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oyotaeu-my.sharepoint.com/personal/zsombor_varga_toyota-ce_com/Documents/Documents/WORK/SALES_DATA/2022/ELECTRIFIED/11/"/>
    </mc:Choice>
  </mc:AlternateContent>
  <xr:revisionPtr revIDLastSave="62" documentId="11_6BE657D900137B686EA1E859DD6CAC2B53C2B675" xr6:coauthVersionLast="47" xr6:coauthVersionMax="47" xr10:uidLastSave="{F405A53B-E52F-48B2-8D07-C662615498FD}"/>
  <bookViews>
    <workbookView xWindow="-108" yWindow="-108" windowWidth="23256" windowHeight="12576" tabRatio="598" xr2:uid="{00000000-000D-0000-FFFF-FFFF00000000}"/>
  </bookViews>
  <sheets>
    <sheet name="★完成資料" sheetId="6" r:id="rId1"/>
    <sheet name="過去年販売実績" sheetId="2" state="hidden" r:id="rId2"/>
    <sheet name="最新年販売実績" sheetId="3" state="hidden" r:id="rId3"/>
    <sheet name="車名対応マスタ" sheetId="4" state="hidden" r:id="rId4"/>
  </sheets>
  <definedNames>
    <definedName name="_xlnm._FilterDatabase" localSheetId="0" hidden="1">★完成資料!$A$5:$BV$1038</definedName>
    <definedName name="_xlnm._FilterDatabase" localSheetId="2" hidden="1">最新年販売実績!$A$1:$M$3640</definedName>
    <definedName name="_xlnm._FilterDatabase" localSheetId="3" hidden="1">車名対応マスタ!$B$1:$E$75</definedName>
    <definedName name="_xlnm._FilterDatabase" localSheetId="1" hidden="1">過去年販売実績!$A$1:$L$8291</definedName>
    <definedName name="_xlnm.Print_Area" localSheetId="0">★完成資料!$B$1:$BM$1059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720" i="3" l="1"/>
  <c r="A10719" i="3"/>
  <c r="A10718" i="3"/>
  <c r="A10717" i="3"/>
  <c r="A10716" i="3"/>
  <c r="A10715" i="3"/>
  <c r="A10714" i="3"/>
  <c r="A10713" i="3"/>
  <c r="A10712" i="3"/>
  <c r="A10711" i="3"/>
  <c r="A10710" i="3"/>
  <c r="A10709" i="3"/>
  <c r="A10708" i="3"/>
  <c r="A10707" i="3"/>
  <c r="A10706" i="3"/>
  <c r="A10705" i="3"/>
  <c r="A10704" i="3"/>
  <c r="A10703" i="3"/>
  <c r="A10702" i="3"/>
  <c r="A10701" i="3"/>
  <c r="A10700" i="3"/>
  <c r="A10699" i="3"/>
  <c r="A10698" i="3"/>
  <c r="A10697" i="3"/>
  <c r="A10696" i="3"/>
  <c r="A10695" i="3"/>
  <c r="A10694" i="3"/>
  <c r="A10693" i="3"/>
  <c r="A10692" i="3"/>
  <c r="A10691" i="3"/>
  <c r="A10690" i="3"/>
  <c r="A10689" i="3"/>
  <c r="A10688" i="3"/>
  <c r="A10687" i="3"/>
  <c r="A10686" i="3"/>
  <c r="A10685" i="3"/>
  <c r="A10684" i="3"/>
  <c r="A10683" i="3"/>
  <c r="A10682" i="3"/>
  <c r="A10681" i="3"/>
  <c r="A10680" i="3"/>
  <c r="A10679" i="3"/>
  <c r="A10678" i="3"/>
  <c r="A10677" i="3"/>
  <c r="A10676" i="3"/>
  <c r="A10675" i="3"/>
  <c r="A10674" i="3"/>
  <c r="A10673" i="3"/>
  <c r="A10672" i="3"/>
  <c r="A10671" i="3"/>
  <c r="A10670" i="3"/>
  <c r="A10669" i="3"/>
  <c r="A10668" i="3"/>
  <c r="A10667" i="3"/>
  <c r="A10666" i="3"/>
  <c r="A10665" i="3"/>
  <c r="A10664" i="3"/>
  <c r="A10663" i="3"/>
  <c r="A10662" i="3"/>
  <c r="A10661" i="3"/>
  <c r="A10660" i="3"/>
  <c r="A10659" i="3"/>
  <c r="A10658" i="3"/>
  <c r="A10657" i="3"/>
  <c r="A10656" i="3"/>
  <c r="A10655" i="3"/>
  <c r="A10654" i="3"/>
  <c r="A10653" i="3"/>
  <c r="A10652" i="3"/>
  <c r="A10651" i="3"/>
  <c r="A10650" i="3"/>
  <c r="A10649" i="3"/>
  <c r="A10648" i="3"/>
  <c r="A10647" i="3"/>
  <c r="A10646" i="3"/>
  <c r="A10645" i="3"/>
  <c r="A10644" i="3"/>
  <c r="A10643" i="3"/>
  <c r="A10642" i="3"/>
  <c r="A10641" i="3"/>
  <c r="A10640" i="3"/>
  <c r="A10639" i="3"/>
  <c r="A10638" i="3"/>
  <c r="A10637" i="3"/>
  <c r="A10636" i="3"/>
  <c r="A10635" i="3"/>
  <c r="A10634" i="3"/>
  <c r="A10633" i="3"/>
  <c r="A10632" i="3"/>
  <c r="A10631" i="3"/>
  <c r="A10630" i="3"/>
  <c r="A10629" i="3"/>
  <c r="A10628" i="3"/>
  <c r="A10627" i="3"/>
  <c r="A10626" i="3"/>
  <c r="A10625" i="3"/>
  <c r="A10624" i="3"/>
  <c r="A10623" i="3"/>
  <c r="A10622" i="3"/>
  <c r="A10621" i="3"/>
  <c r="A10620" i="3"/>
  <c r="A10619" i="3"/>
  <c r="A10618" i="3"/>
  <c r="A10617" i="3"/>
  <c r="A10616" i="3"/>
  <c r="A10615" i="3"/>
  <c r="A10614" i="3"/>
  <c r="A10613" i="3"/>
  <c r="A10612" i="3"/>
  <c r="A10611" i="3"/>
  <c r="A10610" i="3"/>
  <c r="A10609" i="3"/>
  <c r="A10608" i="3"/>
  <c r="A10607" i="3"/>
  <c r="A10606" i="3"/>
  <c r="A10605" i="3"/>
  <c r="A10604" i="3"/>
  <c r="A10603" i="3"/>
  <c r="A10602" i="3"/>
  <c r="A10601" i="3"/>
  <c r="A10600" i="3"/>
  <c r="A10599" i="3"/>
  <c r="A10598" i="3"/>
  <c r="A10597" i="3"/>
  <c r="A10596" i="3"/>
  <c r="A10595" i="3"/>
  <c r="A10594" i="3"/>
  <c r="A10593" i="3"/>
  <c r="A10592" i="3"/>
  <c r="A10591" i="3"/>
  <c r="A10590" i="3"/>
  <c r="A10589" i="3"/>
  <c r="A10588" i="3"/>
  <c r="A10587" i="3"/>
  <c r="A10586" i="3"/>
  <c r="A10585" i="3"/>
  <c r="A10584" i="3"/>
  <c r="A10583" i="3"/>
  <c r="A10582" i="3"/>
  <c r="A10581" i="3"/>
  <c r="A10580" i="3"/>
  <c r="A10579" i="3"/>
  <c r="A10578" i="3"/>
  <c r="A10577" i="3"/>
  <c r="A10576" i="3"/>
  <c r="A10575" i="3"/>
  <c r="A10574" i="3"/>
  <c r="A10573" i="3"/>
  <c r="A10572" i="3"/>
  <c r="A10571" i="3"/>
  <c r="A10570" i="3"/>
  <c r="A10569" i="3"/>
  <c r="A10568" i="3"/>
  <c r="A10567" i="3"/>
  <c r="A10566" i="3"/>
  <c r="A10565" i="3"/>
  <c r="A10564" i="3"/>
  <c r="A10563" i="3"/>
  <c r="A10562" i="3"/>
  <c r="A10561" i="3"/>
  <c r="A10560" i="3"/>
  <c r="A10559" i="3"/>
  <c r="A10558" i="3"/>
  <c r="A10557" i="3"/>
  <c r="A10556" i="3"/>
  <c r="A10555" i="3"/>
  <c r="A10554" i="3"/>
  <c r="A10553" i="3"/>
  <c r="A10552" i="3"/>
  <c r="A10551" i="3"/>
  <c r="A10550" i="3"/>
  <c r="A10549" i="3"/>
  <c r="A10548" i="3"/>
  <c r="A10547" i="3"/>
  <c r="A10546" i="3"/>
  <c r="A10545" i="3"/>
  <c r="A10544" i="3"/>
  <c r="A10543" i="3"/>
  <c r="A10542" i="3"/>
  <c r="A10541" i="3"/>
  <c r="A10540" i="3"/>
  <c r="A10539" i="3"/>
  <c r="A10538" i="3"/>
  <c r="A10537" i="3"/>
  <c r="A10536" i="3"/>
  <c r="A10535" i="3"/>
  <c r="A10534" i="3"/>
  <c r="A10533" i="3"/>
  <c r="A10532" i="3"/>
  <c r="A10531" i="3"/>
  <c r="A10530" i="3"/>
  <c r="A10529" i="3"/>
  <c r="A10528" i="3"/>
  <c r="A10527" i="3"/>
  <c r="A10526" i="3"/>
  <c r="A10525" i="3"/>
  <c r="A10524" i="3"/>
  <c r="A10523" i="3"/>
  <c r="A10522" i="3"/>
  <c r="A10521" i="3"/>
  <c r="A10520" i="3"/>
  <c r="A10519" i="3"/>
  <c r="A10518" i="3"/>
  <c r="A10517" i="3"/>
  <c r="A10516" i="3"/>
  <c r="A10515" i="3"/>
  <c r="A10514" i="3"/>
  <c r="A10513" i="3"/>
  <c r="A10512" i="3"/>
  <c r="A10511" i="3"/>
  <c r="A10510" i="3"/>
  <c r="A10509" i="3"/>
  <c r="A10508" i="3"/>
  <c r="A10507" i="3"/>
  <c r="A10506" i="3"/>
  <c r="A10505" i="3"/>
  <c r="A10504" i="3"/>
  <c r="A10503" i="3"/>
  <c r="A10502" i="3"/>
  <c r="A10501" i="3"/>
  <c r="A10500" i="3"/>
  <c r="A10499" i="3"/>
  <c r="A10498" i="3"/>
  <c r="A10497" i="3"/>
  <c r="A10496" i="3"/>
  <c r="A10495" i="3"/>
  <c r="A10494" i="3"/>
  <c r="A10493" i="3"/>
  <c r="A10492" i="3"/>
  <c r="A10491" i="3"/>
  <c r="A10490" i="3"/>
  <c r="A10489" i="3"/>
  <c r="A10488" i="3"/>
  <c r="A10487" i="3"/>
  <c r="A10486" i="3"/>
  <c r="A10485" i="3"/>
  <c r="A10484" i="3"/>
  <c r="A10483" i="3"/>
  <c r="A10482" i="3"/>
  <c r="A10481" i="3"/>
  <c r="A10480" i="3"/>
  <c r="A10479" i="3"/>
  <c r="A10478" i="3"/>
  <c r="A10477" i="3"/>
  <c r="A10476" i="3"/>
  <c r="A10475" i="3"/>
  <c r="A10474" i="3"/>
  <c r="A10473" i="3"/>
  <c r="A10472" i="3"/>
  <c r="A10471" i="3"/>
  <c r="A10470" i="3"/>
  <c r="A10469" i="3"/>
  <c r="A10468" i="3"/>
  <c r="A10467" i="3"/>
  <c r="A10466" i="3"/>
  <c r="A10465" i="3"/>
  <c r="A10464" i="3"/>
  <c r="A10463" i="3"/>
  <c r="A10462" i="3"/>
  <c r="A10461" i="3"/>
  <c r="A10460" i="3"/>
  <c r="A10459" i="3"/>
  <c r="A10458" i="3"/>
  <c r="A10457" i="3"/>
  <c r="A10456" i="3"/>
  <c r="A10455" i="3"/>
  <c r="A10454" i="3"/>
  <c r="A10453" i="3"/>
  <c r="A10452" i="3"/>
  <c r="A10451" i="3"/>
  <c r="A10450" i="3"/>
  <c r="A10449" i="3"/>
  <c r="A10448" i="3"/>
  <c r="A10447" i="3"/>
  <c r="A10446" i="3"/>
  <c r="A10445" i="3"/>
  <c r="A10444" i="3"/>
  <c r="A10443" i="3"/>
  <c r="A10442" i="3"/>
  <c r="A10441" i="3"/>
  <c r="A10440" i="3"/>
  <c r="A10439" i="3"/>
  <c r="A10438" i="3"/>
  <c r="A10437" i="3"/>
  <c r="A10436" i="3"/>
  <c r="A10435" i="3"/>
  <c r="A10434" i="3"/>
  <c r="A10433" i="3"/>
  <c r="A10432" i="3"/>
  <c r="A10431" i="3"/>
  <c r="A10430" i="3"/>
  <c r="A10429" i="3"/>
  <c r="A10428" i="3"/>
  <c r="A10427" i="3"/>
  <c r="A10426" i="3"/>
  <c r="A10425" i="3"/>
  <c r="A10424" i="3"/>
  <c r="A10423" i="3"/>
  <c r="A10422" i="3"/>
  <c r="A10421" i="3"/>
  <c r="A10420" i="3"/>
  <c r="A10419" i="3"/>
  <c r="A10418" i="3"/>
  <c r="A10417" i="3"/>
  <c r="A10416" i="3"/>
  <c r="A10415" i="3"/>
  <c r="A10414" i="3"/>
  <c r="A10413" i="3"/>
  <c r="A10412" i="3"/>
  <c r="A10411" i="3"/>
  <c r="A10410" i="3"/>
  <c r="A10409" i="3"/>
  <c r="A10408" i="3"/>
  <c r="A10407" i="3"/>
  <c r="A10406" i="3"/>
  <c r="A10405" i="3"/>
  <c r="A10404" i="3"/>
  <c r="A10403" i="3"/>
  <c r="A10402" i="3"/>
  <c r="A10401" i="3"/>
  <c r="A10400" i="3"/>
  <c r="A10399" i="3"/>
  <c r="A10398" i="3"/>
  <c r="A10397" i="3"/>
  <c r="A10396" i="3"/>
  <c r="A10395" i="3"/>
  <c r="A10394" i="3"/>
  <c r="A10393" i="3"/>
  <c r="A10392" i="3"/>
  <c r="A10391" i="3"/>
  <c r="A10390" i="3"/>
  <c r="A10389" i="3"/>
  <c r="A10388" i="3"/>
  <c r="A10387" i="3"/>
  <c r="A10386" i="3"/>
  <c r="A10385" i="3"/>
  <c r="A10384" i="3"/>
  <c r="A10383" i="3"/>
  <c r="A10382" i="3"/>
  <c r="A10381" i="3"/>
  <c r="A10380" i="3"/>
  <c r="A10379" i="3"/>
  <c r="A10378" i="3"/>
  <c r="A10377" i="3"/>
  <c r="A10376" i="3"/>
  <c r="A10375" i="3"/>
  <c r="A10374" i="3"/>
  <c r="A10373" i="3"/>
  <c r="A10372" i="3"/>
  <c r="A10371" i="3"/>
  <c r="A10370" i="3"/>
  <c r="A10369" i="3"/>
  <c r="A10368" i="3"/>
  <c r="A10367" i="3"/>
  <c r="A10366" i="3"/>
  <c r="A10365" i="3"/>
  <c r="A10364" i="3"/>
  <c r="A10363" i="3"/>
  <c r="A10362" i="3"/>
  <c r="A10361" i="3"/>
  <c r="A10360" i="3"/>
  <c r="A10359" i="3"/>
  <c r="A10358" i="3"/>
  <c r="A10357" i="3"/>
  <c r="A10356" i="3"/>
  <c r="A10355" i="3"/>
  <c r="A10354" i="3"/>
  <c r="A10353" i="3"/>
  <c r="A10352" i="3"/>
  <c r="A10351" i="3"/>
  <c r="A10350" i="3"/>
  <c r="A10349" i="3"/>
  <c r="A10348" i="3"/>
  <c r="A10347" i="3"/>
  <c r="A10346" i="3"/>
  <c r="A10345" i="3"/>
  <c r="A10344" i="3"/>
  <c r="A10343" i="3"/>
  <c r="A10342" i="3"/>
  <c r="A10341" i="3"/>
  <c r="A10340" i="3"/>
  <c r="A10339" i="3"/>
  <c r="A10338" i="3"/>
  <c r="A10337" i="3"/>
  <c r="A10336" i="3"/>
  <c r="A10335" i="3"/>
  <c r="A10334" i="3"/>
  <c r="A10333" i="3"/>
  <c r="A10332" i="3"/>
  <c r="A10331" i="3"/>
  <c r="A10330" i="3"/>
  <c r="A10329" i="3"/>
  <c r="A10328" i="3"/>
  <c r="A10327" i="3"/>
  <c r="A10326" i="3"/>
  <c r="A10325" i="3"/>
  <c r="A10324" i="3"/>
  <c r="A10323" i="3"/>
  <c r="A10322" i="3"/>
  <c r="A10321" i="3"/>
  <c r="A10320" i="3"/>
  <c r="A10319" i="3"/>
  <c r="A10318" i="3"/>
  <c r="A10317" i="3"/>
  <c r="A10316" i="3"/>
  <c r="A10315" i="3"/>
  <c r="A10314" i="3"/>
  <c r="A10313" i="3"/>
  <c r="A10312" i="3"/>
  <c r="A10311" i="3"/>
  <c r="A10310" i="3"/>
  <c r="A10309" i="3"/>
  <c r="A10308" i="3"/>
  <c r="A10307" i="3"/>
  <c r="A10306" i="3"/>
  <c r="A10305" i="3"/>
  <c r="A10304" i="3"/>
  <c r="A10303" i="3"/>
  <c r="A10302" i="3"/>
  <c r="A10301" i="3"/>
  <c r="A10300" i="3"/>
  <c r="A10299" i="3"/>
  <c r="A10298" i="3"/>
  <c r="A10297" i="3"/>
  <c r="A10296" i="3"/>
  <c r="A10295" i="3"/>
  <c r="A10294" i="3"/>
  <c r="A10293" i="3"/>
  <c r="A10292" i="3"/>
  <c r="A10291" i="3"/>
  <c r="A10290" i="3"/>
  <c r="A10289" i="3"/>
  <c r="A10288" i="3"/>
  <c r="A10287" i="3"/>
  <c r="A10286" i="3"/>
  <c r="A10285" i="3"/>
  <c r="A10284" i="3"/>
  <c r="A10283" i="3"/>
  <c r="A10282" i="3"/>
  <c r="A10281" i="3"/>
  <c r="A10280" i="3"/>
  <c r="A10279" i="3"/>
  <c r="A10278" i="3"/>
  <c r="A10277" i="3"/>
  <c r="A10276" i="3"/>
  <c r="A10275" i="3"/>
  <c r="A10274" i="3"/>
  <c r="A10273" i="3"/>
  <c r="A10272" i="3"/>
  <c r="A10271" i="3"/>
  <c r="A10270" i="3"/>
  <c r="A10269" i="3"/>
  <c r="A10268" i="3"/>
  <c r="A10267" i="3"/>
  <c r="A10266" i="3"/>
  <c r="A10265" i="3"/>
  <c r="A10264" i="3"/>
  <c r="A10263" i="3"/>
  <c r="A10262" i="3"/>
  <c r="A10261" i="3"/>
  <c r="A10260" i="3"/>
  <c r="A10259" i="3"/>
  <c r="A10258" i="3"/>
  <c r="A10257" i="3"/>
  <c r="A10256" i="3"/>
  <c r="A10255" i="3"/>
  <c r="A10254" i="3"/>
  <c r="A10253" i="3"/>
  <c r="A10252" i="3"/>
  <c r="A10251" i="3"/>
  <c r="A10250" i="3"/>
  <c r="A10249" i="3"/>
  <c r="A10248" i="3"/>
  <c r="A10247" i="3"/>
  <c r="A10246" i="3"/>
  <c r="A10245" i="3"/>
  <c r="A10244" i="3"/>
  <c r="A10243" i="3"/>
  <c r="A10242" i="3"/>
  <c r="A10241" i="3"/>
  <c r="A10240" i="3"/>
  <c r="A10239" i="3"/>
  <c r="A10238" i="3"/>
  <c r="A10237" i="3"/>
  <c r="A10236" i="3"/>
  <c r="A10235" i="3"/>
  <c r="A10234" i="3"/>
  <c r="A10233" i="3"/>
  <c r="A10232" i="3"/>
  <c r="A10231" i="3"/>
  <c r="A10230" i="3"/>
  <c r="A10229" i="3"/>
  <c r="A10228" i="3"/>
  <c r="A10227" i="3"/>
  <c r="A10226" i="3"/>
  <c r="A10225" i="3"/>
  <c r="A10224" i="3"/>
  <c r="A10223" i="3"/>
  <c r="A10222" i="3"/>
  <c r="A10221" i="3"/>
  <c r="A10220" i="3"/>
  <c r="A10219" i="3"/>
  <c r="A10218" i="3"/>
  <c r="A10217" i="3"/>
  <c r="A10216" i="3"/>
  <c r="A10215" i="3"/>
  <c r="A10214" i="3"/>
  <c r="A10213" i="3"/>
  <c r="A10212" i="3"/>
  <c r="A10211" i="3"/>
  <c r="A10210" i="3"/>
  <c r="A10209" i="3"/>
  <c r="A10208" i="3"/>
  <c r="A10207" i="3"/>
  <c r="A10206" i="3"/>
  <c r="A10205" i="3"/>
  <c r="A10204" i="3"/>
  <c r="A10203" i="3"/>
  <c r="A10202" i="3"/>
  <c r="A10201" i="3"/>
  <c r="A10200" i="3"/>
  <c r="A10199" i="3"/>
  <c r="A10198" i="3"/>
  <c r="A10197" i="3"/>
  <c r="A10196" i="3"/>
  <c r="A10195" i="3"/>
  <c r="A10194" i="3"/>
  <c r="A10193" i="3"/>
  <c r="A10192" i="3"/>
  <c r="A10191" i="3"/>
  <c r="A10190" i="3"/>
  <c r="A10189" i="3"/>
  <c r="A10188" i="3"/>
  <c r="A10187" i="3"/>
  <c r="A10186" i="3"/>
  <c r="A10185" i="3"/>
  <c r="A10184" i="3"/>
  <c r="A10183" i="3"/>
  <c r="A10182" i="3"/>
  <c r="A10181" i="3"/>
  <c r="A10180" i="3"/>
  <c r="A10179" i="3"/>
  <c r="A10178" i="3"/>
  <c r="A10177" i="3"/>
  <c r="A10176" i="3"/>
  <c r="A10175" i="3"/>
  <c r="A10174" i="3"/>
  <c r="A10173" i="3"/>
  <c r="A10172" i="3"/>
  <c r="A10171" i="3"/>
  <c r="A10170" i="3"/>
  <c r="A10169" i="3"/>
  <c r="A10168" i="3"/>
  <c r="A10167" i="3"/>
  <c r="A10166" i="3"/>
  <c r="A10165" i="3"/>
  <c r="A10164" i="3"/>
  <c r="A10163" i="3"/>
  <c r="A10162" i="3"/>
  <c r="A10161" i="3"/>
  <c r="A10160" i="3"/>
  <c r="A10159" i="3"/>
  <c r="A10158" i="3"/>
  <c r="A10157" i="3"/>
  <c r="A10156" i="3"/>
  <c r="A10155" i="3"/>
  <c r="A10154" i="3"/>
  <c r="A10153" i="3"/>
  <c r="A10152" i="3"/>
  <c r="A10151" i="3"/>
  <c r="A10150" i="3"/>
  <c r="A10149" i="3"/>
  <c r="A10148" i="3"/>
  <c r="A10147" i="3"/>
  <c r="A10146" i="3"/>
  <c r="A10145" i="3"/>
  <c r="A10144" i="3"/>
  <c r="A10143" i="3"/>
  <c r="A10142" i="3"/>
  <c r="A10141" i="3"/>
  <c r="A10140" i="3"/>
  <c r="A10139" i="3"/>
  <c r="A10138" i="3"/>
  <c r="A10137" i="3"/>
  <c r="A10136" i="3"/>
  <c r="A10135" i="3"/>
  <c r="A10134" i="3"/>
  <c r="A10133" i="3"/>
  <c r="A10132" i="3"/>
  <c r="A10131" i="3"/>
  <c r="A10130" i="3"/>
  <c r="A10129" i="3"/>
  <c r="A10128" i="3"/>
  <c r="A10127" i="3"/>
  <c r="A10126" i="3"/>
  <c r="A10125" i="3"/>
  <c r="A10124" i="3"/>
  <c r="A10123" i="3"/>
  <c r="A10122" i="3"/>
  <c r="A10121" i="3"/>
  <c r="A10120" i="3"/>
  <c r="A10119" i="3"/>
  <c r="A10118" i="3"/>
  <c r="A10117" i="3"/>
  <c r="A10116" i="3"/>
  <c r="A10115" i="3"/>
  <c r="A10114" i="3"/>
  <c r="A10113" i="3"/>
  <c r="A10112" i="3"/>
  <c r="A10111" i="3"/>
  <c r="A10110" i="3"/>
  <c r="A10109" i="3"/>
  <c r="A10108" i="3"/>
  <c r="A10107" i="3"/>
  <c r="A10106" i="3"/>
  <c r="A10105" i="3"/>
  <c r="A10104" i="3"/>
  <c r="A10103" i="3"/>
  <c r="A10102" i="3"/>
  <c r="A10101" i="3"/>
  <c r="A10100" i="3"/>
  <c r="A10099" i="3"/>
  <c r="A10098" i="3"/>
  <c r="A10097" i="3"/>
  <c r="A10096" i="3"/>
  <c r="A10095" i="3"/>
  <c r="A10094" i="3"/>
  <c r="A10093" i="3"/>
  <c r="A10092" i="3"/>
  <c r="A10091" i="3"/>
  <c r="A10090" i="3"/>
  <c r="A10089" i="3"/>
  <c r="A10088" i="3"/>
  <c r="A10087" i="3"/>
  <c r="A10086" i="3"/>
  <c r="A10085" i="3"/>
  <c r="A10084" i="3"/>
  <c r="A10083" i="3"/>
  <c r="A10082" i="3"/>
  <c r="A10081" i="3"/>
  <c r="A10080" i="3"/>
  <c r="A10079" i="3"/>
  <c r="A10078" i="3"/>
  <c r="A10077" i="3"/>
  <c r="A10076" i="3"/>
  <c r="A10075" i="3"/>
  <c r="A10074" i="3"/>
  <c r="A10073" i="3"/>
  <c r="A10072" i="3"/>
  <c r="A10071" i="3"/>
  <c r="A10070" i="3"/>
  <c r="A10069" i="3"/>
  <c r="A10068" i="3"/>
  <c r="A10067" i="3"/>
  <c r="A10066" i="3"/>
  <c r="A10065" i="3"/>
  <c r="A10064" i="3"/>
  <c r="A10063" i="3"/>
  <c r="A10062" i="3"/>
  <c r="A10061" i="3"/>
  <c r="A10060" i="3"/>
  <c r="A10059" i="3"/>
  <c r="A10058" i="3"/>
  <c r="A10057" i="3"/>
  <c r="A10056" i="3"/>
  <c r="A10055" i="3"/>
  <c r="A10054" i="3"/>
  <c r="A10053" i="3"/>
  <c r="A10052" i="3"/>
  <c r="A10051" i="3"/>
  <c r="A10050" i="3"/>
  <c r="A10049" i="3"/>
  <c r="A10048" i="3"/>
  <c r="A10047" i="3"/>
  <c r="A10046" i="3"/>
  <c r="A10045" i="3"/>
  <c r="A10044" i="3"/>
  <c r="A10043" i="3"/>
  <c r="A10042" i="3"/>
  <c r="A10041" i="3"/>
  <c r="A10040" i="3"/>
  <c r="A10039" i="3"/>
  <c r="A10038" i="3"/>
  <c r="A10037" i="3"/>
  <c r="A10036" i="3"/>
  <c r="A10035" i="3"/>
  <c r="A10034" i="3"/>
  <c r="A10033" i="3"/>
  <c r="A10032" i="3"/>
  <c r="A10031" i="3"/>
  <c r="A10030" i="3"/>
  <c r="A10029" i="3"/>
  <c r="A10028" i="3"/>
  <c r="A10027" i="3"/>
  <c r="A10026" i="3"/>
  <c r="A10025" i="3"/>
  <c r="A10024" i="3"/>
  <c r="A10023" i="3"/>
  <c r="A10022" i="3"/>
  <c r="A10021" i="3"/>
  <c r="A10020" i="3"/>
  <c r="A10019" i="3"/>
  <c r="A10018" i="3"/>
  <c r="A10017" i="3"/>
  <c r="A10016" i="3"/>
  <c r="A10015" i="3"/>
  <c r="A10014" i="3"/>
  <c r="A10013" i="3"/>
  <c r="A10012" i="3"/>
  <c r="A10011" i="3"/>
  <c r="A10010" i="3"/>
  <c r="A10009" i="3"/>
  <c r="A10008" i="3"/>
  <c r="A10007" i="3"/>
  <c r="A10006" i="3"/>
  <c r="A10005" i="3"/>
  <c r="A10004" i="3"/>
  <c r="A10003" i="3"/>
  <c r="A10002" i="3"/>
  <c r="A10001" i="3"/>
  <c r="A10000" i="3"/>
  <c r="A9999" i="3"/>
  <c r="A9998" i="3"/>
  <c r="A9997" i="3"/>
  <c r="A9996" i="3"/>
  <c r="A9995" i="3"/>
  <c r="A9994" i="3"/>
  <c r="A9993" i="3"/>
  <c r="A9992" i="3"/>
  <c r="A9991" i="3"/>
  <c r="A9990" i="3"/>
  <c r="A9989" i="3"/>
  <c r="A9988" i="3"/>
  <c r="A9987" i="3"/>
  <c r="A9986" i="3"/>
  <c r="A9985" i="3"/>
  <c r="A9984" i="3"/>
  <c r="A9983" i="3"/>
  <c r="A9982" i="3"/>
  <c r="A9981" i="3"/>
  <c r="A9980" i="3"/>
  <c r="A9979" i="3"/>
  <c r="A9978" i="3"/>
  <c r="A9977" i="3"/>
  <c r="A9976" i="3"/>
  <c r="A9975" i="3"/>
  <c r="A9974" i="3"/>
  <c r="A9973" i="3"/>
  <c r="A9972" i="3"/>
  <c r="A9971" i="3"/>
  <c r="A9970" i="3"/>
  <c r="A9969" i="3"/>
  <c r="A9968" i="3"/>
  <c r="A9967" i="3"/>
  <c r="A9966" i="3"/>
  <c r="A9965" i="3"/>
  <c r="A9964" i="3"/>
  <c r="A9963" i="3"/>
  <c r="A9962" i="3"/>
  <c r="A9961" i="3"/>
  <c r="A9960" i="3"/>
  <c r="A9959" i="3"/>
  <c r="A9958" i="3"/>
  <c r="A9957" i="3"/>
  <c r="A9956" i="3"/>
  <c r="A9955" i="3"/>
  <c r="A9954" i="3"/>
  <c r="A9953" i="3"/>
  <c r="A9952" i="3"/>
  <c r="A9951" i="3"/>
  <c r="A9950" i="3"/>
  <c r="A9949" i="3"/>
  <c r="A9948" i="3"/>
  <c r="A9947" i="3"/>
  <c r="A9946" i="3"/>
  <c r="A9945" i="3"/>
  <c r="A9944" i="3"/>
  <c r="A9943" i="3"/>
  <c r="A9942" i="3"/>
  <c r="A9941" i="3"/>
  <c r="A9940" i="3"/>
  <c r="A9939" i="3"/>
  <c r="A9938" i="3"/>
  <c r="A9937" i="3"/>
  <c r="A9936" i="3"/>
  <c r="A9935" i="3"/>
  <c r="A9934" i="3"/>
  <c r="A9933" i="3"/>
  <c r="A9932" i="3"/>
  <c r="A9931" i="3"/>
  <c r="A9930" i="3"/>
  <c r="A9929" i="3"/>
  <c r="A9928" i="3"/>
  <c r="A9927" i="3"/>
  <c r="A9926" i="3"/>
  <c r="A9925" i="3"/>
  <c r="A9924" i="3"/>
  <c r="A9923" i="3"/>
  <c r="A9922" i="3"/>
  <c r="A9921" i="3"/>
  <c r="A9920" i="3"/>
  <c r="A9919" i="3"/>
  <c r="A9918" i="3"/>
  <c r="A9917" i="3"/>
  <c r="A9916" i="3"/>
  <c r="A9915" i="3"/>
  <c r="A9914" i="3"/>
  <c r="A9913" i="3"/>
  <c r="A9912" i="3"/>
  <c r="A9911" i="3"/>
  <c r="A9910" i="3"/>
  <c r="A9909" i="3"/>
  <c r="A9908" i="3"/>
  <c r="A9907" i="3"/>
  <c r="A9906" i="3"/>
  <c r="A9905" i="3"/>
  <c r="A9904" i="3"/>
  <c r="A9903" i="3"/>
  <c r="A9902" i="3"/>
  <c r="A9901" i="3"/>
  <c r="A9900" i="3"/>
  <c r="A9899" i="3"/>
  <c r="A9898" i="3"/>
  <c r="A9897" i="3"/>
  <c r="A9896" i="3"/>
  <c r="A9895" i="3"/>
  <c r="A9894" i="3"/>
  <c r="A9893" i="3"/>
  <c r="A9892" i="3"/>
  <c r="A9891" i="3"/>
  <c r="A9890" i="3"/>
  <c r="A9889" i="3"/>
  <c r="A9888" i="3"/>
  <c r="A9887" i="3"/>
  <c r="A9886" i="3"/>
  <c r="A9885" i="3"/>
  <c r="A9884" i="3"/>
  <c r="A9883" i="3"/>
  <c r="A9882" i="3"/>
  <c r="A9881" i="3"/>
  <c r="A9880" i="3"/>
  <c r="A9879" i="3"/>
  <c r="A9878" i="3"/>
  <c r="A9877" i="3"/>
  <c r="A9876" i="3"/>
  <c r="A9875" i="3"/>
  <c r="A9874" i="3"/>
  <c r="A9873" i="3"/>
  <c r="A9872" i="3"/>
  <c r="A9871" i="3"/>
  <c r="A9870" i="3"/>
  <c r="A9869" i="3"/>
  <c r="A9868" i="3"/>
  <c r="A9867" i="3"/>
  <c r="A9866" i="3"/>
  <c r="A9865" i="3"/>
  <c r="A9864" i="3"/>
  <c r="A9863" i="3"/>
  <c r="A9862" i="3"/>
  <c r="A9861" i="3"/>
  <c r="A9860" i="3"/>
  <c r="A9859" i="3"/>
  <c r="A9858" i="3"/>
  <c r="A9857" i="3"/>
  <c r="A9856" i="3"/>
  <c r="A9855" i="3"/>
  <c r="A9854" i="3"/>
  <c r="A9853" i="3"/>
  <c r="A9852" i="3"/>
  <c r="A9851" i="3"/>
  <c r="A9850" i="3"/>
  <c r="A9849" i="3"/>
  <c r="A9848" i="3"/>
  <c r="A9847" i="3"/>
  <c r="A9846" i="3"/>
  <c r="A9845" i="3"/>
  <c r="A9844" i="3"/>
  <c r="A9843" i="3"/>
  <c r="A9842" i="3"/>
  <c r="A9841" i="3"/>
  <c r="A9840" i="3"/>
  <c r="A9839" i="3"/>
  <c r="A9838" i="3"/>
  <c r="A9837" i="3"/>
  <c r="A9836" i="3"/>
  <c r="A9835" i="3"/>
  <c r="A9834" i="3"/>
  <c r="A9833" i="3"/>
  <c r="A9832" i="3"/>
  <c r="A9831" i="3"/>
  <c r="A9830" i="3"/>
  <c r="A9829" i="3"/>
  <c r="A9828" i="3"/>
  <c r="A9827" i="3"/>
  <c r="A9826" i="3"/>
  <c r="A9825" i="3"/>
  <c r="A9824" i="3"/>
  <c r="A9823" i="3"/>
  <c r="A9822" i="3"/>
  <c r="A9821" i="3"/>
  <c r="A9820" i="3"/>
  <c r="A9819" i="3"/>
  <c r="A9818" i="3"/>
  <c r="A9817" i="3"/>
  <c r="A9816" i="3"/>
  <c r="A9815" i="3"/>
  <c r="A9814" i="3"/>
  <c r="A9813" i="3"/>
  <c r="A9812" i="3"/>
  <c r="A9811" i="3"/>
  <c r="A9810" i="3"/>
  <c r="A9809" i="3"/>
  <c r="A9808" i="3"/>
  <c r="A9807" i="3"/>
  <c r="A9806" i="3"/>
  <c r="A9805" i="3"/>
  <c r="A9804" i="3"/>
  <c r="A9803" i="3"/>
  <c r="A9802" i="3"/>
  <c r="A9801" i="3"/>
  <c r="A9800" i="3"/>
  <c r="A9799" i="3"/>
  <c r="A9798" i="3"/>
  <c r="A9797" i="3"/>
  <c r="A9796" i="3"/>
  <c r="A9795" i="3"/>
  <c r="A9794" i="3"/>
  <c r="A9793" i="3"/>
  <c r="A9792" i="3"/>
  <c r="A9791" i="3"/>
  <c r="A9790" i="3"/>
  <c r="A9789" i="3"/>
  <c r="A9788" i="3"/>
  <c r="A9787" i="3"/>
  <c r="A9786" i="3"/>
  <c r="A9785" i="3"/>
  <c r="A9784" i="3"/>
  <c r="A9783" i="3"/>
  <c r="A9782" i="3"/>
  <c r="A9781" i="3"/>
  <c r="A9780" i="3"/>
  <c r="A9779" i="3"/>
  <c r="A9778" i="3"/>
  <c r="A9777" i="3"/>
  <c r="A9776" i="3"/>
  <c r="A9775" i="3"/>
  <c r="A9774" i="3"/>
  <c r="A9773" i="3"/>
  <c r="A9772" i="3"/>
  <c r="A9771" i="3"/>
  <c r="A9770" i="3"/>
  <c r="A9769" i="3"/>
  <c r="A9768" i="3"/>
  <c r="A9767" i="3"/>
  <c r="A9766" i="3"/>
  <c r="A9765" i="3"/>
  <c r="A9764" i="3"/>
  <c r="A9763" i="3"/>
  <c r="A9762" i="3"/>
  <c r="A9761" i="3"/>
  <c r="A9760" i="3"/>
  <c r="A9759" i="3"/>
  <c r="A9758" i="3"/>
  <c r="A9757" i="3"/>
  <c r="A9756" i="3"/>
  <c r="A9755" i="3"/>
  <c r="A9754" i="3"/>
  <c r="A9753" i="3"/>
  <c r="A9752" i="3"/>
  <c r="A9751" i="3"/>
  <c r="A9750" i="3"/>
  <c r="A9749" i="3"/>
  <c r="A9748" i="3"/>
  <c r="A9747" i="3"/>
  <c r="A9746" i="3"/>
  <c r="A9745" i="3"/>
  <c r="A9744" i="3"/>
  <c r="A9743" i="3"/>
  <c r="A9742" i="3"/>
  <c r="A9741" i="3"/>
  <c r="A9740" i="3"/>
  <c r="A9739" i="3"/>
  <c r="A9738" i="3"/>
  <c r="A9737" i="3"/>
  <c r="A9736" i="3"/>
  <c r="A9735" i="3"/>
  <c r="A9734" i="3"/>
  <c r="A9733" i="3"/>
  <c r="A9732" i="3"/>
  <c r="A9731" i="3"/>
  <c r="A9730" i="3"/>
  <c r="A9729" i="3"/>
  <c r="A9728" i="3"/>
  <c r="A9727" i="3"/>
  <c r="A9726" i="3"/>
  <c r="A9725" i="3"/>
  <c r="A9724" i="3"/>
  <c r="A9723" i="3"/>
  <c r="A9722" i="3"/>
  <c r="A9721" i="3"/>
  <c r="A9720" i="3"/>
  <c r="A9719" i="3"/>
  <c r="A9718" i="3"/>
  <c r="A9717" i="3"/>
  <c r="A9716" i="3"/>
  <c r="A9715" i="3"/>
  <c r="A9714" i="3"/>
  <c r="A9713" i="3"/>
  <c r="A9712" i="3"/>
  <c r="A9711" i="3"/>
  <c r="A9710" i="3"/>
  <c r="A9709" i="3"/>
  <c r="A9708" i="3"/>
  <c r="A9707" i="3"/>
  <c r="A9706" i="3"/>
  <c r="A9705" i="3"/>
  <c r="A9704" i="3"/>
  <c r="A9703" i="3"/>
  <c r="A9702" i="3"/>
  <c r="A9701" i="3"/>
  <c r="A9700" i="3"/>
  <c r="A9699" i="3"/>
  <c r="A9698" i="3"/>
  <c r="A9697" i="3"/>
  <c r="A9696" i="3"/>
  <c r="A9695" i="3"/>
  <c r="A9694" i="3"/>
  <c r="A9693" i="3"/>
  <c r="A9692" i="3"/>
  <c r="A9691" i="3"/>
  <c r="A9690" i="3"/>
  <c r="A9689" i="3"/>
  <c r="A9688" i="3"/>
  <c r="A9687" i="3"/>
  <c r="A9686" i="3"/>
  <c r="A9685" i="3"/>
  <c r="A9684" i="3"/>
  <c r="A9683" i="3"/>
  <c r="A9682" i="3"/>
  <c r="A9681" i="3"/>
  <c r="A9680" i="3"/>
  <c r="A9679" i="3"/>
  <c r="A9678" i="3"/>
  <c r="A9677" i="3"/>
  <c r="A9676" i="3"/>
  <c r="A9675" i="3"/>
  <c r="A9674" i="3"/>
  <c r="A9673" i="3"/>
  <c r="A9672" i="3"/>
  <c r="A9671" i="3"/>
  <c r="A9670" i="3"/>
  <c r="A9669" i="3"/>
  <c r="A9668" i="3"/>
  <c r="A9667" i="3"/>
  <c r="A9666" i="3"/>
  <c r="A9665" i="3"/>
  <c r="A9664" i="3"/>
  <c r="A9663" i="3"/>
  <c r="A9662" i="3"/>
  <c r="A9661" i="3"/>
  <c r="A9660" i="3"/>
  <c r="A9659" i="3"/>
  <c r="A9658" i="3"/>
  <c r="A9657" i="3"/>
  <c r="A9656" i="3"/>
  <c r="A9655" i="3"/>
  <c r="A9654" i="3"/>
  <c r="A9653" i="3"/>
  <c r="A9652" i="3"/>
  <c r="A9651" i="3"/>
  <c r="A9650" i="3"/>
  <c r="A9649" i="3"/>
  <c r="A9648" i="3"/>
  <c r="A9647" i="3"/>
  <c r="A9646" i="3"/>
  <c r="A9645" i="3"/>
  <c r="A9644" i="3"/>
  <c r="A9643" i="3"/>
  <c r="A9642" i="3"/>
  <c r="A9641" i="3"/>
  <c r="A9640" i="3"/>
  <c r="A9639" i="3"/>
  <c r="A9638" i="3"/>
  <c r="A9637" i="3"/>
  <c r="A9636" i="3"/>
  <c r="A9635" i="3"/>
  <c r="A9634" i="3"/>
  <c r="A9633" i="3"/>
  <c r="A9632" i="3"/>
  <c r="A9631" i="3"/>
  <c r="A9630" i="3"/>
  <c r="A9629" i="3"/>
  <c r="A9628" i="3"/>
  <c r="A9627" i="3"/>
  <c r="A9626" i="3"/>
  <c r="A9625" i="3"/>
  <c r="A9624" i="3"/>
  <c r="A9623" i="3"/>
  <c r="A9622" i="3"/>
  <c r="A9621" i="3"/>
  <c r="A9620" i="3"/>
  <c r="A9619" i="3"/>
  <c r="A9618" i="3"/>
  <c r="A9617" i="3"/>
  <c r="A9616" i="3"/>
  <c r="A9615" i="3"/>
  <c r="A9614" i="3"/>
  <c r="A9613" i="3"/>
  <c r="A9612" i="3"/>
  <c r="A9611" i="3"/>
  <c r="A9610" i="3"/>
  <c r="A9609" i="3"/>
  <c r="A9608" i="3"/>
  <c r="A9607" i="3"/>
  <c r="A9606" i="3"/>
  <c r="A9605" i="3"/>
  <c r="A9604" i="3"/>
  <c r="A9603" i="3"/>
  <c r="A9602" i="3"/>
  <c r="A9601" i="3"/>
  <c r="A9600" i="3"/>
  <c r="A9599" i="3"/>
  <c r="A9598" i="3"/>
  <c r="A9597" i="3"/>
  <c r="A9596" i="3"/>
  <c r="A9595" i="3"/>
  <c r="A9594" i="3"/>
  <c r="A9593" i="3"/>
  <c r="A9592" i="3"/>
  <c r="A9591" i="3"/>
  <c r="A9590" i="3"/>
  <c r="A9589" i="3"/>
  <c r="A9588" i="3"/>
  <c r="A9587" i="3"/>
  <c r="A9586" i="3"/>
  <c r="A9585" i="3"/>
  <c r="A9584" i="3"/>
  <c r="A9583" i="3"/>
  <c r="A9582" i="3"/>
  <c r="A9581" i="3"/>
  <c r="A9580" i="3"/>
  <c r="A9579" i="3"/>
  <c r="A9578" i="3"/>
  <c r="A9577" i="3"/>
  <c r="A9576" i="3"/>
  <c r="A9575" i="3"/>
  <c r="A9574" i="3"/>
  <c r="A9573" i="3"/>
  <c r="A9572" i="3"/>
  <c r="A9571" i="3"/>
  <c r="A9570" i="3"/>
  <c r="A9569" i="3"/>
  <c r="A9568" i="3"/>
  <c r="A9567" i="3"/>
  <c r="A9566" i="3"/>
  <c r="A9565" i="3"/>
  <c r="A9564" i="3"/>
  <c r="A9563" i="3"/>
  <c r="A9562" i="3"/>
  <c r="A9561" i="3"/>
  <c r="A9560" i="3"/>
  <c r="A9559" i="3"/>
  <c r="A9558" i="3"/>
  <c r="A9557" i="3"/>
  <c r="A9556" i="3"/>
  <c r="A9555" i="3"/>
  <c r="A9554" i="3"/>
  <c r="A9553" i="3"/>
  <c r="A9552" i="3"/>
  <c r="A9551" i="3"/>
  <c r="A9550" i="3"/>
  <c r="A9549" i="3"/>
  <c r="A9548" i="3"/>
  <c r="A9547" i="3"/>
  <c r="A9546" i="3"/>
  <c r="A9545" i="3"/>
  <c r="A9544" i="3"/>
  <c r="A9543" i="3"/>
  <c r="A9542" i="3"/>
  <c r="A9541" i="3"/>
  <c r="A9540" i="3"/>
  <c r="A9539" i="3"/>
  <c r="A9538" i="3"/>
  <c r="A9537" i="3"/>
  <c r="A9536" i="3"/>
  <c r="A9535" i="3"/>
  <c r="A9534" i="3"/>
  <c r="A9533" i="3"/>
  <c r="A9532" i="3"/>
  <c r="A9531" i="3"/>
  <c r="A9530" i="3"/>
  <c r="A9529" i="3"/>
  <c r="A9528" i="3"/>
  <c r="A9527" i="3"/>
  <c r="A9526" i="3"/>
  <c r="A9525" i="3"/>
  <c r="A9524" i="3"/>
  <c r="A9523" i="3"/>
  <c r="A9522" i="3"/>
  <c r="A9521" i="3"/>
  <c r="A9520" i="3"/>
  <c r="A9519" i="3"/>
  <c r="A9518" i="3"/>
  <c r="A9517" i="3"/>
  <c r="A9516" i="3"/>
  <c r="A9515" i="3"/>
  <c r="A9514" i="3"/>
  <c r="A9513" i="3"/>
  <c r="A9512" i="3"/>
  <c r="A9511" i="3"/>
  <c r="A9510" i="3"/>
  <c r="A9509" i="3"/>
  <c r="A9508" i="3"/>
  <c r="A9507" i="3"/>
  <c r="A9506" i="3"/>
  <c r="A9505" i="3"/>
  <c r="A9504" i="3"/>
  <c r="A9503" i="3"/>
  <c r="A9502" i="3"/>
  <c r="A9501" i="3"/>
  <c r="A9500" i="3"/>
  <c r="A9499" i="3"/>
  <c r="A9498" i="3"/>
  <c r="A9497" i="3"/>
  <c r="A9496" i="3"/>
  <c r="A9495" i="3"/>
  <c r="A9494" i="3"/>
  <c r="A9493" i="3"/>
  <c r="A9492" i="3"/>
  <c r="A9491" i="3"/>
  <c r="A9490" i="3"/>
  <c r="A9489" i="3"/>
  <c r="A9488" i="3"/>
  <c r="A9487" i="3"/>
  <c r="A9486" i="3"/>
  <c r="A9485" i="3"/>
  <c r="A9484" i="3"/>
  <c r="A9483" i="3"/>
  <c r="A9482" i="3"/>
  <c r="A9481" i="3"/>
  <c r="A9480" i="3"/>
  <c r="A9479" i="3"/>
  <c r="A9478" i="3"/>
  <c r="A9477" i="3"/>
  <c r="A9476" i="3"/>
  <c r="A9475" i="3"/>
  <c r="A9474" i="3"/>
  <c r="A9473" i="3"/>
  <c r="A9472" i="3"/>
  <c r="A9471" i="3"/>
  <c r="A9470" i="3"/>
  <c r="A9469" i="3"/>
  <c r="A9468" i="3"/>
  <c r="A9467" i="3"/>
  <c r="A9466" i="3"/>
  <c r="A9465" i="3"/>
  <c r="A9464" i="3"/>
  <c r="A9463" i="3"/>
  <c r="A9462" i="3"/>
  <c r="A9461" i="3"/>
  <c r="A9460" i="3"/>
  <c r="A9459" i="3"/>
  <c r="A9458" i="3"/>
  <c r="A9457" i="3"/>
  <c r="A9456" i="3"/>
  <c r="A9455" i="3"/>
  <c r="A9454" i="3"/>
  <c r="A9453" i="3"/>
  <c r="A9452" i="3"/>
  <c r="A9451" i="3"/>
  <c r="A9450" i="3"/>
  <c r="A9449" i="3"/>
  <c r="A9448" i="3"/>
  <c r="A9447" i="3"/>
  <c r="A9446" i="3"/>
  <c r="A9445" i="3"/>
  <c r="A9444" i="3"/>
  <c r="A9443" i="3"/>
  <c r="A9442" i="3"/>
  <c r="A9441" i="3"/>
  <c r="A9440" i="3"/>
  <c r="A9439" i="3"/>
  <c r="A9438" i="3"/>
  <c r="A9437" i="3"/>
  <c r="A9436" i="3"/>
  <c r="A9435" i="3"/>
  <c r="A9434" i="3"/>
  <c r="A9433" i="3"/>
  <c r="A9432" i="3"/>
  <c r="A9431" i="3"/>
  <c r="A9430" i="3"/>
  <c r="A9429" i="3"/>
  <c r="A9428" i="3"/>
  <c r="A9427" i="3"/>
  <c r="A9426" i="3"/>
  <c r="A9425" i="3"/>
  <c r="A9424" i="3"/>
  <c r="A9423" i="3"/>
  <c r="A9422" i="3"/>
  <c r="A9421" i="3"/>
  <c r="A9420" i="3"/>
  <c r="A9419" i="3"/>
  <c r="A9418" i="3"/>
  <c r="A9417" i="3"/>
  <c r="A9416" i="3"/>
  <c r="A9415" i="3"/>
  <c r="A9414" i="3"/>
  <c r="A9413" i="3"/>
  <c r="A9412" i="3"/>
  <c r="A9411" i="3"/>
  <c r="A9410" i="3"/>
  <c r="A9409" i="3"/>
  <c r="A9408" i="3"/>
  <c r="A9407" i="3"/>
  <c r="A9406" i="3"/>
  <c r="A9405" i="3"/>
  <c r="A9404" i="3"/>
  <c r="A9403" i="3"/>
  <c r="A9402" i="3"/>
  <c r="A9401" i="3"/>
  <c r="A9400" i="3"/>
  <c r="A9399" i="3"/>
  <c r="A9398" i="3"/>
  <c r="A9397" i="3"/>
  <c r="A9396" i="3"/>
  <c r="A9395" i="3"/>
  <c r="A9394" i="3"/>
  <c r="A9393" i="3"/>
  <c r="A9392" i="3"/>
  <c r="A9391" i="3"/>
  <c r="A9390" i="3"/>
  <c r="A9389" i="3"/>
  <c r="A9388" i="3"/>
  <c r="A9387" i="3"/>
  <c r="A9386" i="3"/>
  <c r="A9385" i="3"/>
  <c r="A9384" i="3"/>
  <c r="A9383" i="3"/>
  <c r="A9382" i="3"/>
  <c r="A9381" i="3"/>
  <c r="A9380" i="3"/>
  <c r="A9379" i="3"/>
  <c r="A9378" i="3"/>
  <c r="A9377" i="3"/>
  <c r="A9376" i="3"/>
  <c r="A9375" i="3"/>
  <c r="A9374" i="3"/>
  <c r="A9373" i="3"/>
  <c r="A9372" i="3"/>
  <c r="A9371" i="3"/>
  <c r="A9370" i="3"/>
  <c r="A9369" i="3"/>
  <c r="A9368" i="3"/>
  <c r="A9367" i="3"/>
  <c r="A9366" i="3"/>
  <c r="A9365" i="3"/>
  <c r="A9364" i="3"/>
  <c r="A9363" i="3"/>
  <c r="A9362" i="3"/>
  <c r="A9361" i="3"/>
  <c r="A9360" i="3"/>
  <c r="A9359" i="3"/>
  <c r="A9358" i="3"/>
  <c r="A9357" i="3"/>
  <c r="A9356" i="3"/>
  <c r="A9355" i="3"/>
  <c r="A9354" i="3"/>
  <c r="A9353" i="3"/>
  <c r="A9352" i="3"/>
  <c r="A9351" i="3"/>
  <c r="A9350" i="3"/>
  <c r="A9349" i="3"/>
  <c r="A9348" i="3"/>
  <c r="A9347" i="3"/>
  <c r="A9346" i="3"/>
  <c r="A9345" i="3"/>
  <c r="A9344" i="3"/>
  <c r="A9343" i="3"/>
  <c r="A9342" i="3"/>
  <c r="A9341" i="3"/>
  <c r="A9340" i="3"/>
  <c r="A9339" i="3"/>
  <c r="A9338" i="3"/>
  <c r="A9337" i="3"/>
  <c r="A9336" i="3"/>
  <c r="A9335" i="3"/>
  <c r="A9334" i="3"/>
  <c r="A9333" i="3"/>
  <c r="A9332" i="3"/>
  <c r="A9331" i="3"/>
  <c r="A9330" i="3"/>
  <c r="A9329" i="3"/>
  <c r="A9328" i="3"/>
  <c r="A9327" i="3"/>
  <c r="A9326" i="3"/>
  <c r="A9325" i="3"/>
  <c r="A9324" i="3"/>
  <c r="A9323" i="3"/>
  <c r="A9322" i="3"/>
  <c r="A9321" i="3"/>
  <c r="A9320" i="3"/>
  <c r="A9319" i="3"/>
  <c r="A9318" i="3"/>
  <c r="A9317" i="3"/>
  <c r="A9316" i="3"/>
  <c r="A9315" i="3"/>
  <c r="A9314" i="3"/>
  <c r="A9313" i="3"/>
  <c r="A9312" i="3"/>
  <c r="A9311" i="3"/>
  <c r="A9310" i="3"/>
  <c r="A9309" i="3"/>
  <c r="A9308" i="3"/>
  <c r="A9307" i="3"/>
  <c r="A9306" i="3"/>
  <c r="A9305" i="3"/>
  <c r="A9304" i="3"/>
  <c r="A9303" i="3"/>
  <c r="A9302" i="3"/>
  <c r="A9301" i="3"/>
  <c r="A9300" i="3"/>
  <c r="A9299" i="3"/>
  <c r="A9298" i="3"/>
  <c r="A9297" i="3"/>
  <c r="A9296" i="3"/>
  <c r="A9295" i="3"/>
  <c r="A9294" i="3"/>
  <c r="A9293" i="3"/>
  <c r="A9292" i="3"/>
  <c r="A9291" i="3"/>
  <c r="A9290" i="3"/>
  <c r="A9289" i="3"/>
  <c r="A9288" i="3"/>
  <c r="A9287" i="3"/>
  <c r="A9286" i="3"/>
  <c r="A9285" i="3"/>
  <c r="A9284" i="3"/>
  <c r="A9283" i="3"/>
  <c r="A9282" i="3"/>
  <c r="A9281" i="3"/>
  <c r="A9280" i="3"/>
  <c r="A9279" i="3"/>
  <c r="A9278" i="3"/>
  <c r="A9277" i="3"/>
  <c r="A9276" i="3"/>
  <c r="A9275" i="3"/>
  <c r="A9274" i="3"/>
  <c r="A9273" i="3"/>
  <c r="A9272" i="3"/>
  <c r="A9271" i="3"/>
  <c r="A9270" i="3"/>
  <c r="A9269" i="3"/>
  <c r="A9268" i="3"/>
  <c r="A9267" i="3"/>
  <c r="A9266" i="3"/>
  <c r="A9265" i="3"/>
  <c r="A9264" i="3"/>
  <c r="A9263" i="3"/>
  <c r="A9262" i="3"/>
  <c r="A9261" i="3"/>
  <c r="A9260" i="3"/>
  <c r="A9259" i="3"/>
  <c r="A9258" i="3"/>
  <c r="A9257" i="3"/>
  <c r="A9256" i="3"/>
  <c r="A9255" i="3"/>
  <c r="A9254" i="3"/>
  <c r="A9253" i="3"/>
  <c r="A9252" i="3"/>
  <c r="A9251" i="3"/>
  <c r="A9250" i="3"/>
  <c r="A9249" i="3"/>
  <c r="A9248" i="3"/>
  <c r="A9247" i="3"/>
  <c r="A9246" i="3"/>
  <c r="A9245" i="3"/>
  <c r="A9244" i="3"/>
  <c r="A9243" i="3"/>
  <c r="A9242" i="3"/>
  <c r="A9241" i="3"/>
  <c r="A9240" i="3"/>
  <c r="A9239" i="3"/>
  <c r="A9238" i="3"/>
  <c r="A9237" i="3"/>
  <c r="A9236" i="3"/>
  <c r="A9235" i="3"/>
  <c r="A9234" i="3"/>
  <c r="A9233" i="3"/>
  <c r="A9232" i="3"/>
  <c r="A9231" i="3"/>
  <c r="A9230" i="3"/>
  <c r="A9229" i="3"/>
  <c r="A9228" i="3"/>
  <c r="A9227" i="3"/>
  <c r="A9226" i="3"/>
  <c r="A9225" i="3"/>
  <c r="A9224" i="3"/>
  <c r="A9223" i="3"/>
  <c r="A9222" i="3"/>
  <c r="A9221" i="3"/>
  <c r="A9220" i="3"/>
  <c r="A9219" i="3"/>
  <c r="A9218" i="3"/>
  <c r="A9217" i="3"/>
  <c r="A9216" i="3"/>
  <c r="A9215" i="3"/>
  <c r="A9214" i="3"/>
  <c r="A9213" i="3"/>
  <c r="A9212" i="3"/>
  <c r="A9211" i="3"/>
  <c r="A9210" i="3"/>
  <c r="A9209" i="3"/>
  <c r="A9208" i="3"/>
  <c r="A9207" i="3"/>
  <c r="A9206" i="3"/>
  <c r="A9205" i="3"/>
  <c r="A9204" i="3"/>
  <c r="A9203" i="3"/>
  <c r="A9202" i="3"/>
  <c r="A9201" i="3"/>
  <c r="A9200" i="3"/>
  <c r="A9199" i="3"/>
  <c r="A9198" i="3"/>
  <c r="A9197" i="3"/>
  <c r="A9196" i="3"/>
  <c r="A9195" i="3"/>
  <c r="A9194" i="3"/>
  <c r="A9193" i="3"/>
  <c r="A9192" i="3"/>
  <c r="A9191" i="3"/>
  <c r="A9190" i="3"/>
  <c r="A9189" i="3"/>
  <c r="A9188" i="3"/>
  <c r="A9187" i="3"/>
  <c r="A9186" i="3"/>
  <c r="A9185" i="3"/>
  <c r="A9184" i="3"/>
  <c r="A9183" i="3"/>
  <c r="A9182" i="3"/>
  <c r="A9181" i="3"/>
  <c r="A9180" i="3"/>
  <c r="A9179" i="3"/>
  <c r="A9178" i="3"/>
  <c r="A9177" i="3"/>
  <c r="A9176" i="3"/>
  <c r="A9175" i="3"/>
  <c r="A9174" i="3"/>
  <c r="A9173" i="3"/>
  <c r="A9172" i="3"/>
  <c r="A9171" i="3"/>
  <c r="A9170" i="3"/>
  <c r="A9169" i="3"/>
  <c r="A9168" i="3"/>
  <c r="A9167" i="3"/>
  <c r="A9166" i="3"/>
  <c r="A9165" i="3"/>
  <c r="A9164" i="3"/>
  <c r="A9163" i="3"/>
  <c r="A9162" i="3"/>
  <c r="A9161" i="3"/>
  <c r="A9160" i="3"/>
  <c r="A9159" i="3"/>
  <c r="A9158" i="3"/>
  <c r="A9157" i="3"/>
  <c r="A9156" i="3"/>
  <c r="A9155" i="3"/>
  <c r="A9154" i="3"/>
  <c r="A9153" i="3"/>
  <c r="A9152" i="3"/>
  <c r="A9151" i="3"/>
  <c r="A9150" i="3"/>
  <c r="A9149" i="3"/>
  <c r="A9148" i="3"/>
  <c r="A9147" i="3"/>
  <c r="A9146" i="3"/>
  <c r="A9145" i="3"/>
  <c r="A9144" i="3"/>
  <c r="A9143" i="3"/>
  <c r="A9142" i="3"/>
  <c r="A9141" i="3"/>
  <c r="A9140" i="3"/>
  <c r="A9139" i="3"/>
  <c r="A9138" i="3"/>
  <c r="A9137" i="3"/>
  <c r="A9136" i="3"/>
  <c r="A9135" i="3"/>
  <c r="A9134" i="3"/>
  <c r="A9133" i="3"/>
  <c r="A9132" i="3"/>
  <c r="A9131" i="3"/>
  <c r="A9130" i="3"/>
  <c r="A9129" i="3"/>
  <c r="A9128" i="3"/>
  <c r="A9127" i="3"/>
  <c r="A9126" i="3"/>
  <c r="A9125" i="3"/>
  <c r="A9124" i="3"/>
  <c r="A9123" i="3"/>
  <c r="A9122" i="3"/>
  <c r="A9121" i="3"/>
  <c r="A9120" i="3"/>
  <c r="A9119" i="3"/>
  <c r="A9118" i="3"/>
  <c r="A9117" i="3"/>
  <c r="A9116" i="3"/>
  <c r="A9115" i="3"/>
  <c r="A9114" i="3"/>
  <c r="A9113" i="3"/>
  <c r="A9112" i="3"/>
  <c r="A9111" i="3"/>
  <c r="A9110" i="3"/>
  <c r="A9109" i="3"/>
  <c r="A9108" i="3"/>
  <c r="A9107" i="3"/>
  <c r="A9106" i="3"/>
  <c r="A9105" i="3"/>
  <c r="A9104" i="3"/>
  <c r="A9103" i="3"/>
  <c r="A9102" i="3"/>
  <c r="A9101" i="3"/>
  <c r="A9100" i="3"/>
  <c r="A9099" i="3"/>
  <c r="A9098" i="3"/>
  <c r="A9097" i="3"/>
  <c r="A9096" i="3"/>
  <c r="A9095" i="3"/>
  <c r="A9094" i="3"/>
  <c r="A9093" i="3"/>
  <c r="A9092" i="3"/>
  <c r="A9091" i="3"/>
  <c r="A9090" i="3"/>
  <c r="A9089" i="3"/>
  <c r="A9088" i="3"/>
  <c r="A9087" i="3"/>
  <c r="A9086" i="3"/>
  <c r="A9085" i="3"/>
  <c r="A9084" i="3"/>
  <c r="A9083" i="3"/>
  <c r="A9082" i="3"/>
  <c r="A9081" i="3"/>
  <c r="A9080" i="3"/>
  <c r="A9079" i="3"/>
  <c r="A9078" i="3"/>
  <c r="A9077" i="3"/>
  <c r="A9076" i="3"/>
  <c r="A9075" i="3"/>
  <c r="A9074" i="3"/>
  <c r="A9073" i="3"/>
  <c r="A9072" i="3"/>
  <c r="A9071" i="3"/>
  <c r="A9070" i="3"/>
  <c r="A9069" i="3"/>
  <c r="A9068" i="3"/>
  <c r="A9067" i="3"/>
  <c r="A9066" i="3"/>
  <c r="A9065" i="3"/>
  <c r="A9064" i="3"/>
  <c r="A9063" i="3"/>
  <c r="A9062" i="3"/>
  <c r="A9061" i="3"/>
  <c r="A9060" i="3"/>
  <c r="A9059" i="3"/>
  <c r="A9058" i="3"/>
  <c r="A9057" i="3"/>
  <c r="A9056" i="3"/>
  <c r="A9055" i="3"/>
  <c r="A9054" i="3"/>
  <c r="A9053" i="3"/>
  <c r="A9052" i="3"/>
  <c r="A9051" i="3"/>
  <c r="A9050" i="3"/>
  <c r="A9049" i="3"/>
  <c r="A9048" i="3"/>
  <c r="A9047" i="3"/>
  <c r="A9046" i="3"/>
  <c r="A9045" i="3"/>
  <c r="A9044" i="3"/>
  <c r="A9043" i="3"/>
  <c r="A9042" i="3"/>
  <c r="A9041" i="3"/>
  <c r="A9040" i="3"/>
  <c r="A9039" i="3"/>
  <c r="A9038" i="3"/>
  <c r="A9037" i="3"/>
  <c r="A9036" i="3"/>
  <c r="A9035" i="3"/>
  <c r="A9034" i="3"/>
  <c r="A9033" i="3"/>
  <c r="A9032" i="3"/>
  <c r="A9031" i="3"/>
  <c r="A9030" i="3"/>
  <c r="A9029" i="3"/>
  <c r="A9028" i="3"/>
  <c r="A9027" i="3"/>
  <c r="A9026" i="3"/>
  <c r="A9025" i="3"/>
  <c r="A9024" i="3"/>
  <c r="A9023" i="3"/>
  <c r="A9022" i="3"/>
  <c r="A9021" i="3"/>
  <c r="A9020" i="3"/>
  <c r="A9019" i="3"/>
  <c r="A9018" i="3"/>
  <c r="A9017" i="3"/>
  <c r="A9016" i="3"/>
  <c r="A9015" i="3"/>
  <c r="A9014" i="3"/>
  <c r="A9013" i="3"/>
  <c r="A9012" i="3"/>
  <c r="A9011" i="3"/>
  <c r="A9010" i="3"/>
  <c r="A9009" i="3"/>
  <c r="A9008" i="3"/>
  <c r="A9007" i="3"/>
  <c r="A9006" i="3"/>
  <c r="A9005" i="3"/>
  <c r="A9004" i="3"/>
  <c r="A9003" i="3"/>
  <c r="A9002" i="3"/>
  <c r="A9001" i="3"/>
  <c r="A9000" i="3"/>
  <c r="A8999" i="3"/>
  <c r="A8998" i="3"/>
  <c r="A8997" i="3"/>
  <c r="A8996" i="3"/>
  <c r="A8995" i="3"/>
  <c r="A8994" i="3"/>
  <c r="A8993" i="3"/>
  <c r="A8992" i="3"/>
  <c r="A8991" i="3"/>
  <c r="A8990" i="3"/>
  <c r="A8989" i="3"/>
  <c r="A8988" i="3"/>
  <c r="A8987" i="3"/>
  <c r="A8986" i="3"/>
  <c r="A8985" i="3"/>
  <c r="A8984" i="3"/>
  <c r="A8983" i="3"/>
  <c r="A8982" i="3"/>
  <c r="A8981" i="3"/>
  <c r="A8980" i="3"/>
  <c r="A8979" i="3"/>
  <c r="A8978" i="3"/>
  <c r="A8977" i="3"/>
  <c r="A8976" i="3"/>
  <c r="A8975" i="3"/>
  <c r="A8974" i="3"/>
  <c r="A8973" i="3"/>
  <c r="A8972" i="3"/>
  <c r="A8971" i="3"/>
  <c r="A8970" i="3"/>
  <c r="A8969" i="3"/>
  <c r="A8968" i="3"/>
  <c r="A8967" i="3"/>
  <c r="A8966" i="3"/>
  <c r="A8965" i="3"/>
  <c r="A8964" i="3"/>
  <c r="A8963" i="3"/>
  <c r="A8962" i="3"/>
  <c r="A8961" i="3"/>
  <c r="A8960" i="3"/>
  <c r="A8959" i="3"/>
  <c r="A8958" i="3"/>
  <c r="A8957" i="3"/>
  <c r="A8956" i="3"/>
  <c r="A8955" i="3"/>
  <c r="A8954" i="3"/>
  <c r="A8953" i="3"/>
  <c r="A8952" i="3"/>
  <c r="A8951" i="3"/>
  <c r="A8950" i="3"/>
  <c r="A8949" i="3"/>
  <c r="A8948" i="3"/>
  <c r="A8947" i="3"/>
  <c r="A8946" i="3"/>
  <c r="A8945" i="3"/>
  <c r="A8944" i="3"/>
  <c r="A8943" i="3"/>
  <c r="A8942" i="3"/>
  <c r="A8941" i="3"/>
  <c r="A8940" i="3"/>
  <c r="A8939" i="3"/>
  <c r="A8938" i="3"/>
  <c r="A8937" i="3"/>
  <c r="A8936" i="3"/>
  <c r="A8935" i="3"/>
  <c r="A8934" i="3"/>
  <c r="A8933" i="3"/>
  <c r="A8932" i="3"/>
  <c r="A8931" i="3"/>
  <c r="A8930" i="3"/>
  <c r="A8929" i="3"/>
  <c r="A8928" i="3"/>
  <c r="A8927" i="3"/>
  <c r="A8926" i="3"/>
  <c r="A8925" i="3"/>
  <c r="A8924" i="3"/>
  <c r="A8923" i="3"/>
  <c r="A8922" i="3"/>
  <c r="A8921" i="3"/>
  <c r="A8920" i="3"/>
  <c r="A8919" i="3"/>
  <c r="A8918" i="3"/>
  <c r="A8917" i="3"/>
  <c r="A8916" i="3"/>
  <c r="A8915" i="3"/>
  <c r="A8914" i="3"/>
  <c r="A8913" i="3"/>
  <c r="A8912" i="3"/>
  <c r="A8911" i="3"/>
  <c r="A8910" i="3"/>
  <c r="A8909" i="3"/>
  <c r="A8908" i="3"/>
  <c r="A8907" i="3"/>
  <c r="A8906" i="3"/>
  <c r="A8905" i="3"/>
  <c r="A8904" i="3"/>
  <c r="A8903" i="3"/>
  <c r="A8902" i="3"/>
  <c r="A8901" i="3"/>
  <c r="A8900" i="3"/>
  <c r="A8899" i="3"/>
  <c r="A8898" i="3"/>
  <c r="A8897" i="3"/>
  <c r="A8896" i="3"/>
  <c r="A8895" i="3"/>
  <c r="A8894" i="3"/>
  <c r="A8893" i="3"/>
  <c r="A8892" i="3"/>
  <c r="A8891" i="3"/>
  <c r="A8890" i="3"/>
  <c r="A8889" i="3"/>
  <c r="A8888" i="3"/>
  <c r="A8887" i="3"/>
  <c r="A8886" i="3"/>
  <c r="A8885" i="3"/>
  <c r="A8884" i="3"/>
  <c r="A8883" i="3"/>
  <c r="A8882" i="3"/>
  <c r="A8881" i="3"/>
  <c r="A8880" i="3"/>
  <c r="A8879" i="3"/>
  <c r="A8878" i="3"/>
  <c r="A8877" i="3"/>
  <c r="A8876" i="3"/>
  <c r="A8875" i="3"/>
  <c r="A8874" i="3"/>
  <c r="A8873" i="3"/>
  <c r="A8872" i="3"/>
  <c r="A8871" i="3"/>
  <c r="A8870" i="3"/>
  <c r="A8869" i="3"/>
  <c r="A8868" i="3"/>
  <c r="A8867" i="3"/>
  <c r="A8866" i="3"/>
  <c r="A8865" i="3"/>
  <c r="A8864" i="3"/>
  <c r="A8863" i="3"/>
  <c r="A8862" i="3"/>
  <c r="A8861" i="3"/>
  <c r="A8860" i="3"/>
  <c r="A8859" i="3"/>
  <c r="A8858" i="3"/>
  <c r="A8857" i="3"/>
  <c r="A8856" i="3"/>
  <c r="A8855" i="3"/>
  <c r="A8854" i="3"/>
  <c r="A8853" i="3"/>
  <c r="A8852" i="3"/>
  <c r="A8851" i="3"/>
  <c r="A8850" i="3"/>
  <c r="A8849" i="3"/>
  <c r="A8848" i="3"/>
  <c r="A8847" i="3"/>
  <c r="A8846" i="3"/>
  <c r="A8845" i="3"/>
  <c r="A8844" i="3"/>
  <c r="A8843" i="3"/>
  <c r="A8842" i="3"/>
  <c r="A8841" i="3"/>
  <c r="A8840" i="3"/>
  <c r="A8839" i="3"/>
  <c r="A8838" i="3"/>
  <c r="A8837" i="3"/>
  <c r="A8836" i="3"/>
  <c r="A8835" i="3"/>
  <c r="A8834" i="3"/>
  <c r="A8833" i="3"/>
  <c r="A8832" i="3"/>
  <c r="A8831" i="3"/>
  <c r="A8830" i="3"/>
  <c r="A8829" i="3"/>
  <c r="A8828" i="3"/>
  <c r="A8827" i="3"/>
  <c r="A8826" i="3"/>
  <c r="A8825" i="3"/>
  <c r="A8824" i="3"/>
  <c r="A8823" i="3"/>
  <c r="A8822" i="3"/>
  <c r="A8821" i="3"/>
  <c r="A8820" i="3"/>
  <c r="A8819" i="3"/>
  <c r="A8818" i="3"/>
  <c r="A8817" i="3"/>
  <c r="A8816" i="3"/>
  <c r="A8815" i="3"/>
  <c r="A8814" i="3"/>
  <c r="A8813" i="3"/>
  <c r="A8812" i="3"/>
  <c r="A8811" i="3"/>
  <c r="A8810" i="3"/>
  <c r="A8809" i="3"/>
  <c r="A8808" i="3"/>
  <c r="A8807" i="3"/>
  <c r="A8806" i="3"/>
  <c r="A8805" i="3"/>
  <c r="A8804" i="3"/>
  <c r="A8803" i="3"/>
  <c r="A8802" i="3"/>
  <c r="A8801" i="3"/>
  <c r="A8800" i="3"/>
  <c r="A8799" i="3"/>
  <c r="A8798" i="3"/>
  <c r="A8797" i="3"/>
  <c r="A8796" i="3"/>
  <c r="A8795" i="3"/>
  <c r="A8794" i="3"/>
  <c r="A8793" i="3"/>
  <c r="A8792" i="3"/>
  <c r="A8791" i="3"/>
  <c r="A8790" i="3"/>
  <c r="A8789" i="3"/>
  <c r="A8788" i="3"/>
  <c r="A8787" i="3"/>
  <c r="A8786" i="3"/>
  <c r="A8785" i="3"/>
  <c r="A8784" i="3"/>
  <c r="A8783" i="3"/>
  <c r="A8782" i="3"/>
  <c r="A8781" i="3"/>
  <c r="A8780" i="3"/>
  <c r="A8779" i="3"/>
  <c r="A8778" i="3"/>
  <c r="A8777" i="3"/>
  <c r="A8776" i="3"/>
  <c r="A8775" i="3"/>
  <c r="A8774" i="3"/>
  <c r="A8773" i="3"/>
  <c r="A8772" i="3"/>
  <c r="A8771" i="3"/>
  <c r="A8770" i="3"/>
  <c r="A8769" i="3"/>
  <c r="A8768" i="3"/>
  <c r="A8767" i="3"/>
  <c r="A8766" i="3"/>
  <c r="A8765" i="3"/>
  <c r="A8764" i="3"/>
  <c r="A8763" i="3"/>
  <c r="A8762" i="3"/>
  <c r="A8761" i="3"/>
  <c r="A8760" i="3"/>
  <c r="A8759" i="3"/>
  <c r="A8758" i="3"/>
  <c r="A8757" i="3"/>
  <c r="A8756" i="3"/>
  <c r="A8755" i="3"/>
  <c r="A8754" i="3"/>
  <c r="A8753" i="3"/>
  <c r="A8752" i="3"/>
  <c r="A8751" i="3"/>
  <c r="A8750" i="3"/>
  <c r="A8749" i="3"/>
  <c r="A8748" i="3"/>
  <c r="A8747" i="3"/>
  <c r="A8746" i="3"/>
  <c r="A8745" i="3"/>
  <c r="A8744" i="3"/>
  <c r="A8743" i="3"/>
  <c r="A8742" i="3"/>
  <c r="A8741" i="3"/>
  <c r="A8740" i="3"/>
  <c r="A8739" i="3"/>
  <c r="A8738" i="3"/>
  <c r="A8737" i="3"/>
  <c r="A8736" i="3"/>
  <c r="A8735" i="3"/>
  <c r="A8734" i="3"/>
  <c r="A8733" i="3"/>
  <c r="A8732" i="3"/>
  <c r="A8731" i="3"/>
  <c r="A8730" i="3"/>
  <c r="A8729" i="3"/>
  <c r="A8728" i="3"/>
  <c r="A8727" i="3"/>
  <c r="A8726" i="3"/>
  <c r="A8725" i="3"/>
  <c r="A8724" i="3"/>
  <c r="A8723" i="3"/>
  <c r="A8722" i="3"/>
  <c r="A8721" i="3"/>
  <c r="A8720" i="3"/>
  <c r="A8719" i="3"/>
  <c r="A8718" i="3"/>
  <c r="A8717" i="3"/>
  <c r="A8716" i="3"/>
  <c r="A8715" i="3"/>
  <c r="A8714" i="3"/>
  <c r="A8713" i="3"/>
  <c r="A8712" i="3"/>
  <c r="A8711" i="3"/>
  <c r="A8710" i="3"/>
  <c r="A8709" i="3"/>
  <c r="A8708" i="3"/>
  <c r="A8707" i="3"/>
  <c r="A8706" i="3"/>
  <c r="A8705" i="3"/>
  <c r="A8704" i="3"/>
  <c r="A8703" i="3"/>
  <c r="A8702" i="3"/>
  <c r="A8701" i="3"/>
  <c r="A8700" i="3"/>
  <c r="A8699" i="3"/>
  <c r="A8698" i="3"/>
  <c r="A8697" i="3"/>
  <c r="A8696" i="3"/>
  <c r="A8695" i="3"/>
  <c r="A8694" i="3"/>
  <c r="A8693" i="3"/>
  <c r="A8692" i="3"/>
  <c r="A8691" i="3"/>
  <c r="A8690" i="3"/>
  <c r="A8689" i="3"/>
  <c r="A8688" i="3"/>
  <c r="A8687" i="3"/>
  <c r="A8686" i="3"/>
  <c r="A8685" i="3"/>
  <c r="A8684" i="3"/>
  <c r="A8683" i="3"/>
  <c r="A8682" i="3"/>
  <c r="A8681" i="3"/>
  <c r="A8680" i="3"/>
  <c r="A8679" i="3"/>
  <c r="A8678" i="3"/>
  <c r="A8677" i="3"/>
  <c r="A8676" i="3"/>
  <c r="A8675" i="3"/>
  <c r="A8674" i="3"/>
  <c r="A8673" i="3"/>
  <c r="A8672" i="3"/>
  <c r="A8671" i="3"/>
  <c r="A8670" i="3"/>
  <c r="A8669" i="3"/>
  <c r="A8668" i="3"/>
  <c r="A8667" i="3"/>
  <c r="A8666" i="3"/>
  <c r="A8665" i="3"/>
  <c r="A8664" i="3"/>
  <c r="A8663" i="3"/>
  <c r="A8662" i="3"/>
  <c r="A8661" i="3"/>
  <c r="A8660" i="3"/>
  <c r="A8659" i="3"/>
  <c r="A8658" i="3"/>
  <c r="A8657" i="3"/>
  <c r="A8656" i="3"/>
  <c r="A8655" i="3"/>
  <c r="A8654" i="3"/>
  <c r="A8653" i="3"/>
  <c r="A8652" i="3"/>
  <c r="A8651" i="3"/>
  <c r="A8650" i="3"/>
  <c r="A8649" i="3"/>
  <c r="A8648" i="3"/>
  <c r="A8647" i="3"/>
  <c r="A8646" i="3"/>
  <c r="A8645" i="3"/>
  <c r="A8644" i="3"/>
  <c r="A8643" i="3"/>
  <c r="A8642" i="3"/>
  <c r="A8641" i="3"/>
  <c r="A8640" i="3"/>
  <c r="A8639" i="3"/>
  <c r="A8638" i="3"/>
  <c r="A8637" i="3"/>
  <c r="A8636" i="3"/>
  <c r="A8635" i="3"/>
  <c r="A8634" i="3"/>
  <c r="A8633" i="3"/>
  <c r="A8632" i="3"/>
  <c r="A8631" i="3"/>
  <c r="A8630" i="3"/>
  <c r="A8629" i="3"/>
  <c r="A8628" i="3"/>
  <c r="A8627" i="3"/>
  <c r="A8626" i="3"/>
  <c r="A8625" i="3"/>
  <c r="A8624" i="3"/>
  <c r="A8623" i="3"/>
  <c r="A8622" i="3"/>
  <c r="A8621" i="3"/>
  <c r="A8620" i="3"/>
  <c r="A8619" i="3"/>
  <c r="A8618" i="3"/>
  <c r="A8617" i="3"/>
  <c r="A8616" i="3"/>
  <c r="A8615" i="3"/>
  <c r="A8614" i="3"/>
  <c r="A8613" i="3"/>
  <c r="A8612" i="3"/>
  <c r="A8611" i="3"/>
  <c r="A8610" i="3"/>
  <c r="A8609" i="3"/>
  <c r="A8608" i="3"/>
  <c r="A8607" i="3"/>
  <c r="A8606" i="3"/>
  <c r="A8605" i="3"/>
  <c r="A8604" i="3"/>
  <c r="A8603" i="3"/>
  <c r="A8602" i="3"/>
  <c r="A8601" i="3"/>
  <c r="A8600" i="3"/>
  <c r="A8599" i="3"/>
  <c r="A8598" i="3"/>
  <c r="A8597" i="3"/>
  <c r="A8596" i="3"/>
  <c r="A8595" i="3"/>
  <c r="A8594" i="3"/>
  <c r="A8593" i="3"/>
  <c r="A8592" i="3"/>
  <c r="A8591" i="3"/>
  <c r="A8590" i="3"/>
  <c r="A8589" i="3"/>
  <c r="A8588" i="3"/>
  <c r="A8587" i="3"/>
  <c r="A8586" i="3"/>
  <c r="A8585" i="3"/>
  <c r="A8584" i="3"/>
  <c r="A8583" i="3"/>
  <c r="A8582" i="3"/>
  <c r="A8581" i="3"/>
  <c r="A8580" i="3"/>
  <c r="A8579" i="3"/>
  <c r="A8578" i="3"/>
  <c r="A8577" i="3"/>
  <c r="A8576" i="3"/>
  <c r="A8575" i="3"/>
  <c r="A8574" i="3"/>
  <c r="A8573" i="3"/>
  <c r="A8572" i="3"/>
  <c r="A8571" i="3"/>
  <c r="A8570" i="3"/>
  <c r="A8569" i="3"/>
  <c r="A8568" i="3"/>
  <c r="A8567" i="3"/>
  <c r="A8566" i="3"/>
  <c r="A8565" i="3"/>
  <c r="A8564" i="3"/>
  <c r="A8563" i="3"/>
  <c r="A8562" i="3"/>
  <c r="A8561" i="3"/>
  <c r="A8560" i="3"/>
  <c r="A8559" i="3"/>
  <c r="A8558" i="3"/>
  <c r="A8557" i="3"/>
  <c r="A8556" i="3"/>
  <c r="A8555" i="3"/>
  <c r="A8554" i="3"/>
  <c r="A8553" i="3"/>
  <c r="A8552" i="3"/>
  <c r="A8551" i="3"/>
  <c r="A8550" i="3"/>
  <c r="A8549" i="3"/>
  <c r="A8548" i="3"/>
  <c r="A8547" i="3"/>
  <c r="A8546" i="3"/>
  <c r="A8545" i="3"/>
  <c r="A8544" i="3"/>
  <c r="A8543" i="3"/>
  <c r="A8542" i="3"/>
  <c r="A8541" i="3"/>
  <c r="A8540" i="3"/>
  <c r="A8539" i="3"/>
  <c r="A8538" i="3"/>
  <c r="A8537" i="3"/>
  <c r="A8536" i="3"/>
  <c r="A8535" i="3"/>
  <c r="A8534" i="3"/>
  <c r="A8533" i="3"/>
  <c r="A8532" i="3"/>
  <c r="A8531" i="3"/>
  <c r="A8530" i="3"/>
  <c r="A8529" i="3"/>
  <c r="A8528" i="3"/>
  <c r="A8527" i="3"/>
  <c r="A8526" i="3"/>
  <c r="A8525" i="3"/>
  <c r="A8524" i="3"/>
  <c r="A8523" i="3"/>
  <c r="A8522" i="3"/>
  <c r="A8521" i="3"/>
  <c r="A8520" i="3"/>
  <c r="A8519" i="3"/>
  <c r="A8518" i="3"/>
  <c r="A8517" i="3"/>
  <c r="A8516" i="3"/>
  <c r="A8515" i="3"/>
  <c r="A8514" i="3"/>
  <c r="A8513" i="3"/>
  <c r="A8512" i="3"/>
  <c r="A8511" i="3"/>
  <c r="A8510" i="3"/>
  <c r="A8509" i="3"/>
  <c r="A8508" i="3"/>
  <c r="A8507" i="3"/>
  <c r="A8506" i="3"/>
  <c r="A8505" i="3"/>
  <c r="A8504" i="3"/>
  <c r="A8503" i="3"/>
  <c r="A8502" i="3"/>
  <c r="A8501" i="3"/>
  <c r="A8500" i="3"/>
  <c r="A8499" i="3"/>
  <c r="A8498" i="3"/>
  <c r="A8497" i="3"/>
  <c r="A8496" i="3"/>
  <c r="A8495" i="3"/>
  <c r="A8494" i="3"/>
  <c r="A8493" i="3"/>
  <c r="A8492" i="3"/>
  <c r="A8491" i="3"/>
  <c r="A8490" i="3"/>
  <c r="A8489" i="3"/>
  <c r="A8488" i="3"/>
  <c r="A8487" i="3"/>
  <c r="A8486" i="3"/>
  <c r="A8485" i="3"/>
  <c r="A8484" i="3"/>
  <c r="A8483" i="3"/>
  <c r="A8482" i="3"/>
  <c r="A8481" i="3"/>
  <c r="A8480" i="3"/>
  <c r="A8479" i="3"/>
  <c r="A8478" i="3"/>
  <c r="A8477" i="3"/>
  <c r="A8476" i="3"/>
  <c r="A8475" i="3"/>
  <c r="A8474" i="3"/>
  <c r="A8473" i="3"/>
  <c r="A8472" i="3"/>
  <c r="A8471" i="3"/>
  <c r="A8470" i="3"/>
  <c r="A8469" i="3"/>
  <c r="A8468" i="3"/>
  <c r="A8467" i="3"/>
  <c r="A8466" i="3"/>
  <c r="A8465" i="3"/>
  <c r="A8464" i="3"/>
  <c r="A8463" i="3"/>
  <c r="A8462" i="3"/>
  <c r="A8461" i="3"/>
  <c r="A8460" i="3"/>
  <c r="A8459" i="3"/>
  <c r="A8458" i="3"/>
  <c r="A8457" i="3"/>
  <c r="A8456" i="3"/>
  <c r="A8455" i="3"/>
  <c r="A8454" i="3"/>
  <c r="A8453" i="3"/>
  <c r="A8452" i="3"/>
  <c r="A8451" i="3"/>
  <c r="A8450" i="3"/>
  <c r="A8449" i="3"/>
  <c r="A8448" i="3"/>
  <c r="A8447" i="3"/>
  <c r="A8446" i="3"/>
  <c r="A8445" i="3"/>
  <c r="A8444" i="3"/>
  <c r="A8443" i="3"/>
  <c r="A8442" i="3"/>
  <c r="A8441" i="3"/>
  <c r="A8440" i="3"/>
  <c r="A8439" i="3"/>
  <c r="A8438" i="3"/>
  <c r="A8437" i="3"/>
  <c r="A8436" i="3"/>
  <c r="A8435" i="3"/>
  <c r="A8434" i="3"/>
  <c r="A8433" i="3"/>
  <c r="A8432" i="3"/>
  <c r="A8431" i="3"/>
  <c r="A8430" i="3"/>
  <c r="A8429" i="3"/>
  <c r="A8428" i="3"/>
  <c r="A8427" i="3"/>
  <c r="A8426" i="3"/>
  <c r="A8425" i="3"/>
  <c r="A8424" i="3"/>
  <c r="A8423" i="3"/>
  <c r="A8422" i="3"/>
  <c r="A8421" i="3"/>
  <c r="A8420" i="3"/>
  <c r="A8419" i="3"/>
  <c r="A8418" i="3"/>
  <c r="A8417" i="3"/>
  <c r="A8416" i="3"/>
  <c r="A8415" i="3"/>
  <c r="A8414" i="3"/>
  <c r="A8413" i="3"/>
  <c r="A8412" i="3"/>
  <c r="A8411" i="3"/>
  <c r="A8410" i="3"/>
  <c r="A8409" i="3"/>
  <c r="A8408" i="3"/>
  <c r="A8407" i="3"/>
  <c r="A8406" i="3"/>
  <c r="A8405" i="3"/>
  <c r="A8404" i="3"/>
  <c r="A8403" i="3"/>
  <c r="A8402" i="3"/>
  <c r="A8401" i="3"/>
  <c r="A8400" i="3"/>
  <c r="A8399" i="3"/>
  <c r="A8398" i="3"/>
  <c r="A8397" i="3"/>
  <c r="A8396" i="3"/>
  <c r="A8395" i="3"/>
  <c r="A8394" i="3"/>
  <c r="A8393" i="3"/>
  <c r="A8392" i="3"/>
  <c r="A8391" i="3"/>
  <c r="A8390" i="3"/>
  <c r="A8389" i="3"/>
  <c r="A8388" i="3"/>
  <c r="A8387" i="3"/>
  <c r="A8386" i="3"/>
  <c r="A8385" i="3"/>
  <c r="A8384" i="3"/>
  <c r="A8383" i="3"/>
  <c r="A8382" i="3"/>
  <c r="A8381" i="3"/>
  <c r="A8380" i="3"/>
  <c r="A8379" i="3"/>
  <c r="A8378" i="3"/>
  <c r="A8377" i="3"/>
  <c r="A8376" i="3"/>
  <c r="A8375" i="3"/>
  <c r="A8374" i="3"/>
  <c r="A8373" i="3"/>
  <c r="A8372" i="3"/>
  <c r="A8371" i="3"/>
  <c r="A8370" i="3"/>
  <c r="A8369" i="3"/>
  <c r="A8368" i="3"/>
  <c r="A8367" i="3"/>
  <c r="A8366" i="3"/>
  <c r="A8365" i="3"/>
  <c r="A8364" i="3"/>
  <c r="A8363" i="3"/>
  <c r="A8362" i="3"/>
  <c r="A8361" i="3"/>
  <c r="A8360" i="3"/>
  <c r="A8359" i="3"/>
  <c r="A8358" i="3"/>
  <c r="A8357" i="3"/>
  <c r="A8356" i="3"/>
  <c r="A8355" i="3"/>
  <c r="A8354" i="3"/>
  <c r="A8353" i="3"/>
  <c r="A8352" i="3"/>
  <c r="A8351" i="3"/>
  <c r="A8350" i="3"/>
  <c r="A8349" i="3"/>
  <c r="A8348" i="3"/>
  <c r="A8347" i="3"/>
  <c r="A8346" i="3"/>
  <c r="A8345" i="3"/>
  <c r="A8344" i="3"/>
  <c r="A8343" i="3"/>
  <c r="A8342" i="3"/>
  <c r="A8341" i="3"/>
  <c r="A8340" i="3"/>
  <c r="A8339" i="3"/>
  <c r="A8338" i="3"/>
  <c r="A8337" i="3"/>
  <c r="A8336" i="3"/>
  <c r="A8335" i="3"/>
  <c r="A8334" i="3"/>
  <c r="A8333" i="3"/>
  <c r="A8332" i="3"/>
  <c r="A8331" i="3"/>
  <c r="A8330" i="3"/>
  <c r="A8329" i="3"/>
  <c r="A8328" i="3"/>
  <c r="A8327" i="3"/>
  <c r="A8326" i="3"/>
  <c r="A8325" i="3"/>
  <c r="A8324" i="3"/>
  <c r="A8323" i="3"/>
  <c r="A8322" i="3"/>
  <c r="A8321" i="3"/>
  <c r="A8320" i="3"/>
  <c r="A8319" i="3"/>
  <c r="A8318" i="3"/>
  <c r="A8317" i="3"/>
  <c r="A8316" i="3"/>
  <c r="A8315" i="3"/>
  <c r="A8314" i="3"/>
  <c r="A8313" i="3"/>
  <c r="A8312" i="3"/>
  <c r="A8311" i="3"/>
  <c r="A8310" i="3"/>
  <c r="A8309" i="3"/>
  <c r="A8308" i="3"/>
  <c r="A8307" i="3"/>
  <c r="A8306" i="3"/>
  <c r="A8305" i="3"/>
  <c r="A8304" i="3"/>
  <c r="A8303" i="3"/>
  <c r="A8302" i="3"/>
  <c r="A8301" i="3"/>
  <c r="A8300" i="3"/>
  <c r="A8299" i="3"/>
  <c r="A8298" i="3"/>
  <c r="A8297" i="3"/>
  <c r="A8296" i="3"/>
  <c r="A8295" i="3"/>
  <c r="A8294" i="3"/>
  <c r="A8293" i="3"/>
  <c r="A8292" i="3"/>
  <c r="A8291" i="3"/>
  <c r="A8290" i="3"/>
  <c r="A8289" i="3"/>
  <c r="A8288" i="3"/>
  <c r="A8287" i="3"/>
  <c r="A8286" i="3"/>
  <c r="A8285" i="3"/>
  <c r="A8284" i="3"/>
  <c r="A8283" i="3"/>
  <c r="A8282" i="3"/>
  <c r="A8281" i="3"/>
  <c r="A8280" i="3"/>
  <c r="A8279" i="3"/>
  <c r="A8278" i="3"/>
  <c r="A8277" i="3"/>
  <c r="A8276" i="3"/>
  <c r="A8275" i="3"/>
  <c r="A8274" i="3"/>
  <c r="A8273" i="3"/>
  <c r="A8272" i="3"/>
  <c r="A8271" i="3"/>
  <c r="A8270" i="3"/>
  <c r="A8269" i="3"/>
  <c r="A8268" i="3"/>
  <c r="A8267" i="3"/>
  <c r="A8266" i="3"/>
  <c r="A8265" i="3"/>
  <c r="A8264" i="3"/>
  <c r="A8263" i="3"/>
  <c r="A8262" i="3"/>
  <c r="A8261" i="3"/>
  <c r="A8260" i="3"/>
  <c r="A8259" i="3"/>
  <c r="A8258" i="3"/>
  <c r="A8257" i="3"/>
  <c r="A8256" i="3"/>
  <c r="A8255" i="3"/>
  <c r="A8254" i="3"/>
  <c r="A8253" i="3"/>
  <c r="A8252" i="3"/>
  <c r="A8251" i="3"/>
  <c r="A8250" i="3"/>
  <c r="A8249" i="3"/>
  <c r="A8248" i="3"/>
  <c r="A8247" i="3"/>
  <c r="A8246" i="3"/>
  <c r="A8245" i="3"/>
  <c r="A8244" i="3"/>
  <c r="A8243" i="3"/>
  <c r="A8242" i="3"/>
  <c r="A8241" i="3"/>
  <c r="A8240" i="3"/>
  <c r="A8239" i="3"/>
  <c r="A8238" i="3"/>
  <c r="A8237" i="3"/>
  <c r="A8236" i="3"/>
  <c r="A8235" i="3"/>
  <c r="A8234" i="3"/>
  <c r="A8233" i="3"/>
  <c r="A8232" i="3"/>
  <c r="A8231" i="3"/>
  <c r="A8230" i="3"/>
  <c r="A8229" i="3"/>
  <c r="A8228" i="3"/>
  <c r="A8227" i="3"/>
  <c r="A8226" i="3"/>
  <c r="A8225" i="3"/>
  <c r="A8224" i="3"/>
  <c r="A8223" i="3"/>
  <c r="A8222" i="3"/>
  <c r="A8221" i="3"/>
  <c r="A8220" i="3"/>
  <c r="A8219" i="3"/>
  <c r="A8218" i="3"/>
  <c r="A8217" i="3"/>
  <c r="A8216" i="3"/>
  <c r="A8215" i="3"/>
  <c r="A8214" i="3"/>
  <c r="A8213" i="3"/>
  <c r="A8212" i="3"/>
  <c r="A8211" i="3"/>
  <c r="A8210" i="3"/>
  <c r="A8209" i="3"/>
  <c r="A8208" i="3"/>
  <c r="A8207" i="3"/>
  <c r="A8206" i="3"/>
  <c r="A8205" i="3"/>
  <c r="A8204" i="3"/>
  <c r="A8203" i="3"/>
  <c r="A8202" i="3"/>
  <c r="A8201" i="3"/>
  <c r="A8200" i="3"/>
  <c r="A8199" i="3"/>
  <c r="A8198" i="3"/>
  <c r="A8197" i="3"/>
  <c r="A8196" i="3"/>
  <c r="A8195" i="3"/>
  <c r="A8194" i="3"/>
  <c r="A8193" i="3"/>
  <c r="A8192" i="3"/>
  <c r="A8191" i="3"/>
  <c r="A8190" i="3"/>
  <c r="A8189" i="3"/>
  <c r="A8188" i="3"/>
  <c r="A8187" i="3"/>
  <c r="A8186" i="3"/>
  <c r="A8185" i="3"/>
  <c r="A8184" i="3"/>
  <c r="A8183" i="3"/>
  <c r="A8182" i="3"/>
  <c r="A8181" i="3"/>
  <c r="A8180" i="3"/>
  <c r="A8179" i="3"/>
  <c r="A8178" i="3"/>
  <c r="A8177" i="3"/>
  <c r="A8176" i="3"/>
  <c r="A8175" i="3"/>
  <c r="A8174" i="3"/>
  <c r="A8173" i="3"/>
  <c r="A8172" i="3"/>
  <c r="A8171" i="3"/>
  <c r="A8170" i="3"/>
  <c r="A8169" i="3"/>
  <c r="A8168" i="3"/>
  <c r="A8167" i="3"/>
  <c r="A8166" i="3"/>
  <c r="A8165" i="3"/>
  <c r="A8164" i="3"/>
  <c r="A8163" i="3"/>
  <c r="A8162" i="3"/>
  <c r="A8161" i="3"/>
  <c r="A8160" i="3"/>
  <c r="A8159" i="3"/>
  <c r="A8158" i="3"/>
  <c r="A8157" i="3"/>
  <c r="A8156" i="3"/>
  <c r="A8155" i="3"/>
  <c r="A8154" i="3"/>
  <c r="A8153" i="3"/>
  <c r="A8152" i="3"/>
  <c r="A8151" i="3"/>
  <c r="A8150" i="3"/>
  <c r="A8149" i="3"/>
  <c r="A8148" i="3"/>
  <c r="A8147" i="3"/>
  <c r="A8146" i="3"/>
  <c r="A8145" i="3"/>
  <c r="A8144" i="3"/>
  <c r="A8143" i="3"/>
  <c r="A8142" i="3"/>
  <c r="A8141" i="3"/>
  <c r="A8140" i="3"/>
  <c r="A8139" i="3"/>
  <c r="A8138" i="3"/>
  <c r="A8137" i="3"/>
  <c r="A8136" i="3"/>
  <c r="A8135" i="3"/>
  <c r="A8134" i="3"/>
  <c r="A8133" i="3"/>
  <c r="A8132" i="3"/>
  <c r="A8131" i="3"/>
  <c r="A8130" i="3"/>
  <c r="A8129" i="3"/>
  <c r="A8128" i="3"/>
  <c r="A8127" i="3"/>
  <c r="A8126" i="3"/>
  <c r="A8125" i="3"/>
  <c r="A8124" i="3"/>
  <c r="A8123" i="3"/>
  <c r="A8122" i="3"/>
  <c r="A8121" i="3"/>
  <c r="A8120" i="3"/>
  <c r="A8119" i="3"/>
  <c r="A8118" i="3"/>
  <c r="A8117" i="3"/>
  <c r="A8116" i="3"/>
  <c r="A8115" i="3"/>
  <c r="A8114" i="3"/>
  <c r="A8113" i="3"/>
  <c r="A8112" i="3"/>
  <c r="A8111" i="3"/>
  <c r="A8110" i="3"/>
  <c r="A8109" i="3"/>
  <c r="A8108" i="3"/>
  <c r="A8107" i="3"/>
  <c r="A8106" i="3"/>
  <c r="A8105" i="3"/>
  <c r="A8104" i="3"/>
  <c r="A8103" i="3"/>
  <c r="A8102" i="3"/>
  <c r="A8101" i="3"/>
  <c r="A8100" i="3"/>
  <c r="A8099" i="3"/>
  <c r="A8098" i="3"/>
  <c r="A8097" i="3"/>
  <c r="A8096" i="3"/>
  <c r="A8095" i="3"/>
  <c r="A8094" i="3"/>
  <c r="A8093" i="3"/>
  <c r="A8092" i="3"/>
  <c r="A8091" i="3"/>
  <c r="A8090" i="3"/>
  <c r="A8089" i="3"/>
  <c r="A8088" i="3"/>
  <c r="A8087" i="3"/>
  <c r="A8086" i="3"/>
  <c r="A8085" i="3"/>
  <c r="A8084" i="3"/>
  <c r="A8083" i="3"/>
  <c r="A8082" i="3"/>
  <c r="A8081" i="3"/>
  <c r="A8080" i="3"/>
  <c r="A8079" i="3"/>
  <c r="A8078" i="3"/>
  <c r="A8077" i="3"/>
  <c r="A8076" i="3"/>
  <c r="A8075" i="3"/>
  <c r="A8074" i="3"/>
  <c r="A8073" i="3"/>
  <c r="A8072" i="3"/>
  <c r="A8071" i="3"/>
  <c r="A8070" i="3"/>
  <c r="A8069" i="3"/>
  <c r="A8068" i="3"/>
  <c r="A8067" i="3"/>
  <c r="A8066" i="3"/>
  <c r="A8065" i="3"/>
  <c r="A8064" i="3"/>
  <c r="A8063" i="3"/>
  <c r="A8062" i="3"/>
  <c r="A8061" i="3"/>
  <c r="A8060" i="3"/>
  <c r="A8059" i="3"/>
  <c r="A8058" i="3"/>
  <c r="A8057" i="3"/>
  <c r="A8056" i="3"/>
  <c r="A8055" i="3"/>
  <c r="A8054" i="3"/>
  <c r="A8053" i="3"/>
  <c r="A8052" i="3"/>
  <c r="A8051" i="3"/>
  <c r="A8050" i="3"/>
  <c r="A8049" i="3"/>
  <c r="A8048" i="3"/>
  <c r="A8047" i="3"/>
  <c r="A8046" i="3"/>
  <c r="A8045" i="3"/>
  <c r="A8044" i="3"/>
  <c r="A8043" i="3"/>
  <c r="A8042" i="3"/>
  <c r="A8041" i="3"/>
  <c r="A8040" i="3"/>
  <c r="A8039" i="3"/>
  <c r="A8038" i="3"/>
  <c r="A8037" i="3"/>
  <c r="A8036" i="3"/>
  <c r="A8035" i="3"/>
  <c r="A8034" i="3"/>
  <c r="A8033" i="3"/>
  <c r="A8032" i="3"/>
  <c r="A8031" i="3"/>
  <c r="A8030" i="3"/>
  <c r="A8029" i="3"/>
  <c r="A8028" i="3"/>
  <c r="A8027" i="3"/>
  <c r="A8026" i="3"/>
  <c r="A8025" i="3"/>
  <c r="A8024" i="3"/>
  <c r="A8023" i="3"/>
  <c r="A8022" i="3"/>
  <c r="A8021" i="3"/>
  <c r="A8020" i="3"/>
  <c r="A8019" i="3"/>
  <c r="A8018" i="3"/>
  <c r="A8017" i="3"/>
  <c r="A8016" i="3"/>
  <c r="A8015" i="3"/>
  <c r="A8014" i="3"/>
  <c r="A8013" i="3"/>
  <c r="A8012" i="3"/>
  <c r="A8011" i="3"/>
  <c r="A8010" i="3"/>
  <c r="A8009" i="3"/>
  <c r="A8008" i="3"/>
  <c r="A8007" i="3"/>
  <c r="A8006" i="3"/>
  <c r="A8005" i="3"/>
  <c r="A8004" i="3"/>
  <c r="A8003" i="3"/>
  <c r="A8002" i="3"/>
  <c r="A8001" i="3"/>
  <c r="A8000" i="3"/>
  <c r="A7999" i="3"/>
  <c r="A7998" i="3"/>
  <c r="A7997" i="3"/>
  <c r="A7996" i="3"/>
  <c r="A7995" i="3"/>
  <c r="A7994" i="3"/>
  <c r="A7993" i="3"/>
  <c r="A7992" i="3"/>
  <c r="A7991" i="3"/>
  <c r="A7990" i="3"/>
  <c r="A7989" i="3"/>
  <c r="A7988" i="3"/>
  <c r="A7987" i="3"/>
  <c r="A7986" i="3"/>
  <c r="A7985" i="3"/>
  <c r="A7984" i="3"/>
  <c r="A7983" i="3"/>
  <c r="A7982" i="3"/>
  <c r="A7981" i="3"/>
  <c r="A7980" i="3"/>
  <c r="A7979" i="3"/>
  <c r="A7978" i="3"/>
  <c r="A7977" i="3"/>
  <c r="A7976" i="3"/>
  <c r="A7975" i="3"/>
  <c r="A7974" i="3"/>
  <c r="A7973" i="3"/>
  <c r="A7972" i="3"/>
  <c r="A7971" i="3"/>
  <c r="A7970" i="3"/>
  <c r="A7969" i="3"/>
  <c r="A7968" i="3"/>
  <c r="A7967" i="3"/>
  <c r="A7966" i="3"/>
  <c r="A7965" i="3"/>
  <c r="A7964" i="3"/>
  <c r="A7963" i="3"/>
  <c r="A7962" i="3"/>
  <c r="A7961" i="3"/>
  <c r="A7960" i="3"/>
  <c r="A7959" i="3"/>
  <c r="A7958" i="3"/>
  <c r="A7957" i="3"/>
  <c r="A7956" i="3"/>
  <c r="A7955" i="3"/>
  <c r="A7954" i="3"/>
  <c r="A7953" i="3"/>
  <c r="A7952" i="3"/>
  <c r="A7951" i="3"/>
  <c r="A7950" i="3"/>
  <c r="A7949" i="3"/>
  <c r="A7948" i="3"/>
  <c r="A7947" i="3"/>
  <c r="A7946" i="3"/>
  <c r="A7945" i="3"/>
  <c r="A7944" i="3"/>
  <c r="A7943" i="3"/>
  <c r="A7942" i="3"/>
  <c r="A7941" i="3"/>
  <c r="A7940" i="3"/>
  <c r="A7939" i="3"/>
  <c r="A7938" i="3"/>
  <c r="A7937" i="3"/>
  <c r="A7936" i="3"/>
  <c r="A7935" i="3"/>
  <c r="A7934" i="3"/>
  <c r="A7933" i="3"/>
  <c r="A7932" i="3"/>
  <c r="A7931" i="3"/>
  <c r="A7930" i="3"/>
  <c r="A7929" i="3"/>
  <c r="A7928" i="3"/>
  <c r="A7927" i="3"/>
  <c r="A7926" i="3"/>
  <c r="A7925" i="3"/>
  <c r="A7924" i="3"/>
  <c r="A7923" i="3"/>
  <c r="A7922" i="3"/>
  <c r="A7921" i="3"/>
  <c r="A7920" i="3"/>
  <c r="A7919" i="3"/>
  <c r="A7918" i="3"/>
  <c r="A7917" i="3"/>
  <c r="A7916" i="3"/>
  <c r="A7915" i="3"/>
  <c r="A7914" i="3"/>
  <c r="A7913" i="3"/>
  <c r="A7912" i="3"/>
  <c r="A7911" i="3"/>
  <c r="A7910" i="3"/>
  <c r="A7909" i="3"/>
  <c r="A7908" i="3"/>
  <c r="A7907" i="3"/>
  <c r="A7906" i="3"/>
  <c r="A7905" i="3"/>
  <c r="A7904" i="3"/>
  <c r="A7903" i="3"/>
  <c r="A7902" i="3"/>
  <c r="A7901" i="3"/>
  <c r="A7900" i="3"/>
  <c r="A7899" i="3"/>
  <c r="A7898" i="3"/>
  <c r="A7897" i="3"/>
  <c r="A7896" i="3"/>
  <c r="A7895" i="3"/>
  <c r="A7894" i="3"/>
  <c r="A7893" i="3"/>
  <c r="A7892" i="3"/>
  <c r="A7891" i="3"/>
  <c r="A7890" i="3"/>
  <c r="A7889" i="3"/>
  <c r="A7888" i="3"/>
  <c r="A7887" i="3"/>
  <c r="A7886" i="3"/>
  <c r="A7885" i="3"/>
  <c r="A7884" i="3"/>
  <c r="A7883" i="3"/>
  <c r="A7882" i="3"/>
  <c r="A7881" i="3"/>
  <c r="A7880" i="3"/>
  <c r="A7879" i="3"/>
  <c r="A7878" i="3"/>
  <c r="A7877" i="3"/>
  <c r="A7876" i="3"/>
  <c r="A7875" i="3"/>
  <c r="A7874" i="3"/>
  <c r="A7873" i="3"/>
  <c r="A7872" i="3"/>
  <c r="A7871" i="3"/>
  <c r="A7870" i="3"/>
  <c r="A7869" i="3"/>
  <c r="A7868" i="3"/>
  <c r="A7867" i="3"/>
  <c r="A7866" i="3"/>
  <c r="A7865" i="3"/>
  <c r="A7864" i="3"/>
  <c r="A7863" i="3"/>
  <c r="A7862" i="3"/>
  <c r="A7861" i="3"/>
  <c r="A7860" i="3"/>
  <c r="A7859" i="3"/>
  <c r="A7858" i="3"/>
  <c r="A7857" i="3"/>
  <c r="A7856" i="3"/>
  <c r="A7855" i="3"/>
  <c r="A7854" i="3"/>
  <c r="A7853" i="3"/>
  <c r="A7852" i="3"/>
  <c r="A7851" i="3"/>
  <c r="A7850" i="3"/>
  <c r="A7849" i="3"/>
  <c r="A7848" i="3"/>
  <c r="A7847" i="3"/>
  <c r="A7846" i="3"/>
  <c r="A7845" i="3"/>
  <c r="A7844" i="3"/>
  <c r="A7843" i="3"/>
  <c r="A7842" i="3"/>
  <c r="A7841" i="3"/>
  <c r="A7840" i="3"/>
  <c r="A7839" i="3"/>
  <c r="A7838" i="3"/>
  <c r="A7837" i="3"/>
  <c r="A7836" i="3"/>
  <c r="A7835" i="3"/>
  <c r="A7834" i="3"/>
  <c r="A7833" i="3"/>
  <c r="A7832" i="3"/>
  <c r="A7831" i="3"/>
  <c r="A7830" i="3"/>
  <c r="A7829" i="3"/>
  <c r="A7828" i="3"/>
  <c r="A7827" i="3"/>
  <c r="A7826" i="3"/>
  <c r="A7825" i="3"/>
  <c r="A7824" i="3"/>
  <c r="A7823" i="3"/>
  <c r="A7822" i="3"/>
  <c r="A7821" i="3"/>
  <c r="A7820" i="3"/>
  <c r="A7819" i="3"/>
  <c r="A7818" i="3"/>
  <c r="A7817" i="3"/>
  <c r="A7816" i="3"/>
  <c r="A7815" i="3"/>
  <c r="A7814" i="3"/>
  <c r="A7813" i="3"/>
  <c r="A7812" i="3"/>
  <c r="A7811" i="3"/>
  <c r="A7810" i="3"/>
  <c r="A7809" i="3"/>
  <c r="A7808" i="3"/>
  <c r="A7807" i="3"/>
  <c r="A7806" i="3"/>
  <c r="A7805" i="3"/>
  <c r="A7804" i="3"/>
  <c r="A7803" i="3"/>
  <c r="A7802" i="3"/>
  <c r="A7801" i="3"/>
  <c r="A7800" i="3"/>
  <c r="A7799" i="3"/>
  <c r="A7798" i="3"/>
  <c r="A7797" i="3"/>
  <c r="A7796" i="3"/>
  <c r="A7795" i="3"/>
  <c r="A7794" i="3"/>
  <c r="A7793" i="3"/>
  <c r="A7792" i="3"/>
  <c r="A7791" i="3"/>
  <c r="A7790" i="3"/>
  <c r="A7789" i="3"/>
  <c r="A7788" i="3"/>
  <c r="A7787" i="3"/>
  <c r="A7786" i="3"/>
  <c r="A7785" i="3"/>
  <c r="A7784" i="3"/>
  <c r="A7783" i="3"/>
  <c r="A7782" i="3"/>
  <c r="A7781" i="3"/>
  <c r="A7780" i="3"/>
  <c r="A7779" i="3"/>
  <c r="A7778" i="3"/>
  <c r="A7777" i="3"/>
  <c r="A7776" i="3"/>
  <c r="A7775" i="3"/>
  <c r="A7774" i="3"/>
  <c r="A7773" i="3"/>
  <c r="A7772" i="3"/>
  <c r="A7771" i="3"/>
  <c r="A7770" i="3"/>
  <c r="A7769" i="3"/>
  <c r="A7768" i="3"/>
  <c r="A7767" i="3"/>
  <c r="A7766" i="3"/>
  <c r="A7765" i="3"/>
  <c r="A7764" i="3"/>
  <c r="A7763" i="3"/>
  <c r="A7762" i="3"/>
  <c r="A7761" i="3"/>
  <c r="A7760" i="3"/>
  <c r="A7759" i="3"/>
  <c r="A7758" i="3"/>
  <c r="A7757" i="3"/>
  <c r="A7756" i="3"/>
  <c r="A7755" i="3"/>
  <c r="A7754" i="3"/>
  <c r="A7753" i="3"/>
  <c r="A7752" i="3"/>
  <c r="A7751" i="3"/>
  <c r="A7750" i="3"/>
  <c r="A7749" i="3"/>
  <c r="A7748" i="3"/>
  <c r="A7747" i="3"/>
  <c r="A7746" i="3"/>
  <c r="A7745" i="3"/>
  <c r="A7744" i="3"/>
  <c r="A7743" i="3"/>
  <c r="A7742" i="3"/>
  <c r="A7741" i="3"/>
  <c r="A7740" i="3"/>
  <c r="A7739" i="3"/>
  <c r="A7738" i="3"/>
  <c r="A7737" i="3"/>
  <c r="A7736" i="3"/>
  <c r="A7735" i="3"/>
  <c r="A7734" i="3"/>
  <c r="A7733" i="3"/>
  <c r="A7732" i="3"/>
  <c r="A7731" i="3"/>
  <c r="A7730" i="3"/>
  <c r="A7729" i="3"/>
  <c r="A7728" i="3"/>
  <c r="A7727" i="3"/>
  <c r="A7726" i="3"/>
  <c r="A7725" i="3"/>
  <c r="A7724" i="3"/>
  <c r="A7723" i="3"/>
  <c r="A7722" i="3"/>
  <c r="A7721" i="3"/>
  <c r="A7720" i="3"/>
  <c r="A7719" i="3"/>
  <c r="A7718" i="3"/>
  <c r="A7717" i="3"/>
  <c r="A7716" i="3"/>
  <c r="A7715" i="3"/>
  <c r="A7714" i="3"/>
  <c r="A7713" i="3"/>
  <c r="A7712" i="3"/>
  <c r="A7711" i="3"/>
  <c r="A7710" i="3"/>
  <c r="A7709" i="3"/>
  <c r="A7708" i="3"/>
  <c r="A7707" i="3"/>
  <c r="A7706" i="3"/>
  <c r="A7705" i="3"/>
  <c r="A7704" i="3"/>
  <c r="A7703" i="3"/>
  <c r="A7702" i="3"/>
  <c r="A7701" i="3"/>
  <c r="A7700" i="3"/>
  <c r="A7699" i="3"/>
  <c r="A7698" i="3"/>
  <c r="A7697" i="3"/>
  <c r="A7696" i="3"/>
  <c r="A7695" i="3"/>
  <c r="A7694" i="3"/>
  <c r="A7693" i="3"/>
  <c r="A7692" i="3"/>
  <c r="A7691" i="3"/>
  <c r="A7690" i="3"/>
  <c r="A7689" i="3"/>
  <c r="A7688" i="3"/>
  <c r="A7687" i="3"/>
  <c r="A7686" i="3"/>
  <c r="A7685" i="3"/>
  <c r="A7684" i="3"/>
  <c r="A7683" i="3"/>
  <c r="A7682" i="3"/>
  <c r="A7681" i="3"/>
  <c r="A7680" i="3"/>
  <c r="A7679" i="3"/>
  <c r="A7678" i="3"/>
  <c r="A7677" i="3"/>
  <c r="A7676" i="3"/>
  <c r="A7675" i="3"/>
  <c r="A7674" i="3"/>
  <c r="A7673" i="3"/>
  <c r="A7672" i="3"/>
  <c r="A7671" i="3"/>
  <c r="A7670" i="3"/>
  <c r="A7669" i="3"/>
  <c r="A7668" i="3"/>
  <c r="A7667" i="3"/>
  <c r="A7666" i="3"/>
  <c r="A7665" i="3"/>
  <c r="A7664" i="3"/>
  <c r="A7663" i="3"/>
  <c r="A7662" i="3"/>
  <c r="A7661" i="3"/>
  <c r="A7660" i="3"/>
  <c r="A7659" i="3"/>
  <c r="A7658" i="3"/>
  <c r="A7657" i="3"/>
  <c r="A7656" i="3"/>
  <c r="A7655" i="3"/>
  <c r="A7654" i="3"/>
  <c r="A7653" i="3"/>
  <c r="A7652" i="3"/>
  <c r="A7651" i="3"/>
  <c r="A7650" i="3"/>
  <c r="A7649" i="3"/>
  <c r="A7648" i="3"/>
  <c r="A7647" i="3"/>
  <c r="A7646" i="3"/>
  <c r="A7645" i="3"/>
  <c r="A7644" i="3"/>
  <c r="A7643" i="3"/>
  <c r="A7642" i="3"/>
  <c r="A7641" i="3"/>
  <c r="A7640" i="3"/>
  <c r="A7639" i="3"/>
  <c r="A7638" i="3"/>
  <c r="A7637" i="3"/>
  <c r="A7636" i="3"/>
  <c r="A7635" i="3"/>
  <c r="A7634" i="3"/>
  <c r="A7633" i="3"/>
  <c r="A7632" i="3"/>
  <c r="A7631" i="3"/>
  <c r="A7630" i="3"/>
  <c r="A7629" i="3"/>
  <c r="A7628" i="3"/>
  <c r="A7627" i="3"/>
  <c r="A7626" i="3"/>
  <c r="A7625" i="3"/>
  <c r="A7624" i="3"/>
  <c r="A7623" i="3"/>
  <c r="A7622" i="3"/>
  <c r="A7621" i="3"/>
  <c r="A7620" i="3"/>
  <c r="A7619" i="3"/>
  <c r="A7618" i="3"/>
  <c r="A7617" i="3"/>
  <c r="A7616" i="3"/>
  <c r="A7615" i="3"/>
  <c r="A7614" i="3"/>
  <c r="A7613" i="3"/>
  <c r="A7612" i="3"/>
  <c r="A7611" i="3"/>
  <c r="A7610" i="3"/>
  <c r="A7609" i="3"/>
  <c r="A7608" i="3"/>
  <c r="A7607" i="3"/>
  <c r="A7606" i="3"/>
  <c r="A7605" i="3"/>
  <c r="A7604" i="3"/>
  <c r="A7603" i="3"/>
  <c r="A7602" i="3"/>
  <c r="A7601" i="3"/>
  <c r="A7600" i="3"/>
  <c r="A7599" i="3"/>
  <c r="A7598" i="3"/>
  <c r="A7597" i="3"/>
  <c r="A7596" i="3"/>
  <c r="A7595" i="3"/>
  <c r="A7594" i="3"/>
  <c r="A7593" i="3"/>
  <c r="A7592" i="3"/>
  <c r="A7591" i="3"/>
  <c r="A7590" i="3"/>
  <c r="A7589" i="3"/>
  <c r="A7588" i="3"/>
  <c r="A7587" i="3"/>
  <c r="A7586" i="3"/>
  <c r="A7585" i="3"/>
  <c r="A7584" i="3"/>
  <c r="A7583" i="3"/>
  <c r="A7582" i="3"/>
  <c r="A7581" i="3"/>
  <c r="A7580" i="3"/>
  <c r="A7579" i="3"/>
  <c r="A7578" i="3"/>
  <c r="A7577" i="3"/>
  <c r="A7576" i="3"/>
  <c r="A7575" i="3"/>
  <c r="A7574" i="3"/>
  <c r="A7573" i="3"/>
  <c r="A7572" i="3"/>
  <c r="A7571" i="3"/>
  <c r="A7570" i="3"/>
  <c r="A7569" i="3"/>
  <c r="A7568" i="3"/>
  <c r="A7567" i="3"/>
  <c r="A7566" i="3"/>
  <c r="A7565" i="3"/>
  <c r="A7564" i="3"/>
  <c r="A7563" i="3"/>
  <c r="A7562" i="3"/>
  <c r="A7561" i="3"/>
  <c r="A7560" i="3"/>
  <c r="A7559" i="3"/>
  <c r="A7558" i="3"/>
  <c r="A7557" i="3"/>
  <c r="A7556" i="3"/>
  <c r="A7555" i="3"/>
  <c r="A7554" i="3"/>
  <c r="A7553" i="3"/>
  <c r="A7552" i="3"/>
  <c r="A7551" i="3"/>
  <c r="A7550" i="3"/>
  <c r="A7549" i="3"/>
  <c r="A7548" i="3"/>
  <c r="A7547" i="3"/>
  <c r="A7546" i="3"/>
  <c r="A7545" i="3"/>
  <c r="A7544" i="3"/>
  <c r="A7543" i="3"/>
  <c r="A7542" i="3"/>
  <c r="A7541" i="3"/>
  <c r="A7540" i="3"/>
  <c r="A7539" i="3"/>
  <c r="A7538" i="3"/>
  <c r="A7537" i="3"/>
  <c r="A7536" i="3"/>
  <c r="A7535" i="3"/>
  <c r="A7534" i="3"/>
  <c r="A7533" i="3"/>
  <c r="A7532" i="3"/>
  <c r="A7531" i="3"/>
  <c r="A7530" i="3"/>
  <c r="A7529" i="3"/>
  <c r="A7528" i="3"/>
  <c r="A7527" i="3"/>
  <c r="A7526" i="3"/>
  <c r="A7525" i="3"/>
  <c r="A7524" i="3"/>
  <c r="A7523" i="3"/>
  <c r="A7522" i="3"/>
  <c r="A7521" i="3"/>
  <c r="A7520" i="3"/>
  <c r="A7519" i="3"/>
  <c r="A7518" i="3"/>
  <c r="A7517" i="3"/>
  <c r="A7516" i="3"/>
  <c r="A7515" i="3"/>
  <c r="A7514" i="3"/>
  <c r="A7513" i="3"/>
  <c r="A7512" i="3"/>
  <c r="A7511" i="3"/>
  <c r="A7510" i="3"/>
  <c r="A7509" i="3"/>
  <c r="A7508" i="3"/>
  <c r="A7507" i="3"/>
  <c r="A7506" i="3"/>
  <c r="A7505" i="3"/>
  <c r="A7504" i="3"/>
  <c r="A7503" i="3"/>
  <c r="A7502" i="3"/>
  <c r="A7501" i="3"/>
  <c r="A7500" i="3"/>
  <c r="A7499" i="3"/>
  <c r="A7498" i="3"/>
  <c r="A7497" i="3"/>
  <c r="A7496" i="3"/>
  <c r="A7495" i="3"/>
  <c r="A7494" i="3"/>
  <c r="A7493" i="3"/>
  <c r="A7492" i="3"/>
  <c r="A7491" i="3"/>
  <c r="A7490" i="3"/>
  <c r="A7489" i="3"/>
  <c r="A7488" i="3"/>
  <c r="A7487" i="3"/>
  <c r="A7486" i="3"/>
  <c r="A7485" i="3"/>
  <c r="A7484" i="3"/>
  <c r="A7483" i="3"/>
  <c r="A7482" i="3"/>
  <c r="A7481" i="3"/>
  <c r="A7480" i="3"/>
  <c r="A7479" i="3"/>
  <c r="A7478" i="3"/>
  <c r="A7477" i="3"/>
  <c r="A7476" i="3"/>
  <c r="A7475" i="3"/>
  <c r="A7474" i="3"/>
  <c r="A7473" i="3"/>
  <c r="A7472" i="3"/>
  <c r="A7471" i="3"/>
  <c r="A7470" i="3"/>
  <c r="A7469" i="3"/>
  <c r="A7468" i="3"/>
  <c r="A7467" i="3"/>
  <c r="A7466" i="3"/>
  <c r="A7465" i="3"/>
  <c r="A7464" i="3"/>
  <c r="A7463" i="3"/>
  <c r="A7462" i="3"/>
  <c r="A7461" i="3"/>
  <c r="A7460" i="3"/>
  <c r="A7459" i="3"/>
  <c r="A7458" i="3"/>
  <c r="A7457" i="3"/>
  <c r="A7456" i="3"/>
  <c r="A7455" i="3"/>
  <c r="A7454" i="3"/>
  <c r="A7453" i="3"/>
  <c r="A7452" i="3"/>
  <c r="A7451" i="3"/>
  <c r="A7450" i="3"/>
  <c r="A7449" i="3"/>
  <c r="A7448" i="3"/>
  <c r="A7447" i="3"/>
  <c r="A7446" i="3"/>
  <c r="A7445" i="3"/>
  <c r="A7444" i="3"/>
  <c r="A7443" i="3"/>
  <c r="A7442" i="3"/>
  <c r="A7441" i="3"/>
  <c r="A7440" i="3"/>
  <c r="A7439" i="3"/>
  <c r="A7438" i="3"/>
  <c r="A7437" i="3"/>
  <c r="A7436" i="3"/>
  <c r="A7435" i="3"/>
  <c r="A7434" i="3"/>
  <c r="A7433" i="3"/>
  <c r="A7432" i="3"/>
  <c r="A7431" i="3"/>
  <c r="A7430" i="3"/>
  <c r="A7429" i="3"/>
  <c r="A7428" i="3"/>
  <c r="A7427" i="3"/>
  <c r="A7426" i="3"/>
  <c r="A7425" i="3"/>
  <c r="A7424" i="3"/>
  <c r="A7423" i="3"/>
  <c r="A7422" i="3"/>
  <c r="A7421" i="3"/>
  <c r="A7420" i="3"/>
  <c r="A7419" i="3"/>
  <c r="A7418" i="3"/>
  <c r="A7417" i="3"/>
  <c r="A7416" i="3"/>
  <c r="A7415" i="3"/>
  <c r="A7414" i="3"/>
  <c r="A7413" i="3"/>
  <c r="A7412" i="3"/>
  <c r="A7411" i="3"/>
  <c r="A7410" i="3"/>
  <c r="A7409" i="3"/>
  <c r="A7408" i="3"/>
  <c r="A7407" i="3"/>
  <c r="A7406" i="3"/>
  <c r="A7405" i="3"/>
  <c r="A7404" i="3"/>
  <c r="A7403" i="3"/>
  <c r="A7402" i="3"/>
  <c r="A7401" i="3"/>
  <c r="A7400" i="3"/>
  <c r="A7399" i="3"/>
  <c r="A7398" i="3"/>
  <c r="A7397" i="3"/>
  <c r="A7396" i="3"/>
  <c r="A7395" i="3"/>
  <c r="A7394" i="3"/>
  <c r="A7393" i="3"/>
  <c r="A7392" i="3"/>
  <c r="A7391" i="3"/>
  <c r="A7390" i="3"/>
  <c r="A7389" i="3"/>
  <c r="A7388" i="3"/>
  <c r="A7387" i="3"/>
  <c r="A7386" i="3"/>
  <c r="A7385" i="3"/>
  <c r="A7384" i="3"/>
  <c r="A7383" i="3"/>
  <c r="A7382" i="3"/>
  <c r="A7381" i="3"/>
  <c r="A7380" i="3"/>
  <c r="A7379" i="3"/>
  <c r="A7378" i="3"/>
  <c r="A7377" i="3"/>
  <c r="A7376" i="3"/>
  <c r="A7375" i="3"/>
  <c r="A7374" i="3"/>
  <c r="A7373" i="3"/>
  <c r="A7372" i="3"/>
  <c r="A7371" i="3"/>
  <c r="A7370" i="3"/>
  <c r="A7369" i="3"/>
  <c r="A7368" i="3"/>
  <c r="A7367" i="3"/>
  <c r="A7366" i="3"/>
  <c r="A7365" i="3"/>
  <c r="A7364" i="3"/>
  <c r="A7363" i="3"/>
  <c r="A7362" i="3"/>
  <c r="A7361" i="3"/>
  <c r="A7360" i="3"/>
  <c r="A7359" i="3"/>
  <c r="A7358" i="3"/>
  <c r="A7357" i="3"/>
  <c r="A7356" i="3"/>
  <c r="A7355" i="3"/>
  <c r="A7354" i="3"/>
  <c r="A7353" i="3"/>
  <c r="A7352" i="3"/>
  <c r="A7351" i="3"/>
  <c r="A7350" i="3"/>
  <c r="A7349" i="3"/>
  <c r="A7348" i="3"/>
  <c r="A7347" i="3"/>
  <c r="A7346" i="3"/>
  <c r="A7345" i="3"/>
  <c r="A7344" i="3"/>
  <c r="A7343" i="3"/>
  <c r="A7342" i="3"/>
  <c r="A7341" i="3"/>
  <c r="A7340" i="3"/>
  <c r="A7339" i="3"/>
  <c r="A7338" i="3"/>
  <c r="A7337" i="3"/>
  <c r="A7336" i="3"/>
  <c r="A7335" i="3"/>
  <c r="A7334" i="3"/>
  <c r="A7333" i="3"/>
  <c r="A7332" i="3"/>
  <c r="A7331" i="3"/>
  <c r="A7330" i="3"/>
  <c r="A7329" i="3"/>
  <c r="A7328" i="3"/>
  <c r="A7327" i="3"/>
  <c r="A7326" i="3"/>
  <c r="A7325" i="3"/>
  <c r="A7324" i="3"/>
  <c r="A7323" i="3"/>
  <c r="A7322" i="3"/>
  <c r="A7321" i="3"/>
  <c r="A7320" i="3"/>
  <c r="A7319" i="3"/>
  <c r="A7318" i="3"/>
  <c r="A7317" i="3"/>
  <c r="A7316" i="3"/>
  <c r="A7315" i="3"/>
  <c r="A7314" i="3"/>
  <c r="A7313" i="3"/>
  <c r="A7312" i="3"/>
  <c r="A7311" i="3"/>
  <c r="A7310" i="3"/>
  <c r="A7309" i="3"/>
  <c r="A7308" i="3"/>
  <c r="A7307" i="3"/>
  <c r="A7306" i="3"/>
  <c r="A7305" i="3"/>
  <c r="A7304" i="3"/>
  <c r="A7303" i="3"/>
  <c r="A7302" i="3"/>
  <c r="A7301" i="3"/>
  <c r="A7300" i="3"/>
  <c r="A7299" i="3"/>
  <c r="A7298" i="3"/>
  <c r="A7297" i="3"/>
  <c r="A7296" i="3"/>
  <c r="A7295" i="3"/>
  <c r="A7294" i="3"/>
  <c r="A7293" i="3"/>
  <c r="A7292" i="3"/>
  <c r="A7291" i="3"/>
  <c r="A7290" i="3"/>
  <c r="A7289" i="3"/>
  <c r="A7288" i="3"/>
  <c r="A7287" i="3"/>
  <c r="A7286" i="3"/>
  <c r="A7285" i="3"/>
  <c r="A7284" i="3"/>
  <c r="A7283" i="3"/>
  <c r="A7282" i="3"/>
  <c r="A7281" i="3"/>
  <c r="A7280" i="3"/>
  <c r="A7279" i="3"/>
  <c r="A7278" i="3"/>
  <c r="A7277" i="3"/>
  <c r="A7276" i="3"/>
  <c r="A7275" i="3"/>
  <c r="A7274" i="3"/>
  <c r="A7273" i="3"/>
  <c r="A7272" i="3"/>
  <c r="A7271" i="3"/>
  <c r="A7270" i="3"/>
  <c r="A7269" i="3"/>
  <c r="A7268" i="3"/>
  <c r="A7267" i="3"/>
  <c r="A7266" i="3"/>
  <c r="A7265" i="3"/>
  <c r="A7264" i="3"/>
  <c r="A7263" i="3"/>
  <c r="A7262" i="3"/>
  <c r="A7261" i="3"/>
  <c r="A7260" i="3"/>
  <c r="A7259" i="3"/>
  <c r="A7258" i="3"/>
  <c r="A7257" i="3"/>
  <c r="A7256" i="3"/>
  <c r="A7255" i="3"/>
  <c r="A7254" i="3"/>
  <c r="A7253" i="3"/>
  <c r="A7252" i="3"/>
  <c r="A7251" i="3"/>
  <c r="A7250" i="3"/>
  <c r="A7249" i="3"/>
  <c r="A7248" i="3"/>
  <c r="A7247" i="3"/>
  <c r="A7246" i="3"/>
  <c r="A7245" i="3"/>
  <c r="A7244" i="3"/>
  <c r="A7243" i="3"/>
  <c r="A7242" i="3"/>
  <c r="A7241" i="3"/>
  <c r="A7240" i="3"/>
  <c r="A7239" i="3"/>
  <c r="A7238" i="3"/>
  <c r="A7237" i="3"/>
  <c r="A7236" i="3"/>
  <c r="A7235" i="3"/>
  <c r="A7234" i="3"/>
  <c r="A7233" i="3"/>
  <c r="A7232" i="3"/>
  <c r="A7231" i="3"/>
  <c r="A7230" i="3"/>
  <c r="A7229" i="3"/>
  <c r="A7228" i="3"/>
  <c r="A7227" i="3"/>
  <c r="A7226" i="3"/>
  <c r="A7225" i="3"/>
  <c r="A7224" i="3"/>
  <c r="A7223" i="3"/>
  <c r="A7222" i="3"/>
  <c r="A7221" i="3"/>
  <c r="A7220" i="3"/>
  <c r="A7219" i="3"/>
  <c r="A7218" i="3"/>
  <c r="A7217" i="3"/>
  <c r="A7216" i="3"/>
  <c r="A7215" i="3"/>
  <c r="A7214" i="3"/>
  <c r="A7213" i="3"/>
  <c r="A7212" i="3"/>
  <c r="A7211" i="3"/>
  <c r="A7210" i="3"/>
  <c r="A7209" i="3"/>
  <c r="A7208" i="3"/>
  <c r="A7207" i="3"/>
  <c r="A7206" i="3"/>
  <c r="A7205" i="3"/>
  <c r="A7204" i="3"/>
  <c r="A7203" i="3"/>
  <c r="A7202" i="3"/>
  <c r="A7201" i="3"/>
  <c r="A7200" i="3"/>
  <c r="A7199" i="3"/>
  <c r="A7198" i="3"/>
  <c r="A7197" i="3"/>
  <c r="A7196" i="3"/>
  <c r="A7195" i="3"/>
  <c r="A7194" i="3"/>
  <c r="A7193" i="3"/>
  <c r="A7192" i="3"/>
  <c r="A7191" i="3"/>
  <c r="A7190" i="3"/>
  <c r="A7189" i="3"/>
  <c r="A7188" i="3"/>
  <c r="A7187" i="3"/>
  <c r="A7186" i="3"/>
  <c r="A7185" i="3"/>
  <c r="A7184" i="3"/>
  <c r="A7183" i="3"/>
  <c r="A7182" i="3"/>
  <c r="A7181" i="3"/>
  <c r="A7180" i="3"/>
  <c r="A7179" i="3"/>
  <c r="A7178" i="3"/>
  <c r="A7177" i="3"/>
  <c r="A7176" i="3"/>
  <c r="A7175" i="3"/>
  <c r="A7174" i="3"/>
  <c r="A7173" i="3"/>
  <c r="A7172" i="3"/>
  <c r="A7171" i="3"/>
  <c r="A7170" i="3"/>
  <c r="A7169" i="3"/>
  <c r="A7168" i="3"/>
  <c r="A7167" i="3"/>
  <c r="A7166" i="3"/>
  <c r="A7165" i="3"/>
  <c r="A7164" i="3"/>
  <c r="A7163" i="3"/>
  <c r="A7162" i="3"/>
  <c r="A7161" i="3"/>
  <c r="A7160" i="3"/>
  <c r="A7159" i="3"/>
  <c r="A7158" i="3"/>
  <c r="A7157" i="3"/>
  <c r="A7156" i="3"/>
  <c r="A7155" i="3"/>
  <c r="A7154" i="3"/>
  <c r="A7153" i="3"/>
  <c r="A7152" i="3"/>
  <c r="A7151" i="3"/>
  <c r="A7150" i="3"/>
  <c r="A7149" i="3"/>
  <c r="A7148" i="3"/>
  <c r="A7147" i="3"/>
  <c r="A7146" i="3"/>
  <c r="A7145" i="3"/>
  <c r="A7144" i="3"/>
  <c r="A7143" i="3"/>
  <c r="A7142" i="3"/>
  <c r="A7141" i="3"/>
  <c r="A7140" i="3"/>
  <c r="A7139" i="3"/>
  <c r="A7138" i="3"/>
  <c r="A7137" i="3"/>
  <c r="A7136" i="3"/>
  <c r="A7135" i="3"/>
  <c r="A7134" i="3"/>
  <c r="A7133" i="3"/>
  <c r="A7132" i="3"/>
  <c r="A7131" i="3"/>
  <c r="A7130" i="3"/>
  <c r="A7129" i="3"/>
  <c r="A7128" i="3"/>
  <c r="A7127" i="3"/>
  <c r="A7126" i="3"/>
  <c r="A7125" i="3"/>
  <c r="A7124" i="3"/>
  <c r="A7123" i="3"/>
  <c r="A7122" i="3"/>
  <c r="A7121" i="3"/>
  <c r="A7120" i="3"/>
  <c r="A7119" i="3"/>
  <c r="A7118" i="3"/>
  <c r="A7117" i="3"/>
  <c r="A7116" i="3"/>
  <c r="A7115" i="3"/>
  <c r="A7114" i="3"/>
  <c r="A7113" i="3"/>
  <c r="A7112" i="3"/>
  <c r="A7111" i="3"/>
  <c r="A7110" i="3"/>
  <c r="A7109" i="3"/>
  <c r="A7108" i="3"/>
  <c r="A7107" i="3"/>
  <c r="A7106" i="3"/>
  <c r="A7105" i="3"/>
  <c r="A7104" i="3"/>
  <c r="A7103" i="3"/>
  <c r="A7102" i="3"/>
  <c r="A7101" i="3"/>
  <c r="A7100" i="3"/>
  <c r="A7099" i="3"/>
  <c r="A7098" i="3"/>
  <c r="A7097" i="3"/>
  <c r="A7096" i="3"/>
  <c r="A7095" i="3"/>
  <c r="A7094" i="3"/>
  <c r="A7093" i="3"/>
  <c r="A7092" i="3"/>
  <c r="A7091" i="3"/>
  <c r="A7090" i="3"/>
  <c r="A7089" i="3"/>
  <c r="A7088" i="3"/>
  <c r="A7087" i="3"/>
  <c r="A7086" i="3"/>
  <c r="A7085" i="3"/>
  <c r="A7084" i="3"/>
  <c r="A7083" i="3"/>
  <c r="A7082" i="3"/>
  <c r="A7081" i="3"/>
  <c r="A7080" i="3"/>
  <c r="A7079" i="3"/>
  <c r="A7078" i="3"/>
  <c r="A7077" i="3"/>
  <c r="A7076" i="3"/>
  <c r="A7075" i="3"/>
  <c r="A7074" i="3"/>
  <c r="A7073" i="3"/>
  <c r="A7072" i="3"/>
  <c r="A7071" i="3"/>
  <c r="A7070" i="3"/>
  <c r="A7069" i="3"/>
  <c r="A7068" i="3"/>
  <c r="A7067" i="3"/>
  <c r="A7066" i="3"/>
  <c r="A7065" i="3"/>
  <c r="A7064" i="3"/>
  <c r="A7063" i="3"/>
  <c r="A7062" i="3"/>
  <c r="A7061" i="3"/>
  <c r="A7060" i="3"/>
  <c r="A7059" i="3"/>
  <c r="A7058" i="3"/>
  <c r="A7057" i="3"/>
  <c r="A7056" i="3"/>
  <c r="A7055" i="3"/>
  <c r="A7054" i="3"/>
  <c r="A7053" i="3"/>
  <c r="A7052" i="3"/>
  <c r="A7051" i="3"/>
  <c r="A7050" i="3"/>
  <c r="A7049" i="3"/>
  <c r="A7048" i="3"/>
  <c r="A7047" i="3"/>
  <c r="A7046" i="3"/>
  <c r="A7045" i="3"/>
  <c r="A7044" i="3"/>
  <c r="A7043" i="3"/>
  <c r="A7042" i="3"/>
  <c r="A7041" i="3"/>
  <c r="A7040" i="3"/>
  <c r="A7039" i="3"/>
  <c r="A7038" i="3"/>
  <c r="A7037" i="3"/>
  <c r="A7036" i="3"/>
  <c r="A7035" i="3"/>
  <c r="A7034" i="3"/>
  <c r="A7033" i="3"/>
  <c r="A7032" i="3"/>
  <c r="A7031" i="3"/>
  <c r="A7030" i="3"/>
  <c r="A7029" i="3"/>
  <c r="A7028" i="3"/>
  <c r="A7027" i="3"/>
  <c r="A7026" i="3"/>
  <c r="A7025" i="3"/>
  <c r="A7024" i="3"/>
  <c r="A7023" i="3"/>
  <c r="A7022" i="3"/>
  <c r="A7021" i="3"/>
  <c r="A7020" i="3"/>
  <c r="A7019" i="3"/>
  <c r="A7018" i="3"/>
  <c r="A7017" i="3"/>
  <c r="A7016" i="3"/>
  <c r="A7015" i="3"/>
  <c r="A7014" i="3"/>
  <c r="A7013" i="3"/>
  <c r="A7012" i="3"/>
  <c r="A7011" i="3"/>
  <c r="A7010" i="3"/>
  <c r="A7009" i="3"/>
  <c r="A7008" i="3"/>
  <c r="A7007" i="3"/>
  <c r="A7006" i="3"/>
  <c r="A7005" i="3"/>
  <c r="A7004" i="3"/>
  <c r="A7003" i="3"/>
  <c r="A7002" i="3"/>
  <c r="A7001" i="3"/>
  <c r="A7000" i="3"/>
  <c r="A6999" i="3"/>
  <c r="A6998" i="3"/>
  <c r="A6997" i="3"/>
  <c r="A6996" i="3"/>
  <c r="A6995" i="3"/>
  <c r="A6994" i="3"/>
  <c r="A6993" i="3"/>
  <c r="A6992" i="3"/>
  <c r="A6991" i="3"/>
  <c r="A6990" i="3"/>
  <c r="A6989" i="3"/>
  <c r="A6988" i="3"/>
  <c r="A6987" i="3"/>
  <c r="A6986" i="3"/>
  <c r="A6985" i="3"/>
  <c r="A6984" i="3"/>
  <c r="A6983" i="3"/>
  <c r="A6982" i="3"/>
  <c r="A6981" i="3"/>
  <c r="A6980" i="3"/>
  <c r="A6979" i="3"/>
  <c r="A6978" i="3"/>
  <c r="A6977" i="3"/>
  <c r="A6976" i="3"/>
  <c r="A6975" i="3"/>
  <c r="A6974" i="3"/>
  <c r="A6973" i="3"/>
  <c r="A6972" i="3"/>
  <c r="A6971" i="3"/>
  <c r="A6970" i="3"/>
  <c r="A6969" i="3"/>
  <c r="A6968" i="3"/>
  <c r="A6967" i="3"/>
  <c r="A6966" i="3"/>
  <c r="A6965" i="3"/>
  <c r="A6964" i="3"/>
  <c r="A6963" i="3"/>
  <c r="A6962" i="3"/>
  <c r="A6961" i="3"/>
  <c r="A6960" i="3"/>
  <c r="A6959" i="3"/>
  <c r="A6958" i="3"/>
  <c r="A6957" i="3"/>
  <c r="A6956" i="3"/>
  <c r="A6955" i="3"/>
  <c r="A6954" i="3"/>
  <c r="A6953" i="3"/>
  <c r="A6952" i="3"/>
  <c r="A6951" i="3"/>
  <c r="A6950" i="3"/>
  <c r="A6949" i="3"/>
  <c r="A6948" i="3"/>
  <c r="A6947" i="3"/>
  <c r="A6946" i="3"/>
  <c r="A6945" i="3"/>
  <c r="A6944" i="3"/>
  <c r="A6943" i="3"/>
  <c r="A6942" i="3"/>
  <c r="A6941" i="3"/>
  <c r="A6940" i="3"/>
  <c r="A6939" i="3"/>
  <c r="A6938" i="3"/>
  <c r="A6937" i="3"/>
  <c r="A6936" i="3"/>
  <c r="A6935" i="3"/>
  <c r="A6934" i="3"/>
  <c r="A6933" i="3"/>
  <c r="A6932" i="3"/>
  <c r="A6931" i="3"/>
  <c r="A6930" i="3"/>
  <c r="A6929" i="3"/>
  <c r="A6928" i="3"/>
  <c r="A6927" i="3"/>
  <c r="A6926" i="3"/>
  <c r="A6925" i="3"/>
  <c r="A6924" i="3"/>
  <c r="A6923" i="3"/>
  <c r="A6922" i="3"/>
  <c r="A6921" i="3"/>
  <c r="A6920" i="3"/>
  <c r="A6919" i="3"/>
  <c r="A6918" i="3"/>
  <c r="A6917" i="3"/>
  <c r="A6916" i="3"/>
  <c r="A6915" i="3"/>
  <c r="A6914" i="3"/>
  <c r="A6913" i="3"/>
  <c r="A6912" i="3"/>
  <c r="A6911" i="3"/>
  <c r="A6910" i="3"/>
  <c r="A6909" i="3"/>
  <c r="A6908" i="3"/>
  <c r="A6907" i="3"/>
  <c r="A6906" i="3"/>
  <c r="A6905" i="3"/>
  <c r="A6904" i="3"/>
  <c r="A6903" i="3"/>
  <c r="A6902" i="3"/>
  <c r="A6901" i="3"/>
  <c r="A6900" i="3"/>
  <c r="A6899" i="3"/>
  <c r="A6898" i="3"/>
  <c r="A6897" i="3"/>
  <c r="A6896" i="3"/>
  <c r="A6895" i="3"/>
  <c r="A6894" i="3"/>
  <c r="A6893" i="3"/>
  <c r="A6892" i="3"/>
  <c r="A6891" i="3"/>
  <c r="A6890" i="3"/>
  <c r="A6889" i="3"/>
  <c r="A6888" i="3"/>
  <c r="A6887" i="3"/>
  <c r="A6886" i="3"/>
  <c r="A6885" i="3"/>
  <c r="A6884" i="3"/>
  <c r="A6883" i="3"/>
  <c r="A6882" i="3"/>
  <c r="A6881" i="3"/>
  <c r="A6880" i="3"/>
  <c r="A6879" i="3"/>
  <c r="A6878" i="3"/>
  <c r="A6877" i="3"/>
  <c r="A6876" i="3"/>
  <c r="A6875" i="3"/>
  <c r="A6874" i="3"/>
  <c r="A6873" i="3"/>
  <c r="A6872" i="3"/>
  <c r="A6871" i="3"/>
  <c r="A6870" i="3"/>
  <c r="A6869" i="3"/>
  <c r="A6868" i="3"/>
  <c r="A6867" i="3"/>
  <c r="A6866" i="3"/>
  <c r="A6865" i="3"/>
  <c r="A6864" i="3"/>
  <c r="A6863" i="3"/>
  <c r="A6862" i="3"/>
  <c r="A6861" i="3"/>
  <c r="A6860" i="3"/>
  <c r="A6859" i="3"/>
  <c r="A6858" i="3"/>
  <c r="A6857" i="3"/>
  <c r="A6856" i="3"/>
  <c r="A6855" i="3"/>
  <c r="A6854" i="3"/>
  <c r="A6853" i="3"/>
  <c r="A6852" i="3"/>
  <c r="A6851" i="3"/>
  <c r="A6850" i="3"/>
  <c r="A6849" i="3"/>
  <c r="A6848" i="3"/>
  <c r="A6847" i="3"/>
  <c r="A6846" i="3"/>
  <c r="A6845" i="3"/>
  <c r="A6844" i="3"/>
  <c r="A6843" i="3"/>
  <c r="A6842" i="3"/>
  <c r="A6841" i="3"/>
  <c r="A6840" i="3"/>
  <c r="A6839" i="3"/>
  <c r="A6838" i="3"/>
  <c r="A6837" i="3"/>
  <c r="A6836" i="3"/>
  <c r="A6835" i="3"/>
  <c r="A6834" i="3"/>
  <c r="A6833" i="3"/>
  <c r="A6832" i="3"/>
  <c r="A6831" i="3"/>
  <c r="A6830" i="3"/>
  <c r="A6829" i="3"/>
  <c r="A6828" i="3"/>
  <c r="A6827" i="3"/>
  <c r="A6826" i="3"/>
  <c r="A6825" i="3"/>
  <c r="A6824" i="3"/>
  <c r="A6823" i="3"/>
  <c r="A6822" i="3"/>
  <c r="A6821" i="3"/>
  <c r="A6820" i="3"/>
  <c r="A6819" i="3"/>
  <c r="A6818" i="3"/>
  <c r="A6817" i="3"/>
  <c r="A6816" i="3"/>
  <c r="A6815" i="3"/>
  <c r="A6814" i="3"/>
  <c r="A6813" i="3"/>
  <c r="A6812" i="3"/>
  <c r="A6811" i="3"/>
  <c r="A6810" i="3"/>
  <c r="A6809" i="3"/>
  <c r="A6808" i="3"/>
  <c r="A6807" i="3"/>
  <c r="A6806" i="3"/>
  <c r="A6805" i="3"/>
  <c r="A6804" i="3"/>
  <c r="A6803" i="3"/>
  <c r="A6802" i="3"/>
  <c r="A6801" i="3"/>
  <c r="A6800" i="3"/>
  <c r="A6799" i="3"/>
  <c r="A6798" i="3"/>
  <c r="A6797" i="3"/>
  <c r="A6796" i="3"/>
  <c r="A6795" i="3"/>
  <c r="A6794" i="3"/>
  <c r="A6793" i="3"/>
  <c r="A6792" i="3"/>
  <c r="A6791" i="3"/>
  <c r="A6790" i="3"/>
  <c r="A6789" i="3"/>
  <c r="A6788" i="3"/>
  <c r="A6787" i="3"/>
  <c r="A6786" i="3"/>
  <c r="A6785" i="3"/>
  <c r="A6784" i="3"/>
  <c r="A6783" i="3"/>
  <c r="A6782" i="3"/>
  <c r="A6781" i="3"/>
  <c r="A6780" i="3"/>
  <c r="A6779" i="3"/>
  <c r="A6778" i="3"/>
  <c r="A6777" i="3"/>
  <c r="A6776" i="3"/>
  <c r="A6775" i="3"/>
  <c r="A6774" i="3"/>
  <c r="A6773" i="3"/>
  <c r="A6772" i="3"/>
  <c r="A6771" i="3"/>
  <c r="A6770" i="3"/>
  <c r="A6769" i="3"/>
  <c r="A6768" i="3"/>
  <c r="A6767" i="3"/>
  <c r="A6766" i="3"/>
  <c r="A6765" i="3"/>
  <c r="A6764" i="3"/>
  <c r="A6763" i="3"/>
  <c r="A6762" i="3"/>
  <c r="A6761" i="3"/>
  <c r="A6760" i="3"/>
  <c r="A6759" i="3"/>
  <c r="A6758" i="3"/>
  <c r="A6757" i="3"/>
  <c r="A6756" i="3"/>
  <c r="A6755" i="3"/>
  <c r="A6754" i="3"/>
  <c r="A6753" i="3"/>
  <c r="A6752" i="3"/>
  <c r="A6751" i="3"/>
  <c r="A6750" i="3"/>
  <c r="A6749" i="3"/>
  <c r="A6748" i="3"/>
  <c r="A6747" i="3"/>
  <c r="A6746" i="3"/>
  <c r="A6745" i="3"/>
  <c r="A6744" i="3"/>
  <c r="A6743" i="3"/>
  <c r="A6742" i="3"/>
  <c r="A6741" i="3"/>
  <c r="A6740" i="3"/>
  <c r="A6739" i="3"/>
  <c r="A6738" i="3"/>
  <c r="A6737" i="3"/>
  <c r="A6736" i="3"/>
  <c r="A6735" i="3"/>
  <c r="A6734" i="3"/>
  <c r="A6733" i="3"/>
  <c r="A6732" i="3"/>
  <c r="A6731" i="3"/>
  <c r="A6730" i="3"/>
  <c r="A6729" i="3"/>
  <c r="A6728" i="3"/>
  <c r="A6727" i="3"/>
  <c r="A6726" i="3"/>
  <c r="A6725" i="3"/>
  <c r="A6724" i="3"/>
  <c r="A6723" i="3"/>
  <c r="A6722" i="3"/>
  <c r="A6721" i="3"/>
  <c r="A6720" i="3"/>
  <c r="A6719" i="3"/>
  <c r="A6718" i="3"/>
  <c r="A6717" i="3"/>
  <c r="A6716" i="3"/>
  <c r="A6715" i="3"/>
  <c r="A6714" i="3"/>
  <c r="A6713" i="3"/>
  <c r="A6712" i="3"/>
  <c r="A6711" i="3"/>
  <c r="A6710" i="3"/>
  <c r="A6709" i="3"/>
  <c r="A6708" i="3"/>
  <c r="A6707" i="3"/>
  <c r="A6706" i="3"/>
  <c r="A6705" i="3"/>
  <c r="A6704" i="3"/>
  <c r="A6703" i="3"/>
  <c r="A6702" i="3"/>
  <c r="A6701" i="3"/>
  <c r="A6700" i="3"/>
  <c r="A6699" i="3"/>
  <c r="A6698" i="3"/>
  <c r="A6697" i="3"/>
  <c r="A6696" i="3"/>
  <c r="A6695" i="3"/>
  <c r="A6694" i="3"/>
  <c r="A6693" i="3"/>
  <c r="A6692" i="3"/>
  <c r="A6691" i="3"/>
  <c r="A6690" i="3"/>
  <c r="A6689" i="3"/>
  <c r="A6688" i="3"/>
  <c r="A6687" i="3"/>
  <c r="A6686" i="3"/>
  <c r="A6685" i="3"/>
  <c r="A6684" i="3"/>
  <c r="A6683" i="3"/>
  <c r="A6682" i="3"/>
  <c r="A6681" i="3"/>
  <c r="A6680" i="3"/>
  <c r="A6679" i="3"/>
  <c r="A6678" i="3"/>
  <c r="A6677" i="3"/>
  <c r="A6676" i="3"/>
  <c r="A6675" i="3"/>
  <c r="A6674" i="3"/>
  <c r="A6673" i="3"/>
  <c r="A6672" i="3"/>
  <c r="A6671" i="3"/>
  <c r="A6670" i="3"/>
  <c r="A6669" i="3"/>
  <c r="A6668" i="3"/>
  <c r="A6667" i="3"/>
  <c r="A6666" i="3"/>
  <c r="A6665" i="3"/>
  <c r="A6664" i="3"/>
  <c r="A6663" i="3"/>
  <c r="A6662" i="3"/>
  <c r="A6661" i="3"/>
  <c r="A6660" i="3"/>
  <c r="A6659" i="3"/>
  <c r="A6658" i="3"/>
  <c r="A6657" i="3"/>
  <c r="A6656" i="3"/>
  <c r="A6655" i="3"/>
  <c r="A6654" i="3"/>
  <c r="A6653" i="3"/>
  <c r="A6652" i="3"/>
  <c r="A6651" i="3"/>
  <c r="A6650" i="3"/>
  <c r="A6649" i="3"/>
  <c r="A6648" i="3"/>
  <c r="A6647" i="3"/>
  <c r="A6646" i="3"/>
  <c r="A6645" i="3"/>
  <c r="A6644" i="3"/>
  <c r="A6643" i="3"/>
  <c r="A6642" i="3"/>
  <c r="A6641" i="3"/>
  <c r="A6640" i="3"/>
  <c r="A6639" i="3"/>
  <c r="A6638" i="3"/>
  <c r="A6637" i="3"/>
  <c r="A6636" i="3"/>
  <c r="A6635" i="3"/>
  <c r="A6634" i="3"/>
  <c r="A6633" i="3"/>
  <c r="A6632" i="3"/>
  <c r="A6631" i="3"/>
  <c r="A6630" i="3"/>
  <c r="A6629" i="3"/>
  <c r="A6628" i="3"/>
  <c r="A6627" i="3"/>
  <c r="A6626" i="3"/>
  <c r="A6625" i="3"/>
  <c r="A6624" i="3"/>
  <c r="A6623" i="3"/>
  <c r="A6622" i="3"/>
  <c r="A6621" i="3"/>
  <c r="A6620" i="3"/>
  <c r="A6619" i="3"/>
  <c r="A6618" i="3"/>
  <c r="A6617" i="3"/>
  <c r="A6616" i="3"/>
  <c r="A6615" i="3"/>
  <c r="A6614" i="3"/>
  <c r="A6613" i="3"/>
  <c r="A6612" i="3"/>
  <c r="A6611" i="3"/>
  <c r="A6610" i="3"/>
  <c r="A6609" i="3"/>
  <c r="A6608" i="3"/>
  <c r="A6607" i="3"/>
  <c r="A6606" i="3"/>
  <c r="A6605" i="3"/>
  <c r="A6604" i="3"/>
  <c r="A6603" i="3"/>
  <c r="A6602" i="3"/>
  <c r="A6601" i="3"/>
  <c r="A6600" i="3"/>
  <c r="A6599" i="3"/>
  <c r="A6598" i="3"/>
  <c r="A6597" i="3"/>
  <c r="A6596" i="3"/>
  <c r="A6595" i="3"/>
  <c r="A6594" i="3"/>
  <c r="A6593" i="3"/>
  <c r="A6592" i="3"/>
  <c r="A6591" i="3"/>
  <c r="A6590" i="3"/>
  <c r="A6589" i="3"/>
  <c r="A6588" i="3"/>
  <c r="A6587" i="3"/>
  <c r="A6586" i="3"/>
  <c r="A6585" i="3"/>
  <c r="A6584" i="3"/>
  <c r="A6583" i="3"/>
  <c r="A6582" i="3"/>
  <c r="A6581" i="3"/>
  <c r="A6580" i="3"/>
  <c r="A6579" i="3"/>
  <c r="A6578" i="3"/>
  <c r="A6577" i="3"/>
  <c r="A6576" i="3"/>
  <c r="A6575" i="3"/>
  <c r="A6574" i="3"/>
  <c r="A6573" i="3"/>
  <c r="A6572" i="3"/>
  <c r="A6571" i="3"/>
  <c r="A6570" i="3"/>
  <c r="A6569" i="3"/>
  <c r="A6568" i="3"/>
  <c r="A6567" i="3"/>
  <c r="A6566" i="3"/>
  <c r="A6565" i="3"/>
  <c r="A6564" i="3"/>
  <c r="A6563" i="3"/>
  <c r="A6562" i="3"/>
  <c r="A6561" i="3"/>
  <c r="A6560" i="3"/>
  <c r="A6559" i="3"/>
  <c r="A6558" i="3"/>
  <c r="A6557" i="3"/>
  <c r="A6556" i="3"/>
  <c r="A6555" i="3"/>
  <c r="A6554" i="3"/>
  <c r="A6553" i="3"/>
  <c r="A6552" i="3"/>
  <c r="A6551" i="3"/>
  <c r="A6550" i="3"/>
  <c r="A6549" i="3"/>
  <c r="A6548" i="3"/>
  <c r="A6547" i="3"/>
  <c r="A6546" i="3"/>
  <c r="A6545" i="3"/>
  <c r="A6544" i="3"/>
  <c r="A6543" i="3"/>
  <c r="A6542" i="3"/>
  <c r="A6541" i="3"/>
  <c r="A6540" i="3"/>
  <c r="A6539" i="3"/>
  <c r="A6538" i="3"/>
  <c r="A6537" i="3"/>
  <c r="A6536" i="3"/>
  <c r="A6535" i="3"/>
  <c r="A6534" i="3"/>
  <c r="A6533" i="3"/>
  <c r="A6532" i="3"/>
  <c r="A6531" i="3"/>
  <c r="A6530" i="3"/>
  <c r="A6529" i="3"/>
  <c r="A6528" i="3"/>
  <c r="A6527" i="3"/>
  <c r="A6526" i="3"/>
  <c r="A6525" i="3"/>
  <c r="A6524" i="3"/>
  <c r="A6523" i="3"/>
  <c r="A6522" i="3"/>
  <c r="A6521" i="3"/>
  <c r="A6520" i="3"/>
  <c r="A6519" i="3"/>
  <c r="A6518" i="3"/>
  <c r="A6517" i="3"/>
  <c r="A6516" i="3"/>
  <c r="A6515" i="3"/>
  <c r="A6514" i="3"/>
  <c r="A6513" i="3"/>
  <c r="A6512" i="3"/>
  <c r="A6511" i="3"/>
  <c r="A6510" i="3"/>
  <c r="A6509" i="3"/>
  <c r="A6508" i="3"/>
  <c r="A6507" i="3"/>
  <c r="A6506" i="3"/>
  <c r="A6505" i="3"/>
  <c r="A6504" i="3"/>
  <c r="A6503" i="3"/>
  <c r="A6502" i="3"/>
  <c r="A6501" i="3"/>
  <c r="A6500" i="3"/>
  <c r="A6499" i="3"/>
  <c r="A6498" i="3"/>
  <c r="A6497" i="3"/>
  <c r="A6496" i="3"/>
  <c r="A6495" i="3"/>
  <c r="A6494" i="3"/>
  <c r="A6493" i="3"/>
  <c r="A6492" i="3"/>
  <c r="A6491" i="3"/>
  <c r="A6490" i="3"/>
  <c r="A6489" i="3"/>
  <c r="A6488" i="3"/>
  <c r="A6487" i="3"/>
  <c r="A6486" i="3"/>
  <c r="A6485" i="3"/>
  <c r="A6484" i="3"/>
  <c r="A6483" i="3"/>
  <c r="A6482" i="3"/>
  <c r="A6481" i="3"/>
  <c r="A6480" i="3"/>
  <c r="A6479" i="3"/>
  <c r="A6478" i="3"/>
  <c r="A6477" i="3"/>
  <c r="A6476" i="3"/>
  <c r="A6475" i="3"/>
  <c r="A6474" i="3"/>
  <c r="A6473" i="3"/>
  <c r="A6472" i="3"/>
  <c r="A6471" i="3"/>
  <c r="A6470" i="3"/>
  <c r="A6469" i="3"/>
  <c r="A6468" i="3"/>
  <c r="A6467" i="3"/>
  <c r="A6466" i="3"/>
  <c r="A6465" i="3"/>
  <c r="A6464" i="3"/>
  <c r="A6463" i="3"/>
  <c r="A6462" i="3"/>
  <c r="A6461" i="3"/>
  <c r="A6460" i="3"/>
  <c r="A6459" i="3"/>
  <c r="A6458" i="3"/>
  <c r="A6457" i="3"/>
  <c r="A6456" i="3"/>
  <c r="A6455" i="3"/>
  <c r="A6454" i="3"/>
  <c r="A6453" i="3"/>
  <c r="A6452" i="3"/>
  <c r="A6451" i="3"/>
  <c r="A6450" i="3"/>
  <c r="A6449" i="3"/>
  <c r="A6448" i="3"/>
  <c r="A6447" i="3"/>
  <c r="A6446" i="3"/>
  <c r="A6445" i="3"/>
  <c r="A6444" i="3"/>
  <c r="A6443" i="3"/>
  <c r="A6442" i="3"/>
  <c r="A6441" i="3"/>
  <c r="A6440" i="3"/>
  <c r="A6439" i="3"/>
  <c r="A6438" i="3"/>
  <c r="A6437" i="3"/>
  <c r="A6436" i="3"/>
  <c r="A6435" i="3"/>
  <c r="A6434" i="3"/>
  <c r="A6433" i="3"/>
  <c r="A6432" i="3"/>
  <c r="A6431" i="3"/>
  <c r="A6430" i="3"/>
  <c r="A6429" i="3"/>
  <c r="A6428" i="3"/>
  <c r="A6427" i="3"/>
  <c r="A6426" i="3"/>
  <c r="A6425" i="3"/>
  <c r="A6424" i="3"/>
  <c r="A6423" i="3"/>
  <c r="A6422" i="3"/>
  <c r="A6421" i="3"/>
  <c r="A6420" i="3"/>
  <c r="A6419" i="3"/>
  <c r="A6418" i="3"/>
  <c r="A6417" i="3"/>
  <c r="A6416" i="3"/>
  <c r="A6415" i="3"/>
  <c r="A6414" i="3"/>
  <c r="A6413" i="3"/>
  <c r="A6412" i="3"/>
  <c r="A6411" i="3"/>
  <c r="A6410" i="3"/>
  <c r="A6409" i="3"/>
  <c r="A6408" i="3"/>
  <c r="A6407" i="3"/>
  <c r="A6406" i="3"/>
  <c r="A6405" i="3"/>
  <c r="A6404" i="3"/>
  <c r="A6403" i="3"/>
  <c r="A6402" i="3"/>
  <c r="A6401" i="3"/>
  <c r="A6400" i="3"/>
  <c r="A6399" i="3"/>
  <c r="A6398" i="3"/>
  <c r="A6397" i="3"/>
  <c r="A6396" i="3"/>
  <c r="A6395" i="3"/>
  <c r="A6394" i="3"/>
  <c r="A6393" i="3"/>
  <c r="A6392" i="3"/>
  <c r="A6391" i="3"/>
  <c r="A6390" i="3"/>
  <c r="A6389" i="3"/>
  <c r="A6388" i="3"/>
  <c r="A6387" i="3"/>
  <c r="A6386" i="3"/>
  <c r="A6385" i="3"/>
  <c r="A6384" i="3"/>
  <c r="A6383" i="3"/>
  <c r="A6382" i="3"/>
  <c r="A6381" i="3"/>
  <c r="A6380" i="3"/>
  <c r="A6379" i="3"/>
  <c r="A6378" i="3"/>
  <c r="A6377" i="3"/>
  <c r="A6376" i="3"/>
  <c r="A6375" i="3"/>
  <c r="A6374" i="3"/>
  <c r="A6373" i="3"/>
  <c r="A6372" i="3"/>
  <c r="A6371" i="3"/>
  <c r="A6370" i="3"/>
  <c r="A6369" i="3"/>
  <c r="A6368" i="3"/>
  <c r="A6367" i="3"/>
  <c r="A6366" i="3"/>
  <c r="A6365" i="3"/>
  <c r="A6364" i="3"/>
  <c r="A6363" i="3"/>
  <c r="A6362" i="3"/>
  <c r="A6361" i="3"/>
  <c r="A6360" i="3"/>
  <c r="A6359" i="3"/>
  <c r="A6358" i="3"/>
  <c r="A6357" i="3"/>
  <c r="A6356" i="3"/>
  <c r="A6355" i="3"/>
  <c r="A6354" i="3"/>
  <c r="A6353" i="3"/>
  <c r="A6352" i="3"/>
  <c r="A6351" i="3"/>
  <c r="A6350" i="3"/>
  <c r="A6349" i="3"/>
  <c r="A6348" i="3"/>
  <c r="A6347" i="3"/>
  <c r="A6346" i="3"/>
  <c r="A6345" i="3"/>
  <c r="A6344" i="3"/>
  <c r="A6343" i="3"/>
  <c r="A6342" i="3"/>
  <c r="A6341" i="3"/>
  <c r="A6340" i="3"/>
  <c r="A6339" i="3"/>
  <c r="A6338" i="3"/>
  <c r="A6337" i="3"/>
  <c r="A6336" i="3"/>
  <c r="A6335" i="3"/>
  <c r="A6334" i="3"/>
  <c r="A6333" i="3"/>
  <c r="A6332" i="3"/>
  <c r="A6331" i="3"/>
  <c r="A6330" i="3"/>
  <c r="A6329" i="3"/>
  <c r="A6328" i="3"/>
  <c r="A6327" i="3"/>
  <c r="A6326" i="3"/>
  <c r="A6325" i="3"/>
  <c r="A6324" i="3"/>
  <c r="A6323" i="3"/>
  <c r="A6322" i="3"/>
  <c r="A6321" i="3"/>
  <c r="A6320" i="3"/>
  <c r="A6319" i="3"/>
  <c r="A6318" i="3"/>
  <c r="A6317" i="3"/>
  <c r="A6316" i="3"/>
  <c r="A6315" i="3"/>
  <c r="A6314" i="3"/>
  <c r="A6313" i="3"/>
  <c r="A6312" i="3"/>
  <c r="A6311" i="3"/>
  <c r="A6310" i="3"/>
  <c r="A6309" i="3"/>
  <c r="A6308" i="3"/>
  <c r="A6307" i="3"/>
  <c r="A6306" i="3"/>
  <c r="A6305" i="3"/>
  <c r="A6304" i="3"/>
  <c r="A6303" i="3"/>
  <c r="A6302" i="3"/>
  <c r="A6301" i="3"/>
  <c r="A6300" i="3"/>
  <c r="A6299" i="3"/>
  <c r="A6298" i="3"/>
  <c r="A6297" i="3"/>
  <c r="A6296" i="3"/>
  <c r="A6295" i="3"/>
  <c r="A6294" i="3"/>
  <c r="A6293" i="3"/>
  <c r="A6292" i="3"/>
  <c r="A6291" i="3"/>
  <c r="A6290" i="3"/>
  <c r="A6289" i="3"/>
  <c r="A6288" i="3"/>
  <c r="A6287" i="3"/>
  <c r="A6286" i="3"/>
  <c r="A6285" i="3"/>
  <c r="A6284" i="3"/>
  <c r="A6283" i="3"/>
  <c r="A6282" i="3"/>
  <c r="A6281" i="3"/>
  <c r="A6280" i="3"/>
  <c r="A6279" i="3"/>
  <c r="A6278" i="3"/>
  <c r="A6277" i="3"/>
  <c r="A6276" i="3"/>
  <c r="A6275" i="3"/>
  <c r="A6274" i="3"/>
  <c r="A6273" i="3"/>
  <c r="A6272" i="3"/>
  <c r="A6271" i="3"/>
  <c r="A6270" i="3"/>
  <c r="A6269" i="3"/>
  <c r="A6268" i="3"/>
  <c r="A6267" i="3"/>
  <c r="A6266" i="3"/>
  <c r="A6265" i="3"/>
  <c r="A6264" i="3"/>
  <c r="A6263" i="3"/>
  <c r="A6262" i="3"/>
  <c r="A6261" i="3"/>
  <c r="A6260" i="3"/>
  <c r="A6259" i="3"/>
  <c r="A6258" i="3"/>
  <c r="A6257" i="3"/>
  <c r="A6256" i="3"/>
  <c r="A6255" i="3"/>
  <c r="A6254" i="3"/>
  <c r="A6253" i="3"/>
  <c r="A6252" i="3"/>
  <c r="A6251" i="3"/>
  <c r="A6250" i="3"/>
  <c r="A6249" i="3"/>
  <c r="A6248" i="3"/>
  <c r="A6247" i="3"/>
  <c r="A6246" i="3"/>
  <c r="A6245" i="3"/>
  <c r="A6244" i="3"/>
  <c r="A6243" i="3"/>
  <c r="A6242" i="3"/>
  <c r="A6241" i="3"/>
  <c r="A6240" i="3"/>
  <c r="A6239" i="3"/>
  <c r="A6238" i="3"/>
  <c r="A6237" i="3"/>
  <c r="A6236" i="3"/>
  <c r="A6235" i="3"/>
  <c r="A6234" i="3"/>
  <c r="A6233" i="3"/>
  <c r="A6232" i="3"/>
  <c r="A6231" i="3"/>
  <c r="A6230" i="3"/>
  <c r="A6229" i="3"/>
  <c r="A6228" i="3"/>
  <c r="A6227" i="3"/>
  <c r="A6226" i="3"/>
  <c r="A6225" i="3"/>
  <c r="A6224" i="3"/>
  <c r="A6223" i="3"/>
  <c r="A6222" i="3"/>
  <c r="A6221" i="3"/>
  <c r="A6220" i="3"/>
  <c r="A6219" i="3"/>
  <c r="A6218" i="3"/>
  <c r="A6217" i="3"/>
  <c r="A6216" i="3"/>
  <c r="A6215" i="3"/>
  <c r="A6214" i="3"/>
  <c r="A6213" i="3"/>
  <c r="A6212" i="3"/>
  <c r="A6211" i="3"/>
  <c r="A6210" i="3"/>
  <c r="A6209" i="3"/>
  <c r="A6208" i="3"/>
  <c r="A6207" i="3"/>
  <c r="A6206" i="3"/>
  <c r="A6205" i="3"/>
  <c r="A6204" i="3"/>
  <c r="A6203" i="3"/>
  <c r="A6202" i="3"/>
  <c r="A6201" i="3"/>
  <c r="A6200" i="3"/>
  <c r="A6199" i="3"/>
  <c r="A6198" i="3"/>
  <c r="A6197" i="3"/>
  <c r="A6196" i="3"/>
  <c r="A6195" i="3"/>
  <c r="A6194" i="3"/>
  <c r="A6193" i="3"/>
  <c r="A6192" i="3"/>
  <c r="A6191" i="3"/>
  <c r="A6190" i="3"/>
  <c r="A6189" i="3"/>
  <c r="A6188" i="3"/>
  <c r="A6187" i="3"/>
  <c r="A6186" i="3"/>
  <c r="A6185" i="3"/>
  <c r="A6184" i="3"/>
  <c r="A6183" i="3"/>
  <c r="A6182" i="3"/>
  <c r="A6181" i="3"/>
  <c r="A6180" i="3"/>
  <c r="A6179" i="3"/>
  <c r="A6178" i="3"/>
  <c r="A6177" i="3"/>
  <c r="A6176" i="3"/>
  <c r="A6175" i="3"/>
  <c r="A6174" i="3"/>
  <c r="A6173" i="3"/>
  <c r="A6172" i="3"/>
  <c r="A6171" i="3"/>
  <c r="A6170" i="3"/>
  <c r="A6169" i="3"/>
  <c r="A6168" i="3"/>
  <c r="A6167" i="3"/>
  <c r="A6166" i="3"/>
  <c r="A6165" i="3"/>
  <c r="A6164" i="3"/>
  <c r="A6163" i="3"/>
  <c r="A6162" i="3"/>
  <c r="A6161" i="3"/>
  <c r="A6160" i="3"/>
  <c r="A6159" i="3"/>
  <c r="A6158" i="3"/>
  <c r="A6157" i="3"/>
  <c r="A6156" i="3"/>
  <c r="A6155" i="3"/>
  <c r="A6154" i="3"/>
  <c r="A6153" i="3"/>
  <c r="A6152" i="3"/>
  <c r="A6151" i="3"/>
  <c r="A6150" i="3"/>
  <c r="A6149" i="3"/>
  <c r="A6148" i="3"/>
  <c r="A6147" i="3"/>
  <c r="A6146" i="3"/>
  <c r="A6145" i="3"/>
  <c r="A6144" i="3"/>
  <c r="A6143" i="3"/>
  <c r="A6142" i="3"/>
  <c r="A6141" i="3"/>
  <c r="A6140" i="3"/>
  <c r="A6139" i="3"/>
  <c r="A6138" i="3"/>
  <c r="A6137" i="3"/>
  <c r="A6136" i="3"/>
  <c r="A6135" i="3"/>
  <c r="A6134" i="3"/>
  <c r="A6133" i="3"/>
  <c r="A6132" i="3"/>
  <c r="A6131" i="3"/>
  <c r="A6130" i="3"/>
  <c r="A6129" i="3"/>
  <c r="A6128" i="3"/>
  <c r="A6127" i="3"/>
  <c r="A6126" i="3"/>
  <c r="A6125" i="3"/>
  <c r="A6124" i="3"/>
  <c r="A6123" i="3"/>
  <c r="A6122" i="3"/>
  <c r="A6121" i="3"/>
  <c r="A6120" i="3"/>
  <c r="A6119" i="3"/>
  <c r="A6118" i="3"/>
  <c r="A6117" i="3"/>
  <c r="A6116" i="3"/>
  <c r="A6115" i="3"/>
  <c r="A6114" i="3"/>
  <c r="A6113" i="3"/>
  <c r="A6112" i="3"/>
  <c r="A6111" i="3"/>
  <c r="A6110" i="3"/>
  <c r="A6109" i="3"/>
  <c r="A6108" i="3"/>
  <c r="A6107" i="3"/>
  <c r="A6106" i="3"/>
  <c r="A6105" i="3"/>
  <c r="A6104" i="3"/>
  <c r="A6103" i="3"/>
  <c r="A6102" i="3"/>
  <c r="A6101" i="3"/>
  <c r="A6100" i="3"/>
  <c r="A6099" i="3"/>
  <c r="A6098" i="3"/>
  <c r="A6097" i="3"/>
  <c r="A6096" i="3"/>
  <c r="A6095" i="3"/>
  <c r="A6094" i="3"/>
  <c r="A6093" i="3"/>
  <c r="A6092" i="3"/>
  <c r="A6091" i="3"/>
  <c r="A6090" i="3"/>
  <c r="A6089" i="3"/>
  <c r="A6088" i="3"/>
  <c r="A6087" i="3"/>
  <c r="A6086" i="3"/>
  <c r="A6085" i="3"/>
  <c r="A6084" i="3"/>
  <c r="A6083" i="3"/>
  <c r="A6082" i="3"/>
  <c r="A6081" i="3"/>
  <c r="A6080" i="3"/>
  <c r="A6079" i="3"/>
  <c r="A6078" i="3"/>
  <c r="A6077" i="3"/>
  <c r="A6076" i="3"/>
  <c r="A6075" i="3"/>
  <c r="A6074" i="3"/>
  <c r="A6073" i="3"/>
  <c r="A6072" i="3"/>
  <c r="A6071" i="3"/>
  <c r="A6070" i="3"/>
  <c r="A6069" i="3"/>
  <c r="A6068" i="3"/>
  <c r="A6067" i="3"/>
  <c r="A6066" i="3"/>
  <c r="A6065" i="3"/>
  <c r="A6064" i="3"/>
  <c r="A6063" i="3"/>
  <c r="A6062" i="3"/>
  <c r="A6061" i="3"/>
  <c r="A6060" i="3"/>
  <c r="A6059" i="3"/>
  <c r="A6058" i="3"/>
  <c r="A6057" i="3"/>
  <c r="A6056" i="3"/>
  <c r="A6055" i="3"/>
  <c r="A6054" i="3"/>
  <c r="A6053" i="3"/>
  <c r="A6052" i="3"/>
  <c r="A6051" i="3"/>
  <c r="A6050" i="3"/>
  <c r="A6049" i="3"/>
  <c r="A6048" i="3"/>
  <c r="A6047" i="3"/>
  <c r="A6046" i="3"/>
  <c r="A6045" i="3"/>
  <c r="A6044" i="3"/>
  <c r="A6043" i="3"/>
  <c r="A6042" i="3"/>
  <c r="A6041" i="3"/>
  <c r="A6040" i="3"/>
  <c r="A6039" i="3"/>
  <c r="A6038" i="3"/>
  <c r="A6037" i="3"/>
  <c r="A6036" i="3"/>
  <c r="A6035" i="3"/>
  <c r="A6034" i="3"/>
  <c r="A6033" i="3"/>
  <c r="A6032" i="3"/>
  <c r="A6031" i="3"/>
  <c r="A6030" i="3"/>
  <c r="A6029" i="3"/>
  <c r="A6028" i="3"/>
  <c r="A6027" i="3"/>
  <c r="A6026" i="3"/>
  <c r="A6025" i="3"/>
  <c r="A6024" i="3"/>
  <c r="A6023" i="3"/>
  <c r="A6022" i="3"/>
  <c r="A6021" i="3"/>
  <c r="A6020" i="3"/>
  <c r="A6019" i="3"/>
  <c r="A6018" i="3"/>
  <c r="A6017" i="3"/>
  <c r="A6016" i="3"/>
  <c r="A6015" i="3"/>
  <c r="A6014" i="3"/>
  <c r="A6013" i="3"/>
  <c r="A6012" i="3"/>
  <c r="A6011" i="3"/>
  <c r="A6010" i="3"/>
  <c r="A6009" i="3"/>
  <c r="A6008" i="3"/>
  <c r="A6007" i="3"/>
  <c r="A6006" i="3"/>
  <c r="A6005" i="3"/>
  <c r="A6004" i="3"/>
  <c r="A6003" i="3"/>
  <c r="A6002" i="3"/>
  <c r="A6001" i="3"/>
  <c r="A6000" i="3"/>
  <c r="A5999" i="3"/>
  <c r="A5998" i="3"/>
  <c r="A5997" i="3"/>
  <c r="A5996" i="3"/>
  <c r="A5995" i="3"/>
  <c r="A5994" i="3"/>
  <c r="A5993" i="3"/>
  <c r="A5992" i="3"/>
  <c r="A5991" i="3"/>
  <c r="A5990" i="3"/>
  <c r="A5989" i="3"/>
  <c r="A5988" i="3"/>
  <c r="A5987" i="3"/>
  <c r="A5986" i="3"/>
  <c r="A5985" i="3"/>
  <c r="A5984" i="3"/>
  <c r="A5983" i="3"/>
  <c r="A5982" i="3"/>
  <c r="A5981" i="3"/>
  <c r="A5980" i="3"/>
  <c r="A5979" i="3"/>
  <c r="A5978" i="3"/>
  <c r="A5977" i="3"/>
  <c r="A5976" i="3"/>
  <c r="A5975" i="3"/>
  <c r="A5974" i="3"/>
  <c r="A5973" i="3"/>
  <c r="A5972" i="3"/>
  <c r="A5971" i="3"/>
  <c r="A5970" i="3"/>
  <c r="A5969" i="3"/>
  <c r="A5968" i="3"/>
  <c r="A5967" i="3"/>
  <c r="A5966" i="3"/>
  <c r="A5965" i="3"/>
  <c r="A5964" i="3"/>
  <c r="A5963" i="3"/>
  <c r="A5962" i="3"/>
  <c r="A5961" i="3"/>
  <c r="A5960" i="3"/>
  <c r="A5959" i="3"/>
  <c r="A5958" i="3"/>
  <c r="A5957" i="3"/>
  <c r="A5956" i="3"/>
  <c r="A5955" i="3"/>
  <c r="A5954" i="3"/>
  <c r="A5953" i="3"/>
  <c r="A5952" i="3"/>
  <c r="A5951" i="3"/>
  <c r="A5950" i="3"/>
  <c r="A5949" i="3"/>
  <c r="A5948" i="3"/>
  <c r="A5947" i="3"/>
  <c r="A5946" i="3"/>
  <c r="A5945" i="3"/>
  <c r="A5944" i="3"/>
  <c r="A5943" i="3"/>
  <c r="A5942" i="3"/>
  <c r="A5941" i="3"/>
  <c r="A5940" i="3"/>
  <c r="A5939" i="3"/>
  <c r="A5938" i="3"/>
  <c r="A5937" i="3"/>
  <c r="A5936" i="3"/>
  <c r="A5935" i="3"/>
  <c r="A5934" i="3"/>
  <c r="A5933" i="3"/>
  <c r="A5932" i="3"/>
  <c r="A5931" i="3"/>
  <c r="A5930" i="3"/>
  <c r="A5929" i="3"/>
  <c r="A5928" i="3"/>
  <c r="A5927" i="3"/>
  <c r="A5926" i="3"/>
  <c r="A5925" i="3"/>
  <c r="A5924" i="3"/>
  <c r="A5923" i="3"/>
  <c r="A5922" i="3"/>
  <c r="A5921" i="3"/>
  <c r="A5920" i="3"/>
  <c r="A5919" i="3"/>
  <c r="A5918" i="3"/>
  <c r="A5917" i="3"/>
  <c r="A5916" i="3"/>
  <c r="A5915" i="3"/>
  <c r="A5914" i="3"/>
  <c r="A5913" i="3"/>
  <c r="A5912" i="3"/>
  <c r="A5911" i="3"/>
  <c r="A5910" i="3"/>
  <c r="A5909" i="3"/>
  <c r="A5908" i="3"/>
  <c r="A5907" i="3"/>
  <c r="A5906" i="3"/>
  <c r="A5905" i="3"/>
  <c r="A5904" i="3"/>
  <c r="A5903" i="3"/>
  <c r="A5902" i="3"/>
  <c r="A5901" i="3"/>
  <c r="A5900" i="3"/>
  <c r="A5899" i="3"/>
  <c r="A5898" i="3"/>
  <c r="A5897" i="3"/>
  <c r="A5896" i="3"/>
  <c r="A5895" i="3"/>
  <c r="A5894" i="3"/>
  <c r="A5893" i="3"/>
  <c r="A5892" i="3"/>
  <c r="A5891" i="3"/>
  <c r="A5890" i="3"/>
  <c r="A5889" i="3"/>
  <c r="A5888" i="3"/>
  <c r="A5887" i="3"/>
  <c r="A5886" i="3"/>
  <c r="A5885" i="3"/>
  <c r="A5884" i="3"/>
  <c r="A5883" i="3"/>
  <c r="A5882" i="3"/>
  <c r="A5881" i="3"/>
  <c r="A5880" i="3"/>
  <c r="A5879" i="3"/>
  <c r="A5878" i="3"/>
  <c r="A5877" i="3"/>
  <c r="A5876" i="3"/>
  <c r="A5875" i="3"/>
  <c r="A5874" i="3"/>
  <c r="A5873" i="3"/>
  <c r="A5872" i="3"/>
  <c r="A5871" i="3"/>
  <c r="A5870" i="3"/>
  <c r="A5869" i="3"/>
  <c r="A5868" i="3"/>
  <c r="A5867" i="3"/>
  <c r="A5866" i="3"/>
  <c r="A5865" i="3"/>
  <c r="A5864" i="3"/>
  <c r="A5863" i="3"/>
  <c r="A5862" i="3"/>
  <c r="A5861" i="3"/>
  <c r="A5860" i="3"/>
  <c r="A5859" i="3"/>
  <c r="A5858" i="3"/>
  <c r="A5857" i="3"/>
  <c r="A5856" i="3"/>
  <c r="A5855" i="3"/>
  <c r="A5854" i="3"/>
  <c r="A5853" i="3"/>
  <c r="A5852" i="3"/>
  <c r="A5851" i="3"/>
  <c r="A5850" i="3"/>
  <c r="A5849" i="3"/>
  <c r="A5848" i="3"/>
  <c r="A5847" i="3"/>
  <c r="A5846" i="3"/>
  <c r="A5845" i="3"/>
  <c r="A5844" i="3"/>
  <c r="A5843" i="3"/>
  <c r="A5842" i="3"/>
  <c r="A5841" i="3"/>
  <c r="A5840" i="3"/>
  <c r="A5839" i="3"/>
  <c r="A5838" i="3"/>
  <c r="A5837" i="3"/>
  <c r="A5836" i="3"/>
  <c r="A5835" i="3"/>
  <c r="A5834" i="3"/>
  <c r="A5833" i="3"/>
  <c r="A5832" i="3"/>
  <c r="A5831" i="3"/>
  <c r="A5830" i="3"/>
  <c r="A5829" i="3"/>
  <c r="A5828" i="3"/>
  <c r="A5827" i="3"/>
  <c r="A5826" i="3"/>
  <c r="A5825" i="3"/>
  <c r="A5824" i="3"/>
  <c r="A5823" i="3"/>
  <c r="A5822" i="3"/>
  <c r="A5821" i="3"/>
  <c r="A5820" i="3"/>
  <c r="A5819" i="3"/>
  <c r="A5818" i="3"/>
  <c r="A5817" i="3"/>
  <c r="A5816" i="3"/>
  <c r="A5815" i="3"/>
  <c r="A5814" i="3"/>
  <c r="A5813" i="3"/>
  <c r="A5812" i="3"/>
  <c r="A5811" i="3"/>
  <c r="A5810" i="3"/>
  <c r="A5809" i="3"/>
  <c r="A5808" i="3"/>
  <c r="A5807" i="3"/>
  <c r="A5806" i="3"/>
  <c r="A5805" i="3"/>
  <c r="A5804" i="3"/>
  <c r="A5803" i="3"/>
  <c r="A5802" i="3"/>
  <c r="A5801" i="3"/>
  <c r="A5800" i="3"/>
  <c r="A5799" i="3"/>
  <c r="A5798" i="3"/>
  <c r="A5797" i="3"/>
  <c r="A5796" i="3"/>
  <c r="A5795" i="3"/>
  <c r="A5794" i="3"/>
  <c r="A5793" i="3"/>
  <c r="A5792" i="3"/>
  <c r="A5791" i="3"/>
  <c r="A5790" i="3"/>
  <c r="A5789" i="3"/>
  <c r="A5788" i="3"/>
  <c r="A5787" i="3"/>
  <c r="A5786" i="3"/>
  <c r="A5785" i="3"/>
  <c r="A5784" i="3"/>
  <c r="A5783" i="3"/>
  <c r="A5782" i="3"/>
  <c r="A5781" i="3"/>
  <c r="A5780" i="3"/>
  <c r="A5779" i="3"/>
  <c r="A5778" i="3"/>
  <c r="A5777" i="3"/>
  <c r="A5776" i="3"/>
  <c r="A5775" i="3"/>
  <c r="A5774" i="3"/>
  <c r="A5773" i="3"/>
  <c r="A5772" i="3"/>
  <c r="A5771" i="3"/>
  <c r="A5770" i="3"/>
  <c r="A5769" i="3"/>
  <c r="A5768" i="3"/>
  <c r="A5767" i="3"/>
  <c r="A5766" i="3"/>
  <c r="A5765" i="3"/>
  <c r="A5764" i="3"/>
  <c r="A5763" i="3"/>
  <c r="A5762" i="3"/>
  <c r="A5761" i="3"/>
  <c r="A5760" i="3"/>
  <c r="A5759" i="3"/>
  <c r="A5758" i="3"/>
  <c r="A5757" i="3"/>
  <c r="A5756" i="3"/>
  <c r="A5755" i="3"/>
  <c r="A5754" i="3"/>
  <c r="A5753" i="3"/>
  <c r="A5752" i="3"/>
  <c r="A5751" i="3"/>
  <c r="A5750" i="3"/>
  <c r="A5749" i="3"/>
  <c r="A5748" i="3"/>
  <c r="A5747" i="3"/>
  <c r="A5746" i="3"/>
  <c r="A5745" i="3"/>
  <c r="A5744" i="3"/>
  <c r="A5743" i="3"/>
  <c r="A5742" i="3"/>
  <c r="A5741" i="3"/>
  <c r="A5740" i="3"/>
  <c r="A5739" i="3"/>
  <c r="A5738" i="3"/>
  <c r="A5737" i="3"/>
  <c r="A5736" i="3"/>
  <c r="A5735" i="3"/>
  <c r="A5734" i="3"/>
  <c r="A5733" i="3"/>
  <c r="A5732" i="3"/>
  <c r="A5731" i="3"/>
  <c r="A5730" i="3"/>
  <c r="A5729" i="3"/>
  <c r="A5728" i="3"/>
  <c r="A5727" i="3"/>
  <c r="A5726" i="3"/>
  <c r="A5725" i="3"/>
  <c r="A5724" i="3"/>
  <c r="A5723" i="3"/>
  <c r="A5722" i="3"/>
  <c r="A5721" i="3"/>
  <c r="A5720" i="3"/>
  <c r="A5719" i="3"/>
  <c r="A5718" i="3"/>
  <c r="A5717" i="3"/>
  <c r="A5716" i="3"/>
  <c r="A5715" i="3"/>
  <c r="A5714" i="3"/>
  <c r="A5713" i="3"/>
  <c r="A5712" i="3"/>
  <c r="A5711" i="3"/>
  <c r="A5710" i="3"/>
  <c r="A5709" i="3"/>
  <c r="A5708" i="3"/>
  <c r="A5707" i="3"/>
  <c r="A5706" i="3"/>
  <c r="A5705" i="3"/>
  <c r="A5704" i="3"/>
  <c r="A5703" i="3"/>
  <c r="A5702" i="3"/>
  <c r="A5701" i="3"/>
  <c r="A5700" i="3"/>
  <c r="A5699" i="3"/>
  <c r="A5698" i="3"/>
  <c r="A5697" i="3"/>
  <c r="A5696" i="3"/>
  <c r="A5695" i="3"/>
  <c r="A5694" i="3"/>
  <c r="A5693" i="3"/>
  <c r="A5692" i="3"/>
  <c r="A5691" i="3"/>
  <c r="A5690" i="3"/>
  <c r="A5689" i="3"/>
  <c r="A5688" i="3"/>
  <c r="A5687" i="3"/>
  <c r="A5686" i="3"/>
  <c r="A5685" i="3"/>
  <c r="A5684" i="3"/>
  <c r="A5683" i="3"/>
  <c r="A5682" i="3"/>
  <c r="A5681" i="3"/>
  <c r="A5680" i="3"/>
  <c r="A5679" i="3"/>
  <c r="A5678" i="3"/>
  <c r="A5677" i="3"/>
  <c r="A5676" i="3"/>
  <c r="A5675" i="3"/>
  <c r="A5674" i="3"/>
  <c r="A5673" i="3"/>
  <c r="A5672" i="3"/>
  <c r="A5671" i="3"/>
  <c r="A5670" i="3"/>
  <c r="A5669" i="3"/>
  <c r="A5668" i="3"/>
  <c r="A5667" i="3"/>
  <c r="A5666" i="3"/>
  <c r="A5665" i="3"/>
  <c r="A5664" i="3"/>
  <c r="A5663" i="3"/>
  <c r="A5662" i="3"/>
  <c r="A5661" i="3"/>
  <c r="A5660" i="3"/>
  <c r="A5659" i="3"/>
  <c r="A5658" i="3"/>
  <c r="A5657" i="3"/>
  <c r="A5656" i="3"/>
  <c r="A5655" i="3"/>
  <c r="A5654" i="3"/>
  <c r="A5653" i="3"/>
  <c r="A5652" i="3"/>
  <c r="A5651" i="3"/>
  <c r="A5650" i="3"/>
  <c r="A5649" i="3"/>
  <c r="A5648" i="3"/>
  <c r="A5647" i="3"/>
  <c r="A5646" i="3"/>
  <c r="A5645" i="3"/>
  <c r="A5644" i="3"/>
  <c r="A5643" i="3"/>
  <c r="A5642" i="3"/>
  <c r="A5641" i="3"/>
  <c r="A5640" i="3"/>
  <c r="A5639" i="3"/>
  <c r="A5638" i="3"/>
  <c r="A5637" i="3"/>
  <c r="A5636" i="3"/>
  <c r="A5635" i="3"/>
  <c r="A5634" i="3"/>
  <c r="A5633" i="3"/>
  <c r="A5632" i="3"/>
  <c r="A5631" i="3"/>
  <c r="A5630" i="3"/>
  <c r="A5629" i="3"/>
  <c r="A5628" i="3"/>
  <c r="A5627" i="3"/>
  <c r="A5626" i="3"/>
  <c r="A5625" i="3"/>
  <c r="A5624" i="3"/>
  <c r="A5623" i="3"/>
  <c r="A5622" i="3"/>
  <c r="A5621" i="3"/>
  <c r="A5620" i="3"/>
  <c r="A5619" i="3"/>
  <c r="A5618" i="3"/>
  <c r="A5617" i="3"/>
  <c r="A5616" i="3"/>
  <c r="A5615" i="3"/>
  <c r="A5614" i="3"/>
  <c r="A5613" i="3"/>
  <c r="A5612" i="3"/>
  <c r="A5611" i="3"/>
  <c r="A5610" i="3"/>
  <c r="A5609" i="3"/>
  <c r="A5608" i="3"/>
  <c r="A5607" i="3"/>
  <c r="A5606" i="3"/>
  <c r="A5605" i="3"/>
  <c r="A5604" i="3"/>
  <c r="A5603" i="3"/>
  <c r="A5602" i="3"/>
  <c r="A5601" i="3"/>
  <c r="A5600" i="3"/>
  <c r="A5599" i="3"/>
  <c r="A5598" i="3"/>
  <c r="A5597" i="3"/>
  <c r="A5596" i="3"/>
  <c r="A5595" i="3"/>
  <c r="A5594" i="3"/>
  <c r="A5593" i="3"/>
  <c r="A5592" i="3"/>
  <c r="A5591" i="3"/>
  <c r="A5590" i="3"/>
  <c r="A5589" i="3"/>
  <c r="A5588" i="3"/>
  <c r="A5587" i="3"/>
  <c r="A5586" i="3"/>
  <c r="A5585" i="3"/>
  <c r="A5584" i="3"/>
  <c r="A5583" i="3"/>
  <c r="A5582" i="3"/>
  <c r="A5581" i="3"/>
  <c r="A5580" i="3"/>
  <c r="A5579" i="3"/>
  <c r="A5578" i="3"/>
  <c r="A5577" i="3"/>
  <c r="A5576" i="3"/>
  <c r="A5575" i="3"/>
  <c r="A5574" i="3"/>
  <c r="A5573" i="3"/>
  <c r="A5572" i="3"/>
  <c r="A5571" i="3"/>
  <c r="A5570" i="3"/>
  <c r="A5569" i="3"/>
  <c r="A5568" i="3"/>
  <c r="A5567" i="3"/>
  <c r="A5566" i="3"/>
  <c r="A5565" i="3"/>
  <c r="A5564" i="3"/>
  <c r="A5563" i="3"/>
  <c r="A5562" i="3"/>
  <c r="A5561" i="3"/>
  <c r="A5560" i="3"/>
  <c r="A5559" i="3"/>
  <c r="A5558" i="3"/>
  <c r="A5557" i="3"/>
  <c r="A5556" i="3"/>
  <c r="A5555" i="3"/>
  <c r="A5554" i="3"/>
  <c r="A5553" i="3"/>
  <c r="A5552" i="3"/>
  <c r="A5551" i="3"/>
  <c r="A5550" i="3"/>
  <c r="A5549" i="3"/>
  <c r="A5548" i="3"/>
  <c r="A5547" i="3"/>
  <c r="A5546" i="3"/>
  <c r="A5545" i="3"/>
  <c r="A5544" i="3"/>
  <c r="A5543" i="3"/>
  <c r="A5542" i="3"/>
  <c r="A5541" i="3"/>
  <c r="A5540" i="3"/>
  <c r="A5539" i="3"/>
  <c r="A5538" i="3"/>
  <c r="A5537" i="3"/>
  <c r="A5536" i="3"/>
  <c r="A5535" i="3"/>
  <c r="A5534" i="3"/>
  <c r="A5533" i="3"/>
  <c r="A5532" i="3"/>
  <c r="A5531" i="3"/>
  <c r="A5530" i="3"/>
  <c r="A5529" i="3"/>
  <c r="A5528" i="3"/>
  <c r="A5527" i="3"/>
  <c r="A5526" i="3"/>
  <c r="A5525" i="3"/>
  <c r="A5524" i="3"/>
  <c r="A5523" i="3"/>
  <c r="A5522" i="3"/>
  <c r="A5521" i="3"/>
  <c r="A5520" i="3"/>
  <c r="A5519" i="3"/>
  <c r="A5518" i="3"/>
  <c r="A5517" i="3"/>
  <c r="A5516" i="3"/>
  <c r="A5515" i="3"/>
  <c r="A5514" i="3"/>
  <c r="A5513" i="3"/>
  <c r="A5512" i="3"/>
  <c r="A5511" i="3"/>
  <c r="A5510" i="3"/>
  <c r="A5509" i="3"/>
  <c r="A5508" i="3"/>
  <c r="A5507" i="3"/>
  <c r="A5506" i="3"/>
  <c r="A5505" i="3"/>
  <c r="A5504" i="3"/>
  <c r="A5503" i="3"/>
  <c r="A5502" i="3"/>
  <c r="A5501" i="3"/>
  <c r="A5500" i="3"/>
  <c r="A5499" i="3"/>
  <c r="A5498" i="3"/>
  <c r="A5497" i="3"/>
  <c r="A5496" i="3"/>
  <c r="A5495" i="3"/>
  <c r="A5494" i="3"/>
  <c r="A5493" i="3"/>
  <c r="A5492" i="3"/>
  <c r="A5491" i="3"/>
  <c r="A5490" i="3"/>
  <c r="A5489" i="3"/>
  <c r="A5488" i="3"/>
  <c r="A5487" i="3"/>
  <c r="A5486" i="3"/>
  <c r="A5485" i="3"/>
  <c r="A5484" i="3"/>
  <c r="A5483" i="3"/>
  <c r="A5482" i="3"/>
  <c r="A5481" i="3"/>
  <c r="A5480" i="3"/>
  <c r="A5479" i="3"/>
  <c r="A5478" i="3"/>
  <c r="A5477" i="3"/>
  <c r="A5476" i="3"/>
  <c r="A5475" i="3"/>
  <c r="A5474" i="3"/>
  <c r="A5473" i="3"/>
  <c r="A5472" i="3"/>
  <c r="A5471" i="3"/>
  <c r="A5470" i="3"/>
  <c r="A5469" i="3"/>
  <c r="A5468" i="3"/>
  <c r="A5467" i="3"/>
  <c r="A5466" i="3"/>
  <c r="A5465" i="3"/>
  <c r="A5464" i="3"/>
  <c r="A5463" i="3"/>
  <c r="A5462" i="3"/>
  <c r="A5461" i="3"/>
  <c r="A5460" i="3"/>
  <c r="A5459" i="3"/>
  <c r="A5458" i="3"/>
  <c r="A5457" i="3"/>
  <c r="A5456" i="3"/>
  <c r="A5455" i="3"/>
  <c r="A5454" i="3"/>
  <c r="A5453" i="3"/>
  <c r="A5452" i="3"/>
  <c r="A5451" i="3"/>
  <c r="A5450" i="3"/>
  <c r="A5449" i="3"/>
  <c r="A5448" i="3"/>
  <c r="A5447" i="3"/>
  <c r="A5446" i="3"/>
  <c r="A5445" i="3"/>
  <c r="A5444" i="3"/>
  <c r="A5443" i="3"/>
  <c r="A5442" i="3"/>
  <c r="A5441" i="3"/>
  <c r="A5440" i="3"/>
  <c r="A5439" i="3"/>
  <c r="A5438" i="3"/>
  <c r="A5437" i="3"/>
  <c r="A5436" i="3"/>
  <c r="A5435" i="3"/>
  <c r="A5434" i="3"/>
  <c r="A5433" i="3"/>
  <c r="A5432" i="3"/>
  <c r="A5431" i="3"/>
  <c r="A5430" i="3"/>
  <c r="A5429" i="3"/>
  <c r="A5428" i="3"/>
  <c r="A5427" i="3"/>
  <c r="A5426" i="3"/>
  <c r="A5425" i="3"/>
  <c r="A5424" i="3"/>
  <c r="A5423" i="3"/>
  <c r="A5422" i="3"/>
  <c r="A5421" i="3"/>
  <c r="A5420" i="3"/>
  <c r="A5419" i="3"/>
  <c r="A5418" i="3"/>
  <c r="A5417" i="3"/>
  <c r="A5416" i="3"/>
  <c r="A5415" i="3"/>
  <c r="A5414" i="3"/>
  <c r="A5413" i="3"/>
  <c r="A5412" i="3"/>
  <c r="A5411" i="3"/>
  <c r="A5410" i="3"/>
  <c r="A5409" i="3"/>
  <c r="A5408" i="3"/>
  <c r="A5407" i="3"/>
  <c r="A5406" i="3"/>
  <c r="A5405" i="3"/>
  <c r="A5404" i="3"/>
  <c r="A5403" i="3"/>
  <c r="A5402" i="3"/>
  <c r="A5401" i="3"/>
  <c r="A5400" i="3"/>
  <c r="A5399" i="3"/>
  <c r="A5398" i="3"/>
  <c r="A5397" i="3"/>
  <c r="A5396" i="3"/>
  <c r="A5395" i="3"/>
  <c r="A5394" i="3"/>
  <c r="A5393" i="3"/>
  <c r="A5392" i="3"/>
  <c r="A5391" i="3"/>
  <c r="A5390" i="3"/>
  <c r="A5389" i="3"/>
  <c r="A5388" i="3"/>
  <c r="A5387" i="3"/>
  <c r="A5386" i="3"/>
  <c r="A5385" i="3"/>
  <c r="A5384" i="3"/>
  <c r="A5383" i="3"/>
  <c r="A5382" i="3"/>
  <c r="A5381" i="3"/>
  <c r="A5380" i="3"/>
  <c r="A5379" i="3"/>
  <c r="A5378" i="3"/>
  <c r="A5377" i="3"/>
  <c r="A5376" i="3"/>
  <c r="A5375" i="3"/>
  <c r="A5374" i="3"/>
  <c r="A5373" i="3"/>
  <c r="A5372" i="3"/>
  <c r="A5371" i="3"/>
  <c r="A5370" i="3"/>
  <c r="A5369" i="3"/>
  <c r="A5368" i="3"/>
  <c r="A5367" i="3"/>
  <c r="A5366" i="3"/>
  <c r="A5365" i="3"/>
  <c r="A5364" i="3"/>
  <c r="A5363" i="3"/>
  <c r="A5362" i="3"/>
  <c r="A5361" i="3"/>
  <c r="A5360" i="3"/>
  <c r="A5359" i="3"/>
  <c r="A5358" i="3"/>
  <c r="A5357" i="3"/>
  <c r="A5356" i="3"/>
  <c r="A5355" i="3"/>
  <c r="A5354" i="3"/>
  <c r="A5353" i="3"/>
  <c r="A5352" i="3"/>
  <c r="A5351" i="3"/>
  <c r="A5350" i="3"/>
  <c r="A5349" i="3"/>
  <c r="A5348" i="3"/>
  <c r="A5347" i="3"/>
  <c r="A5346" i="3"/>
  <c r="A5345" i="3"/>
  <c r="A5344" i="3"/>
  <c r="A5343" i="3"/>
  <c r="A5342" i="3"/>
  <c r="A5341" i="3"/>
  <c r="A5340" i="3"/>
  <c r="A5339" i="3"/>
  <c r="A5338" i="3"/>
  <c r="A5337" i="3"/>
  <c r="A5336" i="3"/>
  <c r="A5335" i="3"/>
  <c r="A5334" i="3"/>
  <c r="A5333" i="3"/>
  <c r="A5332" i="3"/>
  <c r="A5331" i="3"/>
  <c r="A5330" i="3"/>
  <c r="A5329" i="3"/>
  <c r="A5328" i="3"/>
  <c r="A5327" i="3"/>
  <c r="A5326" i="3"/>
  <c r="A5325" i="3"/>
  <c r="A5324" i="3"/>
  <c r="A5323" i="3"/>
  <c r="A5322" i="3"/>
  <c r="A5321" i="3"/>
  <c r="A5320" i="3"/>
  <c r="A5319" i="3"/>
  <c r="A5318" i="3"/>
  <c r="A5317" i="3"/>
  <c r="A5316" i="3"/>
  <c r="A5315" i="3"/>
  <c r="A5314" i="3"/>
  <c r="A5313" i="3"/>
  <c r="A5312" i="3"/>
  <c r="A5311" i="3"/>
  <c r="A5310" i="3"/>
  <c r="A5309" i="3"/>
  <c r="A5308" i="3"/>
  <c r="A5307" i="3"/>
  <c r="A5306" i="3"/>
  <c r="A5305" i="3"/>
  <c r="A5304" i="3"/>
  <c r="A5303" i="3"/>
  <c r="A5302" i="3"/>
  <c r="A5301" i="3"/>
  <c r="A5300" i="3"/>
  <c r="A5299" i="3"/>
  <c r="A5298" i="3"/>
  <c r="A5297" i="3"/>
  <c r="A5296" i="3"/>
  <c r="A5295" i="3"/>
  <c r="A5294" i="3"/>
  <c r="A5293" i="3"/>
  <c r="A5292" i="3"/>
  <c r="A5291" i="3"/>
  <c r="A5290" i="3"/>
  <c r="A5289" i="3"/>
  <c r="A5288" i="3"/>
  <c r="A5287" i="3"/>
  <c r="A5286" i="3"/>
  <c r="A5285" i="3"/>
  <c r="A5284" i="3"/>
  <c r="A5283" i="3"/>
  <c r="A5282" i="3"/>
  <c r="A5281" i="3"/>
  <c r="A5280" i="3"/>
  <c r="A5279" i="3"/>
  <c r="A5278" i="3"/>
  <c r="A5277" i="3"/>
  <c r="A5276" i="3"/>
  <c r="A5275" i="3"/>
  <c r="A5274" i="3"/>
  <c r="A5273" i="3"/>
  <c r="A5272" i="3"/>
  <c r="A5271" i="3"/>
  <c r="A5270" i="3"/>
  <c r="A5269" i="3"/>
  <c r="A5268" i="3"/>
  <c r="A5267" i="3"/>
  <c r="A5266" i="3"/>
  <c r="A5265" i="3"/>
  <c r="A5264" i="3"/>
  <c r="A5263" i="3"/>
  <c r="A5262" i="3"/>
  <c r="A5261" i="3"/>
  <c r="A5260" i="3"/>
  <c r="A5259" i="3"/>
  <c r="A5258" i="3"/>
  <c r="A5257" i="3"/>
  <c r="A5256" i="3"/>
  <c r="A5255" i="3"/>
  <c r="A5254" i="3"/>
  <c r="A5253" i="3"/>
  <c r="A5252" i="3"/>
  <c r="A5251" i="3"/>
  <c r="A5250" i="3"/>
  <c r="A5249" i="3"/>
  <c r="A5248" i="3"/>
  <c r="A5247" i="3"/>
  <c r="A5246" i="3"/>
  <c r="A5245" i="3"/>
  <c r="A5244" i="3"/>
  <c r="A5243" i="3"/>
  <c r="A5242" i="3"/>
  <c r="A5241" i="3"/>
  <c r="A5240" i="3"/>
  <c r="A5239" i="3"/>
  <c r="A5238" i="3"/>
  <c r="A5237" i="3"/>
  <c r="A5236" i="3"/>
  <c r="A5235" i="3"/>
  <c r="A5234" i="3"/>
  <c r="A5233" i="3"/>
  <c r="A5232" i="3"/>
  <c r="A5231" i="3"/>
  <c r="A5230" i="3"/>
  <c r="A5229" i="3"/>
  <c r="A5228" i="3"/>
  <c r="A5227" i="3"/>
  <c r="A5226" i="3"/>
  <c r="A5225" i="3"/>
  <c r="A5224" i="3"/>
  <c r="A5223" i="3"/>
  <c r="A5222" i="3"/>
  <c r="A5221" i="3"/>
  <c r="A5220" i="3"/>
  <c r="A5219" i="3"/>
  <c r="A5218" i="3"/>
  <c r="A5217" i="3"/>
  <c r="A5216" i="3"/>
  <c r="A5215" i="3"/>
  <c r="A5214" i="3"/>
  <c r="A5213" i="3"/>
  <c r="A5212" i="3"/>
  <c r="A5211" i="3"/>
  <c r="A5210" i="3"/>
  <c r="A5209" i="3"/>
  <c r="A5208" i="3"/>
  <c r="A5207" i="3"/>
  <c r="A5206" i="3"/>
  <c r="A5205" i="3"/>
  <c r="A5204" i="3"/>
  <c r="A5203" i="3"/>
  <c r="A5202" i="3"/>
  <c r="A5201" i="3"/>
  <c r="A5200" i="3"/>
  <c r="A5199" i="3"/>
  <c r="A5198" i="3"/>
  <c r="A5197" i="3"/>
  <c r="A5196" i="3"/>
  <c r="A5195" i="3"/>
  <c r="A5194" i="3"/>
  <c r="A5193" i="3"/>
  <c r="A5192" i="3"/>
  <c r="A5191" i="3"/>
  <c r="A5190" i="3"/>
  <c r="A5189" i="3"/>
  <c r="A5188" i="3"/>
  <c r="A5187" i="3"/>
  <c r="A5186" i="3"/>
  <c r="A5185" i="3"/>
  <c r="A5184" i="3"/>
  <c r="A5183" i="3"/>
  <c r="A5182" i="3"/>
  <c r="A5181" i="3"/>
  <c r="A5180" i="3"/>
  <c r="A5179" i="3"/>
  <c r="A5178" i="3"/>
  <c r="A5177" i="3"/>
  <c r="A5176" i="3"/>
  <c r="A5175" i="3"/>
  <c r="A5174" i="3"/>
  <c r="A5173" i="3"/>
  <c r="A5172" i="3"/>
  <c r="A5171" i="3"/>
  <c r="A5170" i="3"/>
  <c r="A5169" i="3"/>
  <c r="A5168" i="3"/>
  <c r="A5167" i="3"/>
  <c r="A5166" i="3"/>
  <c r="A5165" i="3"/>
  <c r="A5164" i="3"/>
  <c r="A5163" i="3"/>
  <c r="A5162" i="3"/>
  <c r="A5161" i="3"/>
  <c r="A5160" i="3"/>
  <c r="A5159" i="3"/>
  <c r="A5158" i="3"/>
  <c r="A5157" i="3"/>
  <c r="A5156" i="3"/>
  <c r="A5155" i="3"/>
  <c r="A5154" i="3"/>
  <c r="A5153" i="3"/>
  <c r="A5152" i="3"/>
  <c r="A5151" i="3"/>
  <c r="A5150" i="3"/>
  <c r="A5149" i="3"/>
  <c r="A5148" i="3"/>
  <c r="A5147" i="3"/>
  <c r="A5146" i="3"/>
  <c r="A5145" i="3"/>
  <c r="A5144" i="3"/>
  <c r="A5143" i="3"/>
  <c r="A5142" i="3"/>
  <c r="A5141" i="3"/>
  <c r="A5140" i="3"/>
  <c r="A5139" i="3"/>
  <c r="A5138" i="3"/>
  <c r="A5137" i="3"/>
  <c r="A5136" i="3"/>
  <c r="A5135" i="3"/>
  <c r="A5134" i="3"/>
  <c r="A5133" i="3"/>
  <c r="A5132" i="3"/>
  <c r="A5131" i="3"/>
  <c r="A5130" i="3"/>
  <c r="A5129" i="3"/>
  <c r="A5128" i="3"/>
  <c r="A5127" i="3"/>
  <c r="A5126" i="3"/>
  <c r="A5125" i="3"/>
  <c r="A5124" i="3"/>
  <c r="A5123" i="3"/>
  <c r="A5122" i="3"/>
  <c r="A5121" i="3"/>
  <c r="A5120" i="3"/>
  <c r="A5119" i="3"/>
  <c r="A5118" i="3"/>
  <c r="A5117" i="3"/>
  <c r="A5116" i="3"/>
  <c r="A5115" i="3"/>
  <c r="A5114" i="3"/>
  <c r="A5113" i="3"/>
  <c r="A5112" i="3"/>
  <c r="A5111" i="3"/>
  <c r="A5110" i="3"/>
  <c r="A5109" i="3"/>
  <c r="A5108" i="3"/>
  <c r="A5107" i="3"/>
  <c r="A5106" i="3"/>
  <c r="A5105" i="3"/>
  <c r="A5104" i="3"/>
  <c r="A5103" i="3"/>
  <c r="A5102" i="3"/>
  <c r="A5101" i="3"/>
  <c r="A5100" i="3"/>
  <c r="A5099" i="3"/>
  <c r="A5098" i="3"/>
  <c r="A5097" i="3"/>
  <c r="A5096" i="3"/>
  <c r="A5095" i="3"/>
  <c r="A5094" i="3"/>
  <c r="A5093" i="3"/>
  <c r="A5092" i="3"/>
  <c r="A5091" i="3"/>
  <c r="A5090" i="3"/>
  <c r="A5089" i="3"/>
  <c r="A5088" i="3"/>
  <c r="A5087" i="3"/>
  <c r="A5086" i="3"/>
  <c r="A5085" i="3"/>
  <c r="A5084" i="3"/>
  <c r="A5083" i="3"/>
  <c r="A5082" i="3"/>
  <c r="A5081" i="3"/>
  <c r="A5080" i="3"/>
  <c r="A5079" i="3"/>
  <c r="A5078" i="3"/>
  <c r="A5077" i="3"/>
  <c r="A5076" i="3"/>
  <c r="A5075" i="3"/>
  <c r="A5074" i="3"/>
  <c r="A5073" i="3"/>
  <c r="A5072" i="3"/>
  <c r="A5071" i="3"/>
  <c r="A5070" i="3"/>
  <c r="A5069" i="3"/>
  <c r="A5068" i="3"/>
  <c r="A5067" i="3"/>
  <c r="A5066" i="3"/>
  <c r="A5065" i="3"/>
  <c r="A5064" i="3"/>
  <c r="A5063" i="3"/>
  <c r="A5062" i="3"/>
  <c r="A5061" i="3"/>
  <c r="A5060" i="3"/>
  <c r="A5059" i="3"/>
  <c r="A5058" i="3"/>
  <c r="A5057" i="3"/>
  <c r="A5056" i="3"/>
  <c r="A5055" i="3"/>
  <c r="A5054" i="3"/>
  <c r="A5053" i="3"/>
  <c r="A5052" i="3"/>
  <c r="A5051" i="3"/>
  <c r="A5050" i="3"/>
  <c r="A5049" i="3"/>
  <c r="A5048" i="3"/>
  <c r="A5047" i="3"/>
  <c r="A5046" i="3"/>
  <c r="A5045" i="3"/>
  <c r="A5044" i="3"/>
  <c r="A5043" i="3"/>
  <c r="A5042" i="3"/>
  <c r="A5041" i="3"/>
  <c r="A5040" i="3"/>
  <c r="A5039" i="3"/>
  <c r="A5038" i="3"/>
  <c r="A5037" i="3"/>
  <c r="A5036" i="3"/>
  <c r="A5035" i="3"/>
  <c r="A5034" i="3"/>
  <c r="A5033" i="3"/>
  <c r="A5032" i="3"/>
  <c r="A5031" i="3"/>
  <c r="A5030" i="3"/>
  <c r="A5029" i="3"/>
  <c r="A5028" i="3"/>
  <c r="A5027" i="3"/>
  <c r="A5026" i="3"/>
  <c r="A5025" i="3"/>
  <c r="A5024" i="3"/>
  <c r="A5023" i="3"/>
  <c r="A5022" i="3"/>
  <c r="A5021" i="3"/>
  <c r="A5020" i="3"/>
  <c r="A5019" i="3"/>
  <c r="A5018" i="3"/>
  <c r="A5017" i="3"/>
  <c r="A5016" i="3"/>
  <c r="A5015" i="3"/>
  <c r="A5014" i="3"/>
  <c r="A5013" i="3"/>
  <c r="A5012" i="3"/>
  <c r="A5011" i="3"/>
  <c r="A5010" i="3"/>
  <c r="A5009" i="3"/>
  <c r="A5008" i="3"/>
  <c r="A5007" i="3"/>
  <c r="A5006" i="3"/>
  <c r="A5005" i="3"/>
  <c r="A5004" i="3"/>
  <c r="A5003" i="3"/>
  <c r="A5002" i="3"/>
  <c r="A5001" i="3"/>
  <c r="A5000" i="3"/>
  <c r="A4999" i="3"/>
  <c r="A4998" i="3"/>
  <c r="A4997" i="3"/>
  <c r="A4996" i="3"/>
  <c r="A4995" i="3"/>
  <c r="A4994" i="3"/>
  <c r="A4993" i="3"/>
  <c r="A4992" i="3"/>
  <c r="A4991" i="3"/>
  <c r="A4990" i="3"/>
  <c r="A4989" i="3"/>
  <c r="A4988" i="3"/>
  <c r="A4987" i="3"/>
  <c r="A4986" i="3"/>
  <c r="A4985" i="3"/>
  <c r="A4984" i="3"/>
  <c r="A4983" i="3"/>
  <c r="A4982" i="3"/>
  <c r="A4981" i="3"/>
  <c r="A4980" i="3"/>
  <c r="A4979" i="3"/>
  <c r="A4978" i="3"/>
  <c r="A4977" i="3"/>
  <c r="A4976" i="3"/>
  <c r="A4975" i="3"/>
  <c r="A4974" i="3"/>
  <c r="A4973" i="3"/>
  <c r="A4972" i="3"/>
  <c r="A4971" i="3"/>
  <c r="A4970" i="3"/>
  <c r="A4969" i="3"/>
  <c r="A4968" i="3"/>
  <c r="A4967" i="3"/>
  <c r="A4966" i="3"/>
  <c r="A4965" i="3"/>
  <c r="A4964" i="3"/>
  <c r="A4963" i="3"/>
  <c r="A4962" i="3"/>
  <c r="A4961" i="3"/>
  <c r="A4960" i="3"/>
  <c r="A4959" i="3"/>
  <c r="A4958" i="3"/>
  <c r="A4957" i="3"/>
  <c r="A4956" i="3"/>
  <c r="A4955" i="3"/>
  <c r="A4954" i="3"/>
  <c r="A4953" i="3"/>
  <c r="A4952" i="3"/>
  <c r="A4951" i="3"/>
  <c r="A4950" i="3"/>
  <c r="A4949" i="3"/>
  <c r="A4948" i="3"/>
  <c r="A4947" i="3"/>
  <c r="A4946" i="3"/>
  <c r="A4945" i="3"/>
  <c r="A4944" i="3"/>
  <c r="A4943" i="3"/>
  <c r="A4942" i="3"/>
  <c r="A4941" i="3"/>
  <c r="A4940" i="3"/>
  <c r="A4939" i="3"/>
  <c r="A4938" i="3"/>
  <c r="A4937" i="3"/>
  <c r="A4936" i="3"/>
  <c r="A4935" i="3"/>
  <c r="A4934" i="3"/>
  <c r="A4933" i="3"/>
  <c r="A4932" i="3"/>
  <c r="A4931" i="3"/>
  <c r="A4930" i="3"/>
  <c r="A4929" i="3"/>
  <c r="A4928" i="3"/>
  <c r="A4927" i="3"/>
  <c r="A4926" i="3"/>
  <c r="A4925" i="3"/>
  <c r="A4924" i="3"/>
  <c r="A4923" i="3"/>
  <c r="A4922" i="3"/>
  <c r="A4921" i="3"/>
  <c r="A4920" i="3"/>
  <c r="A4919" i="3"/>
  <c r="A4918" i="3"/>
  <c r="A4917" i="3"/>
  <c r="A4916" i="3"/>
  <c r="A4915" i="3"/>
  <c r="A4914" i="3"/>
  <c r="A4913" i="3"/>
  <c r="A4912" i="3"/>
  <c r="A4911" i="3"/>
  <c r="A4910" i="3"/>
  <c r="A4909" i="3"/>
  <c r="A4908" i="3"/>
  <c r="A4907" i="3"/>
  <c r="A4906" i="3"/>
  <c r="A4905" i="3"/>
  <c r="A4904" i="3"/>
  <c r="A4903" i="3"/>
  <c r="A4902" i="3"/>
  <c r="A4901" i="3"/>
  <c r="A4900" i="3"/>
  <c r="A4899" i="3"/>
  <c r="A4898" i="3"/>
  <c r="A4897" i="3"/>
  <c r="A4896" i="3"/>
  <c r="A4895" i="3"/>
  <c r="A4894" i="3"/>
  <c r="A4893" i="3"/>
  <c r="A4892" i="3"/>
  <c r="A4891" i="3"/>
  <c r="A4890" i="3"/>
  <c r="A4889" i="3"/>
  <c r="A4888" i="3"/>
  <c r="A4887" i="3"/>
  <c r="A4886" i="3"/>
  <c r="A4885" i="3"/>
  <c r="A4884" i="3"/>
  <c r="A4883" i="3"/>
  <c r="A4882" i="3"/>
  <c r="A4881" i="3"/>
  <c r="A4880" i="3"/>
  <c r="A4879" i="3"/>
  <c r="A4878" i="3"/>
  <c r="A4877" i="3"/>
  <c r="A4876" i="3"/>
  <c r="A4875" i="3"/>
  <c r="A4874" i="3"/>
  <c r="A4873" i="3"/>
  <c r="A4872" i="3"/>
  <c r="A4871" i="3"/>
  <c r="A4870" i="3"/>
  <c r="A4869" i="3"/>
  <c r="A4868" i="3"/>
  <c r="A4867" i="3"/>
  <c r="A4866" i="3"/>
  <c r="A4865" i="3"/>
  <c r="A4864" i="3"/>
  <c r="A4863" i="3"/>
  <c r="A4862" i="3"/>
  <c r="A4861" i="3"/>
  <c r="A4860" i="3"/>
  <c r="A4859" i="3"/>
  <c r="A4858" i="3"/>
  <c r="A4857" i="3"/>
  <c r="A4856" i="3"/>
  <c r="A4855" i="3"/>
  <c r="A4854" i="3"/>
  <c r="A4853" i="3"/>
  <c r="A4852" i="3"/>
  <c r="A4851" i="3"/>
  <c r="A4850" i="3"/>
  <c r="A4849" i="3"/>
  <c r="A4848" i="3"/>
  <c r="A4847" i="3"/>
  <c r="A4846" i="3"/>
  <c r="A4845" i="3"/>
  <c r="A4844" i="3"/>
  <c r="A4843" i="3"/>
  <c r="A4842" i="3"/>
  <c r="A4841" i="3"/>
  <c r="A4840" i="3"/>
  <c r="A4839" i="3"/>
  <c r="A4838" i="3"/>
  <c r="A4837" i="3"/>
  <c r="A4836" i="3"/>
  <c r="A4835" i="3"/>
  <c r="A4834" i="3"/>
  <c r="A4833" i="3"/>
  <c r="A4832" i="3"/>
  <c r="A4831" i="3"/>
  <c r="A4830" i="3"/>
  <c r="A4829" i="3"/>
  <c r="A4828" i="3"/>
  <c r="A4827" i="3"/>
  <c r="A4826" i="3"/>
  <c r="A4825" i="3"/>
  <c r="A4824" i="3"/>
  <c r="A4823" i="3"/>
  <c r="A4822" i="3"/>
  <c r="A4821" i="3"/>
  <c r="A4820" i="3"/>
  <c r="A4819" i="3"/>
  <c r="A4818" i="3"/>
  <c r="A4817" i="3"/>
  <c r="A4816" i="3"/>
  <c r="A4815" i="3"/>
  <c r="A4814" i="3"/>
  <c r="A4813" i="3"/>
  <c r="A4812" i="3"/>
  <c r="A4811" i="3"/>
  <c r="A4810" i="3"/>
  <c r="A4809" i="3"/>
  <c r="A4808" i="3"/>
  <c r="A4807" i="3"/>
  <c r="A4806" i="3"/>
  <c r="A4805" i="3"/>
  <c r="A4804" i="3"/>
  <c r="A4803" i="3"/>
  <c r="A4802" i="3"/>
  <c r="A4801" i="3"/>
  <c r="A4800" i="3"/>
  <c r="A4799" i="3"/>
  <c r="A4798" i="3"/>
  <c r="A4797" i="3"/>
  <c r="A4796" i="3"/>
  <c r="A4795" i="3"/>
  <c r="A4794" i="3"/>
  <c r="A4793" i="3"/>
  <c r="A4792" i="3"/>
  <c r="A4791" i="3"/>
  <c r="A4790" i="3"/>
  <c r="A4789" i="3"/>
  <c r="A4788" i="3"/>
  <c r="A4787" i="3"/>
  <c r="A4786" i="3"/>
  <c r="A4785" i="3"/>
  <c r="A4784" i="3"/>
  <c r="A4783" i="3"/>
  <c r="A4782" i="3"/>
  <c r="A4781" i="3"/>
  <c r="A4780" i="3"/>
  <c r="A4779" i="3"/>
  <c r="A4778" i="3"/>
  <c r="A4777" i="3"/>
  <c r="A4776" i="3"/>
  <c r="A4775" i="3"/>
  <c r="A4774" i="3"/>
  <c r="A4773" i="3"/>
  <c r="A4772" i="3"/>
  <c r="A4771" i="3"/>
  <c r="A4770" i="3"/>
  <c r="A4769" i="3"/>
  <c r="A4768" i="3"/>
  <c r="A4767" i="3"/>
  <c r="A4766" i="3"/>
  <c r="A4765" i="3"/>
  <c r="A4764" i="3"/>
  <c r="A4763" i="3"/>
  <c r="A4762" i="3"/>
  <c r="A4761" i="3"/>
  <c r="A4760" i="3"/>
  <c r="A4759" i="3"/>
  <c r="A4758" i="3"/>
  <c r="A4757" i="3"/>
  <c r="A4756" i="3"/>
  <c r="A4755" i="3"/>
  <c r="A4754" i="3"/>
  <c r="A4753" i="3"/>
  <c r="A4752" i="3"/>
  <c r="A4751" i="3"/>
  <c r="A4750" i="3"/>
  <c r="A4749" i="3"/>
  <c r="A4748" i="3"/>
  <c r="A4747" i="3"/>
  <c r="A4746" i="3"/>
  <c r="A4745" i="3"/>
  <c r="A4744" i="3"/>
  <c r="A4743" i="3"/>
  <c r="A4742" i="3"/>
  <c r="A4741" i="3"/>
  <c r="A4740" i="3"/>
  <c r="A4739" i="3"/>
  <c r="A4738" i="3"/>
  <c r="A4737" i="3"/>
  <c r="A4736" i="3"/>
  <c r="A4735" i="3"/>
  <c r="A4734" i="3"/>
  <c r="A4733" i="3"/>
  <c r="A4732" i="3"/>
  <c r="A4731" i="3"/>
  <c r="A4730" i="3"/>
  <c r="A4729" i="3"/>
  <c r="A4728" i="3"/>
  <c r="A4727" i="3"/>
  <c r="A4726" i="3"/>
  <c r="A4725" i="3"/>
  <c r="A4724" i="3"/>
  <c r="A4723" i="3"/>
  <c r="A4722" i="3"/>
  <c r="A4721" i="3"/>
  <c r="A4720" i="3"/>
  <c r="A4719" i="3"/>
  <c r="A4718" i="3"/>
  <c r="A4717" i="3"/>
  <c r="A4716" i="3"/>
  <c r="A4715" i="3"/>
  <c r="A4714" i="3"/>
  <c r="A4713" i="3"/>
  <c r="A4712" i="3"/>
  <c r="A4711" i="3"/>
  <c r="A4710" i="3"/>
  <c r="A4709" i="3"/>
  <c r="A4708" i="3"/>
  <c r="A4707" i="3"/>
  <c r="A4706" i="3"/>
  <c r="A4705" i="3"/>
  <c r="A4704" i="3"/>
  <c r="A4703" i="3"/>
  <c r="A4702" i="3"/>
  <c r="A4701" i="3"/>
  <c r="A4700" i="3"/>
  <c r="A4699" i="3"/>
  <c r="A4698" i="3"/>
  <c r="A4697" i="3"/>
  <c r="A4696" i="3"/>
  <c r="A4695" i="3"/>
  <c r="A4694" i="3"/>
  <c r="A4693" i="3"/>
  <c r="A4692" i="3"/>
  <c r="A4691" i="3"/>
  <c r="A4690" i="3"/>
  <c r="A4689" i="3"/>
  <c r="A4688" i="3"/>
  <c r="A4687" i="3"/>
  <c r="A4686" i="3"/>
  <c r="A4685" i="3"/>
  <c r="A4684" i="3"/>
  <c r="A4683" i="3"/>
  <c r="A4682" i="3"/>
  <c r="A4681" i="3"/>
  <c r="A4680" i="3"/>
  <c r="A4679" i="3"/>
  <c r="A4678" i="3"/>
  <c r="A4677" i="3"/>
  <c r="A4676" i="3"/>
  <c r="A4675" i="3"/>
  <c r="A4674" i="3"/>
  <c r="A4673" i="3"/>
  <c r="A4672" i="3"/>
  <c r="A4671" i="3"/>
  <c r="A4670" i="3"/>
  <c r="A4669" i="3"/>
  <c r="A4668" i="3"/>
  <c r="A4667" i="3"/>
  <c r="A4666" i="3"/>
  <c r="A4665" i="3"/>
  <c r="A4664" i="3"/>
  <c r="A4663" i="3"/>
  <c r="A4662" i="3"/>
  <c r="A4661" i="3"/>
  <c r="A4660" i="3"/>
  <c r="A4659" i="3"/>
  <c r="A4658" i="3"/>
  <c r="A4657" i="3"/>
  <c r="A4656" i="3"/>
  <c r="A4655" i="3"/>
  <c r="A4654" i="3"/>
  <c r="A4653" i="3"/>
  <c r="A4652" i="3"/>
  <c r="A4651" i="3"/>
  <c r="A4650" i="3"/>
  <c r="A4649" i="3"/>
  <c r="A4648" i="3"/>
  <c r="A4647" i="3"/>
  <c r="A4646" i="3"/>
  <c r="A4645" i="3"/>
  <c r="A4644" i="3"/>
  <c r="A4643" i="3"/>
  <c r="A4642" i="3"/>
  <c r="A4641" i="3"/>
  <c r="A4640" i="3"/>
  <c r="A4639" i="3"/>
  <c r="A4638" i="3"/>
  <c r="A4637" i="3"/>
  <c r="A4636" i="3"/>
  <c r="A4635" i="3"/>
  <c r="A4634" i="3"/>
  <c r="A4633" i="3"/>
  <c r="A4632" i="3"/>
  <c r="A4631" i="3"/>
  <c r="A4630" i="3"/>
  <c r="A4629" i="3"/>
  <c r="A4628" i="3"/>
  <c r="A4627" i="3"/>
  <c r="A4626" i="3"/>
  <c r="A4625" i="3"/>
  <c r="A4624" i="3"/>
  <c r="A4623" i="3"/>
  <c r="A4622" i="3"/>
  <c r="A4621" i="3"/>
  <c r="A4620" i="3"/>
  <c r="A4619" i="3"/>
  <c r="A4618" i="3"/>
  <c r="A4617" i="3"/>
  <c r="A4616" i="3"/>
  <c r="A4615" i="3"/>
  <c r="A4614" i="3"/>
  <c r="A4613" i="3"/>
  <c r="A4612" i="3"/>
  <c r="A4611" i="3"/>
  <c r="A4610" i="3"/>
  <c r="A4609" i="3"/>
  <c r="A4608" i="3"/>
  <c r="A4607" i="3"/>
  <c r="A4606" i="3"/>
  <c r="A4605" i="3"/>
  <c r="A4604" i="3"/>
  <c r="A4603" i="3"/>
  <c r="A4602" i="3"/>
  <c r="A4601" i="3"/>
  <c r="A4600" i="3"/>
  <c r="A4599" i="3"/>
  <c r="A4598" i="3"/>
  <c r="A4597" i="3"/>
  <c r="A4596" i="3"/>
  <c r="A4595" i="3"/>
  <c r="A4594" i="3"/>
  <c r="A4593" i="3"/>
  <c r="A4592" i="3"/>
  <c r="A4591" i="3"/>
  <c r="A4590" i="3"/>
  <c r="A4589" i="3"/>
  <c r="A4588" i="3"/>
  <c r="A4587" i="3"/>
  <c r="A4586" i="3"/>
  <c r="A4585" i="3"/>
  <c r="A4584" i="3"/>
  <c r="A4583" i="3"/>
  <c r="A4582" i="3"/>
  <c r="A4581" i="3"/>
  <c r="A4580" i="3"/>
  <c r="A4579" i="3"/>
  <c r="A4578" i="3"/>
  <c r="A4577" i="3"/>
  <c r="A4576" i="3"/>
  <c r="A4575" i="3"/>
  <c r="A4574" i="3"/>
  <c r="A4573" i="3"/>
  <c r="A4572" i="3"/>
  <c r="A4571" i="3"/>
  <c r="A4570" i="3"/>
  <c r="A4569" i="3"/>
  <c r="A4568" i="3"/>
  <c r="A4567" i="3"/>
  <c r="A4566" i="3"/>
  <c r="A4565" i="3"/>
  <c r="A4564" i="3"/>
  <c r="A4563" i="3"/>
  <c r="A4562" i="3"/>
  <c r="A4561" i="3"/>
  <c r="A4560" i="3"/>
  <c r="A4559" i="3"/>
  <c r="A4558" i="3"/>
  <c r="A4557" i="3"/>
  <c r="A4556" i="3"/>
  <c r="A4555" i="3"/>
  <c r="A4554" i="3"/>
  <c r="A4553" i="3"/>
  <c r="A4552" i="3"/>
  <c r="A4551" i="3"/>
  <c r="A4550" i="3"/>
  <c r="A4549" i="3"/>
  <c r="A4548" i="3"/>
  <c r="A4547" i="3"/>
  <c r="A4546" i="3"/>
  <c r="A4545" i="3"/>
  <c r="A4544" i="3"/>
  <c r="A4543" i="3"/>
  <c r="A4542" i="3"/>
  <c r="A4541" i="3"/>
  <c r="A4540" i="3"/>
  <c r="A4539" i="3"/>
  <c r="A4538" i="3"/>
  <c r="A4537" i="3"/>
  <c r="A4536" i="3"/>
  <c r="A4535" i="3"/>
  <c r="A4534" i="3"/>
  <c r="A4533" i="3"/>
  <c r="A4532" i="3"/>
  <c r="A4531" i="3"/>
  <c r="A4530" i="3"/>
  <c r="A4529" i="3"/>
  <c r="A4528" i="3"/>
  <c r="A4527" i="3"/>
  <c r="A4526" i="3"/>
  <c r="A4525" i="3"/>
  <c r="A4524" i="3"/>
  <c r="A4523" i="3"/>
  <c r="A4522" i="3"/>
  <c r="A4521" i="3"/>
  <c r="A4520" i="3"/>
  <c r="A4519" i="3"/>
  <c r="A4518" i="3"/>
  <c r="A4517" i="3"/>
  <c r="A4516" i="3"/>
  <c r="A4515" i="3"/>
  <c r="A4514" i="3"/>
  <c r="A4513" i="3"/>
  <c r="A4512" i="3"/>
  <c r="A4511" i="3"/>
  <c r="A4510" i="3"/>
  <c r="A4509" i="3"/>
  <c r="A4508" i="3"/>
  <c r="A4507" i="3"/>
  <c r="A4506" i="3"/>
  <c r="A4505" i="3"/>
  <c r="A4504" i="3"/>
  <c r="A4503" i="3"/>
  <c r="A4502" i="3"/>
  <c r="A4501" i="3"/>
  <c r="A4500" i="3"/>
  <c r="A4499" i="3"/>
  <c r="A4498" i="3"/>
  <c r="A4497" i="3"/>
  <c r="A4496" i="3"/>
  <c r="A4495" i="3"/>
  <c r="A4494" i="3"/>
  <c r="A4493" i="3"/>
  <c r="A4492" i="3"/>
  <c r="A4491" i="3"/>
  <c r="A4490" i="3"/>
  <c r="A4489" i="3"/>
  <c r="A4488" i="3"/>
  <c r="A4487" i="3"/>
  <c r="A4486" i="3"/>
  <c r="A4485" i="3"/>
  <c r="A4484" i="3"/>
  <c r="A4483" i="3"/>
  <c r="A4482" i="3"/>
  <c r="A4481" i="3"/>
  <c r="A4480" i="3"/>
  <c r="A4479" i="3"/>
  <c r="A4478" i="3"/>
  <c r="A4477" i="3"/>
  <c r="A4476" i="3"/>
  <c r="A4475" i="3"/>
  <c r="A4474" i="3"/>
  <c r="A4473" i="3"/>
  <c r="A4472" i="3"/>
  <c r="A4471" i="3"/>
  <c r="A4470" i="3"/>
  <c r="A4469" i="3"/>
  <c r="A4468" i="3"/>
  <c r="A4467" i="3"/>
  <c r="A4466" i="3"/>
  <c r="A4465" i="3"/>
  <c r="A4464" i="3"/>
  <c r="A4463" i="3"/>
  <c r="A4462" i="3"/>
  <c r="A4461" i="3"/>
  <c r="A4460" i="3"/>
  <c r="A4459" i="3"/>
  <c r="A4458" i="3"/>
  <c r="A4457" i="3"/>
  <c r="A4456" i="3"/>
  <c r="A4455" i="3"/>
  <c r="A4454" i="3"/>
  <c r="A4453" i="3"/>
  <c r="A4452" i="3"/>
  <c r="A4451" i="3"/>
  <c r="A4450" i="3"/>
  <c r="A4449" i="3"/>
  <c r="A4448" i="3"/>
  <c r="A4447" i="3"/>
  <c r="A4446" i="3"/>
  <c r="A4445" i="3"/>
  <c r="A4444" i="3"/>
  <c r="A4443" i="3"/>
  <c r="A4442" i="3"/>
  <c r="A4441" i="3"/>
  <c r="A4440" i="3"/>
  <c r="A4439" i="3"/>
  <c r="A4438" i="3"/>
  <c r="A4437" i="3"/>
  <c r="A4436" i="3"/>
  <c r="A4435" i="3"/>
  <c r="A4434" i="3"/>
  <c r="A4433" i="3"/>
  <c r="A4432" i="3"/>
  <c r="A4431" i="3"/>
  <c r="A4430" i="3"/>
  <c r="A4429" i="3"/>
  <c r="A4428" i="3"/>
  <c r="A4427" i="3"/>
  <c r="A4426" i="3"/>
  <c r="A4425" i="3"/>
  <c r="A4424" i="3"/>
  <c r="A4423" i="3"/>
  <c r="A4422" i="3"/>
  <c r="A4421" i="3"/>
  <c r="A4420" i="3"/>
  <c r="A4419" i="3"/>
  <c r="A4418" i="3"/>
  <c r="A4417" i="3"/>
  <c r="A4416" i="3"/>
  <c r="A4415" i="3"/>
  <c r="A4414" i="3"/>
  <c r="A4413" i="3"/>
  <c r="A4412" i="3"/>
  <c r="A4411" i="3"/>
  <c r="A4410" i="3"/>
  <c r="A4409" i="3"/>
  <c r="A4408" i="3"/>
  <c r="A4407" i="3"/>
  <c r="A4406" i="3"/>
  <c r="A4405" i="3"/>
  <c r="A4404" i="3"/>
  <c r="A4403" i="3"/>
  <c r="A4402" i="3"/>
  <c r="A4401" i="3"/>
  <c r="A4400" i="3"/>
  <c r="A4399" i="3"/>
  <c r="A4398" i="3"/>
  <c r="A4397" i="3"/>
  <c r="A4396" i="3"/>
  <c r="A4395" i="3"/>
  <c r="A4394" i="3"/>
  <c r="A4393" i="3"/>
  <c r="A4392" i="3"/>
  <c r="A4391" i="3"/>
  <c r="A4390" i="3"/>
  <c r="A4389" i="3"/>
  <c r="A4388" i="3"/>
  <c r="A4387" i="3"/>
  <c r="A4386" i="3"/>
  <c r="A4385" i="3"/>
  <c r="A4384" i="3"/>
  <c r="A4383" i="3"/>
  <c r="A4382" i="3"/>
  <c r="A4381" i="3"/>
  <c r="A4380" i="3"/>
  <c r="A4379" i="3"/>
  <c r="A4378" i="3"/>
  <c r="A4377" i="3"/>
  <c r="A4376" i="3"/>
  <c r="A4375" i="3"/>
  <c r="A4374" i="3"/>
  <c r="A4373" i="3"/>
  <c r="A4372" i="3"/>
  <c r="A4371" i="3"/>
  <c r="A4370" i="3"/>
  <c r="A4369" i="3"/>
  <c r="A4368" i="3"/>
  <c r="A4367" i="3"/>
  <c r="A4366" i="3"/>
  <c r="A4365" i="3"/>
  <c r="A4364" i="3"/>
  <c r="A4363" i="3"/>
  <c r="A4362" i="3"/>
  <c r="A4361" i="3"/>
  <c r="A4360" i="3"/>
  <c r="A4359" i="3"/>
  <c r="A4358" i="3"/>
  <c r="A4357" i="3"/>
  <c r="A4356" i="3"/>
  <c r="A4355" i="3"/>
  <c r="A4354" i="3"/>
  <c r="A4353" i="3"/>
  <c r="A4352" i="3"/>
  <c r="A4351" i="3"/>
  <c r="A4350" i="3"/>
  <c r="A4349" i="3"/>
  <c r="A4348" i="3"/>
  <c r="A4347" i="3"/>
  <c r="A4346" i="3"/>
  <c r="A4345" i="3"/>
  <c r="A4344" i="3"/>
  <c r="A4343" i="3"/>
  <c r="A4342" i="3"/>
  <c r="A4341" i="3"/>
  <c r="A4340" i="3"/>
  <c r="A4339" i="3"/>
  <c r="A4338" i="3"/>
  <c r="A4337" i="3"/>
  <c r="A4336" i="3"/>
  <c r="A4335" i="3"/>
  <c r="A4334" i="3"/>
  <c r="A4333" i="3"/>
  <c r="A4332" i="3"/>
  <c r="A4331" i="3"/>
  <c r="A4330" i="3"/>
  <c r="A4329" i="3"/>
  <c r="A4328" i="3"/>
  <c r="A4327" i="3"/>
  <c r="A4326" i="3"/>
  <c r="A4325" i="3"/>
  <c r="A4324" i="3"/>
  <c r="A4323" i="3"/>
  <c r="A4322" i="3"/>
  <c r="A4321" i="3"/>
  <c r="A4320" i="3"/>
  <c r="A4319" i="3"/>
  <c r="A4318" i="3"/>
  <c r="A4317" i="3"/>
  <c r="A4316" i="3"/>
  <c r="A4315" i="3"/>
  <c r="A4314" i="3"/>
  <c r="A4313" i="3"/>
  <c r="A4312" i="3"/>
  <c r="A4311" i="3"/>
  <c r="A4310" i="3"/>
  <c r="A4309" i="3"/>
  <c r="A4308" i="3"/>
  <c r="A4307" i="3"/>
  <c r="A4306" i="3"/>
  <c r="A4305" i="3"/>
  <c r="A4304" i="3"/>
  <c r="A4303" i="3"/>
  <c r="A4302" i="3"/>
  <c r="A4301" i="3"/>
  <c r="A4300" i="3"/>
  <c r="A4299" i="3"/>
  <c r="A4298" i="3"/>
  <c r="A4297" i="3"/>
  <c r="A4296" i="3"/>
  <c r="A4295" i="3"/>
  <c r="A4294" i="3"/>
  <c r="A4293" i="3"/>
  <c r="A4292" i="3"/>
  <c r="A4291" i="3"/>
  <c r="A4290" i="3"/>
  <c r="A4289" i="3"/>
  <c r="A4288" i="3"/>
  <c r="A4287" i="3"/>
  <c r="A4286" i="3"/>
  <c r="A4285" i="3"/>
  <c r="A4284" i="3"/>
  <c r="A4283" i="3"/>
  <c r="A4282" i="3"/>
  <c r="A4281" i="3"/>
  <c r="A4280" i="3"/>
  <c r="A4279" i="3"/>
  <c r="A4278" i="3"/>
  <c r="A4277" i="3"/>
  <c r="A4276" i="3"/>
  <c r="A4275" i="3"/>
  <c r="A4274" i="3"/>
  <c r="A4273" i="3"/>
  <c r="A4272" i="3"/>
  <c r="A4271" i="3"/>
  <c r="A4270" i="3"/>
  <c r="A4269" i="3"/>
  <c r="A4268" i="3"/>
  <c r="A4267" i="3"/>
  <c r="A4266" i="3"/>
  <c r="A4265" i="3"/>
  <c r="A4264" i="3"/>
  <c r="A4263" i="3"/>
  <c r="A4262" i="3"/>
  <c r="A4261" i="3"/>
  <c r="A4260" i="3"/>
  <c r="A4259" i="3"/>
  <c r="A4258" i="3"/>
  <c r="A4257" i="3"/>
  <c r="A4256" i="3"/>
  <c r="A4255" i="3"/>
  <c r="A4254" i="3"/>
  <c r="A4253" i="3"/>
  <c r="A4252" i="3"/>
  <c r="A4251" i="3"/>
  <c r="A4250" i="3"/>
  <c r="A4249" i="3"/>
  <c r="A4248" i="3"/>
  <c r="A4247" i="3"/>
  <c r="A4246" i="3"/>
  <c r="A4245" i="3"/>
  <c r="A4244" i="3"/>
  <c r="A4243" i="3"/>
  <c r="A4242" i="3"/>
  <c r="A4241" i="3"/>
  <c r="A4240" i="3"/>
  <c r="A4239" i="3"/>
  <c r="A4238" i="3"/>
  <c r="A4237" i="3"/>
  <c r="A4236" i="3"/>
  <c r="A4235" i="3"/>
  <c r="A4234" i="3"/>
  <c r="A4233" i="3"/>
  <c r="A4232" i="3"/>
  <c r="A4231" i="3"/>
  <c r="A4230" i="3"/>
  <c r="A4229" i="3"/>
  <c r="A4228" i="3"/>
  <c r="A4227" i="3"/>
  <c r="A4226" i="3"/>
  <c r="A4225" i="3"/>
  <c r="A4224" i="3"/>
  <c r="A4223" i="3"/>
  <c r="A4222" i="3"/>
  <c r="A4221" i="3"/>
  <c r="A4220" i="3"/>
  <c r="A4219" i="3"/>
  <c r="A4218" i="3"/>
  <c r="A4217" i="3"/>
  <c r="A4216" i="3"/>
  <c r="A4215" i="3"/>
  <c r="A4214" i="3"/>
  <c r="A4213" i="3"/>
  <c r="A4212" i="3"/>
  <c r="A4211" i="3"/>
  <c r="A4210" i="3"/>
  <c r="A4209" i="3"/>
  <c r="A4208" i="3"/>
  <c r="A4207" i="3"/>
  <c r="A4206" i="3"/>
  <c r="A4205" i="3"/>
  <c r="A4204" i="3"/>
  <c r="A4203" i="3"/>
  <c r="A4202" i="3"/>
  <c r="A4201" i="3"/>
  <c r="A4200" i="3"/>
  <c r="A4199" i="3"/>
  <c r="A4198" i="3"/>
  <c r="A4197" i="3"/>
  <c r="A4196" i="3"/>
  <c r="A4195" i="3"/>
  <c r="A4194" i="3"/>
  <c r="A4193" i="3"/>
  <c r="A4192" i="3"/>
  <c r="A4191" i="3"/>
  <c r="A4190" i="3"/>
  <c r="A4189" i="3"/>
  <c r="A4188" i="3"/>
  <c r="A4187" i="3"/>
  <c r="A4186" i="3"/>
  <c r="A4185" i="3"/>
  <c r="A4184" i="3"/>
  <c r="A4183" i="3"/>
  <c r="A4182" i="3"/>
  <c r="A4181" i="3"/>
  <c r="A4180" i="3"/>
  <c r="A4179" i="3"/>
  <c r="A4178" i="3"/>
  <c r="A4177" i="3"/>
  <c r="A4176" i="3"/>
  <c r="A4175" i="3"/>
  <c r="A4174" i="3"/>
  <c r="A4173" i="3"/>
  <c r="A4172" i="3"/>
  <c r="A4171" i="3"/>
  <c r="A4170" i="3"/>
  <c r="A4169" i="3"/>
  <c r="A4168" i="3"/>
  <c r="A4167" i="3"/>
  <c r="A4166" i="3"/>
  <c r="A4165" i="3"/>
  <c r="A4164" i="3"/>
  <c r="A4163" i="3"/>
  <c r="A4162" i="3"/>
  <c r="A4161" i="3"/>
  <c r="A4160" i="3"/>
  <c r="A4159" i="3"/>
  <c r="A4158" i="3"/>
  <c r="A4157" i="3"/>
  <c r="A4156" i="3"/>
  <c r="A4155" i="3"/>
  <c r="A4154" i="3"/>
  <c r="A4153" i="3"/>
  <c r="A4152" i="3"/>
  <c r="A4151" i="3"/>
  <c r="A4150" i="3"/>
  <c r="A4149" i="3"/>
  <c r="A4148" i="3"/>
  <c r="A4147" i="3"/>
  <c r="A4146" i="3"/>
  <c r="A4145" i="3"/>
  <c r="A4144" i="3"/>
  <c r="A4143" i="3"/>
  <c r="A4142" i="3"/>
  <c r="A4141" i="3"/>
  <c r="A4140" i="3"/>
  <c r="A4139" i="3"/>
  <c r="A4138" i="3"/>
  <c r="A4137" i="3"/>
  <c r="A4136" i="3"/>
  <c r="A4135" i="3"/>
  <c r="A4134" i="3"/>
  <c r="A4133" i="3"/>
  <c r="A4132" i="3"/>
  <c r="A4131" i="3"/>
  <c r="A4130" i="3"/>
  <c r="A4129" i="3"/>
  <c r="A4128" i="3"/>
  <c r="A4127" i="3"/>
  <c r="A4126" i="3"/>
  <c r="A4125" i="3"/>
  <c r="A4124" i="3"/>
  <c r="A4123" i="3"/>
  <c r="A4122" i="3"/>
  <c r="A4121" i="3"/>
  <c r="A4120" i="3"/>
  <c r="A4119" i="3"/>
  <c r="A4118" i="3"/>
  <c r="A4117" i="3"/>
  <c r="A4116" i="3"/>
  <c r="A4115" i="3"/>
  <c r="A4114" i="3"/>
  <c r="A4113" i="3"/>
  <c r="A4112" i="3"/>
  <c r="A4111" i="3"/>
  <c r="A4110" i="3"/>
  <c r="A4109" i="3"/>
  <c r="A4108" i="3"/>
  <c r="A4107" i="3"/>
  <c r="A4106" i="3"/>
  <c r="A4105" i="3"/>
  <c r="A4104" i="3"/>
  <c r="A4103" i="3"/>
  <c r="A4102" i="3"/>
  <c r="A4101" i="3"/>
  <c r="A4100" i="3"/>
  <c r="A4099" i="3"/>
  <c r="A4098" i="3"/>
  <c r="A4097" i="3"/>
  <c r="A4096" i="3"/>
  <c r="A4095" i="3"/>
  <c r="A4094" i="3"/>
  <c r="A4093" i="3"/>
  <c r="A4092" i="3"/>
  <c r="A4091" i="3"/>
  <c r="A4090" i="3"/>
  <c r="A4089" i="3"/>
  <c r="A4088" i="3"/>
  <c r="A4087" i="3"/>
  <c r="A4086" i="3"/>
  <c r="A4085" i="3"/>
  <c r="A4084" i="3"/>
  <c r="A4083" i="3"/>
  <c r="A4082" i="3"/>
  <c r="A4081" i="3"/>
  <c r="A4080" i="3"/>
  <c r="A4079" i="3"/>
  <c r="A4078" i="3"/>
  <c r="A4077" i="3"/>
  <c r="A4076" i="3"/>
  <c r="A4075" i="3"/>
  <c r="A4074" i="3"/>
  <c r="A4073" i="3"/>
  <c r="A4072" i="3"/>
  <c r="A4071" i="3"/>
  <c r="A4070" i="3"/>
  <c r="A4069" i="3"/>
  <c r="A4068" i="3"/>
  <c r="A4067" i="3"/>
  <c r="A4066" i="3"/>
  <c r="A4065" i="3"/>
  <c r="A4064" i="3"/>
  <c r="A4063" i="3"/>
  <c r="A4062" i="3"/>
  <c r="A4061" i="3"/>
  <c r="A4060" i="3"/>
  <c r="A4059" i="3"/>
  <c r="A4058" i="3"/>
  <c r="A4057" i="3"/>
  <c r="A4056" i="3"/>
  <c r="A4055" i="3"/>
  <c r="A4054" i="3"/>
  <c r="A4053" i="3"/>
  <c r="A4052" i="3"/>
  <c r="A4051" i="3"/>
  <c r="A4050" i="3"/>
  <c r="A4049" i="3"/>
  <c r="A4048" i="3"/>
  <c r="A4047" i="3"/>
  <c r="A4046" i="3"/>
  <c r="A4045" i="3"/>
  <c r="A4044" i="3"/>
  <c r="A4043" i="3"/>
  <c r="A4042" i="3"/>
  <c r="A4041" i="3"/>
  <c r="A4040" i="3"/>
  <c r="A4039" i="3"/>
  <c r="A4038" i="3"/>
  <c r="A4037" i="3"/>
  <c r="A4036" i="3"/>
  <c r="A4035" i="3"/>
  <c r="A4034" i="3"/>
  <c r="A4033" i="3"/>
  <c r="A4032" i="3"/>
  <c r="A4031" i="3"/>
  <c r="A4030" i="3"/>
  <c r="A4029" i="3"/>
  <c r="A4028" i="3"/>
  <c r="A4027" i="3"/>
  <c r="A4026" i="3"/>
  <c r="A4025" i="3"/>
  <c r="A4024" i="3"/>
  <c r="A4023" i="3"/>
  <c r="A4022" i="3"/>
  <c r="A4021" i="3"/>
  <c r="A4020" i="3"/>
  <c r="A4019" i="3"/>
  <c r="A4018" i="3"/>
  <c r="A4017" i="3"/>
  <c r="A4016" i="3"/>
  <c r="A4015" i="3"/>
  <c r="A4014" i="3"/>
  <c r="A4013" i="3"/>
  <c r="A4012" i="3"/>
  <c r="A4011" i="3"/>
  <c r="A4010" i="3"/>
  <c r="A4009" i="3"/>
  <c r="A4008" i="3"/>
  <c r="A4007" i="3"/>
  <c r="A4006" i="3"/>
  <c r="A4005" i="3"/>
  <c r="A4004" i="3"/>
  <c r="A4003" i="3"/>
  <c r="A4002" i="3"/>
  <c r="A4001" i="3"/>
  <c r="A4000" i="3"/>
  <c r="A3999" i="3"/>
  <c r="A3998" i="3"/>
  <c r="A3997" i="3"/>
  <c r="A3996" i="3"/>
  <c r="A3995" i="3"/>
  <c r="A3994" i="3"/>
  <c r="A3993" i="3"/>
  <c r="A3992" i="3"/>
  <c r="A3991" i="3"/>
  <c r="A3990" i="3"/>
  <c r="A3989" i="3"/>
  <c r="A3988" i="3"/>
  <c r="A3987" i="3"/>
  <c r="A3986" i="3"/>
  <c r="A3985" i="3"/>
  <c r="A3984" i="3"/>
  <c r="A3983" i="3"/>
  <c r="A3982" i="3"/>
  <c r="A3981" i="3"/>
  <c r="A3980" i="3"/>
  <c r="A3979" i="3"/>
  <c r="A3978" i="3"/>
  <c r="A3977" i="3"/>
  <c r="A3976" i="3"/>
  <c r="A3975" i="3"/>
  <c r="A3974" i="3"/>
  <c r="A3973" i="3"/>
  <c r="A3972" i="3"/>
  <c r="A3971" i="3"/>
  <c r="A3970" i="3"/>
  <c r="A3969" i="3"/>
  <c r="A3968" i="3"/>
  <c r="A3967" i="3"/>
  <c r="A3966" i="3"/>
  <c r="A3965" i="3"/>
  <c r="A3964" i="3"/>
  <c r="A3963" i="3"/>
  <c r="A3962" i="3"/>
  <c r="A3961" i="3"/>
  <c r="A3960" i="3"/>
  <c r="A3959" i="3"/>
  <c r="A3958" i="3"/>
  <c r="A3957" i="3"/>
  <c r="A3956" i="3"/>
  <c r="A3955" i="3"/>
  <c r="A3954" i="3"/>
  <c r="A3953" i="3"/>
  <c r="A3952" i="3"/>
  <c r="A3951" i="3"/>
  <c r="A3950" i="3"/>
  <c r="A3949" i="3"/>
  <c r="A3948" i="3"/>
  <c r="A3947" i="3"/>
  <c r="A3946" i="3"/>
  <c r="A3945" i="3"/>
  <c r="A3944" i="3"/>
  <c r="A3943" i="3"/>
  <c r="A3942" i="3"/>
  <c r="A3941" i="3"/>
  <c r="A3940" i="3"/>
  <c r="A3939" i="3"/>
  <c r="A3938" i="3"/>
  <c r="A3937" i="3"/>
  <c r="A3936" i="3"/>
  <c r="A3935" i="3"/>
  <c r="A3934" i="3"/>
  <c r="A3933" i="3"/>
  <c r="A3932" i="3"/>
  <c r="A3931" i="3"/>
  <c r="A3930" i="3"/>
  <c r="A3929" i="3"/>
  <c r="A3928" i="3"/>
  <c r="A3927" i="3"/>
  <c r="A3926" i="3"/>
  <c r="A3925" i="3"/>
  <c r="A3924" i="3"/>
  <c r="A3923" i="3"/>
  <c r="A3922" i="3"/>
  <c r="A3921" i="3"/>
  <c r="A3920" i="3"/>
  <c r="A3919" i="3"/>
  <c r="A3918" i="3"/>
  <c r="A3917" i="3"/>
  <c r="A3916" i="3"/>
  <c r="A3915" i="3"/>
  <c r="A3914" i="3"/>
  <c r="A3913" i="3"/>
  <c r="A3912" i="3"/>
  <c r="A3911" i="3"/>
  <c r="A3910" i="3"/>
  <c r="A3909" i="3"/>
  <c r="A3908" i="3"/>
  <c r="A3907" i="3"/>
  <c r="A3906" i="3"/>
  <c r="A3905" i="3"/>
  <c r="A3904" i="3"/>
  <c r="A3903" i="3"/>
  <c r="A3902" i="3"/>
  <c r="A3901" i="3"/>
  <c r="A3900" i="3"/>
  <c r="A3899" i="3"/>
  <c r="A3898" i="3"/>
  <c r="A3897" i="3"/>
  <c r="A3896" i="3"/>
  <c r="A3895" i="3"/>
  <c r="A3894" i="3"/>
  <c r="A3893" i="3"/>
  <c r="A3892" i="3"/>
  <c r="A3891" i="3"/>
  <c r="A3890" i="3"/>
  <c r="A3889" i="3"/>
  <c r="A3888" i="3"/>
  <c r="A3887" i="3"/>
  <c r="A3886" i="3"/>
  <c r="A3885" i="3"/>
  <c r="A3884" i="3"/>
  <c r="A3883" i="3"/>
  <c r="A3882" i="3"/>
  <c r="A3881" i="3"/>
  <c r="A3880" i="3"/>
  <c r="A3879" i="3"/>
  <c r="A3878" i="3"/>
  <c r="A3877" i="3"/>
  <c r="A3876" i="3"/>
  <c r="A3875" i="3"/>
  <c r="A3874" i="3"/>
  <c r="A3873" i="3"/>
  <c r="A3872" i="3"/>
  <c r="A3871" i="3"/>
  <c r="A3870" i="3"/>
  <c r="A3869" i="3"/>
  <c r="A3868" i="3"/>
  <c r="A3867" i="3"/>
  <c r="A3866" i="3"/>
  <c r="A3865" i="3"/>
  <c r="A3864" i="3"/>
  <c r="A3863" i="3"/>
  <c r="A3862" i="3"/>
  <c r="A3861" i="3"/>
  <c r="A3860" i="3"/>
  <c r="A3859" i="3"/>
  <c r="A3858" i="3"/>
  <c r="A3857" i="3"/>
  <c r="A3856" i="3"/>
  <c r="A3855" i="3"/>
  <c r="A3854" i="3"/>
  <c r="A3853" i="3"/>
  <c r="A3852" i="3"/>
  <c r="A3851" i="3"/>
  <c r="A3850" i="3"/>
  <c r="A3849" i="3"/>
  <c r="A3848" i="3"/>
  <c r="A3847" i="3"/>
  <c r="A3846" i="3"/>
  <c r="A3845" i="3"/>
  <c r="A3844" i="3"/>
  <c r="A3843" i="3"/>
  <c r="A3842" i="3"/>
  <c r="A3841" i="3"/>
  <c r="A3840" i="3"/>
  <c r="A3839" i="3"/>
  <c r="A3838" i="3"/>
  <c r="A3837" i="3"/>
  <c r="A3836" i="3"/>
  <c r="A3835" i="3"/>
  <c r="A3834" i="3"/>
  <c r="A3833" i="3"/>
  <c r="A3832" i="3"/>
  <c r="A3831" i="3"/>
  <c r="A3830" i="3"/>
  <c r="A3829" i="3"/>
  <c r="A3828" i="3"/>
  <c r="A3827" i="3"/>
  <c r="A3826" i="3"/>
  <c r="A3825" i="3"/>
  <c r="A3824" i="3"/>
  <c r="A3823" i="3"/>
  <c r="A3822" i="3"/>
  <c r="A3821" i="3"/>
  <c r="A3820" i="3"/>
  <c r="A3819" i="3"/>
  <c r="A3818" i="3"/>
  <c r="A3817" i="3"/>
  <c r="A3816" i="3"/>
  <c r="A3815" i="3"/>
  <c r="A3814" i="3"/>
  <c r="A3813" i="3"/>
  <c r="A3812" i="3"/>
  <c r="A3811" i="3"/>
  <c r="A3810" i="3"/>
  <c r="A3809" i="3"/>
  <c r="A3808" i="3"/>
  <c r="A3807" i="3"/>
  <c r="A3806" i="3"/>
  <c r="A3805" i="3"/>
  <c r="A3804" i="3"/>
  <c r="A3803" i="3"/>
  <c r="A3802" i="3"/>
  <c r="A3801" i="3"/>
  <c r="A3800" i="3"/>
  <c r="A3799" i="3"/>
  <c r="A3798" i="3"/>
  <c r="A3797" i="3"/>
  <c r="A3796" i="3"/>
  <c r="A3795" i="3"/>
  <c r="A3794" i="3"/>
  <c r="A3793" i="3"/>
  <c r="A3792" i="3"/>
  <c r="A3791" i="3"/>
  <c r="A3790" i="3"/>
  <c r="A3789" i="3"/>
  <c r="A3788" i="3"/>
  <c r="A3787" i="3"/>
  <c r="A3786" i="3"/>
  <c r="A3785" i="3"/>
  <c r="A3784" i="3"/>
  <c r="A3783" i="3"/>
  <c r="A3782" i="3"/>
  <c r="A3781" i="3"/>
  <c r="A3780" i="3"/>
  <c r="A3779" i="3"/>
  <c r="A3778" i="3"/>
  <c r="A3777" i="3"/>
  <c r="A3776" i="3"/>
  <c r="A3775" i="3"/>
  <c r="A3774" i="3"/>
  <c r="A3773" i="3"/>
  <c r="A3772" i="3"/>
  <c r="A3771" i="3"/>
  <c r="A3770" i="3"/>
  <c r="A3769" i="3"/>
  <c r="A3768" i="3"/>
  <c r="A3767" i="3"/>
  <c r="A3766" i="3"/>
  <c r="A3765" i="3"/>
  <c r="A3764" i="3"/>
  <c r="A3763" i="3"/>
  <c r="A3762" i="3"/>
  <c r="A3761" i="3"/>
  <c r="A3760" i="3"/>
  <c r="A3759" i="3"/>
  <c r="A3758" i="3"/>
  <c r="A3757" i="3"/>
  <c r="A3756" i="3"/>
  <c r="A3755" i="3"/>
  <c r="A3754" i="3"/>
  <c r="A3753" i="3"/>
  <c r="A3752" i="3"/>
  <c r="A3751" i="3"/>
  <c r="A3750" i="3"/>
  <c r="A3749" i="3"/>
  <c r="A3748" i="3"/>
  <c r="A3747" i="3"/>
  <c r="A3746" i="3"/>
  <c r="A3745" i="3"/>
  <c r="A3744" i="3"/>
  <c r="A3743" i="3"/>
  <c r="A3742" i="3"/>
  <c r="A3741" i="3"/>
  <c r="A3740" i="3"/>
  <c r="A3739" i="3"/>
  <c r="A3738" i="3"/>
  <c r="A3737" i="3"/>
  <c r="A3736" i="3"/>
  <c r="A3735" i="3"/>
  <c r="A3734" i="3"/>
  <c r="A3733" i="3"/>
  <c r="A3732" i="3"/>
  <c r="A3731" i="3"/>
  <c r="A3730" i="3"/>
  <c r="A3729" i="3"/>
  <c r="A3728" i="3"/>
  <c r="A3727" i="3"/>
  <c r="A3726" i="3"/>
  <c r="A3725" i="3"/>
  <c r="A3724" i="3"/>
  <c r="A3723" i="3"/>
  <c r="A3722" i="3"/>
  <c r="A3721" i="3"/>
  <c r="A3720" i="3"/>
  <c r="A3719" i="3"/>
  <c r="A3718" i="3"/>
  <c r="A3717" i="3"/>
  <c r="A3716" i="3"/>
  <c r="A3715" i="3"/>
  <c r="A3714" i="3"/>
  <c r="A3713" i="3"/>
  <c r="A3712" i="3"/>
  <c r="A3711" i="3"/>
  <c r="A3710" i="3"/>
  <c r="A3709" i="3"/>
  <c r="A3708" i="3"/>
  <c r="A3707" i="3"/>
  <c r="A3706" i="3"/>
  <c r="A3705" i="3"/>
  <c r="A3704" i="3"/>
  <c r="A3703" i="3"/>
  <c r="A3702" i="3"/>
  <c r="A3701" i="3"/>
  <c r="A3700" i="3"/>
  <c r="A3699" i="3"/>
  <c r="A3698" i="3"/>
  <c r="A3697" i="3"/>
  <c r="A3696" i="3"/>
  <c r="A3695" i="3"/>
  <c r="A3694" i="3"/>
  <c r="A3693" i="3"/>
  <c r="A3692" i="3"/>
  <c r="A3691" i="3"/>
  <c r="A3690" i="3"/>
  <c r="A3689" i="3"/>
  <c r="A3688" i="3"/>
  <c r="A3687" i="3"/>
  <c r="A3686" i="3"/>
  <c r="A3685" i="3"/>
  <c r="A3684" i="3"/>
  <c r="A3683" i="3"/>
  <c r="A3682" i="3"/>
  <c r="A3681" i="3"/>
  <c r="A3680" i="3"/>
  <c r="A3679" i="3"/>
  <c r="A3678" i="3"/>
  <c r="A3677" i="3"/>
  <c r="A3676" i="3"/>
  <c r="A3675" i="3"/>
  <c r="A3674" i="3"/>
  <c r="A3673" i="3"/>
  <c r="A3672" i="3"/>
  <c r="A3671" i="3"/>
  <c r="A3670" i="3"/>
  <c r="A3669" i="3"/>
  <c r="A3668" i="3"/>
  <c r="A3667" i="3"/>
  <c r="A3666" i="3"/>
  <c r="A3665" i="3"/>
  <c r="A3664" i="3"/>
  <c r="A3663" i="3"/>
  <c r="A3662" i="3"/>
  <c r="A3661" i="3"/>
  <c r="A3660" i="3"/>
  <c r="A3659" i="3"/>
  <c r="A3658" i="3"/>
  <c r="A3657" i="3"/>
  <c r="A3656" i="3"/>
  <c r="A3655" i="3"/>
  <c r="A3654" i="3"/>
  <c r="A3653" i="3"/>
  <c r="A3652" i="3"/>
  <c r="A3651" i="3"/>
  <c r="A3650" i="3"/>
  <c r="A3649" i="3"/>
  <c r="A3648" i="3"/>
  <c r="A3647" i="3"/>
  <c r="A3646" i="3"/>
  <c r="A3645" i="3"/>
  <c r="A3644" i="3"/>
  <c r="A3643" i="3"/>
  <c r="A3642" i="3"/>
  <c r="A3641" i="3"/>
  <c r="A3640" i="3"/>
  <c r="A3639" i="3"/>
  <c r="A3638" i="3"/>
  <c r="A3637" i="3"/>
  <c r="A3636" i="3"/>
  <c r="A3635" i="3"/>
  <c r="A3634" i="3"/>
  <c r="A3633" i="3"/>
  <c r="A3632" i="3"/>
  <c r="A3631" i="3"/>
  <c r="A3630" i="3"/>
  <c r="A3629" i="3"/>
  <c r="A3628" i="3"/>
  <c r="A3627" i="3"/>
  <c r="A3626" i="3"/>
  <c r="A3625" i="3"/>
  <c r="A3624" i="3"/>
  <c r="A3623" i="3"/>
  <c r="A3622" i="3"/>
  <c r="A3621" i="3"/>
  <c r="A3620" i="3"/>
  <c r="A3619" i="3"/>
  <c r="A3618" i="3"/>
  <c r="A3617" i="3"/>
  <c r="A3616" i="3"/>
  <c r="A3615" i="3"/>
  <c r="A3614" i="3"/>
  <c r="A3613" i="3"/>
  <c r="A3612" i="3"/>
  <c r="A3611" i="3"/>
  <c r="A3610" i="3"/>
  <c r="A3609" i="3"/>
  <c r="A3608" i="3"/>
  <c r="A3607" i="3"/>
  <c r="A3606" i="3"/>
  <c r="A3605" i="3"/>
  <c r="A3604" i="3"/>
  <c r="A3603" i="3"/>
  <c r="A3602" i="3"/>
  <c r="A3601" i="3"/>
  <c r="A3600" i="3"/>
  <c r="A3599" i="3"/>
  <c r="A3598" i="3"/>
  <c r="A3597" i="3"/>
  <c r="A3596" i="3"/>
  <c r="A3595" i="3"/>
  <c r="A3594" i="3"/>
  <c r="A3593" i="3"/>
  <c r="A3592" i="3"/>
  <c r="A3591" i="3"/>
  <c r="A3590" i="3"/>
  <c r="A3589" i="3"/>
  <c r="A3588" i="3"/>
  <c r="A3587" i="3"/>
  <c r="A3586" i="3"/>
  <c r="A3585" i="3"/>
  <c r="A3584" i="3"/>
  <c r="A3583" i="3"/>
  <c r="A3582" i="3"/>
  <c r="A3581" i="3"/>
  <c r="A3580" i="3"/>
  <c r="A3579" i="3"/>
  <c r="A3578" i="3"/>
  <c r="A3577" i="3"/>
  <c r="A3576" i="3"/>
  <c r="A3575" i="3"/>
  <c r="A3574" i="3"/>
  <c r="A3573" i="3"/>
  <c r="A3572" i="3"/>
  <c r="A3571" i="3"/>
  <c r="A3570" i="3"/>
  <c r="A3569" i="3"/>
  <c r="A3568" i="3"/>
  <c r="A3567" i="3"/>
  <c r="A3566" i="3"/>
  <c r="A3565" i="3"/>
  <c r="A3564" i="3"/>
  <c r="A3563" i="3"/>
  <c r="A3562" i="3"/>
  <c r="A3561" i="3"/>
  <c r="A3560" i="3"/>
  <c r="A3559" i="3"/>
  <c r="A3558" i="3"/>
  <c r="A3557" i="3"/>
  <c r="A3556" i="3"/>
  <c r="A3555" i="3"/>
  <c r="A3554" i="3"/>
  <c r="A3553" i="3"/>
  <c r="A3552" i="3"/>
  <c r="A3551" i="3"/>
  <c r="A3550" i="3"/>
  <c r="A3549" i="3"/>
  <c r="A3548" i="3"/>
  <c r="A3547" i="3"/>
  <c r="A3546" i="3"/>
  <c r="A3545" i="3"/>
  <c r="A3544" i="3"/>
  <c r="A3543" i="3"/>
  <c r="A3542" i="3"/>
  <c r="A3541" i="3"/>
  <c r="A3540" i="3"/>
  <c r="A3539" i="3"/>
  <c r="A3538" i="3"/>
  <c r="A3537" i="3"/>
  <c r="A3536" i="3"/>
  <c r="A3535" i="3"/>
  <c r="A3534" i="3"/>
  <c r="A3533" i="3"/>
  <c r="A3532" i="3"/>
  <c r="A3531" i="3"/>
  <c r="A3530" i="3"/>
  <c r="A3529" i="3"/>
  <c r="A3528" i="3"/>
  <c r="A3527" i="3"/>
  <c r="A3526" i="3"/>
  <c r="A3525" i="3"/>
  <c r="A3524" i="3"/>
  <c r="A3523" i="3"/>
  <c r="A3522" i="3"/>
  <c r="A3521" i="3"/>
  <c r="A3520" i="3"/>
  <c r="A3519" i="3"/>
  <c r="A3518" i="3"/>
  <c r="A3517" i="3"/>
  <c r="A3516" i="3"/>
  <c r="A3515" i="3"/>
  <c r="A3514" i="3"/>
  <c r="A3513" i="3"/>
  <c r="A3512" i="3"/>
  <c r="A3511" i="3"/>
  <c r="A3510" i="3"/>
  <c r="A3509" i="3"/>
  <c r="A3508" i="3"/>
  <c r="A3507" i="3"/>
  <c r="A3506" i="3"/>
  <c r="A3505" i="3"/>
  <c r="A3504" i="3"/>
  <c r="A3503" i="3"/>
  <c r="A3502" i="3"/>
  <c r="A3501" i="3"/>
  <c r="A3500" i="3"/>
  <c r="A3499" i="3"/>
  <c r="A3498" i="3"/>
  <c r="A3497" i="3"/>
  <c r="A3496" i="3"/>
  <c r="A3495" i="3"/>
  <c r="A3494" i="3"/>
  <c r="A3493" i="3"/>
  <c r="A3492" i="3"/>
  <c r="A3491" i="3"/>
  <c r="A3490" i="3"/>
  <c r="A3489" i="3"/>
  <c r="A3488" i="3"/>
  <c r="A3487" i="3"/>
  <c r="A3486" i="3"/>
  <c r="A3485" i="3"/>
  <c r="A3484" i="3"/>
  <c r="A3483" i="3"/>
  <c r="A3482" i="3"/>
  <c r="A3481" i="3"/>
  <c r="A3480" i="3"/>
  <c r="A3479" i="3"/>
  <c r="A3478" i="3"/>
  <c r="A3477" i="3"/>
  <c r="A3476" i="3"/>
  <c r="A3475" i="3"/>
  <c r="A3474" i="3"/>
  <c r="A3473" i="3"/>
  <c r="A3472" i="3"/>
  <c r="A3471" i="3"/>
  <c r="A3470" i="3"/>
  <c r="A3469" i="3"/>
  <c r="A3468" i="3"/>
  <c r="A3467" i="3"/>
  <c r="A3466" i="3"/>
  <c r="A3465" i="3"/>
  <c r="A3464" i="3"/>
  <c r="A3463" i="3"/>
  <c r="A3462" i="3"/>
  <c r="A3461" i="3"/>
  <c r="A3460" i="3"/>
  <c r="A3459" i="3"/>
  <c r="A3458" i="3"/>
  <c r="A3457" i="3"/>
  <c r="A3456" i="3"/>
  <c r="A3455" i="3"/>
  <c r="A3454" i="3"/>
  <c r="A3453" i="3"/>
  <c r="A3452" i="3"/>
  <c r="A3451" i="3"/>
  <c r="A3450" i="3"/>
  <c r="A3449" i="3"/>
  <c r="A3448" i="3"/>
  <c r="A3447" i="3"/>
  <c r="A3446" i="3"/>
  <c r="A3445" i="3"/>
  <c r="A3444" i="3"/>
  <c r="A3443" i="3"/>
  <c r="A3442" i="3"/>
  <c r="A3441" i="3"/>
  <c r="A3440" i="3"/>
  <c r="A3439" i="3"/>
  <c r="A3438" i="3"/>
  <c r="A3437" i="3"/>
  <c r="A3436" i="3"/>
  <c r="A3435" i="3"/>
  <c r="A3434" i="3"/>
  <c r="A3433" i="3"/>
  <c r="A3432" i="3"/>
  <c r="A3431" i="3"/>
  <c r="A3430" i="3"/>
  <c r="A3429" i="3"/>
  <c r="A3428" i="3"/>
  <c r="A3427" i="3"/>
  <c r="A3426" i="3"/>
  <c r="A3425" i="3"/>
  <c r="A3424" i="3"/>
  <c r="A3423" i="3"/>
  <c r="A3422" i="3"/>
  <c r="A3421" i="3"/>
  <c r="A3420" i="3"/>
  <c r="A3419" i="3"/>
  <c r="A3418" i="3"/>
  <c r="A3417" i="3"/>
  <c r="A3416" i="3"/>
  <c r="A3415" i="3"/>
  <c r="A3414" i="3"/>
  <c r="A3413" i="3"/>
  <c r="A3412" i="3"/>
  <c r="A3411" i="3"/>
  <c r="A3410" i="3"/>
  <c r="A3409" i="3"/>
  <c r="A3408" i="3"/>
  <c r="A3407" i="3"/>
  <c r="A3406" i="3"/>
  <c r="A3405" i="3"/>
  <c r="A3404" i="3"/>
  <c r="A3403" i="3"/>
  <c r="A3402" i="3"/>
  <c r="A3401" i="3"/>
  <c r="A3400" i="3"/>
  <c r="A3399" i="3"/>
  <c r="A3398" i="3"/>
  <c r="A3397" i="3"/>
  <c r="A3396" i="3"/>
  <c r="A3395" i="3"/>
  <c r="A3394" i="3"/>
  <c r="A3393" i="3"/>
  <c r="A3392" i="3"/>
  <c r="A3391" i="3"/>
  <c r="A3390" i="3"/>
  <c r="A3389" i="3"/>
  <c r="A3388" i="3"/>
  <c r="A3387" i="3"/>
  <c r="A3386" i="3"/>
  <c r="A3385" i="3"/>
  <c r="A3384" i="3"/>
  <c r="A3383" i="3"/>
  <c r="A3382" i="3"/>
  <c r="A3381" i="3"/>
  <c r="A3380" i="3"/>
  <c r="A3379" i="3"/>
  <c r="A3378" i="3"/>
  <c r="A3377" i="3"/>
  <c r="A3376" i="3"/>
  <c r="A3375" i="3"/>
  <c r="A3374" i="3"/>
  <c r="A3373" i="3"/>
  <c r="A3372" i="3"/>
  <c r="A3371" i="3"/>
  <c r="A3370" i="3"/>
  <c r="A3369" i="3"/>
  <c r="A3368" i="3"/>
  <c r="A3367" i="3"/>
  <c r="A3366" i="3"/>
  <c r="A3365" i="3"/>
  <c r="A3364" i="3"/>
  <c r="A3363" i="3"/>
  <c r="A3362" i="3"/>
  <c r="A3361" i="3"/>
  <c r="A3360" i="3"/>
  <c r="A3359" i="3"/>
  <c r="A3358" i="3"/>
  <c r="A3357" i="3"/>
  <c r="A3356" i="3"/>
  <c r="A3355" i="3"/>
  <c r="A3354" i="3"/>
  <c r="A3353" i="3"/>
  <c r="A3352" i="3"/>
  <c r="A3351" i="3"/>
  <c r="A3350" i="3"/>
  <c r="A3349" i="3"/>
  <c r="A3348" i="3"/>
  <c r="A3347" i="3"/>
  <c r="A3346" i="3"/>
  <c r="A3345" i="3"/>
  <c r="A3344" i="3"/>
  <c r="A3343" i="3"/>
  <c r="A3342" i="3"/>
  <c r="A3341" i="3"/>
  <c r="A3340" i="3"/>
  <c r="A3339" i="3"/>
  <c r="A3338" i="3"/>
  <c r="A3337" i="3"/>
  <c r="A3336" i="3"/>
  <c r="A3335" i="3"/>
  <c r="A3334" i="3"/>
  <c r="A3333" i="3"/>
  <c r="A3332" i="3"/>
  <c r="A3331" i="3"/>
  <c r="A3330" i="3"/>
  <c r="A3329" i="3"/>
  <c r="A3328" i="3"/>
  <c r="A3327" i="3"/>
  <c r="A3326" i="3"/>
  <c r="A3325" i="3"/>
  <c r="A3324" i="3"/>
  <c r="A3323" i="3"/>
  <c r="A3322" i="3"/>
  <c r="A3321" i="3"/>
  <c r="A3320" i="3"/>
  <c r="A3319" i="3"/>
  <c r="A3318" i="3"/>
  <c r="A3317" i="3"/>
  <c r="A3316" i="3"/>
  <c r="A3315" i="3"/>
  <c r="A3314" i="3"/>
  <c r="A3313" i="3"/>
  <c r="A3312" i="3"/>
  <c r="A3311" i="3"/>
  <c r="A3310" i="3"/>
  <c r="A3309" i="3"/>
  <c r="A3308" i="3"/>
  <c r="A3307" i="3"/>
  <c r="A3306" i="3"/>
  <c r="A3305" i="3"/>
  <c r="A3304" i="3"/>
  <c r="A3303" i="3"/>
  <c r="A3302" i="3"/>
  <c r="A3301" i="3"/>
  <c r="A3300" i="3"/>
  <c r="A3299" i="3"/>
  <c r="A3298" i="3"/>
  <c r="A3297" i="3"/>
  <c r="A3296" i="3"/>
  <c r="A3295" i="3"/>
  <c r="A3294" i="3"/>
  <c r="A3293" i="3"/>
  <c r="A3292" i="3"/>
  <c r="A3291" i="3"/>
  <c r="A3290" i="3"/>
  <c r="A3289" i="3"/>
  <c r="A3288" i="3"/>
  <c r="A3287" i="3"/>
  <c r="A3286" i="3"/>
  <c r="A3285" i="3"/>
  <c r="A3284" i="3"/>
  <c r="A3283" i="3"/>
  <c r="A3282" i="3"/>
  <c r="A3281" i="3"/>
  <c r="A3280" i="3"/>
  <c r="A3279" i="3"/>
  <c r="A3278" i="3"/>
  <c r="A3277" i="3"/>
  <c r="A3276" i="3"/>
  <c r="A3275" i="3"/>
  <c r="A3274" i="3"/>
  <c r="A3273" i="3"/>
  <c r="A3272" i="3"/>
  <c r="A3271" i="3"/>
  <c r="A3270" i="3"/>
  <c r="A3269" i="3"/>
  <c r="A3268" i="3"/>
  <c r="A3267" i="3"/>
  <c r="A3266" i="3"/>
  <c r="A3265" i="3"/>
  <c r="A3264" i="3"/>
  <c r="A3263" i="3"/>
  <c r="A3262" i="3"/>
  <c r="A3261" i="3"/>
  <c r="A3260" i="3"/>
  <c r="A3259" i="3"/>
  <c r="A3258" i="3"/>
  <c r="A3257" i="3"/>
  <c r="A3256" i="3"/>
  <c r="A3255" i="3"/>
  <c r="A3254" i="3"/>
  <c r="A3253" i="3"/>
  <c r="A3252" i="3"/>
  <c r="A3251" i="3"/>
  <c r="A3250" i="3"/>
  <c r="A3249" i="3"/>
  <c r="A3248" i="3"/>
  <c r="A3247" i="3"/>
  <c r="A3246" i="3"/>
  <c r="A3245" i="3"/>
  <c r="A3244" i="3"/>
  <c r="A3243" i="3"/>
  <c r="A3242" i="3"/>
  <c r="A3241" i="3"/>
  <c r="A3240" i="3"/>
  <c r="A3239" i="3"/>
  <c r="A3238" i="3"/>
  <c r="A3237" i="3"/>
  <c r="A3236" i="3"/>
  <c r="A3235" i="3"/>
  <c r="A3234" i="3"/>
  <c r="A3233" i="3"/>
  <c r="A3232" i="3"/>
  <c r="A3231" i="3"/>
  <c r="A3230" i="3"/>
  <c r="A3229" i="3"/>
  <c r="A3228" i="3"/>
  <c r="A3227" i="3"/>
  <c r="A3226" i="3"/>
  <c r="A3225" i="3"/>
  <c r="A3224" i="3"/>
  <c r="A3223" i="3"/>
  <c r="A3222" i="3"/>
  <c r="A3221" i="3"/>
  <c r="A3220" i="3"/>
  <c r="A3219" i="3"/>
  <c r="A3218" i="3"/>
  <c r="A3217" i="3"/>
  <c r="A3216" i="3"/>
  <c r="A3215" i="3"/>
  <c r="A3214" i="3"/>
  <c r="A3213" i="3"/>
  <c r="A3212" i="3"/>
  <c r="A3211" i="3"/>
  <c r="A3210" i="3"/>
  <c r="A3209" i="3"/>
  <c r="A3208" i="3"/>
  <c r="A3207" i="3"/>
  <c r="A3206" i="3"/>
  <c r="A3205" i="3"/>
  <c r="A3204" i="3"/>
  <c r="A3203" i="3"/>
  <c r="A3202" i="3"/>
  <c r="A3201" i="3"/>
  <c r="A3200" i="3"/>
  <c r="A3199" i="3"/>
  <c r="A3198" i="3"/>
  <c r="A3197" i="3"/>
  <c r="A3196" i="3"/>
  <c r="A3195" i="3"/>
  <c r="A3194" i="3"/>
  <c r="A3193" i="3"/>
  <c r="A3192" i="3"/>
  <c r="A3191" i="3"/>
  <c r="A3190" i="3"/>
  <c r="A3189" i="3"/>
  <c r="A3188" i="3"/>
  <c r="A3187" i="3"/>
  <c r="A3186" i="3"/>
  <c r="A3185" i="3"/>
  <c r="A3184" i="3"/>
  <c r="A3183" i="3"/>
  <c r="A3182" i="3"/>
  <c r="A3181" i="3"/>
  <c r="A3180" i="3"/>
  <c r="A3179" i="3"/>
  <c r="A3178" i="3"/>
  <c r="A3177" i="3"/>
  <c r="A3176" i="3"/>
  <c r="A3175" i="3"/>
  <c r="A3174" i="3"/>
  <c r="A3173" i="3"/>
  <c r="A3172" i="3"/>
  <c r="A3171" i="3"/>
  <c r="A3170" i="3"/>
  <c r="A3169" i="3"/>
  <c r="A3168" i="3"/>
  <c r="A3167" i="3"/>
  <c r="A3166" i="3"/>
  <c r="A3165" i="3"/>
  <c r="A3164" i="3"/>
  <c r="A3163" i="3"/>
  <c r="A3162" i="3"/>
  <c r="A3161" i="3"/>
  <c r="A3160" i="3"/>
  <c r="A3159" i="3"/>
  <c r="A3158" i="3"/>
  <c r="A3157" i="3"/>
  <c r="A3156" i="3"/>
  <c r="A3155" i="3"/>
  <c r="A3154" i="3"/>
  <c r="A3153" i="3"/>
  <c r="A3152" i="3"/>
  <c r="A3151" i="3"/>
  <c r="A3150" i="3"/>
  <c r="A3149" i="3"/>
  <c r="A3148" i="3"/>
  <c r="A3147" i="3"/>
  <c r="A3146" i="3"/>
  <c r="A3145" i="3"/>
  <c r="A3144" i="3"/>
  <c r="A3143" i="3"/>
  <c r="A3142" i="3"/>
  <c r="A3141" i="3"/>
  <c r="A3140" i="3"/>
  <c r="A3139" i="3"/>
  <c r="A3138" i="3"/>
  <c r="A3137" i="3"/>
  <c r="A3136" i="3"/>
  <c r="A3135" i="3"/>
  <c r="A3134" i="3"/>
  <c r="A3133" i="3"/>
  <c r="A3132" i="3"/>
  <c r="A3131" i="3"/>
  <c r="A3130" i="3"/>
  <c r="A3129" i="3"/>
  <c r="A3128" i="3"/>
  <c r="A3127" i="3"/>
  <c r="A3126" i="3"/>
  <c r="A3125" i="3"/>
  <c r="A3124" i="3"/>
  <c r="A3123" i="3"/>
  <c r="A3122" i="3"/>
  <c r="A3121" i="3"/>
  <c r="A3120" i="3"/>
  <c r="A3119" i="3"/>
  <c r="A3118" i="3"/>
  <c r="A3117" i="3"/>
  <c r="A3116" i="3"/>
  <c r="A3115" i="3"/>
  <c r="A3114" i="3"/>
  <c r="A3113" i="3"/>
  <c r="A3112" i="3"/>
  <c r="A3111" i="3"/>
  <c r="A3110" i="3"/>
  <c r="A3109" i="3"/>
  <c r="A3108" i="3"/>
  <c r="A3107" i="3"/>
  <c r="A3106" i="3"/>
  <c r="A3105" i="3"/>
  <c r="A3104" i="3"/>
  <c r="A3103" i="3"/>
  <c r="A3102" i="3"/>
  <c r="A3101" i="3"/>
  <c r="A3100" i="3"/>
  <c r="A3099" i="3"/>
  <c r="A3098" i="3"/>
  <c r="A3097" i="3"/>
  <c r="A3096" i="3"/>
  <c r="A3095" i="3"/>
  <c r="A3094" i="3"/>
  <c r="A3093" i="3"/>
  <c r="A3092" i="3"/>
  <c r="A3091" i="3"/>
  <c r="A3090" i="3"/>
  <c r="A3089" i="3"/>
  <c r="A3088" i="3"/>
  <c r="A3087" i="3"/>
  <c r="A3086" i="3"/>
  <c r="A3085" i="3"/>
  <c r="A3084" i="3"/>
  <c r="A3083" i="3"/>
  <c r="A3082" i="3"/>
  <c r="A3081" i="3"/>
  <c r="A3080" i="3"/>
  <c r="A3079" i="3"/>
  <c r="A3078" i="3"/>
  <c r="A3077" i="3"/>
  <c r="A3076" i="3"/>
  <c r="A3075" i="3"/>
  <c r="A3074" i="3"/>
  <c r="A3073" i="3"/>
  <c r="A3072" i="3"/>
  <c r="A3071" i="3"/>
  <c r="A3070" i="3"/>
  <c r="A3069" i="3"/>
  <c r="A3068" i="3"/>
  <c r="A3067" i="3"/>
  <c r="A3066" i="3"/>
  <c r="A3065" i="3"/>
  <c r="A3064" i="3"/>
  <c r="A3063" i="3"/>
  <c r="A3062" i="3"/>
  <c r="A3061" i="3"/>
  <c r="A3060" i="3"/>
  <c r="A3059" i="3"/>
  <c r="A3058" i="3"/>
  <c r="A3057" i="3"/>
  <c r="A3056" i="3"/>
  <c r="A3055" i="3"/>
  <c r="A3054" i="3"/>
  <c r="A3053" i="3"/>
  <c r="A3052" i="3"/>
  <c r="A3051" i="3"/>
  <c r="A3050" i="3"/>
  <c r="A3049" i="3"/>
  <c r="A3048" i="3"/>
  <c r="A3047" i="3"/>
  <c r="A3046" i="3"/>
  <c r="A3045" i="3"/>
  <c r="A3044" i="3"/>
  <c r="A3043" i="3"/>
  <c r="A3042" i="3"/>
  <c r="A3041" i="3"/>
  <c r="A3040" i="3"/>
  <c r="A3039" i="3"/>
  <c r="A3038" i="3"/>
  <c r="A3037" i="3"/>
  <c r="A3036" i="3"/>
  <c r="A3035" i="3"/>
  <c r="A3034" i="3"/>
  <c r="A3033" i="3"/>
  <c r="A3032" i="3"/>
  <c r="A3031" i="3"/>
  <c r="A3030" i="3"/>
  <c r="A3029" i="3"/>
  <c r="A3028" i="3"/>
  <c r="A3027" i="3"/>
  <c r="A3026" i="3"/>
  <c r="A3025" i="3"/>
  <c r="A3024" i="3"/>
  <c r="A3023" i="3"/>
  <c r="A3022" i="3"/>
  <c r="A3021" i="3"/>
  <c r="A3020" i="3"/>
  <c r="A3019" i="3"/>
  <c r="A3018" i="3"/>
  <c r="A3017" i="3"/>
  <c r="A3016" i="3"/>
  <c r="A3015" i="3"/>
  <c r="A3014" i="3"/>
  <c r="A3013" i="3"/>
  <c r="A3012" i="3"/>
  <c r="A3011" i="3"/>
  <c r="A3010" i="3"/>
  <c r="A3009" i="3"/>
  <c r="A3008" i="3"/>
  <c r="A3007" i="3"/>
  <c r="A3006" i="3"/>
  <c r="A3005" i="3"/>
  <c r="A3004" i="3"/>
  <c r="A3003" i="3"/>
  <c r="A3002" i="3"/>
  <c r="A3001" i="3"/>
  <c r="A3000" i="3"/>
  <c r="A2999" i="3"/>
  <c r="A2998" i="3"/>
  <c r="A2997" i="3"/>
  <c r="A2996" i="3"/>
  <c r="A2995" i="3"/>
  <c r="A2994" i="3"/>
  <c r="A2993" i="3"/>
  <c r="A2992" i="3"/>
  <c r="A2991" i="3"/>
  <c r="A2990" i="3"/>
  <c r="A2989" i="3"/>
  <c r="A2988" i="3"/>
  <c r="A2987" i="3"/>
  <c r="A2986" i="3"/>
  <c r="A2985" i="3"/>
  <c r="A2984" i="3"/>
  <c r="A2983" i="3"/>
  <c r="A2982" i="3"/>
  <c r="A2981" i="3"/>
  <c r="A2980" i="3"/>
  <c r="A2979" i="3"/>
  <c r="A2978" i="3"/>
  <c r="A2977" i="3"/>
  <c r="A2976" i="3"/>
  <c r="A2975" i="3"/>
  <c r="A2974" i="3"/>
  <c r="A2973" i="3"/>
  <c r="A2972" i="3"/>
  <c r="A2971" i="3"/>
  <c r="A2970" i="3"/>
  <c r="A2969" i="3"/>
  <c r="A2968" i="3"/>
  <c r="A2967" i="3"/>
  <c r="A2966" i="3"/>
  <c r="A2965" i="3"/>
  <c r="A2964" i="3"/>
  <c r="A2963" i="3"/>
  <c r="A2962" i="3"/>
  <c r="A2961" i="3"/>
  <c r="A2960" i="3"/>
  <c r="A2959" i="3"/>
  <c r="A2958" i="3"/>
  <c r="A2957" i="3"/>
  <c r="A2956" i="3"/>
  <c r="A2955" i="3"/>
  <c r="A2954" i="3"/>
  <c r="A2953" i="3"/>
  <c r="A2952" i="3"/>
  <c r="A2951" i="3"/>
  <c r="A2950" i="3"/>
  <c r="A2949" i="3"/>
  <c r="A2948" i="3"/>
  <c r="A2947" i="3"/>
  <c r="A2946" i="3"/>
  <c r="A2945" i="3"/>
  <c r="A2944" i="3"/>
  <c r="A2943" i="3"/>
  <c r="A2942" i="3"/>
  <c r="A2941" i="3"/>
  <c r="A2940" i="3"/>
  <c r="A2939" i="3"/>
  <c r="A2938" i="3"/>
  <c r="A2937" i="3"/>
  <c r="A2936" i="3"/>
  <c r="A2935" i="3"/>
  <c r="A2934" i="3"/>
  <c r="A2933" i="3"/>
  <c r="A2932" i="3"/>
  <c r="A2931" i="3"/>
  <c r="A2930" i="3"/>
  <c r="A2929" i="3"/>
  <c r="A2928" i="3"/>
  <c r="A2927" i="3"/>
  <c r="A2926" i="3"/>
  <c r="A2925" i="3"/>
  <c r="A2924" i="3"/>
  <c r="A2923" i="3"/>
  <c r="A2922" i="3"/>
  <c r="A2921" i="3"/>
  <c r="A2920" i="3"/>
  <c r="A2919" i="3"/>
  <c r="A2918" i="3"/>
  <c r="A2917" i="3"/>
  <c r="A2916" i="3"/>
  <c r="A2915" i="3"/>
  <c r="A2914" i="3"/>
  <c r="A2913" i="3"/>
  <c r="A2912" i="3"/>
  <c r="A2911" i="3"/>
  <c r="A2910" i="3"/>
  <c r="A2909" i="3"/>
  <c r="A2908" i="3"/>
  <c r="A2907" i="3"/>
  <c r="A2906" i="3"/>
  <c r="A2905" i="3"/>
  <c r="A2904" i="3"/>
  <c r="A2903" i="3"/>
  <c r="A2902" i="3"/>
  <c r="A2901" i="3"/>
  <c r="A2900" i="3"/>
  <c r="A2899" i="3"/>
  <c r="A2898" i="3"/>
  <c r="A2897" i="3"/>
  <c r="A2896" i="3"/>
  <c r="A2895" i="3"/>
  <c r="A2894" i="3"/>
  <c r="A2893" i="3"/>
  <c r="A2892" i="3"/>
  <c r="A2891" i="3"/>
  <c r="A2890" i="3"/>
  <c r="A2889" i="3"/>
  <c r="A2888" i="3"/>
  <c r="A2887" i="3"/>
  <c r="A2886" i="3"/>
  <c r="A2885" i="3"/>
  <c r="A2884" i="3"/>
  <c r="A2883" i="3"/>
  <c r="A2882" i="3"/>
  <c r="A2881" i="3"/>
  <c r="A2880" i="3"/>
  <c r="A2879" i="3"/>
  <c r="A2878" i="3"/>
  <c r="A2877" i="3"/>
  <c r="A2876" i="3"/>
  <c r="A2875" i="3"/>
  <c r="A2874" i="3"/>
  <c r="A2873" i="3"/>
  <c r="A2872" i="3"/>
  <c r="A2871" i="3"/>
  <c r="A2870" i="3"/>
  <c r="A2869" i="3"/>
  <c r="A2868" i="3"/>
  <c r="A2867" i="3"/>
  <c r="A2866" i="3"/>
  <c r="A2865" i="3"/>
  <c r="A2864" i="3"/>
  <c r="A2863" i="3"/>
  <c r="A2862" i="3"/>
  <c r="A2861" i="3"/>
  <c r="A2860" i="3"/>
  <c r="A2859" i="3"/>
  <c r="A2858" i="3"/>
  <c r="A2857" i="3"/>
  <c r="A2856" i="3"/>
  <c r="A2855" i="3"/>
  <c r="A2854" i="3"/>
  <c r="A2853" i="3"/>
  <c r="A2852" i="3"/>
  <c r="A2851" i="3"/>
  <c r="A2850" i="3"/>
  <c r="A2849" i="3"/>
  <c r="A2848" i="3"/>
  <c r="A2847" i="3"/>
  <c r="A2846" i="3"/>
  <c r="A2845" i="3"/>
  <c r="A2844" i="3"/>
  <c r="A2843" i="3"/>
  <c r="A2842" i="3"/>
  <c r="A2841" i="3"/>
  <c r="A2840" i="3"/>
  <c r="A2839" i="3"/>
  <c r="A2838" i="3"/>
  <c r="A2837" i="3"/>
  <c r="A2836" i="3"/>
  <c r="A2835" i="3"/>
  <c r="A2834" i="3"/>
  <c r="A2833" i="3"/>
  <c r="A2832" i="3"/>
  <c r="A2831" i="3"/>
  <c r="A2830" i="3"/>
  <c r="A2829" i="3"/>
  <c r="A2828" i="3"/>
  <c r="A2827" i="3"/>
  <c r="A2826" i="3"/>
  <c r="A2825" i="3"/>
  <c r="A2824" i="3"/>
  <c r="A2823" i="3"/>
  <c r="A2822" i="3"/>
  <c r="A2821" i="3"/>
  <c r="A2820" i="3"/>
  <c r="A2819" i="3"/>
  <c r="A2818" i="3"/>
  <c r="A2817" i="3"/>
  <c r="A2816" i="3"/>
  <c r="A2815" i="3"/>
  <c r="A2814" i="3"/>
  <c r="A2813" i="3"/>
  <c r="A2812" i="3"/>
  <c r="A2811" i="3"/>
  <c r="A2810" i="3"/>
  <c r="A2809" i="3"/>
  <c r="A2808" i="3"/>
  <c r="A2807" i="3"/>
  <c r="A2806" i="3"/>
  <c r="A2805" i="3"/>
  <c r="A2804" i="3"/>
  <c r="A2803" i="3"/>
  <c r="A2802" i="3"/>
  <c r="A2801" i="3"/>
  <c r="A2800" i="3"/>
  <c r="A2799" i="3"/>
  <c r="A2798" i="3"/>
  <c r="A2797" i="3"/>
  <c r="A2796" i="3"/>
  <c r="A2795" i="3"/>
  <c r="A2794" i="3"/>
  <c r="A2793" i="3"/>
  <c r="A2792" i="3"/>
  <c r="A2791" i="3"/>
  <c r="A2790" i="3"/>
  <c r="A2789" i="3"/>
  <c r="A2788" i="3"/>
  <c r="A2787" i="3"/>
  <c r="A2786" i="3"/>
  <c r="A2785" i="3"/>
  <c r="A2784" i="3"/>
  <c r="A2783" i="3"/>
  <c r="A2782" i="3"/>
  <c r="A2781" i="3"/>
  <c r="A2780" i="3"/>
  <c r="A2779" i="3"/>
  <c r="A2778" i="3"/>
  <c r="A2777" i="3"/>
  <c r="A2776" i="3"/>
  <c r="A2775" i="3"/>
  <c r="A2774" i="3"/>
  <c r="A2773" i="3"/>
  <c r="A2772" i="3"/>
  <c r="A2771" i="3"/>
  <c r="A2770" i="3"/>
  <c r="A2769" i="3"/>
  <c r="A2768" i="3"/>
  <c r="A2767" i="3"/>
  <c r="A2766" i="3"/>
  <c r="A2765" i="3"/>
  <c r="A2764" i="3"/>
  <c r="A2763" i="3"/>
  <c r="A2762" i="3"/>
  <c r="A2761" i="3"/>
  <c r="A2760" i="3"/>
  <c r="A2759" i="3"/>
  <c r="A2758" i="3"/>
  <c r="A2757" i="3"/>
  <c r="A2756" i="3"/>
  <c r="A2755" i="3"/>
  <c r="A2754" i="3"/>
  <c r="A2753" i="3"/>
  <c r="A2752" i="3"/>
  <c r="A2751" i="3"/>
  <c r="A2750" i="3"/>
  <c r="A2749" i="3"/>
  <c r="A2748" i="3"/>
  <c r="A2747" i="3"/>
  <c r="A2746" i="3"/>
  <c r="A2745" i="3"/>
  <c r="A2744" i="3"/>
  <c r="A2743" i="3"/>
  <c r="A2742" i="3"/>
  <c r="A2741" i="3"/>
  <c r="A2740" i="3"/>
  <c r="A2739" i="3"/>
  <c r="A2738" i="3"/>
  <c r="A2737" i="3"/>
  <c r="A2736" i="3"/>
  <c r="A2735" i="3"/>
  <c r="A2734" i="3"/>
  <c r="A2733" i="3"/>
  <c r="A2732" i="3"/>
  <c r="A2731" i="3"/>
  <c r="A2730" i="3"/>
  <c r="A2729" i="3"/>
  <c r="A2728" i="3"/>
  <c r="A2727" i="3"/>
  <c r="A2726" i="3"/>
  <c r="A2725" i="3"/>
  <c r="A2724" i="3"/>
  <c r="A2723" i="3"/>
  <c r="A2722" i="3"/>
  <c r="A2721" i="3"/>
  <c r="A2720" i="3"/>
  <c r="A2719" i="3"/>
  <c r="A2718" i="3"/>
  <c r="A2717" i="3"/>
  <c r="A2716" i="3"/>
  <c r="A2715" i="3"/>
  <c r="A2714" i="3"/>
  <c r="A2713" i="3"/>
  <c r="A2712" i="3"/>
  <c r="A2711" i="3"/>
  <c r="A2710" i="3"/>
  <c r="A2709" i="3"/>
  <c r="A2708" i="3"/>
  <c r="A2707" i="3"/>
  <c r="A2706" i="3"/>
  <c r="A2705" i="3"/>
  <c r="A2704" i="3"/>
  <c r="A2703" i="3"/>
  <c r="A2702" i="3"/>
  <c r="A2701" i="3"/>
  <c r="A2700" i="3"/>
  <c r="A2699" i="3"/>
  <c r="A2698" i="3"/>
  <c r="A2697" i="3"/>
  <c r="A2696" i="3"/>
  <c r="A2695" i="3"/>
  <c r="A2694" i="3"/>
  <c r="A2693" i="3"/>
  <c r="A2692" i="3"/>
  <c r="A2691" i="3"/>
  <c r="A2690" i="3"/>
  <c r="A2689" i="3"/>
  <c r="A2688" i="3"/>
  <c r="A2687" i="3"/>
  <c r="A2686" i="3"/>
  <c r="A2685" i="3"/>
  <c r="A2684" i="3"/>
  <c r="A2683" i="3"/>
  <c r="A2682" i="3"/>
  <c r="A2681" i="3"/>
  <c r="A2680" i="3"/>
  <c r="A2679" i="3"/>
  <c r="A2678" i="3"/>
  <c r="A2677" i="3"/>
  <c r="A2676" i="3"/>
  <c r="A2675" i="3"/>
  <c r="A2674" i="3"/>
  <c r="A2673" i="3"/>
  <c r="A2672" i="3"/>
  <c r="A2671" i="3"/>
  <c r="A2670" i="3"/>
  <c r="A2669" i="3"/>
  <c r="A2668" i="3"/>
  <c r="A2667" i="3"/>
  <c r="A2666" i="3"/>
  <c r="A2665" i="3"/>
  <c r="A2664" i="3"/>
  <c r="A2663" i="3"/>
  <c r="A2662" i="3"/>
  <c r="A2661" i="3"/>
  <c r="A2660" i="3"/>
  <c r="A2659" i="3"/>
  <c r="A2658" i="3"/>
  <c r="A2657" i="3"/>
  <c r="A2656" i="3"/>
  <c r="A2655" i="3"/>
  <c r="A2654" i="3"/>
  <c r="A2653" i="3"/>
  <c r="A2652" i="3"/>
  <c r="A2651" i="3"/>
  <c r="A2650" i="3"/>
  <c r="A2649" i="3"/>
  <c r="A2648" i="3"/>
  <c r="A2647" i="3"/>
  <c r="A2646" i="3"/>
  <c r="A2645" i="3"/>
  <c r="A2644" i="3"/>
  <c r="A2643" i="3"/>
  <c r="A2642" i="3"/>
  <c r="A2641" i="3"/>
  <c r="A2640" i="3"/>
  <c r="A2639" i="3"/>
  <c r="A2638" i="3"/>
  <c r="A2637" i="3"/>
  <c r="A2636" i="3"/>
  <c r="A2635" i="3"/>
  <c r="A2634" i="3"/>
  <c r="A2633" i="3"/>
  <c r="A2632" i="3"/>
  <c r="A2631" i="3"/>
  <c r="A2630" i="3"/>
  <c r="A2629" i="3"/>
  <c r="A2628" i="3"/>
  <c r="A2627" i="3"/>
  <c r="A2626" i="3"/>
  <c r="A2625" i="3"/>
  <c r="A2624" i="3"/>
  <c r="A2623" i="3"/>
  <c r="A2622" i="3"/>
  <c r="A2621" i="3"/>
  <c r="A2620" i="3"/>
  <c r="A2619" i="3"/>
  <c r="A2618" i="3"/>
  <c r="A2617" i="3"/>
  <c r="A2616" i="3"/>
  <c r="A2615" i="3"/>
  <c r="A2614" i="3"/>
  <c r="A2613" i="3"/>
  <c r="A2612" i="3"/>
  <c r="A2611" i="3"/>
  <c r="A2610" i="3"/>
  <c r="A2609" i="3"/>
  <c r="A2608" i="3"/>
  <c r="A2607" i="3"/>
  <c r="A2606" i="3"/>
  <c r="A2605" i="3"/>
  <c r="A2604" i="3"/>
  <c r="A2603" i="3"/>
  <c r="A2602" i="3"/>
  <c r="A2601" i="3"/>
  <c r="A2600" i="3"/>
  <c r="A2599" i="3"/>
  <c r="A2598" i="3"/>
  <c r="A2597" i="3"/>
  <c r="A2596" i="3"/>
  <c r="A2595" i="3"/>
  <c r="A2594" i="3"/>
  <c r="A2593" i="3"/>
  <c r="A2592" i="3"/>
  <c r="A2591" i="3"/>
  <c r="A2590" i="3"/>
  <c r="A2589" i="3"/>
  <c r="A2588" i="3"/>
  <c r="A2587" i="3"/>
  <c r="A2586" i="3"/>
  <c r="A2585" i="3"/>
  <c r="A2584" i="3"/>
  <c r="A2583" i="3"/>
  <c r="A2582" i="3"/>
  <c r="A2581" i="3"/>
  <c r="A2580" i="3"/>
  <c r="A2579" i="3"/>
  <c r="A2578" i="3"/>
  <c r="A2577" i="3"/>
  <c r="A2576" i="3"/>
  <c r="A2575" i="3"/>
  <c r="A2574" i="3"/>
  <c r="A2573" i="3"/>
  <c r="A2572" i="3"/>
  <c r="A2571" i="3"/>
  <c r="A2570" i="3"/>
  <c r="A2569" i="3"/>
  <c r="A2568" i="3"/>
  <c r="A2567" i="3"/>
  <c r="A2566" i="3"/>
  <c r="A2565" i="3"/>
  <c r="A2564" i="3"/>
  <c r="A2563" i="3"/>
  <c r="A2562" i="3"/>
  <c r="A2561" i="3"/>
  <c r="A2560" i="3"/>
  <c r="A2559" i="3"/>
  <c r="A2558" i="3"/>
  <c r="A2557" i="3"/>
  <c r="A2556" i="3"/>
  <c r="A2555" i="3"/>
  <c r="A2554" i="3"/>
  <c r="A2553" i="3"/>
  <c r="A2552" i="3"/>
  <c r="A2551" i="3"/>
  <c r="A2550" i="3"/>
  <c r="A2549" i="3"/>
  <c r="A2548" i="3"/>
  <c r="A2547" i="3"/>
  <c r="A2546" i="3"/>
  <c r="A2545" i="3"/>
  <c r="A2544" i="3"/>
  <c r="A2543" i="3"/>
  <c r="A2542" i="3"/>
  <c r="A2541" i="3"/>
  <c r="A2540" i="3"/>
  <c r="A2539" i="3"/>
  <c r="A2538" i="3"/>
  <c r="A2537" i="3"/>
  <c r="A2536" i="3"/>
  <c r="A2535" i="3"/>
  <c r="A2534" i="3"/>
  <c r="A2533" i="3"/>
  <c r="A2532" i="3"/>
  <c r="A2531" i="3"/>
  <c r="A2530" i="3"/>
  <c r="A2529" i="3"/>
  <c r="A2528" i="3"/>
  <c r="A2527" i="3"/>
  <c r="A2526" i="3"/>
  <c r="A2525" i="3"/>
  <c r="A2524" i="3"/>
  <c r="A2523" i="3"/>
  <c r="A2522" i="3"/>
  <c r="A2521" i="3"/>
  <c r="A2520" i="3"/>
  <c r="A2519" i="3"/>
  <c r="A2518" i="3"/>
  <c r="A2517" i="3"/>
  <c r="A2516" i="3"/>
  <c r="A2515" i="3"/>
  <c r="A2514" i="3"/>
  <c r="A2513" i="3"/>
  <c r="A2512" i="3"/>
  <c r="A2511" i="3"/>
  <c r="A2510" i="3"/>
  <c r="A2509" i="3"/>
  <c r="A2508" i="3"/>
  <c r="A2507" i="3"/>
  <c r="A2506" i="3"/>
  <c r="A2505" i="3"/>
  <c r="A2504" i="3"/>
  <c r="A2503" i="3"/>
  <c r="A2502" i="3"/>
  <c r="A2501" i="3"/>
  <c r="A2500" i="3"/>
  <c r="A2499" i="3"/>
  <c r="A2498" i="3"/>
  <c r="A2497" i="3"/>
  <c r="A2496" i="3"/>
  <c r="A2495" i="3"/>
  <c r="A2494" i="3"/>
  <c r="A2493" i="3"/>
  <c r="A2492" i="3"/>
  <c r="A2491" i="3"/>
  <c r="A2490" i="3"/>
  <c r="A2489" i="3"/>
  <c r="A2488" i="3"/>
  <c r="A2487" i="3"/>
  <c r="A2486" i="3"/>
  <c r="A2485" i="3"/>
  <c r="A2484" i="3"/>
  <c r="A2483" i="3"/>
  <c r="A2482" i="3"/>
  <c r="A2481" i="3"/>
  <c r="A2480" i="3"/>
  <c r="A2479" i="3"/>
  <c r="A2478" i="3"/>
  <c r="A2477" i="3"/>
  <c r="A2476" i="3"/>
  <c r="A2475" i="3"/>
  <c r="A2474" i="3"/>
  <c r="A2473" i="3"/>
  <c r="A2472" i="3"/>
  <c r="A2471" i="3"/>
  <c r="A2470" i="3"/>
  <c r="A2469" i="3"/>
  <c r="A2468" i="3"/>
  <c r="A2467" i="3"/>
  <c r="A2466" i="3"/>
  <c r="A2465" i="3"/>
  <c r="A2464" i="3"/>
  <c r="A2463" i="3"/>
  <c r="A2462" i="3"/>
  <c r="A2461" i="3"/>
  <c r="A2460" i="3"/>
  <c r="A2459" i="3"/>
  <c r="A2458" i="3"/>
  <c r="A2457" i="3"/>
  <c r="A2456" i="3"/>
  <c r="A2455" i="3"/>
  <c r="A2454" i="3"/>
  <c r="A2453" i="3"/>
  <c r="A2452" i="3"/>
  <c r="A2451" i="3"/>
  <c r="A2450" i="3"/>
  <c r="A2449" i="3"/>
  <c r="A2448" i="3"/>
  <c r="A2447" i="3"/>
  <c r="A2446" i="3"/>
  <c r="A2445" i="3"/>
  <c r="A2444" i="3"/>
  <c r="A2443" i="3"/>
  <c r="A2442" i="3"/>
  <c r="A2441" i="3"/>
  <c r="A2440" i="3"/>
  <c r="A2439" i="3"/>
  <c r="A2438" i="3"/>
  <c r="A2437" i="3"/>
  <c r="A2436" i="3"/>
  <c r="A2435" i="3"/>
  <c r="A2434" i="3"/>
  <c r="A2433" i="3"/>
  <c r="A2432" i="3"/>
  <c r="A2431" i="3"/>
  <c r="A2430" i="3"/>
  <c r="A2429" i="3"/>
  <c r="A2428" i="3"/>
  <c r="A2427" i="3"/>
  <c r="A2426" i="3"/>
  <c r="A2425" i="3"/>
  <c r="A2424" i="3"/>
  <c r="A2423" i="3"/>
  <c r="A2422" i="3"/>
  <c r="A2421" i="3"/>
  <c r="A2420" i="3"/>
  <c r="A2419" i="3"/>
  <c r="A2418" i="3"/>
  <c r="A2417" i="3"/>
  <c r="A2416" i="3"/>
  <c r="A2415" i="3"/>
  <c r="A2414" i="3"/>
  <c r="A2413" i="3"/>
  <c r="A2412" i="3"/>
  <c r="A2411" i="3"/>
  <c r="A2410" i="3"/>
  <c r="A2409" i="3"/>
  <c r="A2408" i="3"/>
  <c r="A2407" i="3"/>
  <c r="A2406" i="3"/>
  <c r="A2405" i="3"/>
  <c r="A2404" i="3"/>
  <c r="A2403" i="3"/>
  <c r="A2402" i="3"/>
  <c r="A2401" i="3"/>
  <c r="A2400" i="3"/>
  <c r="A2399" i="3"/>
  <c r="A2398" i="3"/>
  <c r="A2397" i="3"/>
  <c r="A2396" i="3"/>
  <c r="A2395" i="3"/>
  <c r="A2394" i="3"/>
  <c r="A2393" i="3"/>
  <c r="A2392" i="3"/>
  <c r="A2391" i="3"/>
  <c r="A2390" i="3"/>
  <c r="A2389" i="3"/>
  <c r="A2388" i="3"/>
  <c r="A2387" i="3"/>
  <c r="A2386" i="3"/>
  <c r="A2385" i="3"/>
  <c r="A2384" i="3"/>
  <c r="A2383" i="3"/>
  <c r="A2382" i="3"/>
  <c r="A2381" i="3"/>
  <c r="A2380" i="3"/>
  <c r="A2379" i="3"/>
  <c r="A2378" i="3"/>
  <c r="A2377" i="3"/>
  <c r="A2376" i="3"/>
  <c r="A2375" i="3"/>
  <c r="A2374" i="3"/>
  <c r="A2373" i="3"/>
  <c r="A2372" i="3"/>
  <c r="A2371" i="3"/>
  <c r="A2370" i="3"/>
  <c r="A2369" i="3"/>
  <c r="A2368" i="3"/>
  <c r="A2367" i="3"/>
  <c r="A2366" i="3"/>
  <c r="A2365" i="3"/>
  <c r="A2364" i="3"/>
  <c r="A2363" i="3"/>
  <c r="A2362" i="3"/>
  <c r="A2361" i="3"/>
  <c r="A2360" i="3"/>
  <c r="A2359" i="3"/>
  <c r="A2358" i="3"/>
  <c r="A2357" i="3"/>
  <c r="A2356" i="3"/>
  <c r="A2355" i="3"/>
  <c r="A2354" i="3"/>
  <c r="A2353" i="3"/>
  <c r="A2352" i="3"/>
  <c r="A2351" i="3"/>
  <c r="A2350" i="3"/>
  <c r="A2349" i="3"/>
  <c r="A2348" i="3"/>
  <c r="A2347" i="3"/>
  <c r="A2346" i="3"/>
  <c r="A2345" i="3"/>
  <c r="A2344" i="3"/>
  <c r="A2343" i="3"/>
  <c r="A2342" i="3"/>
  <c r="A2341" i="3"/>
  <c r="A2340" i="3"/>
  <c r="A2339" i="3"/>
  <c r="A2338" i="3"/>
  <c r="A2337" i="3"/>
  <c r="A2336" i="3"/>
  <c r="A2335" i="3"/>
  <c r="A2334" i="3"/>
  <c r="A2333" i="3"/>
  <c r="A2332" i="3"/>
  <c r="A2331" i="3"/>
  <c r="A2330" i="3"/>
  <c r="A2329" i="3"/>
  <c r="A2328" i="3"/>
  <c r="A2327" i="3"/>
  <c r="A2326" i="3"/>
  <c r="A2325" i="3"/>
  <c r="A2324" i="3"/>
  <c r="A2323" i="3"/>
  <c r="A2322" i="3"/>
  <c r="A2321" i="3"/>
  <c r="A2320" i="3"/>
  <c r="A2319" i="3"/>
  <c r="A2318" i="3"/>
  <c r="A2317" i="3"/>
  <c r="A2316" i="3"/>
  <c r="A2315" i="3"/>
  <c r="A2314" i="3"/>
  <c r="A2313" i="3"/>
  <c r="A2312" i="3"/>
  <c r="A2311" i="3"/>
  <c r="A2310" i="3"/>
  <c r="A2309" i="3"/>
  <c r="A2308" i="3"/>
  <c r="A2307" i="3"/>
  <c r="A2306" i="3"/>
  <c r="A2305" i="3"/>
  <c r="A2304" i="3"/>
  <c r="A2303" i="3"/>
  <c r="A2302" i="3"/>
  <c r="A2301" i="3"/>
  <c r="A2300" i="3"/>
  <c r="A2299" i="3"/>
  <c r="A2298" i="3"/>
  <c r="A2297" i="3"/>
  <c r="A2296" i="3"/>
  <c r="A2295" i="3"/>
  <c r="A2294" i="3"/>
  <c r="A2293" i="3"/>
  <c r="A2292" i="3"/>
  <c r="A2291" i="3"/>
  <c r="A2290" i="3"/>
  <c r="A2289" i="3"/>
  <c r="A2288" i="3"/>
  <c r="A2287" i="3"/>
  <c r="A2286" i="3"/>
  <c r="A2285" i="3"/>
  <c r="A2284" i="3"/>
  <c r="A2283" i="3"/>
  <c r="A2282" i="3"/>
  <c r="A2281" i="3"/>
  <c r="A2280" i="3"/>
  <c r="A2279" i="3"/>
  <c r="A2278" i="3"/>
  <c r="A2277" i="3"/>
  <c r="A2276" i="3"/>
  <c r="A2275" i="3"/>
  <c r="A2274" i="3"/>
  <c r="A2273" i="3"/>
  <c r="A2272" i="3"/>
  <c r="A2271" i="3"/>
  <c r="A2270" i="3"/>
  <c r="A2269" i="3"/>
  <c r="A2268" i="3"/>
  <c r="A2267" i="3"/>
  <c r="A2266" i="3"/>
  <c r="A2265" i="3"/>
  <c r="A2264" i="3"/>
  <c r="A2263" i="3"/>
  <c r="A2262" i="3"/>
  <c r="A2261" i="3"/>
  <c r="A2260" i="3"/>
  <c r="A2259" i="3"/>
  <c r="A2258" i="3"/>
  <c r="A2257" i="3"/>
  <c r="A2256" i="3"/>
  <c r="A2255" i="3"/>
  <c r="A2254" i="3"/>
  <c r="A2253" i="3"/>
  <c r="A2252" i="3"/>
  <c r="A2251" i="3"/>
  <c r="A2250" i="3"/>
  <c r="A2249" i="3"/>
  <c r="A2248" i="3"/>
  <c r="A2247" i="3"/>
  <c r="A2246" i="3"/>
  <c r="A2245" i="3"/>
  <c r="A2244" i="3"/>
  <c r="A2243" i="3"/>
  <c r="A2242" i="3"/>
  <c r="A2241" i="3"/>
  <c r="A2240" i="3"/>
  <c r="A2239" i="3"/>
  <c r="A2238" i="3"/>
  <c r="A2237" i="3"/>
  <c r="A2236" i="3"/>
  <c r="A2235" i="3"/>
  <c r="A2234" i="3"/>
  <c r="A2233" i="3"/>
  <c r="A2232" i="3"/>
  <c r="A2231" i="3"/>
  <c r="A2230" i="3"/>
  <c r="A2229" i="3"/>
  <c r="A2228" i="3"/>
  <c r="A2227" i="3"/>
  <c r="A2226" i="3"/>
  <c r="A2225" i="3"/>
  <c r="A2224" i="3"/>
  <c r="A2223" i="3"/>
  <c r="A2222" i="3"/>
  <c r="A2221" i="3"/>
  <c r="A2220" i="3"/>
  <c r="A2219" i="3"/>
  <c r="A2218" i="3"/>
  <c r="A2217" i="3"/>
  <c r="A2216" i="3"/>
  <c r="A2215" i="3"/>
  <c r="A2214" i="3"/>
  <c r="A2213" i="3"/>
  <c r="A2212" i="3"/>
  <c r="A2211" i="3"/>
  <c r="A2210" i="3"/>
  <c r="A2209" i="3"/>
  <c r="A2208" i="3"/>
  <c r="A2207" i="3"/>
  <c r="A2206" i="3"/>
  <c r="A2205" i="3"/>
  <c r="A2204" i="3"/>
  <c r="A2203" i="3"/>
  <c r="A2202" i="3"/>
  <c r="A2201" i="3"/>
  <c r="A2200" i="3"/>
  <c r="A2199" i="3"/>
  <c r="A2198" i="3"/>
  <c r="A2197" i="3"/>
  <c r="A2196" i="3"/>
  <c r="A2195" i="3"/>
  <c r="A2194" i="3"/>
  <c r="A2193" i="3"/>
  <c r="A2192" i="3"/>
  <c r="A2191" i="3"/>
  <c r="A2190" i="3"/>
  <c r="A2189" i="3"/>
  <c r="A2188" i="3"/>
  <c r="A2187" i="3"/>
  <c r="A2186" i="3"/>
  <c r="A2185" i="3"/>
  <c r="A2184" i="3"/>
  <c r="A2183" i="3"/>
  <c r="A2182" i="3"/>
  <c r="A2181" i="3"/>
  <c r="A2180" i="3"/>
  <c r="A2179" i="3"/>
  <c r="A2178" i="3"/>
  <c r="A2177" i="3"/>
  <c r="A2176" i="3"/>
  <c r="A2175" i="3"/>
  <c r="A2174" i="3"/>
  <c r="A2173" i="3"/>
  <c r="A2172" i="3"/>
  <c r="A2171" i="3"/>
  <c r="A2170" i="3"/>
  <c r="A2169" i="3"/>
  <c r="A2168" i="3"/>
  <c r="A2167" i="3"/>
  <c r="A2166" i="3"/>
  <c r="A2165" i="3"/>
  <c r="A2164" i="3"/>
  <c r="A2163" i="3"/>
  <c r="A2162" i="3"/>
  <c r="A2161" i="3"/>
  <c r="A2160" i="3"/>
  <c r="A2159" i="3"/>
  <c r="A2158" i="3"/>
  <c r="A2157" i="3"/>
  <c r="A2156" i="3"/>
  <c r="A2155" i="3"/>
  <c r="A2154" i="3"/>
  <c r="A2153" i="3"/>
  <c r="A2152" i="3"/>
  <c r="A2151" i="3"/>
  <c r="A2150" i="3"/>
  <c r="A2149" i="3"/>
  <c r="A2148" i="3"/>
  <c r="A2147" i="3"/>
  <c r="A2146" i="3"/>
  <c r="A2145" i="3"/>
  <c r="A2144" i="3"/>
  <c r="A2143" i="3"/>
  <c r="A2142" i="3"/>
  <c r="A2141" i="3"/>
  <c r="A2140" i="3"/>
  <c r="A2139" i="3"/>
  <c r="A2138" i="3"/>
  <c r="A2137" i="3"/>
  <c r="A2136" i="3"/>
  <c r="A2135" i="3"/>
  <c r="A2134" i="3"/>
  <c r="A2133" i="3"/>
  <c r="A2132" i="3"/>
  <c r="A2131" i="3"/>
  <c r="A2130" i="3"/>
  <c r="A2129" i="3"/>
  <c r="A2128" i="3"/>
  <c r="A2127" i="3"/>
  <c r="A2126" i="3"/>
  <c r="A2125" i="3"/>
  <c r="A2124" i="3"/>
  <c r="A2123" i="3"/>
  <c r="A2122" i="3"/>
  <c r="A2121" i="3"/>
  <c r="A2120" i="3"/>
  <c r="A2119" i="3"/>
  <c r="A2118" i="3"/>
  <c r="A2117" i="3"/>
  <c r="A2116" i="3"/>
  <c r="A2115" i="3"/>
  <c r="A2114" i="3"/>
  <c r="A2113" i="3"/>
  <c r="A2112" i="3"/>
  <c r="A2111" i="3"/>
  <c r="A2110" i="3"/>
  <c r="A2109" i="3"/>
  <c r="A2108" i="3"/>
  <c r="A2107" i="3"/>
  <c r="A2106" i="3"/>
  <c r="A2105" i="3"/>
  <c r="A2104" i="3"/>
  <c r="A2103" i="3"/>
  <c r="A2102" i="3"/>
  <c r="A2101" i="3"/>
  <c r="A2100" i="3"/>
  <c r="A2099" i="3"/>
  <c r="A2098" i="3"/>
  <c r="A2097" i="3"/>
  <c r="A2096" i="3"/>
  <c r="A2095" i="3"/>
  <c r="A2094" i="3"/>
  <c r="A2093" i="3"/>
  <c r="A2092" i="3"/>
  <c r="A2091" i="3"/>
  <c r="A2090" i="3"/>
  <c r="A2089" i="3"/>
  <c r="A2088" i="3"/>
  <c r="A2087" i="3"/>
  <c r="A2086" i="3"/>
  <c r="A2085" i="3"/>
  <c r="A2084" i="3"/>
  <c r="A2083" i="3"/>
  <c r="A2082" i="3"/>
  <c r="A2081" i="3"/>
  <c r="A2080" i="3"/>
  <c r="A2079" i="3"/>
  <c r="A2078" i="3"/>
  <c r="A2077" i="3"/>
  <c r="A2076" i="3"/>
  <c r="A2075" i="3"/>
  <c r="A2074" i="3"/>
  <c r="A2073" i="3"/>
  <c r="A2072" i="3"/>
  <c r="A2071" i="3"/>
  <c r="A2070" i="3"/>
  <c r="A2069" i="3"/>
  <c r="A2068" i="3"/>
  <c r="A2067" i="3"/>
  <c r="A2066" i="3"/>
  <c r="A2065" i="3"/>
  <c r="A2064" i="3"/>
  <c r="A2063" i="3"/>
  <c r="A2062" i="3"/>
  <c r="A2061" i="3"/>
  <c r="A2060" i="3"/>
  <c r="A2059" i="3"/>
  <c r="A2058" i="3"/>
  <c r="A2057" i="3"/>
  <c r="A2056" i="3"/>
  <c r="A2055" i="3"/>
  <c r="A2054" i="3"/>
  <c r="A2053" i="3"/>
  <c r="A2052" i="3"/>
  <c r="A2051" i="3"/>
  <c r="A2050" i="3"/>
  <c r="A2049" i="3"/>
  <c r="A2048" i="3"/>
  <c r="A2047" i="3"/>
  <c r="A2046" i="3"/>
  <c r="A2045" i="3"/>
  <c r="A2044" i="3"/>
  <c r="A2043" i="3"/>
  <c r="A2042" i="3"/>
  <c r="A2041" i="3"/>
  <c r="A2040" i="3"/>
  <c r="A2039" i="3"/>
  <c r="A2038" i="3"/>
  <c r="A2037" i="3"/>
  <c r="A2036" i="3"/>
  <c r="A2035" i="3"/>
  <c r="A2034" i="3"/>
  <c r="A2033" i="3"/>
  <c r="A2032" i="3"/>
  <c r="A2031" i="3"/>
  <c r="A2030" i="3"/>
  <c r="A2029" i="3"/>
  <c r="A2028" i="3"/>
  <c r="A2027" i="3"/>
  <c r="A2026" i="3"/>
  <c r="A2025" i="3"/>
  <c r="A2024" i="3"/>
  <c r="A2023" i="3"/>
  <c r="A2022" i="3"/>
  <c r="A2021" i="3"/>
  <c r="A2020" i="3"/>
  <c r="A2019" i="3"/>
  <c r="A2018" i="3"/>
  <c r="A2017" i="3"/>
  <c r="A2016" i="3"/>
  <c r="A2015" i="3"/>
  <c r="A2014" i="3"/>
  <c r="A2013" i="3"/>
  <c r="A2012" i="3"/>
  <c r="A2011" i="3"/>
  <c r="A2010" i="3"/>
  <c r="A2009" i="3"/>
  <c r="A2008" i="3"/>
  <c r="A2007" i="3"/>
  <c r="A2006" i="3"/>
  <c r="A2005" i="3"/>
  <c r="A2004" i="3"/>
  <c r="A2003" i="3"/>
  <c r="A2002" i="3"/>
  <c r="A2001" i="3"/>
  <c r="A2000" i="3"/>
  <c r="A1999" i="3"/>
  <c r="A1998" i="3"/>
  <c r="A1997" i="3"/>
  <c r="A1996" i="3"/>
  <c r="A1995" i="3"/>
  <c r="A1994" i="3"/>
  <c r="A1993" i="3"/>
  <c r="A1992" i="3"/>
  <c r="A1991" i="3"/>
  <c r="A1990" i="3"/>
  <c r="A1989" i="3"/>
  <c r="A1988" i="3"/>
  <c r="A1987" i="3"/>
  <c r="A1986" i="3"/>
  <c r="A1985" i="3"/>
  <c r="A1984" i="3"/>
  <c r="A1983" i="3"/>
  <c r="A1982" i="3"/>
  <c r="A1981" i="3"/>
  <c r="A1980" i="3"/>
  <c r="A1979" i="3"/>
  <c r="A1978" i="3"/>
  <c r="A1977" i="3"/>
  <c r="A1976" i="3"/>
  <c r="A1975" i="3"/>
  <c r="A1974" i="3"/>
  <c r="A1973" i="3"/>
  <c r="A1972" i="3"/>
  <c r="A1971" i="3"/>
  <c r="A1970" i="3"/>
  <c r="A1969" i="3"/>
  <c r="A1968" i="3"/>
  <c r="A1967" i="3"/>
  <c r="A1966" i="3"/>
  <c r="A1965" i="3"/>
  <c r="A1964" i="3"/>
  <c r="A1963" i="3"/>
  <c r="A1962" i="3"/>
  <c r="A1961" i="3"/>
  <c r="A1960" i="3"/>
  <c r="A1959" i="3"/>
  <c r="A1958" i="3"/>
  <c r="A1957" i="3"/>
  <c r="A1956" i="3"/>
  <c r="A1955" i="3"/>
  <c r="A1954" i="3"/>
  <c r="A1953" i="3"/>
  <c r="A1952" i="3"/>
  <c r="A1951" i="3"/>
  <c r="A1950" i="3"/>
  <c r="A1949" i="3"/>
  <c r="A1948" i="3"/>
  <c r="A1947" i="3"/>
  <c r="A1946" i="3"/>
  <c r="A1945" i="3"/>
  <c r="A1944" i="3"/>
  <c r="A1943" i="3"/>
  <c r="A1942" i="3"/>
  <c r="A1941" i="3"/>
  <c r="A1940" i="3"/>
  <c r="A1939" i="3"/>
  <c r="A1938" i="3"/>
  <c r="A1937" i="3"/>
  <c r="A1936" i="3"/>
  <c r="A1935" i="3"/>
  <c r="A1934" i="3"/>
  <c r="A1933" i="3"/>
  <c r="A1932" i="3"/>
  <c r="A1931" i="3"/>
  <c r="A1930" i="3"/>
  <c r="A1929" i="3"/>
  <c r="A1928" i="3"/>
  <c r="A1927" i="3"/>
  <c r="A1926" i="3"/>
  <c r="A1925" i="3"/>
  <c r="A1924" i="3"/>
  <c r="A1923" i="3"/>
  <c r="A1922" i="3"/>
  <c r="A1921" i="3"/>
  <c r="A1920" i="3"/>
  <c r="A1919" i="3"/>
  <c r="A1918" i="3"/>
  <c r="A1917" i="3"/>
  <c r="A1916" i="3"/>
  <c r="A1915" i="3"/>
  <c r="A1914" i="3"/>
  <c r="A1913" i="3"/>
  <c r="A1912" i="3"/>
  <c r="A1911" i="3"/>
  <c r="A1910" i="3"/>
  <c r="A1909" i="3"/>
  <c r="A1908" i="3"/>
  <c r="A1907" i="3"/>
  <c r="A1906" i="3"/>
  <c r="A1905" i="3"/>
  <c r="A1904" i="3"/>
  <c r="A1903" i="3"/>
  <c r="A1902" i="3"/>
  <c r="A1901" i="3"/>
  <c r="A1900" i="3"/>
  <c r="A1899" i="3"/>
  <c r="A1898" i="3"/>
  <c r="A1897" i="3"/>
  <c r="A1896" i="3"/>
  <c r="A1895" i="3"/>
  <c r="A1894" i="3"/>
  <c r="A1893" i="3"/>
  <c r="A1892" i="3"/>
  <c r="A1891" i="3"/>
  <c r="A1890" i="3"/>
  <c r="A1889" i="3"/>
  <c r="A1888" i="3"/>
  <c r="A1887" i="3"/>
  <c r="A1886" i="3"/>
  <c r="A1885" i="3"/>
  <c r="A1884" i="3"/>
  <c r="A1883" i="3"/>
  <c r="A1882" i="3"/>
  <c r="A1881" i="3"/>
  <c r="A1880" i="3"/>
  <c r="A1879" i="3"/>
  <c r="A1878" i="3"/>
  <c r="A1877" i="3"/>
  <c r="A1876" i="3"/>
  <c r="A1875" i="3"/>
  <c r="A1874" i="3"/>
  <c r="A1873" i="3"/>
  <c r="A1872" i="3"/>
  <c r="A1871" i="3"/>
  <c r="A1870" i="3"/>
  <c r="A1869" i="3"/>
  <c r="A1868" i="3"/>
  <c r="A1867" i="3"/>
  <c r="A1866" i="3"/>
  <c r="A1865" i="3"/>
  <c r="A1864" i="3"/>
  <c r="A1863" i="3"/>
  <c r="A1862" i="3"/>
  <c r="A1861" i="3"/>
  <c r="A1860" i="3"/>
  <c r="A1859" i="3"/>
  <c r="A1858" i="3"/>
  <c r="A1857" i="3"/>
  <c r="A1856" i="3"/>
  <c r="A1855" i="3"/>
  <c r="A1854" i="3"/>
  <c r="A1853" i="3"/>
  <c r="A1852" i="3"/>
  <c r="A1851" i="3"/>
  <c r="A1850" i="3"/>
  <c r="A1849" i="3"/>
  <c r="A1848" i="3"/>
  <c r="A1847" i="3"/>
  <c r="A1846" i="3"/>
  <c r="A1845" i="3"/>
  <c r="A1844" i="3"/>
  <c r="A1843" i="3"/>
  <c r="A1842" i="3"/>
  <c r="A1841" i="3"/>
  <c r="A1840" i="3"/>
  <c r="A1839" i="3"/>
  <c r="A1838" i="3"/>
  <c r="A1837" i="3"/>
  <c r="A1836" i="3"/>
  <c r="A1835" i="3"/>
  <c r="A1834" i="3"/>
  <c r="A1833" i="3"/>
  <c r="A1832" i="3"/>
  <c r="A1831" i="3"/>
  <c r="A1830" i="3"/>
  <c r="A1829" i="3"/>
  <c r="A1828" i="3"/>
  <c r="A1827" i="3"/>
  <c r="A1826" i="3"/>
  <c r="A1825" i="3"/>
  <c r="A1824" i="3"/>
  <c r="A1823" i="3"/>
  <c r="A1822" i="3"/>
  <c r="A1821" i="3"/>
  <c r="A1820" i="3"/>
  <c r="A1819" i="3"/>
  <c r="A1818" i="3"/>
  <c r="A1817" i="3"/>
  <c r="A1816" i="3"/>
  <c r="A1815" i="3"/>
  <c r="A1814" i="3"/>
  <c r="A1813" i="3"/>
  <c r="A1812" i="3"/>
  <c r="A1811" i="3"/>
  <c r="A1810" i="3"/>
  <c r="A1809" i="3"/>
  <c r="A1808" i="3"/>
  <c r="A1807" i="3"/>
  <c r="A1806" i="3"/>
  <c r="A1805" i="3"/>
  <c r="A1804" i="3"/>
  <c r="A1803" i="3"/>
  <c r="A1802" i="3"/>
  <c r="A1801" i="3"/>
  <c r="A1800" i="3"/>
  <c r="A1799" i="3"/>
  <c r="A1798" i="3"/>
  <c r="A1797" i="3"/>
  <c r="A1796" i="3"/>
  <c r="A1795" i="3"/>
  <c r="A1794" i="3"/>
  <c r="A1793" i="3"/>
  <c r="A1792" i="3"/>
  <c r="A1791" i="3"/>
  <c r="A1790" i="3"/>
  <c r="A1789" i="3"/>
  <c r="A1788" i="3"/>
  <c r="A1787" i="3"/>
  <c r="A1786" i="3"/>
  <c r="A1785" i="3"/>
  <c r="A1784" i="3"/>
  <c r="A1783" i="3"/>
  <c r="A1782" i="3"/>
  <c r="A1781" i="3"/>
  <c r="A1780" i="3"/>
  <c r="A1779" i="3"/>
  <c r="A1778" i="3"/>
  <c r="A1777" i="3"/>
  <c r="A1776" i="3"/>
  <c r="A1775" i="3"/>
  <c r="A1774" i="3"/>
  <c r="A1773" i="3"/>
  <c r="A1772" i="3"/>
  <c r="A1771" i="3"/>
  <c r="A1770" i="3"/>
  <c r="A1769" i="3"/>
  <c r="A1768" i="3"/>
  <c r="A1767" i="3"/>
  <c r="A1766" i="3"/>
  <c r="A1765" i="3"/>
  <c r="A1764" i="3"/>
  <c r="A1763" i="3"/>
  <c r="A1762" i="3"/>
  <c r="A1761" i="3"/>
  <c r="A1760" i="3"/>
  <c r="A1759" i="3"/>
  <c r="A1758" i="3"/>
  <c r="A1757" i="3"/>
  <c r="A1756" i="3"/>
  <c r="A1755" i="3"/>
  <c r="A1754" i="3"/>
  <c r="A1753" i="3"/>
  <c r="A1752" i="3"/>
  <c r="A1751" i="3"/>
  <c r="A1750" i="3"/>
  <c r="A1749" i="3"/>
  <c r="A1748" i="3"/>
  <c r="A1747" i="3"/>
  <c r="A1746" i="3"/>
  <c r="A1745" i="3"/>
  <c r="A1744" i="3"/>
  <c r="A1743" i="3"/>
  <c r="A1742" i="3"/>
  <c r="A1741" i="3"/>
  <c r="A1740" i="3"/>
  <c r="A1739" i="3"/>
  <c r="A1738" i="3"/>
  <c r="A1737" i="3"/>
  <c r="A1736" i="3"/>
  <c r="A1735" i="3"/>
  <c r="A1734" i="3"/>
  <c r="A1733" i="3"/>
  <c r="A1732" i="3"/>
  <c r="A1731" i="3"/>
  <c r="A1730" i="3"/>
  <c r="A1729" i="3"/>
  <c r="A1728" i="3"/>
  <c r="A1727" i="3"/>
  <c r="A1726" i="3"/>
  <c r="A1725" i="3"/>
  <c r="A1724" i="3"/>
  <c r="A1723" i="3"/>
  <c r="A1722" i="3"/>
  <c r="A1721" i="3"/>
  <c r="A1720" i="3"/>
  <c r="A1719" i="3"/>
  <c r="A1718" i="3"/>
  <c r="A1717" i="3"/>
  <c r="A1716" i="3"/>
  <c r="A1715" i="3"/>
  <c r="A1714" i="3"/>
  <c r="A1713" i="3"/>
  <c r="A1712" i="3"/>
  <c r="A1711" i="3"/>
  <c r="A1710" i="3"/>
  <c r="A1709" i="3"/>
  <c r="A1708" i="3"/>
  <c r="A1707" i="3"/>
  <c r="A1706" i="3"/>
  <c r="A1705" i="3"/>
  <c r="A1704" i="3"/>
  <c r="A1703" i="3"/>
  <c r="A1702" i="3"/>
  <c r="A1701" i="3"/>
  <c r="A1700" i="3"/>
  <c r="A1699" i="3"/>
  <c r="A1698" i="3"/>
  <c r="A1697" i="3"/>
  <c r="A1696" i="3"/>
  <c r="A1695" i="3"/>
  <c r="A1694" i="3"/>
  <c r="A1693" i="3"/>
  <c r="A1692" i="3"/>
  <c r="A1691" i="3"/>
  <c r="A1690" i="3"/>
  <c r="A1689" i="3"/>
  <c r="A1688" i="3"/>
  <c r="A1687" i="3"/>
  <c r="A1686" i="3"/>
  <c r="A1685" i="3"/>
  <c r="A1684" i="3"/>
  <c r="A1683" i="3"/>
  <c r="A1682" i="3"/>
  <c r="A1681" i="3"/>
  <c r="A1680" i="3"/>
  <c r="A1679" i="3"/>
  <c r="A1678" i="3"/>
  <c r="A1677" i="3"/>
  <c r="A1676" i="3"/>
  <c r="A1675" i="3"/>
  <c r="A1674" i="3"/>
  <c r="A1673" i="3"/>
  <c r="A1672" i="3"/>
  <c r="A1671" i="3"/>
  <c r="A1670" i="3"/>
  <c r="A1669" i="3"/>
  <c r="A1668" i="3"/>
  <c r="A1667" i="3"/>
  <c r="A1666" i="3"/>
  <c r="A1665" i="3"/>
  <c r="A1664" i="3"/>
  <c r="A1663" i="3"/>
  <c r="A1662" i="3"/>
  <c r="A1661" i="3"/>
  <c r="A1660" i="3"/>
  <c r="A1659" i="3"/>
  <c r="A1658" i="3"/>
  <c r="A1657" i="3"/>
  <c r="A1656" i="3"/>
  <c r="A1655" i="3"/>
  <c r="A1654" i="3"/>
  <c r="A1653" i="3"/>
  <c r="A1652" i="3"/>
  <c r="A1651" i="3"/>
  <c r="A1650" i="3"/>
  <c r="A1649" i="3"/>
  <c r="A1648" i="3"/>
  <c r="A1647" i="3"/>
  <c r="A1646" i="3"/>
  <c r="A1645" i="3"/>
  <c r="A1644" i="3"/>
  <c r="A1643" i="3"/>
  <c r="A1642" i="3"/>
  <c r="A1641" i="3"/>
  <c r="A1640" i="3"/>
  <c r="A1639" i="3"/>
  <c r="A1638" i="3"/>
  <c r="A1637" i="3"/>
  <c r="A1636" i="3"/>
  <c r="A1635" i="3"/>
  <c r="A1634" i="3"/>
  <c r="A1633" i="3"/>
  <c r="A1632" i="3"/>
  <c r="A1631" i="3"/>
  <c r="A1630" i="3"/>
  <c r="A1629" i="3"/>
  <c r="A1628" i="3"/>
  <c r="A1627" i="3"/>
  <c r="A1626" i="3"/>
  <c r="A1625" i="3"/>
  <c r="A1624" i="3"/>
  <c r="A1623" i="3"/>
  <c r="A1622" i="3"/>
  <c r="A1621" i="3"/>
  <c r="A1620" i="3"/>
  <c r="A1619" i="3"/>
  <c r="A1618" i="3"/>
  <c r="A1617" i="3"/>
  <c r="A1616" i="3"/>
  <c r="A1615" i="3"/>
  <c r="A1614" i="3"/>
  <c r="A1613" i="3"/>
  <c r="A1612" i="3"/>
  <c r="A1611" i="3"/>
  <c r="A1610" i="3"/>
  <c r="A1609" i="3"/>
  <c r="A1608" i="3"/>
  <c r="A1607" i="3"/>
  <c r="A1606" i="3"/>
  <c r="A1605" i="3"/>
  <c r="A1604" i="3"/>
  <c r="A1603" i="3"/>
  <c r="A1602" i="3"/>
  <c r="A1601" i="3"/>
  <c r="A1600" i="3"/>
  <c r="A1599" i="3"/>
  <c r="A1598" i="3"/>
  <c r="A1597" i="3"/>
  <c r="A1596" i="3"/>
  <c r="A1595" i="3"/>
  <c r="A1594" i="3"/>
  <c r="A1593" i="3"/>
  <c r="A1592" i="3"/>
  <c r="A1591" i="3"/>
  <c r="A1590" i="3"/>
  <c r="A1589" i="3"/>
  <c r="A1588" i="3"/>
  <c r="A1587" i="3"/>
  <c r="A1586" i="3"/>
  <c r="A1585" i="3"/>
  <c r="A1584" i="3"/>
  <c r="A1583" i="3"/>
  <c r="A1582" i="3"/>
  <c r="A1581" i="3"/>
  <c r="A1580" i="3"/>
  <c r="A1579" i="3"/>
  <c r="A1578" i="3"/>
  <c r="A1577" i="3"/>
  <c r="A1576" i="3"/>
  <c r="A1575" i="3"/>
  <c r="A1574" i="3"/>
  <c r="A1573" i="3"/>
  <c r="A1572" i="3"/>
  <c r="A1571" i="3"/>
  <c r="A1570" i="3"/>
  <c r="A1569" i="3"/>
  <c r="A1568" i="3"/>
  <c r="A1567" i="3"/>
  <c r="A1566" i="3"/>
  <c r="A1565" i="3"/>
  <c r="A1564" i="3"/>
  <c r="A1563" i="3"/>
  <c r="A1562" i="3"/>
  <c r="A1561" i="3"/>
  <c r="A1560" i="3"/>
  <c r="A1559" i="3"/>
  <c r="A1558" i="3"/>
  <c r="A1557" i="3"/>
  <c r="A1556" i="3"/>
  <c r="A1555" i="3"/>
  <c r="A1554" i="3"/>
  <c r="A1553" i="3"/>
  <c r="A1552" i="3"/>
  <c r="A1551" i="3"/>
  <c r="A1550" i="3"/>
  <c r="A1549" i="3"/>
  <c r="A1548" i="3"/>
  <c r="A1547" i="3"/>
  <c r="A1546" i="3"/>
  <c r="A1545" i="3"/>
  <c r="A1544" i="3"/>
  <c r="A1543" i="3"/>
  <c r="A1542" i="3"/>
  <c r="A1541" i="3"/>
  <c r="A1540" i="3"/>
  <c r="A1539" i="3"/>
  <c r="A1538" i="3"/>
  <c r="A1537" i="3"/>
  <c r="A1536" i="3"/>
  <c r="A1535" i="3"/>
  <c r="A1534" i="3"/>
  <c r="A1533" i="3"/>
  <c r="A1532" i="3"/>
  <c r="A1531" i="3"/>
  <c r="A1530" i="3"/>
  <c r="A1529" i="3"/>
  <c r="A1528" i="3"/>
  <c r="A1527" i="3"/>
  <c r="A1526" i="3"/>
  <c r="A1525" i="3"/>
  <c r="A1524" i="3"/>
  <c r="A1523" i="3"/>
  <c r="A1522" i="3"/>
  <c r="A1521" i="3"/>
  <c r="A1520" i="3"/>
  <c r="A1519" i="3"/>
  <c r="A1518" i="3"/>
  <c r="A1517" i="3"/>
  <c r="A1516" i="3"/>
  <c r="A1515" i="3"/>
  <c r="A1514" i="3"/>
  <c r="A1513" i="3"/>
  <c r="A1512" i="3"/>
  <c r="A1511" i="3"/>
  <c r="A1510" i="3"/>
  <c r="A1509" i="3"/>
  <c r="A1508" i="3"/>
  <c r="A1507" i="3"/>
  <c r="A1506" i="3"/>
  <c r="A1505" i="3"/>
  <c r="A1504" i="3"/>
  <c r="A1503" i="3"/>
  <c r="A1502" i="3"/>
  <c r="A1501" i="3"/>
  <c r="A1500" i="3"/>
  <c r="A1499" i="3"/>
  <c r="A1498" i="3"/>
  <c r="A1497" i="3"/>
  <c r="A1496" i="3"/>
  <c r="A1495" i="3"/>
  <c r="A1494" i="3"/>
  <c r="A1493" i="3"/>
  <c r="A1492" i="3"/>
  <c r="A1491" i="3"/>
  <c r="A1490" i="3"/>
  <c r="A1489" i="3"/>
  <c r="A1488" i="3"/>
  <c r="A1487" i="3"/>
  <c r="A1486" i="3"/>
  <c r="A1485" i="3"/>
  <c r="A1484" i="3"/>
  <c r="A1483" i="3"/>
  <c r="A1482" i="3"/>
  <c r="A1481" i="3"/>
  <c r="A1480" i="3"/>
  <c r="A1479" i="3"/>
  <c r="A1478" i="3"/>
  <c r="A1477" i="3"/>
  <c r="A1476" i="3"/>
  <c r="A1475" i="3"/>
  <c r="A1474" i="3"/>
  <c r="A1473" i="3"/>
  <c r="A1472" i="3"/>
  <c r="A1471" i="3"/>
  <c r="A1470" i="3"/>
  <c r="A1469" i="3"/>
  <c r="A1468" i="3"/>
  <c r="A1467" i="3"/>
  <c r="A1466" i="3"/>
  <c r="A1465" i="3"/>
  <c r="A1464" i="3"/>
  <c r="A1463" i="3"/>
  <c r="A1462" i="3"/>
  <c r="A1461" i="3"/>
  <c r="A1460" i="3"/>
  <c r="A1459" i="3"/>
  <c r="A1458" i="3"/>
  <c r="A1457" i="3"/>
  <c r="A1456" i="3"/>
  <c r="A1455" i="3"/>
  <c r="A1454" i="3"/>
  <c r="A1453" i="3"/>
  <c r="A1452" i="3"/>
  <c r="A1451" i="3"/>
  <c r="A1450" i="3"/>
  <c r="A1449" i="3"/>
  <c r="A1448" i="3"/>
  <c r="A1447" i="3"/>
  <c r="A1446" i="3"/>
  <c r="A1445" i="3"/>
  <c r="A1444" i="3"/>
  <c r="A1443" i="3"/>
  <c r="A1442" i="3"/>
  <c r="A1441" i="3"/>
  <c r="A1440" i="3"/>
  <c r="A1439" i="3"/>
  <c r="A1438" i="3"/>
  <c r="A1437" i="3"/>
  <c r="A1436" i="3"/>
  <c r="A1435" i="3"/>
  <c r="A1434" i="3"/>
  <c r="A1433" i="3"/>
  <c r="A1432" i="3"/>
  <c r="A1431" i="3"/>
  <c r="A1430" i="3"/>
  <c r="A1429" i="3"/>
  <c r="A1428" i="3"/>
  <c r="A1427" i="3"/>
  <c r="A1426" i="3"/>
  <c r="A1425" i="3"/>
  <c r="A1424" i="3"/>
  <c r="A1423" i="3"/>
  <c r="A1422" i="3"/>
  <c r="A1421" i="3"/>
  <c r="A1420" i="3"/>
  <c r="A1419" i="3"/>
  <c r="A1418" i="3"/>
  <c r="A1417" i="3"/>
  <c r="A1416" i="3"/>
  <c r="A1415" i="3"/>
  <c r="A1414" i="3"/>
  <c r="A1413" i="3"/>
  <c r="A1412" i="3"/>
  <c r="A1411" i="3"/>
  <c r="A1410" i="3"/>
  <c r="A1409" i="3"/>
  <c r="A1408" i="3"/>
  <c r="A1407" i="3"/>
  <c r="A1406" i="3"/>
  <c r="A1405" i="3"/>
  <c r="A1404" i="3"/>
  <c r="A1403" i="3"/>
  <c r="A1402" i="3"/>
  <c r="A1401" i="3"/>
  <c r="A1400" i="3"/>
  <c r="A1399" i="3"/>
  <c r="A1398" i="3"/>
  <c r="A1397" i="3"/>
  <c r="A1396" i="3"/>
  <c r="A1395" i="3"/>
  <c r="A1394" i="3"/>
  <c r="A1393" i="3"/>
  <c r="A1392" i="3"/>
  <c r="A1391" i="3"/>
  <c r="A1390" i="3"/>
  <c r="A1389" i="3"/>
  <c r="A1388" i="3"/>
  <c r="A1387" i="3"/>
  <c r="A1386" i="3"/>
  <c r="A1385" i="3"/>
  <c r="A1384" i="3"/>
  <c r="A1383" i="3"/>
  <c r="A1382" i="3"/>
  <c r="A1381" i="3"/>
  <c r="A1380" i="3"/>
  <c r="A1379" i="3"/>
  <c r="A1378" i="3"/>
  <c r="A1377" i="3"/>
  <c r="A1376" i="3"/>
  <c r="A1375" i="3"/>
  <c r="A1374" i="3"/>
  <c r="A1373" i="3"/>
  <c r="A1372" i="3"/>
  <c r="A1371" i="3"/>
  <c r="A1370" i="3"/>
  <c r="A1369" i="3"/>
  <c r="A1368" i="3"/>
  <c r="A1367" i="3"/>
  <c r="A1366" i="3"/>
  <c r="A1365" i="3"/>
  <c r="A1364" i="3"/>
  <c r="A1363" i="3"/>
  <c r="A1362" i="3"/>
  <c r="A1361" i="3"/>
  <c r="A1360" i="3"/>
  <c r="A1359" i="3"/>
  <c r="A1358" i="3"/>
  <c r="A1357" i="3"/>
  <c r="A1356" i="3"/>
  <c r="A1355" i="3"/>
  <c r="A1354" i="3"/>
  <c r="A1353" i="3"/>
  <c r="A1352" i="3"/>
  <c r="A1351" i="3"/>
  <c r="A1350" i="3"/>
  <c r="A1349" i="3"/>
  <c r="A1348" i="3"/>
  <c r="A1347" i="3"/>
  <c r="A1346" i="3"/>
  <c r="A1345" i="3"/>
  <c r="A1344" i="3"/>
  <c r="A1343" i="3"/>
  <c r="A1342" i="3"/>
  <c r="A1341" i="3"/>
  <c r="A1340" i="3"/>
  <c r="A1339" i="3"/>
  <c r="A1338" i="3"/>
  <c r="A1337" i="3"/>
  <c r="A1336" i="3"/>
  <c r="A1335" i="3"/>
  <c r="A1334" i="3"/>
  <c r="A1333" i="3"/>
  <c r="A1332" i="3"/>
  <c r="A1331" i="3"/>
  <c r="A1330" i="3"/>
  <c r="A1329" i="3"/>
  <c r="A1328" i="3"/>
  <c r="A1327" i="3"/>
  <c r="A1326" i="3"/>
  <c r="A1325" i="3"/>
  <c r="A1324" i="3"/>
  <c r="A1323" i="3"/>
  <c r="A1322" i="3"/>
  <c r="A1321" i="3"/>
  <c r="A1320" i="3"/>
  <c r="A1319" i="3"/>
  <c r="A1318" i="3"/>
  <c r="A1317" i="3"/>
  <c r="A1316" i="3"/>
  <c r="A1315" i="3"/>
  <c r="A1314" i="3"/>
  <c r="A1313" i="3"/>
  <c r="A1312" i="3"/>
  <c r="A1311" i="3"/>
  <c r="A1310" i="3"/>
  <c r="A1309" i="3"/>
  <c r="A1308" i="3"/>
  <c r="A1307" i="3"/>
  <c r="A1306" i="3"/>
  <c r="A1305" i="3"/>
  <c r="A1304" i="3"/>
  <c r="A1303" i="3"/>
  <c r="A1302" i="3"/>
  <c r="A1301" i="3"/>
  <c r="A1300" i="3"/>
  <c r="A1299" i="3"/>
  <c r="A1298" i="3"/>
  <c r="A1297" i="3"/>
  <c r="A1296" i="3"/>
  <c r="A1295" i="3"/>
  <c r="A1294" i="3"/>
  <c r="A1293" i="3"/>
  <c r="A1292" i="3"/>
  <c r="A1291" i="3"/>
  <c r="A1290" i="3"/>
  <c r="A1289" i="3"/>
  <c r="A1288" i="3"/>
  <c r="A1287" i="3"/>
  <c r="A1286" i="3"/>
  <c r="A1285" i="3"/>
  <c r="A1284" i="3"/>
  <c r="A1283" i="3"/>
  <c r="A1282" i="3"/>
  <c r="A1281" i="3"/>
  <c r="A1280" i="3"/>
  <c r="A1279" i="3"/>
  <c r="A1278" i="3"/>
  <c r="A1277" i="3"/>
  <c r="A1276" i="3"/>
  <c r="A1275" i="3"/>
  <c r="A1274" i="3"/>
  <c r="A1273" i="3"/>
  <c r="A1272" i="3"/>
  <c r="A1271" i="3"/>
  <c r="A1270" i="3"/>
  <c r="A1269" i="3"/>
  <c r="A1268" i="3"/>
  <c r="A1267" i="3"/>
  <c r="A1266" i="3"/>
  <c r="A1265" i="3"/>
  <c r="A1264" i="3"/>
  <c r="A1263" i="3"/>
  <c r="A1262" i="3"/>
  <c r="A1261" i="3"/>
  <c r="A1260" i="3"/>
  <c r="A1259" i="3"/>
  <c r="A1258" i="3"/>
  <c r="A1257" i="3"/>
  <c r="A1256" i="3"/>
  <c r="A1255" i="3"/>
  <c r="A1254" i="3"/>
  <c r="A1253" i="3"/>
  <c r="A1252" i="3"/>
  <c r="A1251" i="3"/>
  <c r="A1250" i="3"/>
  <c r="A1249" i="3"/>
  <c r="A1248" i="3"/>
  <c r="A1247" i="3"/>
  <c r="A1246" i="3"/>
  <c r="A1245" i="3"/>
  <c r="A1244" i="3"/>
  <c r="A1243" i="3"/>
  <c r="A1242" i="3"/>
  <c r="A1241" i="3"/>
  <c r="A1240" i="3"/>
  <c r="A1239" i="3"/>
  <c r="A1238" i="3"/>
  <c r="A1237" i="3"/>
  <c r="A1236" i="3"/>
  <c r="A1235" i="3"/>
  <c r="A1234" i="3"/>
  <c r="A1233" i="3"/>
  <c r="A1232" i="3"/>
  <c r="A1231" i="3"/>
  <c r="A1230" i="3"/>
  <c r="A1229" i="3"/>
  <c r="A1228" i="3"/>
  <c r="A1227" i="3"/>
  <c r="A1226" i="3"/>
  <c r="A1225" i="3"/>
  <c r="A1224" i="3"/>
  <c r="A1223" i="3"/>
  <c r="A1222" i="3"/>
  <c r="A1221" i="3"/>
  <c r="A1220" i="3"/>
  <c r="A1219" i="3"/>
  <c r="A1218" i="3"/>
  <c r="A1217" i="3"/>
  <c r="A1216" i="3"/>
  <c r="A1215" i="3"/>
  <c r="A1214" i="3"/>
  <c r="A1213" i="3"/>
  <c r="A1212" i="3"/>
  <c r="A1211" i="3"/>
  <c r="A1210" i="3"/>
  <c r="A1209" i="3"/>
  <c r="A1208" i="3"/>
  <c r="A1207" i="3"/>
  <c r="A1206" i="3"/>
  <c r="A1205" i="3"/>
  <c r="A1204" i="3"/>
  <c r="A1203" i="3"/>
  <c r="A1202" i="3"/>
  <c r="A1201" i="3"/>
  <c r="A1200" i="3"/>
  <c r="A1199" i="3"/>
  <c r="A1198" i="3"/>
  <c r="A1197" i="3"/>
  <c r="A1196" i="3"/>
  <c r="A1195" i="3"/>
  <c r="A1194" i="3"/>
  <c r="A1193" i="3"/>
  <c r="A1192" i="3"/>
  <c r="A1191" i="3"/>
  <c r="A1190" i="3"/>
  <c r="A1189" i="3"/>
  <c r="A1188" i="3"/>
  <c r="A1187" i="3"/>
  <c r="A1186" i="3"/>
  <c r="A1185" i="3"/>
  <c r="A1184" i="3"/>
  <c r="A1183" i="3"/>
  <c r="A1182" i="3"/>
  <c r="A1181" i="3"/>
  <c r="A1180" i="3"/>
  <c r="A1179" i="3"/>
  <c r="A1178" i="3"/>
  <c r="A1177" i="3"/>
  <c r="A1176" i="3"/>
  <c r="A1175" i="3"/>
  <c r="A1174" i="3"/>
  <c r="A1173" i="3"/>
  <c r="A1172" i="3"/>
  <c r="A1171" i="3"/>
  <c r="A1170" i="3"/>
  <c r="A1169" i="3"/>
  <c r="A1168" i="3"/>
  <c r="A1167" i="3"/>
  <c r="A1166" i="3"/>
  <c r="A1165" i="3"/>
  <c r="A1164" i="3"/>
  <c r="A1163" i="3"/>
  <c r="A1162" i="3"/>
  <c r="A1161" i="3"/>
  <c r="A1160" i="3"/>
  <c r="A1159" i="3"/>
  <c r="A1158" i="3"/>
  <c r="A1157" i="3"/>
  <c r="A1156" i="3"/>
  <c r="A1155" i="3"/>
  <c r="A1154" i="3"/>
  <c r="A1153" i="3"/>
  <c r="A1152" i="3"/>
  <c r="A1151" i="3"/>
  <c r="A1150" i="3"/>
  <c r="A1149" i="3"/>
  <c r="A1148" i="3"/>
  <c r="A1147" i="3"/>
  <c r="A1146" i="3"/>
  <c r="A1145" i="3"/>
  <c r="A1144" i="3"/>
  <c r="A1143" i="3"/>
  <c r="A1142" i="3"/>
  <c r="A1141" i="3"/>
  <c r="A1140" i="3"/>
  <c r="A1139" i="3"/>
  <c r="A1138" i="3"/>
  <c r="A1137" i="3"/>
  <c r="A1136" i="3"/>
  <c r="A1135" i="3"/>
  <c r="A1134" i="3"/>
  <c r="A1133" i="3"/>
  <c r="A1132" i="3"/>
  <c r="A1131" i="3"/>
  <c r="A1130" i="3"/>
  <c r="A1129" i="3"/>
  <c r="A1128" i="3"/>
  <c r="A1127" i="3"/>
  <c r="A1126" i="3"/>
  <c r="A1125" i="3"/>
  <c r="A1124" i="3"/>
  <c r="A1123" i="3"/>
  <c r="A1122" i="3"/>
  <c r="A1121" i="3"/>
  <c r="A1120" i="3"/>
  <c r="A1119" i="3"/>
  <c r="A1118" i="3"/>
  <c r="A1117" i="3"/>
  <c r="A1116" i="3"/>
  <c r="A1115" i="3"/>
  <c r="A1114" i="3"/>
  <c r="A1113" i="3"/>
  <c r="A1112" i="3"/>
  <c r="A1111" i="3"/>
  <c r="A1110" i="3"/>
  <c r="A1109" i="3"/>
  <c r="A1108" i="3"/>
  <c r="A1107" i="3"/>
  <c r="A1106" i="3"/>
  <c r="A1105" i="3"/>
  <c r="A1104" i="3"/>
  <c r="A1103" i="3"/>
  <c r="A1102" i="3"/>
  <c r="A1101" i="3"/>
  <c r="A1100" i="3"/>
  <c r="A1099" i="3"/>
  <c r="A1098" i="3"/>
  <c r="A1097" i="3"/>
  <c r="A1096" i="3"/>
  <c r="A1095" i="3"/>
  <c r="A1094" i="3"/>
  <c r="A1093" i="3"/>
  <c r="A1092" i="3"/>
  <c r="A1091" i="3"/>
  <c r="A1090" i="3"/>
  <c r="A1089" i="3"/>
  <c r="A1088" i="3"/>
  <c r="A1087" i="3"/>
  <c r="A1086" i="3"/>
  <c r="A1085" i="3"/>
  <c r="A1084" i="3"/>
  <c r="A1083" i="3"/>
  <c r="A1082" i="3"/>
  <c r="A1081" i="3"/>
  <c r="A1080" i="3"/>
  <c r="A1079" i="3"/>
  <c r="A1078" i="3"/>
  <c r="A1077" i="3"/>
  <c r="A1076" i="3"/>
  <c r="A1075" i="3"/>
  <c r="A1074" i="3"/>
  <c r="A1073" i="3"/>
  <c r="A1072" i="3"/>
  <c r="A1071" i="3"/>
  <c r="A1070" i="3"/>
  <c r="A1069" i="3"/>
  <c r="A1068" i="3"/>
  <c r="A1067" i="3"/>
  <c r="A1066" i="3"/>
  <c r="A1065" i="3"/>
  <c r="A1064" i="3"/>
  <c r="A1063" i="3"/>
  <c r="A1062" i="3"/>
  <c r="A1061" i="3"/>
  <c r="A1060" i="3"/>
  <c r="A1059" i="3"/>
  <c r="A1058" i="3"/>
  <c r="A1057" i="3"/>
  <c r="A1056" i="3"/>
  <c r="A1055" i="3"/>
  <c r="A1054" i="3"/>
  <c r="A1053" i="3"/>
  <c r="A1052" i="3"/>
  <c r="A1051" i="3"/>
  <c r="A1050" i="3"/>
  <c r="A1049" i="3"/>
  <c r="A1048" i="3"/>
  <c r="A1047" i="3"/>
  <c r="A1046" i="3"/>
  <c r="A1045" i="3"/>
  <c r="A1044" i="3"/>
  <c r="A1043" i="3"/>
  <c r="A1042" i="3"/>
  <c r="A1041" i="3"/>
  <c r="A1040" i="3"/>
  <c r="A1039" i="3"/>
  <c r="A1038" i="3"/>
  <c r="A1037" i="3"/>
  <c r="A1036" i="3"/>
  <c r="A1035" i="3"/>
  <c r="A1034" i="3"/>
  <c r="A1033" i="3"/>
  <c r="A1032" i="3"/>
  <c r="A1031" i="3"/>
  <c r="A1030" i="3"/>
  <c r="A1029" i="3"/>
  <c r="A1028" i="3"/>
  <c r="A1027" i="3"/>
  <c r="A1026" i="3"/>
  <c r="A1025" i="3"/>
  <c r="A1024" i="3"/>
  <c r="A1023" i="3"/>
  <c r="A1022" i="3"/>
  <c r="A1021" i="3"/>
  <c r="A1020" i="3"/>
  <c r="A1019" i="3"/>
  <c r="A1018" i="3"/>
  <c r="A1017" i="3"/>
  <c r="A1016" i="3"/>
  <c r="A1015" i="3"/>
  <c r="A1014" i="3"/>
  <c r="A1013" i="3"/>
  <c r="A1012" i="3"/>
  <c r="A1011" i="3"/>
  <c r="A1010" i="3"/>
  <c r="A1009" i="3"/>
  <c r="A1008" i="3"/>
  <c r="A1007" i="3"/>
  <c r="A1006" i="3"/>
  <c r="A1005" i="3"/>
  <c r="A1004" i="3"/>
  <c r="A1003" i="3"/>
  <c r="A1002" i="3"/>
  <c r="A1001" i="3"/>
  <c r="A1000" i="3"/>
  <c r="A999" i="3"/>
  <c r="A998" i="3"/>
  <c r="A997" i="3"/>
  <c r="A996" i="3"/>
  <c r="A995" i="3"/>
  <c r="A994" i="3"/>
  <c r="A993" i="3"/>
  <c r="A992" i="3"/>
  <c r="A991" i="3"/>
  <c r="A990" i="3"/>
  <c r="A989" i="3"/>
  <c r="A988" i="3"/>
  <c r="A987" i="3"/>
  <c r="A986" i="3"/>
  <c r="A985" i="3"/>
  <c r="A984" i="3"/>
  <c r="A983" i="3"/>
  <c r="A982" i="3"/>
  <c r="A981" i="3"/>
  <c r="A980" i="3"/>
  <c r="A979" i="3"/>
  <c r="A978" i="3"/>
  <c r="A977" i="3"/>
  <c r="A976" i="3"/>
  <c r="A975" i="3"/>
  <c r="A974" i="3"/>
  <c r="A973" i="3"/>
  <c r="A972" i="3"/>
  <c r="A971" i="3"/>
  <c r="A970" i="3"/>
  <c r="A969" i="3"/>
  <c r="A968" i="3"/>
  <c r="A967" i="3"/>
  <c r="A966" i="3"/>
  <c r="A965" i="3"/>
  <c r="A964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1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2" i="3"/>
  <c r="A931" i="3"/>
  <c r="A930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7" i="3"/>
  <c r="A916" i="3"/>
  <c r="A915" i="3"/>
  <c r="A914" i="3"/>
  <c r="A913" i="3"/>
  <c r="A912" i="3"/>
  <c r="A911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7" i="3"/>
  <c r="A896" i="3"/>
  <c r="A895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2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8" i="3"/>
  <c r="A867" i="3"/>
  <c r="A866" i="3"/>
  <c r="A865" i="3"/>
  <c r="A864" i="3"/>
  <c r="A863" i="3"/>
  <c r="A862" i="3"/>
  <c r="A861" i="3"/>
  <c r="A860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8" i="3"/>
  <c r="A667" i="3"/>
  <c r="A666" i="3"/>
  <c r="A665" i="3"/>
  <c r="A664" i="3"/>
  <c r="A663" i="3"/>
  <c r="A662" i="3"/>
  <c r="A661" i="3"/>
  <c r="A660" i="3"/>
  <c r="A659" i="3"/>
  <c r="A658" i="3"/>
  <c r="A657" i="3"/>
  <c r="A656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8" i="3"/>
  <c r="A637" i="3"/>
  <c r="A636" i="3"/>
  <c r="A635" i="3"/>
  <c r="A634" i="3"/>
  <c r="A633" i="3"/>
  <c r="A632" i="3"/>
  <c r="A631" i="3"/>
  <c r="A630" i="3"/>
  <c r="A629" i="3"/>
  <c r="A628" i="3"/>
  <c r="A627" i="3"/>
  <c r="A626" i="3"/>
  <c r="A625" i="3"/>
  <c r="A624" i="3"/>
  <c r="A623" i="3"/>
  <c r="A622" i="3"/>
  <c r="A621" i="3"/>
  <c r="A620" i="3"/>
  <c r="A619" i="3"/>
  <c r="A618" i="3"/>
  <c r="A617" i="3"/>
  <c r="A616" i="3"/>
  <c r="A615" i="3"/>
  <c r="A614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BM436" i="6"/>
  <c r="I436" i="6"/>
  <c r="B436" i="6"/>
  <c r="A436" i="6" s="1"/>
  <c r="BM435" i="6"/>
  <c r="I435" i="6"/>
  <c r="B435" i="6"/>
  <c r="A435" i="6" s="1"/>
  <c r="BM434" i="6"/>
  <c r="I434" i="6"/>
  <c r="B434" i="6"/>
  <c r="A434" i="6" s="1"/>
  <c r="BM433" i="6"/>
  <c r="I433" i="6"/>
  <c r="B433" i="6"/>
  <c r="A433" i="6" s="1"/>
  <c r="BM432" i="6"/>
  <c r="A432" i="6"/>
  <c r="BM431" i="6"/>
  <c r="I431" i="6"/>
  <c r="B431" i="6"/>
  <c r="A431" i="6" s="1"/>
  <c r="BM430" i="6"/>
  <c r="I430" i="6"/>
  <c r="B430" i="6"/>
  <c r="A430" i="6" s="1"/>
  <c r="BM429" i="6"/>
  <c r="I429" i="6"/>
  <c r="B429" i="6"/>
  <c r="A429" i="6" s="1"/>
  <c r="BM428" i="6"/>
  <c r="I428" i="6"/>
  <c r="B428" i="6"/>
  <c r="A428" i="6" s="1"/>
  <c r="BL427" i="6"/>
  <c r="BL425" i="6" s="1"/>
  <c r="BK427" i="6"/>
  <c r="BK425" i="6" s="1"/>
  <c r="BJ427" i="6"/>
  <c r="BJ425" i="6" s="1"/>
  <c r="BI427" i="6"/>
  <c r="BI425" i="6" s="1"/>
  <c r="BH427" i="6"/>
  <c r="BH425" i="6" s="1"/>
  <c r="BG427" i="6"/>
  <c r="BG425" i="6" s="1"/>
  <c r="BF427" i="6"/>
  <c r="BF425" i="6" s="1"/>
  <c r="BE427" i="6"/>
  <c r="BE425" i="6" s="1"/>
  <c r="BD427" i="6"/>
  <c r="BD425" i="6" s="1"/>
  <c r="BC427" i="6"/>
  <c r="BC425" i="6" s="1"/>
  <c r="BB427" i="6"/>
  <c r="BB425" i="6" s="1"/>
  <c r="BA427" i="6"/>
  <c r="BA425" i="6" s="1"/>
  <c r="AZ427" i="6"/>
  <c r="AZ425" i="6" s="1"/>
  <c r="AY427" i="6"/>
  <c r="AY425" i="6" s="1"/>
  <c r="AX427" i="6"/>
  <c r="AX425" i="6" s="1"/>
  <c r="AW427" i="6"/>
  <c r="AW425" i="6" s="1"/>
  <c r="AV427" i="6"/>
  <c r="AV425" i="6" s="1"/>
  <c r="AU427" i="6"/>
  <c r="AU425" i="6" s="1"/>
  <c r="AT427" i="6"/>
  <c r="AS427" i="6"/>
  <c r="AS425" i="6" s="1"/>
  <c r="AR427" i="6"/>
  <c r="AR425" i="6" s="1"/>
  <c r="AQ427" i="6"/>
  <c r="AQ425" i="6" s="1"/>
  <c r="AP427" i="6"/>
  <c r="AP425" i="6" s="1"/>
  <c r="AO427" i="6"/>
  <c r="AO425" i="6" s="1"/>
  <c r="AN427" i="6"/>
  <c r="AN425" i="6" s="1"/>
  <c r="AM427" i="6"/>
  <c r="AM425" i="6" s="1"/>
  <c r="AL427" i="6"/>
  <c r="AK427" i="6"/>
  <c r="AK425" i="6" s="1"/>
  <c r="AJ427" i="6"/>
  <c r="AJ425" i="6" s="1"/>
  <c r="AI427" i="6"/>
  <c r="AI425" i="6" s="1"/>
  <c r="AH427" i="6"/>
  <c r="AH425" i="6" s="1"/>
  <c r="AG427" i="6"/>
  <c r="AG425" i="6" s="1"/>
  <c r="AF427" i="6"/>
  <c r="AE427" i="6"/>
  <c r="AE425" i="6" s="1"/>
  <c r="AD427" i="6"/>
  <c r="AC427" i="6"/>
  <c r="AC425" i="6" s="1"/>
  <c r="AB427" i="6"/>
  <c r="AB425" i="6" s="1"/>
  <c r="AA427" i="6"/>
  <c r="AA425" i="6" s="1"/>
  <c r="Z427" i="6"/>
  <c r="Z425" i="6" s="1"/>
  <c r="Y427" i="6"/>
  <c r="Y425" i="6" s="1"/>
  <c r="X427" i="6"/>
  <c r="X425" i="6" s="1"/>
  <c r="W427" i="6"/>
  <c r="W425" i="6" s="1"/>
  <c r="V427" i="6"/>
  <c r="V425" i="6" s="1"/>
  <c r="U427" i="6"/>
  <c r="U425" i="6" s="1"/>
  <c r="T427" i="6"/>
  <c r="T425" i="6" s="1"/>
  <c r="S427" i="6"/>
  <c r="S425" i="6" s="1"/>
  <c r="R427" i="6"/>
  <c r="R425" i="6" s="1"/>
  <c r="Q427" i="6"/>
  <c r="Q425" i="6" s="1"/>
  <c r="P427" i="6"/>
  <c r="P425" i="6" s="1"/>
  <c r="O427" i="6"/>
  <c r="O425" i="6" s="1"/>
  <c r="N427" i="6"/>
  <c r="M427" i="6"/>
  <c r="M425" i="6" s="1"/>
  <c r="L427" i="6"/>
  <c r="L425" i="6" s="1"/>
  <c r="K427" i="6"/>
  <c r="J427" i="6"/>
  <c r="J425" i="6" s="1"/>
  <c r="BM426" i="6"/>
  <c r="B426" i="6"/>
  <c r="A426" i="6" s="1"/>
  <c r="AT425" i="6"/>
  <c r="AL425" i="6"/>
  <c r="AF425" i="6"/>
  <c r="AD425" i="6"/>
  <c r="N425" i="6"/>
  <c r="BM448" i="6"/>
  <c r="I448" i="6"/>
  <c r="B448" i="6"/>
  <c r="A448" i="6" s="1"/>
  <c r="BM447" i="6"/>
  <c r="I447" i="6"/>
  <c r="B447" i="6"/>
  <c r="A447" i="6" s="1"/>
  <c r="BM446" i="6"/>
  <c r="I446" i="6"/>
  <c r="B446" i="6"/>
  <c r="A446" i="6" s="1"/>
  <c r="BM445" i="6"/>
  <c r="I445" i="6"/>
  <c r="B445" i="6"/>
  <c r="A445" i="6" s="1"/>
  <c r="BM444" i="6"/>
  <c r="A444" i="6"/>
  <c r="BM443" i="6"/>
  <c r="I443" i="6"/>
  <c r="B443" i="6"/>
  <c r="A443" i="6" s="1"/>
  <c r="BM442" i="6"/>
  <c r="I442" i="6"/>
  <c r="B442" i="6"/>
  <c r="A442" i="6" s="1"/>
  <c r="BM441" i="6"/>
  <c r="I441" i="6"/>
  <c r="B441" i="6"/>
  <c r="A441" i="6" s="1"/>
  <c r="BM440" i="6"/>
  <c r="I440" i="6"/>
  <c r="B440" i="6"/>
  <c r="A440" i="6" s="1"/>
  <c r="BL439" i="6"/>
  <c r="BL437" i="6" s="1"/>
  <c r="BK439" i="6"/>
  <c r="BK437" i="6" s="1"/>
  <c r="BJ439" i="6"/>
  <c r="BJ437" i="6" s="1"/>
  <c r="BI439" i="6"/>
  <c r="BI437" i="6" s="1"/>
  <c r="BH439" i="6"/>
  <c r="BH437" i="6" s="1"/>
  <c r="BG439" i="6"/>
  <c r="BG437" i="6" s="1"/>
  <c r="BF439" i="6"/>
  <c r="BF437" i="6" s="1"/>
  <c r="BE439" i="6"/>
  <c r="BE437" i="6" s="1"/>
  <c r="BD439" i="6"/>
  <c r="BD437" i="6" s="1"/>
  <c r="BC439" i="6"/>
  <c r="BC437" i="6" s="1"/>
  <c r="BB439" i="6"/>
  <c r="BB437" i="6" s="1"/>
  <c r="BA439" i="6"/>
  <c r="BA437" i="6" s="1"/>
  <c r="AZ439" i="6"/>
  <c r="AZ437" i="6" s="1"/>
  <c r="AY439" i="6"/>
  <c r="AY437" i="6" s="1"/>
  <c r="AX439" i="6"/>
  <c r="AX437" i="6" s="1"/>
  <c r="AW439" i="6"/>
  <c r="AW437" i="6" s="1"/>
  <c r="AV439" i="6"/>
  <c r="AV437" i="6" s="1"/>
  <c r="AU439" i="6"/>
  <c r="AU437" i="6" s="1"/>
  <c r="AT439" i="6"/>
  <c r="AT437" i="6" s="1"/>
  <c r="AS439" i="6"/>
  <c r="AS437" i="6" s="1"/>
  <c r="AR439" i="6"/>
  <c r="AR437" i="6" s="1"/>
  <c r="AQ439" i="6"/>
  <c r="AQ437" i="6" s="1"/>
  <c r="AP439" i="6"/>
  <c r="AO439" i="6"/>
  <c r="AO437" i="6" s="1"/>
  <c r="AN439" i="6"/>
  <c r="AN437" i="6" s="1"/>
  <c r="AM439" i="6"/>
  <c r="AM437" i="6" s="1"/>
  <c r="AL439" i="6"/>
  <c r="AL437" i="6" s="1"/>
  <c r="AK439" i="6"/>
  <c r="AK437" i="6" s="1"/>
  <c r="AJ439" i="6"/>
  <c r="AJ437" i="6" s="1"/>
  <c r="AI439" i="6"/>
  <c r="AI437" i="6" s="1"/>
  <c r="AH439" i="6"/>
  <c r="AH437" i="6" s="1"/>
  <c r="AG439" i="6"/>
  <c r="AG437" i="6" s="1"/>
  <c r="AF439" i="6"/>
  <c r="AF437" i="6" s="1"/>
  <c r="AE439" i="6"/>
  <c r="AE437" i="6" s="1"/>
  <c r="AD439" i="6"/>
  <c r="AD437" i="6" s="1"/>
  <c r="AC439" i="6"/>
  <c r="AC437" i="6" s="1"/>
  <c r="AB439" i="6"/>
  <c r="AB437" i="6" s="1"/>
  <c r="AA439" i="6"/>
  <c r="AA437" i="6" s="1"/>
  <c r="Z439" i="6"/>
  <c r="Z437" i="6" s="1"/>
  <c r="Y439" i="6"/>
  <c r="Y437" i="6" s="1"/>
  <c r="X439" i="6"/>
  <c r="X437" i="6" s="1"/>
  <c r="W439" i="6"/>
  <c r="W437" i="6" s="1"/>
  <c r="V439" i="6"/>
  <c r="V437" i="6" s="1"/>
  <c r="U439" i="6"/>
  <c r="U437" i="6" s="1"/>
  <c r="T439" i="6"/>
  <c r="T437" i="6" s="1"/>
  <c r="S439" i="6"/>
  <c r="S437" i="6" s="1"/>
  <c r="R439" i="6"/>
  <c r="Q439" i="6"/>
  <c r="Q437" i="6" s="1"/>
  <c r="P439" i="6"/>
  <c r="P437" i="6" s="1"/>
  <c r="O439" i="6"/>
  <c r="O437" i="6" s="1"/>
  <c r="N439" i="6"/>
  <c r="N437" i="6" s="1"/>
  <c r="M439" i="6"/>
  <c r="M437" i="6" s="1"/>
  <c r="L439" i="6"/>
  <c r="L437" i="6" s="1"/>
  <c r="K439" i="6"/>
  <c r="K437" i="6" s="1"/>
  <c r="J439" i="6"/>
  <c r="J437" i="6" s="1"/>
  <c r="BM438" i="6"/>
  <c r="B438" i="6"/>
  <c r="A438" i="6" s="1"/>
  <c r="AP437" i="6"/>
  <c r="R437" i="6"/>
  <c r="BB223" i="6"/>
  <c r="BB221" i="6" s="1"/>
  <c r="BK900" i="6"/>
  <c r="BK898" i="6" s="1"/>
  <c r="BB900" i="6"/>
  <c r="BB898" i="6" s="1"/>
  <c r="BC900" i="6"/>
  <c r="BC898" i="6" s="1"/>
  <c r="BD900" i="6"/>
  <c r="BD898" i="6" s="1"/>
  <c r="BE900" i="6"/>
  <c r="BE898" i="6" s="1"/>
  <c r="BF900" i="6"/>
  <c r="BF898" i="6" s="1"/>
  <c r="BG900" i="6"/>
  <c r="BG898" i="6" s="1"/>
  <c r="BH900" i="6"/>
  <c r="BH898" i="6" s="1"/>
  <c r="BI900" i="6"/>
  <c r="BI898" i="6" s="1"/>
  <c r="BJ900" i="6"/>
  <c r="BJ898" i="6" s="1"/>
  <c r="BL900" i="6"/>
  <c r="BL898" i="6" s="1"/>
  <c r="BA900" i="6"/>
  <c r="BA898" i="6" s="1"/>
  <c r="BB499" i="6"/>
  <c r="BB497" i="6" s="1"/>
  <c r="BC499" i="6"/>
  <c r="BC497" i="6" s="1"/>
  <c r="BD499" i="6"/>
  <c r="BD497" i="6" s="1"/>
  <c r="BE499" i="6"/>
  <c r="BE497" i="6" s="1"/>
  <c r="BF499" i="6"/>
  <c r="BF497" i="6" s="1"/>
  <c r="BG499" i="6"/>
  <c r="BG497" i="6" s="1"/>
  <c r="BH499" i="6"/>
  <c r="BH497" i="6" s="1"/>
  <c r="BI499" i="6"/>
  <c r="BI497" i="6" s="1"/>
  <c r="BJ499" i="6"/>
  <c r="BJ497" i="6" s="1"/>
  <c r="BK499" i="6"/>
  <c r="BK497" i="6" s="1"/>
  <c r="BL499" i="6"/>
  <c r="BL497" i="6" s="1"/>
  <c r="BA499" i="6"/>
  <c r="BA497" i="6" s="1"/>
  <c r="BB487" i="6"/>
  <c r="BB485" i="6" s="1"/>
  <c r="BC487" i="6"/>
  <c r="BC485" i="6" s="1"/>
  <c r="BD487" i="6"/>
  <c r="BD485" i="6" s="1"/>
  <c r="BE487" i="6"/>
  <c r="BE485" i="6" s="1"/>
  <c r="BF487" i="6"/>
  <c r="BF485" i="6" s="1"/>
  <c r="BG487" i="6"/>
  <c r="BH487" i="6"/>
  <c r="BH485" i="6" s="1"/>
  <c r="BI487" i="6"/>
  <c r="BI485" i="6" s="1"/>
  <c r="BJ487" i="6"/>
  <c r="BJ485" i="6" s="1"/>
  <c r="BK487" i="6"/>
  <c r="BK485" i="6" s="1"/>
  <c r="BL487" i="6"/>
  <c r="BL485" i="6" s="1"/>
  <c r="BA487" i="6"/>
  <c r="BA485" i="6" s="1"/>
  <c r="BA475" i="6"/>
  <c r="BA473" i="6" s="1"/>
  <c r="BG485" i="6"/>
  <c r="AI223" i="6"/>
  <c r="AI221" i="6" s="1"/>
  <c r="BE223" i="6"/>
  <c r="BE221" i="6" s="1"/>
  <c r="BF223" i="6"/>
  <c r="BF221" i="6" s="1"/>
  <c r="BG223" i="6"/>
  <c r="BG221" i="6" s="1"/>
  <c r="BH223" i="6"/>
  <c r="BH221" i="6" s="1"/>
  <c r="BI223" i="6"/>
  <c r="BI221" i="6" s="1"/>
  <c r="BM232" i="6"/>
  <c r="I232" i="6"/>
  <c r="B232" i="6"/>
  <c r="A232" i="6" s="1"/>
  <c r="BM231" i="6"/>
  <c r="I231" i="6"/>
  <c r="B231" i="6"/>
  <c r="A231" i="6" s="1"/>
  <c r="BM230" i="6"/>
  <c r="I230" i="6"/>
  <c r="B230" i="6"/>
  <c r="A230" i="6" s="1"/>
  <c r="BM229" i="6"/>
  <c r="I229" i="6"/>
  <c r="B229" i="6"/>
  <c r="A229" i="6" s="1"/>
  <c r="BM228" i="6"/>
  <c r="A228" i="6"/>
  <c r="BM227" i="6"/>
  <c r="I227" i="6"/>
  <c r="B227" i="6"/>
  <c r="A227" i="6" s="1"/>
  <c r="BM226" i="6"/>
  <c r="I226" i="6"/>
  <c r="B226" i="6"/>
  <c r="A226" i="6" s="1"/>
  <c r="BM225" i="6"/>
  <c r="I225" i="6"/>
  <c r="B225" i="6"/>
  <c r="A225" i="6" s="1"/>
  <c r="BM224" i="6"/>
  <c r="I224" i="6"/>
  <c r="B224" i="6"/>
  <c r="A224" i="6" s="1"/>
  <c r="J223" i="6"/>
  <c r="J221" i="6" s="1"/>
  <c r="K223" i="6"/>
  <c r="L223" i="6"/>
  <c r="L221" i="6" s="1"/>
  <c r="M223" i="6"/>
  <c r="M221" i="6" s="1"/>
  <c r="N223" i="6"/>
  <c r="N221" i="6" s="1"/>
  <c r="O223" i="6"/>
  <c r="O221" i="6" s="1"/>
  <c r="P223" i="6"/>
  <c r="P221" i="6" s="1"/>
  <c r="Q223" i="6"/>
  <c r="Q221" i="6" s="1"/>
  <c r="R223" i="6"/>
  <c r="R221" i="6" s="1"/>
  <c r="S223" i="6"/>
  <c r="S221" i="6" s="1"/>
  <c r="T223" i="6"/>
  <c r="T221" i="6" s="1"/>
  <c r="U223" i="6"/>
  <c r="U221" i="6" s="1"/>
  <c r="V223" i="6"/>
  <c r="V221" i="6" s="1"/>
  <c r="W223" i="6"/>
  <c r="W221" i="6" s="1"/>
  <c r="X223" i="6"/>
  <c r="X221" i="6" s="1"/>
  <c r="Y223" i="6"/>
  <c r="Y221" i="6" s="1"/>
  <c r="Z223" i="6"/>
  <c r="Z221" i="6" s="1"/>
  <c r="AA223" i="6"/>
  <c r="AA221" i="6" s="1"/>
  <c r="AB223" i="6"/>
  <c r="AB221" i="6" s="1"/>
  <c r="AC223" i="6"/>
  <c r="AC221" i="6" s="1"/>
  <c r="AD223" i="6"/>
  <c r="AD221" i="6" s="1"/>
  <c r="AE223" i="6"/>
  <c r="AE221" i="6" s="1"/>
  <c r="AF223" i="6"/>
  <c r="AF221" i="6" s="1"/>
  <c r="AG223" i="6"/>
  <c r="AG221" i="6" s="1"/>
  <c r="AH223" i="6"/>
  <c r="AH221" i="6" s="1"/>
  <c r="AJ223" i="6"/>
  <c r="AJ221" i="6" s="1"/>
  <c r="AK223" i="6"/>
  <c r="AK221" i="6" s="1"/>
  <c r="AL223" i="6"/>
  <c r="AL221" i="6" s="1"/>
  <c r="AM223" i="6"/>
  <c r="AM221" i="6" s="1"/>
  <c r="AN223" i="6"/>
  <c r="AN221" i="6" s="1"/>
  <c r="AO223" i="6"/>
  <c r="AO221" i="6" s="1"/>
  <c r="AP223" i="6"/>
  <c r="AP221" i="6" s="1"/>
  <c r="AQ223" i="6"/>
  <c r="AQ221" i="6" s="1"/>
  <c r="AR223" i="6"/>
  <c r="AR221" i="6" s="1"/>
  <c r="AS223" i="6"/>
  <c r="AS221" i="6" s="1"/>
  <c r="AT223" i="6"/>
  <c r="AT221" i="6" s="1"/>
  <c r="AU223" i="6"/>
  <c r="AU221" i="6" s="1"/>
  <c r="AV223" i="6"/>
  <c r="AV221" i="6" s="1"/>
  <c r="AW223" i="6"/>
  <c r="AW221" i="6" s="1"/>
  <c r="AX223" i="6"/>
  <c r="AX221" i="6" s="1"/>
  <c r="BL223" i="6"/>
  <c r="BL221" i="6" s="1"/>
  <c r="BK223" i="6"/>
  <c r="BK221" i="6" s="1"/>
  <c r="BJ223" i="6"/>
  <c r="BJ221" i="6" s="1"/>
  <c r="BD223" i="6"/>
  <c r="BD221" i="6" s="1"/>
  <c r="BC223" i="6"/>
  <c r="BC221" i="6" s="1"/>
  <c r="BA223" i="6"/>
  <c r="BA221" i="6" s="1"/>
  <c r="AZ223" i="6"/>
  <c r="AZ221" i="6" s="1"/>
  <c r="AY223" i="6"/>
  <c r="AY221" i="6" s="1"/>
  <c r="BM222" i="6"/>
  <c r="B222" i="6"/>
  <c r="A222" i="6" s="1"/>
  <c r="E50" i="4"/>
  <c r="E49" i="4"/>
  <c r="E48" i="4"/>
  <c r="E47" i="4"/>
  <c r="E32" i="4"/>
  <c r="E31" i="4"/>
  <c r="E30" i="4"/>
  <c r="E29" i="4"/>
  <c r="E28" i="4"/>
  <c r="E27" i="4"/>
  <c r="E26" i="4"/>
  <c r="E25" i="4"/>
  <c r="E23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4" i="4"/>
  <c r="E3" i="4"/>
  <c r="E2" i="4"/>
  <c r="A1" i="3"/>
  <c r="A9" i="6"/>
  <c r="A10" i="6"/>
  <c r="A11" i="6"/>
  <c r="A12" i="6"/>
  <c r="A13" i="6"/>
  <c r="A14" i="6"/>
  <c r="A15" i="6"/>
  <c r="A16" i="6"/>
  <c r="A24" i="6"/>
  <c r="A36" i="6"/>
  <c r="A48" i="6"/>
  <c r="A55" i="6"/>
  <c r="A60" i="6"/>
  <c r="A72" i="6"/>
  <c r="A84" i="6"/>
  <c r="A96" i="6"/>
  <c r="A108" i="6"/>
  <c r="A120" i="6"/>
  <c r="A132" i="6"/>
  <c r="A144" i="6"/>
  <c r="A156" i="6"/>
  <c r="A168" i="6"/>
  <c r="A180" i="6"/>
  <c r="A192" i="6"/>
  <c r="A204" i="6"/>
  <c r="A216" i="6"/>
  <c r="BM6" i="6"/>
  <c r="BM8" i="6"/>
  <c r="BM9" i="6"/>
  <c r="BM10" i="6"/>
  <c r="BM11" i="6"/>
  <c r="BM12" i="6"/>
  <c r="BM13" i="6"/>
  <c r="BM14" i="6"/>
  <c r="BM15" i="6"/>
  <c r="BM16" i="6"/>
  <c r="BM20" i="6"/>
  <c r="BM21" i="6"/>
  <c r="BM22" i="6"/>
  <c r="BM23" i="6"/>
  <c r="BM25" i="6"/>
  <c r="BM26" i="6"/>
  <c r="BM27" i="6"/>
  <c r="BM28" i="6"/>
  <c r="BM30" i="6"/>
  <c r="BM32" i="6"/>
  <c r="BM33" i="6"/>
  <c r="BM34" i="6"/>
  <c r="BM35" i="6"/>
  <c r="BM36" i="6"/>
  <c r="BM37" i="6"/>
  <c r="BM38" i="6"/>
  <c r="BM39" i="6"/>
  <c r="BM40" i="6"/>
  <c r="BM44" i="6"/>
  <c r="BM45" i="6"/>
  <c r="BM46" i="6"/>
  <c r="BM47" i="6"/>
  <c r="BM49" i="6"/>
  <c r="BM50" i="6"/>
  <c r="BM51" i="6"/>
  <c r="BM52" i="6"/>
  <c r="BM56" i="6"/>
  <c r="BM57" i="6"/>
  <c r="BM58" i="6"/>
  <c r="BM59" i="6"/>
  <c r="BM60" i="6"/>
  <c r="BM61" i="6"/>
  <c r="BM62" i="6"/>
  <c r="BM63" i="6"/>
  <c r="BM64" i="6"/>
  <c r="BM66" i="6"/>
  <c r="BM68" i="6"/>
  <c r="BM69" i="6"/>
  <c r="BM70" i="6"/>
  <c r="BM71" i="6"/>
  <c r="BM73" i="6"/>
  <c r="BM74" i="6"/>
  <c r="BM75" i="6"/>
  <c r="BM76" i="6"/>
  <c r="BM78" i="6"/>
  <c r="BM80" i="6"/>
  <c r="BM81" i="6"/>
  <c r="BM82" i="6"/>
  <c r="BM83" i="6"/>
  <c r="BM85" i="6"/>
  <c r="BM86" i="6"/>
  <c r="BM87" i="6"/>
  <c r="BM88" i="6"/>
  <c r="BM90" i="6"/>
  <c r="BM92" i="6"/>
  <c r="BM93" i="6"/>
  <c r="BM94" i="6"/>
  <c r="BM95" i="6"/>
  <c r="BM97" i="6"/>
  <c r="BM98" i="6"/>
  <c r="BM99" i="6"/>
  <c r="BM100" i="6"/>
  <c r="BM102" i="6"/>
  <c r="BM104" i="6"/>
  <c r="BM105" i="6"/>
  <c r="BM106" i="6"/>
  <c r="BM107" i="6"/>
  <c r="BM109" i="6"/>
  <c r="BM110" i="6"/>
  <c r="BM111" i="6"/>
  <c r="BM112" i="6"/>
  <c r="BM114" i="6"/>
  <c r="BM116" i="6"/>
  <c r="BM117" i="6"/>
  <c r="BM118" i="6"/>
  <c r="BM119" i="6"/>
  <c r="BM121" i="6"/>
  <c r="BM122" i="6"/>
  <c r="BM123" i="6"/>
  <c r="BM124" i="6"/>
  <c r="BM126" i="6"/>
  <c r="BM128" i="6"/>
  <c r="BM129" i="6"/>
  <c r="BM130" i="6"/>
  <c r="BM131" i="6"/>
  <c r="BM133" i="6"/>
  <c r="BM134" i="6"/>
  <c r="BM135" i="6"/>
  <c r="BM136" i="6"/>
  <c r="BM141" i="6"/>
  <c r="BM146" i="6"/>
  <c r="BM147" i="6"/>
  <c r="BM148" i="6"/>
  <c r="BM152" i="6"/>
  <c r="BM153" i="6"/>
  <c r="BM154" i="6"/>
  <c r="BM155" i="6"/>
  <c r="BM157" i="6"/>
  <c r="BM158" i="6"/>
  <c r="BM159" i="6"/>
  <c r="BM160" i="6"/>
  <c r="BM164" i="6"/>
  <c r="BM165" i="6"/>
  <c r="BM166" i="6"/>
  <c r="BM167" i="6"/>
  <c r="BM169" i="6"/>
  <c r="BM170" i="6"/>
  <c r="BM171" i="6"/>
  <c r="BM172" i="6"/>
  <c r="BM176" i="6"/>
  <c r="BM177" i="6"/>
  <c r="BM178" i="6"/>
  <c r="BM179" i="6"/>
  <c r="BM181" i="6"/>
  <c r="BM182" i="6"/>
  <c r="BM183" i="6"/>
  <c r="BM184" i="6"/>
  <c r="BM186" i="6"/>
  <c r="BM188" i="6"/>
  <c r="BM189" i="6"/>
  <c r="BM190" i="6"/>
  <c r="BM191" i="6"/>
  <c r="BM193" i="6"/>
  <c r="BM194" i="6"/>
  <c r="BM195" i="6"/>
  <c r="BM196" i="6"/>
  <c r="BM198" i="6"/>
  <c r="BM200" i="6"/>
  <c r="BM201" i="6"/>
  <c r="BM202" i="6"/>
  <c r="BM203" i="6"/>
  <c r="BM205" i="6"/>
  <c r="BM206" i="6"/>
  <c r="BM207" i="6"/>
  <c r="BM208" i="6"/>
  <c r="BM210" i="6"/>
  <c r="BM212" i="6"/>
  <c r="BM213" i="6"/>
  <c r="BM214" i="6"/>
  <c r="BM215" i="6"/>
  <c r="BM217" i="6"/>
  <c r="BM218" i="6"/>
  <c r="BM219" i="6"/>
  <c r="BM220" i="6"/>
  <c r="BM246" i="6"/>
  <c r="BM248" i="6"/>
  <c r="BM249" i="6"/>
  <c r="BM250" i="6"/>
  <c r="BM251" i="6"/>
  <c r="BM253" i="6"/>
  <c r="BM254" i="6"/>
  <c r="BM255" i="6"/>
  <c r="BM256" i="6"/>
  <c r="BM258" i="6"/>
  <c r="BM260" i="6"/>
  <c r="BM261" i="6"/>
  <c r="BM262" i="6"/>
  <c r="BM263" i="6"/>
  <c r="BM265" i="6"/>
  <c r="BM266" i="6"/>
  <c r="BM267" i="6"/>
  <c r="BM268" i="6"/>
  <c r="BM270" i="6"/>
  <c r="BM272" i="6"/>
  <c r="BM273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AC775" i="6"/>
  <c r="AG775" i="6"/>
  <c r="AH775" i="6"/>
  <c r="AI775" i="6"/>
  <c r="AJ775" i="6"/>
  <c r="AK775" i="6"/>
  <c r="AL775" i="6"/>
  <c r="AM775" i="6"/>
  <c r="AN775" i="6"/>
  <c r="AO775" i="6"/>
  <c r="AP775" i="6"/>
  <c r="AQ775" i="6"/>
  <c r="AR775" i="6"/>
  <c r="AS775" i="6"/>
  <c r="AT775" i="6"/>
  <c r="AU775" i="6"/>
  <c r="AV775" i="6"/>
  <c r="AW775" i="6"/>
  <c r="AX775" i="6"/>
  <c r="F1037" i="6"/>
  <c r="B1037" i="6"/>
  <c r="A1037" i="6" s="1"/>
  <c r="F1036" i="6"/>
  <c r="B1036" i="6"/>
  <c r="A1036" i="6" s="1"/>
  <c r="F1035" i="6"/>
  <c r="B1035" i="6"/>
  <c r="A1035" i="6" s="1"/>
  <c r="F1034" i="6"/>
  <c r="B1034" i="6"/>
  <c r="A1034" i="6" s="1"/>
  <c r="F1033" i="6"/>
  <c r="A1033" i="6"/>
  <c r="F1032" i="6"/>
  <c r="B1032" i="6"/>
  <c r="A1032" i="6" s="1"/>
  <c r="F1031" i="6"/>
  <c r="B1031" i="6"/>
  <c r="A1031" i="6" s="1"/>
  <c r="F1030" i="6"/>
  <c r="B1030" i="6"/>
  <c r="A1030" i="6" s="1"/>
  <c r="F1029" i="6"/>
  <c r="B1029" i="6"/>
  <c r="A1029" i="6" s="1"/>
  <c r="B1027" i="6"/>
  <c r="A1027" i="6" s="1"/>
  <c r="F1024" i="6"/>
  <c r="B1024" i="6"/>
  <c r="A1024" i="6" s="1"/>
  <c r="F1023" i="6"/>
  <c r="B1023" i="6"/>
  <c r="A1023" i="6" s="1"/>
  <c r="F1022" i="6"/>
  <c r="B1022" i="6"/>
  <c r="A1022" i="6" s="1"/>
  <c r="F1021" i="6"/>
  <c r="B1021" i="6"/>
  <c r="A1021" i="6" s="1"/>
  <c r="F1020" i="6"/>
  <c r="A1020" i="6"/>
  <c r="F1019" i="6"/>
  <c r="B1019" i="6"/>
  <c r="A1019" i="6" s="1"/>
  <c r="F1018" i="6"/>
  <c r="B1018" i="6"/>
  <c r="A1018" i="6" s="1"/>
  <c r="F1017" i="6"/>
  <c r="B1017" i="6"/>
  <c r="A1017" i="6" s="1"/>
  <c r="F1016" i="6"/>
  <c r="B1016" i="6"/>
  <c r="A1016" i="6" s="1"/>
  <c r="B1014" i="6"/>
  <c r="A1014" i="6" s="1"/>
  <c r="F1011" i="6"/>
  <c r="B1011" i="6"/>
  <c r="A1011" i="6" s="1"/>
  <c r="F1010" i="6"/>
  <c r="B1010" i="6"/>
  <c r="A1010" i="6" s="1"/>
  <c r="F1009" i="6"/>
  <c r="B1009" i="6"/>
  <c r="A1009" i="6" s="1"/>
  <c r="F1008" i="6"/>
  <c r="B1008" i="6"/>
  <c r="A1008" i="6" s="1"/>
  <c r="F1007" i="6"/>
  <c r="A1007" i="6"/>
  <c r="F1006" i="6"/>
  <c r="B1006" i="6"/>
  <c r="A1006" i="6" s="1"/>
  <c r="F1005" i="6"/>
  <c r="B1005" i="6"/>
  <c r="A1005" i="6" s="1"/>
  <c r="F1004" i="6"/>
  <c r="B1004" i="6"/>
  <c r="A1004" i="6" s="1"/>
  <c r="F1003" i="6"/>
  <c r="B1003" i="6"/>
  <c r="A1003" i="6" s="1"/>
  <c r="B1001" i="6"/>
  <c r="A1001" i="6" s="1"/>
  <c r="F998" i="6"/>
  <c r="B998" i="6"/>
  <c r="A998" i="6" s="1"/>
  <c r="F997" i="6"/>
  <c r="B997" i="6"/>
  <c r="A997" i="6" s="1"/>
  <c r="F996" i="6"/>
  <c r="B996" i="6"/>
  <c r="A996" i="6" s="1"/>
  <c r="F995" i="6"/>
  <c r="B995" i="6"/>
  <c r="A995" i="6" s="1"/>
  <c r="F994" i="6"/>
  <c r="A994" i="6"/>
  <c r="F993" i="6"/>
  <c r="B993" i="6"/>
  <c r="A993" i="6" s="1"/>
  <c r="F992" i="6"/>
  <c r="B992" i="6"/>
  <c r="A992" i="6" s="1"/>
  <c r="F991" i="6"/>
  <c r="B991" i="6"/>
  <c r="A991" i="6" s="1"/>
  <c r="F990" i="6"/>
  <c r="B990" i="6"/>
  <c r="A990" i="6" s="1"/>
  <c r="B988" i="6"/>
  <c r="A988" i="6" s="1"/>
  <c r="F985" i="6"/>
  <c r="B985" i="6"/>
  <c r="A985" i="6" s="1"/>
  <c r="F984" i="6"/>
  <c r="B984" i="6"/>
  <c r="A984" i="6" s="1"/>
  <c r="F983" i="6"/>
  <c r="B983" i="6"/>
  <c r="A983" i="6" s="1"/>
  <c r="F982" i="6"/>
  <c r="B982" i="6"/>
  <c r="A982" i="6" s="1"/>
  <c r="F981" i="6"/>
  <c r="A981" i="6"/>
  <c r="F980" i="6"/>
  <c r="B980" i="6"/>
  <c r="A980" i="6" s="1"/>
  <c r="F979" i="6"/>
  <c r="B979" i="6"/>
  <c r="A979" i="6" s="1"/>
  <c r="F978" i="6"/>
  <c r="B978" i="6"/>
  <c r="A978" i="6" s="1"/>
  <c r="F977" i="6"/>
  <c r="B977" i="6"/>
  <c r="A977" i="6" s="1"/>
  <c r="B975" i="6"/>
  <c r="A975" i="6" s="1"/>
  <c r="BL969" i="6"/>
  <c r="BK969" i="6"/>
  <c r="BJ969" i="6"/>
  <c r="BI969" i="6"/>
  <c r="BH969" i="6"/>
  <c r="BG969" i="6"/>
  <c r="BF969" i="6"/>
  <c r="BE969" i="6"/>
  <c r="BD969" i="6"/>
  <c r="BC969" i="6"/>
  <c r="BB969" i="6"/>
  <c r="BA969" i="6"/>
  <c r="J969" i="6"/>
  <c r="F965" i="6"/>
  <c r="B965" i="6"/>
  <c r="F964" i="6"/>
  <c r="B964" i="6"/>
  <c r="F963" i="6"/>
  <c r="B963" i="6"/>
  <c r="F962" i="6"/>
  <c r="B962" i="6"/>
  <c r="F961" i="6"/>
  <c r="F960" i="6"/>
  <c r="B960" i="6"/>
  <c r="F959" i="6"/>
  <c r="B959" i="6"/>
  <c r="F958" i="6"/>
  <c r="B958" i="6"/>
  <c r="F957" i="6"/>
  <c r="B957" i="6"/>
  <c r="BL775" i="6"/>
  <c r="BL948" i="6"/>
  <c r="BK775" i="6"/>
  <c r="BK948" i="6"/>
  <c r="BJ775" i="6"/>
  <c r="BJ948" i="6"/>
  <c r="BG775" i="6"/>
  <c r="BG948" i="6"/>
  <c r="BF775" i="6"/>
  <c r="BF948" i="6"/>
  <c r="BE775" i="6"/>
  <c r="BE948" i="6"/>
  <c r="BD775" i="6"/>
  <c r="BD948" i="6"/>
  <c r="BC775" i="6"/>
  <c r="BC948" i="6"/>
  <c r="BB775" i="6"/>
  <c r="BB948" i="6"/>
  <c r="BA775" i="6"/>
  <c r="BA948" i="6"/>
  <c r="BI948" i="6"/>
  <c r="BI775" i="6"/>
  <c r="BH948" i="6"/>
  <c r="BH775" i="6"/>
  <c r="AZ948" i="6"/>
  <c r="AZ775" i="6"/>
  <c r="AY948" i="6"/>
  <c r="AY775" i="6"/>
  <c r="AX948" i="6"/>
  <c r="AW948" i="6"/>
  <c r="AV948" i="6"/>
  <c r="AU948" i="6"/>
  <c r="AU953" i="6" s="1"/>
  <c r="AV954" i="6" s="1"/>
  <c r="AT948" i="6"/>
  <c r="AS948" i="6"/>
  <c r="AR948" i="6"/>
  <c r="AQ948" i="6"/>
  <c r="AP948" i="6"/>
  <c r="AO948" i="6"/>
  <c r="AN948" i="6"/>
  <c r="AM948" i="6"/>
  <c r="AM953" i="6" s="1"/>
  <c r="AN954" i="6" s="1"/>
  <c r="AL948" i="6"/>
  <c r="AK948" i="6"/>
  <c r="AJ948" i="6"/>
  <c r="AI948" i="6"/>
  <c r="AH948" i="6"/>
  <c r="AG948" i="6"/>
  <c r="AF948" i="6"/>
  <c r="AE948" i="6"/>
  <c r="AD948" i="6"/>
  <c r="AC948" i="6"/>
  <c r="AB948" i="6"/>
  <c r="AA948" i="6"/>
  <c r="Z948" i="6"/>
  <c r="W948" i="6"/>
  <c r="V948" i="6"/>
  <c r="U948" i="6"/>
  <c r="T948" i="6"/>
  <c r="S948" i="6"/>
  <c r="R948" i="6"/>
  <c r="Q948" i="6"/>
  <c r="P948" i="6"/>
  <c r="O948" i="6"/>
  <c r="N948" i="6"/>
  <c r="M948" i="6"/>
  <c r="L948" i="6"/>
  <c r="K948" i="6"/>
  <c r="J948" i="6"/>
  <c r="BM945" i="6"/>
  <c r="I945" i="6"/>
  <c r="B945" i="6"/>
  <c r="A945" i="6" s="1"/>
  <c r="BM944" i="6"/>
  <c r="I944" i="6"/>
  <c r="B944" i="6"/>
  <c r="A944" i="6" s="1"/>
  <c r="BM943" i="6"/>
  <c r="I943" i="6"/>
  <c r="B943" i="6"/>
  <c r="A943" i="6" s="1"/>
  <c r="BM942" i="6"/>
  <c r="I942" i="6"/>
  <c r="B942" i="6"/>
  <c r="A942" i="6" s="1"/>
  <c r="BM941" i="6"/>
  <c r="A941" i="6"/>
  <c r="BM940" i="6"/>
  <c r="I940" i="6"/>
  <c r="B940" i="6"/>
  <c r="A940" i="6" s="1"/>
  <c r="BM939" i="6"/>
  <c r="I939" i="6"/>
  <c r="B939" i="6"/>
  <c r="A939" i="6" s="1"/>
  <c r="BM938" i="6"/>
  <c r="I938" i="6"/>
  <c r="B938" i="6"/>
  <c r="A938" i="6" s="1"/>
  <c r="BM937" i="6"/>
  <c r="I937" i="6"/>
  <c r="B937" i="6"/>
  <c r="A937" i="6" s="1"/>
  <c r="BL936" i="6"/>
  <c r="BL934" i="6" s="1"/>
  <c r="BK936" i="6"/>
  <c r="BJ936" i="6"/>
  <c r="BI936" i="6"/>
  <c r="BI934" i="6" s="1"/>
  <c r="BH936" i="6"/>
  <c r="BH934" i="6" s="1"/>
  <c r="BG936" i="6"/>
  <c r="BG934" i="6" s="1"/>
  <c r="BF936" i="6"/>
  <c r="BF934" i="6" s="1"/>
  <c r="BE936" i="6"/>
  <c r="BE934" i="6" s="1"/>
  <c r="BD936" i="6"/>
  <c r="BD934" i="6" s="1"/>
  <c r="BC936" i="6"/>
  <c r="BC934" i="6" s="1"/>
  <c r="BB936" i="6"/>
  <c r="BB934" i="6" s="1"/>
  <c r="BA936" i="6"/>
  <c r="BA934" i="6" s="1"/>
  <c r="AZ936" i="6"/>
  <c r="AZ934" i="6" s="1"/>
  <c r="AY936" i="6"/>
  <c r="AY934" i="6" s="1"/>
  <c r="AX936" i="6"/>
  <c r="AX934" i="6" s="1"/>
  <c r="AW936" i="6"/>
  <c r="AW934" i="6" s="1"/>
  <c r="AV936" i="6"/>
  <c r="AV934" i="6" s="1"/>
  <c r="AU936" i="6"/>
  <c r="AU934" i="6" s="1"/>
  <c r="AT936" i="6"/>
  <c r="AT934" i="6" s="1"/>
  <c r="AS936" i="6"/>
  <c r="AS934" i="6" s="1"/>
  <c r="AR936" i="6"/>
  <c r="AR934" i="6" s="1"/>
  <c r="AQ936" i="6"/>
  <c r="AQ934" i="6" s="1"/>
  <c r="AP936" i="6"/>
  <c r="AP934" i="6" s="1"/>
  <c r="AO936" i="6"/>
  <c r="AO934" i="6" s="1"/>
  <c r="AN936" i="6"/>
  <c r="AN934" i="6" s="1"/>
  <c r="AM936" i="6"/>
  <c r="AM934" i="6" s="1"/>
  <c r="AL936" i="6"/>
  <c r="AL934" i="6" s="1"/>
  <c r="AK936" i="6"/>
  <c r="AK934" i="6" s="1"/>
  <c r="AJ936" i="6"/>
  <c r="AJ934" i="6" s="1"/>
  <c r="AI936" i="6"/>
  <c r="AI934" i="6" s="1"/>
  <c r="AH936" i="6"/>
  <c r="AH934" i="6" s="1"/>
  <c r="AG936" i="6"/>
  <c r="AG934" i="6" s="1"/>
  <c r="AF936" i="6"/>
  <c r="AF934" i="6" s="1"/>
  <c r="AE936" i="6"/>
  <c r="AE934" i="6" s="1"/>
  <c r="AD936" i="6"/>
  <c r="AD934" i="6" s="1"/>
  <c r="AC936" i="6"/>
  <c r="AC934" i="6" s="1"/>
  <c r="AB936" i="6"/>
  <c r="AB934" i="6" s="1"/>
  <c r="AA936" i="6"/>
  <c r="AA934" i="6" s="1"/>
  <c r="Z936" i="6"/>
  <c r="Z934" i="6" s="1"/>
  <c r="Y936" i="6"/>
  <c r="Y934" i="6" s="1"/>
  <c r="X936" i="6"/>
  <c r="X934" i="6" s="1"/>
  <c r="W936" i="6"/>
  <c r="W934" i="6" s="1"/>
  <c r="V936" i="6"/>
  <c r="V934" i="6" s="1"/>
  <c r="U936" i="6"/>
  <c r="U934" i="6" s="1"/>
  <c r="T936" i="6"/>
  <c r="T934" i="6" s="1"/>
  <c r="S936" i="6"/>
  <c r="S934" i="6" s="1"/>
  <c r="R936" i="6"/>
  <c r="R934" i="6" s="1"/>
  <c r="Q936" i="6"/>
  <c r="Q934" i="6" s="1"/>
  <c r="P936" i="6"/>
  <c r="P934" i="6" s="1"/>
  <c r="O936" i="6"/>
  <c r="O934" i="6" s="1"/>
  <c r="N936" i="6"/>
  <c r="N934" i="6" s="1"/>
  <c r="M936" i="6"/>
  <c r="M934" i="6" s="1"/>
  <c r="L936" i="6"/>
  <c r="L934" i="6" s="1"/>
  <c r="K936" i="6"/>
  <c r="K934" i="6" s="1"/>
  <c r="J936" i="6"/>
  <c r="J934" i="6" s="1"/>
  <c r="BM935" i="6"/>
  <c r="B935" i="6"/>
  <c r="A935" i="6" s="1"/>
  <c r="BK934" i="6"/>
  <c r="BJ934" i="6"/>
  <c r="BM933" i="6"/>
  <c r="I933" i="6"/>
  <c r="B933" i="6"/>
  <c r="A933" i="6" s="1"/>
  <c r="BM932" i="6"/>
  <c r="I932" i="6"/>
  <c r="B932" i="6"/>
  <c r="A932" i="6" s="1"/>
  <c r="BM931" i="6"/>
  <c r="I931" i="6"/>
  <c r="B931" i="6"/>
  <c r="A931" i="6" s="1"/>
  <c r="BM930" i="6"/>
  <c r="I930" i="6"/>
  <c r="B930" i="6"/>
  <c r="A930" i="6" s="1"/>
  <c r="BM929" i="6"/>
  <c r="A929" i="6"/>
  <c r="BM928" i="6"/>
  <c r="I928" i="6"/>
  <c r="B928" i="6"/>
  <c r="A928" i="6" s="1"/>
  <c r="BM927" i="6"/>
  <c r="I927" i="6"/>
  <c r="B927" i="6"/>
  <c r="A927" i="6" s="1"/>
  <c r="BM926" i="6"/>
  <c r="I926" i="6"/>
  <c r="B926" i="6"/>
  <c r="A926" i="6" s="1"/>
  <c r="BM925" i="6"/>
  <c r="I925" i="6"/>
  <c r="B925" i="6"/>
  <c r="A925" i="6" s="1"/>
  <c r="BL924" i="6"/>
  <c r="BL922" i="6" s="1"/>
  <c r="BK924" i="6"/>
  <c r="BK922" i="6" s="1"/>
  <c r="BJ924" i="6"/>
  <c r="BJ922" i="6" s="1"/>
  <c r="BI924" i="6"/>
  <c r="BI922" i="6" s="1"/>
  <c r="BH924" i="6"/>
  <c r="BH922" i="6" s="1"/>
  <c r="BG924" i="6"/>
  <c r="BG922" i="6" s="1"/>
  <c r="BF924" i="6"/>
  <c r="BF922" i="6" s="1"/>
  <c r="BE924" i="6"/>
  <c r="BE922" i="6" s="1"/>
  <c r="BD924" i="6"/>
  <c r="BD922" i="6" s="1"/>
  <c r="BC924" i="6"/>
  <c r="BC922" i="6" s="1"/>
  <c r="BB924" i="6"/>
  <c r="BB922" i="6" s="1"/>
  <c r="BA924" i="6"/>
  <c r="BA922" i="6" s="1"/>
  <c r="AZ924" i="6"/>
  <c r="AZ922" i="6" s="1"/>
  <c r="AY924" i="6"/>
  <c r="AY922" i="6" s="1"/>
  <c r="AX924" i="6"/>
  <c r="AX922" i="6" s="1"/>
  <c r="AW924" i="6"/>
  <c r="AW922" i="6" s="1"/>
  <c r="AV924" i="6"/>
  <c r="AV922" i="6" s="1"/>
  <c r="AU924" i="6"/>
  <c r="AU922" i="6" s="1"/>
  <c r="AT924" i="6"/>
  <c r="AT922" i="6" s="1"/>
  <c r="AS924" i="6"/>
  <c r="AS922" i="6" s="1"/>
  <c r="AR924" i="6"/>
  <c r="AR922" i="6" s="1"/>
  <c r="AQ924" i="6"/>
  <c r="AQ922" i="6" s="1"/>
  <c r="AP924" i="6"/>
  <c r="AP922" i="6" s="1"/>
  <c r="AO924" i="6"/>
  <c r="AO922" i="6" s="1"/>
  <c r="AN924" i="6"/>
  <c r="AN922" i="6" s="1"/>
  <c r="AM924" i="6"/>
  <c r="AM922" i="6" s="1"/>
  <c r="AL924" i="6"/>
  <c r="AL922" i="6" s="1"/>
  <c r="AK924" i="6"/>
  <c r="AK922" i="6" s="1"/>
  <c r="AJ924" i="6"/>
  <c r="AJ922" i="6" s="1"/>
  <c r="AI924" i="6"/>
  <c r="AI922" i="6" s="1"/>
  <c r="AH924" i="6"/>
  <c r="AH922" i="6" s="1"/>
  <c r="AG924" i="6"/>
  <c r="AG922" i="6" s="1"/>
  <c r="AF924" i="6"/>
  <c r="AF922" i="6" s="1"/>
  <c r="AE924" i="6"/>
  <c r="AE922" i="6" s="1"/>
  <c r="AD924" i="6"/>
  <c r="AD922" i="6" s="1"/>
  <c r="AC924" i="6"/>
  <c r="AC922" i="6" s="1"/>
  <c r="AB924" i="6"/>
  <c r="AB922" i="6" s="1"/>
  <c r="AA924" i="6"/>
  <c r="AA922" i="6" s="1"/>
  <c r="Z924" i="6"/>
  <c r="Z922" i="6" s="1"/>
  <c r="Y924" i="6"/>
  <c r="Y922" i="6" s="1"/>
  <c r="X924" i="6"/>
  <c r="X922" i="6" s="1"/>
  <c r="W924" i="6"/>
  <c r="W922" i="6" s="1"/>
  <c r="V924" i="6"/>
  <c r="V922" i="6" s="1"/>
  <c r="U924" i="6"/>
  <c r="U922" i="6" s="1"/>
  <c r="T924" i="6"/>
  <c r="T922" i="6" s="1"/>
  <c r="S924" i="6"/>
  <c r="S922" i="6" s="1"/>
  <c r="R924" i="6"/>
  <c r="R922" i="6" s="1"/>
  <c r="Q924" i="6"/>
  <c r="Q922" i="6" s="1"/>
  <c r="P924" i="6"/>
  <c r="P922" i="6" s="1"/>
  <c r="O924" i="6"/>
  <c r="O922" i="6" s="1"/>
  <c r="N924" i="6"/>
  <c r="N922" i="6" s="1"/>
  <c r="M924" i="6"/>
  <c r="M922" i="6" s="1"/>
  <c r="L924" i="6"/>
  <c r="L922" i="6" s="1"/>
  <c r="K924" i="6"/>
  <c r="K922" i="6" s="1"/>
  <c r="J924" i="6"/>
  <c r="J922" i="6" s="1"/>
  <c r="BM923" i="6"/>
  <c r="B923" i="6"/>
  <c r="A923" i="6" s="1"/>
  <c r="BM921" i="6"/>
  <c r="I921" i="6"/>
  <c r="B921" i="6"/>
  <c r="A921" i="6" s="1"/>
  <c r="BM920" i="6"/>
  <c r="I920" i="6"/>
  <c r="B920" i="6"/>
  <c r="A920" i="6" s="1"/>
  <c r="BM919" i="6"/>
  <c r="I919" i="6"/>
  <c r="B919" i="6"/>
  <c r="A919" i="6" s="1"/>
  <c r="BM918" i="6"/>
  <c r="I918" i="6"/>
  <c r="B918" i="6"/>
  <c r="A918" i="6" s="1"/>
  <c r="BM917" i="6"/>
  <c r="A917" i="6"/>
  <c r="BM916" i="6"/>
  <c r="I916" i="6"/>
  <c r="B916" i="6"/>
  <c r="A916" i="6" s="1"/>
  <c r="BM915" i="6"/>
  <c r="I915" i="6"/>
  <c r="B915" i="6"/>
  <c r="A915" i="6" s="1"/>
  <c r="BM914" i="6"/>
  <c r="I914" i="6"/>
  <c r="B914" i="6"/>
  <c r="A914" i="6" s="1"/>
  <c r="BM913" i="6"/>
  <c r="I913" i="6"/>
  <c r="B913" i="6"/>
  <c r="A913" i="6" s="1"/>
  <c r="BL912" i="6"/>
  <c r="BL910" i="6" s="1"/>
  <c r="BK912" i="6"/>
  <c r="BK910" i="6" s="1"/>
  <c r="BJ912" i="6"/>
  <c r="BJ910" i="6" s="1"/>
  <c r="BI912" i="6"/>
  <c r="BI910" i="6" s="1"/>
  <c r="BH912" i="6"/>
  <c r="BH910" i="6" s="1"/>
  <c r="BG912" i="6"/>
  <c r="BG910" i="6" s="1"/>
  <c r="BF912" i="6"/>
  <c r="BF910" i="6" s="1"/>
  <c r="BE912" i="6"/>
  <c r="BE910" i="6" s="1"/>
  <c r="BD912" i="6"/>
  <c r="BD910" i="6" s="1"/>
  <c r="BC912" i="6"/>
  <c r="BC910" i="6" s="1"/>
  <c r="BB912" i="6"/>
  <c r="BB910" i="6" s="1"/>
  <c r="BA912" i="6"/>
  <c r="BA910" i="6" s="1"/>
  <c r="AZ912" i="6"/>
  <c r="AZ910" i="6" s="1"/>
  <c r="AY912" i="6"/>
  <c r="AY910" i="6" s="1"/>
  <c r="AX912" i="6"/>
  <c r="AX910" i="6" s="1"/>
  <c r="AW912" i="6"/>
  <c r="AW910" i="6" s="1"/>
  <c r="AV912" i="6"/>
  <c r="AV910" i="6" s="1"/>
  <c r="AU912" i="6"/>
  <c r="AU910" i="6" s="1"/>
  <c r="AT912" i="6"/>
  <c r="AT910" i="6" s="1"/>
  <c r="AS912" i="6"/>
  <c r="AS910" i="6" s="1"/>
  <c r="AR912" i="6"/>
  <c r="AR910" i="6" s="1"/>
  <c r="AQ912" i="6"/>
  <c r="AQ910" i="6" s="1"/>
  <c r="AP912" i="6"/>
  <c r="AP910" i="6" s="1"/>
  <c r="AO912" i="6"/>
  <c r="AO910" i="6" s="1"/>
  <c r="AN912" i="6"/>
  <c r="AN910" i="6" s="1"/>
  <c r="AM912" i="6"/>
  <c r="AM910" i="6" s="1"/>
  <c r="AL912" i="6"/>
  <c r="AL910" i="6" s="1"/>
  <c r="AK912" i="6"/>
  <c r="AK910" i="6" s="1"/>
  <c r="AJ912" i="6"/>
  <c r="AJ910" i="6" s="1"/>
  <c r="AI912" i="6"/>
  <c r="AI910" i="6" s="1"/>
  <c r="AH912" i="6"/>
  <c r="AH910" i="6" s="1"/>
  <c r="AG912" i="6"/>
  <c r="AG910" i="6" s="1"/>
  <c r="AF912" i="6"/>
  <c r="AF910" i="6" s="1"/>
  <c r="AE912" i="6"/>
  <c r="AE910" i="6" s="1"/>
  <c r="AD912" i="6"/>
  <c r="AD910" i="6" s="1"/>
  <c r="AC912" i="6"/>
  <c r="AC910" i="6" s="1"/>
  <c r="AB912" i="6"/>
  <c r="AB910" i="6" s="1"/>
  <c r="AA912" i="6"/>
  <c r="AA910" i="6" s="1"/>
  <c r="Z912" i="6"/>
  <c r="Z910" i="6" s="1"/>
  <c r="Y912" i="6"/>
  <c r="Y910" i="6" s="1"/>
  <c r="X912" i="6"/>
  <c r="X910" i="6" s="1"/>
  <c r="W912" i="6"/>
  <c r="W910" i="6" s="1"/>
  <c r="V912" i="6"/>
  <c r="V910" i="6" s="1"/>
  <c r="U912" i="6"/>
  <c r="U910" i="6" s="1"/>
  <c r="T912" i="6"/>
  <c r="T910" i="6" s="1"/>
  <c r="S912" i="6"/>
  <c r="S910" i="6" s="1"/>
  <c r="R912" i="6"/>
  <c r="R910" i="6" s="1"/>
  <c r="Q912" i="6"/>
  <c r="Q910" i="6" s="1"/>
  <c r="P912" i="6"/>
  <c r="P910" i="6" s="1"/>
  <c r="O912" i="6"/>
  <c r="O910" i="6" s="1"/>
  <c r="N912" i="6"/>
  <c r="N910" i="6" s="1"/>
  <c r="M912" i="6"/>
  <c r="M910" i="6" s="1"/>
  <c r="L912" i="6"/>
  <c r="L910" i="6" s="1"/>
  <c r="K912" i="6"/>
  <c r="K910" i="6" s="1"/>
  <c r="J912" i="6"/>
  <c r="J910" i="6" s="1"/>
  <c r="BM911" i="6"/>
  <c r="B911" i="6"/>
  <c r="A911" i="6" s="1"/>
  <c r="BM909" i="6"/>
  <c r="I909" i="6"/>
  <c r="B909" i="6"/>
  <c r="A909" i="6" s="1"/>
  <c r="BM908" i="6"/>
  <c r="I908" i="6"/>
  <c r="B908" i="6"/>
  <c r="A908" i="6" s="1"/>
  <c r="BM907" i="6"/>
  <c r="I907" i="6"/>
  <c r="B907" i="6"/>
  <c r="A907" i="6" s="1"/>
  <c r="BM906" i="6"/>
  <c r="I906" i="6"/>
  <c r="B906" i="6"/>
  <c r="A906" i="6" s="1"/>
  <c r="BM905" i="6"/>
  <c r="A905" i="6"/>
  <c r="BM904" i="6"/>
  <c r="I904" i="6"/>
  <c r="B904" i="6"/>
  <c r="A904" i="6" s="1"/>
  <c r="BM903" i="6"/>
  <c r="I903" i="6"/>
  <c r="B903" i="6"/>
  <c r="A903" i="6" s="1"/>
  <c r="BM902" i="6"/>
  <c r="I902" i="6"/>
  <c r="B902" i="6"/>
  <c r="A902" i="6" s="1"/>
  <c r="BM901" i="6"/>
  <c r="I901" i="6"/>
  <c r="B901" i="6"/>
  <c r="A901" i="6" s="1"/>
  <c r="AZ900" i="6"/>
  <c r="AZ898" i="6" s="1"/>
  <c r="AY900" i="6"/>
  <c r="AY898" i="6" s="1"/>
  <c r="AX900" i="6"/>
  <c r="AX898" i="6" s="1"/>
  <c r="AW900" i="6"/>
  <c r="AW898" i="6" s="1"/>
  <c r="AV900" i="6"/>
  <c r="AV898" i="6" s="1"/>
  <c r="AU900" i="6"/>
  <c r="AT900" i="6"/>
  <c r="AS900" i="6"/>
  <c r="AS898" i="6" s="1"/>
  <c r="AR900" i="6"/>
  <c r="AR898" i="6" s="1"/>
  <c r="AQ900" i="6"/>
  <c r="AQ898" i="6" s="1"/>
  <c r="AP900" i="6"/>
  <c r="AP898" i="6" s="1"/>
  <c r="AO900" i="6"/>
  <c r="AO898" i="6" s="1"/>
  <c r="AN900" i="6"/>
  <c r="AN898" i="6" s="1"/>
  <c r="AM900" i="6"/>
  <c r="AM898" i="6" s="1"/>
  <c r="AL900" i="6"/>
  <c r="AL898" i="6" s="1"/>
  <c r="AK900" i="6"/>
  <c r="AK898" i="6" s="1"/>
  <c r="AJ900" i="6"/>
  <c r="AJ898" i="6" s="1"/>
  <c r="AI900" i="6"/>
  <c r="AI898" i="6" s="1"/>
  <c r="AH900" i="6"/>
  <c r="AH898" i="6" s="1"/>
  <c r="AG900" i="6"/>
  <c r="AG898" i="6" s="1"/>
  <c r="AF900" i="6"/>
  <c r="AF898" i="6" s="1"/>
  <c r="AE900" i="6"/>
  <c r="AE898" i="6" s="1"/>
  <c r="AD900" i="6"/>
  <c r="AD898" i="6" s="1"/>
  <c r="AC900" i="6"/>
  <c r="AC898" i="6" s="1"/>
  <c r="AB900" i="6"/>
  <c r="AB898" i="6" s="1"/>
  <c r="AA900" i="6"/>
  <c r="AA898" i="6" s="1"/>
  <c r="Z900" i="6"/>
  <c r="Z898" i="6" s="1"/>
  <c r="Y900" i="6"/>
  <c r="Y898" i="6" s="1"/>
  <c r="X900" i="6"/>
  <c r="X898" i="6" s="1"/>
  <c r="W900" i="6"/>
  <c r="W898" i="6" s="1"/>
  <c r="V900" i="6"/>
  <c r="V898" i="6" s="1"/>
  <c r="U900" i="6"/>
  <c r="U898" i="6" s="1"/>
  <c r="T900" i="6"/>
  <c r="T898" i="6" s="1"/>
  <c r="S900" i="6"/>
  <c r="S898" i="6" s="1"/>
  <c r="R900" i="6"/>
  <c r="R898" i="6" s="1"/>
  <c r="Q900" i="6"/>
  <c r="Q898" i="6" s="1"/>
  <c r="P900" i="6"/>
  <c r="P898" i="6" s="1"/>
  <c r="O900" i="6"/>
  <c r="O898" i="6" s="1"/>
  <c r="N900" i="6"/>
  <c r="N898" i="6" s="1"/>
  <c r="M900" i="6"/>
  <c r="M898" i="6" s="1"/>
  <c r="L900" i="6"/>
  <c r="L898" i="6" s="1"/>
  <c r="K900" i="6"/>
  <c r="K898" i="6" s="1"/>
  <c r="J900" i="6"/>
  <c r="J898" i="6" s="1"/>
  <c r="BM899" i="6"/>
  <c r="B899" i="6"/>
  <c r="A899" i="6" s="1"/>
  <c r="AU898" i="6"/>
  <c r="AT898" i="6"/>
  <c r="BM897" i="6"/>
  <c r="I897" i="6"/>
  <c r="B897" i="6"/>
  <c r="A897" i="6" s="1"/>
  <c r="BM896" i="6"/>
  <c r="I896" i="6"/>
  <c r="B896" i="6"/>
  <c r="A896" i="6" s="1"/>
  <c r="BM895" i="6"/>
  <c r="I895" i="6"/>
  <c r="B895" i="6"/>
  <c r="A895" i="6" s="1"/>
  <c r="BM894" i="6"/>
  <c r="I894" i="6"/>
  <c r="B894" i="6"/>
  <c r="A894" i="6" s="1"/>
  <c r="BM893" i="6"/>
  <c r="A893" i="6"/>
  <c r="BM892" i="6"/>
  <c r="I892" i="6"/>
  <c r="B892" i="6"/>
  <c r="A892" i="6" s="1"/>
  <c r="BM891" i="6"/>
  <c r="I891" i="6"/>
  <c r="B891" i="6"/>
  <c r="A891" i="6" s="1"/>
  <c r="BM890" i="6"/>
  <c r="I890" i="6"/>
  <c r="B890" i="6"/>
  <c r="A890" i="6" s="1"/>
  <c r="BM889" i="6"/>
  <c r="I889" i="6"/>
  <c r="B889" i="6"/>
  <c r="A889" i="6" s="1"/>
  <c r="BL888" i="6"/>
  <c r="BL886" i="6" s="1"/>
  <c r="BK888" i="6"/>
  <c r="BK886" i="6" s="1"/>
  <c r="BJ888" i="6"/>
  <c r="BJ886" i="6" s="1"/>
  <c r="BI888" i="6"/>
  <c r="BI886" i="6" s="1"/>
  <c r="BH888" i="6"/>
  <c r="BH886" i="6" s="1"/>
  <c r="BG888" i="6"/>
  <c r="BG886" i="6" s="1"/>
  <c r="BF888" i="6"/>
  <c r="BF886" i="6" s="1"/>
  <c r="BE888" i="6"/>
  <c r="BE886" i="6" s="1"/>
  <c r="BD888" i="6"/>
  <c r="BD886" i="6" s="1"/>
  <c r="BC888" i="6"/>
  <c r="BC886" i="6" s="1"/>
  <c r="BB888" i="6"/>
  <c r="BB886" i="6" s="1"/>
  <c r="BA888" i="6"/>
  <c r="BA886" i="6" s="1"/>
  <c r="AZ888" i="6"/>
  <c r="AZ886" i="6" s="1"/>
  <c r="AY888" i="6"/>
  <c r="AY886" i="6" s="1"/>
  <c r="AX888" i="6"/>
  <c r="AX886" i="6" s="1"/>
  <c r="AW888" i="6"/>
  <c r="AW886" i="6" s="1"/>
  <c r="AV888" i="6"/>
  <c r="AV886" i="6" s="1"/>
  <c r="AU888" i="6"/>
  <c r="AU886" i="6" s="1"/>
  <c r="AT888" i="6"/>
  <c r="AT886" i="6" s="1"/>
  <c r="AS888" i="6"/>
  <c r="AS886" i="6" s="1"/>
  <c r="AR888" i="6"/>
  <c r="AR886" i="6" s="1"/>
  <c r="AQ888" i="6"/>
  <c r="AQ886" i="6" s="1"/>
  <c r="AP888" i="6"/>
  <c r="AP886" i="6" s="1"/>
  <c r="AO888" i="6"/>
  <c r="AO886" i="6" s="1"/>
  <c r="AN888" i="6"/>
  <c r="AN886" i="6" s="1"/>
  <c r="AM888" i="6"/>
  <c r="AM886" i="6" s="1"/>
  <c r="AL888" i="6"/>
  <c r="AL886" i="6" s="1"/>
  <c r="AK888" i="6"/>
  <c r="AK886" i="6" s="1"/>
  <c r="AJ888" i="6"/>
  <c r="AJ886" i="6" s="1"/>
  <c r="AI888" i="6"/>
  <c r="AI886" i="6" s="1"/>
  <c r="AH888" i="6"/>
  <c r="AH886" i="6" s="1"/>
  <c r="AG888" i="6"/>
  <c r="AG886" i="6" s="1"/>
  <c r="AF888" i="6"/>
  <c r="AF886" i="6" s="1"/>
  <c r="AE888" i="6"/>
  <c r="AE886" i="6" s="1"/>
  <c r="AD888" i="6"/>
  <c r="AD886" i="6" s="1"/>
  <c r="AC888" i="6"/>
  <c r="AC886" i="6" s="1"/>
  <c r="AB888" i="6"/>
  <c r="AB886" i="6" s="1"/>
  <c r="AA888" i="6"/>
  <c r="AA886" i="6" s="1"/>
  <c r="Z888" i="6"/>
  <c r="Z886" i="6" s="1"/>
  <c r="Y888" i="6"/>
  <c r="Y886" i="6" s="1"/>
  <c r="X888" i="6"/>
  <c r="X886" i="6" s="1"/>
  <c r="W888" i="6"/>
  <c r="W886" i="6" s="1"/>
  <c r="V888" i="6"/>
  <c r="V886" i="6" s="1"/>
  <c r="U888" i="6"/>
  <c r="U886" i="6" s="1"/>
  <c r="T888" i="6"/>
  <c r="T886" i="6" s="1"/>
  <c r="S888" i="6"/>
  <c r="S886" i="6" s="1"/>
  <c r="R888" i="6"/>
  <c r="R886" i="6" s="1"/>
  <c r="Q888" i="6"/>
  <c r="Q886" i="6" s="1"/>
  <c r="P888" i="6"/>
  <c r="P886" i="6" s="1"/>
  <c r="O888" i="6"/>
  <c r="O886" i="6" s="1"/>
  <c r="N888" i="6"/>
  <c r="N886" i="6" s="1"/>
  <c r="M888" i="6"/>
  <c r="M886" i="6" s="1"/>
  <c r="L888" i="6"/>
  <c r="L886" i="6" s="1"/>
  <c r="K888" i="6"/>
  <c r="K886" i="6" s="1"/>
  <c r="J888" i="6"/>
  <c r="BM887" i="6"/>
  <c r="B887" i="6"/>
  <c r="A887" i="6" s="1"/>
  <c r="BM885" i="6"/>
  <c r="I885" i="6"/>
  <c r="B885" i="6"/>
  <c r="A885" i="6" s="1"/>
  <c r="BM884" i="6"/>
  <c r="I884" i="6"/>
  <c r="B884" i="6"/>
  <c r="A884" i="6" s="1"/>
  <c r="BM883" i="6"/>
  <c r="I883" i="6"/>
  <c r="B883" i="6"/>
  <c r="A883" i="6" s="1"/>
  <c r="BM882" i="6"/>
  <c r="I882" i="6"/>
  <c r="B882" i="6"/>
  <c r="A882" i="6" s="1"/>
  <c r="BM881" i="6"/>
  <c r="A881" i="6"/>
  <c r="BM880" i="6"/>
  <c r="I880" i="6"/>
  <c r="B880" i="6"/>
  <c r="A880" i="6" s="1"/>
  <c r="BM879" i="6"/>
  <c r="I879" i="6"/>
  <c r="B879" i="6"/>
  <c r="A879" i="6" s="1"/>
  <c r="BM878" i="6"/>
  <c r="I878" i="6"/>
  <c r="B878" i="6"/>
  <c r="A878" i="6" s="1"/>
  <c r="BM877" i="6"/>
  <c r="I877" i="6"/>
  <c r="B877" i="6"/>
  <c r="A877" i="6" s="1"/>
  <c r="BL876" i="6"/>
  <c r="BL874" i="6" s="1"/>
  <c r="BK876" i="6"/>
  <c r="BK874" i="6" s="1"/>
  <c r="BJ876" i="6"/>
  <c r="BJ874" i="6" s="1"/>
  <c r="BI876" i="6"/>
  <c r="BI874" i="6" s="1"/>
  <c r="BH876" i="6"/>
  <c r="BH874" i="6" s="1"/>
  <c r="BG876" i="6"/>
  <c r="BG874" i="6" s="1"/>
  <c r="BF876" i="6"/>
  <c r="BF874" i="6" s="1"/>
  <c r="BE876" i="6"/>
  <c r="BE874" i="6" s="1"/>
  <c r="BD876" i="6"/>
  <c r="BD874" i="6" s="1"/>
  <c r="BC876" i="6"/>
  <c r="BC874" i="6" s="1"/>
  <c r="BB876" i="6"/>
  <c r="BB874" i="6" s="1"/>
  <c r="BA876" i="6"/>
  <c r="BA874" i="6" s="1"/>
  <c r="AZ876" i="6"/>
  <c r="AZ874" i="6" s="1"/>
  <c r="AY876" i="6"/>
  <c r="AY874" i="6" s="1"/>
  <c r="AX876" i="6"/>
  <c r="AX874" i="6" s="1"/>
  <c r="AW876" i="6"/>
  <c r="AW874" i="6" s="1"/>
  <c r="AV876" i="6"/>
  <c r="AV874" i="6" s="1"/>
  <c r="AU876" i="6"/>
  <c r="AU874" i="6" s="1"/>
  <c r="AT876" i="6"/>
  <c r="AT874" i="6" s="1"/>
  <c r="AS876" i="6"/>
  <c r="AS874" i="6" s="1"/>
  <c r="AR876" i="6"/>
  <c r="AR874" i="6" s="1"/>
  <c r="AQ876" i="6"/>
  <c r="AQ874" i="6" s="1"/>
  <c r="AP876" i="6"/>
  <c r="AP874" i="6" s="1"/>
  <c r="AO876" i="6"/>
  <c r="AO874" i="6" s="1"/>
  <c r="AN876" i="6"/>
  <c r="AN874" i="6" s="1"/>
  <c r="AM876" i="6"/>
  <c r="AM874" i="6" s="1"/>
  <c r="AL876" i="6"/>
  <c r="AL874" i="6" s="1"/>
  <c r="AK876" i="6"/>
  <c r="AK874" i="6" s="1"/>
  <c r="AJ876" i="6"/>
  <c r="AJ874" i="6" s="1"/>
  <c r="AI876" i="6"/>
  <c r="AI874" i="6" s="1"/>
  <c r="AH876" i="6"/>
  <c r="AH874" i="6" s="1"/>
  <c r="AG876" i="6"/>
  <c r="AG874" i="6" s="1"/>
  <c r="AF876" i="6"/>
  <c r="AF874" i="6" s="1"/>
  <c r="AE876" i="6"/>
  <c r="AE874" i="6" s="1"/>
  <c r="AD876" i="6"/>
  <c r="AD874" i="6" s="1"/>
  <c r="AC876" i="6"/>
  <c r="AC874" i="6" s="1"/>
  <c r="AB876" i="6"/>
  <c r="AB874" i="6" s="1"/>
  <c r="AA876" i="6"/>
  <c r="AA874" i="6" s="1"/>
  <c r="Z876" i="6"/>
  <c r="Z874" i="6" s="1"/>
  <c r="Y876" i="6"/>
  <c r="X876" i="6"/>
  <c r="X874" i="6" s="1"/>
  <c r="W876" i="6"/>
  <c r="W874" i="6" s="1"/>
  <c r="V876" i="6"/>
  <c r="V874" i="6" s="1"/>
  <c r="U876" i="6"/>
  <c r="U874" i="6" s="1"/>
  <c r="T876" i="6"/>
  <c r="T874" i="6" s="1"/>
  <c r="S876" i="6"/>
  <c r="S874" i="6" s="1"/>
  <c r="R876" i="6"/>
  <c r="R874" i="6" s="1"/>
  <c r="Q876" i="6"/>
  <c r="Q874" i="6" s="1"/>
  <c r="P876" i="6"/>
  <c r="P874" i="6" s="1"/>
  <c r="O876" i="6"/>
  <c r="O874" i="6" s="1"/>
  <c r="N876" i="6"/>
  <c r="N874" i="6" s="1"/>
  <c r="M876" i="6"/>
  <c r="M874" i="6" s="1"/>
  <c r="L876" i="6"/>
  <c r="L874" i="6" s="1"/>
  <c r="K876" i="6"/>
  <c r="K874" i="6" s="1"/>
  <c r="J876" i="6"/>
  <c r="Y875" i="6"/>
  <c r="B875" i="6"/>
  <c r="A875" i="6" s="1"/>
  <c r="BM873" i="6"/>
  <c r="I873" i="6"/>
  <c r="B873" i="6"/>
  <c r="A873" i="6" s="1"/>
  <c r="BM872" i="6"/>
  <c r="I872" i="6"/>
  <c r="B872" i="6"/>
  <c r="A872" i="6" s="1"/>
  <c r="BM871" i="6"/>
  <c r="I871" i="6"/>
  <c r="B871" i="6"/>
  <c r="A871" i="6" s="1"/>
  <c r="BM870" i="6"/>
  <c r="I870" i="6"/>
  <c r="B870" i="6"/>
  <c r="A870" i="6" s="1"/>
  <c r="BM869" i="6"/>
  <c r="A869" i="6"/>
  <c r="BM868" i="6"/>
  <c r="I868" i="6"/>
  <c r="B868" i="6"/>
  <c r="A868" i="6" s="1"/>
  <c r="BM867" i="6"/>
  <c r="I867" i="6"/>
  <c r="B867" i="6"/>
  <c r="A867" i="6" s="1"/>
  <c r="BM866" i="6"/>
  <c r="I866" i="6"/>
  <c r="B866" i="6"/>
  <c r="A866" i="6" s="1"/>
  <c r="BM865" i="6"/>
  <c r="I865" i="6"/>
  <c r="B865" i="6"/>
  <c r="A865" i="6" s="1"/>
  <c r="BL864" i="6"/>
  <c r="BL862" i="6" s="1"/>
  <c r="BK864" i="6"/>
  <c r="BJ864" i="6"/>
  <c r="BI864" i="6"/>
  <c r="BH864" i="6"/>
  <c r="BH862" i="6" s="1"/>
  <c r="BG864" i="6"/>
  <c r="BG862" i="6" s="1"/>
  <c r="BF864" i="6"/>
  <c r="BF862" i="6" s="1"/>
  <c r="BE864" i="6"/>
  <c r="BE862" i="6" s="1"/>
  <c r="BD864" i="6"/>
  <c r="BD862" i="6" s="1"/>
  <c r="BC864" i="6"/>
  <c r="BC862" i="6" s="1"/>
  <c r="BB864" i="6"/>
  <c r="BB862" i="6" s="1"/>
  <c r="BA864" i="6"/>
  <c r="BA862" i="6" s="1"/>
  <c r="AZ864" i="6"/>
  <c r="AZ862" i="6" s="1"/>
  <c r="AY864" i="6"/>
  <c r="AY862" i="6" s="1"/>
  <c r="AX864" i="6"/>
  <c r="AX862" i="6" s="1"/>
  <c r="AW864" i="6"/>
  <c r="AW862" i="6" s="1"/>
  <c r="AV864" i="6"/>
  <c r="AV862" i="6" s="1"/>
  <c r="AU864" i="6"/>
  <c r="AU862" i="6" s="1"/>
  <c r="AT864" i="6"/>
  <c r="AT862" i="6" s="1"/>
  <c r="AS864" i="6"/>
  <c r="AS862" i="6" s="1"/>
  <c r="AR864" i="6"/>
  <c r="AR862" i="6" s="1"/>
  <c r="AQ864" i="6"/>
  <c r="AQ862" i="6" s="1"/>
  <c r="AP864" i="6"/>
  <c r="AP862" i="6" s="1"/>
  <c r="AO864" i="6"/>
  <c r="AO862" i="6" s="1"/>
  <c r="AN864" i="6"/>
  <c r="AN862" i="6" s="1"/>
  <c r="AM864" i="6"/>
  <c r="AM862" i="6" s="1"/>
  <c r="AL864" i="6"/>
  <c r="AL862" i="6" s="1"/>
  <c r="AK864" i="6"/>
  <c r="AK862" i="6" s="1"/>
  <c r="AJ864" i="6"/>
  <c r="AJ862" i="6" s="1"/>
  <c r="AI864" i="6"/>
  <c r="AI862" i="6" s="1"/>
  <c r="AH864" i="6"/>
  <c r="AH862" i="6" s="1"/>
  <c r="AG864" i="6"/>
  <c r="AG862" i="6" s="1"/>
  <c r="AF864" i="6"/>
  <c r="AF862" i="6" s="1"/>
  <c r="AE864" i="6"/>
  <c r="AE862" i="6" s="1"/>
  <c r="AD864" i="6"/>
  <c r="AD862" i="6" s="1"/>
  <c r="AC864" i="6"/>
  <c r="AC862" i="6" s="1"/>
  <c r="AB864" i="6"/>
  <c r="AB862" i="6" s="1"/>
  <c r="AA864" i="6"/>
  <c r="AA862" i="6" s="1"/>
  <c r="Z864" i="6"/>
  <c r="Z862" i="6" s="1"/>
  <c r="Y864" i="6"/>
  <c r="Y862" i="6" s="1"/>
  <c r="X864" i="6"/>
  <c r="X862" i="6" s="1"/>
  <c r="W864" i="6"/>
  <c r="W862" i="6" s="1"/>
  <c r="V864" i="6"/>
  <c r="V862" i="6" s="1"/>
  <c r="U864" i="6"/>
  <c r="U862" i="6" s="1"/>
  <c r="T864" i="6"/>
  <c r="T862" i="6" s="1"/>
  <c r="S864" i="6"/>
  <c r="S862" i="6" s="1"/>
  <c r="R864" i="6"/>
  <c r="R862" i="6" s="1"/>
  <c r="Q864" i="6"/>
  <c r="Q862" i="6" s="1"/>
  <c r="P864" i="6"/>
  <c r="P862" i="6" s="1"/>
  <c r="O864" i="6"/>
  <c r="O862" i="6" s="1"/>
  <c r="N864" i="6"/>
  <c r="N862" i="6" s="1"/>
  <c r="M864" i="6"/>
  <c r="M862" i="6" s="1"/>
  <c r="L864" i="6"/>
  <c r="K864" i="6"/>
  <c r="K862" i="6" s="1"/>
  <c r="J864" i="6"/>
  <c r="J862" i="6" s="1"/>
  <c r="BM863" i="6"/>
  <c r="B863" i="6"/>
  <c r="A863" i="6" s="1"/>
  <c r="BK862" i="6"/>
  <c r="BJ862" i="6"/>
  <c r="BI862" i="6"/>
  <c r="BM861" i="6"/>
  <c r="I861" i="6"/>
  <c r="B861" i="6"/>
  <c r="A861" i="6" s="1"/>
  <c r="BM860" i="6"/>
  <c r="I860" i="6"/>
  <c r="B860" i="6"/>
  <c r="A860" i="6" s="1"/>
  <c r="BM859" i="6"/>
  <c r="I859" i="6"/>
  <c r="B859" i="6"/>
  <c r="A859" i="6" s="1"/>
  <c r="BM858" i="6"/>
  <c r="I858" i="6"/>
  <c r="B858" i="6"/>
  <c r="A858" i="6" s="1"/>
  <c r="BM857" i="6"/>
  <c r="A857" i="6"/>
  <c r="BM856" i="6"/>
  <c r="I856" i="6"/>
  <c r="B856" i="6"/>
  <c r="A856" i="6" s="1"/>
  <c r="BM855" i="6"/>
  <c r="I855" i="6"/>
  <c r="B855" i="6"/>
  <c r="A855" i="6" s="1"/>
  <c r="BM854" i="6"/>
  <c r="I854" i="6"/>
  <c r="B854" i="6"/>
  <c r="A854" i="6" s="1"/>
  <c r="BM853" i="6"/>
  <c r="I853" i="6"/>
  <c r="B853" i="6"/>
  <c r="A853" i="6" s="1"/>
  <c r="BL852" i="6"/>
  <c r="BL850" i="6" s="1"/>
  <c r="BK852" i="6"/>
  <c r="BK850" i="6" s="1"/>
  <c r="BJ852" i="6"/>
  <c r="BJ850" i="6" s="1"/>
  <c r="BI852" i="6"/>
  <c r="BI850" i="6" s="1"/>
  <c r="BH852" i="6"/>
  <c r="BH850" i="6" s="1"/>
  <c r="BG852" i="6"/>
  <c r="BG850" i="6" s="1"/>
  <c r="BF852" i="6"/>
  <c r="BF850" i="6" s="1"/>
  <c r="BE852" i="6"/>
  <c r="BE850" i="6" s="1"/>
  <c r="BD852" i="6"/>
  <c r="BD850" i="6" s="1"/>
  <c r="BC852" i="6"/>
  <c r="BC850" i="6" s="1"/>
  <c r="BB852" i="6"/>
  <c r="BB850" i="6" s="1"/>
  <c r="BA852" i="6"/>
  <c r="BA850" i="6" s="1"/>
  <c r="AZ852" i="6"/>
  <c r="AZ850" i="6" s="1"/>
  <c r="AY852" i="6"/>
  <c r="AY850" i="6" s="1"/>
  <c r="AX852" i="6"/>
  <c r="AX850" i="6" s="1"/>
  <c r="AW852" i="6"/>
  <c r="AW850" i="6" s="1"/>
  <c r="AV852" i="6"/>
  <c r="AV850" i="6" s="1"/>
  <c r="AU852" i="6"/>
  <c r="AU850" i="6" s="1"/>
  <c r="AT852" i="6"/>
  <c r="AT850" i="6" s="1"/>
  <c r="AS852" i="6"/>
  <c r="AS850" i="6" s="1"/>
  <c r="AR852" i="6"/>
  <c r="AR850" i="6" s="1"/>
  <c r="AQ852" i="6"/>
  <c r="AQ850" i="6" s="1"/>
  <c r="AP852" i="6"/>
  <c r="AP850" i="6" s="1"/>
  <c r="AO852" i="6"/>
  <c r="AO850" i="6" s="1"/>
  <c r="AN852" i="6"/>
  <c r="AN850" i="6" s="1"/>
  <c r="AM852" i="6"/>
  <c r="AM850" i="6" s="1"/>
  <c r="AL852" i="6"/>
  <c r="AL850" i="6" s="1"/>
  <c r="AK852" i="6"/>
  <c r="AK850" i="6" s="1"/>
  <c r="AJ852" i="6"/>
  <c r="AJ850" i="6" s="1"/>
  <c r="AI852" i="6"/>
  <c r="AI850" i="6" s="1"/>
  <c r="AH852" i="6"/>
  <c r="AH850" i="6" s="1"/>
  <c r="AG852" i="6"/>
  <c r="AG850" i="6" s="1"/>
  <c r="AF852" i="6"/>
  <c r="AF850" i="6" s="1"/>
  <c r="AE852" i="6"/>
  <c r="AE850" i="6" s="1"/>
  <c r="AD852" i="6"/>
  <c r="AD850" i="6" s="1"/>
  <c r="AC852" i="6"/>
  <c r="AC850" i="6" s="1"/>
  <c r="AB852" i="6"/>
  <c r="AB850" i="6" s="1"/>
  <c r="AA852" i="6"/>
  <c r="AA850" i="6" s="1"/>
  <c r="Z852" i="6"/>
  <c r="Z850" i="6" s="1"/>
  <c r="Y852" i="6"/>
  <c r="Y850" i="6" s="1"/>
  <c r="X852" i="6"/>
  <c r="X850" i="6" s="1"/>
  <c r="W852" i="6"/>
  <c r="W850" i="6" s="1"/>
  <c r="V852" i="6"/>
  <c r="V850" i="6" s="1"/>
  <c r="U852" i="6"/>
  <c r="U850" i="6" s="1"/>
  <c r="T852" i="6"/>
  <c r="T850" i="6" s="1"/>
  <c r="S852" i="6"/>
  <c r="S850" i="6" s="1"/>
  <c r="R852" i="6"/>
  <c r="R850" i="6" s="1"/>
  <c r="Q852" i="6"/>
  <c r="Q850" i="6" s="1"/>
  <c r="P852" i="6"/>
  <c r="P850" i="6" s="1"/>
  <c r="O852" i="6"/>
  <c r="O850" i="6" s="1"/>
  <c r="N852" i="6"/>
  <c r="N850" i="6" s="1"/>
  <c r="M852" i="6"/>
  <c r="M850" i="6" s="1"/>
  <c r="L852" i="6"/>
  <c r="L850" i="6" s="1"/>
  <c r="K852" i="6"/>
  <c r="K850" i="6" s="1"/>
  <c r="J852" i="6"/>
  <c r="J850" i="6" s="1"/>
  <c r="BM851" i="6"/>
  <c r="B851" i="6"/>
  <c r="A851" i="6" s="1"/>
  <c r="BM849" i="6"/>
  <c r="I849" i="6"/>
  <c r="B849" i="6"/>
  <c r="A849" i="6" s="1"/>
  <c r="BM848" i="6"/>
  <c r="I848" i="6"/>
  <c r="B848" i="6"/>
  <c r="A848" i="6" s="1"/>
  <c r="BM847" i="6"/>
  <c r="I847" i="6"/>
  <c r="B847" i="6"/>
  <c r="A847" i="6" s="1"/>
  <c r="BM846" i="6"/>
  <c r="I846" i="6"/>
  <c r="B846" i="6"/>
  <c r="A846" i="6" s="1"/>
  <c r="BM845" i="6"/>
  <c r="A845" i="6"/>
  <c r="BM844" i="6"/>
  <c r="I844" i="6"/>
  <c r="B844" i="6"/>
  <c r="A844" i="6" s="1"/>
  <c r="BM843" i="6"/>
  <c r="I843" i="6"/>
  <c r="B843" i="6"/>
  <c r="A843" i="6" s="1"/>
  <c r="BM842" i="6"/>
  <c r="I842" i="6"/>
  <c r="B842" i="6"/>
  <c r="A842" i="6" s="1"/>
  <c r="BM841" i="6"/>
  <c r="I841" i="6"/>
  <c r="B841" i="6"/>
  <c r="A841" i="6" s="1"/>
  <c r="BL840" i="6"/>
  <c r="BL838" i="6" s="1"/>
  <c r="BK840" i="6"/>
  <c r="BJ840" i="6"/>
  <c r="BJ838" i="6" s="1"/>
  <c r="BI840" i="6"/>
  <c r="BI838" i="6" s="1"/>
  <c r="BH840" i="6"/>
  <c r="BH838" i="6" s="1"/>
  <c r="BG840" i="6"/>
  <c r="BG838" i="6" s="1"/>
  <c r="BF840" i="6"/>
  <c r="BF838" i="6" s="1"/>
  <c r="BE840" i="6"/>
  <c r="BE838" i="6" s="1"/>
  <c r="BD840" i="6"/>
  <c r="BD838" i="6" s="1"/>
  <c r="BC840" i="6"/>
  <c r="BC838" i="6" s="1"/>
  <c r="BB840" i="6"/>
  <c r="BA840" i="6"/>
  <c r="BA838" i="6" s="1"/>
  <c r="AZ840" i="6"/>
  <c r="AZ838" i="6" s="1"/>
  <c r="AY840" i="6"/>
  <c r="AY838" i="6" s="1"/>
  <c r="AX840" i="6"/>
  <c r="AX838" i="6" s="1"/>
  <c r="AW840" i="6"/>
  <c r="AW838" i="6" s="1"/>
  <c r="AV840" i="6"/>
  <c r="AV838" i="6" s="1"/>
  <c r="AU840" i="6"/>
  <c r="AU838" i="6" s="1"/>
  <c r="AT840" i="6"/>
  <c r="AT838" i="6" s="1"/>
  <c r="AS840" i="6"/>
  <c r="AS838" i="6" s="1"/>
  <c r="AR840" i="6"/>
  <c r="AR838" i="6" s="1"/>
  <c r="AQ840" i="6"/>
  <c r="AQ838" i="6" s="1"/>
  <c r="AP840" i="6"/>
  <c r="AP838" i="6" s="1"/>
  <c r="AO840" i="6"/>
  <c r="AO838" i="6" s="1"/>
  <c r="AN840" i="6"/>
  <c r="AN838" i="6" s="1"/>
  <c r="AM840" i="6"/>
  <c r="AM838" i="6" s="1"/>
  <c r="AL840" i="6"/>
  <c r="AL838" i="6" s="1"/>
  <c r="AK840" i="6"/>
  <c r="AK838" i="6" s="1"/>
  <c r="AJ840" i="6"/>
  <c r="AJ838" i="6" s="1"/>
  <c r="AI840" i="6"/>
  <c r="AI838" i="6" s="1"/>
  <c r="AH840" i="6"/>
  <c r="AH838" i="6" s="1"/>
  <c r="AG840" i="6"/>
  <c r="AG838" i="6" s="1"/>
  <c r="AF840" i="6"/>
  <c r="AF838" i="6" s="1"/>
  <c r="AE840" i="6"/>
  <c r="AE838" i="6" s="1"/>
  <c r="AD840" i="6"/>
  <c r="AD838" i="6" s="1"/>
  <c r="AC840" i="6"/>
  <c r="AC838" i="6" s="1"/>
  <c r="AB840" i="6"/>
  <c r="AB838" i="6" s="1"/>
  <c r="AA840" i="6"/>
  <c r="AA838" i="6" s="1"/>
  <c r="Z840" i="6"/>
  <c r="Z838" i="6" s="1"/>
  <c r="Y840" i="6"/>
  <c r="Y838" i="6" s="1"/>
  <c r="X840" i="6"/>
  <c r="W840" i="6"/>
  <c r="W838" i="6" s="1"/>
  <c r="V840" i="6"/>
  <c r="V838" i="6" s="1"/>
  <c r="U840" i="6"/>
  <c r="U838" i="6" s="1"/>
  <c r="T840" i="6"/>
  <c r="T838" i="6" s="1"/>
  <c r="S840" i="6"/>
  <c r="S838" i="6" s="1"/>
  <c r="R840" i="6"/>
  <c r="R838" i="6" s="1"/>
  <c r="Q840" i="6"/>
  <c r="P840" i="6"/>
  <c r="P838" i="6" s="1"/>
  <c r="O840" i="6"/>
  <c r="O838" i="6" s="1"/>
  <c r="N840" i="6"/>
  <c r="N838" i="6" s="1"/>
  <c r="M840" i="6"/>
  <c r="M838" i="6" s="1"/>
  <c r="L840" i="6"/>
  <c r="L838" i="6" s="1"/>
  <c r="K840" i="6"/>
  <c r="K838" i="6" s="1"/>
  <c r="J840" i="6"/>
  <c r="J838" i="6" s="1"/>
  <c r="X839" i="6"/>
  <c r="B839" i="6"/>
  <c r="A839" i="6" s="1"/>
  <c r="BK838" i="6"/>
  <c r="BB838" i="6"/>
  <c r="BM837" i="6"/>
  <c r="I837" i="6"/>
  <c r="B837" i="6"/>
  <c r="A837" i="6" s="1"/>
  <c r="BM836" i="6"/>
  <c r="I836" i="6"/>
  <c r="B836" i="6"/>
  <c r="A836" i="6" s="1"/>
  <c r="BM835" i="6"/>
  <c r="I835" i="6"/>
  <c r="B835" i="6"/>
  <c r="A835" i="6" s="1"/>
  <c r="BM834" i="6"/>
  <c r="I834" i="6"/>
  <c r="B834" i="6"/>
  <c r="A834" i="6" s="1"/>
  <c r="BM833" i="6"/>
  <c r="A833" i="6"/>
  <c r="BM832" i="6"/>
  <c r="I832" i="6"/>
  <c r="B832" i="6"/>
  <c r="A832" i="6" s="1"/>
  <c r="BM831" i="6"/>
  <c r="I831" i="6"/>
  <c r="B831" i="6"/>
  <c r="A831" i="6" s="1"/>
  <c r="BM830" i="6"/>
  <c r="I830" i="6"/>
  <c r="B830" i="6"/>
  <c r="A830" i="6" s="1"/>
  <c r="BM829" i="6"/>
  <c r="I829" i="6"/>
  <c r="B829" i="6"/>
  <c r="A829" i="6" s="1"/>
  <c r="BL828" i="6"/>
  <c r="BL826" i="6" s="1"/>
  <c r="BK828" i="6"/>
  <c r="BK826" i="6" s="1"/>
  <c r="BJ828" i="6"/>
  <c r="BJ826" i="6" s="1"/>
  <c r="BI828" i="6"/>
  <c r="BI826" i="6" s="1"/>
  <c r="BH828" i="6"/>
  <c r="BH826" i="6" s="1"/>
  <c r="BG828" i="6"/>
  <c r="BG826" i="6" s="1"/>
  <c r="BF828" i="6"/>
  <c r="BF826" i="6" s="1"/>
  <c r="BE828" i="6"/>
  <c r="BD828" i="6"/>
  <c r="BD826" i="6" s="1"/>
  <c r="BC828" i="6"/>
  <c r="BC826" i="6" s="1"/>
  <c r="BB828" i="6"/>
  <c r="BB826" i="6" s="1"/>
  <c r="BA828" i="6"/>
  <c r="BA826" i="6" s="1"/>
  <c r="AZ828" i="6"/>
  <c r="AZ826" i="6" s="1"/>
  <c r="AY828" i="6"/>
  <c r="AY826" i="6" s="1"/>
  <c r="AX828" i="6"/>
  <c r="AX826" i="6" s="1"/>
  <c r="AW828" i="6"/>
  <c r="AV828" i="6"/>
  <c r="AV826" i="6" s="1"/>
  <c r="AU828" i="6"/>
  <c r="AU826" i="6" s="1"/>
  <c r="AT828" i="6"/>
  <c r="AT826" i="6" s="1"/>
  <c r="AS828" i="6"/>
  <c r="AS826" i="6" s="1"/>
  <c r="AR828" i="6"/>
  <c r="AR826" i="6" s="1"/>
  <c r="AQ828" i="6"/>
  <c r="AQ826" i="6" s="1"/>
  <c r="AP828" i="6"/>
  <c r="AP826" i="6" s="1"/>
  <c r="AO828" i="6"/>
  <c r="AN828" i="6"/>
  <c r="AN826" i="6" s="1"/>
  <c r="AM828" i="6"/>
  <c r="AM826" i="6" s="1"/>
  <c r="AL828" i="6"/>
  <c r="AL826" i="6" s="1"/>
  <c r="AK828" i="6"/>
  <c r="AK826" i="6" s="1"/>
  <c r="AJ828" i="6"/>
  <c r="AJ826" i="6" s="1"/>
  <c r="AI828" i="6"/>
  <c r="AI826" i="6" s="1"/>
  <c r="AH828" i="6"/>
  <c r="AH826" i="6" s="1"/>
  <c r="AG828" i="6"/>
  <c r="AG826" i="6" s="1"/>
  <c r="AF828" i="6"/>
  <c r="AF826" i="6" s="1"/>
  <c r="AE828" i="6"/>
  <c r="AE826" i="6" s="1"/>
  <c r="AD828" i="6"/>
  <c r="AD826" i="6" s="1"/>
  <c r="AC828" i="6"/>
  <c r="AC826" i="6" s="1"/>
  <c r="AB828" i="6"/>
  <c r="AB826" i="6" s="1"/>
  <c r="AA828" i="6"/>
  <c r="AA826" i="6" s="1"/>
  <c r="Z828" i="6"/>
  <c r="Z826" i="6" s="1"/>
  <c r="Y828" i="6"/>
  <c r="X828" i="6"/>
  <c r="X826" i="6" s="1"/>
  <c r="W828" i="6"/>
  <c r="W826" i="6" s="1"/>
  <c r="V828" i="6"/>
  <c r="V826" i="6" s="1"/>
  <c r="U828" i="6"/>
  <c r="U826" i="6" s="1"/>
  <c r="T828" i="6"/>
  <c r="T826" i="6" s="1"/>
  <c r="S828" i="6"/>
  <c r="S826" i="6" s="1"/>
  <c r="R828" i="6"/>
  <c r="R826" i="6" s="1"/>
  <c r="Q828" i="6"/>
  <c r="Q826" i="6" s="1"/>
  <c r="P828" i="6"/>
  <c r="P826" i="6" s="1"/>
  <c r="O828" i="6"/>
  <c r="O826" i="6" s="1"/>
  <c r="N828" i="6"/>
  <c r="N826" i="6" s="1"/>
  <c r="M828" i="6"/>
  <c r="M826" i="6" s="1"/>
  <c r="L828" i="6"/>
  <c r="L826" i="6" s="1"/>
  <c r="K828" i="6"/>
  <c r="K826" i="6" s="1"/>
  <c r="J828" i="6"/>
  <c r="J826" i="6" s="1"/>
  <c r="BM827" i="6"/>
  <c r="B827" i="6"/>
  <c r="A827" i="6" s="1"/>
  <c r="BM825" i="6"/>
  <c r="I825" i="6"/>
  <c r="B825" i="6"/>
  <c r="A825" i="6" s="1"/>
  <c r="BM824" i="6"/>
  <c r="I824" i="6"/>
  <c r="B824" i="6"/>
  <c r="A824" i="6" s="1"/>
  <c r="BM823" i="6"/>
  <c r="I823" i="6"/>
  <c r="B823" i="6"/>
  <c r="A823" i="6" s="1"/>
  <c r="BM822" i="6"/>
  <c r="I822" i="6"/>
  <c r="B822" i="6"/>
  <c r="A822" i="6" s="1"/>
  <c r="BM821" i="6"/>
  <c r="A821" i="6"/>
  <c r="BM820" i="6"/>
  <c r="I820" i="6"/>
  <c r="B820" i="6"/>
  <c r="A820" i="6" s="1"/>
  <c r="BM819" i="6"/>
  <c r="I819" i="6"/>
  <c r="B819" i="6"/>
  <c r="A819" i="6" s="1"/>
  <c r="BM818" i="6"/>
  <c r="I818" i="6"/>
  <c r="B818" i="6"/>
  <c r="A818" i="6" s="1"/>
  <c r="BM817" i="6"/>
  <c r="I817" i="6"/>
  <c r="B817" i="6"/>
  <c r="A817" i="6" s="1"/>
  <c r="BL816" i="6"/>
  <c r="BL814" i="6" s="1"/>
  <c r="BK816" i="6"/>
  <c r="BK814" i="6" s="1"/>
  <c r="BJ816" i="6"/>
  <c r="BJ814" i="6" s="1"/>
  <c r="BI816" i="6"/>
  <c r="BI814" i="6" s="1"/>
  <c r="BH816" i="6"/>
  <c r="BH814" i="6" s="1"/>
  <c r="BG816" i="6"/>
  <c r="BG814" i="6" s="1"/>
  <c r="BF816" i="6"/>
  <c r="BF814" i="6" s="1"/>
  <c r="BE816" i="6"/>
  <c r="BE814" i="6" s="1"/>
  <c r="BD816" i="6"/>
  <c r="BD814" i="6" s="1"/>
  <c r="BC816" i="6"/>
  <c r="BC814" i="6" s="1"/>
  <c r="BB816" i="6"/>
  <c r="BB814" i="6" s="1"/>
  <c r="BA816" i="6"/>
  <c r="BA814" i="6" s="1"/>
  <c r="AZ816" i="6"/>
  <c r="AZ814" i="6" s="1"/>
  <c r="AY816" i="6"/>
  <c r="AY814" i="6" s="1"/>
  <c r="AX816" i="6"/>
  <c r="AX814" i="6" s="1"/>
  <c r="AW816" i="6"/>
  <c r="AW814" i="6" s="1"/>
  <c r="AV816" i="6"/>
  <c r="AV814" i="6" s="1"/>
  <c r="AU816" i="6"/>
  <c r="AU814" i="6" s="1"/>
  <c r="AT816" i="6"/>
  <c r="AT814" i="6" s="1"/>
  <c r="AS816" i="6"/>
  <c r="AS814" i="6" s="1"/>
  <c r="AR816" i="6"/>
  <c r="AR814" i="6" s="1"/>
  <c r="AQ816" i="6"/>
  <c r="AQ814" i="6" s="1"/>
  <c r="AP816" i="6"/>
  <c r="AP814" i="6" s="1"/>
  <c r="AO816" i="6"/>
  <c r="AO814" i="6" s="1"/>
  <c r="AN816" i="6"/>
  <c r="AN814" i="6" s="1"/>
  <c r="AM816" i="6"/>
  <c r="AM814" i="6" s="1"/>
  <c r="AL816" i="6"/>
  <c r="AL814" i="6" s="1"/>
  <c r="AK816" i="6"/>
  <c r="AK814" i="6" s="1"/>
  <c r="AJ816" i="6"/>
  <c r="AJ814" i="6" s="1"/>
  <c r="AI816" i="6"/>
  <c r="AI814" i="6" s="1"/>
  <c r="AH816" i="6"/>
  <c r="AH814" i="6" s="1"/>
  <c r="AG816" i="6"/>
  <c r="AG814" i="6" s="1"/>
  <c r="AF816" i="6"/>
  <c r="AF814" i="6" s="1"/>
  <c r="AE816" i="6"/>
  <c r="AE814" i="6" s="1"/>
  <c r="AD816" i="6"/>
  <c r="AD814" i="6" s="1"/>
  <c r="AC816" i="6"/>
  <c r="AC814" i="6" s="1"/>
  <c r="AB816" i="6"/>
  <c r="AB814" i="6" s="1"/>
  <c r="AA816" i="6"/>
  <c r="AA814" i="6" s="1"/>
  <c r="Z816" i="6"/>
  <c r="Z814" i="6" s="1"/>
  <c r="Y816" i="6"/>
  <c r="Y814" i="6" s="1"/>
  <c r="X816" i="6"/>
  <c r="X814" i="6" s="1"/>
  <c r="W816" i="6"/>
  <c r="W814" i="6" s="1"/>
  <c r="V816" i="6"/>
  <c r="V814" i="6" s="1"/>
  <c r="U816" i="6"/>
  <c r="U814" i="6" s="1"/>
  <c r="T816" i="6"/>
  <c r="T814" i="6" s="1"/>
  <c r="S816" i="6"/>
  <c r="S814" i="6" s="1"/>
  <c r="R816" i="6"/>
  <c r="R814" i="6" s="1"/>
  <c r="Q816" i="6"/>
  <c r="Q814" i="6" s="1"/>
  <c r="P816" i="6"/>
  <c r="P814" i="6" s="1"/>
  <c r="O816" i="6"/>
  <c r="O814" i="6" s="1"/>
  <c r="N816" i="6"/>
  <c r="N814" i="6" s="1"/>
  <c r="M816" i="6"/>
  <c r="M814" i="6" s="1"/>
  <c r="L816" i="6"/>
  <c r="L814" i="6" s="1"/>
  <c r="K816" i="6"/>
  <c r="K814" i="6" s="1"/>
  <c r="J816" i="6"/>
  <c r="BM815" i="6"/>
  <c r="B815" i="6"/>
  <c r="A815" i="6" s="1"/>
  <c r="BM813" i="6"/>
  <c r="I813" i="6"/>
  <c r="B813" i="6"/>
  <c r="A813" i="6" s="1"/>
  <c r="BM812" i="6"/>
  <c r="I812" i="6"/>
  <c r="B812" i="6"/>
  <c r="A812" i="6" s="1"/>
  <c r="BM811" i="6"/>
  <c r="I811" i="6"/>
  <c r="B811" i="6"/>
  <c r="A811" i="6" s="1"/>
  <c r="BM810" i="6"/>
  <c r="I810" i="6"/>
  <c r="B810" i="6"/>
  <c r="A810" i="6" s="1"/>
  <c r="BM809" i="6"/>
  <c r="A809" i="6"/>
  <c r="BM808" i="6"/>
  <c r="I808" i="6"/>
  <c r="B808" i="6"/>
  <c r="A808" i="6" s="1"/>
  <c r="BM807" i="6"/>
  <c r="I807" i="6"/>
  <c r="B807" i="6"/>
  <c r="A807" i="6" s="1"/>
  <c r="BM806" i="6"/>
  <c r="I806" i="6"/>
  <c r="B806" i="6"/>
  <c r="A806" i="6" s="1"/>
  <c r="BM805" i="6"/>
  <c r="I805" i="6"/>
  <c r="B805" i="6"/>
  <c r="A805" i="6" s="1"/>
  <c r="BL804" i="6"/>
  <c r="BL802" i="6" s="1"/>
  <c r="BK804" i="6"/>
  <c r="BJ804" i="6"/>
  <c r="BI804" i="6"/>
  <c r="BH804" i="6"/>
  <c r="BH802" i="6" s="1"/>
  <c r="BG804" i="6"/>
  <c r="BG802" i="6" s="1"/>
  <c r="BF804" i="6"/>
  <c r="BF802" i="6" s="1"/>
  <c r="BE804" i="6"/>
  <c r="BE802" i="6" s="1"/>
  <c r="BD804" i="6"/>
  <c r="BD802" i="6" s="1"/>
  <c r="BC804" i="6"/>
  <c r="BC802" i="6" s="1"/>
  <c r="BB804" i="6"/>
  <c r="BB802" i="6" s="1"/>
  <c r="BA804" i="6"/>
  <c r="BA802" i="6" s="1"/>
  <c r="AZ804" i="6"/>
  <c r="AZ802" i="6" s="1"/>
  <c r="AY804" i="6"/>
  <c r="AY802" i="6" s="1"/>
  <c r="AX804" i="6"/>
  <c r="AX802" i="6" s="1"/>
  <c r="AW804" i="6"/>
  <c r="AW802" i="6" s="1"/>
  <c r="AV804" i="6"/>
  <c r="AU804" i="6"/>
  <c r="AU802" i="6" s="1"/>
  <c r="AT804" i="6"/>
  <c r="AT802" i="6" s="1"/>
  <c r="AS804" i="6"/>
  <c r="AS802" i="6" s="1"/>
  <c r="AR804" i="6"/>
  <c r="AR802" i="6" s="1"/>
  <c r="AQ804" i="6"/>
  <c r="AQ802" i="6" s="1"/>
  <c r="AP804" i="6"/>
  <c r="AP802" i="6" s="1"/>
  <c r="AO804" i="6"/>
  <c r="AO802" i="6" s="1"/>
  <c r="AN804" i="6"/>
  <c r="AM804" i="6"/>
  <c r="AM802" i="6" s="1"/>
  <c r="AL804" i="6"/>
  <c r="AL802" i="6" s="1"/>
  <c r="AK804" i="6"/>
  <c r="AK802" i="6" s="1"/>
  <c r="AJ804" i="6"/>
  <c r="AJ802" i="6" s="1"/>
  <c r="AI804" i="6"/>
  <c r="AI802" i="6" s="1"/>
  <c r="AH804" i="6"/>
  <c r="AH802" i="6" s="1"/>
  <c r="AG804" i="6"/>
  <c r="AF804" i="6"/>
  <c r="AF802" i="6" s="1"/>
  <c r="AE804" i="6"/>
  <c r="AE802" i="6" s="1"/>
  <c r="AD804" i="6"/>
  <c r="AD802" i="6" s="1"/>
  <c r="AC804" i="6"/>
  <c r="AC802" i="6" s="1"/>
  <c r="AB804" i="6"/>
  <c r="AB802" i="6" s="1"/>
  <c r="AA804" i="6"/>
  <c r="AA802" i="6" s="1"/>
  <c r="Z804" i="6"/>
  <c r="Z802" i="6" s="1"/>
  <c r="Y804" i="6"/>
  <c r="Y802" i="6" s="1"/>
  <c r="X804" i="6"/>
  <c r="W804" i="6"/>
  <c r="W802" i="6" s="1"/>
  <c r="V804" i="6"/>
  <c r="V802" i="6" s="1"/>
  <c r="U804" i="6"/>
  <c r="U802" i="6" s="1"/>
  <c r="T804" i="6"/>
  <c r="T802" i="6" s="1"/>
  <c r="S804" i="6"/>
  <c r="S802" i="6" s="1"/>
  <c r="R804" i="6"/>
  <c r="R802" i="6" s="1"/>
  <c r="Q804" i="6"/>
  <c r="P804" i="6"/>
  <c r="O804" i="6"/>
  <c r="O802" i="6" s="1"/>
  <c r="N804" i="6"/>
  <c r="N802" i="6" s="1"/>
  <c r="M804" i="6"/>
  <c r="M802" i="6" s="1"/>
  <c r="L804" i="6"/>
  <c r="L802" i="6" s="1"/>
  <c r="K804" i="6"/>
  <c r="K802" i="6" s="1"/>
  <c r="J804" i="6"/>
  <c r="BM803" i="6"/>
  <c r="B803" i="6"/>
  <c r="A803" i="6" s="1"/>
  <c r="BK802" i="6"/>
  <c r="BJ802" i="6"/>
  <c r="BI802" i="6"/>
  <c r="BM801" i="6"/>
  <c r="I801" i="6"/>
  <c r="B801" i="6"/>
  <c r="A801" i="6" s="1"/>
  <c r="BM800" i="6"/>
  <c r="I800" i="6"/>
  <c r="B800" i="6"/>
  <c r="A800" i="6" s="1"/>
  <c r="BM799" i="6"/>
  <c r="I799" i="6"/>
  <c r="B799" i="6"/>
  <c r="A799" i="6" s="1"/>
  <c r="BM798" i="6"/>
  <c r="I798" i="6"/>
  <c r="B798" i="6"/>
  <c r="A798" i="6" s="1"/>
  <c r="BM797" i="6"/>
  <c r="A797" i="6"/>
  <c r="BM796" i="6"/>
  <c r="I796" i="6"/>
  <c r="B796" i="6"/>
  <c r="A796" i="6" s="1"/>
  <c r="BM795" i="6"/>
  <c r="I795" i="6"/>
  <c r="B795" i="6"/>
  <c r="A795" i="6" s="1"/>
  <c r="BM794" i="6"/>
  <c r="I794" i="6"/>
  <c r="B794" i="6"/>
  <c r="A794" i="6" s="1"/>
  <c r="BM793" i="6"/>
  <c r="I793" i="6"/>
  <c r="B793" i="6"/>
  <c r="A793" i="6" s="1"/>
  <c r="BL792" i="6"/>
  <c r="BL790" i="6" s="1"/>
  <c r="BK792" i="6"/>
  <c r="BJ792" i="6"/>
  <c r="BJ790" i="6" s="1"/>
  <c r="BI792" i="6"/>
  <c r="BI790" i="6" s="1"/>
  <c r="BH792" i="6"/>
  <c r="BH790" i="6" s="1"/>
  <c r="BG792" i="6"/>
  <c r="BG790" i="6" s="1"/>
  <c r="BF792" i="6"/>
  <c r="BF790" i="6" s="1"/>
  <c r="BE792" i="6"/>
  <c r="BE790" i="6" s="1"/>
  <c r="BD792" i="6"/>
  <c r="BD790" i="6" s="1"/>
  <c r="BC792" i="6"/>
  <c r="BB792" i="6"/>
  <c r="BB790" i="6" s="1"/>
  <c r="BA792" i="6"/>
  <c r="BA790" i="6" s="1"/>
  <c r="AZ792" i="6"/>
  <c r="AZ790" i="6" s="1"/>
  <c r="AY792" i="6"/>
  <c r="AY790" i="6" s="1"/>
  <c r="AX792" i="6"/>
  <c r="AW792" i="6"/>
  <c r="AW790" i="6" s="1"/>
  <c r="AV792" i="6"/>
  <c r="AV790" i="6" s="1"/>
  <c r="AU792" i="6"/>
  <c r="AU790" i="6" s="1"/>
  <c r="AT792" i="6"/>
  <c r="AT790" i="6" s="1"/>
  <c r="AS792" i="6"/>
  <c r="AS790" i="6" s="1"/>
  <c r="AR792" i="6"/>
  <c r="AR790" i="6" s="1"/>
  <c r="AQ792" i="6"/>
  <c r="AQ790" i="6" s="1"/>
  <c r="AP792" i="6"/>
  <c r="AP790" i="6" s="1"/>
  <c r="AO792" i="6"/>
  <c r="AO790" i="6" s="1"/>
  <c r="AN792" i="6"/>
  <c r="AN790" i="6" s="1"/>
  <c r="AM792" i="6"/>
  <c r="AM790" i="6" s="1"/>
  <c r="AL792" i="6"/>
  <c r="AL790" i="6" s="1"/>
  <c r="AK792" i="6"/>
  <c r="AK790" i="6" s="1"/>
  <c r="AJ792" i="6"/>
  <c r="AJ790" i="6" s="1"/>
  <c r="AI792" i="6"/>
  <c r="AI790" i="6" s="1"/>
  <c r="AH792" i="6"/>
  <c r="AH790" i="6" s="1"/>
  <c r="AG792" i="6"/>
  <c r="AG790" i="6" s="1"/>
  <c r="AF792" i="6"/>
  <c r="AF790" i="6" s="1"/>
  <c r="AE792" i="6"/>
  <c r="AE790" i="6" s="1"/>
  <c r="AD792" i="6"/>
  <c r="AD790" i="6" s="1"/>
  <c r="AC792" i="6"/>
  <c r="AC790" i="6" s="1"/>
  <c r="AB792" i="6"/>
  <c r="AB790" i="6" s="1"/>
  <c r="AA792" i="6"/>
  <c r="AA790" i="6" s="1"/>
  <c r="Z792" i="6"/>
  <c r="Z790" i="6" s="1"/>
  <c r="Y792" i="6"/>
  <c r="Y790" i="6" s="1"/>
  <c r="X792" i="6"/>
  <c r="X790" i="6" s="1"/>
  <c r="W792" i="6"/>
  <c r="W790" i="6" s="1"/>
  <c r="V792" i="6"/>
  <c r="V790" i="6" s="1"/>
  <c r="U792" i="6"/>
  <c r="U790" i="6" s="1"/>
  <c r="T792" i="6"/>
  <c r="T790" i="6" s="1"/>
  <c r="S792" i="6"/>
  <c r="S790" i="6" s="1"/>
  <c r="R792" i="6"/>
  <c r="Q792" i="6"/>
  <c r="Q790" i="6" s="1"/>
  <c r="P792" i="6"/>
  <c r="P790" i="6" s="1"/>
  <c r="O792" i="6"/>
  <c r="O790" i="6" s="1"/>
  <c r="N792" i="6"/>
  <c r="N790" i="6" s="1"/>
  <c r="M792" i="6"/>
  <c r="M790" i="6" s="1"/>
  <c r="L792" i="6"/>
  <c r="L790" i="6" s="1"/>
  <c r="K792" i="6"/>
  <c r="K790" i="6" s="1"/>
  <c r="J792" i="6"/>
  <c r="J790" i="6" s="1"/>
  <c r="BM791" i="6"/>
  <c r="B791" i="6"/>
  <c r="A791" i="6" s="1"/>
  <c r="BM789" i="6"/>
  <c r="I789" i="6"/>
  <c r="B789" i="6"/>
  <c r="A789" i="6" s="1"/>
  <c r="BM788" i="6"/>
  <c r="I788" i="6"/>
  <c r="B788" i="6"/>
  <c r="A788" i="6" s="1"/>
  <c r="BM787" i="6"/>
  <c r="I787" i="6"/>
  <c r="B787" i="6"/>
  <c r="A787" i="6" s="1"/>
  <c r="BM786" i="6"/>
  <c r="I786" i="6"/>
  <c r="B786" i="6"/>
  <c r="A786" i="6" s="1"/>
  <c r="BM785" i="6"/>
  <c r="A785" i="6"/>
  <c r="BM784" i="6"/>
  <c r="I784" i="6"/>
  <c r="B784" i="6"/>
  <c r="A784" i="6" s="1"/>
  <c r="BM783" i="6"/>
  <c r="I783" i="6"/>
  <c r="B783" i="6"/>
  <c r="A783" i="6" s="1"/>
  <c r="BM782" i="6"/>
  <c r="I782" i="6"/>
  <c r="B782" i="6"/>
  <c r="A782" i="6" s="1"/>
  <c r="BM781" i="6"/>
  <c r="I781" i="6"/>
  <c r="B781" i="6"/>
  <c r="A781" i="6" s="1"/>
  <c r="BL780" i="6"/>
  <c r="BK780" i="6"/>
  <c r="BK778" i="6" s="1"/>
  <c r="BJ780" i="6"/>
  <c r="BJ778" i="6" s="1"/>
  <c r="BI780" i="6"/>
  <c r="BI778" i="6" s="1"/>
  <c r="BH780" i="6"/>
  <c r="BH778" i="6" s="1"/>
  <c r="BG780" i="6"/>
  <c r="BF780" i="6"/>
  <c r="BE780" i="6"/>
  <c r="BE778" i="6" s="1"/>
  <c r="BD780" i="6"/>
  <c r="BD778" i="6" s="1"/>
  <c r="BC780" i="6"/>
  <c r="BC778" i="6" s="1"/>
  <c r="BB780" i="6"/>
  <c r="BA780" i="6"/>
  <c r="BA778" i="6" s="1"/>
  <c r="AZ780" i="6"/>
  <c r="AZ778" i="6" s="1"/>
  <c r="AY780" i="6"/>
  <c r="AX780" i="6"/>
  <c r="AX778" i="6" s="1"/>
  <c r="AW780" i="6"/>
  <c r="AW778" i="6" s="1"/>
  <c r="AV780" i="6"/>
  <c r="AV778" i="6" s="1"/>
  <c r="AU780" i="6"/>
  <c r="AU778" i="6" s="1"/>
  <c r="AT780" i="6"/>
  <c r="AS780" i="6"/>
  <c r="AR780" i="6"/>
  <c r="AQ780" i="6"/>
  <c r="AP780" i="6"/>
  <c r="AP778" i="6" s="1"/>
  <c r="AO780" i="6"/>
  <c r="AO778" i="6" s="1"/>
  <c r="AN780" i="6"/>
  <c r="AN778" i="6" s="1"/>
  <c r="AM780" i="6"/>
  <c r="AM778" i="6" s="1"/>
  <c r="AL780" i="6"/>
  <c r="AL778" i="6" s="1"/>
  <c r="AK780" i="6"/>
  <c r="AK778" i="6" s="1"/>
  <c r="AJ780" i="6"/>
  <c r="AI780" i="6"/>
  <c r="AH780" i="6"/>
  <c r="AH778" i="6" s="1"/>
  <c r="AG780" i="6"/>
  <c r="AG778" i="6" s="1"/>
  <c r="AF780" i="6"/>
  <c r="AF778" i="6" s="1"/>
  <c r="AE780" i="6"/>
  <c r="AD780" i="6"/>
  <c r="AD778" i="6" s="1"/>
  <c r="AC780" i="6"/>
  <c r="AC778" i="6" s="1"/>
  <c r="AB780" i="6"/>
  <c r="AA780" i="6"/>
  <c r="Z780" i="6"/>
  <c r="Z778" i="6" s="1"/>
  <c r="Y780" i="6"/>
  <c r="Y778" i="6" s="1"/>
  <c r="X780" i="6"/>
  <c r="W780" i="6"/>
  <c r="V780" i="6"/>
  <c r="V778" i="6" s="1"/>
  <c r="U780" i="6"/>
  <c r="U778" i="6" s="1"/>
  <c r="T780" i="6"/>
  <c r="S780" i="6"/>
  <c r="R780" i="6"/>
  <c r="R778" i="6" s="1"/>
  <c r="Q780" i="6"/>
  <c r="Q778" i="6" s="1"/>
  <c r="P780" i="6"/>
  <c r="P778" i="6" s="1"/>
  <c r="O780" i="6"/>
  <c r="N780" i="6"/>
  <c r="M780" i="6"/>
  <c r="M778" i="6" s="1"/>
  <c r="L780" i="6"/>
  <c r="K780" i="6"/>
  <c r="J780" i="6"/>
  <c r="J778" i="6" s="1"/>
  <c r="X779" i="6"/>
  <c r="B779" i="6"/>
  <c r="A779" i="6" s="1"/>
  <c r="BM772" i="6"/>
  <c r="I772" i="6"/>
  <c r="B772" i="6"/>
  <c r="A772" i="6" s="1"/>
  <c r="BM771" i="6"/>
  <c r="I771" i="6"/>
  <c r="B771" i="6"/>
  <c r="A771" i="6" s="1"/>
  <c r="BM770" i="6"/>
  <c r="I770" i="6"/>
  <c r="B770" i="6"/>
  <c r="A770" i="6" s="1"/>
  <c r="BM769" i="6"/>
  <c r="I769" i="6"/>
  <c r="B769" i="6"/>
  <c r="A769" i="6" s="1"/>
  <c r="BM768" i="6"/>
  <c r="A768" i="6"/>
  <c r="BM767" i="6"/>
  <c r="I767" i="6"/>
  <c r="B767" i="6"/>
  <c r="A767" i="6" s="1"/>
  <c r="BM766" i="6"/>
  <c r="I766" i="6"/>
  <c r="B766" i="6"/>
  <c r="A766" i="6" s="1"/>
  <c r="BM765" i="6"/>
  <c r="I765" i="6"/>
  <c r="B765" i="6"/>
  <c r="A765" i="6" s="1"/>
  <c r="BM764" i="6"/>
  <c r="I764" i="6"/>
  <c r="B764" i="6"/>
  <c r="A764" i="6" s="1"/>
  <c r="AX763" i="6"/>
  <c r="AX761" i="6" s="1"/>
  <c r="AW763" i="6"/>
  <c r="AW761" i="6" s="1"/>
  <c r="AV763" i="6"/>
  <c r="AV761" i="6" s="1"/>
  <c r="AU763" i="6"/>
  <c r="AU761" i="6" s="1"/>
  <c r="AT763" i="6"/>
  <c r="AT761" i="6" s="1"/>
  <c r="AS763" i="6"/>
  <c r="AS761" i="6" s="1"/>
  <c r="AR763" i="6"/>
  <c r="AR761" i="6" s="1"/>
  <c r="AQ763" i="6"/>
  <c r="AQ761" i="6" s="1"/>
  <c r="AP763" i="6"/>
  <c r="AP761" i="6" s="1"/>
  <c r="AO763" i="6"/>
  <c r="AO761" i="6" s="1"/>
  <c r="AN763" i="6"/>
  <c r="AN761" i="6" s="1"/>
  <c r="AM763" i="6"/>
  <c r="AM761" i="6" s="1"/>
  <c r="AL763" i="6"/>
  <c r="AL761" i="6" s="1"/>
  <c r="AK763" i="6"/>
  <c r="AK761" i="6" s="1"/>
  <c r="AJ763" i="6"/>
  <c r="AJ761" i="6" s="1"/>
  <c r="AI763" i="6"/>
  <c r="AI761" i="6" s="1"/>
  <c r="AC763" i="6"/>
  <c r="AC761" i="6" s="1"/>
  <c r="AB763" i="6"/>
  <c r="AB761" i="6" s="1"/>
  <c r="AA763" i="6"/>
  <c r="AA761" i="6" s="1"/>
  <c r="Z763" i="6"/>
  <c r="Z761" i="6" s="1"/>
  <c r="Y763" i="6"/>
  <c r="Y761" i="6" s="1"/>
  <c r="X763" i="6"/>
  <c r="X761" i="6" s="1"/>
  <c r="W763" i="6"/>
  <c r="W761" i="6" s="1"/>
  <c r="V763" i="6"/>
  <c r="V761" i="6" s="1"/>
  <c r="U763" i="6"/>
  <c r="U761" i="6" s="1"/>
  <c r="T763" i="6"/>
  <c r="T761" i="6" s="1"/>
  <c r="S763" i="6"/>
  <c r="S761" i="6" s="1"/>
  <c r="R763" i="6"/>
  <c r="R761" i="6" s="1"/>
  <c r="Q763" i="6"/>
  <c r="Q761" i="6" s="1"/>
  <c r="P763" i="6"/>
  <c r="P761" i="6" s="1"/>
  <c r="O763" i="6"/>
  <c r="O761" i="6" s="1"/>
  <c r="N763" i="6"/>
  <c r="N761" i="6" s="1"/>
  <c r="M763" i="6"/>
  <c r="M761" i="6" s="1"/>
  <c r="L763" i="6"/>
  <c r="L761" i="6" s="1"/>
  <c r="K763" i="6"/>
  <c r="K761" i="6" s="1"/>
  <c r="J763" i="6"/>
  <c r="J761" i="6" s="1"/>
  <c r="BM762" i="6"/>
  <c r="B762" i="6"/>
  <c r="A762" i="6" s="1"/>
  <c r="BL761" i="6"/>
  <c r="BK761" i="6"/>
  <c r="BJ761" i="6"/>
  <c r="BI761" i="6"/>
  <c r="BH761" i="6"/>
  <c r="BG761" i="6"/>
  <c r="BF761" i="6"/>
  <c r="BE761" i="6"/>
  <c r="BD761" i="6"/>
  <c r="BC761" i="6"/>
  <c r="BB761" i="6"/>
  <c r="BA761" i="6"/>
  <c r="AZ761" i="6"/>
  <c r="AY761" i="6"/>
  <c r="AH761" i="6"/>
  <c r="BM760" i="6"/>
  <c r="I760" i="6"/>
  <c r="B760" i="6"/>
  <c r="A760" i="6" s="1"/>
  <c r="BM759" i="6"/>
  <c r="I759" i="6"/>
  <c r="B759" i="6"/>
  <c r="A759" i="6" s="1"/>
  <c r="BM758" i="6"/>
  <c r="I758" i="6"/>
  <c r="B758" i="6"/>
  <c r="A758" i="6" s="1"/>
  <c r="BM757" i="6"/>
  <c r="I757" i="6"/>
  <c r="B757" i="6"/>
  <c r="A757" i="6" s="1"/>
  <c r="BM756" i="6"/>
  <c r="A756" i="6"/>
  <c r="BM755" i="6"/>
  <c r="I755" i="6"/>
  <c r="B755" i="6"/>
  <c r="A755" i="6" s="1"/>
  <c r="BM754" i="6"/>
  <c r="I754" i="6"/>
  <c r="B754" i="6"/>
  <c r="A754" i="6" s="1"/>
  <c r="BM753" i="6"/>
  <c r="I753" i="6"/>
  <c r="B753" i="6"/>
  <c r="A753" i="6" s="1"/>
  <c r="BM752" i="6"/>
  <c r="I752" i="6"/>
  <c r="B752" i="6"/>
  <c r="A752" i="6" s="1"/>
  <c r="BL751" i="6"/>
  <c r="BL749" i="6" s="1"/>
  <c r="BK751" i="6"/>
  <c r="BK749" i="6" s="1"/>
  <c r="BJ751" i="6"/>
  <c r="BJ749" i="6" s="1"/>
  <c r="BI751" i="6"/>
  <c r="BI749" i="6" s="1"/>
  <c r="BH751" i="6"/>
  <c r="BH749" i="6" s="1"/>
  <c r="BG751" i="6"/>
  <c r="BG749" i="6" s="1"/>
  <c r="BF751" i="6"/>
  <c r="BF749" i="6" s="1"/>
  <c r="BE751" i="6"/>
  <c r="BE749" i="6" s="1"/>
  <c r="BD751" i="6"/>
  <c r="BD749" i="6" s="1"/>
  <c r="BC751" i="6"/>
  <c r="BC749" i="6" s="1"/>
  <c r="BB751" i="6"/>
  <c r="BB749" i="6" s="1"/>
  <c r="BA751" i="6"/>
  <c r="BA749" i="6" s="1"/>
  <c r="AZ751" i="6"/>
  <c r="AZ749" i="6" s="1"/>
  <c r="AY751" i="6"/>
  <c r="AY749" i="6" s="1"/>
  <c r="AX751" i="6"/>
  <c r="AX749" i="6" s="1"/>
  <c r="AW751" i="6"/>
  <c r="AW749" i="6" s="1"/>
  <c r="AV751" i="6"/>
  <c r="AV749" i="6" s="1"/>
  <c r="AU751" i="6"/>
  <c r="AU749" i="6" s="1"/>
  <c r="AT751" i="6"/>
  <c r="AT749" i="6" s="1"/>
  <c r="AS751" i="6"/>
  <c r="AS749" i="6" s="1"/>
  <c r="AR751" i="6"/>
  <c r="AR749" i="6" s="1"/>
  <c r="AQ751" i="6"/>
  <c r="AQ749" i="6" s="1"/>
  <c r="AP751" i="6"/>
  <c r="AP749" i="6" s="1"/>
  <c r="AO751" i="6"/>
  <c r="AO749" i="6" s="1"/>
  <c r="AN751" i="6"/>
  <c r="AN749" i="6" s="1"/>
  <c r="AM751" i="6"/>
  <c r="AM749" i="6" s="1"/>
  <c r="AL751" i="6"/>
  <c r="AL749" i="6" s="1"/>
  <c r="AK751" i="6"/>
  <c r="AK749" i="6" s="1"/>
  <c r="AJ751" i="6"/>
  <c r="AJ749" i="6" s="1"/>
  <c r="AI751" i="6"/>
  <c r="AI749" i="6" s="1"/>
  <c r="AG751" i="6"/>
  <c r="AG749" i="6" s="1"/>
  <c r="AF751" i="6"/>
  <c r="AF749" i="6" s="1"/>
  <c r="AE751" i="6"/>
  <c r="AE749" i="6" s="1"/>
  <c r="AD751" i="6"/>
  <c r="AD749" i="6" s="1"/>
  <c r="AC751" i="6"/>
  <c r="AC749" i="6" s="1"/>
  <c r="AB751" i="6"/>
  <c r="AB749" i="6" s="1"/>
  <c r="AA751" i="6"/>
  <c r="AA749" i="6" s="1"/>
  <c r="Z751" i="6"/>
  <c r="Z749" i="6" s="1"/>
  <c r="Y751" i="6"/>
  <c r="Y749" i="6" s="1"/>
  <c r="X751" i="6"/>
  <c r="X749" i="6" s="1"/>
  <c r="W751" i="6"/>
  <c r="W749" i="6" s="1"/>
  <c r="V751" i="6"/>
  <c r="V749" i="6" s="1"/>
  <c r="U751" i="6"/>
  <c r="U749" i="6" s="1"/>
  <c r="T751" i="6"/>
  <c r="T749" i="6" s="1"/>
  <c r="S751" i="6"/>
  <c r="S749" i="6" s="1"/>
  <c r="R751" i="6"/>
  <c r="R749" i="6" s="1"/>
  <c r="Q751" i="6"/>
  <c r="Q749" i="6" s="1"/>
  <c r="P751" i="6"/>
  <c r="P749" i="6" s="1"/>
  <c r="O751" i="6"/>
  <c r="O749" i="6" s="1"/>
  <c r="N751" i="6"/>
  <c r="N749" i="6" s="1"/>
  <c r="M751" i="6"/>
  <c r="M749" i="6" s="1"/>
  <c r="L751" i="6"/>
  <c r="L749" i="6" s="1"/>
  <c r="K751" i="6"/>
  <c r="K749" i="6" s="1"/>
  <c r="J751" i="6"/>
  <c r="J749" i="6" s="1"/>
  <c r="BM750" i="6"/>
  <c r="B750" i="6"/>
  <c r="A750" i="6" s="1"/>
  <c r="BM748" i="6"/>
  <c r="I748" i="6"/>
  <c r="B748" i="6"/>
  <c r="A748" i="6" s="1"/>
  <c r="BM747" i="6"/>
  <c r="I747" i="6"/>
  <c r="B747" i="6"/>
  <c r="A747" i="6" s="1"/>
  <c r="BM746" i="6"/>
  <c r="I746" i="6"/>
  <c r="B746" i="6"/>
  <c r="A746" i="6" s="1"/>
  <c r="BM745" i="6"/>
  <c r="I745" i="6"/>
  <c r="B745" i="6"/>
  <c r="A745" i="6" s="1"/>
  <c r="BM744" i="6"/>
  <c r="A744" i="6"/>
  <c r="BM743" i="6"/>
  <c r="I743" i="6"/>
  <c r="B743" i="6"/>
  <c r="A743" i="6" s="1"/>
  <c r="BM742" i="6"/>
  <c r="I742" i="6"/>
  <c r="B742" i="6"/>
  <c r="A742" i="6" s="1"/>
  <c r="BM741" i="6"/>
  <c r="I741" i="6"/>
  <c r="B741" i="6"/>
  <c r="A741" i="6" s="1"/>
  <c r="BM740" i="6"/>
  <c r="I740" i="6"/>
  <c r="B740" i="6"/>
  <c r="A740" i="6" s="1"/>
  <c r="BL739" i="6"/>
  <c r="BL737" i="6" s="1"/>
  <c r="BK739" i="6"/>
  <c r="BK737" i="6" s="1"/>
  <c r="BJ739" i="6"/>
  <c r="BJ737" i="6" s="1"/>
  <c r="BI739" i="6"/>
  <c r="BI737" i="6" s="1"/>
  <c r="BH739" i="6"/>
  <c r="BH737" i="6" s="1"/>
  <c r="BG739" i="6"/>
  <c r="BG737" i="6" s="1"/>
  <c r="BF739" i="6"/>
  <c r="BF737" i="6" s="1"/>
  <c r="BE739" i="6"/>
  <c r="BE737" i="6" s="1"/>
  <c r="BD739" i="6"/>
  <c r="BD737" i="6" s="1"/>
  <c r="BC739" i="6"/>
  <c r="BC737" i="6" s="1"/>
  <c r="BB739" i="6"/>
  <c r="BB737" i="6" s="1"/>
  <c r="BA739" i="6"/>
  <c r="BA737" i="6" s="1"/>
  <c r="AZ739" i="6"/>
  <c r="AZ737" i="6" s="1"/>
  <c r="AY739" i="6"/>
  <c r="AY737" i="6" s="1"/>
  <c r="AX739" i="6"/>
  <c r="AX737" i="6" s="1"/>
  <c r="AW739" i="6"/>
  <c r="AW737" i="6" s="1"/>
  <c r="AV739" i="6"/>
  <c r="AV737" i="6" s="1"/>
  <c r="AU739" i="6"/>
  <c r="AU737" i="6" s="1"/>
  <c r="AT739" i="6"/>
  <c r="AT737" i="6" s="1"/>
  <c r="AS739" i="6"/>
  <c r="AS737" i="6" s="1"/>
  <c r="AR739" i="6"/>
  <c r="AR737" i="6" s="1"/>
  <c r="AQ739" i="6"/>
  <c r="AQ737" i="6" s="1"/>
  <c r="AP739" i="6"/>
  <c r="AP737" i="6" s="1"/>
  <c r="AO739" i="6"/>
  <c r="AO737" i="6" s="1"/>
  <c r="AN739" i="6"/>
  <c r="AN737" i="6" s="1"/>
  <c r="AM739" i="6"/>
  <c r="AM737" i="6" s="1"/>
  <c r="AL739" i="6"/>
  <c r="AL737" i="6" s="1"/>
  <c r="AK739" i="6"/>
  <c r="AK737" i="6" s="1"/>
  <c r="AJ739" i="6"/>
  <c r="AJ737" i="6" s="1"/>
  <c r="AI739" i="6"/>
  <c r="AI737" i="6" s="1"/>
  <c r="AH739" i="6"/>
  <c r="AH737" i="6" s="1"/>
  <c r="AG739" i="6"/>
  <c r="AG737" i="6" s="1"/>
  <c r="AF739" i="6"/>
  <c r="AF737" i="6" s="1"/>
  <c r="AE739" i="6"/>
  <c r="AE737" i="6" s="1"/>
  <c r="AD739" i="6"/>
  <c r="AD737" i="6" s="1"/>
  <c r="AC739" i="6"/>
  <c r="AC737" i="6" s="1"/>
  <c r="AB739" i="6"/>
  <c r="AB737" i="6" s="1"/>
  <c r="AA739" i="6"/>
  <c r="AA737" i="6" s="1"/>
  <c r="Z739" i="6"/>
  <c r="Z737" i="6" s="1"/>
  <c r="Y739" i="6"/>
  <c r="Y737" i="6" s="1"/>
  <c r="X739" i="6"/>
  <c r="X737" i="6" s="1"/>
  <c r="W739" i="6"/>
  <c r="W737" i="6" s="1"/>
  <c r="V739" i="6"/>
  <c r="V737" i="6" s="1"/>
  <c r="U739" i="6"/>
  <c r="U737" i="6" s="1"/>
  <c r="T739" i="6"/>
  <c r="T737" i="6" s="1"/>
  <c r="S739" i="6"/>
  <c r="S737" i="6" s="1"/>
  <c r="R739" i="6"/>
  <c r="R737" i="6" s="1"/>
  <c r="Q739" i="6"/>
  <c r="Q737" i="6" s="1"/>
  <c r="P739" i="6"/>
  <c r="P737" i="6" s="1"/>
  <c r="O739" i="6"/>
  <c r="O737" i="6" s="1"/>
  <c r="N739" i="6"/>
  <c r="N737" i="6" s="1"/>
  <c r="M739" i="6"/>
  <c r="M737" i="6" s="1"/>
  <c r="L739" i="6"/>
  <c r="L737" i="6" s="1"/>
  <c r="K739" i="6"/>
  <c r="K737" i="6" s="1"/>
  <c r="J739" i="6"/>
  <c r="J737" i="6" s="1"/>
  <c r="BM738" i="6"/>
  <c r="B738" i="6"/>
  <c r="A738" i="6" s="1"/>
  <c r="BM736" i="6"/>
  <c r="I736" i="6"/>
  <c r="B736" i="6"/>
  <c r="A736" i="6" s="1"/>
  <c r="BM735" i="6"/>
  <c r="I735" i="6"/>
  <c r="B735" i="6"/>
  <c r="A735" i="6" s="1"/>
  <c r="BM734" i="6"/>
  <c r="I734" i="6"/>
  <c r="B734" i="6"/>
  <c r="A734" i="6" s="1"/>
  <c r="BM733" i="6"/>
  <c r="I733" i="6"/>
  <c r="B733" i="6"/>
  <c r="A733" i="6" s="1"/>
  <c r="BM732" i="6"/>
  <c r="A732" i="6"/>
  <c r="BM731" i="6"/>
  <c r="I731" i="6"/>
  <c r="B731" i="6"/>
  <c r="A731" i="6" s="1"/>
  <c r="BM730" i="6"/>
  <c r="I730" i="6"/>
  <c r="B730" i="6"/>
  <c r="A730" i="6" s="1"/>
  <c r="BM729" i="6"/>
  <c r="I729" i="6"/>
  <c r="B729" i="6"/>
  <c r="A729" i="6" s="1"/>
  <c r="BM728" i="6"/>
  <c r="I728" i="6"/>
  <c r="B728" i="6"/>
  <c r="A728" i="6" s="1"/>
  <c r="BL727" i="6"/>
  <c r="BL725" i="6" s="1"/>
  <c r="BK727" i="6"/>
  <c r="BK725" i="6" s="1"/>
  <c r="BJ727" i="6"/>
  <c r="BJ725" i="6" s="1"/>
  <c r="BI727" i="6"/>
  <c r="BI725" i="6" s="1"/>
  <c r="BH727" i="6"/>
  <c r="BH725" i="6" s="1"/>
  <c r="BG727" i="6"/>
  <c r="BG725" i="6" s="1"/>
  <c r="BF727" i="6"/>
  <c r="BF725" i="6" s="1"/>
  <c r="BE727" i="6"/>
  <c r="BE725" i="6" s="1"/>
  <c r="BD727" i="6"/>
  <c r="BD725" i="6" s="1"/>
  <c r="BC727" i="6"/>
  <c r="BC725" i="6" s="1"/>
  <c r="BB727" i="6"/>
  <c r="BB725" i="6" s="1"/>
  <c r="BA727" i="6"/>
  <c r="BA725" i="6" s="1"/>
  <c r="AZ727" i="6"/>
  <c r="AZ725" i="6" s="1"/>
  <c r="AY727" i="6"/>
  <c r="AY725" i="6" s="1"/>
  <c r="AX727" i="6"/>
  <c r="AX725" i="6" s="1"/>
  <c r="AW727" i="6"/>
  <c r="AW725" i="6" s="1"/>
  <c r="AV727" i="6"/>
  <c r="AV725" i="6" s="1"/>
  <c r="AU727" i="6"/>
  <c r="AU725" i="6" s="1"/>
  <c r="AT727" i="6"/>
  <c r="AT725" i="6" s="1"/>
  <c r="AS727" i="6"/>
  <c r="AS725" i="6" s="1"/>
  <c r="AR727" i="6"/>
  <c r="AR725" i="6" s="1"/>
  <c r="AQ727" i="6"/>
  <c r="AQ725" i="6" s="1"/>
  <c r="AP727" i="6"/>
  <c r="AP725" i="6" s="1"/>
  <c r="AO727" i="6"/>
  <c r="AO725" i="6" s="1"/>
  <c r="AN727" i="6"/>
  <c r="AN725" i="6" s="1"/>
  <c r="AM727" i="6"/>
  <c r="AM725" i="6" s="1"/>
  <c r="AL727" i="6"/>
  <c r="AL725" i="6" s="1"/>
  <c r="AK727" i="6"/>
  <c r="AK725" i="6" s="1"/>
  <c r="AJ727" i="6"/>
  <c r="AJ725" i="6" s="1"/>
  <c r="AI727" i="6"/>
  <c r="AI725" i="6" s="1"/>
  <c r="AH727" i="6"/>
  <c r="AH725" i="6" s="1"/>
  <c r="AG727" i="6"/>
  <c r="AG725" i="6" s="1"/>
  <c r="AF727" i="6"/>
  <c r="AF725" i="6" s="1"/>
  <c r="AE727" i="6"/>
  <c r="AE725" i="6" s="1"/>
  <c r="AD727" i="6"/>
  <c r="AD725" i="6" s="1"/>
  <c r="AC727" i="6"/>
  <c r="AC725" i="6" s="1"/>
  <c r="AB727" i="6"/>
  <c r="AB725" i="6" s="1"/>
  <c r="AA727" i="6"/>
  <c r="AA725" i="6" s="1"/>
  <c r="Z727" i="6"/>
  <c r="Z725" i="6" s="1"/>
  <c r="Y727" i="6"/>
  <c r="Y725" i="6" s="1"/>
  <c r="X727" i="6"/>
  <c r="X725" i="6" s="1"/>
  <c r="W727" i="6"/>
  <c r="W725" i="6" s="1"/>
  <c r="V727" i="6"/>
  <c r="V725" i="6" s="1"/>
  <c r="U727" i="6"/>
  <c r="U725" i="6" s="1"/>
  <c r="T727" i="6"/>
  <c r="T725" i="6" s="1"/>
  <c r="S727" i="6"/>
  <c r="S725" i="6" s="1"/>
  <c r="R727" i="6"/>
  <c r="R725" i="6" s="1"/>
  <c r="Q727" i="6"/>
  <c r="Q725" i="6" s="1"/>
  <c r="P727" i="6"/>
  <c r="P725" i="6" s="1"/>
  <c r="O727" i="6"/>
  <c r="O725" i="6" s="1"/>
  <c r="N727" i="6"/>
  <c r="N725" i="6" s="1"/>
  <c r="M727" i="6"/>
  <c r="M725" i="6" s="1"/>
  <c r="L727" i="6"/>
  <c r="L725" i="6" s="1"/>
  <c r="K727" i="6"/>
  <c r="K725" i="6" s="1"/>
  <c r="J727" i="6"/>
  <c r="J725" i="6" s="1"/>
  <c r="BM726" i="6"/>
  <c r="B726" i="6"/>
  <c r="A726" i="6" s="1"/>
  <c r="BM724" i="6"/>
  <c r="I724" i="6"/>
  <c r="B724" i="6"/>
  <c r="A724" i="6" s="1"/>
  <c r="BM723" i="6"/>
  <c r="I723" i="6"/>
  <c r="B723" i="6"/>
  <c r="A723" i="6" s="1"/>
  <c r="BM722" i="6"/>
  <c r="I722" i="6"/>
  <c r="B722" i="6"/>
  <c r="A722" i="6" s="1"/>
  <c r="BM721" i="6"/>
  <c r="I721" i="6"/>
  <c r="B721" i="6"/>
  <c r="A721" i="6" s="1"/>
  <c r="BM720" i="6"/>
  <c r="A720" i="6"/>
  <c r="BM719" i="6"/>
  <c r="I719" i="6"/>
  <c r="B719" i="6"/>
  <c r="A719" i="6" s="1"/>
  <c r="BM718" i="6"/>
  <c r="I718" i="6"/>
  <c r="B718" i="6"/>
  <c r="A718" i="6" s="1"/>
  <c r="BM717" i="6"/>
  <c r="I717" i="6"/>
  <c r="B717" i="6"/>
  <c r="A717" i="6" s="1"/>
  <c r="BM716" i="6"/>
  <c r="I716" i="6"/>
  <c r="B716" i="6"/>
  <c r="A716" i="6" s="1"/>
  <c r="BL715" i="6"/>
  <c r="BL713" i="6" s="1"/>
  <c r="BK715" i="6"/>
  <c r="BK713" i="6" s="1"/>
  <c r="BJ715" i="6"/>
  <c r="BJ713" i="6" s="1"/>
  <c r="BI715" i="6"/>
  <c r="BI713" i="6" s="1"/>
  <c r="BH715" i="6"/>
  <c r="BH713" i="6" s="1"/>
  <c r="BG715" i="6"/>
  <c r="BG713" i="6" s="1"/>
  <c r="BF715" i="6"/>
  <c r="BF713" i="6" s="1"/>
  <c r="BE715" i="6"/>
  <c r="BE713" i="6" s="1"/>
  <c r="BD715" i="6"/>
  <c r="BD713" i="6" s="1"/>
  <c r="BC715" i="6"/>
  <c r="BC713" i="6" s="1"/>
  <c r="BB715" i="6"/>
  <c r="BB713" i="6" s="1"/>
  <c r="BA715" i="6"/>
  <c r="BA713" i="6" s="1"/>
  <c r="AZ715" i="6"/>
  <c r="AZ713" i="6" s="1"/>
  <c r="AY715" i="6"/>
  <c r="AY713" i="6" s="1"/>
  <c r="AX715" i="6"/>
  <c r="AX713" i="6" s="1"/>
  <c r="AW715" i="6"/>
  <c r="AW713" i="6" s="1"/>
  <c r="AV715" i="6"/>
  <c r="AV713" i="6" s="1"/>
  <c r="AU715" i="6"/>
  <c r="AU713" i="6" s="1"/>
  <c r="AT715" i="6"/>
  <c r="AT713" i="6" s="1"/>
  <c r="AS715" i="6"/>
  <c r="AS713" i="6" s="1"/>
  <c r="AR715" i="6"/>
  <c r="AR713" i="6" s="1"/>
  <c r="AQ715" i="6"/>
  <c r="AQ713" i="6" s="1"/>
  <c r="AP715" i="6"/>
  <c r="AP713" i="6" s="1"/>
  <c r="AO715" i="6"/>
  <c r="AO713" i="6" s="1"/>
  <c r="AN715" i="6"/>
  <c r="AN713" i="6" s="1"/>
  <c r="AM715" i="6"/>
  <c r="AM713" i="6" s="1"/>
  <c r="AL715" i="6"/>
  <c r="AL713" i="6" s="1"/>
  <c r="AK715" i="6"/>
  <c r="AK713" i="6" s="1"/>
  <c r="AJ715" i="6"/>
  <c r="AJ713" i="6" s="1"/>
  <c r="AI715" i="6"/>
  <c r="AH715" i="6"/>
  <c r="AH713" i="6" s="1"/>
  <c r="AG715" i="6"/>
  <c r="AG713" i="6" s="1"/>
  <c r="AF715" i="6"/>
  <c r="AF713" i="6" s="1"/>
  <c r="AE715" i="6"/>
  <c r="AD715" i="6"/>
  <c r="AD713" i="6" s="1"/>
  <c r="AC715" i="6"/>
  <c r="AC713" i="6" s="1"/>
  <c r="AB715" i="6"/>
  <c r="AA715" i="6"/>
  <c r="AA713" i="6" s="1"/>
  <c r="Z715" i="6"/>
  <c r="Y715" i="6"/>
  <c r="X715" i="6"/>
  <c r="X713" i="6" s="1"/>
  <c r="W715" i="6"/>
  <c r="W713" i="6" s="1"/>
  <c r="V715" i="6"/>
  <c r="V713" i="6" s="1"/>
  <c r="U715" i="6"/>
  <c r="U713" i="6" s="1"/>
  <c r="T715" i="6"/>
  <c r="T713" i="6" s="1"/>
  <c r="S715" i="6"/>
  <c r="S713" i="6" s="1"/>
  <c r="R715" i="6"/>
  <c r="R713" i="6" s="1"/>
  <c r="Q715" i="6"/>
  <c r="Q713" i="6" s="1"/>
  <c r="P715" i="6"/>
  <c r="P713" i="6" s="1"/>
  <c r="O715" i="6"/>
  <c r="O713" i="6" s="1"/>
  <c r="N715" i="6"/>
  <c r="N713" i="6" s="1"/>
  <c r="M715" i="6"/>
  <c r="M713" i="6" s="1"/>
  <c r="L715" i="6"/>
  <c r="L713" i="6" s="1"/>
  <c r="K715" i="6"/>
  <c r="K713" i="6" s="1"/>
  <c r="J715" i="6"/>
  <c r="AE714" i="6"/>
  <c r="AB714" i="6"/>
  <c r="Z714" i="6"/>
  <c r="Y714" i="6"/>
  <c r="B714" i="6"/>
  <c r="A714" i="6" s="1"/>
  <c r="AI713" i="6"/>
  <c r="BM712" i="6"/>
  <c r="I712" i="6"/>
  <c r="B712" i="6"/>
  <c r="A712" i="6" s="1"/>
  <c r="BM711" i="6"/>
  <c r="I711" i="6"/>
  <c r="B711" i="6"/>
  <c r="A711" i="6" s="1"/>
  <c r="BM710" i="6"/>
  <c r="I710" i="6"/>
  <c r="B710" i="6"/>
  <c r="A710" i="6" s="1"/>
  <c r="BM709" i="6"/>
  <c r="I709" i="6"/>
  <c r="B709" i="6"/>
  <c r="A709" i="6" s="1"/>
  <c r="BM708" i="6"/>
  <c r="A708" i="6"/>
  <c r="BM707" i="6"/>
  <c r="I707" i="6"/>
  <c r="B707" i="6"/>
  <c r="A707" i="6" s="1"/>
  <c r="BM706" i="6"/>
  <c r="I706" i="6"/>
  <c r="B706" i="6"/>
  <c r="A706" i="6" s="1"/>
  <c r="BM705" i="6"/>
  <c r="I705" i="6"/>
  <c r="B705" i="6"/>
  <c r="A705" i="6" s="1"/>
  <c r="BM704" i="6"/>
  <c r="I704" i="6"/>
  <c r="B704" i="6"/>
  <c r="A704" i="6" s="1"/>
  <c r="BL703" i="6"/>
  <c r="BL701" i="6" s="1"/>
  <c r="BK703" i="6"/>
  <c r="BK701" i="6" s="1"/>
  <c r="BJ703" i="6"/>
  <c r="BJ701" i="6" s="1"/>
  <c r="BI703" i="6"/>
  <c r="BI701" i="6" s="1"/>
  <c r="BH703" i="6"/>
  <c r="BH701" i="6" s="1"/>
  <c r="BG703" i="6"/>
  <c r="BG701" i="6" s="1"/>
  <c r="BF703" i="6"/>
  <c r="BF701" i="6" s="1"/>
  <c r="BE703" i="6"/>
  <c r="BE701" i="6" s="1"/>
  <c r="BD703" i="6"/>
  <c r="BD701" i="6" s="1"/>
  <c r="BC703" i="6"/>
  <c r="BC701" i="6" s="1"/>
  <c r="BB703" i="6"/>
  <c r="BB701" i="6" s="1"/>
  <c r="BA703" i="6"/>
  <c r="BA701" i="6" s="1"/>
  <c r="AZ703" i="6"/>
  <c r="AZ701" i="6" s="1"/>
  <c r="AY703" i="6"/>
  <c r="AY701" i="6" s="1"/>
  <c r="AX703" i="6"/>
  <c r="AX701" i="6" s="1"/>
  <c r="AW703" i="6"/>
  <c r="AW701" i="6" s="1"/>
  <c r="AV703" i="6"/>
  <c r="AV701" i="6" s="1"/>
  <c r="AU703" i="6"/>
  <c r="AU701" i="6" s="1"/>
  <c r="AT703" i="6"/>
  <c r="AT701" i="6" s="1"/>
  <c r="AS703" i="6"/>
  <c r="AS701" i="6" s="1"/>
  <c r="AR703" i="6"/>
  <c r="AR701" i="6" s="1"/>
  <c r="AQ703" i="6"/>
  <c r="AQ701" i="6" s="1"/>
  <c r="AP703" i="6"/>
  <c r="AP701" i="6" s="1"/>
  <c r="AO703" i="6"/>
  <c r="AO701" i="6" s="1"/>
  <c r="AN703" i="6"/>
  <c r="AN701" i="6" s="1"/>
  <c r="AM703" i="6"/>
  <c r="AM701" i="6" s="1"/>
  <c r="AL703" i="6"/>
  <c r="AL701" i="6" s="1"/>
  <c r="AK703" i="6"/>
  <c r="AK701" i="6" s="1"/>
  <c r="AJ703" i="6"/>
  <c r="AJ701" i="6" s="1"/>
  <c r="AI703" i="6"/>
  <c r="AI701" i="6" s="1"/>
  <c r="AH703" i="6"/>
  <c r="AH701" i="6" s="1"/>
  <c r="AG703" i="6"/>
  <c r="AG701" i="6" s="1"/>
  <c r="AF703" i="6"/>
  <c r="AF701" i="6" s="1"/>
  <c r="AE703" i="6"/>
  <c r="AE701" i="6" s="1"/>
  <c r="AD703" i="6"/>
  <c r="AD701" i="6" s="1"/>
  <c r="AC703" i="6"/>
  <c r="AC701" i="6" s="1"/>
  <c r="AB703" i="6"/>
  <c r="AB701" i="6" s="1"/>
  <c r="AA703" i="6"/>
  <c r="AA701" i="6" s="1"/>
  <c r="Z703" i="6"/>
  <c r="Z701" i="6" s="1"/>
  <c r="Y703" i="6"/>
  <c r="Y701" i="6" s="1"/>
  <c r="X703" i="6"/>
  <c r="X701" i="6" s="1"/>
  <c r="W703" i="6"/>
  <c r="W701" i="6" s="1"/>
  <c r="V703" i="6"/>
  <c r="V701" i="6" s="1"/>
  <c r="U703" i="6"/>
  <c r="U701" i="6" s="1"/>
  <c r="T703" i="6"/>
  <c r="T701" i="6" s="1"/>
  <c r="S703" i="6"/>
  <c r="S701" i="6" s="1"/>
  <c r="R703" i="6"/>
  <c r="R701" i="6" s="1"/>
  <c r="Q703" i="6"/>
  <c r="Q701" i="6" s="1"/>
  <c r="P703" i="6"/>
  <c r="P701" i="6" s="1"/>
  <c r="O703" i="6"/>
  <c r="O701" i="6" s="1"/>
  <c r="N703" i="6"/>
  <c r="N701" i="6" s="1"/>
  <c r="M703" i="6"/>
  <c r="M701" i="6" s="1"/>
  <c r="L703" i="6"/>
  <c r="L701" i="6" s="1"/>
  <c r="K703" i="6"/>
  <c r="K701" i="6" s="1"/>
  <c r="J703" i="6"/>
  <c r="J701" i="6" s="1"/>
  <c r="BM702" i="6"/>
  <c r="B702" i="6"/>
  <c r="A702" i="6" s="1"/>
  <c r="BM700" i="6"/>
  <c r="I700" i="6"/>
  <c r="B700" i="6"/>
  <c r="A700" i="6" s="1"/>
  <c r="BM699" i="6"/>
  <c r="I699" i="6"/>
  <c r="B699" i="6"/>
  <c r="A699" i="6" s="1"/>
  <c r="BM698" i="6"/>
  <c r="I698" i="6"/>
  <c r="B698" i="6"/>
  <c r="A698" i="6" s="1"/>
  <c r="BM697" i="6"/>
  <c r="I697" i="6"/>
  <c r="B697" i="6"/>
  <c r="A697" i="6" s="1"/>
  <c r="BM696" i="6"/>
  <c r="A696" i="6"/>
  <c r="BM695" i="6"/>
  <c r="I695" i="6"/>
  <c r="B695" i="6"/>
  <c r="A695" i="6" s="1"/>
  <c r="BM694" i="6"/>
  <c r="I694" i="6"/>
  <c r="B694" i="6"/>
  <c r="A694" i="6" s="1"/>
  <c r="BM693" i="6"/>
  <c r="I693" i="6"/>
  <c r="B693" i="6"/>
  <c r="A693" i="6" s="1"/>
  <c r="BM692" i="6"/>
  <c r="I692" i="6"/>
  <c r="B692" i="6"/>
  <c r="A692" i="6" s="1"/>
  <c r="BL691" i="6"/>
  <c r="BL689" i="6" s="1"/>
  <c r="BK691" i="6"/>
  <c r="BJ691" i="6"/>
  <c r="BJ689" i="6" s="1"/>
  <c r="BI691" i="6"/>
  <c r="BI689" i="6" s="1"/>
  <c r="BH691" i="6"/>
  <c r="BH689" i="6" s="1"/>
  <c r="BG691" i="6"/>
  <c r="BG689" i="6" s="1"/>
  <c r="BF691" i="6"/>
  <c r="BF689" i="6" s="1"/>
  <c r="BE691" i="6"/>
  <c r="BE689" i="6" s="1"/>
  <c r="BD691" i="6"/>
  <c r="BD689" i="6" s="1"/>
  <c r="BC691" i="6"/>
  <c r="BC689" i="6" s="1"/>
  <c r="BB691" i="6"/>
  <c r="BB689" i="6" s="1"/>
  <c r="BA691" i="6"/>
  <c r="BA689" i="6" s="1"/>
  <c r="AZ691" i="6"/>
  <c r="AZ689" i="6" s="1"/>
  <c r="AY691" i="6"/>
  <c r="AY689" i="6" s="1"/>
  <c r="AX691" i="6"/>
  <c r="AX689" i="6" s="1"/>
  <c r="AW691" i="6"/>
  <c r="AW689" i="6" s="1"/>
  <c r="AV691" i="6"/>
  <c r="AV689" i="6" s="1"/>
  <c r="AU691" i="6"/>
  <c r="AU689" i="6" s="1"/>
  <c r="AT691" i="6"/>
  <c r="AT689" i="6" s="1"/>
  <c r="AS691" i="6"/>
  <c r="AS689" i="6" s="1"/>
  <c r="AR691" i="6"/>
  <c r="AR689" i="6" s="1"/>
  <c r="AQ691" i="6"/>
  <c r="AQ689" i="6" s="1"/>
  <c r="AP691" i="6"/>
  <c r="AP689" i="6" s="1"/>
  <c r="AO691" i="6"/>
  <c r="AO689" i="6" s="1"/>
  <c r="AN691" i="6"/>
  <c r="AN689" i="6" s="1"/>
  <c r="AM691" i="6"/>
  <c r="AM689" i="6" s="1"/>
  <c r="AL691" i="6"/>
  <c r="AL689" i="6" s="1"/>
  <c r="AK691" i="6"/>
  <c r="AK689" i="6" s="1"/>
  <c r="AJ691" i="6"/>
  <c r="AJ689" i="6" s="1"/>
  <c r="AI691" i="6"/>
  <c r="AI689" i="6" s="1"/>
  <c r="AH691" i="6"/>
  <c r="AH689" i="6" s="1"/>
  <c r="AG691" i="6"/>
  <c r="AG689" i="6" s="1"/>
  <c r="AF691" i="6"/>
  <c r="AF689" i="6" s="1"/>
  <c r="AE691" i="6"/>
  <c r="AE689" i="6" s="1"/>
  <c r="AD691" i="6"/>
  <c r="AD689" i="6" s="1"/>
  <c r="AC691" i="6"/>
  <c r="AC689" i="6" s="1"/>
  <c r="AB691" i="6"/>
  <c r="AB689" i="6" s="1"/>
  <c r="AA691" i="6"/>
  <c r="AA689" i="6" s="1"/>
  <c r="Z691" i="6"/>
  <c r="Z689" i="6" s="1"/>
  <c r="Y691" i="6"/>
  <c r="Y689" i="6" s="1"/>
  <c r="X691" i="6"/>
  <c r="X689" i="6" s="1"/>
  <c r="W691" i="6"/>
  <c r="W689" i="6" s="1"/>
  <c r="V691" i="6"/>
  <c r="V689" i="6" s="1"/>
  <c r="U691" i="6"/>
  <c r="U689" i="6" s="1"/>
  <c r="T691" i="6"/>
  <c r="T689" i="6" s="1"/>
  <c r="S691" i="6"/>
  <c r="S689" i="6" s="1"/>
  <c r="R691" i="6"/>
  <c r="R689" i="6" s="1"/>
  <c r="Q691" i="6"/>
  <c r="Q689" i="6" s="1"/>
  <c r="P691" i="6"/>
  <c r="P689" i="6" s="1"/>
  <c r="O691" i="6"/>
  <c r="O689" i="6" s="1"/>
  <c r="N691" i="6"/>
  <c r="N689" i="6" s="1"/>
  <c r="M691" i="6"/>
  <c r="M689" i="6" s="1"/>
  <c r="L691" i="6"/>
  <c r="L689" i="6" s="1"/>
  <c r="K691" i="6"/>
  <c r="K689" i="6" s="1"/>
  <c r="J691" i="6"/>
  <c r="J689" i="6" s="1"/>
  <c r="BM690" i="6"/>
  <c r="B690" i="6"/>
  <c r="A690" i="6" s="1"/>
  <c r="BK689" i="6"/>
  <c r="BM688" i="6"/>
  <c r="I688" i="6"/>
  <c r="B688" i="6"/>
  <c r="A688" i="6" s="1"/>
  <c r="BM687" i="6"/>
  <c r="I687" i="6"/>
  <c r="B687" i="6"/>
  <c r="A687" i="6" s="1"/>
  <c r="BM686" i="6"/>
  <c r="I686" i="6"/>
  <c r="B686" i="6"/>
  <c r="A686" i="6" s="1"/>
  <c r="BM685" i="6"/>
  <c r="I685" i="6"/>
  <c r="B685" i="6"/>
  <c r="A685" i="6" s="1"/>
  <c r="BM684" i="6"/>
  <c r="A684" i="6"/>
  <c r="BM683" i="6"/>
  <c r="I683" i="6"/>
  <c r="B683" i="6"/>
  <c r="A683" i="6" s="1"/>
  <c r="BM682" i="6"/>
  <c r="I682" i="6"/>
  <c r="B682" i="6"/>
  <c r="A682" i="6" s="1"/>
  <c r="BM681" i="6"/>
  <c r="I681" i="6"/>
  <c r="B681" i="6"/>
  <c r="A681" i="6" s="1"/>
  <c r="BM680" i="6"/>
  <c r="I680" i="6"/>
  <c r="B680" i="6"/>
  <c r="A680" i="6" s="1"/>
  <c r="BL679" i="6"/>
  <c r="BL677" i="6" s="1"/>
  <c r="BK679" i="6"/>
  <c r="BK677" i="6" s="1"/>
  <c r="BJ679" i="6"/>
  <c r="BJ677" i="6" s="1"/>
  <c r="BI679" i="6"/>
  <c r="BI677" i="6" s="1"/>
  <c r="BH679" i="6"/>
  <c r="BH677" i="6" s="1"/>
  <c r="BG679" i="6"/>
  <c r="BG677" i="6" s="1"/>
  <c r="BF679" i="6"/>
  <c r="BF677" i="6" s="1"/>
  <c r="BE679" i="6"/>
  <c r="BE677" i="6" s="1"/>
  <c r="BD679" i="6"/>
  <c r="BD677" i="6" s="1"/>
  <c r="BC679" i="6"/>
  <c r="BC677" i="6" s="1"/>
  <c r="BB679" i="6"/>
  <c r="BB677" i="6" s="1"/>
  <c r="BA679" i="6"/>
  <c r="BA677" i="6" s="1"/>
  <c r="AZ679" i="6"/>
  <c r="AZ677" i="6" s="1"/>
  <c r="AY679" i="6"/>
  <c r="AY677" i="6" s="1"/>
  <c r="AX679" i="6"/>
  <c r="AX677" i="6" s="1"/>
  <c r="AW679" i="6"/>
  <c r="AW677" i="6" s="1"/>
  <c r="AV679" i="6"/>
  <c r="AV677" i="6" s="1"/>
  <c r="AU679" i="6"/>
  <c r="AU677" i="6" s="1"/>
  <c r="AT679" i="6"/>
  <c r="AT677" i="6" s="1"/>
  <c r="AS679" i="6"/>
  <c r="AS677" i="6" s="1"/>
  <c r="AR679" i="6"/>
  <c r="AR677" i="6" s="1"/>
  <c r="AQ679" i="6"/>
  <c r="AQ677" i="6" s="1"/>
  <c r="AP679" i="6"/>
  <c r="AP677" i="6" s="1"/>
  <c r="AO679" i="6"/>
  <c r="AO677" i="6" s="1"/>
  <c r="AN679" i="6"/>
  <c r="AN677" i="6" s="1"/>
  <c r="AM679" i="6"/>
  <c r="AM677" i="6" s="1"/>
  <c r="AL679" i="6"/>
  <c r="AL677" i="6" s="1"/>
  <c r="AK679" i="6"/>
  <c r="AK677" i="6" s="1"/>
  <c r="AJ679" i="6"/>
  <c r="AJ677" i="6" s="1"/>
  <c r="AI679" i="6"/>
  <c r="AI677" i="6" s="1"/>
  <c r="AH679" i="6"/>
  <c r="AH677" i="6" s="1"/>
  <c r="AG679" i="6"/>
  <c r="AG677" i="6" s="1"/>
  <c r="AF679" i="6"/>
  <c r="AF677" i="6" s="1"/>
  <c r="AE679" i="6"/>
  <c r="AE677" i="6" s="1"/>
  <c r="AD679" i="6"/>
  <c r="AD677" i="6" s="1"/>
  <c r="AC679" i="6"/>
  <c r="AC677" i="6" s="1"/>
  <c r="AB679" i="6"/>
  <c r="AB677" i="6" s="1"/>
  <c r="AA679" i="6"/>
  <c r="AA677" i="6" s="1"/>
  <c r="Z679" i="6"/>
  <c r="Z677" i="6" s="1"/>
  <c r="Y679" i="6"/>
  <c r="Y677" i="6" s="1"/>
  <c r="X679" i="6"/>
  <c r="X677" i="6" s="1"/>
  <c r="W679" i="6"/>
  <c r="W677" i="6" s="1"/>
  <c r="V679" i="6"/>
  <c r="V677" i="6" s="1"/>
  <c r="U679" i="6"/>
  <c r="U677" i="6" s="1"/>
  <c r="T679" i="6"/>
  <c r="T677" i="6" s="1"/>
  <c r="S679" i="6"/>
  <c r="S677" i="6" s="1"/>
  <c r="R679" i="6"/>
  <c r="R677" i="6" s="1"/>
  <c r="Q679" i="6"/>
  <c r="Q677" i="6" s="1"/>
  <c r="P679" i="6"/>
  <c r="P677" i="6" s="1"/>
  <c r="O679" i="6"/>
  <c r="O677" i="6" s="1"/>
  <c r="N679" i="6"/>
  <c r="N677" i="6" s="1"/>
  <c r="M679" i="6"/>
  <c r="M677" i="6" s="1"/>
  <c r="L679" i="6"/>
  <c r="L677" i="6" s="1"/>
  <c r="K679" i="6"/>
  <c r="K677" i="6" s="1"/>
  <c r="J679" i="6"/>
  <c r="BM678" i="6"/>
  <c r="B678" i="6"/>
  <c r="A678" i="6" s="1"/>
  <c r="BM676" i="6"/>
  <c r="I676" i="6"/>
  <c r="B676" i="6"/>
  <c r="A676" i="6" s="1"/>
  <c r="BM675" i="6"/>
  <c r="I675" i="6"/>
  <c r="B675" i="6"/>
  <c r="A675" i="6" s="1"/>
  <c r="BM674" i="6"/>
  <c r="I674" i="6"/>
  <c r="B674" i="6"/>
  <c r="A674" i="6" s="1"/>
  <c r="BM673" i="6"/>
  <c r="I673" i="6"/>
  <c r="B673" i="6"/>
  <c r="A673" i="6" s="1"/>
  <c r="BM672" i="6"/>
  <c r="A672" i="6"/>
  <c r="BM671" i="6"/>
  <c r="I671" i="6"/>
  <c r="B671" i="6"/>
  <c r="A671" i="6" s="1"/>
  <c r="BM670" i="6"/>
  <c r="I670" i="6"/>
  <c r="B670" i="6"/>
  <c r="A670" i="6" s="1"/>
  <c r="BM669" i="6"/>
  <c r="I669" i="6"/>
  <c r="B669" i="6"/>
  <c r="A669" i="6" s="1"/>
  <c r="BM668" i="6"/>
  <c r="I668" i="6"/>
  <c r="B668" i="6"/>
  <c r="A668" i="6" s="1"/>
  <c r="BL667" i="6"/>
  <c r="BL665" i="6" s="1"/>
  <c r="BK667" i="6"/>
  <c r="BK665" i="6" s="1"/>
  <c r="BJ667" i="6"/>
  <c r="BJ665" i="6" s="1"/>
  <c r="BI667" i="6"/>
  <c r="BH667" i="6"/>
  <c r="BH665" i="6" s="1"/>
  <c r="BG667" i="6"/>
  <c r="BG665" i="6" s="1"/>
  <c r="BF667" i="6"/>
  <c r="BF665" i="6" s="1"/>
  <c r="BE667" i="6"/>
  <c r="BE665" i="6" s="1"/>
  <c r="BD667" i="6"/>
  <c r="BD665" i="6" s="1"/>
  <c r="BC667" i="6"/>
  <c r="BC665" i="6" s="1"/>
  <c r="BB667" i="6"/>
  <c r="BB665" i="6" s="1"/>
  <c r="BA667" i="6"/>
  <c r="BA665" i="6" s="1"/>
  <c r="AZ667" i="6"/>
  <c r="AZ665" i="6" s="1"/>
  <c r="AY667" i="6"/>
  <c r="AY665" i="6" s="1"/>
  <c r="AX667" i="6"/>
  <c r="AX665" i="6" s="1"/>
  <c r="AW667" i="6"/>
  <c r="AW665" i="6" s="1"/>
  <c r="AV667" i="6"/>
  <c r="AV665" i="6" s="1"/>
  <c r="AU667" i="6"/>
  <c r="AU665" i="6" s="1"/>
  <c r="AT667" i="6"/>
  <c r="AT665" i="6" s="1"/>
  <c r="AS667" i="6"/>
  <c r="AS665" i="6" s="1"/>
  <c r="AR667" i="6"/>
  <c r="AR665" i="6" s="1"/>
  <c r="AQ667" i="6"/>
  <c r="AQ665" i="6" s="1"/>
  <c r="AP667" i="6"/>
  <c r="AP665" i="6" s="1"/>
  <c r="AO667" i="6"/>
  <c r="AO665" i="6" s="1"/>
  <c r="AN667" i="6"/>
  <c r="AN665" i="6" s="1"/>
  <c r="AM667" i="6"/>
  <c r="AM665" i="6" s="1"/>
  <c r="AL667" i="6"/>
  <c r="AL665" i="6" s="1"/>
  <c r="AK667" i="6"/>
  <c r="AK665" i="6" s="1"/>
  <c r="AJ667" i="6"/>
  <c r="AJ665" i="6" s="1"/>
  <c r="AI667" i="6"/>
  <c r="AI665" i="6" s="1"/>
  <c r="AH667" i="6"/>
  <c r="AH665" i="6" s="1"/>
  <c r="AG667" i="6"/>
  <c r="AG665" i="6" s="1"/>
  <c r="AF667" i="6"/>
  <c r="AF665" i="6" s="1"/>
  <c r="AE667" i="6"/>
  <c r="AE665" i="6" s="1"/>
  <c r="AD667" i="6"/>
  <c r="AD665" i="6" s="1"/>
  <c r="AC667" i="6"/>
  <c r="AC665" i="6" s="1"/>
  <c r="AB667" i="6"/>
  <c r="AB665" i="6" s="1"/>
  <c r="AA667" i="6"/>
  <c r="AA665" i="6" s="1"/>
  <c r="Z667" i="6"/>
  <c r="Z665" i="6" s="1"/>
  <c r="Y667" i="6"/>
  <c r="Y665" i="6" s="1"/>
  <c r="X667" i="6"/>
  <c r="X665" i="6" s="1"/>
  <c r="W667" i="6"/>
  <c r="W665" i="6" s="1"/>
  <c r="V667" i="6"/>
  <c r="V665" i="6" s="1"/>
  <c r="U667" i="6"/>
  <c r="U665" i="6" s="1"/>
  <c r="T667" i="6"/>
  <c r="T665" i="6" s="1"/>
  <c r="S667" i="6"/>
  <c r="S665" i="6" s="1"/>
  <c r="R667" i="6"/>
  <c r="R665" i="6" s="1"/>
  <c r="Q667" i="6"/>
  <c r="Q665" i="6" s="1"/>
  <c r="P667" i="6"/>
  <c r="P665" i="6" s="1"/>
  <c r="O667" i="6"/>
  <c r="O665" i="6" s="1"/>
  <c r="N667" i="6"/>
  <c r="N665" i="6" s="1"/>
  <c r="M667" i="6"/>
  <c r="M665" i="6" s="1"/>
  <c r="L667" i="6"/>
  <c r="L665" i="6" s="1"/>
  <c r="K667" i="6"/>
  <c r="K665" i="6" s="1"/>
  <c r="J667" i="6"/>
  <c r="BM666" i="6"/>
  <c r="B666" i="6"/>
  <c r="A666" i="6" s="1"/>
  <c r="BI665" i="6"/>
  <c r="BM664" i="6"/>
  <c r="I664" i="6"/>
  <c r="B664" i="6"/>
  <c r="A664" i="6" s="1"/>
  <c r="BM663" i="6"/>
  <c r="I663" i="6"/>
  <c r="B663" i="6"/>
  <c r="A663" i="6" s="1"/>
  <c r="BM662" i="6"/>
  <c r="I662" i="6"/>
  <c r="B662" i="6"/>
  <c r="A662" i="6" s="1"/>
  <c r="BM661" i="6"/>
  <c r="I661" i="6"/>
  <c r="B661" i="6"/>
  <c r="A661" i="6" s="1"/>
  <c r="BM660" i="6"/>
  <c r="A660" i="6"/>
  <c r="BM659" i="6"/>
  <c r="I659" i="6"/>
  <c r="B659" i="6"/>
  <c r="A659" i="6" s="1"/>
  <c r="BM658" i="6"/>
  <c r="I658" i="6"/>
  <c r="B658" i="6"/>
  <c r="A658" i="6" s="1"/>
  <c r="BM657" i="6"/>
  <c r="I657" i="6"/>
  <c r="B657" i="6"/>
  <c r="A657" i="6" s="1"/>
  <c r="BM656" i="6"/>
  <c r="I656" i="6"/>
  <c r="B656" i="6"/>
  <c r="A656" i="6" s="1"/>
  <c r="BL655" i="6"/>
  <c r="BL653" i="6" s="1"/>
  <c r="BK655" i="6"/>
  <c r="BK653" i="6" s="1"/>
  <c r="BJ655" i="6"/>
  <c r="BJ653" i="6" s="1"/>
  <c r="BI655" i="6"/>
  <c r="BI653" i="6" s="1"/>
  <c r="BH655" i="6"/>
  <c r="BH653" i="6" s="1"/>
  <c r="BG655" i="6"/>
  <c r="BG653" i="6" s="1"/>
  <c r="BF655" i="6"/>
  <c r="BF653" i="6" s="1"/>
  <c r="BE655" i="6"/>
  <c r="BE653" i="6" s="1"/>
  <c r="BD655" i="6"/>
  <c r="BD653" i="6" s="1"/>
  <c r="BC655" i="6"/>
  <c r="BC653" i="6" s="1"/>
  <c r="BB655" i="6"/>
  <c r="BB653" i="6" s="1"/>
  <c r="BA655" i="6"/>
  <c r="BA653" i="6" s="1"/>
  <c r="AZ655" i="6"/>
  <c r="AZ653" i="6" s="1"/>
  <c r="AY655" i="6"/>
  <c r="AY653" i="6" s="1"/>
  <c r="AX655" i="6"/>
  <c r="AX653" i="6" s="1"/>
  <c r="AW655" i="6"/>
  <c r="AW653" i="6" s="1"/>
  <c r="AV655" i="6"/>
  <c r="AV653" i="6" s="1"/>
  <c r="AU655" i="6"/>
  <c r="AU653" i="6" s="1"/>
  <c r="AT655" i="6"/>
  <c r="AT653" i="6" s="1"/>
  <c r="AS655" i="6"/>
  <c r="AS653" i="6" s="1"/>
  <c r="AR655" i="6"/>
  <c r="AR653" i="6" s="1"/>
  <c r="AQ655" i="6"/>
  <c r="AQ653" i="6" s="1"/>
  <c r="AP655" i="6"/>
  <c r="AP653" i="6" s="1"/>
  <c r="AO655" i="6"/>
  <c r="AO653" i="6" s="1"/>
  <c r="AN655" i="6"/>
  <c r="AN653" i="6" s="1"/>
  <c r="AM655" i="6"/>
  <c r="AM653" i="6" s="1"/>
  <c r="AL655" i="6"/>
  <c r="AL653" i="6" s="1"/>
  <c r="AK655" i="6"/>
  <c r="AK653" i="6" s="1"/>
  <c r="AJ655" i="6"/>
  <c r="AJ653" i="6" s="1"/>
  <c r="AI655" i="6"/>
  <c r="AI653" i="6" s="1"/>
  <c r="AH655" i="6"/>
  <c r="AH653" i="6" s="1"/>
  <c r="AG655" i="6"/>
  <c r="AG653" i="6" s="1"/>
  <c r="AF655" i="6"/>
  <c r="AF653" i="6" s="1"/>
  <c r="AE655" i="6"/>
  <c r="AE653" i="6" s="1"/>
  <c r="AD655" i="6"/>
  <c r="AD653" i="6" s="1"/>
  <c r="AC655" i="6"/>
  <c r="AC653" i="6" s="1"/>
  <c r="AB655" i="6"/>
  <c r="AB653" i="6" s="1"/>
  <c r="AA655" i="6"/>
  <c r="AA653" i="6" s="1"/>
  <c r="Z655" i="6"/>
  <c r="Z653" i="6" s="1"/>
  <c r="Y655" i="6"/>
  <c r="Y653" i="6" s="1"/>
  <c r="X655" i="6"/>
  <c r="X653" i="6" s="1"/>
  <c r="W655" i="6"/>
  <c r="W653" i="6" s="1"/>
  <c r="V655" i="6"/>
  <c r="V653" i="6" s="1"/>
  <c r="U655" i="6"/>
  <c r="U653" i="6" s="1"/>
  <c r="T655" i="6"/>
  <c r="T653" i="6" s="1"/>
  <c r="S655" i="6"/>
  <c r="S653" i="6" s="1"/>
  <c r="R655" i="6"/>
  <c r="R653" i="6" s="1"/>
  <c r="Q655" i="6"/>
  <c r="Q653" i="6" s="1"/>
  <c r="P655" i="6"/>
  <c r="P653" i="6" s="1"/>
  <c r="O655" i="6"/>
  <c r="O653" i="6" s="1"/>
  <c r="N655" i="6"/>
  <c r="N653" i="6" s="1"/>
  <c r="M655" i="6"/>
  <c r="L655" i="6"/>
  <c r="L653" i="6" s="1"/>
  <c r="K655" i="6"/>
  <c r="K653" i="6" s="1"/>
  <c r="J655" i="6"/>
  <c r="J653" i="6" s="1"/>
  <c r="BM654" i="6"/>
  <c r="B654" i="6"/>
  <c r="A654" i="6" s="1"/>
  <c r="BM652" i="6"/>
  <c r="I652" i="6"/>
  <c r="B652" i="6"/>
  <c r="A652" i="6" s="1"/>
  <c r="BM651" i="6"/>
  <c r="I651" i="6"/>
  <c r="B651" i="6"/>
  <c r="A651" i="6" s="1"/>
  <c r="BM650" i="6"/>
  <c r="I650" i="6"/>
  <c r="B650" i="6"/>
  <c r="A650" i="6" s="1"/>
  <c r="BM649" i="6"/>
  <c r="I649" i="6"/>
  <c r="B649" i="6"/>
  <c r="A649" i="6" s="1"/>
  <c r="BM648" i="6"/>
  <c r="A648" i="6"/>
  <c r="BM647" i="6"/>
  <c r="I647" i="6"/>
  <c r="B647" i="6"/>
  <c r="A647" i="6" s="1"/>
  <c r="BM646" i="6"/>
  <c r="I646" i="6"/>
  <c r="B646" i="6"/>
  <c r="A646" i="6" s="1"/>
  <c r="BM645" i="6"/>
  <c r="I645" i="6"/>
  <c r="B645" i="6"/>
  <c r="A645" i="6" s="1"/>
  <c r="BM644" i="6"/>
  <c r="I644" i="6"/>
  <c r="B644" i="6"/>
  <c r="A644" i="6" s="1"/>
  <c r="BL643" i="6"/>
  <c r="BL641" i="6" s="1"/>
  <c r="BK643" i="6"/>
  <c r="BJ643" i="6"/>
  <c r="BI643" i="6"/>
  <c r="BH643" i="6"/>
  <c r="BH641" i="6" s="1"/>
  <c r="BG643" i="6"/>
  <c r="BG641" i="6" s="1"/>
  <c r="BF643" i="6"/>
  <c r="BF641" i="6" s="1"/>
  <c r="BE643" i="6"/>
  <c r="BE641" i="6" s="1"/>
  <c r="BD643" i="6"/>
  <c r="BD641" i="6" s="1"/>
  <c r="BC643" i="6"/>
  <c r="BC641" i="6" s="1"/>
  <c r="BB643" i="6"/>
  <c r="BB641" i="6" s="1"/>
  <c r="BA643" i="6"/>
  <c r="BA641" i="6" s="1"/>
  <c r="AZ643" i="6"/>
  <c r="AZ641" i="6" s="1"/>
  <c r="AY643" i="6"/>
  <c r="AY641" i="6" s="1"/>
  <c r="AX643" i="6"/>
  <c r="AX641" i="6" s="1"/>
  <c r="AW643" i="6"/>
  <c r="AW641" i="6" s="1"/>
  <c r="AV643" i="6"/>
  <c r="AV641" i="6" s="1"/>
  <c r="AU643" i="6"/>
  <c r="AU641" i="6" s="1"/>
  <c r="AT643" i="6"/>
  <c r="AT641" i="6" s="1"/>
  <c r="AS643" i="6"/>
  <c r="AS641" i="6" s="1"/>
  <c r="AR643" i="6"/>
  <c r="AR641" i="6" s="1"/>
  <c r="AQ643" i="6"/>
  <c r="AQ641" i="6" s="1"/>
  <c r="AP643" i="6"/>
  <c r="AP641" i="6" s="1"/>
  <c r="AO643" i="6"/>
  <c r="AO641" i="6" s="1"/>
  <c r="AN643" i="6"/>
  <c r="AN641" i="6" s="1"/>
  <c r="AM643" i="6"/>
  <c r="AM641" i="6" s="1"/>
  <c r="AL643" i="6"/>
  <c r="AL641" i="6" s="1"/>
  <c r="AK643" i="6"/>
  <c r="AK641" i="6" s="1"/>
  <c r="AJ643" i="6"/>
  <c r="AJ641" i="6" s="1"/>
  <c r="AI643" i="6"/>
  <c r="AI641" i="6" s="1"/>
  <c r="AH643" i="6"/>
  <c r="AH641" i="6" s="1"/>
  <c r="AG643" i="6"/>
  <c r="AG641" i="6" s="1"/>
  <c r="AF643" i="6"/>
  <c r="AF641" i="6" s="1"/>
  <c r="AE643" i="6"/>
  <c r="AE641" i="6" s="1"/>
  <c r="AD643" i="6"/>
  <c r="AD641" i="6" s="1"/>
  <c r="AC643" i="6"/>
  <c r="AC641" i="6" s="1"/>
  <c r="AB643" i="6"/>
  <c r="AB641" i="6" s="1"/>
  <c r="AA643" i="6"/>
  <c r="AA641" i="6" s="1"/>
  <c r="Z643" i="6"/>
  <c r="Z641" i="6" s="1"/>
  <c r="Y643" i="6"/>
  <c r="Y641" i="6" s="1"/>
  <c r="X643" i="6"/>
  <c r="X641" i="6" s="1"/>
  <c r="W643" i="6"/>
  <c r="W641" i="6" s="1"/>
  <c r="V643" i="6"/>
  <c r="V641" i="6" s="1"/>
  <c r="U643" i="6"/>
  <c r="U641" i="6" s="1"/>
  <c r="T643" i="6"/>
  <c r="T641" i="6" s="1"/>
  <c r="S643" i="6"/>
  <c r="S641" i="6" s="1"/>
  <c r="R643" i="6"/>
  <c r="R641" i="6" s="1"/>
  <c r="Q643" i="6"/>
  <c r="Q641" i="6" s="1"/>
  <c r="P643" i="6"/>
  <c r="P641" i="6" s="1"/>
  <c r="O643" i="6"/>
  <c r="O641" i="6" s="1"/>
  <c r="N643" i="6"/>
  <c r="N641" i="6" s="1"/>
  <c r="M643" i="6"/>
  <c r="M641" i="6" s="1"/>
  <c r="L643" i="6"/>
  <c r="L641" i="6" s="1"/>
  <c r="K643" i="6"/>
  <c r="J643" i="6"/>
  <c r="J641" i="6" s="1"/>
  <c r="BM642" i="6"/>
  <c r="B642" i="6"/>
  <c r="A642" i="6" s="1"/>
  <c r="BK641" i="6"/>
  <c r="BJ641" i="6"/>
  <c r="BI641" i="6"/>
  <c r="BM640" i="6"/>
  <c r="I640" i="6"/>
  <c r="B640" i="6"/>
  <c r="A640" i="6" s="1"/>
  <c r="BM639" i="6"/>
  <c r="I639" i="6"/>
  <c r="B639" i="6"/>
  <c r="A639" i="6" s="1"/>
  <c r="BM638" i="6"/>
  <c r="I638" i="6"/>
  <c r="B638" i="6"/>
  <c r="A638" i="6" s="1"/>
  <c r="BM637" i="6"/>
  <c r="I637" i="6"/>
  <c r="B637" i="6"/>
  <c r="A637" i="6" s="1"/>
  <c r="BM636" i="6"/>
  <c r="A636" i="6"/>
  <c r="BM635" i="6"/>
  <c r="I635" i="6"/>
  <c r="B635" i="6"/>
  <c r="A635" i="6" s="1"/>
  <c r="BM634" i="6"/>
  <c r="I634" i="6"/>
  <c r="B634" i="6"/>
  <c r="A634" i="6" s="1"/>
  <c r="BM633" i="6"/>
  <c r="I633" i="6"/>
  <c r="B633" i="6"/>
  <c r="A633" i="6" s="1"/>
  <c r="BM632" i="6"/>
  <c r="I632" i="6"/>
  <c r="B632" i="6"/>
  <c r="A632" i="6" s="1"/>
  <c r="BL631" i="6"/>
  <c r="BL629" i="6" s="1"/>
  <c r="BK631" i="6"/>
  <c r="BK629" i="6" s="1"/>
  <c r="BJ631" i="6"/>
  <c r="BJ629" i="6" s="1"/>
  <c r="BI631" i="6"/>
  <c r="BI629" i="6" s="1"/>
  <c r="BH631" i="6"/>
  <c r="BH629" i="6" s="1"/>
  <c r="BG631" i="6"/>
  <c r="BG629" i="6" s="1"/>
  <c r="BF631" i="6"/>
  <c r="BF629" i="6" s="1"/>
  <c r="BE631" i="6"/>
  <c r="BE629" i="6" s="1"/>
  <c r="BD631" i="6"/>
  <c r="BD629" i="6" s="1"/>
  <c r="BC631" i="6"/>
  <c r="BC629" i="6" s="1"/>
  <c r="BB631" i="6"/>
  <c r="BB629" i="6" s="1"/>
  <c r="BA631" i="6"/>
  <c r="BA629" i="6" s="1"/>
  <c r="AZ631" i="6"/>
  <c r="AZ629" i="6" s="1"/>
  <c r="AY631" i="6"/>
  <c r="AY629" i="6" s="1"/>
  <c r="AX631" i="6"/>
  <c r="AX629" i="6" s="1"/>
  <c r="AW631" i="6"/>
  <c r="AW629" i="6" s="1"/>
  <c r="AV631" i="6"/>
  <c r="AV629" i="6" s="1"/>
  <c r="AU631" i="6"/>
  <c r="AU629" i="6" s="1"/>
  <c r="AT631" i="6"/>
  <c r="AT629" i="6" s="1"/>
  <c r="AS631" i="6"/>
  <c r="AS629" i="6" s="1"/>
  <c r="AR631" i="6"/>
  <c r="AR629" i="6" s="1"/>
  <c r="AQ631" i="6"/>
  <c r="AQ629" i="6" s="1"/>
  <c r="AP631" i="6"/>
  <c r="AP629" i="6" s="1"/>
  <c r="AO631" i="6"/>
  <c r="AO629" i="6" s="1"/>
  <c r="AN631" i="6"/>
  <c r="AN629" i="6" s="1"/>
  <c r="AM631" i="6"/>
  <c r="AM629" i="6" s="1"/>
  <c r="AL631" i="6"/>
  <c r="AL629" i="6" s="1"/>
  <c r="AK631" i="6"/>
  <c r="AK629" i="6" s="1"/>
  <c r="AJ631" i="6"/>
  <c r="AJ629" i="6" s="1"/>
  <c r="AI631" i="6"/>
  <c r="AI629" i="6" s="1"/>
  <c r="AH631" i="6"/>
  <c r="AH629" i="6" s="1"/>
  <c r="AG631" i="6"/>
  <c r="AG629" i="6" s="1"/>
  <c r="AF631" i="6"/>
  <c r="AF629" i="6" s="1"/>
  <c r="AE631" i="6"/>
  <c r="AE629" i="6" s="1"/>
  <c r="AD631" i="6"/>
  <c r="AD629" i="6" s="1"/>
  <c r="AC631" i="6"/>
  <c r="AC629" i="6" s="1"/>
  <c r="AB631" i="6"/>
  <c r="AB629" i="6" s="1"/>
  <c r="AA631" i="6"/>
  <c r="AA629" i="6" s="1"/>
  <c r="Z631" i="6"/>
  <c r="Z629" i="6" s="1"/>
  <c r="Y631" i="6"/>
  <c r="Y629" i="6" s="1"/>
  <c r="X631" i="6"/>
  <c r="X629" i="6" s="1"/>
  <c r="W631" i="6"/>
  <c r="W629" i="6" s="1"/>
  <c r="V631" i="6"/>
  <c r="V629" i="6" s="1"/>
  <c r="U631" i="6"/>
  <c r="U629" i="6" s="1"/>
  <c r="T631" i="6"/>
  <c r="T629" i="6" s="1"/>
  <c r="S631" i="6"/>
  <c r="S629" i="6" s="1"/>
  <c r="R631" i="6"/>
  <c r="R629" i="6" s="1"/>
  <c r="Q631" i="6"/>
  <c r="Q629" i="6" s="1"/>
  <c r="P631" i="6"/>
  <c r="P629" i="6" s="1"/>
  <c r="O631" i="6"/>
  <c r="O629" i="6" s="1"/>
  <c r="N631" i="6"/>
  <c r="N629" i="6" s="1"/>
  <c r="M631" i="6"/>
  <c r="M629" i="6" s="1"/>
  <c r="L631" i="6"/>
  <c r="L629" i="6" s="1"/>
  <c r="K631" i="6"/>
  <c r="K629" i="6" s="1"/>
  <c r="J631" i="6"/>
  <c r="J629" i="6" s="1"/>
  <c r="BM630" i="6"/>
  <c r="B630" i="6"/>
  <c r="A630" i="6" s="1"/>
  <c r="BM628" i="6"/>
  <c r="I628" i="6"/>
  <c r="B628" i="6"/>
  <c r="A628" i="6" s="1"/>
  <c r="BM627" i="6"/>
  <c r="I627" i="6"/>
  <c r="B627" i="6"/>
  <c r="A627" i="6" s="1"/>
  <c r="BM626" i="6"/>
  <c r="I626" i="6"/>
  <c r="B626" i="6"/>
  <c r="A626" i="6" s="1"/>
  <c r="BM625" i="6"/>
  <c r="I625" i="6"/>
  <c r="B625" i="6"/>
  <c r="A625" i="6" s="1"/>
  <c r="BM624" i="6"/>
  <c r="A624" i="6"/>
  <c r="BM623" i="6"/>
  <c r="I623" i="6"/>
  <c r="B623" i="6"/>
  <c r="A623" i="6" s="1"/>
  <c r="BM622" i="6"/>
  <c r="I622" i="6"/>
  <c r="B622" i="6"/>
  <c r="A622" i="6" s="1"/>
  <c r="BM621" i="6"/>
  <c r="I621" i="6"/>
  <c r="B621" i="6"/>
  <c r="A621" i="6" s="1"/>
  <c r="BM620" i="6"/>
  <c r="I620" i="6"/>
  <c r="B620" i="6"/>
  <c r="A620" i="6" s="1"/>
  <c r="BL619" i="6"/>
  <c r="BL617" i="6" s="1"/>
  <c r="BK619" i="6"/>
  <c r="BJ619" i="6"/>
  <c r="BI619" i="6"/>
  <c r="BI617" i="6" s="1"/>
  <c r="BH619" i="6"/>
  <c r="BH617" i="6" s="1"/>
  <c r="BG619" i="6"/>
  <c r="BG617" i="6" s="1"/>
  <c r="BF619" i="6"/>
  <c r="BF617" i="6" s="1"/>
  <c r="BE619" i="6"/>
  <c r="BE617" i="6" s="1"/>
  <c r="BD619" i="6"/>
  <c r="BD617" i="6" s="1"/>
  <c r="BC619" i="6"/>
  <c r="BC617" i="6" s="1"/>
  <c r="BB619" i="6"/>
  <c r="BB617" i="6" s="1"/>
  <c r="BA619" i="6"/>
  <c r="BA617" i="6" s="1"/>
  <c r="AZ619" i="6"/>
  <c r="AZ617" i="6" s="1"/>
  <c r="AY619" i="6"/>
  <c r="AY617" i="6" s="1"/>
  <c r="AX619" i="6"/>
  <c r="AX617" i="6" s="1"/>
  <c r="AW619" i="6"/>
  <c r="AW617" i="6" s="1"/>
  <c r="AV619" i="6"/>
  <c r="AV617" i="6" s="1"/>
  <c r="AU619" i="6"/>
  <c r="AU617" i="6" s="1"/>
  <c r="AT619" i="6"/>
  <c r="AT617" i="6" s="1"/>
  <c r="AS619" i="6"/>
  <c r="AS617" i="6" s="1"/>
  <c r="AR619" i="6"/>
  <c r="AR617" i="6" s="1"/>
  <c r="AQ619" i="6"/>
  <c r="AQ617" i="6" s="1"/>
  <c r="AP619" i="6"/>
  <c r="AP617" i="6" s="1"/>
  <c r="AO619" i="6"/>
  <c r="AO617" i="6" s="1"/>
  <c r="AN619" i="6"/>
  <c r="AN617" i="6" s="1"/>
  <c r="AM619" i="6"/>
  <c r="AM617" i="6" s="1"/>
  <c r="AL619" i="6"/>
  <c r="AL617" i="6" s="1"/>
  <c r="AK619" i="6"/>
  <c r="AK617" i="6" s="1"/>
  <c r="AJ619" i="6"/>
  <c r="AJ617" i="6" s="1"/>
  <c r="AI619" i="6"/>
  <c r="AI617" i="6" s="1"/>
  <c r="AH619" i="6"/>
  <c r="AH617" i="6" s="1"/>
  <c r="AG619" i="6"/>
  <c r="AG617" i="6" s="1"/>
  <c r="AF619" i="6"/>
  <c r="AF617" i="6" s="1"/>
  <c r="AE619" i="6"/>
  <c r="AE617" i="6" s="1"/>
  <c r="AD619" i="6"/>
  <c r="AD617" i="6" s="1"/>
  <c r="AC619" i="6"/>
  <c r="AC617" i="6" s="1"/>
  <c r="AB619" i="6"/>
  <c r="AB617" i="6" s="1"/>
  <c r="AA619" i="6"/>
  <c r="AA617" i="6" s="1"/>
  <c r="Z619" i="6"/>
  <c r="Z617" i="6" s="1"/>
  <c r="Y619" i="6"/>
  <c r="X619" i="6"/>
  <c r="X617" i="6" s="1"/>
  <c r="W619" i="6"/>
  <c r="W617" i="6" s="1"/>
  <c r="V619" i="6"/>
  <c r="V617" i="6" s="1"/>
  <c r="U619" i="6"/>
  <c r="U617" i="6" s="1"/>
  <c r="T619" i="6"/>
  <c r="T617" i="6" s="1"/>
  <c r="S619" i="6"/>
  <c r="S617" i="6" s="1"/>
  <c r="R619" i="6"/>
  <c r="R617" i="6" s="1"/>
  <c r="Q619" i="6"/>
  <c r="Q617" i="6" s="1"/>
  <c r="P619" i="6"/>
  <c r="P617" i="6" s="1"/>
  <c r="O619" i="6"/>
  <c r="O617" i="6" s="1"/>
  <c r="N619" i="6"/>
  <c r="N617" i="6" s="1"/>
  <c r="M619" i="6"/>
  <c r="M617" i="6" s="1"/>
  <c r="L619" i="6"/>
  <c r="L617" i="6" s="1"/>
  <c r="K619" i="6"/>
  <c r="K617" i="6" s="1"/>
  <c r="J619" i="6"/>
  <c r="J617" i="6" s="1"/>
  <c r="Y618" i="6"/>
  <c r="B618" i="6"/>
  <c r="A618" i="6" s="1"/>
  <c r="BK617" i="6"/>
  <c r="BJ617" i="6"/>
  <c r="BM616" i="6"/>
  <c r="I616" i="6"/>
  <c r="B616" i="6"/>
  <c r="A616" i="6" s="1"/>
  <c r="BM615" i="6"/>
  <c r="I615" i="6"/>
  <c r="B615" i="6"/>
  <c r="A615" i="6" s="1"/>
  <c r="BM614" i="6"/>
  <c r="I614" i="6"/>
  <c r="B614" i="6"/>
  <c r="A614" i="6" s="1"/>
  <c r="BM613" i="6"/>
  <c r="I613" i="6"/>
  <c r="B613" i="6"/>
  <c r="A613" i="6" s="1"/>
  <c r="BM612" i="6"/>
  <c r="A612" i="6"/>
  <c r="BM611" i="6"/>
  <c r="I611" i="6"/>
  <c r="B611" i="6"/>
  <c r="A611" i="6" s="1"/>
  <c r="BM610" i="6"/>
  <c r="I610" i="6"/>
  <c r="B610" i="6"/>
  <c r="A610" i="6" s="1"/>
  <c r="BM609" i="6"/>
  <c r="I609" i="6"/>
  <c r="B609" i="6"/>
  <c r="A609" i="6" s="1"/>
  <c r="BM608" i="6"/>
  <c r="I608" i="6"/>
  <c r="B608" i="6"/>
  <c r="A608" i="6" s="1"/>
  <c r="BL607" i="6"/>
  <c r="BL605" i="6" s="1"/>
  <c r="BK607" i="6"/>
  <c r="BK605" i="6" s="1"/>
  <c r="BJ607" i="6"/>
  <c r="BJ605" i="6" s="1"/>
  <c r="BI607" i="6"/>
  <c r="BI605" i="6" s="1"/>
  <c r="BH607" i="6"/>
  <c r="BH605" i="6" s="1"/>
  <c r="BG607" i="6"/>
  <c r="BG605" i="6" s="1"/>
  <c r="BF607" i="6"/>
  <c r="BF605" i="6" s="1"/>
  <c r="BE607" i="6"/>
  <c r="BE605" i="6" s="1"/>
  <c r="BD607" i="6"/>
  <c r="BD605" i="6" s="1"/>
  <c r="BC607" i="6"/>
  <c r="BC605" i="6" s="1"/>
  <c r="BB607" i="6"/>
  <c r="BB605" i="6" s="1"/>
  <c r="BA607" i="6"/>
  <c r="BA605" i="6" s="1"/>
  <c r="AZ607" i="6"/>
  <c r="AZ605" i="6" s="1"/>
  <c r="AY607" i="6"/>
  <c r="AY605" i="6" s="1"/>
  <c r="AX607" i="6"/>
  <c r="AX605" i="6" s="1"/>
  <c r="AW607" i="6"/>
  <c r="AW605" i="6" s="1"/>
  <c r="AV607" i="6"/>
  <c r="AV605" i="6" s="1"/>
  <c r="AU607" i="6"/>
  <c r="AU605" i="6" s="1"/>
  <c r="AT607" i="6"/>
  <c r="AT605" i="6" s="1"/>
  <c r="AS607" i="6"/>
  <c r="AS605" i="6" s="1"/>
  <c r="AR607" i="6"/>
  <c r="AR605" i="6" s="1"/>
  <c r="AQ607" i="6"/>
  <c r="AQ605" i="6" s="1"/>
  <c r="AP607" i="6"/>
  <c r="AP605" i="6" s="1"/>
  <c r="AO607" i="6"/>
  <c r="AO605" i="6" s="1"/>
  <c r="AN607" i="6"/>
  <c r="AN605" i="6" s="1"/>
  <c r="AM607" i="6"/>
  <c r="AM605" i="6" s="1"/>
  <c r="AL607" i="6"/>
  <c r="AL605" i="6" s="1"/>
  <c r="AK607" i="6"/>
  <c r="AK605" i="6" s="1"/>
  <c r="AJ607" i="6"/>
  <c r="AJ605" i="6" s="1"/>
  <c r="AI607" i="6"/>
  <c r="AI605" i="6" s="1"/>
  <c r="AH607" i="6"/>
  <c r="AH605" i="6" s="1"/>
  <c r="AG607" i="6"/>
  <c r="AG605" i="6" s="1"/>
  <c r="AF607" i="6"/>
  <c r="AF605" i="6" s="1"/>
  <c r="AE607" i="6"/>
  <c r="AE605" i="6" s="1"/>
  <c r="AD607" i="6"/>
  <c r="AD605" i="6" s="1"/>
  <c r="AC607" i="6"/>
  <c r="AC605" i="6" s="1"/>
  <c r="AB607" i="6"/>
  <c r="AB605" i="6" s="1"/>
  <c r="AA607" i="6"/>
  <c r="AA605" i="6" s="1"/>
  <c r="Z607" i="6"/>
  <c r="Z605" i="6" s="1"/>
  <c r="Y607" i="6"/>
  <c r="Y605" i="6" s="1"/>
  <c r="X607" i="6"/>
  <c r="X605" i="6" s="1"/>
  <c r="W607" i="6"/>
  <c r="W605" i="6" s="1"/>
  <c r="V607" i="6"/>
  <c r="V605" i="6" s="1"/>
  <c r="U607" i="6"/>
  <c r="U605" i="6" s="1"/>
  <c r="T607" i="6"/>
  <c r="T605" i="6" s="1"/>
  <c r="S607" i="6"/>
  <c r="S605" i="6" s="1"/>
  <c r="R607" i="6"/>
  <c r="R605" i="6" s="1"/>
  <c r="Q607" i="6"/>
  <c r="Q605" i="6" s="1"/>
  <c r="P607" i="6"/>
  <c r="P605" i="6" s="1"/>
  <c r="O607" i="6"/>
  <c r="O605" i="6" s="1"/>
  <c r="N607" i="6"/>
  <c r="N605" i="6" s="1"/>
  <c r="M607" i="6"/>
  <c r="L607" i="6"/>
  <c r="L605" i="6" s="1"/>
  <c r="K607" i="6"/>
  <c r="K605" i="6" s="1"/>
  <c r="J607" i="6"/>
  <c r="J605" i="6" s="1"/>
  <c r="BM606" i="6"/>
  <c r="B606" i="6"/>
  <c r="A606" i="6" s="1"/>
  <c r="BM604" i="6"/>
  <c r="I604" i="6"/>
  <c r="B604" i="6"/>
  <c r="A604" i="6" s="1"/>
  <c r="BM603" i="6"/>
  <c r="I603" i="6"/>
  <c r="B603" i="6"/>
  <c r="A603" i="6" s="1"/>
  <c r="BM602" i="6"/>
  <c r="I602" i="6"/>
  <c r="B602" i="6"/>
  <c r="A602" i="6" s="1"/>
  <c r="BM601" i="6"/>
  <c r="I601" i="6"/>
  <c r="B601" i="6"/>
  <c r="A601" i="6" s="1"/>
  <c r="BM600" i="6"/>
  <c r="A600" i="6"/>
  <c r="BM599" i="6"/>
  <c r="I599" i="6"/>
  <c r="B599" i="6"/>
  <c r="A599" i="6" s="1"/>
  <c r="BM598" i="6"/>
  <c r="I598" i="6"/>
  <c r="B598" i="6"/>
  <c r="A598" i="6" s="1"/>
  <c r="BM597" i="6"/>
  <c r="I597" i="6"/>
  <c r="B597" i="6"/>
  <c r="A597" i="6" s="1"/>
  <c r="BM596" i="6"/>
  <c r="I596" i="6"/>
  <c r="B596" i="6"/>
  <c r="A596" i="6" s="1"/>
  <c r="BL595" i="6"/>
  <c r="BL593" i="6" s="1"/>
  <c r="BK595" i="6"/>
  <c r="BK593" i="6" s="1"/>
  <c r="BJ595" i="6"/>
  <c r="BJ593" i="6" s="1"/>
  <c r="BI595" i="6"/>
  <c r="BI593" i="6" s="1"/>
  <c r="BH595" i="6"/>
  <c r="BH593" i="6" s="1"/>
  <c r="BG595" i="6"/>
  <c r="BG593" i="6" s="1"/>
  <c r="BF595" i="6"/>
  <c r="BF593" i="6" s="1"/>
  <c r="BE595" i="6"/>
  <c r="BE593" i="6" s="1"/>
  <c r="BD595" i="6"/>
  <c r="BD593" i="6" s="1"/>
  <c r="BC595" i="6"/>
  <c r="BC593" i="6" s="1"/>
  <c r="BB595" i="6"/>
  <c r="BB593" i="6" s="1"/>
  <c r="BA595" i="6"/>
  <c r="BA593" i="6" s="1"/>
  <c r="AZ595" i="6"/>
  <c r="AZ593" i="6" s="1"/>
  <c r="AY595" i="6"/>
  <c r="AY593" i="6" s="1"/>
  <c r="AX595" i="6"/>
  <c r="AX593" i="6" s="1"/>
  <c r="AW595" i="6"/>
  <c r="AW593" i="6" s="1"/>
  <c r="AV595" i="6"/>
  <c r="AV593" i="6" s="1"/>
  <c r="AU595" i="6"/>
  <c r="AU593" i="6" s="1"/>
  <c r="AT595" i="6"/>
  <c r="AT593" i="6" s="1"/>
  <c r="AS595" i="6"/>
  <c r="AS593" i="6" s="1"/>
  <c r="AR595" i="6"/>
  <c r="AR593" i="6" s="1"/>
  <c r="AQ595" i="6"/>
  <c r="AQ593" i="6" s="1"/>
  <c r="AP595" i="6"/>
  <c r="AP593" i="6" s="1"/>
  <c r="AO595" i="6"/>
  <c r="AO593" i="6" s="1"/>
  <c r="AN595" i="6"/>
  <c r="AN593" i="6" s="1"/>
  <c r="AM595" i="6"/>
  <c r="AM593" i="6" s="1"/>
  <c r="AL595" i="6"/>
  <c r="AL593" i="6" s="1"/>
  <c r="AK595" i="6"/>
  <c r="AK593" i="6" s="1"/>
  <c r="AJ595" i="6"/>
  <c r="AJ593" i="6" s="1"/>
  <c r="AI595" i="6"/>
  <c r="AI593" i="6" s="1"/>
  <c r="AH595" i="6"/>
  <c r="AH593" i="6" s="1"/>
  <c r="AG595" i="6"/>
  <c r="AG593" i="6" s="1"/>
  <c r="AF595" i="6"/>
  <c r="AF593" i="6" s="1"/>
  <c r="AE595" i="6"/>
  <c r="AE593" i="6" s="1"/>
  <c r="AD595" i="6"/>
  <c r="AD593" i="6" s="1"/>
  <c r="AC595" i="6"/>
  <c r="AC593" i="6" s="1"/>
  <c r="AB595" i="6"/>
  <c r="AB593" i="6" s="1"/>
  <c r="AA595" i="6"/>
  <c r="AA593" i="6" s="1"/>
  <c r="Z595" i="6"/>
  <c r="Z593" i="6" s="1"/>
  <c r="Y595" i="6"/>
  <c r="Y593" i="6" s="1"/>
  <c r="X595" i="6"/>
  <c r="X593" i="6" s="1"/>
  <c r="W595" i="6"/>
  <c r="W593" i="6" s="1"/>
  <c r="V595" i="6"/>
  <c r="V593" i="6" s="1"/>
  <c r="U595" i="6"/>
  <c r="U593" i="6" s="1"/>
  <c r="T595" i="6"/>
  <c r="T593" i="6" s="1"/>
  <c r="S595" i="6"/>
  <c r="S593" i="6" s="1"/>
  <c r="R595" i="6"/>
  <c r="R593" i="6" s="1"/>
  <c r="Q595" i="6"/>
  <c r="Q593" i="6" s="1"/>
  <c r="P595" i="6"/>
  <c r="P593" i="6" s="1"/>
  <c r="O595" i="6"/>
  <c r="O593" i="6" s="1"/>
  <c r="N595" i="6"/>
  <c r="M595" i="6"/>
  <c r="M593" i="6" s="1"/>
  <c r="L595" i="6"/>
  <c r="L593" i="6" s="1"/>
  <c r="K595" i="6"/>
  <c r="K593" i="6" s="1"/>
  <c r="J595" i="6"/>
  <c r="J593" i="6" s="1"/>
  <c r="BM594" i="6"/>
  <c r="B594" i="6"/>
  <c r="A594" i="6" s="1"/>
  <c r="BM592" i="6"/>
  <c r="I592" i="6"/>
  <c r="B592" i="6"/>
  <c r="A592" i="6" s="1"/>
  <c r="BM591" i="6"/>
  <c r="I591" i="6"/>
  <c r="B591" i="6"/>
  <c r="A591" i="6" s="1"/>
  <c r="BM590" i="6"/>
  <c r="I590" i="6"/>
  <c r="B590" i="6"/>
  <c r="A590" i="6" s="1"/>
  <c r="BM589" i="6"/>
  <c r="I589" i="6"/>
  <c r="B589" i="6"/>
  <c r="A589" i="6" s="1"/>
  <c r="BM588" i="6"/>
  <c r="A588" i="6"/>
  <c r="BM587" i="6"/>
  <c r="I587" i="6"/>
  <c r="B587" i="6"/>
  <c r="A587" i="6" s="1"/>
  <c r="BM586" i="6"/>
  <c r="I586" i="6"/>
  <c r="B586" i="6"/>
  <c r="A586" i="6" s="1"/>
  <c r="BM585" i="6"/>
  <c r="I585" i="6"/>
  <c r="B585" i="6"/>
  <c r="A585" i="6" s="1"/>
  <c r="BM584" i="6"/>
  <c r="I584" i="6"/>
  <c r="B584" i="6"/>
  <c r="A584" i="6" s="1"/>
  <c r="BL583" i="6"/>
  <c r="BL581" i="6" s="1"/>
  <c r="BK583" i="6"/>
  <c r="BK581" i="6" s="1"/>
  <c r="BJ583" i="6"/>
  <c r="BJ581" i="6" s="1"/>
  <c r="BI583" i="6"/>
  <c r="BI581" i="6" s="1"/>
  <c r="BH583" i="6"/>
  <c r="BH581" i="6" s="1"/>
  <c r="BG583" i="6"/>
  <c r="BG581" i="6" s="1"/>
  <c r="BF583" i="6"/>
  <c r="BF581" i="6" s="1"/>
  <c r="BE583" i="6"/>
  <c r="BE581" i="6" s="1"/>
  <c r="BD583" i="6"/>
  <c r="BD581" i="6" s="1"/>
  <c r="BC583" i="6"/>
  <c r="BC581" i="6" s="1"/>
  <c r="BB583" i="6"/>
  <c r="BB581" i="6" s="1"/>
  <c r="BA583" i="6"/>
  <c r="BA581" i="6" s="1"/>
  <c r="AZ583" i="6"/>
  <c r="AZ581" i="6" s="1"/>
  <c r="AY583" i="6"/>
  <c r="AY581" i="6" s="1"/>
  <c r="AX583" i="6"/>
  <c r="AX581" i="6" s="1"/>
  <c r="AW583" i="6"/>
  <c r="AW581" i="6" s="1"/>
  <c r="AV583" i="6"/>
  <c r="AV581" i="6" s="1"/>
  <c r="AU583" i="6"/>
  <c r="AU581" i="6" s="1"/>
  <c r="AT583" i="6"/>
  <c r="AT581" i="6" s="1"/>
  <c r="AS583" i="6"/>
  <c r="AS581" i="6" s="1"/>
  <c r="AR583" i="6"/>
  <c r="AR581" i="6" s="1"/>
  <c r="AQ583" i="6"/>
  <c r="AQ581" i="6" s="1"/>
  <c r="AP583" i="6"/>
  <c r="AP581" i="6" s="1"/>
  <c r="AO583" i="6"/>
  <c r="AO581" i="6" s="1"/>
  <c r="AN583" i="6"/>
  <c r="AN581" i="6" s="1"/>
  <c r="AM583" i="6"/>
  <c r="AM581" i="6" s="1"/>
  <c r="AL583" i="6"/>
  <c r="AL581" i="6" s="1"/>
  <c r="AK583" i="6"/>
  <c r="AK581" i="6" s="1"/>
  <c r="AJ583" i="6"/>
  <c r="AJ581" i="6" s="1"/>
  <c r="AI583" i="6"/>
  <c r="AI581" i="6" s="1"/>
  <c r="AH583" i="6"/>
  <c r="AH581" i="6" s="1"/>
  <c r="AG583" i="6"/>
  <c r="AG581" i="6" s="1"/>
  <c r="AF583" i="6"/>
  <c r="AF581" i="6" s="1"/>
  <c r="AE583" i="6"/>
  <c r="AD583" i="6"/>
  <c r="AC583" i="6"/>
  <c r="AC581" i="6" s="1"/>
  <c r="AB583" i="6"/>
  <c r="AA583" i="6"/>
  <c r="AA581" i="6" s="1"/>
  <c r="Z583" i="6"/>
  <c r="Y583" i="6"/>
  <c r="Y581" i="6" s="1"/>
  <c r="X583" i="6"/>
  <c r="W583" i="6"/>
  <c r="W581" i="6" s="1"/>
  <c r="V583" i="6"/>
  <c r="V581" i="6" s="1"/>
  <c r="U583" i="6"/>
  <c r="U581" i="6" s="1"/>
  <c r="T583" i="6"/>
  <c r="T581" i="6" s="1"/>
  <c r="S583" i="6"/>
  <c r="S581" i="6" s="1"/>
  <c r="R583" i="6"/>
  <c r="R581" i="6" s="1"/>
  <c r="Q583" i="6"/>
  <c r="Q581" i="6" s="1"/>
  <c r="P583" i="6"/>
  <c r="P581" i="6" s="1"/>
  <c r="O583" i="6"/>
  <c r="O581" i="6" s="1"/>
  <c r="N583" i="6"/>
  <c r="N581" i="6" s="1"/>
  <c r="M583" i="6"/>
  <c r="M581" i="6" s="1"/>
  <c r="L583" i="6"/>
  <c r="L581" i="6" s="1"/>
  <c r="K583" i="6"/>
  <c r="K581" i="6" s="1"/>
  <c r="J583" i="6"/>
  <c r="AB582" i="6"/>
  <c r="AA582" i="6"/>
  <c r="AA775" i="6" s="1"/>
  <c r="Z582" i="6"/>
  <c r="Y582" i="6"/>
  <c r="X582" i="6"/>
  <c r="B582" i="6"/>
  <c r="A582" i="6" s="1"/>
  <c r="BM580" i="6"/>
  <c r="I580" i="6"/>
  <c r="B580" i="6"/>
  <c r="A580" i="6" s="1"/>
  <c r="BM579" i="6"/>
  <c r="I579" i="6"/>
  <c r="B579" i="6"/>
  <c r="A579" i="6" s="1"/>
  <c r="BM578" i="6"/>
  <c r="I578" i="6"/>
  <c r="B578" i="6"/>
  <c r="A578" i="6" s="1"/>
  <c r="BM577" i="6"/>
  <c r="I577" i="6"/>
  <c r="B577" i="6"/>
  <c r="A577" i="6" s="1"/>
  <c r="BM576" i="6"/>
  <c r="A576" i="6"/>
  <c r="BM575" i="6"/>
  <c r="I575" i="6"/>
  <c r="B575" i="6"/>
  <c r="A575" i="6" s="1"/>
  <c r="BM574" i="6"/>
  <c r="I574" i="6"/>
  <c r="B574" i="6"/>
  <c r="A574" i="6" s="1"/>
  <c r="BM573" i="6"/>
  <c r="I573" i="6"/>
  <c r="B573" i="6"/>
  <c r="A573" i="6" s="1"/>
  <c r="BM572" i="6"/>
  <c r="I572" i="6"/>
  <c r="B572" i="6"/>
  <c r="A572" i="6" s="1"/>
  <c r="BL571" i="6"/>
  <c r="BL569" i="6" s="1"/>
  <c r="BK571" i="6"/>
  <c r="BJ571" i="6"/>
  <c r="BI571" i="6"/>
  <c r="BI569" i="6" s="1"/>
  <c r="BH571" i="6"/>
  <c r="BH569" i="6" s="1"/>
  <c r="BG571" i="6"/>
  <c r="BG569" i="6" s="1"/>
  <c r="BF571" i="6"/>
  <c r="BF569" i="6" s="1"/>
  <c r="BE571" i="6"/>
  <c r="BE569" i="6" s="1"/>
  <c r="BD571" i="6"/>
  <c r="BD569" i="6" s="1"/>
  <c r="BC571" i="6"/>
  <c r="BC569" i="6" s="1"/>
  <c r="BB571" i="6"/>
  <c r="BB569" i="6" s="1"/>
  <c r="BA571" i="6"/>
  <c r="BA569" i="6" s="1"/>
  <c r="AZ571" i="6"/>
  <c r="AZ569" i="6" s="1"/>
  <c r="AY571" i="6"/>
  <c r="AY569" i="6" s="1"/>
  <c r="AX571" i="6"/>
  <c r="AX569" i="6" s="1"/>
  <c r="AW571" i="6"/>
  <c r="AW569" i="6" s="1"/>
  <c r="AV571" i="6"/>
  <c r="AV569" i="6" s="1"/>
  <c r="AU571" i="6"/>
  <c r="AU569" i="6" s="1"/>
  <c r="AT571" i="6"/>
  <c r="AT569" i="6" s="1"/>
  <c r="AS571" i="6"/>
  <c r="AS569" i="6" s="1"/>
  <c r="AR571" i="6"/>
  <c r="AR569" i="6" s="1"/>
  <c r="AQ571" i="6"/>
  <c r="AQ569" i="6" s="1"/>
  <c r="AP571" i="6"/>
  <c r="AP569" i="6" s="1"/>
  <c r="AO571" i="6"/>
  <c r="AO569" i="6" s="1"/>
  <c r="AN571" i="6"/>
  <c r="AN569" i="6" s="1"/>
  <c r="AM571" i="6"/>
  <c r="AM569" i="6" s="1"/>
  <c r="AL571" i="6"/>
  <c r="AL569" i="6" s="1"/>
  <c r="AK571" i="6"/>
  <c r="AK569" i="6" s="1"/>
  <c r="AJ571" i="6"/>
  <c r="AJ569" i="6" s="1"/>
  <c r="AI571" i="6"/>
  <c r="AI569" i="6" s="1"/>
  <c r="AH571" i="6"/>
  <c r="AH569" i="6" s="1"/>
  <c r="AG571" i="6"/>
  <c r="AG569" i="6" s="1"/>
  <c r="AF571" i="6"/>
  <c r="AF569" i="6" s="1"/>
  <c r="AE571" i="6"/>
  <c r="AE569" i="6" s="1"/>
  <c r="AD571" i="6"/>
  <c r="AD569" i="6" s="1"/>
  <c r="AC571" i="6"/>
  <c r="AC569" i="6" s="1"/>
  <c r="AB571" i="6"/>
  <c r="AB569" i="6" s="1"/>
  <c r="AA571" i="6"/>
  <c r="AA569" i="6" s="1"/>
  <c r="Z571" i="6"/>
  <c r="Z569" i="6" s="1"/>
  <c r="Y571" i="6"/>
  <c r="Y569" i="6" s="1"/>
  <c r="X571" i="6"/>
  <c r="X569" i="6" s="1"/>
  <c r="W571" i="6"/>
  <c r="W569" i="6" s="1"/>
  <c r="V571" i="6"/>
  <c r="V569" i="6" s="1"/>
  <c r="U571" i="6"/>
  <c r="U569" i="6" s="1"/>
  <c r="T571" i="6"/>
  <c r="T569" i="6" s="1"/>
  <c r="S571" i="6"/>
  <c r="S569" i="6" s="1"/>
  <c r="R571" i="6"/>
  <c r="R569" i="6" s="1"/>
  <c r="Q571" i="6"/>
  <c r="Q569" i="6" s="1"/>
  <c r="P571" i="6"/>
  <c r="P569" i="6" s="1"/>
  <c r="O571" i="6"/>
  <c r="O569" i="6" s="1"/>
  <c r="N571" i="6"/>
  <c r="N569" i="6" s="1"/>
  <c r="M571" i="6"/>
  <c r="M569" i="6" s="1"/>
  <c r="L571" i="6"/>
  <c r="L569" i="6" s="1"/>
  <c r="K571" i="6"/>
  <c r="K569" i="6" s="1"/>
  <c r="J571" i="6"/>
  <c r="J569" i="6" s="1"/>
  <c r="BM570" i="6"/>
  <c r="B570" i="6"/>
  <c r="A570" i="6" s="1"/>
  <c r="BK569" i="6"/>
  <c r="BJ569" i="6"/>
  <c r="BM568" i="6"/>
  <c r="I568" i="6"/>
  <c r="B568" i="6"/>
  <c r="A568" i="6" s="1"/>
  <c r="BM567" i="6"/>
  <c r="I567" i="6"/>
  <c r="B567" i="6"/>
  <c r="A567" i="6" s="1"/>
  <c r="BM566" i="6"/>
  <c r="I566" i="6"/>
  <c r="B566" i="6"/>
  <c r="A566" i="6" s="1"/>
  <c r="BM565" i="6"/>
  <c r="I565" i="6"/>
  <c r="B565" i="6"/>
  <c r="A565" i="6" s="1"/>
  <c r="BM564" i="6"/>
  <c r="A564" i="6"/>
  <c r="BM563" i="6"/>
  <c r="I563" i="6"/>
  <c r="B563" i="6"/>
  <c r="A563" i="6" s="1"/>
  <c r="BM562" i="6"/>
  <c r="I562" i="6"/>
  <c r="B562" i="6"/>
  <c r="A562" i="6" s="1"/>
  <c r="BM561" i="6"/>
  <c r="I561" i="6"/>
  <c r="B561" i="6"/>
  <c r="A561" i="6" s="1"/>
  <c r="BM560" i="6"/>
  <c r="I560" i="6"/>
  <c r="B560" i="6"/>
  <c r="A560" i="6" s="1"/>
  <c r="BL559" i="6"/>
  <c r="BL557" i="6" s="1"/>
  <c r="BK559" i="6"/>
  <c r="BJ559" i="6"/>
  <c r="BI559" i="6"/>
  <c r="BH559" i="6"/>
  <c r="BG559" i="6"/>
  <c r="BF559" i="6"/>
  <c r="BE559" i="6"/>
  <c r="BE557" i="6" s="1"/>
  <c r="BD559" i="6"/>
  <c r="BD557" i="6" s="1"/>
  <c r="BC559" i="6"/>
  <c r="BC557" i="6" s="1"/>
  <c r="BB559" i="6"/>
  <c r="BB557" i="6" s="1"/>
  <c r="BA559" i="6"/>
  <c r="BA557" i="6" s="1"/>
  <c r="AZ559" i="6"/>
  <c r="AZ557" i="6" s="1"/>
  <c r="AY559" i="6"/>
  <c r="AY557" i="6" s="1"/>
  <c r="AX559" i="6"/>
  <c r="AX557" i="6" s="1"/>
  <c r="AW559" i="6"/>
  <c r="AW557" i="6" s="1"/>
  <c r="AV559" i="6"/>
  <c r="AV557" i="6" s="1"/>
  <c r="AU559" i="6"/>
  <c r="AU557" i="6" s="1"/>
  <c r="AT559" i="6"/>
  <c r="AT557" i="6" s="1"/>
  <c r="AS559" i="6"/>
  <c r="AS557" i="6" s="1"/>
  <c r="AR559" i="6"/>
  <c r="AR557" i="6" s="1"/>
  <c r="AQ559" i="6"/>
  <c r="AQ557" i="6" s="1"/>
  <c r="AP559" i="6"/>
  <c r="AP557" i="6" s="1"/>
  <c r="AO559" i="6"/>
  <c r="AO557" i="6" s="1"/>
  <c r="AN559" i="6"/>
  <c r="AN557" i="6" s="1"/>
  <c r="AM559" i="6"/>
  <c r="AM557" i="6" s="1"/>
  <c r="AL559" i="6"/>
  <c r="AL557" i="6" s="1"/>
  <c r="AK559" i="6"/>
  <c r="AK557" i="6" s="1"/>
  <c r="AJ559" i="6"/>
  <c r="AJ557" i="6" s="1"/>
  <c r="AI559" i="6"/>
  <c r="AI557" i="6" s="1"/>
  <c r="AH559" i="6"/>
  <c r="AH557" i="6" s="1"/>
  <c r="AG559" i="6"/>
  <c r="AG557" i="6" s="1"/>
  <c r="AF559" i="6"/>
  <c r="AF557" i="6" s="1"/>
  <c r="AE559" i="6"/>
  <c r="AE557" i="6" s="1"/>
  <c r="AD559" i="6"/>
  <c r="AD557" i="6" s="1"/>
  <c r="AC559" i="6"/>
  <c r="AC557" i="6" s="1"/>
  <c r="AB559" i="6"/>
  <c r="AB557" i="6" s="1"/>
  <c r="AA559" i="6"/>
  <c r="AA557" i="6" s="1"/>
  <c r="Z559" i="6"/>
  <c r="Z557" i="6" s="1"/>
  <c r="Y559" i="6"/>
  <c r="Y557" i="6" s="1"/>
  <c r="X559" i="6"/>
  <c r="X557" i="6" s="1"/>
  <c r="W559" i="6"/>
  <c r="W557" i="6" s="1"/>
  <c r="V559" i="6"/>
  <c r="V557" i="6" s="1"/>
  <c r="U559" i="6"/>
  <c r="U557" i="6" s="1"/>
  <c r="T559" i="6"/>
  <c r="T557" i="6" s="1"/>
  <c r="S559" i="6"/>
  <c r="S557" i="6" s="1"/>
  <c r="R559" i="6"/>
  <c r="R557" i="6" s="1"/>
  <c r="Q559" i="6"/>
  <c r="Q557" i="6" s="1"/>
  <c r="P559" i="6"/>
  <c r="P557" i="6" s="1"/>
  <c r="O559" i="6"/>
  <c r="O557" i="6" s="1"/>
  <c r="N559" i="6"/>
  <c r="N557" i="6" s="1"/>
  <c r="M559" i="6"/>
  <c r="M557" i="6" s="1"/>
  <c r="L559" i="6"/>
  <c r="K559" i="6"/>
  <c r="K557" i="6" s="1"/>
  <c r="J559" i="6"/>
  <c r="J557" i="6" s="1"/>
  <c r="BM558" i="6"/>
  <c r="B558" i="6"/>
  <c r="A558" i="6" s="1"/>
  <c r="BK557" i="6"/>
  <c r="BJ557" i="6"/>
  <c r="BI557" i="6"/>
  <c r="BH557" i="6"/>
  <c r="BG557" i="6"/>
  <c r="BF557" i="6"/>
  <c r="BM556" i="6"/>
  <c r="I556" i="6"/>
  <c r="B556" i="6"/>
  <c r="A556" i="6" s="1"/>
  <c r="BM555" i="6"/>
  <c r="I555" i="6"/>
  <c r="B555" i="6"/>
  <c r="A555" i="6" s="1"/>
  <c r="BM554" i="6"/>
  <c r="I554" i="6"/>
  <c r="B554" i="6"/>
  <c r="A554" i="6" s="1"/>
  <c r="BM553" i="6"/>
  <c r="I553" i="6"/>
  <c r="B553" i="6"/>
  <c r="A553" i="6" s="1"/>
  <c r="BM552" i="6"/>
  <c r="A552" i="6"/>
  <c r="BM551" i="6"/>
  <c r="I551" i="6"/>
  <c r="B551" i="6"/>
  <c r="A551" i="6" s="1"/>
  <c r="BM550" i="6"/>
  <c r="I550" i="6"/>
  <c r="B550" i="6"/>
  <c r="A550" i="6" s="1"/>
  <c r="BM549" i="6"/>
  <c r="I549" i="6"/>
  <c r="B549" i="6"/>
  <c r="A549" i="6" s="1"/>
  <c r="BM548" i="6"/>
  <c r="I548" i="6"/>
  <c r="B548" i="6"/>
  <c r="A548" i="6" s="1"/>
  <c r="BL547" i="6"/>
  <c r="BL545" i="6" s="1"/>
  <c r="BK547" i="6"/>
  <c r="BK545" i="6" s="1"/>
  <c r="BJ547" i="6"/>
  <c r="BJ545" i="6" s="1"/>
  <c r="BI547" i="6"/>
  <c r="BI545" i="6" s="1"/>
  <c r="BH547" i="6"/>
  <c r="BH545" i="6" s="1"/>
  <c r="BG547" i="6"/>
  <c r="BG545" i="6" s="1"/>
  <c r="BF547" i="6"/>
  <c r="BF545" i="6" s="1"/>
  <c r="BE547" i="6"/>
  <c r="BE545" i="6" s="1"/>
  <c r="BD547" i="6"/>
  <c r="BD545" i="6" s="1"/>
  <c r="BC547" i="6"/>
  <c r="BC545" i="6" s="1"/>
  <c r="BB547" i="6"/>
  <c r="BB545" i="6" s="1"/>
  <c r="BA547" i="6"/>
  <c r="BA545" i="6" s="1"/>
  <c r="AZ547" i="6"/>
  <c r="AZ545" i="6" s="1"/>
  <c r="AY547" i="6"/>
  <c r="AY545" i="6" s="1"/>
  <c r="AX547" i="6"/>
  <c r="AX545" i="6" s="1"/>
  <c r="AW547" i="6"/>
  <c r="AW545" i="6" s="1"/>
  <c r="AV547" i="6"/>
  <c r="AV545" i="6" s="1"/>
  <c r="AU547" i="6"/>
  <c r="AU545" i="6" s="1"/>
  <c r="AT547" i="6"/>
  <c r="AT545" i="6" s="1"/>
  <c r="AS547" i="6"/>
  <c r="AS545" i="6" s="1"/>
  <c r="AR547" i="6"/>
  <c r="AR545" i="6" s="1"/>
  <c r="AQ547" i="6"/>
  <c r="AQ545" i="6" s="1"/>
  <c r="AP547" i="6"/>
  <c r="AP545" i="6" s="1"/>
  <c r="AO547" i="6"/>
  <c r="AO545" i="6" s="1"/>
  <c r="AN547" i="6"/>
  <c r="AN545" i="6" s="1"/>
  <c r="AM547" i="6"/>
  <c r="AM545" i="6" s="1"/>
  <c r="AL547" i="6"/>
  <c r="AL545" i="6" s="1"/>
  <c r="AK547" i="6"/>
  <c r="AK545" i="6" s="1"/>
  <c r="AJ547" i="6"/>
  <c r="AJ545" i="6" s="1"/>
  <c r="AI547" i="6"/>
  <c r="AI545" i="6" s="1"/>
  <c r="AH547" i="6"/>
  <c r="AH545" i="6" s="1"/>
  <c r="AG547" i="6"/>
  <c r="AG545" i="6" s="1"/>
  <c r="AF547" i="6"/>
  <c r="AF545" i="6" s="1"/>
  <c r="AE547" i="6"/>
  <c r="AE545" i="6" s="1"/>
  <c r="AD547" i="6"/>
  <c r="AC547" i="6"/>
  <c r="AC545" i="6" s="1"/>
  <c r="AB547" i="6"/>
  <c r="AB545" i="6" s="1"/>
  <c r="AA547" i="6"/>
  <c r="AA545" i="6" s="1"/>
  <c r="Z547" i="6"/>
  <c r="Z545" i="6" s="1"/>
  <c r="Y547" i="6"/>
  <c r="Y545" i="6" s="1"/>
  <c r="X547" i="6"/>
  <c r="X545" i="6" s="1"/>
  <c r="W547" i="6"/>
  <c r="W545" i="6" s="1"/>
  <c r="V547" i="6"/>
  <c r="V545" i="6" s="1"/>
  <c r="U547" i="6"/>
  <c r="U545" i="6" s="1"/>
  <c r="T547" i="6"/>
  <c r="T545" i="6" s="1"/>
  <c r="S547" i="6"/>
  <c r="S545" i="6" s="1"/>
  <c r="R547" i="6"/>
  <c r="R545" i="6" s="1"/>
  <c r="Q547" i="6"/>
  <c r="Q545" i="6" s="1"/>
  <c r="P547" i="6"/>
  <c r="P545" i="6" s="1"/>
  <c r="O547" i="6"/>
  <c r="O545" i="6" s="1"/>
  <c r="N547" i="6"/>
  <c r="N545" i="6" s="1"/>
  <c r="M547" i="6"/>
  <c r="M545" i="6" s="1"/>
  <c r="L547" i="6"/>
  <c r="L545" i="6" s="1"/>
  <c r="K547" i="6"/>
  <c r="K545" i="6" s="1"/>
  <c r="J547" i="6"/>
  <c r="J545" i="6" s="1"/>
  <c r="AD546" i="6"/>
  <c r="B546" i="6"/>
  <c r="A546" i="6" s="1"/>
  <c r="BM544" i="6"/>
  <c r="I544" i="6"/>
  <c r="B544" i="6"/>
  <c r="A544" i="6" s="1"/>
  <c r="BM543" i="6"/>
  <c r="I543" i="6"/>
  <c r="B543" i="6"/>
  <c r="A543" i="6" s="1"/>
  <c r="BM542" i="6"/>
  <c r="I542" i="6"/>
  <c r="B542" i="6"/>
  <c r="A542" i="6" s="1"/>
  <c r="BM541" i="6"/>
  <c r="I541" i="6"/>
  <c r="B541" i="6"/>
  <c r="A541" i="6" s="1"/>
  <c r="BM540" i="6"/>
  <c r="A540" i="6"/>
  <c r="BM539" i="6"/>
  <c r="I539" i="6"/>
  <c r="B539" i="6"/>
  <c r="A539" i="6" s="1"/>
  <c r="BM538" i="6"/>
  <c r="I538" i="6"/>
  <c r="B538" i="6"/>
  <c r="A538" i="6" s="1"/>
  <c r="BM537" i="6"/>
  <c r="I537" i="6"/>
  <c r="B537" i="6"/>
  <c r="A537" i="6" s="1"/>
  <c r="BM536" i="6"/>
  <c r="I536" i="6"/>
  <c r="B536" i="6"/>
  <c r="A536" i="6" s="1"/>
  <c r="BL535" i="6"/>
  <c r="BL533" i="6" s="1"/>
  <c r="BK535" i="6"/>
  <c r="BK533" i="6" s="1"/>
  <c r="BJ535" i="6"/>
  <c r="BJ533" i="6" s="1"/>
  <c r="BI535" i="6"/>
  <c r="BI533" i="6" s="1"/>
  <c r="BH535" i="6"/>
  <c r="BH533" i="6" s="1"/>
  <c r="BG535" i="6"/>
  <c r="BG533" i="6" s="1"/>
  <c r="BF535" i="6"/>
  <c r="BF533" i="6" s="1"/>
  <c r="BE535" i="6"/>
  <c r="BE533" i="6" s="1"/>
  <c r="BD535" i="6"/>
  <c r="BD533" i="6" s="1"/>
  <c r="BC535" i="6"/>
  <c r="BC533" i="6" s="1"/>
  <c r="BB535" i="6"/>
  <c r="BB533" i="6" s="1"/>
  <c r="BA535" i="6"/>
  <c r="BA533" i="6" s="1"/>
  <c r="AZ535" i="6"/>
  <c r="AZ533" i="6" s="1"/>
  <c r="AY535" i="6"/>
  <c r="AY533" i="6" s="1"/>
  <c r="AX535" i="6"/>
  <c r="AX533" i="6" s="1"/>
  <c r="AW535" i="6"/>
  <c r="AW533" i="6" s="1"/>
  <c r="AV535" i="6"/>
  <c r="AV533" i="6" s="1"/>
  <c r="AU535" i="6"/>
  <c r="AU533" i="6" s="1"/>
  <c r="AT535" i="6"/>
  <c r="AT533" i="6" s="1"/>
  <c r="AS535" i="6"/>
  <c r="AS533" i="6" s="1"/>
  <c r="AR535" i="6"/>
  <c r="AR533" i="6" s="1"/>
  <c r="AQ535" i="6"/>
  <c r="AQ533" i="6" s="1"/>
  <c r="AP535" i="6"/>
  <c r="AP533" i="6" s="1"/>
  <c r="AO535" i="6"/>
  <c r="AO533" i="6" s="1"/>
  <c r="AN535" i="6"/>
  <c r="AN533" i="6" s="1"/>
  <c r="AM535" i="6"/>
  <c r="AM533" i="6" s="1"/>
  <c r="AL535" i="6"/>
  <c r="AL533" i="6" s="1"/>
  <c r="AK535" i="6"/>
  <c r="AK533" i="6" s="1"/>
  <c r="AJ535" i="6"/>
  <c r="AJ533" i="6" s="1"/>
  <c r="AI535" i="6"/>
  <c r="AI533" i="6" s="1"/>
  <c r="AH535" i="6"/>
  <c r="AH533" i="6" s="1"/>
  <c r="AG535" i="6"/>
  <c r="AG533" i="6" s="1"/>
  <c r="AF535" i="6"/>
  <c r="AF533" i="6" s="1"/>
  <c r="AE535" i="6"/>
  <c r="AE533" i="6" s="1"/>
  <c r="AD535" i="6"/>
  <c r="AD533" i="6" s="1"/>
  <c r="AC535" i="6"/>
  <c r="AC533" i="6" s="1"/>
  <c r="AB535" i="6"/>
  <c r="AB533" i="6" s="1"/>
  <c r="AA535" i="6"/>
  <c r="AA533" i="6" s="1"/>
  <c r="Z535" i="6"/>
  <c r="Z533" i="6" s="1"/>
  <c r="Y535" i="6"/>
  <c r="Y533" i="6" s="1"/>
  <c r="X535" i="6"/>
  <c r="X533" i="6" s="1"/>
  <c r="W535" i="6"/>
  <c r="W533" i="6" s="1"/>
  <c r="V535" i="6"/>
  <c r="V533" i="6" s="1"/>
  <c r="U535" i="6"/>
  <c r="U533" i="6" s="1"/>
  <c r="T535" i="6"/>
  <c r="T533" i="6" s="1"/>
  <c r="S535" i="6"/>
  <c r="S533" i="6" s="1"/>
  <c r="R535" i="6"/>
  <c r="R533" i="6" s="1"/>
  <c r="Q535" i="6"/>
  <c r="Q533" i="6" s="1"/>
  <c r="P535" i="6"/>
  <c r="P533" i="6" s="1"/>
  <c r="O535" i="6"/>
  <c r="O533" i="6" s="1"/>
  <c r="N535" i="6"/>
  <c r="N533" i="6" s="1"/>
  <c r="M535" i="6"/>
  <c r="M533" i="6" s="1"/>
  <c r="L535" i="6"/>
  <c r="L533" i="6" s="1"/>
  <c r="K535" i="6"/>
  <c r="K533" i="6" s="1"/>
  <c r="J535" i="6"/>
  <c r="J533" i="6" s="1"/>
  <c r="BM534" i="6"/>
  <c r="B534" i="6"/>
  <c r="A534" i="6" s="1"/>
  <c r="BM532" i="6"/>
  <c r="I532" i="6"/>
  <c r="B532" i="6"/>
  <c r="A532" i="6" s="1"/>
  <c r="BM531" i="6"/>
  <c r="I531" i="6"/>
  <c r="B531" i="6"/>
  <c r="A531" i="6" s="1"/>
  <c r="BM530" i="6"/>
  <c r="I530" i="6"/>
  <c r="B530" i="6"/>
  <c r="A530" i="6" s="1"/>
  <c r="BM529" i="6"/>
  <c r="I529" i="6"/>
  <c r="B529" i="6"/>
  <c r="A529" i="6" s="1"/>
  <c r="BM528" i="6"/>
  <c r="A528" i="6"/>
  <c r="BM527" i="6"/>
  <c r="I527" i="6"/>
  <c r="B527" i="6"/>
  <c r="A527" i="6" s="1"/>
  <c r="BM526" i="6"/>
  <c r="I526" i="6"/>
  <c r="B526" i="6"/>
  <c r="A526" i="6" s="1"/>
  <c r="BM525" i="6"/>
  <c r="I525" i="6"/>
  <c r="B525" i="6"/>
  <c r="A525" i="6" s="1"/>
  <c r="BM524" i="6"/>
  <c r="I524" i="6"/>
  <c r="B524" i="6"/>
  <c r="A524" i="6" s="1"/>
  <c r="BL523" i="6"/>
  <c r="BL521" i="6" s="1"/>
  <c r="BK523" i="6"/>
  <c r="BK521" i="6" s="1"/>
  <c r="BJ523" i="6"/>
  <c r="BJ521" i="6" s="1"/>
  <c r="BI523" i="6"/>
  <c r="BI521" i="6" s="1"/>
  <c r="BH523" i="6"/>
  <c r="BH521" i="6" s="1"/>
  <c r="BG523" i="6"/>
  <c r="BG521" i="6" s="1"/>
  <c r="BF523" i="6"/>
  <c r="BF521" i="6" s="1"/>
  <c r="BE523" i="6"/>
  <c r="BE521" i="6" s="1"/>
  <c r="BD523" i="6"/>
  <c r="BD521" i="6" s="1"/>
  <c r="BC523" i="6"/>
  <c r="BC521" i="6" s="1"/>
  <c r="BB523" i="6"/>
  <c r="BB521" i="6" s="1"/>
  <c r="BA523" i="6"/>
  <c r="BA521" i="6" s="1"/>
  <c r="AZ523" i="6"/>
  <c r="AZ521" i="6" s="1"/>
  <c r="AY523" i="6"/>
  <c r="AY521" i="6" s="1"/>
  <c r="AX523" i="6"/>
  <c r="AX521" i="6" s="1"/>
  <c r="AW523" i="6"/>
  <c r="AW521" i="6" s="1"/>
  <c r="AV523" i="6"/>
  <c r="AV521" i="6" s="1"/>
  <c r="AU523" i="6"/>
  <c r="AU521" i="6" s="1"/>
  <c r="AT523" i="6"/>
  <c r="AT521" i="6" s="1"/>
  <c r="AS523" i="6"/>
  <c r="AS521" i="6" s="1"/>
  <c r="AR523" i="6"/>
  <c r="AR521" i="6" s="1"/>
  <c r="AQ523" i="6"/>
  <c r="AQ521" i="6" s="1"/>
  <c r="AP523" i="6"/>
  <c r="AP521" i="6" s="1"/>
  <c r="AO523" i="6"/>
  <c r="AO521" i="6" s="1"/>
  <c r="AN523" i="6"/>
  <c r="AN521" i="6" s="1"/>
  <c r="AM523" i="6"/>
  <c r="AL523" i="6"/>
  <c r="AL521" i="6" s="1"/>
  <c r="AK523" i="6"/>
  <c r="AK521" i="6" s="1"/>
  <c r="AJ523" i="6"/>
  <c r="AJ521" i="6" s="1"/>
  <c r="AI523" i="6"/>
  <c r="AI521" i="6" s="1"/>
  <c r="AH523" i="6"/>
  <c r="AH521" i="6" s="1"/>
  <c r="AG523" i="6"/>
  <c r="AG521" i="6" s="1"/>
  <c r="AF523" i="6"/>
  <c r="AF521" i="6" s="1"/>
  <c r="AE523" i="6"/>
  <c r="AE521" i="6" s="1"/>
  <c r="AD523" i="6"/>
  <c r="AD521" i="6" s="1"/>
  <c r="AC523" i="6"/>
  <c r="AC521" i="6" s="1"/>
  <c r="AB523" i="6"/>
  <c r="AB521" i="6" s="1"/>
  <c r="AA523" i="6"/>
  <c r="AA521" i="6" s="1"/>
  <c r="Z523" i="6"/>
  <c r="Z521" i="6" s="1"/>
  <c r="Y523" i="6"/>
  <c r="Y521" i="6" s="1"/>
  <c r="X523" i="6"/>
  <c r="X521" i="6" s="1"/>
  <c r="W523" i="6"/>
  <c r="W521" i="6" s="1"/>
  <c r="V523" i="6"/>
  <c r="V521" i="6" s="1"/>
  <c r="U523" i="6"/>
  <c r="U521" i="6" s="1"/>
  <c r="T523" i="6"/>
  <c r="T521" i="6" s="1"/>
  <c r="S523" i="6"/>
  <c r="S521" i="6" s="1"/>
  <c r="R523" i="6"/>
  <c r="R521" i="6" s="1"/>
  <c r="Q523" i="6"/>
  <c r="Q521" i="6" s="1"/>
  <c r="P523" i="6"/>
  <c r="P521" i="6" s="1"/>
  <c r="O523" i="6"/>
  <c r="O521" i="6" s="1"/>
  <c r="N523" i="6"/>
  <c r="N521" i="6" s="1"/>
  <c r="M523" i="6"/>
  <c r="M521" i="6" s="1"/>
  <c r="L523" i="6"/>
  <c r="L521" i="6" s="1"/>
  <c r="K523" i="6"/>
  <c r="K521" i="6" s="1"/>
  <c r="J523" i="6"/>
  <c r="J521" i="6" s="1"/>
  <c r="BM522" i="6"/>
  <c r="B522" i="6"/>
  <c r="A522" i="6" s="1"/>
  <c r="AM521" i="6"/>
  <c r="BM520" i="6"/>
  <c r="I520" i="6"/>
  <c r="B520" i="6"/>
  <c r="A520" i="6" s="1"/>
  <c r="BM519" i="6"/>
  <c r="I519" i="6"/>
  <c r="B519" i="6"/>
  <c r="A519" i="6" s="1"/>
  <c r="BM518" i="6"/>
  <c r="I518" i="6"/>
  <c r="B518" i="6"/>
  <c r="A518" i="6" s="1"/>
  <c r="BM517" i="6"/>
  <c r="I517" i="6"/>
  <c r="B517" i="6"/>
  <c r="A517" i="6" s="1"/>
  <c r="BM516" i="6"/>
  <c r="A516" i="6"/>
  <c r="BM515" i="6"/>
  <c r="I515" i="6"/>
  <c r="B515" i="6"/>
  <c r="A515" i="6" s="1"/>
  <c r="BM514" i="6"/>
  <c r="I514" i="6"/>
  <c r="B514" i="6"/>
  <c r="A514" i="6" s="1"/>
  <c r="BM513" i="6"/>
  <c r="I513" i="6"/>
  <c r="B513" i="6"/>
  <c r="A513" i="6" s="1"/>
  <c r="BM512" i="6"/>
  <c r="I512" i="6"/>
  <c r="B512" i="6"/>
  <c r="A512" i="6" s="1"/>
  <c r="BL511" i="6"/>
  <c r="BL509" i="6" s="1"/>
  <c r="BK511" i="6"/>
  <c r="BJ511" i="6"/>
  <c r="BI511" i="6"/>
  <c r="BH511" i="6"/>
  <c r="BH509" i="6" s="1"/>
  <c r="BG511" i="6"/>
  <c r="BG509" i="6" s="1"/>
  <c r="BF511" i="6"/>
  <c r="BF509" i="6" s="1"/>
  <c r="BE511" i="6"/>
  <c r="BE509" i="6" s="1"/>
  <c r="BD511" i="6"/>
  <c r="BD509" i="6" s="1"/>
  <c r="BC511" i="6"/>
  <c r="BC509" i="6" s="1"/>
  <c r="BB511" i="6"/>
  <c r="BB509" i="6" s="1"/>
  <c r="BA511" i="6"/>
  <c r="BA509" i="6" s="1"/>
  <c r="AZ511" i="6"/>
  <c r="AZ509" i="6" s="1"/>
  <c r="AY511" i="6"/>
  <c r="AY509" i="6" s="1"/>
  <c r="AX511" i="6"/>
  <c r="AX509" i="6" s="1"/>
  <c r="AW511" i="6"/>
  <c r="AW509" i="6" s="1"/>
  <c r="AV511" i="6"/>
  <c r="AV509" i="6" s="1"/>
  <c r="AU511" i="6"/>
  <c r="AU509" i="6" s="1"/>
  <c r="AT511" i="6"/>
  <c r="AT509" i="6" s="1"/>
  <c r="AS511" i="6"/>
  <c r="AS509" i="6" s="1"/>
  <c r="AR511" i="6"/>
  <c r="AR509" i="6" s="1"/>
  <c r="AQ511" i="6"/>
  <c r="AQ509" i="6" s="1"/>
  <c r="AP511" i="6"/>
  <c r="AP509" i="6" s="1"/>
  <c r="AO511" i="6"/>
  <c r="AO509" i="6" s="1"/>
  <c r="AN511" i="6"/>
  <c r="AN509" i="6" s="1"/>
  <c r="AM511" i="6"/>
  <c r="AM509" i="6" s="1"/>
  <c r="AL511" i="6"/>
  <c r="AL509" i="6" s="1"/>
  <c r="AK511" i="6"/>
  <c r="AK509" i="6" s="1"/>
  <c r="AJ511" i="6"/>
  <c r="AJ509" i="6" s="1"/>
  <c r="AI511" i="6"/>
  <c r="AI509" i="6" s="1"/>
  <c r="AH511" i="6"/>
  <c r="AH509" i="6" s="1"/>
  <c r="AG511" i="6"/>
  <c r="AG509" i="6" s="1"/>
  <c r="AF511" i="6"/>
  <c r="AF509" i="6" s="1"/>
  <c r="AE511" i="6"/>
  <c r="AE509" i="6" s="1"/>
  <c r="AD511" i="6"/>
  <c r="AD509" i="6" s="1"/>
  <c r="AC511" i="6"/>
  <c r="AC509" i="6" s="1"/>
  <c r="AB511" i="6"/>
  <c r="AB509" i="6" s="1"/>
  <c r="AA511" i="6"/>
  <c r="AA509" i="6" s="1"/>
  <c r="Z511" i="6"/>
  <c r="Z509" i="6" s="1"/>
  <c r="Y511" i="6"/>
  <c r="Y509" i="6" s="1"/>
  <c r="X511" i="6"/>
  <c r="X509" i="6" s="1"/>
  <c r="W511" i="6"/>
  <c r="W509" i="6" s="1"/>
  <c r="V511" i="6"/>
  <c r="V509" i="6" s="1"/>
  <c r="U511" i="6"/>
  <c r="U509" i="6" s="1"/>
  <c r="T511" i="6"/>
  <c r="T509" i="6" s="1"/>
  <c r="S511" i="6"/>
  <c r="S509" i="6" s="1"/>
  <c r="R511" i="6"/>
  <c r="R509" i="6" s="1"/>
  <c r="Q511" i="6"/>
  <c r="Q509" i="6" s="1"/>
  <c r="P511" i="6"/>
  <c r="P509" i="6" s="1"/>
  <c r="O511" i="6"/>
  <c r="O509" i="6" s="1"/>
  <c r="N511" i="6"/>
  <c r="N509" i="6" s="1"/>
  <c r="M511" i="6"/>
  <c r="M509" i="6" s="1"/>
  <c r="L511" i="6"/>
  <c r="L509" i="6" s="1"/>
  <c r="K511" i="6"/>
  <c r="K509" i="6" s="1"/>
  <c r="J511" i="6"/>
  <c r="J509" i="6" s="1"/>
  <c r="BM510" i="6"/>
  <c r="B510" i="6"/>
  <c r="A510" i="6" s="1"/>
  <c r="BK509" i="6"/>
  <c r="BJ509" i="6"/>
  <c r="BI509" i="6"/>
  <c r="BM508" i="6"/>
  <c r="I508" i="6"/>
  <c r="B508" i="6"/>
  <c r="A508" i="6" s="1"/>
  <c r="BM507" i="6"/>
  <c r="I507" i="6"/>
  <c r="B507" i="6"/>
  <c r="A507" i="6" s="1"/>
  <c r="BM506" i="6"/>
  <c r="I506" i="6"/>
  <c r="B506" i="6"/>
  <c r="A506" i="6" s="1"/>
  <c r="BM505" i="6"/>
  <c r="I505" i="6"/>
  <c r="B505" i="6"/>
  <c r="A505" i="6" s="1"/>
  <c r="BM504" i="6"/>
  <c r="A504" i="6"/>
  <c r="I503" i="6"/>
  <c r="B503" i="6"/>
  <c r="A503" i="6" s="1"/>
  <c r="BM502" i="6"/>
  <c r="I502" i="6"/>
  <c r="B502" i="6"/>
  <c r="A502" i="6" s="1"/>
  <c r="I501" i="6"/>
  <c r="B501" i="6"/>
  <c r="A501" i="6" s="1"/>
  <c r="I500" i="6"/>
  <c r="B500" i="6"/>
  <c r="A500" i="6" s="1"/>
  <c r="AZ499" i="6"/>
  <c r="AZ497" i="6" s="1"/>
  <c r="AY499" i="6"/>
  <c r="AY497" i="6" s="1"/>
  <c r="AX499" i="6"/>
  <c r="AX497" i="6" s="1"/>
  <c r="AW499" i="6"/>
  <c r="AW497" i="6" s="1"/>
  <c r="AV499" i="6"/>
  <c r="AV497" i="6" s="1"/>
  <c r="AU499" i="6"/>
  <c r="AU497" i="6" s="1"/>
  <c r="AT499" i="6"/>
  <c r="AT497" i="6" s="1"/>
  <c r="AS499" i="6"/>
  <c r="AS497" i="6" s="1"/>
  <c r="AR499" i="6"/>
  <c r="AR497" i="6" s="1"/>
  <c r="AQ499" i="6"/>
  <c r="AQ497" i="6" s="1"/>
  <c r="AP499" i="6"/>
  <c r="AP497" i="6" s="1"/>
  <c r="AO499" i="6"/>
  <c r="AO497" i="6" s="1"/>
  <c r="AN499" i="6"/>
  <c r="AN497" i="6" s="1"/>
  <c r="AM499" i="6"/>
  <c r="AM497" i="6" s="1"/>
  <c r="AL499" i="6"/>
  <c r="AL497" i="6" s="1"/>
  <c r="AK499" i="6"/>
  <c r="AK497" i="6" s="1"/>
  <c r="AJ499" i="6"/>
  <c r="AJ497" i="6" s="1"/>
  <c r="AI499" i="6"/>
  <c r="AI497" i="6" s="1"/>
  <c r="AH499" i="6"/>
  <c r="AH497" i="6" s="1"/>
  <c r="AG499" i="6"/>
  <c r="AG497" i="6" s="1"/>
  <c r="AF499" i="6"/>
  <c r="AF497" i="6" s="1"/>
  <c r="AE499" i="6"/>
  <c r="AE497" i="6" s="1"/>
  <c r="AD499" i="6"/>
  <c r="AD497" i="6" s="1"/>
  <c r="AC499" i="6"/>
  <c r="AC497" i="6" s="1"/>
  <c r="AB499" i="6"/>
  <c r="AB497" i="6" s="1"/>
  <c r="AA499" i="6"/>
  <c r="AA497" i="6" s="1"/>
  <c r="Z499" i="6"/>
  <c r="Z497" i="6" s="1"/>
  <c r="Y499" i="6"/>
  <c r="Y497" i="6" s="1"/>
  <c r="X499" i="6"/>
  <c r="X497" i="6" s="1"/>
  <c r="W499" i="6"/>
  <c r="W497" i="6" s="1"/>
  <c r="V499" i="6"/>
  <c r="V497" i="6" s="1"/>
  <c r="U499" i="6"/>
  <c r="U497" i="6" s="1"/>
  <c r="T499" i="6"/>
  <c r="T497" i="6" s="1"/>
  <c r="S499" i="6"/>
  <c r="S497" i="6" s="1"/>
  <c r="R499" i="6"/>
  <c r="R497" i="6" s="1"/>
  <c r="Q499" i="6"/>
  <c r="Q497" i="6" s="1"/>
  <c r="P499" i="6"/>
  <c r="P497" i="6" s="1"/>
  <c r="O499" i="6"/>
  <c r="O497" i="6" s="1"/>
  <c r="N499" i="6"/>
  <c r="N497" i="6" s="1"/>
  <c r="M499" i="6"/>
  <c r="M497" i="6" s="1"/>
  <c r="L499" i="6"/>
  <c r="L497" i="6" s="1"/>
  <c r="K499" i="6"/>
  <c r="K497" i="6" s="1"/>
  <c r="J499" i="6"/>
  <c r="J497" i="6" s="1"/>
  <c r="B498" i="6"/>
  <c r="A498" i="6" s="1"/>
  <c r="I496" i="6"/>
  <c r="B496" i="6"/>
  <c r="A496" i="6" s="1"/>
  <c r="I495" i="6"/>
  <c r="B495" i="6"/>
  <c r="A495" i="6" s="1"/>
  <c r="I494" i="6"/>
  <c r="B494" i="6"/>
  <c r="A494" i="6" s="1"/>
  <c r="I493" i="6"/>
  <c r="B493" i="6"/>
  <c r="A493" i="6" s="1"/>
  <c r="A492" i="6"/>
  <c r="I491" i="6"/>
  <c r="B491" i="6"/>
  <c r="A491" i="6" s="1"/>
  <c r="BM490" i="6"/>
  <c r="I490" i="6"/>
  <c r="B490" i="6"/>
  <c r="A490" i="6" s="1"/>
  <c r="I489" i="6"/>
  <c r="B489" i="6"/>
  <c r="A489" i="6" s="1"/>
  <c r="I488" i="6"/>
  <c r="B488" i="6"/>
  <c r="A488" i="6" s="1"/>
  <c r="AZ487" i="6"/>
  <c r="AZ485" i="6" s="1"/>
  <c r="AY487" i="6"/>
  <c r="AY485" i="6" s="1"/>
  <c r="AX487" i="6"/>
  <c r="AX485" i="6" s="1"/>
  <c r="AW487" i="6"/>
  <c r="AW485" i="6" s="1"/>
  <c r="AV487" i="6"/>
  <c r="AV485" i="6" s="1"/>
  <c r="AU487" i="6"/>
  <c r="AU485" i="6" s="1"/>
  <c r="AT487" i="6"/>
  <c r="AT485" i="6" s="1"/>
  <c r="AS487" i="6"/>
  <c r="AS485" i="6" s="1"/>
  <c r="AR487" i="6"/>
  <c r="AR485" i="6" s="1"/>
  <c r="AQ487" i="6"/>
  <c r="AQ485" i="6" s="1"/>
  <c r="AP487" i="6"/>
  <c r="AP485" i="6" s="1"/>
  <c r="AO487" i="6"/>
  <c r="AO485" i="6" s="1"/>
  <c r="AN487" i="6"/>
  <c r="AN485" i="6" s="1"/>
  <c r="AM487" i="6"/>
  <c r="AM485" i="6" s="1"/>
  <c r="AL487" i="6"/>
  <c r="AL485" i="6" s="1"/>
  <c r="AK487" i="6"/>
  <c r="AK485" i="6" s="1"/>
  <c r="AJ487" i="6"/>
  <c r="AJ485" i="6" s="1"/>
  <c r="AI487" i="6"/>
  <c r="AI485" i="6" s="1"/>
  <c r="AH487" i="6"/>
  <c r="AH485" i="6" s="1"/>
  <c r="AG487" i="6"/>
  <c r="AG485" i="6" s="1"/>
  <c r="AF487" i="6"/>
  <c r="AF485" i="6" s="1"/>
  <c r="AE487" i="6"/>
  <c r="AE485" i="6" s="1"/>
  <c r="AD487" i="6"/>
  <c r="AD485" i="6" s="1"/>
  <c r="AC487" i="6"/>
  <c r="AC485" i="6" s="1"/>
  <c r="AB487" i="6"/>
  <c r="AB485" i="6" s="1"/>
  <c r="AA487" i="6"/>
  <c r="AA485" i="6" s="1"/>
  <c r="Z487" i="6"/>
  <c r="Z485" i="6" s="1"/>
  <c r="Y487" i="6"/>
  <c r="Y485" i="6" s="1"/>
  <c r="X487" i="6"/>
  <c r="X485" i="6" s="1"/>
  <c r="W487" i="6"/>
  <c r="W485" i="6" s="1"/>
  <c r="V487" i="6"/>
  <c r="V485" i="6" s="1"/>
  <c r="U487" i="6"/>
  <c r="U485" i="6" s="1"/>
  <c r="T487" i="6"/>
  <c r="T485" i="6" s="1"/>
  <c r="S487" i="6"/>
  <c r="S485" i="6" s="1"/>
  <c r="R487" i="6"/>
  <c r="R485" i="6" s="1"/>
  <c r="Q487" i="6"/>
  <c r="Q485" i="6" s="1"/>
  <c r="P487" i="6"/>
  <c r="P485" i="6" s="1"/>
  <c r="O487" i="6"/>
  <c r="O485" i="6" s="1"/>
  <c r="N487" i="6"/>
  <c r="N485" i="6" s="1"/>
  <c r="M487" i="6"/>
  <c r="M485" i="6" s="1"/>
  <c r="L487" i="6"/>
  <c r="L485" i="6" s="1"/>
  <c r="K487" i="6"/>
  <c r="K485" i="6" s="1"/>
  <c r="J487" i="6"/>
  <c r="J485" i="6" s="1"/>
  <c r="B486" i="6"/>
  <c r="A486" i="6" s="1"/>
  <c r="BM484" i="6"/>
  <c r="I484" i="6"/>
  <c r="B484" i="6"/>
  <c r="A484" i="6" s="1"/>
  <c r="BM483" i="6"/>
  <c r="I483" i="6"/>
  <c r="B483" i="6"/>
  <c r="A483" i="6" s="1"/>
  <c r="BM482" i="6"/>
  <c r="I482" i="6"/>
  <c r="B482" i="6"/>
  <c r="A482" i="6" s="1"/>
  <c r="BM481" i="6"/>
  <c r="I481" i="6"/>
  <c r="B481" i="6"/>
  <c r="A481" i="6" s="1"/>
  <c r="BM480" i="6"/>
  <c r="A480" i="6"/>
  <c r="BM479" i="6"/>
  <c r="I479" i="6"/>
  <c r="B479" i="6"/>
  <c r="A479" i="6" s="1"/>
  <c r="BM478" i="6"/>
  <c r="I478" i="6"/>
  <c r="B478" i="6"/>
  <c r="A478" i="6" s="1"/>
  <c r="BM477" i="6"/>
  <c r="I477" i="6"/>
  <c r="B477" i="6"/>
  <c r="A477" i="6" s="1"/>
  <c r="BM476" i="6"/>
  <c r="I476" i="6"/>
  <c r="B476" i="6"/>
  <c r="A476" i="6" s="1"/>
  <c r="BL475" i="6"/>
  <c r="BL473" i="6" s="1"/>
  <c r="BK475" i="6"/>
  <c r="BK473" i="6" s="1"/>
  <c r="BJ475" i="6"/>
  <c r="BJ473" i="6" s="1"/>
  <c r="BI475" i="6"/>
  <c r="BI473" i="6" s="1"/>
  <c r="BH475" i="6"/>
  <c r="BH473" i="6" s="1"/>
  <c r="BG475" i="6"/>
  <c r="BG473" i="6" s="1"/>
  <c r="BF475" i="6"/>
  <c r="BF473" i="6" s="1"/>
  <c r="BE475" i="6"/>
  <c r="BE473" i="6" s="1"/>
  <c r="BD475" i="6"/>
  <c r="BD473" i="6" s="1"/>
  <c r="BC475" i="6"/>
  <c r="BC473" i="6" s="1"/>
  <c r="BB475" i="6"/>
  <c r="BB473" i="6" s="1"/>
  <c r="AZ475" i="6"/>
  <c r="AZ473" i="6" s="1"/>
  <c r="AY475" i="6"/>
  <c r="AY473" i="6" s="1"/>
  <c r="AX475" i="6"/>
  <c r="AX473" i="6" s="1"/>
  <c r="AW475" i="6"/>
  <c r="AW473" i="6" s="1"/>
  <c r="AV475" i="6"/>
  <c r="AV473" i="6" s="1"/>
  <c r="AU475" i="6"/>
  <c r="AU473" i="6" s="1"/>
  <c r="AT475" i="6"/>
  <c r="AT473" i="6" s="1"/>
  <c r="AS475" i="6"/>
  <c r="AS473" i="6" s="1"/>
  <c r="AR475" i="6"/>
  <c r="AR473" i="6" s="1"/>
  <c r="AQ475" i="6"/>
  <c r="AQ473" i="6" s="1"/>
  <c r="AP475" i="6"/>
  <c r="AP473" i="6" s="1"/>
  <c r="AO475" i="6"/>
  <c r="AO473" i="6" s="1"/>
  <c r="AN475" i="6"/>
  <c r="AN473" i="6" s="1"/>
  <c r="AM475" i="6"/>
  <c r="AM473" i="6" s="1"/>
  <c r="AL475" i="6"/>
  <c r="AL473" i="6" s="1"/>
  <c r="AK475" i="6"/>
  <c r="AK473" i="6" s="1"/>
  <c r="AJ475" i="6"/>
  <c r="AJ473" i="6" s="1"/>
  <c r="AI475" i="6"/>
  <c r="AI473" i="6" s="1"/>
  <c r="AH475" i="6"/>
  <c r="AH473" i="6" s="1"/>
  <c r="AG475" i="6"/>
  <c r="AG473" i="6" s="1"/>
  <c r="AF475" i="6"/>
  <c r="AF473" i="6" s="1"/>
  <c r="AE475" i="6"/>
  <c r="AE473" i="6" s="1"/>
  <c r="AD475" i="6"/>
  <c r="AD473" i="6" s="1"/>
  <c r="AC475" i="6"/>
  <c r="AC473" i="6" s="1"/>
  <c r="AB475" i="6"/>
  <c r="AB473" i="6" s="1"/>
  <c r="AA475" i="6"/>
  <c r="AA473" i="6" s="1"/>
  <c r="Z475" i="6"/>
  <c r="Z473" i="6" s="1"/>
  <c r="Y475" i="6"/>
  <c r="Y473" i="6" s="1"/>
  <c r="X475" i="6"/>
  <c r="X473" i="6" s="1"/>
  <c r="W475" i="6"/>
  <c r="W473" i="6" s="1"/>
  <c r="V475" i="6"/>
  <c r="V473" i="6" s="1"/>
  <c r="U475" i="6"/>
  <c r="U473" i="6" s="1"/>
  <c r="T475" i="6"/>
  <c r="T473" i="6" s="1"/>
  <c r="S475" i="6"/>
  <c r="S473" i="6" s="1"/>
  <c r="R475" i="6"/>
  <c r="R473" i="6" s="1"/>
  <c r="Q475" i="6"/>
  <c r="Q473" i="6" s="1"/>
  <c r="P475" i="6"/>
  <c r="P473" i="6" s="1"/>
  <c r="O475" i="6"/>
  <c r="O473" i="6" s="1"/>
  <c r="N475" i="6"/>
  <c r="N473" i="6" s="1"/>
  <c r="M475" i="6"/>
  <c r="M473" i="6" s="1"/>
  <c r="L475" i="6"/>
  <c r="L473" i="6" s="1"/>
  <c r="K475" i="6"/>
  <c r="K473" i="6" s="1"/>
  <c r="J475" i="6"/>
  <c r="J473" i="6" s="1"/>
  <c r="BM474" i="6"/>
  <c r="B474" i="6"/>
  <c r="A474" i="6" s="1"/>
  <c r="BM472" i="6"/>
  <c r="I472" i="6"/>
  <c r="B472" i="6"/>
  <c r="A472" i="6" s="1"/>
  <c r="BM471" i="6"/>
  <c r="I471" i="6"/>
  <c r="B471" i="6"/>
  <c r="A471" i="6" s="1"/>
  <c r="BM470" i="6"/>
  <c r="I470" i="6"/>
  <c r="B470" i="6"/>
  <c r="A470" i="6" s="1"/>
  <c r="BM469" i="6"/>
  <c r="I469" i="6"/>
  <c r="B469" i="6"/>
  <c r="A469" i="6" s="1"/>
  <c r="BM468" i="6"/>
  <c r="A468" i="6"/>
  <c r="BM467" i="6"/>
  <c r="I467" i="6"/>
  <c r="B467" i="6"/>
  <c r="A467" i="6" s="1"/>
  <c r="BM466" i="6"/>
  <c r="I466" i="6"/>
  <c r="B466" i="6"/>
  <c r="A466" i="6" s="1"/>
  <c r="BM465" i="6"/>
  <c r="I465" i="6"/>
  <c r="B465" i="6"/>
  <c r="A465" i="6" s="1"/>
  <c r="BM464" i="6"/>
  <c r="I464" i="6"/>
  <c r="B464" i="6"/>
  <c r="A464" i="6" s="1"/>
  <c r="BL463" i="6"/>
  <c r="BL461" i="6" s="1"/>
  <c r="BK463" i="6"/>
  <c r="BJ463" i="6"/>
  <c r="BJ461" i="6" s="1"/>
  <c r="BI463" i="6"/>
  <c r="BI461" i="6" s="1"/>
  <c r="BH463" i="6"/>
  <c r="BH461" i="6" s="1"/>
  <c r="BG463" i="6"/>
  <c r="BG461" i="6" s="1"/>
  <c r="BF463" i="6"/>
  <c r="BF461" i="6" s="1"/>
  <c r="BE463" i="6"/>
  <c r="BE461" i="6" s="1"/>
  <c r="BD463" i="6"/>
  <c r="BD461" i="6" s="1"/>
  <c r="BC463" i="6"/>
  <c r="BC461" i="6" s="1"/>
  <c r="BB463" i="6"/>
  <c r="BB461" i="6" s="1"/>
  <c r="BA463" i="6"/>
  <c r="BA461" i="6" s="1"/>
  <c r="AZ463" i="6"/>
  <c r="AZ461" i="6" s="1"/>
  <c r="AY463" i="6"/>
  <c r="AY461" i="6" s="1"/>
  <c r="AX463" i="6"/>
  <c r="AX461" i="6" s="1"/>
  <c r="AW463" i="6"/>
  <c r="AW461" i="6" s="1"/>
  <c r="AV463" i="6"/>
  <c r="AV461" i="6" s="1"/>
  <c r="AU463" i="6"/>
  <c r="AU461" i="6" s="1"/>
  <c r="AT463" i="6"/>
  <c r="AT461" i="6" s="1"/>
  <c r="AS463" i="6"/>
  <c r="AS461" i="6" s="1"/>
  <c r="AR463" i="6"/>
  <c r="AR461" i="6" s="1"/>
  <c r="AQ463" i="6"/>
  <c r="AQ461" i="6" s="1"/>
  <c r="AP463" i="6"/>
  <c r="AP461" i="6" s="1"/>
  <c r="AO463" i="6"/>
  <c r="AO461" i="6" s="1"/>
  <c r="AN463" i="6"/>
  <c r="AN461" i="6" s="1"/>
  <c r="AM463" i="6"/>
  <c r="AM461" i="6" s="1"/>
  <c r="AL463" i="6"/>
  <c r="AL461" i="6" s="1"/>
  <c r="AK463" i="6"/>
  <c r="AK461" i="6" s="1"/>
  <c r="AJ463" i="6"/>
  <c r="AJ461" i="6" s="1"/>
  <c r="AI463" i="6"/>
  <c r="AI461" i="6" s="1"/>
  <c r="AH463" i="6"/>
  <c r="AH461" i="6" s="1"/>
  <c r="AG463" i="6"/>
  <c r="AG461" i="6" s="1"/>
  <c r="AF463" i="6"/>
  <c r="AF461" i="6" s="1"/>
  <c r="AE463" i="6"/>
  <c r="AE461" i="6" s="1"/>
  <c r="AD463" i="6"/>
  <c r="AD461" i="6" s="1"/>
  <c r="AC463" i="6"/>
  <c r="AC461" i="6" s="1"/>
  <c r="AB463" i="6"/>
  <c r="AB461" i="6" s="1"/>
  <c r="AA463" i="6"/>
  <c r="AA461" i="6" s="1"/>
  <c r="Z463" i="6"/>
  <c r="Z461" i="6" s="1"/>
  <c r="Y463" i="6"/>
  <c r="Y461" i="6" s="1"/>
  <c r="X463" i="6"/>
  <c r="X461" i="6" s="1"/>
  <c r="W463" i="6"/>
  <c r="W461" i="6" s="1"/>
  <c r="V463" i="6"/>
  <c r="V461" i="6" s="1"/>
  <c r="U463" i="6"/>
  <c r="U461" i="6" s="1"/>
  <c r="T463" i="6"/>
  <c r="T461" i="6" s="1"/>
  <c r="S463" i="6"/>
  <c r="S461" i="6" s="1"/>
  <c r="R463" i="6"/>
  <c r="R461" i="6" s="1"/>
  <c r="Q463" i="6"/>
  <c r="Q461" i="6" s="1"/>
  <c r="P463" i="6"/>
  <c r="P461" i="6" s="1"/>
  <c r="O463" i="6"/>
  <c r="O461" i="6" s="1"/>
  <c r="N463" i="6"/>
  <c r="N461" i="6" s="1"/>
  <c r="M463" i="6"/>
  <c r="M461" i="6" s="1"/>
  <c r="L463" i="6"/>
  <c r="L461" i="6" s="1"/>
  <c r="K463" i="6"/>
  <c r="K461" i="6" s="1"/>
  <c r="J463" i="6"/>
  <c r="J461" i="6" s="1"/>
  <c r="BM462" i="6"/>
  <c r="B462" i="6"/>
  <c r="A462" i="6" s="1"/>
  <c r="BK461" i="6"/>
  <c r="BM460" i="6"/>
  <c r="I460" i="6"/>
  <c r="B460" i="6"/>
  <c r="A460" i="6" s="1"/>
  <c r="BM459" i="6"/>
  <c r="I459" i="6"/>
  <c r="B459" i="6"/>
  <c r="A459" i="6" s="1"/>
  <c r="BM458" i="6"/>
  <c r="I458" i="6"/>
  <c r="B458" i="6"/>
  <c r="A458" i="6" s="1"/>
  <c r="BM457" i="6"/>
  <c r="I457" i="6"/>
  <c r="B457" i="6"/>
  <c r="A457" i="6" s="1"/>
  <c r="BM456" i="6"/>
  <c r="A456" i="6"/>
  <c r="BM455" i="6"/>
  <c r="I455" i="6"/>
  <c r="B455" i="6"/>
  <c r="A455" i="6" s="1"/>
  <c r="BM454" i="6"/>
  <c r="I454" i="6"/>
  <c r="B454" i="6"/>
  <c r="A454" i="6" s="1"/>
  <c r="BM453" i="6"/>
  <c r="I453" i="6"/>
  <c r="B453" i="6"/>
  <c r="A453" i="6" s="1"/>
  <c r="BM452" i="6"/>
  <c r="I452" i="6"/>
  <c r="B452" i="6"/>
  <c r="A452" i="6" s="1"/>
  <c r="BL451" i="6"/>
  <c r="BL449" i="6" s="1"/>
  <c r="BK451" i="6"/>
  <c r="BJ451" i="6"/>
  <c r="BJ449" i="6" s="1"/>
  <c r="BI451" i="6"/>
  <c r="BI449" i="6" s="1"/>
  <c r="BH451" i="6"/>
  <c r="BH449" i="6" s="1"/>
  <c r="BG451" i="6"/>
  <c r="BG449" i="6" s="1"/>
  <c r="BF451" i="6"/>
  <c r="BF449" i="6" s="1"/>
  <c r="BE451" i="6"/>
  <c r="BE449" i="6" s="1"/>
  <c r="BD451" i="6"/>
  <c r="BD449" i="6" s="1"/>
  <c r="BC451" i="6"/>
  <c r="BC449" i="6" s="1"/>
  <c r="BB451" i="6"/>
  <c r="BB449" i="6" s="1"/>
  <c r="BA451" i="6"/>
  <c r="BA449" i="6" s="1"/>
  <c r="AZ451" i="6"/>
  <c r="AZ449" i="6" s="1"/>
  <c r="AY451" i="6"/>
  <c r="AY449" i="6" s="1"/>
  <c r="AX451" i="6"/>
  <c r="AX449" i="6" s="1"/>
  <c r="AW451" i="6"/>
  <c r="AW449" i="6" s="1"/>
  <c r="AV451" i="6"/>
  <c r="AV449" i="6" s="1"/>
  <c r="AU451" i="6"/>
  <c r="AU449" i="6" s="1"/>
  <c r="AT451" i="6"/>
  <c r="AT449" i="6" s="1"/>
  <c r="AS451" i="6"/>
  <c r="AS449" i="6" s="1"/>
  <c r="AR451" i="6"/>
  <c r="AR449" i="6" s="1"/>
  <c r="AQ451" i="6"/>
  <c r="AQ449" i="6" s="1"/>
  <c r="AP451" i="6"/>
  <c r="AP449" i="6" s="1"/>
  <c r="AO451" i="6"/>
  <c r="AO449" i="6" s="1"/>
  <c r="AN451" i="6"/>
  <c r="AN449" i="6" s="1"/>
  <c r="AM451" i="6"/>
  <c r="AM449" i="6" s="1"/>
  <c r="AL451" i="6"/>
  <c r="AL449" i="6" s="1"/>
  <c r="AK451" i="6"/>
  <c r="AK449" i="6" s="1"/>
  <c r="AJ451" i="6"/>
  <c r="AJ449" i="6" s="1"/>
  <c r="AI451" i="6"/>
  <c r="AI449" i="6" s="1"/>
  <c r="AH451" i="6"/>
  <c r="AH449" i="6" s="1"/>
  <c r="AG451" i="6"/>
  <c r="AG449" i="6" s="1"/>
  <c r="AF451" i="6"/>
  <c r="AF449" i="6" s="1"/>
  <c r="AE451" i="6"/>
  <c r="AE449" i="6" s="1"/>
  <c r="AD451" i="6"/>
  <c r="AD449" i="6" s="1"/>
  <c r="AC451" i="6"/>
  <c r="AC449" i="6" s="1"/>
  <c r="AB451" i="6"/>
  <c r="AB449" i="6" s="1"/>
  <c r="AA451" i="6"/>
  <c r="AA449" i="6" s="1"/>
  <c r="Z451" i="6"/>
  <c r="Z449" i="6" s="1"/>
  <c r="Y451" i="6"/>
  <c r="Y449" i="6" s="1"/>
  <c r="X451" i="6"/>
  <c r="X449" i="6" s="1"/>
  <c r="W451" i="6"/>
  <c r="W449" i="6" s="1"/>
  <c r="V451" i="6"/>
  <c r="V449" i="6" s="1"/>
  <c r="U451" i="6"/>
  <c r="U449" i="6" s="1"/>
  <c r="T451" i="6"/>
  <c r="T449" i="6" s="1"/>
  <c r="S451" i="6"/>
  <c r="S449" i="6" s="1"/>
  <c r="R451" i="6"/>
  <c r="R449" i="6" s="1"/>
  <c r="Q451" i="6"/>
  <c r="Q449" i="6" s="1"/>
  <c r="P451" i="6"/>
  <c r="P449" i="6" s="1"/>
  <c r="O451" i="6"/>
  <c r="O449" i="6" s="1"/>
  <c r="N451" i="6"/>
  <c r="N449" i="6" s="1"/>
  <c r="M451" i="6"/>
  <c r="M449" i="6" s="1"/>
  <c r="L451" i="6"/>
  <c r="L449" i="6" s="1"/>
  <c r="K451" i="6"/>
  <c r="K449" i="6" s="1"/>
  <c r="J451" i="6"/>
  <c r="J449" i="6" s="1"/>
  <c r="BM450" i="6"/>
  <c r="B450" i="6"/>
  <c r="A450" i="6" s="1"/>
  <c r="BK449" i="6"/>
  <c r="BM424" i="6"/>
  <c r="I424" i="6"/>
  <c r="B424" i="6"/>
  <c r="A424" i="6" s="1"/>
  <c r="BM423" i="6"/>
  <c r="I423" i="6"/>
  <c r="B423" i="6"/>
  <c r="A423" i="6" s="1"/>
  <c r="BM422" i="6"/>
  <c r="I422" i="6"/>
  <c r="B422" i="6"/>
  <c r="A422" i="6" s="1"/>
  <c r="BM421" i="6"/>
  <c r="I421" i="6"/>
  <c r="B421" i="6"/>
  <c r="A421" i="6" s="1"/>
  <c r="BM420" i="6"/>
  <c r="A420" i="6"/>
  <c r="BM419" i="6"/>
  <c r="I419" i="6"/>
  <c r="B419" i="6"/>
  <c r="A419" i="6" s="1"/>
  <c r="BM418" i="6"/>
  <c r="I418" i="6"/>
  <c r="B418" i="6"/>
  <c r="A418" i="6" s="1"/>
  <c r="BM417" i="6"/>
  <c r="I417" i="6"/>
  <c r="B417" i="6"/>
  <c r="A417" i="6" s="1"/>
  <c r="BM416" i="6"/>
  <c r="I416" i="6"/>
  <c r="B416" i="6"/>
  <c r="A416" i="6" s="1"/>
  <c r="BL415" i="6"/>
  <c r="BL413" i="6" s="1"/>
  <c r="BK415" i="6"/>
  <c r="BK413" i="6" s="1"/>
  <c r="BJ415" i="6"/>
  <c r="BJ413" i="6" s="1"/>
  <c r="BI415" i="6"/>
  <c r="BI413" i="6" s="1"/>
  <c r="BH415" i="6"/>
  <c r="BH413" i="6" s="1"/>
  <c r="BG415" i="6"/>
  <c r="BG413" i="6" s="1"/>
  <c r="BF415" i="6"/>
  <c r="BF413" i="6" s="1"/>
  <c r="BE415" i="6"/>
  <c r="BE413" i="6" s="1"/>
  <c r="BD415" i="6"/>
  <c r="BD413" i="6" s="1"/>
  <c r="BC415" i="6"/>
  <c r="BC413" i="6" s="1"/>
  <c r="BB415" i="6"/>
  <c r="BB413" i="6" s="1"/>
  <c r="BA415" i="6"/>
  <c r="BA413" i="6" s="1"/>
  <c r="AZ415" i="6"/>
  <c r="AZ413" i="6" s="1"/>
  <c r="AY415" i="6"/>
  <c r="AY413" i="6" s="1"/>
  <c r="AX415" i="6"/>
  <c r="AX413" i="6" s="1"/>
  <c r="AW415" i="6"/>
  <c r="AW413" i="6" s="1"/>
  <c r="AV415" i="6"/>
  <c r="AV413" i="6" s="1"/>
  <c r="AU415" i="6"/>
  <c r="AU413" i="6" s="1"/>
  <c r="AT415" i="6"/>
  <c r="AT413" i="6" s="1"/>
  <c r="AS415" i="6"/>
  <c r="AS413" i="6" s="1"/>
  <c r="AR415" i="6"/>
  <c r="AR413" i="6" s="1"/>
  <c r="AQ415" i="6"/>
  <c r="AQ413" i="6" s="1"/>
  <c r="AP415" i="6"/>
  <c r="AP413" i="6" s="1"/>
  <c r="AO415" i="6"/>
  <c r="AO413" i="6" s="1"/>
  <c r="AN415" i="6"/>
  <c r="AN413" i="6" s="1"/>
  <c r="AM415" i="6"/>
  <c r="AM413" i="6" s="1"/>
  <c r="AL415" i="6"/>
  <c r="AL413" i="6" s="1"/>
  <c r="AK415" i="6"/>
  <c r="AK413" i="6" s="1"/>
  <c r="AJ415" i="6"/>
  <c r="AJ413" i="6" s="1"/>
  <c r="AI415" i="6"/>
  <c r="AI413" i="6" s="1"/>
  <c r="AH415" i="6"/>
  <c r="AH413" i="6" s="1"/>
  <c r="AG415" i="6"/>
  <c r="AG413" i="6" s="1"/>
  <c r="AF415" i="6"/>
  <c r="AF413" i="6" s="1"/>
  <c r="AE415" i="6"/>
  <c r="AE413" i="6" s="1"/>
  <c r="AD415" i="6"/>
  <c r="AD413" i="6" s="1"/>
  <c r="AC415" i="6"/>
  <c r="AC413" i="6" s="1"/>
  <c r="AB415" i="6"/>
  <c r="AB413" i="6" s="1"/>
  <c r="AA415" i="6"/>
  <c r="AA413" i="6" s="1"/>
  <c r="Z415" i="6"/>
  <c r="Z413" i="6" s="1"/>
  <c r="Y415" i="6"/>
  <c r="Y413" i="6" s="1"/>
  <c r="X415" i="6"/>
  <c r="X413" i="6" s="1"/>
  <c r="W415" i="6"/>
  <c r="W413" i="6" s="1"/>
  <c r="V415" i="6"/>
  <c r="V413" i="6" s="1"/>
  <c r="U415" i="6"/>
  <c r="U413" i="6" s="1"/>
  <c r="T415" i="6"/>
  <c r="T413" i="6" s="1"/>
  <c r="S415" i="6"/>
  <c r="S413" i="6" s="1"/>
  <c r="R415" i="6"/>
  <c r="R413" i="6" s="1"/>
  <c r="Q415" i="6"/>
  <c r="Q413" i="6" s="1"/>
  <c r="P415" i="6"/>
  <c r="P413" i="6" s="1"/>
  <c r="O415" i="6"/>
  <c r="O413" i="6" s="1"/>
  <c r="N415" i="6"/>
  <c r="N413" i="6" s="1"/>
  <c r="M415" i="6"/>
  <c r="M413" i="6" s="1"/>
  <c r="L415" i="6"/>
  <c r="L413" i="6" s="1"/>
  <c r="K415" i="6"/>
  <c r="K413" i="6" s="1"/>
  <c r="J415" i="6"/>
  <c r="J413" i="6" s="1"/>
  <c r="BM414" i="6"/>
  <c r="B414" i="6"/>
  <c r="A414" i="6" s="1"/>
  <c r="BM412" i="6"/>
  <c r="I412" i="6"/>
  <c r="B412" i="6"/>
  <c r="A412" i="6" s="1"/>
  <c r="BM411" i="6"/>
  <c r="I411" i="6"/>
  <c r="B411" i="6"/>
  <c r="A411" i="6" s="1"/>
  <c r="BM410" i="6"/>
  <c r="I410" i="6"/>
  <c r="B410" i="6"/>
  <c r="A410" i="6" s="1"/>
  <c r="BM409" i="6"/>
  <c r="I409" i="6"/>
  <c r="B409" i="6"/>
  <c r="A409" i="6" s="1"/>
  <c r="BM408" i="6"/>
  <c r="A408" i="6"/>
  <c r="BM407" i="6"/>
  <c r="I407" i="6"/>
  <c r="B407" i="6"/>
  <c r="A407" i="6" s="1"/>
  <c r="BM406" i="6"/>
  <c r="I406" i="6"/>
  <c r="B406" i="6"/>
  <c r="A406" i="6" s="1"/>
  <c r="BM405" i="6"/>
  <c r="I405" i="6"/>
  <c r="B405" i="6"/>
  <c r="A405" i="6" s="1"/>
  <c r="BM404" i="6"/>
  <c r="I404" i="6"/>
  <c r="B404" i="6"/>
  <c r="A404" i="6" s="1"/>
  <c r="BL403" i="6"/>
  <c r="BL401" i="6" s="1"/>
  <c r="BK403" i="6"/>
  <c r="BK401" i="6" s="1"/>
  <c r="BJ403" i="6"/>
  <c r="BJ401" i="6" s="1"/>
  <c r="BI403" i="6"/>
  <c r="BI401" i="6" s="1"/>
  <c r="BH403" i="6"/>
  <c r="BH401" i="6" s="1"/>
  <c r="BG403" i="6"/>
  <c r="BG401" i="6" s="1"/>
  <c r="BF403" i="6"/>
  <c r="BF401" i="6" s="1"/>
  <c r="BE403" i="6"/>
  <c r="BE401" i="6" s="1"/>
  <c r="BD403" i="6"/>
  <c r="BD401" i="6" s="1"/>
  <c r="BC403" i="6"/>
  <c r="BC401" i="6" s="1"/>
  <c r="BB403" i="6"/>
  <c r="BB401" i="6" s="1"/>
  <c r="BA403" i="6"/>
  <c r="BA401" i="6" s="1"/>
  <c r="AZ403" i="6"/>
  <c r="AZ401" i="6" s="1"/>
  <c r="AY403" i="6"/>
  <c r="AY401" i="6" s="1"/>
  <c r="AX403" i="6"/>
  <c r="AX401" i="6" s="1"/>
  <c r="AW403" i="6"/>
  <c r="AW401" i="6" s="1"/>
  <c r="AV403" i="6"/>
  <c r="AV401" i="6" s="1"/>
  <c r="AU403" i="6"/>
  <c r="AU401" i="6" s="1"/>
  <c r="AT403" i="6"/>
  <c r="AT401" i="6" s="1"/>
  <c r="AS403" i="6"/>
  <c r="AS401" i="6" s="1"/>
  <c r="AR403" i="6"/>
  <c r="AR401" i="6" s="1"/>
  <c r="AQ403" i="6"/>
  <c r="AQ401" i="6" s="1"/>
  <c r="AP403" i="6"/>
  <c r="AP401" i="6" s="1"/>
  <c r="AO403" i="6"/>
  <c r="AO401" i="6" s="1"/>
  <c r="AN403" i="6"/>
  <c r="AN401" i="6" s="1"/>
  <c r="AM403" i="6"/>
  <c r="AM401" i="6" s="1"/>
  <c r="AL403" i="6"/>
  <c r="AL401" i="6" s="1"/>
  <c r="AK403" i="6"/>
  <c r="AK401" i="6" s="1"/>
  <c r="AJ403" i="6"/>
  <c r="AJ401" i="6" s="1"/>
  <c r="AI403" i="6"/>
  <c r="AI401" i="6" s="1"/>
  <c r="AH403" i="6"/>
  <c r="AH401" i="6" s="1"/>
  <c r="AG403" i="6"/>
  <c r="AG401" i="6" s="1"/>
  <c r="AF403" i="6"/>
  <c r="AF401" i="6" s="1"/>
  <c r="AE403" i="6"/>
  <c r="AE401" i="6" s="1"/>
  <c r="AD403" i="6"/>
  <c r="AD401" i="6" s="1"/>
  <c r="AC403" i="6"/>
  <c r="AC401" i="6" s="1"/>
  <c r="AB403" i="6"/>
  <c r="AB401" i="6" s="1"/>
  <c r="AA403" i="6"/>
  <c r="AA401" i="6" s="1"/>
  <c r="Z403" i="6"/>
  <c r="Z401" i="6" s="1"/>
  <c r="Y403" i="6"/>
  <c r="Y401" i="6" s="1"/>
  <c r="X403" i="6"/>
  <c r="X401" i="6" s="1"/>
  <c r="W403" i="6"/>
  <c r="W401" i="6" s="1"/>
  <c r="V403" i="6"/>
  <c r="V401" i="6" s="1"/>
  <c r="U403" i="6"/>
  <c r="U401" i="6" s="1"/>
  <c r="T403" i="6"/>
  <c r="T401" i="6" s="1"/>
  <c r="S403" i="6"/>
  <c r="S401" i="6" s="1"/>
  <c r="R403" i="6"/>
  <c r="R401" i="6" s="1"/>
  <c r="Q403" i="6"/>
  <c r="Q401" i="6" s="1"/>
  <c r="P403" i="6"/>
  <c r="P401" i="6" s="1"/>
  <c r="O403" i="6"/>
  <c r="O401" i="6" s="1"/>
  <c r="N403" i="6"/>
  <c r="N401" i="6" s="1"/>
  <c r="M403" i="6"/>
  <c r="M401" i="6" s="1"/>
  <c r="L403" i="6"/>
  <c r="L401" i="6" s="1"/>
  <c r="K403" i="6"/>
  <c r="K401" i="6" s="1"/>
  <c r="J403" i="6"/>
  <c r="J401" i="6" s="1"/>
  <c r="BM402" i="6"/>
  <c r="B402" i="6"/>
  <c r="A402" i="6" s="1"/>
  <c r="BM400" i="6"/>
  <c r="I400" i="6"/>
  <c r="B400" i="6"/>
  <c r="A400" i="6" s="1"/>
  <c r="BM399" i="6"/>
  <c r="I399" i="6"/>
  <c r="B399" i="6"/>
  <c r="A399" i="6" s="1"/>
  <c r="BM398" i="6"/>
  <c r="I398" i="6"/>
  <c r="B398" i="6"/>
  <c r="A398" i="6" s="1"/>
  <c r="BM397" i="6"/>
  <c r="I397" i="6"/>
  <c r="B397" i="6"/>
  <c r="A397" i="6" s="1"/>
  <c r="BM396" i="6"/>
  <c r="A396" i="6"/>
  <c r="BM395" i="6"/>
  <c r="I395" i="6"/>
  <c r="B395" i="6"/>
  <c r="A395" i="6" s="1"/>
  <c r="BM394" i="6"/>
  <c r="I394" i="6"/>
  <c r="B394" i="6"/>
  <c r="A394" i="6" s="1"/>
  <c r="BM393" i="6"/>
  <c r="I393" i="6"/>
  <c r="B393" i="6"/>
  <c r="A393" i="6" s="1"/>
  <c r="BM392" i="6"/>
  <c r="I392" i="6"/>
  <c r="B392" i="6"/>
  <c r="A392" i="6" s="1"/>
  <c r="BL391" i="6"/>
  <c r="BL389" i="6" s="1"/>
  <c r="BK391" i="6"/>
  <c r="BK389" i="6" s="1"/>
  <c r="BJ391" i="6"/>
  <c r="BJ389" i="6" s="1"/>
  <c r="BI391" i="6"/>
  <c r="BI389" i="6" s="1"/>
  <c r="BH391" i="6"/>
  <c r="BH389" i="6" s="1"/>
  <c r="BG391" i="6"/>
  <c r="BG389" i="6" s="1"/>
  <c r="BF391" i="6"/>
  <c r="BF389" i="6" s="1"/>
  <c r="BE391" i="6"/>
  <c r="BE389" i="6" s="1"/>
  <c r="BD391" i="6"/>
  <c r="BD389" i="6" s="1"/>
  <c r="BC391" i="6"/>
  <c r="BC389" i="6" s="1"/>
  <c r="BB391" i="6"/>
  <c r="BB389" i="6" s="1"/>
  <c r="BA391" i="6"/>
  <c r="BA389" i="6" s="1"/>
  <c r="AZ391" i="6"/>
  <c r="AZ389" i="6" s="1"/>
  <c r="AY391" i="6"/>
  <c r="AY389" i="6" s="1"/>
  <c r="AX391" i="6"/>
  <c r="AX389" i="6" s="1"/>
  <c r="AW391" i="6"/>
  <c r="AW389" i="6" s="1"/>
  <c r="AV391" i="6"/>
  <c r="AV389" i="6" s="1"/>
  <c r="AU391" i="6"/>
  <c r="AU389" i="6" s="1"/>
  <c r="AT391" i="6"/>
  <c r="AT389" i="6" s="1"/>
  <c r="AS391" i="6"/>
  <c r="AS389" i="6" s="1"/>
  <c r="AR391" i="6"/>
  <c r="AR389" i="6" s="1"/>
  <c r="AQ391" i="6"/>
  <c r="AQ389" i="6" s="1"/>
  <c r="AP391" i="6"/>
  <c r="AP389" i="6" s="1"/>
  <c r="AO391" i="6"/>
  <c r="AO389" i="6" s="1"/>
  <c r="AN391" i="6"/>
  <c r="AN389" i="6" s="1"/>
  <c r="AM391" i="6"/>
  <c r="AM389" i="6" s="1"/>
  <c r="AL391" i="6"/>
  <c r="AL389" i="6" s="1"/>
  <c r="AK391" i="6"/>
  <c r="AK389" i="6" s="1"/>
  <c r="AJ391" i="6"/>
  <c r="AJ389" i="6" s="1"/>
  <c r="AI391" i="6"/>
  <c r="AI389" i="6" s="1"/>
  <c r="AH391" i="6"/>
  <c r="AH389" i="6" s="1"/>
  <c r="AG391" i="6"/>
  <c r="AG389" i="6" s="1"/>
  <c r="AF391" i="6"/>
  <c r="AF389" i="6" s="1"/>
  <c r="AE391" i="6"/>
  <c r="AE389" i="6" s="1"/>
  <c r="AD391" i="6"/>
  <c r="AD389" i="6" s="1"/>
  <c r="AC391" i="6"/>
  <c r="AC389" i="6" s="1"/>
  <c r="AB391" i="6"/>
  <c r="AB389" i="6" s="1"/>
  <c r="AA391" i="6"/>
  <c r="AA389" i="6" s="1"/>
  <c r="Z391" i="6"/>
  <c r="Z389" i="6" s="1"/>
  <c r="Y391" i="6"/>
  <c r="Y389" i="6" s="1"/>
  <c r="X391" i="6"/>
  <c r="X389" i="6" s="1"/>
  <c r="W391" i="6"/>
  <c r="W389" i="6" s="1"/>
  <c r="V391" i="6"/>
  <c r="V389" i="6" s="1"/>
  <c r="U391" i="6"/>
  <c r="U389" i="6" s="1"/>
  <c r="T391" i="6"/>
  <c r="T389" i="6" s="1"/>
  <c r="S391" i="6"/>
  <c r="S389" i="6" s="1"/>
  <c r="R391" i="6"/>
  <c r="R389" i="6" s="1"/>
  <c r="Q391" i="6"/>
  <c r="Q389" i="6" s="1"/>
  <c r="P391" i="6"/>
  <c r="P389" i="6" s="1"/>
  <c r="O391" i="6"/>
  <c r="O389" i="6" s="1"/>
  <c r="N391" i="6"/>
  <c r="N389" i="6" s="1"/>
  <c r="M391" i="6"/>
  <c r="M389" i="6" s="1"/>
  <c r="L391" i="6"/>
  <c r="L389" i="6" s="1"/>
  <c r="K391" i="6"/>
  <c r="K389" i="6" s="1"/>
  <c r="J391" i="6"/>
  <c r="BM390" i="6"/>
  <c r="B390" i="6"/>
  <c r="A390" i="6" s="1"/>
  <c r="BM388" i="6"/>
  <c r="I388" i="6"/>
  <c r="B388" i="6"/>
  <c r="A388" i="6" s="1"/>
  <c r="BM387" i="6"/>
  <c r="I387" i="6"/>
  <c r="B387" i="6"/>
  <c r="A387" i="6" s="1"/>
  <c r="BM386" i="6"/>
  <c r="I386" i="6"/>
  <c r="B386" i="6"/>
  <c r="A386" i="6" s="1"/>
  <c r="BM385" i="6"/>
  <c r="I385" i="6"/>
  <c r="B385" i="6"/>
  <c r="A385" i="6" s="1"/>
  <c r="BM384" i="6"/>
  <c r="A384" i="6"/>
  <c r="BM383" i="6"/>
  <c r="I383" i="6"/>
  <c r="B383" i="6"/>
  <c r="A383" i="6" s="1"/>
  <c r="BM382" i="6"/>
  <c r="I382" i="6"/>
  <c r="B382" i="6"/>
  <c r="A382" i="6" s="1"/>
  <c r="BM381" i="6"/>
  <c r="I381" i="6"/>
  <c r="B381" i="6"/>
  <c r="A381" i="6" s="1"/>
  <c r="BM380" i="6"/>
  <c r="I380" i="6"/>
  <c r="B380" i="6"/>
  <c r="A380" i="6" s="1"/>
  <c r="BL379" i="6"/>
  <c r="BL377" i="6" s="1"/>
  <c r="BK379" i="6"/>
  <c r="BK377" i="6" s="1"/>
  <c r="BJ379" i="6"/>
  <c r="BJ377" i="6" s="1"/>
  <c r="BI379" i="6"/>
  <c r="BI377" i="6" s="1"/>
  <c r="BH379" i="6"/>
  <c r="BH377" i="6" s="1"/>
  <c r="BG379" i="6"/>
  <c r="BG377" i="6" s="1"/>
  <c r="BF379" i="6"/>
  <c r="BF377" i="6" s="1"/>
  <c r="BE379" i="6"/>
  <c r="BE377" i="6" s="1"/>
  <c r="BD379" i="6"/>
  <c r="BD377" i="6" s="1"/>
  <c r="BC379" i="6"/>
  <c r="BC377" i="6" s="1"/>
  <c r="BB379" i="6"/>
  <c r="BB377" i="6" s="1"/>
  <c r="BA379" i="6"/>
  <c r="BA377" i="6" s="1"/>
  <c r="AZ379" i="6"/>
  <c r="AZ377" i="6" s="1"/>
  <c r="AY379" i="6"/>
  <c r="AY377" i="6" s="1"/>
  <c r="AX379" i="6"/>
  <c r="AX377" i="6" s="1"/>
  <c r="AW379" i="6"/>
  <c r="AW377" i="6" s="1"/>
  <c r="AV379" i="6"/>
  <c r="AV377" i="6" s="1"/>
  <c r="AU379" i="6"/>
  <c r="AU377" i="6" s="1"/>
  <c r="AT379" i="6"/>
  <c r="AT377" i="6" s="1"/>
  <c r="AS379" i="6"/>
  <c r="AS377" i="6" s="1"/>
  <c r="AR379" i="6"/>
  <c r="AR377" i="6" s="1"/>
  <c r="AQ379" i="6"/>
  <c r="AQ377" i="6" s="1"/>
  <c r="AP379" i="6"/>
  <c r="AP377" i="6" s="1"/>
  <c r="AO379" i="6"/>
  <c r="AO377" i="6" s="1"/>
  <c r="AN379" i="6"/>
  <c r="AN377" i="6" s="1"/>
  <c r="AM379" i="6"/>
  <c r="AM377" i="6" s="1"/>
  <c r="AL379" i="6"/>
  <c r="AL377" i="6" s="1"/>
  <c r="AK379" i="6"/>
  <c r="AK377" i="6" s="1"/>
  <c r="AJ379" i="6"/>
  <c r="AJ377" i="6" s="1"/>
  <c r="AI379" i="6"/>
  <c r="AI377" i="6" s="1"/>
  <c r="AH379" i="6"/>
  <c r="AH377" i="6" s="1"/>
  <c r="AG379" i="6"/>
  <c r="AG377" i="6" s="1"/>
  <c r="AF379" i="6"/>
  <c r="AF377" i="6" s="1"/>
  <c r="AE379" i="6"/>
  <c r="AE377" i="6" s="1"/>
  <c r="AD379" i="6"/>
  <c r="AD377" i="6" s="1"/>
  <c r="AC379" i="6"/>
  <c r="AC377" i="6" s="1"/>
  <c r="AB379" i="6"/>
  <c r="AB377" i="6" s="1"/>
  <c r="AA379" i="6"/>
  <c r="AA377" i="6" s="1"/>
  <c r="Z379" i="6"/>
  <c r="Z377" i="6" s="1"/>
  <c r="Y379" i="6"/>
  <c r="Y377" i="6" s="1"/>
  <c r="X379" i="6"/>
  <c r="X377" i="6" s="1"/>
  <c r="W379" i="6"/>
  <c r="W377" i="6" s="1"/>
  <c r="V379" i="6"/>
  <c r="V377" i="6" s="1"/>
  <c r="U379" i="6"/>
  <c r="U377" i="6" s="1"/>
  <c r="T379" i="6"/>
  <c r="T377" i="6" s="1"/>
  <c r="S379" i="6"/>
  <c r="S377" i="6" s="1"/>
  <c r="R379" i="6"/>
  <c r="R377" i="6" s="1"/>
  <c r="Q379" i="6"/>
  <c r="Q377" i="6" s="1"/>
  <c r="P379" i="6"/>
  <c r="P377" i="6" s="1"/>
  <c r="O379" i="6"/>
  <c r="O377" i="6" s="1"/>
  <c r="N379" i="6"/>
  <c r="N377" i="6" s="1"/>
  <c r="M379" i="6"/>
  <c r="M377" i="6" s="1"/>
  <c r="L379" i="6"/>
  <c r="L377" i="6" s="1"/>
  <c r="K379" i="6"/>
  <c r="K377" i="6" s="1"/>
  <c r="J379" i="6"/>
  <c r="J377" i="6" s="1"/>
  <c r="BM378" i="6"/>
  <c r="B378" i="6"/>
  <c r="A378" i="6" s="1"/>
  <c r="BM376" i="6"/>
  <c r="I376" i="6"/>
  <c r="B376" i="6"/>
  <c r="A376" i="6" s="1"/>
  <c r="BM375" i="6"/>
  <c r="I375" i="6"/>
  <c r="B375" i="6"/>
  <c r="A375" i="6" s="1"/>
  <c r="BM374" i="6"/>
  <c r="I374" i="6"/>
  <c r="B374" i="6"/>
  <c r="A374" i="6" s="1"/>
  <c r="BM373" i="6"/>
  <c r="I373" i="6"/>
  <c r="B373" i="6"/>
  <c r="A373" i="6" s="1"/>
  <c r="BM372" i="6"/>
  <c r="A372" i="6"/>
  <c r="BM371" i="6"/>
  <c r="I371" i="6"/>
  <c r="B371" i="6"/>
  <c r="A371" i="6" s="1"/>
  <c r="BM370" i="6"/>
  <c r="I370" i="6"/>
  <c r="B370" i="6"/>
  <c r="A370" i="6" s="1"/>
  <c r="BM369" i="6"/>
  <c r="I369" i="6"/>
  <c r="B369" i="6"/>
  <c r="A369" i="6" s="1"/>
  <c r="BM368" i="6"/>
  <c r="I368" i="6"/>
  <c r="B368" i="6"/>
  <c r="A368" i="6" s="1"/>
  <c r="BL367" i="6"/>
  <c r="BL365" i="6" s="1"/>
  <c r="BK367" i="6"/>
  <c r="BK365" i="6" s="1"/>
  <c r="BJ367" i="6"/>
  <c r="BJ365" i="6" s="1"/>
  <c r="BI367" i="6"/>
  <c r="BI365" i="6" s="1"/>
  <c r="BH367" i="6"/>
  <c r="BH365" i="6" s="1"/>
  <c r="BG367" i="6"/>
  <c r="BG365" i="6" s="1"/>
  <c r="BF367" i="6"/>
  <c r="BF365" i="6" s="1"/>
  <c r="BE367" i="6"/>
  <c r="BE365" i="6" s="1"/>
  <c r="BD367" i="6"/>
  <c r="BD365" i="6" s="1"/>
  <c r="BC367" i="6"/>
  <c r="BB367" i="6"/>
  <c r="BB365" i="6" s="1"/>
  <c r="BA367" i="6"/>
  <c r="BA365" i="6" s="1"/>
  <c r="AZ367" i="6"/>
  <c r="AZ365" i="6" s="1"/>
  <c r="AY367" i="6"/>
  <c r="AY365" i="6" s="1"/>
  <c r="AX367" i="6"/>
  <c r="AX365" i="6" s="1"/>
  <c r="AW367" i="6"/>
  <c r="AW365" i="6" s="1"/>
  <c r="AV367" i="6"/>
  <c r="AV365" i="6" s="1"/>
  <c r="AU367" i="6"/>
  <c r="AU365" i="6" s="1"/>
  <c r="AT367" i="6"/>
  <c r="AT365" i="6" s="1"/>
  <c r="AS367" i="6"/>
  <c r="AS365" i="6" s="1"/>
  <c r="AR367" i="6"/>
  <c r="AR365" i="6" s="1"/>
  <c r="AQ367" i="6"/>
  <c r="AQ365" i="6" s="1"/>
  <c r="AP367" i="6"/>
  <c r="AP365" i="6" s="1"/>
  <c r="AO367" i="6"/>
  <c r="AO365" i="6" s="1"/>
  <c r="AN367" i="6"/>
  <c r="AN365" i="6" s="1"/>
  <c r="AM367" i="6"/>
  <c r="AM365" i="6" s="1"/>
  <c r="AL367" i="6"/>
  <c r="AL365" i="6" s="1"/>
  <c r="AK367" i="6"/>
  <c r="AK365" i="6" s="1"/>
  <c r="AJ367" i="6"/>
  <c r="AJ365" i="6" s="1"/>
  <c r="AI367" i="6"/>
  <c r="AI365" i="6" s="1"/>
  <c r="AH367" i="6"/>
  <c r="AH365" i="6" s="1"/>
  <c r="AG367" i="6"/>
  <c r="AG365" i="6" s="1"/>
  <c r="AF367" i="6"/>
  <c r="AF365" i="6" s="1"/>
  <c r="AE367" i="6"/>
  <c r="AE365" i="6" s="1"/>
  <c r="AD367" i="6"/>
  <c r="AD365" i="6" s="1"/>
  <c r="AC367" i="6"/>
  <c r="AC365" i="6" s="1"/>
  <c r="AB367" i="6"/>
  <c r="AB365" i="6" s="1"/>
  <c r="AA367" i="6"/>
  <c r="AA365" i="6" s="1"/>
  <c r="Z367" i="6"/>
  <c r="Z365" i="6" s="1"/>
  <c r="Y367" i="6"/>
  <c r="Y365" i="6" s="1"/>
  <c r="X367" i="6"/>
  <c r="X365" i="6" s="1"/>
  <c r="W367" i="6"/>
  <c r="W365" i="6" s="1"/>
  <c r="V367" i="6"/>
  <c r="V365" i="6" s="1"/>
  <c r="U367" i="6"/>
  <c r="U365" i="6" s="1"/>
  <c r="T367" i="6"/>
  <c r="T365" i="6" s="1"/>
  <c r="S367" i="6"/>
  <c r="S365" i="6" s="1"/>
  <c r="R367" i="6"/>
  <c r="R365" i="6" s="1"/>
  <c r="Q367" i="6"/>
  <c r="Q365" i="6" s="1"/>
  <c r="P367" i="6"/>
  <c r="P365" i="6" s="1"/>
  <c r="O367" i="6"/>
  <c r="O365" i="6" s="1"/>
  <c r="N367" i="6"/>
  <c r="N365" i="6" s="1"/>
  <c r="M367" i="6"/>
  <c r="M365" i="6" s="1"/>
  <c r="L367" i="6"/>
  <c r="L365" i="6" s="1"/>
  <c r="K367" i="6"/>
  <c r="K365" i="6" s="1"/>
  <c r="J367" i="6"/>
  <c r="J365" i="6" s="1"/>
  <c r="BM366" i="6"/>
  <c r="B366" i="6"/>
  <c r="A366" i="6" s="1"/>
  <c r="BC365" i="6"/>
  <c r="BM364" i="6"/>
  <c r="I364" i="6"/>
  <c r="B364" i="6"/>
  <c r="A364" i="6" s="1"/>
  <c r="BM363" i="6"/>
  <c r="I363" i="6"/>
  <c r="B363" i="6"/>
  <c r="A363" i="6" s="1"/>
  <c r="BM362" i="6"/>
  <c r="I362" i="6"/>
  <c r="B362" i="6"/>
  <c r="A362" i="6" s="1"/>
  <c r="BM361" i="6"/>
  <c r="I361" i="6"/>
  <c r="B361" i="6"/>
  <c r="A361" i="6" s="1"/>
  <c r="BM360" i="6"/>
  <c r="A360" i="6"/>
  <c r="BM359" i="6"/>
  <c r="I359" i="6"/>
  <c r="B359" i="6"/>
  <c r="A359" i="6" s="1"/>
  <c r="BM358" i="6"/>
  <c r="I358" i="6"/>
  <c r="B358" i="6"/>
  <c r="A358" i="6" s="1"/>
  <c r="BM357" i="6"/>
  <c r="I357" i="6"/>
  <c r="B357" i="6"/>
  <c r="A357" i="6" s="1"/>
  <c r="BM356" i="6"/>
  <c r="I356" i="6"/>
  <c r="B356" i="6"/>
  <c r="A356" i="6" s="1"/>
  <c r="BL355" i="6"/>
  <c r="BL353" i="6" s="1"/>
  <c r="BK355" i="6"/>
  <c r="BK353" i="6" s="1"/>
  <c r="BJ355" i="6"/>
  <c r="BJ353" i="6" s="1"/>
  <c r="BI355" i="6"/>
  <c r="BI353" i="6" s="1"/>
  <c r="BH355" i="6"/>
  <c r="BH353" i="6" s="1"/>
  <c r="BG355" i="6"/>
  <c r="BG353" i="6" s="1"/>
  <c r="BF355" i="6"/>
  <c r="BF353" i="6" s="1"/>
  <c r="BE355" i="6"/>
  <c r="BE353" i="6" s="1"/>
  <c r="BD355" i="6"/>
  <c r="BD353" i="6" s="1"/>
  <c r="BC355" i="6"/>
  <c r="BC353" i="6" s="1"/>
  <c r="BB355" i="6"/>
  <c r="BB353" i="6" s="1"/>
  <c r="BA355" i="6"/>
  <c r="BA353" i="6" s="1"/>
  <c r="AZ355" i="6"/>
  <c r="AZ353" i="6" s="1"/>
  <c r="AY355" i="6"/>
  <c r="AY353" i="6" s="1"/>
  <c r="AX355" i="6"/>
  <c r="AX353" i="6" s="1"/>
  <c r="AW355" i="6"/>
  <c r="AW353" i="6" s="1"/>
  <c r="AV355" i="6"/>
  <c r="AV353" i="6" s="1"/>
  <c r="AU355" i="6"/>
  <c r="AU353" i="6" s="1"/>
  <c r="AT355" i="6"/>
  <c r="AT353" i="6" s="1"/>
  <c r="AS355" i="6"/>
  <c r="AS353" i="6" s="1"/>
  <c r="AR355" i="6"/>
  <c r="AR353" i="6" s="1"/>
  <c r="AQ355" i="6"/>
  <c r="AQ353" i="6" s="1"/>
  <c r="AP355" i="6"/>
  <c r="AP353" i="6" s="1"/>
  <c r="AO355" i="6"/>
  <c r="AO353" i="6" s="1"/>
  <c r="AN355" i="6"/>
  <c r="AN353" i="6" s="1"/>
  <c r="AM355" i="6"/>
  <c r="AM353" i="6" s="1"/>
  <c r="AL355" i="6"/>
  <c r="AL353" i="6" s="1"/>
  <c r="AK355" i="6"/>
  <c r="AK353" i="6" s="1"/>
  <c r="AJ355" i="6"/>
  <c r="AJ353" i="6" s="1"/>
  <c r="AI355" i="6"/>
  <c r="AI353" i="6" s="1"/>
  <c r="AH355" i="6"/>
  <c r="AH353" i="6" s="1"/>
  <c r="AG355" i="6"/>
  <c r="AG353" i="6" s="1"/>
  <c r="AF355" i="6"/>
  <c r="AF353" i="6" s="1"/>
  <c r="AE355" i="6"/>
  <c r="AE353" i="6" s="1"/>
  <c r="AD355" i="6"/>
  <c r="AD353" i="6" s="1"/>
  <c r="AC355" i="6"/>
  <c r="AC353" i="6" s="1"/>
  <c r="AB355" i="6"/>
  <c r="AB353" i="6" s="1"/>
  <c r="AA355" i="6"/>
  <c r="AA353" i="6" s="1"/>
  <c r="Z355" i="6"/>
  <c r="Z353" i="6" s="1"/>
  <c r="Y355" i="6"/>
  <c r="Y353" i="6" s="1"/>
  <c r="X355" i="6"/>
  <c r="X353" i="6" s="1"/>
  <c r="W355" i="6"/>
  <c r="W353" i="6" s="1"/>
  <c r="V355" i="6"/>
  <c r="V353" i="6" s="1"/>
  <c r="U355" i="6"/>
  <c r="U353" i="6" s="1"/>
  <c r="T355" i="6"/>
  <c r="T353" i="6" s="1"/>
  <c r="S355" i="6"/>
  <c r="S353" i="6" s="1"/>
  <c r="R355" i="6"/>
  <c r="R353" i="6" s="1"/>
  <c r="Q355" i="6"/>
  <c r="Q353" i="6" s="1"/>
  <c r="P355" i="6"/>
  <c r="P353" i="6" s="1"/>
  <c r="O355" i="6"/>
  <c r="O353" i="6" s="1"/>
  <c r="N355" i="6"/>
  <c r="N353" i="6" s="1"/>
  <c r="M355" i="6"/>
  <c r="M353" i="6" s="1"/>
  <c r="L355" i="6"/>
  <c r="L353" i="6" s="1"/>
  <c r="K355" i="6"/>
  <c r="K353" i="6" s="1"/>
  <c r="J355" i="6"/>
  <c r="J353" i="6" s="1"/>
  <c r="BM354" i="6"/>
  <c r="B354" i="6"/>
  <c r="A354" i="6" s="1"/>
  <c r="BM352" i="6"/>
  <c r="I352" i="6"/>
  <c r="B352" i="6"/>
  <c r="A352" i="6" s="1"/>
  <c r="BM351" i="6"/>
  <c r="I351" i="6"/>
  <c r="B351" i="6"/>
  <c r="A351" i="6" s="1"/>
  <c r="BM350" i="6"/>
  <c r="I350" i="6"/>
  <c r="B350" i="6"/>
  <c r="A350" i="6" s="1"/>
  <c r="BM349" i="6"/>
  <c r="I349" i="6"/>
  <c r="B349" i="6"/>
  <c r="A349" i="6" s="1"/>
  <c r="BM348" i="6"/>
  <c r="A348" i="6"/>
  <c r="BM347" i="6"/>
  <c r="I347" i="6"/>
  <c r="B347" i="6"/>
  <c r="A347" i="6" s="1"/>
  <c r="BM346" i="6"/>
  <c r="I346" i="6"/>
  <c r="B346" i="6"/>
  <c r="A346" i="6" s="1"/>
  <c r="BM345" i="6"/>
  <c r="I345" i="6"/>
  <c r="B345" i="6"/>
  <c r="A345" i="6" s="1"/>
  <c r="BM344" i="6"/>
  <c r="I344" i="6"/>
  <c r="B344" i="6"/>
  <c r="A344" i="6" s="1"/>
  <c r="BL343" i="6"/>
  <c r="BL341" i="6" s="1"/>
  <c r="BK343" i="6"/>
  <c r="BK341" i="6" s="1"/>
  <c r="BJ343" i="6"/>
  <c r="BJ341" i="6" s="1"/>
  <c r="BI343" i="6"/>
  <c r="BI341" i="6" s="1"/>
  <c r="BH343" i="6"/>
  <c r="BH341" i="6" s="1"/>
  <c r="BG343" i="6"/>
  <c r="BG341" i="6" s="1"/>
  <c r="BF343" i="6"/>
  <c r="BF341" i="6" s="1"/>
  <c r="BE343" i="6"/>
  <c r="BE341" i="6" s="1"/>
  <c r="BD343" i="6"/>
  <c r="BD341" i="6" s="1"/>
  <c r="BC343" i="6"/>
  <c r="BC341" i="6" s="1"/>
  <c r="BB343" i="6"/>
  <c r="BB341" i="6" s="1"/>
  <c r="BA343" i="6"/>
  <c r="BA341" i="6" s="1"/>
  <c r="AZ343" i="6"/>
  <c r="AZ341" i="6" s="1"/>
  <c r="AY343" i="6"/>
  <c r="AY341" i="6" s="1"/>
  <c r="AX343" i="6"/>
  <c r="AX341" i="6" s="1"/>
  <c r="AW343" i="6"/>
  <c r="AW341" i="6" s="1"/>
  <c r="AV343" i="6"/>
  <c r="AV341" i="6" s="1"/>
  <c r="AU343" i="6"/>
  <c r="AU341" i="6" s="1"/>
  <c r="AT343" i="6"/>
  <c r="AT341" i="6" s="1"/>
  <c r="AS343" i="6"/>
  <c r="AS341" i="6" s="1"/>
  <c r="AR343" i="6"/>
  <c r="AR341" i="6" s="1"/>
  <c r="AQ343" i="6"/>
  <c r="AQ341" i="6" s="1"/>
  <c r="AP343" i="6"/>
  <c r="AP341" i="6" s="1"/>
  <c r="AO343" i="6"/>
  <c r="AO341" i="6" s="1"/>
  <c r="AN343" i="6"/>
  <c r="AN341" i="6" s="1"/>
  <c r="AM343" i="6"/>
  <c r="AM341" i="6" s="1"/>
  <c r="AL343" i="6"/>
  <c r="AL341" i="6" s="1"/>
  <c r="AK343" i="6"/>
  <c r="AK341" i="6" s="1"/>
  <c r="AJ343" i="6"/>
  <c r="AJ341" i="6" s="1"/>
  <c r="AI343" i="6"/>
  <c r="AI341" i="6" s="1"/>
  <c r="AH343" i="6"/>
  <c r="AH341" i="6" s="1"/>
  <c r="AG343" i="6"/>
  <c r="AG341" i="6" s="1"/>
  <c r="AF343" i="6"/>
  <c r="AF341" i="6" s="1"/>
  <c r="AE343" i="6"/>
  <c r="AE341" i="6" s="1"/>
  <c r="AD343" i="6"/>
  <c r="AD341" i="6" s="1"/>
  <c r="AC343" i="6"/>
  <c r="AC341" i="6" s="1"/>
  <c r="AB343" i="6"/>
  <c r="AB341" i="6" s="1"/>
  <c r="AA343" i="6"/>
  <c r="AA341" i="6" s="1"/>
  <c r="Z343" i="6"/>
  <c r="Z341" i="6" s="1"/>
  <c r="Y343" i="6"/>
  <c r="Y341" i="6" s="1"/>
  <c r="X343" i="6"/>
  <c r="X341" i="6" s="1"/>
  <c r="W343" i="6"/>
  <c r="W341" i="6" s="1"/>
  <c r="V343" i="6"/>
  <c r="V341" i="6" s="1"/>
  <c r="U343" i="6"/>
  <c r="U341" i="6" s="1"/>
  <c r="T343" i="6"/>
  <c r="T341" i="6" s="1"/>
  <c r="S343" i="6"/>
  <c r="S341" i="6" s="1"/>
  <c r="R343" i="6"/>
  <c r="R341" i="6" s="1"/>
  <c r="Q343" i="6"/>
  <c r="Q341" i="6" s="1"/>
  <c r="P343" i="6"/>
  <c r="P341" i="6" s="1"/>
  <c r="O343" i="6"/>
  <c r="O341" i="6" s="1"/>
  <c r="N343" i="6"/>
  <c r="N341" i="6" s="1"/>
  <c r="M343" i="6"/>
  <c r="M341" i="6" s="1"/>
  <c r="L343" i="6"/>
  <c r="L341" i="6" s="1"/>
  <c r="K343" i="6"/>
  <c r="K341" i="6" s="1"/>
  <c r="J343" i="6"/>
  <c r="BM342" i="6"/>
  <c r="B342" i="6"/>
  <c r="A342" i="6" s="1"/>
  <c r="BM340" i="6"/>
  <c r="I340" i="6"/>
  <c r="B340" i="6"/>
  <c r="A340" i="6" s="1"/>
  <c r="BM339" i="6"/>
  <c r="I339" i="6"/>
  <c r="B339" i="6"/>
  <c r="A339" i="6" s="1"/>
  <c r="BM338" i="6"/>
  <c r="I338" i="6"/>
  <c r="B338" i="6"/>
  <c r="A338" i="6" s="1"/>
  <c r="BM337" i="6"/>
  <c r="I337" i="6"/>
  <c r="B337" i="6"/>
  <c r="A337" i="6" s="1"/>
  <c r="BM336" i="6"/>
  <c r="A336" i="6"/>
  <c r="BM335" i="6"/>
  <c r="I335" i="6"/>
  <c r="B335" i="6"/>
  <c r="A335" i="6" s="1"/>
  <c r="BM334" i="6"/>
  <c r="I334" i="6"/>
  <c r="B334" i="6"/>
  <c r="A334" i="6" s="1"/>
  <c r="BM333" i="6"/>
  <c r="I333" i="6"/>
  <c r="B333" i="6"/>
  <c r="A333" i="6" s="1"/>
  <c r="BM332" i="6"/>
  <c r="I332" i="6"/>
  <c r="B332" i="6"/>
  <c r="A332" i="6" s="1"/>
  <c r="BL331" i="6"/>
  <c r="BL329" i="6" s="1"/>
  <c r="BK331" i="6"/>
  <c r="BK329" i="6" s="1"/>
  <c r="BJ331" i="6"/>
  <c r="BJ329" i="6" s="1"/>
  <c r="BI331" i="6"/>
  <c r="BI329" i="6" s="1"/>
  <c r="BH331" i="6"/>
  <c r="BH329" i="6" s="1"/>
  <c r="BG331" i="6"/>
  <c r="BG329" i="6" s="1"/>
  <c r="BF331" i="6"/>
  <c r="BF329" i="6" s="1"/>
  <c r="BE331" i="6"/>
  <c r="BE329" i="6" s="1"/>
  <c r="BD331" i="6"/>
  <c r="BD329" i="6" s="1"/>
  <c r="BC331" i="6"/>
  <c r="BC329" i="6" s="1"/>
  <c r="BB331" i="6"/>
  <c r="BB329" i="6" s="1"/>
  <c r="BA331" i="6"/>
  <c r="BA329" i="6" s="1"/>
  <c r="AZ331" i="6"/>
  <c r="AZ329" i="6" s="1"/>
  <c r="AY331" i="6"/>
  <c r="AY329" i="6" s="1"/>
  <c r="AX331" i="6"/>
  <c r="AX329" i="6" s="1"/>
  <c r="AW331" i="6"/>
  <c r="AW329" i="6" s="1"/>
  <c r="AV331" i="6"/>
  <c r="AV329" i="6" s="1"/>
  <c r="AU331" i="6"/>
  <c r="AU329" i="6" s="1"/>
  <c r="AT331" i="6"/>
  <c r="AT329" i="6" s="1"/>
  <c r="AS331" i="6"/>
  <c r="AS329" i="6" s="1"/>
  <c r="AR331" i="6"/>
  <c r="AR329" i="6" s="1"/>
  <c r="AQ331" i="6"/>
  <c r="AQ329" i="6" s="1"/>
  <c r="AP331" i="6"/>
  <c r="AP329" i="6" s="1"/>
  <c r="AO331" i="6"/>
  <c r="AO329" i="6" s="1"/>
  <c r="AN331" i="6"/>
  <c r="AN329" i="6" s="1"/>
  <c r="AM331" i="6"/>
  <c r="AM329" i="6" s="1"/>
  <c r="AL331" i="6"/>
  <c r="AL329" i="6" s="1"/>
  <c r="AK331" i="6"/>
  <c r="AK329" i="6" s="1"/>
  <c r="AJ331" i="6"/>
  <c r="AJ329" i="6" s="1"/>
  <c r="AI331" i="6"/>
  <c r="AI329" i="6" s="1"/>
  <c r="AH331" i="6"/>
  <c r="AH329" i="6" s="1"/>
  <c r="AG331" i="6"/>
  <c r="AG329" i="6" s="1"/>
  <c r="AF331" i="6"/>
  <c r="AF329" i="6" s="1"/>
  <c r="AE331" i="6"/>
  <c r="AE329" i="6" s="1"/>
  <c r="AD331" i="6"/>
  <c r="AD329" i="6" s="1"/>
  <c r="AC331" i="6"/>
  <c r="AC329" i="6" s="1"/>
  <c r="AB331" i="6"/>
  <c r="AB329" i="6" s="1"/>
  <c r="AA331" i="6"/>
  <c r="AA329" i="6" s="1"/>
  <c r="Z331" i="6"/>
  <c r="Z329" i="6" s="1"/>
  <c r="Y331" i="6"/>
  <c r="Y329" i="6" s="1"/>
  <c r="X331" i="6"/>
  <c r="X329" i="6" s="1"/>
  <c r="W331" i="6"/>
  <c r="W329" i="6" s="1"/>
  <c r="V331" i="6"/>
  <c r="V329" i="6" s="1"/>
  <c r="U331" i="6"/>
  <c r="U329" i="6" s="1"/>
  <c r="T331" i="6"/>
  <c r="T329" i="6" s="1"/>
  <c r="S331" i="6"/>
  <c r="S329" i="6" s="1"/>
  <c r="R331" i="6"/>
  <c r="R329" i="6" s="1"/>
  <c r="Q331" i="6"/>
  <c r="Q329" i="6" s="1"/>
  <c r="P331" i="6"/>
  <c r="P329" i="6" s="1"/>
  <c r="O331" i="6"/>
  <c r="O329" i="6" s="1"/>
  <c r="N331" i="6"/>
  <c r="N329" i="6" s="1"/>
  <c r="M331" i="6"/>
  <c r="M329" i="6" s="1"/>
  <c r="L331" i="6"/>
  <c r="L329" i="6" s="1"/>
  <c r="K331" i="6"/>
  <c r="K329" i="6" s="1"/>
  <c r="J331" i="6"/>
  <c r="J329" i="6" s="1"/>
  <c r="A331" i="6"/>
  <c r="BM330" i="6"/>
  <c r="B330" i="6"/>
  <c r="A330" i="6" s="1"/>
  <c r="BM328" i="6"/>
  <c r="I328" i="6"/>
  <c r="B328" i="6"/>
  <c r="A328" i="6" s="1"/>
  <c r="BM327" i="6"/>
  <c r="I327" i="6"/>
  <c r="B327" i="6"/>
  <c r="A327" i="6" s="1"/>
  <c r="BM326" i="6"/>
  <c r="I326" i="6"/>
  <c r="B326" i="6"/>
  <c r="A326" i="6" s="1"/>
  <c r="BM325" i="6"/>
  <c r="I325" i="6"/>
  <c r="B325" i="6"/>
  <c r="A325" i="6" s="1"/>
  <c r="BM324" i="6"/>
  <c r="A324" i="6"/>
  <c r="BM323" i="6"/>
  <c r="I323" i="6"/>
  <c r="B323" i="6"/>
  <c r="A323" i="6" s="1"/>
  <c r="BM322" i="6"/>
  <c r="I322" i="6"/>
  <c r="B322" i="6"/>
  <c r="A322" i="6" s="1"/>
  <c r="BM321" i="6"/>
  <c r="I321" i="6"/>
  <c r="B321" i="6"/>
  <c r="A321" i="6" s="1"/>
  <c r="O320" i="6"/>
  <c r="O319" i="6" s="1"/>
  <c r="O317" i="6" s="1"/>
  <c r="N320" i="6"/>
  <c r="N319" i="6" s="1"/>
  <c r="N317" i="6" s="1"/>
  <c r="M320" i="6"/>
  <c r="I320" i="6"/>
  <c r="B320" i="6"/>
  <c r="A320" i="6" s="1"/>
  <c r="BL319" i="6"/>
  <c r="BL317" i="6" s="1"/>
  <c r="BK319" i="6"/>
  <c r="BK317" i="6" s="1"/>
  <c r="BJ319" i="6"/>
  <c r="BJ317" i="6" s="1"/>
  <c r="BI319" i="6"/>
  <c r="BI317" i="6" s="1"/>
  <c r="BH319" i="6"/>
  <c r="BH317" i="6" s="1"/>
  <c r="BG319" i="6"/>
  <c r="BG317" i="6" s="1"/>
  <c r="BF319" i="6"/>
  <c r="BF317" i="6" s="1"/>
  <c r="BE319" i="6"/>
  <c r="BE317" i="6" s="1"/>
  <c r="BD319" i="6"/>
  <c r="BD317" i="6" s="1"/>
  <c r="BC319" i="6"/>
  <c r="BC317" i="6" s="1"/>
  <c r="BB319" i="6"/>
  <c r="BB317" i="6" s="1"/>
  <c r="BA319" i="6"/>
  <c r="BA317" i="6" s="1"/>
  <c r="AZ319" i="6"/>
  <c r="AZ317" i="6" s="1"/>
  <c r="AY319" i="6"/>
  <c r="AY317" i="6" s="1"/>
  <c r="AX319" i="6"/>
  <c r="AX317" i="6" s="1"/>
  <c r="AW319" i="6"/>
  <c r="AW317" i="6" s="1"/>
  <c r="AV319" i="6"/>
  <c r="AV317" i="6" s="1"/>
  <c r="AU319" i="6"/>
  <c r="AU317" i="6" s="1"/>
  <c r="AT319" i="6"/>
  <c r="AT317" i="6" s="1"/>
  <c r="AS319" i="6"/>
  <c r="AS317" i="6" s="1"/>
  <c r="AR319" i="6"/>
  <c r="AR317" i="6" s="1"/>
  <c r="AQ319" i="6"/>
  <c r="AQ317" i="6" s="1"/>
  <c r="AP319" i="6"/>
  <c r="AO319" i="6"/>
  <c r="AO317" i="6" s="1"/>
  <c r="AN319" i="6"/>
  <c r="AN317" i="6" s="1"/>
  <c r="AM319" i="6"/>
  <c r="AM317" i="6" s="1"/>
  <c r="AL319" i="6"/>
  <c r="AL317" i="6" s="1"/>
  <c r="AK319" i="6"/>
  <c r="AK317" i="6" s="1"/>
  <c r="AJ319" i="6"/>
  <c r="AJ317" i="6" s="1"/>
  <c r="AI319" i="6"/>
  <c r="AI317" i="6" s="1"/>
  <c r="AH319" i="6"/>
  <c r="AH317" i="6" s="1"/>
  <c r="AG319" i="6"/>
  <c r="AG317" i="6" s="1"/>
  <c r="AF319" i="6"/>
  <c r="AF317" i="6" s="1"/>
  <c r="AE319" i="6"/>
  <c r="AE317" i="6" s="1"/>
  <c r="AD319" i="6"/>
  <c r="AD317" i="6" s="1"/>
  <c r="AC319" i="6"/>
  <c r="AC317" i="6" s="1"/>
  <c r="AB319" i="6"/>
  <c r="AB317" i="6" s="1"/>
  <c r="AA319" i="6"/>
  <c r="AA317" i="6" s="1"/>
  <c r="Z319" i="6"/>
  <c r="Z317" i="6" s="1"/>
  <c r="Y319" i="6"/>
  <c r="Y317" i="6" s="1"/>
  <c r="X319" i="6"/>
  <c r="X317" i="6" s="1"/>
  <c r="W319" i="6"/>
  <c r="W317" i="6" s="1"/>
  <c r="V319" i="6"/>
  <c r="V317" i="6" s="1"/>
  <c r="U319" i="6"/>
  <c r="U317" i="6" s="1"/>
  <c r="T319" i="6"/>
  <c r="T317" i="6" s="1"/>
  <c r="S319" i="6"/>
  <c r="S317" i="6" s="1"/>
  <c r="R319" i="6"/>
  <c r="R317" i="6" s="1"/>
  <c r="Q319" i="6"/>
  <c r="Q317" i="6" s="1"/>
  <c r="P319" i="6"/>
  <c r="P317" i="6" s="1"/>
  <c r="L319" i="6"/>
  <c r="L317" i="6" s="1"/>
  <c r="K319" i="6"/>
  <c r="K317" i="6" s="1"/>
  <c r="J319" i="6"/>
  <c r="BM318" i="6"/>
  <c r="B318" i="6"/>
  <c r="A318" i="6" s="1"/>
  <c r="AP317" i="6"/>
  <c r="BM316" i="6"/>
  <c r="I316" i="6"/>
  <c r="B316" i="6"/>
  <c r="A316" i="6" s="1"/>
  <c r="BM315" i="6"/>
  <c r="I315" i="6"/>
  <c r="B315" i="6"/>
  <c r="A315" i="6" s="1"/>
  <c r="BM314" i="6"/>
  <c r="I314" i="6"/>
  <c r="B314" i="6"/>
  <c r="A314" i="6" s="1"/>
  <c r="BM313" i="6"/>
  <c r="I313" i="6"/>
  <c r="B313" i="6"/>
  <c r="A313" i="6" s="1"/>
  <c r="BM312" i="6"/>
  <c r="A312" i="6"/>
  <c r="BM311" i="6"/>
  <c r="I311" i="6"/>
  <c r="B311" i="6"/>
  <c r="A311" i="6" s="1"/>
  <c r="BM310" i="6"/>
  <c r="I310" i="6"/>
  <c r="B310" i="6"/>
  <c r="A310" i="6" s="1"/>
  <c r="BM309" i="6"/>
  <c r="I309" i="6"/>
  <c r="B309" i="6"/>
  <c r="A309" i="6" s="1"/>
  <c r="BM308" i="6"/>
  <c r="I308" i="6"/>
  <c r="B308" i="6"/>
  <c r="A308" i="6" s="1"/>
  <c r="BL307" i="6"/>
  <c r="BL305" i="6" s="1"/>
  <c r="BK307" i="6"/>
  <c r="BK305" i="6" s="1"/>
  <c r="BJ307" i="6"/>
  <c r="BJ305" i="6" s="1"/>
  <c r="BI307" i="6"/>
  <c r="BI305" i="6" s="1"/>
  <c r="BH307" i="6"/>
  <c r="BH305" i="6" s="1"/>
  <c r="BG307" i="6"/>
  <c r="BG305" i="6" s="1"/>
  <c r="BF307" i="6"/>
  <c r="BF305" i="6" s="1"/>
  <c r="BE307" i="6"/>
  <c r="BE305" i="6" s="1"/>
  <c r="BD307" i="6"/>
  <c r="BD305" i="6" s="1"/>
  <c r="BC307" i="6"/>
  <c r="BC305" i="6" s="1"/>
  <c r="BB307" i="6"/>
  <c r="BB305" i="6" s="1"/>
  <c r="BA307" i="6"/>
  <c r="BA305" i="6" s="1"/>
  <c r="AZ307" i="6"/>
  <c r="AZ305" i="6" s="1"/>
  <c r="AY307" i="6"/>
  <c r="AY305" i="6" s="1"/>
  <c r="AX307" i="6"/>
  <c r="AX305" i="6" s="1"/>
  <c r="AW307" i="6"/>
  <c r="AW305" i="6" s="1"/>
  <c r="AV307" i="6"/>
  <c r="AV305" i="6" s="1"/>
  <c r="AU307" i="6"/>
  <c r="AU305" i="6" s="1"/>
  <c r="AT307" i="6"/>
  <c r="AT305" i="6" s="1"/>
  <c r="AS307" i="6"/>
  <c r="AS305" i="6" s="1"/>
  <c r="AR307" i="6"/>
  <c r="AR305" i="6" s="1"/>
  <c r="AQ307" i="6"/>
  <c r="AQ305" i="6" s="1"/>
  <c r="AP307" i="6"/>
  <c r="AP305" i="6" s="1"/>
  <c r="AO307" i="6"/>
  <c r="AO305" i="6" s="1"/>
  <c r="AN307" i="6"/>
  <c r="AN305" i="6" s="1"/>
  <c r="AM307" i="6"/>
  <c r="AM305" i="6" s="1"/>
  <c r="AL307" i="6"/>
  <c r="AL305" i="6" s="1"/>
  <c r="AK307" i="6"/>
  <c r="AK305" i="6" s="1"/>
  <c r="AJ307" i="6"/>
  <c r="AJ305" i="6" s="1"/>
  <c r="AI307" i="6"/>
  <c r="AI305" i="6" s="1"/>
  <c r="AH307" i="6"/>
  <c r="AH305" i="6" s="1"/>
  <c r="AG307" i="6"/>
  <c r="AG305" i="6" s="1"/>
  <c r="AF307" i="6"/>
  <c r="AF305" i="6" s="1"/>
  <c r="AE307" i="6"/>
  <c r="AE305" i="6" s="1"/>
  <c r="AD307" i="6"/>
  <c r="AD305" i="6" s="1"/>
  <c r="AC307" i="6"/>
  <c r="AC305" i="6" s="1"/>
  <c r="AB307" i="6"/>
  <c r="AB305" i="6" s="1"/>
  <c r="AA307" i="6"/>
  <c r="AA305" i="6" s="1"/>
  <c r="Z307" i="6"/>
  <c r="Z305" i="6" s="1"/>
  <c r="Y307" i="6"/>
  <c r="Y305" i="6" s="1"/>
  <c r="X307" i="6"/>
  <c r="X305" i="6" s="1"/>
  <c r="W307" i="6"/>
  <c r="W305" i="6" s="1"/>
  <c r="V307" i="6"/>
  <c r="V305" i="6" s="1"/>
  <c r="U307" i="6"/>
  <c r="U305" i="6" s="1"/>
  <c r="T307" i="6"/>
  <c r="T305" i="6" s="1"/>
  <c r="S307" i="6"/>
  <c r="S305" i="6" s="1"/>
  <c r="R307" i="6"/>
  <c r="R305" i="6" s="1"/>
  <c r="Q307" i="6"/>
  <c r="Q305" i="6" s="1"/>
  <c r="P307" i="6"/>
  <c r="P305" i="6" s="1"/>
  <c r="O307" i="6"/>
  <c r="O305" i="6" s="1"/>
  <c r="N307" i="6"/>
  <c r="N305" i="6" s="1"/>
  <c r="M307" i="6"/>
  <c r="M305" i="6" s="1"/>
  <c r="L307" i="6"/>
  <c r="L305" i="6" s="1"/>
  <c r="K307" i="6"/>
  <c r="K305" i="6" s="1"/>
  <c r="J307" i="6"/>
  <c r="J305" i="6" s="1"/>
  <c r="BM306" i="6"/>
  <c r="B306" i="6"/>
  <c r="A306" i="6" s="1"/>
  <c r="BM304" i="6"/>
  <c r="I304" i="6"/>
  <c r="B304" i="6"/>
  <c r="A304" i="6" s="1"/>
  <c r="BM303" i="6"/>
  <c r="I303" i="6"/>
  <c r="B303" i="6"/>
  <c r="A303" i="6" s="1"/>
  <c r="BM302" i="6"/>
  <c r="I302" i="6"/>
  <c r="B302" i="6"/>
  <c r="A302" i="6" s="1"/>
  <c r="BM301" i="6"/>
  <c r="I301" i="6"/>
  <c r="B301" i="6"/>
  <c r="A301" i="6" s="1"/>
  <c r="BM300" i="6"/>
  <c r="A300" i="6"/>
  <c r="BM299" i="6"/>
  <c r="I299" i="6"/>
  <c r="B299" i="6"/>
  <c r="A299" i="6" s="1"/>
  <c r="BM298" i="6"/>
  <c r="I298" i="6"/>
  <c r="B298" i="6"/>
  <c r="A298" i="6" s="1"/>
  <c r="BM297" i="6"/>
  <c r="I297" i="6"/>
  <c r="B297" i="6"/>
  <c r="A297" i="6" s="1"/>
  <c r="BM296" i="6"/>
  <c r="I296" i="6"/>
  <c r="B296" i="6"/>
  <c r="A296" i="6" s="1"/>
  <c r="BL295" i="6"/>
  <c r="BL293" i="6" s="1"/>
  <c r="BK295" i="6"/>
  <c r="BK293" i="6" s="1"/>
  <c r="BJ295" i="6"/>
  <c r="BJ293" i="6" s="1"/>
  <c r="BI295" i="6"/>
  <c r="BI293" i="6" s="1"/>
  <c r="BH295" i="6"/>
  <c r="BH293" i="6" s="1"/>
  <c r="BG295" i="6"/>
  <c r="BG293" i="6" s="1"/>
  <c r="BF295" i="6"/>
  <c r="BF293" i="6" s="1"/>
  <c r="BE295" i="6"/>
  <c r="BE293" i="6" s="1"/>
  <c r="BD295" i="6"/>
  <c r="BD293" i="6" s="1"/>
  <c r="BC295" i="6"/>
  <c r="BC293" i="6" s="1"/>
  <c r="BB295" i="6"/>
  <c r="BB293" i="6" s="1"/>
  <c r="BA295" i="6"/>
  <c r="BA293" i="6" s="1"/>
  <c r="AZ295" i="6"/>
  <c r="AZ293" i="6" s="1"/>
  <c r="AY295" i="6"/>
  <c r="AY293" i="6" s="1"/>
  <c r="AX295" i="6"/>
  <c r="AX293" i="6" s="1"/>
  <c r="AW295" i="6"/>
  <c r="AW293" i="6" s="1"/>
  <c r="AV295" i="6"/>
  <c r="AV293" i="6" s="1"/>
  <c r="AU295" i="6"/>
  <c r="AU293" i="6" s="1"/>
  <c r="AT295" i="6"/>
  <c r="AT293" i="6" s="1"/>
  <c r="AS295" i="6"/>
  <c r="AS293" i="6" s="1"/>
  <c r="AR295" i="6"/>
  <c r="AR293" i="6" s="1"/>
  <c r="AQ295" i="6"/>
  <c r="AQ293" i="6" s="1"/>
  <c r="AP295" i="6"/>
  <c r="AP293" i="6" s="1"/>
  <c r="AO295" i="6"/>
  <c r="AO293" i="6" s="1"/>
  <c r="AN295" i="6"/>
  <c r="AN293" i="6" s="1"/>
  <c r="AM295" i="6"/>
  <c r="AM293" i="6" s="1"/>
  <c r="AL295" i="6"/>
  <c r="AL293" i="6" s="1"/>
  <c r="AK295" i="6"/>
  <c r="AK293" i="6" s="1"/>
  <c r="AJ295" i="6"/>
  <c r="AJ293" i="6" s="1"/>
  <c r="AI295" i="6"/>
  <c r="AI293" i="6" s="1"/>
  <c r="AH295" i="6"/>
  <c r="AH293" i="6" s="1"/>
  <c r="AG295" i="6"/>
  <c r="AG293" i="6" s="1"/>
  <c r="AF295" i="6"/>
  <c r="AF293" i="6" s="1"/>
  <c r="AE295" i="6"/>
  <c r="AE293" i="6" s="1"/>
  <c r="AD295" i="6"/>
  <c r="AD293" i="6" s="1"/>
  <c r="AC295" i="6"/>
  <c r="AC293" i="6" s="1"/>
  <c r="AB295" i="6"/>
  <c r="AB293" i="6" s="1"/>
  <c r="AA295" i="6"/>
  <c r="AA293" i="6" s="1"/>
  <c r="Z295" i="6"/>
  <c r="Z293" i="6" s="1"/>
  <c r="Y295" i="6"/>
  <c r="Y293" i="6" s="1"/>
  <c r="X295" i="6"/>
  <c r="X293" i="6" s="1"/>
  <c r="W295" i="6"/>
  <c r="W293" i="6" s="1"/>
  <c r="V295" i="6"/>
  <c r="V293" i="6" s="1"/>
  <c r="U295" i="6"/>
  <c r="U293" i="6" s="1"/>
  <c r="T295" i="6"/>
  <c r="T293" i="6" s="1"/>
  <c r="S295" i="6"/>
  <c r="S293" i="6" s="1"/>
  <c r="R295" i="6"/>
  <c r="R293" i="6" s="1"/>
  <c r="Q295" i="6"/>
  <c r="Q293" i="6" s="1"/>
  <c r="P295" i="6"/>
  <c r="P293" i="6" s="1"/>
  <c r="O295" i="6"/>
  <c r="O293" i="6" s="1"/>
  <c r="N295" i="6"/>
  <c r="N293" i="6" s="1"/>
  <c r="M295" i="6"/>
  <c r="M293" i="6" s="1"/>
  <c r="L295" i="6"/>
  <c r="L293" i="6" s="1"/>
  <c r="K295" i="6"/>
  <c r="K293" i="6" s="1"/>
  <c r="J295" i="6"/>
  <c r="J293" i="6" s="1"/>
  <c r="BM294" i="6"/>
  <c r="B294" i="6"/>
  <c r="A294" i="6" s="1"/>
  <c r="BM292" i="6"/>
  <c r="I292" i="6"/>
  <c r="B292" i="6"/>
  <c r="A292" i="6" s="1"/>
  <c r="BM291" i="6"/>
  <c r="I291" i="6"/>
  <c r="B291" i="6"/>
  <c r="A291" i="6" s="1"/>
  <c r="BM290" i="6"/>
  <c r="I290" i="6"/>
  <c r="B290" i="6"/>
  <c r="A290" i="6" s="1"/>
  <c r="BM289" i="6"/>
  <c r="I289" i="6"/>
  <c r="B289" i="6"/>
  <c r="A289" i="6" s="1"/>
  <c r="BM288" i="6"/>
  <c r="A288" i="6"/>
  <c r="BM287" i="6"/>
  <c r="I287" i="6"/>
  <c r="B287" i="6"/>
  <c r="A287" i="6" s="1"/>
  <c r="BM286" i="6"/>
  <c r="I286" i="6"/>
  <c r="B286" i="6"/>
  <c r="A286" i="6" s="1"/>
  <c r="BM285" i="6"/>
  <c r="I285" i="6"/>
  <c r="B285" i="6"/>
  <c r="A285" i="6" s="1"/>
  <c r="BM284" i="6"/>
  <c r="I284" i="6"/>
  <c r="B284" i="6"/>
  <c r="A284" i="6" s="1"/>
  <c r="BL283" i="6"/>
  <c r="BL281" i="6" s="1"/>
  <c r="BK283" i="6"/>
  <c r="BJ283" i="6"/>
  <c r="BI283" i="6"/>
  <c r="BI281" i="6" s="1"/>
  <c r="BH283" i="6"/>
  <c r="BH281" i="6" s="1"/>
  <c r="BG283" i="6"/>
  <c r="BG281" i="6" s="1"/>
  <c r="BF283" i="6"/>
  <c r="BE283" i="6"/>
  <c r="BD283" i="6"/>
  <c r="BC283" i="6"/>
  <c r="BC281" i="6" s="1"/>
  <c r="BB283" i="6"/>
  <c r="BB281" i="6" s="1"/>
  <c r="BA283" i="6"/>
  <c r="AZ283" i="6"/>
  <c r="AZ281" i="6" s="1"/>
  <c r="AY283" i="6"/>
  <c r="AY281" i="6" s="1"/>
  <c r="AX283" i="6"/>
  <c r="AX281" i="6" s="1"/>
  <c r="AW283" i="6"/>
  <c r="AW281" i="6" s="1"/>
  <c r="AV283" i="6"/>
  <c r="AV281" i="6" s="1"/>
  <c r="AU283" i="6"/>
  <c r="AU281" i="6" s="1"/>
  <c r="AT283" i="6"/>
  <c r="AT281" i="6" s="1"/>
  <c r="AS283" i="6"/>
  <c r="AS281" i="6" s="1"/>
  <c r="AR283" i="6"/>
  <c r="AR281" i="6" s="1"/>
  <c r="AQ283" i="6"/>
  <c r="AQ281" i="6" s="1"/>
  <c r="AP283" i="6"/>
  <c r="AP281" i="6" s="1"/>
  <c r="AO283" i="6"/>
  <c r="AO281" i="6" s="1"/>
  <c r="AN283" i="6"/>
  <c r="AN281" i="6" s="1"/>
  <c r="AM283" i="6"/>
  <c r="AM281" i="6" s="1"/>
  <c r="AL283" i="6"/>
  <c r="AL281" i="6" s="1"/>
  <c r="AK283" i="6"/>
  <c r="AK281" i="6" s="1"/>
  <c r="AJ283" i="6"/>
  <c r="AJ281" i="6" s="1"/>
  <c r="AI283" i="6"/>
  <c r="AI281" i="6" s="1"/>
  <c r="AH283" i="6"/>
  <c r="AH281" i="6" s="1"/>
  <c r="AG283" i="6"/>
  <c r="AG281" i="6" s="1"/>
  <c r="AF283" i="6"/>
  <c r="AF281" i="6" s="1"/>
  <c r="AE283" i="6"/>
  <c r="AE281" i="6" s="1"/>
  <c r="AD283" i="6"/>
  <c r="AD281" i="6" s="1"/>
  <c r="AC283" i="6"/>
  <c r="AC281" i="6" s="1"/>
  <c r="AB283" i="6"/>
  <c r="AB281" i="6" s="1"/>
  <c r="AA283" i="6"/>
  <c r="AA281" i="6" s="1"/>
  <c r="Z283" i="6"/>
  <c r="Z281" i="6" s="1"/>
  <c r="Y283" i="6"/>
  <c r="Y281" i="6" s="1"/>
  <c r="X283" i="6"/>
  <c r="X281" i="6" s="1"/>
  <c r="W283" i="6"/>
  <c r="W281" i="6" s="1"/>
  <c r="V283" i="6"/>
  <c r="V281" i="6" s="1"/>
  <c r="U283" i="6"/>
  <c r="U281" i="6" s="1"/>
  <c r="T283" i="6"/>
  <c r="T281" i="6" s="1"/>
  <c r="S283" i="6"/>
  <c r="S281" i="6" s="1"/>
  <c r="R283" i="6"/>
  <c r="R281" i="6" s="1"/>
  <c r="Q283" i="6"/>
  <c r="Q281" i="6" s="1"/>
  <c r="P283" i="6"/>
  <c r="P281" i="6" s="1"/>
  <c r="O283" i="6"/>
  <c r="O281" i="6" s="1"/>
  <c r="N283" i="6"/>
  <c r="N281" i="6" s="1"/>
  <c r="M283" i="6"/>
  <c r="M281" i="6" s="1"/>
  <c r="L283" i="6"/>
  <c r="L281" i="6" s="1"/>
  <c r="K283" i="6"/>
  <c r="K281" i="6" s="1"/>
  <c r="J283" i="6"/>
  <c r="BM282" i="6"/>
  <c r="B282" i="6"/>
  <c r="A282" i="6" s="1"/>
  <c r="BM280" i="6"/>
  <c r="I280" i="6"/>
  <c r="B280" i="6"/>
  <c r="A280" i="6" s="1"/>
  <c r="BM279" i="6"/>
  <c r="I279" i="6"/>
  <c r="B279" i="6"/>
  <c r="A279" i="6" s="1"/>
  <c r="BM278" i="6"/>
  <c r="I278" i="6"/>
  <c r="B278" i="6"/>
  <c r="A278" i="6" s="1"/>
  <c r="BM277" i="6"/>
  <c r="I277" i="6"/>
  <c r="B277" i="6"/>
  <c r="A277" i="6" s="1"/>
  <c r="BM276" i="6"/>
  <c r="A276" i="6"/>
  <c r="BM275" i="6"/>
  <c r="I275" i="6"/>
  <c r="B275" i="6"/>
  <c r="A275" i="6" s="1"/>
  <c r="BM274" i="6"/>
  <c r="I274" i="6"/>
  <c r="B274" i="6"/>
  <c r="A274" i="6" s="1"/>
  <c r="I273" i="6"/>
  <c r="B273" i="6"/>
  <c r="A273" i="6" s="1"/>
  <c r="I272" i="6"/>
  <c r="B272" i="6"/>
  <c r="A272" i="6" s="1"/>
  <c r="BL271" i="6"/>
  <c r="BL269" i="6" s="1"/>
  <c r="BK271" i="6"/>
  <c r="BK269" i="6" s="1"/>
  <c r="BJ271" i="6"/>
  <c r="BJ269" i="6" s="1"/>
  <c r="BI271" i="6"/>
  <c r="BI269" i="6" s="1"/>
  <c r="BH271" i="6"/>
  <c r="BH269" i="6" s="1"/>
  <c r="BG271" i="6"/>
  <c r="BG269" i="6" s="1"/>
  <c r="BF271" i="6"/>
  <c r="BF269" i="6" s="1"/>
  <c r="BE271" i="6"/>
  <c r="BE269" i="6" s="1"/>
  <c r="BD271" i="6"/>
  <c r="BD269" i="6" s="1"/>
  <c r="BC271" i="6"/>
  <c r="BC269" i="6" s="1"/>
  <c r="BB271" i="6"/>
  <c r="BB269" i="6" s="1"/>
  <c r="BA271" i="6"/>
  <c r="BA269" i="6" s="1"/>
  <c r="AZ271" i="6"/>
  <c r="AZ269" i="6" s="1"/>
  <c r="AY271" i="6"/>
  <c r="AY269" i="6" s="1"/>
  <c r="AX271" i="6"/>
  <c r="AX269" i="6" s="1"/>
  <c r="AW271" i="6"/>
  <c r="AW269" i="6" s="1"/>
  <c r="AV271" i="6"/>
  <c r="AV269" i="6" s="1"/>
  <c r="AU271" i="6"/>
  <c r="AU269" i="6" s="1"/>
  <c r="AT271" i="6"/>
  <c r="AT269" i="6" s="1"/>
  <c r="AS271" i="6"/>
  <c r="AS269" i="6" s="1"/>
  <c r="AR271" i="6"/>
  <c r="AR269" i="6" s="1"/>
  <c r="AQ271" i="6"/>
  <c r="AQ269" i="6" s="1"/>
  <c r="AP271" i="6"/>
  <c r="AP269" i="6" s="1"/>
  <c r="AO271" i="6"/>
  <c r="AO269" i="6" s="1"/>
  <c r="AN271" i="6"/>
  <c r="AN269" i="6" s="1"/>
  <c r="AM271" i="6"/>
  <c r="AM269" i="6" s="1"/>
  <c r="AL271" i="6"/>
  <c r="AL269" i="6" s="1"/>
  <c r="AK271" i="6"/>
  <c r="AK269" i="6" s="1"/>
  <c r="AJ271" i="6"/>
  <c r="AJ269" i="6" s="1"/>
  <c r="AI271" i="6"/>
  <c r="AI269" i="6" s="1"/>
  <c r="AH271" i="6"/>
  <c r="AH269" i="6" s="1"/>
  <c r="AG271" i="6"/>
  <c r="AG269" i="6" s="1"/>
  <c r="AF271" i="6"/>
  <c r="AF269" i="6" s="1"/>
  <c r="AE271" i="6"/>
  <c r="AE269" i="6" s="1"/>
  <c r="AD271" i="6"/>
  <c r="AD269" i="6" s="1"/>
  <c r="AC271" i="6"/>
  <c r="AC269" i="6" s="1"/>
  <c r="AB271" i="6"/>
  <c r="AB269" i="6" s="1"/>
  <c r="AA271" i="6"/>
  <c r="AA269" i="6" s="1"/>
  <c r="Z271" i="6"/>
  <c r="Z269" i="6" s="1"/>
  <c r="Y271" i="6"/>
  <c r="Y269" i="6" s="1"/>
  <c r="X271" i="6"/>
  <c r="X269" i="6" s="1"/>
  <c r="W271" i="6"/>
  <c r="W269" i="6" s="1"/>
  <c r="V271" i="6"/>
  <c r="V269" i="6" s="1"/>
  <c r="U271" i="6"/>
  <c r="U269" i="6" s="1"/>
  <c r="T271" i="6"/>
  <c r="T269" i="6" s="1"/>
  <c r="S271" i="6"/>
  <c r="S269" i="6" s="1"/>
  <c r="R271" i="6"/>
  <c r="R269" i="6" s="1"/>
  <c r="Q271" i="6"/>
  <c r="Q269" i="6" s="1"/>
  <c r="P271" i="6"/>
  <c r="P269" i="6" s="1"/>
  <c r="O271" i="6"/>
  <c r="O269" i="6" s="1"/>
  <c r="N271" i="6"/>
  <c r="N269" i="6" s="1"/>
  <c r="M271" i="6"/>
  <c r="M269" i="6" s="1"/>
  <c r="L271" i="6"/>
  <c r="L269" i="6" s="1"/>
  <c r="K271" i="6"/>
  <c r="K269" i="6" s="1"/>
  <c r="J271" i="6"/>
  <c r="B270" i="6"/>
  <c r="A270" i="6" s="1"/>
  <c r="I268" i="6"/>
  <c r="B268" i="6"/>
  <c r="A268" i="6" s="1"/>
  <c r="I267" i="6"/>
  <c r="B267" i="6"/>
  <c r="A267" i="6" s="1"/>
  <c r="I266" i="6"/>
  <c r="B266" i="6"/>
  <c r="A266" i="6" s="1"/>
  <c r="I265" i="6"/>
  <c r="B265" i="6"/>
  <c r="A265" i="6" s="1"/>
  <c r="BM264" i="6"/>
  <c r="A264" i="6"/>
  <c r="I263" i="6"/>
  <c r="B263" i="6"/>
  <c r="A263" i="6" s="1"/>
  <c r="I262" i="6"/>
  <c r="B262" i="6"/>
  <c r="A262" i="6" s="1"/>
  <c r="I261" i="6"/>
  <c r="B261" i="6"/>
  <c r="A261" i="6" s="1"/>
  <c r="I260" i="6"/>
  <c r="B260" i="6"/>
  <c r="A260" i="6" s="1"/>
  <c r="BL259" i="6"/>
  <c r="BL257" i="6" s="1"/>
  <c r="BK259" i="6"/>
  <c r="BK257" i="6" s="1"/>
  <c r="BJ259" i="6"/>
  <c r="BJ257" i="6" s="1"/>
  <c r="BI259" i="6"/>
  <c r="BI257" i="6" s="1"/>
  <c r="BH259" i="6"/>
  <c r="BH257" i="6" s="1"/>
  <c r="BG259" i="6"/>
  <c r="BG257" i="6" s="1"/>
  <c r="BF259" i="6"/>
  <c r="BF257" i="6" s="1"/>
  <c r="BE259" i="6"/>
  <c r="BE257" i="6" s="1"/>
  <c r="BD259" i="6"/>
  <c r="BD257" i="6" s="1"/>
  <c r="BC259" i="6"/>
  <c r="BC257" i="6" s="1"/>
  <c r="BB259" i="6"/>
  <c r="BB257" i="6" s="1"/>
  <c r="BA259" i="6"/>
  <c r="BA257" i="6" s="1"/>
  <c r="AZ259" i="6"/>
  <c r="AZ257" i="6" s="1"/>
  <c r="AY259" i="6"/>
  <c r="AY257" i="6" s="1"/>
  <c r="AX259" i="6"/>
  <c r="AX257" i="6" s="1"/>
  <c r="AW259" i="6"/>
  <c r="AW257" i="6" s="1"/>
  <c r="AV259" i="6"/>
  <c r="AV257" i="6" s="1"/>
  <c r="AU259" i="6"/>
  <c r="AU257" i="6" s="1"/>
  <c r="AT259" i="6"/>
  <c r="AT257" i="6" s="1"/>
  <c r="AS259" i="6"/>
  <c r="AS257" i="6" s="1"/>
  <c r="AR259" i="6"/>
  <c r="AR257" i="6" s="1"/>
  <c r="AQ259" i="6"/>
  <c r="AQ257" i="6" s="1"/>
  <c r="AP259" i="6"/>
  <c r="AP257" i="6" s="1"/>
  <c r="AO259" i="6"/>
  <c r="AO257" i="6" s="1"/>
  <c r="AN259" i="6"/>
  <c r="AN257" i="6" s="1"/>
  <c r="AM259" i="6"/>
  <c r="AM257" i="6" s="1"/>
  <c r="AL259" i="6"/>
  <c r="AL257" i="6" s="1"/>
  <c r="AK259" i="6"/>
  <c r="AK257" i="6" s="1"/>
  <c r="AJ259" i="6"/>
  <c r="AJ257" i="6" s="1"/>
  <c r="AI259" i="6"/>
  <c r="AI257" i="6" s="1"/>
  <c r="AH259" i="6"/>
  <c r="AH257" i="6" s="1"/>
  <c r="AG259" i="6"/>
  <c r="AG257" i="6" s="1"/>
  <c r="AF259" i="6"/>
  <c r="AE259" i="6"/>
  <c r="AE257" i="6" s="1"/>
  <c r="AD259" i="6"/>
  <c r="AD257" i="6" s="1"/>
  <c r="AC259" i="6"/>
  <c r="AC257" i="6" s="1"/>
  <c r="AB259" i="6"/>
  <c r="AB257" i="6" s="1"/>
  <c r="AA259" i="6"/>
  <c r="AA257" i="6" s="1"/>
  <c r="Z259" i="6"/>
  <c r="Z257" i="6" s="1"/>
  <c r="Y259" i="6"/>
  <c r="Y257" i="6" s="1"/>
  <c r="X259" i="6"/>
  <c r="X257" i="6" s="1"/>
  <c r="W259" i="6"/>
  <c r="W257" i="6" s="1"/>
  <c r="V259" i="6"/>
  <c r="V257" i="6" s="1"/>
  <c r="U259" i="6"/>
  <c r="U257" i="6" s="1"/>
  <c r="T259" i="6"/>
  <c r="T257" i="6" s="1"/>
  <c r="S259" i="6"/>
  <c r="S257" i="6" s="1"/>
  <c r="R259" i="6"/>
  <c r="R257" i="6" s="1"/>
  <c r="Q259" i="6"/>
  <c r="Q257" i="6" s="1"/>
  <c r="P259" i="6"/>
  <c r="P257" i="6" s="1"/>
  <c r="O259" i="6"/>
  <c r="O257" i="6" s="1"/>
  <c r="N259" i="6"/>
  <c r="N257" i="6" s="1"/>
  <c r="M259" i="6"/>
  <c r="M257" i="6" s="1"/>
  <c r="L259" i="6"/>
  <c r="L257" i="6" s="1"/>
  <c r="K259" i="6"/>
  <c r="K257" i="6" s="1"/>
  <c r="J259" i="6"/>
  <c r="J257" i="6" s="1"/>
  <c r="B258" i="6"/>
  <c r="A258" i="6" s="1"/>
  <c r="AF257" i="6"/>
  <c r="I256" i="6"/>
  <c r="B256" i="6"/>
  <c r="A256" i="6" s="1"/>
  <c r="I255" i="6"/>
  <c r="B255" i="6"/>
  <c r="A255" i="6" s="1"/>
  <c r="I254" i="6"/>
  <c r="B254" i="6"/>
  <c r="A254" i="6" s="1"/>
  <c r="I253" i="6"/>
  <c r="B253" i="6"/>
  <c r="A253" i="6" s="1"/>
  <c r="BM252" i="6"/>
  <c r="A252" i="6"/>
  <c r="I251" i="6"/>
  <c r="B251" i="6"/>
  <c r="A251" i="6" s="1"/>
  <c r="I250" i="6"/>
  <c r="B250" i="6"/>
  <c r="A250" i="6" s="1"/>
  <c r="I249" i="6"/>
  <c r="B249" i="6"/>
  <c r="A249" i="6" s="1"/>
  <c r="I248" i="6"/>
  <c r="B248" i="6"/>
  <c r="A248" i="6" s="1"/>
  <c r="BL247" i="6"/>
  <c r="BL245" i="6" s="1"/>
  <c r="BK247" i="6"/>
  <c r="BK245" i="6" s="1"/>
  <c r="BJ247" i="6"/>
  <c r="BJ245" i="6" s="1"/>
  <c r="BI247" i="6"/>
  <c r="BI245" i="6" s="1"/>
  <c r="BH247" i="6"/>
  <c r="BH245" i="6" s="1"/>
  <c r="BG247" i="6"/>
  <c r="BG245" i="6" s="1"/>
  <c r="BF247" i="6"/>
  <c r="BF245" i="6" s="1"/>
  <c r="BE247" i="6"/>
  <c r="BE245" i="6" s="1"/>
  <c r="BD247" i="6"/>
  <c r="BD245" i="6" s="1"/>
  <c r="BC247" i="6"/>
  <c r="BC245" i="6" s="1"/>
  <c r="BB247" i="6"/>
  <c r="BB245" i="6" s="1"/>
  <c r="BA247" i="6"/>
  <c r="BA245" i="6" s="1"/>
  <c r="AZ247" i="6"/>
  <c r="AZ245" i="6" s="1"/>
  <c r="AY247" i="6"/>
  <c r="AY245" i="6" s="1"/>
  <c r="AX247" i="6"/>
  <c r="AX245" i="6" s="1"/>
  <c r="AW247" i="6"/>
  <c r="AW245" i="6" s="1"/>
  <c r="AV247" i="6"/>
  <c r="AV245" i="6" s="1"/>
  <c r="AU247" i="6"/>
  <c r="AU245" i="6" s="1"/>
  <c r="AT247" i="6"/>
  <c r="AT245" i="6" s="1"/>
  <c r="AS247" i="6"/>
  <c r="AS245" i="6" s="1"/>
  <c r="AR247" i="6"/>
  <c r="AR245" i="6" s="1"/>
  <c r="AQ247" i="6"/>
  <c r="AQ245" i="6" s="1"/>
  <c r="AP247" i="6"/>
  <c r="AP245" i="6" s="1"/>
  <c r="AO247" i="6"/>
  <c r="AO245" i="6" s="1"/>
  <c r="AN247" i="6"/>
  <c r="AN245" i="6" s="1"/>
  <c r="AM247" i="6"/>
  <c r="AM245" i="6" s="1"/>
  <c r="AL247" i="6"/>
  <c r="AL245" i="6" s="1"/>
  <c r="AK247" i="6"/>
  <c r="AK245" i="6" s="1"/>
  <c r="AJ247" i="6"/>
  <c r="AJ245" i="6" s="1"/>
  <c r="AI247" i="6"/>
  <c r="AI245" i="6" s="1"/>
  <c r="AH247" i="6"/>
  <c r="AH245" i="6" s="1"/>
  <c r="AG247" i="6"/>
  <c r="AG245" i="6" s="1"/>
  <c r="AF247" i="6"/>
  <c r="AF245" i="6" s="1"/>
  <c r="AE247" i="6"/>
  <c r="AE245" i="6" s="1"/>
  <c r="AD247" i="6"/>
  <c r="AD245" i="6" s="1"/>
  <c r="AC247" i="6"/>
  <c r="AC245" i="6" s="1"/>
  <c r="AB247" i="6"/>
  <c r="AB245" i="6" s="1"/>
  <c r="AA247" i="6"/>
  <c r="AA245" i="6" s="1"/>
  <c r="Z247" i="6"/>
  <c r="Z245" i="6" s="1"/>
  <c r="Y247" i="6"/>
  <c r="Y245" i="6" s="1"/>
  <c r="X247" i="6"/>
  <c r="X245" i="6" s="1"/>
  <c r="W247" i="6"/>
  <c r="W245" i="6" s="1"/>
  <c r="V247" i="6"/>
  <c r="V245" i="6" s="1"/>
  <c r="U247" i="6"/>
  <c r="U245" i="6" s="1"/>
  <c r="T247" i="6"/>
  <c r="T245" i="6" s="1"/>
  <c r="S247" i="6"/>
  <c r="S245" i="6" s="1"/>
  <c r="R247" i="6"/>
  <c r="R245" i="6" s="1"/>
  <c r="Q247" i="6"/>
  <c r="Q245" i="6" s="1"/>
  <c r="P247" i="6"/>
  <c r="P245" i="6" s="1"/>
  <c r="O247" i="6"/>
  <c r="O245" i="6" s="1"/>
  <c r="N247" i="6"/>
  <c r="N245" i="6" s="1"/>
  <c r="M247" i="6"/>
  <c r="M245" i="6" s="1"/>
  <c r="L247" i="6"/>
  <c r="L245" i="6" s="1"/>
  <c r="K247" i="6"/>
  <c r="K245" i="6" s="1"/>
  <c r="J247" i="6"/>
  <c r="J245" i="6" s="1"/>
  <c r="B246" i="6"/>
  <c r="A246" i="6" s="1"/>
  <c r="BM244" i="6"/>
  <c r="I244" i="6"/>
  <c r="B244" i="6"/>
  <c r="A244" i="6" s="1"/>
  <c r="BM243" i="6"/>
  <c r="I243" i="6"/>
  <c r="B243" i="6"/>
  <c r="A243" i="6" s="1"/>
  <c r="BM242" i="6"/>
  <c r="I242" i="6"/>
  <c r="B242" i="6"/>
  <c r="A242" i="6" s="1"/>
  <c r="BM241" i="6"/>
  <c r="I241" i="6"/>
  <c r="B241" i="6"/>
  <c r="A241" i="6" s="1"/>
  <c r="BM240" i="6"/>
  <c r="A240" i="6"/>
  <c r="BM239" i="6"/>
  <c r="I239" i="6"/>
  <c r="B239" i="6"/>
  <c r="A239" i="6" s="1"/>
  <c r="BM238" i="6"/>
  <c r="I238" i="6"/>
  <c r="B238" i="6"/>
  <c r="A238" i="6" s="1"/>
  <c r="BM237" i="6"/>
  <c r="I237" i="6"/>
  <c r="B237" i="6"/>
  <c r="A237" i="6" s="1"/>
  <c r="BM236" i="6"/>
  <c r="I236" i="6"/>
  <c r="B236" i="6"/>
  <c r="A236" i="6" s="1"/>
  <c r="BL235" i="6"/>
  <c r="BL233" i="6" s="1"/>
  <c r="BK235" i="6"/>
  <c r="BK233" i="6" s="1"/>
  <c r="BJ235" i="6"/>
  <c r="BJ233" i="6" s="1"/>
  <c r="BI235" i="6"/>
  <c r="BI233" i="6" s="1"/>
  <c r="BH235" i="6"/>
  <c r="BH233" i="6" s="1"/>
  <c r="BG235" i="6"/>
  <c r="BG233" i="6" s="1"/>
  <c r="BF235" i="6"/>
  <c r="BF233" i="6" s="1"/>
  <c r="BE235" i="6"/>
  <c r="BE233" i="6" s="1"/>
  <c r="BD235" i="6"/>
  <c r="BD233" i="6" s="1"/>
  <c r="BC235" i="6"/>
  <c r="BC233" i="6" s="1"/>
  <c r="BB235" i="6"/>
  <c r="BB233" i="6" s="1"/>
  <c r="BA235" i="6"/>
  <c r="BA233" i="6" s="1"/>
  <c r="AZ235" i="6"/>
  <c r="AZ233" i="6" s="1"/>
  <c r="AY235" i="6"/>
  <c r="AY233" i="6" s="1"/>
  <c r="AX235" i="6"/>
  <c r="AX233" i="6" s="1"/>
  <c r="AW235" i="6"/>
  <c r="AW233" i="6" s="1"/>
  <c r="AV235" i="6"/>
  <c r="AV233" i="6" s="1"/>
  <c r="AU235" i="6"/>
  <c r="AU233" i="6" s="1"/>
  <c r="AT235" i="6"/>
  <c r="AT233" i="6" s="1"/>
  <c r="AS235" i="6"/>
  <c r="AS233" i="6" s="1"/>
  <c r="AR235" i="6"/>
  <c r="AR233" i="6" s="1"/>
  <c r="AQ235" i="6"/>
  <c r="AQ233" i="6" s="1"/>
  <c r="AP235" i="6"/>
  <c r="AP233" i="6" s="1"/>
  <c r="AO235" i="6"/>
  <c r="AO233" i="6" s="1"/>
  <c r="AN235" i="6"/>
  <c r="AN233" i="6" s="1"/>
  <c r="AM235" i="6"/>
  <c r="AM233" i="6" s="1"/>
  <c r="AL235" i="6"/>
  <c r="AL233" i="6" s="1"/>
  <c r="AK235" i="6"/>
  <c r="AK233" i="6" s="1"/>
  <c r="AJ235" i="6"/>
  <c r="AJ233" i="6" s="1"/>
  <c r="AI235" i="6"/>
  <c r="AI233" i="6" s="1"/>
  <c r="AH235" i="6"/>
  <c r="AH233" i="6" s="1"/>
  <c r="AG235" i="6"/>
  <c r="AG233" i="6" s="1"/>
  <c r="AF235" i="6"/>
  <c r="AF233" i="6" s="1"/>
  <c r="AE235" i="6"/>
  <c r="AE233" i="6" s="1"/>
  <c r="AD235" i="6"/>
  <c r="AD233" i="6" s="1"/>
  <c r="AC235" i="6"/>
  <c r="AC233" i="6" s="1"/>
  <c r="AB235" i="6"/>
  <c r="AB233" i="6" s="1"/>
  <c r="AA235" i="6"/>
  <c r="AA233" i="6" s="1"/>
  <c r="Z235" i="6"/>
  <c r="Z233" i="6" s="1"/>
  <c r="Y235" i="6"/>
  <c r="Y233" i="6" s="1"/>
  <c r="X235" i="6"/>
  <c r="X233" i="6" s="1"/>
  <c r="W235" i="6"/>
  <c r="W233" i="6" s="1"/>
  <c r="V235" i="6"/>
  <c r="V233" i="6" s="1"/>
  <c r="U235" i="6"/>
  <c r="U233" i="6" s="1"/>
  <c r="T235" i="6"/>
  <c r="T233" i="6" s="1"/>
  <c r="S235" i="6"/>
  <c r="S233" i="6" s="1"/>
  <c r="R235" i="6"/>
  <c r="R233" i="6" s="1"/>
  <c r="Q235" i="6"/>
  <c r="Q233" i="6" s="1"/>
  <c r="P235" i="6"/>
  <c r="P233" i="6" s="1"/>
  <c r="O235" i="6"/>
  <c r="O233" i="6" s="1"/>
  <c r="N235" i="6"/>
  <c r="N233" i="6" s="1"/>
  <c r="M235" i="6"/>
  <c r="M233" i="6" s="1"/>
  <c r="L235" i="6"/>
  <c r="L233" i="6" s="1"/>
  <c r="K235" i="6"/>
  <c r="K233" i="6" s="1"/>
  <c r="J235" i="6"/>
  <c r="J233" i="6" s="1"/>
  <c r="BM234" i="6"/>
  <c r="B234" i="6"/>
  <c r="A234" i="6" s="1"/>
  <c r="I220" i="6"/>
  <c r="B220" i="6"/>
  <c r="A220" i="6" s="1"/>
  <c r="I219" i="6"/>
  <c r="B219" i="6"/>
  <c r="A219" i="6" s="1"/>
  <c r="I218" i="6"/>
  <c r="B218" i="6"/>
  <c r="A218" i="6" s="1"/>
  <c r="I217" i="6"/>
  <c r="B217" i="6"/>
  <c r="A217" i="6" s="1"/>
  <c r="BM216" i="6"/>
  <c r="I215" i="6"/>
  <c r="B215" i="6"/>
  <c r="A215" i="6" s="1"/>
  <c r="I214" i="6"/>
  <c r="B214" i="6"/>
  <c r="A214" i="6" s="1"/>
  <c r="I213" i="6"/>
  <c r="B213" i="6"/>
  <c r="A213" i="6" s="1"/>
  <c r="I212" i="6"/>
  <c r="B212" i="6"/>
  <c r="A212" i="6" s="1"/>
  <c r="BL211" i="6"/>
  <c r="BK211" i="6"/>
  <c r="BK209" i="6" s="1"/>
  <c r="BJ211" i="6"/>
  <c r="BJ209" i="6" s="1"/>
  <c r="BI211" i="6"/>
  <c r="BI209" i="6" s="1"/>
  <c r="BH211" i="6"/>
  <c r="BH209" i="6" s="1"/>
  <c r="BG211" i="6"/>
  <c r="BG209" i="6" s="1"/>
  <c r="BF211" i="6"/>
  <c r="BF209" i="6" s="1"/>
  <c r="BE211" i="6"/>
  <c r="BE209" i="6" s="1"/>
  <c r="BD211" i="6"/>
  <c r="BD209" i="6" s="1"/>
  <c r="BC211" i="6"/>
  <c r="BC209" i="6" s="1"/>
  <c r="BB211" i="6"/>
  <c r="BB209" i="6" s="1"/>
  <c r="BA211" i="6"/>
  <c r="BA209" i="6" s="1"/>
  <c r="AZ211" i="6"/>
  <c r="AZ209" i="6" s="1"/>
  <c r="AY211" i="6"/>
  <c r="AY209" i="6" s="1"/>
  <c r="AX211" i="6"/>
  <c r="AX209" i="6" s="1"/>
  <c r="AW211" i="6"/>
  <c r="AW209" i="6" s="1"/>
  <c r="AV211" i="6"/>
  <c r="AV209" i="6" s="1"/>
  <c r="AU211" i="6"/>
  <c r="AU209" i="6" s="1"/>
  <c r="AT211" i="6"/>
  <c r="AT209" i="6" s="1"/>
  <c r="AS211" i="6"/>
  <c r="AS209" i="6" s="1"/>
  <c r="AR211" i="6"/>
  <c r="AR209" i="6" s="1"/>
  <c r="AQ211" i="6"/>
  <c r="AQ209" i="6" s="1"/>
  <c r="AP211" i="6"/>
  <c r="AP209" i="6" s="1"/>
  <c r="AO211" i="6"/>
  <c r="AO209" i="6" s="1"/>
  <c r="AN211" i="6"/>
  <c r="AN209" i="6" s="1"/>
  <c r="AM211" i="6"/>
  <c r="AM209" i="6" s="1"/>
  <c r="AL211" i="6"/>
  <c r="AL209" i="6" s="1"/>
  <c r="AK211" i="6"/>
  <c r="AK209" i="6" s="1"/>
  <c r="AJ211" i="6"/>
  <c r="AJ209" i="6" s="1"/>
  <c r="AI211" i="6"/>
  <c r="AI209" i="6" s="1"/>
  <c r="AH211" i="6"/>
  <c r="AH209" i="6" s="1"/>
  <c r="AG211" i="6"/>
  <c r="AG209" i="6" s="1"/>
  <c r="AF211" i="6"/>
  <c r="AF209" i="6" s="1"/>
  <c r="AE211" i="6"/>
  <c r="AE209" i="6" s="1"/>
  <c r="AD211" i="6"/>
  <c r="AD209" i="6" s="1"/>
  <c r="AC211" i="6"/>
  <c r="AC209" i="6" s="1"/>
  <c r="AB211" i="6"/>
  <c r="AB209" i="6" s="1"/>
  <c r="AA211" i="6"/>
  <c r="AA209" i="6" s="1"/>
  <c r="Z211" i="6"/>
  <c r="Z209" i="6" s="1"/>
  <c r="Y211" i="6"/>
  <c r="Y209" i="6" s="1"/>
  <c r="X211" i="6"/>
  <c r="X209" i="6" s="1"/>
  <c r="W211" i="6"/>
  <c r="W209" i="6" s="1"/>
  <c r="V211" i="6"/>
  <c r="V209" i="6" s="1"/>
  <c r="U211" i="6"/>
  <c r="U209" i="6" s="1"/>
  <c r="T211" i="6"/>
  <c r="T209" i="6" s="1"/>
  <c r="S211" i="6"/>
  <c r="S209" i="6" s="1"/>
  <c r="R211" i="6"/>
  <c r="R209" i="6" s="1"/>
  <c r="Q211" i="6"/>
  <c r="Q209" i="6" s="1"/>
  <c r="P211" i="6"/>
  <c r="P209" i="6" s="1"/>
  <c r="O211" i="6"/>
  <c r="O209" i="6" s="1"/>
  <c r="N211" i="6"/>
  <c r="N209" i="6" s="1"/>
  <c r="M211" i="6"/>
  <c r="M209" i="6" s="1"/>
  <c r="L211" i="6"/>
  <c r="L209" i="6" s="1"/>
  <c r="K211" i="6"/>
  <c r="K209" i="6" s="1"/>
  <c r="J211" i="6"/>
  <c r="J209" i="6" s="1"/>
  <c r="B210" i="6"/>
  <c r="A210" i="6" s="1"/>
  <c r="BL209" i="6"/>
  <c r="I208" i="6"/>
  <c r="B208" i="6"/>
  <c r="A208" i="6" s="1"/>
  <c r="I207" i="6"/>
  <c r="B207" i="6"/>
  <c r="A207" i="6" s="1"/>
  <c r="I206" i="6"/>
  <c r="B206" i="6"/>
  <c r="A206" i="6" s="1"/>
  <c r="I205" i="6"/>
  <c r="B205" i="6"/>
  <c r="A205" i="6" s="1"/>
  <c r="BM204" i="6"/>
  <c r="I203" i="6"/>
  <c r="B203" i="6"/>
  <c r="A203" i="6" s="1"/>
  <c r="I202" i="6"/>
  <c r="B202" i="6"/>
  <c r="A202" i="6" s="1"/>
  <c r="I201" i="6"/>
  <c r="B201" i="6"/>
  <c r="A201" i="6" s="1"/>
  <c r="I200" i="6"/>
  <c r="B200" i="6"/>
  <c r="A200" i="6" s="1"/>
  <c r="BL199" i="6"/>
  <c r="BL197" i="6" s="1"/>
  <c r="BK199" i="6"/>
  <c r="BK197" i="6" s="1"/>
  <c r="BJ199" i="6"/>
  <c r="BJ197" i="6" s="1"/>
  <c r="BI199" i="6"/>
  <c r="BI197" i="6" s="1"/>
  <c r="BH199" i="6"/>
  <c r="BH197" i="6" s="1"/>
  <c r="BG199" i="6"/>
  <c r="BG197" i="6" s="1"/>
  <c r="BF199" i="6"/>
  <c r="BF197" i="6" s="1"/>
  <c r="BE199" i="6"/>
  <c r="BE197" i="6" s="1"/>
  <c r="BD199" i="6"/>
  <c r="BD197" i="6" s="1"/>
  <c r="BC199" i="6"/>
  <c r="BC197" i="6" s="1"/>
  <c r="BB199" i="6"/>
  <c r="BB197" i="6" s="1"/>
  <c r="BA199" i="6"/>
  <c r="BA197" i="6" s="1"/>
  <c r="AZ199" i="6"/>
  <c r="AZ197" i="6" s="1"/>
  <c r="AY199" i="6"/>
  <c r="AY197" i="6" s="1"/>
  <c r="AX199" i="6"/>
  <c r="AX197" i="6" s="1"/>
  <c r="AW199" i="6"/>
  <c r="AW197" i="6" s="1"/>
  <c r="AV199" i="6"/>
  <c r="AV197" i="6" s="1"/>
  <c r="AU199" i="6"/>
  <c r="AU197" i="6" s="1"/>
  <c r="AT199" i="6"/>
  <c r="AT197" i="6" s="1"/>
  <c r="AS199" i="6"/>
  <c r="AS197" i="6" s="1"/>
  <c r="AR199" i="6"/>
  <c r="AR197" i="6" s="1"/>
  <c r="AQ199" i="6"/>
  <c r="AQ197" i="6" s="1"/>
  <c r="AP199" i="6"/>
  <c r="AP197" i="6" s="1"/>
  <c r="AO199" i="6"/>
  <c r="AO197" i="6" s="1"/>
  <c r="AN199" i="6"/>
  <c r="AN197" i="6" s="1"/>
  <c r="AM199" i="6"/>
  <c r="AM197" i="6" s="1"/>
  <c r="AL199" i="6"/>
  <c r="AL197" i="6" s="1"/>
  <c r="AK199" i="6"/>
  <c r="AK197" i="6" s="1"/>
  <c r="AJ199" i="6"/>
  <c r="AJ197" i="6" s="1"/>
  <c r="AI199" i="6"/>
  <c r="AI197" i="6" s="1"/>
  <c r="AH199" i="6"/>
  <c r="AH197" i="6" s="1"/>
  <c r="AG199" i="6"/>
  <c r="AG197" i="6" s="1"/>
  <c r="AF199" i="6"/>
  <c r="AF197" i="6" s="1"/>
  <c r="AE199" i="6"/>
  <c r="AE197" i="6" s="1"/>
  <c r="AD199" i="6"/>
  <c r="AD197" i="6" s="1"/>
  <c r="AC199" i="6"/>
  <c r="AC197" i="6" s="1"/>
  <c r="AB199" i="6"/>
  <c r="AB197" i="6" s="1"/>
  <c r="AA199" i="6"/>
  <c r="AA197" i="6" s="1"/>
  <c r="Z199" i="6"/>
  <c r="Z197" i="6" s="1"/>
  <c r="Y199" i="6"/>
  <c r="Y197" i="6" s="1"/>
  <c r="X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J199" i="6"/>
  <c r="B198" i="6"/>
  <c r="A198" i="6" s="1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6" i="6"/>
  <c r="B196" i="6"/>
  <c r="A196" i="6" s="1"/>
  <c r="I195" i="6"/>
  <c r="B195" i="6"/>
  <c r="A195" i="6" s="1"/>
  <c r="I194" i="6"/>
  <c r="B194" i="6"/>
  <c r="A194" i="6" s="1"/>
  <c r="I193" i="6"/>
  <c r="B193" i="6"/>
  <c r="A193" i="6" s="1"/>
  <c r="BM192" i="6"/>
  <c r="I191" i="6"/>
  <c r="B191" i="6"/>
  <c r="A191" i="6" s="1"/>
  <c r="I190" i="6"/>
  <c r="B190" i="6"/>
  <c r="A190" i="6" s="1"/>
  <c r="I189" i="6"/>
  <c r="B189" i="6"/>
  <c r="A189" i="6" s="1"/>
  <c r="I188" i="6"/>
  <c r="B188" i="6"/>
  <c r="A188" i="6" s="1"/>
  <c r="BL187" i="6"/>
  <c r="BK187" i="6"/>
  <c r="BK185" i="6" s="1"/>
  <c r="BJ187" i="6"/>
  <c r="BJ185" i="6" s="1"/>
  <c r="BI187" i="6"/>
  <c r="BI185" i="6" s="1"/>
  <c r="BH187" i="6"/>
  <c r="BH185" i="6" s="1"/>
  <c r="BG187" i="6"/>
  <c r="BG185" i="6" s="1"/>
  <c r="BF187" i="6"/>
  <c r="BF185" i="6" s="1"/>
  <c r="BE187" i="6"/>
  <c r="BE185" i="6" s="1"/>
  <c r="BD187" i="6"/>
  <c r="BD185" i="6" s="1"/>
  <c r="BC187" i="6"/>
  <c r="BC185" i="6" s="1"/>
  <c r="BB187" i="6"/>
  <c r="BB185" i="6" s="1"/>
  <c r="BA187" i="6"/>
  <c r="BA185" i="6" s="1"/>
  <c r="AZ187" i="6"/>
  <c r="AZ185" i="6" s="1"/>
  <c r="AY187" i="6"/>
  <c r="AY185" i="6" s="1"/>
  <c r="AX187" i="6"/>
  <c r="AX185" i="6" s="1"/>
  <c r="AW187" i="6"/>
  <c r="AW185" i="6" s="1"/>
  <c r="AV187" i="6"/>
  <c r="AV185" i="6" s="1"/>
  <c r="AU187" i="6"/>
  <c r="AU185" i="6" s="1"/>
  <c r="AT187" i="6"/>
  <c r="AT185" i="6" s="1"/>
  <c r="AS187" i="6"/>
  <c r="AS185" i="6" s="1"/>
  <c r="AR187" i="6"/>
  <c r="AR185" i="6" s="1"/>
  <c r="AQ187" i="6"/>
  <c r="AQ185" i="6" s="1"/>
  <c r="AP187" i="6"/>
  <c r="AP185" i="6" s="1"/>
  <c r="AO187" i="6"/>
  <c r="AO185" i="6" s="1"/>
  <c r="AN187" i="6"/>
  <c r="AN185" i="6" s="1"/>
  <c r="AM187" i="6"/>
  <c r="AM185" i="6" s="1"/>
  <c r="AL187" i="6"/>
  <c r="AL185" i="6" s="1"/>
  <c r="AK187" i="6"/>
  <c r="AK185" i="6" s="1"/>
  <c r="AJ187" i="6"/>
  <c r="AJ185" i="6" s="1"/>
  <c r="AI187" i="6"/>
  <c r="AI185" i="6" s="1"/>
  <c r="AH187" i="6"/>
  <c r="AH185" i="6" s="1"/>
  <c r="AG187" i="6"/>
  <c r="AG185" i="6" s="1"/>
  <c r="AF187" i="6"/>
  <c r="AF185" i="6" s="1"/>
  <c r="AE187" i="6"/>
  <c r="AE185" i="6" s="1"/>
  <c r="AD187" i="6"/>
  <c r="AD185" i="6" s="1"/>
  <c r="AC187" i="6"/>
  <c r="AC185" i="6" s="1"/>
  <c r="AB187" i="6"/>
  <c r="AB185" i="6" s="1"/>
  <c r="AA187" i="6"/>
  <c r="AA185" i="6" s="1"/>
  <c r="Z187" i="6"/>
  <c r="Z185" i="6" s="1"/>
  <c r="Y187" i="6"/>
  <c r="Y185" i="6" s="1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B186" i="6"/>
  <c r="A186" i="6" s="1"/>
  <c r="BL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4" i="6"/>
  <c r="B184" i="6"/>
  <c r="A184" i="6" s="1"/>
  <c r="I183" i="6"/>
  <c r="B183" i="6"/>
  <c r="A183" i="6" s="1"/>
  <c r="I182" i="6"/>
  <c r="B182" i="6"/>
  <c r="A182" i="6" s="1"/>
  <c r="I181" i="6"/>
  <c r="B181" i="6"/>
  <c r="A181" i="6" s="1"/>
  <c r="BM180" i="6"/>
  <c r="I179" i="6"/>
  <c r="B179" i="6"/>
  <c r="A179" i="6" s="1"/>
  <c r="I178" i="6"/>
  <c r="B178" i="6"/>
  <c r="A178" i="6" s="1"/>
  <c r="I177" i="6"/>
  <c r="B177" i="6"/>
  <c r="A177" i="6" s="1"/>
  <c r="I176" i="6"/>
  <c r="B176" i="6"/>
  <c r="A176" i="6" s="1"/>
  <c r="BL175" i="6"/>
  <c r="BL173" i="6" s="1"/>
  <c r="BK175" i="6"/>
  <c r="BK173" i="6" s="1"/>
  <c r="BJ175" i="6"/>
  <c r="BJ173" i="6" s="1"/>
  <c r="BI175" i="6"/>
  <c r="BI173" i="6" s="1"/>
  <c r="BH175" i="6"/>
  <c r="BH173" i="6" s="1"/>
  <c r="BG175" i="6"/>
  <c r="BG173" i="6" s="1"/>
  <c r="BF175" i="6"/>
  <c r="BF173" i="6" s="1"/>
  <c r="BE175" i="6"/>
  <c r="BE173" i="6" s="1"/>
  <c r="BD175" i="6"/>
  <c r="BD173" i="6" s="1"/>
  <c r="BC175" i="6"/>
  <c r="BC173" i="6" s="1"/>
  <c r="BB175" i="6"/>
  <c r="BB173" i="6" s="1"/>
  <c r="BA175" i="6"/>
  <c r="BA173" i="6" s="1"/>
  <c r="AZ175" i="6"/>
  <c r="AZ173" i="6" s="1"/>
  <c r="AY175" i="6"/>
  <c r="AY173" i="6" s="1"/>
  <c r="AX175" i="6"/>
  <c r="AX173" i="6" s="1"/>
  <c r="AW175" i="6"/>
  <c r="AW173" i="6" s="1"/>
  <c r="AV175" i="6"/>
  <c r="AV173" i="6" s="1"/>
  <c r="AU175" i="6"/>
  <c r="AU173" i="6" s="1"/>
  <c r="AT175" i="6"/>
  <c r="AT173" i="6" s="1"/>
  <c r="AS175" i="6"/>
  <c r="AS173" i="6" s="1"/>
  <c r="AR175" i="6"/>
  <c r="AR173" i="6" s="1"/>
  <c r="AQ175" i="6"/>
  <c r="AQ173" i="6" s="1"/>
  <c r="AP175" i="6"/>
  <c r="AP173" i="6" s="1"/>
  <c r="AO175" i="6"/>
  <c r="AO173" i="6" s="1"/>
  <c r="AN175" i="6"/>
  <c r="AN173" i="6" s="1"/>
  <c r="AM175" i="6"/>
  <c r="AM173" i="6" s="1"/>
  <c r="AL175" i="6"/>
  <c r="AL173" i="6" s="1"/>
  <c r="AK175" i="6"/>
  <c r="AK173" i="6" s="1"/>
  <c r="AJ175" i="6"/>
  <c r="AJ173" i="6" s="1"/>
  <c r="AI175" i="6"/>
  <c r="AI173" i="6" s="1"/>
  <c r="AH175" i="6"/>
  <c r="AH173" i="6" s="1"/>
  <c r="AG175" i="6"/>
  <c r="AG173" i="6" s="1"/>
  <c r="AF175" i="6"/>
  <c r="AF173" i="6" s="1"/>
  <c r="AE175" i="6"/>
  <c r="AE173" i="6" s="1"/>
  <c r="AD175" i="6"/>
  <c r="AD173" i="6" s="1"/>
  <c r="AC175" i="6"/>
  <c r="AC173" i="6" s="1"/>
  <c r="AB175" i="6"/>
  <c r="AB173" i="6" s="1"/>
  <c r="AA175" i="6"/>
  <c r="AA173" i="6" s="1"/>
  <c r="Z175" i="6"/>
  <c r="Z173" i="6" s="1"/>
  <c r="Y175" i="6"/>
  <c r="X175" i="6"/>
  <c r="X173" i="6" s="1"/>
  <c r="W175" i="6"/>
  <c r="W173" i="6" s="1"/>
  <c r="V175" i="6"/>
  <c r="V173" i="6" s="1"/>
  <c r="U175" i="6"/>
  <c r="U173" i="6" s="1"/>
  <c r="T175" i="6"/>
  <c r="T173" i="6" s="1"/>
  <c r="S175" i="6"/>
  <c r="S173" i="6" s="1"/>
  <c r="R175" i="6"/>
  <c r="R173" i="6" s="1"/>
  <c r="Q175" i="6"/>
  <c r="Q173" i="6" s="1"/>
  <c r="P175" i="6"/>
  <c r="P173" i="6" s="1"/>
  <c r="O175" i="6"/>
  <c r="O173" i="6" s="1"/>
  <c r="N175" i="6"/>
  <c r="N173" i="6" s="1"/>
  <c r="M175" i="6"/>
  <c r="M173" i="6" s="1"/>
  <c r="L175" i="6"/>
  <c r="L173" i="6" s="1"/>
  <c r="K175" i="6"/>
  <c r="K173" i="6" s="1"/>
  <c r="J175" i="6"/>
  <c r="J173" i="6" s="1"/>
  <c r="Y174" i="6"/>
  <c r="BM174" i="6" s="1"/>
  <c r="B174" i="6"/>
  <c r="A174" i="6" s="1"/>
  <c r="I172" i="6"/>
  <c r="B172" i="6"/>
  <c r="A172" i="6" s="1"/>
  <c r="I171" i="6"/>
  <c r="B171" i="6"/>
  <c r="A171" i="6" s="1"/>
  <c r="I170" i="6"/>
  <c r="B170" i="6"/>
  <c r="A170" i="6" s="1"/>
  <c r="I169" i="6"/>
  <c r="B169" i="6"/>
  <c r="A169" i="6" s="1"/>
  <c r="BM168" i="6"/>
  <c r="I167" i="6"/>
  <c r="B167" i="6"/>
  <c r="A167" i="6" s="1"/>
  <c r="I166" i="6"/>
  <c r="B166" i="6"/>
  <c r="A166" i="6" s="1"/>
  <c r="I165" i="6"/>
  <c r="B165" i="6"/>
  <c r="A165" i="6" s="1"/>
  <c r="I164" i="6"/>
  <c r="B164" i="6"/>
  <c r="A164" i="6" s="1"/>
  <c r="BL163" i="6"/>
  <c r="BL161" i="6" s="1"/>
  <c r="BK163" i="6"/>
  <c r="BK161" i="6" s="1"/>
  <c r="BJ163" i="6"/>
  <c r="BJ161" i="6" s="1"/>
  <c r="BI163" i="6"/>
  <c r="BI161" i="6" s="1"/>
  <c r="BH163" i="6"/>
  <c r="BH161" i="6" s="1"/>
  <c r="BG163" i="6"/>
  <c r="BG161" i="6" s="1"/>
  <c r="BF163" i="6"/>
  <c r="BF161" i="6" s="1"/>
  <c r="BE163" i="6"/>
  <c r="BE161" i="6" s="1"/>
  <c r="BD163" i="6"/>
  <c r="BD161" i="6" s="1"/>
  <c r="BC163" i="6"/>
  <c r="BC161" i="6" s="1"/>
  <c r="BB163" i="6"/>
  <c r="BB161" i="6" s="1"/>
  <c r="BA163" i="6"/>
  <c r="BA161" i="6" s="1"/>
  <c r="AZ163" i="6"/>
  <c r="AZ161" i="6" s="1"/>
  <c r="AY163" i="6"/>
  <c r="AY161" i="6" s="1"/>
  <c r="AX163" i="6"/>
  <c r="AX161" i="6" s="1"/>
  <c r="AW163" i="6"/>
  <c r="AW161" i="6" s="1"/>
  <c r="AV163" i="6"/>
  <c r="AV161" i="6" s="1"/>
  <c r="AU163" i="6"/>
  <c r="AU161" i="6" s="1"/>
  <c r="AT163" i="6"/>
  <c r="AT161" i="6" s="1"/>
  <c r="AS163" i="6"/>
  <c r="AS161" i="6" s="1"/>
  <c r="AR163" i="6"/>
  <c r="AR161" i="6" s="1"/>
  <c r="AQ163" i="6"/>
  <c r="AQ161" i="6" s="1"/>
  <c r="AP163" i="6"/>
  <c r="AP161" i="6" s="1"/>
  <c r="AO163" i="6"/>
  <c r="AO161" i="6" s="1"/>
  <c r="AN163" i="6"/>
  <c r="AN161" i="6" s="1"/>
  <c r="AM163" i="6"/>
  <c r="AM161" i="6" s="1"/>
  <c r="AL163" i="6"/>
  <c r="AL161" i="6" s="1"/>
  <c r="AK163" i="6"/>
  <c r="AK161" i="6" s="1"/>
  <c r="AJ163" i="6"/>
  <c r="AJ161" i="6" s="1"/>
  <c r="AI163" i="6"/>
  <c r="AI161" i="6" s="1"/>
  <c r="AH163" i="6"/>
  <c r="AH161" i="6" s="1"/>
  <c r="AG163" i="6"/>
  <c r="AG161" i="6" s="1"/>
  <c r="AF163" i="6"/>
  <c r="AF161" i="6" s="1"/>
  <c r="AE163" i="6"/>
  <c r="AE161" i="6" s="1"/>
  <c r="AD163" i="6"/>
  <c r="AD161" i="6" s="1"/>
  <c r="AC163" i="6"/>
  <c r="AC161" i="6" s="1"/>
  <c r="AB163" i="6"/>
  <c r="AB161" i="6" s="1"/>
  <c r="AA163" i="6"/>
  <c r="AA161" i="6" s="1"/>
  <c r="Z163" i="6"/>
  <c r="Z161" i="6" s="1"/>
  <c r="Y163" i="6"/>
  <c r="X163" i="6"/>
  <c r="X161" i="6" s="1"/>
  <c r="W163" i="6"/>
  <c r="W161" i="6" s="1"/>
  <c r="V163" i="6"/>
  <c r="V161" i="6" s="1"/>
  <c r="U163" i="6"/>
  <c r="U161" i="6" s="1"/>
  <c r="T163" i="6"/>
  <c r="T161" i="6" s="1"/>
  <c r="S163" i="6"/>
  <c r="S161" i="6" s="1"/>
  <c r="R163" i="6"/>
  <c r="R161" i="6" s="1"/>
  <c r="Q163" i="6"/>
  <c r="Q161" i="6" s="1"/>
  <c r="P163" i="6"/>
  <c r="P161" i="6" s="1"/>
  <c r="O163" i="6"/>
  <c r="O161" i="6" s="1"/>
  <c r="N163" i="6"/>
  <c r="N161" i="6" s="1"/>
  <c r="M163" i="6"/>
  <c r="M161" i="6" s="1"/>
  <c r="L163" i="6"/>
  <c r="L161" i="6" s="1"/>
  <c r="K163" i="6"/>
  <c r="K161" i="6" s="1"/>
  <c r="J163" i="6"/>
  <c r="J161" i="6" s="1"/>
  <c r="Y162" i="6"/>
  <c r="BM162" i="6" s="1"/>
  <c r="B162" i="6"/>
  <c r="A162" i="6" s="1"/>
  <c r="I160" i="6"/>
  <c r="B160" i="6"/>
  <c r="A160" i="6" s="1"/>
  <c r="I159" i="6"/>
  <c r="B159" i="6"/>
  <c r="A159" i="6" s="1"/>
  <c r="I158" i="6"/>
  <c r="B158" i="6"/>
  <c r="A158" i="6" s="1"/>
  <c r="I157" i="6"/>
  <c r="B157" i="6"/>
  <c r="A157" i="6" s="1"/>
  <c r="BM156" i="6"/>
  <c r="I155" i="6"/>
  <c r="B155" i="6"/>
  <c r="A155" i="6" s="1"/>
  <c r="I154" i="6"/>
  <c r="B154" i="6"/>
  <c r="A154" i="6" s="1"/>
  <c r="I153" i="6"/>
  <c r="B153" i="6"/>
  <c r="A153" i="6" s="1"/>
  <c r="I152" i="6"/>
  <c r="B152" i="6"/>
  <c r="A152" i="6" s="1"/>
  <c r="BL151" i="6"/>
  <c r="BL149" i="6" s="1"/>
  <c r="BK151" i="6"/>
  <c r="BJ151" i="6"/>
  <c r="BJ149" i="6" s="1"/>
  <c r="BI151" i="6"/>
  <c r="BI149" i="6" s="1"/>
  <c r="BH151" i="6"/>
  <c r="BH149" i="6" s="1"/>
  <c r="BG151" i="6"/>
  <c r="BG149" i="6" s="1"/>
  <c r="BF151" i="6"/>
  <c r="BF149" i="6" s="1"/>
  <c r="BE151" i="6"/>
  <c r="BE149" i="6" s="1"/>
  <c r="BD151" i="6"/>
  <c r="BD149" i="6" s="1"/>
  <c r="BC151" i="6"/>
  <c r="BC149" i="6" s="1"/>
  <c r="BB151" i="6"/>
  <c r="BB149" i="6" s="1"/>
  <c r="BA151" i="6"/>
  <c r="BA149" i="6" s="1"/>
  <c r="AZ151" i="6"/>
  <c r="AZ149" i="6" s="1"/>
  <c r="AY151" i="6"/>
  <c r="AY149" i="6" s="1"/>
  <c r="AX151" i="6"/>
  <c r="AX149" i="6" s="1"/>
  <c r="AW151" i="6"/>
  <c r="AW149" i="6" s="1"/>
  <c r="AV151" i="6"/>
  <c r="AV149" i="6" s="1"/>
  <c r="AU151" i="6"/>
  <c r="AU149" i="6" s="1"/>
  <c r="AT151" i="6"/>
  <c r="AT149" i="6" s="1"/>
  <c r="AS151" i="6"/>
  <c r="AS149" i="6" s="1"/>
  <c r="AR151" i="6"/>
  <c r="AR149" i="6" s="1"/>
  <c r="AQ151" i="6"/>
  <c r="AQ149" i="6" s="1"/>
  <c r="AP151" i="6"/>
  <c r="AP149" i="6" s="1"/>
  <c r="AO151" i="6"/>
  <c r="AO149" i="6" s="1"/>
  <c r="AN151" i="6"/>
  <c r="AN149" i="6" s="1"/>
  <c r="AM151" i="6"/>
  <c r="AM149" i="6" s="1"/>
  <c r="AL151" i="6"/>
  <c r="AK151" i="6"/>
  <c r="AK149" i="6" s="1"/>
  <c r="AJ151" i="6"/>
  <c r="AJ149" i="6" s="1"/>
  <c r="AI151" i="6"/>
  <c r="AI149" i="6" s="1"/>
  <c r="AH151" i="6"/>
  <c r="AH149" i="6" s="1"/>
  <c r="AG151" i="6"/>
  <c r="AG149" i="6" s="1"/>
  <c r="AF151" i="6"/>
  <c r="AF149" i="6" s="1"/>
  <c r="AE151" i="6"/>
  <c r="AE149" i="6" s="1"/>
  <c r="AD151" i="6"/>
  <c r="AD149" i="6" s="1"/>
  <c r="AC151" i="6"/>
  <c r="AC149" i="6" s="1"/>
  <c r="AB151" i="6"/>
  <c r="AB149" i="6" s="1"/>
  <c r="AA151" i="6"/>
  <c r="AA149" i="6" s="1"/>
  <c r="Z151" i="6"/>
  <c r="Z149" i="6" s="1"/>
  <c r="Y151" i="6"/>
  <c r="X151" i="6"/>
  <c r="X149" i="6" s="1"/>
  <c r="W151" i="6"/>
  <c r="W149" i="6" s="1"/>
  <c r="V151" i="6"/>
  <c r="V149" i="6" s="1"/>
  <c r="U151" i="6"/>
  <c r="U149" i="6" s="1"/>
  <c r="T151" i="6"/>
  <c r="T149" i="6" s="1"/>
  <c r="S151" i="6"/>
  <c r="S149" i="6" s="1"/>
  <c r="R151" i="6"/>
  <c r="R149" i="6" s="1"/>
  <c r="Q151" i="6"/>
  <c r="Q149" i="6" s="1"/>
  <c r="P151" i="6"/>
  <c r="P149" i="6" s="1"/>
  <c r="O151" i="6"/>
  <c r="O149" i="6" s="1"/>
  <c r="N151" i="6"/>
  <c r="M151" i="6"/>
  <c r="M149" i="6" s="1"/>
  <c r="L151" i="6"/>
  <c r="L149" i="6" s="1"/>
  <c r="K151" i="6"/>
  <c r="K149" i="6" s="1"/>
  <c r="J151" i="6"/>
  <c r="J149" i="6" s="1"/>
  <c r="Y150" i="6"/>
  <c r="B150" i="6"/>
  <c r="A150" i="6" s="1"/>
  <c r="BK149" i="6"/>
  <c r="AL149" i="6"/>
  <c r="I148" i="6"/>
  <c r="B148" i="6"/>
  <c r="A148" i="6" s="1"/>
  <c r="I147" i="6"/>
  <c r="B147" i="6"/>
  <c r="A147" i="6" s="1"/>
  <c r="I146" i="6"/>
  <c r="B146" i="6"/>
  <c r="A146" i="6" s="1"/>
  <c r="O145" i="6"/>
  <c r="N145" i="6"/>
  <c r="I145" i="6"/>
  <c r="B145" i="6"/>
  <c r="A145" i="6" s="1"/>
  <c r="BM144" i="6"/>
  <c r="O143" i="6"/>
  <c r="N143" i="6"/>
  <c r="I143" i="6"/>
  <c r="B143" i="6"/>
  <c r="A143" i="6" s="1"/>
  <c r="O142" i="6"/>
  <c r="N142" i="6"/>
  <c r="M142" i="6"/>
  <c r="I142" i="6"/>
  <c r="B142" i="6"/>
  <c r="A142" i="6" s="1"/>
  <c r="I141" i="6"/>
  <c r="B141" i="6"/>
  <c r="A141" i="6" s="1"/>
  <c r="O140" i="6"/>
  <c r="N140" i="6"/>
  <c r="M140" i="6"/>
  <c r="I140" i="6"/>
  <c r="B140" i="6"/>
  <c r="A140" i="6" s="1"/>
  <c r="BL139" i="6"/>
  <c r="BL137" i="6" s="1"/>
  <c r="BK139" i="6"/>
  <c r="BK137" i="6" s="1"/>
  <c r="BJ139" i="6"/>
  <c r="BJ137" i="6" s="1"/>
  <c r="BI139" i="6"/>
  <c r="BI137" i="6" s="1"/>
  <c r="BH139" i="6"/>
  <c r="BH137" i="6" s="1"/>
  <c r="BG139" i="6"/>
  <c r="BG137" i="6" s="1"/>
  <c r="BF139" i="6"/>
  <c r="BF137" i="6" s="1"/>
  <c r="BE139" i="6"/>
  <c r="BD139" i="6"/>
  <c r="BC139" i="6"/>
  <c r="BC137" i="6" s="1"/>
  <c r="BB139" i="6"/>
  <c r="BB137" i="6" s="1"/>
  <c r="BA139" i="6"/>
  <c r="BA137" i="6" s="1"/>
  <c r="AZ139" i="6"/>
  <c r="AZ137" i="6" s="1"/>
  <c r="AY139" i="6"/>
  <c r="AY137" i="6" s="1"/>
  <c r="AX139" i="6"/>
  <c r="AX137" i="6" s="1"/>
  <c r="AW139" i="6"/>
  <c r="AW137" i="6" s="1"/>
  <c r="AV139" i="6"/>
  <c r="AV137" i="6" s="1"/>
  <c r="AU139" i="6"/>
  <c r="AU137" i="6" s="1"/>
  <c r="AT139" i="6"/>
  <c r="AT137" i="6" s="1"/>
  <c r="AS139" i="6"/>
  <c r="AS137" i="6" s="1"/>
  <c r="AR139" i="6"/>
  <c r="AR137" i="6" s="1"/>
  <c r="AQ139" i="6"/>
  <c r="AQ137" i="6" s="1"/>
  <c r="AP139" i="6"/>
  <c r="AP137" i="6" s="1"/>
  <c r="AO139" i="6"/>
  <c r="AO137" i="6" s="1"/>
  <c r="AN139" i="6"/>
  <c r="AN137" i="6" s="1"/>
  <c r="AM139" i="6"/>
  <c r="AM137" i="6" s="1"/>
  <c r="AL139" i="6"/>
  <c r="AL137" i="6" s="1"/>
  <c r="AK139" i="6"/>
  <c r="AK137" i="6" s="1"/>
  <c r="AJ139" i="6"/>
  <c r="AJ137" i="6" s="1"/>
  <c r="AI139" i="6"/>
  <c r="AI137" i="6" s="1"/>
  <c r="AH139" i="6"/>
  <c r="AH137" i="6" s="1"/>
  <c r="AG139" i="6"/>
  <c r="AG137" i="6" s="1"/>
  <c r="AF139" i="6"/>
  <c r="AF137" i="6" s="1"/>
  <c r="AE139" i="6"/>
  <c r="AE137" i="6" s="1"/>
  <c r="AD139" i="6"/>
  <c r="AD137" i="6" s="1"/>
  <c r="AC139" i="6"/>
  <c r="AC137" i="6" s="1"/>
  <c r="AB139" i="6"/>
  <c r="AB137" i="6" s="1"/>
  <c r="AA139" i="6"/>
  <c r="AA137" i="6" s="1"/>
  <c r="Z139" i="6"/>
  <c r="Z137" i="6" s="1"/>
  <c r="Y139" i="6"/>
  <c r="X139" i="6"/>
  <c r="W139" i="6"/>
  <c r="W137" i="6" s="1"/>
  <c r="V139" i="6"/>
  <c r="V137" i="6" s="1"/>
  <c r="U139" i="6"/>
  <c r="U137" i="6" s="1"/>
  <c r="T139" i="6"/>
  <c r="T137" i="6" s="1"/>
  <c r="S139" i="6"/>
  <c r="S137" i="6" s="1"/>
  <c r="R139" i="6"/>
  <c r="R137" i="6" s="1"/>
  <c r="Q139" i="6"/>
  <c r="Q137" i="6" s="1"/>
  <c r="P139" i="6"/>
  <c r="P137" i="6" s="1"/>
  <c r="L139" i="6"/>
  <c r="L137" i="6" s="1"/>
  <c r="K139" i="6"/>
  <c r="K137" i="6" s="1"/>
  <c r="J139" i="6"/>
  <c r="J137" i="6" s="1"/>
  <c r="Y138" i="6"/>
  <c r="X138" i="6"/>
  <c r="B138" i="6"/>
  <c r="A138" i="6" s="1"/>
  <c r="BE137" i="6"/>
  <c r="BD137" i="6"/>
  <c r="I136" i="6"/>
  <c r="B136" i="6"/>
  <c r="A136" i="6" s="1"/>
  <c r="I135" i="6"/>
  <c r="B135" i="6"/>
  <c r="A135" i="6" s="1"/>
  <c r="I134" i="6"/>
  <c r="B134" i="6"/>
  <c r="A134" i="6" s="1"/>
  <c r="I133" i="6"/>
  <c r="B133" i="6"/>
  <c r="A133" i="6" s="1"/>
  <c r="BM132" i="6"/>
  <c r="I131" i="6"/>
  <c r="B131" i="6"/>
  <c r="A131" i="6" s="1"/>
  <c r="I130" i="6"/>
  <c r="B130" i="6"/>
  <c r="A130" i="6" s="1"/>
  <c r="I129" i="6"/>
  <c r="B129" i="6"/>
  <c r="A129" i="6" s="1"/>
  <c r="I128" i="6"/>
  <c r="B128" i="6"/>
  <c r="A128" i="6" s="1"/>
  <c r="BL127" i="6"/>
  <c r="BL125" i="6" s="1"/>
  <c r="BK127" i="6"/>
  <c r="BK125" i="6" s="1"/>
  <c r="BJ127" i="6"/>
  <c r="BJ125" i="6" s="1"/>
  <c r="BI127" i="6"/>
  <c r="BI125" i="6" s="1"/>
  <c r="BH127" i="6"/>
  <c r="BH125" i="6" s="1"/>
  <c r="BG127" i="6"/>
  <c r="BG125" i="6" s="1"/>
  <c r="BF127" i="6"/>
  <c r="BF125" i="6" s="1"/>
  <c r="BE127" i="6"/>
  <c r="BE125" i="6" s="1"/>
  <c r="BD127" i="6"/>
  <c r="BC127" i="6"/>
  <c r="BC125" i="6" s="1"/>
  <c r="BB127" i="6"/>
  <c r="BB125" i="6" s="1"/>
  <c r="BA127" i="6"/>
  <c r="BA125" i="6" s="1"/>
  <c r="AZ127" i="6"/>
  <c r="AZ125" i="6" s="1"/>
  <c r="AY127" i="6"/>
  <c r="AY125" i="6" s="1"/>
  <c r="AX127" i="6"/>
  <c r="AX125" i="6" s="1"/>
  <c r="AW127" i="6"/>
  <c r="AW125" i="6" s="1"/>
  <c r="AV127" i="6"/>
  <c r="AV125" i="6" s="1"/>
  <c r="AU127" i="6"/>
  <c r="AU125" i="6" s="1"/>
  <c r="AT127" i="6"/>
  <c r="AT125" i="6" s="1"/>
  <c r="AS127" i="6"/>
  <c r="AS125" i="6" s="1"/>
  <c r="AR127" i="6"/>
  <c r="AR125" i="6" s="1"/>
  <c r="AQ127" i="6"/>
  <c r="AQ125" i="6" s="1"/>
  <c r="AP127" i="6"/>
  <c r="AP125" i="6" s="1"/>
  <c r="AO127" i="6"/>
  <c r="AO125" i="6" s="1"/>
  <c r="AN127" i="6"/>
  <c r="AN125" i="6" s="1"/>
  <c r="AM127" i="6"/>
  <c r="AM125" i="6" s="1"/>
  <c r="AL127" i="6"/>
  <c r="AL125" i="6" s="1"/>
  <c r="AK127" i="6"/>
  <c r="AK125" i="6" s="1"/>
  <c r="AJ127" i="6"/>
  <c r="AJ125" i="6" s="1"/>
  <c r="AI127" i="6"/>
  <c r="AI125" i="6" s="1"/>
  <c r="AH127" i="6"/>
  <c r="AH125" i="6" s="1"/>
  <c r="AG127" i="6"/>
  <c r="AG125" i="6" s="1"/>
  <c r="AF127" i="6"/>
  <c r="AF125" i="6" s="1"/>
  <c r="AE127" i="6"/>
  <c r="AE125" i="6" s="1"/>
  <c r="AD127" i="6"/>
  <c r="AD125" i="6" s="1"/>
  <c r="AC127" i="6"/>
  <c r="AC125" i="6" s="1"/>
  <c r="AB127" i="6"/>
  <c r="AB125" i="6" s="1"/>
  <c r="AA127" i="6"/>
  <c r="AA125" i="6" s="1"/>
  <c r="Z127" i="6"/>
  <c r="Z125" i="6" s="1"/>
  <c r="Y127" i="6"/>
  <c r="Y125" i="6" s="1"/>
  <c r="X127" i="6"/>
  <c r="X125" i="6" s="1"/>
  <c r="W127" i="6"/>
  <c r="W125" i="6" s="1"/>
  <c r="V127" i="6"/>
  <c r="V125" i="6" s="1"/>
  <c r="U127" i="6"/>
  <c r="U125" i="6" s="1"/>
  <c r="T127" i="6"/>
  <c r="T125" i="6" s="1"/>
  <c r="S127" i="6"/>
  <c r="S125" i="6" s="1"/>
  <c r="R127" i="6"/>
  <c r="R125" i="6" s="1"/>
  <c r="Q127" i="6"/>
  <c r="Q125" i="6" s="1"/>
  <c r="P127" i="6"/>
  <c r="P125" i="6" s="1"/>
  <c r="O127" i="6"/>
  <c r="O125" i="6" s="1"/>
  <c r="N127" i="6"/>
  <c r="N125" i="6" s="1"/>
  <c r="M127" i="6"/>
  <c r="M125" i="6" s="1"/>
  <c r="L127" i="6"/>
  <c r="L125" i="6" s="1"/>
  <c r="K127" i="6"/>
  <c r="K125" i="6" s="1"/>
  <c r="J127" i="6"/>
  <c r="J125" i="6" s="1"/>
  <c r="B126" i="6"/>
  <c r="A126" i="6" s="1"/>
  <c r="BD125" i="6"/>
  <c r="I124" i="6"/>
  <c r="B124" i="6"/>
  <c r="A124" i="6" s="1"/>
  <c r="I123" i="6"/>
  <c r="B123" i="6"/>
  <c r="A123" i="6" s="1"/>
  <c r="I122" i="6"/>
  <c r="B122" i="6"/>
  <c r="A122" i="6" s="1"/>
  <c r="I121" i="6"/>
  <c r="B121" i="6"/>
  <c r="A121" i="6" s="1"/>
  <c r="BM120" i="6"/>
  <c r="I119" i="6"/>
  <c r="B119" i="6"/>
  <c r="A119" i="6" s="1"/>
  <c r="I118" i="6"/>
  <c r="B118" i="6"/>
  <c r="A118" i="6" s="1"/>
  <c r="I117" i="6"/>
  <c r="B117" i="6"/>
  <c r="A117" i="6" s="1"/>
  <c r="I116" i="6"/>
  <c r="B116" i="6"/>
  <c r="A116" i="6" s="1"/>
  <c r="BL115" i="6"/>
  <c r="BL113" i="6" s="1"/>
  <c r="BK115" i="6"/>
  <c r="BK113" i="6" s="1"/>
  <c r="BJ115" i="6"/>
  <c r="BJ113" i="6" s="1"/>
  <c r="BI115" i="6"/>
  <c r="BI113" i="6" s="1"/>
  <c r="BH115" i="6"/>
  <c r="BH113" i="6" s="1"/>
  <c r="BG115" i="6"/>
  <c r="BG113" i="6" s="1"/>
  <c r="BF115" i="6"/>
  <c r="BF113" i="6" s="1"/>
  <c r="BE115" i="6"/>
  <c r="BE113" i="6" s="1"/>
  <c r="BD115" i="6"/>
  <c r="BD113" i="6" s="1"/>
  <c r="BC115" i="6"/>
  <c r="BC113" i="6" s="1"/>
  <c r="BB115" i="6"/>
  <c r="BB113" i="6" s="1"/>
  <c r="BA115" i="6"/>
  <c r="BA113" i="6" s="1"/>
  <c r="AZ115" i="6"/>
  <c r="AZ113" i="6" s="1"/>
  <c r="AY115" i="6"/>
  <c r="AY113" i="6" s="1"/>
  <c r="AX115" i="6"/>
  <c r="AX113" i="6" s="1"/>
  <c r="AW115" i="6"/>
  <c r="AW113" i="6" s="1"/>
  <c r="AV115" i="6"/>
  <c r="AV113" i="6" s="1"/>
  <c r="AU115" i="6"/>
  <c r="AU113" i="6" s="1"/>
  <c r="AT115" i="6"/>
  <c r="AT113" i="6" s="1"/>
  <c r="AS115" i="6"/>
  <c r="AS113" i="6" s="1"/>
  <c r="AR115" i="6"/>
  <c r="AR113" i="6" s="1"/>
  <c r="AQ115" i="6"/>
  <c r="AQ113" i="6" s="1"/>
  <c r="AP115" i="6"/>
  <c r="AP113" i="6" s="1"/>
  <c r="AO115" i="6"/>
  <c r="AO113" i="6" s="1"/>
  <c r="AN115" i="6"/>
  <c r="AN113" i="6" s="1"/>
  <c r="AM115" i="6"/>
  <c r="AM113" i="6" s="1"/>
  <c r="AL115" i="6"/>
  <c r="AL113" i="6" s="1"/>
  <c r="AK115" i="6"/>
  <c r="AK113" i="6" s="1"/>
  <c r="AJ115" i="6"/>
  <c r="AJ113" i="6" s="1"/>
  <c r="AI115" i="6"/>
  <c r="AI113" i="6" s="1"/>
  <c r="AH115" i="6"/>
  <c r="AH113" i="6" s="1"/>
  <c r="AG115" i="6"/>
  <c r="AG113" i="6" s="1"/>
  <c r="AF115" i="6"/>
  <c r="AF113" i="6" s="1"/>
  <c r="AE115" i="6"/>
  <c r="AE113" i="6" s="1"/>
  <c r="AD115" i="6"/>
  <c r="AD113" i="6" s="1"/>
  <c r="AC115" i="6"/>
  <c r="AC113" i="6" s="1"/>
  <c r="AB115" i="6"/>
  <c r="AB113" i="6" s="1"/>
  <c r="AA115" i="6"/>
  <c r="AA113" i="6" s="1"/>
  <c r="Z115" i="6"/>
  <c r="Z113" i="6" s="1"/>
  <c r="Y115" i="6"/>
  <c r="Y113" i="6" s="1"/>
  <c r="X115" i="6"/>
  <c r="X113" i="6" s="1"/>
  <c r="W115" i="6"/>
  <c r="W113" i="6" s="1"/>
  <c r="V115" i="6"/>
  <c r="V113" i="6" s="1"/>
  <c r="U115" i="6"/>
  <c r="U113" i="6" s="1"/>
  <c r="T115" i="6"/>
  <c r="T113" i="6" s="1"/>
  <c r="S115" i="6"/>
  <c r="S113" i="6" s="1"/>
  <c r="R115" i="6"/>
  <c r="R113" i="6" s="1"/>
  <c r="Q115" i="6"/>
  <c r="Q113" i="6" s="1"/>
  <c r="P115" i="6"/>
  <c r="P113" i="6" s="1"/>
  <c r="O115" i="6"/>
  <c r="O113" i="6" s="1"/>
  <c r="N115" i="6"/>
  <c r="N113" i="6" s="1"/>
  <c r="M115" i="6"/>
  <c r="M113" i="6" s="1"/>
  <c r="L115" i="6"/>
  <c r="L113" i="6" s="1"/>
  <c r="K115" i="6"/>
  <c r="K113" i="6" s="1"/>
  <c r="J115" i="6"/>
  <c r="J113" i="6" s="1"/>
  <c r="B114" i="6"/>
  <c r="A114" i="6" s="1"/>
  <c r="I112" i="6"/>
  <c r="B112" i="6"/>
  <c r="A112" i="6" s="1"/>
  <c r="I111" i="6"/>
  <c r="B111" i="6"/>
  <c r="A111" i="6" s="1"/>
  <c r="I110" i="6"/>
  <c r="B110" i="6"/>
  <c r="A110" i="6" s="1"/>
  <c r="I109" i="6"/>
  <c r="B109" i="6"/>
  <c r="A109" i="6" s="1"/>
  <c r="BM108" i="6"/>
  <c r="I107" i="6"/>
  <c r="B107" i="6"/>
  <c r="A107" i="6" s="1"/>
  <c r="I106" i="6"/>
  <c r="B106" i="6"/>
  <c r="A106" i="6" s="1"/>
  <c r="I105" i="6"/>
  <c r="B105" i="6"/>
  <c r="A105" i="6" s="1"/>
  <c r="I104" i="6"/>
  <c r="B104" i="6"/>
  <c r="A104" i="6" s="1"/>
  <c r="BL103" i="6"/>
  <c r="BL101" i="6" s="1"/>
  <c r="BK103" i="6"/>
  <c r="BK101" i="6" s="1"/>
  <c r="BJ103" i="6"/>
  <c r="BJ101" i="6" s="1"/>
  <c r="BI103" i="6"/>
  <c r="BI101" i="6" s="1"/>
  <c r="BH103" i="6"/>
  <c r="BH101" i="6" s="1"/>
  <c r="BG103" i="6"/>
  <c r="BG101" i="6" s="1"/>
  <c r="BF103" i="6"/>
  <c r="BF101" i="6" s="1"/>
  <c r="BE103" i="6"/>
  <c r="BE101" i="6" s="1"/>
  <c r="BD103" i="6"/>
  <c r="BD101" i="6" s="1"/>
  <c r="BC103" i="6"/>
  <c r="BC101" i="6" s="1"/>
  <c r="BB103" i="6"/>
  <c r="BB101" i="6" s="1"/>
  <c r="BA103" i="6"/>
  <c r="BA101" i="6" s="1"/>
  <c r="AZ103" i="6"/>
  <c r="AZ101" i="6" s="1"/>
  <c r="AY103" i="6"/>
  <c r="AY101" i="6" s="1"/>
  <c r="AX103" i="6"/>
  <c r="AX101" i="6" s="1"/>
  <c r="AW103" i="6"/>
  <c r="AW101" i="6" s="1"/>
  <c r="AV103" i="6"/>
  <c r="AV101" i="6" s="1"/>
  <c r="AU103" i="6"/>
  <c r="AU101" i="6" s="1"/>
  <c r="AT103" i="6"/>
  <c r="AT101" i="6" s="1"/>
  <c r="AS103" i="6"/>
  <c r="AS101" i="6" s="1"/>
  <c r="AR103" i="6"/>
  <c r="AR101" i="6" s="1"/>
  <c r="AQ103" i="6"/>
  <c r="AQ101" i="6" s="1"/>
  <c r="AP103" i="6"/>
  <c r="AP101" i="6" s="1"/>
  <c r="AO103" i="6"/>
  <c r="AO101" i="6" s="1"/>
  <c r="AN103" i="6"/>
  <c r="AN101" i="6" s="1"/>
  <c r="AM103" i="6"/>
  <c r="AM101" i="6" s="1"/>
  <c r="AL103" i="6"/>
  <c r="AL101" i="6" s="1"/>
  <c r="AK103" i="6"/>
  <c r="AK101" i="6" s="1"/>
  <c r="AJ103" i="6"/>
  <c r="AJ101" i="6" s="1"/>
  <c r="AI103" i="6"/>
  <c r="AI101" i="6" s="1"/>
  <c r="AH103" i="6"/>
  <c r="AH101" i="6" s="1"/>
  <c r="AG103" i="6"/>
  <c r="AG101" i="6" s="1"/>
  <c r="AF103" i="6"/>
  <c r="AF101" i="6" s="1"/>
  <c r="AE103" i="6"/>
  <c r="AE101" i="6" s="1"/>
  <c r="AD103" i="6"/>
  <c r="AD101" i="6" s="1"/>
  <c r="AC103" i="6"/>
  <c r="AC101" i="6" s="1"/>
  <c r="AB103" i="6"/>
  <c r="AB101" i="6" s="1"/>
  <c r="AA103" i="6"/>
  <c r="AA101" i="6" s="1"/>
  <c r="Z103" i="6"/>
  <c r="Z101" i="6" s="1"/>
  <c r="Y103" i="6"/>
  <c r="Y101" i="6" s="1"/>
  <c r="X103" i="6"/>
  <c r="X101" i="6" s="1"/>
  <c r="W103" i="6"/>
  <c r="W101" i="6" s="1"/>
  <c r="V103" i="6"/>
  <c r="V101" i="6" s="1"/>
  <c r="U103" i="6"/>
  <c r="U101" i="6" s="1"/>
  <c r="T103" i="6"/>
  <c r="T101" i="6" s="1"/>
  <c r="S103" i="6"/>
  <c r="S101" i="6" s="1"/>
  <c r="R103" i="6"/>
  <c r="R101" i="6" s="1"/>
  <c r="Q103" i="6"/>
  <c r="Q101" i="6" s="1"/>
  <c r="P103" i="6"/>
  <c r="P101" i="6" s="1"/>
  <c r="O103" i="6"/>
  <c r="O101" i="6" s="1"/>
  <c r="N103" i="6"/>
  <c r="N101" i="6" s="1"/>
  <c r="M103" i="6"/>
  <c r="M101" i="6" s="1"/>
  <c r="L103" i="6"/>
  <c r="L101" i="6" s="1"/>
  <c r="K103" i="6"/>
  <c r="K101" i="6" s="1"/>
  <c r="J103" i="6"/>
  <c r="J101" i="6" s="1"/>
  <c r="B102" i="6"/>
  <c r="A102" i="6" s="1"/>
  <c r="I100" i="6"/>
  <c r="B100" i="6"/>
  <c r="A100" i="6" s="1"/>
  <c r="I99" i="6"/>
  <c r="B99" i="6"/>
  <c r="A99" i="6" s="1"/>
  <c r="I98" i="6"/>
  <c r="B98" i="6"/>
  <c r="A98" i="6" s="1"/>
  <c r="I97" i="6"/>
  <c r="B97" i="6"/>
  <c r="A97" i="6" s="1"/>
  <c r="BM96" i="6"/>
  <c r="I95" i="6"/>
  <c r="B95" i="6"/>
  <c r="A95" i="6" s="1"/>
  <c r="I94" i="6"/>
  <c r="B94" i="6"/>
  <c r="A94" i="6" s="1"/>
  <c r="I93" i="6"/>
  <c r="B93" i="6"/>
  <c r="A93" i="6" s="1"/>
  <c r="I92" i="6"/>
  <c r="B92" i="6"/>
  <c r="A92" i="6" s="1"/>
  <c r="BL91" i="6"/>
  <c r="BK91" i="6"/>
  <c r="BK89" i="6" s="1"/>
  <c r="BJ91" i="6"/>
  <c r="BJ89" i="6" s="1"/>
  <c r="BI91" i="6"/>
  <c r="BI89" i="6" s="1"/>
  <c r="BH91" i="6"/>
  <c r="BH89" i="6" s="1"/>
  <c r="BG91" i="6"/>
  <c r="BG89" i="6" s="1"/>
  <c r="BF91" i="6"/>
  <c r="BF89" i="6" s="1"/>
  <c r="BE91" i="6"/>
  <c r="BE89" i="6" s="1"/>
  <c r="BD91" i="6"/>
  <c r="BD89" i="6" s="1"/>
  <c r="BC91" i="6"/>
  <c r="BC89" i="6" s="1"/>
  <c r="BB91" i="6"/>
  <c r="BB89" i="6" s="1"/>
  <c r="BA91" i="6"/>
  <c r="BA89" i="6" s="1"/>
  <c r="AZ91" i="6"/>
  <c r="AZ89" i="6" s="1"/>
  <c r="AY91" i="6"/>
  <c r="AY89" i="6" s="1"/>
  <c r="AX91" i="6"/>
  <c r="AX89" i="6" s="1"/>
  <c r="AW91" i="6"/>
  <c r="AW89" i="6" s="1"/>
  <c r="AV91" i="6"/>
  <c r="AV89" i="6" s="1"/>
  <c r="AU91" i="6"/>
  <c r="AU89" i="6" s="1"/>
  <c r="AT91" i="6"/>
  <c r="AT89" i="6" s="1"/>
  <c r="AS91" i="6"/>
  <c r="AS89" i="6" s="1"/>
  <c r="AR91" i="6"/>
  <c r="AR89" i="6" s="1"/>
  <c r="AQ91" i="6"/>
  <c r="AQ89" i="6" s="1"/>
  <c r="AP91" i="6"/>
  <c r="AP89" i="6" s="1"/>
  <c r="AO91" i="6"/>
  <c r="AO89" i="6" s="1"/>
  <c r="AN91" i="6"/>
  <c r="AN89" i="6" s="1"/>
  <c r="AM91" i="6"/>
  <c r="AM89" i="6" s="1"/>
  <c r="AL91" i="6"/>
  <c r="AL89" i="6" s="1"/>
  <c r="AK91" i="6"/>
  <c r="AK89" i="6" s="1"/>
  <c r="AJ91" i="6"/>
  <c r="AJ89" i="6" s="1"/>
  <c r="AI91" i="6"/>
  <c r="AI89" i="6" s="1"/>
  <c r="AH91" i="6"/>
  <c r="AH89" i="6" s="1"/>
  <c r="AG91" i="6"/>
  <c r="AG89" i="6" s="1"/>
  <c r="AF91" i="6"/>
  <c r="AF89" i="6" s="1"/>
  <c r="AE91" i="6"/>
  <c r="AE89" i="6" s="1"/>
  <c r="AD91" i="6"/>
  <c r="AD89" i="6" s="1"/>
  <c r="AC91" i="6"/>
  <c r="AC89" i="6" s="1"/>
  <c r="AB91" i="6"/>
  <c r="AB89" i="6" s="1"/>
  <c r="AA91" i="6"/>
  <c r="AA89" i="6" s="1"/>
  <c r="Z91" i="6"/>
  <c r="Z89" i="6" s="1"/>
  <c r="Y91" i="6"/>
  <c r="Y89" i="6" s="1"/>
  <c r="X91" i="6"/>
  <c r="X89" i="6" s="1"/>
  <c r="W91" i="6"/>
  <c r="W89" i="6" s="1"/>
  <c r="V91" i="6"/>
  <c r="V89" i="6" s="1"/>
  <c r="U91" i="6"/>
  <c r="U89" i="6" s="1"/>
  <c r="T91" i="6"/>
  <c r="T89" i="6" s="1"/>
  <c r="S91" i="6"/>
  <c r="S89" i="6" s="1"/>
  <c r="R91" i="6"/>
  <c r="R89" i="6" s="1"/>
  <c r="Q91" i="6"/>
  <c r="Q89" i="6" s="1"/>
  <c r="P91" i="6"/>
  <c r="P89" i="6" s="1"/>
  <c r="O91" i="6"/>
  <c r="O89" i="6" s="1"/>
  <c r="N91" i="6"/>
  <c r="N89" i="6" s="1"/>
  <c r="M91" i="6"/>
  <c r="M89" i="6" s="1"/>
  <c r="L91" i="6"/>
  <c r="L89" i="6" s="1"/>
  <c r="K91" i="6"/>
  <c r="K89" i="6" s="1"/>
  <c r="J91" i="6"/>
  <c r="J89" i="6" s="1"/>
  <c r="B90" i="6"/>
  <c r="A90" i="6" s="1"/>
  <c r="I88" i="6"/>
  <c r="B88" i="6"/>
  <c r="A88" i="6" s="1"/>
  <c r="I87" i="6"/>
  <c r="B87" i="6"/>
  <c r="A87" i="6" s="1"/>
  <c r="I86" i="6"/>
  <c r="B86" i="6"/>
  <c r="A86" i="6" s="1"/>
  <c r="I85" i="6"/>
  <c r="B85" i="6"/>
  <c r="A85" i="6" s="1"/>
  <c r="BM84" i="6"/>
  <c r="I83" i="6"/>
  <c r="B83" i="6"/>
  <c r="A83" i="6" s="1"/>
  <c r="I82" i="6"/>
  <c r="B82" i="6"/>
  <c r="A82" i="6" s="1"/>
  <c r="I81" i="6"/>
  <c r="B81" i="6"/>
  <c r="A81" i="6" s="1"/>
  <c r="I80" i="6"/>
  <c r="B80" i="6"/>
  <c r="A80" i="6" s="1"/>
  <c r="BL79" i="6"/>
  <c r="BK79" i="6"/>
  <c r="BJ79" i="6"/>
  <c r="BI79" i="6"/>
  <c r="BH79" i="6"/>
  <c r="BG79" i="6"/>
  <c r="BF79" i="6"/>
  <c r="BE79" i="6"/>
  <c r="BE77" i="6" s="1"/>
  <c r="BD79" i="6"/>
  <c r="BD77" i="6" s="1"/>
  <c r="BC79" i="6"/>
  <c r="BC77" i="6" s="1"/>
  <c r="BB79" i="6"/>
  <c r="BB77" i="6" s="1"/>
  <c r="BA79" i="6"/>
  <c r="BA77" i="6" s="1"/>
  <c r="AZ79" i="6"/>
  <c r="AZ77" i="6" s="1"/>
  <c r="AY79" i="6"/>
  <c r="AY77" i="6" s="1"/>
  <c r="AX79" i="6"/>
  <c r="AX77" i="6" s="1"/>
  <c r="AW79" i="6"/>
  <c r="AW77" i="6" s="1"/>
  <c r="AV79" i="6"/>
  <c r="AV77" i="6" s="1"/>
  <c r="AU79" i="6"/>
  <c r="AU77" i="6" s="1"/>
  <c r="AT79" i="6"/>
  <c r="AT77" i="6" s="1"/>
  <c r="AS79" i="6"/>
  <c r="AS77" i="6" s="1"/>
  <c r="AR79" i="6"/>
  <c r="AR77" i="6" s="1"/>
  <c r="AQ79" i="6"/>
  <c r="AQ77" i="6" s="1"/>
  <c r="AP79" i="6"/>
  <c r="AP77" i="6" s="1"/>
  <c r="AO79" i="6"/>
  <c r="AO77" i="6" s="1"/>
  <c r="AN79" i="6"/>
  <c r="AN77" i="6" s="1"/>
  <c r="AM79" i="6"/>
  <c r="AM77" i="6" s="1"/>
  <c r="AL79" i="6"/>
  <c r="AL77" i="6" s="1"/>
  <c r="AK79" i="6"/>
  <c r="AK77" i="6" s="1"/>
  <c r="AJ79" i="6"/>
  <c r="AJ77" i="6" s="1"/>
  <c r="AI79" i="6"/>
  <c r="AI77" i="6" s="1"/>
  <c r="AH79" i="6"/>
  <c r="AH77" i="6" s="1"/>
  <c r="AG79" i="6"/>
  <c r="AG77" i="6" s="1"/>
  <c r="AF79" i="6"/>
  <c r="AF77" i="6" s="1"/>
  <c r="AE79" i="6"/>
  <c r="AE77" i="6" s="1"/>
  <c r="AD79" i="6"/>
  <c r="AD77" i="6" s="1"/>
  <c r="AC79" i="6"/>
  <c r="AC77" i="6" s="1"/>
  <c r="AB79" i="6"/>
  <c r="AB77" i="6" s="1"/>
  <c r="AA79" i="6"/>
  <c r="AA77" i="6" s="1"/>
  <c r="Z79" i="6"/>
  <c r="Z77" i="6" s="1"/>
  <c r="Y79" i="6"/>
  <c r="Y77" i="6" s="1"/>
  <c r="X79" i="6"/>
  <c r="X77" i="6" s="1"/>
  <c r="W79" i="6"/>
  <c r="W77" i="6" s="1"/>
  <c r="V79" i="6"/>
  <c r="V77" i="6" s="1"/>
  <c r="U79" i="6"/>
  <c r="U77" i="6" s="1"/>
  <c r="T79" i="6"/>
  <c r="T77" i="6" s="1"/>
  <c r="S79" i="6"/>
  <c r="S77" i="6" s="1"/>
  <c r="R79" i="6"/>
  <c r="R77" i="6" s="1"/>
  <c r="Q79" i="6"/>
  <c r="Q77" i="6" s="1"/>
  <c r="P79" i="6"/>
  <c r="P77" i="6" s="1"/>
  <c r="O79" i="6"/>
  <c r="O77" i="6" s="1"/>
  <c r="N79" i="6"/>
  <c r="N77" i="6" s="1"/>
  <c r="M79" i="6"/>
  <c r="M77" i="6" s="1"/>
  <c r="L79" i="6"/>
  <c r="L77" i="6" s="1"/>
  <c r="K79" i="6"/>
  <c r="K77" i="6" s="1"/>
  <c r="J79" i="6"/>
  <c r="J77" i="6" s="1"/>
  <c r="B78" i="6"/>
  <c r="A78" i="6" s="1"/>
  <c r="BL77" i="6"/>
  <c r="BK77" i="6"/>
  <c r="BJ77" i="6"/>
  <c r="BI77" i="6"/>
  <c r="BH77" i="6"/>
  <c r="BG77" i="6"/>
  <c r="BF77" i="6"/>
  <c r="I76" i="6"/>
  <c r="B76" i="6"/>
  <c r="A76" i="6" s="1"/>
  <c r="I75" i="6"/>
  <c r="B75" i="6"/>
  <c r="A75" i="6" s="1"/>
  <c r="I74" i="6"/>
  <c r="B74" i="6"/>
  <c r="A74" i="6" s="1"/>
  <c r="I73" i="6"/>
  <c r="B73" i="6"/>
  <c r="A73" i="6" s="1"/>
  <c r="BM72" i="6"/>
  <c r="I71" i="6"/>
  <c r="B71" i="6"/>
  <c r="A71" i="6" s="1"/>
  <c r="I70" i="6"/>
  <c r="B70" i="6"/>
  <c r="A70" i="6" s="1"/>
  <c r="I69" i="6"/>
  <c r="B69" i="6"/>
  <c r="A69" i="6" s="1"/>
  <c r="I68" i="6"/>
  <c r="B68" i="6"/>
  <c r="A68" i="6" s="1"/>
  <c r="BL67" i="6"/>
  <c r="BL65" i="6" s="1"/>
  <c r="BK67" i="6"/>
  <c r="BK65" i="6" s="1"/>
  <c r="BJ67" i="6"/>
  <c r="BJ65" i="6" s="1"/>
  <c r="BI67" i="6"/>
  <c r="BI65" i="6" s="1"/>
  <c r="BH67" i="6"/>
  <c r="BH65" i="6" s="1"/>
  <c r="BG67" i="6"/>
  <c r="BG65" i="6" s="1"/>
  <c r="BF67" i="6"/>
  <c r="BF65" i="6" s="1"/>
  <c r="BE67" i="6"/>
  <c r="BE65" i="6" s="1"/>
  <c r="BD67" i="6"/>
  <c r="BD65" i="6" s="1"/>
  <c r="BC67" i="6"/>
  <c r="BC65" i="6" s="1"/>
  <c r="BB67" i="6"/>
  <c r="BB65" i="6" s="1"/>
  <c r="BA67" i="6"/>
  <c r="BA65" i="6" s="1"/>
  <c r="AZ67" i="6"/>
  <c r="AZ65" i="6" s="1"/>
  <c r="AY67" i="6"/>
  <c r="AY65" i="6" s="1"/>
  <c r="AX67" i="6"/>
  <c r="AX65" i="6" s="1"/>
  <c r="AW67" i="6"/>
  <c r="AW65" i="6" s="1"/>
  <c r="AV67" i="6"/>
  <c r="AV65" i="6" s="1"/>
  <c r="AU67" i="6"/>
  <c r="AU65" i="6" s="1"/>
  <c r="AT67" i="6"/>
  <c r="AT65" i="6" s="1"/>
  <c r="AS67" i="6"/>
  <c r="AS65" i="6" s="1"/>
  <c r="AR67" i="6"/>
  <c r="AR65" i="6" s="1"/>
  <c r="AQ67" i="6"/>
  <c r="AQ65" i="6" s="1"/>
  <c r="AP67" i="6"/>
  <c r="AP65" i="6" s="1"/>
  <c r="AO67" i="6"/>
  <c r="AO65" i="6" s="1"/>
  <c r="AN67" i="6"/>
  <c r="AN65" i="6" s="1"/>
  <c r="AM67" i="6"/>
  <c r="AM65" i="6" s="1"/>
  <c r="AL67" i="6"/>
  <c r="AL65" i="6" s="1"/>
  <c r="AK67" i="6"/>
  <c r="AK65" i="6" s="1"/>
  <c r="AJ67" i="6"/>
  <c r="AJ65" i="6" s="1"/>
  <c r="AI67" i="6"/>
  <c r="AI65" i="6" s="1"/>
  <c r="AH67" i="6"/>
  <c r="AH65" i="6" s="1"/>
  <c r="AG67" i="6"/>
  <c r="AG65" i="6" s="1"/>
  <c r="AF67" i="6"/>
  <c r="AF65" i="6" s="1"/>
  <c r="AE67" i="6"/>
  <c r="AE65" i="6" s="1"/>
  <c r="AD67" i="6"/>
  <c r="AD65" i="6" s="1"/>
  <c r="AC67" i="6"/>
  <c r="AC65" i="6" s="1"/>
  <c r="AB67" i="6"/>
  <c r="AB65" i="6" s="1"/>
  <c r="AA67" i="6"/>
  <c r="AA65" i="6" s="1"/>
  <c r="Z67" i="6"/>
  <c r="Z65" i="6" s="1"/>
  <c r="Y67" i="6"/>
  <c r="Y65" i="6" s="1"/>
  <c r="X67" i="6"/>
  <c r="X65" i="6" s="1"/>
  <c r="W67" i="6"/>
  <c r="W65" i="6" s="1"/>
  <c r="V67" i="6"/>
  <c r="V65" i="6" s="1"/>
  <c r="U67" i="6"/>
  <c r="U65" i="6" s="1"/>
  <c r="T67" i="6"/>
  <c r="T65" i="6" s="1"/>
  <c r="S67" i="6"/>
  <c r="S65" i="6" s="1"/>
  <c r="R67" i="6"/>
  <c r="R65" i="6" s="1"/>
  <c r="Q67" i="6"/>
  <c r="Q65" i="6" s="1"/>
  <c r="P67" i="6"/>
  <c r="P65" i="6" s="1"/>
  <c r="O67" i="6"/>
  <c r="O65" i="6" s="1"/>
  <c r="N67" i="6"/>
  <c r="N65" i="6" s="1"/>
  <c r="M67" i="6"/>
  <c r="M65" i="6" s="1"/>
  <c r="L67" i="6"/>
  <c r="L65" i="6" s="1"/>
  <c r="K67" i="6"/>
  <c r="K65" i="6" s="1"/>
  <c r="J67" i="6"/>
  <c r="B66" i="6"/>
  <c r="A66" i="6" s="1"/>
  <c r="I64" i="6"/>
  <c r="B64" i="6"/>
  <c r="A64" i="6" s="1"/>
  <c r="I63" i="6"/>
  <c r="B63" i="6"/>
  <c r="A63" i="6" s="1"/>
  <c r="I62" i="6"/>
  <c r="B62" i="6"/>
  <c r="A62" i="6" s="1"/>
  <c r="I61" i="6"/>
  <c r="B61" i="6"/>
  <c r="A61" i="6" s="1"/>
  <c r="I59" i="6"/>
  <c r="B59" i="6"/>
  <c r="A59" i="6" s="1"/>
  <c r="I58" i="6"/>
  <c r="B58" i="6"/>
  <c r="A58" i="6" s="1"/>
  <c r="I57" i="6"/>
  <c r="B57" i="6"/>
  <c r="A57" i="6" s="1"/>
  <c r="I56" i="6"/>
  <c r="B56" i="6"/>
  <c r="A56" i="6" s="1"/>
  <c r="BL55" i="6"/>
  <c r="BL53" i="6" s="1"/>
  <c r="BK55" i="6"/>
  <c r="BK53" i="6" s="1"/>
  <c r="BJ55" i="6"/>
  <c r="BJ53" i="6" s="1"/>
  <c r="BI55" i="6"/>
  <c r="BI53" i="6" s="1"/>
  <c r="BH55" i="6"/>
  <c r="BH53" i="6" s="1"/>
  <c r="BG55" i="6"/>
  <c r="BG53" i="6" s="1"/>
  <c r="BF55" i="6"/>
  <c r="BF53" i="6" s="1"/>
  <c r="BE55" i="6"/>
  <c r="BE53" i="6" s="1"/>
  <c r="BD55" i="6"/>
  <c r="BD53" i="6" s="1"/>
  <c r="BC55" i="6"/>
  <c r="BC53" i="6" s="1"/>
  <c r="BB55" i="6"/>
  <c r="BB53" i="6" s="1"/>
  <c r="BA55" i="6"/>
  <c r="BA53" i="6" s="1"/>
  <c r="AZ55" i="6"/>
  <c r="AZ53" i="6" s="1"/>
  <c r="AY55" i="6"/>
  <c r="AY53" i="6" s="1"/>
  <c r="AX55" i="6"/>
  <c r="AX53" i="6" s="1"/>
  <c r="AW55" i="6"/>
  <c r="AW53" i="6" s="1"/>
  <c r="AV55" i="6"/>
  <c r="AV53" i="6" s="1"/>
  <c r="AU55" i="6"/>
  <c r="AU53" i="6" s="1"/>
  <c r="AT55" i="6"/>
  <c r="AT53" i="6" s="1"/>
  <c r="AS55" i="6"/>
  <c r="AS53" i="6" s="1"/>
  <c r="AR55" i="6"/>
  <c r="AR53" i="6" s="1"/>
  <c r="AQ55" i="6"/>
  <c r="AQ53" i="6" s="1"/>
  <c r="AP55" i="6"/>
  <c r="AP53" i="6" s="1"/>
  <c r="AO55" i="6"/>
  <c r="AO53" i="6" s="1"/>
  <c r="AN55" i="6"/>
  <c r="AN53" i="6" s="1"/>
  <c r="AM55" i="6"/>
  <c r="AM53" i="6" s="1"/>
  <c r="AL55" i="6"/>
  <c r="AL53" i="6" s="1"/>
  <c r="AK55" i="6"/>
  <c r="AK53" i="6" s="1"/>
  <c r="AJ55" i="6"/>
  <c r="AJ53" i="6" s="1"/>
  <c r="AI55" i="6"/>
  <c r="AI53" i="6" s="1"/>
  <c r="AH55" i="6"/>
  <c r="AH53" i="6" s="1"/>
  <c r="AG55" i="6"/>
  <c r="AG53" i="6" s="1"/>
  <c r="AF55" i="6"/>
  <c r="AE55" i="6"/>
  <c r="AE53" i="6" s="1"/>
  <c r="AD55" i="6"/>
  <c r="AD53" i="6" s="1"/>
  <c r="AC55" i="6"/>
  <c r="AC53" i="6" s="1"/>
  <c r="AB55" i="6"/>
  <c r="AB53" i="6" s="1"/>
  <c r="AA55" i="6"/>
  <c r="AA53" i="6" s="1"/>
  <c r="Z55" i="6"/>
  <c r="Z53" i="6" s="1"/>
  <c r="Y55" i="6"/>
  <c r="Y53" i="6" s="1"/>
  <c r="X55" i="6"/>
  <c r="X53" i="6" s="1"/>
  <c r="W55" i="6"/>
  <c r="W53" i="6" s="1"/>
  <c r="V55" i="6"/>
  <c r="V53" i="6" s="1"/>
  <c r="U55" i="6"/>
  <c r="U53" i="6" s="1"/>
  <c r="T55" i="6"/>
  <c r="T53" i="6" s="1"/>
  <c r="S55" i="6"/>
  <c r="S53" i="6" s="1"/>
  <c r="R55" i="6"/>
  <c r="R53" i="6" s="1"/>
  <c r="Q55" i="6"/>
  <c r="Q53" i="6" s="1"/>
  <c r="P55" i="6"/>
  <c r="P53" i="6" s="1"/>
  <c r="O55" i="6"/>
  <c r="O53" i="6" s="1"/>
  <c r="N55" i="6"/>
  <c r="N53" i="6" s="1"/>
  <c r="M55" i="6"/>
  <c r="M53" i="6" s="1"/>
  <c r="L55" i="6"/>
  <c r="L53" i="6" s="1"/>
  <c r="K55" i="6"/>
  <c r="K53" i="6" s="1"/>
  <c r="J55" i="6"/>
  <c r="J53" i="6" s="1"/>
  <c r="AF54" i="6"/>
  <c r="B54" i="6"/>
  <c r="A54" i="6" s="1"/>
  <c r="I52" i="6"/>
  <c r="B52" i="6"/>
  <c r="A52" i="6" s="1"/>
  <c r="I51" i="6"/>
  <c r="B51" i="6"/>
  <c r="A51" i="6" s="1"/>
  <c r="I50" i="6"/>
  <c r="B50" i="6"/>
  <c r="A50" i="6" s="1"/>
  <c r="I49" i="6"/>
  <c r="B49" i="6"/>
  <c r="A49" i="6" s="1"/>
  <c r="BM48" i="6"/>
  <c r="I47" i="6"/>
  <c r="B47" i="6"/>
  <c r="A47" i="6" s="1"/>
  <c r="I46" i="6"/>
  <c r="B46" i="6"/>
  <c r="A46" i="6" s="1"/>
  <c r="I45" i="6"/>
  <c r="B45" i="6"/>
  <c r="A45" i="6" s="1"/>
  <c r="I44" i="6"/>
  <c r="B44" i="6"/>
  <c r="A44" i="6" s="1"/>
  <c r="BL43" i="6"/>
  <c r="BL41" i="6" s="1"/>
  <c r="BK43" i="6"/>
  <c r="BK41" i="6" s="1"/>
  <c r="BJ43" i="6"/>
  <c r="BJ41" i="6" s="1"/>
  <c r="BI43" i="6"/>
  <c r="BH43" i="6"/>
  <c r="BH41" i="6" s="1"/>
  <c r="BG43" i="6"/>
  <c r="BG41" i="6" s="1"/>
  <c r="BF43" i="6"/>
  <c r="BF41" i="6" s="1"/>
  <c r="BE43" i="6"/>
  <c r="BE41" i="6" s="1"/>
  <c r="BD43" i="6"/>
  <c r="BD41" i="6" s="1"/>
  <c r="BC43" i="6"/>
  <c r="BC41" i="6" s="1"/>
  <c r="BB43" i="6"/>
  <c r="BB41" i="6" s="1"/>
  <c r="BA43" i="6"/>
  <c r="BA41" i="6" s="1"/>
  <c r="AZ43" i="6"/>
  <c r="AZ41" i="6" s="1"/>
  <c r="AY43" i="6"/>
  <c r="AY41" i="6" s="1"/>
  <c r="AX43" i="6"/>
  <c r="AX41" i="6" s="1"/>
  <c r="AW43" i="6"/>
  <c r="AW41" i="6" s="1"/>
  <c r="AV43" i="6"/>
  <c r="AV41" i="6" s="1"/>
  <c r="AU43" i="6"/>
  <c r="AT43" i="6"/>
  <c r="AT41" i="6" s="1"/>
  <c r="AS43" i="6"/>
  <c r="AS41" i="6" s="1"/>
  <c r="AR43" i="6"/>
  <c r="AR41" i="6" s="1"/>
  <c r="AQ43" i="6"/>
  <c r="AQ41" i="6" s="1"/>
  <c r="AP43" i="6"/>
  <c r="AP41" i="6" s="1"/>
  <c r="AO43" i="6"/>
  <c r="AO41" i="6" s="1"/>
  <c r="AN43" i="6"/>
  <c r="AN41" i="6" s="1"/>
  <c r="AM43" i="6"/>
  <c r="AM41" i="6" s="1"/>
  <c r="AL43" i="6"/>
  <c r="AL41" i="6" s="1"/>
  <c r="AK43" i="6"/>
  <c r="AK41" i="6" s="1"/>
  <c r="AJ43" i="6"/>
  <c r="AJ41" i="6" s="1"/>
  <c r="AI43" i="6"/>
  <c r="AI41" i="6" s="1"/>
  <c r="AH43" i="6"/>
  <c r="AH41" i="6" s="1"/>
  <c r="AG43" i="6"/>
  <c r="AG41" i="6" s="1"/>
  <c r="AF43" i="6"/>
  <c r="AE43" i="6"/>
  <c r="AE41" i="6" s="1"/>
  <c r="AD43" i="6"/>
  <c r="AD41" i="6" s="1"/>
  <c r="AC43" i="6"/>
  <c r="AC41" i="6" s="1"/>
  <c r="AB43" i="6"/>
  <c r="AB41" i="6" s="1"/>
  <c r="AA43" i="6"/>
  <c r="AA41" i="6" s="1"/>
  <c r="Z43" i="6"/>
  <c r="Z41" i="6" s="1"/>
  <c r="Y43" i="6"/>
  <c r="Y41" i="6" s="1"/>
  <c r="X43" i="6"/>
  <c r="X41" i="6" s="1"/>
  <c r="W43" i="6"/>
  <c r="W41" i="6" s="1"/>
  <c r="V43" i="6"/>
  <c r="V41" i="6" s="1"/>
  <c r="U43" i="6"/>
  <c r="U41" i="6" s="1"/>
  <c r="T43" i="6"/>
  <c r="T41" i="6" s="1"/>
  <c r="S43" i="6"/>
  <c r="S41" i="6" s="1"/>
  <c r="R43" i="6"/>
  <c r="R41" i="6" s="1"/>
  <c r="Q43" i="6"/>
  <c r="Q41" i="6" s="1"/>
  <c r="P43" i="6"/>
  <c r="P41" i="6" s="1"/>
  <c r="O43" i="6"/>
  <c r="O41" i="6" s="1"/>
  <c r="N43" i="6"/>
  <c r="N41" i="6" s="1"/>
  <c r="M43" i="6"/>
  <c r="M41" i="6" s="1"/>
  <c r="L43" i="6"/>
  <c r="L41" i="6" s="1"/>
  <c r="K43" i="6"/>
  <c r="K41" i="6" s="1"/>
  <c r="J43" i="6"/>
  <c r="AF42" i="6"/>
  <c r="B42" i="6"/>
  <c r="A42" i="6" s="1"/>
  <c r="AU41" i="6"/>
  <c r="I40" i="6"/>
  <c r="B40" i="6"/>
  <c r="A40" i="6" s="1"/>
  <c r="I39" i="6"/>
  <c r="B39" i="6"/>
  <c r="A39" i="6" s="1"/>
  <c r="I38" i="6"/>
  <c r="B38" i="6"/>
  <c r="A38" i="6" s="1"/>
  <c r="I37" i="6"/>
  <c r="B37" i="6"/>
  <c r="A37" i="6" s="1"/>
  <c r="I35" i="6"/>
  <c r="B35" i="6"/>
  <c r="A35" i="6" s="1"/>
  <c r="I34" i="6"/>
  <c r="B34" i="6"/>
  <c r="A34" i="6" s="1"/>
  <c r="I33" i="6"/>
  <c r="B33" i="6"/>
  <c r="A33" i="6" s="1"/>
  <c r="I32" i="6"/>
  <c r="B32" i="6"/>
  <c r="A32" i="6" s="1"/>
  <c r="BL31" i="6"/>
  <c r="BK31" i="6"/>
  <c r="BK29" i="6" s="1"/>
  <c r="BJ31" i="6"/>
  <c r="BJ29" i="6" s="1"/>
  <c r="BI31" i="6"/>
  <c r="BI29" i="6" s="1"/>
  <c r="BH31" i="6"/>
  <c r="BH29" i="6" s="1"/>
  <c r="BG31" i="6"/>
  <c r="BG29" i="6" s="1"/>
  <c r="BF31" i="6"/>
  <c r="BF29" i="6" s="1"/>
  <c r="BE31" i="6"/>
  <c r="BE29" i="6" s="1"/>
  <c r="BD31" i="6"/>
  <c r="BD29" i="6" s="1"/>
  <c r="BC31" i="6"/>
  <c r="BB31" i="6"/>
  <c r="BB29" i="6" s="1"/>
  <c r="BA31" i="6"/>
  <c r="BA29" i="6" s="1"/>
  <c r="AZ31" i="6"/>
  <c r="AZ29" i="6" s="1"/>
  <c r="AY31" i="6"/>
  <c r="AY29" i="6" s="1"/>
  <c r="AX31" i="6"/>
  <c r="AX29" i="6" s="1"/>
  <c r="AW31" i="6"/>
  <c r="AW29" i="6" s="1"/>
  <c r="AV31" i="6"/>
  <c r="AV29" i="6" s="1"/>
  <c r="AU31" i="6"/>
  <c r="AU29" i="6" s="1"/>
  <c r="AT31" i="6"/>
  <c r="AT29" i="6" s="1"/>
  <c r="AS31" i="6"/>
  <c r="AS29" i="6" s="1"/>
  <c r="AR31" i="6"/>
  <c r="AR29" i="6" s="1"/>
  <c r="AQ31" i="6"/>
  <c r="AQ29" i="6" s="1"/>
  <c r="AP31" i="6"/>
  <c r="AP29" i="6" s="1"/>
  <c r="AO31" i="6"/>
  <c r="AO29" i="6" s="1"/>
  <c r="AN31" i="6"/>
  <c r="AN29" i="6" s="1"/>
  <c r="AM31" i="6"/>
  <c r="AM29" i="6" s="1"/>
  <c r="AL31" i="6"/>
  <c r="AL29" i="6" s="1"/>
  <c r="AK31" i="6"/>
  <c r="AK29" i="6" s="1"/>
  <c r="AJ31" i="6"/>
  <c r="AJ29" i="6" s="1"/>
  <c r="AI31" i="6"/>
  <c r="AI29" i="6" s="1"/>
  <c r="AH31" i="6"/>
  <c r="AH29" i="6" s="1"/>
  <c r="AG31" i="6"/>
  <c r="AG29" i="6" s="1"/>
  <c r="AF31" i="6"/>
  <c r="AF29" i="6" s="1"/>
  <c r="AE31" i="6"/>
  <c r="AE29" i="6" s="1"/>
  <c r="AD31" i="6"/>
  <c r="AD29" i="6" s="1"/>
  <c r="AC31" i="6"/>
  <c r="AC29" i="6" s="1"/>
  <c r="AB31" i="6"/>
  <c r="AB29" i="6" s="1"/>
  <c r="AA31" i="6"/>
  <c r="AA29" i="6" s="1"/>
  <c r="Z31" i="6"/>
  <c r="Z29" i="6" s="1"/>
  <c r="Y31" i="6"/>
  <c r="Y29" i="6" s="1"/>
  <c r="X31" i="6"/>
  <c r="X29" i="6" s="1"/>
  <c r="W31" i="6"/>
  <c r="W29" i="6" s="1"/>
  <c r="V31" i="6"/>
  <c r="V29" i="6" s="1"/>
  <c r="U31" i="6"/>
  <c r="U29" i="6" s="1"/>
  <c r="T31" i="6"/>
  <c r="T29" i="6" s="1"/>
  <c r="S31" i="6"/>
  <c r="S29" i="6" s="1"/>
  <c r="R31" i="6"/>
  <c r="R29" i="6" s="1"/>
  <c r="Q31" i="6"/>
  <c r="Q29" i="6" s="1"/>
  <c r="P31" i="6"/>
  <c r="P29" i="6" s="1"/>
  <c r="O31" i="6"/>
  <c r="O29" i="6" s="1"/>
  <c r="N31" i="6"/>
  <c r="N29" i="6" s="1"/>
  <c r="M31" i="6"/>
  <c r="M29" i="6" s="1"/>
  <c r="L31" i="6"/>
  <c r="L29" i="6" s="1"/>
  <c r="K31" i="6"/>
  <c r="K29" i="6" s="1"/>
  <c r="J31" i="6"/>
  <c r="B30" i="6"/>
  <c r="A30" i="6" s="1"/>
  <c r="BL29" i="6"/>
  <c r="BC29" i="6"/>
  <c r="I28" i="6"/>
  <c r="B28" i="6"/>
  <c r="A28" i="6" s="1"/>
  <c r="I27" i="6"/>
  <c r="B27" i="6"/>
  <c r="A27" i="6" s="1"/>
  <c r="I26" i="6"/>
  <c r="B26" i="6"/>
  <c r="A26" i="6" s="1"/>
  <c r="I25" i="6"/>
  <c r="B25" i="6"/>
  <c r="A25" i="6" s="1"/>
  <c r="BM24" i="6"/>
  <c r="I23" i="6"/>
  <c r="B23" i="6"/>
  <c r="A23" i="6" s="1"/>
  <c r="I22" i="6"/>
  <c r="B22" i="6"/>
  <c r="A22" i="6" s="1"/>
  <c r="I21" i="6"/>
  <c r="B21" i="6"/>
  <c r="I20" i="6"/>
  <c r="B20" i="6"/>
  <c r="A20" i="6" s="1"/>
  <c r="BL19" i="6"/>
  <c r="BL17" i="6" s="1"/>
  <c r="BK19" i="6"/>
  <c r="BJ19" i="6"/>
  <c r="BJ17" i="6" s="1"/>
  <c r="BI19" i="6"/>
  <c r="BI17" i="6" s="1"/>
  <c r="BH19" i="6"/>
  <c r="BH17" i="6" s="1"/>
  <c r="BG19" i="6"/>
  <c r="BG17" i="6" s="1"/>
  <c r="BF19" i="6"/>
  <c r="BF17" i="6" s="1"/>
  <c r="BE19" i="6"/>
  <c r="BE17" i="6" s="1"/>
  <c r="BD19" i="6"/>
  <c r="BD17" i="6" s="1"/>
  <c r="BC19" i="6"/>
  <c r="BC17" i="6" s="1"/>
  <c r="BB19" i="6"/>
  <c r="BB17" i="6" s="1"/>
  <c r="BA19" i="6"/>
  <c r="BA17" i="6" s="1"/>
  <c r="AZ19" i="6"/>
  <c r="AZ17" i="6" s="1"/>
  <c r="AY19" i="6"/>
  <c r="AY17" i="6" s="1"/>
  <c r="AX19" i="6"/>
  <c r="AX17" i="6" s="1"/>
  <c r="AW19" i="6"/>
  <c r="AW17" i="6" s="1"/>
  <c r="AV19" i="6"/>
  <c r="AV17" i="6" s="1"/>
  <c r="AU19" i="6"/>
  <c r="AU17" i="6" s="1"/>
  <c r="AT19" i="6"/>
  <c r="AT17" i="6" s="1"/>
  <c r="AS19" i="6"/>
  <c r="AS17" i="6" s="1"/>
  <c r="AR19" i="6"/>
  <c r="AR17" i="6" s="1"/>
  <c r="AQ19" i="6"/>
  <c r="AQ17" i="6" s="1"/>
  <c r="AP19" i="6"/>
  <c r="AP17" i="6" s="1"/>
  <c r="AO19" i="6"/>
  <c r="AO17" i="6" s="1"/>
  <c r="AN19" i="6"/>
  <c r="AN17" i="6" s="1"/>
  <c r="AM19" i="6"/>
  <c r="AM17" i="6" s="1"/>
  <c r="AL19" i="6"/>
  <c r="AL17" i="6" s="1"/>
  <c r="AK19" i="6"/>
  <c r="AK17" i="6" s="1"/>
  <c r="AJ19" i="6"/>
  <c r="AJ17" i="6" s="1"/>
  <c r="AI19" i="6"/>
  <c r="AI17" i="6" s="1"/>
  <c r="AH19" i="6"/>
  <c r="AH17" i="6" s="1"/>
  <c r="AG19" i="6"/>
  <c r="AG17" i="6" s="1"/>
  <c r="AF19" i="6"/>
  <c r="AF17" i="6" s="1"/>
  <c r="AE19" i="6"/>
  <c r="AE17" i="6" s="1"/>
  <c r="AD19" i="6"/>
  <c r="AD17" i="6" s="1"/>
  <c r="AC19" i="6"/>
  <c r="AC17" i="6" s="1"/>
  <c r="AB19" i="6"/>
  <c r="AB17" i="6" s="1"/>
  <c r="AA19" i="6"/>
  <c r="AA17" i="6" s="1"/>
  <c r="Z19" i="6"/>
  <c r="Z17" i="6" s="1"/>
  <c r="Y19" i="6"/>
  <c r="X19" i="6"/>
  <c r="X17" i="6" s="1"/>
  <c r="W19" i="6"/>
  <c r="W17" i="6" s="1"/>
  <c r="V19" i="6"/>
  <c r="V17" i="6" s="1"/>
  <c r="U19" i="6"/>
  <c r="U17" i="6" s="1"/>
  <c r="T19" i="6"/>
  <c r="T17" i="6" s="1"/>
  <c r="S19" i="6"/>
  <c r="S17" i="6" s="1"/>
  <c r="R19" i="6"/>
  <c r="R17" i="6" s="1"/>
  <c r="Q19" i="6"/>
  <c r="Q17" i="6" s="1"/>
  <c r="P19" i="6"/>
  <c r="P17" i="6" s="1"/>
  <c r="O19" i="6"/>
  <c r="O17" i="6" s="1"/>
  <c r="N19" i="6"/>
  <c r="N17" i="6" s="1"/>
  <c r="M19" i="6"/>
  <c r="M17" i="6" s="1"/>
  <c r="L19" i="6"/>
  <c r="K19" i="6"/>
  <c r="J19" i="6"/>
  <c r="J17" i="6" s="1"/>
  <c r="Y18" i="6"/>
  <c r="B18" i="6"/>
  <c r="A18" i="6" s="1"/>
  <c r="A8" i="6"/>
  <c r="BL7" i="6"/>
  <c r="BK7" i="6"/>
  <c r="BK5" i="6" s="1"/>
  <c r="BJ7" i="6"/>
  <c r="BJ5" i="6" s="1"/>
  <c r="BI7" i="6"/>
  <c r="BI5" i="6" s="1"/>
  <c r="BH7" i="6"/>
  <c r="BH5" i="6" s="1"/>
  <c r="BG7" i="6"/>
  <c r="BG5" i="6" s="1"/>
  <c r="BF7" i="6"/>
  <c r="BE7" i="6"/>
  <c r="BE5" i="6" s="1"/>
  <c r="BD7" i="6"/>
  <c r="BD5" i="6" s="1"/>
  <c r="BC7" i="6"/>
  <c r="BC5" i="6" s="1"/>
  <c r="BB7" i="6"/>
  <c r="BA7" i="6"/>
  <c r="AZ7" i="6"/>
  <c r="AY7" i="6"/>
  <c r="AY5" i="6" s="1"/>
  <c r="AX7" i="6"/>
  <c r="AW7" i="6"/>
  <c r="AW5" i="6" s="1"/>
  <c r="AV7" i="6"/>
  <c r="AV5" i="6" s="1"/>
  <c r="AU7" i="6"/>
  <c r="AU5" i="6" s="1"/>
  <c r="AT7" i="6"/>
  <c r="AT5" i="6" s="1"/>
  <c r="AS7" i="6"/>
  <c r="AS5" i="6" s="1"/>
  <c r="AR7" i="6"/>
  <c r="AR5" i="6" s="1"/>
  <c r="AQ7" i="6"/>
  <c r="AP7" i="6"/>
  <c r="AP5" i="6" s="1"/>
  <c r="AO7" i="6"/>
  <c r="AN7" i="6"/>
  <c r="AN5" i="6" s="1"/>
  <c r="AM7" i="6"/>
  <c r="AL7" i="6"/>
  <c r="AL5" i="6" s="1"/>
  <c r="AK7" i="6"/>
  <c r="AK5" i="6" s="1"/>
  <c r="AJ7" i="6"/>
  <c r="AJ5" i="6" s="1"/>
  <c r="AI7" i="6"/>
  <c r="AH7" i="6"/>
  <c r="AG7" i="6"/>
  <c r="AF7" i="6"/>
  <c r="AF5" i="6" s="1"/>
  <c r="AE7" i="6"/>
  <c r="AE5" i="6" s="1"/>
  <c r="AD7" i="6"/>
  <c r="AD5" i="6" s="1"/>
  <c r="AC7" i="6"/>
  <c r="AC5" i="6" s="1"/>
  <c r="AB7" i="6"/>
  <c r="AB5" i="6" s="1"/>
  <c r="AA7" i="6"/>
  <c r="AA5" i="6" s="1"/>
  <c r="Z7" i="6"/>
  <c r="Y7" i="6"/>
  <c r="Y5" i="6" s="1"/>
  <c r="X7" i="6"/>
  <c r="X5" i="6" s="1"/>
  <c r="W7" i="6"/>
  <c r="W5" i="6" s="1"/>
  <c r="V7" i="6"/>
  <c r="V5" i="6" s="1"/>
  <c r="U7" i="6"/>
  <c r="U5" i="6" s="1"/>
  <c r="T7" i="6"/>
  <c r="T5" i="6" s="1"/>
  <c r="S7" i="6"/>
  <c r="R7" i="6"/>
  <c r="Q7" i="6"/>
  <c r="P7" i="6"/>
  <c r="O7" i="6"/>
  <c r="N7" i="6"/>
  <c r="N5" i="6" s="1"/>
  <c r="M7" i="6"/>
  <c r="M5" i="6" s="1"/>
  <c r="L7" i="6"/>
  <c r="L5" i="6" s="1"/>
  <c r="K7" i="6"/>
  <c r="K5" i="6" s="1"/>
  <c r="J7" i="6"/>
  <c r="J5" i="6" s="1"/>
  <c r="A6" i="6"/>
  <c r="AY2" i="6"/>
  <c r="BI3" i="6" s="1"/>
  <c r="BI1041" i="6" s="1"/>
  <c r="AY3" i="6"/>
  <c r="AY1041" i="6" s="1"/>
  <c r="K3" i="6"/>
  <c r="L3" i="6" s="1"/>
  <c r="M3" i="6" s="1"/>
  <c r="N3" i="6" s="1"/>
  <c r="O3" i="6" s="1"/>
  <c r="P3" i="6" s="1"/>
  <c r="Q3" i="6" s="1"/>
  <c r="R3" i="6" s="1"/>
  <c r="S3" i="6" s="1"/>
  <c r="T3" i="6" s="1"/>
  <c r="U3" i="6" s="1"/>
  <c r="V3" i="6" s="1"/>
  <c r="W3" i="6" s="1"/>
  <c r="X3" i="6" s="1"/>
  <c r="Y3" i="6" s="1"/>
  <c r="Z3" i="6" s="1"/>
  <c r="AA3" i="6" s="1"/>
  <c r="AB3" i="6" s="1"/>
  <c r="AC3" i="6" s="1"/>
  <c r="AD3" i="6" s="1"/>
  <c r="AE3" i="6" s="1"/>
  <c r="AF3" i="6" s="1"/>
  <c r="AG3" i="6" s="1"/>
  <c r="AH3" i="6" s="1"/>
  <c r="AI3" i="6" s="1"/>
  <c r="AJ3" i="6" s="1"/>
  <c r="AK3" i="6" s="1"/>
  <c r="AL3" i="6" s="1"/>
  <c r="AM3" i="6" s="1"/>
  <c r="AN3" i="6" s="1"/>
  <c r="AO3" i="6" s="1"/>
  <c r="AP3" i="6" s="1"/>
  <c r="AQ3" i="6" s="1"/>
  <c r="AR3" i="6" s="1"/>
  <c r="AS3" i="6" s="1"/>
  <c r="AT3" i="6" s="1"/>
  <c r="AU3" i="6" s="1"/>
  <c r="AV3" i="6" s="1"/>
  <c r="AW3" i="6" s="1"/>
  <c r="AX3" i="6" s="1"/>
  <c r="D1" i="6"/>
  <c r="BD3" i="6" l="1"/>
  <c r="BD1041" i="6" s="1"/>
  <c r="BA3" i="6"/>
  <c r="BA1041" i="6" s="1"/>
  <c r="BJ3" i="6"/>
  <c r="BJ1041" i="6" s="1"/>
  <c r="BB3" i="6"/>
  <c r="BB1041" i="6" s="1"/>
  <c r="Y17" i="6"/>
  <c r="AJ953" i="6"/>
  <c r="AK954" i="6" s="1"/>
  <c r="AN953" i="6"/>
  <c r="AO954" i="6" s="1"/>
  <c r="AP953" i="6"/>
  <c r="AQ954" i="6" s="1"/>
  <c r="AX953" i="6"/>
  <c r="O953" i="6"/>
  <c r="W953" i="6"/>
  <c r="Y713" i="6"/>
  <c r="BA953" i="6"/>
  <c r="BK953" i="6"/>
  <c r="BM307" i="6"/>
  <c r="AO953" i="6"/>
  <c r="AP954" i="6" s="1"/>
  <c r="K953" i="6"/>
  <c r="Z581" i="6"/>
  <c r="BF953" i="6"/>
  <c r="BH3" i="6"/>
  <c r="BH1041" i="6" s="1"/>
  <c r="AY953" i="6"/>
  <c r="BM427" i="6"/>
  <c r="BM618" i="6"/>
  <c r="Y617" i="6"/>
  <c r="BM617" i="6" s="1"/>
  <c r="X838" i="6"/>
  <c r="BM839" i="6"/>
  <c r="Y161" i="6"/>
  <c r="Z947" i="6"/>
  <c r="Q953" i="6"/>
  <c r="AW953" i="6"/>
  <c r="AX954" i="6" s="1"/>
  <c r="BC3" i="6"/>
  <c r="BC1041" i="6" s="1"/>
  <c r="BE3" i="6"/>
  <c r="BE1041" i="6" s="1"/>
  <c r="BF3" i="6"/>
  <c r="BF1041" i="6" s="1"/>
  <c r="AF41" i="6"/>
  <c r="Y137" i="6"/>
  <c r="BH949" i="6"/>
  <c r="AL949" i="6"/>
  <c r="AF53" i="6"/>
  <c r="BM143" i="6"/>
  <c r="AB713" i="6"/>
  <c r="X778" i="6"/>
  <c r="BM582" i="6"/>
  <c r="AS953" i="6"/>
  <c r="AT954" i="6" s="1"/>
  <c r="O139" i="6"/>
  <c r="O137" i="6" s="1"/>
  <c r="AA953" i="6"/>
  <c r="AB775" i="6"/>
  <c r="AB953" i="6" s="1"/>
  <c r="AL953" i="6"/>
  <c r="AM954" i="6" s="1"/>
  <c r="AT953" i="6"/>
  <c r="AU954" i="6" s="1"/>
  <c r="K425" i="6"/>
  <c r="BM425" i="6" s="1"/>
  <c r="AZ953" i="6"/>
  <c r="T953" i="6"/>
  <c r="AI953" i="6"/>
  <c r="BM439" i="6"/>
  <c r="BH957" i="6"/>
  <c r="BM54" i="6"/>
  <c r="BH971" i="6"/>
  <c r="Y173" i="6"/>
  <c r="BK3" i="6"/>
  <c r="BK1041" i="6" s="1"/>
  <c r="BK1048" i="6" s="1"/>
  <c r="BK956" i="6" s="1"/>
  <c r="BL3" i="6"/>
  <c r="BL1041" i="6" s="1"/>
  <c r="BM898" i="6"/>
  <c r="BM150" i="6"/>
  <c r="Y149" i="6"/>
  <c r="BM840" i="6"/>
  <c r="Q838" i="6"/>
  <c r="Q947" i="6" s="1"/>
  <c r="BM485" i="6"/>
  <c r="BM509" i="6"/>
  <c r="AD775" i="6"/>
  <c r="AD953" i="6" s="1"/>
  <c r="AD545" i="6"/>
  <c r="AQ949" i="6"/>
  <c r="BM379" i="6"/>
  <c r="AQ778" i="6"/>
  <c r="AQ947" i="6" s="1"/>
  <c r="BG949" i="6"/>
  <c r="BG778" i="6"/>
  <c r="BG947" i="6" s="1"/>
  <c r="BM804" i="6"/>
  <c r="N139" i="6"/>
  <c r="N137" i="6" s="1"/>
  <c r="X137" i="6"/>
  <c r="BG953" i="6"/>
  <c r="Z775" i="6"/>
  <c r="Z953" i="6" s="1"/>
  <c r="L953" i="6"/>
  <c r="U947" i="6"/>
  <c r="U953" i="6"/>
  <c r="AC953" i="6"/>
  <c r="BM547" i="6"/>
  <c r="Z713" i="6"/>
  <c r="AK953" i="6"/>
  <c r="AL954" i="6" s="1"/>
  <c r="BD953" i="6"/>
  <c r="AG953" i="6"/>
  <c r="BL953" i="6"/>
  <c r="V947" i="6"/>
  <c r="P953" i="6"/>
  <c r="P954" i="6" s="1"/>
  <c r="AH953" i="6"/>
  <c r="BH953" i="6"/>
  <c r="AQ953" i="6"/>
  <c r="AR954" i="6" s="1"/>
  <c r="S953" i="6"/>
  <c r="N953" i="6"/>
  <c r="V953" i="6"/>
  <c r="AV953" i="6"/>
  <c r="AW954" i="6" s="1"/>
  <c r="BE953" i="6"/>
  <c r="BM437" i="6"/>
  <c r="BC949" i="6"/>
  <c r="R953" i="6"/>
  <c r="R954" i="6" s="1"/>
  <c r="AR953" i="6"/>
  <c r="AS954" i="6" s="1"/>
  <c r="BI953" i="6"/>
  <c r="BC953" i="6"/>
  <c r="BB1054" i="6"/>
  <c r="BA1042" i="6"/>
  <c r="BM163" i="6"/>
  <c r="AY774" i="6"/>
  <c r="BE1048" i="6"/>
  <c r="BF1044" i="6"/>
  <c r="AZ947" i="6"/>
  <c r="BG3" i="6"/>
  <c r="BG1041" i="6" s="1"/>
  <c r="BG1042" i="6" s="1"/>
  <c r="BM365" i="6"/>
  <c r="BJ953" i="6"/>
  <c r="BI1056" i="6"/>
  <c r="BI1048" i="6"/>
  <c r="BI1046" i="6"/>
  <c r="BI1054" i="6"/>
  <c r="BM475" i="6"/>
  <c r="AJ774" i="6"/>
  <c r="AU774" i="6"/>
  <c r="BI971" i="6"/>
  <c r="BM391" i="6"/>
  <c r="J389" i="6"/>
  <c r="BM389" i="6" s="1"/>
  <c r="BM401" i="6"/>
  <c r="BM497" i="6"/>
  <c r="BM521" i="6"/>
  <c r="AF947" i="6"/>
  <c r="S957" i="6"/>
  <c r="BA1046" i="6"/>
  <c r="W774" i="6"/>
  <c r="AK774" i="6"/>
  <c r="AV774" i="6"/>
  <c r="BG776" i="6"/>
  <c r="BM77" i="6"/>
  <c r="BM305" i="6"/>
  <c r="BM377" i="6"/>
  <c r="BM499" i="6"/>
  <c r="BM511" i="6"/>
  <c r="BH1042" i="6"/>
  <c r="BA1044" i="6"/>
  <c r="BJ1044" i="6"/>
  <c r="BJ1056" i="6"/>
  <c r="BH1044" i="6"/>
  <c r="AY1046" i="6"/>
  <c r="BB1042" i="6"/>
  <c r="BJ1046" i="6"/>
  <c r="BH1054" i="6"/>
  <c r="BA1048" i="6"/>
  <c r="BC1046" i="6"/>
  <c r="BF1056" i="6"/>
  <c r="BF1054" i="6"/>
  <c r="BF1046" i="6"/>
  <c r="BF1048" i="6"/>
  <c r="BF1042" i="6"/>
  <c r="BC774" i="6"/>
  <c r="N593" i="6"/>
  <c r="BM593" i="6" s="1"/>
  <c r="BM595" i="6"/>
  <c r="BD959" i="6"/>
  <c r="AM964" i="6"/>
  <c r="BD1056" i="6"/>
  <c r="BD1046" i="6"/>
  <c r="BD1048" i="6"/>
  <c r="BD1042" i="6"/>
  <c r="BD1044" i="6"/>
  <c r="BD1054" i="6"/>
  <c r="BM293" i="6"/>
  <c r="BM473" i="6"/>
  <c r="BM533" i="6"/>
  <c r="L557" i="6"/>
  <c r="BM559" i="6"/>
  <c r="BM715" i="6"/>
  <c r="J713" i="6"/>
  <c r="Y826" i="6"/>
  <c r="Y949" i="6"/>
  <c r="AO826" i="6"/>
  <c r="AO947" i="6" s="1"/>
  <c r="AO949" i="6"/>
  <c r="AW949" i="6"/>
  <c r="AW826" i="6"/>
  <c r="BE949" i="6"/>
  <c r="BE826" i="6"/>
  <c r="BE947" i="6" s="1"/>
  <c r="BM828" i="6"/>
  <c r="BG1054" i="6"/>
  <c r="BH1046" i="6"/>
  <c r="BH954" i="6" s="1"/>
  <c r="BI1044" i="6"/>
  <c r="BC1056" i="6"/>
  <c r="BC1042" i="6"/>
  <c r="BC1048" i="6"/>
  <c r="BC1044" i="6"/>
  <c r="BC1054" i="6"/>
  <c r="BM125" i="6"/>
  <c r="BM209" i="6"/>
  <c r="BD971" i="6"/>
  <c r="BD281" i="6"/>
  <c r="BK971" i="6"/>
  <c r="BK281" i="6"/>
  <c r="BM320" i="6"/>
  <c r="M319" i="6"/>
  <c r="M317" i="6" s="1"/>
  <c r="BM523" i="6"/>
  <c r="BG1046" i="6"/>
  <c r="AN774" i="6"/>
  <c r="BJ971" i="6"/>
  <c r="BJ281" i="6"/>
  <c r="BJ774" i="6" s="1"/>
  <c r="J665" i="6"/>
  <c r="BM665" i="6" s="1"/>
  <c r="BM667" i="6"/>
  <c r="BJ1054" i="6"/>
  <c r="BI1042" i="6"/>
  <c r="BK1056" i="6"/>
  <c r="BK972" i="6" s="1"/>
  <c r="BK1042" i="6"/>
  <c r="BK1044" i="6"/>
  <c r="BK1054" i="6"/>
  <c r="BK1046" i="6"/>
  <c r="BK954" i="6" s="1"/>
  <c r="BE1044" i="6"/>
  <c r="BE1054" i="6"/>
  <c r="BE1046" i="6"/>
  <c r="BE954" i="6" s="1"/>
  <c r="BE1042" i="6"/>
  <c r="BE1056" i="6"/>
  <c r="BM19" i="6"/>
  <c r="K17" i="6"/>
  <c r="A21" i="6"/>
  <c r="AS1001" i="6" s="1"/>
  <c r="J965" i="6"/>
  <c r="BJ963" i="6"/>
  <c r="BM43" i="6"/>
  <c r="J41" i="6"/>
  <c r="BM41" i="6" s="1"/>
  <c r="BM145" i="6"/>
  <c r="BE281" i="6"/>
  <c r="BE971" i="6"/>
  <c r="J317" i="6"/>
  <c r="BM329" i="6"/>
  <c r="BM413" i="6"/>
  <c r="BM689" i="6"/>
  <c r="BM737" i="6"/>
  <c r="K949" i="6"/>
  <c r="BM780" i="6"/>
  <c r="K778" i="6"/>
  <c r="K947" i="6" s="1"/>
  <c r="S949" i="6"/>
  <c r="S778" i="6"/>
  <c r="S947" i="6" s="1"/>
  <c r="AA949" i="6"/>
  <c r="AA778" i="6"/>
  <c r="AA947" i="6" s="1"/>
  <c r="AI949" i="6"/>
  <c r="AI778" i="6"/>
  <c r="AI947" i="6" s="1"/>
  <c r="AY778" i="6"/>
  <c r="AY947" i="6" s="1"/>
  <c r="AY949" i="6"/>
  <c r="BF778" i="6"/>
  <c r="BF947" i="6" s="1"/>
  <c r="BF949" i="6"/>
  <c r="AA774" i="6"/>
  <c r="BB1046" i="6"/>
  <c r="BH774" i="6"/>
  <c r="M605" i="6"/>
  <c r="BM607" i="6"/>
  <c r="L949" i="6"/>
  <c r="L778" i="6"/>
  <c r="T949" i="6"/>
  <c r="T778" i="6"/>
  <c r="T947" i="6" s="1"/>
  <c r="AB949" i="6"/>
  <c r="AB778" i="6"/>
  <c r="AB947" i="6" s="1"/>
  <c r="AJ778" i="6"/>
  <c r="AJ947" i="6" s="1"/>
  <c r="AJ949" i="6"/>
  <c r="AR778" i="6"/>
  <c r="AR947" i="6" s="1"/>
  <c r="AR949" i="6"/>
  <c r="J874" i="6"/>
  <c r="BM876" i="6"/>
  <c r="L959" i="6"/>
  <c r="L963" i="6"/>
  <c r="BF984" i="6"/>
  <c r="Q1001" i="6"/>
  <c r="V1001" i="6"/>
  <c r="AZ3" i="6"/>
  <c r="AZ1041" i="6" s="1"/>
  <c r="AL774" i="6"/>
  <c r="J776" i="6"/>
  <c r="BM7" i="6"/>
  <c r="R776" i="6"/>
  <c r="R5" i="6"/>
  <c r="R774" i="6" s="1"/>
  <c r="Z776" i="6"/>
  <c r="Z5" i="6"/>
  <c r="Z774" i="6" s="1"/>
  <c r="Z950" i="6" s="1"/>
  <c r="AH776" i="6"/>
  <c r="AH5" i="6"/>
  <c r="AH774" i="6" s="1"/>
  <c r="AP776" i="6"/>
  <c r="AX776" i="6"/>
  <c r="AX5" i="6"/>
  <c r="AX774" i="6" s="1"/>
  <c r="BF5" i="6"/>
  <c r="BF776" i="6"/>
  <c r="L776" i="6"/>
  <c r="L17" i="6"/>
  <c r="L774" i="6" s="1"/>
  <c r="T776" i="6"/>
  <c r="AR776" i="6"/>
  <c r="BM53" i="6"/>
  <c r="N149" i="6"/>
  <c r="BM151" i="6"/>
  <c r="BM257" i="6"/>
  <c r="J281" i="6"/>
  <c r="BM281" i="6" s="1"/>
  <c r="J971" i="6"/>
  <c r="J972" i="6" s="1"/>
  <c r="BM283" i="6"/>
  <c r="BM353" i="6"/>
  <c r="BM355" i="6"/>
  <c r="AD947" i="6"/>
  <c r="AU947" i="6"/>
  <c r="M962" i="6"/>
  <c r="AZ965" i="6"/>
  <c r="K776" i="6"/>
  <c r="S776" i="6"/>
  <c r="AA776" i="6"/>
  <c r="AI776" i="6"/>
  <c r="AI5" i="6"/>
  <c r="AI774" i="6" s="1"/>
  <c r="AQ776" i="6"/>
  <c r="AQ955" i="6" s="1"/>
  <c r="AR956" i="6" s="1"/>
  <c r="AQ5" i="6"/>
  <c r="AQ774" i="6" s="1"/>
  <c r="AQ950" i="6" s="1"/>
  <c r="AR951" i="6" s="1"/>
  <c r="AY776" i="6"/>
  <c r="BL776" i="6"/>
  <c r="BL5" i="6"/>
  <c r="BM211" i="6"/>
  <c r="BM233" i="6"/>
  <c r="BM343" i="6"/>
  <c r="J341" i="6"/>
  <c r="BM341" i="6" s="1"/>
  <c r="BM569" i="6"/>
  <c r="M653" i="6"/>
  <c r="BM653" i="6" s="1"/>
  <c r="BM655" i="6"/>
  <c r="BM703" i="6"/>
  <c r="P802" i="6"/>
  <c r="P947" i="6" s="1"/>
  <c r="P949" i="6"/>
  <c r="X802" i="6"/>
  <c r="X947" i="6" s="1"/>
  <c r="X949" i="6"/>
  <c r="AN802" i="6"/>
  <c r="AN947" i="6" s="1"/>
  <c r="AN950" i="6" s="1"/>
  <c r="AO951" i="6" s="1"/>
  <c r="AN949" i="6"/>
  <c r="AV802" i="6"/>
  <c r="AV947" i="6" s="1"/>
  <c r="AV949" i="6"/>
  <c r="AG962" i="6"/>
  <c r="BK965" i="6"/>
  <c r="AZ1054" i="6"/>
  <c r="S5" i="6"/>
  <c r="S774" i="6" s="1"/>
  <c r="AR774" i="6"/>
  <c r="BI41" i="6"/>
  <c r="BI774" i="6" s="1"/>
  <c r="BI776" i="6"/>
  <c r="BM451" i="6"/>
  <c r="BM463" i="6"/>
  <c r="BM546" i="6"/>
  <c r="BM629" i="6"/>
  <c r="BM701" i="6"/>
  <c r="BM751" i="6"/>
  <c r="AM947" i="6"/>
  <c r="BM850" i="6"/>
  <c r="BM864" i="6"/>
  <c r="L862" i="6"/>
  <c r="BM862" i="6" s="1"/>
  <c r="Z949" i="6"/>
  <c r="AA958" i="6"/>
  <c r="L960" i="6"/>
  <c r="AO962" i="6"/>
  <c r="O964" i="6"/>
  <c r="AC774" i="6"/>
  <c r="BD774" i="6"/>
  <c r="AO1024" i="6"/>
  <c r="N1024" i="6"/>
  <c r="AX1036" i="6"/>
  <c r="Q1036" i="6"/>
  <c r="AR1018" i="6"/>
  <c r="BA1010" i="6"/>
  <c r="AL1004" i="6"/>
  <c r="AU1024" i="6"/>
  <c r="BI1014" i="6"/>
  <c r="P1031" i="6"/>
  <c r="BI1006" i="6"/>
  <c r="Z1005" i="6"/>
  <c r="S992" i="6"/>
  <c r="AS988" i="6"/>
  <c r="BM1014" i="6"/>
  <c r="AJ1037" i="6"/>
  <c r="AO1014" i="6"/>
  <c r="AT1010" i="6"/>
  <c r="AF996" i="6"/>
  <c r="AX993" i="6"/>
  <c r="BL980" i="6"/>
  <c r="AF977" i="6"/>
  <c r="U1030" i="6"/>
  <c r="BJ1018" i="6"/>
  <c r="L1005" i="6"/>
  <c r="BG1003" i="6"/>
  <c r="AN993" i="6"/>
  <c r="U993" i="6"/>
  <c r="O980" i="6"/>
  <c r="AM979" i="6"/>
  <c r="AC1023" i="6"/>
  <c r="AK1019" i="6"/>
  <c r="AR995" i="6"/>
  <c r="U994" i="6"/>
  <c r="BG982" i="6"/>
  <c r="R981" i="6"/>
  <c r="R1024" i="6"/>
  <c r="P1023" i="6"/>
  <c r="N998" i="6"/>
  <c r="T996" i="6"/>
  <c r="AD988" i="6"/>
  <c r="BC983" i="6"/>
  <c r="R1036" i="6"/>
  <c r="Z1033" i="6"/>
  <c r="BA1007" i="6"/>
  <c r="BM1006" i="6"/>
  <c r="S994" i="6"/>
  <c r="AL993" i="6"/>
  <c r="AF980" i="6"/>
  <c r="AD979" i="6"/>
  <c r="AI1029" i="6"/>
  <c r="AZ1021" i="6"/>
  <c r="AA997" i="6"/>
  <c r="AW996" i="6"/>
  <c r="AL981" i="6"/>
  <c r="AE980" i="6"/>
  <c r="BM1027" i="6"/>
  <c r="BM1022" i="6"/>
  <c r="AP1017" i="6"/>
  <c r="AX1016" i="6"/>
  <c r="Q995" i="6"/>
  <c r="AP994" i="6"/>
  <c r="AO982" i="6"/>
  <c r="BF981" i="6"/>
  <c r="AN1005" i="6"/>
  <c r="J1004" i="6"/>
  <c r="BM1019" i="6"/>
  <c r="BG1014" i="6"/>
  <c r="AG983" i="6"/>
  <c r="X982" i="6"/>
  <c r="BE997" i="6"/>
  <c r="AO996" i="6"/>
  <c r="BA985" i="6"/>
  <c r="AE1006" i="6"/>
  <c r="BL998" i="6"/>
  <c r="AV1027" i="6"/>
  <c r="T1011" i="6"/>
  <c r="AK1007" i="6"/>
  <c r="BL982" i="6"/>
  <c r="BC981" i="6"/>
  <c r="T774" i="6"/>
  <c r="AD774" i="6"/>
  <c r="BE774" i="6"/>
  <c r="U776" i="6"/>
  <c r="AC776" i="6"/>
  <c r="AK776" i="6"/>
  <c r="AS776" i="6"/>
  <c r="BA776" i="6"/>
  <c r="BA5" i="6"/>
  <c r="BK17" i="6"/>
  <c r="BK774" i="6" s="1"/>
  <c r="BK776" i="6"/>
  <c r="Y776" i="6"/>
  <c r="Y955" i="6" s="1"/>
  <c r="AW776" i="6"/>
  <c r="AW955" i="6" s="1"/>
  <c r="AX956" i="6" s="1"/>
  <c r="BL89" i="6"/>
  <c r="BL971" i="6"/>
  <c r="BM197" i="6"/>
  <c r="BA971" i="6"/>
  <c r="BA281" i="6"/>
  <c r="BM367" i="6"/>
  <c r="BM449" i="6"/>
  <c r="BM545" i="6"/>
  <c r="BM852" i="6"/>
  <c r="BG958" i="6"/>
  <c r="BL963" i="6"/>
  <c r="AZ1004" i="6"/>
  <c r="AC1017" i="6"/>
  <c r="AP774" i="6"/>
  <c r="U774" i="6"/>
  <c r="AS774" i="6"/>
  <c r="BG774" i="6"/>
  <c r="BG950" i="6" s="1"/>
  <c r="N776" i="6"/>
  <c r="V776" i="6"/>
  <c r="AD776" i="6"/>
  <c r="AL776" i="6"/>
  <c r="AL955" i="6" s="1"/>
  <c r="AM956" i="6" s="1"/>
  <c r="AT776" i="6"/>
  <c r="BB776" i="6"/>
  <c r="BB5" i="6"/>
  <c r="BB774" i="6" s="1"/>
  <c r="BH776" i="6"/>
  <c r="BH955" i="6" s="1"/>
  <c r="BI961" i="6"/>
  <c r="BA961" i="6"/>
  <c r="AS961" i="6"/>
  <c r="AK961" i="6"/>
  <c r="AC961" i="6"/>
  <c r="U961" i="6"/>
  <c r="K961" i="6"/>
  <c r="BG961" i="6"/>
  <c r="AX961" i="6"/>
  <c r="AO961" i="6"/>
  <c r="AF961" i="6"/>
  <c r="W961" i="6"/>
  <c r="J961" i="6"/>
  <c r="BK961" i="6"/>
  <c r="AZ961" i="6"/>
  <c r="AP961" i="6"/>
  <c r="AE961" i="6"/>
  <c r="T961" i="6"/>
  <c r="N961" i="6"/>
  <c r="BJ961" i="6"/>
  <c r="AY961" i="6"/>
  <c r="AN961" i="6"/>
  <c r="AD961" i="6"/>
  <c r="S961" i="6"/>
  <c r="BI965" i="6"/>
  <c r="AS965" i="6"/>
  <c r="K965" i="6"/>
  <c r="X965" i="6"/>
  <c r="BH961" i="6"/>
  <c r="AU961" i="6"/>
  <c r="AH961" i="6"/>
  <c r="R961" i="6"/>
  <c r="BH965" i="6"/>
  <c r="AR965" i="6"/>
  <c r="L965" i="6"/>
  <c r="Z965" i="6"/>
  <c r="BF961" i="6"/>
  <c r="AT961" i="6"/>
  <c r="AG961" i="6"/>
  <c r="Q961" i="6"/>
  <c r="BH960" i="6"/>
  <c r="AV960" i="6"/>
  <c r="AF960" i="6"/>
  <c r="S960" i="6"/>
  <c r="AX965" i="6"/>
  <c r="O965" i="6"/>
  <c r="AG965" i="6"/>
  <c r="AV961" i="6"/>
  <c r="AA961" i="6"/>
  <c r="M961" i="6"/>
  <c r="AX960" i="6"/>
  <c r="AC960" i="6"/>
  <c r="K960" i="6"/>
  <c r="BA959" i="6"/>
  <c r="AG959" i="6"/>
  <c r="N959" i="6"/>
  <c r="BL965" i="6"/>
  <c r="AQ965" i="6"/>
  <c r="S965" i="6"/>
  <c r="AR961" i="6"/>
  <c r="Z961" i="6"/>
  <c r="AR960" i="6"/>
  <c r="AB960" i="6"/>
  <c r="J960" i="6"/>
  <c r="AZ959" i="6"/>
  <c r="AF959" i="6"/>
  <c r="M959" i="6"/>
  <c r="BH958" i="6"/>
  <c r="AP958" i="6"/>
  <c r="W958" i="6"/>
  <c r="BE965" i="6"/>
  <c r="AO965" i="6"/>
  <c r="U965" i="6"/>
  <c r="BC962" i="6"/>
  <c r="AN962" i="6"/>
  <c r="V962" i="6"/>
  <c r="BE961" i="6"/>
  <c r="AM961" i="6"/>
  <c r="X961" i="6"/>
  <c r="BG960" i="6"/>
  <c r="AO960" i="6"/>
  <c r="W960" i="6"/>
  <c r="AR959" i="6"/>
  <c r="Z959" i="6"/>
  <c r="K959" i="6"/>
  <c r="BB958" i="6"/>
  <c r="J958" i="6"/>
  <c r="Z958" i="6"/>
  <c r="BG957" i="6"/>
  <c r="AL957" i="6"/>
  <c r="T957" i="6"/>
  <c r="AY965" i="6"/>
  <c r="AC965" i="6"/>
  <c r="BE964" i="6"/>
  <c r="R964" i="6"/>
  <c r="BB962" i="6"/>
  <c r="AC962" i="6"/>
  <c r="BL961" i="6"/>
  <c r="AI961" i="6"/>
  <c r="BL960" i="6"/>
  <c r="AK960" i="6"/>
  <c r="AL959" i="6"/>
  <c r="AR958" i="6"/>
  <c r="AE958" i="6"/>
  <c r="AV957" i="6"/>
  <c r="AP965" i="6"/>
  <c r="AE965" i="6"/>
  <c r="AU964" i="6"/>
  <c r="Y964" i="6"/>
  <c r="BA962" i="6"/>
  <c r="W962" i="6"/>
  <c r="BD961" i="6"/>
  <c r="AB961" i="6"/>
  <c r="BF960" i="6"/>
  <c r="AE960" i="6"/>
  <c r="BG959" i="6"/>
  <c r="AK959" i="6"/>
  <c r="AK958" i="6"/>
  <c r="AM957" i="6"/>
  <c r="K957" i="6"/>
  <c r="AN965" i="6"/>
  <c r="AF965" i="6"/>
  <c r="AS964" i="6"/>
  <c r="Z964" i="6"/>
  <c r="AY962" i="6"/>
  <c r="S962" i="6"/>
  <c r="BC961" i="6"/>
  <c r="Y961" i="6"/>
  <c r="BC960" i="6"/>
  <c r="AA960" i="6"/>
  <c r="BF959" i="6"/>
  <c r="AB959" i="6"/>
  <c r="BK958" i="6"/>
  <c r="K958" i="6"/>
  <c r="AK957" i="6"/>
  <c r="AI965" i="6"/>
  <c r="AX962" i="6"/>
  <c r="N962" i="6"/>
  <c r="BB961" i="6"/>
  <c r="V961" i="6"/>
  <c r="BA960" i="6"/>
  <c r="U960" i="6"/>
  <c r="BE959" i="6"/>
  <c r="Y959" i="6"/>
  <c r="BJ958" i="6"/>
  <c r="M958" i="6"/>
  <c r="AJ957" i="6"/>
  <c r="BC965" i="6"/>
  <c r="M965" i="6"/>
  <c r="AL962" i="6"/>
  <c r="J962" i="6"/>
  <c r="AQ961" i="6"/>
  <c r="O961" i="6"/>
  <c r="AP960" i="6"/>
  <c r="Q960" i="6"/>
  <c r="AT959" i="6"/>
  <c r="Q959" i="6"/>
  <c r="AY958" i="6"/>
  <c r="P958" i="6"/>
  <c r="BC957" i="6"/>
  <c r="AD957" i="6"/>
  <c r="T965" i="6"/>
  <c r="Q964" i="6"/>
  <c r="AG963" i="6"/>
  <c r="AY960" i="6"/>
  <c r="AQ959" i="6"/>
  <c r="AX958" i="6"/>
  <c r="AY957" i="6"/>
  <c r="W965" i="6"/>
  <c r="AN960" i="6"/>
  <c r="AP959" i="6"/>
  <c r="AW958" i="6"/>
  <c r="AW957" i="6"/>
  <c r="AW961" i="6"/>
  <c r="AM960" i="6"/>
  <c r="X959" i="6"/>
  <c r="N958" i="6"/>
  <c r="AI957" i="6"/>
  <c r="BJ962" i="6"/>
  <c r="AL961" i="6"/>
  <c r="R960" i="6"/>
  <c r="P959" i="6"/>
  <c r="Y958" i="6"/>
  <c r="W957" i="6"/>
  <c r="BA965" i="6"/>
  <c r="BF964" i="6"/>
  <c r="AR963" i="6"/>
  <c r="AH962" i="6"/>
  <c r="P961" i="6"/>
  <c r="Q957" i="6"/>
  <c r="BD776" i="6"/>
  <c r="BM31" i="6"/>
  <c r="J29" i="6"/>
  <c r="BM29" i="6" s="1"/>
  <c r="J65" i="6"/>
  <c r="BM65" i="6" s="1"/>
  <c r="BM67" i="6"/>
  <c r="BM113" i="6"/>
  <c r="BM127" i="6"/>
  <c r="BM161" i="6"/>
  <c r="BB971" i="6"/>
  <c r="BM295" i="6"/>
  <c r="BM403" i="6"/>
  <c r="BM1005" i="6"/>
  <c r="J677" i="6"/>
  <c r="BM677" i="6" s="1"/>
  <c r="BM679" i="6"/>
  <c r="BM727" i="6"/>
  <c r="L961" i="6"/>
  <c r="BH964" i="6"/>
  <c r="N979" i="6"/>
  <c r="BH982" i="6"/>
  <c r="BJ1009" i="6"/>
  <c r="BF1014" i="6"/>
  <c r="BG1044" i="6"/>
  <c r="BG1056" i="6"/>
  <c r="BG1048" i="6"/>
  <c r="AB776" i="6"/>
  <c r="AZ5" i="6"/>
  <c r="AZ774" i="6" s="1"/>
  <c r="AZ950" i="6" s="1"/>
  <c r="AZ776" i="6"/>
  <c r="BC971" i="6"/>
  <c r="BM173" i="6"/>
  <c r="BM187" i="6"/>
  <c r="BM235" i="6"/>
  <c r="BM245" i="6"/>
  <c r="V774" i="6"/>
  <c r="V950" i="6" s="1"/>
  <c r="AF774" i="6"/>
  <c r="AT774" i="6"/>
  <c r="O776" i="6"/>
  <c r="O5" i="6"/>
  <c r="O774" i="6" s="1"/>
  <c r="W776" i="6"/>
  <c r="AE776" i="6"/>
  <c r="AM776" i="6"/>
  <c r="AM5" i="6"/>
  <c r="AM774" i="6" s="1"/>
  <c r="AU776" i="6"/>
  <c r="BC776" i="6"/>
  <c r="BC955" i="6" s="1"/>
  <c r="BM42" i="6"/>
  <c r="AF775" i="6"/>
  <c r="AF953" i="6" s="1"/>
  <c r="AG954" i="6" s="1"/>
  <c r="BE776" i="6"/>
  <c r="BM79" i="6"/>
  <c r="BM89" i="6"/>
  <c r="M139" i="6"/>
  <c r="M137" i="6" s="1"/>
  <c r="M774" i="6" s="1"/>
  <c r="BM140" i="6"/>
  <c r="BM977" i="6" s="1"/>
  <c r="BM142" i="6"/>
  <c r="BM461" i="6"/>
  <c r="X581" i="6"/>
  <c r="X774" i="6" s="1"/>
  <c r="AE775" i="6"/>
  <c r="AE953" i="6" s="1"/>
  <c r="AE713" i="6"/>
  <c r="AE774" i="6" s="1"/>
  <c r="BM714" i="6"/>
  <c r="BA947" i="6"/>
  <c r="BM936" i="6"/>
  <c r="AJ961" i="6"/>
  <c r="M963" i="6"/>
  <c r="AE1003" i="6"/>
  <c r="M1007" i="6"/>
  <c r="AX1023" i="6"/>
  <c r="BM631" i="6"/>
  <c r="BM763" i="6"/>
  <c r="M947" i="6"/>
  <c r="AW947" i="6"/>
  <c r="BJ947" i="6"/>
  <c r="BH947" i="6"/>
  <c r="BH950" i="6" s="1"/>
  <c r="BI947" i="6"/>
  <c r="Q949" i="6"/>
  <c r="Q802" i="6"/>
  <c r="AG949" i="6"/>
  <c r="Y874" i="6"/>
  <c r="Y948" i="6"/>
  <c r="BM875" i="6"/>
  <c r="AC949" i="6"/>
  <c r="K221" i="6"/>
  <c r="BM223" i="6"/>
  <c r="BM749" i="6"/>
  <c r="O778" i="6"/>
  <c r="O947" i="6" s="1"/>
  <c r="O949" i="6"/>
  <c r="W778" i="6"/>
  <c r="W947" i="6" s="1"/>
  <c r="W949" i="6"/>
  <c r="AE778" i="6"/>
  <c r="AE947" i="6" s="1"/>
  <c r="AE949" i="6"/>
  <c r="AU949" i="6"/>
  <c r="BB949" i="6"/>
  <c r="BJ949" i="6"/>
  <c r="J886" i="6"/>
  <c r="BM886" i="6" s="1"/>
  <c r="BM888" i="6"/>
  <c r="BM900" i="6"/>
  <c r="J953" i="6"/>
  <c r="K954" i="6" s="1"/>
  <c r="AM949" i="6"/>
  <c r="AB581" i="6"/>
  <c r="BB778" i="6"/>
  <c r="BB947" i="6" s="1"/>
  <c r="AF949" i="6"/>
  <c r="BM924" i="6"/>
  <c r="BF963" i="6"/>
  <c r="AX963" i="6"/>
  <c r="AP963" i="6"/>
  <c r="J963" i="6"/>
  <c r="R963" i="6"/>
  <c r="Z963" i="6"/>
  <c r="AH963" i="6"/>
  <c r="BK963" i="6"/>
  <c r="BB963" i="6"/>
  <c r="AS963" i="6"/>
  <c r="AJ963" i="6"/>
  <c r="Q963" i="6"/>
  <c r="AA963" i="6"/>
  <c r="BI963" i="6"/>
  <c r="AY963" i="6"/>
  <c r="AN963" i="6"/>
  <c r="N963" i="6"/>
  <c r="X963" i="6"/>
  <c r="BH963" i="6"/>
  <c r="AW963" i="6"/>
  <c r="AM963" i="6"/>
  <c r="O963" i="6"/>
  <c r="Y963" i="6"/>
  <c r="BC963" i="6"/>
  <c r="AO963" i="6"/>
  <c r="S963" i="6"/>
  <c r="AE963" i="6"/>
  <c r="BA963" i="6"/>
  <c r="AL963" i="6"/>
  <c r="T963" i="6"/>
  <c r="AF963" i="6"/>
  <c r="BG963" i="6"/>
  <c r="AQ963" i="6"/>
  <c r="V963" i="6"/>
  <c r="BE963" i="6"/>
  <c r="AK963" i="6"/>
  <c r="W963" i="6"/>
  <c r="AZ963" i="6"/>
  <c r="K963" i="6"/>
  <c r="AC963" i="6"/>
  <c r="BD963" i="6"/>
  <c r="P963" i="6"/>
  <c r="AV963" i="6"/>
  <c r="U963" i="6"/>
  <c r="AU963" i="6"/>
  <c r="AB963" i="6"/>
  <c r="AT963" i="6"/>
  <c r="AD963" i="6"/>
  <c r="AI963" i="6"/>
  <c r="BM761" i="6"/>
  <c r="BL949" i="6"/>
  <c r="BL778" i="6"/>
  <c r="BL947" i="6" s="1"/>
  <c r="BK949" i="6"/>
  <c r="BK790" i="6"/>
  <c r="BK947" i="6" s="1"/>
  <c r="M949" i="6"/>
  <c r="U949" i="6"/>
  <c r="AK947" i="6"/>
  <c r="AK950" i="6" s="1"/>
  <c r="AL951" i="6" s="1"/>
  <c r="BM816" i="6"/>
  <c r="J814" i="6"/>
  <c r="BM814" i="6" s="1"/>
  <c r="J949" i="6"/>
  <c r="BM643" i="6"/>
  <c r="K641" i="6"/>
  <c r="BM641" i="6" s="1"/>
  <c r="BM725" i="6"/>
  <c r="BM739" i="6"/>
  <c r="AC947" i="6"/>
  <c r="AP947" i="6"/>
  <c r="BC790" i="6"/>
  <c r="BC947" i="6" s="1"/>
  <c r="BC950" i="6" s="1"/>
  <c r="AG802" i="6"/>
  <c r="AG947" i="6" s="1"/>
  <c r="BL964" i="6"/>
  <c r="BD964" i="6"/>
  <c r="AV964" i="6"/>
  <c r="AN964" i="6"/>
  <c r="L964" i="6"/>
  <c r="T964" i="6"/>
  <c r="AB964" i="6"/>
  <c r="BG964" i="6"/>
  <c r="AX964" i="6"/>
  <c r="AO964" i="6"/>
  <c r="M964" i="6"/>
  <c r="V964" i="6"/>
  <c r="AE964" i="6"/>
  <c r="BB964" i="6"/>
  <c r="AR964" i="6"/>
  <c r="J964" i="6"/>
  <c r="U964" i="6"/>
  <c r="AF964" i="6"/>
  <c r="BK964" i="6"/>
  <c r="BA964" i="6"/>
  <c r="AQ964" i="6"/>
  <c r="K964" i="6"/>
  <c r="W964" i="6"/>
  <c r="AG964" i="6"/>
  <c r="AY964" i="6"/>
  <c r="AK964" i="6"/>
  <c r="S964" i="6"/>
  <c r="BJ964" i="6"/>
  <c r="AW964" i="6"/>
  <c r="AJ964" i="6"/>
  <c r="X964" i="6"/>
  <c r="BC964" i="6"/>
  <c r="AI964" i="6"/>
  <c r="AA964" i="6"/>
  <c r="AZ964" i="6"/>
  <c r="N964" i="6"/>
  <c r="AC964" i="6"/>
  <c r="AT964" i="6"/>
  <c r="P964" i="6"/>
  <c r="AH964" i="6"/>
  <c r="AL964" i="6"/>
  <c r="BI964" i="6"/>
  <c r="BE975" i="6"/>
  <c r="AV975" i="6"/>
  <c r="AN975" i="6"/>
  <c r="AD975" i="6"/>
  <c r="BF975" i="6"/>
  <c r="AA975" i="6"/>
  <c r="R975" i="6"/>
  <c r="J975" i="6"/>
  <c r="BC975" i="6"/>
  <c r="U975" i="6"/>
  <c r="AZ975" i="6"/>
  <c r="AM975" i="6"/>
  <c r="Y975" i="6"/>
  <c r="BK975" i="6"/>
  <c r="AK975" i="6"/>
  <c r="BB975" i="6"/>
  <c r="AH975" i="6"/>
  <c r="BA975" i="6"/>
  <c r="AG975" i="6"/>
  <c r="BH975" i="6"/>
  <c r="AE975" i="6"/>
  <c r="AI975" i="6"/>
  <c r="AW975" i="6"/>
  <c r="AB975" i="6"/>
  <c r="BI975" i="6"/>
  <c r="AK983" i="6"/>
  <c r="AC983" i="6"/>
  <c r="U983" i="6"/>
  <c r="M983" i="6"/>
  <c r="AZ983" i="6"/>
  <c r="P983" i="6"/>
  <c r="BK983" i="6"/>
  <c r="AY983" i="6"/>
  <c r="AO983" i="6"/>
  <c r="T983" i="6"/>
  <c r="AB983" i="6"/>
  <c r="Q983" i="6"/>
  <c r="BL983" i="6"/>
  <c r="AX983" i="6"/>
  <c r="O983" i="6"/>
  <c r="Z983" i="6"/>
  <c r="K983" i="6"/>
  <c r="BM983" i="6"/>
  <c r="BE983" i="6"/>
  <c r="BG983" i="6"/>
  <c r="BD983" i="6"/>
  <c r="AI983" i="6"/>
  <c r="N983" i="6"/>
  <c r="AF983" i="6"/>
  <c r="BA990" i="6"/>
  <c r="AC990" i="6"/>
  <c r="U990" i="6"/>
  <c r="BI990" i="6"/>
  <c r="AZ990" i="6"/>
  <c r="AH990" i="6"/>
  <c r="P990" i="6"/>
  <c r="J990" i="6"/>
  <c r="AX990" i="6"/>
  <c r="AN990" i="6"/>
  <c r="AD990" i="6"/>
  <c r="L990" i="6"/>
  <c r="BB990" i="6"/>
  <c r="AB990" i="6"/>
  <c r="Q990" i="6"/>
  <c r="BJ990" i="6"/>
  <c r="AV990" i="6"/>
  <c r="V990" i="6"/>
  <c r="AU990" i="6"/>
  <c r="AG990" i="6"/>
  <c r="T990" i="6"/>
  <c r="AT990" i="6"/>
  <c r="AA990" i="6"/>
  <c r="BM990" i="6"/>
  <c r="AR990" i="6"/>
  <c r="Z990" i="6"/>
  <c r="M990" i="6"/>
  <c r="AP990" i="6"/>
  <c r="R990" i="6"/>
  <c r="O990" i="6"/>
  <c r="AJ990" i="6"/>
  <c r="AL990" i="6"/>
  <c r="AY1048" i="6"/>
  <c r="AY1056" i="6"/>
  <c r="AZ1044" i="6"/>
  <c r="AY1054" i="6"/>
  <c r="AY1042" i="6"/>
  <c r="AY1044" i="6"/>
  <c r="AZ1042" i="6"/>
  <c r="AZ1048" i="6"/>
  <c r="AZ1046" i="6"/>
  <c r="BH1056" i="6"/>
  <c r="BJ1048" i="6"/>
  <c r="BH1048" i="6"/>
  <c r="BA1056" i="6"/>
  <c r="AZ1056" i="6"/>
  <c r="BA949" i="6"/>
  <c r="BM792" i="6"/>
  <c r="R790" i="6"/>
  <c r="R947" i="6" s="1"/>
  <c r="R949" i="6"/>
  <c r="AH949" i="6"/>
  <c r="AX790" i="6"/>
  <c r="AX947" i="6" s="1"/>
  <c r="AX949" i="6"/>
  <c r="BM910" i="6"/>
  <c r="BM934" i="6"/>
  <c r="AD964" i="6"/>
  <c r="AP964" i="6"/>
  <c r="T975" i="6"/>
  <c r="BD975" i="6"/>
  <c r="L983" i="6"/>
  <c r="AU983" i="6"/>
  <c r="AY990" i="6"/>
  <c r="BE1017" i="6"/>
  <c r="AW1017" i="6"/>
  <c r="AO1017" i="6"/>
  <c r="AG1017" i="6"/>
  <c r="Y1017" i="6"/>
  <c r="Q1017" i="6"/>
  <c r="BK1017" i="6"/>
  <c r="BA1017" i="6"/>
  <c r="AR1017" i="6"/>
  <c r="AI1017" i="6"/>
  <c r="Z1017" i="6"/>
  <c r="P1017" i="6"/>
  <c r="BG1017" i="6"/>
  <c r="AV1017" i="6"/>
  <c r="AL1017" i="6"/>
  <c r="AB1017" i="6"/>
  <c r="R1017" i="6"/>
  <c r="BD1017" i="6"/>
  <c r="AS1017" i="6"/>
  <c r="AF1017" i="6"/>
  <c r="U1017" i="6"/>
  <c r="J1017" i="6"/>
  <c r="BC1017" i="6"/>
  <c r="AQ1017" i="6"/>
  <c r="AE1017" i="6"/>
  <c r="T1017" i="6"/>
  <c r="BB1017" i="6"/>
  <c r="AM1017" i="6"/>
  <c r="W1017" i="6"/>
  <c r="AZ1017" i="6"/>
  <c r="AK1017" i="6"/>
  <c r="V1017" i="6"/>
  <c r="AU1017" i="6"/>
  <c r="AA1017" i="6"/>
  <c r="AT1017" i="6"/>
  <c r="X1017" i="6"/>
  <c r="BI1017" i="6"/>
  <c r="AX1017" i="6"/>
  <c r="O1017" i="6"/>
  <c r="AN1017" i="6"/>
  <c r="M1017" i="6"/>
  <c r="BL1017" i="6"/>
  <c r="AJ1017" i="6"/>
  <c r="L1017" i="6"/>
  <c r="BH1017" i="6"/>
  <c r="AD1017" i="6"/>
  <c r="N1017" i="6"/>
  <c r="BF1017" i="6"/>
  <c r="AY1017" i="6"/>
  <c r="BM1017" i="6"/>
  <c r="AH1017" i="6"/>
  <c r="BG1035" i="6"/>
  <c r="AY1035" i="6"/>
  <c r="AQ1035" i="6"/>
  <c r="AI1035" i="6"/>
  <c r="AA1035" i="6"/>
  <c r="S1035" i="6"/>
  <c r="K1035" i="6"/>
  <c r="BE1035" i="6"/>
  <c r="AV1035" i="6"/>
  <c r="AM1035" i="6"/>
  <c r="AD1035" i="6"/>
  <c r="U1035" i="6"/>
  <c r="L1035" i="6"/>
  <c r="BM1035" i="6"/>
  <c r="BC1035" i="6"/>
  <c r="AS1035" i="6"/>
  <c r="AH1035" i="6"/>
  <c r="X1035" i="6"/>
  <c r="N1035" i="6"/>
  <c r="BJ1035" i="6"/>
  <c r="AX1035" i="6"/>
  <c r="AL1035" i="6"/>
  <c r="Z1035" i="6"/>
  <c r="O1035" i="6"/>
  <c r="BI1035" i="6"/>
  <c r="AU1035" i="6"/>
  <c r="AG1035" i="6"/>
  <c r="T1035" i="6"/>
  <c r="BH1035" i="6"/>
  <c r="AT1035" i="6"/>
  <c r="AF1035" i="6"/>
  <c r="R1035" i="6"/>
  <c r="AW1035" i="6"/>
  <c r="AC1035" i="6"/>
  <c r="J1035" i="6"/>
  <c r="BL1035" i="6"/>
  <c r="AR1035" i="6"/>
  <c r="AB1035" i="6"/>
  <c r="BK1035" i="6"/>
  <c r="AN1035" i="6"/>
  <c r="P1035" i="6"/>
  <c r="BF1035" i="6"/>
  <c r="AK1035" i="6"/>
  <c r="M1035" i="6"/>
  <c r="AJ1035" i="6"/>
  <c r="BD1035" i="6"/>
  <c r="Y1035" i="6"/>
  <c r="BB1035" i="6"/>
  <c r="W1035" i="6"/>
  <c r="AZ1035" i="6"/>
  <c r="Q1035" i="6"/>
  <c r="BA1035" i="6"/>
  <c r="AO1035" i="6"/>
  <c r="AY975" i="6"/>
  <c r="BH1032" i="6"/>
  <c r="AC1008" i="6"/>
  <c r="BJ1034" i="6"/>
  <c r="BB1034" i="6"/>
  <c r="AT1034" i="6"/>
  <c r="AL1034" i="6"/>
  <c r="AD1034" i="6"/>
  <c r="V1034" i="6"/>
  <c r="N1034" i="6"/>
  <c r="BI1034" i="6"/>
  <c r="AZ1034" i="6"/>
  <c r="AQ1034" i="6"/>
  <c r="AH1034" i="6"/>
  <c r="Y1034" i="6"/>
  <c r="P1034" i="6"/>
  <c r="BK1034" i="6"/>
  <c r="AY1034" i="6"/>
  <c r="AO1034" i="6"/>
  <c r="AE1034" i="6"/>
  <c r="T1034" i="6"/>
  <c r="J1034" i="6"/>
  <c r="BH1034" i="6"/>
  <c r="AW1034" i="6"/>
  <c r="AK1034" i="6"/>
  <c r="Z1034" i="6"/>
  <c r="M1034" i="6"/>
  <c r="BA1034" i="6"/>
  <c r="AM1034" i="6"/>
  <c r="X1034" i="6"/>
  <c r="K1034" i="6"/>
  <c r="AX1034" i="6"/>
  <c r="AJ1034" i="6"/>
  <c r="W1034" i="6"/>
  <c r="BM1034" i="6"/>
  <c r="BC1034" i="6"/>
  <c r="AG1034" i="6"/>
  <c r="Q1034" i="6"/>
  <c r="AV1034" i="6"/>
  <c r="AF1034" i="6"/>
  <c r="O1034" i="6"/>
  <c r="BD1034" i="6"/>
  <c r="AB1034" i="6"/>
  <c r="AU1034" i="6"/>
  <c r="AA1034" i="6"/>
  <c r="BL1034" i="6"/>
  <c r="AI1034" i="6"/>
  <c r="BF1034" i="6"/>
  <c r="U1034" i="6"/>
  <c r="BE1034" i="6"/>
  <c r="S1034" i="6"/>
  <c r="AR1034" i="6"/>
  <c r="L1034" i="6"/>
  <c r="BG1034" i="6"/>
  <c r="AS1034" i="6"/>
  <c r="AN1034" i="6"/>
  <c r="AE1035" i="6"/>
  <c r="BK982" i="6"/>
  <c r="BC982" i="6"/>
  <c r="AU982" i="6"/>
  <c r="AM982" i="6"/>
  <c r="AE982" i="6"/>
  <c r="W982" i="6"/>
  <c r="O982" i="6"/>
  <c r="BD982" i="6"/>
  <c r="AT982" i="6"/>
  <c r="AK982" i="6"/>
  <c r="AB982" i="6"/>
  <c r="S982" i="6"/>
  <c r="J982" i="6"/>
  <c r="BF982" i="6"/>
  <c r="AV982" i="6"/>
  <c r="AJ982" i="6"/>
  <c r="Z982" i="6"/>
  <c r="P982" i="6"/>
  <c r="BJ982" i="6"/>
  <c r="AY982" i="6"/>
  <c r="AN982" i="6"/>
  <c r="AA982" i="6"/>
  <c r="N982" i="6"/>
  <c r="BI982" i="6"/>
  <c r="AX982" i="6"/>
  <c r="AL982" i="6"/>
  <c r="Y982" i="6"/>
  <c r="M982" i="6"/>
  <c r="BA982" i="6"/>
  <c r="AI982" i="6"/>
  <c r="U982" i="6"/>
  <c r="AZ982" i="6"/>
  <c r="AH982" i="6"/>
  <c r="T982" i="6"/>
  <c r="AC982" i="6"/>
  <c r="AS982" i="6"/>
  <c r="T1008" i="6"/>
  <c r="BA1008" i="6"/>
  <c r="Q1011" i="6"/>
  <c r="BC1011" i="6"/>
  <c r="BE1022" i="6"/>
  <c r="BM115" i="6"/>
  <c r="BM557" i="6"/>
  <c r="BM583" i="6"/>
  <c r="J581" i="6"/>
  <c r="BM605" i="6"/>
  <c r="AK949" i="6"/>
  <c r="AS949" i="6"/>
  <c r="AS778" i="6"/>
  <c r="AS947" i="6" s="1"/>
  <c r="AZ949" i="6"/>
  <c r="BF957" i="6"/>
  <c r="AX957" i="6"/>
  <c r="AP957" i="6"/>
  <c r="AH957" i="6"/>
  <c r="Z957" i="6"/>
  <c r="R957" i="6"/>
  <c r="N957" i="6"/>
  <c r="BI957" i="6"/>
  <c r="AZ957" i="6"/>
  <c r="AQ957" i="6"/>
  <c r="AG957" i="6"/>
  <c r="X957" i="6"/>
  <c r="O957" i="6"/>
  <c r="BL957" i="6"/>
  <c r="BB957" i="6"/>
  <c r="AR957" i="6"/>
  <c r="AF957" i="6"/>
  <c r="V957" i="6"/>
  <c r="L957" i="6"/>
  <c r="BK957" i="6"/>
  <c r="BA957" i="6"/>
  <c r="AO957" i="6"/>
  <c r="AE957" i="6"/>
  <c r="U957" i="6"/>
  <c r="M957" i="6"/>
  <c r="BE957" i="6"/>
  <c r="AS957" i="6"/>
  <c r="AC957" i="6"/>
  <c r="P957" i="6"/>
  <c r="BD957" i="6"/>
  <c r="AN957" i="6"/>
  <c r="AB957" i="6"/>
  <c r="J957" i="6"/>
  <c r="Y957" i="6"/>
  <c r="AT957" i="6"/>
  <c r="BJ957" i="6"/>
  <c r="BH962" i="6"/>
  <c r="AZ962" i="6"/>
  <c r="AR962" i="6"/>
  <c r="AJ962" i="6"/>
  <c r="AB962" i="6"/>
  <c r="T962" i="6"/>
  <c r="L962" i="6"/>
  <c r="BE962" i="6"/>
  <c r="AV962" i="6"/>
  <c r="AM962" i="6"/>
  <c r="AD962" i="6"/>
  <c r="U962" i="6"/>
  <c r="K962" i="6"/>
  <c r="BF962" i="6"/>
  <c r="AU962" i="6"/>
  <c r="AK962" i="6"/>
  <c r="Z962" i="6"/>
  <c r="P962" i="6"/>
  <c r="BD962" i="6"/>
  <c r="AT962" i="6"/>
  <c r="AI962" i="6"/>
  <c r="Y962" i="6"/>
  <c r="O962" i="6"/>
  <c r="BI962" i="6"/>
  <c r="AS962" i="6"/>
  <c r="AF962" i="6"/>
  <c r="R962" i="6"/>
  <c r="BG962" i="6"/>
  <c r="AQ962" i="6"/>
  <c r="AE962" i="6"/>
  <c r="Q962" i="6"/>
  <c r="X962" i="6"/>
  <c r="AP962" i="6"/>
  <c r="BK962" i="6"/>
  <c r="K982" i="6"/>
  <c r="AF982" i="6"/>
  <c r="BB982" i="6"/>
  <c r="BF991" i="6"/>
  <c r="AX991" i="6"/>
  <c r="AP991" i="6"/>
  <c r="AH991" i="6"/>
  <c r="Z991" i="6"/>
  <c r="R991" i="6"/>
  <c r="J991" i="6"/>
  <c r="BE991" i="6"/>
  <c r="AV991" i="6"/>
  <c r="AM991" i="6"/>
  <c r="AD991" i="6"/>
  <c r="U991" i="6"/>
  <c r="L991" i="6"/>
  <c r="BM991" i="6"/>
  <c r="BB991" i="6"/>
  <c r="AR991" i="6"/>
  <c r="AG991" i="6"/>
  <c r="W991" i="6"/>
  <c r="M991" i="6"/>
  <c r="BH991" i="6"/>
  <c r="BA991" i="6"/>
  <c r="AO991" i="6"/>
  <c r="AC991" i="6"/>
  <c r="Q991" i="6"/>
  <c r="BG991" i="6"/>
  <c r="AS991" i="6"/>
  <c r="AE991" i="6"/>
  <c r="P991" i="6"/>
  <c r="BD991" i="6"/>
  <c r="AQ991" i="6"/>
  <c r="AB991" i="6"/>
  <c r="O991" i="6"/>
  <c r="BJ991" i="6"/>
  <c r="AN991" i="6"/>
  <c r="X991" i="6"/>
  <c r="BI991" i="6"/>
  <c r="AL991" i="6"/>
  <c r="V991" i="6"/>
  <c r="AF991" i="6"/>
  <c r="AZ991" i="6"/>
  <c r="BK995" i="6"/>
  <c r="BB995" i="6"/>
  <c r="AT995" i="6"/>
  <c r="AL995" i="6"/>
  <c r="AD995" i="6"/>
  <c r="V995" i="6"/>
  <c r="N995" i="6"/>
  <c r="BE995" i="6"/>
  <c r="AV995" i="6"/>
  <c r="AM995" i="6"/>
  <c r="AC995" i="6"/>
  <c r="T995" i="6"/>
  <c r="K995" i="6"/>
  <c r="BA995" i="6"/>
  <c r="AQ995" i="6"/>
  <c r="AG995" i="6"/>
  <c r="W995" i="6"/>
  <c r="L995" i="6"/>
  <c r="BJ995" i="6"/>
  <c r="AX995" i="6"/>
  <c r="AK995" i="6"/>
  <c r="Z995" i="6"/>
  <c r="O995" i="6"/>
  <c r="BI995" i="6"/>
  <c r="AW995" i="6"/>
  <c r="AJ995" i="6"/>
  <c r="Y995" i="6"/>
  <c r="M995" i="6"/>
  <c r="BC995" i="6"/>
  <c r="AN995" i="6"/>
  <c r="U995" i="6"/>
  <c r="AZ995" i="6"/>
  <c r="AI995" i="6"/>
  <c r="S995" i="6"/>
  <c r="BH995" i="6"/>
  <c r="BD995" i="6"/>
  <c r="AF995" i="6"/>
  <c r="J995" i="6"/>
  <c r="AY995" i="6"/>
  <c r="AE995" i="6"/>
  <c r="AH995" i="6"/>
  <c r="BL995" i="6"/>
  <c r="BI997" i="6"/>
  <c r="AZ997" i="6"/>
  <c r="AR997" i="6"/>
  <c r="AJ997" i="6"/>
  <c r="AB997" i="6"/>
  <c r="T997" i="6"/>
  <c r="L997" i="6"/>
  <c r="BK997" i="6"/>
  <c r="BA997" i="6"/>
  <c r="AQ997" i="6"/>
  <c r="AH997" i="6"/>
  <c r="Y997" i="6"/>
  <c r="P997" i="6"/>
  <c r="BM997" i="6"/>
  <c r="BB997" i="6"/>
  <c r="AP997" i="6"/>
  <c r="AF997" i="6"/>
  <c r="V997" i="6"/>
  <c r="K997" i="6"/>
  <c r="BC997" i="6"/>
  <c r="AO997" i="6"/>
  <c r="AD997" i="6"/>
  <c r="R997" i="6"/>
  <c r="AY997" i="6"/>
  <c r="AN997" i="6"/>
  <c r="AC997" i="6"/>
  <c r="Q997" i="6"/>
  <c r="AW997" i="6"/>
  <c r="AI997" i="6"/>
  <c r="S997" i="6"/>
  <c r="BL997" i="6"/>
  <c r="AV997" i="6"/>
  <c r="AG997" i="6"/>
  <c r="O997" i="6"/>
  <c r="AT997" i="6"/>
  <c r="X997" i="6"/>
  <c r="BJ997" i="6"/>
  <c r="AS997" i="6"/>
  <c r="W997" i="6"/>
  <c r="AE997" i="6"/>
  <c r="BF997" i="6"/>
  <c r="W1008" i="6"/>
  <c r="BI1008" i="6"/>
  <c r="BB1010" i="6"/>
  <c r="X1011" i="6"/>
  <c r="BG1023" i="6"/>
  <c r="AY1023" i="6"/>
  <c r="AQ1023" i="6"/>
  <c r="AI1023" i="6"/>
  <c r="AA1023" i="6"/>
  <c r="S1023" i="6"/>
  <c r="K1023" i="6"/>
  <c r="BE1023" i="6"/>
  <c r="AV1023" i="6"/>
  <c r="AM1023" i="6"/>
  <c r="AD1023" i="6"/>
  <c r="U1023" i="6"/>
  <c r="L1023" i="6"/>
  <c r="BJ1023" i="6"/>
  <c r="AZ1023" i="6"/>
  <c r="AO1023" i="6"/>
  <c r="AE1023" i="6"/>
  <c r="T1023" i="6"/>
  <c r="BH1023" i="6"/>
  <c r="AU1023" i="6"/>
  <c r="AJ1023" i="6"/>
  <c r="X1023" i="6"/>
  <c r="M1023" i="6"/>
  <c r="BF1023" i="6"/>
  <c r="AT1023" i="6"/>
  <c r="AH1023" i="6"/>
  <c r="W1023" i="6"/>
  <c r="J1023" i="6"/>
  <c r="BC1023" i="6"/>
  <c r="AN1023" i="6"/>
  <c r="Y1023" i="6"/>
  <c r="BB1023" i="6"/>
  <c r="AL1023" i="6"/>
  <c r="V1023" i="6"/>
  <c r="BD1023" i="6"/>
  <c r="AG1023" i="6"/>
  <c r="O1023" i="6"/>
  <c r="BA1023" i="6"/>
  <c r="AF1023" i="6"/>
  <c r="N1023" i="6"/>
  <c r="BI1023" i="6"/>
  <c r="AB1023" i="6"/>
  <c r="AW1023" i="6"/>
  <c r="R1023" i="6"/>
  <c r="AS1023" i="6"/>
  <c r="Q1023" i="6"/>
  <c r="BM1023" i="6"/>
  <c r="AP1023" i="6"/>
  <c r="BK1023" i="6"/>
  <c r="BB1044" i="6"/>
  <c r="BB1056" i="6"/>
  <c r="BB1048" i="6"/>
  <c r="AQ1037" i="6"/>
  <c r="BJ776" i="6"/>
  <c r="BM55" i="6"/>
  <c r="BG971" i="6"/>
  <c r="BM259" i="6"/>
  <c r="BM331" i="6"/>
  <c r="BM691" i="6"/>
  <c r="AL947" i="6"/>
  <c r="AL950" i="6" s="1"/>
  <c r="AM951" i="6" s="1"/>
  <c r="N949" i="6"/>
  <c r="N778" i="6"/>
  <c r="N947" i="6" s="1"/>
  <c r="V949" i="6"/>
  <c r="AD949" i="6"/>
  <c r="AT949" i="6"/>
  <c r="AT778" i="6"/>
  <c r="AT947" i="6" s="1"/>
  <c r="AT950" i="6" s="1"/>
  <c r="AU951" i="6" s="1"/>
  <c r="BI949" i="6"/>
  <c r="AA957" i="6"/>
  <c r="AU957" i="6"/>
  <c r="BL958" i="6"/>
  <c r="BD958" i="6"/>
  <c r="AV958" i="6"/>
  <c r="AN958" i="6"/>
  <c r="L958" i="6"/>
  <c r="T958" i="6"/>
  <c r="AB958" i="6"/>
  <c r="BE958" i="6"/>
  <c r="AU958" i="6"/>
  <c r="AL958" i="6"/>
  <c r="O958" i="6"/>
  <c r="X958" i="6"/>
  <c r="AG958" i="6"/>
  <c r="BF958" i="6"/>
  <c r="AT958" i="6"/>
  <c r="AJ958" i="6"/>
  <c r="R958" i="6"/>
  <c r="AC958" i="6"/>
  <c r="BC958" i="6"/>
  <c r="AS958" i="6"/>
  <c r="AI958" i="6"/>
  <c r="S958" i="6"/>
  <c r="AD958" i="6"/>
  <c r="BA958" i="6"/>
  <c r="AO958" i="6"/>
  <c r="Q958" i="6"/>
  <c r="AF958" i="6"/>
  <c r="AZ958" i="6"/>
  <c r="AM958" i="6"/>
  <c r="U958" i="6"/>
  <c r="AH958" i="6"/>
  <c r="V958" i="6"/>
  <c r="AQ958" i="6"/>
  <c r="BI958" i="6"/>
  <c r="AA962" i="6"/>
  <c r="AW962" i="6"/>
  <c r="BL962" i="6"/>
  <c r="BE981" i="6"/>
  <c r="AW981" i="6"/>
  <c r="AO981" i="6"/>
  <c r="AG981" i="6"/>
  <c r="Y981" i="6"/>
  <c r="Q981" i="6"/>
  <c r="BG981" i="6"/>
  <c r="AX981" i="6"/>
  <c r="AN981" i="6"/>
  <c r="AE981" i="6"/>
  <c r="V981" i="6"/>
  <c r="M981" i="6"/>
  <c r="BK981" i="6"/>
  <c r="BA981" i="6"/>
  <c r="AQ981" i="6"/>
  <c r="AF981" i="6"/>
  <c r="U981" i="6"/>
  <c r="K981" i="6"/>
  <c r="BI981" i="6"/>
  <c r="AV981" i="6"/>
  <c r="AK981" i="6"/>
  <c r="Z981" i="6"/>
  <c r="N981" i="6"/>
  <c r="BH981" i="6"/>
  <c r="AU981" i="6"/>
  <c r="AJ981" i="6"/>
  <c r="X981" i="6"/>
  <c r="L981" i="6"/>
  <c r="BL981" i="6"/>
  <c r="AT981" i="6"/>
  <c r="AD981" i="6"/>
  <c r="P981" i="6"/>
  <c r="BJ981" i="6"/>
  <c r="AS981" i="6"/>
  <c r="AC981" i="6"/>
  <c r="O981" i="6"/>
  <c r="AB981" i="6"/>
  <c r="AZ981" i="6"/>
  <c r="L982" i="6"/>
  <c r="AG982" i="6"/>
  <c r="BE982" i="6"/>
  <c r="BJ985" i="6"/>
  <c r="AI991" i="6"/>
  <c r="BC991" i="6"/>
  <c r="AO995" i="6"/>
  <c r="BJ996" i="6"/>
  <c r="BA996" i="6"/>
  <c r="AS996" i="6"/>
  <c r="AK996" i="6"/>
  <c r="AC996" i="6"/>
  <c r="U996" i="6"/>
  <c r="M996" i="6"/>
  <c r="BC996" i="6"/>
  <c r="AT996" i="6"/>
  <c r="AJ996" i="6"/>
  <c r="AA996" i="6"/>
  <c r="R996" i="6"/>
  <c r="BF996" i="6"/>
  <c r="AV996" i="6"/>
  <c r="AL996" i="6"/>
  <c r="Z996" i="6"/>
  <c r="P996" i="6"/>
  <c r="BL996" i="6"/>
  <c r="AY996" i="6"/>
  <c r="AN996" i="6"/>
  <c r="AB996" i="6"/>
  <c r="O996" i="6"/>
  <c r="BK996" i="6"/>
  <c r="AX996" i="6"/>
  <c r="AM996" i="6"/>
  <c r="Y996" i="6"/>
  <c r="N996" i="6"/>
  <c r="BG996" i="6"/>
  <c r="AQ996" i="6"/>
  <c r="AD996" i="6"/>
  <c r="K996" i="6"/>
  <c r="BE996" i="6"/>
  <c r="AP996" i="6"/>
  <c r="X996" i="6"/>
  <c r="J996" i="6"/>
  <c r="BI996" i="6"/>
  <c r="AI996" i="6"/>
  <c r="S996" i="6"/>
  <c r="BH996" i="6"/>
  <c r="BD996" i="6"/>
  <c r="AH996" i="6"/>
  <c r="Q996" i="6"/>
  <c r="AG996" i="6"/>
  <c r="AK997" i="6"/>
  <c r="BG997" i="6"/>
  <c r="AG1011" i="6"/>
  <c r="BL1023" i="6"/>
  <c r="BK1032" i="6"/>
  <c r="BC1032" i="6"/>
  <c r="AU1032" i="6"/>
  <c r="AM1032" i="6"/>
  <c r="AE1032" i="6"/>
  <c r="W1032" i="6"/>
  <c r="O1032" i="6"/>
  <c r="BL1032" i="6"/>
  <c r="BB1032" i="6"/>
  <c r="AS1032" i="6"/>
  <c r="AJ1032" i="6"/>
  <c r="AA1032" i="6"/>
  <c r="R1032" i="6"/>
  <c r="BF1032" i="6"/>
  <c r="AV1032" i="6"/>
  <c r="AK1032" i="6"/>
  <c r="Z1032" i="6"/>
  <c r="P1032" i="6"/>
  <c r="BJ1032" i="6"/>
  <c r="AY1032" i="6"/>
  <c r="AN1032" i="6"/>
  <c r="AB1032" i="6"/>
  <c r="N1032" i="6"/>
  <c r="AX1032" i="6"/>
  <c r="AI1032" i="6"/>
  <c r="V1032" i="6"/>
  <c r="J1032" i="6"/>
  <c r="BM1032" i="6"/>
  <c r="BI1032" i="6"/>
  <c r="AW1032" i="6"/>
  <c r="AH1032" i="6"/>
  <c r="U1032" i="6"/>
  <c r="AZ1032" i="6"/>
  <c r="AF1032" i="6"/>
  <c r="M1032" i="6"/>
  <c r="AT1032" i="6"/>
  <c r="AD1032" i="6"/>
  <c r="L1032" i="6"/>
  <c r="BG1032" i="6"/>
  <c r="AL1032" i="6"/>
  <c r="K1032" i="6"/>
  <c r="BE1032" i="6"/>
  <c r="AG1032" i="6"/>
  <c r="AC1032" i="6"/>
  <c r="BD1032" i="6"/>
  <c r="X1032" i="6"/>
  <c r="BA1032" i="6"/>
  <c r="T1032" i="6"/>
  <c r="AQ1032" i="6"/>
  <c r="Q1032" i="6"/>
  <c r="BG1008" i="6"/>
  <c r="AY1008" i="6"/>
  <c r="AQ1008" i="6"/>
  <c r="AI1008" i="6"/>
  <c r="AA1008" i="6"/>
  <c r="S1008" i="6"/>
  <c r="K1008" i="6"/>
  <c r="BH1008" i="6"/>
  <c r="BE1008" i="6"/>
  <c r="AV1008" i="6"/>
  <c r="AM1008" i="6"/>
  <c r="AD1008" i="6"/>
  <c r="U1008" i="6"/>
  <c r="L1008" i="6"/>
  <c r="BC1008" i="6"/>
  <c r="AS1008" i="6"/>
  <c r="AH1008" i="6"/>
  <c r="X1008" i="6"/>
  <c r="N1008" i="6"/>
  <c r="BK1008" i="6"/>
  <c r="AX1008" i="6"/>
  <c r="AL1008" i="6"/>
  <c r="Z1008" i="6"/>
  <c r="O1008" i="6"/>
  <c r="BJ1008" i="6"/>
  <c r="AW1008" i="6"/>
  <c r="AK1008" i="6"/>
  <c r="Y1008" i="6"/>
  <c r="M1008" i="6"/>
  <c r="BM1008" i="6"/>
  <c r="AU1008" i="6"/>
  <c r="AF1008" i="6"/>
  <c r="Q1008" i="6"/>
  <c r="BL1008" i="6"/>
  <c r="AT1008" i="6"/>
  <c r="AE1008" i="6"/>
  <c r="P1008" i="6"/>
  <c r="BD1008" i="6"/>
  <c r="AJ1008" i="6"/>
  <c r="J1008" i="6"/>
  <c r="BB1008" i="6"/>
  <c r="AG1008" i="6"/>
  <c r="AZ1008" i="6"/>
  <c r="AB1008" i="6"/>
  <c r="AO1008" i="6"/>
  <c r="BA1011" i="6"/>
  <c r="AS1011" i="6"/>
  <c r="AK1011" i="6"/>
  <c r="AC1011" i="6"/>
  <c r="U1011" i="6"/>
  <c r="M1011" i="6"/>
  <c r="BK1011" i="6"/>
  <c r="BD1011" i="6"/>
  <c r="AU1011" i="6"/>
  <c r="AL1011" i="6"/>
  <c r="AB1011" i="6"/>
  <c r="S1011" i="6"/>
  <c r="J1011" i="6"/>
  <c r="BE1011" i="6"/>
  <c r="AT1011" i="6"/>
  <c r="AI1011" i="6"/>
  <c r="Y1011" i="6"/>
  <c r="O1011" i="6"/>
  <c r="BL1011" i="6"/>
  <c r="AY1011" i="6"/>
  <c r="AN1011" i="6"/>
  <c r="AA1011" i="6"/>
  <c r="P1011" i="6"/>
  <c r="BJ1011" i="6"/>
  <c r="AX1011" i="6"/>
  <c r="AM1011" i="6"/>
  <c r="Z1011" i="6"/>
  <c r="N1011" i="6"/>
  <c r="AR1011" i="6"/>
  <c r="AE1011" i="6"/>
  <c r="L1011" i="6"/>
  <c r="BM1011" i="6"/>
  <c r="BG1011" i="6"/>
  <c r="AQ1011" i="6"/>
  <c r="AD1011" i="6"/>
  <c r="K1011" i="6"/>
  <c r="BH1011" i="6"/>
  <c r="AZ1011" i="6"/>
  <c r="AF1011" i="6"/>
  <c r="AV1011" i="6"/>
  <c r="W1011" i="6"/>
  <c r="AP1011" i="6"/>
  <c r="V1011" i="6"/>
  <c r="BF1011" i="6"/>
  <c r="AJ1011" i="6"/>
  <c r="R1011" i="6"/>
  <c r="AO1011" i="6"/>
  <c r="BH1014" i="6"/>
  <c r="BC1014" i="6"/>
  <c r="AU1014" i="6"/>
  <c r="AM1014" i="6"/>
  <c r="AE1014" i="6"/>
  <c r="W1014" i="6"/>
  <c r="O1014" i="6"/>
  <c r="BE1014" i="6"/>
  <c r="AV1014" i="6"/>
  <c r="AL1014" i="6"/>
  <c r="AC1014" i="6"/>
  <c r="T1014" i="6"/>
  <c r="L1014" i="6"/>
  <c r="BA1014" i="6"/>
  <c r="AQ1014" i="6"/>
  <c r="AG1014" i="6"/>
  <c r="V1014" i="6"/>
  <c r="M1014" i="6"/>
  <c r="BL1014" i="6"/>
  <c r="AZ1014" i="6"/>
  <c r="AP1014" i="6"/>
  <c r="AF1014" i="6"/>
  <c r="U1014" i="6"/>
  <c r="K1014" i="6"/>
  <c r="BB1014" i="6"/>
  <c r="AN1014" i="6"/>
  <c r="Z1014" i="6"/>
  <c r="N1014" i="6"/>
  <c r="AY1014" i="6"/>
  <c r="AK1014" i="6"/>
  <c r="Y1014" i="6"/>
  <c r="J1014" i="6"/>
  <c r="AX1014" i="6"/>
  <c r="AH1014" i="6"/>
  <c r="P1014" i="6"/>
  <c r="AW1014" i="6"/>
  <c r="AD1014" i="6"/>
  <c r="AJ1014" i="6"/>
  <c r="BJ1014" i="6"/>
  <c r="BG1016" i="6"/>
  <c r="BB1016" i="6"/>
  <c r="AT1016" i="6"/>
  <c r="AL1016" i="6"/>
  <c r="AD1016" i="6"/>
  <c r="V1016" i="6"/>
  <c r="N1016" i="6"/>
  <c r="BI1016" i="6"/>
  <c r="AZ1016" i="6"/>
  <c r="AQ1016" i="6"/>
  <c r="AH1016" i="6"/>
  <c r="Y1016" i="6"/>
  <c r="P1016" i="6"/>
  <c r="BA1016" i="6"/>
  <c r="AP1016" i="6"/>
  <c r="AF1016" i="6"/>
  <c r="U1016" i="6"/>
  <c r="K1016" i="6"/>
  <c r="BM1016" i="6"/>
  <c r="AY1016" i="6"/>
  <c r="AO1016" i="6"/>
  <c r="AE1016" i="6"/>
  <c r="T1016" i="6"/>
  <c r="J1016" i="6"/>
  <c r="AU1016" i="6"/>
  <c r="AG1016" i="6"/>
  <c r="R1016" i="6"/>
  <c r="BF1016" i="6"/>
  <c r="AS1016" i="6"/>
  <c r="AC1016" i="6"/>
  <c r="Q1016" i="6"/>
  <c r="BE1016" i="6"/>
  <c r="AM1016" i="6"/>
  <c r="W1016" i="6"/>
  <c r="BD1016" i="6"/>
  <c r="AK1016" i="6"/>
  <c r="S1016" i="6"/>
  <c r="AB1016" i="6"/>
  <c r="BC1016" i="6"/>
  <c r="R1022" i="6"/>
  <c r="AR1022" i="6"/>
  <c r="BM221" i="6"/>
  <c r="BA1054" i="6"/>
  <c r="BL1056" i="6"/>
  <c r="BL972" i="6" s="1"/>
  <c r="X776" i="6"/>
  <c r="X955" i="6" s="1"/>
  <c r="AN776" i="6"/>
  <c r="AN955" i="6" s="1"/>
  <c r="AO956" i="6" s="1"/>
  <c r="AV776" i="6"/>
  <c r="AV955" i="6" s="1"/>
  <c r="AW956" i="6" s="1"/>
  <c r="BM18" i="6"/>
  <c r="Y775" i="6"/>
  <c r="Y953" i="6" s="1"/>
  <c r="BM271" i="6"/>
  <c r="J269" i="6"/>
  <c r="BM571" i="6"/>
  <c r="BD947" i="6"/>
  <c r="BM779" i="6"/>
  <c r="X948" i="6"/>
  <c r="BD949" i="6"/>
  <c r="BK959" i="6"/>
  <c r="BC959" i="6"/>
  <c r="AU959" i="6"/>
  <c r="AM959" i="6"/>
  <c r="AE959" i="6"/>
  <c r="W959" i="6"/>
  <c r="O959" i="6"/>
  <c r="BL959" i="6"/>
  <c r="BB959" i="6"/>
  <c r="AS959" i="6"/>
  <c r="AJ959" i="6"/>
  <c r="AA959" i="6"/>
  <c r="R959" i="6"/>
  <c r="BI959" i="6"/>
  <c r="AY959" i="6"/>
  <c r="AO959" i="6"/>
  <c r="AD959" i="6"/>
  <c r="T959" i="6"/>
  <c r="J959" i="6"/>
  <c r="BH959" i="6"/>
  <c r="AX959" i="6"/>
  <c r="AN959" i="6"/>
  <c r="AC959" i="6"/>
  <c r="S959" i="6"/>
  <c r="U959" i="6"/>
  <c r="AH959" i="6"/>
  <c r="AV959" i="6"/>
  <c r="BJ959" i="6"/>
  <c r="V977" i="6"/>
  <c r="AN977" i="6"/>
  <c r="BD977" i="6"/>
  <c r="BK977" i="6"/>
  <c r="P978" i="6"/>
  <c r="AH978" i="6"/>
  <c r="AV978" i="6"/>
  <c r="BL978" i="6"/>
  <c r="Q979" i="6"/>
  <c r="AI979" i="6"/>
  <c r="AX979" i="6"/>
  <c r="BF980" i="6"/>
  <c r="AX980" i="6"/>
  <c r="AP980" i="6"/>
  <c r="AH980" i="6"/>
  <c r="Z980" i="6"/>
  <c r="R980" i="6"/>
  <c r="J980" i="6"/>
  <c r="BJ980" i="6"/>
  <c r="BA980" i="6"/>
  <c r="AR980" i="6"/>
  <c r="AI980" i="6"/>
  <c r="Y980" i="6"/>
  <c r="P980" i="6"/>
  <c r="BG980" i="6"/>
  <c r="AV980" i="6"/>
  <c r="AL980" i="6"/>
  <c r="AB980" i="6"/>
  <c r="Q980" i="6"/>
  <c r="BH980" i="6"/>
  <c r="AU980" i="6"/>
  <c r="AJ980" i="6"/>
  <c r="W980" i="6"/>
  <c r="L980" i="6"/>
  <c r="BE980" i="6"/>
  <c r="AT980" i="6"/>
  <c r="AG980" i="6"/>
  <c r="V980" i="6"/>
  <c r="K980" i="6"/>
  <c r="X980" i="6"/>
  <c r="AN980" i="6"/>
  <c r="BC980" i="6"/>
  <c r="M985" i="6"/>
  <c r="AE985" i="6"/>
  <c r="AT985" i="6"/>
  <c r="BI985" i="6"/>
  <c r="X988" i="6"/>
  <c r="AJ988" i="6"/>
  <c r="AY988" i="6"/>
  <c r="L992" i="6"/>
  <c r="AD992" i="6"/>
  <c r="AU992" i="6"/>
  <c r="Z993" i="6"/>
  <c r="AQ993" i="6"/>
  <c r="BL994" i="6"/>
  <c r="BC994" i="6"/>
  <c r="AU994" i="6"/>
  <c r="AM994" i="6"/>
  <c r="AE994" i="6"/>
  <c r="W994" i="6"/>
  <c r="O994" i="6"/>
  <c r="BG994" i="6"/>
  <c r="AX994" i="6"/>
  <c r="AO994" i="6"/>
  <c r="AF994" i="6"/>
  <c r="V994" i="6"/>
  <c r="M994" i="6"/>
  <c r="BF994" i="6"/>
  <c r="AV994" i="6"/>
  <c r="AK994" i="6"/>
  <c r="AA994" i="6"/>
  <c r="Q994" i="6"/>
  <c r="BM994" i="6"/>
  <c r="BI994" i="6"/>
  <c r="AT994" i="6"/>
  <c r="AI994" i="6"/>
  <c r="X994" i="6"/>
  <c r="K994" i="6"/>
  <c r="BE994" i="6"/>
  <c r="AS994" i="6"/>
  <c r="AH994" i="6"/>
  <c r="AW994" i="6"/>
  <c r="AD994" i="6"/>
  <c r="R994" i="6"/>
  <c r="BH994" i="6"/>
  <c r="BK994" i="6"/>
  <c r="AR994" i="6"/>
  <c r="AC994" i="6"/>
  <c r="P994" i="6"/>
  <c r="Y994" i="6"/>
  <c r="AQ994" i="6"/>
  <c r="W998" i="6"/>
  <c r="AO998" i="6"/>
  <c r="Z1003" i="6"/>
  <c r="AQ1003" i="6"/>
  <c r="BH1004" i="6"/>
  <c r="BM1004" i="6"/>
  <c r="BD1004" i="6"/>
  <c r="AV1004" i="6"/>
  <c r="AN1004" i="6"/>
  <c r="AF1004" i="6"/>
  <c r="X1004" i="6"/>
  <c r="P1004" i="6"/>
  <c r="BF1004" i="6"/>
  <c r="AW1004" i="6"/>
  <c r="AM1004" i="6"/>
  <c r="AD1004" i="6"/>
  <c r="U1004" i="6"/>
  <c r="L1004" i="6"/>
  <c r="BC1004" i="6"/>
  <c r="AS1004" i="6"/>
  <c r="AI1004" i="6"/>
  <c r="Y1004" i="6"/>
  <c r="N1004" i="6"/>
  <c r="BE1004" i="6"/>
  <c r="AR1004" i="6"/>
  <c r="AG1004" i="6"/>
  <c r="T1004" i="6"/>
  <c r="BB1004" i="6"/>
  <c r="AQ1004" i="6"/>
  <c r="AE1004" i="6"/>
  <c r="S1004" i="6"/>
  <c r="BL1004" i="6"/>
  <c r="AX1004" i="6"/>
  <c r="AH1004" i="6"/>
  <c r="Q1004" i="6"/>
  <c r="BK1004" i="6"/>
  <c r="AU1004" i="6"/>
  <c r="AC1004" i="6"/>
  <c r="O1004" i="6"/>
  <c r="W1004" i="6"/>
  <c r="AP1004" i="6"/>
  <c r="BK1005" i="6"/>
  <c r="BB1005" i="6"/>
  <c r="AT1005" i="6"/>
  <c r="AL1005" i="6"/>
  <c r="AD1005" i="6"/>
  <c r="V1005" i="6"/>
  <c r="N1005" i="6"/>
  <c r="BC1005" i="6"/>
  <c r="AS1005" i="6"/>
  <c r="AJ1005" i="6"/>
  <c r="AA1005" i="6"/>
  <c r="R1005" i="6"/>
  <c r="BG1005" i="6"/>
  <c r="AW1005" i="6"/>
  <c r="AM1005" i="6"/>
  <c r="AB1005" i="6"/>
  <c r="Q1005" i="6"/>
  <c r="BD1005" i="6"/>
  <c r="AQ1005" i="6"/>
  <c r="AF1005" i="6"/>
  <c r="T1005" i="6"/>
  <c r="BA1005" i="6"/>
  <c r="AP1005" i="6"/>
  <c r="AE1005" i="6"/>
  <c r="S1005" i="6"/>
  <c r="BL1005" i="6"/>
  <c r="AV1005" i="6"/>
  <c r="AG1005" i="6"/>
  <c r="O1005" i="6"/>
  <c r="BJ1005" i="6"/>
  <c r="AU1005" i="6"/>
  <c r="AC1005" i="6"/>
  <c r="M1005" i="6"/>
  <c r="W1005" i="6"/>
  <c r="AO1005" i="6"/>
  <c r="BJ1006" i="6"/>
  <c r="BA1006" i="6"/>
  <c r="AS1006" i="6"/>
  <c r="AK1006" i="6"/>
  <c r="AC1006" i="6"/>
  <c r="U1006" i="6"/>
  <c r="M1006" i="6"/>
  <c r="BK1006" i="6"/>
  <c r="AZ1006" i="6"/>
  <c r="AQ1006" i="6"/>
  <c r="AH1006" i="6"/>
  <c r="Y1006" i="6"/>
  <c r="P1006" i="6"/>
  <c r="BH1006" i="6"/>
  <c r="BC1006" i="6"/>
  <c r="AR1006" i="6"/>
  <c r="AG1006" i="6"/>
  <c r="W1006" i="6"/>
  <c r="L1006" i="6"/>
  <c r="BF1006" i="6"/>
  <c r="AU1006" i="6"/>
  <c r="AI1006" i="6"/>
  <c r="V1006" i="6"/>
  <c r="J1006" i="6"/>
  <c r="BE1006" i="6"/>
  <c r="AT1006" i="6"/>
  <c r="AF1006" i="6"/>
  <c r="T1006" i="6"/>
  <c r="AY1006" i="6"/>
  <c r="AL1006" i="6"/>
  <c r="S1006" i="6"/>
  <c r="AX1006" i="6"/>
  <c r="AJ1006" i="6"/>
  <c r="R1006" i="6"/>
  <c r="AA1006" i="6"/>
  <c r="AV1006" i="6"/>
  <c r="AA1007" i="6"/>
  <c r="AV1007" i="6"/>
  <c r="M1009" i="6"/>
  <c r="AL1009" i="6"/>
  <c r="BC1009" i="6"/>
  <c r="Q1010" i="6"/>
  <c r="AI1010" i="6"/>
  <c r="BF1010" i="6"/>
  <c r="BH1007" i="6"/>
  <c r="R1014" i="6"/>
  <c r="AR1014" i="6"/>
  <c r="L1016" i="6"/>
  <c r="AJ1016" i="6"/>
  <c r="BH1016" i="6"/>
  <c r="S1018" i="6"/>
  <c r="AZ1018" i="6"/>
  <c r="N1019" i="6"/>
  <c r="AL1019" i="6"/>
  <c r="AK1020" i="6"/>
  <c r="BL1020" i="6"/>
  <c r="Y1021" i="6"/>
  <c r="BB1021" i="6"/>
  <c r="Z1022" i="6"/>
  <c r="AX1022" i="6"/>
  <c r="AD1024" i="6"/>
  <c r="BH1024" i="6"/>
  <c r="BA1027" i="6"/>
  <c r="AS1027" i="6"/>
  <c r="AK1027" i="6"/>
  <c r="AC1027" i="6"/>
  <c r="U1027" i="6"/>
  <c r="N1027" i="6"/>
  <c r="BK1027" i="6"/>
  <c r="BC1027" i="6"/>
  <c r="AT1027" i="6"/>
  <c r="AJ1027" i="6"/>
  <c r="AA1027" i="6"/>
  <c r="R1027" i="6"/>
  <c r="J1027" i="6"/>
  <c r="BH1027" i="6"/>
  <c r="AX1027" i="6"/>
  <c r="AN1027" i="6"/>
  <c r="AD1027" i="6"/>
  <c r="S1027" i="6"/>
  <c r="BE1027" i="6"/>
  <c r="AR1027" i="6"/>
  <c r="AG1027" i="6"/>
  <c r="V1027" i="6"/>
  <c r="K1027" i="6"/>
  <c r="BD1027" i="6"/>
  <c r="AQ1027" i="6"/>
  <c r="AF1027" i="6"/>
  <c r="T1027" i="6"/>
  <c r="BF1027" i="6"/>
  <c r="AO1027" i="6"/>
  <c r="Y1027" i="6"/>
  <c r="L1027" i="6"/>
  <c r="BB1027" i="6"/>
  <c r="AM1027" i="6"/>
  <c r="X1027" i="6"/>
  <c r="BL1027" i="6"/>
  <c r="AU1027" i="6"/>
  <c r="W1027" i="6"/>
  <c r="BJ1027" i="6"/>
  <c r="AP1027" i="6"/>
  <c r="Q1027" i="6"/>
  <c r="AE1027" i="6"/>
  <c r="BG1027" i="6"/>
  <c r="AA1029" i="6"/>
  <c r="BG1029" i="6"/>
  <c r="P1030" i="6"/>
  <c r="AS1030" i="6"/>
  <c r="Y1031" i="6"/>
  <c r="BC1031" i="6"/>
  <c r="S1033" i="6"/>
  <c r="AY1033" i="6"/>
  <c r="AC1036" i="6"/>
  <c r="BC1036" i="6"/>
  <c r="P1037" i="6"/>
  <c r="BJ1042" i="6"/>
  <c r="P776" i="6"/>
  <c r="AF776" i="6"/>
  <c r="BM138" i="6"/>
  <c r="X775" i="6"/>
  <c r="BM247" i="6"/>
  <c r="BF281" i="6"/>
  <c r="BF971" i="6"/>
  <c r="BM535" i="6"/>
  <c r="P5" i="6"/>
  <c r="P774" i="6" s="1"/>
  <c r="BE1036" i="6"/>
  <c r="AT1036" i="6"/>
  <c r="AJ1036" i="6"/>
  <c r="Z1036" i="6"/>
  <c r="N1036" i="6"/>
  <c r="BH1036" i="6"/>
  <c r="AW1036" i="6"/>
  <c r="AK1036" i="6"/>
  <c r="W1036" i="6"/>
  <c r="L1036" i="6"/>
  <c r="BK1024" i="6"/>
  <c r="BA1024" i="6"/>
  <c r="AP1024" i="6"/>
  <c r="AE1024" i="6"/>
  <c r="U1024" i="6"/>
  <c r="K1024" i="6"/>
  <c r="BB1036" i="6"/>
  <c r="AO1036" i="6"/>
  <c r="AB1036" i="6"/>
  <c r="M1036" i="6"/>
  <c r="BF1024" i="6"/>
  <c r="AT1024" i="6"/>
  <c r="AI1024" i="6"/>
  <c r="V1024" i="6"/>
  <c r="J1024" i="6"/>
  <c r="BE1020" i="6"/>
  <c r="AT1020" i="6"/>
  <c r="AI1020" i="6"/>
  <c r="V1020" i="6"/>
  <c r="K1020" i="6"/>
  <c r="AM1036" i="6"/>
  <c r="BB1033" i="6"/>
  <c r="AB1033" i="6"/>
  <c r="AQ1030" i="6"/>
  <c r="S1030" i="6"/>
  <c r="AS1024" i="6"/>
  <c r="BD1020" i="6"/>
  <c r="U1020" i="6"/>
  <c r="BA1036" i="6"/>
  <c r="AA1036" i="6"/>
  <c r="K1036" i="6"/>
  <c r="AP1033" i="6"/>
  <c r="BC1030" i="6"/>
  <c r="AE1030" i="6"/>
  <c r="BE1024" i="6"/>
  <c r="AG1024" i="6"/>
  <c r="T1024" i="6"/>
  <c r="AS1020" i="6"/>
  <c r="AG1020" i="6"/>
  <c r="AY1037" i="6"/>
  <c r="AE1037" i="6"/>
  <c r="N1037" i="6"/>
  <c r="BG1036" i="6"/>
  <c r="AP1036" i="6"/>
  <c r="U1036" i="6"/>
  <c r="BH1033" i="6"/>
  <c r="AN1033" i="6"/>
  <c r="V1033" i="6"/>
  <c r="J1033" i="6"/>
  <c r="BI1031" i="6"/>
  <c r="AP1031" i="6"/>
  <c r="AA1031" i="6"/>
  <c r="M1031" i="6"/>
  <c r="BF1030" i="6"/>
  <c r="AO1030" i="6"/>
  <c r="Z1030" i="6"/>
  <c r="J1030" i="6"/>
  <c r="AN1029" i="6"/>
  <c r="X1029" i="6"/>
  <c r="BC1024" i="6"/>
  <c r="AM1024" i="6"/>
  <c r="Z1024" i="6"/>
  <c r="BJ1020" i="6"/>
  <c r="AR1020" i="6"/>
  <c r="AB1020" i="6"/>
  <c r="M1020" i="6"/>
  <c r="BF1019" i="6"/>
  <c r="AN1019" i="6"/>
  <c r="Z1019" i="6"/>
  <c r="J1019" i="6"/>
  <c r="BI1009" i="6"/>
  <c r="AV1009" i="6"/>
  <c r="AJ1009" i="6"/>
  <c r="W1009" i="6"/>
  <c r="L1009" i="6"/>
  <c r="BF1007" i="6"/>
  <c r="AU1007" i="6"/>
  <c r="AI1007" i="6"/>
  <c r="X1007" i="6"/>
  <c r="K1007" i="6"/>
  <c r="AV1003" i="6"/>
  <c r="AI1003" i="6"/>
  <c r="W1003" i="6"/>
  <c r="N1003" i="6"/>
  <c r="BG977" i="6"/>
  <c r="AZ977" i="6"/>
  <c r="AO977" i="6"/>
  <c r="AD977" i="6"/>
  <c r="T977" i="6"/>
  <c r="K977" i="6"/>
  <c r="BM1037" i="6"/>
  <c r="AR1037" i="6"/>
  <c r="AA1037" i="6"/>
  <c r="J1037" i="6"/>
  <c r="BF1036" i="6"/>
  <c r="AL1036" i="6"/>
  <c r="T1036" i="6"/>
  <c r="BF1033" i="6"/>
  <c r="AM1033" i="6"/>
  <c r="U1033" i="6"/>
  <c r="BG1031" i="6"/>
  <c r="AO1031" i="6"/>
  <c r="Z1031" i="6"/>
  <c r="BE1030" i="6"/>
  <c r="AN1030" i="6"/>
  <c r="Y1030" i="6"/>
  <c r="BA1029" i="6"/>
  <c r="AM1029" i="6"/>
  <c r="W1029" i="6"/>
  <c r="BB1024" i="6"/>
  <c r="AL1024" i="6"/>
  <c r="W1024" i="6"/>
  <c r="BG1020" i="6"/>
  <c r="AQ1020" i="6"/>
  <c r="AA1020" i="6"/>
  <c r="L1020" i="6"/>
  <c r="BB1019" i="6"/>
  <c r="AM1019" i="6"/>
  <c r="X1019" i="6"/>
  <c r="BG1009" i="6"/>
  <c r="AT1009" i="6"/>
  <c r="AH1009" i="6"/>
  <c r="V1009" i="6"/>
  <c r="K1009" i="6"/>
  <c r="BE1007" i="6"/>
  <c r="AT1007" i="6"/>
  <c r="AH1007" i="6"/>
  <c r="V1007" i="6"/>
  <c r="J1007" i="6"/>
  <c r="BF1003" i="6"/>
  <c r="AT1003" i="6"/>
  <c r="AG1003" i="6"/>
  <c r="V1003" i="6"/>
  <c r="L1003" i="6"/>
  <c r="BH993" i="6"/>
  <c r="BC1037" i="6"/>
  <c r="AF1037" i="6"/>
  <c r="AU1036" i="6"/>
  <c r="V1036" i="6"/>
  <c r="BL1033" i="6"/>
  <c r="AR1033" i="6"/>
  <c r="R1033" i="6"/>
  <c r="AY1031" i="6"/>
  <c r="AE1031" i="6"/>
  <c r="AZ1030" i="6"/>
  <c r="AH1030" i="6"/>
  <c r="K1030" i="6"/>
  <c r="AZ1029" i="6"/>
  <c r="AG1029" i="6"/>
  <c r="L1029" i="6"/>
  <c r="AX1024" i="6"/>
  <c r="AC1024" i="6"/>
  <c r="L1024" i="6"/>
  <c r="AY1021" i="6"/>
  <c r="AA1021" i="6"/>
  <c r="AV1020" i="6"/>
  <c r="Y1020" i="6"/>
  <c r="BL1019" i="6"/>
  <c r="AU1019" i="6"/>
  <c r="V1019" i="6"/>
  <c r="BL1018" i="6"/>
  <c r="AW1018" i="6"/>
  <c r="AB1018" i="6"/>
  <c r="AY1009" i="6"/>
  <c r="AF1009" i="6"/>
  <c r="S1009" i="6"/>
  <c r="BD1007" i="6"/>
  <c r="AP1007" i="6"/>
  <c r="Z1007" i="6"/>
  <c r="BL1003" i="6"/>
  <c r="AY1003" i="6"/>
  <c r="AJ1003" i="6"/>
  <c r="R1003" i="6"/>
  <c r="BI998" i="6"/>
  <c r="AZ998" i="6"/>
  <c r="AJ998" i="6"/>
  <c r="U998" i="6"/>
  <c r="BG993" i="6"/>
  <c r="AT993" i="6"/>
  <c r="AH993" i="6"/>
  <c r="R993" i="6"/>
  <c r="BL992" i="6"/>
  <c r="AX992" i="6"/>
  <c r="AK992" i="6"/>
  <c r="V992" i="6"/>
  <c r="J992" i="6"/>
  <c r="BH977" i="6"/>
  <c r="AX977" i="6"/>
  <c r="AL977" i="6"/>
  <c r="AA977" i="6"/>
  <c r="P977" i="6"/>
  <c r="BB1037" i="6"/>
  <c r="Z1037" i="6"/>
  <c r="AS1036" i="6"/>
  <c r="S1036" i="6"/>
  <c r="BK1033" i="6"/>
  <c r="AI1033" i="6"/>
  <c r="O1031" i="6"/>
  <c r="AX1031" i="6"/>
  <c r="AC1031" i="6"/>
  <c r="AX1030" i="6"/>
  <c r="AC1030" i="6"/>
  <c r="AY1029" i="6"/>
  <c r="AD1029" i="6"/>
  <c r="K1029" i="6"/>
  <c r="AW1024" i="6"/>
  <c r="AB1024" i="6"/>
  <c r="AU1020" i="6"/>
  <c r="X1020" i="6"/>
  <c r="BK1019" i="6"/>
  <c r="AO1019" i="6"/>
  <c r="R1019" i="6"/>
  <c r="BM1009" i="6"/>
  <c r="AX1009" i="6"/>
  <c r="AE1009" i="6"/>
  <c r="R1009" i="6"/>
  <c r="BC1007" i="6"/>
  <c r="AN1007" i="6"/>
  <c r="Y1007" i="6"/>
  <c r="BI1003" i="6"/>
  <c r="AX1003" i="6"/>
  <c r="AF1003" i="6"/>
  <c r="Q1003" i="6"/>
  <c r="AY998" i="6"/>
  <c r="AI998" i="6"/>
  <c r="Q998" i="6"/>
  <c r="BF993" i="6"/>
  <c r="AS993" i="6"/>
  <c r="AC993" i="6"/>
  <c r="Q993" i="6"/>
  <c r="BJ992" i="6"/>
  <c r="AW992" i="6"/>
  <c r="AH992" i="6"/>
  <c r="U992" i="6"/>
  <c r="AW977" i="6"/>
  <c r="AK977" i="6"/>
  <c r="Z977" i="6"/>
  <c r="N977" i="6"/>
  <c r="Q5" i="6"/>
  <c r="Q774" i="6" s="1"/>
  <c r="Q776" i="6"/>
  <c r="AG776" i="6"/>
  <c r="AG5" i="6"/>
  <c r="AG774" i="6" s="1"/>
  <c r="AO776" i="6"/>
  <c r="AO5" i="6"/>
  <c r="AO774" i="6" s="1"/>
  <c r="AW774" i="6"/>
  <c r="BM91" i="6"/>
  <c r="BM101" i="6"/>
  <c r="BM175" i="6"/>
  <c r="BM185" i="6"/>
  <c r="BM199" i="6"/>
  <c r="BM415" i="6"/>
  <c r="BM487" i="6"/>
  <c r="BM619" i="6"/>
  <c r="Y947" i="6"/>
  <c r="AH947" i="6"/>
  <c r="AP949" i="6"/>
  <c r="J802" i="6"/>
  <c r="BM912" i="6"/>
  <c r="V959" i="6"/>
  <c r="AI959" i="6"/>
  <c r="AW959" i="6"/>
  <c r="BJ960" i="6"/>
  <c r="BB960" i="6"/>
  <c r="AT960" i="6"/>
  <c r="AL960" i="6"/>
  <c r="AD960" i="6"/>
  <c r="V960" i="6"/>
  <c r="N960" i="6"/>
  <c r="BI960" i="6"/>
  <c r="AZ960" i="6"/>
  <c r="AQ960" i="6"/>
  <c r="AH960" i="6"/>
  <c r="Y960" i="6"/>
  <c r="P960" i="6"/>
  <c r="BE960" i="6"/>
  <c r="AU960" i="6"/>
  <c r="AJ960" i="6"/>
  <c r="Z960" i="6"/>
  <c r="O960" i="6"/>
  <c r="BD960" i="6"/>
  <c r="AS960" i="6"/>
  <c r="AI960" i="6"/>
  <c r="X960" i="6"/>
  <c r="M960" i="6"/>
  <c r="T960" i="6"/>
  <c r="AG960" i="6"/>
  <c r="AW960" i="6"/>
  <c r="BK960" i="6"/>
  <c r="BF965" i="6"/>
  <c r="J977" i="6"/>
  <c r="Y977" i="6"/>
  <c r="AQ977" i="6"/>
  <c r="BE977" i="6"/>
  <c r="BJ978" i="6"/>
  <c r="BB978" i="6"/>
  <c r="AT978" i="6"/>
  <c r="AL978" i="6"/>
  <c r="AD978" i="6"/>
  <c r="V978" i="6"/>
  <c r="N978" i="6"/>
  <c r="BG978" i="6"/>
  <c r="AX978" i="6"/>
  <c r="AO978" i="6"/>
  <c r="AF978" i="6"/>
  <c r="W978" i="6"/>
  <c r="M978" i="6"/>
  <c r="BH978" i="6"/>
  <c r="AW978" i="6"/>
  <c r="AM978" i="6"/>
  <c r="AB978" i="6"/>
  <c r="R978" i="6"/>
  <c r="BD978" i="6"/>
  <c r="AR978" i="6"/>
  <c r="AG978" i="6"/>
  <c r="T978" i="6"/>
  <c r="BC978" i="6"/>
  <c r="AQ978" i="6"/>
  <c r="AE978" i="6"/>
  <c r="S978" i="6"/>
  <c r="Q978" i="6"/>
  <c r="AI978" i="6"/>
  <c r="AY978" i="6"/>
  <c r="BH979" i="6"/>
  <c r="AZ979" i="6"/>
  <c r="AR979" i="6"/>
  <c r="AJ979" i="6"/>
  <c r="AB979" i="6"/>
  <c r="T979" i="6"/>
  <c r="L979" i="6"/>
  <c r="BD979" i="6"/>
  <c r="AU979" i="6"/>
  <c r="AL979" i="6"/>
  <c r="AC979" i="6"/>
  <c r="S979" i="6"/>
  <c r="J979" i="6"/>
  <c r="BL979" i="6"/>
  <c r="BB979" i="6"/>
  <c r="AQ979" i="6"/>
  <c r="AG979" i="6"/>
  <c r="W979" i="6"/>
  <c r="M979" i="6"/>
  <c r="BF979" i="6"/>
  <c r="AT979" i="6"/>
  <c r="AH979" i="6"/>
  <c r="V979" i="6"/>
  <c r="BE979" i="6"/>
  <c r="AS979" i="6"/>
  <c r="AF979" i="6"/>
  <c r="U979" i="6"/>
  <c r="R979" i="6"/>
  <c r="AK979" i="6"/>
  <c r="AY979" i="6"/>
  <c r="AA980" i="6"/>
  <c r="AO980" i="6"/>
  <c r="BD980" i="6"/>
  <c r="S985" i="6"/>
  <c r="AF985" i="6"/>
  <c r="AU985" i="6"/>
  <c r="O988" i="6"/>
  <c r="BA988" i="6"/>
  <c r="AV988" i="6"/>
  <c r="AN988" i="6"/>
  <c r="AC988" i="6"/>
  <c r="U988" i="6"/>
  <c r="L988" i="6"/>
  <c r="BJ988" i="6"/>
  <c r="BD988" i="6"/>
  <c r="AX988" i="6"/>
  <c r="AO988" i="6"/>
  <c r="AA988" i="6"/>
  <c r="R988" i="6"/>
  <c r="AP988" i="6"/>
  <c r="Y988" i="6"/>
  <c r="N988" i="6"/>
  <c r="BF988" i="6"/>
  <c r="AW988" i="6"/>
  <c r="AK988" i="6"/>
  <c r="AE988" i="6"/>
  <c r="S988" i="6"/>
  <c r="BL988" i="6"/>
  <c r="BB988" i="6"/>
  <c r="AR988" i="6"/>
  <c r="AH988" i="6"/>
  <c r="V988" i="6"/>
  <c r="BK988" i="6"/>
  <c r="AZ988" i="6"/>
  <c r="AQ988" i="6"/>
  <c r="AG988" i="6"/>
  <c r="T988" i="6"/>
  <c r="Z988" i="6"/>
  <c r="AL988" i="6"/>
  <c r="BC988" i="6"/>
  <c r="M992" i="6"/>
  <c r="AE992" i="6"/>
  <c r="AY992" i="6"/>
  <c r="K993" i="6"/>
  <c r="AA993" i="6"/>
  <c r="AV993" i="6"/>
  <c r="Z994" i="6"/>
  <c r="AY994" i="6"/>
  <c r="X998" i="6"/>
  <c r="AS998" i="6"/>
  <c r="J1003" i="6"/>
  <c r="AA1003" i="6"/>
  <c r="AW1003" i="6"/>
  <c r="Z1004" i="6"/>
  <c r="AT1004" i="6"/>
  <c r="X1005" i="6"/>
  <c r="AR1005" i="6"/>
  <c r="AB1006" i="6"/>
  <c r="AW1006" i="6"/>
  <c r="AD1007" i="6"/>
  <c r="AY1007" i="6"/>
  <c r="N1009" i="6"/>
  <c r="AM1009" i="6"/>
  <c r="BD1009" i="6"/>
  <c r="R1010" i="6"/>
  <c r="AQ1010" i="6"/>
  <c r="BM1010" i="6"/>
  <c r="BH1005" i="6"/>
  <c r="S1014" i="6"/>
  <c r="AS1014" i="6"/>
  <c r="M1016" i="6"/>
  <c r="AN1016" i="6"/>
  <c r="BJ1016" i="6"/>
  <c r="AC1018" i="6"/>
  <c r="BB1018" i="6"/>
  <c r="O1019" i="6"/>
  <c r="AV1019" i="6"/>
  <c r="O1020" i="6"/>
  <c r="AL1020" i="6"/>
  <c r="AE1021" i="6"/>
  <c r="BE1021" i="6"/>
  <c r="AB1022" i="6"/>
  <c r="AJ1024" i="6"/>
  <c r="BJ1024" i="6"/>
  <c r="AH1027" i="6"/>
  <c r="AH1025" i="6" s="1"/>
  <c r="BI1027" i="6"/>
  <c r="AB1029" i="6"/>
  <c r="Q1030" i="6"/>
  <c r="AU1030" i="6"/>
  <c r="AI1031" i="6"/>
  <c r="BJ1031" i="6"/>
  <c r="W1033" i="6"/>
  <c r="AZ1033" i="6"/>
  <c r="AD1036" i="6"/>
  <c r="BJ1036" i="6"/>
  <c r="Q1037" i="6"/>
  <c r="AZ1037" i="6"/>
  <c r="BJ1022" i="6"/>
  <c r="BB1022" i="6"/>
  <c r="AT1022" i="6"/>
  <c r="AL1022" i="6"/>
  <c r="AD1022" i="6"/>
  <c r="V1022" i="6"/>
  <c r="N1022" i="6"/>
  <c r="BI1022" i="6"/>
  <c r="AZ1022" i="6"/>
  <c r="AQ1022" i="6"/>
  <c r="AH1022" i="6"/>
  <c r="Y1022" i="6"/>
  <c r="P1022" i="6"/>
  <c r="BF1022" i="6"/>
  <c r="AV1022" i="6"/>
  <c r="AK1022" i="6"/>
  <c r="AA1022" i="6"/>
  <c r="Q1022" i="6"/>
  <c r="BH1022" i="6"/>
  <c r="AW1022" i="6"/>
  <c r="AJ1022" i="6"/>
  <c r="X1022" i="6"/>
  <c r="L1022" i="6"/>
  <c r="BG1022" i="6"/>
  <c r="AU1022" i="6"/>
  <c r="AI1022" i="6"/>
  <c r="W1022" i="6"/>
  <c r="K1022" i="6"/>
  <c r="BA1022" i="6"/>
  <c r="AM1022" i="6"/>
  <c r="T1022" i="6"/>
  <c r="AY1022" i="6"/>
  <c r="AG1022" i="6"/>
  <c r="S1022" i="6"/>
  <c r="BD1022" i="6"/>
  <c r="AF1022" i="6"/>
  <c r="M1022" i="6"/>
  <c r="BC1022" i="6"/>
  <c r="AE1022" i="6"/>
  <c r="J1022" i="6"/>
  <c r="AN1022" i="6"/>
  <c r="BL1022" i="6"/>
  <c r="AB965" i="6"/>
  <c r="R965" i="6"/>
  <c r="AJ965" i="6"/>
  <c r="AV965" i="6"/>
  <c r="N985" i="6"/>
  <c r="Z985" i="6"/>
  <c r="AM985" i="6"/>
  <c r="AY985" i="6"/>
  <c r="U1010" i="6"/>
  <c r="AL1010" i="6"/>
  <c r="BI1018" i="6"/>
  <c r="BD1018" i="6"/>
  <c r="AV1018" i="6"/>
  <c r="AN1018" i="6"/>
  <c r="AF1018" i="6"/>
  <c r="X1018" i="6"/>
  <c r="P1018" i="6"/>
  <c r="BG1018" i="6"/>
  <c r="AX1018" i="6"/>
  <c r="AO1018" i="6"/>
  <c r="AE1018" i="6"/>
  <c r="V1018" i="6"/>
  <c r="M1018" i="6"/>
  <c r="BA1018" i="6"/>
  <c r="AQ1018" i="6"/>
  <c r="AG1018" i="6"/>
  <c r="U1018" i="6"/>
  <c r="K1018" i="6"/>
  <c r="BF1018" i="6"/>
  <c r="AT1018" i="6"/>
  <c r="AI1018" i="6"/>
  <c r="W1018" i="6"/>
  <c r="J1018" i="6"/>
  <c r="BE1018" i="6"/>
  <c r="AS1018" i="6"/>
  <c r="AH1018" i="6"/>
  <c r="T1018" i="6"/>
  <c r="BH1018" i="6"/>
  <c r="AP1018" i="6"/>
  <c r="AA1018" i="6"/>
  <c r="L1018" i="6"/>
  <c r="BC1018" i="6"/>
  <c r="AM1018" i="6"/>
  <c r="Z1018" i="6"/>
  <c r="Y1018" i="6"/>
  <c r="AU1018" i="6"/>
  <c r="BK1018" i="6"/>
  <c r="BL1021" i="6"/>
  <c r="BD1021" i="6"/>
  <c r="AV1021" i="6"/>
  <c r="AN1021" i="6"/>
  <c r="AF1021" i="6"/>
  <c r="X1021" i="6"/>
  <c r="P1021" i="6"/>
  <c r="BC1021" i="6"/>
  <c r="AT1021" i="6"/>
  <c r="AK1021" i="6"/>
  <c r="AB1021" i="6"/>
  <c r="S1021" i="6"/>
  <c r="J1021" i="6"/>
  <c r="BK1021" i="6"/>
  <c r="BA1021" i="6"/>
  <c r="AQ1021" i="6"/>
  <c r="AG1021" i="6"/>
  <c r="V1021" i="6"/>
  <c r="L1021" i="6"/>
  <c r="BG1021" i="6"/>
  <c r="AU1021" i="6"/>
  <c r="AI1021" i="6"/>
  <c r="W1021" i="6"/>
  <c r="K1021" i="6"/>
  <c r="BF1021" i="6"/>
  <c r="AS1021" i="6"/>
  <c r="AH1021" i="6"/>
  <c r="U1021" i="6"/>
  <c r="BJ1021" i="6"/>
  <c r="AW1021" i="6"/>
  <c r="AD1021" i="6"/>
  <c r="O1021" i="6"/>
  <c r="BI1021" i="6"/>
  <c r="AR1021" i="6"/>
  <c r="AC1021" i="6"/>
  <c r="N1021" i="6"/>
  <c r="Z1021" i="6"/>
  <c r="AX1021" i="6"/>
  <c r="BB953" i="6"/>
  <c r="BJ965" i="6"/>
  <c r="BB965" i="6"/>
  <c r="AT965" i="6"/>
  <c r="AL965" i="6"/>
  <c r="N965" i="6"/>
  <c r="V965" i="6"/>
  <c r="AD965" i="6"/>
  <c r="BD965" i="6"/>
  <c r="AU965" i="6"/>
  <c r="AK965" i="6"/>
  <c r="P965" i="6"/>
  <c r="Y965" i="6"/>
  <c r="AH965" i="6"/>
  <c r="AA965" i="6"/>
  <c r="Q965" i="6"/>
  <c r="AM965" i="6"/>
  <c r="AW965" i="6"/>
  <c r="BG965" i="6"/>
  <c r="BM985" i="6"/>
  <c r="BE985" i="6"/>
  <c r="AW985" i="6"/>
  <c r="AO985" i="6"/>
  <c r="AG985" i="6"/>
  <c r="Y985" i="6"/>
  <c r="Q985" i="6"/>
  <c r="BK985" i="6"/>
  <c r="BB985" i="6"/>
  <c r="AS985" i="6"/>
  <c r="AJ985" i="6"/>
  <c r="AA985" i="6"/>
  <c r="R985" i="6"/>
  <c r="BG985" i="6"/>
  <c r="AV985" i="6"/>
  <c r="AL985" i="6"/>
  <c r="AB985" i="6"/>
  <c r="P985" i="6"/>
  <c r="O985" i="6"/>
  <c r="AC985" i="6"/>
  <c r="AN985" i="6"/>
  <c r="AZ985" i="6"/>
  <c r="BL985" i="6"/>
  <c r="BL1010" i="6"/>
  <c r="BC1010" i="6"/>
  <c r="AU1010" i="6"/>
  <c r="AM1010" i="6"/>
  <c r="AE1010" i="6"/>
  <c r="W1010" i="6"/>
  <c r="O1010" i="6"/>
  <c r="BG1010" i="6"/>
  <c r="AX1010" i="6"/>
  <c r="AO1010" i="6"/>
  <c r="AF1010" i="6"/>
  <c r="V1010" i="6"/>
  <c r="M1010" i="6"/>
  <c r="BK1010" i="6"/>
  <c r="AZ1010" i="6"/>
  <c r="AP1010" i="6"/>
  <c r="AD1010" i="6"/>
  <c r="T1010" i="6"/>
  <c r="J1010" i="6"/>
  <c r="BH1010" i="6"/>
  <c r="BJ1010" i="6"/>
  <c r="AW1010" i="6"/>
  <c r="AK1010" i="6"/>
  <c r="Z1010" i="6"/>
  <c r="N1010" i="6"/>
  <c r="BI1010" i="6"/>
  <c r="AV1010" i="6"/>
  <c r="AJ1010" i="6"/>
  <c r="Y1010" i="6"/>
  <c r="L1010" i="6"/>
  <c r="X1010" i="6"/>
  <c r="AN1010" i="6"/>
  <c r="BD1010" i="6"/>
  <c r="M953" i="6"/>
  <c r="M954" i="6" s="1"/>
  <c r="BM998" i="6"/>
  <c r="BF998" i="6"/>
  <c r="AX998" i="6"/>
  <c r="AP998" i="6"/>
  <c r="AH998" i="6"/>
  <c r="Z998" i="6"/>
  <c r="R998" i="6"/>
  <c r="J998" i="6"/>
  <c r="BG998" i="6"/>
  <c r="AW998" i="6"/>
  <c r="AN998" i="6"/>
  <c r="AE998" i="6"/>
  <c r="V998" i="6"/>
  <c r="M998" i="6"/>
  <c r="BH998" i="6"/>
  <c r="BE998" i="6"/>
  <c r="AU998" i="6"/>
  <c r="AK998" i="6"/>
  <c r="AA998" i="6"/>
  <c r="P998" i="6"/>
  <c r="S998" i="6"/>
  <c r="AD998" i="6"/>
  <c r="AQ998" i="6"/>
  <c r="BB998" i="6"/>
  <c r="BH992" i="6"/>
  <c r="BD992" i="6"/>
  <c r="AV992" i="6"/>
  <c r="AN992" i="6"/>
  <c r="AF992" i="6"/>
  <c r="X992" i="6"/>
  <c r="P992" i="6"/>
  <c r="BK992" i="6"/>
  <c r="BA992" i="6"/>
  <c r="AR992" i="6"/>
  <c r="AI992" i="6"/>
  <c r="Z992" i="6"/>
  <c r="Q992" i="6"/>
  <c r="BE992" i="6"/>
  <c r="AT992" i="6"/>
  <c r="AJ992" i="6"/>
  <c r="Y992" i="6"/>
  <c r="N992" i="6"/>
  <c r="R992" i="6"/>
  <c r="AC992" i="6"/>
  <c r="AO992" i="6"/>
  <c r="AZ992" i="6"/>
  <c r="BL993" i="6"/>
  <c r="BC993" i="6"/>
  <c r="AU993" i="6"/>
  <c r="AM993" i="6"/>
  <c r="AE993" i="6"/>
  <c r="W993" i="6"/>
  <c r="O993" i="6"/>
  <c r="BI993" i="6"/>
  <c r="AY993" i="6"/>
  <c r="AP993" i="6"/>
  <c r="AG993" i="6"/>
  <c r="X993" i="6"/>
  <c r="N993" i="6"/>
  <c r="BK993" i="6"/>
  <c r="AZ993" i="6"/>
  <c r="AO993" i="6"/>
  <c r="AD993" i="6"/>
  <c r="T993" i="6"/>
  <c r="J993" i="6"/>
  <c r="S993" i="6"/>
  <c r="AF993" i="6"/>
  <c r="AR993" i="6"/>
  <c r="BD993" i="6"/>
  <c r="T998" i="6"/>
  <c r="AF998" i="6"/>
  <c r="AR998" i="6"/>
  <c r="BC998" i="6"/>
  <c r="BG1019" i="6"/>
  <c r="AY1019" i="6"/>
  <c r="AQ1019" i="6"/>
  <c r="AI1019" i="6"/>
  <c r="AA1019" i="6"/>
  <c r="S1019" i="6"/>
  <c r="K1019" i="6"/>
  <c r="BJ1019" i="6"/>
  <c r="BA1019" i="6"/>
  <c r="AR1019" i="6"/>
  <c r="AH1019" i="6"/>
  <c r="Y1019" i="6"/>
  <c r="P1019" i="6"/>
  <c r="BC1019" i="6"/>
  <c r="AS1019" i="6"/>
  <c r="AG1019" i="6"/>
  <c r="W1019" i="6"/>
  <c r="M1019" i="6"/>
  <c r="T1019" i="6"/>
  <c r="AE1019" i="6"/>
  <c r="AP1019" i="6"/>
  <c r="BD1019" i="6"/>
  <c r="BL1029" i="6"/>
  <c r="BF1029" i="6"/>
  <c r="AX1029" i="6"/>
  <c r="AP1029" i="6"/>
  <c r="AH1029" i="6"/>
  <c r="Z1029" i="6"/>
  <c r="R1029" i="6"/>
  <c r="BK1029" i="6"/>
  <c r="BD1029" i="6"/>
  <c r="AU1029" i="6"/>
  <c r="AL1029" i="6"/>
  <c r="AC1029" i="6"/>
  <c r="T1029" i="6"/>
  <c r="J1029" i="6"/>
  <c r="BE1029" i="6"/>
  <c r="AT1029" i="6"/>
  <c r="AJ1029" i="6"/>
  <c r="Y1029" i="6"/>
  <c r="N1029" i="6"/>
  <c r="S1029" i="6"/>
  <c r="AE1029" i="6"/>
  <c r="AQ1029" i="6"/>
  <c r="BB1029" i="6"/>
  <c r="BM1029" i="6"/>
  <c r="BH1031" i="6"/>
  <c r="AZ1031" i="6"/>
  <c r="AR1031" i="6"/>
  <c r="AJ1031" i="6"/>
  <c r="AB1031" i="6"/>
  <c r="T1031" i="6"/>
  <c r="K1031" i="6"/>
  <c r="BE1031" i="6"/>
  <c r="AV1031" i="6"/>
  <c r="AM1031" i="6"/>
  <c r="AD1031" i="6"/>
  <c r="U1031" i="6"/>
  <c r="J1031" i="6"/>
  <c r="BL1031" i="6"/>
  <c r="BB1031" i="6"/>
  <c r="AQ1031" i="6"/>
  <c r="AG1031" i="6"/>
  <c r="W1031" i="6"/>
  <c r="L1031" i="6"/>
  <c r="S1031" i="6"/>
  <c r="AF1031" i="6"/>
  <c r="AS1031" i="6"/>
  <c r="BD1031" i="6"/>
  <c r="O1029" i="6"/>
  <c r="BI1037" i="6"/>
  <c r="BA1037" i="6"/>
  <c r="AS1037" i="6"/>
  <c r="AK1037" i="6"/>
  <c r="AC1037" i="6"/>
  <c r="U1037" i="6"/>
  <c r="M1037" i="6"/>
  <c r="BE1037" i="6"/>
  <c r="AV1037" i="6"/>
  <c r="AM1037" i="6"/>
  <c r="AD1037" i="6"/>
  <c r="T1037" i="6"/>
  <c r="K1037" i="6"/>
  <c r="BH1037" i="6"/>
  <c r="AX1037" i="6"/>
  <c r="AN1037" i="6"/>
  <c r="AB1037" i="6"/>
  <c r="R1037" i="6"/>
  <c r="BG1037" i="6"/>
  <c r="AU1037" i="6"/>
  <c r="AI1037" i="6"/>
  <c r="X1037" i="6"/>
  <c r="L1037" i="6"/>
  <c r="S1037" i="6"/>
  <c r="AG1037" i="6"/>
  <c r="AT1037" i="6"/>
  <c r="BJ1037" i="6"/>
  <c r="AJ776" i="6"/>
  <c r="AJ955" i="6" s="1"/>
  <c r="AK956" i="6" s="1"/>
  <c r="BM103" i="6"/>
  <c r="BM922" i="6"/>
  <c r="BL977" i="6"/>
  <c r="BC977" i="6"/>
  <c r="AU977" i="6"/>
  <c r="AM977" i="6"/>
  <c r="AE977" i="6"/>
  <c r="W977" i="6"/>
  <c r="O977" i="6"/>
  <c r="X977" i="6"/>
  <c r="AG977" i="6"/>
  <c r="AP977" i="6"/>
  <c r="AY977" i="6"/>
  <c r="BJ977" i="6"/>
  <c r="BA1003" i="6"/>
  <c r="AS1003" i="6"/>
  <c r="AK1003" i="6"/>
  <c r="AC1003" i="6"/>
  <c r="U1003" i="6"/>
  <c r="BJ1003" i="6"/>
  <c r="BD1003" i="6"/>
  <c r="AU1003" i="6"/>
  <c r="AL1003" i="6"/>
  <c r="AB1003" i="6"/>
  <c r="S1003" i="6"/>
  <c r="M1003" i="6"/>
  <c r="X1003" i="6"/>
  <c r="AH1003" i="6"/>
  <c r="AR1003" i="6"/>
  <c r="BC1003" i="6"/>
  <c r="BK1003" i="6"/>
  <c r="BI1007" i="6"/>
  <c r="AZ1007" i="6"/>
  <c r="AR1007" i="6"/>
  <c r="AJ1007" i="6"/>
  <c r="AB1007" i="6"/>
  <c r="T1007" i="6"/>
  <c r="L1007" i="6"/>
  <c r="BG1007" i="6"/>
  <c r="AX1007" i="6"/>
  <c r="AO1007" i="6"/>
  <c r="AF1007" i="6"/>
  <c r="W1007" i="6"/>
  <c r="N1007" i="6"/>
  <c r="R1007" i="6"/>
  <c r="AC1007" i="6"/>
  <c r="AM1007" i="6"/>
  <c r="AW1007" i="6"/>
  <c r="BJ1007" i="6"/>
  <c r="BE1009" i="6"/>
  <c r="AW1009" i="6"/>
  <c r="AO1009" i="6"/>
  <c r="AG1009" i="6"/>
  <c r="Y1009" i="6"/>
  <c r="Q1009" i="6"/>
  <c r="BK1009" i="6"/>
  <c r="BA1009" i="6"/>
  <c r="AR1009" i="6"/>
  <c r="AI1009" i="6"/>
  <c r="Z1009" i="6"/>
  <c r="P1009" i="6"/>
  <c r="O1009" i="6"/>
  <c r="AA1009" i="6"/>
  <c r="AK1009" i="6"/>
  <c r="AU1009" i="6"/>
  <c r="BF1009" i="6"/>
  <c r="U1019" i="6"/>
  <c r="AF1019" i="6"/>
  <c r="AT1019" i="6"/>
  <c r="BE1019" i="6"/>
  <c r="U1029" i="6"/>
  <c r="AF1029" i="6"/>
  <c r="AR1029" i="6"/>
  <c r="BC1029" i="6"/>
  <c r="BJ1030" i="6"/>
  <c r="BB1030" i="6"/>
  <c r="AT1030" i="6"/>
  <c r="AL1030" i="6"/>
  <c r="AD1030" i="6"/>
  <c r="V1030" i="6"/>
  <c r="M1030" i="6"/>
  <c r="BH1030" i="6"/>
  <c r="AY1030" i="6"/>
  <c r="AP1030" i="6"/>
  <c r="AG1030" i="6"/>
  <c r="X1030" i="6"/>
  <c r="N1030" i="6"/>
  <c r="O1030" i="6"/>
  <c r="BG1030" i="6"/>
  <c r="AW1030" i="6"/>
  <c r="AM1030" i="6"/>
  <c r="AB1030" i="6"/>
  <c r="R1030" i="6"/>
  <c r="T1030" i="6"/>
  <c r="AF1030" i="6"/>
  <c r="AR1030" i="6"/>
  <c r="BD1030" i="6"/>
  <c r="V1031" i="6"/>
  <c r="AH1031" i="6"/>
  <c r="AT1031" i="6"/>
  <c r="BF1031" i="6"/>
  <c r="BM1033" i="6"/>
  <c r="BE1033" i="6"/>
  <c r="AW1033" i="6"/>
  <c r="AO1033" i="6"/>
  <c r="AG1033" i="6"/>
  <c r="Y1033" i="6"/>
  <c r="Q1033" i="6"/>
  <c r="N1033" i="6"/>
  <c r="BD1033" i="6"/>
  <c r="AU1033" i="6"/>
  <c r="AL1033" i="6"/>
  <c r="AC1033" i="6"/>
  <c r="T1033" i="6"/>
  <c r="BG1033" i="6"/>
  <c r="AV1033" i="6"/>
  <c r="AK1033" i="6"/>
  <c r="AA1033" i="6"/>
  <c r="P1033" i="6"/>
  <c r="K1033" i="6"/>
  <c r="BI1033" i="6"/>
  <c r="AX1033" i="6"/>
  <c r="AJ1033" i="6"/>
  <c r="X1033" i="6"/>
  <c r="O1033" i="6"/>
  <c r="AD1033" i="6"/>
  <c r="AQ1033" i="6"/>
  <c r="BC1033" i="6"/>
  <c r="V1037" i="6"/>
  <c r="AH1037" i="6"/>
  <c r="AW1037" i="6"/>
  <c r="BK1037" i="6"/>
  <c r="BF1020" i="6"/>
  <c r="AX1020" i="6"/>
  <c r="AP1020" i="6"/>
  <c r="AH1020" i="6"/>
  <c r="Z1020" i="6"/>
  <c r="R1020" i="6"/>
  <c r="J1020" i="6"/>
  <c r="BH1020" i="6"/>
  <c r="AY1020" i="6"/>
  <c r="AO1020" i="6"/>
  <c r="AF1020" i="6"/>
  <c r="W1020" i="6"/>
  <c r="N1020" i="6"/>
  <c r="S1020" i="6"/>
  <c r="AC1020" i="6"/>
  <c r="AM1020" i="6"/>
  <c r="AW1020" i="6"/>
  <c r="BI1020" i="6"/>
  <c r="BL1024" i="6"/>
  <c r="BD1024" i="6"/>
  <c r="AV1024" i="6"/>
  <c r="AN1024" i="6"/>
  <c r="AF1024" i="6"/>
  <c r="X1024" i="6"/>
  <c r="P1024" i="6"/>
  <c r="O1024" i="6"/>
  <c r="Y1024" i="6"/>
  <c r="AH1024" i="6"/>
  <c r="AQ1024" i="6"/>
  <c r="AZ1024" i="6"/>
  <c r="BI1024" i="6"/>
  <c r="BL1036" i="6"/>
  <c r="BD1036" i="6"/>
  <c r="AV1036" i="6"/>
  <c r="AN1036" i="6"/>
  <c r="AF1036" i="6"/>
  <c r="X1036" i="6"/>
  <c r="P1036" i="6"/>
  <c r="O1036" i="6"/>
  <c r="Y1036" i="6"/>
  <c r="AH1036" i="6"/>
  <c r="AQ1036" i="6"/>
  <c r="AZ1036" i="6"/>
  <c r="BI1036" i="6"/>
  <c r="BM838" i="6" l="1"/>
  <c r="BC954" i="6"/>
  <c r="BG955" i="6"/>
  <c r="Y774" i="6"/>
  <c r="AB955" i="6"/>
  <c r="AB774" i="6"/>
  <c r="AP975" i="6"/>
  <c r="AE996" i="6"/>
  <c r="AE989" i="6" s="1"/>
  <c r="AE986" i="6" s="1"/>
  <c r="AC977" i="6"/>
  <c r="AE990" i="6"/>
  <c r="BC992" i="6"/>
  <c r="T1020" i="6"/>
  <c r="AK993" i="6"/>
  <c r="AS977" i="6"/>
  <c r="AK1004" i="6"/>
  <c r="AR981" i="6"/>
  <c r="AR1010" i="6"/>
  <c r="AQ992" i="6"/>
  <c r="BF978" i="6"/>
  <c r="L998" i="6"/>
  <c r="AP1032" i="6"/>
  <c r="O998" i="6"/>
  <c r="BM1003" i="6"/>
  <c r="AK1024" i="6"/>
  <c r="AK1005" i="6"/>
  <c r="BM992" i="6"/>
  <c r="AZ978" i="6"/>
  <c r="AX997" i="6"/>
  <c r="K978" i="6"/>
  <c r="AY991" i="6"/>
  <c r="AI993" i="6"/>
  <c r="AM1021" i="6"/>
  <c r="AM1015" i="6" s="1"/>
  <c r="AM1012" i="6" s="1"/>
  <c r="J994" i="6"/>
  <c r="AC978" i="6"/>
  <c r="J1005" i="6"/>
  <c r="R982" i="6"/>
  <c r="BK1020" i="6"/>
  <c r="M993" i="6"/>
  <c r="O979" i="6"/>
  <c r="BK998" i="6"/>
  <c r="L977" i="6"/>
  <c r="AV998" i="6"/>
  <c r="AS980" i="6"/>
  <c r="P1027" i="6"/>
  <c r="BF1005" i="6"/>
  <c r="Q1020" i="6"/>
  <c r="BA1001" i="6"/>
  <c r="AN1008" i="6"/>
  <c r="AC980" i="6"/>
  <c r="AN1006" i="6"/>
  <c r="BI978" i="6"/>
  <c r="AB1010" i="6"/>
  <c r="AB988" i="6"/>
  <c r="M1024" i="6"/>
  <c r="BJ994" i="6"/>
  <c r="AN978" i="6"/>
  <c r="AS1009" i="6"/>
  <c r="Y991" i="6"/>
  <c r="BK1016" i="6"/>
  <c r="AA981" i="6"/>
  <c r="BH1019" i="6"/>
  <c r="AN1003" i="6"/>
  <c r="AW1016" i="6"/>
  <c r="R1021" i="6"/>
  <c r="AL1027" i="6"/>
  <c r="U984" i="6"/>
  <c r="BM17" i="6"/>
  <c r="AB1027" i="6"/>
  <c r="T1009" i="6"/>
  <c r="AI988" i="6"/>
  <c r="P1010" i="6"/>
  <c r="BB980" i="6"/>
  <c r="AE1007" i="6"/>
  <c r="AA979" i="6"/>
  <c r="AD1020" i="6"/>
  <c r="BC990" i="6"/>
  <c r="BM1030" i="6"/>
  <c r="AP995" i="6"/>
  <c r="AN979" i="6"/>
  <c r="BH1009" i="6"/>
  <c r="BF992" i="6"/>
  <c r="N1018" i="6"/>
  <c r="AP985" i="6"/>
  <c r="AR1036" i="6"/>
  <c r="AJ1004" i="6"/>
  <c r="AC1019" i="6"/>
  <c r="AP1021" i="6"/>
  <c r="BF1037" i="6"/>
  <c r="BF1028" i="6" s="1"/>
  <c r="BF1025" i="6" s="1"/>
  <c r="W984" i="6"/>
  <c r="AD954" i="6"/>
  <c r="BA954" i="6"/>
  <c r="BG954" i="6"/>
  <c r="BF954" i="6"/>
  <c r="AY954" i="6"/>
  <c r="S954" i="6"/>
  <c r="AB954" i="6"/>
  <c r="AJ954" i="6"/>
  <c r="BD950" i="6"/>
  <c r="BD951" i="6" s="1"/>
  <c r="AP950" i="6"/>
  <c r="AQ951" i="6" s="1"/>
  <c r="BG956" i="6"/>
  <c r="O954" i="6"/>
  <c r="AU950" i="6"/>
  <c r="AV951" i="6" s="1"/>
  <c r="AS950" i="6"/>
  <c r="AT951" i="6" s="1"/>
  <c r="Y950" i="6"/>
  <c r="P955" i="6"/>
  <c r="AX950" i="6"/>
  <c r="BH956" i="6"/>
  <c r="AH950" i="6"/>
  <c r="BM317" i="6"/>
  <c r="AC954" i="6"/>
  <c r="Q955" i="6"/>
  <c r="V954" i="6"/>
  <c r="BM319" i="6"/>
  <c r="L954" i="6"/>
  <c r="BJ954" i="6"/>
  <c r="AB1014" i="6"/>
  <c r="AQ980" i="6"/>
  <c r="AB1009" i="6"/>
  <c r="BK979" i="6"/>
  <c r="BB1020" i="6"/>
  <c r="R1004" i="6"/>
  <c r="AW1031" i="6"/>
  <c r="Y1037" i="6"/>
  <c r="AZ1001" i="6"/>
  <c r="BD954" i="6"/>
  <c r="T954" i="6"/>
  <c r="O955" i="6"/>
  <c r="P956" i="6" s="1"/>
  <c r="BJ984" i="6"/>
  <c r="BE950" i="6"/>
  <c r="AF955" i="6"/>
  <c r="R950" i="6"/>
  <c r="T1001" i="6"/>
  <c r="AM984" i="6"/>
  <c r="BM948" i="6"/>
  <c r="U954" i="6"/>
  <c r="BM826" i="6"/>
  <c r="AB1001" i="6"/>
  <c r="K984" i="6"/>
  <c r="Q954" i="6"/>
  <c r="AW1001" i="6"/>
  <c r="AA984" i="6"/>
  <c r="W955" i="6"/>
  <c r="X956" i="6" s="1"/>
  <c r="BB950" i="6"/>
  <c r="BB951" i="6" s="1"/>
  <c r="AZ954" i="6"/>
  <c r="AY950" i="6"/>
  <c r="AY951" i="6" s="1"/>
  <c r="AO955" i="6"/>
  <c r="AP956" i="6" s="1"/>
  <c r="W954" i="6"/>
  <c r="BM581" i="6"/>
  <c r="AG955" i="6"/>
  <c r="K955" i="6"/>
  <c r="AC950" i="6"/>
  <c r="BJ955" i="6"/>
  <c r="AI954" i="6"/>
  <c r="AD1028" i="6"/>
  <c r="AJ1002" i="6"/>
  <c r="AM1028" i="6"/>
  <c r="N1015" i="6"/>
  <c r="N1012" i="6" s="1"/>
  <c r="Q950" i="6"/>
  <c r="N955" i="6"/>
  <c r="S984" i="6"/>
  <c r="AE984" i="6"/>
  <c r="Q984" i="6"/>
  <c r="L984" i="6"/>
  <c r="AN1001" i="6"/>
  <c r="AK1001" i="6"/>
  <c r="M1001" i="6"/>
  <c r="AO1001" i="6"/>
  <c r="M984" i="6"/>
  <c r="AV984" i="6"/>
  <c r="AB984" i="6"/>
  <c r="X1001" i="6"/>
  <c r="L1001" i="6"/>
  <c r="AH1001" i="6"/>
  <c r="AZ1005" i="6"/>
  <c r="K988" i="6"/>
  <c r="BM1031" i="6"/>
  <c r="AL1021" i="6"/>
  <c r="AA1014" i="6"/>
  <c r="BL1030" i="6"/>
  <c r="BC1020" i="6"/>
  <c r="BC1015" i="6" s="1"/>
  <c r="BC1012" i="6" s="1"/>
  <c r="S1007" i="6"/>
  <c r="AO1003" i="6"/>
  <c r="Z1023" i="6"/>
  <c r="AI1005" i="6"/>
  <c r="AI1002" i="6" s="1"/>
  <c r="U1022" i="6"/>
  <c r="U1015" i="6" s="1"/>
  <c r="U1012" i="6" s="1"/>
  <c r="BK1007" i="6"/>
  <c r="BK1002" i="6" s="1"/>
  <c r="BA998" i="6"/>
  <c r="W988" i="6"/>
  <c r="Y978" i="6"/>
  <c r="BK1031" i="6"/>
  <c r="R1018" i="6"/>
  <c r="Z1006" i="6"/>
  <c r="Z1002" i="6" s="1"/>
  <c r="AL994" i="6"/>
  <c r="Q988" i="6"/>
  <c r="BJ979" i="6"/>
  <c r="O1037" i="6"/>
  <c r="O1028" i="6" s="1"/>
  <c r="BK1022" i="6"/>
  <c r="BK1015" i="6" s="1"/>
  <c r="AH1010" i="6"/>
  <c r="BA1004" i="6"/>
  <c r="BA1002" i="6" s="1"/>
  <c r="BA999" i="6" s="1"/>
  <c r="AZ996" i="6"/>
  <c r="AG992" i="6"/>
  <c r="T981" i="6"/>
  <c r="O978" i="6"/>
  <c r="K1017" i="6"/>
  <c r="BJ998" i="6"/>
  <c r="AJ991" i="6"/>
  <c r="V982" i="6"/>
  <c r="S977" i="6"/>
  <c r="AD1019" i="6"/>
  <c r="AO1004" i="6"/>
  <c r="L993" i="6"/>
  <c r="V983" i="6"/>
  <c r="R977" i="6"/>
  <c r="Q1019" i="6"/>
  <c r="O1003" i="6"/>
  <c r="AB992" i="6"/>
  <c r="AR982" i="6"/>
  <c r="BL1037" i="6"/>
  <c r="X1009" i="6"/>
  <c r="X995" i="6"/>
  <c r="W985" i="6"/>
  <c r="W1037" i="6"/>
  <c r="AC1034" i="6"/>
  <c r="AC1028" i="6" s="1"/>
  <c r="AC1025" i="6" s="1"/>
  <c r="BK1014" i="6"/>
  <c r="AR996" i="6"/>
  <c r="AR989" i="6" s="1"/>
  <c r="AR986" i="6" s="1"/>
  <c r="AT988" i="6"/>
  <c r="BA979" i="6"/>
  <c r="R995" i="6"/>
  <c r="R989" i="6" s="1"/>
  <c r="R986" i="6" s="1"/>
  <c r="L978" i="6"/>
  <c r="P995" i="6"/>
  <c r="BM1021" i="6"/>
  <c r="AS992" i="6"/>
  <c r="BJ1017" i="6"/>
  <c r="BJ1015" i="6" s="1"/>
  <c r="BJ1012" i="6" s="1"/>
  <c r="AR985" i="6"/>
  <c r="BG1004" i="6"/>
  <c r="AY980" i="6"/>
  <c r="V993" i="6"/>
  <c r="Z979" i="6"/>
  <c r="BG975" i="6"/>
  <c r="AR975" i="6"/>
  <c r="AR969" i="6" s="1"/>
  <c r="N975" i="6"/>
  <c r="N969" i="6" s="1"/>
  <c r="S975" i="6"/>
  <c r="S969" i="6" s="1"/>
  <c r="K975" i="6"/>
  <c r="K969" i="6" s="1"/>
  <c r="AS983" i="6"/>
  <c r="AH983" i="6"/>
  <c r="J983" i="6"/>
  <c r="AA983" i="6"/>
  <c r="AP983" i="6"/>
  <c r="AW983" i="6"/>
  <c r="BH990" i="6"/>
  <c r="BG990" i="6"/>
  <c r="AO990" i="6"/>
  <c r="AT984" i="6"/>
  <c r="P984" i="6"/>
  <c r="Z984" i="6"/>
  <c r="BB1001" i="6"/>
  <c r="AU1001" i="6"/>
  <c r="BI1001" i="6"/>
  <c r="AR1032" i="6"/>
  <c r="M1004" i="6"/>
  <c r="AL1031" i="6"/>
  <c r="AZ1020" i="6"/>
  <c r="BL1009" i="6"/>
  <c r="AJ1030" i="6"/>
  <c r="AJ1028" i="6" s="1"/>
  <c r="AJ1025" i="6" s="1"/>
  <c r="AE1020" i="6"/>
  <c r="AE1015" i="6" s="1"/>
  <c r="AE1012" i="6" s="1"/>
  <c r="BL1006" i="6"/>
  <c r="T1003" i="6"/>
  <c r="T1002" i="6" s="1"/>
  <c r="AO1022" i="6"/>
  <c r="AP1037" i="6"/>
  <c r="AJ1021" i="6"/>
  <c r="U1007" i="6"/>
  <c r="Y998" i="6"/>
  <c r="AQ985" i="6"/>
  <c r="AH977" i="6"/>
  <c r="AI1030" i="6"/>
  <c r="AA1016" i="6"/>
  <c r="BE1005" i="6"/>
  <c r="L994" i="6"/>
  <c r="BH985" i="6"/>
  <c r="AO979" i="6"/>
  <c r="AF1033" i="6"/>
  <c r="AF1028" i="6" s="1"/>
  <c r="AF1025" i="6" s="1"/>
  <c r="M1021" i="6"/>
  <c r="M1015" i="6" s="1"/>
  <c r="M1012" i="6" s="1"/>
  <c r="BB1009" i="6"/>
  <c r="V1004" i="6"/>
  <c r="W996" i="6"/>
  <c r="AW991" i="6"/>
  <c r="BI980" i="6"/>
  <c r="AB977" i="6"/>
  <c r="X1014" i="6"/>
  <c r="AB998" i="6"/>
  <c r="BF990" i="6"/>
  <c r="BB981" i="6"/>
  <c r="AC975" i="6"/>
  <c r="AC969" i="6" s="1"/>
  <c r="Q1014" i="6"/>
  <c r="BH997" i="6"/>
  <c r="AL992" i="6"/>
  <c r="AW982" i="6"/>
  <c r="Z975" i="6"/>
  <c r="AW1011" i="6"/>
  <c r="AW1002" i="6" s="1"/>
  <c r="K998" i="6"/>
  <c r="BL991" i="6"/>
  <c r="AM981" i="6"/>
  <c r="J1036" i="6"/>
  <c r="J1028" i="6" s="1"/>
  <c r="J1025" i="6" s="1"/>
  <c r="AP1008" i="6"/>
  <c r="BA994" i="6"/>
  <c r="AQ982" i="6"/>
  <c r="AP1034" i="6"/>
  <c r="AK1031" i="6"/>
  <c r="V1008" i="6"/>
  <c r="BG995" i="6"/>
  <c r="J988" i="6"/>
  <c r="P979" i="6"/>
  <c r="BG992" i="6"/>
  <c r="AJ977" i="6"/>
  <c r="BJ993" i="6"/>
  <c r="BG1024" i="6"/>
  <c r="AK991" i="6"/>
  <c r="Z1016" i="6"/>
  <c r="BK980" i="6"/>
  <c r="AP1003" i="6"/>
  <c r="AV979" i="6"/>
  <c r="AU995" i="6"/>
  <c r="AQ984" i="6"/>
  <c r="BB984" i="6"/>
  <c r="N984" i="6"/>
  <c r="J984" i="6"/>
  <c r="R1001" i="6"/>
  <c r="AY1001" i="6"/>
  <c r="Z1001" i="6"/>
  <c r="BE978" i="6"/>
  <c r="BA1030" i="6"/>
  <c r="AJ1018" i="6"/>
  <c r="AO1037" i="6"/>
  <c r="Q1029" i="6"/>
  <c r="Q1018" i="6"/>
  <c r="X1006" i="6"/>
  <c r="L1033" i="6"/>
  <c r="AL1018" i="6"/>
  <c r="AY1036" i="6"/>
  <c r="AY1028" i="6" s="1"/>
  <c r="L1019" i="6"/>
  <c r="AD1006" i="6"/>
  <c r="BA993" i="6"/>
  <c r="U980" i="6"/>
  <c r="BM1007" i="6"/>
  <c r="BM1002" i="6" s="1"/>
  <c r="O1027" i="6"/>
  <c r="BH1003" i="6"/>
  <c r="BJ1004" i="6"/>
  <c r="BJ1002" i="6" s="1"/>
  <c r="Y993" i="6"/>
  <c r="AY981" i="6"/>
  <c r="AP978" i="6"/>
  <c r="AU1031" i="6"/>
  <c r="AU1028" i="6" s="1"/>
  <c r="AU1025" i="6" s="1"/>
  <c r="AW1019" i="6"/>
  <c r="AW1015" i="6" s="1"/>
  <c r="AW1012" i="6" s="1"/>
  <c r="AS1007" i="6"/>
  <c r="AD1003" i="6"/>
  <c r="AA995" i="6"/>
  <c r="M988" i="6"/>
  <c r="BG979" i="6"/>
  <c r="Y1032" i="6"/>
  <c r="Y1028" i="6" s="1"/>
  <c r="Y1025" i="6" s="1"/>
  <c r="BE1010" i="6"/>
  <c r="V996" i="6"/>
  <c r="BI988" i="6"/>
  <c r="AW980" i="6"/>
  <c r="AH1033" i="6"/>
  <c r="AQ1009" i="6"/>
  <c r="AM997" i="6"/>
  <c r="BD990" i="6"/>
  <c r="AT1002" i="6"/>
  <c r="N954" i="6"/>
  <c r="AK990" i="6"/>
  <c r="R983" i="6"/>
  <c r="AR983" i="6"/>
  <c r="AN983" i="6"/>
  <c r="Y983" i="6"/>
  <c r="BA983" i="6"/>
  <c r="O975" i="6"/>
  <c r="O969" i="6" s="1"/>
  <c r="M975" i="6"/>
  <c r="BL975" i="6"/>
  <c r="AL975" i="6"/>
  <c r="AL969" i="6" s="1"/>
  <c r="AJ975" i="6"/>
  <c r="AJ969" i="6" s="1"/>
  <c r="AC998" i="6"/>
  <c r="AC989" i="6" s="1"/>
  <c r="AC986" i="6" s="1"/>
  <c r="BM984" i="6"/>
  <c r="AP982" i="6"/>
  <c r="T985" i="6"/>
  <c r="AT975" i="6"/>
  <c r="AZ1019" i="6"/>
  <c r="AP1006" i="6"/>
  <c r="AU988" i="6"/>
  <c r="K979" i="6"/>
  <c r="AI1014" i="6"/>
  <c r="K985" i="6"/>
  <c r="AL998" i="6"/>
  <c r="Q1021" i="6"/>
  <c r="V1029" i="6"/>
  <c r="BC985" i="6"/>
  <c r="BE1003" i="6"/>
  <c r="BK1030" i="6"/>
  <c r="S983" i="6"/>
  <c r="BB994" i="6"/>
  <c r="AN1009" i="6"/>
  <c r="AV977" i="6"/>
  <c r="BG988" i="6"/>
  <c r="K1005" i="6"/>
  <c r="BJ1029" i="6"/>
  <c r="W983" i="6"/>
  <c r="AU997" i="6"/>
  <c r="AR1024" i="6"/>
  <c r="AP981" i="6"/>
  <c r="AG994" i="6"/>
  <c r="AY1005" i="6"/>
  <c r="AJ1020" i="6"/>
  <c r="BA977" i="6"/>
  <c r="AM988" i="6"/>
  <c r="AM969" i="6" s="1"/>
  <c r="AB1004" i="6"/>
  <c r="T1021" i="6"/>
  <c r="T1015" i="6" s="1"/>
  <c r="T1012" i="6" s="1"/>
  <c r="M977" i="6"/>
  <c r="AP992" i="6"/>
  <c r="AP989" i="6" s="1"/>
  <c r="AP986" i="6" s="1"/>
  <c r="AD1009" i="6"/>
  <c r="BA1033" i="6"/>
  <c r="AI1027" i="6"/>
  <c r="AO1006" i="6"/>
  <c r="S1024" i="6"/>
  <c r="BD1014" i="6"/>
  <c r="W1030" i="6"/>
  <c r="AD980" i="6"/>
  <c r="L1030" i="6"/>
  <c r="L1028" i="6" s="1"/>
  <c r="L1025" i="6" s="1"/>
  <c r="J997" i="6"/>
  <c r="J989" i="6" s="1"/>
  <c r="AR955" i="6"/>
  <c r="AS956" i="6" s="1"/>
  <c r="N1001" i="6"/>
  <c r="O1001" i="6"/>
  <c r="BA984" i="6"/>
  <c r="BE990" i="6"/>
  <c r="BK990" i="6"/>
  <c r="K990" i="6"/>
  <c r="BL990" i="6"/>
  <c r="Y990" i="6"/>
  <c r="AS990" i="6"/>
  <c r="AJ983" i="6"/>
  <c r="BF983" i="6"/>
  <c r="BB983" i="6"/>
  <c r="AQ983" i="6"/>
  <c r="BI983" i="6"/>
  <c r="AO975" i="6"/>
  <c r="AO969" i="6" s="1"/>
  <c r="X975" i="6"/>
  <c r="X969" i="6" s="1"/>
  <c r="L975" i="6"/>
  <c r="L969" i="6" s="1"/>
  <c r="AU975" i="6"/>
  <c r="W950" i="6"/>
  <c r="W951" i="6" s="1"/>
  <c r="J985" i="6"/>
  <c r="AQ975" i="6"/>
  <c r="AQ969" i="6" s="1"/>
  <c r="P993" i="6"/>
  <c r="BC979" i="6"/>
  <c r="Q1031" i="6"/>
  <c r="R1008" i="6"/>
  <c r="R1002" i="6" s="1"/>
  <c r="AT991" i="6"/>
  <c r="N980" i="6"/>
  <c r="AI977" i="6"/>
  <c r="AX985" i="6"/>
  <c r="AZ1003" i="6"/>
  <c r="AS1022" i="6"/>
  <c r="AS1015" i="6" s="1"/>
  <c r="AS1012" i="6" s="1"/>
  <c r="AN1031" i="6"/>
  <c r="P988" i="6"/>
  <c r="AA1004" i="6"/>
  <c r="BA1031" i="6"/>
  <c r="AV983" i="6"/>
  <c r="AB995" i="6"/>
  <c r="AC1010" i="6"/>
  <c r="AJ978" i="6"/>
  <c r="W990" i="6"/>
  <c r="K1006" i="6"/>
  <c r="AI1036" i="6"/>
  <c r="BH983" i="6"/>
  <c r="Y1003" i="6"/>
  <c r="M1027" i="6"/>
  <c r="L985" i="6"/>
  <c r="BF995" i="6"/>
  <c r="BB1006" i="6"/>
  <c r="Q1024" i="6"/>
  <c r="X978" i="6"/>
  <c r="BH988" i="6"/>
  <c r="Y1005" i="6"/>
  <c r="O1022" i="6"/>
  <c r="AS978" i="6"/>
  <c r="AB993" i="6"/>
  <c r="AY1010" i="6"/>
  <c r="AL1037" i="6"/>
  <c r="P1029" i="6"/>
  <c r="P1028" i="6" s="1"/>
  <c r="P1025" i="6" s="1"/>
  <c r="AZ1009" i="6"/>
  <c r="AY1024" i="6"/>
  <c r="X1016" i="6"/>
  <c r="X1015" i="6" s="1"/>
  <c r="N1031" i="6"/>
  <c r="N1028" i="6" s="1"/>
  <c r="N1025" i="6" s="1"/>
  <c r="P975" i="6"/>
  <c r="U997" i="6"/>
  <c r="U989" i="6" s="1"/>
  <c r="U986" i="6" s="1"/>
  <c r="K992" i="6"/>
  <c r="AE1001" i="6"/>
  <c r="BH1001" i="6"/>
  <c r="BL984" i="6"/>
  <c r="BL976" i="6" s="1"/>
  <c r="BL1054" i="6"/>
  <c r="BL970" i="6" s="1"/>
  <c r="BL1042" i="6"/>
  <c r="BL1046" i="6"/>
  <c r="BL954" i="6" s="1"/>
  <c r="BL1048" i="6"/>
  <c r="BL956" i="6" s="1"/>
  <c r="M1002" i="6"/>
  <c r="BA774" i="6"/>
  <c r="BA950" i="6" s="1"/>
  <c r="BA951" i="6" s="1"/>
  <c r="M997" i="6"/>
  <c r="M989" i="6" s="1"/>
  <c r="N991" i="6"/>
  <c r="U977" i="6"/>
  <c r="AR1016" i="6"/>
  <c r="AU996" i="6"/>
  <c r="S981" i="6"/>
  <c r="U978" i="6"/>
  <c r="K991" i="6"/>
  <c r="K1004" i="6"/>
  <c r="AW1027" i="6"/>
  <c r="AR977" i="6"/>
  <c r="S991" i="6"/>
  <c r="BD1006" i="6"/>
  <c r="BD1002" i="6" s="1"/>
  <c r="BJ975" i="6"/>
  <c r="X985" i="6"/>
  <c r="L996" i="6"/>
  <c r="AN1020" i="6"/>
  <c r="AN1015" i="6" s="1"/>
  <c r="AN1012" i="6" s="1"/>
  <c r="AM980" i="6"/>
  <c r="AA991" i="6"/>
  <c r="BL1007" i="6"/>
  <c r="BF977" i="6"/>
  <c r="AF988" i="6"/>
  <c r="U1005" i="6"/>
  <c r="BK1036" i="6"/>
  <c r="AI985" i="6"/>
  <c r="Z997" i="6"/>
  <c r="Z989" i="6" s="1"/>
  <c r="Z986" i="6" s="1"/>
  <c r="O1007" i="6"/>
  <c r="AZ1027" i="6"/>
  <c r="BK978" i="6"/>
  <c r="O992" i="6"/>
  <c r="O989" i="6" s="1"/>
  <c r="O986" i="6" s="1"/>
  <c r="BG1006" i="6"/>
  <c r="AA1024" i="6"/>
  <c r="Y979" i="6"/>
  <c r="AN994" i="6"/>
  <c r="AN989" i="6" s="1"/>
  <c r="AN986" i="6" s="1"/>
  <c r="AT1014" i="6"/>
  <c r="AP1009" i="6"/>
  <c r="BI1030" i="6"/>
  <c r="K1010" i="6"/>
  <c r="AV1029" i="6"/>
  <c r="AV1016" i="6"/>
  <c r="AV1015" i="6" s="1"/>
  <c r="AV1012" i="6" s="1"/>
  <c r="AE1033" i="6"/>
  <c r="AL984" i="6"/>
  <c r="BD981" i="6"/>
  <c r="S1001" i="6"/>
  <c r="AS984" i="6"/>
  <c r="AD984" i="6"/>
  <c r="U950" i="6"/>
  <c r="V951" i="6" s="1"/>
  <c r="Q956" i="6"/>
  <c r="BM139" i="6"/>
  <c r="AM990" i="6"/>
  <c r="N990" i="6"/>
  <c r="AI990" i="6"/>
  <c r="AI989" i="6" s="1"/>
  <c r="AI986" i="6" s="1"/>
  <c r="S990" i="6"/>
  <c r="AQ990" i="6"/>
  <c r="AQ989" i="6" s="1"/>
  <c r="AQ986" i="6" s="1"/>
  <c r="AL983" i="6"/>
  <c r="X983" i="6"/>
  <c r="AM983" i="6"/>
  <c r="AE983" i="6"/>
  <c r="BJ983" i="6"/>
  <c r="AS975" i="6"/>
  <c r="Q975" i="6"/>
  <c r="Q969" i="6" s="1"/>
  <c r="AX975" i="6"/>
  <c r="AX969" i="6" s="1"/>
  <c r="AF975" i="6"/>
  <c r="V975" i="6"/>
  <c r="V969" i="6" s="1"/>
  <c r="BI1011" i="6"/>
  <c r="BM979" i="6"/>
  <c r="AK1023" i="6"/>
  <c r="BM1001" i="6"/>
  <c r="BM1020" i="6"/>
  <c r="AG998" i="6"/>
  <c r="W992" i="6"/>
  <c r="AD983" i="6"/>
  <c r="AP1022" i="6"/>
  <c r="AP1015" i="6" s="1"/>
  <c r="AP1012" i="6" s="1"/>
  <c r="AH1005" i="6"/>
  <c r="AD982" i="6"/>
  <c r="BA978" i="6"/>
  <c r="T992" i="6"/>
  <c r="AX1005" i="6"/>
  <c r="AX1002" i="6" s="1"/>
  <c r="M1029" i="6"/>
  <c r="AA978" i="6"/>
  <c r="AA992" i="6"/>
  <c r="AL1007" i="6"/>
  <c r="AL1002" i="6" s="1"/>
  <c r="Q977" i="6"/>
  <c r="BF985" i="6"/>
  <c r="AL997" i="6"/>
  <c r="BH1021" i="6"/>
  <c r="BH1015" i="6" s="1"/>
  <c r="BH1012" i="6" s="1"/>
  <c r="J981" i="6"/>
  <c r="T994" i="6"/>
  <c r="BF1008" i="6"/>
  <c r="BF1002" i="6" s="1"/>
  <c r="J978" i="6"/>
  <c r="X990" i="6"/>
  <c r="X989" i="6" s="1"/>
  <c r="X986" i="6" s="1"/>
  <c r="N1006" i="6"/>
  <c r="N1002" i="6" s="1"/>
  <c r="N999" i="6" s="1"/>
  <c r="AK978" i="6"/>
  <c r="BD985" i="6"/>
  <c r="BD997" i="6"/>
  <c r="U1009" i="6"/>
  <c r="AO1029" i="6"/>
  <c r="T980" i="6"/>
  <c r="AM992" i="6"/>
  <c r="Q1007" i="6"/>
  <c r="AW1029" i="6"/>
  <c r="AP979" i="6"/>
  <c r="K1003" i="6"/>
  <c r="AD1018" i="6"/>
  <c r="S1010" i="6"/>
  <c r="BD1037" i="6"/>
  <c r="BD1028" i="6" s="1"/>
  <c r="BD1025" i="6" s="1"/>
  <c r="AG1010" i="6"/>
  <c r="R1031" i="6"/>
  <c r="BL1016" i="6"/>
  <c r="BL1015" i="6" s="1"/>
  <c r="BL1012" i="6" s="1"/>
  <c r="BM1036" i="6"/>
  <c r="L955" i="6"/>
  <c r="BM995" i="6"/>
  <c r="AI1001" i="6"/>
  <c r="BC984" i="6"/>
  <c r="AJ984" i="6"/>
  <c r="BJ956" i="6"/>
  <c r="P950" i="6"/>
  <c r="BL1044" i="6"/>
  <c r="BI954" i="6"/>
  <c r="AA955" i="6"/>
  <c r="AB956" i="6" s="1"/>
  <c r="BF955" i="6"/>
  <c r="BF956" i="6" s="1"/>
  <c r="Z955" i="6"/>
  <c r="Z956" i="6" s="1"/>
  <c r="K774" i="6"/>
  <c r="K950" i="6" s="1"/>
  <c r="AH954" i="6"/>
  <c r="BJ972" i="6"/>
  <c r="AZ1028" i="6"/>
  <c r="BM975" i="6"/>
  <c r="BM960" i="6"/>
  <c r="AI955" i="6"/>
  <c r="AJ956" i="6" s="1"/>
  <c r="BI972" i="6"/>
  <c r="BG1028" i="6"/>
  <c r="BG1025" i="6" s="1"/>
  <c r="Z1028" i="6"/>
  <c r="X953" i="6"/>
  <c r="X954" i="6" s="1"/>
  <c r="BM775" i="6"/>
  <c r="BM953" i="6" s="1"/>
  <c r="BM5" i="6"/>
  <c r="BM269" i="6"/>
  <c r="J774" i="6"/>
  <c r="R1015" i="6"/>
  <c r="R1012" i="6" s="1"/>
  <c r="AT1015" i="6"/>
  <c r="BM957" i="6"/>
  <c r="AG950" i="6"/>
  <c r="BB1028" i="6"/>
  <c r="BB1025" i="6" s="1"/>
  <c r="V1015" i="6"/>
  <c r="V1012" i="6" s="1"/>
  <c r="AK1002" i="6"/>
  <c r="T1028" i="6"/>
  <c r="T1025" i="6" s="1"/>
  <c r="AB1028" i="6"/>
  <c r="AB1025" i="6" s="1"/>
  <c r="AM1025" i="6"/>
  <c r="AD1025" i="6"/>
  <c r="BD1015" i="6"/>
  <c r="AH1015" i="6"/>
  <c r="AH1012" i="6" s="1"/>
  <c r="W1015" i="6"/>
  <c r="W1012" i="6" s="1"/>
  <c r="AG1015" i="6"/>
  <c r="AG1012" i="6" s="1"/>
  <c r="K1015" i="6"/>
  <c r="K1012" i="6" s="1"/>
  <c r="AQ1015" i="6"/>
  <c r="AQ1012" i="6" s="1"/>
  <c r="BB1015" i="6"/>
  <c r="BB1012" i="6" s="1"/>
  <c r="BM802" i="6"/>
  <c r="J947" i="6"/>
  <c r="BF1015" i="6"/>
  <c r="BF1012" i="6" s="1"/>
  <c r="BA970" i="6"/>
  <c r="BA1052" i="6"/>
  <c r="AX1028" i="6"/>
  <c r="AX1025" i="6" s="1"/>
  <c r="BC1002" i="6"/>
  <c r="N774" i="6"/>
  <c r="N950" i="6" s="1"/>
  <c r="BM149" i="6"/>
  <c r="BE1028" i="6"/>
  <c r="BE1025" i="6" s="1"/>
  <c r="BC1028" i="6"/>
  <c r="BC1025" i="6" s="1"/>
  <c r="AQ1028" i="6"/>
  <c r="AQ1025" i="6" s="1"/>
  <c r="AN1028" i="6"/>
  <c r="AN1025" i="6" s="1"/>
  <c r="AV1002" i="6"/>
  <c r="L1015" i="6"/>
  <c r="L1012" i="6" s="1"/>
  <c r="BM959" i="6"/>
  <c r="Y1015" i="6"/>
  <c r="Y1012" i="6" s="1"/>
  <c r="U1028" i="6"/>
  <c r="U1025" i="6" s="1"/>
  <c r="AU1002" i="6"/>
  <c r="K1028" i="6"/>
  <c r="K1025" i="6" s="1"/>
  <c r="AY969" i="6"/>
  <c r="AY970" i="6" s="1"/>
  <c r="AX989" i="6"/>
  <c r="AX986" i="6" s="1"/>
  <c r="AI969" i="6"/>
  <c r="U969" i="6"/>
  <c r="BM778" i="6"/>
  <c r="AZ951" i="6"/>
  <c r="AO989" i="6"/>
  <c r="AO986" i="6" s="1"/>
  <c r="S950" i="6"/>
  <c r="S951" i="6" s="1"/>
  <c r="W1002" i="6"/>
  <c r="Z954" i="6"/>
  <c r="AA954" i="6"/>
  <c r="BB972" i="6"/>
  <c r="BB1052" i="6"/>
  <c r="BB1050" i="6" s="1"/>
  <c r="BG951" i="6"/>
  <c r="BE951" i="6"/>
  <c r="BC951" i="6"/>
  <c r="BF1052" i="6"/>
  <c r="BF1050" i="6" s="1"/>
  <c r="BF970" i="6"/>
  <c r="BD955" i="6"/>
  <c r="BD956" i="6" s="1"/>
  <c r="BM962" i="6"/>
  <c r="BM958" i="6"/>
  <c r="AZ1052" i="6"/>
  <c r="AZ1050" i="6" s="1"/>
  <c r="BF774" i="6"/>
  <c r="BF950" i="6" s="1"/>
  <c r="AJ950" i="6"/>
  <c r="AK951" i="6" s="1"/>
  <c r="BC972" i="6"/>
  <c r="BF972" i="6"/>
  <c r="AY989" i="6"/>
  <c r="AY986" i="6" s="1"/>
  <c r="AE969" i="6"/>
  <c r="AE950" i="6"/>
  <c r="BI950" i="6"/>
  <c r="BG972" i="6"/>
  <c r="BA955" i="6"/>
  <c r="BA956" i="6" s="1"/>
  <c r="Z969" i="6"/>
  <c r="AV950" i="6"/>
  <c r="AW951" i="6" s="1"/>
  <c r="R955" i="6"/>
  <c r="R956" i="6" s="1"/>
  <c r="AK1018" i="6"/>
  <c r="AR1001" i="6"/>
  <c r="J1001" i="6"/>
  <c r="AT1001" i="6"/>
  <c r="AT999" i="6" s="1"/>
  <c r="BJ1001" i="6"/>
  <c r="AL1001" i="6"/>
  <c r="P1001" i="6"/>
  <c r="T984" i="6"/>
  <c r="BH984" i="6"/>
  <c r="BI984" i="6"/>
  <c r="AG984" i="6"/>
  <c r="AG976" i="6" s="1"/>
  <c r="R984" i="6"/>
  <c r="BD984" i="6"/>
  <c r="AB950" i="6"/>
  <c r="BM965" i="6"/>
  <c r="BE970" i="6"/>
  <c r="BE1052" i="6"/>
  <c r="BJ970" i="6"/>
  <c r="BJ1052" i="6"/>
  <c r="BJ1050" i="6" s="1"/>
  <c r="BI1052" i="6"/>
  <c r="BI1050" i="6" s="1"/>
  <c r="BI970" i="6"/>
  <c r="BA972" i="6"/>
  <c r="AH969" i="6"/>
  <c r="Y969" i="6"/>
  <c r="BM964" i="6"/>
  <c r="BK950" i="6"/>
  <c r="AE1002" i="6"/>
  <c r="BM790" i="6"/>
  <c r="BM961" i="6"/>
  <c r="BB955" i="6"/>
  <c r="BB956" i="6" s="1"/>
  <c r="AS955" i="6"/>
  <c r="AT956" i="6" s="1"/>
  <c r="T955" i="6"/>
  <c r="AX955" i="6"/>
  <c r="BM874" i="6"/>
  <c r="BM978" i="6"/>
  <c r="BM1018" i="6"/>
  <c r="AZ994" i="6"/>
  <c r="AI981" i="6"/>
  <c r="AU978" i="6"/>
  <c r="AW979" i="6"/>
  <c r="P1007" i="6"/>
  <c r="AT998" i="6"/>
  <c r="AK985" i="6"/>
  <c r="BM996" i="6"/>
  <c r="W981" i="6"/>
  <c r="BM988" i="6"/>
  <c r="AB994" i="6"/>
  <c r="BM982" i="6"/>
  <c r="Z978" i="6"/>
  <c r="BB1003" i="6"/>
  <c r="AP1035" i="6"/>
  <c r="BM980" i="6"/>
  <c r="AY1052" i="6"/>
  <c r="AY1050" i="6" s="1"/>
  <c r="AD969" i="6"/>
  <c r="BJ950" i="6"/>
  <c r="BJ951" i="6" s="1"/>
  <c r="AU955" i="6"/>
  <c r="AV956" i="6" s="1"/>
  <c r="AT955" i="6"/>
  <c r="AU956" i="6" s="1"/>
  <c r="AK955" i="6"/>
  <c r="AL956" i="6" s="1"/>
  <c r="AM950" i="6"/>
  <c r="AN951" i="6" s="1"/>
  <c r="AF990" i="6"/>
  <c r="AF989" i="6" s="1"/>
  <c r="BL774" i="6"/>
  <c r="BL950" i="6" s="1"/>
  <c r="S955" i="6"/>
  <c r="AP955" i="6"/>
  <c r="AQ956" i="6" s="1"/>
  <c r="J955" i="6"/>
  <c r="U1001" i="6"/>
  <c r="BF1001" i="6"/>
  <c r="BC1001" i="6"/>
  <c r="AG1001" i="6"/>
  <c r="Y1001" i="6"/>
  <c r="BG1001" i="6"/>
  <c r="AF1001" i="6"/>
  <c r="AZ984" i="6"/>
  <c r="AH984" i="6"/>
  <c r="AR984" i="6"/>
  <c r="BK984" i="6"/>
  <c r="AP984" i="6"/>
  <c r="V984" i="6"/>
  <c r="AI984" i="6"/>
  <c r="Z951" i="6"/>
  <c r="T950" i="6"/>
  <c r="AI950" i="6"/>
  <c r="BG970" i="6"/>
  <c r="BG1052" i="6"/>
  <c r="BG1050" i="6" s="1"/>
  <c r="AO950" i="6"/>
  <c r="AP951" i="6" s="1"/>
  <c r="BD972" i="6"/>
  <c r="BH970" i="6"/>
  <c r="BH1052" i="6"/>
  <c r="BH1050" i="6" s="1"/>
  <c r="AV989" i="6"/>
  <c r="AV986" i="6" s="1"/>
  <c r="AH989" i="6"/>
  <c r="AH986" i="6" s="1"/>
  <c r="AZ969" i="6"/>
  <c r="R969" i="6"/>
  <c r="AN969" i="6"/>
  <c r="BM949" i="6"/>
  <c r="BM963" i="6"/>
  <c r="AW950" i="6"/>
  <c r="Y956" i="6"/>
  <c r="AC955" i="6"/>
  <c r="AC956" i="6" s="1"/>
  <c r="AP969" i="6"/>
  <c r="BC989" i="6"/>
  <c r="BC986" i="6" s="1"/>
  <c r="BI955" i="6"/>
  <c r="BI956" i="6" s="1"/>
  <c r="BL955" i="6"/>
  <c r="M999" i="6"/>
  <c r="BB954" i="6"/>
  <c r="BK970" i="6"/>
  <c r="BK1052" i="6"/>
  <c r="BK1000" i="6" s="1"/>
  <c r="BC1052" i="6"/>
  <c r="BC970" i="6"/>
  <c r="BH951" i="6"/>
  <c r="BM137" i="6"/>
  <c r="AF1002" i="6"/>
  <c r="L1002" i="6"/>
  <c r="AU1015" i="6"/>
  <c r="AU1012" i="6" s="1"/>
  <c r="BG1015" i="6"/>
  <c r="BG1012" i="6" s="1"/>
  <c r="T969" i="6"/>
  <c r="BH972" i="6"/>
  <c r="AD989" i="6"/>
  <c r="AD986" i="6" s="1"/>
  <c r="AB969" i="6"/>
  <c r="AA969" i="6"/>
  <c r="AV969" i="6"/>
  <c r="O950" i="6"/>
  <c r="M950" i="6"/>
  <c r="AF954" i="6"/>
  <c r="AM955" i="6"/>
  <c r="AN956" i="6" s="1"/>
  <c r="AZ955" i="6"/>
  <c r="AZ956" i="6" s="1"/>
  <c r="AD955" i="6"/>
  <c r="BM981" i="6"/>
  <c r="AZ980" i="6"/>
  <c r="BK955" i="6"/>
  <c r="U955" i="6"/>
  <c r="BI977" i="6"/>
  <c r="AJ994" i="6"/>
  <c r="S1017" i="6"/>
  <c r="AJ993" i="6"/>
  <c r="AC1022" i="6"/>
  <c r="AC1015" i="6" s="1"/>
  <c r="AC1012" i="6" s="1"/>
  <c r="BE993" i="6"/>
  <c r="R1034" i="6"/>
  <c r="BB992" i="6"/>
  <c r="BM1024" i="6"/>
  <c r="AT983" i="6"/>
  <c r="AO1032" i="6"/>
  <c r="AH981" i="6"/>
  <c r="AU991" i="6"/>
  <c r="N997" i="6"/>
  <c r="J1009" i="6"/>
  <c r="J1002" i="6" s="1"/>
  <c r="AA1030" i="6"/>
  <c r="AA1028" i="6" s="1"/>
  <c r="AA1025" i="6" s="1"/>
  <c r="AV1030" i="6"/>
  <c r="BI979" i="6"/>
  <c r="BK991" i="6"/>
  <c r="BD998" i="6"/>
  <c r="AH1011" i="6"/>
  <c r="W975" i="6"/>
  <c r="Q982" i="6"/>
  <c r="T991" i="6"/>
  <c r="BB996" i="6"/>
  <c r="AR1008" i="6"/>
  <c r="AR1002" i="6" s="1"/>
  <c r="AS1029" i="6"/>
  <c r="AE979" i="6"/>
  <c r="AD985" i="6"/>
  <c r="AW993" i="6"/>
  <c r="P1003" i="6"/>
  <c r="BB1011" i="6"/>
  <c r="V1035" i="6"/>
  <c r="M980" i="6"/>
  <c r="AH985" i="6"/>
  <c r="BB993" i="6"/>
  <c r="AY1004" i="6"/>
  <c r="O1018" i="6"/>
  <c r="AT977" i="6"/>
  <c r="AK980" i="6"/>
  <c r="BE988" i="6"/>
  <c r="BD994" i="6"/>
  <c r="AM998" i="6"/>
  <c r="O1006" i="6"/>
  <c r="O1016" i="6"/>
  <c r="AR1023" i="6"/>
  <c r="AE1036" i="6"/>
  <c r="X979" i="6"/>
  <c r="U985" i="6"/>
  <c r="BI992" i="6"/>
  <c r="BI989" i="6" s="1"/>
  <c r="AM1003" i="6"/>
  <c r="BB1007" i="6"/>
  <c r="BA1020" i="6"/>
  <c r="BA1015" i="6" s="1"/>
  <c r="BA1012" i="6" s="1"/>
  <c r="AT1033" i="6"/>
  <c r="AT1028" i="6" s="1"/>
  <c r="AT1025" i="6" s="1"/>
  <c r="BB977" i="6"/>
  <c r="V985" i="6"/>
  <c r="N994" i="6"/>
  <c r="BI1005" i="6"/>
  <c r="AI1016" i="6"/>
  <c r="AI1015" i="6" s="1"/>
  <c r="BH1029" i="6"/>
  <c r="BH1028" i="6" s="1"/>
  <c r="BH1025" i="6" s="1"/>
  <c r="AM1006" i="6"/>
  <c r="P1020" i="6"/>
  <c r="P1015" i="6" s="1"/>
  <c r="P1012" i="6" s="1"/>
  <c r="X1031" i="6"/>
  <c r="X1028" i="6" s="1"/>
  <c r="X1025" i="6" s="1"/>
  <c r="BI1004" i="6"/>
  <c r="AQ1007" i="6"/>
  <c r="AQ1002" i="6" s="1"/>
  <c r="AJ1019" i="6"/>
  <c r="Z1027" i="6"/>
  <c r="M1033" i="6"/>
  <c r="AA1010" i="6"/>
  <c r="AB1019" i="6"/>
  <c r="AB1015" i="6" s="1"/>
  <c r="AK1029" i="6"/>
  <c r="BJ1033" i="6"/>
  <c r="AS995" i="6"/>
  <c r="S980" i="6"/>
  <c r="X950" i="6"/>
  <c r="AE954" i="6"/>
  <c r="AY955" i="6"/>
  <c r="AY956" i="6" s="1"/>
  <c r="AY1018" i="6"/>
  <c r="BM993" i="6"/>
  <c r="AH955" i="6"/>
  <c r="AP1001" i="6"/>
  <c r="BL1001" i="6"/>
  <c r="AM1001" i="6"/>
  <c r="K1001" i="6"/>
  <c r="AX1001" i="6"/>
  <c r="AA1001" i="6"/>
  <c r="AV1001" i="6"/>
  <c r="AX984" i="6"/>
  <c r="AK984" i="6"/>
  <c r="AF984" i="6"/>
  <c r="AF976" i="6" s="1"/>
  <c r="AC984" i="6"/>
  <c r="AC976" i="6" s="1"/>
  <c r="O984" i="6"/>
  <c r="AN984" i="6"/>
  <c r="AY984" i="6"/>
  <c r="L947" i="6"/>
  <c r="L950" i="6" s="1"/>
  <c r="AA950" i="6"/>
  <c r="AA951" i="6" s="1"/>
  <c r="BB970" i="6"/>
  <c r="BE1015" i="6"/>
  <c r="BE1012" i="6" s="1"/>
  <c r="J1015" i="6"/>
  <c r="J1012" i="6" s="1"/>
  <c r="AF1015" i="6"/>
  <c r="AF1012" i="6" s="1"/>
  <c r="Q989" i="6"/>
  <c r="AW969" i="6"/>
  <c r="AG969" i="6"/>
  <c r="AK969" i="6"/>
  <c r="BE955" i="6"/>
  <c r="BE956" i="6" s="1"/>
  <c r="AE955" i="6"/>
  <c r="V955" i="6"/>
  <c r="M776" i="6"/>
  <c r="M955" i="6" s="1"/>
  <c r="AK1030" i="6"/>
  <c r="AG1007" i="6"/>
  <c r="AO1021" i="6"/>
  <c r="S1032" i="6"/>
  <c r="S1028" i="6" s="1"/>
  <c r="S1025" i="6" s="1"/>
  <c r="P1005" i="6"/>
  <c r="AC1009" i="6"/>
  <c r="BI1019" i="6"/>
  <c r="BI1015" i="6" s="1"/>
  <c r="BI1012" i="6" s="1"/>
  <c r="AY1027" i="6"/>
  <c r="AS1033" i="6"/>
  <c r="AS1010" i="6"/>
  <c r="AX1019" i="6"/>
  <c r="AX1015" i="6" s="1"/>
  <c r="AX1012" i="6" s="1"/>
  <c r="BI1029" i="6"/>
  <c r="AG1036" i="6"/>
  <c r="AG1028" i="6" s="1"/>
  <c r="AG1025" i="6" s="1"/>
  <c r="AW990" i="6"/>
  <c r="AD1001" i="6"/>
  <c r="AD950" i="6"/>
  <c r="AQ1001" i="6"/>
  <c r="AC1001" i="6"/>
  <c r="BE1001" i="6"/>
  <c r="W1001" i="6"/>
  <c r="BK1001" i="6"/>
  <c r="AJ1001" i="6"/>
  <c r="BD1001" i="6"/>
  <c r="X984" i="6"/>
  <c r="BE984" i="6"/>
  <c r="AU984" i="6"/>
  <c r="AO984" i="6"/>
  <c r="Y984" i="6"/>
  <c r="AW984" i="6"/>
  <c r="BG984" i="6"/>
  <c r="AR950" i="6"/>
  <c r="AS951" i="6" s="1"/>
  <c r="BE972" i="6"/>
  <c r="BK951" i="6"/>
  <c r="BK1050" i="6"/>
  <c r="BK968" i="6" s="1"/>
  <c r="BC956" i="6"/>
  <c r="BM713" i="6"/>
  <c r="BD970" i="6"/>
  <c r="BD1052" i="6"/>
  <c r="Q1006" i="6"/>
  <c r="AF950" i="6"/>
  <c r="AN1002" i="6" l="1"/>
  <c r="AN999" i="6" s="1"/>
  <c r="M986" i="6"/>
  <c r="AN976" i="6"/>
  <c r="L999" i="6"/>
  <c r="AA1015" i="6"/>
  <c r="AH951" i="6"/>
  <c r="AW999" i="6"/>
  <c r="T999" i="6"/>
  <c r="AR1028" i="6"/>
  <c r="AR1025" i="6" s="1"/>
  <c r="AO1015" i="6"/>
  <c r="AO1012" i="6" s="1"/>
  <c r="M976" i="6"/>
  <c r="BH1002" i="6"/>
  <c r="BL951" i="6"/>
  <c r="AO1002" i="6"/>
  <c r="R951" i="6"/>
  <c r="V1002" i="6"/>
  <c r="V999" i="6" s="1"/>
  <c r="Q986" i="6"/>
  <c r="AT969" i="6"/>
  <c r="AB976" i="6"/>
  <c r="AB973" i="6" s="1"/>
  <c r="BH989" i="6"/>
  <c r="BH986" i="6" s="1"/>
  <c r="AX951" i="6"/>
  <c r="BE976" i="6"/>
  <c r="BE973" i="6" s="1"/>
  <c r="AA1012" i="6"/>
  <c r="BK1028" i="6"/>
  <c r="BK1025" i="6" s="1"/>
  <c r="AB1002" i="6"/>
  <c r="AB999" i="6" s="1"/>
  <c r="W1028" i="6"/>
  <c r="W1025" i="6" s="1"/>
  <c r="BL989" i="6"/>
  <c r="BL986" i="6" s="1"/>
  <c r="BK1012" i="6"/>
  <c r="AI1012" i="6"/>
  <c r="S1015" i="6"/>
  <c r="S1012" i="6" s="1"/>
  <c r="AT989" i="6"/>
  <c r="AT986" i="6" s="1"/>
  <c r="AL1028" i="6"/>
  <c r="AL1025" i="6" s="1"/>
  <c r="BJ989" i="6"/>
  <c r="BJ986" i="6" s="1"/>
  <c r="AE999" i="6"/>
  <c r="BG976" i="6"/>
  <c r="BG973" i="6" s="1"/>
  <c r="AD1002" i="6"/>
  <c r="AD999" i="6" s="1"/>
  <c r="AK989" i="6"/>
  <c r="AK986" i="6" s="1"/>
  <c r="AJ976" i="6"/>
  <c r="AJ973" i="6" s="1"/>
  <c r="V989" i="6"/>
  <c r="V986" i="6" s="1"/>
  <c r="R976" i="6"/>
  <c r="R973" i="6" s="1"/>
  <c r="AK999" i="6"/>
  <c r="W976" i="6"/>
  <c r="W973" i="6" s="1"/>
  <c r="AA1002" i="6"/>
  <c r="AA999" i="6" s="1"/>
  <c r="S1002" i="6"/>
  <c r="S999" i="6" s="1"/>
  <c r="N976" i="6"/>
  <c r="N973" i="6" s="1"/>
  <c r="AV1028" i="6"/>
  <c r="AV1025" i="6" s="1"/>
  <c r="P969" i="6"/>
  <c r="P970" i="6" s="1"/>
  <c r="M1028" i="6"/>
  <c r="M1025" i="6" s="1"/>
  <c r="AJ951" i="6"/>
  <c r="K989" i="6"/>
  <c r="K986" i="6" s="1"/>
  <c r="AL1015" i="6"/>
  <c r="AL1012" i="6" s="1"/>
  <c r="AG956" i="6"/>
  <c r="AF956" i="6"/>
  <c r="X1012" i="6"/>
  <c r="Q1015" i="6"/>
  <c r="Q1012" i="6" s="1"/>
  <c r="AD1015" i="6"/>
  <c r="AD1012" i="6" s="1"/>
  <c r="AS1002" i="6"/>
  <c r="AS999" i="6" s="1"/>
  <c r="BI986" i="6"/>
  <c r="AW1028" i="6"/>
  <c r="AW1025" i="6" s="1"/>
  <c r="AC1002" i="6"/>
  <c r="AC999" i="6" s="1"/>
  <c r="AU999" i="6"/>
  <c r="Z999" i="6"/>
  <c r="AR976" i="6"/>
  <c r="AR971" i="6" s="1"/>
  <c r="AX976" i="6"/>
  <c r="AX971" i="6" s="1"/>
  <c r="AX967" i="6" s="1"/>
  <c r="AV976" i="6"/>
  <c r="AV973" i="6" s="1"/>
  <c r="AT1012" i="6"/>
  <c r="AO976" i="6"/>
  <c r="AO971" i="6" s="1"/>
  <c r="AO967" i="6" s="1"/>
  <c r="AH1002" i="6"/>
  <c r="AH999" i="6" s="1"/>
  <c r="AU969" i="6"/>
  <c r="AV970" i="6" s="1"/>
  <c r="BF989" i="6"/>
  <c r="BF986" i="6" s="1"/>
  <c r="AI1028" i="6"/>
  <c r="AI1025" i="6" s="1"/>
  <c r="BL1028" i="6"/>
  <c r="BL1025" i="6" s="1"/>
  <c r="AB1012" i="6"/>
  <c r="BJ976" i="6"/>
  <c r="BJ973" i="6" s="1"/>
  <c r="L976" i="6"/>
  <c r="L973" i="6" s="1"/>
  <c r="O976" i="6"/>
  <c r="O971" i="6" s="1"/>
  <c r="O967" i="6" s="1"/>
  <c r="AQ976" i="6"/>
  <c r="AQ971" i="6" s="1"/>
  <c r="AQ967" i="6" s="1"/>
  <c r="X1002" i="6"/>
  <c r="X999" i="6" s="1"/>
  <c r="AP1028" i="6"/>
  <c r="AP1025" i="6" s="1"/>
  <c r="O956" i="6"/>
  <c r="BD1012" i="6"/>
  <c r="BA989" i="6"/>
  <c r="BA986" i="6" s="1"/>
  <c r="Q1028" i="6"/>
  <c r="Q1025" i="6" s="1"/>
  <c r="BG989" i="6"/>
  <c r="BG986" i="6" s="1"/>
  <c r="L989" i="6"/>
  <c r="L986" i="6" s="1"/>
  <c r="P989" i="6"/>
  <c r="P986" i="6" s="1"/>
  <c r="AU976" i="6"/>
  <c r="AU973" i="6" s="1"/>
  <c r="W989" i="6"/>
  <c r="W986" i="6" s="1"/>
  <c r="AJ999" i="6"/>
  <c r="BJ1028" i="6"/>
  <c r="BJ1025" i="6" s="1"/>
  <c r="BG1002" i="6"/>
  <c r="BG999" i="6" s="1"/>
  <c r="BG967" i="6" s="1"/>
  <c r="BG968" i="6" s="1"/>
  <c r="X951" i="6"/>
  <c r="K976" i="6"/>
  <c r="K973" i="6" s="1"/>
  <c r="AJ1015" i="6"/>
  <c r="AJ1012" i="6" s="1"/>
  <c r="BH999" i="6"/>
  <c r="BH1000" i="6" s="1"/>
  <c r="BA976" i="6"/>
  <c r="BA973" i="6" s="1"/>
  <c r="Y976" i="6"/>
  <c r="AE1028" i="6"/>
  <c r="AE1025" i="6" s="1"/>
  <c r="BD976" i="6"/>
  <c r="BD973" i="6" s="1"/>
  <c r="P976" i="6"/>
  <c r="P973" i="6" s="1"/>
  <c r="AR1015" i="6"/>
  <c r="AR1012" i="6" s="1"/>
  <c r="AL976" i="6"/>
  <c r="AL973" i="6" s="1"/>
  <c r="M969" i="6"/>
  <c r="M970" i="6" s="1"/>
  <c r="AM976" i="6"/>
  <c r="AM973" i="6" s="1"/>
  <c r="Y1002" i="6"/>
  <c r="Y999" i="6" s="1"/>
  <c r="R999" i="6"/>
  <c r="U1002" i="6"/>
  <c r="U999" i="6" s="1"/>
  <c r="AA976" i="6"/>
  <c r="AA973" i="6" s="1"/>
  <c r="Z1015" i="6"/>
  <c r="Z1012" i="6" s="1"/>
  <c r="S989" i="6"/>
  <c r="S986" i="6" s="1"/>
  <c r="AF969" i="6"/>
  <c r="AG970" i="6" s="1"/>
  <c r="AS976" i="6"/>
  <c r="AS973" i="6" s="1"/>
  <c r="AO999" i="6"/>
  <c r="AT976" i="6"/>
  <c r="AP976" i="6"/>
  <c r="AP973" i="6" s="1"/>
  <c r="BH976" i="6"/>
  <c r="BH973" i="6" s="1"/>
  <c r="AY1015" i="6"/>
  <c r="AY1012" i="6" s="1"/>
  <c r="BE989" i="6"/>
  <c r="BE986" i="6" s="1"/>
  <c r="J986" i="6"/>
  <c r="AL989" i="6"/>
  <c r="AL986" i="6" s="1"/>
  <c r="BE1002" i="6"/>
  <c r="BE999" i="6" s="1"/>
  <c r="N956" i="6"/>
  <c r="AC951" i="6"/>
  <c r="AZ1025" i="6"/>
  <c r="BL1002" i="6"/>
  <c r="BL999" i="6" s="1"/>
  <c r="BL967" i="6" s="1"/>
  <c r="AO1028" i="6"/>
  <c r="AO1025" i="6" s="1"/>
  <c r="Z976" i="6"/>
  <c r="Z973" i="6" s="1"/>
  <c r="J976" i="6"/>
  <c r="J973" i="6" s="1"/>
  <c r="AA989" i="6"/>
  <c r="AA986" i="6" s="1"/>
  <c r="AP1002" i="6"/>
  <c r="AP999" i="6" s="1"/>
  <c r="Y989" i="6"/>
  <c r="Y986" i="6" s="1"/>
  <c r="BF976" i="6"/>
  <c r="BF973" i="6" s="1"/>
  <c r="BI1002" i="6"/>
  <c r="BI999" i="6" s="1"/>
  <c r="BI967" i="6" s="1"/>
  <c r="BI968" i="6" s="1"/>
  <c r="BF999" i="6"/>
  <c r="BF967" i="6" s="1"/>
  <c r="BF968" i="6" s="1"/>
  <c r="BB976" i="6"/>
  <c r="BB973" i="6" s="1"/>
  <c r="AY976" i="6"/>
  <c r="AY973" i="6" s="1"/>
  <c r="AZ976" i="6"/>
  <c r="AZ973" i="6" s="1"/>
  <c r="AZ1002" i="6"/>
  <c r="AZ999" i="6" s="1"/>
  <c r="AY1002" i="6"/>
  <c r="AY999" i="6" s="1"/>
  <c r="AG989" i="6"/>
  <c r="AG986" i="6" s="1"/>
  <c r="AG1002" i="6"/>
  <c r="AG999" i="6" s="1"/>
  <c r="O1002" i="6"/>
  <c r="O999" i="6" s="1"/>
  <c r="AE976" i="6"/>
  <c r="AE973" i="6" s="1"/>
  <c r="AJ989" i="6"/>
  <c r="AJ986" i="6" s="1"/>
  <c r="Y954" i="6"/>
  <c r="S956" i="6"/>
  <c r="N951" i="6"/>
  <c r="AU989" i="6"/>
  <c r="AU986" i="6" s="1"/>
  <c r="BK989" i="6"/>
  <c r="BK986" i="6" s="1"/>
  <c r="AZ1015" i="6"/>
  <c r="AZ1012" i="6" s="1"/>
  <c r="K1002" i="6"/>
  <c r="K999" i="6" s="1"/>
  <c r="T989" i="6"/>
  <c r="T986" i="6" s="1"/>
  <c r="BK999" i="6"/>
  <c r="AB989" i="6"/>
  <c r="AB986" i="6" s="1"/>
  <c r="AA956" i="6"/>
  <c r="AS989" i="6"/>
  <c r="AS986" i="6" s="1"/>
  <c r="BK976" i="6"/>
  <c r="BK973" i="6" s="1"/>
  <c r="BC999" i="6"/>
  <c r="BC1000" i="6" s="1"/>
  <c r="O1025" i="6"/>
  <c r="BA1028" i="6"/>
  <c r="BA1025" i="6" s="1"/>
  <c r="BC976" i="6"/>
  <c r="BC973" i="6" s="1"/>
  <c r="BL973" i="6"/>
  <c r="AI999" i="6"/>
  <c r="AZ989" i="6"/>
  <c r="AZ986" i="6" s="1"/>
  <c r="BM1028" i="6"/>
  <c r="BM1025" i="6" s="1"/>
  <c r="AH976" i="6"/>
  <c r="AH971" i="6" s="1"/>
  <c r="AX999" i="6"/>
  <c r="AG951" i="6"/>
  <c r="Z1025" i="6"/>
  <c r="AM1002" i="6"/>
  <c r="AM999" i="6" s="1"/>
  <c r="AM989" i="6"/>
  <c r="AM986" i="6" s="1"/>
  <c r="BJ999" i="6"/>
  <c r="BJ967" i="6" s="1"/>
  <c r="BJ968" i="6" s="1"/>
  <c r="BM1015" i="6"/>
  <c r="BM1012" i="6" s="1"/>
  <c r="Q1002" i="6"/>
  <c r="Q999" i="6" s="1"/>
  <c r="BD999" i="6"/>
  <c r="BD1000" i="6" s="1"/>
  <c r="AF986" i="6"/>
  <c r="AS969" i="6"/>
  <c r="AT970" i="6" s="1"/>
  <c r="T951" i="6"/>
  <c r="AW989" i="6"/>
  <c r="AW986" i="6" s="1"/>
  <c r="V956" i="6"/>
  <c r="S976" i="6"/>
  <c r="BD989" i="6"/>
  <c r="BD986" i="6" s="1"/>
  <c r="BL1052" i="6"/>
  <c r="BL1000" i="6" s="1"/>
  <c r="AK1015" i="6"/>
  <c r="AK1012" i="6" s="1"/>
  <c r="N989" i="6"/>
  <c r="N986" i="6" s="1"/>
  <c r="U976" i="6"/>
  <c r="U971" i="6" s="1"/>
  <c r="U967" i="6" s="1"/>
  <c r="V1028" i="6"/>
  <c r="V1025" i="6" s="1"/>
  <c r="AW976" i="6"/>
  <c r="AW973" i="6" s="1"/>
  <c r="T976" i="6"/>
  <c r="AD976" i="6"/>
  <c r="AD971" i="6" s="1"/>
  <c r="AY1025" i="6"/>
  <c r="W999" i="6"/>
  <c r="BI1028" i="6"/>
  <c r="BI1025" i="6" s="1"/>
  <c r="AI956" i="6"/>
  <c r="X976" i="6"/>
  <c r="X971" i="6" s="1"/>
  <c r="AK976" i="6"/>
  <c r="AK971" i="6" s="1"/>
  <c r="AK967" i="6" s="1"/>
  <c r="BB989" i="6"/>
  <c r="BB986" i="6" s="1"/>
  <c r="U956" i="6"/>
  <c r="V976" i="6"/>
  <c r="L951" i="6"/>
  <c r="AV999" i="6"/>
  <c r="Q976" i="6"/>
  <c r="Q971" i="6" s="1"/>
  <c r="R1028" i="6"/>
  <c r="R1025" i="6" s="1"/>
  <c r="P951" i="6"/>
  <c r="AI976" i="6"/>
  <c r="AI971" i="6" s="1"/>
  <c r="AI967" i="6" s="1"/>
  <c r="AL999" i="6"/>
  <c r="Q951" i="6"/>
  <c r="BM989" i="6"/>
  <c r="BM986" i="6" s="1"/>
  <c r="BM976" i="6"/>
  <c r="BM973" i="6" s="1"/>
  <c r="BA967" i="6"/>
  <c r="BF951" i="6"/>
  <c r="AN971" i="6"/>
  <c r="AN967" i="6" s="1"/>
  <c r="AN973" i="6"/>
  <c r="AC971" i="6"/>
  <c r="AC967" i="6" s="1"/>
  <c r="AC973" i="6"/>
  <c r="R971" i="6"/>
  <c r="R967" i="6" s="1"/>
  <c r="AF971" i="6"/>
  <c r="AF973" i="6"/>
  <c r="M971" i="6"/>
  <c r="M973" i="6"/>
  <c r="AG973" i="6"/>
  <c r="W969" i="6"/>
  <c r="X970" i="6" s="1"/>
  <c r="Y970" i="6"/>
  <c r="BC1050" i="6"/>
  <c r="AT973" i="6"/>
  <c r="AI970" i="6"/>
  <c r="O1015" i="6"/>
  <c r="O1012" i="6" s="1"/>
  <c r="AF999" i="6"/>
  <c r="BM776" i="6"/>
  <c r="BM955" i="6" s="1"/>
  <c r="AD970" i="6"/>
  <c r="AH970" i="6"/>
  <c r="AZ970" i="6"/>
  <c r="W956" i="6"/>
  <c r="AQ999" i="6"/>
  <c r="AK970" i="6"/>
  <c r="AE956" i="6"/>
  <c r="AD956" i="6"/>
  <c r="AB970" i="6"/>
  <c r="AP970" i="6"/>
  <c r="J999" i="6"/>
  <c r="AR970" i="6"/>
  <c r="BD1050" i="6"/>
  <c r="BL1050" i="6"/>
  <c r="BL968" i="6" s="1"/>
  <c r="U970" i="6"/>
  <c r="AH956" i="6"/>
  <c r="AE951" i="6"/>
  <c r="AD951" i="6"/>
  <c r="AS1028" i="6"/>
  <c r="AS1025" i="6" s="1"/>
  <c r="AA970" i="6"/>
  <c r="T970" i="6"/>
  <c r="AM970" i="6"/>
  <c r="AR999" i="6"/>
  <c r="BM774" i="6"/>
  <c r="U951" i="6"/>
  <c r="BB1002" i="6"/>
  <c r="BB999" i="6" s="1"/>
  <c r="BB967" i="6" s="1"/>
  <c r="BB968" i="6" s="1"/>
  <c r="T956" i="6"/>
  <c r="O970" i="6"/>
  <c r="BA1000" i="6"/>
  <c r="BA1050" i="6"/>
  <c r="J950" i="6"/>
  <c r="AL970" i="6"/>
  <c r="BI976" i="6"/>
  <c r="BI973" i="6" s="1"/>
  <c r="AN970" i="6"/>
  <c r="V970" i="6"/>
  <c r="BE1050" i="6"/>
  <c r="BM947" i="6"/>
  <c r="AX970" i="6"/>
  <c r="AQ970" i="6"/>
  <c r="AW970" i="6"/>
  <c r="M951" i="6"/>
  <c r="R970" i="6"/>
  <c r="AO970" i="6"/>
  <c r="S970" i="6"/>
  <c r="BI951" i="6"/>
  <c r="Y951" i="6"/>
  <c r="AC970" i="6"/>
  <c r="AI951" i="6"/>
  <c r="BM969" i="6"/>
  <c r="L970" i="6"/>
  <c r="AK1028" i="6"/>
  <c r="AK1025" i="6" s="1"/>
  <c r="P1002" i="6"/>
  <c r="P999" i="6" s="1"/>
  <c r="O951" i="6"/>
  <c r="AB951" i="6"/>
  <c r="Z970" i="6"/>
  <c r="AF951" i="6"/>
  <c r="AE970" i="6"/>
  <c r="K970" i="6"/>
  <c r="AJ970" i="6"/>
  <c r="AU970" i="6" l="1"/>
  <c r="AP971" i="6"/>
  <c r="AP972" i="6" s="1"/>
  <c r="AQ973" i="6"/>
  <c r="AS970" i="6"/>
  <c r="O973" i="6"/>
  <c r="BI1000" i="6"/>
  <c r="BK967" i="6"/>
  <c r="AT971" i="6"/>
  <c r="AT967" i="6" s="1"/>
  <c r="AR973" i="6"/>
  <c r="V971" i="6"/>
  <c r="V967" i="6" s="1"/>
  <c r="V968" i="6" s="1"/>
  <c r="Q970" i="6"/>
  <c r="K971" i="6"/>
  <c r="K972" i="6" s="1"/>
  <c r="W971" i="6"/>
  <c r="W967" i="6" s="1"/>
  <c r="BC967" i="6"/>
  <c r="BC968" i="6" s="1"/>
  <c r="P971" i="6"/>
  <c r="Q972" i="6" s="1"/>
  <c r="AO973" i="6"/>
  <c r="AX973" i="6"/>
  <c r="BH967" i="6"/>
  <c r="BH968" i="6" s="1"/>
  <c r="AV971" i="6"/>
  <c r="AV967" i="6" s="1"/>
  <c r="AL971" i="6"/>
  <c r="AL967" i="6" s="1"/>
  <c r="AL968" i="6" s="1"/>
  <c r="Y971" i="6"/>
  <c r="Y967" i="6" s="1"/>
  <c r="U973" i="6"/>
  <c r="BJ1000" i="6"/>
  <c r="T971" i="6"/>
  <c r="U972" i="6" s="1"/>
  <c r="AF970" i="6"/>
  <c r="AJ971" i="6"/>
  <c r="AJ967" i="6" s="1"/>
  <c r="AJ968" i="6" s="1"/>
  <c r="AO968" i="6"/>
  <c r="N971" i="6"/>
  <c r="N967" i="6" s="1"/>
  <c r="O968" i="6" s="1"/>
  <c r="L971" i="6"/>
  <c r="L967" i="6" s="1"/>
  <c r="AR972" i="6"/>
  <c r="BD967" i="6"/>
  <c r="BD968" i="6" s="1"/>
  <c r="AH973" i="6"/>
  <c r="AE971" i="6"/>
  <c r="AE967" i="6" s="1"/>
  <c r="BE967" i="6"/>
  <c r="BE968" i="6" s="1"/>
  <c r="BE1000" i="6"/>
  <c r="Z971" i="6"/>
  <c r="Z967" i="6" s="1"/>
  <c r="Y973" i="6"/>
  <c r="AG971" i="6"/>
  <c r="AG967" i="6" s="1"/>
  <c r="AY971" i="6"/>
  <c r="AY972" i="6" s="1"/>
  <c r="N970" i="6"/>
  <c r="AM971" i="6"/>
  <c r="M967" i="6"/>
  <c r="AU971" i="6"/>
  <c r="AU967" i="6" s="1"/>
  <c r="AK973" i="6"/>
  <c r="AF967" i="6"/>
  <c r="AD973" i="6"/>
  <c r="AA971" i="6"/>
  <c r="AW971" i="6"/>
  <c r="AW967" i="6" s="1"/>
  <c r="AX968" i="6" s="1"/>
  <c r="S971" i="6"/>
  <c r="S967" i="6" s="1"/>
  <c r="S968" i="6" s="1"/>
  <c r="BG1000" i="6"/>
  <c r="AS971" i="6"/>
  <c r="AS967" i="6" s="1"/>
  <c r="Q973" i="6"/>
  <c r="BF1000" i="6"/>
  <c r="AZ971" i="6"/>
  <c r="AZ972" i="6" s="1"/>
  <c r="BB1000" i="6"/>
  <c r="AD972" i="6"/>
  <c r="S973" i="6"/>
  <c r="V973" i="6"/>
  <c r="J967" i="6"/>
  <c r="AB971" i="6"/>
  <c r="K951" i="6"/>
  <c r="AR967" i="6"/>
  <c r="AR968" i="6" s="1"/>
  <c r="AI973" i="6"/>
  <c r="BM971" i="6"/>
  <c r="BM967" i="6" s="1"/>
  <c r="X967" i="6"/>
  <c r="Y968" i="6" s="1"/>
  <c r="T973" i="6"/>
  <c r="Y972" i="6"/>
  <c r="X973" i="6"/>
  <c r="BM950" i="6"/>
  <c r="AH967" i="6"/>
  <c r="Q967" i="6"/>
  <c r="AO972" i="6"/>
  <c r="AI972" i="6"/>
  <c r="AD967" i="6"/>
  <c r="AD968" i="6" s="1"/>
  <c r="W970" i="6"/>
  <c r="R972" i="6"/>
  <c r="BA968" i="6"/>
  <c r="BM999" i="6"/>
  <c r="Z968" i="6" l="1"/>
  <c r="AE972" i="6"/>
  <c r="N968" i="6"/>
  <c r="AP967" i="6"/>
  <c r="AP968" i="6" s="1"/>
  <c r="AQ972" i="6"/>
  <c r="AF968" i="6"/>
  <c r="X972" i="6"/>
  <c r="AT972" i="6"/>
  <c r="M968" i="6"/>
  <c r="W968" i="6"/>
  <c r="AV968" i="6"/>
  <c r="W972" i="6"/>
  <c r="V972" i="6"/>
  <c r="AF972" i="6"/>
  <c r="T967" i="6"/>
  <c r="U968" i="6" s="1"/>
  <c r="K967" i="6"/>
  <c r="K968" i="6" s="1"/>
  <c r="P972" i="6"/>
  <c r="AK972" i="6"/>
  <c r="AK968" i="6"/>
  <c r="P967" i="6"/>
  <c r="P968" i="6" s="1"/>
  <c r="AM972" i="6"/>
  <c r="AL972" i="6"/>
  <c r="AH968" i="6"/>
  <c r="L972" i="6"/>
  <c r="N972" i="6"/>
  <c r="M972" i="6"/>
  <c r="AJ972" i="6"/>
  <c r="AH972" i="6"/>
  <c r="AU968" i="6"/>
  <c r="Z972" i="6"/>
  <c r="AG972" i="6"/>
  <c r="AU972" i="6"/>
  <c r="AS972" i="6"/>
  <c r="AV972" i="6"/>
  <c r="O972" i="6"/>
  <c r="AM967" i="6"/>
  <c r="AM968" i="6" s="1"/>
  <c r="AB972" i="6"/>
  <c r="AG968" i="6"/>
  <c r="AC972" i="6"/>
  <c r="AN972" i="6"/>
  <c r="AY967" i="6"/>
  <c r="AY968" i="6" s="1"/>
  <c r="S972" i="6"/>
  <c r="T972" i="6"/>
  <c r="AA972" i="6"/>
  <c r="AA967" i="6"/>
  <c r="AA968" i="6" s="1"/>
  <c r="AX972" i="6"/>
  <c r="AW972" i="6"/>
  <c r="AT968" i="6"/>
  <c r="AS968" i="6"/>
  <c r="AZ967" i="6"/>
  <c r="AZ968" i="6" s="1"/>
  <c r="AB967" i="6"/>
  <c r="R968" i="6"/>
  <c r="AW968" i="6"/>
  <c r="X968" i="6"/>
  <c r="AI968" i="6"/>
  <c r="AE968" i="6"/>
  <c r="T968" i="6" l="1"/>
  <c r="AQ968" i="6"/>
  <c r="Q968" i="6"/>
  <c r="L968" i="6"/>
  <c r="AN968" i="6"/>
  <c r="AC968" i="6"/>
  <c r="AB968" i="6"/>
</calcChain>
</file>

<file path=xl/sharedStrings.xml><?xml version="1.0" encoding="utf-8"?>
<sst xmlns="http://schemas.openxmlformats.org/spreadsheetml/2006/main" count="182443" uniqueCount="672">
  <si>
    <t>TOYOTA</t>
    <phoneticPr fontId="4"/>
  </si>
  <si>
    <t>Total</t>
  </si>
  <si>
    <t>ＬＳ６００ｈ／
ＬＳ６００ｈＬ
→LS500h/
LS500hL
(2017.10～)</t>
    <phoneticPr fontId="4"/>
  </si>
  <si>
    <t>ＧＳ４５０ｈ
（ＧＳ３００ｈ
 2013．10～）</t>
    <phoneticPr fontId="4"/>
  </si>
  <si>
    <t>HS250h</t>
    <phoneticPr fontId="4"/>
  </si>
  <si>
    <t>IS300h</t>
    <phoneticPr fontId="4"/>
  </si>
  <si>
    <t>CT200h</t>
    <phoneticPr fontId="4"/>
  </si>
  <si>
    <t>LC500h</t>
    <phoneticPr fontId="4"/>
  </si>
  <si>
    <t>RC300h</t>
    <phoneticPr fontId="4"/>
  </si>
  <si>
    <t>NX300h</t>
    <phoneticPr fontId="4"/>
  </si>
  <si>
    <t>●</t>
    <phoneticPr fontId="3"/>
  </si>
  <si>
    <t>LEXUS　Total</t>
    <phoneticPr fontId="4"/>
  </si>
  <si>
    <t>TOYOTA　Total</t>
    <phoneticPr fontId="4"/>
  </si>
  <si>
    <t>TOYOTA　Start</t>
    <phoneticPr fontId="4"/>
  </si>
  <si>
    <t>TOYOTA　End</t>
    <phoneticPr fontId="4"/>
  </si>
  <si>
    <t>LEXUS　End</t>
    <phoneticPr fontId="4"/>
  </si>
  <si>
    <t>LEXUS　Start</t>
    <phoneticPr fontId="4"/>
  </si>
  <si>
    <t>-</t>
    <phoneticPr fontId="4"/>
  </si>
  <si>
    <t>前年</t>
    <rPh sb="0" eb="2">
      <t>ゼンネン</t>
    </rPh>
    <phoneticPr fontId="4"/>
  </si>
  <si>
    <t>ＳＡＩ</t>
  </si>
  <si>
    <t>★完成資料上の車名（●行）</t>
    <rPh sb="1" eb="3">
      <t>カンセイ</t>
    </rPh>
    <rPh sb="3" eb="5">
      <t>シリョウ</t>
    </rPh>
    <rPh sb="5" eb="6">
      <t>ジョウ</t>
    </rPh>
    <rPh sb="7" eb="9">
      <t>シャメイ</t>
    </rPh>
    <rPh sb="11" eb="12">
      <t>ギョウ</t>
    </rPh>
    <phoneticPr fontId="3"/>
  </si>
  <si>
    <t>ＳＡＩ</t>
    <phoneticPr fontId="3"/>
  </si>
  <si>
    <t>JPN TAXI</t>
    <phoneticPr fontId="4"/>
  </si>
  <si>
    <t>MIRAI</t>
    <phoneticPr fontId="3"/>
  </si>
  <si>
    <t>ＲＸ400h↓RX450h(2009.4～）＆RX-3ROW HV(2017.12～）</t>
  </si>
  <si>
    <t>ＥＳ３００ｈ</t>
    <phoneticPr fontId="3"/>
  </si>
  <si>
    <t>ＲＸ400h↓RX450h(2009.4～）＆RX-3ROW HV(2017.12～）</t>
    <phoneticPr fontId="3"/>
  </si>
  <si>
    <t>ＥＳ３００ｈ</t>
    <phoneticPr fontId="4"/>
  </si>
  <si>
    <t>COROLLA　HV(Corolla Axio HV)</t>
    <phoneticPr fontId="3"/>
  </si>
  <si>
    <t>Crown Mild HV</t>
    <phoneticPr fontId="3"/>
  </si>
  <si>
    <t>SAI</t>
    <phoneticPr fontId="3"/>
  </si>
  <si>
    <t>Corolla Fielder　HV</t>
    <phoneticPr fontId="3"/>
  </si>
  <si>
    <t>Coaster HV</t>
    <phoneticPr fontId="3"/>
  </si>
  <si>
    <t>JPN TAXI</t>
    <phoneticPr fontId="3"/>
  </si>
  <si>
    <t>ＬＳ６００ｈ／ＬＳ６００ｈＬ→LS500h/LS500hL(2017.10～)</t>
    <phoneticPr fontId="3"/>
  </si>
  <si>
    <t>ＧＳ４５０ｈ
（ＧＳ３００ｈ
 2013．10～）</t>
    <phoneticPr fontId="3"/>
  </si>
  <si>
    <t>ＧＳ４５０ｈ
（ＧＳ３００ｈ
 2013．10～）</t>
    <phoneticPr fontId="3"/>
  </si>
  <si>
    <t>ＥＳ３００ｈ</t>
    <phoneticPr fontId="3"/>
  </si>
  <si>
    <t>HS250h</t>
    <phoneticPr fontId="3"/>
  </si>
  <si>
    <t>HS250h</t>
    <phoneticPr fontId="3"/>
  </si>
  <si>
    <t>IS300h</t>
    <phoneticPr fontId="3"/>
  </si>
  <si>
    <t>IS300h</t>
    <phoneticPr fontId="3"/>
  </si>
  <si>
    <t>CT200h</t>
    <phoneticPr fontId="3"/>
  </si>
  <si>
    <t>CT200h</t>
    <phoneticPr fontId="3"/>
  </si>
  <si>
    <t>LC500h</t>
    <phoneticPr fontId="3"/>
  </si>
  <si>
    <t>LC500h</t>
    <phoneticPr fontId="3"/>
  </si>
  <si>
    <t>RC300h</t>
    <phoneticPr fontId="3"/>
  </si>
  <si>
    <t>RC300h</t>
    <phoneticPr fontId="3"/>
  </si>
  <si>
    <t>NX300h</t>
    <phoneticPr fontId="3"/>
  </si>
  <si>
    <t>NX300h</t>
    <phoneticPr fontId="3"/>
  </si>
  <si>
    <t>AURIS HV→Corolla sports HV</t>
    <phoneticPr fontId="3"/>
  </si>
  <si>
    <t>UX250h</t>
    <phoneticPr fontId="4"/>
  </si>
  <si>
    <t>UX250h</t>
    <phoneticPr fontId="3"/>
  </si>
  <si>
    <t>UX250h</t>
    <phoneticPr fontId="3"/>
  </si>
  <si>
    <t>ProboxHV/SUCCEED HV</t>
    <phoneticPr fontId="3"/>
  </si>
  <si>
    <t>PRIUS</t>
    <phoneticPr fontId="4"/>
  </si>
  <si>
    <t>PRIUS</t>
    <phoneticPr fontId="3"/>
  </si>
  <si>
    <t>CROWN MAJESTA</t>
    <phoneticPr fontId="3"/>
  </si>
  <si>
    <t>TOYOACE 2T</t>
    <phoneticPr fontId="3"/>
  </si>
  <si>
    <t>QUICK DELIVERY200</t>
    <phoneticPr fontId="3"/>
  </si>
  <si>
    <t>N.AMERICA</t>
    <phoneticPr fontId="4"/>
  </si>
  <si>
    <t>Japan</t>
    <phoneticPr fontId="4"/>
  </si>
  <si>
    <t>OverSea</t>
    <phoneticPr fontId="4"/>
  </si>
  <si>
    <t>Japan</t>
    <phoneticPr fontId="3"/>
  </si>
  <si>
    <t>Total</t>
    <phoneticPr fontId="4"/>
  </si>
  <si>
    <t>CS.AMERICA</t>
    <phoneticPr fontId="3"/>
  </si>
  <si>
    <t>Europe</t>
    <phoneticPr fontId="3"/>
  </si>
  <si>
    <t>ASIA</t>
    <phoneticPr fontId="4"/>
  </si>
  <si>
    <t>OCE</t>
    <phoneticPr fontId="3"/>
  </si>
  <si>
    <t>Japan</t>
    <phoneticPr fontId="3"/>
  </si>
  <si>
    <t>Japan</t>
    <phoneticPr fontId="3"/>
  </si>
  <si>
    <t>OverSea</t>
    <phoneticPr fontId="4"/>
  </si>
  <si>
    <t>MIDDLE EAS</t>
  </si>
  <si>
    <t xml:space="preserve">AFRICA   </t>
  </si>
  <si>
    <t>Others</t>
    <phoneticPr fontId="4"/>
  </si>
  <si>
    <t>1</t>
    <phoneticPr fontId="3"/>
  </si>
  <si>
    <t>2</t>
    <phoneticPr fontId="3"/>
  </si>
  <si>
    <t>3</t>
    <phoneticPr fontId="3"/>
  </si>
  <si>
    <t>4</t>
    <phoneticPr fontId="3"/>
  </si>
  <si>
    <t>5</t>
    <phoneticPr fontId="3"/>
  </si>
  <si>
    <t>6</t>
    <phoneticPr fontId="3"/>
  </si>
  <si>
    <t>7</t>
    <phoneticPr fontId="3"/>
  </si>
  <si>
    <t>9</t>
    <phoneticPr fontId="3"/>
  </si>
  <si>
    <t>Z</t>
    <phoneticPr fontId="3"/>
  </si>
  <si>
    <t>TOTAL</t>
    <phoneticPr fontId="3"/>
  </si>
  <si>
    <t>Cumulative</t>
    <phoneticPr fontId="3"/>
  </si>
  <si>
    <t>Japan</t>
    <phoneticPr fontId="3"/>
  </si>
  <si>
    <t>Japan　Total</t>
    <phoneticPr fontId="4"/>
  </si>
  <si>
    <t>OverSea</t>
    <phoneticPr fontId="4"/>
  </si>
  <si>
    <t>Total</t>
    <phoneticPr fontId="4"/>
  </si>
  <si>
    <t>※数字は過去にさかのぼって修正の可能性があります。問い合わせには、1,000以上の数字は100の位を四捨五入して（1,000未満の数字も丸めて）回答してください
There is slight possibility that figures will be modified. In case of inquiries, please round figures over 1,000 to the nearest thousand (please round figures also under 1,000).</t>
    <rPh sb="1" eb="3">
      <t>スウジ</t>
    </rPh>
    <rPh sb="4" eb="6">
      <t>カコ</t>
    </rPh>
    <rPh sb="13" eb="15">
      <t>シュウセイ</t>
    </rPh>
    <rPh sb="16" eb="19">
      <t>カノウセイ</t>
    </rPh>
    <rPh sb="25" eb="26">
      <t>ト</t>
    </rPh>
    <rPh sb="27" eb="28">
      <t>ア</t>
    </rPh>
    <rPh sb="72" eb="74">
      <t>カイトウ</t>
    </rPh>
    <phoneticPr fontId="4"/>
  </si>
  <si>
    <t>Breakdown by region／地域別内訳</t>
    <rPh sb="20" eb="22">
      <t>チイキ</t>
    </rPh>
    <rPh sb="22" eb="23">
      <t>ベツ</t>
    </rPh>
    <rPh sb="23" eb="25">
      <t>ウチワケ</t>
    </rPh>
    <phoneticPr fontId="3"/>
  </si>
  <si>
    <t>Breakdown by model／車種別内訳</t>
    <rPh sb="19" eb="22">
      <t>シャシュベツ</t>
    </rPh>
    <rPh sb="22" eb="24">
      <t>ウチワケ</t>
    </rPh>
    <phoneticPr fontId="3"/>
  </si>
  <si>
    <t>CROWN MAJESTA</t>
    <phoneticPr fontId="4"/>
  </si>
  <si>
    <t>ＳＡＩ</t>
    <phoneticPr fontId="4"/>
  </si>
  <si>
    <t>TOYOACE 2T</t>
    <phoneticPr fontId="4"/>
  </si>
  <si>
    <t>QUICK DELIVERY200</t>
    <phoneticPr fontId="4"/>
  </si>
  <si>
    <t>SORA</t>
    <phoneticPr fontId="3"/>
  </si>
  <si>
    <t>PRIUS V
/PRIUSα/PRIUS＋</t>
    <phoneticPr fontId="4"/>
  </si>
  <si>
    <t>PRIUS V/PRIUSα/PRIUS＋</t>
    <phoneticPr fontId="3"/>
  </si>
  <si>
    <t xml:space="preserve">PRIUS C
/AQUA
</t>
    <phoneticPr fontId="4"/>
  </si>
  <si>
    <t>PRIUS C/AQUA</t>
    <phoneticPr fontId="3"/>
  </si>
  <si>
    <t>LM300h</t>
    <phoneticPr fontId="4"/>
  </si>
  <si>
    <t>LM300h</t>
    <phoneticPr fontId="3"/>
  </si>
  <si>
    <t>eQ</t>
    <phoneticPr fontId="4"/>
  </si>
  <si>
    <t>eQ</t>
    <phoneticPr fontId="3"/>
  </si>
  <si>
    <t>ECO区分</t>
    <phoneticPr fontId="3"/>
  </si>
  <si>
    <t>MIRAI</t>
    <phoneticPr fontId="4"/>
  </si>
  <si>
    <t>OverSea　Total</t>
    <phoneticPr fontId="4"/>
  </si>
  <si>
    <t xml:space="preserve">SORA
</t>
    <phoneticPr fontId="4"/>
  </si>
  <si>
    <t>C+pod</t>
    <phoneticPr fontId="3"/>
  </si>
  <si>
    <t>AVALON HEV</t>
    <phoneticPr fontId="4"/>
  </si>
  <si>
    <t>AVALON HEV</t>
    <phoneticPr fontId="3"/>
  </si>
  <si>
    <t>CAMRY HEV</t>
    <phoneticPr fontId="3"/>
  </si>
  <si>
    <t>LEVIN HEV</t>
    <phoneticPr fontId="3"/>
  </si>
  <si>
    <t>PRIUS PHEV(2009年発売のリース車を含む）</t>
    <phoneticPr fontId="4"/>
  </si>
  <si>
    <t>SIENTA HEV</t>
    <phoneticPr fontId="3"/>
  </si>
  <si>
    <t>ALPHARD HEV</t>
    <phoneticPr fontId="3"/>
  </si>
  <si>
    <t>RAV４ HEV</t>
    <phoneticPr fontId="3"/>
  </si>
  <si>
    <t>C-HR HEV</t>
    <phoneticPr fontId="3"/>
  </si>
  <si>
    <t>CENTURY HEV</t>
    <phoneticPr fontId="3"/>
  </si>
  <si>
    <t>CROWN HEV</t>
    <phoneticPr fontId="3"/>
  </si>
  <si>
    <t>CROWN  MILD HEV</t>
    <phoneticPr fontId="3"/>
  </si>
  <si>
    <t>カローラアクシオHEV</t>
    <phoneticPr fontId="3"/>
  </si>
  <si>
    <t>COROLLA  FIELDER　HEV</t>
    <phoneticPr fontId="3"/>
  </si>
  <si>
    <t>VELLFIRE HEV</t>
    <phoneticPr fontId="3"/>
  </si>
  <si>
    <t>ESQUIRE (HEV)</t>
    <phoneticPr fontId="3"/>
  </si>
  <si>
    <t>VOXY (HEV)</t>
    <phoneticPr fontId="3"/>
  </si>
  <si>
    <t>NOAH (HEV)</t>
    <phoneticPr fontId="3"/>
  </si>
  <si>
    <t>HARRIER HEV/VENZA</t>
    <phoneticPr fontId="3"/>
  </si>
  <si>
    <t>DYNA200 HEV</t>
    <phoneticPr fontId="3"/>
  </si>
  <si>
    <t>Coaster HEV</t>
    <phoneticPr fontId="3"/>
  </si>
  <si>
    <t>AURIS HEV→COROLLA SPORTS HEV
（2018.6～）/COROLLA H/B HEV</t>
    <phoneticPr fontId="3"/>
  </si>
  <si>
    <t>COROLLA PHEV</t>
    <phoneticPr fontId="3"/>
  </si>
  <si>
    <t>LEVIN PHEV</t>
    <phoneticPr fontId="3"/>
  </si>
  <si>
    <t>VELLFIRE HEV</t>
    <phoneticPr fontId="3"/>
  </si>
  <si>
    <t>COROLLA SD HEV</t>
    <phoneticPr fontId="3"/>
  </si>
  <si>
    <t>COROLLA TOURING HEV</t>
    <phoneticPr fontId="3"/>
  </si>
  <si>
    <t>WILDLANDER HEV</t>
    <phoneticPr fontId="3"/>
  </si>
  <si>
    <t>UX BEV</t>
    <phoneticPr fontId="3"/>
  </si>
  <si>
    <t>C-HR EV/IZOA BEV</t>
    <phoneticPr fontId="3"/>
  </si>
  <si>
    <t>RAV4 BEV</t>
    <phoneticPr fontId="3"/>
  </si>
  <si>
    <t>RAV4 PHEV</t>
    <phoneticPr fontId="3"/>
  </si>
  <si>
    <t>COROLLA CROSS HEV</t>
    <phoneticPr fontId="3"/>
  </si>
  <si>
    <t>C-HR EV/IZOA BEV</t>
    <phoneticPr fontId="3"/>
  </si>
  <si>
    <t>YARIS CROSS HEV</t>
    <phoneticPr fontId="3"/>
  </si>
  <si>
    <t>SIENNA HEV</t>
    <phoneticPr fontId="3"/>
  </si>
  <si>
    <t>URBAN CRUISER MHEV</t>
    <phoneticPr fontId="3"/>
  </si>
  <si>
    <t>PROACE BEV</t>
    <phoneticPr fontId="3"/>
  </si>
  <si>
    <t>PROACE VERSO BEV</t>
    <phoneticPr fontId="3"/>
  </si>
  <si>
    <t>CAMRY HEV</t>
    <phoneticPr fontId="4"/>
  </si>
  <si>
    <t>LEVIN HEV</t>
    <phoneticPr fontId="4"/>
  </si>
  <si>
    <t>COROLLA SD HEV</t>
    <phoneticPr fontId="4"/>
  </si>
  <si>
    <t>AURIS HEV
→COROLLA SPORTS HEV
（2018.6～）
/COROLLA H/B HEV</t>
    <phoneticPr fontId="4"/>
  </si>
  <si>
    <t>COROLLA  FIELDER　HEV</t>
    <phoneticPr fontId="4"/>
  </si>
  <si>
    <t>COROLLA TOURING HEV</t>
    <phoneticPr fontId="4"/>
  </si>
  <si>
    <t>COROLLA CROSS HEV</t>
    <phoneticPr fontId="4"/>
  </si>
  <si>
    <t>COROLLA PHEV</t>
    <phoneticPr fontId="4"/>
  </si>
  <si>
    <t>LEVIN PHEV</t>
    <phoneticPr fontId="4"/>
  </si>
  <si>
    <t>YARIS HEV</t>
    <phoneticPr fontId="4"/>
  </si>
  <si>
    <t>YARIS HEV</t>
    <phoneticPr fontId="3"/>
  </si>
  <si>
    <t>YARIS CROSS HEV</t>
    <phoneticPr fontId="4"/>
  </si>
  <si>
    <t>SIENTA HEV</t>
    <phoneticPr fontId="4"/>
  </si>
  <si>
    <t>ALPHARD HEV</t>
    <phoneticPr fontId="4"/>
  </si>
  <si>
    <t>VELLFIRE HEV</t>
    <phoneticPr fontId="4"/>
  </si>
  <si>
    <t xml:space="preserve">PREVIA HEV
/ESTIMA ＨEＶ </t>
    <phoneticPr fontId="4"/>
  </si>
  <si>
    <t xml:space="preserve">RAV４ HEV
</t>
    <phoneticPr fontId="4"/>
  </si>
  <si>
    <t xml:space="preserve">RAV4 PHEV
</t>
    <phoneticPr fontId="4"/>
  </si>
  <si>
    <t xml:space="preserve">RAV4 BEV
</t>
    <phoneticPr fontId="4"/>
  </si>
  <si>
    <t xml:space="preserve">WILDLANDER HEV
</t>
    <phoneticPr fontId="4"/>
  </si>
  <si>
    <t>C-HR HEV</t>
    <phoneticPr fontId="4"/>
  </si>
  <si>
    <t>C-HR EV/IZOA BEV</t>
    <phoneticPr fontId="4"/>
  </si>
  <si>
    <t>GLANZA</t>
    <phoneticPr fontId="4"/>
  </si>
  <si>
    <t>SIENNA HEV</t>
    <phoneticPr fontId="4"/>
  </si>
  <si>
    <t>URBAN CRUISER MHEV</t>
    <phoneticPr fontId="4"/>
  </si>
  <si>
    <t>PROACE BEV</t>
    <phoneticPr fontId="3"/>
  </si>
  <si>
    <t>PROACE VERSO BEV</t>
    <phoneticPr fontId="3"/>
  </si>
  <si>
    <t>FCHEV</t>
    <phoneticPr fontId="4"/>
  </si>
  <si>
    <t>CENTURY HEV</t>
    <phoneticPr fontId="4"/>
  </si>
  <si>
    <t>CROWN HEV</t>
    <phoneticPr fontId="4"/>
  </si>
  <si>
    <t>CROWN  MILD HEV</t>
    <phoneticPr fontId="4"/>
  </si>
  <si>
    <t>ESQUIRE (HEV)</t>
    <phoneticPr fontId="4"/>
  </si>
  <si>
    <t>VOXY (HEV)</t>
    <phoneticPr fontId="4"/>
  </si>
  <si>
    <t>NOAH (HEV)</t>
    <phoneticPr fontId="4"/>
  </si>
  <si>
    <t>HARRIER HEV/VENZA</t>
    <phoneticPr fontId="4"/>
  </si>
  <si>
    <t>DYNA200 HEV</t>
    <phoneticPr fontId="4"/>
  </si>
  <si>
    <t>COASTER HEV</t>
    <phoneticPr fontId="4"/>
  </si>
  <si>
    <t>ＲＸ400h
↓
RX450h(2009.4～）
＆RX-3ROW HEV
(2017.12～）</t>
    <phoneticPr fontId="4"/>
  </si>
  <si>
    <t>UX BEV</t>
    <phoneticPr fontId="4"/>
  </si>
  <si>
    <t>HEV/PHEV　Total</t>
    <phoneticPr fontId="4"/>
  </si>
  <si>
    <t>　HEV/PHEV　Japan Total</t>
    <phoneticPr fontId="4"/>
  </si>
  <si>
    <t>　HEV/PHEV　OverSea Total</t>
    <phoneticPr fontId="4"/>
  </si>
  <si>
    <t>FCEV Total</t>
    <phoneticPr fontId="4"/>
  </si>
  <si>
    <t>FCEV Japan　　Total</t>
    <phoneticPr fontId="4"/>
  </si>
  <si>
    <t>FCEV OverSea　Total</t>
    <phoneticPr fontId="4"/>
  </si>
  <si>
    <t>HEV Total</t>
    <phoneticPr fontId="4"/>
  </si>
  <si>
    <t>HEV Japan　　Total</t>
    <phoneticPr fontId="4"/>
  </si>
  <si>
    <t>HEV OverSea　Total</t>
    <phoneticPr fontId="4"/>
  </si>
  <si>
    <t>BEV Total</t>
    <phoneticPr fontId="4"/>
  </si>
  <si>
    <t>BEV Japan　　Total</t>
    <phoneticPr fontId="4"/>
  </si>
  <si>
    <t>BEV OverSea　Total</t>
    <phoneticPr fontId="4"/>
  </si>
  <si>
    <t>PHEV Total</t>
    <phoneticPr fontId="4"/>
  </si>
  <si>
    <t>PHEV Japan　　Total</t>
    <phoneticPr fontId="4"/>
  </si>
  <si>
    <t>PHEV OverSea　Total</t>
    <phoneticPr fontId="4"/>
  </si>
  <si>
    <t>C</t>
    <phoneticPr fontId="3"/>
  </si>
  <si>
    <t>CHINA</t>
  </si>
  <si>
    <t>COROLLA HEV/COROLLA AXIO HEV</t>
    <phoneticPr fontId="3"/>
  </si>
  <si>
    <t xml:space="preserve">PREVIA HEV/ESTIMA ＨEＶ </t>
    <phoneticPr fontId="3"/>
  </si>
  <si>
    <t>ＲＸ400h↓RX450h(2009.4～）＆RX-3ROW HEV(2017.12～）</t>
    <phoneticPr fontId="3"/>
  </si>
  <si>
    <t>MHV</t>
    <phoneticPr fontId="3"/>
  </si>
  <si>
    <t>HIGHLANDER HEV
/KLUGER ＨEＶ</t>
    <phoneticPr fontId="4"/>
  </si>
  <si>
    <t>COROLLA HEV
/COROLLA AXIO HEV</t>
    <phoneticPr fontId="4"/>
  </si>
  <si>
    <t>HIGHLANDER HEV/KLUGER ＨEＶ</t>
    <phoneticPr fontId="3"/>
  </si>
  <si>
    <t>MHEV Total</t>
    <phoneticPr fontId="4"/>
  </si>
  <si>
    <t>MHEV Japan　　Total</t>
    <phoneticPr fontId="4"/>
  </si>
  <si>
    <t>MHEV OverSea　Total</t>
    <phoneticPr fontId="4"/>
  </si>
  <si>
    <t>HV</t>
    <phoneticPr fontId="3"/>
  </si>
  <si>
    <t>PHV</t>
  </si>
  <si>
    <t>FCV</t>
  </si>
  <si>
    <t>EV</t>
  </si>
  <si>
    <t>E1</t>
    <phoneticPr fontId="3"/>
  </si>
  <si>
    <t>E2</t>
    <phoneticPr fontId="3"/>
  </si>
  <si>
    <t>E3</t>
    <phoneticPr fontId="3"/>
  </si>
  <si>
    <t>E4</t>
    <phoneticPr fontId="3"/>
  </si>
  <si>
    <t>E5</t>
    <phoneticPr fontId="3"/>
  </si>
  <si>
    <t>E1</t>
    <phoneticPr fontId="3"/>
  </si>
  <si>
    <t>E1</t>
    <phoneticPr fontId="3"/>
  </si>
  <si>
    <t>E2</t>
    <phoneticPr fontId="3"/>
  </si>
  <si>
    <t>062</t>
    <phoneticPr fontId="3"/>
  </si>
  <si>
    <t>080</t>
    <phoneticPr fontId="3"/>
  </si>
  <si>
    <t xml:space="preserve">EV                                                </t>
    <phoneticPr fontId="3"/>
  </si>
  <si>
    <t>566</t>
    <phoneticPr fontId="3"/>
  </si>
  <si>
    <t>UKRAINE</t>
    <phoneticPr fontId="3"/>
  </si>
  <si>
    <t>E4</t>
    <phoneticPr fontId="3"/>
  </si>
  <si>
    <t>E3</t>
    <phoneticPr fontId="3"/>
  </si>
  <si>
    <t>E3</t>
    <phoneticPr fontId="3"/>
  </si>
  <si>
    <t>E5</t>
    <phoneticPr fontId="3"/>
  </si>
  <si>
    <t>E1</t>
    <phoneticPr fontId="3"/>
  </si>
  <si>
    <t>E1</t>
    <phoneticPr fontId="3"/>
  </si>
  <si>
    <t>E2</t>
    <phoneticPr fontId="3"/>
  </si>
  <si>
    <t>E1</t>
    <phoneticPr fontId="3"/>
  </si>
  <si>
    <t>E2</t>
    <phoneticPr fontId="3"/>
  </si>
  <si>
    <t>E5</t>
    <phoneticPr fontId="3"/>
  </si>
  <si>
    <t>E5</t>
    <phoneticPr fontId="3"/>
  </si>
  <si>
    <t>E3</t>
    <phoneticPr fontId="3"/>
  </si>
  <si>
    <t>E1</t>
    <phoneticPr fontId="3"/>
  </si>
  <si>
    <t>北米</t>
    <phoneticPr fontId="3"/>
  </si>
  <si>
    <t>2016</t>
    <phoneticPr fontId="3"/>
  </si>
  <si>
    <t>RUSSIA</t>
    <phoneticPr fontId="3"/>
  </si>
  <si>
    <t>JAPAN</t>
    <phoneticPr fontId="3"/>
  </si>
  <si>
    <t>SRI LANKA</t>
    <phoneticPr fontId="3"/>
  </si>
  <si>
    <t>TAHITI</t>
    <phoneticPr fontId="3"/>
  </si>
  <si>
    <t>LEBANON</t>
    <phoneticPr fontId="3"/>
  </si>
  <si>
    <t>812</t>
    <phoneticPr fontId="3"/>
  </si>
  <si>
    <t>E</t>
    <phoneticPr fontId="3"/>
  </si>
  <si>
    <t>ECO</t>
    <phoneticPr fontId="3"/>
  </si>
  <si>
    <t>集計コード</t>
    <rPh sb="0" eb="2">
      <t>シュウケイ</t>
    </rPh>
    <phoneticPr fontId="3"/>
  </si>
  <si>
    <r>
      <t xml:space="preserve">PRIUS PHEV
</t>
    </r>
    <r>
      <rPr>
        <sz val="8"/>
        <color theme="1"/>
        <rFont val="Calibri"/>
        <family val="3"/>
        <charset val="128"/>
        <scheme val="minor"/>
      </rPr>
      <t>(2009年発売の
リース車を含む）</t>
    </r>
    <rPh sb="27" eb="28">
      <t>フク</t>
    </rPh>
    <phoneticPr fontId="4"/>
  </si>
  <si>
    <t>2008</t>
    <phoneticPr fontId="3"/>
  </si>
  <si>
    <t>P.N.G</t>
    <phoneticPr fontId="3"/>
  </si>
  <si>
    <t>ALGERIA</t>
    <phoneticPr fontId="3"/>
  </si>
  <si>
    <t>HONDURAS</t>
    <phoneticPr fontId="3"/>
  </si>
  <si>
    <t>NETHERLANDS</t>
    <phoneticPr fontId="3"/>
  </si>
  <si>
    <t>CYPRUS</t>
    <phoneticPr fontId="3"/>
  </si>
  <si>
    <t>GUAM</t>
    <phoneticPr fontId="3"/>
  </si>
  <si>
    <t>PERU</t>
    <phoneticPr fontId="3"/>
  </si>
  <si>
    <t>PANAMA</t>
    <phoneticPr fontId="3"/>
  </si>
  <si>
    <t>G.CAYMAN</t>
    <phoneticPr fontId="3"/>
  </si>
  <si>
    <t>990</t>
    <phoneticPr fontId="3"/>
  </si>
  <si>
    <t>071</t>
    <phoneticPr fontId="3"/>
  </si>
  <si>
    <t>075</t>
    <phoneticPr fontId="3"/>
  </si>
  <si>
    <t>L</t>
    <phoneticPr fontId="3"/>
  </si>
  <si>
    <t>ST.MAARTEN</t>
    <phoneticPr fontId="3"/>
  </si>
  <si>
    <t>ヨーロッパ</t>
    <phoneticPr fontId="3"/>
  </si>
  <si>
    <t>NORWAY</t>
    <phoneticPr fontId="3"/>
  </si>
  <si>
    <t>SLOVENIA</t>
    <phoneticPr fontId="3"/>
  </si>
  <si>
    <t>P.RICO</t>
    <phoneticPr fontId="3"/>
  </si>
  <si>
    <t>WILDLANDER PHEV</t>
    <phoneticPr fontId="3"/>
  </si>
  <si>
    <t>E2</t>
    <phoneticPr fontId="3"/>
  </si>
  <si>
    <t xml:space="preserve">WILDLANDER PHEV
</t>
    <phoneticPr fontId="4"/>
  </si>
  <si>
    <t>GREECE</t>
    <phoneticPr fontId="3"/>
  </si>
  <si>
    <t>FINLAND</t>
    <phoneticPr fontId="3"/>
  </si>
  <si>
    <t>ICELAND</t>
    <phoneticPr fontId="3"/>
  </si>
  <si>
    <t>INDONESIA</t>
    <phoneticPr fontId="3"/>
  </si>
  <si>
    <t>S.AFRICA</t>
    <phoneticPr fontId="3"/>
  </si>
  <si>
    <t>CT</t>
    <phoneticPr fontId="3"/>
  </si>
  <si>
    <t>GUATEMALA</t>
    <phoneticPr fontId="3"/>
  </si>
  <si>
    <t>T</t>
    <phoneticPr fontId="3"/>
  </si>
  <si>
    <t>082</t>
    <phoneticPr fontId="3"/>
  </si>
  <si>
    <t>MEXICO</t>
    <phoneticPr fontId="3"/>
  </si>
  <si>
    <t>NICARAGUA</t>
    <phoneticPr fontId="3"/>
  </si>
  <si>
    <t>BAHAMAS</t>
    <phoneticPr fontId="3"/>
  </si>
  <si>
    <t>145</t>
    <phoneticPr fontId="3"/>
  </si>
  <si>
    <t>ECUADOR</t>
    <phoneticPr fontId="3"/>
  </si>
  <si>
    <t>PARAGUAY</t>
    <phoneticPr fontId="3"/>
  </si>
  <si>
    <t>URUGUAY</t>
    <phoneticPr fontId="3"/>
  </si>
  <si>
    <t>CURACAO</t>
    <phoneticPr fontId="3"/>
  </si>
  <si>
    <t>BARBADOS</t>
    <phoneticPr fontId="3"/>
  </si>
  <si>
    <t>ST.LUCIA</t>
    <phoneticPr fontId="3"/>
  </si>
  <si>
    <t>EGYPT</t>
    <phoneticPr fontId="3"/>
  </si>
  <si>
    <t>TUNISIA</t>
    <phoneticPr fontId="3"/>
  </si>
  <si>
    <t>140</t>
    <phoneticPr fontId="3"/>
  </si>
  <si>
    <t>GUADELOUPE</t>
    <phoneticPr fontId="3"/>
  </si>
  <si>
    <t>MARTINIQUE</t>
    <phoneticPr fontId="3"/>
  </si>
  <si>
    <t>133</t>
    <phoneticPr fontId="3"/>
  </si>
  <si>
    <t>UN-GIBRALTAR</t>
    <phoneticPr fontId="3"/>
  </si>
  <si>
    <t>WFP</t>
    <phoneticPr fontId="3"/>
  </si>
  <si>
    <t>169</t>
    <phoneticPr fontId="3"/>
  </si>
  <si>
    <t>PRIUS C</t>
    <phoneticPr fontId="3"/>
  </si>
  <si>
    <t>TRINIDAD</t>
    <phoneticPr fontId="3"/>
  </si>
  <si>
    <t>BERMUDA</t>
    <phoneticPr fontId="3"/>
  </si>
  <si>
    <t>MYANMAR</t>
    <phoneticPr fontId="3"/>
  </si>
  <si>
    <t>BHUTAN</t>
    <phoneticPr fontId="3"/>
  </si>
  <si>
    <t>MAURITIUS</t>
    <phoneticPr fontId="3"/>
  </si>
  <si>
    <t>161</t>
    <phoneticPr fontId="3"/>
  </si>
  <si>
    <t>N.CALEDONIA</t>
    <phoneticPr fontId="3"/>
  </si>
  <si>
    <t>236</t>
    <phoneticPr fontId="3"/>
  </si>
  <si>
    <t xml:space="preserve">84 </t>
    <phoneticPr fontId="3"/>
  </si>
  <si>
    <t xml:space="preserve">25 </t>
    <phoneticPr fontId="3"/>
  </si>
  <si>
    <t>KAZAKHSTAN</t>
    <phoneticPr fontId="3"/>
  </si>
  <si>
    <t>933</t>
    <phoneticPr fontId="3"/>
  </si>
  <si>
    <t xml:space="preserve">81 </t>
    <phoneticPr fontId="3"/>
  </si>
  <si>
    <t>ANTIGUA</t>
    <phoneticPr fontId="3"/>
  </si>
  <si>
    <t>673</t>
    <phoneticPr fontId="3"/>
  </si>
  <si>
    <t>813</t>
    <phoneticPr fontId="3"/>
  </si>
  <si>
    <t>547</t>
    <phoneticPr fontId="3"/>
  </si>
  <si>
    <t>550</t>
    <phoneticPr fontId="3"/>
  </si>
  <si>
    <t>J24</t>
    <phoneticPr fontId="3"/>
  </si>
  <si>
    <t>NATO.GERMANY</t>
    <phoneticPr fontId="3"/>
  </si>
  <si>
    <t>563</t>
    <phoneticPr fontId="3"/>
  </si>
  <si>
    <t xml:space="preserve">79 </t>
    <phoneticPr fontId="3"/>
  </si>
  <si>
    <t xml:space="preserve">82 </t>
    <phoneticPr fontId="3"/>
  </si>
  <si>
    <t>JAMAICA</t>
    <phoneticPr fontId="3"/>
  </si>
  <si>
    <t>MONGOLIA</t>
    <phoneticPr fontId="3"/>
  </si>
  <si>
    <t>FIJI</t>
    <phoneticPr fontId="3"/>
  </si>
  <si>
    <t>677</t>
    <phoneticPr fontId="3"/>
  </si>
  <si>
    <t>678</t>
    <phoneticPr fontId="3"/>
  </si>
  <si>
    <t>885</t>
    <phoneticPr fontId="3"/>
  </si>
  <si>
    <t>BOLIVIA</t>
    <phoneticPr fontId="3"/>
  </si>
  <si>
    <t>937</t>
    <phoneticPr fontId="3"/>
  </si>
  <si>
    <t>J06</t>
    <phoneticPr fontId="3"/>
  </si>
  <si>
    <t>J07</t>
    <phoneticPr fontId="3"/>
  </si>
  <si>
    <t>J10</t>
    <phoneticPr fontId="3"/>
  </si>
  <si>
    <t>J16</t>
    <phoneticPr fontId="3"/>
  </si>
  <si>
    <t>J27</t>
    <phoneticPr fontId="3"/>
  </si>
  <si>
    <t>J29</t>
    <phoneticPr fontId="3"/>
  </si>
  <si>
    <t>J32</t>
    <phoneticPr fontId="3"/>
  </si>
  <si>
    <t>J39</t>
    <phoneticPr fontId="3"/>
  </si>
  <si>
    <t>J61</t>
    <phoneticPr fontId="3"/>
  </si>
  <si>
    <t>J38</t>
    <phoneticPr fontId="3"/>
  </si>
  <si>
    <t>022</t>
    <phoneticPr fontId="3"/>
  </si>
  <si>
    <t>J51</t>
    <phoneticPr fontId="3"/>
  </si>
  <si>
    <t>IZOA HEV</t>
    <phoneticPr fontId="3"/>
  </si>
  <si>
    <t>IZOA HEV</t>
    <phoneticPr fontId="4"/>
  </si>
  <si>
    <t>需給車名コード</t>
    <phoneticPr fontId="3"/>
  </si>
  <si>
    <t>ブランド区分</t>
    <phoneticPr fontId="3"/>
  </si>
  <si>
    <t>販売地域コード</t>
    <phoneticPr fontId="3"/>
  </si>
  <si>
    <t>販売地域</t>
    <phoneticPr fontId="3"/>
  </si>
  <si>
    <t>販売国</t>
    <phoneticPr fontId="3"/>
  </si>
  <si>
    <t>PC</t>
    <phoneticPr fontId="3"/>
  </si>
  <si>
    <t xml:space="preserve">HV                                                </t>
    <phoneticPr fontId="3"/>
  </si>
  <si>
    <t>U.S.A</t>
    <phoneticPr fontId="3"/>
  </si>
  <si>
    <t>2009</t>
    <phoneticPr fontId="3"/>
  </si>
  <si>
    <t>2010</t>
    <phoneticPr fontId="3"/>
  </si>
  <si>
    <t>2011</t>
    <phoneticPr fontId="3"/>
  </si>
  <si>
    <t>2013</t>
    <phoneticPr fontId="3"/>
  </si>
  <si>
    <t>2014</t>
    <phoneticPr fontId="3"/>
  </si>
  <si>
    <t>2015</t>
    <phoneticPr fontId="3"/>
  </si>
  <si>
    <t>2018</t>
    <phoneticPr fontId="3"/>
  </si>
  <si>
    <t>2020</t>
    <phoneticPr fontId="3"/>
  </si>
  <si>
    <t>HAWAII</t>
    <phoneticPr fontId="3"/>
  </si>
  <si>
    <t>CANADA</t>
    <phoneticPr fontId="3"/>
  </si>
  <si>
    <t>ARGENTINA</t>
    <phoneticPr fontId="3"/>
  </si>
  <si>
    <t>CHILE</t>
    <phoneticPr fontId="3"/>
  </si>
  <si>
    <t>BRAZIL</t>
    <phoneticPr fontId="3"/>
  </si>
  <si>
    <t>2017</t>
    <phoneticPr fontId="3"/>
  </si>
  <si>
    <t>GERMANY</t>
    <phoneticPr fontId="3"/>
  </si>
  <si>
    <t>ITALY</t>
    <phoneticPr fontId="3"/>
  </si>
  <si>
    <t>SPAIN</t>
    <phoneticPr fontId="3"/>
  </si>
  <si>
    <t>SWEDEN</t>
    <phoneticPr fontId="3"/>
  </si>
  <si>
    <t>AUSTRIA</t>
    <phoneticPr fontId="3"/>
  </si>
  <si>
    <t>SWITZERLAND</t>
    <phoneticPr fontId="3"/>
  </si>
  <si>
    <t>ROMANIA</t>
    <phoneticPr fontId="3"/>
  </si>
  <si>
    <t>TURKEY</t>
    <phoneticPr fontId="3"/>
  </si>
  <si>
    <t>アジア</t>
    <phoneticPr fontId="3"/>
  </si>
  <si>
    <t>HONG KONG</t>
    <phoneticPr fontId="3"/>
  </si>
  <si>
    <t>CHINA</t>
    <phoneticPr fontId="3"/>
  </si>
  <si>
    <t>THAILAND</t>
    <phoneticPr fontId="3"/>
  </si>
  <si>
    <t>PHILIPPINES</t>
    <phoneticPr fontId="3"/>
  </si>
  <si>
    <t>R.KOREA</t>
    <phoneticPr fontId="3"/>
  </si>
  <si>
    <t>MALAYSIA</t>
    <phoneticPr fontId="3"/>
  </si>
  <si>
    <t>INDIA</t>
    <phoneticPr fontId="3"/>
  </si>
  <si>
    <t>オセアニア</t>
    <phoneticPr fontId="3"/>
  </si>
  <si>
    <t>AUSTRALIA</t>
    <phoneticPr fontId="3"/>
  </si>
  <si>
    <t>N.ZEALAND</t>
    <phoneticPr fontId="3"/>
  </si>
  <si>
    <t>中近東</t>
    <phoneticPr fontId="3"/>
  </si>
  <si>
    <t>S.ARABIA</t>
    <phoneticPr fontId="3"/>
  </si>
  <si>
    <t>KUWAIT</t>
    <phoneticPr fontId="3"/>
  </si>
  <si>
    <t>U.A.E</t>
    <phoneticPr fontId="3"/>
  </si>
  <si>
    <t>BAHRAIN</t>
    <phoneticPr fontId="3"/>
  </si>
  <si>
    <t>GEORGIA</t>
    <phoneticPr fontId="3"/>
  </si>
  <si>
    <t>ISRAEL</t>
    <phoneticPr fontId="3"/>
  </si>
  <si>
    <t>アフリカ</t>
    <phoneticPr fontId="3"/>
  </si>
  <si>
    <t>日本</t>
    <phoneticPr fontId="3"/>
  </si>
  <si>
    <t>2006</t>
    <phoneticPr fontId="3"/>
  </si>
  <si>
    <t>TTC EA RHD</t>
    <phoneticPr fontId="3"/>
  </si>
  <si>
    <t>2003</t>
    <phoneticPr fontId="3"/>
  </si>
  <si>
    <t>2004</t>
    <phoneticPr fontId="3"/>
  </si>
  <si>
    <t>2005</t>
    <phoneticPr fontId="3"/>
  </si>
  <si>
    <t>HAITI</t>
    <phoneticPr fontId="3"/>
  </si>
  <si>
    <t>GRENADA</t>
    <phoneticPr fontId="3"/>
  </si>
  <si>
    <t>BELIZE</t>
    <phoneticPr fontId="3"/>
  </si>
  <si>
    <t>KENYA</t>
    <phoneticPr fontId="3"/>
  </si>
  <si>
    <t>ANGOLA</t>
    <phoneticPr fontId="3"/>
  </si>
  <si>
    <t>SEYCHELLES</t>
    <phoneticPr fontId="3"/>
  </si>
  <si>
    <t>ETHIOPIA</t>
    <phoneticPr fontId="3"/>
  </si>
  <si>
    <t>UN OPS</t>
    <phoneticPr fontId="3"/>
  </si>
  <si>
    <t>乗商区分</t>
    <phoneticPr fontId="3"/>
  </si>
  <si>
    <t>販売実績(確報)</t>
    <phoneticPr fontId="3"/>
  </si>
  <si>
    <t>販売国コード</t>
    <phoneticPr fontId="3"/>
  </si>
  <si>
    <t>014</t>
    <phoneticPr fontId="3"/>
  </si>
  <si>
    <t>LS HEV</t>
    <phoneticPr fontId="3"/>
  </si>
  <si>
    <t>2007</t>
    <phoneticPr fontId="3"/>
  </si>
  <si>
    <t>CZECH</t>
    <phoneticPr fontId="3"/>
  </si>
  <si>
    <t>CANARY.IS</t>
    <phoneticPr fontId="3"/>
  </si>
  <si>
    <t>BRUNEI</t>
    <phoneticPr fontId="3"/>
  </si>
  <si>
    <t>GS HEV</t>
    <phoneticPr fontId="3"/>
  </si>
  <si>
    <t>COSTA RICA</t>
    <phoneticPr fontId="3"/>
  </si>
  <si>
    <t>BELGIUM</t>
    <phoneticPr fontId="3"/>
  </si>
  <si>
    <t>PORTUGAL</t>
    <phoneticPr fontId="3"/>
  </si>
  <si>
    <t>RC HEV</t>
    <phoneticPr fontId="3"/>
  </si>
  <si>
    <t>076</t>
    <phoneticPr fontId="3"/>
  </si>
  <si>
    <t>LC HEV</t>
    <phoneticPr fontId="3"/>
  </si>
  <si>
    <t>146</t>
    <phoneticPr fontId="3"/>
  </si>
  <si>
    <t>COROLLA HB HEV</t>
    <phoneticPr fontId="3"/>
  </si>
  <si>
    <t>AURIS WG HEV</t>
    <phoneticPr fontId="3"/>
  </si>
  <si>
    <t>SURINAME</t>
    <phoneticPr fontId="3"/>
  </si>
  <si>
    <t>GUYANA</t>
    <phoneticPr fontId="3"/>
  </si>
  <si>
    <t>PAKISTAN</t>
    <phoneticPr fontId="3"/>
  </si>
  <si>
    <t>ZAMBIA</t>
    <phoneticPr fontId="3"/>
  </si>
  <si>
    <t>C-HR BEV</t>
    <phoneticPr fontId="3"/>
  </si>
  <si>
    <t>OEM SZ B-SUV MHEV</t>
    <phoneticPr fontId="3"/>
  </si>
  <si>
    <t>OEM PROACE BEV</t>
    <phoneticPr fontId="3"/>
  </si>
  <si>
    <t>COROLLA W/G HEV</t>
    <phoneticPr fontId="3"/>
  </si>
  <si>
    <t>Probox/SUCCEED HEV</t>
    <phoneticPr fontId="3"/>
  </si>
  <si>
    <t>QUICK DELIVERY HEV</t>
    <phoneticPr fontId="3"/>
  </si>
  <si>
    <t>CROWN MAJESTA HEV</t>
    <phoneticPr fontId="3"/>
  </si>
  <si>
    <t>COROLLA SD HEV(JP)</t>
    <phoneticPr fontId="3"/>
  </si>
  <si>
    <t>J59</t>
    <phoneticPr fontId="3"/>
  </si>
  <si>
    <t>GLANZA</t>
    <phoneticPr fontId="3"/>
  </si>
  <si>
    <t>実績年</t>
    <phoneticPr fontId="3"/>
  </si>
  <si>
    <t>2012</t>
    <phoneticPr fontId="3"/>
  </si>
  <si>
    <t>ES HEV</t>
    <phoneticPr fontId="3"/>
  </si>
  <si>
    <t>IS HEV</t>
    <phoneticPr fontId="3"/>
  </si>
  <si>
    <t>NIGERIA</t>
    <phoneticPr fontId="3"/>
  </si>
  <si>
    <t>COLOMBIA</t>
    <phoneticPr fontId="3"/>
  </si>
  <si>
    <t>NEPAL</t>
    <phoneticPr fontId="3"/>
  </si>
  <si>
    <t>RWANDA</t>
    <phoneticPr fontId="3"/>
  </si>
  <si>
    <t>UNICEF</t>
    <phoneticPr fontId="3"/>
  </si>
  <si>
    <t>ADB</t>
    <phoneticPr fontId="3"/>
  </si>
  <si>
    <t>141</t>
    <phoneticPr fontId="3"/>
  </si>
  <si>
    <t>CAMBODIA</t>
    <phoneticPr fontId="3"/>
  </si>
  <si>
    <t>LAOS</t>
    <phoneticPr fontId="3"/>
  </si>
  <si>
    <t>170</t>
    <phoneticPr fontId="3"/>
  </si>
  <si>
    <t xml:space="preserve">FCV                                               </t>
    <phoneticPr fontId="3"/>
  </si>
  <si>
    <t>JPN TAXI/COMFORT</t>
    <phoneticPr fontId="3"/>
  </si>
  <si>
    <t>UX HEV</t>
    <phoneticPr fontId="3"/>
  </si>
  <si>
    <t>OEM SZ B-HB MHEV</t>
    <phoneticPr fontId="3"/>
  </si>
  <si>
    <t>RX HEV</t>
    <phoneticPr fontId="3"/>
  </si>
  <si>
    <t>NX HEV</t>
    <phoneticPr fontId="3"/>
  </si>
  <si>
    <t>LM HEV</t>
    <phoneticPr fontId="3"/>
  </si>
  <si>
    <t>VENZA/HARRIER HEV</t>
    <phoneticPr fontId="3"/>
  </si>
  <si>
    <t>HIGHLANDER HEV</t>
    <phoneticPr fontId="3"/>
  </si>
  <si>
    <t>RAV4 HEV</t>
    <phoneticPr fontId="3"/>
  </si>
  <si>
    <t>675</t>
    <phoneticPr fontId="3"/>
  </si>
  <si>
    <t xml:space="preserve">88 </t>
    <phoneticPr fontId="3"/>
  </si>
  <si>
    <t>車名</t>
    <phoneticPr fontId="3"/>
  </si>
  <si>
    <t>051</t>
    <phoneticPr fontId="3"/>
  </si>
  <si>
    <t>PRIUS V</t>
    <phoneticPr fontId="3"/>
  </si>
  <si>
    <t>132</t>
    <phoneticPr fontId="3"/>
  </si>
  <si>
    <t>671</t>
    <phoneticPr fontId="3"/>
  </si>
  <si>
    <t>J05</t>
    <phoneticPr fontId="3"/>
  </si>
  <si>
    <t>J30</t>
    <phoneticPr fontId="3"/>
  </si>
  <si>
    <t>J28</t>
    <phoneticPr fontId="3"/>
  </si>
  <si>
    <t>068</t>
    <phoneticPr fontId="3"/>
  </si>
  <si>
    <t>078</t>
    <phoneticPr fontId="3"/>
  </si>
  <si>
    <t>J14</t>
    <phoneticPr fontId="3"/>
  </si>
  <si>
    <t>J17</t>
    <phoneticPr fontId="3"/>
  </si>
  <si>
    <t>549</t>
    <phoneticPr fontId="3"/>
  </si>
  <si>
    <t>891</t>
    <phoneticPr fontId="3"/>
  </si>
  <si>
    <t>173</t>
    <phoneticPr fontId="3"/>
  </si>
  <si>
    <t>2019</t>
    <phoneticPr fontId="3"/>
  </si>
  <si>
    <t>中南米</t>
    <phoneticPr fontId="3"/>
  </si>
  <si>
    <t>ARUBA</t>
    <phoneticPr fontId="3"/>
  </si>
  <si>
    <t>DOMINICAN REP.</t>
    <phoneticPr fontId="3"/>
  </si>
  <si>
    <t>FRANCE</t>
    <phoneticPr fontId="3"/>
  </si>
  <si>
    <t>U.K.</t>
    <phoneticPr fontId="3"/>
  </si>
  <si>
    <t>DENMARK</t>
    <phoneticPr fontId="3"/>
  </si>
  <si>
    <t>IRELAND</t>
    <phoneticPr fontId="3"/>
  </si>
  <si>
    <t>POLAND</t>
    <phoneticPr fontId="3"/>
  </si>
  <si>
    <t>HUNGARY</t>
    <phoneticPr fontId="3"/>
  </si>
  <si>
    <t>ESTONIA</t>
    <phoneticPr fontId="3"/>
  </si>
  <si>
    <t>TAIWAN</t>
    <phoneticPr fontId="3"/>
  </si>
  <si>
    <t>SINGAPORE</t>
    <phoneticPr fontId="3"/>
  </si>
  <si>
    <t>VIETNAM</t>
    <phoneticPr fontId="3"/>
  </si>
  <si>
    <t>OMAN</t>
    <phoneticPr fontId="3"/>
  </si>
  <si>
    <t>QATAR</t>
    <phoneticPr fontId="3"/>
  </si>
  <si>
    <t>JORDAN</t>
    <phoneticPr fontId="3"/>
  </si>
  <si>
    <t>IRAQ</t>
    <phoneticPr fontId="3"/>
  </si>
  <si>
    <t>MOROCCO</t>
    <phoneticPr fontId="3"/>
  </si>
  <si>
    <t>REUNION</t>
    <phoneticPr fontId="3"/>
  </si>
  <si>
    <t>HS</t>
    <phoneticPr fontId="3"/>
  </si>
  <si>
    <t>BANGLADESH</t>
    <phoneticPr fontId="3"/>
  </si>
  <si>
    <t>SAIPAN</t>
    <phoneticPr fontId="3"/>
  </si>
  <si>
    <t>SYRIA</t>
    <phoneticPr fontId="3"/>
  </si>
  <si>
    <t>147</t>
    <phoneticPr fontId="3"/>
  </si>
  <si>
    <t>COROLLA SD PHEV</t>
    <phoneticPr fontId="3"/>
  </si>
  <si>
    <t xml:space="preserve">PHV                                               </t>
    <phoneticPr fontId="3"/>
  </si>
  <si>
    <t>148</t>
    <phoneticPr fontId="3"/>
  </si>
  <si>
    <t>F.GUIANA</t>
    <phoneticPr fontId="3"/>
  </si>
  <si>
    <t>143</t>
    <phoneticPr fontId="3"/>
  </si>
  <si>
    <t>2002</t>
    <phoneticPr fontId="3"/>
  </si>
  <si>
    <t>ST.KITTS</t>
    <phoneticPr fontId="3"/>
  </si>
  <si>
    <t>ZIMBABWE</t>
    <phoneticPr fontId="3"/>
  </si>
  <si>
    <t>MALAWI</t>
    <phoneticPr fontId="3"/>
  </si>
  <si>
    <t>COMORO</t>
    <phoneticPr fontId="3"/>
  </si>
  <si>
    <t>TANZANIA</t>
    <phoneticPr fontId="3"/>
  </si>
  <si>
    <t>IFRC</t>
    <phoneticPr fontId="3"/>
  </si>
  <si>
    <t>PRIUS PHEV</t>
    <phoneticPr fontId="3"/>
  </si>
  <si>
    <t>IQ EV</t>
    <phoneticPr fontId="3"/>
  </si>
  <si>
    <t>N.A.T.O.</t>
    <phoneticPr fontId="3"/>
  </si>
  <si>
    <t>CV</t>
    <phoneticPr fontId="3"/>
  </si>
  <si>
    <t>RX-3ROW HEV</t>
    <phoneticPr fontId="3"/>
  </si>
  <si>
    <t>PREVIA HEV</t>
    <phoneticPr fontId="3"/>
  </si>
  <si>
    <t>ELSALVADOR</t>
    <phoneticPr fontId="3"/>
  </si>
  <si>
    <t>881</t>
    <phoneticPr fontId="3"/>
  </si>
  <si>
    <t>IZOA BEV</t>
    <phoneticPr fontId="3"/>
  </si>
  <si>
    <t>HARRIER HEV</t>
    <phoneticPr fontId="3"/>
  </si>
  <si>
    <t>FC BUS</t>
    <phoneticPr fontId="3"/>
  </si>
  <si>
    <t>実績年月</t>
    <phoneticPr fontId="3"/>
  </si>
  <si>
    <t>前年) 販売実績(確報)</t>
    <phoneticPr fontId="3"/>
  </si>
  <si>
    <t>MAYOTTE</t>
    <phoneticPr fontId="3"/>
  </si>
  <si>
    <t>682</t>
    <phoneticPr fontId="3"/>
  </si>
  <si>
    <t>880</t>
    <phoneticPr fontId="3"/>
  </si>
  <si>
    <t>980</t>
    <phoneticPr fontId="3"/>
  </si>
  <si>
    <t>OEM PROACE VERSO BEV</t>
    <phoneticPr fontId="3"/>
  </si>
  <si>
    <t>J36</t>
    <phoneticPr fontId="3"/>
  </si>
  <si>
    <t>EZ-E1</t>
    <phoneticPr fontId="3"/>
  </si>
  <si>
    <t>需給車名
ｺｰﾄﾞ</t>
    <phoneticPr fontId="3"/>
  </si>
  <si>
    <t>COGNOS　車名</t>
    <phoneticPr fontId="3"/>
  </si>
  <si>
    <t>AVALON HV</t>
    <phoneticPr fontId="3"/>
  </si>
  <si>
    <t>CAMRY HV</t>
    <phoneticPr fontId="3"/>
  </si>
  <si>
    <t>LEVIN HV</t>
    <phoneticPr fontId="3"/>
  </si>
  <si>
    <t>COROLLA S/D HV</t>
    <phoneticPr fontId="3"/>
  </si>
  <si>
    <t>AURIS HV</t>
    <phoneticPr fontId="3"/>
  </si>
  <si>
    <t>PRIUS PHV</t>
    <phoneticPr fontId="3"/>
  </si>
  <si>
    <t>YARIS HV</t>
    <phoneticPr fontId="3"/>
  </si>
  <si>
    <t>SIENTA HV</t>
    <phoneticPr fontId="3"/>
  </si>
  <si>
    <t>ALPHARD HV</t>
    <phoneticPr fontId="3"/>
  </si>
  <si>
    <t>PREVIA HV</t>
    <phoneticPr fontId="3"/>
  </si>
  <si>
    <t>HIGHLANDER HV</t>
    <phoneticPr fontId="3"/>
  </si>
  <si>
    <t>RAV4 HV</t>
    <phoneticPr fontId="3"/>
  </si>
  <si>
    <t>C-HR HV</t>
    <phoneticPr fontId="3"/>
  </si>
  <si>
    <t>CENTURY HV</t>
    <phoneticPr fontId="3"/>
  </si>
  <si>
    <t>CROWN HV</t>
    <phoneticPr fontId="3"/>
  </si>
  <si>
    <t>987</t>
    <phoneticPr fontId="3"/>
  </si>
  <si>
    <t>OEM MAJESTA HV</t>
    <phoneticPr fontId="3"/>
  </si>
  <si>
    <t>COROLLA W/G　HV</t>
    <phoneticPr fontId="3"/>
  </si>
  <si>
    <t>VELLFIRE HV</t>
    <phoneticPr fontId="3"/>
  </si>
  <si>
    <t>ESQUIRE (HV)</t>
    <phoneticPr fontId="3"/>
  </si>
  <si>
    <t>VOXY (HV)</t>
    <phoneticPr fontId="3"/>
  </si>
  <si>
    <t>NOAH (HV)</t>
    <phoneticPr fontId="3"/>
  </si>
  <si>
    <t>HARRIER HV</t>
    <phoneticPr fontId="3"/>
  </si>
  <si>
    <t>DYNA200 HV</t>
    <phoneticPr fontId="3"/>
  </si>
  <si>
    <t>JISEDAI TAXI (HK)</t>
    <phoneticPr fontId="3"/>
  </si>
  <si>
    <t>LS HV</t>
    <phoneticPr fontId="3"/>
  </si>
  <si>
    <t>GS HV</t>
    <phoneticPr fontId="3"/>
  </si>
  <si>
    <t>ES HV</t>
    <phoneticPr fontId="3"/>
  </si>
  <si>
    <t>IS HV</t>
    <phoneticPr fontId="3"/>
  </si>
  <si>
    <t>LC HV</t>
    <phoneticPr fontId="3"/>
  </si>
  <si>
    <t>RC HV</t>
    <phoneticPr fontId="3"/>
  </si>
  <si>
    <t>RX HV</t>
    <phoneticPr fontId="3"/>
  </si>
  <si>
    <t>NX HV</t>
    <phoneticPr fontId="3"/>
  </si>
  <si>
    <t>AURIS WG HV</t>
    <phoneticPr fontId="3"/>
  </si>
  <si>
    <t>RX-3ROW HV</t>
    <phoneticPr fontId="3"/>
  </si>
  <si>
    <t>UX HV</t>
    <phoneticPr fontId="3"/>
  </si>
  <si>
    <t>Probox/SUCCEED HV</t>
    <phoneticPr fontId="3"/>
  </si>
  <si>
    <t>COROLLA S/D PHV</t>
    <phoneticPr fontId="3"/>
  </si>
  <si>
    <t>LEVIN PHV</t>
    <phoneticPr fontId="3"/>
  </si>
  <si>
    <t>COROLLA SD HV(JP)</t>
    <phoneticPr fontId="3"/>
  </si>
  <si>
    <t>COROLLA TOURING HV</t>
    <phoneticPr fontId="3"/>
  </si>
  <si>
    <t>LMPV HV</t>
    <phoneticPr fontId="3"/>
  </si>
  <si>
    <t>RAV4 SISTER HV</t>
    <phoneticPr fontId="3"/>
  </si>
  <si>
    <t>UX EV</t>
    <phoneticPr fontId="3"/>
  </si>
  <si>
    <t>C-HR EV</t>
    <phoneticPr fontId="3"/>
  </si>
  <si>
    <t>RAV4 EV</t>
    <phoneticPr fontId="3"/>
  </si>
  <si>
    <t>RAV4 PHV</t>
    <phoneticPr fontId="3"/>
  </si>
  <si>
    <t>COROLLA X HV</t>
    <phoneticPr fontId="3"/>
  </si>
  <si>
    <t>VENZA/K-X/HARRIER HV</t>
    <phoneticPr fontId="3"/>
  </si>
  <si>
    <t>IZOA EV</t>
    <phoneticPr fontId="3"/>
  </si>
  <si>
    <t>YARIS X HV</t>
    <phoneticPr fontId="3"/>
  </si>
  <si>
    <t>SIENNA HV</t>
    <phoneticPr fontId="3"/>
  </si>
  <si>
    <t>OEM SZ B-SUV MHV</t>
    <phoneticPr fontId="3"/>
  </si>
  <si>
    <t>OEM PROACE EV</t>
    <phoneticPr fontId="3"/>
  </si>
  <si>
    <t>OEM PROACE VERSO EV</t>
    <phoneticPr fontId="3"/>
  </si>
  <si>
    <t>WILDLANDER PHV</t>
    <phoneticPr fontId="3"/>
  </si>
  <si>
    <t>IZOA HV</t>
    <phoneticPr fontId="3"/>
  </si>
  <si>
    <t>TOYOTA　total</t>
    <phoneticPr fontId="4"/>
  </si>
  <si>
    <t>JAPAN Total</t>
    <phoneticPr fontId="4"/>
  </si>
  <si>
    <t>LEXUS total</t>
    <phoneticPr fontId="4"/>
  </si>
  <si>
    <t>Over sea total</t>
    <phoneticPr fontId="4"/>
  </si>
  <si>
    <t>HEV total</t>
    <phoneticPr fontId="4"/>
  </si>
  <si>
    <t>FCEV total</t>
    <phoneticPr fontId="4"/>
  </si>
  <si>
    <t>FCEV Japan total</t>
    <phoneticPr fontId="4"/>
  </si>
  <si>
    <t>FCEV Over sea total</t>
    <phoneticPr fontId="4"/>
  </si>
  <si>
    <t xml:space="preserve">TOYOTA FCEV Bus
</t>
    <phoneticPr fontId="4"/>
  </si>
  <si>
    <t>国内/Japan</t>
    <rPh sb="0" eb="2">
      <t>コクナイ</t>
    </rPh>
    <phoneticPr fontId="4"/>
  </si>
  <si>
    <t>海外/oversea</t>
    <rPh sb="0" eb="2">
      <t>カイガイ</t>
    </rPh>
    <phoneticPr fontId="4"/>
  </si>
  <si>
    <t>国内/Japan</t>
    <phoneticPr fontId="4"/>
  </si>
  <si>
    <t>※ASIA : 除)中国、香港、マカオ / Excluding China, Hong Kong and Macau</t>
    <rPh sb="8" eb="9">
      <t>ノゾ</t>
    </rPh>
    <rPh sb="10" eb="12">
      <t>チュウゴク</t>
    </rPh>
    <rPh sb="13" eb="15">
      <t>ホンコン</t>
    </rPh>
    <phoneticPr fontId="3"/>
  </si>
  <si>
    <t>PROBOX HEV</t>
    <phoneticPr fontId="4"/>
  </si>
  <si>
    <t>PROBOX HEV</t>
    <phoneticPr fontId="3"/>
  </si>
  <si>
    <t>681</t>
    <phoneticPr fontId="3"/>
  </si>
  <si>
    <t>NX PHEV</t>
  </si>
  <si>
    <t>NX PHEV</t>
    <phoneticPr fontId="3"/>
  </si>
  <si>
    <t>974</t>
    <phoneticPr fontId="3"/>
  </si>
  <si>
    <t>OEM PROACE CITY BEV</t>
    <phoneticPr fontId="3"/>
  </si>
  <si>
    <t>978</t>
    <phoneticPr fontId="3"/>
  </si>
  <si>
    <t>OEM PROACE CITYV BEV</t>
    <phoneticPr fontId="3"/>
  </si>
  <si>
    <t>J62</t>
    <phoneticPr fontId="3"/>
  </si>
  <si>
    <t>OEM A-SUV HEV(JP)</t>
    <phoneticPr fontId="3"/>
  </si>
  <si>
    <t>PROACE CITY BEV</t>
    <phoneticPr fontId="3"/>
  </si>
  <si>
    <t>PROACE CITY VERSO BEV</t>
    <phoneticPr fontId="3"/>
  </si>
  <si>
    <t>RAIZE HEV</t>
    <phoneticPr fontId="3"/>
  </si>
  <si>
    <t>PROACE CITY BEV</t>
    <phoneticPr fontId="3"/>
  </si>
  <si>
    <t>PROACE CITY VERSO BEV</t>
    <phoneticPr fontId="3"/>
  </si>
  <si>
    <t>RAIZE HEV</t>
    <phoneticPr fontId="3"/>
  </si>
  <si>
    <t>ST.VINCENT</t>
    <phoneticPr fontId="3"/>
  </si>
  <si>
    <t>2021</t>
    <phoneticPr fontId="3"/>
  </si>
  <si>
    <t>202201</t>
    <phoneticPr fontId="3"/>
  </si>
  <si>
    <t>202202</t>
    <phoneticPr fontId="3"/>
  </si>
  <si>
    <t>202203</t>
    <phoneticPr fontId="3"/>
  </si>
  <si>
    <t>202204</t>
    <phoneticPr fontId="3"/>
  </si>
  <si>
    <t>815</t>
    <phoneticPr fontId="3"/>
  </si>
  <si>
    <t>C-HIGH SUV BEV</t>
    <phoneticPr fontId="3"/>
  </si>
  <si>
    <t>bz4x</t>
    <phoneticPr fontId="3"/>
  </si>
  <si>
    <t>bz4x</t>
    <phoneticPr fontId="3"/>
  </si>
  <si>
    <t>202205</t>
    <phoneticPr fontId="3"/>
  </si>
  <si>
    <t>631</t>
    <phoneticPr fontId="3"/>
  </si>
  <si>
    <t>TUNDRA HEV</t>
  </si>
  <si>
    <t>TUNDRA HEV</t>
    <phoneticPr fontId="3"/>
  </si>
  <si>
    <t>TUNDRA HEV</t>
    <phoneticPr fontId="4"/>
  </si>
  <si>
    <t>202206</t>
    <phoneticPr fontId="3"/>
  </si>
  <si>
    <t>TURKMENISTAN</t>
    <phoneticPr fontId="3"/>
  </si>
  <si>
    <t>SUDAN</t>
    <phoneticPr fontId="3"/>
  </si>
  <si>
    <t>202207</t>
    <phoneticPr fontId="3"/>
  </si>
  <si>
    <t>202208</t>
    <phoneticPr fontId="3"/>
  </si>
  <si>
    <t>202209</t>
    <phoneticPr fontId="3"/>
  </si>
  <si>
    <t>636</t>
    <phoneticPr fontId="3"/>
  </si>
  <si>
    <t>SEQUOIA HEV</t>
    <phoneticPr fontId="3"/>
  </si>
  <si>
    <t>BZ4X BEV</t>
    <phoneticPr fontId="3"/>
  </si>
  <si>
    <t>SEQUOIA HEV</t>
    <phoneticPr fontId="3"/>
  </si>
  <si>
    <t>SEQUOIA HEV</t>
    <phoneticPr fontId="4"/>
  </si>
  <si>
    <t>202210</t>
    <phoneticPr fontId="3"/>
  </si>
  <si>
    <t>920</t>
    <phoneticPr fontId="3"/>
  </si>
  <si>
    <t>UC HYRYDER HEV</t>
    <phoneticPr fontId="3"/>
  </si>
  <si>
    <t>921</t>
    <phoneticPr fontId="3"/>
  </si>
  <si>
    <t>UC HYRYDER MHEV</t>
    <phoneticPr fontId="3"/>
  </si>
  <si>
    <t xml:space="preserve">URBAN CRUISER HYRYDER HEV </t>
    <phoneticPr fontId="3"/>
  </si>
  <si>
    <t>URBAN CRUISER HYRYDER MHEV</t>
    <phoneticPr fontId="3"/>
  </si>
  <si>
    <t>URBAN CRUISER HYRYDER MHEV</t>
    <phoneticPr fontId="4"/>
  </si>
  <si>
    <t xml:space="preserve"> URBAN CRUISER HYRYDER HEV 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</si>
</sst>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0_);[Red]\(0\)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3"/>
      <charset val="128"/>
      <scheme val="minor"/>
    </font>
    <font>
      <sz val="6"/>
      <name val="Calibri"/>
      <family val="3"/>
      <charset val="128"/>
      <scheme val="minor"/>
    </font>
    <font>
      <sz val="6"/>
      <name val="ＭＳ Ｐゴシック"/>
      <family val="3"/>
      <charset val="128"/>
    </font>
    <font>
      <b/>
      <sz val="12"/>
      <color rgb="FFFF0000"/>
      <name val="Calibri"/>
      <family val="3"/>
      <charset val="128"/>
      <scheme val="minor"/>
    </font>
    <font>
      <b/>
      <sz val="10"/>
      <name val="Calibri"/>
      <family val="3"/>
      <charset val="128"/>
      <scheme val="minor"/>
    </font>
    <font>
      <b/>
      <sz val="10"/>
      <color rgb="FFFF0000"/>
      <name val="Calibri"/>
      <family val="3"/>
      <charset val="128"/>
      <scheme val="minor"/>
    </font>
    <font>
      <sz val="10"/>
      <color theme="1"/>
      <name val="Tahoma"/>
      <family val="2"/>
    </font>
    <font>
      <sz val="8"/>
      <color rgb="FF333333"/>
      <name val="Andale WT"/>
      <family val="2"/>
    </font>
    <font>
      <sz val="8"/>
      <color rgb="FF333333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6"/>
      <name val="ＭＳ Ｐ明朝"/>
      <family val="1"/>
      <charset val="128"/>
    </font>
    <font>
      <sz val="11"/>
      <color theme="1"/>
      <name val="Calibri"/>
      <family val="3"/>
      <charset val="128"/>
      <scheme val="minor"/>
    </font>
    <font>
      <sz val="10"/>
      <color theme="1"/>
      <name val="Calibri"/>
      <family val="3"/>
      <charset val="128"/>
      <scheme val="minor"/>
    </font>
    <font>
      <b/>
      <sz val="10"/>
      <color theme="1"/>
      <name val="Calibri"/>
      <family val="3"/>
      <charset val="128"/>
      <scheme val="minor"/>
    </font>
    <font>
      <sz val="10"/>
      <color theme="0"/>
      <name val="Calibri"/>
      <family val="3"/>
      <charset val="128"/>
      <scheme val="minor"/>
    </font>
    <font>
      <b/>
      <sz val="10"/>
      <color theme="0"/>
      <name val="Calibri"/>
      <family val="3"/>
      <charset val="128"/>
      <scheme val="minor"/>
    </font>
    <font>
      <sz val="8"/>
      <color theme="1"/>
      <name val="Calibri"/>
      <family val="3"/>
      <charset val="128"/>
      <scheme val="minor"/>
    </font>
    <font>
      <b/>
      <sz val="12"/>
      <color theme="1"/>
      <name val="Calibri"/>
      <family val="3"/>
      <charset val="128"/>
      <scheme val="minor"/>
    </font>
    <font>
      <b/>
      <sz val="10"/>
      <color theme="1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7E5E5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4ECBA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92D050"/>
        <bgColor indexed="64"/>
      </patternFill>
    </fill>
  </fills>
  <borders count="1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0" borderId="0"/>
  </cellStyleXfs>
  <cellXfs count="621">
    <xf numFmtId="0" fontId="0" fillId="0" borderId="0" xfId="0"/>
    <xf numFmtId="0" fontId="2" fillId="0" borderId="0" xfId="0" applyFont="1" applyFill="1"/>
    <xf numFmtId="0" fontId="2" fillId="0" borderId="0" xfId="0" applyNumberFormat="1" applyFont="1" applyFill="1" applyAlignment="1"/>
    <xf numFmtId="0" fontId="2" fillId="0" borderId="0" xfId="0" applyFont="1" applyFill="1" applyBorder="1"/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2" xfId="0" applyFont="1" applyFill="1" applyBorder="1"/>
    <xf numFmtId="0" fontId="2" fillId="0" borderId="6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3" fontId="6" fillId="0" borderId="8" xfId="0" applyNumberFormat="1" applyFont="1" applyFill="1" applyBorder="1" applyAlignment="1">
      <alignment vertical="center"/>
    </xf>
    <xf numFmtId="3" fontId="6" fillId="0" borderId="22" xfId="0" applyNumberFormat="1" applyFont="1" applyFill="1" applyBorder="1" applyAlignment="1">
      <alignment vertical="center"/>
    </xf>
    <xf numFmtId="3" fontId="6" fillId="0" borderId="21" xfId="0" applyNumberFormat="1" applyFont="1" applyFill="1" applyBorder="1" applyAlignment="1">
      <alignment vertical="center"/>
    </xf>
    <xf numFmtId="3" fontId="6" fillId="0" borderId="23" xfId="0" applyNumberFormat="1" applyFont="1" applyFill="1" applyBorder="1" applyAlignment="1">
      <alignment vertical="center"/>
    </xf>
    <xf numFmtId="38" fontId="6" fillId="0" borderId="38" xfId="1" applyFont="1" applyFill="1" applyBorder="1" applyAlignment="1">
      <alignment vertical="center"/>
    </xf>
    <xf numFmtId="38" fontId="6" fillId="0" borderId="15" xfId="0" applyNumberFormat="1" applyFont="1" applyFill="1" applyBorder="1" applyAlignment="1">
      <alignment vertical="center"/>
    </xf>
    <xf numFmtId="38" fontId="6" fillId="0" borderId="22" xfId="1" applyFont="1" applyFill="1" applyBorder="1" applyAlignment="1">
      <alignment vertical="center"/>
    </xf>
    <xf numFmtId="38" fontId="6" fillId="0" borderId="23" xfId="0" applyNumberFormat="1" applyFont="1" applyFill="1" applyBorder="1" applyAlignment="1">
      <alignment vertical="center"/>
    </xf>
    <xf numFmtId="3" fontId="6" fillId="0" borderId="40" xfId="0" applyNumberFormat="1" applyFont="1" applyFill="1" applyBorder="1" applyAlignment="1">
      <alignment vertical="center"/>
    </xf>
    <xf numFmtId="3" fontId="2" fillId="0" borderId="45" xfId="0" applyNumberFormat="1" applyFont="1" applyFill="1" applyBorder="1" applyAlignment="1">
      <alignment vertical="center"/>
    </xf>
    <xf numFmtId="3" fontId="2" fillId="0" borderId="27" xfId="0" applyNumberFormat="1" applyFont="1" applyFill="1" applyBorder="1" applyAlignment="1">
      <alignment vertical="center"/>
    </xf>
    <xf numFmtId="38" fontId="6" fillId="0" borderId="48" xfId="1" applyFont="1" applyFill="1" applyBorder="1" applyAlignment="1">
      <alignment vertical="center"/>
    </xf>
    <xf numFmtId="38" fontId="6" fillId="0" borderId="17" xfId="1" applyFont="1" applyFill="1" applyBorder="1" applyAlignment="1">
      <alignment vertical="center"/>
    </xf>
    <xf numFmtId="38" fontId="6" fillId="0" borderId="8" xfId="1" applyFont="1" applyFill="1" applyBorder="1" applyAlignment="1">
      <alignment vertical="center"/>
    </xf>
    <xf numFmtId="38" fontId="6" fillId="0" borderId="9" xfId="1" applyFont="1" applyFill="1" applyBorder="1" applyAlignment="1">
      <alignment vertical="center"/>
    </xf>
    <xf numFmtId="38" fontId="6" fillId="0" borderId="23" xfId="1" applyFont="1" applyFill="1" applyBorder="1" applyAlignment="1">
      <alignment vertical="center"/>
    </xf>
    <xf numFmtId="38" fontId="6" fillId="0" borderId="18" xfId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8" fontId="6" fillId="0" borderId="9" xfId="0" applyNumberFormat="1" applyFont="1" applyFill="1" applyBorder="1" applyAlignment="1">
      <alignment vertical="center"/>
    </xf>
    <xf numFmtId="3" fontId="6" fillId="0" borderId="14" xfId="0" applyNumberFormat="1" applyFont="1" applyFill="1" applyBorder="1" applyAlignment="1">
      <alignment vertical="center"/>
    </xf>
    <xf numFmtId="3" fontId="6" fillId="0" borderId="57" xfId="0" applyNumberFormat="1" applyFont="1" applyFill="1" applyBorder="1" applyAlignment="1">
      <alignment vertical="center"/>
    </xf>
    <xf numFmtId="38" fontId="6" fillId="0" borderId="32" xfId="1" applyFont="1" applyFill="1" applyBorder="1" applyAlignment="1">
      <alignment vertical="center"/>
    </xf>
    <xf numFmtId="38" fontId="6" fillId="0" borderId="58" xfId="1" applyFont="1" applyFill="1" applyBorder="1" applyAlignment="1">
      <alignment vertical="center"/>
    </xf>
    <xf numFmtId="38" fontId="6" fillId="0" borderId="41" xfId="1" applyFont="1" applyFill="1" applyBorder="1" applyAlignment="1">
      <alignment vertical="center"/>
    </xf>
    <xf numFmtId="38" fontId="6" fillId="0" borderId="43" xfId="1" applyFont="1" applyFill="1" applyBorder="1" applyAlignment="1">
      <alignment vertical="center"/>
    </xf>
    <xf numFmtId="38" fontId="6" fillId="0" borderId="42" xfId="1" applyFont="1" applyFill="1" applyBorder="1" applyAlignment="1">
      <alignment vertical="center"/>
    </xf>
    <xf numFmtId="38" fontId="2" fillId="0" borderId="22" xfId="1" applyFont="1" applyFill="1" applyBorder="1" applyAlignment="1">
      <alignment vertical="center"/>
    </xf>
    <xf numFmtId="38" fontId="2" fillId="0" borderId="45" xfId="1" applyFont="1" applyFill="1" applyBorder="1" applyAlignment="1">
      <alignment vertical="center"/>
    </xf>
    <xf numFmtId="38" fontId="2" fillId="0" borderId="27" xfId="1" applyFont="1" applyFill="1" applyBorder="1" applyAlignment="1">
      <alignment vertical="center"/>
    </xf>
    <xf numFmtId="38" fontId="2" fillId="0" borderId="46" xfId="1" applyFont="1" applyFill="1" applyBorder="1" applyAlignment="1">
      <alignment vertical="center"/>
    </xf>
    <xf numFmtId="38" fontId="6" fillId="0" borderId="0" xfId="1" applyFont="1" applyFill="1" applyBorder="1" applyAlignment="1">
      <alignment vertical="center"/>
    </xf>
    <xf numFmtId="38" fontId="6" fillId="0" borderId="26" xfId="1" applyFont="1" applyFill="1" applyBorder="1" applyAlignment="1">
      <alignment vertical="center"/>
    </xf>
    <xf numFmtId="38" fontId="6" fillId="0" borderId="40" xfId="1" applyFont="1" applyFill="1" applyBorder="1" applyAlignment="1">
      <alignment vertical="center"/>
    </xf>
    <xf numFmtId="38" fontId="6" fillId="0" borderId="14" xfId="1" applyFont="1" applyFill="1" applyBorder="1" applyAlignment="1">
      <alignment vertical="center"/>
    </xf>
    <xf numFmtId="38" fontId="6" fillId="0" borderId="23" xfId="1" applyFont="1" applyFill="1" applyBorder="1" applyAlignment="1">
      <alignment horizontal="right" vertical="center"/>
    </xf>
    <xf numFmtId="38" fontId="6" fillId="0" borderId="7" xfId="1" applyFont="1" applyFill="1" applyBorder="1" applyAlignment="1">
      <alignment vertical="center"/>
    </xf>
    <xf numFmtId="38" fontId="6" fillId="0" borderId="21" xfId="1" applyFont="1" applyFill="1" applyBorder="1" applyAlignment="1">
      <alignment vertical="center"/>
    </xf>
    <xf numFmtId="0" fontId="2" fillId="0" borderId="0" xfId="0" applyFont="1" applyFill="1" applyAlignment="1">
      <alignment horizontal="right"/>
    </xf>
    <xf numFmtId="38" fontId="6" fillId="0" borderId="22" xfId="1" applyFont="1" applyFill="1" applyBorder="1" applyAlignment="1">
      <alignment horizontal="right" vertical="center"/>
    </xf>
    <xf numFmtId="38" fontId="6" fillId="0" borderId="62" xfId="1" applyFont="1" applyFill="1" applyBorder="1" applyAlignment="1">
      <alignment vertical="center"/>
    </xf>
    <xf numFmtId="38" fontId="6" fillId="0" borderId="11" xfId="1" applyFont="1" applyFill="1" applyBorder="1" applyAlignment="1">
      <alignment vertical="center"/>
    </xf>
    <xf numFmtId="38" fontId="6" fillId="0" borderId="15" xfId="1" applyFont="1" applyFill="1" applyBorder="1" applyAlignment="1">
      <alignment vertical="center"/>
    </xf>
    <xf numFmtId="9" fontId="6" fillId="0" borderId="32" xfId="2" applyFont="1" applyFill="1" applyBorder="1" applyAlignment="1">
      <alignment horizontal="center" vertical="center"/>
    </xf>
    <xf numFmtId="9" fontId="6" fillId="0" borderId="32" xfId="2" applyFont="1" applyFill="1" applyBorder="1" applyAlignment="1">
      <alignment horizontal="right" vertical="center"/>
    </xf>
    <xf numFmtId="0" fontId="6" fillId="0" borderId="0" xfId="1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/>
    <xf numFmtId="3" fontId="6" fillId="0" borderId="8" xfId="1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38" fontId="6" fillId="0" borderId="0" xfId="0" applyNumberFormat="1" applyFont="1" applyFill="1" applyBorder="1" applyAlignment="1">
      <alignment horizontal="right" vertical="center"/>
    </xf>
    <xf numFmtId="9" fontId="6" fillId="0" borderId="0" xfId="0" applyNumberFormat="1" applyFont="1" applyFill="1" applyBorder="1" applyAlignment="1">
      <alignment horizontal="right" vertical="center"/>
    </xf>
    <xf numFmtId="38" fontId="6" fillId="0" borderId="0" xfId="1" applyFont="1" applyFill="1" applyBorder="1" applyAlignment="1">
      <alignment horizontal="right" vertical="center"/>
    </xf>
    <xf numFmtId="0" fontId="6" fillId="0" borderId="0" xfId="0" applyFont="1" applyFill="1"/>
    <xf numFmtId="0" fontId="9" fillId="4" borderId="68" xfId="3" applyFont="1" applyFill="1" applyBorder="1" applyAlignment="1">
      <alignment horizontal="center" vertical="top"/>
    </xf>
    <xf numFmtId="0" fontId="8" fillId="0" borderId="0" xfId="3"/>
    <xf numFmtId="0" fontId="8" fillId="5" borderId="0" xfId="3" applyFill="1"/>
    <xf numFmtId="49" fontId="9" fillId="4" borderId="68" xfId="3" applyNumberFormat="1" applyFont="1" applyFill="1" applyBorder="1" applyAlignment="1">
      <alignment horizontal="center" vertical="top"/>
    </xf>
    <xf numFmtId="49" fontId="8" fillId="0" borderId="0" xfId="3" applyNumberFormat="1"/>
    <xf numFmtId="49" fontId="10" fillId="4" borderId="68" xfId="3" applyNumberFormat="1" applyFont="1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49" fontId="8" fillId="0" borderId="78" xfId="3" applyNumberFormat="1" applyBorder="1"/>
    <xf numFmtId="49" fontId="8" fillId="0" borderId="79" xfId="3" applyNumberFormat="1" applyBorder="1"/>
    <xf numFmtId="49" fontId="8" fillId="0" borderId="69" xfId="3" applyNumberFormat="1" applyBorder="1"/>
    <xf numFmtId="49" fontId="8" fillId="0" borderId="70" xfId="3" applyNumberFormat="1" applyBorder="1"/>
    <xf numFmtId="49" fontId="0" fillId="6" borderId="75" xfId="0" applyNumberFormat="1" applyFill="1" applyBorder="1" applyAlignment="1">
      <alignment horizontal="center" vertical="top" wrapText="1"/>
    </xf>
    <xf numFmtId="49" fontId="0" fillId="6" borderId="76" xfId="0" applyNumberFormat="1" applyFill="1" applyBorder="1" applyAlignment="1">
      <alignment horizontal="center" vertical="top"/>
    </xf>
    <xf numFmtId="49" fontId="0" fillId="0" borderId="69" xfId="0" applyNumberFormat="1" applyBorder="1"/>
    <xf numFmtId="49" fontId="0" fillId="0" borderId="70" xfId="0" applyNumberFormat="1" applyBorder="1"/>
    <xf numFmtId="49" fontId="0" fillId="0" borderId="72" xfId="0" applyNumberFormat="1" applyBorder="1"/>
    <xf numFmtId="49" fontId="0" fillId="0" borderId="73" xfId="0" applyNumberFormat="1" applyBorder="1"/>
    <xf numFmtId="49" fontId="0" fillId="0" borderId="0" xfId="0" applyNumberFormat="1"/>
    <xf numFmtId="49" fontId="8" fillId="0" borderId="69" xfId="3" applyNumberFormat="1" applyFill="1" applyBorder="1"/>
    <xf numFmtId="49" fontId="8" fillId="0" borderId="70" xfId="3" applyNumberFormat="1" applyFill="1" applyBorder="1"/>
    <xf numFmtId="49" fontId="0" fillId="3" borderId="69" xfId="0" applyNumberFormat="1" applyFill="1" applyBorder="1"/>
    <xf numFmtId="49" fontId="0" fillId="3" borderId="70" xfId="0" applyNumberFormat="1" applyFill="1" applyBorder="1"/>
    <xf numFmtId="0" fontId="5" fillId="0" borderId="0" xfId="0" applyFont="1" applyFill="1" applyAlignment="1">
      <alignment horizontal="right" wrapText="1"/>
    </xf>
    <xf numFmtId="49" fontId="11" fillId="0" borderId="0" xfId="3" applyNumberFormat="1" applyFont="1"/>
    <xf numFmtId="49" fontId="0" fillId="0" borderId="0" xfId="0" applyNumberFormat="1" applyAlignment="1">
      <alignment wrapText="1"/>
    </xf>
    <xf numFmtId="49" fontId="0" fillId="0" borderId="49" xfId="0" applyNumberFormat="1" applyBorder="1" applyAlignment="1">
      <alignment wrapText="1"/>
    </xf>
    <xf numFmtId="3" fontId="2" fillId="0" borderId="34" xfId="0" applyNumberFormat="1" applyFont="1" applyFill="1" applyBorder="1" applyAlignment="1">
      <alignment vertical="center"/>
    </xf>
    <xf numFmtId="3" fontId="2" fillId="0" borderId="35" xfId="0" applyNumberFormat="1" applyFont="1" applyFill="1" applyBorder="1" applyAlignment="1">
      <alignment vertical="center"/>
    </xf>
    <xf numFmtId="3" fontId="2" fillId="0" borderId="48" xfId="0" applyNumberFormat="1" applyFont="1" applyFill="1" applyBorder="1" applyAlignment="1">
      <alignment vertical="center"/>
    </xf>
    <xf numFmtId="3" fontId="2" fillId="0" borderId="49" xfId="0" applyNumberFormat="1" applyFont="1" applyFill="1" applyBorder="1" applyAlignment="1">
      <alignment vertical="center"/>
    </xf>
    <xf numFmtId="3" fontId="2" fillId="0" borderId="66" xfId="0" applyNumberFormat="1" applyFont="1" applyFill="1" applyBorder="1" applyAlignment="1">
      <alignment vertical="center"/>
    </xf>
    <xf numFmtId="0" fontId="6" fillId="0" borderId="18" xfId="0" applyFont="1" applyFill="1" applyBorder="1" applyAlignment="1">
      <alignment horizontal="center" vertical="center" textRotation="90"/>
    </xf>
    <xf numFmtId="0" fontId="6" fillId="0" borderId="1" xfId="0" applyFont="1" applyFill="1" applyBorder="1" applyAlignment="1">
      <alignment horizontal="center" vertical="center" wrapText="1"/>
    </xf>
    <xf numFmtId="49" fontId="13" fillId="0" borderId="71" xfId="0" applyNumberFormat="1" applyFont="1" applyBorder="1" applyAlignment="1">
      <alignment wrapText="1"/>
    </xf>
    <xf numFmtId="38" fontId="6" fillId="0" borderId="66" xfId="1" applyFont="1" applyFill="1" applyBorder="1" applyAlignment="1">
      <alignment vertical="center"/>
    </xf>
    <xf numFmtId="38" fontId="6" fillId="0" borderId="14" xfId="1" applyFont="1" applyFill="1" applyBorder="1" applyAlignment="1"/>
    <xf numFmtId="38" fontId="6" fillId="0" borderId="8" xfId="1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3" fontId="2" fillId="0" borderId="33" xfId="0" applyNumberFormat="1" applyFont="1" applyFill="1" applyBorder="1" applyAlignment="1">
      <alignment vertical="center"/>
    </xf>
    <xf numFmtId="3" fontId="6" fillId="0" borderId="7" xfId="1" applyNumberFormat="1" applyFont="1" applyFill="1" applyBorder="1" applyAlignment="1">
      <alignment horizontal="right" vertical="center"/>
    </xf>
    <xf numFmtId="38" fontId="6" fillId="0" borderId="53" xfId="1" applyFont="1" applyFill="1" applyBorder="1" applyAlignment="1">
      <alignment horizontal="right" vertical="center"/>
    </xf>
    <xf numFmtId="38" fontId="2" fillId="0" borderId="53" xfId="0" applyNumberFormat="1" applyFont="1" applyFill="1" applyBorder="1"/>
    <xf numFmtId="165" fontId="6" fillId="0" borderId="53" xfId="1" applyNumberFormat="1" applyFont="1" applyFill="1" applyBorder="1" applyAlignment="1">
      <alignment horizontal="right" vertical="center"/>
    </xf>
    <xf numFmtId="0" fontId="8" fillId="0" borderId="0" xfId="3" applyFill="1"/>
    <xf numFmtId="38" fontId="6" fillId="0" borderId="9" xfId="1" applyNumberFormat="1" applyFont="1" applyFill="1" applyBorder="1" applyAlignment="1">
      <alignment horizontal="right" vertical="center"/>
    </xf>
    <xf numFmtId="9" fontId="6" fillId="0" borderId="63" xfId="2" applyNumberFormat="1" applyFont="1" applyFill="1" applyBorder="1" applyAlignment="1">
      <alignment horizontal="right" vertical="center"/>
    </xf>
    <xf numFmtId="9" fontId="6" fillId="0" borderId="11" xfId="2" applyNumberFormat="1" applyFont="1" applyFill="1" applyBorder="1" applyAlignment="1">
      <alignment horizontal="right" vertical="center"/>
    </xf>
    <xf numFmtId="3" fontId="6" fillId="0" borderId="38" xfId="0" applyNumberFormat="1" applyFont="1" applyFill="1" applyBorder="1" applyAlignment="1">
      <alignment vertical="center"/>
    </xf>
    <xf numFmtId="0" fontId="6" fillId="3" borderId="1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0" borderId="14" xfId="1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38" fontId="2" fillId="0" borderId="38" xfId="1" applyFont="1" applyFill="1" applyBorder="1" applyAlignment="1">
      <alignment vertical="center"/>
    </xf>
    <xf numFmtId="38" fontId="6" fillId="0" borderId="57" xfId="1" applyFont="1" applyFill="1" applyBorder="1" applyAlignment="1">
      <alignment vertical="center"/>
    </xf>
    <xf numFmtId="0" fontId="2" fillId="0" borderId="55" xfId="0" applyFont="1" applyFill="1" applyBorder="1" applyAlignment="1">
      <alignment horizontal="center" vertical="center"/>
    </xf>
    <xf numFmtId="0" fontId="2" fillId="0" borderId="71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2" fillId="0" borderId="60" xfId="0" applyFont="1" applyFill="1" applyBorder="1" applyAlignment="1">
      <alignment horizontal="center" vertical="center"/>
    </xf>
    <xf numFmtId="0" fontId="2" fillId="0" borderId="52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3" fontId="6" fillId="0" borderId="41" xfId="0" applyNumberFormat="1" applyFont="1" applyFill="1" applyBorder="1" applyAlignment="1">
      <alignment vertical="center"/>
    </xf>
    <xf numFmtId="38" fontId="2" fillId="0" borderId="49" xfId="1" applyFont="1" applyFill="1" applyBorder="1" applyAlignment="1">
      <alignment vertical="center"/>
    </xf>
    <xf numFmtId="38" fontId="6" fillId="0" borderId="43" xfId="1" applyFont="1" applyFill="1" applyBorder="1" applyAlignment="1">
      <alignment horizontal="right" vertical="center"/>
    </xf>
    <xf numFmtId="38" fontId="6" fillId="0" borderId="58" xfId="1" applyFont="1" applyFill="1" applyBorder="1" applyAlignment="1">
      <alignment horizontal="right" vertical="center"/>
    </xf>
    <xf numFmtId="38" fontId="6" fillId="0" borderId="41" xfId="1" applyFont="1" applyFill="1" applyBorder="1" applyAlignment="1">
      <alignment horizontal="right" vertical="center"/>
    </xf>
    <xf numFmtId="38" fontId="6" fillId="0" borderId="45" xfId="1" applyFont="1" applyFill="1" applyBorder="1" applyAlignment="1">
      <alignment vertical="center"/>
    </xf>
    <xf numFmtId="38" fontId="2" fillId="0" borderId="48" xfId="1" applyFont="1" applyFill="1" applyBorder="1" applyAlignment="1">
      <alignment vertical="center"/>
    </xf>
    <xf numFmtId="38" fontId="2" fillId="0" borderId="99" xfId="1" applyFont="1" applyFill="1" applyBorder="1" applyAlignment="1">
      <alignment vertical="center"/>
    </xf>
    <xf numFmtId="3" fontId="2" fillId="0" borderId="99" xfId="0" applyNumberFormat="1" applyFont="1" applyFill="1" applyBorder="1" applyAlignment="1">
      <alignment vertical="center"/>
    </xf>
    <xf numFmtId="38" fontId="6" fillId="0" borderId="38" xfId="0" applyNumberFormat="1" applyFont="1" applyFill="1" applyBorder="1" applyAlignment="1">
      <alignment vertical="center"/>
    </xf>
    <xf numFmtId="38" fontId="6" fillId="0" borderId="22" xfId="0" applyNumberFormat="1" applyFont="1" applyFill="1" applyBorder="1" applyAlignment="1">
      <alignment vertical="center"/>
    </xf>
    <xf numFmtId="38" fontId="6" fillId="0" borderId="8" xfId="0" applyNumberFormat="1" applyFont="1" applyFill="1" applyBorder="1" applyAlignment="1">
      <alignment vertical="center"/>
    </xf>
    <xf numFmtId="38" fontId="6" fillId="0" borderId="40" xfId="1" applyFont="1" applyFill="1" applyBorder="1" applyAlignment="1"/>
    <xf numFmtId="38" fontId="6" fillId="0" borderId="22" xfId="1" applyFont="1" applyFill="1" applyBorder="1" applyAlignment="1"/>
    <xf numFmtId="38" fontId="6" fillId="0" borderId="43" xfId="1" applyFont="1" applyFill="1" applyBorder="1" applyAlignment="1"/>
    <xf numFmtId="38" fontId="6" fillId="0" borderId="58" xfId="1" applyFont="1" applyFill="1" applyBorder="1" applyAlignment="1"/>
    <xf numFmtId="38" fontId="6" fillId="0" borderId="14" xfId="1" applyNumberFormat="1" applyFont="1" applyFill="1" applyBorder="1" applyAlignment="1">
      <alignment horizontal="right" vertical="center"/>
    </xf>
    <xf numFmtId="9" fontId="6" fillId="0" borderId="88" xfId="1" applyNumberFormat="1" applyFont="1" applyFill="1" applyBorder="1" applyAlignment="1">
      <alignment horizontal="right" vertical="center"/>
    </xf>
    <xf numFmtId="165" fontId="6" fillId="0" borderId="1" xfId="1" applyNumberFormat="1" applyFont="1" applyFill="1" applyBorder="1" applyAlignment="1">
      <alignment horizontal="right" vertical="center"/>
    </xf>
    <xf numFmtId="38" fontId="6" fillId="0" borderId="57" xfId="0" applyNumberFormat="1" applyFont="1" applyFill="1" applyBorder="1"/>
    <xf numFmtId="38" fontId="6" fillId="0" borderId="38" xfId="0" applyNumberFormat="1" applyFont="1" applyFill="1" applyBorder="1"/>
    <xf numFmtId="38" fontId="6" fillId="0" borderId="87" xfId="0" applyNumberFormat="1" applyFont="1" applyFill="1" applyBorder="1"/>
    <xf numFmtId="38" fontId="6" fillId="0" borderId="92" xfId="0" applyNumberFormat="1" applyFont="1" applyFill="1" applyBorder="1"/>
    <xf numFmtId="38" fontId="6" fillId="0" borderId="97" xfId="0" applyNumberFormat="1" applyFont="1" applyFill="1" applyBorder="1"/>
    <xf numFmtId="38" fontId="6" fillId="0" borderId="101" xfId="0" applyNumberFormat="1" applyFont="1" applyFill="1" applyBorder="1"/>
    <xf numFmtId="38" fontId="6" fillId="0" borderId="96" xfId="0" applyNumberFormat="1" applyFont="1" applyFill="1" applyBorder="1"/>
    <xf numFmtId="38" fontId="6" fillId="0" borderId="102" xfId="0" applyNumberFormat="1" applyFont="1" applyFill="1" applyBorder="1"/>
    <xf numFmtId="0" fontId="2" fillId="8" borderId="0" xfId="0" applyFont="1" applyFill="1"/>
    <xf numFmtId="14" fontId="2" fillId="8" borderId="0" xfId="0" applyNumberFormat="1" applyFont="1" applyFill="1"/>
    <xf numFmtId="0" fontId="14" fillId="8" borderId="0" xfId="0" applyNumberFormat="1" applyFont="1" applyFill="1"/>
    <xf numFmtId="0" fontId="2" fillId="8" borderId="0" xfId="0" applyNumberFormat="1" applyFont="1" applyFill="1"/>
    <xf numFmtId="0" fontId="2" fillId="8" borderId="0" xfId="0" applyFont="1" applyFill="1" applyAlignment="1">
      <alignment horizontal="right"/>
    </xf>
    <xf numFmtId="0" fontId="14" fillId="8" borderId="0" xfId="0" applyNumberFormat="1" applyFont="1" applyFill="1" applyAlignment="1">
      <alignment horizontal="right"/>
    </xf>
    <xf numFmtId="0" fontId="2" fillId="8" borderId="0" xfId="0" applyFont="1" applyFill="1" applyBorder="1"/>
    <xf numFmtId="0" fontId="14" fillId="8" borderId="0" xfId="0" applyNumberFormat="1" applyFont="1" applyFill="1" applyBorder="1"/>
    <xf numFmtId="0" fontId="14" fillId="8" borderId="0" xfId="0" applyNumberFormat="1" applyFont="1" applyFill="1" applyAlignment="1">
      <alignment horizontal="left"/>
    </xf>
    <xf numFmtId="0" fontId="6" fillId="8" borderId="0" xfId="0" applyFont="1" applyFill="1"/>
    <xf numFmtId="0" fontId="15" fillId="8" borderId="0" xfId="0" applyNumberFormat="1" applyFont="1" applyFill="1"/>
    <xf numFmtId="0" fontId="16" fillId="8" borderId="0" xfId="0" applyNumberFormat="1" applyFont="1" applyFill="1"/>
    <xf numFmtId="0" fontId="16" fillId="8" borderId="0" xfId="0" applyFont="1" applyFill="1"/>
    <xf numFmtId="0" fontId="16" fillId="8" borderId="0" xfId="0" applyNumberFormat="1" applyFont="1" applyFill="1" applyBorder="1"/>
    <xf numFmtId="0" fontId="17" fillId="8" borderId="0" xfId="0" applyFont="1" applyFill="1"/>
    <xf numFmtId="0" fontId="16" fillId="8" borderId="0" xfId="0" applyNumberFormat="1" applyFont="1" applyFill="1" applyAlignment="1">
      <alignment horizontal="right"/>
    </xf>
    <xf numFmtId="38" fontId="2" fillId="0" borderId="32" xfId="1" applyFont="1" applyFill="1" applyBorder="1" applyAlignment="1">
      <alignment horizontal="right"/>
    </xf>
    <xf numFmtId="38" fontId="2" fillId="0" borderId="32" xfId="0" applyNumberFormat="1" applyFont="1" applyFill="1" applyBorder="1"/>
    <xf numFmtId="38" fontId="2" fillId="0" borderId="103" xfId="1" applyFont="1" applyFill="1" applyBorder="1" applyAlignment="1">
      <alignment horizontal="right"/>
    </xf>
    <xf numFmtId="38" fontId="2" fillId="0" borderId="103" xfId="0" applyNumberFormat="1" applyFont="1" applyFill="1" applyBorder="1"/>
    <xf numFmtId="38" fontId="2" fillId="0" borderId="106" xfId="0" applyNumberFormat="1" applyFont="1" applyFill="1" applyBorder="1"/>
    <xf numFmtId="38" fontId="2" fillId="0" borderId="48" xfId="1" applyFont="1" applyFill="1" applyBorder="1" applyAlignment="1">
      <alignment horizontal="right"/>
    </xf>
    <xf numFmtId="38" fontId="2" fillId="0" borderId="48" xfId="0" applyNumberFormat="1" applyFont="1" applyFill="1" applyBorder="1"/>
    <xf numFmtId="38" fontId="2" fillId="0" borderId="66" xfId="0" applyNumberFormat="1" applyFont="1" applyFill="1" applyBorder="1"/>
    <xf numFmtId="0" fontId="14" fillId="0" borderId="18" xfId="0" applyFont="1" applyFill="1" applyBorder="1"/>
    <xf numFmtId="0" fontId="14" fillId="0" borderId="11" xfId="0" applyFont="1" applyFill="1" applyBorder="1"/>
    <xf numFmtId="0" fontId="14" fillId="0" borderId="18" xfId="0" applyFont="1" applyFill="1" applyBorder="1" applyAlignment="1">
      <alignment horizontal="right" vertical="center"/>
    </xf>
    <xf numFmtId="0" fontId="15" fillId="9" borderId="18" xfId="0" applyFont="1" applyFill="1" applyBorder="1"/>
    <xf numFmtId="0" fontId="15" fillId="9" borderId="17" xfId="0" applyFont="1" applyFill="1" applyBorder="1"/>
    <xf numFmtId="0" fontId="14" fillId="9" borderId="18" xfId="0" applyFont="1" applyFill="1" applyBorder="1"/>
    <xf numFmtId="0" fontId="14" fillId="9" borderId="32" xfId="0" applyFont="1" applyFill="1" applyBorder="1"/>
    <xf numFmtId="49" fontId="0" fillId="6" borderId="77" xfId="0" applyNumberFormat="1" applyFont="1" applyFill="1" applyBorder="1" applyAlignment="1">
      <alignment horizontal="center" vertical="top"/>
    </xf>
    <xf numFmtId="49" fontId="13" fillId="0" borderId="74" xfId="0" applyNumberFormat="1" applyFont="1" applyBorder="1"/>
    <xf numFmtId="49" fontId="13" fillId="0" borderId="71" xfId="0" applyNumberFormat="1" applyFont="1" applyBorder="1"/>
    <xf numFmtId="49" fontId="13" fillId="0" borderId="71" xfId="0" applyNumberFormat="1" applyFont="1" applyFill="1" applyBorder="1"/>
    <xf numFmtId="49" fontId="13" fillId="3" borderId="71" xfId="0" applyNumberFormat="1" applyFont="1" applyFill="1" applyBorder="1"/>
    <xf numFmtId="49" fontId="13" fillId="0" borderId="71" xfId="0" quotePrefix="1" applyNumberFormat="1" applyFont="1" applyFill="1" applyBorder="1"/>
    <xf numFmtId="49" fontId="13" fillId="0" borderId="31" xfId="0" applyNumberFormat="1" applyFont="1" applyBorder="1"/>
    <xf numFmtId="49" fontId="13" fillId="0" borderId="0" xfId="0" applyNumberFormat="1" applyFont="1"/>
    <xf numFmtId="0" fontId="2" fillId="8" borderId="0" xfId="0" applyFont="1" applyFill="1" applyBorder="1" applyAlignment="1">
      <alignment horizontal="center"/>
    </xf>
    <xf numFmtId="0" fontId="14" fillId="0" borderId="111" xfId="0" applyFont="1" applyBorder="1"/>
    <xf numFmtId="49" fontId="14" fillId="0" borderId="111" xfId="3" applyNumberFormat="1" applyFont="1" applyBorder="1"/>
    <xf numFmtId="0" fontId="15" fillId="0" borderId="0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5" fillId="0" borderId="5" xfId="0" applyFont="1" applyFill="1" applyBorder="1" applyAlignment="1">
      <alignment vertical="center"/>
    </xf>
    <xf numFmtId="0" fontId="14" fillId="0" borderId="5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25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15" fillId="0" borderId="47" xfId="0" applyFont="1" applyFill="1" applyBorder="1" applyAlignment="1">
      <alignment horizontal="center" vertical="center"/>
    </xf>
    <xf numFmtId="0" fontId="15" fillId="0" borderId="47" xfId="0" applyFont="1" applyFill="1" applyBorder="1" applyAlignment="1">
      <alignment vertical="center" wrapText="1"/>
    </xf>
    <xf numFmtId="0" fontId="15" fillId="0" borderId="54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4" fillId="0" borderId="0" xfId="0" applyFont="1" applyFill="1" applyAlignment="1">
      <alignment horizontal="right" vertical="center"/>
    </xf>
    <xf numFmtId="0" fontId="14" fillId="0" borderId="0" xfId="0" applyFont="1" applyFill="1"/>
    <xf numFmtId="0" fontId="15" fillId="0" borderId="0" xfId="0" applyFont="1" applyFill="1" applyBorder="1"/>
    <xf numFmtId="0" fontId="15" fillId="0" borderId="0" xfId="0" applyFont="1" applyFill="1"/>
    <xf numFmtId="0" fontId="14" fillId="9" borderId="11" xfId="0" applyFont="1" applyFill="1" applyBorder="1"/>
    <xf numFmtId="0" fontId="14" fillId="8" borderId="0" xfId="0" applyFont="1" applyFill="1" applyBorder="1"/>
    <xf numFmtId="0" fontId="14" fillId="0" borderId="0" xfId="0" applyFont="1" applyFill="1" applyBorder="1"/>
    <xf numFmtId="0" fontId="6" fillId="0" borderId="18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19" fillId="3" borderId="0" xfId="0" applyFont="1" applyFill="1" applyAlignment="1">
      <alignment horizontal="right" wrapText="1"/>
    </xf>
    <xf numFmtId="0" fontId="19" fillId="0" borderId="0" xfId="0" applyFont="1" applyFill="1" applyAlignment="1">
      <alignment horizontal="right" wrapText="1"/>
    </xf>
    <xf numFmtId="0" fontId="15" fillId="3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80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15" fillId="7" borderId="11" xfId="0" applyFont="1" applyFill="1" applyBorder="1" applyAlignment="1">
      <alignment horizontal="center" vertical="center"/>
    </xf>
    <xf numFmtId="0" fontId="15" fillId="7" borderId="64" xfId="0" applyFont="1" applyFill="1" applyBorder="1" applyAlignment="1">
      <alignment horizontal="center" vertical="center"/>
    </xf>
    <xf numFmtId="0" fontId="15" fillId="0" borderId="53" xfId="0" applyFont="1" applyFill="1" applyBorder="1" applyAlignment="1">
      <alignment horizontal="center" vertical="center"/>
    </xf>
    <xf numFmtId="0" fontId="15" fillId="0" borderId="50" xfId="0" applyFont="1" applyFill="1" applyBorder="1" applyAlignment="1">
      <alignment horizontal="center" vertical="center"/>
    </xf>
    <xf numFmtId="0" fontId="15" fillId="8" borderId="26" xfId="0" applyFont="1" applyFill="1" applyBorder="1" applyAlignment="1">
      <alignment horizontal="center" vertical="center"/>
    </xf>
    <xf numFmtId="0" fontId="14" fillId="8" borderId="0" xfId="0" applyFont="1" applyFill="1"/>
    <xf numFmtId="3" fontId="15" fillId="0" borderId="38" xfId="0" applyNumberFormat="1" applyFont="1" applyFill="1" applyBorder="1" applyAlignment="1">
      <alignment vertical="center"/>
    </xf>
    <xf numFmtId="3" fontId="15" fillId="0" borderId="16" xfId="0" applyNumberFormat="1" applyFont="1" applyFill="1" applyBorder="1" applyAlignment="1">
      <alignment vertical="center"/>
    </xf>
    <xf numFmtId="3" fontId="15" fillId="0" borderId="57" xfId="0" applyNumberFormat="1" applyFont="1" applyFill="1" applyBorder="1" applyAlignment="1">
      <alignment vertical="center"/>
    </xf>
    <xf numFmtId="3" fontId="15" fillId="0" borderId="23" xfId="0" applyNumberFormat="1" applyFont="1" applyFill="1" applyBorder="1" applyAlignment="1">
      <alignment vertical="center"/>
    </xf>
    <xf numFmtId="3" fontId="15" fillId="0" borderId="22" xfId="0" applyNumberFormat="1" applyFont="1" applyFill="1" applyBorder="1" applyAlignment="1">
      <alignment vertical="center"/>
    </xf>
    <xf numFmtId="3" fontId="15" fillId="0" borderId="24" xfId="0" applyNumberFormat="1" applyFont="1" applyFill="1" applyBorder="1" applyAlignment="1">
      <alignment vertical="center"/>
    </xf>
    <xf numFmtId="3" fontId="15" fillId="0" borderId="21" xfId="0" applyNumberFormat="1" applyFont="1" applyFill="1" applyBorder="1" applyAlignment="1">
      <alignment vertical="center"/>
    </xf>
    <xf numFmtId="3" fontId="14" fillId="0" borderId="27" xfId="0" applyNumberFormat="1" applyFont="1" applyFill="1" applyBorder="1" applyAlignment="1">
      <alignment vertical="center"/>
    </xf>
    <xf numFmtId="3" fontId="15" fillId="0" borderId="28" xfId="0" applyNumberFormat="1" applyFont="1" applyFill="1" applyBorder="1" applyAlignment="1">
      <alignment vertical="center"/>
    </xf>
    <xf numFmtId="3" fontId="15" fillId="0" borderId="56" xfId="0" applyNumberFormat="1" applyFont="1" applyFill="1" applyBorder="1" applyAlignment="1">
      <alignment vertical="center"/>
    </xf>
    <xf numFmtId="3" fontId="15" fillId="0" borderId="45" xfId="0" applyNumberFormat="1" applyFont="1" applyFill="1" applyBorder="1" applyAlignment="1">
      <alignment vertical="center"/>
    </xf>
    <xf numFmtId="3" fontId="15" fillId="0" borderId="26" xfId="0" applyNumberFormat="1" applyFont="1" applyFill="1" applyBorder="1" applyAlignment="1">
      <alignment vertical="center"/>
    </xf>
    <xf numFmtId="3" fontId="14" fillId="0" borderId="49" xfId="0" applyNumberFormat="1" applyFont="1" applyFill="1" applyBorder="1" applyAlignment="1">
      <alignment vertical="center"/>
    </xf>
    <xf numFmtId="3" fontId="15" fillId="0" borderId="59" xfId="0" applyNumberFormat="1" applyFont="1" applyFill="1" applyBorder="1" applyAlignment="1">
      <alignment vertical="center"/>
    </xf>
    <xf numFmtId="3" fontId="15" fillId="0" borderId="66" xfId="0" applyNumberFormat="1" applyFont="1" applyFill="1" applyBorder="1" applyAlignment="1">
      <alignment vertical="center"/>
    </xf>
    <xf numFmtId="3" fontId="15" fillId="0" borderId="48" xfId="0" applyNumberFormat="1" applyFont="1" applyFill="1" applyBorder="1" applyAlignment="1">
      <alignment vertical="center"/>
    </xf>
    <xf numFmtId="3" fontId="14" fillId="0" borderId="0" xfId="0" applyNumberFormat="1" applyFont="1" applyFill="1"/>
    <xf numFmtId="3" fontId="14" fillId="0" borderId="48" xfId="0" applyNumberFormat="1" applyFont="1" applyFill="1" applyBorder="1" applyAlignment="1">
      <alignment vertical="center"/>
    </xf>
    <xf numFmtId="3" fontId="14" fillId="0" borderId="34" xfId="0" applyNumberFormat="1" applyFont="1" applyFill="1" applyBorder="1" applyAlignment="1">
      <alignment vertical="center"/>
    </xf>
    <xf numFmtId="3" fontId="15" fillId="0" borderId="35" xfId="0" applyNumberFormat="1" applyFont="1" applyFill="1" applyBorder="1" applyAlignment="1">
      <alignment vertical="center"/>
    </xf>
    <xf numFmtId="3" fontId="15" fillId="0" borderId="36" xfId="0" applyNumberFormat="1" applyFont="1" applyFill="1" applyBorder="1" applyAlignment="1">
      <alignment vertical="center"/>
    </xf>
    <xf numFmtId="3" fontId="15" fillId="0" borderId="33" xfId="0" applyNumberFormat="1" applyFont="1" applyFill="1" applyBorder="1" applyAlignment="1">
      <alignment vertical="center"/>
    </xf>
    <xf numFmtId="3" fontId="15" fillId="0" borderId="34" xfId="0" applyNumberFormat="1" applyFont="1" applyFill="1" applyBorder="1" applyAlignment="1">
      <alignment vertical="center"/>
    </xf>
    <xf numFmtId="3" fontId="15" fillId="0" borderId="53" xfId="0" applyNumberFormat="1" applyFont="1" applyFill="1" applyBorder="1" applyAlignment="1">
      <alignment vertical="center"/>
    </xf>
    <xf numFmtId="38" fontId="15" fillId="0" borderId="15" xfId="0" applyNumberFormat="1" applyFont="1" applyFill="1" applyBorder="1" applyAlignment="1">
      <alignment vertical="center"/>
    </xf>
    <xf numFmtId="3" fontId="15" fillId="0" borderId="83" xfId="0" applyNumberFormat="1" applyFont="1" applyFill="1" applyBorder="1" applyAlignment="1">
      <alignment vertical="center"/>
    </xf>
    <xf numFmtId="3" fontId="15" fillId="0" borderId="88" xfId="0" applyNumberFormat="1" applyFont="1" applyFill="1" applyBorder="1" applyAlignment="1">
      <alignment vertical="center"/>
    </xf>
    <xf numFmtId="3" fontId="15" fillId="0" borderId="62" xfId="0" applyNumberFormat="1" applyFont="1" applyFill="1" applyBorder="1" applyAlignment="1">
      <alignment vertical="center"/>
    </xf>
    <xf numFmtId="3" fontId="15" fillId="0" borderId="42" xfId="0" applyNumberFormat="1" applyFont="1" applyFill="1" applyBorder="1" applyAlignment="1">
      <alignment vertical="center"/>
    </xf>
    <xf numFmtId="3" fontId="15" fillId="0" borderId="109" xfId="0" applyNumberFormat="1" applyFont="1" applyFill="1" applyBorder="1" applyAlignment="1">
      <alignment vertical="center"/>
    </xf>
    <xf numFmtId="38" fontId="15" fillId="0" borderId="18" xfId="1" applyFont="1" applyFill="1" applyBorder="1" applyAlignment="1">
      <alignment vertical="center"/>
    </xf>
    <xf numFmtId="38" fontId="15" fillId="0" borderId="42" xfId="1" applyFont="1" applyFill="1" applyBorder="1" applyAlignment="1">
      <alignment vertical="center"/>
    </xf>
    <xf numFmtId="38" fontId="15" fillId="0" borderId="23" xfId="1" applyFont="1" applyFill="1" applyBorder="1" applyAlignment="1">
      <alignment vertical="center"/>
    </xf>
    <xf numFmtId="3" fontId="15" fillId="0" borderId="8" xfId="0" applyNumberFormat="1" applyFont="1" applyFill="1" applyBorder="1" applyAlignment="1">
      <alignment vertical="center"/>
    </xf>
    <xf numFmtId="38" fontId="15" fillId="0" borderId="8" xfId="1" applyFont="1" applyFill="1" applyBorder="1" applyAlignment="1">
      <alignment vertical="center"/>
    </xf>
    <xf numFmtId="38" fontId="15" fillId="0" borderId="16" xfId="1" applyFont="1" applyFill="1" applyBorder="1" applyAlignment="1">
      <alignment vertical="center"/>
    </xf>
    <xf numFmtId="38" fontId="15" fillId="0" borderId="57" xfId="1" applyFont="1" applyFill="1" applyBorder="1" applyAlignment="1">
      <alignment vertical="center"/>
    </xf>
    <xf numFmtId="38" fontId="15" fillId="0" borderId="38" xfId="1" applyFont="1" applyFill="1" applyBorder="1" applyAlignment="1">
      <alignment vertical="center"/>
    </xf>
    <xf numFmtId="38" fontId="15" fillId="0" borderId="23" xfId="1" applyFont="1" applyFill="1" applyBorder="1" applyAlignment="1">
      <alignment horizontal="right" vertical="center"/>
    </xf>
    <xf numFmtId="38" fontId="15" fillId="0" borderId="24" xfId="1" applyFont="1" applyFill="1" applyBorder="1" applyAlignment="1">
      <alignment vertical="center"/>
    </xf>
    <xf numFmtId="38" fontId="15" fillId="0" borderId="21" xfId="1" applyFont="1" applyFill="1" applyBorder="1" applyAlignment="1">
      <alignment vertical="center"/>
    </xf>
    <xf numFmtId="38" fontId="15" fillId="0" borderId="22" xfId="1" applyFont="1" applyFill="1" applyBorder="1" applyAlignment="1">
      <alignment vertical="center"/>
    </xf>
    <xf numFmtId="38" fontId="15" fillId="0" borderId="109" xfId="1" applyFont="1" applyFill="1" applyBorder="1" applyAlignment="1">
      <alignment vertical="center"/>
    </xf>
    <xf numFmtId="38" fontId="15" fillId="0" borderId="66" xfId="1" applyFont="1" applyFill="1" applyBorder="1" applyAlignment="1">
      <alignment vertical="center"/>
    </xf>
    <xf numFmtId="38" fontId="15" fillId="0" borderId="33" xfId="1" applyFont="1" applyFill="1" applyBorder="1" applyAlignment="1">
      <alignment vertical="center"/>
    </xf>
    <xf numFmtId="38" fontId="15" fillId="0" borderId="7" xfId="1" applyFont="1" applyFill="1" applyBorder="1" applyAlignment="1">
      <alignment horizontal="right" vertical="center"/>
    </xf>
    <xf numFmtId="38" fontId="15" fillId="0" borderId="53" xfId="1" applyFont="1" applyFill="1" applyBorder="1" applyAlignment="1">
      <alignment vertical="center"/>
    </xf>
    <xf numFmtId="38" fontId="15" fillId="0" borderId="7" xfId="1" applyFont="1" applyFill="1" applyBorder="1" applyAlignment="1">
      <alignment vertical="center"/>
    </xf>
    <xf numFmtId="38" fontId="15" fillId="0" borderId="9" xfId="1" applyFont="1" applyFill="1" applyBorder="1" applyAlignment="1">
      <alignment vertical="center"/>
    </xf>
    <xf numFmtId="38" fontId="15" fillId="0" borderId="26" xfId="1" applyFont="1" applyFill="1" applyBorder="1" applyAlignment="1">
      <alignment vertical="center"/>
    </xf>
    <xf numFmtId="38" fontId="15" fillId="0" borderId="110" xfId="1" applyFont="1" applyFill="1" applyBorder="1" applyAlignment="1">
      <alignment vertical="center"/>
    </xf>
    <xf numFmtId="38" fontId="15" fillId="0" borderId="56" xfId="1" applyFont="1" applyFill="1" applyBorder="1" applyAlignment="1">
      <alignment vertical="center"/>
    </xf>
    <xf numFmtId="0" fontId="14" fillId="0" borderId="0" xfId="0" applyFont="1" applyFill="1" applyAlignment="1">
      <alignment horizontal="right"/>
    </xf>
    <xf numFmtId="38" fontId="15" fillId="0" borderId="58" xfId="1" applyFont="1" applyFill="1" applyBorder="1" applyAlignment="1">
      <alignment vertical="center"/>
    </xf>
    <xf numFmtId="38" fontId="15" fillId="0" borderId="41" xfId="1" applyFont="1" applyFill="1" applyBorder="1" applyAlignment="1">
      <alignment vertical="center"/>
    </xf>
    <xf numFmtId="38" fontId="15" fillId="0" borderId="81" xfId="1" applyFont="1" applyFill="1" applyBorder="1" applyAlignment="1">
      <alignment vertical="center"/>
    </xf>
    <xf numFmtId="38" fontId="15" fillId="0" borderId="62" xfId="1" applyFont="1" applyFill="1" applyBorder="1" applyAlignment="1">
      <alignment vertical="center"/>
    </xf>
    <xf numFmtId="38" fontId="15" fillId="0" borderId="17" xfId="1" applyFont="1" applyFill="1" applyBorder="1" applyAlignment="1">
      <alignment vertical="center"/>
    </xf>
    <xf numFmtId="38" fontId="15" fillId="0" borderId="50" xfId="1" applyFont="1" applyFill="1" applyBorder="1" applyAlignment="1">
      <alignment vertical="center"/>
    </xf>
    <xf numFmtId="38" fontId="14" fillId="0" borderId="45" xfId="1" applyFont="1" applyFill="1" applyBorder="1" applyAlignment="1">
      <alignment vertical="center"/>
    </xf>
    <xf numFmtId="38" fontId="14" fillId="0" borderId="48" xfId="1" applyFont="1" applyFill="1" applyBorder="1" applyAlignment="1">
      <alignment vertical="center"/>
    </xf>
    <xf numFmtId="0" fontId="15" fillId="0" borderId="17" xfId="0" applyFont="1" applyFill="1" applyBorder="1" applyAlignment="1">
      <alignment horizontal="center" vertical="center"/>
    </xf>
    <xf numFmtId="38" fontId="15" fillId="0" borderId="65" xfId="1" applyFont="1" applyFill="1" applyBorder="1" applyAlignment="1">
      <alignment vertical="center"/>
    </xf>
    <xf numFmtId="38" fontId="15" fillId="0" borderId="11" xfId="1" applyFont="1" applyFill="1" applyBorder="1" applyAlignment="1">
      <alignment vertical="center"/>
    </xf>
    <xf numFmtId="38" fontId="15" fillId="0" borderId="32" xfId="1" applyFont="1" applyFill="1" applyBorder="1" applyAlignment="1">
      <alignment vertical="center"/>
    </xf>
    <xf numFmtId="38" fontId="15" fillId="0" borderId="64" xfId="1" applyFont="1" applyFill="1" applyBorder="1" applyAlignment="1">
      <alignment vertical="center"/>
    </xf>
    <xf numFmtId="38" fontId="15" fillId="0" borderId="63" xfId="1" applyFont="1" applyFill="1" applyBorder="1" applyAlignment="1">
      <alignment vertical="center"/>
    </xf>
    <xf numFmtId="38" fontId="15" fillId="0" borderId="83" xfId="1" applyFont="1" applyFill="1" applyBorder="1" applyAlignment="1">
      <alignment vertical="center"/>
    </xf>
    <xf numFmtId="166" fontId="14" fillId="0" borderId="48" xfId="0" applyNumberFormat="1" applyFont="1" applyFill="1" applyBorder="1" applyAlignment="1">
      <alignment vertical="center"/>
    </xf>
    <xf numFmtId="38" fontId="15" fillId="0" borderId="88" xfId="1" applyFont="1" applyFill="1" applyBorder="1" applyAlignment="1">
      <alignment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80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164" fontId="14" fillId="0" borderId="0" xfId="2" applyNumberFormat="1" applyFont="1" applyFill="1" applyAlignment="1"/>
    <xf numFmtId="9" fontId="15" fillId="0" borderId="11" xfId="2" applyFont="1" applyFill="1" applyBorder="1" applyAlignment="1">
      <alignment horizontal="center" vertical="center"/>
    </xf>
    <xf numFmtId="9" fontId="15" fillId="0" borderId="64" xfId="2" applyFont="1" applyFill="1" applyBorder="1" applyAlignment="1">
      <alignment horizontal="right" vertical="center"/>
    </xf>
    <xf numFmtId="9" fontId="15" fillId="0" borderId="32" xfId="2" applyFont="1" applyFill="1" applyBorder="1" applyAlignment="1">
      <alignment horizontal="right" vertical="center"/>
    </xf>
    <xf numFmtId="0" fontId="14" fillId="0" borderId="53" xfId="0" applyFont="1" applyFill="1" applyBorder="1" applyAlignment="1">
      <alignment vertical="center"/>
    </xf>
    <xf numFmtId="0" fontId="15" fillId="0" borderId="0" xfId="1" applyNumberFormat="1" applyFont="1" applyFill="1" applyBorder="1" applyAlignment="1">
      <alignment horizontal="center" vertical="center" wrapText="1"/>
    </xf>
    <xf numFmtId="9" fontId="15" fillId="0" borderId="5" xfId="0" applyNumberFormat="1" applyFont="1" applyFill="1" applyBorder="1" applyAlignment="1">
      <alignment horizontal="right" vertical="center"/>
    </xf>
    <xf numFmtId="0" fontId="15" fillId="0" borderId="5" xfId="1" applyNumberFormat="1" applyFont="1" applyFill="1" applyBorder="1" applyAlignment="1">
      <alignment horizontal="center" vertical="center" wrapText="1"/>
    </xf>
    <xf numFmtId="3" fontId="15" fillId="0" borderId="7" xfId="1" applyNumberFormat="1" applyFont="1" applyFill="1" applyBorder="1" applyAlignment="1">
      <alignment horizontal="right" vertical="center"/>
    </xf>
    <xf numFmtId="3" fontId="15" fillId="0" borderId="8" xfId="0" applyNumberFormat="1" applyFont="1" applyFill="1" applyBorder="1" applyAlignment="1">
      <alignment horizontal="right" vertical="center"/>
    </xf>
    <xf numFmtId="3" fontId="15" fillId="0" borderId="4" xfId="0" applyNumberFormat="1" applyFont="1" applyFill="1" applyBorder="1" applyAlignment="1">
      <alignment horizontal="right" vertical="center"/>
    </xf>
    <xf numFmtId="9" fontId="15" fillId="0" borderId="50" xfId="2" applyFont="1" applyFill="1" applyBorder="1" applyAlignment="1">
      <alignment horizontal="right" vertical="center"/>
    </xf>
    <xf numFmtId="0" fontId="14" fillId="0" borderId="26" xfId="0" applyFont="1" applyFill="1" applyBorder="1" applyAlignment="1">
      <alignment horizontal="right" vertical="center"/>
    </xf>
    <xf numFmtId="164" fontId="14" fillId="0" borderId="0" xfId="2" applyNumberFormat="1" applyFont="1" applyFill="1" applyAlignment="1">
      <alignment horizontal="right"/>
    </xf>
    <xf numFmtId="3" fontId="15" fillId="0" borderId="8" xfId="1" applyNumberFormat="1" applyFont="1" applyFill="1" applyBorder="1" applyAlignment="1">
      <alignment horizontal="right" vertical="center"/>
    </xf>
    <xf numFmtId="3" fontId="15" fillId="0" borderId="65" xfId="1" applyNumberFormat="1" applyFont="1" applyFill="1" applyBorder="1" applyAlignment="1">
      <alignment horizontal="right" vertical="center"/>
    </xf>
    <xf numFmtId="0" fontId="14" fillId="0" borderId="53" xfId="0" applyFont="1" applyFill="1" applyBorder="1" applyAlignment="1">
      <alignment horizontal="right" vertical="center"/>
    </xf>
    <xf numFmtId="38" fontId="14" fillId="0" borderId="103" xfId="1" applyFont="1" applyFill="1" applyBorder="1" applyAlignment="1">
      <alignment horizontal="right"/>
    </xf>
    <xf numFmtId="38" fontId="14" fillId="0" borderId="103" xfId="0" applyNumberFormat="1" applyFont="1" applyFill="1" applyBorder="1"/>
    <xf numFmtId="38" fontId="14" fillId="0" borderId="107" xfId="0" applyNumberFormat="1" applyFont="1" applyFill="1" applyBorder="1"/>
    <xf numFmtId="38" fontId="14" fillId="0" borderId="106" xfId="0" applyNumberFormat="1" applyFont="1" applyFill="1" applyBorder="1"/>
    <xf numFmtId="38" fontId="14" fillId="0" borderId="48" xfId="1" applyFont="1" applyFill="1" applyBorder="1" applyAlignment="1">
      <alignment horizontal="right"/>
    </xf>
    <xf numFmtId="38" fontId="14" fillId="0" borderId="48" xfId="0" applyNumberFormat="1" applyFont="1" applyFill="1" applyBorder="1"/>
    <xf numFmtId="38" fontId="14" fillId="0" borderId="59" xfId="0" applyNumberFormat="1" applyFont="1" applyFill="1" applyBorder="1"/>
    <xf numFmtId="38" fontId="14" fillId="0" borderId="66" xfId="0" applyNumberFormat="1" applyFont="1" applyFill="1" applyBorder="1"/>
    <xf numFmtId="38" fontId="14" fillId="0" borderId="32" xfId="1" applyFont="1" applyFill="1" applyBorder="1" applyAlignment="1">
      <alignment horizontal="right"/>
    </xf>
    <xf numFmtId="38" fontId="14" fillId="0" borderId="32" xfId="0" applyNumberFormat="1" applyFont="1" applyFill="1" applyBorder="1"/>
    <xf numFmtId="38" fontId="14" fillId="0" borderId="64" xfId="0" applyNumberFormat="1" applyFont="1" applyFill="1" applyBorder="1"/>
    <xf numFmtId="38" fontId="14" fillId="0" borderId="53" xfId="0" applyNumberFormat="1" applyFont="1" applyFill="1" applyBorder="1"/>
    <xf numFmtId="0" fontId="15" fillId="0" borderId="0" xfId="0" applyNumberFormat="1" applyFont="1" applyFill="1" applyBorder="1" applyAlignment="1">
      <alignment horizontal="center" vertical="center"/>
    </xf>
    <xf numFmtId="3" fontId="15" fillId="0" borderId="4" xfId="1" applyNumberFormat="1" applyFont="1" applyFill="1" applyBorder="1" applyAlignment="1">
      <alignment horizontal="right" vertical="center"/>
    </xf>
    <xf numFmtId="9" fontId="15" fillId="0" borderId="11" xfId="2" applyFont="1" applyFill="1" applyBorder="1" applyAlignment="1">
      <alignment horizontal="right" vertical="center"/>
    </xf>
    <xf numFmtId="0" fontId="15" fillId="0" borderId="12" xfId="0" applyNumberFormat="1" applyFont="1" applyFill="1" applyBorder="1" applyAlignment="1">
      <alignment horizontal="right" vertical="center"/>
    </xf>
    <xf numFmtId="38" fontId="15" fillId="0" borderId="9" xfId="1" applyNumberFormat="1" applyFont="1" applyFill="1" applyBorder="1" applyAlignment="1">
      <alignment horizontal="right" vertical="center"/>
    </xf>
    <xf numFmtId="38" fontId="15" fillId="0" borderId="65" xfId="1" applyNumberFormat="1" applyFont="1" applyFill="1" applyBorder="1" applyAlignment="1">
      <alignment horizontal="right" vertical="center"/>
    </xf>
    <xf numFmtId="38" fontId="15" fillId="0" borderId="4" xfId="1" applyNumberFormat="1" applyFont="1" applyFill="1" applyBorder="1" applyAlignment="1">
      <alignment horizontal="right" vertical="center"/>
    </xf>
    <xf numFmtId="9" fontId="15" fillId="0" borderId="63" xfId="2" applyNumberFormat="1" applyFont="1" applyFill="1" applyBorder="1" applyAlignment="1">
      <alignment horizontal="right" vertical="center"/>
    </xf>
    <xf numFmtId="9" fontId="15" fillId="0" borderId="83" xfId="2" applyNumberFormat="1" applyFont="1" applyFill="1" applyBorder="1" applyAlignment="1">
      <alignment horizontal="right" vertical="center"/>
    </xf>
    <xf numFmtId="38" fontId="15" fillId="0" borderId="84" xfId="0" applyNumberFormat="1" applyFont="1" applyFill="1" applyBorder="1" applyAlignment="1">
      <alignment horizontal="right" vertical="center"/>
    </xf>
    <xf numFmtId="9" fontId="15" fillId="0" borderId="32" xfId="2" applyNumberFormat="1" applyFont="1" applyFill="1" applyBorder="1" applyAlignment="1">
      <alignment horizontal="right" vertical="center"/>
    </xf>
    <xf numFmtId="38" fontId="15" fillId="0" borderId="38" xfId="0" applyNumberFormat="1" applyFont="1" applyFill="1" applyBorder="1"/>
    <xf numFmtId="38" fontId="15" fillId="0" borderId="16" xfId="0" applyNumberFormat="1" applyFont="1" applyFill="1" applyBorder="1"/>
    <xf numFmtId="38" fontId="15" fillId="0" borderId="57" xfId="0" applyNumberFormat="1" applyFont="1" applyFill="1" applyBorder="1"/>
    <xf numFmtId="38" fontId="15" fillId="0" borderId="61" xfId="0" applyNumberFormat="1" applyFont="1" applyFill="1" applyBorder="1"/>
    <xf numFmtId="38" fontId="15" fillId="0" borderId="92" xfId="0" applyNumberFormat="1" applyFont="1" applyFill="1" applyBorder="1"/>
    <xf numFmtId="38" fontId="15" fillId="0" borderId="93" xfId="0" applyNumberFormat="1" applyFont="1" applyFill="1" applyBorder="1"/>
    <xf numFmtId="38" fontId="15" fillId="0" borderId="87" xfId="0" applyNumberFormat="1" applyFont="1" applyFill="1" applyBorder="1"/>
    <xf numFmtId="38" fontId="15" fillId="0" borderId="94" xfId="0" applyNumberFormat="1" applyFont="1" applyFill="1" applyBorder="1"/>
    <xf numFmtId="38" fontId="14" fillId="0" borderId="108" xfId="0" applyNumberFormat="1" applyFont="1" applyFill="1" applyBorder="1"/>
    <xf numFmtId="38" fontId="14" fillId="0" borderId="51" xfId="0" applyNumberFormat="1" applyFont="1" applyFill="1" applyBorder="1"/>
    <xf numFmtId="38" fontId="14" fillId="0" borderId="12" xfId="0" applyNumberFormat="1" applyFont="1" applyFill="1" applyBorder="1"/>
    <xf numFmtId="38" fontId="15" fillId="0" borderId="97" xfId="0" applyNumberFormat="1" applyFont="1" applyFill="1" applyBorder="1"/>
    <xf numFmtId="38" fontId="15" fillId="0" borderId="102" xfId="0" applyNumberFormat="1" applyFont="1" applyFill="1" applyBorder="1"/>
    <xf numFmtId="38" fontId="15" fillId="0" borderId="96" xfId="0" applyNumberFormat="1" applyFont="1" applyFill="1" applyBorder="1"/>
    <xf numFmtId="38" fontId="15" fillId="0" borderId="101" xfId="0" applyNumberFormat="1" applyFont="1" applyFill="1" applyBorder="1"/>
    <xf numFmtId="38" fontId="14" fillId="0" borderId="26" xfId="0" applyNumberFormat="1" applyFont="1" applyFill="1" applyBorder="1"/>
    <xf numFmtId="0" fontId="15" fillId="8" borderId="0" xfId="0" applyFont="1" applyFill="1"/>
    <xf numFmtId="3" fontId="15" fillId="0" borderId="0" xfId="0" applyNumberFormat="1" applyFont="1" applyFill="1" applyBorder="1" applyAlignment="1">
      <alignment horizontal="right"/>
    </xf>
    <xf numFmtId="0" fontId="15" fillId="0" borderId="2" xfId="1" applyNumberFormat="1" applyFont="1" applyFill="1" applyBorder="1" applyAlignment="1">
      <alignment horizontal="center" vertical="center" wrapText="1"/>
    </xf>
    <xf numFmtId="0" fontId="15" fillId="0" borderId="6" xfId="1" applyNumberFormat="1" applyFont="1" applyFill="1" applyBorder="1" applyAlignment="1">
      <alignment horizontal="center" vertical="center" wrapText="1"/>
    </xf>
    <xf numFmtId="0" fontId="20" fillId="0" borderId="10" xfId="1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right" vertical="center"/>
    </xf>
    <xf numFmtId="0" fontId="14" fillId="0" borderId="0" xfId="0" applyFont="1" applyFill="1" applyAlignment="1">
      <alignment horizontal="left"/>
    </xf>
    <xf numFmtId="9" fontId="15" fillId="0" borderId="32" xfId="2" applyFont="1" applyFill="1" applyBorder="1" applyAlignment="1">
      <alignment horizontal="center" vertical="center"/>
    </xf>
    <xf numFmtId="0" fontId="14" fillId="9" borderId="111" xfId="0" applyFont="1" applyFill="1" applyBorder="1"/>
    <xf numFmtId="3" fontId="6" fillId="0" borderId="26" xfId="1" applyNumberFormat="1" applyFont="1" applyFill="1" applyBorder="1" applyAlignment="1">
      <alignment horizontal="right" vertical="center"/>
    </xf>
    <xf numFmtId="3" fontId="6" fillId="0" borderId="17" xfId="1" applyNumberFormat="1" applyFont="1" applyFill="1" applyBorder="1" applyAlignment="1">
      <alignment horizontal="right" vertical="center"/>
    </xf>
    <xf numFmtId="165" fontId="6" fillId="0" borderId="32" xfId="1" applyNumberFormat="1" applyFont="1" applyFill="1" applyBorder="1" applyAlignment="1">
      <alignment horizontal="right" vertical="center"/>
    </xf>
    <xf numFmtId="165" fontId="15" fillId="0" borderId="32" xfId="1" applyNumberFormat="1" applyFont="1" applyFill="1" applyBorder="1" applyAlignment="1">
      <alignment horizontal="right" vertical="center"/>
    </xf>
    <xf numFmtId="165" fontId="15" fillId="0" borderId="64" xfId="1" applyNumberFormat="1" applyFont="1" applyFill="1" applyBorder="1" applyAlignment="1">
      <alignment horizontal="right" vertical="center"/>
    </xf>
    <xf numFmtId="165" fontId="15" fillId="0" borderId="53" xfId="1" applyNumberFormat="1" applyFont="1" applyFill="1" applyBorder="1" applyAlignment="1">
      <alignment horizontal="right" vertical="center"/>
    </xf>
    <xf numFmtId="3" fontId="6" fillId="0" borderId="0" xfId="1" applyNumberFormat="1" applyFont="1" applyFill="1" applyBorder="1" applyAlignment="1">
      <alignment horizontal="right" vertical="center"/>
    </xf>
    <xf numFmtId="3" fontId="6" fillId="0" borderId="18" xfId="1" applyNumberFormat="1" applyFont="1" applyFill="1" applyBorder="1" applyAlignment="1">
      <alignment horizontal="right" vertical="center"/>
    </xf>
    <xf numFmtId="3" fontId="15" fillId="0" borderId="18" xfId="1" applyNumberFormat="1" applyFont="1" applyFill="1" applyBorder="1" applyAlignment="1">
      <alignment horizontal="right" vertical="center"/>
    </xf>
    <xf numFmtId="38" fontId="15" fillId="0" borderId="8" xfId="0" applyNumberFormat="1" applyFont="1" applyFill="1" applyBorder="1" applyAlignment="1">
      <alignment horizontal="right" vertical="center"/>
    </xf>
    <xf numFmtId="3" fontId="15" fillId="0" borderId="65" xfId="0" applyNumberFormat="1" applyFont="1" applyFill="1" applyBorder="1" applyAlignment="1">
      <alignment horizontal="right" vertical="center"/>
    </xf>
    <xf numFmtId="9" fontId="15" fillId="0" borderId="32" xfId="1" applyNumberFormat="1" applyFont="1" applyFill="1" applyBorder="1" applyAlignment="1">
      <alignment vertical="center"/>
    </xf>
    <xf numFmtId="9" fontId="15" fillId="0" borderId="18" xfId="2" applyFont="1" applyFill="1" applyBorder="1" applyAlignment="1">
      <alignment horizontal="right" vertical="center"/>
    </xf>
    <xf numFmtId="3" fontId="2" fillId="0" borderId="0" xfId="0" applyNumberFormat="1" applyFont="1" applyFill="1"/>
    <xf numFmtId="0" fontId="15" fillId="0" borderId="1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/>
    </xf>
    <xf numFmtId="38" fontId="15" fillId="10" borderId="8" xfId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5" fillId="0" borderId="26" xfId="0" applyFont="1" applyFill="1" applyBorder="1" applyAlignment="1">
      <alignment horizontal="center" vertical="center"/>
    </xf>
    <xf numFmtId="38" fontId="6" fillId="0" borderId="63" xfId="1" applyFont="1" applyFill="1" applyBorder="1" applyAlignment="1">
      <alignment vertical="center"/>
    </xf>
    <xf numFmtId="38" fontId="15" fillId="0" borderId="85" xfId="1" applyFont="1" applyFill="1" applyBorder="1" applyAlignment="1">
      <alignment vertical="center"/>
    </xf>
    <xf numFmtId="9" fontId="6" fillId="0" borderId="11" xfId="2" applyFont="1" applyFill="1" applyBorder="1" applyAlignment="1">
      <alignment horizontal="center" vertical="center"/>
    </xf>
    <xf numFmtId="9" fontId="15" fillId="0" borderId="53" xfId="2" applyFont="1" applyFill="1" applyBorder="1" applyAlignment="1">
      <alignment horizontal="right" vertical="center"/>
    </xf>
    <xf numFmtId="3" fontId="15" fillId="0" borderId="100" xfId="0" applyNumberFormat="1" applyFont="1" applyFill="1" applyBorder="1" applyAlignment="1">
      <alignment horizontal="right" vertical="center"/>
    </xf>
    <xf numFmtId="9" fontId="15" fillId="0" borderId="26" xfId="2" applyFont="1" applyFill="1" applyBorder="1" applyAlignment="1">
      <alignment horizontal="right" vertical="center"/>
    </xf>
    <xf numFmtId="9" fontId="15" fillId="0" borderId="17" xfId="2" applyFont="1" applyFill="1" applyBorder="1" applyAlignment="1">
      <alignment horizontal="right" vertical="center"/>
    </xf>
    <xf numFmtId="38" fontId="15" fillId="0" borderId="14" xfId="1" applyNumberFormat="1" applyFont="1" applyFill="1" applyBorder="1" applyAlignment="1">
      <alignment horizontal="right" vertical="center"/>
    </xf>
    <xf numFmtId="9" fontId="15" fillId="0" borderId="88" xfId="2" applyNumberFormat="1" applyFont="1" applyFill="1" applyBorder="1" applyAlignment="1">
      <alignment horizontal="right" vertical="center"/>
    </xf>
    <xf numFmtId="9" fontId="15" fillId="0" borderId="62" xfId="2" applyNumberFormat="1" applyFont="1" applyFill="1" applyBorder="1" applyAlignment="1">
      <alignment horizontal="right" vertical="center"/>
    </xf>
    <xf numFmtId="9" fontId="6" fillId="0" borderId="32" xfId="2" applyNumberFormat="1" applyFont="1" applyFill="1" applyBorder="1" applyAlignment="1">
      <alignment horizontal="right" vertical="center"/>
    </xf>
    <xf numFmtId="165" fontId="15" fillId="0" borderId="12" xfId="1" applyNumberFormat="1" applyFont="1" applyFill="1" applyBorder="1" applyAlignment="1">
      <alignment horizontal="right" vertical="center"/>
    </xf>
    <xf numFmtId="3" fontId="15" fillId="0" borderId="7" xfId="0" applyNumberFormat="1" applyFont="1" applyFill="1" applyBorder="1" applyAlignment="1">
      <alignment horizontal="right" vertical="center"/>
    </xf>
    <xf numFmtId="38" fontId="15" fillId="0" borderId="7" xfId="0" applyNumberFormat="1" applyFont="1" applyFill="1" applyBorder="1" applyAlignment="1">
      <alignment horizontal="right" vertical="center"/>
    </xf>
    <xf numFmtId="0" fontId="15" fillId="0" borderId="53" xfId="0" applyNumberFormat="1" applyFont="1" applyFill="1" applyBorder="1" applyAlignment="1">
      <alignment horizontal="right" vertical="center"/>
    </xf>
    <xf numFmtId="38" fontId="15" fillId="10" borderId="9" xfId="1" applyFont="1" applyFill="1" applyBorder="1" applyAlignment="1">
      <alignment vertical="center"/>
    </xf>
    <xf numFmtId="9" fontId="15" fillId="10" borderId="11" xfId="2" applyFont="1" applyFill="1" applyBorder="1" applyAlignment="1">
      <alignment horizontal="center" vertical="center"/>
    </xf>
    <xf numFmtId="9" fontId="15" fillId="10" borderId="32" xfId="2" applyFont="1" applyFill="1" applyBorder="1" applyAlignment="1">
      <alignment horizontal="right" vertical="center"/>
    </xf>
    <xf numFmtId="3" fontId="15" fillId="10" borderId="8" xfId="1" applyNumberFormat="1" applyFont="1" applyFill="1" applyBorder="1" applyAlignment="1">
      <alignment horizontal="right" vertical="center"/>
    </xf>
    <xf numFmtId="38" fontId="2" fillId="0" borderId="56" xfId="1" applyFont="1" applyFill="1" applyBorder="1" applyAlignment="1">
      <alignment vertical="center"/>
    </xf>
    <xf numFmtId="38" fontId="14" fillId="0" borderId="0" xfId="0" applyNumberFormat="1" applyFont="1" applyFill="1" applyAlignment="1">
      <alignment horizontal="right"/>
    </xf>
    <xf numFmtId="38" fontId="14" fillId="0" borderId="0" xfId="0" applyNumberFormat="1" applyFont="1" applyFill="1"/>
    <xf numFmtId="38" fontId="15" fillId="10" borderId="11" xfId="1" applyFont="1" applyFill="1" applyBorder="1" applyAlignment="1">
      <alignment vertical="center"/>
    </xf>
    <xf numFmtId="3" fontId="6" fillId="10" borderId="7" xfId="1" applyNumberFormat="1" applyFont="1" applyFill="1" applyBorder="1" applyAlignment="1">
      <alignment horizontal="right" vertical="center"/>
    </xf>
    <xf numFmtId="38" fontId="6" fillId="10" borderId="9" xfId="1" applyNumberFormat="1" applyFont="1" applyFill="1" applyBorder="1" applyAlignment="1">
      <alignment horizontal="right" vertical="center"/>
    </xf>
    <xf numFmtId="9" fontId="15" fillId="10" borderId="32" xfId="2" applyNumberFormat="1" applyFont="1" applyFill="1" applyBorder="1" applyAlignment="1">
      <alignment horizontal="right" vertical="center"/>
    </xf>
    <xf numFmtId="38" fontId="15" fillId="10" borderId="92" xfId="0" applyNumberFormat="1" applyFont="1" applyFill="1" applyBorder="1"/>
    <xf numFmtId="38" fontId="14" fillId="10" borderId="103" xfId="0" applyNumberFormat="1" applyFont="1" applyFill="1" applyBorder="1"/>
    <xf numFmtId="3" fontId="6" fillId="0" borderId="15" xfId="0" applyNumberFormat="1" applyFont="1" applyFill="1" applyBorder="1" applyAlignment="1">
      <alignment vertical="center"/>
    </xf>
    <xf numFmtId="3" fontId="6" fillId="0" borderId="16" xfId="0" applyNumberFormat="1" applyFont="1" applyFill="1" applyBorder="1" applyAlignment="1">
      <alignment vertical="center"/>
    </xf>
    <xf numFmtId="3" fontId="6" fillId="0" borderId="24" xfId="0" applyNumberFormat="1" applyFont="1" applyFill="1" applyBorder="1" applyAlignment="1">
      <alignment vertical="center"/>
    </xf>
    <xf numFmtId="3" fontId="6" fillId="0" borderId="27" xfId="0" applyNumberFormat="1" applyFont="1" applyFill="1" applyBorder="1" applyAlignment="1">
      <alignment vertical="center"/>
    </xf>
    <xf numFmtId="3" fontId="6" fillId="0" borderId="28" xfId="0" applyNumberFormat="1" applyFont="1" applyFill="1" applyBorder="1" applyAlignment="1">
      <alignment vertical="center"/>
    </xf>
    <xf numFmtId="3" fontId="6" fillId="0" borderId="49" xfId="0" applyNumberFormat="1" applyFont="1" applyFill="1" applyBorder="1" applyAlignment="1">
      <alignment vertical="center"/>
    </xf>
    <xf numFmtId="3" fontId="6" fillId="0" borderId="59" xfId="0" applyNumberFormat="1" applyFont="1" applyFill="1" applyBorder="1" applyAlignment="1">
      <alignment vertical="center"/>
    </xf>
    <xf numFmtId="3" fontId="6" fillId="0" borderId="35" xfId="0" applyNumberFormat="1" applyFont="1" applyFill="1" applyBorder="1" applyAlignment="1">
      <alignment vertical="center"/>
    </xf>
    <xf numFmtId="3" fontId="6" fillId="0" borderId="36" xfId="0" applyNumberFormat="1" applyFont="1" applyFill="1" applyBorder="1" applyAlignment="1">
      <alignment vertical="center"/>
    </xf>
    <xf numFmtId="3" fontId="6" fillId="0" borderId="63" xfId="0" applyNumberFormat="1" applyFont="1" applyFill="1" applyBorder="1" applyAlignment="1">
      <alignment vertical="center"/>
    </xf>
    <xf numFmtId="3" fontId="6" fillId="0" borderId="83" xfId="0" applyNumberFormat="1" applyFont="1" applyFill="1" applyBorder="1" applyAlignment="1">
      <alignment vertical="center"/>
    </xf>
    <xf numFmtId="38" fontId="6" fillId="0" borderId="16" xfId="1" applyFont="1" applyFill="1" applyBorder="1" applyAlignment="1">
      <alignment vertical="center"/>
    </xf>
    <xf numFmtId="38" fontId="6" fillId="0" borderId="24" xfId="1" applyFont="1" applyFill="1" applyBorder="1" applyAlignment="1">
      <alignment vertical="center"/>
    </xf>
    <xf numFmtId="38" fontId="6" fillId="0" borderId="81" xfId="1" applyFont="1" applyFill="1" applyBorder="1" applyAlignment="1">
      <alignment vertical="center"/>
    </xf>
    <xf numFmtId="38" fontId="6" fillId="0" borderId="50" xfId="1" applyFont="1" applyFill="1" applyBorder="1" applyAlignment="1">
      <alignment vertical="center"/>
    </xf>
    <xf numFmtId="0" fontId="6" fillId="0" borderId="50" xfId="0" applyFont="1" applyFill="1" applyBorder="1" applyAlignment="1">
      <alignment horizontal="center" vertical="center"/>
    </xf>
    <xf numFmtId="38" fontId="6" fillId="0" borderId="65" xfId="1" applyFont="1" applyFill="1" applyBorder="1" applyAlignment="1">
      <alignment vertical="center"/>
    </xf>
    <xf numFmtId="38" fontId="6" fillId="0" borderId="64" xfId="1" applyFont="1" applyFill="1" applyBorder="1" applyAlignment="1">
      <alignment vertical="center"/>
    </xf>
    <xf numFmtId="38" fontId="6" fillId="0" borderId="83" xfId="1" applyFont="1" applyFill="1" applyBorder="1" applyAlignment="1">
      <alignment vertical="center"/>
    </xf>
    <xf numFmtId="0" fontId="15" fillId="0" borderId="18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0" fontId="15" fillId="0" borderId="26" xfId="0" applyFont="1" applyFill="1" applyBorder="1" applyAlignment="1">
      <alignment horizontal="center" vertical="center"/>
    </xf>
    <xf numFmtId="38" fontId="15" fillId="10" borderId="22" xfId="1" applyFont="1" applyFill="1" applyBorder="1" applyAlignment="1">
      <alignment vertical="center"/>
    </xf>
    <xf numFmtId="38" fontId="15" fillId="10" borderId="38" xfId="1" applyFont="1" applyFill="1" applyBorder="1" applyAlignment="1">
      <alignment vertical="center"/>
    </xf>
    <xf numFmtId="38" fontId="15" fillId="10" borderId="17" xfId="1" applyFont="1" applyFill="1" applyBorder="1" applyAlignment="1">
      <alignment vertical="center"/>
    </xf>
    <xf numFmtId="38" fontId="14" fillId="10" borderId="48" xfId="1" applyFont="1" applyFill="1" applyBorder="1" applyAlignment="1">
      <alignment horizontal="right"/>
    </xf>
    <xf numFmtId="38" fontId="14" fillId="10" borderId="48" xfId="0" applyNumberFormat="1" applyFont="1" applyFill="1" applyBorder="1"/>
    <xf numFmtId="38" fontId="15" fillId="10" borderId="96" xfId="0" applyNumberFormat="1" applyFont="1" applyFill="1" applyBorder="1"/>
    <xf numFmtId="38" fontId="2" fillId="0" borderId="0" xfId="0" applyNumberFormat="1" applyFont="1" applyFill="1" applyBorder="1"/>
    <xf numFmtId="3" fontId="15" fillId="10" borderId="56" xfId="0" applyNumberFormat="1" applyFont="1" applyFill="1" applyBorder="1" applyAlignment="1">
      <alignment vertical="center"/>
    </xf>
    <xf numFmtId="3" fontId="15" fillId="10" borderId="45" xfId="0" applyNumberFormat="1" applyFont="1" applyFill="1" applyBorder="1" applyAlignment="1">
      <alignment vertical="center"/>
    </xf>
    <xf numFmtId="3" fontId="15" fillId="10" borderId="66" xfId="0" applyNumberFormat="1" applyFont="1" applyFill="1" applyBorder="1" applyAlignment="1">
      <alignment vertical="center"/>
    </xf>
    <xf numFmtId="3" fontId="15" fillId="10" borderId="48" xfId="0" applyNumberFormat="1" applyFont="1" applyFill="1" applyBorder="1" applyAlignment="1">
      <alignment vertical="center"/>
    </xf>
    <xf numFmtId="38" fontId="15" fillId="10" borderId="57" xfId="1" applyFont="1" applyFill="1" applyBorder="1" applyAlignment="1">
      <alignment vertical="center"/>
    </xf>
    <xf numFmtId="38" fontId="15" fillId="10" borderId="26" xfId="1" applyFont="1" applyFill="1" applyBorder="1" applyAlignment="1">
      <alignment vertical="center"/>
    </xf>
    <xf numFmtId="38" fontId="15" fillId="10" borderId="7" xfId="1" applyFont="1" applyFill="1" applyBorder="1" applyAlignment="1">
      <alignment vertical="center"/>
    </xf>
    <xf numFmtId="38" fontId="15" fillId="10" borderId="53" xfId="1" applyFont="1" applyFill="1" applyBorder="1" applyAlignment="1">
      <alignment vertical="center"/>
    </xf>
    <xf numFmtId="38" fontId="15" fillId="10" borderId="32" xfId="1" applyFont="1" applyFill="1" applyBorder="1" applyAlignment="1">
      <alignment vertical="center"/>
    </xf>
    <xf numFmtId="38" fontId="15" fillId="10" borderId="14" xfId="1" applyFont="1" applyFill="1" applyBorder="1" applyAlignment="1">
      <alignment vertical="center"/>
    </xf>
    <xf numFmtId="9" fontId="15" fillId="10" borderId="53" xfId="2" applyFont="1" applyFill="1" applyBorder="1" applyAlignment="1">
      <alignment horizontal="right" vertical="center"/>
    </xf>
    <xf numFmtId="3" fontId="15" fillId="10" borderId="7" xfId="1" applyNumberFormat="1" applyFont="1" applyFill="1" applyBorder="1" applyAlignment="1">
      <alignment horizontal="right" vertical="center"/>
    </xf>
    <xf numFmtId="38" fontId="14" fillId="10" borderId="106" xfId="0" applyNumberFormat="1" applyFont="1" applyFill="1" applyBorder="1"/>
    <xf numFmtId="38" fontId="14" fillId="10" borderId="66" xfId="0" applyNumberFormat="1" applyFont="1" applyFill="1" applyBorder="1"/>
    <xf numFmtId="3" fontId="15" fillId="10" borderId="4" xfId="1" applyNumberFormat="1" applyFont="1" applyFill="1" applyBorder="1" applyAlignment="1">
      <alignment horizontal="right" vertical="center"/>
    </xf>
    <xf numFmtId="38" fontId="15" fillId="10" borderId="87" xfId="0" applyNumberFormat="1" applyFont="1" applyFill="1" applyBorder="1"/>
    <xf numFmtId="38" fontId="15" fillId="10" borderId="101" xfId="0" applyNumberFormat="1" applyFont="1" applyFill="1" applyBorder="1"/>
    <xf numFmtId="3" fontId="15" fillId="11" borderId="26" xfId="0" applyNumberFormat="1" applyFont="1" applyFill="1" applyBorder="1" applyAlignment="1">
      <alignment vertical="center"/>
    </xf>
    <xf numFmtId="38" fontId="15" fillId="0" borderId="9" xfId="1" applyFont="1" applyFill="1" applyBorder="1" applyAlignment="1">
      <alignment horizontal="center" vertical="center" wrapText="1"/>
    </xf>
    <xf numFmtId="38" fontId="15" fillId="0" borderId="14" xfId="1" applyFont="1" applyFill="1" applyBorder="1" applyAlignment="1">
      <alignment horizontal="center" vertical="center" wrapText="1"/>
    </xf>
    <xf numFmtId="38" fontId="15" fillId="0" borderId="13" xfId="1" applyFont="1" applyFill="1" applyBorder="1" applyAlignment="1">
      <alignment horizontal="center" vertical="center"/>
    </xf>
    <xf numFmtId="38" fontId="15" fillId="0" borderId="18" xfId="1" applyFont="1" applyFill="1" applyBorder="1" applyAlignment="1">
      <alignment horizontal="center" vertical="center"/>
    </xf>
    <xf numFmtId="38" fontId="15" fillId="0" borderId="0" xfId="1" applyFont="1" applyFill="1" applyBorder="1" applyAlignment="1">
      <alignment horizontal="center" vertical="center"/>
    </xf>
    <xf numFmtId="38" fontId="15" fillId="0" borderId="19" xfId="1" applyFont="1" applyFill="1" applyBorder="1" applyAlignment="1">
      <alignment horizontal="center" vertical="center"/>
    </xf>
    <xf numFmtId="38" fontId="15" fillId="0" borderId="11" xfId="1" applyFont="1" applyFill="1" applyBorder="1" applyAlignment="1">
      <alignment horizontal="center" vertical="center"/>
    </xf>
    <xf numFmtId="38" fontId="15" fillId="0" borderId="1" xfId="1" applyFont="1" applyFill="1" applyBorder="1" applyAlignment="1">
      <alignment horizontal="center" vertical="center"/>
    </xf>
    <xf numFmtId="38" fontId="15" fillId="0" borderId="29" xfId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29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/>
    </xf>
    <xf numFmtId="0" fontId="14" fillId="0" borderId="30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/>
    </xf>
    <xf numFmtId="0" fontId="15" fillId="9" borderId="14" xfId="0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0" fontId="15" fillId="9" borderId="18" xfId="0" applyFont="1" applyFill="1" applyBorder="1" applyAlignment="1">
      <alignment horizontal="center" vertical="center"/>
    </xf>
    <xf numFmtId="0" fontId="15" fillId="9" borderId="0" xfId="0" applyFont="1" applyFill="1" applyBorder="1" applyAlignment="1">
      <alignment horizontal="center" vertical="center"/>
    </xf>
    <xf numFmtId="0" fontId="15" fillId="9" borderId="26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 vertical="center"/>
    </xf>
    <xf numFmtId="0" fontId="6" fillId="0" borderId="26" xfId="0" applyFont="1" applyFill="1" applyBorder="1" applyAlignment="1">
      <alignment horizontal="right" vertical="center"/>
    </xf>
    <xf numFmtId="0" fontId="6" fillId="0" borderId="11" xfId="0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right" vertical="center"/>
    </xf>
    <xf numFmtId="0" fontId="6" fillId="0" borderId="53" xfId="0" applyFont="1" applyFill="1" applyBorder="1" applyAlignment="1">
      <alignment horizontal="right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53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/>
    </xf>
    <xf numFmtId="0" fontId="15" fillId="0" borderId="82" xfId="0" applyFont="1" applyFill="1" applyBorder="1" applyAlignment="1">
      <alignment horizontal="center"/>
    </xf>
    <xf numFmtId="0" fontId="15" fillId="0" borderId="57" xfId="0" applyFont="1" applyFill="1" applyBorder="1" applyAlignment="1">
      <alignment horizontal="center"/>
    </xf>
    <xf numFmtId="0" fontId="15" fillId="0" borderId="95" xfId="0" applyFont="1" applyFill="1" applyBorder="1" applyAlignment="1">
      <alignment horizontal="center"/>
    </xf>
    <xf numFmtId="0" fontId="15" fillId="0" borderId="86" xfId="0" applyFont="1" applyFill="1" applyBorder="1" applyAlignment="1">
      <alignment horizontal="center"/>
    </xf>
    <xf numFmtId="0" fontId="15" fillId="0" borderId="87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82" xfId="0" applyFont="1" applyFill="1" applyBorder="1" applyAlignment="1">
      <alignment horizontal="center"/>
    </xf>
    <xf numFmtId="0" fontId="6" fillId="0" borderId="57" xfId="0" applyFont="1" applyFill="1" applyBorder="1" applyAlignment="1">
      <alignment horizontal="center"/>
    </xf>
    <xf numFmtId="0" fontId="6" fillId="0" borderId="95" xfId="0" applyFont="1" applyFill="1" applyBorder="1" applyAlignment="1">
      <alignment horizontal="center"/>
    </xf>
    <xf numFmtId="0" fontId="6" fillId="0" borderId="86" xfId="0" applyFont="1" applyFill="1" applyBorder="1" applyAlignment="1">
      <alignment horizontal="center"/>
    </xf>
    <xf numFmtId="0" fontId="6" fillId="0" borderId="87" xfId="0" applyFont="1" applyFill="1" applyBorder="1" applyAlignment="1">
      <alignment horizontal="center"/>
    </xf>
    <xf numFmtId="0" fontId="14" fillId="0" borderId="104" xfId="0" applyFont="1" applyFill="1" applyBorder="1" applyAlignment="1">
      <alignment horizontal="right"/>
    </xf>
    <xf numFmtId="0" fontId="14" fillId="0" borderId="105" xfId="0" applyFont="1" applyFill="1" applyBorder="1" applyAlignment="1">
      <alignment horizontal="right"/>
    </xf>
    <xf numFmtId="0" fontId="14" fillId="0" borderId="106" xfId="0" applyFont="1" applyFill="1" applyBorder="1" applyAlignment="1">
      <alignment horizontal="right"/>
    </xf>
    <xf numFmtId="0" fontId="15" fillId="0" borderId="15" xfId="0" applyFont="1" applyFill="1" applyBorder="1" applyAlignment="1">
      <alignment horizontal="center" vertical="center"/>
    </xf>
    <xf numFmtId="0" fontId="15" fillId="0" borderId="82" xfId="0" applyFont="1" applyFill="1" applyBorder="1" applyAlignment="1">
      <alignment horizontal="center" vertical="center"/>
    </xf>
    <xf numFmtId="0" fontId="15" fillId="0" borderId="57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95" xfId="0" applyFont="1" applyFill="1" applyBorder="1" applyAlignment="1">
      <alignment horizontal="center" vertical="center"/>
    </xf>
    <xf numFmtId="0" fontId="15" fillId="0" borderId="86" xfId="0" applyFont="1" applyFill="1" applyBorder="1" applyAlignment="1">
      <alignment horizontal="center" vertical="center"/>
    </xf>
    <xf numFmtId="0" fontId="15" fillId="0" borderId="87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26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4" xfId="0" applyFont="1" applyFill="1" applyBorder="1" applyAlignment="1">
      <alignment horizontal="center" vertical="center"/>
    </xf>
    <xf numFmtId="0" fontId="6" fillId="9" borderId="7" xfId="0" applyFont="1" applyFill="1" applyBorder="1" applyAlignment="1">
      <alignment horizontal="center" vertical="center"/>
    </xf>
    <xf numFmtId="0" fontId="6" fillId="9" borderId="18" xfId="0" applyFont="1" applyFill="1" applyBorder="1" applyAlignment="1">
      <alignment horizontal="center" vertical="center"/>
    </xf>
    <xf numFmtId="0" fontId="6" fillId="9" borderId="0" xfId="0" applyFont="1" applyFill="1" applyBorder="1" applyAlignment="1">
      <alignment horizontal="center" vertical="center"/>
    </xf>
    <xf numFmtId="0" fontId="6" fillId="9" borderId="26" xfId="0" applyFont="1" applyFill="1" applyBorder="1" applyAlignment="1">
      <alignment horizontal="center" vertical="center"/>
    </xf>
    <xf numFmtId="0" fontId="14" fillId="0" borderId="49" xfId="0" applyFont="1" applyFill="1" applyBorder="1" applyAlignment="1">
      <alignment horizontal="right"/>
    </xf>
    <xf numFmtId="0" fontId="14" fillId="0" borderId="99" xfId="0" applyFont="1" applyFill="1" applyBorder="1" applyAlignment="1">
      <alignment horizontal="right"/>
    </xf>
    <xf numFmtId="0" fontId="14" fillId="0" borderId="66" xfId="0" applyFont="1" applyFill="1" applyBorder="1" applyAlignment="1">
      <alignment horizontal="right"/>
    </xf>
    <xf numFmtId="0" fontId="14" fillId="0" borderId="11" xfId="0" applyFont="1" applyFill="1" applyBorder="1" applyAlignment="1">
      <alignment horizontal="right"/>
    </xf>
    <xf numFmtId="0" fontId="14" fillId="0" borderId="1" xfId="0" applyFont="1" applyFill="1" applyBorder="1" applyAlignment="1">
      <alignment horizontal="right"/>
    </xf>
    <xf numFmtId="0" fontId="14" fillId="0" borderId="53" xfId="0" applyFont="1" applyFill="1" applyBorder="1" applyAlignment="1">
      <alignment horizontal="right"/>
    </xf>
    <xf numFmtId="0" fontId="6" fillId="0" borderId="8" xfId="0" applyFont="1" applyFill="1" applyBorder="1" applyAlignment="1">
      <alignment horizontal="center" vertical="center" textRotation="90"/>
    </xf>
    <xf numFmtId="0" fontId="6" fillId="0" borderId="17" xfId="0" applyFont="1" applyFill="1" applyBorder="1" applyAlignment="1">
      <alignment horizontal="center" vertical="center" textRotation="90"/>
    </xf>
    <xf numFmtId="0" fontId="15" fillId="0" borderId="1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29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vertical="center"/>
    </xf>
    <xf numFmtId="0" fontId="14" fillId="0" borderId="18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19" xfId="0" applyFont="1" applyFill="1" applyBorder="1" applyAlignment="1">
      <alignment vertical="center"/>
    </xf>
    <xf numFmtId="0" fontId="14" fillId="0" borderId="1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14" fillId="0" borderId="29" xfId="0" applyFont="1" applyFill="1" applyBorder="1" applyAlignment="1">
      <alignment vertical="center"/>
    </xf>
    <xf numFmtId="0" fontId="13" fillId="0" borderId="18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17" fontId="12" fillId="3" borderId="0" xfId="0" applyNumberFormat="1" applyFont="1" applyFill="1" applyAlignment="1">
      <alignment horizontal="left" vertical="center"/>
    </xf>
    <xf numFmtId="38" fontId="15" fillId="0" borderId="9" xfId="1" applyFont="1" applyFill="1" applyBorder="1" applyAlignment="1">
      <alignment horizontal="center" vertical="center"/>
    </xf>
    <xf numFmtId="38" fontId="15" fillId="0" borderId="14" xfId="1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15" fillId="0" borderId="25" xfId="0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6" fillId="3" borderId="37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0" borderId="76" xfId="0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0" fontId="15" fillId="0" borderId="98" xfId="0" applyFont="1" applyFill="1" applyBorder="1" applyAlignment="1">
      <alignment horizontal="center" vertical="center"/>
    </xf>
    <xf numFmtId="0" fontId="15" fillId="0" borderId="89" xfId="0" applyFont="1" applyFill="1" applyBorder="1" applyAlignment="1">
      <alignment horizontal="center" vertical="center"/>
    </xf>
    <xf numFmtId="0" fontId="15" fillId="0" borderId="90" xfId="0" applyFont="1" applyFill="1" applyBorder="1" applyAlignment="1">
      <alignment horizontal="center" vertical="center"/>
    </xf>
    <xf numFmtId="0" fontId="15" fillId="0" borderId="91" xfId="0" applyFont="1" applyFill="1" applyBorder="1" applyAlignment="1">
      <alignment horizontal="center" vertical="center"/>
    </xf>
    <xf numFmtId="0" fontId="2" fillId="8" borderId="6" xfId="0" applyFont="1" applyFill="1" applyBorder="1" applyAlignment="1">
      <alignment horizontal="center"/>
    </xf>
    <xf numFmtId="0" fontId="2" fillId="0" borderId="104" xfId="0" applyFont="1" applyFill="1" applyBorder="1" applyAlignment="1">
      <alignment horizontal="right"/>
    </xf>
    <xf numFmtId="0" fontId="2" fillId="0" borderId="105" xfId="0" applyFont="1" applyFill="1" applyBorder="1" applyAlignment="1">
      <alignment horizontal="right"/>
    </xf>
    <xf numFmtId="0" fontId="2" fillId="0" borderId="106" xfId="0" applyFont="1" applyFill="1" applyBorder="1" applyAlignment="1">
      <alignment horizontal="right"/>
    </xf>
    <xf numFmtId="0" fontId="2" fillId="0" borderId="49" xfId="0" applyFont="1" applyFill="1" applyBorder="1" applyAlignment="1">
      <alignment horizontal="right"/>
    </xf>
    <xf numFmtId="0" fontId="2" fillId="0" borderId="99" xfId="0" applyFont="1" applyFill="1" applyBorder="1" applyAlignment="1">
      <alignment horizontal="right"/>
    </xf>
    <xf numFmtId="0" fontId="2" fillId="0" borderId="66" xfId="0" applyFont="1" applyFill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right"/>
    </xf>
    <xf numFmtId="0" fontId="2" fillId="0" borderId="53" xfId="0" applyFont="1" applyFill="1" applyBorder="1" applyAlignment="1">
      <alignment horizontal="right"/>
    </xf>
    <xf numFmtId="0" fontId="15" fillId="0" borderId="63" xfId="0" applyFont="1" applyFill="1" applyBorder="1" applyAlignment="1">
      <alignment horizontal="center" vertical="center" wrapText="1"/>
    </xf>
    <xf numFmtId="0" fontId="15" fillId="0" borderId="85" xfId="0" applyFont="1" applyFill="1" applyBorder="1" applyAlignment="1">
      <alignment horizontal="center" vertical="center" wrapText="1"/>
    </xf>
    <xf numFmtId="0" fontId="15" fillId="0" borderId="67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19" xfId="0" applyFont="1" applyFill="1" applyBorder="1" applyAlignment="1">
      <alignment vertical="center"/>
    </xf>
    <xf numFmtId="0" fontId="13" fillId="0" borderId="1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13" fillId="0" borderId="29" xfId="0" applyFont="1" applyFill="1" applyBorder="1" applyAlignment="1">
      <alignment vertical="center"/>
    </xf>
  </cellXfs>
  <cellStyles count="4">
    <cellStyle name="Comma [0]" xfId="1" builtinId="6"/>
    <cellStyle name="Normal" xfId="0" builtinId="0"/>
    <cellStyle name="Percent" xfId="2" builtinId="5"/>
    <cellStyle name="標準 2" xfId="3" xr:uid="{00000000-0005-0000-0000-000003000000}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D4EC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BV1099"/>
  <sheetViews>
    <sheetView showGridLines="0" showZeros="0" tabSelected="1" zoomScaleNormal="100" workbookViewId="0">
      <pane xSplit="10" ySplit="4" topLeftCell="BD5" activePane="bottomRight" state="frozen"/>
      <selection pane="topRight" activeCell="K1" sqref="K1"/>
      <selection pane="bottomLeft" activeCell="A5" sqref="A5"/>
      <selection pane="bottomRight" activeCell="C1" sqref="C1:BT1048576"/>
    </sheetView>
  </sheetViews>
  <sheetFormatPr defaultColWidth="9" defaultRowHeight="13.8" outlineLevelRow="2" outlineLevelCol="1"/>
  <cols>
    <col min="1" max="1" width="6.44140625" style="157" hidden="1" customWidth="1" outlineLevel="1"/>
    <col min="2" max="2" width="7.44140625" style="159" hidden="1" customWidth="1" outlineLevel="1"/>
    <col min="3" max="3" width="7.77734375" style="1" customWidth="1" collapsed="1"/>
    <col min="4" max="4" width="5.21875" style="217" customWidth="1"/>
    <col min="5" max="5" width="2.6640625" style="217" customWidth="1"/>
    <col min="6" max="6" width="15.44140625" style="217" customWidth="1"/>
    <col min="7" max="8" width="1.6640625" style="217" customWidth="1"/>
    <col min="9" max="9" width="12.6640625" style="1" customWidth="1"/>
    <col min="10" max="11" width="8.33203125" style="1" customWidth="1"/>
    <col min="12" max="14" width="7.6640625" style="1" customWidth="1"/>
    <col min="15" max="16" width="8" style="1" customWidth="1"/>
    <col min="17" max="17" width="8.44140625" style="1" customWidth="1"/>
    <col min="18" max="22" width="8.6640625" style="1" customWidth="1"/>
    <col min="23" max="23" width="9.21875" style="1" customWidth="1"/>
    <col min="24" max="24" width="9.44140625" style="1" customWidth="1"/>
    <col min="25" max="25" width="10" style="1" customWidth="1"/>
    <col min="26" max="32" width="10.21875" style="1" customWidth="1"/>
    <col min="33" max="33" width="12.44140625" style="217" customWidth="1"/>
    <col min="34" max="34" width="10.21875" style="217" customWidth="1"/>
    <col min="35" max="50" width="10.21875" style="217" customWidth="1" outlineLevel="1"/>
    <col min="51" max="51" width="10.21875" style="217" customWidth="1"/>
    <col min="52" max="52" width="13.109375" style="217" customWidth="1"/>
    <col min="53" max="53" width="9.44140625" style="217" customWidth="1" outlineLevel="1"/>
    <col min="54" max="64" width="9.33203125" style="217" customWidth="1" outlineLevel="1"/>
    <col min="65" max="65" width="13.109375" style="219" customWidth="1"/>
    <col min="66" max="66" width="2.88671875" style="217" customWidth="1"/>
    <col min="67" max="67" width="9" style="217"/>
    <col min="68" max="68" width="9.77734375" style="1" bestFit="1" customWidth="1"/>
    <col min="69" max="16384" width="9" style="1"/>
  </cols>
  <sheetData>
    <row r="1" spans="1:74" ht="37.5" customHeight="1" thickBot="1">
      <c r="A1" s="158">
        <v>44835</v>
      </c>
      <c r="D1" s="585" t="str">
        <f>"Electrification of Vehicles Sales (" &amp; TEXT($A$1,"yyyy.mm") &amp; ")"</f>
        <v>Electrification of Vehicles Sales (yyyy.00)</v>
      </c>
      <c r="E1" s="585"/>
      <c r="F1" s="585"/>
      <c r="G1" s="585"/>
      <c r="H1" s="585"/>
      <c r="I1" s="585"/>
      <c r="J1" s="585"/>
      <c r="K1" s="585"/>
      <c r="L1" s="585"/>
      <c r="M1" s="585"/>
      <c r="N1" s="585"/>
      <c r="P1" s="2"/>
      <c r="Q1" s="591" t="s">
        <v>90</v>
      </c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86"/>
      <c r="AF1" s="86"/>
      <c r="AG1" s="225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S1" s="3"/>
      <c r="BT1" s="3"/>
      <c r="BU1" s="3"/>
      <c r="BV1" s="3"/>
    </row>
    <row r="2" spans="1:74" ht="12.75" customHeight="1" thickBot="1">
      <c r="A2" s="160"/>
      <c r="D2" s="201"/>
      <c r="E2" s="201"/>
      <c r="F2" s="201"/>
      <c r="G2" s="202"/>
      <c r="H2" s="201"/>
      <c r="I2" s="4" t="s">
        <v>619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96"/>
      <c r="Y2" s="96"/>
      <c r="Z2" s="96"/>
      <c r="AA2" s="96"/>
      <c r="AB2" s="96"/>
      <c r="AC2" s="96"/>
      <c r="AD2" s="96"/>
      <c r="AE2" s="96"/>
      <c r="AF2" s="96"/>
      <c r="AG2" s="227"/>
      <c r="AH2" s="394"/>
      <c r="AI2" s="207"/>
      <c r="AJ2" s="207"/>
      <c r="AK2" s="207"/>
      <c r="AL2" s="207"/>
      <c r="AM2" s="207"/>
      <c r="AN2" s="207"/>
      <c r="AO2" s="207"/>
      <c r="AP2" s="207"/>
      <c r="AQ2" s="207"/>
      <c r="AR2" s="207"/>
      <c r="AS2" s="207"/>
      <c r="AT2" s="207"/>
      <c r="AU2" s="207"/>
      <c r="AV2" s="207"/>
      <c r="AW2" s="207"/>
      <c r="AX2" s="207"/>
      <c r="AY2" s="228">
        <f>YEAR($A$1)</f>
        <v>2022</v>
      </c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30"/>
      <c r="BM2" s="200" t="s">
        <v>85</v>
      </c>
      <c r="BS2" s="3"/>
      <c r="BT2" s="3"/>
      <c r="BU2" s="3"/>
      <c r="BV2" s="592"/>
    </row>
    <row r="3" spans="1:74" ht="14.25" customHeight="1" thickBot="1">
      <c r="A3" s="160"/>
      <c r="C3" s="6"/>
      <c r="D3" s="203"/>
      <c r="E3" s="204"/>
      <c r="F3" s="204"/>
      <c r="G3" s="204"/>
      <c r="H3" s="204"/>
      <c r="I3" s="7"/>
      <c r="J3" s="115">
        <v>1997</v>
      </c>
      <c r="K3" s="8">
        <f t="shared" ref="K3:AX3" si="0">J3+1</f>
        <v>1998</v>
      </c>
      <c r="L3" s="8">
        <f t="shared" si="0"/>
        <v>1999</v>
      </c>
      <c r="M3" s="8">
        <f t="shared" si="0"/>
        <v>2000</v>
      </c>
      <c r="N3" s="8">
        <f t="shared" si="0"/>
        <v>2001</v>
      </c>
      <c r="O3" s="8">
        <f t="shared" si="0"/>
        <v>2002</v>
      </c>
      <c r="P3" s="8">
        <f t="shared" si="0"/>
        <v>2003</v>
      </c>
      <c r="Q3" s="8">
        <f t="shared" si="0"/>
        <v>2004</v>
      </c>
      <c r="R3" s="114">
        <f t="shared" si="0"/>
        <v>2005</v>
      </c>
      <c r="S3" s="9">
        <f t="shared" si="0"/>
        <v>2006</v>
      </c>
      <c r="T3" s="9">
        <f t="shared" si="0"/>
        <v>2007</v>
      </c>
      <c r="U3" s="9">
        <f t="shared" si="0"/>
        <v>2008</v>
      </c>
      <c r="V3" s="9">
        <f t="shared" si="0"/>
        <v>2009</v>
      </c>
      <c r="W3" s="9">
        <f t="shared" si="0"/>
        <v>2010</v>
      </c>
      <c r="X3" s="10">
        <f t="shared" si="0"/>
        <v>2011</v>
      </c>
      <c r="Y3" s="10">
        <f t="shared" si="0"/>
        <v>2012</v>
      </c>
      <c r="Z3" s="112">
        <f t="shared" si="0"/>
        <v>2013</v>
      </c>
      <c r="AA3" s="112">
        <f t="shared" si="0"/>
        <v>2014</v>
      </c>
      <c r="AB3" s="116">
        <f t="shared" si="0"/>
        <v>2015</v>
      </c>
      <c r="AC3" s="116">
        <f t="shared" si="0"/>
        <v>2016</v>
      </c>
      <c r="AD3" s="116">
        <f t="shared" si="0"/>
        <v>2017</v>
      </c>
      <c r="AE3" s="116">
        <f t="shared" si="0"/>
        <v>2018</v>
      </c>
      <c r="AF3" s="116">
        <f t="shared" si="0"/>
        <v>2019</v>
      </c>
      <c r="AG3" s="231">
        <f t="shared" si="0"/>
        <v>2020</v>
      </c>
      <c r="AH3" s="395">
        <f t="shared" si="0"/>
        <v>2021</v>
      </c>
      <c r="AI3" s="209">
        <f t="shared" si="0"/>
        <v>2022</v>
      </c>
      <c r="AJ3" s="209">
        <f t="shared" si="0"/>
        <v>2023</v>
      </c>
      <c r="AK3" s="209">
        <f t="shared" si="0"/>
        <v>2024</v>
      </c>
      <c r="AL3" s="209">
        <f t="shared" si="0"/>
        <v>2025</v>
      </c>
      <c r="AM3" s="209">
        <f t="shared" si="0"/>
        <v>2026</v>
      </c>
      <c r="AN3" s="209">
        <f t="shared" si="0"/>
        <v>2027</v>
      </c>
      <c r="AO3" s="209">
        <f t="shared" si="0"/>
        <v>2028</v>
      </c>
      <c r="AP3" s="209">
        <f t="shared" si="0"/>
        <v>2029</v>
      </c>
      <c r="AQ3" s="209">
        <f t="shared" si="0"/>
        <v>2030</v>
      </c>
      <c r="AR3" s="209">
        <f t="shared" si="0"/>
        <v>2031</v>
      </c>
      <c r="AS3" s="209">
        <f t="shared" si="0"/>
        <v>2032</v>
      </c>
      <c r="AT3" s="209">
        <f t="shared" si="0"/>
        <v>2033</v>
      </c>
      <c r="AU3" s="209">
        <f t="shared" si="0"/>
        <v>2034</v>
      </c>
      <c r="AV3" s="209">
        <f t="shared" si="0"/>
        <v>2035</v>
      </c>
      <c r="AW3" s="209">
        <f t="shared" si="0"/>
        <v>2036</v>
      </c>
      <c r="AX3" s="209">
        <f t="shared" si="0"/>
        <v>2037</v>
      </c>
      <c r="AY3" s="232" t="str">
        <f>TEXT($A$1,"m月")</f>
        <v>0月</v>
      </c>
      <c r="AZ3" s="233" t="str">
        <f xml:space="preserve"> "1-" &amp; $AY$3</f>
        <v>1-0月</v>
      </c>
      <c r="BA3" s="234" t="str">
        <f>$AY$2&amp; "01"</f>
        <v>202201</v>
      </c>
      <c r="BB3" s="235" t="str">
        <f t="shared" ref="BB3:BL3" si="1">$AY$2&amp; TEXT(COLUMN()-COLUMN($BA$3)+1,"00")</f>
        <v>202202</v>
      </c>
      <c r="BC3" s="235" t="str">
        <f t="shared" si="1"/>
        <v>202203</v>
      </c>
      <c r="BD3" s="235" t="str">
        <f t="shared" si="1"/>
        <v>202204</v>
      </c>
      <c r="BE3" s="235" t="str">
        <f t="shared" si="1"/>
        <v>202205</v>
      </c>
      <c r="BF3" s="235" t="str">
        <f t="shared" si="1"/>
        <v>202206</v>
      </c>
      <c r="BG3" s="235" t="str">
        <f t="shared" si="1"/>
        <v>202207</v>
      </c>
      <c r="BH3" s="235" t="str">
        <f t="shared" si="1"/>
        <v>202208</v>
      </c>
      <c r="BI3" s="235" t="str">
        <f t="shared" si="1"/>
        <v>202209</v>
      </c>
      <c r="BJ3" s="235" t="str">
        <f t="shared" si="1"/>
        <v>202210</v>
      </c>
      <c r="BK3" s="235" t="str">
        <f t="shared" si="1"/>
        <v>202211</v>
      </c>
      <c r="BL3" s="236" t="str">
        <f t="shared" si="1"/>
        <v>202212</v>
      </c>
      <c r="BM3" s="237" t="s">
        <v>84</v>
      </c>
      <c r="BS3" s="3"/>
      <c r="BT3" s="3"/>
      <c r="BU3" s="3"/>
      <c r="BV3" s="592"/>
    </row>
    <row r="4" spans="1:74" s="157" customFormat="1" ht="14.25" customHeight="1" thickBot="1">
      <c r="B4" s="159"/>
      <c r="C4" s="513" t="s">
        <v>13</v>
      </c>
      <c r="D4" s="514"/>
      <c r="E4" s="514"/>
      <c r="F4" s="514"/>
      <c r="G4" s="514"/>
      <c r="H4" s="514"/>
      <c r="I4" s="514"/>
      <c r="J4" s="448"/>
      <c r="K4" s="8"/>
      <c r="L4" s="8"/>
      <c r="M4" s="8"/>
      <c r="N4" s="8"/>
      <c r="O4" s="448"/>
      <c r="P4" s="8"/>
      <c r="Q4" s="8"/>
      <c r="R4" s="449"/>
      <c r="S4" s="8"/>
      <c r="T4" s="8"/>
      <c r="U4" s="448"/>
      <c r="V4" s="8"/>
      <c r="W4" s="8"/>
      <c r="X4" s="449"/>
      <c r="Y4" s="449"/>
      <c r="Z4" s="8"/>
      <c r="AA4" s="8"/>
      <c r="AB4" s="223"/>
      <c r="AC4" s="223"/>
      <c r="AD4" s="223"/>
      <c r="AE4" s="223"/>
      <c r="AF4" s="223"/>
      <c r="AG4" s="446"/>
      <c r="AH4" s="446"/>
      <c r="AI4" s="446"/>
      <c r="AJ4" s="446"/>
      <c r="AK4" s="446"/>
      <c r="AL4" s="446"/>
      <c r="AM4" s="446"/>
      <c r="AN4" s="446"/>
      <c r="AO4" s="446"/>
      <c r="AP4" s="446"/>
      <c r="AQ4" s="446"/>
      <c r="AR4" s="446"/>
      <c r="AS4" s="446"/>
      <c r="AT4" s="446"/>
      <c r="AU4" s="446"/>
      <c r="AV4" s="446"/>
      <c r="AW4" s="446"/>
      <c r="AX4" s="446"/>
      <c r="AY4" s="446"/>
      <c r="AZ4" s="238"/>
      <c r="BA4" s="447"/>
      <c r="BB4" s="446"/>
      <c r="BC4" s="446"/>
      <c r="BD4" s="446"/>
      <c r="BE4" s="446"/>
      <c r="BF4" s="446"/>
      <c r="BG4" s="446"/>
      <c r="BH4" s="446"/>
      <c r="BI4" s="446"/>
      <c r="BJ4" s="446"/>
      <c r="BK4" s="446"/>
      <c r="BL4" s="238"/>
      <c r="BM4" s="239"/>
      <c r="BN4" s="240"/>
      <c r="BO4" s="240"/>
      <c r="BS4" s="163"/>
      <c r="BT4" s="163"/>
      <c r="BU4" s="163"/>
      <c r="BV4" s="196"/>
    </row>
    <row r="5" spans="1:74" ht="13.2" customHeight="1">
      <c r="A5" s="157" t="s">
        <v>10</v>
      </c>
      <c r="B5" s="168" t="s">
        <v>226</v>
      </c>
      <c r="C5" s="567" t="s">
        <v>0</v>
      </c>
      <c r="D5" s="500" t="s">
        <v>111</v>
      </c>
      <c r="E5" s="501"/>
      <c r="F5" s="502"/>
      <c r="G5" s="593" t="s">
        <v>64</v>
      </c>
      <c r="H5" s="594"/>
      <c r="I5" s="594"/>
      <c r="J5" s="111">
        <f t="shared" ref="J5:AO5" si="2">J7+J6</f>
        <v>0</v>
      </c>
      <c r="K5" s="111">
        <f t="shared" si="2"/>
        <v>0</v>
      </c>
      <c r="L5" s="111">
        <f t="shared" si="2"/>
        <v>0</v>
      </c>
      <c r="M5" s="111">
        <f t="shared" si="2"/>
        <v>0</v>
      </c>
      <c r="N5" s="111">
        <f t="shared" si="2"/>
        <v>0</v>
      </c>
      <c r="O5" s="31">
        <f t="shared" si="2"/>
        <v>0</v>
      </c>
      <c r="P5" s="111">
        <f t="shared" si="2"/>
        <v>0</v>
      </c>
      <c r="Q5" s="111">
        <f t="shared" si="2"/>
        <v>0</v>
      </c>
      <c r="R5" s="111">
        <f t="shared" si="2"/>
        <v>0</v>
      </c>
      <c r="S5" s="111">
        <f t="shared" si="2"/>
        <v>0</v>
      </c>
      <c r="T5" s="111">
        <f t="shared" si="2"/>
        <v>0</v>
      </c>
      <c r="U5" s="31">
        <f t="shared" si="2"/>
        <v>0</v>
      </c>
      <c r="V5" s="111">
        <f t="shared" si="2"/>
        <v>0</v>
      </c>
      <c r="W5" s="111">
        <f t="shared" si="2"/>
        <v>0</v>
      </c>
      <c r="X5" s="111">
        <f t="shared" si="2"/>
        <v>0</v>
      </c>
      <c r="Y5" s="111">
        <f t="shared" si="2"/>
        <v>747</v>
      </c>
      <c r="Z5" s="111">
        <f t="shared" si="2"/>
        <v>16512</v>
      </c>
      <c r="AA5" s="111">
        <f t="shared" si="2"/>
        <v>17109</v>
      </c>
      <c r="AB5" s="111">
        <f t="shared" si="2"/>
        <v>11967</v>
      </c>
      <c r="AC5" s="111">
        <f t="shared" si="2"/>
        <v>8456</v>
      </c>
      <c r="AD5" s="111">
        <f t="shared" si="2"/>
        <v>5010</v>
      </c>
      <c r="AE5" s="111">
        <f t="shared" si="2"/>
        <v>8447</v>
      </c>
      <c r="AF5" s="111">
        <f t="shared" si="2"/>
        <v>33435</v>
      </c>
      <c r="AG5" s="241">
        <f t="shared" si="2"/>
        <v>40616</v>
      </c>
      <c r="AH5" s="241">
        <f t="shared" si="2"/>
        <v>53728</v>
      </c>
      <c r="AI5" s="241">
        <f t="shared" si="2"/>
        <v>34790</v>
      </c>
      <c r="AJ5" s="241">
        <f t="shared" si="2"/>
        <v>0</v>
      </c>
      <c r="AK5" s="241">
        <f t="shared" si="2"/>
        <v>0</v>
      </c>
      <c r="AL5" s="241">
        <f t="shared" si="2"/>
        <v>0</v>
      </c>
      <c r="AM5" s="241">
        <f t="shared" si="2"/>
        <v>0</v>
      </c>
      <c r="AN5" s="241">
        <f t="shared" si="2"/>
        <v>0</v>
      </c>
      <c r="AO5" s="241">
        <f t="shared" si="2"/>
        <v>0</v>
      </c>
      <c r="AP5" s="241">
        <f t="shared" ref="AP5:BL5" si="3">AP7+AP6</f>
        <v>0</v>
      </c>
      <c r="AQ5" s="241">
        <f t="shared" si="3"/>
        <v>0</v>
      </c>
      <c r="AR5" s="241">
        <f t="shared" si="3"/>
        <v>0</v>
      </c>
      <c r="AS5" s="241">
        <f t="shared" si="3"/>
        <v>0</v>
      </c>
      <c r="AT5" s="241">
        <f t="shared" si="3"/>
        <v>0</v>
      </c>
      <c r="AU5" s="241">
        <f t="shared" si="3"/>
        <v>0</v>
      </c>
      <c r="AV5" s="241">
        <f t="shared" si="3"/>
        <v>0</v>
      </c>
      <c r="AW5" s="241">
        <f t="shared" si="3"/>
        <v>0</v>
      </c>
      <c r="AX5" s="241">
        <f t="shared" si="3"/>
        <v>0</v>
      </c>
      <c r="AY5" s="427">
        <f t="shared" si="3"/>
        <v>2594</v>
      </c>
      <c r="AZ5" s="428">
        <f t="shared" si="3"/>
        <v>34790</v>
      </c>
      <c r="BA5" s="243">
        <f t="shared" si="3"/>
        <v>3654</v>
      </c>
      <c r="BB5" s="241">
        <f t="shared" si="3"/>
        <v>4069</v>
      </c>
      <c r="BC5" s="241">
        <f t="shared" si="3"/>
        <v>3080</v>
      </c>
      <c r="BD5" s="241">
        <f t="shared" si="3"/>
        <v>3474</v>
      </c>
      <c r="BE5" s="241">
        <f t="shared" si="3"/>
        <v>4167</v>
      </c>
      <c r="BF5" s="241">
        <f t="shared" si="3"/>
        <v>3914</v>
      </c>
      <c r="BG5" s="241">
        <f t="shared" si="3"/>
        <v>3851</v>
      </c>
      <c r="BH5" s="241">
        <f t="shared" si="3"/>
        <v>3173</v>
      </c>
      <c r="BI5" s="241">
        <f t="shared" si="3"/>
        <v>2814</v>
      </c>
      <c r="BJ5" s="241">
        <f t="shared" si="3"/>
        <v>2594</v>
      </c>
      <c r="BK5" s="241">
        <f t="shared" si="3"/>
        <v>0</v>
      </c>
      <c r="BL5" s="242">
        <f t="shared" si="3"/>
        <v>0</v>
      </c>
      <c r="BM5" s="243">
        <f t="shared" ref="BM5:BM74" si="4">SUM(J5:AX5)</f>
        <v>230817</v>
      </c>
      <c r="BS5" s="3"/>
      <c r="BT5" s="3"/>
      <c r="BU5" s="3"/>
      <c r="BV5" s="3"/>
    </row>
    <row r="6" spans="1:74" ht="13.2" customHeight="1">
      <c r="A6" s="169" t="str">
        <f>B$5&amp;B6</f>
        <v>E19</v>
      </c>
      <c r="B6" s="159" t="s">
        <v>82</v>
      </c>
      <c r="C6" s="568"/>
      <c r="D6" s="492"/>
      <c r="E6" s="493"/>
      <c r="F6" s="494"/>
      <c r="G6" s="199"/>
      <c r="H6" s="488" t="s">
        <v>63</v>
      </c>
      <c r="I6" s="489"/>
      <c r="J6" s="12"/>
      <c r="K6" s="12"/>
      <c r="L6" s="12"/>
      <c r="M6" s="12"/>
      <c r="N6" s="12"/>
      <c r="O6" s="13"/>
      <c r="P6" s="12"/>
      <c r="Q6" s="12"/>
      <c r="R6" s="12"/>
      <c r="S6" s="12"/>
      <c r="T6" s="12"/>
      <c r="U6" s="13"/>
      <c r="V6" s="12"/>
      <c r="W6" s="12"/>
      <c r="X6" s="12"/>
      <c r="Y6" s="12"/>
      <c r="Z6" s="14"/>
      <c r="AA6" s="14"/>
      <c r="AB6" s="14"/>
      <c r="AC6" s="14"/>
      <c r="AD6" s="14"/>
      <c r="AE6" s="14"/>
      <c r="AF6" s="1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244"/>
      <c r="AV6" s="244"/>
      <c r="AW6" s="244"/>
      <c r="AX6" s="245"/>
      <c r="AY6" s="14"/>
      <c r="AZ6" s="429"/>
      <c r="BA6" s="247"/>
      <c r="BB6" s="245"/>
      <c r="BC6" s="245"/>
      <c r="BD6" s="245"/>
      <c r="BE6" s="245"/>
      <c r="BF6" s="245"/>
      <c r="BG6" s="245"/>
      <c r="BH6" s="245"/>
      <c r="BI6" s="245"/>
      <c r="BJ6" s="245"/>
      <c r="BK6" s="245"/>
      <c r="BL6" s="246"/>
      <c r="BM6" s="247">
        <f t="shared" si="4"/>
        <v>0</v>
      </c>
      <c r="BS6" s="3"/>
      <c r="BT6" s="3"/>
      <c r="BU6" s="3"/>
      <c r="BV6" s="3"/>
    </row>
    <row r="7" spans="1:74" ht="13.2" customHeight="1">
      <c r="A7" s="169"/>
      <c r="C7" s="568"/>
      <c r="D7" s="492"/>
      <c r="E7" s="493"/>
      <c r="F7" s="494"/>
      <c r="G7" s="205"/>
      <c r="H7" s="490" t="s">
        <v>62</v>
      </c>
      <c r="I7" s="491"/>
      <c r="J7" s="12">
        <f t="shared" ref="J7:AO7" si="5">SUM(J8:J16)</f>
        <v>0</v>
      </c>
      <c r="K7" s="12">
        <f t="shared" si="5"/>
        <v>0</v>
      </c>
      <c r="L7" s="12">
        <f t="shared" si="5"/>
        <v>0</v>
      </c>
      <c r="M7" s="12">
        <f t="shared" si="5"/>
        <v>0</v>
      </c>
      <c r="N7" s="12">
        <f t="shared" si="5"/>
        <v>0</v>
      </c>
      <c r="O7" s="13">
        <f t="shared" si="5"/>
        <v>0</v>
      </c>
      <c r="P7" s="12">
        <f t="shared" si="5"/>
        <v>0</v>
      </c>
      <c r="Q7" s="12">
        <f t="shared" si="5"/>
        <v>0</v>
      </c>
      <c r="R7" s="12">
        <f t="shared" si="5"/>
        <v>0</v>
      </c>
      <c r="S7" s="12">
        <f t="shared" si="5"/>
        <v>0</v>
      </c>
      <c r="T7" s="12">
        <f t="shared" si="5"/>
        <v>0</v>
      </c>
      <c r="U7" s="13">
        <f t="shared" si="5"/>
        <v>0</v>
      </c>
      <c r="V7" s="12">
        <f t="shared" si="5"/>
        <v>0</v>
      </c>
      <c r="W7" s="12">
        <f t="shared" si="5"/>
        <v>0</v>
      </c>
      <c r="X7" s="12">
        <f t="shared" si="5"/>
        <v>0</v>
      </c>
      <c r="Y7" s="12">
        <f t="shared" si="5"/>
        <v>747</v>
      </c>
      <c r="Z7" s="14">
        <f t="shared" si="5"/>
        <v>16512</v>
      </c>
      <c r="AA7" s="14">
        <f t="shared" si="5"/>
        <v>17109</v>
      </c>
      <c r="AB7" s="14">
        <f t="shared" si="5"/>
        <v>11967</v>
      </c>
      <c r="AC7" s="14">
        <f t="shared" si="5"/>
        <v>8456</v>
      </c>
      <c r="AD7" s="14">
        <f t="shared" si="5"/>
        <v>5010</v>
      </c>
      <c r="AE7" s="14">
        <f t="shared" si="5"/>
        <v>8447</v>
      </c>
      <c r="AF7" s="14">
        <f t="shared" si="5"/>
        <v>33435</v>
      </c>
      <c r="AG7" s="244">
        <f t="shared" si="5"/>
        <v>40616</v>
      </c>
      <c r="AH7" s="244">
        <f t="shared" si="5"/>
        <v>53728</v>
      </c>
      <c r="AI7" s="244">
        <f t="shared" si="5"/>
        <v>34790</v>
      </c>
      <c r="AJ7" s="244">
        <f t="shared" si="5"/>
        <v>0</v>
      </c>
      <c r="AK7" s="244">
        <f t="shared" si="5"/>
        <v>0</v>
      </c>
      <c r="AL7" s="244">
        <f t="shared" si="5"/>
        <v>0</v>
      </c>
      <c r="AM7" s="244">
        <f t="shared" si="5"/>
        <v>0</v>
      </c>
      <c r="AN7" s="244">
        <f t="shared" si="5"/>
        <v>0</v>
      </c>
      <c r="AO7" s="244">
        <f t="shared" si="5"/>
        <v>0</v>
      </c>
      <c r="AP7" s="244">
        <f t="shared" ref="AP7:BL7" si="6">SUM(AP8:AP16)</f>
        <v>0</v>
      </c>
      <c r="AQ7" s="244">
        <f t="shared" si="6"/>
        <v>0</v>
      </c>
      <c r="AR7" s="244">
        <f t="shared" si="6"/>
        <v>0</v>
      </c>
      <c r="AS7" s="244">
        <f t="shared" si="6"/>
        <v>0</v>
      </c>
      <c r="AT7" s="244">
        <f t="shared" si="6"/>
        <v>0</v>
      </c>
      <c r="AU7" s="244">
        <f t="shared" si="6"/>
        <v>0</v>
      </c>
      <c r="AV7" s="244">
        <f t="shared" si="6"/>
        <v>0</v>
      </c>
      <c r="AW7" s="244">
        <f t="shared" si="6"/>
        <v>0</v>
      </c>
      <c r="AX7" s="244">
        <f t="shared" si="6"/>
        <v>0</v>
      </c>
      <c r="AY7" s="14">
        <f t="shared" si="6"/>
        <v>2594</v>
      </c>
      <c r="AZ7" s="429">
        <f t="shared" si="6"/>
        <v>34790</v>
      </c>
      <c r="BA7" s="247">
        <f t="shared" si="6"/>
        <v>3654</v>
      </c>
      <c r="BB7" s="245">
        <f t="shared" si="6"/>
        <v>4069</v>
      </c>
      <c r="BC7" s="245">
        <f t="shared" si="6"/>
        <v>3080</v>
      </c>
      <c r="BD7" s="245">
        <f t="shared" si="6"/>
        <v>3474</v>
      </c>
      <c r="BE7" s="245">
        <f t="shared" si="6"/>
        <v>4167</v>
      </c>
      <c r="BF7" s="245">
        <f t="shared" si="6"/>
        <v>3914</v>
      </c>
      <c r="BG7" s="245">
        <f t="shared" si="6"/>
        <v>3851</v>
      </c>
      <c r="BH7" s="245">
        <f t="shared" si="6"/>
        <v>3173</v>
      </c>
      <c r="BI7" s="245">
        <f t="shared" si="6"/>
        <v>2814</v>
      </c>
      <c r="BJ7" s="245">
        <f t="shared" si="6"/>
        <v>2594</v>
      </c>
      <c r="BK7" s="245">
        <f t="shared" si="6"/>
        <v>0</v>
      </c>
      <c r="BL7" s="246">
        <f t="shared" si="6"/>
        <v>0</v>
      </c>
      <c r="BM7" s="247">
        <f t="shared" si="4"/>
        <v>230817</v>
      </c>
      <c r="BS7" s="3"/>
      <c r="BT7" s="3"/>
      <c r="BU7" s="3"/>
      <c r="BV7" s="3"/>
    </row>
    <row r="8" spans="1:74" ht="12.75" customHeight="1">
      <c r="A8" s="169" t="str">
        <f>B$5&amp;B8</f>
        <v>E11</v>
      </c>
      <c r="B8" s="159" t="s">
        <v>75</v>
      </c>
      <c r="C8" s="568"/>
      <c r="D8" s="492"/>
      <c r="E8" s="493"/>
      <c r="F8" s="494"/>
      <c r="G8" s="205"/>
      <c r="H8" s="498"/>
      <c r="I8" s="121" t="s">
        <v>60</v>
      </c>
      <c r="J8" s="20"/>
      <c r="K8" s="20"/>
      <c r="L8" s="20"/>
      <c r="M8" s="20"/>
      <c r="N8" s="20"/>
      <c r="O8" s="28"/>
      <c r="P8" s="20"/>
      <c r="Q8" s="20"/>
      <c r="R8" s="20"/>
      <c r="S8" s="20"/>
      <c r="T8" s="20"/>
      <c r="U8" s="28"/>
      <c r="V8" s="20"/>
      <c r="W8" s="20"/>
      <c r="X8" s="20"/>
      <c r="Y8" s="20">
        <v>747</v>
      </c>
      <c r="Z8" s="21">
        <v>16512</v>
      </c>
      <c r="AA8" s="21">
        <v>17109</v>
      </c>
      <c r="AB8" s="21">
        <v>11967</v>
      </c>
      <c r="AC8" s="21">
        <v>8456</v>
      </c>
      <c r="AD8" s="21">
        <v>4990</v>
      </c>
      <c r="AE8" s="21">
        <v>8011</v>
      </c>
      <c r="AF8" s="21">
        <v>6552</v>
      </c>
      <c r="AG8" s="248">
        <v>6716</v>
      </c>
      <c r="AH8" s="248">
        <v>9739</v>
      </c>
      <c r="AI8" s="248">
        <v>3561</v>
      </c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430">
        <v>13</v>
      </c>
      <c r="AZ8" s="431">
        <v>3561</v>
      </c>
      <c r="BA8" s="250">
        <v>584</v>
      </c>
      <c r="BB8" s="251">
        <v>337</v>
      </c>
      <c r="BC8" s="251">
        <v>375</v>
      </c>
      <c r="BD8" s="251">
        <v>266</v>
      </c>
      <c r="BE8" s="251">
        <v>381</v>
      </c>
      <c r="BF8" s="251">
        <v>518</v>
      </c>
      <c r="BG8" s="251">
        <v>670</v>
      </c>
      <c r="BH8" s="251">
        <v>385</v>
      </c>
      <c r="BI8" s="251">
        <v>32</v>
      </c>
      <c r="BJ8" s="251">
        <v>13</v>
      </c>
      <c r="BK8" s="251"/>
      <c r="BL8" s="249"/>
      <c r="BM8" s="252">
        <f t="shared" si="4"/>
        <v>94360</v>
      </c>
      <c r="BS8" s="3"/>
      <c r="BT8" s="3"/>
      <c r="BU8" s="3"/>
      <c r="BV8" s="3"/>
    </row>
    <row r="9" spans="1:74" ht="12.75" customHeight="1">
      <c r="A9" s="169" t="str">
        <f t="shared" ref="A9:A16" si="7">B$5&amp;B9</f>
        <v>E12</v>
      </c>
      <c r="B9" s="159" t="s">
        <v>76</v>
      </c>
      <c r="C9" s="568"/>
      <c r="D9" s="492"/>
      <c r="E9" s="493"/>
      <c r="F9" s="494"/>
      <c r="G9" s="205"/>
      <c r="H9" s="498"/>
      <c r="I9" s="122" t="s">
        <v>65</v>
      </c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3"/>
      <c r="AA9" s="93"/>
      <c r="AB9" s="93"/>
      <c r="AC9" s="93"/>
      <c r="AD9" s="93">
        <v>20</v>
      </c>
      <c r="AE9" s="93">
        <v>10</v>
      </c>
      <c r="AF9" s="93"/>
      <c r="AG9" s="253"/>
      <c r="AH9" s="253"/>
      <c r="AI9" s="253"/>
      <c r="AJ9" s="253"/>
      <c r="AK9" s="253"/>
      <c r="AL9" s="253"/>
      <c r="AM9" s="253"/>
      <c r="AN9" s="253"/>
      <c r="AO9" s="253"/>
      <c r="AP9" s="253"/>
      <c r="AQ9" s="253"/>
      <c r="AR9" s="253"/>
      <c r="AS9" s="253"/>
      <c r="AT9" s="253"/>
      <c r="AU9" s="253"/>
      <c r="AV9" s="253"/>
      <c r="AW9" s="253"/>
      <c r="AX9" s="253"/>
      <c r="AY9" s="432"/>
      <c r="AZ9" s="433"/>
      <c r="BA9" s="255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4"/>
      <c r="BM9" s="255">
        <f t="shared" si="4"/>
        <v>30</v>
      </c>
      <c r="BO9" s="257"/>
      <c r="BP9" s="393"/>
      <c r="BS9" s="3"/>
      <c r="BT9" s="3"/>
      <c r="BU9" s="3"/>
      <c r="BV9" s="3"/>
    </row>
    <row r="10" spans="1:74" ht="12.75" customHeight="1">
      <c r="A10" s="169" t="str">
        <f t="shared" si="7"/>
        <v>E13</v>
      </c>
      <c r="B10" s="159" t="s">
        <v>77</v>
      </c>
      <c r="C10" s="568"/>
      <c r="D10" s="492"/>
      <c r="E10" s="493"/>
      <c r="F10" s="494"/>
      <c r="G10" s="205"/>
      <c r="H10" s="498"/>
      <c r="I10" s="122" t="s">
        <v>66</v>
      </c>
      <c r="J10" s="92"/>
      <c r="K10" s="92"/>
      <c r="L10" s="92"/>
      <c r="M10" s="92"/>
      <c r="N10" s="92"/>
      <c r="O10" s="94"/>
      <c r="P10" s="92"/>
      <c r="Q10" s="92"/>
      <c r="R10" s="92"/>
      <c r="S10" s="92"/>
      <c r="T10" s="92"/>
      <c r="U10" s="94"/>
      <c r="V10" s="92"/>
      <c r="W10" s="92"/>
      <c r="X10" s="92"/>
      <c r="Y10" s="92"/>
      <c r="Z10" s="93"/>
      <c r="AA10" s="93"/>
      <c r="AB10" s="93"/>
      <c r="AC10" s="93"/>
      <c r="AD10" s="93"/>
      <c r="AE10" s="93"/>
      <c r="AF10" s="93"/>
      <c r="AG10" s="253"/>
      <c r="AH10" s="253"/>
      <c r="AI10" s="253"/>
      <c r="AJ10" s="253"/>
      <c r="AK10" s="253"/>
      <c r="AL10" s="253"/>
      <c r="AM10" s="253"/>
      <c r="AN10" s="253"/>
      <c r="AO10" s="253"/>
      <c r="AP10" s="253"/>
      <c r="AQ10" s="253"/>
      <c r="AR10" s="253"/>
      <c r="AS10" s="253"/>
      <c r="AT10" s="253"/>
      <c r="AU10" s="253"/>
      <c r="AV10" s="253"/>
      <c r="AW10" s="253"/>
      <c r="AX10" s="253"/>
      <c r="AY10" s="432"/>
      <c r="AZ10" s="433"/>
      <c r="BA10" s="255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4"/>
      <c r="BM10" s="255">
        <f t="shared" si="4"/>
        <v>0</v>
      </c>
      <c r="BS10" s="3"/>
      <c r="BT10" s="3"/>
      <c r="BU10" s="3"/>
      <c r="BV10" s="3"/>
    </row>
    <row r="11" spans="1:74" ht="12.75" customHeight="1">
      <c r="A11" s="169" t="str">
        <f t="shared" si="7"/>
        <v>E14</v>
      </c>
      <c r="B11" s="159" t="s">
        <v>78</v>
      </c>
      <c r="C11" s="568"/>
      <c r="D11" s="492"/>
      <c r="E11" s="493"/>
      <c r="F11" s="494"/>
      <c r="G11" s="206"/>
      <c r="H11" s="498"/>
      <c r="I11" s="122" t="s">
        <v>67</v>
      </c>
      <c r="J11" s="92"/>
      <c r="K11" s="92"/>
      <c r="L11" s="92"/>
      <c r="M11" s="92"/>
      <c r="N11" s="92"/>
      <c r="O11" s="94"/>
      <c r="P11" s="92"/>
      <c r="Q11" s="92"/>
      <c r="R11" s="92"/>
      <c r="S11" s="92"/>
      <c r="T11" s="92"/>
      <c r="U11" s="94"/>
      <c r="V11" s="92"/>
      <c r="W11" s="92"/>
      <c r="X11" s="92"/>
      <c r="Y11" s="92"/>
      <c r="Z11" s="93"/>
      <c r="AA11" s="92"/>
      <c r="AB11" s="93"/>
      <c r="AC11" s="92"/>
      <c r="AD11" s="92"/>
      <c r="AE11" s="92">
        <v>426</v>
      </c>
      <c r="AF11" s="92">
        <v>1267</v>
      </c>
      <c r="AG11" s="258">
        <v>544</v>
      </c>
      <c r="AH11" s="258">
        <v>296</v>
      </c>
      <c r="AI11" s="258">
        <v>235</v>
      </c>
      <c r="AJ11" s="258"/>
      <c r="AK11" s="258"/>
      <c r="AL11" s="258"/>
      <c r="AM11" s="258"/>
      <c r="AN11" s="258"/>
      <c r="AO11" s="258"/>
      <c r="AP11" s="258"/>
      <c r="AQ11" s="258"/>
      <c r="AR11" s="258"/>
      <c r="AS11" s="258"/>
      <c r="AT11" s="258"/>
      <c r="AU11" s="258"/>
      <c r="AV11" s="258"/>
      <c r="AW11" s="258"/>
      <c r="AX11" s="258"/>
      <c r="AY11" s="432">
        <v>15</v>
      </c>
      <c r="AZ11" s="433">
        <v>235</v>
      </c>
      <c r="BA11" s="255">
        <v>33</v>
      </c>
      <c r="BB11" s="256">
        <v>28</v>
      </c>
      <c r="BC11" s="256">
        <v>32</v>
      </c>
      <c r="BD11" s="256">
        <v>16</v>
      </c>
      <c r="BE11" s="256">
        <v>3</v>
      </c>
      <c r="BF11" s="256">
        <v>16</v>
      </c>
      <c r="BG11" s="256">
        <v>34</v>
      </c>
      <c r="BH11" s="256">
        <v>34</v>
      </c>
      <c r="BI11" s="256">
        <v>24</v>
      </c>
      <c r="BJ11" s="256">
        <v>15</v>
      </c>
      <c r="BK11" s="256"/>
      <c r="BL11" s="254"/>
      <c r="BM11" s="255">
        <f t="shared" si="4"/>
        <v>2768</v>
      </c>
      <c r="BS11" s="3"/>
      <c r="BT11" s="3"/>
      <c r="BU11" s="3"/>
      <c r="BV11" s="3"/>
    </row>
    <row r="12" spans="1:74" ht="12.75" customHeight="1">
      <c r="A12" s="169" t="str">
        <f t="shared" si="7"/>
        <v>E1C</v>
      </c>
      <c r="B12" s="159" t="s">
        <v>204</v>
      </c>
      <c r="C12" s="568"/>
      <c r="D12" s="492"/>
      <c r="E12" s="493"/>
      <c r="F12" s="494"/>
      <c r="G12" s="205"/>
      <c r="H12" s="498"/>
      <c r="I12" s="122" t="s">
        <v>205</v>
      </c>
      <c r="J12" s="92"/>
      <c r="K12" s="92"/>
      <c r="L12" s="92"/>
      <c r="M12" s="92"/>
      <c r="N12" s="92"/>
      <c r="O12" s="94"/>
      <c r="P12" s="92"/>
      <c r="Q12" s="92"/>
      <c r="R12" s="92"/>
      <c r="S12" s="92"/>
      <c r="T12" s="92"/>
      <c r="U12" s="94"/>
      <c r="V12" s="92"/>
      <c r="W12" s="92"/>
      <c r="X12" s="92"/>
      <c r="Y12" s="92"/>
      <c r="Z12" s="93"/>
      <c r="AA12" s="92"/>
      <c r="AB12" s="93"/>
      <c r="AC12" s="92"/>
      <c r="AD12" s="92"/>
      <c r="AE12" s="92"/>
      <c r="AF12" s="92">
        <v>25616</v>
      </c>
      <c r="AG12" s="258">
        <v>33356</v>
      </c>
      <c r="AH12" s="258">
        <v>43693</v>
      </c>
      <c r="AI12" s="258">
        <v>30994</v>
      </c>
      <c r="AJ12" s="258"/>
      <c r="AK12" s="258"/>
      <c r="AL12" s="258"/>
      <c r="AM12" s="258"/>
      <c r="AN12" s="258"/>
      <c r="AO12" s="258"/>
      <c r="AP12" s="258"/>
      <c r="AQ12" s="258"/>
      <c r="AR12" s="258"/>
      <c r="AS12" s="258"/>
      <c r="AT12" s="258"/>
      <c r="AU12" s="258"/>
      <c r="AV12" s="258"/>
      <c r="AW12" s="258"/>
      <c r="AX12" s="258"/>
      <c r="AY12" s="432">
        <v>2566</v>
      </c>
      <c r="AZ12" s="433">
        <v>30994</v>
      </c>
      <c r="BA12" s="255">
        <v>3037</v>
      </c>
      <c r="BB12" s="256">
        <v>3704</v>
      </c>
      <c r="BC12" s="256">
        <v>2673</v>
      </c>
      <c r="BD12" s="256">
        <v>3192</v>
      </c>
      <c r="BE12" s="256">
        <v>3783</v>
      </c>
      <c r="BF12" s="256">
        <v>3380</v>
      </c>
      <c r="BG12" s="256">
        <v>3147</v>
      </c>
      <c r="BH12" s="256">
        <v>2754</v>
      </c>
      <c r="BI12" s="256">
        <v>2758</v>
      </c>
      <c r="BJ12" s="256">
        <v>2566</v>
      </c>
      <c r="BK12" s="256"/>
      <c r="BL12" s="254"/>
      <c r="BM12" s="255">
        <f t="shared" si="4"/>
        <v>133659</v>
      </c>
      <c r="BS12" s="3"/>
      <c r="BT12" s="3"/>
      <c r="BU12" s="3"/>
      <c r="BV12" s="3"/>
    </row>
    <row r="13" spans="1:74" ht="13.2" customHeight="1">
      <c r="A13" s="169" t="str">
        <f t="shared" si="7"/>
        <v>E15</v>
      </c>
      <c r="B13" s="159" t="s">
        <v>79</v>
      </c>
      <c r="C13" s="568"/>
      <c r="D13" s="492"/>
      <c r="E13" s="493"/>
      <c r="F13" s="494"/>
      <c r="G13" s="205"/>
      <c r="H13" s="498"/>
      <c r="I13" s="122" t="s">
        <v>68</v>
      </c>
      <c r="J13" s="92"/>
      <c r="K13" s="92"/>
      <c r="L13" s="92"/>
      <c r="M13" s="92"/>
      <c r="N13" s="92"/>
      <c r="O13" s="94"/>
      <c r="P13" s="92"/>
      <c r="Q13" s="92"/>
      <c r="R13" s="92"/>
      <c r="S13" s="92"/>
      <c r="T13" s="92"/>
      <c r="U13" s="94"/>
      <c r="V13" s="92"/>
      <c r="W13" s="92"/>
      <c r="X13" s="92"/>
      <c r="Y13" s="92"/>
      <c r="Z13" s="93"/>
      <c r="AA13" s="92"/>
      <c r="AB13" s="93"/>
      <c r="AC13" s="92"/>
      <c r="AD13" s="92"/>
      <c r="AE13" s="92"/>
      <c r="AF13" s="92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432"/>
      <c r="AZ13" s="433"/>
      <c r="BA13" s="255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4"/>
      <c r="BM13" s="255">
        <f t="shared" si="4"/>
        <v>0</v>
      </c>
      <c r="BS13" s="3"/>
      <c r="BT13" s="3"/>
      <c r="BU13" s="3"/>
      <c r="BV13" s="3"/>
    </row>
    <row r="14" spans="1:74" ht="13.2" customHeight="1">
      <c r="A14" s="169" t="str">
        <f t="shared" si="7"/>
        <v>E16</v>
      </c>
      <c r="B14" s="159" t="s">
        <v>80</v>
      </c>
      <c r="C14" s="568"/>
      <c r="D14" s="492"/>
      <c r="E14" s="493"/>
      <c r="F14" s="494"/>
      <c r="G14" s="205"/>
      <c r="H14" s="498"/>
      <c r="I14" s="122" t="s">
        <v>72</v>
      </c>
      <c r="J14" s="92"/>
      <c r="K14" s="92"/>
      <c r="L14" s="92"/>
      <c r="M14" s="92"/>
      <c r="N14" s="92"/>
      <c r="O14" s="94"/>
      <c r="P14" s="92"/>
      <c r="Q14" s="92"/>
      <c r="R14" s="92"/>
      <c r="S14" s="92"/>
      <c r="T14" s="92"/>
      <c r="U14" s="94"/>
      <c r="V14" s="92"/>
      <c r="W14" s="92"/>
      <c r="X14" s="92"/>
      <c r="Y14" s="92"/>
      <c r="Z14" s="93"/>
      <c r="AA14" s="92"/>
      <c r="AB14" s="93"/>
      <c r="AC14" s="92"/>
      <c r="AD14" s="92"/>
      <c r="AE14" s="92"/>
      <c r="AF14" s="92"/>
      <c r="AG14" s="258"/>
      <c r="AH14" s="258"/>
      <c r="AI14" s="258"/>
      <c r="AJ14" s="258"/>
      <c r="AK14" s="258"/>
      <c r="AL14" s="258"/>
      <c r="AM14" s="258"/>
      <c r="AN14" s="258"/>
      <c r="AO14" s="258"/>
      <c r="AP14" s="258"/>
      <c r="AQ14" s="258"/>
      <c r="AR14" s="258"/>
      <c r="AS14" s="258"/>
      <c r="AT14" s="258"/>
      <c r="AU14" s="258"/>
      <c r="AV14" s="258"/>
      <c r="AW14" s="258"/>
      <c r="AX14" s="258"/>
      <c r="AY14" s="432"/>
      <c r="AZ14" s="433"/>
      <c r="BA14" s="255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4"/>
      <c r="BM14" s="255">
        <f t="shared" si="4"/>
        <v>0</v>
      </c>
      <c r="BS14" s="3"/>
      <c r="BT14" s="3"/>
      <c r="BU14" s="3"/>
      <c r="BV14" s="3"/>
    </row>
    <row r="15" spans="1:74" ht="13.2" customHeight="1">
      <c r="A15" s="169" t="str">
        <f t="shared" si="7"/>
        <v>E17</v>
      </c>
      <c r="B15" s="159" t="s">
        <v>81</v>
      </c>
      <c r="C15" s="568"/>
      <c r="D15" s="492"/>
      <c r="E15" s="493"/>
      <c r="F15" s="494"/>
      <c r="G15" s="205"/>
      <c r="H15" s="498"/>
      <c r="I15" s="122" t="s">
        <v>73</v>
      </c>
      <c r="J15" s="92"/>
      <c r="K15" s="92"/>
      <c r="L15" s="92"/>
      <c r="M15" s="92"/>
      <c r="N15" s="92"/>
      <c r="O15" s="94"/>
      <c r="P15" s="92"/>
      <c r="Q15" s="92"/>
      <c r="R15" s="92"/>
      <c r="S15" s="92"/>
      <c r="T15" s="92"/>
      <c r="U15" s="94"/>
      <c r="V15" s="92"/>
      <c r="W15" s="92"/>
      <c r="X15" s="92"/>
      <c r="Y15" s="92"/>
      <c r="Z15" s="93"/>
      <c r="AA15" s="92"/>
      <c r="AB15" s="93"/>
      <c r="AC15" s="92"/>
      <c r="AD15" s="92"/>
      <c r="AE15" s="92"/>
      <c r="AF15" s="92"/>
      <c r="AG15" s="258"/>
      <c r="AH15" s="258"/>
      <c r="AI15" s="258"/>
      <c r="AJ15" s="258"/>
      <c r="AK15" s="258"/>
      <c r="AL15" s="258"/>
      <c r="AM15" s="258"/>
      <c r="AN15" s="258"/>
      <c r="AO15" s="258"/>
      <c r="AP15" s="258"/>
      <c r="AQ15" s="258"/>
      <c r="AR15" s="258"/>
      <c r="AS15" s="258"/>
      <c r="AT15" s="258"/>
      <c r="AU15" s="258"/>
      <c r="AV15" s="258"/>
      <c r="AW15" s="258"/>
      <c r="AX15" s="258"/>
      <c r="AY15" s="432"/>
      <c r="AZ15" s="433"/>
      <c r="BA15" s="255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4"/>
      <c r="BM15" s="255">
        <f t="shared" si="4"/>
        <v>0</v>
      </c>
      <c r="BS15" s="3"/>
      <c r="BT15" s="3"/>
      <c r="BU15" s="3"/>
      <c r="BV15" s="3"/>
    </row>
    <row r="16" spans="1:74" ht="13.2" customHeight="1" thickBot="1">
      <c r="A16" s="169" t="str">
        <f t="shared" si="7"/>
        <v>E1Z</v>
      </c>
      <c r="B16" s="159" t="s">
        <v>83</v>
      </c>
      <c r="C16" s="568"/>
      <c r="D16" s="495"/>
      <c r="E16" s="496"/>
      <c r="F16" s="497"/>
      <c r="G16" s="208"/>
      <c r="H16" s="499"/>
      <c r="I16" s="123" t="s">
        <v>74</v>
      </c>
      <c r="J16" s="90"/>
      <c r="K16" s="90"/>
      <c r="L16" s="90"/>
      <c r="M16" s="90"/>
      <c r="N16" s="90"/>
      <c r="O16" s="102"/>
      <c r="P16" s="90"/>
      <c r="Q16" s="90"/>
      <c r="R16" s="90"/>
      <c r="S16" s="90"/>
      <c r="T16" s="90"/>
      <c r="U16" s="102"/>
      <c r="V16" s="90"/>
      <c r="W16" s="90"/>
      <c r="X16" s="90"/>
      <c r="Y16" s="90"/>
      <c r="Z16" s="91"/>
      <c r="AA16" s="90"/>
      <c r="AB16" s="91"/>
      <c r="AC16" s="90"/>
      <c r="AD16" s="90"/>
      <c r="AE16" s="90"/>
      <c r="AF16" s="90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434"/>
      <c r="AZ16" s="435"/>
      <c r="BA16" s="262"/>
      <c r="BB16" s="263"/>
      <c r="BC16" s="263"/>
      <c r="BD16" s="263"/>
      <c r="BE16" s="263"/>
      <c r="BF16" s="263"/>
      <c r="BG16" s="263"/>
      <c r="BH16" s="263"/>
      <c r="BI16" s="263"/>
      <c r="BJ16" s="263"/>
      <c r="BK16" s="263"/>
      <c r="BL16" s="261"/>
      <c r="BM16" s="264">
        <f t="shared" si="4"/>
        <v>0</v>
      </c>
      <c r="BS16" s="3"/>
      <c r="BT16" s="3"/>
      <c r="BU16" s="3"/>
      <c r="BV16" s="3"/>
    </row>
    <row r="17" spans="1:74" ht="13.2" customHeight="1">
      <c r="A17" s="157" t="s">
        <v>10</v>
      </c>
      <c r="B17" s="168" t="s">
        <v>225</v>
      </c>
      <c r="C17" s="568"/>
      <c r="D17" s="500" t="s">
        <v>150</v>
      </c>
      <c r="E17" s="501"/>
      <c r="F17" s="503"/>
      <c r="G17" s="486" t="s">
        <v>64</v>
      </c>
      <c r="H17" s="487" t="s">
        <v>1</v>
      </c>
      <c r="I17" s="487"/>
      <c r="J17" s="15">
        <f t="shared" ref="J17:AO17" si="8">J19+J18</f>
        <v>0</v>
      </c>
      <c r="K17" s="15">
        <f t="shared" si="8"/>
        <v>0</v>
      </c>
      <c r="L17" s="15">
        <f t="shared" si="8"/>
        <v>0</v>
      </c>
      <c r="M17" s="15">
        <f t="shared" si="8"/>
        <v>0</v>
      </c>
      <c r="N17" s="15">
        <f t="shared" si="8"/>
        <v>0</v>
      </c>
      <c r="O17" s="15">
        <f t="shared" si="8"/>
        <v>0</v>
      </c>
      <c r="P17" s="15">
        <f t="shared" si="8"/>
        <v>0</v>
      </c>
      <c r="Q17" s="15">
        <f t="shared" si="8"/>
        <v>0</v>
      </c>
      <c r="R17" s="139">
        <f t="shared" si="8"/>
        <v>0</v>
      </c>
      <c r="S17" s="16">
        <f t="shared" si="8"/>
        <v>33637</v>
      </c>
      <c r="T17" s="16">
        <f t="shared" si="8"/>
        <v>60492</v>
      </c>
      <c r="U17" s="16">
        <f t="shared" si="8"/>
        <v>52479</v>
      </c>
      <c r="V17" s="16">
        <f t="shared" si="8"/>
        <v>30572</v>
      </c>
      <c r="W17" s="16">
        <f t="shared" si="8"/>
        <v>30889</v>
      </c>
      <c r="X17" s="16">
        <f t="shared" si="8"/>
        <v>27347</v>
      </c>
      <c r="Y17" s="16">
        <f t="shared" si="8"/>
        <v>99335</v>
      </c>
      <c r="Z17" s="16">
        <f t="shared" si="8"/>
        <v>84068</v>
      </c>
      <c r="AA17" s="16">
        <f t="shared" si="8"/>
        <v>71603</v>
      </c>
      <c r="AB17" s="16">
        <f t="shared" si="8"/>
        <v>66053</v>
      </c>
      <c r="AC17" s="16">
        <f t="shared" si="8"/>
        <v>54738</v>
      </c>
      <c r="AD17" s="16">
        <f t="shared" si="8"/>
        <v>63252</v>
      </c>
      <c r="AE17" s="16">
        <f t="shared" si="8"/>
        <v>94643</v>
      </c>
      <c r="AF17" s="16">
        <f t="shared" si="8"/>
        <v>114936</v>
      </c>
      <c r="AG17" s="265">
        <f t="shared" si="8"/>
        <v>105349</v>
      </c>
      <c r="AH17" s="265">
        <f t="shared" si="8"/>
        <v>139662</v>
      </c>
      <c r="AI17" s="265">
        <f t="shared" si="8"/>
        <v>109774</v>
      </c>
      <c r="AJ17" s="265">
        <f t="shared" si="8"/>
        <v>0</v>
      </c>
      <c r="AK17" s="265">
        <f t="shared" si="8"/>
        <v>0</v>
      </c>
      <c r="AL17" s="265">
        <f t="shared" si="8"/>
        <v>0</v>
      </c>
      <c r="AM17" s="265">
        <f t="shared" si="8"/>
        <v>0</v>
      </c>
      <c r="AN17" s="265">
        <f t="shared" si="8"/>
        <v>0</v>
      </c>
      <c r="AO17" s="265">
        <f t="shared" si="8"/>
        <v>0</v>
      </c>
      <c r="AP17" s="265">
        <f t="shared" ref="AP17:BL17" si="9">AP19+AP18</f>
        <v>0</v>
      </c>
      <c r="AQ17" s="265">
        <f t="shared" si="9"/>
        <v>0</v>
      </c>
      <c r="AR17" s="265">
        <f t="shared" si="9"/>
        <v>0</v>
      </c>
      <c r="AS17" s="265">
        <f t="shared" si="9"/>
        <v>0</v>
      </c>
      <c r="AT17" s="265">
        <f t="shared" si="9"/>
        <v>0</v>
      </c>
      <c r="AU17" s="265">
        <f t="shared" si="9"/>
        <v>0</v>
      </c>
      <c r="AV17" s="265">
        <f t="shared" si="9"/>
        <v>0</v>
      </c>
      <c r="AW17" s="265">
        <f t="shared" si="9"/>
        <v>0</v>
      </c>
      <c r="AX17" s="265">
        <f t="shared" si="9"/>
        <v>0</v>
      </c>
      <c r="AY17" s="427">
        <f t="shared" si="9"/>
        <v>11406</v>
      </c>
      <c r="AZ17" s="428">
        <f t="shared" si="9"/>
        <v>109774</v>
      </c>
      <c r="BA17" s="243">
        <f t="shared" si="9"/>
        <v>12081</v>
      </c>
      <c r="BB17" s="241">
        <f t="shared" si="9"/>
        <v>9292</v>
      </c>
      <c r="BC17" s="241">
        <f t="shared" si="9"/>
        <v>10497</v>
      </c>
      <c r="BD17" s="241">
        <f t="shared" si="9"/>
        <v>10381</v>
      </c>
      <c r="BE17" s="241">
        <f t="shared" si="9"/>
        <v>10654</v>
      </c>
      <c r="BF17" s="241">
        <f t="shared" si="9"/>
        <v>10507</v>
      </c>
      <c r="BG17" s="241">
        <f t="shared" si="9"/>
        <v>11657</v>
      </c>
      <c r="BH17" s="241">
        <f t="shared" si="9"/>
        <v>11870</v>
      </c>
      <c r="BI17" s="241">
        <f t="shared" si="9"/>
        <v>11429</v>
      </c>
      <c r="BJ17" s="241">
        <f t="shared" si="9"/>
        <v>11406</v>
      </c>
      <c r="BK17" s="241">
        <f t="shared" si="9"/>
        <v>0</v>
      </c>
      <c r="BL17" s="242">
        <f t="shared" si="9"/>
        <v>0</v>
      </c>
      <c r="BM17" s="476">
        <f t="shared" si="4"/>
        <v>1238829</v>
      </c>
      <c r="BS17" s="3"/>
      <c r="BT17" s="3"/>
      <c r="BU17" s="3"/>
      <c r="BV17" s="3"/>
    </row>
    <row r="18" spans="1:74" ht="12.75" customHeight="1">
      <c r="A18" s="169" t="str">
        <f>B$17&amp;B18</f>
        <v>E19</v>
      </c>
      <c r="B18" s="159" t="str">
        <f>$B$6</f>
        <v>9</v>
      </c>
      <c r="C18" s="568"/>
      <c r="D18" s="492"/>
      <c r="E18" s="493"/>
      <c r="F18" s="506"/>
      <c r="G18" s="589"/>
      <c r="H18" s="488" t="s">
        <v>61</v>
      </c>
      <c r="I18" s="590"/>
      <c r="J18" s="12"/>
      <c r="K18" s="12"/>
      <c r="L18" s="12"/>
      <c r="M18" s="12"/>
      <c r="N18" s="12"/>
      <c r="O18" s="13"/>
      <c r="P18" s="12"/>
      <c r="Q18" s="12"/>
      <c r="R18" s="12"/>
      <c r="S18" s="12"/>
      <c r="T18" s="12"/>
      <c r="U18" s="13"/>
      <c r="V18" s="12"/>
      <c r="W18" s="12"/>
      <c r="X18" s="12">
        <v>4948</v>
      </c>
      <c r="Y18" s="130">
        <f>19309</f>
        <v>19309</v>
      </c>
      <c r="Z18" s="14">
        <v>11572</v>
      </c>
      <c r="AA18" s="14">
        <v>8833</v>
      </c>
      <c r="AB18" s="14">
        <v>7199</v>
      </c>
      <c r="AC18" s="14">
        <v>4900</v>
      </c>
      <c r="AD18" s="14">
        <v>18854</v>
      </c>
      <c r="AE18" s="14">
        <v>21295</v>
      </c>
      <c r="AF18" s="14">
        <v>19221</v>
      </c>
      <c r="AG18" s="244">
        <v>12085</v>
      </c>
      <c r="AH18" s="244">
        <v>10620</v>
      </c>
      <c r="AI18" s="244">
        <v>4947</v>
      </c>
      <c r="AJ18" s="244"/>
      <c r="AK18" s="244"/>
      <c r="AL18" s="244"/>
      <c r="AM18" s="244"/>
      <c r="AN18" s="244"/>
      <c r="AO18" s="244"/>
      <c r="AP18" s="244"/>
      <c r="AQ18" s="244"/>
      <c r="AR18" s="244"/>
      <c r="AS18" s="244"/>
      <c r="AT18" s="244"/>
      <c r="AU18" s="244"/>
      <c r="AV18" s="244"/>
      <c r="AW18" s="244"/>
      <c r="AX18" s="245"/>
      <c r="AY18" s="436">
        <v>478</v>
      </c>
      <c r="AZ18" s="437">
        <v>4947</v>
      </c>
      <c r="BA18" s="267">
        <v>742</v>
      </c>
      <c r="BB18" s="268">
        <v>501</v>
      </c>
      <c r="BC18" s="268">
        <v>457</v>
      </c>
      <c r="BD18" s="268">
        <v>277</v>
      </c>
      <c r="BE18" s="268">
        <v>657</v>
      </c>
      <c r="BF18" s="268">
        <v>558</v>
      </c>
      <c r="BG18" s="268">
        <v>266</v>
      </c>
      <c r="BH18" s="268">
        <v>275</v>
      </c>
      <c r="BI18" s="268">
        <v>736</v>
      </c>
      <c r="BJ18" s="268">
        <v>478</v>
      </c>
      <c r="BK18" s="268"/>
      <c r="BL18" s="266"/>
      <c r="BM18" s="269">
        <f t="shared" si="4"/>
        <v>143783</v>
      </c>
      <c r="BS18" s="3"/>
      <c r="BT18" s="3"/>
      <c r="BU18" s="3"/>
      <c r="BV18" s="3"/>
    </row>
    <row r="19" spans="1:74" ht="12.75" customHeight="1">
      <c r="A19" s="169"/>
      <c r="C19" s="568"/>
      <c r="D19" s="492"/>
      <c r="E19" s="493"/>
      <c r="F19" s="506"/>
      <c r="G19" s="498"/>
      <c r="H19" s="490" t="s">
        <v>62</v>
      </c>
      <c r="I19" s="588"/>
      <c r="J19" s="17">
        <f t="shared" ref="J19:AO19" si="10">SUM(J20:J28)</f>
        <v>0</v>
      </c>
      <c r="K19" s="17">
        <f t="shared" si="10"/>
        <v>0</v>
      </c>
      <c r="L19" s="17">
        <f t="shared" si="10"/>
        <v>0</v>
      </c>
      <c r="M19" s="17">
        <f t="shared" si="10"/>
        <v>0</v>
      </c>
      <c r="N19" s="17">
        <f t="shared" si="10"/>
        <v>0</v>
      </c>
      <c r="O19" s="17">
        <f t="shared" si="10"/>
        <v>0</v>
      </c>
      <c r="P19" s="17">
        <f t="shared" si="10"/>
        <v>0</v>
      </c>
      <c r="Q19" s="17">
        <f t="shared" si="10"/>
        <v>0</v>
      </c>
      <c r="R19" s="140">
        <f t="shared" si="10"/>
        <v>0</v>
      </c>
      <c r="S19" s="14">
        <f t="shared" si="10"/>
        <v>33637</v>
      </c>
      <c r="T19" s="14">
        <f t="shared" si="10"/>
        <v>60492</v>
      </c>
      <c r="U19" s="14">
        <f t="shared" si="10"/>
        <v>52479</v>
      </c>
      <c r="V19" s="14">
        <f t="shared" si="10"/>
        <v>30572</v>
      </c>
      <c r="W19" s="14">
        <f t="shared" si="10"/>
        <v>30889</v>
      </c>
      <c r="X19" s="14">
        <f t="shared" si="10"/>
        <v>22399</v>
      </c>
      <c r="Y19" s="14">
        <f t="shared" si="10"/>
        <v>80026</v>
      </c>
      <c r="Z19" s="14">
        <f t="shared" si="10"/>
        <v>72496</v>
      </c>
      <c r="AA19" s="14">
        <f t="shared" si="10"/>
        <v>62770</v>
      </c>
      <c r="AB19" s="14">
        <f t="shared" si="10"/>
        <v>58854</v>
      </c>
      <c r="AC19" s="14">
        <f t="shared" si="10"/>
        <v>49838</v>
      </c>
      <c r="AD19" s="14">
        <f t="shared" si="10"/>
        <v>44398</v>
      </c>
      <c r="AE19" s="14">
        <f t="shared" si="10"/>
        <v>73348</v>
      </c>
      <c r="AF19" s="14">
        <f t="shared" si="10"/>
        <v>95715</v>
      </c>
      <c r="AG19" s="244">
        <f t="shared" si="10"/>
        <v>93264</v>
      </c>
      <c r="AH19" s="244">
        <f t="shared" si="10"/>
        <v>129042</v>
      </c>
      <c r="AI19" s="244">
        <f t="shared" si="10"/>
        <v>104827</v>
      </c>
      <c r="AJ19" s="244">
        <f t="shared" si="10"/>
        <v>0</v>
      </c>
      <c r="AK19" s="244">
        <f t="shared" si="10"/>
        <v>0</v>
      </c>
      <c r="AL19" s="244">
        <f t="shared" si="10"/>
        <v>0</v>
      </c>
      <c r="AM19" s="244">
        <f t="shared" si="10"/>
        <v>0</v>
      </c>
      <c r="AN19" s="244">
        <f t="shared" si="10"/>
        <v>0</v>
      </c>
      <c r="AO19" s="244">
        <f t="shared" si="10"/>
        <v>0</v>
      </c>
      <c r="AP19" s="244">
        <f t="shared" ref="AP19:BL19" si="11">SUM(AP20:AP28)</f>
        <v>0</v>
      </c>
      <c r="AQ19" s="244">
        <f t="shared" si="11"/>
        <v>0</v>
      </c>
      <c r="AR19" s="244">
        <f t="shared" si="11"/>
        <v>0</v>
      </c>
      <c r="AS19" s="244">
        <f t="shared" si="11"/>
        <v>0</v>
      </c>
      <c r="AT19" s="244">
        <f t="shared" si="11"/>
        <v>0</v>
      </c>
      <c r="AU19" s="244">
        <f t="shared" si="11"/>
        <v>0</v>
      </c>
      <c r="AV19" s="244">
        <f t="shared" si="11"/>
        <v>0</v>
      </c>
      <c r="AW19" s="244">
        <f t="shared" si="11"/>
        <v>0</v>
      </c>
      <c r="AX19" s="244">
        <f t="shared" si="11"/>
        <v>0</v>
      </c>
      <c r="AY19" s="14">
        <f t="shared" si="11"/>
        <v>10928</v>
      </c>
      <c r="AZ19" s="429">
        <f t="shared" si="11"/>
        <v>104827</v>
      </c>
      <c r="BA19" s="247">
        <f t="shared" si="11"/>
        <v>11339</v>
      </c>
      <c r="BB19" s="245">
        <f t="shared" si="11"/>
        <v>8791</v>
      </c>
      <c r="BC19" s="245">
        <f t="shared" si="11"/>
        <v>10040</v>
      </c>
      <c r="BD19" s="245">
        <f t="shared" si="11"/>
        <v>10104</v>
      </c>
      <c r="BE19" s="245">
        <f t="shared" si="11"/>
        <v>9997</v>
      </c>
      <c r="BF19" s="245">
        <f t="shared" si="11"/>
        <v>9949</v>
      </c>
      <c r="BG19" s="245">
        <f t="shared" si="11"/>
        <v>11391</v>
      </c>
      <c r="BH19" s="245">
        <f t="shared" si="11"/>
        <v>11595</v>
      </c>
      <c r="BI19" s="245">
        <f t="shared" si="11"/>
        <v>10693</v>
      </c>
      <c r="BJ19" s="245">
        <f t="shared" si="11"/>
        <v>10928</v>
      </c>
      <c r="BK19" s="245">
        <f t="shared" si="11"/>
        <v>0</v>
      </c>
      <c r="BL19" s="246">
        <f t="shared" si="11"/>
        <v>0</v>
      </c>
      <c r="BM19" s="269">
        <f t="shared" si="4"/>
        <v>1095046</v>
      </c>
      <c r="BS19" s="3"/>
      <c r="BT19" s="3"/>
      <c r="BU19" s="3"/>
      <c r="BV19" s="3"/>
    </row>
    <row r="20" spans="1:74" ht="12.75" customHeight="1">
      <c r="A20" s="169" t="str">
        <f t="shared" ref="A20:A28" si="12">B$17&amp;B20</f>
        <v>E11</v>
      </c>
      <c r="B20" s="159" t="str">
        <f>$B$8</f>
        <v>1</v>
      </c>
      <c r="C20" s="568"/>
      <c r="D20" s="504"/>
      <c r="E20" s="505"/>
      <c r="F20" s="506"/>
      <c r="G20" s="498"/>
      <c r="H20" s="498"/>
      <c r="I20" s="124" t="str">
        <f>$I$8</f>
        <v>N.AMERICA</v>
      </c>
      <c r="J20" s="20"/>
      <c r="K20" s="20"/>
      <c r="L20" s="20"/>
      <c r="M20" s="20"/>
      <c r="N20" s="20"/>
      <c r="O20" s="28"/>
      <c r="P20" s="20"/>
      <c r="Q20" s="20"/>
      <c r="R20" s="20"/>
      <c r="S20" s="20">
        <v>33581</v>
      </c>
      <c r="T20" s="20">
        <v>60421</v>
      </c>
      <c r="U20" s="28">
        <v>52417</v>
      </c>
      <c r="V20" s="20">
        <v>25506</v>
      </c>
      <c r="W20" s="20">
        <v>15810</v>
      </c>
      <c r="X20" s="20">
        <v>10447</v>
      </c>
      <c r="Y20" s="20">
        <v>49167</v>
      </c>
      <c r="Z20" s="21">
        <v>47637</v>
      </c>
      <c r="AA20" s="21">
        <v>42313</v>
      </c>
      <c r="AB20" s="21">
        <v>33736</v>
      </c>
      <c r="AC20" s="21">
        <v>25168</v>
      </c>
      <c r="AD20" s="21">
        <v>23612</v>
      </c>
      <c r="AE20" s="21">
        <v>27013</v>
      </c>
      <c r="AF20" s="21">
        <v>29541</v>
      </c>
      <c r="AG20" s="248">
        <v>36021</v>
      </c>
      <c r="AH20" s="248">
        <v>51532</v>
      </c>
      <c r="AI20" s="248">
        <v>42200</v>
      </c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430">
        <v>4784</v>
      </c>
      <c r="AZ20" s="431">
        <v>42200</v>
      </c>
      <c r="BA20" s="250">
        <v>2608</v>
      </c>
      <c r="BB20" s="251">
        <v>2922</v>
      </c>
      <c r="BC20" s="251">
        <v>3304</v>
      </c>
      <c r="BD20" s="251">
        <v>4935</v>
      </c>
      <c r="BE20" s="251">
        <v>5263</v>
      </c>
      <c r="BF20" s="251">
        <v>4424</v>
      </c>
      <c r="BG20" s="251">
        <v>4887</v>
      </c>
      <c r="BH20" s="251">
        <v>4412</v>
      </c>
      <c r="BI20" s="251">
        <v>4661</v>
      </c>
      <c r="BJ20" s="251">
        <v>4784</v>
      </c>
      <c r="BK20" s="251"/>
      <c r="BL20" s="249"/>
      <c r="BM20" s="269">
        <f t="shared" si="4"/>
        <v>606122</v>
      </c>
      <c r="BS20" s="3"/>
      <c r="BT20" s="3"/>
      <c r="BU20" s="3"/>
      <c r="BV20" s="3"/>
    </row>
    <row r="21" spans="1:74" ht="12.75" customHeight="1">
      <c r="A21" s="169" t="str">
        <f t="shared" si="12"/>
        <v>E12</v>
      </c>
      <c r="B21" s="159" t="str">
        <f>$B$9</f>
        <v>2</v>
      </c>
      <c r="C21" s="568"/>
      <c r="D21" s="504"/>
      <c r="E21" s="505"/>
      <c r="F21" s="506"/>
      <c r="G21" s="498"/>
      <c r="H21" s="498"/>
      <c r="I21" s="122" t="str">
        <f>$I$9</f>
        <v>CS.AMERICA</v>
      </c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>
        <v>4</v>
      </c>
      <c r="Y21" s="92">
        <v>67</v>
      </c>
      <c r="Z21" s="93">
        <v>60</v>
      </c>
      <c r="AA21" s="93">
        <v>199</v>
      </c>
      <c r="AB21" s="93">
        <v>113</v>
      </c>
      <c r="AC21" s="93">
        <v>63</v>
      </c>
      <c r="AD21" s="93">
        <v>31</v>
      </c>
      <c r="AE21" s="93">
        <v>60</v>
      </c>
      <c r="AF21" s="93">
        <v>28</v>
      </c>
      <c r="AG21" s="253">
        <v>12</v>
      </c>
      <c r="AH21" s="253">
        <v>24</v>
      </c>
      <c r="AI21" s="253">
        <v>27</v>
      </c>
      <c r="AJ21" s="253"/>
      <c r="AK21" s="253"/>
      <c r="AL21" s="253"/>
      <c r="AM21" s="253"/>
      <c r="AN21" s="253"/>
      <c r="AO21" s="253"/>
      <c r="AP21" s="253"/>
      <c r="AQ21" s="253"/>
      <c r="AR21" s="253"/>
      <c r="AS21" s="253"/>
      <c r="AT21" s="253"/>
      <c r="AU21" s="253"/>
      <c r="AV21" s="253"/>
      <c r="AW21" s="253"/>
      <c r="AX21" s="253"/>
      <c r="AY21" s="432">
        <v>4</v>
      </c>
      <c r="AZ21" s="433">
        <v>27</v>
      </c>
      <c r="BA21" s="255">
        <v>2</v>
      </c>
      <c r="BB21" s="256">
        <v>2</v>
      </c>
      <c r="BC21" s="256">
        <v>1</v>
      </c>
      <c r="BD21" s="256">
        <v>4</v>
      </c>
      <c r="BE21" s="256">
        <v>3</v>
      </c>
      <c r="BF21" s="256">
        <v>7</v>
      </c>
      <c r="BG21" s="256">
        <v>1</v>
      </c>
      <c r="BH21" s="256">
        <v>1</v>
      </c>
      <c r="BI21" s="256">
        <v>2</v>
      </c>
      <c r="BJ21" s="256">
        <v>4</v>
      </c>
      <c r="BK21" s="256"/>
      <c r="BL21" s="254"/>
      <c r="BM21" s="255">
        <f t="shared" si="4"/>
        <v>688</v>
      </c>
      <c r="BS21" s="3"/>
      <c r="BT21" s="3"/>
      <c r="BU21" s="3"/>
      <c r="BV21" s="3"/>
    </row>
    <row r="22" spans="1:74" ht="12.75" customHeight="1">
      <c r="A22" s="169" t="str">
        <f t="shared" si="12"/>
        <v>E13</v>
      </c>
      <c r="B22" s="159" t="str">
        <f>$B$10</f>
        <v>3</v>
      </c>
      <c r="C22" s="568"/>
      <c r="D22" s="504"/>
      <c r="E22" s="505"/>
      <c r="F22" s="506"/>
      <c r="G22" s="498"/>
      <c r="H22" s="498"/>
      <c r="I22" s="125" t="str">
        <f>$I$10</f>
        <v>Europe</v>
      </c>
      <c r="J22" s="92"/>
      <c r="K22" s="92"/>
      <c r="L22" s="92"/>
      <c r="M22" s="92"/>
      <c r="N22" s="92"/>
      <c r="O22" s="94"/>
      <c r="P22" s="92"/>
      <c r="Q22" s="92"/>
      <c r="R22" s="92"/>
      <c r="S22" s="92"/>
      <c r="T22" s="92">
        <v>1</v>
      </c>
      <c r="U22" s="94">
        <v>1</v>
      </c>
      <c r="V22" s="92">
        <v>2</v>
      </c>
      <c r="W22" s="92">
        <v>2</v>
      </c>
      <c r="X22" s="92"/>
      <c r="Y22" s="92"/>
      <c r="Z22" s="93"/>
      <c r="AA22" s="93"/>
      <c r="AB22" s="93"/>
      <c r="AC22" s="93"/>
      <c r="AD22" s="93"/>
      <c r="AE22" s="93"/>
      <c r="AF22" s="93">
        <v>7820</v>
      </c>
      <c r="AG22" s="253">
        <v>10726</v>
      </c>
      <c r="AH22" s="253">
        <v>9293</v>
      </c>
      <c r="AI22" s="253">
        <v>5965</v>
      </c>
      <c r="AJ22" s="253"/>
      <c r="AK22" s="253"/>
      <c r="AL22" s="253"/>
      <c r="AM22" s="253"/>
      <c r="AN22" s="253"/>
      <c r="AO22" s="253"/>
      <c r="AP22" s="253"/>
      <c r="AQ22" s="253"/>
      <c r="AR22" s="253"/>
      <c r="AS22" s="253"/>
      <c r="AT22" s="253"/>
      <c r="AU22" s="253"/>
      <c r="AV22" s="253"/>
      <c r="AW22" s="253"/>
      <c r="AX22" s="253"/>
      <c r="AY22" s="432">
        <v>460</v>
      </c>
      <c r="AZ22" s="433">
        <v>5965</v>
      </c>
      <c r="BA22" s="255">
        <v>1335</v>
      </c>
      <c r="BB22" s="256">
        <v>772</v>
      </c>
      <c r="BC22" s="256">
        <v>311</v>
      </c>
      <c r="BD22" s="256">
        <v>744</v>
      </c>
      <c r="BE22" s="256">
        <v>327</v>
      </c>
      <c r="BF22" s="256">
        <v>313</v>
      </c>
      <c r="BG22" s="256">
        <v>329</v>
      </c>
      <c r="BH22" s="256">
        <v>724</v>
      </c>
      <c r="BI22" s="256">
        <v>650</v>
      </c>
      <c r="BJ22" s="256">
        <v>460</v>
      </c>
      <c r="BK22" s="256"/>
      <c r="BL22" s="254"/>
      <c r="BM22" s="255">
        <f t="shared" si="4"/>
        <v>33810</v>
      </c>
      <c r="BS22" s="3"/>
      <c r="BT22" s="3"/>
      <c r="BU22" s="3"/>
      <c r="BV22" s="3"/>
    </row>
    <row r="23" spans="1:74" ht="13.2" customHeight="1">
      <c r="A23" s="169" t="str">
        <f t="shared" si="12"/>
        <v>E14</v>
      </c>
      <c r="B23" s="159" t="str">
        <f>$B$11</f>
        <v>4</v>
      </c>
      <c r="C23" s="568"/>
      <c r="D23" s="504"/>
      <c r="E23" s="505"/>
      <c r="F23" s="506"/>
      <c r="G23" s="498"/>
      <c r="H23" s="498"/>
      <c r="I23" s="122" t="str">
        <f>$I$11</f>
        <v>ASIA</v>
      </c>
      <c r="J23" s="92"/>
      <c r="K23" s="92"/>
      <c r="L23" s="92"/>
      <c r="M23" s="92"/>
      <c r="N23" s="92"/>
      <c r="O23" s="94"/>
      <c r="P23" s="92"/>
      <c r="Q23" s="92"/>
      <c r="R23" s="92"/>
      <c r="S23" s="92"/>
      <c r="T23" s="92"/>
      <c r="U23" s="94"/>
      <c r="V23" s="92">
        <v>5034</v>
      </c>
      <c r="W23" s="92">
        <v>6893</v>
      </c>
      <c r="X23" s="92">
        <v>5349</v>
      </c>
      <c r="Y23" s="92">
        <v>20959</v>
      </c>
      <c r="Z23" s="93">
        <v>13054</v>
      </c>
      <c r="AA23" s="92">
        <v>8350</v>
      </c>
      <c r="AB23" s="93">
        <v>11628</v>
      </c>
      <c r="AC23" s="92">
        <v>10117</v>
      </c>
      <c r="AD23" s="92">
        <v>8504</v>
      </c>
      <c r="AE23" s="92">
        <v>9449</v>
      </c>
      <c r="AF23" s="92">
        <v>9331</v>
      </c>
      <c r="AG23" s="258">
        <v>6013</v>
      </c>
      <c r="AH23" s="258">
        <v>6069</v>
      </c>
      <c r="AI23" s="258">
        <v>6901</v>
      </c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432">
        <v>512</v>
      </c>
      <c r="AZ23" s="433">
        <v>6901</v>
      </c>
      <c r="BA23" s="255">
        <v>754</v>
      </c>
      <c r="BB23" s="256">
        <v>791</v>
      </c>
      <c r="BC23" s="256">
        <v>1009</v>
      </c>
      <c r="BD23" s="256">
        <v>678</v>
      </c>
      <c r="BE23" s="256">
        <v>611</v>
      </c>
      <c r="BF23" s="256">
        <v>785</v>
      </c>
      <c r="BG23" s="256">
        <v>733</v>
      </c>
      <c r="BH23" s="256">
        <v>492</v>
      </c>
      <c r="BI23" s="256">
        <v>536</v>
      </c>
      <c r="BJ23" s="256">
        <v>512</v>
      </c>
      <c r="BK23" s="256"/>
      <c r="BL23" s="254"/>
      <c r="BM23" s="255">
        <f t="shared" si="4"/>
        <v>127651</v>
      </c>
      <c r="BS23" s="3"/>
      <c r="BT23" s="3"/>
      <c r="BU23" s="3"/>
      <c r="BV23" s="3"/>
    </row>
    <row r="24" spans="1:74" ht="12.75" customHeight="1">
      <c r="A24" s="169" t="str">
        <f t="shared" si="12"/>
        <v>E1C</v>
      </c>
      <c r="B24" s="159" t="s">
        <v>204</v>
      </c>
      <c r="C24" s="568"/>
      <c r="D24" s="504"/>
      <c r="E24" s="505"/>
      <c r="F24" s="506"/>
      <c r="G24" s="498"/>
      <c r="H24" s="498"/>
      <c r="I24" s="122" t="s">
        <v>205</v>
      </c>
      <c r="J24" s="92"/>
      <c r="K24" s="92"/>
      <c r="L24" s="92"/>
      <c r="M24" s="92"/>
      <c r="N24" s="92"/>
      <c r="O24" s="94"/>
      <c r="P24" s="92"/>
      <c r="Q24" s="92"/>
      <c r="R24" s="92"/>
      <c r="S24" s="92"/>
      <c r="T24" s="92"/>
      <c r="U24" s="94"/>
      <c r="V24" s="92"/>
      <c r="W24" s="92">
        <v>909</v>
      </c>
      <c r="X24" s="92">
        <v>875</v>
      </c>
      <c r="Y24" s="92">
        <v>2238</v>
      </c>
      <c r="Z24" s="93">
        <v>5526</v>
      </c>
      <c r="AA24" s="92">
        <v>5936</v>
      </c>
      <c r="AB24" s="93">
        <v>6384</v>
      </c>
      <c r="AC24" s="92">
        <v>6507</v>
      </c>
      <c r="AD24" s="92">
        <v>4477</v>
      </c>
      <c r="AE24" s="92">
        <v>23380</v>
      </c>
      <c r="AF24" s="92">
        <v>27021</v>
      </c>
      <c r="AG24" s="258">
        <v>22416</v>
      </c>
      <c r="AH24" s="258">
        <v>36765</v>
      </c>
      <c r="AI24" s="258">
        <v>29940</v>
      </c>
      <c r="AJ24" s="258"/>
      <c r="AK24" s="258"/>
      <c r="AL24" s="258"/>
      <c r="AM24" s="258"/>
      <c r="AN24" s="258"/>
      <c r="AO24" s="258"/>
      <c r="AP24" s="258"/>
      <c r="AQ24" s="258"/>
      <c r="AR24" s="258"/>
      <c r="AS24" s="258"/>
      <c r="AT24" s="258"/>
      <c r="AU24" s="258"/>
      <c r="AV24" s="258"/>
      <c r="AW24" s="258"/>
      <c r="AX24" s="258"/>
      <c r="AY24" s="432">
        <v>2823</v>
      </c>
      <c r="AZ24" s="433">
        <v>29940</v>
      </c>
      <c r="BA24" s="255">
        <v>3878</v>
      </c>
      <c r="BB24" s="256">
        <v>2045</v>
      </c>
      <c r="BC24" s="256">
        <v>3497</v>
      </c>
      <c r="BD24" s="256">
        <v>2534</v>
      </c>
      <c r="BE24" s="256">
        <v>2795</v>
      </c>
      <c r="BF24" s="256">
        <v>3214</v>
      </c>
      <c r="BG24" s="256">
        <v>3043</v>
      </c>
      <c r="BH24" s="256">
        <v>3233</v>
      </c>
      <c r="BI24" s="256">
        <v>2878</v>
      </c>
      <c r="BJ24" s="256">
        <v>2823</v>
      </c>
      <c r="BK24" s="256"/>
      <c r="BL24" s="254"/>
      <c r="BM24" s="255">
        <f>SUM(J24:AX24)</f>
        <v>172374</v>
      </c>
      <c r="BS24" s="3"/>
      <c r="BT24" s="3"/>
      <c r="BU24" s="3"/>
      <c r="BV24" s="3"/>
    </row>
    <row r="25" spans="1:74" ht="13.2" customHeight="1">
      <c r="A25" s="169" t="str">
        <f t="shared" si="12"/>
        <v>E15</v>
      </c>
      <c r="B25" s="159" t="str">
        <f>$B$13</f>
        <v>5</v>
      </c>
      <c r="C25" s="568"/>
      <c r="D25" s="504"/>
      <c r="E25" s="505"/>
      <c r="F25" s="506"/>
      <c r="G25" s="498"/>
      <c r="H25" s="498"/>
      <c r="I25" s="122" t="str">
        <f>$I$13</f>
        <v>OCE</v>
      </c>
      <c r="J25" s="92"/>
      <c r="K25" s="92"/>
      <c r="L25" s="92"/>
      <c r="M25" s="92"/>
      <c r="N25" s="92"/>
      <c r="O25" s="94"/>
      <c r="P25" s="92"/>
      <c r="Q25" s="92"/>
      <c r="R25" s="92"/>
      <c r="S25" s="92">
        <v>56</v>
      </c>
      <c r="T25" s="92">
        <v>70</v>
      </c>
      <c r="U25" s="94">
        <v>61</v>
      </c>
      <c r="V25" s="92">
        <v>30</v>
      </c>
      <c r="W25" s="92">
        <v>7245</v>
      </c>
      <c r="X25" s="92">
        <v>5671</v>
      </c>
      <c r="Y25" s="92">
        <v>7559</v>
      </c>
      <c r="Z25" s="93">
        <v>5957</v>
      </c>
      <c r="AA25" s="92">
        <v>5574</v>
      </c>
      <c r="AB25" s="93">
        <v>6271</v>
      </c>
      <c r="AC25" s="92">
        <v>6311</v>
      </c>
      <c r="AD25" s="92">
        <v>5515</v>
      </c>
      <c r="AE25" s="92">
        <v>6546</v>
      </c>
      <c r="AF25" s="92">
        <v>9658</v>
      </c>
      <c r="AG25" s="258">
        <v>9900</v>
      </c>
      <c r="AH25" s="258">
        <v>11435</v>
      </c>
      <c r="AI25" s="258">
        <v>7255</v>
      </c>
      <c r="AJ25" s="258"/>
      <c r="AK25" s="258"/>
      <c r="AL25" s="258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432">
        <v>449</v>
      </c>
      <c r="AZ25" s="433">
        <v>7255</v>
      </c>
      <c r="BA25" s="255">
        <v>1094</v>
      </c>
      <c r="BB25" s="256">
        <v>1086</v>
      </c>
      <c r="BC25" s="256">
        <v>843</v>
      </c>
      <c r="BD25" s="256">
        <v>436</v>
      </c>
      <c r="BE25" s="256">
        <v>412</v>
      </c>
      <c r="BF25" s="256">
        <v>353</v>
      </c>
      <c r="BG25" s="256">
        <v>1028</v>
      </c>
      <c r="BH25" s="256">
        <v>972</v>
      </c>
      <c r="BI25" s="256">
        <v>582</v>
      </c>
      <c r="BJ25" s="256">
        <v>449</v>
      </c>
      <c r="BK25" s="256"/>
      <c r="BL25" s="254"/>
      <c r="BM25" s="255">
        <f t="shared" si="4"/>
        <v>95114</v>
      </c>
      <c r="BS25" s="3"/>
      <c r="BT25" s="3"/>
      <c r="BU25" s="3"/>
      <c r="BV25" s="3"/>
    </row>
    <row r="26" spans="1:74" ht="13.2" customHeight="1">
      <c r="A26" s="169" t="str">
        <f t="shared" si="12"/>
        <v>E16</v>
      </c>
      <c r="B26" s="159" t="str">
        <f>$B$14</f>
        <v>6</v>
      </c>
      <c r="C26" s="568"/>
      <c r="D26" s="504"/>
      <c r="E26" s="505"/>
      <c r="F26" s="506"/>
      <c r="G26" s="498"/>
      <c r="H26" s="498"/>
      <c r="I26" s="125" t="str">
        <f>$I$14</f>
        <v>MIDDLE EAS</v>
      </c>
      <c r="J26" s="92"/>
      <c r="K26" s="92"/>
      <c r="L26" s="92"/>
      <c r="M26" s="92"/>
      <c r="N26" s="92"/>
      <c r="O26" s="94"/>
      <c r="P26" s="92"/>
      <c r="Q26" s="92"/>
      <c r="R26" s="92"/>
      <c r="S26" s="92"/>
      <c r="T26" s="92"/>
      <c r="U26" s="94"/>
      <c r="V26" s="92"/>
      <c r="W26" s="92">
        <v>30</v>
      </c>
      <c r="X26" s="92">
        <v>53</v>
      </c>
      <c r="Y26" s="92">
        <v>36</v>
      </c>
      <c r="Z26" s="93">
        <v>262</v>
      </c>
      <c r="AA26" s="92">
        <v>398</v>
      </c>
      <c r="AB26" s="93">
        <v>722</v>
      </c>
      <c r="AC26" s="92">
        <v>1672</v>
      </c>
      <c r="AD26" s="92">
        <v>2259</v>
      </c>
      <c r="AE26" s="92">
        <v>6900</v>
      </c>
      <c r="AF26" s="92">
        <v>12316</v>
      </c>
      <c r="AG26" s="258">
        <v>8175</v>
      </c>
      <c r="AH26" s="258">
        <v>13924</v>
      </c>
      <c r="AI26" s="258">
        <v>12539</v>
      </c>
      <c r="AJ26" s="258"/>
      <c r="AK26" s="258"/>
      <c r="AL26" s="258"/>
      <c r="AM26" s="258"/>
      <c r="AN26" s="258"/>
      <c r="AO26" s="258"/>
      <c r="AP26" s="258"/>
      <c r="AQ26" s="258"/>
      <c r="AR26" s="258"/>
      <c r="AS26" s="258"/>
      <c r="AT26" s="258"/>
      <c r="AU26" s="258"/>
      <c r="AV26" s="258"/>
      <c r="AW26" s="258"/>
      <c r="AX26" s="258"/>
      <c r="AY26" s="432">
        <v>1896</v>
      </c>
      <c r="AZ26" s="433">
        <v>12539</v>
      </c>
      <c r="BA26" s="255">
        <v>1668</v>
      </c>
      <c r="BB26" s="256">
        <v>1173</v>
      </c>
      <c r="BC26" s="256">
        <v>1075</v>
      </c>
      <c r="BD26" s="256">
        <v>773</v>
      </c>
      <c r="BE26" s="256">
        <v>586</v>
      </c>
      <c r="BF26" s="256">
        <v>853</v>
      </c>
      <c r="BG26" s="256">
        <v>1370</v>
      </c>
      <c r="BH26" s="256">
        <v>1761</v>
      </c>
      <c r="BI26" s="256">
        <v>1384</v>
      </c>
      <c r="BJ26" s="256">
        <v>1896</v>
      </c>
      <c r="BK26" s="256"/>
      <c r="BL26" s="254"/>
      <c r="BM26" s="255">
        <f t="shared" si="4"/>
        <v>59286</v>
      </c>
      <c r="BS26" s="3"/>
      <c r="BT26" s="3"/>
      <c r="BU26" s="3"/>
      <c r="BV26" s="3"/>
    </row>
    <row r="27" spans="1:74" ht="13.2" customHeight="1">
      <c r="A27" s="169" t="str">
        <f t="shared" si="12"/>
        <v>E17</v>
      </c>
      <c r="B27" s="159" t="str">
        <f>$B$15</f>
        <v>7</v>
      </c>
      <c r="C27" s="568"/>
      <c r="D27" s="504"/>
      <c r="E27" s="505"/>
      <c r="F27" s="506"/>
      <c r="G27" s="498"/>
      <c r="H27" s="498"/>
      <c r="I27" s="125" t="str">
        <f>$I$15</f>
        <v xml:space="preserve">AFRICA   </v>
      </c>
      <c r="J27" s="92"/>
      <c r="K27" s="92"/>
      <c r="L27" s="92"/>
      <c r="M27" s="92"/>
      <c r="N27" s="92"/>
      <c r="O27" s="94"/>
      <c r="P27" s="92"/>
      <c r="Q27" s="92"/>
      <c r="R27" s="92"/>
      <c r="S27" s="92"/>
      <c r="T27" s="92"/>
      <c r="U27" s="94"/>
      <c r="V27" s="92"/>
      <c r="W27" s="92"/>
      <c r="X27" s="92"/>
      <c r="Y27" s="92"/>
      <c r="Z27" s="93"/>
      <c r="AA27" s="92"/>
      <c r="AB27" s="93"/>
      <c r="AC27" s="92"/>
      <c r="AD27" s="92"/>
      <c r="AE27" s="92"/>
      <c r="AF27" s="92"/>
      <c r="AG27" s="258">
        <v>1</v>
      </c>
      <c r="AH27" s="258"/>
      <c r="AI27" s="258"/>
      <c r="AJ27" s="258"/>
      <c r="AK27" s="258"/>
      <c r="AL27" s="258"/>
      <c r="AM27" s="258"/>
      <c r="AN27" s="258"/>
      <c r="AO27" s="258"/>
      <c r="AP27" s="258"/>
      <c r="AQ27" s="258"/>
      <c r="AR27" s="258"/>
      <c r="AS27" s="258"/>
      <c r="AT27" s="258"/>
      <c r="AU27" s="258"/>
      <c r="AV27" s="258"/>
      <c r="AW27" s="258"/>
      <c r="AX27" s="258"/>
      <c r="AY27" s="432"/>
      <c r="AZ27" s="433"/>
      <c r="BA27" s="255"/>
      <c r="BB27" s="256"/>
      <c r="BC27" s="256"/>
      <c r="BD27" s="256"/>
      <c r="BE27" s="256"/>
      <c r="BF27" s="256"/>
      <c r="BG27" s="256"/>
      <c r="BH27" s="256"/>
      <c r="BI27" s="256"/>
      <c r="BJ27" s="256"/>
      <c r="BK27" s="256"/>
      <c r="BL27" s="254"/>
      <c r="BM27" s="252">
        <f t="shared" si="4"/>
        <v>1</v>
      </c>
      <c r="BS27" s="3"/>
      <c r="BT27" s="3"/>
      <c r="BU27" s="3"/>
      <c r="BV27" s="3"/>
    </row>
    <row r="28" spans="1:74" ht="13.2" customHeight="1" thickBot="1">
      <c r="A28" s="169" t="str">
        <f t="shared" si="12"/>
        <v>E1Z</v>
      </c>
      <c r="B28" s="159" t="str">
        <f>$B$16</f>
        <v>Z</v>
      </c>
      <c r="C28" s="568"/>
      <c r="D28" s="569"/>
      <c r="E28" s="570"/>
      <c r="F28" s="571"/>
      <c r="G28" s="499"/>
      <c r="H28" s="499"/>
      <c r="I28" s="126" t="str">
        <f>$I$16</f>
        <v>Others</v>
      </c>
      <c r="J28" s="90"/>
      <c r="K28" s="90"/>
      <c r="L28" s="90"/>
      <c r="M28" s="90"/>
      <c r="N28" s="90"/>
      <c r="O28" s="102"/>
      <c r="P28" s="90"/>
      <c r="Q28" s="90"/>
      <c r="R28" s="90"/>
      <c r="S28" s="90"/>
      <c r="T28" s="90"/>
      <c r="U28" s="102"/>
      <c r="V28" s="90"/>
      <c r="W28" s="90"/>
      <c r="X28" s="90"/>
      <c r="Y28" s="90"/>
      <c r="Z28" s="91"/>
      <c r="AA28" s="90"/>
      <c r="AB28" s="91"/>
      <c r="AC28" s="90"/>
      <c r="AD28" s="90"/>
      <c r="AE28" s="90"/>
      <c r="AF28" s="90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59"/>
      <c r="AV28" s="259"/>
      <c r="AW28" s="259"/>
      <c r="AX28" s="259"/>
      <c r="AY28" s="434"/>
      <c r="AZ28" s="435"/>
      <c r="BA28" s="262"/>
      <c r="BB28" s="263"/>
      <c r="BC28" s="263"/>
      <c r="BD28" s="263"/>
      <c r="BE28" s="263"/>
      <c r="BF28" s="263"/>
      <c r="BG28" s="263"/>
      <c r="BH28" s="263"/>
      <c r="BI28" s="263"/>
      <c r="BJ28" s="263"/>
      <c r="BK28" s="263"/>
      <c r="BL28" s="261"/>
      <c r="BM28" s="262">
        <f t="shared" si="4"/>
        <v>0</v>
      </c>
      <c r="BS28" s="3"/>
      <c r="BT28" s="3"/>
      <c r="BU28" s="3"/>
      <c r="BV28" s="3"/>
    </row>
    <row r="29" spans="1:74" ht="13.2" customHeight="1">
      <c r="A29" s="157" t="s">
        <v>10</v>
      </c>
      <c r="B29" s="168" t="s">
        <v>237</v>
      </c>
      <c r="C29" s="568"/>
      <c r="D29" s="500" t="s">
        <v>151</v>
      </c>
      <c r="E29" s="501"/>
      <c r="F29" s="501"/>
      <c r="G29" s="486" t="s">
        <v>64</v>
      </c>
      <c r="H29" s="487"/>
      <c r="I29" s="487"/>
      <c r="J29" s="111">
        <f t="shared" ref="J29:AO29" si="13">J31+J30</f>
        <v>0</v>
      </c>
      <c r="K29" s="111">
        <f t="shared" si="13"/>
        <v>0</v>
      </c>
      <c r="L29" s="111">
        <f t="shared" si="13"/>
        <v>0</v>
      </c>
      <c r="M29" s="111">
        <f t="shared" si="13"/>
        <v>0</v>
      </c>
      <c r="N29" s="111">
        <f t="shared" si="13"/>
        <v>0</v>
      </c>
      <c r="O29" s="111">
        <f t="shared" si="13"/>
        <v>0</v>
      </c>
      <c r="P29" s="111">
        <f t="shared" si="13"/>
        <v>0</v>
      </c>
      <c r="Q29" s="111">
        <f t="shared" si="13"/>
        <v>0</v>
      </c>
      <c r="R29" s="111">
        <f t="shared" si="13"/>
        <v>0</v>
      </c>
      <c r="S29" s="111">
        <f t="shared" si="13"/>
        <v>0</v>
      </c>
      <c r="T29" s="111">
        <f t="shared" si="13"/>
        <v>0</v>
      </c>
      <c r="U29" s="111">
        <f t="shared" si="13"/>
        <v>0</v>
      </c>
      <c r="V29" s="111">
        <f t="shared" si="13"/>
        <v>0</v>
      </c>
      <c r="W29" s="111">
        <f t="shared" si="13"/>
        <v>0</v>
      </c>
      <c r="X29" s="111">
        <f t="shared" si="13"/>
        <v>0</v>
      </c>
      <c r="Y29" s="111">
        <f t="shared" si="13"/>
        <v>0</v>
      </c>
      <c r="Z29" s="111">
        <f t="shared" si="13"/>
        <v>0</v>
      </c>
      <c r="AA29" s="111">
        <f t="shared" si="13"/>
        <v>0</v>
      </c>
      <c r="AB29" s="111">
        <f t="shared" si="13"/>
        <v>1962</v>
      </c>
      <c r="AC29" s="111">
        <f t="shared" si="13"/>
        <v>25019</v>
      </c>
      <c r="AD29" s="111">
        <f t="shared" si="13"/>
        <v>40511</v>
      </c>
      <c r="AE29" s="111">
        <f t="shared" si="13"/>
        <v>44006</v>
      </c>
      <c r="AF29" s="111">
        <f t="shared" si="13"/>
        <v>40266</v>
      </c>
      <c r="AG29" s="241">
        <f t="shared" si="13"/>
        <v>50467</v>
      </c>
      <c r="AH29" s="241">
        <f t="shared" si="13"/>
        <v>78827</v>
      </c>
      <c r="AI29" s="241">
        <f t="shared" si="13"/>
        <v>61810</v>
      </c>
      <c r="AJ29" s="241">
        <f t="shared" si="13"/>
        <v>0</v>
      </c>
      <c r="AK29" s="241">
        <f t="shared" si="13"/>
        <v>0</v>
      </c>
      <c r="AL29" s="241">
        <f t="shared" si="13"/>
        <v>0</v>
      </c>
      <c r="AM29" s="241">
        <f t="shared" si="13"/>
        <v>0</v>
      </c>
      <c r="AN29" s="241">
        <f t="shared" si="13"/>
        <v>0</v>
      </c>
      <c r="AO29" s="241">
        <f t="shared" si="13"/>
        <v>0</v>
      </c>
      <c r="AP29" s="241">
        <f t="shared" ref="AP29:BL29" si="14">AP31+AP30</f>
        <v>0</v>
      </c>
      <c r="AQ29" s="241">
        <f t="shared" si="14"/>
        <v>0</v>
      </c>
      <c r="AR29" s="241">
        <f t="shared" si="14"/>
        <v>0</v>
      </c>
      <c r="AS29" s="241">
        <f t="shared" si="14"/>
        <v>0</v>
      </c>
      <c r="AT29" s="241">
        <f t="shared" si="14"/>
        <v>0</v>
      </c>
      <c r="AU29" s="241">
        <f t="shared" si="14"/>
        <v>0</v>
      </c>
      <c r="AV29" s="241">
        <f t="shared" si="14"/>
        <v>0</v>
      </c>
      <c r="AW29" s="241">
        <f t="shared" si="14"/>
        <v>0</v>
      </c>
      <c r="AX29" s="241">
        <f t="shared" si="14"/>
        <v>0</v>
      </c>
      <c r="AY29" s="111">
        <f t="shared" si="14"/>
        <v>6946</v>
      </c>
      <c r="AZ29" s="428">
        <f t="shared" si="14"/>
        <v>61810</v>
      </c>
      <c r="BA29" s="243">
        <f t="shared" si="14"/>
        <v>7191</v>
      </c>
      <c r="BB29" s="241">
        <f t="shared" si="14"/>
        <v>3270</v>
      </c>
      <c r="BC29" s="241">
        <f t="shared" si="14"/>
        <v>6549</v>
      </c>
      <c r="BD29" s="241">
        <f t="shared" si="14"/>
        <v>3628</v>
      </c>
      <c r="BE29" s="241">
        <f t="shared" si="14"/>
        <v>5165</v>
      </c>
      <c r="BF29" s="241">
        <f t="shared" si="14"/>
        <v>7096</v>
      </c>
      <c r="BG29" s="241">
        <f t="shared" si="14"/>
        <v>7831</v>
      </c>
      <c r="BH29" s="241">
        <f t="shared" si="14"/>
        <v>7187</v>
      </c>
      <c r="BI29" s="241">
        <f t="shared" si="14"/>
        <v>6947</v>
      </c>
      <c r="BJ29" s="241">
        <f t="shared" si="14"/>
        <v>6946</v>
      </c>
      <c r="BK29" s="241">
        <f t="shared" si="14"/>
        <v>0</v>
      </c>
      <c r="BL29" s="242">
        <f t="shared" si="14"/>
        <v>0</v>
      </c>
      <c r="BM29" s="243">
        <f t="shared" si="4"/>
        <v>342868</v>
      </c>
      <c r="BS29" s="3"/>
      <c r="BT29" s="3"/>
      <c r="BU29" s="3"/>
      <c r="BV29" s="3"/>
    </row>
    <row r="30" spans="1:74" ht="13.2" customHeight="1">
      <c r="A30" s="169" t="str">
        <f>B$29&amp;B30</f>
        <v>E19</v>
      </c>
      <c r="B30" s="159" t="str">
        <f>$B$6</f>
        <v>9</v>
      </c>
      <c r="C30" s="568"/>
      <c r="D30" s="492"/>
      <c r="E30" s="493"/>
      <c r="F30" s="493"/>
      <c r="G30" s="210"/>
      <c r="H30" s="488" t="s">
        <v>69</v>
      </c>
      <c r="I30" s="489"/>
      <c r="J30" s="12"/>
      <c r="K30" s="12"/>
      <c r="L30" s="12"/>
      <c r="M30" s="12"/>
      <c r="N30" s="12"/>
      <c r="O30" s="13"/>
      <c r="P30" s="12"/>
      <c r="Q30" s="12"/>
      <c r="R30" s="12"/>
      <c r="S30" s="12"/>
      <c r="T30" s="12"/>
      <c r="U30" s="13"/>
      <c r="V30" s="12"/>
      <c r="W30" s="12"/>
      <c r="X30" s="12"/>
      <c r="Y30" s="12"/>
      <c r="Z30" s="14"/>
      <c r="AA30" s="14"/>
      <c r="AB30" s="14"/>
      <c r="AC30" s="14"/>
      <c r="AD30" s="14"/>
      <c r="AE30" s="14"/>
      <c r="AF30" s="14"/>
      <c r="AG30" s="244"/>
      <c r="AH30" s="244"/>
      <c r="AI30" s="244"/>
      <c r="AJ30" s="244"/>
      <c r="AK30" s="244"/>
      <c r="AL30" s="244"/>
      <c r="AM30" s="244"/>
      <c r="AN30" s="244"/>
      <c r="AO30" s="244"/>
      <c r="AP30" s="244"/>
      <c r="AQ30" s="244"/>
      <c r="AR30" s="244"/>
      <c r="AS30" s="244"/>
      <c r="AT30" s="244"/>
      <c r="AU30" s="244"/>
      <c r="AV30" s="244"/>
      <c r="AW30" s="244"/>
      <c r="AX30" s="245"/>
      <c r="AY30" s="14"/>
      <c r="AZ30" s="429"/>
      <c r="BA30" s="247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6"/>
      <c r="BM30" s="247">
        <f t="shared" si="4"/>
        <v>0</v>
      </c>
      <c r="BS30" s="3"/>
      <c r="BT30" s="3"/>
      <c r="BU30" s="3"/>
      <c r="BV30" s="3"/>
    </row>
    <row r="31" spans="1:74" ht="13.2" customHeight="1">
      <c r="A31" s="169"/>
      <c r="C31" s="568"/>
      <c r="D31" s="492"/>
      <c r="E31" s="493"/>
      <c r="F31" s="493"/>
      <c r="G31" s="211"/>
      <c r="H31" s="490" t="s">
        <v>62</v>
      </c>
      <c r="I31" s="491"/>
      <c r="J31" s="12">
        <f t="shared" ref="J31:AO31" si="15">SUM(J32:J40)</f>
        <v>0</v>
      </c>
      <c r="K31" s="12">
        <f t="shared" si="15"/>
        <v>0</v>
      </c>
      <c r="L31" s="12">
        <f t="shared" si="15"/>
        <v>0</v>
      </c>
      <c r="M31" s="12">
        <f t="shared" si="15"/>
        <v>0</v>
      </c>
      <c r="N31" s="12">
        <f t="shared" si="15"/>
        <v>0</v>
      </c>
      <c r="O31" s="13">
        <f t="shared" si="15"/>
        <v>0</v>
      </c>
      <c r="P31" s="12">
        <f t="shared" si="15"/>
        <v>0</v>
      </c>
      <c r="Q31" s="12">
        <f t="shared" si="15"/>
        <v>0</v>
      </c>
      <c r="R31" s="12">
        <f t="shared" si="15"/>
        <v>0</v>
      </c>
      <c r="S31" s="14">
        <f t="shared" si="15"/>
        <v>0</v>
      </c>
      <c r="T31" s="12">
        <f t="shared" si="15"/>
        <v>0</v>
      </c>
      <c r="U31" s="19">
        <f t="shared" si="15"/>
        <v>0</v>
      </c>
      <c r="V31" s="12">
        <f t="shared" si="15"/>
        <v>0</v>
      </c>
      <c r="W31" s="12">
        <f t="shared" si="15"/>
        <v>0</v>
      </c>
      <c r="X31" s="14">
        <f t="shared" si="15"/>
        <v>0</v>
      </c>
      <c r="Y31" s="14">
        <f t="shared" si="15"/>
        <v>0</v>
      </c>
      <c r="Z31" s="14">
        <f t="shared" si="15"/>
        <v>0</v>
      </c>
      <c r="AA31" s="26">
        <f t="shared" si="15"/>
        <v>0</v>
      </c>
      <c r="AB31" s="14">
        <f t="shared" si="15"/>
        <v>1962</v>
      </c>
      <c r="AC31" s="14">
        <f t="shared" si="15"/>
        <v>25019</v>
      </c>
      <c r="AD31" s="14">
        <f t="shared" si="15"/>
        <v>40511</v>
      </c>
      <c r="AE31" s="14">
        <f t="shared" si="15"/>
        <v>44006</v>
      </c>
      <c r="AF31" s="14">
        <f t="shared" si="15"/>
        <v>40266</v>
      </c>
      <c r="AG31" s="244">
        <f t="shared" si="15"/>
        <v>50467</v>
      </c>
      <c r="AH31" s="244">
        <f t="shared" si="15"/>
        <v>78827</v>
      </c>
      <c r="AI31" s="244">
        <f t="shared" si="15"/>
        <v>61810</v>
      </c>
      <c r="AJ31" s="244">
        <f t="shared" si="15"/>
        <v>0</v>
      </c>
      <c r="AK31" s="244">
        <f t="shared" si="15"/>
        <v>0</v>
      </c>
      <c r="AL31" s="244">
        <f t="shared" si="15"/>
        <v>0</v>
      </c>
      <c r="AM31" s="244">
        <f t="shared" si="15"/>
        <v>0</v>
      </c>
      <c r="AN31" s="244">
        <f t="shared" si="15"/>
        <v>0</v>
      </c>
      <c r="AO31" s="244">
        <f t="shared" si="15"/>
        <v>0</v>
      </c>
      <c r="AP31" s="244">
        <f t="shared" ref="AP31:BL31" si="16">SUM(AP32:AP40)</f>
        <v>0</v>
      </c>
      <c r="AQ31" s="244">
        <f t="shared" si="16"/>
        <v>0</v>
      </c>
      <c r="AR31" s="244">
        <f t="shared" si="16"/>
        <v>0</v>
      </c>
      <c r="AS31" s="244">
        <f t="shared" si="16"/>
        <v>0</v>
      </c>
      <c r="AT31" s="244">
        <f t="shared" si="16"/>
        <v>0</v>
      </c>
      <c r="AU31" s="244">
        <f t="shared" si="16"/>
        <v>0</v>
      </c>
      <c r="AV31" s="244">
        <f t="shared" si="16"/>
        <v>0</v>
      </c>
      <c r="AW31" s="244">
        <f t="shared" si="16"/>
        <v>0</v>
      </c>
      <c r="AX31" s="244">
        <f t="shared" si="16"/>
        <v>0</v>
      </c>
      <c r="AY31" s="14">
        <f t="shared" si="16"/>
        <v>6946</v>
      </c>
      <c r="AZ31" s="429">
        <f t="shared" si="16"/>
        <v>61810</v>
      </c>
      <c r="BA31" s="247">
        <f t="shared" si="16"/>
        <v>7191</v>
      </c>
      <c r="BB31" s="245">
        <f t="shared" si="16"/>
        <v>3270</v>
      </c>
      <c r="BC31" s="245">
        <f t="shared" si="16"/>
        <v>6549</v>
      </c>
      <c r="BD31" s="245">
        <f t="shared" si="16"/>
        <v>3628</v>
      </c>
      <c r="BE31" s="245">
        <f t="shared" si="16"/>
        <v>5165</v>
      </c>
      <c r="BF31" s="245">
        <f t="shared" si="16"/>
        <v>7096</v>
      </c>
      <c r="BG31" s="245">
        <f t="shared" si="16"/>
        <v>7831</v>
      </c>
      <c r="BH31" s="245">
        <f t="shared" si="16"/>
        <v>7187</v>
      </c>
      <c r="BI31" s="245">
        <f t="shared" si="16"/>
        <v>6947</v>
      </c>
      <c r="BJ31" s="245">
        <f t="shared" si="16"/>
        <v>6946</v>
      </c>
      <c r="BK31" s="245">
        <f t="shared" si="16"/>
        <v>0</v>
      </c>
      <c r="BL31" s="246">
        <f t="shared" si="16"/>
        <v>0</v>
      </c>
      <c r="BM31" s="247">
        <f t="shared" si="4"/>
        <v>342868</v>
      </c>
      <c r="BS31" s="3"/>
      <c r="BT31" s="3"/>
      <c r="BU31" s="3"/>
      <c r="BV31" s="3"/>
    </row>
    <row r="32" spans="1:74" ht="13.2" customHeight="1">
      <c r="A32" s="169" t="str">
        <f t="shared" ref="A32:A40" si="17">B$29&amp;B32</f>
        <v>E11</v>
      </c>
      <c r="B32" s="159" t="str">
        <f>$B$8</f>
        <v>1</v>
      </c>
      <c r="C32" s="568"/>
      <c r="D32" s="492"/>
      <c r="E32" s="493"/>
      <c r="F32" s="493"/>
      <c r="G32" s="211"/>
      <c r="H32" s="210"/>
      <c r="I32" s="127" t="str">
        <f>$I$8</f>
        <v>N.AMERICA</v>
      </c>
      <c r="J32" s="20"/>
      <c r="K32" s="20"/>
      <c r="L32" s="20"/>
      <c r="M32" s="20"/>
      <c r="N32" s="20"/>
      <c r="O32" s="28"/>
      <c r="P32" s="20"/>
      <c r="Q32" s="20"/>
      <c r="R32" s="20"/>
      <c r="S32" s="20"/>
      <c r="T32" s="20"/>
      <c r="U32" s="28"/>
      <c r="V32" s="20"/>
      <c r="W32" s="20"/>
      <c r="X32" s="20"/>
      <c r="Y32" s="20"/>
      <c r="Z32" s="21"/>
      <c r="AA32" s="21"/>
      <c r="AB32" s="21"/>
      <c r="AC32" s="21"/>
      <c r="AD32" s="21"/>
      <c r="AE32" s="21"/>
      <c r="AF32" s="21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  <c r="AS32" s="248"/>
      <c r="AT32" s="248"/>
      <c r="AU32" s="248"/>
      <c r="AV32" s="248"/>
      <c r="AW32" s="248"/>
      <c r="AX32" s="248"/>
      <c r="AY32" s="430"/>
      <c r="AZ32" s="431"/>
      <c r="BA32" s="250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49"/>
      <c r="BM32" s="270">
        <f t="shared" si="4"/>
        <v>0</v>
      </c>
      <c r="BS32" s="3"/>
      <c r="BT32" s="3"/>
      <c r="BU32" s="3"/>
      <c r="BV32" s="3"/>
    </row>
    <row r="33" spans="1:74" ht="13.2" customHeight="1">
      <c r="A33" s="169" t="str">
        <f t="shared" si="17"/>
        <v>E12</v>
      </c>
      <c r="B33" s="159" t="str">
        <f>$B$9</f>
        <v>2</v>
      </c>
      <c r="C33" s="568"/>
      <c r="D33" s="492"/>
      <c r="E33" s="493"/>
      <c r="F33" s="493"/>
      <c r="G33" s="211"/>
      <c r="H33" s="210"/>
      <c r="I33" s="122" t="str">
        <f>$I$9</f>
        <v>CS.AMERICA</v>
      </c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3"/>
      <c r="AA33" s="93"/>
      <c r="AB33" s="93"/>
      <c r="AC33" s="93"/>
      <c r="AD33" s="93"/>
      <c r="AE33" s="93"/>
      <c r="AF33" s="93"/>
      <c r="AG33" s="253"/>
      <c r="AH33" s="253"/>
      <c r="AI33" s="253"/>
      <c r="AJ33" s="253"/>
      <c r="AK33" s="253"/>
      <c r="AL33" s="253"/>
      <c r="AM33" s="253"/>
      <c r="AN33" s="253"/>
      <c r="AO33" s="253"/>
      <c r="AP33" s="253"/>
      <c r="AQ33" s="253"/>
      <c r="AR33" s="253"/>
      <c r="AS33" s="253"/>
      <c r="AT33" s="253"/>
      <c r="AU33" s="253"/>
      <c r="AV33" s="253"/>
      <c r="AW33" s="253"/>
      <c r="AX33" s="253"/>
      <c r="AY33" s="432"/>
      <c r="AZ33" s="433"/>
      <c r="BA33" s="255"/>
      <c r="BB33" s="256"/>
      <c r="BC33" s="256"/>
      <c r="BD33" s="256"/>
      <c r="BE33" s="256"/>
      <c r="BF33" s="256"/>
      <c r="BG33" s="256"/>
      <c r="BH33" s="256"/>
      <c r="BI33" s="256"/>
      <c r="BJ33" s="256"/>
      <c r="BK33" s="256"/>
      <c r="BL33" s="254"/>
      <c r="BM33" s="255">
        <f t="shared" si="4"/>
        <v>0</v>
      </c>
      <c r="BS33" s="3"/>
      <c r="BT33" s="3"/>
      <c r="BU33" s="3"/>
      <c r="BV33" s="3"/>
    </row>
    <row r="34" spans="1:74" ht="13.2" customHeight="1">
      <c r="A34" s="169" t="str">
        <f t="shared" si="17"/>
        <v>E13</v>
      </c>
      <c r="B34" s="159" t="str">
        <f>$B$10</f>
        <v>3</v>
      </c>
      <c r="C34" s="568"/>
      <c r="D34" s="492"/>
      <c r="E34" s="493"/>
      <c r="F34" s="493"/>
      <c r="G34" s="211"/>
      <c r="H34" s="210"/>
      <c r="I34" s="122" t="str">
        <f>$I$10</f>
        <v>Europe</v>
      </c>
      <c r="J34" s="92"/>
      <c r="K34" s="92"/>
      <c r="L34" s="92"/>
      <c r="M34" s="92"/>
      <c r="N34" s="92"/>
      <c r="O34" s="94"/>
      <c r="P34" s="92"/>
      <c r="Q34" s="92"/>
      <c r="R34" s="92"/>
      <c r="S34" s="92"/>
      <c r="T34" s="92"/>
      <c r="U34" s="94"/>
      <c r="V34" s="92"/>
      <c r="W34" s="92"/>
      <c r="X34" s="92"/>
      <c r="Y34" s="92"/>
      <c r="Z34" s="93"/>
      <c r="AA34" s="93"/>
      <c r="AB34" s="93"/>
      <c r="AC34" s="93"/>
      <c r="AD34" s="93"/>
      <c r="AE34" s="93"/>
      <c r="AF34" s="9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432"/>
      <c r="AZ34" s="433"/>
      <c r="BA34" s="255"/>
      <c r="BB34" s="256"/>
      <c r="BC34" s="256"/>
      <c r="BD34" s="256"/>
      <c r="BE34" s="256"/>
      <c r="BF34" s="256"/>
      <c r="BG34" s="256"/>
      <c r="BH34" s="256"/>
      <c r="BI34" s="256"/>
      <c r="BJ34" s="256"/>
      <c r="BK34" s="256"/>
      <c r="BL34" s="254"/>
      <c r="BM34" s="255">
        <f t="shared" si="4"/>
        <v>0</v>
      </c>
      <c r="BS34" s="3"/>
      <c r="BT34" s="3"/>
      <c r="BU34" s="3"/>
      <c r="BV34" s="3"/>
    </row>
    <row r="35" spans="1:74" ht="13.2" customHeight="1">
      <c r="A35" s="169" t="str">
        <f t="shared" si="17"/>
        <v>E14</v>
      </c>
      <c r="B35" s="159" t="str">
        <f>$B$11</f>
        <v>4</v>
      </c>
      <c r="C35" s="568"/>
      <c r="D35" s="492"/>
      <c r="E35" s="493"/>
      <c r="F35" s="493"/>
      <c r="G35" s="211"/>
      <c r="H35" s="210"/>
      <c r="I35" s="122" t="str">
        <f>$I$11</f>
        <v>ASIA</v>
      </c>
      <c r="J35" s="92"/>
      <c r="K35" s="92"/>
      <c r="L35" s="92"/>
      <c r="M35" s="92"/>
      <c r="N35" s="92"/>
      <c r="O35" s="94"/>
      <c r="P35" s="92"/>
      <c r="Q35" s="92"/>
      <c r="R35" s="92"/>
      <c r="S35" s="92"/>
      <c r="T35" s="92"/>
      <c r="U35" s="94"/>
      <c r="V35" s="92"/>
      <c r="W35" s="92"/>
      <c r="X35" s="92"/>
      <c r="Y35" s="92"/>
      <c r="Z35" s="93"/>
      <c r="AA35" s="92"/>
      <c r="AB35" s="93"/>
      <c r="AC35" s="92"/>
      <c r="AD35" s="92"/>
      <c r="AE35" s="92"/>
      <c r="AF35" s="92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432"/>
      <c r="AZ35" s="433"/>
      <c r="BA35" s="255"/>
      <c r="BB35" s="256"/>
      <c r="BC35" s="256"/>
      <c r="BD35" s="256"/>
      <c r="BE35" s="256"/>
      <c r="BF35" s="256"/>
      <c r="BG35" s="256"/>
      <c r="BH35" s="256"/>
      <c r="BI35" s="256"/>
      <c r="BJ35" s="256"/>
      <c r="BK35" s="256"/>
      <c r="BL35" s="254"/>
      <c r="BM35" s="255">
        <f t="shared" si="4"/>
        <v>0</v>
      </c>
      <c r="BS35" s="3"/>
      <c r="BT35" s="3"/>
      <c r="BU35" s="3"/>
      <c r="BV35" s="3"/>
    </row>
    <row r="36" spans="1:74" ht="12.75" customHeight="1">
      <c r="A36" s="169" t="str">
        <f t="shared" si="17"/>
        <v>E1C</v>
      </c>
      <c r="B36" s="159" t="s">
        <v>204</v>
      </c>
      <c r="C36" s="568"/>
      <c r="D36" s="492"/>
      <c r="E36" s="493"/>
      <c r="F36" s="493"/>
      <c r="G36" s="211"/>
      <c r="H36" s="210"/>
      <c r="I36" s="122" t="s">
        <v>205</v>
      </c>
      <c r="J36" s="92"/>
      <c r="K36" s="92"/>
      <c r="L36" s="92"/>
      <c r="M36" s="92"/>
      <c r="N36" s="92"/>
      <c r="O36" s="94"/>
      <c r="P36" s="92"/>
      <c r="Q36" s="92"/>
      <c r="R36" s="92"/>
      <c r="S36" s="92"/>
      <c r="T36" s="92"/>
      <c r="U36" s="94"/>
      <c r="V36" s="92"/>
      <c r="W36" s="92"/>
      <c r="X36" s="92"/>
      <c r="Y36" s="92"/>
      <c r="Z36" s="93"/>
      <c r="AA36" s="92"/>
      <c r="AB36" s="93">
        <v>1962</v>
      </c>
      <c r="AC36" s="92">
        <v>25019</v>
      </c>
      <c r="AD36" s="92">
        <v>40511</v>
      </c>
      <c r="AE36" s="92">
        <v>44006</v>
      </c>
      <c r="AF36" s="92">
        <v>40266</v>
      </c>
      <c r="AG36" s="258">
        <v>50467</v>
      </c>
      <c r="AH36" s="258">
        <v>78827</v>
      </c>
      <c r="AI36" s="258">
        <v>61810</v>
      </c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258"/>
      <c r="AU36" s="258"/>
      <c r="AV36" s="258"/>
      <c r="AW36" s="258"/>
      <c r="AX36" s="258"/>
      <c r="AY36" s="432">
        <v>6946</v>
      </c>
      <c r="AZ36" s="433">
        <v>61810</v>
      </c>
      <c r="BA36" s="255">
        <v>7191</v>
      </c>
      <c r="BB36" s="256">
        <v>3270</v>
      </c>
      <c r="BC36" s="256">
        <v>6549</v>
      </c>
      <c r="BD36" s="256">
        <v>3628</v>
      </c>
      <c r="BE36" s="256">
        <v>5165</v>
      </c>
      <c r="BF36" s="256">
        <v>7096</v>
      </c>
      <c r="BG36" s="256">
        <v>7831</v>
      </c>
      <c r="BH36" s="256">
        <v>7187</v>
      </c>
      <c r="BI36" s="256">
        <v>6947</v>
      </c>
      <c r="BJ36" s="256">
        <v>6946</v>
      </c>
      <c r="BK36" s="256"/>
      <c r="BL36" s="254"/>
      <c r="BM36" s="255">
        <f t="shared" si="4"/>
        <v>342868</v>
      </c>
      <c r="BS36" s="3"/>
      <c r="BT36" s="3"/>
      <c r="BU36" s="3"/>
      <c r="BV36" s="3"/>
    </row>
    <row r="37" spans="1:74" ht="13.2" customHeight="1">
      <c r="A37" s="169" t="str">
        <f t="shared" si="17"/>
        <v>E15</v>
      </c>
      <c r="B37" s="159" t="str">
        <f>$B$13</f>
        <v>5</v>
      </c>
      <c r="C37" s="568"/>
      <c r="D37" s="492"/>
      <c r="E37" s="493"/>
      <c r="F37" s="493"/>
      <c r="G37" s="211"/>
      <c r="H37" s="210"/>
      <c r="I37" s="122" t="str">
        <f>$I$13</f>
        <v>OCE</v>
      </c>
      <c r="J37" s="92"/>
      <c r="K37" s="92"/>
      <c r="L37" s="92"/>
      <c r="M37" s="92"/>
      <c r="N37" s="92"/>
      <c r="O37" s="94"/>
      <c r="P37" s="92"/>
      <c r="Q37" s="92"/>
      <c r="R37" s="92"/>
      <c r="S37" s="92"/>
      <c r="T37" s="92"/>
      <c r="U37" s="94"/>
      <c r="V37" s="92"/>
      <c r="W37" s="92"/>
      <c r="X37" s="92"/>
      <c r="Y37" s="92"/>
      <c r="Z37" s="93"/>
      <c r="AA37" s="92"/>
      <c r="AB37" s="93"/>
      <c r="AC37" s="92"/>
      <c r="AD37" s="92"/>
      <c r="AE37" s="92"/>
      <c r="AF37" s="92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8"/>
      <c r="AT37" s="258"/>
      <c r="AU37" s="258"/>
      <c r="AV37" s="258"/>
      <c r="AW37" s="258"/>
      <c r="AX37" s="258"/>
      <c r="AY37" s="432"/>
      <c r="AZ37" s="433"/>
      <c r="BA37" s="255"/>
      <c r="BB37" s="256"/>
      <c r="BC37" s="256"/>
      <c r="BD37" s="256"/>
      <c r="BE37" s="256"/>
      <c r="BF37" s="256"/>
      <c r="BG37" s="256"/>
      <c r="BH37" s="256"/>
      <c r="BI37" s="256"/>
      <c r="BJ37" s="256"/>
      <c r="BK37" s="256"/>
      <c r="BL37" s="254"/>
      <c r="BM37" s="255">
        <f t="shared" si="4"/>
        <v>0</v>
      </c>
      <c r="BS37" s="3"/>
      <c r="BT37" s="3"/>
      <c r="BU37" s="3"/>
      <c r="BV37" s="3"/>
    </row>
    <row r="38" spans="1:74" ht="13.2" customHeight="1">
      <c r="A38" s="169" t="str">
        <f t="shared" si="17"/>
        <v>E16</v>
      </c>
      <c r="B38" s="159" t="str">
        <f>$B$14</f>
        <v>6</v>
      </c>
      <c r="C38" s="568"/>
      <c r="D38" s="492"/>
      <c r="E38" s="493"/>
      <c r="F38" s="493"/>
      <c r="G38" s="211"/>
      <c r="H38" s="210"/>
      <c r="I38" s="122" t="str">
        <f>$I$14</f>
        <v>MIDDLE EAS</v>
      </c>
      <c r="J38" s="92"/>
      <c r="K38" s="92"/>
      <c r="L38" s="92"/>
      <c r="M38" s="92"/>
      <c r="N38" s="92"/>
      <c r="O38" s="94"/>
      <c r="P38" s="92"/>
      <c r="Q38" s="92"/>
      <c r="R38" s="92"/>
      <c r="S38" s="92"/>
      <c r="T38" s="92"/>
      <c r="U38" s="94"/>
      <c r="V38" s="92"/>
      <c r="W38" s="92"/>
      <c r="X38" s="92"/>
      <c r="Y38" s="92"/>
      <c r="Z38" s="93"/>
      <c r="AA38" s="92"/>
      <c r="AB38" s="93"/>
      <c r="AC38" s="92"/>
      <c r="AD38" s="92"/>
      <c r="AE38" s="92"/>
      <c r="AF38" s="92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432"/>
      <c r="AZ38" s="433"/>
      <c r="BA38" s="255"/>
      <c r="BB38" s="256"/>
      <c r="BC38" s="256"/>
      <c r="BD38" s="256"/>
      <c r="BE38" s="256"/>
      <c r="BF38" s="256"/>
      <c r="BG38" s="256"/>
      <c r="BH38" s="256"/>
      <c r="BI38" s="256"/>
      <c r="BJ38" s="256"/>
      <c r="BK38" s="256"/>
      <c r="BL38" s="254"/>
      <c r="BM38" s="255">
        <f t="shared" si="4"/>
        <v>0</v>
      </c>
      <c r="BS38" s="3"/>
      <c r="BT38" s="3"/>
      <c r="BU38" s="3"/>
      <c r="BV38" s="3"/>
    </row>
    <row r="39" spans="1:74" ht="13.2" customHeight="1">
      <c r="A39" s="169" t="str">
        <f t="shared" si="17"/>
        <v>E17</v>
      </c>
      <c r="B39" s="159" t="str">
        <f>$B$15</f>
        <v>7</v>
      </c>
      <c r="C39" s="568"/>
      <c r="D39" s="492"/>
      <c r="E39" s="493"/>
      <c r="F39" s="493"/>
      <c r="G39" s="211"/>
      <c r="H39" s="210"/>
      <c r="I39" s="122" t="str">
        <f>$I$15</f>
        <v xml:space="preserve">AFRICA   </v>
      </c>
      <c r="J39" s="92"/>
      <c r="K39" s="92"/>
      <c r="L39" s="92"/>
      <c r="M39" s="92"/>
      <c r="N39" s="92"/>
      <c r="O39" s="94"/>
      <c r="P39" s="92"/>
      <c r="Q39" s="92"/>
      <c r="R39" s="92"/>
      <c r="S39" s="92"/>
      <c r="T39" s="92"/>
      <c r="U39" s="94"/>
      <c r="V39" s="92"/>
      <c r="W39" s="92"/>
      <c r="X39" s="92"/>
      <c r="Y39" s="92"/>
      <c r="Z39" s="93"/>
      <c r="AA39" s="92"/>
      <c r="AB39" s="93"/>
      <c r="AC39" s="92"/>
      <c r="AD39" s="92"/>
      <c r="AE39" s="92"/>
      <c r="AF39" s="92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432"/>
      <c r="AZ39" s="433"/>
      <c r="BA39" s="255"/>
      <c r="BB39" s="256"/>
      <c r="BC39" s="256"/>
      <c r="BD39" s="256"/>
      <c r="BE39" s="256"/>
      <c r="BF39" s="256"/>
      <c r="BG39" s="256"/>
      <c r="BH39" s="256"/>
      <c r="BI39" s="256"/>
      <c r="BJ39" s="256"/>
      <c r="BK39" s="256"/>
      <c r="BL39" s="254"/>
      <c r="BM39" s="255">
        <f t="shared" si="4"/>
        <v>0</v>
      </c>
      <c r="BS39" s="3"/>
      <c r="BT39" s="3"/>
      <c r="BU39" s="3"/>
      <c r="BV39" s="3"/>
    </row>
    <row r="40" spans="1:74" ht="14.25" customHeight="1" thickBot="1">
      <c r="A40" s="169" t="str">
        <f t="shared" si="17"/>
        <v>E1Z</v>
      </c>
      <c r="B40" s="159" t="str">
        <f>$B$16</f>
        <v>Z</v>
      </c>
      <c r="C40" s="568"/>
      <c r="D40" s="495"/>
      <c r="E40" s="496"/>
      <c r="F40" s="496"/>
      <c r="G40" s="212"/>
      <c r="H40" s="212"/>
      <c r="I40" s="128" t="str">
        <f>$I$16</f>
        <v>Others</v>
      </c>
      <c r="J40" s="90"/>
      <c r="K40" s="90"/>
      <c r="L40" s="90"/>
      <c r="M40" s="90"/>
      <c r="N40" s="90"/>
      <c r="O40" s="102"/>
      <c r="P40" s="90"/>
      <c r="Q40" s="90"/>
      <c r="R40" s="90"/>
      <c r="S40" s="90"/>
      <c r="T40" s="90"/>
      <c r="U40" s="102"/>
      <c r="V40" s="90"/>
      <c r="W40" s="90"/>
      <c r="X40" s="90"/>
      <c r="Y40" s="90"/>
      <c r="Z40" s="91"/>
      <c r="AA40" s="90"/>
      <c r="AB40" s="91"/>
      <c r="AC40" s="90"/>
      <c r="AD40" s="90"/>
      <c r="AE40" s="90"/>
      <c r="AF40" s="90"/>
      <c r="AG40" s="259"/>
      <c r="AH40" s="259"/>
      <c r="AI40" s="259"/>
      <c r="AJ40" s="259"/>
      <c r="AK40" s="259"/>
      <c r="AL40" s="259"/>
      <c r="AM40" s="259"/>
      <c r="AN40" s="259"/>
      <c r="AO40" s="259"/>
      <c r="AP40" s="259"/>
      <c r="AQ40" s="259"/>
      <c r="AR40" s="259"/>
      <c r="AS40" s="259"/>
      <c r="AT40" s="259"/>
      <c r="AU40" s="259"/>
      <c r="AV40" s="259"/>
      <c r="AW40" s="259"/>
      <c r="AX40" s="259"/>
      <c r="AY40" s="434"/>
      <c r="AZ40" s="435"/>
      <c r="BA40" s="262"/>
      <c r="BB40" s="263"/>
      <c r="BC40" s="263"/>
      <c r="BD40" s="263"/>
      <c r="BE40" s="263"/>
      <c r="BF40" s="263"/>
      <c r="BG40" s="263"/>
      <c r="BH40" s="263"/>
      <c r="BI40" s="263"/>
      <c r="BJ40" s="263"/>
      <c r="BK40" s="263"/>
      <c r="BL40" s="261"/>
      <c r="BM40" s="262">
        <f t="shared" si="4"/>
        <v>0</v>
      </c>
    </row>
    <row r="41" spans="1:74" ht="13.2" customHeight="1">
      <c r="A41" s="157" t="s">
        <v>10</v>
      </c>
      <c r="B41" s="168" t="s">
        <v>225</v>
      </c>
      <c r="C41" s="568"/>
      <c r="D41" s="500" t="s">
        <v>211</v>
      </c>
      <c r="E41" s="501"/>
      <c r="F41" s="502"/>
      <c r="G41" s="486" t="s">
        <v>64</v>
      </c>
      <c r="H41" s="487"/>
      <c r="I41" s="487"/>
      <c r="J41" s="111">
        <f t="shared" ref="J41:AO41" si="18">SUM(J43,J42)</f>
        <v>0</v>
      </c>
      <c r="K41" s="111">
        <f t="shared" si="18"/>
        <v>0</v>
      </c>
      <c r="L41" s="111">
        <f t="shared" si="18"/>
        <v>0</v>
      </c>
      <c r="M41" s="111">
        <f t="shared" si="18"/>
        <v>0</v>
      </c>
      <c r="N41" s="111">
        <f t="shared" si="18"/>
        <v>0</v>
      </c>
      <c r="O41" s="111">
        <f t="shared" si="18"/>
        <v>0</v>
      </c>
      <c r="P41" s="111">
        <f t="shared" si="18"/>
        <v>0</v>
      </c>
      <c r="Q41" s="111">
        <f t="shared" si="18"/>
        <v>0</v>
      </c>
      <c r="R41" s="111">
        <f t="shared" si="18"/>
        <v>0</v>
      </c>
      <c r="S41" s="111">
        <f t="shared" si="18"/>
        <v>0</v>
      </c>
      <c r="T41" s="111">
        <f t="shared" si="18"/>
        <v>0</v>
      </c>
      <c r="U41" s="111">
        <f t="shared" si="18"/>
        <v>0</v>
      </c>
      <c r="V41" s="111">
        <f t="shared" si="18"/>
        <v>0</v>
      </c>
      <c r="W41" s="111">
        <f t="shared" si="18"/>
        <v>0</v>
      </c>
      <c r="X41" s="111">
        <f t="shared" si="18"/>
        <v>0</v>
      </c>
      <c r="Y41" s="111">
        <f t="shared" si="18"/>
        <v>0</v>
      </c>
      <c r="Z41" s="111">
        <f t="shared" si="18"/>
        <v>8735</v>
      </c>
      <c r="AA41" s="15">
        <f t="shared" si="18"/>
        <v>16391</v>
      </c>
      <c r="AB41" s="27">
        <f t="shared" si="18"/>
        <v>19711</v>
      </c>
      <c r="AC41" s="27">
        <f t="shared" si="18"/>
        <v>55330</v>
      </c>
      <c r="AD41" s="27">
        <f t="shared" si="18"/>
        <v>69955</v>
      </c>
      <c r="AE41" s="27">
        <f t="shared" si="18"/>
        <v>92638</v>
      </c>
      <c r="AF41" s="27">
        <f t="shared" si="18"/>
        <v>135644</v>
      </c>
      <c r="AG41" s="271">
        <f t="shared" si="18"/>
        <v>139939</v>
      </c>
      <c r="AH41" s="271">
        <f t="shared" si="18"/>
        <v>178858</v>
      </c>
      <c r="AI41" s="271">
        <f t="shared" si="18"/>
        <v>137415</v>
      </c>
      <c r="AJ41" s="271">
        <f t="shared" si="18"/>
        <v>0</v>
      </c>
      <c r="AK41" s="271">
        <f t="shared" si="18"/>
        <v>0</v>
      </c>
      <c r="AL41" s="271">
        <f t="shared" si="18"/>
        <v>0</v>
      </c>
      <c r="AM41" s="271">
        <f t="shared" si="18"/>
        <v>0</v>
      </c>
      <c r="AN41" s="271">
        <f t="shared" si="18"/>
        <v>0</v>
      </c>
      <c r="AO41" s="271">
        <f t="shared" si="18"/>
        <v>0</v>
      </c>
      <c r="AP41" s="271">
        <f t="shared" ref="AP41:BL41" si="19">SUM(AP43,AP42)</f>
        <v>0</v>
      </c>
      <c r="AQ41" s="271">
        <f t="shared" si="19"/>
        <v>0</v>
      </c>
      <c r="AR41" s="271">
        <f t="shared" si="19"/>
        <v>0</v>
      </c>
      <c r="AS41" s="271">
        <f t="shared" si="19"/>
        <v>0</v>
      </c>
      <c r="AT41" s="271">
        <f t="shared" si="19"/>
        <v>0</v>
      </c>
      <c r="AU41" s="271">
        <f t="shared" si="19"/>
        <v>0</v>
      </c>
      <c r="AV41" s="271">
        <f t="shared" si="19"/>
        <v>0</v>
      </c>
      <c r="AW41" s="271">
        <f t="shared" si="19"/>
        <v>0</v>
      </c>
      <c r="AX41" s="271">
        <f t="shared" si="19"/>
        <v>0</v>
      </c>
      <c r="AY41" s="427">
        <f t="shared" si="19"/>
        <v>11100</v>
      </c>
      <c r="AZ41" s="428">
        <f t="shared" si="19"/>
        <v>137415</v>
      </c>
      <c r="BA41" s="243">
        <f t="shared" si="19"/>
        <v>12734</v>
      </c>
      <c r="BB41" s="241">
        <f t="shared" si="19"/>
        <v>14008</v>
      </c>
      <c r="BC41" s="241">
        <f t="shared" si="19"/>
        <v>16268</v>
      </c>
      <c r="BD41" s="241">
        <f t="shared" si="19"/>
        <v>16577</v>
      </c>
      <c r="BE41" s="241">
        <f t="shared" si="19"/>
        <v>14293</v>
      </c>
      <c r="BF41" s="241">
        <f t="shared" si="19"/>
        <v>14853</v>
      </c>
      <c r="BG41" s="241">
        <f t="shared" si="19"/>
        <v>11842</v>
      </c>
      <c r="BH41" s="241">
        <f t="shared" si="19"/>
        <v>11539</v>
      </c>
      <c r="BI41" s="241">
        <f t="shared" si="19"/>
        <v>14201</v>
      </c>
      <c r="BJ41" s="241">
        <f t="shared" si="19"/>
        <v>11100</v>
      </c>
      <c r="BK41" s="241">
        <f t="shared" si="19"/>
        <v>0</v>
      </c>
      <c r="BL41" s="242">
        <f t="shared" si="19"/>
        <v>0</v>
      </c>
      <c r="BM41" s="252">
        <f t="shared" si="4"/>
        <v>854616</v>
      </c>
      <c r="BS41" s="3"/>
      <c r="BT41" s="3"/>
      <c r="BU41" s="3"/>
      <c r="BV41" s="3"/>
    </row>
    <row r="42" spans="1:74" ht="13.2" customHeight="1">
      <c r="A42" s="169" t="str">
        <f>B$41&amp;B42</f>
        <v>E19</v>
      </c>
      <c r="B42" s="159" t="str">
        <f>$B$6</f>
        <v>9</v>
      </c>
      <c r="C42" s="568"/>
      <c r="D42" s="492"/>
      <c r="E42" s="493"/>
      <c r="F42" s="494"/>
      <c r="G42" s="210"/>
      <c r="H42" s="488" t="s">
        <v>69</v>
      </c>
      <c r="I42" s="489"/>
      <c r="J42" s="12"/>
      <c r="K42" s="12"/>
      <c r="L42" s="12"/>
      <c r="M42" s="12"/>
      <c r="N42" s="12"/>
      <c r="O42" s="13"/>
      <c r="P42" s="12"/>
      <c r="Q42" s="12"/>
      <c r="R42" s="12"/>
      <c r="S42" s="12"/>
      <c r="T42" s="12"/>
      <c r="U42" s="13"/>
      <c r="V42" s="12"/>
      <c r="W42" s="12"/>
      <c r="X42" s="12"/>
      <c r="Y42" s="12"/>
      <c r="Z42" s="14">
        <v>8735</v>
      </c>
      <c r="AA42" s="14">
        <v>16391</v>
      </c>
      <c r="AB42" s="14">
        <v>18164</v>
      </c>
      <c r="AC42" s="14">
        <v>13179</v>
      </c>
      <c r="AD42" s="14">
        <v>11469</v>
      </c>
      <c r="AE42" s="14">
        <v>10208</v>
      </c>
      <c r="AF42" s="34">
        <f>8904-1274</f>
        <v>7630</v>
      </c>
      <c r="AG42" s="244">
        <v>4580</v>
      </c>
      <c r="AH42" s="244">
        <v>3938</v>
      </c>
      <c r="AI42" s="244">
        <v>3709</v>
      </c>
      <c r="AJ42" s="244"/>
      <c r="AK42" s="244"/>
      <c r="AL42" s="244"/>
      <c r="AM42" s="244"/>
      <c r="AN42" s="244"/>
      <c r="AO42" s="244"/>
      <c r="AP42" s="244"/>
      <c r="AQ42" s="244"/>
      <c r="AR42" s="244"/>
      <c r="AS42" s="244"/>
      <c r="AT42" s="244"/>
      <c r="AU42" s="244"/>
      <c r="AV42" s="244"/>
      <c r="AW42" s="244"/>
      <c r="AX42" s="245"/>
      <c r="AY42" s="436">
        <v>286</v>
      </c>
      <c r="AZ42" s="437">
        <v>3709</v>
      </c>
      <c r="BA42" s="267">
        <v>258</v>
      </c>
      <c r="BB42" s="268">
        <v>350</v>
      </c>
      <c r="BC42" s="268">
        <v>569</v>
      </c>
      <c r="BD42" s="268">
        <v>417</v>
      </c>
      <c r="BE42" s="268">
        <v>394</v>
      </c>
      <c r="BF42" s="268">
        <v>404</v>
      </c>
      <c r="BG42" s="268">
        <v>324</v>
      </c>
      <c r="BH42" s="268">
        <v>321</v>
      </c>
      <c r="BI42" s="268">
        <v>386</v>
      </c>
      <c r="BJ42" s="268">
        <v>286</v>
      </c>
      <c r="BK42" s="268"/>
      <c r="BL42" s="266"/>
      <c r="BM42" s="272">
        <f t="shared" si="4"/>
        <v>98003</v>
      </c>
      <c r="BS42" s="3"/>
      <c r="BT42" s="3"/>
      <c r="BU42" s="3"/>
      <c r="BV42" s="3"/>
    </row>
    <row r="43" spans="1:74" ht="12.75" customHeight="1">
      <c r="A43" s="169"/>
      <c r="C43" s="568"/>
      <c r="D43" s="492"/>
      <c r="E43" s="493"/>
      <c r="F43" s="494"/>
      <c r="G43" s="211"/>
      <c r="H43" s="490" t="s">
        <v>62</v>
      </c>
      <c r="I43" s="491"/>
      <c r="J43" s="12">
        <f t="shared" ref="J43:AO43" si="20">SUM(J44:J52)</f>
        <v>0</v>
      </c>
      <c r="K43" s="12">
        <f t="shared" si="20"/>
        <v>0</v>
      </c>
      <c r="L43" s="12">
        <f t="shared" si="20"/>
        <v>0</v>
      </c>
      <c r="M43" s="12">
        <f t="shared" si="20"/>
        <v>0</v>
      </c>
      <c r="N43" s="12">
        <f t="shared" si="20"/>
        <v>0</v>
      </c>
      <c r="O43" s="13">
        <f t="shared" si="20"/>
        <v>0</v>
      </c>
      <c r="P43" s="12">
        <f t="shared" si="20"/>
        <v>0</v>
      </c>
      <c r="Q43" s="12">
        <f t="shared" si="20"/>
        <v>0</v>
      </c>
      <c r="R43" s="12">
        <f t="shared" si="20"/>
        <v>0</v>
      </c>
      <c r="S43" s="14">
        <f t="shared" si="20"/>
        <v>0</v>
      </c>
      <c r="T43" s="12">
        <f t="shared" si="20"/>
        <v>0</v>
      </c>
      <c r="U43" s="19">
        <f t="shared" si="20"/>
        <v>0</v>
      </c>
      <c r="V43" s="12">
        <f t="shared" si="20"/>
        <v>0</v>
      </c>
      <c r="W43" s="12">
        <f t="shared" si="20"/>
        <v>0</v>
      </c>
      <c r="X43" s="14">
        <f t="shared" si="20"/>
        <v>0</v>
      </c>
      <c r="Y43" s="14">
        <f t="shared" si="20"/>
        <v>0</v>
      </c>
      <c r="Z43" s="14">
        <f t="shared" si="20"/>
        <v>0</v>
      </c>
      <c r="AA43" s="26">
        <f t="shared" si="20"/>
        <v>0</v>
      </c>
      <c r="AB43" s="26">
        <f t="shared" si="20"/>
        <v>1547</v>
      </c>
      <c r="AC43" s="26">
        <f t="shared" si="20"/>
        <v>42151</v>
      </c>
      <c r="AD43" s="26">
        <f t="shared" si="20"/>
        <v>58486</v>
      </c>
      <c r="AE43" s="26">
        <f t="shared" si="20"/>
        <v>82430</v>
      </c>
      <c r="AF43" s="26">
        <f t="shared" si="20"/>
        <v>128014</v>
      </c>
      <c r="AG43" s="273">
        <f t="shared" si="20"/>
        <v>135359</v>
      </c>
      <c r="AH43" s="273">
        <f t="shared" si="20"/>
        <v>174920</v>
      </c>
      <c r="AI43" s="273">
        <f t="shared" si="20"/>
        <v>133706</v>
      </c>
      <c r="AJ43" s="273">
        <f t="shared" si="20"/>
        <v>0</v>
      </c>
      <c r="AK43" s="273">
        <f t="shared" si="20"/>
        <v>0</v>
      </c>
      <c r="AL43" s="273">
        <f t="shared" si="20"/>
        <v>0</v>
      </c>
      <c r="AM43" s="273">
        <f t="shared" si="20"/>
        <v>0</v>
      </c>
      <c r="AN43" s="273">
        <f t="shared" si="20"/>
        <v>0</v>
      </c>
      <c r="AO43" s="273">
        <f t="shared" si="20"/>
        <v>0</v>
      </c>
      <c r="AP43" s="273">
        <f t="shared" ref="AP43:BL43" si="21">SUM(AP44:AP52)</f>
        <v>0</v>
      </c>
      <c r="AQ43" s="273">
        <f t="shared" si="21"/>
        <v>0</v>
      </c>
      <c r="AR43" s="273">
        <f t="shared" si="21"/>
        <v>0</v>
      </c>
      <c r="AS43" s="273">
        <f t="shared" si="21"/>
        <v>0</v>
      </c>
      <c r="AT43" s="273">
        <f t="shared" si="21"/>
        <v>0</v>
      </c>
      <c r="AU43" s="273">
        <f t="shared" si="21"/>
        <v>0</v>
      </c>
      <c r="AV43" s="273">
        <f t="shared" si="21"/>
        <v>0</v>
      </c>
      <c r="AW43" s="273">
        <f t="shared" si="21"/>
        <v>0</v>
      </c>
      <c r="AX43" s="273">
        <f t="shared" si="21"/>
        <v>0</v>
      </c>
      <c r="AY43" s="14">
        <f t="shared" si="21"/>
        <v>10814</v>
      </c>
      <c r="AZ43" s="429">
        <f t="shared" si="21"/>
        <v>133706</v>
      </c>
      <c r="BA43" s="247">
        <f t="shared" si="21"/>
        <v>12476</v>
      </c>
      <c r="BB43" s="245">
        <f t="shared" si="21"/>
        <v>13658</v>
      </c>
      <c r="BC43" s="245">
        <f t="shared" si="21"/>
        <v>15699</v>
      </c>
      <c r="BD43" s="245">
        <f t="shared" si="21"/>
        <v>16160</v>
      </c>
      <c r="BE43" s="245">
        <f t="shared" si="21"/>
        <v>13899</v>
      </c>
      <c r="BF43" s="245">
        <f t="shared" si="21"/>
        <v>14449</v>
      </c>
      <c r="BG43" s="245">
        <f t="shared" si="21"/>
        <v>11518</v>
      </c>
      <c r="BH43" s="245">
        <f t="shared" si="21"/>
        <v>11218</v>
      </c>
      <c r="BI43" s="245">
        <f t="shared" si="21"/>
        <v>13815</v>
      </c>
      <c r="BJ43" s="245">
        <f t="shared" si="21"/>
        <v>10814</v>
      </c>
      <c r="BK43" s="245">
        <f t="shared" si="21"/>
        <v>0</v>
      </c>
      <c r="BL43" s="246">
        <f t="shared" si="21"/>
        <v>0</v>
      </c>
      <c r="BM43" s="247">
        <f t="shared" si="4"/>
        <v>756613</v>
      </c>
      <c r="BS43" s="3"/>
      <c r="BT43" s="3"/>
      <c r="BU43" s="3"/>
      <c r="BV43" s="3"/>
    </row>
    <row r="44" spans="1:74" ht="13.2" customHeight="1">
      <c r="A44" s="169" t="str">
        <f t="shared" ref="A44:A52" si="22">B$41&amp;B44</f>
        <v>E11</v>
      </c>
      <c r="B44" s="159" t="str">
        <f>$B$8</f>
        <v>1</v>
      </c>
      <c r="C44" s="568"/>
      <c r="D44" s="492"/>
      <c r="E44" s="493"/>
      <c r="F44" s="494"/>
      <c r="G44" s="211"/>
      <c r="H44" s="210"/>
      <c r="I44" s="127" t="str">
        <f>$I$8</f>
        <v>N.AMERICA</v>
      </c>
      <c r="J44" s="20"/>
      <c r="K44" s="20"/>
      <c r="L44" s="20"/>
      <c r="M44" s="20"/>
      <c r="N44" s="20"/>
      <c r="O44" s="28"/>
      <c r="P44" s="20"/>
      <c r="Q44" s="20"/>
      <c r="R44" s="20"/>
      <c r="S44" s="20"/>
      <c r="T44" s="20"/>
      <c r="U44" s="28"/>
      <c r="V44" s="20"/>
      <c r="W44" s="20"/>
      <c r="X44" s="20"/>
      <c r="Y44" s="20"/>
      <c r="Z44" s="21"/>
      <c r="AA44" s="21"/>
      <c r="AB44" s="21"/>
      <c r="AC44" s="21"/>
      <c r="AD44" s="21"/>
      <c r="AE44" s="21"/>
      <c r="AF44" s="21">
        <v>19489</v>
      </c>
      <c r="AG44" s="248">
        <v>21872</v>
      </c>
      <c r="AH44" s="248">
        <v>35510</v>
      </c>
      <c r="AI44" s="248">
        <v>29081</v>
      </c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430">
        <v>1061</v>
      </c>
      <c r="AZ44" s="431">
        <v>29081</v>
      </c>
      <c r="BA44" s="250">
        <v>3202</v>
      </c>
      <c r="BB44" s="251">
        <v>2976</v>
      </c>
      <c r="BC44" s="251">
        <v>3883</v>
      </c>
      <c r="BD44" s="251">
        <v>5570</v>
      </c>
      <c r="BE44" s="251">
        <v>4291</v>
      </c>
      <c r="BF44" s="251">
        <v>2302</v>
      </c>
      <c r="BG44" s="251">
        <v>1944</v>
      </c>
      <c r="BH44" s="251">
        <v>2320</v>
      </c>
      <c r="BI44" s="251">
        <v>1532</v>
      </c>
      <c r="BJ44" s="251">
        <v>1061</v>
      </c>
      <c r="BK44" s="251"/>
      <c r="BL44" s="249"/>
      <c r="BM44" s="269">
        <f t="shared" si="4"/>
        <v>105952</v>
      </c>
      <c r="BS44" s="3"/>
      <c r="BT44" s="3"/>
      <c r="BU44" s="3"/>
      <c r="BV44" s="3"/>
    </row>
    <row r="45" spans="1:74" ht="13.2" customHeight="1">
      <c r="A45" s="169" t="str">
        <f t="shared" si="22"/>
        <v>E12</v>
      </c>
      <c r="B45" s="159" t="str">
        <f>$B$9</f>
        <v>2</v>
      </c>
      <c r="C45" s="568"/>
      <c r="D45" s="492"/>
      <c r="E45" s="493"/>
      <c r="F45" s="494"/>
      <c r="G45" s="211"/>
      <c r="H45" s="210"/>
      <c r="I45" s="122" t="str">
        <f>$I$9</f>
        <v>CS.AMERICA</v>
      </c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3"/>
      <c r="AA45" s="93"/>
      <c r="AB45" s="93"/>
      <c r="AC45" s="93"/>
      <c r="AD45" s="93"/>
      <c r="AE45" s="93"/>
      <c r="AF45" s="93">
        <v>5103</v>
      </c>
      <c r="AG45" s="253">
        <v>13647</v>
      </c>
      <c r="AH45" s="253">
        <v>13068</v>
      </c>
      <c r="AI45" s="253">
        <v>9798</v>
      </c>
      <c r="AJ45" s="253"/>
      <c r="AK45" s="253"/>
      <c r="AL45" s="253"/>
      <c r="AM45" s="253"/>
      <c r="AN45" s="253"/>
      <c r="AO45" s="253"/>
      <c r="AP45" s="253"/>
      <c r="AQ45" s="253"/>
      <c r="AR45" s="253"/>
      <c r="AS45" s="253"/>
      <c r="AT45" s="253"/>
      <c r="AU45" s="253"/>
      <c r="AV45" s="253"/>
      <c r="AW45" s="253"/>
      <c r="AX45" s="253"/>
      <c r="AY45" s="432">
        <v>996</v>
      </c>
      <c r="AZ45" s="433">
        <v>9798</v>
      </c>
      <c r="BA45" s="255">
        <v>604</v>
      </c>
      <c r="BB45" s="256">
        <v>1044</v>
      </c>
      <c r="BC45" s="256">
        <v>1204</v>
      </c>
      <c r="BD45" s="256">
        <v>686</v>
      </c>
      <c r="BE45" s="256">
        <v>1238</v>
      </c>
      <c r="BF45" s="256">
        <v>844</v>
      </c>
      <c r="BG45" s="256">
        <v>1170</v>
      </c>
      <c r="BH45" s="256">
        <v>916</v>
      </c>
      <c r="BI45" s="256">
        <v>1096</v>
      </c>
      <c r="BJ45" s="256">
        <v>996</v>
      </c>
      <c r="BK45" s="256"/>
      <c r="BL45" s="254"/>
      <c r="BM45" s="255">
        <f t="shared" si="4"/>
        <v>41616</v>
      </c>
      <c r="BS45" s="3"/>
      <c r="BT45" s="3"/>
      <c r="BU45" s="3"/>
      <c r="BV45" s="3"/>
    </row>
    <row r="46" spans="1:74" ht="13.2" customHeight="1">
      <c r="A46" s="169" t="str">
        <f t="shared" si="22"/>
        <v>E13</v>
      </c>
      <c r="B46" s="159" t="str">
        <f>$B$10</f>
        <v>3</v>
      </c>
      <c r="C46" s="568"/>
      <c r="D46" s="492"/>
      <c r="E46" s="493"/>
      <c r="F46" s="494"/>
      <c r="G46" s="211"/>
      <c r="H46" s="210"/>
      <c r="I46" s="122" t="str">
        <f>$I$10</f>
        <v>Europe</v>
      </c>
      <c r="J46" s="92"/>
      <c r="K46" s="92"/>
      <c r="L46" s="92"/>
      <c r="M46" s="92"/>
      <c r="N46" s="92"/>
      <c r="O46" s="94"/>
      <c r="P46" s="92"/>
      <c r="Q46" s="92"/>
      <c r="R46" s="92"/>
      <c r="S46" s="92"/>
      <c r="T46" s="92"/>
      <c r="U46" s="94"/>
      <c r="V46" s="92"/>
      <c r="W46" s="92"/>
      <c r="X46" s="92"/>
      <c r="Y46" s="92"/>
      <c r="Z46" s="93"/>
      <c r="AA46" s="93"/>
      <c r="AB46" s="93"/>
      <c r="AC46" s="93"/>
      <c r="AD46" s="93"/>
      <c r="AE46" s="93"/>
      <c r="AF46" s="93">
        <v>21508</v>
      </c>
      <c r="AG46" s="253">
        <v>25580</v>
      </c>
      <c r="AH46" s="253">
        <v>33084</v>
      </c>
      <c r="AI46" s="253">
        <v>23665</v>
      </c>
      <c r="AJ46" s="253"/>
      <c r="AK46" s="253"/>
      <c r="AL46" s="253"/>
      <c r="AM46" s="253"/>
      <c r="AN46" s="253"/>
      <c r="AO46" s="253"/>
      <c r="AP46" s="253"/>
      <c r="AQ46" s="253"/>
      <c r="AR46" s="253"/>
      <c r="AS46" s="253"/>
      <c r="AT46" s="253"/>
      <c r="AU46" s="253"/>
      <c r="AV46" s="253"/>
      <c r="AW46" s="253"/>
      <c r="AX46" s="253"/>
      <c r="AY46" s="432">
        <v>995</v>
      </c>
      <c r="AZ46" s="433">
        <v>23665</v>
      </c>
      <c r="BA46" s="255">
        <v>3435</v>
      </c>
      <c r="BB46" s="256">
        <v>3336</v>
      </c>
      <c r="BC46" s="256">
        <v>3980</v>
      </c>
      <c r="BD46" s="256">
        <v>4205</v>
      </c>
      <c r="BE46" s="256">
        <v>2576</v>
      </c>
      <c r="BF46" s="256">
        <v>1677</v>
      </c>
      <c r="BG46" s="256">
        <v>1108</v>
      </c>
      <c r="BH46" s="256">
        <v>773</v>
      </c>
      <c r="BI46" s="256">
        <v>1580</v>
      </c>
      <c r="BJ46" s="256">
        <v>995</v>
      </c>
      <c r="BK46" s="256"/>
      <c r="BL46" s="254"/>
      <c r="BM46" s="255">
        <f t="shared" si="4"/>
        <v>103837</v>
      </c>
      <c r="BS46" s="3"/>
      <c r="BT46" s="3"/>
      <c r="BU46" s="3"/>
      <c r="BV46" s="3"/>
    </row>
    <row r="47" spans="1:74" ht="13.2" customHeight="1">
      <c r="A47" s="169" t="str">
        <f t="shared" si="22"/>
        <v>E14</v>
      </c>
      <c r="B47" s="159" t="str">
        <f>$B$11</f>
        <v>4</v>
      </c>
      <c r="C47" s="568"/>
      <c r="D47" s="492"/>
      <c r="E47" s="493"/>
      <c r="F47" s="494"/>
      <c r="G47" s="211"/>
      <c r="H47" s="210"/>
      <c r="I47" s="122" t="str">
        <f>$I$11</f>
        <v>ASIA</v>
      </c>
      <c r="J47" s="92"/>
      <c r="K47" s="92"/>
      <c r="L47" s="92"/>
      <c r="M47" s="92"/>
      <c r="N47" s="92"/>
      <c r="O47" s="94"/>
      <c r="P47" s="92"/>
      <c r="Q47" s="92"/>
      <c r="R47" s="92"/>
      <c r="S47" s="92"/>
      <c r="T47" s="92"/>
      <c r="U47" s="94"/>
      <c r="V47" s="92"/>
      <c r="W47" s="92"/>
      <c r="X47" s="92"/>
      <c r="Y47" s="92"/>
      <c r="Z47" s="93"/>
      <c r="AA47" s="92"/>
      <c r="AB47" s="93"/>
      <c r="AC47" s="92"/>
      <c r="AD47" s="92"/>
      <c r="AE47" s="92"/>
      <c r="AF47" s="92">
        <v>8343</v>
      </c>
      <c r="AG47" s="258">
        <v>9470</v>
      </c>
      <c r="AH47" s="258">
        <v>5302</v>
      </c>
      <c r="AI47" s="258">
        <v>5856</v>
      </c>
      <c r="AJ47" s="258"/>
      <c r="AK47" s="258"/>
      <c r="AL47" s="258"/>
      <c r="AM47" s="258"/>
      <c r="AN47" s="258"/>
      <c r="AO47" s="258"/>
      <c r="AP47" s="258"/>
      <c r="AQ47" s="258"/>
      <c r="AR47" s="258"/>
      <c r="AS47" s="258"/>
      <c r="AT47" s="258"/>
      <c r="AU47" s="258"/>
      <c r="AV47" s="258"/>
      <c r="AW47" s="258"/>
      <c r="AX47" s="258"/>
      <c r="AY47" s="432">
        <v>536</v>
      </c>
      <c r="AZ47" s="433">
        <v>5856</v>
      </c>
      <c r="BA47" s="255">
        <v>632</v>
      </c>
      <c r="BB47" s="256">
        <v>459</v>
      </c>
      <c r="BC47" s="256">
        <v>687</v>
      </c>
      <c r="BD47" s="256">
        <v>725</v>
      </c>
      <c r="BE47" s="256">
        <v>540</v>
      </c>
      <c r="BF47" s="256">
        <v>497</v>
      </c>
      <c r="BG47" s="256">
        <v>664</v>
      </c>
      <c r="BH47" s="256">
        <v>547</v>
      </c>
      <c r="BI47" s="256">
        <v>569</v>
      </c>
      <c r="BJ47" s="256">
        <v>536</v>
      </c>
      <c r="BK47" s="256"/>
      <c r="BL47" s="254"/>
      <c r="BM47" s="255">
        <f t="shared" si="4"/>
        <v>28971</v>
      </c>
      <c r="BS47" s="3"/>
      <c r="BT47" s="3"/>
      <c r="BU47" s="3"/>
      <c r="BV47" s="3"/>
    </row>
    <row r="48" spans="1:74" ht="12.75" customHeight="1">
      <c r="A48" s="169" t="str">
        <f t="shared" si="22"/>
        <v>E1C</v>
      </c>
      <c r="B48" s="159" t="s">
        <v>204</v>
      </c>
      <c r="C48" s="568"/>
      <c r="D48" s="492"/>
      <c r="E48" s="493"/>
      <c r="F48" s="494"/>
      <c r="G48" s="211"/>
      <c r="H48" s="210"/>
      <c r="I48" s="122" t="s">
        <v>205</v>
      </c>
      <c r="J48" s="92"/>
      <c r="K48" s="92"/>
      <c r="L48" s="92"/>
      <c r="M48" s="92"/>
      <c r="N48" s="92"/>
      <c r="O48" s="94"/>
      <c r="P48" s="92"/>
      <c r="Q48" s="92"/>
      <c r="R48" s="92"/>
      <c r="S48" s="92"/>
      <c r="T48" s="92"/>
      <c r="U48" s="94"/>
      <c r="V48" s="92"/>
      <c r="W48" s="92"/>
      <c r="X48" s="92"/>
      <c r="Y48" s="92"/>
      <c r="Z48" s="93"/>
      <c r="AA48" s="92"/>
      <c r="AB48" s="93">
        <v>1547</v>
      </c>
      <c r="AC48" s="92">
        <v>42151</v>
      </c>
      <c r="AD48" s="92">
        <v>58486</v>
      </c>
      <c r="AE48" s="92">
        <v>82430</v>
      </c>
      <c r="AF48" s="92">
        <v>60946</v>
      </c>
      <c r="AG48" s="258">
        <v>49182</v>
      </c>
      <c r="AH48" s="258">
        <v>70509</v>
      </c>
      <c r="AI48" s="258">
        <v>51592</v>
      </c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432">
        <v>6029</v>
      </c>
      <c r="AZ48" s="433">
        <v>51592</v>
      </c>
      <c r="BA48" s="255">
        <v>1754</v>
      </c>
      <c r="BB48" s="256">
        <v>4111</v>
      </c>
      <c r="BC48" s="256">
        <v>4632</v>
      </c>
      <c r="BD48" s="256">
        <v>3551</v>
      </c>
      <c r="BE48" s="256">
        <v>3655</v>
      </c>
      <c r="BF48" s="256">
        <v>8088</v>
      </c>
      <c r="BG48" s="256">
        <v>6115</v>
      </c>
      <c r="BH48" s="256">
        <v>6152</v>
      </c>
      <c r="BI48" s="256">
        <v>7505</v>
      </c>
      <c r="BJ48" s="256">
        <v>6029</v>
      </c>
      <c r="BK48" s="256"/>
      <c r="BL48" s="254"/>
      <c r="BM48" s="255">
        <f>SUM(J48:AX48)</f>
        <v>416843</v>
      </c>
      <c r="BS48" s="3"/>
      <c r="BT48" s="3"/>
      <c r="BU48" s="3"/>
      <c r="BV48" s="3"/>
    </row>
    <row r="49" spans="1:74" ht="13.2" customHeight="1">
      <c r="A49" s="169" t="str">
        <f t="shared" si="22"/>
        <v>E15</v>
      </c>
      <c r="B49" s="159" t="str">
        <f>$B$13</f>
        <v>5</v>
      </c>
      <c r="C49" s="568"/>
      <c r="D49" s="492"/>
      <c r="E49" s="493"/>
      <c r="F49" s="494"/>
      <c r="G49" s="211"/>
      <c r="H49" s="210"/>
      <c r="I49" s="122" t="str">
        <f>$I$13</f>
        <v>OCE</v>
      </c>
      <c r="J49" s="92"/>
      <c r="K49" s="92"/>
      <c r="L49" s="92"/>
      <c r="M49" s="92"/>
      <c r="N49" s="92"/>
      <c r="O49" s="94"/>
      <c r="P49" s="92"/>
      <c r="Q49" s="92"/>
      <c r="R49" s="92"/>
      <c r="S49" s="92"/>
      <c r="T49" s="92"/>
      <c r="U49" s="94"/>
      <c r="V49" s="92"/>
      <c r="W49" s="92"/>
      <c r="X49" s="92"/>
      <c r="Y49" s="92"/>
      <c r="Z49" s="93"/>
      <c r="AA49" s="92"/>
      <c r="AB49" s="93"/>
      <c r="AC49" s="92"/>
      <c r="AD49" s="92"/>
      <c r="AE49" s="92"/>
      <c r="AF49" s="92">
        <v>760</v>
      </c>
      <c r="AG49" s="258">
        <v>3825</v>
      </c>
      <c r="AH49" s="258">
        <v>4056</v>
      </c>
      <c r="AI49" s="258">
        <v>3351</v>
      </c>
      <c r="AJ49" s="258"/>
      <c r="AK49" s="258"/>
      <c r="AL49" s="258"/>
      <c r="AM49" s="258"/>
      <c r="AN49" s="258"/>
      <c r="AO49" s="258"/>
      <c r="AP49" s="258"/>
      <c r="AQ49" s="258"/>
      <c r="AR49" s="258"/>
      <c r="AS49" s="258"/>
      <c r="AT49" s="258"/>
      <c r="AU49" s="258"/>
      <c r="AV49" s="258"/>
      <c r="AW49" s="258"/>
      <c r="AX49" s="258"/>
      <c r="AY49" s="432">
        <v>164</v>
      </c>
      <c r="AZ49" s="433">
        <v>3351</v>
      </c>
      <c r="BA49" s="255">
        <v>283</v>
      </c>
      <c r="BB49" s="256">
        <v>386</v>
      </c>
      <c r="BC49" s="256">
        <v>435</v>
      </c>
      <c r="BD49" s="256">
        <v>603</v>
      </c>
      <c r="BE49" s="256">
        <v>503</v>
      </c>
      <c r="BF49" s="256">
        <v>253</v>
      </c>
      <c r="BG49" s="256">
        <v>197</v>
      </c>
      <c r="BH49" s="256">
        <v>251</v>
      </c>
      <c r="BI49" s="256">
        <v>276</v>
      </c>
      <c r="BJ49" s="256">
        <v>164</v>
      </c>
      <c r="BK49" s="256"/>
      <c r="BL49" s="254"/>
      <c r="BM49" s="255">
        <f t="shared" si="4"/>
        <v>11992</v>
      </c>
      <c r="BS49" s="3"/>
      <c r="BT49" s="3"/>
      <c r="BU49" s="3"/>
      <c r="BV49" s="3"/>
    </row>
    <row r="50" spans="1:74" ht="13.2" customHeight="1">
      <c r="A50" s="169" t="str">
        <f t="shared" si="22"/>
        <v>E16</v>
      </c>
      <c r="B50" s="159" t="str">
        <f>$B$14</f>
        <v>6</v>
      </c>
      <c r="C50" s="568"/>
      <c r="D50" s="492"/>
      <c r="E50" s="493"/>
      <c r="F50" s="494"/>
      <c r="G50" s="211"/>
      <c r="H50" s="210"/>
      <c r="I50" s="122" t="str">
        <f>$I$14</f>
        <v>MIDDLE EAS</v>
      </c>
      <c r="J50" s="92"/>
      <c r="K50" s="92"/>
      <c r="L50" s="92"/>
      <c r="M50" s="92"/>
      <c r="N50" s="92"/>
      <c r="O50" s="94"/>
      <c r="P50" s="92"/>
      <c r="Q50" s="92"/>
      <c r="R50" s="92"/>
      <c r="S50" s="92"/>
      <c r="T50" s="92"/>
      <c r="U50" s="94"/>
      <c r="V50" s="92"/>
      <c r="W50" s="92"/>
      <c r="X50" s="92"/>
      <c r="Y50" s="92"/>
      <c r="Z50" s="93"/>
      <c r="AA50" s="92"/>
      <c r="AB50" s="93"/>
      <c r="AC50" s="92"/>
      <c r="AD50" s="92"/>
      <c r="AE50" s="92"/>
      <c r="AF50" s="92">
        <v>11546</v>
      </c>
      <c r="AG50" s="258">
        <v>11380</v>
      </c>
      <c r="AH50" s="258">
        <v>12566</v>
      </c>
      <c r="AI50" s="258">
        <v>9658</v>
      </c>
      <c r="AJ50" s="258"/>
      <c r="AK50" s="258"/>
      <c r="AL50" s="258"/>
      <c r="AM50" s="258"/>
      <c r="AN50" s="258"/>
      <c r="AO50" s="258"/>
      <c r="AP50" s="258"/>
      <c r="AQ50" s="258"/>
      <c r="AR50" s="258"/>
      <c r="AS50" s="258"/>
      <c r="AT50" s="258"/>
      <c r="AU50" s="258"/>
      <c r="AV50" s="258"/>
      <c r="AW50" s="258"/>
      <c r="AX50" s="258"/>
      <c r="AY50" s="432">
        <v>924</v>
      </c>
      <c r="AZ50" s="433">
        <v>9658</v>
      </c>
      <c r="BA50" s="255">
        <v>2509</v>
      </c>
      <c r="BB50" s="256">
        <v>1285</v>
      </c>
      <c r="BC50" s="256">
        <v>809</v>
      </c>
      <c r="BD50" s="256">
        <v>744</v>
      </c>
      <c r="BE50" s="256">
        <v>1020</v>
      </c>
      <c r="BF50" s="256">
        <v>685</v>
      </c>
      <c r="BG50" s="256">
        <v>266</v>
      </c>
      <c r="BH50" s="256">
        <v>197</v>
      </c>
      <c r="BI50" s="256">
        <v>1219</v>
      </c>
      <c r="BJ50" s="256">
        <v>924</v>
      </c>
      <c r="BK50" s="256"/>
      <c r="BL50" s="254"/>
      <c r="BM50" s="255">
        <f t="shared" si="4"/>
        <v>45150</v>
      </c>
      <c r="BS50" s="3"/>
      <c r="BT50" s="3"/>
      <c r="BU50" s="3"/>
      <c r="BV50" s="3"/>
    </row>
    <row r="51" spans="1:74" ht="13.2" customHeight="1">
      <c r="A51" s="169" t="str">
        <f t="shared" si="22"/>
        <v>E17</v>
      </c>
      <c r="B51" s="159" t="str">
        <f>$B$15</f>
        <v>7</v>
      </c>
      <c r="C51" s="568"/>
      <c r="D51" s="492"/>
      <c r="E51" s="493"/>
      <c r="F51" s="494"/>
      <c r="G51" s="211"/>
      <c r="H51" s="210"/>
      <c r="I51" s="122" t="str">
        <f>$I$15</f>
        <v xml:space="preserve">AFRICA   </v>
      </c>
      <c r="J51" s="92"/>
      <c r="K51" s="92"/>
      <c r="L51" s="92"/>
      <c r="M51" s="92"/>
      <c r="N51" s="92"/>
      <c r="O51" s="94"/>
      <c r="P51" s="92"/>
      <c r="Q51" s="92"/>
      <c r="R51" s="92"/>
      <c r="S51" s="92"/>
      <c r="T51" s="92"/>
      <c r="U51" s="94"/>
      <c r="V51" s="92"/>
      <c r="W51" s="92"/>
      <c r="X51" s="92"/>
      <c r="Y51" s="92"/>
      <c r="Z51" s="93"/>
      <c r="AA51" s="92"/>
      <c r="AB51" s="93"/>
      <c r="AC51" s="92"/>
      <c r="AD51" s="92"/>
      <c r="AE51" s="92"/>
      <c r="AF51" s="92">
        <v>319</v>
      </c>
      <c r="AG51" s="258">
        <v>403</v>
      </c>
      <c r="AH51" s="258">
        <v>825</v>
      </c>
      <c r="AI51" s="258">
        <v>705</v>
      </c>
      <c r="AJ51" s="258"/>
      <c r="AK51" s="258"/>
      <c r="AL51" s="258"/>
      <c r="AM51" s="258"/>
      <c r="AN51" s="258"/>
      <c r="AO51" s="258"/>
      <c r="AP51" s="258"/>
      <c r="AQ51" s="258"/>
      <c r="AR51" s="258"/>
      <c r="AS51" s="258"/>
      <c r="AT51" s="258"/>
      <c r="AU51" s="258"/>
      <c r="AV51" s="258"/>
      <c r="AW51" s="258"/>
      <c r="AX51" s="258"/>
      <c r="AY51" s="432">
        <v>109</v>
      </c>
      <c r="AZ51" s="433">
        <v>705</v>
      </c>
      <c r="BA51" s="255">
        <v>57</v>
      </c>
      <c r="BB51" s="256">
        <v>61</v>
      </c>
      <c r="BC51" s="256">
        <v>69</v>
      </c>
      <c r="BD51" s="256">
        <v>76</v>
      </c>
      <c r="BE51" s="256">
        <v>76</v>
      </c>
      <c r="BF51" s="256">
        <v>103</v>
      </c>
      <c r="BG51" s="256">
        <v>54</v>
      </c>
      <c r="BH51" s="256">
        <v>62</v>
      </c>
      <c r="BI51" s="256">
        <v>38</v>
      </c>
      <c r="BJ51" s="256">
        <v>109</v>
      </c>
      <c r="BK51" s="256"/>
      <c r="BL51" s="254"/>
      <c r="BM51" s="255">
        <f t="shared" si="4"/>
        <v>2252</v>
      </c>
      <c r="BS51" s="3"/>
      <c r="BT51" s="3"/>
      <c r="BU51" s="3"/>
      <c r="BV51" s="3"/>
    </row>
    <row r="52" spans="1:74" ht="13.2" customHeight="1" thickBot="1">
      <c r="A52" s="169" t="str">
        <f t="shared" si="22"/>
        <v>E1Z</v>
      </c>
      <c r="B52" s="159" t="str">
        <f>$B$16</f>
        <v>Z</v>
      </c>
      <c r="C52" s="568"/>
      <c r="D52" s="495"/>
      <c r="E52" s="496"/>
      <c r="F52" s="497"/>
      <c r="G52" s="212"/>
      <c r="H52" s="212"/>
      <c r="I52" s="128" t="str">
        <f>$I$16</f>
        <v>Others</v>
      </c>
      <c r="J52" s="90"/>
      <c r="K52" s="90"/>
      <c r="L52" s="90"/>
      <c r="M52" s="90"/>
      <c r="N52" s="90"/>
      <c r="O52" s="102"/>
      <c r="P52" s="90"/>
      <c r="Q52" s="90"/>
      <c r="R52" s="90"/>
      <c r="S52" s="90"/>
      <c r="T52" s="90"/>
      <c r="U52" s="102"/>
      <c r="V52" s="90"/>
      <c r="W52" s="90"/>
      <c r="X52" s="90"/>
      <c r="Y52" s="90"/>
      <c r="Z52" s="91"/>
      <c r="AA52" s="90"/>
      <c r="AB52" s="91"/>
      <c r="AC52" s="90"/>
      <c r="AD52" s="90"/>
      <c r="AE52" s="90"/>
      <c r="AF52" s="90"/>
      <c r="AG52" s="259"/>
      <c r="AH52" s="259"/>
      <c r="AI52" s="259"/>
      <c r="AJ52" s="259"/>
      <c r="AK52" s="259"/>
      <c r="AL52" s="259"/>
      <c r="AM52" s="259"/>
      <c r="AN52" s="259"/>
      <c r="AO52" s="259"/>
      <c r="AP52" s="259"/>
      <c r="AQ52" s="259"/>
      <c r="AR52" s="259"/>
      <c r="AS52" s="259"/>
      <c r="AT52" s="259"/>
      <c r="AU52" s="259"/>
      <c r="AV52" s="259"/>
      <c r="AW52" s="259"/>
      <c r="AX52" s="259"/>
      <c r="AY52" s="434"/>
      <c r="AZ52" s="435"/>
      <c r="BA52" s="262"/>
      <c r="BB52" s="263"/>
      <c r="BC52" s="263"/>
      <c r="BD52" s="263"/>
      <c r="BE52" s="263"/>
      <c r="BF52" s="263"/>
      <c r="BG52" s="263"/>
      <c r="BH52" s="263"/>
      <c r="BI52" s="263"/>
      <c r="BJ52" s="263"/>
      <c r="BK52" s="263"/>
      <c r="BL52" s="261"/>
      <c r="BM52" s="262">
        <f t="shared" si="4"/>
        <v>0</v>
      </c>
      <c r="BS52" s="3"/>
      <c r="BT52" s="3"/>
      <c r="BU52" s="3"/>
      <c r="BV52" s="3"/>
    </row>
    <row r="53" spans="1:74" ht="13.2" customHeight="1">
      <c r="A53" s="157" t="s">
        <v>10</v>
      </c>
      <c r="B53" s="168" t="s">
        <v>225</v>
      </c>
      <c r="C53" s="568"/>
      <c r="D53" s="500" t="s">
        <v>152</v>
      </c>
      <c r="E53" s="501"/>
      <c r="F53" s="502"/>
      <c r="G53" s="486" t="s">
        <v>64</v>
      </c>
      <c r="H53" s="487"/>
      <c r="I53" s="487"/>
      <c r="J53" s="111">
        <f t="shared" ref="J53:AO53" si="23">SUM(J55,J54)</f>
        <v>0</v>
      </c>
      <c r="K53" s="111">
        <f t="shared" si="23"/>
        <v>0</v>
      </c>
      <c r="L53" s="111">
        <f t="shared" si="23"/>
        <v>0</v>
      </c>
      <c r="M53" s="111">
        <f t="shared" si="23"/>
        <v>0</v>
      </c>
      <c r="N53" s="111">
        <f t="shared" si="23"/>
        <v>0</v>
      </c>
      <c r="O53" s="111">
        <f t="shared" si="23"/>
        <v>0</v>
      </c>
      <c r="P53" s="111">
        <f t="shared" si="23"/>
        <v>0</v>
      </c>
      <c r="Q53" s="111">
        <f t="shared" si="23"/>
        <v>0</v>
      </c>
      <c r="R53" s="111">
        <f t="shared" si="23"/>
        <v>0</v>
      </c>
      <c r="S53" s="111">
        <f t="shared" si="23"/>
        <v>0</v>
      </c>
      <c r="T53" s="111">
        <f t="shared" si="23"/>
        <v>0</v>
      </c>
      <c r="U53" s="111">
        <f t="shared" si="23"/>
        <v>0</v>
      </c>
      <c r="V53" s="111">
        <f t="shared" si="23"/>
        <v>0</v>
      </c>
      <c r="W53" s="111">
        <f t="shared" si="23"/>
        <v>0</v>
      </c>
      <c r="X53" s="111">
        <f t="shared" si="23"/>
        <v>0</v>
      </c>
      <c r="Y53" s="111">
        <f t="shared" si="23"/>
        <v>0</v>
      </c>
      <c r="Z53" s="111">
        <f t="shared" si="23"/>
        <v>0</v>
      </c>
      <c r="AA53" s="15">
        <f t="shared" si="23"/>
        <v>0</v>
      </c>
      <c r="AB53" s="27">
        <f t="shared" si="23"/>
        <v>0</v>
      </c>
      <c r="AC53" s="27">
        <f t="shared" si="23"/>
        <v>0</v>
      </c>
      <c r="AD53" s="27">
        <f t="shared" si="23"/>
        <v>0</v>
      </c>
      <c r="AE53" s="27">
        <f t="shared" si="23"/>
        <v>0</v>
      </c>
      <c r="AF53" s="27">
        <f t="shared" si="23"/>
        <v>4640</v>
      </c>
      <c r="AG53" s="271">
        <f t="shared" si="23"/>
        <v>11176</v>
      </c>
      <c r="AH53" s="271">
        <f t="shared" si="23"/>
        <v>7717</v>
      </c>
      <c r="AI53" s="271">
        <f t="shared" si="23"/>
        <v>5003</v>
      </c>
      <c r="AJ53" s="271">
        <f t="shared" si="23"/>
        <v>0</v>
      </c>
      <c r="AK53" s="271">
        <f t="shared" si="23"/>
        <v>0</v>
      </c>
      <c r="AL53" s="271">
        <f t="shared" si="23"/>
        <v>0</v>
      </c>
      <c r="AM53" s="271">
        <f t="shared" si="23"/>
        <v>0</v>
      </c>
      <c r="AN53" s="271">
        <f t="shared" si="23"/>
        <v>0</v>
      </c>
      <c r="AO53" s="271">
        <f t="shared" si="23"/>
        <v>0</v>
      </c>
      <c r="AP53" s="271">
        <f t="shared" ref="AP53:BL53" si="24">SUM(AP55,AP54)</f>
        <v>0</v>
      </c>
      <c r="AQ53" s="271">
        <f t="shared" si="24"/>
        <v>0</v>
      </c>
      <c r="AR53" s="271">
        <f t="shared" si="24"/>
        <v>0</v>
      </c>
      <c r="AS53" s="271">
        <f t="shared" si="24"/>
        <v>0</v>
      </c>
      <c r="AT53" s="271">
        <f t="shared" si="24"/>
        <v>0</v>
      </c>
      <c r="AU53" s="271">
        <f t="shared" si="24"/>
        <v>0</v>
      </c>
      <c r="AV53" s="271">
        <f t="shared" si="24"/>
        <v>0</v>
      </c>
      <c r="AW53" s="271">
        <f t="shared" si="24"/>
        <v>0</v>
      </c>
      <c r="AX53" s="271">
        <f t="shared" si="24"/>
        <v>0</v>
      </c>
      <c r="AY53" s="427">
        <f t="shared" si="24"/>
        <v>585</v>
      </c>
      <c r="AZ53" s="428">
        <f t="shared" si="24"/>
        <v>5003</v>
      </c>
      <c r="BA53" s="243">
        <f t="shared" si="24"/>
        <v>418</v>
      </c>
      <c r="BB53" s="241">
        <f t="shared" si="24"/>
        <v>569</v>
      </c>
      <c r="BC53" s="241">
        <f t="shared" si="24"/>
        <v>1066</v>
      </c>
      <c r="BD53" s="241">
        <f t="shared" si="24"/>
        <v>667</v>
      </c>
      <c r="BE53" s="241">
        <f t="shared" si="24"/>
        <v>372</v>
      </c>
      <c r="BF53" s="241">
        <f t="shared" si="24"/>
        <v>212</v>
      </c>
      <c r="BG53" s="241">
        <f t="shared" si="24"/>
        <v>364</v>
      </c>
      <c r="BH53" s="241">
        <f t="shared" si="24"/>
        <v>277</v>
      </c>
      <c r="BI53" s="241">
        <f t="shared" si="24"/>
        <v>473</v>
      </c>
      <c r="BJ53" s="241">
        <f t="shared" si="24"/>
        <v>585</v>
      </c>
      <c r="BK53" s="241">
        <f t="shared" si="24"/>
        <v>0</v>
      </c>
      <c r="BL53" s="242">
        <f t="shared" si="24"/>
        <v>0</v>
      </c>
      <c r="BM53" s="252">
        <f t="shared" si="4"/>
        <v>28536</v>
      </c>
      <c r="BS53" s="3"/>
      <c r="BT53" s="3"/>
      <c r="BU53" s="3"/>
      <c r="BV53" s="3"/>
    </row>
    <row r="54" spans="1:74" ht="13.2" customHeight="1">
      <c r="A54" s="169" t="str">
        <f>B$53&amp;B54</f>
        <v>E19</v>
      </c>
      <c r="B54" s="159" t="str">
        <f>$B$6</f>
        <v>9</v>
      </c>
      <c r="C54" s="568"/>
      <c r="D54" s="492"/>
      <c r="E54" s="493"/>
      <c r="F54" s="494"/>
      <c r="G54" s="210"/>
      <c r="H54" s="488" t="s">
        <v>63</v>
      </c>
      <c r="I54" s="489"/>
      <c r="J54" s="12"/>
      <c r="K54" s="12"/>
      <c r="L54" s="12"/>
      <c r="M54" s="12"/>
      <c r="N54" s="12"/>
      <c r="O54" s="13"/>
      <c r="P54" s="12"/>
      <c r="Q54" s="12"/>
      <c r="R54" s="12"/>
      <c r="S54" s="12"/>
      <c r="T54" s="12"/>
      <c r="U54" s="13"/>
      <c r="V54" s="12"/>
      <c r="W54" s="12"/>
      <c r="X54" s="12"/>
      <c r="Y54" s="12"/>
      <c r="Z54" s="14"/>
      <c r="AA54" s="14"/>
      <c r="AB54" s="14"/>
      <c r="AC54" s="14"/>
      <c r="AD54" s="14"/>
      <c r="AE54" s="14"/>
      <c r="AF54" s="34">
        <f>3366+1274</f>
        <v>4640</v>
      </c>
      <c r="AG54" s="244">
        <v>11176</v>
      </c>
      <c r="AH54" s="244">
        <v>7717</v>
      </c>
      <c r="AI54" s="244">
        <v>5003</v>
      </c>
      <c r="AJ54" s="244"/>
      <c r="AK54" s="244"/>
      <c r="AL54" s="244"/>
      <c r="AM54" s="244"/>
      <c r="AN54" s="244"/>
      <c r="AO54" s="244"/>
      <c r="AP54" s="244"/>
      <c r="AQ54" s="244"/>
      <c r="AR54" s="244"/>
      <c r="AS54" s="244"/>
      <c r="AT54" s="244"/>
      <c r="AU54" s="244"/>
      <c r="AV54" s="244"/>
      <c r="AW54" s="244"/>
      <c r="AX54" s="245"/>
      <c r="AY54" s="436">
        <v>585</v>
      </c>
      <c r="AZ54" s="437">
        <v>5003</v>
      </c>
      <c r="BA54" s="267">
        <v>418</v>
      </c>
      <c r="BB54" s="268">
        <v>569</v>
      </c>
      <c r="BC54" s="268">
        <v>1066</v>
      </c>
      <c r="BD54" s="268">
        <v>667</v>
      </c>
      <c r="BE54" s="268">
        <v>372</v>
      </c>
      <c r="BF54" s="268">
        <v>212</v>
      </c>
      <c r="BG54" s="268">
        <v>364</v>
      </c>
      <c r="BH54" s="268">
        <v>277</v>
      </c>
      <c r="BI54" s="268">
        <v>473</v>
      </c>
      <c r="BJ54" s="268">
        <v>585</v>
      </c>
      <c r="BK54" s="268"/>
      <c r="BL54" s="266"/>
      <c r="BM54" s="272">
        <f t="shared" si="4"/>
        <v>28536</v>
      </c>
      <c r="BS54" s="3"/>
      <c r="BT54" s="3"/>
      <c r="BU54" s="3"/>
      <c r="BV54" s="3"/>
    </row>
    <row r="55" spans="1:74" ht="12.75" customHeight="1">
      <c r="A55" s="169" t="str">
        <f t="shared" ref="A55:A64" si="25">B$53&amp;B55</f>
        <v>E1</v>
      </c>
      <c r="C55" s="568"/>
      <c r="D55" s="579"/>
      <c r="E55" s="580"/>
      <c r="F55" s="581"/>
      <c r="G55" s="211"/>
      <c r="H55" s="490" t="s">
        <v>62</v>
      </c>
      <c r="I55" s="491"/>
      <c r="J55" s="12">
        <f t="shared" ref="J55:AO55" si="26">SUM(J56:J64)</f>
        <v>0</v>
      </c>
      <c r="K55" s="12">
        <f t="shared" si="26"/>
        <v>0</v>
      </c>
      <c r="L55" s="12">
        <f t="shared" si="26"/>
        <v>0</v>
      </c>
      <c r="M55" s="12">
        <f t="shared" si="26"/>
        <v>0</v>
      </c>
      <c r="N55" s="12">
        <f t="shared" si="26"/>
        <v>0</v>
      </c>
      <c r="O55" s="13">
        <f t="shared" si="26"/>
        <v>0</v>
      </c>
      <c r="P55" s="12">
        <f t="shared" si="26"/>
        <v>0</v>
      </c>
      <c r="Q55" s="12">
        <f t="shared" si="26"/>
        <v>0</v>
      </c>
      <c r="R55" s="12">
        <f t="shared" si="26"/>
        <v>0</v>
      </c>
      <c r="S55" s="14">
        <f t="shared" si="26"/>
        <v>0</v>
      </c>
      <c r="T55" s="12">
        <f t="shared" si="26"/>
        <v>0</v>
      </c>
      <c r="U55" s="19">
        <f t="shared" si="26"/>
        <v>0</v>
      </c>
      <c r="V55" s="12">
        <f t="shared" si="26"/>
        <v>0</v>
      </c>
      <c r="W55" s="12">
        <f t="shared" si="26"/>
        <v>0</v>
      </c>
      <c r="X55" s="14">
        <f t="shared" si="26"/>
        <v>0</v>
      </c>
      <c r="Y55" s="14">
        <f t="shared" si="26"/>
        <v>0</v>
      </c>
      <c r="Z55" s="14">
        <f t="shared" si="26"/>
        <v>0</v>
      </c>
      <c r="AA55" s="26">
        <f t="shared" si="26"/>
        <v>0</v>
      </c>
      <c r="AB55" s="26">
        <f t="shared" si="26"/>
        <v>0</v>
      </c>
      <c r="AC55" s="26">
        <f t="shared" si="26"/>
        <v>0</v>
      </c>
      <c r="AD55" s="26">
        <f t="shared" si="26"/>
        <v>0</v>
      </c>
      <c r="AE55" s="26">
        <f t="shared" si="26"/>
        <v>0</v>
      </c>
      <c r="AF55" s="26">
        <f t="shared" si="26"/>
        <v>0</v>
      </c>
      <c r="AG55" s="273">
        <f t="shared" si="26"/>
        <v>0</v>
      </c>
      <c r="AH55" s="273">
        <f t="shared" si="26"/>
        <v>0</v>
      </c>
      <c r="AI55" s="273">
        <f t="shared" si="26"/>
        <v>0</v>
      </c>
      <c r="AJ55" s="273">
        <f t="shared" si="26"/>
        <v>0</v>
      </c>
      <c r="AK55" s="273">
        <f t="shared" si="26"/>
        <v>0</v>
      </c>
      <c r="AL55" s="273">
        <f t="shared" si="26"/>
        <v>0</v>
      </c>
      <c r="AM55" s="273">
        <f t="shared" si="26"/>
        <v>0</v>
      </c>
      <c r="AN55" s="273">
        <f t="shared" si="26"/>
        <v>0</v>
      </c>
      <c r="AO55" s="273">
        <f t="shared" si="26"/>
        <v>0</v>
      </c>
      <c r="AP55" s="273">
        <f t="shared" ref="AP55:BL55" si="27">SUM(AP56:AP64)</f>
        <v>0</v>
      </c>
      <c r="AQ55" s="273">
        <f t="shared" si="27"/>
        <v>0</v>
      </c>
      <c r="AR55" s="273">
        <f t="shared" si="27"/>
        <v>0</v>
      </c>
      <c r="AS55" s="273">
        <f t="shared" si="27"/>
        <v>0</v>
      </c>
      <c r="AT55" s="273">
        <f t="shared" si="27"/>
        <v>0</v>
      </c>
      <c r="AU55" s="273">
        <f t="shared" si="27"/>
        <v>0</v>
      </c>
      <c r="AV55" s="273">
        <f t="shared" si="27"/>
        <v>0</v>
      </c>
      <c r="AW55" s="273">
        <f t="shared" si="27"/>
        <v>0</v>
      </c>
      <c r="AX55" s="273">
        <f t="shared" si="27"/>
        <v>0</v>
      </c>
      <c r="AY55" s="14">
        <f t="shared" si="27"/>
        <v>0</v>
      </c>
      <c r="AZ55" s="429">
        <f t="shared" si="27"/>
        <v>0</v>
      </c>
      <c r="BA55" s="247">
        <f t="shared" si="27"/>
        <v>0</v>
      </c>
      <c r="BB55" s="245">
        <f t="shared" si="27"/>
        <v>0</v>
      </c>
      <c r="BC55" s="245">
        <f t="shared" si="27"/>
        <v>0</v>
      </c>
      <c r="BD55" s="245">
        <f t="shared" si="27"/>
        <v>0</v>
      </c>
      <c r="BE55" s="245">
        <f t="shared" si="27"/>
        <v>0</v>
      </c>
      <c r="BF55" s="245">
        <f t="shared" si="27"/>
        <v>0</v>
      </c>
      <c r="BG55" s="245">
        <f t="shared" si="27"/>
        <v>0</v>
      </c>
      <c r="BH55" s="245">
        <f t="shared" si="27"/>
        <v>0</v>
      </c>
      <c r="BI55" s="245">
        <f t="shared" si="27"/>
        <v>0</v>
      </c>
      <c r="BJ55" s="245">
        <f t="shared" si="27"/>
        <v>0</v>
      </c>
      <c r="BK55" s="245">
        <f t="shared" si="27"/>
        <v>0</v>
      </c>
      <c r="BL55" s="246">
        <f t="shared" si="27"/>
        <v>0</v>
      </c>
      <c r="BM55" s="247">
        <f t="shared" si="4"/>
        <v>0</v>
      </c>
      <c r="BS55" s="3"/>
      <c r="BT55" s="3"/>
      <c r="BU55" s="3"/>
      <c r="BV55" s="3"/>
    </row>
    <row r="56" spans="1:74" ht="13.2" customHeight="1">
      <c r="A56" s="169" t="str">
        <f t="shared" si="25"/>
        <v>E11</v>
      </c>
      <c r="B56" s="159" t="str">
        <f>$B$8</f>
        <v>1</v>
      </c>
      <c r="C56" s="568"/>
      <c r="D56" s="579"/>
      <c r="E56" s="580"/>
      <c r="F56" s="581"/>
      <c r="G56" s="211"/>
      <c r="H56" s="210"/>
      <c r="I56" s="127" t="str">
        <f>$I$8</f>
        <v>N.AMERICA</v>
      </c>
      <c r="J56" s="20"/>
      <c r="K56" s="20"/>
      <c r="L56" s="20"/>
      <c r="M56" s="20"/>
      <c r="N56" s="20"/>
      <c r="O56" s="28"/>
      <c r="P56" s="20"/>
      <c r="Q56" s="20"/>
      <c r="R56" s="20"/>
      <c r="S56" s="20"/>
      <c r="T56" s="20"/>
      <c r="U56" s="28"/>
      <c r="V56" s="20"/>
      <c r="W56" s="20"/>
      <c r="X56" s="20"/>
      <c r="Y56" s="20"/>
      <c r="Z56" s="21"/>
      <c r="AA56" s="21"/>
      <c r="AB56" s="21"/>
      <c r="AC56" s="21"/>
      <c r="AD56" s="21"/>
      <c r="AE56" s="21"/>
      <c r="AF56" s="21"/>
      <c r="AG56" s="248"/>
      <c r="AH56" s="248"/>
      <c r="AI56" s="248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430"/>
      <c r="AZ56" s="431"/>
      <c r="BA56" s="250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49"/>
      <c r="BM56" s="269">
        <f t="shared" si="4"/>
        <v>0</v>
      </c>
      <c r="BS56" s="3"/>
      <c r="BT56" s="3"/>
      <c r="BU56" s="3"/>
      <c r="BV56" s="3"/>
    </row>
    <row r="57" spans="1:74" ht="13.2" customHeight="1">
      <c r="A57" s="169" t="str">
        <f t="shared" si="25"/>
        <v>E12</v>
      </c>
      <c r="B57" s="159" t="str">
        <f>$B$9</f>
        <v>2</v>
      </c>
      <c r="C57" s="568"/>
      <c r="D57" s="579"/>
      <c r="E57" s="580"/>
      <c r="F57" s="581"/>
      <c r="G57" s="211"/>
      <c r="H57" s="210"/>
      <c r="I57" s="122" t="str">
        <f>$I$9</f>
        <v>CS.AMERICA</v>
      </c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3"/>
      <c r="AA57" s="93"/>
      <c r="AB57" s="93"/>
      <c r="AC57" s="93"/>
      <c r="AD57" s="93"/>
      <c r="AE57" s="93"/>
      <c r="AF57" s="93"/>
      <c r="AG57" s="253"/>
      <c r="AH57" s="253"/>
      <c r="AI57" s="253"/>
      <c r="AJ57" s="253"/>
      <c r="AK57" s="253"/>
      <c r="AL57" s="253"/>
      <c r="AM57" s="253"/>
      <c r="AN57" s="253"/>
      <c r="AO57" s="253"/>
      <c r="AP57" s="253"/>
      <c r="AQ57" s="253"/>
      <c r="AR57" s="253"/>
      <c r="AS57" s="253"/>
      <c r="AT57" s="253"/>
      <c r="AU57" s="253"/>
      <c r="AV57" s="253"/>
      <c r="AW57" s="253"/>
      <c r="AX57" s="253"/>
      <c r="AY57" s="432"/>
      <c r="AZ57" s="433"/>
      <c r="BA57" s="255"/>
      <c r="BB57" s="256"/>
      <c r="BC57" s="256"/>
      <c r="BD57" s="256"/>
      <c r="BE57" s="256"/>
      <c r="BF57" s="256"/>
      <c r="BG57" s="256"/>
      <c r="BH57" s="256"/>
      <c r="BI57" s="256"/>
      <c r="BJ57" s="256"/>
      <c r="BK57" s="256"/>
      <c r="BL57" s="254"/>
      <c r="BM57" s="255">
        <f t="shared" si="4"/>
        <v>0</v>
      </c>
      <c r="BS57" s="3"/>
      <c r="BT57" s="3"/>
      <c r="BU57" s="3"/>
      <c r="BV57" s="3"/>
    </row>
    <row r="58" spans="1:74" ht="13.2" customHeight="1">
      <c r="A58" s="169" t="str">
        <f t="shared" si="25"/>
        <v>E13</v>
      </c>
      <c r="B58" s="159" t="str">
        <f>$B$10</f>
        <v>3</v>
      </c>
      <c r="C58" s="568"/>
      <c r="D58" s="579"/>
      <c r="E58" s="580"/>
      <c r="F58" s="581"/>
      <c r="G58" s="211"/>
      <c r="H58" s="210"/>
      <c r="I58" s="122" t="str">
        <f>$I$10</f>
        <v>Europe</v>
      </c>
      <c r="J58" s="92"/>
      <c r="K58" s="92"/>
      <c r="L58" s="92"/>
      <c r="M58" s="92"/>
      <c r="N58" s="92"/>
      <c r="O58" s="94"/>
      <c r="P58" s="92"/>
      <c r="Q58" s="92"/>
      <c r="R58" s="92"/>
      <c r="S58" s="92"/>
      <c r="T58" s="92"/>
      <c r="U58" s="94"/>
      <c r="V58" s="92"/>
      <c r="W58" s="92"/>
      <c r="X58" s="92"/>
      <c r="Y58" s="92"/>
      <c r="Z58" s="93"/>
      <c r="AA58" s="93"/>
      <c r="AB58" s="93"/>
      <c r="AC58" s="93"/>
      <c r="AD58" s="93"/>
      <c r="AE58" s="93"/>
      <c r="AF58" s="93"/>
      <c r="AG58" s="253"/>
      <c r="AH58" s="253"/>
      <c r="AI58" s="253"/>
      <c r="AJ58" s="253"/>
      <c r="AK58" s="253"/>
      <c r="AL58" s="253"/>
      <c r="AM58" s="253"/>
      <c r="AN58" s="253"/>
      <c r="AO58" s="253"/>
      <c r="AP58" s="253"/>
      <c r="AQ58" s="253"/>
      <c r="AR58" s="253"/>
      <c r="AS58" s="253"/>
      <c r="AT58" s="253"/>
      <c r="AU58" s="253"/>
      <c r="AV58" s="253"/>
      <c r="AW58" s="253"/>
      <c r="AX58" s="253"/>
      <c r="AY58" s="432"/>
      <c r="AZ58" s="433"/>
      <c r="BA58" s="255"/>
      <c r="BB58" s="256"/>
      <c r="BC58" s="256"/>
      <c r="BD58" s="256"/>
      <c r="BE58" s="256"/>
      <c r="BF58" s="256"/>
      <c r="BG58" s="256"/>
      <c r="BH58" s="256"/>
      <c r="BI58" s="256"/>
      <c r="BJ58" s="256"/>
      <c r="BK58" s="256"/>
      <c r="BL58" s="254"/>
      <c r="BM58" s="255">
        <f t="shared" si="4"/>
        <v>0</v>
      </c>
      <c r="BS58" s="3"/>
      <c r="BT58" s="3"/>
      <c r="BU58" s="3"/>
      <c r="BV58" s="3"/>
    </row>
    <row r="59" spans="1:74" ht="13.2" customHeight="1">
      <c r="A59" s="169" t="str">
        <f t="shared" si="25"/>
        <v>E14</v>
      </c>
      <c r="B59" s="159" t="str">
        <f>$B$11</f>
        <v>4</v>
      </c>
      <c r="C59" s="568"/>
      <c r="D59" s="579"/>
      <c r="E59" s="580"/>
      <c r="F59" s="581"/>
      <c r="G59" s="211"/>
      <c r="H59" s="210"/>
      <c r="I59" s="122" t="str">
        <f>$I$11</f>
        <v>ASIA</v>
      </c>
      <c r="J59" s="92"/>
      <c r="K59" s="92"/>
      <c r="L59" s="92"/>
      <c r="M59" s="92"/>
      <c r="N59" s="92"/>
      <c r="O59" s="94"/>
      <c r="P59" s="92"/>
      <c r="Q59" s="92"/>
      <c r="R59" s="92"/>
      <c r="S59" s="92"/>
      <c r="T59" s="92"/>
      <c r="U59" s="94"/>
      <c r="V59" s="92"/>
      <c r="W59" s="92"/>
      <c r="X59" s="92"/>
      <c r="Y59" s="92"/>
      <c r="Z59" s="93"/>
      <c r="AA59" s="92"/>
      <c r="AB59" s="93"/>
      <c r="AC59" s="92"/>
      <c r="AD59" s="92"/>
      <c r="AE59" s="92"/>
      <c r="AF59" s="92"/>
      <c r="AG59" s="258"/>
      <c r="AH59" s="258"/>
      <c r="AI59" s="258"/>
      <c r="AJ59" s="258"/>
      <c r="AK59" s="258"/>
      <c r="AL59" s="258"/>
      <c r="AM59" s="258"/>
      <c r="AN59" s="258"/>
      <c r="AO59" s="258"/>
      <c r="AP59" s="258"/>
      <c r="AQ59" s="258"/>
      <c r="AR59" s="258"/>
      <c r="AS59" s="258"/>
      <c r="AT59" s="258"/>
      <c r="AU59" s="258"/>
      <c r="AV59" s="258"/>
      <c r="AW59" s="258"/>
      <c r="AX59" s="258"/>
      <c r="AY59" s="432"/>
      <c r="AZ59" s="433"/>
      <c r="BA59" s="255"/>
      <c r="BB59" s="256"/>
      <c r="BC59" s="256"/>
      <c r="BD59" s="256"/>
      <c r="BE59" s="256"/>
      <c r="BF59" s="256"/>
      <c r="BG59" s="256"/>
      <c r="BH59" s="256"/>
      <c r="BI59" s="256"/>
      <c r="BJ59" s="256"/>
      <c r="BK59" s="256"/>
      <c r="BL59" s="254"/>
      <c r="BM59" s="255">
        <f t="shared" si="4"/>
        <v>0</v>
      </c>
      <c r="BS59" s="3"/>
      <c r="BT59" s="3"/>
      <c r="BU59" s="3"/>
      <c r="BV59" s="3"/>
    </row>
    <row r="60" spans="1:74" ht="12.75" customHeight="1">
      <c r="A60" s="169" t="str">
        <f t="shared" si="25"/>
        <v>E1C</v>
      </c>
      <c r="B60" s="159" t="s">
        <v>204</v>
      </c>
      <c r="C60" s="568"/>
      <c r="D60" s="579"/>
      <c r="E60" s="580"/>
      <c r="F60" s="581"/>
      <c r="G60" s="211"/>
      <c r="H60" s="210"/>
      <c r="I60" s="122" t="s">
        <v>205</v>
      </c>
      <c r="J60" s="92"/>
      <c r="K60" s="92"/>
      <c r="L60" s="92"/>
      <c r="M60" s="92"/>
      <c r="N60" s="92"/>
      <c r="O60" s="94"/>
      <c r="P60" s="92"/>
      <c r="Q60" s="92"/>
      <c r="R60" s="92"/>
      <c r="S60" s="92"/>
      <c r="T60" s="92"/>
      <c r="U60" s="94"/>
      <c r="V60" s="92"/>
      <c r="W60" s="92"/>
      <c r="X60" s="92"/>
      <c r="Y60" s="92"/>
      <c r="Z60" s="93"/>
      <c r="AA60" s="92"/>
      <c r="AB60" s="93"/>
      <c r="AC60" s="92"/>
      <c r="AD60" s="92"/>
      <c r="AE60" s="92"/>
      <c r="AF60" s="92"/>
      <c r="AG60" s="258"/>
      <c r="AH60" s="258"/>
      <c r="AI60" s="258"/>
      <c r="AJ60" s="258"/>
      <c r="AK60" s="258"/>
      <c r="AL60" s="258"/>
      <c r="AM60" s="258"/>
      <c r="AN60" s="258"/>
      <c r="AO60" s="258"/>
      <c r="AP60" s="258"/>
      <c r="AQ60" s="258"/>
      <c r="AR60" s="258"/>
      <c r="AS60" s="258"/>
      <c r="AT60" s="258"/>
      <c r="AU60" s="258"/>
      <c r="AV60" s="258"/>
      <c r="AW60" s="258"/>
      <c r="AX60" s="258"/>
      <c r="AY60" s="432"/>
      <c r="AZ60" s="433"/>
      <c r="BA60" s="255"/>
      <c r="BB60" s="256"/>
      <c r="BC60" s="256"/>
      <c r="BD60" s="256"/>
      <c r="BE60" s="256"/>
      <c r="BF60" s="256"/>
      <c r="BG60" s="256"/>
      <c r="BH60" s="256"/>
      <c r="BI60" s="256"/>
      <c r="BJ60" s="256"/>
      <c r="BK60" s="256"/>
      <c r="BL60" s="254"/>
      <c r="BM60" s="255">
        <f t="shared" si="4"/>
        <v>0</v>
      </c>
      <c r="BS60" s="3"/>
      <c r="BT60" s="3"/>
      <c r="BU60" s="3"/>
      <c r="BV60" s="3"/>
    </row>
    <row r="61" spans="1:74" ht="13.2" customHeight="1">
      <c r="A61" s="169" t="str">
        <f t="shared" si="25"/>
        <v>E15</v>
      </c>
      <c r="B61" s="159" t="str">
        <f>$B$13</f>
        <v>5</v>
      </c>
      <c r="C61" s="568"/>
      <c r="D61" s="579"/>
      <c r="E61" s="580"/>
      <c r="F61" s="581"/>
      <c r="G61" s="211"/>
      <c r="H61" s="210"/>
      <c r="I61" s="122" t="str">
        <f>$I$13</f>
        <v>OCE</v>
      </c>
      <c r="J61" s="92"/>
      <c r="K61" s="92"/>
      <c r="L61" s="92"/>
      <c r="M61" s="92"/>
      <c r="N61" s="92"/>
      <c r="O61" s="94"/>
      <c r="P61" s="92"/>
      <c r="Q61" s="92"/>
      <c r="R61" s="92"/>
      <c r="S61" s="92"/>
      <c r="T61" s="92"/>
      <c r="U61" s="94"/>
      <c r="V61" s="92"/>
      <c r="W61" s="92"/>
      <c r="X61" s="92"/>
      <c r="Y61" s="92"/>
      <c r="Z61" s="93"/>
      <c r="AA61" s="92"/>
      <c r="AB61" s="93"/>
      <c r="AC61" s="92"/>
      <c r="AD61" s="92"/>
      <c r="AE61" s="92"/>
      <c r="AF61" s="92"/>
      <c r="AG61" s="258"/>
      <c r="AH61" s="258"/>
      <c r="AI61" s="258"/>
      <c r="AJ61" s="258"/>
      <c r="AK61" s="258"/>
      <c r="AL61" s="258"/>
      <c r="AM61" s="258"/>
      <c r="AN61" s="258"/>
      <c r="AO61" s="258"/>
      <c r="AP61" s="258"/>
      <c r="AQ61" s="258"/>
      <c r="AR61" s="258"/>
      <c r="AS61" s="258"/>
      <c r="AT61" s="258"/>
      <c r="AU61" s="258"/>
      <c r="AV61" s="258"/>
      <c r="AW61" s="258"/>
      <c r="AX61" s="258"/>
      <c r="AY61" s="432"/>
      <c r="AZ61" s="433"/>
      <c r="BA61" s="255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4"/>
      <c r="BM61" s="255">
        <f t="shared" si="4"/>
        <v>0</v>
      </c>
      <c r="BS61" s="3"/>
      <c r="BT61" s="3"/>
      <c r="BU61" s="3"/>
      <c r="BV61" s="3"/>
    </row>
    <row r="62" spans="1:74" ht="13.2" customHeight="1">
      <c r="A62" s="169" t="str">
        <f t="shared" si="25"/>
        <v>E16</v>
      </c>
      <c r="B62" s="159" t="str">
        <f>$B$14</f>
        <v>6</v>
      </c>
      <c r="C62" s="568"/>
      <c r="D62" s="579"/>
      <c r="E62" s="580"/>
      <c r="F62" s="581"/>
      <c r="G62" s="211"/>
      <c r="H62" s="210"/>
      <c r="I62" s="122" t="str">
        <f>$I$14</f>
        <v>MIDDLE EAS</v>
      </c>
      <c r="J62" s="92"/>
      <c r="K62" s="92"/>
      <c r="L62" s="92"/>
      <c r="M62" s="92"/>
      <c r="N62" s="92"/>
      <c r="O62" s="94"/>
      <c r="P62" s="92"/>
      <c r="Q62" s="92"/>
      <c r="R62" s="92"/>
      <c r="S62" s="92"/>
      <c r="T62" s="92"/>
      <c r="U62" s="94"/>
      <c r="V62" s="92"/>
      <c r="W62" s="92"/>
      <c r="X62" s="92"/>
      <c r="Y62" s="92"/>
      <c r="Z62" s="93"/>
      <c r="AA62" s="92"/>
      <c r="AB62" s="93"/>
      <c r="AC62" s="92"/>
      <c r="AD62" s="92"/>
      <c r="AE62" s="92"/>
      <c r="AF62" s="92"/>
      <c r="AG62" s="258"/>
      <c r="AH62" s="258"/>
      <c r="AI62" s="258"/>
      <c r="AJ62" s="258"/>
      <c r="AK62" s="258"/>
      <c r="AL62" s="258"/>
      <c r="AM62" s="258"/>
      <c r="AN62" s="258"/>
      <c r="AO62" s="258"/>
      <c r="AP62" s="258"/>
      <c r="AQ62" s="258"/>
      <c r="AR62" s="258"/>
      <c r="AS62" s="258"/>
      <c r="AT62" s="258"/>
      <c r="AU62" s="258"/>
      <c r="AV62" s="258"/>
      <c r="AW62" s="258"/>
      <c r="AX62" s="258"/>
      <c r="AY62" s="432"/>
      <c r="AZ62" s="433"/>
      <c r="BA62" s="255"/>
      <c r="BB62" s="256"/>
      <c r="BC62" s="256"/>
      <c r="BD62" s="256"/>
      <c r="BE62" s="256"/>
      <c r="BF62" s="256"/>
      <c r="BG62" s="256"/>
      <c r="BH62" s="256"/>
      <c r="BI62" s="256"/>
      <c r="BJ62" s="256"/>
      <c r="BK62" s="256"/>
      <c r="BL62" s="254"/>
      <c r="BM62" s="255">
        <f t="shared" si="4"/>
        <v>0</v>
      </c>
      <c r="BS62" s="3"/>
      <c r="BT62" s="3"/>
      <c r="BU62" s="3"/>
      <c r="BV62" s="3"/>
    </row>
    <row r="63" spans="1:74" ht="13.2" customHeight="1">
      <c r="A63" s="169" t="str">
        <f t="shared" si="25"/>
        <v>E17</v>
      </c>
      <c r="B63" s="159" t="str">
        <f>$B$15</f>
        <v>7</v>
      </c>
      <c r="C63" s="568"/>
      <c r="D63" s="579"/>
      <c r="E63" s="580"/>
      <c r="F63" s="581"/>
      <c r="G63" s="211"/>
      <c r="H63" s="210"/>
      <c r="I63" s="122" t="str">
        <f>$I$15</f>
        <v xml:space="preserve">AFRICA   </v>
      </c>
      <c r="J63" s="92"/>
      <c r="K63" s="92"/>
      <c r="L63" s="92"/>
      <c r="M63" s="92"/>
      <c r="N63" s="92"/>
      <c r="O63" s="94"/>
      <c r="P63" s="92"/>
      <c r="Q63" s="92"/>
      <c r="R63" s="92"/>
      <c r="S63" s="92"/>
      <c r="T63" s="92"/>
      <c r="U63" s="94"/>
      <c r="V63" s="92"/>
      <c r="W63" s="92"/>
      <c r="X63" s="92"/>
      <c r="Y63" s="92"/>
      <c r="Z63" s="93"/>
      <c r="AA63" s="92"/>
      <c r="AB63" s="93"/>
      <c r="AC63" s="92"/>
      <c r="AD63" s="92"/>
      <c r="AE63" s="92"/>
      <c r="AF63" s="92"/>
      <c r="AG63" s="258"/>
      <c r="AH63" s="258"/>
      <c r="AI63" s="258"/>
      <c r="AJ63" s="258"/>
      <c r="AK63" s="258"/>
      <c r="AL63" s="258"/>
      <c r="AM63" s="258"/>
      <c r="AN63" s="258"/>
      <c r="AO63" s="258"/>
      <c r="AP63" s="258"/>
      <c r="AQ63" s="258"/>
      <c r="AR63" s="258"/>
      <c r="AS63" s="258"/>
      <c r="AT63" s="258"/>
      <c r="AU63" s="258"/>
      <c r="AV63" s="258"/>
      <c r="AW63" s="258"/>
      <c r="AX63" s="258"/>
      <c r="AY63" s="432"/>
      <c r="AZ63" s="433"/>
      <c r="BA63" s="255"/>
      <c r="BB63" s="256"/>
      <c r="BC63" s="256"/>
      <c r="BD63" s="256"/>
      <c r="BE63" s="256"/>
      <c r="BF63" s="256"/>
      <c r="BG63" s="256"/>
      <c r="BH63" s="256"/>
      <c r="BI63" s="256"/>
      <c r="BJ63" s="256"/>
      <c r="BK63" s="256"/>
      <c r="BL63" s="254"/>
      <c r="BM63" s="255">
        <f t="shared" si="4"/>
        <v>0</v>
      </c>
      <c r="BS63" s="3"/>
      <c r="BT63" s="3"/>
      <c r="BU63" s="3"/>
      <c r="BV63" s="3"/>
    </row>
    <row r="64" spans="1:74" ht="13.2" customHeight="1" thickBot="1">
      <c r="A64" s="169" t="str">
        <f t="shared" si="25"/>
        <v>E1Z</v>
      </c>
      <c r="B64" s="159" t="str">
        <f>$B$16</f>
        <v>Z</v>
      </c>
      <c r="C64" s="568"/>
      <c r="D64" s="582"/>
      <c r="E64" s="583"/>
      <c r="F64" s="584"/>
      <c r="G64" s="212"/>
      <c r="H64" s="212"/>
      <c r="I64" s="128" t="str">
        <f>$I$16</f>
        <v>Others</v>
      </c>
      <c r="J64" s="90"/>
      <c r="K64" s="90"/>
      <c r="L64" s="90"/>
      <c r="M64" s="90"/>
      <c r="N64" s="90"/>
      <c r="O64" s="102"/>
      <c r="P64" s="90"/>
      <c r="Q64" s="90"/>
      <c r="R64" s="90"/>
      <c r="S64" s="90"/>
      <c r="T64" s="90"/>
      <c r="U64" s="102"/>
      <c r="V64" s="90"/>
      <c r="W64" s="90"/>
      <c r="X64" s="90"/>
      <c r="Y64" s="90"/>
      <c r="Z64" s="91"/>
      <c r="AA64" s="90"/>
      <c r="AB64" s="91"/>
      <c r="AC64" s="90"/>
      <c r="AD64" s="90"/>
      <c r="AE64" s="90"/>
      <c r="AF64" s="90"/>
      <c r="AG64" s="259"/>
      <c r="AH64" s="259"/>
      <c r="AI64" s="259"/>
      <c r="AJ64" s="259"/>
      <c r="AK64" s="259"/>
      <c r="AL64" s="259"/>
      <c r="AM64" s="259"/>
      <c r="AN64" s="259"/>
      <c r="AO64" s="259"/>
      <c r="AP64" s="259"/>
      <c r="AQ64" s="259"/>
      <c r="AR64" s="259"/>
      <c r="AS64" s="259"/>
      <c r="AT64" s="259"/>
      <c r="AU64" s="259"/>
      <c r="AV64" s="259"/>
      <c r="AW64" s="259"/>
      <c r="AX64" s="259"/>
      <c r="AY64" s="434"/>
      <c r="AZ64" s="435"/>
      <c r="BA64" s="262"/>
      <c r="BB64" s="263"/>
      <c r="BC64" s="263"/>
      <c r="BD64" s="263"/>
      <c r="BE64" s="263"/>
      <c r="BF64" s="263"/>
      <c r="BG64" s="263"/>
      <c r="BH64" s="263"/>
      <c r="BI64" s="263"/>
      <c r="BJ64" s="263"/>
      <c r="BK64" s="263"/>
      <c r="BL64" s="261"/>
      <c r="BM64" s="252">
        <f t="shared" si="4"/>
        <v>0</v>
      </c>
      <c r="BS64" s="3"/>
      <c r="BT64" s="3"/>
      <c r="BU64" s="3"/>
      <c r="BV64" s="3"/>
    </row>
    <row r="65" spans="1:74" ht="13.5" customHeight="1">
      <c r="A65" s="157" t="s">
        <v>10</v>
      </c>
      <c r="B65" s="168" t="s">
        <v>226</v>
      </c>
      <c r="C65" s="568"/>
      <c r="D65" s="500" t="s">
        <v>153</v>
      </c>
      <c r="E65" s="501"/>
      <c r="F65" s="503"/>
      <c r="G65" s="486" t="s">
        <v>64</v>
      </c>
      <c r="H65" s="487"/>
      <c r="I65" s="487"/>
      <c r="J65" s="24">
        <f t="shared" ref="J65:AO65" si="28">J66+J67</f>
        <v>0</v>
      </c>
      <c r="K65" s="24">
        <f t="shared" si="28"/>
        <v>0</v>
      </c>
      <c r="L65" s="24">
        <f t="shared" si="28"/>
        <v>0</v>
      </c>
      <c r="M65" s="24">
        <f t="shared" si="28"/>
        <v>0</v>
      </c>
      <c r="N65" s="24">
        <f t="shared" si="28"/>
        <v>0</v>
      </c>
      <c r="O65" s="24">
        <f t="shared" si="28"/>
        <v>0</v>
      </c>
      <c r="P65" s="24">
        <f t="shared" si="28"/>
        <v>0</v>
      </c>
      <c r="Q65" s="24">
        <f t="shared" si="28"/>
        <v>0</v>
      </c>
      <c r="R65" s="141">
        <f t="shared" si="28"/>
        <v>0</v>
      </c>
      <c r="S65" s="29">
        <f t="shared" si="28"/>
        <v>0</v>
      </c>
      <c r="T65" s="11">
        <f t="shared" si="28"/>
        <v>0</v>
      </c>
      <c r="U65" s="30">
        <f t="shared" si="28"/>
        <v>0</v>
      </c>
      <c r="V65" s="11">
        <f t="shared" si="28"/>
        <v>0</v>
      </c>
      <c r="W65" s="11">
        <f t="shared" si="28"/>
        <v>15258</v>
      </c>
      <c r="X65" s="11">
        <f t="shared" si="28"/>
        <v>33012</v>
      </c>
      <c r="Y65" s="11">
        <f t="shared" si="28"/>
        <v>24407</v>
      </c>
      <c r="Z65" s="11">
        <f t="shared" si="28"/>
        <v>55256</v>
      </c>
      <c r="AA65" s="11">
        <f t="shared" si="28"/>
        <v>70616</v>
      </c>
      <c r="AB65" s="11">
        <f t="shared" si="28"/>
        <v>78946</v>
      </c>
      <c r="AC65" s="11">
        <f t="shared" si="28"/>
        <v>93983</v>
      </c>
      <c r="AD65" s="11">
        <f t="shared" si="28"/>
        <v>88155</v>
      </c>
      <c r="AE65" s="11">
        <f t="shared" si="28"/>
        <v>108722</v>
      </c>
      <c r="AF65" s="11">
        <f t="shared" si="28"/>
        <v>148077</v>
      </c>
      <c r="AG65" s="274">
        <f t="shared" si="28"/>
        <v>137267</v>
      </c>
      <c r="AH65" s="274">
        <f t="shared" si="28"/>
        <v>145816</v>
      </c>
      <c r="AI65" s="274">
        <f t="shared" si="28"/>
        <v>106185</v>
      </c>
      <c r="AJ65" s="274">
        <f t="shared" si="28"/>
        <v>0</v>
      </c>
      <c r="AK65" s="274">
        <f t="shared" si="28"/>
        <v>0</v>
      </c>
      <c r="AL65" s="274">
        <f t="shared" si="28"/>
        <v>0</v>
      </c>
      <c r="AM65" s="274">
        <f t="shared" si="28"/>
        <v>0</v>
      </c>
      <c r="AN65" s="274">
        <f t="shared" si="28"/>
        <v>0</v>
      </c>
      <c r="AO65" s="274">
        <f t="shared" si="28"/>
        <v>0</v>
      </c>
      <c r="AP65" s="274">
        <f t="shared" ref="AP65:BL65" si="29">AP66+AP67</f>
        <v>0</v>
      </c>
      <c r="AQ65" s="274">
        <f t="shared" si="29"/>
        <v>0</v>
      </c>
      <c r="AR65" s="274">
        <f t="shared" si="29"/>
        <v>0</v>
      </c>
      <c r="AS65" s="274">
        <f t="shared" si="29"/>
        <v>0</v>
      </c>
      <c r="AT65" s="274">
        <f t="shared" si="29"/>
        <v>0</v>
      </c>
      <c r="AU65" s="274">
        <f t="shared" si="29"/>
        <v>0</v>
      </c>
      <c r="AV65" s="274">
        <f t="shared" si="29"/>
        <v>0</v>
      </c>
      <c r="AW65" s="274">
        <f t="shared" si="29"/>
        <v>0</v>
      </c>
      <c r="AX65" s="274">
        <f t="shared" si="29"/>
        <v>0</v>
      </c>
      <c r="AY65" s="427">
        <f t="shared" si="29"/>
        <v>8439</v>
      </c>
      <c r="AZ65" s="428">
        <f t="shared" si="29"/>
        <v>106185</v>
      </c>
      <c r="BA65" s="243">
        <f t="shared" si="29"/>
        <v>14358</v>
      </c>
      <c r="BB65" s="241">
        <f t="shared" si="29"/>
        <v>10616</v>
      </c>
      <c r="BC65" s="241">
        <f t="shared" si="29"/>
        <v>11786</v>
      </c>
      <c r="BD65" s="241">
        <f t="shared" si="29"/>
        <v>12947</v>
      </c>
      <c r="BE65" s="241">
        <f t="shared" si="29"/>
        <v>10931</v>
      </c>
      <c r="BF65" s="241">
        <f t="shared" si="29"/>
        <v>11830</v>
      </c>
      <c r="BG65" s="241">
        <f t="shared" si="29"/>
        <v>8140</v>
      </c>
      <c r="BH65" s="241">
        <f t="shared" si="29"/>
        <v>7810</v>
      </c>
      <c r="BI65" s="241">
        <f t="shared" si="29"/>
        <v>9328</v>
      </c>
      <c r="BJ65" s="241">
        <f t="shared" si="29"/>
        <v>8439</v>
      </c>
      <c r="BK65" s="241">
        <f t="shared" si="29"/>
        <v>0</v>
      </c>
      <c r="BL65" s="242">
        <f t="shared" si="29"/>
        <v>0</v>
      </c>
      <c r="BM65" s="243">
        <f t="shared" si="4"/>
        <v>1105700</v>
      </c>
      <c r="BS65" s="3"/>
      <c r="BT65" s="3"/>
      <c r="BU65" s="3"/>
      <c r="BV65" s="3"/>
    </row>
    <row r="66" spans="1:74" ht="13.5" customHeight="1">
      <c r="A66" s="169" t="str">
        <f>B$65&amp;B66</f>
        <v>E19</v>
      </c>
      <c r="B66" s="159" t="str">
        <f>$B$6</f>
        <v>9</v>
      </c>
      <c r="C66" s="568"/>
      <c r="D66" s="492"/>
      <c r="E66" s="493"/>
      <c r="F66" s="506"/>
      <c r="G66" s="210"/>
      <c r="H66" s="488" t="s">
        <v>69</v>
      </c>
      <c r="I66" s="489"/>
      <c r="J66" s="12"/>
      <c r="K66" s="12"/>
      <c r="L66" s="12"/>
      <c r="M66" s="12"/>
      <c r="N66" s="12"/>
      <c r="O66" s="13"/>
      <c r="P66" s="12"/>
      <c r="Q66" s="12"/>
      <c r="R66" s="12"/>
      <c r="S66" s="12"/>
      <c r="T66" s="12"/>
      <c r="U66" s="13"/>
      <c r="V66" s="12"/>
      <c r="W66" s="12"/>
      <c r="X66" s="12"/>
      <c r="Y66" s="12"/>
      <c r="Z66" s="14"/>
      <c r="AA66" s="14"/>
      <c r="AB66" s="14"/>
      <c r="AC66" s="14">
        <v>6450</v>
      </c>
      <c r="AD66" s="14">
        <v>2915</v>
      </c>
      <c r="AE66" s="14">
        <v>13540</v>
      </c>
      <c r="AF66" s="14">
        <v>17429</v>
      </c>
      <c r="AG66" s="244">
        <v>11298</v>
      </c>
      <c r="AH66" s="244">
        <v>9208</v>
      </c>
      <c r="AI66" s="244">
        <v>5565</v>
      </c>
      <c r="AJ66" s="244"/>
      <c r="AK66" s="244"/>
      <c r="AL66" s="244"/>
      <c r="AM66" s="244"/>
      <c r="AN66" s="244"/>
      <c r="AO66" s="244"/>
      <c r="AP66" s="244"/>
      <c r="AQ66" s="244"/>
      <c r="AR66" s="244"/>
      <c r="AS66" s="244"/>
      <c r="AT66" s="244"/>
      <c r="AU66" s="244"/>
      <c r="AV66" s="244"/>
      <c r="AW66" s="244"/>
      <c r="AX66" s="245"/>
      <c r="AY66" s="436">
        <v>502</v>
      </c>
      <c r="AZ66" s="437">
        <v>5565</v>
      </c>
      <c r="BA66" s="267">
        <v>462</v>
      </c>
      <c r="BB66" s="268">
        <v>552</v>
      </c>
      <c r="BC66" s="268">
        <v>1026</v>
      </c>
      <c r="BD66" s="268">
        <v>713</v>
      </c>
      <c r="BE66" s="268">
        <v>591</v>
      </c>
      <c r="BF66" s="268">
        <v>473</v>
      </c>
      <c r="BG66" s="268">
        <v>547</v>
      </c>
      <c r="BH66" s="268">
        <v>427</v>
      </c>
      <c r="BI66" s="268">
        <v>272</v>
      </c>
      <c r="BJ66" s="268">
        <v>502</v>
      </c>
      <c r="BK66" s="268"/>
      <c r="BL66" s="266"/>
      <c r="BM66" s="252">
        <f t="shared" si="4"/>
        <v>66405</v>
      </c>
      <c r="BS66" s="3"/>
      <c r="BT66" s="3"/>
      <c r="BU66" s="3"/>
      <c r="BV66" s="3"/>
    </row>
    <row r="67" spans="1:74" ht="13.5" customHeight="1">
      <c r="A67" s="169"/>
      <c r="C67" s="568"/>
      <c r="D67" s="492"/>
      <c r="E67" s="493"/>
      <c r="F67" s="506"/>
      <c r="G67" s="211"/>
      <c r="H67" s="490" t="s">
        <v>62</v>
      </c>
      <c r="I67" s="491"/>
      <c r="J67" s="17">
        <f t="shared" ref="J67:AO67" si="30">SUM(J68:J76)</f>
        <v>0</v>
      </c>
      <c r="K67" s="17">
        <f t="shared" si="30"/>
        <v>0</v>
      </c>
      <c r="L67" s="17">
        <f t="shared" si="30"/>
        <v>0</v>
      </c>
      <c r="M67" s="17">
        <f t="shared" si="30"/>
        <v>0</v>
      </c>
      <c r="N67" s="17">
        <f t="shared" si="30"/>
        <v>0</v>
      </c>
      <c r="O67" s="17">
        <f t="shared" si="30"/>
        <v>0</v>
      </c>
      <c r="P67" s="17">
        <f t="shared" si="30"/>
        <v>0</v>
      </c>
      <c r="Q67" s="17">
        <f t="shared" si="30"/>
        <v>0</v>
      </c>
      <c r="R67" s="140">
        <f t="shared" si="30"/>
        <v>0</v>
      </c>
      <c r="S67" s="18">
        <f t="shared" si="30"/>
        <v>0</v>
      </c>
      <c r="T67" s="12">
        <f t="shared" si="30"/>
        <v>0</v>
      </c>
      <c r="U67" s="19">
        <f t="shared" si="30"/>
        <v>0</v>
      </c>
      <c r="V67" s="12">
        <f t="shared" si="30"/>
        <v>0</v>
      </c>
      <c r="W67" s="14">
        <f t="shared" si="30"/>
        <v>15258</v>
      </c>
      <c r="X67" s="14">
        <f t="shared" si="30"/>
        <v>33012</v>
      </c>
      <c r="Y67" s="14">
        <f t="shared" si="30"/>
        <v>24407</v>
      </c>
      <c r="Z67" s="14">
        <f t="shared" si="30"/>
        <v>55256</v>
      </c>
      <c r="AA67" s="14">
        <f t="shared" si="30"/>
        <v>70616</v>
      </c>
      <c r="AB67" s="14">
        <f t="shared" si="30"/>
        <v>78946</v>
      </c>
      <c r="AC67" s="14">
        <f t="shared" si="30"/>
        <v>87533</v>
      </c>
      <c r="AD67" s="14">
        <f t="shared" si="30"/>
        <v>85240</v>
      </c>
      <c r="AE67" s="14">
        <f t="shared" si="30"/>
        <v>95182</v>
      </c>
      <c r="AF67" s="14">
        <f t="shared" si="30"/>
        <v>130648</v>
      </c>
      <c r="AG67" s="244">
        <f t="shared" si="30"/>
        <v>125969</v>
      </c>
      <c r="AH67" s="244">
        <f t="shared" si="30"/>
        <v>136608</v>
      </c>
      <c r="AI67" s="244">
        <f t="shared" si="30"/>
        <v>100620</v>
      </c>
      <c r="AJ67" s="244">
        <f t="shared" si="30"/>
        <v>0</v>
      </c>
      <c r="AK67" s="244">
        <f t="shared" si="30"/>
        <v>0</v>
      </c>
      <c r="AL67" s="244">
        <f t="shared" si="30"/>
        <v>0</v>
      </c>
      <c r="AM67" s="244">
        <f t="shared" si="30"/>
        <v>0</v>
      </c>
      <c r="AN67" s="244">
        <f t="shared" si="30"/>
        <v>0</v>
      </c>
      <c r="AO67" s="244">
        <f t="shared" si="30"/>
        <v>0</v>
      </c>
      <c r="AP67" s="244">
        <f t="shared" ref="AP67:BL67" si="31">SUM(AP68:AP76)</f>
        <v>0</v>
      </c>
      <c r="AQ67" s="244">
        <f t="shared" si="31"/>
        <v>0</v>
      </c>
      <c r="AR67" s="244">
        <f t="shared" si="31"/>
        <v>0</v>
      </c>
      <c r="AS67" s="244">
        <f t="shared" si="31"/>
        <v>0</v>
      </c>
      <c r="AT67" s="244">
        <f t="shared" si="31"/>
        <v>0</v>
      </c>
      <c r="AU67" s="244">
        <f t="shared" si="31"/>
        <v>0</v>
      </c>
      <c r="AV67" s="244">
        <f t="shared" si="31"/>
        <v>0</v>
      </c>
      <c r="AW67" s="244">
        <f t="shared" si="31"/>
        <v>0</v>
      </c>
      <c r="AX67" s="244">
        <f t="shared" si="31"/>
        <v>0</v>
      </c>
      <c r="AY67" s="14">
        <f t="shared" si="31"/>
        <v>7937</v>
      </c>
      <c r="AZ67" s="429">
        <f t="shared" si="31"/>
        <v>100620</v>
      </c>
      <c r="BA67" s="247">
        <f t="shared" si="31"/>
        <v>13896</v>
      </c>
      <c r="BB67" s="245">
        <f t="shared" si="31"/>
        <v>10064</v>
      </c>
      <c r="BC67" s="245">
        <f t="shared" si="31"/>
        <v>10760</v>
      </c>
      <c r="BD67" s="245">
        <f t="shared" si="31"/>
        <v>12234</v>
      </c>
      <c r="BE67" s="245">
        <f t="shared" si="31"/>
        <v>10340</v>
      </c>
      <c r="BF67" s="245">
        <f t="shared" si="31"/>
        <v>11357</v>
      </c>
      <c r="BG67" s="245">
        <f t="shared" si="31"/>
        <v>7593</v>
      </c>
      <c r="BH67" s="245">
        <f t="shared" si="31"/>
        <v>7383</v>
      </c>
      <c r="BI67" s="245">
        <f t="shared" si="31"/>
        <v>9056</v>
      </c>
      <c r="BJ67" s="245">
        <f t="shared" si="31"/>
        <v>7937</v>
      </c>
      <c r="BK67" s="245">
        <f t="shared" si="31"/>
        <v>0</v>
      </c>
      <c r="BL67" s="246">
        <f t="shared" si="31"/>
        <v>0</v>
      </c>
      <c r="BM67" s="247">
        <f t="shared" si="4"/>
        <v>1039295</v>
      </c>
      <c r="BS67" s="3"/>
      <c r="BT67" s="3"/>
      <c r="BU67" s="3"/>
      <c r="BV67" s="3"/>
    </row>
    <row r="68" spans="1:74" ht="13.5" customHeight="1">
      <c r="A68" s="169" t="str">
        <f t="shared" ref="A68:A76" si="32">B$65&amp;B68</f>
        <v>E11</v>
      </c>
      <c r="B68" s="159" t="str">
        <f>$B$8</f>
        <v>1</v>
      </c>
      <c r="C68" s="568"/>
      <c r="D68" s="492"/>
      <c r="E68" s="493"/>
      <c r="F68" s="506"/>
      <c r="G68" s="213"/>
      <c r="H68" s="210"/>
      <c r="I68" s="127" t="str">
        <f>$I$8</f>
        <v>N.AMERICA</v>
      </c>
      <c r="J68" s="20"/>
      <c r="K68" s="20"/>
      <c r="L68" s="20"/>
      <c r="M68" s="20"/>
      <c r="N68" s="20"/>
      <c r="O68" s="28"/>
      <c r="P68" s="20"/>
      <c r="Q68" s="20"/>
      <c r="R68" s="20"/>
      <c r="S68" s="20"/>
      <c r="T68" s="20"/>
      <c r="U68" s="28"/>
      <c r="V68" s="20"/>
      <c r="W68" s="20"/>
      <c r="X68" s="20"/>
      <c r="Y68" s="20"/>
      <c r="Z68" s="21"/>
      <c r="AA68" s="21"/>
      <c r="AB68" s="21"/>
      <c r="AC68" s="21"/>
      <c r="AD68" s="21"/>
      <c r="AE68" s="21"/>
      <c r="AF68" s="21"/>
      <c r="AG68" s="248"/>
      <c r="AH68" s="248"/>
      <c r="AI68" s="248"/>
      <c r="AJ68" s="248"/>
      <c r="AK68" s="248"/>
      <c r="AL68" s="248"/>
      <c r="AM68" s="248"/>
      <c r="AN68" s="248"/>
      <c r="AO68" s="248"/>
      <c r="AP68" s="248"/>
      <c r="AQ68" s="248"/>
      <c r="AR68" s="248"/>
      <c r="AS68" s="248"/>
      <c r="AT68" s="248"/>
      <c r="AU68" s="248"/>
      <c r="AV68" s="248"/>
      <c r="AW68" s="248"/>
      <c r="AX68" s="248"/>
      <c r="AY68" s="430"/>
      <c r="AZ68" s="431"/>
      <c r="BA68" s="250"/>
      <c r="BB68" s="251"/>
      <c r="BC68" s="251"/>
      <c r="BD68" s="251"/>
      <c r="BE68" s="251"/>
      <c r="BF68" s="251"/>
      <c r="BG68" s="251"/>
      <c r="BH68" s="251"/>
      <c r="BI68" s="251"/>
      <c r="BJ68" s="251"/>
      <c r="BK68" s="251"/>
      <c r="BL68" s="249"/>
      <c r="BM68" s="269">
        <f t="shared" si="4"/>
        <v>0</v>
      </c>
      <c r="BS68" s="3"/>
      <c r="BT68" s="3"/>
      <c r="BU68" s="3"/>
      <c r="BV68" s="3"/>
    </row>
    <row r="69" spans="1:74" ht="13.5" customHeight="1">
      <c r="A69" s="169" t="str">
        <f t="shared" si="32"/>
        <v>E12</v>
      </c>
      <c r="B69" s="159" t="str">
        <f>$B$9</f>
        <v>2</v>
      </c>
      <c r="C69" s="568"/>
      <c r="D69" s="492"/>
      <c r="E69" s="493"/>
      <c r="F69" s="506"/>
      <c r="G69" s="213"/>
      <c r="H69" s="210"/>
      <c r="I69" s="122" t="str">
        <f>$I$9</f>
        <v>CS.AMERICA</v>
      </c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>
        <v>10</v>
      </c>
      <c r="Y69" s="92">
        <v>47</v>
      </c>
      <c r="Z69" s="93">
        <v>134</v>
      </c>
      <c r="AA69" s="93">
        <v>148</v>
      </c>
      <c r="AB69" s="93">
        <v>176</v>
      </c>
      <c r="AC69" s="93">
        <v>124</v>
      </c>
      <c r="AD69" s="93">
        <v>67</v>
      </c>
      <c r="AE69" s="93">
        <v>44</v>
      </c>
      <c r="AF69" s="93">
        <v>97</v>
      </c>
      <c r="AG69" s="253">
        <v>122</v>
      </c>
      <c r="AH69" s="253">
        <v>68</v>
      </c>
      <c r="AI69" s="253">
        <v>37</v>
      </c>
      <c r="AJ69" s="253"/>
      <c r="AK69" s="253"/>
      <c r="AL69" s="253"/>
      <c r="AM69" s="253"/>
      <c r="AN69" s="253"/>
      <c r="AO69" s="253"/>
      <c r="AP69" s="253"/>
      <c r="AQ69" s="253"/>
      <c r="AR69" s="253"/>
      <c r="AS69" s="253"/>
      <c r="AT69" s="253"/>
      <c r="AU69" s="253"/>
      <c r="AV69" s="253"/>
      <c r="AW69" s="253"/>
      <c r="AX69" s="253"/>
      <c r="AY69" s="432">
        <v>6</v>
      </c>
      <c r="AZ69" s="433">
        <v>37</v>
      </c>
      <c r="BA69" s="255">
        <v>3</v>
      </c>
      <c r="BB69" s="256">
        <v>4</v>
      </c>
      <c r="BC69" s="256">
        <v>3</v>
      </c>
      <c r="BD69" s="256">
        <v>2</v>
      </c>
      <c r="BE69" s="256">
        <v>4</v>
      </c>
      <c r="BF69" s="256">
        <v>4</v>
      </c>
      <c r="BG69" s="256">
        <v>3</v>
      </c>
      <c r="BH69" s="256">
        <v>3</v>
      </c>
      <c r="BI69" s="256">
        <v>5</v>
      </c>
      <c r="BJ69" s="256">
        <v>6</v>
      </c>
      <c r="BK69" s="256"/>
      <c r="BL69" s="254"/>
      <c r="BM69" s="255">
        <f t="shared" si="4"/>
        <v>1074</v>
      </c>
      <c r="BS69" s="3"/>
      <c r="BT69" s="3"/>
      <c r="BU69" s="3"/>
      <c r="BV69" s="3"/>
    </row>
    <row r="70" spans="1:74" ht="12.75" customHeight="1">
      <c r="A70" s="169" t="str">
        <f t="shared" si="32"/>
        <v>E13</v>
      </c>
      <c r="B70" s="159" t="str">
        <f>$B$10</f>
        <v>3</v>
      </c>
      <c r="C70" s="568"/>
      <c r="D70" s="492"/>
      <c r="E70" s="493"/>
      <c r="F70" s="506"/>
      <c r="G70" s="205"/>
      <c r="H70" s="210"/>
      <c r="I70" s="122" t="str">
        <f>$I$10</f>
        <v>Europe</v>
      </c>
      <c r="J70" s="92"/>
      <c r="K70" s="92"/>
      <c r="L70" s="92"/>
      <c r="M70" s="92"/>
      <c r="N70" s="92"/>
      <c r="O70" s="94"/>
      <c r="P70" s="92"/>
      <c r="Q70" s="92"/>
      <c r="R70" s="92"/>
      <c r="S70" s="92"/>
      <c r="T70" s="92"/>
      <c r="U70" s="94"/>
      <c r="V70" s="92"/>
      <c r="W70" s="92">
        <v>15258</v>
      </c>
      <c r="X70" s="92">
        <v>32625</v>
      </c>
      <c r="Y70" s="92">
        <v>23160</v>
      </c>
      <c r="Z70" s="93">
        <v>53596</v>
      </c>
      <c r="AA70" s="93">
        <v>67687</v>
      </c>
      <c r="AB70" s="93">
        <v>74889</v>
      </c>
      <c r="AC70" s="93">
        <v>82367</v>
      </c>
      <c r="AD70" s="93">
        <v>79028</v>
      </c>
      <c r="AE70" s="93">
        <v>86686</v>
      </c>
      <c r="AF70" s="93">
        <v>115044</v>
      </c>
      <c r="AG70" s="253">
        <v>110379</v>
      </c>
      <c r="AH70" s="253">
        <v>118561</v>
      </c>
      <c r="AI70" s="253">
        <v>86944</v>
      </c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432">
        <v>7276</v>
      </c>
      <c r="AZ70" s="433">
        <v>86944</v>
      </c>
      <c r="BA70" s="255">
        <v>12460</v>
      </c>
      <c r="BB70" s="256">
        <v>8424</v>
      </c>
      <c r="BC70" s="256">
        <v>9491</v>
      </c>
      <c r="BD70" s="256">
        <v>10830</v>
      </c>
      <c r="BE70" s="256">
        <v>8180</v>
      </c>
      <c r="BF70" s="256">
        <v>9524</v>
      </c>
      <c r="BG70" s="256">
        <v>6292</v>
      </c>
      <c r="BH70" s="256">
        <v>6260</v>
      </c>
      <c r="BI70" s="256">
        <v>8207</v>
      </c>
      <c r="BJ70" s="256">
        <v>7276</v>
      </c>
      <c r="BK70" s="256"/>
      <c r="BL70" s="254"/>
      <c r="BM70" s="255">
        <f t="shared" si="4"/>
        <v>946224</v>
      </c>
      <c r="BS70" s="3"/>
      <c r="BT70" s="3"/>
      <c r="BU70" s="3"/>
      <c r="BV70" s="3"/>
    </row>
    <row r="71" spans="1:74" ht="12.75" customHeight="1">
      <c r="A71" s="169" t="str">
        <f t="shared" si="32"/>
        <v>E14</v>
      </c>
      <c r="B71" s="159" t="str">
        <f>$B$11</f>
        <v>4</v>
      </c>
      <c r="C71" s="568"/>
      <c r="D71" s="504"/>
      <c r="E71" s="505"/>
      <c r="F71" s="506"/>
      <c r="G71" s="205"/>
      <c r="H71" s="498"/>
      <c r="I71" s="122" t="str">
        <f>$I$11</f>
        <v>ASIA</v>
      </c>
      <c r="J71" s="92"/>
      <c r="K71" s="92"/>
      <c r="L71" s="92"/>
      <c r="M71" s="92"/>
      <c r="N71" s="92"/>
      <c r="O71" s="94"/>
      <c r="P71" s="92"/>
      <c r="Q71" s="92"/>
      <c r="R71" s="92"/>
      <c r="S71" s="92"/>
      <c r="T71" s="92"/>
      <c r="U71" s="94"/>
      <c r="V71" s="92"/>
      <c r="W71" s="92"/>
      <c r="X71" s="92"/>
      <c r="Y71" s="92"/>
      <c r="Z71" s="93"/>
      <c r="AA71" s="92"/>
      <c r="AB71" s="93"/>
      <c r="AC71" s="92"/>
      <c r="AD71" s="92"/>
      <c r="AE71" s="92"/>
      <c r="AF71" s="92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432"/>
      <c r="AZ71" s="433"/>
      <c r="BA71" s="255"/>
      <c r="BB71" s="256"/>
      <c r="BC71" s="256"/>
      <c r="BD71" s="256"/>
      <c r="BE71" s="256"/>
      <c r="BF71" s="256"/>
      <c r="BG71" s="256"/>
      <c r="BH71" s="256"/>
      <c r="BI71" s="256"/>
      <c r="BJ71" s="256"/>
      <c r="BK71" s="256"/>
      <c r="BL71" s="254"/>
      <c r="BM71" s="255">
        <f t="shared" si="4"/>
        <v>0</v>
      </c>
      <c r="BS71" s="3"/>
      <c r="BT71" s="3"/>
      <c r="BU71" s="3"/>
      <c r="BV71" s="3"/>
    </row>
    <row r="72" spans="1:74" ht="12.75" customHeight="1">
      <c r="A72" s="169" t="str">
        <f t="shared" si="32"/>
        <v>E1C</v>
      </c>
      <c r="B72" s="159" t="s">
        <v>204</v>
      </c>
      <c r="C72" s="568"/>
      <c r="D72" s="504"/>
      <c r="E72" s="505"/>
      <c r="F72" s="506"/>
      <c r="G72" s="211"/>
      <c r="H72" s="498"/>
      <c r="I72" s="122" t="s">
        <v>205</v>
      </c>
      <c r="J72" s="92"/>
      <c r="K72" s="92"/>
      <c r="L72" s="92"/>
      <c r="M72" s="92"/>
      <c r="N72" s="92"/>
      <c r="O72" s="94"/>
      <c r="P72" s="92"/>
      <c r="Q72" s="92"/>
      <c r="R72" s="92"/>
      <c r="S72" s="92"/>
      <c r="T72" s="92"/>
      <c r="U72" s="94"/>
      <c r="V72" s="92"/>
      <c r="W72" s="92"/>
      <c r="X72" s="92"/>
      <c r="Y72" s="92">
        <v>233</v>
      </c>
      <c r="Z72" s="93">
        <v>67</v>
      </c>
      <c r="AA72" s="92"/>
      <c r="AB72" s="93"/>
      <c r="AC72" s="92"/>
      <c r="AD72" s="92"/>
      <c r="AE72" s="92"/>
      <c r="AF72" s="92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432"/>
      <c r="AZ72" s="433"/>
      <c r="BA72" s="255"/>
      <c r="BB72" s="256"/>
      <c r="BC72" s="256"/>
      <c r="BD72" s="256"/>
      <c r="BE72" s="256"/>
      <c r="BF72" s="256"/>
      <c r="BG72" s="256"/>
      <c r="BH72" s="256"/>
      <c r="BI72" s="256"/>
      <c r="BJ72" s="256"/>
      <c r="BK72" s="256"/>
      <c r="BL72" s="254"/>
      <c r="BM72" s="255">
        <f>SUM(J72:AX72)</f>
        <v>300</v>
      </c>
      <c r="BS72" s="3"/>
      <c r="BT72" s="3"/>
      <c r="BU72" s="3"/>
      <c r="BV72" s="3"/>
    </row>
    <row r="73" spans="1:74" ht="13.2" customHeight="1">
      <c r="A73" s="169" t="str">
        <f t="shared" si="32"/>
        <v>E15</v>
      </c>
      <c r="B73" s="159" t="str">
        <f>$B$13</f>
        <v>5</v>
      </c>
      <c r="C73" s="568"/>
      <c r="D73" s="504"/>
      <c r="E73" s="505"/>
      <c r="F73" s="506"/>
      <c r="G73" s="211"/>
      <c r="H73" s="498"/>
      <c r="I73" s="122" t="str">
        <f>$I$13</f>
        <v>OCE</v>
      </c>
      <c r="J73" s="92"/>
      <c r="K73" s="92"/>
      <c r="L73" s="92"/>
      <c r="M73" s="92"/>
      <c r="N73" s="92"/>
      <c r="O73" s="94"/>
      <c r="P73" s="92"/>
      <c r="Q73" s="92"/>
      <c r="R73" s="92"/>
      <c r="S73" s="92"/>
      <c r="T73" s="92"/>
      <c r="U73" s="94"/>
      <c r="V73" s="92"/>
      <c r="W73" s="92"/>
      <c r="X73" s="92"/>
      <c r="Y73" s="92"/>
      <c r="Z73" s="93"/>
      <c r="AA73" s="92"/>
      <c r="AB73" s="93"/>
      <c r="AC73" s="92">
        <v>1389</v>
      </c>
      <c r="AD73" s="92">
        <v>2637</v>
      </c>
      <c r="AE73" s="92">
        <v>5251</v>
      </c>
      <c r="AF73" s="92">
        <v>11388</v>
      </c>
      <c r="AG73" s="258">
        <v>11675</v>
      </c>
      <c r="AH73" s="258">
        <v>12634</v>
      </c>
      <c r="AI73" s="258">
        <v>11115</v>
      </c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432">
        <v>574</v>
      </c>
      <c r="AZ73" s="433">
        <v>11115</v>
      </c>
      <c r="BA73" s="255">
        <v>861</v>
      </c>
      <c r="BB73" s="256">
        <v>922</v>
      </c>
      <c r="BC73" s="256">
        <v>926</v>
      </c>
      <c r="BD73" s="256">
        <v>1198</v>
      </c>
      <c r="BE73" s="256">
        <v>2000</v>
      </c>
      <c r="BF73" s="256">
        <v>1604</v>
      </c>
      <c r="BG73" s="256">
        <v>1197</v>
      </c>
      <c r="BH73" s="256">
        <v>1049</v>
      </c>
      <c r="BI73" s="256">
        <v>784</v>
      </c>
      <c r="BJ73" s="256">
        <v>574</v>
      </c>
      <c r="BK73" s="256"/>
      <c r="BL73" s="254"/>
      <c r="BM73" s="255">
        <f t="shared" si="4"/>
        <v>56089</v>
      </c>
      <c r="BS73" s="3"/>
      <c r="BT73" s="3"/>
      <c r="BU73" s="3"/>
      <c r="BV73" s="3"/>
    </row>
    <row r="74" spans="1:74" ht="13.2" customHeight="1">
      <c r="A74" s="169" t="str">
        <f t="shared" si="32"/>
        <v>E16</v>
      </c>
      <c r="B74" s="159" t="str">
        <f>$B$14</f>
        <v>6</v>
      </c>
      <c r="C74" s="568"/>
      <c r="D74" s="504"/>
      <c r="E74" s="505"/>
      <c r="F74" s="506"/>
      <c r="G74" s="213"/>
      <c r="H74" s="498"/>
      <c r="I74" s="122" t="str">
        <f>$I$14</f>
        <v>MIDDLE EAS</v>
      </c>
      <c r="J74" s="92"/>
      <c r="K74" s="92"/>
      <c r="L74" s="92"/>
      <c r="M74" s="92"/>
      <c r="N74" s="92"/>
      <c r="O74" s="94"/>
      <c r="P74" s="92"/>
      <c r="Q74" s="92"/>
      <c r="R74" s="92"/>
      <c r="S74" s="92"/>
      <c r="T74" s="92"/>
      <c r="U74" s="94"/>
      <c r="V74" s="92"/>
      <c r="W74" s="92"/>
      <c r="X74" s="92">
        <v>244</v>
      </c>
      <c r="Y74" s="92">
        <v>661</v>
      </c>
      <c r="Z74" s="93">
        <v>1052</v>
      </c>
      <c r="AA74" s="92">
        <v>2459</v>
      </c>
      <c r="AB74" s="93">
        <v>3626</v>
      </c>
      <c r="AC74" s="92">
        <v>3471</v>
      </c>
      <c r="AD74" s="92">
        <v>3360</v>
      </c>
      <c r="AE74" s="92">
        <v>3075</v>
      </c>
      <c r="AF74" s="92">
        <v>3671</v>
      </c>
      <c r="AG74" s="258">
        <v>3157</v>
      </c>
      <c r="AH74" s="258">
        <v>4308</v>
      </c>
      <c r="AI74" s="258">
        <v>1723</v>
      </c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432">
        <v>1</v>
      </c>
      <c r="AZ74" s="433">
        <v>1723</v>
      </c>
      <c r="BA74" s="255">
        <v>477</v>
      </c>
      <c r="BB74" s="256">
        <v>639</v>
      </c>
      <c r="BC74" s="256">
        <v>228</v>
      </c>
      <c r="BD74" s="256">
        <v>123</v>
      </c>
      <c r="BE74" s="256">
        <v>124</v>
      </c>
      <c r="BF74" s="256">
        <v>119</v>
      </c>
      <c r="BG74" s="256">
        <v>10</v>
      </c>
      <c r="BH74" s="256">
        <v>1</v>
      </c>
      <c r="BI74" s="256">
        <v>1</v>
      </c>
      <c r="BJ74" s="256">
        <v>1</v>
      </c>
      <c r="BK74" s="256"/>
      <c r="BL74" s="254"/>
      <c r="BM74" s="255">
        <f t="shared" si="4"/>
        <v>30807</v>
      </c>
      <c r="BS74" s="3"/>
      <c r="BT74" s="3"/>
      <c r="BU74" s="3"/>
      <c r="BV74" s="3"/>
    </row>
    <row r="75" spans="1:74" ht="13.2" customHeight="1">
      <c r="A75" s="169" t="str">
        <f t="shared" si="32"/>
        <v>E17</v>
      </c>
      <c r="B75" s="159" t="str">
        <f>$B$15</f>
        <v>7</v>
      </c>
      <c r="C75" s="568"/>
      <c r="D75" s="504"/>
      <c r="E75" s="505"/>
      <c r="F75" s="506"/>
      <c r="G75" s="213"/>
      <c r="H75" s="498"/>
      <c r="I75" s="122" t="str">
        <f>$I$15</f>
        <v xml:space="preserve">AFRICA   </v>
      </c>
      <c r="J75" s="92"/>
      <c r="K75" s="92"/>
      <c r="L75" s="92"/>
      <c r="M75" s="92"/>
      <c r="N75" s="92"/>
      <c r="O75" s="94"/>
      <c r="P75" s="92"/>
      <c r="Q75" s="92"/>
      <c r="R75" s="92"/>
      <c r="S75" s="92"/>
      <c r="T75" s="92"/>
      <c r="U75" s="94"/>
      <c r="V75" s="92"/>
      <c r="W75" s="92"/>
      <c r="X75" s="92">
        <v>133</v>
      </c>
      <c r="Y75" s="92">
        <v>306</v>
      </c>
      <c r="Z75" s="93">
        <v>407</v>
      </c>
      <c r="AA75" s="92">
        <v>322</v>
      </c>
      <c r="AB75" s="93">
        <v>255</v>
      </c>
      <c r="AC75" s="92">
        <v>182</v>
      </c>
      <c r="AD75" s="92">
        <v>148</v>
      </c>
      <c r="AE75" s="92">
        <v>126</v>
      </c>
      <c r="AF75" s="92">
        <v>448</v>
      </c>
      <c r="AG75" s="258">
        <v>636</v>
      </c>
      <c r="AH75" s="258">
        <v>1037</v>
      </c>
      <c r="AI75" s="258">
        <v>801</v>
      </c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432">
        <v>80</v>
      </c>
      <c r="AZ75" s="433">
        <v>801</v>
      </c>
      <c r="BA75" s="255">
        <v>95</v>
      </c>
      <c r="BB75" s="256">
        <v>75</v>
      </c>
      <c r="BC75" s="256">
        <v>112</v>
      </c>
      <c r="BD75" s="256">
        <v>81</v>
      </c>
      <c r="BE75" s="256">
        <v>32</v>
      </c>
      <c r="BF75" s="256">
        <v>106</v>
      </c>
      <c r="BG75" s="256">
        <v>91</v>
      </c>
      <c r="BH75" s="256">
        <v>70</v>
      </c>
      <c r="BI75" s="256">
        <v>59</v>
      </c>
      <c r="BJ75" s="256">
        <v>80</v>
      </c>
      <c r="BK75" s="256"/>
      <c r="BL75" s="254"/>
      <c r="BM75" s="255">
        <f t="shared" ref="BM75:BM167" si="33">SUM(J75:AX75)</f>
        <v>4801</v>
      </c>
      <c r="BS75" s="3"/>
      <c r="BT75" s="3"/>
      <c r="BU75" s="3"/>
      <c r="BV75" s="3"/>
    </row>
    <row r="76" spans="1:74" ht="13.2" customHeight="1" thickBot="1">
      <c r="A76" s="169" t="str">
        <f t="shared" si="32"/>
        <v>E1Z</v>
      </c>
      <c r="B76" s="159" t="str">
        <f>$B$16</f>
        <v>Z</v>
      </c>
      <c r="C76" s="568"/>
      <c r="D76" s="569"/>
      <c r="E76" s="570"/>
      <c r="F76" s="571"/>
      <c r="G76" s="208"/>
      <c r="H76" s="499"/>
      <c r="I76" s="128" t="str">
        <f>$I$16</f>
        <v>Others</v>
      </c>
      <c r="J76" s="90"/>
      <c r="K76" s="90"/>
      <c r="L76" s="90"/>
      <c r="M76" s="90"/>
      <c r="N76" s="90"/>
      <c r="O76" s="102"/>
      <c r="P76" s="90"/>
      <c r="Q76" s="90"/>
      <c r="R76" s="90"/>
      <c r="S76" s="90"/>
      <c r="T76" s="90"/>
      <c r="U76" s="102"/>
      <c r="V76" s="90"/>
      <c r="W76" s="90"/>
      <c r="X76" s="90"/>
      <c r="Y76" s="90"/>
      <c r="Z76" s="91"/>
      <c r="AA76" s="90"/>
      <c r="AB76" s="91"/>
      <c r="AC76" s="90"/>
      <c r="AD76" s="90"/>
      <c r="AE76" s="90"/>
      <c r="AF76" s="90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434"/>
      <c r="AZ76" s="435"/>
      <c r="BA76" s="262"/>
      <c r="BB76" s="263"/>
      <c r="BC76" s="263"/>
      <c r="BD76" s="263"/>
      <c r="BE76" s="263"/>
      <c r="BF76" s="263"/>
      <c r="BG76" s="263"/>
      <c r="BH76" s="263"/>
      <c r="BI76" s="263"/>
      <c r="BJ76" s="263"/>
      <c r="BK76" s="263"/>
      <c r="BL76" s="261"/>
      <c r="BM76" s="264">
        <f t="shared" si="33"/>
        <v>0</v>
      </c>
      <c r="BS76" s="3"/>
      <c r="BT76" s="3"/>
      <c r="BU76" s="3"/>
      <c r="BV76" s="3"/>
    </row>
    <row r="77" spans="1:74" ht="13.2" customHeight="1">
      <c r="A77" s="157" t="s">
        <v>10</v>
      </c>
      <c r="B77" s="168" t="s">
        <v>237</v>
      </c>
      <c r="C77" s="568"/>
      <c r="D77" s="500" t="s">
        <v>154</v>
      </c>
      <c r="E77" s="501"/>
      <c r="F77" s="503"/>
      <c r="G77" s="486" t="s">
        <v>64</v>
      </c>
      <c r="H77" s="487"/>
      <c r="I77" s="487"/>
      <c r="J77" s="24">
        <f t="shared" ref="J77:BL77" si="34">J78+J79</f>
        <v>0</v>
      </c>
      <c r="K77" s="24">
        <f t="shared" si="34"/>
        <v>0</v>
      </c>
      <c r="L77" s="24">
        <f t="shared" si="34"/>
        <v>0</v>
      </c>
      <c r="M77" s="24">
        <f t="shared" si="34"/>
        <v>0</v>
      </c>
      <c r="N77" s="24">
        <f t="shared" si="34"/>
        <v>0</v>
      </c>
      <c r="O77" s="24">
        <f t="shared" si="34"/>
        <v>0</v>
      </c>
      <c r="P77" s="24">
        <f t="shared" si="34"/>
        <v>0</v>
      </c>
      <c r="Q77" s="24">
        <f t="shared" si="34"/>
        <v>0</v>
      </c>
      <c r="R77" s="24">
        <f t="shared" si="34"/>
        <v>0</v>
      </c>
      <c r="S77" s="25">
        <f t="shared" si="34"/>
        <v>0</v>
      </c>
      <c r="T77" s="24">
        <f t="shared" si="34"/>
        <v>0</v>
      </c>
      <c r="U77" s="44">
        <f t="shared" si="34"/>
        <v>0</v>
      </c>
      <c r="V77" s="24">
        <f t="shared" si="34"/>
        <v>0</v>
      </c>
      <c r="W77" s="24">
        <f t="shared" si="34"/>
        <v>0</v>
      </c>
      <c r="X77" s="27">
        <f t="shared" si="34"/>
        <v>0</v>
      </c>
      <c r="Y77" s="27">
        <f t="shared" si="34"/>
        <v>0</v>
      </c>
      <c r="Z77" s="27">
        <f t="shared" si="34"/>
        <v>21386</v>
      </c>
      <c r="AA77" s="27">
        <f t="shared" si="34"/>
        <v>44335</v>
      </c>
      <c r="AB77" s="27">
        <f t="shared" si="34"/>
        <v>39766</v>
      </c>
      <c r="AC77" s="24">
        <f t="shared" si="34"/>
        <v>28318</v>
      </c>
      <c r="AD77" s="24">
        <f t="shared" si="34"/>
        <v>23934</v>
      </c>
      <c r="AE77" s="24">
        <f t="shared" si="34"/>
        <v>23614</v>
      </c>
      <c r="AF77" s="24">
        <f t="shared" si="34"/>
        <v>19813</v>
      </c>
      <c r="AG77" s="275">
        <f t="shared" si="34"/>
        <v>8024</v>
      </c>
      <c r="AH77" s="275">
        <f t="shared" si="34"/>
        <v>8037</v>
      </c>
      <c r="AI77" s="275">
        <f t="shared" si="34"/>
        <v>7514</v>
      </c>
      <c r="AJ77" s="275">
        <f t="shared" si="34"/>
        <v>0</v>
      </c>
      <c r="AK77" s="275">
        <f t="shared" si="34"/>
        <v>0</v>
      </c>
      <c r="AL77" s="275">
        <f t="shared" si="34"/>
        <v>0</v>
      </c>
      <c r="AM77" s="275">
        <f t="shared" si="34"/>
        <v>0</v>
      </c>
      <c r="AN77" s="275">
        <f t="shared" si="34"/>
        <v>0</v>
      </c>
      <c r="AO77" s="275">
        <f t="shared" si="34"/>
        <v>0</v>
      </c>
      <c r="AP77" s="275">
        <f t="shared" si="34"/>
        <v>0</v>
      </c>
      <c r="AQ77" s="275">
        <f t="shared" si="34"/>
        <v>0</v>
      </c>
      <c r="AR77" s="275">
        <f t="shared" si="34"/>
        <v>0</v>
      </c>
      <c r="AS77" s="275">
        <f t="shared" si="34"/>
        <v>0</v>
      </c>
      <c r="AT77" s="275">
        <f t="shared" si="34"/>
        <v>0</v>
      </c>
      <c r="AU77" s="275">
        <f t="shared" si="34"/>
        <v>0</v>
      </c>
      <c r="AV77" s="275">
        <f t="shared" si="34"/>
        <v>0</v>
      </c>
      <c r="AW77" s="275">
        <f t="shared" si="34"/>
        <v>0</v>
      </c>
      <c r="AX77" s="275">
        <f t="shared" si="34"/>
        <v>0</v>
      </c>
      <c r="AY77" s="52">
        <f t="shared" si="34"/>
        <v>577</v>
      </c>
      <c r="AZ77" s="438">
        <f t="shared" si="34"/>
        <v>7514</v>
      </c>
      <c r="BA77" s="277">
        <f t="shared" si="34"/>
        <v>628</v>
      </c>
      <c r="BB77" s="278">
        <f t="shared" si="34"/>
        <v>634</v>
      </c>
      <c r="BC77" s="278">
        <f t="shared" si="34"/>
        <v>1042</v>
      </c>
      <c r="BD77" s="278">
        <f t="shared" si="34"/>
        <v>776</v>
      </c>
      <c r="BE77" s="278">
        <f t="shared" si="34"/>
        <v>843</v>
      </c>
      <c r="BF77" s="278">
        <f t="shared" si="34"/>
        <v>1018</v>
      </c>
      <c r="BG77" s="278">
        <f t="shared" si="34"/>
        <v>796</v>
      </c>
      <c r="BH77" s="278">
        <f t="shared" si="34"/>
        <v>573</v>
      </c>
      <c r="BI77" s="278">
        <f t="shared" si="34"/>
        <v>627</v>
      </c>
      <c r="BJ77" s="278">
        <f t="shared" si="34"/>
        <v>577</v>
      </c>
      <c r="BK77" s="278">
        <f t="shared" si="34"/>
        <v>0</v>
      </c>
      <c r="BL77" s="276">
        <f t="shared" si="34"/>
        <v>0</v>
      </c>
      <c r="BM77" s="277">
        <f t="shared" si="33"/>
        <v>224741</v>
      </c>
      <c r="BS77" s="3"/>
      <c r="BT77" s="3"/>
      <c r="BU77" s="3"/>
      <c r="BV77" s="3"/>
    </row>
    <row r="78" spans="1:74" ht="13.2" customHeight="1">
      <c r="A78" s="169" t="str">
        <f>B$77&amp;B78</f>
        <v>E19</v>
      </c>
      <c r="B78" s="159" t="str">
        <f>$B$6</f>
        <v>9</v>
      </c>
      <c r="C78" s="568"/>
      <c r="D78" s="504"/>
      <c r="E78" s="505"/>
      <c r="F78" s="506"/>
      <c r="G78" s="210"/>
      <c r="H78" s="488" t="s">
        <v>63</v>
      </c>
      <c r="I78" s="489"/>
      <c r="J78" s="12"/>
      <c r="K78" s="12"/>
      <c r="L78" s="12"/>
      <c r="M78" s="12"/>
      <c r="N78" s="12"/>
      <c r="O78" s="13"/>
      <c r="P78" s="12"/>
      <c r="Q78" s="12"/>
      <c r="R78" s="12"/>
      <c r="S78" s="12"/>
      <c r="T78" s="12"/>
      <c r="U78" s="13"/>
      <c r="V78" s="12"/>
      <c r="W78" s="12"/>
      <c r="X78" s="12"/>
      <c r="Y78" s="12"/>
      <c r="Z78" s="14">
        <v>21386</v>
      </c>
      <c r="AA78" s="14">
        <v>44335</v>
      </c>
      <c r="AB78" s="14">
        <v>39766</v>
      </c>
      <c r="AC78" s="14">
        <v>28318</v>
      </c>
      <c r="AD78" s="14">
        <v>23934</v>
      </c>
      <c r="AE78" s="14">
        <v>23614</v>
      </c>
      <c r="AF78" s="14">
        <v>19813</v>
      </c>
      <c r="AG78" s="244">
        <v>8024</v>
      </c>
      <c r="AH78" s="244">
        <v>8037</v>
      </c>
      <c r="AI78" s="244">
        <v>7514</v>
      </c>
      <c r="AJ78" s="244"/>
      <c r="AK78" s="244"/>
      <c r="AL78" s="244"/>
      <c r="AM78" s="244"/>
      <c r="AN78" s="244"/>
      <c r="AO78" s="244"/>
      <c r="AP78" s="244"/>
      <c r="AQ78" s="244"/>
      <c r="AR78" s="244"/>
      <c r="AS78" s="244"/>
      <c r="AT78" s="244"/>
      <c r="AU78" s="244"/>
      <c r="AV78" s="244"/>
      <c r="AW78" s="244"/>
      <c r="AX78" s="245"/>
      <c r="AY78" s="436">
        <v>577</v>
      </c>
      <c r="AZ78" s="437">
        <v>7514</v>
      </c>
      <c r="BA78" s="267">
        <v>628</v>
      </c>
      <c r="BB78" s="268">
        <v>634</v>
      </c>
      <c r="BC78" s="268">
        <v>1042</v>
      </c>
      <c r="BD78" s="268">
        <v>776</v>
      </c>
      <c r="BE78" s="268">
        <v>843</v>
      </c>
      <c r="BF78" s="268">
        <v>1018</v>
      </c>
      <c r="BG78" s="268">
        <v>796</v>
      </c>
      <c r="BH78" s="268">
        <v>573</v>
      </c>
      <c r="BI78" s="268">
        <v>627</v>
      </c>
      <c r="BJ78" s="268">
        <v>577</v>
      </c>
      <c r="BK78" s="268"/>
      <c r="BL78" s="266"/>
      <c r="BM78" s="272">
        <f t="shared" si="33"/>
        <v>224741</v>
      </c>
      <c r="BS78" s="3"/>
      <c r="BT78" s="3"/>
      <c r="BU78" s="3"/>
      <c r="BV78" s="3"/>
    </row>
    <row r="79" spans="1:74" ht="12.75" customHeight="1">
      <c r="A79" s="169"/>
      <c r="C79" s="568"/>
      <c r="D79" s="504"/>
      <c r="E79" s="505"/>
      <c r="F79" s="506"/>
      <c r="G79" s="211"/>
      <c r="H79" s="490" t="s">
        <v>62</v>
      </c>
      <c r="I79" s="491"/>
      <c r="J79" s="23">
        <f t="shared" ref="J79:BL79" si="35">SUM(J80:J88)</f>
        <v>0</v>
      </c>
      <c r="K79" s="23">
        <f t="shared" si="35"/>
        <v>0</v>
      </c>
      <c r="L79" s="23">
        <f t="shared" si="35"/>
        <v>0</v>
      </c>
      <c r="M79" s="23">
        <f t="shared" si="35"/>
        <v>0</v>
      </c>
      <c r="N79" s="23">
        <f t="shared" si="35"/>
        <v>0</v>
      </c>
      <c r="O79" s="23">
        <f t="shared" si="35"/>
        <v>0</v>
      </c>
      <c r="P79" s="23">
        <f t="shared" si="35"/>
        <v>0</v>
      </c>
      <c r="Q79" s="23">
        <f t="shared" si="35"/>
        <v>0</v>
      </c>
      <c r="R79" s="23">
        <f t="shared" si="35"/>
        <v>0</v>
      </c>
      <c r="S79" s="27">
        <f t="shared" si="35"/>
        <v>0</v>
      </c>
      <c r="T79" s="17">
        <f t="shared" si="35"/>
        <v>0</v>
      </c>
      <c r="U79" s="43">
        <f t="shared" si="35"/>
        <v>0</v>
      </c>
      <c r="V79" s="17">
        <f t="shared" si="35"/>
        <v>0</v>
      </c>
      <c r="W79" s="17">
        <f t="shared" si="35"/>
        <v>0</v>
      </c>
      <c r="X79" s="45">
        <f t="shared" si="35"/>
        <v>0</v>
      </c>
      <c r="Y79" s="45">
        <f t="shared" si="35"/>
        <v>0</v>
      </c>
      <c r="Z79" s="45">
        <f t="shared" si="35"/>
        <v>0</v>
      </c>
      <c r="AA79" s="45">
        <f t="shared" si="35"/>
        <v>0</v>
      </c>
      <c r="AB79" s="45">
        <f t="shared" si="35"/>
        <v>0</v>
      </c>
      <c r="AC79" s="45">
        <f t="shared" si="35"/>
        <v>0</v>
      </c>
      <c r="AD79" s="45">
        <f t="shared" si="35"/>
        <v>0</v>
      </c>
      <c r="AE79" s="45">
        <f t="shared" si="35"/>
        <v>0</v>
      </c>
      <c r="AF79" s="45">
        <f t="shared" si="35"/>
        <v>0</v>
      </c>
      <c r="AG79" s="279">
        <f t="shared" si="35"/>
        <v>0</v>
      </c>
      <c r="AH79" s="279">
        <f t="shared" si="35"/>
        <v>0</v>
      </c>
      <c r="AI79" s="279">
        <f t="shared" si="35"/>
        <v>0</v>
      </c>
      <c r="AJ79" s="279">
        <f t="shared" si="35"/>
        <v>0</v>
      </c>
      <c r="AK79" s="279">
        <f t="shared" si="35"/>
        <v>0</v>
      </c>
      <c r="AL79" s="279">
        <f t="shared" si="35"/>
        <v>0</v>
      </c>
      <c r="AM79" s="279">
        <f t="shared" si="35"/>
        <v>0</v>
      </c>
      <c r="AN79" s="279">
        <f t="shared" si="35"/>
        <v>0</v>
      </c>
      <c r="AO79" s="279">
        <f t="shared" si="35"/>
        <v>0</v>
      </c>
      <c r="AP79" s="279">
        <f t="shared" si="35"/>
        <v>0</v>
      </c>
      <c r="AQ79" s="279">
        <f t="shared" si="35"/>
        <v>0</v>
      </c>
      <c r="AR79" s="279">
        <f t="shared" si="35"/>
        <v>0</v>
      </c>
      <c r="AS79" s="279">
        <f t="shared" si="35"/>
        <v>0</v>
      </c>
      <c r="AT79" s="279">
        <f t="shared" si="35"/>
        <v>0</v>
      </c>
      <c r="AU79" s="279">
        <f t="shared" si="35"/>
        <v>0</v>
      </c>
      <c r="AV79" s="279">
        <f t="shared" si="35"/>
        <v>0</v>
      </c>
      <c r="AW79" s="279">
        <f t="shared" si="35"/>
        <v>0</v>
      </c>
      <c r="AX79" s="279">
        <f t="shared" si="35"/>
        <v>0</v>
      </c>
      <c r="AY79" s="26">
        <f t="shared" si="35"/>
        <v>0</v>
      </c>
      <c r="AZ79" s="439">
        <f t="shared" si="35"/>
        <v>0</v>
      </c>
      <c r="BA79" s="281">
        <f t="shared" si="35"/>
        <v>0</v>
      </c>
      <c r="BB79" s="282">
        <f t="shared" si="35"/>
        <v>0</v>
      </c>
      <c r="BC79" s="282">
        <f t="shared" si="35"/>
        <v>0</v>
      </c>
      <c r="BD79" s="282">
        <f t="shared" si="35"/>
        <v>0</v>
      </c>
      <c r="BE79" s="282">
        <f t="shared" si="35"/>
        <v>0</v>
      </c>
      <c r="BF79" s="282">
        <f t="shared" si="35"/>
        <v>0</v>
      </c>
      <c r="BG79" s="282">
        <f t="shared" si="35"/>
        <v>0</v>
      </c>
      <c r="BH79" s="282">
        <f t="shared" si="35"/>
        <v>0</v>
      </c>
      <c r="BI79" s="282">
        <f t="shared" si="35"/>
        <v>0</v>
      </c>
      <c r="BJ79" s="282">
        <f t="shared" si="35"/>
        <v>0</v>
      </c>
      <c r="BK79" s="282">
        <f t="shared" si="35"/>
        <v>0</v>
      </c>
      <c r="BL79" s="280">
        <f t="shared" si="35"/>
        <v>0</v>
      </c>
      <c r="BM79" s="281">
        <f t="shared" si="33"/>
        <v>0</v>
      </c>
      <c r="BS79" s="3"/>
      <c r="BT79" s="3"/>
      <c r="BU79" s="3"/>
      <c r="BV79" s="3"/>
    </row>
    <row r="80" spans="1:74" ht="13.2" customHeight="1">
      <c r="A80" s="169" t="str">
        <f t="shared" ref="A80:A88" si="36">B$77&amp;B80</f>
        <v>E11</v>
      </c>
      <c r="B80" s="159" t="str">
        <f>$B$8</f>
        <v>1</v>
      </c>
      <c r="C80" s="568"/>
      <c r="D80" s="504"/>
      <c r="E80" s="505"/>
      <c r="F80" s="506"/>
      <c r="G80" s="213"/>
      <c r="H80" s="210"/>
      <c r="I80" s="127" t="str">
        <f>$I$8</f>
        <v>N.AMERICA</v>
      </c>
      <c r="J80" s="20"/>
      <c r="K80" s="20"/>
      <c r="L80" s="20"/>
      <c r="M80" s="20"/>
      <c r="N80" s="20"/>
      <c r="O80" s="28"/>
      <c r="P80" s="20"/>
      <c r="Q80" s="20"/>
      <c r="R80" s="20"/>
      <c r="S80" s="20"/>
      <c r="T80" s="20"/>
      <c r="U80" s="28"/>
      <c r="V80" s="20"/>
      <c r="W80" s="20"/>
      <c r="X80" s="20"/>
      <c r="Y80" s="20"/>
      <c r="Z80" s="21"/>
      <c r="AA80" s="21"/>
      <c r="AB80" s="21"/>
      <c r="AC80" s="21"/>
      <c r="AD80" s="21"/>
      <c r="AE80" s="21"/>
      <c r="AF80" s="21"/>
      <c r="AG80" s="248"/>
      <c r="AH80" s="248"/>
      <c r="AI80" s="248"/>
      <c r="AJ80" s="248"/>
      <c r="AK80" s="248"/>
      <c r="AL80" s="248"/>
      <c r="AM80" s="248"/>
      <c r="AN80" s="248"/>
      <c r="AO80" s="248"/>
      <c r="AP80" s="248"/>
      <c r="AQ80" s="248"/>
      <c r="AR80" s="248"/>
      <c r="AS80" s="248"/>
      <c r="AT80" s="248"/>
      <c r="AU80" s="248"/>
      <c r="AV80" s="248"/>
      <c r="AW80" s="248"/>
      <c r="AX80" s="248"/>
      <c r="AY80" s="430"/>
      <c r="AZ80" s="431"/>
      <c r="BA80" s="250"/>
      <c r="BB80" s="251"/>
      <c r="BC80" s="251"/>
      <c r="BD80" s="251"/>
      <c r="BE80" s="251"/>
      <c r="BF80" s="251"/>
      <c r="BG80" s="251"/>
      <c r="BH80" s="251"/>
      <c r="BI80" s="251"/>
      <c r="BJ80" s="251"/>
      <c r="BK80" s="251"/>
      <c r="BL80" s="249"/>
      <c r="BM80" s="283">
        <f t="shared" si="33"/>
        <v>0</v>
      </c>
      <c r="BS80" s="3"/>
      <c r="BT80" s="3"/>
      <c r="BU80" s="3"/>
      <c r="BV80" s="3"/>
    </row>
    <row r="81" spans="1:74" ht="13.2" customHeight="1">
      <c r="A81" s="169" t="str">
        <f t="shared" si="36"/>
        <v>E12</v>
      </c>
      <c r="B81" s="159" t="str">
        <f>$B$9</f>
        <v>2</v>
      </c>
      <c r="C81" s="568"/>
      <c r="D81" s="504"/>
      <c r="E81" s="505"/>
      <c r="F81" s="506"/>
      <c r="G81" s="213"/>
      <c r="H81" s="210"/>
      <c r="I81" s="122" t="str">
        <f>$I$9</f>
        <v>CS.AMERICA</v>
      </c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3"/>
      <c r="AA81" s="93"/>
      <c r="AB81" s="93"/>
      <c r="AC81" s="93"/>
      <c r="AD81" s="93"/>
      <c r="AE81" s="93"/>
      <c r="AF81" s="93"/>
      <c r="AG81" s="253"/>
      <c r="AH81" s="253"/>
      <c r="AI81" s="253"/>
      <c r="AJ81" s="253"/>
      <c r="AK81" s="253"/>
      <c r="AL81" s="253"/>
      <c r="AM81" s="253"/>
      <c r="AN81" s="253"/>
      <c r="AO81" s="253"/>
      <c r="AP81" s="253"/>
      <c r="AQ81" s="253"/>
      <c r="AR81" s="253"/>
      <c r="AS81" s="253"/>
      <c r="AT81" s="253"/>
      <c r="AU81" s="253"/>
      <c r="AV81" s="253"/>
      <c r="AW81" s="253"/>
      <c r="AX81" s="253"/>
      <c r="AY81" s="432"/>
      <c r="AZ81" s="433"/>
      <c r="BA81" s="255"/>
      <c r="BB81" s="256"/>
      <c r="BC81" s="256"/>
      <c r="BD81" s="256"/>
      <c r="BE81" s="256"/>
      <c r="BF81" s="256"/>
      <c r="BG81" s="256"/>
      <c r="BH81" s="256"/>
      <c r="BI81" s="256"/>
      <c r="BJ81" s="256"/>
      <c r="BK81" s="256"/>
      <c r="BL81" s="254"/>
      <c r="BM81" s="284">
        <f t="shared" si="33"/>
        <v>0</v>
      </c>
      <c r="BS81" s="3"/>
      <c r="BT81" s="3"/>
      <c r="BU81" s="3"/>
      <c r="BV81" s="3"/>
    </row>
    <row r="82" spans="1:74" ht="13.2" customHeight="1">
      <c r="A82" s="169" t="str">
        <f t="shared" si="36"/>
        <v>E13</v>
      </c>
      <c r="B82" s="159" t="str">
        <f>$B$10</f>
        <v>3</v>
      </c>
      <c r="C82" s="568"/>
      <c r="D82" s="504"/>
      <c r="E82" s="505"/>
      <c r="F82" s="506"/>
      <c r="G82" s="205"/>
      <c r="H82" s="498"/>
      <c r="I82" s="122" t="str">
        <f>$I$10</f>
        <v>Europe</v>
      </c>
      <c r="J82" s="92"/>
      <c r="K82" s="92"/>
      <c r="L82" s="92"/>
      <c r="M82" s="92"/>
      <c r="N82" s="92"/>
      <c r="O82" s="94"/>
      <c r="P82" s="92"/>
      <c r="Q82" s="92"/>
      <c r="R82" s="92"/>
      <c r="S82" s="92"/>
      <c r="T82" s="92"/>
      <c r="U82" s="94"/>
      <c r="V82" s="92"/>
      <c r="W82" s="92"/>
      <c r="X82" s="92"/>
      <c r="Y82" s="92"/>
      <c r="Z82" s="93"/>
      <c r="AA82" s="93"/>
      <c r="AB82" s="93"/>
      <c r="AC82" s="93"/>
      <c r="AD82" s="93"/>
      <c r="AE82" s="93"/>
      <c r="AF82" s="9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432"/>
      <c r="AZ82" s="433"/>
      <c r="BA82" s="255"/>
      <c r="BB82" s="256"/>
      <c r="BC82" s="256"/>
      <c r="BD82" s="256"/>
      <c r="BE82" s="256"/>
      <c r="BF82" s="256"/>
      <c r="BG82" s="256"/>
      <c r="BH82" s="256"/>
      <c r="BI82" s="256"/>
      <c r="BJ82" s="256"/>
      <c r="BK82" s="256"/>
      <c r="BL82" s="254"/>
      <c r="BM82" s="284">
        <f t="shared" si="33"/>
        <v>0</v>
      </c>
      <c r="BS82" s="3"/>
      <c r="BT82" s="3"/>
      <c r="BU82" s="3"/>
      <c r="BV82" s="3"/>
    </row>
    <row r="83" spans="1:74" ht="13.2" customHeight="1">
      <c r="A83" s="169" t="str">
        <f t="shared" si="36"/>
        <v>E14</v>
      </c>
      <c r="B83" s="159" t="str">
        <f>$B$11</f>
        <v>4</v>
      </c>
      <c r="C83" s="568"/>
      <c r="D83" s="504"/>
      <c r="E83" s="505"/>
      <c r="F83" s="506"/>
      <c r="G83" s="211"/>
      <c r="H83" s="498"/>
      <c r="I83" s="122" t="str">
        <f>$I$11</f>
        <v>ASIA</v>
      </c>
      <c r="J83" s="92"/>
      <c r="K83" s="92"/>
      <c r="L83" s="92"/>
      <c r="M83" s="92"/>
      <c r="N83" s="92"/>
      <c r="O83" s="94"/>
      <c r="P83" s="92"/>
      <c r="Q83" s="92"/>
      <c r="R83" s="92"/>
      <c r="S83" s="92"/>
      <c r="T83" s="92"/>
      <c r="U83" s="94"/>
      <c r="V83" s="92"/>
      <c r="W83" s="92"/>
      <c r="X83" s="92"/>
      <c r="Y83" s="92"/>
      <c r="Z83" s="93"/>
      <c r="AA83" s="92"/>
      <c r="AB83" s="93"/>
      <c r="AC83" s="92"/>
      <c r="AD83" s="92"/>
      <c r="AE83" s="92"/>
      <c r="AF83" s="92"/>
      <c r="AG83" s="258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432"/>
      <c r="AZ83" s="433"/>
      <c r="BA83" s="255"/>
      <c r="BB83" s="256"/>
      <c r="BC83" s="256"/>
      <c r="BD83" s="256"/>
      <c r="BE83" s="256"/>
      <c r="BF83" s="256"/>
      <c r="BG83" s="256"/>
      <c r="BH83" s="256"/>
      <c r="BI83" s="256"/>
      <c r="BJ83" s="256"/>
      <c r="BK83" s="256"/>
      <c r="BL83" s="254"/>
      <c r="BM83" s="284">
        <f t="shared" si="33"/>
        <v>0</v>
      </c>
      <c r="BS83" s="3"/>
      <c r="BT83" s="3"/>
      <c r="BU83" s="3"/>
      <c r="BV83" s="3"/>
    </row>
    <row r="84" spans="1:74" ht="12.75" customHeight="1">
      <c r="A84" s="169" t="str">
        <f t="shared" si="36"/>
        <v>E1C</v>
      </c>
      <c r="B84" s="159" t="s">
        <v>204</v>
      </c>
      <c r="C84" s="568"/>
      <c r="D84" s="504"/>
      <c r="E84" s="505"/>
      <c r="F84" s="506"/>
      <c r="G84" s="211"/>
      <c r="H84" s="498"/>
      <c r="I84" s="122" t="s">
        <v>205</v>
      </c>
      <c r="J84" s="92"/>
      <c r="K84" s="92"/>
      <c r="L84" s="92"/>
      <c r="M84" s="92"/>
      <c r="N84" s="92"/>
      <c r="O84" s="94"/>
      <c r="P84" s="92"/>
      <c r="Q84" s="92"/>
      <c r="R84" s="92"/>
      <c r="S84" s="92"/>
      <c r="T84" s="92"/>
      <c r="U84" s="94"/>
      <c r="V84" s="92"/>
      <c r="W84" s="92"/>
      <c r="X84" s="92"/>
      <c r="Y84" s="92"/>
      <c r="Z84" s="93"/>
      <c r="AA84" s="92"/>
      <c r="AB84" s="93"/>
      <c r="AC84" s="92"/>
      <c r="AD84" s="92"/>
      <c r="AE84" s="92"/>
      <c r="AF84" s="92"/>
      <c r="AG84" s="258"/>
      <c r="AH84" s="258"/>
      <c r="AI84" s="258"/>
      <c r="AJ84" s="258"/>
      <c r="AK84" s="258"/>
      <c r="AL84" s="258"/>
      <c r="AM84" s="258"/>
      <c r="AN84" s="258"/>
      <c r="AO84" s="258"/>
      <c r="AP84" s="258"/>
      <c r="AQ84" s="258"/>
      <c r="AR84" s="258"/>
      <c r="AS84" s="258"/>
      <c r="AT84" s="258"/>
      <c r="AU84" s="258"/>
      <c r="AV84" s="258"/>
      <c r="AW84" s="258"/>
      <c r="AX84" s="258"/>
      <c r="AY84" s="432"/>
      <c r="AZ84" s="433"/>
      <c r="BA84" s="255"/>
      <c r="BB84" s="256"/>
      <c r="BC84" s="256"/>
      <c r="BD84" s="256"/>
      <c r="BE84" s="256"/>
      <c r="BF84" s="256"/>
      <c r="BG84" s="256"/>
      <c r="BH84" s="256"/>
      <c r="BI84" s="256"/>
      <c r="BJ84" s="256"/>
      <c r="BK84" s="256"/>
      <c r="BL84" s="254"/>
      <c r="BM84" s="255">
        <f>SUM(J84:AX84)</f>
        <v>0</v>
      </c>
      <c r="BS84" s="3"/>
      <c r="BT84" s="3"/>
      <c r="BU84" s="3"/>
      <c r="BV84" s="3"/>
    </row>
    <row r="85" spans="1:74" ht="13.2" customHeight="1">
      <c r="A85" s="169" t="str">
        <f t="shared" si="36"/>
        <v>E15</v>
      </c>
      <c r="B85" s="159" t="str">
        <f>$B$13</f>
        <v>5</v>
      </c>
      <c r="C85" s="568"/>
      <c r="D85" s="504"/>
      <c r="E85" s="505"/>
      <c r="F85" s="506"/>
      <c r="G85" s="213"/>
      <c r="H85" s="498"/>
      <c r="I85" s="122" t="str">
        <f>$I$13</f>
        <v>OCE</v>
      </c>
      <c r="J85" s="92"/>
      <c r="K85" s="92"/>
      <c r="L85" s="92"/>
      <c r="M85" s="92"/>
      <c r="N85" s="92"/>
      <c r="O85" s="94"/>
      <c r="P85" s="92"/>
      <c r="Q85" s="92"/>
      <c r="R85" s="92"/>
      <c r="S85" s="92"/>
      <c r="T85" s="92"/>
      <c r="U85" s="94"/>
      <c r="V85" s="92"/>
      <c r="W85" s="92"/>
      <c r="X85" s="92"/>
      <c r="Y85" s="92"/>
      <c r="Z85" s="93"/>
      <c r="AA85" s="92"/>
      <c r="AB85" s="93"/>
      <c r="AC85" s="92"/>
      <c r="AD85" s="92"/>
      <c r="AE85" s="92"/>
      <c r="AF85" s="92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432"/>
      <c r="AZ85" s="433"/>
      <c r="BA85" s="255"/>
      <c r="BB85" s="256"/>
      <c r="BC85" s="256"/>
      <c r="BD85" s="256"/>
      <c r="BE85" s="256"/>
      <c r="BF85" s="256"/>
      <c r="BG85" s="256"/>
      <c r="BH85" s="256"/>
      <c r="BI85" s="256"/>
      <c r="BJ85" s="256"/>
      <c r="BK85" s="256"/>
      <c r="BL85" s="254"/>
      <c r="BM85" s="284">
        <f t="shared" si="33"/>
        <v>0</v>
      </c>
      <c r="BS85" s="3"/>
      <c r="BT85" s="3"/>
      <c r="BU85" s="3"/>
      <c r="BV85" s="3"/>
    </row>
    <row r="86" spans="1:74" ht="12.75" customHeight="1">
      <c r="A86" s="169" t="str">
        <f t="shared" si="36"/>
        <v>E16</v>
      </c>
      <c r="B86" s="159" t="str">
        <f>$B$14</f>
        <v>6</v>
      </c>
      <c r="C86" s="568"/>
      <c r="D86" s="504"/>
      <c r="E86" s="505"/>
      <c r="F86" s="506"/>
      <c r="G86" s="213"/>
      <c r="H86" s="498"/>
      <c r="I86" s="122" t="str">
        <f>$I$14</f>
        <v>MIDDLE EAS</v>
      </c>
      <c r="J86" s="92"/>
      <c r="K86" s="92"/>
      <c r="L86" s="92"/>
      <c r="M86" s="92"/>
      <c r="N86" s="92"/>
      <c r="O86" s="94"/>
      <c r="P86" s="92"/>
      <c r="Q86" s="92"/>
      <c r="R86" s="92"/>
      <c r="S86" s="92"/>
      <c r="T86" s="92"/>
      <c r="U86" s="94"/>
      <c r="V86" s="92"/>
      <c r="W86" s="92"/>
      <c r="X86" s="92"/>
      <c r="Y86" s="92"/>
      <c r="Z86" s="93"/>
      <c r="AA86" s="92"/>
      <c r="AB86" s="93"/>
      <c r="AC86" s="92"/>
      <c r="AD86" s="92"/>
      <c r="AE86" s="92"/>
      <c r="AF86" s="92"/>
      <c r="AG86" s="258"/>
      <c r="AH86" s="258"/>
      <c r="AI86" s="258"/>
      <c r="AJ86" s="258"/>
      <c r="AK86" s="258"/>
      <c r="AL86" s="258"/>
      <c r="AM86" s="258"/>
      <c r="AN86" s="258"/>
      <c r="AO86" s="258"/>
      <c r="AP86" s="258"/>
      <c r="AQ86" s="258"/>
      <c r="AR86" s="258"/>
      <c r="AS86" s="258"/>
      <c r="AT86" s="258"/>
      <c r="AU86" s="258"/>
      <c r="AV86" s="258"/>
      <c r="AW86" s="258"/>
      <c r="AX86" s="258"/>
      <c r="AY86" s="432"/>
      <c r="AZ86" s="433"/>
      <c r="BA86" s="255"/>
      <c r="BB86" s="256"/>
      <c r="BC86" s="256"/>
      <c r="BD86" s="256"/>
      <c r="BE86" s="256"/>
      <c r="BF86" s="256"/>
      <c r="BG86" s="256"/>
      <c r="BH86" s="256"/>
      <c r="BI86" s="256"/>
      <c r="BJ86" s="256"/>
      <c r="BK86" s="256"/>
      <c r="BL86" s="254"/>
      <c r="BM86" s="284">
        <f t="shared" si="33"/>
        <v>0</v>
      </c>
      <c r="BS86" s="3"/>
      <c r="BT86" s="3"/>
      <c r="BU86" s="3"/>
      <c r="BV86" s="3"/>
    </row>
    <row r="87" spans="1:74" ht="12.75" customHeight="1">
      <c r="A87" s="169" t="str">
        <f t="shared" si="36"/>
        <v>E17</v>
      </c>
      <c r="B87" s="159" t="str">
        <f>$B$15</f>
        <v>7</v>
      </c>
      <c r="C87" s="568"/>
      <c r="D87" s="504"/>
      <c r="E87" s="505"/>
      <c r="F87" s="506"/>
      <c r="G87" s="213"/>
      <c r="H87" s="498"/>
      <c r="I87" s="122" t="str">
        <f>$I$15</f>
        <v xml:space="preserve">AFRICA   </v>
      </c>
      <c r="J87" s="92"/>
      <c r="K87" s="92"/>
      <c r="L87" s="92"/>
      <c r="M87" s="92"/>
      <c r="N87" s="92"/>
      <c r="O87" s="94"/>
      <c r="P87" s="92"/>
      <c r="Q87" s="92"/>
      <c r="R87" s="92"/>
      <c r="S87" s="92"/>
      <c r="T87" s="92"/>
      <c r="U87" s="94"/>
      <c r="V87" s="92"/>
      <c r="W87" s="92"/>
      <c r="X87" s="92"/>
      <c r="Y87" s="92"/>
      <c r="Z87" s="93"/>
      <c r="AA87" s="92"/>
      <c r="AB87" s="93"/>
      <c r="AC87" s="92"/>
      <c r="AD87" s="92"/>
      <c r="AE87" s="92"/>
      <c r="AF87" s="92"/>
      <c r="AG87" s="258"/>
      <c r="AH87" s="258"/>
      <c r="AI87" s="258"/>
      <c r="AJ87" s="258"/>
      <c r="AK87" s="258"/>
      <c r="AL87" s="258"/>
      <c r="AM87" s="258"/>
      <c r="AN87" s="258"/>
      <c r="AO87" s="258"/>
      <c r="AP87" s="258"/>
      <c r="AQ87" s="258"/>
      <c r="AR87" s="258"/>
      <c r="AS87" s="258"/>
      <c r="AT87" s="258"/>
      <c r="AU87" s="258"/>
      <c r="AV87" s="258"/>
      <c r="AW87" s="258"/>
      <c r="AX87" s="258"/>
      <c r="AY87" s="432"/>
      <c r="AZ87" s="433"/>
      <c r="BA87" s="255"/>
      <c r="BB87" s="256"/>
      <c r="BC87" s="256"/>
      <c r="BD87" s="256"/>
      <c r="BE87" s="256"/>
      <c r="BF87" s="256"/>
      <c r="BG87" s="256"/>
      <c r="BH87" s="256"/>
      <c r="BI87" s="256"/>
      <c r="BJ87" s="256"/>
      <c r="BK87" s="256"/>
      <c r="BL87" s="254"/>
      <c r="BM87" s="284">
        <f t="shared" si="33"/>
        <v>0</v>
      </c>
      <c r="BS87" s="3"/>
      <c r="BT87" s="3"/>
      <c r="BU87" s="3"/>
      <c r="BV87" s="3"/>
    </row>
    <row r="88" spans="1:74" ht="13.2" customHeight="1" thickBot="1">
      <c r="A88" s="169" t="str">
        <f t="shared" si="36"/>
        <v>E1Z</v>
      </c>
      <c r="B88" s="159" t="str">
        <f>$B$16</f>
        <v>Z</v>
      </c>
      <c r="C88" s="568"/>
      <c r="D88" s="504"/>
      <c r="E88" s="505"/>
      <c r="F88" s="506"/>
      <c r="G88" s="208"/>
      <c r="H88" s="499"/>
      <c r="I88" s="128" t="str">
        <f>$I$16</f>
        <v>Others</v>
      </c>
      <c r="J88" s="90"/>
      <c r="K88" s="90"/>
      <c r="L88" s="90"/>
      <c r="M88" s="90"/>
      <c r="N88" s="90"/>
      <c r="O88" s="102"/>
      <c r="P88" s="90"/>
      <c r="Q88" s="90"/>
      <c r="R88" s="90"/>
      <c r="S88" s="90"/>
      <c r="T88" s="90"/>
      <c r="U88" s="102"/>
      <c r="V88" s="90"/>
      <c r="W88" s="90"/>
      <c r="X88" s="90"/>
      <c r="Y88" s="90"/>
      <c r="Z88" s="91"/>
      <c r="AA88" s="90"/>
      <c r="AB88" s="91"/>
      <c r="AC88" s="90"/>
      <c r="AD88" s="90"/>
      <c r="AE88" s="90"/>
      <c r="AF88" s="90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434"/>
      <c r="AZ88" s="435"/>
      <c r="BA88" s="262"/>
      <c r="BB88" s="263"/>
      <c r="BC88" s="263"/>
      <c r="BD88" s="263"/>
      <c r="BE88" s="263"/>
      <c r="BF88" s="263"/>
      <c r="BG88" s="263"/>
      <c r="BH88" s="263"/>
      <c r="BI88" s="263"/>
      <c r="BJ88" s="263"/>
      <c r="BK88" s="263"/>
      <c r="BL88" s="261"/>
      <c r="BM88" s="285">
        <f t="shared" si="33"/>
        <v>0</v>
      </c>
      <c r="BS88" s="3"/>
      <c r="BT88" s="3"/>
      <c r="BU88" s="3"/>
      <c r="BV88" s="3"/>
    </row>
    <row r="89" spans="1:74" ht="13.2" customHeight="1">
      <c r="A89" s="157" t="s">
        <v>10</v>
      </c>
      <c r="B89" s="168" t="s">
        <v>225</v>
      </c>
      <c r="C89" s="568"/>
      <c r="D89" s="500" t="s">
        <v>155</v>
      </c>
      <c r="E89" s="501"/>
      <c r="F89" s="503"/>
      <c r="G89" s="486" t="s">
        <v>64</v>
      </c>
      <c r="H89" s="487"/>
      <c r="I89" s="487"/>
      <c r="J89" s="24">
        <f t="shared" ref="J89:BL89" si="37">J90+J91</f>
        <v>0</v>
      </c>
      <c r="K89" s="24">
        <f t="shared" si="37"/>
        <v>0</v>
      </c>
      <c r="L89" s="24">
        <f t="shared" si="37"/>
        <v>0</v>
      </c>
      <c r="M89" s="24">
        <f t="shared" si="37"/>
        <v>0</v>
      </c>
      <c r="N89" s="24">
        <f t="shared" si="37"/>
        <v>0</v>
      </c>
      <c r="O89" s="24">
        <f t="shared" si="37"/>
        <v>0</v>
      </c>
      <c r="P89" s="24">
        <f t="shared" si="37"/>
        <v>0</v>
      </c>
      <c r="Q89" s="24">
        <f t="shared" si="37"/>
        <v>0</v>
      </c>
      <c r="R89" s="24">
        <f t="shared" si="37"/>
        <v>0</v>
      </c>
      <c r="S89" s="25">
        <f t="shared" si="37"/>
        <v>0</v>
      </c>
      <c r="T89" s="24">
        <f t="shared" si="37"/>
        <v>0</v>
      </c>
      <c r="U89" s="44">
        <f t="shared" si="37"/>
        <v>0</v>
      </c>
      <c r="V89" s="24">
        <f t="shared" si="37"/>
        <v>0</v>
      </c>
      <c r="W89" s="24">
        <f t="shared" si="37"/>
        <v>0</v>
      </c>
      <c r="X89" s="27">
        <f t="shared" si="37"/>
        <v>0</v>
      </c>
      <c r="Y89" s="27">
        <f t="shared" si="37"/>
        <v>0</v>
      </c>
      <c r="Z89" s="27">
        <f t="shared" si="37"/>
        <v>0</v>
      </c>
      <c r="AA89" s="27">
        <f t="shared" si="37"/>
        <v>0</v>
      </c>
      <c r="AB89" s="27">
        <f t="shared" si="37"/>
        <v>0</v>
      </c>
      <c r="AC89" s="24">
        <f t="shared" si="37"/>
        <v>0</v>
      </c>
      <c r="AD89" s="24">
        <f t="shared" si="37"/>
        <v>0</v>
      </c>
      <c r="AE89" s="24">
        <f t="shared" si="37"/>
        <v>0</v>
      </c>
      <c r="AF89" s="24">
        <f t="shared" si="37"/>
        <v>12206</v>
      </c>
      <c r="AG89" s="275">
        <f t="shared" si="37"/>
        <v>42277</v>
      </c>
      <c r="AH89" s="275">
        <f t="shared" si="37"/>
        <v>31294</v>
      </c>
      <c r="AI89" s="275">
        <f t="shared" si="37"/>
        <v>18719</v>
      </c>
      <c r="AJ89" s="275">
        <f t="shared" si="37"/>
        <v>0</v>
      </c>
      <c r="AK89" s="275">
        <f t="shared" si="37"/>
        <v>0</v>
      </c>
      <c r="AL89" s="275">
        <f t="shared" si="37"/>
        <v>0</v>
      </c>
      <c r="AM89" s="275">
        <f t="shared" si="37"/>
        <v>0</v>
      </c>
      <c r="AN89" s="275">
        <f t="shared" si="37"/>
        <v>0</v>
      </c>
      <c r="AO89" s="275">
        <f t="shared" si="37"/>
        <v>0</v>
      </c>
      <c r="AP89" s="275">
        <f t="shared" si="37"/>
        <v>0</v>
      </c>
      <c r="AQ89" s="275">
        <f t="shared" si="37"/>
        <v>0</v>
      </c>
      <c r="AR89" s="275">
        <f t="shared" si="37"/>
        <v>0</v>
      </c>
      <c r="AS89" s="275">
        <f t="shared" si="37"/>
        <v>0</v>
      </c>
      <c r="AT89" s="275">
        <f t="shared" si="37"/>
        <v>0</v>
      </c>
      <c r="AU89" s="275">
        <f t="shared" si="37"/>
        <v>0</v>
      </c>
      <c r="AV89" s="275">
        <f t="shared" si="37"/>
        <v>0</v>
      </c>
      <c r="AW89" s="275">
        <f t="shared" si="37"/>
        <v>0</v>
      </c>
      <c r="AX89" s="275">
        <f t="shared" si="37"/>
        <v>0</v>
      </c>
      <c r="AY89" s="52">
        <f t="shared" si="37"/>
        <v>2249</v>
      </c>
      <c r="AZ89" s="438">
        <f t="shared" si="37"/>
        <v>18719</v>
      </c>
      <c r="BA89" s="277">
        <f t="shared" si="37"/>
        <v>1824</v>
      </c>
      <c r="BB89" s="278">
        <f t="shared" si="37"/>
        <v>1974</v>
      </c>
      <c r="BC89" s="278">
        <f t="shared" si="37"/>
        <v>3118</v>
      </c>
      <c r="BD89" s="278">
        <f t="shared" si="37"/>
        <v>1870</v>
      </c>
      <c r="BE89" s="278">
        <f t="shared" si="37"/>
        <v>1311</v>
      </c>
      <c r="BF89" s="278">
        <f t="shared" si="37"/>
        <v>1107</v>
      </c>
      <c r="BG89" s="278">
        <f t="shared" si="37"/>
        <v>1733</v>
      </c>
      <c r="BH89" s="278">
        <f t="shared" si="37"/>
        <v>1424</v>
      </c>
      <c r="BI89" s="278">
        <f t="shared" si="37"/>
        <v>2109</v>
      </c>
      <c r="BJ89" s="278">
        <f t="shared" si="37"/>
        <v>2249</v>
      </c>
      <c r="BK89" s="278">
        <f t="shared" si="37"/>
        <v>0</v>
      </c>
      <c r="BL89" s="276">
        <f t="shared" si="37"/>
        <v>0</v>
      </c>
      <c r="BM89" s="277">
        <f t="shared" si="33"/>
        <v>104496</v>
      </c>
      <c r="BS89" s="3"/>
      <c r="BT89" s="3"/>
      <c r="BU89" s="3"/>
      <c r="BV89" s="3"/>
    </row>
    <row r="90" spans="1:74" ht="13.2" customHeight="1">
      <c r="A90" s="169" t="str">
        <f>B$89&amp;B90</f>
        <v>E19</v>
      </c>
      <c r="B90" s="159" t="str">
        <f>$B$6</f>
        <v>9</v>
      </c>
      <c r="C90" s="568"/>
      <c r="D90" s="504"/>
      <c r="E90" s="505"/>
      <c r="F90" s="506"/>
      <c r="G90" s="210"/>
      <c r="H90" s="488" t="s">
        <v>63</v>
      </c>
      <c r="I90" s="489"/>
      <c r="J90" s="12"/>
      <c r="K90" s="12"/>
      <c r="L90" s="12"/>
      <c r="M90" s="12"/>
      <c r="N90" s="12"/>
      <c r="O90" s="13"/>
      <c r="P90" s="12"/>
      <c r="Q90" s="12"/>
      <c r="R90" s="12"/>
      <c r="S90" s="12"/>
      <c r="T90" s="12"/>
      <c r="U90" s="13"/>
      <c r="V90" s="12"/>
      <c r="W90" s="12"/>
      <c r="X90" s="12"/>
      <c r="Y90" s="12"/>
      <c r="Z90" s="14"/>
      <c r="AA90" s="14"/>
      <c r="AB90" s="14"/>
      <c r="AC90" s="14"/>
      <c r="AD90" s="14"/>
      <c r="AE90" s="14"/>
      <c r="AF90" s="14">
        <v>12206</v>
      </c>
      <c r="AG90" s="244">
        <v>42277</v>
      </c>
      <c r="AH90" s="244">
        <v>31294</v>
      </c>
      <c r="AI90" s="244">
        <v>18719</v>
      </c>
      <c r="AJ90" s="244"/>
      <c r="AK90" s="244"/>
      <c r="AL90" s="244"/>
      <c r="AM90" s="244"/>
      <c r="AN90" s="244"/>
      <c r="AO90" s="244"/>
      <c r="AP90" s="244"/>
      <c r="AQ90" s="244"/>
      <c r="AR90" s="244"/>
      <c r="AS90" s="244"/>
      <c r="AT90" s="244"/>
      <c r="AU90" s="244"/>
      <c r="AV90" s="244"/>
      <c r="AW90" s="244"/>
      <c r="AX90" s="245"/>
      <c r="AY90" s="436">
        <v>2249</v>
      </c>
      <c r="AZ90" s="437">
        <v>18719</v>
      </c>
      <c r="BA90" s="267">
        <v>1824</v>
      </c>
      <c r="BB90" s="268">
        <v>1974</v>
      </c>
      <c r="BC90" s="268">
        <v>3118</v>
      </c>
      <c r="BD90" s="268">
        <v>1870</v>
      </c>
      <c r="BE90" s="268">
        <v>1311</v>
      </c>
      <c r="BF90" s="268">
        <v>1107</v>
      </c>
      <c r="BG90" s="268">
        <v>1733</v>
      </c>
      <c r="BH90" s="268">
        <v>1424</v>
      </c>
      <c r="BI90" s="268">
        <v>2109</v>
      </c>
      <c r="BJ90" s="268">
        <v>2249</v>
      </c>
      <c r="BK90" s="268"/>
      <c r="BL90" s="266"/>
      <c r="BM90" s="272">
        <f t="shared" si="33"/>
        <v>104496</v>
      </c>
      <c r="BS90" s="3"/>
      <c r="BT90" s="3"/>
      <c r="BU90" s="3"/>
      <c r="BV90" s="3"/>
    </row>
    <row r="91" spans="1:74" ht="12.75" customHeight="1">
      <c r="A91" s="169"/>
      <c r="C91" s="568"/>
      <c r="D91" s="504"/>
      <c r="E91" s="505"/>
      <c r="F91" s="506"/>
      <c r="G91" s="211"/>
      <c r="H91" s="490" t="s">
        <v>62</v>
      </c>
      <c r="I91" s="491"/>
      <c r="J91" s="23">
        <f t="shared" ref="J91:BL91" si="38">SUM(J92:J100)</f>
        <v>0</v>
      </c>
      <c r="K91" s="23">
        <f t="shared" si="38"/>
        <v>0</v>
      </c>
      <c r="L91" s="23">
        <f t="shared" si="38"/>
        <v>0</v>
      </c>
      <c r="M91" s="23">
        <f t="shared" si="38"/>
        <v>0</v>
      </c>
      <c r="N91" s="23">
        <f t="shared" si="38"/>
        <v>0</v>
      </c>
      <c r="O91" s="23">
        <f t="shared" si="38"/>
        <v>0</v>
      </c>
      <c r="P91" s="23">
        <f t="shared" si="38"/>
        <v>0</v>
      </c>
      <c r="Q91" s="23">
        <f t="shared" si="38"/>
        <v>0</v>
      </c>
      <c r="R91" s="23">
        <f t="shared" si="38"/>
        <v>0</v>
      </c>
      <c r="S91" s="27">
        <f t="shared" si="38"/>
        <v>0</v>
      </c>
      <c r="T91" s="17">
        <f t="shared" si="38"/>
        <v>0</v>
      </c>
      <c r="U91" s="43">
        <f t="shared" si="38"/>
        <v>0</v>
      </c>
      <c r="V91" s="17">
        <f t="shared" si="38"/>
        <v>0</v>
      </c>
      <c r="W91" s="17">
        <f t="shared" si="38"/>
        <v>0</v>
      </c>
      <c r="X91" s="45">
        <f t="shared" si="38"/>
        <v>0</v>
      </c>
      <c r="Y91" s="45">
        <f t="shared" si="38"/>
        <v>0</v>
      </c>
      <c r="Z91" s="45">
        <f t="shared" si="38"/>
        <v>0</v>
      </c>
      <c r="AA91" s="45">
        <f t="shared" si="38"/>
        <v>0</v>
      </c>
      <c r="AB91" s="45">
        <f t="shared" si="38"/>
        <v>0</v>
      </c>
      <c r="AC91" s="45">
        <f t="shared" si="38"/>
        <v>0</v>
      </c>
      <c r="AD91" s="45">
        <f t="shared" si="38"/>
        <v>0</v>
      </c>
      <c r="AE91" s="45">
        <f t="shared" si="38"/>
        <v>0</v>
      </c>
      <c r="AF91" s="45">
        <f t="shared" si="38"/>
        <v>0</v>
      </c>
      <c r="AG91" s="279">
        <f t="shared" si="38"/>
        <v>0</v>
      </c>
      <c r="AH91" s="279">
        <f t="shared" si="38"/>
        <v>0</v>
      </c>
      <c r="AI91" s="279">
        <f t="shared" si="38"/>
        <v>0</v>
      </c>
      <c r="AJ91" s="279">
        <f t="shared" si="38"/>
        <v>0</v>
      </c>
      <c r="AK91" s="279">
        <f t="shared" si="38"/>
        <v>0</v>
      </c>
      <c r="AL91" s="279">
        <f t="shared" si="38"/>
        <v>0</v>
      </c>
      <c r="AM91" s="279">
        <f t="shared" si="38"/>
        <v>0</v>
      </c>
      <c r="AN91" s="279">
        <f t="shared" si="38"/>
        <v>0</v>
      </c>
      <c r="AO91" s="279">
        <f t="shared" si="38"/>
        <v>0</v>
      </c>
      <c r="AP91" s="279">
        <f t="shared" si="38"/>
        <v>0</v>
      </c>
      <c r="AQ91" s="279">
        <f t="shared" si="38"/>
        <v>0</v>
      </c>
      <c r="AR91" s="279">
        <f t="shared" si="38"/>
        <v>0</v>
      </c>
      <c r="AS91" s="279">
        <f t="shared" si="38"/>
        <v>0</v>
      </c>
      <c r="AT91" s="279">
        <f t="shared" si="38"/>
        <v>0</v>
      </c>
      <c r="AU91" s="279">
        <f t="shared" si="38"/>
        <v>0</v>
      </c>
      <c r="AV91" s="279">
        <f t="shared" si="38"/>
        <v>0</v>
      </c>
      <c r="AW91" s="279">
        <f t="shared" si="38"/>
        <v>0</v>
      </c>
      <c r="AX91" s="279">
        <f t="shared" si="38"/>
        <v>0</v>
      </c>
      <c r="AY91" s="26">
        <f t="shared" si="38"/>
        <v>0</v>
      </c>
      <c r="AZ91" s="439">
        <f t="shared" si="38"/>
        <v>0</v>
      </c>
      <c r="BA91" s="281">
        <f t="shared" si="38"/>
        <v>0</v>
      </c>
      <c r="BB91" s="282">
        <f t="shared" si="38"/>
        <v>0</v>
      </c>
      <c r="BC91" s="282">
        <f t="shared" si="38"/>
        <v>0</v>
      </c>
      <c r="BD91" s="282">
        <f t="shared" si="38"/>
        <v>0</v>
      </c>
      <c r="BE91" s="282">
        <f t="shared" si="38"/>
        <v>0</v>
      </c>
      <c r="BF91" s="282">
        <f t="shared" si="38"/>
        <v>0</v>
      </c>
      <c r="BG91" s="282">
        <f t="shared" si="38"/>
        <v>0</v>
      </c>
      <c r="BH91" s="282">
        <f t="shared" si="38"/>
        <v>0</v>
      </c>
      <c r="BI91" s="282">
        <f t="shared" si="38"/>
        <v>0</v>
      </c>
      <c r="BJ91" s="282">
        <f t="shared" si="38"/>
        <v>0</v>
      </c>
      <c r="BK91" s="282">
        <f t="shared" si="38"/>
        <v>0</v>
      </c>
      <c r="BL91" s="280">
        <f t="shared" si="38"/>
        <v>0</v>
      </c>
      <c r="BM91" s="281">
        <f t="shared" si="33"/>
        <v>0</v>
      </c>
      <c r="BS91" s="3"/>
      <c r="BT91" s="3"/>
      <c r="BU91" s="3"/>
      <c r="BV91" s="3"/>
    </row>
    <row r="92" spans="1:74" ht="13.2" customHeight="1">
      <c r="A92" s="169" t="str">
        <f t="shared" ref="A92:A100" si="39">B$89&amp;B92</f>
        <v>E11</v>
      </c>
      <c r="B92" s="159" t="str">
        <f>$B$8</f>
        <v>1</v>
      </c>
      <c r="C92" s="568"/>
      <c r="D92" s="504"/>
      <c r="E92" s="505"/>
      <c r="F92" s="506"/>
      <c r="G92" s="213"/>
      <c r="H92" s="210"/>
      <c r="I92" s="127" t="str">
        <f>$I$8</f>
        <v>N.AMERICA</v>
      </c>
      <c r="J92" s="20"/>
      <c r="K92" s="20"/>
      <c r="L92" s="20"/>
      <c r="M92" s="20"/>
      <c r="N92" s="20"/>
      <c r="O92" s="28"/>
      <c r="P92" s="20"/>
      <c r="Q92" s="20"/>
      <c r="R92" s="20"/>
      <c r="S92" s="20"/>
      <c r="T92" s="20"/>
      <c r="U92" s="28"/>
      <c r="V92" s="20"/>
      <c r="W92" s="20"/>
      <c r="X92" s="20"/>
      <c r="Y92" s="20"/>
      <c r="Z92" s="21"/>
      <c r="AA92" s="21"/>
      <c r="AB92" s="21"/>
      <c r="AC92" s="21"/>
      <c r="AD92" s="21"/>
      <c r="AE92" s="21"/>
      <c r="AF92" s="21"/>
      <c r="AG92" s="248"/>
      <c r="AH92" s="248"/>
      <c r="AI92" s="248"/>
      <c r="AJ92" s="248"/>
      <c r="AK92" s="248"/>
      <c r="AL92" s="248"/>
      <c r="AM92" s="248"/>
      <c r="AN92" s="248"/>
      <c r="AO92" s="248"/>
      <c r="AP92" s="248"/>
      <c r="AQ92" s="248"/>
      <c r="AR92" s="248"/>
      <c r="AS92" s="248"/>
      <c r="AT92" s="248"/>
      <c r="AU92" s="248"/>
      <c r="AV92" s="248"/>
      <c r="AW92" s="248"/>
      <c r="AX92" s="248"/>
      <c r="AY92" s="430"/>
      <c r="AZ92" s="431"/>
      <c r="BA92" s="250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49"/>
      <c r="BM92" s="283">
        <f t="shared" si="33"/>
        <v>0</v>
      </c>
      <c r="BS92" s="3"/>
      <c r="BT92" s="3"/>
      <c r="BU92" s="3"/>
      <c r="BV92" s="3"/>
    </row>
    <row r="93" spans="1:74" ht="13.2" customHeight="1">
      <c r="A93" s="169" t="str">
        <f t="shared" si="39"/>
        <v>E12</v>
      </c>
      <c r="B93" s="159" t="str">
        <f>$B$9</f>
        <v>2</v>
      </c>
      <c r="C93" s="568"/>
      <c r="D93" s="504"/>
      <c r="E93" s="505"/>
      <c r="F93" s="506"/>
      <c r="G93" s="213"/>
      <c r="H93" s="210"/>
      <c r="I93" s="122" t="str">
        <f>$I$9</f>
        <v>CS.AMERICA</v>
      </c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3"/>
      <c r="AA93" s="93"/>
      <c r="AB93" s="93"/>
      <c r="AC93" s="93"/>
      <c r="AD93" s="93"/>
      <c r="AE93" s="93"/>
      <c r="AF93" s="93"/>
      <c r="AG93" s="253"/>
      <c r="AH93" s="253"/>
      <c r="AI93" s="253"/>
      <c r="AJ93" s="253"/>
      <c r="AK93" s="253"/>
      <c r="AL93" s="253"/>
      <c r="AM93" s="253"/>
      <c r="AN93" s="253"/>
      <c r="AO93" s="253"/>
      <c r="AP93" s="253"/>
      <c r="AQ93" s="253"/>
      <c r="AR93" s="253"/>
      <c r="AS93" s="253"/>
      <c r="AT93" s="253"/>
      <c r="AU93" s="253"/>
      <c r="AV93" s="253"/>
      <c r="AW93" s="253"/>
      <c r="AX93" s="253"/>
      <c r="AY93" s="432"/>
      <c r="AZ93" s="433"/>
      <c r="BA93" s="255"/>
      <c r="BB93" s="256"/>
      <c r="BC93" s="256"/>
      <c r="BD93" s="256"/>
      <c r="BE93" s="256"/>
      <c r="BF93" s="256"/>
      <c r="BG93" s="256"/>
      <c r="BH93" s="256"/>
      <c r="BI93" s="256"/>
      <c r="BJ93" s="256"/>
      <c r="BK93" s="256"/>
      <c r="BL93" s="254"/>
      <c r="BM93" s="284">
        <f t="shared" si="33"/>
        <v>0</v>
      </c>
      <c r="BS93" s="3"/>
      <c r="BT93" s="3"/>
      <c r="BU93" s="3"/>
      <c r="BV93" s="3"/>
    </row>
    <row r="94" spans="1:74" ht="13.2" customHeight="1">
      <c r="A94" s="169" t="str">
        <f t="shared" si="39"/>
        <v>E13</v>
      </c>
      <c r="B94" s="159" t="str">
        <f>$B$10</f>
        <v>3</v>
      </c>
      <c r="C94" s="568"/>
      <c r="D94" s="504"/>
      <c r="E94" s="505"/>
      <c r="F94" s="506"/>
      <c r="G94" s="205"/>
      <c r="H94" s="498"/>
      <c r="I94" s="122" t="str">
        <f>$I$10</f>
        <v>Europe</v>
      </c>
      <c r="J94" s="92"/>
      <c r="K94" s="92"/>
      <c r="L94" s="92"/>
      <c r="M94" s="92"/>
      <c r="N94" s="92"/>
      <c r="O94" s="94"/>
      <c r="P94" s="92"/>
      <c r="Q94" s="92"/>
      <c r="R94" s="92"/>
      <c r="S94" s="92"/>
      <c r="T94" s="92"/>
      <c r="U94" s="94"/>
      <c r="V94" s="92"/>
      <c r="W94" s="92"/>
      <c r="X94" s="92"/>
      <c r="Y94" s="92"/>
      <c r="Z94" s="93"/>
      <c r="AA94" s="93"/>
      <c r="AB94" s="93"/>
      <c r="AC94" s="93"/>
      <c r="AD94" s="93"/>
      <c r="AE94" s="93"/>
      <c r="AF94" s="93"/>
      <c r="AG94" s="253"/>
      <c r="AH94" s="253"/>
      <c r="AI94" s="253"/>
      <c r="AJ94" s="253"/>
      <c r="AK94" s="253"/>
      <c r="AL94" s="253"/>
      <c r="AM94" s="253"/>
      <c r="AN94" s="253"/>
      <c r="AO94" s="253"/>
      <c r="AP94" s="253"/>
      <c r="AQ94" s="253"/>
      <c r="AR94" s="253"/>
      <c r="AS94" s="253"/>
      <c r="AT94" s="253"/>
      <c r="AU94" s="253"/>
      <c r="AV94" s="253"/>
      <c r="AW94" s="253"/>
      <c r="AX94" s="253"/>
      <c r="AY94" s="432"/>
      <c r="AZ94" s="433"/>
      <c r="BA94" s="255"/>
      <c r="BB94" s="256"/>
      <c r="BC94" s="256"/>
      <c r="BD94" s="256"/>
      <c r="BE94" s="256"/>
      <c r="BF94" s="256"/>
      <c r="BG94" s="256"/>
      <c r="BH94" s="256"/>
      <c r="BI94" s="256"/>
      <c r="BJ94" s="256"/>
      <c r="BK94" s="256"/>
      <c r="BL94" s="254"/>
      <c r="BM94" s="284">
        <f t="shared" si="33"/>
        <v>0</v>
      </c>
      <c r="BS94" s="3"/>
      <c r="BT94" s="3"/>
      <c r="BU94" s="3"/>
      <c r="BV94" s="3"/>
    </row>
    <row r="95" spans="1:74" ht="13.2" customHeight="1">
      <c r="A95" s="169" t="str">
        <f t="shared" si="39"/>
        <v>E14</v>
      </c>
      <c r="B95" s="159" t="str">
        <f>$B$11</f>
        <v>4</v>
      </c>
      <c r="C95" s="568"/>
      <c r="D95" s="504"/>
      <c r="E95" s="505"/>
      <c r="F95" s="506"/>
      <c r="G95" s="211"/>
      <c r="H95" s="498"/>
      <c r="I95" s="122" t="str">
        <f>$I$11</f>
        <v>ASIA</v>
      </c>
      <c r="J95" s="92"/>
      <c r="K95" s="92"/>
      <c r="L95" s="92"/>
      <c r="M95" s="92"/>
      <c r="N95" s="92"/>
      <c r="O95" s="94"/>
      <c r="P95" s="92"/>
      <c r="Q95" s="92"/>
      <c r="R95" s="92"/>
      <c r="S95" s="92"/>
      <c r="T95" s="92"/>
      <c r="U95" s="94"/>
      <c r="V95" s="92"/>
      <c r="W95" s="92"/>
      <c r="X95" s="92"/>
      <c r="Y95" s="92"/>
      <c r="Z95" s="93"/>
      <c r="AA95" s="92"/>
      <c r="AB95" s="93"/>
      <c r="AC95" s="92"/>
      <c r="AD95" s="92"/>
      <c r="AE95" s="92"/>
      <c r="AF95" s="92"/>
      <c r="AG95" s="258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432"/>
      <c r="AZ95" s="433"/>
      <c r="BA95" s="255"/>
      <c r="BB95" s="256"/>
      <c r="BC95" s="256"/>
      <c r="BD95" s="256"/>
      <c r="BE95" s="256"/>
      <c r="BF95" s="256"/>
      <c r="BG95" s="256"/>
      <c r="BH95" s="256"/>
      <c r="BI95" s="256"/>
      <c r="BJ95" s="256"/>
      <c r="BK95" s="256"/>
      <c r="BL95" s="254"/>
      <c r="BM95" s="284">
        <f t="shared" si="33"/>
        <v>0</v>
      </c>
      <c r="BS95" s="3"/>
      <c r="BT95" s="3"/>
      <c r="BU95" s="3"/>
      <c r="BV95" s="3"/>
    </row>
    <row r="96" spans="1:74" ht="12.75" customHeight="1">
      <c r="A96" s="169" t="str">
        <f t="shared" si="39"/>
        <v>E1C</v>
      </c>
      <c r="B96" s="159" t="s">
        <v>204</v>
      </c>
      <c r="C96" s="568"/>
      <c r="D96" s="504"/>
      <c r="E96" s="505"/>
      <c r="F96" s="506"/>
      <c r="G96" s="211"/>
      <c r="H96" s="498"/>
      <c r="I96" s="122" t="s">
        <v>205</v>
      </c>
      <c r="J96" s="92"/>
      <c r="K96" s="92"/>
      <c r="L96" s="92"/>
      <c r="M96" s="92"/>
      <c r="N96" s="92"/>
      <c r="O96" s="94"/>
      <c r="P96" s="92"/>
      <c r="Q96" s="92"/>
      <c r="R96" s="92"/>
      <c r="S96" s="92"/>
      <c r="T96" s="92"/>
      <c r="U96" s="94"/>
      <c r="V96" s="92"/>
      <c r="W96" s="92"/>
      <c r="X96" s="92"/>
      <c r="Y96" s="92"/>
      <c r="Z96" s="93"/>
      <c r="AA96" s="92"/>
      <c r="AB96" s="93"/>
      <c r="AC96" s="92"/>
      <c r="AD96" s="92"/>
      <c r="AE96" s="92"/>
      <c r="AF96" s="92"/>
      <c r="AG96" s="258"/>
      <c r="AH96" s="258"/>
      <c r="AI96" s="258"/>
      <c r="AJ96" s="258"/>
      <c r="AK96" s="258"/>
      <c r="AL96" s="258"/>
      <c r="AM96" s="258"/>
      <c r="AN96" s="258"/>
      <c r="AO96" s="258"/>
      <c r="AP96" s="258"/>
      <c r="AQ96" s="258"/>
      <c r="AR96" s="258"/>
      <c r="AS96" s="258"/>
      <c r="AT96" s="258"/>
      <c r="AU96" s="258"/>
      <c r="AV96" s="258"/>
      <c r="AW96" s="258"/>
      <c r="AX96" s="258"/>
      <c r="AY96" s="432"/>
      <c r="AZ96" s="433"/>
      <c r="BA96" s="255"/>
      <c r="BB96" s="256"/>
      <c r="BC96" s="256"/>
      <c r="BD96" s="256"/>
      <c r="BE96" s="256"/>
      <c r="BF96" s="256"/>
      <c r="BG96" s="256"/>
      <c r="BH96" s="256"/>
      <c r="BI96" s="256"/>
      <c r="BJ96" s="256"/>
      <c r="BK96" s="256"/>
      <c r="BL96" s="254"/>
      <c r="BM96" s="255">
        <f>SUM(J96:AX96)</f>
        <v>0</v>
      </c>
      <c r="BS96" s="3"/>
      <c r="BT96" s="3"/>
      <c r="BU96" s="3"/>
      <c r="BV96" s="3"/>
    </row>
    <row r="97" spans="1:74" ht="13.2" customHeight="1">
      <c r="A97" s="169" t="str">
        <f t="shared" si="39"/>
        <v>E15</v>
      </c>
      <c r="B97" s="159" t="str">
        <f>$B$13</f>
        <v>5</v>
      </c>
      <c r="C97" s="568"/>
      <c r="D97" s="504"/>
      <c r="E97" s="505"/>
      <c r="F97" s="506"/>
      <c r="G97" s="213"/>
      <c r="H97" s="498"/>
      <c r="I97" s="122" t="str">
        <f>$I$13</f>
        <v>OCE</v>
      </c>
      <c r="J97" s="92"/>
      <c r="K97" s="92"/>
      <c r="L97" s="92"/>
      <c r="M97" s="92"/>
      <c r="N97" s="92"/>
      <c r="O97" s="94"/>
      <c r="P97" s="92"/>
      <c r="Q97" s="92"/>
      <c r="R97" s="92"/>
      <c r="S97" s="92"/>
      <c r="T97" s="92"/>
      <c r="U97" s="94"/>
      <c r="V97" s="92"/>
      <c r="W97" s="92"/>
      <c r="X97" s="92"/>
      <c r="Y97" s="92"/>
      <c r="Z97" s="93"/>
      <c r="AA97" s="92"/>
      <c r="AB97" s="93"/>
      <c r="AC97" s="92"/>
      <c r="AD97" s="92"/>
      <c r="AE97" s="92"/>
      <c r="AF97" s="92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  <c r="AR97" s="258"/>
      <c r="AS97" s="258"/>
      <c r="AT97" s="258"/>
      <c r="AU97" s="258"/>
      <c r="AV97" s="258"/>
      <c r="AW97" s="258"/>
      <c r="AX97" s="258"/>
      <c r="AY97" s="432"/>
      <c r="AZ97" s="433"/>
      <c r="BA97" s="255"/>
      <c r="BB97" s="256"/>
      <c r="BC97" s="256"/>
      <c r="BD97" s="256"/>
      <c r="BE97" s="256"/>
      <c r="BF97" s="256"/>
      <c r="BG97" s="256"/>
      <c r="BH97" s="256"/>
      <c r="BI97" s="256"/>
      <c r="BJ97" s="256"/>
      <c r="BK97" s="256"/>
      <c r="BL97" s="254"/>
      <c r="BM97" s="284">
        <f t="shared" si="33"/>
        <v>0</v>
      </c>
      <c r="BS97" s="3"/>
      <c r="BT97" s="3"/>
      <c r="BU97" s="3"/>
      <c r="BV97" s="3"/>
    </row>
    <row r="98" spans="1:74" ht="12.75" customHeight="1">
      <c r="A98" s="169" t="str">
        <f t="shared" si="39"/>
        <v>E16</v>
      </c>
      <c r="B98" s="159" t="str">
        <f>$B$14</f>
        <v>6</v>
      </c>
      <c r="C98" s="568"/>
      <c r="D98" s="504"/>
      <c r="E98" s="505"/>
      <c r="F98" s="506"/>
      <c r="G98" s="213"/>
      <c r="H98" s="498"/>
      <c r="I98" s="122" t="str">
        <f>$I$14</f>
        <v>MIDDLE EAS</v>
      </c>
      <c r="J98" s="92"/>
      <c r="K98" s="92"/>
      <c r="L98" s="92"/>
      <c r="M98" s="92"/>
      <c r="N98" s="92"/>
      <c r="O98" s="94"/>
      <c r="P98" s="92"/>
      <c r="Q98" s="92"/>
      <c r="R98" s="92"/>
      <c r="S98" s="92"/>
      <c r="T98" s="92"/>
      <c r="U98" s="94"/>
      <c r="V98" s="92"/>
      <c r="W98" s="92"/>
      <c r="X98" s="92"/>
      <c r="Y98" s="92"/>
      <c r="Z98" s="93"/>
      <c r="AA98" s="92"/>
      <c r="AB98" s="93"/>
      <c r="AC98" s="92"/>
      <c r="AD98" s="92"/>
      <c r="AE98" s="92"/>
      <c r="AF98" s="92"/>
      <c r="AG98" s="258"/>
      <c r="AH98" s="258"/>
      <c r="AI98" s="258"/>
      <c r="AJ98" s="258"/>
      <c r="AK98" s="258"/>
      <c r="AL98" s="258"/>
      <c r="AM98" s="258"/>
      <c r="AN98" s="258"/>
      <c r="AO98" s="258"/>
      <c r="AP98" s="258"/>
      <c r="AQ98" s="258"/>
      <c r="AR98" s="258"/>
      <c r="AS98" s="258"/>
      <c r="AT98" s="258"/>
      <c r="AU98" s="258"/>
      <c r="AV98" s="258"/>
      <c r="AW98" s="258"/>
      <c r="AX98" s="258"/>
      <c r="AY98" s="432"/>
      <c r="AZ98" s="433"/>
      <c r="BA98" s="255"/>
      <c r="BB98" s="256"/>
      <c r="BC98" s="256"/>
      <c r="BD98" s="256"/>
      <c r="BE98" s="256"/>
      <c r="BF98" s="256"/>
      <c r="BG98" s="256"/>
      <c r="BH98" s="256"/>
      <c r="BI98" s="256"/>
      <c r="BJ98" s="256"/>
      <c r="BK98" s="256"/>
      <c r="BL98" s="254"/>
      <c r="BM98" s="284">
        <f t="shared" si="33"/>
        <v>0</v>
      </c>
      <c r="BS98" s="3"/>
      <c r="BT98" s="3"/>
      <c r="BU98" s="3"/>
      <c r="BV98" s="3"/>
    </row>
    <row r="99" spans="1:74" ht="12.75" customHeight="1">
      <c r="A99" s="169" t="str">
        <f t="shared" si="39"/>
        <v>E17</v>
      </c>
      <c r="B99" s="159" t="str">
        <f>$B$15</f>
        <v>7</v>
      </c>
      <c r="C99" s="568"/>
      <c r="D99" s="504"/>
      <c r="E99" s="505"/>
      <c r="F99" s="506"/>
      <c r="G99" s="213"/>
      <c r="H99" s="498"/>
      <c r="I99" s="122" t="str">
        <f>$I$15</f>
        <v xml:space="preserve">AFRICA   </v>
      </c>
      <c r="J99" s="92"/>
      <c r="K99" s="92"/>
      <c r="L99" s="92"/>
      <c r="M99" s="92"/>
      <c r="N99" s="92"/>
      <c r="O99" s="94"/>
      <c r="P99" s="92"/>
      <c r="Q99" s="92"/>
      <c r="R99" s="92"/>
      <c r="S99" s="92"/>
      <c r="T99" s="92"/>
      <c r="U99" s="94"/>
      <c r="V99" s="92"/>
      <c r="W99" s="92"/>
      <c r="X99" s="92"/>
      <c r="Y99" s="92"/>
      <c r="Z99" s="93"/>
      <c r="AA99" s="92"/>
      <c r="AB99" s="93"/>
      <c r="AC99" s="92"/>
      <c r="AD99" s="92"/>
      <c r="AE99" s="92"/>
      <c r="AF99" s="92"/>
      <c r="AG99" s="258"/>
      <c r="AH99" s="258"/>
      <c r="AI99" s="258"/>
      <c r="AJ99" s="258"/>
      <c r="AK99" s="258"/>
      <c r="AL99" s="258"/>
      <c r="AM99" s="258"/>
      <c r="AN99" s="258"/>
      <c r="AO99" s="258"/>
      <c r="AP99" s="258"/>
      <c r="AQ99" s="258"/>
      <c r="AR99" s="258"/>
      <c r="AS99" s="258"/>
      <c r="AT99" s="258"/>
      <c r="AU99" s="258"/>
      <c r="AV99" s="258"/>
      <c r="AW99" s="258"/>
      <c r="AX99" s="258"/>
      <c r="AY99" s="432"/>
      <c r="AZ99" s="433"/>
      <c r="BA99" s="255"/>
      <c r="BB99" s="256"/>
      <c r="BC99" s="256"/>
      <c r="BD99" s="256"/>
      <c r="BE99" s="256"/>
      <c r="BF99" s="256"/>
      <c r="BG99" s="256"/>
      <c r="BH99" s="256"/>
      <c r="BI99" s="256"/>
      <c r="BJ99" s="256"/>
      <c r="BK99" s="256"/>
      <c r="BL99" s="254"/>
      <c r="BM99" s="284">
        <f t="shared" si="33"/>
        <v>0</v>
      </c>
      <c r="BS99" s="3"/>
      <c r="BT99" s="3"/>
      <c r="BU99" s="3"/>
      <c r="BV99" s="3"/>
    </row>
    <row r="100" spans="1:74" ht="13.2" customHeight="1" thickBot="1">
      <c r="A100" s="169" t="str">
        <f t="shared" si="39"/>
        <v>E1Z</v>
      </c>
      <c r="B100" s="159" t="str">
        <f>$B$16</f>
        <v>Z</v>
      </c>
      <c r="C100" s="568"/>
      <c r="D100" s="504"/>
      <c r="E100" s="505"/>
      <c r="F100" s="506"/>
      <c r="G100" s="208"/>
      <c r="H100" s="499"/>
      <c r="I100" s="128" t="str">
        <f>$I$16</f>
        <v>Others</v>
      </c>
      <c r="J100" s="90"/>
      <c r="K100" s="90"/>
      <c r="L100" s="90"/>
      <c r="M100" s="90"/>
      <c r="N100" s="90"/>
      <c r="O100" s="102"/>
      <c r="P100" s="90"/>
      <c r="Q100" s="90"/>
      <c r="R100" s="90"/>
      <c r="S100" s="90"/>
      <c r="T100" s="90"/>
      <c r="U100" s="102"/>
      <c r="V100" s="90"/>
      <c r="W100" s="90"/>
      <c r="X100" s="90"/>
      <c r="Y100" s="90"/>
      <c r="Z100" s="91"/>
      <c r="AA100" s="90"/>
      <c r="AB100" s="91"/>
      <c r="AC100" s="90"/>
      <c r="AD100" s="90"/>
      <c r="AE100" s="90"/>
      <c r="AF100" s="90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434"/>
      <c r="AZ100" s="435"/>
      <c r="BA100" s="262"/>
      <c r="BB100" s="263"/>
      <c r="BC100" s="263"/>
      <c r="BD100" s="263"/>
      <c r="BE100" s="263"/>
      <c r="BF100" s="263"/>
      <c r="BG100" s="263"/>
      <c r="BH100" s="263"/>
      <c r="BI100" s="263"/>
      <c r="BJ100" s="263"/>
      <c r="BK100" s="263"/>
      <c r="BL100" s="261"/>
      <c r="BM100" s="285">
        <f t="shared" si="33"/>
        <v>0</v>
      </c>
      <c r="BS100" s="3"/>
      <c r="BT100" s="3"/>
      <c r="BU100" s="3"/>
      <c r="BV100" s="3"/>
    </row>
    <row r="101" spans="1:74" ht="13.5" customHeight="1">
      <c r="A101" s="157" t="s">
        <v>10</v>
      </c>
      <c r="B101" s="168" t="s">
        <v>238</v>
      </c>
      <c r="C101" s="568"/>
      <c r="D101" s="500" t="s">
        <v>156</v>
      </c>
      <c r="E101" s="501"/>
      <c r="F101" s="503"/>
      <c r="G101" s="486" t="s">
        <v>64</v>
      </c>
      <c r="H101" s="487"/>
      <c r="I101" s="487"/>
      <c r="J101" s="24">
        <f t="shared" ref="J101:AO101" si="40">J102+J103</f>
        <v>0</v>
      </c>
      <c r="K101" s="24">
        <f t="shared" si="40"/>
        <v>0</v>
      </c>
      <c r="L101" s="24">
        <f t="shared" si="40"/>
        <v>0</v>
      </c>
      <c r="M101" s="24">
        <f t="shared" si="40"/>
        <v>0</v>
      </c>
      <c r="N101" s="24">
        <f t="shared" si="40"/>
        <v>0</v>
      </c>
      <c r="O101" s="24">
        <f t="shared" si="40"/>
        <v>0</v>
      </c>
      <c r="P101" s="24">
        <f t="shared" si="40"/>
        <v>0</v>
      </c>
      <c r="Q101" s="24">
        <f t="shared" si="40"/>
        <v>0</v>
      </c>
      <c r="R101" s="141">
        <f t="shared" si="40"/>
        <v>0</v>
      </c>
      <c r="S101" s="29">
        <f t="shared" si="40"/>
        <v>0</v>
      </c>
      <c r="T101" s="11">
        <f t="shared" si="40"/>
        <v>0</v>
      </c>
      <c r="U101" s="30">
        <f t="shared" si="40"/>
        <v>0</v>
      </c>
      <c r="V101" s="11">
        <f t="shared" si="40"/>
        <v>0</v>
      </c>
      <c r="W101" s="11">
        <f t="shared" si="40"/>
        <v>0</v>
      </c>
      <c r="X101" s="11">
        <f t="shared" si="40"/>
        <v>0</v>
      </c>
      <c r="Y101" s="11">
        <f t="shared" si="40"/>
        <v>0</v>
      </c>
      <c r="Z101" s="11">
        <f t="shared" si="40"/>
        <v>0</v>
      </c>
      <c r="AA101" s="11">
        <f t="shared" si="40"/>
        <v>0</v>
      </c>
      <c r="AB101" s="11">
        <f t="shared" si="40"/>
        <v>0</v>
      </c>
      <c r="AC101" s="11">
        <f t="shared" si="40"/>
        <v>0</v>
      </c>
      <c r="AD101" s="11">
        <f t="shared" si="40"/>
        <v>0</v>
      </c>
      <c r="AE101" s="11">
        <f t="shared" si="40"/>
        <v>0</v>
      </c>
      <c r="AF101" s="11">
        <f t="shared" si="40"/>
        <v>0</v>
      </c>
      <c r="AG101" s="274">
        <f t="shared" si="40"/>
        <v>16477</v>
      </c>
      <c r="AH101" s="274">
        <f t="shared" si="40"/>
        <v>73432</v>
      </c>
      <c r="AI101" s="274">
        <f t="shared" si="40"/>
        <v>107907</v>
      </c>
      <c r="AJ101" s="274">
        <f t="shared" si="40"/>
        <v>0</v>
      </c>
      <c r="AK101" s="274">
        <f t="shared" si="40"/>
        <v>0</v>
      </c>
      <c r="AL101" s="274">
        <f t="shared" si="40"/>
        <v>0</v>
      </c>
      <c r="AM101" s="274">
        <f t="shared" si="40"/>
        <v>0</v>
      </c>
      <c r="AN101" s="274">
        <f t="shared" si="40"/>
        <v>0</v>
      </c>
      <c r="AO101" s="274">
        <f t="shared" si="40"/>
        <v>0</v>
      </c>
      <c r="AP101" s="274">
        <f t="shared" ref="AP101:BL101" si="41">AP102+AP103</f>
        <v>0</v>
      </c>
      <c r="AQ101" s="274">
        <f t="shared" si="41"/>
        <v>0</v>
      </c>
      <c r="AR101" s="274">
        <f t="shared" si="41"/>
        <v>0</v>
      </c>
      <c r="AS101" s="274">
        <f t="shared" si="41"/>
        <v>0</v>
      </c>
      <c r="AT101" s="274">
        <f t="shared" si="41"/>
        <v>0</v>
      </c>
      <c r="AU101" s="274">
        <f t="shared" si="41"/>
        <v>0</v>
      </c>
      <c r="AV101" s="274">
        <f t="shared" si="41"/>
        <v>0</v>
      </c>
      <c r="AW101" s="274">
        <f t="shared" si="41"/>
        <v>0</v>
      </c>
      <c r="AX101" s="274">
        <f t="shared" si="41"/>
        <v>0</v>
      </c>
      <c r="AY101" s="427">
        <f t="shared" si="41"/>
        <v>13035</v>
      </c>
      <c r="AZ101" s="428">
        <f t="shared" si="41"/>
        <v>107907</v>
      </c>
      <c r="BA101" s="243">
        <f t="shared" si="41"/>
        <v>11936</v>
      </c>
      <c r="BB101" s="241">
        <f t="shared" si="41"/>
        <v>11243</v>
      </c>
      <c r="BC101" s="241">
        <f t="shared" si="41"/>
        <v>11938</v>
      </c>
      <c r="BD101" s="241">
        <f t="shared" si="41"/>
        <v>8604</v>
      </c>
      <c r="BE101" s="241">
        <f t="shared" si="41"/>
        <v>10404</v>
      </c>
      <c r="BF101" s="241">
        <f t="shared" si="41"/>
        <v>9448</v>
      </c>
      <c r="BG101" s="241">
        <f t="shared" si="41"/>
        <v>12567</v>
      </c>
      <c r="BH101" s="241">
        <f t="shared" si="41"/>
        <v>8767</v>
      </c>
      <c r="BI101" s="241">
        <f t="shared" si="41"/>
        <v>9965</v>
      </c>
      <c r="BJ101" s="241">
        <f t="shared" si="41"/>
        <v>13035</v>
      </c>
      <c r="BK101" s="241">
        <f t="shared" si="41"/>
        <v>0</v>
      </c>
      <c r="BL101" s="242">
        <f t="shared" si="41"/>
        <v>0</v>
      </c>
      <c r="BM101" s="243">
        <f t="shared" si="33"/>
        <v>197816</v>
      </c>
      <c r="BS101" s="3"/>
      <c r="BT101" s="3"/>
      <c r="BU101" s="3"/>
      <c r="BV101" s="3"/>
    </row>
    <row r="102" spans="1:74" ht="13.5" customHeight="1">
      <c r="A102" s="169" t="str">
        <f>B$101&amp;B102</f>
        <v>E19</v>
      </c>
      <c r="B102" s="159" t="str">
        <f>$B$6</f>
        <v>9</v>
      </c>
      <c r="C102" s="568"/>
      <c r="D102" s="492"/>
      <c r="E102" s="493"/>
      <c r="F102" s="506"/>
      <c r="G102" s="210"/>
      <c r="H102" s="488" t="s">
        <v>69</v>
      </c>
      <c r="I102" s="489"/>
      <c r="J102" s="12"/>
      <c r="K102" s="12"/>
      <c r="L102" s="12"/>
      <c r="M102" s="12"/>
      <c r="N102" s="12"/>
      <c r="O102" s="13"/>
      <c r="P102" s="12"/>
      <c r="Q102" s="12"/>
      <c r="R102" s="12"/>
      <c r="S102" s="12"/>
      <c r="T102" s="12"/>
      <c r="U102" s="13"/>
      <c r="V102" s="12"/>
      <c r="W102" s="12"/>
      <c r="X102" s="12"/>
      <c r="Y102" s="12"/>
      <c r="Z102" s="14"/>
      <c r="AA102" s="14"/>
      <c r="AB102" s="14"/>
      <c r="AC102" s="14"/>
      <c r="AD102" s="14"/>
      <c r="AE102" s="14"/>
      <c r="AF102" s="14"/>
      <c r="AG102" s="244"/>
      <c r="AH102" s="244">
        <v>15002</v>
      </c>
      <c r="AI102" s="244">
        <v>38595</v>
      </c>
      <c r="AJ102" s="244"/>
      <c r="AK102" s="244"/>
      <c r="AL102" s="244"/>
      <c r="AM102" s="244"/>
      <c r="AN102" s="244"/>
      <c r="AO102" s="244"/>
      <c r="AP102" s="244"/>
      <c r="AQ102" s="244"/>
      <c r="AR102" s="244"/>
      <c r="AS102" s="244"/>
      <c r="AT102" s="244"/>
      <c r="AU102" s="244"/>
      <c r="AV102" s="244"/>
      <c r="AW102" s="244"/>
      <c r="AX102" s="245"/>
      <c r="AY102" s="436">
        <v>3859</v>
      </c>
      <c r="AZ102" s="437">
        <v>38595</v>
      </c>
      <c r="BA102" s="267">
        <v>6076</v>
      </c>
      <c r="BB102" s="268">
        <v>5011</v>
      </c>
      <c r="BC102" s="268">
        <v>4414</v>
      </c>
      <c r="BD102" s="268">
        <v>2034</v>
      </c>
      <c r="BE102" s="268">
        <v>3078</v>
      </c>
      <c r="BF102" s="268">
        <v>2988</v>
      </c>
      <c r="BG102" s="268">
        <v>5844</v>
      </c>
      <c r="BH102" s="268">
        <v>2243</v>
      </c>
      <c r="BI102" s="268">
        <v>3048</v>
      </c>
      <c r="BJ102" s="268">
        <v>3859</v>
      </c>
      <c r="BK102" s="268"/>
      <c r="BL102" s="266"/>
      <c r="BM102" s="252">
        <f t="shared" si="33"/>
        <v>53597</v>
      </c>
      <c r="BS102" s="3"/>
      <c r="BT102" s="3"/>
      <c r="BU102" s="3"/>
      <c r="BV102" s="3"/>
    </row>
    <row r="103" spans="1:74" ht="13.5" customHeight="1">
      <c r="A103" s="169"/>
      <c r="C103" s="568"/>
      <c r="D103" s="492"/>
      <c r="E103" s="493"/>
      <c r="F103" s="506"/>
      <c r="G103" s="211"/>
      <c r="H103" s="490" t="s">
        <v>62</v>
      </c>
      <c r="I103" s="491"/>
      <c r="J103" s="17">
        <f t="shared" ref="J103:AO103" si="42">SUM(J104:J112)</f>
        <v>0</v>
      </c>
      <c r="K103" s="17">
        <f t="shared" si="42"/>
        <v>0</v>
      </c>
      <c r="L103" s="17">
        <f t="shared" si="42"/>
        <v>0</v>
      </c>
      <c r="M103" s="17">
        <f t="shared" si="42"/>
        <v>0</v>
      </c>
      <c r="N103" s="17">
        <f t="shared" si="42"/>
        <v>0</v>
      </c>
      <c r="O103" s="17">
        <f t="shared" si="42"/>
        <v>0</v>
      </c>
      <c r="P103" s="17">
        <f t="shared" si="42"/>
        <v>0</v>
      </c>
      <c r="Q103" s="17">
        <f t="shared" si="42"/>
        <v>0</v>
      </c>
      <c r="R103" s="140">
        <f t="shared" si="42"/>
        <v>0</v>
      </c>
      <c r="S103" s="18">
        <f t="shared" si="42"/>
        <v>0</v>
      </c>
      <c r="T103" s="12">
        <f t="shared" si="42"/>
        <v>0</v>
      </c>
      <c r="U103" s="19">
        <f t="shared" si="42"/>
        <v>0</v>
      </c>
      <c r="V103" s="12">
        <f t="shared" si="42"/>
        <v>0</v>
      </c>
      <c r="W103" s="14">
        <f t="shared" si="42"/>
        <v>0</v>
      </c>
      <c r="X103" s="14">
        <f t="shared" si="42"/>
        <v>0</v>
      </c>
      <c r="Y103" s="14">
        <f t="shared" si="42"/>
        <v>0</v>
      </c>
      <c r="Z103" s="14">
        <f t="shared" si="42"/>
        <v>0</v>
      </c>
      <c r="AA103" s="14">
        <f t="shared" si="42"/>
        <v>0</v>
      </c>
      <c r="AB103" s="14">
        <f t="shared" si="42"/>
        <v>0</v>
      </c>
      <c r="AC103" s="14">
        <f t="shared" si="42"/>
        <v>0</v>
      </c>
      <c r="AD103" s="14">
        <f t="shared" si="42"/>
        <v>0</v>
      </c>
      <c r="AE103" s="14">
        <f t="shared" si="42"/>
        <v>0</v>
      </c>
      <c r="AF103" s="14">
        <f t="shared" si="42"/>
        <v>0</v>
      </c>
      <c r="AG103" s="244">
        <f t="shared" si="42"/>
        <v>16477</v>
      </c>
      <c r="AH103" s="244">
        <f t="shared" si="42"/>
        <v>58430</v>
      </c>
      <c r="AI103" s="244">
        <f t="shared" si="42"/>
        <v>69312</v>
      </c>
      <c r="AJ103" s="244">
        <f t="shared" si="42"/>
        <v>0</v>
      </c>
      <c r="AK103" s="244">
        <f t="shared" si="42"/>
        <v>0</v>
      </c>
      <c r="AL103" s="244">
        <f t="shared" si="42"/>
        <v>0</v>
      </c>
      <c r="AM103" s="244">
        <f t="shared" si="42"/>
        <v>0</v>
      </c>
      <c r="AN103" s="244">
        <f t="shared" si="42"/>
        <v>0</v>
      </c>
      <c r="AO103" s="244">
        <f t="shared" si="42"/>
        <v>0</v>
      </c>
      <c r="AP103" s="244">
        <f t="shared" ref="AP103:BL103" si="43">SUM(AP104:AP112)</f>
        <v>0</v>
      </c>
      <c r="AQ103" s="244">
        <f t="shared" si="43"/>
        <v>0</v>
      </c>
      <c r="AR103" s="244">
        <f t="shared" si="43"/>
        <v>0</v>
      </c>
      <c r="AS103" s="244">
        <f t="shared" si="43"/>
        <v>0</v>
      </c>
      <c r="AT103" s="244">
        <f t="shared" si="43"/>
        <v>0</v>
      </c>
      <c r="AU103" s="244">
        <f t="shared" si="43"/>
        <v>0</v>
      </c>
      <c r="AV103" s="244">
        <f t="shared" si="43"/>
        <v>0</v>
      </c>
      <c r="AW103" s="244">
        <f t="shared" si="43"/>
        <v>0</v>
      </c>
      <c r="AX103" s="244">
        <f t="shared" si="43"/>
        <v>0</v>
      </c>
      <c r="AY103" s="14">
        <f t="shared" si="43"/>
        <v>9176</v>
      </c>
      <c r="AZ103" s="429">
        <f t="shared" si="43"/>
        <v>69312</v>
      </c>
      <c r="BA103" s="247">
        <f t="shared" si="43"/>
        <v>5860</v>
      </c>
      <c r="BB103" s="245">
        <f t="shared" si="43"/>
        <v>6232</v>
      </c>
      <c r="BC103" s="245">
        <f t="shared" si="43"/>
        <v>7524</v>
      </c>
      <c r="BD103" s="245">
        <f t="shared" si="43"/>
        <v>6570</v>
      </c>
      <c r="BE103" s="245">
        <f t="shared" si="43"/>
        <v>7326</v>
      </c>
      <c r="BF103" s="245">
        <f t="shared" si="43"/>
        <v>6460</v>
      </c>
      <c r="BG103" s="245">
        <f t="shared" si="43"/>
        <v>6723</v>
      </c>
      <c r="BH103" s="245">
        <f t="shared" si="43"/>
        <v>6524</v>
      </c>
      <c r="BI103" s="245">
        <f t="shared" si="43"/>
        <v>6917</v>
      </c>
      <c r="BJ103" s="245">
        <f t="shared" si="43"/>
        <v>9176</v>
      </c>
      <c r="BK103" s="245">
        <f t="shared" si="43"/>
        <v>0</v>
      </c>
      <c r="BL103" s="246">
        <f t="shared" si="43"/>
        <v>0</v>
      </c>
      <c r="BM103" s="247">
        <f t="shared" si="33"/>
        <v>144219</v>
      </c>
      <c r="BS103" s="3"/>
      <c r="BT103" s="3"/>
      <c r="BU103" s="3"/>
      <c r="BV103" s="3"/>
    </row>
    <row r="104" spans="1:74" ht="13.5" customHeight="1">
      <c r="A104" s="169" t="str">
        <f t="shared" ref="A104:A112" si="44">B$101&amp;B104</f>
        <v>E11</v>
      </c>
      <c r="B104" s="159" t="str">
        <f>$B$8</f>
        <v>1</v>
      </c>
      <c r="C104" s="568"/>
      <c r="D104" s="492"/>
      <c r="E104" s="493"/>
      <c r="F104" s="506"/>
      <c r="G104" s="213"/>
      <c r="H104" s="210"/>
      <c r="I104" s="127" t="str">
        <f>$I$8</f>
        <v>N.AMERICA</v>
      </c>
      <c r="J104" s="20"/>
      <c r="K104" s="20"/>
      <c r="L104" s="20"/>
      <c r="M104" s="20"/>
      <c r="N104" s="20"/>
      <c r="O104" s="28"/>
      <c r="P104" s="20"/>
      <c r="Q104" s="20"/>
      <c r="R104" s="20"/>
      <c r="S104" s="20"/>
      <c r="T104" s="20"/>
      <c r="U104" s="28"/>
      <c r="V104" s="20"/>
      <c r="W104" s="20"/>
      <c r="X104" s="20"/>
      <c r="Y104" s="20"/>
      <c r="Z104" s="21"/>
      <c r="AA104" s="21"/>
      <c r="AB104" s="21"/>
      <c r="AC104" s="21"/>
      <c r="AD104" s="21"/>
      <c r="AE104" s="21"/>
      <c r="AF104" s="21"/>
      <c r="AG104" s="248"/>
      <c r="AH104" s="248"/>
      <c r="AI104" s="248"/>
      <c r="AJ104" s="248"/>
      <c r="AK104" s="248"/>
      <c r="AL104" s="248"/>
      <c r="AM104" s="248"/>
      <c r="AN104" s="248"/>
      <c r="AO104" s="248"/>
      <c r="AP104" s="248"/>
      <c r="AQ104" s="248"/>
      <c r="AR104" s="248"/>
      <c r="AS104" s="248"/>
      <c r="AT104" s="248"/>
      <c r="AU104" s="248"/>
      <c r="AV104" s="248"/>
      <c r="AW104" s="248"/>
      <c r="AX104" s="248"/>
      <c r="AY104" s="430"/>
      <c r="AZ104" s="431"/>
      <c r="BA104" s="250"/>
      <c r="BB104" s="251"/>
      <c r="BC104" s="251"/>
      <c r="BD104" s="251"/>
      <c r="BE104" s="251"/>
      <c r="BF104" s="251"/>
      <c r="BG104" s="251"/>
      <c r="BH104" s="251"/>
      <c r="BI104" s="251"/>
      <c r="BJ104" s="251"/>
      <c r="BK104" s="251"/>
      <c r="BL104" s="249"/>
      <c r="BM104" s="269">
        <f t="shared" si="33"/>
        <v>0</v>
      </c>
      <c r="BS104" s="3"/>
      <c r="BT104" s="3"/>
      <c r="BU104" s="3"/>
      <c r="BV104" s="3"/>
    </row>
    <row r="105" spans="1:74" ht="13.5" customHeight="1">
      <c r="A105" s="169" t="str">
        <f t="shared" si="44"/>
        <v>E12</v>
      </c>
      <c r="B105" s="159" t="str">
        <f>$B$9</f>
        <v>2</v>
      </c>
      <c r="C105" s="568"/>
      <c r="D105" s="492"/>
      <c r="E105" s="493"/>
      <c r="F105" s="506"/>
      <c r="G105" s="213"/>
      <c r="H105" s="210"/>
      <c r="I105" s="122" t="str">
        <f>$I$9</f>
        <v>CS.AMERICA</v>
      </c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3"/>
      <c r="AA105" s="93"/>
      <c r="AB105" s="93"/>
      <c r="AC105" s="93"/>
      <c r="AD105" s="93"/>
      <c r="AE105" s="93"/>
      <c r="AF105" s="93"/>
      <c r="AG105" s="253"/>
      <c r="AH105" s="253">
        <v>20066</v>
      </c>
      <c r="AI105" s="253">
        <v>23376</v>
      </c>
      <c r="AJ105" s="253"/>
      <c r="AK105" s="253"/>
      <c r="AL105" s="253"/>
      <c r="AM105" s="253"/>
      <c r="AN105" s="253"/>
      <c r="AO105" s="253"/>
      <c r="AP105" s="253"/>
      <c r="AQ105" s="253"/>
      <c r="AR105" s="253"/>
      <c r="AS105" s="253"/>
      <c r="AT105" s="253"/>
      <c r="AU105" s="253"/>
      <c r="AV105" s="253"/>
      <c r="AW105" s="253"/>
      <c r="AX105" s="253"/>
      <c r="AY105" s="432">
        <v>2236</v>
      </c>
      <c r="AZ105" s="433">
        <v>23376</v>
      </c>
      <c r="BA105" s="255">
        <v>1713</v>
      </c>
      <c r="BB105" s="256">
        <v>2127</v>
      </c>
      <c r="BC105" s="256">
        <v>2802</v>
      </c>
      <c r="BD105" s="256">
        <v>2146</v>
      </c>
      <c r="BE105" s="256">
        <v>3421</v>
      </c>
      <c r="BF105" s="256">
        <v>2000</v>
      </c>
      <c r="BG105" s="256">
        <v>2082</v>
      </c>
      <c r="BH105" s="256">
        <v>2482</v>
      </c>
      <c r="BI105" s="256">
        <v>2367</v>
      </c>
      <c r="BJ105" s="256">
        <v>2236</v>
      </c>
      <c r="BK105" s="256"/>
      <c r="BL105" s="254"/>
      <c r="BM105" s="255">
        <f t="shared" si="33"/>
        <v>43442</v>
      </c>
      <c r="BS105" s="3"/>
      <c r="BT105" s="3"/>
      <c r="BU105" s="3"/>
      <c r="BV105" s="3"/>
    </row>
    <row r="106" spans="1:74" ht="12.75" customHeight="1">
      <c r="A106" s="169" t="str">
        <f t="shared" si="44"/>
        <v>E13</v>
      </c>
      <c r="B106" s="159" t="str">
        <f>$B$10</f>
        <v>3</v>
      </c>
      <c r="C106" s="568"/>
      <c r="D106" s="492"/>
      <c r="E106" s="493"/>
      <c r="F106" s="506"/>
      <c r="G106" s="205"/>
      <c r="H106" s="210"/>
      <c r="I106" s="122" t="str">
        <f>$I$10</f>
        <v>Europe</v>
      </c>
      <c r="J106" s="92"/>
      <c r="K106" s="92"/>
      <c r="L106" s="92"/>
      <c r="M106" s="92"/>
      <c r="N106" s="92"/>
      <c r="O106" s="94"/>
      <c r="P106" s="92"/>
      <c r="Q106" s="92"/>
      <c r="R106" s="92"/>
      <c r="S106" s="92"/>
      <c r="T106" s="92"/>
      <c r="U106" s="94"/>
      <c r="V106" s="92"/>
      <c r="W106" s="92"/>
      <c r="X106" s="92"/>
      <c r="Y106" s="92"/>
      <c r="Z106" s="93"/>
      <c r="AA106" s="93"/>
      <c r="AB106" s="93"/>
      <c r="AC106" s="93"/>
      <c r="AD106" s="93"/>
      <c r="AE106" s="93"/>
      <c r="AF106" s="93"/>
      <c r="AG106" s="253"/>
      <c r="AH106" s="253"/>
      <c r="AI106" s="253">
        <v>1098</v>
      </c>
      <c r="AJ106" s="253"/>
      <c r="AK106" s="253"/>
      <c r="AL106" s="253"/>
      <c r="AM106" s="253"/>
      <c r="AN106" s="253"/>
      <c r="AO106" s="253"/>
      <c r="AP106" s="253"/>
      <c r="AQ106" s="253"/>
      <c r="AR106" s="253"/>
      <c r="AS106" s="253"/>
      <c r="AT106" s="253"/>
      <c r="AU106" s="253"/>
      <c r="AV106" s="253"/>
      <c r="AW106" s="253"/>
      <c r="AX106" s="253"/>
      <c r="AY106" s="432">
        <v>1049</v>
      </c>
      <c r="AZ106" s="433">
        <v>1098</v>
      </c>
      <c r="BA106" s="255"/>
      <c r="BB106" s="256"/>
      <c r="BC106" s="256"/>
      <c r="BD106" s="256"/>
      <c r="BE106" s="256"/>
      <c r="BF106" s="256"/>
      <c r="BG106" s="256"/>
      <c r="BH106" s="256"/>
      <c r="BI106" s="256">
        <v>49</v>
      </c>
      <c r="BJ106" s="256">
        <v>1049</v>
      </c>
      <c r="BK106" s="256"/>
      <c r="BL106" s="254"/>
      <c r="BM106" s="255">
        <f t="shared" si="33"/>
        <v>1098</v>
      </c>
      <c r="BS106" s="3"/>
      <c r="BT106" s="3"/>
      <c r="BU106" s="3"/>
      <c r="BV106" s="3"/>
    </row>
    <row r="107" spans="1:74" ht="12.75" customHeight="1">
      <c r="A107" s="169" t="str">
        <f t="shared" si="44"/>
        <v>E14</v>
      </c>
      <c r="B107" s="159" t="str">
        <f>$B$11</f>
        <v>4</v>
      </c>
      <c r="C107" s="568"/>
      <c r="D107" s="504"/>
      <c r="E107" s="505"/>
      <c r="F107" s="506"/>
      <c r="G107" s="205"/>
      <c r="H107" s="498"/>
      <c r="I107" s="122" t="str">
        <f>$I$11</f>
        <v>ASIA</v>
      </c>
      <c r="J107" s="92"/>
      <c r="K107" s="92"/>
      <c r="L107" s="92"/>
      <c r="M107" s="92"/>
      <c r="N107" s="92"/>
      <c r="O107" s="94"/>
      <c r="P107" s="92"/>
      <c r="Q107" s="92"/>
      <c r="R107" s="92"/>
      <c r="S107" s="92"/>
      <c r="T107" s="92"/>
      <c r="U107" s="94"/>
      <c r="V107" s="92"/>
      <c r="W107" s="92"/>
      <c r="X107" s="92"/>
      <c r="Y107" s="92"/>
      <c r="Z107" s="93"/>
      <c r="AA107" s="92"/>
      <c r="AB107" s="93"/>
      <c r="AC107" s="92"/>
      <c r="AD107" s="92"/>
      <c r="AE107" s="92"/>
      <c r="AF107" s="92"/>
      <c r="AG107" s="258">
        <v>16477</v>
      </c>
      <c r="AH107" s="258">
        <v>34231</v>
      </c>
      <c r="AI107" s="258">
        <v>36700</v>
      </c>
      <c r="AJ107" s="258"/>
      <c r="AK107" s="258"/>
      <c r="AL107" s="258"/>
      <c r="AM107" s="258"/>
      <c r="AN107" s="258"/>
      <c r="AO107" s="258"/>
      <c r="AP107" s="258"/>
      <c r="AQ107" s="258"/>
      <c r="AR107" s="258"/>
      <c r="AS107" s="258"/>
      <c r="AT107" s="258"/>
      <c r="AU107" s="258"/>
      <c r="AV107" s="258"/>
      <c r="AW107" s="258"/>
      <c r="AX107" s="258"/>
      <c r="AY107" s="432">
        <v>3741</v>
      </c>
      <c r="AZ107" s="433">
        <v>36700</v>
      </c>
      <c r="BA107" s="255">
        <v>3617</v>
      </c>
      <c r="BB107" s="256">
        <v>3154</v>
      </c>
      <c r="BC107" s="256">
        <v>3560</v>
      </c>
      <c r="BD107" s="256">
        <v>3710</v>
      </c>
      <c r="BE107" s="256">
        <v>3450</v>
      </c>
      <c r="BF107" s="256">
        <v>3974</v>
      </c>
      <c r="BG107" s="256">
        <v>4119</v>
      </c>
      <c r="BH107" s="256">
        <v>3517</v>
      </c>
      <c r="BI107" s="256">
        <v>3858</v>
      </c>
      <c r="BJ107" s="256">
        <v>3741</v>
      </c>
      <c r="BK107" s="256"/>
      <c r="BL107" s="254"/>
      <c r="BM107" s="255">
        <f t="shared" si="33"/>
        <v>87408</v>
      </c>
      <c r="BS107" s="3"/>
      <c r="BT107" s="3"/>
      <c r="BU107" s="3"/>
      <c r="BV107" s="3"/>
    </row>
    <row r="108" spans="1:74" ht="12.75" customHeight="1">
      <c r="A108" s="169" t="str">
        <f t="shared" si="44"/>
        <v>E1C</v>
      </c>
      <c r="B108" s="159" t="s">
        <v>204</v>
      </c>
      <c r="C108" s="568"/>
      <c r="D108" s="504"/>
      <c r="E108" s="505"/>
      <c r="F108" s="506"/>
      <c r="G108" s="211"/>
      <c r="H108" s="498"/>
      <c r="I108" s="122" t="s">
        <v>205</v>
      </c>
      <c r="J108" s="92"/>
      <c r="K108" s="92"/>
      <c r="L108" s="92"/>
      <c r="M108" s="92"/>
      <c r="N108" s="92"/>
      <c r="O108" s="94"/>
      <c r="P108" s="92"/>
      <c r="Q108" s="92"/>
      <c r="R108" s="92"/>
      <c r="S108" s="92"/>
      <c r="T108" s="92"/>
      <c r="U108" s="94"/>
      <c r="V108" s="92"/>
      <c r="W108" s="92"/>
      <c r="X108" s="92"/>
      <c r="Y108" s="92"/>
      <c r="Z108" s="93"/>
      <c r="AA108" s="92"/>
      <c r="AB108" s="93"/>
      <c r="AC108" s="92"/>
      <c r="AD108" s="92"/>
      <c r="AE108" s="92"/>
      <c r="AF108" s="92"/>
      <c r="AG108" s="258"/>
      <c r="AH108" s="258"/>
      <c r="AI108" s="258"/>
      <c r="AJ108" s="258"/>
      <c r="AK108" s="258"/>
      <c r="AL108" s="258"/>
      <c r="AM108" s="258"/>
      <c r="AN108" s="258"/>
      <c r="AO108" s="258"/>
      <c r="AP108" s="258"/>
      <c r="AQ108" s="258"/>
      <c r="AR108" s="258"/>
      <c r="AS108" s="258"/>
      <c r="AT108" s="258"/>
      <c r="AU108" s="258"/>
      <c r="AV108" s="258"/>
      <c r="AW108" s="258"/>
      <c r="AX108" s="258"/>
      <c r="AY108" s="432"/>
      <c r="AZ108" s="433"/>
      <c r="BA108" s="255"/>
      <c r="BB108" s="256"/>
      <c r="BC108" s="256"/>
      <c r="BD108" s="256"/>
      <c r="BE108" s="256"/>
      <c r="BF108" s="256"/>
      <c r="BG108" s="256"/>
      <c r="BH108" s="256"/>
      <c r="BI108" s="256"/>
      <c r="BJ108" s="256"/>
      <c r="BK108" s="256"/>
      <c r="BL108" s="254"/>
      <c r="BM108" s="255">
        <f>SUM(J108:AX108)</f>
        <v>0</v>
      </c>
      <c r="BS108" s="3"/>
      <c r="BT108" s="3"/>
      <c r="BU108" s="3"/>
      <c r="BV108" s="3"/>
    </row>
    <row r="109" spans="1:74" ht="13.2" customHeight="1">
      <c r="A109" s="169" t="str">
        <f t="shared" si="44"/>
        <v>E15</v>
      </c>
      <c r="B109" s="159" t="str">
        <f>$B$13</f>
        <v>5</v>
      </c>
      <c r="C109" s="568"/>
      <c r="D109" s="504"/>
      <c r="E109" s="505"/>
      <c r="F109" s="506"/>
      <c r="G109" s="211"/>
      <c r="H109" s="498"/>
      <c r="I109" s="122" t="str">
        <f>$I$13</f>
        <v>OCE</v>
      </c>
      <c r="J109" s="92"/>
      <c r="K109" s="92"/>
      <c r="L109" s="92"/>
      <c r="M109" s="92"/>
      <c r="N109" s="92"/>
      <c r="O109" s="94"/>
      <c r="P109" s="92"/>
      <c r="Q109" s="92"/>
      <c r="R109" s="92"/>
      <c r="S109" s="92"/>
      <c r="T109" s="92"/>
      <c r="U109" s="94"/>
      <c r="V109" s="92"/>
      <c r="W109" s="92"/>
      <c r="X109" s="92"/>
      <c r="Y109" s="92"/>
      <c r="Z109" s="93"/>
      <c r="AA109" s="92"/>
      <c r="AB109" s="93"/>
      <c r="AC109" s="92"/>
      <c r="AD109" s="92"/>
      <c r="AE109" s="92"/>
      <c r="AF109" s="92"/>
      <c r="AG109" s="258"/>
      <c r="AH109" s="258"/>
      <c r="AI109" s="258">
        <v>1066</v>
      </c>
      <c r="AJ109" s="258"/>
      <c r="AK109" s="258"/>
      <c r="AL109" s="258"/>
      <c r="AM109" s="258"/>
      <c r="AN109" s="258"/>
      <c r="AO109" s="258"/>
      <c r="AP109" s="258"/>
      <c r="AQ109" s="258"/>
      <c r="AR109" s="258"/>
      <c r="AS109" s="258"/>
      <c r="AT109" s="258"/>
      <c r="AU109" s="258"/>
      <c r="AV109" s="258"/>
      <c r="AW109" s="258"/>
      <c r="AX109" s="258"/>
      <c r="AY109" s="432">
        <v>1014</v>
      </c>
      <c r="AZ109" s="433">
        <v>1066</v>
      </c>
      <c r="BA109" s="255"/>
      <c r="BB109" s="256"/>
      <c r="BC109" s="256"/>
      <c r="BD109" s="256"/>
      <c r="BE109" s="256"/>
      <c r="BF109" s="256"/>
      <c r="BG109" s="256"/>
      <c r="BH109" s="256"/>
      <c r="BI109" s="256">
        <v>52</v>
      </c>
      <c r="BJ109" s="256">
        <v>1014</v>
      </c>
      <c r="BK109" s="256"/>
      <c r="BL109" s="254"/>
      <c r="BM109" s="255">
        <f t="shared" si="33"/>
        <v>1066</v>
      </c>
      <c r="BS109" s="3"/>
      <c r="BT109" s="3"/>
      <c r="BU109" s="3"/>
      <c r="BV109" s="3"/>
    </row>
    <row r="110" spans="1:74" ht="13.2" customHeight="1">
      <c r="A110" s="169" t="str">
        <f t="shared" si="44"/>
        <v>E16</v>
      </c>
      <c r="B110" s="159" t="str">
        <f>$B$14</f>
        <v>6</v>
      </c>
      <c r="C110" s="568"/>
      <c r="D110" s="504"/>
      <c r="E110" s="505"/>
      <c r="F110" s="506"/>
      <c r="G110" s="213"/>
      <c r="H110" s="498"/>
      <c r="I110" s="122" t="str">
        <f>$I$14</f>
        <v>MIDDLE EAS</v>
      </c>
      <c r="J110" s="92"/>
      <c r="K110" s="92"/>
      <c r="L110" s="92"/>
      <c r="M110" s="92"/>
      <c r="N110" s="92"/>
      <c r="O110" s="94"/>
      <c r="P110" s="92"/>
      <c r="Q110" s="92"/>
      <c r="R110" s="92"/>
      <c r="S110" s="92"/>
      <c r="T110" s="92"/>
      <c r="U110" s="94"/>
      <c r="V110" s="92"/>
      <c r="W110" s="92"/>
      <c r="X110" s="92"/>
      <c r="Y110" s="92"/>
      <c r="Z110" s="93"/>
      <c r="AA110" s="92"/>
      <c r="AB110" s="93"/>
      <c r="AC110" s="92"/>
      <c r="AD110" s="92"/>
      <c r="AE110" s="92"/>
      <c r="AF110" s="92"/>
      <c r="AG110" s="258"/>
      <c r="AH110" s="258">
        <v>3365</v>
      </c>
      <c r="AI110" s="258">
        <v>4333</v>
      </c>
      <c r="AJ110" s="258"/>
      <c r="AK110" s="258"/>
      <c r="AL110" s="258"/>
      <c r="AM110" s="258"/>
      <c r="AN110" s="258"/>
      <c r="AO110" s="258"/>
      <c r="AP110" s="258"/>
      <c r="AQ110" s="258"/>
      <c r="AR110" s="258"/>
      <c r="AS110" s="258"/>
      <c r="AT110" s="258"/>
      <c r="AU110" s="258"/>
      <c r="AV110" s="258"/>
      <c r="AW110" s="258"/>
      <c r="AX110" s="258"/>
      <c r="AY110" s="432">
        <v>879</v>
      </c>
      <c r="AZ110" s="433">
        <v>4333</v>
      </c>
      <c r="BA110" s="255">
        <v>335</v>
      </c>
      <c r="BB110" s="256">
        <v>470</v>
      </c>
      <c r="BC110" s="256">
        <v>533</v>
      </c>
      <c r="BD110" s="256">
        <v>374</v>
      </c>
      <c r="BE110" s="256">
        <v>342</v>
      </c>
      <c r="BF110" s="256">
        <v>378</v>
      </c>
      <c r="BG110" s="256">
        <v>453</v>
      </c>
      <c r="BH110" s="256">
        <v>238</v>
      </c>
      <c r="BI110" s="256">
        <v>331</v>
      </c>
      <c r="BJ110" s="256">
        <v>879</v>
      </c>
      <c r="BK110" s="256"/>
      <c r="BL110" s="254"/>
      <c r="BM110" s="255">
        <f t="shared" si="33"/>
        <v>7698</v>
      </c>
      <c r="BS110" s="3"/>
      <c r="BT110" s="3"/>
      <c r="BU110" s="3"/>
      <c r="BV110" s="3"/>
    </row>
    <row r="111" spans="1:74" ht="13.2" customHeight="1">
      <c r="A111" s="169" t="str">
        <f t="shared" si="44"/>
        <v>E17</v>
      </c>
      <c r="B111" s="159" t="str">
        <f>$B$15</f>
        <v>7</v>
      </c>
      <c r="C111" s="568"/>
      <c r="D111" s="504"/>
      <c r="E111" s="505"/>
      <c r="F111" s="506"/>
      <c r="G111" s="213"/>
      <c r="H111" s="498"/>
      <c r="I111" s="122" t="str">
        <f>$I$15</f>
        <v xml:space="preserve">AFRICA   </v>
      </c>
      <c r="J111" s="92"/>
      <c r="K111" s="92"/>
      <c r="L111" s="92"/>
      <c r="M111" s="92"/>
      <c r="N111" s="92"/>
      <c r="O111" s="94"/>
      <c r="P111" s="92"/>
      <c r="Q111" s="92"/>
      <c r="R111" s="92"/>
      <c r="S111" s="92"/>
      <c r="T111" s="92"/>
      <c r="U111" s="94"/>
      <c r="V111" s="92"/>
      <c r="W111" s="92"/>
      <c r="X111" s="92"/>
      <c r="Y111" s="92"/>
      <c r="Z111" s="93"/>
      <c r="AA111" s="92"/>
      <c r="AB111" s="93"/>
      <c r="AC111" s="92"/>
      <c r="AD111" s="92"/>
      <c r="AE111" s="92"/>
      <c r="AF111" s="92"/>
      <c r="AG111" s="258"/>
      <c r="AH111" s="258">
        <v>768</v>
      </c>
      <c r="AI111" s="258">
        <v>2739</v>
      </c>
      <c r="AJ111" s="258"/>
      <c r="AK111" s="258"/>
      <c r="AL111" s="258"/>
      <c r="AM111" s="258"/>
      <c r="AN111" s="258"/>
      <c r="AO111" s="258"/>
      <c r="AP111" s="258"/>
      <c r="AQ111" s="258"/>
      <c r="AR111" s="258"/>
      <c r="AS111" s="258"/>
      <c r="AT111" s="258"/>
      <c r="AU111" s="258"/>
      <c r="AV111" s="258"/>
      <c r="AW111" s="258"/>
      <c r="AX111" s="258"/>
      <c r="AY111" s="432">
        <v>257</v>
      </c>
      <c r="AZ111" s="433">
        <v>2739</v>
      </c>
      <c r="BA111" s="255">
        <v>195</v>
      </c>
      <c r="BB111" s="256">
        <v>481</v>
      </c>
      <c r="BC111" s="256">
        <v>629</v>
      </c>
      <c r="BD111" s="256">
        <v>340</v>
      </c>
      <c r="BE111" s="256">
        <v>113</v>
      </c>
      <c r="BF111" s="256">
        <v>108</v>
      </c>
      <c r="BG111" s="256">
        <v>69</v>
      </c>
      <c r="BH111" s="256">
        <v>287</v>
      </c>
      <c r="BI111" s="256">
        <v>260</v>
      </c>
      <c r="BJ111" s="256">
        <v>257</v>
      </c>
      <c r="BK111" s="256"/>
      <c r="BL111" s="254"/>
      <c r="BM111" s="255">
        <f t="shared" si="33"/>
        <v>3507</v>
      </c>
      <c r="BS111" s="3"/>
      <c r="BT111" s="3"/>
      <c r="BU111" s="3"/>
      <c r="BV111" s="3"/>
    </row>
    <row r="112" spans="1:74" ht="13.2" customHeight="1" thickBot="1">
      <c r="A112" s="169" t="str">
        <f t="shared" si="44"/>
        <v>E1Z</v>
      </c>
      <c r="B112" s="159" t="str">
        <f>$B$16</f>
        <v>Z</v>
      </c>
      <c r="C112" s="568"/>
      <c r="D112" s="569"/>
      <c r="E112" s="570"/>
      <c r="F112" s="571"/>
      <c r="G112" s="208"/>
      <c r="H112" s="499"/>
      <c r="I112" s="128" t="str">
        <f>$I$16</f>
        <v>Others</v>
      </c>
      <c r="J112" s="90"/>
      <c r="K112" s="90"/>
      <c r="L112" s="90"/>
      <c r="M112" s="90"/>
      <c r="N112" s="90"/>
      <c r="O112" s="102"/>
      <c r="P112" s="90"/>
      <c r="Q112" s="90"/>
      <c r="R112" s="90"/>
      <c r="S112" s="90"/>
      <c r="T112" s="90"/>
      <c r="U112" s="102"/>
      <c r="V112" s="90"/>
      <c r="W112" s="90"/>
      <c r="X112" s="90"/>
      <c r="Y112" s="90"/>
      <c r="Z112" s="91"/>
      <c r="AA112" s="90"/>
      <c r="AB112" s="91"/>
      <c r="AC112" s="90"/>
      <c r="AD112" s="90"/>
      <c r="AE112" s="90"/>
      <c r="AF112" s="90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434"/>
      <c r="AZ112" s="435"/>
      <c r="BA112" s="262"/>
      <c r="BB112" s="263"/>
      <c r="BC112" s="263"/>
      <c r="BD112" s="263"/>
      <c r="BE112" s="263"/>
      <c r="BF112" s="263"/>
      <c r="BG112" s="263"/>
      <c r="BH112" s="263"/>
      <c r="BI112" s="263"/>
      <c r="BJ112" s="263"/>
      <c r="BK112" s="263"/>
      <c r="BL112" s="261"/>
      <c r="BM112" s="264">
        <f t="shared" si="33"/>
        <v>0</v>
      </c>
      <c r="BS112" s="3"/>
      <c r="BT112" s="3"/>
      <c r="BU112" s="3"/>
      <c r="BV112" s="3"/>
    </row>
    <row r="113" spans="1:74" ht="13.2" customHeight="1">
      <c r="A113" s="157" t="s">
        <v>10</v>
      </c>
      <c r="B113" s="168" t="s">
        <v>227</v>
      </c>
      <c r="C113" s="568"/>
      <c r="D113" s="586" t="s">
        <v>157</v>
      </c>
      <c r="E113" s="587"/>
      <c r="F113" s="572"/>
      <c r="G113" s="486" t="s">
        <v>64</v>
      </c>
      <c r="H113" s="487"/>
      <c r="I113" s="487"/>
      <c r="J113" s="24">
        <f t="shared" ref="J113:AO113" si="45">J114+J115</f>
        <v>0</v>
      </c>
      <c r="K113" s="24">
        <f t="shared" si="45"/>
        <v>0</v>
      </c>
      <c r="L113" s="24">
        <f t="shared" si="45"/>
        <v>0</v>
      </c>
      <c r="M113" s="24">
        <f t="shared" si="45"/>
        <v>0</v>
      </c>
      <c r="N113" s="24">
        <f t="shared" si="45"/>
        <v>0</v>
      </c>
      <c r="O113" s="24">
        <f t="shared" si="45"/>
        <v>0</v>
      </c>
      <c r="P113" s="24">
        <f t="shared" si="45"/>
        <v>0</v>
      </c>
      <c r="Q113" s="24">
        <f t="shared" si="45"/>
        <v>0</v>
      </c>
      <c r="R113" s="24">
        <f t="shared" si="45"/>
        <v>0</v>
      </c>
      <c r="S113" s="24">
        <f t="shared" si="45"/>
        <v>0</v>
      </c>
      <c r="T113" s="24">
        <f t="shared" si="45"/>
        <v>0</v>
      </c>
      <c r="U113" s="24">
        <f t="shared" si="45"/>
        <v>0</v>
      </c>
      <c r="V113" s="24">
        <f t="shared" si="45"/>
        <v>0</v>
      </c>
      <c r="W113" s="24">
        <f t="shared" si="45"/>
        <v>0</v>
      </c>
      <c r="X113" s="24">
        <f t="shared" si="45"/>
        <v>0</v>
      </c>
      <c r="Y113" s="24">
        <f t="shared" si="45"/>
        <v>0</v>
      </c>
      <c r="Z113" s="24">
        <f t="shared" si="45"/>
        <v>0</v>
      </c>
      <c r="AA113" s="24">
        <f t="shared" si="45"/>
        <v>0</v>
      </c>
      <c r="AB113" s="24">
        <f t="shared" si="45"/>
        <v>0</v>
      </c>
      <c r="AC113" s="24">
        <f t="shared" si="45"/>
        <v>0</v>
      </c>
      <c r="AD113" s="24">
        <f t="shared" si="45"/>
        <v>0</v>
      </c>
      <c r="AE113" s="24">
        <f t="shared" si="45"/>
        <v>0</v>
      </c>
      <c r="AF113" s="24">
        <f t="shared" si="45"/>
        <v>8591</v>
      </c>
      <c r="AG113" s="275">
        <f t="shared" si="45"/>
        <v>6471</v>
      </c>
      <c r="AH113" s="275">
        <f t="shared" si="45"/>
        <v>4763</v>
      </c>
      <c r="AI113" s="275">
        <f t="shared" si="45"/>
        <v>2357</v>
      </c>
      <c r="AJ113" s="275">
        <f t="shared" si="45"/>
        <v>0</v>
      </c>
      <c r="AK113" s="275">
        <f t="shared" si="45"/>
        <v>0</v>
      </c>
      <c r="AL113" s="275">
        <f t="shared" si="45"/>
        <v>0</v>
      </c>
      <c r="AM113" s="275">
        <f t="shared" si="45"/>
        <v>0</v>
      </c>
      <c r="AN113" s="275">
        <f t="shared" si="45"/>
        <v>0</v>
      </c>
      <c r="AO113" s="275">
        <f t="shared" si="45"/>
        <v>0</v>
      </c>
      <c r="AP113" s="275">
        <f t="shared" ref="AP113:BL113" si="46">AP114+AP115</f>
        <v>0</v>
      </c>
      <c r="AQ113" s="275">
        <f t="shared" si="46"/>
        <v>0</v>
      </c>
      <c r="AR113" s="275">
        <f t="shared" si="46"/>
        <v>0</v>
      </c>
      <c r="AS113" s="275">
        <f t="shared" si="46"/>
        <v>0</v>
      </c>
      <c r="AT113" s="275">
        <f t="shared" si="46"/>
        <v>0</v>
      </c>
      <c r="AU113" s="275">
        <f t="shared" si="46"/>
        <v>0</v>
      </c>
      <c r="AV113" s="275">
        <f t="shared" si="46"/>
        <v>0</v>
      </c>
      <c r="AW113" s="275">
        <f t="shared" si="46"/>
        <v>0</v>
      </c>
      <c r="AX113" s="275">
        <f t="shared" si="46"/>
        <v>0</v>
      </c>
      <c r="AY113" s="52">
        <f t="shared" si="46"/>
        <v>249</v>
      </c>
      <c r="AZ113" s="438">
        <f t="shared" si="46"/>
        <v>2357</v>
      </c>
      <c r="BA113" s="277">
        <f t="shared" si="46"/>
        <v>190</v>
      </c>
      <c r="BB113" s="278">
        <f t="shared" si="46"/>
        <v>232</v>
      </c>
      <c r="BC113" s="278">
        <f t="shared" si="46"/>
        <v>233</v>
      </c>
      <c r="BD113" s="278">
        <f t="shared" si="46"/>
        <v>167</v>
      </c>
      <c r="BE113" s="278">
        <f t="shared" si="46"/>
        <v>222</v>
      </c>
      <c r="BF113" s="278">
        <f t="shared" si="46"/>
        <v>359</v>
      </c>
      <c r="BG113" s="278">
        <f t="shared" si="46"/>
        <v>265</v>
      </c>
      <c r="BH113" s="278">
        <f t="shared" si="46"/>
        <v>235</v>
      </c>
      <c r="BI113" s="278">
        <f t="shared" si="46"/>
        <v>205</v>
      </c>
      <c r="BJ113" s="278">
        <f t="shared" si="46"/>
        <v>249</v>
      </c>
      <c r="BK113" s="278">
        <f t="shared" si="46"/>
        <v>0</v>
      </c>
      <c r="BL113" s="276">
        <f t="shared" si="46"/>
        <v>0</v>
      </c>
      <c r="BM113" s="286">
        <f t="shared" si="33"/>
        <v>22182</v>
      </c>
      <c r="BS113" s="3"/>
      <c r="BT113" s="3"/>
      <c r="BU113" s="3"/>
      <c r="BV113" s="3"/>
    </row>
    <row r="114" spans="1:74" ht="13.2" customHeight="1">
      <c r="A114" s="169" t="str">
        <f>B$113&amp;B114</f>
        <v>E29</v>
      </c>
      <c r="B114" s="159" t="str">
        <f>$B$6</f>
        <v>9</v>
      </c>
      <c r="C114" s="568"/>
      <c r="D114" s="573"/>
      <c r="E114" s="574"/>
      <c r="F114" s="575"/>
      <c r="G114" s="210"/>
      <c r="H114" s="488" t="s">
        <v>63</v>
      </c>
      <c r="I114" s="489"/>
      <c r="J114" s="12"/>
      <c r="K114" s="12"/>
      <c r="L114" s="12"/>
      <c r="M114" s="12"/>
      <c r="N114" s="12"/>
      <c r="O114" s="13"/>
      <c r="P114" s="12"/>
      <c r="Q114" s="12"/>
      <c r="R114" s="12"/>
      <c r="S114" s="12"/>
      <c r="T114" s="12"/>
      <c r="U114" s="13"/>
      <c r="V114" s="12"/>
      <c r="W114" s="12"/>
      <c r="X114" s="12"/>
      <c r="Y114" s="12"/>
      <c r="Z114" s="14"/>
      <c r="AA114" s="14"/>
      <c r="AB114" s="14"/>
      <c r="AC114" s="14"/>
      <c r="AD114" s="14"/>
      <c r="AE114" s="14"/>
      <c r="AF114" s="14"/>
      <c r="AG114" s="244"/>
      <c r="AH114" s="244"/>
      <c r="AI114" s="244"/>
      <c r="AJ114" s="244"/>
      <c r="AK114" s="244"/>
      <c r="AL114" s="244"/>
      <c r="AM114" s="244"/>
      <c r="AN114" s="244"/>
      <c r="AO114" s="244"/>
      <c r="AP114" s="244"/>
      <c r="AQ114" s="244"/>
      <c r="AR114" s="244"/>
      <c r="AS114" s="244"/>
      <c r="AT114" s="244"/>
      <c r="AU114" s="244"/>
      <c r="AV114" s="244"/>
      <c r="AW114" s="244"/>
      <c r="AX114" s="245"/>
      <c r="AY114" s="436"/>
      <c r="AZ114" s="437"/>
      <c r="BA114" s="267"/>
      <c r="BB114" s="268"/>
      <c r="BC114" s="268"/>
      <c r="BD114" s="268"/>
      <c r="BE114" s="268"/>
      <c r="BF114" s="268"/>
      <c r="BG114" s="268"/>
      <c r="BH114" s="268"/>
      <c r="BI114" s="268"/>
      <c r="BJ114" s="268"/>
      <c r="BK114" s="268"/>
      <c r="BL114" s="266"/>
      <c r="BM114" s="272">
        <f t="shared" si="33"/>
        <v>0</v>
      </c>
      <c r="BS114" s="3"/>
      <c r="BT114" s="3"/>
      <c r="BU114" s="3"/>
      <c r="BV114" s="3"/>
    </row>
    <row r="115" spans="1:74" ht="13.2" customHeight="1">
      <c r="A115" s="169"/>
      <c r="C115" s="568"/>
      <c r="D115" s="573"/>
      <c r="E115" s="574"/>
      <c r="F115" s="575"/>
      <c r="G115" s="211"/>
      <c r="H115" s="490" t="s">
        <v>62</v>
      </c>
      <c r="I115" s="491"/>
      <c r="J115" s="17">
        <f t="shared" ref="J115:AO115" si="47">SUM(J116:J124)</f>
        <v>0</v>
      </c>
      <c r="K115" s="17">
        <f t="shared" si="47"/>
        <v>0</v>
      </c>
      <c r="L115" s="17">
        <f t="shared" si="47"/>
        <v>0</v>
      </c>
      <c r="M115" s="17">
        <f t="shared" si="47"/>
        <v>0</v>
      </c>
      <c r="N115" s="17">
        <f t="shared" si="47"/>
        <v>0</v>
      </c>
      <c r="O115" s="17">
        <f t="shared" si="47"/>
        <v>0</v>
      </c>
      <c r="P115" s="17">
        <f t="shared" si="47"/>
        <v>0</v>
      </c>
      <c r="Q115" s="17">
        <f t="shared" si="47"/>
        <v>0</v>
      </c>
      <c r="R115" s="17">
        <f t="shared" si="47"/>
        <v>0</v>
      </c>
      <c r="S115" s="17">
        <f t="shared" si="47"/>
        <v>0</v>
      </c>
      <c r="T115" s="17">
        <f t="shared" si="47"/>
        <v>0</v>
      </c>
      <c r="U115" s="17">
        <f t="shared" si="47"/>
        <v>0</v>
      </c>
      <c r="V115" s="17">
        <f t="shared" si="47"/>
        <v>0</v>
      </c>
      <c r="W115" s="17">
        <f t="shared" si="47"/>
        <v>0</v>
      </c>
      <c r="X115" s="17">
        <f t="shared" si="47"/>
        <v>0</v>
      </c>
      <c r="Y115" s="17">
        <f t="shared" si="47"/>
        <v>0</v>
      </c>
      <c r="Z115" s="17">
        <f t="shared" si="47"/>
        <v>0</v>
      </c>
      <c r="AA115" s="17">
        <f t="shared" si="47"/>
        <v>0</v>
      </c>
      <c r="AB115" s="17">
        <f t="shared" si="47"/>
        <v>0</v>
      </c>
      <c r="AC115" s="17">
        <f t="shared" si="47"/>
        <v>0</v>
      </c>
      <c r="AD115" s="17">
        <f t="shared" si="47"/>
        <v>0</v>
      </c>
      <c r="AE115" s="17">
        <f t="shared" si="47"/>
        <v>0</v>
      </c>
      <c r="AF115" s="17">
        <f t="shared" si="47"/>
        <v>8591</v>
      </c>
      <c r="AG115" s="282">
        <f t="shared" si="47"/>
        <v>6471</v>
      </c>
      <c r="AH115" s="282">
        <f t="shared" si="47"/>
        <v>4763</v>
      </c>
      <c r="AI115" s="282">
        <f t="shared" si="47"/>
        <v>2357</v>
      </c>
      <c r="AJ115" s="282">
        <f t="shared" si="47"/>
        <v>0</v>
      </c>
      <c r="AK115" s="282">
        <f t="shared" si="47"/>
        <v>0</v>
      </c>
      <c r="AL115" s="282">
        <f t="shared" si="47"/>
        <v>0</v>
      </c>
      <c r="AM115" s="282">
        <f t="shared" si="47"/>
        <v>0</v>
      </c>
      <c r="AN115" s="282">
        <f t="shared" si="47"/>
        <v>0</v>
      </c>
      <c r="AO115" s="282">
        <f t="shared" si="47"/>
        <v>0</v>
      </c>
      <c r="AP115" s="282">
        <f t="shared" ref="AP115:BL115" si="48">SUM(AP116:AP124)</f>
        <v>0</v>
      </c>
      <c r="AQ115" s="282">
        <f t="shared" si="48"/>
        <v>0</v>
      </c>
      <c r="AR115" s="282">
        <f t="shared" si="48"/>
        <v>0</v>
      </c>
      <c r="AS115" s="282">
        <f t="shared" si="48"/>
        <v>0</v>
      </c>
      <c r="AT115" s="282">
        <f t="shared" si="48"/>
        <v>0</v>
      </c>
      <c r="AU115" s="282">
        <f t="shared" si="48"/>
        <v>0</v>
      </c>
      <c r="AV115" s="282">
        <f t="shared" si="48"/>
        <v>0</v>
      </c>
      <c r="AW115" s="282">
        <f t="shared" si="48"/>
        <v>0</v>
      </c>
      <c r="AX115" s="282">
        <f t="shared" si="48"/>
        <v>0</v>
      </c>
      <c r="AY115" s="26">
        <f t="shared" si="48"/>
        <v>249</v>
      </c>
      <c r="AZ115" s="439">
        <f t="shared" si="48"/>
        <v>2357</v>
      </c>
      <c r="BA115" s="281">
        <f t="shared" si="48"/>
        <v>190</v>
      </c>
      <c r="BB115" s="282">
        <f t="shared" si="48"/>
        <v>232</v>
      </c>
      <c r="BC115" s="282">
        <f t="shared" si="48"/>
        <v>233</v>
      </c>
      <c r="BD115" s="282">
        <f t="shared" si="48"/>
        <v>167</v>
      </c>
      <c r="BE115" s="282">
        <f t="shared" si="48"/>
        <v>222</v>
      </c>
      <c r="BF115" s="282">
        <f t="shared" si="48"/>
        <v>359</v>
      </c>
      <c r="BG115" s="282">
        <f t="shared" si="48"/>
        <v>265</v>
      </c>
      <c r="BH115" s="282">
        <f t="shared" si="48"/>
        <v>235</v>
      </c>
      <c r="BI115" s="282">
        <f t="shared" si="48"/>
        <v>205</v>
      </c>
      <c r="BJ115" s="282">
        <f t="shared" si="48"/>
        <v>249</v>
      </c>
      <c r="BK115" s="282">
        <f t="shared" si="48"/>
        <v>0</v>
      </c>
      <c r="BL115" s="280">
        <f t="shared" si="48"/>
        <v>0</v>
      </c>
      <c r="BM115" s="272">
        <f t="shared" si="33"/>
        <v>22182</v>
      </c>
      <c r="BS115" s="3"/>
      <c r="BT115" s="3"/>
      <c r="BU115" s="3"/>
      <c r="BV115" s="3"/>
    </row>
    <row r="116" spans="1:74" ht="13.2" customHeight="1">
      <c r="A116" s="169" t="str">
        <f t="shared" ref="A116:A124" si="49">B$113&amp;B116</f>
        <v>E21</v>
      </c>
      <c r="B116" s="159" t="str">
        <f>$B$8</f>
        <v>1</v>
      </c>
      <c r="C116" s="568"/>
      <c r="D116" s="573"/>
      <c r="E116" s="574"/>
      <c r="F116" s="575"/>
      <c r="G116" s="213"/>
      <c r="H116" s="210"/>
      <c r="I116" s="127" t="str">
        <f>$I$8</f>
        <v>N.AMERICA</v>
      </c>
      <c r="J116" s="20"/>
      <c r="K116" s="20"/>
      <c r="L116" s="20"/>
      <c r="M116" s="20"/>
      <c r="N116" s="20"/>
      <c r="O116" s="28"/>
      <c r="P116" s="20"/>
      <c r="Q116" s="20"/>
      <c r="R116" s="20"/>
      <c r="S116" s="20"/>
      <c r="T116" s="20"/>
      <c r="U116" s="28"/>
      <c r="V116" s="20"/>
      <c r="W116" s="20"/>
      <c r="X116" s="20"/>
      <c r="Y116" s="20"/>
      <c r="Z116" s="21"/>
      <c r="AA116" s="21"/>
      <c r="AB116" s="21"/>
      <c r="AC116" s="21"/>
      <c r="AD116" s="21"/>
      <c r="AE116" s="21"/>
      <c r="AF116" s="21"/>
      <c r="AG116" s="248"/>
      <c r="AH116" s="248"/>
      <c r="AI116" s="248"/>
      <c r="AJ116" s="248"/>
      <c r="AK116" s="248"/>
      <c r="AL116" s="248"/>
      <c r="AM116" s="248"/>
      <c r="AN116" s="248"/>
      <c r="AO116" s="248"/>
      <c r="AP116" s="248"/>
      <c r="AQ116" s="248"/>
      <c r="AR116" s="248"/>
      <c r="AS116" s="248"/>
      <c r="AT116" s="248"/>
      <c r="AU116" s="248"/>
      <c r="AV116" s="248"/>
      <c r="AW116" s="248"/>
      <c r="AX116" s="248"/>
      <c r="AY116" s="430"/>
      <c r="AZ116" s="431"/>
      <c r="BA116" s="250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49"/>
      <c r="BM116" s="272">
        <f t="shared" si="33"/>
        <v>0</v>
      </c>
      <c r="BS116" s="3"/>
      <c r="BT116" s="3"/>
      <c r="BU116" s="3"/>
      <c r="BV116" s="3"/>
    </row>
    <row r="117" spans="1:74" ht="13.2" customHeight="1">
      <c r="A117" s="169" t="str">
        <f t="shared" si="49"/>
        <v>E22</v>
      </c>
      <c r="B117" s="159" t="str">
        <f>$B$9</f>
        <v>2</v>
      </c>
      <c r="C117" s="568"/>
      <c r="D117" s="573"/>
      <c r="E117" s="574"/>
      <c r="F117" s="575"/>
      <c r="G117" s="213"/>
      <c r="H117" s="210"/>
      <c r="I117" s="122" t="str">
        <f>$I$9</f>
        <v>CS.AMERICA</v>
      </c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3"/>
      <c r="AA117" s="93"/>
      <c r="AB117" s="93"/>
      <c r="AC117" s="93"/>
      <c r="AD117" s="93"/>
      <c r="AE117" s="93"/>
      <c r="AF117" s="93"/>
      <c r="AG117" s="253"/>
      <c r="AH117" s="253"/>
      <c r="AI117" s="253"/>
      <c r="AJ117" s="253"/>
      <c r="AK117" s="253"/>
      <c r="AL117" s="253"/>
      <c r="AM117" s="253"/>
      <c r="AN117" s="253"/>
      <c r="AO117" s="253"/>
      <c r="AP117" s="253"/>
      <c r="AQ117" s="253"/>
      <c r="AR117" s="253"/>
      <c r="AS117" s="253"/>
      <c r="AT117" s="253"/>
      <c r="AU117" s="253"/>
      <c r="AV117" s="253"/>
      <c r="AW117" s="253"/>
      <c r="AX117" s="253"/>
      <c r="AY117" s="432"/>
      <c r="AZ117" s="433"/>
      <c r="BA117" s="255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254"/>
      <c r="BM117" s="284">
        <f t="shared" si="33"/>
        <v>0</v>
      </c>
      <c r="BS117" s="3"/>
      <c r="BT117" s="3"/>
      <c r="BU117" s="3"/>
      <c r="BV117" s="3"/>
    </row>
    <row r="118" spans="1:74" ht="12.75" customHeight="1">
      <c r="A118" s="169" t="str">
        <f t="shared" si="49"/>
        <v>E23</v>
      </c>
      <c r="B118" s="159" t="str">
        <f>$B$10</f>
        <v>3</v>
      </c>
      <c r="C118" s="568"/>
      <c r="D118" s="573"/>
      <c r="E118" s="574"/>
      <c r="F118" s="575"/>
      <c r="G118" s="205"/>
      <c r="H118" s="498"/>
      <c r="I118" s="122" t="str">
        <f>$I$10</f>
        <v>Europe</v>
      </c>
      <c r="J118" s="92"/>
      <c r="K118" s="92"/>
      <c r="L118" s="92"/>
      <c r="M118" s="92"/>
      <c r="N118" s="92"/>
      <c r="O118" s="94"/>
      <c r="P118" s="92"/>
      <c r="Q118" s="92"/>
      <c r="R118" s="92"/>
      <c r="S118" s="92"/>
      <c r="T118" s="92"/>
      <c r="U118" s="94"/>
      <c r="V118" s="92"/>
      <c r="W118" s="92"/>
      <c r="X118" s="92"/>
      <c r="Y118" s="92"/>
      <c r="Z118" s="93"/>
      <c r="AA118" s="93"/>
      <c r="AB118" s="93"/>
      <c r="AC118" s="93"/>
      <c r="AD118" s="93"/>
      <c r="AE118" s="93"/>
      <c r="AF118" s="93"/>
      <c r="AG118" s="253"/>
      <c r="AH118" s="253"/>
      <c r="AI118" s="253"/>
      <c r="AJ118" s="253"/>
      <c r="AK118" s="253"/>
      <c r="AL118" s="253"/>
      <c r="AM118" s="253"/>
      <c r="AN118" s="253"/>
      <c r="AO118" s="253"/>
      <c r="AP118" s="253"/>
      <c r="AQ118" s="253"/>
      <c r="AR118" s="253"/>
      <c r="AS118" s="253"/>
      <c r="AT118" s="253"/>
      <c r="AU118" s="253"/>
      <c r="AV118" s="253"/>
      <c r="AW118" s="253"/>
      <c r="AX118" s="253"/>
      <c r="AY118" s="432"/>
      <c r="AZ118" s="433"/>
      <c r="BA118" s="255"/>
      <c r="BB118" s="256"/>
      <c r="BC118" s="256"/>
      <c r="BD118" s="256"/>
      <c r="BE118" s="256"/>
      <c r="BF118" s="256"/>
      <c r="BG118" s="256"/>
      <c r="BH118" s="256"/>
      <c r="BI118" s="256"/>
      <c r="BJ118" s="256"/>
      <c r="BK118" s="256"/>
      <c r="BL118" s="254"/>
      <c r="BM118" s="284">
        <f t="shared" si="33"/>
        <v>0</v>
      </c>
      <c r="BS118" s="3"/>
      <c r="BT118" s="3"/>
      <c r="BU118" s="3"/>
      <c r="BV118" s="3"/>
    </row>
    <row r="119" spans="1:74" ht="12.75" customHeight="1">
      <c r="A119" s="169" t="str">
        <f t="shared" si="49"/>
        <v>E24</v>
      </c>
      <c r="B119" s="159" t="str">
        <f>$B$11</f>
        <v>4</v>
      </c>
      <c r="C119" s="568"/>
      <c r="D119" s="573"/>
      <c r="E119" s="574"/>
      <c r="F119" s="575"/>
      <c r="G119" s="211"/>
      <c r="H119" s="498"/>
      <c r="I119" s="122" t="str">
        <f>$I$11</f>
        <v>ASIA</v>
      </c>
      <c r="J119" s="92"/>
      <c r="K119" s="92"/>
      <c r="L119" s="92"/>
      <c r="M119" s="92"/>
      <c r="N119" s="92"/>
      <c r="O119" s="94"/>
      <c r="P119" s="92"/>
      <c r="Q119" s="92"/>
      <c r="R119" s="92"/>
      <c r="S119" s="92"/>
      <c r="T119" s="92"/>
      <c r="U119" s="94"/>
      <c r="V119" s="92"/>
      <c r="W119" s="92"/>
      <c r="X119" s="92"/>
      <c r="Y119" s="92"/>
      <c r="Z119" s="93"/>
      <c r="AA119" s="92"/>
      <c r="AB119" s="93"/>
      <c r="AC119" s="92"/>
      <c r="AD119" s="92"/>
      <c r="AE119" s="92"/>
      <c r="AF119" s="92"/>
      <c r="AG119" s="258"/>
      <c r="AH119" s="258"/>
      <c r="AI119" s="258"/>
      <c r="AJ119" s="258"/>
      <c r="AK119" s="258"/>
      <c r="AL119" s="258"/>
      <c r="AM119" s="258"/>
      <c r="AN119" s="258"/>
      <c r="AO119" s="258"/>
      <c r="AP119" s="258"/>
      <c r="AQ119" s="258"/>
      <c r="AR119" s="258"/>
      <c r="AS119" s="258"/>
      <c r="AT119" s="258"/>
      <c r="AU119" s="258"/>
      <c r="AV119" s="258"/>
      <c r="AW119" s="258"/>
      <c r="AX119" s="258"/>
      <c r="AY119" s="432"/>
      <c r="AZ119" s="433"/>
      <c r="BA119" s="255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4"/>
      <c r="BM119" s="284">
        <f t="shared" si="33"/>
        <v>0</v>
      </c>
      <c r="BS119" s="3"/>
      <c r="BT119" s="3"/>
      <c r="BU119" s="3"/>
      <c r="BV119" s="3"/>
    </row>
    <row r="120" spans="1:74" ht="12.75" customHeight="1">
      <c r="A120" s="169" t="str">
        <f t="shared" si="49"/>
        <v>E2C</v>
      </c>
      <c r="B120" s="159" t="s">
        <v>204</v>
      </c>
      <c r="C120" s="568"/>
      <c r="D120" s="573"/>
      <c r="E120" s="574"/>
      <c r="F120" s="575"/>
      <c r="G120" s="211"/>
      <c r="H120" s="498"/>
      <c r="I120" s="122" t="s">
        <v>205</v>
      </c>
      <c r="J120" s="92"/>
      <c r="K120" s="92"/>
      <c r="L120" s="92"/>
      <c r="M120" s="92"/>
      <c r="N120" s="92"/>
      <c r="O120" s="94"/>
      <c r="P120" s="92"/>
      <c r="Q120" s="92"/>
      <c r="R120" s="92"/>
      <c r="S120" s="92"/>
      <c r="T120" s="92"/>
      <c r="U120" s="94"/>
      <c r="V120" s="92"/>
      <c r="W120" s="92"/>
      <c r="X120" s="92"/>
      <c r="Y120" s="92"/>
      <c r="Z120" s="93"/>
      <c r="AA120" s="92"/>
      <c r="AB120" s="93"/>
      <c r="AC120" s="92"/>
      <c r="AD120" s="92"/>
      <c r="AE120" s="92"/>
      <c r="AF120" s="92">
        <v>8591</v>
      </c>
      <c r="AG120" s="258">
        <v>6471</v>
      </c>
      <c r="AH120" s="258">
        <v>4763</v>
      </c>
      <c r="AI120" s="258">
        <v>2357</v>
      </c>
      <c r="AJ120" s="258"/>
      <c r="AK120" s="258"/>
      <c r="AL120" s="258"/>
      <c r="AM120" s="258"/>
      <c r="AN120" s="258"/>
      <c r="AO120" s="258"/>
      <c r="AP120" s="258"/>
      <c r="AQ120" s="258"/>
      <c r="AR120" s="258"/>
      <c r="AS120" s="258"/>
      <c r="AT120" s="258"/>
      <c r="AU120" s="258"/>
      <c r="AV120" s="258"/>
      <c r="AW120" s="258"/>
      <c r="AX120" s="258"/>
      <c r="AY120" s="432">
        <v>249</v>
      </c>
      <c r="AZ120" s="433">
        <v>2357</v>
      </c>
      <c r="BA120" s="255">
        <v>190</v>
      </c>
      <c r="BB120" s="256">
        <v>232</v>
      </c>
      <c r="BC120" s="256">
        <v>233</v>
      </c>
      <c r="BD120" s="256">
        <v>167</v>
      </c>
      <c r="BE120" s="256">
        <v>222</v>
      </c>
      <c r="BF120" s="256">
        <v>359</v>
      </c>
      <c r="BG120" s="256">
        <v>265</v>
      </c>
      <c r="BH120" s="256">
        <v>235</v>
      </c>
      <c r="BI120" s="256">
        <v>205</v>
      </c>
      <c r="BJ120" s="256">
        <v>249</v>
      </c>
      <c r="BK120" s="256"/>
      <c r="BL120" s="254"/>
      <c r="BM120" s="255">
        <f>SUM(J120:AX120)</f>
        <v>22182</v>
      </c>
      <c r="BS120" s="3"/>
      <c r="BT120" s="3"/>
      <c r="BU120" s="3"/>
      <c r="BV120" s="3"/>
    </row>
    <row r="121" spans="1:74" ht="12.75" customHeight="1">
      <c r="A121" s="169" t="str">
        <f t="shared" si="49"/>
        <v>E25</v>
      </c>
      <c r="B121" s="159" t="str">
        <f>$B$13</f>
        <v>5</v>
      </c>
      <c r="C121" s="568"/>
      <c r="D121" s="573"/>
      <c r="E121" s="574"/>
      <c r="F121" s="575"/>
      <c r="G121" s="213"/>
      <c r="H121" s="498"/>
      <c r="I121" s="122" t="str">
        <f>$I$13</f>
        <v>OCE</v>
      </c>
      <c r="J121" s="92"/>
      <c r="K121" s="92"/>
      <c r="L121" s="92"/>
      <c r="M121" s="92"/>
      <c r="N121" s="92"/>
      <c r="O121" s="94"/>
      <c r="P121" s="92"/>
      <c r="Q121" s="92"/>
      <c r="R121" s="92"/>
      <c r="S121" s="92"/>
      <c r="T121" s="92"/>
      <c r="U121" s="94"/>
      <c r="V121" s="92"/>
      <c r="W121" s="92"/>
      <c r="X121" s="92"/>
      <c r="Y121" s="92"/>
      <c r="Z121" s="93"/>
      <c r="AA121" s="92"/>
      <c r="AB121" s="93"/>
      <c r="AC121" s="92"/>
      <c r="AD121" s="92"/>
      <c r="AE121" s="92"/>
      <c r="AF121" s="92"/>
      <c r="AG121" s="258"/>
      <c r="AH121" s="258"/>
      <c r="AI121" s="258"/>
      <c r="AJ121" s="258"/>
      <c r="AK121" s="258"/>
      <c r="AL121" s="258"/>
      <c r="AM121" s="258"/>
      <c r="AN121" s="258"/>
      <c r="AO121" s="258"/>
      <c r="AP121" s="258"/>
      <c r="AQ121" s="258"/>
      <c r="AR121" s="258"/>
      <c r="AS121" s="258"/>
      <c r="AT121" s="258"/>
      <c r="AU121" s="258"/>
      <c r="AV121" s="258"/>
      <c r="AW121" s="258"/>
      <c r="AX121" s="258"/>
      <c r="AY121" s="432"/>
      <c r="AZ121" s="433"/>
      <c r="BA121" s="255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254"/>
      <c r="BM121" s="284">
        <f t="shared" si="33"/>
        <v>0</v>
      </c>
      <c r="BS121" s="3"/>
      <c r="BT121" s="3"/>
      <c r="BU121" s="3"/>
      <c r="BV121" s="3"/>
    </row>
    <row r="122" spans="1:74" ht="12.75" customHeight="1">
      <c r="A122" s="169" t="str">
        <f t="shared" si="49"/>
        <v>E26</v>
      </c>
      <c r="B122" s="159" t="str">
        <f>$B$14</f>
        <v>6</v>
      </c>
      <c r="C122" s="568"/>
      <c r="D122" s="573"/>
      <c r="E122" s="574"/>
      <c r="F122" s="575"/>
      <c r="G122" s="213"/>
      <c r="H122" s="498"/>
      <c r="I122" s="122" t="str">
        <f>$I$14</f>
        <v>MIDDLE EAS</v>
      </c>
      <c r="J122" s="92"/>
      <c r="K122" s="92"/>
      <c r="L122" s="92"/>
      <c r="M122" s="92"/>
      <c r="N122" s="92"/>
      <c r="O122" s="94"/>
      <c r="P122" s="92"/>
      <c r="Q122" s="92"/>
      <c r="R122" s="92"/>
      <c r="S122" s="92"/>
      <c r="T122" s="92"/>
      <c r="U122" s="94"/>
      <c r="V122" s="92"/>
      <c r="W122" s="92"/>
      <c r="X122" s="92"/>
      <c r="Y122" s="92"/>
      <c r="Z122" s="93"/>
      <c r="AA122" s="92"/>
      <c r="AB122" s="93"/>
      <c r="AC122" s="92"/>
      <c r="AD122" s="92"/>
      <c r="AE122" s="92"/>
      <c r="AF122" s="92"/>
      <c r="AG122" s="258"/>
      <c r="AH122" s="258"/>
      <c r="AI122" s="258"/>
      <c r="AJ122" s="258"/>
      <c r="AK122" s="258"/>
      <c r="AL122" s="258"/>
      <c r="AM122" s="258"/>
      <c r="AN122" s="258"/>
      <c r="AO122" s="258"/>
      <c r="AP122" s="258"/>
      <c r="AQ122" s="258"/>
      <c r="AR122" s="258"/>
      <c r="AS122" s="258"/>
      <c r="AT122" s="258"/>
      <c r="AU122" s="258"/>
      <c r="AV122" s="258"/>
      <c r="AW122" s="258"/>
      <c r="AX122" s="258"/>
      <c r="AY122" s="432"/>
      <c r="AZ122" s="433"/>
      <c r="BA122" s="255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4"/>
      <c r="BM122" s="284">
        <f t="shared" si="33"/>
        <v>0</v>
      </c>
      <c r="BS122" s="3"/>
      <c r="BT122" s="3"/>
      <c r="BU122" s="3"/>
      <c r="BV122" s="3"/>
    </row>
    <row r="123" spans="1:74" ht="12.75" customHeight="1">
      <c r="A123" s="169" t="str">
        <f t="shared" si="49"/>
        <v>E27</v>
      </c>
      <c r="B123" s="159" t="str">
        <f>$B$15</f>
        <v>7</v>
      </c>
      <c r="C123" s="568"/>
      <c r="D123" s="573"/>
      <c r="E123" s="574"/>
      <c r="F123" s="575"/>
      <c r="G123" s="213"/>
      <c r="H123" s="498"/>
      <c r="I123" s="122" t="str">
        <f>$I$15</f>
        <v xml:space="preserve">AFRICA   </v>
      </c>
      <c r="J123" s="92"/>
      <c r="K123" s="92"/>
      <c r="L123" s="92"/>
      <c r="M123" s="92"/>
      <c r="N123" s="92"/>
      <c r="O123" s="94"/>
      <c r="P123" s="92"/>
      <c r="Q123" s="92"/>
      <c r="R123" s="92"/>
      <c r="S123" s="92"/>
      <c r="T123" s="92"/>
      <c r="U123" s="94"/>
      <c r="V123" s="92"/>
      <c r="W123" s="92"/>
      <c r="X123" s="92"/>
      <c r="Y123" s="92"/>
      <c r="Z123" s="93"/>
      <c r="AA123" s="92"/>
      <c r="AB123" s="93"/>
      <c r="AC123" s="92"/>
      <c r="AD123" s="92"/>
      <c r="AE123" s="92"/>
      <c r="AF123" s="92"/>
      <c r="AG123" s="258"/>
      <c r="AH123" s="258"/>
      <c r="AI123" s="258"/>
      <c r="AJ123" s="258"/>
      <c r="AK123" s="258"/>
      <c r="AL123" s="258"/>
      <c r="AM123" s="258"/>
      <c r="AN123" s="258"/>
      <c r="AO123" s="258"/>
      <c r="AP123" s="258"/>
      <c r="AQ123" s="258"/>
      <c r="AR123" s="258"/>
      <c r="AS123" s="258"/>
      <c r="AT123" s="258"/>
      <c r="AU123" s="258"/>
      <c r="AV123" s="258"/>
      <c r="AW123" s="258"/>
      <c r="AX123" s="258"/>
      <c r="AY123" s="432"/>
      <c r="AZ123" s="433"/>
      <c r="BA123" s="255"/>
      <c r="BB123" s="256"/>
      <c r="BC123" s="256"/>
      <c r="BD123" s="256"/>
      <c r="BE123" s="256"/>
      <c r="BF123" s="256"/>
      <c r="BG123" s="256"/>
      <c r="BH123" s="256"/>
      <c r="BI123" s="256"/>
      <c r="BJ123" s="256"/>
      <c r="BK123" s="256"/>
      <c r="BL123" s="254"/>
      <c r="BM123" s="284">
        <f t="shared" si="33"/>
        <v>0</v>
      </c>
      <c r="BS123" s="3"/>
      <c r="BT123" s="3"/>
      <c r="BU123" s="3"/>
      <c r="BV123" s="3"/>
    </row>
    <row r="124" spans="1:74" ht="12.75" customHeight="1" thickBot="1">
      <c r="A124" s="169" t="str">
        <f t="shared" si="49"/>
        <v>E2Z</v>
      </c>
      <c r="B124" s="159" t="str">
        <f>$B$16</f>
        <v>Z</v>
      </c>
      <c r="C124" s="568"/>
      <c r="D124" s="576"/>
      <c r="E124" s="577"/>
      <c r="F124" s="578"/>
      <c r="G124" s="208"/>
      <c r="H124" s="499"/>
      <c r="I124" s="128" t="str">
        <f>$I$16</f>
        <v>Others</v>
      </c>
      <c r="J124" s="90"/>
      <c r="K124" s="90"/>
      <c r="L124" s="90"/>
      <c r="M124" s="90"/>
      <c r="N124" s="90"/>
      <c r="O124" s="102"/>
      <c r="P124" s="90"/>
      <c r="Q124" s="90"/>
      <c r="R124" s="90"/>
      <c r="S124" s="90"/>
      <c r="T124" s="90"/>
      <c r="U124" s="102"/>
      <c r="V124" s="90"/>
      <c r="W124" s="90"/>
      <c r="X124" s="90"/>
      <c r="Y124" s="90"/>
      <c r="Z124" s="91"/>
      <c r="AA124" s="90"/>
      <c r="AB124" s="91"/>
      <c r="AC124" s="90"/>
      <c r="AD124" s="90"/>
      <c r="AE124" s="90"/>
      <c r="AF124" s="90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434"/>
      <c r="AZ124" s="435"/>
      <c r="BA124" s="262"/>
      <c r="BB124" s="263"/>
      <c r="BC124" s="263"/>
      <c r="BD124" s="263"/>
      <c r="BE124" s="263"/>
      <c r="BF124" s="263"/>
      <c r="BG124" s="263"/>
      <c r="BH124" s="263"/>
      <c r="BI124" s="263"/>
      <c r="BJ124" s="263"/>
      <c r="BK124" s="263"/>
      <c r="BL124" s="261"/>
      <c r="BM124" s="287">
        <f t="shared" si="33"/>
        <v>0</v>
      </c>
      <c r="BS124" s="3"/>
      <c r="BT124" s="3"/>
      <c r="BU124" s="3"/>
      <c r="BV124" s="3"/>
    </row>
    <row r="125" spans="1:74" ht="13.2" customHeight="1">
      <c r="A125" s="157" t="s">
        <v>10</v>
      </c>
      <c r="B125" s="168" t="s">
        <v>227</v>
      </c>
      <c r="C125" s="568"/>
      <c r="D125" s="586" t="s">
        <v>158</v>
      </c>
      <c r="E125" s="587"/>
      <c r="F125" s="572"/>
      <c r="G125" s="486" t="s">
        <v>64</v>
      </c>
      <c r="H125" s="487"/>
      <c r="I125" s="487"/>
      <c r="J125" s="24">
        <f t="shared" ref="J125:AO125" si="50">J126+J127</f>
        <v>0</v>
      </c>
      <c r="K125" s="24">
        <f t="shared" si="50"/>
        <v>0</v>
      </c>
      <c r="L125" s="24">
        <f t="shared" si="50"/>
        <v>0</v>
      </c>
      <c r="M125" s="24">
        <f t="shared" si="50"/>
        <v>0</v>
      </c>
      <c r="N125" s="24">
        <f t="shared" si="50"/>
        <v>0</v>
      </c>
      <c r="O125" s="24">
        <f t="shared" si="50"/>
        <v>0</v>
      </c>
      <c r="P125" s="24">
        <f t="shared" si="50"/>
        <v>0</v>
      </c>
      <c r="Q125" s="24">
        <f t="shared" si="50"/>
        <v>0</v>
      </c>
      <c r="R125" s="24">
        <f t="shared" si="50"/>
        <v>0</v>
      </c>
      <c r="S125" s="24">
        <f t="shared" si="50"/>
        <v>0</v>
      </c>
      <c r="T125" s="24">
        <f t="shared" si="50"/>
        <v>0</v>
      </c>
      <c r="U125" s="24">
        <f t="shared" si="50"/>
        <v>0</v>
      </c>
      <c r="V125" s="24">
        <f t="shared" si="50"/>
        <v>0</v>
      </c>
      <c r="W125" s="24">
        <f t="shared" si="50"/>
        <v>0</v>
      </c>
      <c r="X125" s="24">
        <f t="shared" si="50"/>
        <v>0</v>
      </c>
      <c r="Y125" s="24">
        <f t="shared" si="50"/>
        <v>0</v>
      </c>
      <c r="Z125" s="24">
        <f t="shared" si="50"/>
        <v>0</v>
      </c>
      <c r="AA125" s="24">
        <f t="shared" si="50"/>
        <v>0</v>
      </c>
      <c r="AB125" s="24">
        <f t="shared" si="50"/>
        <v>0</v>
      </c>
      <c r="AC125" s="24">
        <f t="shared" si="50"/>
        <v>0</v>
      </c>
      <c r="AD125" s="24">
        <f t="shared" si="50"/>
        <v>0</v>
      </c>
      <c r="AE125" s="24">
        <f t="shared" si="50"/>
        <v>0</v>
      </c>
      <c r="AF125" s="24">
        <f t="shared" si="50"/>
        <v>7043</v>
      </c>
      <c r="AG125" s="275">
        <f t="shared" si="50"/>
        <v>4621</v>
      </c>
      <c r="AH125" s="275">
        <f t="shared" si="50"/>
        <v>2186</v>
      </c>
      <c r="AI125" s="275">
        <f t="shared" si="50"/>
        <v>683</v>
      </c>
      <c r="AJ125" s="275">
        <f t="shared" si="50"/>
        <v>0</v>
      </c>
      <c r="AK125" s="275">
        <f t="shared" si="50"/>
        <v>0</v>
      </c>
      <c r="AL125" s="275">
        <f t="shared" si="50"/>
        <v>0</v>
      </c>
      <c r="AM125" s="275">
        <f t="shared" si="50"/>
        <v>0</v>
      </c>
      <c r="AN125" s="275">
        <f t="shared" si="50"/>
        <v>0</v>
      </c>
      <c r="AO125" s="275">
        <f t="shared" si="50"/>
        <v>0</v>
      </c>
      <c r="AP125" s="275">
        <f t="shared" ref="AP125:BL125" si="51">AP126+AP127</f>
        <v>0</v>
      </c>
      <c r="AQ125" s="275">
        <f t="shared" si="51"/>
        <v>0</v>
      </c>
      <c r="AR125" s="275">
        <f t="shared" si="51"/>
        <v>0</v>
      </c>
      <c r="AS125" s="275">
        <f t="shared" si="51"/>
        <v>0</v>
      </c>
      <c r="AT125" s="275">
        <f t="shared" si="51"/>
        <v>0</v>
      </c>
      <c r="AU125" s="275">
        <f t="shared" si="51"/>
        <v>0</v>
      </c>
      <c r="AV125" s="275">
        <f t="shared" si="51"/>
        <v>0</v>
      </c>
      <c r="AW125" s="275">
        <f t="shared" si="51"/>
        <v>0</v>
      </c>
      <c r="AX125" s="275">
        <f t="shared" si="51"/>
        <v>0</v>
      </c>
      <c r="AY125" s="52">
        <f t="shared" si="51"/>
        <v>39</v>
      </c>
      <c r="AZ125" s="438">
        <f t="shared" si="51"/>
        <v>683</v>
      </c>
      <c r="BA125" s="277">
        <f t="shared" si="51"/>
        <v>84</v>
      </c>
      <c r="BB125" s="278">
        <f t="shared" si="51"/>
        <v>73</v>
      </c>
      <c r="BC125" s="278">
        <f t="shared" si="51"/>
        <v>145</v>
      </c>
      <c r="BD125" s="278">
        <f t="shared" si="51"/>
        <v>64</v>
      </c>
      <c r="BE125" s="278">
        <f t="shared" si="51"/>
        <v>40</v>
      </c>
      <c r="BF125" s="278">
        <f t="shared" si="51"/>
        <v>49</v>
      </c>
      <c r="BG125" s="278">
        <f t="shared" si="51"/>
        <v>72</v>
      </c>
      <c r="BH125" s="278">
        <f t="shared" si="51"/>
        <v>59</v>
      </c>
      <c r="BI125" s="278">
        <f t="shared" si="51"/>
        <v>58</v>
      </c>
      <c r="BJ125" s="278">
        <f t="shared" si="51"/>
        <v>39</v>
      </c>
      <c r="BK125" s="278">
        <f t="shared" si="51"/>
        <v>0</v>
      </c>
      <c r="BL125" s="276">
        <f t="shared" si="51"/>
        <v>0</v>
      </c>
      <c r="BM125" s="286">
        <f t="shared" si="33"/>
        <v>14533</v>
      </c>
      <c r="BS125" s="3"/>
      <c r="BT125" s="3"/>
      <c r="BU125" s="3"/>
      <c r="BV125" s="3"/>
    </row>
    <row r="126" spans="1:74" ht="13.2" customHeight="1">
      <c r="A126" s="169" t="str">
        <f>B$125&amp;B126</f>
        <v>E29</v>
      </c>
      <c r="B126" s="159" t="str">
        <f>$B$6</f>
        <v>9</v>
      </c>
      <c r="C126" s="568"/>
      <c r="D126" s="573"/>
      <c r="E126" s="574"/>
      <c r="F126" s="575"/>
      <c r="G126" s="210"/>
      <c r="H126" s="488" t="s">
        <v>63</v>
      </c>
      <c r="I126" s="489"/>
      <c r="J126" s="12"/>
      <c r="K126" s="12"/>
      <c r="L126" s="12"/>
      <c r="M126" s="12"/>
      <c r="N126" s="12"/>
      <c r="O126" s="13"/>
      <c r="P126" s="12"/>
      <c r="Q126" s="12"/>
      <c r="R126" s="12"/>
      <c r="S126" s="12"/>
      <c r="T126" s="12"/>
      <c r="U126" s="13"/>
      <c r="V126" s="12"/>
      <c r="W126" s="12"/>
      <c r="X126" s="12"/>
      <c r="Y126" s="12"/>
      <c r="Z126" s="14"/>
      <c r="AA126" s="14"/>
      <c r="AB126" s="14"/>
      <c r="AC126" s="14"/>
      <c r="AD126" s="14"/>
      <c r="AE126" s="14"/>
      <c r="AF126" s="14"/>
      <c r="AG126" s="244"/>
      <c r="AH126" s="244"/>
      <c r="AI126" s="244"/>
      <c r="AJ126" s="244"/>
      <c r="AK126" s="244"/>
      <c r="AL126" s="244"/>
      <c r="AM126" s="244"/>
      <c r="AN126" s="244"/>
      <c r="AO126" s="244"/>
      <c r="AP126" s="244"/>
      <c r="AQ126" s="244"/>
      <c r="AR126" s="244"/>
      <c r="AS126" s="244"/>
      <c r="AT126" s="244"/>
      <c r="AU126" s="244"/>
      <c r="AV126" s="244"/>
      <c r="AW126" s="244"/>
      <c r="AX126" s="245"/>
      <c r="AY126" s="436"/>
      <c r="AZ126" s="437"/>
      <c r="BA126" s="267"/>
      <c r="BB126" s="268"/>
      <c r="BC126" s="268"/>
      <c r="BD126" s="268"/>
      <c r="BE126" s="268"/>
      <c r="BF126" s="268"/>
      <c r="BG126" s="268"/>
      <c r="BH126" s="268"/>
      <c r="BI126" s="268"/>
      <c r="BJ126" s="268"/>
      <c r="BK126" s="268"/>
      <c r="BL126" s="266"/>
      <c r="BM126" s="272">
        <f t="shared" si="33"/>
        <v>0</v>
      </c>
      <c r="BS126" s="3"/>
      <c r="BT126" s="3"/>
      <c r="BU126" s="3"/>
      <c r="BV126" s="3"/>
    </row>
    <row r="127" spans="1:74" ht="13.2" customHeight="1">
      <c r="A127" s="169"/>
      <c r="C127" s="568"/>
      <c r="D127" s="573"/>
      <c r="E127" s="574"/>
      <c r="F127" s="575"/>
      <c r="G127" s="211"/>
      <c r="H127" s="490" t="s">
        <v>62</v>
      </c>
      <c r="I127" s="491"/>
      <c r="J127" s="17">
        <f t="shared" ref="J127:AO127" si="52">SUM(J128:J136)</f>
        <v>0</v>
      </c>
      <c r="K127" s="17">
        <f t="shared" si="52"/>
        <v>0</v>
      </c>
      <c r="L127" s="17">
        <f t="shared" si="52"/>
        <v>0</v>
      </c>
      <c r="M127" s="17">
        <f t="shared" si="52"/>
        <v>0</v>
      </c>
      <c r="N127" s="17">
        <f t="shared" si="52"/>
        <v>0</v>
      </c>
      <c r="O127" s="17">
        <f t="shared" si="52"/>
        <v>0</v>
      </c>
      <c r="P127" s="17">
        <f t="shared" si="52"/>
        <v>0</v>
      </c>
      <c r="Q127" s="17">
        <f t="shared" si="52"/>
        <v>0</v>
      </c>
      <c r="R127" s="17">
        <f t="shared" si="52"/>
        <v>0</v>
      </c>
      <c r="S127" s="17">
        <f t="shared" si="52"/>
        <v>0</v>
      </c>
      <c r="T127" s="17">
        <f t="shared" si="52"/>
        <v>0</v>
      </c>
      <c r="U127" s="17">
        <f t="shared" si="52"/>
        <v>0</v>
      </c>
      <c r="V127" s="17">
        <f t="shared" si="52"/>
        <v>0</v>
      </c>
      <c r="W127" s="17">
        <f t="shared" si="52"/>
        <v>0</v>
      </c>
      <c r="X127" s="17">
        <f t="shared" si="52"/>
        <v>0</v>
      </c>
      <c r="Y127" s="17">
        <f t="shared" si="52"/>
        <v>0</v>
      </c>
      <c r="Z127" s="17">
        <f t="shared" si="52"/>
        <v>0</v>
      </c>
      <c r="AA127" s="17">
        <f t="shared" si="52"/>
        <v>0</v>
      </c>
      <c r="AB127" s="17">
        <f t="shared" si="52"/>
        <v>0</v>
      </c>
      <c r="AC127" s="17">
        <f t="shared" si="52"/>
        <v>0</v>
      </c>
      <c r="AD127" s="17">
        <f t="shared" si="52"/>
        <v>0</v>
      </c>
      <c r="AE127" s="17">
        <f t="shared" si="52"/>
        <v>0</v>
      </c>
      <c r="AF127" s="17">
        <f t="shared" si="52"/>
        <v>7043</v>
      </c>
      <c r="AG127" s="282">
        <f t="shared" si="52"/>
        <v>4621</v>
      </c>
      <c r="AH127" s="282">
        <f t="shared" si="52"/>
        <v>2186</v>
      </c>
      <c r="AI127" s="282">
        <f t="shared" si="52"/>
        <v>683</v>
      </c>
      <c r="AJ127" s="282">
        <f t="shared" si="52"/>
        <v>0</v>
      </c>
      <c r="AK127" s="282">
        <f t="shared" si="52"/>
        <v>0</v>
      </c>
      <c r="AL127" s="282">
        <f t="shared" si="52"/>
        <v>0</v>
      </c>
      <c r="AM127" s="282">
        <f t="shared" si="52"/>
        <v>0</v>
      </c>
      <c r="AN127" s="282">
        <f t="shared" si="52"/>
        <v>0</v>
      </c>
      <c r="AO127" s="282">
        <f t="shared" si="52"/>
        <v>0</v>
      </c>
      <c r="AP127" s="282">
        <f t="shared" ref="AP127:BL127" si="53">SUM(AP128:AP136)</f>
        <v>0</v>
      </c>
      <c r="AQ127" s="282">
        <f t="shared" si="53"/>
        <v>0</v>
      </c>
      <c r="AR127" s="282">
        <f t="shared" si="53"/>
        <v>0</v>
      </c>
      <c r="AS127" s="282">
        <f t="shared" si="53"/>
        <v>0</v>
      </c>
      <c r="AT127" s="282">
        <f t="shared" si="53"/>
        <v>0</v>
      </c>
      <c r="AU127" s="282">
        <f t="shared" si="53"/>
        <v>0</v>
      </c>
      <c r="AV127" s="282">
        <f t="shared" si="53"/>
        <v>0</v>
      </c>
      <c r="AW127" s="282">
        <f t="shared" si="53"/>
        <v>0</v>
      </c>
      <c r="AX127" s="282">
        <f t="shared" si="53"/>
        <v>0</v>
      </c>
      <c r="AY127" s="26">
        <f t="shared" si="53"/>
        <v>39</v>
      </c>
      <c r="AZ127" s="439">
        <f t="shared" si="53"/>
        <v>683</v>
      </c>
      <c r="BA127" s="281">
        <f t="shared" si="53"/>
        <v>84</v>
      </c>
      <c r="BB127" s="282">
        <f t="shared" si="53"/>
        <v>73</v>
      </c>
      <c r="BC127" s="282">
        <f t="shared" si="53"/>
        <v>145</v>
      </c>
      <c r="BD127" s="282">
        <f t="shared" si="53"/>
        <v>64</v>
      </c>
      <c r="BE127" s="282">
        <f t="shared" si="53"/>
        <v>40</v>
      </c>
      <c r="BF127" s="282">
        <f t="shared" si="53"/>
        <v>49</v>
      </c>
      <c r="BG127" s="282">
        <f t="shared" si="53"/>
        <v>72</v>
      </c>
      <c r="BH127" s="282">
        <f t="shared" si="53"/>
        <v>59</v>
      </c>
      <c r="BI127" s="282">
        <f t="shared" si="53"/>
        <v>58</v>
      </c>
      <c r="BJ127" s="282">
        <f t="shared" si="53"/>
        <v>39</v>
      </c>
      <c r="BK127" s="282">
        <f t="shared" si="53"/>
        <v>0</v>
      </c>
      <c r="BL127" s="280">
        <f t="shared" si="53"/>
        <v>0</v>
      </c>
      <c r="BM127" s="272">
        <f t="shared" si="33"/>
        <v>14533</v>
      </c>
      <c r="BS127" s="3"/>
      <c r="BT127" s="3"/>
      <c r="BU127" s="3"/>
      <c r="BV127" s="3"/>
    </row>
    <row r="128" spans="1:74" ht="13.2" customHeight="1">
      <c r="A128" s="169" t="str">
        <f t="shared" ref="A128:A136" si="54">B$125&amp;B128</f>
        <v>E21</v>
      </c>
      <c r="B128" s="159" t="str">
        <f>$B$8</f>
        <v>1</v>
      </c>
      <c r="C128" s="568"/>
      <c r="D128" s="573"/>
      <c r="E128" s="574"/>
      <c r="F128" s="575"/>
      <c r="G128" s="213"/>
      <c r="H128" s="210"/>
      <c r="I128" s="127" t="str">
        <f>$I$8</f>
        <v>N.AMERICA</v>
      </c>
      <c r="J128" s="20"/>
      <c r="K128" s="20"/>
      <c r="L128" s="20"/>
      <c r="M128" s="20"/>
      <c r="N128" s="20"/>
      <c r="O128" s="28"/>
      <c r="P128" s="20"/>
      <c r="Q128" s="20"/>
      <c r="R128" s="20"/>
      <c r="S128" s="20"/>
      <c r="T128" s="20"/>
      <c r="U128" s="28"/>
      <c r="V128" s="20"/>
      <c r="W128" s="20"/>
      <c r="X128" s="20"/>
      <c r="Y128" s="20"/>
      <c r="Z128" s="21"/>
      <c r="AA128" s="21"/>
      <c r="AB128" s="21"/>
      <c r="AC128" s="21"/>
      <c r="AD128" s="21"/>
      <c r="AE128" s="21"/>
      <c r="AF128" s="21"/>
      <c r="AG128" s="248"/>
      <c r="AH128" s="248"/>
      <c r="AI128" s="248"/>
      <c r="AJ128" s="248"/>
      <c r="AK128" s="248"/>
      <c r="AL128" s="248"/>
      <c r="AM128" s="248"/>
      <c r="AN128" s="248"/>
      <c r="AO128" s="248"/>
      <c r="AP128" s="248"/>
      <c r="AQ128" s="248"/>
      <c r="AR128" s="248"/>
      <c r="AS128" s="248"/>
      <c r="AT128" s="248"/>
      <c r="AU128" s="248"/>
      <c r="AV128" s="248"/>
      <c r="AW128" s="248"/>
      <c r="AX128" s="248"/>
      <c r="AY128" s="430"/>
      <c r="AZ128" s="431"/>
      <c r="BA128" s="250"/>
      <c r="BB128" s="251"/>
      <c r="BC128" s="251"/>
      <c r="BD128" s="251"/>
      <c r="BE128" s="251"/>
      <c r="BF128" s="251"/>
      <c r="BG128" s="251"/>
      <c r="BH128" s="251"/>
      <c r="BI128" s="251"/>
      <c r="BJ128" s="251"/>
      <c r="BK128" s="251"/>
      <c r="BL128" s="249"/>
      <c r="BM128" s="272">
        <f t="shared" si="33"/>
        <v>0</v>
      </c>
      <c r="BS128" s="3"/>
      <c r="BT128" s="3"/>
      <c r="BU128" s="3"/>
      <c r="BV128" s="3"/>
    </row>
    <row r="129" spans="1:74" ht="13.2" customHeight="1">
      <c r="A129" s="169" t="str">
        <f t="shared" si="54"/>
        <v>E22</v>
      </c>
      <c r="B129" s="159" t="str">
        <f>$B$9</f>
        <v>2</v>
      </c>
      <c r="C129" s="568"/>
      <c r="D129" s="573"/>
      <c r="E129" s="574"/>
      <c r="F129" s="575"/>
      <c r="G129" s="213"/>
      <c r="H129" s="210"/>
      <c r="I129" s="122" t="str">
        <f>$I$9</f>
        <v>CS.AMERICA</v>
      </c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3"/>
      <c r="AA129" s="93"/>
      <c r="AB129" s="93"/>
      <c r="AC129" s="93"/>
      <c r="AD129" s="93"/>
      <c r="AE129" s="93"/>
      <c r="AF129" s="93"/>
      <c r="AG129" s="253"/>
      <c r="AH129" s="253"/>
      <c r="AI129" s="253"/>
      <c r="AJ129" s="253"/>
      <c r="AK129" s="253"/>
      <c r="AL129" s="253"/>
      <c r="AM129" s="253"/>
      <c r="AN129" s="253"/>
      <c r="AO129" s="253"/>
      <c r="AP129" s="253"/>
      <c r="AQ129" s="253"/>
      <c r="AR129" s="253"/>
      <c r="AS129" s="253"/>
      <c r="AT129" s="253"/>
      <c r="AU129" s="253"/>
      <c r="AV129" s="253"/>
      <c r="AW129" s="253"/>
      <c r="AX129" s="253"/>
      <c r="AY129" s="432"/>
      <c r="AZ129" s="433"/>
      <c r="BA129" s="255"/>
      <c r="BB129" s="256"/>
      <c r="BC129" s="256"/>
      <c r="BD129" s="256"/>
      <c r="BE129" s="256"/>
      <c r="BF129" s="256"/>
      <c r="BG129" s="256"/>
      <c r="BH129" s="256"/>
      <c r="BI129" s="256"/>
      <c r="BJ129" s="256"/>
      <c r="BK129" s="256"/>
      <c r="BL129" s="254"/>
      <c r="BM129" s="284">
        <f t="shared" si="33"/>
        <v>0</v>
      </c>
      <c r="BS129" s="3"/>
      <c r="BT129" s="3"/>
      <c r="BU129" s="3"/>
      <c r="BV129" s="3"/>
    </row>
    <row r="130" spans="1:74" ht="12.75" customHeight="1">
      <c r="A130" s="169" t="str">
        <f t="shared" si="54"/>
        <v>E23</v>
      </c>
      <c r="B130" s="159" t="str">
        <f>$B$10</f>
        <v>3</v>
      </c>
      <c r="C130" s="568"/>
      <c r="D130" s="573"/>
      <c r="E130" s="574"/>
      <c r="F130" s="575"/>
      <c r="G130" s="205"/>
      <c r="H130" s="498"/>
      <c r="I130" s="122" t="str">
        <f>$I$10</f>
        <v>Europe</v>
      </c>
      <c r="J130" s="92"/>
      <c r="K130" s="92"/>
      <c r="L130" s="92"/>
      <c r="M130" s="92"/>
      <c r="N130" s="92"/>
      <c r="O130" s="94"/>
      <c r="P130" s="92"/>
      <c r="Q130" s="92"/>
      <c r="R130" s="92"/>
      <c r="S130" s="92"/>
      <c r="T130" s="92"/>
      <c r="U130" s="94"/>
      <c r="V130" s="92"/>
      <c r="W130" s="92"/>
      <c r="X130" s="92"/>
      <c r="Y130" s="92"/>
      <c r="Z130" s="93"/>
      <c r="AA130" s="93"/>
      <c r="AB130" s="93"/>
      <c r="AC130" s="93"/>
      <c r="AD130" s="93"/>
      <c r="AE130" s="93"/>
      <c r="AF130" s="93"/>
      <c r="AG130" s="253"/>
      <c r="AH130" s="253"/>
      <c r="AI130" s="253"/>
      <c r="AJ130" s="253"/>
      <c r="AK130" s="253"/>
      <c r="AL130" s="253"/>
      <c r="AM130" s="253"/>
      <c r="AN130" s="253"/>
      <c r="AO130" s="253"/>
      <c r="AP130" s="253"/>
      <c r="AQ130" s="253"/>
      <c r="AR130" s="253"/>
      <c r="AS130" s="253"/>
      <c r="AT130" s="253"/>
      <c r="AU130" s="253"/>
      <c r="AV130" s="253"/>
      <c r="AW130" s="253"/>
      <c r="AX130" s="253"/>
      <c r="AY130" s="432"/>
      <c r="AZ130" s="433"/>
      <c r="BA130" s="255"/>
      <c r="BB130" s="256"/>
      <c r="BC130" s="256"/>
      <c r="BD130" s="256"/>
      <c r="BE130" s="256"/>
      <c r="BF130" s="256"/>
      <c r="BG130" s="256"/>
      <c r="BH130" s="256"/>
      <c r="BI130" s="256"/>
      <c r="BJ130" s="256"/>
      <c r="BK130" s="256"/>
      <c r="BL130" s="254"/>
      <c r="BM130" s="284">
        <f t="shared" si="33"/>
        <v>0</v>
      </c>
      <c r="BS130" s="3"/>
      <c r="BT130" s="3"/>
      <c r="BU130" s="3"/>
      <c r="BV130" s="3"/>
    </row>
    <row r="131" spans="1:74" ht="12.75" customHeight="1">
      <c r="A131" s="169" t="str">
        <f t="shared" si="54"/>
        <v>E24</v>
      </c>
      <c r="B131" s="159" t="str">
        <f>$B$11</f>
        <v>4</v>
      </c>
      <c r="C131" s="568"/>
      <c r="D131" s="573"/>
      <c r="E131" s="574"/>
      <c r="F131" s="575"/>
      <c r="G131" s="211"/>
      <c r="H131" s="498"/>
      <c r="I131" s="122" t="str">
        <f>$I$11</f>
        <v>ASIA</v>
      </c>
      <c r="J131" s="92"/>
      <c r="K131" s="92"/>
      <c r="L131" s="92"/>
      <c r="M131" s="92"/>
      <c r="N131" s="92"/>
      <c r="O131" s="94"/>
      <c r="P131" s="92"/>
      <c r="Q131" s="92"/>
      <c r="R131" s="92"/>
      <c r="S131" s="92"/>
      <c r="T131" s="92"/>
      <c r="U131" s="94"/>
      <c r="V131" s="92"/>
      <c r="W131" s="92"/>
      <c r="X131" s="92"/>
      <c r="Y131" s="92"/>
      <c r="Z131" s="93"/>
      <c r="AA131" s="92"/>
      <c r="AB131" s="93"/>
      <c r="AC131" s="92"/>
      <c r="AD131" s="92"/>
      <c r="AE131" s="92"/>
      <c r="AF131" s="92"/>
      <c r="AG131" s="258"/>
      <c r="AH131" s="258"/>
      <c r="AI131" s="258"/>
      <c r="AJ131" s="258"/>
      <c r="AK131" s="258"/>
      <c r="AL131" s="258"/>
      <c r="AM131" s="258"/>
      <c r="AN131" s="258"/>
      <c r="AO131" s="258"/>
      <c r="AP131" s="258"/>
      <c r="AQ131" s="258"/>
      <c r="AR131" s="258"/>
      <c r="AS131" s="258"/>
      <c r="AT131" s="258"/>
      <c r="AU131" s="258"/>
      <c r="AV131" s="258"/>
      <c r="AW131" s="258"/>
      <c r="AX131" s="258"/>
      <c r="AY131" s="432"/>
      <c r="AZ131" s="433"/>
      <c r="BA131" s="255"/>
      <c r="BB131" s="256"/>
      <c r="BC131" s="256"/>
      <c r="BD131" s="256"/>
      <c r="BE131" s="256"/>
      <c r="BF131" s="256"/>
      <c r="BG131" s="256"/>
      <c r="BH131" s="256"/>
      <c r="BI131" s="256"/>
      <c r="BJ131" s="256"/>
      <c r="BK131" s="256"/>
      <c r="BL131" s="254"/>
      <c r="BM131" s="284">
        <f t="shared" si="33"/>
        <v>0</v>
      </c>
      <c r="BS131" s="3"/>
      <c r="BT131" s="3"/>
      <c r="BU131" s="3"/>
      <c r="BV131" s="3"/>
    </row>
    <row r="132" spans="1:74" ht="12.75" customHeight="1">
      <c r="A132" s="169" t="str">
        <f t="shared" si="54"/>
        <v>E2C</v>
      </c>
      <c r="B132" s="159" t="s">
        <v>204</v>
      </c>
      <c r="C132" s="568"/>
      <c r="D132" s="573"/>
      <c r="E132" s="574"/>
      <c r="F132" s="575"/>
      <c r="G132" s="211"/>
      <c r="H132" s="498"/>
      <c r="I132" s="122" t="s">
        <v>205</v>
      </c>
      <c r="J132" s="92"/>
      <c r="K132" s="92"/>
      <c r="L132" s="92"/>
      <c r="M132" s="92"/>
      <c r="N132" s="92"/>
      <c r="O132" s="94"/>
      <c r="P132" s="92"/>
      <c r="Q132" s="92"/>
      <c r="R132" s="92"/>
      <c r="S132" s="92"/>
      <c r="T132" s="92"/>
      <c r="U132" s="94"/>
      <c r="V132" s="92"/>
      <c r="W132" s="92"/>
      <c r="X132" s="92"/>
      <c r="Y132" s="92"/>
      <c r="Z132" s="93"/>
      <c r="AA132" s="92"/>
      <c r="AB132" s="93"/>
      <c r="AC132" s="92"/>
      <c r="AD132" s="92"/>
      <c r="AE132" s="92"/>
      <c r="AF132" s="92">
        <v>7043</v>
      </c>
      <c r="AG132" s="258">
        <v>4621</v>
      </c>
      <c r="AH132" s="258">
        <v>2186</v>
      </c>
      <c r="AI132" s="258">
        <v>683</v>
      </c>
      <c r="AJ132" s="258"/>
      <c r="AK132" s="258"/>
      <c r="AL132" s="258"/>
      <c r="AM132" s="258"/>
      <c r="AN132" s="258"/>
      <c r="AO132" s="258"/>
      <c r="AP132" s="258"/>
      <c r="AQ132" s="258"/>
      <c r="AR132" s="258"/>
      <c r="AS132" s="258"/>
      <c r="AT132" s="258"/>
      <c r="AU132" s="258"/>
      <c r="AV132" s="258"/>
      <c r="AW132" s="258"/>
      <c r="AX132" s="258"/>
      <c r="AY132" s="432">
        <v>39</v>
      </c>
      <c r="AZ132" s="433">
        <v>683</v>
      </c>
      <c r="BA132" s="255">
        <v>84</v>
      </c>
      <c r="BB132" s="256">
        <v>73</v>
      </c>
      <c r="BC132" s="256">
        <v>145</v>
      </c>
      <c r="BD132" s="256">
        <v>64</v>
      </c>
      <c r="BE132" s="256">
        <v>40</v>
      </c>
      <c r="BF132" s="256">
        <v>49</v>
      </c>
      <c r="BG132" s="256">
        <v>72</v>
      </c>
      <c r="BH132" s="256">
        <v>59</v>
      </c>
      <c r="BI132" s="256">
        <v>58</v>
      </c>
      <c r="BJ132" s="256">
        <v>39</v>
      </c>
      <c r="BK132" s="256"/>
      <c r="BL132" s="254"/>
      <c r="BM132" s="255">
        <f>SUM(J132:AX132)</f>
        <v>14533</v>
      </c>
      <c r="BS132" s="3"/>
      <c r="BT132" s="3"/>
      <c r="BU132" s="3"/>
      <c r="BV132" s="3"/>
    </row>
    <row r="133" spans="1:74" ht="12.75" customHeight="1">
      <c r="A133" s="169" t="str">
        <f t="shared" si="54"/>
        <v>E25</v>
      </c>
      <c r="B133" s="159" t="str">
        <f>$B$13</f>
        <v>5</v>
      </c>
      <c r="C133" s="568"/>
      <c r="D133" s="573"/>
      <c r="E133" s="574"/>
      <c r="F133" s="575"/>
      <c r="G133" s="213"/>
      <c r="H133" s="498"/>
      <c r="I133" s="122" t="str">
        <f>$I$13</f>
        <v>OCE</v>
      </c>
      <c r="J133" s="92"/>
      <c r="K133" s="92"/>
      <c r="L133" s="92"/>
      <c r="M133" s="92"/>
      <c r="N133" s="92"/>
      <c r="O133" s="94"/>
      <c r="P133" s="92"/>
      <c r="Q133" s="92"/>
      <c r="R133" s="92"/>
      <c r="S133" s="92"/>
      <c r="T133" s="92"/>
      <c r="U133" s="94"/>
      <c r="V133" s="92"/>
      <c r="W133" s="92"/>
      <c r="X133" s="92"/>
      <c r="Y133" s="92"/>
      <c r="Z133" s="93"/>
      <c r="AA133" s="92"/>
      <c r="AB133" s="93"/>
      <c r="AC133" s="92"/>
      <c r="AD133" s="92"/>
      <c r="AE133" s="92"/>
      <c r="AF133" s="92"/>
      <c r="AG133" s="258"/>
      <c r="AH133" s="258"/>
      <c r="AI133" s="258"/>
      <c r="AJ133" s="258"/>
      <c r="AK133" s="258"/>
      <c r="AL133" s="258"/>
      <c r="AM133" s="258"/>
      <c r="AN133" s="258"/>
      <c r="AO133" s="258"/>
      <c r="AP133" s="258"/>
      <c r="AQ133" s="258"/>
      <c r="AR133" s="258"/>
      <c r="AS133" s="258"/>
      <c r="AT133" s="258"/>
      <c r="AU133" s="258"/>
      <c r="AV133" s="258"/>
      <c r="AW133" s="258"/>
      <c r="AX133" s="258"/>
      <c r="AY133" s="432"/>
      <c r="AZ133" s="433"/>
      <c r="BA133" s="255"/>
      <c r="BB133" s="256"/>
      <c r="BC133" s="256"/>
      <c r="BD133" s="256"/>
      <c r="BE133" s="256"/>
      <c r="BF133" s="256"/>
      <c r="BG133" s="256"/>
      <c r="BH133" s="256"/>
      <c r="BI133" s="256"/>
      <c r="BJ133" s="256"/>
      <c r="BK133" s="256"/>
      <c r="BL133" s="254"/>
      <c r="BM133" s="284">
        <f t="shared" si="33"/>
        <v>0</v>
      </c>
      <c r="BS133" s="3"/>
      <c r="BT133" s="3"/>
      <c r="BU133" s="3"/>
      <c r="BV133" s="3"/>
    </row>
    <row r="134" spans="1:74" ht="12.75" customHeight="1">
      <c r="A134" s="169" t="str">
        <f t="shared" si="54"/>
        <v>E26</v>
      </c>
      <c r="B134" s="159" t="str">
        <f>$B$14</f>
        <v>6</v>
      </c>
      <c r="C134" s="568"/>
      <c r="D134" s="573"/>
      <c r="E134" s="574"/>
      <c r="F134" s="575"/>
      <c r="G134" s="213"/>
      <c r="H134" s="498"/>
      <c r="I134" s="122" t="str">
        <f>$I$14</f>
        <v>MIDDLE EAS</v>
      </c>
      <c r="J134" s="92"/>
      <c r="K134" s="92"/>
      <c r="L134" s="92"/>
      <c r="M134" s="92"/>
      <c r="N134" s="92"/>
      <c r="O134" s="94"/>
      <c r="P134" s="92"/>
      <c r="Q134" s="92"/>
      <c r="R134" s="92"/>
      <c r="S134" s="92"/>
      <c r="T134" s="92"/>
      <c r="U134" s="94"/>
      <c r="V134" s="92"/>
      <c r="W134" s="92"/>
      <c r="X134" s="92"/>
      <c r="Y134" s="92"/>
      <c r="Z134" s="93"/>
      <c r="AA134" s="92"/>
      <c r="AB134" s="93"/>
      <c r="AC134" s="92"/>
      <c r="AD134" s="92"/>
      <c r="AE134" s="92"/>
      <c r="AF134" s="92"/>
      <c r="AG134" s="258"/>
      <c r="AH134" s="258"/>
      <c r="AI134" s="258"/>
      <c r="AJ134" s="258"/>
      <c r="AK134" s="258"/>
      <c r="AL134" s="258"/>
      <c r="AM134" s="258"/>
      <c r="AN134" s="258"/>
      <c r="AO134" s="258"/>
      <c r="AP134" s="258"/>
      <c r="AQ134" s="258"/>
      <c r="AR134" s="258"/>
      <c r="AS134" s="258"/>
      <c r="AT134" s="258"/>
      <c r="AU134" s="258"/>
      <c r="AV134" s="258"/>
      <c r="AW134" s="258"/>
      <c r="AX134" s="258"/>
      <c r="AY134" s="432"/>
      <c r="AZ134" s="433"/>
      <c r="BA134" s="255"/>
      <c r="BB134" s="256"/>
      <c r="BC134" s="256"/>
      <c r="BD134" s="256"/>
      <c r="BE134" s="256"/>
      <c r="BF134" s="256"/>
      <c r="BG134" s="256"/>
      <c r="BH134" s="256"/>
      <c r="BI134" s="256"/>
      <c r="BJ134" s="256"/>
      <c r="BK134" s="256"/>
      <c r="BL134" s="254"/>
      <c r="BM134" s="284">
        <f t="shared" si="33"/>
        <v>0</v>
      </c>
      <c r="BS134" s="3"/>
      <c r="BT134" s="3"/>
      <c r="BU134" s="3"/>
      <c r="BV134" s="3"/>
    </row>
    <row r="135" spans="1:74" ht="12.75" customHeight="1">
      <c r="A135" s="169" t="str">
        <f t="shared" si="54"/>
        <v>E27</v>
      </c>
      <c r="B135" s="159" t="str">
        <f>$B$15</f>
        <v>7</v>
      </c>
      <c r="C135" s="568"/>
      <c r="D135" s="573"/>
      <c r="E135" s="574"/>
      <c r="F135" s="575"/>
      <c r="G135" s="213"/>
      <c r="H135" s="498"/>
      <c r="I135" s="122" t="str">
        <f>$I$15</f>
        <v xml:space="preserve">AFRICA   </v>
      </c>
      <c r="J135" s="92"/>
      <c r="K135" s="92"/>
      <c r="L135" s="92"/>
      <c r="M135" s="92"/>
      <c r="N135" s="92"/>
      <c r="O135" s="94"/>
      <c r="P135" s="92"/>
      <c r="Q135" s="92"/>
      <c r="R135" s="92"/>
      <c r="S135" s="92"/>
      <c r="T135" s="92"/>
      <c r="U135" s="94"/>
      <c r="V135" s="92"/>
      <c r="W135" s="92"/>
      <c r="X135" s="92"/>
      <c r="Y135" s="92"/>
      <c r="Z135" s="93"/>
      <c r="AA135" s="92"/>
      <c r="AB135" s="93"/>
      <c r="AC135" s="92"/>
      <c r="AD135" s="92"/>
      <c r="AE135" s="92"/>
      <c r="AF135" s="92"/>
      <c r="AG135" s="258"/>
      <c r="AH135" s="258"/>
      <c r="AI135" s="258"/>
      <c r="AJ135" s="258"/>
      <c r="AK135" s="258"/>
      <c r="AL135" s="258"/>
      <c r="AM135" s="258"/>
      <c r="AN135" s="258"/>
      <c r="AO135" s="258"/>
      <c r="AP135" s="258"/>
      <c r="AQ135" s="258"/>
      <c r="AR135" s="258"/>
      <c r="AS135" s="258"/>
      <c r="AT135" s="258"/>
      <c r="AU135" s="258"/>
      <c r="AV135" s="258"/>
      <c r="AW135" s="258"/>
      <c r="AX135" s="258"/>
      <c r="AY135" s="432"/>
      <c r="AZ135" s="433"/>
      <c r="BA135" s="255"/>
      <c r="BB135" s="256"/>
      <c r="BC135" s="256"/>
      <c r="BD135" s="256"/>
      <c r="BE135" s="256"/>
      <c r="BF135" s="256"/>
      <c r="BG135" s="256"/>
      <c r="BH135" s="256"/>
      <c r="BI135" s="256"/>
      <c r="BJ135" s="256"/>
      <c r="BK135" s="256"/>
      <c r="BL135" s="254"/>
      <c r="BM135" s="284">
        <f t="shared" si="33"/>
        <v>0</v>
      </c>
      <c r="BS135" s="3"/>
      <c r="BT135" s="3"/>
      <c r="BU135" s="3"/>
      <c r="BV135" s="3"/>
    </row>
    <row r="136" spans="1:74" ht="12.75" customHeight="1" thickBot="1">
      <c r="A136" s="169" t="str">
        <f t="shared" si="54"/>
        <v>E2Z</v>
      </c>
      <c r="B136" s="159" t="str">
        <f>$B$16</f>
        <v>Z</v>
      </c>
      <c r="C136" s="568"/>
      <c r="D136" s="576"/>
      <c r="E136" s="577"/>
      <c r="F136" s="578"/>
      <c r="G136" s="208"/>
      <c r="H136" s="499"/>
      <c r="I136" s="128" t="str">
        <f>$I$16</f>
        <v>Others</v>
      </c>
      <c r="J136" s="90"/>
      <c r="K136" s="90"/>
      <c r="L136" s="90"/>
      <c r="M136" s="90"/>
      <c r="N136" s="90"/>
      <c r="O136" s="102"/>
      <c r="P136" s="90"/>
      <c r="Q136" s="90"/>
      <c r="R136" s="90"/>
      <c r="S136" s="90"/>
      <c r="T136" s="90"/>
      <c r="U136" s="102"/>
      <c r="V136" s="90"/>
      <c r="W136" s="90"/>
      <c r="X136" s="90"/>
      <c r="Y136" s="90"/>
      <c r="Z136" s="91"/>
      <c r="AA136" s="90"/>
      <c r="AB136" s="91"/>
      <c r="AC136" s="90"/>
      <c r="AD136" s="90"/>
      <c r="AE136" s="90"/>
      <c r="AF136" s="90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434"/>
      <c r="AZ136" s="435"/>
      <c r="BA136" s="262"/>
      <c r="BB136" s="263"/>
      <c r="BC136" s="263"/>
      <c r="BD136" s="263"/>
      <c r="BE136" s="263"/>
      <c r="BF136" s="263"/>
      <c r="BG136" s="263"/>
      <c r="BH136" s="263"/>
      <c r="BI136" s="263"/>
      <c r="BJ136" s="263"/>
      <c r="BK136" s="263"/>
      <c r="BL136" s="261"/>
      <c r="BM136" s="287">
        <f t="shared" si="33"/>
        <v>0</v>
      </c>
      <c r="BS136" s="3"/>
      <c r="BT136" s="3"/>
      <c r="BU136" s="3"/>
      <c r="BV136" s="3"/>
    </row>
    <row r="137" spans="1:74" ht="13.2" customHeight="1">
      <c r="A137" s="157" t="s">
        <v>10</v>
      </c>
      <c r="B137" s="168" t="s">
        <v>225</v>
      </c>
      <c r="C137" s="568"/>
      <c r="D137" s="586" t="s">
        <v>55</v>
      </c>
      <c r="E137" s="587"/>
      <c r="F137" s="572"/>
      <c r="G137" s="486" t="s">
        <v>64</v>
      </c>
      <c r="H137" s="487"/>
      <c r="I137" s="487"/>
      <c r="J137" s="24">
        <f t="shared" ref="J137:AO137" si="55">J138+J139</f>
        <v>323</v>
      </c>
      <c r="K137" s="24">
        <f t="shared" si="55"/>
        <v>17653</v>
      </c>
      <c r="L137" s="24">
        <f t="shared" si="55"/>
        <v>15246</v>
      </c>
      <c r="M137" s="24">
        <f t="shared" si="55"/>
        <v>19011</v>
      </c>
      <c r="N137" s="24">
        <f t="shared" si="55"/>
        <v>29461</v>
      </c>
      <c r="O137" s="24">
        <f t="shared" si="55"/>
        <v>28087</v>
      </c>
      <c r="P137" s="24">
        <f t="shared" si="55"/>
        <v>43162</v>
      </c>
      <c r="Q137" s="24">
        <f t="shared" si="55"/>
        <v>125742</v>
      </c>
      <c r="R137" s="24">
        <f t="shared" si="55"/>
        <v>175157</v>
      </c>
      <c r="S137" s="24">
        <f t="shared" si="55"/>
        <v>185589</v>
      </c>
      <c r="T137" s="24">
        <f t="shared" si="55"/>
        <v>281265</v>
      </c>
      <c r="U137" s="24">
        <f t="shared" si="55"/>
        <v>285675</v>
      </c>
      <c r="V137" s="24">
        <f t="shared" si="55"/>
        <v>404154</v>
      </c>
      <c r="W137" s="24">
        <f t="shared" si="55"/>
        <v>509383</v>
      </c>
      <c r="X137" s="24">
        <f t="shared" si="55"/>
        <v>368385</v>
      </c>
      <c r="Y137" s="24">
        <f t="shared" si="55"/>
        <v>362845</v>
      </c>
      <c r="Z137" s="24">
        <f t="shared" si="55"/>
        <v>315508</v>
      </c>
      <c r="AA137" s="24">
        <f t="shared" si="55"/>
        <v>242042</v>
      </c>
      <c r="AB137" s="24">
        <f t="shared" si="55"/>
        <v>203295</v>
      </c>
      <c r="AC137" s="24">
        <f t="shared" si="55"/>
        <v>356560</v>
      </c>
      <c r="AD137" s="24">
        <f t="shared" si="55"/>
        <v>218587</v>
      </c>
      <c r="AE137" s="24">
        <f t="shared" si="55"/>
        <v>165469</v>
      </c>
      <c r="AF137" s="24">
        <f t="shared" si="55"/>
        <v>169500</v>
      </c>
      <c r="AG137" s="275">
        <f t="shared" si="55"/>
        <v>94896</v>
      </c>
      <c r="AH137" s="275">
        <f t="shared" si="55"/>
        <v>85966</v>
      </c>
      <c r="AI137" s="275">
        <f t="shared" si="55"/>
        <v>52076</v>
      </c>
      <c r="AJ137" s="275">
        <f t="shared" si="55"/>
        <v>0</v>
      </c>
      <c r="AK137" s="275">
        <f t="shared" si="55"/>
        <v>0</v>
      </c>
      <c r="AL137" s="275">
        <f t="shared" si="55"/>
        <v>0</v>
      </c>
      <c r="AM137" s="275">
        <f t="shared" si="55"/>
        <v>0</v>
      </c>
      <c r="AN137" s="275">
        <f t="shared" si="55"/>
        <v>0</v>
      </c>
      <c r="AO137" s="275">
        <f t="shared" si="55"/>
        <v>0</v>
      </c>
      <c r="AP137" s="275">
        <f t="shared" ref="AP137:BL137" si="56">AP138+AP139</f>
        <v>0</v>
      </c>
      <c r="AQ137" s="275">
        <f t="shared" si="56"/>
        <v>0</v>
      </c>
      <c r="AR137" s="275">
        <f t="shared" si="56"/>
        <v>0</v>
      </c>
      <c r="AS137" s="275">
        <f t="shared" si="56"/>
        <v>0</v>
      </c>
      <c r="AT137" s="275">
        <f t="shared" si="56"/>
        <v>0</v>
      </c>
      <c r="AU137" s="275">
        <f t="shared" si="56"/>
        <v>0</v>
      </c>
      <c r="AV137" s="275">
        <f t="shared" si="56"/>
        <v>0</v>
      </c>
      <c r="AW137" s="275">
        <f t="shared" si="56"/>
        <v>0</v>
      </c>
      <c r="AX137" s="275">
        <f t="shared" si="56"/>
        <v>0</v>
      </c>
      <c r="AY137" s="52">
        <f t="shared" si="56"/>
        <v>4182</v>
      </c>
      <c r="AZ137" s="438">
        <f t="shared" si="56"/>
        <v>52076</v>
      </c>
      <c r="BA137" s="277">
        <f t="shared" si="56"/>
        <v>5770</v>
      </c>
      <c r="BB137" s="278">
        <f t="shared" si="56"/>
        <v>5822</v>
      </c>
      <c r="BC137" s="278">
        <f t="shared" si="56"/>
        <v>8498</v>
      </c>
      <c r="BD137" s="278">
        <f t="shared" si="56"/>
        <v>7414</v>
      </c>
      <c r="BE137" s="278">
        <f t="shared" si="56"/>
        <v>5065</v>
      </c>
      <c r="BF137" s="278">
        <f t="shared" si="56"/>
        <v>3000</v>
      </c>
      <c r="BG137" s="278">
        <f t="shared" si="56"/>
        <v>3590</v>
      </c>
      <c r="BH137" s="278">
        <f t="shared" si="56"/>
        <v>4040</v>
      </c>
      <c r="BI137" s="278">
        <f t="shared" si="56"/>
        <v>4695</v>
      </c>
      <c r="BJ137" s="278">
        <f t="shared" si="56"/>
        <v>4182</v>
      </c>
      <c r="BK137" s="278">
        <f t="shared" si="56"/>
        <v>0</v>
      </c>
      <c r="BL137" s="276">
        <f t="shared" si="56"/>
        <v>0</v>
      </c>
      <c r="BM137" s="286">
        <f t="shared" si="33"/>
        <v>4755037</v>
      </c>
      <c r="BS137" s="3"/>
      <c r="BT137" s="3"/>
      <c r="BU137" s="3"/>
      <c r="BV137" s="3"/>
    </row>
    <row r="138" spans="1:74" ht="13.2" customHeight="1">
      <c r="A138" s="169" t="str">
        <f>B$137&amp;B138</f>
        <v>E19</v>
      </c>
      <c r="B138" s="159" t="str">
        <f>$B$6</f>
        <v>9</v>
      </c>
      <c r="C138" s="568"/>
      <c r="D138" s="573"/>
      <c r="E138" s="574"/>
      <c r="F138" s="575"/>
      <c r="G138" s="210"/>
      <c r="H138" s="488" t="s">
        <v>69</v>
      </c>
      <c r="I138" s="489"/>
      <c r="J138" s="33">
        <v>323</v>
      </c>
      <c r="K138" s="33">
        <v>17653</v>
      </c>
      <c r="L138" s="33">
        <v>15243</v>
      </c>
      <c r="M138" s="17">
        <v>12513</v>
      </c>
      <c r="N138" s="33">
        <v>11003</v>
      </c>
      <c r="O138" s="33">
        <v>6697</v>
      </c>
      <c r="P138" s="33">
        <v>17040</v>
      </c>
      <c r="Q138" s="33">
        <v>59767</v>
      </c>
      <c r="R138" s="33">
        <v>43673</v>
      </c>
      <c r="S138" s="34">
        <v>48571</v>
      </c>
      <c r="T138" s="33">
        <v>58322</v>
      </c>
      <c r="U138" s="35">
        <v>73117</v>
      </c>
      <c r="V138" s="33">
        <v>208862</v>
      </c>
      <c r="W138" s="33">
        <v>315407</v>
      </c>
      <c r="X138" s="34">
        <f>197367</f>
        <v>197367</v>
      </c>
      <c r="Y138" s="34">
        <f>176891</f>
        <v>176891</v>
      </c>
      <c r="Z138" s="14">
        <v>145248</v>
      </c>
      <c r="AA138" s="14">
        <v>101914</v>
      </c>
      <c r="AB138" s="14">
        <v>73947</v>
      </c>
      <c r="AC138" s="14">
        <v>220838</v>
      </c>
      <c r="AD138" s="14">
        <v>116556</v>
      </c>
      <c r="AE138" s="14">
        <v>87848</v>
      </c>
      <c r="AF138" s="14">
        <v>104534</v>
      </c>
      <c r="AG138" s="244">
        <v>54701</v>
      </c>
      <c r="AH138" s="244">
        <v>42681</v>
      </c>
      <c r="AI138" s="244">
        <v>24226</v>
      </c>
      <c r="AJ138" s="244"/>
      <c r="AK138" s="244"/>
      <c r="AL138" s="244"/>
      <c r="AM138" s="244"/>
      <c r="AN138" s="244"/>
      <c r="AO138" s="244"/>
      <c r="AP138" s="244"/>
      <c r="AQ138" s="244"/>
      <c r="AR138" s="244"/>
      <c r="AS138" s="244"/>
      <c r="AT138" s="244"/>
      <c r="AU138" s="244"/>
      <c r="AV138" s="244"/>
      <c r="AW138" s="244"/>
      <c r="AX138" s="245"/>
      <c r="AY138" s="436">
        <v>1734</v>
      </c>
      <c r="AZ138" s="437">
        <v>24226</v>
      </c>
      <c r="BA138" s="267">
        <v>2543</v>
      </c>
      <c r="BB138" s="268">
        <v>3004</v>
      </c>
      <c r="BC138" s="268">
        <v>4839</v>
      </c>
      <c r="BD138" s="268">
        <v>2906</v>
      </c>
      <c r="BE138" s="268">
        <v>1640</v>
      </c>
      <c r="BF138" s="268">
        <v>1458</v>
      </c>
      <c r="BG138" s="268">
        <v>2038</v>
      </c>
      <c r="BH138" s="268">
        <v>1744</v>
      </c>
      <c r="BI138" s="268">
        <v>2320</v>
      </c>
      <c r="BJ138" s="268">
        <v>1734</v>
      </c>
      <c r="BK138" s="268"/>
      <c r="BL138" s="266"/>
      <c r="BM138" s="272">
        <f t="shared" si="33"/>
        <v>2234942</v>
      </c>
      <c r="BS138" s="3"/>
      <c r="BT138" s="3"/>
      <c r="BU138" s="3"/>
      <c r="BV138" s="3"/>
    </row>
    <row r="139" spans="1:74" ht="13.2" customHeight="1">
      <c r="A139" s="169"/>
      <c r="C139" s="568"/>
      <c r="D139" s="573"/>
      <c r="E139" s="574"/>
      <c r="F139" s="575"/>
      <c r="G139" s="211"/>
      <c r="H139" s="490" t="s">
        <v>62</v>
      </c>
      <c r="I139" s="491"/>
      <c r="J139" s="17">
        <f t="shared" ref="J139:AO139" si="57">SUM(J140:J148)</f>
        <v>0</v>
      </c>
      <c r="K139" s="17">
        <f t="shared" si="57"/>
        <v>0</v>
      </c>
      <c r="L139" s="17">
        <f t="shared" si="57"/>
        <v>3</v>
      </c>
      <c r="M139" s="17">
        <f t="shared" si="57"/>
        <v>6498</v>
      </c>
      <c r="N139" s="17">
        <f t="shared" si="57"/>
        <v>18458</v>
      </c>
      <c r="O139" s="17">
        <f t="shared" si="57"/>
        <v>21390</v>
      </c>
      <c r="P139" s="17">
        <f t="shared" si="57"/>
        <v>26122</v>
      </c>
      <c r="Q139" s="17">
        <f t="shared" si="57"/>
        <v>65975</v>
      </c>
      <c r="R139" s="17">
        <f t="shared" si="57"/>
        <v>131484</v>
      </c>
      <c r="S139" s="17">
        <f t="shared" si="57"/>
        <v>137018</v>
      </c>
      <c r="T139" s="17">
        <f t="shared" si="57"/>
        <v>222943</v>
      </c>
      <c r="U139" s="17">
        <f t="shared" si="57"/>
        <v>212558</v>
      </c>
      <c r="V139" s="17">
        <f t="shared" si="57"/>
        <v>195292</v>
      </c>
      <c r="W139" s="17">
        <f t="shared" si="57"/>
        <v>193976</v>
      </c>
      <c r="X139" s="17">
        <f t="shared" si="57"/>
        <v>171018</v>
      </c>
      <c r="Y139" s="17">
        <f t="shared" si="57"/>
        <v>185954</v>
      </c>
      <c r="Z139" s="17">
        <f t="shared" si="57"/>
        <v>170260</v>
      </c>
      <c r="AA139" s="17">
        <f t="shared" si="57"/>
        <v>140128</v>
      </c>
      <c r="AB139" s="17">
        <f t="shared" si="57"/>
        <v>129348</v>
      </c>
      <c r="AC139" s="17">
        <f t="shared" si="57"/>
        <v>135722</v>
      </c>
      <c r="AD139" s="17">
        <f t="shared" si="57"/>
        <v>102031</v>
      </c>
      <c r="AE139" s="17">
        <f t="shared" si="57"/>
        <v>77621</v>
      </c>
      <c r="AF139" s="17">
        <f t="shared" si="57"/>
        <v>64966</v>
      </c>
      <c r="AG139" s="282">
        <f t="shared" si="57"/>
        <v>40195</v>
      </c>
      <c r="AH139" s="282">
        <f t="shared" si="57"/>
        <v>43285</v>
      </c>
      <c r="AI139" s="282">
        <f t="shared" si="57"/>
        <v>27850</v>
      </c>
      <c r="AJ139" s="282">
        <f t="shared" si="57"/>
        <v>0</v>
      </c>
      <c r="AK139" s="282">
        <f t="shared" si="57"/>
        <v>0</v>
      </c>
      <c r="AL139" s="282">
        <f t="shared" si="57"/>
        <v>0</v>
      </c>
      <c r="AM139" s="282">
        <f t="shared" si="57"/>
        <v>0</v>
      </c>
      <c r="AN139" s="282">
        <f t="shared" si="57"/>
        <v>0</v>
      </c>
      <c r="AO139" s="282">
        <f t="shared" si="57"/>
        <v>0</v>
      </c>
      <c r="AP139" s="282">
        <f t="shared" ref="AP139:BL139" si="58">SUM(AP140:AP148)</f>
        <v>0</v>
      </c>
      <c r="AQ139" s="282">
        <f t="shared" si="58"/>
        <v>0</v>
      </c>
      <c r="AR139" s="282">
        <f t="shared" si="58"/>
        <v>0</v>
      </c>
      <c r="AS139" s="282">
        <f t="shared" si="58"/>
        <v>0</v>
      </c>
      <c r="AT139" s="282">
        <f t="shared" si="58"/>
        <v>0</v>
      </c>
      <c r="AU139" s="282">
        <f t="shared" si="58"/>
        <v>0</v>
      </c>
      <c r="AV139" s="282">
        <f t="shared" si="58"/>
        <v>0</v>
      </c>
      <c r="AW139" s="282">
        <f t="shared" si="58"/>
        <v>0</v>
      </c>
      <c r="AX139" s="282">
        <f t="shared" si="58"/>
        <v>0</v>
      </c>
      <c r="AY139" s="26">
        <f t="shared" si="58"/>
        <v>2448</v>
      </c>
      <c r="AZ139" s="439">
        <f t="shared" si="58"/>
        <v>27850</v>
      </c>
      <c r="BA139" s="281">
        <f t="shared" si="58"/>
        <v>3227</v>
      </c>
      <c r="BB139" s="282">
        <f t="shared" si="58"/>
        <v>2818</v>
      </c>
      <c r="BC139" s="282">
        <f t="shared" si="58"/>
        <v>3659</v>
      </c>
      <c r="BD139" s="282">
        <f t="shared" si="58"/>
        <v>4508</v>
      </c>
      <c r="BE139" s="282">
        <f t="shared" si="58"/>
        <v>3425</v>
      </c>
      <c r="BF139" s="282">
        <f t="shared" si="58"/>
        <v>1542</v>
      </c>
      <c r="BG139" s="282">
        <f t="shared" si="58"/>
        <v>1552</v>
      </c>
      <c r="BH139" s="282">
        <f t="shared" si="58"/>
        <v>2296</v>
      </c>
      <c r="BI139" s="282">
        <f t="shared" si="58"/>
        <v>2375</v>
      </c>
      <c r="BJ139" s="282">
        <f t="shared" si="58"/>
        <v>2448</v>
      </c>
      <c r="BK139" s="282">
        <f t="shared" si="58"/>
        <v>0</v>
      </c>
      <c r="BL139" s="280">
        <f t="shared" si="58"/>
        <v>0</v>
      </c>
      <c r="BM139" s="272">
        <f t="shared" si="33"/>
        <v>2520095</v>
      </c>
      <c r="BS139" s="3"/>
      <c r="BT139" s="3"/>
      <c r="BU139" s="3"/>
      <c r="BV139" s="3"/>
    </row>
    <row r="140" spans="1:74" ht="13.2" customHeight="1">
      <c r="A140" s="169" t="str">
        <f t="shared" ref="A140:A148" si="59">B$137&amp;B140</f>
        <v>E11</v>
      </c>
      <c r="B140" s="159" t="str">
        <f>$B$8</f>
        <v>1</v>
      </c>
      <c r="C140" s="568"/>
      <c r="D140" s="573"/>
      <c r="E140" s="574"/>
      <c r="F140" s="575"/>
      <c r="G140" s="213"/>
      <c r="H140" s="210"/>
      <c r="I140" s="127" t="str">
        <f>$I$8</f>
        <v>N.AMERICA</v>
      </c>
      <c r="J140" s="38"/>
      <c r="K140" s="38"/>
      <c r="L140" s="38"/>
      <c r="M140" s="38">
        <f>5788</f>
        <v>5788</v>
      </c>
      <c r="N140" s="38">
        <f>15975</f>
        <v>15975</v>
      </c>
      <c r="O140" s="28">
        <f>20329</f>
        <v>20329</v>
      </c>
      <c r="P140" s="20">
        <v>24938</v>
      </c>
      <c r="Q140" s="20">
        <v>56419</v>
      </c>
      <c r="R140" s="20">
        <v>110394</v>
      </c>
      <c r="S140" s="20">
        <v>109248</v>
      </c>
      <c r="T140" s="20">
        <v>183882</v>
      </c>
      <c r="U140" s="28">
        <v>163462</v>
      </c>
      <c r="V140" s="20">
        <v>144444</v>
      </c>
      <c r="W140" s="20">
        <v>144185</v>
      </c>
      <c r="X140" s="20">
        <v>129952</v>
      </c>
      <c r="Y140" s="20">
        <v>151257</v>
      </c>
      <c r="Z140" s="21">
        <v>147819</v>
      </c>
      <c r="AA140" s="21">
        <v>125758</v>
      </c>
      <c r="AB140" s="21">
        <v>116944</v>
      </c>
      <c r="AC140" s="21">
        <v>108368</v>
      </c>
      <c r="AD140" s="21">
        <v>75814</v>
      </c>
      <c r="AE140" s="21">
        <v>57616</v>
      </c>
      <c r="AF140" s="21">
        <v>54624</v>
      </c>
      <c r="AG140" s="248">
        <v>34781</v>
      </c>
      <c r="AH140" s="248">
        <v>39955</v>
      </c>
      <c r="AI140" s="248">
        <v>26034</v>
      </c>
      <c r="AJ140" s="248"/>
      <c r="AK140" s="248"/>
      <c r="AL140" s="248"/>
      <c r="AM140" s="248"/>
      <c r="AN140" s="248"/>
      <c r="AO140" s="248"/>
      <c r="AP140" s="248"/>
      <c r="AQ140" s="248"/>
      <c r="AR140" s="248"/>
      <c r="AS140" s="248"/>
      <c r="AT140" s="248"/>
      <c r="AU140" s="248"/>
      <c r="AV140" s="248"/>
      <c r="AW140" s="248"/>
      <c r="AX140" s="248"/>
      <c r="AY140" s="430">
        <v>2376</v>
      </c>
      <c r="AZ140" s="431">
        <v>26034</v>
      </c>
      <c r="BA140" s="250">
        <v>3041</v>
      </c>
      <c r="BB140" s="251">
        <v>2686</v>
      </c>
      <c r="BC140" s="251">
        <v>3448</v>
      </c>
      <c r="BD140" s="251">
        <v>4265</v>
      </c>
      <c r="BE140" s="251">
        <v>3240</v>
      </c>
      <c r="BF140" s="251">
        <v>1415</v>
      </c>
      <c r="BG140" s="251">
        <v>1342</v>
      </c>
      <c r="BH140" s="251">
        <v>2061</v>
      </c>
      <c r="BI140" s="251">
        <v>2160</v>
      </c>
      <c r="BJ140" s="251">
        <v>2376</v>
      </c>
      <c r="BK140" s="251"/>
      <c r="BL140" s="249"/>
      <c r="BM140" s="272">
        <f t="shared" si="33"/>
        <v>2047986</v>
      </c>
      <c r="BS140" s="3"/>
      <c r="BT140" s="3"/>
      <c r="BU140" s="3"/>
      <c r="BV140" s="3"/>
    </row>
    <row r="141" spans="1:74" ht="13.2" customHeight="1">
      <c r="A141" s="169" t="str">
        <f t="shared" si="59"/>
        <v>E12</v>
      </c>
      <c r="B141" s="159" t="str">
        <f>$B$9</f>
        <v>2</v>
      </c>
      <c r="C141" s="568"/>
      <c r="D141" s="573"/>
      <c r="E141" s="574"/>
      <c r="F141" s="575"/>
      <c r="G141" s="213"/>
      <c r="H141" s="210"/>
      <c r="I141" s="122" t="str">
        <f>$I$9</f>
        <v>CS.AMERICA</v>
      </c>
      <c r="J141" s="136"/>
      <c r="K141" s="136"/>
      <c r="L141" s="136"/>
      <c r="M141" s="136"/>
      <c r="N141" s="136"/>
      <c r="O141" s="92"/>
      <c r="P141" s="92"/>
      <c r="Q141" s="92">
        <v>11</v>
      </c>
      <c r="R141" s="92">
        <v>10</v>
      </c>
      <c r="S141" s="92">
        <v>31</v>
      </c>
      <c r="T141" s="92">
        <v>36</v>
      </c>
      <c r="U141" s="92">
        <v>39</v>
      </c>
      <c r="V141" s="92">
        <v>437</v>
      </c>
      <c r="W141" s="92">
        <v>763</v>
      </c>
      <c r="X141" s="92">
        <v>546</v>
      </c>
      <c r="Y141" s="92">
        <v>398</v>
      </c>
      <c r="Z141" s="93">
        <v>439</v>
      </c>
      <c r="AA141" s="93">
        <v>214</v>
      </c>
      <c r="AB141" s="93">
        <v>337</v>
      </c>
      <c r="AC141" s="93">
        <v>634</v>
      </c>
      <c r="AD141" s="93">
        <v>2804</v>
      </c>
      <c r="AE141" s="93">
        <v>3260</v>
      </c>
      <c r="AF141" s="93">
        <v>971</v>
      </c>
      <c r="AG141" s="253">
        <v>133</v>
      </c>
      <c r="AH141" s="253">
        <v>11</v>
      </c>
      <c r="AI141" s="253">
        <v>8</v>
      </c>
      <c r="AJ141" s="253"/>
      <c r="AK141" s="253"/>
      <c r="AL141" s="253"/>
      <c r="AM141" s="253"/>
      <c r="AN141" s="253"/>
      <c r="AO141" s="253"/>
      <c r="AP141" s="253"/>
      <c r="AQ141" s="253"/>
      <c r="AR141" s="253"/>
      <c r="AS141" s="253"/>
      <c r="AT141" s="253"/>
      <c r="AU141" s="253"/>
      <c r="AV141" s="253"/>
      <c r="AW141" s="253"/>
      <c r="AX141" s="253"/>
      <c r="AY141" s="432">
        <v>1</v>
      </c>
      <c r="AZ141" s="433">
        <v>8</v>
      </c>
      <c r="BA141" s="255">
        <v>0</v>
      </c>
      <c r="BB141" s="256"/>
      <c r="BC141" s="256"/>
      <c r="BD141" s="256"/>
      <c r="BE141" s="256"/>
      <c r="BF141" s="256">
        <v>1</v>
      </c>
      <c r="BG141" s="256"/>
      <c r="BH141" s="256">
        <v>6</v>
      </c>
      <c r="BI141" s="256"/>
      <c r="BJ141" s="256">
        <v>1</v>
      </c>
      <c r="BK141" s="256"/>
      <c r="BL141" s="254"/>
      <c r="BM141" s="284">
        <f t="shared" si="33"/>
        <v>11082</v>
      </c>
      <c r="BS141" s="3"/>
      <c r="BT141" s="3"/>
      <c r="BU141" s="3"/>
      <c r="BV141" s="3"/>
    </row>
    <row r="142" spans="1:74" ht="12.75" customHeight="1">
      <c r="A142" s="169" t="str">
        <f t="shared" si="59"/>
        <v>E13</v>
      </c>
      <c r="B142" s="159" t="str">
        <f>$B$10</f>
        <v>3</v>
      </c>
      <c r="C142" s="568"/>
      <c r="D142" s="573"/>
      <c r="E142" s="574"/>
      <c r="F142" s="575"/>
      <c r="G142" s="205"/>
      <c r="H142" s="498"/>
      <c r="I142" s="122" t="str">
        <f>$I$10</f>
        <v>Europe</v>
      </c>
      <c r="J142" s="136"/>
      <c r="K142" s="136"/>
      <c r="L142" s="136">
        <v>3</v>
      </c>
      <c r="M142" s="136">
        <f>708+1</f>
        <v>709</v>
      </c>
      <c r="N142" s="136">
        <f>2320</f>
        <v>2320</v>
      </c>
      <c r="O142" s="94">
        <f>841</f>
        <v>841</v>
      </c>
      <c r="P142" s="92">
        <v>859</v>
      </c>
      <c r="Q142" s="92">
        <v>8140</v>
      </c>
      <c r="R142" s="92">
        <v>18918</v>
      </c>
      <c r="S142" s="92">
        <v>22894</v>
      </c>
      <c r="T142" s="92">
        <v>32271</v>
      </c>
      <c r="U142" s="94">
        <v>41614</v>
      </c>
      <c r="V142" s="92">
        <v>42712</v>
      </c>
      <c r="W142" s="92">
        <v>42118</v>
      </c>
      <c r="X142" s="92">
        <v>24978</v>
      </c>
      <c r="Y142" s="92">
        <v>19470</v>
      </c>
      <c r="Z142" s="93">
        <v>11655</v>
      </c>
      <c r="AA142" s="93">
        <v>6728</v>
      </c>
      <c r="AB142" s="93">
        <v>6795</v>
      </c>
      <c r="AC142" s="93">
        <v>15755</v>
      </c>
      <c r="AD142" s="93">
        <v>11151</v>
      </c>
      <c r="AE142" s="93">
        <v>8986</v>
      </c>
      <c r="AF142" s="93">
        <v>4905</v>
      </c>
      <c r="AG142" s="253">
        <v>2853</v>
      </c>
      <c r="AH142" s="253">
        <v>1481</v>
      </c>
      <c r="AI142" s="253">
        <v>696</v>
      </c>
      <c r="AJ142" s="253"/>
      <c r="AK142" s="253"/>
      <c r="AL142" s="253"/>
      <c r="AM142" s="253"/>
      <c r="AN142" s="253"/>
      <c r="AO142" s="253"/>
      <c r="AP142" s="253"/>
      <c r="AQ142" s="253"/>
      <c r="AR142" s="253"/>
      <c r="AS142" s="253"/>
      <c r="AT142" s="253"/>
      <c r="AU142" s="253"/>
      <c r="AV142" s="253"/>
      <c r="AW142" s="253"/>
      <c r="AX142" s="253"/>
      <c r="AY142" s="432">
        <v>42</v>
      </c>
      <c r="AZ142" s="433">
        <v>696</v>
      </c>
      <c r="BA142" s="255">
        <v>95</v>
      </c>
      <c r="BB142" s="256">
        <v>84</v>
      </c>
      <c r="BC142" s="256">
        <v>86</v>
      </c>
      <c r="BD142" s="256">
        <v>67</v>
      </c>
      <c r="BE142" s="256">
        <v>81</v>
      </c>
      <c r="BF142" s="256">
        <v>42</v>
      </c>
      <c r="BG142" s="256">
        <v>84</v>
      </c>
      <c r="BH142" s="256">
        <v>38</v>
      </c>
      <c r="BI142" s="256">
        <v>77</v>
      </c>
      <c r="BJ142" s="256">
        <v>42</v>
      </c>
      <c r="BK142" s="256"/>
      <c r="BL142" s="254"/>
      <c r="BM142" s="284">
        <f t="shared" si="33"/>
        <v>328852</v>
      </c>
      <c r="BS142" s="3"/>
      <c r="BT142" s="3"/>
      <c r="BU142" s="3"/>
      <c r="BV142" s="3"/>
    </row>
    <row r="143" spans="1:74" ht="12.75" customHeight="1">
      <c r="A143" s="169" t="str">
        <f t="shared" si="59"/>
        <v>E14</v>
      </c>
      <c r="B143" s="159" t="str">
        <f>$B$11</f>
        <v>4</v>
      </c>
      <c r="C143" s="568"/>
      <c r="D143" s="573"/>
      <c r="E143" s="574"/>
      <c r="F143" s="575"/>
      <c r="G143" s="211"/>
      <c r="H143" s="498"/>
      <c r="I143" s="122" t="str">
        <f>$I$11</f>
        <v>ASIA</v>
      </c>
      <c r="J143" s="92"/>
      <c r="K143" s="92"/>
      <c r="L143" s="92"/>
      <c r="M143" s="92"/>
      <c r="N143" s="92">
        <f>21</f>
        <v>21</v>
      </c>
      <c r="O143" s="94">
        <f>14</f>
        <v>14</v>
      </c>
      <c r="P143" s="92">
        <v>6</v>
      </c>
      <c r="Q143" s="92">
        <v>3</v>
      </c>
      <c r="R143" s="92">
        <v>3</v>
      </c>
      <c r="S143" s="92">
        <v>269</v>
      </c>
      <c r="T143" s="92">
        <v>431</v>
      </c>
      <c r="U143" s="94">
        <v>246</v>
      </c>
      <c r="V143" s="92">
        <v>1229</v>
      </c>
      <c r="W143" s="92">
        <v>2672</v>
      </c>
      <c r="X143" s="92">
        <v>12569</v>
      </c>
      <c r="Y143" s="92">
        <v>10721</v>
      </c>
      <c r="Z143" s="93">
        <v>6718</v>
      </c>
      <c r="AA143" s="92">
        <v>4332</v>
      </c>
      <c r="AB143" s="93">
        <v>2885</v>
      </c>
      <c r="AC143" s="92">
        <v>5212</v>
      </c>
      <c r="AD143" s="92">
        <v>7575</v>
      </c>
      <c r="AE143" s="92">
        <v>4282</v>
      </c>
      <c r="AF143" s="92">
        <v>3314</v>
      </c>
      <c r="AG143" s="258">
        <v>1924</v>
      </c>
      <c r="AH143" s="258">
        <v>1581</v>
      </c>
      <c r="AI143" s="258">
        <v>915</v>
      </c>
      <c r="AJ143" s="258"/>
      <c r="AK143" s="258"/>
      <c r="AL143" s="258"/>
      <c r="AM143" s="258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58"/>
      <c r="AX143" s="258"/>
      <c r="AY143" s="432">
        <v>25</v>
      </c>
      <c r="AZ143" s="433">
        <v>915</v>
      </c>
      <c r="BA143" s="255">
        <v>47</v>
      </c>
      <c r="BB143" s="256">
        <v>33</v>
      </c>
      <c r="BC143" s="256">
        <v>91</v>
      </c>
      <c r="BD143" s="256">
        <v>152</v>
      </c>
      <c r="BE143" s="256">
        <v>76</v>
      </c>
      <c r="BF143" s="256">
        <v>69</v>
      </c>
      <c r="BG143" s="256">
        <v>106</v>
      </c>
      <c r="BH143" s="256">
        <v>183</v>
      </c>
      <c r="BI143" s="256">
        <v>133</v>
      </c>
      <c r="BJ143" s="256">
        <v>25</v>
      </c>
      <c r="BK143" s="256"/>
      <c r="BL143" s="254"/>
      <c r="BM143" s="284">
        <f t="shared" si="33"/>
        <v>66922</v>
      </c>
      <c r="BS143" s="3"/>
      <c r="BT143" s="3"/>
      <c r="BU143" s="3"/>
      <c r="BV143" s="3"/>
    </row>
    <row r="144" spans="1:74" ht="12.75" customHeight="1">
      <c r="A144" s="169" t="str">
        <f t="shared" si="59"/>
        <v>E1C</v>
      </c>
      <c r="B144" s="159" t="s">
        <v>204</v>
      </c>
      <c r="C144" s="568"/>
      <c r="D144" s="573"/>
      <c r="E144" s="574"/>
      <c r="F144" s="575"/>
      <c r="G144" s="211"/>
      <c r="H144" s="498"/>
      <c r="I144" s="122" t="s">
        <v>205</v>
      </c>
      <c r="J144" s="92"/>
      <c r="K144" s="92"/>
      <c r="L144" s="92"/>
      <c r="M144" s="92"/>
      <c r="N144" s="92"/>
      <c r="O144" s="94">
        <v>4</v>
      </c>
      <c r="P144" s="92">
        <v>4</v>
      </c>
      <c r="Q144" s="92">
        <v>130</v>
      </c>
      <c r="R144" s="92">
        <v>215</v>
      </c>
      <c r="S144" s="92">
        <v>1650</v>
      </c>
      <c r="T144" s="92">
        <v>1418</v>
      </c>
      <c r="U144" s="94">
        <v>1127</v>
      </c>
      <c r="V144" s="92">
        <v>1014</v>
      </c>
      <c r="W144" s="92">
        <v>425</v>
      </c>
      <c r="X144" s="92">
        <v>160</v>
      </c>
      <c r="Y144" s="92">
        <v>1525</v>
      </c>
      <c r="Z144" s="93">
        <v>1432</v>
      </c>
      <c r="AA144" s="92">
        <v>1154</v>
      </c>
      <c r="AB144" s="93">
        <v>709</v>
      </c>
      <c r="AC144" s="92">
        <v>383</v>
      </c>
      <c r="AD144" s="92">
        <v>106</v>
      </c>
      <c r="AE144" s="92">
        <v>8</v>
      </c>
      <c r="AF144" s="92"/>
      <c r="AG144" s="258"/>
      <c r="AH144" s="258">
        <v>27</v>
      </c>
      <c r="AI144" s="258">
        <v>69</v>
      </c>
      <c r="AJ144" s="258"/>
      <c r="AK144" s="258"/>
      <c r="AL144" s="258"/>
      <c r="AM144" s="258"/>
      <c r="AN144" s="258"/>
      <c r="AO144" s="258"/>
      <c r="AP144" s="258"/>
      <c r="AQ144" s="258"/>
      <c r="AR144" s="258"/>
      <c r="AS144" s="258"/>
      <c r="AT144" s="258"/>
      <c r="AU144" s="258"/>
      <c r="AV144" s="258"/>
      <c r="AW144" s="258"/>
      <c r="AX144" s="258"/>
      <c r="AY144" s="432">
        <v>2</v>
      </c>
      <c r="AZ144" s="433">
        <v>69</v>
      </c>
      <c r="BA144" s="255">
        <v>4</v>
      </c>
      <c r="BB144" s="256">
        <v>5</v>
      </c>
      <c r="BC144" s="256">
        <v>8</v>
      </c>
      <c r="BD144" s="256">
        <v>14</v>
      </c>
      <c r="BE144" s="256">
        <v>10</v>
      </c>
      <c r="BF144" s="256">
        <v>13</v>
      </c>
      <c r="BG144" s="256">
        <v>8</v>
      </c>
      <c r="BH144" s="256">
        <v>4</v>
      </c>
      <c r="BI144" s="256">
        <v>1</v>
      </c>
      <c r="BJ144" s="256">
        <v>2</v>
      </c>
      <c r="BK144" s="256"/>
      <c r="BL144" s="254"/>
      <c r="BM144" s="255">
        <f>SUM(J144:AX144)</f>
        <v>11560</v>
      </c>
      <c r="BS144" s="3"/>
      <c r="BT144" s="3"/>
      <c r="BU144" s="3"/>
      <c r="BV144" s="3"/>
    </row>
    <row r="145" spans="1:74" ht="12.75" customHeight="1">
      <c r="A145" s="169" t="str">
        <f t="shared" si="59"/>
        <v>E15</v>
      </c>
      <c r="B145" s="159" t="str">
        <f>$B$13</f>
        <v>5</v>
      </c>
      <c r="C145" s="568"/>
      <c r="D145" s="573"/>
      <c r="E145" s="574"/>
      <c r="F145" s="575"/>
      <c r="G145" s="213"/>
      <c r="H145" s="498"/>
      <c r="I145" s="122" t="str">
        <f>$I$13</f>
        <v>OCE</v>
      </c>
      <c r="J145" s="92"/>
      <c r="K145" s="92"/>
      <c r="L145" s="92"/>
      <c r="M145" s="92">
        <v>1</v>
      </c>
      <c r="N145" s="92">
        <f>142</f>
        <v>142</v>
      </c>
      <c r="O145" s="94">
        <f>202</f>
        <v>202</v>
      </c>
      <c r="P145" s="92">
        <v>315</v>
      </c>
      <c r="Q145" s="92">
        <v>1262</v>
      </c>
      <c r="R145" s="92">
        <v>1694</v>
      </c>
      <c r="S145" s="92">
        <v>2224</v>
      </c>
      <c r="T145" s="92">
        <v>3457</v>
      </c>
      <c r="U145" s="94">
        <v>3817</v>
      </c>
      <c r="V145" s="92">
        <v>3499</v>
      </c>
      <c r="W145" s="92">
        <v>1958</v>
      </c>
      <c r="X145" s="92">
        <v>1069</v>
      </c>
      <c r="Y145" s="92">
        <v>1063</v>
      </c>
      <c r="Z145" s="93">
        <v>696</v>
      </c>
      <c r="AA145" s="92">
        <v>592</v>
      </c>
      <c r="AB145" s="93">
        <v>532</v>
      </c>
      <c r="AC145" s="92">
        <v>585</v>
      </c>
      <c r="AD145" s="92">
        <v>346</v>
      </c>
      <c r="AE145" s="92">
        <v>305</v>
      </c>
      <c r="AF145" s="92">
        <v>241</v>
      </c>
      <c r="AG145" s="258">
        <v>124</v>
      </c>
      <c r="AH145" s="258">
        <v>104</v>
      </c>
      <c r="AI145" s="258">
        <v>58</v>
      </c>
      <c r="AJ145" s="258"/>
      <c r="AK145" s="258"/>
      <c r="AL145" s="258"/>
      <c r="AM145" s="258"/>
      <c r="AN145" s="258"/>
      <c r="AO145" s="258"/>
      <c r="AP145" s="258"/>
      <c r="AQ145" s="258"/>
      <c r="AR145" s="258"/>
      <c r="AS145" s="258"/>
      <c r="AT145" s="258"/>
      <c r="AU145" s="258"/>
      <c r="AV145" s="258"/>
      <c r="AW145" s="258"/>
      <c r="AX145" s="258"/>
      <c r="AY145" s="432">
        <v>2</v>
      </c>
      <c r="AZ145" s="433">
        <v>58</v>
      </c>
      <c r="BA145" s="255">
        <v>11</v>
      </c>
      <c r="BB145" s="256">
        <v>4</v>
      </c>
      <c r="BC145" s="256">
        <v>10</v>
      </c>
      <c r="BD145" s="256">
        <v>7</v>
      </c>
      <c r="BE145" s="256">
        <v>9</v>
      </c>
      <c r="BF145" s="256">
        <v>2</v>
      </c>
      <c r="BG145" s="256">
        <v>7</v>
      </c>
      <c r="BH145" s="256">
        <v>4</v>
      </c>
      <c r="BI145" s="256">
        <v>2</v>
      </c>
      <c r="BJ145" s="256">
        <v>2</v>
      </c>
      <c r="BK145" s="256"/>
      <c r="BL145" s="254"/>
      <c r="BM145" s="284">
        <f t="shared" si="33"/>
        <v>24286</v>
      </c>
      <c r="BS145" s="3"/>
      <c r="BT145" s="3"/>
      <c r="BU145" s="3"/>
      <c r="BV145" s="3"/>
    </row>
    <row r="146" spans="1:74" ht="12.75" customHeight="1">
      <c r="A146" s="169" t="str">
        <f t="shared" si="59"/>
        <v>E16</v>
      </c>
      <c r="B146" s="159" t="str">
        <f>$B$14</f>
        <v>6</v>
      </c>
      <c r="C146" s="568"/>
      <c r="D146" s="573"/>
      <c r="E146" s="574"/>
      <c r="F146" s="575"/>
      <c r="G146" s="213"/>
      <c r="H146" s="498"/>
      <c r="I146" s="122" t="str">
        <f>$I$14</f>
        <v>MIDDLE EAS</v>
      </c>
      <c r="J146" s="92"/>
      <c r="K146" s="92"/>
      <c r="L146" s="92"/>
      <c r="M146" s="92"/>
      <c r="N146" s="92"/>
      <c r="O146" s="94"/>
      <c r="P146" s="92"/>
      <c r="Q146" s="92">
        <v>10</v>
      </c>
      <c r="R146" s="92">
        <v>128</v>
      </c>
      <c r="S146" s="92">
        <v>460</v>
      </c>
      <c r="T146" s="92">
        <v>1179</v>
      </c>
      <c r="U146" s="94">
        <v>2050</v>
      </c>
      <c r="V146" s="92">
        <v>1636</v>
      </c>
      <c r="W146" s="92">
        <v>1477</v>
      </c>
      <c r="X146" s="92">
        <v>1564</v>
      </c>
      <c r="Y146" s="92">
        <v>1407</v>
      </c>
      <c r="Z146" s="93">
        <v>1431</v>
      </c>
      <c r="AA146" s="92">
        <v>1289</v>
      </c>
      <c r="AB146" s="93">
        <v>1109</v>
      </c>
      <c r="AC146" s="92">
        <v>4703</v>
      </c>
      <c r="AD146" s="92">
        <v>4134</v>
      </c>
      <c r="AE146" s="92">
        <v>3078</v>
      </c>
      <c r="AF146" s="92">
        <v>874</v>
      </c>
      <c r="AG146" s="258">
        <v>370</v>
      </c>
      <c r="AH146" s="258">
        <v>122</v>
      </c>
      <c r="AI146" s="258">
        <v>55</v>
      </c>
      <c r="AJ146" s="258"/>
      <c r="AK146" s="258"/>
      <c r="AL146" s="258"/>
      <c r="AM146" s="258"/>
      <c r="AN146" s="258"/>
      <c r="AO146" s="258"/>
      <c r="AP146" s="258"/>
      <c r="AQ146" s="258"/>
      <c r="AR146" s="258"/>
      <c r="AS146" s="258"/>
      <c r="AT146" s="258"/>
      <c r="AU146" s="258"/>
      <c r="AV146" s="258"/>
      <c r="AW146" s="258"/>
      <c r="AX146" s="258"/>
      <c r="AY146" s="432">
        <v>0</v>
      </c>
      <c r="AZ146" s="433">
        <v>55</v>
      </c>
      <c r="BA146" s="255">
        <v>27</v>
      </c>
      <c r="BB146" s="256">
        <v>6</v>
      </c>
      <c r="BC146" s="256">
        <v>14</v>
      </c>
      <c r="BD146" s="256">
        <v>2</v>
      </c>
      <c r="BE146" s="256">
        <v>6</v>
      </c>
      <c r="BF146" s="256"/>
      <c r="BG146" s="256"/>
      <c r="BH146" s="256"/>
      <c r="BI146" s="256"/>
      <c r="BJ146" s="256"/>
      <c r="BK146" s="256"/>
      <c r="BL146" s="254"/>
      <c r="BM146" s="284">
        <f t="shared" si="33"/>
        <v>27076</v>
      </c>
      <c r="BS146" s="3"/>
      <c r="BT146" s="3"/>
      <c r="BU146" s="3"/>
      <c r="BV146" s="3"/>
    </row>
    <row r="147" spans="1:74" ht="12.75" customHeight="1">
      <c r="A147" s="169" t="str">
        <f t="shared" si="59"/>
        <v>E17</v>
      </c>
      <c r="B147" s="159" t="str">
        <f>$B$15</f>
        <v>7</v>
      </c>
      <c r="C147" s="568"/>
      <c r="D147" s="573"/>
      <c r="E147" s="574"/>
      <c r="F147" s="575"/>
      <c r="G147" s="213"/>
      <c r="H147" s="498"/>
      <c r="I147" s="122" t="str">
        <f>$I$15</f>
        <v xml:space="preserve">AFRICA   </v>
      </c>
      <c r="J147" s="92"/>
      <c r="K147" s="92"/>
      <c r="L147" s="92"/>
      <c r="M147" s="92"/>
      <c r="N147" s="92"/>
      <c r="O147" s="94"/>
      <c r="P147" s="92"/>
      <c r="Q147" s="92"/>
      <c r="R147" s="92">
        <v>122</v>
      </c>
      <c r="S147" s="92">
        <v>242</v>
      </c>
      <c r="T147" s="92">
        <v>269</v>
      </c>
      <c r="U147" s="94">
        <v>203</v>
      </c>
      <c r="V147" s="92">
        <v>321</v>
      </c>
      <c r="W147" s="92">
        <v>378</v>
      </c>
      <c r="X147" s="92">
        <v>180</v>
      </c>
      <c r="Y147" s="92">
        <v>113</v>
      </c>
      <c r="Z147" s="93">
        <v>70</v>
      </c>
      <c r="AA147" s="92">
        <v>61</v>
      </c>
      <c r="AB147" s="93">
        <v>37</v>
      </c>
      <c r="AC147" s="92">
        <v>82</v>
      </c>
      <c r="AD147" s="92">
        <v>101</v>
      </c>
      <c r="AE147" s="92">
        <v>86</v>
      </c>
      <c r="AF147" s="92">
        <v>37</v>
      </c>
      <c r="AG147" s="258">
        <v>10</v>
      </c>
      <c r="AH147" s="258">
        <v>4</v>
      </c>
      <c r="AI147" s="258">
        <v>15</v>
      </c>
      <c r="AJ147" s="258"/>
      <c r="AK147" s="258"/>
      <c r="AL147" s="258"/>
      <c r="AM147" s="258"/>
      <c r="AN147" s="258"/>
      <c r="AO147" s="258"/>
      <c r="AP147" s="258"/>
      <c r="AQ147" s="258"/>
      <c r="AR147" s="258"/>
      <c r="AS147" s="258"/>
      <c r="AT147" s="258"/>
      <c r="AU147" s="258"/>
      <c r="AV147" s="258"/>
      <c r="AW147" s="258"/>
      <c r="AX147" s="258"/>
      <c r="AY147" s="432"/>
      <c r="AZ147" s="433">
        <v>15</v>
      </c>
      <c r="BA147" s="255">
        <v>2</v>
      </c>
      <c r="BB147" s="256"/>
      <c r="BC147" s="256">
        <v>2</v>
      </c>
      <c r="BD147" s="256">
        <v>1</v>
      </c>
      <c r="BE147" s="256">
        <v>3</v>
      </c>
      <c r="BF147" s="256"/>
      <c r="BG147" s="256">
        <v>5</v>
      </c>
      <c r="BH147" s="256"/>
      <c r="BI147" s="256">
        <v>2</v>
      </c>
      <c r="BJ147" s="256"/>
      <c r="BK147" s="256"/>
      <c r="BL147" s="254"/>
      <c r="BM147" s="284">
        <f t="shared" si="33"/>
        <v>2331</v>
      </c>
      <c r="BS147" s="3"/>
      <c r="BT147" s="3"/>
      <c r="BU147" s="3"/>
      <c r="BV147" s="3"/>
    </row>
    <row r="148" spans="1:74" ht="12.75" customHeight="1" thickBot="1">
      <c r="A148" s="169" t="str">
        <f t="shared" si="59"/>
        <v>E1Z</v>
      </c>
      <c r="B148" s="159" t="str">
        <f>$B$16</f>
        <v>Z</v>
      </c>
      <c r="C148" s="568"/>
      <c r="D148" s="576"/>
      <c r="E148" s="577"/>
      <c r="F148" s="578"/>
      <c r="G148" s="208"/>
      <c r="H148" s="499"/>
      <c r="I148" s="128" t="str">
        <f>$I$16</f>
        <v>Others</v>
      </c>
      <c r="J148" s="90"/>
      <c r="K148" s="90"/>
      <c r="L148" s="90"/>
      <c r="M148" s="90"/>
      <c r="N148" s="90"/>
      <c r="O148" s="102"/>
      <c r="P148" s="90"/>
      <c r="Q148" s="90"/>
      <c r="R148" s="90"/>
      <c r="S148" s="90"/>
      <c r="T148" s="90"/>
      <c r="U148" s="102"/>
      <c r="V148" s="90"/>
      <c r="W148" s="90"/>
      <c r="X148" s="90"/>
      <c r="Y148" s="90"/>
      <c r="Z148" s="91"/>
      <c r="AA148" s="90"/>
      <c r="AB148" s="91"/>
      <c r="AC148" s="90"/>
      <c r="AD148" s="90"/>
      <c r="AE148" s="90"/>
      <c r="AF148" s="90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434"/>
      <c r="AZ148" s="435"/>
      <c r="BA148" s="262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1"/>
      <c r="BM148" s="287">
        <f t="shared" si="33"/>
        <v>0</v>
      </c>
      <c r="BS148" s="3"/>
      <c r="BT148" s="3"/>
      <c r="BU148" s="3"/>
      <c r="BV148" s="3"/>
    </row>
    <row r="149" spans="1:74" ht="12.75" customHeight="1">
      <c r="A149" s="157" t="s">
        <v>10</v>
      </c>
      <c r="B149" s="168" t="s">
        <v>225</v>
      </c>
      <c r="C149" s="568"/>
      <c r="D149" s="477" t="s">
        <v>98</v>
      </c>
      <c r="E149" s="478"/>
      <c r="F149" s="479"/>
      <c r="G149" s="486" t="s">
        <v>64</v>
      </c>
      <c r="H149" s="487"/>
      <c r="I149" s="487"/>
      <c r="J149" s="24">
        <f t="shared" ref="J149:AO149" si="60">J150+J151</f>
        <v>0</v>
      </c>
      <c r="K149" s="24">
        <f t="shared" si="60"/>
        <v>0</v>
      </c>
      <c r="L149" s="24">
        <f t="shared" si="60"/>
        <v>0</v>
      </c>
      <c r="M149" s="24">
        <f t="shared" si="60"/>
        <v>0</v>
      </c>
      <c r="N149" s="24">
        <f t="shared" si="60"/>
        <v>0</v>
      </c>
      <c r="O149" s="24">
        <f t="shared" si="60"/>
        <v>0</v>
      </c>
      <c r="P149" s="24">
        <f t="shared" si="60"/>
        <v>0</v>
      </c>
      <c r="Q149" s="24">
        <f t="shared" si="60"/>
        <v>0</v>
      </c>
      <c r="R149" s="24">
        <f t="shared" si="60"/>
        <v>0</v>
      </c>
      <c r="S149" s="25">
        <f t="shared" si="60"/>
        <v>0</v>
      </c>
      <c r="T149" s="24">
        <f t="shared" si="60"/>
        <v>0</v>
      </c>
      <c r="U149" s="44">
        <f t="shared" si="60"/>
        <v>0</v>
      </c>
      <c r="V149" s="24">
        <f t="shared" si="60"/>
        <v>0</v>
      </c>
      <c r="W149" s="24">
        <f t="shared" si="60"/>
        <v>0</v>
      </c>
      <c r="X149" s="27">
        <f t="shared" si="60"/>
        <v>64234</v>
      </c>
      <c r="Y149" s="27">
        <f t="shared" si="60"/>
        <v>186989</v>
      </c>
      <c r="Z149" s="27">
        <f t="shared" si="60"/>
        <v>153832</v>
      </c>
      <c r="AA149" s="27">
        <f t="shared" si="60"/>
        <v>117647</v>
      </c>
      <c r="AB149" s="27">
        <f t="shared" si="60"/>
        <v>91912</v>
      </c>
      <c r="AC149" s="15">
        <f t="shared" si="60"/>
        <v>53409</v>
      </c>
      <c r="AD149" s="15">
        <f t="shared" si="60"/>
        <v>38496</v>
      </c>
      <c r="AE149" s="15">
        <f t="shared" si="60"/>
        <v>31507</v>
      </c>
      <c r="AF149" s="15">
        <f t="shared" si="60"/>
        <v>28286</v>
      </c>
      <c r="AG149" s="278">
        <f t="shared" si="60"/>
        <v>19066</v>
      </c>
      <c r="AH149" s="278">
        <f t="shared" si="60"/>
        <v>6215</v>
      </c>
      <c r="AI149" s="278">
        <f t="shared" si="60"/>
        <v>470</v>
      </c>
      <c r="AJ149" s="278">
        <f t="shared" si="60"/>
        <v>0</v>
      </c>
      <c r="AK149" s="278">
        <f t="shared" si="60"/>
        <v>0</v>
      </c>
      <c r="AL149" s="278">
        <f t="shared" si="60"/>
        <v>0</v>
      </c>
      <c r="AM149" s="278">
        <f t="shared" si="60"/>
        <v>0</v>
      </c>
      <c r="AN149" s="278">
        <f t="shared" si="60"/>
        <v>0</v>
      </c>
      <c r="AO149" s="278">
        <f t="shared" si="60"/>
        <v>0</v>
      </c>
      <c r="AP149" s="278">
        <f t="shared" ref="AP149:BL149" si="61">AP150+AP151</f>
        <v>0</v>
      </c>
      <c r="AQ149" s="278">
        <f t="shared" si="61"/>
        <v>0</v>
      </c>
      <c r="AR149" s="278">
        <f t="shared" si="61"/>
        <v>0</v>
      </c>
      <c r="AS149" s="278">
        <f t="shared" si="61"/>
        <v>0</v>
      </c>
      <c r="AT149" s="278">
        <f t="shared" si="61"/>
        <v>0</v>
      </c>
      <c r="AU149" s="278">
        <f t="shared" si="61"/>
        <v>0</v>
      </c>
      <c r="AV149" s="278">
        <f t="shared" si="61"/>
        <v>0</v>
      </c>
      <c r="AW149" s="278">
        <f t="shared" si="61"/>
        <v>0</v>
      </c>
      <c r="AX149" s="278">
        <f t="shared" si="61"/>
        <v>0</v>
      </c>
      <c r="AY149" s="52">
        <f t="shared" si="61"/>
        <v>36</v>
      </c>
      <c r="AZ149" s="438">
        <f t="shared" si="61"/>
        <v>470</v>
      </c>
      <c r="BA149" s="277">
        <f t="shared" si="61"/>
        <v>60</v>
      </c>
      <c r="BB149" s="278">
        <f t="shared" si="61"/>
        <v>43</v>
      </c>
      <c r="BC149" s="278">
        <f t="shared" si="61"/>
        <v>56</v>
      </c>
      <c r="BD149" s="278">
        <f t="shared" si="61"/>
        <v>50</v>
      </c>
      <c r="BE149" s="278">
        <f t="shared" si="61"/>
        <v>35</v>
      </c>
      <c r="BF149" s="278">
        <f t="shared" si="61"/>
        <v>42</v>
      </c>
      <c r="BG149" s="278">
        <f t="shared" si="61"/>
        <v>58</v>
      </c>
      <c r="BH149" s="278">
        <f t="shared" si="61"/>
        <v>45</v>
      </c>
      <c r="BI149" s="278">
        <f t="shared" si="61"/>
        <v>45</v>
      </c>
      <c r="BJ149" s="278">
        <f t="shared" si="61"/>
        <v>36</v>
      </c>
      <c r="BK149" s="278">
        <f t="shared" si="61"/>
        <v>0</v>
      </c>
      <c r="BL149" s="276">
        <f t="shared" si="61"/>
        <v>0</v>
      </c>
      <c r="BM149" s="288">
        <f t="shared" si="33"/>
        <v>792063</v>
      </c>
      <c r="BS149" s="3"/>
      <c r="BT149" s="3"/>
      <c r="BU149" s="3"/>
      <c r="BV149" s="3"/>
    </row>
    <row r="150" spans="1:74" ht="12.75" customHeight="1">
      <c r="A150" s="169" t="str">
        <f>B$149&amp;B150</f>
        <v>E19</v>
      </c>
      <c r="B150" s="159" t="str">
        <f>$B$6</f>
        <v>9</v>
      </c>
      <c r="C150" s="568"/>
      <c r="D150" s="480"/>
      <c r="E150" s="481"/>
      <c r="F150" s="482"/>
      <c r="G150" s="210"/>
      <c r="H150" s="488" t="s">
        <v>69</v>
      </c>
      <c r="I150" s="489"/>
      <c r="J150" s="12"/>
      <c r="K150" s="12"/>
      <c r="L150" s="12"/>
      <c r="M150" s="12"/>
      <c r="N150" s="12"/>
      <c r="O150" s="13"/>
      <c r="P150" s="12"/>
      <c r="Q150" s="12"/>
      <c r="R150" s="12"/>
      <c r="S150" s="12"/>
      <c r="T150" s="12"/>
      <c r="U150" s="13"/>
      <c r="V150" s="12"/>
      <c r="W150" s="12"/>
      <c r="X150" s="12">
        <v>55136</v>
      </c>
      <c r="Y150" s="26">
        <f>129848</f>
        <v>129848</v>
      </c>
      <c r="Z150" s="14">
        <v>104012</v>
      </c>
      <c r="AA150" s="14">
        <v>76515</v>
      </c>
      <c r="AB150" s="14">
        <v>52115</v>
      </c>
      <c r="AC150" s="14">
        <v>27260</v>
      </c>
      <c r="AD150" s="14">
        <v>17622</v>
      </c>
      <c r="AE150" s="14">
        <v>15211</v>
      </c>
      <c r="AF150" s="14">
        <v>11485</v>
      </c>
      <c r="AG150" s="244">
        <v>6324</v>
      </c>
      <c r="AH150" s="244">
        <v>1523</v>
      </c>
      <c r="AI150" s="244">
        <v>2</v>
      </c>
      <c r="AJ150" s="244"/>
      <c r="AK150" s="244"/>
      <c r="AL150" s="244"/>
      <c r="AM150" s="244"/>
      <c r="AN150" s="244"/>
      <c r="AO150" s="244"/>
      <c r="AP150" s="244"/>
      <c r="AQ150" s="244"/>
      <c r="AR150" s="244"/>
      <c r="AS150" s="244"/>
      <c r="AT150" s="244"/>
      <c r="AU150" s="244"/>
      <c r="AV150" s="244"/>
      <c r="AW150" s="244"/>
      <c r="AX150" s="245"/>
      <c r="AY150" s="436">
        <v>0</v>
      </c>
      <c r="AZ150" s="437">
        <v>2</v>
      </c>
      <c r="BA150" s="267">
        <v>0</v>
      </c>
      <c r="BB150" s="268"/>
      <c r="BC150" s="268"/>
      <c r="BD150" s="268"/>
      <c r="BE150" s="268"/>
      <c r="BF150" s="268"/>
      <c r="BG150" s="268"/>
      <c r="BH150" s="268">
        <v>1</v>
      </c>
      <c r="BI150" s="268">
        <v>1</v>
      </c>
      <c r="BJ150" s="268"/>
      <c r="BK150" s="268"/>
      <c r="BL150" s="266"/>
      <c r="BM150" s="281">
        <f t="shared" si="33"/>
        <v>497053</v>
      </c>
      <c r="BS150" s="3"/>
      <c r="BT150" s="3"/>
      <c r="BU150" s="3"/>
      <c r="BV150" s="3"/>
    </row>
    <row r="151" spans="1:74" ht="12.75" customHeight="1">
      <c r="A151" s="169"/>
      <c r="C151" s="568"/>
      <c r="D151" s="480"/>
      <c r="E151" s="481"/>
      <c r="F151" s="482"/>
      <c r="G151" s="211"/>
      <c r="H151" s="490" t="s">
        <v>62</v>
      </c>
      <c r="I151" s="491"/>
      <c r="J151" s="23">
        <f t="shared" ref="J151:AO151" si="62">SUM(J152:J160)</f>
        <v>0</v>
      </c>
      <c r="K151" s="23">
        <f t="shared" si="62"/>
        <v>0</v>
      </c>
      <c r="L151" s="23">
        <f t="shared" si="62"/>
        <v>0</v>
      </c>
      <c r="M151" s="23">
        <f t="shared" si="62"/>
        <v>0</v>
      </c>
      <c r="N151" s="23">
        <f t="shared" si="62"/>
        <v>0</v>
      </c>
      <c r="O151" s="23">
        <f t="shared" si="62"/>
        <v>0</v>
      </c>
      <c r="P151" s="23">
        <f t="shared" si="62"/>
        <v>0</v>
      </c>
      <c r="Q151" s="23">
        <f t="shared" si="62"/>
        <v>0</v>
      </c>
      <c r="R151" s="23">
        <f t="shared" si="62"/>
        <v>0</v>
      </c>
      <c r="S151" s="27">
        <f t="shared" si="62"/>
        <v>0</v>
      </c>
      <c r="T151" s="23">
        <f t="shared" si="62"/>
        <v>0</v>
      </c>
      <c r="U151" s="41">
        <f t="shared" si="62"/>
        <v>0</v>
      </c>
      <c r="V151" s="23">
        <f t="shared" si="62"/>
        <v>0</v>
      </c>
      <c r="W151" s="23">
        <f t="shared" si="62"/>
        <v>0</v>
      </c>
      <c r="X151" s="26">
        <f t="shared" si="62"/>
        <v>9098</v>
      </c>
      <c r="Y151" s="26">
        <f t="shared" si="62"/>
        <v>57141</v>
      </c>
      <c r="Z151" s="26">
        <f t="shared" si="62"/>
        <v>49820</v>
      </c>
      <c r="AA151" s="26">
        <f t="shared" si="62"/>
        <v>41132</v>
      </c>
      <c r="AB151" s="26">
        <f t="shared" si="62"/>
        <v>39797</v>
      </c>
      <c r="AC151" s="26">
        <f t="shared" si="62"/>
        <v>26149</v>
      </c>
      <c r="AD151" s="26">
        <f t="shared" si="62"/>
        <v>20874</v>
      </c>
      <c r="AE151" s="26">
        <f t="shared" si="62"/>
        <v>16296</v>
      </c>
      <c r="AF151" s="26">
        <f t="shared" si="62"/>
        <v>16801</v>
      </c>
      <c r="AG151" s="273">
        <f t="shared" si="62"/>
        <v>12742</v>
      </c>
      <c r="AH151" s="273">
        <f t="shared" si="62"/>
        <v>4692</v>
      </c>
      <c r="AI151" s="273">
        <f t="shared" si="62"/>
        <v>468</v>
      </c>
      <c r="AJ151" s="273">
        <f t="shared" si="62"/>
        <v>0</v>
      </c>
      <c r="AK151" s="273">
        <f t="shared" si="62"/>
        <v>0</v>
      </c>
      <c r="AL151" s="273">
        <f t="shared" si="62"/>
        <v>0</v>
      </c>
      <c r="AM151" s="273">
        <f t="shared" si="62"/>
        <v>0</v>
      </c>
      <c r="AN151" s="273">
        <f t="shared" si="62"/>
        <v>0</v>
      </c>
      <c r="AO151" s="273">
        <f t="shared" si="62"/>
        <v>0</v>
      </c>
      <c r="AP151" s="273">
        <f t="shared" ref="AP151:BL151" si="63">SUM(AP152:AP160)</f>
        <v>0</v>
      </c>
      <c r="AQ151" s="273">
        <f t="shared" si="63"/>
        <v>0</v>
      </c>
      <c r="AR151" s="273">
        <f t="shared" si="63"/>
        <v>0</v>
      </c>
      <c r="AS151" s="273">
        <f t="shared" si="63"/>
        <v>0</v>
      </c>
      <c r="AT151" s="273">
        <f t="shared" si="63"/>
        <v>0</v>
      </c>
      <c r="AU151" s="273">
        <f t="shared" si="63"/>
        <v>0</v>
      </c>
      <c r="AV151" s="273">
        <f t="shared" si="63"/>
        <v>0</v>
      </c>
      <c r="AW151" s="273">
        <f t="shared" si="63"/>
        <v>0</v>
      </c>
      <c r="AX151" s="273">
        <f t="shared" si="63"/>
        <v>0</v>
      </c>
      <c r="AY151" s="26">
        <f t="shared" si="63"/>
        <v>36</v>
      </c>
      <c r="AZ151" s="439">
        <f t="shared" si="63"/>
        <v>468</v>
      </c>
      <c r="BA151" s="281">
        <f t="shared" si="63"/>
        <v>60</v>
      </c>
      <c r="BB151" s="282">
        <f t="shared" si="63"/>
        <v>43</v>
      </c>
      <c r="BC151" s="282">
        <f t="shared" si="63"/>
        <v>56</v>
      </c>
      <c r="BD151" s="282">
        <f t="shared" si="63"/>
        <v>50</v>
      </c>
      <c r="BE151" s="282">
        <f t="shared" si="63"/>
        <v>35</v>
      </c>
      <c r="BF151" s="282">
        <f t="shared" si="63"/>
        <v>42</v>
      </c>
      <c r="BG151" s="282">
        <f t="shared" si="63"/>
        <v>58</v>
      </c>
      <c r="BH151" s="282">
        <f t="shared" si="63"/>
        <v>44</v>
      </c>
      <c r="BI151" s="282">
        <f t="shared" si="63"/>
        <v>44</v>
      </c>
      <c r="BJ151" s="282">
        <f t="shared" si="63"/>
        <v>36</v>
      </c>
      <c r="BK151" s="282">
        <f t="shared" si="63"/>
        <v>0</v>
      </c>
      <c r="BL151" s="280">
        <f t="shared" si="63"/>
        <v>0</v>
      </c>
      <c r="BM151" s="281">
        <f t="shared" si="33"/>
        <v>295010</v>
      </c>
      <c r="BS151" s="3"/>
      <c r="BT151" s="3"/>
      <c r="BU151" s="3"/>
      <c r="BV151" s="3"/>
    </row>
    <row r="152" spans="1:74" ht="12.75" customHeight="1">
      <c r="A152" s="169" t="str">
        <f t="shared" ref="A152:A160" si="64">B$149&amp;B152</f>
        <v>E11</v>
      </c>
      <c r="B152" s="159" t="str">
        <f>$B$8</f>
        <v>1</v>
      </c>
      <c r="C152" s="568"/>
      <c r="D152" s="480"/>
      <c r="E152" s="481"/>
      <c r="F152" s="482"/>
      <c r="G152" s="213"/>
      <c r="H152" s="210"/>
      <c r="I152" s="127" t="str">
        <f>$I$8</f>
        <v>N.AMERICA</v>
      </c>
      <c r="J152" s="20"/>
      <c r="K152" s="20"/>
      <c r="L152" s="20"/>
      <c r="M152" s="20"/>
      <c r="N152" s="20"/>
      <c r="O152" s="28"/>
      <c r="P152" s="20"/>
      <c r="Q152" s="20"/>
      <c r="R152" s="20"/>
      <c r="S152" s="20"/>
      <c r="T152" s="20"/>
      <c r="U152" s="28"/>
      <c r="V152" s="20"/>
      <c r="W152" s="20"/>
      <c r="X152" s="20">
        <v>9087</v>
      </c>
      <c r="Y152" s="20">
        <v>44949</v>
      </c>
      <c r="Z152" s="21">
        <v>37782</v>
      </c>
      <c r="AA152" s="21">
        <v>33117</v>
      </c>
      <c r="AB152" s="21">
        <v>30802</v>
      </c>
      <c r="AC152" s="21">
        <v>16951</v>
      </c>
      <c r="AD152" s="21">
        <v>11739</v>
      </c>
      <c r="AE152" s="21">
        <v>3692</v>
      </c>
      <c r="AF152" s="21">
        <v>338</v>
      </c>
      <c r="AG152" s="248"/>
      <c r="AH152" s="248"/>
      <c r="AI152" s="248"/>
      <c r="AJ152" s="248"/>
      <c r="AK152" s="248"/>
      <c r="AL152" s="248"/>
      <c r="AM152" s="248"/>
      <c r="AN152" s="248"/>
      <c r="AO152" s="248"/>
      <c r="AP152" s="248"/>
      <c r="AQ152" s="248"/>
      <c r="AR152" s="248"/>
      <c r="AS152" s="248"/>
      <c r="AT152" s="248"/>
      <c r="AU152" s="248"/>
      <c r="AV152" s="248"/>
      <c r="AW152" s="248"/>
      <c r="AX152" s="248"/>
      <c r="AY152" s="430"/>
      <c r="AZ152" s="431"/>
      <c r="BA152" s="250"/>
      <c r="BB152" s="251"/>
      <c r="BC152" s="251"/>
      <c r="BD152" s="251"/>
      <c r="BE152" s="251"/>
      <c r="BF152" s="251"/>
      <c r="BG152" s="251"/>
      <c r="BH152" s="251"/>
      <c r="BI152" s="251"/>
      <c r="BJ152" s="251"/>
      <c r="BK152" s="251"/>
      <c r="BL152" s="249"/>
      <c r="BM152" s="283">
        <f t="shared" si="33"/>
        <v>188457</v>
      </c>
      <c r="BS152" s="3"/>
      <c r="BT152" s="3"/>
      <c r="BU152" s="3"/>
      <c r="BV152" s="3"/>
    </row>
    <row r="153" spans="1:74" ht="12.75" customHeight="1">
      <c r="A153" s="169" t="str">
        <f t="shared" si="64"/>
        <v>E12</v>
      </c>
      <c r="B153" s="159" t="str">
        <f>$B$9</f>
        <v>2</v>
      </c>
      <c r="C153" s="568"/>
      <c r="D153" s="480"/>
      <c r="E153" s="481"/>
      <c r="F153" s="482"/>
      <c r="G153" s="213"/>
      <c r="H153" s="210"/>
      <c r="I153" s="122" t="str">
        <f>$I$9</f>
        <v>CS.AMERICA</v>
      </c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3"/>
      <c r="AA153" s="93">
        <v>2</v>
      </c>
      <c r="AB153" s="93">
        <v>2</v>
      </c>
      <c r="AC153" s="93">
        <v>1</v>
      </c>
      <c r="AD153" s="93"/>
      <c r="AE153" s="93">
        <v>1</v>
      </c>
      <c r="AF153" s="93"/>
      <c r="AG153" s="253"/>
      <c r="AH153" s="253"/>
      <c r="AI153" s="253"/>
      <c r="AJ153" s="253"/>
      <c r="AK153" s="253"/>
      <c r="AL153" s="253"/>
      <c r="AM153" s="253"/>
      <c r="AN153" s="253"/>
      <c r="AO153" s="253"/>
      <c r="AP153" s="253"/>
      <c r="AQ153" s="253"/>
      <c r="AR153" s="253"/>
      <c r="AS153" s="253"/>
      <c r="AT153" s="253"/>
      <c r="AU153" s="253"/>
      <c r="AV153" s="253"/>
      <c r="AW153" s="253"/>
      <c r="AX153" s="253"/>
      <c r="AY153" s="432"/>
      <c r="AZ153" s="433"/>
      <c r="BA153" s="255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54"/>
      <c r="BM153" s="283">
        <f t="shared" si="33"/>
        <v>6</v>
      </c>
      <c r="BS153" s="3"/>
      <c r="BT153" s="3"/>
      <c r="BU153" s="3"/>
      <c r="BV153" s="3"/>
    </row>
    <row r="154" spans="1:74" ht="12.75" customHeight="1">
      <c r="A154" s="169" t="str">
        <f t="shared" si="64"/>
        <v>E13</v>
      </c>
      <c r="B154" s="159" t="str">
        <f>$B$10</f>
        <v>3</v>
      </c>
      <c r="C154" s="568"/>
      <c r="D154" s="480"/>
      <c r="E154" s="481"/>
      <c r="F154" s="482"/>
      <c r="G154" s="205"/>
      <c r="H154" s="498"/>
      <c r="I154" s="122" t="str">
        <f>$I$10</f>
        <v>Europe</v>
      </c>
      <c r="J154" s="92"/>
      <c r="K154" s="92"/>
      <c r="L154" s="92"/>
      <c r="M154" s="92"/>
      <c r="N154" s="92"/>
      <c r="O154" s="94"/>
      <c r="P154" s="92"/>
      <c r="Q154" s="92"/>
      <c r="R154" s="92"/>
      <c r="S154" s="92"/>
      <c r="T154" s="92"/>
      <c r="U154" s="94"/>
      <c r="V154" s="92"/>
      <c r="W154" s="92"/>
      <c r="X154" s="92"/>
      <c r="Y154" s="92">
        <v>11005</v>
      </c>
      <c r="Z154" s="93">
        <v>10778</v>
      </c>
      <c r="AA154" s="93">
        <v>6565</v>
      </c>
      <c r="AB154" s="93">
        <v>7473</v>
      </c>
      <c r="AC154" s="93">
        <v>7436</v>
      </c>
      <c r="AD154" s="93">
        <v>7434</v>
      </c>
      <c r="AE154" s="93">
        <v>9565</v>
      </c>
      <c r="AF154" s="93">
        <v>13414</v>
      </c>
      <c r="AG154" s="253">
        <v>10591</v>
      </c>
      <c r="AH154" s="253">
        <v>2932</v>
      </c>
      <c r="AI154" s="253"/>
      <c r="AJ154" s="253"/>
      <c r="AK154" s="253"/>
      <c r="AL154" s="253"/>
      <c r="AM154" s="253"/>
      <c r="AN154" s="253"/>
      <c r="AO154" s="253"/>
      <c r="AP154" s="253"/>
      <c r="AQ154" s="253"/>
      <c r="AR154" s="253"/>
      <c r="AS154" s="253"/>
      <c r="AT154" s="253"/>
      <c r="AU154" s="253"/>
      <c r="AV154" s="253"/>
      <c r="AW154" s="253"/>
      <c r="AX154" s="253"/>
      <c r="AY154" s="432">
        <v>0</v>
      </c>
      <c r="AZ154" s="433">
        <v>0</v>
      </c>
      <c r="BA154" s="255">
        <v>0</v>
      </c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54"/>
      <c r="BM154" s="283">
        <f t="shared" si="33"/>
        <v>87193</v>
      </c>
      <c r="BS154" s="3"/>
      <c r="BT154" s="3"/>
      <c r="BU154" s="3"/>
      <c r="BV154" s="3"/>
    </row>
    <row r="155" spans="1:74" ht="13.2" customHeight="1">
      <c r="A155" s="169" t="str">
        <f t="shared" si="64"/>
        <v>E14</v>
      </c>
      <c r="B155" s="159" t="str">
        <f>$B$11</f>
        <v>4</v>
      </c>
      <c r="C155" s="568"/>
      <c r="D155" s="480"/>
      <c r="E155" s="481"/>
      <c r="F155" s="482"/>
      <c r="G155" s="211"/>
      <c r="H155" s="498"/>
      <c r="I155" s="122" t="str">
        <f>$I$11</f>
        <v>ASIA</v>
      </c>
      <c r="J155" s="92"/>
      <c r="K155" s="92"/>
      <c r="L155" s="92"/>
      <c r="M155" s="92"/>
      <c r="N155" s="92"/>
      <c r="O155" s="94"/>
      <c r="P155" s="92"/>
      <c r="Q155" s="92"/>
      <c r="R155" s="92"/>
      <c r="S155" s="92"/>
      <c r="T155" s="92"/>
      <c r="U155" s="94"/>
      <c r="V155" s="92"/>
      <c r="W155" s="92"/>
      <c r="X155" s="92"/>
      <c r="Y155" s="92"/>
      <c r="Z155" s="93"/>
      <c r="AA155" s="92"/>
      <c r="AB155" s="93">
        <v>214</v>
      </c>
      <c r="AC155" s="92">
        <v>710</v>
      </c>
      <c r="AD155" s="92">
        <v>664</v>
      </c>
      <c r="AE155" s="92">
        <v>1804</v>
      </c>
      <c r="AF155" s="92">
        <v>1352</v>
      </c>
      <c r="AG155" s="258">
        <v>979</v>
      </c>
      <c r="AH155" s="258">
        <v>852</v>
      </c>
      <c r="AI155" s="258">
        <v>467</v>
      </c>
      <c r="AJ155" s="258"/>
      <c r="AK155" s="258"/>
      <c r="AL155" s="258"/>
      <c r="AM155" s="258"/>
      <c r="AN155" s="258"/>
      <c r="AO155" s="258"/>
      <c r="AP155" s="258"/>
      <c r="AQ155" s="258"/>
      <c r="AR155" s="258"/>
      <c r="AS155" s="258"/>
      <c r="AT155" s="258"/>
      <c r="AU155" s="258"/>
      <c r="AV155" s="258"/>
      <c r="AW155" s="258"/>
      <c r="AX155" s="258"/>
      <c r="AY155" s="432">
        <v>36</v>
      </c>
      <c r="AZ155" s="433">
        <v>467</v>
      </c>
      <c r="BA155" s="255">
        <v>60</v>
      </c>
      <c r="BB155" s="256">
        <v>43</v>
      </c>
      <c r="BC155" s="256">
        <v>55</v>
      </c>
      <c r="BD155" s="256">
        <v>50</v>
      </c>
      <c r="BE155" s="256">
        <v>35</v>
      </c>
      <c r="BF155" s="256">
        <v>42</v>
      </c>
      <c r="BG155" s="256">
        <v>58</v>
      </c>
      <c r="BH155" s="256">
        <v>44</v>
      </c>
      <c r="BI155" s="256">
        <v>44</v>
      </c>
      <c r="BJ155" s="256">
        <v>36</v>
      </c>
      <c r="BK155" s="256"/>
      <c r="BL155" s="254"/>
      <c r="BM155" s="283">
        <f t="shared" si="33"/>
        <v>7042</v>
      </c>
      <c r="BS155" s="3"/>
      <c r="BT155" s="3"/>
      <c r="BU155" s="3"/>
      <c r="BV155" s="3"/>
    </row>
    <row r="156" spans="1:74" ht="12.75" customHeight="1">
      <c r="A156" s="169" t="str">
        <f t="shared" si="64"/>
        <v>E1C</v>
      </c>
      <c r="B156" s="159" t="s">
        <v>204</v>
      </c>
      <c r="C156" s="568"/>
      <c r="D156" s="480"/>
      <c r="E156" s="481"/>
      <c r="F156" s="482"/>
      <c r="G156" s="211"/>
      <c r="H156" s="498"/>
      <c r="I156" s="122" t="s">
        <v>205</v>
      </c>
      <c r="J156" s="92"/>
      <c r="K156" s="92"/>
      <c r="L156" s="92"/>
      <c r="M156" s="92"/>
      <c r="N156" s="92"/>
      <c r="O156" s="94"/>
      <c r="P156" s="92"/>
      <c r="Q156" s="92"/>
      <c r="R156" s="92"/>
      <c r="S156" s="92"/>
      <c r="T156" s="92"/>
      <c r="U156" s="94"/>
      <c r="V156" s="92"/>
      <c r="W156" s="92"/>
      <c r="X156" s="92"/>
      <c r="Y156" s="92">
        <v>120</v>
      </c>
      <c r="Z156" s="93">
        <v>102</v>
      </c>
      <c r="AA156" s="92">
        <v>59</v>
      </c>
      <c r="AB156" s="93">
        <v>17</v>
      </c>
      <c r="AC156" s="92"/>
      <c r="AD156" s="92"/>
      <c r="AE156" s="92"/>
      <c r="AF156" s="92"/>
      <c r="AG156" s="258"/>
      <c r="AH156" s="258"/>
      <c r="AI156" s="258"/>
      <c r="AJ156" s="258"/>
      <c r="AK156" s="258"/>
      <c r="AL156" s="258"/>
      <c r="AM156" s="258"/>
      <c r="AN156" s="258"/>
      <c r="AO156" s="258"/>
      <c r="AP156" s="258"/>
      <c r="AQ156" s="258"/>
      <c r="AR156" s="258"/>
      <c r="AS156" s="258"/>
      <c r="AT156" s="258"/>
      <c r="AU156" s="258"/>
      <c r="AV156" s="258"/>
      <c r="AW156" s="258"/>
      <c r="AX156" s="258"/>
      <c r="AY156" s="432"/>
      <c r="AZ156" s="433"/>
      <c r="BA156" s="255"/>
      <c r="BB156" s="256"/>
      <c r="BC156" s="256"/>
      <c r="BD156" s="256"/>
      <c r="BE156" s="256"/>
      <c r="BF156" s="256"/>
      <c r="BG156" s="256"/>
      <c r="BH156" s="256"/>
      <c r="BI156" s="256"/>
      <c r="BJ156" s="256"/>
      <c r="BK156" s="256"/>
      <c r="BL156" s="254"/>
      <c r="BM156" s="255">
        <f>SUM(J156:AX156)</f>
        <v>298</v>
      </c>
      <c r="BS156" s="3"/>
      <c r="BT156" s="3"/>
      <c r="BU156" s="3"/>
      <c r="BV156" s="3"/>
    </row>
    <row r="157" spans="1:74" ht="13.2" customHeight="1">
      <c r="A157" s="169" t="str">
        <f t="shared" si="64"/>
        <v>E15</v>
      </c>
      <c r="B157" s="159" t="str">
        <f>$B$13</f>
        <v>5</v>
      </c>
      <c r="C157" s="568"/>
      <c r="D157" s="480"/>
      <c r="E157" s="481"/>
      <c r="F157" s="482"/>
      <c r="G157" s="211"/>
      <c r="H157" s="498"/>
      <c r="I157" s="122" t="str">
        <f>$I$13</f>
        <v>OCE</v>
      </c>
      <c r="J157" s="92"/>
      <c r="K157" s="92"/>
      <c r="L157" s="92"/>
      <c r="M157" s="92"/>
      <c r="N157" s="92"/>
      <c r="O157" s="94"/>
      <c r="P157" s="92"/>
      <c r="Q157" s="92"/>
      <c r="R157" s="92"/>
      <c r="S157" s="92"/>
      <c r="T157" s="92"/>
      <c r="U157" s="94"/>
      <c r="V157" s="92"/>
      <c r="W157" s="92"/>
      <c r="X157" s="92">
        <v>11</v>
      </c>
      <c r="Y157" s="92">
        <v>1066</v>
      </c>
      <c r="Z157" s="93">
        <v>1017</v>
      </c>
      <c r="AA157" s="92">
        <v>752</v>
      </c>
      <c r="AB157" s="93">
        <v>674</v>
      </c>
      <c r="AC157" s="92">
        <v>485</v>
      </c>
      <c r="AD157" s="92">
        <v>403</v>
      </c>
      <c r="AE157" s="92">
        <v>391</v>
      </c>
      <c r="AF157" s="92">
        <v>396</v>
      </c>
      <c r="AG157" s="258">
        <v>272</v>
      </c>
      <c r="AH157" s="258">
        <v>210</v>
      </c>
      <c r="AI157" s="258">
        <v>1</v>
      </c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58"/>
      <c r="AT157" s="258"/>
      <c r="AU157" s="258"/>
      <c r="AV157" s="258"/>
      <c r="AW157" s="258"/>
      <c r="AX157" s="258"/>
      <c r="AY157" s="432">
        <v>0</v>
      </c>
      <c r="AZ157" s="433">
        <v>1</v>
      </c>
      <c r="BA157" s="255">
        <v>0</v>
      </c>
      <c r="BB157" s="256"/>
      <c r="BC157" s="256">
        <v>1</v>
      </c>
      <c r="BD157" s="256"/>
      <c r="BE157" s="256"/>
      <c r="BF157" s="256"/>
      <c r="BG157" s="256"/>
      <c r="BH157" s="256"/>
      <c r="BI157" s="256"/>
      <c r="BJ157" s="256"/>
      <c r="BK157" s="256"/>
      <c r="BL157" s="254"/>
      <c r="BM157" s="283">
        <f t="shared" si="33"/>
        <v>5678</v>
      </c>
      <c r="BS157" s="3"/>
      <c r="BT157" s="3"/>
      <c r="BU157" s="3"/>
      <c r="BV157" s="3"/>
    </row>
    <row r="158" spans="1:74" ht="13.2" customHeight="1">
      <c r="A158" s="169" t="str">
        <f t="shared" si="64"/>
        <v>E16</v>
      </c>
      <c r="B158" s="159" t="str">
        <f>$B$14</f>
        <v>6</v>
      </c>
      <c r="C158" s="568"/>
      <c r="D158" s="480"/>
      <c r="E158" s="481"/>
      <c r="F158" s="482"/>
      <c r="G158" s="213"/>
      <c r="H158" s="498"/>
      <c r="I158" s="122" t="str">
        <f>$I$14</f>
        <v>MIDDLE EAS</v>
      </c>
      <c r="J158" s="92"/>
      <c r="K158" s="92"/>
      <c r="L158" s="92"/>
      <c r="M158" s="92"/>
      <c r="N158" s="92"/>
      <c r="O158" s="94"/>
      <c r="P158" s="92"/>
      <c r="Q158" s="92"/>
      <c r="R158" s="92"/>
      <c r="S158" s="92"/>
      <c r="T158" s="92"/>
      <c r="U158" s="94"/>
      <c r="V158" s="92"/>
      <c r="W158" s="92"/>
      <c r="X158" s="92"/>
      <c r="Y158" s="92">
        <v>1</v>
      </c>
      <c r="Z158" s="93">
        <v>129</v>
      </c>
      <c r="AA158" s="92">
        <v>626</v>
      </c>
      <c r="AB158" s="93">
        <v>603</v>
      </c>
      <c r="AC158" s="92">
        <v>563</v>
      </c>
      <c r="AD158" s="92">
        <v>629</v>
      </c>
      <c r="AE158" s="92">
        <v>843</v>
      </c>
      <c r="AF158" s="92">
        <v>1301</v>
      </c>
      <c r="AG158" s="258">
        <v>900</v>
      </c>
      <c r="AH158" s="258">
        <v>698</v>
      </c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58"/>
      <c r="AT158" s="258"/>
      <c r="AU158" s="258"/>
      <c r="AV158" s="258"/>
      <c r="AW158" s="258"/>
      <c r="AX158" s="258"/>
      <c r="AY158" s="432">
        <v>0</v>
      </c>
      <c r="AZ158" s="433">
        <v>0</v>
      </c>
      <c r="BA158" s="255">
        <v>0</v>
      </c>
      <c r="BB158" s="256"/>
      <c r="BC158" s="256"/>
      <c r="BD158" s="256"/>
      <c r="BE158" s="256"/>
      <c r="BF158" s="256"/>
      <c r="BG158" s="256"/>
      <c r="BH158" s="256"/>
      <c r="BI158" s="256"/>
      <c r="BJ158" s="256"/>
      <c r="BK158" s="256"/>
      <c r="BL158" s="254"/>
      <c r="BM158" s="283">
        <f t="shared" si="33"/>
        <v>6293</v>
      </c>
      <c r="BS158" s="3"/>
      <c r="BT158" s="3"/>
      <c r="BU158" s="3"/>
      <c r="BV158" s="3"/>
    </row>
    <row r="159" spans="1:74" ht="13.2" customHeight="1">
      <c r="A159" s="169" t="str">
        <f t="shared" si="64"/>
        <v>E17</v>
      </c>
      <c r="B159" s="159" t="str">
        <f>$B$15</f>
        <v>7</v>
      </c>
      <c r="C159" s="568"/>
      <c r="D159" s="480"/>
      <c r="E159" s="481"/>
      <c r="F159" s="482"/>
      <c r="G159" s="213"/>
      <c r="H159" s="498"/>
      <c r="I159" s="122" t="str">
        <f>$I$15</f>
        <v xml:space="preserve">AFRICA   </v>
      </c>
      <c r="J159" s="92"/>
      <c r="K159" s="92"/>
      <c r="L159" s="92"/>
      <c r="M159" s="92"/>
      <c r="N159" s="92"/>
      <c r="O159" s="94"/>
      <c r="P159" s="92"/>
      <c r="Q159" s="92"/>
      <c r="R159" s="92"/>
      <c r="S159" s="92"/>
      <c r="T159" s="92"/>
      <c r="U159" s="94"/>
      <c r="V159" s="92"/>
      <c r="W159" s="92"/>
      <c r="X159" s="92"/>
      <c r="Y159" s="92"/>
      <c r="Z159" s="93">
        <v>12</v>
      </c>
      <c r="AA159" s="92">
        <v>11</v>
      </c>
      <c r="AB159" s="93">
        <v>12</v>
      </c>
      <c r="AC159" s="92">
        <v>3</v>
      </c>
      <c r="AD159" s="92">
        <v>5</v>
      </c>
      <c r="AE159" s="92"/>
      <c r="AF159" s="92"/>
      <c r="AG159" s="258"/>
      <c r="AH159" s="258"/>
      <c r="AI159" s="258"/>
      <c r="AJ159" s="258"/>
      <c r="AK159" s="258"/>
      <c r="AL159" s="258"/>
      <c r="AM159" s="258"/>
      <c r="AN159" s="258"/>
      <c r="AO159" s="258"/>
      <c r="AP159" s="258"/>
      <c r="AQ159" s="258"/>
      <c r="AR159" s="258"/>
      <c r="AS159" s="258"/>
      <c r="AT159" s="258"/>
      <c r="AU159" s="258"/>
      <c r="AV159" s="258"/>
      <c r="AW159" s="258"/>
      <c r="AX159" s="258"/>
      <c r="AY159" s="432"/>
      <c r="AZ159" s="433"/>
      <c r="BA159" s="255"/>
      <c r="BB159" s="256"/>
      <c r="BC159" s="256"/>
      <c r="BD159" s="256"/>
      <c r="BE159" s="256"/>
      <c r="BF159" s="256"/>
      <c r="BG159" s="256"/>
      <c r="BH159" s="256"/>
      <c r="BI159" s="256"/>
      <c r="BJ159" s="256"/>
      <c r="BK159" s="256"/>
      <c r="BL159" s="254"/>
      <c r="BM159" s="283">
        <f t="shared" si="33"/>
        <v>43</v>
      </c>
      <c r="BS159" s="3"/>
      <c r="BT159" s="3"/>
      <c r="BU159" s="3"/>
      <c r="BV159" s="3"/>
    </row>
    <row r="160" spans="1:74" ht="12.75" customHeight="1" thickBot="1">
      <c r="A160" s="169" t="str">
        <f t="shared" si="64"/>
        <v>E1Z</v>
      </c>
      <c r="B160" s="159" t="str">
        <f>$B$16</f>
        <v>Z</v>
      </c>
      <c r="C160" s="568"/>
      <c r="D160" s="483"/>
      <c r="E160" s="484"/>
      <c r="F160" s="485"/>
      <c r="G160" s="208"/>
      <c r="H160" s="499"/>
      <c r="I160" s="128" t="str">
        <f>$I$16</f>
        <v>Others</v>
      </c>
      <c r="J160" s="90"/>
      <c r="K160" s="90"/>
      <c r="L160" s="90"/>
      <c r="M160" s="90"/>
      <c r="N160" s="90"/>
      <c r="O160" s="102"/>
      <c r="P160" s="90"/>
      <c r="Q160" s="90"/>
      <c r="R160" s="90"/>
      <c r="S160" s="90"/>
      <c r="T160" s="90"/>
      <c r="U160" s="102"/>
      <c r="V160" s="90"/>
      <c r="W160" s="90"/>
      <c r="X160" s="90"/>
      <c r="Y160" s="90"/>
      <c r="Z160" s="91"/>
      <c r="AA160" s="90"/>
      <c r="AB160" s="91"/>
      <c r="AC160" s="90"/>
      <c r="AD160" s="90"/>
      <c r="AE160" s="90"/>
      <c r="AF160" s="90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434"/>
      <c r="AZ160" s="435"/>
      <c r="BA160" s="262"/>
      <c r="BB160" s="263"/>
      <c r="BC160" s="263"/>
      <c r="BD160" s="263"/>
      <c r="BE160" s="263"/>
      <c r="BF160" s="263"/>
      <c r="BG160" s="263"/>
      <c r="BH160" s="263"/>
      <c r="BI160" s="263"/>
      <c r="BJ160" s="263"/>
      <c r="BK160" s="263"/>
      <c r="BL160" s="261"/>
      <c r="BM160" s="285">
        <f t="shared" si="33"/>
        <v>0</v>
      </c>
      <c r="BS160" s="3"/>
      <c r="BT160" s="3"/>
      <c r="BU160" s="3"/>
      <c r="BV160" s="3"/>
    </row>
    <row r="161" spans="1:74" ht="13.2" customHeight="1">
      <c r="A161" s="157" t="s">
        <v>10</v>
      </c>
      <c r="B161" s="168" t="s">
        <v>239</v>
      </c>
      <c r="C161" s="568"/>
      <c r="D161" s="500" t="s">
        <v>257</v>
      </c>
      <c r="E161" s="501"/>
      <c r="F161" s="503"/>
      <c r="G161" s="486" t="s">
        <v>64</v>
      </c>
      <c r="H161" s="487"/>
      <c r="I161" s="487"/>
      <c r="J161" s="23">
        <f t="shared" ref="J161:AO161" si="65">J162+J163</f>
        <v>0</v>
      </c>
      <c r="K161" s="23">
        <f t="shared" si="65"/>
        <v>0</v>
      </c>
      <c r="L161" s="41">
        <f t="shared" si="65"/>
        <v>0</v>
      </c>
      <c r="M161" s="23">
        <f t="shared" si="65"/>
        <v>0</v>
      </c>
      <c r="N161" s="41">
        <f t="shared" si="65"/>
        <v>0</v>
      </c>
      <c r="O161" s="23">
        <f t="shared" si="65"/>
        <v>0</v>
      </c>
      <c r="P161" s="41">
        <f t="shared" si="65"/>
        <v>0</v>
      </c>
      <c r="Q161" s="23">
        <f t="shared" si="65"/>
        <v>0</v>
      </c>
      <c r="R161" s="41">
        <f t="shared" si="65"/>
        <v>0</v>
      </c>
      <c r="S161" s="24">
        <f t="shared" si="65"/>
        <v>0</v>
      </c>
      <c r="T161" s="41">
        <f t="shared" si="65"/>
        <v>0</v>
      </c>
      <c r="U161" s="23">
        <f t="shared" si="65"/>
        <v>0</v>
      </c>
      <c r="V161" s="23">
        <f t="shared" si="65"/>
        <v>0</v>
      </c>
      <c r="W161" s="25">
        <f t="shared" si="65"/>
        <v>193</v>
      </c>
      <c r="X161" s="25">
        <f t="shared" si="65"/>
        <v>54</v>
      </c>
      <c r="Y161" s="25">
        <f>Y162+Y163</f>
        <v>27279</v>
      </c>
      <c r="Z161" s="25">
        <f t="shared" si="65"/>
        <v>21381</v>
      </c>
      <c r="AA161" s="25">
        <f t="shared" si="65"/>
        <v>19879</v>
      </c>
      <c r="AB161" s="25">
        <f t="shared" si="65"/>
        <v>6507</v>
      </c>
      <c r="AC161" s="25">
        <f t="shared" si="65"/>
        <v>2866</v>
      </c>
      <c r="AD161" s="25">
        <f t="shared" si="65"/>
        <v>51006</v>
      </c>
      <c r="AE161" s="25">
        <f t="shared" si="65"/>
        <v>46667</v>
      </c>
      <c r="AF161" s="25">
        <f t="shared" si="65"/>
        <v>40890</v>
      </c>
      <c r="AG161" s="289">
        <f t="shared" si="65"/>
        <v>28209</v>
      </c>
      <c r="AH161" s="289">
        <f t="shared" si="65"/>
        <v>37314</v>
      </c>
      <c r="AI161" s="289">
        <f t="shared" si="65"/>
        <v>16376</v>
      </c>
      <c r="AJ161" s="289">
        <f t="shared" si="65"/>
        <v>0</v>
      </c>
      <c r="AK161" s="289">
        <f t="shared" si="65"/>
        <v>0</v>
      </c>
      <c r="AL161" s="289">
        <f t="shared" si="65"/>
        <v>0</v>
      </c>
      <c r="AM161" s="289">
        <f t="shared" si="65"/>
        <v>0</v>
      </c>
      <c r="AN161" s="289">
        <f t="shared" si="65"/>
        <v>0</v>
      </c>
      <c r="AO161" s="289">
        <f t="shared" si="65"/>
        <v>0</v>
      </c>
      <c r="AP161" s="289">
        <f t="shared" ref="AP161:BL161" si="66">AP162+AP163</f>
        <v>0</v>
      </c>
      <c r="AQ161" s="289">
        <f t="shared" si="66"/>
        <v>0</v>
      </c>
      <c r="AR161" s="289">
        <f t="shared" si="66"/>
        <v>0</v>
      </c>
      <c r="AS161" s="289">
        <f t="shared" si="66"/>
        <v>0</v>
      </c>
      <c r="AT161" s="289">
        <f t="shared" si="66"/>
        <v>0</v>
      </c>
      <c r="AU161" s="289">
        <f t="shared" si="66"/>
        <v>0</v>
      </c>
      <c r="AV161" s="289">
        <f t="shared" si="66"/>
        <v>0</v>
      </c>
      <c r="AW161" s="289">
        <f t="shared" si="66"/>
        <v>0</v>
      </c>
      <c r="AX161" s="289">
        <f t="shared" si="66"/>
        <v>0</v>
      </c>
      <c r="AY161" s="52">
        <f t="shared" si="66"/>
        <v>2611</v>
      </c>
      <c r="AZ161" s="438">
        <f t="shared" si="66"/>
        <v>16376</v>
      </c>
      <c r="BA161" s="277">
        <f t="shared" si="66"/>
        <v>1472</v>
      </c>
      <c r="BB161" s="278">
        <f t="shared" si="66"/>
        <v>1376</v>
      </c>
      <c r="BC161" s="278">
        <f t="shared" si="66"/>
        <v>1788</v>
      </c>
      <c r="BD161" s="278">
        <f t="shared" si="66"/>
        <v>1890</v>
      </c>
      <c r="BE161" s="278">
        <f t="shared" si="66"/>
        <v>1745</v>
      </c>
      <c r="BF161" s="278">
        <f t="shared" si="66"/>
        <v>1220</v>
      </c>
      <c r="BG161" s="278">
        <f t="shared" si="66"/>
        <v>1184</v>
      </c>
      <c r="BH161" s="278">
        <f>BH162+BH163</f>
        <v>1406</v>
      </c>
      <c r="BI161" s="278">
        <f>BI162+BI163</f>
        <v>1684</v>
      </c>
      <c r="BJ161" s="278">
        <f t="shared" si="66"/>
        <v>2611</v>
      </c>
      <c r="BK161" s="278">
        <f t="shared" si="66"/>
        <v>0</v>
      </c>
      <c r="BL161" s="276">
        <f t="shared" si="66"/>
        <v>0</v>
      </c>
      <c r="BM161" s="290">
        <f t="shared" si="33"/>
        <v>298621</v>
      </c>
      <c r="BS161" s="3"/>
      <c r="BT161" s="3"/>
      <c r="BU161" s="3"/>
      <c r="BV161" s="3"/>
    </row>
    <row r="162" spans="1:74" ht="13.2" customHeight="1">
      <c r="A162" s="169" t="str">
        <f>B$161&amp;B162</f>
        <v>E29</v>
      </c>
      <c r="B162" s="159" t="str">
        <f>$B$6</f>
        <v>9</v>
      </c>
      <c r="C162" s="568"/>
      <c r="D162" s="504"/>
      <c r="E162" s="505"/>
      <c r="F162" s="506"/>
      <c r="G162" s="210"/>
      <c r="H162" s="488" t="s">
        <v>69</v>
      </c>
      <c r="I162" s="489"/>
      <c r="J162" s="12"/>
      <c r="K162" s="12"/>
      <c r="L162" s="12"/>
      <c r="M162" s="12"/>
      <c r="N162" s="12"/>
      <c r="O162" s="13"/>
      <c r="P162" s="12"/>
      <c r="Q162" s="12"/>
      <c r="R162" s="12"/>
      <c r="S162" s="12"/>
      <c r="T162" s="12"/>
      <c r="U162" s="13"/>
      <c r="V162" s="12"/>
      <c r="W162" s="12"/>
      <c r="X162" s="26">
        <v>32</v>
      </c>
      <c r="Y162" s="26">
        <f>10970</f>
        <v>10970</v>
      </c>
      <c r="Z162" s="34">
        <v>4452</v>
      </c>
      <c r="AA162" s="34">
        <v>5187</v>
      </c>
      <c r="AB162" s="34">
        <v>1344</v>
      </c>
      <c r="AC162" s="17">
        <v>160</v>
      </c>
      <c r="AD162" s="17">
        <v>26734</v>
      </c>
      <c r="AE162" s="17">
        <v>12402</v>
      </c>
      <c r="AF162" s="17">
        <v>9569</v>
      </c>
      <c r="AG162" s="282">
        <v>6272</v>
      </c>
      <c r="AH162" s="244">
        <v>4975</v>
      </c>
      <c r="AI162" s="244">
        <v>3988</v>
      </c>
      <c r="AJ162" s="244"/>
      <c r="AK162" s="244"/>
      <c r="AL162" s="244"/>
      <c r="AM162" s="244"/>
      <c r="AN162" s="244"/>
      <c r="AO162" s="244"/>
      <c r="AP162" s="244"/>
      <c r="AQ162" s="244"/>
      <c r="AR162" s="244"/>
      <c r="AS162" s="244"/>
      <c r="AT162" s="244"/>
      <c r="AU162" s="244"/>
      <c r="AV162" s="244"/>
      <c r="AW162" s="244"/>
      <c r="AX162" s="245"/>
      <c r="AY162" s="436">
        <v>859</v>
      </c>
      <c r="AZ162" s="437">
        <v>3988</v>
      </c>
      <c r="BA162" s="267">
        <v>349</v>
      </c>
      <c r="BB162" s="268">
        <v>322</v>
      </c>
      <c r="BC162" s="268">
        <v>456</v>
      </c>
      <c r="BD162" s="268">
        <v>399</v>
      </c>
      <c r="BE162" s="268">
        <v>299</v>
      </c>
      <c r="BF162" s="268">
        <v>180</v>
      </c>
      <c r="BG162" s="268">
        <v>243</v>
      </c>
      <c r="BH162" s="268">
        <v>191</v>
      </c>
      <c r="BI162" s="268">
        <v>690</v>
      </c>
      <c r="BJ162" s="268">
        <v>859</v>
      </c>
      <c r="BK162" s="268"/>
      <c r="BL162" s="266"/>
      <c r="BM162" s="272">
        <f t="shared" si="33"/>
        <v>86085</v>
      </c>
      <c r="BS162" s="3"/>
      <c r="BT162" s="3"/>
      <c r="BU162" s="3"/>
      <c r="BV162" s="3"/>
    </row>
    <row r="163" spans="1:74" ht="13.2" customHeight="1">
      <c r="A163" s="169"/>
      <c r="C163" s="568"/>
      <c r="D163" s="504"/>
      <c r="E163" s="505"/>
      <c r="F163" s="506"/>
      <c r="G163" s="211"/>
      <c r="H163" s="490" t="s">
        <v>62</v>
      </c>
      <c r="I163" s="491"/>
      <c r="J163" s="23">
        <f t="shared" ref="J163:AO163" si="67">SUM(J164:J172)</f>
        <v>0</v>
      </c>
      <c r="K163" s="23">
        <f t="shared" si="67"/>
        <v>0</v>
      </c>
      <c r="L163" s="41">
        <f t="shared" si="67"/>
        <v>0</v>
      </c>
      <c r="M163" s="23">
        <f t="shared" si="67"/>
        <v>0</v>
      </c>
      <c r="N163" s="41">
        <f t="shared" si="67"/>
        <v>0</v>
      </c>
      <c r="O163" s="23">
        <f t="shared" si="67"/>
        <v>0</v>
      </c>
      <c r="P163" s="41">
        <f t="shared" si="67"/>
        <v>0</v>
      </c>
      <c r="Q163" s="23">
        <f t="shared" si="67"/>
        <v>0</v>
      </c>
      <c r="R163" s="41">
        <f t="shared" si="67"/>
        <v>0</v>
      </c>
      <c r="S163" s="17">
        <f t="shared" si="67"/>
        <v>0</v>
      </c>
      <c r="T163" s="43">
        <f t="shared" si="67"/>
        <v>0</v>
      </c>
      <c r="U163" s="17">
        <f t="shared" si="67"/>
        <v>0</v>
      </c>
      <c r="V163" s="17">
        <f t="shared" si="67"/>
        <v>0</v>
      </c>
      <c r="W163" s="26">
        <f t="shared" si="67"/>
        <v>193</v>
      </c>
      <c r="X163" s="26">
        <f t="shared" si="67"/>
        <v>22</v>
      </c>
      <c r="Y163" s="26">
        <f>SUM(Y164:Y172)</f>
        <v>16309</v>
      </c>
      <c r="Z163" s="26">
        <f t="shared" si="67"/>
        <v>16929</v>
      </c>
      <c r="AA163" s="26">
        <f t="shared" si="67"/>
        <v>14692</v>
      </c>
      <c r="AB163" s="26">
        <f t="shared" si="67"/>
        <v>5163</v>
      </c>
      <c r="AC163" s="26">
        <f t="shared" si="67"/>
        <v>2706</v>
      </c>
      <c r="AD163" s="26">
        <f t="shared" si="67"/>
        <v>24272</v>
      </c>
      <c r="AE163" s="26">
        <f t="shared" si="67"/>
        <v>34265</v>
      </c>
      <c r="AF163" s="26">
        <f t="shared" si="67"/>
        <v>31321</v>
      </c>
      <c r="AG163" s="273">
        <f t="shared" si="67"/>
        <v>21937</v>
      </c>
      <c r="AH163" s="273">
        <f t="shared" si="67"/>
        <v>32339</v>
      </c>
      <c r="AI163" s="273">
        <f t="shared" si="67"/>
        <v>12388</v>
      </c>
      <c r="AJ163" s="273">
        <f t="shared" si="67"/>
        <v>0</v>
      </c>
      <c r="AK163" s="273">
        <f t="shared" si="67"/>
        <v>0</v>
      </c>
      <c r="AL163" s="273">
        <f t="shared" si="67"/>
        <v>0</v>
      </c>
      <c r="AM163" s="273">
        <f t="shared" si="67"/>
        <v>0</v>
      </c>
      <c r="AN163" s="273">
        <f t="shared" si="67"/>
        <v>0</v>
      </c>
      <c r="AO163" s="273">
        <f t="shared" si="67"/>
        <v>0</v>
      </c>
      <c r="AP163" s="273">
        <f t="shared" ref="AP163:BL163" si="68">SUM(AP164:AP172)</f>
        <v>0</v>
      </c>
      <c r="AQ163" s="273">
        <f t="shared" si="68"/>
        <v>0</v>
      </c>
      <c r="AR163" s="273">
        <f t="shared" si="68"/>
        <v>0</v>
      </c>
      <c r="AS163" s="273">
        <f t="shared" si="68"/>
        <v>0</v>
      </c>
      <c r="AT163" s="273">
        <f t="shared" si="68"/>
        <v>0</v>
      </c>
      <c r="AU163" s="273">
        <f t="shared" si="68"/>
        <v>0</v>
      </c>
      <c r="AV163" s="273">
        <f t="shared" si="68"/>
        <v>0</v>
      </c>
      <c r="AW163" s="273">
        <f t="shared" si="68"/>
        <v>0</v>
      </c>
      <c r="AX163" s="273">
        <f t="shared" si="68"/>
        <v>0</v>
      </c>
      <c r="AY163" s="26">
        <f t="shared" si="68"/>
        <v>1752</v>
      </c>
      <c r="AZ163" s="439">
        <f t="shared" si="68"/>
        <v>12388</v>
      </c>
      <c r="BA163" s="281">
        <f t="shared" si="68"/>
        <v>1123</v>
      </c>
      <c r="BB163" s="282">
        <f t="shared" si="68"/>
        <v>1054</v>
      </c>
      <c r="BC163" s="282">
        <f t="shared" si="68"/>
        <v>1332</v>
      </c>
      <c r="BD163" s="282">
        <f t="shared" si="68"/>
        <v>1491</v>
      </c>
      <c r="BE163" s="282">
        <f t="shared" si="68"/>
        <v>1446</v>
      </c>
      <c r="BF163" s="282">
        <f t="shared" si="68"/>
        <v>1040</v>
      </c>
      <c r="BG163" s="282">
        <f t="shared" si="68"/>
        <v>941</v>
      </c>
      <c r="BH163" s="282">
        <f>SUM(BH164:BH172)</f>
        <v>1215</v>
      </c>
      <c r="BI163" s="282">
        <f t="shared" si="68"/>
        <v>994</v>
      </c>
      <c r="BJ163" s="282">
        <f t="shared" si="68"/>
        <v>1752</v>
      </c>
      <c r="BK163" s="282">
        <f t="shared" si="68"/>
        <v>0</v>
      </c>
      <c r="BL163" s="280">
        <f t="shared" si="68"/>
        <v>0</v>
      </c>
      <c r="BM163" s="272">
        <f t="shared" si="33"/>
        <v>212536</v>
      </c>
      <c r="BS163" s="3"/>
      <c r="BT163" s="3"/>
      <c r="BU163" s="3"/>
      <c r="BV163" s="3"/>
    </row>
    <row r="164" spans="1:74" ht="13.2" customHeight="1">
      <c r="A164" s="169" t="str">
        <f t="shared" ref="A164:A172" si="69">B$161&amp;B164</f>
        <v>E21</v>
      </c>
      <c r="B164" s="159" t="str">
        <f>$B$8</f>
        <v>1</v>
      </c>
      <c r="C164" s="568"/>
      <c r="D164" s="504"/>
      <c r="E164" s="505"/>
      <c r="F164" s="506"/>
      <c r="G164" s="213"/>
      <c r="H164" s="210"/>
      <c r="I164" s="127" t="str">
        <f>$I$8</f>
        <v>N.AMERICA</v>
      </c>
      <c r="J164" s="20"/>
      <c r="K164" s="20"/>
      <c r="L164" s="20"/>
      <c r="M164" s="20"/>
      <c r="N164" s="20"/>
      <c r="O164" s="28"/>
      <c r="P164" s="20"/>
      <c r="Q164" s="20"/>
      <c r="R164" s="20"/>
      <c r="S164" s="20"/>
      <c r="T164" s="20"/>
      <c r="U164" s="28"/>
      <c r="V164" s="20"/>
      <c r="W164" s="20"/>
      <c r="X164" s="20"/>
      <c r="Y164" s="20">
        <v>12813</v>
      </c>
      <c r="Z164" s="21">
        <v>12300</v>
      </c>
      <c r="AA164" s="21">
        <v>13340</v>
      </c>
      <c r="AB164" s="21">
        <v>4231</v>
      </c>
      <c r="AC164" s="21">
        <v>2478</v>
      </c>
      <c r="AD164" s="21">
        <v>21645</v>
      </c>
      <c r="AE164" s="21">
        <v>31106</v>
      </c>
      <c r="AF164" s="21">
        <v>28514</v>
      </c>
      <c r="AG164" s="248">
        <v>19396</v>
      </c>
      <c r="AH164" s="248">
        <v>30380</v>
      </c>
      <c r="AI164" s="248">
        <v>11215</v>
      </c>
      <c r="AJ164" s="248"/>
      <c r="AK164" s="248"/>
      <c r="AL164" s="248"/>
      <c r="AM164" s="248"/>
      <c r="AN164" s="248"/>
      <c r="AO164" s="248"/>
      <c r="AP164" s="248"/>
      <c r="AQ164" s="248"/>
      <c r="AR164" s="248"/>
      <c r="AS164" s="248"/>
      <c r="AT164" s="248"/>
      <c r="AU164" s="248"/>
      <c r="AV164" s="248"/>
      <c r="AW164" s="248"/>
      <c r="AX164" s="248"/>
      <c r="AY164" s="430">
        <v>1590</v>
      </c>
      <c r="AZ164" s="431">
        <v>11215</v>
      </c>
      <c r="BA164" s="250">
        <v>1035</v>
      </c>
      <c r="BB164" s="251">
        <v>984</v>
      </c>
      <c r="BC164" s="251">
        <v>1228</v>
      </c>
      <c r="BD164" s="251">
        <v>1361</v>
      </c>
      <c r="BE164" s="251">
        <v>1341</v>
      </c>
      <c r="BF164" s="251">
        <v>917</v>
      </c>
      <c r="BG164" s="251">
        <v>809</v>
      </c>
      <c r="BH164" s="251">
        <v>1091</v>
      </c>
      <c r="BI164" s="251">
        <v>859</v>
      </c>
      <c r="BJ164" s="251">
        <v>1590</v>
      </c>
      <c r="BK164" s="251"/>
      <c r="BL164" s="249"/>
      <c r="BM164" s="272">
        <f t="shared" si="33"/>
        <v>187418</v>
      </c>
      <c r="BS164" s="3"/>
      <c r="BT164" s="3"/>
      <c r="BU164" s="3"/>
      <c r="BV164" s="3"/>
    </row>
    <row r="165" spans="1:74" ht="13.2" customHeight="1">
      <c r="A165" s="169" t="str">
        <f t="shared" si="69"/>
        <v>E22</v>
      </c>
      <c r="B165" s="159" t="str">
        <f>$B$9</f>
        <v>2</v>
      </c>
      <c r="C165" s="568"/>
      <c r="D165" s="504"/>
      <c r="E165" s="505"/>
      <c r="F165" s="506"/>
      <c r="G165" s="213"/>
      <c r="H165" s="210"/>
      <c r="I165" s="122" t="str">
        <f>$I$9</f>
        <v>CS.AMERICA</v>
      </c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3">
        <v>1</v>
      </c>
      <c r="AA165" s="93"/>
      <c r="AB165" s="93"/>
      <c r="AC165" s="93">
        <v>1</v>
      </c>
      <c r="AD165" s="93"/>
      <c r="AE165" s="93"/>
      <c r="AF165" s="93"/>
      <c r="AG165" s="253"/>
      <c r="AH165" s="253"/>
      <c r="AI165" s="253"/>
      <c r="AJ165" s="253"/>
      <c r="AK165" s="253"/>
      <c r="AL165" s="253"/>
      <c r="AM165" s="253"/>
      <c r="AN165" s="253"/>
      <c r="AO165" s="253"/>
      <c r="AP165" s="253"/>
      <c r="AQ165" s="253"/>
      <c r="AR165" s="253"/>
      <c r="AS165" s="253"/>
      <c r="AT165" s="253"/>
      <c r="AU165" s="253"/>
      <c r="AV165" s="253"/>
      <c r="AW165" s="253"/>
      <c r="AX165" s="253"/>
      <c r="AY165" s="432"/>
      <c r="AZ165" s="433"/>
      <c r="BA165" s="255"/>
      <c r="BB165" s="256"/>
      <c r="BC165" s="256"/>
      <c r="BD165" s="256"/>
      <c r="BE165" s="256"/>
      <c r="BF165" s="256"/>
      <c r="BG165" s="256"/>
      <c r="BH165" s="256"/>
      <c r="BI165" s="256"/>
      <c r="BJ165" s="256"/>
      <c r="BK165" s="256"/>
      <c r="BL165" s="254"/>
      <c r="BM165" s="284">
        <f t="shared" si="33"/>
        <v>2</v>
      </c>
      <c r="BS165" s="3"/>
      <c r="BT165" s="3"/>
      <c r="BU165" s="3"/>
      <c r="BV165" s="3"/>
    </row>
    <row r="166" spans="1:74" ht="13.2" customHeight="1">
      <c r="A166" s="169" t="str">
        <f t="shared" si="69"/>
        <v>E23</v>
      </c>
      <c r="B166" s="159" t="str">
        <f>$B$10</f>
        <v>3</v>
      </c>
      <c r="C166" s="568"/>
      <c r="D166" s="504"/>
      <c r="E166" s="505"/>
      <c r="F166" s="506"/>
      <c r="G166" s="205"/>
      <c r="H166" s="498"/>
      <c r="I166" s="122" t="str">
        <f>$I$10</f>
        <v>Europe</v>
      </c>
      <c r="J166" s="92"/>
      <c r="K166" s="92"/>
      <c r="L166" s="92"/>
      <c r="M166" s="92"/>
      <c r="N166" s="92"/>
      <c r="O166" s="94"/>
      <c r="P166" s="92"/>
      <c r="Q166" s="92"/>
      <c r="R166" s="92"/>
      <c r="S166" s="92"/>
      <c r="T166" s="92"/>
      <c r="U166" s="94"/>
      <c r="V166" s="92"/>
      <c r="W166" s="131">
        <v>193</v>
      </c>
      <c r="X166" s="131">
        <v>22</v>
      </c>
      <c r="Y166" s="92">
        <v>3496</v>
      </c>
      <c r="Z166" s="93">
        <v>4575</v>
      </c>
      <c r="AA166" s="93">
        <v>1348</v>
      </c>
      <c r="AB166" s="93">
        <v>925</v>
      </c>
      <c r="AC166" s="93">
        <v>227</v>
      </c>
      <c r="AD166" s="93">
        <v>2485</v>
      </c>
      <c r="AE166" s="93">
        <v>2925</v>
      </c>
      <c r="AF166" s="93">
        <v>2570</v>
      </c>
      <c r="AG166" s="253">
        <v>2100</v>
      </c>
      <c r="AH166" s="253">
        <v>1223</v>
      </c>
      <c r="AI166" s="253">
        <v>642</v>
      </c>
      <c r="AJ166" s="253"/>
      <c r="AK166" s="253"/>
      <c r="AL166" s="253"/>
      <c r="AM166" s="253"/>
      <c r="AN166" s="253"/>
      <c r="AO166" s="253"/>
      <c r="AP166" s="253"/>
      <c r="AQ166" s="253"/>
      <c r="AR166" s="253"/>
      <c r="AS166" s="253"/>
      <c r="AT166" s="253"/>
      <c r="AU166" s="253"/>
      <c r="AV166" s="253"/>
      <c r="AW166" s="253"/>
      <c r="AX166" s="253"/>
      <c r="AY166" s="432">
        <v>35</v>
      </c>
      <c r="AZ166" s="433">
        <v>642</v>
      </c>
      <c r="BA166" s="255">
        <v>56</v>
      </c>
      <c r="BB166" s="256">
        <v>42</v>
      </c>
      <c r="BC166" s="256">
        <v>58</v>
      </c>
      <c r="BD166" s="256">
        <v>88</v>
      </c>
      <c r="BE166" s="256">
        <v>65</v>
      </c>
      <c r="BF166" s="256">
        <v>92</v>
      </c>
      <c r="BG166" s="256">
        <v>74</v>
      </c>
      <c r="BH166" s="256">
        <v>65</v>
      </c>
      <c r="BI166" s="256">
        <v>67</v>
      </c>
      <c r="BJ166" s="256">
        <v>35</v>
      </c>
      <c r="BK166" s="256"/>
      <c r="BL166" s="254"/>
      <c r="BM166" s="284">
        <f t="shared" si="33"/>
        <v>22731</v>
      </c>
      <c r="BS166" s="3"/>
      <c r="BT166" s="3"/>
      <c r="BU166" s="3"/>
      <c r="BV166" s="3"/>
    </row>
    <row r="167" spans="1:74" ht="13.2" customHeight="1">
      <c r="A167" s="169" t="str">
        <f t="shared" si="69"/>
        <v>E24</v>
      </c>
      <c r="B167" s="159" t="str">
        <f>$B$11</f>
        <v>4</v>
      </c>
      <c r="C167" s="568"/>
      <c r="D167" s="504"/>
      <c r="E167" s="505"/>
      <c r="F167" s="506"/>
      <c r="G167" s="211"/>
      <c r="H167" s="498"/>
      <c r="I167" s="122" t="str">
        <f>$I$11</f>
        <v>ASIA</v>
      </c>
      <c r="J167" s="92"/>
      <c r="K167" s="92"/>
      <c r="L167" s="92"/>
      <c r="M167" s="92"/>
      <c r="N167" s="92"/>
      <c r="O167" s="94"/>
      <c r="P167" s="92"/>
      <c r="Q167" s="92"/>
      <c r="R167" s="92"/>
      <c r="S167" s="92"/>
      <c r="T167" s="92"/>
      <c r="U167" s="94"/>
      <c r="V167" s="92"/>
      <c r="W167" s="92"/>
      <c r="X167" s="92"/>
      <c r="Y167" s="92"/>
      <c r="Z167" s="93">
        <v>37</v>
      </c>
      <c r="AA167" s="92"/>
      <c r="AB167" s="93"/>
      <c r="AC167" s="92"/>
      <c r="AD167" s="92">
        <v>142</v>
      </c>
      <c r="AE167" s="92">
        <v>101</v>
      </c>
      <c r="AF167" s="92">
        <v>110</v>
      </c>
      <c r="AG167" s="258">
        <v>275</v>
      </c>
      <c r="AH167" s="258">
        <v>421</v>
      </c>
      <c r="AI167" s="258">
        <v>479</v>
      </c>
      <c r="AJ167" s="258"/>
      <c r="AK167" s="258"/>
      <c r="AL167" s="258"/>
      <c r="AM167" s="258"/>
      <c r="AN167" s="258"/>
      <c r="AO167" s="258"/>
      <c r="AP167" s="258"/>
      <c r="AQ167" s="258"/>
      <c r="AR167" s="258"/>
      <c r="AS167" s="258"/>
      <c r="AT167" s="258"/>
      <c r="AU167" s="258"/>
      <c r="AV167" s="258"/>
      <c r="AW167" s="258"/>
      <c r="AX167" s="258"/>
      <c r="AY167" s="432">
        <v>127</v>
      </c>
      <c r="AZ167" s="433">
        <v>479</v>
      </c>
      <c r="BA167" s="255">
        <v>19</v>
      </c>
      <c r="BB167" s="256">
        <v>22</v>
      </c>
      <c r="BC167" s="256">
        <v>43</v>
      </c>
      <c r="BD167" s="256">
        <v>31</v>
      </c>
      <c r="BE167" s="256">
        <v>32</v>
      </c>
      <c r="BF167" s="256">
        <v>24</v>
      </c>
      <c r="BG167" s="256">
        <v>57</v>
      </c>
      <c r="BH167" s="256">
        <v>57</v>
      </c>
      <c r="BI167" s="256">
        <v>67</v>
      </c>
      <c r="BJ167" s="256">
        <v>127</v>
      </c>
      <c r="BK167" s="256"/>
      <c r="BL167" s="254"/>
      <c r="BM167" s="284">
        <f t="shared" si="33"/>
        <v>1565</v>
      </c>
      <c r="BS167" s="3"/>
      <c r="BT167" s="3"/>
      <c r="BU167" s="3"/>
      <c r="BV167" s="3"/>
    </row>
    <row r="168" spans="1:74" ht="12.75" customHeight="1">
      <c r="A168" s="169" t="str">
        <f t="shared" si="69"/>
        <v>E2C</v>
      </c>
      <c r="B168" s="159" t="s">
        <v>204</v>
      </c>
      <c r="C168" s="568"/>
      <c r="D168" s="504"/>
      <c r="E168" s="505"/>
      <c r="F168" s="506"/>
      <c r="G168" s="211"/>
      <c r="H168" s="498"/>
      <c r="I168" s="122" t="s">
        <v>205</v>
      </c>
      <c r="J168" s="92"/>
      <c r="K168" s="92"/>
      <c r="L168" s="92"/>
      <c r="M168" s="92"/>
      <c r="N168" s="92"/>
      <c r="O168" s="94"/>
      <c r="P168" s="92"/>
      <c r="Q168" s="92"/>
      <c r="R168" s="92"/>
      <c r="S168" s="92"/>
      <c r="T168" s="92"/>
      <c r="U168" s="94"/>
      <c r="V168" s="92"/>
      <c r="W168" s="92"/>
      <c r="X168" s="92"/>
      <c r="Y168" s="92"/>
      <c r="Z168" s="93"/>
      <c r="AA168" s="92"/>
      <c r="AB168" s="93"/>
      <c r="AC168" s="92"/>
      <c r="AD168" s="92"/>
      <c r="AE168" s="92"/>
      <c r="AF168" s="92"/>
      <c r="AG168" s="258"/>
      <c r="AH168" s="258"/>
      <c r="AI168" s="258"/>
      <c r="AJ168" s="258"/>
      <c r="AK168" s="258"/>
      <c r="AL168" s="258"/>
      <c r="AM168" s="258"/>
      <c r="AN168" s="258"/>
      <c r="AO168" s="258"/>
      <c r="AP168" s="258"/>
      <c r="AQ168" s="258"/>
      <c r="AR168" s="258"/>
      <c r="AS168" s="258"/>
      <c r="AT168" s="258"/>
      <c r="AU168" s="258"/>
      <c r="AV168" s="258"/>
      <c r="AW168" s="258"/>
      <c r="AX168" s="258"/>
      <c r="AY168" s="432"/>
      <c r="AZ168" s="433"/>
      <c r="BA168" s="255"/>
      <c r="BB168" s="256"/>
      <c r="BC168" s="256"/>
      <c r="BD168" s="256"/>
      <c r="BE168" s="256"/>
      <c r="BF168" s="256"/>
      <c r="BG168" s="256"/>
      <c r="BH168" s="256"/>
      <c r="BI168" s="256"/>
      <c r="BJ168" s="256"/>
      <c r="BK168" s="256"/>
      <c r="BL168" s="254"/>
      <c r="BM168" s="255">
        <f>SUM(J168:AX168)</f>
        <v>0</v>
      </c>
      <c r="BS168" s="3"/>
      <c r="BT168" s="3"/>
      <c r="BU168" s="3"/>
      <c r="BV168" s="3"/>
    </row>
    <row r="169" spans="1:74" ht="13.2" customHeight="1">
      <c r="A169" s="169" t="str">
        <f t="shared" si="69"/>
        <v>E25</v>
      </c>
      <c r="B169" s="159" t="str">
        <f>$B$13</f>
        <v>5</v>
      </c>
      <c r="C169" s="568"/>
      <c r="D169" s="504"/>
      <c r="E169" s="505"/>
      <c r="F169" s="506"/>
      <c r="G169" s="211"/>
      <c r="H169" s="498"/>
      <c r="I169" s="122" t="str">
        <f>$I$13</f>
        <v>OCE</v>
      </c>
      <c r="J169" s="92"/>
      <c r="K169" s="92"/>
      <c r="L169" s="92"/>
      <c r="M169" s="92"/>
      <c r="N169" s="92"/>
      <c r="O169" s="94"/>
      <c r="P169" s="92"/>
      <c r="Q169" s="92"/>
      <c r="R169" s="92"/>
      <c r="S169" s="92"/>
      <c r="T169" s="92"/>
      <c r="U169" s="94"/>
      <c r="V169" s="92"/>
      <c r="W169" s="92"/>
      <c r="X169" s="92"/>
      <c r="Y169" s="92"/>
      <c r="Z169" s="93"/>
      <c r="AA169" s="92"/>
      <c r="AB169" s="93"/>
      <c r="AC169" s="92"/>
      <c r="AD169" s="92"/>
      <c r="AE169" s="92">
        <v>133</v>
      </c>
      <c r="AF169" s="92">
        <v>125</v>
      </c>
      <c r="AG169" s="258">
        <v>59</v>
      </c>
      <c r="AH169" s="258">
        <v>76</v>
      </c>
      <c r="AI169" s="258">
        <v>52</v>
      </c>
      <c r="AJ169" s="258"/>
      <c r="AK169" s="258"/>
      <c r="AL169" s="258"/>
      <c r="AM169" s="258"/>
      <c r="AN169" s="258"/>
      <c r="AO169" s="258"/>
      <c r="AP169" s="258"/>
      <c r="AQ169" s="258"/>
      <c r="AR169" s="258"/>
      <c r="AS169" s="258"/>
      <c r="AT169" s="258"/>
      <c r="AU169" s="258"/>
      <c r="AV169" s="258"/>
      <c r="AW169" s="258"/>
      <c r="AX169" s="258"/>
      <c r="AY169" s="432">
        <v>0</v>
      </c>
      <c r="AZ169" s="433">
        <v>52</v>
      </c>
      <c r="BA169" s="255">
        <v>13</v>
      </c>
      <c r="BB169" s="256">
        <v>6</v>
      </c>
      <c r="BC169" s="256">
        <v>3</v>
      </c>
      <c r="BD169" s="256">
        <v>11</v>
      </c>
      <c r="BE169" s="256">
        <v>8</v>
      </c>
      <c r="BF169" s="256">
        <v>7</v>
      </c>
      <c r="BG169" s="256">
        <v>1</v>
      </c>
      <c r="BH169" s="256">
        <v>2</v>
      </c>
      <c r="BI169" s="256">
        <v>1</v>
      </c>
      <c r="BJ169" s="256"/>
      <c r="BK169" s="256"/>
      <c r="BL169" s="254"/>
      <c r="BM169" s="284">
        <f t="shared" ref="BM169:BM273" si="70">SUM(J169:AX169)</f>
        <v>445</v>
      </c>
      <c r="BS169" s="3"/>
      <c r="BT169" s="3"/>
      <c r="BU169" s="3"/>
      <c r="BV169" s="3"/>
    </row>
    <row r="170" spans="1:74" ht="13.2" customHeight="1">
      <c r="A170" s="169" t="str">
        <f t="shared" si="69"/>
        <v>E26</v>
      </c>
      <c r="B170" s="159" t="str">
        <f>$B$14</f>
        <v>6</v>
      </c>
      <c r="C170" s="568"/>
      <c r="D170" s="504"/>
      <c r="E170" s="505"/>
      <c r="F170" s="506"/>
      <c r="G170" s="213"/>
      <c r="H170" s="498"/>
      <c r="I170" s="122" t="str">
        <f>$I$14</f>
        <v>MIDDLE EAS</v>
      </c>
      <c r="J170" s="92"/>
      <c r="K170" s="92"/>
      <c r="L170" s="92"/>
      <c r="M170" s="92"/>
      <c r="N170" s="92"/>
      <c r="O170" s="94"/>
      <c r="P170" s="92"/>
      <c r="Q170" s="92"/>
      <c r="R170" s="92"/>
      <c r="S170" s="92"/>
      <c r="T170" s="92"/>
      <c r="U170" s="94"/>
      <c r="V170" s="92"/>
      <c r="W170" s="92"/>
      <c r="X170" s="92"/>
      <c r="Y170" s="92"/>
      <c r="Z170" s="93">
        <v>16</v>
      </c>
      <c r="AA170" s="92">
        <v>4</v>
      </c>
      <c r="AB170" s="93">
        <v>7</v>
      </c>
      <c r="AC170" s="92"/>
      <c r="AD170" s="92"/>
      <c r="AE170" s="92"/>
      <c r="AF170" s="92">
        <v>2</v>
      </c>
      <c r="AG170" s="258">
        <v>107</v>
      </c>
      <c r="AH170" s="258">
        <v>239</v>
      </c>
      <c r="AI170" s="258"/>
      <c r="AJ170" s="258"/>
      <c r="AK170" s="258"/>
      <c r="AL170" s="258"/>
      <c r="AM170" s="258"/>
      <c r="AN170" s="258"/>
      <c r="AO170" s="258"/>
      <c r="AP170" s="258"/>
      <c r="AQ170" s="258"/>
      <c r="AR170" s="258"/>
      <c r="AS170" s="258"/>
      <c r="AT170" s="258"/>
      <c r="AU170" s="258"/>
      <c r="AV170" s="258"/>
      <c r="AW170" s="258"/>
      <c r="AX170" s="258"/>
      <c r="AY170" s="432">
        <v>0</v>
      </c>
      <c r="AZ170" s="433">
        <v>0</v>
      </c>
      <c r="BA170" s="255">
        <v>0</v>
      </c>
      <c r="BB170" s="256"/>
      <c r="BC170" s="256"/>
      <c r="BD170" s="256"/>
      <c r="BE170" s="256"/>
      <c r="BF170" s="256"/>
      <c r="BG170" s="256"/>
      <c r="BH170" s="256"/>
      <c r="BI170" s="256"/>
      <c r="BJ170" s="256"/>
      <c r="BK170" s="256"/>
      <c r="BL170" s="254"/>
      <c r="BM170" s="291">
        <f t="shared" si="70"/>
        <v>375</v>
      </c>
      <c r="BS170" s="3"/>
      <c r="BT170" s="3"/>
      <c r="BU170" s="3"/>
      <c r="BV170" s="3"/>
    </row>
    <row r="171" spans="1:74" ht="13.2" customHeight="1">
      <c r="A171" s="169" t="str">
        <f t="shared" si="69"/>
        <v>E27</v>
      </c>
      <c r="B171" s="159" t="str">
        <f>$B$15</f>
        <v>7</v>
      </c>
      <c r="C171" s="568"/>
      <c r="D171" s="504"/>
      <c r="E171" s="505"/>
      <c r="F171" s="506"/>
      <c r="G171" s="213"/>
      <c r="H171" s="498"/>
      <c r="I171" s="122" t="str">
        <f>$I$15</f>
        <v xml:space="preserve">AFRICA   </v>
      </c>
      <c r="J171" s="92"/>
      <c r="K171" s="92"/>
      <c r="L171" s="92"/>
      <c r="M171" s="92"/>
      <c r="N171" s="92"/>
      <c r="O171" s="94"/>
      <c r="P171" s="92"/>
      <c r="Q171" s="92"/>
      <c r="R171" s="92"/>
      <c r="S171" s="92"/>
      <c r="T171" s="92"/>
      <c r="U171" s="94"/>
      <c r="V171" s="92"/>
      <c r="W171" s="92"/>
      <c r="X171" s="92"/>
      <c r="Y171" s="92"/>
      <c r="Z171" s="93"/>
      <c r="AA171" s="92"/>
      <c r="AB171" s="93"/>
      <c r="AC171" s="92"/>
      <c r="AD171" s="92"/>
      <c r="AE171" s="92"/>
      <c r="AF171" s="92"/>
      <c r="AG171" s="258"/>
      <c r="AH171" s="258"/>
      <c r="AI171" s="258"/>
      <c r="AJ171" s="258"/>
      <c r="AK171" s="258"/>
      <c r="AL171" s="258"/>
      <c r="AM171" s="258"/>
      <c r="AN171" s="258"/>
      <c r="AO171" s="258"/>
      <c r="AP171" s="258"/>
      <c r="AQ171" s="258"/>
      <c r="AR171" s="258"/>
      <c r="AS171" s="258"/>
      <c r="AT171" s="258"/>
      <c r="AU171" s="258"/>
      <c r="AV171" s="258"/>
      <c r="AW171" s="258"/>
      <c r="AX171" s="258"/>
      <c r="AY171" s="432"/>
      <c r="AZ171" s="433"/>
      <c r="BA171" s="255"/>
      <c r="BB171" s="256"/>
      <c r="BC171" s="256"/>
      <c r="BD171" s="256"/>
      <c r="BE171" s="256"/>
      <c r="BF171" s="256"/>
      <c r="BG171" s="256"/>
      <c r="BH171" s="256"/>
      <c r="BI171" s="256"/>
      <c r="BJ171" s="256"/>
      <c r="BK171" s="256"/>
      <c r="BL171" s="254"/>
      <c r="BM171" s="284">
        <f t="shared" si="70"/>
        <v>0</v>
      </c>
      <c r="BS171" s="3"/>
      <c r="BT171" s="3"/>
      <c r="BU171" s="3"/>
      <c r="BV171" s="3"/>
    </row>
    <row r="172" spans="1:74" ht="13.2" customHeight="1" thickBot="1">
      <c r="A172" s="169" t="str">
        <f t="shared" si="69"/>
        <v>E2Z</v>
      </c>
      <c r="B172" s="159" t="str">
        <f>$B$16</f>
        <v>Z</v>
      </c>
      <c r="C172" s="568"/>
      <c r="D172" s="569"/>
      <c r="E172" s="570"/>
      <c r="F172" s="571"/>
      <c r="G172" s="208"/>
      <c r="H172" s="499"/>
      <c r="I172" s="128" t="str">
        <f>$I$16</f>
        <v>Others</v>
      </c>
      <c r="J172" s="90"/>
      <c r="K172" s="90"/>
      <c r="L172" s="90"/>
      <c r="M172" s="90"/>
      <c r="N172" s="90"/>
      <c r="O172" s="102"/>
      <c r="P172" s="90"/>
      <c r="Q172" s="90"/>
      <c r="R172" s="90"/>
      <c r="S172" s="90"/>
      <c r="T172" s="90"/>
      <c r="U172" s="102"/>
      <c r="V172" s="90"/>
      <c r="W172" s="90"/>
      <c r="X172" s="90"/>
      <c r="Y172" s="90"/>
      <c r="Z172" s="91"/>
      <c r="AA172" s="90"/>
      <c r="AB172" s="91"/>
      <c r="AC172" s="90"/>
      <c r="AD172" s="90"/>
      <c r="AE172" s="90"/>
      <c r="AF172" s="90"/>
      <c r="AG172" s="259"/>
      <c r="AH172" s="259"/>
      <c r="AI172" s="259"/>
      <c r="AJ172" s="259"/>
      <c r="AK172" s="259"/>
      <c r="AL172" s="259"/>
      <c r="AM172" s="259"/>
      <c r="AN172" s="259"/>
      <c r="AO172" s="259"/>
      <c r="AP172" s="259"/>
      <c r="AQ172" s="259"/>
      <c r="AR172" s="259"/>
      <c r="AS172" s="259"/>
      <c r="AT172" s="259"/>
      <c r="AU172" s="259"/>
      <c r="AV172" s="259"/>
      <c r="AW172" s="259"/>
      <c r="AX172" s="259"/>
      <c r="AY172" s="434"/>
      <c r="AZ172" s="435"/>
      <c r="BA172" s="262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1"/>
      <c r="BM172" s="290">
        <f t="shared" si="70"/>
        <v>0</v>
      </c>
      <c r="BS172" s="3"/>
      <c r="BT172" s="3"/>
      <c r="BU172" s="3"/>
      <c r="BV172" s="3"/>
    </row>
    <row r="173" spans="1:74" ht="13.2" customHeight="1">
      <c r="A173" s="157" t="s">
        <v>10</v>
      </c>
      <c r="B173" s="168" t="s">
        <v>225</v>
      </c>
      <c r="C173" s="568"/>
      <c r="D173" s="500" t="s">
        <v>100</v>
      </c>
      <c r="E173" s="501"/>
      <c r="F173" s="503"/>
      <c r="G173" s="486" t="s">
        <v>64</v>
      </c>
      <c r="H173" s="487"/>
      <c r="I173" s="487"/>
      <c r="J173" s="24">
        <f t="shared" ref="J173:AO173" si="71">J174+J175</f>
        <v>0</v>
      </c>
      <c r="K173" s="24">
        <f t="shared" si="71"/>
        <v>0</v>
      </c>
      <c r="L173" s="24">
        <f t="shared" si="71"/>
        <v>0</v>
      </c>
      <c r="M173" s="24">
        <f t="shared" si="71"/>
        <v>0</v>
      </c>
      <c r="N173" s="24">
        <f t="shared" si="71"/>
        <v>0</v>
      </c>
      <c r="O173" s="24">
        <f t="shared" si="71"/>
        <v>0</v>
      </c>
      <c r="P173" s="24">
        <f t="shared" si="71"/>
        <v>0</v>
      </c>
      <c r="Q173" s="24">
        <f t="shared" si="71"/>
        <v>0</v>
      </c>
      <c r="R173" s="24">
        <f t="shared" si="71"/>
        <v>0</v>
      </c>
      <c r="S173" s="25">
        <f t="shared" si="71"/>
        <v>0</v>
      </c>
      <c r="T173" s="24">
        <f t="shared" si="71"/>
        <v>0</v>
      </c>
      <c r="U173" s="44">
        <f t="shared" si="71"/>
        <v>0</v>
      </c>
      <c r="V173" s="24">
        <f t="shared" si="71"/>
        <v>0</v>
      </c>
      <c r="W173" s="24">
        <f t="shared" si="71"/>
        <v>0</v>
      </c>
      <c r="X173" s="27">
        <f t="shared" si="71"/>
        <v>362</v>
      </c>
      <c r="Y173" s="27">
        <f t="shared" si="71"/>
        <v>315406</v>
      </c>
      <c r="Z173" s="27">
        <f t="shared" si="71"/>
        <v>317891</v>
      </c>
      <c r="AA173" s="27">
        <f t="shared" si="71"/>
        <v>281867</v>
      </c>
      <c r="AB173" s="27">
        <f t="shared" si="71"/>
        <v>260572</v>
      </c>
      <c r="AC173" s="24">
        <f t="shared" si="71"/>
        <v>194390</v>
      </c>
      <c r="AD173" s="24">
        <f t="shared" si="71"/>
        <v>149271</v>
      </c>
      <c r="AE173" s="24">
        <f t="shared" si="71"/>
        <v>147850</v>
      </c>
      <c r="AF173" s="24">
        <f t="shared" si="71"/>
        <v>116609</v>
      </c>
      <c r="AG173" s="275">
        <f t="shared" si="71"/>
        <v>65920</v>
      </c>
      <c r="AH173" s="275">
        <f t="shared" si="71"/>
        <v>79467</v>
      </c>
      <c r="AI173" s="275">
        <f t="shared" si="71"/>
        <v>57528</v>
      </c>
      <c r="AJ173" s="275">
        <f t="shared" si="71"/>
        <v>0</v>
      </c>
      <c r="AK173" s="275">
        <f t="shared" si="71"/>
        <v>0</v>
      </c>
      <c r="AL173" s="275">
        <f t="shared" si="71"/>
        <v>0</v>
      </c>
      <c r="AM173" s="275">
        <f t="shared" si="71"/>
        <v>0</v>
      </c>
      <c r="AN173" s="275">
        <f t="shared" si="71"/>
        <v>0</v>
      </c>
      <c r="AO173" s="275">
        <f t="shared" si="71"/>
        <v>0</v>
      </c>
      <c r="AP173" s="275">
        <f t="shared" ref="AP173:BL173" si="72">AP174+AP175</f>
        <v>0</v>
      </c>
      <c r="AQ173" s="275">
        <f t="shared" si="72"/>
        <v>0</v>
      </c>
      <c r="AR173" s="275">
        <f t="shared" si="72"/>
        <v>0</v>
      </c>
      <c r="AS173" s="275">
        <f t="shared" si="72"/>
        <v>0</v>
      </c>
      <c r="AT173" s="275">
        <f t="shared" si="72"/>
        <v>0</v>
      </c>
      <c r="AU173" s="275">
        <f t="shared" si="72"/>
        <v>0</v>
      </c>
      <c r="AV173" s="275">
        <f t="shared" si="72"/>
        <v>0</v>
      </c>
      <c r="AW173" s="275">
        <f t="shared" si="72"/>
        <v>0</v>
      </c>
      <c r="AX173" s="275">
        <f t="shared" si="72"/>
        <v>0</v>
      </c>
      <c r="AY173" s="52">
        <f t="shared" si="72"/>
        <v>7007</v>
      </c>
      <c r="AZ173" s="438">
        <f t="shared" si="72"/>
        <v>57528</v>
      </c>
      <c r="BA173" s="277">
        <f t="shared" si="72"/>
        <v>9861</v>
      </c>
      <c r="BB173" s="278">
        <f t="shared" si="72"/>
        <v>6327</v>
      </c>
      <c r="BC173" s="278">
        <f t="shared" si="72"/>
        <v>8180</v>
      </c>
      <c r="BD173" s="278">
        <f t="shared" si="72"/>
        <v>2695</v>
      </c>
      <c r="BE173" s="278">
        <f t="shared" si="72"/>
        <v>3289</v>
      </c>
      <c r="BF173" s="278">
        <f t="shared" si="72"/>
        <v>3813</v>
      </c>
      <c r="BG173" s="278">
        <f t="shared" si="72"/>
        <v>5168</v>
      </c>
      <c r="BH173" s="278">
        <f t="shared" si="72"/>
        <v>4456</v>
      </c>
      <c r="BI173" s="278">
        <f t="shared" si="72"/>
        <v>6732</v>
      </c>
      <c r="BJ173" s="278">
        <f t="shared" si="72"/>
        <v>7007</v>
      </c>
      <c r="BK173" s="278">
        <f t="shared" si="72"/>
        <v>0</v>
      </c>
      <c r="BL173" s="276">
        <f t="shared" si="72"/>
        <v>0</v>
      </c>
      <c r="BM173" s="277">
        <f t="shared" si="70"/>
        <v>1987133</v>
      </c>
      <c r="BS173" s="3"/>
      <c r="BT173" s="3"/>
      <c r="BU173" s="3"/>
      <c r="BV173" s="3"/>
    </row>
    <row r="174" spans="1:74" ht="13.2" customHeight="1">
      <c r="A174" s="169" t="str">
        <f>B$173&amp;B174</f>
        <v>E19</v>
      </c>
      <c r="B174" s="159" t="str">
        <f>$B$6</f>
        <v>9</v>
      </c>
      <c r="C174" s="568"/>
      <c r="D174" s="504"/>
      <c r="E174" s="505"/>
      <c r="F174" s="506"/>
      <c r="G174" s="210"/>
      <c r="H174" s="488" t="s">
        <v>69</v>
      </c>
      <c r="I174" s="489"/>
      <c r="J174" s="12"/>
      <c r="K174" s="12"/>
      <c r="L174" s="12"/>
      <c r="M174" s="12"/>
      <c r="N174" s="12"/>
      <c r="O174" s="13"/>
      <c r="P174" s="12"/>
      <c r="Q174" s="12"/>
      <c r="R174" s="12"/>
      <c r="S174" s="12"/>
      <c r="T174" s="12"/>
      <c r="U174" s="13"/>
      <c r="V174" s="12"/>
      <c r="W174" s="12"/>
      <c r="X174" s="12">
        <v>361</v>
      </c>
      <c r="Y174" s="26">
        <f>266574</f>
        <v>266574</v>
      </c>
      <c r="Z174" s="14">
        <v>262367</v>
      </c>
      <c r="AA174" s="14">
        <v>233212</v>
      </c>
      <c r="AB174" s="14">
        <v>215525</v>
      </c>
      <c r="AC174" s="14">
        <v>168209</v>
      </c>
      <c r="AD174" s="14">
        <v>131615</v>
      </c>
      <c r="AE174" s="14">
        <v>126561</v>
      </c>
      <c r="AF174" s="14">
        <v>103802</v>
      </c>
      <c r="AG174" s="244">
        <v>59548</v>
      </c>
      <c r="AH174" s="244">
        <v>72495</v>
      </c>
      <c r="AI174" s="244">
        <v>57506</v>
      </c>
      <c r="AJ174" s="244"/>
      <c r="AK174" s="244"/>
      <c r="AL174" s="244"/>
      <c r="AM174" s="244"/>
      <c r="AN174" s="244"/>
      <c r="AO174" s="244"/>
      <c r="AP174" s="244"/>
      <c r="AQ174" s="244"/>
      <c r="AR174" s="244"/>
      <c r="AS174" s="244"/>
      <c r="AT174" s="244"/>
      <c r="AU174" s="244"/>
      <c r="AV174" s="244"/>
      <c r="AW174" s="244"/>
      <c r="AX174" s="245"/>
      <c r="AY174" s="436">
        <v>7007</v>
      </c>
      <c r="AZ174" s="437">
        <v>57506</v>
      </c>
      <c r="BA174" s="267">
        <v>9857</v>
      </c>
      <c r="BB174" s="268">
        <v>6317</v>
      </c>
      <c r="BC174" s="268">
        <v>8175</v>
      </c>
      <c r="BD174" s="268">
        <v>2693</v>
      </c>
      <c r="BE174" s="268">
        <v>3288</v>
      </c>
      <c r="BF174" s="268">
        <v>3813</v>
      </c>
      <c r="BG174" s="268">
        <v>5168</v>
      </c>
      <c r="BH174" s="268">
        <v>4456</v>
      </c>
      <c r="BI174" s="268">
        <v>6732</v>
      </c>
      <c r="BJ174" s="268">
        <v>7007</v>
      </c>
      <c r="BK174" s="268"/>
      <c r="BL174" s="266"/>
      <c r="BM174" s="272">
        <f t="shared" si="70"/>
        <v>1697775</v>
      </c>
      <c r="BS174" s="3"/>
      <c r="BT174" s="3"/>
      <c r="BU174" s="3"/>
      <c r="BV174" s="3"/>
    </row>
    <row r="175" spans="1:74" ht="12.75" customHeight="1">
      <c r="A175" s="169"/>
      <c r="C175" s="568"/>
      <c r="D175" s="504"/>
      <c r="E175" s="505"/>
      <c r="F175" s="506"/>
      <c r="G175" s="211"/>
      <c r="H175" s="490" t="s">
        <v>62</v>
      </c>
      <c r="I175" s="491"/>
      <c r="J175" s="23">
        <f t="shared" ref="J175:AO175" si="73">SUM(J176:J184)</f>
        <v>0</v>
      </c>
      <c r="K175" s="23">
        <f t="shared" si="73"/>
        <v>0</v>
      </c>
      <c r="L175" s="23">
        <f t="shared" si="73"/>
        <v>0</v>
      </c>
      <c r="M175" s="23">
        <f t="shared" si="73"/>
        <v>0</v>
      </c>
      <c r="N175" s="23">
        <f t="shared" si="73"/>
        <v>0</v>
      </c>
      <c r="O175" s="23">
        <f t="shared" si="73"/>
        <v>0</v>
      </c>
      <c r="P175" s="23">
        <f t="shared" si="73"/>
        <v>0</v>
      </c>
      <c r="Q175" s="23">
        <f t="shared" si="73"/>
        <v>0</v>
      </c>
      <c r="R175" s="23">
        <f t="shared" si="73"/>
        <v>0</v>
      </c>
      <c r="S175" s="27">
        <f t="shared" si="73"/>
        <v>0</v>
      </c>
      <c r="T175" s="17">
        <f t="shared" si="73"/>
        <v>0</v>
      </c>
      <c r="U175" s="43">
        <f t="shared" si="73"/>
        <v>0</v>
      </c>
      <c r="V175" s="17">
        <f t="shared" si="73"/>
        <v>0</v>
      </c>
      <c r="W175" s="17">
        <f t="shared" si="73"/>
        <v>0</v>
      </c>
      <c r="X175" s="45">
        <f t="shared" si="73"/>
        <v>1</v>
      </c>
      <c r="Y175" s="45">
        <f t="shared" si="73"/>
        <v>48832</v>
      </c>
      <c r="Z175" s="45">
        <f t="shared" si="73"/>
        <v>55524</v>
      </c>
      <c r="AA175" s="45">
        <f t="shared" si="73"/>
        <v>48655</v>
      </c>
      <c r="AB175" s="45">
        <f t="shared" si="73"/>
        <v>45047</v>
      </c>
      <c r="AC175" s="45">
        <f t="shared" si="73"/>
        <v>26181</v>
      </c>
      <c r="AD175" s="45">
        <f t="shared" si="73"/>
        <v>17656</v>
      </c>
      <c r="AE175" s="45">
        <f t="shared" si="73"/>
        <v>21289</v>
      </c>
      <c r="AF175" s="45">
        <f t="shared" si="73"/>
        <v>12807</v>
      </c>
      <c r="AG175" s="279">
        <f t="shared" si="73"/>
        <v>6372</v>
      </c>
      <c r="AH175" s="279">
        <f t="shared" si="73"/>
        <v>6972</v>
      </c>
      <c r="AI175" s="279">
        <f t="shared" si="73"/>
        <v>22</v>
      </c>
      <c r="AJ175" s="279">
        <f t="shared" si="73"/>
        <v>0</v>
      </c>
      <c r="AK175" s="279">
        <f t="shared" si="73"/>
        <v>0</v>
      </c>
      <c r="AL175" s="279">
        <f t="shared" si="73"/>
        <v>0</v>
      </c>
      <c r="AM175" s="279">
        <f t="shared" si="73"/>
        <v>0</v>
      </c>
      <c r="AN175" s="279">
        <f t="shared" si="73"/>
        <v>0</v>
      </c>
      <c r="AO175" s="279">
        <f t="shared" si="73"/>
        <v>0</v>
      </c>
      <c r="AP175" s="279">
        <f t="shared" ref="AP175:BL175" si="74">SUM(AP176:AP184)</f>
        <v>0</v>
      </c>
      <c r="AQ175" s="279">
        <f t="shared" si="74"/>
        <v>0</v>
      </c>
      <c r="AR175" s="279">
        <f t="shared" si="74"/>
        <v>0</v>
      </c>
      <c r="AS175" s="279">
        <f t="shared" si="74"/>
        <v>0</v>
      </c>
      <c r="AT175" s="279">
        <f t="shared" si="74"/>
        <v>0</v>
      </c>
      <c r="AU175" s="279">
        <f t="shared" si="74"/>
        <v>0</v>
      </c>
      <c r="AV175" s="279">
        <f t="shared" si="74"/>
        <v>0</v>
      </c>
      <c r="AW175" s="279">
        <f t="shared" si="74"/>
        <v>0</v>
      </c>
      <c r="AX175" s="279">
        <f t="shared" si="74"/>
        <v>0</v>
      </c>
      <c r="AY175" s="26">
        <f t="shared" si="74"/>
        <v>0</v>
      </c>
      <c r="AZ175" s="439">
        <f t="shared" si="74"/>
        <v>22</v>
      </c>
      <c r="BA175" s="281">
        <f t="shared" si="74"/>
        <v>4</v>
      </c>
      <c r="BB175" s="282">
        <f t="shared" si="74"/>
        <v>10</v>
      </c>
      <c r="BC175" s="282">
        <f t="shared" si="74"/>
        <v>5</v>
      </c>
      <c r="BD175" s="282">
        <f t="shared" si="74"/>
        <v>2</v>
      </c>
      <c r="BE175" s="282">
        <f t="shared" si="74"/>
        <v>1</v>
      </c>
      <c r="BF175" s="282">
        <f t="shared" si="74"/>
        <v>0</v>
      </c>
      <c r="BG175" s="282">
        <f t="shared" si="74"/>
        <v>0</v>
      </c>
      <c r="BH175" s="282">
        <f t="shared" si="74"/>
        <v>0</v>
      </c>
      <c r="BI175" s="282">
        <f t="shared" si="74"/>
        <v>0</v>
      </c>
      <c r="BJ175" s="282">
        <f t="shared" si="74"/>
        <v>0</v>
      </c>
      <c r="BK175" s="282">
        <f t="shared" si="74"/>
        <v>0</v>
      </c>
      <c r="BL175" s="280">
        <f t="shared" si="74"/>
        <v>0</v>
      </c>
      <c r="BM175" s="272">
        <f t="shared" si="70"/>
        <v>289358</v>
      </c>
      <c r="BS175" s="3"/>
      <c r="BT175" s="3"/>
      <c r="BU175" s="3"/>
      <c r="BV175" s="3"/>
    </row>
    <row r="176" spans="1:74" ht="13.2" customHeight="1">
      <c r="A176" s="169" t="str">
        <f t="shared" ref="A176:A184" si="75">B$173&amp;B176</f>
        <v>E11</v>
      </c>
      <c r="B176" s="159" t="str">
        <f>$B$8</f>
        <v>1</v>
      </c>
      <c r="C176" s="568"/>
      <c r="D176" s="504"/>
      <c r="E176" s="505"/>
      <c r="F176" s="506"/>
      <c r="G176" s="213"/>
      <c r="H176" s="210"/>
      <c r="I176" s="127" t="str">
        <f>$I$8</f>
        <v>N.AMERICA</v>
      </c>
      <c r="J176" s="20"/>
      <c r="K176" s="20"/>
      <c r="L176" s="20"/>
      <c r="M176" s="20"/>
      <c r="N176" s="20"/>
      <c r="O176" s="28"/>
      <c r="P176" s="20"/>
      <c r="Q176" s="20"/>
      <c r="R176" s="20"/>
      <c r="S176" s="20"/>
      <c r="T176" s="20"/>
      <c r="U176" s="28"/>
      <c r="V176" s="20"/>
      <c r="W176" s="20"/>
      <c r="X176" s="20"/>
      <c r="Y176" s="20">
        <v>39770</v>
      </c>
      <c r="Z176" s="21">
        <v>45929</v>
      </c>
      <c r="AA176" s="21">
        <v>43846</v>
      </c>
      <c r="AB176" s="21">
        <v>41679</v>
      </c>
      <c r="AC176" s="21">
        <v>23665</v>
      </c>
      <c r="AD176" s="21">
        <v>14748</v>
      </c>
      <c r="AE176" s="21">
        <v>15702</v>
      </c>
      <c r="AF176" s="21">
        <v>8580</v>
      </c>
      <c r="AG176" s="248">
        <v>4236</v>
      </c>
      <c r="AH176" s="248">
        <v>4875</v>
      </c>
      <c r="AI176" s="248">
        <v>1</v>
      </c>
      <c r="AJ176" s="248"/>
      <c r="AK176" s="248"/>
      <c r="AL176" s="248"/>
      <c r="AM176" s="248"/>
      <c r="AN176" s="248"/>
      <c r="AO176" s="248"/>
      <c r="AP176" s="248"/>
      <c r="AQ176" s="248"/>
      <c r="AR176" s="248"/>
      <c r="AS176" s="248"/>
      <c r="AT176" s="248"/>
      <c r="AU176" s="248"/>
      <c r="AV176" s="248"/>
      <c r="AW176" s="248"/>
      <c r="AX176" s="248"/>
      <c r="AY176" s="430">
        <v>0</v>
      </c>
      <c r="AZ176" s="431">
        <v>1</v>
      </c>
      <c r="BA176" s="250">
        <v>0</v>
      </c>
      <c r="BB176" s="251"/>
      <c r="BC176" s="251"/>
      <c r="BD176" s="251"/>
      <c r="BE176" s="251">
        <v>1</v>
      </c>
      <c r="BF176" s="251"/>
      <c r="BG176" s="251"/>
      <c r="BH176" s="251"/>
      <c r="BI176" s="251"/>
      <c r="BJ176" s="251"/>
      <c r="BK176" s="251"/>
      <c r="BL176" s="249"/>
      <c r="BM176" s="292">
        <f t="shared" si="70"/>
        <v>243031</v>
      </c>
      <c r="BS176" s="3"/>
      <c r="BT176" s="3"/>
      <c r="BU176" s="3"/>
      <c r="BV176" s="3"/>
    </row>
    <row r="177" spans="1:74" ht="13.2" customHeight="1">
      <c r="A177" s="169" t="str">
        <f t="shared" si="75"/>
        <v>E12</v>
      </c>
      <c r="B177" s="159" t="str">
        <f>$B$9</f>
        <v>2</v>
      </c>
      <c r="C177" s="568"/>
      <c r="D177" s="504"/>
      <c r="E177" s="505"/>
      <c r="F177" s="506"/>
      <c r="G177" s="213"/>
      <c r="H177" s="210"/>
      <c r="I177" s="122" t="str">
        <f>$I$9</f>
        <v>CS.AMERICA</v>
      </c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>
        <v>1</v>
      </c>
      <c r="Y177" s="92">
        <v>1253</v>
      </c>
      <c r="Z177" s="93">
        <v>654</v>
      </c>
      <c r="AA177" s="93">
        <v>580</v>
      </c>
      <c r="AB177" s="93">
        <v>245</v>
      </c>
      <c r="AC177" s="93">
        <v>296</v>
      </c>
      <c r="AD177" s="93">
        <v>457</v>
      </c>
      <c r="AE177" s="93">
        <v>1428</v>
      </c>
      <c r="AF177" s="93">
        <v>1080</v>
      </c>
      <c r="AG177" s="253">
        <v>457</v>
      </c>
      <c r="AH177" s="253">
        <v>691</v>
      </c>
      <c r="AI177" s="253">
        <v>20</v>
      </c>
      <c r="AJ177" s="253"/>
      <c r="AK177" s="253"/>
      <c r="AL177" s="253"/>
      <c r="AM177" s="253"/>
      <c r="AN177" s="253"/>
      <c r="AO177" s="253"/>
      <c r="AP177" s="253"/>
      <c r="AQ177" s="253"/>
      <c r="AR177" s="253"/>
      <c r="AS177" s="253"/>
      <c r="AT177" s="253"/>
      <c r="AU177" s="253"/>
      <c r="AV177" s="253"/>
      <c r="AW177" s="253"/>
      <c r="AX177" s="253"/>
      <c r="AY177" s="432">
        <v>0</v>
      </c>
      <c r="AZ177" s="433">
        <v>20</v>
      </c>
      <c r="BA177" s="255">
        <v>4</v>
      </c>
      <c r="BB177" s="256">
        <v>10</v>
      </c>
      <c r="BC177" s="256">
        <v>4</v>
      </c>
      <c r="BD177" s="256">
        <v>2</v>
      </c>
      <c r="BE177" s="256"/>
      <c r="BF177" s="256"/>
      <c r="BG177" s="256"/>
      <c r="BH177" s="256"/>
      <c r="BI177" s="256"/>
      <c r="BJ177" s="256"/>
      <c r="BK177" s="256"/>
      <c r="BL177" s="254"/>
      <c r="BM177" s="284">
        <f t="shared" si="70"/>
        <v>7162</v>
      </c>
      <c r="BS177" s="3"/>
      <c r="BT177" s="3"/>
      <c r="BU177" s="3"/>
      <c r="BV177" s="3"/>
    </row>
    <row r="178" spans="1:74" ht="13.2" customHeight="1">
      <c r="A178" s="169" t="str">
        <f t="shared" si="75"/>
        <v>E13</v>
      </c>
      <c r="B178" s="159" t="str">
        <f>$B$10</f>
        <v>3</v>
      </c>
      <c r="C178" s="568"/>
      <c r="D178" s="504"/>
      <c r="E178" s="505"/>
      <c r="F178" s="506"/>
      <c r="G178" s="205"/>
      <c r="H178" s="498"/>
      <c r="I178" s="122" t="str">
        <f>$I$10</f>
        <v>Europe</v>
      </c>
      <c r="J178" s="92"/>
      <c r="K178" s="92"/>
      <c r="L178" s="92"/>
      <c r="M178" s="92"/>
      <c r="N178" s="92"/>
      <c r="O178" s="94"/>
      <c r="P178" s="92"/>
      <c r="Q178" s="92"/>
      <c r="R178" s="92"/>
      <c r="S178" s="92"/>
      <c r="T178" s="92"/>
      <c r="U178" s="94"/>
      <c r="V178" s="92"/>
      <c r="W178" s="92"/>
      <c r="X178" s="92"/>
      <c r="Y178" s="92"/>
      <c r="Z178" s="93"/>
      <c r="AA178" s="93"/>
      <c r="AB178" s="93"/>
      <c r="AC178" s="93"/>
      <c r="AD178" s="93"/>
      <c r="AE178" s="93"/>
      <c r="AF178" s="93"/>
      <c r="AG178" s="253"/>
      <c r="AH178" s="253"/>
      <c r="AI178" s="253"/>
      <c r="AJ178" s="253"/>
      <c r="AK178" s="253"/>
      <c r="AL178" s="253"/>
      <c r="AM178" s="253"/>
      <c r="AN178" s="253"/>
      <c r="AO178" s="253"/>
      <c r="AP178" s="253"/>
      <c r="AQ178" s="253"/>
      <c r="AR178" s="253"/>
      <c r="AS178" s="253"/>
      <c r="AT178" s="253"/>
      <c r="AU178" s="253"/>
      <c r="AV178" s="253"/>
      <c r="AW178" s="253"/>
      <c r="AX178" s="253"/>
      <c r="AY178" s="432"/>
      <c r="AZ178" s="433"/>
      <c r="BA178" s="255"/>
      <c r="BB178" s="256"/>
      <c r="BC178" s="256"/>
      <c r="BD178" s="256"/>
      <c r="BE178" s="256"/>
      <c r="BF178" s="256"/>
      <c r="BG178" s="256"/>
      <c r="BH178" s="256"/>
      <c r="BI178" s="256"/>
      <c r="BJ178" s="256"/>
      <c r="BK178" s="256"/>
      <c r="BL178" s="254"/>
      <c r="BM178" s="284">
        <f t="shared" si="70"/>
        <v>0</v>
      </c>
      <c r="BS178" s="3"/>
      <c r="BT178" s="3"/>
      <c r="BU178" s="3"/>
      <c r="BV178" s="3"/>
    </row>
    <row r="179" spans="1:74" ht="13.2" customHeight="1">
      <c r="A179" s="169" t="str">
        <f t="shared" si="75"/>
        <v>E14</v>
      </c>
      <c r="B179" s="159" t="str">
        <f>$B$11</f>
        <v>4</v>
      </c>
      <c r="C179" s="568"/>
      <c r="D179" s="504"/>
      <c r="E179" s="505"/>
      <c r="F179" s="506"/>
      <c r="G179" s="211"/>
      <c r="H179" s="498"/>
      <c r="I179" s="122" t="str">
        <f>$I$11</f>
        <v>ASIA</v>
      </c>
      <c r="J179" s="92"/>
      <c r="K179" s="92"/>
      <c r="L179" s="92"/>
      <c r="M179" s="92"/>
      <c r="N179" s="92"/>
      <c r="O179" s="94"/>
      <c r="P179" s="92"/>
      <c r="Q179" s="92"/>
      <c r="R179" s="92"/>
      <c r="S179" s="92"/>
      <c r="T179" s="92"/>
      <c r="U179" s="94"/>
      <c r="V179" s="92"/>
      <c r="W179" s="92"/>
      <c r="X179" s="92"/>
      <c r="Y179" s="92">
        <v>5183</v>
      </c>
      <c r="Z179" s="93">
        <v>5882</v>
      </c>
      <c r="AA179" s="92">
        <v>1496</v>
      </c>
      <c r="AB179" s="93">
        <v>997</v>
      </c>
      <c r="AC179" s="92">
        <v>762</v>
      </c>
      <c r="AD179" s="92">
        <v>1287</v>
      </c>
      <c r="AE179" s="92">
        <v>3073</v>
      </c>
      <c r="AF179" s="92">
        <v>2119</v>
      </c>
      <c r="AG179" s="258">
        <v>1460</v>
      </c>
      <c r="AH179" s="258">
        <v>1382</v>
      </c>
      <c r="AI179" s="258">
        <v>1</v>
      </c>
      <c r="AJ179" s="258"/>
      <c r="AK179" s="258"/>
      <c r="AL179" s="258"/>
      <c r="AM179" s="258"/>
      <c r="AN179" s="258"/>
      <c r="AO179" s="258"/>
      <c r="AP179" s="258"/>
      <c r="AQ179" s="258"/>
      <c r="AR179" s="258"/>
      <c r="AS179" s="258"/>
      <c r="AT179" s="258"/>
      <c r="AU179" s="258"/>
      <c r="AV179" s="258"/>
      <c r="AW179" s="258"/>
      <c r="AX179" s="258"/>
      <c r="AY179" s="432">
        <v>0</v>
      </c>
      <c r="AZ179" s="433">
        <v>1</v>
      </c>
      <c r="BA179" s="255">
        <v>0</v>
      </c>
      <c r="BB179" s="256"/>
      <c r="BC179" s="256">
        <v>1</v>
      </c>
      <c r="BD179" s="256"/>
      <c r="BE179" s="256"/>
      <c r="BF179" s="256"/>
      <c r="BG179" s="256"/>
      <c r="BH179" s="256"/>
      <c r="BI179" s="256"/>
      <c r="BJ179" s="256"/>
      <c r="BK179" s="256"/>
      <c r="BL179" s="254"/>
      <c r="BM179" s="255">
        <f t="shared" si="70"/>
        <v>23642</v>
      </c>
      <c r="BS179" s="3"/>
      <c r="BT179" s="3"/>
      <c r="BU179" s="3"/>
      <c r="BV179" s="3"/>
    </row>
    <row r="180" spans="1:74" ht="12.75" customHeight="1">
      <c r="A180" s="169" t="str">
        <f t="shared" si="75"/>
        <v>E1C</v>
      </c>
      <c r="B180" s="159" t="s">
        <v>204</v>
      </c>
      <c r="C180" s="568"/>
      <c r="D180" s="504"/>
      <c r="E180" s="505"/>
      <c r="F180" s="506"/>
      <c r="G180" s="211"/>
      <c r="H180" s="498"/>
      <c r="I180" s="122" t="s">
        <v>205</v>
      </c>
      <c r="J180" s="92"/>
      <c r="K180" s="92"/>
      <c r="L180" s="92"/>
      <c r="M180" s="92"/>
      <c r="N180" s="92"/>
      <c r="O180" s="94"/>
      <c r="P180" s="92"/>
      <c r="Q180" s="92"/>
      <c r="R180" s="92"/>
      <c r="S180" s="92"/>
      <c r="T180" s="92"/>
      <c r="U180" s="94"/>
      <c r="V180" s="92"/>
      <c r="W180" s="92"/>
      <c r="X180" s="92"/>
      <c r="Y180" s="92">
        <v>380</v>
      </c>
      <c r="Z180" s="93">
        <v>112</v>
      </c>
      <c r="AA180" s="92">
        <v>489</v>
      </c>
      <c r="AB180" s="93">
        <v>305</v>
      </c>
      <c r="AC180" s="92">
        <v>83</v>
      </c>
      <c r="AD180" s="92">
        <v>95</v>
      </c>
      <c r="AE180" s="92">
        <v>59</v>
      </c>
      <c r="AF180" s="92">
        <v>45</v>
      </c>
      <c r="AG180" s="258"/>
      <c r="AH180" s="258"/>
      <c r="AI180" s="258"/>
      <c r="AJ180" s="258"/>
      <c r="AK180" s="258"/>
      <c r="AL180" s="258"/>
      <c r="AM180" s="258"/>
      <c r="AN180" s="258"/>
      <c r="AO180" s="258"/>
      <c r="AP180" s="258"/>
      <c r="AQ180" s="258"/>
      <c r="AR180" s="258"/>
      <c r="AS180" s="258"/>
      <c r="AT180" s="258"/>
      <c r="AU180" s="258"/>
      <c r="AV180" s="258"/>
      <c r="AW180" s="258"/>
      <c r="AX180" s="258"/>
      <c r="AY180" s="432"/>
      <c r="AZ180" s="433"/>
      <c r="BA180" s="255"/>
      <c r="BB180" s="256"/>
      <c r="BC180" s="256"/>
      <c r="BD180" s="256"/>
      <c r="BE180" s="256"/>
      <c r="BF180" s="256"/>
      <c r="BG180" s="256"/>
      <c r="BH180" s="256"/>
      <c r="BI180" s="256"/>
      <c r="BJ180" s="256"/>
      <c r="BK180" s="256"/>
      <c r="BL180" s="254"/>
      <c r="BM180" s="255">
        <f>SUM(J180:AX180)</f>
        <v>1568</v>
      </c>
      <c r="BS180" s="3"/>
      <c r="BT180" s="3"/>
      <c r="BU180" s="3"/>
      <c r="BV180" s="3"/>
    </row>
    <row r="181" spans="1:74" ht="13.2" customHeight="1">
      <c r="A181" s="169" t="str">
        <f t="shared" si="75"/>
        <v>E15</v>
      </c>
      <c r="B181" s="159" t="str">
        <f>$B$13</f>
        <v>5</v>
      </c>
      <c r="C181" s="568"/>
      <c r="D181" s="504"/>
      <c r="E181" s="505"/>
      <c r="F181" s="506"/>
      <c r="G181" s="211"/>
      <c r="H181" s="498"/>
      <c r="I181" s="122" t="str">
        <f>$I$13</f>
        <v>OCE</v>
      </c>
      <c r="J181" s="92"/>
      <c r="K181" s="92"/>
      <c r="L181" s="92"/>
      <c r="M181" s="92"/>
      <c r="N181" s="92"/>
      <c r="O181" s="94"/>
      <c r="P181" s="92"/>
      <c r="Q181" s="92"/>
      <c r="R181" s="92"/>
      <c r="S181" s="92"/>
      <c r="T181" s="92"/>
      <c r="U181" s="94"/>
      <c r="V181" s="92"/>
      <c r="W181" s="92"/>
      <c r="X181" s="92"/>
      <c r="Y181" s="92">
        <v>2226</v>
      </c>
      <c r="Z181" s="93">
        <v>2886</v>
      </c>
      <c r="AA181" s="92">
        <v>2134</v>
      </c>
      <c r="AB181" s="93">
        <v>1793</v>
      </c>
      <c r="AC181" s="92">
        <v>1350</v>
      </c>
      <c r="AD181" s="92">
        <v>1050</v>
      </c>
      <c r="AE181" s="92">
        <v>948</v>
      </c>
      <c r="AF181" s="92">
        <v>949</v>
      </c>
      <c r="AG181" s="258">
        <v>195</v>
      </c>
      <c r="AH181" s="258">
        <v>1</v>
      </c>
      <c r="AI181" s="258"/>
      <c r="AJ181" s="258"/>
      <c r="AK181" s="258"/>
      <c r="AL181" s="258"/>
      <c r="AM181" s="258"/>
      <c r="AN181" s="258"/>
      <c r="AO181" s="258"/>
      <c r="AP181" s="258"/>
      <c r="AQ181" s="258"/>
      <c r="AR181" s="258"/>
      <c r="AS181" s="258"/>
      <c r="AT181" s="258"/>
      <c r="AU181" s="258"/>
      <c r="AV181" s="258"/>
      <c r="AW181" s="258"/>
      <c r="AX181" s="258"/>
      <c r="AY181" s="432"/>
      <c r="AZ181" s="433"/>
      <c r="BA181" s="255"/>
      <c r="BB181" s="256"/>
      <c r="BC181" s="256"/>
      <c r="BD181" s="256"/>
      <c r="BE181" s="256"/>
      <c r="BF181" s="256"/>
      <c r="BG181" s="256"/>
      <c r="BH181" s="256"/>
      <c r="BI181" s="256"/>
      <c r="BJ181" s="256"/>
      <c r="BK181" s="256"/>
      <c r="BL181" s="254"/>
      <c r="BM181" s="255">
        <f t="shared" si="70"/>
        <v>13532</v>
      </c>
      <c r="BS181" s="3"/>
      <c r="BT181" s="3"/>
      <c r="BU181" s="3"/>
      <c r="BV181" s="3"/>
    </row>
    <row r="182" spans="1:74" ht="13.2" customHeight="1">
      <c r="A182" s="169" t="str">
        <f t="shared" si="75"/>
        <v>E16</v>
      </c>
      <c r="B182" s="159" t="str">
        <f>$B$14</f>
        <v>6</v>
      </c>
      <c r="C182" s="568"/>
      <c r="D182" s="504"/>
      <c r="E182" s="505"/>
      <c r="F182" s="506"/>
      <c r="G182" s="213"/>
      <c r="H182" s="498"/>
      <c r="I182" s="122" t="str">
        <f>$I$14</f>
        <v>MIDDLE EAS</v>
      </c>
      <c r="J182" s="92"/>
      <c r="K182" s="92"/>
      <c r="L182" s="92"/>
      <c r="M182" s="92"/>
      <c r="N182" s="92"/>
      <c r="O182" s="94"/>
      <c r="P182" s="92"/>
      <c r="Q182" s="92"/>
      <c r="R182" s="92"/>
      <c r="S182" s="92"/>
      <c r="T182" s="92"/>
      <c r="U182" s="94"/>
      <c r="V182" s="92"/>
      <c r="W182" s="92"/>
      <c r="X182" s="92"/>
      <c r="Y182" s="92"/>
      <c r="Z182" s="93"/>
      <c r="AA182" s="92">
        <v>76</v>
      </c>
      <c r="AB182" s="93">
        <v>7</v>
      </c>
      <c r="AC182" s="92">
        <v>6</v>
      </c>
      <c r="AD182" s="92">
        <v>2</v>
      </c>
      <c r="AE182" s="92">
        <v>44</v>
      </c>
      <c r="AF182" s="92"/>
      <c r="AG182" s="258"/>
      <c r="AH182" s="258"/>
      <c r="AI182" s="258"/>
      <c r="AJ182" s="258"/>
      <c r="AK182" s="258"/>
      <c r="AL182" s="258"/>
      <c r="AM182" s="258"/>
      <c r="AN182" s="258"/>
      <c r="AO182" s="258"/>
      <c r="AP182" s="258"/>
      <c r="AQ182" s="258"/>
      <c r="AR182" s="258"/>
      <c r="AS182" s="258"/>
      <c r="AT182" s="258"/>
      <c r="AU182" s="258"/>
      <c r="AV182" s="258"/>
      <c r="AW182" s="258"/>
      <c r="AX182" s="258"/>
      <c r="AY182" s="432"/>
      <c r="AZ182" s="433"/>
      <c r="BA182" s="255"/>
      <c r="BB182" s="256"/>
      <c r="BC182" s="256"/>
      <c r="BD182" s="256"/>
      <c r="BE182" s="256"/>
      <c r="BF182" s="256"/>
      <c r="BG182" s="256"/>
      <c r="BH182" s="256"/>
      <c r="BI182" s="256"/>
      <c r="BJ182" s="256"/>
      <c r="BK182" s="256"/>
      <c r="BL182" s="254"/>
      <c r="BM182" s="255">
        <f t="shared" si="70"/>
        <v>135</v>
      </c>
      <c r="BS182" s="3"/>
      <c r="BT182" s="3"/>
      <c r="BU182" s="3"/>
      <c r="BV182" s="3"/>
    </row>
    <row r="183" spans="1:74" ht="13.2" customHeight="1">
      <c r="A183" s="169" t="str">
        <f t="shared" si="75"/>
        <v>E17</v>
      </c>
      <c r="B183" s="159" t="str">
        <f>$B$15</f>
        <v>7</v>
      </c>
      <c r="C183" s="568"/>
      <c r="D183" s="504"/>
      <c r="E183" s="505"/>
      <c r="F183" s="506"/>
      <c r="G183" s="213"/>
      <c r="H183" s="498"/>
      <c r="I183" s="122" t="str">
        <f>$I$15</f>
        <v xml:space="preserve">AFRICA   </v>
      </c>
      <c r="J183" s="92"/>
      <c r="K183" s="92"/>
      <c r="L183" s="92"/>
      <c r="M183" s="92"/>
      <c r="N183" s="92"/>
      <c r="O183" s="94"/>
      <c r="P183" s="92"/>
      <c r="Q183" s="92"/>
      <c r="R183" s="92"/>
      <c r="S183" s="92"/>
      <c r="T183" s="92"/>
      <c r="U183" s="94"/>
      <c r="V183" s="92"/>
      <c r="W183" s="92"/>
      <c r="X183" s="92"/>
      <c r="Y183" s="92">
        <v>20</v>
      </c>
      <c r="Z183" s="93">
        <v>61</v>
      </c>
      <c r="AA183" s="92">
        <v>34</v>
      </c>
      <c r="AB183" s="93">
        <v>21</v>
      </c>
      <c r="AC183" s="92">
        <v>19</v>
      </c>
      <c r="AD183" s="92">
        <v>17</v>
      </c>
      <c r="AE183" s="92">
        <v>35</v>
      </c>
      <c r="AF183" s="92">
        <v>34</v>
      </c>
      <c r="AG183" s="258">
        <v>24</v>
      </c>
      <c r="AH183" s="258">
        <v>23</v>
      </c>
      <c r="AI183" s="258"/>
      <c r="AJ183" s="258"/>
      <c r="AK183" s="258"/>
      <c r="AL183" s="258"/>
      <c r="AM183" s="258"/>
      <c r="AN183" s="258"/>
      <c r="AO183" s="258"/>
      <c r="AP183" s="258"/>
      <c r="AQ183" s="258"/>
      <c r="AR183" s="258"/>
      <c r="AS183" s="258"/>
      <c r="AT183" s="258"/>
      <c r="AU183" s="258"/>
      <c r="AV183" s="258"/>
      <c r="AW183" s="258"/>
      <c r="AX183" s="258"/>
      <c r="AY183" s="432">
        <v>0</v>
      </c>
      <c r="AZ183" s="433"/>
      <c r="BA183" s="255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6"/>
      <c r="BL183" s="254"/>
      <c r="BM183" s="255">
        <f t="shared" si="70"/>
        <v>288</v>
      </c>
      <c r="BS183" s="3"/>
      <c r="BT183" s="3"/>
      <c r="BU183" s="3"/>
      <c r="BV183" s="3"/>
    </row>
    <row r="184" spans="1:74" ht="13.2" customHeight="1" thickBot="1">
      <c r="A184" s="169" t="str">
        <f t="shared" si="75"/>
        <v>E1Z</v>
      </c>
      <c r="B184" s="159" t="str">
        <f>$B$16</f>
        <v>Z</v>
      </c>
      <c r="C184" s="568"/>
      <c r="D184" s="504"/>
      <c r="E184" s="505"/>
      <c r="F184" s="506"/>
      <c r="G184" s="208"/>
      <c r="H184" s="499"/>
      <c r="I184" s="128" t="str">
        <f>$I$16</f>
        <v>Others</v>
      </c>
      <c r="J184" s="90"/>
      <c r="K184" s="90"/>
      <c r="L184" s="90"/>
      <c r="M184" s="90"/>
      <c r="N184" s="90"/>
      <c r="O184" s="102"/>
      <c r="P184" s="90"/>
      <c r="Q184" s="90"/>
      <c r="R184" s="90"/>
      <c r="S184" s="90"/>
      <c r="T184" s="90"/>
      <c r="U184" s="102"/>
      <c r="V184" s="90"/>
      <c r="W184" s="90"/>
      <c r="X184" s="90"/>
      <c r="Y184" s="90"/>
      <c r="Z184" s="91"/>
      <c r="AA184" s="90"/>
      <c r="AB184" s="91"/>
      <c r="AC184" s="90"/>
      <c r="AD184" s="90"/>
      <c r="AE184" s="90"/>
      <c r="AF184" s="90"/>
      <c r="AG184" s="259"/>
      <c r="AH184" s="259"/>
      <c r="AI184" s="259"/>
      <c r="AJ184" s="259"/>
      <c r="AK184" s="259"/>
      <c r="AL184" s="259"/>
      <c r="AM184" s="259"/>
      <c r="AN184" s="259"/>
      <c r="AO184" s="259"/>
      <c r="AP184" s="259"/>
      <c r="AQ184" s="259"/>
      <c r="AR184" s="259"/>
      <c r="AS184" s="259"/>
      <c r="AT184" s="259"/>
      <c r="AU184" s="259"/>
      <c r="AV184" s="259"/>
      <c r="AW184" s="259"/>
      <c r="AX184" s="259"/>
      <c r="AY184" s="434"/>
      <c r="AZ184" s="435"/>
      <c r="BA184" s="262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1"/>
      <c r="BM184" s="285">
        <f t="shared" si="70"/>
        <v>0</v>
      </c>
      <c r="BS184" s="3"/>
      <c r="BT184" s="3"/>
      <c r="BU184" s="3"/>
      <c r="BV184" s="3"/>
    </row>
    <row r="185" spans="1:74" ht="12.75" customHeight="1">
      <c r="A185" s="157" t="s">
        <v>10</v>
      </c>
      <c r="B185" s="168" t="s">
        <v>225</v>
      </c>
      <c r="C185" s="568"/>
      <c r="D185" s="500" t="s">
        <v>159</v>
      </c>
      <c r="E185" s="501"/>
      <c r="F185" s="502"/>
      <c r="G185" s="486" t="s">
        <v>64</v>
      </c>
      <c r="H185" s="487"/>
      <c r="I185" s="487"/>
      <c r="J185" s="15">
        <f t="shared" ref="J185:X185" si="76">J186+J188</f>
        <v>0</v>
      </c>
      <c r="K185" s="15">
        <f t="shared" si="76"/>
        <v>0</v>
      </c>
      <c r="L185" s="15">
        <f t="shared" si="76"/>
        <v>0</v>
      </c>
      <c r="M185" s="15">
        <f t="shared" si="76"/>
        <v>0</v>
      </c>
      <c r="N185" s="15">
        <f t="shared" si="76"/>
        <v>0</v>
      </c>
      <c r="O185" s="120">
        <f t="shared" si="76"/>
        <v>0</v>
      </c>
      <c r="P185" s="15">
        <f t="shared" si="76"/>
        <v>0</v>
      </c>
      <c r="Q185" s="15">
        <f t="shared" si="76"/>
        <v>0</v>
      </c>
      <c r="R185" s="15">
        <f t="shared" si="76"/>
        <v>0</v>
      </c>
      <c r="S185" s="15">
        <f t="shared" si="76"/>
        <v>0</v>
      </c>
      <c r="T185" s="15">
        <f t="shared" si="76"/>
        <v>0</v>
      </c>
      <c r="U185" s="120">
        <f t="shared" si="76"/>
        <v>0</v>
      </c>
      <c r="V185" s="15">
        <f t="shared" si="76"/>
        <v>0</v>
      </c>
      <c r="W185" s="15">
        <f t="shared" si="76"/>
        <v>0</v>
      </c>
      <c r="X185" s="15">
        <f t="shared" si="76"/>
        <v>0</v>
      </c>
      <c r="Y185" s="15">
        <f t="shared" ref="Y185:BL185" si="77">Y186+Y187</f>
        <v>25038</v>
      </c>
      <c r="Z185" s="15">
        <f t="shared" si="77"/>
        <v>50263</v>
      </c>
      <c r="AA185" s="15">
        <f t="shared" si="77"/>
        <v>59044</v>
      </c>
      <c r="AB185" s="15">
        <f t="shared" si="77"/>
        <v>72814</v>
      </c>
      <c r="AC185" s="15">
        <f t="shared" si="77"/>
        <v>87223</v>
      </c>
      <c r="AD185" s="15">
        <f t="shared" si="77"/>
        <v>130930</v>
      </c>
      <c r="AE185" s="15">
        <f t="shared" si="77"/>
        <v>149506</v>
      </c>
      <c r="AF185" s="15">
        <f t="shared" si="77"/>
        <v>128676</v>
      </c>
      <c r="AG185" s="278">
        <f t="shared" si="77"/>
        <v>165279</v>
      </c>
      <c r="AH185" s="278">
        <f t="shared" si="77"/>
        <v>191517</v>
      </c>
      <c r="AI185" s="278">
        <f t="shared" si="77"/>
        <v>152210</v>
      </c>
      <c r="AJ185" s="278">
        <f t="shared" si="77"/>
        <v>0</v>
      </c>
      <c r="AK185" s="278">
        <f t="shared" si="77"/>
        <v>0</v>
      </c>
      <c r="AL185" s="278">
        <f t="shared" si="77"/>
        <v>0</v>
      </c>
      <c r="AM185" s="278">
        <f t="shared" si="77"/>
        <v>0</v>
      </c>
      <c r="AN185" s="278">
        <f t="shared" si="77"/>
        <v>0</v>
      </c>
      <c r="AO185" s="278">
        <f t="shared" si="77"/>
        <v>0</v>
      </c>
      <c r="AP185" s="278">
        <f t="shared" si="77"/>
        <v>0</v>
      </c>
      <c r="AQ185" s="278">
        <f t="shared" si="77"/>
        <v>0</v>
      </c>
      <c r="AR185" s="278">
        <f t="shared" si="77"/>
        <v>0</v>
      </c>
      <c r="AS185" s="278">
        <f t="shared" si="77"/>
        <v>0</v>
      </c>
      <c r="AT185" s="278">
        <f t="shared" si="77"/>
        <v>0</v>
      </c>
      <c r="AU185" s="278">
        <f t="shared" si="77"/>
        <v>0</v>
      </c>
      <c r="AV185" s="278">
        <f t="shared" si="77"/>
        <v>0</v>
      </c>
      <c r="AW185" s="278">
        <f t="shared" si="77"/>
        <v>0</v>
      </c>
      <c r="AX185" s="278">
        <f t="shared" si="77"/>
        <v>0</v>
      </c>
      <c r="AY185" s="15">
        <f t="shared" si="77"/>
        <v>17164</v>
      </c>
      <c r="AZ185" s="438">
        <f t="shared" si="77"/>
        <v>152210</v>
      </c>
      <c r="BA185" s="277">
        <f t="shared" si="77"/>
        <v>13562</v>
      </c>
      <c r="BB185" s="278">
        <f t="shared" si="77"/>
        <v>10864</v>
      </c>
      <c r="BC185" s="278">
        <f t="shared" si="77"/>
        <v>14303</v>
      </c>
      <c r="BD185" s="278">
        <f t="shared" si="77"/>
        <v>17419</v>
      </c>
      <c r="BE185" s="278">
        <f t="shared" si="77"/>
        <v>14080</v>
      </c>
      <c r="BF185" s="278">
        <f t="shared" si="77"/>
        <v>15543</v>
      </c>
      <c r="BG185" s="278">
        <f t="shared" si="77"/>
        <v>16005</v>
      </c>
      <c r="BH185" s="278">
        <f t="shared" si="77"/>
        <v>13964</v>
      </c>
      <c r="BI185" s="278">
        <f t="shared" si="77"/>
        <v>19306</v>
      </c>
      <c r="BJ185" s="278">
        <f t="shared" si="77"/>
        <v>17164</v>
      </c>
      <c r="BK185" s="278">
        <f t="shared" si="77"/>
        <v>0</v>
      </c>
      <c r="BL185" s="276">
        <f t="shared" si="77"/>
        <v>0</v>
      </c>
      <c r="BM185" s="277">
        <f t="shared" si="70"/>
        <v>1212500</v>
      </c>
      <c r="BS185" s="3"/>
      <c r="BT185" s="3"/>
      <c r="BU185" s="3"/>
      <c r="BV185" s="3"/>
    </row>
    <row r="186" spans="1:74" ht="12.75" customHeight="1">
      <c r="A186" s="169" t="str">
        <f>B$185&amp;B186</f>
        <v>E19</v>
      </c>
      <c r="B186" s="159" t="str">
        <f>$B$6</f>
        <v>9</v>
      </c>
      <c r="C186" s="568"/>
      <c r="D186" s="492"/>
      <c r="E186" s="493"/>
      <c r="F186" s="494"/>
      <c r="G186" s="210"/>
      <c r="H186" s="488" t="s">
        <v>69</v>
      </c>
      <c r="I186" s="489"/>
      <c r="J186" s="12"/>
      <c r="K186" s="12"/>
      <c r="L186" s="12"/>
      <c r="M186" s="12"/>
      <c r="N186" s="12"/>
      <c r="O186" s="13"/>
      <c r="P186" s="12"/>
      <c r="Q186" s="12"/>
      <c r="R186" s="12"/>
      <c r="S186" s="12"/>
      <c r="T186" s="12"/>
      <c r="U186" s="13"/>
      <c r="V186" s="12"/>
      <c r="W186" s="12"/>
      <c r="X186" s="12"/>
      <c r="Y186" s="12"/>
      <c r="Z186" s="14"/>
      <c r="AA186" s="14"/>
      <c r="AB186" s="14"/>
      <c r="AC186" s="14"/>
      <c r="AD186" s="14">
        <v>27891</v>
      </c>
      <c r="AE186" s="14">
        <v>19089</v>
      </c>
      <c r="AF186" s="14">
        <v>17704</v>
      </c>
      <c r="AG186" s="244">
        <v>55969</v>
      </c>
      <c r="AH186" s="244">
        <v>45211</v>
      </c>
      <c r="AI186" s="244">
        <v>30910</v>
      </c>
      <c r="AJ186" s="244"/>
      <c r="AK186" s="244"/>
      <c r="AL186" s="244"/>
      <c r="AM186" s="244"/>
      <c r="AN186" s="244"/>
      <c r="AO186" s="244"/>
      <c r="AP186" s="244"/>
      <c r="AQ186" s="244"/>
      <c r="AR186" s="244"/>
      <c r="AS186" s="244"/>
      <c r="AT186" s="244"/>
      <c r="AU186" s="244"/>
      <c r="AV186" s="244"/>
      <c r="AW186" s="244"/>
      <c r="AX186" s="245"/>
      <c r="AY186" s="14">
        <v>3214</v>
      </c>
      <c r="AZ186" s="429">
        <v>30910</v>
      </c>
      <c r="BA186" s="247">
        <v>2819</v>
      </c>
      <c r="BB186" s="245">
        <v>1773</v>
      </c>
      <c r="BC186" s="245">
        <v>3232</v>
      </c>
      <c r="BD186" s="245">
        <v>3071</v>
      </c>
      <c r="BE186" s="245">
        <v>3475</v>
      </c>
      <c r="BF186" s="245">
        <v>3200</v>
      </c>
      <c r="BG186" s="245">
        <v>3816</v>
      </c>
      <c r="BH186" s="245">
        <v>2773</v>
      </c>
      <c r="BI186" s="245">
        <v>3537</v>
      </c>
      <c r="BJ186" s="245">
        <v>3214</v>
      </c>
      <c r="BK186" s="245"/>
      <c r="BL186" s="246"/>
      <c r="BM186" s="281">
        <f t="shared" si="70"/>
        <v>196774</v>
      </c>
      <c r="BS186" s="3"/>
      <c r="BT186" s="3"/>
      <c r="BU186" s="3"/>
      <c r="BV186" s="3"/>
    </row>
    <row r="187" spans="1:74" ht="12.75" customHeight="1">
      <c r="A187" s="169"/>
      <c r="C187" s="568"/>
      <c r="D187" s="492"/>
      <c r="E187" s="493"/>
      <c r="F187" s="494"/>
      <c r="G187" s="211"/>
      <c r="H187" s="490" t="s">
        <v>62</v>
      </c>
      <c r="I187" s="491"/>
      <c r="J187" s="17">
        <f t="shared" ref="J187:AO187" si="78">SUM(J188:J196)</f>
        <v>0</v>
      </c>
      <c r="K187" s="17">
        <f t="shared" si="78"/>
        <v>0</v>
      </c>
      <c r="L187" s="17">
        <f t="shared" si="78"/>
        <v>0</v>
      </c>
      <c r="M187" s="17">
        <f t="shared" si="78"/>
        <v>0</v>
      </c>
      <c r="N187" s="17">
        <f t="shared" si="78"/>
        <v>0</v>
      </c>
      <c r="O187" s="47">
        <f t="shared" si="78"/>
        <v>0</v>
      </c>
      <c r="P187" s="17">
        <f t="shared" si="78"/>
        <v>0</v>
      </c>
      <c r="Q187" s="17">
        <f t="shared" si="78"/>
        <v>0</v>
      </c>
      <c r="R187" s="17">
        <f t="shared" si="78"/>
        <v>0</v>
      </c>
      <c r="S187" s="17">
        <f t="shared" si="78"/>
        <v>0</v>
      </c>
      <c r="T187" s="17">
        <f t="shared" si="78"/>
        <v>0</v>
      </c>
      <c r="U187" s="47">
        <f t="shared" si="78"/>
        <v>0</v>
      </c>
      <c r="V187" s="17">
        <f t="shared" si="78"/>
        <v>0</v>
      </c>
      <c r="W187" s="17">
        <f t="shared" si="78"/>
        <v>0</v>
      </c>
      <c r="X187" s="17">
        <f t="shared" si="78"/>
        <v>0</v>
      </c>
      <c r="Y187" s="17">
        <f t="shared" si="78"/>
        <v>25038</v>
      </c>
      <c r="Z187" s="26">
        <f t="shared" si="78"/>
        <v>50263</v>
      </c>
      <c r="AA187" s="26">
        <f t="shared" si="78"/>
        <v>59044</v>
      </c>
      <c r="AB187" s="26">
        <f t="shared" si="78"/>
        <v>72814</v>
      </c>
      <c r="AC187" s="26">
        <f t="shared" si="78"/>
        <v>87223</v>
      </c>
      <c r="AD187" s="26">
        <f t="shared" si="78"/>
        <v>103039</v>
      </c>
      <c r="AE187" s="26">
        <f t="shared" si="78"/>
        <v>130417</v>
      </c>
      <c r="AF187" s="26">
        <f t="shared" si="78"/>
        <v>110972</v>
      </c>
      <c r="AG187" s="273">
        <f t="shared" si="78"/>
        <v>109310</v>
      </c>
      <c r="AH187" s="273">
        <f t="shared" si="78"/>
        <v>146306</v>
      </c>
      <c r="AI187" s="273">
        <f t="shared" si="78"/>
        <v>121300</v>
      </c>
      <c r="AJ187" s="273">
        <f t="shared" si="78"/>
        <v>0</v>
      </c>
      <c r="AK187" s="273">
        <f t="shared" si="78"/>
        <v>0</v>
      </c>
      <c r="AL187" s="273">
        <f t="shared" si="78"/>
        <v>0</v>
      </c>
      <c r="AM187" s="273">
        <f t="shared" si="78"/>
        <v>0</v>
      </c>
      <c r="AN187" s="273">
        <f t="shared" si="78"/>
        <v>0</v>
      </c>
      <c r="AO187" s="273">
        <f t="shared" si="78"/>
        <v>0</v>
      </c>
      <c r="AP187" s="273">
        <f t="shared" ref="AP187:BL187" si="79">SUM(AP188:AP196)</f>
        <v>0</v>
      </c>
      <c r="AQ187" s="273">
        <f t="shared" si="79"/>
        <v>0</v>
      </c>
      <c r="AR187" s="273">
        <f t="shared" si="79"/>
        <v>0</v>
      </c>
      <c r="AS187" s="273">
        <f t="shared" si="79"/>
        <v>0</v>
      </c>
      <c r="AT187" s="273">
        <f t="shared" si="79"/>
        <v>0</v>
      </c>
      <c r="AU187" s="273">
        <f t="shared" si="79"/>
        <v>0</v>
      </c>
      <c r="AV187" s="273">
        <f t="shared" si="79"/>
        <v>0</v>
      </c>
      <c r="AW187" s="273">
        <f t="shared" si="79"/>
        <v>0</v>
      </c>
      <c r="AX187" s="273">
        <f t="shared" si="79"/>
        <v>0</v>
      </c>
      <c r="AY187" s="26">
        <f t="shared" si="79"/>
        <v>13950</v>
      </c>
      <c r="AZ187" s="439">
        <f t="shared" si="79"/>
        <v>121300</v>
      </c>
      <c r="BA187" s="281">
        <f t="shared" si="79"/>
        <v>10743</v>
      </c>
      <c r="BB187" s="282">
        <f t="shared" si="79"/>
        <v>9091</v>
      </c>
      <c r="BC187" s="282">
        <f t="shared" si="79"/>
        <v>11071</v>
      </c>
      <c r="BD187" s="282">
        <f t="shared" si="79"/>
        <v>14348</v>
      </c>
      <c r="BE187" s="282">
        <f t="shared" si="79"/>
        <v>10605</v>
      </c>
      <c r="BF187" s="282">
        <f t="shared" si="79"/>
        <v>12343</v>
      </c>
      <c r="BG187" s="282">
        <f t="shared" si="79"/>
        <v>12189</v>
      </c>
      <c r="BH187" s="282">
        <f t="shared" si="79"/>
        <v>11191</v>
      </c>
      <c r="BI187" s="282">
        <f t="shared" si="79"/>
        <v>15769</v>
      </c>
      <c r="BJ187" s="282">
        <f t="shared" si="79"/>
        <v>13950</v>
      </c>
      <c r="BK187" s="282">
        <f t="shared" si="79"/>
        <v>0</v>
      </c>
      <c r="BL187" s="280">
        <f t="shared" si="79"/>
        <v>0</v>
      </c>
      <c r="BM187" s="281">
        <f t="shared" si="70"/>
        <v>1015726</v>
      </c>
      <c r="BS187" s="3"/>
      <c r="BT187" s="3"/>
      <c r="BU187" s="3"/>
      <c r="BV187" s="3"/>
    </row>
    <row r="188" spans="1:74" ht="12.75" customHeight="1">
      <c r="A188" s="169" t="str">
        <f t="shared" ref="A188:A196" si="80">B$185&amp;B188</f>
        <v>E11</v>
      </c>
      <c r="B188" s="159" t="str">
        <f>$B$8</f>
        <v>1</v>
      </c>
      <c r="C188" s="568"/>
      <c r="D188" s="492"/>
      <c r="E188" s="493"/>
      <c r="F188" s="494"/>
      <c r="G188" s="213"/>
      <c r="H188" s="210"/>
      <c r="I188" s="127" t="str">
        <f>$I$8</f>
        <v>N.AMERICA</v>
      </c>
      <c r="J188" s="20"/>
      <c r="K188" s="20"/>
      <c r="L188" s="20"/>
      <c r="M188" s="20"/>
      <c r="N188" s="20"/>
      <c r="O188" s="28"/>
      <c r="P188" s="20"/>
      <c r="Q188" s="20"/>
      <c r="R188" s="20"/>
      <c r="S188" s="20"/>
      <c r="T188" s="20"/>
      <c r="U188" s="28"/>
      <c r="V188" s="20"/>
      <c r="W188" s="20"/>
      <c r="X188" s="20"/>
      <c r="Y188" s="20"/>
      <c r="Z188" s="21"/>
      <c r="AA188" s="21"/>
      <c r="AB188" s="21"/>
      <c r="AC188" s="21"/>
      <c r="AD188" s="21"/>
      <c r="AE188" s="21"/>
      <c r="AF188" s="21"/>
      <c r="AG188" s="248"/>
      <c r="AH188" s="248"/>
      <c r="AI188" s="248"/>
      <c r="AJ188" s="248"/>
      <c r="AK188" s="248"/>
      <c r="AL188" s="248"/>
      <c r="AM188" s="248"/>
      <c r="AN188" s="248"/>
      <c r="AO188" s="248"/>
      <c r="AP188" s="248"/>
      <c r="AQ188" s="248"/>
      <c r="AR188" s="248"/>
      <c r="AS188" s="248"/>
      <c r="AT188" s="248"/>
      <c r="AU188" s="248"/>
      <c r="AV188" s="248"/>
      <c r="AW188" s="248"/>
      <c r="AX188" s="248"/>
      <c r="AY188" s="430"/>
      <c r="AZ188" s="431"/>
      <c r="BA188" s="250"/>
      <c r="BB188" s="251"/>
      <c r="BC188" s="251"/>
      <c r="BD188" s="251"/>
      <c r="BE188" s="251"/>
      <c r="BF188" s="251"/>
      <c r="BG188" s="251"/>
      <c r="BH188" s="251"/>
      <c r="BI188" s="251"/>
      <c r="BJ188" s="251"/>
      <c r="BK188" s="251"/>
      <c r="BL188" s="249"/>
      <c r="BM188" s="272">
        <f t="shared" si="70"/>
        <v>0</v>
      </c>
      <c r="BS188" s="3"/>
      <c r="BT188" s="3"/>
      <c r="BU188" s="3"/>
      <c r="BV188" s="3"/>
    </row>
    <row r="189" spans="1:74" ht="12.75" customHeight="1">
      <c r="A189" s="169" t="str">
        <f t="shared" si="80"/>
        <v>E12</v>
      </c>
      <c r="B189" s="159" t="str">
        <f>$B$9</f>
        <v>2</v>
      </c>
      <c r="C189" s="568"/>
      <c r="D189" s="492"/>
      <c r="E189" s="493"/>
      <c r="F189" s="494"/>
      <c r="G189" s="213"/>
      <c r="H189" s="210"/>
      <c r="I189" s="122" t="str">
        <f>$I$9</f>
        <v>CS.AMERICA</v>
      </c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>
        <v>69</v>
      </c>
      <c r="Z189" s="93">
        <v>141</v>
      </c>
      <c r="AA189" s="93">
        <v>184</v>
      </c>
      <c r="AB189" s="93">
        <v>198</v>
      </c>
      <c r="AC189" s="93">
        <v>200</v>
      </c>
      <c r="AD189" s="93">
        <v>156</v>
      </c>
      <c r="AE189" s="93">
        <v>145</v>
      </c>
      <c r="AF189" s="93">
        <v>166</v>
      </c>
      <c r="AG189" s="253">
        <v>146</v>
      </c>
      <c r="AH189" s="253">
        <v>153</v>
      </c>
      <c r="AI189" s="253">
        <v>168</v>
      </c>
      <c r="AJ189" s="253"/>
      <c r="AK189" s="253"/>
      <c r="AL189" s="253"/>
      <c r="AM189" s="253"/>
      <c r="AN189" s="253"/>
      <c r="AO189" s="253"/>
      <c r="AP189" s="253"/>
      <c r="AQ189" s="253"/>
      <c r="AR189" s="253"/>
      <c r="AS189" s="253"/>
      <c r="AT189" s="253"/>
      <c r="AU189" s="253"/>
      <c r="AV189" s="253"/>
      <c r="AW189" s="253"/>
      <c r="AX189" s="253"/>
      <c r="AY189" s="432">
        <v>23</v>
      </c>
      <c r="AZ189" s="433">
        <v>168</v>
      </c>
      <c r="BA189" s="255">
        <v>27</v>
      </c>
      <c r="BB189" s="256">
        <v>8</v>
      </c>
      <c r="BC189" s="256">
        <v>6</v>
      </c>
      <c r="BD189" s="256">
        <v>6</v>
      </c>
      <c r="BE189" s="256">
        <v>33</v>
      </c>
      <c r="BF189" s="256">
        <v>10</v>
      </c>
      <c r="BG189" s="256">
        <v>8</v>
      </c>
      <c r="BH189" s="256">
        <v>7</v>
      </c>
      <c r="BI189" s="256">
        <v>40</v>
      </c>
      <c r="BJ189" s="256">
        <v>23</v>
      </c>
      <c r="BK189" s="256"/>
      <c r="BL189" s="254"/>
      <c r="BM189" s="284">
        <f t="shared" si="70"/>
        <v>1726</v>
      </c>
      <c r="BS189" s="3"/>
      <c r="BT189" s="3"/>
      <c r="BU189" s="3"/>
      <c r="BV189" s="3"/>
    </row>
    <row r="190" spans="1:74" ht="12.75" customHeight="1">
      <c r="A190" s="169" t="str">
        <f t="shared" si="80"/>
        <v>E13</v>
      </c>
      <c r="B190" s="159" t="str">
        <f>$B$10</f>
        <v>3</v>
      </c>
      <c r="C190" s="568"/>
      <c r="D190" s="492"/>
      <c r="E190" s="493"/>
      <c r="F190" s="494"/>
      <c r="G190" s="205"/>
      <c r="H190" s="210"/>
      <c r="I190" s="122" t="str">
        <f>$I$10</f>
        <v>Europe</v>
      </c>
      <c r="J190" s="92"/>
      <c r="K190" s="92"/>
      <c r="L190" s="92"/>
      <c r="M190" s="92"/>
      <c r="N190" s="92"/>
      <c r="O190" s="94"/>
      <c r="P190" s="92"/>
      <c r="Q190" s="92"/>
      <c r="R190" s="92"/>
      <c r="S190" s="92"/>
      <c r="T190" s="92"/>
      <c r="U190" s="94"/>
      <c r="V190" s="92"/>
      <c r="W190" s="92"/>
      <c r="X190" s="92"/>
      <c r="Y190" s="92">
        <v>24541</v>
      </c>
      <c r="Z190" s="93">
        <v>48963</v>
      </c>
      <c r="AA190" s="93">
        <v>57889</v>
      </c>
      <c r="AB190" s="93">
        <v>71564</v>
      </c>
      <c r="AC190" s="93">
        <v>85674</v>
      </c>
      <c r="AD190" s="93">
        <v>100962</v>
      </c>
      <c r="AE190" s="93">
        <v>127508</v>
      </c>
      <c r="AF190" s="93">
        <v>108309</v>
      </c>
      <c r="AG190" s="253">
        <v>105530</v>
      </c>
      <c r="AH190" s="253">
        <v>140162</v>
      </c>
      <c r="AI190" s="253">
        <v>117450</v>
      </c>
      <c r="AJ190" s="253"/>
      <c r="AK190" s="253"/>
      <c r="AL190" s="253"/>
      <c r="AM190" s="253"/>
      <c r="AN190" s="253"/>
      <c r="AO190" s="253"/>
      <c r="AP190" s="253"/>
      <c r="AQ190" s="253"/>
      <c r="AR190" s="253"/>
      <c r="AS190" s="253"/>
      <c r="AT190" s="253"/>
      <c r="AU190" s="253"/>
      <c r="AV190" s="253"/>
      <c r="AW190" s="253"/>
      <c r="AX190" s="253"/>
      <c r="AY190" s="432">
        <v>13681</v>
      </c>
      <c r="AZ190" s="433">
        <v>117450</v>
      </c>
      <c r="BA190" s="255">
        <v>10432</v>
      </c>
      <c r="BB190" s="256">
        <v>8600</v>
      </c>
      <c r="BC190" s="256">
        <v>10618</v>
      </c>
      <c r="BD190" s="256">
        <v>13951</v>
      </c>
      <c r="BE190" s="256">
        <v>10137</v>
      </c>
      <c r="BF190" s="256">
        <v>11906</v>
      </c>
      <c r="BG190" s="256">
        <v>11782</v>
      </c>
      <c r="BH190" s="256">
        <v>10907</v>
      </c>
      <c r="BI190" s="256">
        <v>15436</v>
      </c>
      <c r="BJ190" s="256">
        <v>13681</v>
      </c>
      <c r="BK190" s="256"/>
      <c r="BL190" s="254"/>
      <c r="BM190" s="284">
        <f t="shared" si="70"/>
        <v>988552</v>
      </c>
      <c r="BS190" s="3"/>
      <c r="BT190" s="3"/>
      <c r="BU190" s="3"/>
      <c r="BV190" s="3"/>
    </row>
    <row r="191" spans="1:74" ht="12.75" customHeight="1">
      <c r="A191" s="169" t="str">
        <f t="shared" si="80"/>
        <v>E14</v>
      </c>
      <c r="B191" s="159" t="str">
        <f>$B$11</f>
        <v>4</v>
      </c>
      <c r="C191" s="568"/>
      <c r="D191" s="492"/>
      <c r="E191" s="493"/>
      <c r="F191" s="494"/>
      <c r="G191" s="205"/>
      <c r="H191" s="498"/>
      <c r="I191" s="122" t="str">
        <f>$I$11</f>
        <v>ASIA</v>
      </c>
      <c r="J191" s="92"/>
      <c r="K191" s="92"/>
      <c r="L191" s="92"/>
      <c r="M191" s="92"/>
      <c r="N191" s="92"/>
      <c r="O191" s="94"/>
      <c r="P191" s="92"/>
      <c r="Q191" s="92"/>
      <c r="R191" s="92"/>
      <c r="S191" s="92"/>
      <c r="T191" s="92"/>
      <c r="U191" s="94"/>
      <c r="V191" s="92"/>
      <c r="W191" s="92"/>
      <c r="X191" s="92"/>
      <c r="Y191" s="92"/>
      <c r="Z191" s="93"/>
      <c r="AA191" s="92"/>
      <c r="AB191" s="93"/>
      <c r="AC191" s="92"/>
      <c r="AD191" s="92"/>
      <c r="AE191" s="92"/>
      <c r="AF191" s="92"/>
      <c r="AG191" s="258"/>
      <c r="AH191" s="258"/>
      <c r="AI191" s="258"/>
      <c r="AJ191" s="258"/>
      <c r="AK191" s="258"/>
      <c r="AL191" s="258"/>
      <c r="AM191" s="258"/>
      <c r="AN191" s="258"/>
      <c r="AO191" s="258"/>
      <c r="AP191" s="258"/>
      <c r="AQ191" s="258"/>
      <c r="AR191" s="258"/>
      <c r="AS191" s="258"/>
      <c r="AT191" s="258"/>
      <c r="AU191" s="258"/>
      <c r="AV191" s="258"/>
      <c r="AW191" s="258"/>
      <c r="AX191" s="258"/>
      <c r="AY191" s="432"/>
      <c r="AZ191" s="433"/>
      <c r="BA191" s="255"/>
      <c r="BB191" s="256"/>
      <c r="BC191" s="256"/>
      <c r="BD191" s="256"/>
      <c r="BE191" s="256"/>
      <c r="BF191" s="256"/>
      <c r="BG191" s="256"/>
      <c r="BH191" s="256"/>
      <c r="BI191" s="256"/>
      <c r="BJ191" s="256"/>
      <c r="BK191" s="256"/>
      <c r="BL191" s="254"/>
      <c r="BM191" s="284">
        <f t="shared" si="70"/>
        <v>0</v>
      </c>
      <c r="BS191" s="3"/>
      <c r="BT191" s="3"/>
      <c r="BU191" s="3"/>
      <c r="BV191" s="3"/>
    </row>
    <row r="192" spans="1:74" ht="12.75" customHeight="1">
      <c r="A192" s="169" t="str">
        <f t="shared" si="80"/>
        <v>E1C</v>
      </c>
      <c r="B192" s="159" t="s">
        <v>204</v>
      </c>
      <c r="C192" s="568"/>
      <c r="D192" s="492"/>
      <c r="E192" s="493"/>
      <c r="F192" s="494"/>
      <c r="G192" s="211"/>
      <c r="H192" s="498"/>
      <c r="I192" s="122" t="s">
        <v>205</v>
      </c>
      <c r="J192" s="92"/>
      <c r="K192" s="92"/>
      <c r="L192" s="92"/>
      <c r="M192" s="92"/>
      <c r="N192" s="92"/>
      <c r="O192" s="94"/>
      <c r="P192" s="92"/>
      <c r="Q192" s="92"/>
      <c r="R192" s="92"/>
      <c r="S192" s="92"/>
      <c r="T192" s="92"/>
      <c r="U192" s="94"/>
      <c r="V192" s="92"/>
      <c r="W192" s="92"/>
      <c r="X192" s="92"/>
      <c r="Y192" s="92"/>
      <c r="Z192" s="93"/>
      <c r="AA192" s="92"/>
      <c r="AB192" s="93"/>
      <c r="AC192" s="92"/>
      <c r="AD192" s="92"/>
      <c r="AE192" s="92"/>
      <c r="AF192" s="92"/>
      <c r="AG192" s="258"/>
      <c r="AH192" s="258"/>
      <c r="AI192" s="258"/>
      <c r="AJ192" s="258"/>
      <c r="AK192" s="258"/>
      <c r="AL192" s="258"/>
      <c r="AM192" s="258"/>
      <c r="AN192" s="258"/>
      <c r="AO192" s="258"/>
      <c r="AP192" s="258"/>
      <c r="AQ192" s="258"/>
      <c r="AR192" s="258"/>
      <c r="AS192" s="258"/>
      <c r="AT192" s="258"/>
      <c r="AU192" s="258"/>
      <c r="AV192" s="258"/>
      <c r="AW192" s="258"/>
      <c r="AX192" s="258"/>
      <c r="AY192" s="432"/>
      <c r="AZ192" s="433"/>
      <c r="BA192" s="255"/>
      <c r="BB192" s="256"/>
      <c r="BC192" s="256"/>
      <c r="BD192" s="256"/>
      <c r="BE192" s="256"/>
      <c r="BF192" s="256"/>
      <c r="BG192" s="256"/>
      <c r="BH192" s="256"/>
      <c r="BI192" s="256"/>
      <c r="BJ192" s="256"/>
      <c r="BK192" s="256"/>
      <c r="BL192" s="254"/>
      <c r="BM192" s="255">
        <f>SUM(J192:AX192)</f>
        <v>0</v>
      </c>
      <c r="BS192" s="3"/>
      <c r="BT192" s="3"/>
      <c r="BU192" s="3"/>
      <c r="BV192" s="3"/>
    </row>
    <row r="193" spans="1:74" ht="13.2" customHeight="1">
      <c r="A193" s="169" t="str">
        <f t="shared" si="80"/>
        <v>E15</v>
      </c>
      <c r="B193" s="159" t="str">
        <f>$B$13</f>
        <v>5</v>
      </c>
      <c r="C193" s="568"/>
      <c r="D193" s="492"/>
      <c r="E193" s="493"/>
      <c r="F193" s="494"/>
      <c r="G193" s="211"/>
      <c r="H193" s="498"/>
      <c r="I193" s="122" t="str">
        <f>$I$13</f>
        <v>OCE</v>
      </c>
      <c r="J193" s="92"/>
      <c r="K193" s="92"/>
      <c r="L193" s="92"/>
      <c r="M193" s="92"/>
      <c r="N193" s="92"/>
      <c r="O193" s="94"/>
      <c r="P193" s="92"/>
      <c r="Q193" s="92"/>
      <c r="R193" s="92"/>
      <c r="S193" s="92"/>
      <c r="T193" s="92"/>
      <c r="U193" s="94"/>
      <c r="V193" s="92"/>
      <c r="W193" s="92"/>
      <c r="X193" s="92"/>
      <c r="Y193" s="92"/>
      <c r="Z193" s="93"/>
      <c r="AA193" s="92"/>
      <c r="AB193" s="93"/>
      <c r="AC193" s="92"/>
      <c r="AD193" s="92">
        <v>103</v>
      </c>
      <c r="AE193" s="92">
        <v>413</v>
      </c>
      <c r="AF193" s="92">
        <v>320</v>
      </c>
      <c r="AG193" s="258">
        <v>981</v>
      </c>
      <c r="AH193" s="258">
        <v>1657</v>
      </c>
      <c r="AI193" s="258">
        <v>1749</v>
      </c>
      <c r="AJ193" s="258"/>
      <c r="AK193" s="258"/>
      <c r="AL193" s="258"/>
      <c r="AM193" s="258"/>
      <c r="AN193" s="258"/>
      <c r="AO193" s="258"/>
      <c r="AP193" s="258"/>
      <c r="AQ193" s="258"/>
      <c r="AR193" s="258"/>
      <c r="AS193" s="258"/>
      <c r="AT193" s="258"/>
      <c r="AU193" s="258"/>
      <c r="AV193" s="258"/>
      <c r="AW193" s="258"/>
      <c r="AX193" s="258"/>
      <c r="AY193" s="432">
        <v>158</v>
      </c>
      <c r="AZ193" s="433">
        <v>1749</v>
      </c>
      <c r="BA193" s="255">
        <v>118</v>
      </c>
      <c r="BB193" s="256">
        <v>223</v>
      </c>
      <c r="BC193" s="256">
        <v>74</v>
      </c>
      <c r="BD193" s="256">
        <v>163</v>
      </c>
      <c r="BE193" s="256">
        <v>163</v>
      </c>
      <c r="BF193" s="256">
        <v>183</v>
      </c>
      <c r="BG193" s="256">
        <v>271</v>
      </c>
      <c r="BH193" s="256">
        <v>196</v>
      </c>
      <c r="BI193" s="256">
        <v>200</v>
      </c>
      <c r="BJ193" s="256">
        <v>158</v>
      </c>
      <c r="BK193" s="256"/>
      <c r="BL193" s="254"/>
      <c r="BM193" s="284">
        <f t="shared" si="70"/>
        <v>5223</v>
      </c>
      <c r="BS193" s="3"/>
      <c r="BT193" s="3"/>
      <c r="BU193" s="3"/>
      <c r="BV193" s="3"/>
    </row>
    <row r="194" spans="1:74" ht="13.2" customHeight="1">
      <c r="A194" s="169" t="str">
        <f t="shared" si="80"/>
        <v>E16</v>
      </c>
      <c r="B194" s="159" t="str">
        <f>$B$14</f>
        <v>6</v>
      </c>
      <c r="C194" s="568"/>
      <c r="D194" s="492"/>
      <c r="E194" s="493"/>
      <c r="F194" s="494"/>
      <c r="G194" s="213"/>
      <c r="H194" s="498"/>
      <c r="I194" s="122" t="str">
        <f>$I$14</f>
        <v>MIDDLE EAS</v>
      </c>
      <c r="J194" s="92"/>
      <c r="K194" s="92"/>
      <c r="L194" s="92"/>
      <c r="M194" s="92"/>
      <c r="N194" s="92"/>
      <c r="O194" s="94"/>
      <c r="P194" s="92"/>
      <c r="Q194" s="92"/>
      <c r="R194" s="92"/>
      <c r="S194" s="92"/>
      <c r="T194" s="92"/>
      <c r="U194" s="94"/>
      <c r="V194" s="92"/>
      <c r="W194" s="92"/>
      <c r="X194" s="92"/>
      <c r="Y194" s="92">
        <v>266</v>
      </c>
      <c r="Z194" s="93">
        <v>917</v>
      </c>
      <c r="AA194" s="92">
        <v>641</v>
      </c>
      <c r="AB194" s="93">
        <v>688</v>
      </c>
      <c r="AC194" s="92">
        <v>905</v>
      </c>
      <c r="AD194" s="92">
        <v>1406</v>
      </c>
      <c r="AE194" s="92">
        <v>1778</v>
      </c>
      <c r="AF194" s="92">
        <v>1462</v>
      </c>
      <c r="AG194" s="258">
        <v>2093</v>
      </c>
      <c r="AH194" s="258">
        <v>3433</v>
      </c>
      <c r="AI194" s="258">
        <v>1185</v>
      </c>
      <c r="AJ194" s="258"/>
      <c r="AK194" s="258"/>
      <c r="AL194" s="258"/>
      <c r="AM194" s="258"/>
      <c r="AN194" s="258"/>
      <c r="AO194" s="258"/>
      <c r="AP194" s="258"/>
      <c r="AQ194" s="258"/>
      <c r="AR194" s="258"/>
      <c r="AS194" s="258"/>
      <c r="AT194" s="258"/>
      <c r="AU194" s="258"/>
      <c r="AV194" s="258"/>
      <c r="AW194" s="258"/>
      <c r="AX194" s="258"/>
      <c r="AY194" s="432">
        <v>0</v>
      </c>
      <c r="AZ194" s="433">
        <v>1185</v>
      </c>
      <c r="BA194" s="255">
        <v>100</v>
      </c>
      <c r="BB194" s="256">
        <v>223</v>
      </c>
      <c r="BC194" s="256">
        <v>265</v>
      </c>
      <c r="BD194" s="256">
        <v>143</v>
      </c>
      <c r="BE194" s="256">
        <v>179</v>
      </c>
      <c r="BF194" s="256">
        <v>168</v>
      </c>
      <c r="BG194" s="256">
        <v>91</v>
      </c>
      <c r="BH194" s="256">
        <v>13</v>
      </c>
      <c r="BI194" s="256">
        <v>3</v>
      </c>
      <c r="BJ194" s="256"/>
      <c r="BK194" s="256"/>
      <c r="BL194" s="254"/>
      <c r="BM194" s="284">
        <f t="shared" si="70"/>
        <v>14774</v>
      </c>
      <c r="BS194" s="3"/>
      <c r="BT194" s="3"/>
      <c r="BU194" s="3"/>
      <c r="BV194" s="3"/>
    </row>
    <row r="195" spans="1:74" ht="13.2" customHeight="1">
      <c r="A195" s="169" t="str">
        <f t="shared" si="80"/>
        <v>E17</v>
      </c>
      <c r="B195" s="159" t="str">
        <f>$B$15</f>
        <v>7</v>
      </c>
      <c r="C195" s="568"/>
      <c r="D195" s="492"/>
      <c r="E195" s="493"/>
      <c r="F195" s="494"/>
      <c r="G195" s="213"/>
      <c r="H195" s="498"/>
      <c r="I195" s="122" t="str">
        <f>$I$15</f>
        <v xml:space="preserve">AFRICA   </v>
      </c>
      <c r="J195" s="92"/>
      <c r="K195" s="92"/>
      <c r="L195" s="92"/>
      <c r="M195" s="92"/>
      <c r="N195" s="92"/>
      <c r="O195" s="94"/>
      <c r="P195" s="92"/>
      <c r="Q195" s="92"/>
      <c r="R195" s="92"/>
      <c r="S195" s="92"/>
      <c r="T195" s="92"/>
      <c r="U195" s="94"/>
      <c r="V195" s="92"/>
      <c r="W195" s="92"/>
      <c r="X195" s="92"/>
      <c r="Y195" s="92">
        <v>162</v>
      </c>
      <c r="Z195" s="93">
        <v>242</v>
      </c>
      <c r="AA195" s="92">
        <v>330</v>
      </c>
      <c r="AB195" s="93">
        <v>364</v>
      </c>
      <c r="AC195" s="92">
        <v>444</v>
      </c>
      <c r="AD195" s="92">
        <v>412</v>
      </c>
      <c r="AE195" s="92">
        <v>573</v>
      </c>
      <c r="AF195" s="92">
        <v>715</v>
      </c>
      <c r="AG195" s="258">
        <v>560</v>
      </c>
      <c r="AH195" s="258">
        <v>901</v>
      </c>
      <c r="AI195" s="258">
        <v>748</v>
      </c>
      <c r="AJ195" s="258"/>
      <c r="AK195" s="258"/>
      <c r="AL195" s="258"/>
      <c r="AM195" s="258"/>
      <c r="AN195" s="258"/>
      <c r="AO195" s="258"/>
      <c r="AP195" s="258"/>
      <c r="AQ195" s="258"/>
      <c r="AR195" s="258"/>
      <c r="AS195" s="258"/>
      <c r="AT195" s="258"/>
      <c r="AU195" s="258"/>
      <c r="AV195" s="258"/>
      <c r="AW195" s="258"/>
      <c r="AX195" s="258"/>
      <c r="AY195" s="432">
        <v>88</v>
      </c>
      <c r="AZ195" s="433">
        <v>748</v>
      </c>
      <c r="BA195" s="255">
        <v>66</v>
      </c>
      <c r="BB195" s="256">
        <v>37</v>
      </c>
      <c r="BC195" s="256">
        <v>108</v>
      </c>
      <c r="BD195" s="256">
        <v>85</v>
      </c>
      <c r="BE195" s="256">
        <v>93</v>
      </c>
      <c r="BF195" s="256">
        <v>76</v>
      </c>
      <c r="BG195" s="256">
        <v>37</v>
      </c>
      <c r="BH195" s="256">
        <v>68</v>
      </c>
      <c r="BI195" s="256">
        <v>90</v>
      </c>
      <c r="BJ195" s="256">
        <v>88</v>
      </c>
      <c r="BK195" s="256"/>
      <c r="BL195" s="254"/>
      <c r="BM195" s="284">
        <f t="shared" si="70"/>
        <v>5451</v>
      </c>
      <c r="BS195" s="3"/>
      <c r="BT195" s="3"/>
      <c r="BU195" s="3"/>
      <c r="BV195" s="3"/>
    </row>
    <row r="196" spans="1:74" ht="14.25" customHeight="1" thickBot="1">
      <c r="A196" s="169" t="str">
        <f t="shared" si="80"/>
        <v>E1Z</v>
      </c>
      <c r="B196" s="159" t="str">
        <f>$B$16</f>
        <v>Z</v>
      </c>
      <c r="C196" s="568"/>
      <c r="D196" s="495"/>
      <c r="E196" s="496"/>
      <c r="F196" s="497"/>
      <c r="G196" s="208"/>
      <c r="H196" s="499"/>
      <c r="I196" s="128" t="str">
        <f>$I$16</f>
        <v>Others</v>
      </c>
      <c r="J196" s="90"/>
      <c r="K196" s="90"/>
      <c r="L196" s="90"/>
      <c r="M196" s="90"/>
      <c r="N196" s="90"/>
      <c r="O196" s="102"/>
      <c r="P196" s="90"/>
      <c r="Q196" s="90"/>
      <c r="R196" s="90"/>
      <c r="S196" s="90"/>
      <c r="T196" s="90"/>
      <c r="U196" s="102"/>
      <c r="V196" s="90"/>
      <c r="W196" s="90"/>
      <c r="X196" s="90"/>
      <c r="Y196" s="90"/>
      <c r="Z196" s="91"/>
      <c r="AA196" s="90"/>
      <c r="AB196" s="91"/>
      <c r="AC196" s="90"/>
      <c r="AD196" s="90"/>
      <c r="AE196" s="90"/>
      <c r="AF196" s="90"/>
      <c r="AG196" s="259"/>
      <c r="AH196" s="259"/>
      <c r="AI196" s="259"/>
      <c r="AJ196" s="259"/>
      <c r="AK196" s="259"/>
      <c r="AL196" s="259"/>
      <c r="AM196" s="259"/>
      <c r="AN196" s="259"/>
      <c r="AO196" s="259"/>
      <c r="AP196" s="259"/>
      <c r="AQ196" s="259"/>
      <c r="AR196" s="259"/>
      <c r="AS196" s="259"/>
      <c r="AT196" s="259"/>
      <c r="AU196" s="259"/>
      <c r="AV196" s="259"/>
      <c r="AW196" s="259"/>
      <c r="AX196" s="259"/>
      <c r="AY196" s="434"/>
      <c r="AZ196" s="435"/>
      <c r="BA196" s="262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1"/>
      <c r="BM196" s="287">
        <f t="shared" si="70"/>
        <v>0</v>
      </c>
      <c r="BS196" s="3"/>
      <c r="BT196" s="3"/>
      <c r="BU196" s="3"/>
      <c r="BV196" s="3"/>
    </row>
    <row r="197" spans="1:74" ht="12.75" customHeight="1">
      <c r="A197" s="157" t="s">
        <v>10</v>
      </c>
      <c r="B197" s="168" t="s">
        <v>240</v>
      </c>
      <c r="C197" s="568"/>
      <c r="D197" s="500" t="s">
        <v>161</v>
      </c>
      <c r="E197" s="501"/>
      <c r="F197" s="502"/>
      <c r="G197" s="486" t="s">
        <v>64</v>
      </c>
      <c r="H197" s="487"/>
      <c r="I197" s="487"/>
      <c r="J197" s="15">
        <f t="shared" ref="J197:X197" si="81">J198+J200</f>
        <v>0</v>
      </c>
      <c r="K197" s="15">
        <f t="shared" si="81"/>
        <v>0</v>
      </c>
      <c r="L197" s="15">
        <f t="shared" si="81"/>
        <v>0</v>
      </c>
      <c r="M197" s="15">
        <f t="shared" si="81"/>
        <v>0</v>
      </c>
      <c r="N197" s="15">
        <f t="shared" si="81"/>
        <v>0</v>
      </c>
      <c r="O197" s="120">
        <f t="shared" si="81"/>
        <v>0</v>
      </c>
      <c r="P197" s="15">
        <f t="shared" si="81"/>
        <v>0</v>
      </c>
      <c r="Q197" s="15">
        <f t="shared" si="81"/>
        <v>0</v>
      </c>
      <c r="R197" s="15">
        <f t="shared" si="81"/>
        <v>0</v>
      </c>
      <c r="S197" s="15">
        <f t="shared" si="81"/>
        <v>0</v>
      </c>
      <c r="T197" s="15">
        <f t="shared" si="81"/>
        <v>0</v>
      </c>
      <c r="U197" s="120">
        <f t="shared" si="81"/>
        <v>0</v>
      </c>
      <c r="V197" s="15">
        <f t="shared" si="81"/>
        <v>0</v>
      </c>
      <c r="W197" s="15">
        <f t="shared" si="81"/>
        <v>0</v>
      </c>
      <c r="X197" s="15">
        <f t="shared" si="81"/>
        <v>0</v>
      </c>
      <c r="Y197" s="15">
        <f t="shared" ref="Y197:BL197" si="82">Y198+Y199</f>
        <v>0</v>
      </c>
      <c r="Z197" s="15">
        <f t="shared" si="82"/>
        <v>0</v>
      </c>
      <c r="AA197" s="15">
        <f t="shared" si="82"/>
        <v>0</v>
      </c>
      <c r="AB197" s="15">
        <f t="shared" si="82"/>
        <v>0</v>
      </c>
      <c r="AC197" s="15">
        <f t="shared" si="82"/>
        <v>0</v>
      </c>
      <c r="AD197" s="15">
        <f t="shared" si="82"/>
        <v>0</v>
      </c>
      <c r="AE197" s="15">
        <f t="shared" si="82"/>
        <v>0</v>
      </c>
      <c r="AF197" s="15">
        <f t="shared" si="82"/>
        <v>0</v>
      </c>
      <c r="AG197" s="278">
        <f t="shared" si="82"/>
        <v>21271</v>
      </c>
      <c r="AH197" s="278">
        <f t="shared" si="82"/>
        <v>101029</v>
      </c>
      <c r="AI197" s="278">
        <f t="shared" si="82"/>
        <v>183145</v>
      </c>
      <c r="AJ197" s="278">
        <f t="shared" si="82"/>
        <v>0</v>
      </c>
      <c r="AK197" s="278">
        <f t="shared" si="82"/>
        <v>0</v>
      </c>
      <c r="AL197" s="278">
        <f t="shared" si="82"/>
        <v>0</v>
      </c>
      <c r="AM197" s="278">
        <f t="shared" si="82"/>
        <v>0</v>
      </c>
      <c r="AN197" s="278">
        <f t="shared" si="82"/>
        <v>0</v>
      </c>
      <c r="AO197" s="278">
        <f t="shared" si="82"/>
        <v>0</v>
      </c>
      <c r="AP197" s="278">
        <f t="shared" si="82"/>
        <v>0</v>
      </c>
      <c r="AQ197" s="278">
        <f t="shared" si="82"/>
        <v>0</v>
      </c>
      <c r="AR197" s="278">
        <f t="shared" si="82"/>
        <v>0</v>
      </c>
      <c r="AS197" s="278">
        <f t="shared" si="82"/>
        <v>0</v>
      </c>
      <c r="AT197" s="278">
        <f t="shared" si="82"/>
        <v>0</v>
      </c>
      <c r="AU197" s="278">
        <f t="shared" si="82"/>
        <v>0</v>
      </c>
      <c r="AV197" s="278">
        <f t="shared" si="82"/>
        <v>0</v>
      </c>
      <c r="AW197" s="278">
        <f t="shared" si="82"/>
        <v>0</v>
      </c>
      <c r="AX197" s="278">
        <f t="shared" si="82"/>
        <v>0</v>
      </c>
      <c r="AY197" s="15">
        <f t="shared" si="82"/>
        <v>19132</v>
      </c>
      <c r="AZ197" s="438">
        <f t="shared" si="82"/>
        <v>183145</v>
      </c>
      <c r="BA197" s="277">
        <f t="shared" si="82"/>
        <v>26097</v>
      </c>
      <c r="BB197" s="278">
        <f t="shared" si="82"/>
        <v>15160</v>
      </c>
      <c r="BC197" s="278">
        <f t="shared" si="82"/>
        <v>17002</v>
      </c>
      <c r="BD197" s="278">
        <f t="shared" si="82"/>
        <v>17072</v>
      </c>
      <c r="BE197" s="278">
        <f t="shared" si="82"/>
        <v>15750</v>
      </c>
      <c r="BF197" s="278">
        <f t="shared" si="82"/>
        <v>15772</v>
      </c>
      <c r="BG197" s="278">
        <f t="shared" si="82"/>
        <v>21776</v>
      </c>
      <c r="BH197" s="278">
        <f t="shared" si="82"/>
        <v>16666</v>
      </c>
      <c r="BI197" s="278">
        <f t="shared" si="82"/>
        <v>18718</v>
      </c>
      <c r="BJ197" s="278">
        <f t="shared" si="82"/>
        <v>19132</v>
      </c>
      <c r="BK197" s="278">
        <f t="shared" si="82"/>
        <v>0</v>
      </c>
      <c r="BL197" s="276">
        <f t="shared" si="82"/>
        <v>0</v>
      </c>
      <c r="BM197" s="277">
        <f t="shared" ref="BM197:BM208" si="83">SUM(J197:AX197)</f>
        <v>305445</v>
      </c>
      <c r="BS197" s="3"/>
      <c r="BT197" s="3"/>
      <c r="BU197" s="3"/>
      <c r="BV197" s="3"/>
    </row>
    <row r="198" spans="1:74" ht="12.75" customHeight="1">
      <c r="A198" s="169" t="str">
        <f>B$197&amp;B198</f>
        <v>E19</v>
      </c>
      <c r="B198" s="159" t="str">
        <f>$B$6</f>
        <v>9</v>
      </c>
      <c r="C198" s="568"/>
      <c r="D198" s="492"/>
      <c r="E198" s="493"/>
      <c r="F198" s="494"/>
      <c r="G198" s="210"/>
      <c r="H198" s="488" t="s">
        <v>69</v>
      </c>
      <c r="I198" s="489"/>
      <c r="J198" s="12"/>
      <c r="K198" s="12"/>
      <c r="L198" s="12"/>
      <c r="M198" s="12"/>
      <c r="N198" s="12"/>
      <c r="O198" s="13"/>
      <c r="P198" s="12"/>
      <c r="Q198" s="12"/>
      <c r="R198" s="12"/>
      <c r="S198" s="12"/>
      <c r="T198" s="12"/>
      <c r="U198" s="13"/>
      <c r="V198" s="12"/>
      <c r="W198" s="12"/>
      <c r="X198" s="12"/>
      <c r="Y198" s="12"/>
      <c r="Z198" s="14"/>
      <c r="AA198" s="14"/>
      <c r="AB198" s="14"/>
      <c r="AC198" s="14"/>
      <c r="AD198" s="14"/>
      <c r="AE198" s="14"/>
      <c r="AF198" s="14"/>
      <c r="AG198" s="244">
        <v>20100</v>
      </c>
      <c r="AH198" s="244">
        <v>72734</v>
      </c>
      <c r="AI198" s="244">
        <v>53088</v>
      </c>
      <c r="AJ198" s="244"/>
      <c r="AK198" s="244"/>
      <c r="AL198" s="244"/>
      <c r="AM198" s="244"/>
      <c r="AN198" s="244"/>
      <c r="AO198" s="244"/>
      <c r="AP198" s="244"/>
      <c r="AQ198" s="244"/>
      <c r="AR198" s="244"/>
      <c r="AS198" s="244"/>
      <c r="AT198" s="244"/>
      <c r="AU198" s="244"/>
      <c r="AV198" s="244"/>
      <c r="AW198" s="244"/>
      <c r="AX198" s="245"/>
      <c r="AY198" s="14">
        <v>4673</v>
      </c>
      <c r="AZ198" s="429">
        <v>53088</v>
      </c>
      <c r="BA198" s="247">
        <v>7637</v>
      </c>
      <c r="BB198" s="245">
        <v>3605</v>
      </c>
      <c r="BC198" s="245">
        <v>6541</v>
      </c>
      <c r="BD198" s="245">
        <v>3299</v>
      </c>
      <c r="BE198" s="245">
        <v>3564</v>
      </c>
      <c r="BF198" s="245">
        <v>4469</v>
      </c>
      <c r="BG198" s="245">
        <v>7557</v>
      </c>
      <c r="BH198" s="245">
        <v>5604</v>
      </c>
      <c r="BI198" s="245">
        <v>6139</v>
      </c>
      <c r="BJ198" s="245">
        <v>4673</v>
      </c>
      <c r="BK198" s="245"/>
      <c r="BL198" s="246"/>
      <c r="BM198" s="281">
        <f t="shared" si="83"/>
        <v>145922</v>
      </c>
      <c r="BS198" s="3"/>
      <c r="BT198" s="3"/>
      <c r="BU198" s="3"/>
      <c r="BV198" s="3"/>
    </row>
    <row r="199" spans="1:74" ht="12.75" customHeight="1">
      <c r="A199" s="169"/>
      <c r="C199" s="568"/>
      <c r="D199" s="492"/>
      <c r="E199" s="493"/>
      <c r="F199" s="494"/>
      <c r="G199" s="211"/>
      <c r="H199" s="490" t="s">
        <v>62</v>
      </c>
      <c r="I199" s="491"/>
      <c r="J199" s="17">
        <f t="shared" ref="J199:BL199" si="84">SUM(J200:J208)</f>
        <v>0</v>
      </c>
      <c r="K199" s="17">
        <f t="shared" si="84"/>
        <v>0</v>
      </c>
      <c r="L199" s="17">
        <f t="shared" si="84"/>
        <v>0</v>
      </c>
      <c r="M199" s="17">
        <f t="shared" si="84"/>
        <v>0</v>
      </c>
      <c r="N199" s="17">
        <f t="shared" si="84"/>
        <v>0</v>
      </c>
      <c r="O199" s="47">
        <f t="shared" si="84"/>
        <v>0</v>
      </c>
      <c r="P199" s="17">
        <f t="shared" si="84"/>
        <v>0</v>
      </c>
      <c r="Q199" s="17">
        <f t="shared" si="84"/>
        <v>0</v>
      </c>
      <c r="R199" s="17">
        <f t="shared" si="84"/>
        <v>0</v>
      </c>
      <c r="S199" s="17">
        <f t="shared" si="84"/>
        <v>0</v>
      </c>
      <c r="T199" s="17">
        <f t="shared" si="84"/>
        <v>0</v>
      </c>
      <c r="U199" s="47">
        <f t="shared" si="84"/>
        <v>0</v>
      </c>
      <c r="V199" s="17">
        <f t="shared" si="84"/>
        <v>0</v>
      </c>
      <c r="W199" s="17">
        <f t="shared" si="84"/>
        <v>0</v>
      </c>
      <c r="X199" s="17">
        <f t="shared" si="84"/>
        <v>0</v>
      </c>
      <c r="Y199" s="17">
        <f t="shared" si="84"/>
        <v>0</v>
      </c>
      <c r="Z199" s="26">
        <f t="shared" si="84"/>
        <v>0</v>
      </c>
      <c r="AA199" s="26">
        <f t="shared" si="84"/>
        <v>0</v>
      </c>
      <c r="AB199" s="26">
        <f t="shared" si="84"/>
        <v>0</v>
      </c>
      <c r="AC199" s="26">
        <f t="shared" si="84"/>
        <v>0</v>
      </c>
      <c r="AD199" s="26">
        <f t="shared" si="84"/>
        <v>0</v>
      </c>
      <c r="AE199" s="26">
        <f t="shared" si="84"/>
        <v>0</v>
      </c>
      <c r="AF199" s="26">
        <f t="shared" si="84"/>
        <v>0</v>
      </c>
      <c r="AG199" s="273">
        <f t="shared" si="84"/>
        <v>1171</v>
      </c>
      <c r="AH199" s="273">
        <f t="shared" si="84"/>
        <v>28295</v>
      </c>
      <c r="AI199" s="273">
        <f t="shared" si="84"/>
        <v>130057</v>
      </c>
      <c r="AJ199" s="273">
        <f t="shared" si="84"/>
        <v>0</v>
      </c>
      <c r="AK199" s="273">
        <f t="shared" si="84"/>
        <v>0</v>
      </c>
      <c r="AL199" s="273">
        <f t="shared" si="84"/>
        <v>0</v>
      </c>
      <c r="AM199" s="273">
        <f t="shared" si="84"/>
        <v>0</v>
      </c>
      <c r="AN199" s="273">
        <f t="shared" si="84"/>
        <v>0</v>
      </c>
      <c r="AO199" s="273">
        <f t="shared" si="84"/>
        <v>0</v>
      </c>
      <c r="AP199" s="273">
        <f t="shared" si="84"/>
        <v>0</v>
      </c>
      <c r="AQ199" s="273">
        <f t="shared" si="84"/>
        <v>0</v>
      </c>
      <c r="AR199" s="273">
        <f t="shared" si="84"/>
        <v>0</v>
      </c>
      <c r="AS199" s="273">
        <f t="shared" si="84"/>
        <v>0</v>
      </c>
      <c r="AT199" s="273">
        <f t="shared" si="84"/>
        <v>0</v>
      </c>
      <c r="AU199" s="273">
        <f t="shared" si="84"/>
        <v>0</v>
      </c>
      <c r="AV199" s="273">
        <f t="shared" si="84"/>
        <v>0</v>
      </c>
      <c r="AW199" s="273">
        <f t="shared" si="84"/>
        <v>0</v>
      </c>
      <c r="AX199" s="273">
        <f t="shared" si="84"/>
        <v>0</v>
      </c>
      <c r="AY199" s="26">
        <f t="shared" si="84"/>
        <v>14459</v>
      </c>
      <c r="AZ199" s="439">
        <f t="shared" si="84"/>
        <v>130057</v>
      </c>
      <c r="BA199" s="281">
        <f t="shared" si="84"/>
        <v>18460</v>
      </c>
      <c r="BB199" s="282">
        <f t="shared" si="84"/>
        <v>11555</v>
      </c>
      <c r="BC199" s="282">
        <f t="shared" si="84"/>
        <v>10461</v>
      </c>
      <c r="BD199" s="282">
        <f t="shared" si="84"/>
        <v>13773</v>
      </c>
      <c r="BE199" s="282">
        <f t="shared" si="84"/>
        <v>12186</v>
      </c>
      <c r="BF199" s="282">
        <f t="shared" si="84"/>
        <v>11303</v>
      </c>
      <c r="BG199" s="282">
        <f t="shared" si="84"/>
        <v>14219</v>
      </c>
      <c r="BH199" s="282">
        <f t="shared" si="84"/>
        <v>11062</v>
      </c>
      <c r="BI199" s="282">
        <f t="shared" si="84"/>
        <v>12579</v>
      </c>
      <c r="BJ199" s="282">
        <f t="shared" si="84"/>
        <v>14459</v>
      </c>
      <c r="BK199" s="282">
        <f t="shared" si="84"/>
        <v>0</v>
      </c>
      <c r="BL199" s="280">
        <f t="shared" si="84"/>
        <v>0</v>
      </c>
      <c r="BM199" s="281">
        <f t="shared" si="83"/>
        <v>159523</v>
      </c>
      <c r="BS199" s="3"/>
      <c r="BT199" s="3"/>
      <c r="BU199" s="3"/>
      <c r="BV199" s="3"/>
    </row>
    <row r="200" spans="1:74" ht="12.75" customHeight="1">
      <c r="A200" s="169" t="str">
        <f t="shared" ref="A200:A208" si="85">B$197&amp;B200</f>
        <v>E11</v>
      </c>
      <c r="B200" s="159" t="str">
        <f>$B$8</f>
        <v>1</v>
      </c>
      <c r="C200" s="568"/>
      <c r="D200" s="492"/>
      <c r="E200" s="493"/>
      <c r="F200" s="494"/>
      <c r="G200" s="213"/>
      <c r="H200" s="210"/>
      <c r="I200" s="127" t="str">
        <f>$I$8</f>
        <v>N.AMERICA</v>
      </c>
      <c r="J200" s="20"/>
      <c r="K200" s="20"/>
      <c r="L200" s="20"/>
      <c r="M200" s="20"/>
      <c r="N200" s="20"/>
      <c r="O200" s="28"/>
      <c r="P200" s="20"/>
      <c r="Q200" s="20"/>
      <c r="R200" s="20"/>
      <c r="S200" s="20"/>
      <c r="T200" s="20"/>
      <c r="U200" s="28"/>
      <c r="V200" s="20"/>
      <c r="W200" s="20"/>
      <c r="X200" s="20"/>
      <c r="Y200" s="20"/>
      <c r="Z200" s="21"/>
      <c r="AA200" s="21"/>
      <c r="AB200" s="21"/>
      <c r="AC200" s="21"/>
      <c r="AD200" s="21"/>
      <c r="AE200" s="21"/>
      <c r="AF200" s="21"/>
      <c r="AG200" s="248"/>
      <c r="AH200" s="248"/>
      <c r="AI200" s="248"/>
      <c r="AJ200" s="248"/>
      <c r="AK200" s="248"/>
      <c r="AL200" s="248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430"/>
      <c r="AZ200" s="431"/>
      <c r="BA200" s="250"/>
      <c r="BB200" s="251"/>
      <c r="BC200" s="251"/>
      <c r="BD200" s="251"/>
      <c r="BE200" s="251"/>
      <c r="BF200" s="251"/>
      <c r="BG200" s="251"/>
      <c r="BH200" s="251"/>
      <c r="BI200" s="251"/>
      <c r="BJ200" s="251"/>
      <c r="BK200" s="251"/>
      <c r="BL200" s="249"/>
      <c r="BM200" s="272">
        <f t="shared" si="83"/>
        <v>0</v>
      </c>
      <c r="BS200" s="3"/>
      <c r="BT200" s="3"/>
      <c r="BU200" s="3"/>
      <c r="BV200" s="3"/>
    </row>
    <row r="201" spans="1:74" ht="12.75" customHeight="1">
      <c r="A201" s="169" t="str">
        <f t="shared" si="85"/>
        <v>E12</v>
      </c>
      <c r="B201" s="159" t="str">
        <f>$B$9</f>
        <v>2</v>
      </c>
      <c r="C201" s="568"/>
      <c r="D201" s="492"/>
      <c r="E201" s="493"/>
      <c r="F201" s="494"/>
      <c r="G201" s="213"/>
      <c r="H201" s="210"/>
      <c r="I201" s="122" t="str">
        <f>$I$9</f>
        <v>CS.AMERICA</v>
      </c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3"/>
      <c r="AA201" s="93"/>
      <c r="AB201" s="93"/>
      <c r="AC201" s="93"/>
      <c r="AD201" s="93"/>
      <c r="AE201" s="93"/>
      <c r="AF201" s="93"/>
      <c r="AG201" s="253"/>
      <c r="AH201" s="253">
        <v>188</v>
      </c>
      <c r="AI201" s="253">
        <v>1748</v>
      </c>
      <c r="AJ201" s="253"/>
      <c r="AK201" s="253"/>
      <c r="AL201" s="253"/>
      <c r="AM201" s="253"/>
      <c r="AN201" s="253"/>
      <c r="AO201" s="253"/>
      <c r="AP201" s="253"/>
      <c r="AQ201" s="253"/>
      <c r="AR201" s="253"/>
      <c r="AS201" s="253"/>
      <c r="AT201" s="253"/>
      <c r="AU201" s="253"/>
      <c r="AV201" s="253"/>
      <c r="AW201" s="253"/>
      <c r="AX201" s="253"/>
      <c r="AY201" s="432">
        <v>345</v>
      </c>
      <c r="AZ201" s="433">
        <v>1748</v>
      </c>
      <c r="BA201" s="255">
        <v>132</v>
      </c>
      <c r="BB201" s="256">
        <v>45</v>
      </c>
      <c r="BC201" s="256">
        <v>27</v>
      </c>
      <c r="BD201" s="256">
        <v>276</v>
      </c>
      <c r="BE201" s="256">
        <v>242</v>
      </c>
      <c r="BF201" s="256">
        <v>176</v>
      </c>
      <c r="BG201" s="256">
        <v>182</v>
      </c>
      <c r="BH201" s="256">
        <v>119</v>
      </c>
      <c r="BI201" s="256">
        <v>204</v>
      </c>
      <c r="BJ201" s="256">
        <v>345</v>
      </c>
      <c r="BK201" s="256"/>
      <c r="BL201" s="254"/>
      <c r="BM201" s="284">
        <f t="shared" si="83"/>
        <v>1936</v>
      </c>
      <c r="BS201" s="3"/>
      <c r="BT201" s="3"/>
      <c r="BU201" s="3"/>
      <c r="BV201" s="3"/>
    </row>
    <row r="202" spans="1:74" ht="12.75" customHeight="1">
      <c r="A202" s="169" t="str">
        <f t="shared" si="85"/>
        <v>E13</v>
      </c>
      <c r="B202" s="159" t="str">
        <f>$B$10</f>
        <v>3</v>
      </c>
      <c r="C202" s="568"/>
      <c r="D202" s="492"/>
      <c r="E202" s="493"/>
      <c r="F202" s="494"/>
      <c r="G202" s="205"/>
      <c r="H202" s="210"/>
      <c r="I202" s="122" t="str">
        <f>$I$10</f>
        <v>Europe</v>
      </c>
      <c r="J202" s="92"/>
      <c r="K202" s="92"/>
      <c r="L202" s="92"/>
      <c r="M202" s="92"/>
      <c r="N202" s="92"/>
      <c r="O202" s="94"/>
      <c r="P202" s="92"/>
      <c r="Q202" s="92"/>
      <c r="R202" s="92"/>
      <c r="S202" s="92"/>
      <c r="T202" s="92"/>
      <c r="U202" s="94"/>
      <c r="V202" s="92"/>
      <c r="W202" s="92"/>
      <c r="X202" s="92"/>
      <c r="Y202" s="92"/>
      <c r="Z202" s="93"/>
      <c r="AA202" s="93"/>
      <c r="AB202" s="93"/>
      <c r="AC202" s="93"/>
      <c r="AD202" s="93"/>
      <c r="AE202" s="93"/>
      <c r="AF202" s="93"/>
      <c r="AG202" s="253"/>
      <c r="AH202" s="253">
        <v>21262</v>
      </c>
      <c r="AI202" s="253">
        <v>116169</v>
      </c>
      <c r="AJ202" s="253"/>
      <c r="AK202" s="253"/>
      <c r="AL202" s="253"/>
      <c r="AM202" s="253"/>
      <c r="AN202" s="253"/>
      <c r="AO202" s="253"/>
      <c r="AP202" s="253"/>
      <c r="AQ202" s="253"/>
      <c r="AR202" s="253"/>
      <c r="AS202" s="253"/>
      <c r="AT202" s="253"/>
      <c r="AU202" s="253"/>
      <c r="AV202" s="253"/>
      <c r="AW202" s="253"/>
      <c r="AX202" s="253"/>
      <c r="AY202" s="432">
        <v>12755</v>
      </c>
      <c r="AZ202" s="433">
        <v>116169</v>
      </c>
      <c r="BA202" s="255">
        <v>16971</v>
      </c>
      <c r="BB202" s="256">
        <v>9937</v>
      </c>
      <c r="BC202" s="256">
        <v>9421</v>
      </c>
      <c r="BD202" s="256">
        <v>12515</v>
      </c>
      <c r="BE202" s="256">
        <v>10621</v>
      </c>
      <c r="BF202" s="256">
        <v>9879</v>
      </c>
      <c r="BG202" s="256">
        <v>12667</v>
      </c>
      <c r="BH202" s="256">
        <v>9594</v>
      </c>
      <c r="BI202" s="256">
        <v>11809</v>
      </c>
      <c r="BJ202" s="256">
        <v>12755</v>
      </c>
      <c r="BK202" s="256"/>
      <c r="BL202" s="254"/>
      <c r="BM202" s="284">
        <f t="shared" si="83"/>
        <v>137431</v>
      </c>
      <c r="BS202" s="3"/>
      <c r="BT202" s="3"/>
      <c r="BU202" s="3"/>
      <c r="BV202" s="3"/>
    </row>
    <row r="203" spans="1:74" ht="12.75" customHeight="1">
      <c r="A203" s="169" t="str">
        <f t="shared" si="85"/>
        <v>E14</v>
      </c>
      <c r="B203" s="159" t="str">
        <f>$B$11</f>
        <v>4</v>
      </c>
      <c r="C203" s="568"/>
      <c r="D203" s="492"/>
      <c r="E203" s="493"/>
      <c r="F203" s="494"/>
      <c r="G203" s="205"/>
      <c r="H203" s="498"/>
      <c r="I203" s="122" t="str">
        <f>$I$11</f>
        <v>ASIA</v>
      </c>
      <c r="J203" s="92"/>
      <c r="K203" s="92"/>
      <c r="L203" s="92"/>
      <c r="M203" s="92"/>
      <c r="N203" s="92"/>
      <c r="O203" s="94"/>
      <c r="P203" s="92"/>
      <c r="Q203" s="92"/>
      <c r="R203" s="92"/>
      <c r="S203" s="92"/>
      <c r="T203" s="92"/>
      <c r="U203" s="94"/>
      <c r="V203" s="92"/>
      <c r="W203" s="92"/>
      <c r="X203" s="92"/>
      <c r="Y203" s="92"/>
      <c r="Z203" s="93"/>
      <c r="AA203" s="92"/>
      <c r="AB203" s="93"/>
      <c r="AC203" s="92"/>
      <c r="AD203" s="92"/>
      <c r="AE203" s="92"/>
      <c r="AF203" s="92"/>
      <c r="AG203" s="258">
        <v>40</v>
      </c>
      <c r="AH203" s="258">
        <v>348</v>
      </c>
      <c r="AI203" s="258">
        <v>234</v>
      </c>
      <c r="AJ203" s="258"/>
      <c r="AK203" s="258"/>
      <c r="AL203" s="258"/>
      <c r="AM203" s="258"/>
      <c r="AN203" s="258"/>
      <c r="AO203" s="258"/>
      <c r="AP203" s="258"/>
      <c r="AQ203" s="258"/>
      <c r="AR203" s="258"/>
      <c r="AS203" s="258"/>
      <c r="AT203" s="258"/>
      <c r="AU203" s="258"/>
      <c r="AV203" s="258"/>
      <c r="AW203" s="258"/>
      <c r="AX203" s="258"/>
      <c r="AY203" s="432">
        <v>32</v>
      </c>
      <c r="AZ203" s="433">
        <v>234</v>
      </c>
      <c r="BA203" s="255">
        <v>17</v>
      </c>
      <c r="BB203" s="256">
        <v>32</v>
      </c>
      <c r="BC203" s="256">
        <v>23</v>
      </c>
      <c r="BD203" s="256">
        <v>13</v>
      </c>
      <c r="BE203" s="256">
        <v>27</v>
      </c>
      <c r="BF203" s="256">
        <v>11</v>
      </c>
      <c r="BG203" s="256">
        <v>25</v>
      </c>
      <c r="BH203" s="256">
        <v>18</v>
      </c>
      <c r="BI203" s="256">
        <v>36</v>
      </c>
      <c r="BJ203" s="256">
        <v>32</v>
      </c>
      <c r="BK203" s="256"/>
      <c r="BL203" s="254"/>
      <c r="BM203" s="284">
        <f t="shared" si="83"/>
        <v>622</v>
      </c>
      <c r="BS203" s="3"/>
      <c r="BT203" s="3"/>
      <c r="BU203" s="3"/>
      <c r="BV203" s="3"/>
    </row>
    <row r="204" spans="1:74" ht="12.75" customHeight="1">
      <c r="A204" s="169" t="str">
        <f t="shared" si="85"/>
        <v>E1C</v>
      </c>
      <c r="B204" s="159" t="s">
        <v>204</v>
      </c>
      <c r="C204" s="568"/>
      <c r="D204" s="492"/>
      <c r="E204" s="493"/>
      <c r="F204" s="494"/>
      <c r="G204" s="211"/>
      <c r="H204" s="498"/>
      <c r="I204" s="122" t="s">
        <v>205</v>
      </c>
      <c r="J204" s="92"/>
      <c r="K204" s="92"/>
      <c r="L204" s="92"/>
      <c r="M204" s="92"/>
      <c r="N204" s="92"/>
      <c r="O204" s="94"/>
      <c r="P204" s="92"/>
      <c r="Q204" s="92"/>
      <c r="R204" s="92"/>
      <c r="S204" s="92"/>
      <c r="T204" s="92"/>
      <c r="U204" s="94"/>
      <c r="V204" s="92"/>
      <c r="W204" s="92"/>
      <c r="X204" s="92"/>
      <c r="Y204" s="92"/>
      <c r="Z204" s="93"/>
      <c r="AA204" s="92"/>
      <c r="AB204" s="93"/>
      <c r="AC204" s="92"/>
      <c r="AD204" s="92"/>
      <c r="AE204" s="92"/>
      <c r="AF204" s="92"/>
      <c r="AG204" s="258"/>
      <c r="AH204" s="258"/>
      <c r="AI204" s="258"/>
      <c r="AJ204" s="258"/>
      <c r="AK204" s="258"/>
      <c r="AL204" s="258"/>
      <c r="AM204" s="258"/>
      <c r="AN204" s="258"/>
      <c r="AO204" s="258"/>
      <c r="AP204" s="258"/>
      <c r="AQ204" s="258"/>
      <c r="AR204" s="258"/>
      <c r="AS204" s="258"/>
      <c r="AT204" s="258"/>
      <c r="AU204" s="258"/>
      <c r="AV204" s="258"/>
      <c r="AW204" s="258"/>
      <c r="AX204" s="258"/>
      <c r="AY204" s="432"/>
      <c r="AZ204" s="433"/>
      <c r="BA204" s="255"/>
      <c r="BB204" s="256"/>
      <c r="BC204" s="256"/>
      <c r="BD204" s="256"/>
      <c r="BE204" s="256"/>
      <c r="BF204" s="256"/>
      <c r="BG204" s="256"/>
      <c r="BH204" s="256"/>
      <c r="BI204" s="256"/>
      <c r="BJ204" s="256"/>
      <c r="BK204" s="256"/>
      <c r="BL204" s="254"/>
      <c r="BM204" s="255">
        <f>SUM(J204:AX204)</f>
        <v>0</v>
      </c>
      <c r="BS204" s="3"/>
      <c r="BT204" s="3"/>
      <c r="BU204" s="3"/>
      <c r="BV204" s="3"/>
    </row>
    <row r="205" spans="1:74" ht="13.2" customHeight="1">
      <c r="A205" s="169" t="str">
        <f t="shared" si="85"/>
        <v>E15</v>
      </c>
      <c r="B205" s="159" t="str">
        <f>$B$13</f>
        <v>5</v>
      </c>
      <c r="C205" s="568"/>
      <c r="D205" s="492"/>
      <c r="E205" s="493"/>
      <c r="F205" s="494"/>
      <c r="G205" s="211"/>
      <c r="H205" s="498"/>
      <c r="I205" s="122" t="str">
        <f>$I$13</f>
        <v>OCE</v>
      </c>
      <c r="J205" s="92"/>
      <c r="K205" s="92"/>
      <c r="L205" s="92"/>
      <c r="M205" s="92"/>
      <c r="N205" s="92"/>
      <c r="O205" s="94"/>
      <c r="P205" s="92"/>
      <c r="Q205" s="92"/>
      <c r="R205" s="92"/>
      <c r="S205" s="92"/>
      <c r="T205" s="92"/>
      <c r="U205" s="94"/>
      <c r="V205" s="92"/>
      <c r="W205" s="92"/>
      <c r="X205" s="92"/>
      <c r="Y205" s="92"/>
      <c r="Z205" s="93"/>
      <c r="AA205" s="92"/>
      <c r="AB205" s="93"/>
      <c r="AC205" s="92"/>
      <c r="AD205" s="92"/>
      <c r="AE205" s="92"/>
      <c r="AF205" s="92"/>
      <c r="AG205" s="258">
        <v>1131</v>
      </c>
      <c r="AH205" s="258">
        <v>5948</v>
      </c>
      <c r="AI205" s="258">
        <v>6128</v>
      </c>
      <c r="AJ205" s="258"/>
      <c r="AK205" s="258"/>
      <c r="AL205" s="258"/>
      <c r="AM205" s="258"/>
      <c r="AN205" s="258"/>
      <c r="AO205" s="258"/>
      <c r="AP205" s="258"/>
      <c r="AQ205" s="258"/>
      <c r="AR205" s="258"/>
      <c r="AS205" s="258"/>
      <c r="AT205" s="258"/>
      <c r="AU205" s="258"/>
      <c r="AV205" s="258"/>
      <c r="AW205" s="258"/>
      <c r="AX205" s="258"/>
      <c r="AY205" s="432">
        <v>1177</v>
      </c>
      <c r="AZ205" s="433">
        <v>6128</v>
      </c>
      <c r="BA205" s="255">
        <v>619</v>
      </c>
      <c r="BB205" s="256">
        <v>765</v>
      </c>
      <c r="BC205" s="256">
        <v>477</v>
      </c>
      <c r="BD205" s="256">
        <v>387</v>
      </c>
      <c r="BE205" s="256">
        <v>541</v>
      </c>
      <c r="BF205" s="256">
        <v>521</v>
      </c>
      <c r="BG205" s="256">
        <v>579</v>
      </c>
      <c r="BH205" s="256">
        <v>699</v>
      </c>
      <c r="BI205" s="256">
        <v>363</v>
      </c>
      <c r="BJ205" s="256">
        <v>1177</v>
      </c>
      <c r="BK205" s="256"/>
      <c r="BL205" s="254"/>
      <c r="BM205" s="284">
        <f t="shared" si="83"/>
        <v>13207</v>
      </c>
      <c r="BS205" s="3"/>
      <c r="BT205" s="3"/>
      <c r="BU205" s="3"/>
      <c r="BV205" s="3"/>
    </row>
    <row r="206" spans="1:74" ht="13.2" customHeight="1">
      <c r="A206" s="169" t="str">
        <f t="shared" si="85"/>
        <v>E16</v>
      </c>
      <c r="B206" s="159" t="str">
        <f>$B$14</f>
        <v>6</v>
      </c>
      <c r="C206" s="568"/>
      <c r="D206" s="492"/>
      <c r="E206" s="493"/>
      <c r="F206" s="494"/>
      <c r="G206" s="213"/>
      <c r="H206" s="498"/>
      <c r="I206" s="122" t="str">
        <f>$I$14</f>
        <v>MIDDLE EAS</v>
      </c>
      <c r="J206" s="92"/>
      <c r="K206" s="92"/>
      <c r="L206" s="92"/>
      <c r="M206" s="92"/>
      <c r="N206" s="92"/>
      <c r="O206" s="94"/>
      <c r="P206" s="92"/>
      <c r="Q206" s="92"/>
      <c r="R206" s="92"/>
      <c r="S206" s="92"/>
      <c r="T206" s="92"/>
      <c r="U206" s="94"/>
      <c r="V206" s="92"/>
      <c r="W206" s="92"/>
      <c r="X206" s="92"/>
      <c r="Y206" s="92"/>
      <c r="Z206" s="93"/>
      <c r="AA206" s="92"/>
      <c r="AB206" s="93"/>
      <c r="AC206" s="92"/>
      <c r="AD206" s="92"/>
      <c r="AE206" s="92"/>
      <c r="AF206" s="92"/>
      <c r="AG206" s="258"/>
      <c r="AH206" s="258">
        <v>404</v>
      </c>
      <c r="AI206" s="258">
        <v>4904</v>
      </c>
      <c r="AJ206" s="258"/>
      <c r="AK206" s="258"/>
      <c r="AL206" s="258"/>
      <c r="AM206" s="258"/>
      <c r="AN206" s="258"/>
      <c r="AO206" s="258"/>
      <c r="AP206" s="258"/>
      <c r="AQ206" s="258"/>
      <c r="AR206" s="258"/>
      <c r="AS206" s="258"/>
      <c r="AT206" s="258"/>
      <c r="AU206" s="258"/>
      <c r="AV206" s="258"/>
      <c r="AW206" s="258"/>
      <c r="AX206" s="258"/>
      <c r="AY206" s="432">
        <v>39</v>
      </c>
      <c r="AZ206" s="433">
        <v>4904</v>
      </c>
      <c r="BA206" s="255">
        <v>670</v>
      </c>
      <c r="BB206" s="256">
        <v>711</v>
      </c>
      <c r="BC206" s="256">
        <v>420</v>
      </c>
      <c r="BD206" s="256">
        <v>496</v>
      </c>
      <c r="BE206" s="256">
        <v>622</v>
      </c>
      <c r="BF206" s="256">
        <v>611</v>
      </c>
      <c r="BG206" s="256">
        <v>717</v>
      </c>
      <c r="BH206" s="256">
        <v>571</v>
      </c>
      <c r="BI206" s="256">
        <v>47</v>
      </c>
      <c r="BJ206" s="256">
        <v>39</v>
      </c>
      <c r="BK206" s="256"/>
      <c r="BL206" s="254"/>
      <c r="BM206" s="284">
        <f t="shared" si="83"/>
        <v>5308</v>
      </c>
      <c r="BS206" s="3"/>
      <c r="BT206" s="3"/>
      <c r="BU206" s="3"/>
      <c r="BV206" s="3"/>
    </row>
    <row r="207" spans="1:74" ht="13.2" customHeight="1">
      <c r="A207" s="169" t="str">
        <f t="shared" si="85"/>
        <v>E17</v>
      </c>
      <c r="B207" s="159" t="str">
        <f>$B$15</f>
        <v>7</v>
      </c>
      <c r="C207" s="568"/>
      <c r="D207" s="492"/>
      <c r="E207" s="493"/>
      <c r="F207" s="494"/>
      <c r="G207" s="213"/>
      <c r="H207" s="498"/>
      <c r="I207" s="122" t="str">
        <f>$I$15</f>
        <v xml:space="preserve">AFRICA   </v>
      </c>
      <c r="J207" s="92"/>
      <c r="K207" s="92"/>
      <c r="L207" s="92"/>
      <c r="M207" s="92"/>
      <c r="N207" s="92"/>
      <c r="O207" s="94"/>
      <c r="P207" s="92"/>
      <c r="Q207" s="92"/>
      <c r="R207" s="92"/>
      <c r="S207" s="92"/>
      <c r="T207" s="92"/>
      <c r="U207" s="94"/>
      <c r="V207" s="92"/>
      <c r="W207" s="92"/>
      <c r="X207" s="92"/>
      <c r="Y207" s="92"/>
      <c r="Z207" s="93"/>
      <c r="AA207" s="92"/>
      <c r="AB207" s="93"/>
      <c r="AC207" s="92"/>
      <c r="AD207" s="92"/>
      <c r="AE207" s="92"/>
      <c r="AF207" s="92"/>
      <c r="AG207" s="258"/>
      <c r="AH207" s="258">
        <v>145</v>
      </c>
      <c r="AI207" s="258">
        <v>874</v>
      </c>
      <c r="AJ207" s="258"/>
      <c r="AK207" s="258"/>
      <c r="AL207" s="258"/>
      <c r="AM207" s="258"/>
      <c r="AN207" s="258"/>
      <c r="AO207" s="258"/>
      <c r="AP207" s="258"/>
      <c r="AQ207" s="258"/>
      <c r="AR207" s="258"/>
      <c r="AS207" s="258"/>
      <c r="AT207" s="258"/>
      <c r="AU207" s="258"/>
      <c r="AV207" s="258"/>
      <c r="AW207" s="258"/>
      <c r="AX207" s="258"/>
      <c r="AY207" s="432">
        <v>111</v>
      </c>
      <c r="AZ207" s="433">
        <v>874</v>
      </c>
      <c r="BA207" s="255">
        <v>51</v>
      </c>
      <c r="BB207" s="256">
        <v>65</v>
      </c>
      <c r="BC207" s="256">
        <v>93</v>
      </c>
      <c r="BD207" s="256">
        <v>86</v>
      </c>
      <c r="BE207" s="256">
        <v>133</v>
      </c>
      <c r="BF207" s="256">
        <v>105</v>
      </c>
      <c r="BG207" s="256">
        <v>49</v>
      </c>
      <c r="BH207" s="256">
        <v>61</v>
      </c>
      <c r="BI207" s="256">
        <v>120</v>
      </c>
      <c r="BJ207" s="256">
        <v>111</v>
      </c>
      <c r="BK207" s="256"/>
      <c r="BL207" s="254"/>
      <c r="BM207" s="284">
        <f t="shared" si="83"/>
        <v>1019</v>
      </c>
      <c r="BS207" s="3"/>
      <c r="BT207" s="3"/>
      <c r="BU207" s="3"/>
      <c r="BV207" s="3"/>
    </row>
    <row r="208" spans="1:74" ht="14.25" customHeight="1" thickBot="1">
      <c r="A208" s="169" t="str">
        <f t="shared" si="85"/>
        <v>E1Z</v>
      </c>
      <c r="B208" s="159" t="str">
        <f>$B$16</f>
        <v>Z</v>
      </c>
      <c r="C208" s="568"/>
      <c r="D208" s="495"/>
      <c r="E208" s="496"/>
      <c r="F208" s="497"/>
      <c r="G208" s="208"/>
      <c r="H208" s="499"/>
      <c r="I208" s="128" t="str">
        <f>$I$16</f>
        <v>Others</v>
      </c>
      <c r="J208" s="90"/>
      <c r="K208" s="90"/>
      <c r="L208" s="90"/>
      <c r="M208" s="90"/>
      <c r="N208" s="90"/>
      <c r="O208" s="102"/>
      <c r="P208" s="90"/>
      <c r="Q208" s="90"/>
      <c r="R208" s="90"/>
      <c r="S208" s="90"/>
      <c r="T208" s="90"/>
      <c r="U208" s="102"/>
      <c r="V208" s="90"/>
      <c r="W208" s="90"/>
      <c r="X208" s="90"/>
      <c r="Y208" s="90"/>
      <c r="Z208" s="91"/>
      <c r="AA208" s="90"/>
      <c r="AB208" s="91"/>
      <c r="AC208" s="90"/>
      <c r="AD208" s="90"/>
      <c r="AE208" s="90"/>
      <c r="AF208" s="90"/>
      <c r="AG208" s="259"/>
      <c r="AH208" s="259"/>
      <c r="AI208" s="259"/>
      <c r="AJ208" s="259"/>
      <c r="AK208" s="259"/>
      <c r="AL208" s="259"/>
      <c r="AM208" s="259"/>
      <c r="AN208" s="259"/>
      <c r="AO208" s="259"/>
      <c r="AP208" s="259"/>
      <c r="AQ208" s="259"/>
      <c r="AR208" s="259"/>
      <c r="AS208" s="259"/>
      <c r="AT208" s="259"/>
      <c r="AU208" s="259"/>
      <c r="AV208" s="259"/>
      <c r="AW208" s="259"/>
      <c r="AX208" s="259"/>
      <c r="AY208" s="434"/>
      <c r="AZ208" s="435"/>
      <c r="BA208" s="262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1"/>
      <c r="BM208" s="287">
        <f t="shared" si="83"/>
        <v>0</v>
      </c>
      <c r="BS208" s="3"/>
      <c r="BT208" s="3"/>
      <c r="BU208" s="3"/>
      <c r="BV208" s="3"/>
    </row>
    <row r="209" spans="1:74" ht="12.75" customHeight="1">
      <c r="A209" s="157" t="s">
        <v>10</v>
      </c>
      <c r="B209" s="168" t="s">
        <v>226</v>
      </c>
      <c r="C209" s="568"/>
      <c r="D209" s="500" t="s">
        <v>162</v>
      </c>
      <c r="E209" s="501"/>
      <c r="F209" s="502"/>
      <c r="G209" s="486" t="s">
        <v>64</v>
      </c>
      <c r="H209" s="487"/>
      <c r="I209" s="487"/>
      <c r="J209" s="24">
        <f t="shared" ref="J209:AO209" si="86">J210+J211</f>
        <v>0</v>
      </c>
      <c r="K209" s="24">
        <f t="shared" si="86"/>
        <v>0</v>
      </c>
      <c r="L209" s="24">
        <f t="shared" si="86"/>
        <v>0</v>
      </c>
      <c r="M209" s="24">
        <f t="shared" si="86"/>
        <v>0</v>
      </c>
      <c r="N209" s="24">
        <f t="shared" si="86"/>
        <v>0</v>
      </c>
      <c r="O209" s="46">
        <f t="shared" si="86"/>
        <v>0</v>
      </c>
      <c r="P209" s="24">
        <f t="shared" si="86"/>
        <v>0</v>
      </c>
      <c r="Q209" s="24">
        <f t="shared" si="86"/>
        <v>0</v>
      </c>
      <c r="R209" s="24">
        <f t="shared" si="86"/>
        <v>0</v>
      </c>
      <c r="S209" s="25">
        <f t="shared" si="86"/>
        <v>0</v>
      </c>
      <c r="T209" s="24">
        <f t="shared" si="86"/>
        <v>0</v>
      </c>
      <c r="U209" s="44">
        <f t="shared" si="86"/>
        <v>0</v>
      </c>
      <c r="V209" s="24">
        <f t="shared" si="86"/>
        <v>0</v>
      </c>
      <c r="W209" s="24">
        <f t="shared" si="86"/>
        <v>0</v>
      </c>
      <c r="X209" s="25">
        <f t="shared" si="86"/>
        <v>0</v>
      </c>
      <c r="Y209" s="15">
        <f t="shared" si="86"/>
        <v>0</v>
      </c>
      <c r="Z209" s="25">
        <f t="shared" si="86"/>
        <v>0</v>
      </c>
      <c r="AA209" s="25">
        <f t="shared" si="86"/>
        <v>0</v>
      </c>
      <c r="AB209" s="25">
        <f t="shared" si="86"/>
        <v>28855</v>
      </c>
      <c r="AC209" s="25">
        <f t="shared" si="86"/>
        <v>47881</v>
      </c>
      <c r="AD209" s="25">
        <f t="shared" si="86"/>
        <v>36955</v>
      </c>
      <c r="AE209" s="25">
        <f t="shared" si="86"/>
        <v>38947</v>
      </c>
      <c r="AF209" s="25">
        <f t="shared" si="86"/>
        <v>50103</v>
      </c>
      <c r="AG209" s="289">
        <f t="shared" si="86"/>
        <v>31695</v>
      </c>
      <c r="AH209" s="289">
        <f t="shared" si="86"/>
        <v>25330</v>
      </c>
      <c r="AI209" s="289">
        <f t="shared" si="86"/>
        <v>29243</v>
      </c>
      <c r="AJ209" s="289">
        <f t="shared" si="86"/>
        <v>0</v>
      </c>
      <c r="AK209" s="289">
        <f t="shared" si="86"/>
        <v>0</v>
      </c>
      <c r="AL209" s="289">
        <f t="shared" si="86"/>
        <v>0</v>
      </c>
      <c r="AM209" s="289">
        <f t="shared" si="86"/>
        <v>0</v>
      </c>
      <c r="AN209" s="289">
        <f t="shared" si="86"/>
        <v>0</v>
      </c>
      <c r="AO209" s="289">
        <f t="shared" si="86"/>
        <v>0</v>
      </c>
      <c r="AP209" s="289">
        <f t="shared" ref="AP209:BL209" si="87">AP210+AP211</f>
        <v>0</v>
      </c>
      <c r="AQ209" s="289">
        <f t="shared" si="87"/>
        <v>0</v>
      </c>
      <c r="AR209" s="289">
        <f t="shared" si="87"/>
        <v>0</v>
      </c>
      <c r="AS209" s="289">
        <f t="shared" si="87"/>
        <v>0</v>
      </c>
      <c r="AT209" s="289">
        <f t="shared" si="87"/>
        <v>0</v>
      </c>
      <c r="AU209" s="289">
        <f t="shared" si="87"/>
        <v>0</v>
      </c>
      <c r="AV209" s="289">
        <f t="shared" si="87"/>
        <v>0</v>
      </c>
      <c r="AW209" s="289">
        <f t="shared" si="87"/>
        <v>0</v>
      </c>
      <c r="AX209" s="289">
        <f t="shared" si="87"/>
        <v>0</v>
      </c>
      <c r="AY209" s="52">
        <f t="shared" si="87"/>
        <v>7197</v>
      </c>
      <c r="AZ209" s="438">
        <f t="shared" si="87"/>
        <v>29243</v>
      </c>
      <c r="BA209" s="277">
        <f t="shared" si="87"/>
        <v>1783</v>
      </c>
      <c r="BB209" s="278">
        <f t="shared" si="87"/>
        <v>1957</v>
      </c>
      <c r="BC209" s="278">
        <f t="shared" si="87"/>
        <v>3353</v>
      </c>
      <c r="BD209" s="278">
        <f t="shared" si="87"/>
        <v>2203</v>
      </c>
      <c r="BE209" s="278">
        <f t="shared" si="87"/>
        <v>2370</v>
      </c>
      <c r="BF209" s="278">
        <f t="shared" si="87"/>
        <v>2276</v>
      </c>
      <c r="BG209" s="278">
        <f t="shared" si="87"/>
        <v>981</v>
      </c>
      <c r="BH209" s="278">
        <f t="shared" si="87"/>
        <v>1775</v>
      </c>
      <c r="BI209" s="278">
        <f t="shared" si="87"/>
        <v>5348</v>
      </c>
      <c r="BJ209" s="278">
        <f t="shared" si="87"/>
        <v>7197</v>
      </c>
      <c r="BK209" s="278">
        <f t="shared" si="87"/>
        <v>0</v>
      </c>
      <c r="BL209" s="276">
        <f t="shared" si="87"/>
        <v>0</v>
      </c>
      <c r="BM209" s="290">
        <f t="shared" si="70"/>
        <v>289009</v>
      </c>
      <c r="BN209" s="293"/>
    </row>
    <row r="210" spans="1:74" ht="12.75" customHeight="1">
      <c r="A210" s="169" t="str">
        <f>B$209&amp;B210</f>
        <v>E19</v>
      </c>
      <c r="B210" s="159" t="str">
        <f>$B$6</f>
        <v>9</v>
      </c>
      <c r="C210" s="568"/>
      <c r="D210" s="492"/>
      <c r="E210" s="493"/>
      <c r="F210" s="494"/>
      <c r="G210" s="210"/>
      <c r="H210" s="488" t="s">
        <v>69</v>
      </c>
      <c r="I210" s="489"/>
      <c r="J210" s="12"/>
      <c r="K210" s="12"/>
      <c r="L210" s="12"/>
      <c r="M210" s="12"/>
      <c r="N210" s="12"/>
      <c r="O210" s="13"/>
      <c r="P210" s="12"/>
      <c r="Q210" s="12"/>
      <c r="R210" s="12"/>
      <c r="S210" s="12"/>
      <c r="T210" s="12"/>
      <c r="U210" s="13"/>
      <c r="V210" s="12"/>
      <c r="W210" s="12"/>
      <c r="X210" s="12"/>
      <c r="Y210" s="12"/>
      <c r="Z210" s="14"/>
      <c r="AA210" s="14"/>
      <c r="AB210" s="14">
        <v>28855</v>
      </c>
      <c r="AC210" s="14">
        <v>47653</v>
      </c>
      <c r="AD210" s="14">
        <v>36807</v>
      </c>
      <c r="AE210" s="14">
        <v>38844</v>
      </c>
      <c r="AF210" s="14">
        <v>50022</v>
      </c>
      <c r="AG210" s="244">
        <v>31643</v>
      </c>
      <c r="AH210" s="244">
        <v>25135</v>
      </c>
      <c r="AI210" s="244">
        <v>29007</v>
      </c>
      <c r="AJ210" s="244"/>
      <c r="AK210" s="244"/>
      <c r="AL210" s="244"/>
      <c r="AM210" s="244"/>
      <c r="AN210" s="244"/>
      <c r="AO210" s="244"/>
      <c r="AP210" s="244"/>
      <c r="AQ210" s="244"/>
      <c r="AR210" s="244"/>
      <c r="AS210" s="244"/>
      <c r="AT210" s="244"/>
      <c r="AU210" s="244"/>
      <c r="AV210" s="244"/>
      <c r="AW210" s="244"/>
      <c r="AX210" s="245"/>
      <c r="AY210" s="436">
        <v>7136</v>
      </c>
      <c r="AZ210" s="437">
        <v>29007</v>
      </c>
      <c r="BA210" s="267">
        <v>1753</v>
      </c>
      <c r="BB210" s="268">
        <v>1945</v>
      </c>
      <c r="BC210" s="268">
        <v>3348</v>
      </c>
      <c r="BD210" s="268">
        <v>2196</v>
      </c>
      <c r="BE210" s="268">
        <v>2352</v>
      </c>
      <c r="BF210" s="268">
        <v>2220</v>
      </c>
      <c r="BG210" s="268">
        <v>962</v>
      </c>
      <c r="BH210" s="268">
        <v>1762</v>
      </c>
      <c r="BI210" s="268">
        <v>5333</v>
      </c>
      <c r="BJ210" s="268">
        <v>7136</v>
      </c>
      <c r="BK210" s="268"/>
      <c r="BL210" s="266"/>
      <c r="BM210" s="281">
        <f t="shared" si="70"/>
        <v>287966</v>
      </c>
      <c r="BN210" s="293"/>
    </row>
    <row r="211" spans="1:74" ht="12.75" customHeight="1">
      <c r="A211" s="169"/>
      <c r="C211" s="568"/>
      <c r="D211" s="492"/>
      <c r="E211" s="493"/>
      <c r="F211" s="494"/>
      <c r="G211" s="211"/>
      <c r="H211" s="490" t="s">
        <v>62</v>
      </c>
      <c r="I211" s="491"/>
      <c r="J211" s="17">
        <f t="shared" ref="J211:AO211" si="88">SUM(J212:J220)</f>
        <v>0</v>
      </c>
      <c r="K211" s="17">
        <f t="shared" si="88"/>
        <v>0</v>
      </c>
      <c r="L211" s="17">
        <f t="shared" si="88"/>
        <v>0</v>
      </c>
      <c r="M211" s="17">
        <f t="shared" si="88"/>
        <v>0</v>
      </c>
      <c r="N211" s="17">
        <f t="shared" si="88"/>
        <v>0</v>
      </c>
      <c r="O211" s="47">
        <f t="shared" si="88"/>
        <v>0</v>
      </c>
      <c r="P211" s="17">
        <f t="shared" si="88"/>
        <v>0</v>
      </c>
      <c r="Q211" s="17">
        <f t="shared" si="88"/>
        <v>0</v>
      </c>
      <c r="R211" s="17">
        <f t="shared" si="88"/>
        <v>0</v>
      </c>
      <c r="S211" s="26">
        <f t="shared" si="88"/>
        <v>0</v>
      </c>
      <c r="T211" s="17">
        <f t="shared" si="88"/>
        <v>0</v>
      </c>
      <c r="U211" s="43">
        <f t="shared" si="88"/>
        <v>0</v>
      </c>
      <c r="V211" s="17">
        <f t="shared" si="88"/>
        <v>0</v>
      </c>
      <c r="W211" s="17">
        <f t="shared" si="88"/>
        <v>0</v>
      </c>
      <c r="X211" s="17">
        <f t="shared" si="88"/>
        <v>0</v>
      </c>
      <c r="Y211" s="17">
        <f t="shared" si="88"/>
        <v>0</v>
      </c>
      <c r="Z211" s="17">
        <f t="shared" si="88"/>
        <v>0</v>
      </c>
      <c r="AA211" s="26">
        <f t="shared" si="88"/>
        <v>0</v>
      </c>
      <c r="AB211" s="17">
        <f t="shared" si="88"/>
        <v>0</v>
      </c>
      <c r="AC211" s="17">
        <f t="shared" si="88"/>
        <v>228</v>
      </c>
      <c r="AD211" s="17">
        <f t="shared" si="88"/>
        <v>148</v>
      </c>
      <c r="AE211" s="17">
        <f t="shared" si="88"/>
        <v>103</v>
      </c>
      <c r="AF211" s="17">
        <f t="shared" si="88"/>
        <v>81</v>
      </c>
      <c r="AG211" s="282">
        <f t="shared" si="88"/>
        <v>52</v>
      </c>
      <c r="AH211" s="282">
        <f t="shared" si="88"/>
        <v>195</v>
      </c>
      <c r="AI211" s="282">
        <f t="shared" si="88"/>
        <v>236</v>
      </c>
      <c r="AJ211" s="282">
        <f t="shared" si="88"/>
        <v>0</v>
      </c>
      <c r="AK211" s="282">
        <f t="shared" si="88"/>
        <v>0</v>
      </c>
      <c r="AL211" s="282">
        <f t="shared" si="88"/>
        <v>0</v>
      </c>
      <c r="AM211" s="282">
        <f t="shared" si="88"/>
        <v>0</v>
      </c>
      <c r="AN211" s="282">
        <f t="shared" si="88"/>
        <v>0</v>
      </c>
      <c r="AO211" s="282">
        <f t="shared" si="88"/>
        <v>0</v>
      </c>
      <c r="AP211" s="282">
        <f t="shared" ref="AP211:BL211" si="89">SUM(AP212:AP220)</f>
        <v>0</v>
      </c>
      <c r="AQ211" s="282">
        <f t="shared" si="89"/>
        <v>0</v>
      </c>
      <c r="AR211" s="282">
        <f t="shared" si="89"/>
        <v>0</v>
      </c>
      <c r="AS211" s="282">
        <f t="shared" si="89"/>
        <v>0</v>
      </c>
      <c r="AT211" s="282">
        <f t="shared" si="89"/>
        <v>0</v>
      </c>
      <c r="AU211" s="282">
        <f t="shared" si="89"/>
        <v>0</v>
      </c>
      <c r="AV211" s="282">
        <f t="shared" si="89"/>
        <v>0</v>
      </c>
      <c r="AW211" s="282">
        <f t="shared" si="89"/>
        <v>0</v>
      </c>
      <c r="AX211" s="282">
        <f t="shared" si="89"/>
        <v>0</v>
      </c>
      <c r="AY211" s="26">
        <f t="shared" si="89"/>
        <v>61</v>
      </c>
      <c r="AZ211" s="439">
        <f t="shared" si="89"/>
        <v>236</v>
      </c>
      <c r="BA211" s="281">
        <f t="shared" si="89"/>
        <v>30</v>
      </c>
      <c r="BB211" s="282">
        <f t="shared" si="89"/>
        <v>12</v>
      </c>
      <c r="BC211" s="282">
        <f t="shared" si="89"/>
        <v>5</v>
      </c>
      <c r="BD211" s="282">
        <f t="shared" si="89"/>
        <v>7</v>
      </c>
      <c r="BE211" s="282">
        <f t="shared" si="89"/>
        <v>18</v>
      </c>
      <c r="BF211" s="282">
        <f t="shared" si="89"/>
        <v>56</v>
      </c>
      <c r="BG211" s="282">
        <f t="shared" si="89"/>
        <v>19</v>
      </c>
      <c r="BH211" s="282">
        <f t="shared" si="89"/>
        <v>13</v>
      </c>
      <c r="BI211" s="282">
        <f t="shared" si="89"/>
        <v>15</v>
      </c>
      <c r="BJ211" s="282">
        <f t="shared" si="89"/>
        <v>61</v>
      </c>
      <c r="BK211" s="282">
        <f t="shared" si="89"/>
        <v>0</v>
      </c>
      <c r="BL211" s="280">
        <f t="shared" si="89"/>
        <v>0</v>
      </c>
      <c r="BM211" s="281">
        <f t="shared" si="70"/>
        <v>1043</v>
      </c>
      <c r="BN211" s="293"/>
    </row>
    <row r="212" spans="1:74" ht="12.75" customHeight="1">
      <c r="A212" s="169" t="str">
        <f t="shared" ref="A212:A220" si="90">B$209&amp;B212</f>
        <v>E11</v>
      </c>
      <c r="B212" s="159" t="str">
        <f>$B$8</f>
        <v>1</v>
      </c>
      <c r="C212" s="568"/>
      <c r="D212" s="492"/>
      <c r="E212" s="493"/>
      <c r="F212" s="494"/>
      <c r="G212" s="213"/>
      <c r="H212" s="210"/>
      <c r="I212" s="127" t="str">
        <f>$I$8</f>
        <v>N.AMERICA</v>
      </c>
      <c r="J212" s="20"/>
      <c r="K212" s="20"/>
      <c r="L212" s="20"/>
      <c r="M212" s="20"/>
      <c r="N212" s="20"/>
      <c r="O212" s="28"/>
      <c r="P212" s="20"/>
      <c r="Q212" s="20"/>
      <c r="R212" s="20"/>
      <c r="S212" s="20"/>
      <c r="T212" s="20"/>
      <c r="U212" s="28"/>
      <c r="V212" s="20"/>
      <c r="W212" s="20"/>
      <c r="X212" s="20"/>
      <c r="Y212" s="20"/>
      <c r="Z212" s="21"/>
      <c r="AA212" s="21"/>
      <c r="AB212" s="21"/>
      <c r="AC212" s="21"/>
      <c r="AD212" s="21"/>
      <c r="AE212" s="21"/>
      <c r="AF212" s="21"/>
      <c r="AG212" s="248"/>
      <c r="AH212" s="248"/>
      <c r="AI212" s="248"/>
      <c r="AJ212" s="248"/>
      <c r="AK212" s="248"/>
      <c r="AL212" s="248"/>
      <c r="AM212" s="248"/>
      <c r="AN212" s="248"/>
      <c r="AO212" s="248"/>
      <c r="AP212" s="248"/>
      <c r="AQ212" s="248"/>
      <c r="AR212" s="248"/>
      <c r="AS212" s="248"/>
      <c r="AT212" s="248"/>
      <c r="AU212" s="248"/>
      <c r="AV212" s="248"/>
      <c r="AW212" s="248"/>
      <c r="AX212" s="248"/>
      <c r="AY212" s="430"/>
      <c r="AZ212" s="431"/>
      <c r="BA212" s="250"/>
      <c r="BB212" s="251"/>
      <c r="BC212" s="251"/>
      <c r="BD212" s="251"/>
      <c r="BE212" s="251"/>
      <c r="BF212" s="251"/>
      <c r="BG212" s="251"/>
      <c r="BH212" s="251"/>
      <c r="BI212" s="251"/>
      <c r="BJ212" s="251"/>
      <c r="BK212" s="251"/>
      <c r="BL212" s="249"/>
      <c r="BM212" s="290">
        <f t="shared" si="70"/>
        <v>0</v>
      </c>
      <c r="BN212" s="293"/>
    </row>
    <row r="213" spans="1:74" ht="12.75" customHeight="1">
      <c r="A213" s="169" t="str">
        <f t="shared" si="90"/>
        <v>E12</v>
      </c>
      <c r="B213" s="159" t="str">
        <f>$B$9</f>
        <v>2</v>
      </c>
      <c r="C213" s="568"/>
      <c r="D213" s="492"/>
      <c r="E213" s="493"/>
      <c r="F213" s="494"/>
      <c r="G213" s="213"/>
      <c r="H213" s="210"/>
      <c r="I213" s="122" t="str">
        <f>$I$9</f>
        <v>CS.AMERICA</v>
      </c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3"/>
      <c r="AA213" s="93"/>
      <c r="AB213" s="93"/>
      <c r="AC213" s="93"/>
      <c r="AD213" s="93"/>
      <c r="AE213" s="93"/>
      <c r="AF213" s="93"/>
      <c r="AG213" s="253"/>
      <c r="AH213" s="253"/>
      <c r="AI213" s="253"/>
      <c r="AJ213" s="253"/>
      <c r="AK213" s="253"/>
      <c r="AL213" s="253"/>
      <c r="AM213" s="253"/>
      <c r="AN213" s="253"/>
      <c r="AO213" s="253"/>
      <c r="AP213" s="253"/>
      <c r="AQ213" s="253"/>
      <c r="AR213" s="253"/>
      <c r="AS213" s="253"/>
      <c r="AT213" s="253"/>
      <c r="AU213" s="253"/>
      <c r="AV213" s="253"/>
      <c r="AW213" s="253"/>
      <c r="AX213" s="253"/>
      <c r="AY213" s="432"/>
      <c r="AZ213" s="433"/>
      <c r="BA213" s="255"/>
      <c r="BB213" s="256"/>
      <c r="BC213" s="256"/>
      <c r="BD213" s="256"/>
      <c r="BE213" s="256"/>
      <c r="BF213" s="256"/>
      <c r="BG213" s="256"/>
      <c r="BH213" s="256"/>
      <c r="BI213" s="256"/>
      <c r="BJ213" s="256"/>
      <c r="BK213" s="256"/>
      <c r="BL213" s="254"/>
      <c r="BM213" s="284">
        <f t="shared" si="70"/>
        <v>0</v>
      </c>
      <c r="BN213" s="293"/>
    </row>
    <row r="214" spans="1:74" ht="12.75" customHeight="1">
      <c r="A214" s="169" t="str">
        <f t="shared" si="90"/>
        <v>E13</v>
      </c>
      <c r="B214" s="159" t="str">
        <f>$B$10</f>
        <v>3</v>
      </c>
      <c r="C214" s="568"/>
      <c r="D214" s="492"/>
      <c r="E214" s="493"/>
      <c r="F214" s="494"/>
      <c r="G214" s="205"/>
      <c r="H214" s="210"/>
      <c r="I214" s="122" t="str">
        <f>$I$10</f>
        <v>Europe</v>
      </c>
      <c r="J214" s="92"/>
      <c r="K214" s="92"/>
      <c r="L214" s="92"/>
      <c r="M214" s="92"/>
      <c r="N214" s="92"/>
      <c r="O214" s="94"/>
      <c r="P214" s="92"/>
      <c r="Q214" s="92"/>
      <c r="R214" s="92"/>
      <c r="S214" s="92"/>
      <c r="T214" s="92"/>
      <c r="U214" s="94"/>
      <c r="V214" s="92"/>
      <c r="W214" s="92"/>
      <c r="X214" s="92"/>
      <c r="Y214" s="92"/>
      <c r="Z214" s="93"/>
      <c r="AA214" s="93"/>
      <c r="AB214" s="93"/>
      <c r="AC214" s="93"/>
      <c r="AD214" s="93"/>
      <c r="AE214" s="93"/>
      <c r="AF214" s="93"/>
      <c r="AG214" s="253"/>
      <c r="AH214" s="253"/>
      <c r="AI214" s="253"/>
      <c r="AJ214" s="253"/>
      <c r="AK214" s="253"/>
      <c r="AL214" s="253"/>
      <c r="AM214" s="253"/>
      <c r="AN214" s="253"/>
      <c r="AO214" s="253"/>
      <c r="AP214" s="253"/>
      <c r="AQ214" s="253"/>
      <c r="AR214" s="253"/>
      <c r="AS214" s="253"/>
      <c r="AT214" s="253"/>
      <c r="AU214" s="253"/>
      <c r="AV214" s="253"/>
      <c r="AW214" s="253"/>
      <c r="AX214" s="253"/>
      <c r="AY214" s="432"/>
      <c r="AZ214" s="433"/>
      <c r="BA214" s="255"/>
      <c r="BB214" s="256"/>
      <c r="BC214" s="256"/>
      <c r="BD214" s="256"/>
      <c r="BE214" s="256"/>
      <c r="BF214" s="256"/>
      <c r="BG214" s="256"/>
      <c r="BH214" s="256"/>
      <c r="BI214" s="256"/>
      <c r="BJ214" s="256"/>
      <c r="BK214" s="256"/>
      <c r="BL214" s="254"/>
      <c r="BM214" s="284">
        <f t="shared" si="70"/>
        <v>0</v>
      </c>
      <c r="BN214" s="293"/>
    </row>
    <row r="215" spans="1:74" ht="12.75" customHeight="1">
      <c r="A215" s="169" t="str">
        <f t="shared" si="90"/>
        <v>E14</v>
      </c>
      <c r="B215" s="159" t="str">
        <f>$B$11</f>
        <v>4</v>
      </c>
      <c r="C215" s="568"/>
      <c r="D215" s="492"/>
      <c r="E215" s="493"/>
      <c r="F215" s="494"/>
      <c r="G215" s="205"/>
      <c r="H215" s="498"/>
      <c r="I215" s="122" t="str">
        <f>$I$11</f>
        <v>ASIA</v>
      </c>
      <c r="J215" s="92"/>
      <c r="K215" s="92"/>
      <c r="L215" s="92"/>
      <c r="M215" s="92"/>
      <c r="N215" s="92"/>
      <c r="O215" s="94"/>
      <c r="P215" s="92"/>
      <c r="Q215" s="92"/>
      <c r="R215" s="92"/>
      <c r="S215" s="92"/>
      <c r="T215" s="92"/>
      <c r="U215" s="94"/>
      <c r="V215" s="92"/>
      <c r="W215" s="92"/>
      <c r="X215" s="92"/>
      <c r="Y215" s="92"/>
      <c r="Z215" s="93"/>
      <c r="AA215" s="92"/>
      <c r="AB215" s="93"/>
      <c r="AC215" s="92"/>
      <c r="AD215" s="92"/>
      <c r="AE215" s="92"/>
      <c r="AF215" s="92"/>
      <c r="AG215" s="258">
        <v>1</v>
      </c>
      <c r="AH215" s="258">
        <v>132</v>
      </c>
      <c r="AI215" s="258">
        <v>194</v>
      </c>
      <c r="AJ215" s="258"/>
      <c r="AK215" s="258"/>
      <c r="AL215" s="258"/>
      <c r="AM215" s="258"/>
      <c r="AN215" s="258"/>
      <c r="AO215" s="258"/>
      <c r="AP215" s="258"/>
      <c r="AQ215" s="258"/>
      <c r="AR215" s="258"/>
      <c r="AS215" s="258"/>
      <c r="AT215" s="258"/>
      <c r="AU215" s="258"/>
      <c r="AV215" s="258"/>
      <c r="AW215" s="258"/>
      <c r="AX215" s="258"/>
      <c r="AY215" s="432">
        <v>54</v>
      </c>
      <c r="AZ215" s="433">
        <v>194</v>
      </c>
      <c r="BA215" s="255">
        <v>27</v>
      </c>
      <c r="BB215" s="256">
        <v>8</v>
      </c>
      <c r="BC215" s="256">
        <v>2</v>
      </c>
      <c r="BD215" s="256">
        <v>6</v>
      </c>
      <c r="BE215" s="256">
        <v>14</v>
      </c>
      <c r="BF215" s="256">
        <v>49</v>
      </c>
      <c r="BG215" s="256">
        <v>13</v>
      </c>
      <c r="BH215" s="256">
        <v>10</v>
      </c>
      <c r="BI215" s="256">
        <v>11</v>
      </c>
      <c r="BJ215" s="256">
        <v>54</v>
      </c>
      <c r="BK215" s="256"/>
      <c r="BL215" s="254"/>
      <c r="BM215" s="284">
        <f t="shared" si="70"/>
        <v>327</v>
      </c>
      <c r="BN215" s="293"/>
    </row>
    <row r="216" spans="1:74" ht="12.75" customHeight="1">
      <c r="A216" s="169" t="str">
        <f t="shared" si="90"/>
        <v>E1C</v>
      </c>
      <c r="B216" s="159" t="s">
        <v>204</v>
      </c>
      <c r="C216" s="568"/>
      <c r="D216" s="492"/>
      <c r="E216" s="493"/>
      <c r="F216" s="494"/>
      <c r="G216" s="211"/>
      <c r="H216" s="498"/>
      <c r="I216" s="122" t="s">
        <v>205</v>
      </c>
      <c r="J216" s="92"/>
      <c r="K216" s="92"/>
      <c r="L216" s="92"/>
      <c r="M216" s="92"/>
      <c r="N216" s="92"/>
      <c r="O216" s="94"/>
      <c r="P216" s="92"/>
      <c r="Q216" s="92"/>
      <c r="R216" s="92"/>
      <c r="S216" s="92"/>
      <c r="T216" s="92"/>
      <c r="U216" s="94"/>
      <c r="V216" s="92"/>
      <c r="W216" s="92"/>
      <c r="X216" s="92"/>
      <c r="Y216" s="92"/>
      <c r="Z216" s="93"/>
      <c r="AA216" s="92"/>
      <c r="AB216" s="93"/>
      <c r="AC216" s="92">
        <v>228</v>
      </c>
      <c r="AD216" s="92">
        <v>148</v>
      </c>
      <c r="AE216" s="92">
        <v>103</v>
      </c>
      <c r="AF216" s="92">
        <v>81</v>
      </c>
      <c r="AG216" s="258">
        <v>51</v>
      </c>
      <c r="AH216" s="258">
        <v>63</v>
      </c>
      <c r="AI216" s="258">
        <v>42</v>
      </c>
      <c r="AJ216" s="258"/>
      <c r="AK216" s="258"/>
      <c r="AL216" s="258"/>
      <c r="AM216" s="258"/>
      <c r="AN216" s="258"/>
      <c r="AO216" s="258"/>
      <c r="AP216" s="258"/>
      <c r="AQ216" s="258"/>
      <c r="AR216" s="258"/>
      <c r="AS216" s="258"/>
      <c r="AT216" s="258"/>
      <c r="AU216" s="258"/>
      <c r="AV216" s="258"/>
      <c r="AW216" s="258"/>
      <c r="AX216" s="258"/>
      <c r="AY216" s="432">
        <v>7</v>
      </c>
      <c r="AZ216" s="433">
        <v>42</v>
      </c>
      <c r="BA216" s="255">
        <v>3</v>
      </c>
      <c r="BB216" s="256">
        <v>4</v>
      </c>
      <c r="BC216" s="256">
        <v>3</v>
      </c>
      <c r="BD216" s="256">
        <v>1</v>
      </c>
      <c r="BE216" s="256">
        <v>4</v>
      </c>
      <c r="BF216" s="256">
        <v>7</v>
      </c>
      <c r="BG216" s="256">
        <v>6</v>
      </c>
      <c r="BH216" s="256">
        <v>3</v>
      </c>
      <c r="BI216" s="256">
        <v>4</v>
      </c>
      <c r="BJ216" s="256">
        <v>7</v>
      </c>
      <c r="BK216" s="256"/>
      <c r="BL216" s="254"/>
      <c r="BM216" s="255">
        <f>SUM(J216:AX216)</f>
        <v>716</v>
      </c>
      <c r="BS216" s="3"/>
      <c r="BT216" s="3"/>
      <c r="BU216" s="3"/>
      <c r="BV216" s="3"/>
    </row>
    <row r="217" spans="1:74" ht="13.2" customHeight="1">
      <c r="A217" s="169" t="str">
        <f t="shared" si="90"/>
        <v>E15</v>
      </c>
      <c r="B217" s="159" t="str">
        <f>$B$13</f>
        <v>5</v>
      </c>
      <c r="C217" s="568"/>
      <c r="D217" s="492"/>
      <c r="E217" s="493"/>
      <c r="F217" s="494"/>
      <c r="G217" s="211"/>
      <c r="H217" s="498"/>
      <c r="I217" s="122" t="str">
        <f>$I$13</f>
        <v>OCE</v>
      </c>
      <c r="J217" s="92"/>
      <c r="K217" s="92"/>
      <c r="L217" s="92"/>
      <c r="M217" s="92"/>
      <c r="N217" s="92"/>
      <c r="O217" s="94"/>
      <c r="P217" s="92"/>
      <c r="Q217" s="92"/>
      <c r="R217" s="92"/>
      <c r="S217" s="92"/>
      <c r="T217" s="92"/>
      <c r="U217" s="94"/>
      <c r="V217" s="92"/>
      <c r="W217" s="92"/>
      <c r="X217" s="92"/>
      <c r="Y217" s="92"/>
      <c r="Z217" s="93"/>
      <c r="AA217" s="92"/>
      <c r="AB217" s="93"/>
      <c r="AC217" s="92"/>
      <c r="AD217" s="92"/>
      <c r="AE217" s="92"/>
      <c r="AF217" s="92"/>
      <c r="AG217" s="258"/>
      <c r="AH217" s="258"/>
      <c r="AI217" s="258"/>
      <c r="AJ217" s="258"/>
      <c r="AK217" s="258"/>
      <c r="AL217" s="258"/>
      <c r="AM217" s="258"/>
      <c r="AN217" s="258"/>
      <c r="AO217" s="258"/>
      <c r="AP217" s="258"/>
      <c r="AQ217" s="258"/>
      <c r="AR217" s="258"/>
      <c r="AS217" s="258"/>
      <c r="AT217" s="258"/>
      <c r="AU217" s="258"/>
      <c r="AV217" s="258"/>
      <c r="AW217" s="258"/>
      <c r="AX217" s="258"/>
      <c r="AY217" s="432"/>
      <c r="AZ217" s="433"/>
      <c r="BA217" s="255"/>
      <c r="BB217" s="256"/>
      <c r="BC217" s="256"/>
      <c r="BD217" s="256"/>
      <c r="BE217" s="256"/>
      <c r="BF217" s="256"/>
      <c r="BG217" s="256"/>
      <c r="BH217" s="256"/>
      <c r="BI217" s="256"/>
      <c r="BJ217" s="256"/>
      <c r="BK217" s="256"/>
      <c r="BL217" s="254"/>
      <c r="BM217" s="284">
        <f t="shared" si="70"/>
        <v>0</v>
      </c>
      <c r="BS217" s="3"/>
      <c r="BT217" s="3"/>
      <c r="BU217" s="3"/>
      <c r="BV217" s="3"/>
    </row>
    <row r="218" spans="1:74" ht="13.2" customHeight="1">
      <c r="A218" s="169" t="str">
        <f t="shared" si="90"/>
        <v>E16</v>
      </c>
      <c r="B218" s="159" t="str">
        <f>$B$14</f>
        <v>6</v>
      </c>
      <c r="C218" s="568"/>
      <c r="D218" s="492"/>
      <c r="E218" s="493"/>
      <c r="F218" s="494"/>
      <c r="G218" s="213"/>
      <c r="H218" s="498"/>
      <c r="I218" s="122" t="str">
        <f>$I$14</f>
        <v>MIDDLE EAS</v>
      </c>
      <c r="J218" s="92"/>
      <c r="K218" s="92"/>
      <c r="L218" s="92"/>
      <c r="M218" s="92"/>
      <c r="N218" s="92"/>
      <c r="O218" s="94"/>
      <c r="P218" s="92"/>
      <c r="Q218" s="92"/>
      <c r="R218" s="92"/>
      <c r="S218" s="92"/>
      <c r="T218" s="92"/>
      <c r="U218" s="94"/>
      <c r="V218" s="92"/>
      <c r="W218" s="92"/>
      <c r="X218" s="92"/>
      <c r="Y218" s="92"/>
      <c r="Z218" s="93"/>
      <c r="AA218" s="92"/>
      <c r="AB218" s="93"/>
      <c r="AC218" s="92"/>
      <c r="AD218" s="92"/>
      <c r="AE218" s="92"/>
      <c r="AF218" s="92"/>
      <c r="AG218" s="258"/>
      <c r="AH218" s="258"/>
      <c r="AI218" s="258"/>
      <c r="AJ218" s="258"/>
      <c r="AK218" s="258"/>
      <c r="AL218" s="258"/>
      <c r="AM218" s="258"/>
      <c r="AN218" s="258"/>
      <c r="AO218" s="258"/>
      <c r="AP218" s="258"/>
      <c r="AQ218" s="258"/>
      <c r="AR218" s="258"/>
      <c r="AS218" s="258"/>
      <c r="AT218" s="258"/>
      <c r="AU218" s="258"/>
      <c r="AV218" s="258"/>
      <c r="AW218" s="258"/>
      <c r="AX218" s="258"/>
      <c r="AY218" s="432"/>
      <c r="AZ218" s="433"/>
      <c r="BA218" s="255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6"/>
      <c r="BL218" s="254"/>
      <c r="BM218" s="284">
        <f t="shared" si="70"/>
        <v>0</v>
      </c>
      <c r="BS218" s="3"/>
      <c r="BT218" s="3"/>
      <c r="BU218" s="3"/>
      <c r="BV218" s="3"/>
    </row>
    <row r="219" spans="1:74" ht="13.2" customHeight="1">
      <c r="A219" s="169" t="str">
        <f t="shared" si="90"/>
        <v>E17</v>
      </c>
      <c r="B219" s="159" t="str">
        <f>$B$15</f>
        <v>7</v>
      </c>
      <c r="C219" s="568"/>
      <c r="D219" s="492"/>
      <c r="E219" s="493"/>
      <c r="F219" s="494"/>
      <c r="G219" s="213"/>
      <c r="H219" s="498"/>
      <c r="I219" s="122" t="str">
        <f>$I$15</f>
        <v xml:space="preserve">AFRICA   </v>
      </c>
      <c r="J219" s="92"/>
      <c r="K219" s="92"/>
      <c r="L219" s="92"/>
      <c r="M219" s="92"/>
      <c r="N219" s="92"/>
      <c r="O219" s="94"/>
      <c r="P219" s="92"/>
      <c r="Q219" s="92"/>
      <c r="R219" s="92"/>
      <c r="S219" s="92"/>
      <c r="T219" s="92"/>
      <c r="U219" s="94"/>
      <c r="V219" s="92"/>
      <c r="W219" s="92"/>
      <c r="X219" s="92"/>
      <c r="Y219" s="92"/>
      <c r="Z219" s="93"/>
      <c r="AA219" s="92"/>
      <c r="AB219" s="93"/>
      <c r="AC219" s="92"/>
      <c r="AD219" s="92"/>
      <c r="AE219" s="92"/>
      <c r="AF219" s="92"/>
      <c r="AG219" s="258"/>
      <c r="AH219" s="258"/>
      <c r="AI219" s="258"/>
      <c r="AJ219" s="258"/>
      <c r="AK219" s="258"/>
      <c r="AL219" s="258"/>
      <c r="AM219" s="258"/>
      <c r="AN219" s="258"/>
      <c r="AO219" s="258"/>
      <c r="AP219" s="258"/>
      <c r="AQ219" s="258"/>
      <c r="AR219" s="258"/>
      <c r="AS219" s="258"/>
      <c r="AT219" s="258"/>
      <c r="AU219" s="258"/>
      <c r="AV219" s="258"/>
      <c r="AW219" s="258"/>
      <c r="AX219" s="258"/>
      <c r="AY219" s="432"/>
      <c r="AZ219" s="433"/>
      <c r="BA219" s="255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6"/>
      <c r="BL219" s="254"/>
      <c r="BM219" s="284">
        <f t="shared" si="70"/>
        <v>0</v>
      </c>
      <c r="BS219" s="3"/>
      <c r="BT219" s="3"/>
      <c r="BU219" s="3"/>
      <c r="BV219" s="3"/>
    </row>
    <row r="220" spans="1:74" ht="12.75" customHeight="1" thickBot="1">
      <c r="A220" s="169" t="str">
        <f t="shared" si="90"/>
        <v>E1Z</v>
      </c>
      <c r="B220" s="159" t="str">
        <f>$B$16</f>
        <v>Z</v>
      </c>
      <c r="C220" s="568"/>
      <c r="D220" s="495"/>
      <c r="E220" s="496"/>
      <c r="F220" s="497"/>
      <c r="G220" s="208"/>
      <c r="H220" s="499"/>
      <c r="I220" s="128" t="str">
        <f>$I$16</f>
        <v>Others</v>
      </c>
      <c r="J220" s="90"/>
      <c r="K220" s="90"/>
      <c r="L220" s="90"/>
      <c r="M220" s="90"/>
      <c r="N220" s="90"/>
      <c r="O220" s="102"/>
      <c r="P220" s="90"/>
      <c r="Q220" s="90"/>
      <c r="R220" s="90"/>
      <c r="S220" s="90"/>
      <c r="T220" s="90"/>
      <c r="U220" s="102"/>
      <c r="V220" s="90"/>
      <c r="W220" s="90"/>
      <c r="X220" s="90"/>
      <c r="Y220" s="90"/>
      <c r="Z220" s="91"/>
      <c r="AA220" s="90"/>
      <c r="AB220" s="91"/>
      <c r="AC220" s="90"/>
      <c r="AD220" s="90"/>
      <c r="AE220" s="90"/>
      <c r="AF220" s="90"/>
      <c r="AG220" s="259"/>
      <c r="AH220" s="259"/>
      <c r="AI220" s="259"/>
      <c r="AJ220" s="259"/>
      <c r="AK220" s="259"/>
      <c r="AL220" s="259"/>
      <c r="AM220" s="259"/>
      <c r="AN220" s="259"/>
      <c r="AO220" s="259"/>
      <c r="AP220" s="259"/>
      <c r="AQ220" s="259"/>
      <c r="AR220" s="259"/>
      <c r="AS220" s="259"/>
      <c r="AT220" s="259"/>
      <c r="AU220" s="259"/>
      <c r="AV220" s="259"/>
      <c r="AW220" s="259"/>
      <c r="AX220" s="259"/>
      <c r="AY220" s="434"/>
      <c r="AZ220" s="435"/>
      <c r="BA220" s="262"/>
      <c r="BB220" s="263"/>
      <c r="BC220" s="263"/>
      <c r="BD220" s="263"/>
      <c r="BE220" s="263"/>
      <c r="BF220" s="263"/>
      <c r="BG220" s="263"/>
      <c r="BH220" s="263"/>
      <c r="BI220" s="263"/>
      <c r="BJ220" s="263"/>
      <c r="BK220" s="263"/>
      <c r="BL220" s="261"/>
      <c r="BM220" s="287">
        <f t="shared" si="70"/>
        <v>0</v>
      </c>
      <c r="BN220" s="293"/>
    </row>
    <row r="221" spans="1:74" ht="13.2" customHeight="1">
      <c r="A221" s="157" t="s">
        <v>10</v>
      </c>
      <c r="B221" s="168" t="s">
        <v>220</v>
      </c>
      <c r="C221" s="568"/>
      <c r="D221" s="492" t="s">
        <v>662</v>
      </c>
      <c r="E221" s="493"/>
      <c r="F221" s="494"/>
      <c r="G221" s="486" t="s">
        <v>64</v>
      </c>
      <c r="H221" s="487"/>
      <c r="I221" s="487"/>
      <c r="J221" s="24">
        <f t="shared" ref="J221:BL221" si="91">J222+J223</f>
        <v>0</v>
      </c>
      <c r="K221" s="24">
        <f t="shared" si="91"/>
        <v>0</v>
      </c>
      <c r="L221" s="44">
        <f t="shared" si="91"/>
        <v>0</v>
      </c>
      <c r="M221" s="24">
        <f t="shared" si="91"/>
        <v>0</v>
      </c>
      <c r="N221" s="99">
        <f t="shared" si="91"/>
        <v>0</v>
      </c>
      <c r="O221" s="100">
        <f t="shared" si="91"/>
        <v>0</v>
      </c>
      <c r="P221" s="24">
        <f t="shared" si="91"/>
        <v>0</v>
      </c>
      <c r="Q221" s="24">
        <f t="shared" si="91"/>
        <v>0</v>
      </c>
      <c r="R221" s="24">
        <f t="shared" si="91"/>
        <v>0</v>
      </c>
      <c r="S221" s="24">
        <f t="shared" si="91"/>
        <v>0</v>
      </c>
      <c r="T221" s="24">
        <f t="shared" si="91"/>
        <v>0</v>
      </c>
      <c r="U221" s="24">
        <f t="shared" si="91"/>
        <v>0</v>
      </c>
      <c r="V221" s="24">
        <f t="shared" si="91"/>
        <v>0</v>
      </c>
      <c r="W221" s="24">
        <f t="shared" si="91"/>
        <v>0</v>
      </c>
      <c r="X221" s="24">
        <f t="shared" si="91"/>
        <v>0</v>
      </c>
      <c r="Y221" s="24">
        <f t="shared" si="91"/>
        <v>0</v>
      </c>
      <c r="Z221" s="24">
        <f t="shared" si="91"/>
        <v>0</v>
      </c>
      <c r="AA221" s="24">
        <f t="shared" si="91"/>
        <v>0</v>
      </c>
      <c r="AB221" s="24">
        <f t="shared" si="91"/>
        <v>0</v>
      </c>
      <c r="AC221" s="24">
        <f t="shared" si="91"/>
        <v>0</v>
      </c>
      <c r="AD221" s="24">
        <f t="shared" si="91"/>
        <v>0</v>
      </c>
      <c r="AE221" s="24">
        <f t="shared" si="91"/>
        <v>0</v>
      </c>
      <c r="AF221" s="24">
        <f t="shared" si="91"/>
        <v>0</v>
      </c>
      <c r="AG221" s="275">
        <f t="shared" si="91"/>
        <v>0</v>
      </c>
      <c r="AH221" s="275">
        <f t="shared" si="91"/>
        <v>0</v>
      </c>
      <c r="AI221" s="275">
        <f t="shared" si="91"/>
        <v>997</v>
      </c>
      <c r="AJ221" s="275">
        <f t="shared" si="91"/>
        <v>0</v>
      </c>
      <c r="AK221" s="275">
        <f t="shared" si="91"/>
        <v>0</v>
      </c>
      <c r="AL221" s="275">
        <f t="shared" si="91"/>
        <v>0</v>
      </c>
      <c r="AM221" s="275">
        <f t="shared" si="91"/>
        <v>0</v>
      </c>
      <c r="AN221" s="275">
        <f t="shared" si="91"/>
        <v>0</v>
      </c>
      <c r="AO221" s="275">
        <f t="shared" si="91"/>
        <v>0</v>
      </c>
      <c r="AP221" s="275">
        <f t="shared" si="91"/>
        <v>0</v>
      </c>
      <c r="AQ221" s="275">
        <f t="shared" si="91"/>
        <v>0</v>
      </c>
      <c r="AR221" s="275">
        <f t="shared" si="91"/>
        <v>0</v>
      </c>
      <c r="AS221" s="275">
        <f t="shared" si="91"/>
        <v>0</v>
      </c>
      <c r="AT221" s="275">
        <f t="shared" si="91"/>
        <v>0</v>
      </c>
      <c r="AU221" s="275">
        <f t="shared" si="91"/>
        <v>0</v>
      </c>
      <c r="AV221" s="275">
        <f t="shared" si="91"/>
        <v>0</v>
      </c>
      <c r="AW221" s="275">
        <f t="shared" si="91"/>
        <v>0</v>
      </c>
      <c r="AX221" s="275">
        <f t="shared" si="91"/>
        <v>0</v>
      </c>
      <c r="AY221" s="52">
        <f t="shared" si="91"/>
        <v>996</v>
      </c>
      <c r="AZ221" s="438">
        <f t="shared" si="91"/>
        <v>997</v>
      </c>
      <c r="BA221" s="277">
        <f t="shared" si="91"/>
        <v>0</v>
      </c>
      <c r="BB221" s="278">
        <f t="shared" si="91"/>
        <v>0</v>
      </c>
      <c r="BC221" s="278">
        <f t="shared" si="91"/>
        <v>0</v>
      </c>
      <c r="BD221" s="278">
        <f t="shared" si="91"/>
        <v>0</v>
      </c>
      <c r="BE221" s="278">
        <f t="shared" si="91"/>
        <v>0</v>
      </c>
      <c r="BF221" s="278">
        <f t="shared" si="91"/>
        <v>0</v>
      </c>
      <c r="BG221" s="278">
        <f t="shared" si="91"/>
        <v>0</v>
      </c>
      <c r="BH221" s="278">
        <f t="shared" si="91"/>
        <v>0</v>
      </c>
      <c r="BI221" s="278">
        <f t="shared" si="91"/>
        <v>1</v>
      </c>
      <c r="BJ221" s="278">
        <f t="shared" si="91"/>
        <v>996</v>
      </c>
      <c r="BK221" s="278">
        <f t="shared" si="91"/>
        <v>0</v>
      </c>
      <c r="BL221" s="276">
        <f t="shared" si="91"/>
        <v>0</v>
      </c>
      <c r="BM221" s="288">
        <f t="shared" si="70"/>
        <v>997</v>
      </c>
      <c r="BS221" s="3"/>
      <c r="BT221" s="3"/>
      <c r="BU221" s="3"/>
      <c r="BV221" s="3"/>
    </row>
    <row r="222" spans="1:74" ht="13.2" customHeight="1">
      <c r="A222" s="169" t="str">
        <f>B$245&amp;B222</f>
        <v>E19</v>
      </c>
      <c r="B222" s="159" t="str">
        <f>$B$6</f>
        <v>9</v>
      </c>
      <c r="C222" s="568"/>
      <c r="D222" s="492"/>
      <c r="E222" s="493"/>
      <c r="F222" s="494"/>
      <c r="G222" s="210"/>
      <c r="H222" s="488" t="s">
        <v>63</v>
      </c>
      <c r="I222" s="489"/>
      <c r="J222" s="17"/>
      <c r="K222" s="17"/>
      <c r="L222" s="43"/>
      <c r="M222" s="17"/>
      <c r="N222" s="142"/>
      <c r="O222" s="143"/>
      <c r="P222" s="17"/>
      <c r="Q222" s="17"/>
      <c r="R222" s="17"/>
      <c r="S222" s="26"/>
      <c r="T222" s="17"/>
      <c r="U222" s="43"/>
      <c r="V222" s="49">
        <v>0</v>
      </c>
      <c r="W222" s="49">
        <v>0</v>
      </c>
      <c r="X222" s="12"/>
      <c r="Y222" s="12"/>
      <c r="Z222" s="14"/>
      <c r="AA222" s="14"/>
      <c r="AB222" s="14"/>
      <c r="AC222" s="14"/>
      <c r="AD222" s="14"/>
      <c r="AE222" s="14"/>
      <c r="AF222" s="14"/>
      <c r="AG222" s="244"/>
      <c r="AH222" s="244"/>
      <c r="AI222" s="244"/>
      <c r="AJ222" s="244"/>
      <c r="AK222" s="244"/>
      <c r="AL222" s="244"/>
      <c r="AM222" s="244"/>
      <c r="AN222" s="244"/>
      <c r="AO222" s="244"/>
      <c r="AP222" s="244"/>
      <c r="AQ222" s="244"/>
      <c r="AR222" s="244"/>
      <c r="AS222" s="244"/>
      <c r="AT222" s="244"/>
      <c r="AU222" s="244"/>
      <c r="AV222" s="244"/>
      <c r="AW222" s="244"/>
      <c r="AX222" s="245"/>
      <c r="AY222" s="436"/>
      <c r="AZ222" s="437"/>
      <c r="BA222" s="267"/>
      <c r="BB222" s="268"/>
      <c r="BC222" s="268"/>
      <c r="BD222" s="268"/>
      <c r="BE222" s="268"/>
      <c r="BF222" s="268"/>
      <c r="BG222" s="268"/>
      <c r="BH222" s="268"/>
      <c r="BI222" s="268"/>
      <c r="BJ222" s="268"/>
      <c r="BK222" s="268"/>
      <c r="BL222" s="266"/>
      <c r="BM222" s="281">
        <f t="shared" si="70"/>
        <v>0</v>
      </c>
      <c r="BS222" s="3"/>
      <c r="BT222" s="3"/>
      <c r="BU222" s="3"/>
      <c r="BV222" s="3"/>
    </row>
    <row r="223" spans="1:74" ht="13.2" customHeight="1">
      <c r="A223" s="169"/>
      <c r="C223" s="568"/>
      <c r="D223" s="492"/>
      <c r="E223" s="493"/>
      <c r="F223" s="494"/>
      <c r="G223" s="211"/>
      <c r="H223" s="490" t="s">
        <v>62</v>
      </c>
      <c r="I223" s="491"/>
      <c r="J223" s="33">
        <f t="shared" ref="J223:BL223" si="92">SUM(J224:J232)</f>
        <v>0</v>
      </c>
      <c r="K223" s="33">
        <f t="shared" si="92"/>
        <v>0</v>
      </c>
      <c r="L223" s="35">
        <f t="shared" si="92"/>
        <v>0</v>
      </c>
      <c r="M223" s="33">
        <f t="shared" si="92"/>
        <v>0</v>
      </c>
      <c r="N223" s="144">
        <f t="shared" si="92"/>
        <v>0</v>
      </c>
      <c r="O223" s="145">
        <f t="shared" si="92"/>
        <v>0</v>
      </c>
      <c r="P223" s="33">
        <f t="shared" si="92"/>
        <v>0</v>
      </c>
      <c r="Q223" s="33">
        <f t="shared" si="92"/>
        <v>0</v>
      </c>
      <c r="R223" s="33">
        <f t="shared" si="92"/>
        <v>0</v>
      </c>
      <c r="S223" s="33">
        <f t="shared" si="92"/>
        <v>0</v>
      </c>
      <c r="T223" s="33">
        <f t="shared" si="92"/>
        <v>0</v>
      </c>
      <c r="U223" s="33">
        <f t="shared" si="92"/>
        <v>0</v>
      </c>
      <c r="V223" s="33">
        <f t="shared" si="92"/>
        <v>0</v>
      </c>
      <c r="W223" s="33">
        <f t="shared" si="92"/>
        <v>0</v>
      </c>
      <c r="X223" s="33">
        <f t="shared" si="92"/>
        <v>0</v>
      </c>
      <c r="Y223" s="33">
        <f t="shared" si="92"/>
        <v>0</v>
      </c>
      <c r="Z223" s="33">
        <f t="shared" si="92"/>
        <v>0</v>
      </c>
      <c r="AA223" s="34">
        <f t="shared" si="92"/>
        <v>0</v>
      </c>
      <c r="AB223" s="33">
        <f t="shared" si="92"/>
        <v>0</v>
      </c>
      <c r="AC223" s="33">
        <f t="shared" si="92"/>
        <v>0</v>
      </c>
      <c r="AD223" s="33">
        <f t="shared" si="92"/>
        <v>0</v>
      </c>
      <c r="AE223" s="33">
        <f t="shared" si="92"/>
        <v>0</v>
      </c>
      <c r="AF223" s="33">
        <f t="shared" si="92"/>
        <v>0</v>
      </c>
      <c r="AG223" s="294">
        <f t="shared" si="92"/>
        <v>0</v>
      </c>
      <c r="AH223" s="294">
        <f t="shared" si="92"/>
        <v>0</v>
      </c>
      <c r="AI223" s="294">
        <f t="shared" si="92"/>
        <v>997</v>
      </c>
      <c r="AJ223" s="294">
        <f t="shared" si="92"/>
        <v>0</v>
      </c>
      <c r="AK223" s="294">
        <f t="shared" si="92"/>
        <v>0</v>
      </c>
      <c r="AL223" s="294">
        <f t="shared" si="92"/>
        <v>0</v>
      </c>
      <c r="AM223" s="294">
        <f t="shared" si="92"/>
        <v>0</v>
      </c>
      <c r="AN223" s="294">
        <f t="shared" si="92"/>
        <v>0</v>
      </c>
      <c r="AO223" s="294">
        <f t="shared" si="92"/>
        <v>0</v>
      </c>
      <c r="AP223" s="294">
        <f t="shared" si="92"/>
        <v>0</v>
      </c>
      <c r="AQ223" s="294">
        <f t="shared" si="92"/>
        <v>0</v>
      </c>
      <c r="AR223" s="294">
        <f t="shared" si="92"/>
        <v>0</v>
      </c>
      <c r="AS223" s="294">
        <f t="shared" si="92"/>
        <v>0</v>
      </c>
      <c r="AT223" s="294">
        <f t="shared" si="92"/>
        <v>0</v>
      </c>
      <c r="AU223" s="294">
        <f t="shared" si="92"/>
        <v>0</v>
      </c>
      <c r="AV223" s="294">
        <f t="shared" si="92"/>
        <v>0</v>
      </c>
      <c r="AW223" s="294">
        <f t="shared" si="92"/>
        <v>0</v>
      </c>
      <c r="AX223" s="294">
        <f t="shared" si="92"/>
        <v>0</v>
      </c>
      <c r="AY223" s="34">
        <f t="shared" si="92"/>
        <v>996</v>
      </c>
      <c r="AZ223" s="440">
        <f t="shared" si="92"/>
        <v>997</v>
      </c>
      <c r="BA223" s="272">
        <f t="shared" si="92"/>
        <v>0</v>
      </c>
      <c r="BB223" s="294">
        <f>SUM(BB224:BB232)</f>
        <v>0</v>
      </c>
      <c r="BC223" s="294">
        <f t="shared" si="92"/>
        <v>0</v>
      </c>
      <c r="BD223" s="294">
        <f t="shared" si="92"/>
        <v>0</v>
      </c>
      <c r="BE223" s="294">
        <f t="shared" si="92"/>
        <v>0</v>
      </c>
      <c r="BF223" s="294">
        <f t="shared" si="92"/>
        <v>0</v>
      </c>
      <c r="BG223" s="294">
        <f t="shared" si="92"/>
        <v>0</v>
      </c>
      <c r="BH223" s="294">
        <f t="shared" si="92"/>
        <v>0</v>
      </c>
      <c r="BI223" s="294">
        <f t="shared" si="92"/>
        <v>1</v>
      </c>
      <c r="BJ223" s="294">
        <f t="shared" si="92"/>
        <v>996</v>
      </c>
      <c r="BK223" s="294">
        <f t="shared" si="92"/>
        <v>0</v>
      </c>
      <c r="BL223" s="296">
        <f t="shared" si="92"/>
        <v>0</v>
      </c>
      <c r="BM223" s="272">
        <f t="shared" si="70"/>
        <v>997</v>
      </c>
      <c r="BS223" s="3"/>
      <c r="BT223" s="3"/>
      <c r="BU223" s="3"/>
      <c r="BV223" s="3"/>
    </row>
    <row r="224" spans="1:74" ht="13.2" customHeight="1">
      <c r="A224" s="169" t="str">
        <f t="shared" ref="A224:A232" si="93">B$245&amp;B224</f>
        <v>E11</v>
      </c>
      <c r="B224" s="159" t="str">
        <f>$B$8</f>
        <v>1</v>
      </c>
      <c r="C224" s="568"/>
      <c r="D224" s="492"/>
      <c r="E224" s="493"/>
      <c r="F224" s="494"/>
      <c r="G224" s="213"/>
      <c r="H224" s="210"/>
      <c r="I224" s="127" t="str">
        <f>$I$8</f>
        <v>N.AMERICA</v>
      </c>
      <c r="J224" s="20"/>
      <c r="K224" s="20"/>
      <c r="L224" s="20"/>
      <c r="M224" s="20"/>
      <c r="N224" s="20"/>
      <c r="O224" s="28"/>
      <c r="P224" s="20"/>
      <c r="Q224" s="20"/>
      <c r="R224" s="20"/>
      <c r="S224" s="20"/>
      <c r="T224" s="20"/>
      <c r="U224" s="28"/>
      <c r="V224" s="20"/>
      <c r="W224" s="20"/>
      <c r="X224" s="20"/>
      <c r="Y224" s="20"/>
      <c r="Z224" s="21"/>
      <c r="AA224" s="21"/>
      <c r="AB224" s="21"/>
      <c r="AC224" s="21"/>
      <c r="AD224" s="21"/>
      <c r="AE224" s="21"/>
      <c r="AF224" s="21"/>
      <c r="AG224" s="248"/>
      <c r="AH224" s="248"/>
      <c r="AI224" s="248">
        <v>997</v>
      </c>
      <c r="AJ224" s="248"/>
      <c r="AK224" s="248"/>
      <c r="AL224" s="248"/>
      <c r="AM224" s="248"/>
      <c r="AN224" s="248"/>
      <c r="AO224" s="248"/>
      <c r="AP224" s="248"/>
      <c r="AQ224" s="248"/>
      <c r="AR224" s="248"/>
      <c r="AS224" s="248"/>
      <c r="AT224" s="248"/>
      <c r="AU224" s="248"/>
      <c r="AV224" s="248"/>
      <c r="AW224" s="248"/>
      <c r="AX224" s="248"/>
      <c r="AY224" s="430">
        <v>996</v>
      </c>
      <c r="AZ224" s="431">
        <v>997</v>
      </c>
      <c r="BA224" s="250"/>
      <c r="BB224" s="251"/>
      <c r="BC224" s="251"/>
      <c r="BD224" s="251"/>
      <c r="BE224" s="251">
        <v>0</v>
      </c>
      <c r="BF224" s="251">
        <v>0</v>
      </c>
      <c r="BG224" s="251">
        <v>0</v>
      </c>
      <c r="BH224" s="251">
        <v>0</v>
      </c>
      <c r="BI224" s="251">
        <v>1</v>
      </c>
      <c r="BJ224" s="251">
        <v>996</v>
      </c>
      <c r="BK224" s="251"/>
      <c r="BL224" s="249"/>
      <c r="BM224" s="272">
        <f t="shared" si="70"/>
        <v>997</v>
      </c>
      <c r="BS224" s="3"/>
      <c r="BT224" s="3"/>
      <c r="BU224" s="3"/>
      <c r="BV224" s="3"/>
    </row>
    <row r="225" spans="1:74" ht="13.2" customHeight="1">
      <c r="A225" s="169" t="str">
        <f t="shared" si="93"/>
        <v>E12</v>
      </c>
      <c r="B225" s="159" t="str">
        <f>$B$9</f>
        <v>2</v>
      </c>
      <c r="C225" s="568"/>
      <c r="D225" s="492"/>
      <c r="E225" s="493"/>
      <c r="F225" s="494"/>
      <c r="G225" s="213"/>
      <c r="H225" s="210"/>
      <c r="I225" s="122" t="str">
        <f>$I$9</f>
        <v>CS.AMERICA</v>
      </c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3"/>
      <c r="AA225" s="93"/>
      <c r="AB225" s="93"/>
      <c r="AC225" s="93"/>
      <c r="AD225" s="93"/>
      <c r="AE225" s="93"/>
      <c r="AF225" s="93"/>
      <c r="AG225" s="253"/>
      <c r="AH225" s="253"/>
      <c r="AI225" s="253"/>
      <c r="AJ225" s="253"/>
      <c r="AK225" s="253"/>
      <c r="AL225" s="253"/>
      <c r="AM225" s="253"/>
      <c r="AN225" s="253"/>
      <c r="AO225" s="253"/>
      <c r="AP225" s="253"/>
      <c r="AQ225" s="253"/>
      <c r="AR225" s="253"/>
      <c r="AS225" s="253"/>
      <c r="AT225" s="253"/>
      <c r="AU225" s="253"/>
      <c r="AV225" s="253"/>
      <c r="AW225" s="253"/>
      <c r="AX225" s="253"/>
      <c r="AY225" s="432"/>
      <c r="AZ225" s="433"/>
      <c r="BA225" s="255"/>
      <c r="BB225" s="256"/>
      <c r="BC225" s="256"/>
      <c r="BD225" s="256"/>
      <c r="BE225" s="256"/>
      <c r="BF225" s="256"/>
      <c r="BG225" s="256"/>
      <c r="BH225" s="256"/>
      <c r="BI225" s="256"/>
      <c r="BJ225" s="256"/>
      <c r="BK225" s="256"/>
      <c r="BL225" s="254"/>
      <c r="BM225" s="284">
        <f t="shared" si="70"/>
        <v>0</v>
      </c>
      <c r="BS225" s="3"/>
      <c r="BT225" s="3"/>
      <c r="BU225" s="3"/>
      <c r="BV225" s="3"/>
    </row>
    <row r="226" spans="1:74" ht="13.2" customHeight="1">
      <c r="A226" s="169" t="str">
        <f t="shared" si="93"/>
        <v>E13</v>
      </c>
      <c r="B226" s="159" t="str">
        <f>$B$10</f>
        <v>3</v>
      </c>
      <c r="C226" s="568"/>
      <c r="D226" s="492"/>
      <c r="E226" s="493"/>
      <c r="F226" s="494"/>
      <c r="G226" s="205"/>
      <c r="H226" s="210"/>
      <c r="I226" s="122" t="str">
        <f>$I$10</f>
        <v>Europe</v>
      </c>
      <c r="J226" s="92"/>
      <c r="K226" s="92"/>
      <c r="L226" s="92"/>
      <c r="M226" s="92"/>
      <c r="N226" s="92"/>
      <c r="O226" s="94"/>
      <c r="P226" s="92"/>
      <c r="Q226" s="92"/>
      <c r="R226" s="92"/>
      <c r="S226" s="92"/>
      <c r="T226" s="92"/>
      <c r="U226" s="94"/>
      <c r="V226" s="92"/>
      <c r="W226" s="92"/>
      <c r="X226" s="92"/>
      <c r="Y226" s="92"/>
      <c r="Z226" s="93"/>
      <c r="AA226" s="93"/>
      <c r="AB226" s="93"/>
      <c r="AC226" s="93"/>
      <c r="AD226" s="93"/>
      <c r="AE226" s="93"/>
      <c r="AF226" s="93"/>
      <c r="AG226" s="253"/>
      <c r="AH226" s="253"/>
      <c r="AI226" s="253"/>
      <c r="AJ226" s="253"/>
      <c r="AK226" s="253"/>
      <c r="AL226" s="253"/>
      <c r="AM226" s="253"/>
      <c r="AN226" s="253"/>
      <c r="AO226" s="253"/>
      <c r="AP226" s="253"/>
      <c r="AQ226" s="253"/>
      <c r="AR226" s="253"/>
      <c r="AS226" s="253"/>
      <c r="AT226" s="253"/>
      <c r="AU226" s="253"/>
      <c r="AV226" s="253"/>
      <c r="AW226" s="253"/>
      <c r="AX226" s="253"/>
      <c r="AY226" s="432"/>
      <c r="AZ226" s="433"/>
      <c r="BA226" s="255"/>
      <c r="BB226" s="256"/>
      <c r="BC226" s="256"/>
      <c r="BD226" s="256"/>
      <c r="BE226" s="256"/>
      <c r="BF226" s="256"/>
      <c r="BG226" s="256"/>
      <c r="BH226" s="256"/>
      <c r="BI226" s="256"/>
      <c r="BJ226" s="256"/>
      <c r="BK226" s="256"/>
      <c r="BL226" s="254"/>
      <c r="BM226" s="284">
        <f t="shared" si="70"/>
        <v>0</v>
      </c>
      <c r="BS226" s="3"/>
      <c r="BT226" s="3"/>
      <c r="BU226" s="3"/>
      <c r="BV226" s="3"/>
    </row>
    <row r="227" spans="1:74" ht="13.2" customHeight="1">
      <c r="A227" s="169" t="str">
        <f t="shared" si="93"/>
        <v>E14</v>
      </c>
      <c r="B227" s="159" t="str">
        <f>$B$11</f>
        <v>4</v>
      </c>
      <c r="C227" s="568"/>
      <c r="D227" s="492"/>
      <c r="E227" s="493"/>
      <c r="F227" s="494"/>
      <c r="G227" s="205"/>
      <c r="H227" s="498"/>
      <c r="I227" s="122" t="str">
        <f>$I$11</f>
        <v>ASIA</v>
      </c>
      <c r="J227" s="92"/>
      <c r="K227" s="92"/>
      <c r="L227" s="92"/>
      <c r="M227" s="92"/>
      <c r="N227" s="92"/>
      <c r="O227" s="94"/>
      <c r="P227" s="92"/>
      <c r="Q227" s="92"/>
      <c r="R227" s="92"/>
      <c r="S227" s="92"/>
      <c r="T227" s="92"/>
      <c r="U227" s="94"/>
      <c r="V227" s="92"/>
      <c r="W227" s="92"/>
      <c r="X227" s="92"/>
      <c r="Y227" s="92"/>
      <c r="Z227" s="93"/>
      <c r="AA227" s="92"/>
      <c r="AB227" s="93"/>
      <c r="AC227" s="92"/>
      <c r="AD227" s="92"/>
      <c r="AE227" s="92"/>
      <c r="AF227" s="92"/>
      <c r="AG227" s="258"/>
      <c r="AH227" s="258"/>
      <c r="AI227" s="258"/>
      <c r="AJ227" s="258"/>
      <c r="AK227" s="258"/>
      <c r="AL227" s="258"/>
      <c r="AM227" s="258"/>
      <c r="AN227" s="258"/>
      <c r="AO227" s="258"/>
      <c r="AP227" s="258"/>
      <c r="AQ227" s="258"/>
      <c r="AR227" s="258"/>
      <c r="AS227" s="258"/>
      <c r="AT227" s="258"/>
      <c r="AU227" s="258"/>
      <c r="AV227" s="258"/>
      <c r="AW227" s="258"/>
      <c r="AX227" s="258"/>
      <c r="AY227" s="432"/>
      <c r="AZ227" s="433"/>
      <c r="BA227" s="255"/>
      <c r="BB227" s="256"/>
      <c r="BC227" s="256"/>
      <c r="BD227" s="256"/>
      <c r="BE227" s="256"/>
      <c r="BF227" s="256"/>
      <c r="BG227" s="256"/>
      <c r="BH227" s="256"/>
      <c r="BI227" s="256"/>
      <c r="BJ227" s="256"/>
      <c r="BK227" s="256"/>
      <c r="BL227" s="254"/>
      <c r="BM227" s="284">
        <f t="shared" si="70"/>
        <v>0</v>
      </c>
      <c r="BS227" s="3"/>
      <c r="BT227" s="3"/>
      <c r="BU227" s="3"/>
      <c r="BV227" s="3"/>
    </row>
    <row r="228" spans="1:74" ht="12.75" customHeight="1">
      <c r="A228" s="169" t="str">
        <f t="shared" si="93"/>
        <v>E1C</v>
      </c>
      <c r="B228" s="159" t="s">
        <v>204</v>
      </c>
      <c r="C228" s="568"/>
      <c r="D228" s="492"/>
      <c r="E228" s="493"/>
      <c r="F228" s="494"/>
      <c r="G228" s="211"/>
      <c r="H228" s="498"/>
      <c r="I228" s="122" t="s">
        <v>205</v>
      </c>
      <c r="J228" s="92"/>
      <c r="K228" s="92"/>
      <c r="L228" s="92"/>
      <c r="M228" s="92"/>
      <c r="N228" s="92"/>
      <c r="O228" s="94"/>
      <c r="P228" s="92"/>
      <c r="Q228" s="92"/>
      <c r="R228" s="92"/>
      <c r="S228" s="92"/>
      <c r="T228" s="92"/>
      <c r="U228" s="94"/>
      <c r="V228" s="92"/>
      <c r="W228" s="92"/>
      <c r="X228" s="92"/>
      <c r="Y228" s="92"/>
      <c r="Z228" s="93"/>
      <c r="AA228" s="92"/>
      <c r="AB228" s="93"/>
      <c r="AC228" s="92"/>
      <c r="AD228" s="92"/>
      <c r="AE228" s="92"/>
      <c r="AF228" s="92"/>
      <c r="AG228" s="258"/>
      <c r="AH228" s="258"/>
      <c r="AI228" s="258"/>
      <c r="AJ228" s="258"/>
      <c r="AK228" s="258"/>
      <c r="AL228" s="258"/>
      <c r="AM228" s="258"/>
      <c r="AN228" s="258"/>
      <c r="AO228" s="258"/>
      <c r="AP228" s="258"/>
      <c r="AQ228" s="258"/>
      <c r="AR228" s="258"/>
      <c r="AS228" s="258"/>
      <c r="AT228" s="258"/>
      <c r="AU228" s="258"/>
      <c r="AV228" s="258"/>
      <c r="AW228" s="258"/>
      <c r="AX228" s="258"/>
      <c r="AY228" s="432"/>
      <c r="AZ228" s="433"/>
      <c r="BA228" s="255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6"/>
      <c r="BL228" s="254"/>
      <c r="BM228" s="255">
        <f>SUM(J228:AX228)</f>
        <v>0</v>
      </c>
      <c r="BS228" s="3"/>
      <c r="BT228" s="3"/>
      <c r="BU228" s="3"/>
      <c r="BV228" s="3"/>
    </row>
    <row r="229" spans="1:74" ht="13.2" customHeight="1">
      <c r="A229" s="169" t="str">
        <f t="shared" si="93"/>
        <v>E15</v>
      </c>
      <c r="B229" s="159" t="str">
        <f>$B$13</f>
        <v>5</v>
      </c>
      <c r="C229" s="568"/>
      <c r="D229" s="492"/>
      <c r="E229" s="493"/>
      <c r="F229" s="494"/>
      <c r="G229" s="211"/>
      <c r="H229" s="498"/>
      <c r="I229" s="122" t="str">
        <f>$I$13</f>
        <v>OCE</v>
      </c>
      <c r="J229" s="92"/>
      <c r="K229" s="92"/>
      <c r="L229" s="92"/>
      <c r="M229" s="92"/>
      <c r="N229" s="92"/>
      <c r="O229" s="94"/>
      <c r="P229" s="92"/>
      <c r="Q229" s="92"/>
      <c r="R229" s="92"/>
      <c r="S229" s="92"/>
      <c r="T229" s="92"/>
      <c r="U229" s="94"/>
      <c r="V229" s="92"/>
      <c r="W229" s="92"/>
      <c r="X229" s="92"/>
      <c r="Y229" s="92"/>
      <c r="Z229" s="93"/>
      <c r="AA229" s="92"/>
      <c r="AB229" s="93"/>
      <c r="AC229" s="92"/>
      <c r="AD229" s="92"/>
      <c r="AE229" s="92"/>
      <c r="AF229" s="92"/>
      <c r="AG229" s="258"/>
      <c r="AH229" s="258"/>
      <c r="AI229" s="258">
        <v>0</v>
      </c>
      <c r="AJ229" s="258"/>
      <c r="AK229" s="258"/>
      <c r="AL229" s="258"/>
      <c r="AM229" s="258"/>
      <c r="AN229" s="258"/>
      <c r="AO229" s="258"/>
      <c r="AP229" s="258"/>
      <c r="AQ229" s="258"/>
      <c r="AR229" s="258"/>
      <c r="AS229" s="258"/>
      <c r="AT229" s="258"/>
      <c r="AU229" s="258"/>
      <c r="AV229" s="258"/>
      <c r="AW229" s="258"/>
      <c r="AX229" s="258"/>
      <c r="AY229" s="432">
        <v>0</v>
      </c>
      <c r="AZ229" s="433">
        <v>0</v>
      </c>
      <c r="BA229" s="255"/>
      <c r="BB229" s="256"/>
      <c r="BC229" s="256"/>
      <c r="BD229" s="256"/>
      <c r="BE229" s="256"/>
      <c r="BF229" s="256"/>
      <c r="BG229" s="256"/>
      <c r="BH229" s="256">
        <v>0</v>
      </c>
      <c r="BI229" s="256">
        <v>0</v>
      </c>
      <c r="BJ229" s="256"/>
      <c r="BK229" s="256"/>
      <c r="BL229" s="254"/>
      <c r="BM229" s="284">
        <f t="shared" ref="BM229:BM232" si="94">SUM(J229:AX229)</f>
        <v>0</v>
      </c>
      <c r="BS229" s="3"/>
      <c r="BT229" s="3"/>
      <c r="BU229" s="3"/>
      <c r="BV229" s="3"/>
    </row>
    <row r="230" spans="1:74" ht="13.2" customHeight="1">
      <c r="A230" s="169" t="str">
        <f t="shared" si="93"/>
        <v>E16</v>
      </c>
      <c r="B230" s="159" t="str">
        <f>$B$14</f>
        <v>6</v>
      </c>
      <c r="C230" s="568"/>
      <c r="D230" s="492"/>
      <c r="E230" s="493"/>
      <c r="F230" s="494"/>
      <c r="G230" s="213"/>
      <c r="H230" s="498"/>
      <c r="I230" s="122" t="str">
        <f>$I$14</f>
        <v>MIDDLE EAS</v>
      </c>
      <c r="J230" s="92"/>
      <c r="K230" s="92"/>
      <c r="L230" s="92"/>
      <c r="M230" s="92"/>
      <c r="N230" s="92"/>
      <c r="O230" s="94"/>
      <c r="P230" s="92"/>
      <c r="Q230" s="92"/>
      <c r="R230" s="92"/>
      <c r="S230" s="92"/>
      <c r="T230" s="92"/>
      <c r="U230" s="94"/>
      <c r="V230" s="92"/>
      <c r="W230" s="92"/>
      <c r="X230" s="92"/>
      <c r="Y230" s="92"/>
      <c r="Z230" s="93"/>
      <c r="AA230" s="92"/>
      <c r="AB230" s="93"/>
      <c r="AC230" s="92"/>
      <c r="AD230" s="92"/>
      <c r="AE230" s="92"/>
      <c r="AF230" s="92"/>
      <c r="AG230" s="258"/>
      <c r="AH230" s="258"/>
      <c r="AI230" s="258"/>
      <c r="AJ230" s="258"/>
      <c r="AK230" s="258"/>
      <c r="AL230" s="258"/>
      <c r="AM230" s="258"/>
      <c r="AN230" s="258"/>
      <c r="AO230" s="258"/>
      <c r="AP230" s="258"/>
      <c r="AQ230" s="258"/>
      <c r="AR230" s="258"/>
      <c r="AS230" s="258"/>
      <c r="AT230" s="258"/>
      <c r="AU230" s="258"/>
      <c r="AV230" s="258"/>
      <c r="AW230" s="258"/>
      <c r="AX230" s="258"/>
      <c r="AY230" s="432"/>
      <c r="AZ230" s="433"/>
      <c r="BA230" s="255"/>
      <c r="BB230" s="256"/>
      <c r="BC230" s="256"/>
      <c r="BD230" s="256"/>
      <c r="BE230" s="256"/>
      <c r="BF230" s="256"/>
      <c r="BG230" s="256"/>
      <c r="BH230" s="256"/>
      <c r="BI230" s="256"/>
      <c r="BJ230" s="256"/>
      <c r="BK230" s="256"/>
      <c r="BL230" s="254"/>
      <c r="BM230" s="284">
        <f t="shared" si="94"/>
        <v>0</v>
      </c>
      <c r="BS230" s="3"/>
      <c r="BT230" s="3"/>
      <c r="BU230" s="3"/>
      <c r="BV230" s="3"/>
    </row>
    <row r="231" spans="1:74" ht="13.2" customHeight="1">
      <c r="A231" s="169" t="str">
        <f t="shared" si="93"/>
        <v>E17</v>
      </c>
      <c r="B231" s="159" t="str">
        <f>$B$15</f>
        <v>7</v>
      </c>
      <c r="C231" s="568"/>
      <c r="D231" s="492"/>
      <c r="E231" s="493"/>
      <c r="F231" s="494"/>
      <c r="G231" s="213"/>
      <c r="H231" s="498"/>
      <c r="I231" s="122" t="str">
        <f>$I$15</f>
        <v xml:space="preserve">AFRICA   </v>
      </c>
      <c r="J231" s="92"/>
      <c r="K231" s="92"/>
      <c r="L231" s="92"/>
      <c r="M231" s="92"/>
      <c r="N231" s="92"/>
      <c r="O231" s="94"/>
      <c r="P231" s="92"/>
      <c r="Q231" s="92"/>
      <c r="R231" s="92"/>
      <c r="S231" s="92"/>
      <c r="T231" s="92"/>
      <c r="U231" s="94"/>
      <c r="V231" s="92"/>
      <c r="W231" s="92"/>
      <c r="X231" s="92"/>
      <c r="Y231" s="92"/>
      <c r="Z231" s="93"/>
      <c r="AA231" s="92"/>
      <c r="AB231" s="93"/>
      <c r="AC231" s="92"/>
      <c r="AD231" s="92"/>
      <c r="AE231" s="92"/>
      <c r="AF231" s="92"/>
      <c r="AG231" s="258"/>
      <c r="AH231" s="258"/>
      <c r="AI231" s="258"/>
      <c r="AJ231" s="258"/>
      <c r="AK231" s="258"/>
      <c r="AL231" s="258"/>
      <c r="AM231" s="258"/>
      <c r="AN231" s="258"/>
      <c r="AO231" s="258"/>
      <c r="AP231" s="258"/>
      <c r="AQ231" s="258"/>
      <c r="AR231" s="258"/>
      <c r="AS231" s="258"/>
      <c r="AT231" s="258"/>
      <c r="AU231" s="258"/>
      <c r="AV231" s="258"/>
      <c r="AW231" s="258"/>
      <c r="AX231" s="258"/>
      <c r="AY231" s="432"/>
      <c r="AZ231" s="433"/>
      <c r="BA231" s="255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6"/>
      <c r="BL231" s="254"/>
      <c r="BM231" s="284">
        <f t="shared" si="94"/>
        <v>0</v>
      </c>
      <c r="BS231" s="3"/>
      <c r="BT231" s="3"/>
      <c r="BU231" s="3"/>
      <c r="BV231" s="3"/>
    </row>
    <row r="232" spans="1:74" ht="13.2" customHeight="1" thickBot="1">
      <c r="A232" s="169" t="str">
        <f t="shared" si="93"/>
        <v>E1Z</v>
      </c>
      <c r="B232" s="159" t="str">
        <f>$B$16</f>
        <v>Z</v>
      </c>
      <c r="C232" s="568"/>
      <c r="D232" s="495"/>
      <c r="E232" s="496"/>
      <c r="F232" s="497"/>
      <c r="G232" s="208"/>
      <c r="H232" s="499"/>
      <c r="I232" s="128" t="str">
        <f>$I$16</f>
        <v>Others</v>
      </c>
      <c r="J232" s="90"/>
      <c r="K232" s="90"/>
      <c r="L232" s="90"/>
      <c r="M232" s="90"/>
      <c r="N232" s="90"/>
      <c r="O232" s="102"/>
      <c r="P232" s="90"/>
      <c r="Q232" s="90"/>
      <c r="R232" s="90"/>
      <c r="S232" s="90"/>
      <c r="T232" s="90"/>
      <c r="U232" s="102"/>
      <c r="V232" s="90"/>
      <c r="W232" s="90"/>
      <c r="X232" s="90"/>
      <c r="Y232" s="90"/>
      <c r="Z232" s="91"/>
      <c r="AA232" s="90"/>
      <c r="AB232" s="91"/>
      <c r="AC232" s="90"/>
      <c r="AD232" s="90"/>
      <c r="AE232" s="90"/>
      <c r="AF232" s="90"/>
      <c r="AG232" s="259"/>
      <c r="AH232" s="259"/>
      <c r="AI232" s="259"/>
      <c r="AJ232" s="259"/>
      <c r="AK232" s="259"/>
      <c r="AL232" s="259"/>
      <c r="AM232" s="259"/>
      <c r="AN232" s="259"/>
      <c r="AO232" s="259"/>
      <c r="AP232" s="259"/>
      <c r="AQ232" s="259"/>
      <c r="AR232" s="259"/>
      <c r="AS232" s="259"/>
      <c r="AT232" s="259"/>
      <c r="AU232" s="259"/>
      <c r="AV232" s="259"/>
      <c r="AW232" s="259"/>
      <c r="AX232" s="259"/>
      <c r="AY232" s="434"/>
      <c r="AZ232" s="435"/>
      <c r="BA232" s="262"/>
      <c r="BB232" s="263"/>
      <c r="BC232" s="263"/>
      <c r="BD232" s="263"/>
      <c r="BE232" s="263"/>
      <c r="BF232" s="263"/>
      <c r="BG232" s="263"/>
      <c r="BH232" s="263"/>
      <c r="BI232" s="263"/>
      <c r="BJ232" s="263"/>
      <c r="BK232" s="263"/>
      <c r="BL232" s="261"/>
      <c r="BM232" s="287">
        <f t="shared" si="94"/>
        <v>0</v>
      </c>
      <c r="BS232" s="3"/>
      <c r="BT232" s="3"/>
      <c r="BU232" s="3"/>
      <c r="BV232" s="3"/>
    </row>
    <row r="233" spans="1:74" ht="13.2" customHeight="1">
      <c r="A233" s="157" t="s">
        <v>10</v>
      </c>
      <c r="B233" s="168" t="s">
        <v>220</v>
      </c>
      <c r="C233" s="568"/>
      <c r="D233" s="492" t="s">
        <v>651</v>
      </c>
      <c r="E233" s="493"/>
      <c r="F233" s="494"/>
      <c r="G233" s="486" t="s">
        <v>64</v>
      </c>
      <c r="H233" s="487"/>
      <c r="I233" s="487"/>
      <c r="J233" s="24">
        <f t="shared" ref="J233:BL233" si="95">J234+J235</f>
        <v>0</v>
      </c>
      <c r="K233" s="24">
        <f t="shared" si="95"/>
        <v>0</v>
      </c>
      <c r="L233" s="44">
        <f t="shared" si="95"/>
        <v>0</v>
      </c>
      <c r="M233" s="24">
        <f t="shared" si="95"/>
        <v>0</v>
      </c>
      <c r="N233" s="99">
        <f t="shared" si="95"/>
        <v>0</v>
      </c>
      <c r="O233" s="100">
        <f t="shared" si="95"/>
        <v>0</v>
      </c>
      <c r="P233" s="24">
        <f t="shared" si="95"/>
        <v>0</v>
      </c>
      <c r="Q233" s="24">
        <f t="shared" si="95"/>
        <v>0</v>
      </c>
      <c r="R233" s="24">
        <f t="shared" si="95"/>
        <v>0</v>
      </c>
      <c r="S233" s="24">
        <f t="shared" si="95"/>
        <v>0</v>
      </c>
      <c r="T233" s="24">
        <f t="shared" si="95"/>
        <v>0</v>
      </c>
      <c r="U233" s="24">
        <f t="shared" si="95"/>
        <v>0</v>
      </c>
      <c r="V233" s="24">
        <f t="shared" si="95"/>
        <v>0</v>
      </c>
      <c r="W233" s="24">
        <f t="shared" si="95"/>
        <v>0</v>
      </c>
      <c r="X233" s="24">
        <f t="shared" si="95"/>
        <v>0</v>
      </c>
      <c r="Y233" s="24">
        <f t="shared" si="95"/>
        <v>0</v>
      </c>
      <c r="Z233" s="24">
        <f t="shared" si="95"/>
        <v>0</v>
      </c>
      <c r="AA233" s="24">
        <f t="shared" si="95"/>
        <v>0</v>
      </c>
      <c r="AB233" s="24">
        <f t="shared" si="95"/>
        <v>0</v>
      </c>
      <c r="AC233" s="24">
        <f t="shared" si="95"/>
        <v>0</v>
      </c>
      <c r="AD233" s="24">
        <f t="shared" si="95"/>
        <v>0</v>
      </c>
      <c r="AE233" s="24">
        <f t="shared" si="95"/>
        <v>0</v>
      </c>
      <c r="AF233" s="24">
        <f t="shared" si="95"/>
        <v>0</v>
      </c>
      <c r="AG233" s="275">
        <f t="shared" si="95"/>
        <v>0</v>
      </c>
      <c r="AH233" s="275">
        <f t="shared" si="95"/>
        <v>0</v>
      </c>
      <c r="AI233" s="275">
        <f t="shared" si="95"/>
        <v>12057</v>
      </c>
      <c r="AJ233" s="275">
        <f t="shared" si="95"/>
        <v>0</v>
      </c>
      <c r="AK233" s="275">
        <f t="shared" si="95"/>
        <v>0</v>
      </c>
      <c r="AL233" s="275">
        <f t="shared" si="95"/>
        <v>0</v>
      </c>
      <c r="AM233" s="275">
        <f t="shared" si="95"/>
        <v>0</v>
      </c>
      <c r="AN233" s="275">
        <f t="shared" si="95"/>
        <v>0</v>
      </c>
      <c r="AO233" s="275">
        <f t="shared" si="95"/>
        <v>0</v>
      </c>
      <c r="AP233" s="275">
        <f t="shared" si="95"/>
        <v>0</v>
      </c>
      <c r="AQ233" s="275">
        <f t="shared" si="95"/>
        <v>0</v>
      </c>
      <c r="AR233" s="275">
        <f t="shared" si="95"/>
        <v>0</v>
      </c>
      <c r="AS233" s="275">
        <f t="shared" si="95"/>
        <v>0</v>
      </c>
      <c r="AT233" s="275">
        <f t="shared" si="95"/>
        <v>0</v>
      </c>
      <c r="AU233" s="275">
        <f t="shared" si="95"/>
        <v>0</v>
      </c>
      <c r="AV233" s="275">
        <f t="shared" si="95"/>
        <v>0</v>
      </c>
      <c r="AW233" s="275">
        <f t="shared" si="95"/>
        <v>0</v>
      </c>
      <c r="AX233" s="275">
        <f t="shared" si="95"/>
        <v>0</v>
      </c>
      <c r="AY233" s="52">
        <f t="shared" si="95"/>
        <v>3253</v>
      </c>
      <c r="AZ233" s="438">
        <f t="shared" si="95"/>
        <v>12057</v>
      </c>
      <c r="BA233" s="277">
        <f t="shared" si="95"/>
        <v>0</v>
      </c>
      <c r="BB233" s="278">
        <f t="shared" si="95"/>
        <v>0</v>
      </c>
      <c r="BC233" s="278">
        <f t="shared" si="95"/>
        <v>0</v>
      </c>
      <c r="BD233" s="278">
        <f t="shared" si="95"/>
        <v>0</v>
      </c>
      <c r="BE233" s="278">
        <f t="shared" si="95"/>
        <v>396</v>
      </c>
      <c r="BF233" s="278">
        <f t="shared" si="95"/>
        <v>859</v>
      </c>
      <c r="BG233" s="278">
        <f t="shared" si="95"/>
        <v>2129</v>
      </c>
      <c r="BH233" s="278">
        <f t="shared" si="95"/>
        <v>2845</v>
      </c>
      <c r="BI233" s="278">
        <f t="shared" si="95"/>
        <v>2575</v>
      </c>
      <c r="BJ233" s="278">
        <f t="shared" si="95"/>
        <v>3253</v>
      </c>
      <c r="BK233" s="278">
        <f t="shared" si="95"/>
        <v>0</v>
      </c>
      <c r="BL233" s="276">
        <f t="shared" si="95"/>
        <v>0</v>
      </c>
      <c r="BM233" s="288">
        <f t="shared" ref="BM233:BM244" si="96">SUM(J233:AX233)</f>
        <v>12057</v>
      </c>
      <c r="BS233" s="3"/>
      <c r="BT233" s="3"/>
      <c r="BU233" s="3"/>
      <c r="BV233" s="3"/>
    </row>
    <row r="234" spans="1:74" ht="13.2" customHeight="1">
      <c r="A234" s="169" t="str">
        <f>B$245&amp;B234</f>
        <v>E19</v>
      </c>
      <c r="B234" s="159" t="str">
        <f>$B$6</f>
        <v>9</v>
      </c>
      <c r="C234" s="568"/>
      <c r="D234" s="492"/>
      <c r="E234" s="493"/>
      <c r="F234" s="494"/>
      <c r="G234" s="210"/>
      <c r="H234" s="488" t="s">
        <v>63</v>
      </c>
      <c r="I234" s="489"/>
      <c r="J234" s="17"/>
      <c r="K234" s="17"/>
      <c r="L234" s="43"/>
      <c r="M234" s="17"/>
      <c r="N234" s="142"/>
      <c r="O234" s="143"/>
      <c r="P234" s="17"/>
      <c r="Q234" s="17"/>
      <c r="R234" s="17"/>
      <c r="S234" s="26"/>
      <c r="T234" s="17"/>
      <c r="U234" s="43"/>
      <c r="V234" s="49">
        <v>0</v>
      </c>
      <c r="W234" s="49">
        <v>0</v>
      </c>
      <c r="X234" s="12"/>
      <c r="Y234" s="12"/>
      <c r="Z234" s="14"/>
      <c r="AA234" s="14"/>
      <c r="AB234" s="14"/>
      <c r="AC234" s="14"/>
      <c r="AD234" s="14"/>
      <c r="AE234" s="14"/>
      <c r="AF234" s="14"/>
      <c r="AG234" s="244"/>
      <c r="AH234" s="244"/>
      <c r="AI234" s="244"/>
      <c r="AJ234" s="244"/>
      <c r="AK234" s="244"/>
      <c r="AL234" s="244"/>
      <c r="AM234" s="244"/>
      <c r="AN234" s="244"/>
      <c r="AO234" s="244"/>
      <c r="AP234" s="244"/>
      <c r="AQ234" s="244"/>
      <c r="AR234" s="244"/>
      <c r="AS234" s="244"/>
      <c r="AT234" s="244"/>
      <c r="AU234" s="244"/>
      <c r="AV234" s="244"/>
      <c r="AW234" s="244"/>
      <c r="AX234" s="245"/>
      <c r="AY234" s="436"/>
      <c r="AZ234" s="437"/>
      <c r="BA234" s="267"/>
      <c r="BB234" s="268"/>
      <c r="BC234" s="268"/>
      <c r="BD234" s="268"/>
      <c r="BE234" s="268"/>
      <c r="BF234" s="268"/>
      <c r="BG234" s="268"/>
      <c r="BH234" s="268"/>
      <c r="BI234" s="268"/>
      <c r="BJ234" s="268"/>
      <c r="BK234" s="268"/>
      <c r="BL234" s="266"/>
      <c r="BM234" s="281">
        <f t="shared" si="96"/>
        <v>0</v>
      </c>
      <c r="BS234" s="3"/>
      <c r="BT234" s="3"/>
      <c r="BU234" s="3"/>
      <c r="BV234" s="3"/>
    </row>
    <row r="235" spans="1:74" ht="13.2" customHeight="1">
      <c r="A235" s="169"/>
      <c r="C235" s="568"/>
      <c r="D235" s="492"/>
      <c r="E235" s="493"/>
      <c r="F235" s="494"/>
      <c r="G235" s="211"/>
      <c r="H235" s="490" t="s">
        <v>62</v>
      </c>
      <c r="I235" s="491"/>
      <c r="J235" s="33">
        <f t="shared" ref="J235:BL235" si="97">SUM(J236:J244)</f>
        <v>0</v>
      </c>
      <c r="K235" s="33">
        <f t="shared" si="97"/>
        <v>0</v>
      </c>
      <c r="L235" s="35">
        <f t="shared" si="97"/>
        <v>0</v>
      </c>
      <c r="M235" s="33">
        <f t="shared" si="97"/>
        <v>0</v>
      </c>
      <c r="N235" s="144">
        <f t="shared" si="97"/>
        <v>0</v>
      </c>
      <c r="O235" s="145">
        <f t="shared" si="97"/>
        <v>0</v>
      </c>
      <c r="P235" s="33">
        <f t="shared" si="97"/>
        <v>0</v>
      </c>
      <c r="Q235" s="33">
        <f t="shared" si="97"/>
        <v>0</v>
      </c>
      <c r="R235" s="33">
        <f t="shared" si="97"/>
        <v>0</v>
      </c>
      <c r="S235" s="33">
        <f t="shared" si="97"/>
        <v>0</v>
      </c>
      <c r="T235" s="33">
        <f t="shared" si="97"/>
        <v>0</v>
      </c>
      <c r="U235" s="33">
        <f t="shared" si="97"/>
        <v>0</v>
      </c>
      <c r="V235" s="33">
        <f t="shared" si="97"/>
        <v>0</v>
      </c>
      <c r="W235" s="33">
        <f t="shared" si="97"/>
        <v>0</v>
      </c>
      <c r="X235" s="33">
        <f t="shared" si="97"/>
        <v>0</v>
      </c>
      <c r="Y235" s="33">
        <f t="shared" si="97"/>
        <v>0</v>
      </c>
      <c r="Z235" s="33">
        <f t="shared" si="97"/>
        <v>0</v>
      </c>
      <c r="AA235" s="34">
        <f t="shared" si="97"/>
        <v>0</v>
      </c>
      <c r="AB235" s="33">
        <f t="shared" si="97"/>
        <v>0</v>
      </c>
      <c r="AC235" s="33">
        <f t="shared" si="97"/>
        <v>0</v>
      </c>
      <c r="AD235" s="33">
        <f t="shared" si="97"/>
        <v>0</v>
      </c>
      <c r="AE235" s="33">
        <f t="shared" si="97"/>
        <v>0</v>
      </c>
      <c r="AF235" s="33">
        <f t="shared" si="97"/>
        <v>0</v>
      </c>
      <c r="AG235" s="294">
        <f t="shared" si="97"/>
        <v>0</v>
      </c>
      <c r="AH235" s="294">
        <f t="shared" si="97"/>
        <v>0</v>
      </c>
      <c r="AI235" s="294">
        <f t="shared" si="97"/>
        <v>12057</v>
      </c>
      <c r="AJ235" s="294">
        <f t="shared" si="97"/>
        <v>0</v>
      </c>
      <c r="AK235" s="294">
        <f t="shared" si="97"/>
        <v>0</v>
      </c>
      <c r="AL235" s="294">
        <f t="shared" si="97"/>
        <v>0</v>
      </c>
      <c r="AM235" s="294">
        <f t="shared" si="97"/>
        <v>0</v>
      </c>
      <c r="AN235" s="294">
        <f t="shared" si="97"/>
        <v>0</v>
      </c>
      <c r="AO235" s="294">
        <f t="shared" si="97"/>
        <v>0</v>
      </c>
      <c r="AP235" s="294">
        <f t="shared" si="97"/>
        <v>0</v>
      </c>
      <c r="AQ235" s="294">
        <f t="shared" si="97"/>
        <v>0</v>
      </c>
      <c r="AR235" s="294">
        <f t="shared" si="97"/>
        <v>0</v>
      </c>
      <c r="AS235" s="294">
        <f t="shared" si="97"/>
        <v>0</v>
      </c>
      <c r="AT235" s="294">
        <f t="shared" si="97"/>
        <v>0</v>
      </c>
      <c r="AU235" s="294">
        <f t="shared" si="97"/>
        <v>0</v>
      </c>
      <c r="AV235" s="294">
        <f t="shared" si="97"/>
        <v>0</v>
      </c>
      <c r="AW235" s="294">
        <f t="shared" si="97"/>
        <v>0</v>
      </c>
      <c r="AX235" s="294">
        <f t="shared" si="97"/>
        <v>0</v>
      </c>
      <c r="AY235" s="34">
        <f t="shared" si="97"/>
        <v>3253</v>
      </c>
      <c r="AZ235" s="440">
        <f t="shared" si="97"/>
        <v>12057</v>
      </c>
      <c r="BA235" s="272">
        <f t="shared" si="97"/>
        <v>0</v>
      </c>
      <c r="BB235" s="294">
        <f t="shared" si="97"/>
        <v>0</v>
      </c>
      <c r="BC235" s="294">
        <f t="shared" si="97"/>
        <v>0</v>
      </c>
      <c r="BD235" s="294">
        <f t="shared" si="97"/>
        <v>0</v>
      </c>
      <c r="BE235" s="294">
        <f t="shared" si="97"/>
        <v>396</v>
      </c>
      <c r="BF235" s="294">
        <f t="shared" si="97"/>
        <v>859</v>
      </c>
      <c r="BG235" s="294">
        <f t="shared" si="97"/>
        <v>2129</v>
      </c>
      <c r="BH235" s="294">
        <f t="shared" si="97"/>
        <v>2845</v>
      </c>
      <c r="BI235" s="294">
        <f t="shared" si="97"/>
        <v>2575</v>
      </c>
      <c r="BJ235" s="294">
        <f t="shared" si="97"/>
        <v>3253</v>
      </c>
      <c r="BK235" s="294">
        <f t="shared" si="97"/>
        <v>0</v>
      </c>
      <c r="BL235" s="296">
        <f t="shared" si="97"/>
        <v>0</v>
      </c>
      <c r="BM235" s="272">
        <f t="shared" si="96"/>
        <v>12057</v>
      </c>
      <c r="BS235" s="3"/>
      <c r="BT235" s="3"/>
      <c r="BU235" s="3"/>
      <c r="BV235" s="3"/>
    </row>
    <row r="236" spans="1:74" ht="13.2" customHeight="1">
      <c r="A236" s="169" t="str">
        <f t="shared" ref="A236:A244" si="98">B$245&amp;B236</f>
        <v>E11</v>
      </c>
      <c r="B236" s="159" t="str">
        <f>$B$8</f>
        <v>1</v>
      </c>
      <c r="C236" s="568"/>
      <c r="D236" s="492"/>
      <c r="E236" s="493"/>
      <c r="F236" s="494"/>
      <c r="G236" s="213"/>
      <c r="H236" s="210"/>
      <c r="I236" s="127" t="str">
        <f>$I$8</f>
        <v>N.AMERICA</v>
      </c>
      <c r="J236" s="20"/>
      <c r="K236" s="20"/>
      <c r="L236" s="20"/>
      <c r="M236" s="20"/>
      <c r="N236" s="20"/>
      <c r="O236" s="28"/>
      <c r="P236" s="20"/>
      <c r="Q236" s="20"/>
      <c r="R236" s="20"/>
      <c r="S236" s="20"/>
      <c r="T236" s="20"/>
      <c r="U236" s="28"/>
      <c r="V236" s="20"/>
      <c r="W236" s="20"/>
      <c r="X236" s="20"/>
      <c r="Y236" s="20"/>
      <c r="Z236" s="21"/>
      <c r="AA236" s="21"/>
      <c r="AB236" s="21"/>
      <c r="AC236" s="21"/>
      <c r="AD236" s="21"/>
      <c r="AE236" s="21"/>
      <c r="AF236" s="21"/>
      <c r="AG236" s="248"/>
      <c r="AH236" s="248"/>
      <c r="AI236" s="248">
        <v>12047</v>
      </c>
      <c r="AJ236" s="248"/>
      <c r="AK236" s="248"/>
      <c r="AL236" s="248"/>
      <c r="AM236" s="248"/>
      <c r="AN236" s="248"/>
      <c r="AO236" s="248"/>
      <c r="AP236" s="248"/>
      <c r="AQ236" s="248"/>
      <c r="AR236" s="248"/>
      <c r="AS236" s="248"/>
      <c r="AT236" s="248"/>
      <c r="AU236" s="248"/>
      <c r="AV236" s="248"/>
      <c r="AW236" s="248"/>
      <c r="AX236" s="248"/>
      <c r="AY236" s="430">
        <v>3247</v>
      </c>
      <c r="AZ236" s="431">
        <v>12047</v>
      </c>
      <c r="BA236" s="250"/>
      <c r="BB236" s="251"/>
      <c r="BC236" s="251"/>
      <c r="BD236" s="251"/>
      <c r="BE236" s="251">
        <v>396</v>
      </c>
      <c r="BF236" s="251">
        <v>859</v>
      </c>
      <c r="BG236" s="251">
        <v>2129</v>
      </c>
      <c r="BH236" s="251">
        <v>2843</v>
      </c>
      <c r="BI236" s="251">
        <v>2573</v>
      </c>
      <c r="BJ236" s="251">
        <v>3247</v>
      </c>
      <c r="BK236" s="251"/>
      <c r="BL236" s="249"/>
      <c r="BM236" s="272">
        <f t="shared" si="96"/>
        <v>12047</v>
      </c>
      <c r="BS236" s="3"/>
      <c r="BT236" s="3"/>
      <c r="BU236" s="3"/>
      <c r="BV236" s="3"/>
    </row>
    <row r="237" spans="1:74" ht="13.2" customHeight="1">
      <c r="A237" s="169" t="str">
        <f t="shared" si="98"/>
        <v>E12</v>
      </c>
      <c r="B237" s="159" t="str">
        <f>$B$9</f>
        <v>2</v>
      </c>
      <c r="C237" s="568"/>
      <c r="D237" s="492"/>
      <c r="E237" s="493"/>
      <c r="F237" s="494"/>
      <c r="G237" s="213"/>
      <c r="H237" s="210"/>
      <c r="I237" s="122" t="str">
        <f>$I$9</f>
        <v>CS.AMERICA</v>
      </c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3"/>
      <c r="AA237" s="93"/>
      <c r="AB237" s="93"/>
      <c r="AC237" s="93"/>
      <c r="AD237" s="93"/>
      <c r="AE237" s="93"/>
      <c r="AF237" s="93"/>
      <c r="AG237" s="253"/>
      <c r="AH237" s="253"/>
      <c r="AI237" s="253">
        <v>2</v>
      </c>
      <c r="AJ237" s="253"/>
      <c r="AK237" s="253"/>
      <c r="AL237" s="253"/>
      <c r="AM237" s="253"/>
      <c r="AN237" s="253"/>
      <c r="AO237" s="253"/>
      <c r="AP237" s="253"/>
      <c r="AQ237" s="253"/>
      <c r="AR237" s="253"/>
      <c r="AS237" s="253"/>
      <c r="AT237" s="253"/>
      <c r="AU237" s="253"/>
      <c r="AV237" s="253"/>
      <c r="AW237" s="253"/>
      <c r="AX237" s="253"/>
      <c r="AY237" s="432">
        <v>2</v>
      </c>
      <c r="AZ237" s="433">
        <v>2</v>
      </c>
      <c r="BA237" s="255"/>
      <c r="BB237" s="256"/>
      <c r="BC237" s="256"/>
      <c r="BD237" s="256"/>
      <c r="BE237" s="256"/>
      <c r="BF237" s="256"/>
      <c r="BG237" s="256"/>
      <c r="BH237" s="256"/>
      <c r="BI237" s="256"/>
      <c r="BJ237" s="256">
        <v>2</v>
      </c>
      <c r="BK237" s="256"/>
      <c r="BL237" s="254"/>
      <c r="BM237" s="284">
        <f t="shared" si="96"/>
        <v>2</v>
      </c>
      <c r="BS237" s="3"/>
      <c r="BT237" s="3"/>
      <c r="BU237" s="3"/>
      <c r="BV237" s="3"/>
    </row>
    <row r="238" spans="1:74" ht="13.2" customHeight="1">
      <c r="A238" s="169" t="str">
        <f t="shared" si="98"/>
        <v>E13</v>
      </c>
      <c r="B238" s="159" t="str">
        <f>$B$10</f>
        <v>3</v>
      </c>
      <c r="C238" s="568"/>
      <c r="D238" s="492"/>
      <c r="E238" s="493"/>
      <c r="F238" s="494"/>
      <c r="G238" s="205"/>
      <c r="H238" s="210"/>
      <c r="I238" s="122" t="str">
        <f>$I$10</f>
        <v>Europe</v>
      </c>
      <c r="J238" s="92"/>
      <c r="K238" s="92"/>
      <c r="L238" s="92"/>
      <c r="M238" s="92"/>
      <c r="N238" s="92"/>
      <c r="O238" s="94"/>
      <c r="P238" s="92"/>
      <c r="Q238" s="92"/>
      <c r="R238" s="92"/>
      <c r="S238" s="92"/>
      <c r="T238" s="92"/>
      <c r="U238" s="94"/>
      <c r="V238" s="92"/>
      <c r="W238" s="92"/>
      <c r="X238" s="92"/>
      <c r="Y238" s="92"/>
      <c r="Z238" s="93"/>
      <c r="AA238" s="93"/>
      <c r="AB238" s="93"/>
      <c r="AC238" s="93"/>
      <c r="AD238" s="93"/>
      <c r="AE238" s="93"/>
      <c r="AF238" s="93"/>
      <c r="AG238" s="253"/>
      <c r="AH238" s="253"/>
      <c r="AI238" s="253"/>
      <c r="AJ238" s="253"/>
      <c r="AK238" s="253"/>
      <c r="AL238" s="253"/>
      <c r="AM238" s="253"/>
      <c r="AN238" s="253"/>
      <c r="AO238" s="253"/>
      <c r="AP238" s="253"/>
      <c r="AQ238" s="253"/>
      <c r="AR238" s="253"/>
      <c r="AS238" s="253"/>
      <c r="AT238" s="253"/>
      <c r="AU238" s="253"/>
      <c r="AV238" s="253"/>
      <c r="AW238" s="253"/>
      <c r="AX238" s="253"/>
      <c r="AY238" s="432"/>
      <c r="AZ238" s="433"/>
      <c r="BA238" s="255"/>
      <c r="BB238" s="256"/>
      <c r="BC238" s="256"/>
      <c r="BD238" s="256"/>
      <c r="BE238" s="256"/>
      <c r="BF238" s="256"/>
      <c r="BG238" s="256"/>
      <c r="BH238" s="256"/>
      <c r="BI238" s="256"/>
      <c r="BJ238" s="256"/>
      <c r="BK238" s="256"/>
      <c r="BL238" s="254"/>
      <c r="BM238" s="284">
        <f t="shared" si="96"/>
        <v>0</v>
      </c>
      <c r="BS238" s="3"/>
      <c r="BT238" s="3"/>
      <c r="BU238" s="3"/>
      <c r="BV238" s="3"/>
    </row>
    <row r="239" spans="1:74" ht="13.2" customHeight="1">
      <c r="A239" s="169" t="str">
        <f t="shared" si="98"/>
        <v>E14</v>
      </c>
      <c r="B239" s="159" t="str">
        <f>$B$11</f>
        <v>4</v>
      </c>
      <c r="C239" s="568"/>
      <c r="D239" s="492"/>
      <c r="E239" s="493"/>
      <c r="F239" s="494"/>
      <c r="G239" s="205"/>
      <c r="H239" s="498"/>
      <c r="I239" s="122" t="str">
        <f>$I$11</f>
        <v>ASIA</v>
      </c>
      <c r="J239" s="92"/>
      <c r="K239" s="92"/>
      <c r="L239" s="92"/>
      <c r="M239" s="92"/>
      <c r="N239" s="92"/>
      <c r="O239" s="94"/>
      <c r="P239" s="92"/>
      <c r="Q239" s="92"/>
      <c r="R239" s="92"/>
      <c r="S239" s="92"/>
      <c r="T239" s="92"/>
      <c r="U239" s="94"/>
      <c r="V239" s="92"/>
      <c r="W239" s="92"/>
      <c r="X239" s="92"/>
      <c r="Y239" s="92"/>
      <c r="Z239" s="93"/>
      <c r="AA239" s="92"/>
      <c r="AB239" s="93"/>
      <c r="AC239" s="92"/>
      <c r="AD239" s="92"/>
      <c r="AE239" s="92"/>
      <c r="AF239" s="92"/>
      <c r="AG239" s="258"/>
      <c r="AH239" s="258"/>
      <c r="AI239" s="258"/>
      <c r="AJ239" s="258"/>
      <c r="AK239" s="258"/>
      <c r="AL239" s="258"/>
      <c r="AM239" s="258"/>
      <c r="AN239" s="258"/>
      <c r="AO239" s="258"/>
      <c r="AP239" s="258"/>
      <c r="AQ239" s="258"/>
      <c r="AR239" s="258"/>
      <c r="AS239" s="258"/>
      <c r="AT239" s="258"/>
      <c r="AU239" s="258"/>
      <c r="AV239" s="258"/>
      <c r="AW239" s="258"/>
      <c r="AX239" s="258"/>
      <c r="AY239" s="432"/>
      <c r="AZ239" s="433"/>
      <c r="BA239" s="255"/>
      <c r="BB239" s="256"/>
      <c r="BC239" s="256"/>
      <c r="BD239" s="256"/>
      <c r="BE239" s="256"/>
      <c r="BF239" s="256"/>
      <c r="BG239" s="256"/>
      <c r="BH239" s="256"/>
      <c r="BI239" s="256"/>
      <c r="BJ239" s="256"/>
      <c r="BK239" s="256"/>
      <c r="BL239" s="254"/>
      <c r="BM239" s="284">
        <f t="shared" si="96"/>
        <v>0</v>
      </c>
      <c r="BS239" s="3"/>
      <c r="BT239" s="3"/>
      <c r="BU239" s="3"/>
      <c r="BV239" s="3"/>
    </row>
    <row r="240" spans="1:74" ht="12.75" customHeight="1">
      <c r="A240" s="169" t="str">
        <f t="shared" si="98"/>
        <v>E1C</v>
      </c>
      <c r="B240" s="159" t="s">
        <v>204</v>
      </c>
      <c r="C240" s="568"/>
      <c r="D240" s="492"/>
      <c r="E240" s="493"/>
      <c r="F240" s="494"/>
      <c r="G240" s="211"/>
      <c r="H240" s="498"/>
      <c r="I240" s="122" t="s">
        <v>205</v>
      </c>
      <c r="J240" s="92"/>
      <c r="K240" s="92"/>
      <c r="L240" s="92"/>
      <c r="M240" s="92"/>
      <c r="N240" s="92"/>
      <c r="O240" s="94"/>
      <c r="P240" s="92"/>
      <c r="Q240" s="92"/>
      <c r="R240" s="92"/>
      <c r="S240" s="92"/>
      <c r="T240" s="92"/>
      <c r="U240" s="94"/>
      <c r="V240" s="92"/>
      <c r="W240" s="92"/>
      <c r="X240" s="92"/>
      <c r="Y240" s="92"/>
      <c r="Z240" s="93"/>
      <c r="AA240" s="92"/>
      <c r="AB240" s="93"/>
      <c r="AC240" s="92"/>
      <c r="AD240" s="92"/>
      <c r="AE240" s="92"/>
      <c r="AF240" s="92"/>
      <c r="AG240" s="258"/>
      <c r="AH240" s="258"/>
      <c r="AI240" s="258"/>
      <c r="AJ240" s="258"/>
      <c r="AK240" s="258"/>
      <c r="AL240" s="258"/>
      <c r="AM240" s="258"/>
      <c r="AN240" s="258"/>
      <c r="AO240" s="258"/>
      <c r="AP240" s="258"/>
      <c r="AQ240" s="258"/>
      <c r="AR240" s="258"/>
      <c r="AS240" s="258"/>
      <c r="AT240" s="258"/>
      <c r="AU240" s="258"/>
      <c r="AV240" s="258"/>
      <c r="AW240" s="258"/>
      <c r="AX240" s="258"/>
      <c r="AY240" s="432"/>
      <c r="AZ240" s="433"/>
      <c r="BA240" s="255"/>
      <c r="BB240" s="256"/>
      <c r="BC240" s="256"/>
      <c r="BD240" s="256"/>
      <c r="BE240" s="256"/>
      <c r="BF240" s="256"/>
      <c r="BG240" s="256"/>
      <c r="BH240" s="256"/>
      <c r="BI240" s="256"/>
      <c r="BJ240" s="256"/>
      <c r="BK240" s="256"/>
      <c r="BL240" s="254"/>
      <c r="BM240" s="255">
        <f>SUM(J240:AX240)</f>
        <v>0</v>
      </c>
      <c r="BS240" s="3"/>
      <c r="BT240" s="3"/>
      <c r="BU240" s="3"/>
      <c r="BV240" s="3"/>
    </row>
    <row r="241" spans="1:74" ht="13.2" customHeight="1">
      <c r="A241" s="169" t="str">
        <f t="shared" si="98"/>
        <v>E15</v>
      </c>
      <c r="B241" s="159" t="str">
        <f>$B$13</f>
        <v>5</v>
      </c>
      <c r="C241" s="568"/>
      <c r="D241" s="492"/>
      <c r="E241" s="493"/>
      <c r="F241" s="494"/>
      <c r="G241" s="211"/>
      <c r="H241" s="498"/>
      <c r="I241" s="122" t="str">
        <f>$I$13</f>
        <v>OCE</v>
      </c>
      <c r="J241" s="92"/>
      <c r="K241" s="92"/>
      <c r="L241" s="92"/>
      <c r="M241" s="92"/>
      <c r="N241" s="92"/>
      <c r="O241" s="94"/>
      <c r="P241" s="92"/>
      <c r="Q241" s="92"/>
      <c r="R241" s="92"/>
      <c r="S241" s="92"/>
      <c r="T241" s="92"/>
      <c r="U241" s="94"/>
      <c r="V241" s="92"/>
      <c r="W241" s="92"/>
      <c r="X241" s="92"/>
      <c r="Y241" s="92"/>
      <c r="Z241" s="93"/>
      <c r="AA241" s="92"/>
      <c r="AB241" s="93"/>
      <c r="AC241" s="92"/>
      <c r="AD241" s="92"/>
      <c r="AE241" s="92"/>
      <c r="AF241" s="92"/>
      <c r="AG241" s="258"/>
      <c r="AH241" s="258"/>
      <c r="AI241" s="258">
        <v>7</v>
      </c>
      <c r="AJ241" s="258"/>
      <c r="AK241" s="258"/>
      <c r="AL241" s="258"/>
      <c r="AM241" s="258"/>
      <c r="AN241" s="258"/>
      <c r="AO241" s="258"/>
      <c r="AP241" s="258"/>
      <c r="AQ241" s="258"/>
      <c r="AR241" s="258"/>
      <c r="AS241" s="258"/>
      <c r="AT241" s="258"/>
      <c r="AU241" s="258"/>
      <c r="AV241" s="258"/>
      <c r="AW241" s="258"/>
      <c r="AX241" s="258"/>
      <c r="AY241" s="432">
        <v>3</v>
      </c>
      <c r="AZ241" s="433">
        <v>7</v>
      </c>
      <c r="BA241" s="255"/>
      <c r="BB241" s="256"/>
      <c r="BC241" s="256"/>
      <c r="BD241" s="256"/>
      <c r="BE241" s="256"/>
      <c r="BF241" s="256"/>
      <c r="BG241" s="256"/>
      <c r="BH241" s="256">
        <v>2</v>
      </c>
      <c r="BI241" s="256">
        <v>2</v>
      </c>
      <c r="BJ241" s="256">
        <v>3</v>
      </c>
      <c r="BK241" s="256"/>
      <c r="BL241" s="254"/>
      <c r="BM241" s="284">
        <f t="shared" si="96"/>
        <v>7</v>
      </c>
      <c r="BS241" s="3"/>
      <c r="BT241" s="3"/>
      <c r="BU241" s="3"/>
      <c r="BV241" s="3"/>
    </row>
    <row r="242" spans="1:74" ht="13.2" customHeight="1">
      <c r="A242" s="169" t="str">
        <f t="shared" si="98"/>
        <v>E16</v>
      </c>
      <c r="B242" s="159" t="str">
        <f>$B$14</f>
        <v>6</v>
      </c>
      <c r="C242" s="568"/>
      <c r="D242" s="492"/>
      <c r="E242" s="493"/>
      <c r="F242" s="494"/>
      <c r="G242" s="213"/>
      <c r="H242" s="498"/>
      <c r="I242" s="122" t="str">
        <f>$I$14</f>
        <v>MIDDLE EAS</v>
      </c>
      <c r="J242" s="92"/>
      <c r="K242" s="92"/>
      <c r="L242" s="92"/>
      <c r="M242" s="92"/>
      <c r="N242" s="92"/>
      <c r="O242" s="94"/>
      <c r="P242" s="92"/>
      <c r="Q242" s="92"/>
      <c r="R242" s="92"/>
      <c r="S242" s="92"/>
      <c r="T242" s="92"/>
      <c r="U242" s="94"/>
      <c r="V242" s="92"/>
      <c r="W242" s="92"/>
      <c r="X242" s="92"/>
      <c r="Y242" s="92"/>
      <c r="Z242" s="93"/>
      <c r="AA242" s="92"/>
      <c r="AB242" s="93"/>
      <c r="AC242" s="92"/>
      <c r="AD242" s="92"/>
      <c r="AE242" s="92"/>
      <c r="AF242" s="92"/>
      <c r="AG242" s="258"/>
      <c r="AH242" s="258"/>
      <c r="AI242" s="258">
        <v>1</v>
      </c>
      <c r="AJ242" s="258"/>
      <c r="AK242" s="258"/>
      <c r="AL242" s="258"/>
      <c r="AM242" s="258"/>
      <c r="AN242" s="258"/>
      <c r="AO242" s="258"/>
      <c r="AP242" s="258"/>
      <c r="AQ242" s="258"/>
      <c r="AR242" s="258"/>
      <c r="AS242" s="258"/>
      <c r="AT242" s="258"/>
      <c r="AU242" s="258"/>
      <c r="AV242" s="258"/>
      <c r="AW242" s="258"/>
      <c r="AX242" s="258"/>
      <c r="AY242" s="432">
        <v>1</v>
      </c>
      <c r="AZ242" s="433">
        <v>1</v>
      </c>
      <c r="BA242" s="255"/>
      <c r="BB242" s="256"/>
      <c r="BC242" s="256"/>
      <c r="BD242" s="256"/>
      <c r="BE242" s="256"/>
      <c r="BF242" s="256"/>
      <c r="BG242" s="256"/>
      <c r="BH242" s="256"/>
      <c r="BI242" s="256"/>
      <c r="BJ242" s="256">
        <v>1</v>
      </c>
      <c r="BK242" s="256"/>
      <c r="BL242" s="254"/>
      <c r="BM242" s="284">
        <f t="shared" si="96"/>
        <v>1</v>
      </c>
      <c r="BS242" s="3"/>
      <c r="BT242" s="3"/>
      <c r="BU242" s="3"/>
      <c r="BV242" s="3"/>
    </row>
    <row r="243" spans="1:74" ht="13.2" customHeight="1">
      <c r="A243" s="169" t="str">
        <f t="shared" si="98"/>
        <v>E17</v>
      </c>
      <c r="B243" s="159" t="str">
        <f>$B$15</f>
        <v>7</v>
      </c>
      <c r="C243" s="568"/>
      <c r="D243" s="492"/>
      <c r="E243" s="493"/>
      <c r="F243" s="494"/>
      <c r="G243" s="213"/>
      <c r="H243" s="498"/>
      <c r="I243" s="122" t="str">
        <f>$I$15</f>
        <v xml:space="preserve">AFRICA   </v>
      </c>
      <c r="J243" s="92"/>
      <c r="K243" s="92"/>
      <c r="L243" s="92"/>
      <c r="M243" s="92"/>
      <c r="N243" s="92"/>
      <c r="O243" s="94"/>
      <c r="P243" s="92"/>
      <c r="Q243" s="92"/>
      <c r="R243" s="92"/>
      <c r="S243" s="92"/>
      <c r="T243" s="92"/>
      <c r="U243" s="94"/>
      <c r="V243" s="92"/>
      <c r="W243" s="92"/>
      <c r="X243" s="92"/>
      <c r="Y243" s="92"/>
      <c r="Z243" s="93"/>
      <c r="AA243" s="92"/>
      <c r="AB243" s="93"/>
      <c r="AC243" s="92"/>
      <c r="AD243" s="92"/>
      <c r="AE243" s="92"/>
      <c r="AF243" s="92"/>
      <c r="AG243" s="258"/>
      <c r="AH243" s="258"/>
      <c r="AI243" s="258"/>
      <c r="AJ243" s="258"/>
      <c r="AK243" s="258"/>
      <c r="AL243" s="258"/>
      <c r="AM243" s="258"/>
      <c r="AN243" s="258"/>
      <c r="AO243" s="258"/>
      <c r="AP243" s="258"/>
      <c r="AQ243" s="258"/>
      <c r="AR243" s="258"/>
      <c r="AS243" s="258"/>
      <c r="AT243" s="258"/>
      <c r="AU243" s="258"/>
      <c r="AV243" s="258"/>
      <c r="AW243" s="258"/>
      <c r="AX243" s="258"/>
      <c r="AY243" s="432"/>
      <c r="AZ243" s="433"/>
      <c r="BA243" s="255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6"/>
      <c r="BL243" s="254"/>
      <c r="BM243" s="284">
        <f t="shared" si="96"/>
        <v>0</v>
      </c>
      <c r="BS243" s="3"/>
      <c r="BT243" s="3"/>
      <c r="BU243" s="3"/>
      <c r="BV243" s="3"/>
    </row>
    <row r="244" spans="1:74" ht="13.2" customHeight="1" thickBot="1">
      <c r="A244" s="169" t="str">
        <f t="shared" si="98"/>
        <v>E1Z</v>
      </c>
      <c r="B244" s="159" t="str">
        <f>$B$16</f>
        <v>Z</v>
      </c>
      <c r="C244" s="568"/>
      <c r="D244" s="495"/>
      <c r="E244" s="496"/>
      <c r="F244" s="497"/>
      <c r="G244" s="208"/>
      <c r="H244" s="499"/>
      <c r="I244" s="128" t="str">
        <f>$I$16</f>
        <v>Others</v>
      </c>
      <c r="J244" s="90"/>
      <c r="K244" s="90"/>
      <c r="L244" s="90"/>
      <c r="M244" s="90"/>
      <c r="N244" s="90"/>
      <c r="O244" s="102"/>
      <c r="P244" s="90"/>
      <c r="Q244" s="90"/>
      <c r="R244" s="90"/>
      <c r="S244" s="90"/>
      <c r="T244" s="90"/>
      <c r="U244" s="102"/>
      <c r="V244" s="90"/>
      <c r="W244" s="90"/>
      <c r="X244" s="90"/>
      <c r="Y244" s="90"/>
      <c r="Z244" s="91"/>
      <c r="AA244" s="90"/>
      <c r="AB244" s="91"/>
      <c r="AC244" s="90"/>
      <c r="AD244" s="90"/>
      <c r="AE244" s="90"/>
      <c r="AF244" s="90"/>
      <c r="AG244" s="259"/>
      <c r="AH244" s="259"/>
      <c r="AI244" s="259"/>
      <c r="AJ244" s="259"/>
      <c r="AK244" s="259"/>
      <c r="AL244" s="259"/>
      <c r="AM244" s="259"/>
      <c r="AN244" s="259"/>
      <c r="AO244" s="259"/>
      <c r="AP244" s="259"/>
      <c r="AQ244" s="259"/>
      <c r="AR244" s="259"/>
      <c r="AS244" s="259"/>
      <c r="AT244" s="259"/>
      <c r="AU244" s="259"/>
      <c r="AV244" s="259"/>
      <c r="AW244" s="259"/>
      <c r="AX244" s="259"/>
      <c r="AY244" s="434"/>
      <c r="AZ244" s="435"/>
      <c r="BA244" s="262"/>
      <c r="BB244" s="263"/>
      <c r="BC244" s="263"/>
      <c r="BD244" s="263"/>
      <c r="BE244" s="263"/>
      <c r="BF244" s="263"/>
      <c r="BG244" s="263"/>
      <c r="BH244" s="263"/>
      <c r="BI244" s="263"/>
      <c r="BJ244" s="263"/>
      <c r="BK244" s="263"/>
      <c r="BL244" s="261"/>
      <c r="BM244" s="287">
        <f t="shared" si="96"/>
        <v>0</v>
      </c>
      <c r="BS244" s="3"/>
      <c r="BT244" s="3"/>
      <c r="BU244" s="3"/>
      <c r="BV244" s="3"/>
    </row>
    <row r="245" spans="1:74" ht="13.2" customHeight="1">
      <c r="A245" s="157" t="s">
        <v>10</v>
      </c>
      <c r="B245" s="168" t="s">
        <v>225</v>
      </c>
      <c r="C245" s="568"/>
      <c r="D245" s="492" t="s">
        <v>163</v>
      </c>
      <c r="E245" s="493"/>
      <c r="F245" s="494"/>
      <c r="G245" s="486" t="s">
        <v>64</v>
      </c>
      <c r="H245" s="487"/>
      <c r="I245" s="487"/>
      <c r="J245" s="24">
        <f t="shared" ref="J245:AO245" si="99">J246+J247</f>
        <v>0</v>
      </c>
      <c r="K245" s="24">
        <f t="shared" si="99"/>
        <v>0</v>
      </c>
      <c r="L245" s="44">
        <f t="shared" si="99"/>
        <v>0</v>
      </c>
      <c r="M245" s="24">
        <f t="shared" si="99"/>
        <v>0</v>
      </c>
      <c r="N245" s="99">
        <f t="shared" si="99"/>
        <v>0</v>
      </c>
      <c r="O245" s="100">
        <f t="shared" si="99"/>
        <v>0</v>
      </c>
      <c r="P245" s="24">
        <f t="shared" si="99"/>
        <v>3662</v>
      </c>
      <c r="Q245" s="24">
        <f t="shared" si="99"/>
        <v>5379</v>
      </c>
      <c r="R245" s="24">
        <f t="shared" si="99"/>
        <v>4375</v>
      </c>
      <c r="S245" s="24">
        <f t="shared" si="99"/>
        <v>5918</v>
      </c>
      <c r="T245" s="24">
        <f t="shared" si="99"/>
        <v>3599</v>
      </c>
      <c r="U245" s="24">
        <f t="shared" si="99"/>
        <v>1440</v>
      </c>
      <c r="V245" s="24">
        <f t="shared" si="99"/>
        <v>0</v>
      </c>
      <c r="W245" s="24">
        <f t="shared" si="99"/>
        <v>0</v>
      </c>
      <c r="X245" s="24">
        <f t="shared" si="99"/>
        <v>249</v>
      </c>
      <c r="Y245" s="24">
        <f t="shared" si="99"/>
        <v>12538</v>
      </c>
      <c r="Z245" s="24">
        <f t="shared" si="99"/>
        <v>7520</v>
      </c>
      <c r="AA245" s="24">
        <f t="shared" si="99"/>
        <v>5559</v>
      </c>
      <c r="AB245" s="24">
        <f t="shared" si="99"/>
        <v>14364</v>
      </c>
      <c r="AC245" s="24">
        <f t="shared" si="99"/>
        <v>9563</v>
      </c>
      <c r="AD245" s="24">
        <f t="shared" si="99"/>
        <v>9294</v>
      </c>
      <c r="AE245" s="24">
        <f t="shared" si="99"/>
        <v>14472</v>
      </c>
      <c r="AF245" s="24">
        <f t="shared" si="99"/>
        <v>22907</v>
      </c>
      <c r="AG245" s="275">
        <f t="shared" si="99"/>
        <v>30464</v>
      </c>
      <c r="AH245" s="275">
        <f t="shared" si="99"/>
        <v>33444</v>
      </c>
      <c r="AI245" s="275">
        <f t="shared" si="99"/>
        <v>20665</v>
      </c>
      <c r="AJ245" s="275">
        <f t="shared" si="99"/>
        <v>0</v>
      </c>
      <c r="AK245" s="275">
        <f t="shared" si="99"/>
        <v>0</v>
      </c>
      <c r="AL245" s="275">
        <f t="shared" si="99"/>
        <v>0</v>
      </c>
      <c r="AM245" s="275">
        <f t="shared" si="99"/>
        <v>0</v>
      </c>
      <c r="AN245" s="275">
        <f t="shared" si="99"/>
        <v>0</v>
      </c>
      <c r="AO245" s="275">
        <f t="shared" si="99"/>
        <v>0</v>
      </c>
      <c r="AP245" s="275">
        <f t="shared" ref="AP245:BL245" si="100">AP246+AP247</f>
        <v>0</v>
      </c>
      <c r="AQ245" s="275">
        <f t="shared" si="100"/>
        <v>0</v>
      </c>
      <c r="AR245" s="275">
        <f t="shared" si="100"/>
        <v>0</v>
      </c>
      <c r="AS245" s="275">
        <f t="shared" si="100"/>
        <v>0</v>
      </c>
      <c r="AT245" s="275">
        <f t="shared" si="100"/>
        <v>0</v>
      </c>
      <c r="AU245" s="275">
        <f t="shared" si="100"/>
        <v>0</v>
      </c>
      <c r="AV245" s="275">
        <f t="shared" si="100"/>
        <v>0</v>
      </c>
      <c r="AW245" s="275">
        <f t="shared" si="100"/>
        <v>0</v>
      </c>
      <c r="AX245" s="275">
        <f t="shared" si="100"/>
        <v>0</v>
      </c>
      <c r="AY245" s="52">
        <f t="shared" si="100"/>
        <v>1929</v>
      </c>
      <c r="AZ245" s="438">
        <f t="shared" si="100"/>
        <v>20665</v>
      </c>
      <c r="BA245" s="277">
        <f t="shared" si="100"/>
        <v>2667</v>
      </c>
      <c r="BB245" s="278">
        <f t="shared" si="100"/>
        <v>1474</v>
      </c>
      <c r="BC245" s="278">
        <f t="shared" si="100"/>
        <v>3274</v>
      </c>
      <c r="BD245" s="278">
        <f t="shared" si="100"/>
        <v>2216</v>
      </c>
      <c r="BE245" s="278">
        <f t="shared" si="100"/>
        <v>1767</v>
      </c>
      <c r="BF245" s="278">
        <f t="shared" si="100"/>
        <v>1813</v>
      </c>
      <c r="BG245" s="278">
        <f t="shared" si="100"/>
        <v>1922</v>
      </c>
      <c r="BH245" s="278">
        <f t="shared" si="100"/>
        <v>1640</v>
      </c>
      <c r="BI245" s="278">
        <f t="shared" si="100"/>
        <v>1963</v>
      </c>
      <c r="BJ245" s="278">
        <f t="shared" si="100"/>
        <v>1929</v>
      </c>
      <c r="BK245" s="278">
        <f t="shared" si="100"/>
        <v>0</v>
      </c>
      <c r="BL245" s="276">
        <f t="shared" si="100"/>
        <v>0</v>
      </c>
      <c r="BM245" s="288">
        <f t="shared" si="70"/>
        <v>205412</v>
      </c>
      <c r="BS245" s="3"/>
      <c r="BT245" s="3"/>
      <c r="BU245" s="3"/>
      <c r="BV245" s="3"/>
    </row>
    <row r="246" spans="1:74" ht="13.2" customHeight="1">
      <c r="A246" s="169" t="str">
        <f>B$245&amp;B246</f>
        <v>E19</v>
      </c>
      <c r="B246" s="159" t="str">
        <f>$B$6</f>
        <v>9</v>
      </c>
      <c r="C246" s="568"/>
      <c r="D246" s="492"/>
      <c r="E246" s="493"/>
      <c r="F246" s="494"/>
      <c r="G246" s="210"/>
      <c r="H246" s="488" t="s">
        <v>69</v>
      </c>
      <c r="I246" s="489"/>
      <c r="J246" s="17"/>
      <c r="K246" s="17"/>
      <c r="L246" s="43"/>
      <c r="M246" s="17"/>
      <c r="N246" s="142"/>
      <c r="O246" s="143"/>
      <c r="P246" s="17">
        <v>3662</v>
      </c>
      <c r="Q246" s="17">
        <v>5379</v>
      </c>
      <c r="R246" s="17">
        <v>4375</v>
      </c>
      <c r="S246" s="26">
        <v>5918</v>
      </c>
      <c r="T246" s="17">
        <v>3599</v>
      </c>
      <c r="U246" s="43">
        <v>1440</v>
      </c>
      <c r="V246" s="49">
        <v>0</v>
      </c>
      <c r="W246" s="49">
        <v>0</v>
      </c>
      <c r="X246" s="12">
        <v>247</v>
      </c>
      <c r="Y246" s="12">
        <v>11862</v>
      </c>
      <c r="Z246" s="14">
        <v>6884</v>
      </c>
      <c r="AA246" s="14">
        <v>5128</v>
      </c>
      <c r="AB246" s="14">
        <v>13932</v>
      </c>
      <c r="AC246" s="14">
        <v>9154</v>
      </c>
      <c r="AD246" s="14">
        <v>8923</v>
      </c>
      <c r="AE246" s="14">
        <v>14093</v>
      </c>
      <c r="AF246" s="14">
        <v>14758</v>
      </c>
      <c r="AG246" s="244">
        <v>17248</v>
      </c>
      <c r="AH246" s="244">
        <v>18038</v>
      </c>
      <c r="AI246" s="244">
        <v>10757</v>
      </c>
      <c r="AJ246" s="244"/>
      <c r="AK246" s="244"/>
      <c r="AL246" s="244"/>
      <c r="AM246" s="244"/>
      <c r="AN246" s="244"/>
      <c r="AO246" s="244"/>
      <c r="AP246" s="244"/>
      <c r="AQ246" s="244"/>
      <c r="AR246" s="244"/>
      <c r="AS246" s="244"/>
      <c r="AT246" s="244"/>
      <c r="AU246" s="244"/>
      <c r="AV246" s="244"/>
      <c r="AW246" s="244"/>
      <c r="AX246" s="245"/>
      <c r="AY246" s="436">
        <v>851</v>
      </c>
      <c r="AZ246" s="437">
        <v>10757</v>
      </c>
      <c r="BA246" s="267">
        <v>1120</v>
      </c>
      <c r="BB246" s="268">
        <v>1012</v>
      </c>
      <c r="BC246" s="268">
        <v>2404</v>
      </c>
      <c r="BD246" s="268">
        <v>1434</v>
      </c>
      <c r="BE246" s="268">
        <v>925</v>
      </c>
      <c r="BF246" s="268">
        <v>861</v>
      </c>
      <c r="BG246" s="268">
        <v>753</v>
      </c>
      <c r="BH246" s="268">
        <v>379</v>
      </c>
      <c r="BI246" s="268">
        <v>1018</v>
      </c>
      <c r="BJ246" s="268">
        <v>851</v>
      </c>
      <c r="BK246" s="268"/>
      <c r="BL246" s="266"/>
      <c r="BM246" s="281">
        <f t="shared" si="70"/>
        <v>155397</v>
      </c>
      <c r="BS246" s="3"/>
      <c r="BT246" s="3"/>
      <c r="BU246" s="3"/>
      <c r="BV246" s="3"/>
    </row>
    <row r="247" spans="1:74" ht="13.2" customHeight="1">
      <c r="A247" s="169"/>
      <c r="C247" s="568"/>
      <c r="D247" s="492"/>
      <c r="E247" s="493"/>
      <c r="F247" s="494"/>
      <c r="G247" s="211"/>
      <c r="H247" s="490" t="s">
        <v>62</v>
      </c>
      <c r="I247" s="491"/>
      <c r="J247" s="33">
        <f t="shared" ref="J247:AO247" si="101">SUM(J248:J256)</f>
        <v>0</v>
      </c>
      <c r="K247" s="33">
        <f t="shared" si="101"/>
        <v>0</v>
      </c>
      <c r="L247" s="35">
        <f t="shared" si="101"/>
        <v>0</v>
      </c>
      <c r="M247" s="33">
        <f t="shared" si="101"/>
        <v>0</v>
      </c>
      <c r="N247" s="144">
        <f t="shared" si="101"/>
        <v>0</v>
      </c>
      <c r="O247" s="145">
        <f t="shared" si="101"/>
        <v>0</v>
      </c>
      <c r="P247" s="33">
        <f t="shared" si="101"/>
        <v>0</v>
      </c>
      <c r="Q247" s="33">
        <f t="shared" si="101"/>
        <v>0</v>
      </c>
      <c r="R247" s="33">
        <f t="shared" si="101"/>
        <v>0</v>
      </c>
      <c r="S247" s="33">
        <f t="shared" si="101"/>
        <v>0</v>
      </c>
      <c r="T247" s="33">
        <f t="shared" si="101"/>
        <v>0</v>
      </c>
      <c r="U247" s="33">
        <f t="shared" si="101"/>
        <v>0</v>
      </c>
      <c r="V247" s="33">
        <f t="shared" si="101"/>
        <v>0</v>
      </c>
      <c r="W247" s="33">
        <f t="shared" si="101"/>
        <v>0</v>
      </c>
      <c r="X247" s="33">
        <f t="shared" si="101"/>
        <v>2</v>
      </c>
      <c r="Y247" s="33">
        <f t="shared" si="101"/>
        <v>676</v>
      </c>
      <c r="Z247" s="33">
        <f t="shared" si="101"/>
        <v>636</v>
      </c>
      <c r="AA247" s="34">
        <f t="shared" si="101"/>
        <v>431</v>
      </c>
      <c r="AB247" s="33">
        <f t="shared" si="101"/>
        <v>432</v>
      </c>
      <c r="AC247" s="33">
        <f t="shared" si="101"/>
        <v>409</v>
      </c>
      <c r="AD247" s="33">
        <f t="shared" si="101"/>
        <v>371</v>
      </c>
      <c r="AE247" s="33">
        <f t="shared" si="101"/>
        <v>379</v>
      </c>
      <c r="AF247" s="33">
        <f t="shared" si="101"/>
        <v>8149</v>
      </c>
      <c r="AG247" s="294">
        <f t="shared" si="101"/>
        <v>13216</v>
      </c>
      <c r="AH247" s="294">
        <f t="shared" si="101"/>
        <v>15406</v>
      </c>
      <c r="AI247" s="294">
        <f t="shared" si="101"/>
        <v>9908</v>
      </c>
      <c r="AJ247" s="294">
        <f t="shared" si="101"/>
        <v>0</v>
      </c>
      <c r="AK247" s="294">
        <f t="shared" si="101"/>
        <v>0</v>
      </c>
      <c r="AL247" s="294">
        <f t="shared" si="101"/>
        <v>0</v>
      </c>
      <c r="AM247" s="294">
        <f t="shared" si="101"/>
        <v>0</v>
      </c>
      <c r="AN247" s="294">
        <f t="shared" si="101"/>
        <v>0</v>
      </c>
      <c r="AO247" s="294">
        <f t="shared" si="101"/>
        <v>0</v>
      </c>
      <c r="AP247" s="294">
        <f t="shared" ref="AP247:BL247" si="102">SUM(AP248:AP256)</f>
        <v>0</v>
      </c>
      <c r="AQ247" s="294">
        <f t="shared" si="102"/>
        <v>0</v>
      </c>
      <c r="AR247" s="294">
        <f t="shared" si="102"/>
        <v>0</v>
      </c>
      <c r="AS247" s="294">
        <f t="shared" si="102"/>
        <v>0</v>
      </c>
      <c r="AT247" s="294">
        <f t="shared" si="102"/>
        <v>0</v>
      </c>
      <c r="AU247" s="294">
        <f t="shared" si="102"/>
        <v>0</v>
      </c>
      <c r="AV247" s="294">
        <f t="shared" si="102"/>
        <v>0</v>
      </c>
      <c r="AW247" s="294">
        <f t="shared" si="102"/>
        <v>0</v>
      </c>
      <c r="AX247" s="294">
        <f t="shared" si="102"/>
        <v>0</v>
      </c>
      <c r="AY247" s="34">
        <f t="shared" si="102"/>
        <v>1078</v>
      </c>
      <c r="AZ247" s="440">
        <f t="shared" si="102"/>
        <v>9908</v>
      </c>
      <c r="BA247" s="272">
        <f t="shared" si="102"/>
        <v>1547</v>
      </c>
      <c r="BB247" s="294">
        <f t="shared" si="102"/>
        <v>462</v>
      </c>
      <c r="BC247" s="294">
        <f t="shared" si="102"/>
        <v>870</v>
      </c>
      <c r="BD247" s="294">
        <f t="shared" si="102"/>
        <v>782</v>
      </c>
      <c r="BE247" s="294">
        <f t="shared" si="102"/>
        <v>842</v>
      </c>
      <c r="BF247" s="294">
        <f t="shared" si="102"/>
        <v>952</v>
      </c>
      <c r="BG247" s="294">
        <f t="shared" si="102"/>
        <v>1169</v>
      </c>
      <c r="BH247" s="294">
        <f t="shared" si="102"/>
        <v>1261</v>
      </c>
      <c r="BI247" s="294">
        <f t="shared" si="102"/>
        <v>945</v>
      </c>
      <c r="BJ247" s="294">
        <f t="shared" si="102"/>
        <v>1078</v>
      </c>
      <c r="BK247" s="294">
        <f t="shared" si="102"/>
        <v>0</v>
      </c>
      <c r="BL247" s="296">
        <f t="shared" si="102"/>
        <v>0</v>
      </c>
      <c r="BM247" s="272">
        <f t="shared" si="70"/>
        <v>50015</v>
      </c>
      <c r="BS247" s="3"/>
      <c r="BT247" s="3"/>
      <c r="BU247" s="3"/>
      <c r="BV247" s="3"/>
    </row>
    <row r="248" spans="1:74" ht="13.2" customHeight="1">
      <c r="A248" s="169" t="str">
        <f t="shared" ref="A248:A256" si="103">B$245&amp;B248</f>
        <v>E11</v>
      </c>
      <c r="B248" s="159" t="str">
        <f>$B$8</f>
        <v>1</v>
      </c>
      <c r="C248" s="568"/>
      <c r="D248" s="492"/>
      <c r="E248" s="493"/>
      <c r="F248" s="494"/>
      <c r="G248" s="213"/>
      <c r="H248" s="210"/>
      <c r="I248" s="127" t="str">
        <f>$I$8</f>
        <v>N.AMERICA</v>
      </c>
      <c r="J248" s="20"/>
      <c r="K248" s="20"/>
      <c r="L248" s="20"/>
      <c r="M248" s="20"/>
      <c r="N248" s="20"/>
      <c r="O248" s="28"/>
      <c r="P248" s="20"/>
      <c r="Q248" s="20"/>
      <c r="R248" s="20"/>
      <c r="S248" s="20"/>
      <c r="T248" s="20"/>
      <c r="U248" s="28"/>
      <c r="V248" s="20"/>
      <c r="W248" s="20"/>
      <c r="X248" s="20"/>
      <c r="Y248" s="20"/>
      <c r="Z248" s="21"/>
      <c r="AA248" s="21"/>
      <c r="AB248" s="21"/>
      <c r="AC248" s="21"/>
      <c r="AD248" s="21"/>
      <c r="AE248" s="21"/>
      <c r="AF248" s="21"/>
      <c r="AG248" s="248"/>
      <c r="AH248" s="248"/>
      <c r="AI248" s="248"/>
      <c r="AJ248" s="248"/>
      <c r="AK248" s="248"/>
      <c r="AL248" s="248"/>
      <c r="AM248" s="248"/>
      <c r="AN248" s="248"/>
      <c r="AO248" s="248"/>
      <c r="AP248" s="248"/>
      <c r="AQ248" s="248"/>
      <c r="AR248" s="248"/>
      <c r="AS248" s="248"/>
      <c r="AT248" s="248"/>
      <c r="AU248" s="248"/>
      <c r="AV248" s="248"/>
      <c r="AW248" s="248"/>
      <c r="AX248" s="248"/>
      <c r="AY248" s="430"/>
      <c r="AZ248" s="431"/>
      <c r="BA248" s="250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49"/>
      <c r="BM248" s="272">
        <f t="shared" si="70"/>
        <v>0</v>
      </c>
      <c r="BS248" s="3"/>
      <c r="BT248" s="3"/>
      <c r="BU248" s="3"/>
      <c r="BV248" s="3"/>
    </row>
    <row r="249" spans="1:74" ht="13.2" customHeight="1">
      <c r="A249" s="169" t="str">
        <f t="shared" si="103"/>
        <v>E12</v>
      </c>
      <c r="B249" s="159" t="str">
        <f>$B$9</f>
        <v>2</v>
      </c>
      <c r="C249" s="568"/>
      <c r="D249" s="492"/>
      <c r="E249" s="493"/>
      <c r="F249" s="494"/>
      <c r="G249" s="213"/>
      <c r="H249" s="210"/>
      <c r="I249" s="122" t="str">
        <f>$I$9</f>
        <v>CS.AMERICA</v>
      </c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3"/>
      <c r="AA249" s="93"/>
      <c r="AB249" s="93"/>
      <c r="AC249" s="93"/>
      <c r="AD249" s="93"/>
      <c r="AE249" s="93"/>
      <c r="AF249" s="93"/>
      <c r="AG249" s="253"/>
      <c r="AH249" s="253"/>
      <c r="AI249" s="253"/>
      <c r="AJ249" s="253"/>
      <c r="AK249" s="253"/>
      <c r="AL249" s="253"/>
      <c r="AM249" s="253"/>
      <c r="AN249" s="253"/>
      <c r="AO249" s="253"/>
      <c r="AP249" s="253"/>
      <c r="AQ249" s="253"/>
      <c r="AR249" s="253"/>
      <c r="AS249" s="253"/>
      <c r="AT249" s="253"/>
      <c r="AU249" s="253"/>
      <c r="AV249" s="253"/>
      <c r="AW249" s="253"/>
      <c r="AX249" s="253"/>
      <c r="AY249" s="432"/>
      <c r="AZ249" s="433"/>
      <c r="BA249" s="255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6"/>
      <c r="BL249" s="254"/>
      <c r="BM249" s="284">
        <f t="shared" si="70"/>
        <v>0</v>
      </c>
      <c r="BS249" s="3"/>
      <c r="BT249" s="3"/>
      <c r="BU249" s="3"/>
      <c r="BV249" s="3"/>
    </row>
    <row r="250" spans="1:74" ht="13.2" customHeight="1">
      <c r="A250" s="169" t="str">
        <f t="shared" si="103"/>
        <v>E13</v>
      </c>
      <c r="B250" s="159" t="str">
        <f>$B$10</f>
        <v>3</v>
      </c>
      <c r="C250" s="568"/>
      <c r="D250" s="492"/>
      <c r="E250" s="493"/>
      <c r="F250" s="494"/>
      <c r="G250" s="205"/>
      <c r="H250" s="210"/>
      <c r="I250" s="122" t="str">
        <f>$I$10</f>
        <v>Europe</v>
      </c>
      <c r="J250" s="92"/>
      <c r="K250" s="92"/>
      <c r="L250" s="92"/>
      <c r="M250" s="92"/>
      <c r="N250" s="92"/>
      <c r="O250" s="94"/>
      <c r="P250" s="92"/>
      <c r="Q250" s="92"/>
      <c r="R250" s="92"/>
      <c r="S250" s="92"/>
      <c r="T250" s="92"/>
      <c r="U250" s="94"/>
      <c r="V250" s="92"/>
      <c r="W250" s="92"/>
      <c r="X250" s="92"/>
      <c r="Y250" s="92"/>
      <c r="Z250" s="93"/>
      <c r="AA250" s="93"/>
      <c r="AB250" s="93"/>
      <c r="AC250" s="93"/>
      <c r="AD250" s="93"/>
      <c r="AE250" s="93"/>
      <c r="AF250" s="93"/>
      <c r="AG250" s="253"/>
      <c r="AH250" s="253"/>
      <c r="AI250" s="253"/>
      <c r="AJ250" s="253"/>
      <c r="AK250" s="253"/>
      <c r="AL250" s="253"/>
      <c r="AM250" s="253"/>
      <c r="AN250" s="253"/>
      <c r="AO250" s="253"/>
      <c r="AP250" s="253"/>
      <c r="AQ250" s="253"/>
      <c r="AR250" s="253"/>
      <c r="AS250" s="253"/>
      <c r="AT250" s="253"/>
      <c r="AU250" s="253"/>
      <c r="AV250" s="253"/>
      <c r="AW250" s="253"/>
      <c r="AX250" s="253"/>
      <c r="AY250" s="432"/>
      <c r="AZ250" s="433"/>
      <c r="BA250" s="255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6"/>
      <c r="BL250" s="254"/>
      <c r="BM250" s="284">
        <f t="shared" si="70"/>
        <v>0</v>
      </c>
      <c r="BS250" s="3"/>
      <c r="BT250" s="3"/>
      <c r="BU250" s="3"/>
      <c r="BV250" s="3"/>
    </row>
    <row r="251" spans="1:74" ht="13.2" customHeight="1">
      <c r="A251" s="169" t="str">
        <f t="shared" si="103"/>
        <v>E14</v>
      </c>
      <c r="B251" s="159" t="str">
        <f>$B$11</f>
        <v>4</v>
      </c>
      <c r="C251" s="568"/>
      <c r="D251" s="492"/>
      <c r="E251" s="493"/>
      <c r="F251" s="494"/>
      <c r="G251" s="205"/>
      <c r="H251" s="498"/>
      <c r="I251" s="122" t="str">
        <f>$I$11</f>
        <v>ASIA</v>
      </c>
      <c r="J251" s="92"/>
      <c r="K251" s="92"/>
      <c r="L251" s="92"/>
      <c r="M251" s="92"/>
      <c r="N251" s="92"/>
      <c r="O251" s="94"/>
      <c r="P251" s="92"/>
      <c r="Q251" s="92"/>
      <c r="R251" s="92"/>
      <c r="S251" s="92"/>
      <c r="T251" s="92"/>
      <c r="U251" s="94"/>
      <c r="V251" s="92"/>
      <c r="W251" s="92"/>
      <c r="X251" s="92"/>
      <c r="Y251" s="92">
        <v>542</v>
      </c>
      <c r="Z251" s="93">
        <v>530</v>
      </c>
      <c r="AA251" s="92">
        <v>360</v>
      </c>
      <c r="AB251" s="93">
        <v>342</v>
      </c>
      <c r="AC251" s="92">
        <v>366</v>
      </c>
      <c r="AD251" s="92">
        <v>328</v>
      </c>
      <c r="AE251" s="92">
        <v>329</v>
      </c>
      <c r="AF251" s="92">
        <v>461</v>
      </c>
      <c r="AG251" s="258">
        <v>635</v>
      </c>
      <c r="AH251" s="258">
        <v>1620</v>
      </c>
      <c r="AI251" s="258">
        <v>730</v>
      </c>
      <c r="AJ251" s="258"/>
      <c r="AK251" s="258"/>
      <c r="AL251" s="258"/>
      <c r="AM251" s="258"/>
      <c r="AN251" s="258"/>
      <c r="AO251" s="258"/>
      <c r="AP251" s="258"/>
      <c r="AQ251" s="258"/>
      <c r="AR251" s="258"/>
      <c r="AS251" s="258"/>
      <c r="AT251" s="258"/>
      <c r="AU251" s="258"/>
      <c r="AV251" s="258"/>
      <c r="AW251" s="258"/>
      <c r="AX251" s="258"/>
      <c r="AY251" s="432">
        <v>85</v>
      </c>
      <c r="AZ251" s="433">
        <v>730</v>
      </c>
      <c r="BA251" s="255">
        <v>157</v>
      </c>
      <c r="BB251" s="256">
        <v>35</v>
      </c>
      <c r="BC251" s="256">
        <v>57</v>
      </c>
      <c r="BD251" s="256">
        <v>104</v>
      </c>
      <c r="BE251" s="256">
        <v>57</v>
      </c>
      <c r="BF251" s="256">
        <v>65</v>
      </c>
      <c r="BG251" s="256">
        <v>112</v>
      </c>
      <c r="BH251" s="256">
        <v>44</v>
      </c>
      <c r="BI251" s="256">
        <v>14</v>
      </c>
      <c r="BJ251" s="256">
        <v>85</v>
      </c>
      <c r="BK251" s="256"/>
      <c r="BL251" s="254"/>
      <c r="BM251" s="284">
        <f t="shared" si="70"/>
        <v>6243</v>
      </c>
      <c r="BS251" s="3"/>
      <c r="BT251" s="3"/>
      <c r="BU251" s="3"/>
      <c r="BV251" s="3"/>
    </row>
    <row r="252" spans="1:74" ht="12.75" customHeight="1">
      <c r="A252" s="169" t="str">
        <f t="shared" si="103"/>
        <v>E1C</v>
      </c>
      <c r="B252" s="159" t="s">
        <v>204</v>
      </c>
      <c r="C252" s="568"/>
      <c r="D252" s="492"/>
      <c r="E252" s="493"/>
      <c r="F252" s="494"/>
      <c r="G252" s="211"/>
      <c r="H252" s="498"/>
      <c r="I252" s="122" t="s">
        <v>205</v>
      </c>
      <c r="J252" s="92"/>
      <c r="K252" s="92"/>
      <c r="L252" s="92"/>
      <c r="M252" s="92"/>
      <c r="N252" s="92"/>
      <c r="O252" s="94"/>
      <c r="P252" s="92"/>
      <c r="Q252" s="92"/>
      <c r="R252" s="92"/>
      <c r="S252" s="92"/>
      <c r="T252" s="92"/>
      <c r="U252" s="94"/>
      <c r="V252" s="92"/>
      <c r="W252" s="92"/>
      <c r="X252" s="92">
        <v>2</v>
      </c>
      <c r="Y252" s="92">
        <v>134</v>
      </c>
      <c r="Z252" s="93">
        <v>106</v>
      </c>
      <c r="AA252" s="92">
        <v>71</v>
      </c>
      <c r="AB252" s="93">
        <v>90</v>
      </c>
      <c r="AC252" s="92">
        <v>43</v>
      </c>
      <c r="AD252" s="92">
        <v>43</v>
      </c>
      <c r="AE252" s="92">
        <v>50</v>
      </c>
      <c r="AF252" s="92">
        <v>7688</v>
      </c>
      <c r="AG252" s="258">
        <v>12581</v>
      </c>
      <c r="AH252" s="258">
        <v>13786</v>
      </c>
      <c r="AI252" s="258">
        <v>9178</v>
      </c>
      <c r="AJ252" s="258"/>
      <c r="AK252" s="258"/>
      <c r="AL252" s="258"/>
      <c r="AM252" s="258"/>
      <c r="AN252" s="258"/>
      <c r="AO252" s="258"/>
      <c r="AP252" s="258"/>
      <c r="AQ252" s="258"/>
      <c r="AR252" s="258"/>
      <c r="AS252" s="258"/>
      <c r="AT252" s="258"/>
      <c r="AU252" s="258"/>
      <c r="AV252" s="258"/>
      <c r="AW252" s="258"/>
      <c r="AX252" s="258"/>
      <c r="AY252" s="432">
        <v>993</v>
      </c>
      <c r="AZ252" s="433">
        <v>9178</v>
      </c>
      <c r="BA252" s="255">
        <v>1390</v>
      </c>
      <c r="BB252" s="256">
        <v>427</v>
      </c>
      <c r="BC252" s="256">
        <v>813</v>
      </c>
      <c r="BD252" s="256">
        <v>678</v>
      </c>
      <c r="BE252" s="256">
        <v>785</v>
      </c>
      <c r="BF252" s="256">
        <v>887</v>
      </c>
      <c r="BG252" s="256">
        <v>1057</v>
      </c>
      <c r="BH252" s="256">
        <v>1217</v>
      </c>
      <c r="BI252" s="256">
        <v>931</v>
      </c>
      <c r="BJ252" s="256">
        <v>993</v>
      </c>
      <c r="BK252" s="256"/>
      <c r="BL252" s="254"/>
      <c r="BM252" s="255">
        <f>SUM(J252:AX252)</f>
        <v>43772</v>
      </c>
      <c r="BS252" s="3"/>
      <c r="BT252" s="3"/>
      <c r="BU252" s="3"/>
      <c r="BV252" s="3"/>
    </row>
    <row r="253" spans="1:74" ht="13.2" customHeight="1">
      <c r="A253" s="169" t="str">
        <f t="shared" si="103"/>
        <v>E15</v>
      </c>
      <c r="B253" s="159" t="str">
        <f>$B$13</f>
        <v>5</v>
      </c>
      <c r="C253" s="568"/>
      <c r="D253" s="492"/>
      <c r="E253" s="493"/>
      <c r="F253" s="494"/>
      <c r="G253" s="211"/>
      <c r="H253" s="498"/>
      <c r="I253" s="122" t="str">
        <f>$I$13</f>
        <v>OCE</v>
      </c>
      <c r="J253" s="92"/>
      <c r="K253" s="92"/>
      <c r="L253" s="92"/>
      <c r="M253" s="92"/>
      <c r="N253" s="92"/>
      <c r="O253" s="94"/>
      <c r="P253" s="92"/>
      <c r="Q253" s="92"/>
      <c r="R253" s="92"/>
      <c r="S253" s="92"/>
      <c r="T253" s="92"/>
      <c r="U253" s="94"/>
      <c r="V253" s="92"/>
      <c r="W253" s="92"/>
      <c r="X253" s="92"/>
      <c r="Y253" s="92"/>
      <c r="Z253" s="93"/>
      <c r="AA253" s="92"/>
      <c r="AB253" s="93"/>
      <c r="AC253" s="92"/>
      <c r="AD253" s="92"/>
      <c r="AE253" s="92"/>
      <c r="AF253" s="92"/>
      <c r="AG253" s="258"/>
      <c r="AH253" s="258"/>
      <c r="AI253" s="258"/>
      <c r="AJ253" s="258"/>
      <c r="AK253" s="258"/>
      <c r="AL253" s="258"/>
      <c r="AM253" s="258"/>
      <c r="AN253" s="258"/>
      <c r="AO253" s="258"/>
      <c r="AP253" s="258"/>
      <c r="AQ253" s="258"/>
      <c r="AR253" s="258"/>
      <c r="AS253" s="258"/>
      <c r="AT253" s="258"/>
      <c r="AU253" s="258"/>
      <c r="AV253" s="258"/>
      <c r="AW253" s="258"/>
      <c r="AX253" s="258"/>
      <c r="AY253" s="432"/>
      <c r="AZ253" s="433"/>
      <c r="BA253" s="255"/>
      <c r="BB253" s="256"/>
      <c r="BC253" s="256"/>
      <c r="BD253" s="256"/>
      <c r="BE253" s="256"/>
      <c r="BF253" s="256"/>
      <c r="BG253" s="256"/>
      <c r="BH253" s="256"/>
      <c r="BI253" s="256"/>
      <c r="BJ253" s="256"/>
      <c r="BK253" s="256"/>
      <c r="BL253" s="254"/>
      <c r="BM253" s="284">
        <f t="shared" si="70"/>
        <v>0</v>
      </c>
      <c r="BS253" s="3"/>
      <c r="BT253" s="3"/>
      <c r="BU253" s="3"/>
      <c r="BV253" s="3"/>
    </row>
    <row r="254" spans="1:74" ht="13.2" customHeight="1">
      <c r="A254" s="169" t="str">
        <f t="shared" si="103"/>
        <v>E16</v>
      </c>
      <c r="B254" s="159" t="str">
        <f>$B$14</f>
        <v>6</v>
      </c>
      <c r="C254" s="568"/>
      <c r="D254" s="492"/>
      <c r="E254" s="493"/>
      <c r="F254" s="494"/>
      <c r="G254" s="213"/>
      <c r="H254" s="498"/>
      <c r="I254" s="122" t="str">
        <f>$I$14</f>
        <v>MIDDLE EAS</v>
      </c>
      <c r="J254" s="92"/>
      <c r="K254" s="92"/>
      <c r="L254" s="92"/>
      <c r="M254" s="92"/>
      <c r="N254" s="92"/>
      <c r="O254" s="94"/>
      <c r="P254" s="92"/>
      <c r="Q254" s="92"/>
      <c r="R254" s="92"/>
      <c r="S254" s="92"/>
      <c r="T254" s="92"/>
      <c r="U254" s="94"/>
      <c r="V254" s="92"/>
      <c r="W254" s="92"/>
      <c r="X254" s="92"/>
      <c r="Y254" s="92"/>
      <c r="Z254" s="93"/>
      <c r="AA254" s="92"/>
      <c r="AB254" s="93"/>
      <c r="AC254" s="92"/>
      <c r="AD254" s="92"/>
      <c r="AE254" s="92"/>
      <c r="AF254" s="92"/>
      <c r="AG254" s="258"/>
      <c r="AH254" s="258"/>
      <c r="AI254" s="258"/>
      <c r="AJ254" s="258"/>
      <c r="AK254" s="258"/>
      <c r="AL254" s="258"/>
      <c r="AM254" s="258"/>
      <c r="AN254" s="258"/>
      <c r="AO254" s="258"/>
      <c r="AP254" s="258"/>
      <c r="AQ254" s="258"/>
      <c r="AR254" s="258"/>
      <c r="AS254" s="258"/>
      <c r="AT254" s="258"/>
      <c r="AU254" s="258"/>
      <c r="AV254" s="258"/>
      <c r="AW254" s="258"/>
      <c r="AX254" s="258"/>
      <c r="AY254" s="432"/>
      <c r="AZ254" s="433"/>
      <c r="BA254" s="255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6"/>
      <c r="BL254" s="254"/>
      <c r="BM254" s="284">
        <f t="shared" si="70"/>
        <v>0</v>
      </c>
      <c r="BS254" s="3"/>
      <c r="BT254" s="3"/>
      <c r="BU254" s="3"/>
      <c r="BV254" s="3"/>
    </row>
    <row r="255" spans="1:74" ht="13.2" customHeight="1">
      <c r="A255" s="169" t="str">
        <f t="shared" si="103"/>
        <v>E17</v>
      </c>
      <c r="B255" s="159" t="str">
        <f>$B$15</f>
        <v>7</v>
      </c>
      <c r="C255" s="568"/>
      <c r="D255" s="492"/>
      <c r="E255" s="493"/>
      <c r="F255" s="494"/>
      <c r="G255" s="213"/>
      <c r="H255" s="498"/>
      <c r="I255" s="122" t="str">
        <f>$I$15</f>
        <v xml:space="preserve">AFRICA   </v>
      </c>
      <c r="J255" s="92"/>
      <c r="K255" s="92"/>
      <c r="L255" s="92"/>
      <c r="M255" s="92"/>
      <c r="N255" s="92"/>
      <c r="O255" s="94"/>
      <c r="P255" s="92"/>
      <c r="Q255" s="92"/>
      <c r="R255" s="92"/>
      <c r="S255" s="92"/>
      <c r="T255" s="92"/>
      <c r="U255" s="94"/>
      <c r="V255" s="92"/>
      <c r="W255" s="92"/>
      <c r="X255" s="92"/>
      <c r="Y255" s="92"/>
      <c r="Z255" s="93"/>
      <c r="AA255" s="92"/>
      <c r="AB255" s="93"/>
      <c r="AC255" s="92"/>
      <c r="AD255" s="92"/>
      <c r="AE255" s="92"/>
      <c r="AF255" s="92"/>
      <c r="AG255" s="258"/>
      <c r="AH255" s="258"/>
      <c r="AI255" s="258"/>
      <c r="AJ255" s="258"/>
      <c r="AK255" s="258"/>
      <c r="AL255" s="258"/>
      <c r="AM255" s="258"/>
      <c r="AN255" s="258"/>
      <c r="AO255" s="258"/>
      <c r="AP255" s="258"/>
      <c r="AQ255" s="258"/>
      <c r="AR255" s="258"/>
      <c r="AS255" s="258"/>
      <c r="AT255" s="258"/>
      <c r="AU255" s="258"/>
      <c r="AV255" s="258"/>
      <c r="AW255" s="258"/>
      <c r="AX255" s="258"/>
      <c r="AY255" s="432"/>
      <c r="AZ255" s="433"/>
      <c r="BA255" s="255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6"/>
      <c r="BL255" s="254"/>
      <c r="BM255" s="284">
        <f t="shared" si="70"/>
        <v>0</v>
      </c>
      <c r="BS255" s="3"/>
      <c r="BT255" s="3"/>
      <c r="BU255" s="3"/>
      <c r="BV255" s="3"/>
    </row>
    <row r="256" spans="1:74" ht="13.2" customHeight="1" thickBot="1">
      <c r="A256" s="169" t="str">
        <f t="shared" si="103"/>
        <v>E1Z</v>
      </c>
      <c r="B256" s="159" t="str">
        <f>$B$16</f>
        <v>Z</v>
      </c>
      <c r="C256" s="568"/>
      <c r="D256" s="495"/>
      <c r="E256" s="496"/>
      <c r="F256" s="497"/>
      <c r="G256" s="208"/>
      <c r="H256" s="499"/>
      <c r="I256" s="128" t="str">
        <f>$I$16</f>
        <v>Others</v>
      </c>
      <c r="J256" s="90"/>
      <c r="K256" s="90"/>
      <c r="L256" s="90"/>
      <c r="M256" s="90"/>
      <c r="N256" s="90"/>
      <c r="O256" s="102"/>
      <c r="P256" s="90"/>
      <c r="Q256" s="90"/>
      <c r="R256" s="90"/>
      <c r="S256" s="90"/>
      <c r="T256" s="90"/>
      <c r="U256" s="102"/>
      <c r="V256" s="90"/>
      <c r="W256" s="90"/>
      <c r="X256" s="90"/>
      <c r="Y256" s="90"/>
      <c r="Z256" s="91"/>
      <c r="AA256" s="90"/>
      <c r="AB256" s="91"/>
      <c r="AC256" s="90"/>
      <c r="AD256" s="90"/>
      <c r="AE256" s="90"/>
      <c r="AF256" s="90"/>
      <c r="AG256" s="259"/>
      <c r="AH256" s="259"/>
      <c r="AI256" s="259"/>
      <c r="AJ256" s="259"/>
      <c r="AK256" s="259"/>
      <c r="AL256" s="259"/>
      <c r="AM256" s="259"/>
      <c r="AN256" s="259"/>
      <c r="AO256" s="259"/>
      <c r="AP256" s="259"/>
      <c r="AQ256" s="259"/>
      <c r="AR256" s="259"/>
      <c r="AS256" s="259"/>
      <c r="AT256" s="259"/>
      <c r="AU256" s="259"/>
      <c r="AV256" s="259"/>
      <c r="AW256" s="259"/>
      <c r="AX256" s="259"/>
      <c r="AY256" s="434"/>
      <c r="AZ256" s="435"/>
      <c r="BA256" s="262"/>
      <c r="BB256" s="263"/>
      <c r="BC256" s="263"/>
      <c r="BD256" s="263"/>
      <c r="BE256" s="263"/>
      <c r="BF256" s="263"/>
      <c r="BG256" s="263"/>
      <c r="BH256" s="263"/>
      <c r="BI256" s="263"/>
      <c r="BJ256" s="263"/>
      <c r="BK256" s="263"/>
      <c r="BL256" s="261"/>
      <c r="BM256" s="287">
        <f t="shared" si="70"/>
        <v>0</v>
      </c>
      <c r="BS256" s="3"/>
      <c r="BT256" s="3"/>
      <c r="BU256" s="3"/>
      <c r="BV256" s="3"/>
    </row>
    <row r="257" spans="1:74" ht="13.2" customHeight="1">
      <c r="A257" s="157" t="s">
        <v>10</v>
      </c>
      <c r="B257" s="168" t="s">
        <v>226</v>
      </c>
      <c r="C257" s="568"/>
      <c r="D257" s="500" t="s">
        <v>164</v>
      </c>
      <c r="E257" s="501"/>
      <c r="F257" s="503"/>
      <c r="G257" s="486" t="s">
        <v>64</v>
      </c>
      <c r="H257" s="487"/>
      <c r="I257" s="487"/>
      <c r="J257" s="24">
        <f t="shared" ref="J257:AO257" si="104">J258+J259</f>
        <v>0</v>
      </c>
      <c r="K257" s="24">
        <f t="shared" si="104"/>
        <v>0</v>
      </c>
      <c r="L257" s="24">
        <f t="shared" si="104"/>
        <v>0</v>
      </c>
      <c r="M257" s="24">
        <f t="shared" si="104"/>
        <v>0</v>
      </c>
      <c r="N257" s="24">
        <f t="shared" si="104"/>
        <v>0</v>
      </c>
      <c r="O257" s="24">
        <f t="shared" si="104"/>
        <v>0</v>
      </c>
      <c r="P257" s="24">
        <f t="shared" si="104"/>
        <v>0</v>
      </c>
      <c r="Q257" s="24">
        <f t="shared" si="104"/>
        <v>0</v>
      </c>
      <c r="R257" s="24">
        <f t="shared" si="104"/>
        <v>0</v>
      </c>
      <c r="S257" s="25">
        <f t="shared" si="104"/>
        <v>0</v>
      </c>
      <c r="T257" s="24">
        <f t="shared" si="104"/>
        <v>0</v>
      </c>
      <c r="U257" s="44">
        <f t="shared" si="104"/>
        <v>0</v>
      </c>
      <c r="V257" s="24">
        <f t="shared" si="104"/>
        <v>0</v>
      </c>
      <c r="W257" s="24">
        <f t="shared" si="104"/>
        <v>0</v>
      </c>
      <c r="X257" s="52">
        <f t="shared" si="104"/>
        <v>299</v>
      </c>
      <c r="Y257" s="15">
        <f t="shared" si="104"/>
        <v>11319</v>
      </c>
      <c r="Z257" s="27">
        <f t="shared" si="104"/>
        <v>5535</v>
      </c>
      <c r="AA257" s="27">
        <f t="shared" si="104"/>
        <v>3956</v>
      </c>
      <c r="AB257" s="27">
        <f t="shared" si="104"/>
        <v>11088</v>
      </c>
      <c r="AC257" s="24">
        <f t="shared" si="104"/>
        <v>6664</v>
      </c>
      <c r="AD257" s="24">
        <f t="shared" si="104"/>
        <v>5668</v>
      </c>
      <c r="AE257" s="24">
        <f t="shared" si="104"/>
        <v>7427</v>
      </c>
      <c r="AF257" s="24">
        <f t="shared" si="104"/>
        <v>11020</v>
      </c>
      <c r="AG257" s="275">
        <f t="shared" si="104"/>
        <v>13215</v>
      </c>
      <c r="AH257" s="275">
        <f t="shared" si="104"/>
        <v>13086</v>
      </c>
      <c r="AI257" s="275">
        <f t="shared" si="104"/>
        <v>7316</v>
      </c>
      <c r="AJ257" s="275">
        <f t="shared" si="104"/>
        <v>0</v>
      </c>
      <c r="AK257" s="275">
        <f t="shared" si="104"/>
        <v>0</v>
      </c>
      <c r="AL257" s="275">
        <f t="shared" si="104"/>
        <v>0</v>
      </c>
      <c r="AM257" s="275">
        <f t="shared" si="104"/>
        <v>0</v>
      </c>
      <c r="AN257" s="275">
        <f t="shared" si="104"/>
        <v>0</v>
      </c>
      <c r="AO257" s="275">
        <f t="shared" si="104"/>
        <v>0</v>
      </c>
      <c r="AP257" s="275">
        <f t="shared" ref="AP257:BL257" si="105">AP258+AP259</f>
        <v>0</v>
      </c>
      <c r="AQ257" s="275">
        <f t="shared" si="105"/>
        <v>0</v>
      </c>
      <c r="AR257" s="275">
        <f t="shared" si="105"/>
        <v>0</v>
      </c>
      <c r="AS257" s="275">
        <f t="shared" si="105"/>
        <v>0</v>
      </c>
      <c r="AT257" s="275">
        <f t="shared" si="105"/>
        <v>0</v>
      </c>
      <c r="AU257" s="275">
        <f t="shared" si="105"/>
        <v>0</v>
      </c>
      <c r="AV257" s="275">
        <f t="shared" si="105"/>
        <v>0</v>
      </c>
      <c r="AW257" s="275">
        <f t="shared" si="105"/>
        <v>0</v>
      </c>
      <c r="AX257" s="275">
        <f t="shared" si="105"/>
        <v>0</v>
      </c>
      <c r="AY257" s="52">
        <f t="shared" si="105"/>
        <v>515</v>
      </c>
      <c r="AZ257" s="438">
        <f t="shared" si="105"/>
        <v>7316</v>
      </c>
      <c r="BA257" s="277">
        <f t="shared" si="105"/>
        <v>1042</v>
      </c>
      <c r="BB257" s="278">
        <f t="shared" si="105"/>
        <v>441</v>
      </c>
      <c r="BC257" s="278">
        <f t="shared" si="105"/>
        <v>941</v>
      </c>
      <c r="BD257" s="278">
        <f t="shared" si="105"/>
        <v>711</v>
      </c>
      <c r="BE257" s="278">
        <f t="shared" si="105"/>
        <v>782</v>
      </c>
      <c r="BF257" s="278">
        <f t="shared" si="105"/>
        <v>824</v>
      </c>
      <c r="BG257" s="278">
        <f t="shared" si="105"/>
        <v>813</v>
      </c>
      <c r="BH257" s="278">
        <f t="shared" si="105"/>
        <v>853</v>
      </c>
      <c r="BI257" s="278">
        <f t="shared" si="105"/>
        <v>394</v>
      </c>
      <c r="BJ257" s="278">
        <f t="shared" si="105"/>
        <v>515</v>
      </c>
      <c r="BK257" s="278">
        <f t="shared" si="105"/>
        <v>0</v>
      </c>
      <c r="BL257" s="276">
        <f t="shared" si="105"/>
        <v>0</v>
      </c>
      <c r="BM257" s="277">
        <f t="shared" si="70"/>
        <v>96593</v>
      </c>
      <c r="BS257" s="3"/>
      <c r="BT257" s="3"/>
      <c r="BU257" s="3"/>
      <c r="BV257" s="3"/>
    </row>
    <row r="258" spans="1:74" ht="13.2" customHeight="1">
      <c r="A258" s="169" t="str">
        <f>B$257&amp;B258</f>
        <v>E19</v>
      </c>
      <c r="B258" s="159" t="str">
        <f>$B$6</f>
        <v>9</v>
      </c>
      <c r="C258" s="568"/>
      <c r="D258" s="504"/>
      <c r="E258" s="505"/>
      <c r="F258" s="506"/>
      <c r="G258" s="210"/>
      <c r="H258" s="488" t="s">
        <v>63</v>
      </c>
      <c r="I258" s="489"/>
      <c r="J258" s="12"/>
      <c r="K258" s="12"/>
      <c r="L258" s="12"/>
      <c r="M258" s="12"/>
      <c r="N258" s="12"/>
      <c r="O258" s="13"/>
      <c r="P258" s="12"/>
      <c r="Q258" s="12"/>
      <c r="R258" s="12"/>
      <c r="S258" s="12"/>
      <c r="T258" s="12"/>
      <c r="U258" s="13"/>
      <c r="V258" s="12"/>
      <c r="W258" s="12"/>
      <c r="X258" s="12">
        <v>299</v>
      </c>
      <c r="Y258" s="12">
        <v>11319</v>
      </c>
      <c r="Z258" s="14">
        <v>5535</v>
      </c>
      <c r="AA258" s="14">
        <v>3956</v>
      </c>
      <c r="AB258" s="14">
        <v>11088</v>
      </c>
      <c r="AC258" s="14">
        <v>6664</v>
      </c>
      <c r="AD258" s="14">
        <v>5668</v>
      </c>
      <c r="AE258" s="14">
        <v>7427</v>
      </c>
      <c r="AF258" s="14">
        <v>6653</v>
      </c>
      <c r="AG258" s="244">
        <v>3200</v>
      </c>
      <c r="AH258" s="244">
        <v>1640</v>
      </c>
      <c r="AI258" s="244">
        <v>543</v>
      </c>
      <c r="AJ258" s="244"/>
      <c r="AK258" s="244"/>
      <c r="AL258" s="244"/>
      <c r="AM258" s="244"/>
      <c r="AN258" s="244"/>
      <c r="AO258" s="244"/>
      <c r="AP258" s="244"/>
      <c r="AQ258" s="244"/>
      <c r="AR258" s="244"/>
      <c r="AS258" s="244"/>
      <c r="AT258" s="244"/>
      <c r="AU258" s="244"/>
      <c r="AV258" s="244"/>
      <c r="AW258" s="244"/>
      <c r="AX258" s="245"/>
      <c r="AY258" s="436">
        <v>25</v>
      </c>
      <c r="AZ258" s="437">
        <v>543</v>
      </c>
      <c r="BA258" s="267">
        <v>61</v>
      </c>
      <c r="BB258" s="268">
        <v>55</v>
      </c>
      <c r="BC258" s="268">
        <v>97</v>
      </c>
      <c r="BD258" s="268">
        <v>60</v>
      </c>
      <c r="BE258" s="268">
        <v>48</v>
      </c>
      <c r="BF258" s="268">
        <v>96</v>
      </c>
      <c r="BG258" s="268">
        <v>22</v>
      </c>
      <c r="BH258" s="268">
        <v>25</v>
      </c>
      <c r="BI258" s="268">
        <v>54</v>
      </c>
      <c r="BJ258" s="268">
        <v>25</v>
      </c>
      <c r="BK258" s="268"/>
      <c r="BL258" s="266"/>
      <c r="BM258" s="272">
        <f t="shared" si="70"/>
        <v>63992</v>
      </c>
      <c r="BS258" s="3"/>
      <c r="BT258" s="3"/>
      <c r="BU258" s="3"/>
      <c r="BV258" s="3"/>
    </row>
    <row r="259" spans="1:74" ht="12.75" customHeight="1">
      <c r="A259" s="169"/>
      <c r="C259" s="568"/>
      <c r="D259" s="504"/>
      <c r="E259" s="505"/>
      <c r="F259" s="506"/>
      <c r="G259" s="211"/>
      <c r="H259" s="490" t="s">
        <v>62</v>
      </c>
      <c r="I259" s="491"/>
      <c r="J259" s="23">
        <f t="shared" ref="J259:AO259" si="106">SUM(J260:J268)</f>
        <v>0</v>
      </c>
      <c r="K259" s="23">
        <f t="shared" si="106"/>
        <v>0</v>
      </c>
      <c r="L259" s="23">
        <f t="shared" si="106"/>
        <v>0</v>
      </c>
      <c r="M259" s="23">
        <f t="shared" si="106"/>
        <v>0</v>
      </c>
      <c r="N259" s="23">
        <f t="shared" si="106"/>
        <v>0</v>
      </c>
      <c r="O259" s="23">
        <f t="shared" si="106"/>
        <v>0</v>
      </c>
      <c r="P259" s="23">
        <f t="shared" si="106"/>
        <v>0</v>
      </c>
      <c r="Q259" s="23">
        <f t="shared" si="106"/>
        <v>0</v>
      </c>
      <c r="R259" s="23">
        <f t="shared" si="106"/>
        <v>0</v>
      </c>
      <c r="S259" s="27">
        <f t="shared" si="106"/>
        <v>0</v>
      </c>
      <c r="T259" s="17">
        <f t="shared" si="106"/>
        <v>0</v>
      </c>
      <c r="U259" s="43">
        <f t="shared" si="106"/>
        <v>0</v>
      </c>
      <c r="V259" s="17">
        <f t="shared" si="106"/>
        <v>0</v>
      </c>
      <c r="W259" s="17">
        <f t="shared" si="106"/>
        <v>0</v>
      </c>
      <c r="X259" s="45">
        <f t="shared" si="106"/>
        <v>0</v>
      </c>
      <c r="Y259" s="45">
        <f t="shared" si="106"/>
        <v>0</v>
      </c>
      <c r="Z259" s="45">
        <f t="shared" si="106"/>
        <v>0</v>
      </c>
      <c r="AA259" s="45">
        <f t="shared" si="106"/>
        <v>0</v>
      </c>
      <c r="AB259" s="45">
        <f t="shared" si="106"/>
        <v>0</v>
      </c>
      <c r="AC259" s="45">
        <f t="shared" si="106"/>
        <v>0</v>
      </c>
      <c r="AD259" s="45">
        <f t="shared" si="106"/>
        <v>0</v>
      </c>
      <c r="AE259" s="45">
        <f t="shared" si="106"/>
        <v>0</v>
      </c>
      <c r="AF259" s="45">
        <f t="shared" si="106"/>
        <v>4367</v>
      </c>
      <c r="AG259" s="279">
        <f t="shared" si="106"/>
        <v>10015</v>
      </c>
      <c r="AH259" s="279">
        <f t="shared" si="106"/>
        <v>11446</v>
      </c>
      <c r="AI259" s="279">
        <f t="shared" si="106"/>
        <v>6773</v>
      </c>
      <c r="AJ259" s="279">
        <f t="shared" si="106"/>
        <v>0</v>
      </c>
      <c r="AK259" s="279">
        <f t="shared" si="106"/>
        <v>0</v>
      </c>
      <c r="AL259" s="279">
        <f t="shared" si="106"/>
        <v>0</v>
      </c>
      <c r="AM259" s="279">
        <f t="shared" si="106"/>
        <v>0</v>
      </c>
      <c r="AN259" s="279">
        <f t="shared" si="106"/>
        <v>0</v>
      </c>
      <c r="AO259" s="279">
        <f t="shared" si="106"/>
        <v>0</v>
      </c>
      <c r="AP259" s="279">
        <f t="shared" ref="AP259:BL259" si="107">SUM(AP260:AP268)</f>
        <v>0</v>
      </c>
      <c r="AQ259" s="279">
        <f t="shared" si="107"/>
        <v>0</v>
      </c>
      <c r="AR259" s="279">
        <f t="shared" si="107"/>
        <v>0</v>
      </c>
      <c r="AS259" s="279">
        <f t="shared" si="107"/>
        <v>0</v>
      </c>
      <c r="AT259" s="279">
        <f t="shared" si="107"/>
        <v>0</v>
      </c>
      <c r="AU259" s="279">
        <f t="shared" si="107"/>
        <v>0</v>
      </c>
      <c r="AV259" s="279">
        <f t="shared" si="107"/>
        <v>0</v>
      </c>
      <c r="AW259" s="279">
        <f t="shared" si="107"/>
        <v>0</v>
      </c>
      <c r="AX259" s="279">
        <f t="shared" si="107"/>
        <v>0</v>
      </c>
      <c r="AY259" s="26">
        <f t="shared" si="107"/>
        <v>490</v>
      </c>
      <c r="AZ259" s="439">
        <f t="shared" si="107"/>
        <v>6773</v>
      </c>
      <c r="BA259" s="281">
        <f t="shared" si="107"/>
        <v>981</v>
      </c>
      <c r="BB259" s="282">
        <f t="shared" si="107"/>
        <v>386</v>
      </c>
      <c r="BC259" s="282">
        <f t="shared" si="107"/>
        <v>844</v>
      </c>
      <c r="BD259" s="282">
        <f t="shared" si="107"/>
        <v>651</v>
      </c>
      <c r="BE259" s="282">
        <f t="shared" si="107"/>
        <v>734</v>
      </c>
      <c r="BF259" s="282">
        <f t="shared" si="107"/>
        <v>728</v>
      </c>
      <c r="BG259" s="282">
        <f t="shared" si="107"/>
        <v>791</v>
      </c>
      <c r="BH259" s="282">
        <f t="shared" si="107"/>
        <v>828</v>
      </c>
      <c r="BI259" s="282">
        <f t="shared" si="107"/>
        <v>340</v>
      </c>
      <c r="BJ259" s="282">
        <f t="shared" si="107"/>
        <v>490</v>
      </c>
      <c r="BK259" s="282">
        <f t="shared" si="107"/>
        <v>0</v>
      </c>
      <c r="BL259" s="280">
        <f t="shared" si="107"/>
        <v>0</v>
      </c>
      <c r="BM259" s="281">
        <f t="shared" si="70"/>
        <v>32601</v>
      </c>
      <c r="BS259" s="3"/>
      <c r="BT259" s="3"/>
      <c r="BU259" s="3"/>
      <c r="BV259" s="3"/>
    </row>
    <row r="260" spans="1:74" ht="13.2" customHeight="1">
      <c r="A260" s="169" t="str">
        <f t="shared" ref="A260:A268" si="108">B$257&amp;B260</f>
        <v>E11</v>
      </c>
      <c r="B260" s="159" t="str">
        <f>$B$8</f>
        <v>1</v>
      </c>
      <c r="C260" s="568"/>
      <c r="D260" s="504"/>
      <c r="E260" s="505"/>
      <c r="F260" s="506"/>
      <c r="G260" s="213"/>
      <c r="H260" s="210"/>
      <c r="I260" s="127" t="str">
        <f>$I$8</f>
        <v>N.AMERICA</v>
      </c>
      <c r="J260" s="20"/>
      <c r="K260" s="20"/>
      <c r="L260" s="20"/>
      <c r="M260" s="20"/>
      <c r="N260" s="20"/>
      <c r="O260" s="28"/>
      <c r="P260" s="20"/>
      <c r="Q260" s="20"/>
      <c r="R260" s="20"/>
      <c r="S260" s="20"/>
      <c r="T260" s="20"/>
      <c r="U260" s="28"/>
      <c r="V260" s="20"/>
      <c r="W260" s="20"/>
      <c r="X260" s="20"/>
      <c r="Y260" s="20"/>
      <c r="Z260" s="21"/>
      <c r="AA260" s="21"/>
      <c r="AB260" s="21"/>
      <c r="AC260" s="21"/>
      <c r="AD260" s="21"/>
      <c r="AE260" s="21"/>
      <c r="AF260" s="21"/>
      <c r="AG260" s="248"/>
      <c r="AH260" s="248"/>
      <c r="AI260" s="248"/>
      <c r="AJ260" s="248"/>
      <c r="AK260" s="248"/>
      <c r="AL260" s="248"/>
      <c r="AM260" s="248"/>
      <c r="AN260" s="248"/>
      <c r="AO260" s="248"/>
      <c r="AP260" s="248"/>
      <c r="AQ260" s="248"/>
      <c r="AR260" s="248"/>
      <c r="AS260" s="248"/>
      <c r="AT260" s="248"/>
      <c r="AU260" s="248"/>
      <c r="AV260" s="248"/>
      <c r="AW260" s="248"/>
      <c r="AX260" s="248"/>
      <c r="AY260" s="430"/>
      <c r="AZ260" s="431"/>
      <c r="BA260" s="250"/>
      <c r="BB260" s="251"/>
      <c r="BC260" s="251"/>
      <c r="BD260" s="251"/>
      <c r="BE260" s="251"/>
      <c r="BF260" s="251"/>
      <c r="BG260" s="251"/>
      <c r="BH260" s="251"/>
      <c r="BI260" s="251"/>
      <c r="BJ260" s="251"/>
      <c r="BK260" s="251"/>
      <c r="BL260" s="249"/>
      <c r="BM260" s="283">
        <f t="shared" si="70"/>
        <v>0</v>
      </c>
      <c r="BS260" s="3"/>
      <c r="BT260" s="3"/>
      <c r="BU260" s="3"/>
      <c r="BV260" s="3"/>
    </row>
    <row r="261" spans="1:74" ht="13.2" customHeight="1">
      <c r="A261" s="169" t="str">
        <f t="shared" si="108"/>
        <v>E12</v>
      </c>
      <c r="B261" s="159" t="str">
        <f>$B$9</f>
        <v>2</v>
      </c>
      <c r="C261" s="568"/>
      <c r="D261" s="504"/>
      <c r="E261" s="505"/>
      <c r="F261" s="506"/>
      <c r="G261" s="213"/>
      <c r="H261" s="210"/>
      <c r="I261" s="122" t="str">
        <f>$I$9</f>
        <v>CS.AMERICA</v>
      </c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3"/>
      <c r="AA261" s="93"/>
      <c r="AB261" s="93"/>
      <c r="AC261" s="93"/>
      <c r="AD261" s="93"/>
      <c r="AE261" s="93"/>
      <c r="AF261" s="93"/>
      <c r="AG261" s="253"/>
      <c r="AH261" s="253"/>
      <c r="AI261" s="253"/>
      <c r="AJ261" s="253"/>
      <c r="AK261" s="253"/>
      <c r="AL261" s="253"/>
      <c r="AM261" s="253"/>
      <c r="AN261" s="253"/>
      <c r="AO261" s="253"/>
      <c r="AP261" s="253"/>
      <c r="AQ261" s="253"/>
      <c r="AR261" s="253"/>
      <c r="AS261" s="253"/>
      <c r="AT261" s="253"/>
      <c r="AU261" s="253"/>
      <c r="AV261" s="253"/>
      <c r="AW261" s="253"/>
      <c r="AX261" s="253"/>
      <c r="AY261" s="432"/>
      <c r="AZ261" s="433"/>
      <c r="BA261" s="255"/>
      <c r="BB261" s="256"/>
      <c r="BC261" s="256"/>
      <c r="BD261" s="256"/>
      <c r="BE261" s="256"/>
      <c r="BF261" s="256"/>
      <c r="BG261" s="256"/>
      <c r="BH261" s="256"/>
      <c r="BI261" s="256"/>
      <c r="BJ261" s="256"/>
      <c r="BK261" s="256"/>
      <c r="BL261" s="254"/>
      <c r="BM261" s="284">
        <f t="shared" si="70"/>
        <v>0</v>
      </c>
      <c r="BS261" s="3"/>
      <c r="BT261" s="3"/>
      <c r="BU261" s="3"/>
      <c r="BV261" s="3"/>
    </row>
    <row r="262" spans="1:74" ht="13.2" customHeight="1">
      <c r="A262" s="169" t="str">
        <f t="shared" si="108"/>
        <v>E13</v>
      </c>
      <c r="B262" s="159" t="str">
        <f>$B$10</f>
        <v>3</v>
      </c>
      <c r="C262" s="568"/>
      <c r="D262" s="504"/>
      <c r="E262" s="505"/>
      <c r="F262" s="506"/>
      <c r="G262" s="205"/>
      <c r="H262" s="498"/>
      <c r="I262" s="122" t="str">
        <f>$I$10</f>
        <v>Europe</v>
      </c>
      <c r="J262" s="92"/>
      <c r="K262" s="92"/>
      <c r="L262" s="92"/>
      <c r="M262" s="92"/>
      <c r="N262" s="92"/>
      <c r="O262" s="94"/>
      <c r="P262" s="92"/>
      <c r="Q262" s="92"/>
      <c r="R262" s="92"/>
      <c r="S262" s="92"/>
      <c r="T262" s="92"/>
      <c r="U262" s="94"/>
      <c r="V262" s="92"/>
      <c r="W262" s="92"/>
      <c r="X262" s="92"/>
      <c r="Y262" s="92"/>
      <c r="Z262" s="93"/>
      <c r="AA262" s="93"/>
      <c r="AB262" s="93"/>
      <c r="AC262" s="93"/>
      <c r="AD262" s="93"/>
      <c r="AE262" s="93"/>
      <c r="AF262" s="93"/>
      <c r="AG262" s="253"/>
      <c r="AH262" s="253"/>
      <c r="AI262" s="253"/>
      <c r="AJ262" s="253"/>
      <c r="AK262" s="253"/>
      <c r="AL262" s="253"/>
      <c r="AM262" s="253"/>
      <c r="AN262" s="253"/>
      <c r="AO262" s="253"/>
      <c r="AP262" s="253"/>
      <c r="AQ262" s="253"/>
      <c r="AR262" s="253"/>
      <c r="AS262" s="253"/>
      <c r="AT262" s="253"/>
      <c r="AU262" s="253"/>
      <c r="AV262" s="253"/>
      <c r="AW262" s="253"/>
      <c r="AX262" s="253"/>
      <c r="AY262" s="432"/>
      <c r="AZ262" s="433"/>
      <c r="BA262" s="255"/>
      <c r="BB262" s="256"/>
      <c r="BC262" s="256"/>
      <c r="BD262" s="256"/>
      <c r="BE262" s="256"/>
      <c r="BF262" s="256"/>
      <c r="BG262" s="256"/>
      <c r="BH262" s="256"/>
      <c r="BI262" s="256"/>
      <c r="BJ262" s="256"/>
      <c r="BK262" s="256"/>
      <c r="BL262" s="254"/>
      <c r="BM262" s="284">
        <f t="shared" si="70"/>
        <v>0</v>
      </c>
      <c r="BS262" s="3"/>
      <c r="BT262" s="3"/>
      <c r="BU262" s="3"/>
      <c r="BV262" s="3"/>
    </row>
    <row r="263" spans="1:74" ht="13.2" customHeight="1">
      <c r="A263" s="169" t="str">
        <f t="shared" si="108"/>
        <v>E14</v>
      </c>
      <c r="B263" s="159" t="str">
        <f>$B$11</f>
        <v>4</v>
      </c>
      <c r="C263" s="568"/>
      <c r="D263" s="504"/>
      <c r="E263" s="505"/>
      <c r="F263" s="506"/>
      <c r="G263" s="211"/>
      <c r="H263" s="498"/>
      <c r="I263" s="122" t="str">
        <f>$I$11</f>
        <v>ASIA</v>
      </c>
      <c r="J263" s="92"/>
      <c r="K263" s="92"/>
      <c r="L263" s="92"/>
      <c r="M263" s="92"/>
      <c r="N263" s="92"/>
      <c r="O263" s="94"/>
      <c r="P263" s="92"/>
      <c r="Q263" s="92"/>
      <c r="R263" s="92"/>
      <c r="S263" s="92"/>
      <c r="T263" s="92"/>
      <c r="U263" s="94"/>
      <c r="V263" s="92"/>
      <c r="W263" s="92"/>
      <c r="X263" s="92"/>
      <c r="Y263" s="92"/>
      <c r="Z263" s="93"/>
      <c r="AA263" s="92"/>
      <c r="AB263" s="93"/>
      <c r="AC263" s="92"/>
      <c r="AD263" s="92"/>
      <c r="AE263" s="92"/>
      <c r="AF263" s="92">
        <v>24</v>
      </c>
      <c r="AG263" s="258">
        <v>337</v>
      </c>
      <c r="AH263" s="258">
        <v>479</v>
      </c>
      <c r="AI263" s="258">
        <v>494</v>
      </c>
      <c r="AJ263" s="258"/>
      <c r="AK263" s="258"/>
      <c r="AL263" s="258"/>
      <c r="AM263" s="258"/>
      <c r="AN263" s="258"/>
      <c r="AO263" s="258"/>
      <c r="AP263" s="258"/>
      <c r="AQ263" s="258"/>
      <c r="AR263" s="258"/>
      <c r="AS263" s="258"/>
      <c r="AT263" s="258"/>
      <c r="AU263" s="258"/>
      <c r="AV263" s="258"/>
      <c r="AW263" s="258"/>
      <c r="AX263" s="258"/>
      <c r="AY263" s="432">
        <v>90</v>
      </c>
      <c r="AZ263" s="433">
        <v>494</v>
      </c>
      <c r="BA263" s="255">
        <v>7</v>
      </c>
      <c r="BB263" s="256">
        <v>6</v>
      </c>
      <c r="BC263" s="256">
        <v>25</v>
      </c>
      <c r="BD263" s="256">
        <v>78</v>
      </c>
      <c r="BE263" s="256">
        <v>40</v>
      </c>
      <c r="BF263" s="256">
        <v>68</v>
      </c>
      <c r="BG263" s="256">
        <v>19</v>
      </c>
      <c r="BH263" s="256">
        <v>92</v>
      </c>
      <c r="BI263" s="256">
        <v>69</v>
      </c>
      <c r="BJ263" s="256">
        <v>90</v>
      </c>
      <c r="BK263" s="256"/>
      <c r="BL263" s="254"/>
      <c r="BM263" s="284">
        <f t="shared" si="70"/>
        <v>1334</v>
      </c>
      <c r="BS263" s="3"/>
      <c r="BT263" s="3"/>
      <c r="BU263" s="3"/>
      <c r="BV263" s="3"/>
    </row>
    <row r="264" spans="1:74" ht="12.75" customHeight="1">
      <c r="A264" s="169" t="str">
        <f t="shared" si="108"/>
        <v>E1C</v>
      </c>
      <c r="B264" s="159" t="s">
        <v>204</v>
      </c>
      <c r="C264" s="568"/>
      <c r="D264" s="504"/>
      <c r="E264" s="505"/>
      <c r="F264" s="506"/>
      <c r="G264" s="211"/>
      <c r="H264" s="498"/>
      <c r="I264" s="122" t="s">
        <v>205</v>
      </c>
      <c r="J264" s="92"/>
      <c r="K264" s="92"/>
      <c r="L264" s="92"/>
      <c r="M264" s="92"/>
      <c r="N264" s="92"/>
      <c r="O264" s="94"/>
      <c r="P264" s="92"/>
      <c r="Q264" s="92"/>
      <c r="R264" s="92"/>
      <c r="S264" s="92"/>
      <c r="T264" s="92"/>
      <c r="U264" s="94"/>
      <c r="V264" s="92"/>
      <c r="W264" s="92"/>
      <c r="X264" s="92"/>
      <c r="Y264" s="92"/>
      <c r="Z264" s="93"/>
      <c r="AA264" s="92"/>
      <c r="AB264" s="93"/>
      <c r="AC264" s="92"/>
      <c r="AD264" s="92"/>
      <c r="AE264" s="92"/>
      <c r="AF264" s="92">
        <v>4343</v>
      </c>
      <c r="AG264" s="258">
        <v>9678</v>
      </c>
      <c r="AH264" s="258">
        <v>10967</v>
      </c>
      <c r="AI264" s="258">
        <v>6279</v>
      </c>
      <c r="AJ264" s="258"/>
      <c r="AK264" s="258"/>
      <c r="AL264" s="258"/>
      <c r="AM264" s="258"/>
      <c r="AN264" s="258"/>
      <c r="AO264" s="258"/>
      <c r="AP264" s="258"/>
      <c r="AQ264" s="258"/>
      <c r="AR264" s="258"/>
      <c r="AS264" s="258"/>
      <c r="AT264" s="258"/>
      <c r="AU264" s="258"/>
      <c r="AV264" s="258"/>
      <c r="AW264" s="258"/>
      <c r="AX264" s="258"/>
      <c r="AY264" s="432">
        <v>400</v>
      </c>
      <c r="AZ264" s="433">
        <v>6279</v>
      </c>
      <c r="BA264" s="255">
        <v>974</v>
      </c>
      <c r="BB264" s="256">
        <v>380</v>
      </c>
      <c r="BC264" s="256">
        <v>819</v>
      </c>
      <c r="BD264" s="256">
        <v>573</v>
      </c>
      <c r="BE264" s="256">
        <v>694</v>
      </c>
      <c r="BF264" s="256">
        <v>660</v>
      </c>
      <c r="BG264" s="256">
        <v>772</v>
      </c>
      <c r="BH264" s="256">
        <v>736</v>
      </c>
      <c r="BI264" s="256">
        <v>271</v>
      </c>
      <c r="BJ264" s="256">
        <v>400</v>
      </c>
      <c r="BK264" s="256"/>
      <c r="BL264" s="254"/>
      <c r="BM264" s="255">
        <f>SUM(J264:AX264)</f>
        <v>31267</v>
      </c>
      <c r="BS264" s="3"/>
      <c r="BT264" s="3"/>
      <c r="BU264" s="3"/>
      <c r="BV264" s="3"/>
    </row>
    <row r="265" spans="1:74" ht="13.2" customHeight="1">
      <c r="A265" s="169" t="str">
        <f t="shared" si="108"/>
        <v>E15</v>
      </c>
      <c r="B265" s="159" t="str">
        <f>$B$13</f>
        <v>5</v>
      </c>
      <c r="C265" s="568"/>
      <c r="D265" s="504"/>
      <c r="E265" s="505"/>
      <c r="F265" s="506"/>
      <c r="G265" s="213"/>
      <c r="H265" s="498"/>
      <c r="I265" s="122" t="str">
        <f>$I$13</f>
        <v>OCE</v>
      </c>
      <c r="J265" s="92"/>
      <c r="K265" s="92"/>
      <c r="L265" s="92"/>
      <c r="M265" s="92"/>
      <c r="N265" s="92"/>
      <c r="O265" s="94"/>
      <c r="P265" s="92"/>
      <c r="Q265" s="92"/>
      <c r="R265" s="92"/>
      <c r="S265" s="92"/>
      <c r="T265" s="92"/>
      <c r="U265" s="94"/>
      <c r="V265" s="92"/>
      <c r="W265" s="92"/>
      <c r="X265" s="92"/>
      <c r="Y265" s="92"/>
      <c r="Z265" s="93"/>
      <c r="AA265" s="92"/>
      <c r="AB265" s="93"/>
      <c r="AC265" s="92"/>
      <c r="AD265" s="92"/>
      <c r="AE265" s="92"/>
      <c r="AF265" s="92"/>
      <c r="AG265" s="258"/>
      <c r="AH265" s="258"/>
      <c r="AI265" s="258"/>
      <c r="AJ265" s="258"/>
      <c r="AK265" s="258"/>
      <c r="AL265" s="258"/>
      <c r="AM265" s="258"/>
      <c r="AN265" s="258"/>
      <c r="AO265" s="258"/>
      <c r="AP265" s="258"/>
      <c r="AQ265" s="258"/>
      <c r="AR265" s="258"/>
      <c r="AS265" s="258"/>
      <c r="AT265" s="258"/>
      <c r="AU265" s="258"/>
      <c r="AV265" s="258"/>
      <c r="AW265" s="258"/>
      <c r="AX265" s="258"/>
      <c r="AY265" s="432"/>
      <c r="AZ265" s="433"/>
      <c r="BA265" s="255"/>
      <c r="BB265" s="256"/>
      <c r="BC265" s="256"/>
      <c r="BD265" s="256"/>
      <c r="BE265" s="256"/>
      <c r="BF265" s="256"/>
      <c r="BG265" s="256"/>
      <c r="BH265" s="256"/>
      <c r="BI265" s="256"/>
      <c r="BJ265" s="256"/>
      <c r="BK265" s="256"/>
      <c r="BL265" s="254"/>
      <c r="BM265" s="284">
        <f t="shared" si="70"/>
        <v>0</v>
      </c>
      <c r="BS265" s="3"/>
      <c r="BT265" s="3"/>
      <c r="BU265" s="3"/>
      <c r="BV265" s="3"/>
    </row>
    <row r="266" spans="1:74" ht="13.2" customHeight="1">
      <c r="A266" s="169" t="str">
        <f t="shared" si="108"/>
        <v>E16</v>
      </c>
      <c r="B266" s="159" t="str">
        <f>$B$14</f>
        <v>6</v>
      </c>
      <c r="C266" s="568"/>
      <c r="D266" s="504"/>
      <c r="E266" s="505"/>
      <c r="F266" s="506"/>
      <c r="G266" s="213"/>
      <c r="H266" s="498"/>
      <c r="I266" s="122" t="str">
        <f>$I$14</f>
        <v>MIDDLE EAS</v>
      </c>
      <c r="J266" s="92"/>
      <c r="K266" s="92"/>
      <c r="L266" s="92"/>
      <c r="M266" s="92"/>
      <c r="N266" s="92"/>
      <c r="O266" s="94"/>
      <c r="P266" s="92"/>
      <c r="Q266" s="92"/>
      <c r="R266" s="92"/>
      <c r="S266" s="92"/>
      <c r="T266" s="92"/>
      <c r="U266" s="94"/>
      <c r="V266" s="92"/>
      <c r="W266" s="92"/>
      <c r="X266" s="92"/>
      <c r="Y266" s="92"/>
      <c r="Z266" s="93"/>
      <c r="AA266" s="92"/>
      <c r="AB266" s="93"/>
      <c r="AC266" s="92"/>
      <c r="AD266" s="92"/>
      <c r="AE266" s="92"/>
      <c r="AF266" s="92"/>
      <c r="AG266" s="258"/>
      <c r="AH266" s="258"/>
      <c r="AI266" s="258"/>
      <c r="AJ266" s="258"/>
      <c r="AK266" s="258"/>
      <c r="AL266" s="258"/>
      <c r="AM266" s="258"/>
      <c r="AN266" s="258"/>
      <c r="AO266" s="258"/>
      <c r="AP266" s="258"/>
      <c r="AQ266" s="258"/>
      <c r="AR266" s="258"/>
      <c r="AS266" s="258"/>
      <c r="AT266" s="258"/>
      <c r="AU266" s="258"/>
      <c r="AV266" s="258"/>
      <c r="AW266" s="258"/>
      <c r="AX266" s="258"/>
      <c r="AY266" s="432"/>
      <c r="AZ266" s="433"/>
      <c r="BA266" s="255"/>
      <c r="BB266" s="256"/>
      <c r="BC266" s="256"/>
      <c r="BD266" s="256"/>
      <c r="BE266" s="256"/>
      <c r="BF266" s="256"/>
      <c r="BG266" s="256"/>
      <c r="BH266" s="256"/>
      <c r="BI266" s="256"/>
      <c r="BJ266" s="256"/>
      <c r="BK266" s="256"/>
      <c r="BL266" s="254"/>
      <c r="BM266" s="284">
        <f t="shared" si="70"/>
        <v>0</v>
      </c>
      <c r="BS266" s="3"/>
      <c r="BT266" s="3"/>
      <c r="BU266" s="3"/>
      <c r="BV266" s="3"/>
    </row>
    <row r="267" spans="1:74" ht="13.2" customHeight="1">
      <c r="A267" s="169" t="str">
        <f t="shared" si="108"/>
        <v>E17</v>
      </c>
      <c r="B267" s="159" t="str">
        <f>$B$15</f>
        <v>7</v>
      </c>
      <c r="C267" s="568"/>
      <c r="D267" s="504"/>
      <c r="E267" s="505"/>
      <c r="F267" s="506"/>
      <c r="G267" s="213"/>
      <c r="H267" s="498"/>
      <c r="I267" s="122" t="str">
        <f>$I$15</f>
        <v xml:space="preserve">AFRICA   </v>
      </c>
      <c r="J267" s="92"/>
      <c r="K267" s="92"/>
      <c r="L267" s="92"/>
      <c r="M267" s="92"/>
      <c r="N267" s="92"/>
      <c r="O267" s="94"/>
      <c r="P267" s="92"/>
      <c r="Q267" s="92"/>
      <c r="R267" s="92"/>
      <c r="S267" s="92"/>
      <c r="T267" s="92"/>
      <c r="U267" s="94"/>
      <c r="V267" s="92"/>
      <c r="W267" s="92"/>
      <c r="X267" s="92"/>
      <c r="Y267" s="92"/>
      <c r="Z267" s="93"/>
      <c r="AA267" s="92"/>
      <c r="AB267" s="93"/>
      <c r="AC267" s="92"/>
      <c r="AD267" s="92"/>
      <c r="AE267" s="92"/>
      <c r="AF267" s="92"/>
      <c r="AG267" s="258"/>
      <c r="AH267" s="258"/>
      <c r="AI267" s="258"/>
      <c r="AJ267" s="258"/>
      <c r="AK267" s="258"/>
      <c r="AL267" s="258"/>
      <c r="AM267" s="258"/>
      <c r="AN267" s="258"/>
      <c r="AO267" s="258"/>
      <c r="AP267" s="258"/>
      <c r="AQ267" s="258"/>
      <c r="AR267" s="258"/>
      <c r="AS267" s="258"/>
      <c r="AT267" s="258"/>
      <c r="AU267" s="258"/>
      <c r="AV267" s="258"/>
      <c r="AW267" s="258"/>
      <c r="AX267" s="258"/>
      <c r="AY267" s="432"/>
      <c r="AZ267" s="433"/>
      <c r="BA267" s="255"/>
      <c r="BB267" s="256"/>
      <c r="BC267" s="256"/>
      <c r="BD267" s="256"/>
      <c r="BE267" s="256"/>
      <c r="BF267" s="256"/>
      <c r="BG267" s="256"/>
      <c r="BH267" s="256"/>
      <c r="BI267" s="256"/>
      <c r="BJ267" s="256"/>
      <c r="BK267" s="256"/>
      <c r="BL267" s="254"/>
      <c r="BM267" s="284">
        <f t="shared" si="70"/>
        <v>0</v>
      </c>
      <c r="BS267" s="3"/>
      <c r="BT267" s="3"/>
      <c r="BU267" s="3"/>
      <c r="BV267" s="3"/>
    </row>
    <row r="268" spans="1:74" ht="13.2" customHeight="1" thickBot="1">
      <c r="A268" s="169" t="str">
        <f t="shared" si="108"/>
        <v>E1Z</v>
      </c>
      <c r="B268" s="159" t="str">
        <f>$B$16</f>
        <v>Z</v>
      </c>
      <c r="C268" s="568"/>
      <c r="D268" s="569"/>
      <c r="E268" s="570"/>
      <c r="F268" s="571"/>
      <c r="G268" s="208"/>
      <c r="H268" s="499"/>
      <c r="I268" s="128" t="str">
        <f>$I$16</f>
        <v>Others</v>
      </c>
      <c r="J268" s="90"/>
      <c r="K268" s="90"/>
      <c r="L268" s="90"/>
      <c r="M268" s="90"/>
      <c r="N268" s="90"/>
      <c r="O268" s="102"/>
      <c r="P268" s="90"/>
      <c r="Q268" s="90"/>
      <c r="R268" s="90"/>
      <c r="S268" s="90"/>
      <c r="T268" s="90"/>
      <c r="U268" s="102"/>
      <c r="V268" s="90"/>
      <c r="W268" s="90"/>
      <c r="X268" s="90"/>
      <c r="Y268" s="90"/>
      <c r="Z268" s="91"/>
      <c r="AA268" s="90"/>
      <c r="AB268" s="91"/>
      <c r="AC268" s="90"/>
      <c r="AD268" s="90"/>
      <c r="AE268" s="90"/>
      <c r="AF268" s="90"/>
      <c r="AG268" s="259"/>
      <c r="AH268" s="259"/>
      <c r="AI268" s="259"/>
      <c r="AJ268" s="259"/>
      <c r="AK268" s="259"/>
      <c r="AL268" s="259"/>
      <c r="AM268" s="259"/>
      <c r="AN268" s="259"/>
      <c r="AO268" s="259"/>
      <c r="AP268" s="259"/>
      <c r="AQ268" s="259"/>
      <c r="AR268" s="259"/>
      <c r="AS268" s="259"/>
      <c r="AT268" s="259"/>
      <c r="AU268" s="259"/>
      <c r="AV268" s="259"/>
      <c r="AW268" s="259"/>
      <c r="AX268" s="259"/>
      <c r="AY268" s="434"/>
      <c r="AZ268" s="435"/>
      <c r="BA268" s="262"/>
      <c r="BB268" s="263"/>
      <c r="BC268" s="263"/>
      <c r="BD268" s="263"/>
      <c r="BE268" s="263"/>
      <c r="BF268" s="263"/>
      <c r="BG268" s="263"/>
      <c r="BH268" s="263"/>
      <c r="BI268" s="263"/>
      <c r="BJ268" s="263"/>
      <c r="BK268" s="263"/>
      <c r="BL268" s="261"/>
      <c r="BM268" s="285">
        <f t="shared" si="70"/>
        <v>0</v>
      </c>
      <c r="BS268" s="3"/>
      <c r="BT268" s="3"/>
      <c r="BU268" s="3"/>
      <c r="BV268" s="3"/>
    </row>
    <row r="269" spans="1:74" ht="13.2" customHeight="1">
      <c r="A269" s="157" t="s">
        <v>10</v>
      </c>
      <c r="B269" s="168" t="s">
        <v>225</v>
      </c>
      <c r="C269" s="568"/>
      <c r="D269" s="492" t="s">
        <v>165</v>
      </c>
      <c r="E269" s="493"/>
      <c r="F269" s="494"/>
      <c r="G269" s="486" t="s">
        <v>64</v>
      </c>
      <c r="H269" s="487"/>
      <c r="I269" s="487"/>
      <c r="J269" s="23">
        <f t="shared" ref="J269:AO269" si="109">J270+J271</f>
        <v>0</v>
      </c>
      <c r="K269" s="23">
        <f t="shared" si="109"/>
        <v>0</v>
      </c>
      <c r="L269" s="41">
        <f t="shared" si="109"/>
        <v>0</v>
      </c>
      <c r="M269" s="23">
        <f t="shared" si="109"/>
        <v>0</v>
      </c>
      <c r="N269" s="17">
        <f t="shared" si="109"/>
        <v>5886</v>
      </c>
      <c r="O269" s="17">
        <f t="shared" si="109"/>
        <v>11602</v>
      </c>
      <c r="P269" s="17">
        <f t="shared" si="109"/>
        <v>4858</v>
      </c>
      <c r="Q269" s="17">
        <f t="shared" si="109"/>
        <v>2750</v>
      </c>
      <c r="R269" s="17">
        <f t="shared" si="109"/>
        <v>2175</v>
      </c>
      <c r="S269" s="17">
        <f t="shared" si="109"/>
        <v>9466</v>
      </c>
      <c r="T269" s="17">
        <f t="shared" si="109"/>
        <v>8869</v>
      </c>
      <c r="U269" s="17">
        <f t="shared" si="109"/>
        <v>10872</v>
      </c>
      <c r="V269" s="17">
        <f t="shared" si="109"/>
        <v>13516</v>
      </c>
      <c r="W269" s="17">
        <f t="shared" si="109"/>
        <v>10836</v>
      </c>
      <c r="X269" s="17">
        <f t="shared" si="109"/>
        <v>6609</v>
      </c>
      <c r="Y269" s="17">
        <f t="shared" si="109"/>
        <v>9737</v>
      </c>
      <c r="Z269" s="17">
        <f t="shared" si="109"/>
        <v>7914</v>
      </c>
      <c r="AA269" s="17">
        <f t="shared" si="109"/>
        <v>6279</v>
      </c>
      <c r="AB269" s="17">
        <f t="shared" si="109"/>
        <v>3964</v>
      </c>
      <c r="AC269" s="50">
        <f t="shared" si="109"/>
        <v>4267</v>
      </c>
      <c r="AD269" s="50">
        <f t="shared" si="109"/>
        <v>4031</v>
      </c>
      <c r="AE269" s="50">
        <f t="shared" si="109"/>
        <v>2508</v>
      </c>
      <c r="AF269" s="50">
        <f t="shared" si="109"/>
        <v>2528</v>
      </c>
      <c r="AG269" s="297">
        <f t="shared" si="109"/>
        <v>54</v>
      </c>
      <c r="AH269" s="297">
        <f t="shared" si="109"/>
        <v>1</v>
      </c>
      <c r="AI269" s="297">
        <f t="shared" si="109"/>
        <v>0</v>
      </c>
      <c r="AJ269" s="297">
        <f t="shared" si="109"/>
        <v>0</v>
      </c>
      <c r="AK269" s="297">
        <f t="shared" si="109"/>
        <v>0</v>
      </c>
      <c r="AL269" s="297">
        <f t="shared" si="109"/>
        <v>0</v>
      </c>
      <c r="AM269" s="297">
        <f t="shared" si="109"/>
        <v>0</v>
      </c>
      <c r="AN269" s="297">
        <f t="shared" si="109"/>
        <v>0</v>
      </c>
      <c r="AO269" s="297">
        <f t="shared" si="109"/>
        <v>0</v>
      </c>
      <c r="AP269" s="297">
        <f t="shared" ref="AP269:BL269" si="110">AP270+AP271</f>
        <v>0</v>
      </c>
      <c r="AQ269" s="297">
        <f t="shared" si="110"/>
        <v>0</v>
      </c>
      <c r="AR269" s="297">
        <f t="shared" si="110"/>
        <v>0</v>
      </c>
      <c r="AS269" s="297">
        <f t="shared" si="110"/>
        <v>0</v>
      </c>
      <c r="AT269" s="297">
        <f t="shared" si="110"/>
        <v>0</v>
      </c>
      <c r="AU269" s="297">
        <f t="shared" si="110"/>
        <v>0</v>
      </c>
      <c r="AV269" s="297">
        <f t="shared" si="110"/>
        <v>0</v>
      </c>
      <c r="AW269" s="297">
        <f t="shared" si="110"/>
        <v>0</v>
      </c>
      <c r="AX269" s="297">
        <f t="shared" si="110"/>
        <v>0</v>
      </c>
      <c r="AY269" s="52">
        <f t="shared" si="110"/>
        <v>0</v>
      </c>
      <c r="AZ269" s="438">
        <f t="shared" si="110"/>
        <v>0</v>
      </c>
      <c r="BA269" s="277">
        <f t="shared" si="110"/>
        <v>0</v>
      </c>
      <c r="BB269" s="278">
        <f t="shared" si="110"/>
        <v>0</v>
      </c>
      <c r="BC269" s="278">
        <f t="shared" si="110"/>
        <v>0</v>
      </c>
      <c r="BD269" s="278">
        <f t="shared" si="110"/>
        <v>0</v>
      </c>
      <c r="BE269" s="278">
        <f t="shared" si="110"/>
        <v>0</v>
      </c>
      <c r="BF269" s="278">
        <f t="shared" si="110"/>
        <v>0</v>
      </c>
      <c r="BG269" s="278">
        <f t="shared" si="110"/>
        <v>0</v>
      </c>
      <c r="BH269" s="278">
        <f t="shared" si="110"/>
        <v>0</v>
      </c>
      <c r="BI269" s="278">
        <f t="shared" si="110"/>
        <v>0</v>
      </c>
      <c r="BJ269" s="278">
        <f t="shared" si="110"/>
        <v>0</v>
      </c>
      <c r="BK269" s="278">
        <f t="shared" si="110"/>
        <v>0</v>
      </c>
      <c r="BL269" s="276">
        <f t="shared" si="110"/>
        <v>0</v>
      </c>
      <c r="BM269" s="290">
        <f t="shared" si="70"/>
        <v>128722</v>
      </c>
      <c r="BS269" s="3"/>
      <c r="BT269" s="3"/>
      <c r="BU269" s="3"/>
      <c r="BV269" s="3"/>
    </row>
    <row r="270" spans="1:74" ht="13.2" customHeight="1">
      <c r="A270" s="169" t="str">
        <f>B$269&amp;B270</f>
        <v>E19</v>
      </c>
      <c r="B270" s="159" t="str">
        <f>$B$6</f>
        <v>9</v>
      </c>
      <c r="C270" s="568"/>
      <c r="D270" s="492"/>
      <c r="E270" s="493"/>
      <c r="F270" s="494"/>
      <c r="G270" s="210"/>
      <c r="H270" s="488" t="s">
        <v>69</v>
      </c>
      <c r="I270" s="489"/>
      <c r="J270" s="17"/>
      <c r="K270" s="33"/>
      <c r="L270" s="35"/>
      <c r="M270" s="33"/>
      <c r="N270" s="17">
        <v>5886</v>
      </c>
      <c r="O270" s="17">
        <v>11602</v>
      </c>
      <c r="P270" s="17">
        <v>4858</v>
      </c>
      <c r="Q270" s="17">
        <v>2750</v>
      </c>
      <c r="R270" s="17">
        <v>2175</v>
      </c>
      <c r="S270" s="26">
        <v>9466</v>
      </c>
      <c r="T270" s="17">
        <v>8869</v>
      </c>
      <c r="U270" s="43">
        <v>10872</v>
      </c>
      <c r="V270" s="17">
        <v>13516</v>
      </c>
      <c r="W270" s="17">
        <v>10836</v>
      </c>
      <c r="X270" s="12">
        <v>6609</v>
      </c>
      <c r="Y270" s="12">
        <v>9737</v>
      </c>
      <c r="Z270" s="14">
        <v>7894</v>
      </c>
      <c r="AA270" s="14">
        <v>6266</v>
      </c>
      <c r="AB270" s="14">
        <v>3964</v>
      </c>
      <c r="AC270" s="14">
        <v>4267</v>
      </c>
      <c r="AD270" s="14">
        <v>4031</v>
      </c>
      <c r="AE270" s="14">
        <v>2508</v>
      </c>
      <c r="AF270" s="14">
        <v>2528</v>
      </c>
      <c r="AG270" s="244">
        <v>54</v>
      </c>
      <c r="AH270" s="244">
        <v>1</v>
      </c>
      <c r="AI270" s="244"/>
      <c r="AJ270" s="244"/>
      <c r="AK270" s="244"/>
      <c r="AL270" s="244"/>
      <c r="AM270" s="244"/>
      <c r="AN270" s="244"/>
      <c r="AO270" s="244"/>
      <c r="AP270" s="244"/>
      <c r="AQ270" s="244"/>
      <c r="AR270" s="244"/>
      <c r="AS270" s="244"/>
      <c r="AT270" s="244"/>
      <c r="AU270" s="244"/>
      <c r="AV270" s="244"/>
      <c r="AW270" s="244"/>
      <c r="AX270" s="245"/>
      <c r="AY270" s="436">
        <v>0</v>
      </c>
      <c r="AZ270" s="437"/>
      <c r="BA270" s="267"/>
      <c r="BB270" s="268"/>
      <c r="BC270" s="268"/>
      <c r="BD270" s="268"/>
      <c r="BE270" s="268"/>
      <c r="BF270" s="268"/>
      <c r="BG270" s="268"/>
      <c r="BH270" s="268"/>
      <c r="BI270" s="268"/>
      <c r="BJ270" s="268"/>
      <c r="BK270" s="268"/>
      <c r="BL270" s="266"/>
      <c r="BM270" s="272">
        <f t="shared" si="70"/>
        <v>128689</v>
      </c>
      <c r="BS270" s="3"/>
      <c r="BT270" s="3"/>
      <c r="BU270" s="3"/>
      <c r="BV270" s="3"/>
    </row>
    <row r="271" spans="1:74" ht="13.2" customHeight="1">
      <c r="A271" s="169"/>
      <c r="C271" s="568"/>
      <c r="D271" s="492"/>
      <c r="E271" s="493"/>
      <c r="F271" s="494"/>
      <c r="G271" s="211"/>
      <c r="H271" s="490" t="s">
        <v>62</v>
      </c>
      <c r="I271" s="491"/>
      <c r="J271" s="17">
        <f t="shared" ref="J271:AO271" si="111">SUM(J272:J280)</f>
        <v>0</v>
      </c>
      <c r="K271" s="17">
        <f t="shared" si="111"/>
        <v>0</v>
      </c>
      <c r="L271" s="17">
        <f t="shared" si="111"/>
        <v>0</v>
      </c>
      <c r="M271" s="17">
        <f t="shared" si="111"/>
        <v>0</v>
      </c>
      <c r="N271" s="17">
        <f t="shared" si="111"/>
        <v>0</v>
      </c>
      <c r="O271" s="17">
        <f t="shared" si="111"/>
        <v>0</v>
      </c>
      <c r="P271" s="17">
        <f t="shared" si="111"/>
        <v>0</v>
      </c>
      <c r="Q271" s="17">
        <f t="shared" si="111"/>
        <v>0</v>
      </c>
      <c r="R271" s="17">
        <f t="shared" si="111"/>
        <v>0</v>
      </c>
      <c r="S271" s="17">
        <f t="shared" si="111"/>
        <v>0</v>
      </c>
      <c r="T271" s="17">
        <f t="shared" si="111"/>
        <v>0</v>
      </c>
      <c r="U271" s="17">
        <f t="shared" si="111"/>
        <v>0</v>
      </c>
      <c r="V271" s="17">
        <f t="shared" si="111"/>
        <v>0</v>
      </c>
      <c r="W271" s="17">
        <f t="shared" si="111"/>
        <v>0</v>
      </c>
      <c r="X271" s="17">
        <f t="shared" si="111"/>
        <v>0</v>
      </c>
      <c r="Y271" s="17">
        <f t="shared" si="111"/>
        <v>0</v>
      </c>
      <c r="Z271" s="17">
        <f t="shared" si="111"/>
        <v>20</v>
      </c>
      <c r="AA271" s="17">
        <f t="shared" si="111"/>
        <v>13</v>
      </c>
      <c r="AB271" s="17">
        <f t="shared" si="111"/>
        <v>0</v>
      </c>
      <c r="AC271" s="17">
        <f t="shared" si="111"/>
        <v>0</v>
      </c>
      <c r="AD271" s="17">
        <f t="shared" si="111"/>
        <v>0</v>
      </c>
      <c r="AE271" s="17">
        <f t="shared" si="111"/>
        <v>0</v>
      </c>
      <c r="AF271" s="17">
        <f t="shared" si="111"/>
        <v>0</v>
      </c>
      <c r="AG271" s="282">
        <f t="shared" si="111"/>
        <v>0</v>
      </c>
      <c r="AH271" s="282">
        <f t="shared" si="111"/>
        <v>0</v>
      </c>
      <c r="AI271" s="282">
        <f t="shared" si="111"/>
        <v>0</v>
      </c>
      <c r="AJ271" s="282">
        <f t="shared" si="111"/>
        <v>0</v>
      </c>
      <c r="AK271" s="282">
        <f t="shared" si="111"/>
        <v>0</v>
      </c>
      <c r="AL271" s="282">
        <f t="shared" si="111"/>
        <v>0</v>
      </c>
      <c r="AM271" s="282">
        <f t="shared" si="111"/>
        <v>0</v>
      </c>
      <c r="AN271" s="282">
        <f t="shared" si="111"/>
        <v>0</v>
      </c>
      <c r="AO271" s="282">
        <f t="shared" si="111"/>
        <v>0</v>
      </c>
      <c r="AP271" s="282">
        <f t="shared" ref="AP271:BL271" si="112">SUM(AP272:AP280)</f>
        <v>0</v>
      </c>
      <c r="AQ271" s="282">
        <f t="shared" si="112"/>
        <v>0</v>
      </c>
      <c r="AR271" s="282">
        <f t="shared" si="112"/>
        <v>0</v>
      </c>
      <c r="AS271" s="282">
        <f t="shared" si="112"/>
        <v>0</v>
      </c>
      <c r="AT271" s="282">
        <f t="shared" si="112"/>
        <v>0</v>
      </c>
      <c r="AU271" s="282">
        <f t="shared" si="112"/>
        <v>0</v>
      </c>
      <c r="AV271" s="282">
        <f t="shared" si="112"/>
        <v>0</v>
      </c>
      <c r="AW271" s="282">
        <f t="shared" si="112"/>
        <v>0</v>
      </c>
      <c r="AX271" s="282">
        <f t="shared" si="112"/>
        <v>0</v>
      </c>
      <c r="AY271" s="17">
        <f t="shared" si="112"/>
        <v>0</v>
      </c>
      <c r="AZ271" s="439">
        <f t="shared" si="112"/>
        <v>0</v>
      </c>
      <c r="BA271" s="281">
        <f t="shared" si="112"/>
        <v>0</v>
      </c>
      <c r="BB271" s="282">
        <f t="shared" si="112"/>
        <v>0</v>
      </c>
      <c r="BC271" s="282">
        <f t="shared" si="112"/>
        <v>0</v>
      </c>
      <c r="BD271" s="282">
        <f t="shared" si="112"/>
        <v>0</v>
      </c>
      <c r="BE271" s="282">
        <f t="shared" si="112"/>
        <v>0</v>
      </c>
      <c r="BF271" s="282">
        <f t="shared" si="112"/>
        <v>0</v>
      </c>
      <c r="BG271" s="282">
        <f t="shared" si="112"/>
        <v>0</v>
      </c>
      <c r="BH271" s="282">
        <f t="shared" si="112"/>
        <v>0</v>
      </c>
      <c r="BI271" s="282">
        <f t="shared" si="112"/>
        <v>0</v>
      </c>
      <c r="BJ271" s="282">
        <f t="shared" si="112"/>
        <v>0</v>
      </c>
      <c r="BK271" s="282">
        <f t="shared" si="112"/>
        <v>0</v>
      </c>
      <c r="BL271" s="280">
        <f t="shared" si="112"/>
        <v>0</v>
      </c>
      <c r="BM271" s="272">
        <f t="shared" si="70"/>
        <v>33</v>
      </c>
      <c r="BS271" s="3"/>
      <c r="BT271" s="3"/>
      <c r="BU271" s="3"/>
      <c r="BV271" s="3"/>
    </row>
    <row r="272" spans="1:74" ht="13.2" customHeight="1">
      <c r="A272" s="169" t="str">
        <f t="shared" ref="A272:A280" si="113">B$269&amp;B272</f>
        <v>E11</v>
      </c>
      <c r="B272" s="159" t="str">
        <f>$B$8</f>
        <v>1</v>
      </c>
      <c r="C272" s="568"/>
      <c r="D272" s="492"/>
      <c r="E272" s="493"/>
      <c r="F272" s="494"/>
      <c r="G272" s="213"/>
      <c r="H272" s="210"/>
      <c r="I272" s="127" t="str">
        <f>$I$8</f>
        <v>N.AMERICA</v>
      </c>
      <c r="J272" s="20"/>
      <c r="K272" s="20"/>
      <c r="L272" s="20"/>
      <c r="M272" s="20"/>
      <c r="N272" s="20"/>
      <c r="O272" s="28"/>
      <c r="P272" s="20"/>
      <c r="Q272" s="20"/>
      <c r="R272" s="20"/>
      <c r="S272" s="20"/>
      <c r="T272" s="20"/>
      <c r="U272" s="28"/>
      <c r="V272" s="20"/>
      <c r="W272" s="20"/>
      <c r="X272" s="20"/>
      <c r="Y272" s="20"/>
      <c r="Z272" s="21"/>
      <c r="AA272" s="21"/>
      <c r="AB272" s="21"/>
      <c r="AC272" s="21"/>
      <c r="AD272" s="21"/>
      <c r="AE272" s="21"/>
      <c r="AF272" s="21"/>
      <c r="AG272" s="248"/>
      <c r="AH272" s="248"/>
      <c r="AI272" s="248"/>
      <c r="AJ272" s="248"/>
      <c r="AK272" s="248"/>
      <c r="AL272" s="248"/>
      <c r="AM272" s="248"/>
      <c r="AN272" s="248"/>
      <c r="AO272" s="248"/>
      <c r="AP272" s="248"/>
      <c r="AQ272" s="248"/>
      <c r="AR272" s="248"/>
      <c r="AS272" s="248"/>
      <c r="AT272" s="248"/>
      <c r="AU272" s="248"/>
      <c r="AV272" s="248"/>
      <c r="AW272" s="248"/>
      <c r="AX272" s="248"/>
      <c r="AY272" s="430"/>
      <c r="AZ272" s="431"/>
      <c r="BA272" s="250"/>
      <c r="BB272" s="251"/>
      <c r="BC272" s="251"/>
      <c r="BD272" s="251"/>
      <c r="BE272" s="251"/>
      <c r="BF272" s="251"/>
      <c r="BG272" s="251"/>
      <c r="BH272" s="251"/>
      <c r="BI272" s="251"/>
      <c r="BJ272" s="251"/>
      <c r="BK272" s="251"/>
      <c r="BL272" s="249"/>
      <c r="BM272" s="272">
        <f t="shared" si="70"/>
        <v>0</v>
      </c>
      <c r="BS272" s="3"/>
      <c r="BT272" s="3"/>
      <c r="BU272" s="3"/>
      <c r="BV272" s="3"/>
    </row>
    <row r="273" spans="1:74" ht="13.2" customHeight="1">
      <c r="A273" s="169" t="str">
        <f t="shared" si="113"/>
        <v>E12</v>
      </c>
      <c r="B273" s="159" t="str">
        <f>$B$9</f>
        <v>2</v>
      </c>
      <c r="C273" s="568"/>
      <c r="D273" s="492"/>
      <c r="E273" s="493"/>
      <c r="F273" s="494"/>
      <c r="G273" s="213"/>
      <c r="H273" s="210"/>
      <c r="I273" s="122" t="str">
        <f>$I$9</f>
        <v>CS.AMERICA</v>
      </c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3"/>
      <c r="AA273" s="93"/>
      <c r="AB273" s="93"/>
      <c r="AC273" s="93"/>
      <c r="AD273" s="93"/>
      <c r="AE273" s="93"/>
      <c r="AF273" s="93"/>
      <c r="AG273" s="253"/>
      <c r="AH273" s="253"/>
      <c r="AI273" s="253"/>
      <c r="AJ273" s="253"/>
      <c r="AK273" s="253"/>
      <c r="AL273" s="253"/>
      <c r="AM273" s="253"/>
      <c r="AN273" s="253"/>
      <c r="AO273" s="253"/>
      <c r="AP273" s="253"/>
      <c r="AQ273" s="253"/>
      <c r="AR273" s="253"/>
      <c r="AS273" s="253"/>
      <c r="AT273" s="253"/>
      <c r="AU273" s="253"/>
      <c r="AV273" s="253"/>
      <c r="AW273" s="253"/>
      <c r="AX273" s="253"/>
      <c r="AY273" s="432"/>
      <c r="AZ273" s="433"/>
      <c r="BA273" s="255"/>
      <c r="BB273" s="256"/>
      <c r="BC273" s="256"/>
      <c r="BD273" s="256"/>
      <c r="BE273" s="256"/>
      <c r="BF273" s="256"/>
      <c r="BG273" s="256"/>
      <c r="BH273" s="256"/>
      <c r="BI273" s="256"/>
      <c r="BJ273" s="256"/>
      <c r="BK273" s="256"/>
      <c r="BL273" s="254"/>
      <c r="BM273" s="291">
        <f t="shared" si="70"/>
        <v>0</v>
      </c>
      <c r="BS273" s="3"/>
      <c r="BT273" s="3"/>
      <c r="BU273" s="3"/>
      <c r="BV273" s="3"/>
    </row>
    <row r="274" spans="1:74" ht="13.2" customHeight="1">
      <c r="A274" s="169" t="str">
        <f t="shared" si="113"/>
        <v>E13</v>
      </c>
      <c r="B274" s="159" t="str">
        <f>$B$10</f>
        <v>3</v>
      </c>
      <c r="C274" s="568"/>
      <c r="D274" s="492"/>
      <c r="E274" s="493"/>
      <c r="F274" s="494"/>
      <c r="G274" s="205"/>
      <c r="H274" s="498"/>
      <c r="I274" s="122" t="str">
        <f>$I$10</f>
        <v>Europe</v>
      </c>
      <c r="J274" s="92"/>
      <c r="K274" s="92"/>
      <c r="L274" s="92"/>
      <c r="M274" s="92"/>
      <c r="N274" s="92"/>
      <c r="O274" s="94"/>
      <c r="P274" s="92"/>
      <c r="Q274" s="92"/>
      <c r="R274" s="92"/>
      <c r="S274" s="92"/>
      <c r="T274" s="92"/>
      <c r="U274" s="94"/>
      <c r="V274" s="92"/>
      <c r="W274" s="92"/>
      <c r="X274" s="92"/>
      <c r="Y274" s="92"/>
      <c r="Z274" s="93"/>
      <c r="AA274" s="93"/>
      <c r="AB274" s="93"/>
      <c r="AC274" s="93"/>
      <c r="AD274" s="93"/>
      <c r="AE274" s="93"/>
      <c r="AF274" s="93"/>
      <c r="AG274" s="253"/>
      <c r="AH274" s="253"/>
      <c r="AI274" s="253"/>
      <c r="AJ274" s="253"/>
      <c r="AK274" s="253"/>
      <c r="AL274" s="253"/>
      <c r="AM274" s="253"/>
      <c r="AN274" s="253"/>
      <c r="AO274" s="253"/>
      <c r="AP274" s="253"/>
      <c r="AQ274" s="253"/>
      <c r="AR274" s="253"/>
      <c r="AS274" s="253"/>
      <c r="AT274" s="253"/>
      <c r="AU274" s="253"/>
      <c r="AV274" s="253"/>
      <c r="AW274" s="253"/>
      <c r="AX274" s="253"/>
      <c r="AY274" s="432"/>
      <c r="AZ274" s="433"/>
      <c r="BA274" s="255"/>
      <c r="BB274" s="256"/>
      <c r="BC274" s="256"/>
      <c r="BD274" s="256"/>
      <c r="BE274" s="256"/>
      <c r="BF274" s="256"/>
      <c r="BG274" s="256"/>
      <c r="BH274" s="256"/>
      <c r="BI274" s="256"/>
      <c r="BJ274" s="256"/>
      <c r="BK274" s="256"/>
      <c r="BL274" s="254"/>
      <c r="BM274" s="291">
        <f t="shared" ref="BM274:BM367" si="114">SUM(J274:AX274)</f>
        <v>0</v>
      </c>
      <c r="BS274" s="3"/>
      <c r="BT274" s="3"/>
      <c r="BU274" s="3"/>
      <c r="BV274" s="3"/>
    </row>
    <row r="275" spans="1:74" ht="13.2" customHeight="1">
      <c r="A275" s="169" t="str">
        <f t="shared" si="113"/>
        <v>E14</v>
      </c>
      <c r="B275" s="159" t="str">
        <f>$B$11</f>
        <v>4</v>
      </c>
      <c r="C275" s="568"/>
      <c r="D275" s="492"/>
      <c r="E275" s="493"/>
      <c r="F275" s="494"/>
      <c r="G275" s="211"/>
      <c r="H275" s="498"/>
      <c r="I275" s="122" t="str">
        <f>$I$11</f>
        <v>ASIA</v>
      </c>
      <c r="J275" s="92"/>
      <c r="K275" s="92"/>
      <c r="L275" s="92"/>
      <c r="M275" s="92"/>
      <c r="N275" s="92"/>
      <c r="O275" s="94"/>
      <c r="P275" s="92"/>
      <c r="Q275" s="92"/>
      <c r="R275" s="92"/>
      <c r="S275" s="92"/>
      <c r="T275" s="92"/>
      <c r="U275" s="94"/>
      <c r="V275" s="92"/>
      <c r="W275" s="92"/>
      <c r="X275" s="92"/>
      <c r="Y275" s="92"/>
      <c r="Z275" s="93"/>
      <c r="AA275" s="92"/>
      <c r="AB275" s="93"/>
      <c r="AC275" s="92"/>
      <c r="AD275" s="92"/>
      <c r="AE275" s="92"/>
      <c r="AF275" s="92"/>
      <c r="AG275" s="258"/>
      <c r="AH275" s="258"/>
      <c r="AI275" s="258"/>
      <c r="AJ275" s="258"/>
      <c r="AK275" s="258"/>
      <c r="AL275" s="258"/>
      <c r="AM275" s="258"/>
      <c r="AN275" s="258"/>
      <c r="AO275" s="258"/>
      <c r="AP275" s="258"/>
      <c r="AQ275" s="258"/>
      <c r="AR275" s="258"/>
      <c r="AS275" s="258"/>
      <c r="AT275" s="258"/>
      <c r="AU275" s="258"/>
      <c r="AV275" s="258"/>
      <c r="AW275" s="258"/>
      <c r="AX275" s="258"/>
      <c r="AY275" s="432"/>
      <c r="AZ275" s="433"/>
      <c r="BA275" s="255"/>
      <c r="BB275" s="256"/>
      <c r="BC275" s="256"/>
      <c r="BD275" s="256"/>
      <c r="BE275" s="256"/>
      <c r="BF275" s="256"/>
      <c r="BG275" s="256"/>
      <c r="BH275" s="256"/>
      <c r="BI275" s="256"/>
      <c r="BJ275" s="256"/>
      <c r="BK275" s="256"/>
      <c r="BL275" s="254"/>
      <c r="BM275" s="284">
        <f t="shared" si="114"/>
        <v>0</v>
      </c>
      <c r="BS275" s="3"/>
      <c r="BT275" s="3"/>
      <c r="BU275" s="3"/>
      <c r="BV275" s="3"/>
    </row>
    <row r="276" spans="1:74" ht="12.75" customHeight="1">
      <c r="A276" s="169" t="str">
        <f t="shared" si="113"/>
        <v>E1C</v>
      </c>
      <c r="B276" s="159" t="s">
        <v>204</v>
      </c>
      <c r="C276" s="568"/>
      <c r="D276" s="492"/>
      <c r="E276" s="493"/>
      <c r="F276" s="494"/>
      <c r="G276" s="211"/>
      <c r="H276" s="498"/>
      <c r="I276" s="122" t="s">
        <v>205</v>
      </c>
      <c r="J276" s="92"/>
      <c r="K276" s="92"/>
      <c r="L276" s="92"/>
      <c r="M276" s="92"/>
      <c r="N276" s="92"/>
      <c r="O276" s="94"/>
      <c r="P276" s="92"/>
      <c r="Q276" s="92"/>
      <c r="R276" s="92"/>
      <c r="S276" s="92"/>
      <c r="T276" s="92"/>
      <c r="U276" s="94"/>
      <c r="V276" s="92"/>
      <c r="W276" s="92"/>
      <c r="X276" s="92"/>
      <c r="Y276" s="92"/>
      <c r="Z276" s="93">
        <v>20</v>
      </c>
      <c r="AA276" s="92">
        <v>13</v>
      </c>
      <c r="AB276" s="93"/>
      <c r="AC276" s="92"/>
      <c r="AD276" s="92"/>
      <c r="AE276" s="92"/>
      <c r="AF276" s="92"/>
      <c r="AG276" s="258"/>
      <c r="AH276" s="258"/>
      <c r="AI276" s="258"/>
      <c r="AJ276" s="258"/>
      <c r="AK276" s="258"/>
      <c r="AL276" s="258"/>
      <c r="AM276" s="258"/>
      <c r="AN276" s="258"/>
      <c r="AO276" s="258"/>
      <c r="AP276" s="258"/>
      <c r="AQ276" s="258"/>
      <c r="AR276" s="258"/>
      <c r="AS276" s="258"/>
      <c r="AT276" s="258"/>
      <c r="AU276" s="258"/>
      <c r="AV276" s="258"/>
      <c r="AW276" s="258"/>
      <c r="AX276" s="258"/>
      <c r="AY276" s="432"/>
      <c r="AZ276" s="433"/>
      <c r="BA276" s="255"/>
      <c r="BB276" s="256"/>
      <c r="BC276" s="256"/>
      <c r="BD276" s="256"/>
      <c r="BE276" s="256"/>
      <c r="BF276" s="256"/>
      <c r="BG276" s="256"/>
      <c r="BH276" s="256"/>
      <c r="BI276" s="256"/>
      <c r="BJ276" s="256"/>
      <c r="BK276" s="256"/>
      <c r="BL276" s="254"/>
      <c r="BM276" s="255">
        <f>SUM(J276:AX276)</f>
        <v>33</v>
      </c>
      <c r="BS276" s="3"/>
      <c r="BT276" s="3"/>
      <c r="BU276" s="3"/>
      <c r="BV276" s="3"/>
    </row>
    <row r="277" spans="1:74" ht="13.2" customHeight="1">
      <c r="A277" s="169" t="str">
        <f t="shared" si="113"/>
        <v>E15</v>
      </c>
      <c r="B277" s="159" t="str">
        <f>$B$13</f>
        <v>5</v>
      </c>
      <c r="C277" s="568"/>
      <c r="D277" s="492"/>
      <c r="E277" s="493"/>
      <c r="F277" s="494"/>
      <c r="G277" s="211"/>
      <c r="H277" s="498"/>
      <c r="I277" s="122" t="str">
        <f>$I$13</f>
        <v>OCE</v>
      </c>
      <c r="J277" s="92"/>
      <c r="K277" s="92"/>
      <c r="L277" s="92"/>
      <c r="M277" s="92"/>
      <c r="N277" s="92"/>
      <c r="O277" s="94"/>
      <c r="P277" s="92"/>
      <c r="Q277" s="92"/>
      <c r="R277" s="92"/>
      <c r="S277" s="92"/>
      <c r="T277" s="92"/>
      <c r="U277" s="94"/>
      <c r="V277" s="92"/>
      <c r="W277" s="92"/>
      <c r="X277" s="92"/>
      <c r="Y277" s="92"/>
      <c r="Z277" s="93"/>
      <c r="AA277" s="92"/>
      <c r="AB277" s="93"/>
      <c r="AC277" s="92"/>
      <c r="AD277" s="92"/>
      <c r="AE277" s="92"/>
      <c r="AF277" s="92"/>
      <c r="AG277" s="258"/>
      <c r="AH277" s="258"/>
      <c r="AI277" s="258"/>
      <c r="AJ277" s="258"/>
      <c r="AK277" s="258"/>
      <c r="AL277" s="258"/>
      <c r="AM277" s="258"/>
      <c r="AN277" s="258"/>
      <c r="AO277" s="258"/>
      <c r="AP277" s="258"/>
      <c r="AQ277" s="258"/>
      <c r="AR277" s="258"/>
      <c r="AS277" s="258"/>
      <c r="AT277" s="258"/>
      <c r="AU277" s="258"/>
      <c r="AV277" s="258"/>
      <c r="AW277" s="258"/>
      <c r="AX277" s="258"/>
      <c r="AY277" s="432"/>
      <c r="AZ277" s="433"/>
      <c r="BA277" s="255"/>
      <c r="BB277" s="256"/>
      <c r="BC277" s="256"/>
      <c r="BD277" s="256"/>
      <c r="BE277" s="256"/>
      <c r="BF277" s="256"/>
      <c r="BG277" s="256"/>
      <c r="BH277" s="256"/>
      <c r="BI277" s="256"/>
      <c r="BJ277" s="256"/>
      <c r="BK277" s="256"/>
      <c r="BL277" s="254"/>
      <c r="BM277" s="284">
        <f t="shared" si="114"/>
        <v>0</v>
      </c>
      <c r="BS277" s="3"/>
      <c r="BT277" s="3"/>
      <c r="BU277" s="3"/>
      <c r="BV277" s="3"/>
    </row>
    <row r="278" spans="1:74" ht="13.2" customHeight="1">
      <c r="A278" s="169" t="str">
        <f t="shared" si="113"/>
        <v>E16</v>
      </c>
      <c r="B278" s="159" t="str">
        <f>$B$14</f>
        <v>6</v>
      </c>
      <c r="C278" s="568"/>
      <c r="D278" s="492"/>
      <c r="E278" s="493"/>
      <c r="F278" s="494"/>
      <c r="G278" s="213"/>
      <c r="H278" s="498"/>
      <c r="I278" s="122" t="str">
        <f>$I$14</f>
        <v>MIDDLE EAS</v>
      </c>
      <c r="J278" s="92"/>
      <c r="K278" s="92"/>
      <c r="L278" s="92"/>
      <c r="M278" s="92"/>
      <c r="N278" s="92"/>
      <c r="O278" s="94"/>
      <c r="P278" s="92"/>
      <c r="Q278" s="92"/>
      <c r="R278" s="92"/>
      <c r="S278" s="92"/>
      <c r="T278" s="92"/>
      <c r="U278" s="94"/>
      <c r="V278" s="92"/>
      <c r="W278" s="92"/>
      <c r="X278" s="92"/>
      <c r="Y278" s="92"/>
      <c r="Z278" s="93"/>
      <c r="AA278" s="92"/>
      <c r="AB278" s="93"/>
      <c r="AC278" s="92"/>
      <c r="AD278" s="92"/>
      <c r="AE278" s="92"/>
      <c r="AF278" s="92"/>
      <c r="AG278" s="258"/>
      <c r="AH278" s="258"/>
      <c r="AI278" s="258"/>
      <c r="AJ278" s="258"/>
      <c r="AK278" s="258"/>
      <c r="AL278" s="258"/>
      <c r="AM278" s="258"/>
      <c r="AN278" s="258"/>
      <c r="AO278" s="258"/>
      <c r="AP278" s="258"/>
      <c r="AQ278" s="258"/>
      <c r="AR278" s="258"/>
      <c r="AS278" s="258"/>
      <c r="AT278" s="258"/>
      <c r="AU278" s="258"/>
      <c r="AV278" s="258"/>
      <c r="AW278" s="258"/>
      <c r="AX278" s="258"/>
      <c r="AY278" s="432"/>
      <c r="AZ278" s="433"/>
      <c r="BA278" s="255"/>
      <c r="BB278" s="256"/>
      <c r="BC278" s="256"/>
      <c r="BD278" s="256"/>
      <c r="BE278" s="256"/>
      <c r="BF278" s="256"/>
      <c r="BG278" s="256"/>
      <c r="BH278" s="256"/>
      <c r="BI278" s="256"/>
      <c r="BJ278" s="256"/>
      <c r="BK278" s="256"/>
      <c r="BL278" s="254"/>
      <c r="BM278" s="283">
        <f t="shared" si="114"/>
        <v>0</v>
      </c>
      <c r="BS278" s="3"/>
      <c r="BT278" s="3"/>
      <c r="BU278" s="3"/>
      <c r="BV278" s="3"/>
    </row>
    <row r="279" spans="1:74" ht="13.2" customHeight="1">
      <c r="A279" s="169" t="str">
        <f t="shared" si="113"/>
        <v>E17</v>
      </c>
      <c r="B279" s="159" t="str">
        <f>$B$15</f>
        <v>7</v>
      </c>
      <c r="C279" s="568"/>
      <c r="D279" s="492"/>
      <c r="E279" s="493"/>
      <c r="F279" s="494"/>
      <c r="G279" s="213"/>
      <c r="H279" s="498"/>
      <c r="I279" s="122" t="str">
        <f>$I$15</f>
        <v xml:space="preserve">AFRICA   </v>
      </c>
      <c r="J279" s="92"/>
      <c r="K279" s="92"/>
      <c r="L279" s="92"/>
      <c r="M279" s="92"/>
      <c r="N279" s="92"/>
      <c r="O279" s="94"/>
      <c r="P279" s="92"/>
      <c r="Q279" s="92"/>
      <c r="R279" s="92"/>
      <c r="S279" s="92"/>
      <c r="T279" s="92"/>
      <c r="U279" s="94"/>
      <c r="V279" s="92"/>
      <c r="W279" s="92"/>
      <c r="X279" s="92"/>
      <c r="Y279" s="92"/>
      <c r="Z279" s="93"/>
      <c r="AA279" s="92"/>
      <c r="AB279" s="93"/>
      <c r="AC279" s="92"/>
      <c r="AD279" s="92"/>
      <c r="AE279" s="92"/>
      <c r="AF279" s="92"/>
      <c r="AG279" s="258"/>
      <c r="AH279" s="258"/>
      <c r="AI279" s="258"/>
      <c r="AJ279" s="258"/>
      <c r="AK279" s="258"/>
      <c r="AL279" s="258"/>
      <c r="AM279" s="258"/>
      <c r="AN279" s="258"/>
      <c r="AO279" s="258"/>
      <c r="AP279" s="258"/>
      <c r="AQ279" s="258"/>
      <c r="AR279" s="258"/>
      <c r="AS279" s="258"/>
      <c r="AT279" s="258"/>
      <c r="AU279" s="258"/>
      <c r="AV279" s="258"/>
      <c r="AW279" s="258"/>
      <c r="AX279" s="258"/>
      <c r="AY279" s="432"/>
      <c r="AZ279" s="433"/>
      <c r="BA279" s="255"/>
      <c r="BB279" s="256"/>
      <c r="BC279" s="256"/>
      <c r="BD279" s="256"/>
      <c r="BE279" s="256"/>
      <c r="BF279" s="256"/>
      <c r="BG279" s="256"/>
      <c r="BH279" s="256"/>
      <c r="BI279" s="256"/>
      <c r="BJ279" s="256"/>
      <c r="BK279" s="256"/>
      <c r="BL279" s="254"/>
      <c r="BM279" s="283">
        <f t="shared" si="114"/>
        <v>0</v>
      </c>
      <c r="BS279" s="3"/>
      <c r="BT279" s="3"/>
      <c r="BU279" s="3"/>
      <c r="BV279" s="3"/>
    </row>
    <row r="280" spans="1:74" ht="13.2" customHeight="1" thickBot="1">
      <c r="A280" s="169" t="str">
        <f t="shared" si="113"/>
        <v>E1Z</v>
      </c>
      <c r="B280" s="159" t="str">
        <f>$B$16</f>
        <v>Z</v>
      </c>
      <c r="C280" s="568"/>
      <c r="D280" s="495"/>
      <c r="E280" s="496"/>
      <c r="F280" s="497"/>
      <c r="G280" s="208"/>
      <c r="H280" s="499"/>
      <c r="I280" s="128" t="str">
        <f>$I$16</f>
        <v>Others</v>
      </c>
      <c r="J280" s="90"/>
      <c r="K280" s="90"/>
      <c r="L280" s="90"/>
      <c r="M280" s="90"/>
      <c r="N280" s="90"/>
      <c r="O280" s="102"/>
      <c r="P280" s="90"/>
      <c r="Q280" s="90"/>
      <c r="R280" s="90"/>
      <c r="S280" s="90"/>
      <c r="T280" s="90"/>
      <c r="U280" s="102"/>
      <c r="V280" s="90"/>
      <c r="W280" s="90"/>
      <c r="X280" s="90"/>
      <c r="Y280" s="90"/>
      <c r="Z280" s="91"/>
      <c r="AA280" s="90"/>
      <c r="AB280" s="91"/>
      <c r="AC280" s="90"/>
      <c r="AD280" s="90"/>
      <c r="AE280" s="90"/>
      <c r="AF280" s="90"/>
      <c r="AG280" s="259"/>
      <c r="AH280" s="259"/>
      <c r="AI280" s="259"/>
      <c r="AJ280" s="259"/>
      <c r="AK280" s="259"/>
      <c r="AL280" s="259"/>
      <c r="AM280" s="259"/>
      <c r="AN280" s="259"/>
      <c r="AO280" s="259"/>
      <c r="AP280" s="259"/>
      <c r="AQ280" s="259"/>
      <c r="AR280" s="259"/>
      <c r="AS280" s="259"/>
      <c r="AT280" s="259"/>
      <c r="AU280" s="259"/>
      <c r="AV280" s="259"/>
      <c r="AW280" s="259"/>
      <c r="AX280" s="259"/>
      <c r="AY280" s="434"/>
      <c r="AZ280" s="435"/>
      <c r="BA280" s="262"/>
      <c r="BB280" s="263"/>
      <c r="BC280" s="263"/>
      <c r="BD280" s="263"/>
      <c r="BE280" s="263"/>
      <c r="BF280" s="263"/>
      <c r="BG280" s="263"/>
      <c r="BH280" s="263"/>
      <c r="BI280" s="263"/>
      <c r="BJ280" s="263"/>
      <c r="BK280" s="263"/>
      <c r="BL280" s="261"/>
      <c r="BM280" s="290">
        <f t="shared" si="114"/>
        <v>0</v>
      </c>
      <c r="BS280" s="3"/>
      <c r="BT280" s="3"/>
      <c r="BU280" s="3"/>
      <c r="BV280" s="3"/>
    </row>
    <row r="281" spans="1:74" ht="12.75" customHeight="1">
      <c r="A281" s="157" t="s">
        <v>10</v>
      </c>
      <c r="B281" s="168" t="s">
        <v>237</v>
      </c>
      <c r="C281" s="568"/>
      <c r="D281" s="500" t="s">
        <v>210</v>
      </c>
      <c r="E281" s="501"/>
      <c r="F281" s="502"/>
      <c r="G281" s="486" t="s">
        <v>64</v>
      </c>
      <c r="H281" s="487"/>
      <c r="I281" s="487"/>
      <c r="J281" s="24">
        <f t="shared" ref="J281:AO281" si="115">J282+J283</f>
        <v>0</v>
      </c>
      <c r="K281" s="24">
        <f t="shared" si="115"/>
        <v>0</v>
      </c>
      <c r="L281" s="24">
        <f t="shared" si="115"/>
        <v>0</v>
      </c>
      <c r="M281" s="24">
        <f t="shared" si="115"/>
        <v>0</v>
      </c>
      <c r="N281" s="24">
        <f t="shared" si="115"/>
        <v>0</v>
      </c>
      <c r="O281" s="24">
        <f t="shared" si="115"/>
        <v>0</v>
      </c>
      <c r="P281" s="24">
        <f t="shared" si="115"/>
        <v>0</v>
      </c>
      <c r="Q281" s="24">
        <f t="shared" si="115"/>
        <v>0</v>
      </c>
      <c r="R281" s="24">
        <f t="shared" si="115"/>
        <v>21175</v>
      </c>
      <c r="S281" s="24">
        <f t="shared" si="115"/>
        <v>33387</v>
      </c>
      <c r="T281" s="24">
        <f t="shared" si="115"/>
        <v>22891</v>
      </c>
      <c r="U281" s="24">
        <f t="shared" si="115"/>
        <v>21015</v>
      </c>
      <c r="V281" s="24">
        <f t="shared" si="115"/>
        <v>12198</v>
      </c>
      <c r="W281" s="24">
        <f t="shared" si="115"/>
        <v>8876</v>
      </c>
      <c r="X281" s="24">
        <f t="shared" si="115"/>
        <v>5514</v>
      </c>
      <c r="Y281" s="24">
        <f t="shared" si="115"/>
        <v>7101</v>
      </c>
      <c r="Z281" s="24">
        <f t="shared" si="115"/>
        <v>6102</v>
      </c>
      <c r="AA281" s="24">
        <f t="shared" si="115"/>
        <v>5185</v>
      </c>
      <c r="AB281" s="24">
        <f t="shared" si="115"/>
        <v>5096</v>
      </c>
      <c r="AC281" s="24">
        <f t="shared" si="115"/>
        <v>6973</v>
      </c>
      <c r="AD281" s="24">
        <f t="shared" si="115"/>
        <v>18321</v>
      </c>
      <c r="AE281" s="24">
        <f t="shared" si="115"/>
        <v>16122</v>
      </c>
      <c r="AF281" s="24">
        <f t="shared" si="115"/>
        <v>19511</v>
      </c>
      <c r="AG281" s="275">
        <f t="shared" si="115"/>
        <v>54080</v>
      </c>
      <c r="AH281" s="275">
        <f t="shared" si="115"/>
        <v>146336</v>
      </c>
      <c r="AI281" s="275">
        <f t="shared" si="115"/>
        <v>160493</v>
      </c>
      <c r="AJ281" s="275">
        <f t="shared" si="115"/>
        <v>0</v>
      </c>
      <c r="AK281" s="275">
        <f t="shared" si="115"/>
        <v>0</v>
      </c>
      <c r="AL281" s="275">
        <f t="shared" si="115"/>
        <v>0</v>
      </c>
      <c r="AM281" s="275">
        <f t="shared" si="115"/>
        <v>0</v>
      </c>
      <c r="AN281" s="275">
        <f t="shared" si="115"/>
        <v>0</v>
      </c>
      <c r="AO281" s="275">
        <f t="shared" si="115"/>
        <v>0</v>
      </c>
      <c r="AP281" s="275">
        <f t="shared" ref="AP281:BL281" si="116">AP282+AP283</f>
        <v>0</v>
      </c>
      <c r="AQ281" s="275">
        <f t="shared" si="116"/>
        <v>0</v>
      </c>
      <c r="AR281" s="275">
        <f t="shared" si="116"/>
        <v>0</v>
      </c>
      <c r="AS281" s="275">
        <f t="shared" si="116"/>
        <v>0</v>
      </c>
      <c r="AT281" s="275">
        <f t="shared" si="116"/>
        <v>0</v>
      </c>
      <c r="AU281" s="275">
        <f t="shared" si="116"/>
        <v>0</v>
      </c>
      <c r="AV281" s="275">
        <f t="shared" si="116"/>
        <v>0</v>
      </c>
      <c r="AW281" s="275">
        <f t="shared" si="116"/>
        <v>0</v>
      </c>
      <c r="AX281" s="275">
        <f t="shared" si="116"/>
        <v>0</v>
      </c>
      <c r="AY281" s="52">
        <f t="shared" si="116"/>
        <v>10052</v>
      </c>
      <c r="AZ281" s="438">
        <f t="shared" si="116"/>
        <v>160493</v>
      </c>
      <c r="BA281" s="277">
        <f t="shared" si="116"/>
        <v>15281</v>
      </c>
      <c r="BB281" s="278">
        <f t="shared" si="116"/>
        <v>17943</v>
      </c>
      <c r="BC281" s="278">
        <f t="shared" si="116"/>
        <v>20115</v>
      </c>
      <c r="BD281" s="278">
        <f t="shared" si="116"/>
        <v>16919</v>
      </c>
      <c r="BE281" s="278">
        <f t="shared" si="116"/>
        <v>17165</v>
      </c>
      <c r="BF281" s="278">
        <f t="shared" si="116"/>
        <v>19606</v>
      </c>
      <c r="BG281" s="278">
        <f t="shared" si="116"/>
        <v>17567</v>
      </c>
      <c r="BH281" s="278">
        <f t="shared" si="116"/>
        <v>15011</v>
      </c>
      <c r="BI281" s="278">
        <f t="shared" si="116"/>
        <v>10834</v>
      </c>
      <c r="BJ281" s="278">
        <f t="shared" si="116"/>
        <v>10052</v>
      </c>
      <c r="BK281" s="278">
        <f t="shared" si="116"/>
        <v>0</v>
      </c>
      <c r="BL281" s="276">
        <f t="shared" si="116"/>
        <v>0</v>
      </c>
      <c r="BM281" s="288">
        <f t="shared" si="114"/>
        <v>570376</v>
      </c>
      <c r="BS281" s="3"/>
      <c r="BT281" s="3"/>
      <c r="BU281" s="3"/>
      <c r="BV281" s="3"/>
    </row>
    <row r="282" spans="1:74" ht="13.2" customHeight="1">
      <c r="A282" s="169" t="str">
        <f>B$281&amp;B282</f>
        <v>E19</v>
      </c>
      <c r="B282" s="159" t="str">
        <f>$B$6</f>
        <v>9</v>
      </c>
      <c r="C282" s="568"/>
      <c r="D282" s="492"/>
      <c r="E282" s="493"/>
      <c r="F282" s="494"/>
      <c r="G282" s="210"/>
      <c r="H282" s="488" t="s">
        <v>69</v>
      </c>
      <c r="I282" s="489"/>
      <c r="J282" s="17"/>
      <c r="K282" s="17"/>
      <c r="L282" s="17"/>
      <c r="M282" s="17"/>
      <c r="N282" s="17"/>
      <c r="O282" s="17"/>
      <c r="P282" s="17"/>
      <c r="Q282" s="17"/>
      <c r="R282" s="17">
        <v>2375</v>
      </c>
      <c r="S282" s="26">
        <v>865</v>
      </c>
      <c r="T282" s="33">
        <v>188</v>
      </c>
      <c r="U282" s="132">
        <v>0</v>
      </c>
      <c r="V282" s="133">
        <v>0</v>
      </c>
      <c r="W282" s="133">
        <v>0</v>
      </c>
      <c r="X282" s="134">
        <v>0</v>
      </c>
      <c r="Y282" s="134">
        <v>0</v>
      </c>
      <c r="Z282" s="34">
        <v>0</v>
      </c>
      <c r="AA282" s="34">
        <v>0</v>
      </c>
      <c r="AB282" s="34">
        <v>0</v>
      </c>
      <c r="AC282" s="34">
        <v>0</v>
      </c>
      <c r="AD282" s="17">
        <v>0</v>
      </c>
      <c r="AE282" s="17"/>
      <c r="AF282" s="17"/>
      <c r="AG282" s="282"/>
      <c r="AH282" s="244"/>
      <c r="AI282" s="244"/>
      <c r="AJ282" s="244"/>
      <c r="AK282" s="244"/>
      <c r="AL282" s="244"/>
      <c r="AM282" s="244"/>
      <c r="AN282" s="244"/>
      <c r="AO282" s="244"/>
      <c r="AP282" s="244"/>
      <c r="AQ282" s="244"/>
      <c r="AR282" s="244"/>
      <c r="AS282" s="244"/>
      <c r="AT282" s="244"/>
      <c r="AU282" s="244"/>
      <c r="AV282" s="244"/>
      <c r="AW282" s="244"/>
      <c r="AX282" s="245"/>
      <c r="AY282" s="436"/>
      <c r="AZ282" s="437"/>
      <c r="BA282" s="267"/>
      <c r="BB282" s="268"/>
      <c r="BC282" s="268"/>
      <c r="BD282" s="268"/>
      <c r="BE282" s="268"/>
      <c r="BF282" s="268"/>
      <c r="BG282" s="268"/>
      <c r="BH282" s="268"/>
      <c r="BI282" s="268"/>
      <c r="BJ282" s="268"/>
      <c r="BK282" s="268"/>
      <c r="BL282" s="266"/>
      <c r="BM282" s="272">
        <f t="shared" si="114"/>
        <v>3428</v>
      </c>
      <c r="BS282" s="3"/>
      <c r="BT282" s="3"/>
      <c r="BU282" s="3"/>
      <c r="BV282" s="3"/>
    </row>
    <row r="283" spans="1:74" ht="13.2" customHeight="1">
      <c r="A283" s="169"/>
      <c r="C283" s="568"/>
      <c r="D283" s="492"/>
      <c r="E283" s="493"/>
      <c r="F283" s="494"/>
      <c r="G283" s="211"/>
      <c r="H283" s="490" t="s">
        <v>62</v>
      </c>
      <c r="I283" s="491"/>
      <c r="J283" s="23">
        <f t="shared" ref="J283:AO283" si="117">SUM(J284:J292)</f>
        <v>0</v>
      </c>
      <c r="K283" s="23">
        <f t="shared" si="117"/>
        <v>0</v>
      </c>
      <c r="L283" s="23">
        <f t="shared" si="117"/>
        <v>0</v>
      </c>
      <c r="M283" s="23">
        <f t="shared" si="117"/>
        <v>0</v>
      </c>
      <c r="N283" s="23">
        <f t="shared" si="117"/>
        <v>0</v>
      </c>
      <c r="O283" s="23">
        <f t="shared" si="117"/>
        <v>0</v>
      </c>
      <c r="P283" s="23">
        <f t="shared" si="117"/>
        <v>0</v>
      </c>
      <c r="Q283" s="23">
        <f t="shared" si="117"/>
        <v>0</v>
      </c>
      <c r="R283" s="23">
        <f t="shared" si="117"/>
        <v>18800</v>
      </c>
      <c r="S283" s="23">
        <f t="shared" si="117"/>
        <v>32522</v>
      </c>
      <c r="T283" s="17">
        <f t="shared" si="117"/>
        <v>22703</v>
      </c>
      <c r="U283" s="17">
        <f t="shared" si="117"/>
        <v>21015</v>
      </c>
      <c r="V283" s="17">
        <f t="shared" si="117"/>
        <v>12198</v>
      </c>
      <c r="W283" s="17">
        <f t="shared" si="117"/>
        <v>8876</v>
      </c>
      <c r="X283" s="17">
        <f t="shared" si="117"/>
        <v>5514</v>
      </c>
      <c r="Y283" s="17">
        <f t="shared" si="117"/>
        <v>7101</v>
      </c>
      <c r="Z283" s="17">
        <f t="shared" si="117"/>
        <v>6102</v>
      </c>
      <c r="AA283" s="17">
        <f t="shared" si="117"/>
        <v>5185</v>
      </c>
      <c r="AB283" s="17">
        <f t="shared" si="117"/>
        <v>5096</v>
      </c>
      <c r="AC283" s="17">
        <f t="shared" si="117"/>
        <v>6973</v>
      </c>
      <c r="AD283" s="23">
        <f t="shared" si="117"/>
        <v>18321</v>
      </c>
      <c r="AE283" s="23">
        <f t="shared" si="117"/>
        <v>16122</v>
      </c>
      <c r="AF283" s="23">
        <f t="shared" si="117"/>
        <v>19511</v>
      </c>
      <c r="AG283" s="298">
        <f t="shared" si="117"/>
        <v>54080</v>
      </c>
      <c r="AH283" s="298">
        <f t="shared" si="117"/>
        <v>146336</v>
      </c>
      <c r="AI283" s="298">
        <f t="shared" si="117"/>
        <v>160493</v>
      </c>
      <c r="AJ283" s="298">
        <f t="shared" si="117"/>
        <v>0</v>
      </c>
      <c r="AK283" s="298">
        <f t="shared" si="117"/>
        <v>0</v>
      </c>
      <c r="AL283" s="298">
        <f t="shared" si="117"/>
        <v>0</v>
      </c>
      <c r="AM283" s="298">
        <f t="shared" si="117"/>
        <v>0</v>
      </c>
      <c r="AN283" s="298">
        <f t="shared" si="117"/>
        <v>0</v>
      </c>
      <c r="AO283" s="298">
        <f t="shared" si="117"/>
        <v>0</v>
      </c>
      <c r="AP283" s="298">
        <f t="shared" ref="AP283:BL283" si="118">SUM(AP284:AP292)</f>
        <v>0</v>
      </c>
      <c r="AQ283" s="298">
        <f t="shared" si="118"/>
        <v>0</v>
      </c>
      <c r="AR283" s="298">
        <f t="shared" si="118"/>
        <v>0</v>
      </c>
      <c r="AS283" s="298">
        <f t="shared" si="118"/>
        <v>0</v>
      </c>
      <c r="AT283" s="298">
        <f t="shared" si="118"/>
        <v>0</v>
      </c>
      <c r="AU283" s="298">
        <f t="shared" si="118"/>
        <v>0</v>
      </c>
      <c r="AV283" s="298">
        <f t="shared" si="118"/>
        <v>0</v>
      </c>
      <c r="AW283" s="298">
        <f t="shared" si="118"/>
        <v>0</v>
      </c>
      <c r="AX283" s="298">
        <f t="shared" si="118"/>
        <v>0</v>
      </c>
      <c r="AY283" s="27">
        <f t="shared" si="118"/>
        <v>10052</v>
      </c>
      <c r="AZ283" s="441">
        <f t="shared" si="118"/>
        <v>160493</v>
      </c>
      <c r="BA283" s="290">
        <f t="shared" si="118"/>
        <v>15281</v>
      </c>
      <c r="BB283" s="298">
        <f t="shared" si="118"/>
        <v>17943</v>
      </c>
      <c r="BC283" s="298">
        <f t="shared" si="118"/>
        <v>20115</v>
      </c>
      <c r="BD283" s="298">
        <f t="shared" si="118"/>
        <v>16919</v>
      </c>
      <c r="BE283" s="298">
        <f t="shared" si="118"/>
        <v>17165</v>
      </c>
      <c r="BF283" s="298">
        <f t="shared" si="118"/>
        <v>19606</v>
      </c>
      <c r="BG283" s="298">
        <f t="shared" si="118"/>
        <v>17567</v>
      </c>
      <c r="BH283" s="298">
        <f t="shared" si="118"/>
        <v>15011</v>
      </c>
      <c r="BI283" s="298">
        <f t="shared" si="118"/>
        <v>10834</v>
      </c>
      <c r="BJ283" s="298">
        <f t="shared" si="118"/>
        <v>10052</v>
      </c>
      <c r="BK283" s="298">
        <f t="shared" si="118"/>
        <v>0</v>
      </c>
      <c r="BL283" s="299">
        <f t="shared" si="118"/>
        <v>0</v>
      </c>
      <c r="BM283" s="272">
        <f t="shared" si="114"/>
        <v>566948</v>
      </c>
      <c r="BS283" s="3"/>
      <c r="BT283" s="3"/>
      <c r="BU283" s="3"/>
      <c r="BV283" s="3"/>
    </row>
    <row r="284" spans="1:74" ht="13.2" customHeight="1">
      <c r="A284" s="169" t="str">
        <f t="shared" ref="A284:A292" si="119">B$281&amp;B284</f>
        <v>E11</v>
      </c>
      <c r="B284" s="159" t="str">
        <f>$B$8</f>
        <v>1</v>
      </c>
      <c r="C284" s="568"/>
      <c r="D284" s="492"/>
      <c r="E284" s="493"/>
      <c r="F284" s="494"/>
      <c r="G284" s="213"/>
      <c r="H284" s="210"/>
      <c r="I284" s="127" t="str">
        <f>$I$8</f>
        <v>N.AMERICA</v>
      </c>
      <c r="J284" s="135"/>
      <c r="K284" s="135"/>
      <c r="L284" s="135"/>
      <c r="M284" s="135"/>
      <c r="N284" s="135"/>
      <c r="O284" s="135"/>
      <c r="P284" s="135"/>
      <c r="Q284" s="135"/>
      <c r="R284" s="38">
        <v>18769</v>
      </c>
      <c r="S284" s="39">
        <v>32511</v>
      </c>
      <c r="T284" s="38">
        <v>22699</v>
      </c>
      <c r="U284" s="40">
        <v>21002</v>
      </c>
      <c r="V284" s="38">
        <v>12150</v>
      </c>
      <c r="W284" s="38">
        <v>8117</v>
      </c>
      <c r="X284" s="39">
        <v>5402</v>
      </c>
      <c r="Y284" s="38">
        <v>7066</v>
      </c>
      <c r="Z284" s="39">
        <v>6093</v>
      </c>
      <c r="AA284" s="39">
        <v>5185</v>
      </c>
      <c r="AB284" s="39">
        <v>5096</v>
      </c>
      <c r="AC284" s="38">
        <v>6973</v>
      </c>
      <c r="AD284" s="38">
        <v>18320</v>
      </c>
      <c r="AE284" s="38">
        <v>16122</v>
      </c>
      <c r="AF284" s="38">
        <v>19511</v>
      </c>
      <c r="AG284" s="300">
        <v>52440</v>
      </c>
      <c r="AH284" s="248">
        <v>70537</v>
      </c>
      <c r="AI284" s="248">
        <v>35557</v>
      </c>
      <c r="AJ284" s="248"/>
      <c r="AK284" s="248"/>
      <c r="AL284" s="248"/>
      <c r="AM284" s="248"/>
      <c r="AN284" s="248"/>
      <c r="AO284" s="248"/>
      <c r="AP284" s="248"/>
      <c r="AQ284" s="248"/>
      <c r="AR284" s="248"/>
      <c r="AS284" s="248"/>
      <c r="AT284" s="248"/>
      <c r="AU284" s="248"/>
      <c r="AV284" s="248"/>
      <c r="AW284" s="248"/>
      <c r="AX284" s="248"/>
      <c r="AY284" s="430">
        <v>1406</v>
      </c>
      <c r="AZ284" s="431">
        <v>35557</v>
      </c>
      <c r="BA284" s="250">
        <v>4411</v>
      </c>
      <c r="BB284" s="251">
        <v>6323</v>
      </c>
      <c r="BC284" s="251">
        <v>6691</v>
      </c>
      <c r="BD284" s="251">
        <v>4537</v>
      </c>
      <c r="BE284" s="251">
        <v>4213</v>
      </c>
      <c r="BF284" s="251">
        <v>3194</v>
      </c>
      <c r="BG284" s="251">
        <v>1538</v>
      </c>
      <c r="BH284" s="251">
        <v>1564</v>
      </c>
      <c r="BI284" s="251">
        <v>1680</v>
      </c>
      <c r="BJ284" s="251">
        <v>1406</v>
      </c>
      <c r="BK284" s="251"/>
      <c r="BL284" s="249"/>
      <c r="BM284" s="272">
        <f t="shared" si="114"/>
        <v>363550</v>
      </c>
      <c r="BS284" s="3"/>
      <c r="BT284" s="3"/>
      <c r="BU284" s="3"/>
      <c r="BV284" s="3"/>
    </row>
    <row r="285" spans="1:74" ht="13.2" customHeight="1">
      <c r="A285" s="169" t="str">
        <f t="shared" si="119"/>
        <v>E12</v>
      </c>
      <c r="B285" s="159" t="str">
        <f>$B$9</f>
        <v>2</v>
      </c>
      <c r="C285" s="568"/>
      <c r="D285" s="492"/>
      <c r="E285" s="493"/>
      <c r="F285" s="494"/>
      <c r="G285" s="213"/>
      <c r="H285" s="210"/>
      <c r="I285" s="122" t="str">
        <f>$I$9</f>
        <v>CS.AMERICA</v>
      </c>
      <c r="J285" s="22"/>
      <c r="K285" s="22"/>
      <c r="L285" s="22"/>
      <c r="M285" s="22"/>
      <c r="N285" s="22"/>
      <c r="O285" s="98"/>
      <c r="P285" s="22"/>
      <c r="Q285" s="22"/>
      <c r="R285" s="136"/>
      <c r="S285" s="131"/>
      <c r="T285" s="136"/>
      <c r="U285" s="137"/>
      <c r="V285" s="136">
        <v>45</v>
      </c>
      <c r="W285" s="136">
        <v>759</v>
      </c>
      <c r="X285" s="131">
        <v>112</v>
      </c>
      <c r="Y285" s="136">
        <v>35</v>
      </c>
      <c r="Z285" s="131">
        <v>9</v>
      </c>
      <c r="AA285" s="131"/>
      <c r="AB285" s="131"/>
      <c r="AC285" s="136"/>
      <c r="AD285" s="136"/>
      <c r="AE285" s="136"/>
      <c r="AF285" s="136"/>
      <c r="AG285" s="301"/>
      <c r="AH285" s="253"/>
      <c r="AI285" s="253"/>
      <c r="AJ285" s="253"/>
      <c r="AK285" s="253"/>
      <c r="AL285" s="253"/>
      <c r="AM285" s="253"/>
      <c r="AN285" s="253"/>
      <c r="AO285" s="253"/>
      <c r="AP285" s="253"/>
      <c r="AQ285" s="253"/>
      <c r="AR285" s="253"/>
      <c r="AS285" s="253"/>
      <c r="AT285" s="253"/>
      <c r="AU285" s="253"/>
      <c r="AV285" s="253"/>
      <c r="AW285" s="253"/>
      <c r="AX285" s="253"/>
      <c r="AY285" s="432"/>
      <c r="AZ285" s="433"/>
      <c r="BA285" s="255"/>
      <c r="BB285" s="256"/>
      <c r="BC285" s="256"/>
      <c r="BD285" s="256"/>
      <c r="BE285" s="256"/>
      <c r="BF285" s="256"/>
      <c r="BG285" s="256"/>
      <c r="BH285" s="256"/>
      <c r="BI285" s="256"/>
      <c r="BJ285" s="256"/>
      <c r="BK285" s="256"/>
      <c r="BL285" s="254"/>
      <c r="BM285" s="291">
        <f t="shared" si="114"/>
        <v>960</v>
      </c>
      <c r="BS285" s="3"/>
      <c r="BT285" s="3"/>
      <c r="BU285" s="3"/>
      <c r="BV285" s="3"/>
    </row>
    <row r="286" spans="1:74" ht="12.75" customHeight="1">
      <c r="A286" s="169" t="str">
        <f t="shared" si="119"/>
        <v>E13</v>
      </c>
      <c r="B286" s="159" t="str">
        <f>$B$10</f>
        <v>3</v>
      </c>
      <c r="C286" s="568"/>
      <c r="D286" s="492"/>
      <c r="E286" s="493"/>
      <c r="F286" s="494"/>
      <c r="G286" s="205"/>
      <c r="H286" s="498"/>
      <c r="I286" s="122" t="str">
        <f>$I$10</f>
        <v>Europe</v>
      </c>
      <c r="J286" s="92"/>
      <c r="K286" s="92"/>
      <c r="L286" s="92"/>
      <c r="M286" s="92"/>
      <c r="N286" s="92"/>
      <c r="O286" s="94"/>
      <c r="P286" s="92"/>
      <c r="Q286" s="92"/>
      <c r="R286" s="92"/>
      <c r="S286" s="92"/>
      <c r="T286" s="92"/>
      <c r="U286" s="94"/>
      <c r="V286" s="92"/>
      <c r="W286" s="92"/>
      <c r="X286" s="92"/>
      <c r="Y286" s="92"/>
      <c r="Z286" s="93"/>
      <c r="AA286" s="93"/>
      <c r="AB286" s="93"/>
      <c r="AC286" s="93"/>
      <c r="AD286" s="93"/>
      <c r="AE286" s="93"/>
      <c r="AF286" s="93"/>
      <c r="AG286" s="253"/>
      <c r="AH286" s="253">
        <v>7243</v>
      </c>
      <c r="AI286" s="253">
        <v>6353</v>
      </c>
      <c r="AJ286" s="253"/>
      <c r="AK286" s="253"/>
      <c r="AL286" s="253"/>
      <c r="AM286" s="253"/>
      <c r="AN286" s="253"/>
      <c r="AO286" s="253"/>
      <c r="AP286" s="253"/>
      <c r="AQ286" s="253"/>
      <c r="AR286" s="253"/>
      <c r="AS286" s="253"/>
      <c r="AT286" s="253"/>
      <c r="AU286" s="253"/>
      <c r="AV286" s="253"/>
      <c r="AW286" s="253"/>
      <c r="AX286" s="253"/>
      <c r="AY286" s="432">
        <v>325</v>
      </c>
      <c r="AZ286" s="433">
        <v>6353</v>
      </c>
      <c r="BA286" s="255">
        <v>860</v>
      </c>
      <c r="BB286" s="256">
        <v>493</v>
      </c>
      <c r="BC286" s="256">
        <v>325</v>
      </c>
      <c r="BD286" s="256">
        <v>969</v>
      </c>
      <c r="BE286" s="256">
        <v>599</v>
      </c>
      <c r="BF286" s="256">
        <v>922</v>
      </c>
      <c r="BG286" s="256">
        <v>700</v>
      </c>
      <c r="BH286" s="256">
        <v>676</v>
      </c>
      <c r="BI286" s="256">
        <v>484</v>
      </c>
      <c r="BJ286" s="256">
        <v>325</v>
      </c>
      <c r="BK286" s="256"/>
      <c r="BL286" s="254"/>
      <c r="BM286" s="291">
        <f t="shared" si="114"/>
        <v>13596</v>
      </c>
      <c r="BS286" s="3"/>
      <c r="BT286" s="3"/>
      <c r="BU286" s="3"/>
      <c r="BV286" s="3"/>
    </row>
    <row r="287" spans="1:74" ht="13.2" customHeight="1">
      <c r="A287" s="169" t="str">
        <f t="shared" si="119"/>
        <v>E14</v>
      </c>
      <c r="B287" s="159" t="str">
        <f>$B$11</f>
        <v>4</v>
      </c>
      <c r="C287" s="568"/>
      <c r="D287" s="492"/>
      <c r="E287" s="493"/>
      <c r="F287" s="494"/>
      <c r="G287" s="211"/>
      <c r="H287" s="498"/>
      <c r="I287" s="122" t="str">
        <f>$I$11</f>
        <v>ASIA</v>
      </c>
      <c r="J287" s="92"/>
      <c r="K287" s="92"/>
      <c r="L287" s="92"/>
      <c r="M287" s="92"/>
      <c r="N287" s="92"/>
      <c r="O287" s="94"/>
      <c r="P287" s="92"/>
      <c r="Q287" s="92"/>
      <c r="R287" s="92"/>
      <c r="S287" s="92"/>
      <c r="T287" s="92"/>
      <c r="U287" s="94"/>
      <c r="V287" s="92"/>
      <c r="W287" s="92"/>
      <c r="X287" s="92"/>
      <c r="Y287" s="92"/>
      <c r="Z287" s="93"/>
      <c r="AA287" s="92"/>
      <c r="AB287" s="93"/>
      <c r="AC287" s="92"/>
      <c r="AD287" s="92"/>
      <c r="AE287" s="92"/>
      <c r="AF287" s="92"/>
      <c r="AG287" s="258"/>
      <c r="AH287" s="258"/>
      <c r="AI287" s="258"/>
      <c r="AJ287" s="258"/>
      <c r="AK287" s="258"/>
      <c r="AL287" s="258"/>
      <c r="AM287" s="258"/>
      <c r="AN287" s="258"/>
      <c r="AO287" s="258"/>
      <c r="AP287" s="258"/>
      <c r="AQ287" s="258"/>
      <c r="AR287" s="258"/>
      <c r="AS287" s="258"/>
      <c r="AT287" s="258"/>
      <c r="AU287" s="258"/>
      <c r="AV287" s="258"/>
      <c r="AW287" s="258"/>
      <c r="AX287" s="258"/>
      <c r="AY287" s="432"/>
      <c r="AZ287" s="433"/>
      <c r="BA287" s="255"/>
      <c r="BB287" s="256"/>
      <c r="BC287" s="256"/>
      <c r="BD287" s="256"/>
      <c r="BE287" s="256"/>
      <c r="BF287" s="256"/>
      <c r="BG287" s="256"/>
      <c r="BH287" s="256"/>
      <c r="BI287" s="256"/>
      <c r="BJ287" s="256"/>
      <c r="BK287" s="256"/>
      <c r="BL287" s="254"/>
      <c r="BM287" s="284">
        <f t="shared" si="114"/>
        <v>0</v>
      </c>
      <c r="BS287" s="3"/>
      <c r="BT287" s="3"/>
      <c r="BU287" s="3"/>
      <c r="BV287" s="3"/>
    </row>
    <row r="288" spans="1:74" ht="12.75" customHeight="1">
      <c r="A288" s="169" t="str">
        <f t="shared" si="119"/>
        <v>E1C</v>
      </c>
      <c r="B288" s="159" t="s">
        <v>204</v>
      </c>
      <c r="C288" s="568"/>
      <c r="D288" s="492"/>
      <c r="E288" s="493"/>
      <c r="F288" s="494"/>
      <c r="G288" s="211"/>
      <c r="H288" s="498"/>
      <c r="I288" s="122" t="s">
        <v>205</v>
      </c>
      <c r="J288" s="92"/>
      <c r="K288" s="92"/>
      <c r="L288" s="92"/>
      <c r="M288" s="92"/>
      <c r="N288" s="92"/>
      <c r="O288" s="94"/>
      <c r="P288" s="92"/>
      <c r="Q288" s="92"/>
      <c r="R288" s="92"/>
      <c r="S288" s="92"/>
      <c r="T288" s="92"/>
      <c r="U288" s="94"/>
      <c r="V288" s="92"/>
      <c r="W288" s="92"/>
      <c r="X288" s="92"/>
      <c r="Y288" s="92"/>
      <c r="Z288" s="93"/>
      <c r="AA288" s="92"/>
      <c r="AB288" s="93"/>
      <c r="AC288" s="92"/>
      <c r="AD288" s="92"/>
      <c r="AE288" s="92"/>
      <c r="AF288" s="92"/>
      <c r="AG288" s="258"/>
      <c r="AH288" s="258">
        <v>57249</v>
      </c>
      <c r="AI288" s="258">
        <v>104435</v>
      </c>
      <c r="AJ288" s="258"/>
      <c r="AK288" s="258"/>
      <c r="AL288" s="258"/>
      <c r="AM288" s="258"/>
      <c r="AN288" s="258"/>
      <c r="AO288" s="258"/>
      <c r="AP288" s="258"/>
      <c r="AQ288" s="258"/>
      <c r="AR288" s="258"/>
      <c r="AS288" s="258"/>
      <c r="AT288" s="258"/>
      <c r="AU288" s="258"/>
      <c r="AV288" s="258"/>
      <c r="AW288" s="258"/>
      <c r="AX288" s="258"/>
      <c r="AY288" s="432">
        <v>7042</v>
      </c>
      <c r="AZ288" s="433">
        <v>104435</v>
      </c>
      <c r="BA288" s="255">
        <v>9422</v>
      </c>
      <c r="BB288" s="256">
        <v>10354</v>
      </c>
      <c r="BC288" s="256">
        <v>11626</v>
      </c>
      <c r="BD288" s="256">
        <v>9456</v>
      </c>
      <c r="BE288" s="256">
        <v>10479</v>
      </c>
      <c r="BF288" s="256">
        <v>13629</v>
      </c>
      <c r="BG288" s="256">
        <v>13384</v>
      </c>
      <c r="BH288" s="256">
        <v>10994</v>
      </c>
      <c r="BI288" s="256">
        <v>8049</v>
      </c>
      <c r="BJ288" s="256">
        <v>7042</v>
      </c>
      <c r="BK288" s="256"/>
      <c r="BL288" s="254"/>
      <c r="BM288" s="255">
        <f>SUM(J288:AX288)</f>
        <v>161684</v>
      </c>
      <c r="BS288" s="3"/>
      <c r="BT288" s="3"/>
      <c r="BU288" s="3"/>
      <c r="BV288" s="3"/>
    </row>
    <row r="289" spans="1:74" ht="13.2" customHeight="1">
      <c r="A289" s="169" t="str">
        <f t="shared" si="119"/>
        <v>E15</v>
      </c>
      <c r="B289" s="159" t="str">
        <f>$B$13</f>
        <v>5</v>
      </c>
      <c r="C289" s="568"/>
      <c r="D289" s="492"/>
      <c r="E289" s="493"/>
      <c r="F289" s="494"/>
      <c r="G289" s="211"/>
      <c r="H289" s="498"/>
      <c r="I289" s="122" t="str">
        <f>$I$13</f>
        <v>OCE</v>
      </c>
      <c r="J289" s="92"/>
      <c r="K289" s="92"/>
      <c r="L289" s="92"/>
      <c r="M289" s="92"/>
      <c r="N289" s="92"/>
      <c r="O289" s="94"/>
      <c r="P289" s="92"/>
      <c r="Q289" s="92"/>
      <c r="R289" s="92">
        <v>31</v>
      </c>
      <c r="S289" s="92">
        <v>11</v>
      </c>
      <c r="T289" s="92">
        <v>4</v>
      </c>
      <c r="U289" s="94">
        <v>13</v>
      </c>
      <c r="V289" s="92">
        <v>3</v>
      </c>
      <c r="W289" s="92"/>
      <c r="X289" s="92"/>
      <c r="Y289" s="92"/>
      <c r="Z289" s="93"/>
      <c r="AA289" s="92"/>
      <c r="AB289" s="93"/>
      <c r="AC289" s="92"/>
      <c r="AD289" s="92">
        <v>1</v>
      </c>
      <c r="AE289" s="92"/>
      <c r="AF289" s="92"/>
      <c r="AG289" s="258"/>
      <c r="AH289" s="258">
        <v>5927</v>
      </c>
      <c r="AI289" s="258">
        <v>8419</v>
      </c>
      <c r="AJ289" s="258"/>
      <c r="AK289" s="258"/>
      <c r="AL289" s="258"/>
      <c r="AM289" s="258"/>
      <c r="AN289" s="258"/>
      <c r="AO289" s="258"/>
      <c r="AP289" s="258"/>
      <c r="AQ289" s="258"/>
      <c r="AR289" s="258"/>
      <c r="AS289" s="258"/>
      <c r="AT289" s="258"/>
      <c r="AU289" s="258"/>
      <c r="AV289" s="258"/>
      <c r="AW289" s="258"/>
      <c r="AX289" s="258"/>
      <c r="AY289" s="432">
        <v>663</v>
      </c>
      <c r="AZ289" s="433">
        <v>8419</v>
      </c>
      <c r="BA289" s="255">
        <v>97</v>
      </c>
      <c r="BB289" s="256">
        <v>506</v>
      </c>
      <c r="BC289" s="256">
        <v>561</v>
      </c>
      <c r="BD289" s="256">
        <v>1088</v>
      </c>
      <c r="BE289" s="256">
        <v>1170</v>
      </c>
      <c r="BF289" s="256">
        <v>1182</v>
      </c>
      <c r="BG289" s="256">
        <v>1492</v>
      </c>
      <c r="BH289" s="256">
        <v>1302</v>
      </c>
      <c r="BI289" s="256">
        <v>358</v>
      </c>
      <c r="BJ289" s="256">
        <v>663</v>
      </c>
      <c r="BK289" s="256"/>
      <c r="BL289" s="254"/>
      <c r="BM289" s="284">
        <f t="shared" si="114"/>
        <v>14409</v>
      </c>
      <c r="BS289" s="3"/>
      <c r="BT289" s="3"/>
      <c r="BU289" s="3"/>
      <c r="BV289" s="3"/>
    </row>
    <row r="290" spans="1:74" ht="13.2" customHeight="1">
      <c r="A290" s="169" t="str">
        <f t="shared" si="119"/>
        <v>E16</v>
      </c>
      <c r="B290" s="159" t="str">
        <f>$B$14</f>
        <v>6</v>
      </c>
      <c r="C290" s="568"/>
      <c r="D290" s="492"/>
      <c r="E290" s="493"/>
      <c r="F290" s="494"/>
      <c r="G290" s="213"/>
      <c r="H290" s="498"/>
      <c r="I290" s="122" t="str">
        <f>$I$14</f>
        <v>MIDDLE EAS</v>
      </c>
      <c r="J290" s="92"/>
      <c r="K290" s="92"/>
      <c r="L290" s="92"/>
      <c r="M290" s="92"/>
      <c r="N290" s="92"/>
      <c r="O290" s="94"/>
      <c r="P290" s="92"/>
      <c r="Q290" s="92"/>
      <c r="R290" s="92"/>
      <c r="S290" s="93"/>
      <c r="T290" s="92"/>
      <c r="U290" s="138"/>
      <c r="V290" s="92"/>
      <c r="W290" s="92"/>
      <c r="X290" s="93"/>
      <c r="Y290" s="93"/>
      <c r="Z290" s="93"/>
      <c r="AA290" s="93"/>
      <c r="AB290" s="93"/>
      <c r="AC290" s="93"/>
      <c r="AD290" s="93"/>
      <c r="AE290" s="93"/>
      <c r="AF290" s="93"/>
      <c r="AG290" s="253">
        <v>1640</v>
      </c>
      <c r="AH290" s="258">
        <v>5380</v>
      </c>
      <c r="AI290" s="258">
        <v>5729</v>
      </c>
      <c r="AJ290" s="258"/>
      <c r="AK290" s="258"/>
      <c r="AL290" s="258"/>
      <c r="AM290" s="258"/>
      <c r="AN290" s="258"/>
      <c r="AO290" s="258"/>
      <c r="AP290" s="258"/>
      <c r="AQ290" s="258"/>
      <c r="AR290" s="258"/>
      <c r="AS290" s="258"/>
      <c r="AT290" s="258"/>
      <c r="AU290" s="258"/>
      <c r="AV290" s="258"/>
      <c r="AW290" s="258"/>
      <c r="AX290" s="258"/>
      <c r="AY290" s="432">
        <v>616</v>
      </c>
      <c r="AZ290" s="433">
        <v>5729</v>
      </c>
      <c r="BA290" s="255">
        <v>491</v>
      </c>
      <c r="BB290" s="256">
        <v>267</v>
      </c>
      <c r="BC290" s="256">
        <v>912</v>
      </c>
      <c r="BD290" s="256">
        <v>869</v>
      </c>
      <c r="BE290" s="256">
        <v>704</v>
      </c>
      <c r="BF290" s="256">
        <v>679</v>
      </c>
      <c r="BG290" s="256">
        <v>453</v>
      </c>
      <c r="BH290" s="256">
        <v>475</v>
      </c>
      <c r="BI290" s="256">
        <v>263</v>
      </c>
      <c r="BJ290" s="256">
        <v>616</v>
      </c>
      <c r="BK290" s="256"/>
      <c r="BL290" s="254"/>
      <c r="BM290" s="283">
        <f t="shared" si="114"/>
        <v>12749</v>
      </c>
      <c r="BS290" s="3"/>
      <c r="BT290" s="3"/>
      <c r="BU290" s="3"/>
      <c r="BV290" s="3"/>
    </row>
    <row r="291" spans="1:74" ht="13.2" customHeight="1">
      <c r="A291" s="169" t="str">
        <f t="shared" si="119"/>
        <v>E17</v>
      </c>
      <c r="B291" s="159" t="str">
        <f>$B$15</f>
        <v>7</v>
      </c>
      <c r="C291" s="568"/>
      <c r="D291" s="492"/>
      <c r="E291" s="493"/>
      <c r="F291" s="494"/>
      <c r="G291" s="213"/>
      <c r="H291" s="498"/>
      <c r="I291" s="122" t="str">
        <f>$I$15</f>
        <v xml:space="preserve">AFRICA   </v>
      </c>
      <c r="J291" s="92"/>
      <c r="K291" s="92"/>
      <c r="L291" s="92"/>
      <c r="M291" s="92"/>
      <c r="N291" s="92"/>
      <c r="O291" s="94"/>
      <c r="P291" s="92"/>
      <c r="Q291" s="92"/>
      <c r="R291" s="92"/>
      <c r="S291" s="92"/>
      <c r="T291" s="92"/>
      <c r="U291" s="94"/>
      <c r="V291" s="92"/>
      <c r="W291" s="92"/>
      <c r="X291" s="92"/>
      <c r="Y291" s="92"/>
      <c r="Z291" s="93"/>
      <c r="AA291" s="92"/>
      <c r="AB291" s="93"/>
      <c r="AC291" s="92"/>
      <c r="AD291" s="92"/>
      <c r="AE291" s="92"/>
      <c r="AF291" s="92"/>
      <c r="AG291" s="258"/>
      <c r="AH291" s="258"/>
      <c r="AI291" s="258"/>
      <c r="AJ291" s="258"/>
      <c r="AK291" s="258"/>
      <c r="AL291" s="258"/>
      <c r="AM291" s="258"/>
      <c r="AN291" s="258"/>
      <c r="AO291" s="258"/>
      <c r="AP291" s="258"/>
      <c r="AQ291" s="258"/>
      <c r="AR291" s="258"/>
      <c r="AS291" s="258"/>
      <c r="AT291" s="258"/>
      <c r="AU291" s="258"/>
      <c r="AV291" s="258"/>
      <c r="AW291" s="258"/>
      <c r="AX291" s="258"/>
      <c r="AY291" s="432"/>
      <c r="AZ291" s="433"/>
      <c r="BA291" s="255"/>
      <c r="BB291" s="256"/>
      <c r="BC291" s="256"/>
      <c r="BD291" s="256"/>
      <c r="BE291" s="256"/>
      <c r="BF291" s="256"/>
      <c r="BG291" s="256"/>
      <c r="BH291" s="256"/>
      <c r="BI291" s="256"/>
      <c r="BJ291" s="256"/>
      <c r="BK291" s="256"/>
      <c r="BL291" s="254"/>
      <c r="BM291" s="283">
        <f t="shared" si="114"/>
        <v>0</v>
      </c>
      <c r="BS291" s="3"/>
      <c r="BT291" s="3"/>
      <c r="BU291" s="3"/>
      <c r="BV291" s="3"/>
    </row>
    <row r="292" spans="1:74" ht="14.4" thickBot="1">
      <c r="A292" s="169" t="str">
        <f t="shared" si="119"/>
        <v>E1Z</v>
      </c>
      <c r="B292" s="159" t="str">
        <f>$B$16</f>
        <v>Z</v>
      </c>
      <c r="C292" s="568"/>
      <c r="D292" s="495"/>
      <c r="E292" s="496"/>
      <c r="F292" s="497"/>
      <c r="G292" s="208"/>
      <c r="H292" s="499"/>
      <c r="I292" s="128" t="str">
        <f>$I$16</f>
        <v>Others</v>
      </c>
      <c r="J292" s="90"/>
      <c r="K292" s="90"/>
      <c r="L292" s="90"/>
      <c r="M292" s="90"/>
      <c r="N292" s="90"/>
      <c r="O292" s="102"/>
      <c r="P292" s="90"/>
      <c r="Q292" s="90"/>
      <c r="R292" s="90"/>
      <c r="S292" s="90"/>
      <c r="T292" s="90"/>
      <c r="U292" s="102"/>
      <c r="V292" s="90"/>
      <c r="W292" s="90"/>
      <c r="X292" s="90"/>
      <c r="Y292" s="90"/>
      <c r="Z292" s="91"/>
      <c r="AA292" s="90"/>
      <c r="AB292" s="91"/>
      <c r="AC292" s="90"/>
      <c r="AD292" s="90"/>
      <c r="AE292" s="90"/>
      <c r="AF292" s="90"/>
      <c r="AG292" s="259"/>
      <c r="AH292" s="259"/>
      <c r="AI292" s="259"/>
      <c r="AJ292" s="259"/>
      <c r="AK292" s="259"/>
      <c r="AL292" s="259"/>
      <c r="AM292" s="259"/>
      <c r="AN292" s="259"/>
      <c r="AO292" s="259"/>
      <c r="AP292" s="259"/>
      <c r="AQ292" s="259"/>
      <c r="AR292" s="259"/>
      <c r="AS292" s="259"/>
      <c r="AT292" s="259"/>
      <c r="AU292" s="259"/>
      <c r="AV292" s="259"/>
      <c r="AW292" s="259"/>
      <c r="AX292" s="259"/>
      <c r="AY292" s="434"/>
      <c r="AZ292" s="435"/>
      <c r="BA292" s="262"/>
      <c r="BB292" s="263"/>
      <c r="BC292" s="263"/>
      <c r="BD292" s="263"/>
      <c r="BE292" s="263"/>
      <c r="BF292" s="263"/>
      <c r="BG292" s="263"/>
      <c r="BH292" s="263"/>
      <c r="BI292" s="263"/>
      <c r="BJ292" s="263"/>
      <c r="BK292" s="263"/>
      <c r="BL292" s="261"/>
      <c r="BM292" s="285">
        <f t="shared" si="114"/>
        <v>0</v>
      </c>
      <c r="BS292" s="3"/>
      <c r="BT292" s="3"/>
      <c r="BU292" s="3"/>
      <c r="BV292" s="3"/>
    </row>
    <row r="293" spans="1:74">
      <c r="A293" s="157" t="s">
        <v>10</v>
      </c>
      <c r="B293" s="168" t="s">
        <v>226</v>
      </c>
      <c r="C293" s="568"/>
      <c r="D293" s="500" t="s">
        <v>166</v>
      </c>
      <c r="E293" s="501"/>
      <c r="F293" s="502"/>
      <c r="G293" s="486" t="s">
        <v>64</v>
      </c>
      <c r="H293" s="487"/>
      <c r="I293" s="487"/>
      <c r="J293" s="15">
        <f t="shared" ref="J293:AO293" si="120">J295+J294</f>
        <v>0</v>
      </c>
      <c r="K293" s="15">
        <f t="shared" si="120"/>
        <v>0</v>
      </c>
      <c r="L293" s="15">
        <f t="shared" si="120"/>
        <v>0</v>
      </c>
      <c r="M293" s="15">
        <f t="shared" si="120"/>
        <v>0</v>
      </c>
      <c r="N293" s="15">
        <f t="shared" si="120"/>
        <v>0</v>
      </c>
      <c r="O293" s="15">
        <f t="shared" si="120"/>
        <v>0</v>
      </c>
      <c r="P293" s="15">
        <f t="shared" si="120"/>
        <v>0</v>
      </c>
      <c r="Q293" s="15">
        <f t="shared" si="120"/>
        <v>0</v>
      </c>
      <c r="R293" s="15">
        <f t="shared" si="120"/>
        <v>0</v>
      </c>
      <c r="S293" s="15">
        <f t="shared" si="120"/>
        <v>0</v>
      </c>
      <c r="T293" s="15">
        <f t="shared" si="120"/>
        <v>0</v>
      </c>
      <c r="U293" s="15">
        <f t="shared" si="120"/>
        <v>0</v>
      </c>
      <c r="V293" s="15">
        <f t="shared" si="120"/>
        <v>0</v>
      </c>
      <c r="W293" s="15">
        <f t="shared" si="120"/>
        <v>0</v>
      </c>
      <c r="X293" s="15">
        <f t="shared" si="120"/>
        <v>0</v>
      </c>
      <c r="Y293" s="15">
        <f t="shared" si="120"/>
        <v>0</v>
      </c>
      <c r="Z293" s="15">
        <f t="shared" si="120"/>
        <v>0</v>
      </c>
      <c r="AA293" s="15">
        <f t="shared" si="120"/>
        <v>0</v>
      </c>
      <c r="AB293" s="15">
        <f t="shared" si="120"/>
        <v>2196</v>
      </c>
      <c r="AC293" s="15">
        <f t="shared" si="120"/>
        <v>98780</v>
      </c>
      <c r="AD293" s="15">
        <f t="shared" si="120"/>
        <v>120891</v>
      </c>
      <c r="AE293" s="15">
        <f t="shared" si="120"/>
        <v>123969</v>
      </c>
      <c r="AF293" s="15">
        <f t="shared" si="120"/>
        <v>252738</v>
      </c>
      <c r="AG293" s="278">
        <f t="shared" si="120"/>
        <v>319860</v>
      </c>
      <c r="AH293" s="278">
        <f t="shared" si="120"/>
        <v>324736</v>
      </c>
      <c r="AI293" s="278">
        <f t="shared" si="120"/>
        <v>286862</v>
      </c>
      <c r="AJ293" s="278">
        <f t="shared" si="120"/>
        <v>0</v>
      </c>
      <c r="AK293" s="278">
        <f t="shared" si="120"/>
        <v>0</v>
      </c>
      <c r="AL293" s="278">
        <f t="shared" si="120"/>
        <v>0</v>
      </c>
      <c r="AM293" s="278">
        <f t="shared" si="120"/>
        <v>0</v>
      </c>
      <c r="AN293" s="278">
        <f t="shared" si="120"/>
        <v>0</v>
      </c>
      <c r="AO293" s="278">
        <f t="shared" si="120"/>
        <v>0</v>
      </c>
      <c r="AP293" s="278">
        <f t="shared" ref="AP293:BL293" si="121">AP295+AP294</f>
        <v>0</v>
      </c>
      <c r="AQ293" s="278">
        <f t="shared" si="121"/>
        <v>0</v>
      </c>
      <c r="AR293" s="278">
        <f t="shared" si="121"/>
        <v>0</v>
      </c>
      <c r="AS293" s="278">
        <f t="shared" si="121"/>
        <v>0</v>
      </c>
      <c r="AT293" s="278">
        <f t="shared" si="121"/>
        <v>0</v>
      </c>
      <c r="AU293" s="278">
        <f t="shared" si="121"/>
        <v>0</v>
      </c>
      <c r="AV293" s="278">
        <f t="shared" si="121"/>
        <v>0</v>
      </c>
      <c r="AW293" s="278">
        <f t="shared" si="121"/>
        <v>0</v>
      </c>
      <c r="AX293" s="278">
        <f t="shared" si="121"/>
        <v>0</v>
      </c>
      <c r="AY293" s="15">
        <f t="shared" si="121"/>
        <v>23118</v>
      </c>
      <c r="AZ293" s="438">
        <f t="shared" si="121"/>
        <v>286862</v>
      </c>
      <c r="BA293" s="277">
        <f t="shared" si="121"/>
        <v>29336</v>
      </c>
      <c r="BB293" s="278">
        <f t="shared" si="121"/>
        <v>25871</v>
      </c>
      <c r="BC293" s="278">
        <f t="shared" si="121"/>
        <v>32084</v>
      </c>
      <c r="BD293" s="278">
        <f t="shared" si="121"/>
        <v>33543</v>
      </c>
      <c r="BE293" s="278">
        <f t="shared" si="121"/>
        <v>33484</v>
      </c>
      <c r="BF293" s="278">
        <f t="shared" si="121"/>
        <v>29001</v>
      </c>
      <c r="BG293" s="278">
        <f t="shared" si="121"/>
        <v>28397</v>
      </c>
      <c r="BH293" s="278">
        <f t="shared" si="121"/>
        <v>28038</v>
      </c>
      <c r="BI293" s="278">
        <f t="shared" si="121"/>
        <v>23990</v>
      </c>
      <c r="BJ293" s="278">
        <f t="shared" si="121"/>
        <v>23118</v>
      </c>
      <c r="BK293" s="278">
        <f t="shared" si="121"/>
        <v>0</v>
      </c>
      <c r="BL293" s="276">
        <f t="shared" si="121"/>
        <v>0</v>
      </c>
      <c r="BM293" s="288">
        <f t="shared" si="114"/>
        <v>1530032</v>
      </c>
      <c r="BS293" s="3"/>
      <c r="BT293" s="3"/>
      <c r="BU293" s="3"/>
      <c r="BV293" s="3"/>
    </row>
    <row r="294" spans="1:74" ht="13.2" customHeight="1">
      <c r="A294" s="169" t="str">
        <f>B$293&amp;B294</f>
        <v>E19</v>
      </c>
      <c r="B294" s="159" t="str">
        <f>$B$6</f>
        <v>9</v>
      </c>
      <c r="C294" s="568"/>
      <c r="D294" s="492"/>
      <c r="E294" s="493"/>
      <c r="F294" s="494"/>
      <c r="G294" s="210"/>
      <c r="H294" s="488" t="s">
        <v>69</v>
      </c>
      <c r="I294" s="489"/>
      <c r="J294" s="12"/>
      <c r="K294" s="12"/>
      <c r="L294" s="12"/>
      <c r="M294" s="12"/>
      <c r="N294" s="12"/>
      <c r="O294" s="13"/>
      <c r="P294" s="12"/>
      <c r="Q294" s="12"/>
      <c r="R294" s="12"/>
      <c r="S294" s="12"/>
      <c r="T294" s="12"/>
      <c r="U294" s="13"/>
      <c r="V294" s="12"/>
      <c r="W294" s="12"/>
      <c r="X294" s="12"/>
      <c r="Y294" s="12"/>
      <c r="Z294" s="14"/>
      <c r="AA294" s="14"/>
      <c r="AB294" s="14"/>
      <c r="AC294" s="14"/>
      <c r="AD294" s="14"/>
      <c r="AE294" s="14"/>
      <c r="AF294" s="14">
        <v>20333</v>
      </c>
      <c r="AG294" s="244">
        <v>18230</v>
      </c>
      <c r="AH294" s="244">
        <v>14936</v>
      </c>
      <c r="AI294" s="244">
        <v>9285</v>
      </c>
      <c r="AJ294" s="244"/>
      <c r="AK294" s="244"/>
      <c r="AL294" s="244"/>
      <c r="AM294" s="244"/>
      <c r="AN294" s="244"/>
      <c r="AO294" s="244"/>
      <c r="AP294" s="244"/>
      <c r="AQ294" s="244"/>
      <c r="AR294" s="244"/>
      <c r="AS294" s="244"/>
      <c r="AT294" s="244"/>
      <c r="AU294" s="244"/>
      <c r="AV294" s="244"/>
      <c r="AW294" s="244"/>
      <c r="AX294" s="245"/>
      <c r="AY294" s="436">
        <v>661</v>
      </c>
      <c r="AZ294" s="437">
        <v>9285</v>
      </c>
      <c r="BA294" s="267">
        <v>930</v>
      </c>
      <c r="BB294" s="268">
        <v>1349</v>
      </c>
      <c r="BC294" s="268">
        <v>1615</v>
      </c>
      <c r="BD294" s="268">
        <v>969</v>
      </c>
      <c r="BE294" s="268">
        <v>530</v>
      </c>
      <c r="BF294" s="268">
        <v>517</v>
      </c>
      <c r="BG294" s="268">
        <v>703</v>
      </c>
      <c r="BH294" s="268">
        <v>653</v>
      </c>
      <c r="BI294" s="268">
        <v>1358</v>
      </c>
      <c r="BJ294" s="268">
        <v>661</v>
      </c>
      <c r="BK294" s="268"/>
      <c r="BL294" s="266"/>
      <c r="BM294" s="272">
        <f t="shared" si="114"/>
        <v>62784</v>
      </c>
      <c r="BS294" s="3"/>
      <c r="BT294" s="3"/>
      <c r="BU294" s="3"/>
      <c r="BV294" s="3"/>
    </row>
    <row r="295" spans="1:74" ht="13.2" customHeight="1">
      <c r="A295" s="169"/>
      <c r="C295" s="568"/>
      <c r="D295" s="492"/>
      <c r="E295" s="493"/>
      <c r="F295" s="494"/>
      <c r="G295" s="211"/>
      <c r="H295" s="490" t="s">
        <v>62</v>
      </c>
      <c r="I295" s="491"/>
      <c r="J295" s="33">
        <f t="shared" ref="J295:AO295" si="122">SUM(J296:J304)</f>
        <v>0</v>
      </c>
      <c r="K295" s="33">
        <f t="shared" si="122"/>
        <v>0</v>
      </c>
      <c r="L295" s="33">
        <f t="shared" si="122"/>
        <v>0</v>
      </c>
      <c r="M295" s="33">
        <f t="shared" si="122"/>
        <v>0</v>
      </c>
      <c r="N295" s="33">
        <f t="shared" si="122"/>
        <v>0</v>
      </c>
      <c r="O295" s="36">
        <f t="shared" si="122"/>
        <v>0</v>
      </c>
      <c r="P295" s="33">
        <f t="shared" si="122"/>
        <v>0</v>
      </c>
      <c r="Q295" s="33">
        <f t="shared" si="122"/>
        <v>0</v>
      </c>
      <c r="R295" s="33">
        <f t="shared" si="122"/>
        <v>0</v>
      </c>
      <c r="S295" s="34">
        <f t="shared" si="122"/>
        <v>0</v>
      </c>
      <c r="T295" s="33">
        <f t="shared" si="122"/>
        <v>0</v>
      </c>
      <c r="U295" s="35">
        <f t="shared" si="122"/>
        <v>0</v>
      </c>
      <c r="V295" s="33">
        <f t="shared" si="122"/>
        <v>0</v>
      </c>
      <c r="W295" s="33">
        <f t="shared" si="122"/>
        <v>0</v>
      </c>
      <c r="X295" s="34">
        <f t="shared" si="122"/>
        <v>0</v>
      </c>
      <c r="Y295" s="33">
        <f t="shared" si="122"/>
        <v>0</v>
      </c>
      <c r="Z295" s="34">
        <f t="shared" si="122"/>
        <v>0</v>
      </c>
      <c r="AA295" s="34">
        <f t="shared" si="122"/>
        <v>0</v>
      </c>
      <c r="AB295" s="34">
        <f t="shared" si="122"/>
        <v>2196</v>
      </c>
      <c r="AC295" s="34">
        <f t="shared" si="122"/>
        <v>98780</v>
      </c>
      <c r="AD295" s="34">
        <f t="shared" si="122"/>
        <v>120891</v>
      </c>
      <c r="AE295" s="34">
        <f t="shared" si="122"/>
        <v>123969</v>
      </c>
      <c r="AF295" s="34">
        <f t="shared" si="122"/>
        <v>232405</v>
      </c>
      <c r="AG295" s="295">
        <f t="shared" si="122"/>
        <v>301630</v>
      </c>
      <c r="AH295" s="295">
        <f t="shared" si="122"/>
        <v>309800</v>
      </c>
      <c r="AI295" s="295">
        <f t="shared" si="122"/>
        <v>277577</v>
      </c>
      <c r="AJ295" s="295">
        <f t="shared" si="122"/>
        <v>0</v>
      </c>
      <c r="AK295" s="295">
        <f t="shared" si="122"/>
        <v>0</v>
      </c>
      <c r="AL295" s="295">
        <f t="shared" si="122"/>
        <v>0</v>
      </c>
      <c r="AM295" s="295">
        <f t="shared" si="122"/>
        <v>0</v>
      </c>
      <c r="AN295" s="295">
        <f t="shared" si="122"/>
        <v>0</v>
      </c>
      <c r="AO295" s="295">
        <f t="shared" si="122"/>
        <v>0</v>
      </c>
      <c r="AP295" s="295">
        <f t="shared" ref="AP295:BL295" si="123">SUM(AP296:AP304)</f>
        <v>0</v>
      </c>
      <c r="AQ295" s="295">
        <f t="shared" si="123"/>
        <v>0</v>
      </c>
      <c r="AR295" s="295">
        <f t="shared" si="123"/>
        <v>0</v>
      </c>
      <c r="AS295" s="295">
        <f t="shared" si="123"/>
        <v>0</v>
      </c>
      <c r="AT295" s="295">
        <f t="shared" si="123"/>
        <v>0</v>
      </c>
      <c r="AU295" s="295">
        <f t="shared" si="123"/>
        <v>0</v>
      </c>
      <c r="AV295" s="295">
        <f t="shared" si="123"/>
        <v>0</v>
      </c>
      <c r="AW295" s="295">
        <f t="shared" si="123"/>
        <v>0</v>
      </c>
      <c r="AX295" s="295">
        <f t="shared" si="123"/>
        <v>0</v>
      </c>
      <c r="AY295" s="26">
        <f t="shared" si="123"/>
        <v>22457</v>
      </c>
      <c r="AZ295" s="439">
        <f t="shared" si="123"/>
        <v>277577</v>
      </c>
      <c r="BA295" s="281">
        <f t="shared" si="123"/>
        <v>28406</v>
      </c>
      <c r="BB295" s="282">
        <f t="shared" si="123"/>
        <v>24522</v>
      </c>
      <c r="BC295" s="282">
        <f t="shared" si="123"/>
        <v>30469</v>
      </c>
      <c r="BD295" s="282">
        <f t="shared" si="123"/>
        <v>32574</v>
      </c>
      <c r="BE295" s="282">
        <f t="shared" si="123"/>
        <v>32954</v>
      </c>
      <c r="BF295" s="282">
        <f t="shared" si="123"/>
        <v>28484</v>
      </c>
      <c r="BG295" s="282">
        <f t="shared" si="123"/>
        <v>27694</v>
      </c>
      <c r="BH295" s="282">
        <f t="shared" si="123"/>
        <v>27385</v>
      </c>
      <c r="BI295" s="282">
        <f t="shared" si="123"/>
        <v>22632</v>
      </c>
      <c r="BJ295" s="282">
        <f t="shared" si="123"/>
        <v>22457</v>
      </c>
      <c r="BK295" s="282">
        <f t="shared" si="123"/>
        <v>0</v>
      </c>
      <c r="BL295" s="280">
        <f t="shared" si="123"/>
        <v>0</v>
      </c>
      <c r="BM295" s="281">
        <f t="shared" si="114"/>
        <v>1467248</v>
      </c>
      <c r="BS295" s="3"/>
      <c r="BT295" s="3"/>
      <c r="BU295" s="3"/>
      <c r="BV295" s="3"/>
    </row>
    <row r="296" spans="1:74" ht="13.2" customHeight="1">
      <c r="A296" s="169" t="str">
        <f t="shared" ref="A296:A304" si="124">B$293&amp;B296</f>
        <v>E11</v>
      </c>
      <c r="B296" s="159" t="str">
        <f>$B$8</f>
        <v>1</v>
      </c>
      <c r="C296" s="568"/>
      <c r="D296" s="492"/>
      <c r="E296" s="493"/>
      <c r="F296" s="494"/>
      <c r="G296" s="213"/>
      <c r="H296" s="210"/>
      <c r="I296" s="127" t="str">
        <f>$I$8</f>
        <v>N.AMERICA</v>
      </c>
      <c r="J296" s="20"/>
      <c r="K296" s="20"/>
      <c r="L296" s="20"/>
      <c r="M296" s="20"/>
      <c r="N296" s="20"/>
      <c r="O296" s="28"/>
      <c r="P296" s="20"/>
      <c r="Q296" s="20"/>
      <c r="R296" s="20"/>
      <c r="S296" s="20"/>
      <c r="T296" s="20"/>
      <c r="U296" s="28"/>
      <c r="V296" s="20"/>
      <c r="W296" s="20"/>
      <c r="X296" s="20"/>
      <c r="Y296" s="20"/>
      <c r="Z296" s="21"/>
      <c r="AA296" s="21"/>
      <c r="AB296" s="21">
        <v>1799</v>
      </c>
      <c r="AC296" s="21">
        <v>51034</v>
      </c>
      <c r="AD296" s="21">
        <v>57303</v>
      </c>
      <c r="AE296" s="21">
        <v>55992</v>
      </c>
      <c r="AF296" s="21">
        <v>110105</v>
      </c>
      <c r="AG296" s="248">
        <v>132275</v>
      </c>
      <c r="AH296" s="248">
        <v>139292</v>
      </c>
      <c r="AI296" s="248">
        <v>149913</v>
      </c>
      <c r="AJ296" s="248"/>
      <c r="AK296" s="248"/>
      <c r="AL296" s="248"/>
      <c r="AM296" s="248"/>
      <c r="AN296" s="248"/>
      <c r="AO296" s="248"/>
      <c r="AP296" s="248"/>
      <c r="AQ296" s="248"/>
      <c r="AR296" s="248"/>
      <c r="AS296" s="248"/>
      <c r="AT296" s="248"/>
      <c r="AU296" s="248"/>
      <c r="AV296" s="248"/>
      <c r="AW296" s="248"/>
      <c r="AX296" s="248"/>
      <c r="AY296" s="430">
        <v>11663</v>
      </c>
      <c r="AZ296" s="431">
        <v>149913</v>
      </c>
      <c r="BA296" s="250">
        <v>12341</v>
      </c>
      <c r="BB296" s="251">
        <v>11391</v>
      </c>
      <c r="BC296" s="251">
        <v>16738</v>
      </c>
      <c r="BD296" s="251">
        <v>18725</v>
      </c>
      <c r="BE296" s="251">
        <v>19938</v>
      </c>
      <c r="BF296" s="251">
        <v>16936</v>
      </c>
      <c r="BG296" s="251">
        <v>16691</v>
      </c>
      <c r="BH296" s="251">
        <v>14685</v>
      </c>
      <c r="BI296" s="251">
        <v>10805</v>
      </c>
      <c r="BJ296" s="251">
        <v>11663</v>
      </c>
      <c r="BK296" s="251"/>
      <c r="BL296" s="249"/>
      <c r="BM296" s="290">
        <f t="shared" si="114"/>
        <v>697713</v>
      </c>
      <c r="BS296" s="3"/>
      <c r="BT296" s="3"/>
      <c r="BU296" s="3"/>
      <c r="BV296" s="3"/>
    </row>
    <row r="297" spans="1:74" ht="13.2" customHeight="1">
      <c r="A297" s="169" t="str">
        <f t="shared" si="124"/>
        <v>E12</v>
      </c>
      <c r="B297" s="159" t="str">
        <f>$B$9</f>
        <v>2</v>
      </c>
      <c r="C297" s="568"/>
      <c r="D297" s="492"/>
      <c r="E297" s="493"/>
      <c r="F297" s="494"/>
      <c r="G297" s="213"/>
      <c r="H297" s="210"/>
      <c r="I297" s="122" t="str">
        <f>$I$9</f>
        <v>CS.AMERICA</v>
      </c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3"/>
      <c r="AA297" s="93"/>
      <c r="AB297" s="93">
        <v>4</v>
      </c>
      <c r="AC297" s="93">
        <v>300</v>
      </c>
      <c r="AD297" s="93">
        <v>671</v>
      </c>
      <c r="AE297" s="93">
        <v>589</v>
      </c>
      <c r="AF297" s="93">
        <v>6529</v>
      </c>
      <c r="AG297" s="253">
        <v>4937</v>
      </c>
      <c r="AH297" s="253">
        <v>5474</v>
      </c>
      <c r="AI297" s="253">
        <v>4629</v>
      </c>
      <c r="AJ297" s="253"/>
      <c r="AK297" s="253"/>
      <c r="AL297" s="253"/>
      <c r="AM297" s="253"/>
      <c r="AN297" s="253"/>
      <c r="AO297" s="253"/>
      <c r="AP297" s="253"/>
      <c r="AQ297" s="253"/>
      <c r="AR297" s="253"/>
      <c r="AS297" s="253"/>
      <c r="AT297" s="253"/>
      <c r="AU297" s="253"/>
      <c r="AV297" s="253"/>
      <c r="AW297" s="253"/>
      <c r="AX297" s="253"/>
      <c r="AY297" s="432">
        <v>382</v>
      </c>
      <c r="AZ297" s="433">
        <v>4629</v>
      </c>
      <c r="BA297" s="255">
        <v>391</v>
      </c>
      <c r="BB297" s="256">
        <v>358</v>
      </c>
      <c r="BC297" s="256">
        <v>401</v>
      </c>
      <c r="BD297" s="256">
        <v>582</v>
      </c>
      <c r="BE297" s="256">
        <v>697</v>
      </c>
      <c r="BF297" s="256">
        <v>424</v>
      </c>
      <c r="BG297" s="256">
        <v>450</v>
      </c>
      <c r="BH297" s="256">
        <v>481</v>
      </c>
      <c r="BI297" s="256">
        <v>463</v>
      </c>
      <c r="BJ297" s="256">
        <v>382</v>
      </c>
      <c r="BK297" s="256"/>
      <c r="BL297" s="254"/>
      <c r="BM297" s="284">
        <f t="shared" si="114"/>
        <v>23133</v>
      </c>
      <c r="BS297" s="3"/>
      <c r="BT297" s="3"/>
      <c r="BU297" s="3"/>
      <c r="BV297" s="3"/>
    </row>
    <row r="298" spans="1:74" ht="13.2" customHeight="1">
      <c r="A298" s="169" t="str">
        <f t="shared" si="124"/>
        <v>E13</v>
      </c>
      <c r="B298" s="159" t="str">
        <f>$B$10</f>
        <v>3</v>
      </c>
      <c r="C298" s="568"/>
      <c r="D298" s="492"/>
      <c r="E298" s="493"/>
      <c r="F298" s="494"/>
      <c r="G298" s="205"/>
      <c r="H298" s="498"/>
      <c r="I298" s="122" t="str">
        <f>$I$10</f>
        <v>Europe</v>
      </c>
      <c r="J298" s="92"/>
      <c r="K298" s="92"/>
      <c r="L298" s="92"/>
      <c r="M298" s="92"/>
      <c r="N298" s="92"/>
      <c r="O298" s="94"/>
      <c r="P298" s="92"/>
      <c r="Q298" s="92"/>
      <c r="R298" s="92"/>
      <c r="S298" s="92"/>
      <c r="T298" s="92"/>
      <c r="U298" s="94"/>
      <c r="V298" s="92"/>
      <c r="W298" s="92"/>
      <c r="X298" s="92"/>
      <c r="Y298" s="92"/>
      <c r="Z298" s="93"/>
      <c r="AA298" s="93"/>
      <c r="AB298" s="93">
        <v>206</v>
      </c>
      <c r="AC298" s="93">
        <v>43862</v>
      </c>
      <c r="AD298" s="93">
        <v>57277</v>
      </c>
      <c r="AE298" s="93">
        <v>62782</v>
      </c>
      <c r="AF298" s="93">
        <v>88758</v>
      </c>
      <c r="AG298" s="253">
        <v>85687</v>
      </c>
      <c r="AH298" s="253">
        <v>80537</v>
      </c>
      <c r="AI298" s="253">
        <v>58813</v>
      </c>
      <c r="AJ298" s="253"/>
      <c r="AK298" s="253"/>
      <c r="AL298" s="253"/>
      <c r="AM298" s="253"/>
      <c r="AN298" s="253"/>
      <c r="AO298" s="253"/>
      <c r="AP298" s="253"/>
      <c r="AQ298" s="253"/>
      <c r="AR298" s="253"/>
      <c r="AS298" s="253"/>
      <c r="AT298" s="253"/>
      <c r="AU298" s="253"/>
      <c r="AV298" s="253"/>
      <c r="AW298" s="253"/>
      <c r="AX298" s="253"/>
      <c r="AY298" s="432">
        <v>5152</v>
      </c>
      <c r="AZ298" s="433">
        <v>58813</v>
      </c>
      <c r="BA298" s="255">
        <v>9881</v>
      </c>
      <c r="BB298" s="256">
        <v>5058</v>
      </c>
      <c r="BC298" s="256">
        <v>5323</v>
      </c>
      <c r="BD298" s="256">
        <v>8083</v>
      </c>
      <c r="BE298" s="256">
        <v>5331</v>
      </c>
      <c r="BF298" s="256">
        <v>4955</v>
      </c>
      <c r="BG298" s="256">
        <v>3845</v>
      </c>
      <c r="BH298" s="256">
        <v>5367</v>
      </c>
      <c r="BI298" s="256">
        <v>5818</v>
      </c>
      <c r="BJ298" s="256">
        <v>5152</v>
      </c>
      <c r="BK298" s="256"/>
      <c r="BL298" s="254"/>
      <c r="BM298" s="284">
        <f t="shared" si="114"/>
        <v>477922</v>
      </c>
      <c r="BS298" s="3"/>
      <c r="BT298" s="3"/>
      <c r="BU298" s="3"/>
      <c r="BV298" s="3"/>
    </row>
    <row r="299" spans="1:74" ht="13.2" customHeight="1">
      <c r="A299" s="169" t="str">
        <f t="shared" si="124"/>
        <v>E14</v>
      </c>
      <c r="B299" s="159" t="str">
        <f>$B$11</f>
        <v>4</v>
      </c>
      <c r="C299" s="568"/>
      <c r="D299" s="492"/>
      <c r="E299" s="493"/>
      <c r="F299" s="494"/>
      <c r="G299" s="211"/>
      <c r="H299" s="498"/>
      <c r="I299" s="122" t="str">
        <f>$I$11</f>
        <v>ASIA</v>
      </c>
      <c r="J299" s="92"/>
      <c r="K299" s="92"/>
      <c r="L299" s="92"/>
      <c r="M299" s="92"/>
      <c r="N299" s="92"/>
      <c r="O299" s="94"/>
      <c r="P299" s="92"/>
      <c r="Q299" s="92"/>
      <c r="R299" s="92"/>
      <c r="S299" s="92"/>
      <c r="T299" s="92"/>
      <c r="U299" s="94"/>
      <c r="V299" s="92"/>
      <c r="W299" s="92"/>
      <c r="X299" s="92"/>
      <c r="Y299" s="92"/>
      <c r="Z299" s="93"/>
      <c r="AA299" s="92"/>
      <c r="AB299" s="93">
        <v>178</v>
      </c>
      <c r="AC299" s="92">
        <v>2227</v>
      </c>
      <c r="AD299" s="92">
        <v>3514</v>
      </c>
      <c r="AE299" s="92">
        <v>2431</v>
      </c>
      <c r="AF299" s="92">
        <v>8692</v>
      </c>
      <c r="AG299" s="258">
        <v>10004</v>
      </c>
      <c r="AH299" s="258">
        <v>9764</v>
      </c>
      <c r="AI299" s="258">
        <v>9612</v>
      </c>
      <c r="AJ299" s="258"/>
      <c r="AK299" s="258"/>
      <c r="AL299" s="258"/>
      <c r="AM299" s="258"/>
      <c r="AN299" s="258"/>
      <c r="AO299" s="258"/>
      <c r="AP299" s="258"/>
      <c r="AQ299" s="258"/>
      <c r="AR299" s="258"/>
      <c r="AS299" s="258"/>
      <c r="AT299" s="258"/>
      <c r="AU299" s="258"/>
      <c r="AV299" s="258"/>
      <c r="AW299" s="258"/>
      <c r="AX299" s="258"/>
      <c r="AY299" s="432">
        <v>861</v>
      </c>
      <c r="AZ299" s="433">
        <v>9612</v>
      </c>
      <c r="BA299" s="255">
        <v>799</v>
      </c>
      <c r="BB299" s="256">
        <v>699</v>
      </c>
      <c r="BC299" s="256">
        <v>560</v>
      </c>
      <c r="BD299" s="256">
        <v>955</v>
      </c>
      <c r="BE299" s="256">
        <v>1260</v>
      </c>
      <c r="BF299" s="256">
        <v>1012</v>
      </c>
      <c r="BG299" s="256">
        <v>1065</v>
      </c>
      <c r="BH299" s="256">
        <v>773</v>
      </c>
      <c r="BI299" s="256">
        <v>1628</v>
      </c>
      <c r="BJ299" s="256">
        <v>861</v>
      </c>
      <c r="BK299" s="256"/>
      <c r="BL299" s="254"/>
      <c r="BM299" s="284">
        <f t="shared" si="114"/>
        <v>46422</v>
      </c>
      <c r="BS299" s="3"/>
      <c r="BT299" s="3"/>
      <c r="BU299" s="3"/>
      <c r="BV299" s="3"/>
    </row>
    <row r="300" spans="1:74" ht="12.75" customHeight="1">
      <c r="A300" s="169" t="str">
        <f t="shared" si="124"/>
        <v>E1C</v>
      </c>
      <c r="B300" s="159" t="s">
        <v>204</v>
      </c>
      <c r="C300" s="568"/>
      <c r="D300" s="492"/>
      <c r="E300" s="493"/>
      <c r="F300" s="494"/>
      <c r="G300" s="211"/>
      <c r="H300" s="498"/>
      <c r="I300" s="122" t="s">
        <v>205</v>
      </c>
      <c r="J300" s="92"/>
      <c r="K300" s="92"/>
      <c r="L300" s="92"/>
      <c r="M300" s="92"/>
      <c r="N300" s="92"/>
      <c r="O300" s="94"/>
      <c r="P300" s="92"/>
      <c r="Q300" s="92"/>
      <c r="R300" s="92"/>
      <c r="S300" s="92"/>
      <c r="T300" s="92"/>
      <c r="U300" s="94"/>
      <c r="V300" s="92"/>
      <c r="W300" s="92"/>
      <c r="X300" s="92"/>
      <c r="Y300" s="92"/>
      <c r="Z300" s="93"/>
      <c r="AA300" s="92"/>
      <c r="AB300" s="93"/>
      <c r="AC300" s="92">
        <v>1</v>
      </c>
      <c r="AD300" s="92"/>
      <c r="AE300" s="92"/>
      <c r="AF300" s="92">
        <v>1475</v>
      </c>
      <c r="AG300" s="258">
        <v>30438</v>
      </c>
      <c r="AH300" s="258">
        <v>34138</v>
      </c>
      <c r="AI300" s="258">
        <v>18453</v>
      </c>
      <c r="AJ300" s="258"/>
      <c r="AK300" s="258"/>
      <c r="AL300" s="258"/>
      <c r="AM300" s="258"/>
      <c r="AN300" s="258"/>
      <c r="AO300" s="258"/>
      <c r="AP300" s="258"/>
      <c r="AQ300" s="258"/>
      <c r="AR300" s="258"/>
      <c r="AS300" s="258"/>
      <c r="AT300" s="258"/>
      <c r="AU300" s="258"/>
      <c r="AV300" s="258"/>
      <c r="AW300" s="258"/>
      <c r="AX300" s="258"/>
      <c r="AY300" s="432">
        <v>1358</v>
      </c>
      <c r="AZ300" s="433">
        <v>18453</v>
      </c>
      <c r="BA300" s="255">
        <v>2160</v>
      </c>
      <c r="BB300" s="256">
        <v>2056</v>
      </c>
      <c r="BC300" s="256">
        <v>2482</v>
      </c>
      <c r="BD300" s="256">
        <v>549</v>
      </c>
      <c r="BE300" s="256">
        <v>1710</v>
      </c>
      <c r="BF300" s="256">
        <v>1945</v>
      </c>
      <c r="BG300" s="256">
        <v>2110</v>
      </c>
      <c r="BH300" s="256">
        <v>2540</v>
      </c>
      <c r="BI300" s="256">
        <v>1543</v>
      </c>
      <c r="BJ300" s="256">
        <v>1358</v>
      </c>
      <c r="BK300" s="256"/>
      <c r="BL300" s="254"/>
      <c r="BM300" s="255">
        <f>SUM(J300:AX300)</f>
        <v>84505</v>
      </c>
      <c r="BS300" s="3"/>
      <c r="BT300" s="3"/>
      <c r="BU300" s="3"/>
      <c r="BV300" s="3"/>
    </row>
    <row r="301" spans="1:74" ht="13.2" customHeight="1">
      <c r="A301" s="169" t="str">
        <f t="shared" si="124"/>
        <v>E15</v>
      </c>
      <c r="B301" s="159" t="str">
        <f>$B$13</f>
        <v>5</v>
      </c>
      <c r="C301" s="568"/>
      <c r="D301" s="492"/>
      <c r="E301" s="493"/>
      <c r="F301" s="494"/>
      <c r="G301" s="213"/>
      <c r="H301" s="498"/>
      <c r="I301" s="122" t="str">
        <f>$I$13</f>
        <v>OCE</v>
      </c>
      <c r="J301" s="92"/>
      <c r="K301" s="92"/>
      <c r="L301" s="92"/>
      <c r="M301" s="92"/>
      <c r="N301" s="92"/>
      <c r="O301" s="94"/>
      <c r="P301" s="92"/>
      <c r="Q301" s="92"/>
      <c r="R301" s="92"/>
      <c r="S301" s="92"/>
      <c r="T301" s="92"/>
      <c r="U301" s="94"/>
      <c r="V301" s="92"/>
      <c r="W301" s="92"/>
      <c r="X301" s="92"/>
      <c r="Y301" s="92"/>
      <c r="Z301" s="93"/>
      <c r="AA301" s="92"/>
      <c r="AB301" s="93">
        <v>3</v>
      </c>
      <c r="AC301" s="92">
        <v>196</v>
      </c>
      <c r="AD301" s="92">
        <v>307</v>
      </c>
      <c r="AE301" s="92">
        <v>296</v>
      </c>
      <c r="AF301" s="92">
        <v>9723</v>
      </c>
      <c r="AG301" s="258">
        <v>30626</v>
      </c>
      <c r="AH301" s="258">
        <v>30865</v>
      </c>
      <c r="AI301" s="258">
        <v>26889</v>
      </c>
      <c r="AJ301" s="258"/>
      <c r="AK301" s="258"/>
      <c r="AL301" s="258"/>
      <c r="AM301" s="258"/>
      <c r="AN301" s="258"/>
      <c r="AO301" s="258"/>
      <c r="AP301" s="258"/>
      <c r="AQ301" s="258"/>
      <c r="AR301" s="258"/>
      <c r="AS301" s="258"/>
      <c r="AT301" s="258"/>
      <c r="AU301" s="258"/>
      <c r="AV301" s="258"/>
      <c r="AW301" s="258"/>
      <c r="AX301" s="258"/>
      <c r="AY301" s="432">
        <v>2746</v>
      </c>
      <c r="AZ301" s="433">
        <v>26889</v>
      </c>
      <c r="BA301" s="255">
        <v>1471</v>
      </c>
      <c r="BB301" s="256">
        <v>4067</v>
      </c>
      <c r="BC301" s="256">
        <v>3477</v>
      </c>
      <c r="BD301" s="256">
        <v>2763</v>
      </c>
      <c r="BE301" s="256">
        <v>3196</v>
      </c>
      <c r="BF301" s="256">
        <v>2229</v>
      </c>
      <c r="BG301" s="256">
        <v>2525</v>
      </c>
      <c r="BH301" s="256">
        <v>2477</v>
      </c>
      <c r="BI301" s="256">
        <v>1938</v>
      </c>
      <c r="BJ301" s="256">
        <v>2746</v>
      </c>
      <c r="BK301" s="256"/>
      <c r="BL301" s="254"/>
      <c r="BM301" s="284">
        <f t="shared" si="114"/>
        <v>98905</v>
      </c>
      <c r="BS301" s="3"/>
      <c r="BT301" s="3"/>
      <c r="BU301" s="3"/>
      <c r="BV301" s="3"/>
    </row>
    <row r="302" spans="1:74" ht="13.2" customHeight="1">
      <c r="A302" s="169" t="str">
        <f t="shared" si="124"/>
        <v>E16</v>
      </c>
      <c r="B302" s="159" t="str">
        <f>$B$14</f>
        <v>6</v>
      </c>
      <c r="C302" s="568"/>
      <c r="D302" s="492"/>
      <c r="E302" s="493"/>
      <c r="F302" s="494"/>
      <c r="G302" s="213"/>
      <c r="H302" s="498"/>
      <c r="I302" s="122" t="str">
        <f>$I$14</f>
        <v>MIDDLE EAS</v>
      </c>
      <c r="J302" s="92"/>
      <c r="K302" s="92"/>
      <c r="L302" s="92"/>
      <c r="M302" s="92"/>
      <c r="N302" s="92"/>
      <c r="O302" s="94"/>
      <c r="P302" s="92"/>
      <c r="Q302" s="92"/>
      <c r="R302" s="92"/>
      <c r="S302" s="92"/>
      <c r="T302" s="92"/>
      <c r="U302" s="94"/>
      <c r="V302" s="92"/>
      <c r="W302" s="92"/>
      <c r="X302" s="92"/>
      <c r="Y302" s="92"/>
      <c r="Z302" s="93"/>
      <c r="AA302" s="92"/>
      <c r="AB302" s="93"/>
      <c r="AC302" s="92">
        <v>1025</v>
      </c>
      <c r="AD302" s="92">
        <v>1728</v>
      </c>
      <c r="AE302" s="92">
        <v>1738</v>
      </c>
      <c r="AF302" s="92">
        <v>6722</v>
      </c>
      <c r="AG302" s="258">
        <v>7081</v>
      </c>
      <c r="AH302" s="258">
        <v>8980</v>
      </c>
      <c r="AI302" s="258">
        <v>8144</v>
      </c>
      <c r="AJ302" s="258"/>
      <c r="AK302" s="258"/>
      <c r="AL302" s="258"/>
      <c r="AM302" s="258"/>
      <c r="AN302" s="258"/>
      <c r="AO302" s="258"/>
      <c r="AP302" s="258"/>
      <c r="AQ302" s="258"/>
      <c r="AR302" s="258"/>
      <c r="AS302" s="258"/>
      <c r="AT302" s="258"/>
      <c r="AU302" s="258"/>
      <c r="AV302" s="258"/>
      <c r="AW302" s="258"/>
      <c r="AX302" s="258"/>
      <c r="AY302" s="432">
        <v>195</v>
      </c>
      <c r="AZ302" s="433">
        <v>8144</v>
      </c>
      <c r="BA302" s="255">
        <v>1295</v>
      </c>
      <c r="BB302" s="256">
        <v>784</v>
      </c>
      <c r="BC302" s="256">
        <v>1388</v>
      </c>
      <c r="BD302" s="256">
        <v>823</v>
      </c>
      <c r="BE302" s="256">
        <v>700</v>
      </c>
      <c r="BF302" s="256">
        <v>842</v>
      </c>
      <c r="BG302" s="256">
        <v>868</v>
      </c>
      <c r="BH302" s="256">
        <v>936</v>
      </c>
      <c r="BI302" s="256">
        <v>313</v>
      </c>
      <c r="BJ302" s="256">
        <v>195</v>
      </c>
      <c r="BK302" s="256"/>
      <c r="BL302" s="254"/>
      <c r="BM302" s="284">
        <f t="shared" si="114"/>
        <v>35418</v>
      </c>
      <c r="BS302" s="3"/>
      <c r="BT302" s="3"/>
      <c r="BU302" s="3"/>
      <c r="BV302" s="3"/>
    </row>
    <row r="303" spans="1:74" ht="13.2" customHeight="1">
      <c r="A303" s="169" t="str">
        <f t="shared" si="124"/>
        <v>E17</v>
      </c>
      <c r="B303" s="159" t="str">
        <f>$B$15</f>
        <v>7</v>
      </c>
      <c r="C303" s="568"/>
      <c r="D303" s="492"/>
      <c r="E303" s="493"/>
      <c r="F303" s="494"/>
      <c r="G303" s="213"/>
      <c r="H303" s="498"/>
      <c r="I303" s="122" t="str">
        <f>$I$15</f>
        <v xml:space="preserve">AFRICA   </v>
      </c>
      <c r="J303" s="92"/>
      <c r="K303" s="92"/>
      <c r="L303" s="92"/>
      <c r="M303" s="92"/>
      <c r="N303" s="92"/>
      <c r="O303" s="94"/>
      <c r="P303" s="92"/>
      <c r="Q303" s="92"/>
      <c r="R303" s="92"/>
      <c r="S303" s="92"/>
      <c r="T303" s="92"/>
      <c r="U303" s="94"/>
      <c r="V303" s="92"/>
      <c r="W303" s="92"/>
      <c r="X303" s="92"/>
      <c r="Y303" s="92"/>
      <c r="Z303" s="93"/>
      <c r="AA303" s="92"/>
      <c r="AB303" s="93">
        <v>6</v>
      </c>
      <c r="AC303" s="92">
        <v>135</v>
      </c>
      <c r="AD303" s="92">
        <v>91</v>
      </c>
      <c r="AE303" s="92">
        <v>141</v>
      </c>
      <c r="AF303" s="92">
        <v>401</v>
      </c>
      <c r="AG303" s="258">
        <v>582</v>
      </c>
      <c r="AH303" s="258">
        <v>750</v>
      </c>
      <c r="AI303" s="258">
        <v>1124</v>
      </c>
      <c r="AJ303" s="258"/>
      <c r="AK303" s="258"/>
      <c r="AL303" s="258"/>
      <c r="AM303" s="258"/>
      <c r="AN303" s="258"/>
      <c r="AO303" s="258"/>
      <c r="AP303" s="258"/>
      <c r="AQ303" s="258"/>
      <c r="AR303" s="258"/>
      <c r="AS303" s="258"/>
      <c r="AT303" s="258"/>
      <c r="AU303" s="258"/>
      <c r="AV303" s="258"/>
      <c r="AW303" s="258"/>
      <c r="AX303" s="258"/>
      <c r="AY303" s="432">
        <v>100</v>
      </c>
      <c r="AZ303" s="433">
        <v>1124</v>
      </c>
      <c r="BA303" s="255">
        <v>68</v>
      </c>
      <c r="BB303" s="256">
        <v>109</v>
      </c>
      <c r="BC303" s="256">
        <v>100</v>
      </c>
      <c r="BD303" s="256">
        <v>94</v>
      </c>
      <c r="BE303" s="256">
        <v>122</v>
      </c>
      <c r="BF303" s="256">
        <v>141</v>
      </c>
      <c r="BG303" s="256">
        <v>140</v>
      </c>
      <c r="BH303" s="256">
        <v>126</v>
      </c>
      <c r="BI303" s="256">
        <v>124</v>
      </c>
      <c r="BJ303" s="256">
        <v>100</v>
      </c>
      <c r="BK303" s="256"/>
      <c r="BL303" s="254"/>
      <c r="BM303" s="284">
        <f t="shared" si="114"/>
        <v>3230</v>
      </c>
      <c r="BS303" s="3"/>
      <c r="BT303" s="3"/>
      <c r="BU303" s="3"/>
      <c r="BV303" s="3"/>
    </row>
    <row r="304" spans="1:74" ht="14.4" thickBot="1">
      <c r="A304" s="169" t="str">
        <f t="shared" si="124"/>
        <v>E1Z</v>
      </c>
      <c r="B304" s="159" t="str">
        <f>$B$16</f>
        <v>Z</v>
      </c>
      <c r="C304" s="568"/>
      <c r="D304" s="495"/>
      <c r="E304" s="496"/>
      <c r="F304" s="497"/>
      <c r="G304" s="208"/>
      <c r="H304" s="499"/>
      <c r="I304" s="128" t="str">
        <f>$I$16</f>
        <v>Others</v>
      </c>
      <c r="J304" s="90"/>
      <c r="K304" s="90"/>
      <c r="L304" s="90"/>
      <c r="M304" s="90"/>
      <c r="N304" s="90"/>
      <c r="O304" s="102"/>
      <c r="P304" s="90"/>
      <c r="Q304" s="90"/>
      <c r="R304" s="90"/>
      <c r="S304" s="90"/>
      <c r="T304" s="90"/>
      <c r="U304" s="102"/>
      <c r="V304" s="90"/>
      <c r="W304" s="90"/>
      <c r="X304" s="90"/>
      <c r="Y304" s="90"/>
      <c r="Z304" s="91"/>
      <c r="AA304" s="90"/>
      <c r="AB304" s="91"/>
      <c r="AC304" s="90"/>
      <c r="AD304" s="90"/>
      <c r="AE304" s="90"/>
      <c r="AF304" s="90"/>
      <c r="AG304" s="259"/>
      <c r="AH304" s="259"/>
      <c r="AI304" s="259"/>
      <c r="AJ304" s="259"/>
      <c r="AK304" s="259"/>
      <c r="AL304" s="259"/>
      <c r="AM304" s="259"/>
      <c r="AN304" s="259"/>
      <c r="AO304" s="259"/>
      <c r="AP304" s="259"/>
      <c r="AQ304" s="259"/>
      <c r="AR304" s="259"/>
      <c r="AS304" s="259"/>
      <c r="AT304" s="259"/>
      <c r="AU304" s="259"/>
      <c r="AV304" s="259"/>
      <c r="AW304" s="259"/>
      <c r="AX304" s="259"/>
      <c r="AY304" s="434"/>
      <c r="AZ304" s="435"/>
      <c r="BA304" s="262"/>
      <c r="BB304" s="263"/>
      <c r="BC304" s="263"/>
      <c r="BD304" s="263"/>
      <c r="BE304" s="263"/>
      <c r="BF304" s="263"/>
      <c r="BG304" s="263"/>
      <c r="BH304" s="263"/>
      <c r="BI304" s="263"/>
      <c r="BJ304" s="263"/>
      <c r="BK304" s="263"/>
      <c r="BL304" s="261"/>
      <c r="BM304" s="287">
        <f t="shared" si="114"/>
        <v>0</v>
      </c>
      <c r="BS304" s="3"/>
      <c r="BT304" s="3"/>
      <c r="BU304" s="3"/>
      <c r="BV304" s="3"/>
    </row>
    <row r="305" spans="1:74" ht="13.2" customHeight="1">
      <c r="A305" s="157" t="s">
        <v>10</v>
      </c>
      <c r="B305" s="168" t="s">
        <v>241</v>
      </c>
      <c r="C305" s="568"/>
      <c r="D305" s="500" t="s">
        <v>167</v>
      </c>
      <c r="E305" s="501"/>
      <c r="F305" s="502"/>
      <c r="G305" s="486" t="s">
        <v>64</v>
      </c>
      <c r="H305" s="487"/>
      <c r="I305" s="487"/>
      <c r="J305" s="15">
        <f t="shared" ref="J305:AO305" si="125">J307+J306</f>
        <v>0</v>
      </c>
      <c r="K305" s="15">
        <f t="shared" si="125"/>
        <v>0</v>
      </c>
      <c r="L305" s="15">
        <f t="shared" si="125"/>
        <v>0</v>
      </c>
      <c r="M305" s="15">
        <f t="shared" si="125"/>
        <v>0</v>
      </c>
      <c r="N305" s="15">
        <f t="shared" si="125"/>
        <v>0</v>
      </c>
      <c r="O305" s="15">
        <f t="shared" si="125"/>
        <v>0</v>
      </c>
      <c r="P305" s="15">
        <f t="shared" si="125"/>
        <v>0</v>
      </c>
      <c r="Q305" s="15">
        <f t="shared" si="125"/>
        <v>0</v>
      </c>
      <c r="R305" s="15">
        <f t="shared" si="125"/>
        <v>0</v>
      </c>
      <c r="S305" s="15">
        <f t="shared" si="125"/>
        <v>0</v>
      </c>
      <c r="T305" s="15">
        <f t="shared" si="125"/>
        <v>0</v>
      </c>
      <c r="U305" s="15">
        <f t="shared" si="125"/>
        <v>0</v>
      </c>
      <c r="V305" s="15">
        <f t="shared" si="125"/>
        <v>0</v>
      </c>
      <c r="W305" s="15">
        <f t="shared" si="125"/>
        <v>0</v>
      </c>
      <c r="X305" s="15">
        <f t="shared" si="125"/>
        <v>0</v>
      </c>
      <c r="Y305" s="15">
        <f t="shared" si="125"/>
        <v>0</v>
      </c>
      <c r="Z305" s="15">
        <f t="shared" si="125"/>
        <v>0</v>
      </c>
      <c r="AA305" s="15">
        <f t="shared" si="125"/>
        <v>0</v>
      </c>
      <c r="AB305" s="15">
        <f t="shared" si="125"/>
        <v>0</v>
      </c>
      <c r="AC305" s="15">
        <f t="shared" si="125"/>
        <v>0</v>
      </c>
      <c r="AD305" s="15">
        <f t="shared" si="125"/>
        <v>0</v>
      </c>
      <c r="AE305" s="15">
        <f t="shared" si="125"/>
        <v>0</v>
      </c>
      <c r="AF305" s="15">
        <f t="shared" si="125"/>
        <v>0</v>
      </c>
      <c r="AG305" s="278">
        <f t="shared" si="125"/>
        <v>9212</v>
      </c>
      <c r="AH305" s="278">
        <f t="shared" si="125"/>
        <v>62971</v>
      </c>
      <c r="AI305" s="278">
        <f t="shared" si="125"/>
        <v>40726</v>
      </c>
      <c r="AJ305" s="278">
        <f t="shared" si="125"/>
        <v>0</v>
      </c>
      <c r="AK305" s="278">
        <f t="shared" si="125"/>
        <v>0</v>
      </c>
      <c r="AL305" s="278">
        <f t="shared" si="125"/>
        <v>0</v>
      </c>
      <c r="AM305" s="278">
        <f t="shared" si="125"/>
        <v>0</v>
      </c>
      <c r="AN305" s="278">
        <f t="shared" si="125"/>
        <v>0</v>
      </c>
      <c r="AO305" s="278">
        <f t="shared" si="125"/>
        <v>0</v>
      </c>
      <c r="AP305" s="278">
        <f t="shared" ref="AP305:BL305" si="126">AP307+AP306</f>
        <v>0</v>
      </c>
      <c r="AQ305" s="278">
        <f t="shared" si="126"/>
        <v>0</v>
      </c>
      <c r="AR305" s="278">
        <f t="shared" si="126"/>
        <v>0</v>
      </c>
      <c r="AS305" s="278">
        <f t="shared" si="126"/>
        <v>0</v>
      </c>
      <c r="AT305" s="278">
        <f t="shared" si="126"/>
        <v>0</v>
      </c>
      <c r="AU305" s="278">
        <f t="shared" si="126"/>
        <v>0</v>
      </c>
      <c r="AV305" s="278">
        <f t="shared" si="126"/>
        <v>0</v>
      </c>
      <c r="AW305" s="278">
        <f t="shared" si="126"/>
        <v>0</v>
      </c>
      <c r="AX305" s="278">
        <f t="shared" si="126"/>
        <v>0</v>
      </c>
      <c r="AY305" s="15">
        <f t="shared" si="126"/>
        <v>3607</v>
      </c>
      <c r="AZ305" s="438">
        <f t="shared" si="126"/>
        <v>40726</v>
      </c>
      <c r="BA305" s="277">
        <f t="shared" si="126"/>
        <v>5093</v>
      </c>
      <c r="BB305" s="278">
        <f t="shared" si="126"/>
        <v>4714</v>
      </c>
      <c r="BC305" s="278">
        <f t="shared" si="126"/>
        <v>4624</v>
      </c>
      <c r="BD305" s="278">
        <f t="shared" si="126"/>
        <v>3513</v>
      </c>
      <c r="BE305" s="278">
        <f t="shared" si="126"/>
        <v>3755</v>
      </c>
      <c r="BF305" s="278">
        <f t="shared" si="126"/>
        <v>4972</v>
      </c>
      <c r="BG305" s="278">
        <f t="shared" si="126"/>
        <v>3289</v>
      </c>
      <c r="BH305" s="278">
        <f t="shared" si="126"/>
        <v>3646</v>
      </c>
      <c r="BI305" s="278">
        <f t="shared" si="126"/>
        <v>3513</v>
      </c>
      <c r="BJ305" s="278">
        <f t="shared" si="126"/>
        <v>3607</v>
      </c>
      <c r="BK305" s="278">
        <f t="shared" si="126"/>
        <v>0</v>
      </c>
      <c r="BL305" s="276">
        <f t="shared" si="126"/>
        <v>0</v>
      </c>
      <c r="BM305" s="288">
        <f t="shared" si="114"/>
        <v>112909</v>
      </c>
      <c r="BS305" s="3"/>
      <c r="BT305" s="3"/>
      <c r="BU305" s="3"/>
      <c r="BV305" s="3"/>
    </row>
    <row r="306" spans="1:74" ht="13.2" customHeight="1">
      <c r="A306" s="169" t="str">
        <f>B$305&amp;B306</f>
        <v>E29</v>
      </c>
      <c r="B306" s="159" t="str">
        <f>$B$6</f>
        <v>9</v>
      </c>
      <c r="C306" s="568"/>
      <c r="D306" s="492"/>
      <c r="E306" s="493"/>
      <c r="F306" s="494"/>
      <c r="G306" s="210"/>
      <c r="H306" s="488" t="s">
        <v>69</v>
      </c>
      <c r="I306" s="489"/>
      <c r="J306" s="12"/>
      <c r="K306" s="12"/>
      <c r="L306" s="12"/>
      <c r="M306" s="12"/>
      <c r="N306" s="12"/>
      <c r="O306" s="13"/>
      <c r="P306" s="12"/>
      <c r="Q306" s="12"/>
      <c r="R306" s="12"/>
      <c r="S306" s="12"/>
      <c r="T306" s="12"/>
      <c r="U306" s="13"/>
      <c r="V306" s="12"/>
      <c r="W306" s="12"/>
      <c r="X306" s="12"/>
      <c r="Y306" s="12"/>
      <c r="Z306" s="14"/>
      <c r="AA306" s="14"/>
      <c r="AB306" s="14"/>
      <c r="AC306" s="14"/>
      <c r="AD306" s="14"/>
      <c r="AE306" s="14"/>
      <c r="AF306" s="14"/>
      <c r="AG306" s="244">
        <v>695</v>
      </c>
      <c r="AH306" s="244">
        <v>4051</v>
      </c>
      <c r="AI306" s="244">
        <v>2269</v>
      </c>
      <c r="AJ306" s="244"/>
      <c r="AK306" s="244"/>
      <c r="AL306" s="244"/>
      <c r="AM306" s="244"/>
      <c r="AN306" s="244"/>
      <c r="AO306" s="244"/>
      <c r="AP306" s="244"/>
      <c r="AQ306" s="244"/>
      <c r="AR306" s="244"/>
      <c r="AS306" s="244"/>
      <c r="AT306" s="244"/>
      <c r="AU306" s="244"/>
      <c r="AV306" s="244"/>
      <c r="AW306" s="244"/>
      <c r="AX306" s="245"/>
      <c r="AY306" s="436">
        <v>70</v>
      </c>
      <c r="AZ306" s="437">
        <v>2269</v>
      </c>
      <c r="BA306" s="267">
        <v>151</v>
      </c>
      <c r="BB306" s="268">
        <v>201</v>
      </c>
      <c r="BC306" s="268">
        <v>622</v>
      </c>
      <c r="BD306" s="268">
        <v>169</v>
      </c>
      <c r="BE306" s="268">
        <v>115</v>
      </c>
      <c r="BF306" s="268">
        <v>116</v>
      </c>
      <c r="BG306" s="268">
        <v>338</v>
      </c>
      <c r="BH306" s="268">
        <v>253</v>
      </c>
      <c r="BI306" s="268">
        <v>234</v>
      </c>
      <c r="BJ306" s="268">
        <v>70</v>
      </c>
      <c r="BK306" s="268"/>
      <c r="BL306" s="266"/>
      <c r="BM306" s="272">
        <f t="shared" si="114"/>
        <v>7015</v>
      </c>
      <c r="BS306" s="3"/>
      <c r="BT306" s="3"/>
      <c r="BU306" s="3"/>
      <c r="BV306" s="3"/>
    </row>
    <row r="307" spans="1:74" ht="13.2" customHeight="1">
      <c r="A307" s="169"/>
      <c r="C307" s="568"/>
      <c r="D307" s="492"/>
      <c r="E307" s="493"/>
      <c r="F307" s="494"/>
      <c r="G307" s="211"/>
      <c r="H307" s="490" t="s">
        <v>62</v>
      </c>
      <c r="I307" s="491"/>
      <c r="J307" s="33">
        <f t="shared" ref="J307:AO307" si="127">SUM(J308:J316)</f>
        <v>0</v>
      </c>
      <c r="K307" s="33">
        <f t="shared" si="127"/>
        <v>0</v>
      </c>
      <c r="L307" s="33">
        <f t="shared" si="127"/>
        <v>0</v>
      </c>
      <c r="M307" s="33">
        <f t="shared" si="127"/>
        <v>0</v>
      </c>
      <c r="N307" s="33">
        <f t="shared" si="127"/>
        <v>0</v>
      </c>
      <c r="O307" s="36">
        <f t="shared" si="127"/>
        <v>0</v>
      </c>
      <c r="P307" s="33">
        <f t="shared" si="127"/>
        <v>0</v>
      </c>
      <c r="Q307" s="33">
        <f t="shared" si="127"/>
        <v>0</v>
      </c>
      <c r="R307" s="33">
        <f t="shared" si="127"/>
        <v>0</v>
      </c>
      <c r="S307" s="34">
        <f t="shared" si="127"/>
        <v>0</v>
      </c>
      <c r="T307" s="33">
        <f t="shared" si="127"/>
        <v>0</v>
      </c>
      <c r="U307" s="35">
        <f t="shared" si="127"/>
        <v>0</v>
      </c>
      <c r="V307" s="33">
        <f t="shared" si="127"/>
        <v>0</v>
      </c>
      <c r="W307" s="33">
        <f t="shared" si="127"/>
        <v>0</v>
      </c>
      <c r="X307" s="34">
        <f t="shared" si="127"/>
        <v>0</v>
      </c>
      <c r="Y307" s="33">
        <f t="shared" si="127"/>
        <v>0</v>
      </c>
      <c r="Z307" s="34">
        <f t="shared" si="127"/>
        <v>0</v>
      </c>
      <c r="AA307" s="34">
        <f t="shared" si="127"/>
        <v>0</v>
      </c>
      <c r="AB307" s="34">
        <f t="shared" si="127"/>
        <v>0</v>
      </c>
      <c r="AC307" s="34">
        <f t="shared" si="127"/>
        <v>0</v>
      </c>
      <c r="AD307" s="34">
        <f t="shared" si="127"/>
        <v>0</v>
      </c>
      <c r="AE307" s="34">
        <f t="shared" si="127"/>
        <v>0</v>
      </c>
      <c r="AF307" s="34">
        <f t="shared" si="127"/>
        <v>0</v>
      </c>
      <c r="AG307" s="295">
        <f t="shared" si="127"/>
        <v>8517</v>
      </c>
      <c r="AH307" s="295">
        <f t="shared" si="127"/>
        <v>58920</v>
      </c>
      <c r="AI307" s="295">
        <f t="shared" si="127"/>
        <v>38457</v>
      </c>
      <c r="AJ307" s="295">
        <f t="shared" si="127"/>
        <v>0</v>
      </c>
      <c r="AK307" s="295">
        <f t="shared" si="127"/>
        <v>0</v>
      </c>
      <c r="AL307" s="295">
        <f t="shared" si="127"/>
        <v>0</v>
      </c>
      <c r="AM307" s="295">
        <f t="shared" si="127"/>
        <v>0</v>
      </c>
      <c r="AN307" s="295">
        <f t="shared" si="127"/>
        <v>0</v>
      </c>
      <c r="AO307" s="295">
        <f t="shared" si="127"/>
        <v>0</v>
      </c>
      <c r="AP307" s="295">
        <f t="shared" ref="AP307:BL307" si="128">SUM(AP308:AP316)</f>
        <v>0</v>
      </c>
      <c r="AQ307" s="295">
        <f t="shared" si="128"/>
        <v>0</v>
      </c>
      <c r="AR307" s="295">
        <f t="shared" si="128"/>
        <v>0</v>
      </c>
      <c r="AS307" s="295">
        <f t="shared" si="128"/>
        <v>0</v>
      </c>
      <c r="AT307" s="295">
        <f t="shared" si="128"/>
        <v>0</v>
      </c>
      <c r="AU307" s="295">
        <f t="shared" si="128"/>
        <v>0</v>
      </c>
      <c r="AV307" s="295">
        <f t="shared" si="128"/>
        <v>0</v>
      </c>
      <c r="AW307" s="295">
        <f t="shared" si="128"/>
        <v>0</v>
      </c>
      <c r="AX307" s="295">
        <f t="shared" si="128"/>
        <v>0</v>
      </c>
      <c r="AY307" s="26">
        <f t="shared" si="128"/>
        <v>3537</v>
      </c>
      <c r="AZ307" s="439">
        <f t="shared" si="128"/>
        <v>38457</v>
      </c>
      <c r="BA307" s="281">
        <f t="shared" si="128"/>
        <v>4942</v>
      </c>
      <c r="BB307" s="282">
        <f t="shared" si="128"/>
        <v>4513</v>
      </c>
      <c r="BC307" s="282">
        <f t="shared" si="128"/>
        <v>4002</v>
      </c>
      <c r="BD307" s="282">
        <f t="shared" si="128"/>
        <v>3344</v>
      </c>
      <c r="BE307" s="282">
        <f t="shared" si="128"/>
        <v>3640</v>
      </c>
      <c r="BF307" s="282">
        <f t="shared" si="128"/>
        <v>4856</v>
      </c>
      <c r="BG307" s="282">
        <f t="shared" si="128"/>
        <v>2951</v>
      </c>
      <c r="BH307" s="282">
        <f t="shared" si="128"/>
        <v>3393</v>
      </c>
      <c r="BI307" s="282">
        <f t="shared" si="128"/>
        <v>3279</v>
      </c>
      <c r="BJ307" s="282">
        <f t="shared" si="128"/>
        <v>3537</v>
      </c>
      <c r="BK307" s="282">
        <f t="shared" si="128"/>
        <v>0</v>
      </c>
      <c r="BL307" s="280">
        <f t="shared" si="128"/>
        <v>0</v>
      </c>
      <c r="BM307" s="281">
        <f t="shared" si="114"/>
        <v>105894</v>
      </c>
      <c r="BS307" s="3"/>
      <c r="BT307" s="3"/>
      <c r="BU307" s="3"/>
      <c r="BV307" s="3"/>
    </row>
    <row r="308" spans="1:74" ht="13.2" customHeight="1">
      <c r="A308" s="169" t="str">
        <f t="shared" ref="A308:A316" si="129">B$305&amp;B308</f>
        <v>E21</v>
      </c>
      <c r="B308" s="159" t="str">
        <f>$B$8</f>
        <v>1</v>
      </c>
      <c r="C308" s="568"/>
      <c r="D308" s="492"/>
      <c r="E308" s="493"/>
      <c r="F308" s="494"/>
      <c r="G308" s="213"/>
      <c r="H308" s="210"/>
      <c r="I308" s="127" t="str">
        <f>$I$8</f>
        <v>N.AMERICA</v>
      </c>
      <c r="J308" s="20"/>
      <c r="K308" s="20"/>
      <c r="L308" s="20"/>
      <c r="M308" s="20"/>
      <c r="N308" s="20"/>
      <c r="O308" s="28"/>
      <c r="P308" s="20"/>
      <c r="Q308" s="20"/>
      <c r="R308" s="20"/>
      <c r="S308" s="20"/>
      <c r="T308" s="20"/>
      <c r="U308" s="28"/>
      <c r="V308" s="20"/>
      <c r="W308" s="20"/>
      <c r="X308" s="20"/>
      <c r="Y308" s="20"/>
      <c r="Z308" s="21"/>
      <c r="AA308" s="21"/>
      <c r="AB308" s="21"/>
      <c r="AC308" s="21"/>
      <c r="AD308" s="21"/>
      <c r="AE308" s="21"/>
      <c r="AF308" s="21"/>
      <c r="AG308" s="248">
        <v>4084</v>
      </c>
      <c r="AH308" s="248">
        <v>31742</v>
      </c>
      <c r="AI308" s="248">
        <v>17520</v>
      </c>
      <c r="AJ308" s="248"/>
      <c r="AK308" s="248"/>
      <c r="AL308" s="248"/>
      <c r="AM308" s="248"/>
      <c r="AN308" s="248"/>
      <c r="AO308" s="248"/>
      <c r="AP308" s="248"/>
      <c r="AQ308" s="248"/>
      <c r="AR308" s="248"/>
      <c r="AS308" s="248"/>
      <c r="AT308" s="248"/>
      <c r="AU308" s="248"/>
      <c r="AV308" s="248"/>
      <c r="AW308" s="248"/>
      <c r="AX308" s="248"/>
      <c r="AY308" s="430">
        <v>2302</v>
      </c>
      <c r="AZ308" s="431">
        <v>17520</v>
      </c>
      <c r="BA308" s="250">
        <v>1698</v>
      </c>
      <c r="BB308" s="251">
        <v>1981</v>
      </c>
      <c r="BC308" s="251">
        <v>1662</v>
      </c>
      <c r="BD308" s="251">
        <v>1471</v>
      </c>
      <c r="BE308" s="251">
        <v>1323</v>
      </c>
      <c r="BF308" s="251">
        <v>2715</v>
      </c>
      <c r="BG308" s="251">
        <v>1296</v>
      </c>
      <c r="BH308" s="251">
        <v>1662</v>
      </c>
      <c r="BI308" s="251">
        <v>1410</v>
      </c>
      <c r="BJ308" s="251">
        <v>2302</v>
      </c>
      <c r="BK308" s="251"/>
      <c r="BL308" s="249"/>
      <c r="BM308" s="290">
        <f t="shared" si="114"/>
        <v>53346</v>
      </c>
      <c r="BS308" s="3"/>
      <c r="BT308" s="3"/>
      <c r="BU308" s="3"/>
      <c r="BV308" s="3"/>
    </row>
    <row r="309" spans="1:74" ht="13.2" customHeight="1">
      <c r="A309" s="169" t="str">
        <f t="shared" si="129"/>
        <v>E22</v>
      </c>
      <c r="B309" s="159" t="str">
        <f>$B$9</f>
        <v>2</v>
      </c>
      <c r="C309" s="568"/>
      <c r="D309" s="492"/>
      <c r="E309" s="493"/>
      <c r="F309" s="494"/>
      <c r="G309" s="213"/>
      <c r="H309" s="210"/>
      <c r="I309" s="122" t="str">
        <f>$I$9</f>
        <v>CS.AMERICA</v>
      </c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3"/>
      <c r="AA309" s="93"/>
      <c r="AB309" s="93"/>
      <c r="AC309" s="93"/>
      <c r="AD309" s="93"/>
      <c r="AE309" s="93"/>
      <c r="AF309" s="93"/>
      <c r="AG309" s="253"/>
      <c r="AH309" s="253"/>
      <c r="AI309" s="253">
        <v>1</v>
      </c>
      <c r="AJ309" s="253"/>
      <c r="AK309" s="253"/>
      <c r="AL309" s="253"/>
      <c r="AM309" s="253"/>
      <c r="AN309" s="253"/>
      <c r="AO309" s="253"/>
      <c r="AP309" s="253"/>
      <c r="AQ309" s="253"/>
      <c r="AR309" s="253"/>
      <c r="AS309" s="253"/>
      <c r="AT309" s="253"/>
      <c r="AU309" s="253"/>
      <c r="AV309" s="253"/>
      <c r="AW309" s="253"/>
      <c r="AX309" s="253"/>
      <c r="AY309" s="432"/>
      <c r="AZ309" s="433">
        <v>1</v>
      </c>
      <c r="BA309" s="255"/>
      <c r="BB309" s="256"/>
      <c r="BC309" s="256"/>
      <c r="BD309" s="256"/>
      <c r="BE309" s="256"/>
      <c r="BF309" s="256"/>
      <c r="BG309" s="256">
        <v>1</v>
      </c>
      <c r="BH309" s="256"/>
      <c r="BI309" s="256"/>
      <c r="BJ309" s="256"/>
      <c r="BK309" s="256"/>
      <c r="BL309" s="254"/>
      <c r="BM309" s="284">
        <f t="shared" si="114"/>
        <v>1</v>
      </c>
      <c r="BS309" s="3"/>
      <c r="BT309" s="3"/>
      <c r="BU309" s="3"/>
      <c r="BV309" s="3"/>
    </row>
    <row r="310" spans="1:74" ht="13.2" customHeight="1">
      <c r="A310" s="169" t="str">
        <f t="shared" si="129"/>
        <v>E23</v>
      </c>
      <c r="B310" s="159" t="str">
        <f>$B$10</f>
        <v>3</v>
      </c>
      <c r="C310" s="568"/>
      <c r="D310" s="492"/>
      <c r="E310" s="493"/>
      <c r="F310" s="494"/>
      <c r="G310" s="205"/>
      <c r="H310" s="498"/>
      <c r="I310" s="122" t="str">
        <f>$I$10</f>
        <v>Europe</v>
      </c>
      <c r="J310" s="92"/>
      <c r="K310" s="92"/>
      <c r="L310" s="92"/>
      <c r="M310" s="92"/>
      <c r="N310" s="92"/>
      <c r="O310" s="94"/>
      <c r="P310" s="92"/>
      <c r="Q310" s="92"/>
      <c r="R310" s="92"/>
      <c r="S310" s="92"/>
      <c r="T310" s="92"/>
      <c r="U310" s="94"/>
      <c r="V310" s="92"/>
      <c r="W310" s="92"/>
      <c r="X310" s="92"/>
      <c r="Y310" s="92"/>
      <c r="Z310" s="93"/>
      <c r="AA310" s="93"/>
      <c r="AB310" s="93"/>
      <c r="AC310" s="93"/>
      <c r="AD310" s="93"/>
      <c r="AE310" s="93"/>
      <c r="AF310" s="93"/>
      <c r="AG310" s="253">
        <v>4433</v>
      </c>
      <c r="AH310" s="253">
        <v>22666</v>
      </c>
      <c r="AI310" s="253">
        <v>18161</v>
      </c>
      <c r="AJ310" s="253"/>
      <c r="AK310" s="253"/>
      <c r="AL310" s="253"/>
      <c r="AM310" s="253"/>
      <c r="AN310" s="253"/>
      <c r="AO310" s="253"/>
      <c r="AP310" s="253"/>
      <c r="AQ310" s="253"/>
      <c r="AR310" s="253"/>
      <c r="AS310" s="253"/>
      <c r="AT310" s="253"/>
      <c r="AU310" s="253"/>
      <c r="AV310" s="253"/>
      <c r="AW310" s="253"/>
      <c r="AX310" s="253"/>
      <c r="AY310" s="432">
        <v>1103</v>
      </c>
      <c r="AZ310" s="433">
        <v>18161</v>
      </c>
      <c r="BA310" s="255">
        <v>2790</v>
      </c>
      <c r="BB310" s="256">
        <v>2076</v>
      </c>
      <c r="BC310" s="256">
        <v>1941</v>
      </c>
      <c r="BD310" s="256">
        <v>1709</v>
      </c>
      <c r="BE310" s="256">
        <v>2166</v>
      </c>
      <c r="BF310" s="256">
        <v>1933</v>
      </c>
      <c r="BG310" s="256">
        <v>1240</v>
      </c>
      <c r="BH310" s="256">
        <v>1500</v>
      </c>
      <c r="BI310" s="256">
        <v>1703</v>
      </c>
      <c r="BJ310" s="256">
        <v>1103</v>
      </c>
      <c r="BK310" s="256"/>
      <c r="BL310" s="254"/>
      <c r="BM310" s="284">
        <f t="shared" si="114"/>
        <v>45260</v>
      </c>
      <c r="BS310" s="3"/>
      <c r="BT310" s="3"/>
      <c r="BU310" s="3"/>
      <c r="BV310" s="3"/>
    </row>
    <row r="311" spans="1:74" ht="13.2" customHeight="1">
      <c r="A311" s="169" t="str">
        <f t="shared" si="129"/>
        <v>E24</v>
      </c>
      <c r="B311" s="159" t="str">
        <f>$B$11</f>
        <v>4</v>
      </c>
      <c r="C311" s="568"/>
      <c r="D311" s="492"/>
      <c r="E311" s="493"/>
      <c r="F311" s="494"/>
      <c r="G311" s="211"/>
      <c r="H311" s="498"/>
      <c r="I311" s="122" t="str">
        <f>$I$11</f>
        <v>ASIA</v>
      </c>
      <c r="J311" s="92"/>
      <c r="K311" s="92"/>
      <c r="L311" s="92"/>
      <c r="M311" s="92"/>
      <c r="N311" s="92"/>
      <c r="O311" s="94"/>
      <c r="P311" s="92"/>
      <c r="Q311" s="92"/>
      <c r="R311" s="92"/>
      <c r="S311" s="92"/>
      <c r="T311" s="92"/>
      <c r="U311" s="94"/>
      <c r="V311" s="92"/>
      <c r="W311" s="92"/>
      <c r="X311" s="92"/>
      <c r="Y311" s="92"/>
      <c r="Z311" s="93"/>
      <c r="AA311" s="92"/>
      <c r="AB311" s="93"/>
      <c r="AC311" s="92"/>
      <c r="AD311" s="92"/>
      <c r="AE311" s="92"/>
      <c r="AF311" s="92"/>
      <c r="AG311" s="258"/>
      <c r="AH311" s="258"/>
      <c r="AI311" s="258"/>
      <c r="AJ311" s="258"/>
      <c r="AK311" s="258"/>
      <c r="AL311" s="258"/>
      <c r="AM311" s="258"/>
      <c r="AN311" s="258"/>
      <c r="AO311" s="258"/>
      <c r="AP311" s="258"/>
      <c r="AQ311" s="258"/>
      <c r="AR311" s="258"/>
      <c r="AS311" s="258"/>
      <c r="AT311" s="258"/>
      <c r="AU311" s="258"/>
      <c r="AV311" s="258"/>
      <c r="AW311" s="258"/>
      <c r="AX311" s="258"/>
      <c r="AY311" s="432"/>
      <c r="AZ311" s="433"/>
      <c r="BA311" s="255"/>
      <c r="BB311" s="256"/>
      <c r="BC311" s="256"/>
      <c r="BD311" s="256"/>
      <c r="BE311" s="256"/>
      <c r="BF311" s="256"/>
      <c r="BG311" s="256"/>
      <c r="BH311" s="256"/>
      <c r="BI311" s="256"/>
      <c r="BJ311" s="256"/>
      <c r="BK311" s="256"/>
      <c r="BL311" s="254"/>
      <c r="BM311" s="284">
        <f t="shared" si="114"/>
        <v>0</v>
      </c>
      <c r="BS311" s="3"/>
      <c r="BT311" s="3"/>
      <c r="BU311" s="3"/>
      <c r="BV311" s="3"/>
    </row>
    <row r="312" spans="1:74" ht="12.75" customHeight="1">
      <c r="A312" s="169" t="str">
        <f t="shared" si="129"/>
        <v>E2C</v>
      </c>
      <c r="B312" s="159" t="s">
        <v>204</v>
      </c>
      <c r="C312" s="568"/>
      <c r="D312" s="492"/>
      <c r="E312" s="493"/>
      <c r="F312" s="494"/>
      <c r="G312" s="211"/>
      <c r="H312" s="498"/>
      <c r="I312" s="122" t="s">
        <v>205</v>
      </c>
      <c r="J312" s="92"/>
      <c r="K312" s="92"/>
      <c r="L312" s="92"/>
      <c r="M312" s="92"/>
      <c r="N312" s="92"/>
      <c r="O312" s="94"/>
      <c r="P312" s="92"/>
      <c r="Q312" s="92"/>
      <c r="R312" s="92"/>
      <c r="S312" s="92"/>
      <c r="T312" s="92"/>
      <c r="U312" s="94"/>
      <c r="V312" s="92"/>
      <c r="W312" s="92"/>
      <c r="X312" s="92"/>
      <c r="Y312" s="92"/>
      <c r="Z312" s="93"/>
      <c r="AA312" s="92"/>
      <c r="AB312" s="93"/>
      <c r="AC312" s="92"/>
      <c r="AD312" s="92"/>
      <c r="AE312" s="92"/>
      <c r="AF312" s="92"/>
      <c r="AG312" s="258"/>
      <c r="AH312" s="258">
        <v>4125</v>
      </c>
      <c r="AI312" s="258">
        <v>2425</v>
      </c>
      <c r="AJ312" s="258"/>
      <c r="AK312" s="258"/>
      <c r="AL312" s="258"/>
      <c r="AM312" s="258"/>
      <c r="AN312" s="258"/>
      <c r="AO312" s="258"/>
      <c r="AP312" s="258"/>
      <c r="AQ312" s="258"/>
      <c r="AR312" s="258"/>
      <c r="AS312" s="258"/>
      <c r="AT312" s="258"/>
      <c r="AU312" s="258"/>
      <c r="AV312" s="258"/>
      <c r="AW312" s="258"/>
      <c r="AX312" s="258"/>
      <c r="AY312" s="432">
        <v>123</v>
      </c>
      <c r="AZ312" s="433">
        <v>2425</v>
      </c>
      <c r="BA312" s="255">
        <v>346</v>
      </c>
      <c r="BB312" s="256">
        <v>416</v>
      </c>
      <c r="BC312" s="256">
        <v>315</v>
      </c>
      <c r="BD312" s="256">
        <v>127</v>
      </c>
      <c r="BE312" s="256">
        <v>133</v>
      </c>
      <c r="BF312" s="256">
        <v>171</v>
      </c>
      <c r="BG312" s="256">
        <v>403</v>
      </c>
      <c r="BH312" s="256">
        <v>230</v>
      </c>
      <c r="BI312" s="256">
        <v>161</v>
      </c>
      <c r="BJ312" s="256">
        <v>123</v>
      </c>
      <c r="BK312" s="256"/>
      <c r="BL312" s="254"/>
      <c r="BM312" s="255">
        <f>SUM(J312:AX312)</f>
        <v>6550</v>
      </c>
      <c r="BS312" s="3"/>
      <c r="BT312" s="3"/>
      <c r="BU312" s="3"/>
      <c r="BV312" s="3"/>
    </row>
    <row r="313" spans="1:74" ht="13.2" customHeight="1">
      <c r="A313" s="169" t="str">
        <f t="shared" si="129"/>
        <v>E25</v>
      </c>
      <c r="B313" s="159" t="str">
        <f>$B$13</f>
        <v>5</v>
      </c>
      <c r="C313" s="568"/>
      <c r="D313" s="492"/>
      <c r="E313" s="493"/>
      <c r="F313" s="494"/>
      <c r="G313" s="213"/>
      <c r="H313" s="498"/>
      <c r="I313" s="122" t="str">
        <f>$I$13</f>
        <v>OCE</v>
      </c>
      <c r="J313" s="92"/>
      <c r="K313" s="92"/>
      <c r="L313" s="92"/>
      <c r="M313" s="92"/>
      <c r="N313" s="92"/>
      <c r="O313" s="94"/>
      <c r="P313" s="92"/>
      <c r="Q313" s="92"/>
      <c r="R313" s="92"/>
      <c r="S313" s="92"/>
      <c r="T313" s="92"/>
      <c r="U313" s="94"/>
      <c r="V313" s="92"/>
      <c r="W313" s="92"/>
      <c r="X313" s="92"/>
      <c r="Y313" s="92"/>
      <c r="Z313" s="93"/>
      <c r="AA313" s="92"/>
      <c r="AB313" s="93"/>
      <c r="AC313" s="92"/>
      <c r="AD313" s="92"/>
      <c r="AE313" s="92"/>
      <c r="AF313" s="92"/>
      <c r="AG313" s="258"/>
      <c r="AH313" s="258"/>
      <c r="AI313" s="258"/>
      <c r="AJ313" s="258"/>
      <c r="AK313" s="258"/>
      <c r="AL313" s="258"/>
      <c r="AM313" s="258"/>
      <c r="AN313" s="258"/>
      <c r="AO313" s="258"/>
      <c r="AP313" s="258"/>
      <c r="AQ313" s="258"/>
      <c r="AR313" s="258"/>
      <c r="AS313" s="258"/>
      <c r="AT313" s="258"/>
      <c r="AU313" s="258"/>
      <c r="AV313" s="258"/>
      <c r="AW313" s="258"/>
      <c r="AX313" s="258"/>
      <c r="AY313" s="432"/>
      <c r="AZ313" s="433"/>
      <c r="BA313" s="255"/>
      <c r="BB313" s="256"/>
      <c r="BC313" s="256"/>
      <c r="BD313" s="256"/>
      <c r="BE313" s="256"/>
      <c r="BF313" s="256"/>
      <c r="BG313" s="256"/>
      <c r="BH313" s="256"/>
      <c r="BI313" s="256"/>
      <c r="BJ313" s="256"/>
      <c r="BK313" s="256"/>
      <c r="BL313" s="254"/>
      <c r="BM313" s="284">
        <f t="shared" si="114"/>
        <v>0</v>
      </c>
      <c r="BS313" s="3"/>
      <c r="BT313" s="3"/>
      <c r="BU313" s="3"/>
      <c r="BV313" s="3"/>
    </row>
    <row r="314" spans="1:74" ht="13.2" customHeight="1">
      <c r="A314" s="169" t="str">
        <f t="shared" si="129"/>
        <v>E26</v>
      </c>
      <c r="B314" s="159" t="str">
        <f>$B$14</f>
        <v>6</v>
      </c>
      <c r="C314" s="568"/>
      <c r="D314" s="492"/>
      <c r="E314" s="493"/>
      <c r="F314" s="494"/>
      <c r="G314" s="213"/>
      <c r="H314" s="498"/>
      <c r="I314" s="122" t="str">
        <f>$I$14</f>
        <v>MIDDLE EAS</v>
      </c>
      <c r="J314" s="92"/>
      <c r="K314" s="92"/>
      <c r="L314" s="92"/>
      <c r="M314" s="92"/>
      <c r="N314" s="92"/>
      <c r="O314" s="94"/>
      <c r="P314" s="92"/>
      <c r="Q314" s="92"/>
      <c r="R314" s="92"/>
      <c r="S314" s="92"/>
      <c r="T314" s="92"/>
      <c r="U314" s="94"/>
      <c r="V314" s="92"/>
      <c r="W314" s="92"/>
      <c r="X314" s="92"/>
      <c r="Y314" s="92"/>
      <c r="Z314" s="93"/>
      <c r="AA314" s="92"/>
      <c r="AB314" s="93"/>
      <c r="AC314" s="92"/>
      <c r="AD314" s="92"/>
      <c r="AE314" s="92"/>
      <c r="AF314" s="92"/>
      <c r="AG314" s="258"/>
      <c r="AH314" s="258">
        <v>387</v>
      </c>
      <c r="AI314" s="258">
        <v>350</v>
      </c>
      <c r="AJ314" s="258"/>
      <c r="AK314" s="258"/>
      <c r="AL314" s="258"/>
      <c r="AM314" s="258"/>
      <c r="AN314" s="258"/>
      <c r="AO314" s="258"/>
      <c r="AP314" s="258"/>
      <c r="AQ314" s="258"/>
      <c r="AR314" s="258"/>
      <c r="AS314" s="258"/>
      <c r="AT314" s="258"/>
      <c r="AU314" s="258"/>
      <c r="AV314" s="258"/>
      <c r="AW314" s="258"/>
      <c r="AX314" s="258"/>
      <c r="AY314" s="432">
        <v>9</v>
      </c>
      <c r="AZ314" s="433">
        <v>350</v>
      </c>
      <c r="BA314" s="255">
        <v>108</v>
      </c>
      <c r="BB314" s="256">
        <v>40</v>
      </c>
      <c r="BC314" s="256">
        <v>84</v>
      </c>
      <c r="BD314" s="256">
        <v>37</v>
      </c>
      <c r="BE314" s="256">
        <v>18</v>
      </c>
      <c r="BF314" s="256">
        <v>37</v>
      </c>
      <c r="BG314" s="256">
        <v>11</v>
      </c>
      <c r="BH314" s="256">
        <v>1</v>
      </c>
      <c r="BI314" s="256">
        <v>5</v>
      </c>
      <c r="BJ314" s="256">
        <v>9</v>
      </c>
      <c r="BK314" s="256"/>
      <c r="BL314" s="254"/>
      <c r="BM314" s="284">
        <f t="shared" si="114"/>
        <v>737</v>
      </c>
      <c r="BS314" s="3"/>
      <c r="BT314" s="3"/>
      <c r="BU314" s="3"/>
      <c r="BV314" s="3"/>
    </row>
    <row r="315" spans="1:74" ht="13.2" customHeight="1">
      <c r="A315" s="169" t="str">
        <f t="shared" si="129"/>
        <v>E27</v>
      </c>
      <c r="B315" s="159" t="str">
        <f>$B$15</f>
        <v>7</v>
      </c>
      <c r="C315" s="568"/>
      <c r="D315" s="492"/>
      <c r="E315" s="493"/>
      <c r="F315" s="494"/>
      <c r="G315" s="213"/>
      <c r="H315" s="498"/>
      <c r="I315" s="122" t="str">
        <f>$I$15</f>
        <v xml:space="preserve">AFRICA   </v>
      </c>
      <c r="J315" s="92"/>
      <c r="K315" s="92"/>
      <c r="L315" s="92"/>
      <c r="M315" s="92"/>
      <c r="N315" s="92"/>
      <c r="O315" s="94"/>
      <c r="P315" s="92"/>
      <c r="Q315" s="92"/>
      <c r="R315" s="92"/>
      <c r="S315" s="92"/>
      <c r="T315" s="92"/>
      <c r="U315" s="94"/>
      <c r="V315" s="92"/>
      <c r="W315" s="92"/>
      <c r="X315" s="92"/>
      <c r="Y315" s="92"/>
      <c r="Z315" s="93"/>
      <c r="AA315" s="92"/>
      <c r="AB315" s="93"/>
      <c r="AC315" s="92"/>
      <c r="AD315" s="92"/>
      <c r="AE315" s="92"/>
      <c r="AF315" s="92"/>
      <c r="AG315" s="258"/>
      <c r="AH315" s="258"/>
      <c r="AI315" s="258"/>
      <c r="AJ315" s="258"/>
      <c r="AK315" s="258"/>
      <c r="AL315" s="258"/>
      <c r="AM315" s="258"/>
      <c r="AN315" s="258"/>
      <c r="AO315" s="258"/>
      <c r="AP315" s="258"/>
      <c r="AQ315" s="258"/>
      <c r="AR315" s="258"/>
      <c r="AS315" s="258"/>
      <c r="AT315" s="258"/>
      <c r="AU315" s="258"/>
      <c r="AV315" s="258"/>
      <c r="AW315" s="258"/>
      <c r="AX315" s="258"/>
      <c r="AY315" s="432"/>
      <c r="AZ315" s="433"/>
      <c r="BA315" s="255"/>
      <c r="BB315" s="256"/>
      <c r="BC315" s="256"/>
      <c r="BD315" s="256"/>
      <c r="BE315" s="256"/>
      <c r="BF315" s="256"/>
      <c r="BG315" s="256"/>
      <c r="BH315" s="256"/>
      <c r="BI315" s="256"/>
      <c r="BJ315" s="256"/>
      <c r="BK315" s="256"/>
      <c r="BL315" s="254"/>
      <c r="BM315" s="284">
        <f t="shared" si="114"/>
        <v>0</v>
      </c>
      <c r="BS315" s="3"/>
      <c r="BT315" s="3"/>
      <c r="BU315" s="3"/>
      <c r="BV315" s="3"/>
    </row>
    <row r="316" spans="1:74" ht="14.4" thickBot="1">
      <c r="A316" s="169" t="str">
        <f t="shared" si="129"/>
        <v>E2Z</v>
      </c>
      <c r="B316" s="159" t="str">
        <f>$B$16</f>
        <v>Z</v>
      </c>
      <c r="C316" s="568"/>
      <c r="D316" s="495"/>
      <c r="E316" s="496"/>
      <c r="F316" s="497"/>
      <c r="G316" s="208"/>
      <c r="H316" s="499"/>
      <c r="I316" s="128" t="str">
        <f>$I$16</f>
        <v>Others</v>
      </c>
      <c r="J316" s="90"/>
      <c r="K316" s="90"/>
      <c r="L316" s="90"/>
      <c r="M316" s="90"/>
      <c r="N316" s="90"/>
      <c r="O316" s="102"/>
      <c r="P316" s="90"/>
      <c r="Q316" s="90"/>
      <c r="R316" s="90"/>
      <c r="S316" s="90"/>
      <c r="T316" s="90"/>
      <c r="U316" s="102"/>
      <c r="V316" s="90"/>
      <c r="W316" s="90"/>
      <c r="X316" s="90"/>
      <c r="Y316" s="90"/>
      <c r="Z316" s="91"/>
      <c r="AA316" s="90"/>
      <c r="AB316" s="91"/>
      <c r="AC316" s="90"/>
      <c r="AD316" s="90"/>
      <c r="AE316" s="90"/>
      <c r="AF316" s="90"/>
      <c r="AG316" s="259"/>
      <c r="AH316" s="259"/>
      <c r="AI316" s="259"/>
      <c r="AJ316" s="259"/>
      <c r="AK316" s="259"/>
      <c r="AL316" s="259"/>
      <c r="AM316" s="259"/>
      <c r="AN316" s="259"/>
      <c r="AO316" s="259"/>
      <c r="AP316" s="259"/>
      <c r="AQ316" s="259"/>
      <c r="AR316" s="259"/>
      <c r="AS316" s="259"/>
      <c r="AT316" s="259"/>
      <c r="AU316" s="259"/>
      <c r="AV316" s="259"/>
      <c r="AW316" s="259"/>
      <c r="AX316" s="259"/>
      <c r="AY316" s="434"/>
      <c r="AZ316" s="435"/>
      <c r="BA316" s="262"/>
      <c r="BB316" s="263"/>
      <c r="BC316" s="263"/>
      <c r="BD316" s="263"/>
      <c r="BE316" s="263"/>
      <c r="BF316" s="263"/>
      <c r="BG316" s="263"/>
      <c r="BH316" s="263"/>
      <c r="BI316" s="263"/>
      <c r="BJ316" s="263"/>
      <c r="BK316" s="263"/>
      <c r="BL316" s="261"/>
      <c r="BM316" s="287">
        <f t="shared" si="114"/>
        <v>0</v>
      </c>
      <c r="BS316" s="3"/>
      <c r="BT316" s="3"/>
      <c r="BU316" s="3"/>
      <c r="BV316" s="3"/>
    </row>
    <row r="317" spans="1:74">
      <c r="A317" s="157" t="s">
        <v>10</v>
      </c>
      <c r="B317" s="168" t="s">
        <v>233</v>
      </c>
      <c r="C317" s="568"/>
      <c r="D317" s="500" t="s">
        <v>168</v>
      </c>
      <c r="E317" s="501"/>
      <c r="F317" s="502"/>
      <c r="G317" s="486" t="s">
        <v>64</v>
      </c>
      <c r="H317" s="487"/>
      <c r="I317" s="487"/>
      <c r="J317" s="15">
        <f t="shared" ref="J317:AO317" si="130">J319+J318</f>
        <v>97</v>
      </c>
      <c r="K317" s="15">
        <f t="shared" si="130"/>
        <v>117</v>
      </c>
      <c r="L317" s="15">
        <f t="shared" si="130"/>
        <v>57</v>
      </c>
      <c r="M317" s="15">
        <f t="shared" si="130"/>
        <v>118</v>
      </c>
      <c r="N317" s="15">
        <f t="shared" si="130"/>
        <v>191</v>
      </c>
      <c r="O317" s="15">
        <f t="shared" si="130"/>
        <v>401</v>
      </c>
      <c r="P317" s="15">
        <f t="shared" si="130"/>
        <v>179</v>
      </c>
      <c r="Q317" s="15">
        <f t="shared" si="130"/>
        <v>15</v>
      </c>
      <c r="R317" s="15">
        <f t="shared" si="130"/>
        <v>1</v>
      </c>
      <c r="S317" s="15">
        <f t="shared" si="130"/>
        <v>0</v>
      </c>
      <c r="T317" s="15">
        <f t="shared" si="130"/>
        <v>0</v>
      </c>
      <c r="U317" s="15">
        <f t="shared" si="130"/>
        <v>0</v>
      </c>
      <c r="V317" s="15">
        <f t="shared" si="130"/>
        <v>0</v>
      </c>
      <c r="W317" s="15">
        <f t="shared" si="130"/>
        <v>0</v>
      </c>
      <c r="X317" s="15">
        <f t="shared" si="130"/>
        <v>0</v>
      </c>
      <c r="Y317" s="15">
        <f t="shared" si="130"/>
        <v>192</v>
      </c>
      <c r="Z317" s="15">
        <f t="shared" si="130"/>
        <v>1097</v>
      </c>
      <c r="AA317" s="15">
        <f t="shared" si="130"/>
        <v>1184</v>
      </c>
      <c r="AB317" s="15">
        <f t="shared" si="130"/>
        <v>18</v>
      </c>
      <c r="AC317" s="15">
        <f t="shared" si="130"/>
        <v>4</v>
      </c>
      <c r="AD317" s="15">
        <f t="shared" si="130"/>
        <v>0</v>
      </c>
      <c r="AE317" s="15">
        <f t="shared" si="130"/>
        <v>1</v>
      </c>
      <c r="AF317" s="15">
        <f t="shared" si="130"/>
        <v>0</v>
      </c>
      <c r="AG317" s="278">
        <f t="shared" si="130"/>
        <v>0</v>
      </c>
      <c r="AH317" s="278">
        <f t="shared" si="130"/>
        <v>0</v>
      </c>
      <c r="AI317" s="278">
        <f t="shared" si="130"/>
        <v>0</v>
      </c>
      <c r="AJ317" s="278">
        <f t="shared" si="130"/>
        <v>0</v>
      </c>
      <c r="AK317" s="278">
        <f t="shared" si="130"/>
        <v>0</v>
      </c>
      <c r="AL317" s="278">
        <f t="shared" si="130"/>
        <v>0</v>
      </c>
      <c r="AM317" s="278">
        <f t="shared" si="130"/>
        <v>0</v>
      </c>
      <c r="AN317" s="278">
        <f t="shared" si="130"/>
        <v>0</v>
      </c>
      <c r="AO317" s="278">
        <f t="shared" si="130"/>
        <v>0</v>
      </c>
      <c r="AP317" s="278">
        <f t="shared" ref="AP317:BL317" si="131">AP319+AP318</f>
        <v>0</v>
      </c>
      <c r="AQ317" s="278">
        <f t="shared" si="131"/>
        <v>0</v>
      </c>
      <c r="AR317" s="278">
        <f t="shared" si="131"/>
        <v>0</v>
      </c>
      <c r="AS317" s="278">
        <f t="shared" si="131"/>
        <v>0</v>
      </c>
      <c r="AT317" s="278">
        <f t="shared" si="131"/>
        <v>0</v>
      </c>
      <c r="AU317" s="278">
        <f t="shared" si="131"/>
        <v>0</v>
      </c>
      <c r="AV317" s="278">
        <f t="shared" si="131"/>
        <v>0</v>
      </c>
      <c r="AW317" s="278">
        <f t="shared" si="131"/>
        <v>0</v>
      </c>
      <c r="AX317" s="278">
        <f t="shared" si="131"/>
        <v>0</v>
      </c>
      <c r="AY317" s="15">
        <f t="shared" si="131"/>
        <v>0</v>
      </c>
      <c r="AZ317" s="438">
        <f t="shared" si="131"/>
        <v>0</v>
      </c>
      <c r="BA317" s="277">
        <f t="shared" si="131"/>
        <v>0</v>
      </c>
      <c r="BB317" s="278">
        <f t="shared" si="131"/>
        <v>0</v>
      </c>
      <c r="BC317" s="278">
        <f t="shared" si="131"/>
        <v>0</v>
      </c>
      <c r="BD317" s="278">
        <f t="shared" si="131"/>
        <v>0</v>
      </c>
      <c r="BE317" s="278">
        <f t="shared" si="131"/>
        <v>0</v>
      </c>
      <c r="BF317" s="278">
        <f t="shared" si="131"/>
        <v>0</v>
      </c>
      <c r="BG317" s="278">
        <f t="shared" si="131"/>
        <v>0</v>
      </c>
      <c r="BH317" s="278">
        <f t="shared" si="131"/>
        <v>0</v>
      </c>
      <c r="BI317" s="278">
        <f t="shared" si="131"/>
        <v>0</v>
      </c>
      <c r="BJ317" s="278">
        <f t="shared" si="131"/>
        <v>0</v>
      </c>
      <c r="BK317" s="278">
        <f t="shared" si="131"/>
        <v>0</v>
      </c>
      <c r="BL317" s="276">
        <f t="shared" si="131"/>
        <v>0</v>
      </c>
      <c r="BM317" s="288">
        <f t="shared" si="114"/>
        <v>3672</v>
      </c>
      <c r="BS317" s="3"/>
      <c r="BT317" s="3"/>
      <c r="BU317" s="3"/>
      <c r="BV317" s="3"/>
    </row>
    <row r="318" spans="1:74" ht="13.2" customHeight="1">
      <c r="A318" s="169" t="str">
        <f>B$317&amp;B318</f>
        <v>E49</v>
      </c>
      <c r="B318" s="159" t="str">
        <f>$B$6</f>
        <v>9</v>
      </c>
      <c r="C318" s="568"/>
      <c r="D318" s="492"/>
      <c r="E318" s="493"/>
      <c r="F318" s="494"/>
      <c r="G318" s="210"/>
      <c r="H318" s="488" t="s">
        <v>69</v>
      </c>
      <c r="I318" s="489"/>
      <c r="J318" s="23">
        <v>97</v>
      </c>
      <c r="K318" s="23">
        <v>117</v>
      </c>
      <c r="L318" s="23">
        <v>57</v>
      </c>
      <c r="M318" s="23">
        <v>31</v>
      </c>
      <c r="N318" s="23">
        <v>31</v>
      </c>
      <c r="O318" s="42">
        <v>39</v>
      </c>
      <c r="P318" s="23">
        <v>23</v>
      </c>
      <c r="Q318" s="23"/>
      <c r="R318" s="23"/>
      <c r="S318" s="27"/>
      <c r="T318" s="23"/>
      <c r="U318" s="41"/>
      <c r="V318" s="23"/>
      <c r="W318" s="23"/>
      <c r="X318" s="27"/>
      <c r="Y318" s="12"/>
      <c r="Z318" s="14"/>
      <c r="AA318" s="14"/>
      <c r="AB318" s="14"/>
      <c r="AC318" s="14"/>
      <c r="AD318" s="14"/>
      <c r="AE318" s="14"/>
      <c r="AF318" s="14"/>
      <c r="AG318" s="244"/>
      <c r="AH318" s="244"/>
      <c r="AI318" s="244"/>
      <c r="AJ318" s="244"/>
      <c r="AK318" s="244"/>
      <c r="AL318" s="244"/>
      <c r="AM318" s="244"/>
      <c r="AN318" s="244"/>
      <c r="AO318" s="244"/>
      <c r="AP318" s="244"/>
      <c r="AQ318" s="244"/>
      <c r="AR318" s="244"/>
      <c r="AS318" s="244"/>
      <c r="AT318" s="244"/>
      <c r="AU318" s="244"/>
      <c r="AV318" s="244"/>
      <c r="AW318" s="244"/>
      <c r="AX318" s="245"/>
      <c r="AY318" s="436"/>
      <c r="AZ318" s="437"/>
      <c r="BA318" s="267"/>
      <c r="BB318" s="268"/>
      <c r="BC318" s="268"/>
      <c r="BD318" s="268"/>
      <c r="BE318" s="268"/>
      <c r="BF318" s="268"/>
      <c r="BG318" s="268"/>
      <c r="BH318" s="268"/>
      <c r="BI318" s="268"/>
      <c r="BJ318" s="268"/>
      <c r="BK318" s="268"/>
      <c r="BL318" s="266"/>
      <c r="BM318" s="272">
        <f t="shared" si="114"/>
        <v>395</v>
      </c>
      <c r="BS318" s="3"/>
      <c r="BT318" s="3"/>
      <c r="BU318" s="3"/>
      <c r="BV318" s="3"/>
    </row>
    <row r="319" spans="1:74" ht="13.2" customHeight="1">
      <c r="A319" s="169"/>
      <c r="C319" s="568"/>
      <c r="D319" s="492"/>
      <c r="E319" s="493"/>
      <c r="F319" s="494"/>
      <c r="G319" s="211"/>
      <c r="H319" s="490" t="s">
        <v>62</v>
      </c>
      <c r="I319" s="491"/>
      <c r="J319" s="33">
        <f t="shared" ref="J319:AO319" si="132">SUM(J320:J328)</f>
        <v>0</v>
      </c>
      <c r="K319" s="33">
        <f t="shared" si="132"/>
        <v>0</v>
      </c>
      <c r="L319" s="33">
        <f t="shared" si="132"/>
        <v>0</v>
      </c>
      <c r="M319" s="33">
        <f t="shared" si="132"/>
        <v>87</v>
      </c>
      <c r="N319" s="33">
        <f t="shared" si="132"/>
        <v>160</v>
      </c>
      <c r="O319" s="36">
        <f t="shared" si="132"/>
        <v>362</v>
      </c>
      <c r="P319" s="33">
        <f t="shared" si="132"/>
        <v>156</v>
      </c>
      <c r="Q319" s="33">
        <f t="shared" si="132"/>
        <v>15</v>
      </c>
      <c r="R319" s="33">
        <f t="shared" si="132"/>
        <v>1</v>
      </c>
      <c r="S319" s="34">
        <f t="shared" si="132"/>
        <v>0</v>
      </c>
      <c r="T319" s="33">
        <f t="shared" si="132"/>
        <v>0</v>
      </c>
      <c r="U319" s="35">
        <f t="shared" si="132"/>
        <v>0</v>
      </c>
      <c r="V319" s="33">
        <f t="shared" si="132"/>
        <v>0</v>
      </c>
      <c r="W319" s="33">
        <f t="shared" si="132"/>
        <v>0</v>
      </c>
      <c r="X319" s="34">
        <f t="shared" si="132"/>
        <v>0</v>
      </c>
      <c r="Y319" s="33">
        <f t="shared" si="132"/>
        <v>192</v>
      </c>
      <c r="Z319" s="34">
        <f t="shared" si="132"/>
        <v>1097</v>
      </c>
      <c r="AA319" s="34">
        <f t="shared" si="132"/>
        <v>1184</v>
      </c>
      <c r="AB319" s="34">
        <f t="shared" si="132"/>
        <v>18</v>
      </c>
      <c r="AC319" s="34">
        <f t="shared" si="132"/>
        <v>4</v>
      </c>
      <c r="AD319" s="34">
        <f t="shared" si="132"/>
        <v>0</v>
      </c>
      <c r="AE319" s="34">
        <f t="shared" si="132"/>
        <v>1</v>
      </c>
      <c r="AF319" s="34">
        <f t="shared" si="132"/>
        <v>0</v>
      </c>
      <c r="AG319" s="295">
        <f t="shared" si="132"/>
        <v>0</v>
      </c>
      <c r="AH319" s="295">
        <f t="shared" si="132"/>
        <v>0</v>
      </c>
      <c r="AI319" s="295">
        <f t="shared" si="132"/>
        <v>0</v>
      </c>
      <c r="AJ319" s="295">
        <f t="shared" si="132"/>
        <v>0</v>
      </c>
      <c r="AK319" s="295">
        <f t="shared" si="132"/>
        <v>0</v>
      </c>
      <c r="AL319" s="295">
        <f t="shared" si="132"/>
        <v>0</v>
      </c>
      <c r="AM319" s="295">
        <f t="shared" si="132"/>
        <v>0</v>
      </c>
      <c r="AN319" s="295">
        <f t="shared" si="132"/>
        <v>0</v>
      </c>
      <c r="AO319" s="295">
        <f t="shared" si="132"/>
        <v>0</v>
      </c>
      <c r="AP319" s="295">
        <f t="shared" ref="AP319:BL319" si="133">SUM(AP320:AP328)</f>
        <v>0</v>
      </c>
      <c r="AQ319" s="295">
        <f t="shared" si="133"/>
        <v>0</v>
      </c>
      <c r="AR319" s="295">
        <f t="shared" si="133"/>
        <v>0</v>
      </c>
      <c r="AS319" s="295">
        <f t="shared" si="133"/>
        <v>0</v>
      </c>
      <c r="AT319" s="295">
        <f t="shared" si="133"/>
        <v>0</v>
      </c>
      <c r="AU319" s="295">
        <f t="shared" si="133"/>
        <v>0</v>
      </c>
      <c r="AV319" s="295">
        <f t="shared" si="133"/>
        <v>0</v>
      </c>
      <c r="AW319" s="295">
        <f t="shared" si="133"/>
        <v>0</v>
      </c>
      <c r="AX319" s="295">
        <f t="shared" si="133"/>
        <v>0</v>
      </c>
      <c r="AY319" s="26">
        <f t="shared" si="133"/>
        <v>0</v>
      </c>
      <c r="AZ319" s="439">
        <f t="shared" si="133"/>
        <v>0</v>
      </c>
      <c r="BA319" s="281">
        <f t="shared" si="133"/>
        <v>0</v>
      </c>
      <c r="BB319" s="282">
        <f t="shared" si="133"/>
        <v>0</v>
      </c>
      <c r="BC319" s="282">
        <f t="shared" si="133"/>
        <v>0</v>
      </c>
      <c r="BD319" s="282">
        <f t="shared" si="133"/>
        <v>0</v>
      </c>
      <c r="BE319" s="282">
        <f t="shared" si="133"/>
        <v>0</v>
      </c>
      <c r="BF319" s="282">
        <f t="shared" si="133"/>
        <v>0</v>
      </c>
      <c r="BG319" s="282">
        <f t="shared" si="133"/>
        <v>0</v>
      </c>
      <c r="BH319" s="282">
        <f t="shared" si="133"/>
        <v>0</v>
      </c>
      <c r="BI319" s="282">
        <f t="shared" si="133"/>
        <v>0</v>
      </c>
      <c r="BJ319" s="282">
        <f t="shared" si="133"/>
        <v>0</v>
      </c>
      <c r="BK319" s="282">
        <f t="shared" si="133"/>
        <v>0</v>
      </c>
      <c r="BL319" s="280">
        <f t="shared" si="133"/>
        <v>0</v>
      </c>
      <c r="BM319" s="281">
        <f t="shared" si="114"/>
        <v>3277</v>
      </c>
      <c r="BS319" s="3"/>
      <c r="BT319" s="3"/>
      <c r="BU319" s="3"/>
      <c r="BV319" s="3"/>
    </row>
    <row r="320" spans="1:74" ht="13.2" customHeight="1">
      <c r="A320" s="169" t="str">
        <f t="shared" ref="A320:A328" si="134">B$317&amp;B320</f>
        <v>E41</v>
      </c>
      <c r="B320" s="159" t="str">
        <f>$B$8</f>
        <v>1</v>
      </c>
      <c r="C320" s="568"/>
      <c r="D320" s="492"/>
      <c r="E320" s="493"/>
      <c r="F320" s="494"/>
      <c r="G320" s="213"/>
      <c r="H320" s="210"/>
      <c r="I320" s="127" t="str">
        <f>$I$8</f>
        <v>N.AMERICA</v>
      </c>
      <c r="J320" s="38"/>
      <c r="K320" s="38"/>
      <c r="L320" s="38"/>
      <c r="M320" s="38">
        <f>87</f>
        <v>87</v>
      </c>
      <c r="N320" s="38">
        <f>160</f>
        <v>160</v>
      </c>
      <c r="O320" s="418">
        <f>362</f>
        <v>362</v>
      </c>
      <c r="P320" s="38">
        <v>156</v>
      </c>
      <c r="Q320" s="38">
        <v>15</v>
      </c>
      <c r="R320" s="38">
        <v>1</v>
      </c>
      <c r="S320" s="39"/>
      <c r="T320" s="38"/>
      <c r="U320" s="40"/>
      <c r="V320" s="38"/>
      <c r="W320" s="38"/>
      <c r="X320" s="38"/>
      <c r="Y320" s="20">
        <v>192</v>
      </c>
      <c r="Z320" s="21">
        <v>1096</v>
      </c>
      <c r="AA320" s="21">
        <v>1184</v>
      </c>
      <c r="AB320" s="21">
        <v>18</v>
      </c>
      <c r="AC320" s="21">
        <v>4</v>
      </c>
      <c r="AD320" s="21"/>
      <c r="AE320" s="21">
        <v>1</v>
      </c>
      <c r="AF320" s="21"/>
      <c r="AG320" s="248"/>
      <c r="AH320" s="248"/>
      <c r="AI320" s="248"/>
      <c r="AJ320" s="248"/>
      <c r="AK320" s="248"/>
      <c r="AL320" s="248"/>
      <c r="AM320" s="248"/>
      <c r="AN320" s="248"/>
      <c r="AO320" s="248"/>
      <c r="AP320" s="248"/>
      <c r="AQ320" s="248"/>
      <c r="AR320" s="248"/>
      <c r="AS320" s="248"/>
      <c r="AT320" s="248"/>
      <c r="AU320" s="248"/>
      <c r="AV320" s="248"/>
      <c r="AW320" s="248"/>
      <c r="AX320" s="248"/>
      <c r="AY320" s="430"/>
      <c r="AZ320" s="431"/>
      <c r="BA320" s="250"/>
      <c r="BB320" s="251"/>
      <c r="BC320" s="251"/>
      <c r="BD320" s="251"/>
      <c r="BE320" s="251"/>
      <c r="BF320" s="251"/>
      <c r="BG320" s="251"/>
      <c r="BH320" s="251"/>
      <c r="BI320" s="251"/>
      <c r="BJ320" s="251"/>
      <c r="BK320" s="251"/>
      <c r="BL320" s="249"/>
      <c r="BM320" s="290">
        <f t="shared" si="114"/>
        <v>3276</v>
      </c>
      <c r="BS320" s="3"/>
      <c r="BT320" s="3"/>
      <c r="BU320" s="3"/>
      <c r="BV320" s="3"/>
    </row>
    <row r="321" spans="1:74" ht="13.2" customHeight="1">
      <c r="A321" s="169" t="str">
        <f t="shared" si="134"/>
        <v>E42</v>
      </c>
      <c r="B321" s="159" t="str">
        <f>$B$9</f>
        <v>2</v>
      </c>
      <c r="C321" s="568"/>
      <c r="D321" s="492"/>
      <c r="E321" s="493"/>
      <c r="F321" s="494"/>
      <c r="G321" s="213"/>
      <c r="H321" s="210"/>
      <c r="I321" s="122" t="str">
        <f>$I$9</f>
        <v>CS.AMERICA</v>
      </c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3"/>
      <c r="AA321" s="93"/>
      <c r="AB321" s="93"/>
      <c r="AC321" s="93"/>
      <c r="AD321" s="93"/>
      <c r="AE321" s="93"/>
      <c r="AF321" s="93"/>
      <c r="AG321" s="253"/>
      <c r="AH321" s="253"/>
      <c r="AI321" s="253"/>
      <c r="AJ321" s="253"/>
      <c r="AK321" s="253"/>
      <c r="AL321" s="253"/>
      <c r="AM321" s="253"/>
      <c r="AN321" s="253"/>
      <c r="AO321" s="253"/>
      <c r="AP321" s="253"/>
      <c r="AQ321" s="253"/>
      <c r="AR321" s="253"/>
      <c r="AS321" s="253"/>
      <c r="AT321" s="253"/>
      <c r="AU321" s="253"/>
      <c r="AV321" s="253"/>
      <c r="AW321" s="253"/>
      <c r="AX321" s="253"/>
      <c r="AY321" s="432"/>
      <c r="AZ321" s="433"/>
      <c r="BA321" s="255"/>
      <c r="BB321" s="256"/>
      <c r="BC321" s="256"/>
      <c r="BD321" s="256"/>
      <c r="BE321" s="256"/>
      <c r="BF321" s="256"/>
      <c r="BG321" s="256"/>
      <c r="BH321" s="256"/>
      <c r="BI321" s="256"/>
      <c r="BJ321" s="256"/>
      <c r="BK321" s="256"/>
      <c r="BL321" s="254"/>
      <c r="BM321" s="284">
        <f t="shared" si="114"/>
        <v>0</v>
      </c>
      <c r="BS321" s="3"/>
      <c r="BT321" s="3"/>
      <c r="BU321" s="3"/>
      <c r="BV321" s="3"/>
    </row>
    <row r="322" spans="1:74" ht="13.2" customHeight="1">
      <c r="A322" s="169" t="str">
        <f t="shared" si="134"/>
        <v>E43</v>
      </c>
      <c r="B322" s="159" t="str">
        <f>$B$10</f>
        <v>3</v>
      </c>
      <c r="C322" s="568"/>
      <c r="D322" s="492"/>
      <c r="E322" s="493"/>
      <c r="F322" s="494"/>
      <c r="G322" s="205"/>
      <c r="H322" s="498"/>
      <c r="I322" s="122" t="str">
        <f>$I$10</f>
        <v>Europe</v>
      </c>
      <c r="J322" s="92"/>
      <c r="K322" s="92"/>
      <c r="L322" s="92"/>
      <c r="M322" s="92"/>
      <c r="N322" s="92"/>
      <c r="O322" s="94"/>
      <c r="P322" s="92"/>
      <c r="Q322" s="92"/>
      <c r="R322" s="92"/>
      <c r="S322" s="92"/>
      <c r="T322" s="92"/>
      <c r="U322" s="94"/>
      <c r="V322" s="92"/>
      <c r="W322" s="92"/>
      <c r="X322" s="92"/>
      <c r="Y322" s="92"/>
      <c r="Z322" s="93"/>
      <c r="AA322" s="93"/>
      <c r="AB322" s="93"/>
      <c r="AC322" s="93"/>
      <c r="AD322" s="93"/>
      <c r="AE322" s="93"/>
      <c r="AF322" s="93"/>
      <c r="AG322" s="253"/>
      <c r="AH322" s="253"/>
      <c r="AI322" s="253"/>
      <c r="AJ322" s="253"/>
      <c r="AK322" s="253"/>
      <c r="AL322" s="253"/>
      <c r="AM322" s="253"/>
      <c r="AN322" s="253"/>
      <c r="AO322" s="253"/>
      <c r="AP322" s="253"/>
      <c r="AQ322" s="253"/>
      <c r="AR322" s="253"/>
      <c r="AS322" s="253"/>
      <c r="AT322" s="253"/>
      <c r="AU322" s="253"/>
      <c r="AV322" s="253"/>
      <c r="AW322" s="253"/>
      <c r="AX322" s="253"/>
      <c r="AY322" s="432"/>
      <c r="AZ322" s="433"/>
      <c r="BA322" s="255"/>
      <c r="BB322" s="256"/>
      <c r="BC322" s="256"/>
      <c r="BD322" s="256"/>
      <c r="BE322" s="256"/>
      <c r="BF322" s="256"/>
      <c r="BG322" s="256"/>
      <c r="BH322" s="256"/>
      <c r="BI322" s="256"/>
      <c r="BJ322" s="256"/>
      <c r="BK322" s="256"/>
      <c r="BL322" s="254"/>
      <c r="BM322" s="284">
        <f t="shared" si="114"/>
        <v>0</v>
      </c>
      <c r="BS322" s="3"/>
      <c r="BT322" s="3"/>
      <c r="BU322" s="3"/>
      <c r="BV322" s="3"/>
    </row>
    <row r="323" spans="1:74" ht="13.2" customHeight="1">
      <c r="A323" s="169" t="str">
        <f t="shared" si="134"/>
        <v>E44</v>
      </c>
      <c r="B323" s="159" t="str">
        <f>$B$11</f>
        <v>4</v>
      </c>
      <c r="C323" s="568"/>
      <c r="D323" s="492"/>
      <c r="E323" s="493"/>
      <c r="F323" s="494"/>
      <c r="G323" s="211"/>
      <c r="H323" s="498"/>
      <c r="I323" s="122" t="str">
        <f>$I$11</f>
        <v>ASIA</v>
      </c>
      <c r="J323" s="92"/>
      <c r="K323" s="92"/>
      <c r="L323" s="92"/>
      <c r="M323" s="92"/>
      <c r="N323" s="92"/>
      <c r="O323" s="94"/>
      <c r="P323" s="92"/>
      <c r="Q323" s="92"/>
      <c r="R323" s="92"/>
      <c r="S323" s="92"/>
      <c r="T323" s="92"/>
      <c r="U323" s="94"/>
      <c r="V323" s="92"/>
      <c r="W323" s="92"/>
      <c r="X323" s="92"/>
      <c r="Y323" s="92"/>
      <c r="Z323" s="93">
        <v>1</v>
      </c>
      <c r="AA323" s="92"/>
      <c r="AB323" s="93"/>
      <c r="AC323" s="92"/>
      <c r="AD323" s="92"/>
      <c r="AE323" s="92"/>
      <c r="AF323" s="92"/>
      <c r="AG323" s="258"/>
      <c r="AH323" s="258"/>
      <c r="AI323" s="258"/>
      <c r="AJ323" s="258"/>
      <c r="AK323" s="258"/>
      <c r="AL323" s="258"/>
      <c r="AM323" s="258"/>
      <c r="AN323" s="258"/>
      <c r="AO323" s="258"/>
      <c r="AP323" s="258"/>
      <c r="AQ323" s="258"/>
      <c r="AR323" s="258"/>
      <c r="AS323" s="258"/>
      <c r="AT323" s="258"/>
      <c r="AU323" s="258"/>
      <c r="AV323" s="258"/>
      <c r="AW323" s="258"/>
      <c r="AX323" s="258"/>
      <c r="AY323" s="432"/>
      <c r="AZ323" s="433"/>
      <c r="BA323" s="255"/>
      <c r="BB323" s="256"/>
      <c r="BC323" s="256"/>
      <c r="BD323" s="256"/>
      <c r="BE323" s="256"/>
      <c r="BF323" s="256"/>
      <c r="BG323" s="256"/>
      <c r="BH323" s="256"/>
      <c r="BI323" s="256"/>
      <c r="BJ323" s="256"/>
      <c r="BK323" s="256"/>
      <c r="BL323" s="254"/>
      <c r="BM323" s="284">
        <f t="shared" si="114"/>
        <v>1</v>
      </c>
      <c r="BS323" s="3"/>
      <c r="BT323" s="3"/>
      <c r="BU323" s="3"/>
      <c r="BV323" s="3"/>
    </row>
    <row r="324" spans="1:74" ht="12.75" customHeight="1">
      <c r="A324" s="169" t="str">
        <f t="shared" si="134"/>
        <v>E4C</v>
      </c>
      <c r="B324" s="159" t="s">
        <v>204</v>
      </c>
      <c r="C324" s="568"/>
      <c r="D324" s="492"/>
      <c r="E324" s="493"/>
      <c r="F324" s="494"/>
      <c r="G324" s="211"/>
      <c r="H324" s="498"/>
      <c r="I324" s="122" t="s">
        <v>205</v>
      </c>
      <c r="J324" s="92"/>
      <c r="K324" s="92"/>
      <c r="L324" s="92"/>
      <c r="M324" s="92"/>
      <c r="N324" s="92"/>
      <c r="O324" s="94"/>
      <c r="P324" s="92"/>
      <c r="Q324" s="92"/>
      <c r="R324" s="92"/>
      <c r="S324" s="92"/>
      <c r="T324" s="92"/>
      <c r="U324" s="94"/>
      <c r="V324" s="92"/>
      <c r="W324" s="92"/>
      <c r="X324" s="92"/>
      <c r="Y324" s="92"/>
      <c r="Z324" s="93"/>
      <c r="AA324" s="92"/>
      <c r="AB324" s="93"/>
      <c r="AC324" s="92"/>
      <c r="AD324" s="92"/>
      <c r="AE324" s="92"/>
      <c r="AF324" s="92"/>
      <c r="AG324" s="258"/>
      <c r="AH324" s="258"/>
      <c r="AI324" s="258"/>
      <c r="AJ324" s="258"/>
      <c r="AK324" s="258"/>
      <c r="AL324" s="258"/>
      <c r="AM324" s="258"/>
      <c r="AN324" s="258"/>
      <c r="AO324" s="258"/>
      <c r="AP324" s="258"/>
      <c r="AQ324" s="258"/>
      <c r="AR324" s="258"/>
      <c r="AS324" s="258"/>
      <c r="AT324" s="258"/>
      <c r="AU324" s="258"/>
      <c r="AV324" s="258"/>
      <c r="AW324" s="258"/>
      <c r="AX324" s="258"/>
      <c r="AY324" s="432"/>
      <c r="AZ324" s="433"/>
      <c r="BA324" s="255"/>
      <c r="BB324" s="256"/>
      <c r="BC324" s="256"/>
      <c r="BD324" s="256"/>
      <c r="BE324" s="256"/>
      <c r="BF324" s="256"/>
      <c r="BG324" s="256"/>
      <c r="BH324" s="256"/>
      <c r="BI324" s="256"/>
      <c r="BJ324" s="256"/>
      <c r="BK324" s="256"/>
      <c r="BL324" s="254"/>
      <c r="BM324" s="255">
        <f>SUM(J324:AX324)</f>
        <v>0</v>
      </c>
      <c r="BS324" s="3"/>
      <c r="BT324" s="3"/>
      <c r="BU324" s="3"/>
      <c r="BV324" s="3"/>
    </row>
    <row r="325" spans="1:74" ht="13.2" customHeight="1">
      <c r="A325" s="169" t="str">
        <f t="shared" si="134"/>
        <v>E45</v>
      </c>
      <c r="B325" s="159" t="str">
        <f>$B$13</f>
        <v>5</v>
      </c>
      <c r="C325" s="568"/>
      <c r="D325" s="492"/>
      <c r="E325" s="493"/>
      <c r="F325" s="494"/>
      <c r="G325" s="213"/>
      <c r="H325" s="498"/>
      <c r="I325" s="122" t="str">
        <f>$I$13</f>
        <v>OCE</v>
      </c>
      <c r="J325" s="92"/>
      <c r="K325" s="92"/>
      <c r="L325" s="92"/>
      <c r="M325" s="92"/>
      <c r="N325" s="92"/>
      <c r="O325" s="94"/>
      <c r="P325" s="92"/>
      <c r="Q325" s="92"/>
      <c r="R325" s="92"/>
      <c r="S325" s="92"/>
      <c r="T325" s="92"/>
      <c r="U325" s="94"/>
      <c r="V325" s="92"/>
      <c r="W325" s="92"/>
      <c r="X325" s="92"/>
      <c r="Y325" s="92"/>
      <c r="Z325" s="93"/>
      <c r="AA325" s="92"/>
      <c r="AB325" s="93"/>
      <c r="AC325" s="92"/>
      <c r="AD325" s="92"/>
      <c r="AE325" s="92"/>
      <c r="AF325" s="92"/>
      <c r="AG325" s="258"/>
      <c r="AH325" s="258"/>
      <c r="AI325" s="258"/>
      <c r="AJ325" s="258"/>
      <c r="AK325" s="258"/>
      <c r="AL325" s="258"/>
      <c r="AM325" s="258"/>
      <c r="AN325" s="258"/>
      <c r="AO325" s="258"/>
      <c r="AP325" s="258"/>
      <c r="AQ325" s="258"/>
      <c r="AR325" s="258"/>
      <c r="AS325" s="258"/>
      <c r="AT325" s="258"/>
      <c r="AU325" s="258"/>
      <c r="AV325" s="258"/>
      <c r="AW325" s="258"/>
      <c r="AX325" s="258"/>
      <c r="AY325" s="432"/>
      <c r="AZ325" s="433"/>
      <c r="BA325" s="255"/>
      <c r="BB325" s="256"/>
      <c r="BC325" s="256"/>
      <c r="BD325" s="256"/>
      <c r="BE325" s="256"/>
      <c r="BF325" s="256"/>
      <c r="BG325" s="256"/>
      <c r="BH325" s="256"/>
      <c r="BI325" s="256"/>
      <c r="BJ325" s="256"/>
      <c r="BK325" s="256"/>
      <c r="BL325" s="254"/>
      <c r="BM325" s="284">
        <f t="shared" si="114"/>
        <v>0</v>
      </c>
      <c r="BS325" s="3"/>
      <c r="BT325" s="3"/>
      <c r="BU325" s="3"/>
      <c r="BV325" s="3"/>
    </row>
    <row r="326" spans="1:74" ht="13.2" customHeight="1">
      <c r="A326" s="169" t="str">
        <f t="shared" si="134"/>
        <v>E46</v>
      </c>
      <c r="B326" s="159" t="str">
        <f>$B$14</f>
        <v>6</v>
      </c>
      <c r="C326" s="568"/>
      <c r="D326" s="492"/>
      <c r="E326" s="493"/>
      <c r="F326" s="494"/>
      <c r="G326" s="213"/>
      <c r="H326" s="498"/>
      <c r="I326" s="122" t="str">
        <f>$I$14</f>
        <v>MIDDLE EAS</v>
      </c>
      <c r="J326" s="92"/>
      <c r="K326" s="92"/>
      <c r="L326" s="92"/>
      <c r="M326" s="92"/>
      <c r="N326" s="92"/>
      <c r="O326" s="94"/>
      <c r="P326" s="92"/>
      <c r="Q326" s="92"/>
      <c r="R326" s="92"/>
      <c r="S326" s="92"/>
      <c r="T326" s="92"/>
      <c r="U326" s="94"/>
      <c r="V326" s="92"/>
      <c r="W326" s="92"/>
      <c r="X326" s="92"/>
      <c r="Y326" s="92"/>
      <c r="Z326" s="93"/>
      <c r="AA326" s="92"/>
      <c r="AB326" s="93"/>
      <c r="AC326" s="92"/>
      <c r="AD326" s="92"/>
      <c r="AE326" s="92"/>
      <c r="AF326" s="92"/>
      <c r="AG326" s="258"/>
      <c r="AH326" s="258"/>
      <c r="AI326" s="258"/>
      <c r="AJ326" s="258"/>
      <c r="AK326" s="258"/>
      <c r="AL326" s="258"/>
      <c r="AM326" s="258"/>
      <c r="AN326" s="258"/>
      <c r="AO326" s="258"/>
      <c r="AP326" s="258"/>
      <c r="AQ326" s="258"/>
      <c r="AR326" s="258"/>
      <c r="AS326" s="258"/>
      <c r="AT326" s="258"/>
      <c r="AU326" s="258"/>
      <c r="AV326" s="258"/>
      <c r="AW326" s="258"/>
      <c r="AX326" s="258"/>
      <c r="AY326" s="432"/>
      <c r="AZ326" s="433"/>
      <c r="BA326" s="255"/>
      <c r="BB326" s="256"/>
      <c r="BC326" s="256"/>
      <c r="BD326" s="256"/>
      <c r="BE326" s="256"/>
      <c r="BF326" s="256"/>
      <c r="BG326" s="256"/>
      <c r="BH326" s="256"/>
      <c r="BI326" s="256"/>
      <c r="BJ326" s="256"/>
      <c r="BK326" s="256"/>
      <c r="BL326" s="254"/>
      <c r="BM326" s="284">
        <f t="shared" si="114"/>
        <v>0</v>
      </c>
      <c r="BS326" s="3"/>
      <c r="BT326" s="3"/>
      <c r="BU326" s="3"/>
      <c r="BV326" s="3"/>
    </row>
    <row r="327" spans="1:74" ht="13.2" customHeight="1">
      <c r="A327" s="169" t="str">
        <f t="shared" si="134"/>
        <v>E47</v>
      </c>
      <c r="B327" s="159" t="str">
        <f>$B$15</f>
        <v>7</v>
      </c>
      <c r="C327" s="568"/>
      <c r="D327" s="492"/>
      <c r="E327" s="493"/>
      <c r="F327" s="494"/>
      <c r="G327" s="213"/>
      <c r="H327" s="498"/>
      <c r="I327" s="122" t="str">
        <f>$I$15</f>
        <v xml:space="preserve">AFRICA   </v>
      </c>
      <c r="J327" s="92"/>
      <c r="K327" s="92"/>
      <c r="L327" s="92"/>
      <c r="M327" s="92"/>
      <c r="N327" s="92"/>
      <c r="O327" s="94"/>
      <c r="P327" s="92"/>
      <c r="Q327" s="92"/>
      <c r="R327" s="92"/>
      <c r="S327" s="92"/>
      <c r="T327" s="92"/>
      <c r="U327" s="94"/>
      <c r="V327" s="92"/>
      <c r="W327" s="92"/>
      <c r="X327" s="92"/>
      <c r="Y327" s="92"/>
      <c r="Z327" s="93"/>
      <c r="AA327" s="92"/>
      <c r="AB327" s="93"/>
      <c r="AC327" s="92"/>
      <c r="AD327" s="92"/>
      <c r="AE327" s="92"/>
      <c r="AF327" s="92"/>
      <c r="AG327" s="258"/>
      <c r="AH327" s="258"/>
      <c r="AI327" s="258"/>
      <c r="AJ327" s="258"/>
      <c r="AK327" s="258"/>
      <c r="AL327" s="258"/>
      <c r="AM327" s="258"/>
      <c r="AN327" s="258"/>
      <c r="AO327" s="258"/>
      <c r="AP327" s="258"/>
      <c r="AQ327" s="258"/>
      <c r="AR327" s="258"/>
      <c r="AS327" s="258"/>
      <c r="AT327" s="258"/>
      <c r="AU327" s="258"/>
      <c r="AV327" s="258"/>
      <c r="AW327" s="258"/>
      <c r="AX327" s="258"/>
      <c r="AY327" s="432"/>
      <c r="AZ327" s="433"/>
      <c r="BA327" s="255"/>
      <c r="BB327" s="256"/>
      <c r="BC327" s="256"/>
      <c r="BD327" s="256"/>
      <c r="BE327" s="256"/>
      <c r="BF327" s="256"/>
      <c r="BG327" s="256"/>
      <c r="BH327" s="256"/>
      <c r="BI327" s="256"/>
      <c r="BJ327" s="256"/>
      <c r="BK327" s="256"/>
      <c r="BL327" s="254"/>
      <c r="BM327" s="284">
        <f t="shared" si="114"/>
        <v>0</v>
      </c>
      <c r="BS327" s="3"/>
      <c r="BT327" s="3"/>
      <c r="BU327" s="3"/>
      <c r="BV327" s="3"/>
    </row>
    <row r="328" spans="1:74" ht="12.75" customHeight="1" thickBot="1">
      <c r="A328" s="169" t="str">
        <f t="shared" si="134"/>
        <v>E4Z</v>
      </c>
      <c r="B328" s="159" t="str">
        <f>$B$16</f>
        <v>Z</v>
      </c>
      <c r="C328" s="568"/>
      <c r="D328" s="495"/>
      <c r="E328" s="496"/>
      <c r="F328" s="497"/>
      <c r="G328" s="208"/>
      <c r="H328" s="499"/>
      <c r="I328" s="128" t="str">
        <f>$I$16</f>
        <v>Others</v>
      </c>
      <c r="J328" s="90"/>
      <c r="K328" s="90"/>
      <c r="L328" s="90"/>
      <c r="M328" s="90"/>
      <c r="N328" s="90"/>
      <c r="O328" s="102"/>
      <c r="P328" s="90"/>
      <c r="Q328" s="90"/>
      <c r="R328" s="90"/>
      <c r="S328" s="90"/>
      <c r="T328" s="90"/>
      <c r="U328" s="102"/>
      <c r="V328" s="90"/>
      <c r="W328" s="90"/>
      <c r="X328" s="90"/>
      <c r="Y328" s="90"/>
      <c r="Z328" s="91"/>
      <c r="AA328" s="90"/>
      <c r="AB328" s="91"/>
      <c r="AC328" s="90"/>
      <c r="AD328" s="90"/>
      <c r="AE328" s="90"/>
      <c r="AF328" s="90"/>
      <c r="AG328" s="259"/>
      <c r="AH328" s="259"/>
      <c r="AI328" s="259"/>
      <c r="AJ328" s="259"/>
      <c r="AK328" s="259"/>
      <c r="AL328" s="259"/>
      <c r="AM328" s="259"/>
      <c r="AN328" s="259"/>
      <c r="AO328" s="259"/>
      <c r="AP328" s="259"/>
      <c r="AQ328" s="259"/>
      <c r="AR328" s="259"/>
      <c r="AS328" s="259"/>
      <c r="AT328" s="259"/>
      <c r="AU328" s="259"/>
      <c r="AV328" s="259"/>
      <c r="AW328" s="259"/>
      <c r="AX328" s="259"/>
      <c r="AY328" s="434"/>
      <c r="AZ328" s="435"/>
      <c r="BA328" s="262"/>
      <c r="BB328" s="263"/>
      <c r="BC328" s="263"/>
      <c r="BD328" s="263"/>
      <c r="BE328" s="263"/>
      <c r="BF328" s="263"/>
      <c r="BG328" s="263"/>
      <c r="BH328" s="263"/>
      <c r="BI328" s="263"/>
      <c r="BJ328" s="263"/>
      <c r="BK328" s="263"/>
      <c r="BL328" s="261"/>
      <c r="BM328" s="287">
        <f t="shared" si="114"/>
        <v>0</v>
      </c>
      <c r="BS328" s="3"/>
      <c r="BT328" s="3"/>
      <c r="BU328" s="3"/>
      <c r="BV328" s="3"/>
    </row>
    <row r="329" spans="1:74" ht="12.75" customHeight="1">
      <c r="A329" s="157" t="s">
        <v>10</v>
      </c>
      <c r="B329" s="168" t="s">
        <v>220</v>
      </c>
      <c r="C329" s="568"/>
      <c r="D329" s="500" t="s">
        <v>169</v>
      </c>
      <c r="E329" s="501"/>
      <c r="F329" s="502"/>
      <c r="G329" s="486" t="s">
        <v>64</v>
      </c>
      <c r="H329" s="487"/>
      <c r="I329" s="487"/>
      <c r="J329" s="15">
        <f t="shared" ref="J329:BL329" si="135">J331+J330</f>
        <v>0</v>
      </c>
      <c r="K329" s="15">
        <f t="shared" si="135"/>
        <v>0</v>
      </c>
      <c r="L329" s="15">
        <f t="shared" si="135"/>
        <v>0</v>
      </c>
      <c r="M329" s="15">
        <f t="shared" si="135"/>
        <v>0</v>
      </c>
      <c r="N329" s="15">
        <f t="shared" si="135"/>
        <v>0</v>
      </c>
      <c r="O329" s="15">
        <f t="shared" si="135"/>
        <v>0</v>
      </c>
      <c r="P329" s="15">
        <f t="shared" si="135"/>
        <v>0</v>
      </c>
      <c r="Q329" s="15">
        <f t="shared" si="135"/>
        <v>0</v>
      </c>
      <c r="R329" s="15">
        <f t="shared" si="135"/>
        <v>0</v>
      </c>
      <c r="S329" s="15">
        <f t="shared" si="135"/>
        <v>0</v>
      </c>
      <c r="T329" s="15">
        <f t="shared" si="135"/>
        <v>0</v>
      </c>
      <c r="U329" s="15">
        <f t="shared" si="135"/>
        <v>0</v>
      </c>
      <c r="V329" s="15">
        <f t="shared" si="135"/>
        <v>0</v>
      </c>
      <c r="W329" s="15">
        <f t="shared" si="135"/>
        <v>0</v>
      </c>
      <c r="X329" s="15">
        <f t="shared" si="135"/>
        <v>0</v>
      </c>
      <c r="Y329" s="15">
        <f t="shared" si="135"/>
        <v>0</v>
      </c>
      <c r="Z329" s="15">
        <f t="shared" si="135"/>
        <v>0</v>
      </c>
      <c r="AA329" s="15">
        <f t="shared" si="135"/>
        <v>0</v>
      </c>
      <c r="AB329" s="15">
        <f t="shared" si="135"/>
        <v>0</v>
      </c>
      <c r="AC329" s="15">
        <f t="shared" si="135"/>
        <v>0</v>
      </c>
      <c r="AD329" s="15">
        <f t="shared" si="135"/>
        <v>0</v>
      </c>
      <c r="AE329" s="15">
        <f t="shared" si="135"/>
        <v>0</v>
      </c>
      <c r="AF329" s="15">
        <f t="shared" si="135"/>
        <v>0</v>
      </c>
      <c r="AG329" s="278">
        <f t="shared" si="135"/>
        <v>18927</v>
      </c>
      <c r="AH329" s="278">
        <f t="shared" si="135"/>
        <v>31159</v>
      </c>
      <c r="AI329" s="278">
        <f t="shared" si="135"/>
        <v>18120</v>
      </c>
      <c r="AJ329" s="278">
        <f t="shared" si="135"/>
        <v>0</v>
      </c>
      <c r="AK329" s="278">
        <f t="shared" si="135"/>
        <v>0</v>
      </c>
      <c r="AL329" s="278">
        <f t="shared" si="135"/>
        <v>0</v>
      </c>
      <c r="AM329" s="278">
        <f t="shared" si="135"/>
        <v>0</v>
      </c>
      <c r="AN329" s="278">
        <f t="shared" si="135"/>
        <v>0</v>
      </c>
      <c r="AO329" s="278">
        <f t="shared" si="135"/>
        <v>0</v>
      </c>
      <c r="AP329" s="278">
        <f t="shared" si="135"/>
        <v>0</v>
      </c>
      <c r="AQ329" s="278">
        <f t="shared" si="135"/>
        <v>0</v>
      </c>
      <c r="AR329" s="278">
        <f t="shared" si="135"/>
        <v>0</v>
      </c>
      <c r="AS329" s="278">
        <f t="shared" si="135"/>
        <v>0</v>
      </c>
      <c r="AT329" s="278">
        <f t="shared" si="135"/>
        <v>0</v>
      </c>
      <c r="AU329" s="278">
        <f t="shared" si="135"/>
        <v>0</v>
      </c>
      <c r="AV329" s="278">
        <f t="shared" si="135"/>
        <v>0</v>
      </c>
      <c r="AW329" s="278">
        <f t="shared" si="135"/>
        <v>0</v>
      </c>
      <c r="AX329" s="278">
        <f t="shared" si="135"/>
        <v>0</v>
      </c>
      <c r="AY329" s="15">
        <f t="shared" si="135"/>
        <v>1406</v>
      </c>
      <c r="AZ329" s="438">
        <f t="shared" si="135"/>
        <v>18120</v>
      </c>
      <c r="BA329" s="277">
        <f t="shared" si="135"/>
        <v>2282</v>
      </c>
      <c r="BB329" s="278">
        <f t="shared" si="135"/>
        <v>1462</v>
      </c>
      <c r="BC329" s="278">
        <f t="shared" si="135"/>
        <v>2395</v>
      </c>
      <c r="BD329" s="278">
        <f t="shared" si="135"/>
        <v>2158</v>
      </c>
      <c r="BE329" s="278">
        <f t="shared" si="135"/>
        <v>1891</v>
      </c>
      <c r="BF329" s="278">
        <f t="shared" si="135"/>
        <v>1956</v>
      </c>
      <c r="BG329" s="278">
        <f t="shared" si="135"/>
        <v>1659</v>
      </c>
      <c r="BH329" s="278">
        <f t="shared" si="135"/>
        <v>1503</v>
      </c>
      <c r="BI329" s="278">
        <f t="shared" si="135"/>
        <v>1408</v>
      </c>
      <c r="BJ329" s="278">
        <f t="shared" si="135"/>
        <v>1406</v>
      </c>
      <c r="BK329" s="278">
        <f t="shared" si="135"/>
        <v>0</v>
      </c>
      <c r="BL329" s="276">
        <f t="shared" si="135"/>
        <v>0</v>
      </c>
      <c r="BM329" s="288">
        <f t="shared" ref="BM329:BM340" si="136">SUM(J329:AX329)</f>
        <v>68206</v>
      </c>
      <c r="BS329" s="3"/>
      <c r="BT329" s="3"/>
      <c r="BU329" s="3"/>
      <c r="BV329" s="3"/>
    </row>
    <row r="330" spans="1:74" ht="13.2" customHeight="1">
      <c r="A330" s="169" t="str">
        <f>B$329&amp;B330</f>
        <v>E19</v>
      </c>
      <c r="B330" s="159" t="str">
        <f>$B$6</f>
        <v>9</v>
      </c>
      <c r="C330" s="568"/>
      <c r="D330" s="492"/>
      <c r="E330" s="493"/>
      <c r="F330" s="494"/>
      <c r="G330" s="210"/>
      <c r="H330" s="488" t="s">
        <v>63</v>
      </c>
      <c r="I330" s="489"/>
      <c r="J330" s="12"/>
      <c r="K330" s="12"/>
      <c r="L330" s="12"/>
      <c r="M330" s="12"/>
      <c r="N330" s="12"/>
      <c r="O330" s="13"/>
      <c r="P330" s="12"/>
      <c r="Q330" s="12"/>
      <c r="R330" s="12"/>
      <c r="S330" s="12"/>
      <c r="T330" s="12"/>
      <c r="U330" s="13"/>
      <c r="V330" s="12"/>
      <c r="W330" s="12"/>
      <c r="X330" s="12"/>
      <c r="Y330" s="12"/>
      <c r="Z330" s="14"/>
      <c r="AA330" s="14"/>
      <c r="AB330" s="14"/>
      <c r="AC330" s="14"/>
      <c r="AD330" s="14"/>
      <c r="AE330" s="14"/>
      <c r="AF330" s="14"/>
      <c r="AG330" s="244"/>
      <c r="AH330" s="244"/>
      <c r="AI330" s="244"/>
      <c r="AJ330" s="244"/>
      <c r="AK330" s="244"/>
      <c r="AL330" s="244"/>
      <c r="AM330" s="244"/>
      <c r="AN330" s="244"/>
      <c r="AO330" s="244"/>
      <c r="AP330" s="244"/>
      <c r="AQ330" s="244"/>
      <c r="AR330" s="244"/>
      <c r="AS330" s="244"/>
      <c r="AT330" s="244"/>
      <c r="AU330" s="244"/>
      <c r="AV330" s="244"/>
      <c r="AW330" s="244"/>
      <c r="AX330" s="245"/>
      <c r="AY330" s="436"/>
      <c r="AZ330" s="437"/>
      <c r="BA330" s="267"/>
      <c r="BB330" s="268"/>
      <c r="BC330" s="268"/>
      <c r="BD330" s="268"/>
      <c r="BE330" s="268"/>
      <c r="BF330" s="268"/>
      <c r="BG330" s="268"/>
      <c r="BH330" s="268"/>
      <c r="BI330" s="268"/>
      <c r="BJ330" s="268"/>
      <c r="BK330" s="268"/>
      <c r="BL330" s="266"/>
      <c r="BM330" s="272">
        <f t="shared" si="136"/>
        <v>0</v>
      </c>
      <c r="BS330" s="3"/>
      <c r="BT330" s="3"/>
      <c r="BU330" s="3"/>
      <c r="BV330" s="3"/>
    </row>
    <row r="331" spans="1:74" ht="13.2" customHeight="1">
      <c r="A331" s="169" t="str">
        <f t="shared" ref="A331:A340" si="137">B$329&amp;B331</f>
        <v>E1</v>
      </c>
      <c r="C331" s="568"/>
      <c r="D331" s="492"/>
      <c r="E331" s="493"/>
      <c r="F331" s="494"/>
      <c r="G331" s="211"/>
      <c r="H331" s="490" t="s">
        <v>62</v>
      </c>
      <c r="I331" s="491"/>
      <c r="J331" s="33">
        <f t="shared" ref="J331:BL331" si="138">SUM(J332:J340)</f>
        <v>0</v>
      </c>
      <c r="K331" s="33">
        <f t="shared" si="138"/>
        <v>0</v>
      </c>
      <c r="L331" s="33">
        <f t="shared" si="138"/>
        <v>0</v>
      </c>
      <c r="M331" s="33">
        <f t="shared" si="138"/>
        <v>0</v>
      </c>
      <c r="N331" s="33">
        <f t="shared" si="138"/>
        <v>0</v>
      </c>
      <c r="O331" s="36">
        <f t="shared" si="138"/>
        <v>0</v>
      </c>
      <c r="P331" s="33">
        <f t="shared" si="138"/>
        <v>0</v>
      </c>
      <c r="Q331" s="33">
        <f t="shared" si="138"/>
        <v>0</v>
      </c>
      <c r="R331" s="33">
        <f t="shared" si="138"/>
        <v>0</v>
      </c>
      <c r="S331" s="34">
        <f t="shared" si="138"/>
        <v>0</v>
      </c>
      <c r="T331" s="33">
        <f t="shared" si="138"/>
        <v>0</v>
      </c>
      <c r="U331" s="35">
        <f t="shared" si="138"/>
        <v>0</v>
      </c>
      <c r="V331" s="33">
        <f t="shared" si="138"/>
        <v>0</v>
      </c>
      <c r="W331" s="33">
        <f t="shared" si="138"/>
        <v>0</v>
      </c>
      <c r="X331" s="34">
        <f t="shared" si="138"/>
        <v>0</v>
      </c>
      <c r="Y331" s="33">
        <f t="shared" si="138"/>
        <v>0</v>
      </c>
      <c r="Z331" s="34">
        <f t="shared" si="138"/>
        <v>0</v>
      </c>
      <c r="AA331" s="34">
        <f t="shared" si="138"/>
        <v>0</v>
      </c>
      <c r="AB331" s="34">
        <f t="shared" si="138"/>
        <v>0</v>
      </c>
      <c r="AC331" s="34">
        <f t="shared" si="138"/>
        <v>0</v>
      </c>
      <c r="AD331" s="34">
        <f t="shared" si="138"/>
        <v>0</v>
      </c>
      <c r="AE331" s="34">
        <f t="shared" si="138"/>
        <v>0</v>
      </c>
      <c r="AF331" s="34">
        <f t="shared" si="138"/>
        <v>0</v>
      </c>
      <c r="AG331" s="295">
        <f t="shared" si="138"/>
        <v>18927</v>
      </c>
      <c r="AH331" s="295">
        <f t="shared" si="138"/>
        <v>31159</v>
      </c>
      <c r="AI331" s="295">
        <f t="shared" si="138"/>
        <v>18120</v>
      </c>
      <c r="AJ331" s="295">
        <f t="shared" si="138"/>
        <v>0</v>
      </c>
      <c r="AK331" s="295">
        <f t="shared" si="138"/>
        <v>0</v>
      </c>
      <c r="AL331" s="295">
        <f t="shared" si="138"/>
        <v>0</v>
      </c>
      <c r="AM331" s="295">
        <f t="shared" si="138"/>
        <v>0</v>
      </c>
      <c r="AN331" s="295">
        <f t="shared" si="138"/>
        <v>0</v>
      </c>
      <c r="AO331" s="295">
        <f t="shared" si="138"/>
        <v>0</v>
      </c>
      <c r="AP331" s="295">
        <f t="shared" si="138"/>
        <v>0</v>
      </c>
      <c r="AQ331" s="295">
        <f t="shared" si="138"/>
        <v>0</v>
      </c>
      <c r="AR331" s="295">
        <f t="shared" si="138"/>
        <v>0</v>
      </c>
      <c r="AS331" s="295">
        <f t="shared" si="138"/>
        <v>0</v>
      </c>
      <c r="AT331" s="295">
        <f t="shared" si="138"/>
        <v>0</v>
      </c>
      <c r="AU331" s="295">
        <f t="shared" si="138"/>
        <v>0</v>
      </c>
      <c r="AV331" s="295">
        <f t="shared" si="138"/>
        <v>0</v>
      </c>
      <c r="AW331" s="295">
        <f t="shared" si="138"/>
        <v>0</v>
      </c>
      <c r="AX331" s="295">
        <f t="shared" si="138"/>
        <v>0</v>
      </c>
      <c r="AY331" s="26">
        <f t="shared" si="138"/>
        <v>1406</v>
      </c>
      <c r="AZ331" s="439">
        <f t="shared" si="138"/>
        <v>18120</v>
      </c>
      <c r="BA331" s="281">
        <f t="shared" si="138"/>
        <v>2282</v>
      </c>
      <c r="BB331" s="282">
        <f t="shared" si="138"/>
        <v>1462</v>
      </c>
      <c r="BC331" s="282">
        <f t="shared" si="138"/>
        <v>2395</v>
      </c>
      <c r="BD331" s="282">
        <f t="shared" si="138"/>
        <v>2158</v>
      </c>
      <c r="BE331" s="282">
        <f t="shared" si="138"/>
        <v>1891</v>
      </c>
      <c r="BF331" s="282">
        <f t="shared" si="138"/>
        <v>1956</v>
      </c>
      <c r="BG331" s="282">
        <f t="shared" si="138"/>
        <v>1659</v>
      </c>
      <c r="BH331" s="282">
        <f t="shared" si="138"/>
        <v>1503</v>
      </c>
      <c r="BI331" s="282">
        <f t="shared" si="138"/>
        <v>1408</v>
      </c>
      <c r="BJ331" s="282">
        <f t="shared" si="138"/>
        <v>1406</v>
      </c>
      <c r="BK331" s="282">
        <f t="shared" si="138"/>
        <v>0</v>
      </c>
      <c r="BL331" s="280">
        <f t="shared" si="138"/>
        <v>0</v>
      </c>
      <c r="BM331" s="281">
        <f t="shared" si="136"/>
        <v>68206</v>
      </c>
      <c r="BS331" s="3"/>
      <c r="BT331" s="3"/>
      <c r="BU331" s="3"/>
      <c r="BV331" s="3"/>
    </row>
    <row r="332" spans="1:74" ht="13.2" customHeight="1">
      <c r="A332" s="169" t="str">
        <f t="shared" si="137"/>
        <v>E11</v>
      </c>
      <c r="B332" s="159" t="str">
        <f>$B$8</f>
        <v>1</v>
      </c>
      <c r="C332" s="568"/>
      <c r="D332" s="492"/>
      <c r="E332" s="493"/>
      <c r="F332" s="494"/>
      <c r="G332" s="213"/>
      <c r="H332" s="210"/>
      <c r="I332" s="127" t="str">
        <f>$I$8</f>
        <v>N.AMERICA</v>
      </c>
      <c r="J332" s="20"/>
      <c r="K332" s="20"/>
      <c r="L332" s="20"/>
      <c r="M332" s="20"/>
      <c r="N332" s="20"/>
      <c r="O332" s="28"/>
      <c r="P332" s="20"/>
      <c r="Q332" s="20"/>
      <c r="R332" s="20"/>
      <c r="S332" s="20"/>
      <c r="T332" s="20"/>
      <c r="U332" s="28"/>
      <c r="V332" s="20"/>
      <c r="W332" s="20"/>
      <c r="X332" s="20"/>
      <c r="Y332" s="20"/>
      <c r="Z332" s="21"/>
      <c r="AA332" s="21"/>
      <c r="AB332" s="21"/>
      <c r="AC332" s="21"/>
      <c r="AD332" s="21"/>
      <c r="AE332" s="21"/>
      <c r="AF332" s="21"/>
      <c r="AG332" s="248"/>
      <c r="AH332" s="248"/>
      <c r="AI332" s="248"/>
      <c r="AJ332" s="248"/>
      <c r="AK332" s="248"/>
      <c r="AL332" s="248"/>
      <c r="AM332" s="248"/>
      <c r="AN332" s="248"/>
      <c r="AO332" s="248"/>
      <c r="AP332" s="248"/>
      <c r="AQ332" s="248"/>
      <c r="AR332" s="248"/>
      <c r="AS332" s="248"/>
      <c r="AT332" s="248"/>
      <c r="AU332" s="248"/>
      <c r="AV332" s="248"/>
      <c r="AW332" s="248"/>
      <c r="AX332" s="248"/>
      <c r="AY332" s="430"/>
      <c r="AZ332" s="431"/>
      <c r="BA332" s="250"/>
      <c r="BB332" s="251"/>
      <c r="BC332" s="251"/>
      <c r="BD332" s="251"/>
      <c r="BE332" s="251"/>
      <c r="BF332" s="251"/>
      <c r="BG332" s="251"/>
      <c r="BH332" s="251"/>
      <c r="BI332" s="251"/>
      <c r="BJ332" s="251"/>
      <c r="BK332" s="251"/>
      <c r="BL332" s="249"/>
      <c r="BM332" s="290">
        <f t="shared" si="136"/>
        <v>0</v>
      </c>
      <c r="BS332" s="3"/>
      <c r="BT332" s="3"/>
      <c r="BU332" s="3"/>
      <c r="BV332" s="3"/>
    </row>
    <row r="333" spans="1:74" ht="13.2" customHeight="1">
      <c r="A333" s="169" t="str">
        <f t="shared" si="137"/>
        <v>E12</v>
      </c>
      <c r="B333" s="159" t="str">
        <f>$B$9</f>
        <v>2</v>
      </c>
      <c r="C333" s="568"/>
      <c r="D333" s="492"/>
      <c r="E333" s="493"/>
      <c r="F333" s="494"/>
      <c r="G333" s="213"/>
      <c r="H333" s="210"/>
      <c r="I333" s="122" t="str">
        <f>$I$9</f>
        <v>CS.AMERICA</v>
      </c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3"/>
      <c r="AA333" s="93"/>
      <c r="AB333" s="93"/>
      <c r="AC333" s="93"/>
      <c r="AD333" s="93"/>
      <c r="AE333" s="93"/>
      <c r="AF333" s="93"/>
      <c r="AG333" s="253"/>
      <c r="AH333" s="253"/>
      <c r="AI333" s="253"/>
      <c r="AJ333" s="253"/>
      <c r="AK333" s="253"/>
      <c r="AL333" s="253"/>
      <c r="AM333" s="253"/>
      <c r="AN333" s="253"/>
      <c r="AO333" s="253"/>
      <c r="AP333" s="253"/>
      <c r="AQ333" s="253"/>
      <c r="AR333" s="253"/>
      <c r="AS333" s="253"/>
      <c r="AT333" s="253"/>
      <c r="AU333" s="253"/>
      <c r="AV333" s="253"/>
      <c r="AW333" s="253"/>
      <c r="AX333" s="253"/>
      <c r="AY333" s="432"/>
      <c r="AZ333" s="433"/>
      <c r="BA333" s="255"/>
      <c r="BB333" s="256"/>
      <c r="BC333" s="256"/>
      <c r="BD333" s="256"/>
      <c r="BE333" s="256"/>
      <c r="BF333" s="256"/>
      <c r="BG333" s="256"/>
      <c r="BH333" s="256"/>
      <c r="BI333" s="256"/>
      <c r="BJ333" s="256"/>
      <c r="BK333" s="256"/>
      <c r="BL333" s="254"/>
      <c r="BM333" s="284">
        <f t="shared" si="136"/>
        <v>0</v>
      </c>
      <c r="BS333" s="3"/>
      <c r="BT333" s="3"/>
      <c r="BU333" s="3"/>
      <c r="BV333" s="3"/>
    </row>
    <row r="334" spans="1:74" ht="13.2" customHeight="1">
      <c r="A334" s="169" t="str">
        <f t="shared" si="137"/>
        <v>E13</v>
      </c>
      <c r="B334" s="159" t="str">
        <f>$B$10</f>
        <v>3</v>
      </c>
      <c r="C334" s="568"/>
      <c r="D334" s="492"/>
      <c r="E334" s="493"/>
      <c r="F334" s="494"/>
      <c r="G334" s="205"/>
      <c r="H334" s="498"/>
      <c r="I334" s="122" t="str">
        <f>$I$10</f>
        <v>Europe</v>
      </c>
      <c r="J334" s="92"/>
      <c r="K334" s="92"/>
      <c r="L334" s="92"/>
      <c r="M334" s="92"/>
      <c r="N334" s="92"/>
      <c r="O334" s="94"/>
      <c r="P334" s="92"/>
      <c r="Q334" s="92"/>
      <c r="R334" s="92"/>
      <c r="S334" s="92"/>
      <c r="T334" s="92"/>
      <c r="U334" s="94"/>
      <c r="V334" s="92"/>
      <c r="W334" s="92"/>
      <c r="X334" s="92"/>
      <c r="Y334" s="92"/>
      <c r="Z334" s="93"/>
      <c r="AA334" s="93"/>
      <c r="AB334" s="93"/>
      <c r="AC334" s="93"/>
      <c r="AD334" s="93"/>
      <c r="AE334" s="93"/>
      <c r="AF334" s="93"/>
      <c r="AG334" s="253"/>
      <c r="AH334" s="253"/>
      <c r="AI334" s="253"/>
      <c r="AJ334" s="253"/>
      <c r="AK334" s="253"/>
      <c r="AL334" s="253"/>
      <c r="AM334" s="253"/>
      <c r="AN334" s="253"/>
      <c r="AO334" s="253"/>
      <c r="AP334" s="253"/>
      <c r="AQ334" s="253"/>
      <c r="AR334" s="253"/>
      <c r="AS334" s="253"/>
      <c r="AT334" s="253"/>
      <c r="AU334" s="253"/>
      <c r="AV334" s="253"/>
      <c r="AW334" s="253"/>
      <c r="AX334" s="253"/>
      <c r="AY334" s="432"/>
      <c r="AZ334" s="433"/>
      <c r="BA334" s="255"/>
      <c r="BB334" s="256"/>
      <c r="BC334" s="256"/>
      <c r="BD334" s="256"/>
      <c r="BE334" s="256"/>
      <c r="BF334" s="256"/>
      <c r="BG334" s="256"/>
      <c r="BH334" s="256"/>
      <c r="BI334" s="256"/>
      <c r="BJ334" s="256"/>
      <c r="BK334" s="256"/>
      <c r="BL334" s="254"/>
      <c r="BM334" s="284">
        <f t="shared" si="136"/>
        <v>0</v>
      </c>
      <c r="BS334" s="3"/>
      <c r="BT334" s="3"/>
      <c r="BU334" s="3"/>
      <c r="BV334" s="3"/>
    </row>
    <row r="335" spans="1:74" ht="13.2" customHeight="1">
      <c r="A335" s="169" t="str">
        <f t="shared" si="137"/>
        <v>E14</v>
      </c>
      <c r="B335" s="159" t="str">
        <f>$B$11</f>
        <v>4</v>
      </c>
      <c r="C335" s="568"/>
      <c r="D335" s="492"/>
      <c r="E335" s="493"/>
      <c r="F335" s="494"/>
      <c r="G335" s="211"/>
      <c r="H335" s="498"/>
      <c r="I335" s="122" t="str">
        <f>$I$11</f>
        <v>ASIA</v>
      </c>
      <c r="J335" s="92"/>
      <c r="K335" s="92"/>
      <c r="L335" s="92"/>
      <c r="M335" s="92"/>
      <c r="N335" s="92"/>
      <c r="O335" s="94"/>
      <c r="P335" s="92"/>
      <c r="Q335" s="92"/>
      <c r="R335" s="92"/>
      <c r="S335" s="92"/>
      <c r="T335" s="92"/>
      <c r="U335" s="94"/>
      <c r="V335" s="92"/>
      <c r="W335" s="92"/>
      <c r="X335" s="92"/>
      <c r="Y335" s="92"/>
      <c r="Z335" s="93"/>
      <c r="AA335" s="92"/>
      <c r="AB335" s="93"/>
      <c r="AC335" s="92"/>
      <c r="AD335" s="92"/>
      <c r="AE335" s="92"/>
      <c r="AF335" s="92"/>
      <c r="AG335" s="258"/>
      <c r="AH335" s="258"/>
      <c r="AI335" s="258"/>
      <c r="AJ335" s="258"/>
      <c r="AK335" s="258"/>
      <c r="AL335" s="258"/>
      <c r="AM335" s="258"/>
      <c r="AN335" s="258"/>
      <c r="AO335" s="258"/>
      <c r="AP335" s="258"/>
      <c r="AQ335" s="258"/>
      <c r="AR335" s="258"/>
      <c r="AS335" s="258"/>
      <c r="AT335" s="258"/>
      <c r="AU335" s="258"/>
      <c r="AV335" s="258"/>
      <c r="AW335" s="258"/>
      <c r="AX335" s="258"/>
      <c r="AY335" s="432"/>
      <c r="AZ335" s="433"/>
      <c r="BA335" s="255"/>
      <c r="BB335" s="256"/>
      <c r="BC335" s="256"/>
      <c r="BD335" s="256"/>
      <c r="BE335" s="256"/>
      <c r="BF335" s="256"/>
      <c r="BG335" s="256"/>
      <c r="BH335" s="256"/>
      <c r="BI335" s="256"/>
      <c r="BJ335" s="256"/>
      <c r="BK335" s="256"/>
      <c r="BL335" s="254"/>
      <c r="BM335" s="284">
        <f t="shared" si="136"/>
        <v>0</v>
      </c>
      <c r="BS335" s="3"/>
      <c r="BT335" s="3"/>
      <c r="BU335" s="3"/>
      <c r="BV335" s="3"/>
    </row>
    <row r="336" spans="1:74" ht="12.75" customHeight="1">
      <c r="A336" s="169" t="str">
        <f t="shared" si="137"/>
        <v>E1C</v>
      </c>
      <c r="B336" s="159" t="s">
        <v>204</v>
      </c>
      <c r="C336" s="568"/>
      <c r="D336" s="492"/>
      <c r="E336" s="493"/>
      <c r="F336" s="494"/>
      <c r="G336" s="211"/>
      <c r="H336" s="498"/>
      <c r="I336" s="122" t="s">
        <v>205</v>
      </c>
      <c r="J336" s="92"/>
      <c r="K336" s="92"/>
      <c r="L336" s="92"/>
      <c r="M336" s="92"/>
      <c r="N336" s="92"/>
      <c r="O336" s="94"/>
      <c r="P336" s="92"/>
      <c r="Q336" s="92"/>
      <c r="R336" s="92"/>
      <c r="S336" s="92"/>
      <c r="T336" s="92"/>
      <c r="U336" s="94"/>
      <c r="V336" s="92"/>
      <c r="W336" s="92"/>
      <c r="X336" s="92"/>
      <c r="Y336" s="92"/>
      <c r="Z336" s="93"/>
      <c r="AA336" s="92"/>
      <c r="AB336" s="93"/>
      <c r="AC336" s="92"/>
      <c r="AD336" s="92"/>
      <c r="AE336" s="92"/>
      <c r="AF336" s="92"/>
      <c r="AG336" s="258">
        <v>18927</v>
      </c>
      <c r="AH336" s="258">
        <v>31159</v>
      </c>
      <c r="AI336" s="258">
        <v>18120</v>
      </c>
      <c r="AJ336" s="258"/>
      <c r="AK336" s="258"/>
      <c r="AL336" s="258"/>
      <c r="AM336" s="258"/>
      <c r="AN336" s="258"/>
      <c r="AO336" s="258"/>
      <c r="AP336" s="258"/>
      <c r="AQ336" s="258"/>
      <c r="AR336" s="258"/>
      <c r="AS336" s="258"/>
      <c r="AT336" s="258"/>
      <c r="AU336" s="258"/>
      <c r="AV336" s="258"/>
      <c r="AW336" s="258"/>
      <c r="AX336" s="258"/>
      <c r="AY336" s="432">
        <v>1406</v>
      </c>
      <c r="AZ336" s="433">
        <v>18120</v>
      </c>
      <c r="BA336" s="255">
        <v>2282</v>
      </c>
      <c r="BB336" s="256">
        <v>1462</v>
      </c>
      <c r="BC336" s="256">
        <v>2395</v>
      </c>
      <c r="BD336" s="256">
        <v>2158</v>
      </c>
      <c r="BE336" s="256">
        <v>1891</v>
      </c>
      <c r="BF336" s="256">
        <v>1956</v>
      </c>
      <c r="BG336" s="256">
        <v>1659</v>
      </c>
      <c r="BH336" s="256">
        <v>1503</v>
      </c>
      <c r="BI336" s="256">
        <v>1408</v>
      </c>
      <c r="BJ336" s="256">
        <v>1406</v>
      </c>
      <c r="BK336" s="256"/>
      <c r="BL336" s="254"/>
      <c r="BM336" s="255">
        <f t="shared" si="136"/>
        <v>68206</v>
      </c>
      <c r="BS336" s="3"/>
      <c r="BT336" s="3"/>
      <c r="BU336" s="3"/>
      <c r="BV336" s="3"/>
    </row>
    <row r="337" spans="1:74" ht="13.2" customHeight="1">
      <c r="A337" s="169" t="str">
        <f t="shared" si="137"/>
        <v>E15</v>
      </c>
      <c r="B337" s="159" t="str">
        <f>$B$13</f>
        <v>5</v>
      </c>
      <c r="C337" s="568"/>
      <c r="D337" s="492"/>
      <c r="E337" s="493"/>
      <c r="F337" s="494"/>
      <c r="G337" s="213"/>
      <c r="H337" s="498"/>
      <c r="I337" s="122" t="str">
        <f>$I$13</f>
        <v>OCE</v>
      </c>
      <c r="J337" s="92"/>
      <c r="K337" s="92"/>
      <c r="L337" s="92"/>
      <c r="M337" s="92"/>
      <c r="N337" s="92"/>
      <c r="O337" s="94"/>
      <c r="P337" s="92"/>
      <c r="Q337" s="92"/>
      <c r="R337" s="92"/>
      <c r="S337" s="92"/>
      <c r="T337" s="92"/>
      <c r="U337" s="94"/>
      <c r="V337" s="92"/>
      <c r="W337" s="92"/>
      <c r="X337" s="92"/>
      <c r="Y337" s="92"/>
      <c r="Z337" s="93"/>
      <c r="AA337" s="92"/>
      <c r="AB337" s="93"/>
      <c r="AC337" s="92"/>
      <c r="AD337" s="92"/>
      <c r="AE337" s="92"/>
      <c r="AF337" s="92"/>
      <c r="AG337" s="258"/>
      <c r="AH337" s="258"/>
      <c r="AI337" s="258"/>
      <c r="AJ337" s="258"/>
      <c r="AK337" s="258"/>
      <c r="AL337" s="258"/>
      <c r="AM337" s="258"/>
      <c r="AN337" s="258"/>
      <c r="AO337" s="258"/>
      <c r="AP337" s="258"/>
      <c r="AQ337" s="258"/>
      <c r="AR337" s="258"/>
      <c r="AS337" s="258"/>
      <c r="AT337" s="258"/>
      <c r="AU337" s="258"/>
      <c r="AV337" s="258"/>
      <c r="AW337" s="258"/>
      <c r="AX337" s="258"/>
      <c r="AY337" s="432"/>
      <c r="AZ337" s="433"/>
      <c r="BA337" s="255"/>
      <c r="BB337" s="256"/>
      <c r="BC337" s="256"/>
      <c r="BD337" s="256"/>
      <c r="BE337" s="256"/>
      <c r="BF337" s="256"/>
      <c r="BG337" s="256"/>
      <c r="BH337" s="256"/>
      <c r="BI337" s="256"/>
      <c r="BJ337" s="256"/>
      <c r="BK337" s="256"/>
      <c r="BL337" s="254"/>
      <c r="BM337" s="284">
        <f t="shared" si="136"/>
        <v>0</v>
      </c>
      <c r="BS337" s="3"/>
      <c r="BT337" s="3"/>
      <c r="BU337" s="3"/>
      <c r="BV337" s="3"/>
    </row>
    <row r="338" spans="1:74" ht="13.2" customHeight="1">
      <c r="A338" s="169" t="str">
        <f t="shared" si="137"/>
        <v>E16</v>
      </c>
      <c r="B338" s="159" t="str">
        <f>$B$14</f>
        <v>6</v>
      </c>
      <c r="C338" s="568"/>
      <c r="D338" s="492"/>
      <c r="E338" s="493"/>
      <c r="F338" s="494"/>
      <c r="G338" s="213"/>
      <c r="H338" s="498"/>
      <c r="I338" s="122" t="str">
        <f>$I$14</f>
        <v>MIDDLE EAS</v>
      </c>
      <c r="J338" s="92"/>
      <c r="K338" s="92"/>
      <c r="L338" s="92"/>
      <c r="M338" s="92"/>
      <c r="N338" s="92"/>
      <c r="O338" s="94"/>
      <c r="P338" s="92"/>
      <c r="Q338" s="92"/>
      <c r="R338" s="92"/>
      <c r="S338" s="92"/>
      <c r="T338" s="92"/>
      <c r="U338" s="94"/>
      <c r="V338" s="92"/>
      <c r="W338" s="92"/>
      <c r="X338" s="92"/>
      <c r="Y338" s="92"/>
      <c r="Z338" s="93"/>
      <c r="AA338" s="92"/>
      <c r="AB338" s="93"/>
      <c r="AC338" s="92"/>
      <c r="AD338" s="92"/>
      <c r="AE338" s="92"/>
      <c r="AF338" s="92"/>
      <c r="AG338" s="258"/>
      <c r="AH338" s="258"/>
      <c r="AI338" s="258"/>
      <c r="AJ338" s="258"/>
      <c r="AK338" s="258"/>
      <c r="AL338" s="258"/>
      <c r="AM338" s="258"/>
      <c r="AN338" s="258"/>
      <c r="AO338" s="258"/>
      <c r="AP338" s="258"/>
      <c r="AQ338" s="258"/>
      <c r="AR338" s="258"/>
      <c r="AS338" s="258"/>
      <c r="AT338" s="258"/>
      <c r="AU338" s="258"/>
      <c r="AV338" s="258"/>
      <c r="AW338" s="258"/>
      <c r="AX338" s="258"/>
      <c r="AY338" s="432"/>
      <c r="AZ338" s="433"/>
      <c r="BA338" s="255"/>
      <c r="BB338" s="256"/>
      <c r="BC338" s="256"/>
      <c r="BD338" s="256"/>
      <c r="BE338" s="256"/>
      <c r="BF338" s="256"/>
      <c r="BG338" s="256"/>
      <c r="BH338" s="256"/>
      <c r="BI338" s="256"/>
      <c r="BJ338" s="256"/>
      <c r="BK338" s="256"/>
      <c r="BL338" s="254"/>
      <c r="BM338" s="284">
        <f t="shared" si="136"/>
        <v>0</v>
      </c>
      <c r="BS338" s="3"/>
      <c r="BT338" s="3"/>
      <c r="BU338" s="3"/>
      <c r="BV338" s="3"/>
    </row>
    <row r="339" spans="1:74">
      <c r="A339" s="169" t="str">
        <f t="shared" si="137"/>
        <v>E17</v>
      </c>
      <c r="B339" s="159" t="str">
        <f>$B$15</f>
        <v>7</v>
      </c>
      <c r="C339" s="568"/>
      <c r="D339" s="492"/>
      <c r="E339" s="493"/>
      <c r="F339" s="494"/>
      <c r="G339" s="213"/>
      <c r="H339" s="498"/>
      <c r="I339" s="122" t="str">
        <f>$I$15</f>
        <v xml:space="preserve">AFRICA   </v>
      </c>
      <c r="J339" s="92"/>
      <c r="K339" s="92"/>
      <c r="L339" s="92"/>
      <c r="M339" s="92"/>
      <c r="N339" s="92"/>
      <c r="O339" s="94"/>
      <c r="P339" s="92"/>
      <c r="Q339" s="92"/>
      <c r="R339" s="92"/>
      <c r="S339" s="92"/>
      <c r="T339" s="92"/>
      <c r="U339" s="94"/>
      <c r="V339" s="92"/>
      <c r="W339" s="92"/>
      <c r="X339" s="92"/>
      <c r="Y339" s="92"/>
      <c r="Z339" s="93"/>
      <c r="AA339" s="92"/>
      <c r="AB339" s="93"/>
      <c r="AC339" s="92"/>
      <c r="AD339" s="92"/>
      <c r="AE339" s="92"/>
      <c r="AF339" s="92"/>
      <c r="AG339" s="258"/>
      <c r="AH339" s="258"/>
      <c r="AI339" s="258"/>
      <c r="AJ339" s="258"/>
      <c r="AK339" s="258"/>
      <c r="AL339" s="258"/>
      <c r="AM339" s="258"/>
      <c r="AN339" s="258"/>
      <c r="AO339" s="258"/>
      <c r="AP339" s="258"/>
      <c r="AQ339" s="258"/>
      <c r="AR339" s="258"/>
      <c r="AS339" s="258"/>
      <c r="AT339" s="258"/>
      <c r="AU339" s="258"/>
      <c r="AV339" s="258"/>
      <c r="AW339" s="258"/>
      <c r="AX339" s="258"/>
      <c r="AY339" s="432"/>
      <c r="AZ339" s="433"/>
      <c r="BA339" s="255"/>
      <c r="BB339" s="256"/>
      <c r="BC339" s="256"/>
      <c r="BD339" s="256"/>
      <c r="BE339" s="256"/>
      <c r="BF339" s="256"/>
      <c r="BG339" s="256"/>
      <c r="BH339" s="256"/>
      <c r="BI339" s="256"/>
      <c r="BJ339" s="256"/>
      <c r="BK339" s="256"/>
      <c r="BL339" s="254"/>
      <c r="BM339" s="284">
        <f t="shared" si="136"/>
        <v>0</v>
      </c>
      <c r="BS339" s="3"/>
      <c r="BT339" s="3"/>
      <c r="BU339" s="3"/>
      <c r="BV339" s="3"/>
    </row>
    <row r="340" spans="1:74" ht="14.4" thickBot="1">
      <c r="A340" s="169" t="str">
        <f t="shared" si="137"/>
        <v>E1Z</v>
      </c>
      <c r="B340" s="159" t="str">
        <f>$B$16</f>
        <v>Z</v>
      </c>
      <c r="C340" s="568"/>
      <c r="D340" s="495"/>
      <c r="E340" s="496"/>
      <c r="F340" s="497"/>
      <c r="G340" s="208"/>
      <c r="H340" s="499"/>
      <c r="I340" s="128" t="str">
        <f>$I$16</f>
        <v>Others</v>
      </c>
      <c r="J340" s="90"/>
      <c r="K340" s="90"/>
      <c r="L340" s="90"/>
      <c r="M340" s="90"/>
      <c r="N340" s="90"/>
      <c r="O340" s="102"/>
      <c r="P340" s="90"/>
      <c r="Q340" s="90"/>
      <c r="R340" s="90"/>
      <c r="S340" s="90"/>
      <c r="T340" s="90"/>
      <c r="U340" s="102"/>
      <c r="V340" s="90"/>
      <c r="W340" s="90"/>
      <c r="X340" s="90"/>
      <c r="Y340" s="90"/>
      <c r="Z340" s="91"/>
      <c r="AA340" s="90"/>
      <c r="AB340" s="91"/>
      <c r="AC340" s="90"/>
      <c r="AD340" s="90"/>
      <c r="AE340" s="90"/>
      <c r="AF340" s="90"/>
      <c r="AG340" s="259"/>
      <c r="AH340" s="259"/>
      <c r="AI340" s="259"/>
      <c r="AJ340" s="259"/>
      <c r="AK340" s="259"/>
      <c r="AL340" s="259"/>
      <c r="AM340" s="259"/>
      <c r="AN340" s="259"/>
      <c r="AO340" s="259"/>
      <c r="AP340" s="259"/>
      <c r="AQ340" s="259"/>
      <c r="AR340" s="259"/>
      <c r="AS340" s="259"/>
      <c r="AT340" s="259"/>
      <c r="AU340" s="259"/>
      <c r="AV340" s="259"/>
      <c r="AW340" s="259"/>
      <c r="AX340" s="259"/>
      <c r="AY340" s="434"/>
      <c r="AZ340" s="435"/>
      <c r="BA340" s="262"/>
      <c r="BB340" s="263"/>
      <c r="BC340" s="263"/>
      <c r="BD340" s="263"/>
      <c r="BE340" s="263"/>
      <c r="BF340" s="263"/>
      <c r="BG340" s="263"/>
      <c r="BH340" s="263"/>
      <c r="BI340" s="263"/>
      <c r="BJ340" s="263"/>
      <c r="BK340" s="263"/>
      <c r="BL340" s="261"/>
      <c r="BM340" s="287">
        <f t="shared" si="136"/>
        <v>0</v>
      </c>
      <c r="BS340" s="3"/>
      <c r="BT340" s="3"/>
      <c r="BU340" s="3"/>
      <c r="BV340" s="3"/>
    </row>
    <row r="341" spans="1:74" ht="12.75" customHeight="1">
      <c r="A341" s="157" t="s">
        <v>10</v>
      </c>
      <c r="B341" s="168" t="s">
        <v>278</v>
      </c>
      <c r="C341" s="568"/>
      <c r="D341" s="500" t="s">
        <v>279</v>
      </c>
      <c r="E341" s="501"/>
      <c r="F341" s="502"/>
      <c r="G341" s="486" t="s">
        <v>64</v>
      </c>
      <c r="H341" s="487"/>
      <c r="I341" s="487"/>
      <c r="J341" s="15">
        <f t="shared" ref="J341:AO341" si="139">J343+J342</f>
        <v>0</v>
      </c>
      <c r="K341" s="15">
        <f t="shared" si="139"/>
        <v>0</v>
      </c>
      <c r="L341" s="15">
        <f t="shared" si="139"/>
        <v>0</v>
      </c>
      <c r="M341" s="15">
        <f t="shared" si="139"/>
        <v>0</v>
      </c>
      <c r="N341" s="15">
        <f t="shared" si="139"/>
        <v>0</v>
      </c>
      <c r="O341" s="15">
        <f t="shared" si="139"/>
        <v>0</v>
      </c>
      <c r="P341" s="15">
        <f t="shared" si="139"/>
        <v>0</v>
      </c>
      <c r="Q341" s="15">
        <f t="shared" si="139"/>
        <v>0</v>
      </c>
      <c r="R341" s="15">
        <f t="shared" si="139"/>
        <v>0</v>
      </c>
      <c r="S341" s="15">
        <f t="shared" si="139"/>
        <v>0</v>
      </c>
      <c r="T341" s="15">
        <f t="shared" si="139"/>
        <v>0</v>
      </c>
      <c r="U341" s="15">
        <f t="shared" si="139"/>
        <v>0</v>
      </c>
      <c r="V341" s="15">
        <f t="shared" si="139"/>
        <v>0</v>
      </c>
      <c r="W341" s="15">
        <f t="shared" si="139"/>
        <v>0</v>
      </c>
      <c r="X341" s="15">
        <f t="shared" si="139"/>
        <v>0</v>
      </c>
      <c r="Y341" s="15">
        <f t="shared" si="139"/>
        <v>0</v>
      </c>
      <c r="Z341" s="15">
        <f t="shared" si="139"/>
        <v>0</v>
      </c>
      <c r="AA341" s="15">
        <f t="shared" si="139"/>
        <v>0</v>
      </c>
      <c r="AB341" s="15">
        <f t="shared" si="139"/>
        <v>0</v>
      </c>
      <c r="AC341" s="15">
        <f t="shared" si="139"/>
        <v>0</v>
      </c>
      <c r="AD341" s="15">
        <f t="shared" si="139"/>
        <v>0</v>
      </c>
      <c r="AE341" s="15">
        <f t="shared" si="139"/>
        <v>0</v>
      </c>
      <c r="AF341" s="15">
        <f t="shared" si="139"/>
        <v>0</v>
      </c>
      <c r="AG341" s="278">
        <f t="shared" si="139"/>
        <v>0</v>
      </c>
      <c r="AH341" s="278">
        <f t="shared" si="139"/>
        <v>4010</v>
      </c>
      <c r="AI341" s="278">
        <f t="shared" si="139"/>
        <v>2972</v>
      </c>
      <c r="AJ341" s="278">
        <f t="shared" si="139"/>
        <v>0</v>
      </c>
      <c r="AK341" s="278">
        <f t="shared" si="139"/>
        <v>0</v>
      </c>
      <c r="AL341" s="278">
        <f t="shared" si="139"/>
        <v>0</v>
      </c>
      <c r="AM341" s="278">
        <f t="shared" si="139"/>
        <v>0</v>
      </c>
      <c r="AN341" s="278">
        <f t="shared" si="139"/>
        <v>0</v>
      </c>
      <c r="AO341" s="278">
        <f t="shared" si="139"/>
        <v>0</v>
      </c>
      <c r="AP341" s="278">
        <f t="shared" ref="AP341:BL341" si="140">AP343+AP342</f>
        <v>0</v>
      </c>
      <c r="AQ341" s="278">
        <f t="shared" si="140"/>
        <v>0</v>
      </c>
      <c r="AR341" s="278">
        <f t="shared" si="140"/>
        <v>0</v>
      </c>
      <c r="AS341" s="278">
        <f t="shared" si="140"/>
        <v>0</v>
      </c>
      <c r="AT341" s="278">
        <f t="shared" si="140"/>
        <v>0</v>
      </c>
      <c r="AU341" s="278">
        <f t="shared" si="140"/>
        <v>0</v>
      </c>
      <c r="AV341" s="278">
        <f t="shared" si="140"/>
        <v>0</v>
      </c>
      <c r="AW341" s="278">
        <f t="shared" si="140"/>
        <v>0</v>
      </c>
      <c r="AX341" s="278">
        <f t="shared" si="140"/>
        <v>0</v>
      </c>
      <c r="AY341" s="15">
        <f t="shared" si="140"/>
        <v>49</v>
      </c>
      <c r="AZ341" s="438">
        <f t="shared" si="140"/>
        <v>2972</v>
      </c>
      <c r="BA341" s="277">
        <f t="shared" si="140"/>
        <v>439</v>
      </c>
      <c r="BB341" s="278">
        <f t="shared" si="140"/>
        <v>268</v>
      </c>
      <c r="BC341" s="278">
        <f t="shared" si="140"/>
        <v>448</v>
      </c>
      <c r="BD341" s="278">
        <f t="shared" si="140"/>
        <v>317</v>
      </c>
      <c r="BE341" s="278">
        <f t="shared" si="140"/>
        <v>471</v>
      </c>
      <c r="BF341" s="278">
        <f t="shared" si="140"/>
        <v>303</v>
      </c>
      <c r="BG341" s="278">
        <f t="shared" si="140"/>
        <v>294</v>
      </c>
      <c r="BH341" s="278">
        <f t="shared" si="140"/>
        <v>290</v>
      </c>
      <c r="BI341" s="278">
        <f t="shared" si="140"/>
        <v>93</v>
      </c>
      <c r="BJ341" s="278">
        <f t="shared" si="140"/>
        <v>49</v>
      </c>
      <c r="BK341" s="278">
        <f t="shared" si="140"/>
        <v>0</v>
      </c>
      <c r="BL341" s="276">
        <f t="shared" si="140"/>
        <v>0</v>
      </c>
      <c r="BM341" s="288">
        <f t="shared" si="114"/>
        <v>6982</v>
      </c>
      <c r="BS341" s="3"/>
      <c r="BT341" s="3"/>
      <c r="BU341" s="3"/>
      <c r="BV341" s="3"/>
    </row>
    <row r="342" spans="1:74" ht="13.2" customHeight="1">
      <c r="A342" s="169" t="str">
        <f>B$341&amp;B342</f>
        <v>E29</v>
      </c>
      <c r="B342" s="159" t="str">
        <f>$B$6</f>
        <v>9</v>
      </c>
      <c r="C342" s="568"/>
      <c r="D342" s="492"/>
      <c r="E342" s="493"/>
      <c r="F342" s="494"/>
      <c r="G342" s="210"/>
      <c r="H342" s="488" t="s">
        <v>63</v>
      </c>
      <c r="I342" s="489"/>
      <c r="J342" s="12"/>
      <c r="K342" s="12"/>
      <c r="L342" s="12"/>
      <c r="M342" s="12"/>
      <c r="N342" s="12"/>
      <c r="O342" s="13"/>
      <c r="P342" s="12"/>
      <c r="Q342" s="12"/>
      <c r="R342" s="12"/>
      <c r="S342" s="12"/>
      <c r="T342" s="12"/>
      <c r="U342" s="13"/>
      <c r="V342" s="12"/>
      <c r="W342" s="12"/>
      <c r="X342" s="12"/>
      <c r="Y342" s="12"/>
      <c r="Z342" s="14"/>
      <c r="AA342" s="14"/>
      <c r="AB342" s="14"/>
      <c r="AC342" s="14"/>
      <c r="AD342" s="14"/>
      <c r="AE342" s="14"/>
      <c r="AF342" s="14"/>
      <c r="AG342" s="244"/>
      <c r="AH342" s="244"/>
      <c r="AI342" s="244"/>
      <c r="AJ342" s="244"/>
      <c r="AK342" s="244"/>
      <c r="AL342" s="244"/>
      <c r="AM342" s="244"/>
      <c r="AN342" s="244"/>
      <c r="AO342" s="244"/>
      <c r="AP342" s="244"/>
      <c r="AQ342" s="244"/>
      <c r="AR342" s="244"/>
      <c r="AS342" s="244"/>
      <c r="AT342" s="244"/>
      <c r="AU342" s="244"/>
      <c r="AV342" s="244"/>
      <c r="AW342" s="244"/>
      <c r="AX342" s="245"/>
      <c r="AY342" s="436"/>
      <c r="AZ342" s="437"/>
      <c r="BA342" s="267"/>
      <c r="BB342" s="268"/>
      <c r="BC342" s="268"/>
      <c r="BD342" s="268"/>
      <c r="BE342" s="268"/>
      <c r="BF342" s="268"/>
      <c r="BG342" s="268"/>
      <c r="BH342" s="268"/>
      <c r="BI342" s="268"/>
      <c r="BJ342" s="268"/>
      <c r="BK342" s="268"/>
      <c r="BL342" s="266"/>
      <c r="BM342" s="272">
        <f t="shared" si="114"/>
        <v>0</v>
      </c>
      <c r="BS342" s="3"/>
      <c r="BT342" s="3"/>
      <c r="BU342" s="3"/>
      <c r="BV342" s="3"/>
    </row>
    <row r="343" spans="1:74" ht="13.2" customHeight="1">
      <c r="A343" s="169"/>
      <c r="C343" s="568"/>
      <c r="D343" s="492"/>
      <c r="E343" s="493"/>
      <c r="F343" s="494"/>
      <c r="G343" s="211"/>
      <c r="H343" s="490" t="s">
        <v>62</v>
      </c>
      <c r="I343" s="491"/>
      <c r="J343" s="33">
        <f t="shared" ref="J343:AO343" si="141">SUM(J344:J352)</f>
        <v>0</v>
      </c>
      <c r="K343" s="33">
        <f t="shared" si="141"/>
        <v>0</v>
      </c>
      <c r="L343" s="33">
        <f t="shared" si="141"/>
        <v>0</v>
      </c>
      <c r="M343" s="33">
        <f t="shared" si="141"/>
        <v>0</v>
      </c>
      <c r="N343" s="33">
        <f t="shared" si="141"/>
        <v>0</v>
      </c>
      <c r="O343" s="36">
        <f t="shared" si="141"/>
        <v>0</v>
      </c>
      <c r="P343" s="33">
        <f t="shared" si="141"/>
        <v>0</v>
      </c>
      <c r="Q343" s="33">
        <f t="shared" si="141"/>
        <v>0</v>
      </c>
      <c r="R343" s="33">
        <f t="shared" si="141"/>
        <v>0</v>
      </c>
      <c r="S343" s="34">
        <f t="shared" si="141"/>
        <v>0</v>
      </c>
      <c r="T343" s="33">
        <f t="shared" si="141"/>
        <v>0</v>
      </c>
      <c r="U343" s="35">
        <f t="shared" si="141"/>
        <v>0</v>
      </c>
      <c r="V343" s="33">
        <f t="shared" si="141"/>
        <v>0</v>
      </c>
      <c r="W343" s="33">
        <f t="shared" si="141"/>
        <v>0</v>
      </c>
      <c r="X343" s="34">
        <f t="shared" si="141"/>
        <v>0</v>
      </c>
      <c r="Y343" s="33">
        <f t="shared" si="141"/>
        <v>0</v>
      </c>
      <c r="Z343" s="34">
        <f t="shared" si="141"/>
        <v>0</v>
      </c>
      <c r="AA343" s="34">
        <f t="shared" si="141"/>
        <v>0</v>
      </c>
      <c r="AB343" s="34">
        <f t="shared" si="141"/>
        <v>0</v>
      </c>
      <c r="AC343" s="34">
        <f t="shared" si="141"/>
        <v>0</v>
      </c>
      <c r="AD343" s="34">
        <f t="shared" si="141"/>
        <v>0</v>
      </c>
      <c r="AE343" s="34">
        <f t="shared" si="141"/>
        <v>0</v>
      </c>
      <c r="AF343" s="34">
        <f t="shared" si="141"/>
        <v>0</v>
      </c>
      <c r="AG343" s="295">
        <f t="shared" si="141"/>
        <v>0</v>
      </c>
      <c r="AH343" s="295">
        <f t="shared" si="141"/>
        <v>4010</v>
      </c>
      <c r="AI343" s="295">
        <f t="shared" si="141"/>
        <v>2972</v>
      </c>
      <c r="AJ343" s="295">
        <f t="shared" si="141"/>
        <v>0</v>
      </c>
      <c r="AK343" s="295">
        <f t="shared" si="141"/>
        <v>0</v>
      </c>
      <c r="AL343" s="295">
        <f t="shared" si="141"/>
        <v>0</v>
      </c>
      <c r="AM343" s="295">
        <f t="shared" si="141"/>
        <v>0</v>
      </c>
      <c r="AN343" s="295">
        <f t="shared" si="141"/>
        <v>0</v>
      </c>
      <c r="AO343" s="295">
        <f t="shared" si="141"/>
        <v>0</v>
      </c>
      <c r="AP343" s="295">
        <f t="shared" ref="AP343:BL343" si="142">SUM(AP344:AP352)</f>
        <v>0</v>
      </c>
      <c r="AQ343" s="295">
        <f t="shared" si="142"/>
        <v>0</v>
      </c>
      <c r="AR343" s="295">
        <f t="shared" si="142"/>
        <v>0</v>
      </c>
      <c r="AS343" s="295">
        <f t="shared" si="142"/>
        <v>0</v>
      </c>
      <c r="AT343" s="295">
        <f t="shared" si="142"/>
        <v>0</v>
      </c>
      <c r="AU343" s="295">
        <f t="shared" si="142"/>
        <v>0</v>
      </c>
      <c r="AV343" s="295">
        <f t="shared" si="142"/>
        <v>0</v>
      </c>
      <c r="AW343" s="295">
        <f t="shared" si="142"/>
        <v>0</v>
      </c>
      <c r="AX343" s="295">
        <f t="shared" si="142"/>
        <v>0</v>
      </c>
      <c r="AY343" s="26">
        <f t="shared" si="142"/>
        <v>49</v>
      </c>
      <c r="AZ343" s="439">
        <f t="shared" si="142"/>
        <v>2972</v>
      </c>
      <c r="BA343" s="281">
        <f t="shared" si="142"/>
        <v>439</v>
      </c>
      <c r="BB343" s="282">
        <f t="shared" si="142"/>
        <v>268</v>
      </c>
      <c r="BC343" s="282">
        <f t="shared" si="142"/>
        <v>448</v>
      </c>
      <c r="BD343" s="282">
        <f t="shared" si="142"/>
        <v>317</v>
      </c>
      <c r="BE343" s="282">
        <f t="shared" si="142"/>
        <v>471</v>
      </c>
      <c r="BF343" s="282">
        <f t="shared" si="142"/>
        <v>303</v>
      </c>
      <c r="BG343" s="282">
        <f t="shared" si="142"/>
        <v>294</v>
      </c>
      <c r="BH343" s="282">
        <f t="shared" si="142"/>
        <v>290</v>
      </c>
      <c r="BI343" s="282">
        <f t="shared" si="142"/>
        <v>93</v>
      </c>
      <c r="BJ343" s="282">
        <f t="shared" si="142"/>
        <v>49</v>
      </c>
      <c r="BK343" s="282">
        <f t="shared" si="142"/>
        <v>0</v>
      </c>
      <c r="BL343" s="280">
        <f t="shared" si="142"/>
        <v>0</v>
      </c>
      <c r="BM343" s="281">
        <f t="shared" si="114"/>
        <v>6982</v>
      </c>
      <c r="BS343" s="3"/>
      <c r="BT343" s="3"/>
      <c r="BU343" s="3"/>
      <c r="BV343" s="3"/>
    </row>
    <row r="344" spans="1:74" ht="13.2" customHeight="1">
      <c r="A344" s="169" t="str">
        <f t="shared" ref="A344:A352" si="143">B$341&amp;B344</f>
        <v>E21</v>
      </c>
      <c r="B344" s="159" t="str">
        <f>$B$8</f>
        <v>1</v>
      </c>
      <c r="C344" s="568"/>
      <c r="D344" s="492"/>
      <c r="E344" s="493"/>
      <c r="F344" s="494"/>
      <c r="G344" s="213"/>
      <c r="H344" s="210"/>
      <c r="I344" s="127" t="str">
        <f>$I$8</f>
        <v>N.AMERICA</v>
      </c>
      <c r="J344" s="20"/>
      <c r="K344" s="20"/>
      <c r="L344" s="20"/>
      <c r="M344" s="20"/>
      <c r="N344" s="20"/>
      <c r="O344" s="28"/>
      <c r="P344" s="20"/>
      <c r="Q344" s="20"/>
      <c r="R344" s="20"/>
      <c r="S344" s="20"/>
      <c r="T344" s="20"/>
      <c r="U344" s="28"/>
      <c r="V344" s="20"/>
      <c r="W344" s="20"/>
      <c r="X344" s="20"/>
      <c r="Y344" s="20"/>
      <c r="Z344" s="21"/>
      <c r="AA344" s="21"/>
      <c r="AB344" s="21"/>
      <c r="AC344" s="21"/>
      <c r="AD344" s="21"/>
      <c r="AE344" s="21"/>
      <c r="AF344" s="21"/>
      <c r="AG344" s="248"/>
      <c r="AH344" s="248"/>
      <c r="AI344" s="248"/>
      <c r="AJ344" s="248"/>
      <c r="AK344" s="248"/>
      <c r="AL344" s="248"/>
      <c r="AM344" s="248"/>
      <c r="AN344" s="248"/>
      <c r="AO344" s="248"/>
      <c r="AP344" s="248"/>
      <c r="AQ344" s="248"/>
      <c r="AR344" s="248"/>
      <c r="AS344" s="248"/>
      <c r="AT344" s="248"/>
      <c r="AU344" s="248"/>
      <c r="AV344" s="248"/>
      <c r="AW344" s="248"/>
      <c r="AX344" s="248"/>
      <c r="AY344" s="430"/>
      <c r="AZ344" s="431"/>
      <c r="BA344" s="250"/>
      <c r="BB344" s="251"/>
      <c r="BC344" s="251"/>
      <c r="BD344" s="251"/>
      <c r="BE344" s="251"/>
      <c r="BF344" s="251"/>
      <c r="BG344" s="251"/>
      <c r="BH344" s="251"/>
      <c r="BI344" s="251"/>
      <c r="BJ344" s="251"/>
      <c r="BK344" s="251"/>
      <c r="BL344" s="249"/>
      <c r="BM344" s="290">
        <f t="shared" si="114"/>
        <v>0</v>
      </c>
      <c r="BS344" s="3"/>
      <c r="BT344" s="3"/>
      <c r="BU344" s="3"/>
      <c r="BV344" s="3"/>
    </row>
    <row r="345" spans="1:74" ht="13.2" customHeight="1">
      <c r="A345" s="169" t="str">
        <f t="shared" si="143"/>
        <v>E22</v>
      </c>
      <c r="B345" s="159" t="str">
        <f>$B$9</f>
        <v>2</v>
      </c>
      <c r="C345" s="568"/>
      <c r="D345" s="492"/>
      <c r="E345" s="493"/>
      <c r="F345" s="494"/>
      <c r="G345" s="213"/>
      <c r="H345" s="210"/>
      <c r="I345" s="122" t="str">
        <f>$I$9</f>
        <v>CS.AMERICA</v>
      </c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3"/>
      <c r="AA345" s="93"/>
      <c r="AB345" s="93"/>
      <c r="AC345" s="93"/>
      <c r="AD345" s="93"/>
      <c r="AE345" s="93"/>
      <c r="AF345" s="93"/>
      <c r="AG345" s="253"/>
      <c r="AH345" s="253"/>
      <c r="AI345" s="253"/>
      <c r="AJ345" s="253"/>
      <c r="AK345" s="253"/>
      <c r="AL345" s="253"/>
      <c r="AM345" s="253"/>
      <c r="AN345" s="253"/>
      <c r="AO345" s="253"/>
      <c r="AP345" s="253"/>
      <c r="AQ345" s="253"/>
      <c r="AR345" s="253"/>
      <c r="AS345" s="253"/>
      <c r="AT345" s="253"/>
      <c r="AU345" s="253"/>
      <c r="AV345" s="253"/>
      <c r="AW345" s="253"/>
      <c r="AX345" s="253"/>
      <c r="AY345" s="432"/>
      <c r="AZ345" s="433"/>
      <c r="BA345" s="255"/>
      <c r="BB345" s="256"/>
      <c r="BC345" s="256"/>
      <c r="BD345" s="256"/>
      <c r="BE345" s="256"/>
      <c r="BF345" s="256"/>
      <c r="BG345" s="256"/>
      <c r="BH345" s="256"/>
      <c r="BI345" s="256"/>
      <c r="BJ345" s="256"/>
      <c r="BK345" s="256"/>
      <c r="BL345" s="254"/>
      <c r="BM345" s="284">
        <f t="shared" si="114"/>
        <v>0</v>
      </c>
      <c r="BS345" s="3"/>
      <c r="BT345" s="3"/>
      <c r="BU345" s="3"/>
      <c r="BV345" s="3"/>
    </row>
    <row r="346" spans="1:74" ht="13.2" customHeight="1">
      <c r="A346" s="169" t="str">
        <f t="shared" si="143"/>
        <v>E23</v>
      </c>
      <c r="B346" s="159" t="str">
        <f>$B$10</f>
        <v>3</v>
      </c>
      <c r="C346" s="568"/>
      <c r="D346" s="492"/>
      <c r="E346" s="493"/>
      <c r="F346" s="494"/>
      <c r="G346" s="205"/>
      <c r="H346" s="498"/>
      <c r="I346" s="122" t="str">
        <f>$I$10</f>
        <v>Europe</v>
      </c>
      <c r="J346" s="92"/>
      <c r="K346" s="92"/>
      <c r="L346" s="92"/>
      <c r="M346" s="92"/>
      <c r="N346" s="92"/>
      <c r="O346" s="94"/>
      <c r="P346" s="92"/>
      <c r="Q346" s="92"/>
      <c r="R346" s="92"/>
      <c r="S346" s="92"/>
      <c r="T346" s="92"/>
      <c r="U346" s="94"/>
      <c r="V346" s="92"/>
      <c r="W346" s="92"/>
      <c r="X346" s="92"/>
      <c r="Y346" s="92"/>
      <c r="Z346" s="93"/>
      <c r="AA346" s="93"/>
      <c r="AB346" s="93"/>
      <c r="AC346" s="93"/>
      <c r="AD346" s="93"/>
      <c r="AE346" s="93"/>
      <c r="AF346" s="93"/>
      <c r="AG346" s="253"/>
      <c r="AH346" s="253"/>
      <c r="AI346" s="253"/>
      <c r="AJ346" s="253"/>
      <c r="AK346" s="253"/>
      <c r="AL346" s="253"/>
      <c r="AM346" s="253"/>
      <c r="AN346" s="253"/>
      <c r="AO346" s="253"/>
      <c r="AP346" s="253"/>
      <c r="AQ346" s="253"/>
      <c r="AR346" s="253"/>
      <c r="AS346" s="253"/>
      <c r="AT346" s="253"/>
      <c r="AU346" s="253"/>
      <c r="AV346" s="253"/>
      <c r="AW346" s="253"/>
      <c r="AX346" s="253"/>
      <c r="AY346" s="432"/>
      <c r="AZ346" s="433"/>
      <c r="BA346" s="255"/>
      <c r="BB346" s="256"/>
      <c r="BC346" s="256"/>
      <c r="BD346" s="256"/>
      <c r="BE346" s="256"/>
      <c r="BF346" s="256"/>
      <c r="BG346" s="256"/>
      <c r="BH346" s="256"/>
      <c r="BI346" s="256"/>
      <c r="BJ346" s="256"/>
      <c r="BK346" s="256"/>
      <c r="BL346" s="254"/>
      <c r="BM346" s="284">
        <f t="shared" si="114"/>
        <v>0</v>
      </c>
      <c r="BS346" s="3"/>
      <c r="BT346" s="3"/>
      <c r="BU346" s="3"/>
      <c r="BV346" s="3"/>
    </row>
    <row r="347" spans="1:74" ht="13.2" customHeight="1">
      <c r="A347" s="169" t="str">
        <f t="shared" si="143"/>
        <v>E24</v>
      </c>
      <c r="B347" s="159" t="str">
        <f>$B$11</f>
        <v>4</v>
      </c>
      <c r="C347" s="568"/>
      <c r="D347" s="492"/>
      <c r="E347" s="493"/>
      <c r="F347" s="494"/>
      <c r="G347" s="211"/>
      <c r="H347" s="498"/>
      <c r="I347" s="122" t="str">
        <f>$I$11</f>
        <v>ASIA</v>
      </c>
      <c r="J347" s="92"/>
      <c r="K347" s="92"/>
      <c r="L347" s="92"/>
      <c r="M347" s="92"/>
      <c r="N347" s="92"/>
      <c r="O347" s="94"/>
      <c r="P347" s="92"/>
      <c r="Q347" s="92"/>
      <c r="R347" s="92"/>
      <c r="S347" s="92"/>
      <c r="T347" s="92"/>
      <c r="U347" s="94"/>
      <c r="V347" s="92"/>
      <c r="W347" s="92"/>
      <c r="X347" s="92"/>
      <c r="Y347" s="92"/>
      <c r="Z347" s="93"/>
      <c r="AA347" s="92"/>
      <c r="AB347" s="93"/>
      <c r="AC347" s="92"/>
      <c r="AD347" s="92"/>
      <c r="AE347" s="92"/>
      <c r="AF347" s="92"/>
      <c r="AG347" s="258"/>
      <c r="AH347" s="258"/>
      <c r="AI347" s="258"/>
      <c r="AJ347" s="258"/>
      <c r="AK347" s="258"/>
      <c r="AL347" s="258"/>
      <c r="AM347" s="258"/>
      <c r="AN347" s="258"/>
      <c r="AO347" s="258"/>
      <c r="AP347" s="258"/>
      <c r="AQ347" s="258"/>
      <c r="AR347" s="258"/>
      <c r="AS347" s="258"/>
      <c r="AT347" s="258"/>
      <c r="AU347" s="258"/>
      <c r="AV347" s="258"/>
      <c r="AW347" s="258"/>
      <c r="AX347" s="258"/>
      <c r="AY347" s="432"/>
      <c r="AZ347" s="433"/>
      <c r="BA347" s="255"/>
      <c r="BB347" s="256"/>
      <c r="BC347" s="256"/>
      <c r="BD347" s="256"/>
      <c r="BE347" s="256"/>
      <c r="BF347" s="256"/>
      <c r="BG347" s="256"/>
      <c r="BH347" s="256"/>
      <c r="BI347" s="256"/>
      <c r="BJ347" s="256"/>
      <c r="BK347" s="256"/>
      <c r="BL347" s="254"/>
      <c r="BM347" s="284">
        <f t="shared" si="114"/>
        <v>0</v>
      </c>
      <c r="BS347" s="3"/>
      <c r="BT347" s="3"/>
      <c r="BU347" s="3"/>
      <c r="BV347" s="3"/>
    </row>
    <row r="348" spans="1:74" ht="12.75" customHeight="1">
      <c r="A348" s="169" t="str">
        <f t="shared" si="143"/>
        <v>E2C</v>
      </c>
      <c r="B348" s="159" t="s">
        <v>204</v>
      </c>
      <c r="C348" s="568"/>
      <c r="D348" s="492"/>
      <c r="E348" s="493"/>
      <c r="F348" s="494"/>
      <c r="G348" s="211"/>
      <c r="H348" s="498"/>
      <c r="I348" s="122" t="s">
        <v>205</v>
      </c>
      <c r="J348" s="92"/>
      <c r="K348" s="92"/>
      <c r="L348" s="92"/>
      <c r="M348" s="92"/>
      <c r="N348" s="92"/>
      <c r="O348" s="94"/>
      <c r="P348" s="92"/>
      <c r="Q348" s="92"/>
      <c r="R348" s="92"/>
      <c r="S348" s="92"/>
      <c r="T348" s="92"/>
      <c r="U348" s="94"/>
      <c r="V348" s="92"/>
      <c r="W348" s="92"/>
      <c r="X348" s="92"/>
      <c r="Y348" s="92"/>
      <c r="Z348" s="93"/>
      <c r="AA348" s="92"/>
      <c r="AB348" s="93"/>
      <c r="AC348" s="92"/>
      <c r="AD348" s="92"/>
      <c r="AE348" s="92"/>
      <c r="AF348" s="92"/>
      <c r="AG348" s="258"/>
      <c r="AH348" s="258">
        <v>4010</v>
      </c>
      <c r="AI348" s="258">
        <v>2972</v>
      </c>
      <c r="AJ348" s="258"/>
      <c r="AK348" s="258"/>
      <c r="AL348" s="258"/>
      <c r="AM348" s="258"/>
      <c r="AN348" s="258"/>
      <c r="AO348" s="258"/>
      <c r="AP348" s="258"/>
      <c r="AQ348" s="258"/>
      <c r="AR348" s="258"/>
      <c r="AS348" s="258"/>
      <c r="AT348" s="258"/>
      <c r="AU348" s="258"/>
      <c r="AV348" s="258"/>
      <c r="AW348" s="258"/>
      <c r="AX348" s="258"/>
      <c r="AY348" s="432">
        <v>49</v>
      </c>
      <c r="AZ348" s="433">
        <v>2972</v>
      </c>
      <c r="BA348" s="255">
        <v>439</v>
      </c>
      <c r="BB348" s="256">
        <v>268</v>
      </c>
      <c r="BC348" s="256">
        <v>448</v>
      </c>
      <c r="BD348" s="256">
        <v>317</v>
      </c>
      <c r="BE348" s="256">
        <v>471</v>
      </c>
      <c r="BF348" s="256">
        <v>303</v>
      </c>
      <c r="BG348" s="256">
        <v>294</v>
      </c>
      <c r="BH348" s="256">
        <v>290</v>
      </c>
      <c r="BI348" s="256">
        <v>93</v>
      </c>
      <c r="BJ348" s="256">
        <v>49</v>
      </c>
      <c r="BK348" s="256"/>
      <c r="BL348" s="254"/>
      <c r="BM348" s="255">
        <f>SUM(J348:AX348)</f>
        <v>6982</v>
      </c>
      <c r="BS348" s="3"/>
      <c r="BT348" s="3"/>
      <c r="BU348" s="3"/>
      <c r="BV348" s="3"/>
    </row>
    <row r="349" spans="1:74" ht="13.2" customHeight="1">
      <c r="A349" s="169" t="str">
        <f t="shared" si="143"/>
        <v>E25</v>
      </c>
      <c r="B349" s="159" t="str">
        <f>$B$13</f>
        <v>5</v>
      </c>
      <c r="C349" s="568"/>
      <c r="D349" s="492"/>
      <c r="E349" s="493"/>
      <c r="F349" s="494"/>
      <c r="G349" s="213"/>
      <c r="H349" s="498"/>
      <c r="I349" s="122" t="str">
        <f>$I$13</f>
        <v>OCE</v>
      </c>
      <c r="J349" s="92"/>
      <c r="K349" s="92"/>
      <c r="L349" s="92"/>
      <c r="M349" s="92"/>
      <c r="N349" s="92"/>
      <c r="O349" s="94"/>
      <c r="P349" s="92"/>
      <c r="Q349" s="92"/>
      <c r="R349" s="92"/>
      <c r="S349" s="92"/>
      <c r="T349" s="92"/>
      <c r="U349" s="94"/>
      <c r="V349" s="92"/>
      <c r="W349" s="92"/>
      <c r="X349" s="92"/>
      <c r="Y349" s="92"/>
      <c r="Z349" s="93"/>
      <c r="AA349" s="92"/>
      <c r="AB349" s="93"/>
      <c r="AC349" s="92"/>
      <c r="AD349" s="92"/>
      <c r="AE349" s="92"/>
      <c r="AF349" s="92"/>
      <c r="AG349" s="258"/>
      <c r="AH349" s="258"/>
      <c r="AI349" s="258"/>
      <c r="AJ349" s="258"/>
      <c r="AK349" s="258"/>
      <c r="AL349" s="258"/>
      <c r="AM349" s="258"/>
      <c r="AN349" s="258"/>
      <c r="AO349" s="258"/>
      <c r="AP349" s="258"/>
      <c r="AQ349" s="258"/>
      <c r="AR349" s="258"/>
      <c r="AS349" s="258"/>
      <c r="AT349" s="258"/>
      <c r="AU349" s="258"/>
      <c r="AV349" s="258"/>
      <c r="AW349" s="258"/>
      <c r="AX349" s="258"/>
      <c r="AY349" s="432"/>
      <c r="AZ349" s="433"/>
      <c r="BA349" s="255"/>
      <c r="BB349" s="256"/>
      <c r="BC349" s="256"/>
      <c r="BD349" s="256"/>
      <c r="BE349" s="256"/>
      <c r="BF349" s="256"/>
      <c r="BG349" s="256"/>
      <c r="BH349" s="256"/>
      <c r="BI349" s="256"/>
      <c r="BJ349" s="256"/>
      <c r="BK349" s="256"/>
      <c r="BL349" s="254"/>
      <c r="BM349" s="284">
        <f t="shared" si="114"/>
        <v>0</v>
      </c>
      <c r="BS349" s="3"/>
      <c r="BT349" s="3"/>
      <c r="BU349" s="3"/>
      <c r="BV349" s="3"/>
    </row>
    <row r="350" spans="1:74">
      <c r="A350" s="169" t="str">
        <f t="shared" si="143"/>
        <v>E26</v>
      </c>
      <c r="B350" s="159" t="str">
        <f>$B$14</f>
        <v>6</v>
      </c>
      <c r="C350" s="568"/>
      <c r="D350" s="492"/>
      <c r="E350" s="493"/>
      <c r="F350" s="494"/>
      <c r="G350" s="213"/>
      <c r="H350" s="498"/>
      <c r="I350" s="122" t="str">
        <f>$I$14</f>
        <v>MIDDLE EAS</v>
      </c>
      <c r="J350" s="92"/>
      <c r="K350" s="92"/>
      <c r="L350" s="92"/>
      <c r="M350" s="92"/>
      <c r="N350" s="92"/>
      <c r="O350" s="94"/>
      <c r="P350" s="92"/>
      <c r="Q350" s="92"/>
      <c r="R350" s="92"/>
      <c r="S350" s="92"/>
      <c r="T350" s="92"/>
      <c r="U350" s="94"/>
      <c r="V350" s="92"/>
      <c r="W350" s="92"/>
      <c r="X350" s="92"/>
      <c r="Y350" s="92"/>
      <c r="Z350" s="93"/>
      <c r="AA350" s="92"/>
      <c r="AB350" s="93"/>
      <c r="AC350" s="92"/>
      <c r="AD350" s="92"/>
      <c r="AE350" s="92"/>
      <c r="AF350" s="92"/>
      <c r="AG350" s="258"/>
      <c r="AH350" s="258"/>
      <c r="AI350" s="258"/>
      <c r="AJ350" s="258"/>
      <c r="AK350" s="258"/>
      <c r="AL350" s="258"/>
      <c r="AM350" s="258"/>
      <c r="AN350" s="258"/>
      <c r="AO350" s="258"/>
      <c r="AP350" s="258"/>
      <c r="AQ350" s="258"/>
      <c r="AR350" s="258"/>
      <c r="AS350" s="258"/>
      <c r="AT350" s="258"/>
      <c r="AU350" s="258"/>
      <c r="AV350" s="258"/>
      <c r="AW350" s="258"/>
      <c r="AX350" s="258"/>
      <c r="AY350" s="432"/>
      <c r="AZ350" s="433"/>
      <c r="BA350" s="255"/>
      <c r="BB350" s="256"/>
      <c r="BC350" s="256"/>
      <c r="BD350" s="256"/>
      <c r="BE350" s="256"/>
      <c r="BF350" s="256"/>
      <c r="BG350" s="256"/>
      <c r="BH350" s="256"/>
      <c r="BI350" s="256"/>
      <c r="BJ350" s="256"/>
      <c r="BK350" s="256"/>
      <c r="BL350" s="254"/>
      <c r="BM350" s="284">
        <f t="shared" si="114"/>
        <v>0</v>
      </c>
      <c r="BS350" s="3"/>
      <c r="BT350" s="3"/>
      <c r="BU350" s="3"/>
      <c r="BV350" s="3"/>
    </row>
    <row r="351" spans="1:74">
      <c r="A351" s="169" t="str">
        <f t="shared" si="143"/>
        <v>E27</v>
      </c>
      <c r="B351" s="159" t="str">
        <f>$B$15</f>
        <v>7</v>
      </c>
      <c r="C351" s="568"/>
      <c r="D351" s="492"/>
      <c r="E351" s="493"/>
      <c r="F351" s="494"/>
      <c r="G351" s="213"/>
      <c r="H351" s="498"/>
      <c r="I351" s="122" t="str">
        <f>$I$15</f>
        <v xml:space="preserve">AFRICA   </v>
      </c>
      <c r="J351" s="92"/>
      <c r="K351" s="92"/>
      <c r="L351" s="92"/>
      <c r="M351" s="92"/>
      <c r="N351" s="92"/>
      <c r="O351" s="94"/>
      <c r="P351" s="92"/>
      <c r="Q351" s="92"/>
      <c r="R351" s="92"/>
      <c r="S351" s="92"/>
      <c r="T351" s="92"/>
      <c r="U351" s="94"/>
      <c r="V351" s="92"/>
      <c r="W351" s="92"/>
      <c r="X351" s="92"/>
      <c r="Y351" s="92"/>
      <c r="Z351" s="93"/>
      <c r="AA351" s="92"/>
      <c r="AB351" s="93"/>
      <c r="AC351" s="92"/>
      <c r="AD351" s="92"/>
      <c r="AE351" s="92"/>
      <c r="AF351" s="92"/>
      <c r="AG351" s="258"/>
      <c r="AH351" s="258"/>
      <c r="AI351" s="258"/>
      <c r="AJ351" s="258"/>
      <c r="AK351" s="258"/>
      <c r="AL351" s="258"/>
      <c r="AM351" s="258"/>
      <c r="AN351" s="258"/>
      <c r="AO351" s="258"/>
      <c r="AP351" s="258"/>
      <c r="AQ351" s="258"/>
      <c r="AR351" s="258"/>
      <c r="AS351" s="258"/>
      <c r="AT351" s="258"/>
      <c r="AU351" s="258"/>
      <c r="AV351" s="258"/>
      <c r="AW351" s="258"/>
      <c r="AX351" s="258"/>
      <c r="AY351" s="432"/>
      <c r="AZ351" s="433"/>
      <c r="BA351" s="255"/>
      <c r="BB351" s="256"/>
      <c r="BC351" s="256"/>
      <c r="BD351" s="256"/>
      <c r="BE351" s="256"/>
      <c r="BF351" s="256"/>
      <c r="BG351" s="256"/>
      <c r="BH351" s="256"/>
      <c r="BI351" s="256"/>
      <c r="BJ351" s="256"/>
      <c r="BK351" s="256"/>
      <c r="BL351" s="254"/>
      <c r="BM351" s="284">
        <f t="shared" si="114"/>
        <v>0</v>
      </c>
      <c r="BS351" s="3"/>
      <c r="BT351" s="3"/>
      <c r="BU351" s="3"/>
      <c r="BV351" s="3"/>
    </row>
    <row r="352" spans="1:74" ht="14.4" thickBot="1">
      <c r="A352" s="169" t="str">
        <f t="shared" si="143"/>
        <v>E2Z</v>
      </c>
      <c r="B352" s="159" t="str">
        <f>$B$16</f>
        <v>Z</v>
      </c>
      <c r="C352" s="568"/>
      <c r="D352" s="495"/>
      <c r="E352" s="496"/>
      <c r="F352" s="497"/>
      <c r="G352" s="208"/>
      <c r="H352" s="499"/>
      <c r="I352" s="128" t="str">
        <f>$I$16</f>
        <v>Others</v>
      </c>
      <c r="J352" s="90"/>
      <c r="K352" s="90"/>
      <c r="L352" s="90"/>
      <c r="M352" s="90"/>
      <c r="N352" s="90"/>
      <c r="O352" s="102"/>
      <c r="P352" s="90"/>
      <c r="Q352" s="90"/>
      <c r="R352" s="90"/>
      <c r="S352" s="90"/>
      <c r="T352" s="90"/>
      <c r="U352" s="102"/>
      <c r="V352" s="90"/>
      <c r="W352" s="90"/>
      <c r="X352" s="90"/>
      <c r="Y352" s="90"/>
      <c r="Z352" s="91"/>
      <c r="AA352" s="90"/>
      <c r="AB352" s="91"/>
      <c r="AC352" s="90"/>
      <c r="AD352" s="90"/>
      <c r="AE352" s="90"/>
      <c r="AF352" s="90"/>
      <c r="AG352" s="259"/>
      <c r="AH352" s="259"/>
      <c r="AI352" s="259"/>
      <c r="AJ352" s="259"/>
      <c r="AK352" s="259"/>
      <c r="AL352" s="259"/>
      <c r="AM352" s="259"/>
      <c r="AN352" s="259"/>
      <c r="AO352" s="259"/>
      <c r="AP352" s="259"/>
      <c r="AQ352" s="259"/>
      <c r="AR352" s="259"/>
      <c r="AS352" s="259"/>
      <c r="AT352" s="259"/>
      <c r="AU352" s="259"/>
      <c r="AV352" s="259"/>
      <c r="AW352" s="259"/>
      <c r="AX352" s="259"/>
      <c r="AY352" s="434"/>
      <c r="AZ352" s="435"/>
      <c r="BA352" s="262"/>
      <c r="BB352" s="263"/>
      <c r="BC352" s="263"/>
      <c r="BD352" s="263"/>
      <c r="BE352" s="263"/>
      <c r="BF352" s="263"/>
      <c r="BG352" s="263"/>
      <c r="BH352" s="263"/>
      <c r="BI352" s="263"/>
      <c r="BJ352" s="263"/>
      <c r="BK352" s="263"/>
      <c r="BL352" s="261"/>
      <c r="BM352" s="287">
        <f t="shared" si="114"/>
        <v>0</v>
      </c>
      <c r="BS352" s="3"/>
      <c r="BT352" s="3"/>
      <c r="BU352" s="3"/>
      <c r="BV352" s="3"/>
    </row>
    <row r="353" spans="1:74" ht="13.2" customHeight="1">
      <c r="A353" s="157" t="s">
        <v>10</v>
      </c>
      <c r="B353" s="168" t="s">
        <v>220</v>
      </c>
      <c r="C353" s="568"/>
      <c r="D353" s="500" t="s">
        <v>170</v>
      </c>
      <c r="E353" s="501"/>
      <c r="F353" s="502"/>
      <c r="G353" s="486" t="s">
        <v>64</v>
      </c>
      <c r="H353" s="487"/>
      <c r="I353" s="487"/>
      <c r="J353" s="24">
        <f t="shared" ref="J353:AB353" si="144">J355+J354</f>
        <v>0</v>
      </c>
      <c r="K353" s="24">
        <f t="shared" si="144"/>
        <v>0</v>
      </c>
      <c r="L353" s="24">
        <f t="shared" si="144"/>
        <v>0</v>
      </c>
      <c r="M353" s="24">
        <f t="shared" si="144"/>
        <v>0</v>
      </c>
      <c r="N353" s="24">
        <f t="shared" si="144"/>
        <v>0</v>
      </c>
      <c r="O353" s="24">
        <f t="shared" si="144"/>
        <v>0</v>
      </c>
      <c r="P353" s="24">
        <f t="shared" si="144"/>
        <v>0</v>
      </c>
      <c r="Q353" s="24">
        <f t="shared" si="144"/>
        <v>0</v>
      </c>
      <c r="R353" s="24">
        <f t="shared" si="144"/>
        <v>0</v>
      </c>
      <c r="S353" s="24">
        <f t="shared" si="144"/>
        <v>0</v>
      </c>
      <c r="T353" s="24">
        <f t="shared" si="144"/>
        <v>0</v>
      </c>
      <c r="U353" s="24">
        <f t="shared" si="144"/>
        <v>0</v>
      </c>
      <c r="V353" s="24">
        <f t="shared" si="144"/>
        <v>0</v>
      </c>
      <c r="W353" s="24">
        <f t="shared" si="144"/>
        <v>0</v>
      </c>
      <c r="X353" s="24">
        <f t="shared" si="144"/>
        <v>0</v>
      </c>
      <c r="Y353" s="24">
        <f t="shared" si="144"/>
        <v>0</v>
      </c>
      <c r="Z353" s="24">
        <f t="shared" si="144"/>
        <v>0</v>
      </c>
      <c r="AA353" s="24">
        <f t="shared" si="144"/>
        <v>0</v>
      </c>
      <c r="AB353" s="24">
        <f t="shared" si="144"/>
        <v>0</v>
      </c>
      <c r="AC353" s="24">
        <f t="shared" ref="AC353:BL353" si="145">AC354+AC355</f>
        <v>8974</v>
      </c>
      <c r="AD353" s="24">
        <f t="shared" si="145"/>
        <v>191559</v>
      </c>
      <c r="AE353" s="24">
        <f t="shared" si="145"/>
        <v>202289</v>
      </c>
      <c r="AF353" s="24">
        <f t="shared" si="145"/>
        <v>173733</v>
      </c>
      <c r="AG353" s="275">
        <f t="shared" si="145"/>
        <v>145172</v>
      </c>
      <c r="AH353" s="275">
        <f t="shared" si="145"/>
        <v>140504</v>
      </c>
      <c r="AI353" s="275">
        <f t="shared" si="145"/>
        <v>115609</v>
      </c>
      <c r="AJ353" s="275">
        <f t="shared" si="145"/>
        <v>0</v>
      </c>
      <c r="AK353" s="275">
        <f t="shared" si="145"/>
        <v>0</v>
      </c>
      <c r="AL353" s="275">
        <f t="shared" si="145"/>
        <v>0</v>
      </c>
      <c r="AM353" s="275">
        <f t="shared" si="145"/>
        <v>0</v>
      </c>
      <c r="AN353" s="275">
        <f t="shared" si="145"/>
        <v>0</v>
      </c>
      <c r="AO353" s="275">
        <f t="shared" si="145"/>
        <v>0</v>
      </c>
      <c r="AP353" s="275">
        <f t="shared" si="145"/>
        <v>0</v>
      </c>
      <c r="AQ353" s="275">
        <f t="shared" si="145"/>
        <v>0</v>
      </c>
      <c r="AR353" s="275">
        <f t="shared" si="145"/>
        <v>0</v>
      </c>
      <c r="AS353" s="275">
        <f t="shared" si="145"/>
        <v>0</v>
      </c>
      <c r="AT353" s="275">
        <f t="shared" si="145"/>
        <v>0</v>
      </c>
      <c r="AU353" s="275">
        <f t="shared" si="145"/>
        <v>0</v>
      </c>
      <c r="AV353" s="275">
        <f t="shared" si="145"/>
        <v>0</v>
      </c>
      <c r="AW353" s="275">
        <f t="shared" si="145"/>
        <v>0</v>
      </c>
      <c r="AX353" s="275">
        <f t="shared" si="145"/>
        <v>0</v>
      </c>
      <c r="AY353" s="52">
        <f t="shared" si="145"/>
        <v>7813</v>
      </c>
      <c r="AZ353" s="438">
        <f t="shared" si="145"/>
        <v>115609</v>
      </c>
      <c r="BA353" s="277">
        <f t="shared" si="145"/>
        <v>14515</v>
      </c>
      <c r="BB353" s="278">
        <f t="shared" si="145"/>
        <v>10484</v>
      </c>
      <c r="BC353" s="278">
        <f t="shared" si="145"/>
        <v>14799</v>
      </c>
      <c r="BD353" s="278">
        <f t="shared" si="145"/>
        <v>16150</v>
      </c>
      <c r="BE353" s="278">
        <f t="shared" si="145"/>
        <v>12444</v>
      </c>
      <c r="BF353" s="278">
        <f t="shared" si="145"/>
        <v>12654</v>
      </c>
      <c r="BG353" s="278">
        <f t="shared" si="145"/>
        <v>9728</v>
      </c>
      <c r="BH353" s="278">
        <f t="shared" si="145"/>
        <v>7162</v>
      </c>
      <c r="BI353" s="278">
        <f t="shared" si="145"/>
        <v>9860</v>
      </c>
      <c r="BJ353" s="278">
        <f t="shared" si="145"/>
        <v>7813</v>
      </c>
      <c r="BK353" s="278">
        <f t="shared" si="145"/>
        <v>0</v>
      </c>
      <c r="BL353" s="276">
        <f t="shared" si="145"/>
        <v>0</v>
      </c>
      <c r="BM353" s="277">
        <f t="shared" ref="BM353:BM364" si="146">SUM(J353:AX353)</f>
        <v>977840</v>
      </c>
      <c r="BS353" s="3"/>
      <c r="BT353" s="3"/>
      <c r="BU353" s="3"/>
      <c r="BV353" s="3"/>
    </row>
    <row r="354" spans="1:74" ht="13.2" customHeight="1">
      <c r="A354" s="169" t="str">
        <f>B$365&amp;B354</f>
        <v>E19</v>
      </c>
      <c r="B354" s="159" t="str">
        <f>$B$6</f>
        <v>9</v>
      </c>
      <c r="C354" s="568"/>
      <c r="D354" s="492"/>
      <c r="E354" s="493"/>
      <c r="F354" s="494"/>
      <c r="G354" s="210"/>
      <c r="H354" s="488" t="s">
        <v>63</v>
      </c>
      <c r="I354" s="489"/>
      <c r="J354" s="12"/>
      <c r="K354" s="12"/>
      <c r="L354" s="12"/>
      <c r="M354" s="12"/>
      <c r="N354" s="12"/>
      <c r="O354" s="13"/>
      <c r="P354" s="12"/>
      <c r="Q354" s="12"/>
      <c r="R354" s="12"/>
      <c r="S354" s="12"/>
      <c r="T354" s="12"/>
      <c r="U354" s="13"/>
      <c r="V354" s="12"/>
      <c r="W354" s="12"/>
      <c r="X354" s="12"/>
      <c r="Y354" s="12"/>
      <c r="Z354" s="14"/>
      <c r="AA354" s="14"/>
      <c r="AB354" s="14"/>
      <c r="AC354" s="14">
        <v>2254</v>
      </c>
      <c r="AD354" s="14">
        <v>96680</v>
      </c>
      <c r="AE354" s="14">
        <v>61244</v>
      </c>
      <c r="AF354" s="14">
        <v>43493</v>
      </c>
      <c r="AG354" s="244">
        <v>26302</v>
      </c>
      <c r="AH354" s="244">
        <v>14926</v>
      </c>
      <c r="AI354" s="244">
        <v>8461</v>
      </c>
      <c r="AJ354" s="244"/>
      <c r="AK354" s="244"/>
      <c r="AL354" s="244"/>
      <c r="AM354" s="244"/>
      <c r="AN354" s="244"/>
      <c r="AO354" s="244"/>
      <c r="AP354" s="244"/>
      <c r="AQ354" s="244"/>
      <c r="AR354" s="244"/>
      <c r="AS354" s="244"/>
      <c r="AT354" s="244"/>
      <c r="AU354" s="244"/>
      <c r="AV354" s="244"/>
      <c r="AW354" s="244"/>
      <c r="AX354" s="245"/>
      <c r="AY354" s="436">
        <v>702</v>
      </c>
      <c r="AZ354" s="437">
        <v>8461</v>
      </c>
      <c r="BA354" s="267">
        <v>899</v>
      </c>
      <c r="BB354" s="268">
        <v>694</v>
      </c>
      <c r="BC354" s="268">
        <v>1732</v>
      </c>
      <c r="BD354" s="268">
        <v>788</v>
      </c>
      <c r="BE354" s="268">
        <v>933</v>
      </c>
      <c r="BF354" s="268">
        <v>651</v>
      </c>
      <c r="BG354" s="268">
        <v>655</v>
      </c>
      <c r="BH354" s="268">
        <v>731</v>
      </c>
      <c r="BI354" s="268">
        <v>676</v>
      </c>
      <c r="BJ354" s="268">
        <v>702</v>
      </c>
      <c r="BK354" s="268"/>
      <c r="BL354" s="266"/>
      <c r="BM354" s="281">
        <f t="shared" si="146"/>
        <v>253360</v>
      </c>
      <c r="BS354" s="3"/>
      <c r="BT354" s="3"/>
      <c r="BU354" s="3"/>
      <c r="BV354" s="3"/>
    </row>
    <row r="355" spans="1:74" ht="13.2" customHeight="1">
      <c r="A355" s="169"/>
      <c r="C355" s="568"/>
      <c r="D355" s="492"/>
      <c r="E355" s="493"/>
      <c r="F355" s="494"/>
      <c r="G355" s="211"/>
      <c r="H355" s="490" t="s">
        <v>62</v>
      </c>
      <c r="I355" s="491"/>
      <c r="J355" s="33">
        <f t="shared" ref="J355:BL355" si="147">SUM(J356:J364)</f>
        <v>0</v>
      </c>
      <c r="K355" s="33">
        <f t="shared" si="147"/>
        <v>0</v>
      </c>
      <c r="L355" s="33">
        <f t="shared" si="147"/>
        <v>0</v>
      </c>
      <c r="M355" s="33">
        <f t="shared" si="147"/>
        <v>0</v>
      </c>
      <c r="N355" s="33">
        <f t="shared" si="147"/>
        <v>0</v>
      </c>
      <c r="O355" s="36">
        <f t="shared" si="147"/>
        <v>0</v>
      </c>
      <c r="P355" s="33">
        <f t="shared" si="147"/>
        <v>0</v>
      </c>
      <c r="Q355" s="33">
        <f t="shared" si="147"/>
        <v>0</v>
      </c>
      <c r="R355" s="33">
        <f t="shared" si="147"/>
        <v>0</v>
      </c>
      <c r="S355" s="34">
        <f t="shared" si="147"/>
        <v>0</v>
      </c>
      <c r="T355" s="33">
        <f t="shared" si="147"/>
        <v>0</v>
      </c>
      <c r="U355" s="35">
        <f t="shared" si="147"/>
        <v>0</v>
      </c>
      <c r="V355" s="33">
        <f t="shared" si="147"/>
        <v>0</v>
      </c>
      <c r="W355" s="33">
        <f t="shared" si="147"/>
        <v>0</v>
      </c>
      <c r="X355" s="34">
        <f t="shared" si="147"/>
        <v>0</v>
      </c>
      <c r="Y355" s="33">
        <f t="shared" si="147"/>
        <v>0</v>
      </c>
      <c r="Z355" s="34">
        <f t="shared" si="147"/>
        <v>0</v>
      </c>
      <c r="AA355" s="34">
        <f t="shared" si="147"/>
        <v>0</v>
      </c>
      <c r="AB355" s="34">
        <f t="shared" si="147"/>
        <v>0</v>
      </c>
      <c r="AC355" s="17">
        <f t="shared" si="147"/>
        <v>6720</v>
      </c>
      <c r="AD355" s="17">
        <f t="shared" si="147"/>
        <v>94879</v>
      </c>
      <c r="AE355" s="17">
        <f t="shared" si="147"/>
        <v>141045</v>
      </c>
      <c r="AF355" s="17">
        <f t="shared" si="147"/>
        <v>130240</v>
      </c>
      <c r="AG355" s="282">
        <f t="shared" si="147"/>
        <v>118870</v>
      </c>
      <c r="AH355" s="282">
        <f t="shared" si="147"/>
        <v>125578</v>
      </c>
      <c r="AI355" s="282">
        <f t="shared" si="147"/>
        <v>107148</v>
      </c>
      <c r="AJ355" s="282">
        <f t="shared" si="147"/>
        <v>0</v>
      </c>
      <c r="AK355" s="282">
        <f t="shared" si="147"/>
        <v>0</v>
      </c>
      <c r="AL355" s="282">
        <f t="shared" si="147"/>
        <v>0</v>
      </c>
      <c r="AM355" s="282">
        <f t="shared" si="147"/>
        <v>0</v>
      </c>
      <c r="AN355" s="282">
        <f t="shared" si="147"/>
        <v>0</v>
      </c>
      <c r="AO355" s="282">
        <f t="shared" si="147"/>
        <v>0</v>
      </c>
      <c r="AP355" s="282">
        <f t="shared" si="147"/>
        <v>0</v>
      </c>
      <c r="AQ355" s="282">
        <f t="shared" si="147"/>
        <v>0</v>
      </c>
      <c r="AR355" s="282">
        <f t="shared" si="147"/>
        <v>0</v>
      </c>
      <c r="AS355" s="282">
        <f t="shared" si="147"/>
        <v>0</v>
      </c>
      <c r="AT355" s="282">
        <f t="shared" si="147"/>
        <v>0</v>
      </c>
      <c r="AU355" s="282">
        <f t="shared" si="147"/>
        <v>0</v>
      </c>
      <c r="AV355" s="282">
        <f t="shared" si="147"/>
        <v>0</v>
      </c>
      <c r="AW355" s="282">
        <f t="shared" si="147"/>
        <v>0</v>
      </c>
      <c r="AX355" s="282">
        <f t="shared" si="147"/>
        <v>0</v>
      </c>
      <c r="AY355" s="27">
        <f t="shared" si="147"/>
        <v>7111</v>
      </c>
      <c r="AZ355" s="441">
        <f t="shared" si="147"/>
        <v>107148</v>
      </c>
      <c r="BA355" s="290">
        <f t="shared" si="147"/>
        <v>13616</v>
      </c>
      <c r="BB355" s="298">
        <f t="shared" si="147"/>
        <v>9790</v>
      </c>
      <c r="BC355" s="298">
        <f t="shared" si="147"/>
        <v>13067</v>
      </c>
      <c r="BD355" s="298">
        <f t="shared" si="147"/>
        <v>15362</v>
      </c>
      <c r="BE355" s="298">
        <f t="shared" si="147"/>
        <v>11511</v>
      </c>
      <c r="BF355" s="298">
        <f t="shared" si="147"/>
        <v>12003</v>
      </c>
      <c r="BG355" s="298">
        <f t="shared" si="147"/>
        <v>9073</v>
      </c>
      <c r="BH355" s="298">
        <f t="shared" si="147"/>
        <v>6431</v>
      </c>
      <c r="BI355" s="298">
        <f t="shared" si="147"/>
        <v>9184</v>
      </c>
      <c r="BJ355" s="298">
        <f t="shared" si="147"/>
        <v>7111</v>
      </c>
      <c r="BK355" s="298">
        <f t="shared" si="147"/>
        <v>0</v>
      </c>
      <c r="BL355" s="299">
        <f t="shared" si="147"/>
        <v>0</v>
      </c>
      <c r="BM355" s="281">
        <f t="shared" si="146"/>
        <v>724480</v>
      </c>
      <c r="BS355" s="3"/>
      <c r="BT355" s="3"/>
      <c r="BU355" s="3"/>
      <c r="BV355" s="3"/>
    </row>
    <row r="356" spans="1:74" ht="13.2" customHeight="1">
      <c r="A356" s="169" t="str">
        <f t="shared" ref="A356:A364" si="148">B$365&amp;B356</f>
        <v>E11</v>
      </c>
      <c r="B356" s="159" t="str">
        <f>$B$8</f>
        <v>1</v>
      </c>
      <c r="C356" s="568"/>
      <c r="D356" s="492"/>
      <c r="E356" s="493"/>
      <c r="F356" s="494"/>
      <c r="G356" s="213"/>
      <c r="H356" s="210"/>
      <c r="I356" s="127" t="str">
        <f>$I$8</f>
        <v>N.AMERICA</v>
      </c>
      <c r="J356" s="20"/>
      <c r="K356" s="20"/>
      <c r="L356" s="20"/>
      <c r="M356" s="20"/>
      <c r="N356" s="20"/>
      <c r="O356" s="28"/>
      <c r="P356" s="20"/>
      <c r="Q356" s="20"/>
      <c r="R356" s="20"/>
      <c r="S356" s="20"/>
      <c r="T356" s="20"/>
      <c r="U356" s="28"/>
      <c r="V356" s="20"/>
      <c r="W356" s="20"/>
      <c r="X356" s="20"/>
      <c r="Y356" s="20"/>
      <c r="Z356" s="21"/>
      <c r="AA356" s="21"/>
      <c r="AB356" s="21"/>
      <c r="AC356" s="21"/>
      <c r="AD356" s="21"/>
      <c r="AE356" s="21"/>
      <c r="AF356" s="21"/>
      <c r="AG356" s="248"/>
      <c r="AH356" s="248"/>
      <c r="AI356" s="248"/>
      <c r="AJ356" s="248"/>
      <c r="AK356" s="248"/>
      <c r="AL356" s="248"/>
      <c r="AM356" s="248"/>
      <c r="AN356" s="248"/>
      <c r="AO356" s="248"/>
      <c r="AP356" s="248"/>
      <c r="AQ356" s="248"/>
      <c r="AR356" s="248"/>
      <c r="AS356" s="248"/>
      <c r="AT356" s="248"/>
      <c r="AU356" s="248"/>
      <c r="AV356" s="248"/>
      <c r="AW356" s="248"/>
      <c r="AX356" s="248"/>
      <c r="AY356" s="430"/>
      <c r="AZ356" s="431"/>
      <c r="BA356" s="250"/>
      <c r="BB356" s="251"/>
      <c r="BC356" s="251"/>
      <c r="BD356" s="251"/>
      <c r="BE356" s="251"/>
      <c r="BF356" s="251"/>
      <c r="BG356" s="251"/>
      <c r="BH356" s="251"/>
      <c r="BI356" s="251"/>
      <c r="BJ356" s="251"/>
      <c r="BK356" s="251"/>
      <c r="BL356" s="249"/>
      <c r="BM356" s="283">
        <f t="shared" si="146"/>
        <v>0</v>
      </c>
      <c r="BS356" s="3"/>
      <c r="BT356" s="3"/>
      <c r="BU356" s="3"/>
      <c r="BV356" s="3"/>
    </row>
    <row r="357" spans="1:74" ht="13.2" customHeight="1">
      <c r="A357" s="169" t="str">
        <f t="shared" si="148"/>
        <v>E12</v>
      </c>
      <c r="B357" s="159" t="str">
        <f>$B$9</f>
        <v>2</v>
      </c>
      <c r="C357" s="568"/>
      <c r="D357" s="492"/>
      <c r="E357" s="493"/>
      <c r="F357" s="494"/>
      <c r="G357" s="213"/>
      <c r="H357" s="210"/>
      <c r="I357" s="122" t="str">
        <f>$I$9</f>
        <v>CS.AMERICA</v>
      </c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3"/>
      <c r="AA357" s="93"/>
      <c r="AB357" s="93"/>
      <c r="AC357" s="93"/>
      <c r="AD357" s="93">
        <v>276</v>
      </c>
      <c r="AE357" s="93">
        <v>272</v>
      </c>
      <c r="AF357" s="93">
        <v>308</v>
      </c>
      <c r="AG357" s="253">
        <v>1090</v>
      </c>
      <c r="AH357" s="253">
        <v>851</v>
      </c>
      <c r="AI357" s="253">
        <v>753</v>
      </c>
      <c r="AJ357" s="253"/>
      <c r="AK357" s="253"/>
      <c r="AL357" s="253"/>
      <c r="AM357" s="253"/>
      <c r="AN357" s="253"/>
      <c r="AO357" s="253"/>
      <c r="AP357" s="253"/>
      <c r="AQ357" s="253"/>
      <c r="AR357" s="253"/>
      <c r="AS357" s="253"/>
      <c r="AT357" s="253"/>
      <c r="AU357" s="253"/>
      <c r="AV357" s="253"/>
      <c r="AW357" s="253"/>
      <c r="AX357" s="253"/>
      <c r="AY357" s="432">
        <v>56</v>
      </c>
      <c r="AZ357" s="433">
        <v>753</v>
      </c>
      <c r="BA357" s="255">
        <v>89</v>
      </c>
      <c r="BB357" s="256">
        <v>51</v>
      </c>
      <c r="BC357" s="256">
        <v>94</v>
      </c>
      <c r="BD357" s="256">
        <v>92</v>
      </c>
      <c r="BE357" s="256">
        <v>68</v>
      </c>
      <c r="BF357" s="256">
        <v>128</v>
      </c>
      <c r="BG357" s="256">
        <v>40</v>
      </c>
      <c r="BH357" s="256">
        <v>52</v>
      </c>
      <c r="BI357" s="256">
        <v>83</v>
      </c>
      <c r="BJ357" s="256">
        <v>56</v>
      </c>
      <c r="BK357" s="256"/>
      <c r="BL357" s="254"/>
      <c r="BM357" s="284">
        <f t="shared" si="146"/>
        <v>3550</v>
      </c>
      <c r="BS357" s="3"/>
      <c r="BT357" s="3"/>
      <c r="BU357" s="3"/>
      <c r="BV357" s="3"/>
    </row>
    <row r="358" spans="1:74" ht="13.2" customHeight="1">
      <c r="A358" s="169" t="str">
        <f t="shared" si="148"/>
        <v>E13</v>
      </c>
      <c r="B358" s="159" t="str">
        <f>$B$10</f>
        <v>3</v>
      </c>
      <c r="C358" s="568"/>
      <c r="D358" s="492"/>
      <c r="E358" s="493"/>
      <c r="F358" s="494"/>
      <c r="G358" s="205"/>
      <c r="H358" s="498"/>
      <c r="I358" s="122" t="str">
        <f>$I$10</f>
        <v>Europe</v>
      </c>
      <c r="J358" s="92"/>
      <c r="K358" s="92"/>
      <c r="L358" s="92"/>
      <c r="M358" s="92"/>
      <c r="N358" s="92"/>
      <c r="O358" s="94"/>
      <c r="P358" s="92"/>
      <c r="Q358" s="92"/>
      <c r="R358" s="92"/>
      <c r="S358" s="92"/>
      <c r="T358" s="92"/>
      <c r="U358" s="94"/>
      <c r="V358" s="92"/>
      <c r="W358" s="92"/>
      <c r="X358" s="92"/>
      <c r="Y358" s="92"/>
      <c r="Z358" s="93"/>
      <c r="AA358" s="93"/>
      <c r="AB358" s="93"/>
      <c r="AC358" s="93">
        <v>6720</v>
      </c>
      <c r="AD358" s="93">
        <v>90296</v>
      </c>
      <c r="AE358" s="93">
        <v>122629</v>
      </c>
      <c r="AF358" s="93">
        <v>115153</v>
      </c>
      <c r="AG358" s="253">
        <v>104662</v>
      </c>
      <c r="AH358" s="253">
        <v>108027</v>
      </c>
      <c r="AI358" s="253">
        <v>94950</v>
      </c>
      <c r="AJ358" s="253"/>
      <c r="AK358" s="253"/>
      <c r="AL358" s="253"/>
      <c r="AM358" s="253"/>
      <c r="AN358" s="253"/>
      <c r="AO358" s="253"/>
      <c r="AP358" s="253"/>
      <c r="AQ358" s="253"/>
      <c r="AR358" s="253"/>
      <c r="AS358" s="253"/>
      <c r="AT358" s="253"/>
      <c r="AU358" s="253"/>
      <c r="AV358" s="253"/>
      <c r="AW358" s="253"/>
      <c r="AX358" s="253"/>
      <c r="AY358" s="432">
        <v>6090</v>
      </c>
      <c r="AZ358" s="433">
        <v>94950</v>
      </c>
      <c r="BA358" s="255">
        <v>11802</v>
      </c>
      <c r="BB358" s="256">
        <v>8718</v>
      </c>
      <c r="BC358" s="256">
        <v>11525</v>
      </c>
      <c r="BD358" s="256">
        <v>13930</v>
      </c>
      <c r="BE358" s="256">
        <v>10169</v>
      </c>
      <c r="BF358" s="256">
        <v>10710</v>
      </c>
      <c r="BG358" s="256">
        <v>8176</v>
      </c>
      <c r="BH358" s="256">
        <v>5618</v>
      </c>
      <c r="BI358" s="256">
        <v>8212</v>
      </c>
      <c r="BJ358" s="256">
        <v>6090</v>
      </c>
      <c r="BK358" s="256"/>
      <c r="BL358" s="254"/>
      <c r="BM358" s="284">
        <f t="shared" si="146"/>
        <v>642437</v>
      </c>
      <c r="BS358" s="3"/>
      <c r="BT358" s="3"/>
      <c r="BU358" s="3"/>
      <c r="BV358" s="3"/>
    </row>
    <row r="359" spans="1:74" ht="13.2" customHeight="1">
      <c r="A359" s="169" t="str">
        <f t="shared" si="148"/>
        <v>E14</v>
      </c>
      <c r="B359" s="159" t="str">
        <f>$B$11</f>
        <v>4</v>
      </c>
      <c r="C359" s="568"/>
      <c r="D359" s="492"/>
      <c r="E359" s="493"/>
      <c r="F359" s="494"/>
      <c r="G359" s="211"/>
      <c r="H359" s="498"/>
      <c r="I359" s="122" t="str">
        <f>$I$11</f>
        <v>ASIA</v>
      </c>
      <c r="J359" s="92"/>
      <c r="K359" s="92"/>
      <c r="L359" s="92"/>
      <c r="M359" s="92"/>
      <c r="N359" s="92"/>
      <c r="O359" s="94"/>
      <c r="P359" s="92"/>
      <c r="Q359" s="92"/>
      <c r="R359" s="92"/>
      <c r="S359" s="92"/>
      <c r="T359" s="92"/>
      <c r="U359" s="94"/>
      <c r="V359" s="92"/>
      <c r="W359" s="92"/>
      <c r="X359" s="92"/>
      <c r="Y359" s="92"/>
      <c r="Z359" s="93"/>
      <c r="AA359" s="92"/>
      <c r="AB359" s="93"/>
      <c r="AC359" s="92"/>
      <c r="AD359" s="92"/>
      <c r="AE359" s="92">
        <v>11670</v>
      </c>
      <c r="AF359" s="92">
        <v>9189</v>
      </c>
      <c r="AG359" s="258">
        <v>2719</v>
      </c>
      <c r="AH359" s="258">
        <v>1866</v>
      </c>
      <c r="AI359" s="258">
        <v>1320</v>
      </c>
      <c r="AJ359" s="258"/>
      <c r="AK359" s="258"/>
      <c r="AL359" s="258"/>
      <c r="AM359" s="258"/>
      <c r="AN359" s="258"/>
      <c r="AO359" s="258"/>
      <c r="AP359" s="258"/>
      <c r="AQ359" s="258"/>
      <c r="AR359" s="258"/>
      <c r="AS359" s="258"/>
      <c r="AT359" s="258"/>
      <c r="AU359" s="258"/>
      <c r="AV359" s="258"/>
      <c r="AW359" s="258"/>
      <c r="AX359" s="258"/>
      <c r="AY359" s="432">
        <v>85</v>
      </c>
      <c r="AZ359" s="433">
        <v>1320</v>
      </c>
      <c r="BA359" s="255">
        <v>113</v>
      </c>
      <c r="BB359" s="256">
        <v>135</v>
      </c>
      <c r="BC359" s="256">
        <v>217</v>
      </c>
      <c r="BD359" s="256">
        <v>173</v>
      </c>
      <c r="BE359" s="256">
        <v>143</v>
      </c>
      <c r="BF359" s="256">
        <v>145</v>
      </c>
      <c r="BG359" s="256">
        <v>113</v>
      </c>
      <c r="BH359" s="256">
        <v>91</v>
      </c>
      <c r="BI359" s="256">
        <v>105</v>
      </c>
      <c r="BJ359" s="256">
        <v>85</v>
      </c>
      <c r="BK359" s="256"/>
      <c r="BL359" s="254"/>
      <c r="BM359" s="284">
        <f t="shared" si="146"/>
        <v>26764</v>
      </c>
      <c r="BS359" s="3"/>
      <c r="BT359" s="3"/>
      <c r="BU359" s="3"/>
      <c r="BV359" s="3"/>
    </row>
    <row r="360" spans="1:74" ht="12.75" customHeight="1">
      <c r="A360" s="169" t="str">
        <f t="shared" si="148"/>
        <v>E1C</v>
      </c>
      <c r="B360" s="159" t="s">
        <v>204</v>
      </c>
      <c r="C360" s="568"/>
      <c r="D360" s="492"/>
      <c r="E360" s="493"/>
      <c r="F360" s="494"/>
      <c r="G360" s="211"/>
      <c r="H360" s="498"/>
      <c r="I360" s="122" t="s">
        <v>205</v>
      </c>
      <c r="J360" s="92"/>
      <c r="K360" s="92"/>
      <c r="L360" s="92"/>
      <c r="M360" s="92"/>
      <c r="N360" s="92"/>
      <c r="O360" s="94"/>
      <c r="P360" s="92"/>
      <c r="Q360" s="92"/>
      <c r="R360" s="92"/>
      <c r="S360" s="92"/>
      <c r="T360" s="92"/>
      <c r="U360" s="94"/>
      <c r="V360" s="92"/>
      <c r="W360" s="92"/>
      <c r="X360" s="92"/>
      <c r="Y360" s="92"/>
      <c r="Z360" s="93"/>
      <c r="AA360" s="92"/>
      <c r="AB360" s="93"/>
      <c r="AC360" s="92"/>
      <c r="AD360" s="92"/>
      <c r="AE360" s="92"/>
      <c r="AF360" s="92"/>
      <c r="AG360" s="258">
        <v>639</v>
      </c>
      <c r="AH360" s="258">
        <v>2809</v>
      </c>
      <c r="AI360" s="258">
        <v>1181</v>
      </c>
      <c r="AJ360" s="258"/>
      <c r="AK360" s="258"/>
      <c r="AL360" s="258"/>
      <c r="AM360" s="258"/>
      <c r="AN360" s="258"/>
      <c r="AO360" s="258"/>
      <c r="AP360" s="258"/>
      <c r="AQ360" s="258"/>
      <c r="AR360" s="258"/>
      <c r="AS360" s="258"/>
      <c r="AT360" s="258"/>
      <c r="AU360" s="258"/>
      <c r="AV360" s="258"/>
      <c r="AW360" s="258"/>
      <c r="AX360" s="258"/>
      <c r="AY360" s="432">
        <v>91</v>
      </c>
      <c r="AZ360" s="433">
        <v>1181</v>
      </c>
      <c r="BA360" s="255">
        <v>364</v>
      </c>
      <c r="BB360" s="256">
        <v>112</v>
      </c>
      <c r="BC360" s="256">
        <v>128</v>
      </c>
      <c r="BD360" s="256">
        <v>91</v>
      </c>
      <c r="BE360" s="256">
        <v>57</v>
      </c>
      <c r="BF360" s="256">
        <v>98</v>
      </c>
      <c r="BG360" s="256">
        <v>67</v>
      </c>
      <c r="BH360" s="256">
        <v>78</v>
      </c>
      <c r="BI360" s="256">
        <v>95</v>
      </c>
      <c r="BJ360" s="256">
        <v>91</v>
      </c>
      <c r="BK360" s="256"/>
      <c r="BL360" s="254"/>
      <c r="BM360" s="255">
        <f t="shared" si="146"/>
        <v>4629</v>
      </c>
      <c r="BS360" s="3"/>
      <c r="BT360" s="3"/>
      <c r="BU360" s="3"/>
      <c r="BV360" s="3"/>
    </row>
    <row r="361" spans="1:74" ht="13.2" customHeight="1">
      <c r="A361" s="169" t="str">
        <f t="shared" si="148"/>
        <v>E15</v>
      </c>
      <c r="B361" s="159" t="str">
        <f>$B$13</f>
        <v>5</v>
      </c>
      <c r="C361" s="568"/>
      <c r="D361" s="492"/>
      <c r="E361" s="493"/>
      <c r="F361" s="494"/>
      <c r="G361" s="213"/>
      <c r="H361" s="498"/>
      <c r="I361" s="122" t="str">
        <f>$I$13</f>
        <v>OCE</v>
      </c>
      <c r="J361" s="92"/>
      <c r="K361" s="92"/>
      <c r="L361" s="92"/>
      <c r="M361" s="92"/>
      <c r="N361" s="92"/>
      <c r="O361" s="94"/>
      <c r="P361" s="92"/>
      <c r="Q361" s="92"/>
      <c r="R361" s="92"/>
      <c r="S361" s="92"/>
      <c r="T361" s="92"/>
      <c r="U361" s="94"/>
      <c r="V361" s="92"/>
      <c r="W361" s="92"/>
      <c r="X361" s="92"/>
      <c r="Y361" s="92"/>
      <c r="Z361" s="93"/>
      <c r="AA361" s="92"/>
      <c r="AB361" s="93"/>
      <c r="AC361" s="92"/>
      <c r="AD361" s="92"/>
      <c r="AE361" s="92"/>
      <c r="AF361" s="92">
        <v>247</v>
      </c>
      <c r="AG361" s="258">
        <v>3792</v>
      </c>
      <c r="AH361" s="258">
        <v>4121</v>
      </c>
      <c r="AI361" s="258">
        <v>3248</v>
      </c>
      <c r="AJ361" s="258"/>
      <c r="AK361" s="258"/>
      <c r="AL361" s="258"/>
      <c r="AM361" s="258"/>
      <c r="AN361" s="258"/>
      <c r="AO361" s="258"/>
      <c r="AP361" s="258"/>
      <c r="AQ361" s="258"/>
      <c r="AR361" s="258"/>
      <c r="AS361" s="258"/>
      <c r="AT361" s="258"/>
      <c r="AU361" s="258"/>
      <c r="AV361" s="258"/>
      <c r="AW361" s="258"/>
      <c r="AX361" s="258"/>
      <c r="AY361" s="432">
        <v>426</v>
      </c>
      <c r="AZ361" s="433">
        <v>3248</v>
      </c>
      <c r="BA361" s="255">
        <v>360</v>
      </c>
      <c r="BB361" s="256">
        <v>307</v>
      </c>
      <c r="BC361" s="256">
        <v>186</v>
      </c>
      <c r="BD361" s="256">
        <v>353</v>
      </c>
      <c r="BE361" s="256">
        <v>389</v>
      </c>
      <c r="BF361" s="256">
        <v>430</v>
      </c>
      <c r="BG361" s="256">
        <v>287</v>
      </c>
      <c r="BH361" s="256">
        <v>230</v>
      </c>
      <c r="BI361" s="256">
        <v>280</v>
      </c>
      <c r="BJ361" s="256">
        <v>426</v>
      </c>
      <c r="BK361" s="256"/>
      <c r="BL361" s="254"/>
      <c r="BM361" s="284">
        <f t="shared" si="146"/>
        <v>11408</v>
      </c>
      <c r="BS361" s="3"/>
      <c r="BT361" s="3"/>
      <c r="BU361" s="3"/>
      <c r="BV361" s="3"/>
    </row>
    <row r="362" spans="1:74" ht="13.2" customHeight="1">
      <c r="A362" s="169" t="str">
        <f t="shared" si="148"/>
        <v>E16</v>
      </c>
      <c r="B362" s="159" t="str">
        <f>$B$14</f>
        <v>6</v>
      </c>
      <c r="C362" s="568"/>
      <c r="D362" s="492"/>
      <c r="E362" s="493"/>
      <c r="F362" s="494"/>
      <c r="G362" s="213"/>
      <c r="H362" s="498"/>
      <c r="I362" s="122" t="str">
        <f>$I$14</f>
        <v>MIDDLE EAS</v>
      </c>
      <c r="J362" s="92"/>
      <c r="K362" s="92"/>
      <c r="L362" s="92"/>
      <c r="M362" s="92"/>
      <c r="N362" s="92"/>
      <c r="O362" s="94"/>
      <c r="P362" s="92"/>
      <c r="Q362" s="92"/>
      <c r="R362" s="92"/>
      <c r="S362" s="92"/>
      <c r="T362" s="92"/>
      <c r="U362" s="94"/>
      <c r="V362" s="92"/>
      <c r="W362" s="92"/>
      <c r="X362" s="92"/>
      <c r="Y362" s="92"/>
      <c r="Z362" s="93"/>
      <c r="AA362" s="92"/>
      <c r="AB362" s="93"/>
      <c r="AC362" s="92"/>
      <c r="AD362" s="92">
        <v>3918</v>
      </c>
      <c r="AE362" s="92">
        <v>5660</v>
      </c>
      <c r="AF362" s="92">
        <v>4493</v>
      </c>
      <c r="AG362" s="258">
        <v>5144</v>
      </c>
      <c r="AH362" s="258">
        <v>6417</v>
      </c>
      <c r="AI362" s="258">
        <v>4276</v>
      </c>
      <c r="AJ362" s="258"/>
      <c r="AK362" s="258"/>
      <c r="AL362" s="258"/>
      <c r="AM362" s="258"/>
      <c r="AN362" s="258"/>
      <c r="AO362" s="258"/>
      <c r="AP362" s="258"/>
      <c r="AQ362" s="258"/>
      <c r="AR362" s="258"/>
      <c r="AS362" s="258"/>
      <c r="AT362" s="258"/>
      <c r="AU362" s="258"/>
      <c r="AV362" s="258"/>
      <c r="AW362" s="258"/>
      <c r="AX362" s="258"/>
      <c r="AY362" s="432">
        <v>251</v>
      </c>
      <c r="AZ362" s="433">
        <v>4276</v>
      </c>
      <c r="BA362" s="255">
        <v>740</v>
      </c>
      <c r="BB362" s="256">
        <v>314</v>
      </c>
      <c r="BC362" s="256">
        <v>772</v>
      </c>
      <c r="BD362" s="256">
        <v>589</v>
      </c>
      <c r="BE362" s="256">
        <v>532</v>
      </c>
      <c r="BF362" s="256">
        <v>365</v>
      </c>
      <c r="BG362" s="256">
        <v>223</v>
      </c>
      <c r="BH362" s="256">
        <v>225</v>
      </c>
      <c r="BI362" s="256">
        <v>265</v>
      </c>
      <c r="BJ362" s="256">
        <v>251</v>
      </c>
      <c r="BK362" s="256"/>
      <c r="BL362" s="254"/>
      <c r="BM362" s="284">
        <f t="shared" si="146"/>
        <v>29908</v>
      </c>
      <c r="BS362" s="3"/>
      <c r="BT362" s="3"/>
      <c r="BU362" s="3"/>
      <c r="BV362" s="3"/>
    </row>
    <row r="363" spans="1:74" ht="13.2" customHeight="1">
      <c r="A363" s="169" t="str">
        <f t="shared" si="148"/>
        <v>E17</v>
      </c>
      <c r="B363" s="159" t="str">
        <f>$B$15</f>
        <v>7</v>
      </c>
      <c r="C363" s="568"/>
      <c r="D363" s="492"/>
      <c r="E363" s="493"/>
      <c r="F363" s="494"/>
      <c r="G363" s="213"/>
      <c r="H363" s="498"/>
      <c r="I363" s="122" t="str">
        <f>$I$15</f>
        <v xml:space="preserve">AFRICA   </v>
      </c>
      <c r="J363" s="92"/>
      <c r="K363" s="92"/>
      <c r="L363" s="92"/>
      <c r="M363" s="92"/>
      <c r="N363" s="92"/>
      <c r="O363" s="94"/>
      <c r="P363" s="92"/>
      <c r="Q363" s="92"/>
      <c r="R363" s="92"/>
      <c r="S363" s="92"/>
      <c r="T363" s="92"/>
      <c r="U363" s="94"/>
      <c r="V363" s="92"/>
      <c r="W363" s="92"/>
      <c r="X363" s="92"/>
      <c r="Y363" s="92"/>
      <c r="Z363" s="93"/>
      <c r="AA363" s="92"/>
      <c r="AB363" s="93"/>
      <c r="AC363" s="92"/>
      <c r="AD363" s="92">
        <v>389</v>
      </c>
      <c r="AE363" s="92">
        <v>814</v>
      </c>
      <c r="AF363" s="92">
        <v>850</v>
      </c>
      <c r="AG363" s="258">
        <v>824</v>
      </c>
      <c r="AH363" s="258">
        <v>1487</v>
      </c>
      <c r="AI363" s="258">
        <v>1420</v>
      </c>
      <c r="AJ363" s="258"/>
      <c r="AK363" s="258"/>
      <c r="AL363" s="258"/>
      <c r="AM363" s="258"/>
      <c r="AN363" s="258"/>
      <c r="AO363" s="258"/>
      <c r="AP363" s="258"/>
      <c r="AQ363" s="258"/>
      <c r="AR363" s="258"/>
      <c r="AS363" s="258"/>
      <c r="AT363" s="258"/>
      <c r="AU363" s="258"/>
      <c r="AV363" s="258"/>
      <c r="AW363" s="258"/>
      <c r="AX363" s="258"/>
      <c r="AY363" s="432">
        <v>112</v>
      </c>
      <c r="AZ363" s="433">
        <v>1420</v>
      </c>
      <c r="BA363" s="255">
        <v>148</v>
      </c>
      <c r="BB363" s="256">
        <v>153</v>
      </c>
      <c r="BC363" s="256">
        <v>145</v>
      </c>
      <c r="BD363" s="256">
        <v>134</v>
      </c>
      <c r="BE363" s="256">
        <v>153</v>
      </c>
      <c r="BF363" s="256">
        <v>127</v>
      </c>
      <c r="BG363" s="256">
        <v>167</v>
      </c>
      <c r="BH363" s="256">
        <v>137</v>
      </c>
      <c r="BI363" s="256">
        <v>144</v>
      </c>
      <c r="BJ363" s="256">
        <v>112</v>
      </c>
      <c r="BK363" s="256"/>
      <c r="BL363" s="254"/>
      <c r="BM363" s="290">
        <f t="shared" si="146"/>
        <v>5784</v>
      </c>
      <c r="BS363" s="3"/>
      <c r="BT363" s="3"/>
      <c r="BU363" s="3"/>
      <c r="BV363" s="3"/>
    </row>
    <row r="364" spans="1:74" ht="12.75" customHeight="1" thickBot="1">
      <c r="A364" s="169" t="str">
        <f t="shared" si="148"/>
        <v>E1Z</v>
      </c>
      <c r="B364" s="159" t="str">
        <f>$B$16</f>
        <v>Z</v>
      </c>
      <c r="C364" s="568"/>
      <c r="D364" s="495"/>
      <c r="E364" s="496"/>
      <c r="F364" s="497"/>
      <c r="G364" s="208"/>
      <c r="H364" s="499"/>
      <c r="I364" s="128" t="str">
        <f>$I$16</f>
        <v>Others</v>
      </c>
      <c r="J364" s="90"/>
      <c r="K364" s="90"/>
      <c r="L364" s="90"/>
      <c r="M364" s="90"/>
      <c r="N364" s="90"/>
      <c r="O364" s="102"/>
      <c r="P364" s="90"/>
      <c r="Q364" s="90"/>
      <c r="R364" s="90"/>
      <c r="S364" s="90"/>
      <c r="T364" s="90"/>
      <c r="U364" s="102"/>
      <c r="V364" s="90"/>
      <c r="W364" s="90"/>
      <c r="X364" s="90"/>
      <c r="Y364" s="90"/>
      <c r="Z364" s="91"/>
      <c r="AA364" s="90"/>
      <c r="AB364" s="91"/>
      <c r="AC364" s="90"/>
      <c r="AD364" s="90"/>
      <c r="AE364" s="90"/>
      <c r="AF364" s="90"/>
      <c r="AG364" s="259"/>
      <c r="AH364" s="259"/>
      <c r="AI364" s="259"/>
      <c r="AJ364" s="259"/>
      <c r="AK364" s="259"/>
      <c r="AL364" s="259"/>
      <c r="AM364" s="259"/>
      <c r="AN364" s="259"/>
      <c r="AO364" s="259"/>
      <c r="AP364" s="259"/>
      <c r="AQ364" s="259"/>
      <c r="AR364" s="259"/>
      <c r="AS364" s="259"/>
      <c r="AT364" s="259"/>
      <c r="AU364" s="259"/>
      <c r="AV364" s="259"/>
      <c r="AW364" s="259"/>
      <c r="AX364" s="259"/>
      <c r="AY364" s="434"/>
      <c r="AZ364" s="435"/>
      <c r="BA364" s="262"/>
      <c r="BB364" s="263"/>
      <c r="BC364" s="263"/>
      <c r="BD364" s="263"/>
      <c r="BE364" s="263"/>
      <c r="BF364" s="263"/>
      <c r="BG364" s="263"/>
      <c r="BH364" s="263"/>
      <c r="BI364" s="263"/>
      <c r="BJ364" s="263"/>
      <c r="BK364" s="263"/>
      <c r="BL364" s="261"/>
      <c r="BM364" s="285">
        <f t="shared" si="146"/>
        <v>0</v>
      </c>
      <c r="BS364" s="3"/>
      <c r="BT364" s="3"/>
      <c r="BU364" s="3"/>
      <c r="BV364" s="3"/>
    </row>
    <row r="365" spans="1:74" ht="13.2" customHeight="1">
      <c r="A365" s="157" t="s">
        <v>10</v>
      </c>
      <c r="B365" s="168" t="s">
        <v>237</v>
      </c>
      <c r="C365" s="568"/>
      <c r="D365" s="500" t="s">
        <v>353</v>
      </c>
      <c r="E365" s="501"/>
      <c r="F365" s="502"/>
      <c r="G365" s="486" t="s">
        <v>64</v>
      </c>
      <c r="H365" s="487"/>
      <c r="I365" s="487"/>
      <c r="J365" s="24">
        <f t="shared" ref="J365:AB365" si="149">J367+J366</f>
        <v>0</v>
      </c>
      <c r="K365" s="24">
        <f t="shared" si="149"/>
        <v>0</v>
      </c>
      <c r="L365" s="24">
        <f t="shared" si="149"/>
        <v>0</v>
      </c>
      <c r="M365" s="24">
        <f t="shared" si="149"/>
        <v>0</v>
      </c>
      <c r="N365" s="24">
        <f t="shared" si="149"/>
        <v>0</v>
      </c>
      <c r="O365" s="24">
        <f t="shared" si="149"/>
        <v>0</v>
      </c>
      <c r="P365" s="24">
        <f t="shared" si="149"/>
        <v>0</v>
      </c>
      <c r="Q365" s="24">
        <f t="shared" si="149"/>
        <v>0</v>
      </c>
      <c r="R365" s="24">
        <f t="shared" si="149"/>
        <v>0</v>
      </c>
      <c r="S365" s="24">
        <f t="shared" si="149"/>
        <v>0</v>
      </c>
      <c r="T365" s="24">
        <f t="shared" si="149"/>
        <v>0</v>
      </c>
      <c r="U365" s="24">
        <f t="shared" si="149"/>
        <v>0</v>
      </c>
      <c r="V365" s="24">
        <f t="shared" si="149"/>
        <v>0</v>
      </c>
      <c r="W365" s="24">
        <f t="shared" si="149"/>
        <v>0</v>
      </c>
      <c r="X365" s="24">
        <f t="shared" si="149"/>
        <v>0</v>
      </c>
      <c r="Y365" s="24">
        <f t="shared" si="149"/>
        <v>0</v>
      </c>
      <c r="Z365" s="24">
        <f t="shared" si="149"/>
        <v>0</v>
      </c>
      <c r="AA365" s="24">
        <f t="shared" si="149"/>
        <v>0</v>
      </c>
      <c r="AB365" s="24">
        <f t="shared" si="149"/>
        <v>0</v>
      </c>
      <c r="AC365" s="24">
        <f t="shared" ref="AC365:BL365" si="150">AC366+AC367</f>
        <v>0</v>
      </c>
      <c r="AD365" s="24">
        <f t="shared" si="150"/>
        <v>0</v>
      </c>
      <c r="AE365" s="24">
        <f t="shared" si="150"/>
        <v>0</v>
      </c>
      <c r="AF365" s="24">
        <f t="shared" si="150"/>
        <v>0</v>
      </c>
      <c r="AG365" s="275">
        <f t="shared" si="150"/>
        <v>0</v>
      </c>
      <c r="AH365" s="275">
        <f t="shared" si="150"/>
        <v>5968</v>
      </c>
      <c r="AI365" s="275">
        <f t="shared" si="150"/>
        <v>4232</v>
      </c>
      <c r="AJ365" s="275">
        <f t="shared" si="150"/>
        <v>0</v>
      </c>
      <c r="AK365" s="275">
        <f t="shared" si="150"/>
        <v>0</v>
      </c>
      <c r="AL365" s="275">
        <f t="shared" si="150"/>
        <v>0</v>
      </c>
      <c r="AM365" s="275">
        <f t="shared" si="150"/>
        <v>0</v>
      </c>
      <c r="AN365" s="275">
        <f t="shared" si="150"/>
        <v>0</v>
      </c>
      <c r="AO365" s="275">
        <f t="shared" si="150"/>
        <v>0</v>
      </c>
      <c r="AP365" s="275">
        <f t="shared" si="150"/>
        <v>0</v>
      </c>
      <c r="AQ365" s="275">
        <f t="shared" si="150"/>
        <v>0</v>
      </c>
      <c r="AR365" s="275">
        <f t="shared" si="150"/>
        <v>0</v>
      </c>
      <c r="AS365" s="275">
        <f t="shared" si="150"/>
        <v>0</v>
      </c>
      <c r="AT365" s="275">
        <f t="shared" si="150"/>
        <v>0</v>
      </c>
      <c r="AU365" s="275">
        <f t="shared" si="150"/>
        <v>0</v>
      </c>
      <c r="AV365" s="275">
        <f t="shared" si="150"/>
        <v>0</v>
      </c>
      <c r="AW365" s="275">
        <f t="shared" si="150"/>
        <v>0</v>
      </c>
      <c r="AX365" s="275">
        <f t="shared" si="150"/>
        <v>0</v>
      </c>
      <c r="AY365" s="52">
        <f t="shared" si="150"/>
        <v>169</v>
      </c>
      <c r="AZ365" s="438">
        <f t="shared" si="150"/>
        <v>4232</v>
      </c>
      <c r="BA365" s="277">
        <f t="shared" si="150"/>
        <v>840</v>
      </c>
      <c r="BB365" s="278">
        <f t="shared" si="150"/>
        <v>311</v>
      </c>
      <c r="BC365" s="278">
        <f t="shared" si="150"/>
        <v>328</v>
      </c>
      <c r="BD365" s="278">
        <f t="shared" si="150"/>
        <v>396</v>
      </c>
      <c r="BE365" s="278">
        <f t="shared" si="150"/>
        <v>476</v>
      </c>
      <c r="BF365" s="278">
        <f t="shared" si="150"/>
        <v>556</v>
      </c>
      <c r="BG365" s="278">
        <f t="shared" si="150"/>
        <v>450</v>
      </c>
      <c r="BH365" s="278">
        <f t="shared" si="150"/>
        <v>397</v>
      </c>
      <c r="BI365" s="278">
        <f t="shared" si="150"/>
        <v>309</v>
      </c>
      <c r="BJ365" s="278">
        <f t="shared" si="150"/>
        <v>169</v>
      </c>
      <c r="BK365" s="278">
        <f t="shared" si="150"/>
        <v>0</v>
      </c>
      <c r="BL365" s="276">
        <f t="shared" si="150"/>
        <v>0</v>
      </c>
      <c r="BM365" s="277">
        <f t="shared" si="114"/>
        <v>10200</v>
      </c>
      <c r="BS365" s="3"/>
      <c r="BT365" s="3"/>
      <c r="BU365" s="3"/>
      <c r="BV365" s="3"/>
    </row>
    <row r="366" spans="1:74" ht="13.2" customHeight="1">
      <c r="A366" s="169" t="str">
        <f>B$365&amp;B366</f>
        <v>E19</v>
      </c>
      <c r="B366" s="159" t="str">
        <f>$B$6</f>
        <v>9</v>
      </c>
      <c r="C366" s="568"/>
      <c r="D366" s="492"/>
      <c r="E366" s="493"/>
      <c r="F366" s="494"/>
      <c r="G366" s="210"/>
      <c r="H366" s="488" t="s">
        <v>69</v>
      </c>
      <c r="I366" s="489"/>
      <c r="J366" s="12"/>
      <c r="K366" s="12"/>
      <c r="L366" s="12"/>
      <c r="M366" s="12"/>
      <c r="N366" s="12"/>
      <c r="O366" s="13"/>
      <c r="P366" s="12"/>
      <c r="Q366" s="12"/>
      <c r="R366" s="12"/>
      <c r="S366" s="12"/>
      <c r="T366" s="12"/>
      <c r="U366" s="13"/>
      <c r="V366" s="12"/>
      <c r="W366" s="12"/>
      <c r="X366" s="12"/>
      <c r="Y366" s="12"/>
      <c r="Z366" s="14"/>
      <c r="AA366" s="14"/>
      <c r="AB366" s="14"/>
      <c r="AC366" s="14"/>
      <c r="AD366" s="14"/>
      <c r="AE366" s="14"/>
      <c r="AF366" s="14"/>
      <c r="AG366" s="244"/>
      <c r="AH366" s="244"/>
      <c r="AI366" s="244"/>
      <c r="AJ366" s="244"/>
      <c r="AK366" s="244"/>
      <c r="AL366" s="244"/>
      <c r="AM366" s="244"/>
      <c r="AN366" s="244"/>
      <c r="AO366" s="244"/>
      <c r="AP366" s="244"/>
      <c r="AQ366" s="244"/>
      <c r="AR366" s="244"/>
      <c r="AS366" s="244"/>
      <c r="AT366" s="244"/>
      <c r="AU366" s="244"/>
      <c r="AV366" s="244"/>
      <c r="AW366" s="244"/>
      <c r="AX366" s="245"/>
      <c r="AY366" s="436"/>
      <c r="AZ366" s="437"/>
      <c r="BA366" s="267"/>
      <c r="BB366" s="268"/>
      <c r="BC366" s="268"/>
      <c r="BD366" s="268"/>
      <c r="BE366" s="268"/>
      <c r="BF366" s="268"/>
      <c r="BG366" s="268"/>
      <c r="BH366" s="268"/>
      <c r="BI366" s="268"/>
      <c r="BJ366" s="268"/>
      <c r="BK366" s="268"/>
      <c r="BL366" s="266"/>
      <c r="BM366" s="281">
        <f t="shared" si="114"/>
        <v>0</v>
      </c>
      <c r="BS366" s="3"/>
      <c r="BT366" s="3"/>
      <c r="BU366" s="3"/>
      <c r="BV366" s="3"/>
    </row>
    <row r="367" spans="1:74" ht="13.2" customHeight="1">
      <c r="A367" s="169"/>
      <c r="C367" s="568"/>
      <c r="D367" s="492"/>
      <c r="E367" s="493"/>
      <c r="F367" s="494"/>
      <c r="G367" s="211"/>
      <c r="H367" s="490" t="s">
        <v>62</v>
      </c>
      <c r="I367" s="491"/>
      <c r="J367" s="33">
        <f t="shared" ref="J367:AO367" si="151">SUM(J368:J376)</f>
        <v>0</v>
      </c>
      <c r="K367" s="33">
        <f t="shared" si="151"/>
        <v>0</v>
      </c>
      <c r="L367" s="33">
        <f t="shared" si="151"/>
        <v>0</v>
      </c>
      <c r="M367" s="33">
        <f t="shared" si="151"/>
        <v>0</v>
      </c>
      <c r="N367" s="33">
        <f t="shared" si="151"/>
        <v>0</v>
      </c>
      <c r="O367" s="36">
        <f t="shared" si="151"/>
        <v>0</v>
      </c>
      <c r="P367" s="33">
        <f t="shared" si="151"/>
        <v>0</v>
      </c>
      <c r="Q367" s="33">
        <f t="shared" si="151"/>
        <v>0</v>
      </c>
      <c r="R367" s="33">
        <f t="shared" si="151"/>
        <v>0</v>
      </c>
      <c r="S367" s="34">
        <f t="shared" si="151"/>
        <v>0</v>
      </c>
      <c r="T367" s="33">
        <f t="shared" si="151"/>
        <v>0</v>
      </c>
      <c r="U367" s="35">
        <f t="shared" si="151"/>
        <v>0</v>
      </c>
      <c r="V367" s="33">
        <f t="shared" si="151"/>
        <v>0</v>
      </c>
      <c r="W367" s="33">
        <f t="shared" si="151"/>
        <v>0</v>
      </c>
      <c r="X367" s="34">
        <f t="shared" si="151"/>
        <v>0</v>
      </c>
      <c r="Y367" s="33">
        <f t="shared" si="151"/>
        <v>0</v>
      </c>
      <c r="Z367" s="34">
        <f t="shared" si="151"/>
        <v>0</v>
      </c>
      <c r="AA367" s="34">
        <f t="shared" si="151"/>
        <v>0</v>
      </c>
      <c r="AB367" s="34">
        <f t="shared" si="151"/>
        <v>0</v>
      </c>
      <c r="AC367" s="17">
        <f t="shared" si="151"/>
        <v>0</v>
      </c>
      <c r="AD367" s="17">
        <f t="shared" si="151"/>
        <v>0</v>
      </c>
      <c r="AE367" s="17">
        <f t="shared" si="151"/>
        <v>0</v>
      </c>
      <c r="AF367" s="17">
        <f t="shared" si="151"/>
        <v>0</v>
      </c>
      <c r="AG367" s="282">
        <f t="shared" si="151"/>
        <v>0</v>
      </c>
      <c r="AH367" s="282">
        <f t="shared" si="151"/>
        <v>5968</v>
      </c>
      <c r="AI367" s="282">
        <f t="shared" si="151"/>
        <v>4232</v>
      </c>
      <c r="AJ367" s="282">
        <f t="shared" si="151"/>
        <v>0</v>
      </c>
      <c r="AK367" s="282">
        <f t="shared" si="151"/>
        <v>0</v>
      </c>
      <c r="AL367" s="282">
        <f t="shared" si="151"/>
        <v>0</v>
      </c>
      <c r="AM367" s="282">
        <f t="shared" si="151"/>
        <v>0</v>
      </c>
      <c r="AN367" s="282">
        <f t="shared" si="151"/>
        <v>0</v>
      </c>
      <c r="AO367" s="282">
        <f t="shared" si="151"/>
        <v>0</v>
      </c>
      <c r="AP367" s="282">
        <f t="shared" ref="AP367:BL367" si="152">SUM(AP368:AP376)</f>
        <v>0</v>
      </c>
      <c r="AQ367" s="282">
        <f t="shared" si="152"/>
        <v>0</v>
      </c>
      <c r="AR367" s="282">
        <f t="shared" si="152"/>
        <v>0</v>
      </c>
      <c r="AS367" s="282">
        <f t="shared" si="152"/>
        <v>0</v>
      </c>
      <c r="AT367" s="282">
        <f t="shared" si="152"/>
        <v>0</v>
      </c>
      <c r="AU367" s="282">
        <f t="shared" si="152"/>
        <v>0</v>
      </c>
      <c r="AV367" s="282">
        <f t="shared" si="152"/>
        <v>0</v>
      </c>
      <c r="AW367" s="282">
        <f t="shared" si="152"/>
        <v>0</v>
      </c>
      <c r="AX367" s="282">
        <f t="shared" si="152"/>
        <v>0</v>
      </c>
      <c r="AY367" s="27">
        <f t="shared" si="152"/>
        <v>169</v>
      </c>
      <c r="AZ367" s="441">
        <f t="shared" si="152"/>
        <v>4232</v>
      </c>
      <c r="BA367" s="290">
        <f t="shared" si="152"/>
        <v>840</v>
      </c>
      <c r="BB367" s="298">
        <f t="shared" si="152"/>
        <v>311</v>
      </c>
      <c r="BC367" s="298">
        <f t="shared" si="152"/>
        <v>328</v>
      </c>
      <c r="BD367" s="298">
        <f t="shared" si="152"/>
        <v>396</v>
      </c>
      <c r="BE367" s="298">
        <f t="shared" si="152"/>
        <v>476</v>
      </c>
      <c r="BF367" s="298">
        <f t="shared" si="152"/>
        <v>556</v>
      </c>
      <c r="BG367" s="298">
        <f t="shared" si="152"/>
        <v>450</v>
      </c>
      <c r="BH367" s="298">
        <f t="shared" si="152"/>
        <v>397</v>
      </c>
      <c r="BI367" s="298">
        <f t="shared" si="152"/>
        <v>309</v>
      </c>
      <c r="BJ367" s="298">
        <f t="shared" si="152"/>
        <v>169</v>
      </c>
      <c r="BK367" s="298">
        <f t="shared" si="152"/>
        <v>0</v>
      </c>
      <c r="BL367" s="299">
        <f t="shared" si="152"/>
        <v>0</v>
      </c>
      <c r="BM367" s="281">
        <f t="shared" si="114"/>
        <v>10200</v>
      </c>
      <c r="BS367" s="3"/>
      <c r="BT367" s="3"/>
      <c r="BU367" s="3"/>
      <c r="BV367" s="3"/>
    </row>
    <row r="368" spans="1:74" ht="13.2" customHeight="1">
      <c r="A368" s="169" t="str">
        <f t="shared" ref="A368:A376" si="153">B$365&amp;B368</f>
        <v>E11</v>
      </c>
      <c r="B368" s="159" t="str">
        <f>$B$8</f>
        <v>1</v>
      </c>
      <c r="C368" s="568"/>
      <c r="D368" s="492"/>
      <c r="E368" s="493"/>
      <c r="F368" s="494"/>
      <c r="G368" s="213"/>
      <c r="H368" s="210"/>
      <c r="I368" s="127" t="str">
        <f>$I$8</f>
        <v>N.AMERICA</v>
      </c>
      <c r="J368" s="20"/>
      <c r="K368" s="20"/>
      <c r="L368" s="20"/>
      <c r="M368" s="20"/>
      <c r="N368" s="20"/>
      <c r="O368" s="28"/>
      <c r="P368" s="20"/>
      <c r="Q368" s="20"/>
      <c r="R368" s="20"/>
      <c r="S368" s="20"/>
      <c r="T368" s="20"/>
      <c r="U368" s="28"/>
      <c r="V368" s="20"/>
      <c r="W368" s="20"/>
      <c r="X368" s="20"/>
      <c r="Y368" s="20"/>
      <c r="Z368" s="21"/>
      <c r="AA368" s="21"/>
      <c r="AB368" s="21"/>
      <c r="AC368" s="21"/>
      <c r="AD368" s="21"/>
      <c r="AE368" s="21"/>
      <c r="AF368" s="21"/>
      <c r="AG368" s="248"/>
      <c r="AH368" s="248"/>
      <c r="AI368" s="248"/>
      <c r="AJ368" s="248"/>
      <c r="AK368" s="248"/>
      <c r="AL368" s="248"/>
      <c r="AM368" s="248"/>
      <c r="AN368" s="248"/>
      <c r="AO368" s="248"/>
      <c r="AP368" s="248"/>
      <c r="AQ368" s="248"/>
      <c r="AR368" s="248"/>
      <c r="AS368" s="248"/>
      <c r="AT368" s="248"/>
      <c r="AU368" s="248"/>
      <c r="AV368" s="248"/>
      <c r="AW368" s="248"/>
      <c r="AX368" s="248"/>
      <c r="AY368" s="430"/>
      <c r="AZ368" s="431"/>
      <c r="BA368" s="250"/>
      <c r="BB368" s="251"/>
      <c r="BC368" s="251"/>
      <c r="BD368" s="251"/>
      <c r="BE368" s="251"/>
      <c r="BF368" s="251"/>
      <c r="BG368" s="251"/>
      <c r="BH368" s="251"/>
      <c r="BI368" s="251"/>
      <c r="BJ368" s="251"/>
      <c r="BK368" s="251"/>
      <c r="BL368" s="249"/>
      <c r="BM368" s="283">
        <f t="shared" ref="BM368:BM400" si="154">SUM(J368:AX368)</f>
        <v>0</v>
      </c>
      <c r="BS368" s="3"/>
      <c r="BT368" s="3"/>
      <c r="BU368" s="3"/>
      <c r="BV368" s="3"/>
    </row>
    <row r="369" spans="1:74" ht="13.2" customHeight="1">
      <c r="A369" s="169" t="str">
        <f t="shared" si="153"/>
        <v>E12</v>
      </c>
      <c r="B369" s="159" t="str">
        <f>$B$9</f>
        <v>2</v>
      </c>
      <c r="C369" s="568"/>
      <c r="D369" s="492"/>
      <c r="E369" s="493"/>
      <c r="F369" s="494"/>
      <c r="G369" s="213"/>
      <c r="H369" s="210"/>
      <c r="I369" s="122" t="str">
        <f>$I$9</f>
        <v>CS.AMERICA</v>
      </c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3"/>
      <c r="AA369" s="93"/>
      <c r="AB369" s="93"/>
      <c r="AC369" s="93"/>
      <c r="AD369" s="93"/>
      <c r="AE369" s="93"/>
      <c r="AF369" s="93"/>
      <c r="AG369" s="253"/>
      <c r="AH369" s="253"/>
      <c r="AI369" s="253"/>
      <c r="AJ369" s="253"/>
      <c r="AK369" s="253"/>
      <c r="AL369" s="253"/>
      <c r="AM369" s="253"/>
      <c r="AN369" s="253"/>
      <c r="AO369" s="253"/>
      <c r="AP369" s="253"/>
      <c r="AQ369" s="253"/>
      <c r="AR369" s="253"/>
      <c r="AS369" s="253"/>
      <c r="AT369" s="253"/>
      <c r="AU369" s="253"/>
      <c r="AV369" s="253"/>
      <c r="AW369" s="253"/>
      <c r="AX369" s="253"/>
      <c r="AY369" s="432"/>
      <c r="AZ369" s="433"/>
      <c r="BA369" s="255"/>
      <c r="BB369" s="256"/>
      <c r="BC369" s="256"/>
      <c r="BD369" s="256"/>
      <c r="BE369" s="256"/>
      <c r="BF369" s="256"/>
      <c r="BG369" s="256"/>
      <c r="BH369" s="256"/>
      <c r="BI369" s="256"/>
      <c r="BJ369" s="256"/>
      <c r="BK369" s="256"/>
      <c r="BL369" s="254"/>
      <c r="BM369" s="284">
        <f t="shared" si="154"/>
        <v>0</v>
      </c>
      <c r="BS369" s="3"/>
      <c r="BT369" s="3"/>
      <c r="BU369" s="3"/>
      <c r="BV369" s="3"/>
    </row>
    <row r="370" spans="1:74" ht="13.2" customHeight="1">
      <c r="A370" s="169" t="str">
        <f t="shared" si="153"/>
        <v>E13</v>
      </c>
      <c r="B370" s="159" t="str">
        <f>$B$10</f>
        <v>3</v>
      </c>
      <c r="C370" s="568"/>
      <c r="D370" s="492"/>
      <c r="E370" s="493"/>
      <c r="F370" s="494"/>
      <c r="G370" s="205"/>
      <c r="H370" s="498"/>
      <c r="I370" s="122" t="str">
        <f>$I$10</f>
        <v>Europe</v>
      </c>
      <c r="J370" s="92"/>
      <c r="K370" s="92"/>
      <c r="L370" s="92"/>
      <c r="M370" s="92"/>
      <c r="N370" s="92"/>
      <c r="O370" s="94"/>
      <c r="P370" s="92"/>
      <c r="Q370" s="92"/>
      <c r="R370" s="92"/>
      <c r="S370" s="92"/>
      <c r="T370" s="92"/>
      <c r="U370" s="94"/>
      <c r="V370" s="92"/>
      <c r="W370" s="92"/>
      <c r="X370" s="92"/>
      <c r="Y370" s="92"/>
      <c r="Z370" s="93"/>
      <c r="AA370" s="93"/>
      <c r="AB370" s="93"/>
      <c r="AC370" s="93"/>
      <c r="AD370" s="93"/>
      <c r="AE370" s="93"/>
      <c r="AF370" s="93"/>
      <c r="AG370" s="253"/>
      <c r="AH370" s="253"/>
      <c r="AI370" s="253"/>
      <c r="AJ370" s="253"/>
      <c r="AK370" s="253"/>
      <c r="AL370" s="253"/>
      <c r="AM370" s="253"/>
      <c r="AN370" s="253"/>
      <c r="AO370" s="253"/>
      <c r="AP370" s="253"/>
      <c r="AQ370" s="253"/>
      <c r="AR370" s="253"/>
      <c r="AS370" s="253"/>
      <c r="AT370" s="253"/>
      <c r="AU370" s="253"/>
      <c r="AV370" s="253"/>
      <c r="AW370" s="253"/>
      <c r="AX370" s="253"/>
      <c r="AY370" s="432"/>
      <c r="AZ370" s="433"/>
      <c r="BA370" s="255"/>
      <c r="BB370" s="256"/>
      <c r="BC370" s="256"/>
      <c r="BD370" s="256"/>
      <c r="BE370" s="256"/>
      <c r="BF370" s="256"/>
      <c r="BG370" s="256"/>
      <c r="BH370" s="256"/>
      <c r="BI370" s="256"/>
      <c r="BJ370" s="256"/>
      <c r="BK370" s="256"/>
      <c r="BL370" s="254"/>
      <c r="BM370" s="284">
        <f t="shared" si="154"/>
        <v>0</v>
      </c>
      <c r="BS370" s="3"/>
      <c r="BT370" s="3"/>
      <c r="BU370" s="3"/>
      <c r="BV370" s="3"/>
    </row>
    <row r="371" spans="1:74" ht="13.2" customHeight="1">
      <c r="A371" s="169" t="str">
        <f t="shared" si="153"/>
        <v>E14</v>
      </c>
      <c r="B371" s="159" t="str">
        <f>$B$11</f>
        <v>4</v>
      </c>
      <c r="C371" s="568"/>
      <c r="D371" s="492"/>
      <c r="E371" s="493"/>
      <c r="F371" s="494"/>
      <c r="G371" s="211"/>
      <c r="H371" s="498"/>
      <c r="I371" s="122" t="str">
        <f>$I$11</f>
        <v>ASIA</v>
      </c>
      <c r="J371" s="92"/>
      <c r="K371" s="92"/>
      <c r="L371" s="92"/>
      <c r="M371" s="92"/>
      <c r="N371" s="92"/>
      <c r="O371" s="94"/>
      <c r="P371" s="92"/>
      <c r="Q371" s="92"/>
      <c r="R371" s="92"/>
      <c r="S371" s="92"/>
      <c r="T371" s="92"/>
      <c r="U371" s="94"/>
      <c r="V371" s="92"/>
      <c r="W371" s="92"/>
      <c r="X371" s="92"/>
      <c r="Y371" s="92"/>
      <c r="Z371" s="93"/>
      <c r="AA371" s="92"/>
      <c r="AB371" s="93"/>
      <c r="AC371" s="92"/>
      <c r="AD371" s="92"/>
      <c r="AE371" s="92"/>
      <c r="AF371" s="92"/>
      <c r="AG371" s="258"/>
      <c r="AH371" s="258"/>
      <c r="AI371" s="258"/>
      <c r="AJ371" s="258"/>
      <c r="AK371" s="258"/>
      <c r="AL371" s="258"/>
      <c r="AM371" s="258"/>
      <c r="AN371" s="258"/>
      <c r="AO371" s="258"/>
      <c r="AP371" s="258"/>
      <c r="AQ371" s="258"/>
      <c r="AR371" s="258"/>
      <c r="AS371" s="258"/>
      <c r="AT371" s="258"/>
      <c r="AU371" s="258"/>
      <c r="AV371" s="258"/>
      <c r="AW371" s="258"/>
      <c r="AX371" s="258"/>
      <c r="AY371" s="432"/>
      <c r="AZ371" s="433"/>
      <c r="BA371" s="255"/>
      <c r="BB371" s="256"/>
      <c r="BC371" s="256"/>
      <c r="BD371" s="256"/>
      <c r="BE371" s="256"/>
      <c r="BF371" s="256"/>
      <c r="BG371" s="256"/>
      <c r="BH371" s="256"/>
      <c r="BI371" s="256"/>
      <c r="BJ371" s="256"/>
      <c r="BK371" s="256"/>
      <c r="BL371" s="254"/>
      <c r="BM371" s="284">
        <f t="shared" si="154"/>
        <v>0</v>
      </c>
      <c r="BS371" s="3"/>
      <c r="BT371" s="3"/>
      <c r="BU371" s="3"/>
      <c r="BV371" s="3"/>
    </row>
    <row r="372" spans="1:74" ht="12.75" customHeight="1">
      <c r="A372" s="169" t="str">
        <f t="shared" si="153"/>
        <v>E1C</v>
      </c>
      <c r="B372" s="159" t="s">
        <v>204</v>
      </c>
      <c r="C372" s="568"/>
      <c r="D372" s="492"/>
      <c r="E372" s="493"/>
      <c r="F372" s="494"/>
      <c r="G372" s="211"/>
      <c r="H372" s="498"/>
      <c r="I372" s="122" t="s">
        <v>205</v>
      </c>
      <c r="J372" s="92"/>
      <c r="K372" s="92"/>
      <c r="L372" s="92"/>
      <c r="M372" s="92"/>
      <c r="N372" s="92"/>
      <c r="O372" s="94"/>
      <c r="P372" s="92"/>
      <c r="Q372" s="92"/>
      <c r="R372" s="92"/>
      <c r="S372" s="92"/>
      <c r="T372" s="92"/>
      <c r="U372" s="94"/>
      <c r="V372" s="92"/>
      <c r="W372" s="92"/>
      <c r="X372" s="92"/>
      <c r="Y372" s="92"/>
      <c r="Z372" s="93"/>
      <c r="AA372" s="92"/>
      <c r="AB372" s="93"/>
      <c r="AC372" s="92"/>
      <c r="AD372" s="92"/>
      <c r="AE372" s="92"/>
      <c r="AF372" s="92"/>
      <c r="AG372" s="258"/>
      <c r="AH372" s="258">
        <v>5968</v>
      </c>
      <c r="AI372" s="258">
        <v>4232</v>
      </c>
      <c r="AJ372" s="258"/>
      <c r="AK372" s="258"/>
      <c r="AL372" s="258"/>
      <c r="AM372" s="258"/>
      <c r="AN372" s="258"/>
      <c r="AO372" s="258"/>
      <c r="AP372" s="258"/>
      <c r="AQ372" s="258"/>
      <c r="AR372" s="258"/>
      <c r="AS372" s="258"/>
      <c r="AT372" s="258"/>
      <c r="AU372" s="258"/>
      <c r="AV372" s="258"/>
      <c r="AW372" s="258"/>
      <c r="AX372" s="258"/>
      <c r="AY372" s="432">
        <v>169</v>
      </c>
      <c r="AZ372" s="433">
        <v>4232</v>
      </c>
      <c r="BA372" s="255">
        <v>840</v>
      </c>
      <c r="BB372" s="256">
        <v>311</v>
      </c>
      <c r="BC372" s="256">
        <v>328</v>
      </c>
      <c r="BD372" s="256">
        <v>396</v>
      </c>
      <c r="BE372" s="256">
        <v>476</v>
      </c>
      <c r="BF372" s="256">
        <v>556</v>
      </c>
      <c r="BG372" s="256">
        <v>450</v>
      </c>
      <c r="BH372" s="256">
        <v>397</v>
      </c>
      <c r="BI372" s="256">
        <v>309</v>
      </c>
      <c r="BJ372" s="256">
        <v>169</v>
      </c>
      <c r="BK372" s="256"/>
      <c r="BL372" s="254"/>
      <c r="BM372" s="255">
        <f t="shared" si="154"/>
        <v>10200</v>
      </c>
      <c r="BS372" s="3"/>
      <c r="BT372" s="3"/>
      <c r="BU372" s="3"/>
      <c r="BV372" s="3"/>
    </row>
    <row r="373" spans="1:74" ht="13.2" customHeight="1">
      <c r="A373" s="169" t="str">
        <f t="shared" si="153"/>
        <v>E15</v>
      </c>
      <c r="B373" s="159" t="str">
        <f>$B$13</f>
        <v>5</v>
      </c>
      <c r="C373" s="568"/>
      <c r="D373" s="492"/>
      <c r="E373" s="493"/>
      <c r="F373" s="494"/>
      <c r="G373" s="213"/>
      <c r="H373" s="498"/>
      <c r="I373" s="122" t="str">
        <f>$I$13</f>
        <v>OCE</v>
      </c>
      <c r="J373" s="92"/>
      <c r="K373" s="92"/>
      <c r="L373" s="92"/>
      <c r="M373" s="92"/>
      <c r="N373" s="92"/>
      <c r="O373" s="94"/>
      <c r="P373" s="92"/>
      <c r="Q373" s="92"/>
      <c r="R373" s="92"/>
      <c r="S373" s="92"/>
      <c r="T373" s="92"/>
      <c r="U373" s="94"/>
      <c r="V373" s="92"/>
      <c r="W373" s="92"/>
      <c r="X373" s="92"/>
      <c r="Y373" s="92"/>
      <c r="Z373" s="93"/>
      <c r="AA373" s="92"/>
      <c r="AB373" s="93"/>
      <c r="AC373" s="92"/>
      <c r="AD373" s="92"/>
      <c r="AE373" s="92"/>
      <c r="AF373" s="92"/>
      <c r="AG373" s="258"/>
      <c r="AH373" s="258"/>
      <c r="AI373" s="258"/>
      <c r="AJ373" s="258"/>
      <c r="AK373" s="258"/>
      <c r="AL373" s="258"/>
      <c r="AM373" s="258"/>
      <c r="AN373" s="258"/>
      <c r="AO373" s="258"/>
      <c r="AP373" s="258"/>
      <c r="AQ373" s="258"/>
      <c r="AR373" s="258"/>
      <c r="AS373" s="258"/>
      <c r="AT373" s="258"/>
      <c r="AU373" s="258"/>
      <c r="AV373" s="258"/>
      <c r="AW373" s="258"/>
      <c r="AX373" s="258"/>
      <c r="AY373" s="432"/>
      <c r="AZ373" s="433"/>
      <c r="BA373" s="255"/>
      <c r="BB373" s="256"/>
      <c r="BC373" s="256"/>
      <c r="BD373" s="256"/>
      <c r="BE373" s="256"/>
      <c r="BF373" s="256"/>
      <c r="BG373" s="256"/>
      <c r="BH373" s="256"/>
      <c r="BI373" s="256"/>
      <c r="BJ373" s="256"/>
      <c r="BK373" s="256"/>
      <c r="BL373" s="254"/>
      <c r="BM373" s="284">
        <f t="shared" si="154"/>
        <v>0</v>
      </c>
      <c r="BS373" s="3"/>
      <c r="BT373" s="3"/>
      <c r="BU373" s="3"/>
      <c r="BV373" s="3"/>
    </row>
    <row r="374" spans="1:74" ht="13.2" customHeight="1">
      <c r="A374" s="169" t="str">
        <f t="shared" si="153"/>
        <v>E16</v>
      </c>
      <c r="B374" s="159" t="str">
        <f>$B$14</f>
        <v>6</v>
      </c>
      <c r="C374" s="568"/>
      <c r="D374" s="492"/>
      <c r="E374" s="493"/>
      <c r="F374" s="494"/>
      <c r="G374" s="213"/>
      <c r="H374" s="498"/>
      <c r="I374" s="122" t="str">
        <f>$I$14</f>
        <v>MIDDLE EAS</v>
      </c>
      <c r="J374" s="92"/>
      <c r="K374" s="92"/>
      <c r="L374" s="92"/>
      <c r="M374" s="92"/>
      <c r="N374" s="92"/>
      <c r="O374" s="94"/>
      <c r="P374" s="92"/>
      <c r="Q374" s="92"/>
      <c r="R374" s="92"/>
      <c r="S374" s="92"/>
      <c r="T374" s="92"/>
      <c r="U374" s="94"/>
      <c r="V374" s="92"/>
      <c r="W374" s="92"/>
      <c r="X374" s="92"/>
      <c r="Y374" s="92"/>
      <c r="Z374" s="93"/>
      <c r="AA374" s="92"/>
      <c r="AB374" s="93"/>
      <c r="AC374" s="92"/>
      <c r="AD374" s="92"/>
      <c r="AE374" s="92"/>
      <c r="AF374" s="92"/>
      <c r="AG374" s="258"/>
      <c r="AH374" s="258"/>
      <c r="AI374" s="258"/>
      <c r="AJ374" s="258"/>
      <c r="AK374" s="258"/>
      <c r="AL374" s="258"/>
      <c r="AM374" s="258"/>
      <c r="AN374" s="258"/>
      <c r="AO374" s="258"/>
      <c r="AP374" s="258"/>
      <c r="AQ374" s="258"/>
      <c r="AR374" s="258"/>
      <c r="AS374" s="258"/>
      <c r="AT374" s="258"/>
      <c r="AU374" s="258"/>
      <c r="AV374" s="258"/>
      <c r="AW374" s="258"/>
      <c r="AX374" s="258"/>
      <c r="AY374" s="432"/>
      <c r="AZ374" s="433"/>
      <c r="BA374" s="255"/>
      <c r="BB374" s="256"/>
      <c r="BC374" s="256"/>
      <c r="BD374" s="256"/>
      <c r="BE374" s="256"/>
      <c r="BF374" s="256"/>
      <c r="BG374" s="256"/>
      <c r="BH374" s="256"/>
      <c r="BI374" s="256"/>
      <c r="BJ374" s="256"/>
      <c r="BK374" s="256"/>
      <c r="BL374" s="254"/>
      <c r="BM374" s="284">
        <f t="shared" si="154"/>
        <v>0</v>
      </c>
      <c r="BS374" s="3"/>
      <c r="BT374" s="3"/>
      <c r="BU374" s="3"/>
      <c r="BV374" s="3"/>
    </row>
    <row r="375" spans="1:74" ht="13.2" customHeight="1">
      <c r="A375" s="169" t="str">
        <f t="shared" si="153"/>
        <v>E17</v>
      </c>
      <c r="B375" s="159" t="str">
        <f>$B$15</f>
        <v>7</v>
      </c>
      <c r="C375" s="568"/>
      <c r="D375" s="492"/>
      <c r="E375" s="493"/>
      <c r="F375" s="494"/>
      <c r="G375" s="213"/>
      <c r="H375" s="498"/>
      <c r="I375" s="122" t="str">
        <f>$I$15</f>
        <v xml:space="preserve">AFRICA   </v>
      </c>
      <c r="J375" s="92"/>
      <c r="K375" s="92"/>
      <c r="L375" s="92"/>
      <c r="M375" s="92"/>
      <c r="N375" s="92"/>
      <c r="O375" s="94"/>
      <c r="P375" s="92"/>
      <c r="Q375" s="92"/>
      <c r="R375" s="92"/>
      <c r="S375" s="92"/>
      <c r="T375" s="92"/>
      <c r="U375" s="94"/>
      <c r="V375" s="92"/>
      <c r="W375" s="92"/>
      <c r="X375" s="92"/>
      <c r="Y375" s="92"/>
      <c r="Z375" s="93"/>
      <c r="AA375" s="92"/>
      <c r="AB375" s="93"/>
      <c r="AC375" s="92"/>
      <c r="AD375" s="92"/>
      <c r="AE375" s="92"/>
      <c r="AF375" s="92"/>
      <c r="AG375" s="258"/>
      <c r="AH375" s="258"/>
      <c r="AI375" s="258"/>
      <c r="AJ375" s="258"/>
      <c r="AK375" s="258"/>
      <c r="AL375" s="258"/>
      <c r="AM375" s="258"/>
      <c r="AN375" s="258"/>
      <c r="AO375" s="258"/>
      <c r="AP375" s="258"/>
      <c r="AQ375" s="258"/>
      <c r="AR375" s="258"/>
      <c r="AS375" s="258"/>
      <c r="AT375" s="258"/>
      <c r="AU375" s="258"/>
      <c r="AV375" s="258"/>
      <c r="AW375" s="258"/>
      <c r="AX375" s="258"/>
      <c r="AY375" s="432"/>
      <c r="AZ375" s="433"/>
      <c r="BA375" s="255"/>
      <c r="BB375" s="256"/>
      <c r="BC375" s="256"/>
      <c r="BD375" s="256"/>
      <c r="BE375" s="256"/>
      <c r="BF375" s="256"/>
      <c r="BG375" s="256"/>
      <c r="BH375" s="256"/>
      <c r="BI375" s="256"/>
      <c r="BJ375" s="256"/>
      <c r="BK375" s="256"/>
      <c r="BL375" s="254"/>
      <c r="BM375" s="290">
        <f t="shared" si="154"/>
        <v>0</v>
      </c>
      <c r="BS375" s="3"/>
      <c r="BT375" s="3"/>
      <c r="BU375" s="3"/>
      <c r="BV375" s="3"/>
    </row>
    <row r="376" spans="1:74" ht="12.75" customHeight="1" thickBot="1">
      <c r="A376" s="169" t="str">
        <f t="shared" si="153"/>
        <v>E1Z</v>
      </c>
      <c r="B376" s="159" t="str">
        <f>$B$16</f>
        <v>Z</v>
      </c>
      <c r="C376" s="568"/>
      <c r="D376" s="495"/>
      <c r="E376" s="496"/>
      <c r="F376" s="497"/>
      <c r="G376" s="208"/>
      <c r="H376" s="499"/>
      <c r="I376" s="128" t="str">
        <f>$I$16</f>
        <v>Others</v>
      </c>
      <c r="J376" s="90"/>
      <c r="K376" s="90"/>
      <c r="L376" s="90"/>
      <c r="M376" s="90"/>
      <c r="N376" s="90"/>
      <c r="O376" s="102"/>
      <c r="P376" s="90"/>
      <c r="Q376" s="90"/>
      <c r="R376" s="90"/>
      <c r="S376" s="90"/>
      <c r="T376" s="90"/>
      <c r="U376" s="102"/>
      <c r="V376" s="90"/>
      <c r="W376" s="90"/>
      <c r="X376" s="90"/>
      <c r="Y376" s="90"/>
      <c r="Z376" s="91"/>
      <c r="AA376" s="90"/>
      <c r="AB376" s="91"/>
      <c r="AC376" s="90"/>
      <c r="AD376" s="90"/>
      <c r="AE376" s="90"/>
      <c r="AF376" s="90"/>
      <c r="AG376" s="259"/>
      <c r="AH376" s="259"/>
      <c r="AI376" s="259"/>
      <c r="AJ376" s="259"/>
      <c r="AK376" s="259"/>
      <c r="AL376" s="259"/>
      <c r="AM376" s="259"/>
      <c r="AN376" s="259"/>
      <c r="AO376" s="259"/>
      <c r="AP376" s="259"/>
      <c r="AQ376" s="259"/>
      <c r="AR376" s="259"/>
      <c r="AS376" s="259"/>
      <c r="AT376" s="259"/>
      <c r="AU376" s="259"/>
      <c r="AV376" s="259"/>
      <c r="AW376" s="259"/>
      <c r="AX376" s="259"/>
      <c r="AY376" s="434"/>
      <c r="AZ376" s="435"/>
      <c r="BA376" s="262"/>
      <c r="BB376" s="263"/>
      <c r="BC376" s="263"/>
      <c r="BD376" s="263"/>
      <c r="BE376" s="263"/>
      <c r="BF376" s="263"/>
      <c r="BG376" s="263"/>
      <c r="BH376" s="263"/>
      <c r="BI376" s="263"/>
      <c r="BJ376" s="263"/>
      <c r="BK376" s="263"/>
      <c r="BL376" s="261"/>
      <c r="BM376" s="285">
        <f t="shared" si="154"/>
        <v>0</v>
      </c>
      <c r="BS376" s="3"/>
      <c r="BT376" s="3"/>
      <c r="BU376" s="3"/>
      <c r="BV376" s="3"/>
    </row>
    <row r="377" spans="1:74" ht="13.2" customHeight="1">
      <c r="A377" s="157" t="s">
        <v>10</v>
      </c>
      <c r="B377" s="168" t="s">
        <v>233</v>
      </c>
      <c r="C377" s="568"/>
      <c r="D377" s="500" t="s">
        <v>171</v>
      </c>
      <c r="E377" s="501"/>
      <c r="F377" s="502"/>
      <c r="G377" s="486" t="s">
        <v>64</v>
      </c>
      <c r="H377" s="487"/>
      <c r="I377" s="487"/>
      <c r="J377" s="24">
        <f t="shared" ref="J377:AB377" si="155">J379+J378</f>
        <v>0</v>
      </c>
      <c r="K377" s="24">
        <f t="shared" si="155"/>
        <v>0</v>
      </c>
      <c r="L377" s="24">
        <f t="shared" si="155"/>
        <v>0</v>
      </c>
      <c r="M377" s="24">
        <f t="shared" si="155"/>
        <v>0</v>
      </c>
      <c r="N377" s="24">
        <f t="shared" si="155"/>
        <v>0</v>
      </c>
      <c r="O377" s="24">
        <f t="shared" si="155"/>
        <v>0</v>
      </c>
      <c r="P377" s="24">
        <f t="shared" si="155"/>
        <v>0</v>
      </c>
      <c r="Q377" s="24">
        <f t="shared" si="155"/>
        <v>0</v>
      </c>
      <c r="R377" s="24">
        <f t="shared" si="155"/>
        <v>0</v>
      </c>
      <c r="S377" s="24">
        <f t="shared" si="155"/>
        <v>0</v>
      </c>
      <c r="T377" s="24">
        <f t="shared" si="155"/>
        <v>0</v>
      </c>
      <c r="U377" s="24">
        <f t="shared" si="155"/>
        <v>0</v>
      </c>
      <c r="V377" s="24">
        <f t="shared" si="155"/>
        <v>0</v>
      </c>
      <c r="W377" s="24">
        <f t="shared" si="155"/>
        <v>0</v>
      </c>
      <c r="X377" s="24">
        <f t="shared" si="155"/>
        <v>0</v>
      </c>
      <c r="Y377" s="24">
        <f t="shared" si="155"/>
        <v>0</v>
      </c>
      <c r="Z377" s="24">
        <f t="shared" si="155"/>
        <v>0</v>
      </c>
      <c r="AA377" s="24">
        <f t="shared" si="155"/>
        <v>0</v>
      </c>
      <c r="AB377" s="24">
        <f t="shared" si="155"/>
        <v>0</v>
      </c>
      <c r="AC377" s="24">
        <f t="shared" ref="AC377:BL377" si="156">AC378+AC379</f>
        <v>0</v>
      </c>
      <c r="AD377" s="24">
        <f t="shared" si="156"/>
        <v>0</v>
      </c>
      <c r="AE377" s="24">
        <f t="shared" si="156"/>
        <v>0</v>
      </c>
      <c r="AF377" s="24">
        <f t="shared" si="156"/>
        <v>0</v>
      </c>
      <c r="AG377" s="275">
        <f t="shared" si="156"/>
        <v>1430</v>
      </c>
      <c r="AH377" s="275">
        <f t="shared" si="156"/>
        <v>2750</v>
      </c>
      <c r="AI377" s="275">
        <f t="shared" si="156"/>
        <v>1091</v>
      </c>
      <c r="AJ377" s="275">
        <f t="shared" si="156"/>
        <v>0</v>
      </c>
      <c r="AK377" s="275">
        <f t="shared" si="156"/>
        <v>0</v>
      </c>
      <c r="AL377" s="275">
        <f t="shared" si="156"/>
        <v>0</v>
      </c>
      <c r="AM377" s="275">
        <f t="shared" si="156"/>
        <v>0</v>
      </c>
      <c r="AN377" s="275">
        <f t="shared" si="156"/>
        <v>0</v>
      </c>
      <c r="AO377" s="275">
        <f t="shared" si="156"/>
        <v>0</v>
      </c>
      <c r="AP377" s="275">
        <f t="shared" si="156"/>
        <v>0</v>
      </c>
      <c r="AQ377" s="275">
        <f t="shared" si="156"/>
        <v>0</v>
      </c>
      <c r="AR377" s="275">
        <f t="shared" si="156"/>
        <v>0</v>
      </c>
      <c r="AS377" s="275">
        <f t="shared" si="156"/>
        <v>0</v>
      </c>
      <c r="AT377" s="275">
        <f t="shared" si="156"/>
        <v>0</v>
      </c>
      <c r="AU377" s="275">
        <f t="shared" si="156"/>
        <v>0</v>
      </c>
      <c r="AV377" s="275">
        <f t="shared" si="156"/>
        <v>0</v>
      </c>
      <c r="AW377" s="275">
        <f t="shared" si="156"/>
        <v>0</v>
      </c>
      <c r="AX377" s="275">
        <f t="shared" si="156"/>
        <v>0</v>
      </c>
      <c r="AY377" s="52">
        <f t="shared" si="156"/>
        <v>47</v>
      </c>
      <c r="AZ377" s="438">
        <f t="shared" si="156"/>
        <v>1091</v>
      </c>
      <c r="BA377" s="277">
        <f t="shared" si="156"/>
        <v>204</v>
      </c>
      <c r="BB377" s="278">
        <f t="shared" si="156"/>
        <v>158</v>
      </c>
      <c r="BC377" s="278">
        <f t="shared" si="156"/>
        <v>155</v>
      </c>
      <c r="BD377" s="278">
        <f t="shared" si="156"/>
        <v>109</v>
      </c>
      <c r="BE377" s="278">
        <f t="shared" si="156"/>
        <v>90</v>
      </c>
      <c r="BF377" s="278">
        <f t="shared" si="156"/>
        <v>118</v>
      </c>
      <c r="BG377" s="278">
        <f t="shared" si="156"/>
        <v>74</v>
      </c>
      <c r="BH377" s="278">
        <f t="shared" si="156"/>
        <v>95</v>
      </c>
      <c r="BI377" s="278">
        <f t="shared" si="156"/>
        <v>41</v>
      </c>
      <c r="BJ377" s="278">
        <f t="shared" si="156"/>
        <v>47</v>
      </c>
      <c r="BK377" s="278">
        <f t="shared" si="156"/>
        <v>0</v>
      </c>
      <c r="BL377" s="276">
        <f t="shared" si="156"/>
        <v>0</v>
      </c>
      <c r="BM377" s="277">
        <f t="shared" si="154"/>
        <v>5271</v>
      </c>
      <c r="BS377" s="3"/>
      <c r="BT377" s="3"/>
      <c r="BU377" s="3"/>
      <c r="BV377" s="3"/>
    </row>
    <row r="378" spans="1:74" ht="13.2" customHeight="1">
      <c r="A378" s="169" t="str">
        <f>B$377&amp;B378</f>
        <v>E49</v>
      </c>
      <c r="B378" s="159" t="str">
        <f>$B$6</f>
        <v>9</v>
      </c>
      <c r="C378" s="568"/>
      <c r="D378" s="492"/>
      <c r="E378" s="493"/>
      <c r="F378" s="494"/>
      <c r="G378" s="210"/>
      <c r="H378" s="488" t="s">
        <v>63</v>
      </c>
      <c r="I378" s="489"/>
      <c r="J378" s="12"/>
      <c r="K378" s="12"/>
      <c r="L378" s="12"/>
      <c r="M378" s="12"/>
      <c r="N378" s="12"/>
      <c r="O378" s="13"/>
      <c r="P378" s="12"/>
      <c r="Q378" s="12"/>
      <c r="R378" s="12"/>
      <c r="S378" s="12"/>
      <c r="T378" s="12"/>
      <c r="U378" s="13"/>
      <c r="V378" s="12"/>
      <c r="W378" s="12"/>
      <c r="X378" s="12"/>
      <c r="Y378" s="12"/>
      <c r="Z378" s="14"/>
      <c r="AA378" s="14"/>
      <c r="AB378" s="14"/>
      <c r="AC378" s="14"/>
      <c r="AD378" s="14"/>
      <c r="AE378" s="14"/>
      <c r="AF378" s="14"/>
      <c r="AG378" s="244"/>
      <c r="AH378" s="244"/>
      <c r="AI378" s="244"/>
      <c r="AJ378" s="244"/>
      <c r="AK378" s="244"/>
      <c r="AL378" s="244"/>
      <c r="AM378" s="244"/>
      <c r="AN378" s="244"/>
      <c r="AO378" s="244"/>
      <c r="AP378" s="244"/>
      <c r="AQ378" s="244"/>
      <c r="AR378" s="244"/>
      <c r="AS378" s="244"/>
      <c r="AT378" s="244"/>
      <c r="AU378" s="244"/>
      <c r="AV378" s="244"/>
      <c r="AW378" s="244"/>
      <c r="AX378" s="245"/>
      <c r="AY378" s="436"/>
      <c r="AZ378" s="437"/>
      <c r="BA378" s="267"/>
      <c r="BB378" s="268"/>
      <c r="BC378" s="268"/>
      <c r="BD378" s="268"/>
      <c r="BE378" s="268"/>
      <c r="BF378" s="268"/>
      <c r="BG378" s="268"/>
      <c r="BH378" s="268"/>
      <c r="BI378" s="268"/>
      <c r="BJ378" s="268"/>
      <c r="BK378" s="268"/>
      <c r="BL378" s="266"/>
      <c r="BM378" s="281">
        <f t="shared" si="154"/>
        <v>0</v>
      </c>
      <c r="BS378" s="3"/>
      <c r="BT378" s="3"/>
      <c r="BU378" s="3"/>
      <c r="BV378" s="3"/>
    </row>
    <row r="379" spans="1:74" ht="13.2" customHeight="1">
      <c r="A379" s="169"/>
      <c r="C379" s="568"/>
      <c r="D379" s="492"/>
      <c r="E379" s="493"/>
      <c r="F379" s="494"/>
      <c r="G379" s="211"/>
      <c r="H379" s="490" t="s">
        <v>62</v>
      </c>
      <c r="I379" s="491"/>
      <c r="J379" s="33">
        <f t="shared" ref="J379:AO379" si="157">SUM(J380:J388)</f>
        <v>0</v>
      </c>
      <c r="K379" s="33">
        <f t="shared" si="157"/>
        <v>0</v>
      </c>
      <c r="L379" s="33">
        <f t="shared" si="157"/>
        <v>0</v>
      </c>
      <c r="M379" s="33">
        <f t="shared" si="157"/>
        <v>0</v>
      </c>
      <c r="N379" s="33">
        <f t="shared" si="157"/>
        <v>0</v>
      </c>
      <c r="O379" s="36">
        <f t="shared" si="157"/>
        <v>0</v>
      </c>
      <c r="P379" s="33">
        <f t="shared" si="157"/>
        <v>0</v>
      </c>
      <c r="Q379" s="33">
        <f t="shared" si="157"/>
        <v>0</v>
      </c>
      <c r="R379" s="33">
        <f t="shared" si="157"/>
        <v>0</v>
      </c>
      <c r="S379" s="34">
        <f t="shared" si="157"/>
        <v>0</v>
      </c>
      <c r="T379" s="33">
        <f t="shared" si="157"/>
        <v>0</v>
      </c>
      <c r="U379" s="35">
        <f t="shared" si="157"/>
        <v>0</v>
      </c>
      <c r="V379" s="33">
        <f t="shared" si="157"/>
        <v>0</v>
      </c>
      <c r="W379" s="33">
        <f t="shared" si="157"/>
        <v>0</v>
      </c>
      <c r="X379" s="34">
        <f t="shared" si="157"/>
        <v>0</v>
      </c>
      <c r="Y379" s="33">
        <f t="shared" si="157"/>
        <v>0</v>
      </c>
      <c r="Z379" s="34">
        <f t="shared" si="157"/>
        <v>0</v>
      </c>
      <c r="AA379" s="34">
        <f t="shared" si="157"/>
        <v>0</v>
      </c>
      <c r="AB379" s="34">
        <f t="shared" si="157"/>
        <v>0</v>
      </c>
      <c r="AC379" s="17">
        <f t="shared" si="157"/>
        <v>0</v>
      </c>
      <c r="AD379" s="17">
        <f t="shared" si="157"/>
        <v>0</v>
      </c>
      <c r="AE379" s="17">
        <f t="shared" si="157"/>
        <v>0</v>
      </c>
      <c r="AF379" s="17">
        <f t="shared" si="157"/>
        <v>0</v>
      </c>
      <c r="AG379" s="282">
        <f t="shared" si="157"/>
        <v>1430</v>
      </c>
      <c r="AH379" s="282">
        <f t="shared" si="157"/>
        <v>2750</v>
      </c>
      <c r="AI379" s="282">
        <f t="shared" si="157"/>
        <v>1091</v>
      </c>
      <c r="AJ379" s="282">
        <f t="shared" si="157"/>
        <v>0</v>
      </c>
      <c r="AK379" s="282">
        <f t="shared" si="157"/>
        <v>0</v>
      </c>
      <c r="AL379" s="282">
        <f t="shared" si="157"/>
        <v>0</v>
      </c>
      <c r="AM379" s="282">
        <f t="shared" si="157"/>
        <v>0</v>
      </c>
      <c r="AN379" s="282">
        <f t="shared" si="157"/>
        <v>0</v>
      </c>
      <c r="AO379" s="282">
        <f t="shared" si="157"/>
        <v>0</v>
      </c>
      <c r="AP379" s="282">
        <f t="shared" ref="AP379:BL379" si="158">SUM(AP380:AP388)</f>
        <v>0</v>
      </c>
      <c r="AQ379" s="282">
        <f t="shared" si="158"/>
        <v>0</v>
      </c>
      <c r="AR379" s="282">
        <f t="shared" si="158"/>
        <v>0</v>
      </c>
      <c r="AS379" s="282">
        <f t="shared" si="158"/>
        <v>0</v>
      </c>
      <c r="AT379" s="282">
        <f t="shared" si="158"/>
        <v>0</v>
      </c>
      <c r="AU379" s="282">
        <f t="shared" si="158"/>
        <v>0</v>
      </c>
      <c r="AV379" s="282">
        <f t="shared" si="158"/>
        <v>0</v>
      </c>
      <c r="AW379" s="282">
        <f t="shared" si="158"/>
        <v>0</v>
      </c>
      <c r="AX379" s="282">
        <f t="shared" si="158"/>
        <v>0</v>
      </c>
      <c r="AY379" s="27">
        <f t="shared" si="158"/>
        <v>47</v>
      </c>
      <c r="AZ379" s="441">
        <f t="shared" si="158"/>
        <v>1091</v>
      </c>
      <c r="BA379" s="290">
        <f t="shared" si="158"/>
        <v>204</v>
      </c>
      <c r="BB379" s="298">
        <f t="shared" si="158"/>
        <v>158</v>
      </c>
      <c r="BC379" s="298">
        <f t="shared" si="158"/>
        <v>155</v>
      </c>
      <c r="BD379" s="298">
        <f t="shared" si="158"/>
        <v>109</v>
      </c>
      <c r="BE379" s="298">
        <f t="shared" si="158"/>
        <v>90</v>
      </c>
      <c r="BF379" s="298">
        <f t="shared" si="158"/>
        <v>118</v>
      </c>
      <c r="BG379" s="298">
        <f t="shared" si="158"/>
        <v>74</v>
      </c>
      <c r="BH379" s="298">
        <f t="shared" si="158"/>
        <v>95</v>
      </c>
      <c r="BI379" s="298">
        <f t="shared" si="158"/>
        <v>41</v>
      </c>
      <c r="BJ379" s="298">
        <f t="shared" si="158"/>
        <v>47</v>
      </c>
      <c r="BK379" s="298">
        <f t="shared" si="158"/>
        <v>0</v>
      </c>
      <c r="BL379" s="299">
        <f t="shared" si="158"/>
        <v>0</v>
      </c>
      <c r="BM379" s="281">
        <f t="shared" si="154"/>
        <v>5271</v>
      </c>
      <c r="BS379" s="3"/>
      <c r="BT379" s="3"/>
      <c r="BU379" s="3"/>
      <c r="BV379" s="3"/>
    </row>
    <row r="380" spans="1:74" ht="13.2" customHeight="1">
      <c r="A380" s="169" t="str">
        <f t="shared" ref="A380:A388" si="159">B$377&amp;B380</f>
        <v>E41</v>
      </c>
      <c r="B380" s="159" t="str">
        <f>$B$8</f>
        <v>1</v>
      </c>
      <c r="C380" s="568"/>
      <c r="D380" s="492"/>
      <c r="E380" s="493"/>
      <c r="F380" s="494"/>
      <c r="G380" s="213"/>
      <c r="H380" s="210"/>
      <c r="I380" s="127" t="str">
        <f>$I$8</f>
        <v>N.AMERICA</v>
      </c>
      <c r="J380" s="20"/>
      <c r="K380" s="20"/>
      <c r="L380" s="20"/>
      <c r="M380" s="20"/>
      <c r="N380" s="20"/>
      <c r="O380" s="28"/>
      <c r="P380" s="20"/>
      <c r="Q380" s="20"/>
      <c r="R380" s="20"/>
      <c r="S380" s="20"/>
      <c r="T380" s="20"/>
      <c r="U380" s="28"/>
      <c r="V380" s="20"/>
      <c r="W380" s="20"/>
      <c r="X380" s="20"/>
      <c r="Y380" s="20"/>
      <c r="Z380" s="21"/>
      <c r="AA380" s="21"/>
      <c r="AB380" s="21"/>
      <c r="AC380" s="21"/>
      <c r="AD380" s="21"/>
      <c r="AE380" s="21"/>
      <c r="AF380" s="21"/>
      <c r="AG380" s="248"/>
      <c r="AH380" s="248"/>
      <c r="AI380" s="248"/>
      <c r="AJ380" s="248"/>
      <c r="AK380" s="248"/>
      <c r="AL380" s="248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430"/>
      <c r="AZ380" s="431"/>
      <c r="BA380" s="250"/>
      <c r="BB380" s="251"/>
      <c r="BC380" s="251"/>
      <c r="BD380" s="251"/>
      <c r="BE380" s="251"/>
      <c r="BF380" s="251"/>
      <c r="BG380" s="251"/>
      <c r="BH380" s="251"/>
      <c r="BI380" s="251"/>
      <c r="BJ380" s="251"/>
      <c r="BK380" s="251"/>
      <c r="BL380" s="249"/>
      <c r="BM380" s="283">
        <f t="shared" si="154"/>
        <v>0</v>
      </c>
      <c r="BS380" s="3"/>
      <c r="BT380" s="3"/>
      <c r="BU380" s="3"/>
      <c r="BV380" s="3"/>
    </row>
    <row r="381" spans="1:74" ht="13.2" customHeight="1">
      <c r="A381" s="169" t="str">
        <f t="shared" si="159"/>
        <v>E42</v>
      </c>
      <c r="B381" s="159" t="str">
        <f>$B$9</f>
        <v>2</v>
      </c>
      <c r="C381" s="568"/>
      <c r="D381" s="492"/>
      <c r="E381" s="493"/>
      <c r="F381" s="494"/>
      <c r="G381" s="213"/>
      <c r="H381" s="210"/>
      <c r="I381" s="122" t="str">
        <f>$I$9</f>
        <v>CS.AMERICA</v>
      </c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3"/>
      <c r="AA381" s="93"/>
      <c r="AB381" s="93"/>
      <c r="AC381" s="93"/>
      <c r="AD381" s="93"/>
      <c r="AE381" s="93"/>
      <c r="AF381" s="93"/>
      <c r="AG381" s="253"/>
      <c r="AH381" s="253"/>
      <c r="AI381" s="253"/>
      <c r="AJ381" s="253"/>
      <c r="AK381" s="253"/>
      <c r="AL381" s="253"/>
      <c r="AM381" s="253"/>
      <c r="AN381" s="253"/>
      <c r="AO381" s="253"/>
      <c r="AP381" s="253"/>
      <c r="AQ381" s="253"/>
      <c r="AR381" s="253"/>
      <c r="AS381" s="253"/>
      <c r="AT381" s="253"/>
      <c r="AU381" s="253"/>
      <c r="AV381" s="253"/>
      <c r="AW381" s="253"/>
      <c r="AX381" s="253"/>
      <c r="AY381" s="432"/>
      <c r="AZ381" s="433"/>
      <c r="BA381" s="255"/>
      <c r="BB381" s="256"/>
      <c r="BC381" s="256"/>
      <c r="BD381" s="256"/>
      <c r="BE381" s="256"/>
      <c r="BF381" s="256"/>
      <c r="BG381" s="256"/>
      <c r="BH381" s="256"/>
      <c r="BI381" s="256"/>
      <c r="BJ381" s="256"/>
      <c r="BK381" s="256"/>
      <c r="BL381" s="254"/>
      <c r="BM381" s="284">
        <f t="shared" si="154"/>
        <v>0</v>
      </c>
      <c r="BS381" s="3"/>
      <c r="BT381" s="3"/>
      <c r="BU381" s="3"/>
      <c r="BV381" s="3"/>
    </row>
    <row r="382" spans="1:74" ht="13.2" customHeight="1">
      <c r="A382" s="169" t="str">
        <f t="shared" si="159"/>
        <v>E43</v>
      </c>
      <c r="B382" s="159" t="str">
        <f>$B$10</f>
        <v>3</v>
      </c>
      <c r="C382" s="568"/>
      <c r="D382" s="492"/>
      <c r="E382" s="493"/>
      <c r="F382" s="494"/>
      <c r="G382" s="205"/>
      <c r="H382" s="498"/>
      <c r="I382" s="122" t="str">
        <f>$I$10</f>
        <v>Europe</v>
      </c>
      <c r="J382" s="92"/>
      <c r="K382" s="92"/>
      <c r="L382" s="92"/>
      <c r="M382" s="92"/>
      <c r="N382" s="92"/>
      <c r="O382" s="94"/>
      <c r="P382" s="92"/>
      <c r="Q382" s="92"/>
      <c r="R382" s="92"/>
      <c r="S382" s="92"/>
      <c r="T382" s="92"/>
      <c r="U382" s="94"/>
      <c r="V382" s="92"/>
      <c r="W382" s="92"/>
      <c r="X382" s="92"/>
      <c r="Y382" s="92"/>
      <c r="Z382" s="93"/>
      <c r="AA382" s="93"/>
      <c r="AB382" s="93"/>
      <c r="AC382" s="93"/>
      <c r="AD382" s="93"/>
      <c r="AE382" s="93"/>
      <c r="AF382" s="93"/>
      <c r="AG382" s="253"/>
      <c r="AH382" s="253"/>
      <c r="AI382" s="253"/>
      <c r="AJ382" s="253"/>
      <c r="AK382" s="253"/>
      <c r="AL382" s="253"/>
      <c r="AM382" s="253"/>
      <c r="AN382" s="253"/>
      <c r="AO382" s="253"/>
      <c r="AP382" s="253"/>
      <c r="AQ382" s="253"/>
      <c r="AR382" s="253"/>
      <c r="AS382" s="253"/>
      <c r="AT382" s="253"/>
      <c r="AU382" s="253"/>
      <c r="AV382" s="253"/>
      <c r="AW382" s="253"/>
      <c r="AX382" s="253"/>
      <c r="AY382" s="432"/>
      <c r="AZ382" s="433"/>
      <c r="BA382" s="255"/>
      <c r="BB382" s="256"/>
      <c r="BC382" s="256"/>
      <c r="BD382" s="256"/>
      <c r="BE382" s="256"/>
      <c r="BF382" s="256"/>
      <c r="BG382" s="256"/>
      <c r="BH382" s="256"/>
      <c r="BI382" s="256"/>
      <c r="BJ382" s="256"/>
      <c r="BK382" s="256"/>
      <c r="BL382" s="254"/>
      <c r="BM382" s="284">
        <f t="shared" si="154"/>
        <v>0</v>
      </c>
      <c r="BS382" s="3"/>
      <c r="BT382" s="3"/>
      <c r="BU382" s="3"/>
      <c r="BV382" s="3"/>
    </row>
    <row r="383" spans="1:74" ht="13.2" customHeight="1">
      <c r="A383" s="169" t="str">
        <f t="shared" si="159"/>
        <v>E44</v>
      </c>
      <c r="B383" s="159" t="str">
        <f>$B$11</f>
        <v>4</v>
      </c>
      <c r="C383" s="568"/>
      <c r="D383" s="492"/>
      <c r="E383" s="493"/>
      <c r="F383" s="494"/>
      <c r="G383" s="211"/>
      <c r="H383" s="498"/>
      <c r="I383" s="122" t="str">
        <f>$I$11</f>
        <v>ASIA</v>
      </c>
      <c r="J383" s="92"/>
      <c r="K383" s="92"/>
      <c r="L383" s="92"/>
      <c r="M383" s="92"/>
      <c r="N383" s="92"/>
      <c r="O383" s="94"/>
      <c r="P383" s="92"/>
      <c r="Q383" s="92"/>
      <c r="R383" s="92"/>
      <c r="S383" s="92"/>
      <c r="T383" s="92"/>
      <c r="U383" s="94"/>
      <c r="V383" s="92"/>
      <c r="W383" s="92"/>
      <c r="X383" s="92"/>
      <c r="Y383" s="92"/>
      <c r="Z383" s="93"/>
      <c r="AA383" s="92"/>
      <c r="AB383" s="93"/>
      <c r="AC383" s="92"/>
      <c r="AD383" s="92"/>
      <c r="AE383" s="92"/>
      <c r="AF383" s="92"/>
      <c r="AG383" s="258"/>
      <c r="AH383" s="258"/>
      <c r="AI383" s="258"/>
      <c r="AJ383" s="258"/>
      <c r="AK383" s="258"/>
      <c r="AL383" s="258"/>
      <c r="AM383" s="258"/>
      <c r="AN383" s="258"/>
      <c r="AO383" s="258"/>
      <c r="AP383" s="258"/>
      <c r="AQ383" s="258"/>
      <c r="AR383" s="258"/>
      <c r="AS383" s="258"/>
      <c r="AT383" s="258"/>
      <c r="AU383" s="258"/>
      <c r="AV383" s="258"/>
      <c r="AW383" s="258"/>
      <c r="AX383" s="258"/>
      <c r="AY383" s="432"/>
      <c r="AZ383" s="433"/>
      <c r="BA383" s="255"/>
      <c r="BB383" s="256"/>
      <c r="BC383" s="256"/>
      <c r="BD383" s="256"/>
      <c r="BE383" s="256"/>
      <c r="BF383" s="256"/>
      <c r="BG383" s="256"/>
      <c r="BH383" s="256"/>
      <c r="BI383" s="256"/>
      <c r="BJ383" s="256"/>
      <c r="BK383" s="256"/>
      <c r="BL383" s="254"/>
      <c r="BM383" s="284">
        <f t="shared" si="154"/>
        <v>0</v>
      </c>
      <c r="BS383" s="3"/>
      <c r="BT383" s="3"/>
      <c r="BU383" s="3"/>
      <c r="BV383" s="3"/>
    </row>
    <row r="384" spans="1:74" ht="12.75" customHeight="1">
      <c r="A384" s="169" t="str">
        <f t="shared" si="159"/>
        <v>E4C</v>
      </c>
      <c r="B384" s="159" t="s">
        <v>204</v>
      </c>
      <c r="C384" s="568"/>
      <c r="D384" s="492"/>
      <c r="E384" s="493"/>
      <c r="F384" s="494"/>
      <c r="G384" s="211"/>
      <c r="H384" s="498"/>
      <c r="I384" s="122" t="s">
        <v>205</v>
      </c>
      <c r="J384" s="92"/>
      <c r="K384" s="92"/>
      <c r="L384" s="92"/>
      <c r="M384" s="92"/>
      <c r="N384" s="92"/>
      <c r="O384" s="94"/>
      <c r="P384" s="92"/>
      <c r="Q384" s="92"/>
      <c r="R384" s="92"/>
      <c r="S384" s="92"/>
      <c r="T384" s="92"/>
      <c r="U384" s="94"/>
      <c r="V384" s="92"/>
      <c r="W384" s="92"/>
      <c r="X384" s="92"/>
      <c r="Y384" s="92"/>
      <c r="Z384" s="93"/>
      <c r="AA384" s="92"/>
      <c r="AB384" s="93"/>
      <c r="AC384" s="92"/>
      <c r="AD384" s="92"/>
      <c r="AE384" s="92"/>
      <c r="AF384" s="92"/>
      <c r="AG384" s="258">
        <v>1430</v>
      </c>
      <c r="AH384" s="258">
        <v>2750</v>
      </c>
      <c r="AI384" s="258">
        <v>1091</v>
      </c>
      <c r="AJ384" s="258"/>
      <c r="AK384" s="258"/>
      <c r="AL384" s="258"/>
      <c r="AM384" s="258"/>
      <c r="AN384" s="258"/>
      <c r="AO384" s="258"/>
      <c r="AP384" s="258"/>
      <c r="AQ384" s="258"/>
      <c r="AR384" s="258"/>
      <c r="AS384" s="258"/>
      <c r="AT384" s="258"/>
      <c r="AU384" s="258"/>
      <c r="AV384" s="258"/>
      <c r="AW384" s="258"/>
      <c r="AX384" s="258"/>
      <c r="AY384" s="432">
        <v>47</v>
      </c>
      <c r="AZ384" s="433">
        <v>1091</v>
      </c>
      <c r="BA384" s="255">
        <v>204</v>
      </c>
      <c r="BB384" s="256">
        <v>158</v>
      </c>
      <c r="BC384" s="256">
        <v>155</v>
      </c>
      <c r="BD384" s="256">
        <v>109</v>
      </c>
      <c r="BE384" s="256">
        <v>90</v>
      </c>
      <c r="BF384" s="256">
        <v>118</v>
      </c>
      <c r="BG384" s="256">
        <v>74</v>
      </c>
      <c r="BH384" s="256">
        <v>95</v>
      </c>
      <c r="BI384" s="256">
        <v>41</v>
      </c>
      <c r="BJ384" s="256">
        <v>47</v>
      </c>
      <c r="BK384" s="256"/>
      <c r="BL384" s="254"/>
      <c r="BM384" s="255">
        <f t="shared" si="154"/>
        <v>5271</v>
      </c>
      <c r="BS384" s="3"/>
      <c r="BT384" s="3"/>
      <c r="BU384" s="3"/>
      <c r="BV384" s="3"/>
    </row>
    <row r="385" spans="1:74" ht="13.2" customHeight="1">
      <c r="A385" s="169" t="str">
        <f t="shared" si="159"/>
        <v>E45</v>
      </c>
      <c r="B385" s="159" t="str">
        <f>$B$13</f>
        <v>5</v>
      </c>
      <c r="C385" s="568"/>
      <c r="D385" s="492"/>
      <c r="E385" s="493"/>
      <c r="F385" s="494"/>
      <c r="G385" s="213"/>
      <c r="H385" s="498"/>
      <c r="I385" s="122" t="str">
        <f>$I$13</f>
        <v>OCE</v>
      </c>
      <c r="J385" s="92"/>
      <c r="K385" s="92"/>
      <c r="L385" s="92"/>
      <c r="M385" s="92"/>
      <c r="N385" s="92"/>
      <c r="O385" s="94"/>
      <c r="P385" s="92"/>
      <c r="Q385" s="92"/>
      <c r="R385" s="92"/>
      <c r="S385" s="92"/>
      <c r="T385" s="92"/>
      <c r="U385" s="94"/>
      <c r="V385" s="92"/>
      <c r="W385" s="92"/>
      <c r="X385" s="92"/>
      <c r="Y385" s="92"/>
      <c r="Z385" s="93"/>
      <c r="AA385" s="92"/>
      <c r="AB385" s="93"/>
      <c r="AC385" s="92"/>
      <c r="AD385" s="92"/>
      <c r="AE385" s="92"/>
      <c r="AF385" s="92"/>
      <c r="AG385" s="258"/>
      <c r="AH385" s="258"/>
      <c r="AI385" s="258"/>
      <c r="AJ385" s="258"/>
      <c r="AK385" s="258"/>
      <c r="AL385" s="258"/>
      <c r="AM385" s="258"/>
      <c r="AN385" s="258"/>
      <c r="AO385" s="258"/>
      <c r="AP385" s="258"/>
      <c r="AQ385" s="258"/>
      <c r="AR385" s="258"/>
      <c r="AS385" s="258"/>
      <c r="AT385" s="258"/>
      <c r="AU385" s="258"/>
      <c r="AV385" s="258"/>
      <c r="AW385" s="258"/>
      <c r="AX385" s="258"/>
      <c r="AY385" s="432"/>
      <c r="AZ385" s="433"/>
      <c r="BA385" s="255"/>
      <c r="BB385" s="256"/>
      <c r="BC385" s="256"/>
      <c r="BD385" s="256"/>
      <c r="BE385" s="256"/>
      <c r="BF385" s="256"/>
      <c r="BG385" s="256"/>
      <c r="BH385" s="256"/>
      <c r="BI385" s="256"/>
      <c r="BJ385" s="256"/>
      <c r="BK385" s="256"/>
      <c r="BL385" s="254"/>
      <c r="BM385" s="284">
        <f t="shared" si="154"/>
        <v>0</v>
      </c>
      <c r="BS385" s="3"/>
      <c r="BT385" s="3"/>
      <c r="BU385" s="3"/>
      <c r="BV385" s="3"/>
    </row>
    <row r="386" spans="1:74" ht="13.2" customHeight="1">
      <c r="A386" s="169" t="str">
        <f t="shared" si="159"/>
        <v>E46</v>
      </c>
      <c r="B386" s="159" t="str">
        <f>$B$14</f>
        <v>6</v>
      </c>
      <c r="C386" s="568"/>
      <c r="D386" s="492"/>
      <c r="E386" s="493"/>
      <c r="F386" s="494"/>
      <c r="G386" s="213"/>
      <c r="H386" s="498"/>
      <c r="I386" s="122" t="str">
        <f>$I$14</f>
        <v>MIDDLE EAS</v>
      </c>
      <c r="J386" s="92"/>
      <c r="K386" s="92"/>
      <c r="L386" s="92"/>
      <c r="M386" s="92"/>
      <c r="N386" s="92"/>
      <c r="O386" s="94"/>
      <c r="P386" s="92"/>
      <c r="Q386" s="92"/>
      <c r="R386" s="92"/>
      <c r="S386" s="92"/>
      <c r="T386" s="92"/>
      <c r="U386" s="94"/>
      <c r="V386" s="92"/>
      <c r="W386" s="92"/>
      <c r="X386" s="92"/>
      <c r="Y386" s="92"/>
      <c r="Z386" s="93"/>
      <c r="AA386" s="92"/>
      <c r="AB386" s="93"/>
      <c r="AC386" s="92"/>
      <c r="AD386" s="92"/>
      <c r="AE386" s="92"/>
      <c r="AF386" s="92"/>
      <c r="AG386" s="258"/>
      <c r="AH386" s="258"/>
      <c r="AI386" s="258"/>
      <c r="AJ386" s="258"/>
      <c r="AK386" s="258"/>
      <c r="AL386" s="258"/>
      <c r="AM386" s="258"/>
      <c r="AN386" s="258"/>
      <c r="AO386" s="258"/>
      <c r="AP386" s="258"/>
      <c r="AQ386" s="258"/>
      <c r="AR386" s="258"/>
      <c r="AS386" s="258"/>
      <c r="AT386" s="258"/>
      <c r="AU386" s="258"/>
      <c r="AV386" s="258"/>
      <c r="AW386" s="258"/>
      <c r="AX386" s="258"/>
      <c r="AY386" s="432"/>
      <c r="AZ386" s="433"/>
      <c r="BA386" s="255"/>
      <c r="BB386" s="256"/>
      <c r="BC386" s="256"/>
      <c r="BD386" s="256"/>
      <c r="BE386" s="256"/>
      <c r="BF386" s="256"/>
      <c r="BG386" s="256"/>
      <c r="BH386" s="256"/>
      <c r="BI386" s="256"/>
      <c r="BJ386" s="256"/>
      <c r="BK386" s="256"/>
      <c r="BL386" s="254"/>
      <c r="BM386" s="284">
        <f t="shared" si="154"/>
        <v>0</v>
      </c>
      <c r="BS386" s="3"/>
      <c r="BT386" s="3"/>
      <c r="BU386" s="3"/>
      <c r="BV386" s="3"/>
    </row>
    <row r="387" spans="1:74" ht="13.2" customHeight="1">
      <c r="A387" s="169" t="str">
        <f t="shared" si="159"/>
        <v>E47</v>
      </c>
      <c r="B387" s="159" t="str">
        <f>$B$15</f>
        <v>7</v>
      </c>
      <c r="C387" s="568"/>
      <c r="D387" s="492"/>
      <c r="E387" s="493"/>
      <c r="F387" s="494"/>
      <c r="G387" s="213"/>
      <c r="H387" s="498"/>
      <c r="I387" s="122" t="str">
        <f>$I$15</f>
        <v xml:space="preserve">AFRICA   </v>
      </c>
      <c r="J387" s="92"/>
      <c r="K387" s="92"/>
      <c r="L387" s="92"/>
      <c r="M387" s="92"/>
      <c r="N387" s="92"/>
      <c r="O387" s="94"/>
      <c r="P387" s="92"/>
      <c r="Q387" s="92"/>
      <c r="R387" s="92"/>
      <c r="S387" s="92"/>
      <c r="T387" s="92"/>
      <c r="U387" s="94"/>
      <c r="V387" s="92"/>
      <c r="W387" s="92"/>
      <c r="X387" s="92"/>
      <c r="Y387" s="92"/>
      <c r="Z387" s="93"/>
      <c r="AA387" s="92"/>
      <c r="AB387" s="93"/>
      <c r="AC387" s="92"/>
      <c r="AD387" s="92"/>
      <c r="AE387" s="92"/>
      <c r="AF387" s="92"/>
      <c r="AG387" s="258"/>
      <c r="AH387" s="258"/>
      <c r="AI387" s="258"/>
      <c r="AJ387" s="258"/>
      <c r="AK387" s="258"/>
      <c r="AL387" s="258"/>
      <c r="AM387" s="258"/>
      <c r="AN387" s="258"/>
      <c r="AO387" s="258"/>
      <c r="AP387" s="258"/>
      <c r="AQ387" s="258"/>
      <c r="AR387" s="258"/>
      <c r="AS387" s="258"/>
      <c r="AT387" s="258"/>
      <c r="AU387" s="258"/>
      <c r="AV387" s="258"/>
      <c r="AW387" s="258"/>
      <c r="AX387" s="258"/>
      <c r="AY387" s="432"/>
      <c r="AZ387" s="433"/>
      <c r="BA387" s="255"/>
      <c r="BB387" s="256"/>
      <c r="BC387" s="256"/>
      <c r="BD387" s="256"/>
      <c r="BE387" s="256"/>
      <c r="BF387" s="256"/>
      <c r="BG387" s="256"/>
      <c r="BH387" s="256"/>
      <c r="BI387" s="256"/>
      <c r="BJ387" s="256"/>
      <c r="BK387" s="256"/>
      <c r="BL387" s="254"/>
      <c r="BM387" s="290">
        <f t="shared" si="154"/>
        <v>0</v>
      </c>
      <c r="BS387" s="3"/>
      <c r="BT387" s="3"/>
      <c r="BU387" s="3"/>
      <c r="BV387" s="3"/>
    </row>
    <row r="388" spans="1:74" ht="12.75" customHeight="1" thickBot="1">
      <c r="A388" s="169" t="str">
        <f t="shared" si="159"/>
        <v>E4Z</v>
      </c>
      <c r="B388" s="159" t="str">
        <f>$B$16</f>
        <v>Z</v>
      </c>
      <c r="C388" s="568"/>
      <c r="D388" s="495"/>
      <c r="E388" s="496"/>
      <c r="F388" s="497"/>
      <c r="G388" s="208"/>
      <c r="H388" s="499"/>
      <c r="I388" s="128" t="str">
        <f>$I$16</f>
        <v>Others</v>
      </c>
      <c r="J388" s="90"/>
      <c r="K388" s="90"/>
      <c r="L388" s="90"/>
      <c r="M388" s="90"/>
      <c r="N388" s="90"/>
      <c r="O388" s="102"/>
      <c r="P388" s="90"/>
      <c r="Q388" s="90"/>
      <c r="R388" s="90"/>
      <c r="S388" s="90"/>
      <c r="T388" s="90"/>
      <c r="U388" s="102"/>
      <c r="V388" s="90"/>
      <c r="W388" s="90"/>
      <c r="X388" s="90"/>
      <c r="Y388" s="90"/>
      <c r="Z388" s="91"/>
      <c r="AA388" s="90"/>
      <c r="AB388" s="91"/>
      <c r="AC388" s="90"/>
      <c r="AD388" s="90"/>
      <c r="AE388" s="90"/>
      <c r="AF388" s="90"/>
      <c r="AG388" s="259"/>
      <c r="AH388" s="259"/>
      <c r="AI388" s="259"/>
      <c r="AJ388" s="259"/>
      <c r="AK388" s="259"/>
      <c r="AL388" s="259"/>
      <c r="AM388" s="259"/>
      <c r="AN388" s="259"/>
      <c r="AO388" s="259"/>
      <c r="AP388" s="259"/>
      <c r="AQ388" s="259"/>
      <c r="AR388" s="259"/>
      <c r="AS388" s="259"/>
      <c r="AT388" s="259"/>
      <c r="AU388" s="259"/>
      <c r="AV388" s="259"/>
      <c r="AW388" s="259"/>
      <c r="AX388" s="259"/>
      <c r="AY388" s="434"/>
      <c r="AZ388" s="435"/>
      <c r="BA388" s="262"/>
      <c r="BB388" s="263"/>
      <c r="BC388" s="263"/>
      <c r="BD388" s="263"/>
      <c r="BE388" s="263"/>
      <c r="BF388" s="263"/>
      <c r="BG388" s="263"/>
      <c r="BH388" s="263"/>
      <c r="BI388" s="263"/>
      <c r="BJ388" s="263"/>
      <c r="BK388" s="263"/>
      <c r="BL388" s="261"/>
      <c r="BM388" s="285">
        <f t="shared" si="154"/>
        <v>0</v>
      </c>
      <c r="BS388" s="3"/>
      <c r="BT388" s="3"/>
      <c r="BU388" s="3"/>
      <c r="BV388" s="3"/>
    </row>
    <row r="389" spans="1:74" ht="13.2" customHeight="1">
      <c r="A389" s="157" t="s">
        <v>10</v>
      </c>
      <c r="B389" s="168" t="s">
        <v>242</v>
      </c>
      <c r="C389" s="568"/>
      <c r="D389" s="500" t="s">
        <v>172</v>
      </c>
      <c r="E389" s="501"/>
      <c r="F389" s="502"/>
      <c r="G389" s="486" t="s">
        <v>64</v>
      </c>
      <c r="H389" s="487"/>
      <c r="I389" s="487"/>
      <c r="J389" s="24">
        <f t="shared" ref="J389:AB389" si="160">J391+J390</f>
        <v>0</v>
      </c>
      <c r="K389" s="24">
        <f t="shared" si="160"/>
        <v>0</v>
      </c>
      <c r="L389" s="24">
        <f t="shared" si="160"/>
        <v>0</v>
      </c>
      <c r="M389" s="24">
        <f t="shared" si="160"/>
        <v>0</v>
      </c>
      <c r="N389" s="24">
        <f t="shared" si="160"/>
        <v>0</v>
      </c>
      <c r="O389" s="24">
        <f t="shared" si="160"/>
        <v>0</v>
      </c>
      <c r="P389" s="24">
        <f t="shared" si="160"/>
        <v>0</v>
      </c>
      <c r="Q389" s="24">
        <f t="shared" si="160"/>
        <v>0</v>
      </c>
      <c r="R389" s="24">
        <f t="shared" si="160"/>
        <v>0</v>
      </c>
      <c r="S389" s="24">
        <f t="shared" si="160"/>
        <v>0</v>
      </c>
      <c r="T389" s="24">
        <f t="shared" si="160"/>
        <v>0</v>
      </c>
      <c r="U389" s="24">
        <f t="shared" si="160"/>
        <v>0</v>
      </c>
      <c r="V389" s="24">
        <f t="shared" si="160"/>
        <v>0</v>
      </c>
      <c r="W389" s="24">
        <f t="shared" si="160"/>
        <v>0</v>
      </c>
      <c r="X389" s="24">
        <f t="shared" si="160"/>
        <v>0</v>
      </c>
      <c r="Y389" s="24">
        <f t="shared" si="160"/>
        <v>0</v>
      </c>
      <c r="Z389" s="24">
        <f t="shared" si="160"/>
        <v>0</v>
      </c>
      <c r="AA389" s="24">
        <f t="shared" si="160"/>
        <v>0</v>
      </c>
      <c r="AB389" s="24">
        <f t="shared" si="160"/>
        <v>0</v>
      </c>
      <c r="AC389" s="24">
        <f t="shared" ref="AC389:BL389" si="161">AC390+AC391</f>
        <v>0</v>
      </c>
      <c r="AD389" s="24">
        <f t="shared" si="161"/>
        <v>0</v>
      </c>
      <c r="AE389" s="24">
        <f t="shared" si="161"/>
        <v>0</v>
      </c>
      <c r="AF389" s="24">
        <f t="shared" si="161"/>
        <v>4602</v>
      </c>
      <c r="AG389" s="275">
        <f t="shared" si="161"/>
        <v>1677</v>
      </c>
      <c r="AH389" s="275">
        <f t="shared" si="161"/>
        <v>1504</v>
      </c>
      <c r="AI389" s="275">
        <f t="shared" si="161"/>
        <v>27</v>
      </c>
      <c r="AJ389" s="275">
        <f t="shared" si="161"/>
        <v>0</v>
      </c>
      <c r="AK389" s="275">
        <f t="shared" si="161"/>
        <v>0</v>
      </c>
      <c r="AL389" s="275">
        <f t="shared" si="161"/>
        <v>0</v>
      </c>
      <c r="AM389" s="275">
        <f t="shared" si="161"/>
        <v>0</v>
      </c>
      <c r="AN389" s="275">
        <f t="shared" si="161"/>
        <v>0</v>
      </c>
      <c r="AO389" s="275">
        <f t="shared" si="161"/>
        <v>0</v>
      </c>
      <c r="AP389" s="275">
        <f t="shared" si="161"/>
        <v>0</v>
      </c>
      <c r="AQ389" s="275">
        <f t="shared" si="161"/>
        <v>0</v>
      </c>
      <c r="AR389" s="275">
        <f t="shared" si="161"/>
        <v>0</v>
      </c>
      <c r="AS389" s="275">
        <f t="shared" si="161"/>
        <v>0</v>
      </c>
      <c r="AT389" s="275">
        <f t="shared" si="161"/>
        <v>0</v>
      </c>
      <c r="AU389" s="275">
        <f t="shared" si="161"/>
        <v>0</v>
      </c>
      <c r="AV389" s="275">
        <f t="shared" si="161"/>
        <v>0</v>
      </c>
      <c r="AW389" s="275">
        <f t="shared" si="161"/>
        <v>0</v>
      </c>
      <c r="AX389" s="275">
        <f t="shared" si="161"/>
        <v>0</v>
      </c>
      <c r="AY389" s="52">
        <f t="shared" si="161"/>
        <v>0</v>
      </c>
      <c r="AZ389" s="438">
        <f t="shared" si="161"/>
        <v>27</v>
      </c>
      <c r="BA389" s="277">
        <f t="shared" si="161"/>
        <v>27</v>
      </c>
      <c r="BB389" s="278">
        <f t="shared" si="161"/>
        <v>0</v>
      </c>
      <c r="BC389" s="278">
        <f t="shared" si="161"/>
        <v>0</v>
      </c>
      <c r="BD389" s="278">
        <f t="shared" si="161"/>
        <v>0</v>
      </c>
      <c r="BE389" s="278">
        <f t="shared" si="161"/>
        <v>0</v>
      </c>
      <c r="BF389" s="278">
        <f t="shared" si="161"/>
        <v>0</v>
      </c>
      <c r="BG389" s="278">
        <f t="shared" si="161"/>
        <v>0</v>
      </c>
      <c r="BH389" s="278">
        <f t="shared" si="161"/>
        <v>0</v>
      </c>
      <c r="BI389" s="278">
        <f t="shared" si="161"/>
        <v>0</v>
      </c>
      <c r="BJ389" s="278">
        <f t="shared" si="161"/>
        <v>0</v>
      </c>
      <c r="BK389" s="278">
        <f t="shared" si="161"/>
        <v>0</v>
      </c>
      <c r="BL389" s="276">
        <f t="shared" si="161"/>
        <v>0</v>
      </c>
      <c r="BM389" s="277">
        <f t="shared" si="154"/>
        <v>7810</v>
      </c>
      <c r="BS389" s="3"/>
      <c r="BT389" s="3"/>
      <c r="BU389" s="3"/>
      <c r="BV389" s="3"/>
    </row>
    <row r="390" spans="1:74" ht="13.2" customHeight="1">
      <c r="A390" s="169" t="str">
        <f>B$389&amp;B390</f>
        <v>E59</v>
      </c>
      <c r="B390" s="159" t="str">
        <f>$B$6</f>
        <v>9</v>
      </c>
      <c r="C390" s="568"/>
      <c r="D390" s="492"/>
      <c r="E390" s="493"/>
      <c r="F390" s="494"/>
      <c r="G390" s="210"/>
      <c r="H390" s="488" t="s">
        <v>63</v>
      </c>
      <c r="I390" s="489"/>
      <c r="J390" s="12"/>
      <c r="K390" s="12"/>
      <c r="L390" s="12"/>
      <c r="M390" s="12"/>
      <c r="N390" s="12"/>
      <c r="O390" s="13"/>
      <c r="P390" s="12"/>
      <c r="Q390" s="12"/>
      <c r="R390" s="12"/>
      <c r="S390" s="12"/>
      <c r="T390" s="12"/>
      <c r="U390" s="13"/>
      <c r="V390" s="12"/>
      <c r="W390" s="12"/>
      <c r="X390" s="12"/>
      <c r="Y390" s="12"/>
      <c r="Z390" s="14"/>
      <c r="AA390" s="14"/>
      <c r="AB390" s="14"/>
      <c r="AC390" s="14"/>
      <c r="AD390" s="14"/>
      <c r="AE390" s="14"/>
      <c r="AF390" s="14"/>
      <c r="AG390" s="244"/>
      <c r="AH390" s="244"/>
      <c r="AI390" s="244"/>
      <c r="AJ390" s="244"/>
      <c r="AK390" s="244"/>
      <c r="AL390" s="244"/>
      <c r="AM390" s="244"/>
      <c r="AN390" s="244"/>
      <c r="AO390" s="244"/>
      <c r="AP390" s="244"/>
      <c r="AQ390" s="244"/>
      <c r="AR390" s="244"/>
      <c r="AS390" s="244"/>
      <c r="AT390" s="244"/>
      <c r="AU390" s="244"/>
      <c r="AV390" s="244"/>
      <c r="AW390" s="244"/>
      <c r="AX390" s="245"/>
      <c r="AY390" s="436"/>
      <c r="AZ390" s="437"/>
      <c r="BA390" s="267"/>
      <c r="BB390" s="268"/>
      <c r="BC390" s="268"/>
      <c r="BD390" s="268"/>
      <c r="BE390" s="268"/>
      <c r="BF390" s="268"/>
      <c r="BG390" s="268"/>
      <c r="BH390" s="268"/>
      <c r="BI390" s="268"/>
      <c r="BJ390" s="268"/>
      <c r="BK390" s="268"/>
      <c r="BL390" s="266"/>
      <c r="BM390" s="281">
        <f t="shared" si="154"/>
        <v>0</v>
      </c>
      <c r="BS390" s="3"/>
      <c r="BT390" s="3"/>
      <c r="BU390" s="3"/>
      <c r="BV390" s="3"/>
    </row>
    <row r="391" spans="1:74" ht="13.2" customHeight="1">
      <c r="A391" s="169"/>
      <c r="C391" s="568"/>
      <c r="D391" s="492"/>
      <c r="E391" s="493"/>
      <c r="F391" s="494"/>
      <c r="G391" s="211"/>
      <c r="H391" s="490" t="s">
        <v>62</v>
      </c>
      <c r="I391" s="491"/>
      <c r="J391" s="33">
        <f t="shared" ref="J391:AO391" si="162">SUM(J392:J400)</f>
        <v>0</v>
      </c>
      <c r="K391" s="33">
        <f t="shared" si="162"/>
        <v>0</v>
      </c>
      <c r="L391" s="33">
        <f t="shared" si="162"/>
        <v>0</v>
      </c>
      <c r="M391" s="33">
        <f t="shared" si="162"/>
        <v>0</v>
      </c>
      <c r="N391" s="33">
        <f t="shared" si="162"/>
        <v>0</v>
      </c>
      <c r="O391" s="36">
        <f t="shared" si="162"/>
        <v>0</v>
      </c>
      <c r="P391" s="33">
        <f t="shared" si="162"/>
        <v>0</v>
      </c>
      <c r="Q391" s="33">
        <f t="shared" si="162"/>
        <v>0</v>
      </c>
      <c r="R391" s="33">
        <f t="shared" si="162"/>
        <v>0</v>
      </c>
      <c r="S391" s="34">
        <f t="shared" si="162"/>
        <v>0</v>
      </c>
      <c r="T391" s="33">
        <f t="shared" si="162"/>
        <v>0</v>
      </c>
      <c r="U391" s="35">
        <f t="shared" si="162"/>
        <v>0</v>
      </c>
      <c r="V391" s="33">
        <f t="shared" si="162"/>
        <v>0</v>
      </c>
      <c r="W391" s="33">
        <f t="shared" si="162"/>
        <v>0</v>
      </c>
      <c r="X391" s="34">
        <f t="shared" si="162"/>
        <v>0</v>
      </c>
      <c r="Y391" s="33">
        <f t="shared" si="162"/>
        <v>0</v>
      </c>
      <c r="Z391" s="34">
        <f t="shared" si="162"/>
        <v>0</v>
      </c>
      <c r="AA391" s="34">
        <f t="shared" si="162"/>
        <v>0</v>
      </c>
      <c r="AB391" s="34">
        <f t="shared" si="162"/>
        <v>0</v>
      </c>
      <c r="AC391" s="17">
        <f t="shared" si="162"/>
        <v>0</v>
      </c>
      <c r="AD391" s="17">
        <f t="shared" si="162"/>
        <v>0</v>
      </c>
      <c r="AE391" s="17">
        <f t="shared" si="162"/>
        <v>0</v>
      </c>
      <c r="AF391" s="17">
        <f t="shared" si="162"/>
        <v>4602</v>
      </c>
      <c r="AG391" s="282">
        <f t="shared" si="162"/>
        <v>1677</v>
      </c>
      <c r="AH391" s="282">
        <f t="shared" si="162"/>
        <v>1504</v>
      </c>
      <c r="AI391" s="282">
        <f t="shared" si="162"/>
        <v>27</v>
      </c>
      <c r="AJ391" s="282">
        <f t="shared" si="162"/>
        <v>0</v>
      </c>
      <c r="AK391" s="282">
        <f t="shared" si="162"/>
        <v>0</v>
      </c>
      <c r="AL391" s="282">
        <f t="shared" si="162"/>
        <v>0</v>
      </c>
      <c r="AM391" s="282">
        <f t="shared" si="162"/>
        <v>0</v>
      </c>
      <c r="AN391" s="282">
        <f t="shared" si="162"/>
        <v>0</v>
      </c>
      <c r="AO391" s="282">
        <f t="shared" si="162"/>
        <v>0</v>
      </c>
      <c r="AP391" s="282">
        <f t="shared" ref="AP391:BL391" si="163">SUM(AP392:AP400)</f>
        <v>0</v>
      </c>
      <c r="AQ391" s="282">
        <f t="shared" si="163"/>
        <v>0</v>
      </c>
      <c r="AR391" s="282">
        <f t="shared" si="163"/>
        <v>0</v>
      </c>
      <c r="AS391" s="282">
        <f t="shared" si="163"/>
        <v>0</v>
      </c>
      <c r="AT391" s="282">
        <f t="shared" si="163"/>
        <v>0</v>
      </c>
      <c r="AU391" s="282">
        <f t="shared" si="163"/>
        <v>0</v>
      </c>
      <c r="AV391" s="282">
        <f t="shared" si="163"/>
        <v>0</v>
      </c>
      <c r="AW391" s="282">
        <f t="shared" si="163"/>
        <v>0</v>
      </c>
      <c r="AX391" s="282">
        <f t="shared" si="163"/>
        <v>0</v>
      </c>
      <c r="AY391" s="27">
        <f t="shared" si="163"/>
        <v>0</v>
      </c>
      <c r="AZ391" s="441">
        <f t="shared" si="163"/>
        <v>27</v>
      </c>
      <c r="BA391" s="290">
        <f t="shared" si="163"/>
        <v>27</v>
      </c>
      <c r="BB391" s="298">
        <f t="shared" si="163"/>
        <v>0</v>
      </c>
      <c r="BC391" s="298">
        <f t="shared" si="163"/>
        <v>0</v>
      </c>
      <c r="BD391" s="298">
        <f t="shared" si="163"/>
        <v>0</v>
      </c>
      <c r="BE391" s="298">
        <f t="shared" si="163"/>
        <v>0</v>
      </c>
      <c r="BF391" s="298">
        <f t="shared" si="163"/>
        <v>0</v>
      </c>
      <c r="BG391" s="298">
        <f t="shared" si="163"/>
        <v>0</v>
      </c>
      <c r="BH391" s="298">
        <f t="shared" si="163"/>
        <v>0</v>
      </c>
      <c r="BI391" s="298">
        <f t="shared" si="163"/>
        <v>0</v>
      </c>
      <c r="BJ391" s="298">
        <f t="shared" si="163"/>
        <v>0</v>
      </c>
      <c r="BK391" s="298">
        <f t="shared" si="163"/>
        <v>0</v>
      </c>
      <c r="BL391" s="299">
        <f t="shared" si="163"/>
        <v>0</v>
      </c>
      <c r="BM391" s="281">
        <f t="shared" si="154"/>
        <v>7810</v>
      </c>
      <c r="BS391" s="3"/>
      <c r="BT391" s="3"/>
      <c r="BU391" s="3"/>
      <c r="BV391" s="3"/>
    </row>
    <row r="392" spans="1:74" ht="13.2" customHeight="1">
      <c r="A392" s="169" t="str">
        <f t="shared" ref="A392:A400" si="164">B$389&amp;B392</f>
        <v>E51</v>
      </c>
      <c r="B392" s="159" t="str">
        <f>$B$8</f>
        <v>1</v>
      </c>
      <c r="C392" s="568"/>
      <c r="D392" s="492"/>
      <c r="E392" s="493"/>
      <c r="F392" s="494"/>
      <c r="G392" s="213"/>
      <c r="H392" s="210"/>
      <c r="I392" s="127" t="str">
        <f>$I$8</f>
        <v>N.AMERICA</v>
      </c>
      <c r="J392" s="20"/>
      <c r="K392" s="20"/>
      <c r="L392" s="20"/>
      <c r="M392" s="20"/>
      <c r="N392" s="20"/>
      <c r="O392" s="28"/>
      <c r="P392" s="20"/>
      <c r="Q392" s="20"/>
      <c r="R392" s="20"/>
      <c r="S392" s="20"/>
      <c r="T392" s="20"/>
      <c r="U392" s="28"/>
      <c r="V392" s="20"/>
      <c r="W392" s="20"/>
      <c r="X392" s="20"/>
      <c r="Y392" s="20"/>
      <c r="Z392" s="21"/>
      <c r="AA392" s="21"/>
      <c r="AB392" s="21"/>
      <c r="AC392" s="21"/>
      <c r="AD392" s="21"/>
      <c r="AE392" s="21"/>
      <c r="AF392" s="21"/>
      <c r="AG392" s="248"/>
      <c r="AH392" s="248"/>
      <c r="AI392" s="248"/>
      <c r="AJ392" s="248"/>
      <c r="AK392" s="248"/>
      <c r="AL392" s="248"/>
      <c r="AM392" s="248"/>
      <c r="AN392" s="248"/>
      <c r="AO392" s="248"/>
      <c r="AP392" s="248"/>
      <c r="AQ392" s="248"/>
      <c r="AR392" s="248"/>
      <c r="AS392" s="248"/>
      <c r="AT392" s="248"/>
      <c r="AU392" s="248"/>
      <c r="AV392" s="248"/>
      <c r="AW392" s="248"/>
      <c r="AX392" s="248"/>
      <c r="AY392" s="430"/>
      <c r="AZ392" s="431"/>
      <c r="BA392" s="250"/>
      <c r="BB392" s="251"/>
      <c r="BC392" s="251"/>
      <c r="BD392" s="251"/>
      <c r="BE392" s="251"/>
      <c r="BF392" s="251"/>
      <c r="BG392" s="251"/>
      <c r="BH392" s="251"/>
      <c r="BI392" s="251"/>
      <c r="BJ392" s="251"/>
      <c r="BK392" s="251"/>
      <c r="BL392" s="249"/>
      <c r="BM392" s="283">
        <f t="shared" si="154"/>
        <v>0</v>
      </c>
      <c r="BS392" s="3"/>
      <c r="BT392" s="3"/>
      <c r="BU392" s="3"/>
      <c r="BV392" s="3"/>
    </row>
    <row r="393" spans="1:74" ht="13.2" customHeight="1">
      <c r="A393" s="169" t="str">
        <f t="shared" si="164"/>
        <v>E52</v>
      </c>
      <c r="B393" s="159" t="str">
        <f>$B$9</f>
        <v>2</v>
      </c>
      <c r="C393" s="568"/>
      <c r="D393" s="492"/>
      <c r="E393" s="493"/>
      <c r="F393" s="494"/>
      <c r="G393" s="213"/>
      <c r="H393" s="210"/>
      <c r="I393" s="122" t="str">
        <f>$I$9</f>
        <v>CS.AMERICA</v>
      </c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3"/>
      <c r="AA393" s="93"/>
      <c r="AB393" s="93"/>
      <c r="AC393" s="93"/>
      <c r="AD393" s="93"/>
      <c r="AE393" s="93"/>
      <c r="AF393" s="93"/>
      <c r="AG393" s="253"/>
      <c r="AH393" s="253"/>
      <c r="AI393" s="253"/>
      <c r="AJ393" s="253"/>
      <c r="AK393" s="253"/>
      <c r="AL393" s="253"/>
      <c r="AM393" s="253"/>
      <c r="AN393" s="253"/>
      <c r="AO393" s="253"/>
      <c r="AP393" s="253"/>
      <c r="AQ393" s="253"/>
      <c r="AR393" s="253"/>
      <c r="AS393" s="253"/>
      <c r="AT393" s="253"/>
      <c r="AU393" s="253"/>
      <c r="AV393" s="253"/>
      <c r="AW393" s="253"/>
      <c r="AX393" s="253"/>
      <c r="AY393" s="432"/>
      <c r="AZ393" s="433"/>
      <c r="BA393" s="255"/>
      <c r="BB393" s="256"/>
      <c r="BC393" s="256"/>
      <c r="BD393" s="256"/>
      <c r="BE393" s="256"/>
      <c r="BF393" s="256"/>
      <c r="BG393" s="256"/>
      <c r="BH393" s="256"/>
      <c r="BI393" s="256"/>
      <c r="BJ393" s="256"/>
      <c r="BK393" s="256"/>
      <c r="BL393" s="254"/>
      <c r="BM393" s="284">
        <f t="shared" si="154"/>
        <v>0</v>
      </c>
      <c r="BS393" s="3"/>
      <c r="BT393" s="3"/>
      <c r="BU393" s="3"/>
      <c r="BV393" s="3"/>
    </row>
    <row r="394" spans="1:74" ht="13.2" customHeight="1">
      <c r="A394" s="169" t="str">
        <f t="shared" si="164"/>
        <v>E53</v>
      </c>
      <c r="B394" s="159" t="str">
        <f>$B$10</f>
        <v>3</v>
      </c>
      <c r="C394" s="568"/>
      <c r="D394" s="492"/>
      <c r="E394" s="493"/>
      <c r="F394" s="494"/>
      <c r="G394" s="205"/>
      <c r="H394" s="498"/>
      <c r="I394" s="122" t="str">
        <f>$I$10</f>
        <v>Europe</v>
      </c>
      <c r="J394" s="92"/>
      <c r="K394" s="92"/>
      <c r="L394" s="92"/>
      <c r="M394" s="92"/>
      <c r="N394" s="92"/>
      <c r="O394" s="94"/>
      <c r="P394" s="92"/>
      <c r="Q394" s="92"/>
      <c r="R394" s="92"/>
      <c r="S394" s="92"/>
      <c r="T394" s="92"/>
      <c r="U394" s="94"/>
      <c r="V394" s="92"/>
      <c r="W394" s="92"/>
      <c r="X394" s="92"/>
      <c r="Y394" s="92"/>
      <c r="Z394" s="93"/>
      <c r="AA394" s="93"/>
      <c r="AB394" s="93"/>
      <c r="AC394" s="93"/>
      <c r="AD394" s="93"/>
      <c r="AE394" s="93"/>
      <c r="AF394" s="93"/>
      <c r="AG394" s="253"/>
      <c r="AH394" s="253"/>
      <c r="AI394" s="253"/>
      <c r="AJ394" s="253"/>
      <c r="AK394" s="253"/>
      <c r="AL394" s="253"/>
      <c r="AM394" s="253"/>
      <c r="AN394" s="253"/>
      <c r="AO394" s="253"/>
      <c r="AP394" s="253"/>
      <c r="AQ394" s="253"/>
      <c r="AR394" s="253"/>
      <c r="AS394" s="253"/>
      <c r="AT394" s="253"/>
      <c r="AU394" s="253"/>
      <c r="AV394" s="253"/>
      <c r="AW394" s="253"/>
      <c r="AX394" s="253"/>
      <c r="AY394" s="432"/>
      <c r="AZ394" s="433"/>
      <c r="BA394" s="255"/>
      <c r="BB394" s="256"/>
      <c r="BC394" s="256"/>
      <c r="BD394" s="256"/>
      <c r="BE394" s="256"/>
      <c r="BF394" s="256"/>
      <c r="BG394" s="256"/>
      <c r="BH394" s="256"/>
      <c r="BI394" s="256"/>
      <c r="BJ394" s="256"/>
      <c r="BK394" s="256"/>
      <c r="BL394" s="254"/>
      <c r="BM394" s="284">
        <f t="shared" si="154"/>
        <v>0</v>
      </c>
      <c r="BS394" s="3"/>
      <c r="BT394" s="3"/>
      <c r="BU394" s="3"/>
      <c r="BV394" s="3"/>
    </row>
    <row r="395" spans="1:74" ht="13.2" customHeight="1">
      <c r="A395" s="169" t="str">
        <f t="shared" si="164"/>
        <v>E54</v>
      </c>
      <c r="B395" s="159" t="str">
        <f>$B$11</f>
        <v>4</v>
      </c>
      <c r="C395" s="568"/>
      <c r="D395" s="492"/>
      <c r="E395" s="493"/>
      <c r="F395" s="494"/>
      <c r="G395" s="211"/>
      <c r="H395" s="498"/>
      <c r="I395" s="122" t="str">
        <f>$I$11</f>
        <v>ASIA</v>
      </c>
      <c r="J395" s="92"/>
      <c r="K395" s="92"/>
      <c r="L395" s="92"/>
      <c r="M395" s="92"/>
      <c r="N395" s="92"/>
      <c r="O395" s="94"/>
      <c r="P395" s="92"/>
      <c r="Q395" s="92"/>
      <c r="R395" s="92"/>
      <c r="S395" s="92"/>
      <c r="T395" s="92"/>
      <c r="U395" s="94"/>
      <c r="V395" s="92"/>
      <c r="W395" s="92"/>
      <c r="X395" s="92"/>
      <c r="Y395" s="92"/>
      <c r="Z395" s="93"/>
      <c r="AA395" s="92"/>
      <c r="AB395" s="93"/>
      <c r="AC395" s="92"/>
      <c r="AD395" s="92"/>
      <c r="AE395" s="92"/>
      <c r="AF395" s="92">
        <v>4602</v>
      </c>
      <c r="AG395" s="258">
        <v>1677</v>
      </c>
      <c r="AH395" s="258">
        <v>1504</v>
      </c>
      <c r="AI395" s="258">
        <v>27</v>
      </c>
      <c r="AJ395" s="258"/>
      <c r="AK395" s="258"/>
      <c r="AL395" s="258"/>
      <c r="AM395" s="258"/>
      <c r="AN395" s="258"/>
      <c r="AO395" s="258"/>
      <c r="AP395" s="258"/>
      <c r="AQ395" s="258"/>
      <c r="AR395" s="258"/>
      <c r="AS395" s="258"/>
      <c r="AT395" s="258"/>
      <c r="AU395" s="258"/>
      <c r="AV395" s="258"/>
      <c r="AW395" s="258"/>
      <c r="AX395" s="258"/>
      <c r="AY395" s="432">
        <v>0</v>
      </c>
      <c r="AZ395" s="433">
        <v>27</v>
      </c>
      <c r="BA395" s="255">
        <v>27</v>
      </c>
      <c r="BB395" s="256"/>
      <c r="BC395" s="256"/>
      <c r="BD395" s="256"/>
      <c r="BE395" s="256"/>
      <c r="BF395" s="256"/>
      <c r="BG395" s="256"/>
      <c r="BH395" s="256"/>
      <c r="BI395" s="256"/>
      <c r="BJ395" s="256"/>
      <c r="BK395" s="256"/>
      <c r="BL395" s="254"/>
      <c r="BM395" s="284">
        <f t="shared" si="154"/>
        <v>7810</v>
      </c>
      <c r="BS395" s="3"/>
      <c r="BT395" s="3"/>
      <c r="BU395" s="3"/>
      <c r="BV395" s="3"/>
    </row>
    <row r="396" spans="1:74" ht="12.75" customHeight="1">
      <c r="A396" s="169" t="str">
        <f t="shared" si="164"/>
        <v>E5C</v>
      </c>
      <c r="B396" s="159" t="s">
        <v>204</v>
      </c>
      <c r="C396" s="568"/>
      <c r="D396" s="492"/>
      <c r="E396" s="493"/>
      <c r="F396" s="494"/>
      <c r="G396" s="211"/>
      <c r="H396" s="498"/>
      <c r="I396" s="122" t="s">
        <v>205</v>
      </c>
      <c r="J396" s="92"/>
      <c r="K396" s="92"/>
      <c r="L396" s="92"/>
      <c r="M396" s="92"/>
      <c r="N396" s="92"/>
      <c r="O396" s="94"/>
      <c r="P396" s="92"/>
      <c r="Q396" s="92"/>
      <c r="R396" s="92"/>
      <c r="S396" s="92"/>
      <c r="T396" s="92"/>
      <c r="U396" s="94"/>
      <c r="V396" s="92"/>
      <c r="W396" s="92"/>
      <c r="X396" s="92"/>
      <c r="Y396" s="92"/>
      <c r="Z396" s="93"/>
      <c r="AA396" s="92"/>
      <c r="AB396" s="93"/>
      <c r="AC396" s="92"/>
      <c r="AD396" s="92"/>
      <c r="AE396" s="92"/>
      <c r="AF396" s="92"/>
      <c r="AG396" s="258"/>
      <c r="AH396" s="258"/>
      <c r="AI396" s="258"/>
      <c r="AJ396" s="258"/>
      <c r="AK396" s="258"/>
      <c r="AL396" s="258"/>
      <c r="AM396" s="258"/>
      <c r="AN396" s="258"/>
      <c r="AO396" s="258"/>
      <c r="AP396" s="258"/>
      <c r="AQ396" s="258"/>
      <c r="AR396" s="258"/>
      <c r="AS396" s="258"/>
      <c r="AT396" s="258"/>
      <c r="AU396" s="258"/>
      <c r="AV396" s="258"/>
      <c r="AW396" s="258"/>
      <c r="AX396" s="258"/>
      <c r="AY396" s="432"/>
      <c r="AZ396" s="433"/>
      <c r="BA396" s="255"/>
      <c r="BB396" s="256"/>
      <c r="BC396" s="256"/>
      <c r="BD396" s="256"/>
      <c r="BE396" s="256"/>
      <c r="BF396" s="256"/>
      <c r="BG396" s="256"/>
      <c r="BH396" s="256"/>
      <c r="BI396" s="256"/>
      <c r="BJ396" s="256"/>
      <c r="BK396" s="256"/>
      <c r="BL396" s="254"/>
      <c r="BM396" s="255">
        <f t="shared" si="154"/>
        <v>0</v>
      </c>
      <c r="BS396" s="3"/>
      <c r="BT396" s="3"/>
      <c r="BU396" s="3"/>
      <c r="BV396" s="3"/>
    </row>
    <row r="397" spans="1:74" ht="13.2" customHeight="1">
      <c r="A397" s="169" t="str">
        <f t="shared" si="164"/>
        <v>E55</v>
      </c>
      <c r="B397" s="159" t="str">
        <f>$B$13</f>
        <v>5</v>
      </c>
      <c r="C397" s="568"/>
      <c r="D397" s="492"/>
      <c r="E397" s="493"/>
      <c r="F397" s="494"/>
      <c r="G397" s="213"/>
      <c r="H397" s="498"/>
      <c r="I397" s="122" t="str">
        <f>$I$13</f>
        <v>OCE</v>
      </c>
      <c r="J397" s="92"/>
      <c r="K397" s="92"/>
      <c r="L397" s="92"/>
      <c r="M397" s="92"/>
      <c r="N397" s="92"/>
      <c r="O397" s="94"/>
      <c r="P397" s="92"/>
      <c r="Q397" s="92"/>
      <c r="R397" s="92"/>
      <c r="S397" s="92"/>
      <c r="T397" s="92"/>
      <c r="U397" s="94"/>
      <c r="V397" s="92"/>
      <c r="W397" s="92"/>
      <c r="X397" s="92"/>
      <c r="Y397" s="92"/>
      <c r="Z397" s="93"/>
      <c r="AA397" s="92"/>
      <c r="AB397" s="93"/>
      <c r="AC397" s="92"/>
      <c r="AD397" s="92"/>
      <c r="AE397" s="92"/>
      <c r="AF397" s="92"/>
      <c r="AG397" s="258"/>
      <c r="AH397" s="258"/>
      <c r="AI397" s="258"/>
      <c r="AJ397" s="258"/>
      <c r="AK397" s="258"/>
      <c r="AL397" s="258"/>
      <c r="AM397" s="258"/>
      <c r="AN397" s="258"/>
      <c r="AO397" s="258"/>
      <c r="AP397" s="258"/>
      <c r="AQ397" s="258"/>
      <c r="AR397" s="258"/>
      <c r="AS397" s="258"/>
      <c r="AT397" s="258"/>
      <c r="AU397" s="258"/>
      <c r="AV397" s="258"/>
      <c r="AW397" s="258"/>
      <c r="AX397" s="258"/>
      <c r="AY397" s="432"/>
      <c r="AZ397" s="433"/>
      <c r="BA397" s="255"/>
      <c r="BB397" s="256"/>
      <c r="BC397" s="256"/>
      <c r="BD397" s="256"/>
      <c r="BE397" s="256"/>
      <c r="BF397" s="256"/>
      <c r="BG397" s="256"/>
      <c r="BH397" s="256"/>
      <c r="BI397" s="256"/>
      <c r="BJ397" s="256"/>
      <c r="BK397" s="256"/>
      <c r="BL397" s="254"/>
      <c r="BM397" s="284">
        <f t="shared" si="154"/>
        <v>0</v>
      </c>
      <c r="BS397" s="3"/>
      <c r="BT397" s="3"/>
      <c r="BU397" s="3"/>
      <c r="BV397" s="3"/>
    </row>
    <row r="398" spans="1:74" ht="13.2" customHeight="1">
      <c r="A398" s="169" t="str">
        <f t="shared" si="164"/>
        <v>E56</v>
      </c>
      <c r="B398" s="159" t="str">
        <f>$B$14</f>
        <v>6</v>
      </c>
      <c r="C398" s="568"/>
      <c r="D398" s="492"/>
      <c r="E398" s="493"/>
      <c r="F398" s="494"/>
      <c r="G398" s="213"/>
      <c r="H398" s="498"/>
      <c r="I398" s="122" t="str">
        <f>$I$14</f>
        <v>MIDDLE EAS</v>
      </c>
      <c r="J398" s="92"/>
      <c r="K398" s="92"/>
      <c r="L398" s="92"/>
      <c r="M398" s="92"/>
      <c r="N398" s="92"/>
      <c r="O398" s="94"/>
      <c r="P398" s="92"/>
      <c r="Q398" s="92"/>
      <c r="R398" s="92"/>
      <c r="S398" s="92"/>
      <c r="T398" s="92"/>
      <c r="U398" s="94"/>
      <c r="V398" s="92"/>
      <c r="W398" s="92"/>
      <c r="X398" s="92"/>
      <c r="Y398" s="92"/>
      <c r="Z398" s="93"/>
      <c r="AA398" s="92"/>
      <c r="AB398" s="93"/>
      <c r="AC398" s="92"/>
      <c r="AD398" s="92"/>
      <c r="AE398" s="92"/>
      <c r="AF398" s="92"/>
      <c r="AG398" s="258"/>
      <c r="AH398" s="258"/>
      <c r="AI398" s="258"/>
      <c r="AJ398" s="258"/>
      <c r="AK398" s="258"/>
      <c r="AL398" s="258"/>
      <c r="AM398" s="258"/>
      <c r="AN398" s="258"/>
      <c r="AO398" s="258"/>
      <c r="AP398" s="258"/>
      <c r="AQ398" s="258"/>
      <c r="AR398" s="258"/>
      <c r="AS398" s="258"/>
      <c r="AT398" s="258"/>
      <c r="AU398" s="258"/>
      <c r="AV398" s="258"/>
      <c r="AW398" s="258"/>
      <c r="AX398" s="258"/>
      <c r="AY398" s="432"/>
      <c r="AZ398" s="433"/>
      <c r="BA398" s="255"/>
      <c r="BB398" s="256"/>
      <c r="BC398" s="256"/>
      <c r="BD398" s="256"/>
      <c r="BE398" s="256"/>
      <c r="BF398" s="256"/>
      <c r="BG398" s="256"/>
      <c r="BH398" s="256"/>
      <c r="BI398" s="256"/>
      <c r="BJ398" s="256"/>
      <c r="BK398" s="256"/>
      <c r="BL398" s="254"/>
      <c r="BM398" s="284">
        <f t="shared" si="154"/>
        <v>0</v>
      </c>
      <c r="BS398" s="3"/>
      <c r="BT398" s="3"/>
      <c r="BU398" s="3"/>
      <c r="BV398" s="3"/>
    </row>
    <row r="399" spans="1:74" ht="13.2" customHeight="1">
      <c r="A399" s="169" t="str">
        <f t="shared" si="164"/>
        <v>E57</v>
      </c>
      <c r="B399" s="159" t="str">
        <f>$B$15</f>
        <v>7</v>
      </c>
      <c r="C399" s="568"/>
      <c r="D399" s="492"/>
      <c r="E399" s="493"/>
      <c r="F399" s="494"/>
      <c r="G399" s="213"/>
      <c r="H399" s="498"/>
      <c r="I399" s="122" t="str">
        <f>$I$15</f>
        <v xml:space="preserve">AFRICA   </v>
      </c>
      <c r="J399" s="92"/>
      <c r="K399" s="92"/>
      <c r="L399" s="92"/>
      <c r="M399" s="92"/>
      <c r="N399" s="92"/>
      <c r="O399" s="94"/>
      <c r="P399" s="92"/>
      <c r="Q399" s="92"/>
      <c r="R399" s="92"/>
      <c r="S399" s="92"/>
      <c r="T399" s="92"/>
      <c r="U399" s="94"/>
      <c r="V399" s="92"/>
      <c r="W399" s="92"/>
      <c r="X399" s="92"/>
      <c r="Y399" s="92"/>
      <c r="Z399" s="93"/>
      <c r="AA399" s="92"/>
      <c r="AB399" s="93"/>
      <c r="AC399" s="92"/>
      <c r="AD399" s="92"/>
      <c r="AE399" s="92"/>
      <c r="AF399" s="92"/>
      <c r="AG399" s="258"/>
      <c r="AH399" s="258"/>
      <c r="AI399" s="258"/>
      <c r="AJ399" s="258"/>
      <c r="AK399" s="258"/>
      <c r="AL399" s="258"/>
      <c r="AM399" s="258"/>
      <c r="AN399" s="258"/>
      <c r="AO399" s="258"/>
      <c r="AP399" s="258"/>
      <c r="AQ399" s="258"/>
      <c r="AR399" s="258"/>
      <c r="AS399" s="258"/>
      <c r="AT399" s="258"/>
      <c r="AU399" s="258"/>
      <c r="AV399" s="258"/>
      <c r="AW399" s="258"/>
      <c r="AX399" s="258"/>
      <c r="AY399" s="432"/>
      <c r="AZ399" s="433"/>
      <c r="BA399" s="255"/>
      <c r="BB399" s="256"/>
      <c r="BC399" s="256"/>
      <c r="BD399" s="256"/>
      <c r="BE399" s="256"/>
      <c r="BF399" s="256"/>
      <c r="BG399" s="256"/>
      <c r="BH399" s="256"/>
      <c r="BI399" s="256"/>
      <c r="BJ399" s="256"/>
      <c r="BK399" s="256"/>
      <c r="BL399" s="254"/>
      <c r="BM399" s="290">
        <f t="shared" si="154"/>
        <v>0</v>
      </c>
      <c r="BS399" s="3"/>
      <c r="BT399" s="3"/>
      <c r="BU399" s="3"/>
      <c r="BV399" s="3"/>
    </row>
    <row r="400" spans="1:74" ht="13.2" customHeight="1" thickBot="1">
      <c r="A400" s="169" t="str">
        <f t="shared" si="164"/>
        <v>E5Z</v>
      </c>
      <c r="B400" s="159" t="str">
        <f>$B$16</f>
        <v>Z</v>
      </c>
      <c r="C400" s="568"/>
      <c r="D400" s="495"/>
      <c r="E400" s="496"/>
      <c r="F400" s="497"/>
      <c r="G400" s="208"/>
      <c r="H400" s="499"/>
      <c r="I400" s="128" t="str">
        <f>$I$16</f>
        <v>Others</v>
      </c>
      <c r="J400" s="90"/>
      <c r="K400" s="90"/>
      <c r="L400" s="90"/>
      <c r="M400" s="90"/>
      <c r="N400" s="90"/>
      <c r="O400" s="102"/>
      <c r="P400" s="90"/>
      <c r="Q400" s="90"/>
      <c r="R400" s="90"/>
      <c r="S400" s="90"/>
      <c r="T400" s="90"/>
      <c r="U400" s="102"/>
      <c r="V400" s="90"/>
      <c r="W400" s="90"/>
      <c r="X400" s="90"/>
      <c r="Y400" s="90"/>
      <c r="Z400" s="91"/>
      <c r="AA400" s="90"/>
      <c r="AB400" s="91"/>
      <c r="AC400" s="90"/>
      <c r="AD400" s="90"/>
      <c r="AE400" s="90"/>
      <c r="AF400" s="90"/>
      <c r="AG400" s="259"/>
      <c r="AH400" s="259"/>
      <c r="AI400" s="259"/>
      <c r="AJ400" s="259"/>
      <c r="AK400" s="259"/>
      <c r="AL400" s="259"/>
      <c r="AM400" s="259"/>
      <c r="AN400" s="259"/>
      <c r="AO400" s="259"/>
      <c r="AP400" s="259"/>
      <c r="AQ400" s="259"/>
      <c r="AR400" s="259"/>
      <c r="AS400" s="259"/>
      <c r="AT400" s="259"/>
      <c r="AU400" s="259"/>
      <c r="AV400" s="259"/>
      <c r="AW400" s="259"/>
      <c r="AX400" s="259"/>
      <c r="AY400" s="434"/>
      <c r="AZ400" s="435"/>
      <c r="BA400" s="262"/>
      <c r="BB400" s="263"/>
      <c r="BC400" s="263"/>
      <c r="BD400" s="263"/>
      <c r="BE400" s="263"/>
      <c r="BF400" s="263"/>
      <c r="BG400" s="263"/>
      <c r="BH400" s="263"/>
      <c r="BI400" s="263"/>
      <c r="BJ400" s="263"/>
      <c r="BK400" s="263"/>
      <c r="BL400" s="261"/>
      <c r="BM400" s="285">
        <f t="shared" si="154"/>
        <v>0</v>
      </c>
      <c r="BS400" s="3"/>
      <c r="BT400" s="3"/>
      <c r="BU400" s="3"/>
      <c r="BV400" s="3"/>
    </row>
    <row r="401" spans="1:74" ht="13.2" customHeight="1">
      <c r="A401" s="157" t="s">
        <v>10</v>
      </c>
      <c r="B401" s="168" t="s">
        <v>226</v>
      </c>
      <c r="C401" s="568"/>
      <c r="D401" s="500" t="s">
        <v>173</v>
      </c>
      <c r="E401" s="501"/>
      <c r="F401" s="502"/>
      <c r="G401" s="486" t="s">
        <v>64</v>
      </c>
      <c r="H401" s="487"/>
      <c r="I401" s="487"/>
      <c r="J401" s="24">
        <f t="shared" ref="J401:AB401" si="165">J403+J402</f>
        <v>0</v>
      </c>
      <c r="K401" s="24">
        <f t="shared" si="165"/>
        <v>0</v>
      </c>
      <c r="L401" s="24">
        <f t="shared" si="165"/>
        <v>0</v>
      </c>
      <c r="M401" s="24">
        <f t="shared" si="165"/>
        <v>0</v>
      </c>
      <c r="N401" s="24">
        <f t="shared" si="165"/>
        <v>0</v>
      </c>
      <c r="O401" s="24">
        <f t="shared" si="165"/>
        <v>0</v>
      </c>
      <c r="P401" s="24">
        <f t="shared" si="165"/>
        <v>0</v>
      </c>
      <c r="Q401" s="24">
        <f t="shared" si="165"/>
        <v>0</v>
      </c>
      <c r="R401" s="24">
        <f t="shared" si="165"/>
        <v>0</v>
      </c>
      <c r="S401" s="24">
        <f t="shared" si="165"/>
        <v>0</v>
      </c>
      <c r="T401" s="24">
        <f t="shared" si="165"/>
        <v>0</v>
      </c>
      <c r="U401" s="24">
        <f t="shared" si="165"/>
        <v>0</v>
      </c>
      <c r="V401" s="24">
        <f t="shared" si="165"/>
        <v>0</v>
      </c>
      <c r="W401" s="24">
        <f t="shared" si="165"/>
        <v>0</v>
      </c>
      <c r="X401" s="24">
        <f t="shared" si="165"/>
        <v>0</v>
      </c>
      <c r="Y401" s="24">
        <f t="shared" si="165"/>
        <v>0</v>
      </c>
      <c r="Z401" s="24">
        <f t="shared" si="165"/>
        <v>0</v>
      </c>
      <c r="AA401" s="24">
        <f t="shared" si="165"/>
        <v>0</v>
      </c>
      <c r="AB401" s="24">
        <f t="shared" si="165"/>
        <v>0</v>
      </c>
      <c r="AC401" s="24">
        <f t="shared" ref="AC401:BL401" si="166">AC402+AC403</f>
        <v>0</v>
      </c>
      <c r="AD401" s="24">
        <f t="shared" si="166"/>
        <v>0</v>
      </c>
      <c r="AE401" s="24">
        <f t="shared" si="166"/>
        <v>0</v>
      </c>
      <c r="AF401" s="24">
        <f t="shared" si="166"/>
        <v>0</v>
      </c>
      <c r="AG401" s="275">
        <f t="shared" si="166"/>
        <v>10552</v>
      </c>
      <c r="AH401" s="275">
        <f t="shared" si="166"/>
        <v>130207</v>
      </c>
      <c r="AI401" s="275">
        <f t="shared" si="166"/>
        <v>130561</v>
      </c>
      <c r="AJ401" s="275">
        <f t="shared" si="166"/>
        <v>0</v>
      </c>
      <c r="AK401" s="275">
        <f t="shared" si="166"/>
        <v>0</v>
      </c>
      <c r="AL401" s="275">
        <f t="shared" si="166"/>
        <v>0</v>
      </c>
      <c r="AM401" s="275">
        <f t="shared" si="166"/>
        <v>0</v>
      </c>
      <c r="AN401" s="275">
        <f t="shared" si="166"/>
        <v>0</v>
      </c>
      <c r="AO401" s="275">
        <f t="shared" si="166"/>
        <v>0</v>
      </c>
      <c r="AP401" s="275">
        <f t="shared" si="166"/>
        <v>0</v>
      </c>
      <c r="AQ401" s="275">
        <f t="shared" si="166"/>
        <v>0</v>
      </c>
      <c r="AR401" s="275">
        <f t="shared" si="166"/>
        <v>0</v>
      </c>
      <c r="AS401" s="275">
        <f t="shared" si="166"/>
        <v>0</v>
      </c>
      <c r="AT401" s="275">
        <f t="shared" si="166"/>
        <v>0</v>
      </c>
      <c r="AU401" s="275">
        <f t="shared" si="166"/>
        <v>0</v>
      </c>
      <c r="AV401" s="275">
        <f t="shared" si="166"/>
        <v>0</v>
      </c>
      <c r="AW401" s="275">
        <f t="shared" si="166"/>
        <v>0</v>
      </c>
      <c r="AX401" s="275">
        <f t="shared" si="166"/>
        <v>0</v>
      </c>
      <c r="AY401" s="52">
        <f t="shared" si="166"/>
        <v>15224</v>
      </c>
      <c r="AZ401" s="438">
        <f t="shared" si="166"/>
        <v>130561</v>
      </c>
      <c r="BA401" s="277">
        <f t="shared" si="166"/>
        <v>13107</v>
      </c>
      <c r="BB401" s="278">
        <f t="shared" si="166"/>
        <v>11595</v>
      </c>
      <c r="BC401" s="278">
        <f t="shared" si="166"/>
        <v>14946</v>
      </c>
      <c r="BD401" s="278">
        <f t="shared" si="166"/>
        <v>11102</v>
      </c>
      <c r="BE401" s="278">
        <f t="shared" si="166"/>
        <v>12643</v>
      </c>
      <c r="BF401" s="278">
        <f t="shared" si="166"/>
        <v>13527</v>
      </c>
      <c r="BG401" s="278">
        <f t="shared" si="166"/>
        <v>11840</v>
      </c>
      <c r="BH401" s="278">
        <f t="shared" si="166"/>
        <v>12234</v>
      </c>
      <c r="BI401" s="278">
        <f t="shared" si="166"/>
        <v>14343</v>
      </c>
      <c r="BJ401" s="278">
        <f t="shared" si="166"/>
        <v>15224</v>
      </c>
      <c r="BK401" s="278">
        <f t="shared" si="166"/>
        <v>0</v>
      </c>
      <c r="BL401" s="276">
        <f t="shared" si="166"/>
        <v>0</v>
      </c>
      <c r="BM401" s="277">
        <f t="shared" ref="BM401:BM424" si="167">SUM(J401:AX401)</f>
        <v>271320</v>
      </c>
      <c r="BS401" s="3"/>
      <c r="BT401" s="3"/>
      <c r="BU401" s="3"/>
      <c r="BV401" s="3"/>
    </row>
    <row r="402" spans="1:74" ht="13.2" customHeight="1">
      <c r="A402" s="169" t="str">
        <f>B$401&amp;B402</f>
        <v>E19</v>
      </c>
      <c r="B402" s="159" t="str">
        <f>$B$6</f>
        <v>9</v>
      </c>
      <c r="C402" s="568"/>
      <c r="D402" s="492"/>
      <c r="E402" s="493"/>
      <c r="F402" s="494"/>
      <c r="G402" s="210"/>
      <c r="H402" s="488" t="s">
        <v>63</v>
      </c>
      <c r="I402" s="489"/>
      <c r="J402" s="12"/>
      <c r="K402" s="12"/>
      <c r="L402" s="12"/>
      <c r="M402" s="12"/>
      <c r="N402" s="12"/>
      <c r="O402" s="13"/>
      <c r="P402" s="12"/>
      <c r="Q402" s="12"/>
      <c r="R402" s="12"/>
      <c r="S402" s="12"/>
      <c r="T402" s="12"/>
      <c r="U402" s="13"/>
      <c r="V402" s="12"/>
      <c r="W402" s="12"/>
      <c r="X402" s="12"/>
      <c r="Y402" s="12"/>
      <c r="Z402" s="14"/>
      <c r="AA402" s="14"/>
      <c r="AB402" s="14"/>
      <c r="AC402" s="14"/>
      <c r="AD402" s="14"/>
      <c r="AE402" s="14"/>
      <c r="AF402" s="14"/>
      <c r="AG402" s="244"/>
      <c r="AH402" s="244"/>
      <c r="AI402" s="244"/>
      <c r="AJ402" s="244"/>
      <c r="AK402" s="244"/>
      <c r="AL402" s="244"/>
      <c r="AM402" s="244"/>
      <c r="AN402" s="244"/>
      <c r="AO402" s="244"/>
      <c r="AP402" s="244"/>
      <c r="AQ402" s="244"/>
      <c r="AR402" s="244"/>
      <c r="AS402" s="244"/>
      <c r="AT402" s="244"/>
      <c r="AU402" s="244"/>
      <c r="AV402" s="244"/>
      <c r="AW402" s="244"/>
      <c r="AX402" s="245"/>
      <c r="AY402" s="436"/>
      <c r="AZ402" s="437"/>
      <c r="BA402" s="267"/>
      <c r="BB402" s="268"/>
      <c r="BC402" s="268"/>
      <c r="BD402" s="268"/>
      <c r="BE402" s="268"/>
      <c r="BF402" s="268"/>
      <c r="BG402" s="268"/>
      <c r="BH402" s="268"/>
      <c r="BI402" s="268"/>
      <c r="BJ402" s="268"/>
      <c r="BK402" s="268"/>
      <c r="BL402" s="266"/>
      <c r="BM402" s="281">
        <f t="shared" si="167"/>
        <v>0</v>
      </c>
      <c r="BS402" s="3"/>
      <c r="BT402" s="3"/>
      <c r="BU402" s="3"/>
      <c r="BV402" s="3"/>
    </row>
    <row r="403" spans="1:74" ht="13.2" customHeight="1">
      <c r="A403" s="169"/>
      <c r="C403" s="568"/>
      <c r="D403" s="492"/>
      <c r="E403" s="493"/>
      <c r="F403" s="494"/>
      <c r="G403" s="211"/>
      <c r="H403" s="490" t="s">
        <v>62</v>
      </c>
      <c r="I403" s="491"/>
      <c r="J403" s="33">
        <f t="shared" ref="J403:BL403" si="168">SUM(J404:J412)</f>
        <v>0</v>
      </c>
      <c r="K403" s="33">
        <f t="shared" si="168"/>
        <v>0</v>
      </c>
      <c r="L403" s="33">
        <f t="shared" si="168"/>
        <v>0</v>
      </c>
      <c r="M403" s="33">
        <f t="shared" si="168"/>
        <v>0</v>
      </c>
      <c r="N403" s="33">
        <f t="shared" si="168"/>
        <v>0</v>
      </c>
      <c r="O403" s="36">
        <f t="shared" si="168"/>
        <v>0</v>
      </c>
      <c r="P403" s="33">
        <f t="shared" si="168"/>
        <v>0</v>
      </c>
      <c r="Q403" s="33">
        <f t="shared" si="168"/>
        <v>0</v>
      </c>
      <c r="R403" s="33">
        <f t="shared" si="168"/>
        <v>0</v>
      </c>
      <c r="S403" s="34">
        <f t="shared" si="168"/>
        <v>0</v>
      </c>
      <c r="T403" s="33">
        <f t="shared" si="168"/>
        <v>0</v>
      </c>
      <c r="U403" s="35">
        <f t="shared" si="168"/>
        <v>0</v>
      </c>
      <c r="V403" s="33">
        <f t="shared" si="168"/>
        <v>0</v>
      </c>
      <c r="W403" s="33">
        <f t="shared" si="168"/>
        <v>0</v>
      </c>
      <c r="X403" s="34">
        <f t="shared" si="168"/>
        <v>0</v>
      </c>
      <c r="Y403" s="33">
        <f t="shared" si="168"/>
        <v>0</v>
      </c>
      <c r="Z403" s="34">
        <f t="shared" si="168"/>
        <v>0</v>
      </c>
      <c r="AA403" s="34">
        <f t="shared" si="168"/>
        <v>0</v>
      </c>
      <c r="AB403" s="34">
        <f t="shared" si="168"/>
        <v>0</v>
      </c>
      <c r="AC403" s="17">
        <f t="shared" si="168"/>
        <v>0</v>
      </c>
      <c r="AD403" s="17">
        <f t="shared" si="168"/>
        <v>0</v>
      </c>
      <c r="AE403" s="17">
        <f t="shared" si="168"/>
        <v>0</v>
      </c>
      <c r="AF403" s="17">
        <f t="shared" si="168"/>
        <v>0</v>
      </c>
      <c r="AG403" s="282">
        <f t="shared" si="168"/>
        <v>10552</v>
      </c>
      <c r="AH403" s="282">
        <f t="shared" si="168"/>
        <v>130207</v>
      </c>
      <c r="AI403" s="282">
        <f t="shared" si="168"/>
        <v>130561</v>
      </c>
      <c r="AJ403" s="282">
        <f t="shared" si="168"/>
        <v>0</v>
      </c>
      <c r="AK403" s="282">
        <f t="shared" si="168"/>
        <v>0</v>
      </c>
      <c r="AL403" s="282">
        <f t="shared" si="168"/>
        <v>0</v>
      </c>
      <c r="AM403" s="282">
        <f t="shared" si="168"/>
        <v>0</v>
      </c>
      <c r="AN403" s="282">
        <f t="shared" si="168"/>
        <v>0</v>
      </c>
      <c r="AO403" s="282">
        <f t="shared" si="168"/>
        <v>0</v>
      </c>
      <c r="AP403" s="282">
        <f t="shared" si="168"/>
        <v>0</v>
      </c>
      <c r="AQ403" s="282">
        <f t="shared" si="168"/>
        <v>0</v>
      </c>
      <c r="AR403" s="282">
        <f t="shared" si="168"/>
        <v>0</v>
      </c>
      <c r="AS403" s="282">
        <f t="shared" si="168"/>
        <v>0</v>
      </c>
      <c r="AT403" s="282">
        <f t="shared" si="168"/>
        <v>0</v>
      </c>
      <c r="AU403" s="282">
        <f t="shared" si="168"/>
        <v>0</v>
      </c>
      <c r="AV403" s="282">
        <f t="shared" si="168"/>
        <v>0</v>
      </c>
      <c r="AW403" s="282">
        <f t="shared" si="168"/>
        <v>0</v>
      </c>
      <c r="AX403" s="282">
        <f t="shared" si="168"/>
        <v>0</v>
      </c>
      <c r="AY403" s="27">
        <f t="shared" si="168"/>
        <v>15224</v>
      </c>
      <c r="AZ403" s="441">
        <f t="shared" si="168"/>
        <v>130561</v>
      </c>
      <c r="BA403" s="290">
        <f t="shared" si="168"/>
        <v>13107</v>
      </c>
      <c r="BB403" s="298">
        <f t="shared" si="168"/>
        <v>11595</v>
      </c>
      <c r="BC403" s="298">
        <f t="shared" si="168"/>
        <v>14946</v>
      </c>
      <c r="BD403" s="298">
        <f t="shared" si="168"/>
        <v>11102</v>
      </c>
      <c r="BE403" s="298">
        <f t="shared" si="168"/>
        <v>12643</v>
      </c>
      <c r="BF403" s="298">
        <f t="shared" si="168"/>
        <v>13527</v>
      </c>
      <c r="BG403" s="298">
        <f t="shared" si="168"/>
        <v>11840</v>
      </c>
      <c r="BH403" s="298">
        <f t="shared" si="168"/>
        <v>12234</v>
      </c>
      <c r="BI403" s="298">
        <f t="shared" si="168"/>
        <v>14343</v>
      </c>
      <c r="BJ403" s="298">
        <f t="shared" si="168"/>
        <v>15224</v>
      </c>
      <c r="BK403" s="298">
        <f t="shared" si="168"/>
        <v>0</v>
      </c>
      <c r="BL403" s="299">
        <f t="shared" si="168"/>
        <v>0</v>
      </c>
      <c r="BM403" s="281">
        <f t="shared" si="167"/>
        <v>271320</v>
      </c>
      <c r="BS403" s="3"/>
      <c r="BT403" s="3"/>
      <c r="BU403" s="3"/>
      <c r="BV403" s="3"/>
    </row>
    <row r="404" spans="1:74" ht="13.2" customHeight="1">
      <c r="A404" s="169" t="str">
        <f t="shared" ref="A404:A412" si="169">B$401&amp;B404</f>
        <v>E11</v>
      </c>
      <c r="B404" s="159" t="str">
        <f>$B$8</f>
        <v>1</v>
      </c>
      <c r="C404" s="568"/>
      <c r="D404" s="492"/>
      <c r="E404" s="493"/>
      <c r="F404" s="494"/>
      <c r="G404" s="213"/>
      <c r="H404" s="210"/>
      <c r="I404" s="127" t="str">
        <f>$I$8</f>
        <v>N.AMERICA</v>
      </c>
      <c r="J404" s="20"/>
      <c r="K404" s="20"/>
      <c r="L404" s="20"/>
      <c r="M404" s="20"/>
      <c r="N404" s="20"/>
      <c r="O404" s="28"/>
      <c r="P404" s="20"/>
      <c r="Q404" s="20"/>
      <c r="R404" s="20"/>
      <c r="S404" s="20"/>
      <c r="T404" s="20"/>
      <c r="U404" s="28"/>
      <c r="V404" s="20"/>
      <c r="W404" s="20"/>
      <c r="X404" s="20"/>
      <c r="Y404" s="20"/>
      <c r="Z404" s="21"/>
      <c r="AA404" s="21"/>
      <c r="AB404" s="21"/>
      <c r="AC404" s="21"/>
      <c r="AD404" s="21"/>
      <c r="AE404" s="21"/>
      <c r="AF404" s="21"/>
      <c r="AG404" s="248">
        <v>10552</v>
      </c>
      <c r="AH404" s="248">
        <v>127376</v>
      </c>
      <c r="AI404" s="248">
        <v>67577</v>
      </c>
      <c r="AJ404" s="248"/>
      <c r="AK404" s="248"/>
      <c r="AL404" s="248"/>
      <c r="AM404" s="248"/>
      <c r="AN404" s="248"/>
      <c r="AO404" s="248"/>
      <c r="AP404" s="248"/>
      <c r="AQ404" s="248"/>
      <c r="AR404" s="248"/>
      <c r="AS404" s="248"/>
      <c r="AT404" s="248"/>
      <c r="AU404" s="248"/>
      <c r="AV404" s="248"/>
      <c r="AW404" s="248"/>
      <c r="AX404" s="248"/>
      <c r="AY404" s="430">
        <v>8235</v>
      </c>
      <c r="AZ404" s="431">
        <v>67577</v>
      </c>
      <c r="BA404" s="250">
        <v>8514</v>
      </c>
      <c r="BB404" s="251">
        <v>7386</v>
      </c>
      <c r="BC404" s="251">
        <v>8410</v>
      </c>
      <c r="BD404" s="251">
        <v>6020</v>
      </c>
      <c r="BE404" s="251">
        <v>6054</v>
      </c>
      <c r="BF404" s="251">
        <v>5778</v>
      </c>
      <c r="BG404" s="251">
        <v>4561</v>
      </c>
      <c r="BH404" s="251">
        <v>5320</v>
      </c>
      <c r="BI404" s="251">
        <v>7299</v>
      </c>
      <c r="BJ404" s="251">
        <v>8235</v>
      </c>
      <c r="BK404" s="251"/>
      <c r="BL404" s="249"/>
      <c r="BM404" s="283">
        <f t="shared" si="167"/>
        <v>205505</v>
      </c>
      <c r="BS404" s="3"/>
      <c r="BT404" s="3"/>
      <c r="BU404" s="3"/>
      <c r="BV404" s="3"/>
    </row>
    <row r="405" spans="1:74" ht="13.2" customHeight="1">
      <c r="A405" s="169" t="str">
        <f t="shared" si="169"/>
        <v>E12</v>
      </c>
      <c r="B405" s="159" t="str">
        <f>$B$9</f>
        <v>2</v>
      </c>
      <c r="C405" s="568"/>
      <c r="D405" s="492"/>
      <c r="E405" s="493"/>
      <c r="F405" s="494"/>
      <c r="G405" s="213"/>
      <c r="H405" s="210"/>
      <c r="I405" s="122" t="str">
        <f>$I$9</f>
        <v>CS.AMERICA</v>
      </c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3"/>
      <c r="AA405" s="93"/>
      <c r="AB405" s="93"/>
      <c r="AC405" s="93"/>
      <c r="AD405" s="93"/>
      <c r="AE405" s="93"/>
      <c r="AF405" s="93"/>
      <c r="AG405" s="253"/>
      <c r="AH405" s="253"/>
      <c r="AI405" s="253"/>
      <c r="AJ405" s="253"/>
      <c r="AK405" s="253"/>
      <c r="AL405" s="253"/>
      <c r="AM405" s="253"/>
      <c r="AN405" s="253"/>
      <c r="AO405" s="253"/>
      <c r="AP405" s="253"/>
      <c r="AQ405" s="253"/>
      <c r="AR405" s="253"/>
      <c r="AS405" s="253"/>
      <c r="AT405" s="253"/>
      <c r="AU405" s="253"/>
      <c r="AV405" s="253"/>
      <c r="AW405" s="253"/>
      <c r="AX405" s="253"/>
      <c r="AY405" s="432"/>
      <c r="AZ405" s="433"/>
      <c r="BA405" s="255"/>
      <c r="BB405" s="256"/>
      <c r="BC405" s="256"/>
      <c r="BD405" s="256"/>
      <c r="BE405" s="256"/>
      <c r="BF405" s="256"/>
      <c r="BG405" s="256"/>
      <c r="BH405" s="256"/>
      <c r="BI405" s="256"/>
      <c r="BJ405" s="256"/>
      <c r="BK405" s="256"/>
      <c r="BL405" s="254"/>
      <c r="BM405" s="284">
        <f t="shared" si="167"/>
        <v>0</v>
      </c>
      <c r="BS405" s="3"/>
      <c r="BT405" s="3"/>
      <c r="BU405" s="3"/>
      <c r="BV405" s="3"/>
    </row>
    <row r="406" spans="1:74" ht="13.2" customHeight="1">
      <c r="A406" s="169" t="str">
        <f t="shared" si="169"/>
        <v>E13</v>
      </c>
      <c r="B406" s="159" t="str">
        <f>$B$10</f>
        <v>3</v>
      </c>
      <c r="C406" s="568"/>
      <c r="D406" s="492"/>
      <c r="E406" s="493"/>
      <c r="F406" s="494"/>
      <c r="G406" s="205"/>
      <c r="H406" s="498"/>
      <c r="I406" s="122" t="str">
        <f>$I$10</f>
        <v>Europe</v>
      </c>
      <c r="J406" s="92"/>
      <c r="K406" s="92"/>
      <c r="L406" s="92"/>
      <c r="M406" s="92"/>
      <c r="N406" s="92"/>
      <c r="O406" s="94"/>
      <c r="P406" s="92"/>
      <c r="Q406" s="92"/>
      <c r="R406" s="92"/>
      <c r="S406" s="92"/>
      <c r="T406" s="92"/>
      <c r="U406" s="94"/>
      <c r="V406" s="92"/>
      <c r="W406" s="92"/>
      <c r="X406" s="92"/>
      <c r="Y406" s="92"/>
      <c r="Z406" s="93"/>
      <c r="AA406" s="93"/>
      <c r="AB406" s="93"/>
      <c r="AC406" s="93"/>
      <c r="AD406" s="93"/>
      <c r="AE406" s="93"/>
      <c r="AF406" s="93"/>
      <c r="AG406" s="253"/>
      <c r="AH406" s="253">
        <v>14</v>
      </c>
      <c r="AI406" s="253">
        <v>11</v>
      </c>
      <c r="AJ406" s="253"/>
      <c r="AK406" s="253"/>
      <c r="AL406" s="253"/>
      <c r="AM406" s="253"/>
      <c r="AN406" s="253"/>
      <c r="AO406" s="253"/>
      <c r="AP406" s="253"/>
      <c r="AQ406" s="253"/>
      <c r="AR406" s="253"/>
      <c r="AS406" s="253"/>
      <c r="AT406" s="253"/>
      <c r="AU406" s="253"/>
      <c r="AV406" s="253"/>
      <c r="AW406" s="253"/>
      <c r="AX406" s="253"/>
      <c r="AY406" s="432"/>
      <c r="AZ406" s="433">
        <v>11</v>
      </c>
      <c r="BA406" s="255">
        <v>1</v>
      </c>
      <c r="BB406" s="256">
        <v>2</v>
      </c>
      <c r="BC406" s="256">
        <v>1</v>
      </c>
      <c r="BD406" s="256">
        <v>3</v>
      </c>
      <c r="BE406" s="256">
        <v>1</v>
      </c>
      <c r="BF406" s="256">
        <v>3</v>
      </c>
      <c r="BG406" s="256"/>
      <c r="BH406" s="256"/>
      <c r="BI406" s="256"/>
      <c r="BJ406" s="256"/>
      <c r="BK406" s="256"/>
      <c r="BL406" s="254"/>
      <c r="BM406" s="284">
        <f t="shared" si="167"/>
        <v>25</v>
      </c>
      <c r="BS406" s="3"/>
      <c r="BT406" s="3"/>
      <c r="BU406" s="3"/>
      <c r="BV406" s="3"/>
    </row>
    <row r="407" spans="1:74" ht="13.2" customHeight="1">
      <c r="A407" s="169" t="str">
        <f t="shared" si="169"/>
        <v>E14</v>
      </c>
      <c r="B407" s="159" t="str">
        <f>$B$11</f>
        <v>4</v>
      </c>
      <c r="C407" s="568"/>
      <c r="D407" s="492"/>
      <c r="E407" s="493"/>
      <c r="F407" s="494"/>
      <c r="G407" s="211"/>
      <c r="H407" s="498"/>
      <c r="I407" s="122" t="str">
        <f>$I$11</f>
        <v>ASIA</v>
      </c>
      <c r="J407" s="92"/>
      <c r="K407" s="92"/>
      <c r="L407" s="92"/>
      <c r="M407" s="92"/>
      <c r="N407" s="92"/>
      <c r="O407" s="94"/>
      <c r="P407" s="92"/>
      <c r="Q407" s="92"/>
      <c r="R407" s="92"/>
      <c r="S407" s="92"/>
      <c r="T407" s="92"/>
      <c r="U407" s="94"/>
      <c r="V407" s="92"/>
      <c r="W407" s="92"/>
      <c r="X407" s="92"/>
      <c r="Y407" s="92"/>
      <c r="Z407" s="93"/>
      <c r="AA407" s="92"/>
      <c r="AB407" s="93"/>
      <c r="AC407" s="92"/>
      <c r="AD407" s="92"/>
      <c r="AE407" s="92"/>
      <c r="AF407" s="92"/>
      <c r="AG407" s="258"/>
      <c r="AH407" s="258">
        <v>1867</v>
      </c>
      <c r="AI407" s="258">
        <v>1828</v>
      </c>
      <c r="AJ407" s="258"/>
      <c r="AK407" s="258"/>
      <c r="AL407" s="258"/>
      <c r="AM407" s="258"/>
      <c r="AN407" s="258"/>
      <c r="AO407" s="258"/>
      <c r="AP407" s="258"/>
      <c r="AQ407" s="258"/>
      <c r="AR407" s="258"/>
      <c r="AS407" s="258"/>
      <c r="AT407" s="258"/>
      <c r="AU407" s="258"/>
      <c r="AV407" s="258"/>
      <c r="AW407" s="258"/>
      <c r="AX407" s="258"/>
      <c r="AY407" s="432">
        <v>184</v>
      </c>
      <c r="AZ407" s="433">
        <v>1828</v>
      </c>
      <c r="BA407" s="255">
        <v>263</v>
      </c>
      <c r="BB407" s="256">
        <v>82</v>
      </c>
      <c r="BC407" s="256">
        <v>90</v>
      </c>
      <c r="BD407" s="256">
        <v>85</v>
      </c>
      <c r="BE407" s="256">
        <v>10</v>
      </c>
      <c r="BF407" s="256">
        <v>157</v>
      </c>
      <c r="BG407" s="256">
        <v>458</v>
      </c>
      <c r="BH407" s="256">
        <v>259</v>
      </c>
      <c r="BI407" s="256">
        <v>240</v>
      </c>
      <c r="BJ407" s="256">
        <v>184</v>
      </c>
      <c r="BK407" s="256"/>
      <c r="BL407" s="254"/>
      <c r="BM407" s="284">
        <f t="shared" si="167"/>
        <v>3695</v>
      </c>
      <c r="BS407" s="3"/>
      <c r="BT407" s="3"/>
      <c r="BU407" s="3"/>
      <c r="BV407" s="3"/>
    </row>
    <row r="408" spans="1:74" ht="12.75" customHeight="1">
      <c r="A408" s="169" t="str">
        <f t="shared" si="169"/>
        <v>E1C</v>
      </c>
      <c r="B408" s="159" t="s">
        <v>204</v>
      </c>
      <c r="C408" s="568"/>
      <c r="D408" s="492"/>
      <c r="E408" s="493"/>
      <c r="F408" s="494"/>
      <c r="G408" s="211"/>
      <c r="H408" s="498"/>
      <c r="I408" s="122" t="s">
        <v>205</v>
      </c>
      <c r="J408" s="92"/>
      <c r="K408" s="92"/>
      <c r="L408" s="92"/>
      <c r="M408" s="92"/>
      <c r="N408" s="92"/>
      <c r="O408" s="94"/>
      <c r="P408" s="92"/>
      <c r="Q408" s="92"/>
      <c r="R408" s="92"/>
      <c r="S408" s="92"/>
      <c r="T408" s="92"/>
      <c r="U408" s="94"/>
      <c r="V408" s="92"/>
      <c r="W408" s="92"/>
      <c r="X408" s="92"/>
      <c r="Y408" s="92"/>
      <c r="Z408" s="93"/>
      <c r="AA408" s="92"/>
      <c r="AB408" s="93"/>
      <c r="AC408" s="92"/>
      <c r="AD408" s="92"/>
      <c r="AE408" s="92"/>
      <c r="AF408" s="92"/>
      <c r="AG408" s="258"/>
      <c r="AH408" s="258">
        <v>932</v>
      </c>
      <c r="AI408" s="258">
        <v>61116</v>
      </c>
      <c r="AJ408" s="258"/>
      <c r="AK408" s="258"/>
      <c r="AL408" s="258"/>
      <c r="AM408" s="258"/>
      <c r="AN408" s="258"/>
      <c r="AO408" s="258"/>
      <c r="AP408" s="258"/>
      <c r="AQ408" s="258"/>
      <c r="AR408" s="258"/>
      <c r="AS408" s="258"/>
      <c r="AT408" s="258"/>
      <c r="AU408" s="258"/>
      <c r="AV408" s="258"/>
      <c r="AW408" s="258"/>
      <c r="AX408" s="258"/>
      <c r="AY408" s="432">
        <v>6802</v>
      </c>
      <c r="AZ408" s="433">
        <v>61116</v>
      </c>
      <c r="BA408" s="255">
        <v>4328</v>
      </c>
      <c r="BB408" s="256">
        <v>4121</v>
      </c>
      <c r="BC408" s="256">
        <v>6444</v>
      </c>
      <c r="BD408" s="256">
        <v>4993</v>
      </c>
      <c r="BE408" s="256">
        <v>6574</v>
      </c>
      <c r="BF408" s="256">
        <v>7586</v>
      </c>
      <c r="BG408" s="256">
        <v>6820</v>
      </c>
      <c r="BH408" s="256">
        <v>6652</v>
      </c>
      <c r="BI408" s="256">
        <v>6796</v>
      </c>
      <c r="BJ408" s="256">
        <v>6802</v>
      </c>
      <c r="BK408" s="256"/>
      <c r="BL408" s="254"/>
      <c r="BM408" s="255">
        <f>SUM(J408:AX408)</f>
        <v>62048</v>
      </c>
      <c r="BS408" s="3"/>
      <c r="BT408" s="3"/>
      <c r="BU408" s="3"/>
      <c r="BV408" s="3"/>
    </row>
    <row r="409" spans="1:74" ht="13.2" customHeight="1">
      <c r="A409" s="169" t="str">
        <f t="shared" si="169"/>
        <v>E15</v>
      </c>
      <c r="B409" s="159" t="str">
        <f>$B$13</f>
        <v>5</v>
      </c>
      <c r="C409" s="568"/>
      <c r="D409" s="492"/>
      <c r="E409" s="493"/>
      <c r="F409" s="494"/>
      <c r="G409" s="213"/>
      <c r="H409" s="498"/>
      <c r="I409" s="122" t="str">
        <f>$I$13</f>
        <v>OCE</v>
      </c>
      <c r="J409" s="92"/>
      <c r="K409" s="92"/>
      <c r="L409" s="92"/>
      <c r="M409" s="92"/>
      <c r="N409" s="92"/>
      <c r="O409" s="94"/>
      <c r="P409" s="92"/>
      <c r="Q409" s="92"/>
      <c r="R409" s="92"/>
      <c r="S409" s="92"/>
      <c r="T409" s="92"/>
      <c r="U409" s="94"/>
      <c r="V409" s="92"/>
      <c r="W409" s="92"/>
      <c r="X409" s="92"/>
      <c r="Y409" s="92"/>
      <c r="Z409" s="93"/>
      <c r="AA409" s="92"/>
      <c r="AB409" s="93"/>
      <c r="AC409" s="92"/>
      <c r="AD409" s="92"/>
      <c r="AE409" s="92"/>
      <c r="AF409" s="92"/>
      <c r="AG409" s="258"/>
      <c r="AH409" s="258">
        <v>18</v>
      </c>
      <c r="AI409" s="258">
        <v>29</v>
      </c>
      <c r="AJ409" s="258"/>
      <c r="AK409" s="258"/>
      <c r="AL409" s="258"/>
      <c r="AM409" s="258"/>
      <c r="AN409" s="258"/>
      <c r="AO409" s="258"/>
      <c r="AP409" s="258"/>
      <c r="AQ409" s="258"/>
      <c r="AR409" s="258"/>
      <c r="AS409" s="258"/>
      <c r="AT409" s="258"/>
      <c r="AU409" s="258"/>
      <c r="AV409" s="258"/>
      <c r="AW409" s="258"/>
      <c r="AX409" s="258"/>
      <c r="AY409" s="432">
        <v>3</v>
      </c>
      <c r="AZ409" s="433">
        <v>29</v>
      </c>
      <c r="BA409" s="255">
        <v>1</v>
      </c>
      <c r="BB409" s="256">
        <v>4</v>
      </c>
      <c r="BC409" s="256">
        <v>1</v>
      </c>
      <c r="BD409" s="256">
        <v>1</v>
      </c>
      <c r="BE409" s="256">
        <v>4</v>
      </c>
      <c r="BF409" s="256">
        <v>3</v>
      </c>
      <c r="BG409" s="256">
        <v>1</v>
      </c>
      <c r="BH409" s="256">
        <v>3</v>
      </c>
      <c r="BI409" s="256">
        <v>8</v>
      </c>
      <c r="BJ409" s="256">
        <v>3</v>
      </c>
      <c r="BK409" s="256"/>
      <c r="BL409" s="254"/>
      <c r="BM409" s="284">
        <f t="shared" si="167"/>
        <v>47</v>
      </c>
      <c r="BS409" s="3"/>
      <c r="BT409" s="3"/>
      <c r="BU409" s="3"/>
      <c r="BV409" s="3"/>
    </row>
    <row r="410" spans="1:74" ht="13.2" customHeight="1">
      <c r="A410" s="169" t="str">
        <f t="shared" si="169"/>
        <v>E16</v>
      </c>
      <c r="B410" s="159" t="str">
        <f>$B$14</f>
        <v>6</v>
      </c>
      <c r="C410" s="568"/>
      <c r="D410" s="492"/>
      <c r="E410" s="493"/>
      <c r="F410" s="494"/>
      <c r="G410" s="213"/>
      <c r="H410" s="498"/>
      <c r="I410" s="122" t="str">
        <f>$I$14</f>
        <v>MIDDLE EAS</v>
      </c>
      <c r="J410" s="92"/>
      <c r="K410" s="92"/>
      <c r="L410" s="92"/>
      <c r="M410" s="92"/>
      <c r="N410" s="92"/>
      <c r="O410" s="94"/>
      <c r="P410" s="92"/>
      <c r="Q410" s="92"/>
      <c r="R410" s="92"/>
      <c r="S410" s="92"/>
      <c r="T410" s="92"/>
      <c r="U410" s="94"/>
      <c r="V410" s="92"/>
      <c r="W410" s="92"/>
      <c r="X410" s="92"/>
      <c r="Y410" s="92"/>
      <c r="Z410" s="93"/>
      <c r="AA410" s="92"/>
      <c r="AB410" s="93"/>
      <c r="AC410" s="92"/>
      <c r="AD410" s="92"/>
      <c r="AE410" s="92"/>
      <c r="AF410" s="92"/>
      <c r="AG410" s="258"/>
      <c r="AH410" s="258"/>
      <c r="AI410" s="258"/>
      <c r="AJ410" s="258"/>
      <c r="AK410" s="258"/>
      <c r="AL410" s="258"/>
      <c r="AM410" s="258"/>
      <c r="AN410" s="258"/>
      <c r="AO410" s="258"/>
      <c r="AP410" s="258"/>
      <c r="AQ410" s="258"/>
      <c r="AR410" s="258"/>
      <c r="AS410" s="258"/>
      <c r="AT410" s="258"/>
      <c r="AU410" s="258"/>
      <c r="AV410" s="258"/>
      <c r="AW410" s="258"/>
      <c r="AX410" s="258"/>
      <c r="AY410" s="432"/>
      <c r="AZ410" s="433"/>
      <c r="BA410" s="255"/>
      <c r="BB410" s="256"/>
      <c r="BC410" s="256"/>
      <c r="BD410" s="256"/>
      <c r="BE410" s="256"/>
      <c r="BF410" s="256"/>
      <c r="BG410" s="256"/>
      <c r="BH410" s="256"/>
      <c r="BI410" s="256"/>
      <c r="BJ410" s="256"/>
      <c r="BK410" s="256"/>
      <c r="BL410" s="254"/>
      <c r="BM410" s="284">
        <f t="shared" si="167"/>
        <v>0</v>
      </c>
      <c r="BS410" s="3"/>
      <c r="BT410" s="3"/>
      <c r="BU410" s="3"/>
      <c r="BV410" s="3"/>
    </row>
    <row r="411" spans="1:74" ht="13.2" customHeight="1">
      <c r="A411" s="169" t="str">
        <f t="shared" si="169"/>
        <v>E17</v>
      </c>
      <c r="B411" s="159" t="str">
        <f>$B$15</f>
        <v>7</v>
      </c>
      <c r="C411" s="568"/>
      <c r="D411" s="492"/>
      <c r="E411" s="493"/>
      <c r="F411" s="494"/>
      <c r="G411" s="213"/>
      <c r="H411" s="498"/>
      <c r="I411" s="122" t="str">
        <f>$I$15</f>
        <v xml:space="preserve">AFRICA   </v>
      </c>
      <c r="J411" s="92"/>
      <c r="K411" s="92"/>
      <c r="L411" s="92"/>
      <c r="M411" s="92"/>
      <c r="N411" s="92"/>
      <c r="O411" s="94"/>
      <c r="P411" s="92"/>
      <c r="Q411" s="92"/>
      <c r="R411" s="92"/>
      <c r="S411" s="92"/>
      <c r="T411" s="92"/>
      <c r="U411" s="94"/>
      <c r="V411" s="92"/>
      <c r="W411" s="92"/>
      <c r="X411" s="92"/>
      <c r="Y411" s="92"/>
      <c r="Z411" s="93"/>
      <c r="AA411" s="92"/>
      <c r="AB411" s="93"/>
      <c r="AC411" s="92"/>
      <c r="AD411" s="92"/>
      <c r="AE411" s="92"/>
      <c r="AF411" s="92"/>
      <c r="AG411" s="258"/>
      <c r="AH411" s="258"/>
      <c r="AI411" s="258"/>
      <c r="AJ411" s="258"/>
      <c r="AK411" s="258"/>
      <c r="AL411" s="258"/>
      <c r="AM411" s="258"/>
      <c r="AN411" s="258"/>
      <c r="AO411" s="258"/>
      <c r="AP411" s="258"/>
      <c r="AQ411" s="258"/>
      <c r="AR411" s="258"/>
      <c r="AS411" s="258"/>
      <c r="AT411" s="258"/>
      <c r="AU411" s="258"/>
      <c r="AV411" s="258"/>
      <c r="AW411" s="258"/>
      <c r="AX411" s="258"/>
      <c r="AY411" s="432"/>
      <c r="AZ411" s="433"/>
      <c r="BA411" s="255"/>
      <c r="BB411" s="256"/>
      <c r="BC411" s="256"/>
      <c r="BD411" s="256"/>
      <c r="BE411" s="256"/>
      <c r="BF411" s="256"/>
      <c r="BG411" s="256"/>
      <c r="BH411" s="256"/>
      <c r="BI411" s="256"/>
      <c r="BJ411" s="256"/>
      <c r="BK411" s="256"/>
      <c r="BL411" s="254"/>
      <c r="BM411" s="290">
        <f t="shared" si="167"/>
        <v>0</v>
      </c>
      <c r="BS411" s="3"/>
      <c r="BT411" s="3"/>
      <c r="BU411" s="3"/>
      <c r="BV411" s="3"/>
    </row>
    <row r="412" spans="1:74" ht="13.2" customHeight="1" thickBot="1">
      <c r="A412" s="169" t="str">
        <f t="shared" si="169"/>
        <v>E1Z</v>
      </c>
      <c r="B412" s="159" t="str">
        <f>$B$16</f>
        <v>Z</v>
      </c>
      <c r="C412" s="568"/>
      <c r="D412" s="495"/>
      <c r="E412" s="496"/>
      <c r="F412" s="497"/>
      <c r="G412" s="208"/>
      <c r="H412" s="499"/>
      <c r="I412" s="128" t="str">
        <f>$I$16</f>
        <v>Others</v>
      </c>
      <c r="J412" s="90"/>
      <c r="K412" s="90"/>
      <c r="L412" s="90"/>
      <c r="M412" s="90"/>
      <c r="N412" s="90"/>
      <c r="O412" s="102"/>
      <c r="P412" s="90"/>
      <c r="Q412" s="90"/>
      <c r="R412" s="90"/>
      <c r="S412" s="90"/>
      <c r="T412" s="90"/>
      <c r="U412" s="102"/>
      <c r="V412" s="90"/>
      <c r="W412" s="90"/>
      <c r="X412" s="90"/>
      <c r="Y412" s="90"/>
      <c r="Z412" s="91"/>
      <c r="AA412" s="90"/>
      <c r="AB412" s="91"/>
      <c r="AC412" s="90"/>
      <c r="AD412" s="90"/>
      <c r="AE412" s="90"/>
      <c r="AF412" s="90"/>
      <c r="AG412" s="259"/>
      <c r="AH412" s="259"/>
      <c r="AI412" s="259"/>
      <c r="AJ412" s="259"/>
      <c r="AK412" s="259"/>
      <c r="AL412" s="259"/>
      <c r="AM412" s="259"/>
      <c r="AN412" s="259"/>
      <c r="AO412" s="259"/>
      <c r="AP412" s="259"/>
      <c r="AQ412" s="259"/>
      <c r="AR412" s="259"/>
      <c r="AS412" s="259"/>
      <c r="AT412" s="259"/>
      <c r="AU412" s="259"/>
      <c r="AV412" s="259"/>
      <c r="AW412" s="259"/>
      <c r="AX412" s="259"/>
      <c r="AY412" s="434"/>
      <c r="AZ412" s="435"/>
      <c r="BA412" s="262"/>
      <c r="BB412" s="263"/>
      <c r="BC412" s="263"/>
      <c r="BD412" s="263"/>
      <c r="BE412" s="263"/>
      <c r="BF412" s="263"/>
      <c r="BG412" s="263"/>
      <c r="BH412" s="263"/>
      <c r="BI412" s="263"/>
      <c r="BJ412" s="263"/>
      <c r="BK412" s="263"/>
      <c r="BL412" s="261"/>
      <c r="BM412" s="285">
        <f t="shared" si="167"/>
        <v>0</v>
      </c>
      <c r="BS412" s="3"/>
      <c r="BT412" s="3"/>
      <c r="BU412" s="3"/>
      <c r="BV412" s="3"/>
    </row>
    <row r="413" spans="1:74" ht="13.2" customHeight="1">
      <c r="A413" s="157" t="s">
        <v>10</v>
      </c>
      <c r="B413" s="168" t="s">
        <v>243</v>
      </c>
      <c r="C413" s="568"/>
      <c r="D413" s="500" t="s">
        <v>174</v>
      </c>
      <c r="E413" s="501"/>
      <c r="F413" s="502"/>
      <c r="G413" s="486" t="s">
        <v>64</v>
      </c>
      <c r="H413" s="487"/>
      <c r="I413" s="487"/>
      <c r="J413" s="24">
        <f t="shared" ref="J413:AB413" si="170">J415+J414</f>
        <v>0</v>
      </c>
      <c r="K413" s="24">
        <f t="shared" si="170"/>
        <v>0</v>
      </c>
      <c r="L413" s="24">
        <f t="shared" si="170"/>
        <v>0</v>
      </c>
      <c r="M413" s="24">
        <f t="shared" si="170"/>
        <v>0</v>
      </c>
      <c r="N413" s="24">
        <f t="shared" si="170"/>
        <v>0</v>
      </c>
      <c r="O413" s="24">
        <f t="shared" si="170"/>
        <v>0</v>
      </c>
      <c r="P413" s="24">
        <f t="shared" si="170"/>
        <v>0</v>
      </c>
      <c r="Q413" s="24">
        <f t="shared" si="170"/>
        <v>0</v>
      </c>
      <c r="R413" s="24">
        <f t="shared" si="170"/>
        <v>0</v>
      </c>
      <c r="S413" s="24">
        <f t="shared" si="170"/>
        <v>0</v>
      </c>
      <c r="T413" s="24">
        <f t="shared" si="170"/>
        <v>0</v>
      </c>
      <c r="U413" s="24">
        <f t="shared" si="170"/>
        <v>0</v>
      </c>
      <c r="V413" s="24">
        <f t="shared" si="170"/>
        <v>0</v>
      </c>
      <c r="W413" s="24">
        <f t="shared" si="170"/>
        <v>0</v>
      </c>
      <c r="X413" s="24">
        <f t="shared" si="170"/>
        <v>0</v>
      </c>
      <c r="Y413" s="24">
        <f t="shared" si="170"/>
        <v>0</v>
      </c>
      <c r="Z413" s="24">
        <f t="shared" si="170"/>
        <v>0</v>
      </c>
      <c r="AA413" s="24">
        <f t="shared" si="170"/>
        <v>0</v>
      </c>
      <c r="AB413" s="24">
        <f t="shared" si="170"/>
        <v>0</v>
      </c>
      <c r="AC413" s="24">
        <f t="shared" ref="AC413:BL413" si="171">AC414+AC415</f>
        <v>0</v>
      </c>
      <c r="AD413" s="24">
        <f t="shared" si="171"/>
        <v>0</v>
      </c>
      <c r="AE413" s="24">
        <f t="shared" si="171"/>
        <v>0</v>
      </c>
      <c r="AF413" s="24">
        <f t="shared" si="171"/>
        <v>0</v>
      </c>
      <c r="AG413" s="275">
        <f t="shared" si="171"/>
        <v>1643</v>
      </c>
      <c r="AH413" s="275">
        <f t="shared" si="171"/>
        <v>5978</v>
      </c>
      <c r="AI413" s="275">
        <f t="shared" si="171"/>
        <v>2750</v>
      </c>
      <c r="AJ413" s="275">
        <f t="shared" si="171"/>
        <v>0</v>
      </c>
      <c r="AK413" s="275">
        <f t="shared" si="171"/>
        <v>0</v>
      </c>
      <c r="AL413" s="275">
        <f t="shared" si="171"/>
        <v>0</v>
      </c>
      <c r="AM413" s="275">
        <f t="shared" si="171"/>
        <v>0</v>
      </c>
      <c r="AN413" s="275">
        <f t="shared" si="171"/>
        <v>0</v>
      </c>
      <c r="AO413" s="275">
        <f t="shared" si="171"/>
        <v>0</v>
      </c>
      <c r="AP413" s="275">
        <f t="shared" si="171"/>
        <v>0</v>
      </c>
      <c r="AQ413" s="275">
        <f t="shared" si="171"/>
        <v>0</v>
      </c>
      <c r="AR413" s="275">
        <f t="shared" si="171"/>
        <v>0</v>
      </c>
      <c r="AS413" s="275">
        <f t="shared" si="171"/>
        <v>0</v>
      </c>
      <c r="AT413" s="275">
        <f t="shared" si="171"/>
        <v>0</v>
      </c>
      <c r="AU413" s="275">
        <f t="shared" si="171"/>
        <v>0</v>
      </c>
      <c r="AV413" s="275">
        <f t="shared" si="171"/>
        <v>0</v>
      </c>
      <c r="AW413" s="275">
        <f t="shared" si="171"/>
        <v>0</v>
      </c>
      <c r="AX413" s="275">
        <f t="shared" si="171"/>
        <v>0</v>
      </c>
      <c r="AY413" s="52">
        <f t="shared" si="171"/>
        <v>0</v>
      </c>
      <c r="AZ413" s="438">
        <f t="shared" si="171"/>
        <v>2750</v>
      </c>
      <c r="BA413" s="277">
        <f t="shared" si="171"/>
        <v>500</v>
      </c>
      <c r="BB413" s="278">
        <f t="shared" si="171"/>
        <v>400</v>
      </c>
      <c r="BC413" s="278">
        <f t="shared" si="171"/>
        <v>400</v>
      </c>
      <c r="BD413" s="278">
        <f t="shared" si="171"/>
        <v>400</v>
      </c>
      <c r="BE413" s="278">
        <f t="shared" si="171"/>
        <v>400</v>
      </c>
      <c r="BF413" s="278">
        <f t="shared" si="171"/>
        <v>150</v>
      </c>
      <c r="BG413" s="278">
        <f t="shared" si="171"/>
        <v>150</v>
      </c>
      <c r="BH413" s="278">
        <f t="shared" si="171"/>
        <v>150</v>
      </c>
      <c r="BI413" s="278">
        <f t="shared" si="171"/>
        <v>200</v>
      </c>
      <c r="BJ413" s="278">
        <f t="shared" si="171"/>
        <v>0</v>
      </c>
      <c r="BK413" s="278">
        <f t="shared" si="171"/>
        <v>0</v>
      </c>
      <c r="BL413" s="276">
        <f t="shared" si="171"/>
        <v>0</v>
      </c>
      <c r="BM413" s="277">
        <f t="shared" si="167"/>
        <v>10371</v>
      </c>
      <c r="BS413" s="3"/>
      <c r="BT413" s="3"/>
      <c r="BU413" s="3"/>
      <c r="BV413" s="3"/>
    </row>
    <row r="414" spans="1:74" ht="13.2" customHeight="1">
      <c r="A414" s="169" t="str">
        <f>B$413&amp;B414</f>
        <v>E59</v>
      </c>
      <c r="B414" s="159" t="str">
        <f>$B$6</f>
        <v>9</v>
      </c>
      <c r="C414" s="568"/>
      <c r="D414" s="492"/>
      <c r="E414" s="493"/>
      <c r="F414" s="494"/>
      <c r="G414" s="210"/>
      <c r="H414" s="488" t="s">
        <v>63</v>
      </c>
      <c r="I414" s="489"/>
      <c r="J414" s="12"/>
      <c r="K414" s="12"/>
      <c r="L414" s="12"/>
      <c r="M414" s="12"/>
      <c r="N414" s="12"/>
      <c r="O414" s="13"/>
      <c r="P414" s="12"/>
      <c r="Q414" s="12"/>
      <c r="R414" s="12"/>
      <c r="S414" s="12"/>
      <c r="T414" s="12"/>
      <c r="U414" s="13"/>
      <c r="V414" s="12"/>
      <c r="W414" s="12"/>
      <c r="X414" s="12"/>
      <c r="Y414" s="12"/>
      <c r="Z414" s="14"/>
      <c r="AA414" s="14"/>
      <c r="AB414" s="14"/>
      <c r="AC414" s="14"/>
      <c r="AD414" s="14"/>
      <c r="AE414" s="14"/>
      <c r="AF414" s="14"/>
      <c r="AG414" s="244"/>
      <c r="AH414" s="244"/>
      <c r="AI414" s="244"/>
      <c r="AJ414" s="244"/>
      <c r="AK414" s="244"/>
      <c r="AL414" s="244"/>
      <c r="AM414" s="244"/>
      <c r="AN414" s="244"/>
      <c r="AO414" s="244"/>
      <c r="AP414" s="244"/>
      <c r="AQ414" s="244"/>
      <c r="AR414" s="244"/>
      <c r="AS414" s="244"/>
      <c r="AT414" s="244"/>
      <c r="AU414" s="244"/>
      <c r="AV414" s="244"/>
      <c r="AW414" s="244"/>
      <c r="AX414" s="245"/>
      <c r="AY414" s="436"/>
      <c r="AZ414" s="437"/>
      <c r="BA414" s="267"/>
      <c r="BB414" s="268"/>
      <c r="BC414" s="268"/>
      <c r="BD414" s="268"/>
      <c r="BE414" s="268"/>
      <c r="BF414" s="268"/>
      <c r="BG414" s="268"/>
      <c r="BH414" s="268"/>
      <c r="BI414" s="268"/>
      <c r="BJ414" s="268"/>
      <c r="BK414" s="268"/>
      <c r="BL414" s="266"/>
      <c r="BM414" s="281">
        <f t="shared" si="167"/>
        <v>0</v>
      </c>
      <c r="BS414" s="3"/>
      <c r="BT414" s="3"/>
      <c r="BU414" s="3"/>
      <c r="BV414" s="3"/>
    </row>
    <row r="415" spans="1:74" ht="13.2" customHeight="1">
      <c r="A415" s="169"/>
      <c r="C415" s="568"/>
      <c r="D415" s="492"/>
      <c r="E415" s="493"/>
      <c r="F415" s="494"/>
      <c r="G415" s="211"/>
      <c r="H415" s="490" t="s">
        <v>62</v>
      </c>
      <c r="I415" s="491"/>
      <c r="J415" s="33">
        <f t="shared" ref="J415:BL415" si="172">SUM(J416:J424)</f>
        <v>0</v>
      </c>
      <c r="K415" s="33">
        <f t="shared" si="172"/>
        <v>0</v>
      </c>
      <c r="L415" s="33">
        <f t="shared" si="172"/>
        <v>0</v>
      </c>
      <c r="M415" s="33">
        <f t="shared" si="172"/>
        <v>0</v>
      </c>
      <c r="N415" s="33">
        <f t="shared" si="172"/>
        <v>0</v>
      </c>
      <c r="O415" s="36">
        <f t="shared" si="172"/>
        <v>0</v>
      </c>
      <c r="P415" s="33">
        <f t="shared" si="172"/>
        <v>0</v>
      </c>
      <c r="Q415" s="33">
        <f t="shared" si="172"/>
        <v>0</v>
      </c>
      <c r="R415" s="33">
        <f t="shared" si="172"/>
        <v>0</v>
      </c>
      <c r="S415" s="34">
        <f t="shared" si="172"/>
        <v>0</v>
      </c>
      <c r="T415" s="33">
        <f t="shared" si="172"/>
        <v>0</v>
      </c>
      <c r="U415" s="35">
        <f t="shared" si="172"/>
        <v>0</v>
      </c>
      <c r="V415" s="33">
        <f t="shared" si="172"/>
        <v>0</v>
      </c>
      <c r="W415" s="33">
        <f t="shared" si="172"/>
        <v>0</v>
      </c>
      <c r="X415" s="34">
        <f t="shared" si="172"/>
        <v>0</v>
      </c>
      <c r="Y415" s="33">
        <f t="shared" si="172"/>
        <v>0</v>
      </c>
      <c r="Z415" s="34">
        <f t="shared" si="172"/>
        <v>0</v>
      </c>
      <c r="AA415" s="34">
        <f t="shared" si="172"/>
        <v>0</v>
      </c>
      <c r="AB415" s="34">
        <f t="shared" si="172"/>
        <v>0</v>
      </c>
      <c r="AC415" s="17">
        <f t="shared" si="172"/>
        <v>0</v>
      </c>
      <c r="AD415" s="17">
        <f t="shared" si="172"/>
        <v>0</v>
      </c>
      <c r="AE415" s="17">
        <f t="shared" si="172"/>
        <v>0</v>
      </c>
      <c r="AF415" s="17">
        <f t="shared" si="172"/>
        <v>0</v>
      </c>
      <c r="AG415" s="282">
        <f t="shared" si="172"/>
        <v>1643</v>
      </c>
      <c r="AH415" s="282">
        <f t="shared" si="172"/>
        <v>5978</v>
      </c>
      <c r="AI415" s="282">
        <f t="shared" si="172"/>
        <v>2750</v>
      </c>
      <c r="AJ415" s="282">
        <f t="shared" si="172"/>
        <v>0</v>
      </c>
      <c r="AK415" s="282">
        <f t="shared" si="172"/>
        <v>0</v>
      </c>
      <c r="AL415" s="282">
        <f t="shared" si="172"/>
        <v>0</v>
      </c>
      <c r="AM415" s="282">
        <f t="shared" si="172"/>
        <v>0</v>
      </c>
      <c r="AN415" s="282">
        <f t="shared" si="172"/>
        <v>0</v>
      </c>
      <c r="AO415" s="282">
        <f t="shared" si="172"/>
        <v>0</v>
      </c>
      <c r="AP415" s="282">
        <f t="shared" si="172"/>
        <v>0</v>
      </c>
      <c r="AQ415" s="282">
        <f t="shared" si="172"/>
        <v>0</v>
      </c>
      <c r="AR415" s="282">
        <f t="shared" si="172"/>
        <v>0</v>
      </c>
      <c r="AS415" s="282">
        <f t="shared" si="172"/>
        <v>0</v>
      </c>
      <c r="AT415" s="282">
        <f t="shared" si="172"/>
        <v>0</v>
      </c>
      <c r="AU415" s="282">
        <f t="shared" si="172"/>
        <v>0</v>
      </c>
      <c r="AV415" s="282">
        <f t="shared" si="172"/>
        <v>0</v>
      </c>
      <c r="AW415" s="282">
        <f t="shared" si="172"/>
        <v>0</v>
      </c>
      <c r="AX415" s="282">
        <f t="shared" si="172"/>
        <v>0</v>
      </c>
      <c r="AY415" s="27">
        <f t="shared" si="172"/>
        <v>0</v>
      </c>
      <c r="AZ415" s="441">
        <f t="shared" si="172"/>
        <v>2750</v>
      </c>
      <c r="BA415" s="290">
        <f t="shared" si="172"/>
        <v>500</v>
      </c>
      <c r="BB415" s="298">
        <f t="shared" si="172"/>
        <v>400</v>
      </c>
      <c r="BC415" s="298">
        <f t="shared" si="172"/>
        <v>400</v>
      </c>
      <c r="BD415" s="298">
        <f t="shared" si="172"/>
        <v>400</v>
      </c>
      <c r="BE415" s="298">
        <f t="shared" si="172"/>
        <v>400</v>
      </c>
      <c r="BF415" s="298">
        <f t="shared" si="172"/>
        <v>150</v>
      </c>
      <c r="BG415" s="298">
        <f t="shared" si="172"/>
        <v>150</v>
      </c>
      <c r="BH415" s="298">
        <f t="shared" si="172"/>
        <v>150</v>
      </c>
      <c r="BI415" s="298">
        <f t="shared" si="172"/>
        <v>200</v>
      </c>
      <c r="BJ415" s="298">
        <f t="shared" si="172"/>
        <v>0</v>
      </c>
      <c r="BK415" s="298">
        <f t="shared" si="172"/>
        <v>0</v>
      </c>
      <c r="BL415" s="299">
        <f t="shared" si="172"/>
        <v>0</v>
      </c>
      <c r="BM415" s="281">
        <f t="shared" si="167"/>
        <v>10371</v>
      </c>
      <c r="BS415" s="3"/>
      <c r="BT415" s="3"/>
      <c r="BU415" s="3"/>
      <c r="BV415" s="3"/>
    </row>
    <row r="416" spans="1:74" ht="13.2" customHeight="1">
      <c r="A416" s="169" t="str">
        <f t="shared" ref="A416:A424" si="173">B$413&amp;B416</f>
        <v>E51</v>
      </c>
      <c r="B416" s="159" t="str">
        <f>$B$8</f>
        <v>1</v>
      </c>
      <c r="C416" s="568"/>
      <c r="D416" s="492"/>
      <c r="E416" s="493"/>
      <c r="F416" s="494"/>
      <c r="G416" s="213"/>
      <c r="H416" s="210"/>
      <c r="I416" s="127" t="str">
        <f>$I$8</f>
        <v>N.AMERICA</v>
      </c>
      <c r="J416" s="20"/>
      <c r="K416" s="20"/>
      <c r="L416" s="20"/>
      <c r="M416" s="20"/>
      <c r="N416" s="20"/>
      <c r="O416" s="28"/>
      <c r="P416" s="20"/>
      <c r="Q416" s="20"/>
      <c r="R416" s="20"/>
      <c r="S416" s="20"/>
      <c r="T416" s="20"/>
      <c r="U416" s="28"/>
      <c r="V416" s="20"/>
      <c r="W416" s="20"/>
      <c r="X416" s="20"/>
      <c r="Y416" s="20"/>
      <c r="Z416" s="21"/>
      <c r="AA416" s="21"/>
      <c r="AB416" s="21"/>
      <c r="AC416" s="21"/>
      <c r="AD416" s="21"/>
      <c r="AE416" s="21"/>
      <c r="AF416" s="21"/>
      <c r="AG416" s="248"/>
      <c r="AH416" s="248"/>
      <c r="AI416" s="248"/>
      <c r="AJ416" s="248"/>
      <c r="AK416" s="248"/>
      <c r="AL416" s="248"/>
      <c r="AM416" s="248"/>
      <c r="AN416" s="248"/>
      <c r="AO416" s="248"/>
      <c r="AP416" s="248"/>
      <c r="AQ416" s="248"/>
      <c r="AR416" s="248"/>
      <c r="AS416" s="248"/>
      <c r="AT416" s="248"/>
      <c r="AU416" s="248"/>
      <c r="AV416" s="248"/>
      <c r="AW416" s="248"/>
      <c r="AX416" s="248"/>
      <c r="AY416" s="430"/>
      <c r="AZ416" s="431"/>
      <c r="BA416" s="250"/>
      <c r="BB416" s="251"/>
      <c r="BC416" s="251"/>
      <c r="BD416" s="251"/>
      <c r="BE416" s="251"/>
      <c r="BF416" s="251"/>
      <c r="BG416" s="251"/>
      <c r="BH416" s="251"/>
      <c r="BI416" s="251"/>
      <c r="BJ416" s="251"/>
      <c r="BK416" s="251"/>
      <c r="BL416" s="249"/>
      <c r="BM416" s="283">
        <f t="shared" si="167"/>
        <v>0</v>
      </c>
      <c r="BS416" s="3"/>
      <c r="BT416" s="3"/>
      <c r="BU416" s="3"/>
      <c r="BV416" s="3"/>
    </row>
    <row r="417" spans="1:74" ht="13.2" customHeight="1">
      <c r="A417" s="169" t="str">
        <f t="shared" si="173"/>
        <v>E52</v>
      </c>
      <c r="B417" s="159" t="str">
        <f>$B$9</f>
        <v>2</v>
      </c>
      <c r="C417" s="568"/>
      <c r="D417" s="492"/>
      <c r="E417" s="493"/>
      <c r="F417" s="494"/>
      <c r="G417" s="213"/>
      <c r="H417" s="210"/>
      <c r="I417" s="122" t="str">
        <f>$I$9</f>
        <v>CS.AMERICA</v>
      </c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3"/>
      <c r="AA417" s="93"/>
      <c r="AB417" s="93"/>
      <c r="AC417" s="93"/>
      <c r="AD417" s="93"/>
      <c r="AE417" s="93"/>
      <c r="AF417" s="93"/>
      <c r="AG417" s="253"/>
      <c r="AH417" s="253"/>
      <c r="AI417" s="253"/>
      <c r="AJ417" s="253"/>
      <c r="AK417" s="253"/>
      <c r="AL417" s="253"/>
      <c r="AM417" s="253"/>
      <c r="AN417" s="253"/>
      <c r="AO417" s="253"/>
      <c r="AP417" s="253"/>
      <c r="AQ417" s="253"/>
      <c r="AR417" s="253"/>
      <c r="AS417" s="253"/>
      <c r="AT417" s="253"/>
      <c r="AU417" s="253"/>
      <c r="AV417" s="253"/>
      <c r="AW417" s="253"/>
      <c r="AX417" s="253"/>
      <c r="AY417" s="432"/>
      <c r="AZ417" s="433"/>
      <c r="BA417" s="255"/>
      <c r="BB417" s="256"/>
      <c r="BC417" s="256"/>
      <c r="BD417" s="256"/>
      <c r="BE417" s="256"/>
      <c r="BF417" s="256"/>
      <c r="BG417" s="256"/>
      <c r="BH417" s="256"/>
      <c r="BI417" s="256"/>
      <c r="BJ417" s="256"/>
      <c r="BK417" s="256"/>
      <c r="BL417" s="254"/>
      <c r="BM417" s="284">
        <f t="shared" si="167"/>
        <v>0</v>
      </c>
      <c r="BS417" s="3"/>
      <c r="BT417" s="3"/>
      <c r="BU417" s="3"/>
      <c r="BV417" s="3"/>
    </row>
    <row r="418" spans="1:74" ht="13.2" customHeight="1">
      <c r="A418" s="169" t="str">
        <f t="shared" si="173"/>
        <v>E53</v>
      </c>
      <c r="B418" s="159" t="str">
        <f>$B$10</f>
        <v>3</v>
      </c>
      <c r="C418" s="568"/>
      <c r="D418" s="492"/>
      <c r="E418" s="493"/>
      <c r="F418" s="494"/>
      <c r="G418" s="205"/>
      <c r="H418" s="498"/>
      <c r="I418" s="122" t="str">
        <f>$I$10</f>
        <v>Europe</v>
      </c>
      <c r="J418" s="92"/>
      <c r="K418" s="92"/>
      <c r="L418" s="92"/>
      <c r="M418" s="92"/>
      <c r="N418" s="92"/>
      <c r="O418" s="94"/>
      <c r="P418" s="92"/>
      <c r="Q418" s="92"/>
      <c r="R418" s="92"/>
      <c r="S418" s="92"/>
      <c r="T418" s="92"/>
      <c r="U418" s="94"/>
      <c r="V418" s="92"/>
      <c r="W418" s="92"/>
      <c r="X418" s="92"/>
      <c r="Y418" s="92"/>
      <c r="Z418" s="93"/>
      <c r="AA418" s="93"/>
      <c r="AB418" s="93"/>
      <c r="AC418" s="93"/>
      <c r="AD418" s="93"/>
      <c r="AE418" s="93"/>
      <c r="AF418" s="93"/>
      <c r="AG418" s="253"/>
      <c r="AH418" s="253"/>
      <c r="AI418" s="253"/>
      <c r="AJ418" s="253"/>
      <c r="AK418" s="253"/>
      <c r="AL418" s="253"/>
      <c r="AM418" s="253"/>
      <c r="AN418" s="253"/>
      <c r="AO418" s="253"/>
      <c r="AP418" s="253"/>
      <c r="AQ418" s="253"/>
      <c r="AR418" s="253"/>
      <c r="AS418" s="253"/>
      <c r="AT418" s="253"/>
      <c r="AU418" s="253"/>
      <c r="AV418" s="253"/>
      <c r="AW418" s="253"/>
      <c r="AX418" s="253"/>
      <c r="AY418" s="432"/>
      <c r="AZ418" s="433"/>
      <c r="BA418" s="255"/>
      <c r="BB418" s="256"/>
      <c r="BC418" s="256"/>
      <c r="BD418" s="256"/>
      <c r="BE418" s="256"/>
      <c r="BF418" s="256"/>
      <c r="BG418" s="256"/>
      <c r="BH418" s="256"/>
      <c r="BI418" s="256"/>
      <c r="BJ418" s="256"/>
      <c r="BK418" s="256"/>
      <c r="BL418" s="254"/>
      <c r="BM418" s="284">
        <f t="shared" si="167"/>
        <v>0</v>
      </c>
      <c r="BS418" s="3"/>
      <c r="BT418" s="3"/>
      <c r="BU418" s="3"/>
      <c r="BV418" s="3"/>
    </row>
    <row r="419" spans="1:74" ht="13.2" customHeight="1">
      <c r="A419" s="169" t="str">
        <f t="shared" si="173"/>
        <v>E54</v>
      </c>
      <c r="B419" s="159" t="str">
        <f>$B$11</f>
        <v>4</v>
      </c>
      <c r="C419" s="568"/>
      <c r="D419" s="492"/>
      <c r="E419" s="493"/>
      <c r="F419" s="494"/>
      <c r="G419" s="211"/>
      <c r="H419" s="498"/>
      <c r="I419" s="122" t="str">
        <f>$I$11</f>
        <v>ASIA</v>
      </c>
      <c r="J419" s="92"/>
      <c r="K419" s="92"/>
      <c r="L419" s="92"/>
      <c r="M419" s="92"/>
      <c r="N419" s="92"/>
      <c r="O419" s="94"/>
      <c r="P419" s="92"/>
      <c r="Q419" s="92"/>
      <c r="R419" s="92"/>
      <c r="S419" s="92"/>
      <c r="T419" s="92"/>
      <c r="U419" s="94"/>
      <c r="V419" s="92"/>
      <c r="W419" s="92"/>
      <c r="X419" s="92"/>
      <c r="Y419" s="92"/>
      <c r="Z419" s="93"/>
      <c r="AA419" s="92"/>
      <c r="AB419" s="93"/>
      <c r="AC419" s="92"/>
      <c r="AD419" s="92"/>
      <c r="AE419" s="92"/>
      <c r="AF419" s="92"/>
      <c r="AG419" s="258">
        <v>1643</v>
      </c>
      <c r="AH419" s="258">
        <v>5978</v>
      </c>
      <c r="AI419" s="258">
        <v>2750</v>
      </c>
      <c r="AJ419" s="258"/>
      <c r="AK419" s="258"/>
      <c r="AL419" s="258"/>
      <c r="AM419" s="258"/>
      <c r="AN419" s="258"/>
      <c r="AO419" s="258"/>
      <c r="AP419" s="258"/>
      <c r="AQ419" s="258"/>
      <c r="AR419" s="258"/>
      <c r="AS419" s="258"/>
      <c r="AT419" s="258"/>
      <c r="AU419" s="258"/>
      <c r="AV419" s="258"/>
      <c r="AW419" s="258"/>
      <c r="AX419" s="258"/>
      <c r="AY419" s="432">
        <v>0</v>
      </c>
      <c r="AZ419" s="433">
        <v>2750</v>
      </c>
      <c r="BA419" s="255">
        <v>500</v>
      </c>
      <c r="BB419" s="256">
        <v>400</v>
      </c>
      <c r="BC419" s="256">
        <v>400</v>
      </c>
      <c r="BD419" s="256">
        <v>400</v>
      </c>
      <c r="BE419" s="256">
        <v>400</v>
      </c>
      <c r="BF419" s="256">
        <v>150</v>
      </c>
      <c r="BG419" s="256">
        <v>150</v>
      </c>
      <c r="BH419" s="256">
        <v>150</v>
      </c>
      <c r="BI419" s="256">
        <v>200</v>
      </c>
      <c r="BJ419" s="256"/>
      <c r="BK419" s="256"/>
      <c r="BL419" s="254"/>
      <c r="BM419" s="284">
        <f t="shared" si="167"/>
        <v>10371</v>
      </c>
      <c r="BS419" s="3"/>
      <c r="BT419" s="3"/>
      <c r="BU419" s="3"/>
      <c r="BV419" s="3"/>
    </row>
    <row r="420" spans="1:74" ht="12.75" customHeight="1">
      <c r="A420" s="169" t="str">
        <f t="shared" si="173"/>
        <v>E5C</v>
      </c>
      <c r="B420" s="159" t="s">
        <v>204</v>
      </c>
      <c r="C420" s="568"/>
      <c r="D420" s="492"/>
      <c r="E420" s="493"/>
      <c r="F420" s="494"/>
      <c r="G420" s="211"/>
      <c r="H420" s="498"/>
      <c r="I420" s="122" t="s">
        <v>205</v>
      </c>
      <c r="J420" s="92"/>
      <c r="K420" s="92"/>
      <c r="L420" s="92"/>
      <c r="M420" s="92"/>
      <c r="N420" s="92"/>
      <c r="O420" s="94"/>
      <c r="P420" s="92"/>
      <c r="Q420" s="92"/>
      <c r="R420" s="92"/>
      <c r="S420" s="92"/>
      <c r="T420" s="92"/>
      <c r="U420" s="94"/>
      <c r="V420" s="92"/>
      <c r="W420" s="92"/>
      <c r="X420" s="92"/>
      <c r="Y420" s="92"/>
      <c r="Z420" s="93"/>
      <c r="AA420" s="92"/>
      <c r="AB420" s="93"/>
      <c r="AC420" s="92"/>
      <c r="AD420" s="92"/>
      <c r="AE420" s="92"/>
      <c r="AF420" s="92"/>
      <c r="AG420" s="258"/>
      <c r="AH420" s="258"/>
      <c r="AI420" s="258"/>
      <c r="AJ420" s="258"/>
      <c r="AK420" s="258"/>
      <c r="AL420" s="258"/>
      <c r="AM420" s="258"/>
      <c r="AN420" s="258"/>
      <c r="AO420" s="258"/>
      <c r="AP420" s="258"/>
      <c r="AQ420" s="258"/>
      <c r="AR420" s="258"/>
      <c r="AS420" s="258"/>
      <c r="AT420" s="258"/>
      <c r="AU420" s="258"/>
      <c r="AV420" s="258"/>
      <c r="AW420" s="258"/>
      <c r="AX420" s="258"/>
      <c r="AY420" s="432"/>
      <c r="AZ420" s="433"/>
      <c r="BA420" s="255"/>
      <c r="BB420" s="256"/>
      <c r="BC420" s="256"/>
      <c r="BD420" s="256"/>
      <c r="BE420" s="256"/>
      <c r="BF420" s="256"/>
      <c r="BG420" s="256"/>
      <c r="BH420" s="256"/>
      <c r="BI420" s="256"/>
      <c r="BJ420" s="256"/>
      <c r="BK420" s="256"/>
      <c r="BL420" s="254"/>
      <c r="BM420" s="255">
        <f>SUM(J420:AX420)</f>
        <v>0</v>
      </c>
      <c r="BS420" s="3"/>
      <c r="BT420" s="3"/>
      <c r="BU420" s="3"/>
      <c r="BV420" s="3"/>
    </row>
    <row r="421" spans="1:74" ht="13.2" customHeight="1">
      <c r="A421" s="169" t="str">
        <f t="shared" si="173"/>
        <v>E55</v>
      </c>
      <c r="B421" s="159" t="str">
        <f>$B$13</f>
        <v>5</v>
      </c>
      <c r="C421" s="568"/>
      <c r="D421" s="492"/>
      <c r="E421" s="493"/>
      <c r="F421" s="494"/>
      <c r="G421" s="213"/>
      <c r="H421" s="498"/>
      <c r="I421" s="122" t="str">
        <f>$I$13</f>
        <v>OCE</v>
      </c>
      <c r="J421" s="92"/>
      <c r="K421" s="92"/>
      <c r="L421" s="92"/>
      <c r="M421" s="92"/>
      <c r="N421" s="92"/>
      <c r="O421" s="94"/>
      <c r="P421" s="92"/>
      <c r="Q421" s="92"/>
      <c r="R421" s="92"/>
      <c r="S421" s="92"/>
      <c r="T421" s="92"/>
      <c r="U421" s="94"/>
      <c r="V421" s="92"/>
      <c r="W421" s="92"/>
      <c r="X421" s="92"/>
      <c r="Y421" s="92"/>
      <c r="Z421" s="93"/>
      <c r="AA421" s="92"/>
      <c r="AB421" s="93"/>
      <c r="AC421" s="92"/>
      <c r="AD421" s="92"/>
      <c r="AE421" s="92"/>
      <c r="AF421" s="92"/>
      <c r="AG421" s="258"/>
      <c r="AH421" s="258"/>
      <c r="AI421" s="258"/>
      <c r="AJ421" s="258"/>
      <c r="AK421" s="258"/>
      <c r="AL421" s="258"/>
      <c r="AM421" s="258"/>
      <c r="AN421" s="258"/>
      <c r="AO421" s="258"/>
      <c r="AP421" s="258"/>
      <c r="AQ421" s="258"/>
      <c r="AR421" s="258"/>
      <c r="AS421" s="258"/>
      <c r="AT421" s="258"/>
      <c r="AU421" s="258"/>
      <c r="AV421" s="258"/>
      <c r="AW421" s="258"/>
      <c r="AX421" s="258"/>
      <c r="AY421" s="432"/>
      <c r="AZ421" s="433"/>
      <c r="BA421" s="255"/>
      <c r="BB421" s="256"/>
      <c r="BC421" s="256"/>
      <c r="BD421" s="256"/>
      <c r="BE421" s="256"/>
      <c r="BF421" s="256"/>
      <c r="BG421" s="256"/>
      <c r="BH421" s="256"/>
      <c r="BI421" s="256"/>
      <c r="BJ421" s="256"/>
      <c r="BK421" s="256"/>
      <c r="BL421" s="254"/>
      <c r="BM421" s="284">
        <f t="shared" si="167"/>
        <v>0</v>
      </c>
      <c r="BS421" s="3"/>
      <c r="BT421" s="3"/>
      <c r="BU421" s="3"/>
      <c r="BV421" s="3"/>
    </row>
    <row r="422" spans="1:74" ht="13.2" customHeight="1">
      <c r="A422" s="169" t="str">
        <f t="shared" si="173"/>
        <v>E56</v>
      </c>
      <c r="B422" s="159" t="str">
        <f>$B$14</f>
        <v>6</v>
      </c>
      <c r="C422" s="568"/>
      <c r="D422" s="492"/>
      <c r="E422" s="493"/>
      <c r="F422" s="494"/>
      <c r="G422" s="213"/>
      <c r="H422" s="498"/>
      <c r="I422" s="122" t="str">
        <f>$I$14</f>
        <v>MIDDLE EAS</v>
      </c>
      <c r="J422" s="92"/>
      <c r="K422" s="92"/>
      <c r="L422" s="92"/>
      <c r="M422" s="92"/>
      <c r="N422" s="92"/>
      <c r="O422" s="94"/>
      <c r="P422" s="92"/>
      <c r="Q422" s="92"/>
      <c r="R422" s="92"/>
      <c r="S422" s="92"/>
      <c r="T422" s="92"/>
      <c r="U422" s="94"/>
      <c r="V422" s="92"/>
      <c r="W422" s="92"/>
      <c r="X422" s="92"/>
      <c r="Y422" s="92"/>
      <c r="Z422" s="93"/>
      <c r="AA422" s="92"/>
      <c r="AB422" s="93"/>
      <c r="AC422" s="92"/>
      <c r="AD422" s="92"/>
      <c r="AE422" s="92"/>
      <c r="AF422" s="92"/>
      <c r="AG422" s="258"/>
      <c r="AH422" s="258"/>
      <c r="AI422" s="258"/>
      <c r="AJ422" s="258"/>
      <c r="AK422" s="258"/>
      <c r="AL422" s="258"/>
      <c r="AM422" s="258"/>
      <c r="AN422" s="258"/>
      <c r="AO422" s="258"/>
      <c r="AP422" s="258"/>
      <c r="AQ422" s="258"/>
      <c r="AR422" s="258"/>
      <c r="AS422" s="258"/>
      <c r="AT422" s="258"/>
      <c r="AU422" s="258"/>
      <c r="AV422" s="258"/>
      <c r="AW422" s="258"/>
      <c r="AX422" s="258"/>
      <c r="AY422" s="432"/>
      <c r="AZ422" s="433"/>
      <c r="BA422" s="255"/>
      <c r="BB422" s="256"/>
      <c r="BC422" s="256"/>
      <c r="BD422" s="256"/>
      <c r="BE422" s="256"/>
      <c r="BF422" s="256"/>
      <c r="BG422" s="256"/>
      <c r="BH422" s="256"/>
      <c r="BI422" s="256"/>
      <c r="BJ422" s="256"/>
      <c r="BK422" s="256"/>
      <c r="BL422" s="254"/>
      <c r="BM422" s="284">
        <f t="shared" si="167"/>
        <v>0</v>
      </c>
      <c r="BS422" s="3"/>
      <c r="BT422" s="3"/>
      <c r="BU422" s="3"/>
      <c r="BV422" s="3"/>
    </row>
    <row r="423" spans="1:74" ht="13.2" customHeight="1">
      <c r="A423" s="169" t="str">
        <f t="shared" si="173"/>
        <v>E57</v>
      </c>
      <c r="B423" s="159" t="str">
        <f>$B$15</f>
        <v>7</v>
      </c>
      <c r="C423" s="568"/>
      <c r="D423" s="492"/>
      <c r="E423" s="493"/>
      <c r="F423" s="494"/>
      <c r="G423" s="213"/>
      <c r="H423" s="498"/>
      <c r="I423" s="122" t="str">
        <f>$I$15</f>
        <v xml:space="preserve">AFRICA   </v>
      </c>
      <c r="J423" s="92"/>
      <c r="K423" s="92"/>
      <c r="L423" s="92"/>
      <c r="M423" s="92"/>
      <c r="N423" s="92"/>
      <c r="O423" s="94"/>
      <c r="P423" s="92"/>
      <c r="Q423" s="92"/>
      <c r="R423" s="92"/>
      <c r="S423" s="92"/>
      <c r="T423" s="92"/>
      <c r="U423" s="94"/>
      <c r="V423" s="92"/>
      <c r="W423" s="92"/>
      <c r="X423" s="92"/>
      <c r="Y423" s="92"/>
      <c r="Z423" s="93"/>
      <c r="AA423" s="92"/>
      <c r="AB423" s="93"/>
      <c r="AC423" s="92"/>
      <c r="AD423" s="92"/>
      <c r="AE423" s="92"/>
      <c r="AF423" s="92"/>
      <c r="AG423" s="258"/>
      <c r="AH423" s="258"/>
      <c r="AI423" s="258"/>
      <c r="AJ423" s="258"/>
      <c r="AK423" s="258"/>
      <c r="AL423" s="258"/>
      <c r="AM423" s="258"/>
      <c r="AN423" s="258"/>
      <c r="AO423" s="258"/>
      <c r="AP423" s="258"/>
      <c r="AQ423" s="258"/>
      <c r="AR423" s="258"/>
      <c r="AS423" s="258"/>
      <c r="AT423" s="258"/>
      <c r="AU423" s="258"/>
      <c r="AV423" s="258"/>
      <c r="AW423" s="258"/>
      <c r="AX423" s="258"/>
      <c r="AY423" s="432"/>
      <c r="AZ423" s="433"/>
      <c r="BA423" s="255"/>
      <c r="BB423" s="256"/>
      <c r="BC423" s="256"/>
      <c r="BD423" s="256"/>
      <c r="BE423" s="256"/>
      <c r="BF423" s="256"/>
      <c r="BG423" s="256"/>
      <c r="BH423" s="256"/>
      <c r="BI423" s="256"/>
      <c r="BJ423" s="256"/>
      <c r="BK423" s="256"/>
      <c r="BL423" s="254"/>
      <c r="BM423" s="290">
        <f t="shared" si="167"/>
        <v>0</v>
      </c>
      <c r="BS423" s="3"/>
      <c r="BT423" s="3"/>
      <c r="BU423" s="3"/>
      <c r="BV423" s="3"/>
    </row>
    <row r="424" spans="1:74" ht="12.75" customHeight="1" thickBot="1">
      <c r="A424" s="169" t="str">
        <f t="shared" si="173"/>
        <v>E5Z</v>
      </c>
      <c r="B424" s="159" t="str">
        <f>$B$16</f>
        <v>Z</v>
      </c>
      <c r="C424" s="568"/>
      <c r="D424" s="495"/>
      <c r="E424" s="496"/>
      <c r="F424" s="497"/>
      <c r="G424" s="208"/>
      <c r="H424" s="499"/>
      <c r="I424" s="128" t="str">
        <f>$I$16</f>
        <v>Others</v>
      </c>
      <c r="J424" s="90"/>
      <c r="K424" s="90"/>
      <c r="L424" s="90"/>
      <c r="M424" s="90"/>
      <c r="N424" s="90"/>
      <c r="O424" s="102"/>
      <c r="P424" s="90"/>
      <c r="Q424" s="90"/>
      <c r="R424" s="90"/>
      <c r="S424" s="90"/>
      <c r="T424" s="90"/>
      <c r="U424" s="102"/>
      <c r="V424" s="90"/>
      <c r="W424" s="90"/>
      <c r="X424" s="90"/>
      <c r="Y424" s="90"/>
      <c r="Z424" s="91"/>
      <c r="AA424" s="90"/>
      <c r="AB424" s="91"/>
      <c r="AC424" s="90"/>
      <c r="AD424" s="90"/>
      <c r="AE424" s="90"/>
      <c r="AF424" s="90"/>
      <c r="AG424" s="259"/>
      <c r="AH424" s="259"/>
      <c r="AI424" s="259"/>
      <c r="AJ424" s="259"/>
      <c r="AK424" s="259"/>
      <c r="AL424" s="259"/>
      <c r="AM424" s="259"/>
      <c r="AN424" s="259"/>
      <c r="AO424" s="259"/>
      <c r="AP424" s="259"/>
      <c r="AQ424" s="259"/>
      <c r="AR424" s="259"/>
      <c r="AS424" s="259"/>
      <c r="AT424" s="259"/>
      <c r="AU424" s="259"/>
      <c r="AV424" s="259"/>
      <c r="AW424" s="259"/>
      <c r="AX424" s="259"/>
      <c r="AY424" s="434"/>
      <c r="AZ424" s="435"/>
      <c r="BA424" s="262"/>
      <c r="BB424" s="263"/>
      <c r="BC424" s="263"/>
      <c r="BD424" s="263"/>
      <c r="BE424" s="263"/>
      <c r="BF424" s="263"/>
      <c r="BG424" s="263"/>
      <c r="BH424" s="263"/>
      <c r="BI424" s="263"/>
      <c r="BJ424" s="263"/>
      <c r="BK424" s="263"/>
      <c r="BL424" s="261"/>
      <c r="BM424" s="285">
        <f t="shared" si="167"/>
        <v>0</v>
      </c>
      <c r="BS424" s="3"/>
      <c r="BT424" s="3"/>
      <c r="BU424" s="3"/>
      <c r="BV424" s="3"/>
    </row>
    <row r="425" spans="1:74" ht="13.2" customHeight="1">
      <c r="A425" s="157" t="s">
        <v>10</v>
      </c>
      <c r="B425" s="168" t="s">
        <v>220</v>
      </c>
      <c r="C425" s="568"/>
      <c r="D425" s="500" t="s">
        <v>671</v>
      </c>
      <c r="E425" s="501"/>
      <c r="F425" s="502"/>
      <c r="G425" s="486" t="s">
        <v>64</v>
      </c>
      <c r="H425" s="487"/>
      <c r="I425" s="487"/>
      <c r="J425" s="24">
        <f t="shared" ref="J425:AB425" si="174">J427+J426</f>
        <v>0</v>
      </c>
      <c r="K425" s="24">
        <f t="shared" si="174"/>
        <v>0</v>
      </c>
      <c r="L425" s="24">
        <f t="shared" si="174"/>
        <v>0</v>
      </c>
      <c r="M425" s="24">
        <f t="shared" si="174"/>
        <v>0</v>
      </c>
      <c r="N425" s="24">
        <f t="shared" si="174"/>
        <v>0</v>
      </c>
      <c r="O425" s="24">
        <f t="shared" si="174"/>
        <v>0</v>
      </c>
      <c r="P425" s="24">
        <f t="shared" si="174"/>
        <v>0</v>
      </c>
      <c r="Q425" s="24">
        <f t="shared" si="174"/>
        <v>0</v>
      </c>
      <c r="R425" s="24">
        <f t="shared" si="174"/>
        <v>0</v>
      </c>
      <c r="S425" s="24">
        <f t="shared" si="174"/>
        <v>0</v>
      </c>
      <c r="T425" s="24">
        <f t="shared" si="174"/>
        <v>0</v>
      </c>
      <c r="U425" s="24">
        <f t="shared" si="174"/>
        <v>0</v>
      </c>
      <c r="V425" s="24">
        <f t="shared" si="174"/>
        <v>0</v>
      </c>
      <c r="W425" s="24">
        <f t="shared" si="174"/>
        <v>0</v>
      </c>
      <c r="X425" s="24">
        <f t="shared" si="174"/>
        <v>0</v>
      </c>
      <c r="Y425" s="24">
        <f t="shared" si="174"/>
        <v>0</v>
      </c>
      <c r="Z425" s="24">
        <f t="shared" si="174"/>
        <v>0</v>
      </c>
      <c r="AA425" s="24">
        <f t="shared" si="174"/>
        <v>0</v>
      </c>
      <c r="AB425" s="24">
        <f t="shared" si="174"/>
        <v>0</v>
      </c>
      <c r="AC425" s="24">
        <f t="shared" ref="AC425:BL425" si="175">AC426+AC427</f>
        <v>0</v>
      </c>
      <c r="AD425" s="24">
        <f t="shared" si="175"/>
        <v>0</v>
      </c>
      <c r="AE425" s="24">
        <f t="shared" si="175"/>
        <v>0</v>
      </c>
      <c r="AF425" s="24">
        <f t="shared" si="175"/>
        <v>0</v>
      </c>
      <c r="AG425" s="275">
        <f t="shared" si="175"/>
        <v>0</v>
      </c>
      <c r="AH425" s="275">
        <f t="shared" si="175"/>
        <v>0</v>
      </c>
      <c r="AI425" s="396">
        <f t="shared" si="175"/>
        <v>2582</v>
      </c>
      <c r="AJ425" s="275">
        <f t="shared" si="175"/>
        <v>0</v>
      </c>
      <c r="AK425" s="275">
        <f t="shared" si="175"/>
        <v>0</v>
      </c>
      <c r="AL425" s="275">
        <f t="shared" si="175"/>
        <v>0</v>
      </c>
      <c r="AM425" s="275">
        <f t="shared" si="175"/>
        <v>0</v>
      </c>
      <c r="AN425" s="275">
        <f t="shared" si="175"/>
        <v>0</v>
      </c>
      <c r="AO425" s="275">
        <f t="shared" si="175"/>
        <v>0</v>
      </c>
      <c r="AP425" s="275">
        <f t="shared" si="175"/>
        <v>0</v>
      </c>
      <c r="AQ425" s="275">
        <f t="shared" si="175"/>
        <v>0</v>
      </c>
      <c r="AR425" s="275">
        <f t="shared" si="175"/>
        <v>0</v>
      </c>
      <c r="AS425" s="275">
        <f t="shared" si="175"/>
        <v>0</v>
      </c>
      <c r="AT425" s="275">
        <f t="shared" si="175"/>
        <v>0</v>
      </c>
      <c r="AU425" s="275">
        <f t="shared" si="175"/>
        <v>0</v>
      </c>
      <c r="AV425" s="275">
        <f t="shared" si="175"/>
        <v>0</v>
      </c>
      <c r="AW425" s="275">
        <f t="shared" si="175"/>
        <v>0</v>
      </c>
      <c r="AX425" s="275">
        <f t="shared" si="175"/>
        <v>0</v>
      </c>
      <c r="AY425" s="52">
        <f t="shared" si="175"/>
        <v>2582</v>
      </c>
      <c r="AZ425" s="438">
        <f t="shared" si="175"/>
        <v>2582</v>
      </c>
      <c r="BA425" s="463">
        <f t="shared" si="175"/>
        <v>0</v>
      </c>
      <c r="BB425" s="453">
        <f t="shared" si="175"/>
        <v>0</v>
      </c>
      <c r="BC425" s="453">
        <f t="shared" si="175"/>
        <v>0</v>
      </c>
      <c r="BD425" s="453">
        <f t="shared" si="175"/>
        <v>0</v>
      </c>
      <c r="BE425" s="453">
        <f t="shared" si="175"/>
        <v>0</v>
      </c>
      <c r="BF425" s="453">
        <f t="shared" si="175"/>
        <v>0</v>
      </c>
      <c r="BG425" s="453">
        <f t="shared" si="175"/>
        <v>0</v>
      </c>
      <c r="BH425" s="453">
        <f t="shared" si="175"/>
        <v>0</v>
      </c>
      <c r="BI425" s="453">
        <f t="shared" si="175"/>
        <v>0</v>
      </c>
      <c r="BJ425" s="278">
        <f t="shared" si="175"/>
        <v>2582</v>
      </c>
      <c r="BK425" s="278">
        <f t="shared" si="175"/>
        <v>0</v>
      </c>
      <c r="BL425" s="276">
        <f t="shared" si="175"/>
        <v>0</v>
      </c>
      <c r="BM425" s="277">
        <f t="shared" ref="BM425:BM431" si="176">SUM(J425:AX425)</f>
        <v>2582</v>
      </c>
      <c r="BS425" s="3"/>
      <c r="BT425" s="3"/>
      <c r="BU425" s="3"/>
      <c r="BV425" s="3"/>
    </row>
    <row r="426" spans="1:74" ht="13.2" customHeight="1">
      <c r="A426" s="169" t="str">
        <f>B$401&amp;B426</f>
        <v>E19</v>
      </c>
      <c r="B426" s="159" t="str">
        <f>$B$6</f>
        <v>9</v>
      </c>
      <c r="C426" s="568"/>
      <c r="D426" s="492"/>
      <c r="E426" s="493"/>
      <c r="F426" s="494"/>
      <c r="G426" s="210"/>
      <c r="H426" s="488" t="s">
        <v>63</v>
      </c>
      <c r="I426" s="489"/>
      <c r="J426" s="12"/>
      <c r="K426" s="12"/>
      <c r="L426" s="12"/>
      <c r="M426" s="12"/>
      <c r="N426" s="12"/>
      <c r="O426" s="13"/>
      <c r="P426" s="12"/>
      <c r="Q426" s="12"/>
      <c r="R426" s="12"/>
      <c r="S426" s="12"/>
      <c r="T426" s="12"/>
      <c r="U426" s="13"/>
      <c r="V426" s="12"/>
      <c r="W426" s="12"/>
      <c r="X426" s="12"/>
      <c r="Y426" s="12"/>
      <c r="Z426" s="14"/>
      <c r="AA426" s="14"/>
      <c r="AB426" s="14"/>
      <c r="AC426" s="14"/>
      <c r="AD426" s="14"/>
      <c r="AE426" s="14"/>
      <c r="AF426" s="14"/>
      <c r="AG426" s="244"/>
      <c r="AH426" s="244"/>
      <c r="AI426" s="244"/>
      <c r="AJ426" s="244"/>
      <c r="AK426" s="244"/>
      <c r="AL426" s="244"/>
      <c r="AM426" s="244"/>
      <c r="AN426" s="244"/>
      <c r="AO426" s="244"/>
      <c r="AP426" s="244"/>
      <c r="AQ426" s="244"/>
      <c r="AR426" s="244"/>
      <c r="AS426" s="244"/>
      <c r="AT426" s="244"/>
      <c r="AU426" s="244"/>
      <c r="AV426" s="244"/>
      <c r="AW426" s="244"/>
      <c r="AX426" s="245"/>
      <c r="AY426" s="436"/>
      <c r="AZ426" s="437"/>
      <c r="BA426" s="267"/>
      <c r="BB426" s="268"/>
      <c r="BC426" s="268"/>
      <c r="BD426" s="268"/>
      <c r="BE426" s="268"/>
      <c r="BF426" s="268"/>
      <c r="BG426" s="268"/>
      <c r="BH426" s="268"/>
      <c r="BI426" s="268"/>
      <c r="BJ426" s="268"/>
      <c r="BK426" s="268"/>
      <c r="BL426" s="266"/>
      <c r="BM426" s="281">
        <f t="shared" si="176"/>
        <v>0</v>
      </c>
      <c r="BS426" s="3"/>
      <c r="BT426" s="3"/>
      <c r="BU426" s="3"/>
      <c r="BV426" s="3"/>
    </row>
    <row r="427" spans="1:74" ht="13.2" customHeight="1">
      <c r="A427" s="169"/>
      <c r="C427" s="568"/>
      <c r="D427" s="492"/>
      <c r="E427" s="493"/>
      <c r="F427" s="494"/>
      <c r="G427" s="211"/>
      <c r="H427" s="490" t="s">
        <v>62</v>
      </c>
      <c r="I427" s="491"/>
      <c r="J427" s="33">
        <f t="shared" ref="J427:BL427" si="177">SUM(J428:J436)</f>
        <v>0</v>
      </c>
      <c r="K427" s="33">
        <f t="shared" si="177"/>
        <v>0</v>
      </c>
      <c r="L427" s="33">
        <f t="shared" si="177"/>
        <v>0</v>
      </c>
      <c r="M427" s="33">
        <f t="shared" si="177"/>
        <v>0</v>
      </c>
      <c r="N427" s="33">
        <f t="shared" si="177"/>
        <v>0</v>
      </c>
      <c r="O427" s="36">
        <f t="shared" si="177"/>
        <v>0</v>
      </c>
      <c r="P427" s="33">
        <f t="shared" si="177"/>
        <v>0</v>
      </c>
      <c r="Q427" s="33">
        <f t="shared" si="177"/>
        <v>0</v>
      </c>
      <c r="R427" s="33">
        <f t="shared" si="177"/>
        <v>0</v>
      </c>
      <c r="S427" s="34">
        <f t="shared" si="177"/>
        <v>0</v>
      </c>
      <c r="T427" s="33">
        <f t="shared" si="177"/>
        <v>0</v>
      </c>
      <c r="U427" s="35">
        <f t="shared" si="177"/>
        <v>0</v>
      </c>
      <c r="V427" s="33">
        <f t="shared" si="177"/>
        <v>0</v>
      </c>
      <c r="W427" s="33">
        <f t="shared" si="177"/>
        <v>0</v>
      </c>
      <c r="X427" s="34">
        <f t="shared" si="177"/>
        <v>0</v>
      </c>
      <c r="Y427" s="33">
        <f t="shared" si="177"/>
        <v>0</v>
      </c>
      <c r="Z427" s="34">
        <f t="shared" si="177"/>
        <v>0</v>
      </c>
      <c r="AA427" s="34">
        <f t="shared" si="177"/>
        <v>0</v>
      </c>
      <c r="AB427" s="34">
        <f t="shared" si="177"/>
        <v>0</v>
      </c>
      <c r="AC427" s="17">
        <f t="shared" si="177"/>
        <v>0</v>
      </c>
      <c r="AD427" s="17">
        <f t="shared" si="177"/>
        <v>0</v>
      </c>
      <c r="AE427" s="17">
        <f t="shared" si="177"/>
        <v>0</v>
      </c>
      <c r="AF427" s="17">
        <f t="shared" si="177"/>
        <v>0</v>
      </c>
      <c r="AG427" s="282">
        <f t="shared" si="177"/>
        <v>0</v>
      </c>
      <c r="AH427" s="282">
        <f t="shared" si="177"/>
        <v>0</v>
      </c>
      <c r="AI427" s="452">
        <f t="shared" si="177"/>
        <v>2582</v>
      </c>
      <c r="AJ427" s="282">
        <f t="shared" si="177"/>
        <v>0</v>
      </c>
      <c r="AK427" s="282">
        <f t="shared" si="177"/>
        <v>0</v>
      </c>
      <c r="AL427" s="282">
        <f t="shared" si="177"/>
        <v>0</v>
      </c>
      <c r="AM427" s="282">
        <f t="shared" si="177"/>
        <v>0</v>
      </c>
      <c r="AN427" s="282">
        <f t="shared" si="177"/>
        <v>0</v>
      </c>
      <c r="AO427" s="282">
        <f t="shared" si="177"/>
        <v>0</v>
      </c>
      <c r="AP427" s="282">
        <f t="shared" si="177"/>
        <v>0</v>
      </c>
      <c r="AQ427" s="282">
        <f t="shared" si="177"/>
        <v>0</v>
      </c>
      <c r="AR427" s="282">
        <f t="shared" si="177"/>
        <v>0</v>
      </c>
      <c r="AS427" s="282">
        <f t="shared" si="177"/>
        <v>0</v>
      </c>
      <c r="AT427" s="282">
        <f t="shared" si="177"/>
        <v>0</v>
      </c>
      <c r="AU427" s="282">
        <f t="shared" si="177"/>
        <v>0</v>
      </c>
      <c r="AV427" s="282">
        <f t="shared" si="177"/>
        <v>0</v>
      </c>
      <c r="AW427" s="282">
        <f t="shared" si="177"/>
        <v>0</v>
      </c>
      <c r="AX427" s="282">
        <f t="shared" si="177"/>
        <v>0</v>
      </c>
      <c r="AY427" s="27">
        <f t="shared" si="177"/>
        <v>2582</v>
      </c>
      <c r="AZ427" s="441">
        <f t="shared" si="177"/>
        <v>2582</v>
      </c>
      <c r="BA427" s="464">
        <f t="shared" si="177"/>
        <v>0</v>
      </c>
      <c r="BB427" s="454">
        <f t="shared" si="177"/>
        <v>0</v>
      </c>
      <c r="BC427" s="454">
        <f t="shared" si="177"/>
        <v>0</v>
      </c>
      <c r="BD427" s="454">
        <f t="shared" si="177"/>
        <v>0</v>
      </c>
      <c r="BE427" s="454">
        <f t="shared" si="177"/>
        <v>0</v>
      </c>
      <c r="BF427" s="454">
        <f t="shared" si="177"/>
        <v>0</v>
      </c>
      <c r="BG427" s="454">
        <f t="shared" si="177"/>
        <v>0</v>
      </c>
      <c r="BH427" s="454">
        <f t="shared" si="177"/>
        <v>0</v>
      </c>
      <c r="BI427" s="454">
        <f t="shared" si="177"/>
        <v>0</v>
      </c>
      <c r="BJ427" s="298">
        <f t="shared" si="177"/>
        <v>2582</v>
      </c>
      <c r="BK427" s="298">
        <f t="shared" si="177"/>
        <v>0</v>
      </c>
      <c r="BL427" s="299">
        <f t="shared" si="177"/>
        <v>0</v>
      </c>
      <c r="BM427" s="281">
        <f t="shared" si="176"/>
        <v>2582</v>
      </c>
      <c r="BS427" s="3"/>
      <c r="BT427" s="3"/>
      <c r="BU427" s="3"/>
      <c r="BV427" s="3"/>
    </row>
    <row r="428" spans="1:74" ht="13.2" customHeight="1">
      <c r="A428" s="169" t="str">
        <f t="shared" ref="A428:A436" si="178">B$401&amp;B428</f>
        <v>E11</v>
      </c>
      <c r="B428" s="159" t="str">
        <f>$B$8</f>
        <v>1</v>
      </c>
      <c r="C428" s="568"/>
      <c r="D428" s="492"/>
      <c r="E428" s="493"/>
      <c r="F428" s="494"/>
      <c r="G428" s="213"/>
      <c r="H428" s="210"/>
      <c r="I428" s="127" t="str">
        <f>$I$8</f>
        <v>N.AMERICA</v>
      </c>
      <c r="J428" s="20"/>
      <c r="K428" s="20"/>
      <c r="L428" s="20"/>
      <c r="M428" s="20"/>
      <c r="N428" s="20"/>
      <c r="O428" s="28"/>
      <c r="P428" s="20"/>
      <c r="Q428" s="20"/>
      <c r="R428" s="20"/>
      <c r="S428" s="20"/>
      <c r="T428" s="20"/>
      <c r="U428" s="28"/>
      <c r="V428" s="20"/>
      <c r="W428" s="20"/>
      <c r="X428" s="20"/>
      <c r="Y428" s="20"/>
      <c r="Z428" s="21"/>
      <c r="AA428" s="21"/>
      <c r="AB428" s="21"/>
      <c r="AC428" s="21"/>
      <c r="AD428" s="21"/>
      <c r="AE428" s="21"/>
      <c r="AF428" s="21"/>
      <c r="AG428" s="248"/>
      <c r="AH428" s="248"/>
      <c r="AI428" s="248"/>
      <c r="AJ428" s="248"/>
      <c r="AK428" s="248"/>
      <c r="AL428" s="248"/>
      <c r="AM428" s="248"/>
      <c r="AN428" s="248"/>
      <c r="AO428" s="248"/>
      <c r="AP428" s="248"/>
      <c r="AQ428" s="248"/>
      <c r="AR428" s="248"/>
      <c r="AS428" s="248"/>
      <c r="AT428" s="248"/>
      <c r="AU428" s="248"/>
      <c r="AV428" s="248"/>
      <c r="AW428" s="248"/>
      <c r="AX428" s="248"/>
      <c r="AY428" s="430"/>
      <c r="AZ428" s="431"/>
      <c r="BA428" s="459"/>
      <c r="BB428" s="460"/>
      <c r="BC428" s="460"/>
      <c r="BD428" s="460"/>
      <c r="BE428" s="460"/>
      <c r="BF428" s="460"/>
      <c r="BG428" s="460"/>
      <c r="BH428" s="460"/>
      <c r="BI428" s="460"/>
      <c r="BJ428" s="251"/>
      <c r="BK428" s="251"/>
      <c r="BL428" s="249"/>
      <c r="BM428" s="283">
        <f t="shared" si="176"/>
        <v>0</v>
      </c>
      <c r="BS428" s="3"/>
      <c r="BT428" s="3"/>
      <c r="BU428" s="3"/>
      <c r="BV428" s="3"/>
    </row>
    <row r="429" spans="1:74" ht="13.2" customHeight="1">
      <c r="A429" s="169" t="str">
        <f t="shared" si="178"/>
        <v>E12</v>
      </c>
      <c r="B429" s="159" t="str">
        <f>$B$9</f>
        <v>2</v>
      </c>
      <c r="C429" s="568"/>
      <c r="D429" s="492"/>
      <c r="E429" s="493"/>
      <c r="F429" s="494"/>
      <c r="G429" s="213"/>
      <c r="H429" s="210"/>
      <c r="I429" s="122" t="str">
        <f>$I$9</f>
        <v>CS.AMERICA</v>
      </c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3"/>
      <c r="AA429" s="93"/>
      <c r="AB429" s="93"/>
      <c r="AC429" s="93"/>
      <c r="AD429" s="93"/>
      <c r="AE429" s="93"/>
      <c r="AF429" s="93"/>
      <c r="AG429" s="253"/>
      <c r="AH429" s="253"/>
      <c r="AI429" s="253"/>
      <c r="AJ429" s="253"/>
      <c r="AK429" s="253"/>
      <c r="AL429" s="253"/>
      <c r="AM429" s="253"/>
      <c r="AN429" s="253"/>
      <c r="AO429" s="253"/>
      <c r="AP429" s="253"/>
      <c r="AQ429" s="253"/>
      <c r="AR429" s="253"/>
      <c r="AS429" s="253"/>
      <c r="AT429" s="253"/>
      <c r="AU429" s="253"/>
      <c r="AV429" s="253"/>
      <c r="AW429" s="253"/>
      <c r="AX429" s="253"/>
      <c r="AY429" s="432"/>
      <c r="AZ429" s="433"/>
      <c r="BA429" s="255"/>
      <c r="BB429" s="256"/>
      <c r="BC429" s="256"/>
      <c r="BD429" s="256"/>
      <c r="BE429" s="256"/>
      <c r="BF429" s="256"/>
      <c r="BG429" s="256"/>
      <c r="BH429" s="256"/>
      <c r="BI429" s="256"/>
      <c r="BJ429" s="256"/>
      <c r="BK429" s="256"/>
      <c r="BL429" s="254"/>
      <c r="BM429" s="284">
        <f t="shared" si="176"/>
        <v>0</v>
      </c>
      <c r="BS429" s="3"/>
      <c r="BT429" s="3"/>
      <c r="BU429" s="3"/>
      <c r="BV429" s="3"/>
    </row>
    <row r="430" spans="1:74" ht="13.2" customHeight="1">
      <c r="A430" s="169" t="str">
        <f t="shared" si="178"/>
        <v>E13</v>
      </c>
      <c r="B430" s="159" t="str">
        <f>$B$10</f>
        <v>3</v>
      </c>
      <c r="C430" s="568"/>
      <c r="D430" s="492"/>
      <c r="E430" s="493"/>
      <c r="F430" s="494"/>
      <c r="G430" s="205"/>
      <c r="H430" s="498"/>
      <c r="I430" s="122" t="str">
        <f>$I$10</f>
        <v>Europe</v>
      </c>
      <c r="J430" s="92"/>
      <c r="K430" s="92"/>
      <c r="L430" s="92"/>
      <c r="M430" s="92"/>
      <c r="N430" s="92"/>
      <c r="O430" s="94"/>
      <c r="P430" s="92"/>
      <c r="Q430" s="92"/>
      <c r="R430" s="92"/>
      <c r="S430" s="92"/>
      <c r="T430" s="92"/>
      <c r="U430" s="94"/>
      <c r="V430" s="92"/>
      <c r="W430" s="92"/>
      <c r="X430" s="92"/>
      <c r="Y430" s="92"/>
      <c r="Z430" s="93"/>
      <c r="AA430" s="93"/>
      <c r="AB430" s="93"/>
      <c r="AC430" s="93"/>
      <c r="AD430" s="93"/>
      <c r="AE430" s="93"/>
      <c r="AF430" s="93"/>
      <c r="AG430" s="253"/>
      <c r="AH430" s="253"/>
      <c r="AI430" s="253"/>
      <c r="AJ430" s="253"/>
      <c r="AK430" s="253"/>
      <c r="AL430" s="253"/>
      <c r="AM430" s="253"/>
      <c r="AN430" s="253"/>
      <c r="AO430" s="253"/>
      <c r="AP430" s="253"/>
      <c r="AQ430" s="253"/>
      <c r="AR430" s="253"/>
      <c r="AS430" s="253"/>
      <c r="AT430" s="253"/>
      <c r="AU430" s="253"/>
      <c r="AV430" s="253"/>
      <c r="AW430" s="253"/>
      <c r="AX430" s="253"/>
      <c r="AY430" s="432"/>
      <c r="AZ430" s="433"/>
      <c r="BA430" s="461"/>
      <c r="BB430" s="462"/>
      <c r="BC430" s="462"/>
      <c r="BD430" s="462"/>
      <c r="BE430" s="462"/>
      <c r="BF430" s="462"/>
      <c r="BG430" s="256"/>
      <c r="BH430" s="256"/>
      <c r="BI430" s="256"/>
      <c r="BJ430" s="256"/>
      <c r="BK430" s="256"/>
      <c r="BL430" s="254"/>
      <c r="BM430" s="284">
        <f t="shared" si="176"/>
        <v>0</v>
      </c>
      <c r="BS430" s="3"/>
      <c r="BT430" s="3"/>
      <c r="BU430" s="3"/>
      <c r="BV430" s="3"/>
    </row>
    <row r="431" spans="1:74" ht="13.2" customHeight="1">
      <c r="A431" s="169" t="str">
        <f t="shared" si="178"/>
        <v>E14</v>
      </c>
      <c r="B431" s="159" t="str">
        <f>$B$11</f>
        <v>4</v>
      </c>
      <c r="C431" s="568"/>
      <c r="D431" s="492"/>
      <c r="E431" s="493"/>
      <c r="F431" s="494"/>
      <c r="G431" s="211"/>
      <c r="H431" s="498"/>
      <c r="I431" s="122" t="str">
        <f>$I$11</f>
        <v>ASIA</v>
      </c>
      <c r="J431" s="92"/>
      <c r="K431" s="92"/>
      <c r="L431" s="92"/>
      <c r="M431" s="92"/>
      <c r="N431" s="92"/>
      <c r="O431" s="94"/>
      <c r="P431" s="92"/>
      <c r="Q431" s="92"/>
      <c r="R431" s="92"/>
      <c r="S431" s="92"/>
      <c r="T431" s="92"/>
      <c r="U431" s="94"/>
      <c r="V431" s="92"/>
      <c r="W431" s="92"/>
      <c r="X431" s="92"/>
      <c r="Y431" s="92"/>
      <c r="Z431" s="93"/>
      <c r="AA431" s="92"/>
      <c r="AB431" s="93"/>
      <c r="AC431" s="92"/>
      <c r="AD431" s="92"/>
      <c r="AE431" s="92"/>
      <c r="AF431" s="92"/>
      <c r="AG431" s="258"/>
      <c r="AH431" s="258"/>
      <c r="AI431" s="258">
        <v>2582</v>
      </c>
      <c r="AJ431" s="258"/>
      <c r="AK431" s="258"/>
      <c r="AL431" s="258"/>
      <c r="AM431" s="258"/>
      <c r="AN431" s="258"/>
      <c r="AO431" s="258"/>
      <c r="AP431" s="258"/>
      <c r="AQ431" s="258"/>
      <c r="AR431" s="258"/>
      <c r="AS431" s="258"/>
      <c r="AT431" s="258"/>
      <c r="AU431" s="258"/>
      <c r="AV431" s="258"/>
      <c r="AW431" s="258"/>
      <c r="AX431" s="258"/>
      <c r="AY431" s="432">
        <v>2582</v>
      </c>
      <c r="AZ431" s="433">
        <v>2582</v>
      </c>
      <c r="BA431" s="461"/>
      <c r="BB431" s="462"/>
      <c r="BC431" s="462"/>
      <c r="BD431" s="462"/>
      <c r="BE431" s="462"/>
      <c r="BF431" s="462"/>
      <c r="BG431" s="462"/>
      <c r="BH431" s="462"/>
      <c r="BI431" s="462"/>
      <c r="BJ431" s="256">
        <v>2582</v>
      </c>
      <c r="BK431" s="256"/>
      <c r="BL431" s="254"/>
      <c r="BM431" s="284">
        <f t="shared" si="176"/>
        <v>2582</v>
      </c>
      <c r="BS431" s="3"/>
      <c r="BT431" s="3"/>
      <c r="BU431" s="3"/>
      <c r="BV431" s="3"/>
    </row>
    <row r="432" spans="1:74" ht="12.75" customHeight="1">
      <c r="A432" s="169" t="str">
        <f t="shared" si="178"/>
        <v>E1C</v>
      </c>
      <c r="B432" s="159" t="s">
        <v>204</v>
      </c>
      <c r="C432" s="568"/>
      <c r="D432" s="492"/>
      <c r="E432" s="493"/>
      <c r="F432" s="494"/>
      <c r="G432" s="211"/>
      <c r="H432" s="498"/>
      <c r="I432" s="122" t="s">
        <v>205</v>
      </c>
      <c r="J432" s="92"/>
      <c r="K432" s="92"/>
      <c r="L432" s="92"/>
      <c r="M432" s="92"/>
      <c r="N432" s="92"/>
      <c r="O432" s="94"/>
      <c r="P432" s="92"/>
      <c r="Q432" s="92"/>
      <c r="R432" s="92"/>
      <c r="S432" s="92"/>
      <c r="T432" s="92"/>
      <c r="U432" s="94"/>
      <c r="V432" s="92"/>
      <c r="W432" s="92"/>
      <c r="X432" s="92"/>
      <c r="Y432" s="92"/>
      <c r="Z432" s="93"/>
      <c r="AA432" s="92"/>
      <c r="AB432" s="93"/>
      <c r="AC432" s="92"/>
      <c r="AD432" s="92"/>
      <c r="AE432" s="92"/>
      <c r="AF432" s="92"/>
      <c r="AG432" s="258"/>
      <c r="AH432" s="258"/>
      <c r="AI432" s="258"/>
      <c r="AJ432" s="258"/>
      <c r="AK432" s="258"/>
      <c r="AL432" s="258"/>
      <c r="AM432" s="258"/>
      <c r="AN432" s="258"/>
      <c r="AO432" s="258"/>
      <c r="AP432" s="258"/>
      <c r="AQ432" s="258"/>
      <c r="AR432" s="258"/>
      <c r="AS432" s="258"/>
      <c r="AT432" s="258"/>
      <c r="AU432" s="258"/>
      <c r="AV432" s="258"/>
      <c r="AW432" s="258"/>
      <c r="AX432" s="258"/>
      <c r="AY432" s="432"/>
      <c r="AZ432" s="433"/>
      <c r="BA432" s="461"/>
      <c r="BB432" s="462"/>
      <c r="BC432" s="462"/>
      <c r="BD432" s="462"/>
      <c r="BE432" s="462"/>
      <c r="BF432" s="462"/>
      <c r="BG432" s="462"/>
      <c r="BH432" s="462"/>
      <c r="BI432" s="462"/>
      <c r="BJ432" s="256"/>
      <c r="BK432" s="256"/>
      <c r="BL432" s="254"/>
      <c r="BM432" s="255">
        <f>SUM(J432:AX432)</f>
        <v>0</v>
      </c>
      <c r="BS432" s="3"/>
      <c r="BT432" s="3"/>
      <c r="BU432" s="3"/>
      <c r="BV432" s="3"/>
    </row>
    <row r="433" spans="1:74" ht="13.2" customHeight="1">
      <c r="A433" s="169" t="str">
        <f t="shared" si="178"/>
        <v>E15</v>
      </c>
      <c r="B433" s="159" t="str">
        <f>$B$13</f>
        <v>5</v>
      </c>
      <c r="C433" s="568"/>
      <c r="D433" s="492"/>
      <c r="E433" s="493"/>
      <c r="F433" s="494"/>
      <c r="G433" s="213"/>
      <c r="H433" s="498"/>
      <c r="I433" s="122" t="str">
        <f>$I$13</f>
        <v>OCE</v>
      </c>
      <c r="J433" s="92"/>
      <c r="K433" s="92"/>
      <c r="L433" s="92"/>
      <c r="M433" s="92"/>
      <c r="N433" s="92"/>
      <c r="O433" s="94"/>
      <c r="P433" s="92"/>
      <c r="Q433" s="92"/>
      <c r="R433" s="92"/>
      <c r="S433" s="92"/>
      <c r="T433" s="92"/>
      <c r="U433" s="94"/>
      <c r="V433" s="92"/>
      <c r="W433" s="92"/>
      <c r="X433" s="92"/>
      <c r="Y433" s="92"/>
      <c r="Z433" s="93"/>
      <c r="AA433" s="92"/>
      <c r="AB433" s="93"/>
      <c r="AC433" s="92"/>
      <c r="AD433" s="92"/>
      <c r="AE433" s="92"/>
      <c r="AF433" s="92"/>
      <c r="AG433" s="258"/>
      <c r="AH433" s="258"/>
      <c r="AI433" s="258"/>
      <c r="AJ433" s="258"/>
      <c r="AK433" s="258"/>
      <c r="AL433" s="258"/>
      <c r="AM433" s="258"/>
      <c r="AN433" s="258"/>
      <c r="AO433" s="258"/>
      <c r="AP433" s="258"/>
      <c r="AQ433" s="258"/>
      <c r="AR433" s="258"/>
      <c r="AS433" s="258"/>
      <c r="AT433" s="258"/>
      <c r="AU433" s="258"/>
      <c r="AV433" s="258"/>
      <c r="AW433" s="258"/>
      <c r="AX433" s="258"/>
      <c r="AY433" s="432"/>
      <c r="AZ433" s="433"/>
      <c r="BA433" s="461"/>
      <c r="BB433" s="462"/>
      <c r="BC433" s="462"/>
      <c r="BD433" s="462"/>
      <c r="BE433" s="462"/>
      <c r="BF433" s="462"/>
      <c r="BG433" s="462"/>
      <c r="BH433" s="462"/>
      <c r="BI433" s="462"/>
      <c r="BJ433" s="256"/>
      <c r="BK433" s="256"/>
      <c r="BL433" s="254"/>
      <c r="BM433" s="284">
        <f t="shared" ref="BM433:BM436" si="179">SUM(J433:AX433)</f>
        <v>0</v>
      </c>
      <c r="BS433" s="3"/>
      <c r="BT433" s="3"/>
      <c r="BU433" s="3"/>
      <c r="BV433" s="3"/>
    </row>
    <row r="434" spans="1:74" ht="13.2" customHeight="1">
      <c r="A434" s="169" t="str">
        <f t="shared" si="178"/>
        <v>E16</v>
      </c>
      <c r="B434" s="159" t="str">
        <f>$B$14</f>
        <v>6</v>
      </c>
      <c r="C434" s="568"/>
      <c r="D434" s="492"/>
      <c r="E434" s="493"/>
      <c r="F434" s="494"/>
      <c r="G434" s="213"/>
      <c r="H434" s="498"/>
      <c r="I434" s="122" t="str">
        <f>$I$14</f>
        <v>MIDDLE EAS</v>
      </c>
      <c r="J434" s="92"/>
      <c r="K434" s="92"/>
      <c r="L434" s="92"/>
      <c r="M434" s="92"/>
      <c r="N434" s="92"/>
      <c r="O434" s="94"/>
      <c r="P434" s="92"/>
      <c r="Q434" s="92"/>
      <c r="R434" s="92"/>
      <c r="S434" s="92"/>
      <c r="T434" s="92"/>
      <c r="U434" s="94"/>
      <c r="V434" s="92"/>
      <c r="W434" s="92"/>
      <c r="X434" s="92"/>
      <c r="Y434" s="92"/>
      <c r="Z434" s="93"/>
      <c r="AA434" s="92"/>
      <c r="AB434" s="93"/>
      <c r="AC434" s="92"/>
      <c r="AD434" s="92"/>
      <c r="AE434" s="92"/>
      <c r="AF434" s="92"/>
      <c r="AG434" s="258"/>
      <c r="AH434" s="258"/>
      <c r="AI434" s="258"/>
      <c r="AJ434" s="258"/>
      <c r="AK434" s="258"/>
      <c r="AL434" s="258"/>
      <c r="AM434" s="258"/>
      <c r="AN434" s="258"/>
      <c r="AO434" s="258"/>
      <c r="AP434" s="258"/>
      <c r="AQ434" s="258"/>
      <c r="AR434" s="258"/>
      <c r="AS434" s="258"/>
      <c r="AT434" s="258"/>
      <c r="AU434" s="258"/>
      <c r="AV434" s="258"/>
      <c r="AW434" s="258"/>
      <c r="AX434" s="258"/>
      <c r="AY434" s="432"/>
      <c r="AZ434" s="433"/>
      <c r="BA434" s="255"/>
      <c r="BB434" s="256"/>
      <c r="BC434" s="256"/>
      <c r="BD434" s="256"/>
      <c r="BE434" s="256"/>
      <c r="BF434" s="256"/>
      <c r="BG434" s="256"/>
      <c r="BH434" s="256"/>
      <c r="BI434" s="256"/>
      <c r="BJ434" s="256"/>
      <c r="BK434" s="256"/>
      <c r="BL434" s="254"/>
      <c r="BM434" s="284">
        <f t="shared" si="179"/>
        <v>0</v>
      </c>
      <c r="BS434" s="3"/>
      <c r="BT434" s="3"/>
      <c r="BU434" s="3"/>
      <c r="BV434" s="3"/>
    </row>
    <row r="435" spans="1:74" ht="13.2" customHeight="1">
      <c r="A435" s="169" t="str">
        <f t="shared" si="178"/>
        <v>E17</v>
      </c>
      <c r="B435" s="159" t="str">
        <f>$B$15</f>
        <v>7</v>
      </c>
      <c r="C435" s="568"/>
      <c r="D435" s="492"/>
      <c r="E435" s="493"/>
      <c r="F435" s="494"/>
      <c r="G435" s="213"/>
      <c r="H435" s="498"/>
      <c r="I435" s="122" t="str">
        <f>$I$15</f>
        <v xml:space="preserve">AFRICA   </v>
      </c>
      <c r="J435" s="92"/>
      <c r="K435" s="92"/>
      <c r="L435" s="92"/>
      <c r="M435" s="92"/>
      <c r="N435" s="92"/>
      <c r="O435" s="94"/>
      <c r="P435" s="92"/>
      <c r="Q435" s="92"/>
      <c r="R435" s="92"/>
      <c r="S435" s="92"/>
      <c r="T435" s="92"/>
      <c r="U435" s="94"/>
      <c r="V435" s="92"/>
      <c r="W435" s="92"/>
      <c r="X435" s="92"/>
      <c r="Y435" s="92"/>
      <c r="Z435" s="93"/>
      <c r="AA435" s="92"/>
      <c r="AB435" s="93"/>
      <c r="AC435" s="92"/>
      <c r="AD435" s="92"/>
      <c r="AE435" s="92"/>
      <c r="AF435" s="92"/>
      <c r="AG435" s="258"/>
      <c r="AH435" s="258"/>
      <c r="AI435" s="258"/>
      <c r="AJ435" s="258"/>
      <c r="AK435" s="258"/>
      <c r="AL435" s="258"/>
      <c r="AM435" s="258"/>
      <c r="AN435" s="258"/>
      <c r="AO435" s="258"/>
      <c r="AP435" s="258"/>
      <c r="AQ435" s="258"/>
      <c r="AR435" s="258"/>
      <c r="AS435" s="258"/>
      <c r="AT435" s="258"/>
      <c r="AU435" s="258"/>
      <c r="AV435" s="258"/>
      <c r="AW435" s="258"/>
      <c r="AX435" s="258"/>
      <c r="AY435" s="432"/>
      <c r="AZ435" s="433"/>
      <c r="BA435" s="255"/>
      <c r="BB435" s="256"/>
      <c r="BC435" s="256"/>
      <c r="BD435" s="256"/>
      <c r="BE435" s="256"/>
      <c r="BF435" s="256"/>
      <c r="BG435" s="256"/>
      <c r="BH435" s="256"/>
      <c r="BI435" s="256"/>
      <c r="BJ435" s="256"/>
      <c r="BK435" s="256"/>
      <c r="BL435" s="254"/>
      <c r="BM435" s="290">
        <f t="shared" si="179"/>
        <v>0</v>
      </c>
      <c r="BS435" s="3"/>
      <c r="BT435" s="3"/>
      <c r="BU435" s="3"/>
      <c r="BV435" s="3"/>
    </row>
    <row r="436" spans="1:74" ht="13.2" customHeight="1" thickBot="1">
      <c r="A436" s="169" t="str">
        <f t="shared" si="178"/>
        <v>E1Z</v>
      </c>
      <c r="B436" s="159" t="str">
        <f>$B$16</f>
        <v>Z</v>
      </c>
      <c r="C436" s="568"/>
      <c r="D436" s="495"/>
      <c r="E436" s="496"/>
      <c r="F436" s="497"/>
      <c r="G436" s="208"/>
      <c r="H436" s="499"/>
      <c r="I436" s="128" t="str">
        <f>$I$16</f>
        <v>Others</v>
      </c>
      <c r="J436" s="90"/>
      <c r="K436" s="90"/>
      <c r="L436" s="90"/>
      <c r="M436" s="90"/>
      <c r="N436" s="90"/>
      <c r="O436" s="102"/>
      <c r="P436" s="90"/>
      <c r="Q436" s="90"/>
      <c r="R436" s="90"/>
      <c r="S436" s="90"/>
      <c r="T436" s="90"/>
      <c r="U436" s="102"/>
      <c r="V436" s="90"/>
      <c r="W436" s="90"/>
      <c r="X436" s="90"/>
      <c r="Y436" s="90"/>
      <c r="Z436" s="91"/>
      <c r="AA436" s="90"/>
      <c r="AB436" s="91"/>
      <c r="AC436" s="90"/>
      <c r="AD436" s="90"/>
      <c r="AE436" s="90"/>
      <c r="AF436" s="90"/>
      <c r="AG436" s="259"/>
      <c r="AH436" s="259"/>
      <c r="AI436" s="259"/>
      <c r="AJ436" s="259"/>
      <c r="AK436" s="259"/>
      <c r="AL436" s="259"/>
      <c r="AM436" s="259"/>
      <c r="AN436" s="259"/>
      <c r="AO436" s="259"/>
      <c r="AP436" s="259"/>
      <c r="AQ436" s="259"/>
      <c r="AR436" s="259"/>
      <c r="AS436" s="259"/>
      <c r="AT436" s="259"/>
      <c r="AU436" s="259"/>
      <c r="AV436" s="259"/>
      <c r="AW436" s="259"/>
      <c r="AX436" s="259"/>
      <c r="AY436" s="434"/>
      <c r="AZ436" s="435"/>
      <c r="BA436" s="262"/>
      <c r="BB436" s="263"/>
      <c r="BC436" s="263"/>
      <c r="BD436" s="263"/>
      <c r="BE436" s="263"/>
      <c r="BF436" s="263"/>
      <c r="BG436" s="263"/>
      <c r="BH436" s="263"/>
      <c r="BI436" s="263"/>
      <c r="BJ436" s="263"/>
      <c r="BK436" s="263"/>
      <c r="BL436" s="261"/>
      <c r="BM436" s="285">
        <f t="shared" si="179"/>
        <v>0</v>
      </c>
      <c r="BS436" s="3"/>
      <c r="BT436" s="3"/>
      <c r="BU436" s="3"/>
      <c r="BV436" s="3"/>
    </row>
    <row r="437" spans="1:74" ht="13.2" customHeight="1">
      <c r="A437" s="157" t="s">
        <v>10</v>
      </c>
      <c r="B437" s="168" t="s">
        <v>224</v>
      </c>
      <c r="C437" s="568"/>
      <c r="D437" s="500" t="s">
        <v>670</v>
      </c>
      <c r="E437" s="501"/>
      <c r="F437" s="502"/>
      <c r="G437" s="486" t="s">
        <v>64</v>
      </c>
      <c r="H437" s="487"/>
      <c r="I437" s="487"/>
      <c r="J437" s="24">
        <f t="shared" ref="J437:AB437" si="180">J439+J438</f>
        <v>0</v>
      </c>
      <c r="K437" s="24">
        <f t="shared" si="180"/>
        <v>0</v>
      </c>
      <c r="L437" s="24">
        <f t="shared" si="180"/>
        <v>0</v>
      </c>
      <c r="M437" s="24">
        <f t="shared" si="180"/>
        <v>0</v>
      </c>
      <c r="N437" s="24">
        <f t="shared" si="180"/>
        <v>0</v>
      </c>
      <c r="O437" s="24">
        <f t="shared" si="180"/>
        <v>0</v>
      </c>
      <c r="P437" s="24">
        <f t="shared" si="180"/>
        <v>0</v>
      </c>
      <c r="Q437" s="24">
        <f t="shared" si="180"/>
        <v>0</v>
      </c>
      <c r="R437" s="24">
        <f t="shared" si="180"/>
        <v>0</v>
      </c>
      <c r="S437" s="24">
        <f t="shared" si="180"/>
        <v>0</v>
      </c>
      <c r="T437" s="24">
        <f t="shared" si="180"/>
        <v>0</v>
      </c>
      <c r="U437" s="24">
        <f t="shared" si="180"/>
        <v>0</v>
      </c>
      <c r="V437" s="24">
        <f t="shared" si="180"/>
        <v>0</v>
      </c>
      <c r="W437" s="24">
        <f t="shared" si="180"/>
        <v>0</v>
      </c>
      <c r="X437" s="24">
        <f t="shared" si="180"/>
        <v>0</v>
      </c>
      <c r="Y437" s="24">
        <f t="shared" si="180"/>
        <v>0</v>
      </c>
      <c r="Z437" s="24">
        <f t="shared" si="180"/>
        <v>0</v>
      </c>
      <c r="AA437" s="24">
        <f t="shared" si="180"/>
        <v>0</v>
      </c>
      <c r="AB437" s="24">
        <f t="shared" si="180"/>
        <v>0</v>
      </c>
      <c r="AC437" s="24">
        <f t="shared" ref="AC437:BL437" si="181">AC438+AC439</f>
        <v>0</v>
      </c>
      <c r="AD437" s="24">
        <f t="shared" si="181"/>
        <v>0</v>
      </c>
      <c r="AE437" s="24">
        <f t="shared" si="181"/>
        <v>0</v>
      </c>
      <c r="AF437" s="24">
        <f t="shared" si="181"/>
        <v>0</v>
      </c>
      <c r="AG437" s="275">
        <f t="shared" si="181"/>
        <v>0</v>
      </c>
      <c r="AH437" s="275">
        <f t="shared" si="181"/>
        <v>0</v>
      </c>
      <c r="AI437" s="396">
        <f t="shared" si="181"/>
        <v>983</v>
      </c>
      <c r="AJ437" s="275">
        <f t="shared" si="181"/>
        <v>0</v>
      </c>
      <c r="AK437" s="275">
        <f t="shared" si="181"/>
        <v>0</v>
      </c>
      <c r="AL437" s="275">
        <f t="shared" si="181"/>
        <v>0</v>
      </c>
      <c r="AM437" s="275">
        <f t="shared" si="181"/>
        <v>0</v>
      </c>
      <c r="AN437" s="275">
        <f t="shared" si="181"/>
        <v>0</v>
      </c>
      <c r="AO437" s="275">
        <f t="shared" si="181"/>
        <v>0</v>
      </c>
      <c r="AP437" s="275">
        <f t="shared" si="181"/>
        <v>0</v>
      </c>
      <c r="AQ437" s="275">
        <f t="shared" si="181"/>
        <v>0</v>
      </c>
      <c r="AR437" s="275">
        <f t="shared" si="181"/>
        <v>0</v>
      </c>
      <c r="AS437" s="275">
        <f t="shared" si="181"/>
        <v>0</v>
      </c>
      <c r="AT437" s="275">
        <f t="shared" si="181"/>
        <v>0</v>
      </c>
      <c r="AU437" s="275">
        <f t="shared" si="181"/>
        <v>0</v>
      </c>
      <c r="AV437" s="275">
        <f t="shared" si="181"/>
        <v>0</v>
      </c>
      <c r="AW437" s="275">
        <f t="shared" si="181"/>
        <v>0</v>
      </c>
      <c r="AX437" s="275">
        <f t="shared" si="181"/>
        <v>0</v>
      </c>
      <c r="AY437" s="52">
        <f t="shared" si="181"/>
        <v>983</v>
      </c>
      <c r="AZ437" s="438">
        <f t="shared" si="181"/>
        <v>983</v>
      </c>
      <c r="BA437" s="463">
        <f t="shared" si="181"/>
        <v>0</v>
      </c>
      <c r="BB437" s="453">
        <f t="shared" si="181"/>
        <v>0</v>
      </c>
      <c r="BC437" s="453">
        <f t="shared" si="181"/>
        <v>0</v>
      </c>
      <c r="BD437" s="453">
        <f t="shared" si="181"/>
        <v>0</v>
      </c>
      <c r="BE437" s="453">
        <f t="shared" si="181"/>
        <v>0</v>
      </c>
      <c r="BF437" s="453">
        <f t="shared" si="181"/>
        <v>0</v>
      </c>
      <c r="BG437" s="453">
        <f t="shared" si="181"/>
        <v>0</v>
      </c>
      <c r="BH437" s="453">
        <f t="shared" si="181"/>
        <v>0</v>
      </c>
      <c r="BI437" s="453">
        <f t="shared" si="181"/>
        <v>0</v>
      </c>
      <c r="BJ437" s="278">
        <f t="shared" si="181"/>
        <v>983</v>
      </c>
      <c r="BK437" s="278">
        <f t="shared" si="181"/>
        <v>0</v>
      </c>
      <c r="BL437" s="276">
        <f t="shared" si="181"/>
        <v>0</v>
      </c>
      <c r="BM437" s="277">
        <f t="shared" ref="BM437:BM443" si="182">SUM(J437:AX437)</f>
        <v>983</v>
      </c>
      <c r="BS437" s="3"/>
      <c r="BT437" s="3"/>
      <c r="BU437" s="3"/>
      <c r="BV437" s="3"/>
    </row>
    <row r="438" spans="1:74" ht="13.2" customHeight="1">
      <c r="A438" s="169" t="str">
        <f>B$413&amp;B438</f>
        <v>E59</v>
      </c>
      <c r="B438" s="159" t="str">
        <f>$B$6</f>
        <v>9</v>
      </c>
      <c r="C438" s="568"/>
      <c r="D438" s="492"/>
      <c r="E438" s="493"/>
      <c r="F438" s="494"/>
      <c r="G438" s="210"/>
      <c r="H438" s="488" t="s">
        <v>63</v>
      </c>
      <c r="I438" s="489"/>
      <c r="J438" s="12"/>
      <c r="K438" s="12"/>
      <c r="L438" s="12"/>
      <c r="M438" s="12"/>
      <c r="N438" s="12"/>
      <c r="O438" s="13"/>
      <c r="P438" s="12"/>
      <c r="Q438" s="12"/>
      <c r="R438" s="12"/>
      <c r="S438" s="12"/>
      <c r="T438" s="12"/>
      <c r="U438" s="13"/>
      <c r="V438" s="12"/>
      <c r="W438" s="12"/>
      <c r="X438" s="12"/>
      <c r="Y438" s="12"/>
      <c r="Z438" s="14"/>
      <c r="AA438" s="14"/>
      <c r="AB438" s="14"/>
      <c r="AC438" s="14"/>
      <c r="AD438" s="14"/>
      <c r="AE438" s="14"/>
      <c r="AF438" s="14"/>
      <c r="AG438" s="244"/>
      <c r="AH438" s="244"/>
      <c r="AI438" s="244"/>
      <c r="AJ438" s="244"/>
      <c r="AK438" s="244"/>
      <c r="AL438" s="244"/>
      <c r="AM438" s="244"/>
      <c r="AN438" s="244"/>
      <c r="AO438" s="244"/>
      <c r="AP438" s="244"/>
      <c r="AQ438" s="244"/>
      <c r="AR438" s="244"/>
      <c r="AS438" s="244"/>
      <c r="AT438" s="244"/>
      <c r="AU438" s="244"/>
      <c r="AV438" s="244"/>
      <c r="AW438" s="244"/>
      <c r="AX438" s="245"/>
      <c r="AY438" s="436"/>
      <c r="AZ438" s="437"/>
      <c r="BA438" s="267"/>
      <c r="BB438" s="268"/>
      <c r="BC438" s="268"/>
      <c r="BD438" s="268"/>
      <c r="BE438" s="268"/>
      <c r="BF438" s="268"/>
      <c r="BG438" s="268"/>
      <c r="BH438" s="268"/>
      <c r="BI438" s="268"/>
      <c r="BJ438" s="268"/>
      <c r="BK438" s="268"/>
      <c r="BL438" s="266"/>
      <c r="BM438" s="281">
        <f t="shared" si="182"/>
        <v>0</v>
      </c>
      <c r="BS438" s="3"/>
      <c r="BT438" s="3"/>
      <c r="BU438" s="3"/>
      <c r="BV438" s="3"/>
    </row>
    <row r="439" spans="1:74" ht="13.2" customHeight="1">
      <c r="A439" s="169"/>
      <c r="C439" s="568"/>
      <c r="D439" s="492"/>
      <c r="E439" s="493"/>
      <c r="F439" s="494"/>
      <c r="G439" s="211"/>
      <c r="H439" s="490" t="s">
        <v>62</v>
      </c>
      <c r="I439" s="491"/>
      <c r="J439" s="33">
        <f t="shared" ref="J439:BL439" si="183">SUM(J440:J448)</f>
        <v>0</v>
      </c>
      <c r="K439" s="33">
        <f t="shared" si="183"/>
        <v>0</v>
      </c>
      <c r="L439" s="33">
        <f t="shared" si="183"/>
        <v>0</v>
      </c>
      <c r="M439" s="33">
        <f t="shared" si="183"/>
        <v>0</v>
      </c>
      <c r="N439" s="33">
        <f t="shared" si="183"/>
        <v>0</v>
      </c>
      <c r="O439" s="36">
        <f t="shared" si="183"/>
        <v>0</v>
      </c>
      <c r="P439" s="33">
        <f t="shared" si="183"/>
        <v>0</v>
      </c>
      <c r="Q439" s="33">
        <f t="shared" si="183"/>
        <v>0</v>
      </c>
      <c r="R439" s="33">
        <f t="shared" si="183"/>
        <v>0</v>
      </c>
      <c r="S439" s="34">
        <f t="shared" si="183"/>
        <v>0</v>
      </c>
      <c r="T439" s="33">
        <f t="shared" si="183"/>
        <v>0</v>
      </c>
      <c r="U439" s="35">
        <f t="shared" si="183"/>
        <v>0</v>
      </c>
      <c r="V439" s="33">
        <f t="shared" si="183"/>
        <v>0</v>
      </c>
      <c r="W439" s="33">
        <f t="shared" si="183"/>
        <v>0</v>
      </c>
      <c r="X439" s="34">
        <f t="shared" si="183"/>
        <v>0</v>
      </c>
      <c r="Y439" s="33">
        <f t="shared" si="183"/>
        <v>0</v>
      </c>
      <c r="Z439" s="34">
        <f t="shared" si="183"/>
        <v>0</v>
      </c>
      <c r="AA439" s="34">
        <f t="shared" si="183"/>
        <v>0</v>
      </c>
      <c r="AB439" s="34">
        <f t="shared" si="183"/>
        <v>0</v>
      </c>
      <c r="AC439" s="17">
        <f t="shared" si="183"/>
        <v>0</v>
      </c>
      <c r="AD439" s="17">
        <f t="shared" si="183"/>
        <v>0</v>
      </c>
      <c r="AE439" s="17">
        <f t="shared" si="183"/>
        <v>0</v>
      </c>
      <c r="AF439" s="17">
        <f t="shared" si="183"/>
        <v>0</v>
      </c>
      <c r="AG439" s="282">
        <f t="shared" si="183"/>
        <v>0</v>
      </c>
      <c r="AH439" s="282">
        <f t="shared" si="183"/>
        <v>0</v>
      </c>
      <c r="AI439" s="452">
        <f t="shared" si="183"/>
        <v>983</v>
      </c>
      <c r="AJ439" s="282">
        <f t="shared" si="183"/>
        <v>0</v>
      </c>
      <c r="AK439" s="282">
        <f t="shared" si="183"/>
        <v>0</v>
      </c>
      <c r="AL439" s="282">
        <f t="shared" si="183"/>
        <v>0</v>
      </c>
      <c r="AM439" s="282">
        <f t="shared" si="183"/>
        <v>0</v>
      </c>
      <c r="AN439" s="282">
        <f t="shared" si="183"/>
        <v>0</v>
      </c>
      <c r="AO439" s="282">
        <f t="shared" si="183"/>
        <v>0</v>
      </c>
      <c r="AP439" s="282">
        <f t="shared" si="183"/>
        <v>0</v>
      </c>
      <c r="AQ439" s="282">
        <f t="shared" si="183"/>
        <v>0</v>
      </c>
      <c r="AR439" s="282">
        <f t="shared" si="183"/>
        <v>0</v>
      </c>
      <c r="AS439" s="282">
        <f t="shared" si="183"/>
        <v>0</v>
      </c>
      <c r="AT439" s="282">
        <f t="shared" si="183"/>
        <v>0</v>
      </c>
      <c r="AU439" s="282">
        <f t="shared" si="183"/>
        <v>0</v>
      </c>
      <c r="AV439" s="282">
        <f t="shared" si="183"/>
        <v>0</v>
      </c>
      <c r="AW439" s="282">
        <f t="shared" si="183"/>
        <v>0</v>
      </c>
      <c r="AX439" s="282">
        <f t="shared" si="183"/>
        <v>0</v>
      </c>
      <c r="AY439" s="27">
        <f t="shared" si="183"/>
        <v>983</v>
      </c>
      <c r="AZ439" s="441">
        <f t="shared" si="183"/>
        <v>983</v>
      </c>
      <c r="BA439" s="464">
        <f t="shared" si="183"/>
        <v>0</v>
      </c>
      <c r="BB439" s="454">
        <f t="shared" si="183"/>
        <v>0</v>
      </c>
      <c r="BC439" s="454">
        <f t="shared" si="183"/>
        <v>0</v>
      </c>
      <c r="BD439" s="454">
        <f t="shared" si="183"/>
        <v>0</v>
      </c>
      <c r="BE439" s="454">
        <f t="shared" si="183"/>
        <v>0</v>
      </c>
      <c r="BF439" s="454">
        <f t="shared" si="183"/>
        <v>0</v>
      </c>
      <c r="BG439" s="454">
        <f t="shared" si="183"/>
        <v>0</v>
      </c>
      <c r="BH439" s="454">
        <f t="shared" si="183"/>
        <v>0</v>
      </c>
      <c r="BI439" s="454">
        <f t="shared" si="183"/>
        <v>0</v>
      </c>
      <c r="BJ439" s="298">
        <f t="shared" si="183"/>
        <v>983</v>
      </c>
      <c r="BK439" s="298">
        <f t="shared" si="183"/>
        <v>0</v>
      </c>
      <c r="BL439" s="299">
        <f t="shared" si="183"/>
        <v>0</v>
      </c>
      <c r="BM439" s="281">
        <f t="shared" si="182"/>
        <v>983</v>
      </c>
      <c r="BS439" s="3"/>
      <c r="BT439" s="3"/>
      <c r="BU439" s="3"/>
      <c r="BV439" s="3"/>
    </row>
    <row r="440" spans="1:74" ht="13.2" customHeight="1">
      <c r="A440" s="169" t="str">
        <f t="shared" ref="A440:A448" si="184">B$413&amp;B440</f>
        <v>E51</v>
      </c>
      <c r="B440" s="159" t="str">
        <f>$B$8</f>
        <v>1</v>
      </c>
      <c r="C440" s="568"/>
      <c r="D440" s="492"/>
      <c r="E440" s="493"/>
      <c r="F440" s="494"/>
      <c r="G440" s="213"/>
      <c r="H440" s="210"/>
      <c r="I440" s="127" t="str">
        <f>$I$8</f>
        <v>N.AMERICA</v>
      </c>
      <c r="J440" s="20"/>
      <c r="K440" s="20"/>
      <c r="L440" s="20"/>
      <c r="M440" s="20"/>
      <c r="N440" s="20"/>
      <c r="O440" s="28"/>
      <c r="P440" s="20"/>
      <c r="Q440" s="20"/>
      <c r="R440" s="20"/>
      <c r="S440" s="20"/>
      <c r="T440" s="20"/>
      <c r="U440" s="28"/>
      <c r="V440" s="20"/>
      <c r="W440" s="20"/>
      <c r="X440" s="20"/>
      <c r="Y440" s="20"/>
      <c r="Z440" s="21"/>
      <c r="AA440" s="21"/>
      <c r="AB440" s="21"/>
      <c r="AC440" s="21"/>
      <c r="AD440" s="21"/>
      <c r="AE440" s="21"/>
      <c r="AF440" s="21"/>
      <c r="AG440" s="248"/>
      <c r="AH440" s="248"/>
      <c r="AI440" s="248"/>
      <c r="AJ440" s="248"/>
      <c r="AK440" s="248"/>
      <c r="AL440" s="248"/>
      <c r="AM440" s="248"/>
      <c r="AN440" s="248"/>
      <c r="AO440" s="248"/>
      <c r="AP440" s="248"/>
      <c r="AQ440" s="248"/>
      <c r="AR440" s="248"/>
      <c r="AS440" s="248"/>
      <c r="AT440" s="248"/>
      <c r="AU440" s="248"/>
      <c r="AV440" s="248"/>
      <c r="AW440" s="248"/>
      <c r="AX440" s="248"/>
      <c r="AY440" s="430"/>
      <c r="AZ440" s="431"/>
      <c r="BA440" s="250"/>
      <c r="BB440" s="251"/>
      <c r="BC440" s="251"/>
      <c r="BD440" s="251"/>
      <c r="BE440" s="251"/>
      <c r="BF440" s="251"/>
      <c r="BG440" s="251"/>
      <c r="BH440" s="251"/>
      <c r="BI440" s="251"/>
      <c r="BJ440" s="251"/>
      <c r="BK440" s="251"/>
      <c r="BL440" s="249"/>
      <c r="BM440" s="283">
        <f t="shared" si="182"/>
        <v>0</v>
      </c>
      <c r="BS440" s="3"/>
      <c r="BT440" s="3"/>
      <c r="BU440" s="3"/>
      <c r="BV440" s="3"/>
    </row>
    <row r="441" spans="1:74" ht="13.2" customHeight="1">
      <c r="A441" s="169" t="str">
        <f t="shared" si="184"/>
        <v>E52</v>
      </c>
      <c r="B441" s="159" t="str">
        <f>$B$9</f>
        <v>2</v>
      </c>
      <c r="C441" s="568"/>
      <c r="D441" s="492"/>
      <c r="E441" s="493"/>
      <c r="F441" s="494"/>
      <c r="G441" s="213"/>
      <c r="H441" s="210"/>
      <c r="I441" s="122" t="str">
        <f>$I$9</f>
        <v>CS.AMERICA</v>
      </c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3"/>
      <c r="AA441" s="93"/>
      <c r="AB441" s="93"/>
      <c r="AC441" s="93"/>
      <c r="AD441" s="93"/>
      <c r="AE441" s="93"/>
      <c r="AF441" s="93"/>
      <c r="AG441" s="253"/>
      <c r="AH441" s="253"/>
      <c r="AI441" s="253"/>
      <c r="AJ441" s="253"/>
      <c r="AK441" s="253"/>
      <c r="AL441" s="253"/>
      <c r="AM441" s="253"/>
      <c r="AN441" s="253"/>
      <c r="AO441" s="253"/>
      <c r="AP441" s="253"/>
      <c r="AQ441" s="253"/>
      <c r="AR441" s="253"/>
      <c r="AS441" s="253"/>
      <c r="AT441" s="253"/>
      <c r="AU441" s="253"/>
      <c r="AV441" s="253"/>
      <c r="AW441" s="253"/>
      <c r="AX441" s="253"/>
      <c r="AY441" s="432"/>
      <c r="AZ441" s="433"/>
      <c r="BA441" s="255"/>
      <c r="BB441" s="256"/>
      <c r="BC441" s="256"/>
      <c r="BD441" s="256"/>
      <c r="BE441" s="256"/>
      <c r="BF441" s="256"/>
      <c r="BG441" s="256"/>
      <c r="BH441" s="256"/>
      <c r="BI441" s="256"/>
      <c r="BJ441" s="256"/>
      <c r="BK441" s="256"/>
      <c r="BL441" s="254"/>
      <c r="BM441" s="284">
        <f t="shared" si="182"/>
        <v>0</v>
      </c>
      <c r="BS441" s="3"/>
      <c r="BT441" s="3"/>
      <c r="BU441" s="3"/>
      <c r="BV441" s="3"/>
    </row>
    <row r="442" spans="1:74" ht="13.2" customHeight="1">
      <c r="A442" s="169" t="str">
        <f t="shared" si="184"/>
        <v>E53</v>
      </c>
      <c r="B442" s="159" t="str">
        <f>$B$10</f>
        <v>3</v>
      </c>
      <c r="C442" s="568"/>
      <c r="D442" s="492"/>
      <c r="E442" s="493"/>
      <c r="F442" s="494"/>
      <c r="G442" s="205"/>
      <c r="H442" s="498"/>
      <c r="I442" s="122" t="str">
        <f>$I$10</f>
        <v>Europe</v>
      </c>
      <c r="J442" s="92"/>
      <c r="K442" s="92"/>
      <c r="L442" s="92"/>
      <c r="M442" s="92"/>
      <c r="N442" s="92"/>
      <c r="O442" s="94"/>
      <c r="P442" s="92"/>
      <c r="Q442" s="92"/>
      <c r="R442" s="92"/>
      <c r="S442" s="92"/>
      <c r="T442" s="92"/>
      <c r="U442" s="94"/>
      <c r="V442" s="92"/>
      <c r="W442" s="92"/>
      <c r="X442" s="92"/>
      <c r="Y442" s="92"/>
      <c r="Z442" s="93"/>
      <c r="AA442" s="93"/>
      <c r="AB442" s="93"/>
      <c r="AC442" s="93"/>
      <c r="AD442" s="93"/>
      <c r="AE442" s="93"/>
      <c r="AF442" s="93"/>
      <c r="AG442" s="253"/>
      <c r="AH442" s="253"/>
      <c r="AI442" s="253"/>
      <c r="AJ442" s="253"/>
      <c r="AK442" s="253"/>
      <c r="AL442" s="253"/>
      <c r="AM442" s="253"/>
      <c r="AN442" s="253"/>
      <c r="AO442" s="253"/>
      <c r="AP442" s="253"/>
      <c r="AQ442" s="253"/>
      <c r="AR442" s="253"/>
      <c r="AS442" s="253"/>
      <c r="AT442" s="253"/>
      <c r="AU442" s="253"/>
      <c r="AV442" s="253"/>
      <c r="AW442" s="253"/>
      <c r="AX442" s="253"/>
      <c r="AY442" s="432"/>
      <c r="AZ442" s="433"/>
      <c r="BA442" s="255"/>
      <c r="BB442" s="256"/>
      <c r="BC442" s="256"/>
      <c r="BD442" s="256"/>
      <c r="BE442" s="256"/>
      <c r="BF442" s="256"/>
      <c r="BG442" s="256"/>
      <c r="BH442" s="256"/>
      <c r="BI442" s="256"/>
      <c r="BJ442" s="256"/>
      <c r="BK442" s="256"/>
      <c r="BL442" s="254"/>
      <c r="BM442" s="284">
        <f t="shared" si="182"/>
        <v>0</v>
      </c>
      <c r="BS442" s="3"/>
      <c r="BT442" s="3"/>
      <c r="BU442" s="3"/>
      <c r="BV442" s="3"/>
    </row>
    <row r="443" spans="1:74" ht="13.2" customHeight="1">
      <c r="A443" s="169" t="str">
        <f t="shared" si="184"/>
        <v>E54</v>
      </c>
      <c r="B443" s="159" t="str">
        <f>$B$11</f>
        <v>4</v>
      </c>
      <c r="C443" s="568"/>
      <c r="D443" s="492"/>
      <c r="E443" s="493"/>
      <c r="F443" s="494"/>
      <c r="G443" s="211"/>
      <c r="H443" s="498"/>
      <c r="I443" s="122" t="str">
        <f>$I$11</f>
        <v>ASIA</v>
      </c>
      <c r="J443" s="92"/>
      <c r="K443" s="92"/>
      <c r="L443" s="92"/>
      <c r="M443" s="92"/>
      <c r="N443" s="92"/>
      <c r="O443" s="94"/>
      <c r="P443" s="92"/>
      <c r="Q443" s="92"/>
      <c r="R443" s="92"/>
      <c r="S443" s="92"/>
      <c r="T443" s="92"/>
      <c r="U443" s="94"/>
      <c r="V443" s="92"/>
      <c r="W443" s="92"/>
      <c r="X443" s="92"/>
      <c r="Y443" s="92"/>
      <c r="Z443" s="93"/>
      <c r="AA443" s="92"/>
      <c r="AB443" s="93"/>
      <c r="AC443" s="92"/>
      <c r="AD443" s="92"/>
      <c r="AE443" s="92"/>
      <c r="AF443" s="92"/>
      <c r="AG443" s="258"/>
      <c r="AH443" s="258"/>
      <c r="AI443" s="258">
        <v>983</v>
      </c>
      <c r="AJ443" s="258"/>
      <c r="AK443" s="258"/>
      <c r="AL443" s="258"/>
      <c r="AM443" s="258"/>
      <c r="AN443" s="258"/>
      <c r="AO443" s="258"/>
      <c r="AP443" s="258"/>
      <c r="AQ443" s="258"/>
      <c r="AR443" s="258"/>
      <c r="AS443" s="258"/>
      <c r="AT443" s="258"/>
      <c r="AU443" s="258"/>
      <c r="AV443" s="258"/>
      <c r="AW443" s="258"/>
      <c r="AX443" s="258"/>
      <c r="AY443" s="432">
        <v>983</v>
      </c>
      <c r="AZ443" s="433">
        <v>983</v>
      </c>
      <c r="BA443" s="461"/>
      <c r="BB443" s="462"/>
      <c r="BC443" s="462"/>
      <c r="BD443" s="462"/>
      <c r="BE443" s="462"/>
      <c r="BF443" s="462"/>
      <c r="BG443" s="462"/>
      <c r="BH443" s="462"/>
      <c r="BI443" s="462"/>
      <c r="BJ443" s="256">
        <v>983</v>
      </c>
      <c r="BK443" s="256"/>
      <c r="BL443" s="254"/>
      <c r="BM443" s="284">
        <f t="shared" si="182"/>
        <v>983</v>
      </c>
      <c r="BS443" s="3"/>
      <c r="BT443" s="3"/>
      <c r="BU443" s="3"/>
      <c r="BV443" s="3"/>
    </row>
    <row r="444" spans="1:74" ht="12.75" customHeight="1">
      <c r="A444" s="169" t="str">
        <f t="shared" si="184"/>
        <v>E5C</v>
      </c>
      <c r="B444" s="159" t="s">
        <v>204</v>
      </c>
      <c r="C444" s="568"/>
      <c r="D444" s="492"/>
      <c r="E444" s="493"/>
      <c r="F444" s="494"/>
      <c r="G444" s="211"/>
      <c r="H444" s="498"/>
      <c r="I444" s="122" t="s">
        <v>205</v>
      </c>
      <c r="J444" s="92"/>
      <c r="K444" s="92"/>
      <c r="L444" s="92"/>
      <c r="M444" s="92"/>
      <c r="N444" s="92"/>
      <c r="O444" s="94"/>
      <c r="P444" s="92"/>
      <c r="Q444" s="92"/>
      <c r="R444" s="92"/>
      <c r="S444" s="92"/>
      <c r="T444" s="92"/>
      <c r="U444" s="94"/>
      <c r="V444" s="92"/>
      <c r="W444" s="92"/>
      <c r="X444" s="92"/>
      <c r="Y444" s="92"/>
      <c r="Z444" s="93"/>
      <c r="AA444" s="92"/>
      <c r="AB444" s="93"/>
      <c r="AC444" s="92"/>
      <c r="AD444" s="92"/>
      <c r="AE444" s="92"/>
      <c r="AF444" s="92"/>
      <c r="AG444" s="258"/>
      <c r="AH444" s="258"/>
      <c r="AI444" s="258"/>
      <c r="AJ444" s="258"/>
      <c r="AK444" s="258"/>
      <c r="AL444" s="258"/>
      <c r="AM444" s="258"/>
      <c r="AN444" s="258"/>
      <c r="AO444" s="258"/>
      <c r="AP444" s="258"/>
      <c r="AQ444" s="258"/>
      <c r="AR444" s="258"/>
      <c r="AS444" s="258"/>
      <c r="AT444" s="258"/>
      <c r="AU444" s="258"/>
      <c r="AV444" s="258"/>
      <c r="AW444" s="258"/>
      <c r="AX444" s="258"/>
      <c r="AY444" s="432"/>
      <c r="AZ444" s="433"/>
      <c r="BA444" s="255"/>
      <c r="BB444" s="256"/>
      <c r="BC444" s="256"/>
      <c r="BD444" s="256"/>
      <c r="BE444" s="256"/>
      <c r="BF444" s="256"/>
      <c r="BG444" s="256"/>
      <c r="BH444" s="256"/>
      <c r="BI444" s="256"/>
      <c r="BJ444" s="256"/>
      <c r="BK444" s="256"/>
      <c r="BL444" s="254"/>
      <c r="BM444" s="255">
        <f>SUM(J444:AX444)</f>
        <v>0</v>
      </c>
      <c r="BS444" s="3"/>
      <c r="BT444" s="3"/>
      <c r="BU444" s="3"/>
      <c r="BV444" s="3"/>
    </row>
    <row r="445" spans="1:74" ht="13.2" customHeight="1">
      <c r="A445" s="169" t="str">
        <f t="shared" si="184"/>
        <v>E55</v>
      </c>
      <c r="B445" s="159" t="str">
        <f>$B$13</f>
        <v>5</v>
      </c>
      <c r="C445" s="568"/>
      <c r="D445" s="492"/>
      <c r="E445" s="493"/>
      <c r="F445" s="494"/>
      <c r="G445" s="213"/>
      <c r="H445" s="498"/>
      <c r="I445" s="122" t="str">
        <f>$I$13</f>
        <v>OCE</v>
      </c>
      <c r="J445" s="92"/>
      <c r="K445" s="92"/>
      <c r="L445" s="92"/>
      <c r="M445" s="92"/>
      <c r="N445" s="92"/>
      <c r="O445" s="94"/>
      <c r="P445" s="92"/>
      <c r="Q445" s="92"/>
      <c r="R445" s="92"/>
      <c r="S445" s="92"/>
      <c r="T445" s="92"/>
      <c r="U445" s="94"/>
      <c r="V445" s="92"/>
      <c r="W445" s="92"/>
      <c r="X445" s="92"/>
      <c r="Y445" s="92"/>
      <c r="Z445" s="93"/>
      <c r="AA445" s="92"/>
      <c r="AB445" s="93"/>
      <c r="AC445" s="92"/>
      <c r="AD445" s="92"/>
      <c r="AE445" s="92"/>
      <c r="AF445" s="92"/>
      <c r="AG445" s="258"/>
      <c r="AH445" s="258"/>
      <c r="AI445" s="258"/>
      <c r="AJ445" s="258"/>
      <c r="AK445" s="258"/>
      <c r="AL445" s="258"/>
      <c r="AM445" s="258"/>
      <c r="AN445" s="258"/>
      <c r="AO445" s="258"/>
      <c r="AP445" s="258"/>
      <c r="AQ445" s="258"/>
      <c r="AR445" s="258"/>
      <c r="AS445" s="258"/>
      <c r="AT445" s="258"/>
      <c r="AU445" s="258"/>
      <c r="AV445" s="258"/>
      <c r="AW445" s="258"/>
      <c r="AX445" s="258"/>
      <c r="AY445" s="432"/>
      <c r="AZ445" s="433"/>
      <c r="BA445" s="255"/>
      <c r="BB445" s="256"/>
      <c r="BC445" s="256"/>
      <c r="BD445" s="256"/>
      <c r="BE445" s="256"/>
      <c r="BF445" s="256"/>
      <c r="BG445" s="256"/>
      <c r="BH445" s="256"/>
      <c r="BI445" s="256"/>
      <c r="BJ445" s="256"/>
      <c r="BK445" s="256"/>
      <c r="BL445" s="254"/>
      <c r="BM445" s="284">
        <f t="shared" ref="BM445:BM448" si="185">SUM(J445:AX445)</f>
        <v>0</v>
      </c>
      <c r="BS445" s="3"/>
      <c r="BT445" s="3"/>
      <c r="BU445" s="3"/>
      <c r="BV445" s="3"/>
    </row>
    <row r="446" spans="1:74" ht="13.2" customHeight="1">
      <c r="A446" s="169" t="str">
        <f t="shared" si="184"/>
        <v>E56</v>
      </c>
      <c r="B446" s="159" t="str">
        <f>$B$14</f>
        <v>6</v>
      </c>
      <c r="C446" s="568"/>
      <c r="D446" s="492"/>
      <c r="E446" s="493"/>
      <c r="F446" s="494"/>
      <c r="G446" s="213"/>
      <c r="H446" s="498"/>
      <c r="I446" s="122" t="str">
        <f>$I$14</f>
        <v>MIDDLE EAS</v>
      </c>
      <c r="J446" s="92"/>
      <c r="K446" s="92"/>
      <c r="L446" s="92"/>
      <c r="M446" s="92"/>
      <c r="N446" s="92"/>
      <c r="O446" s="94"/>
      <c r="P446" s="92"/>
      <c r="Q446" s="92"/>
      <c r="R446" s="92"/>
      <c r="S446" s="92"/>
      <c r="T446" s="92"/>
      <c r="U446" s="94"/>
      <c r="V446" s="92"/>
      <c r="W446" s="92"/>
      <c r="X446" s="92"/>
      <c r="Y446" s="92"/>
      <c r="Z446" s="93"/>
      <c r="AA446" s="92"/>
      <c r="AB446" s="93"/>
      <c r="AC446" s="92"/>
      <c r="AD446" s="92"/>
      <c r="AE446" s="92"/>
      <c r="AF446" s="92"/>
      <c r="AG446" s="258"/>
      <c r="AH446" s="258"/>
      <c r="AI446" s="258"/>
      <c r="AJ446" s="258"/>
      <c r="AK446" s="258"/>
      <c r="AL446" s="258"/>
      <c r="AM446" s="258"/>
      <c r="AN446" s="258"/>
      <c r="AO446" s="258"/>
      <c r="AP446" s="258"/>
      <c r="AQ446" s="258"/>
      <c r="AR446" s="258"/>
      <c r="AS446" s="258"/>
      <c r="AT446" s="258"/>
      <c r="AU446" s="258"/>
      <c r="AV446" s="258"/>
      <c r="AW446" s="258"/>
      <c r="AX446" s="258"/>
      <c r="AY446" s="432"/>
      <c r="AZ446" s="433"/>
      <c r="BA446" s="255"/>
      <c r="BB446" s="256"/>
      <c r="BC446" s="256"/>
      <c r="BD446" s="256"/>
      <c r="BE446" s="256"/>
      <c r="BF446" s="256"/>
      <c r="BG446" s="256"/>
      <c r="BH446" s="256"/>
      <c r="BI446" s="256"/>
      <c r="BJ446" s="256"/>
      <c r="BK446" s="256"/>
      <c r="BL446" s="254"/>
      <c r="BM446" s="284">
        <f t="shared" si="185"/>
        <v>0</v>
      </c>
      <c r="BS446" s="3"/>
      <c r="BT446" s="3"/>
      <c r="BU446" s="3"/>
      <c r="BV446" s="3"/>
    </row>
    <row r="447" spans="1:74" ht="13.2" customHeight="1">
      <c r="A447" s="169" t="str">
        <f t="shared" si="184"/>
        <v>E57</v>
      </c>
      <c r="B447" s="159" t="str">
        <f>$B$15</f>
        <v>7</v>
      </c>
      <c r="C447" s="568"/>
      <c r="D447" s="492"/>
      <c r="E447" s="493"/>
      <c r="F447" s="494"/>
      <c r="G447" s="213"/>
      <c r="H447" s="498"/>
      <c r="I447" s="122" t="str">
        <f>$I$15</f>
        <v xml:space="preserve">AFRICA   </v>
      </c>
      <c r="J447" s="92"/>
      <c r="K447" s="92"/>
      <c r="L447" s="92"/>
      <c r="M447" s="92"/>
      <c r="N447" s="92"/>
      <c r="O447" s="94"/>
      <c r="P447" s="92"/>
      <c r="Q447" s="92"/>
      <c r="R447" s="92"/>
      <c r="S447" s="92"/>
      <c r="T447" s="92"/>
      <c r="U447" s="94"/>
      <c r="V447" s="92"/>
      <c r="W447" s="92"/>
      <c r="X447" s="92"/>
      <c r="Y447" s="92"/>
      <c r="Z447" s="93"/>
      <c r="AA447" s="92"/>
      <c r="AB447" s="93"/>
      <c r="AC447" s="92"/>
      <c r="AD447" s="92"/>
      <c r="AE447" s="92"/>
      <c r="AF447" s="92"/>
      <c r="AG447" s="258"/>
      <c r="AH447" s="258"/>
      <c r="AI447" s="258"/>
      <c r="AJ447" s="258"/>
      <c r="AK447" s="258"/>
      <c r="AL447" s="258"/>
      <c r="AM447" s="258"/>
      <c r="AN447" s="258"/>
      <c r="AO447" s="258"/>
      <c r="AP447" s="258"/>
      <c r="AQ447" s="258"/>
      <c r="AR447" s="258"/>
      <c r="AS447" s="258"/>
      <c r="AT447" s="258"/>
      <c r="AU447" s="258"/>
      <c r="AV447" s="258"/>
      <c r="AW447" s="258"/>
      <c r="AX447" s="258"/>
      <c r="AY447" s="432"/>
      <c r="AZ447" s="433"/>
      <c r="BA447" s="255"/>
      <c r="BB447" s="256"/>
      <c r="BC447" s="256"/>
      <c r="BD447" s="256"/>
      <c r="BE447" s="256"/>
      <c r="BF447" s="256"/>
      <c r="BG447" s="256"/>
      <c r="BH447" s="256"/>
      <c r="BI447" s="256"/>
      <c r="BJ447" s="256"/>
      <c r="BK447" s="256"/>
      <c r="BL447" s="254"/>
      <c r="BM447" s="290">
        <f t="shared" si="185"/>
        <v>0</v>
      </c>
      <c r="BS447" s="3"/>
      <c r="BT447" s="3"/>
      <c r="BU447" s="3"/>
      <c r="BV447" s="3"/>
    </row>
    <row r="448" spans="1:74" ht="12.75" customHeight="1" thickBot="1">
      <c r="A448" s="169" t="str">
        <f t="shared" si="184"/>
        <v>E5Z</v>
      </c>
      <c r="B448" s="159" t="str">
        <f>$B$16</f>
        <v>Z</v>
      </c>
      <c r="C448" s="568"/>
      <c r="D448" s="495"/>
      <c r="E448" s="496"/>
      <c r="F448" s="497"/>
      <c r="G448" s="208"/>
      <c r="H448" s="499"/>
      <c r="I448" s="128" t="str">
        <f>$I$16</f>
        <v>Others</v>
      </c>
      <c r="J448" s="90"/>
      <c r="K448" s="90"/>
      <c r="L448" s="90"/>
      <c r="M448" s="90"/>
      <c r="N448" s="90"/>
      <c r="O448" s="102"/>
      <c r="P448" s="90"/>
      <c r="Q448" s="90"/>
      <c r="R448" s="90"/>
      <c r="S448" s="90"/>
      <c r="T448" s="90"/>
      <c r="U448" s="102"/>
      <c r="V448" s="90"/>
      <c r="W448" s="90"/>
      <c r="X448" s="90"/>
      <c r="Y448" s="90"/>
      <c r="Z448" s="91"/>
      <c r="AA448" s="90"/>
      <c r="AB448" s="91"/>
      <c r="AC448" s="90"/>
      <c r="AD448" s="90"/>
      <c r="AE448" s="90"/>
      <c r="AF448" s="90"/>
      <c r="AG448" s="259"/>
      <c r="AH448" s="259"/>
      <c r="AI448" s="259"/>
      <c r="AJ448" s="259"/>
      <c r="AK448" s="259"/>
      <c r="AL448" s="259"/>
      <c r="AM448" s="259"/>
      <c r="AN448" s="259"/>
      <c r="AO448" s="259"/>
      <c r="AP448" s="259"/>
      <c r="AQ448" s="259"/>
      <c r="AR448" s="259"/>
      <c r="AS448" s="259"/>
      <c r="AT448" s="259"/>
      <c r="AU448" s="259"/>
      <c r="AV448" s="259"/>
      <c r="AW448" s="259"/>
      <c r="AX448" s="259"/>
      <c r="AY448" s="434"/>
      <c r="AZ448" s="435"/>
      <c r="BA448" s="262"/>
      <c r="BB448" s="263"/>
      <c r="BC448" s="263"/>
      <c r="BD448" s="263"/>
      <c r="BE448" s="263"/>
      <c r="BF448" s="263"/>
      <c r="BG448" s="263"/>
      <c r="BH448" s="263"/>
      <c r="BI448" s="263"/>
      <c r="BJ448" s="263"/>
      <c r="BK448" s="263"/>
      <c r="BL448" s="261"/>
      <c r="BM448" s="285">
        <f t="shared" si="185"/>
        <v>0</v>
      </c>
      <c r="BS448" s="3"/>
      <c r="BT448" s="3"/>
      <c r="BU448" s="3"/>
      <c r="BV448" s="3"/>
    </row>
    <row r="449" spans="1:74" ht="12.75" customHeight="1">
      <c r="A449" s="157" t="s">
        <v>10</v>
      </c>
      <c r="B449" s="168" t="s">
        <v>233</v>
      </c>
      <c r="C449" s="568"/>
      <c r="D449" s="500" t="s">
        <v>104</v>
      </c>
      <c r="E449" s="501"/>
      <c r="F449" s="502"/>
      <c r="G449" s="486" t="s">
        <v>64</v>
      </c>
      <c r="H449" s="487"/>
      <c r="I449" s="487"/>
      <c r="J449" s="24">
        <f t="shared" ref="J449:AB449" si="186">J451+J450</f>
        <v>0</v>
      </c>
      <c r="K449" s="24">
        <f t="shared" si="186"/>
        <v>0</v>
      </c>
      <c r="L449" s="24">
        <f t="shared" si="186"/>
        <v>0</v>
      </c>
      <c r="M449" s="24">
        <f t="shared" si="186"/>
        <v>0</v>
      </c>
      <c r="N449" s="24">
        <f t="shared" si="186"/>
        <v>0</v>
      </c>
      <c r="O449" s="24">
        <f t="shared" si="186"/>
        <v>0</v>
      </c>
      <c r="P449" s="24">
        <f t="shared" si="186"/>
        <v>0</v>
      </c>
      <c r="Q449" s="24">
        <f t="shared" si="186"/>
        <v>0</v>
      </c>
      <c r="R449" s="24">
        <f t="shared" si="186"/>
        <v>0</v>
      </c>
      <c r="S449" s="24">
        <f t="shared" si="186"/>
        <v>0</v>
      </c>
      <c r="T449" s="24">
        <f t="shared" si="186"/>
        <v>0</v>
      </c>
      <c r="U449" s="24">
        <f t="shared" si="186"/>
        <v>0</v>
      </c>
      <c r="V449" s="24">
        <f t="shared" si="186"/>
        <v>0</v>
      </c>
      <c r="W449" s="24">
        <f t="shared" si="186"/>
        <v>0</v>
      </c>
      <c r="X449" s="24">
        <f t="shared" si="186"/>
        <v>0</v>
      </c>
      <c r="Y449" s="24">
        <f t="shared" si="186"/>
        <v>16</v>
      </c>
      <c r="Z449" s="24">
        <f t="shared" si="186"/>
        <v>3</v>
      </c>
      <c r="AA449" s="24">
        <f t="shared" si="186"/>
        <v>0</v>
      </c>
      <c r="AB449" s="24">
        <f t="shared" si="186"/>
        <v>0</v>
      </c>
      <c r="AC449" s="24">
        <f t="shared" ref="AC449:BL449" si="187">AC450+AC451</f>
        <v>0</v>
      </c>
      <c r="AD449" s="24">
        <f t="shared" si="187"/>
        <v>0</v>
      </c>
      <c r="AE449" s="24">
        <f t="shared" si="187"/>
        <v>0</v>
      </c>
      <c r="AF449" s="24">
        <f t="shared" si="187"/>
        <v>0</v>
      </c>
      <c r="AG449" s="275">
        <f t="shared" si="187"/>
        <v>0</v>
      </c>
      <c r="AH449" s="275">
        <f t="shared" si="187"/>
        <v>0</v>
      </c>
      <c r="AI449" s="275">
        <f t="shared" si="187"/>
        <v>0</v>
      </c>
      <c r="AJ449" s="275">
        <f t="shared" si="187"/>
        <v>0</v>
      </c>
      <c r="AK449" s="275">
        <f t="shared" si="187"/>
        <v>0</v>
      </c>
      <c r="AL449" s="275">
        <f t="shared" si="187"/>
        <v>0</v>
      </c>
      <c r="AM449" s="275">
        <f t="shared" si="187"/>
        <v>0</v>
      </c>
      <c r="AN449" s="275">
        <f t="shared" si="187"/>
        <v>0</v>
      </c>
      <c r="AO449" s="275">
        <f t="shared" si="187"/>
        <v>0</v>
      </c>
      <c r="AP449" s="275">
        <f t="shared" si="187"/>
        <v>0</v>
      </c>
      <c r="AQ449" s="275">
        <f t="shared" si="187"/>
        <v>0</v>
      </c>
      <c r="AR449" s="275">
        <f t="shared" si="187"/>
        <v>0</v>
      </c>
      <c r="AS449" s="275">
        <f t="shared" si="187"/>
        <v>0</v>
      </c>
      <c r="AT449" s="275">
        <f t="shared" si="187"/>
        <v>0</v>
      </c>
      <c r="AU449" s="275">
        <f t="shared" si="187"/>
        <v>0</v>
      </c>
      <c r="AV449" s="275">
        <f t="shared" si="187"/>
        <v>0</v>
      </c>
      <c r="AW449" s="275">
        <f t="shared" si="187"/>
        <v>0</v>
      </c>
      <c r="AX449" s="275">
        <f t="shared" si="187"/>
        <v>0</v>
      </c>
      <c r="AY449" s="52">
        <f t="shared" si="187"/>
        <v>0</v>
      </c>
      <c r="AZ449" s="438">
        <f t="shared" si="187"/>
        <v>0</v>
      </c>
      <c r="BA449" s="277">
        <f t="shared" si="187"/>
        <v>0</v>
      </c>
      <c r="BB449" s="278">
        <f t="shared" si="187"/>
        <v>0</v>
      </c>
      <c r="BC449" s="278">
        <f t="shared" si="187"/>
        <v>0</v>
      </c>
      <c r="BD449" s="278">
        <f t="shared" si="187"/>
        <v>0</v>
      </c>
      <c r="BE449" s="278">
        <f t="shared" si="187"/>
        <v>0</v>
      </c>
      <c r="BF449" s="278">
        <f t="shared" si="187"/>
        <v>0</v>
      </c>
      <c r="BG449" s="278">
        <f t="shared" si="187"/>
        <v>0</v>
      </c>
      <c r="BH449" s="278">
        <f t="shared" si="187"/>
        <v>0</v>
      </c>
      <c r="BI449" s="278">
        <f t="shared" si="187"/>
        <v>0</v>
      </c>
      <c r="BJ449" s="278">
        <f t="shared" si="187"/>
        <v>0</v>
      </c>
      <c r="BK449" s="278">
        <f t="shared" si="187"/>
        <v>0</v>
      </c>
      <c r="BL449" s="276">
        <f t="shared" si="187"/>
        <v>0</v>
      </c>
      <c r="BM449" s="277">
        <f t="shared" ref="BM449:BM472" si="188">SUM(J449:AX449)</f>
        <v>19</v>
      </c>
      <c r="BS449" s="3"/>
      <c r="BT449" s="3"/>
      <c r="BU449" s="3"/>
      <c r="BV449" s="3"/>
    </row>
    <row r="450" spans="1:74" ht="13.2" customHeight="1">
      <c r="A450" s="169" t="str">
        <f>B$449&amp;B450</f>
        <v>E49</v>
      </c>
      <c r="B450" s="159" t="str">
        <f>$B$6</f>
        <v>9</v>
      </c>
      <c r="C450" s="568"/>
      <c r="D450" s="492"/>
      <c r="E450" s="493"/>
      <c r="F450" s="494"/>
      <c r="G450" s="210"/>
      <c r="H450" s="488" t="s">
        <v>63</v>
      </c>
      <c r="I450" s="489"/>
      <c r="J450" s="12"/>
      <c r="K450" s="12"/>
      <c r="L450" s="12"/>
      <c r="M450" s="12"/>
      <c r="N450" s="12"/>
      <c r="O450" s="13"/>
      <c r="P450" s="12"/>
      <c r="Q450" s="12"/>
      <c r="R450" s="12"/>
      <c r="S450" s="12"/>
      <c r="T450" s="12"/>
      <c r="U450" s="13"/>
      <c r="V450" s="12"/>
      <c r="W450" s="12"/>
      <c r="X450" s="12"/>
      <c r="Y450" s="12">
        <v>16</v>
      </c>
      <c r="Z450" s="14">
        <v>3</v>
      </c>
      <c r="AA450" s="14"/>
      <c r="AB450" s="14"/>
      <c r="AC450" s="14"/>
      <c r="AD450" s="14"/>
      <c r="AE450" s="14"/>
      <c r="AF450" s="14"/>
      <c r="AG450" s="244"/>
      <c r="AH450" s="244"/>
      <c r="AI450" s="244"/>
      <c r="AJ450" s="244"/>
      <c r="AK450" s="244"/>
      <c r="AL450" s="244"/>
      <c r="AM450" s="244"/>
      <c r="AN450" s="244"/>
      <c r="AO450" s="244"/>
      <c r="AP450" s="244"/>
      <c r="AQ450" s="244"/>
      <c r="AR450" s="244"/>
      <c r="AS450" s="244"/>
      <c r="AT450" s="244"/>
      <c r="AU450" s="244"/>
      <c r="AV450" s="244"/>
      <c r="AW450" s="244"/>
      <c r="AX450" s="245"/>
      <c r="AY450" s="436"/>
      <c r="AZ450" s="437"/>
      <c r="BA450" s="267"/>
      <c r="BB450" s="268"/>
      <c r="BC450" s="268"/>
      <c r="BD450" s="268"/>
      <c r="BE450" s="268"/>
      <c r="BF450" s="268"/>
      <c r="BG450" s="268"/>
      <c r="BH450" s="268"/>
      <c r="BI450" s="268"/>
      <c r="BJ450" s="268"/>
      <c r="BK450" s="268"/>
      <c r="BL450" s="266"/>
      <c r="BM450" s="281">
        <f t="shared" si="188"/>
        <v>19</v>
      </c>
      <c r="BS450" s="3"/>
      <c r="BT450" s="3"/>
      <c r="BU450" s="3"/>
      <c r="BV450" s="3"/>
    </row>
    <row r="451" spans="1:74" ht="13.2" customHeight="1">
      <c r="A451" s="169"/>
      <c r="C451" s="568"/>
      <c r="D451" s="492"/>
      <c r="E451" s="493"/>
      <c r="F451" s="494"/>
      <c r="G451" s="211"/>
      <c r="H451" s="490" t="s">
        <v>62</v>
      </c>
      <c r="I451" s="491"/>
      <c r="J451" s="33">
        <f t="shared" ref="J451:AO451" si="189">SUM(J452:J460)</f>
        <v>0</v>
      </c>
      <c r="K451" s="33">
        <f t="shared" si="189"/>
        <v>0</v>
      </c>
      <c r="L451" s="33">
        <f t="shared" si="189"/>
        <v>0</v>
      </c>
      <c r="M451" s="33">
        <f t="shared" si="189"/>
        <v>0</v>
      </c>
      <c r="N451" s="33">
        <f t="shared" si="189"/>
        <v>0</v>
      </c>
      <c r="O451" s="36">
        <f t="shared" si="189"/>
        <v>0</v>
      </c>
      <c r="P451" s="33">
        <f t="shared" si="189"/>
        <v>0</v>
      </c>
      <c r="Q451" s="33">
        <f t="shared" si="189"/>
        <v>0</v>
      </c>
      <c r="R451" s="33">
        <f t="shared" si="189"/>
        <v>0</v>
      </c>
      <c r="S451" s="34">
        <f t="shared" si="189"/>
        <v>0</v>
      </c>
      <c r="T451" s="33">
        <f t="shared" si="189"/>
        <v>0</v>
      </c>
      <c r="U451" s="35">
        <f t="shared" si="189"/>
        <v>0</v>
      </c>
      <c r="V451" s="33">
        <f t="shared" si="189"/>
        <v>0</v>
      </c>
      <c r="W451" s="33">
        <f t="shared" si="189"/>
        <v>0</v>
      </c>
      <c r="X451" s="34">
        <f t="shared" si="189"/>
        <v>0</v>
      </c>
      <c r="Y451" s="33">
        <f t="shared" si="189"/>
        <v>0</v>
      </c>
      <c r="Z451" s="34">
        <f t="shared" si="189"/>
        <v>0</v>
      </c>
      <c r="AA451" s="34">
        <f t="shared" si="189"/>
        <v>0</v>
      </c>
      <c r="AB451" s="34">
        <f t="shared" si="189"/>
        <v>0</v>
      </c>
      <c r="AC451" s="17">
        <f t="shared" si="189"/>
        <v>0</v>
      </c>
      <c r="AD451" s="17">
        <f t="shared" si="189"/>
        <v>0</v>
      </c>
      <c r="AE451" s="17">
        <f t="shared" si="189"/>
        <v>0</v>
      </c>
      <c r="AF451" s="17">
        <f t="shared" si="189"/>
        <v>0</v>
      </c>
      <c r="AG451" s="282">
        <f t="shared" si="189"/>
        <v>0</v>
      </c>
      <c r="AH451" s="282">
        <f t="shared" si="189"/>
        <v>0</v>
      </c>
      <c r="AI451" s="282">
        <f t="shared" si="189"/>
        <v>0</v>
      </c>
      <c r="AJ451" s="282">
        <f t="shared" si="189"/>
        <v>0</v>
      </c>
      <c r="AK451" s="282">
        <f t="shared" si="189"/>
        <v>0</v>
      </c>
      <c r="AL451" s="282">
        <f t="shared" si="189"/>
        <v>0</v>
      </c>
      <c r="AM451" s="282">
        <f t="shared" si="189"/>
        <v>0</v>
      </c>
      <c r="AN451" s="282">
        <f t="shared" si="189"/>
        <v>0</v>
      </c>
      <c r="AO451" s="282">
        <f t="shared" si="189"/>
        <v>0</v>
      </c>
      <c r="AP451" s="282">
        <f t="shared" ref="AP451:BL451" si="190">SUM(AP452:AP460)</f>
        <v>0</v>
      </c>
      <c r="AQ451" s="282">
        <f t="shared" si="190"/>
        <v>0</v>
      </c>
      <c r="AR451" s="282">
        <f t="shared" si="190"/>
        <v>0</v>
      </c>
      <c r="AS451" s="282">
        <f t="shared" si="190"/>
        <v>0</v>
      </c>
      <c r="AT451" s="282">
        <f t="shared" si="190"/>
        <v>0</v>
      </c>
      <c r="AU451" s="282">
        <f t="shared" si="190"/>
        <v>0</v>
      </c>
      <c r="AV451" s="282">
        <f t="shared" si="190"/>
        <v>0</v>
      </c>
      <c r="AW451" s="282">
        <f t="shared" si="190"/>
        <v>0</v>
      </c>
      <c r="AX451" s="282">
        <f t="shared" si="190"/>
        <v>0</v>
      </c>
      <c r="AY451" s="27">
        <f t="shared" si="190"/>
        <v>0</v>
      </c>
      <c r="AZ451" s="441">
        <f t="shared" si="190"/>
        <v>0</v>
      </c>
      <c r="BA451" s="290">
        <f t="shared" si="190"/>
        <v>0</v>
      </c>
      <c r="BB451" s="298">
        <f t="shared" si="190"/>
        <v>0</v>
      </c>
      <c r="BC451" s="298">
        <f t="shared" si="190"/>
        <v>0</v>
      </c>
      <c r="BD451" s="298">
        <f t="shared" si="190"/>
        <v>0</v>
      </c>
      <c r="BE451" s="298">
        <f t="shared" si="190"/>
        <v>0</v>
      </c>
      <c r="BF451" s="298">
        <f t="shared" si="190"/>
        <v>0</v>
      </c>
      <c r="BG451" s="298">
        <f t="shared" si="190"/>
        <v>0</v>
      </c>
      <c r="BH451" s="298">
        <f t="shared" si="190"/>
        <v>0</v>
      </c>
      <c r="BI451" s="298">
        <f t="shared" si="190"/>
        <v>0</v>
      </c>
      <c r="BJ451" s="298">
        <f t="shared" si="190"/>
        <v>0</v>
      </c>
      <c r="BK451" s="298">
        <f t="shared" si="190"/>
        <v>0</v>
      </c>
      <c r="BL451" s="299">
        <f t="shared" si="190"/>
        <v>0</v>
      </c>
      <c r="BM451" s="281">
        <f t="shared" si="188"/>
        <v>0</v>
      </c>
      <c r="BS451" s="3"/>
      <c r="BT451" s="3"/>
      <c r="BU451" s="3"/>
      <c r="BV451" s="3"/>
    </row>
    <row r="452" spans="1:74" ht="13.2" customHeight="1">
      <c r="A452" s="169" t="str">
        <f t="shared" ref="A452:A460" si="191">B$449&amp;B452</f>
        <v>E41</v>
      </c>
      <c r="B452" s="159" t="str">
        <f>$B$8</f>
        <v>1</v>
      </c>
      <c r="C452" s="568"/>
      <c r="D452" s="492"/>
      <c r="E452" s="493"/>
      <c r="F452" s="494"/>
      <c r="G452" s="213"/>
      <c r="H452" s="210"/>
      <c r="I452" s="127" t="str">
        <f>$I$8</f>
        <v>N.AMERICA</v>
      </c>
      <c r="J452" s="20"/>
      <c r="K452" s="20"/>
      <c r="L452" s="20"/>
      <c r="M452" s="20"/>
      <c r="N452" s="20"/>
      <c r="O452" s="28"/>
      <c r="P452" s="20"/>
      <c r="Q452" s="20"/>
      <c r="R452" s="20"/>
      <c r="S452" s="20"/>
      <c r="T452" s="20"/>
      <c r="U452" s="28"/>
      <c r="V452" s="20"/>
      <c r="W452" s="20"/>
      <c r="X452" s="20"/>
      <c r="Y452" s="20"/>
      <c r="Z452" s="21"/>
      <c r="AA452" s="21"/>
      <c r="AB452" s="21"/>
      <c r="AC452" s="21"/>
      <c r="AD452" s="21"/>
      <c r="AE452" s="21"/>
      <c r="AF452" s="21"/>
      <c r="AG452" s="248"/>
      <c r="AH452" s="248"/>
      <c r="AI452" s="248"/>
      <c r="AJ452" s="248"/>
      <c r="AK452" s="248"/>
      <c r="AL452" s="248"/>
      <c r="AM452" s="248"/>
      <c r="AN452" s="248"/>
      <c r="AO452" s="248"/>
      <c r="AP452" s="248"/>
      <c r="AQ452" s="248"/>
      <c r="AR452" s="248"/>
      <c r="AS452" s="248"/>
      <c r="AT452" s="248"/>
      <c r="AU452" s="248"/>
      <c r="AV452" s="248"/>
      <c r="AW452" s="248"/>
      <c r="AX452" s="248"/>
      <c r="AY452" s="430"/>
      <c r="AZ452" s="431"/>
      <c r="BA452" s="250"/>
      <c r="BB452" s="251"/>
      <c r="BC452" s="251"/>
      <c r="BD452" s="251"/>
      <c r="BE452" s="251"/>
      <c r="BF452" s="251"/>
      <c r="BG452" s="251"/>
      <c r="BH452" s="251"/>
      <c r="BI452" s="251"/>
      <c r="BJ452" s="251"/>
      <c r="BK452" s="251"/>
      <c r="BL452" s="249"/>
      <c r="BM452" s="283">
        <f t="shared" si="188"/>
        <v>0</v>
      </c>
      <c r="BS452" s="3"/>
      <c r="BT452" s="3"/>
      <c r="BU452" s="3"/>
      <c r="BV452" s="3"/>
    </row>
    <row r="453" spans="1:74" ht="13.2" customHeight="1">
      <c r="A453" s="169" t="str">
        <f t="shared" si="191"/>
        <v>E42</v>
      </c>
      <c r="B453" s="159" t="str">
        <f>$B$9</f>
        <v>2</v>
      </c>
      <c r="C453" s="568"/>
      <c r="D453" s="492"/>
      <c r="E453" s="493"/>
      <c r="F453" s="494"/>
      <c r="G453" s="213"/>
      <c r="H453" s="210"/>
      <c r="I453" s="122" t="str">
        <f>$I$9</f>
        <v>CS.AMERICA</v>
      </c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3"/>
      <c r="AA453" s="93"/>
      <c r="AB453" s="93"/>
      <c r="AC453" s="93"/>
      <c r="AD453" s="93"/>
      <c r="AE453" s="93"/>
      <c r="AF453" s="93"/>
      <c r="AG453" s="253"/>
      <c r="AH453" s="253"/>
      <c r="AI453" s="253"/>
      <c r="AJ453" s="253"/>
      <c r="AK453" s="253"/>
      <c r="AL453" s="253"/>
      <c r="AM453" s="253"/>
      <c r="AN453" s="253"/>
      <c r="AO453" s="253"/>
      <c r="AP453" s="253"/>
      <c r="AQ453" s="253"/>
      <c r="AR453" s="253"/>
      <c r="AS453" s="253"/>
      <c r="AT453" s="253"/>
      <c r="AU453" s="253"/>
      <c r="AV453" s="253"/>
      <c r="AW453" s="253"/>
      <c r="AX453" s="253"/>
      <c r="AY453" s="432"/>
      <c r="AZ453" s="433"/>
      <c r="BA453" s="255"/>
      <c r="BB453" s="256"/>
      <c r="BC453" s="256"/>
      <c r="BD453" s="256"/>
      <c r="BE453" s="256"/>
      <c r="BF453" s="256"/>
      <c r="BG453" s="256"/>
      <c r="BH453" s="256"/>
      <c r="BI453" s="256"/>
      <c r="BJ453" s="256"/>
      <c r="BK453" s="256"/>
      <c r="BL453" s="254"/>
      <c r="BM453" s="284">
        <f t="shared" si="188"/>
        <v>0</v>
      </c>
      <c r="BS453" s="3"/>
      <c r="BT453" s="3"/>
      <c r="BU453" s="3"/>
      <c r="BV453" s="3"/>
    </row>
    <row r="454" spans="1:74" ht="13.2" customHeight="1">
      <c r="A454" s="169" t="str">
        <f t="shared" si="191"/>
        <v>E43</v>
      </c>
      <c r="B454" s="159" t="str">
        <f>$B$10</f>
        <v>3</v>
      </c>
      <c r="C454" s="568"/>
      <c r="D454" s="492"/>
      <c r="E454" s="493"/>
      <c r="F454" s="494"/>
      <c r="G454" s="205"/>
      <c r="H454" s="498"/>
      <c r="I454" s="122" t="str">
        <f>$I$10</f>
        <v>Europe</v>
      </c>
      <c r="J454" s="92"/>
      <c r="K454" s="92"/>
      <c r="L454" s="92"/>
      <c r="M454" s="92"/>
      <c r="N454" s="92"/>
      <c r="O454" s="94"/>
      <c r="P454" s="92"/>
      <c r="Q454" s="92"/>
      <c r="R454" s="92"/>
      <c r="S454" s="92"/>
      <c r="T454" s="92"/>
      <c r="U454" s="94"/>
      <c r="V454" s="92"/>
      <c r="W454" s="92"/>
      <c r="X454" s="92"/>
      <c r="Y454" s="92"/>
      <c r="Z454" s="93"/>
      <c r="AA454" s="93"/>
      <c r="AB454" s="93"/>
      <c r="AC454" s="93"/>
      <c r="AD454" s="93"/>
      <c r="AE454" s="93"/>
      <c r="AF454" s="93"/>
      <c r="AG454" s="253"/>
      <c r="AH454" s="253"/>
      <c r="AI454" s="253"/>
      <c r="AJ454" s="253"/>
      <c r="AK454" s="253"/>
      <c r="AL454" s="253"/>
      <c r="AM454" s="253"/>
      <c r="AN454" s="253"/>
      <c r="AO454" s="253"/>
      <c r="AP454" s="253"/>
      <c r="AQ454" s="253"/>
      <c r="AR454" s="253"/>
      <c r="AS454" s="253"/>
      <c r="AT454" s="253"/>
      <c r="AU454" s="253"/>
      <c r="AV454" s="253"/>
      <c r="AW454" s="253"/>
      <c r="AX454" s="253"/>
      <c r="AY454" s="432"/>
      <c r="AZ454" s="433"/>
      <c r="BA454" s="255"/>
      <c r="BB454" s="256"/>
      <c r="BC454" s="256"/>
      <c r="BD454" s="256"/>
      <c r="BE454" s="256"/>
      <c r="BF454" s="256"/>
      <c r="BG454" s="256"/>
      <c r="BH454" s="256"/>
      <c r="BI454" s="256"/>
      <c r="BJ454" s="256"/>
      <c r="BK454" s="256"/>
      <c r="BL454" s="254"/>
      <c r="BM454" s="284">
        <f t="shared" si="188"/>
        <v>0</v>
      </c>
      <c r="BS454" s="3"/>
      <c r="BT454" s="3"/>
      <c r="BU454" s="3"/>
      <c r="BV454" s="3"/>
    </row>
    <row r="455" spans="1:74" ht="13.2" customHeight="1">
      <c r="A455" s="169" t="str">
        <f t="shared" si="191"/>
        <v>E44</v>
      </c>
      <c r="B455" s="159" t="str">
        <f>$B$11</f>
        <v>4</v>
      </c>
      <c r="C455" s="568"/>
      <c r="D455" s="492"/>
      <c r="E455" s="493"/>
      <c r="F455" s="494"/>
      <c r="G455" s="211"/>
      <c r="H455" s="498"/>
      <c r="I455" s="122" t="str">
        <f>$I$11</f>
        <v>ASIA</v>
      </c>
      <c r="J455" s="92"/>
      <c r="K455" s="92"/>
      <c r="L455" s="92"/>
      <c r="M455" s="92"/>
      <c r="N455" s="92"/>
      <c r="O455" s="94"/>
      <c r="P455" s="92"/>
      <c r="Q455" s="92"/>
      <c r="R455" s="92"/>
      <c r="S455" s="92"/>
      <c r="T455" s="92"/>
      <c r="U455" s="94"/>
      <c r="V455" s="92"/>
      <c r="W455" s="92"/>
      <c r="X455" s="92"/>
      <c r="Y455" s="92"/>
      <c r="Z455" s="93"/>
      <c r="AA455" s="92"/>
      <c r="AB455" s="93"/>
      <c r="AC455" s="92"/>
      <c r="AD455" s="92"/>
      <c r="AE455" s="92"/>
      <c r="AF455" s="92"/>
      <c r="AG455" s="258"/>
      <c r="AH455" s="258"/>
      <c r="AI455" s="258"/>
      <c r="AJ455" s="258"/>
      <c r="AK455" s="258"/>
      <c r="AL455" s="258"/>
      <c r="AM455" s="258"/>
      <c r="AN455" s="258"/>
      <c r="AO455" s="258"/>
      <c r="AP455" s="258"/>
      <c r="AQ455" s="258"/>
      <c r="AR455" s="258"/>
      <c r="AS455" s="258"/>
      <c r="AT455" s="258"/>
      <c r="AU455" s="258"/>
      <c r="AV455" s="258"/>
      <c r="AW455" s="258"/>
      <c r="AX455" s="258"/>
      <c r="AY455" s="432"/>
      <c r="AZ455" s="433"/>
      <c r="BA455" s="255"/>
      <c r="BB455" s="256"/>
      <c r="BC455" s="256"/>
      <c r="BD455" s="256"/>
      <c r="BE455" s="256"/>
      <c r="BF455" s="256"/>
      <c r="BG455" s="256"/>
      <c r="BH455" s="256"/>
      <c r="BI455" s="256"/>
      <c r="BJ455" s="256"/>
      <c r="BK455" s="256"/>
      <c r="BL455" s="254"/>
      <c r="BM455" s="284">
        <f t="shared" si="188"/>
        <v>0</v>
      </c>
      <c r="BS455" s="3"/>
      <c r="BT455" s="3"/>
      <c r="BU455" s="3"/>
      <c r="BV455" s="3"/>
    </row>
    <row r="456" spans="1:74" ht="12.75" customHeight="1">
      <c r="A456" s="169" t="str">
        <f t="shared" si="191"/>
        <v>E4C</v>
      </c>
      <c r="B456" s="159" t="s">
        <v>204</v>
      </c>
      <c r="C456" s="568"/>
      <c r="D456" s="492"/>
      <c r="E456" s="493"/>
      <c r="F456" s="494"/>
      <c r="G456" s="211"/>
      <c r="H456" s="498"/>
      <c r="I456" s="122" t="s">
        <v>205</v>
      </c>
      <c r="J456" s="92"/>
      <c r="K456" s="92"/>
      <c r="L456" s="92"/>
      <c r="M456" s="92"/>
      <c r="N456" s="92"/>
      <c r="O456" s="94"/>
      <c r="P456" s="92"/>
      <c r="Q456" s="92"/>
      <c r="R456" s="92"/>
      <c r="S456" s="92"/>
      <c r="T456" s="92"/>
      <c r="U456" s="94"/>
      <c r="V456" s="92"/>
      <c r="W456" s="92"/>
      <c r="X456" s="92"/>
      <c r="Y456" s="92"/>
      <c r="Z456" s="93"/>
      <c r="AA456" s="92"/>
      <c r="AB456" s="93"/>
      <c r="AC456" s="92"/>
      <c r="AD456" s="92"/>
      <c r="AE456" s="92"/>
      <c r="AF456" s="92"/>
      <c r="AG456" s="258"/>
      <c r="AH456" s="258"/>
      <c r="AI456" s="258"/>
      <c r="AJ456" s="258"/>
      <c r="AK456" s="258"/>
      <c r="AL456" s="258"/>
      <c r="AM456" s="258"/>
      <c r="AN456" s="258"/>
      <c r="AO456" s="258"/>
      <c r="AP456" s="258"/>
      <c r="AQ456" s="258"/>
      <c r="AR456" s="258"/>
      <c r="AS456" s="258"/>
      <c r="AT456" s="258"/>
      <c r="AU456" s="258"/>
      <c r="AV456" s="258"/>
      <c r="AW456" s="258"/>
      <c r="AX456" s="258"/>
      <c r="AY456" s="432"/>
      <c r="AZ456" s="433"/>
      <c r="BA456" s="255"/>
      <c r="BB456" s="256"/>
      <c r="BC456" s="256"/>
      <c r="BD456" s="256"/>
      <c r="BE456" s="256"/>
      <c r="BF456" s="256"/>
      <c r="BG456" s="256"/>
      <c r="BH456" s="256"/>
      <c r="BI456" s="256"/>
      <c r="BJ456" s="256"/>
      <c r="BK456" s="256"/>
      <c r="BL456" s="254"/>
      <c r="BM456" s="255">
        <f t="shared" si="188"/>
        <v>0</v>
      </c>
      <c r="BS456" s="3"/>
      <c r="BT456" s="3"/>
      <c r="BU456" s="3"/>
      <c r="BV456" s="3"/>
    </row>
    <row r="457" spans="1:74" ht="13.2" customHeight="1">
      <c r="A457" s="169" t="str">
        <f t="shared" si="191"/>
        <v>E45</v>
      </c>
      <c r="B457" s="159" t="str">
        <f>$B$13</f>
        <v>5</v>
      </c>
      <c r="C457" s="568"/>
      <c r="D457" s="492"/>
      <c r="E457" s="493"/>
      <c r="F457" s="494"/>
      <c r="G457" s="213"/>
      <c r="H457" s="498"/>
      <c r="I457" s="122" t="str">
        <f>$I$13</f>
        <v>OCE</v>
      </c>
      <c r="J457" s="92"/>
      <c r="K457" s="92"/>
      <c r="L457" s="92"/>
      <c r="M457" s="92"/>
      <c r="N457" s="92"/>
      <c r="O457" s="94"/>
      <c r="P457" s="92"/>
      <c r="Q457" s="92"/>
      <c r="R457" s="92"/>
      <c r="S457" s="92"/>
      <c r="T457" s="92"/>
      <c r="U457" s="94"/>
      <c r="V457" s="92"/>
      <c r="W457" s="92"/>
      <c r="X457" s="92"/>
      <c r="Y457" s="92"/>
      <c r="Z457" s="93"/>
      <c r="AA457" s="92"/>
      <c r="AB457" s="93"/>
      <c r="AC457" s="92"/>
      <c r="AD457" s="92"/>
      <c r="AE457" s="92"/>
      <c r="AF457" s="92"/>
      <c r="AG457" s="258"/>
      <c r="AH457" s="258"/>
      <c r="AI457" s="258"/>
      <c r="AJ457" s="258"/>
      <c r="AK457" s="258"/>
      <c r="AL457" s="258"/>
      <c r="AM457" s="258"/>
      <c r="AN457" s="258"/>
      <c r="AO457" s="258"/>
      <c r="AP457" s="258"/>
      <c r="AQ457" s="258"/>
      <c r="AR457" s="258"/>
      <c r="AS457" s="258"/>
      <c r="AT457" s="258"/>
      <c r="AU457" s="258"/>
      <c r="AV457" s="258"/>
      <c r="AW457" s="258"/>
      <c r="AX457" s="258"/>
      <c r="AY457" s="432"/>
      <c r="AZ457" s="433"/>
      <c r="BA457" s="255"/>
      <c r="BB457" s="256"/>
      <c r="BC457" s="256"/>
      <c r="BD457" s="256"/>
      <c r="BE457" s="256"/>
      <c r="BF457" s="256"/>
      <c r="BG457" s="256"/>
      <c r="BH457" s="256"/>
      <c r="BI457" s="256"/>
      <c r="BJ457" s="256"/>
      <c r="BK457" s="256"/>
      <c r="BL457" s="254"/>
      <c r="BM457" s="284">
        <f t="shared" si="188"/>
        <v>0</v>
      </c>
      <c r="BS457" s="3"/>
      <c r="BT457" s="3"/>
      <c r="BU457" s="3"/>
      <c r="BV457" s="3"/>
    </row>
    <row r="458" spans="1:74" ht="13.2" customHeight="1">
      <c r="A458" s="169" t="str">
        <f t="shared" si="191"/>
        <v>E46</v>
      </c>
      <c r="B458" s="159" t="str">
        <f>$B$14</f>
        <v>6</v>
      </c>
      <c r="C458" s="568"/>
      <c r="D458" s="492"/>
      <c r="E458" s="493"/>
      <c r="F458" s="494"/>
      <c r="G458" s="213"/>
      <c r="H458" s="498"/>
      <c r="I458" s="122" t="str">
        <f>$I$14</f>
        <v>MIDDLE EAS</v>
      </c>
      <c r="J458" s="92"/>
      <c r="K458" s="92"/>
      <c r="L458" s="92"/>
      <c r="M458" s="92"/>
      <c r="N458" s="92"/>
      <c r="O458" s="94"/>
      <c r="P458" s="92"/>
      <c r="Q458" s="92"/>
      <c r="R458" s="92"/>
      <c r="S458" s="92"/>
      <c r="T458" s="92"/>
      <c r="U458" s="94"/>
      <c r="V458" s="92"/>
      <c r="W458" s="92"/>
      <c r="X458" s="92"/>
      <c r="Y458" s="92"/>
      <c r="Z458" s="93"/>
      <c r="AA458" s="92"/>
      <c r="AB458" s="93"/>
      <c r="AC458" s="92"/>
      <c r="AD458" s="92"/>
      <c r="AE458" s="92"/>
      <c r="AF458" s="92"/>
      <c r="AG458" s="258"/>
      <c r="AH458" s="258"/>
      <c r="AI458" s="258"/>
      <c r="AJ458" s="258"/>
      <c r="AK458" s="258"/>
      <c r="AL458" s="258"/>
      <c r="AM458" s="258"/>
      <c r="AN458" s="258"/>
      <c r="AO458" s="258"/>
      <c r="AP458" s="258"/>
      <c r="AQ458" s="258"/>
      <c r="AR458" s="258"/>
      <c r="AS458" s="258"/>
      <c r="AT458" s="258"/>
      <c r="AU458" s="258"/>
      <c r="AV458" s="258"/>
      <c r="AW458" s="258"/>
      <c r="AX458" s="258"/>
      <c r="AY458" s="432"/>
      <c r="AZ458" s="433"/>
      <c r="BA458" s="255"/>
      <c r="BB458" s="256"/>
      <c r="BC458" s="256"/>
      <c r="BD458" s="256"/>
      <c r="BE458" s="256"/>
      <c r="BF458" s="256"/>
      <c r="BG458" s="256"/>
      <c r="BH458" s="256"/>
      <c r="BI458" s="256"/>
      <c r="BJ458" s="256"/>
      <c r="BK458" s="256"/>
      <c r="BL458" s="254"/>
      <c r="BM458" s="284">
        <f t="shared" si="188"/>
        <v>0</v>
      </c>
      <c r="BS458" s="3"/>
      <c r="BT458" s="3"/>
      <c r="BU458" s="3"/>
      <c r="BV458" s="3"/>
    </row>
    <row r="459" spans="1:74" ht="12.75" customHeight="1">
      <c r="A459" s="169" t="str">
        <f t="shared" si="191"/>
        <v>E47</v>
      </c>
      <c r="B459" s="159" t="str">
        <f>$B$15</f>
        <v>7</v>
      </c>
      <c r="C459" s="568"/>
      <c r="D459" s="492"/>
      <c r="E459" s="493"/>
      <c r="F459" s="494"/>
      <c r="G459" s="213"/>
      <c r="H459" s="498"/>
      <c r="I459" s="122" t="str">
        <f>$I$15</f>
        <v xml:space="preserve">AFRICA   </v>
      </c>
      <c r="J459" s="92"/>
      <c r="K459" s="92"/>
      <c r="L459" s="92"/>
      <c r="M459" s="92"/>
      <c r="N459" s="92"/>
      <c r="O459" s="94"/>
      <c r="P459" s="92"/>
      <c r="Q459" s="92"/>
      <c r="R459" s="92"/>
      <c r="S459" s="92"/>
      <c r="T459" s="92"/>
      <c r="U459" s="94"/>
      <c r="V459" s="92"/>
      <c r="W459" s="92"/>
      <c r="X459" s="92"/>
      <c r="Y459" s="92"/>
      <c r="Z459" s="93"/>
      <c r="AA459" s="92"/>
      <c r="AB459" s="93"/>
      <c r="AC459" s="92"/>
      <c r="AD459" s="92"/>
      <c r="AE459" s="92"/>
      <c r="AF459" s="92"/>
      <c r="AG459" s="258"/>
      <c r="AH459" s="258"/>
      <c r="AI459" s="258"/>
      <c r="AJ459" s="258"/>
      <c r="AK459" s="258"/>
      <c r="AL459" s="258"/>
      <c r="AM459" s="258"/>
      <c r="AN459" s="258"/>
      <c r="AO459" s="258"/>
      <c r="AP459" s="258"/>
      <c r="AQ459" s="258"/>
      <c r="AR459" s="258"/>
      <c r="AS459" s="258"/>
      <c r="AT459" s="258"/>
      <c r="AU459" s="258"/>
      <c r="AV459" s="258"/>
      <c r="AW459" s="258"/>
      <c r="AX459" s="258"/>
      <c r="AY459" s="432"/>
      <c r="AZ459" s="433"/>
      <c r="BA459" s="255"/>
      <c r="BB459" s="256"/>
      <c r="BC459" s="256"/>
      <c r="BD459" s="256"/>
      <c r="BE459" s="256"/>
      <c r="BF459" s="256"/>
      <c r="BG459" s="256"/>
      <c r="BH459" s="256"/>
      <c r="BI459" s="256"/>
      <c r="BJ459" s="256"/>
      <c r="BK459" s="256"/>
      <c r="BL459" s="254"/>
      <c r="BM459" s="290">
        <f t="shared" si="188"/>
        <v>0</v>
      </c>
      <c r="BS459" s="3"/>
      <c r="BT459" s="3"/>
      <c r="BU459" s="3"/>
      <c r="BV459" s="3"/>
    </row>
    <row r="460" spans="1:74" ht="13.2" customHeight="1" thickBot="1">
      <c r="A460" s="169" t="str">
        <f t="shared" si="191"/>
        <v>E4Z</v>
      </c>
      <c r="B460" s="159" t="str">
        <f>$B$16</f>
        <v>Z</v>
      </c>
      <c r="C460" s="568"/>
      <c r="D460" s="495"/>
      <c r="E460" s="496"/>
      <c r="F460" s="497"/>
      <c r="G460" s="208"/>
      <c r="H460" s="499"/>
      <c r="I460" s="128" t="str">
        <f>$I$16</f>
        <v>Others</v>
      </c>
      <c r="J460" s="90"/>
      <c r="K460" s="90"/>
      <c r="L460" s="90"/>
      <c r="M460" s="90"/>
      <c r="N460" s="90"/>
      <c r="O460" s="102"/>
      <c r="P460" s="90"/>
      <c r="Q460" s="90"/>
      <c r="R460" s="90"/>
      <c r="S460" s="90"/>
      <c r="T460" s="90"/>
      <c r="U460" s="102"/>
      <c r="V460" s="90"/>
      <c r="W460" s="90"/>
      <c r="X460" s="90"/>
      <c r="Y460" s="90"/>
      <c r="Z460" s="91"/>
      <c r="AA460" s="90"/>
      <c r="AB460" s="91"/>
      <c r="AC460" s="90"/>
      <c r="AD460" s="90"/>
      <c r="AE460" s="90"/>
      <c r="AF460" s="90"/>
      <c r="AG460" s="259"/>
      <c r="AH460" s="259"/>
      <c r="AI460" s="259"/>
      <c r="AJ460" s="259"/>
      <c r="AK460" s="259"/>
      <c r="AL460" s="259"/>
      <c r="AM460" s="259"/>
      <c r="AN460" s="259"/>
      <c r="AO460" s="259"/>
      <c r="AP460" s="259"/>
      <c r="AQ460" s="259"/>
      <c r="AR460" s="259"/>
      <c r="AS460" s="259"/>
      <c r="AT460" s="259"/>
      <c r="AU460" s="259"/>
      <c r="AV460" s="259"/>
      <c r="AW460" s="259"/>
      <c r="AX460" s="259"/>
      <c r="AY460" s="434"/>
      <c r="AZ460" s="435"/>
      <c r="BA460" s="262"/>
      <c r="BB460" s="263"/>
      <c r="BC460" s="263"/>
      <c r="BD460" s="263"/>
      <c r="BE460" s="263"/>
      <c r="BF460" s="263"/>
      <c r="BG460" s="263"/>
      <c r="BH460" s="263"/>
      <c r="BI460" s="263"/>
      <c r="BJ460" s="263"/>
      <c r="BK460" s="263"/>
      <c r="BL460" s="261"/>
      <c r="BM460" s="285">
        <f t="shared" si="188"/>
        <v>0</v>
      </c>
      <c r="BS460" s="3"/>
      <c r="BT460" s="3"/>
      <c r="BU460" s="3"/>
      <c r="BV460" s="3"/>
    </row>
    <row r="461" spans="1:74" ht="13.2" customHeight="1">
      <c r="A461" s="157" t="s">
        <v>10</v>
      </c>
      <c r="B461" s="168" t="s">
        <v>233</v>
      </c>
      <c r="C461" s="568"/>
      <c r="D461" s="500" t="s">
        <v>175</v>
      </c>
      <c r="E461" s="501"/>
      <c r="F461" s="503"/>
      <c r="G461" s="486" t="s">
        <v>64</v>
      </c>
      <c r="H461" s="487"/>
      <c r="I461" s="487"/>
      <c r="J461" s="24">
        <f t="shared" ref="J461:BL461" si="192">J462+J463</f>
        <v>0</v>
      </c>
      <c r="K461" s="24">
        <f t="shared" si="192"/>
        <v>0</v>
      </c>
      <c r="L461" s="24">
        <f t="shared" si="192"/>
        <v>0</v>
      </c>
      <c r="M461" s="24">
        <f t="shared" si="192"/>
        <v>0</v>
      </c>
      <c r="N461" s="24">
        <f t="shared" si="192"/>
        <v>0</v>
      </c>
      <c r="O461" s="24">
        <f t="shared" si="192"/>
        <v>0</v>
      </c>
      <c r="P461" s="24">
        <f t="shared" si="192"/>
        <v>0</v>
      </c>
      <c r="Q461" s="24">
        <f t="shared" si="192"/>
        <v>0</v>
      </c>
      <c r="R461" s="24">
        <f t="shared" si="192"/>
        <v>0</v>
      </c>
      <c r="S461" s="25">
        <f t="shared" si="192"/>
        <v>0</v>
      </c>
      <c r="T461" s="24">
        <f t="shared" si="192"/>
        <v>0</v>
      </c>
      <c r="U461" s="44">
        <f t="shared" si="192"/>
        <v>0</v>
      </c>
      <c r="V461" s="24">
        <f t="shared" si="192"/>
        <v>0</v>
      </c>
      <c r="W461" s="24">
        <f t="shared" si="192"/>
        <v>0</v>
      </c>
      <c r="X461" s="27">
        <f t="shared" si="192"/>
        <v>0</v>
      </c>
      <c r="Y461" s="27">
        <f t="shared" si="192"/>
        <v>0</v>
      </c>
      <c r="Z461" s="27">
        <f t="shared" si="192"/>
        <v>0</v>
      </c>
      <c r="AA461" s="27">
        <f t="shared" si="192"/>
        <v>0</v>
      </c>
      <c r="AB461" s="27">
        <f t="shared" si="192"/>
        <v>0</v>
      </c>
      <c r="AC461" s="24">
        <f t="shared" si="192"/>
        <v>0</v>
      </c>
      <c r="AD461" s="24">
        <f t="shared" si="192"/>
        <v>0</v>
      </c>
      <c r="AE461" s="24">
        <f t="shared" si="192"/>
        <v>0</v>
      </c>
      <c r="AF461" s="24">
        <f t="shared" si="192"/>
        <v>0</v>
      </c>
      <c r="AG461" s="275">
        <f t="shared" si="192"/>
        <v>237</v>
      </c>
      <c r="AH461" s="275">
        <f t="shared" si="192"/>
        <v>4424</v>
      </c>
      <c r="AI461" s="275">
        <f t="shared" si="192"/>
        <v>3054</v>
      </c>
      <c r="AJ461" s="275">
        <f t="shared" si="192"/>
        <v>0</v>
      </c>
      <c r="AK461" s="275">
        <f t="shared" si="192"/>
        <v>0</v>
      </c>
      <c r="AL461" s="275">
        <f t="shared" si="192"/>
        <v>0</v>
      </c>
      <c r="AM461" s="275">
        <f t="shared" si="192"/>
        <v>0</v>
      </c>
      <c r="AN461" s="275">
        <f t="shared" si="192"/>
        <v>0</v>
      </c>
      <c r="AO461" s="275">
        <f t="shared" si="192"/>
        <v>0</v>
      </c>
      <c r="AP461" s="275">
        <f t="shared" si="192"/>
        <v>0</v>
      </c>
      <c r="AQ461" s="275">
        <f t="shared" si="192"/>
        <v>0</v>
      </c>
      <c r="AR461" s="275">
        <f t="shared" si="192"/>
        <v>0</v>
      </c>
      <c r="AS461" s="275">
        <f t="shared" si="192"/>
        <v>0</v>
      </c>
      <c r="AT461" s="275">
        <f t="shared" si="192"/>
        <v>0</v>
      </c>
      <c r="AU461" s="275">
        <f t="shared" si="192"/>
        <v>0</v>
      </c>
      <c r="AV461" s="275">
        <f t="shared" si="192"/>
        <v>0</v>
      </c>
      <c r="AW461" s="275">
        <f t="shared" si="192"/>
        <v>0</v>
      </c>
      <c r="AX461" s="275">
        <f t="shared" si="192"/>
        <v>0</v>
      </c>
      <c r="AY461" s="52">
        <f t="shared" si="192"/>
        <v>404</v>
      </c>
      <c r="AZ461" s="438">
        <f t="shared" si="192"/>
        <v>3054</v>
      </c>
      <c r="BA461" s="277">
        <f t="shared" si="192"/>
        <v>373</v>
      </c>
      <c r="BB461" s="278">
        <f t="shared" si="192"/>
        <v>258</v>
      </c>
      <c r="BC461" s="278">
        <f t="shared" si="192"/>
        <v>213</v>
      </c>
      <c r="BD461" s="278">
        <f t="shared" si="192"/>
        <v>236</v>
      </c>
      <c r="BE461" s="278">
        <f t="shared" si="192"/>
        <v>272</v>
      </c>
      <c r="BF461" s="278">
        <f t="shared" si="192"/>
        <v>249</v>
      </c>
      <c r="BG461" s="278">
        <f t="shared" si="192"/>
        <v>252</v>
      </c>
      <c r="BH461" s="278">
        <f t="shared" si="192"/>
        <v>353</v>
      </c>
      <c r="BI461" s="278">
        <f t="shared" si="192"/>
        <v>444</v>
      </c>
      <c r="BJ461" s="278">
        <f t="shared" si="192"/>
        <v>404</v>
      </c>
      <c r="BK461" s="278">
        <f t="shared" si="192"/>
        <v>0</v>
      </c>
      <c r="BL461" s="276">
        <f t="shared" si="192"/>
        <v>0</v>
      </c>
      <c r="BM461" s="277">
        <f t="shared" si="188"/>
        <v>7715</v>
      </c>
      <c r="BS461" s="3"/>
      <c r="BT461" s="3"/>
      <c r="BU461" s="3"/>
      <c r="BV461" s="3"/>
    </row>
    <row r="462" spans="1:74" ht="13.2" customHeight="1">
      <c r="A462" s="169" t="str">
        <f>B$461&amp;B462</f>
        <v>E49</v>
      </c>
      <c r="B462" s="159" t="str">
        <f>$B$6</f>
        <v>9</v>
      </c>
      <c r="C462" s="568"/>
      <c r="D462" s="504"/>
      <c r="E462" s="505"/>
      <c r="F462" s="506"/>
      <c r="G462" s="210"/>
      <c r="H462" s="488" t="s">
        <v>63</v>
      </c>
      <c r="I462" s="489"/>
      <c r="J462" s="12"/>
      <c r="K462" s="12"/>
      <c r="L462" s="12"/>
      <c r="M462" s="12"/>
      <c r="N462" s="12"/>
      <c r="O462" s="13"/>
      <c r="P462" s="12"/>
      <c r="Q462" s="12"/>
      <c r="R462" s="12"/>
      <c r="S462" s="12"/>
      <c r="T462" s="12"/>
      <c r="U462" s="13"/>
      <c r="V462" s="12"/>
      <c r="W462" s="12"/>
      <c r="X462" s="12"/>
      <c r="Y462" s="12"/>
      <c r="Z462" s="14"/>
      <c r="AA462" s="14"/>
      <c r="AB462" s="14"/>
      <c r="AC462" s="14"/>
      <c r="AD462" s="14"/>
      <c r="AE462" s="14"/>
      <c r="AF462" s="14"/>
      <c r="AG462" s="244"/>
      <c r="AH462" s="244"/>
      <c r="AI462" s="244"/>
      <c r="AJ462" s="244"/>
      <c r="AK462" s="244"/>
      <c r="AL462" s="244"/>
      <c r="AM462" s="244"/>
      <c r="AN462" s="244"/>
      <c r="AO462" s="244"/>
      <c r="AP462" s="244"/>
      <c r="AQ462" s="244"/>
      <c r="AR462" s="244"/>
      <c r="AS462" s="244"/>
      <c r="AT462" s="244"/>
      <c r="AU462" s="244"/>
      <c r="AV462" s="244"/>
      <c r="AW462" s="244"/>
      <c r="AX462" s="245"/>
      <c r="AY462" s="436"/>
      <c r="AZ462" s="437"/>
      <c r="BA462" s="267"/>
      <c r="BB462" s="268"/>
      <c r="BC462" s="268"/>
      <c r="BD462" s="268"/>
      <c r="BE462" s="268"/>
      <c r="BF462" s="268"/>
      <c r="BG462" s="268"/>
      <c r="BH462" s="268"/>
      <c r="BI462" s="268"/>
      <c r="BJ462" s="268"/>
      <c r="BK462" s="268"/>
      <c r="BL462" s="266"/>
      <c r="BM462" s="272">
        <f t="shared" si="188"/>
        <v>0</v>
      </c>
      <c r="BS462" s="3"/>
      <c r="BT462" s="3"/>
      <c r="BU462" s="3"/>
      <c r="BV462" s="3"/>
    </row>
    <row r="463" spans="1:74" ht="12.75" customHeight="1">
      <c r="A463" s="169"/>
      <c r="C463" s="568"/>
      <c r="D463" s="504"/>
      <c r="E463" s="505"/>
      <c r="F463" s="506"/>
      <c r="G463" s="211"/>
      <c r="H463" s="490" t="s">
        <v>62</v>
      </c>
      <c r="I463" s="491"/>
      <c r="J463" s="23">
        <f t="shared" ref="J463:BL463" si="193">SUM(J464:J472)</f>
        <v>0</v>
      </c>
      <c r="K463" s="23">
        <f t="shared" si="193"/>
        <v>0</v>
      </c>
      <c r="L463" s="23">
        <f t="shared" si="193"/>
        <v>0</v>
      </c>
      <c r="M463" s="23">
        <f t="shared" si="193"/>
        <v>0</v>
      </c>
      <c r="N463" s="23">
        <f t="shared" si="193"/>
        <v>0</v>
      </c>
      <c r="O463" s="23">
        <f t="shared" si="193"/>
        <v>0</v>
      </c>
      <c r="P463" s="23">
        <f t="shared" si="193"/>
        <v>0</v>
      </c>
      <c r="Q463" s="23">
        <f t="shared" si="193"/>
        <v>0</v>
      </c>
      <c r="R463" s="23">
        <f t="shared" si="193"/>
        <v>0</v>
      </c>
      <c r="S463" s="27">
        <f t="shared" si="193"/>
        <v>0</v>
      </c>
      <c r="T463" s="17">
        <f t="shared" si="193"/>
        <v>0</v>
      </c>
      <c r="U463" s="43">
        <f t="shared" si="193"/>
        <v>0</v>
      </c>
      <c r="V463" s="17">
        <f t="shared" si="193"/>
        <v>0</v>
      </c>
      <c r="W463" s="17">
        <f t="shared" si="193"/>
        <v>0</v>
      </c>
      <c r="X463" s="45">
        <f t="shared" si="193"/>
        <v>0</v>
      </c>
      <c r="Y463" s="45">
        <f t="shared" si="193"/>
        <v>0</v>
      </c>
      <c r="Z463" s="45">
        <f t="shared" si="193"/>
        <v>0</v>
      </c>
      <c r="AA463" s="45">
        <f t="shared" si="193"/>
        <v>0</v>
      </c>
      <c r="AB463" s="45">
        <f t="shared" si="193"/>
        <v>0</v>
      </c>
      <c r="AC463" s="45">
        <f t="shared" si="193"/>
        <v>0</v>
      </c>
      <c r="AD463" s="45">
        <f t="shared" si="193"/>
        <v>0</v>
      </c>
      <c r="AE463" s="45">
        <f t="shared" si="193"/>
        <v>0</v>
      </c>
      <c r="AF463" s="45">
        <f t="shared" si="193"/>
        <v>0</v>
      </c>
      <c r="AG463" s="279">
        <f t="shared" si="193"/>
        <v>237</v>
      </c>
      <c r="AH463" s="279">
        <f t="shared" si="193"/>
        <v>4424</v>
      </c>
      <c r="AI463" s="279">
        <f t="shared" si="193"/>
        <v>3054</v>
      </c>
      <c r="AJ463" s="279">
        <f t="shared" si="193"/>
        <v>0</v>
      </c>
      <c r="AK463" s="279">
        <f t="shared" si="193"/>
        <v>0</v>
      </c>
      <c r="AL463" s="279">
        <f t="shared" si="193"/>
        <v>0</v>
      </c>
      <c r="AM463" s="279">
        <f t="shared" si="193"/>
        <v>0</v>
      </c>
      <c r="AN463" s="279">
        <f t="shared" si="193"/>
        <v>0</v>
      </c>
      <c r="AO463" s="279">
        <f t="shared" si="193"/>
        <v>0</v>
      </c>
      <c r="AP463" s="279">
        <f t="shared" si="193"/>
        <v>0</v>
      </c>
      <c r="AQ463" s="279">
        <f t="shared" si="193"/>
        <v>0</v>
      </c>
      <c r="AR463" s="279">
        <f t="shared" si="193"/>
        <v>0</v>
      </c>
      <c r="AS463" s="279">
        <f t="shared" si="193"/>
        <v>0</v>
      </c>
      <c r="AT463" s="279">
        <f t="shared" si="193"/>
        <v>0</v>
      </c>
      <c r="AU463" s="279">
        <f t="shared" si="193"/>
        <v>0</v>
      </c>
      <c r="AV463" s="279">
        <f t="shared" si="193"/>
        <v>0</v>
      </c>
      <c r="AW463" s="279">
        <f t="shared" si="193"/>
        <v>0</v>
      </c>
      <c r="AX463" s="279">
        <f t="shared" si="193"/>
        <v>0</v>
      </c>
      <c r="AY463" s="26">
        <f t="shared" si="193"/>
        <v>404</v>
      </c>
      <c r="AZ463" s="439">
        <f t="shared" si="193"/>
        <v>3054</v>
      </c>
      <c r="BA463" s="281">
        <f t="shared" si="193"/>
        <v>373</v>
      </c>
      <c r="BB463" s="282">
        <f t="shared" si="193"/>
        <v>258</v>
      </c>
      <c r="BC463" s="282">
        <f t="shared" si="193"/>
        <v>213</v>
      </c>
      <c r="BD463" s="282">
        <f t="shared" si="193"/>
        <v>236</v>
      </c>
      <c r="BE463" s="282">
        <f t="shared" si="193"/>
        <v>272</v>
      </c>
      <c r="BF463" s="282">
        <f t="shared" si="193"/>
        <v>249</v>
      </c>
      <c r="BG463" s="282">
        <f t="shared" si="193"/>
        <v>252</v>
      </c>
      <c r="BH463" s="282">
        <f t="shared" si="193"/>
        <v>353</v>
      </c>
      <c r="BI463" s="282">
        <f t="shared" si="193"/>
        <v>444</v>
      </c>
      <c r="BJ463" s="282">
        <f t="shared" si="193"/>
        <v>404</v>
      </c>
      <c r="BK463" s="282">
        <f t="shared" si="193"/>
        <v>0</v>
      </c>
      <c r="BL463" s="280">
        <f t="shared" si="193"/>
        <v>0</v>
      </c>
      <c r="BM463" s="281">
        <f t="shared" si="188"/>
        <v>7715</v>
      </c>
      <c r="BS463" s="3"/>
      <c r="BT463" s="3"/>
      <c r="BU463" s="3"/>
      <c r="BV463" s="3"/>
    </row>
    <row r="464" spans="1:74" ht="13.2" customHeight="1">
      <c r="A464" s="169" t="str">
        <f t="shared" ref="A464:A472" si="194">B$461&amp;B464</f>
        <v>E41</v>
      </c>
      <c r="B464" s="159" t="str">
        <f>$B$8</f>
        <v>1</v>
      </c>
      <c r="C464" s="568"/>
      <c r="D464" s="504"/>
      <c r="E464" s="505"/>
      <c r="F464" s="506"/>
      <c r="G464" s="213"/>
      <c r="H464" s="210"/>
      <c r="I464" s="127" t="str">
        <f>$I$8</f>
        <v>N.AMERICA</v>
      </c>
      <c r="J464" s="20"/>
      <c r="K464" s="20"/>
      <c r="L464" s="20"/>
      <c r="M464" s="20"/>
      <c r="N464" s="20"/>
      <c r="O464" s="28"/>
      <c r="P464" s="20"/>
      <c r="Q464" s="20"/>
      <c r="R464" s="20"/>
      <c r="S464" s="20"/>
      <c r="T464" s="20"/>
      <c r="U464" s="28"/>
      <c r="V464" s="20"/>
      <c r="W464" s="20"/>
      <c r="X464" s="20"/>
      <c r="Y464" s="20"/>
      <c r="Z464" s="21"/>
      <c r="AA464" s="21"/>
      <c r="AB464" s="21"/>
      <c r="AC464" s="21"/>
      <c r="AD464" s="21"/>
      <c r="AE464" s="21"/>
      <c r="AF464" s="21"/>
      <c r="AG464" s="248"/>
      <c r="AH464" s="248"/>
      <c r="AI464" s="248"/>
      <c r="AJ464" s="248"/>
      <c r="AK464" s="248"/>
      <c r="AL464" s="248"/>
      <c r="AM464" s="248"/>
      <c r="AN464" s="248"/>
      <c r="AO464" s="248"/>
      <c r="AP464" s="248"/>
      <c r="AQ464" s="248"/>
      <c r="AR464" s="248"/>
      <c r="AS464" s="248"/>
      <c r="AT464" s="248"/>
      <c r="AU464" s="248"/>
      <c r="AV464" s="248"/>
      <c r="AW464" s="248"/>
      <c r="AX464" s="248"/>
      <c r="AY464" s="430"/>
      <c r="AZ464" s="431"/>
      <c r="BA464" s="250"/>
      <c r="BB464" s="251"/>
      <c r="BC464" s="251"/>
      <c r="BD464" s="251"/>
      <c r="BE464" s="251"/>
      <c r="BF464" s="251"/>
      <c r="BG464" s="251"/>
      <c r="BH464" s="251"/>
      <c r="BI464" s="251"/>
      <c r="BJ464" s="251"/>
      <c r="BK464" s="251"/>
      <c r="BL464" s="249"/>
      <c r="BM464" s="283">
        <f t="shared" si="188"/>
        <v>0</v>
      </c>
      <c r="BS464" s="3"/>
      <c r="BT464" s="3"/>
      <c r="BU464" s="3"/>
      <c r="BV464" s="3"/>
    </row>
    <row r="465" spans="1:74" ht="13.2" customHeight="1">
      <c r="A465" s="169" t="str">
        <f t="shared" si="194"/>
        <v>E42</v>
      </c>
      <c r="B465" s="159" t="str">
        <f>$B$9</f>
        <v>2</v>
      </c>
      <c r="C465" s="568"/>
      <c r="D465" s="504"/>
      <c r="E465" s="505"/>
      <c r="F465" s="506"/>
      <c r="G465" s="213"/>
      <c r="H465" s="210"/>
      <c r="I465" s="122" t="str">
        <f>$I$9</f>
        <v>CS.AMERICA</v>
      </c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3"/>
      <c r="AA465" s="93"/>
      <c r="AB465" s="93"/>
      <c r="AC465" s="93"/>
      <c r="AD465" s="93"/>
      <c r="AE465" s="93"/>
      <c r="AF465" s="93"/>
      <c r="AG465" s="253"/>
      <c r="AH465" s="253"/>
      <c r="AI465" s="253"/>
      <c r="AJ465" s="253"/>
      <c r="AK465" s="253"/>
      <c r="AL465" s="253"/>
      <c r="AM465" s="253"/>
      <c r="AN465" s="253"/>
      <c r="AO465" s="253"/>
      <c r="AP465" s="253"/>
      <c r="AQ465" s="253"/>
      <c r="AR465" s="253"/>
      <c r="AS465" s="253"/>
      <c r="AT465" s="253"/>
      <c r="AU465" s="253"/>
      <c r="AV465" s="253"/>
      <c r="AW465" s="253"/>
      <c r="AX465" s="253"/>
      <c r="AY465" s="432"/>
      <c r="AZ465" s="433"/>
      <c r="BA465" s="255"/>
      <c r="BB465" s="256"/>
      <c r="BC465" s="256"/>
      <c r="BD465" s="256"/>
      <c r="BE465" s="256"/>
      <c r="BF465" s="256"/>
      <c r="BG465" s="256"/>
      <c r="BH465" s="256"/>
      <c r="BI465" s="256"/>
      <c r="BJ465" s="256"/>
      <c r="BK465" s="256"/>
      <c r="BL465" s="254"/>
      <c r="BM465" s="284">
        <f t="shared" si="188"/>
        <v>0</v>
      </c>
      <c r="BS465" s="3"/>
      <c r="BT465" s="3"/>
      <c r="BU465" s="3"/>
      <c r="BV465" s="3"/>
    </row>
    <row r="466" spans="1:74" ht="13.2" customHeight="1">
      <c r="A466" s="169" t="str">
        <f t="shared" si="194"/>
        <v>E43</v>
      </c>
      <c r="B466" s="159" t="str">
        <f>$B$10</f>
        <v>3</v>
      </c>
      <c r="C466" s="568"/>
      <c r="D466" s="504"/>
      <c r="E466" s="505"/>
      <c r="F466" s="506"/>
      <c r="G466" s="205"/>
      <c r="H466" s="498"/>
      <c r="I466" s="122" t="str">
        <f>$I$10</f>
        <v>Europe</v>
      </c>
      <c r="J466" s="92"/>
      <c r="K466" s="92"/>
      <c r="L466" s="92"/>
      <c r="M466" s="92"/>
      <c r="N466" s="92"/>
      <c r="O466" s="94"/>
      <c r="P466" s="92"/>
      <c r="Q466" s="92"/>
      <c r="R466" s="92"/>
      <c r="S466" s="92"/>
      <c r="T466" s="92"/>
      <c r="U466" s="94"/>
      <c r="V466" s="92"/>
      <c r="W466" s="92"/>
      <c r="X466" s="92"/>
      <c r="Y466" s="92"/>
      <c r="Z466" s="93"/>
      <c r="AA466" s="93"/>
      <c r="AB466" s="93"/>
      <c r="AC466" s="93"/>
      <c r="AD466" s="93"/>
      <c r="AE466" s="93"/>
      <c r="AF466" s="93"/>
      <c r="AG466" s="253">
        <v>237</v>
      </c>
      <c r="AH466" s="253">
        <v>4424</v>
      </c>
      <c r="AI466" s="253">
        <v>3054</v>
      </c>
      <c r="AJ466" s="253"/>
      <c r="AK466" s="253"/>
      <c r="AL466" s="253"/>
      <c r="AM466" s="253"/>
      <c r="AN466" s="253"/>
      <c r="AO466" s="253"/>
      <c r="AP466" s="253"/>
      <c r="AQ466" s="253"/>
      <c r="AR466" s="253"/>
      <c r="AS466" s="253"/>
      <c r="AT466" s="253"/>
      <c r="AU466" s="253"/>
      <c r="AV466" s="253"/>
      <c r="AW466" s="253"/>
      <c r="AX466" s="253"/>
      <c r="AY466" s="432">
        <v>404</v>
      </c>
      <c r="AZ466" s="433">
        <v>3054</v>
      </c>
      <c r="BA466" s="255">
        <v>373</v>
      </c>
      <c r="BB466" s="256">
        <v>258</v>
      </c>
      <c r="BC466" s="256">
        <v>213</v>
      </c>
      <c r="BD466" s="256">
        <v>236</v>
      </c>
      <c r="BE466" s="256">
        <v>272</v>
      </c>
      <c r="BF466" s="256">
        <v>249</v>
      </c>
      <c r="BG466" s="256">
        <v>252</v>
      </c>
      <c r="BH466" s="256">
        <v>353</v>
      </c>
      <c r="BI466" s="256">
        <v>444</v>
      </c>
      <c r="BJ466" s="256">
        <v>404</v>
      </c>
      <c r="BK466" s="256"/>
      <c r="BL466" s="254"/>
      <c r="BM466" s="284">
        <f t="shared" si="188"/>
        <v>7715</v>
      </c>
      <c r="BS466" s="3"/>
      <c r="BT466" s="3"/>
      <c r="BU466" s="3"/>
      <c r="BV466" s="3"/>
    </row>
    <row r="467" spans="1:74" ht="13.2" customHeight="1">
      <c r="A467" s="169" t="str">
        <f t="shared" si="194"/>
        <v>E44</v>
      </c>
      <c r="B467" s="159" t="str">
        <f>$B$11</f>
        <v>4</v>
      </c>
      <c r="C467" s="568"/>
      <c r="D467" s="504"/>
      <c r="E467" s="505"/>
      <c r="F467" s="506"/>
      <c r="G467" s="211"/>
      <c r="H467" s="498"/>
      <c r="I467" s="122" t="str">
        <f>$I$11</f>
        <v>ASIA</v>
      </c>
      <c r="J467" s="92"/>
      <c r="K467" s="92"/>
      <c r="L467" s="92"/>
      <c r="M467" s="92"/>
      <c r="N467" s="92"/>
      <c r="O467" s="94"/>
      <c r="P467" s="92"/>
      <c r="Q467" s="92"/>
      <c r="R467" s="92"/>
      <c r="S467" s="92"/>
      <c r="T467" s="92"/>
      <c r="U467" s="94"/>
      <c r="V467" s="92"/>
      <c r="W467" s="92"/>
      <c r="X467" s="92"/>
      <c r="Y467" s="92"/>
      <c r="Z467" s="93"/>
      <c r="AA467" s="92"/>
      <c r="AB467" s="93"/>
      <c r="AC467" s="92"/>
      <c r="AD467" s="92"/>
      <c r="AE467" s="92"/>
      <c r="AF467" s="92"/>
      <c r="AG467" s="258"/>
      <c r="AH467" s="258"/>
      <c r="AI467" s="258"/>
      <c r="AJ467" s="258"/>
      <c r="AK467" s="258"/>
      <c r="AL467" s="258"/>
      <c r="AM467" s="258"/>
      <c r="AN467" s="258"/>
      <c r="AO467" s="258"/>
      <c r="AP467" s="258"/>
      <c r="AQ467" s="258"/>
      <c r="AR467" s="258"/>
      <c r="AS467" s="258"/>
      <c r="AT467" s="258"/>
      <c r="AU467" s="258"/>
      <c r="AV467" s="258"/>
      <c r="AW467" s="258"/>
      <c r="AX467" s="258"/>
      <c r="AY467" s="432"/>
      <c r="AZ467" s="433"/>
      <c r="BA467" s="255"/>
      <c r="BB467" s="256"/>
      <c r="BC467" s="256"/>
      <c r="BD467" s="256"/>
      <c r="BE467" s="256"/>
      <c r="BF467" s="256"/>
      <c r="BG467" s="256"/>
      <c r="BH467" s="256"/>
      <c r="BI467" s="256"/>
      <c r="BJ467" s="256"/>
      <c r="BK467" s="256"/>
      <c r="BL467" s="254"/>
      <c r="BM467" s="284">
        <f t="shared" si="188"/>
        <v>0</v>
      </c>
      <c r="BS467" s="3"/>
      <c r="BT467" s="3"/>
      <c r="BU467" s="3"/>
      <c r="BV467" s="3"/>
    </row>
    <row r="468" spans="1:74" ht="12.75" customHeight="1">
      <c r="A468" s="169" t="str">
        <f t="shared" si="194"/>
        <v>E4C</v>
      </c>
      <c r="B468" s="159" t="s">
        <v>204</v>
      </c>
      <c r="C468" s="568"/>
      <c r="D468" s="504"/>
      <c r="E468" s="505"/>
      <c r="F468" s="506"/>
      <c r="G468" s="211"/>
      <c r="H468" s="498"/>
      <c r="I468" s="122" t="s">
        <v>205</v>
      </c>
      <c r="J468" s="92"/>
      <c r="K468" s="92"/>
      <c r="L468" s="92"/>
      <c r="M468" s="92"/>
      <c r="N468" s="92"/>
      <c r="O468" s="94"/>
      <c r="P468" s="92"/>
      <c r="Q468" s="92"/>
      <c r="R468" s="92"/>
      <c r="S468" s="92"/>
      <c r="T468" s="92"/>
      <c r="U468" s="94"/>
      <c r="V468" s="92"/>
      <c r="W468" s="92"/>
      <c r="X468" s="92"/>
      <c r="Y468" s="92"/>
      <c r="Z468" s="93"/>
      <c r="AA468" s="92"/>
      <c r="AB468" s="93"/>
      <c r="AC468" s="92"/>
      <c r="AD468" s="92"/>
      <c r="AE468" s="92"/>
      <c r="AF468" s="92"/>
      <c r="AG468" s="258"/>
      <c r="AH468" s="258"/>
      <c r="AI468" s="258"/>
      <c r="AJ468" s="258"/>
      <c r="AK468" s="258"/>
      <c r="AL468" s="258"/>
      <c r="AM468" s="258"/>
      <c r="AN468" s="258"/>
      <c r="AO468" s="258"/>
      <c r="AP468" s="258"/>
      <c r="AQ468" s="258"/>
      <c r="AR468" s="258"/>
      <c r="AS468" s="258"/>
      <c r="AT468" s="258"/>
      <c r="AU468" s="258"/>
      <c r="AV468" s="258"/>
      <c r="AW468" s="258"/>
      <c r="AX468" s="258"/>
      <c r="AY468" s="432"/>
      <c r="AZ468" s="433"/>
      <c r="BA468" s="255"/>
      <c r="BB468" s="256"/>
      <c r="BC468" s="256"/>
      <c r="BD468" s="256"/>
      <c r="BE468" s="256"/>
      <c r="BF468" s="256"/>
      <c r="BG468" s="256"/>
      <c r="BH468" s="256"/>
      <c r="BI468" s="256"/>
      <c r="BJ468" s="256"/>
      <c r="BK468" s="256"/>
      <c r="BL468" s="254"/>
      <c r="BM468" s="255">
        <f t="shared" si="188"/>
        <v>0</v>
      </c>
      <c r="BS468" s="3"/>
      <c r="BT468" s="3"/>
      <c r="BU468" s="3"/>
      <c r="BV468" s="3"/>
    </row>
    <row r="469" spans="1:74" ht="13.2" customHeight="1">
      <c r="A469" s="169" t="str">
        <f t="shared" si="194"/>
        <v>E45</v>
      </c>
      <c r="B469" s="159" t="str">
        <f>$B$13</f>
        <v>5</v>
      </c>
      <c r="C469" s="568"/>
      <c r="D469" s="504"/>
      <c r="E469" s="505"/>
      <c r="F469" s="506"/>
      <c r="G469" s="213"/>
      <c r="H469" s="498"/>
      <c r="I469" s="122" t="str">
        <f>$I$13</f>
        <v>OCE</v>
      </c>
      <c r="J469" s="92"/>
      <c r="K469" s="92"/>
      <c r="L469" s="92"/>
      <c r="M469" s="92"/>
      <c r="N469" s="92"/>
      <c r="O469" s="94"/>
      <c r="P469" s="92"/>
      <c r="Q469" s="92"/>
      <c r="R469" s="92"/>
      <c r="S469" s="92"/>
      <c r="T469" s="92"/>
      <c r="U469" s="94"/>
      <c r="V469" s="92"/>
      <c r="W469" s="92"/>
      <c r="X469" s="92"/>
      <c r="Y469" s="92"/>
      <c r="Z469" s="93"/>
      <c r="AA469" s="92"/>
      <c r="AB469" s="93"/>
      <c r="AC469" s="92"/>
      <c r="AD469" s="92"/>
      <c r="AE469" s="92"/>
      <c r="AF469" s="92"/>
      <c r="AG469" s="258"/>
      <c r="AH469" s="258"/>
      <c r="AI469" s="258"/>
      <c r="AJ469" s="258"/>
      <c r="AK469" s="258"/>
      <c r="AL469" s="258"/>
      <c r="AM469" s="258"/>
      <c r="AN469" s="258"/>
      <c r="AO469" s="258"/>
      <c r="AP469" s="258"/>
      <c r="AQ469" s="258"/>
      <c r="AR469" s="258"/>
      <c r="AS469" s="258"/>
      <c r="AT469" s="258"/>
      <c r="AU469" s="258"/>
      <c r="AV469" s="258"/>
      <c r="AW469" s="258"/>
      <c r="AX469" s="258"/>
      <c r="AY469" s="432"/>
      <c r="AZ469" s="433"/>
      <c r="BA469" s="255"/>
      <c r="BB469" s="256"/>
      <c r="BC469" s="256"/>
      <c r="BD469" s="256"/>
      <c r="BE469" s="256"/>
      <c r="BF469" s="256"/>
      <c r="BG469" s="256"/>
      <c r="BH469" s="256"/>
      <c r="BI469" s="256"/>
      <c r="BJ469" s="256"/>
      <c r="BK469" s="256"/>
      <c r="BL469" s="254"/>
      <c r="BM469" s="284">
        <f t="shared" si="188"/>
        <v>0</v>
      </c>
      <c r="BS469" s="3"/>
      <c r="BT469" s="3"/>
      <c r="BU469" s="3"/>
      <c r="BV469" s="3"/>
    </row>
    <row r="470" spans="1:74" ht="12.75" customHeight="1">
      <c r="A470" s="169" t="str">
        <f t="shared" si="194"/>
        <v>E46</v>
      </c>
      <c r="B470" s="159" t="str">
        <f>$B$14</f>
        <v>6</v>
      </c>
      <c r="C470" s="568"/>
      <c r="D470" s="504"/>
      <c r="E470" s="505"/>
      <c r="F470" s="506"/>
      <c r="G470" s="213"/>
      <c r="H470" s="498"/>
      <c r="I470" s="122" t="str">
        <f>$I$14</f>
        <v>MIDDLE EAS</v>
      </c>
      <c r="J470" s="92"/>
      <c r="K470" s="92"/>
      <c r="L470" s="92"/>
      <c r="M470" s="92"/>
      <c r="N470" s="92"/>
      <c r="O470" s="94"/>
      <c r="P470" s="92"/>
      <c r="Q470" s="92"/>
      <c r="R470" s="92"/>
      <c r="S470" s="92"/>
      <c r="T470" s="92"/>
      <c r="U470" s="94"/>
      <c r="V470" s="92"/>
      <c r="W470" s="92"/>
      <c r="X470" s="92"/>
      <c r="Y470" s="92"/>
      <c r="Z470" s="93"/>
      <c r="AA470" s="92"/>
      <c r="AB470" s="93"/>
      <c r="AC470" s="92"/>
      <c r="AD470" s="92"/>
      <c r="AE470" s="92"/>
      <c r="AF470" s="92"/>
      <c r="AG470" s="258"/>
      <c r="AH470" s="258"/>
      <c r="AI470" s="258"/>
      <c r="AJ470" s="258"/>
      <c r="AK470" s="258"/>
      <c r="AL470" s="258"/>
      <c r="AM470" s="258"/>
      <c r="AN470" s="258"/>
      <c r="AO470" s="258"/>
      <c r="AP470" s="258"/>
      <c r="AQ470" s="258"/>
      <c r="AR470" s="258"/>
      <c r="AS470" s="258"/>
      <c r="AT470" s="258"/>
      <c r="AU470" s="258"/>
      <c r="AV470" s="258"/>
      <c r="AW470" s="258"/>
      <c r="AX470" s="258"/>
      <c r="AY470" s="432"/>
      <c r="AZ470" s="433"/>
      <c r="BA470" s="255"/>
      <c r="BB470" s="256"/>
      <c r="BC470" s="256"/>
      <c r="BD470" s="256"/>
      <c r="BE470" s="256"/>
      <c r="BF470" s="256"/>
      <c r="BG470" s="256"/>
      <c r="BH470" s="256"/>
      <c r="BI470" s="256"/>
      <c r="BJ470" s="256"/>
      <c r="BK470" s="256"/>
      <c r="BL470" s="254"/>
      <c r="BM470" s="284">
        <f t="shared" si="188"/>
        <v>0</v>
      </c>
      <c r="BS470" s="3"/>
      <c r="BT470" s="3"/>
      <c r="BU470" s="3"/>
      <c r="BV470" s="3"/>
    </row>
    <row r="471" spans="1:74" ht="12.75" customHeight="1">
      <c r="A471" s="169" t="str">
        <f t="shared" si="194"/>
        <v>E47</v>
      </c>
      <c r="B471" s="159" t="str">
        <f>$B$15</f>
        <v>7</v>
      </c>
      <c r="C471" s="568"/>
      <c r="D471" s="504"/>
      <c r="E471" s="505"/>
      <c r="F471" s="506"/>
      <c r="G471" s="213"/>
      <c r="H471" s="498"/>
      <c r="I471" s="122" t="str">
        <f>$I$15</f>
        <v xml:space="preserve">AFRICA   </v>
      </c>
      <c r="J471" s="92"/>
      <c r="K471" s="92"/>
      <c r="L471" s="92"/>
      <c r="M471" s="92"/>
      <c r="N471" s="92"/>
      <c r="O471" s="94"/>
      <c r="P471" s="92"/>
      <c r="Q471" s="92"/>
      <c r="R471" s="92"/>
      <c r="S471" s="92"/>
      <c r="T471" s="92"/>
      <c r="U471" s="94"/>
      <c r="V471" s="92"/>
      <c r="W471" s="92"/>
      <c r="X471" s="92"/>
      <c r="Y471" s="92"/>
      <c r="Z471" s="93"/>
      <c r="AA471" s="92"/>
      <c r="AB471" s="93"/>
      <c r="AC471" s="92"/>
      <c r="AD471" s="92"/>
      <c r="AE471" s="92"/>
      <c r="AF471" s="92"/>
      <c r="AG471" s="258"/>
      <c r="AH471" s="258"/>
      <c r="AI471" s="258"/>
      <c r="AJ471" s="258"/>
      <c r="AK471" s="258"/>
      <c r="AL471" s="258"/>
      <c r="AM471" s="258"/>
      <c r="AN471" s="258"/>
      <c r="AO471" s="258"/>
      <c r="AP471" s="258"/>
      <c r="AQ471" s="258"/>
      <c r="AR471" s="258"/>
      <c r="AS471" s="258"/>
      <c r="AT471" s="258"/>
      <c r="AU471" s="258"/>
      <c r="AV471" s="258"/>
      <c r="AW471" s="258"/>
      <c r="AX471" s="258"/>
      <c r="AY471" s="432"/>
      <c r="AZ471" s="433"/>
      <c r="BA471" s="255"/>
      <c r="BB471" s="256"/>
      <c r="BC471" s="256"/>
      <c r="BD471" s="256"/>
      <c r="BE471" s="256"/>
      <c r="BF471" s="256"/>
      <c r="BG471" s="256"/>
      <c r="BH471" s="256"/>
      <c r="BI471" s="256"/>
      <c r="BJ471" s="256"/>
      <c r="BK471" s="256"/>
      <c r="BL471" s="254"/>
      <c r="BM471" s="284">
        <f t="shared" si="188"/>
        <v>0</v>
      </c>
      <c r="BS471" s="3"/>
      <c r="BT471" s="3"/>
      <c r="BU471" s="3"/>
      <c r="BV471" s="3"/>
    </row>
    <row r="472" spans="1:74" ht="12.75" customHeight="1" thickBot="1">
      <c r="A472" s="169" t="str">
        <f t="shared" si="194"/>
        <v>E4Z</v>
      </c>
      <c r="B472" s="159" t="str">
        <f>$B$16</f>
        <v>Z</v>
      </c>
      <c r="C472" s="568"/>
      <c r="D472" s="504"/>
      <c r="E472" s="505"/>
      <c r="F472" s="506"/>
      <c r="G472" s="208"/>
      <c r="H472" s="499"/>
      <c r="I472" s="128" t="str">
        <f>$I$16</f>
        <v>Others</v>
      </c>
      <c r="J472" s="90"/>
      <c r="K472" s="90"/>
      <c r="L472" s="90"/>
      <c r="M472" s="90"/>
      <c r="N472" s="90"/>
      <c r="O472" s="102"/>
      <c r="P472" s="90"/>
      <c r="Q472" s="90"/>
      <c r="R472" s="90"/>
      <c r="S472" s="90"/>
      <c r="T472" s="90"/>
      <c r="U472" s="102"/>
      <c r="V472" s="90"/>
      <c r="W472" s="90"/>
      <c r="X472" s="90"/>
      <c r="Y472" s="90"/>
      <c r="Z472" s="91"/>
      <c r="AA472" s="90"/>
      <c r="AB472" s="91"/>
      <c r="AC472" s="90"/>
      <c r="AD472" s="90"/>
      <c r="AE472" s="90"/>
      <c r="AF472" s="90"/>
      <c r="AG472" s="259"/>
      <c r="AH472" s="259"/>
      <c r="AI472" s="259"/>
      <c r="AJ472" s="259"/>
      <c r="AK472" s="259"/>
      <c r="AL472" s="259"/>
      <c r="AM472" s="259"/>
      <c r="AN472" s="259"/>
      <c r="AO472" s="259"/>
      <c r="AP472" s="259"/>
      <c r="AQ472" s="259"/>
      <c r="AR472" s="259"/>
      <c r="AS472" s="259"/>
      <c r="AT472" s="259"/>
      <c r="AU472" s="259"/>
      <c r="AV472" s="259"/>
      <c r="AW472" s="259"/>
      <c r="AX472" s="259"/>
      <c r="AY472" s="434"/>
      <c r="AZ472" s="435"/>
      <c r="BA472" s="262"/>
      <c r="BB472" s="263"/>
      <c r="BC472" s="263"/>
      <c r="BD472" s="263"/>
      <c r="BE472" s="263"/>
      <c r="BF472" s="263"/>
      <c r="BG472" s="263"/>
      <c r="BH472" s="263"/>
      <c r="BI472" s="263"/>
      <c r="BJ472" s="263"/>
      <c r="BK472" s="263"/>
      <c r="BL472" s="261"/>
      <c r="BM472" s="285">
        <f t="shared" si="188"/>
        <v>0</v>
      </c>
      <c r="BS472" s="3"/>
      <c r="BT472" s="3"/>
      <c r="BU472" s="3"/>
      <c r="BV472" s="3"/>
    </row>
    <row r="473" spans="1:74" ht="13.2" customHeight="1">
      <c r="A473" s="157" t="s">
        <v>10</v>
      </c>
      <c r="B473" s="168" t="s">
        <v>233</v>
      </c>
      <c r="C473" s="568"/>
      <c r="D473" s="500" t="s">
        <v>176</v>
      </c>
      <c r="E473" s="501"/>
      <c r="F473" s="503"/>
      <c r="G473" s="486" t="s">
        <v>64</v>
      </c>
      <c r="H473" s="487"/>
      <c r="I473" s="487"/>
      <c r="J473" s="24">
        <f t="shared" ref="J473:BL473" si="195">J474+J475</f>
        <v>0</v>
      </c>
      <c r="K473" s="24">
        <f t="shared" si="195"/>
        <v>0</v>
      </c>
      <c r="L473" s="24">
        <f t="shared" si="195"/>
        <v>0</v>
      </c>
      <c r="M473" s="24">
        <f t="shared" si="195"/>
        <v>0</v>
      </c>
      <c r="N473" s="24">
        <f t="shared" si="195"/>
        <v>0</v>
      </c>
      <c r="O473" s="24">
        <f t="shared" si="195"/>
        <v>0</v>
      </c>
      <c r="P473" s="24">
        <f t="shared" si="195"/>
        <v>0</v>
      </c>
      <c r="Q473" s="24">
        <f t="shared" si="195"/>
        <v>0</v>
      </c>
      <c r="R473" s="24">
        <f t="shared" si="195"/>
        <v>0</v>
      </c>
      <c r="S473" s="25">
        <f t="shared" si="195"/>
        <v>0</v>
      </c>
      <c r="T473" s="24">
        <f t="shared" si="195"/>
        <v>0</v>
      </c>
      <c r="U473" s="44">
        <f t="shared" si="195"/>
        <v>0</v>
      </c>
      <c r="V473" s="24">
        <f t="shared" si="195"/>
        <v>0</v>
      </c>
      <c r="W473" s="24">
        <f t="shared" si="195"/>
        <v>0</v>
      </c>
      <c r="X473" s="27">
        <f t="shared" si="195"/>
        <v>0</v>
      </c>
      <c r="Y473" s="27">
        <f t="shared" si="195"/>
        <v>0</v>
      </c>
      <c r="Z473" s="27">
        <f t="shared" si="195"/>
        <v>0</v>
      </c>
      <c r="AA473" s="27">
        <f t="shared" si="195"/>
        <v>0</v>
      </c>
      <c r="AB473" s="27">
        <f t="shared" si="195"/>
        <v>0</v>
      </c>
      <c r="AC473" s="24">
        <f t="shared" si="195"/>
        <v>0</v>
      </c>
      <c r="AD473" s="24">
        <f t="shared" si="195"/>
        <v>0</v>
      </c>
      <c r="AE473" s="24">
        <f t="shared" si="195"/>
        <v>0</v>
      </c>
      <c r="AF473" s="24">
        <f t="shared" si="195"/>
        <v>0</v>
      </c>
      <c r="AG473" s="275">
        <f t="shared" si="195"/>
        <v>0</v>
      </c>
      <c r="AH473" s="275">
        <f t="shared" si="195"/>
        <v>751</v>
      </c>
      <c r="AI473" s="275">
        <f t="shared" si="195"/>
        <v>839</v>
      </c>
      <c r="AJ473" s="275">
        <f t="shared" si="195"/>
        <v>0</v>
      </c>
      <c r="AK473" s="275">
        <f t="shared" si="195"/>
        <v>0</v>
      </c>
      <c r="AL473" s="275">
        <f t="shared" si="195"/>
        <v>0</v>
      </c>
      <c r="AM473" s="275">
        <f t="shared" si="195"/>
        <v>0</v>
      </c>
      <c r="AN473" s="275">
        <f t="shared" si="195"/>
        <v>0</v>
      </c>
      <c r="AO473" s="275">
        <f t="shared" si="195"/>
        <v>0</v>
      </c>
      <c r="AP473" s="275">
        <f t="shared" si="195"/>
        <v>0</v>
      </c>
      <c r="AQ473" s="275">
        <f t="shared" si="195"/>
        <v>0</v>
      </c>
      <c r="AR473" s="275">
        <f t="shared" si="195"/>
        <v>0</v>
      </c>
      <c r="AS473" s="275">
        <f t="shared" si="195"/>
        <v>0</v>
      </c>
      <c r="AT473" s="275">
        <f t="shared" si="195"/>
        <v>0</v>
      </c>
      <c r="AU473" s="275">
        <f t="shared" si="195"/>
        <v>0</v>
      </c>
      <c r="AV473" s="275">
        <f t="shared" si="195"/>
        <v>0</v>
      </c>
      <c r="AW473" s="275">
        <f t="shared" si="195"/>
        <v>0</v>
      </c>
      <c r="AX473" s="275">
        <f t="shared" si="195"/>
        <v>0</v>
      </c>
      <c r="AY473" s="52">
        <f t="shared" si="195"/>
        <v>69</v>
      </c>
      <c r="AZ473" s="438">
        <f t="shared" si="195"/>
        <v>839</v>
      </c>
      <c r="BA473" s="277">
        <f>BA474+BA475</f>
        <v>110</v>
      </c>
      <c r="BB473" s="278">
        <f t="shared" si="195"/>
        <v>73</v>
      </c>
      <c r="BC473" s="278">
        <f t="shared" si="195"/>
        <v>108</v>
      </c>
      <c r="BD473" s="278">
        <f t="shared" si="195"/>
        <v>48</v>
      </c>
      <c r="BE473" s="278">
        <f t="shared" si="195"/>
        <v>72</v>
      </c>
      <c r="BF473" s="278">
        <f t="shared" si="195"/>
        <v>81</v>
      </c>
      <c r="BG473" s="278">
        <f t="shared" si="195"/>
        <v>128</v>
      </c>
      <c r="BH473" s="278">
        <f t="shared" si="195"/>
        <v>54</v>
      </c>
      <c r="BI473" s="278">
        <f t="shared" si="195"/>
        <v>96</v>
      </c>
      <c r="BJ473" s="278">
        <f t="shared" si="195"/>
        <v>69</v>
      </c>
      <c r="BK473" s="278">
        <f t="shared" si="195"/>
        <v>0</v>
      </c>
      <c r="BL473" s="276">
        <f t="shared" si="195"/>
        <v>0</v>
      </c>
      <c r="BM473" s="277">
        <f t="shared" ref="BM473:BM485" si="196">SUM(J473:AX473)</f>
        <v>1590</v>
      </c>
      <c r="BS473" s="3"/>
      <c r="BT473" s="3"/>
      <c r="BU473" s="3"/>
      <c r="BV473" s="3"/>
    </row>
    <row r="474" spans="1:74" ht="13.2" customHeight="1">
      <c r="A474" s="169" t="str">
        <f>B$473&amp;B474</f>
        <v>E49</v>
      </c>
      <c r="B474" s="159" t="str">
        <f>$B$6</f>
        <v>9</v>
      </c>
      <c r="C474" s="568"/>
      <c r="D474" s="504"/>
      <c r="E474" s="505"/>
      <c r="F474" s="506"/>
      <c r="G474" s="210"/>
      <c r="H474" s="488" t="s">
        <v>63</v>
      </c>
      <c r="I474" s="489"/>
      <c r="J474" s="12"/>
      <c r="K474" s="12"/>
      <c r="L474" s="12"/>
      <c r="M474" s="12"/>
      <c r="N474" s="12"/>
      <c r="O474" s="13"/>
      <c r="P474" s="12"/>
      <c r="Q474" s="12"/>
      <c r="R474" s="12"/>
      <c r="S474" s="12"/>
      <c r="T474" s="12"/>
      <c r="U474" s="13"/>
      <c r="V474" s="12"/>
      <c r="W474" s="12"/>
      <c r="X474" s="12"/>
      <c r="Y474" s="12"/>
      <c r="Z474" s="14"/>
      <c r="AA474" s="14"/>
      <c r="AB474" s="14"/>
      <c r="AC474" s="14"/>
      <c r="AD474" s="14"/>
      <c r="AE474" s="14"/>
      <c r="AF474" s="14"/>
      <c r="AG474" s="244"/>
      <c r="AH474" s="244"/>
      <c r="AI474" s="244"/>
      <c r="AJ474" s="244"/>
      <c r="AK474" s="244"/>
      <c r="AL474" s="244"/>
      <c r="AM474" s="244"/>
      <c r="AN474" s="244"/>
      <c r="AO474" s="244"/>
      <c r="AP474" s="244"/>
      <c r="AQ474" s="244"/>
      <c r="AR474" s="244"/>
      <c r="AS474" s="244"/>
      <c r="AT474" s="244"/>
      <c r="AU474" s="244"/>
      <c r="AV474" s="244"/>
      <c r="AW474" s="244"/>
      <c r="AX474" s="245"/>
      <c r="AY474" s="436"/>
      <c r="AZ474" s="437"/>
      <c r="BA474" s="267"/>
      <c r="BB474" s="268"/>
      <c r="BC474" s="268"/>
      <c r="BD474" s="268"/>
      <c r="BE474" s="268"/>
      <c r="BF474" s="268"/>
      <c r="BG474" s="268"/>
      <c r="BH474" s="268"/>
      <c r="BI474" s="268"/>
      <c r="BJ474" s="268"/>
      <c r="BK474" s="268"/>
      <c r="BL474" s="266"/>
      <c r="BM474" s="272">
        <f t="shared" si="196"/>
        <v>0</v>
      </c>
      <c r="BS474" s="3"/>
      <c r="BT474" s="3"/>
      <c r="BU474" s="3"/>
      <c r="BV474" s="3"/>
    </row>
    <row r="475" spans="1:74" ht="12.75" customHeight="1">
      <c r="A475" s="169"/>
      <c r="C475" s="568"/>
      <c r="D475" s="504"/>
      <c r="E475" s="505"/>
      <c r="F475" s="506"/>
      <c r="G475" s="211"/>
      <c r="H475" s="490" t="s">
        <v>62</v>
      </c>
      <c r="I475" s="491"/>
      <c r="J475" s="23">
        <f t="shared" ref="J475:BL475" si="197">SUM(J476:J484)</f>
        <v>0</v>
      </c>
      <c r="K475" s="23">
        <f t="shared" si="197"/>
        <v>0</v>
      </c>
      <c r="L475" s="23">
        <f t="shared" si="197"/>
        <v>0</v>
      </c>
      <c r="M475" s="23">
        <f t="shared" si="197"/>
        <v>0</v>
      </c>
      <c r="N475" s="23">
        <f t="shared" si="197"/>
        <v>0</v>
      </c>
      <c r="O475" s="23">
        <f t="shared" si="197"/>
        <v>0</v>
      </c>
      <c r="P475" s="23">
        <f t="shared" si="197"/>
        <v>0</v>
      </c>
      <c r="Q475" s="23">
        <f t="shared" si="197"/>
        <v>0</v>
      </c>
      <c r="R475" s="23">
        <f t="shared" si="197"/>
        <v>0</v>
      </c>
      <c r="S475" s="27">
        <f t="shared" si="197"/>
        <v>0</v>
      </c>
      <c r="T475" s="17">
        <f t="shared" si="197"/>
        <v>0</v>
      </c>
      <c r="U475" s="43">
        <f t="shared" si="197"/>
        <v>0</v>
      </c>
      <c r="V475" s="17">
        <f t="shared" si="197"/>
        <v>0</v>
      </c>
      <c r="W475" s="17">
        <f t="shared" si="197"/>
        <v>0</v>
      </c>
      <c r="X475" s="45">
        <f t="shared" si="197"/>
        <v>0</v>
      </c>
      <c r="Y475" s="45">
        <f t="shared" si="197"/>
        <v>0</v>
      </c>
      <c r="Z475" s="45">
        <f t="shared" si="197"/>
        <v>0</v>
      </c>
      <c r="AA475" s="45">
        <f t="shared" si="197"/>
        <v>0</v>
      </c>
      <c r="AB475" s="45">
        <f t="shared" si="197"/>
        <v>0</v>
      </c>
      <c r="AC475" s="45">
        <f t="shared" si="197"/>
        <v>0</v>
      </c>
      <c r="AD475" s="45">
        <f t="shared" si="197"/>
        <v>0</v>
      </c>
      <c r="AE475" s="45">
        <f t="shared" si="197"/>
        <v>0</v>
      </c>
      <c r="AF475" s="45">
        <f t="shared" si="197"/>
        <v>0</v>
      </c>
      <c r="AG475" s="279">
        <f t="shared" si="197"/>
        <v>0</v>
      </c>
      <c r="AH475" s="279">
        <f t="shared" si="197"/>
        <v>751</v>
      </c>
      <c r="AI475" s="279">
        <f t="shared" si="197"/>
        <v>839</v>
      </c>
      <c r="AJ475" s="279">
        <f t="shared" si="197"/>
        <v>0</v>
      </c>
      <c r="AK475" s="279">
        <f t="shared" si="197"/>
        <v>0</v>
      </c>
      <c r="AL475" s="279">
        <f t="shared" si="197"/>
        <v>0</v>
      </c>
      <c r="AM475" s="279">
        <f t="shared" si="197"/>
        <v>0</v>
      </c>
      <c r="AN475" s="279">
        <f t="shared" si="197"/>
        <v>0</v>
      </c>
      <c r="AO475" s="279">
        <f t="shared" si="197"/>
        <v>0</v>
      </c>
      <c r="AP475" s="279">
        <f t="shared" si="197"/>
        <v>0</v>
      </c>
      <c r="AQ475" s="279">
        <f t="shared" si="197"/>
        <v>0</v>
      </c>
      <c r="AR475" s="279">
        <f t="shared" si="197"/>
        <v>0</v>
      </c>
      <c r="AS475" s="279">
        <f t="shared" si="197"/>
        <v>0</v>
      </c>
      <c r="AT475" s="279">
        <f t="shared" si="197"/>
        <v>0</v>
      </c>
      <c r="AU475" s="279">
        <f t="shared" si="197"/>
        <v>0</v>
      </c>
      <c r="AV475" s="279">
        <f t="shared" si="197"/>
        <v>0</v>
      </c>
      <c r="AW475" s="279">
        <f t="shared" si="197"/>
        <v>0</v>
      </c>
      <c r="AX475" s="279">
        <f t="shared" si="197"/>
        <v>0</v>
      </c>
      <c r="AY475" s="26">
        <f t="shared" si="197"/>
        <v>69</v>
      </c>
      <c r="AZ475" s="439">
        <f t="shared" si="197"/>
        <v>839</v>
      </c>
      <c r="BA475" s="281">
        <f>SUM(BA476:BA484)</f>
        <v>110</v>
      </c>
      <c r="BB475" s="282">
        <f t="shared" si="197"/>
        <v>73</v>
      </c>
      <c r="BC475" s="282">
        <f t="shared" si="197"/>
        <v>108</v>
      </c>
      <c r="BD475" s="282">
        <f t="shared" si="197"/>
        <v>48</v>
      </c>
      <c r="BE475" s="282">
        <f t="shared" si="197"/>
        <v>72</v>
      </c>
      <c r="BF475" s="282">
        <f t="shared" si="197"/>
        <v>81</v>
      </c>
      <c r="BG475" s="282">
        <f t="shared" si="197"/>
        <v>128</v>
      </c>
      <c r="BH475" s="282">
        <f t="shared" si="197"/>
        <v>54</v>
      </c>
      <c r="BI475" s="282">
        <f t="shared" si="197"/>
        <v>96</v>
      </c>
      <c r="BJ475" s="282">
        <f t="shared" si="197"/>
        <v>69</v>
      </c>
      <c r="BK475" s="282">
        <f t="shared" si="197"/>
        <v>0</v>
      </c>
      <c r="BL475" s="280">
        <f t="shared" si="197"/>
        <v>0</v>
      </c>
      <c r="BM475" s="281">
        <f t="shared" si="196"/>
        <v>1590</v>
      </c>
      <c r="BS475" s="3"/>
      <c r="BT475" s="3"/>
      <c r="BU475" s="3"/>
      <c r="BV475" s="3"/>
    </row>
    <row r="476" spans="1:74" ht="13.2" customHeight="1">
      <c r="A476" s="169" t="str">
        <f t="shared" ref="A476:A484" si="198">B$473&amp;B476</f>
        <v>E41</v>
      </c>
      <c r="B476" s="159" t="str">
        <f>$B$8</f>
        <v>1</v>
      </c>
      <c r="C476" s="568"/>
      <c r="D476" s="504"/>
      <c r="E476" s="505"/>
      <c r="F476" s="506"/>
      <c r="G476" s="213"/>
      <c r="H476" s="210"/>
      <c r="I476" s="127" t="str">
        <f>$I$8</f>
        <v>N.AMERICA</v>
      </c>
      <c r="J476" s="20"/>
      <c r="K476" s="20"/>
      <c r="L476" s="20"/>
      <c r="M476" s="20"/>
      <c r="N476" s="20"/>
      <c r="O476" s="28"/>
      <c r="P476" s="20"/>
      <c r="Q476" s="20"/>
      <c r="R476" s="20"/>
      <c r="S476" s="20"/>
      <c r="T476" s="20"/>
      <c r="U476" s="28"/>
      <c r="V476" s="20"/>
      <c r="W476" s="20"/>
      <c r="X476" s="20"/>
      <c r="Y476" s="20"/>
      <c r="Z476" s="21"/>
      <c r="AA476" s="21"/>
      <c r="AB476" s="21"/>
      <c r="AC476" s="21"/>
      <c r="AD476" s="21"/>
      <c r="AE476" s="21"/>
      <c r="AF476" s="21"/>
      <c r="AG476" s="248"/>
      <c r="AH476" s="248"/>
      <c r="AI476" s="248"/>
      <c r="AJ476" s="248"/>
      <c r="AK476" s="248"/>
      <c r="AL476" s="248"/>
      <c r="AM476" s="248"/>
      <c r="AN476" s="248"/>
      <c r="AO476" s="248"/>
      <c r="AP476" s="248"/>
      <c r="AQ476" s="248"/>
      <c r="AR476" s="248"/>
      <c r="AS476" s="248"/>
      <c r="AT476" s="248"/>
      <c r="AU476" s="248"/>
      <c r="AV476" s="248"/>
      <c r="AW476" s="248"/>
      <c r="AX476" s="248"/>
      <c r="AY476" s="430"/>
      <c r="AZ476" s="431"/>
      <c r="BA476" s="250"/>
      <c r="BB476" s="251"/>
      <c r="BC476" s="251"/>
      <c r="BD476" s="251"/>
      <c r="BE476" s="251"/>
      <c r="BF476" s="251"/>
      <c r="BG476" s="251"/>
      <c r="BH476" s="251"/>
      <c r="BI476" s="251"/>
      <c r="BJ476" s="251"/>
      <c r="BK476" s="251"/>
      <c r="BL476" s="249"/>
      <c r="BM476" s="283">
        <f t="shared" si="196"/>
        <v>0</v>
      </c>
      <c r="BS476" s="3"/>
      <c r="BT476" s="3"/>
      <c r="BU476" s="3"/>
      <c r="BV476" s="3"/>
    </row>
    <row r="477" spans="1:74" ht="13.2" customHeight="1">
      <c r="A477" s="169" t="str">
        <f t="shared" si="198"/>
        <v>E42</v>
      </c>
      <c r="B477" s="159" t="str">
        <f>$B$9</f>
        <v>2</v>
      </c>
      <c r="C477" s="568"/>
      <c r="D477" s="504"/>
      <c r="E477" s="505"/>
      <c r="F477" s="506"/>
      <c r="G477" s="213"/>
      <c r="H477" s="210"/>
      <c r="I477" s="122" t="str">
        <f>$I$9</f>
        <v>CS.AMERICA</v>
      </c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3"/>
      <c r="AA477" s="93"/>
      <c r="AB477" s="93"/>
      <c r="AC477" s="93"/>
      <c r="AD477" s="93"/>
      <c r="AE477" s="93"/>
      <c r="AF477" s="93"/>
      <c r="AG477" s="253"/>
      <c r="AH477" s="253"/>
      <c r="AI477" s="253"/>
      <c r="AJ477" s="253"/>
      <c r="AK477" s="253"/>
      <c r="AL477" s="253"/>
      <c r="AM477" s="253"/>
      <c r="AN477" s="253"/>
      <c r="AO477" s="253"/>
      <c r="AP477" s="253"/>
      <c r="AQ477" s="253"/>
      <c r="AR477" s="253"/>
      <c r="AS477" s="253"/>
      <c r="AT477" s="253"/>
      <c r="AU477" s="253"/>
      <c r="AV477" s="253"/>
      <c r="AW477" s="253"/>
      <c r="AX477" s="253"/>
      <c r="AY477" s="432"/>
      <c r="AZ477" s="433"/>
      <c r="BA477" s="255"/>
      <c r="BB477" s="256"/>
      <c r="BC477" s="256"/>
      <c r="BD477" s="256"/>
      <c r="BE477" s="256"/>
      <c r="BF477" s="256"/>
      <c r="BG477" s="256"/>
      <c r="BH477" s="256"/>
      <c r="BI477" s="256"/>
      <c r="BJ477" s="256"/>
      <c r="BK477" s="256"/>
      <c r="BL477" s="254"/>
      <c r="BM477" s="284">
        <f t="shared" si="196"/>
        <v>0</v>
      </c>
      <c r="BS477" s="3"/>
      <c r="BT477" s="3"/>
      <c r="BU477" s="3"/>
      <c r="BV477" s="3"/>
    </row>
    <row r="478" spans="1:74" ht="13.2" customHeight="1">
      <c r="A478" s="169" t="str">
        <f t="shared" si="198"/>
        <v>E43</v>
      </c>
      <c r="B478" s="159" t="str">
        <f>$B$10</f>
        <v>3</v>
      </c>
      <c r="C478" s="568"/>
      <c r="D478" s="504"/>
      <c r="E478" s="505"/>
      <c r="F478" s="506"/>
      <c r="G478" s="205"/>
      <c r="H478" s="498"/>
      <c r="I478" s="122" t="str">
        <f>$I$10</f>
        <v>Europe</v>
      </c>
      <c r="J478" s="92"/>
      <c r="K478" s="92"/>
      <c r="L478" s="92"/>
      <c r="M478" s="92"/>
      <c r="N478" s="92"/>
      <c r="O478" s="94"/>
      <c r="P478" s="92"/>
      <c r="Q478" s="92"/>
      <c r="R478" s="92"/>
      <c r="S478" s="92"/>
      <c r="T478" s="92"/>
      <c r="U478" s="94"/>
      <c r="V478" s="92"/>
      <c r="W478" s="92"/>
      <c r="X478" s="92"/>
      <c r="Y478" s="92"/>
      <c r="Z478" s="93"/>
      <c r="AA478" s="93"/>
      <c r="AB478" s="93"/>
      <c r="AC478" s="93"/>
      <c r="AD478" s="93"/>
      <c r="AE478" s="93"/>
      <c r="AF478" s="93"/>
      <c r="AG478" s="253"/>
      <c r="AH478" s="253">
        <v>751</v>
      </c>
      <c r="AI478" s="253">
        <v>839</v>
      </c>
      <c r="AJ478" s="253"/>
      <c r="AK478" s="253"/>
      <c r="AL478" s="253"/>
      <c r="AM478" s="253"/>
      <c r="AN478" s="253"/>
      <c r="AO478" s="253"/>
      <c r="AP478" s="253"/>
      <c r="AQ478" s="253"/>
      <c r="AR478" s="253"/>
      <c r="AS478" s="253"/>
      <c r="AT478" s="253"/>
      <c r="AU478" s="253"/>
      <c r="AV478" s="253"/>
      <c r="AW478" s="253"/>
      <c r="AX478" s="253"/>
      <c r="AY478" s="432">
        <v>69</v>
      </c>
      <c r="AZ478" s="433">
        <v>839</v>
      </c>
      <c r="BA478" s="255">
        <v>110</v>
      </c>
      <c r="BB478" s="256">
        <v>73</v>
      </c>
      <c r="BC478" s="256">
        <v>108</v>
      </c>
      <c r="BD478" s="256">
        <v>48</v>
      </c>
      <c r="BE478" s="256">
        <v>72</v>
      </c>
      <c r="BF478" s="256">
        <v>81</v>
      </c>
      <c r="BG478" s="256">
        <v>128</v>
      </c>
      <c r="BH478" s="256">
        <v>54</v>
      </c>
      <c r="BI478" s="256">
        <v>96</v>
      </c>
      <c r="BJ478" s="256">
        <v>69</v>
      </c>
      <c r="BK478" s="256"/>
      <c r="BL478" s="254"/>
      <c r="BM478" s="284">
        <f t="shared" si="196"/>
        <v>1590</v>
      </c>
      <c r="BS478" s="3"/>
      <c r="BT478" s="3"/>
      <c r="BU478" s="3"/>
      <c r="BV478" s="3"/>
    </row>
    <row r="479" spans="1:74" ht="13.2" customHeight="1">
      <c r="A479" s="169" t="str">
        <f t="shared" si="198"/>
        <v>E44</v>
      </c>
      <c r="B479" s="159" t="str">
        <f>$B$11</f>
        <v>4</v>
      </c>
      <c r="C479" s="568"/>
      <c r="D479" s="504"/>
      <c r="E479" s="505"/>
      <c r="F479" s="506"/>
      <c r="G479" s="211"/>
      <c r="H479" s="498"/>
      <c r="I479" s="122" t="str">
        <f>$I$11</f>
        <v>ASIA</v>
      </c>
      <c r="J479" s="92"/>
      <c r="K479" s="92"/>
      <c r="L479" s="92"/>
      <c r="M479" s="92"/>
      <c r="N479" s="92"/>
      <c r="O479" s="94"/>
      <c r="P479" s="92"/>
      <c r="Q479" s="92"/>
      <c r="R479" s="92"/>
      <c r="S479" s="92"/>
      <c r="T479" s="92"/>
      <c r="U479" s="94"/>
      <c r="V479" s="92"/>
      <c r="W479" s="92"/>
      <c r="X479" s="92"/>
      <c r="Y479" s="92"/>
      <c r="Z479" s="93"/>
      <c r="AA479" s="92"/>
      <c r="AB479" s="93"/>
      <c r="AC479" s="92"/>
      <c r="AD479" s="92"/>
      <c r="AE479" s="92"/>
      <c r="AF479" s="92"/>
      <c r="AG479" s="258"/>
      <c r="AH479" s="258"/>
      <c r="AI479" s="258"/>
      <c r="AJ479" s="258"/>
      <c r="AK479" s="258"/>
      <c r="AL479" s="258"/>
      <c r="AM479" s="258"/>
      <c r="AN479" s="258"/>
      <c r="AO479" s="258"/>
      <c r="AP479" s="258"/>
      <c r="AQ479" s="258"/>
      <c r="AR479" s="258"/>
      <c r="AS479" s="258"/>
      <c r="AT479" s="258"/>
      <c r="AU479" s="258"/>
      <c r="AV479" s="258"/>
      <c r="AW479" s="258"/>
      <c r="AX479" s="258"/>
      <c r="AY479" s="432"/>
      <c r="AZ479" s="433"/>
      <c r="BA479" s="255"/>
      <c r="BB479" s="256"/>
      <c r="BC479" s="256"/>
      <c r="BD479" s="256"/>
      <c r="BE479" s="256"/>
      <c r="BF479" s="256"/>
      <c r="BG479" s="256"/>
      <c r="BH479" s="256"/>
      <c r="BI479" s="256"/>
      <c r="BJ479" s="256"/>
      <c r="BK479" s="256"/>
      <c r="BL479" s="254"/>
      <c r="BM479" s="284">
        <f t="shared" si="196"/>
        <v>0</v>
      </c>
      <c r="BS479" s="3"/>
      <c r="BT479" s="3"/>
      <c r="BU479" s="3"/>
      <c r="BV479" s="3"/>
    </row>
    <row r="480" spans="1:74" ht="12.75" customHeight="1">
      <c r="A480" s="169" t="str">
        <f t="shared" si="198"/>
        <v>E4C</v>
      </c>
      <c r="B480" s="159" t="s">
        <v>204</v>
      </c>
      <c r="C480" s="568"/>
      <c r="D480" s="504"/>
      <c r="E480" s="505"/>
      <c r="F480" s="506"/>
      <c r="G480" s="211"/>
      <c r="H480" s="498"/>
      <c r="I480" s="122" t="s">
        <v>205</v>
      </c>
      <c r="J480" s="92"/>
      <c r="K480" s="92"/>
      <c r="L480" s="92"/>
      <c r="M480" s="92"/>
      <c r="N480" s="92"/>
      <c r="O480" s="94"/>
      <c r="P480" s="92"/>
      <c r="Q480" s="92"/>
      <c r="R480" s="92"/>
      <c r="S480" s="92"/>
      <c r="T480" s="92"/>
      <c r="U480" s="94"/>
      <c r="V480" s="92"/>
      <c r="W480" s="92"/>
      <c r="X480" s="92"/>
      <c r="Y480" s="92"/>
      <c r="Z480" s="93"/>
      <c r="AA480" s="92"/>
      <c r="AB480" s="93"/>
      <c r="AC480" s="92"/>
      <c r="AD480" s="92"/>
      <c r="AE480" s="92"/>
      <c r="AF480" s="92"/>
      <c r="AG480" s="258"/>
      <c r="AH480" s="258"/>
      <c r="AI480" s="258"/>
      <c r="AJ480" s="258"/>
      <c r="AK480" s="258"/>
      <c r="AL480" s="258"/>
      <c r="AM480" s="258"/>
      <c r="AN480" s="258"/>
      <c r="AO480" s="258"/>
      <c r="AP480" s="258"/>
      <c r="AQ480" s="258"/>
      <c r="AR480" s="258"/>
      <c r="AS480" s="258"/>
      <c r="AT480" s="258"/>
      <c r="AU480" s="258"/>
      <c r="AV480" s="258"/>
      <c r="AW480" s="258"/>
      <c r="AX480" s="258"/>
      <c r="AY480" s="432"/>
      <c r="AZ480" s="433"/>
      <c r="BA480" s="255"/>
      <c r="BB480" s="256"/>
      <c r="BC480" s="256"/>
      <c r="BD480" s="256"/>
      <c r="BE480" s="256"/>
      <c r="BF480" s="256"/>
      <c r="BG480" s="256"/>
      <c r="BH480" s="256"/>
      <c r="BI480" s="256"/>
      <c r="BJ480" s="256"/>
      <c r="BK480" s="256"/>
      <c r="BL480" s="254"/>
      <c r="BM480" s="255">
        <f>SUM(J480:AX480)</f>
        <v>0</v>
      </c>
      <c r="BS480" s="3"/>
      <c r="BT480" s="3"/>
      <c r="BU480" s="3"/>
      <c r="BV480" s="3"/>
    </row>
    <row r="481" spans="1:74" ht="13.2" customHeight="1">
      <c r="A481" s="169" t="str">
        <f t="shared" si="198"/>
        <v>E45</v>
      </c>
      <c r="B481" s="159" t="str">
        <f>$B$13</f>
        <v>5</v>
      </c>
      <c r="C481" s="568"/>
      <c r="D481" s="504"/>
      <c r="E481" s="505"/>
      <c r="F481" s="506"/>
      <c r="G481" s="213"/>
      <c r="H481" s="498"/>
      <c r="I481" s="122" t="str">
        <f>$I$13</f>
        <v>OCE</v>
      </c>
      <c r="J481" s="92"/>
      <c r="K481" s="92"/>
      <c r="L481" s="92"/>
      <c r="M481" s="92"/>
      <c r="N481" s="92"/>
      <c r="O481" s="94"/>
      <c r="P481" s="92"/>
      <c r="Q481" s="92"/>
      <c r="R481" s="92"/>
      <c r="S481" s="92"/>
      <c r="T481" s="92"/>
      <c r="U481" s="94"/>
      <c r="V481" s="92"/>
      <c r="W481" s="92"/>
      <c r="X481" s="92"/>
      <c r="Y481" s="92"/>
      <c r="Z481" s="93"/>
      <c r="AA481" s="92"/>
      <c r="AB481" s="93"/>
      <c r="AC481" s="92"/>
      <c r="AD481" s="92"/>
      <c r="AE481" s="92"/>
      <c r="AF481" s="92"/>
      <c r="AG481" s="258"/>
      <c r="AH481" s="258"/>
      <c r="AI481" s="258"/>
      <c r="AJ481" s="258"/>
      <c r="AK481" s="258"/>
      <c r="AL481" s="258"/>
      <c r="AM481" s="258"/>
      <c r="AN481" s="258"/>
      <c r="AO481" s="258"/>
      <c r="AP481" s="258"/>
      <c r="AQ481" s="258"/>
      <c r="AR481" s="258"/>
      <c r="AS481" s="258"/>
      <c r="AT481" s="258"/>
      <c r="AU481" s="258"/>
      <c r="AV481" s="258"/>
      <c r="AW481" s="258"/>
      <c r="AX481" s="258"/>
      <c r="AY481" s="432"/>
      <c r="AZ481" s="433"/>
      <c r="BA481" s="255"/>
      <c r="BB481" s="256"/>
      <c r="BC481" s="256"/>
      <c r="BD481" s="256"/>
      <c r="BE481" s="256"/>
      <c r="BF481" s="256"/>
      <c r="BG481" s="256"/>
      <c r="BH481" s="256"/>
      <c r="BI481" s="256"/>
      <c r="BJ481" s="256"/>
      <c r="BK481" s="256"/>
      <c r="BL481" s="254"/>
      <c r="BM481" s="284">
        <f t="shared" si="196"/>
        <v>0</v>
      </c>
      <c r="BS481" s="3"/>
      <c r="BT481" s="3"/>
      <c r="BU481" s="3"/>
      <c r="BV481" s="3"/>
    </row>
    <row r="482" spans="1:74" ht="12.75" customHeight="1">
      <c r="A482" s="169" t="str">
        <f t="shared" si="198"/>
        <v>E46</v>
      </c>
      <c r="B482" s="159" t="str">
        <f>$B$14</f>
        <v>6</v>
      </c>
      <c r="C482" s="568"/>
      <c r="D482" s="504"/>
      <c r="E482" s="505"/>
      <c r="F482" s="506"/>
      <c r="G482" s="213"/>
      <c r="H482" s="498"/>
      <c r="I482" s="122" t="str">
        <f>$I$14</f>
        <v>MIDDLE EAS</v>
      </c>
      <c r="J482" s="92"/>
      <c r="K482" s="92"/>
      <c r="L482" s="92"/>
      <c r="M482" s="92"/>
      <c r="N482" s="92"/>
      <c r="O482" s="94"/>
      <c r="P482" s="92"/>
      <c r="Q482" s="92"/>
      <c r="R482" s="92"/>
      <c r="S482" s="92"/>
      <c r="T482" s="92"/>
      <c r="U482" s="94"/>
      <c r="V482" s="92"/>
      <c r="W482" s="92"/>
      <c r="X482" s="92"/>
      <c r="Y482" s="92"/>
      <c r="Z482" s="93"/>
      <c r="AA482" s="92"/>
      <c r="AB482" s="93"/>
      <c r="AC482" s="92"/>
      <c r="AD482" s="92"/>
      <c r="AE482" s="92"/>
      <c r="AF482" s="92"/>
      <c r="AG482" s="258"/>
      <c r="AH482" s="258"/>
      <c r="AI482" s="258"/>
      <c r="AJ482" s="258"/>
      <c r="AK482" s="258"/>
      <c r="AL482" s="258"/>
      <c r="AM482" s="258"/>
      <c r="AN482" s="258"/>
      <c r="AO482" s="258"/>
      <c r="AP482" s="258"/>
      <c r="AQ482" s="258"/>
      <c r="AR482" s="258"/>
      <c r="AS482" s="258"/>
      <c r="AT482" s="258"/>
      <c r="AU482" s="258"/>
      <c r="AV482" s="258"/>
      <c r="AW482" s="258"/>
      <c r="AX482" s="258"/>
      <c r="AY482" s="432"/>
      <c r="AZ482" s="433"/>
      <c r="BA482" s="255"/>
      <c r="BB482" s="256"/>
      <c r="BC482" s="256"/>
      <c r="BD482" s="256"/>
      <c r="BE482" s="256"/>
      <c r="BF482" s="256"/>
      <c r="BG482" s="256"/>
      <c r="BH482" s="256"/>
      <c r="BI482" s="256"/>
      <c r="BJ482" s="256"/>
      <c r="BK482" s="256"/>
      <c r="BL482" s="254"/>
      <c r="BM482" s="284">
        <f t="shared" si="196"/>
        <v>0</v>
      </c>
      <c r="BS482" s="3"/>
      <c r="BT482" s="3"/>
      <c r="BU482" s="3"/>
      <c r="BV482" s="3"/>
    </row>
    <row r="483" spans="1:74" ht="12.75" customHeight="1">
      <c r="A483" s="169" t="str">
        <f t="shared" si="198"/>
        <v>E47</v>
      </c>
      <c r="B483" s="159" t="str">
        <f>$B$15</f>
        <v>7</v>
      </c>
      <c r="C483" s="568"/>
      <c r="D483" s="504"/>
      <c r="E483" s="505"/>
      <c r="F483" s="506"/>
      <c r="G483" s="213"/>
      <c r="H483" s="498"/>
      <c r="I483" s="122" t="str">
        <f>$I$15</f>
        <v xml:space="preserve">AFRICA   </v>
      </c>
      <c r="J483" s="92"/>
      <c r="K483" s="92"/>
      <c r="L483" s="92"/>
      <c r="M483" s="92"/>
      <c r="N483" s="92"/>
      <c r="O483" s="94"/>
      <c r="P483" s="92"/>
      <c r="Q483" s="92"/>
      <c r="R483" s="92"/>
      <c r="S483" s="92"/>
      <c r="T483" s="92"/>
      <c r="U483" s="94"/>
      <c r="V483" s="92"/>
      <c r="W483" s="92"/>
      <c r="X483" s="92"/>
      <c r="Y483" s="92"/>
      <c r="Z483" s="93"/>
      <c r="AA483" s="92"/>
      <c r="AB483" s="93"/>
      <c r="AC483" s="92"/>
      <c r="AD483" s="92"/>
      <c r="AE483" s="92"/>
      <c r="AF483" s="92"/>
      <c r="AG483" s="258"/>
      <c r="AH483" s="258"/>
      <c r="AI483" s="258"/>
      <c r="AJ483" s="258"/>
      <c r="AK483" s="258"/>
      <c r="AL483" s="258"/>
      <c r="AM483" s="258"/>
      <c r="AN483" s="258"/>
      <c r="AO483" s="258"/>
      <c r="AP483" s="258"/>
      <c r="AQ483" s="258"/>
      <c r="AR483" s="258"/>
      <c r="AS483" s="258"/>
      <c r="AT483" s="258"/>
      <c r="AU483" s="258"/>
      <c r="AV483" s="258"/>
      <c r="AW483" s="258"/>
      <c r="AX483" s="258"/>
      <c r="AY483" s="432"/>
      <c r="AZ483" s="433"/>
      <c r="BA483" s="255"/>
      <c r="BB483" s="256"/>
      <c r="BC483" s="256"/>
      <c r="BD483" s="256"/>
      <c r="BE483" s="256"/>
      <c r="BF483" s="256"/>
      <c r="BG483" s="256"/>
      <c r="BH483" s="256"/>
      <c r="BI483" s="256"/>
      <c r="BJ483" s="256"/>
      <c r="BK483" s="256"/>
      <c r="BL483" s="254"/>
      <c r="BM483" s="284">
        <f t="shared" si="196"/>
        <v>0</v>
      </c>
      <c r="BS483" s="3"/>
      <c r="BT483" s="3"/>
      <c r="BU483" s="3"/>
      <c r="BV483" s="3"/>
    </row>
    <row r="484" spans="1:74" ht="12.75" customHeight="1" thickBot="1">
      <c r="A484" s="169" t="str">
        <f t="shared" si="198"/>
        <v>E4Z</v>
      </c>
      <c r="B484" s="159" t="str">
        <f>$B$16</f>
        <v>Z</v>
      </c>
      <c r="C484" s="568"/>
      <c r="D484" s="504"/>
      <c r="E484" s="505"/>
      <c r="F484" s="506"/>
      <c r="G484" s="208"/>
      <c r="H484" s="499"/>
      <c r="I484" s="128" t="str">
        <f>$I$16</f>
        <v>Others</v>
      </c>
      <c r="J484" s="90"/>
      <c r="K484" s="90"/>
      <c r="L484" s="90"/>
      <c r="M484" s="90"/>
      <c r="N484" s="90"/>
      <c r="O484" s="102"/>
      <c r="P484" s="90"/>
      <c r="Q484" s="90"/>
      <c r="R484" s="90"/>
      <c r="S484" s="90"/>
      <c r="T484" s="90"/>
      <c r="U484" s="102"/>
      <c r="V484" s="90"/>
      <c r="W484" s="90"/>
      <c r="X484" s="90"/>
      <c r="Y484" s="90"/>
      <c r="Z484" s="91"/>
      <c r="AA484" s="90"/>
      <c r="AB484" s="91"/>
      <c r="AC484" s="90"/>
      <c r="AD484" s="90"/>
      <c r="AE484" s="90"/>
      <c r="AF484" s="90"/>
      <c r="AG484" s="259"/>
      <c r="AH484" s="259"/>
      <c r="AI484" s="259"/>
      <c r="AJ484" s="259"/>
      <c r="AK484" s="259"/>
      <c r="AL484" s="259"/>
      <c r="AM484" s="259"/>
      <c r="AN484" s="259"/>
      <c r="AO484" s="259"/>
      <c r="AP484" s="259"/>
      <c r="AQ484" s="259"/>
      <c r="AR484" s="259"/>
      <c r="AS484" s="259"/>
      <c r="AT484" s="259"/>
      <c r="AU484" s="259"/>
      <c r="AV484" s="259"/>
      <c r="AW484" s="259"/>
      <c r="AX484" s="259"/>
      <c r="AY484" s="434"/>
      <c r="AZ484" s="435"/>
      <c r="BA484" s="262"/>
      <c r="BB484" s="263"/>
      <c r="BC484" s="263"/>
      <c r="BD484" s="263"/>
      <c r="BE484" s="263"/>
      <c r="BF484" s="263"/>
      <c r="BG484" s="263"/>
      <c r="BH484" s="263"/>
      <c r="BI484" s="263"/>
      <c r="BJ484" s="263"/>
      <c r="BK484" s="263"/>
      <c r="BL484" s="261"/>
      <c r="BM484" s="285">
        <f t="shared" si="196"/>
        <v>0</v>
      </c>
      <c r="BS484" s="3"/>
      <c r="BT484" s="3"/>
      <c r="BU484" s="3"/>
      <c r="BV484" s="3"/>
    </row>
    <row r="485" spans="1:74" ht="13.2" customHeight="1">
      <c r="A485" s="157" t="s">
        <v>10</v>
      </c>
      <c r="B485" s="168" t="s">
        <v>223</v>
      </c>
      <c r="C485" s="568"/>
      <c r="D485" s="500" t="s">
        <v>634</v>
      </c>
      <c r="E485" s="501"/>
      <c r="F485" s="503"/>
      <c r="G485" s="486" t="s">
        <v>64</v>
      </c>
      <c r="H485" s="487"/>
      <c r="I485" s="487"/>
      <c r="J485" s="24">
        <f t="shared" ref="J485:AZ485" si="199">J486+J487</f>
        <v>0</v>
      </c>
      <c r="K485" s="24">
        <f t="shared" si="199"/>
        <v>0</v>
      </c>
      <c r="L485" s="24">
        <f t="shared" si="199"/>
        <v>0</v>
      </c>
      <c r="M485" s="24">
        <f t="shared" si="199"/>
        <v>0</v>
      </c>
      <c r="N485" s="24">
        <f t="shared" si="199"/>
        <v>0</v>
      </c>
      <c r="O485" s="24">
        <f t="shared" si="199"/>
        <v>0</v>
      </c>
      <c r="P485" s="24">
        <f t="shared" si="199"/>
        <v>0</v>
      </c>
      <c r="Q485" s="24">
        <f t="shared" si="199"/>
        <v>0</v>
      </c>
      <c r="R485" s="24">
        <f t="shared" si="199"/>
        <v>0</v>
      </c>
      <c r="S485" s="25">
        <f t="shared" si="199"/>
        <v>0</v>
      </c>
      <c r="T485" s="24">
        <f t="shared" si="199"/>
        <v>0</v>
      </c>
      <c r="U485" s="44">
        <f t="shared" si="199"/>
        <v>0</v>
      </c>
      <c r="V485" s="24">
        <f t="shared" si="199"/>
        <v>0</v>
      </c>
      <c r="W485" s="24">
        <f t="shared" si="199"/>
        <v>0</v>
      </c>
      <c r="X485" s="27">
        <f t="shared" si="199"/>
        <v>0</v>
      </c>
      <c r="Y485" s="27">
        <f t="shared" si="199"/>
        <v>0</v>
      </c>
      <c r="Z485" s="27">
        <f t="shared" si="199"/>
        <v>0</v>
      </c>
      <c r="AA485" s="27">
        <f t="shared" si="199"/>
        <v>0</v>
      </c>
      <c r="AB485" s="27">
        <f t="shared" si="199"/>
        <v>0</v>
      </c>
      <c r="AC485" s="24">
        <f t="shared" si="199"/>
        <v>0</v>
      </c>
      <c r="AD485" s="24">
        <f t="shared" si="199"/>
        <v>0</v>
      </c>
      <c r="AE485" s="24">
        <f t="shared" si="199"/>
        <v>0</v>
      </c>
      <c r="AF485" s="24">
        <f t="shared" si="199"/>
        <v>0</v>
      </c>
      <c r="AG485" s="275">
        <f t="shared" si="199"/>
        <v>0</v>
      </c>
      <c r="AH485" s="275">
        <f t="shared" si="199"/>
        <v>117</v>
      </c>
      <c r="AI485" s="275">
        <f t="shared" si="199"/>
        <v>2429</v>
      </c>
      <c r="AJ485" s="275">
        <f t="shared" si="199"/>
        <v>0</v>
      </c>
      <c r="AK485" s="275">
        <f t="shared" si="199"/>
        <v>0</v>
      </c>
      <c r="AL485" s="275">
        <f t="shared" si="199"/>
        <v>0</v>
      </c>
      <c r="AM485" s="275">
        <f t="shared" si="199"/>
        <v>0</v>
      </c>
      <c r="AN485" s="275">
        <f t="shared" si="199"/>
        <v>0</v>
      </c>
      <c r="AO485" s="275">
        <f t="shared" si="199"/>
        <v>0</v>
      </c>
      <c r="AP485" s="275">
        <f t="shared" si="199"/>
        <v>0</v>
      </c>
      <c r="AQ485" s="275">
        <f t="shared" si="199"/>
        <v>0</v>
      </c>
      <c r="AR485" s="275">
        <f t="shared" si="199"/>
        <v>0</v>
      </c>
      <c r="AS485" s="275">
        <f t="shared" si="199"/>
        <v>0</v>
      </c>
      <c r="AT485" s="275">
        <f t="shared" si="199"/>
        <v>0</v>
      </c>
      <c r="AU485" s="275">
        <f t="shared" si="199"/>
        <v>0</v>
      </c>
      <c r="AV485" s="275">
        <f t="shared" si="199"/>
        <v>0</v>
      </c>
      <c r="AW485" s="275">
        <f t="shared" si="199"/>
        <v>0</v>
      </c>
      <c r="AX485" s="275">
        <f t="shared" si="199"/>
        <v>0</v>
      </c>
      <c r="AY485" s="52">
        <f t="shared" si="199"/>
        <v>363</v>
      </c>
      <c r="AZ485" s="438">
        <f t="shared" si="199"/>
        <v>2429</v>
      </c>
      <c r="BA485" s="277">
        <f>BA486+BA487</f>
        <v>152</v>
      </c>
      <c r="BB485" s="277">
        <f t="shared" ref="BB485:BK485" si="200">BB486+BB487</f>
        <v>91</v>
      </c>
      <c r="BC485" s="277">
        <f t="shared" si="200"/>
        <v>283</v>
      </c>
      <c r="BD485" s="277">
        <f t="shared" si="200"/>
        <v>304</v>
      </c>
      <c r="BE485" s="277">
        <f t="shared" si="200"/>
        <v>154</v>
      </c>
      <c r="BF485" s="277">
        <f t="shared" si="200"/>
        <v>266</v>
      </c>
      <c r="BG485" s="277">
        <f t="shared" si="200"/>
        <v>177</v>
      </c>
      <c r="BH485" s="277">
        <f t="shared" si="200"/>
        <v>273</v>
      </c>
      <c r="BI485" s="277">
        <f t="shared" si="200"/>
        <v>366</v>
      </c>
      <c r="BJ485" s="277">
        <f t="shared" si="200"/>
        <v>363</v>
      </c>
      <c r="BK485" s="277">
        <f t="shared" si="200"/>
        <v>0</v>
      </c>
      <c r="BL485" s="277">
        <f>BL486+BL487</f>
        <v>0</v>
      </c>
      <c r="BM485" s="277">
        <f t="shared" si="196"/>
        <v>2546</v>
      </c>
      <c r="BS485" s="3"/>
      <c r="BT485" s="3"/>
      <c r="BU485" s="3"/>
      <c r="BV485" s="3"/>
    </row>
    <row r="486" spans="1:74" ht="13.2" customHeight="1">
      <c r="A486" s="169" t="str">
        <f>B$473&amp;B486</f>
        <v>E49</v>
      </c>
      <c r="B486" s="159" t="str">
        <f>$B$6</f>
        <v>9</v>
      </c>
      <c r="C486" s="568"/>
      <c r="D486" s="504"/>
      <c r="E486" s="505"/>
      <c r="F486" s="506"/>
      <c r="G486" s="210"/>
      <c r="H486" s="488" t="s">
        <v>63</v>
      </c>
      <c r="I486" s="489"/>
      <c r="J486" s="12"/>
      <c r="K486" s="12"/>
      <c r="L486" s="12"/>
      <c r="M486" s="12"/>
      <c r="N486" s="12"/>
      <c r="O486" s="13"/>
      <c r="P486" s="12"/>
      <c r="Q486" s="12"/>
      <c r="R486" s="12"/>
      <c r="S486" s="12"/>
      <c r="T486" s="12"/>
      <c r="U486" s="13"/>
      <c r="V486" s="12"/>
      <c r="W486" s="12"/>
      <c r="X486" s="12"/>
      <c r="Y486" s="12"/>
      <c r="Z486" s="14"/>
      <c r="AA486" s="14"/>
      <c r="AB486" s="14"/>
      <c r="AC486" s="14"/>
      <c r="AD486" s="14"/>
      <c r="AE486" s="14"/>
      <c r="AF486" s="14"/>
      <c r="AG486" s="244"/>
      <c r="AH486" s="244"/>
      <c r="AI486" s="244"/>
      <c r="AJ486" s="244"/>
      <c r="AK486" s="244"/>
      <c r="AL486" s="244"/>
      <c r="AM486" s="244"/>
      <c r="AN486" s="244"/>
      <c r="AO486" s="244"/>
      <c r="AP486" s="244"/>
      <c r="AQ486" s="244"/>
      <c r="AR486" s="244"/>
      <c r="AS486" s="244"/>
      <c r="AT486" s="244"/>
      <c r="AU486" s="244"/>
      <c r="AV486" s="244"/>
      <c r="AW486" s="244"/>
      <c r="AX486" s="245"/>
      <c r="AY486" s="436"/>
      <c r="AZ486" s="437"/>
      <c r="BA486" s="267"/>
      <c r="BB486" s="268"/>
      <c r="BC486" s="268"/>
      <c r="BD486" s="268"/>
      <c r="BE486" s="268"/>
      <c r="BF486" s="268"/>
      <c r="BG486" s="268"/>
      <c r="BH486" s="268"/>
      <c r="BI486" s="268"/>
      <c r="BJ486" s="268"/>
      <c r="BK486" s="268"/>
      <c r="BL486" s="266"/>
      <c r="BM486" s="272"/>
      <c r="BS486" s="3"/>
      <c r="BT486" s="3"/>
      <c r="BU486" s="3"/>
      <c r="BV486" s="3"/>
    </row>
    <row r="487" spans="1:74" ht="12.75" customHeight="1">
      <c r="A487" s="169"/>
      <c r="C487" s="568"/>
      <c r="D487" s="504"/>
      <c r="E487" s="505"/>
      <c r="F487" s="506"/>
      <c r="G487" s="211"/>
      <c r="H487" s="490" t="s">
        <v>62</v>
      </c>
      <c r="I487" s="491"/>
      <c r="J487" s="23">
        <f t="shared" ref="J487:AZ487" si="201">SUM(J488:J496)</f>
        <v>0</v>
      </c>
      <c r="K487" s="23">
        <f t="shared" si="201"/>
        <v>0</v>
      </c>
      <c r="L487" s="23">
        <f t="shared" si="201"/>
        <v>0</v>
      </c>
      <c r="M487" s="23">
        <f t="shared" si="201"/>
        <v>0</v>
      </c>
      <c r="N487" s="23">
        <f t="shared" si="201"/>
        <v>0</v>
      </c>
      <c r="O487" s="23">
        <f t="shared" si="201"/>
        <v>0</v>
      </c>
      <c r="P487" s="23">
        <f t="shared" si="201"/>
        <v>0</v>
      </c>
      <c r="Q487" s="23">
        <f t="shared" si="201"/>
        <v>0</v>
      </c>
      <c r="R487" s="23">
        <f t="shared" si="201"/>
        <v>0</v>
      </c>
      <c r="S487" s="27">
        <f t="shared" si="201"/>
        <v>0</v>
      </c>
      <c r="T487" s="17">
        <f t="shared" si="201"/>
        <v>0</v>
      </c>
      <c r="U487" s="43">
        <f t="shared" si="201"/>
        <v>0</v>
      </c>
      <c r="V487" s="17">
        <f t="shared" si="201"/>
        <v>0</v>
      </c>
      <c r="W487" s="17">
        <f t="shared" si="201"/>
        <v>0</v>
      </c>
      <c r="X487" s="45">
        <f t="shared" si="201"/>
        <v>0</v>
      </c>
      <c r="Y487" s="45">
        <f t="shared" si="201"/>
        <v>0</v>
      </c>
      <c r="Z487" s="45">
        <f t="shared" si="201"/>
        <v>0</v>
      </c>
      <c r="AA487" s="45">
        <f t="shared" si="201"/>
        <v>0</v>
      </c>
      <c r="AB487" s="45">
        <f t="shared" si="201"/>
        <v>0</v>
      </c>
      <c r="AC487" s="45">
        <f t="shared" si="201"/>
        <v>0</v>
      </c>
      <c r="AD487" s="45">
        <f t="shared" si="201"/>
        <v>0</v>
      </c>
      <c r="AE487" s="45">
        <f t="shared" si="201"/>
        <v>0</v>
      </c>
      <c r="AF487" s="45">
        <f t="shared" si="201"/>
        <v>0</v>
      </c>
      <c r="AG487" s="279">
        <f t="shared" si="201"/>
        <v>0</v>
      </c>
      <c r="AH487" s="279">
        <f t="shared" si="201"/>
        <v>117</v>
      </c>
      <c r="AI487" s="279">
        <f t="shared" si="201"/>
        <v>2429</v>
      </c>
      <c r="AJ487" s="279">
        <f t="shared" si="201"/>
        <v>0</v>
      </c>
      <c r="AK487" s="279">
        <f t="shared" si="201"/>
        <v>0</v>
      </c>
      <c r="AL487" s="279">
        <f t="shared" si="201"/>
        <v>0</v>
      </c>
      <c r="AM487" s="279">
        <f t="shared" si="201"/>
        <v>0</v>
      </c>
      <c r="AN487" s="279">
        <f t="shared" si="201"/>
        <v>0</v>
      </c>
      <c r="AO487" s="279">
        <f t="shared" si="201"/>
        <v>0</v>
      </c>
      <c r="AP487" s="279">
        <f t="shared" si="201"/>
        <v>0</v>
      </c>
      <c r="AQ487" s="279">
        <f t="shared" si="201"/>
        <v>0</v>
      </c>
      <c r="AR487" s="279">
        <f t="shared" si="201"/>
        <v>0</v>
      </c>
      <c r="AS487" s="279">
        <f t="shared" si="201"/>
        <v>0</v>
      </c>
      <c r="AT487" s="279">
        <f t="shared" si="201"/>
        <v>0</v>
      </c>
      <c r="AU487" s="279">
        <f t="shared" si="201"/>
        <v>0</v>
      </c>
      <c r="AV487" s="279">
        <f t="shared" si="201"/>
        <v>0</v>
      </c>
      <c r="AW487" s="279">
        <f t="shared" si="201"/>
        <v>0</v>
      </c>
      <c r="AX487" s="279">
        <f t="shared" si="201"/>
        <v>0</v>
      </c>
      <c r="AY487" s="26">
        <f t="shared" si="201"/>
        <v>363</v>
      </c>
      <c r="AZ487" s="439">
        <f t="shared" si="201"/>
        <v>2429</v>
      </c>
      <c r="BA487" s="281">
        <f>SUM(BA488:BA496)</f>
        <v>152</v>
      </c>
      <c r="BB487" s="281">
        <f t="shared" ref="BB487:BL487" si="202">SUM(BB488:BB496)</f>
        <v>91</v>
      </c>
      <c r="BC487" s="281">
        <f t="shared" si="202"/>
        <v>283</v>
      </c>
      <c r="BD487" s="281">
        <f t="shared" si="202"/>
        <v>304</v>
      </c>
      <c r="BE487" s="281">
        <f t="shared" si="202"/>
        <v>154</v>
      </c>
      <c r="BF487" s="281">
        <f t="shared" si="202"/>
        <v>266</v>
      </c>
      <c r="BG487" s="281">
        <f t="shared" si="202"/>
        <v>177</v>
      </c>
      <c r="BH487" s="281">
        <f t="shared" si="202"/>
        <v>273</v>
      </c>
      <c r="BI487" s="281">
        <f t="shared" si="202"/>
        <v>366</v>
      </c>
      <c r="BJ487" s="281">
        <f t="shared" si="202"/>
        <v>363</v>
      </c>
      <c r="BK487" s="281">
        <f t="shared" si="202"/>
        <v>0</v>
      </c>
      <c r="BL487" s="281">
        <f t="shared" si="202"/>
        <v>0</v>
      </c>
      <c r="BM487" s="281">
        <f>SUM(J487:AX487)</f>
        <v>2546</v>
      </c>
      <c r="BS487" s="3"/>
      <c r="BT487" s="3"/>
      <c r="BU487" s="3"/>
      <c r="BV487" s="3"/>
    </row>
    <row r="488" spans="1:74" ht="13.2" customHeight="1">
      <c r="A488" s="169" t="str">
        <f t="shared" ref="A488:A496" si="203">B$473&amp;B488</f>
        <v>E41</v>
      </c>
      <c r="B488" s="159" t="str">
        <f>$B$8</f>
        <v>1</v>
      </c>
      <c r="C488" s="568"/>
      <c r="D488" s="504"/>
      <c r="E488" s="505"/>
      <c r="F488" s="506"/>
      <c r="G488" s="213"/>
      <c r="H488" s="210"/>
      <c r="I488" s="127" t="str">
        <f>$I$8</f>
        <v>N.AMERICA</v>
      </c>
      <c r="J488" s="20"/>
      <c r="K488" s="20"/>
      <c r="L488" s="20"/>
      <c r="M488" s="20"/>
      <c r="N488" s="20"/>
      <c r="O488" s="28"/>
      <c r="P488" s="20"/>
      <c r="Q488" s="20"/>
      <c r="R488" s="20"/>
      <c r="S488" s="20"/>
      <c r="T488" s="20"/>
      <c r="U488" s="28"/>
      <c r="V488" s="20"/>
      <c r="W488" s="20"/>
      <c r="X488" s="20"/>
      <c r="Y488" s="20"/>
      <c r="Z488" s="21"/>
      <c r="AA488" s="21"/>
      <c r="AB488" s="21"/>
      <c r="AC488" s="21"/>
      <c r="AD488" s="21"/>
      <c r="AE488" s="21"/>
      <c r="AF488" s="21"/>
      <c r="AG488" s="248"/>
      <c r="AH488" s="248"/>
      <c r="AI488" s="248"/>
      <c r="AJ488" s="248"/>
      <c r="AK488" s="248"/>
      <c r="AL488" s="248"/>
      <c r="AM488" s="248"/>
      <c r="AN488" s="248"/>
      <c r="AO488" s="248"/>
      <c r="AP488" s="248"/>
      <c r="AQ488" s="248"/>
      <c r="AR488" s="248"/>
      <c r="AS488" s="248"/>
      <c r="AT488" s="248"/>
      <c r="AU488" s="248"/>
      <c r="AV488" s="248"/>
      <c r="AW488" s="248"/>
      <c r="AX488" s="248"/>
      <c r="AY488" s="430"/>
      <c r="AZ488" s="431"/>
      <c r="BA488" s="250"/>
      <c r="BB488" s="251"/>
      <c r="BC488" s="251"/>
      <c r="BD488" s="251"/>
      <c r="BE488" s="251"/>
      <c r="BF488" s="251"/>
      <c r="BG488" s="251"/>
      <c r="BH488" s="251"/>
      <c r="BI488" s="251"/>
      <c r="BJ488" s="251"/>
      <c r="BK488" s="251"/>
      <c r="BL488" s="249"/>
      <c r="BM488" s="283"/>
      <c r="BS488" s="3"/>
      <c r="BT488" s="3"/>
      <c r="BU488" s="3"/>
      <c r="BV488" s="3"/>
    </row>
    <row r="489" spans="1:74" ht="13.2" customHeight="1">
      <c r="A489" s="169" t="str">
        <f t="shared" si="203"/>
        <v>E42</v>
      </c>
      <c r="B489" s="159" t="str">
        <f>$B$9</f>
        <v>2</v>
      </c>
      <c r="C489" s="568"/>
      <c r="D489" s="504"/>
      <c r="E489" s="505"/>
      <c r="F489" s="506"/>
      <c r="G489" s="213"/>
      <c r="H489" s="210"/>
      <c r="I489" s="122" t="str">
        <f>$I$9</f>
        <v>CS.AMERICA</v>
      </c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3"/>
      <c r="AA489" s="93"/>
      <c r="AB489" s="93"/>
      <c r="AC489" s="93"/>
      <c r="AD489" s="93"/>
      <c r="AE489" s="93"/>
      <c r="AF489" s="93"/>
      <c r="AG489" s="253"/>
      <c r="AH489" s="253"/>
      <c r="AI489" s="253"/>
      <c r="AJ489" s="253"/>
      <c r="AK489" s="253"/>
      <c r="AL489" s="253"/>
      <c r="AM489" s="253"/>
      <c r="AN489" s="253"/>
      <c r="AO489" s="253"/>
      <c r="AP489" s="253"/>
      <c r="AQ489" s="253"/>
      <c r="AR489" s="253"/>
      <c r="AS489" s="253"/>
      <c r="AT489" s="253"/>
      <c r="AU489" s="253"/>
      <c r="AV489" s="253"/>
      <c r="AW489" s="253"/>
      <c r="AX489" s="253"/>
      <c r="AY489" s="432"/>
      <c r="AZ489" s="433"/>
      <c r="BA489" s="255"/>
      <c r="BB489" s="256"/>
      <c r="BC489" s="256"/>
      <c r="BD489" s="256"/>
      <c r="BE489" s="256"/>
      <c r="BF489" s="256"/>
      <c r="BG489" s="256"/>
      <c r="BH489" s="256"/>
      <c r="BI489" s="256"/>
      <c r="BJ489" s="256"/>
      <c r="BK489" s="256"/>
      <c r="BL489" s="254"/>
      <c r="BM489" s="284"/>
      <c r="BS489" s="3"/>
      <c r="BT489" s="3"/>
      <c r="BU489" s="3"/>
      <c r="BV489" s="3"/>
    </row>
    <row r="490" spans="1:74" ht="13.2" customHeight="1">
      <c r="A490" s="169" t="str">
        <f t="shared" si="203"/>
        <v>E43</v>
      </c>
      <c r="B490" s="159" t="str">
        <f>$B$10</f>
        <v>3</v>
      </c>
      <c r="C490" s="568"/>
      <c r="D490" s="504"/>
      <c r="E490" s="505"/>
      <c r="F490" s="506"/>
      <c r="G490" s="205"/>
      <c r="H490" s="498"/>
      <c r="I490" s="122" t="str">
        <f>$I$10</f>
        <v>Europe</v>
      </c>
      <c r="J490" s="92"/>
      <c r="K490" s="92"/>
      <c r="L490" s="92"/>
      <c r="M490" s="92"/>
      <c r="N490" s="92"/>
      <c r="O490" s="94"/>
      <c r="P490" s="92"/>
      <c r="Q490" s="92"/>
      <c r="R490" s="92"/>
      <c r="S490" s="92"/>
      <c r="T490" s="92"/>
      <c r="U490" s="94"/>
      <c r="V490" s="92"/>
      <c r="W490" s="92"/>
      <c r="X490" s="92"/>
      <c r="Y490" s="92"/>
      <c r="Z490" s="93"/>
      <c r="AA490" s="93"/>
      <c r="AB490" s="93"/>
      <c r="AC490" s="93"/>
      <c r="AD490" s="93"/>
      <c r="AE490" s="93"/>
      <c r="AF490" s="93"/>
      <c r="AG490" s="253"/>
      <c r="AH490" s="253">
        <v>117</v>
      </c>
      <c r="AI490" s="253">
        <v>2429</v>
      </c>
      <c r="AJ490" s="253"/>
      <c r="AK490" s="253"/>
      <c r="AL490" s="253"/>
      <c r="AM490" s="253"/>
      <c r="AN490" s="253"/>
      <c r="AO490" s="253"/>
      <c r="AP490" s="253"/>
      <c r="AQ490" s="253"/>
      <c r="AR490" s="253"/>
      <c r="AS490" s="253"/>
      <c r="AT490" s="253"/>
      <c r="AU490" s="253"/>
      <c r="AV490" s="253"/>
      <c r="AW490" s="253"/>
      <c r="AX490" s="253"/>
      <c r="AY490" s="432">
        <v>363</v>
      </c>
      <c r="AZ490" s="433">
        <v>2429</v>
      </c>
      <c r="BA490" s="255">
        <v>152</v>
      </c>
      <c r="BB490" s="256">
        <v>91</v>
      </c>
      <c r="BC490" s="256">
        <v>283</v>
      </c>
      <c r="BD490" s="256">
        <v>304</v>
      </c>
      <c r="BE490" s="256">
        <v>154</v>
      </c>
      <c r="BF490" s="256">
        <v>266</v>
      </c>
      <c r="BG490" s="256">
        <v>177</v>
      </c>
      <c r="BH490" s="256">
        <v>273</v>
      </c>
      <c r="BI490" s="256">
        <v>366</v>
      </c>
      <c r="BJ490" s="256">
        <v>363</v>
      </c>
      <c r="BK490" s="256"/>
      <c r="BL490" s="254"/>
      <c r="BM490" s="284">
        <f>SUM(J490:AX490)</f>
        <v>2546</v>
      </c>
      <c r="BS490" s="3"/>
      <c r="BT490" s="3"/>
      <c r="BU490" s="3"/>
      <c r="BV490" s="3"/>
    </row>
    <row r="491" spans="1:74" ht="13.2" customHeight="1">
      <c r="A491" s="169" t="str">
        <f t="shared" si="203"/>
        <v>E44</v>
      </c>
      <c r="B491" s="159" t="str">
        <f>$B$11</f>
        <v>4</v>
      </c>
      <c r="C491" s="568"/>
      <c r="D491" s="504"/>
      <c r="E491" s="505"/>
      <c r="F491" s="506"/>
      <c r="G491" s="211"/>
      <c r="H491" s="498"/>
      <c r="I491" s="122" t="str">
        <f>$I$11</f>
        <v>ASIA</v>
      </c>
      <c r="J491" s="92"/>
      <c r="K491" s="92"/>
      <c r="L491" s="92"/>
      <c r="M491" s="92"/>
      <c r="N491" s="92"/>
      <c r="O491" s="94"/>
      <c r="P491" s="92"/>
      <c r="Q491" s="92"/>
      <c r="R491" s="92"/>
      <c r="S491" s="92"/>
      <c r="T491" s="92"/>
      <c r="U491" s="94"/>
      <c r="V491" s="92"/>
      <c r="W491" s="92"/>
      <c r="X491" s="92"/>
      <c r="Y491" s="92"/>
      <c r="Z491" s="93"/>
      <c r="AA491" s="92"/>
      <c r="AB491" s="93"/>
      <c r="AC491" s="92"/>
      <c r="AD491" s="92"/>
      <c r="AE491" s="92"/>
      <c r="AF491" s="92"/>
      <c r="AG491" s="258"/>
      <c r="AH491" s="258"/>
      <c r="AI491" s="258"/>
      <c r="AJ491" s="258"/>
      <c r="AK491" s="258"/>
      <c r="AL491" s="258"/>
      <c r="AM491" s="258"/>
      <c r="AN491" s="258"/>
      <c r="AO491" s="258"/>
      <c r="AP491" s="258"/>
      <c r="AQ491" s="258"/>
      <c r="AR491" s="258"/>
      <c r="AS491" s="258"/>
      <c r="AT491" s="258"/>
      <c r="AU491" s="258"/>
      <c r="AV491" s="258"/>
      <c r="AW491" s="258"/>
      <c r="AX491" s="258"/>
      <c r="AY491" s="432"/>
      <c r="AZ491" s="433"/>
      <c r="BA491" s="255"/>
      <c r="BB491" s="256"/>
      <c r="BC491" s="256"/>
      <c r="BD491" s="256"/>
      <c r="BE491" s="256"/>
      <c r="BF491" s="256"/>
      <c r="BG491" s="256"/>
      <c r="BH491" s="256"/>
      <c r="BI491" s="256"/>
      <c r="BJ491" s="256"/>
      <c r="BK491" s="256"/>
      <c r="BL491" s="254"/>
      <c r="BM491" s="284"/>
      <c r="BS491" s="3"/>
      <c r="BT491" s="3"/>
      <c r="BU491" s="3"/>
      <c r="BV491" s="3"/>
    </row>
    <row r="492" spans="1:74" ht="12.75" customHeight="1">
      <c r="A492" s="169" t="str">
        <f t="shared" si="203"/>
        <v>E4C</v>
      </c>
      <c r="B492" s="159" t="s">
        <v>204</v>
      </c>
      <c r="C492" s="568"/>
      <c r="D492" s="504"/>
      <c r="E492" s="505"/>
      <c r="F492" s="506"/>
      <c r="G492" s="211"/>
      <c r="H492" s="498"/>
      <c r="I492" s="122" t="s">
        <v>205</v>
      </c>
      <c r="J492" s="92"/>
      <c r="K492" s="92"/>
      <c r="L492" s="92"/>
      <c r="M492" s="92"/>
      <c r="N492" s="92"/>
      <c r="O492" s="94"/>
      <c r="P492" s="92"/>
      <c r="Q492" s="92"/>
      <c r="R492" s="92"/>
      <c r="S492" s="92"/>
      <c r="T492" s="92"/>
      <c r="U492" s="94"/>
      <c r="V492" s="92"/>
      <c r="W492" s="92"/>
      <c r="X492" s="92"/>
      <c r="Y492" s="92"/>
      <c r="Z492" s="93"/>
      <c r="AA492" s="92"/>
      <c r="AB492" s="93"/>
      <c r="AC492" s="92"/>
      <c r="AD492" s="92"/>
      <c r="AE492" s="92"/>
      <c r="AF492" s="92"/>
      <c r="AG492" s="258"/>
      <c r="AH492" s="258"/>
      <c r="AI492" s="258"/>
      <c r="AJ492" s="258"/>
      <c r="AK492" s="258"/>
      <c r="AL492" s="258"/>
      <c r="AM492" s="258"/>
      <c r="AN492" s="258"/>
      <c r="AO492" s="258"/>
      <c r="AP492" s="258"/>
      <c r="AQ492" s="258"/>
      <c r="AR492" s="258"/>
      <c r="AS492" s="258"/>
      <c r="AT492" s="258"/>
      <c r="AU492" s="258"/>
      <c r="AV492" s="258"/>
      <c r="AW492" s="258"/>
      <c r="AX492" s="258"/>
      <c r="AY492" s="432"/>
      <c r="AZ492" s="433"/>
      <c r="BA492" s="255"/>
      <c r="BB492" s="256"/>
      <c r="BC492" s="256"/>
      <c r="BD492" s="256"/>
      <c r="BE492" s="256"/>
      <c r="BF492" s="256"/>
      <c r="BG492" s="256"/>
      <c r="BH492" s="256"/>
      <c r="BI492" s="256"/>
      <c r="BJ492" s="256"/>
      <c r="BK492" s="256"/>
      <c r="BL492" s="254"/>
      <c r="BM492" s="255"/>
      <c r="BS492" s="3"/>
      <c r="BT492" s="3"/>
      <c r="BU492" s="3"/>
      <c r="BV492" s="3"/>
    </row>
    <row r="493" spans="1:74" ht="13.2" customHeight="1">
      <c r="A493" s="169" t="str">
        <f t="shared" si="203"/>
        <v>E45</v>
      </c>
      <c r="B493" s="159" t="str">
        <f>$B$13</f>
        <v>5</v>
      </c>
      <c r="C493" s="568"/>
      <c r="D493" s="504"/>
      <c r="E493" s="505"/>
      <c r="F493" s="506"/>
      <c r="G493" s="213"/>
      <c r="H493" s="498"/>
      <c r="I493" s="122" t="str">
        <f>$I$13</f>
        <v>OCE</v>
      </c>
      <c r="J493" s="92"/>
      <c r="K493" s="92"/>
      <c r="L493" s="92"/>
      <c r="M493" s="92"/>
      <c r="N493" s="92"/>
      <c r="O493" s="94"/>
      <c r="P493" s="92"/>
      <c r="Q493" s="92"/>
      <c r="R493" s="92"/>
      <c r="S493" s="92"/>
      <c r="T493" s="92"/>
      <c r="U493" s="94"/>
      <c r="V493" s="92"/>
      <c r="W493" s="92"/>
      <c r="X493" s="92"/>
      <c r="Y493" s="92"/>
      <c r="Z493" s="93"/>
      <c r="AA493" s="92"/>
      <c r="AB493" s="93"/>
      <c r="AC493" s="92"/>
      <c r="AD493" s="92"/>
      <c r="AE493" s="92"/>
      <c r="AF493" s="92"/>
      <c r="AG493" s="258"/>
      <c r="AH493" s="258"/>
      <c r="AI493" s="258"/>
      <c r="AJ493" s="258"/>
      <c r="AK493" s="258"/>
      <c r="AL493" s="258"/>
      <c r="AM493" s="258"/>
      <c r="AN493" s="258"/>
      <c r="AO493" s="258"/>
      <c r="AP493" s="258"/>
      <c r="AQ493" s="258"/>
      <c r="AR493" s="258"/>
      <c r="AS493" s="258"/>
      <c r="AT493" s="258"/>
      <c r="AU493" s="258"/>
      <c r="AV493" s="258"/>
      <c r="AW493" s="258"/>
      <c r="AX493" s="258"/>
      <c r="AY493" s="432"/>
      <c r="AZ493" s="433"/>
      <c r="BA493" s="255"/>
      <c r="BB493" s="256"/>
      <c r="BC493" s="256"/>
      <c r="BD493" s="256"/>
      <c r="BE493" s="256"/>
      <c r="BF493" s="256"/>
      <c r="BG493" s="256"/>
      <c r="BH493" s="256"/>
      <c r="BI493" s="256"/>
      <c r="BJ493" s="256"/>
      <c r="BK493" s="256"/>
      <c r="BL493" s="254"/>
      <c r="BM493" s="284"/>
      <c r="BS493" s="3"/>
      <c r="BT493" s="3"/>
      <c r="BU493" s="3"/>
      <c r="BV493" s="3"/>
    </row>
    <row r="494" spans="1:74" ht="12.75" customHeight="1">
      <c r="A494" s="169" t="str">
        <f t="shared" si="203"/>
        <v>E46</v>
      </c>
      <c r="B494" s="159" t="str">
        <f>$B$14</f>
        <v>6</v>
      </c>
      <c r="C494" s="568"/>
      <c r="D494" s="504"/>
      <c r="E494" s="505"/>
      <c r="F494" s="506"/>
      <c r="G494" s="213"/>
      <c r="H494" s="498"/>
      <c r="I494" s="122" t="str">
        <f>$I$14</f>
        <v>MIDDLE EAS</v>
      </c>
      <c r="J494" s="92"/>
      <c r="K494" s="92"/>
      <c r="L494" s="92"/>
      <c r="M494" s="92"/>
      <c r="N494" s="92"/>
      <c r="O494" s="94"/>
      <c r="P494" s="92"/>
      <c r="Q494" s="92"/>
      <c r="R494" s="92"/>
      <c r="S494" s="92"/>
      <c r="T494" s="92"/>
      <c r="U494" s="94"/>
      <c r="V494" s="92"/>
      <c r="W494" s="92"/>
      <c r="X494" s="92"/>
      <c r="Y494" s="92"/>
      <c r="Z494" s="93"/>
      <c r="AA494" s="92"/>
      <c r="AB494" s="93"/>
      <c r="AC494" s="92"/>
      <c r="AD494" s="92"/>
      <c r="AE494" s="92"/>
      <c r="AF494" s="92"/>
      <c r="AG494" s="258"/>
      <c r="AH494" s="258"/>
      <c r="AI494" s="258"/>
      <c r="AJ494" s="258"/>
      <c r="AK494" s="258"/>
      <c r="AL494" s="258"/>
      <c r="AM494" s="258"/>
      <c r="AN494" s="258"/>
      <c r="AO494" s="258"/>
      <c r="AP494" s="258"/>
      <c r="AQ494" s="258"/>
      <c r="AR494" s="258"/>
      <c r="AS494" s="258"/>
      <c r="AT494" s="258"/>
      <c r="AU494" s="258"/>
      <c r="AV494" s="258"/>
      <c r="AW494" s="258"/>
      <c r="AX494" s="258"/>
      <c r="AY494" s="432"/>
      <c r="AZ494" s="433"/>
      <c r="BA494" s="255"/>
      <c r="BB494" s="256"/>
      <c r="BC494" s="256"/>
      <c r="BD494" s="256"/>
      <c r="BE494" s="256"/>
      <c r="BF494" s="256"/>
      <c r="BG494" s="256"/>
      <c r="BH494" s="256"/>
      <c r="BI494" s="256"/>
      <c r="BJ494" s="256"/>
      <c r="BK494" s="256"/>
      <c r="BL494" s="254"/>
      <c r="BM494" s="284"/>
      <c r="BS494" s="3"/>
      <c r="BT494" s="3"/>
      <c r="BU494" s="3"/>
      <c r="BV494" s="3"/>
    </row>
    <row r="495" spans="1:74" ht="12.75" customHeight="1">
      <c r="A495" s="169" t="str">
        <f t="shared" si="203"/>
        <v>E47</v>
      </c>
      <c r="B495" s="159" t="str">
        <f>$B$15</f>
        <v>7</v>
      </c>
      <c r="C495" s="568"/>
      <c r="D495" s="504"/>
      <c r="E495" s="505"/>
      <c r="F495" s="506"/>
      <c r="G495" s="213"/>
      <c r="H495" s="498"/>
      <c r="I495" s="122" t="str">
        <f>$I$15</f>
        <v xml:space="preserve">AFRICA   </v>
      </c>
      <c r="J495" s="92"/>
      <c r="K495" s="92"/>
      <c r="L495" s="92"/>
      <c r="M495" s="92"/>
      <c r="N495" s="92"/>
      <c r="O495" s="94"/>
      <c r="P495" s="92"/>
      <c r="Q495" s="92"/>
      <c r="R495" s="92"/>
      <c r="S495" s="92"/>
      <c r="T495" s="92"/>
      <c r="U495" s="94"/>
      <c r="V495" s="92"/>
      <c r="W495" s="92"/>
      <c r="X495" s="92"/>
      <c r="Y495" s="92"/>
      <c r="Z495" s="93"/>
      <c r="AA495" s="92"/>
      <c r="AB495" s="93"/>
      <c r="AC495" s="92"/>
      <c r="AD495" s="92"/>
      <c r="AE495" s="92"/>
      <c r="AF495" s="92"/>
      <c r="AG495" s="258"/>
      <c r="AH495" s="258"/>
      <c r="AI495" s="258"/>
      <c r="AJ495" s="258"/>
      <c r="AK495" s="258"/>
      <c r="AL495" s="258"/>
      <c r="AM495" s="258"/>
      <c r="AN495" s="258"/>
      <c r="AO495" s="258"/>
      <c r="AP495" s="258"/>
      <c r="AQ495" s="258"/>
      <c r="AR495" s="258"/>
      <c r="AS495" s="258"/>
      <c r="AT495" s="258"/>
      <c r="AU495" s="258"/>
      <c r="AV495" s="258"/>
      <c r="AW495" s="258"/>
      <c r="AX495" s="258"/>
      <c r="AY495" s="432"/>
      <c r="AZ495" s="433"/>
      <c r="BA495" s="255"/>
      <c r="BB495" s="256"/>
      <c r="BC495" s="256"/>
      <c r="BD495" s="256"/>
      <c r="BE495" s="256"/>
      <c r="BF495" s="256"/>
      <c r="BG495" s="256"/>
      <c r="BH495" s="256"/>
      <c r="BI495" s="256"/>
      <c r="BJ495" s="256"/>
      <c r="BK495" s="256"/>
      <c r="BL495" s="254"/>
      <c r="BM495" s="284"/>
      <c r="BS495" s="3"/>
      <c r="BT495" s="3"/>
      <c r="BU495" s="3"/>
      <c r="BV495" s="3"/>
    </row>
    <row r="496" spans="1:74" ht="12.75" customHeight="1" thickBot="1">
      <c r="A496" s="169" t="str">
        <f t="shared" si="203"/>
        <v>E4Z</v>
      </c>
      <c r="B496" s="159" t="str">
        <f>$B$16</f>
        <v>Z</v>
      </c>
      <c r="C496" s="568"/>
      <c r="D496" s="504"/>
      <c r="E496" s="505"/>
      <c r="F496" s="506"/>
      <c r="G496" s="208"/>
      <c r="H496" s="499"/>
      <c r="I496" s="128" t="str">
        <f>$I$16</f>
        <v>Others</v>
      </c>
      <c r="J496" s="90"/>
      <c r="K496" s="90"/>
      <c r="L496" s="90"/>
      <c r="M496" s="90"/>
      <c r="N496" s="90"/>
      <c r="O496" s="102"/>
      <c r="P496" s="90"/>
      <c r="Q496" s="90"/>
      <c r="R496" s="90"/>
      <c r="S496" s="90"/>
      <c r="T496" s="90"/>
      <c r="U496" s="102"/>
      <c r="V496" s="90"/>
      <c r="W496" s="90"/>
      <c r="X496" s="90"/>
      <c r="Y496" s="90"/>
      <c r="Z496" s="91"/>
      <c r="AA496" s="90"/>
      <c r="AB496" s="91"/>
      <c r="AC496" s="90"/>
      <c r="AD496" s="90"/>
      <c r="AE496" s="90"/>
      <c r="AF496" s="90"/>
      <c r="AG496" s="259"/>
      <c r="AH496" s="259"/>
      <c r="AI496" s="259"/>
      <c r="AJ496" s="259"/>
      <c r="AK496" s="259"/>
      <c r="AL496" s="259"/>
      <c r="AM496" s="259"/>
      <c r="AN496" s="259"/>
      <c r="AO496" s="259"/>
      <c r="AP496" s="259"/>
      <c r="AQ496" s="259"/>
      <c r="AR496" s="259"/>
      <c r="AS496" s="259"/>
      <c r="AT496" s="259"/>
      <c r="AU496" s="259"/>
      <c r="AV496" s="259"/>
      <c r="AW496" s="259"/>
      <c r="AX496" s="259"/>
      <c r="AY496" s="434"/>
      <c r="AZ496" s="435"/>
      <c r="BA496" s="262"/>
      <c r="BB496" s="263"/>
      <c r="BC496" s="263"/>
      <c r="BD496" s="263"/>
      <c r="BE496" s="263"/>
      <c r="BF496" s="263"/>
      <c r="BG496" s="263"/>
      <c r="BH496" s="263"/>
      <c r="BI496" s="263"/>
      <c r="BJ496" s="263"/>
      <c r="BK496" s="263"/>
      <c r="BL496" s="261"/>
      <c r="BM496" s="285"/>
      <c r="BS496" s="3"/>
      <c r="BT496" s="3"/>
      <c r="BU496" s="3"/>
      <c r="BV496" s="3"/>
    </row>
    <row r="497" spans="1:74" ht="13.2" customHeight="1">
      <c r="A497" s="157" t="s">
        <v>10</v>
      </c>
      <c r="B497" s="168" t="s">
        <v>223</v>
      </c>
      <c r="C497" s="568"/>
      <c r="D497" s="500" t="s">
        <v>635</v>
      </c>
      <c r="E497" s="501"/>
      <c r="F497" s="503"/>
      <c r="G497" s="486" t="s">
        <v>64</v>
      </c>
      <c r="H497" s="487"/>
      <c r="I497" s="487"/>
      <c r="J497" s="24">
        <f t="shared" ref="J497:AZ497" si="204">J498+J499</f>
        <v>0</v>
      </c>
      <c r="K497" s="24">
        <f t="shared" si="204"/>
        <v>0</v>
      </c>
      <c r="L497" s="24">
        <f t="shared" si="204"/>
        <v>0</v>
      </c>
      <c r="M497" s="24">
        <f t="shared" si="204"/>
        <v>0</v>
      </c>
      <c r="N497" s="24">
        <f t="shared" si="204"/>
        <v>0</v>
      </c>
      <c r="O497" s="24">
        <f t="shared" si="204"/>
        <v>0</v>
      </c>
      <c r="P497" s="24">
        <f t="shared" si="204"/>
        <v>0</v>
      </c>
      <c r="Q497" s="24">
        <f t="shared" si="204"/>
        <v>0</v>
      </c>
      <c r="R497" s="24">
        <f t="shared" si="204"/>
        <v>0</v>
      </c>
      <c r="S497" s="25">
        <f t="shared" si="204"/>
        <v>0</v>
      </c>
      <c r="T497" s="24">
        <f t="shared" si="204"/>
        <v>0</v>
      </c>
      <c r="U497" s="44">
        <f t="shared" si="204"/>
        <v>0</v>
      </c>
      <c r="V497" s="24">
        <f t="shared" si="204"/>
        <v>0</v>
      </c>
      <c r="W497" s="24">
        <f t="shared" si="204"/>
        <v>0</v>
      </c>
      <c r="X497" s="27">
        <f t="shared" si="204"/>
        <v>0</v>
      </c>
      <c r="Y497" s="27">
        <f t="shared" si="204"/>
        <v>0</v>
      </c>
      <c r="Z497" s="27">
        <f t="shared" si="204"/>
        <v>0</v>
      </c>
      <c r="AA497" s="27">
        <f t="shared" si="204"/>
        <v>0</v>
      </c>
      <c r="AB497" s="27">
        <f t="shared" si="204"/>
        <v>0</v>
      </c>
      <c r="AC497" s="24">
        <f t="shared" si="204"/>
        <v>0</v>
      </c>
      <c r="AD497" s="24">
        <f t="shared" si="204"/>
        <v>0</v>
      </c>
      <c r="AE497" s="24">
        <f t="shared" si="204"/>
        <v>0</v>
      </c>
      <c r="AF497" s="24">
        <f t="shared" si="204"/>
        <v>0</v>
      </c>
      <c r="AG497" s="275">
        <f t="shared" si="204"/>
        <v>0</v>
      </c>
      <c r="AH497" s="275">
        <f t="shared" si="204"/>
        <v>9</v>
      </c>
      <c r="AI497" s="275">
        <f t="shared" si="204"/>
        <v>347</v>
      </c>
      <c r="AJ497" s="275">
        <f t="shared" si="204"/>
        <v>0</v>
      </c>
      <c r="AK497" s="275">
        <f t="shared" si="204"/>
        <v>0</v>
      </c>
      <c r="AL497" s="275">
        <f t="shared" si="204"/>
        <v>0</v>
      </c>
      <c r="AM497" s="275">
        <f t="shared" si="204"/>
        <v>0</v>
      </c>
      <c r="AN497" s="275">
        <f t="shared" si="204"/>
        <v>0</v>
      </c>
      <c r="AO497" s="275">
        <f t="shared" si="204"/>
        <v>0</v>
      </c>
      <c r="AP497" s="275">
        <f t="shared" si="204"/>
        <v>0</v>
      </c>
      <c r="AQ497" s="275">
        <f t="shared" si="204"/>
        <v>0</v>
      </c>
      <c r="AR497" s="275">
        <f t="shared" si="204"/>
        <v>0</v>
      </c>
      <c r="AS497" s="275">
        <f t="shared" si="204"/>
        <v>0</v>
      </c>
      <c r="AT497" s="275">
        <f t="shared" si="204"/>
        <v>0</v>
      </c>
      <c r="AU497" s="275">
        <f t="shared" si="204"/>
        <v>0</v>
      </c>
      <c r="AV497" s="275">
        <f t="shared" si="204"/>
        <v>0</v>
      </c>
      <c r="AW497" s="275">
        <f t="shared" si="204"/>
        <v>0</v>
      </c>
      <c r="AX497" s="275">
        <f t="shared" si="204"/>
        <v>0</v>
      </c>
      <c r="AY497" s="52">
        <f t="shared" si="204"/>
        <v>70</v>
      </c>
      <c r="AZ497" s="438">
        <f t="shared" si="204"/>
        <v>347</v>
      </c>
      <c r="BA497" s="277">
        <f>BA498+BA499</f>
        <v>15</v>
      </c>
      <c r="BB497" s="277">
        <f t="shared" ref="BB497:BJ497" si="205">BB498+BB499</f>
        <v>9</v>
      </c>
      <c r="BC497" s="277">
        <f t="shared" si="205"/>
        <v>43</v>
      </c>
      <c r="BD497" s="277">
        <f t="shared" si="205"/>
        <v>21</v>
      </c>
      <c r="BE497" s="277">
        <f t="shared" si="205"/>
        <v>23</v>
      </c>
      <c r="BF497" s="277">
        <f t="shared" si="205"/>
        <v>35</v>
      </c>
      <c r="BG497" s="277">
        <f t="shared" si="205"/>
        <v>37</v>
      </c>
      <c r="BH497" s="277">
        <f t="shared" si="205"/>
        <v>46</v>
      </c>
      <c r="BI497" s="277">
        <f t="shared" si="205"/>
        <v>48</v>
      </c>
      <c r="BJ497" s="277">
        <f t="shared" si="205"/>
        <v>70</v>
      </c>
      <c r="BK497" s="277">
        <f>BK498+BK499</f>
        <v>0</v>
      </c>
      <c r="BL497" s="277">
        <f>BL498+BL499</f>
        <v>0</v>
      </c>
      <c r="BM497" s="277">
        <f>SUM(J497:AX497)</f>
        <v>356</v>
      </c>
      <c r="BS497" s="3"/>
      <c r="BT497" s="3"/>
      <c r="BU497" s="3"/>
      <c r="BV497" s="3"/>
    </row>
    <row r="498" spans="1:74" ht="13.2" customHeight="1">
      <c r="A498" s="169" t="str">
        <f>B$473&amp;B498</f>
        <v>E49</v>
      </c>
      <c r="B498" s="159" t="str">
        <f>$B$6</f>
        <v>9</v>
      </c>
      <c r="C498" s="568"/>
      <c r="D498" s="504"/>
      <c r="E498" s="505"/>
      <c r="F498" s="506"/>
      <c r="G498" s="210"/>
      <c r="H498" s="488" t="s">
        <v>63</v>
      </c>
      <c r="I498" s="489"/>
      <c r="J498" s="12"/>
      <c r="K498" s="12"/>
      <c r="L498" s="12"/>
      <c r="M498" s="12"/>
      <c r="N498" s="12"/>
      <c r="O498" s="13"/>
      <c r="P498" s="12"/>
      <c r="Q498" s="12"/>
      <c r="R498" s="12"/>
      <c r="S498" s="12"/>
      <c r="T498" s="12"/>
      <c r="U498" s="13"/>
      <c r="V498" s="12"/>
      <c r="W498" s="12"/>
      <c r="X498" s="12"/>
      <c r="Y498" s="12"/>
      <c r="Z498" s="14"/>
      <c r="AA498" s="14"/>
      <c r="AB498" s="14"/>
      <c r="AC498" s="14"/>
      <c r="AD498" s="14"/>
      <c r="AE498" s="14"/>
      <c r="AF498" s="14"/>
      <c r="AG498" s="244"/>
      <c r="AH498" s="244"/>
      <c r="AI498" s="244"/>
      <c r="AJ498" s="244"/>
      <c r="AK498" s="244"/>
      <c r="AL498" s="244"/>
      <c r="AM498" s="244"/>
      <c r="AN498" s="244"/>
      <c r="AO498" s="244"/>
      <c r="AP498" s="244"/>
      <c r="AQ498" s="244"/>
      <c r="AR498" s="244"/>
      <c r="AS498" s="244"/>
      <c r="AT498" s="244"/>
      <c r="AU498" s="244"/>
      <c r="AV498" s="244"/>
      <c r="AW498" s="244"/>
      <c r="AX498" s="245"/>
      <c r="AY498" s="436"/>
      <c r="AZ498" s="437"/>
      <c r="BA498" s="267"/>
      <c r="BB498" s="268"/>
      <c r="BC498" s="268"/>
      <c r="BD498" s="268"/>
      <c r="BE498" s="268"/>
      <c r="BF498" s="268"/>
      <c r="BG498" s="268"/>
      <c r="BH498" s="268"/>
      <c r="BI498" s="268"/>
      <c r="BJ498" s="268"/>
      <c r="BK498" s="268"/>
      <c r="BL498" s="266"/>
      <c r="BM498" s="272"/>
      <c r="BS498" s="3"/>
      <c r="BT498" s="3"/>
      <c r="BU498" s="3"/>
      <c r="BV498" s="3"/>
    </row>
    <row r="499" spans="1:74" ht="12.75" customHeight="1">
      <c r="A499" s="169"/>
      <c r="C499" s="568"/>
      <c r="D499" s="504"/>
      <c r="E499" s="505"/>
      <c r="F499" s="506"/>
      <c r="G499" s="211"/>
      <c r="H499" s="490" t="s">
        <v>62</v>
      </c>
      <c r="I499" s="491"/>
      <c r="J499" s="23">
        <f t="shared" ref="J499:AZ499" si="206">SUM(J500:J508)</f>
        <v>0</v>
      </c>
      <c r="K499" s="23">
        <f t="shared" si="206"/>
        <v>0</v>
      </c>
      <c r="L499" s="23">
        <f t="shared" si="206"/>
        <v>0</v>
      </c>
      <c r="M499" s="23">
        <f t="shared" si="206"/>
        <v>0</v>
      </c>
      <c r="N499" s="23">
        <f t="shared" si="206"/>
        <v>0</v>
      </c>
      <c r="O499" s="23">
        <f t="shared" si="206"/>
        <v>0</v>
      </c>
      <c r="P499" s="23">
        <f t="shared" si="206"/>
        <v>0</v>
      </c>
      <c r="Q499" s="23">
        <f t="shared" si="206"/>
        <v>0</v>
      </c>
      <c r="R499" s="23">
        <f t="shared" si="206"/>
        <v>0</v>
      </c>
      <c r="S499" s="27">
        <f t="shared" si="206"/>
        <v>0</v>
      </c>
      <c r="T499" s="17">
        <f t="shared" si="206"/>
        <v>0</v>
      </c>
      <c r="U499" s="43">
        <f t="shared" si="206"/>
        <v>0</v>
      </c>
      <c r="V499" s="17">
        <f t="shared" si="206"/>
        <v>0</v>
      </c>
      <c r="W499" s="17">
        <f t="shared" si="206"/>
        <v>0</v>
      </c>
      <c r="X499" s="45">
        <f t="shared" si="206"/>
        <v>0</v>
      </c>
      <c r="Y499" s="45">
        <f t="shared" si="206"/>
        <v>0</v>
      </c>
      <c r="Z499" s="45">
        <f t="shared" si="206"/>
        <v>0</v>
      </c>
      <c r="AA499" s="45">
        <f t="shared" si="206"/>
        <v>0</v>
      </c>
      <c r="AB499" s="45">
        <f t="shared" si="206"/>
        <v>0</v>
      </c>
      <c r="AC499" s="45">
        <f t="shared" si="206"/>
        <v>0</v>
      </c>
      <c r="AD499" s="45">
        <f t="shared" si="206"/>
        <v>0</v>
      </c>
      <c r="AE499" s="45">
        <f t="shared" si="206"/>
        <v>0</v>
      </c>
      <c r="AF499" s="45">
        <f t="shared" si="206"/>
        <v>0</v>
      </c>
      <c r="AG499" s="279">
        <f t="shared" si="206"/>
        <v>0</v>
      </c>
      <c r="AH499" s="279">
        <f t="shared" si="206"/>
        <v>9</v>
      </c>
      <c r="AI499" s="279">
        <f t="shared" si="206"/>
        <v>347</v>
      </c>
      <c r="AJ499" s="279">
        <f t="shared" si="206"/>
        <v>0</v>
      </c>
      <c r="AK499" s="279">
        <f t="shared" si="206"/>
        <v>0</v>
      </c>
      <c r="AL499" s="279">
        <f t="shared" si="206"/>
        <v>0</v>
      </c>
      <c r="AM499" s="279">
        <f t="shared" si="206"/>
        <v>0</v>
      </c>
      <c r="AN499" s="279">
        <f t="shared" si="206"/>
        <v>0</v>
      </c>
      <c r="AO499" s="279">
        <f t="shared" si="206"/>
        <v>0</v>
      </c>
      <c r="AP499" s="279">
        <f t="shared" si="206"/>
        <v>0</v>
      </c>
      <c r="AQ499" s="279">
        <f t="shared" si="206"/>
        <v>0</v>
      </c>
      <c r="AR499" s="279">
        <f t="shared" si="206"/>
        <v>0</v>
      </c>
      <c r="AS499" s="279">
        <f t="shared" si="206"/>
        <v>0</v>
      </c>
      <c r="AT499" s="279">
        <f t="shared" si="206"/>
        <v>0</v>
      </c>
      <c r="AU499" s="279">
        <f t="shared" si="206"/>
        <v>0</v>
      </c>
      <c r="AV499" s="279">
        <f t="shared" si="206"/>
        <v>0</v>
      </c>
      <c r="AW499" s="279">
        <f t="shared" si="206"/>
        <v>0</v>
      </c>
      <c r="AX499" s="279">
        <f t="shared" si="206"/>
        <v>0</v>
      </c>
      <c r="AY499" s="26">
        <f t="shared" si="206"/>
        <v>70</v>
      </c>
      <c r="AZ499" s="439">
        <f t="shared" si="206"/>
        <v>347</v>
      </c>
      <c r="BA499" s="281">
        <f>SUM(BA500:BA508)</f>
        <v>15</v>
      </c>
      <c r="BB499" s="281">
        <f t="shared" ref="BB499:BL499" si="207">SUM(BB500:BB508)</f>
        <v>9</v>
      </c>
      <c r="BC499" s="281">
        <f t="shared" si="207"/>
        <v>43</v>
      </c>
      <c r="BD499" s="281">
        <f t="shared" si="207"/>
        <v>21</v>
      </c>
      <c r="BE499" s="281">
        <f t="shared" si="207"/>
        <v>23</v>
      </c>
      <c r="BF499" s="281">
        <f t="shared" si="207"/>
        <v>35</v>
      </c>
      <c r="BG499" s="281">
        <f t="shared" si="207"/>
        <v>37</v>
      </c>
      <c r="BH499" s="281">
        <f t="shared" si="207"/>
        <v>46</v>
      </c>
      <c r="BI499" s="281">
        <f t="shared" si="207"/>
        <v>48</v>
      </c>
      <c r="BJ499" s="281">
        <f t="shared" si="207"/>
        <v>70</v>
      </c>
      <c r="BK499" s="281">
        <f t="shared" si="207"/>
        <v>0</v>
      </c>
      <c r="BL499" s="281">
        <f t="shared" si="207"/>
        <v>0</v>
      </c>
      <c r="BM499" s="281">
        <f>SUM(J499:AX499)</f>
        <v>356</v>
      </c>
      <c r="BS499" s="3"/>
      <c r="BT499" s="3"/>
      <c r="BU499" s="3"/>
      <c r="BV499" s="3"/>
    </row>
    <row r="500" spans="1:74" ht="13.2" customHeight="1">
      <c r="A500" s="169" t="str">
        <f t="shared" ref="A500:A508" si="208">B$473&amp;B500</f>
        <v>E41</v>
      </c>
      <c r="B500" s="159" t="str">
        <f>$B$8</f>
        <v>1</v>
      </c>
      <c r="C500" s="568"/>
      <c r="D500" s="504"/>
      <c r="E500" s="505"/>
      <c r="F500" s="506"/>
      <c r="G500" s="213"/>
      <c r="H500" s="210"/>
      <c r="I500" s="127" t="str">
        <f>$I$8</f>
        <v>N.AMERICA</v>
      </c>
      <c r="J500" s="20"/>
      <c r="K500" s="20"/>
      <c r="L500" s="20"/>
      <c r="M500" s="20"/>
      <c r="N500" s="20"/>
      <c r="O500" s="28"/>
      <c r="P500" s="20"/>
      <c r="Q500" s="20"/>
      <c r="R500" s="20"/>
      <c r="S500" s="20"/>
      <c r="T500" s="20"/>
      <c r="U500" s="28"/>
      <c r="V500" s="20"/>
      <c r="W500" s="20"/>
      <c r="X500" s="20"/>
      <c r="Y500" s="20"/>
      <c r="Z500" s="21"/>
      <c r="AA500" s="21"/>
      <c r="AB500" s="21"/>
      <c r="AC500" s="21"/>
      <c r="AD500" s="21"/>
      <c r="AE500" s="21"/>
      <c r="AF500" s="21"/>
      <c r="AG500" s="248"/>
      <c r="AH500" s="248"/>
      <c r="AI500" s="248"/>
      <c r="AJ500" s="248"/>
      <c r="AK500" s="248"/>
      <c r="AL500" s="248"/>
      <c r="AM500" s="248"/>
      <c r="AN500" s="248"/>
      <c r="AO500" s="248"/>
      <c r="AP500" s="248"/>
      <c r="AQ500" s="248"/>
      <c r="AR500" s="248"/>
      <c r="AS500" s="248"/>
      <c r="AT500" s="248"/>
      <c r="AU500" s="248"/>
      <c r="AV500" s="248"/>
      <c r="AW500" s="248"/>
      <c r="AX500" s="248"/>
      <c r="AY500" s="430"/>
      <c r="AZ500" s="431"/>
      <c r="BA500" s="250"/>
      <c r="BB500" s="251"/>
      <c r="BC500" s="251"/>
      <c r="BD500" s="251"/>
      <c r="BE500" s="251"/>
      <c r="BF500" s="251"/>
      <c r="BG500" s="251"/>
      <c r="BH500" s="251"/>
      <c r="BI500" s="251"/>
      <c r="BJ500" s="251"/>
      <c r="BK500" s="251"/>
      <c r="BL500" s="249"/>
      <c r="BM500" s="283"/>
      <c r="BS500" s="3"/>
      <c r="BT500" s="3"/>
      <c r="BU500" s="3"/>
      <c r="BV500" s="3"/>
    </row>
    <row r="501" spans="1:74" ht="13.2" customHeight="1">
      <c r="A501" s="169" t="str">
        <f t="shared" si="208"/>
        <v>E42</v>
      </c>
      <c r="B501" s="159" t="str">
        <f>$B$9</f>
        <v>2</v>
      </c>
      <c r="C501" s="568"/>
      <c r="D501" s="504"/>
      <c r="E501" s="505"/>
      <c r="F501" s="506"/>
      <c r="G501" s="213"/>
      <c r="H501" s="210"/>
      <c r="I501" s="122" t="str">
        <f>$I$9</f>
        <v>CS.AMERICA</v>
      </c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3"/>
      <c r="AA501" s="93"/>
      <c r="AB501" s="93"/>
      <c r="AC501" s="93"/>
      <c r="AD501" s="93"/>
      <c r="AE501" s="93"/>
      <c r="AF501" s="93"/>
      <c r="AG501" s="253"/>
      <c r="AH501" s="253"/>
      <c r="AI501" s="253"/>
      <c r="AJ501" s="253"/>
      <c r="AK501" s="253"/>
      <c r="AL501" s="253"/>
      <c r="AM501" s="253"/>
      <c r="AN501" s="253"/>
      <c r="AO501" s="253"/>
      <c r="AP501" s="253"/>
      <c r="AQ501" s="253"/>
      <c r="AR501" s="253"/>
      <c r="AS501" s="253"/>
      <c r="AT501" s="253"/>
      <c r="AU501" s="253"/>
      <c r="AV501" s="253"/>
      <c r="AW501" s="253"/>
      <c r="AX501" s="253"/>
      <c r="AY501" s="432"/>
      <c r="AZ501" s="433"/>
      <c r="BA501" s="255"/>
      <c r="BB501" s="256"/>
      <c r="BC501" s="256"/>
      <c r="BD501" s="256"/>
      <c r="BE501" s="256"/>
      <c r="BF501" s="256"/>
      <c r="BG501" s="256"/>
      <c r="BH501" s="256"/>
      <c r="BI501" s="256"/>
      <c r="BJ501" s="256"/>
      <c r="BK501" s="256"/>
      <c r="BL501" s="254"/>
      <c r="BM501" s="284"/>
      <c r="BS501" s="3"/>
      <c r="BT501" s="3"/>
      <c r="BU501" s="3"/>
      <c r="BV501" s="3"/>
    </row>
    <row r="502" spans="1:74" ht="13.2" customHeight="1">
      <c r="A502" s="169" t="str">
        <f t="shared" si="208"/>
        <v>E43</v>
      </c>
      <c r="B502" s="159" t="str">
        <f>$B$10</f>
        <v>3</v>
      </c>
      <c r="C502" s="568"/>
      <c r="D502" s="504"/>
      <c r="E502" s="505"/>
      <c r="F502" s="506"/>
      <c r="G502" s="205"/>
      <c r="H502" s="498"/>
      <c r="I502" s="122" t="str">
        <f>$I$10</f>
        <v>Europe</v>
      </c>
      <c r="J502" s="92"/>
      <c r="K502" s="92"/>
      <c r="L502" s="92"/>
      <c r="M502" s="92"/>
      <c r="N502" s="92"/>
      <c r="O502" s="94"/>
      <c r="P502" s="92"/>
      <c r="Q502" s="92"/>
      <c r="R502" s="92"/>
      <c r="S502" s="92"/>
      <c r="T502" s="92"/>
      <c r="U502" s="94"/>
      <c r="V502" s="92"/>
      <c r="W502" s="92"/>
      <c r="X502" s="92"/>
      <c r="Y502" s="92"/>
      <c r="Z502" s="93"/>
      <c r="AA502" s="93"/>
      <c r="AB502" s="93"/>
      <c r="AC502" s="93"/>
      <c r="AD502" s="93"/>
      <c r="AE502" s="93"/>
      <c r="AF502" s="93"/>
      <c r="AG502" s="253"/>
      <c r="AH502" s="253">
        <v>9</v>
      </c>
      <c r="AI502" s="253">
        <v>347</v>
      </c>
      <c r="AJ502" s="253"/>
      <c r="AK502" s="253"/>
      <c r="AL502" s="253"/>
      <c r="AM502" s="253"/>
      <c r="AN502" s="253"/>
      <c r="AO502" s="253"/>
      <c r="AP502" s="253"/>
      <c r="AQ502" s="253"/>
      <c r="AR502" s="253"/>
      <c r="AS502" s="253"/>
      <c r="AT502" s="253"/>
      <c r="AU502" s="253"/>
      <c r="AV502" s="253"/>
      <c r="AW502" s="253"/>
      <c r="AX502" s="253"/>
      <c r="AY502" s="432">
        <v>70</v>
      </c>
      <c r="AZ502" s="433">
        <v>347</v>
      </c>
      <c r="BA502" s="255">
        <v>15</v>
      </c>
      <c r="BB502" s="256">
        <v>9</v>
      </c>
      <c r="BC502" s="256">
        <v>43</v>
      </c>
      <c r="BD502" s="256">
        <v>21</v>
      </c>
      <c r="BE502" s="256">
        <v>23</v>
      </c>
      <c r="BF502" s="256">
        <v>35</v>
      </c>
      <c r="BG502" s="256">
        <v>37</v>
      </c>
      <c r="BH502" s="256">
        <v>46</v>
      </c>
      <c r="BI502" s="256">
        <v>48</v>
      </c>
      <c r="BJ502" s="256">
        <v>70</v>
      </c>
      <c r="BK502" s="256"/>
      <c r="BL502" s="254"/>
      <c r="BM502" s="284">
        <f>SUM(J502:AX502)</f>
        <v>356</v>
      </c>
      <c r="BS502" s="3"/>
      <c r="BT502" s="3"/>
      <c r="BU502" s="3"/>
      <c r="BV502" s="3"/>
    </row>
    <row r="503" spans="1:74" ht="13.2" customHeight="1">
      <c r="A503" s="169" t="str">
        <f t="shared" si="208"/>
        <v>E44</v>
      </c>
      <c r="B503" s="159" t="str">
        <f>$B$11</f>
        <v>4</v>
      </c>
      <c r="C503" s="568"/>
      <c r="D503" s="504"/>
      <c r="E503" s="505"/>
      <c r="F503" s="506"/>
      <c r="G503" s="211"/>
      <c r="H503" s="498"/>
      <c r="I503" s="122" t="str">
        <f>$I$11</f>
        <v>ASIA</v>
      </c>
      <c r="J503" s="92"/>
      <c r="K503" s="92"/>
      <c r="L503" s="92"/>
      <c r="M503" s="92"/>
      <c r="N503" s="92"/>
      <c r="O503" s="94"/>
      <c r="P503" s="92"/>
      <c r="Q503" s="92"/>
      <c r="R503" s="92"/>
      <c r="S503" s="92"/>
      <c r="T503" s="92"/>
      <c r="U503" s="94"/>
      <c r="V503" s="92"/>
      <c r="W503" s="92"/>
      <c r="X503" s="92"/>
      <c r="Y503" s="92"/>
      <c r="Z503" s="93"/>
      <c r="AA503" s="92"/>
      <c r="AB503" s="93"/>
      <c r="AC503" s="92"/>
      <c r="AD503" s="92"/>
      <c r="AE503" s="92"/>
      <c r="AF503" s="92"/>
      <c r="AG503" s="258"/>
      <c r="AH503" s="258"/>
      <c r="AI503" s="258"/>
      <c r="AJ503" s="258"/>
      <c r="AK503" s="258"/>
      <c r="AL503" s="258"/>
      <c r="AM503" s="258"/>
      <c r="AN503" s="258"/>
      <c r="AO503" s="258"/>
      <c r="AP503" s="258"/>
      <c r="AQ503" s="258"/>
      <c r="AR503" s="258"/>
      <c r="AS503" s="258"/>
      <c r="AT503" s="258"/>
      <c r="AU503" s="258"/>
      <c r="AV503" s="258"/>
      <c r="AW503" s="258"/>
      <c r="AX503" s="258"/>
      <c r="AY503" s="432"/>
      <c r="AZ503" s="433"/>
      <c r="BA503" s="255"/>
      <c r="BB503" s="256"/>
      <c r="BC503" s="256"/>
      <c r="BD503" s="256"/>
      <c r="BE503" s="256"/>
      <c r="BF503" s="256"/>
      <c r="BG503" s="256"/>
      <c r="BH503" s="256"/>
      <c r="BI503" s="256"/>
      <c r="BJ503" s="256"/>
      <c r="BK503" s="256"/>
      <c r="BL503" s="254"/>
      <c r="BM503" s="284"/>
      <c r="BS503" s="3"/>
      <c r="BT503" s="3"/>
      <c r="BU503" s="3"/>
      <c r="BV503" s="3"/>
    </row>
    <row r="504" spans="1:74" ht="12.75" customHeight="1">
      <c r="A504" s="169" t="str">
        <f t="shared" si="208"/>
        <v>E4C</v>
      </c>
      <c r="B504" s="159" t="s">
        <v>204</v>
      </c>
      <c r="C504" s="568"/>
      <c r="D504" s="504"/>
      <c r="E504" s="505"/>
      <c r="F504" s="506"/>
      <c r="G504" s="211"/>
      <c r="H504" s="498"/>
      <c r="I504" s="122" t="s">
        <v>205</v>
      </c>
      <c r="J504" s="92"/>
      <c r="K504" s="92"/>
      <c r="L504" s="92"/>
      <c r="M504" s="92"/>
      <c r="N504" s="92"/>
      <c r="O504" s="94"/>
      <c r="P504" s="92"/>
      <c r="Q504" s="92"/>
      <c r="R504" s="92"/>
      <c r="S504" s="92"/>
      <c r="T504" s="92"/>
      <c r="U504" s="94"/>
      <c r="V504" s="92"/>
      <c r="W504" s="92"/>
      <c r="X504" s="92"/>
      <c r="Y504" s="92"/>
      <c r="Z504" s="93"/>
      <c r="AA504" s="92"/>
      <c r="AB504" s="93"/>
      <c r="AC504" s="92"/>
      <c r="AD504" s="92"/>
      <c r="AE504" s="92"/>
      <c r="AF504" s="92"/>
      <c r="AG504" s="258"/>
      <c r="AH504" s="258"/>
      <c r="AI504" s="258"/>
      <c r="AJ504" s="258"/>
      <c r="AK504" s="258"/>
      <c r="AL504" s="258"/>
      <c r="AM504" s="258"/>
      <c r="AN504" s="258"/>
      <c r="AO504" s="258"/>
      <c r="AP504" s="258"/>
      <c r="AQ504" s="258"/>
      <c r="AR504" s="258"/>
      <c r="AS504" s="258"/>
      <c r="AT504" s="258"/>
      <c r="AU504" s="258"/>
      <c r="AV504" s="258"/>
      <c r="AW504" s="258"/>
      <c r="AX504" s="258"/>
      <c r="AY504" s="432"/>
      <c r="AZ504" s="433"/>
      <c r="BA504" s="255"/>
      <c r="BB504" s="256"/>
      <c r="BC504" s="256"/>
      <c r="BD504" s="256"/>
      <c r="BE504" s="256"/>
      <c r="BF504" s="256"/>
      <c r="BG504" s="256"/>
      <c r="BH504" s="256"/>
      <c r="BI504" s="256"/>
      <c r="BJ504" s="256"/>
      <c r="BK504" s="256"/>
      <c r="BL504" s="254"/>
      <c r="BM504" s="255">
        <f t="shared" ref="BM504:BM520" si="209">SUM(J504:AX504)</f>
        <v>0</v>
      </c>
      <c r="BS504" s="3"/>
      <c r="BT504" s="3"/>
      <c r="BU504" s="3"/>
      <c r="BV504" s="3"/>
    </row>
    <row r="505" spans="1:74" ht="13.2" customHeight="1">
      <c r="A505" s="169" t="str">
        <f t="shared" si="208"/>
        <v>E45</v>
      </c>
      <c r="B505" s="159" t="str">
        <f>$B$13</f>
        <v>5</v>
      </c>
      <c r="C505" s="568"/>
      <c r="D505" s="504"/>
      <c r="E505" s="505"/>
      <c r="F505" s="506"/>
      <c r="G505" s="213"/>
      <c r="H505" s="498"/>
      <c r="I505" s="122" t="str">
        <f>$I$13</f>
        <v>OCE</v>
      </c>
      <c r="J505" s="92"/>
      <c r="K505" s="92"/>
      <c r="L505" s="92"/>
      <c r="M505" s="92"/>
      <c r="N505" s="92"/>
      <c r="O505" s="94"/>
      <c r="P505" s="92"/>
      <c r="Q505" s="92"/>
      <c r="R505" s="92"/>
      <c r="S505" s="92"/>
      <c r="T505" s="92"/>
      <c r="U505" s="94"/>
      <c r="V505" s="92"/>
      <c r="W505" s="92"/>
      <c r="X505" s="92"/>
      <c r="Y505" s="92"/>
      <c r="Z505" s="93"/>
      <c r="AA505" s="92"/>
      <c r="AB505" s="93"/>
      <c r="AC505" s="92"/>
      <c r="AD505" s="92"/>
      <c r="AE505" s="92"/>
      <c r="AF505" s="92"/>
      <c r="AG505" s="258"/>
      <c r="AH505" s="258"/>
      <c r="AI505" s="258"/>
      <c r="AJ505" s="258"/>
      <c r="AK505" s="258"/>
      <c r="AL505" s="258"/>
      <c r="AM505" s="258"/>
      <c r="AN505" s="258"/>
      <c r="AO505" s="258"/>
      <c r="AP505" s="258"/>
      <c r="AQ505" s="258"/>
      <c r="AR505" s="258"/>
      <c r="AS505" s="258"/>
      <c r="AT505" s="258"/>
      <c r="AU505" s="258"/>
      <c r="AV505" s="258"/>
      <c r="AW505" s="258"/>
      <c r="AX505" s="258"/>
      <c r="AY505" s="432"/>
      <c r="AZ505" s="433"/>
      <c r="BA505" s="255"/>
      <c r="BB505" s="256"/>
      <c r="BC505" s="256"/>
      <c r="BD505" s="256"/>
      <c r="BE505" s="256"/>
      <c r="BF505" s="256"/>
      <c r="BG505" s="256"/>
      <c r="BH505" s="256"/>
      <c r="BI505" s="256"/>
      <c r="BJ505" s="256"/>
      <c r="BK505" s="256"/>
      <c r="BL505" s="254"/>
      <c r="BM505" s="284">
        <f t="shared" si="209"/>
        <v>0</v>
      </c>
      <c r="BS505" s="3"/>
      <c r="BT505" s="3"/>
      <c r="BU505" s="3"/>
      <c r="BV505" s="3"/>
    </row>
    <row r="506" spans="1:74" ht="12.75" customHeight="1">
      <c r="A506" s="169" t="str">
        <f t="shared" si="208"/>
        <v>E46</v>
      </c>
      <c r="B506" s="159" t="str">
        <f>$B$14</f>
        <v>6</v>
      </c>
      <c r="C506" s="568"/>
      <c r="D506" s="504"/>
      <c r="E506" s="505"/>
      <c r="F506" s="506"/>
      <c r="G506" s="213"/>
      <c r="H506" s="498"/>
      <c r="I506" s="122" t="str">
        <f>$I$14</f>
        <v>MIDDLE EAS</v>
      </c>
      <c r="J506" s="92"/>
      <c r="K506" s="92"/>
      <c r="L506" s="92"/>
      <c r="M506" s="92"/>
      <c r="N506" s="92"/>
      <c r="O506" s="94"/>
      <c r="P506" s="92"/>
      <c r="Q506" s="92"/>
      <c r="R506" s="92"/>
      <c r="S506" s="92"/>
      <c r="T506" s="92"/>
      <c r="U506" s="94"/>
      <c r="V506" s="92"/>
      <c r="W506" s="92"/>
      <c r="X506" s="92"/>
      <c r="Y506" s="92"/>
      <c r="Z506" s="93"/>
      <c r="AA506" s="92"/>
      <c r="AB506" s="93"/>
      <c r="AC506" s="92"/>
      <c r="AD506" s="92"/>
      <c r="AE506" s="92"/>
      <c r="AF506" s="92"/>
      <c r="AG506" s="258"/>
      <c r="AH506" s="258"/>
      <c r="AI506" s="258"/>
      <c r="AJ506" s="258"/>
      <c r="AK506" s="258"/>
      <c r="AL506" s="258"/>
      <c r="AM506" s="258"/>
      <c r="AN506" s="258"/>
      <c r="AO506" s="258"/>
      <c r="AP506" s="258"/>
      <c r="AQ506" s="258"/>
      <c r="AR506" s="258"/>
      <c r="AS506" s="258"/>
      <c r="AT506" s="258"/>
      <c r="AU506" s="258"/>
      <c r="AV506" s="258"/>
      <c r="AW506" s="258"/>
      <c r="AX506" s="258"/>
      <c r="AY506" s="432"/>
      <c r="AZ506" s="433"/>
      <c r="BA506" s="255"/>
      <c r="BB506" s="256"/>
      <c r="BC506" s="256"/>
      <c r="BD506" s="256"/>
      <c r="BE506" s="256"/>
      <c r="BF506" s="256"/>
      <c r="BG506" s="256"/>
      <c r="BH506" s="256"/>
      <c r="BI506" s="256"/>
      <c r="BJ506" s="256"/>
      <c r="BK506" s="256"/>
      <c r="BL506" s="254"/>
      <c r="BM506" s="284">
        <f t="shared" si="209"/>
        <v>0</v>
      </c>
      <c r="BS506" s="3"/>
      <c r="BT506" s="3"/>
      <c r="BU506" s="3"/>
      <c r="BV506" s="3"/>
    </row>
    <row r="507" spans="1:74" ht="12.75" customHeight="1">
      <c r="A507" s="169" t="str">
        <f t="shared" si="208"/>
        <v>E47</v>
      </c>
      <c r="B507" s="159" t="str">
        <f>$B$15</f>
        <v>7</v>
      </c>
      <c r="C507" s="568"/>
      <c r="D507" s="504"/>
      <c r="E507" s="505"/>
      <c r="F507" s="506"/>
      <c r="G507" s="213"/>
      <c r="H507" s="498"/>
      <c r="I507" s="122" t="str">
        <f>$I$15</f>
        <v xml:space="preserve">AFRICA   </v>
      </c>
      <c r="J507" s="92"/>
      <c r="K507" s="92"/>
      <c r="L507" s="92"/>
      <c r="M507" s="92"/>
      <c r="N507" s="92"/>
      <c r="O507" s="94"/>
      <c r="P507" s="92"/>
      <c r="Q507" s="92"/>
      <c r="R507" s="92"/>
      <c r="S507" s="92"/>
      <c r="T507" s="92"/>
      <c r="U507" s="94"/>
      <c r="V507" s="92"/>
      <c r="W507" s="92"/>
      <c r="X507" s="92"/>
      <c r="Y507" s="92"/>
      <c r="Z507" s="93"/>
      <c r="AA507" s="92"/>
      <c r="AB507" s="93"/>
      <c r="AC507" s="92"/>
      <c r="AD507" s="92"/>
      <c r="AE507" s="92"/>
      <c r="AF507" s="92"/>
      <c r="AG507" s="258"/>
      <c r="AH507" s="258"/>
      <c r="AI507" s="258"/>
      <c r="AJ507" s="258"/>
      <c r="AK507" s="258"/>
      <c r="AL507" s="258"/>
      <c r="AM507" s="258"/>
      <c r="AN507" s="258"/>
      <c r="AO507" s="258"/>
      <c r="AP507" s="258"/>
      <c r="AQ507" s="258"/>
      <c r="AR507" s="258"/>
      <c r="AS507" s="258"/>
      <c r="AT507" s="258"/>
      <c r="AU507" s="258"/>
      <c r="AV507" s="258"/>
      <c r="AW507" s="258"/>
      <c r="AX507" s="258"/>
      <c r="AY507" s="432"/>
      <c r="AZ507" s="433"/>
      <c r="BA507" s="255"/>
      <c r="BB507" s="256"/>
      <c r="BC507" s="256"/>
      <c r="BD507" s="256"/>
      <c r="BE507" s="256"/>
      <c r="BF507" s="256"/>
      <c r="BG507" s="256"/>
      <c r="BH507" s="256"/>
      <c r="BI507" s="256"/>
      <c r="BJ507" s="256"/>
      <c r="BK507" s="256"/>
      <c r="BL507" s="254"/>
      <c r="BM507" s="284">
        <f t="shared" si="209"/>
        <v>0</v>
      </c>
      <c r="BS507" s="3"/>
      <c r="BT507" s="3"/>
      <c r="BU507" s="3"/>
      <c r="BV507" s="3"/>
    </row>
    <row r="508" spans="1:74" ht="12.75" customHeight="1" thickBot="1">
      <c r="A508" s="169" t="str">
        <f t="shared" si="208"/>
        <v>E4Z</v>
      </c>
      <c r="B508" s="159" t="str">
        <f>$B$16</f>
        <v>Z</v>
      </c>
      <c r="C508" s="568"/>
      <c r="D508" s="504"/>
      <c r="E508" s="505"/>
      <c r="F508" s="506"/>
      <c r="G508" s="208"/>
      <c r="H508" s="499"/>
      <c r="I508" s="128" t="str">
        <f>$I$16</f>
        <v>Others</v>
      </c>
      <c r="J508" s="90"/>
      <c r="K508" s="90"/>
      <c r="L508" s="90"/>
      <c r="M508" s="90"/>
      <c r="N508" s="90"/>
      <c r="O508" s="102"/>
      <c r="P508" s="90"/>
      <c r="Q508" s="90"/>
      <c r="R508" s="90"/>
      <c r="S508" s="90"/>
      <c r="T508" s="90"/>
      <c r="U508" s="102"/>
      <c r="V508" s="90"/>
      <c r="W508" s="90"/>
      <c r="X508" s="90"/>
      <c r="Y508" s="90"/>
      <c r="Z508" s="91"/>
      <c r="AA508" s="90"/>
      <c r="AB508" s="91"/>
      <c r="AC508" s="90"/>
      <c r="AD508" s="90"/>
      <c r="AE508" s="90"/>
      <c r="AF508" s="90"/>
      <c r="AG508" s="259"/>
      <c r="AH508" s="259"/>
      <c r="AI508" s="259"/>
      <c r="AJ508" s="259"/>
      <c r="AK508" s="259"/>
      <c r="AL508" s="259"/>
      <c r="AM508" s="259"/>
      <c r="AN508" s="259"/>
      <c r="AO508" s="259"/>
      <c r="AP508" s="259"/>
      <c r="AQ508" s="259"/>
      <c r="AR508" s="259"/>
      <c r="AS508" s="259"/>
      <c r="AT508" s="259"/>
      <c r="AU508" s="259"/>
      <c r="AV508" s="259"/>
      <c r="AW508" s="259"/>
      <c r="AX508" s="259"/>
      <c r="AY508" s="434"/>
      <c r="AZ508" s="435"/>
      <c r="BA508" s="262"/>
      <c r="BB508" s="263"/>
      <c r="BC508" s="263"/>
      <c r="BD508" s="263"/>
      <c r="BE508" s="263"/>
      <c r="BF508" s="263"/>
      <c r="BG508" s="263"/>
      <c r="BH508" s="263"/>
      <c r="BI508" s="263"/>
      <c r="BJ508" s="263"/>
      <c r="BK508" s="263"/>
      <c r="BL508" s="261"/>
      <c r="BM508" s="285">
        <f t="shared" si="209"/>
        <v>0</v>
      </c>
      <c r="BS508" s="3"/>
      <c r="BT508" s="3"/>
      <c r="BU508" s="3"/>
      <c r="BV508" s="3"/>
    </row>
    <row r="509" spans="1:74" ht="13.2" customHeight="1">
      <c r="A509" s="157" t="s">
        <v>10</v>
      </c>
      <c r="B509" s="168" t="s">
        <v>223</v>
      </c>
      <c r="C509" s="568"/>
      <c r="D509" s="500" t="s">
        <v>110</v>
      </c>
      <c r="E509" s="501"/>
      <c r="F509" s="503"/>
      <c r="G509" s="486" t="s">
        <v>64</v>
      </c>
      <c r="H509" s="487"/>
      <c r="I509" s="487"/>
      <c r="J509" s="24">
        <f t="shared" ref="J509:BL509" si="210">J510+J511</f>
        <v>0</v>
      </c>
      <c r="K509" s="24">
        <f t="shared" si="210"/>
        <v>0</v>
      </c>
      <c r="L509" s="24">
        <f t="shared" si="210"/>
        <v>0</v>
      </c>
      <c r="M509" s="24">
        <f t="shared" si="210"/>
        <v>0</v>
      </c>
      <c r="N509" s="24">
        <f t="shared" si="210"/>
        <v>0</v>
      </c>
      <c r="O509" s="24">
        <f t="shared" si="210"/>
        <v>0</v>
      </c>
      <c r="P509" s="24">
        <f t="shared" si="210"/>
        <v>0</v>
      </c>
      <c r="Q509" s="24">
        <f t="shared" si="210"/>
        <v>0</v>
      </c>
      <c r="R509" s="24">
        <f t="shared" si="210"/>
        <v>0</v>
      </c>
      <c r="S509" s="25">
        <f t="shared" si="210"/>
        <v>0</v>
      </c>
      <c r="T509" s="24">
        <f t="shared" si="210"/>
        <v>0</v>
      </c>
      <c r="U509" s="44">
        <f t="shared" si="210"/>
        <v>0</v>
      </c>
      <c r="V509" s="24">
        <f t="shared" si="210"/>
        <v>0</v>
      </c>
      <c r="W509" s="24">
        <f t="shared" si="210"/>
        <v>0</v>
      </c>
      <c r="X509" s="27">
        <f t="shared" si="210"/>
        <v>0</v>
      </c>
      <c r="Y509" s="27">
        <f t="shared" si="210"/>
        <v>0</v>
      </c>
      <c r="Z509" s="27">
        <f t="shared" si="210"/>
        <v>0</v>
      </c>
      <c r="AA509" s="27">
        <f t="shared" si="210"/>
        <v>0</v>
      </c>
      <c r="AB509" s="27">
        <f t="shared" si="210"/>
        <v>0</v>
      </c>
      <c r="AC509" s="24">
        <f t="shared" si="210"/>
        <v>0</v>
      </c>
      <c r="AD509" s="24">
        <f t="shared" si="210"/>
        <v>0</v>
      </c>
      <c r="AE509" s="24">
        <f t="shared" si="210"/>
        <v>0</v>
      </c>
      <c r="AF509" s="24">
        <f t="shared" si="210"/>
        <v>0</v>
      </c>
      <c r="AG509" s="275">
        <f t="shared" si="210"/>
        <v>0</v>
      </c>
      <c r="AH509" s="275">
        <f t="shared" si="210"/>
        <v>554</v>
      </c>
      <c r="AI509" s="275">
        <f t="shared" si="210"/>
        <v>1126</v>
      </c>
      <c r="AJ509" s="275">
        <f t="shared" si="210"/>
        <v>0</v>
      </c>
      <c r="AK509" s="275">
        <f t="shared" si="210"/>
        <v>0</v>
      </c>
      <c r="AL509" s="275">
        <f t="shared" si="210"/>
        <v>0</v>
      </c>
      <c r="AM509" s="275">
        <f t="shared" si="210"/>
        <v>0</v>
      </c>
      <c r="AN509" s="275">
        <f t="shared" si="210"/>
        <v>0</v>
      </c>
      <c r="AO509" s="275">
        <f t="shared" si="210"/>
        <v>0</v>
      </c>
      <c r="AP509" s="275">
        <f t="shared" si="210"/>
        <v>0</v>
      </c>
      <c r="AQ509" s="275">
        <f t="shared" si="210"/>
        <v>0</v>
      </c>
      <c r="AR509" s="275">
        <f t="shared" si="210"/>
        <v>0</v>
      </c>
      <c r="AS509" s="275">
        <f t="shared" si="210"/>
        <v>0</v>
      </c>
      <c r="AT509" s="275">
        <f t="shared" si="210"/>
        <v>0</v>
      </c>
      <c r="AU509" s="275">
        <f t="shared" si="210"/>
        <v>0</v>
      </c>
      <c r="AV509" s="275">
        <f t="shared" si="210"/>
        <v>0</v>
      </c>
      <c r="AW509" s="275">
        <f t="shared" si="210"/>
        <v>0</v>
      </c>
      <c r="AX509" s="275">
        <f t="shared" si="210"/>
        <v>0</v>
      </c>
      <c r="AY509" s="52">
        <f t="shared" si="210"/>
        <v>64</v>
      </c>
      <c r="AZ509" s="438">
        <f t="shared" si="210"/>
        <v>1126</v>
      </c>
      <c r="BA509" s="277">
        <f t="shared" si="210"/>
        <v>101</v>
      </c>
      <c r="BB509" s="278">
        <f t="shared" si="210"/>
        <v>99</v>
      </c>
      <c r="BC509" s="278">
        <f t="shared" si="210"/>
        <v>132</v>
      </c>
      <c r="BD509" s="278">
        <f t="shared" si="210"/>
        <v>154</v>
      </c>
      <c r="BE509" s="278">
        <f t="shared" si="210"/>
        <v>130</v>
      </c>
      <c r="BF509" s="278">
        <f t="shared" si="210"/>
        <v>124</v>
      </c>
      <c r="BG509" s="278">
        <f t="shared" si="210"/>
        <v>136</v>
      </c>
      <c r="BH509" s="278">
        <f t="shared" si="210"/>
        <v>79</v>
      </c>
      <c r="BI509" s="278">
        <f t="shared" si="210"/>
        <v>107</v>
      </c>
      <c r="BJ509" s="278">
        <f t="shared" si="210"/>
        <v>64</v>
      </c>
      <c r="BK509" s="278">
        <f t="shared" si="210"/>
        <v>0</v>
      </c>
      <c r="BL509" s="276">
        <f t="shared" si="210"/>
        <v>0</v>
      </c>
      <c r="BM509" s="277">
        <f t="shared" si="209"/>
        <v>1680</v>
      </c>
      <c r="BS509" s="3"/>
      <c r="BT509" s="3"/>
      <c r="BU509" s="3"/>
      <c r="BV509" s="3"/>
    </row>
    <row r="510" spans="1:74" ht="13.2" customHeight="1">
      <c r="A510" s="169" t="str">
        <f>B$485&amp;B510</f>
        <v>E49</v>
      </c>
      <c r="B510" s="159" t="str">
        <f>$B$6</f>
        <v>9</v>
      </c>
      <c r="C510" s="568"/>
      <c r="D510" s="504"/>
      <c r="E510" s="505"/>
      <c r="F510" s="506"/>
      <c r="G510" s="210"/>
      <c r="H510" s="488" t="s">
        <v>63</v>
      </c>
      <c r="I510" s="489"/>
      <c r="J510" s="12"/>
      <c r="K510" s="12"/>
      <c r="L510" s="12"/>
      <c r="M510" s="12"/>
      <c r="N510" s="12"/>
      <c r="O510" s="13"/>
      <c r="P510" s="12"/>
      <c r="Q510" s="12"/>
      <c r="R510" s="12"/>
      <c r="S510" s="12"/>
      <c r="T510" s="12"/>
      <c r="U510" s="13"/>
      <c r="V510" s="12"/>
      <c r="W510" s="12"/>
      <c r="X510" s="12"/>
      <c r="Y510" s="12"/>
      <c r="Z510" s="14"/>
      <c r="AA510" s="14"/>
      <c r="AB510" s="14"/>
      <c r="AC510" s="14"/>
      <c r="AD510" s="14"/>
      <c r="AE510" s="14"/>
      <c r="AF510" s="14"/>
      <c r="AG510" s="244"/>
      <c r="AH510" s="244">
        <v>554</v>
      </c>
      <c r="AI510" s="244">
        <v>1126</v>
      </c>
      <c r="AJ510" s="244"/>
      <c r="AK510" s="244"/>
      <c r="AL510" s="244"/>
      <c r="AM510" s="244"/>
      <c r="AN510" s="244"/>
      <c r="AO510" s="244"/>
      <c r="AP510" s="244"/>
      <c r="AQ510" s="244"/>
      <c r="AR510" s="244"/>
      <c r="AS510" s="244"/>
      <c r="AT510" s="244"/>
      <c r="AU510" s="244"/>
      <c r="AV510" s="244"/>
      <c r="AW510" s="244"/>
      <c r="AX510" s="245"/>
      <c r="AY510" s="436">
        <v>64</v>
      </c>
      <c r="AZ510" s="437">
        <v>1126</v>
      </c>
      <c r="BA510" s="267">
        <v>101</v>
      </c>
      <c r="BB510" s="268">
        <v>99</v>
      </c>
      <c r="BC510" s="268">
        <v>132</v>
      </c>
      <c r="BD510" s="268">
        <v>154</v>
      </c>
      <c r="BE510" s="268">
        <v>130</v>
      </c>
      <c r="BF510" s="268">
        <v>124</v>
      </c>
      <c r="BG510" s="268">
        <v>136</v>
      </c>
      <c r="BH510" s="268">
        <v>79</v>
      </c>
      <c r="BI510" s="268">
        <v>107</v>
      </c>
      <c r="BJ510" s="268">
        <v>64</v>
      </c>
      <c r="BK510" s="268"/>
      <c r="BL510" s="266"/>
      <c r="BM510" s="281">
        <f>SUM(J510:AX510)</f>
        <v>1680</v>
      </c>
      <c r="BS510" s="3"/>
      <c r="BT510" s="3"/>
      <c r="BU510" s="3"/>
      <c r="BV510" s="3"/>
    </row>
    <row r="511" spans="1:74" ht="12.75" customHeight="1">
      <c r="A511" s="169"/>
      <c r="C511" s="568"/>
      <c r="D511" s="504"/>
      <c r="E511" s="505"/>
      <c r="F511" s="506"/>
      <c r="G511" s="211"/>
      <c r="H511" s="490" t="s">
        <v>62</v>
      </c>
      <c r="I511" s="491"/>
      <c r="J511" s="23">
        <f t="shared" ref="J511:BL511" si="211">SUM(J512:J520)</f>
        <v>0</v>
      </c>
      <c r="K511" s="23">
        <f t="shared" si="211"/>
        <v>0</v>
      </c>
      <c r="L511" s="23">
        <f t="shared" si="211"/>
        <v>0</v>
      </c>
      <c r="M511" s="23">
        <f t="shared" si="211"/>
        <v>0</v>
      </c>
      <c r="N511" s="23">
        <f t="shared" si="211"/>
        <v>0</v>
      </c>
      <c r="O511" s="23">
        <f t="shared" si="211"/>
        <v>0</v>
      </c>
      <c r="P511" s="23">
        <f t="shared" si="211"/>
        <v>0</v>
      </c>
      <c r="Q511" s="23">
        <f t="shared" si="211"/>
        <v>0</v>
      </c>
      <c r="R511" s="23">
        <f t="shared" si="211"/>
        <v>0</v>
      </c>
      <c r="S511" s="27">
        <f t="shared" si="211"/>
        <v>0</v>
      </c>
      <c r="T511" s="17">
        <f t="shared" si="211"/>
        <v>0</v>
      </c>
      <c r="U511" s="43">
        <f t="shared" si="211"/>
        <v>0</v>
      </c>
      <c r="V511" s="17">
        <f t="shared" si="211"/>
        <v>0</v>
      </c>
      <c r="W511" s="17">
        <f t="shared" si="211"/>
        <v>0</v>
      </c>
      <c r="X511" s="45">
        <f t="shared" si="211"/>
        <v>0</v>
      </c>
      <c r="Y511" s="45">
        <f t="shared" si="211"/>
        <v>0</v>
      </c>
      <c r="Z511" s="45">
        <f t="shared" si="211"/>
        <v>0</v>
      </c>
      <c r="AA511" s="45">
        <f t="shared" si="211"/>
        <v>0</v>
      </c>
      <c r="AB511" s="45">
        <f t="shared" si="211"/>
        <v>0</v>
      </c>
      <c r="AC511" s="45">
        <f t="shared" si="211"/>
        <v>0</v>
      </c>
      <c r="AD511" s="45">
        <f t="shared" si="211"/>
        <v>0</v>
      </c>
      <c r="AE511" s="45">
        <f t="shared" si="211"/>
        <v>0</v>
      </c>
      <c r="AF511" s="45">
        <f t="shared" si="211"/>
        <v>0</v>
      </c>
      <c r="AG511" s="279">
        <f t="shared" si="211"/>
        <v>0</v>
      </c>
      <c r="AH511" s="279">
        <f t="shared" si="211"/>
        <v>0</v>
      </c>
      <c r="AI511" s="279">
        <f t="shared" si="211"/>
        <v>0</v>
      </c>
      <c r="AJ511" s="279">
        <f t="shared" si="211"/>
        <v>0</v>
      </c>
      <c r="AK511" s="279">
        <f t="shared" si="211"/>
        <v>0</v>
      </c>
      <c r="AL511" s="279">
        <f t="shared" si="211"/>
        <v>0</v>
      </c>
      <c r="AM511" s="279">
        <f t="shared" si="211"/>
        <v>0</v>
      </c>
      <c r="AN511" s="279">
        <f t="shared" si="211"/>
        <v>0</v>
      </c>
      <c r="AO511" s="279">
        <f t="shared" si="211"/>
        <v>0</v>
      </c>
      <c r="AP511" s="279">
        <f t="shared" si="211"/>
        <v>0</v>
      </c>
      <c r="AQ511" s="279">
        <f t="shared" si="211"/>
        <v>0</v>
      </c>
      <c r="AR511" s="279">
        <f t="shared" si="211"/>
        <v>0</v>
      </c>
      <c r="AS511" s="279">
        <f t="shared" si="211"/>
        <v>0</v>
      </c>
      <c r="AT511" s="279">
        <f t="shared" si="211"/>
        <v>0</v>
      </c>
      <c r="AU511" s="279">
        <f t="shared" si="211"/>
        <v>0</v>
      </c>
      <c r="AV511" s="279">
        <f t="shared" si="211"/>
        <v>0</v>
      </c>
      <c r="AW511" s="279">
        <f t="shared" si="211"/>
        <v>0</v>
      </c>
      <c r="AX511" s="279">
        <f t="shared" si="211"/>
        <v>0</v>
      </c>
      <c r="AY511" s="26">
        <f t="shared" si="211"/>
        <v>0</v>
      </c>
      <c r="AZ511" s="439">
        <f t="shared" si="211"/>
        <v>0</v>
      </c>
      <c r="BA511" s="281">
        <f t="shared" si="211"/>
        <v>0</v>
      </c>
      <c r="BB511" s="282">
        <f t="shared" si="211"/>
        <v>0</v>
      </c>
      <c r="BC511" s="282">
        <f t="shared" si="211"/>
        <v>0</v>
      </c>
      <c r="BD511" s="282">
        <f t="shared" si="211"/>
        <v>0</v>
      </c>
      <c r="BE511" s="282">
        <f t="shared" si="211"/>
        <v>0</v>
      </c>
      <c r="BF511" s="282">
        <f t="shared" si="211"/>
        <v>0</v>
      </c>
      <c r="BG511" s="282">
        <f t="shared" si="211"/>
        <v>0</v>
      </c>
      <c r="BH511" s="282">
        <f t="shared" si="211"/>
        <v>0</v>
      </c>
      <c r="BI511" s="282">
        <f t="shared" si="211"/>
        <v>0</v>
      </c>
      <c r="BJ511" s="282">
        <f t="shared" si="211"/>
        <v>0</v>
      </c>
      <c r="BK511" s="282">
        <f t="shared" si="211"/>
        <v>0</v>
      </c>
      <c r="BL511" s="280">
        <f t="shared" si="211"/>
        <v>0</v>
      </c>
      <c r="BM511" s="281">
        <f t="shared" si="209"/>
        <v>0</v>
      </c>
      <c r="BS511" s="3"/>
      <c r="BT511" s="3"/>
      <c r="BU511" s="3"/>
      <c r="BV511" s="3"/>
    </row>
    <row r="512" spans="1:74" ht="13.2" customHeight="1">
      <c r="A512" s="169" t="str">
        <f t="shared" ref="A512:A520" si="212">B$485&amp;B512</f>
        <v>E41</v>
      </c>
      <c r="B512" s="159" t="str">
        <f>$B$8</f>
        <v>1</v>
      </c>
      <c r="C512" s="568"/>
      <c r="D512" s="504"/>
      <c r="E512" s="505"/>
      <c r="F512" s="506"/>
      <c r="G512" s="213"/>
      <c r="H512" s="210"/>
      <c r="I512" s="127" t="str">
        <f>$I$8</f>
        <v>N.AMERICA</v>
      </c>
      <c r="J512" s="20"/>
      <c r="K512" s="20"/>
      <c r="L512" s="20"/>
      <c r="M512" s="20"/>
      <c r="N512" s="20"/>
      <c r="O512" s="28"/>
      <c r="P512" s="20"/>
      <c r="Q512" s="20"/>
      <c r="R512" s="20"/>
      <c r="S512" s="20"/>
      <c r="T512" s="20"/>
      <c r="U512" s="28"/>
      <c r="V512" s="20"/>
      <c r="W512" s="20"/>
      <c r="X512" s="20"/>
      <c r="Y512" s="20"/>
      <c r="Z512" s="21"/>
      <c r="AA512" s="21"/>
      <c r="AB512" s="21"/>
      <c r="AC512" s="21"/>
      <c r="AD512" s="21"/>
      <c r="AE512" s="21"/>
      <c r="AF512" s="21"/>
      <c r="AG512" s="248"/>
      <c r="AH512" s="248"/>
      <c r="AI512" s="248"/>
      <c r="AJ512" s="248"/>
      <c r="AK512" s="248"/>
      <c r="AL512" s="248"/>
      <c r="AM512" s="248"/>
      <c r="AN512" s="248"/>
      <c r="AO512" s="248"/>
      <c r="AP512" s="248"/>
      <c r="AQ512" s="248"/>
      <c r="AR512" s="248"/>
      <c r="AS512" s="248"/>
      <c r="AT512" s="248"/>
      <c r="AU512" s="248"/>
      <c r="AV512" s="248"/>
      <c r="AW512" s="248"/>
      <c r="AX512" s="248"/>
      <c r="AY512" s="430"/>
      <c r="AZ512" s="431"/>
      <c r="BA512" s="250"/>
      <c r="BB512" s="251"/>
      <c r="BC512" s="251"/>
      <c r="BD512" s="251"/>
      <c r="BE512" s="251"/>
      <c r="BF512" s="251"/>
      <c r="BG512" s="251"/>
      <c r="BH512" s="251"/>
      <c r="BI512" s="251"/>
      <c r="BJ512" s="251"/>
      <c r="BK512" s="251"/>
      <c r="BL512" s="249"/>
      <c r="BM512" s="283">
        <f t="shared" si="209"/>
        <v>0</v>
      </c>
      <c r="BS512" s="3"/>
      <c r="BT512" s="3"/>
      <c r="BU512" s="3"/>
      <c r="BV512" s="3"/>
    </row>
    <row r="513" spans="1:74" ht="13.2" customHeight="1">
      <c r="A513" s="169" t="str">
        <f t="shared" si="212"/>
        <v>E42</v>
      </c>
      <c r="B513" s="159" t="str">
        <f>$B$9</f>
        <v>2</v>
      </c>
      <c r="C513" s="568"/>
      <c r="D513" s="504"/>
      <c r="E513" s="505"/>
      <c r="F513" s="506"/>
      <c r="G513" s="213"/>
      <c r="H513" s="210"/>
      <c r="I513" s="122" t="str">
        <f>$I$9</f>
        <v>CS.AMERICA</v>
      </c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3"/>
      <c r="AA513" s="93"/>
      <c r="AB513" s="93"/>
      <c r="AC513" s="93"/>
      <c r="AD513" s="93"/>
      <c r="AE513" s="93"/>
      <c r="AF513" s="93"/>
      <c r="AG513" s="253"/>
      <c r="AH513" s="253"/>
      <c r="AI513" s="253"/>
      <c r="AJ513" s="253"/>
      <c r="AK513" s="253"/>
      <c r="AL513" s="253"/>
      <c r="AM513" s="253"/>
      <c r="AN513" s="253"/>
      <c r="AO513" s="253"/>
      <c r="AP513" s="253"/>
      <c r="AQ513" s="253"/>
      <c r="AR513" s="253"/>
      <c r="AS513" s="253"/>
      <c r="AT513" s="253"/>
      <c r="AU513" s="253"/>
      <c r="AV513" s="253"/>
      <c r="AW513" s="253"/>
      <c r="AX513" s="253"/>
      <c r="AY513" s="432"/>
      <c r="AZ513" s="433"/>
      <c r="BA513" s="255"/>
      <c r="BB513" s="256"/>
      <c r="BC513" s="256"/>
      <c r="BD513" s="256"/>
      <c r="BE513" s="256"/>
      <c r="BF513" s="256"/>
      <c r="BG513" s="256"/>
      <c r="BH513" s="256"/>
      <c r="BI513" s="256"/>
      <c r="BJ513" s="256"/>
      <c r="BK513" s="256"/>
      <c r="BL513" s="254"/>
      <c r="BM513" s="284">
        <f t="shared" si="209"/>
        <v>0</v>
      </c>
      <c r="BS513" s="3"/>
      <c r="BT513" s="3"/>
      <c r="BU513" s="3"/>
      <c r="BV513" s="3"/>
    </row>
    <row r="514" spans="1:74" ht="13.2" customHeight="1">
      <c r="A514" s="169" t="str">
        <f t="shared" si="212"/>
        <v>E43</v>
      </c>
      <c r="B514" s="159" t="str">
        <f>$B$10</f>
        <v>3</v>
      </c>
      <c r="C514" s="568"/>
      <c r="D514" s="504"/>
      <c r="E514" s="505"/>
      <c r="F514" s="506"/>
      <c r="G514" s="205"/>
      <c r="H514" s="498"/>
      <c r="I514" s="122" t="str">
        <f>$I$10</f>
        <v>Europe</v>
      </c>
      <c r="J514" s="92"/>
      <c r="K514" s="92"/>
      <c r="L514" s="92"/>
      <c r="M514" s="92"/>
      <c r="N514" s="92"/>
      <c r="O514" s="94"/>
      <c r="P514" s="92"/>
      <c r="Q514" s="92"/>
      <c r="R514" s="92"/>
      <c r="S514" s="92"/>
      <c r="T514" s="92"/>
      <c r="U514" s="94"/>
      <c r="V514" s="92"/>
      <c r="W514" s="92"/>
      <c r="X514" s="92"/>
      <c r="Y514" s="92"/>
      <c r="Z514" s="93"/>
      <c r="AA514" s="93"/>
      <c r="AB514" s="93"/>
      <c r="AC514" s="93"/>
      <c r="AD514" s="93"/>
      <c r="AE514" s="93"/>
      <c r="AF514" s="93"/>
      <c r="AG514" s="253"/>
      <c r="AH514" s="253"/>
      <c r="AI514" s="253"/>
      <c r="AJ514" s="253"/>
      <c r="AK514" s="253"/>
      <c r="AL514" s="253"/>
      <c r="AM514" s="253"/>
      <c r="AN514" s="253"/>
      <c r="AO514" s="253"/>
      <c r="AP514" s="253"/>
      <c r="AQ514" s="253"/>
      <c r="AR514" s="253"/>
      <c r="AS514" s="253"/>
      <c r="AT514" s="253"/>
      <c r="AU514" s="253"/>
      <c r="AV514" s="253"/>
      <c r="AW514" s="253"/>
      <c r="AX514" s="253"/>
      <c r="AY514" s="432"/>
      <c r="AZ514" s="433"/>
      <c r="BA514" s="255"/>
      <c r="BB514" s="256"/>
      <c r="BC514" s="256"/>
      <c r="BD514" s="256"/>
      <c r="BE514" s="256"/>
      <c r="BF514" s="256"/>
      <c r="BG514" s="256"/>
      <c r="BH514" s="256"/>
      <c r="BI514" s="256"/>
      <c r="BJ514" s="256"/>
      <c r="BK514" s="256"/>
      <c r="BL514" s="254"/>
      <c r="BM514" s="284">
        <f t="shared" si="209"/>
        <v>0</v>
      </c>
      <c r="BS514" s="3"/>
      <c r="BT514" s="3"/>
      <c r="BU514" s="3"/>
      <c r="BV514" s="3"/>
    </row>
    <row r="515" spans="1:74" ht="13.2" customHeight="1">
      <c r="A515" s="169" t="str">
        <f t="shared" si="212"/>
        <v>E44</v>
      </c>
      <c r="B515" s="159" t="str">
        <f>$B$11</f>
        <v>4</v>
      </c>
      <c r="C515" s="568"/>
      <c r="D515" s="504"/>
      <c r="E515" s="505"/>
      <c r="F515" s="506"/>
      <c r="G515" s="211"/>
      <c r="H515" s="498"/>
      <c r="I515" s="122" t="str">
        <f>$I$11</f>
        <v>ASIA</v>
      </c>
      <c r="J515" s="92"/>
      <c r="K515" s="92"/>
      <c r="L515" s="92"/>
      <c r="M515" s="92"/>
      <c r="N515" s="92"/>
      <c r="O515" s="94"/>
      <c r="P515" s="92"/>
      <c r="Q515" s="92"/>
      <c r="R515" s="92"/>
      <c r="S515" s="92"/>
      <c r="T515" s="92"/>
      <c r="U515" s="94"/>
      <c r="V515" s="92"/>
      <c r="W515" s="92"/>
      <c r="X515" s="92"/>
      <c r="Y515" s="92"/>
      <c r="Z515" s="93"/>
      <c r="AA515" s="92"/>
      <c r="AB515" s="93"/>
      <c r="AC515" s="92"/>
      <c r="AD515" s="92"/>
      <c r="AE515" s="92"/>
      <c r="AF515" s="92"/>
      <c r="AG515" s="258"/>
      <c r="AH515" s="258"/>
      <c r="AI515" s="258"/>
      <c r="AJ515" s="258"/>
      <c r="AK515" s="258"/>
      <c r="AL515" s="258"/>
      <c r="AM515" s="258"/>
      <c r="AN515" s="258"/>
      <c r="AO515" s="258"/>
      <c r="AP515" s="258"/>
      <c r="AQ515" s="258"/>
      <c r="AR515" s="258"/>
      <c r="AS515" s="258"/>
      <c r="AT515" s="258"/>
      <c r="AU515" s="258"/>
      <c r="AV515" s="258"/>
      <c r="AW515" s="258"/>
      <c r="AX515" s="258"/>
      <c r="AY515" s="432"/>
      <c r="AZ515" s="433"/>
      <c r="BA515" s="255"/>
      <c r="BB515" s="256"/>
      <c r="BC515" s="256"/>
      <c r="BD515" s="256"/>
      <c r="BE515" s="256"/>
      <c r="BF515" s="256"/>
      <c r="BG515" s="256"/>
      <c r="BH515" s="256"/>
      <c r="BI515" s="256"/>
      <c r="BJ515" s="256"/>
      <c r="BK515" s="256"/>
      <c r="BL515" s="254"/>
      <c r="BM515" s="284">
        <f t="shared" si="209"/>
        <v>0</v>
      </c>
      <c r="BS515" s="3"/>
      <c r="BT515" s="3"/>
      <c r="BU515" s="3"/>
      <c r="BV515" s="3"/>
    </row>
    <row r="516" spans="1:74" ht="12.75" customHeight="1">
      <c r="A516" s="169" t="str">
        <f t="shared" si="212"/>
        <v>E4C</v>
      </c>
      <c r="B516" s="159" t="s">
        <v>204</v>
      </c>
      <c r="C516" s="568"/>
      <c r="D516" s="504"/>
      <c r="E516" s="505"/>
      <c r="F516" s="506"/>
      <c r="G516" s="211"/>
      <c r="H516" s="498"/>
      <c r="I516" s="122" t="s">
        <v>205</v>
      </c>
      <c r="J516" s="92"/>
      <c r="K516" s="92"/>
      <c r="L516" s="92"/>
      <c r="M516" s="92"/>
      <c r="N516" s="92"/>
      <c r="O516" s="94"/>
      <c r="P516" s="92"/>
      <c r="Q516" s="92"/>
      <c r="R516" s="92"/>
      <c r="S516" s="92"/>
      <c r="T516" s="92"/>
      <c r="U516" s="94"/>
      <c r="V516" s="92"/>
      <c r="W516" s="92"/>
      <c r="X516" s="92"/>
      <c r="Y516" s="92"/>
      <c r="Z516" s="93"/>
      <c r="AA516" s="92"/>
      <c r="AB516" s="93"/>
      <c r="AC516" s="92"/>
      <c r="AD516" s="92"/>
      <c r="AE516" s="92"/>
      <c r="AF516" s="92"/>
      <c r="AG516" s="258"/>
      <c r="AH516" s="258"/>
      <c r="AI516" s="258"/>
      <c r="AJ516" s="258"/>
      <c r="AK516" s="258"/>
      <c r="AL516" s="258"/>
      <c r="AM516" s="258"/>
      <c r="AN516" s="258"/>
      <c r="AO516" s="258"/>
      <c r="AP516" s="258"/>
      <c r="AQ516" s="258"/>
      <c r="AR516" s="258"/>
      <c r="AS516" s="258"/>
      <c r="AT516" s="258"/>
      <c r="AU516" s="258"/>
      <c r="AV516" s="258"/>
      <c r="AW516" s="258"/>
      <c r="AX516" s="258"/>
      <c r="AY516" s="432"/>
      <c r="AZ516" s="433"/>
      <c r="BA516" s="255"/>
      <c r="BB516" s="256"/>
      <c r="BC516" s="256"/>
      <c r="BD516" s="256"/>
      <c r="BE516" s="256"/>
      <c r="BF516" s="256"/>
      <c r="BG516" s="256"/>
      <c r="BH516" s="256"/>
      <c r="BI516" s="256"/>
      <c r="BJ516" s="256"/>
      <c r="BK516" s="256"/>
      <c r="BL516" s="254"/>
      <c r="BM516" s="255">
        <f t="shared" si="209"/>
        <v>0</v>
      </c>
      <c r="BS516" s="3"/>
      <c r="BT516" s="3"/>
      <c r="BU516" s="3"/>
      <c r="BV516" s="3"/>
    </row>
    <row r="517" spans="1:74" ht="13.2" customHeight="1">
      <c r="A517" s="169" t="str">
        <f t="shared" si="212"/>
        <v>E45</v>
      </c>
      <c r="B517" s="159" t="str">
        <f>$B$13</f>
        <v>5</v>
      </c>
      <c r="C517" s="568"/>
      <c r="D517" s="504"/>
      <c r="E517" s="505"/>
      <c r="F517" s="506"/>
      <c r="G517" s="213"/>
      <c r="H517" s="498"/>
      <c r="I517" s="122" t="str">
        <f>$I$13</f>
        <v>OCE</v>
      </c>
      <c r="J517" s="92"/>
      <c r="K517" s="92"/>
      <c r="L517" s="92"/>
      <c r="M517" s="92"/>
      <c r="N517" s="92"/>
      <c r="O517" s="94"/>
      <c r="P517" s="92"/>
      <c r="Q517" s="92"/>
      <c r="R517" s="92"/>
      <c r="S517" s="92"/>
      <c r="T517" s="92"/>
      <c r="U517" s="94"/>
      <c r="V517" s="92"/>
      <c r="W517" s="92"/>
      <c r="X517" s="92"/>
      <c r="Y517" s="92"/>
      <c r="Z517" s="93"/>
      <c r="AA517" s="92"/>
      <c r="AB517" s="93"/>
      <c r="AC517" s="92"/>
      <c r="AD517" s="92"/>
      <c r="AE517" s="92"/>
      <c r="AF517" s="92"/>
      <c r="AG517" s="258"/>
      <c r="AH517" s="258"/>
      <c r="AI517" s="258"/>
      <c r="AJ517" s="258"/>
      <c r="AK517" s="258"/>
      <c r="AL517" s="258"/>
      <c r="AM517" s="258"/>
      <c r="AN517" s="258"/>
      <c r="AO517" s="258"/>
      <c r="AP517" s="258"/>
      <c r="AQ517" s="258"/>
      <c r="AR517" s="258"/>
      <c r="AS517" s="258"/>
      <c r="AT517" s="258"/>
      <c r="AU517" s="258"/>
      <c r="AV517" s="258"/>
      <c r="AW517" s="258"/>
      <c r="AX517" s="258"/>
      <c r="AY517" s="432"/>
      <c r="AZ517" s="433"/>
      <c r="BA517" s="255"/>
      <c r="BB517" s="256"/>
      <c r="BC517" s="256"/>
      <c r="BD517" s="256"/>
      <c r="BE517" s="256"/>
      <c r="BF517" s="256"/>
      <c r="BG517" s="256"/>
      <c r="BH517" s="256"/>
      <c r="BI517" s="256"/>
      <c r="BJ517" s="256"/>
      <c r="BK517" s="256"/>
      <c r="BL517" s="254"/>
      <c r="BM517" s="284">
        <f t="shared" si="209"/>
        <v>0</v>
      </c>
      <c r="BS517" s="3"/>
      <c r="BT517" s="3"/>
      <c r="BU517" s="3"/>
      <c r="BV517" s="3"/>
    </row>
    <row r="518" spans="1:74" ht="12.75" customHeight="1">
      <c r="A518" s="169" t="str">
        <f t="shared" si="212"/>
        <v>E46</v>
      </c>
      <c r="B518" s="159" t="str">
        <f>$B$14</f>
        <v>6</v>
      </c>
      <c r="C518" s="568"/>
      <c r="D518" s="504"/>
      <c r="E518" s="505"/>
      <c r="F518" s="506"/>
      <c r="G518" s="213"/>
      <c r="H518" s="498"/>
      <c r="I518" s="122" t="str">
        <f>$I$14</f>
        <v>MIDDLE EAS</v>
      </c>
      <c r="J518" s="92"/>
      <c r="K518" s="92"/>
      <c r="L518" s="92"/>
      <c r="M518" s="92"/>
      <c r="N518" s="92"/>
      <c r="O518" s="94"/>
      <c r="P518" s="92"/>
      <c r="Q518" s="92"/>
      <c r="R518" s="92"/>
      <c r="S518" s="92"/>
      <c r="T518" s="92"/>
      <c r="U518" s="94"/>
      <c r="V518" s="92"/>
      <c r="W518" s="92"/>
      <c r="X518" s="92"/>
      <c r="Y518" s="92"/>
      <c r="Z518" s="93"/>
      <c r="AA518" s="92"/>
      <c r="AB518" s="93"/>
      <c r="AC518" s="92"/>
      <c r="AD518" s="92"/>
      <c r="AE518" s="92"/>
      <c r="AF518" s="92"/>
      <c r="AG518" s="258"/>
      <c r="AH518" s="258"/>
      <c r="AI518" s="258"/>
      <c r="AJ518" s="258"/>
      <c r="AK518" s="258"/>
      <c r="AL518" s="258"/>
      <c r="AM518" s="258"/>
      <c r="AN518" s="258"/>
      <c r="AO518" s="258"/>
      <c r="AP518" s="258"/>
      <c r="AQ518" s="258"/>
      <c r="AR518" s="258"/>
      <c r="AS518" s="258"/>
      <c r="AT518" s="258"/>
      <c r="AU518" s="258"/>
      <c r="AV518" s="258"/>
      <c r="AW518" s="258"/>
      <c r="AX518" s="258"/>
      <c r="AY518" s="432"/>
      <c r="AZ518" s="433"/>
      <c r="BA518" s="255"/>
      <c r="BB518" s="256"/>
      <c r="BC518" s="256"/>
      <c r="BD518" s="256"/>
      <c r="BE518" s="256"/>
      <c r="BF518" s="256"/>
      <c r="BG518" s="256"/>
      <c r="BH518" s="256"/>
      <c r="BI518" s="256"/>
      <c r="BJ518" s="256"/>
      <c r="BK518" s="256"/>
      <c r="BL518" s="254"/>
      <c r="BM518" s="284">
        <f t="shared" si="209"/>
        <v>0</v>
      </c>
      <c r="BS518" s="3"/>
      <c r="BT518" s="3"/>
      <c r="BU518" s="3"/>
      <c r="BV518" s="3"/>
    </row>
    <row r="519" spans="1:74" ht="12.75" customHeight="1">
      <c r="A519" s="169" t="str">
        <f t="shared" si="212"/>
        <v>E47</v>
      </c>
      <c r="B519" s="159" t="str">
        <f>$B$15</f>
        <v>7</v>
      </c>
      <c r="C519" s="568"/>
      <c r="D519" s="504"/>
      <c r="E519" s="505"/>
      <c r="F519" s="506"/>
      <c r="G519" s="213"/>
      <c r="H519" s="498"/>
      <c r="I519" s="122" t="str">
        <f>$I$15</f>
        <v xml:space="preserve">AFRICA   </v>
      </c>
      <c r="J519" s="92"/>
      <c r="K519" s="92"/>
      <c r="L519" s="92"/>
      <c r="M519" s="92"/>
      <c r="N519" s="92"/>
      <c r="O519" s="94"/>
      <c r="P519" s="92"/>
      <c r="Q519" s="92"/>
      <c r="R519" s="92"/>
      <c r="S519" s="92"/>
      <c r="T519" s="92"/>
      <c r="U519" s="94"/>
      <c r="V519" s="92"/>
      <c r="W519" s="92"/>
      <c r="X519" s="92"/>
      <c r="Y519" s="92"/>
      <c r="Z519" s="93"/>
      <c r="AA519" s="92"/>
      <c r="AB519" s="93"/>
      <c r="AC519" s="92"/>
      <c r="AD519" s="92"/>
      <c r="AE519" s="92"/>
      <c r="AF519" s="92"/>
      <c r="AG519" s="258"/>
      <c r="AH519" s="258"/>
      <c r="AI519" s="258"/>
      <c r="AJ519" s="258"/>
      <c r="AK519" s="258"/>
      <c r="AL519" s="258"/>
      <c r="AM519" s="258"/>
      <c r="AN519" s="258"/>
      <c r="AO519" s="258"/>
      <c r="AP519" s="258"/>
      <c r="AQ519" s="258"/>
      <c r="AR519" s="258"/>
      <c r="AS519" s="258"/>
      <c r="AT519" s="258"/>
      <c r="AU519" s="258"/>
      <c r="AV519" s="258"/>
      <c r="AW519" s="258"/>
      <c r="AX519" s="258"/>
      <c r="AY519" s="432"/>
      <c r="AZ519" s="433"/>
      <c r="BA519" s="255"/>
      <c r="BB519" s="256"/>
      <c r="BC519" s="256"/>
      <c r="BD519" s="256"/>
      <c r="BE519" s="256"/>
      <c r="BF519" s="256"/>
      <c r="BG519" s="256"/>
      <c r="BH519" s="256"/>
      <c r="BI519" s="256"/>
      <c r="BJ519" s="256"/>
      <c r="BK519" s="256"/>
      <c r="BL519" s="254"/>
      <c r="BM519" s="284">
        <f t="shared" si="209"/>
        <v>0</v>
      </c>
      <c r="BS519" s="3"/>
      <c r="BT519" s="3"/>
      <c r="BU519" s="3"/>
      <c r="BV519" s="3"/>
    </row>
    <row r="520" spans="1:74" ht="12.75" customHeight="1" thickBot="1">
      <c r="A520" s="169" t="str">
        <f t="shared" si="212"/>
        <v>E4Z</v>
      </c>
      <c r="B520" s="159" t="str">
        <f>$B$16</f>
        <v>Z</v>
      </c>
      <c r="C520" s="568"/>
      <c r="D520" s="504"/>
      <c r="E520" s="505"/>
      <c r="F520" s="506"/>
      <c r="G520" s="208"/>
      <c r="H520" s="499"/>
      <c r="I520" s="128" t="str">
        <f>$I$16</f>
        <v>Others</v>
      </c>
      <c r="J520" s="90"/>
      <c r="K520" s="90"/>
      <c r="L520" s="90"/>
      <c r="M520" s="90"/>
      <c r="N520" s="90"/>
      <c r="O520" s="102"/>
      <c r="P520" s="90"/>
      <c r="Q520" s="90"/>
      <c r="R520" s="90"/>
      <c r="S520" s="90"/>
      <c r="T520" s="90"/>
      <c r="U520" s="102"/>
      <c r="V520" s="90"/>
      <c r="W520" s="90"/>
      <c r="X520" s="90"/>
      <c r="Y520" s="90"/>
      <c r="Z520" s="91"/>
      <c r="AA520" s="90"/>
      <c r="AB520" s="91"/>
      <c r="AC520" s="90"/>
      <c r="AD520" s="90"/>
      <c r="AE520" s="90"/>
      <c r="AF520" s="90"/>
      <c r="AG520" s="259"/>
      <c r="AH520" s="259"/>
      <c r="AI520" s="259"/>
      <c r="AJ520" s="259"/>
      <c r="AK520" s="259"/>
      <c r="AL520" s="259"/>
      <c r="AM520" s="259"/>
      <c r="AN520" s="259"/>
      <c r="AO520" s="259"/>
      <c r="AP520" s="259"/>
      <c r="AQ520" s="259"/>
      <c r="AR520" s="259"/>
      <c r="AS520" s="259"/>
      <c r="AT520" s="259"/>
      <c r="AU520" s="259"/>
      <c r="AV520" s="259"/>
      <c r="AW520" s="259"/>
      <c r="AX520" s="259"/>
      <c r="AY520" s="434"/>
      <c r="AZ520" s="435"/>
      <c r="BA520" s="262"/>
      <c r="BB520" s="263"/>
      <c r="BC520" s="263"/>
      <c r="BD520" s="263"/>
      <c r="BE520" s="263"/>
      <c r="BF520" s="263"/>
      <c r="BG520" s="263"/>
      <c r="BH520" s="263"/>
      <c r="BI520" s="263"/>
      <c r="BJ520" s="263"/>
      <c r="BK520" s="263"/>
      <c r="BL520" s="261"/>
      <c r="BM520" s="285">
        <f t="shared" si="209"/>
        <v>0</v>
      </c>
      <c r="BS520" s="3"/>
      <c r="BT520" s="3"/>
      <c r="BU520" s="3"/>
      <c r="BV520" s="3"/>
    </row>
    <row r="521" spans="1:74" ht="13.2" customHeight="1">
      <c r="A521" s="157" t="s">
        <v>10</v>
      </c>
      <c r="B521" s="168" t="s">
        <v>244</v>
      </c>
      <c r="C521" s="568"/>
      <c r="D521" s="500" t="s">
        <v>107</v>
      </c>
      <c r="E521" s="501"/>
      <c r="F521" s="502"/>
      <c r="G521" s="486" t="s">
        <v>64</v>
      </c>
      <c r="H521" s="516"/>
      <c r="I521" s="517"/>
      <c r="J521" s="24">
        <f t="shared" ref="J521:AO521" si="213">J522+J523</f>
        <v>0</v>
      </c>
      <c r="K521" s="24">
        <f t="shared" si="213"/>
        <v>0</v>
      </c>
      <c r="L521" s="24">
        <f t="shared" si="213"/>
        <v>0</v>
      </c>
      <c r="M521" s="24">
        <f t="shared" si="213"/>
        <v>0</v>
      </c>
      <c r="N521" s="24">
        <f t="shared" si="213"/>
        <v>0</v>
      </c>
      <c r="O521" s="24">
        <f t="shared" si="213"/>
        <v>0</v>
      </c>
      <c r="P521" s="24">
        <f t="shared" si="213"/>
        <v>0</v>
      </c>
      <c r="Q521" s="24">
        <f t="shared" si="213"/>
        <v>0</v>
      </c>
      <c r="R521" s="24">
        <f t="shared" si="213"/>
        <v>0</v>
      </c>
      <c r="S521" s="25">
        <f t="shared" si="213"/>
        <v>0</v>
      </c>
      <c r="T521" s="24">
        <f t="shared" si="213"/>
        <v>0</v>
      </c>
      <c r="U521" s="44">
        <f t="shared" si="213"/>
        <v>0</v>
      </c>
      <c r="V521" s="24">
        <f t="shared" si="213"/>
        <v>0</v>
      </c>
      <c r="W521" s="24">
        <f t="shared" si="213"/>
        <v>0</v>
      </c>
      <c r="X521" s="27">
        <f t="shared" si="213"/>
        <v>0</v>
      </c>
      <c r="Y521" s="27">
        <f t="shared" si="213"/>
        <v>0</v>
      </c>
      <c r="Z521" s="27">
        <f t="shared" si="213"/>
        <v>0</v>
      </c>
      <c r="AA521" s="27">
        <f t="shared" si="213"/>
        <v>7</v>
      </c>
      <c r="AB521" s="27">
        <f t="shared" si="213"/>
        <v>507</v>
      </c>
      <c r="AC521" s="24">
        <f t="shared" si="213"/>
        <v>2046</v>
      </c>
      <c r="AD521" s="24">
        <f t="shared" si="213"/>
        <v>2739</v>
      </c>
      <c r="AE521" s="24">
        <f t="shared" si="213"/>
        <v>2449</v>
      </c>
      <c r="AF521" s="24">
        <f t="shared" si="213"/>
        <v>2476</v>
      </c>
      <c r="AG521" s="275">
        <f t="shared" si="213"/>
        <v>1698</v>
      </c>
      <c r="AH521" s="275">
        <f t="shared" si="213"/>
        <v>5909</v>
      </c>
      <c r="AI521" s="275">
        <f t="shared" si="213"/>
        <v>3158</v>
      </c>
      <c r="AJ521" s="275">
        <f t="shared" si="213"/>
        <v>0</v>
      </c>
      <c r="AK521" s="275">
        <f t="shared" si="213"/>
        <v>0</v>
      </c>
      <c r="AL521" s="275">
        <f t="shared" si="213"/>
        <v>0</v>
      </c>
      <c r="AM521" s="275">
        <f t="shared" si="213"/>
        <v>0</v>
      </c>
      <c r="AN521" s="275">
        <f t="shared" si="213"/>
        <v>0</v>
      </c>
      <c r="AO521" s="275">
        <f t="shared" si="213"/>
        <v>0</v>
      </c>
      <c r="AP521" s="275">
        <f t="shared" ref="AP521:BL521" si="214">AP522+AP523</f>
        <v>0</v>
      </c>
      <c r="AQ521" s="275">
        <f t="shared" si="214"/>
        <v>0</v>
      </c>
      <c r="AR521" s="275">
        <f t="shared" si="214"/>
        <v>0</v>
      </c>
      <c r="AS521" s="275">
        <f t="shared" si="214"/>
        <v>0</v>
      </c>
      <c r="AT521" s="275">
        <f t="shared" si="214"/>
        <v>0</v>
      </c>
      <c r="AU521" s="275">
        <f t="shared" si="214"/>
        <v>0</v>
      </c>
      <c r="AV521" s="275">
        <f t="shared" si="214"/>
        <v>0</v>
      </c>
      <c r="AW521" s="275">
        <f t="shared" si="214"/>
        <v>0</v>
      </c>
      <c r="AX521" s="275">
        <f t="shared" si="214"/>
        <v>0</v>
      </c>
      <c r="AY521" s="52">
        <f t="shared" si="214"/>
        <v>338</v>
      </c>
      <c r="AZ521" s="438">
        <f t="shared" si="214"/>
        <v>3158</v>
      </c>
      <c r="BA521" s="277">
        <f t="shared" si="214"/>
        <v>339</v>
      </c>
      <c r="BB521" s="278">
        <f t="shared" si="214"/>
        <v>410</v>
      </c>
      <c r="BC521" s="278">
        <f t="shared" si="214"/>
        <v>638</v>
      </c>
      <c r="BD521" s="278">
        <f t="shared" si="214"/>
        <v>261</v>
      </c>
      <c r="BE521" s="278">
        <f t="shared" si="214"/>
        <v>321</v>
      </c>
      <c r="BF521" s="278">
        <f t="shared" si="214"/>
        <v>360</v>
      </c>
      <c r="BG521" s="278">
        <f t="shared" si="214"/>
        <v>202</v>
      </c>
      <c r="BH521" s="278">
        <f t="shared" si="214"/>
        <v>213</v>
      </c>
      <c r="BI521" s="278">
        <f t="shared" si="214"/>
        <v>76</v>
      </c>
      <c r="BJ521" s="278">
        <f t="shared" si="214"/>
        <v>338</v>
      </c>
      <c r="BK521" s="278">
        <f t="shared" si="214"/>
        <v>0</v>
      </c>
      <c r="BL521" s="276">
        <f t="shared" si="214"/>
        <v>0</v>
      </c>
      <c r="BM521" s="277">
        <f t="shared" ref="BM521:BM545" si="215">SUM(J521:AX521)</f>
        <v>20989</v>
      </c>
      <c r="BS521" s="3"/>
      <c r="BT521" s="3"/>
      <c r="BU521" s="3"/>
      <c r="BV521" s="3"/>
    </row>
    <row r="522" spans="1:74" ht="13.2" customHeight="1">
      <c r="A522" s="169" t="str">
        <f>B$521&amp;B522</f>
        <v>E39</v>
      </c>
      <c r="B522" s="159" t="str">
        <f>$B$6</f>
        <v>9</v>
      </c>
      <c r="C522" s="568"/>
      <c r="D522" s="492"/>
      <c r="E522" s="493"/>
      <c r="F522" s="494"/>
      <c r="G522" s="210"/>
      <c r="H522" s="488" t="s">
        <v>70</v>
      </c>
      <c r="I522" s="489"/>
      <c r="J522" s="12"/>
      <c r="K522" s="12"/>
      <c r="L522" s="12"/>
      <c r="M522" s="12"/>
      <c r="N522" s="12"/>
      <c r="O522" s="13"/>
      <c r="P522" s="12"/>
      <c r="Q522" s="12"/>
      <c r="R522" s="12"/>
      <c r="S522" s="12"/>
      <c r="T522" s="12"/>
      <c r="U522" s="13"/>
      <c r="V522" s="12"/>
      <c r="W522" s="12"/>
      <c r="X522" s="12"/>
      <c r="Y522" s="12"/>
      <c r="Z522" s="14"/>
      <c r="AA522" s="14">
        <v>7</v>
      </c>
      <c r="AB522" s="14">
        <v>412</v>
      </c>
      <c r="AC522" s="14">
        <v>950</v>
      </c>
      <c r="AD522" s="14">
        <v>766</v>
      </c>
      <c r="AE522" s="14">
        <v>575</v>
      </c>
      <c r="AF522" s="14">
        <v>644</v>
      </c>
      <c r="AG522" s="244">
        <v>717</v>
      </c>
      <c r="AH522" s="244">
        <v>2438</v>
      </c>
      <c r="AI522" s="244">
        <v>747</v>
      </c>
      <c r="AJ522" s="244"/>
      <c r="AK522" s="244"/>
      <c r="AL522" s="244"/>
      <c r="AM522" s="244"/>
      <c r="AN522" s="244"/>
      <c r="AO522" s="244"/>
      <c r="AP522" s="244"/>
      <c r="AQ522" s="244"/>
      <c r="AR522" s="244"/>
      <c r="AS522" s="244"/>
      <c r="AT522" s="244"/>
      <c r="AU522" s="244"/>
      <c r="AV522" s="244"/>
      <c r="AW522" s="244"/>
      <c r="AX522" s="245"/>
      <c r="AY522" s="436">
        <v>78</v>
      </c>
      <c r="AZ522" s="437">
        <v>747</v>
      </c>
      <c r="BA522" s="267">
        <v>155</v>
      </c>
      <c r="BB522" s="268">
        <v>163</v>
      </c>
      <c r="BC522" s="268">
        <v>139</v>
      </c>
      <c r="BD522" s="268">
        <v>82</v>
      </c>
      <c r="BE522" s="268">
        <v>28</v>
      </c>
      <c r="BF522" s="268">
        <v>49</v>
      </c>
      <c r="BG522" s="268">
        <v>14</v>
      </c>
      <c r="BH522" s="268">
        <v>10</v>
      </c>
      <c r="BI522" s="268">
        <v>29</v>
      </c>
      <c r="BJ522" s="268">
        <v>78</v>
      </c>
      <c r="BK522" s="268"/>
      <c r="BL522" s="266"/>
      <c r="BM522" s="272">
        <f t="shared" si="215"/>
        <v>7256</v>
      </c>
      <c r="BS522" s="3"/>
      <c r="BT522" s="3"/>
      <c r="BU522" s="3"/>
      <c r="BV522" s="3"/>
    </row>
    <row r="523" spans="1:74" ht="12.75" customHeight="1">
      <c r="A523" s="169"/>
      <c r="C523" s="568"/>
      <c r="D523" s="492"/>
      <c r="E523" s="493"/>
      <c r="F523" s="494"/>
      <c r="G523" s="211"/>
      <c r="H523" s="490" t="s">
        <v>62</v>
      </c>
      <c r="I523" s="491"/>
      <c r="J523" s="23">
        <f t="shared" ref="J523:AO523" si="216">SUM(J524:J532)</f>
        <v>0</v>
      </c>
      <c r="K523" s="23">
        <f t="shared" si="216"/>
        <v>0</v>
      </c>
      <c r="L523" s="23">
        <f t="shared" si="216"/>
        <v>0</v>
      </c>
      <c r="M523" s="23">
        <f t="shared" si="216"/>
        <v>0</v>
      </c>
      <c r="N523" s="23">
        <f t="shared" si="216"/>
        <v>0</v>
      </c>
      <c r="O523" s="23">
        <f t="shared" si="216"/>
        <v>0</v>
      </c>
      <c r="P523" s="23">
        <f t="shared" si="216"/>
        <v>0</v>
      </c>
      <c r="Q523" s="23">
        <f t="shared" si="216"/>
        <v>0</v>
      </c>
      <c r="R523" s="23">
        <f t="shared" si="216"/>
        <v>0</v>
      </c>
      <c r="S523" s="27">
        <f t="shared" si="216"/>
        <v>0</v>
      </c>
      <c r="T523" s="17">
        <f t="shared" si="216"/>
        <v>0</v>
      </c>
      <c r="U523" s="43">
        <f t="shared" si="216"/>
        <v>0</v>
      </c>
      <c r="V523" s="17">
        <f t="shared" si="216"/>
        <v>0</v>
      </c>
      <c r="W523" s="17">
        <f t="shared" si="216"/>
        <v>0</v>
      </c>
      <c r="X523" s="45">
        <f t="shared" si="216"/>
        <v>0</v>
      </c>
      <c r="Y523" s="45">
        <f t="shared" si="216"/>
        <v>0</v>
      </c>
      <c r="Z523" s="45">
        <f t="shared" si="216"/>
        <v>0</v>
      </c>
      <c r="AA523" s="45">
        <f t="shared" si="216"/>
        <v>0</v>
      </c>
      <c r="AB523" s="45">
        <f t="shared" si="216"/>
        <v>95</v>
      </c>
      <c r="AC523" s="45">
        <f t="shared" si="216"/>
        <v>1096</v>
      </c>
      <c r="AD523" s="45">
        <f t="shared" si="216"/>
        <v>1973</v>
      </c>
      <c r="AE523" s="45">
        <f t="shared" si="216"/>
        <v>1874</v>
      </c>
      <c r="AF523" s="45">
        <f t="shared" si="216"/>
        <v>1832</v>
      </c>
      <c r="AG523" s="279">
        <f t="shared" si="216"/>
        <v>981</v>
      </c>
      <c r="AH523" s="279">
        <f t="shared" si="216"/>
        <v>3471</v>
      </c>
      <c r="AI523" s="279">
        <f t="shared" si="216"/>
        <v>2411</v>
      </c>
      <c r="AJ523" s="279">
        <f t="shared" si="216"/>
        <v>0</v>
      </c>
      <c r="AK523" s="279">
        <f t="shared" si="216"/>
        <v>0</v>
      </c>
      <c r="AL523" s="279">
        <f t="shared" si="216"/>
        <v>0</v>
      </c>
      <c r="AM523" s="279">
        <f t="shared" si="216"/>
        <v>0</v>
      </c>
      <c r="AN523" s="279">
        <f t="shared" si="216"/>
        <v>0</v>
      </c>
      <c r="AO523" s="279">
        <f t="shared" si="216"/>
        <v>0</v>
      </c>
      <c r="AP523" s="279">
        <f t="shared" ref="AP523:BL523" si="217">SUM(AP524:AP532)</f>
        <v>0</v>
      </c>
      <c r="AQ523" s="279">
        <f t="shared" si="217"/>
        <v>0</v>
      </c>
      <c r="AR523" s="279">
        <f t="shared" si="217"/>
        <v>0</v>
      </c>
      <c r="AS523" s="279">
        <f t="shared" si="217"/>
        <v>0</v>
      </c>
      <c r="AT523" s="279">
        <f t="shared" si="217"/>
        <v>0</v>
      </c>
      <c r="AU523" s="279">
        <f t="shared" si="217"/>
        <v>0</v>
      </c>
      <c r="AV523" s="279">
        <f t="shared" si="217"/>
        <v>0</v>
      </c>
      <c r="AW523" s="279">
        <f t="shared" si="217"/>
        <v>0</v>
      </c>
      <c r="AX523" s="279">
        <f t="shared" si="217"/>
        <v>0</v>
      </c>
      <c r="AY523" s="26">
        <f t="shared" si="217"/>
        <v>260</v>
      </c>
      <c r="AZ523" s="439">
        <f t="shared" si="217"/>
        <v>2411</v>
      </c>
      <c r="BA523" s="281">
        <f t="shared" si="217"/>
        <v>184</v>
      </c>
      <c r="BB523" s="282">
        <f t="shared" si="217"/>
        <v>247</v>
      </c>
      <c r="BC523" s="282">
        <f t="shared" si="217"/>
        <v>499</v>
      </c>
      <c r="BD523" s="282">
        <f t="shared" si="217"/>
        <v>179</v>
      </c>
      <c r="BE523" s="282">
        <f t="shared" si="217"/>
        <v>293</v>
      </c>
      <c r="BF523" s="282">
        <f t="shared" si="217"/>
        <v>311</v>
      </c>
      <c r="BG523" s="282">
        <f t="shared" si="217"/>
        <v>188</v>
      </c>
      <c r="BH523" s="282">
        <f t="shared" si="217"/>
        <v>203</v>
      </c>
      <c r="BI523" s="282">
        <f t="shared" si="217"/>
        <v>47</v>
      </c>
      <c r="BJ523" s="282">
        <f t="shared" si="217"/>
        <v>260</v>
      </c>
      <c r="BK523" s="282">
        <f t="shared" si="217"/>
        <v>0</v>
      </c>
      <c r="BL523" s="280">
        <f t="shared" si="217"/>
        <v>0</v>
      </c>
      <c r="BM523" s="281">
        <f t="shared" si="215"/>
        <v>13733</v>
      </c>
      <c r="BS523" s="3"/>
      <c r="BT523" s="3"/>
      <c r="BU523" s="3"/>
      <c r="BV523" s="3"/>
    </row>
    <row r="524" spans="1:74" ht="13.2" customHeight="1">
      <c r="A524" s="169" t="str">
        <f t="shared" ref="A524:A532" si="218">B$521&amp;B524</f>
        <v>E31</v>
      </c>
      <c r="B524" s="159" t="str">
        <f>$B$8</f>
        <v>1</v>
      </c>
      <c r="C524" s="568"/>
      <c r="D524" s="492"/>
      <c r="E524" s="493"/>
      <c r="F524" s="494"/>
      <c r="G524" s="213"/>
      <c r="H524" s="210"/>
      <c r="I524" s="127" t="str">
        <f>$I$8</f>
        <v>N.AMERICA</v>
      </c>
      <c r="J524" s="20"/>
      <c r="K524" s="20"/>
      <c r="L524" s="20"/>
      <c r="M524" s="20"/>
      <c r="N524" s="20"/>
      <c r="O524" s="28"/>
      <c r="P524" s="20"/>
      <c r="Q524" s="20"/>
      <c r="R524" s="20"/>
      <c r="S524" s="20"/>
      <c r="T524" s="20"/>
      <c r="U524" s="28"/>
      <c r="V524" s="20"/>
      <c r="W524" s="20"/>
      <c r="X524" s="20"/>
      <c r="Y524" s="20"/>
      <c r="Z524" s="21"/>
      <c r="AA524" s="21"/>
      <c r="AB524" s="21">
        <v>72</v>
      </c>
      <c r="AC524" s="21">
        <v>1034</v>
      </c>
      <c r="AD524" s="21">
        <v>1838</v>
      </c>
      <c r="AE524" s="21">
        <v>1700</v>
      </c>
      <c r="AF524" s="21">
        <v>1572</v>
      </c>
      <c r="AG524" s="248">
        <v>520</v>
      </c>
      <c r="AH524" s="248">
        <v>2757</v>
      </c>
      <c r="AI524" s="248">
        <v>1650</v>
      </c>
      <c r="AJ524" s="248"/>
      <c r="AK524" s="248"/>
      <c r="AL524" s="248"/>
      <c r="AM524" s="248"/>
      <c r="AN524" s="248"/>
      <c r="AO524" s="248"/>
      <c r="AP524" s="248"/>
      <c r="AQ524" s="248"/>
      <c r="AR524" s="248"/>
      <c r="AS524" s="248"/>
      <c r="AT524" s="248"/>
      <c r="AU524" s="248"/>
      <c r="AV524" s="248"/>
      <c r="AW524" s="248"/>
      <c r="AX524" s="248"/>
      <c r="AY524" s="430">
        <v>164</v>
      </c>
      <c r="AZ524" s="431">
        <v>1650</v>
      </c>
      <c r="BA524" s="250">
        <v>139</v>
      </c>
      <c r="BB524" s="251">
        <v>182</v>
      </c>
      <c r="BC524" s="251">
        <v>414</v>
      </c>
      <c r="BD524" s="251">
        <v>126</v>
      </c>
      <c r="BE524" s="251">
        <v>270</v>
      </c>
      <c r="BF524" s="251">
        <v>265</v>
      </c>
      <c r="BG524" s="251">
        <v>65</v>
      </c>
      <c r="BH524" s="251">
        <v>16</v>
      </c>
      <c r="BI524" s="251">
        <v>9</v>
      </c>
      <c r="BJ524" s="251">
        <v>164</v>
      </c>
      <c r="BK524" s="251"/>
      <c r="BL524" s="249"/>
      <c r="BM524" s="283">
        <f t="shared" si="215"/>
        <v>11143</v>
      </c>
      <c r="BS524" s="3"/>
      <c r="BT524" s="3"/>
      <c r="BU524" s="3"/>
      <c r="BV524" s="3"/>
    </row>
    <row r="525" spans="1:74" ht="13.2" customHeight="1">
      <c r="A525" s="169" t="str">
        <f t="shared" si="218"/>
        <v>E32</v>
      </c>
      <c r="B525" s="159" t="str">
        <f>$B$9</f>
        <v>2</v>
      </c>
      <c r="C525" s="568"/>
      <c r="D525" s="492"/>
      <c r="E525" s="493"/>
      <c r="F525" s="494"/>
      <c r="G525" s="213"/>
      <c r="H525" s="210"/>
      <c r="I525" s="122" t="str">
        <f>$I$9</f>
        <v>CS.AMERICA</v>
      </c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3"/>
      <c r="AA525" s="93"/>
      <c r="AB525" s="93"/>
      <c r="AC525" s="93"/>
      <c r="AD525" s="93"/>
      <c r="AE525" s="93"/>
      <c r="AF525" s="93">
        <v>4</v>
      </c>
      <c r="AG525" s="253"/>
      <c r="AH525" s="253"/>
      <c r="AI525" s="253"/>
      <c r="AJ525" s="253"/>
      <c r="AK525" s="253"/>
      <c r="AL525" s="253"/>
      <c r="AM525" s="253"/>
      <c r="AN525" s="253"/>
      <c r="AO525" s="253"/>
      <c r="AP525" s="253"/>
      <c r="AQ525" s="253"/>
      <c r="AR525" s="253"/>
      <c r="AS525" s="253"/>
      <c r="AT525" s="253"/>
      <c r="AU525" s="253"/>
      <c r="AV525" s="253"/>
      <c r="AW525" s="253"/>
      <c r="AX525" s="253"/>
      <c r="AY525" s="432"/>
      <c r="AZ525" s="433"/>
      <c r="BA525" s="255"/>
      <c r="BB525" s="256"/>
      <c r="BC525" s="256"/>
      <c r="BD525" s="256"/>
      <c r="BE525" s="256"/>
      <c r="BF525" s="256"/>
      <c r="BG525" s="256"/>
      <c r="BH525" s="256"/>
      <c r="BI525" s="256"/>
      <c r="BJ525" s="256"/>
      <c r="BK525" s="256"/>
      <c r="BL525" s="254"/>
      <c r="BM525" s="284">
        <f t="shared" si="215"/>
        <v>4</v>
      </c>
      <c r="BS525" s="3"/>
      <c r="BT525" s="3"/>
      <c r="BU525" s="3"/>
      <c r="BV525" s="3"/>
    </row>
    <row r="526" spans="1:74" ht="13.2" customHeight="1">
      <c r="A526" s="169" t="str">
        <f t="shared" si="218"/>
        <v>E33</v>
      </c>
      <c r="B526" s="159" t="str">
        <f>$B$10</f>
        <v>3</v>
      </c>
      <c r="C526" s="568"/>
      <c r="D526" s="492"/>
      <c r="E526" s="493"/>
      <c r="F526" s="494"/>
      <c r="G526" s="205"/>
      <c r="H526" s="498"/>
      <c r="I526" s="122" t="str">
        <f>$I$10</f>
        <v>Europe</v>
      </c>
      <c r="J526" s="92"/>
      <c r="K526" s="92"/>
      <c r="L526" s="92"/>
      <c r="M526" s="92"/>
      <c r="N526" s="92"/>
      <c r="O526" s="94"/>
      <c r="P526" s="92"/>
      <c r="Q526" s="92"/>
      <c r="R526" s="92"/>
      <c r="S526" s="92"/>
      <c r="T526" s="92"/>
      <c r="U526" s="94"/>
      <c r="V526" s="92"/>
      <c r="W526" s="92"/>
      <c r="X526" s="92"/>
      <c r="Y526" s="92"/>
      <c r="Z526" s="93"/>
      <c r="AA526" s="93"/>
      <c r="AB526" s="93">
        <v>23</v>
      </c>
      <c r="AC526" s="93">
        <v>62</v>
      </c>
      <c r="AD526" s="93">
        <v>135</v>
      </c>
      <c r="AE526" s="93">
        <v>174</v>
      </c>
      <c r="AF526" s="93">
        <v>250</v>
      </c>
      <c r="AG526" s="253">
        <v>461</v>
      </c>
      <c r="AH526" s="253">
        <v>701</v>
      </c>
      <c r="AI526" s="253">
        <v>599</v>
      </c>
      <c r="AJ526" s="253"/>
      <c r="AK526" s="253"/>
      <c r="AL526" s="253"/>
      <c r="AM526" s="253"/>
      <c r="AN526" s="253"/>
      <c r="AO526" s="253"/>
      <c r="AP526" s="253"/>
      <c r="AQ526" s="253"/>
      <c r="AR526" s="253"/>
      <c r="AS526" s="253"/>
      <c r="AT526" s="253"/>
      <c r="AU526" s="253"/>
      <c r="AV526" s="253"/>
      <c r="AW526" s="253"/>
      <c r="AX526" s="253"/>
      <c r="AY526" s="432">
        <v>93</v>
      </c>
      <c r="AZ526" s="433">
        <v>599</v>
      </c>
      <c r="BA526" s="255">
        <v>42</v>
      </c>
      <c r="BB526" s="256">
        <v>56</v>
      </c>
      <c r="BC526" s="256">
        <v>82</v>
      </c>
      <c r="BD526" s="256">
        <v>52</v>
      </c>
      <c r="BE526" s="256">
        <v>22</v>
      </c>
      <c r="BF526" s="256">
        <v>45</v>
      </c>
      <c r="BG526" s="256">
        <v>122</v>
      </c>
      <c r="BH526" s="256">
        <v>47</v>
      </c>
      <c r="BI526" s="256">
        <v>38</v>
      </c>
      <c r="BJ526" s="256">
        <v>93</v>
      </c>
      <c r="BK526" s="256"/>
      <c r="BL526" s="254"/>
      <c r="BM526" s="284">
        <f t="shared" si="215"/>
        <v>2405</v>
      </c>
      <c r="BS526" s="3"/>
      <c r="BT526" s="3"/>
      <c r="BU526" s="3"/>
      <c r="BV526" s="3"/>
    </row>
    <row r="527" spans="1:74" ht="13.2" customHeight="1">
      <c r="A527" s="169" t="str">
        <f t="shared" si="218"/>
        <v>E34</v>
      </c>
      <c r="B527" s="159" t="str">
        <f>$B$11</f>
        <v>4</v>
      </c>
      <c r="C527" s="568"/>
      <c r="D527" s="492"/>
      <c r="E527" s="493"/>
      <c r="F527" s="494"/>
      <c r="G527" s="211"/>
      <c r="H527" s="498"/>
      <c r="I527" s="122" t="str">
        <f>$I$11</f>
        <v>ASIA</v>
      </c>
      <c r="J527" s="92"/>
      <c r="K527" s="92"/>
      <c r="L527" s="92"/>
      <c r="M527" s="92"/>
      <c r="N527" s="92"/>
      <c r="O527" s="94"/>
      <c r="P527" s="92"/>
      <c r="Q527" s="92"/>
      <c r="R527" s="92"/>
      <c r="S527" s="92"/>
      <c r="T527" s="92"/>
      <c r="U527" s="94"/>
      <c r="V527" s="92"/>
      <c r="W527" s="92"/>
      <c r="X527" s="92"/>
      <c r="Y527" s="92"/>
      <c r="Z527" s="93"/>
      <c r="AA527" s="92"/>
      <c r="AB527" s="93"/>
      <c r="AC527" s="92"/>
      <c r="AD527" s="92"/>
      <c r="AE527" s="92"/>
      <c r="AF527" s="92"/>
      <c r="AG527" s="258"/>
      <c r="AH527" s="258"/>
      <c r="AI527" s="258"/>
      <c r="AJ527" s="258"/>
      <c r="AK527" s="258"/>
      <c r="AL527" s="258"/>
      <c r="AM527" s="258"/>
      <c r="AN527" s="258"/>
      <c r="AO527" s="258"/>
      <c r="AP527" s="258"/>
      <c r="AQ527" s="258"/>
      <c r="AR527" s="258"/>
      <c r="AS527" s="258"/>
      <c r="AT527" s="258"/>
      <c r="AU527" s="258"/>
      <c r="AV527" s="258"/>
      <c r="AW527" s="258"/>
      <c r="AX527" s="258"/>
      <c r="AY527" s="432"/>
      <c r="AZ527" s="433"/>
      <c r="BA527" s="255"/>
      <c r="BB527" s="256"/>
      <c r="BC527" s="256"/>
      <c r="BD527" s="256"/>
      <c r="BE527" s="256"/>
      <c r="BF527" s="256"/>
      <c r="BG527" s="256"/>
      <c r="BH527" s="256"/>
      <c r="BI527" s="256"/>
      <c r="BJ527" s="256"/>
      <c r="BK527" s="256"/>
      <c r="BL527" s="254"/>
      <c r="BM527" s="284">
        <f t="shared" si="215"/>
        <v>0</v>
      </c>
      <c r="BS527" s="3"/>
      <c r="BT527" s="3"/>
      <c r="BU527" s="3"/>
      <c r="BV527" s="3"/>
    </row>
    <row r="528" spans="1:74" ht="12.75" customHeight="1">
      <c r="A528" s="169" t="str">
        <f t="shared" si="218"/>
        <v>E3C</v>
      </c>
      <c r="B528" s="159" t="s">
        <v>204</v>
      </c>
      <c r="C528" s="568"/>
      <c r="D528" s="492"/>
      <c r="E528" s="493"/>
      <c r="F528" s="494"/>
      <c r="G528" s="211"/>
      <c r="H528" s="498"/>
      <c r="I528" s="122" t="s">
        <v>205</v>
      </c>
      <c r="J528" s="92"/>
      <c r="K528" s="92"/>
      <c r="L528" s="92"/>
      <c r="M528" s="92"/>
      <c r="N528" s="92"/>
      <c r="O528" s="94"/>
      <c r="P528" s="92"/>
      <c r="Q528" s="92"/>
      <c r="R528" s="92"/>
      <c r="S528" s="92"/>
      <c r="T528" s="92"/>
      <c r="U528" s="94"/>
      <c r="V528" s="92"/>
      <c r="W528" s="92"/>
      <c r="X528" s="92"/>
      <c r="Y528" s="92"/>
      <c r="Z528" s="93"/>
      <c r="AA528" s="92"/>
      <c r="AB528" s="93"/>
      <c r="AC528" s="92"/>
      <c r="AD528" s="92"/>
      <c r="AE528" s="92"/>
      <c r="AF528" s="92"/>
      <c r="AG528" s="258"/>
      <c r="AH528" s="258"/>
      <c r="AI528" s="258">
        <v>140</v>
      </c>
      <c r="AJ528" s="258"/>
      <c r="AK528" s="258"/>
      <c r="AL528" s="258"/>
      <c r="AM528" s="258"/>
      <c r="AN528" s="258"/>
      <c r="AO528" s="258"/>
      <c r="AP528" s="258"/>
      <c r="AQ528" s="258"/>
      <c r="AR528" s="258"/>
      <c r="AS528" s="258"/>
      <c r="AT528" s="258"/>
      <c r="AU528" s="258"/>
      <c r="AV528" s="258"/>
      <c r="AW528" s="258"/>
      <c r="AX528" s="258"/>
      <c r="AY528" s="432"/>
      <c r="AZ528" s="433">
        <v>140</v>
      </c>
      <c r="BA528" s="255"/>
      <c r="BB528" s="256"/>
      <c r="BC528" s="256"/>
      <c r="BD528" s="256"/>
      <c r="BE528" s="256"/>
      <c r="BF528" s="256"/>
      <c r="BG528" s="256"/>
      <c r="BH528" s="256">
        <v>140</v>
      </c>
      <c r="BI528" s="256"/>
      <c r="BJ528" s="256"/>
      <c r="BK528" s="256"/>
      <c r="BL528" s="254"/>
      <c r="BM528" s="255">
        <f t="shared" si="215"/>
        <v>140</v>
      </c>
      <c r="BS528" s="3"/>
      <c r="BT528" s="3"/>
      <c r="BU528" s="3"/>
      <c r="BV528" s="3"/>
    </row>
    <row r="529" spans="1:74" ht="13.2" customHeight="1">
      <c r="A529" s="169" t="str">
        <f t="shared" si="218"/>
        <v>E35</v>
      </c>
      <c r="B529" s="159" t="str">
        <f>$B$13</f>
        <v>5</v>
      </c>
      <c r="C529" s="568"/>
      <c r="D529" s="492"/>
      <c r="E529" s="493"/>
      <c r="F529" s="494"/>
      <c r="G529" s="213"/>
      <c r="H529" s="498"/>
      <c r="I529" s="122" t="str">
        <f>$I$13</f>
        <v>OCE</v>
      </c>
      <c r="J529" s="92"/>
      <c r="K529" s="92"/>
      <c r="L529" s="92"/>
      <c r="M529" s="92"/>
      <c r="N529" s="92"/>
      <c r="O529" s="94"/>
      <c r="P529" s="92"/>
      <c r="Q529" s="92"/>
      <c r="R529" s="92"/>
      <c r="S529" s="92"/>
      <c r="T529" s="92"/>
      <c r="U529" s="94"/>
      <c r="V529" s="92"/>
      <c r="W529" s="92"/>
      <c r="X529" s="92"/>
      <c r="Y529" s="92"/>
      <c r="Z529" s="93"/>
      <c r="AA529" s="92"/>
      <c r="AB529" s="93"/>
      <c r="AC529" s="92"/>
      <c r="AD529" s="92"/>
      <c r="AE529" s="92"/>
      <c r="AF529" s="92"/>
      <c r="AG529" s="258"/>
      <c r="AH529" s="258">
        <v>12</v>
      </c>
      <c r="AI529" s="258">
        <v>22</v>
      </c>
      <c r="AJ529" s="258"/>
      <c r="AK529" s="258"/>
      <c r="AL529" s="258"/>
      <c r="AM529" s="258"/>
      <c r="AN529" s="258"/>
      <c r="AO529" s="258"/>
      <c r="AP529" s="258"/>
      <c r="AQ529" s="258"/>
      <c r="AR529" s="258"/>
      <c r="AS529" s="258"/>
      <c r="AT529" s="258"/>
      <c r="AU529" s="258"/>
      <c r="AV529" s="258"/>
      <c r="AW529" s="258"/>
      <c r="AX529" s="258"/>
      <c r="AY529" s="432">
        <v>3</v>
      </c>
      <c r="AZ529" s="433">
        <v>22</v>
      </c>
      <c r="BA529" s="255">
        <v>3</v>
      </c>
      <c r="BB529" s="256">
        <v>9</v>
      </c>
      <c r="BC529" s="256">
        <v>3</v>
      </c>
      <c r="BD529" s="256">
        <v>1</v>
      </c>
      <c r="BE529" s="256">
        <v>1</v>
      </c>
      <c r="BF529" s="256">
        <v>1</v>
      </c>
      <c r="BG529" s="256">
        <v>1</v>
      </c>
      <c r="BH529" s="256"/>
      <c r="BI529" s="256"/>
      <c r="BJ529" s="256">
        <v>3</v>
      </c>
      <c r="BK529" s="256"/>
      <c r="BL529" s="254"/>
      <c r="BM529" s="284">
        <f t="shared" si="215"/>
        <v>34</v>
      </c>
      <c r="BS529" s="3"/>
      <c r="BT529" s="3"/>
      <c r="BU529" s="3"/>
      <c r="BV529" s="3"/>
    </row>
    <row r="530" spans="1:74" ht="12.75" customHeight="1">
      <c r="A530" s="169" t="str">
        <f t="shared" si="218"/>
        <v>E36</v>
      </c>
      <c r="B530" s="159" t="str">
        <f>$B$14</f>
        <v>6</v>
      </c>
      <c r="C530" s="568"/>
      <c r="D530" s="492"/>
      <c r="E530" s="493"/>
      <c r="F530" s="494"/>
      <c r="G530" s="213"/>
      <c r="H530" s="498"/>
      <c r="I530" s="122" t="str">
        <f>$I$14</f>
        <v>MIDDLE EAS</v>
      </c>
      <c r="J530" s="92"/>
      <c r="K530" s="92"/>
      <c r="L530" s="92"/>
      <c r="M530" s="92"/>
      <c r="N530" s="92"/>
      <c r="O530" s="94"/>
      <c r="P530" s="92"/>
      <c r="Q530" s="92"/>
      <c r="R530" s="92"/>
      <c r="S530" s="92"/>
      <c r="T530" s="92"/>
      <c r="U530" s="94"/>
      <c r="V530" s="92"/>
      <c r="W530" s="92"/>
      <c r="X530" s="92"/>
      <c r="Y530" s="92"/>
      <c r="Z530" s="93"/>
      <c r="AA530" s="92"/>
      <c r="AB530" s="93"/>
      <c r="AC530" s="92"/>
      <c r="AD530" s="92"/>
      <c r="AE530" s="92"/>
      <c r="AF530" s="92">
        <v>6</v>
      </c>
      <c r="AG530" s="258"/>
      <c r="AH530" s="258">
        <v>1</v>
      </c>
      <c r="AI530" s="258"/>
      <c r="AJ530" s="258"/>
      <c r="AK530" s="258"/>
      <c r="AL530" s="258"/>
      <c r="AM530" s="258"/>
      <c r="AN530" s="258"/>
      <c r="AO530" s="258"/>
      <c r="AP530" s="258"/>
      <c r="AQ530" s="258"/>
      <c r="AR530" s="258"/>
      <c r="AS530" s="258"/>
      <c r="AT530" s="258"/>
      <c r="AU530" s="258"/>
      <c r="AV530" s="258"/>
      <c r="AW530" s="258"/>
      <c r="AX530" s="258"/>
      <c r="AY530" s="432"/>
      <c r="AZ530" s="433"/>
      <c r="BA530" s="255"/>
      <c r="BB530" s="256"/>
      <c r="BC530" s="256"/>
      <c r="BD530" s="256"/>
      <c r="BE530" s="256"/>
      <c r="BF530" s="256"/>
      <c r="BG530" s="256"/>
      <c r="BH530" s="256"/>
      <c r="BI530" s="256"/>
      <c r="BJ530" s="256"/>
      <c r="BK530" s="256"/>
      <c r="BL530" s="254"/>
      <c r="BM530" s="284">
        <f t="shared" si="215"/>
        <v>7</v>
      </c>
      <c r="BS530" s="3"/>
      <c r="BT530" s="3"/>
      <c r="BU530" s="3"/>
      <c r="BV530" s="3"/>
    </row>
    <row r="531" spans="1:74" ht="12.75" customHeight="1">
      <c r="A531" s="169" t="str">
        <f t="shared" si="218"/>
        <v>E37</v>
      </c>
      <c r="B531" s="159" t="str">
        <f>$B$15</f>
        <v>7</v>
      </c>
      <c r="C531" s="568"/>
      <c r="D531" s="492"/>
      <c r="E531" s="493"/>
      <c r="F531" s="494"/>
      <c r="G531" s="213"/>
      <c r="H531" s="498"/>
      <c r="I531" s="122" t="str">
        <f>$I$15</f>
        <v xml:space="preserve">AFRICA   </v>
      </c>
      <c r="J531" s="92"/>
      <c r="K531" s="92"/>
      <c r="L531" s="92"/>
      <c r="M531" s="92"/>
      <c r="N531" s="92"/>
      <c r="O531" s="94"/>
      <c r="P531" s="92"/>
      <c r="Q531" s="92"/>
      <c r="R531" s="92"/>
      <c r="S531" s="92"/>
      <c r="T531" s="92"/>
      <c r="U531" s="94"/>
      <c r="V531" s="92"/>
      <c r="W531" s="92"/>
      <c r="X531" s="92"/>
      <c r="Y531" s="92"/>
      <c r="Z531" s="93"/>
      <c r="AA531" s="92"/>
      <c r="AB531" s="93"/>
      <c r="AC531" s="92"/>
      <c r="AD531" s="92"/>
      <c r="AE531" s="92"/>
      <c r="AF531" s="92"/>
      <c r="AG531" s="258"/>
      <c r="AH531" s="258"/>
      <c r="AI531" s="258"/>
      <c r="AJ531" s="258"/>
      <c r="AK531" s="258"/>
      <c r="AL531" s="258"/>
      <c r="AM531" s="258"/>
      <c r="AN531" s="258"/>
      <c r="AO531" s="258"/>
      <c r="AP531" s="258"/>
      <c r="AQ531" s="258"/>
      <c r="AR531" s="258"/>
      <c r="AS531" s="258"/>
      <c r="AT531" s="258"/>
      <c r="AU531" s="258"/>
      <c r="AV531" s="258"/>
      <c r="AW531" s="258"/>
      <c r="AX531" s="258"/>
      <c r="AY531" s="432"/>
      <c r="AZ531" s="433"/>
      <c r="BA531" s="255"/>
      <c r="BB531" s="256"/>
      <c r="BC531" s="256"/>
      <c r="BD531" s="256"/>
      <c r="BE531" s="256"/>
      <c r="BF531" s="256"/>
      <c r="BG531" s="256"/>
      <c r="BH531" s="256"/>
      <c r="BI531" s="256"/>
      <c r="BJ531" s="256"/>
      <c r="BK531" s="256"/>
      <c r="BL531" s="254"/>
      <c r="BM531" s="284">
        <f t="shared" si="215"/>
        <v>0</v>
      </c>
      <c r="BS531" s="3"/>
      <c r="BT531" s="3"/>
      <c r="BU531" s="3"/>
      <c r="BV531" s="3"/>
    </row>
    <row r="532" spans="1:74" ht="12.75" customHeight="1" thickBot="1">
      <c r="A532" s="169" t="str">
        <f t="shared" si="218"/>
        <v>E3Z</v>
      </c>
      <c r="B532" s="159" t="str">
        <f>$B$16</f>
        <v>Z</v>
      </c>
      <c r="C532" s="568"/>
      <c r="D532" s="495"/>
      <c r="E532" s="496"/>
      <c r="F532" s="497"/>
      <c r="G532" s="208"/>
      <c r="H532" s="499"/>
      <c r="I532" s="128" t="str">
        <f>$I$16</f>
        <v>Others</v>
      </c>
      <c r="J532" s="90"/>
      <c r="K532" s="90"/>
      <c r="L532" s="90"/>
      <c r="M532" s="90"/>
      <c r="N532" s="90"/>
      <c r="O532" s="102"/>
      <c r="P532" s="90"/>
      <c r="Q532" s="90"/>
      <c r="R532" s="90"/>
      <c r="S532" s="90"/>
      <c r="T532" s="90"/>
      <c r="U532" s="102"/>
      <c r="V532" s="90"/>
      <c r="W532" s="90"/>
      <c r="X532" s="90"/>
      <c r="Y532" s="90"/>
      <c r="Z532" s="91"/>
      <c r="AA532" s="90"/>
      <c r="AB532" s="91"/>
      <c r="AC532" s="90"/>
      <c r="AD532" s="90"/>
      <c r="AE532" s="90"/>
      <c r="AF532" s="90"/>
      <c r="AG532" s="259"/>
      <c r="AH532" s="259"/>
      <c r="AI532" s="259"/>
      <c r="AJ532" s="259"/>
      <c r="AK532" s="259"/>
      <c r="AL532" s="259"/>
      <c r="AM532" s="259"/>
      <c r="AN532" s="259"/>
      <c r="AO532" s="259"/>
      <c r="AP532" s="259"/>
      <c r="AQ532" s="259"/>
      <c r="AR532" s="259"/>
      <c r="AS532" s="259"/>
      <c r="AT532" s="259"/>
      <c r="AU532" s="259"/>
      <c r="AV532" s="259"/>
      <c r="AW532" s="259"/>
      <c r="AX532" s="259"/>
      <c r="AY532" s="434"/>
      <c r="AZ532" s="435"/>
      <c r="BA532" s="262"/>
      <c r="BB532" s="263"/>
      <c r="BC532" s="263"/>
      <c r="BD532" s="263"/>
      <c r="BE532" s="263"/>
      <c r="BF532" s="263"/>
      <c r="BG532" s="263"/>
      <c r="BH532" s="263"/>
      <c r="BI532" s="263"/>
      <c r="BJ532" s="263"/>
      <c r="BK532" s="263"/>
      <c r="BL532" s="261"/>
      <c r="BM532" s="285">
        <f t="shared" si="215"/>
        <v>0</v>
      </c>
      <c r="BS532" s="3"/>
      <c r="BT532" s="3"/>
      <c r="BU532" s="3"/>
      <c r="BV532" s="3"/>
    </row>
    <row r="533" spans="1:74" ht="13.2" customHeight="1">
      <c r="A533" s="157" t="s">
        <v>10</v>
      </c>
      <c r="B533" s="168" t="s">
        <v>234</v>
      </c>
      <c r="C533" s="568"/>
      <c r="D533" s="500" t="s">
        <v>177</v>
      </c>
      <c r="E533" s="501"/>
      <c r="F533" s="503"/>
      <c r="G533" s="486" t="s">
        <v>64</v>
      </c>
      <c r="H533" s="487"/>
      <c r="I533" s="487"/>
      <c r="J533" s="24">
        <f t="shared" ref="J533:AO533" si="219">J534+J535</f>
        <v>0</v>
      </c>
      <c r="K533" s="24">
        <f t="shared" si="219"/>
        <v>0</v>
      </c>
      <c r="L533" s="24">
        <f t="shared" si="219"/>
        <v>0</v>
      </c>
      <c r="M533" s="24">
        <f t="shared" si="219"/>
        <v>0</v>
      </c>
      <c r="N533" s="24">
        <f t="shared" si="219"/>
        <v>0</v>
      </c>
      <c r="O533" s="24">
        <f t="shared" si="219"/>
        <v>7</v>
      </c>
      <c r="P533" s="24">
        <f t="shared" si="219"/>
        <v>10</v>
      </c>
      <c r="Q533" s="24">
        <f t="shared" si="219"/>
        <v>0</v>
      </c>
      <c r="R533" s="24">
        <f t="shared" si="219"/>
        <v>15</v>
      </c>
      <c r="S533" s="25">
        <f t="shared" si="219"/>
        <v>0</v>
      </c>
      <c r="T533" s="24">
        <f t="shared" si="219"/>
        <v>0</v>
      </c>
      <c r="U533" s="44">
        <f t="shared" si="219"/>
        <v>23</v>
      </c>
      <c r="V533" s="24">
        <f t="shared" si="219"/>
        <v>2</v>
      </c>
      <c r="W533" s="24">
        <f t="shared" si="219"/>
        <v>0</v>
      </c>
      <c r="X533" s="27">
        <f t="shared" si="219"/>
        <v>0</v>
      </c>
      <c r="Y533" s="27">
        <f t="shared" si="219"/>
        <v>0</v>
      </c>
      <c r="Z533" s="27">
        <f t="shared" si="219"/>
        <v>0</v>
      </c>
      <c r="AA533" s="27">
        <f t="shared" si="219"/>
        <v>0</v>
      </c>
      <c r="AB533" s="27">
        <f t="shared" si="219"/>
        <v>0</v>
      </c>
      <c r="AC533" s="24">
        <f t="shared" si="219"/>
        <v>0</v>
      </c>
      <c r="AD533" s="24">
        <f t="shared" si="219"/>
        <v>0</v>
      </c>
      <c r="AE533" s="24">
        <f t="shared" si="219"/>
        <v>0</v>
      </c>
      <c r="AF533" s="24">
        <f t="shared" si="219"/>
        <v>0</v>
      </c>
      <c r="AG533" s="275">
        <f t="shared" si="219"/>
        <v>0</v>
      </c>
      <c r="AH533" s="275">
        <f t="shared" si="219"/>
        <v>0</v>
      </c>
      <c r="AI533" s="275">
        <f t="shared" si="219"/>
        <v>0</v>
      </c>
      <c r="AJ533" s="275">
        <f t="shared" si="219"/>
        <v>0</v>
      </c>
      <c r="AK533" s="275">
        <f t="shared" si="219"/>
        <v>0</v>
      </c>
      <c r="AL533" s="275">
        <f t="shared" si="219"/>
        <v>0</v>
      </c>
      <c r="AM533" s="275">
        <f t="shared" si="219"/>
        <v>0</v>
      </c>
      <c r="AN533" s="275">
        <f t="shared" si="219"/>
        <v>0</v>
      </c>
      <c r="AO533" s="275">
        <f t="shared" si="219"/>
        <v>0</v>
      </c>
      <c r="AP533" s="275">
        <f t="shared" ref="AP533:BL533" si="220">AP534+AP535</f>
        <v>0</v>
      </c>
      <c r="AQ533" s="275">
        <f t="shared" si="220"/>
        <v>0</v>
      </c>
      <c r="AR533" s="275">
        <f t="shared" si="220"/>
        <v>0</v>
      </c>
      <c r="AS533" s="275">
        <f t="shared" si="220"/>
        <v>0</v>
      </c>
      <c r="AT533" s="275">
        <f t="shared" si="220"/>
        <v>0</v>
      </c>
      <c r="AU533" s="275">
        <f t="shared" si="220"/>
        <v>0</v>
      </c>
      <c r="AV533" s="275">
        <f t="shared" si="220"/>
        <v>0</v>
      </c>
      <c r="AW533" s="275">
        <f t="shared" si="220"/>
        <v>0</v>
      </c>
      <c r="AX533" s="275">
        <f t="shared" si="220"/>
        <v>0</v>
      </c>
      <c r="AY533" s="52">
        <f t="shared" si="220"/>
        <v>0</v>
      </c>
      <c r="AZ533" s="438">
        <f t="shared" si="220"/>
        <v>0</v>
      </c>
      <c r="BA533" s="277">
        <f t="shared" si="220"/>
        <v>0</v>
      </c>
      <c r="BB533" s="278">
        <f t="shared" si="220"/>
        <v>0</v>
      </c>
      <c r="BC533" s="278">
        <f t="shared" si="220"/>
        <v>0</v>
      </c>
      <c r="BD533" s="278">
        <f t="shared" si="220"/>
        <v>0</v>
      </c>
      <c r="BE533" s="278">
        <f t="shared" si="220"/>
        <v>0</v>
      </c>
      <c r="BF533" s="278">
        <f t="shared" si="220"/>
        <v>0</v>
      </c>
      <c r="BG533" s="278">
        <f t="shared" si="220"/>
        <v>0</v>
      </c>
      <c r="BH533" s="278">
        <f t="shared" si="220"/>
        <v>0</v>
      </c>
      <c r="BI533" s="278">
        <f t="shared" si="220"/>
        <v>0</v>
      </c>
      <c r="BJ533" s="278">
        <f t="shared" si="220"/>
        <v>0</v>
      </c>
      <c r="BK533" s="278">
        <f t="shared" si="220"/>
        <v>0</v>
      </c>
      <c r="BL533" s="276">
        <f t="shared" si="220"/>
        <v>0</v>
      </c>
      <c r="BM533" s="277">
        <f t="shared" si="215"/>
        <v>57</v>
      </c>
      <c r="BS533" s="3"/>
      <c r="BT533" s="3"/>
      <c r="BU533" s="3"/>
      <c r="BV533" s="3"/>
    </row>
    <row r="534" spans="1:74" ht="13.2" customHeight="1">
      <c r="A534" s="169" t="str">
        <f>B$533&amp;B534</f>
        <v>E39</v>
      </c>
      <c r="B534" s="159" t="str">
        <f>$B$6</f>
        <v>9</v>
      </c>
      <c r="C534" s="568"/>
      <c r="D534" s="504"/>
      <c r="E534" s="505"/>
      <c r="F534" s="506"/>
      <c r="G534" s="210"/>
      <c r="H534" s="488" t="s">
        <v>69</v>
      </c>
      <c r="I534" s="489"/>
      <c r="J534" s="17"/>
      <c r="K534" s="17"/>
      <c r="L534" s="17"/>
      <c r="M534" s="17"/>
      <c r="N534" s="17"/>
      <c r="O534" s="17">
        <v>7</v>
      </c>
      <c r="P534" s="17">
        <v>10</v>
      </c>
      <c r="Q534" s="17"/>
      <c r="R534" s="17">
        <v>15</v>
      </c>
      <c r="S534" s="26"/>
      <c r="T534" s="17"/>
      <c r="U534" s="43">
        <v>23</v>
      </c>
      <c r="V534" s="17">
        <v>2</v>
      </c>
      <c r="W534" s="17"/>
      <c r="X534" s="12"/>
      <c r="Y534" s="12"/>
      <c r="Z534" s="14"/>
      <c r="AA534" s="14"/>
      <c r="AB534" s="14"/>
      <c r="AC534" s="14"/>
      <c r="AD534" s="14"/>
      <c r="AE534" s="14"/>
      <c r="AF534" s="14"/>
      <c r="AG534" s="244"/>
      <c r="AH534" s="244"/>
      <c r="AI534" s="244"/>
      <c r="AJ534" s="244"/>
      <c r="AK534" s="244"/>
      <c r="AL534" s="244"/>
      <c r="AM534" s="244"/>
      <c r="AN534" s="244"/>
      <c r="AO534" s="244"/>
      <c r="AP534" s="244"/>
      <c r="AQ534" s="244"/>
      <c r="AR534" s="244"/>
      <c r="AS534" s="244"/>
      <c r="AT534" s="244"/>
      <c r="AU534" s="244"/>
      <c r="AV534" s="244"/>
      <c r="AW534" s="244"/>
      <c r="AX534" s="245"/>
      <c r="AY534" s="436"/>
      <c r="AZ534" s="437"/>
      <c r="BA534" s="267"/>
      <c r="BB534" s="268"/>
      <c r="BC534" s="268"/>
      <c r="BD534" s="268"/>
      <c r="BE534" s="268"/>
      <c r="BF534" s="268"/>
      <c r="BG534" s="268"/>
      <c r="BH534" s="268"/>
      <c r="BI534" s="268"/>
      <c r="BJ534" s="268"/>
      <c r="BK534" s="268"/>
      <c r="BL534" s="266"/>
      <c r="BM534" s="272">
        <f t="shared" si="215"/>
        <v>57</v>
      </c>
      <c r="BS534" s="3"/>
      <c r="BT534" s="3"/>
      <c r="BU534" s="3"/>
      <c r="BV534" s="3"/>
    </row>
    <row r="535" spans="1:74" ht="12.75" customHeight="1">
      <c r="A535" s="169"/>
      <c r="C535" s="568"/>
      <c r="D535" s="504"/>
      <c r="E535" s="505"/>
      <c r="F535" s="506"/>
      <c r="G535" s="211"/>
      <c r="H535" s="490" t="s">
        <v>62</v>
      </c>
      <c r="I535" s="491"/>
      <c r="J535" s="23">
        <f t="shared" ref="J535:AO535" si="221">SUM(J536:J544)</f>
        <v>0</v>
      </c>
      <c r="K535" s="23">
        <f t="shared" si="221"/>
        <v>0</v>
      </c>
      <c r="L535" s="23">
        <f t="shared" si="221"/>
        <v>0</v>
      </c>
      <c r="M535" s="23">
        <f t="shared" si="221"/>
        <v>0</v>
      </c>
      <c r="N535" s="23">
        <f t="shared" si="221"/>
        <v>0</v>
      </c>
      <c r="O535" s="23">
        <f t="shared" si="221"/>
        <v>0</v>
      </c>
      <c r="P535" s="23">
        <f t="shared" si="221"/>
        <v>0</v>
      </c>
      <c r="Q535" s="23">
        <f t="shared" si="221"/>
        <v>0</v>
      </c>
      <c r="R535" s="23">
        <f t="shared" si="221"/>
        <v>0</v>
      </c>
      <c r="S535" s="27">
        <f t="shared" si="221"/>
        <v>0</v>
      </c>
      <c r="T535" s="17">
        <f t="shared" si="221"/>
        <v>0</v>
      </c>
      <c r="U535" s="43">
        <f t="shared" si="221"/>
        <v>0</v>
      </c>
      <c r="V535" s="17">
        <f t="shared" si="221"/>
        <v>0</v>
      </c>
      <c r="W535" s="17">
        <f t="shared" si="221"/>
        <v>0</v>
      </c>
      <c r="X535" s="45">
        <f t="shared" si="221"/>
        <v>0</v>
      </c>
      <c r="Y535" s="45">
        <f t="shared" si="221"/>
        <v>0</v>
      </c>
      <c r="Z535" s="45">
        <f t="shared" si="221"/>
        <v>0</v>
      </c>
      <c r="AA535" s="45">
        <f t="shared" si="221"/>
        <v>0</v>
      </c>
      <c r="AB535" s="45">
        <f t="shared" si="221"/>
        <v>0</v>
      </c>
      <c r="AC535" s="45">
        <f t="shared" si="221"/>
        <v>0</v>
      </c>
      <c r="AD535" s="45">
        <f t="shared" si="221"/>
        <v>0</v>
      </c>
      <c r="AE535" s="45">
        <f t="shared" si="221"/>
        <v>0</v>
      </c>
      <c r="AF535" s="45">
        <f t="shared" si="221"/>
        <v>0</v>
      </c>
      <c r="AG535" s="279">
        <f t="shared" si="221"/>
        <v>0</v>
      </c>
      <c r="AH535" s="279">
        <f t="shared" si="221"/>
        <v>0</v>
      </c>
      <c r="AI535" s="279">
        <f t="shared" si="221"/>
        <v>0</v>
      </c>
      <c r="AJ535" s="279">
        <f t="shared" si="221"/>
        <v>0</v>
      </c>
      <c r="AK535" s="279">
        <f t="shared" si="221"/>
        <v>0</v>
      </c>
      <c r="AL535" s="279">
        <f t="shared" si="221"/>
        <v>0</v>
      </c>
      <c r="AM535" s="279">
        <f t="shared" si="221"/>
        <v>0</v>
      </c>
      <c r="AN535" s="279">
        <f t="shared" si="221"/>
        <v>0</v>
      </c>
      <c r="AO535" s="279">
        <f t="shared" si="221"/>
        <v>0</v>
      </c>
      <c r="AP535" s="279">
        <f t="shared" ref="AP535:BL535" si="222">SUM(AP536:AP544)</f>
        <v>0</v>
      </c>
      <c r="AQ535" s="279">
        <f t="shared" si="222"/>
        <v>0</v>
      </c>
      <c r="AR535" s="279">
        <f t="shared" si="222"/>
        <v>0</v>
      </c>
      <c r="AS535" s="279">
        <f t="shared" si="222"/>
        <v>0</v>
      </c>
      <c r="AT535" s="279">
        <f t="shared" si="222"/>
        <v>0</v>
      </c>
      <c r="AU535" s="279">
        <f t="shared" si="222"/>
        <v>0</v>
      </c>
      <c r="AV535" s="279">
        <f t="shared" si="222"/>
        <v>0</v>
      </c>
      <c r="AW535" s="279">
        <f t="shared" si="222"/>
        <v>0</v>
      </c>
      <c r="AX535" s="279">
        <f t="shared" si="222"/>
        <v>0</v>
      </c>
      <c r="AY535" s="26">
        <f t="shared" si="222"/>
        <v>0</v>
      </c>
      <c r="AZ535" s="439">
        <f t="shared" si="222"/>
        <v>0</v>
      </c>
      <c r="BA535" s="281">
        <f t="shared" si="222"/>
        <v>0</v>
      </c>
      <c r="BB535" s="282">
        <f t="shared" si="222"/>
        <v>0</v>
      </c>
      <c r="BC535" s="282">
        <f t="shared" si="222"/>
        <v>0</v>
      </c>
      <c r="BD535" s="282">
        <f t="shared" si="222"/>
        <v>0</v>
      </c>
      <c r="BE535" s="282">
        <f t="shared" si="222"/>
        <v>0</v>
      </c>
      <c r="BF535" s="282">
        <f t="shared" si="222"/>
        <v>0</v>
      </c>
      <c r="BG535" s="282">
        <f t="shared" si="222"/>
        <v>0</v>
      </c>
      <c r="BH535" s="282">
        <f t="shared" si="222"/>
        <v>0</v>
      </c>
      <c r="BI535" s="282">
        <f t="shared" si="222"/>
        <v>0</v>
      </c>
      <c r="BJ535" s="282">
        <f t="shared" si="222"/>
        <v>0</v>
      </c>
      <c r="BK535" s="282">
        <f t="shared" si="222"/>
        <v>0</v>
      </c>
      <c r="BL535" s="280">
        <f t="shared" si="222"/>
        <v>0</v>
      </c>
      <c r="BM535" s="281">
        <f t="shared" si="215"/>
        <v>0</v>
      </c>
      <c r="BS535" s="3"/>
      <c r="BT535" s="3"/>
      <c r="BU535" s="3"/>
      <c r="BV535" s="3"/>
    </row>
    <row r="536" spans="1:74" ht="13.2" customHeight="1">
      <c r="A536" s="169" t="str">
        <f t="shared" ref="A536:A544" si="223">B$533&amp;B536</f>
        <v>E31</v>
      </c>
      <c r="B536" s="159" t="str">
        <f>$B$8</f>
        <v>1</v>
      </c>
      <c r="C536" s="568"/>
      <c r="D536" s="504"/>
      <c r="E536" s="505"/>
      <c r="F536" s="506"/>
      <c r="G536" s="213"/>
      <c r="H536" s="210"/>
      <c r="I536" s="127" t="str">
        <f>$I$8</f>
        <v>N.AMERICA</v>
      </c>
      <c r="J536" s="20"/>
      <c r="K536" s="20"/>
      <c r="L536" s="20"/>
      <c r="M536" s="20"/>
      <c r="N536" s="20"/>
      <c r="O536" s="28"/>
      <c r="P536" s="20"/>
      <c r="Q536" s="20"/>
      <c r="R536" s="20"/>
      <c r="S536" s="20"/>
      <c r="T536" s="20"/>
      <c r="U536" s="28"/>
      <c r="V536" s="20"/>
      <c r="W536" s="20"/>
      <c r="X536" s="20"/>
      <c r="Y536" s="20"/>
      <c r="Z536" s="21"/>
      <c r="AA536" s="21"/>
      <c r="AB536" s="21"/>
      <c r="AC536" s="21"/>
      <c r="AD536" s="21"/>
      <c r="AE536" s="21"/>
      <c r="AF536" s="21"/>
      <c r="AG536" s="248"/>
      <c r="AH536" s="248"/>
      <c r="AI536" s="248"/>
      <c r="AJ536" s="248"/>
      <c r="AK536" s="248"/>
      <c r="AL536" s="248"/>
      <c r="AM536" s="248"/>
      <c r="AN536" s="248"/>
      <c r="AO536" s="248"/>
      <c r="AP536" s="248"/>
      <c r="AQ536" s="248"/>
      <c r="AR536" s="248"/>
      <c r="AS536" s="248"/>
      <c r="AT536" s="248"/>
      <c r="AU536" s="248"/>
      <c r="AV536" s="248"/>
      <c r="AW536" s="248"/>
      <c r="AX536" s="248"/>
      <c r="AY536" s="430"/>
      <c r="AZ536" s="431"/>
      <c r="BA536" s="250"/>
      <c r="BB536" s="251"/>
      <c r="BC536" s="251"/>
      <c r="BD536" s="251"/>
      <c r="BE536" s="251"/>
      <c r="BF536" s="251"/>
      <c r="BG536" s="251"/>
      <c r="BH536" s="251"/>
      <c r="BI536" s="251"/>
      <c r="BJ536" s="251"/>
      <c r="BK536" s="251"/>
      <c r="BL536" s="249"/>
      <c r="BM536" s="283">
        <f t="shared" si="215"/>
        <v>0</v>
      </c>
      <c r="BS536" s="3"/>
      <c r="BT536" s="3"/>
      <c r="BU536" s="3"/>
      <c r="BV536" s="3"/>
    </row>
    <row r="537" spans="1:74" ht="13.2" customHeight="1">
      <c r="A537" s="169" t="str">
        <f t="shared" si="223"/>
        <v>E32</v>
      </c>
      <c r="B537" s="159" t="str">
        <f>$B$9</f>
        <v>2</v>
      </c>
      <c r="C537" s="568"/>
      <c r="D537" s="504"/>
      <c r="E537" s="505"/>
      <c r="F537" s="506"/>
      <c r="G537" s="213"/>
      <c r="H537" s="210"/>
      <c r="I537" s="122" t="str">
        <f>$I$9</f>
        <v>CS.AMERICA</v>
      </c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3"/>
      <c r="AA537" s="93"/>
      <c r="AB537" s="93"/>
      <c r="AC537" s="93"/>
      <c r="AD537" s="93"/>
      <c r="AE537" s="93"/>
      <c r="AF537" s="93"/>
      <c r="AG537" s="253"/>
      <c r="AH537" s="253"/>
      <c r="AI537" s="253"/>
      <c r="AJ537" s="253"/>
      <c r="AK537" s="253"/>
      <c r="AL537" s="253"/>
      <c r="AM537" s="253"/>
      <c r="AN537" s="253"/>
      <c r="AO537" s="253"/>
      <c r="AP537" s="253"/>
      <c r="AQ537" s="253"/>
      <c r="AR537" s="253"/>
      <c r="AS537" s="253"/>
      <c r="AT537" s="253"/>
      <c r="AU537" s="253"/>
      <c r="AV537" s="253"/>
      <c r="AW537" s="253"/>
      <c r="AX537" s="253"/>
      <c r="AY537" s="432"/>
      <c r="AZ537" s="433"/>
      <c r="BA537" s="255"/>
      <c r="BB537" s="256"/>
      <c r="BC537" s="256"/>
      <c r="BD537" s="256"/>
      <c r="BE537" s="256"/>
      <c r="BF537" s="256"/>
      <c r="BG537" s="256"/>
      <c r="BH537" s="256"/>
      <c r="BI537" s="256"/>
      <c r="BJ537" s="256"/>
      <c r="BK537" s="256"/>
      <c r="BL537" s="254"/>
      <c r="BM537" s="284">
        <f t="shared" si="215"/>
        <v>0</v>
      </c>
      <c r="BS537" s="3"/>
      <c r="BT537" s="3"/>
      <c r="BU537" s="3"/>
      <c r="BV537" s="3"/>
    </row>
    <row r="538" spans="1:74" ht="12.75" customHeight="1">
      <c r="A538" s="169" t="str">
        <f t="shared" si="223"/>
        <v>E33</v>
      </c>
      <c r="B538" s="159" t="str">
        <f>$B$10</f>
        <v>3</v>
      </c>
      <c r="C538" s="568"/>
      <c r="D538" s="504"/>
      <c r="E538" s="505"/>
      <c r="F538" s="506"/>
      <c r="G538" s="205"/>
      <c r="H538" s="498"/>
      <c r="I538" s="122" t="str">
        <f>$I$10</f>
        <v>Europe</v>
      </c>
      <c r="J538" s="92"/>
      <c r="K538" s="92"/>
      <c r="L538" s="92"/>
      <c r="M538" s="92"/>
      <c r="N538" s="92"/>
      <c r="O538" s="94"/>
      <c r="P538" s="92"/>
      <c r="Q538" s="92"/>
      <c r="R538" s="92"/>
      <c r="S538" s="92"/>
      <c r="T538" s="92"/>
      <c r="U538" s="94"/>
      <c r="V538" s="92"/>
      <c r="W538" s="92"/>
      <c r="X538" s="92"/>
      <c r="Y538" s="92"/>
      <c r="Z538" s="93"/>
      <c r="AA538" s="93"/>
      <c r="AB538" s="93"/>
      <c r="AC538" s="93"/>
      <c r="AD538" s="93"/>
      <c r="AE538" s="93"/>
      <c r="AF538" s="93"/>
      <c r="AG538" s="253"/>
      <c r="AH538" s="253"/>
      <c r="AI538" s="253"/>
      <c r="AJ538" s="253"/>
      <c r="AK538" s="253"/>
      <c r="AL538" s="253"/>
      <c r="AM538" s="253"/>
      <c r="AN538" s="253"/>
      <c r="AO538" s="253"/>
      <c r="AP538" s="253"/>
      <c r="AQ538" s="253"/>
      <c r="AR538" s="253"/>
      <c r="AS538" s="253"/>
      <c r="AT538" s="253"/>
      <c r="AU538" s="253"/>
      <c r="AV538" s="253"/>
      <c r="AW538" s="253"/>
      <c r="AX538" s="253"/>
      <c r="AY538" s="432"/>
      <c r="AZ538" s="433"/>
      <c r="BA538" s="255"/>
      <c r="BB538" s="256"/>
      <c r="BC538" s="256"/>
      <c r="BD538" s="256"/>
      <c r="BE538" s="256"/>
      <c r="BF538" s="256"/>
      <c r="BG538" s="256"/>
      <c r="BH538" s="256"/>
      <c r="BI538" s="256"/>
      <c r="BJ538" s="256"/>
      <c r="BK538" s="256"/>
      <c r="BL538" s="254"/>
      <c r="BM538" s="284">
        <f t="shared" si="215"/>
        <v>0</v>
      </c>
      <c r="BS538" s="3"/>
      <c r="BT538" s="3"/>
      <c r="BU538" s="3"/>
      <c r="BV538" s="3"/>
    </row>
    <row r="539" spans="1:74" ht="13.2" customHeight="1">
      <c r="A539" s="169" t="str">
        <f t="shared" si="223"/>
        <v>E34</v>
      </c>
      <c r="B539" s="159" t="str">
        <f>$B$11</f>
        <v>4</v>
      </c>
      <c r="C539" s="568"/>
      <c r="D539" s="504"/>
      <c r="E539" s="505"/>
      <c r="F539" s="506"/>
      <c r="G539" s="211"/>
      <c r="H539" s="498"/>
      <c r="I539" s="122" t="str">
        <f>$I$11</f>
        <v>ASIA</v>
      </c>
      <c r="J539" s="92"/>
      <c r="K539" s="92"/>
      <c r="L539" s="92"/>
      <c r="M539" s="92"/>
      <c r="N539" s="92"/>
      <c r="O539" s="94"/>
      <c r="P539" s="92"/>
      <c r="Q539" s="92"/>
      <c r="R539" s="92"/>
      <c r="S539" s="92"/>
      <c r="T539" s="92"/>
      <c r="U539" s="94"/>
      <c r="V539" s="92"/>
      <c r="W539" s="92"/>
      <c r="X539" s="92"/>
      <c r="Y539" s="92"/>
      <c r="Z539" s="93"/>
      <c r="AA539" s="92"/>
      <c r="AB539" s="93"/>
      <c r="AC539" s="92"/>
      <c r="AD539" s="92"/>
      <c r="AE539" s="92"/>
      <c r="AF539" s="92"/>
      <c r="AG539" s="258"/>
      <c r="AH539" s="258"/>
      <c r="AI539" s="258"/>
      <c r="AJ539" s="258"/>
      <c r="AK539" s="258"/>
      <c r="AL539" s="258"/>
      <c r="AM539" s="258"/>
      <c r="AN539" s="258"/>
      <c r="AO539" s="258"/>
      <c r="AP539" s="258"/>
      <c r="AQ539" s="258"/>
      <c r="AR539" s="258"/>
      <c r="AS539" s="258"/>
      <c r="AT539" s="258"/>
      <c r="AU539" s="258"/>
      <c r="AV539" s="258"/>
      <c r="AW539" s="258"/>
      <c r="AX539" s="258"/>
      <c r="AY539" s="432"/>
      <c r="AZ539" s="433"/>
      <c r="BA539" s="255"/>
      <c r="BB539" s="256"/>
      <c r="BC539" s="256"/>
      <c r="BD539" s="256"/>
      <c r="BE539" s="256"/>
      <c r="BF539" s="256"/>
      <c r="BG539" s="256"/>
      <c r="BH539" s="256"/>
      <c r="BI539" s="256"/>
      <c r="BJ539" s="256"/>
      <c r="BK539" s="256"/>
      <c r="BL539" s="254"/>
      <c r="BM539" s="284">
        <f t="shared" si="215"/>
        <v>0</v>
      </c>
      <c r="BS539" s="3"/>
      <c r="BT539" s="3"/>
      <c r="BU539" s="3"/>
      <c r="BV539" s="3"/>
    </row>
    <row r="540" spans="1:74" ht="12.75" customHeight="1">
      <c r="A540" s="169" t="str">
        <f t="shared" si="223"/>
        <v>E3C</v>
      </c>
      <c r="B540" s="159" t="s">
        <v>204</v>
      </c>
      <c r="C540" s="568"/>
      <c r="D540" s="504"/>
      <c r="E540" s="505"/>
      <c r="F540" s="506"/>
      <c r="G540" s="211"/>
      <c r="H540" s="498"/>
      <c r="I540" s="122" t="s">
        <v>205</v>
      </c>
      <c r="J540" s="92"/>
      <c r="K540" s="92"/>
      <c r="L540" s="92"/>
      <c r="M540" s="92"/>
      <c r="N540" s="92"/>
      <c r="O540" s="94"/>
      <c r="P540" s="92"/>
      <c r="Q540" s="92"/>
      <c r="R540" s="92"/>
      <c r="S540" s="92"/>
      <c r="T540" s="92"/>
      <c r="U540" s="94"/>
      <c r="V540" s="92"/>
      <c r="W540" s="92"/>
      <c r="X540" s="92"/>
      <c r="Y540" s="92"/>
      <c r="Z540" s="93"/>
      <c r="AA540" s="92"/>
      <c r="AB540" s="93"/>
      <c r="AC540" s="92"/>
      <c r="AD540" s="92"/>
      <c r="AE540" s="92"/>
      <c r="AF540" s="92"/>
      <c r="AG540" s="258"/>
      <c r="AH540" s="258"/>
      <c r="AI540" s="258"/>
      <c r="AJ540" s="258"/>
      <c r="AK540" s="258"/>
      <c r="AL540" s="258"/>
      <c r="AM540" s="258"/>
      <c r="AN540" s="258"/>
      <c r="AO540" s="258"/>
      <c r="AP540" s="258"/>
      <c r="AQ540" s="258"/>
      <c r="AR540" s="258"/>
      <c r="AS540" s="258"/>
      <c r="AT540" s="258"/>
      <c r="AU540" s="258"/>
      <c r="AV540" s="258"/>
      <c r="AW540" s="258"/>
      <c r="AX540" s="258"/>
      <c r="AY540" s="432"/>
      <c r="AZ540" s="433"/>
      <c r="BA540" s="255"/>
      <c r="BB540" s="256"/>
      <c r="BC540" s="256"/>
      <c r="BD540" s="256"/>
      <c r="BE540" s="256"/>
      <c r="BF540" s="256"/>
      <c r="BG540" s="256"/>
      <c r="BH540" s="256"/>
      <c r="BI540" s="256"/>
      <c r="BJ540" s="256"/>
      <c r="BK540" s="256"/>
      <c r="BL540" s="254"/>
      <c r="BM540" s="255">
        <f t="shared" si="215"/>
        <v>0</v>
      </c>
      <c r="BS540" s="3"/>
      <c r="BT540" s="3"/>
      <c r="BU540" s="3"/>
      <c r="BV540" s="3"/>
    </row>
    <row r="541" spans="1:74" ht="13.2" customHeight="1">
      <c r="A541" s="169" t="str">
        <f t="shared" si="223"/>
        <v>E35</v>
      </c>
      <c r="B541" s="159" t="str">
        <f>$B$13</f>
        <v>5</v>
      </c>
      <c r="C541" s="568"/>
      <c r="D541" s="504"/>
      <c r="E541" s="505"/>
      <c r="F541" s="506"/>
      <c r="G541" s="213"/>
      <c r="H541" s="498"/>
      <c r="I541" s="122" t="str">
        <f>$I$13</f>
        <v>OCE</v>
      </c>
      <c r="J541" s="92"/>
      <c r="K541" s="92"/>
      <c r="L541" s="92"/>
      <c r="M541" s="92"/>
      <c r="N541" s="92"/>
      <c r="O541" s="94"/>
      <c r="P541" s="92"/>
      <c r="Q541" s="92"/>
      <c r="R541" s="92"/>
      <c r="S541" s="92"/>
      <c r="T541" s="92"/>
      <c r="U541" s="94"/>
      <c r="V541" s="92"/>
      <c r="W541" s="92"/>
      <c r="X541" s="92"/>
      <c r="Y541" s="92"/>
      <c r="Z541" s="93"/>
      <c r="AA541" s="92"/>
      <c r="AB541" s="93"/>
      <c r="AC541" s="92"/>
      <c r="AD541" s="92"/>
      <c r="AE541" s="92"/>
      <c r="AF541" s="92"/>
      <c r="AG541" s="258"/>
      <c r="AH541" s="258"/>
      <c r="AI541" s="258"/>
      <c r="AJ541" s="258"/>
      <c r="AK541" s="258"/>
      <c r="AL541" s="258"/>
      <c r="AM541" s="258"/>
      <c r="AN541" s="258"/>
      <c r="AO541" s="258"/>
      <c r="AP541" s="258"/>
      <c r="AQ541" s="258"/>
      <c r="AR541" s="258"/>
      <c r="AS541" s="258"/>
      <c r="AT541" s="258"/>
      <c r="AU541" s="258"/>
      <c r="AV541" s="258"/>
      <c r="AW541" s="258"/>
      <c r="AX541" s="258"/>
      <c r="AY541" s="432"/>
      <c r="AZ541" s="433"/>
      <c r="BA541" s="255"/>
      <c r="BB541" s="256"/>
      <c r="BC541" s="256"/>
      <c r="BD541" s="256"/>
      <c r="BE541" s="256"/>
      <c r="BF541" s="256"/>
      <c r="BG541" s="256"/>
      <c r="BH541" s="256"/>
      <c r="BI541" s="256"/>
      <c r="BJ541" s="256"/>
      <c r="BK541" s="256"/>
      <c r="BL541" s="254"/>
      <c r="BM541" s="284">
        <f t="shared" si="215"/>
        <v>0</v>
      </c>
      <c r="BS541" s="3"/>
      <c r="BT541" s="3"/>
      <c r="BU541" s="3"/>
      <c r="BV541" s="3"/>
    </row>
    <row r="542" spans="1:74" ht="12.75" customHeight="1">
      <c r="A542" s="169" t="str">
        <f t="shared" si="223"/>
        <v>E36</v>
      </c>
      <c r="B542" s="159" t="str">
        <f>$B$14</f>
        <v>6</v>
      </c>
      <c r="C542" s="568"/>
      <c r="D542" s="504"/>
      <c r="E542" s="505"/>
      <c r="F542" s="506"/>
      <c r="G542" s="213"/>
      <c r="H542" s="498"/>
      <c r="I542" s="122" t="str">
        <f>$I$14</f>
        <v>MIDDLE EAS</v>
      </c>
      <c r="J542" s="92"/>
      <c r="K542" s="92"/>
      <c r="L542" s="92"/>
      <c r="M542" s="92"/>
      <c r="N542" s="92"/>
      <c r="O542" s="94"/>
      <c r="P542" s="92"/>
      <c r="Q542" s="92"/>
      <c r="R542" s="92"/>
      <c r="S542" s="92"/>
      <c r="T542" s="92"/>
      <c r="U542" s="94"/>
      <c r="V542" s="92"/>
      <c r="W542" s="92"/>
      <c r="X542" s="92"/>
      <c r="Y542" s="92"/>
      <c r="Z542" s="93"/>
      <c r="AA542" s="92"/>
      <c r="AB542" s="93"/>
      <c r="AC542" s="92"/>
      <c r="AD542" s="92"/>
      <c r="AE542" s="92"/>
      <c r="AF542" s="92"/>
      <c r="AG542" s="258"/>
      <c r="AH542" s="258"/>
      <c r="AI542" s="258"/>
      <c r="AJ542" s="258"/>
      <c r="AK542" s="258"/>
      <c r="AL542" s="258"/>
      <c r="AM542" s="258"/>
      <c r="AN542" s="258"/>
      <c r="AO542" s="258"/>
      <c r="AP542" s="258"/>
      <c r="AQ542" s="258"/>
      <c r="AR542" s="258"/>
      <c r="AS542" s="258"/>
      <c r="AT542" s="258"/>
      <c r="AU542" s="258"/>
      <c r="AV542" s="258"/>
      <c r="AW542" s="258"/>
      <c r="AX542" s="258"/>
      <c r="AY542" s="432"/>
      <c r="AZ542" s="433"/>
      <c r="BA542" s="255"/>
      <c r="BB542" s="256"/>
      <c r="BC542" s="256"/>
      <c r="BD542" s="256"/>
      <c r="BE542" s="256"/>
      <c r="BF542" s="256"/>
      <c r="BG542" s="256"/>
      <c r="BH542" s="256"/>
      <c r="BI542" s="256"/>
      <c r="BJ542" s="256"/>
      <c r="BK542" s="256"/>
      <c r="BL542" s="254"/>
      <c r="BM542" s="284">
        <f t="shared" si="215"/>
        <v>0</v>
      </c>
      <c r="BS542" s="3"/>
      <c r="BT542" s="3"/>
      <c r="BU542" s="3"/>
      <c r="BV542" s="3"/>
    </row>
    <row r="543" spans="1:74" ht="12.75" customHeight="1">
      <c r="A543" s="169" t="str">
        <f t="shared" si="223"/>
        <v>E37</v>
      </c>
      <c r="B543" s="159" t="str">
        <f>$B$15</f>
        <v>7</v>
      </c>
      <c r="C543" s="568"/>
      <c r="D543" s="504"/>
      <c r="E543" s="505"/>
      <c r="F543" s="506"/>
      <c r="G543" s="213"/>
      <c r="H543" s="498"/>
      <c r="I543" s="122" t="str">
        <f>$I$15</f>
        <v xml:space="preserve">AFRICA   </v>
      </c>
      <c r="J543" s="92"/>
      <c r="K543" s="92"/>
      <c r="L543" s="92"/>
      <c r="M543" s="92"/>
      <c r="N543" s="92"/>
      <c r="O543" s="94"/>
      <c r="P543" s="92"/>
      <c r="Q543" s="92"/>
      <c r="R543" s="92"/>
      <c r="S543" s="92"/>
      <c r="T543" s="92"/>
      <c r="U543" s="94"/>
      <c r="V543" s="92"/>
      <c r="W543" s="92"/>
      <c r="X543" s="92"/>
      <c r="Y543" s="92"/>
      <c r="Z543" s="93"/>
      <c r="AA543" s="92"/>
      <c r="AB543" s="93"/>
      <c r="AC543" s="92"/>
      <c r="AD543" s="92"/>
      <c r="AE543" s="92"/>
      <c r="AF543" s="92"/>
      <c r="AG543" s="258"/>
      <c r="AH543" s="258"/>
      <c r="AI543" s="258"/>
      <c r="AJ543" s="258"/>
      <c r="AK543" s="258"/>
      <c r="AL543" s="258"/>
      <c r="AM543" s="258"/>
      <c r="AN543" s="258"/>
      <c r="AO543" s="258"/>
      <c r="AP543" s="258"/>
      <c r="AQ543" s="258"/>
      <c r="AR543" s="258"/>
      <c r="AS543" s="258"/>
      <c r="AT543" s="258"/>
      <c r="AU543" s="258"/>
      <c r="AV543" s="258"/>
      <c r="AW543" s="258"/>
      <c r="AX543" s="258"/>
      <c r="AY543" s="432"/>
      <c r="AZ543" s="433"/>
      <c r="BA543" s="255"/>
      <c r="BB543" s="256"/>
      <c r="BC543" s="256"/>
      <c r="BD543" s="256"/>
      <c r="BE543" s="256"/>
      <c r="BF543" s="256"/>
      <c r="BG543" s="256"/>
      <c r="BH543" s="256"/>
      <c r="BI543" s="256"/>
      <c r="BJ543" s="256"/>
      <c r="BK543" s="256"/>
      <c r="BL543" s="254"/>
      <c r="BM543" s="284">
        <f t="shared" si="215"/>
        <v>0</v>
      </c>
      <c r="BS543" s="3"/>
      <c r="BT543" s="3"/>
      <c r="BU543" s="3"/>
      <c r="BV543" s="3"/>
    </row>
    <row r="544" spans="1:74" ht="12.75" customHeight="1" thickBot="1">
      <c r="A544" s="169" t="str">
        <f t="shared" si="223"/>
        <v>E3Z</v>
      </c>
      <c r="B544" s="159" t="str">
        <f>$B$16</f>
        <v>Z</v>
      </c>
      <c r="C544" s="568"/>
      <c r="D544" s="504"/>
      <c r="E544" s="505"/>
      <c r="F544" s="506"/>
      <c r="G544" s="208"/>
      <c r="H544" s="499"/>
      <c r="I544" s="128" t="str">
        <f>$I$16</f>
        <v>Others</v>
      </c>
      <c r="J544" s="90"/>
      <c r="K544" s="90"/>
      <c r="L544" s="90"/>
      <c r="M544" s="90"/>
      <c r="N544" s="90"/>
      <c r="O544" s="102"/>
      <c r="P544" s="90"/>
      <c r="Q544" s="90"/>
      <c r="R544" s="90"/>
      <c r="S544" s="90"/>
      <c r="T544" s="90"/>
      <c r="U544" s="102"/>
      <c r="V544" s="90"/>
      <c r="W544" s="90"/>
      <c r="X544" s="90"/>
      <c r="Y544" s="90"/>
      <c r="Z544" s="91"/>
      <c r="AA544" s="90"/>
      <c r="AB544" s="91"/>
      <c r="AC544" s="90"/>
      <c r="AD544" s="90"/>
      <c r="AE544" s="90"/>
      <c r="AF544" s="90"/>
      <c r="AG544" s="259"/>
      <c r="AH544" s="259"/>
      <c r="AI544" s="259"/>
      <c r="AJ544" s="259"/>
      <c r="AK544" s="259"/>
      <c r="AL544" s="259"/>
      <c r="AM544" s="259"/>
      <c r="AN544" s="259"/>
      <c r="AO544" s="259"/>
      <c r="AP544" s="259"/>
      <c r="AQ544" s="259"/>
      <c r="AR544" s="259"/>
      <c r="AS544" s="259"/>
      <c r="AT544" s="259"/>
      <c r="AU544" s="259"/>
      <c r="AV544" s="259"/>
      <c r="AW544" s="259"/>
      <c r="AX544" s="259"/>
      <c r="AY544" s="434"/>
      <c r="AZ544" s="435"/>
      <c r="BA544" s="262"/>
      <c r="BB544" s="263"/>
      <c r="BC544" s="263"/>
      <c r="BD544" s="263"/>
      <c r="BE544" s="263"/>
      <c r="BF544" s="263"/>
      <c r="BG544" s="263"/>
      <c r="BH544" s="263"/>
      <c r="BI544" s="263"/>
      <c r="BJ544" s="263"/>
      <c r="BK544" s="263"/>
      <c r="BL544" s="261"/>
      <c r="BM544" s="285">
        <f t="shared" si="215"/>
        <v>0</v>
      </c>
      <c r="BS544" s="3"/>
      <c r="BT544" s="3"/>
      <c r="BU544" s="3"/>
      <c r="BV544" s="3"/>
    </row>
    <row r="545" spans="1:74" ht="13.2" customHeight="1">
      <c r="A545" s="157" t="s">
        <v>10</v>
      </c>
      <c r="B545" s="168" t="s">
        <v>234</v>
      </c>
      <c r="C545" s="568"/>
      <c r="D545" s="500" t="s">
        <v>615</v>
      </c>
      <c r="E545" s="501"/>
      <c r="F545" s="503"/>
      <c r="G545" s="486" t="s">
        <v>64</v>
      </c>
      <c r="H545" s="487"/>
      <c r="I545" s="487"/>
      <c r="J545" s="24">
        <f t="shared" ref="J545:AO545" si="224">J546+J547</f>
        <v>0</v>
      </c>
      <c r="K545" s="24">
        <f t="shared" si="224"/>
        <v>0</v>
      </c>
      <c r="L545" s="24">
        <f t="shared" si="224"/>
        <v>0</v>
      </c>
      <c r="M545" s="24">
        <f t="shared" si="224"/>
        <v>0</v>
      </c>
      <c r="N545" s="24">
        <f t="shared" si="224"/>
        <v>0</v>
      </c>
      <c r="O545" s="24">
        <f t="shared" si="224"/>
        <v>0</v>
      </c>
      <c r="P545" s="24">
        <f t="shared" si="224"/>
        <v>0</v>
      </c>
      <c r="Q545" s="24">
        <f t="shared" si="224"/>
        <v>0</v>
      </c>
      <c r="R545" s="24">
        <f t="shared" si="224"/>
        <v>0</v>
      </c>
      <c r="S545" s="25">
        <f t="shared" si="224"/>
        <v>0</v>
      </c>
      <c r="T545" s="24">
        <f t="shared" si="224"/>
        <v>0</v>
      </c>
      <c r="U545" s="44">
        <f t="shared" si="224"/>
        <v>0</v>
      </c>
      <c r="V545" s="24">
        <f t="shared" si="224"/>
        <v>0</v>
      </c>
      <c r="W545" s="24">
        <f t="shared" si="224"/>
        <v>0</v>
      </c>
      <c r="X545" s="27">
        <f t="shared" si="224"/>
        <v>0</v>
      </c>
      <c r="Y545" s="27">
        <f t="shared" si="224"/>
        <v>0</v>
      </c>
      <c r="Z545" s="27">
        <f t="shared" si="224"/>
        <v>0</v>
      </c>
      <c r="AA545" s="27">
        <f t="shared" si="224"/>
        <v>0</v>
      </c>
      <c r="AB545" s="27">
        <f t="shared" si="224"/>
        <v>0</v>
      </c>
      <c r="AC545" s="24">
        <f t="shared" si="224"/>
        <v>0</v>
      </c>
      <c r="AD545" s="24">
        <f t="shared" si="224"/>
        <v>3</v>
      </c>
      <c r="AE545" s="24">
        <f t="shared" si="224"/>
        <v>0</v>
      </c>
      <c r="AF545" s="24">
        <f t="shared" si="224"/>
        <v>0</v>
      </c>
      <c r="AG545" s="275">
        <f t="shared" si="224"/>
        <v>0</v>
      </c>
      <c r="AH545" s="275">
        <f t="shared" si="224"/>
        <v>0</v>
      </c>
      <c r="AI545" s="275">
        <f t="shared" si="224"/>
        <v>0</v>
      </c>
      <c r="AJ545" s="275">
        <f t="shared" si="224"/>
        <v>0</v>
      </c>
      <c r="AK545" s="275">
        <f t="shared" si="224"/>
        <v>0</v>
      </c>
      <c r="AL545" s="275">
        <f t="shared" si="224"/>
        <v>0</v>
      </c>
      <c r="AM545" s="275">
        <f t="shared" si="224"/>
        <v>0</v>
      </c>
      <c r="AN545" s="275">
        <f t="shared" si="224"/>
        <v>0</v>
      </c>
      <c r="AO545" s="275">
        <f t="shared" si="224"/>
        <v>0</v>
      </c>
      <c r="AP545" s="275">
        <f t="shared" ref="AP545:BL545" si="225">AP546+AP547</f>
        <v>0</v>
      </c>
      <c r="AQ545" s="275">
        <f t="shared" si="225"/>
        <v>0</v>
      </c>
      <c r="AR545" s="275">
        <f t="shared" si="225"/>
        <v>0</v>
      </c>
      <c r="AS545" s="275">
        <f t="shared" si="225"/>
        <v>0</v>
      </c>
      <c r="AT545" s="275">
        <f t="shared" si="225"/>
        <v>0</v>
      </c>
      <c r="AU545" s="275">
        <f t="shared" si="225"/>
        <v>0</v>
      </c>
      <c r="AV545" s="275">
        <f t="shared" si="225"/>
        <v>0</v>
      </c>
      <c r="AW545" s="275">
        <f t="shared" si="225"/>
        <v>0</v>
      </c>
      <c r="AX545" s="275">
        <f t="shared" si="225"/>
        <v>0</v>
      </c>
      <c r="AY545" s="52">
        <f t="shared" si="225"/>
        <v>0</v>
      </c>
      <c r="AZ545" s="438">
        <f t="shared" si="225"/>
        <v>0</v>
      </c>
      <c r="BA545" s="277">
        <f t="shared" si="225"/>
        <v>0</v>
      </c>
      <c r="BB545" s="278">
        <f t="shared" si="225"/>
        <v>0</v>
      </c>
      <c r="BC545" s="278">
        <f t="shared" si="225"/>
        <v>0</v>
      </c>
      <c r="BD545" s="278">
        <f t="shared" si="225"/>
        <v>0</v>
      </c>
      <c r="BE545" s="278">
        <f t="shared" si="225"/>
        <v>0</v>
      </c>
      <c r="BF545" s="278">
        <f t="shared" si="225"/>
        <v>0</v>
      </c>
      <c r="BG545" s="278">
        <f t="shared" si="225"/>
        <v>0</v>
      </c>
      <c r="BH545" s="278">
        <f t="shared" si="225"/>
        <v>0</v>
      </c>
      <c r="BI545" s="278">
        <f t="shared" si="225"/>
        <v>0</v>
      </c>
      <c r="BJ545" s="278">
        <f t="shared" si="225"/>
        <v>0</v>
      </c>
      <c r="BK545" s="278">
        <f t="shared" si="225"/>
        <v>0</v>
      </c>
      <c r="BL545" s="276">
        <f t="shared" si="225"/>
        <v>0</v>
      </c>
      <c r="BM545" s="277">
        <f t="shared" si="215"/>
        <v>3</v>
      </c>
      <c r="BS545" s="3"/>
      <c r="BT545" s="3"/>
      <c r="BU545" s="3"/>
      <c r="BV545" s="3"/>
    </row>
    <row r="546" spans="1:74" ht="13.2" customHeight="1">
      <c r="A546" s="169" t="str">
        <f>B$545&amp;B546</f>
        <v>E39</v>
      </c>
      <c r="B546" s="159" t="str">
        <f>$B$6</f>
        <v>9</v>
      </c>
      <c r="C546" s="568"/>
      <c r="D546" s="504"/>
      <c r="E546" s="505"/>
      <c r="F546" s="506"/>
      <c r="G546" s="210"/>
      <c r="H546" s="488" t="s">
        <v>63</v>
      </c>
      <c r="I546" s="489"/>
      <c r="J546" s="12"/>
      <c r="K546" s="12"/>
      <c r="L546" s="12"/>
      <c r="M546" s="12"/>
      <c r="N546" s="12"/>
      <c r="O546" s="13"/>
      <c r="P546" s="12"/>
      <c r="Q546" s="12"/>
      <c r="R546" s="12"/>
      <c r="S546" s="12"/>
      <c r="T546" s="12"/>
      <c r="U546" s="13"/>
      <c r="V546" s="12"/>
      <c r="W546" s="12"/>
      <c r="X546" s="12"/>
      <c r="Y546" s="12"/>
      <c r="Z546" s="14"/>
      <c r="AA546" s="14"/>
      <c r="AB546" s="14"/>
      <c r="AC546" s="14"/>
      <c r="AD546" s="17">
        <f>2+1</f>
        <v>3</v>
      </c>
      <c r="AE546" s="14"/>
      <c r="AF546" s="14"/>
      <c r="AG546" s="244"/>
      <c r="AH546" s="244"/>
      <c r="AI546" s="244"/>
      <c r="AJ546" s="244"/>
      <c r="AK546" s="244"/>
      <c r="AL546" s="244"/>
      <c r="AM546" s="244"/>
      <c r="AN546" s="244"/>
      <c r="AO546" s="244"/>
      <c r="AP546" s="244"/>
      <c r="AQ546" s="244"/>
      <c r="AR546" s="244"/>
      <c r="AS546" s="244"/>
      <c r="AT546" s="244"/>
      <c r="AU546" s="244"/>
      <c r="AV546" s="244"/>
      <c r="AW546" s="244"/>
      <c r="AX546" s="245"/>
      <c r="AY546" s="436"/>
      <c r="AZ546" s="437"/>
      <c r="BA546" s="267"/>
      <c r="BB546" s="268"/>
      <c r="BC546" s="268"/>
      <c r="BD546" s="268"/>
      <c r="BE546" s="268"/>
      <c r="BF546" s="268"/>
      <c r="BG546" s="268"/>
      <c r="BH546" s="268"/>
      <c r="BI546" s="268"/>
      <c r="BJ546" s="268"/>
      <c r="BK546" s="268"/>
      <c r="BL546" s="266"/>
      <c r="BM546" s="272">
        <f t="shared" ref="BM546:BM627" si="226">SUM(J546:AX546)</f>
        <v>3</v>
      </c>
      <c r="BS546" s="3"/>
      <c r="BT546" s="3"/>
      <c r="BU546" s="3"/>
      <c r="BV546" s="3"/>
    </row>
    <row r="547" spans="1:74" ht="12.75" customHeight="1">
      <c r="A547" s="169"/>
      <c r="C547" s="568"/>
      <c r="D547" s="504"/>
      <c r="E547" s="505"/>
      <c r="F547" s="506"/>
      <c r="G547" s="211"/>
      <c r="H547" s="490" t="s">
        <v>62</v>
      </c>
      <c r="I547" s="491"/>
      <c r="J547" s="23">
        <f t="shared" ref="J547:AO547" si="227">SUM(J548:J556)</f>
        <v>0</v>
      </c>
      <c r="K547" s="23">
        <f t="shared" si="227"/>
        <v>0</v>
      </c>
      <c r="L547" s="23">
        <f t="shared" si="227"/>
        <v>0</v>
      </c>
      <c r="M547" s="23">
        <f t="shared" si="227"/>
        <v>0</v>
      </c>
      <c r="N547" s="23">
        <f t="shared" si="227"/>
        <v>0</v>
      </c>
      <c r="O547" s="23">
        <f t="shared" si="227"/>
        <v>0</v>
      </c>
      <c r="P547" s="23">
        <f t="shared" si="227"/>
        <v>0</v>
      </c>
      <c r="Q547" s="23">
        <f t="shared" si="227"/>
        <v>0</v>
      </c>
      <c r="R547" s="23">
        <f t="shared" si="227"/>
        <v>0</v>
      </c>
      <c r="S547" s="27">
        <f t="shared" si="227"/>
        <v>0</v>
      </c>
      <c r="T547" s="17">
        <f t="shared" si="227"/>
        <v>0</v>
      </c>
      <c r="U547" s="43">
        <f t="shared" si="227"/>
        <v>0</v>
      </c>
      <c r="V547" s="17">
        <f t="shared" si="227"/>
        <v>0</v>
      </c>
      <c r="W547" s="17">
        <f t="shared" si="227"/>
        <v>0</v>
      </c>
      <c r="X547" s="45">
        <f t="shared" si="227"/>
        <v>0</v>
      </c>
      <c r="Y547" s="45">
        <f t="shared" si="227"/>
        <v>0</v>
      </c>
      <c r="Z547" s="45">
        <f t="shared" si="227"/>
        <v>0</v>
      </c>
      <c r="AA547" s="45">
        <f t="shared" si="227"/>
        <v>0</v>
      </c>
      <c r="AB547" s="45">
        <f t="shared" si="227"/>
        <v>0</v>
      </c>
      <c r="AC547" s="45">
        <f t="shared" si="227"/>
        <v>0</v>
      </c>
      <c r="AD547" s="45">
        <f t="shared" si="227"/>
        <v>0</v>
      </c>
      <c r="AE547" s="45">
        <f t="shared" si="227"/>
        <v>0</v>
      </c>
      <c r="AF547" s="45">
        <f t="shared" si="227"/>
        <v>0</v>
      </c>
      <c r="AG547" s="279">
        <f t="shared" si="227"/>
        <v>0</v>
      </c>
      <c r="AH547" s="279">
        <f t="shared" si="227"/>
        <v>0</v>
      </c>
      <c r="AI547" s="279">
        <f t="shared" si="227"/>
        <v>0</v>
      </c>
      <c r="AJ547" s="279">
        <f t="shared" si="227"/>
        <v>0</v>
      </c>
      <c r="AK547" s="279">
        <f t="shared" si="227"/>
        <v>0</v>
      </c>
      <c r="AL547" s="279">
        <f t="shared" si="227"/>
        <v>0</v>
      </c>
      <c r="AM547" s="279">
        <f t="shared" si="227"/>
        <v>0</v>
      </c>
      <c r="AN547" s="279">
        <f t="shared" si="227"/>
        <v>0</v>
      </c>
      <c r="AO547" s="279">
        <f t="shared" si="227"/>
        <v>0</v>
      </c>
      <c r="AP547" s="279">
        <f t="shared" ref="AP547:BL547" si="228">SUM(AP548:AP556)</f>
        <v>0</v>
      </c>
      <c r="AQ547" s="279">
        <f t="shared" si="228"/>
        <v>0</v>
      </c>
      <c r="AR547" s="279">
        <f t="shared" si="228"/>
        <v>0</v>
      </c>
      <c r="AS547" s="279">
        <f t="shared" si="228"/>
        <v>0</v>
      </c>
      <c r="AT547" s="279">
        <f t="shared" si="228"/>
        <v>0</v>
      </c>
      <c r="AU547" s="279">
        <f t="shared" si="228"/>
        <v>0</v>
      </c>
      <c r="AV547" s="279">
        <f t="shared" si="228"/>
        <v>0</v>
      </c>
      <c r="AW547" s="279">
        <f t="shared" si="228"/>
        <v>0</v>
      </c>
      <c r="AX547" s="279">
        <f t="shared" si="228"/>
        <v>0</v>
      </c>
      <c r="AY547" s="26">
        <f t="shared" si="228"/>
        <v>0</v>
      </c>
      <c r="AZ547" s="439">
        <f t="shared" si="228"/>
        <v>0</v>
      </c>
      <c r="BA547" s="281">
        <f t="shared" si="228"/>
        <v>0</v>
      </c>
      <c r="BB547" s="282">
        <f t="shared" si="228"/>
        <v>0</v>
      </c>
      <c r="BC547" s="282">
        <f t="shared" si="228"/>
        <v>0</v>
      </c>
      <c r="BD547" s="282">
        <f t="shared" si="228"/>
        <v>0</v>
      </c>
      <c r="BE547" s="282">
        <f t="shared" si="228"/>
        <v>0</v>
      </c>
      <c r="BF547" s="282">
        <f t="shared" si="228"/>
        <v>0</v>
      </c>
      <c r="BG547" s="282">
        <f t="shared" si="228"/>
        <v>0</v>
      </c>
      <c r="BH547" s="282">
        <f t="shared" si="228"/>
        <v>0</v>
      </c>
      <c r="BI547" s="282">
        <f t="shared" si="228"/>
        <v>0</v>
      </c>
      <c r="BJ547" s="282">
        <f t="shared" si="228"/>
        <v>0</v>
      </c>
      <c r="BK547" s="282">
        <f t="shared" si="228"/>
        <v>0</v>
      </c>
      <c r="BL547" s="280">
        <f t="shared" si="228"/>
        <v>0</v>
      </c>
      <c r="BM547" s="281">
        <f t="shared" si="226"/>
        <v>0</v>
      </c>
      <c r="BS547" s="3"/>
      <c r="BT547" s="3"/>
      <c r="BU547" s="3"/>
      <c r="BV547" s="3"/>
    </row>
    <row r="548" spans="1:74" ht="13.2" customHeight="1">
      <c r="A548" s="169" t="str">
        <f t="shared" ref="A548:A556" si="229">B$545&amp;B548</f>
        <v>E31</v>
      </c>
      <c r="B548" s="159" t="str">
        <f>$B$8</f>
        <v>1</v>
      </c>
      <c r="C548" s="568"/>
      <c r="D548" s="504"/>
      <c r="E548" s="505"/>
      <c r="F548" s="506"/>
      <c r="G548" s="213"/>
      <c r="H548" s="210"/>
      <c r="I548" s="127" t="str">
        <f>$I$8</f>
        <v>N.AMERICA</v>
      </c>
      <c r="J548" s="20"/>
      <c r="K548" s="20"/>
      <c r="L548" s="20"/>
      <c r="M548" s="20"/>
      <c r="N548" s="20"/>
      <c r="O548" s="28"/>
      <c r="P548" s="20"/>
      <c r="Q548" s="20"/>
      <c r="R548" s="20"/>
      <c r="S548" s="20"/>
      <c r="T548" s="20"/>
      <c r="U548" s="28"/>
      <c r="V548" s="20"/>
      <c r="W548" s="20"/>
      <c r="X548" s="20"/>
      <c r="Y548" s="20"/>
      <c r="Z548" s="21"/>
      <c r="AA548" s="21"/>
      <c r="AB548" s="21"/>
      <c r="AC548" s="21"/>
      <c r="AD548" s="21"/>
      <c r="AE548" s="21"/>
      <c r="AF548" s="21"/>
      <c r="AG548" s="248"/>
      <c r="AH548" s="248"/>
      <c r="AI548" s="248"/>
      <c r="AJ548" s="248"/>
      <c r="AK548" s="248"/>
      <c r="AL548" s="248"/>
      <c r="AM548" s="248"/>
      <c r="AN548" s="248"/>
      <c r="AO548" s="248"/>
      <c r="AP548" s="248"/>
      <c r="AQ548" s="248"/>
      <c r="AR548" s="248"/>
      <c r="AS548" s="248"/>
      <c r="AT548" s="248"/>
      <c r="AU548" s="248"/>
      <c r="AV548" s="248"/>
      <c r="AW548" s="248"/>
      <c r="AX548" s="248"/>
      <c r="AY548" s="430"/>
      <c r="AZ548" s="431"/>
      <c r="BA548" s="250"/>
      <c r="BB548" s="251"/>
      <c r="BC548" s="251"/>
      <c r="BD548" s="251"/>
      <c r="BE548" s="251"/>
      <c r="BF548" s="251"/>
      <c r="BG548" s="251"/>
      <c r="BH548" s="251"/>
      <c r="BI548" s="251"/>
      <c r="BJ548" s="251"/>
      <c r="BK548" s="251"/>
      <c r="BL548" s="249"/>
      <c r="BM548" s="283">
        <f t="shared" si="226"/>
        <v>0</v>
      </c>
      <c r="BS548" s="3"/>
      <c r="BT548" s="3"/>
      <c r="BU548" s="3"/>
      <c r="BV548" s="3"/>
    </row>
    <row r="549" spans="1:74" ht="13.2" customHeight="1">
      <c r="A549" s="169" t="str">
        <f t="shared" si="229"/>
        <v>E32</v>
      </c>
      <c r="B549" s="159" t="str">
        <f>$B$9</f>
        <v>2</v>
      </c>
      <c r="C549" s="568"/>
      <c r="D549" s="504"/>
      <c r="E549" s="505"/>
      <c r="F549" s="506"/>
      <c r="G549" s="213"/>
      <c r="H549" s="210"/>
      <c r="I549" s="122" t="str">
        <f>$I$9</f>
        <v>CS.AMERICA</v>
      </c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3"/>
      <c r="AA549" s="93"/>
      <c r="AB549" s="93"/>
      <c r="AC549" s="93"/>
      <c r="AD549" s="93"/>
      <c r="AE549" s="93"/>
      <c r="AF549" s="93"/>
      <c r="AG549" s="253"/>
      <c r="AH549" s="253"/>
      <c r="AI549" s="253"/>
      <c r="AJ549" s="253"/>
      <c r="AK549" s="253"/>
      <c r="AL549" s="253"/>
      <c r="AM549" s="253"/>
      <c r="AN549" s="253"/>
      <c r="AO549" s="253"/>
      <c r="AP549" s="253"/>
      <c r="AQ549" s="253"/>
      <c r="AR549" s="253"/>
      <c r="AS549" s="253"/>
      <c r="AT549" s="253"/>
      <c r="AU549" s="253"/>
      <c r="AV549" s="253"/>
      <c r="AW549" s="253"/>
      <c r="AX549" s="253"/>
      <c r="AY549" s="432"/>
      <c r="AZ549" s="433"/>
      <c r="BA549" s="255"/>
      <c r="BB549" s="256"/>
      <c r="BC549" s="256"/>
      <c r="BD549" s="256"/>
      <c r="BE549" s="256"/>
      <c r="BF549" s="256"/>
      <c r="BG549" s="256"/>
      <c r="BH549" s="256"/>
      <c r="BI549" s="256"/>
      <c r="BJ549" s="256"/>
      <c r="BK549" s="256"/>
      <c r="BL549" s="254"/>
      <c r="BM549" s="284">
        <f t="shared" si="226"/>
        <v>0</v>
      </c>
      <c r="BS549" s="3"/>
      <c r="BT549" s="3"/>
      <c r="BU549" s="3"/>
      <c r="BV549" s="3"/>
    </row>
    <row r="550" spans="1:74" ht="13.2" customHeight="1">
      <c r="A550" s="169" t="str">
        <f t="shared" si="229"/>
        <v>E33</v>
      </c>
      <c r="B550" s="159" t="str">
        <f>$B$10</f>
        <v>3</v>
      </c>
      <c r="C550" s="568"/>
      <c r="D550" s="504"/>
      <c r="E550" s="505"/>
      <c r="F550" s="506"/>
      <c r="G550" s="205"/>
      <c r="H550" s="498"/>
      <c r="I550" s="122" t="str">
        <f>$I$10</f>
        <v>Europe</v>
      </c>
      <c r="J550" s="92"/>
      <c r="K550" s="92"/>
      <c r="L550" s="92"/>
      <c r="M550" s="92"/>
      <c r="N550" s="92"/>
      <c r="O550" s="94"/>
      <c r="P550" s="92"/>
      <c r="Q550" s="92"/>
      <c r="R550" s="92"/>
      <c r="S550" s="92"/>
      <c r="T550" s="92"/>
      <c r="U550" s="94"/>
      <c r="V550" s="92"/>
      <c r="W550" s="92"/>
      <c r="X550" s="92"/>
      <c r="Y550" s="92"/>
      <c r="Z550" s="93"/>
      <c r="AA550" s="93"/>
      <c r="AB550" s="93"/>
      <c r="AC550" s="93"/>
      <c r="AD550" s="93"/>
      <c r="AE550" s="93"/>
      <c r="AF550" s="93"/>
      <c r="AG550" s="253"/>
      <c r="AH550" s="253"/>
      <c r="AI550" s="253"/>
      <c r="AJ550" s="253"/>
      <c r="AK550" s="253"/>
      <c r="AL550" s="253"/>
      <c r="AM550" s="253"/>
      <c r="AN550" s="253"/>
      <c r="AO550" s="253"/>
      <c r="AP550" s="253"/>
      <c r="AQ550" s="253"/>
      <c r="AR550" s="253"/>
      <c r="AS550" s="253"/>
      <c r="AT550" s="253"/>
      <c r="AU550" s="253"/>
      <c r="AV550" s="253"/>
      <c r="AW550" s="253"/>
      <c r="AX550" s="253"/>
      <c r="AY550" s="432"/>
      <c r="AZ550" s="433"/>
      <c r="BA550" s="255"/>
      <c r="BB550" s="256"/>
      <c r="BC550" s="256"/>
      <c r="BD550" s="256"/>
      <c r="BE550" s="256"/>
      <c r="BF550" s="256"/>
      <c r="BG550" s="256"/>
      <c r="BH550" s="256"/>
      <c r="BI550" s="256"/>
      <c r="BJ550" s="256"/>
      <c r="BK550" s="256"/>
      <c r="BL550" s="254"/>
      <c r="BM550" s="284">
        <f t="shared" si="226"/>
        <v>0</v>
      </c>
      <c r="BS550" s="3"/>
      <c r="BT550" s="3"/>
      <c r="BU550" s="3"/>
      <c r="BV550" s="3"/>
    </row>
    <row r="551" spans="1:74" ht="13.2" customHeight="1">
      <c r="A551" s="169" t="str">
        <f t="shared" si="229"/>
        <v>E34</v>
      </c>
      <c r="B551" s="159" t="str">
        <f>$B$11</f>
        <v>4</v>
      </c>
      <c r="C551" s="568"/>
      <c r="D551" s="504"/>
      <c r="E551" s="505"/>
      <c r="F551" s="506"/>
      <c r="G551" s="211"/>
      <c r="H551" s="498"/>
      <c r="I551" s="122" t="str">
        <f>$I$11</f>
        <v>ASIA</v>
      </c>
      <c r="J551" s="92"/>
      <c r="K551" s="92"/>
      <c r="L551" s="92"/>
      <c r="M551" s="92"/>
      <c r="N551" s="92"/>
      <c r="O551" s="94"/>
      <c r="P551" s="92"/>
      <c r="Q551" s="92"/>
      <c r="R551" s="92"/>
      <c r="S551" s="92"/>
      <c r="T551" s="92"/>
      <c r="U551" s="94"/>
      <c r="V551" s="92"/>
      <c r="W551" s="92"/>
      <c r="X551" s="92"/>
      <c r="Y551" s="92"/>
      <c r="Z551" s="93"/>
      <c r="AA551" s="92"/>
      <c r="AB551" s="93"/>
      <c r="AC551" s="92"/>
      <c r="AD551" s="92"/>
      <c r="AE551" s="92"/>
      <c r="AF551" s="92"/>
      <c r="AG551" s="258"/>
      <c r="AH551" s="258"/>
      <c r="AI551" s="258"/>
      <c r="AJ551" s="258"/>
      <c r="AK551" s="258"/>
      <c r="AL551" s="258"/>
      <c r="AM551" s="258"/>
      <c r="AN551" s="258"/>
      <c r="AO551" s="258"/>
      <c r="AP551" s="258"/>
      <c r="AQ551" s="258"/>
      <c r="AR551" s="258"/>
      <c r="AS551" s="258"/>
      <c r="AT551" s="258"/>
      <c r="AU551" s="258"/>
      <c r="AV551" s="258"/>
      <c r="AW551" s="258"/>
      <c r="AX551" s="258"/>
      <c r="AY551" s="432"/>
      <c r="AZ551" s="433"/>
      <c r="BA551" s="255"/>
      <c r="BB551" s="256"/>
      <c r="BC551" s="256"/>
      <c r="BD551" s="256"/>
      <c r="BE551" s="256"/>
      <c r="BF551" s="256"/>
      <c r="BG551" s="256"/>
      <c r="BH551" s="256"/>
      <c r="BI551" s="256"/>
      <c r="BJ551" s="256"/>
      <c r="BK551" s="256"/>
      <c r="BL551" s="254"/>
      <c r="BM551" s="284">
        <f t="shared" si="226"/>
        <v>0</v>
      </c>
      <c r="BS551" s="3"/>
      <c r="BT551" s="3"/>
      <c r="BU551" s="3"/>
      <c r="BV551" s="3"/>
    </row>
    <row r="552" spans="1:74" ht="12.75" customHeight="1">
      <c r="A552" s="169" t="str">
        <f t="shared" si="229"/>
        <v>E3C</v>
      </c>
      <c r="B552" s="159" t="s">
        <v>204</v>
      </c>
      <c r="C552" s="568"/>
      <c r="D552" s="504"/>
      <c r="E552" s="505"/>
      <c r="F552" s="506"/>
      <c r="G552" s="211"/>
      <c r="H552" s="498"/>
      <c r="I552" s="122" t="s">
        <v>205</v>
      </c>
      <c r="J552" s="92"/>
      <c r="K552" s="92"/>
      <c r="L552" s="92"/>
      <c r="M552" s="92"/>
      <c r="N552" s="92"/>
      <c r="O552" s="94"/>
      <c r="P552" s="92"/>
      <c r="Q552" s="92"/>
      <c r="R552" s="92"/>
      <c r="S552" s="92"/>
      <c r="T552" s="92"/>
      <c r="U552" s="94"/>
      <c r="V552" s="92"/>
      <c r="W552" s="92"/>
      <c r="X552" s="92"/>
      <c r="Y552" s="92"/>
      <c r="Z552" s="93"/>
      <c r="AA552" s="92"/>
      <c r="AB552" s="93"/>
      <c r="AC552" s="92"/>
      <c r="AD552" s="92"/>
      <c r="AE552" s="92"/>
      <c r="AF552" s="92"/>
      <c r="AG552" s="258"/>
      <c r="AH552" s="258"/>
      <c r="AI552" s="258"/>
      <c r="AJ552" s="258"/>
      <c r="AK552" s="258"/>
      <c r="AL552" s="258"/>
      <c r="AM552" s="258"/>
      <c r="AN552" s="258"/>
      <c r="AO552" s="258"/>
      <c r="AP552" s="258"/>
      <c r="AQ552" s="258"/>
      <c r="AR552" s="258"/>
      <c r="AS552" s="258"/>
      <c r="AT552" s="258"/>
      <c r="AU552" s="258"/>
      <c r="AV552" s="258"/>
      <c r="AW552" s="258"/>
      <c r="AX552" s="258"/>
      <c r="AY552" s="432"/>
      <c r="AZ552" s="433"/>
      <c r="BA552" s="255"/>
      <c r="BB552" s="256"/>
      <c r="BC552" s="256"/>
      <c r="BD552" s="256"/>
      <c r="BE552" s="256"/>
      <c r="BF552" s="256"/>
      <c r="BG552" s="256"/>
      <c r="BH552" s="256"/>
      <c r="BI552" s="256"/>
      <c r="BJ552" s="256"/>
      <c r="BK552" s="256"/>
      <c r="BL552" s="254"/>
      <c r="BM552" s="255">
        <f>SUM(J552:AX552)</f>
        <v>0</v>
      </c>
      <c r="BS552" s="3"/>
      <c r="BT552" s="3"/>
      <c r="BU552" s="3"/>
      <c r="BV552" s="3"/>
    </row>
    <row r="553" spans="1:74" ht="13.2" customHeight="1">
      <c r="A553" s="169" t="str">
        <f t="shared" si="229"/>
        <v>E35</v>
      </c>
      <c r="B553" s="159" t="str">
        <f>$B$13</f>
        <v>5</v>
      </c>
      <c r="C553" s="568"/>
      <c r="D553" s="504"/>
      <c r="E553" s="505"/>
      <c r="F553" s="506"/>
      <c r="G553" s="213"/>
      <c r="H553" s="498"/>
      <c r="I553" s="122" t="str">
        <f>$I$13</f>
        <v>OCE</v>
      </c>
      <c r="J553" s="92"/>
      <c r="K553" s="92"/>
      <c r="L553" s="92"/>
      <c r="M553" s="92"/>
      <c r="N553" s="92"/>
      <c r="O553" s="94"/>
      <c r="P553" s="92"/>
      <c r="Q553" s="92"/>
      <c r="R553" s="92"/>
      <c r="S553" s="92"/>
      <c r="T553" s="92"/>
      <c r="U553" s="94"/>
      <c r="V553" s="92"/>
      <c r="W553" s="92"/>
      <c r="X553" s="92"/>
      <c r="Y553" s="92"/>
      <c r="Z553" s="93"/>
      <c r="AA553" s="92"/>
      <c r="AB553" s="93"/>
      <c r="AC553" s="92"/>
      <c r="AD553" s="92"/>
      <c r="AE553" s="92"/>
      <c r="AF553" s="92"/>
      <c r="AG553" s="258"/>
      <c r="AH553" s="258"/>
      <c r="AI553" s="258"/>
      <c r="AJ553" s="258"/>
      <c r="AK553" s="258"/>
      <c r="AL553" s="258"/>
      <c r="AM553" s="258"/>
      <c r="AN553" s="258"/>
      <c r="AO553" s="258"/>
      <c r="AP553" s="258"/>
      <c r="AQ553" s="258"/>
      <c r="AR553" s="258"/>
      <c r="AS553" s="258"/>
      <c r="AT553" s="258"/>
      <c r="AU553" s="258"/>
      <c r="AV553" s="258"/>
      <c r="AW553" s="258"/>
      <c r="AX553" s="258"/>
      <c r="AY553" s="432"/>
      <c r="AZ553" s="433"/>
      <c r="BA553" s="255"/>
      <c r="BB553" s="256"/>
      <c r="BC553" s="256"/>
      <c r="BD553" s="256"/>
      <c r="BE553" s="256"/>
      <c r="BF553" s="256"/>
      <c r="BG553" s="256"/>
      <c r="BH553" s="256"/>
      <c r="BI553" s="256"/>
      <c r="BJ553" s="256"/>
      <c r="BK553" s="256"/>
      <c r="BL553" s="254"/>
      <c r="BM553" s="284">
        <f t="shared" si="226"/>
        <v>0</v>
      </c>
      <c r="BS553" s="3"/>
      <c r="BT553" s="3"/>
      <c r="BU553" s="3"/>
      <c r="BV553" s="3"/>
    </row>
    <row r="554" spans="1:74" ht="12.75" customHeight="1">
      <c r="A554" s="169" t="str">
        <f t="shared" si="229"/>
        <v>E36</v>
      </c>
      <c r="B554" s="159" t="str">
        <f>$B$14</f>
        <v>6</v>
      </c>
      <c r="C554" s="568"/>
      <c r="D554" s="504"/>
      <c r="E554" s="505"/>
      <c r="F554" s="506"/>
      <c r="G554" s="213"/>
      <c r="H554" s="498"/>
      <c r="I554" s="122" t="str">
        <f>$I$14</f>
        <v>MIDDLE EAS</v>
      </c>
      <c r="J554" s="92"/>
      <c r="K554" s="92"/>
      <c r="L554" s="92"/>
      <c r="M554" s="92"/>
      <c r="N554" s="92"/>
      <c r="O554" s="94"/>
      <c r="P554" s="92"/>
      <c r="Q554" s="92"/>
      <c r="R554" s="92"/>
      <c r="S554" s="92"/>
      <c r="T554" s="92"/>
      <c r="U554" s="94"/>
      <c r="V554" s="92"/>
      <c r="W554" s="92"/>
      <c r="X554" s="92"/>
      <c r="Y554" s="92"/>
      <c r="Z554" s="93"/>
      <c r="AA554" s="92"/>
      <c r="AB554" s="93"/>
      <c r="AC554" s="92"/>
      <c r="AD554" s="92"/>
      <c r="AE554" s="92"/>
      <c r="AF554" s="92"/>
      <c r="AG554" s="258"/>
      <c r="AH554" s="258"/>
      <c r="AI554" s="258"/>
      <c r="AJ554" s="258"/>
      <c r="AK554" s="258"/>
      <c r="AL554" s="258"/>
      <c r="AM554" s="258"/>
      <c r="AN554" s="258"/>
      <c r="AO554" s="258"/>
      <c r="AP554" s="258"/>
      <c r="AQ554" s="258"/>
      <c r="AR554" s="258"/>
      <c r="AS554" s="258"/>
      <c r="AT554" s="258"/>
      <c r="AU554" s="258"/>
      <c r="AV554" s="258"/>
      <c r="AW554" s="258"/>
      <c r="AX554" s="258"/>
      <c r="AY554" s="432"/>
      <c r="AZ554" s="433"/>
      <c r="BA554" s="255"/>
      <c r="BB554" s="256"/>
      <c r="BC554" s="256"/>
      <c r="BD554" s="256"/>
      <c r="BE554" s="256"/>
      <c r="BF554" s="256"/>
      <c r="BG554" s="256"/>
      <c r="BH554" s="256"/>
      <c r="BI554" s="256"/>
      <c r="BJ554" s="256"/>
      <c r="BK554" s="256"/>
      <c r="BL554" s="254"/>
      <c r="BM554" s="284">
        <f t="shared" si="226"/>
        <v>0</v>
      </c>
      <c r="BS554" s="3"/>
      <c r="BT554" s="3"/>
      <c r="BU554" s="3"/>
      <c r="BV554" s="3"/>
    </row>
    <row r="555" spans="1:74" ht="12.75" customHeight="1">
      <c r="A555" s="169" t="str">
        <f t="shared" si="229"/>
        <v>E37</v>
      </c>
      <c r="B555" s="159" t="str">
        <f>$B$15</f>
        <v>7</v>
      </c>
      <c r="C555" s="568"/>
      <c r="D555" s="504"/>
      <c r="E555" s="505"/>
      <c r="F555" s="506"/>
      <c r="G555" s="213"/>
      <c r="H555" s="498"/>
      <c r="I555" s="122" t="str">
        <f>$I$15</f>
        <v xml:space="preserve">AFRICA   </v>
      </c>
      <c r="J555" s="92"/>
      <c r="K555" s="92"/>
      <c r="L555" s="92"/>
      <c r="M555" s="92"/>
      <c r="N555" s="92"/>
      <c r="O555" s="94"/>
      <c r="P555" s="92"/>
      <c r="Q555" s="92"/>
      <c r="R555" s="92"/>
      <c r="S555" s="92"/>
      <c r="T555" s="92"/>
      <c r="U555" s="94"/>
      <c r="V555" s="92"/>
      <c r="W555" s="92"/>
      <c r="X555" s="92"/>
      <c r="Y555" s="92"/>
      <c r="Z555" s="93"/>
      <c r="AA555" s="92"/>
      <c r="AB555" s="93"/>
      <c r="AC555" s="92"/>
      <c r="AD555" s="92"/>
      <c r="AE555" s="92"/>
      <c r="AF555" s="92"/>
      <c r="AG555" s="258"/>
      <c r="AH555" s="258"/>
      <c r="AI555" s="258"/>
      <c r="AJ555" s="258"/>
      <c r="AK555" s="258"/>
      <c r="AL555" s="258"/>
      <c r="AM555" s="258"/>
      <c r="AN555" s="258"/>
      <c r="AO555" s="258"/>
      <c r="AP555" s="258"/>
      <c r="AQ555" s="258"/>
      <c r="AR555" s="258"/>
      <c r="AS555" s="258"/>
      <c r="AT555" s="258"/>
      <c r="AU555" s="258"/>
      <c r="AV555" s="258"/>
      <c r="AW555" s="258"/>
      <c r="AX555" s="258"/>
      <c r="AY555" s="432"/>
      <c r="AZ555" s="433"/>
      <c r="BA555" s="255"/>
      <c r="BB555" s="256"/>
      <c r="BC555" s="256"/>
      <c r="BD555" s="256"/>
      <c r="BE555" s="256"/>
      <c r="BF555" s="256"/>
      <c r="BG555" s="256"/>
      <c r="BH555" s="256"/>
      <c r="BI555" s="256"/>
      <c r="BJ555" s="256"/>
      <c r="BK555" s="256"/>
      <c r="BL555" s="254"/>
      <c r="BM555" s="284">
        <f t="shared" si="226"/>
        <v>0</v>
      </c>
      <c r="BS555" s="3"/>
      <c r="BT555" s="3"/>
      <c r="BU555" s="3"/>
      <c r="BV555" s="3"/>
    </row>
    <row r="556" spans="1:74" ht="13.2" customHeight="1" thickBot="1">
      <c r="A556" s="169" t="str">
        <f t="shared" si="229"/>
        <v>E3Z</v>
      </c>
      <c r="B556" s="159" t="str">
        <f>$B$16</f>
        <v>Z</v>
      </c>
      <c r="C556" s="568"/>
      <c r="D556" s="504"/>
      <c r="E556" s="505"/>
      <c r="F556" s="506"/>
      <c r="G556" s="208"/>
      <c r="H556" s="499"/>
      <c r="I556" s="128" t="str">
        <f>$I$16</f>
        <v>Others</v>
      </c>
      <c r="J556" s="90"/>
      <c r="K556" s="90"/>
      <c r="L556" s="90"/>
      <c r="M556" s="90"/>
      <c r="N556" s="90"/>
      <c r="O556" s="102"/>
      <c r="P556" s="90"/>
      <c r="Q556" s="90"/>
      <c r="R556" s="90"/>
      <c r="S556" s="90"/>
      <c r="T556" s="90"/>
      <c r="U556" s="102"/>
      <c r="V556" s="90"/>
      <c r="W556" s="90"/>
      <c r="X556" s="90"/>
      <c r="Y556" s="90"/>
      <c r="Z556" s="91"/>
      <c r="AA556" s="90"/>
      <c r="AB556" s="91"/>
      <c r="AC556" s="90"/>
      <c r="AD556" s="90"/>
      <c r="AE556" s="90"/>
      <c r="AF556" s="90"/>
      <c r="AG556" s="259"/>
      <c r="AH556" s="259"/>
      <c r="AI556" s="259"/>
      <c r="AJ556" s="259"/>
      <c r="AK556" s="259"/>
      <c r="AL556" s="259"/>
      <c r="AM556" s="259"/>
      <c r="AN556" s="259"/>
      <c r="AO556" s="259"/>
      <c r="AP556" s="259"/>
      <c r="AQ556" s="259"/>
      <c r="AR556" s="259"/>
      <c r="AS556" s="259"/>
      <c r="AT556" s="259"/>
      <c r="AU556" s="259"/>
      <c r="AV556" s="259"/>
      <c r="AW556" s="259"/>
      <c r="AX556" s="259"/>
      <c r="AY556" s="434"/>
      <c r="AZ556" s="435"/>
      <c r="BA556" s="262"/>
      <c r="BB556" s="263"/>
      <c r="BC556" s="263"/>
      <c r="BD556" s="263"/>
      <c r="BE556" s="263"/>
      <c r="BF556" s="263"/>
      <c r="BG556" s="263"/>
      <c r="BH556" s="263"/>
      <c r="BI556" s="263"/>
      <c r="BJ556" s="263"/>
      <c r="BK556" s="263"/>
      <c r="BL556" s="261"/>
      <c r="BM556" s="285">
        <f t="shared" si="226"/>
        <v>0</v>
      </c>
      <c r="BS556" s="3"/>
      <c r="BT556" s="3"/>
      <c r="BU556" s="3"/>
      <c r="BV556" s="3"/>
    </row>
    <row r="557" spans="1:74" ht="13.2" customHeight="1">
      <c r="A557" s="157" t="s">
        <v>10</v>
      </c>
      <c r="B557" s="168" t="s">
        <v>234</v>
      </c>
      <c r="C557" s="568"/>
      <c r="D557" s="500" t="s">
        <v>109</v>
      </c>
      <c r="E557" s="501"/>
      <c r="F557" s="503"/>
      <c r="G557" s="486" t="s">
        <v>64</v>
      </c>
      <c r="H557" s="487"/>
      <c r="I557" s="487"/>
      <c r="J557" s="24">
        <f t="shared" ref="J557:BL557" si="230">J558+J559</f>
        <v>0</v>
      </c>
      <c r="K557" s="24">
        <f t="shared" si="230"/>
        <v>0</v>
      </c>
      <c r="L557" s="24">
        <f t="shared" si="230"/>
        <v>0</v>
      </c>
      <c r="M557" s="24">
        <f t="shared" si="230"/>
        <v>0</v>
      </c>
      <c r="N557" s="24">
        <f t="shared" si="230"/>
        <v>0</v>
      </c>
      <c r="O557" s="24">
        <f t="shared" si="230"/>
        <v>0</v>
      </c>
      <c r="P557" s="24">
        <f t="shared" si="230"/>
        <v>0</v>
      </c>
      <c r="Q557" s="24">
        <f t="shared" si="230"/>
        <v>0</v>
      </c>
      <c r="R557" s="24">
        <f t="shared" si="230"/>
        <v>0</v>
      </c>
      <c r="S557" s="25">
        <f t="shared" si="230"/>
        <v>0</v>
      </c>
      <c r="T557" s="24">
        <f t="shared" si="230"/>
        <v>0</v>
      </c>
      <c r="U557" s="44">
        <f t="shared" si="230"/>
        <v>0</v>
      </c>
      <c r="V557" s="24">
        <f t="shared" si="230"/>
        <v>0</v>
      </c>
      <c r="W557" s="24">
        <f t="shared" si="230"/>
        <v>0</v>
      </c>
      <c r="X557" s="27">
        <f t="shared" si="230"/>
        <v>0</v>
      </c>
      <c r="Y557" s="27">
        <f t="shared" si="230"/>
        <v>0</v>
      </c>
      <c r="Z557" s="27">
        <f t="shared" si="230"/>
        <v>0</v>
      </c>
      <c r="AA557" s="27">
        <f t="shared" si="230"/>
        <v>0</v>
      </c>
      <c r="AB557" s="27">
        <f t="shared" si="230"/>
        <v>0</v>
      </c>
      <c r="AC557" s="24">
        <f t="shared" si="230"/>
        <v>0</v>
      </c>
      <c r="AD557" s="24">
        <f t="shared" si="230"/>
        <v>0</v>
      </c>
      <c r="AE557" s="24">
        <f t="shared" si="230"/>
        <v>8</v>
      </c>
      <c r="AF557" s="24">
        <f t="shared" si="230"/>
        <v>18</v>
      </c>
      <c r="AG557" s="275">
        <f t="shared" si="230"/>
        <v>72</v>
      </c>
      <c r="AH557" s="275">
        <f t="shared" si="230"/>
        <v>9</v>
      </c>
      <c r="AI557" s="275">
        <f t="shared" si="230"/>
        <v>12</v>
      </c>
      <c r="AJ557" s="275">
        <f t="shared" si="230"/>
        <v>0</v>
      </c>
      <c r="AK557" s="275">
        <f t="shared" si="230"/>
        <v>0</v>
      </c>
      <c r="AL557" s="275">
        <f t="shared" si="230"/>
        <v>0</v>
      </c>
      <c r="AM557" s="275">
        <f t="shared" si="230"/>
        <v>0</v>
      </c>
      <c r="AN557" s="275">
        <f t="shared" si="230"/>
        <v>0</v>
      </c>
      <c r="AO557" s="275">
        <f t="shared" si="230"/>
        <v>0</v>
      </c>
      <c r="AP557" s="275">
        <f t="shared" si="230"/>
        <v>0</v>
      </c>
      <c r="AQ557" s="275">
        <f t="shared" si="230"/>
        <v>0</v>
      </c>
      <c r="AR557" s="275">
        <f t="shared" si="230"/>
        <v>0</v>
      </c>
      <c r="AS557" s="275">
        <f t="shared" si="230"/>
        <v>0</v>
      </c>
      <c r="AT557" s="275">
        <f t="shared" si="230"/>
        <v>0</v>
      </c>
      <c r="AU557" s="275">
        <f t="shared" si="230"/>
        <v>0</v>
      </c>
      <c r="AV557" s="275">
        <f t="shared" si="230"/>
        <v>0</v>
      </c>
      <c r="AW557" s="275">
        <f t="shared" si="230"/>
        <v>0</v>
      </c>
      <c r="AX557" s="275">
        <f t="shared" si="230"/>
        <v>0</v>
      </c>
      <c r="AY557" s="52">
        <f t="shared" si="230"/>
        <v>0</v>
      </c>
      <c r="AZ557" s="438">
        <f t="shared" si="230"/>
        <v>12</v>
      </c>
      <c r="BA557" s="277">
        <f t="shared" si="230"/>
        <v>8</v>
      </c>
      <c r="BB557" s="278">
        <f t="shared" si="230"/>
        <v>2</v>
      </c>
      <c r="BC557" s="278">
        <f t="shared" si="230"/>
        <v>0</v>
      </c>
      <c r="BD557" s="278">
        <f t="shared" si="230"/>
        <v>0</v>
      </c>
      <c r="BE557" s="278">
        <f t="shared" si="230"/>
        <v>0</v>
      </c>
      <c r="BF557" s="278">
        <f t="shared" si="230"/>
        <v>0</v>
      </c>
      <c r="BG557" s="278">
        <f t="shared" si="230"/>
        <v>1</v>
      </c>
      <c r="BH557" s="278">
        <f t="shared" si="230"/>
        <v>0</v>
      </c>
      <c r="BI557" s="278">
        <f t="shared" si="230"/>
        <v>1</v>
      </c>
      <c r="BJ557" s="278">
        <f t="shared" si="230"/>
        <v>0</v>
      </c>
      <c r="BK557" s="278">
        <f t="shared" si="230"/>
        <v>0</v>
      </c>
      <c r="BL557" s="276">
        <f t="shared" si="230"/>
        <v>0</v>
      </c>
      <c r="BM557" s="277">
        <f t="shared" si="226"/>
        <v>119</v>
      </c>
      <c r="BS557" s="3"/>
      <c r="BT557" s="3"/>
      <c r="BU557" s="3"/>
      <c r="BV557" s="3"/>
    </row>
    <row r="558" spans="1:74" ht="13.2" customHeight="1">
      <c r="A558" s="169" t="str">
        <f>B$557&amp;B558</f>
        <v>E39</v>
      </c>
      <c r="B558" s="159" t="str">
        <f>$B$6</f>
        <v>9</v>
      </c>
      <c r="C558" s="568"/>
      <c r="D558" s="504"/>
      <c r="E558" s="505"/>
      <c r="F558" s="506"/>
      <c r="G558" s="210"/>
      <c r="H558" s="488" t="s">
        <v>63</v>
      </c>
      <c r="I558" s="489"/>
      <c r="J558" s="12"/>
      <c r="K558" s="12"/>
      <c r="L558" s="12"/>
      <c r="M558" s="12"/>
      <c r="N558" s="12"/>
      <c r="O558" s="13"/>
      <c r="P558" s="12"/>
      <c r="Q558" s="12"/>
      <c r="R558" s="12"/>
      <c r="S558" s="12"/>
      <c r="T558" s="12"/>
      <c r="U558" s="13"/>
      <c r="V558" s="12"/>
      <c r="W558" s="12"/>
      <c r="X558" s="12"/>
      <c r="Y558" s="12"/>
      <c r="Z558" s="14"/>
      <c r="AA558" s="14"/>
      <c r="AB558" s="14"/>
      <c r="AC558" s="14"/>
      <c r="AD558" s="14"/>
      <c r="AE558" s="14">
        <v>8</v>
      </c>
      <c r="AF558" s="14">
        <v>18</v>
      </c>
      <c r="AG558" s="244">
        <v>72</v>
      </c>
      <c r="AH558" s="244">
        <v>9</v>
      </c>
      <c r="AI558" s="244">
        <v>12</v>
      </c>
      <c r="AJ558" s="244"/>
      <c r="AK558" s="244"/>
      <c r="AL558" s="244"/>
      <c r="AM558" s="244"/>
      <c r="AN558" s="244"/>
      <c r="AO558" s="244"/>
      <c r="AP558" s="244"/>
      <c r="AQ558" s="244"/>
      <c r="AR558" s="244"/>
      <c r="AS558" s="244"/>
      <c r="AT558" s="244"/>
      <c r="AU558" s="244"/>
      <c r="AV558" s="244"/>
      <c r="AW558" s="244"/>
      <c r="AX558" s="245"/>
      <c r="AY558" s="436"/>
      <c r="AZ558" s="437">
        <v>12</v>
      </c>
      <c r="BA558" s="267">
        <v>8</v>
      </c>
      <c r="BB558" s="268">
        <v>2</v>
      </c>
      <c r="BC558" s="268"/>
      <c r="BD558" s="268"/>
      <c r="BE558" s="268"/>
      <c r="BF558" s="268"/>
      <c r="BG558" s="268">
        <v>1</v>
      </c>
      <c r="BH558" s="268"/>
      <c r="BI558" s="268">
        <v>1</v>
      </c>
      <c r="BJ558" s="268"/>
      <c r="BK558" s="268"/>
      <c r="BL558" s="266"/>
      <c r="BM558" s="272">
        <f t="shared" ref="BM558:BM568" si="231">SUM(J558:AX558)</f>
        <v>119</v>
      </c>
      <c r="BS558" s="3"/>
      <c r="BT558" s="3"/>
      <c r="BU558" s="3"/>
      <c r="BV558" s="3"/>
    </row>
    <row r="559" spans="1:74" ht="12.75" customHeight="1">
      <c r="A559" s="169"/>
      <c r="C559" s="568"/>
      <c r="D559" s="504"/>
      <c r="E559" s="505"/>
      <c r="F559" s="506"/>
      <c r="G559" s="211"/>
      <c r="H559" s="490" t="s">
        <v>62</v>
      </c>
      <c r="I559" s="491"/>
      <c r="J559" s="23">
        <f t="shared" ref="J559:BL559" si="232">SUM(J560:J568)</f>
        <v>0</v>
      </c>
      <c r="K559" s="23">
        <f t="shared" si="232"/>
        <v>0</v>
      </c>
      <c r="L559" s="23">
        <f t="shared" si="232"/>
        <v>0</v>
      </c>
      <c r="M559" s="23">
        <f t="shared" si="232"/>
        <v>0</v>
      </c>
      <c r="N559" s="23">
        <f t="shared" si="232"/>
        <v>0</v>
      </c>
      <c r="O559" s="23">
        <f t="shared" si="232"/>
        <v>0</v>
      </c>
      <c r="P559" s="23">
        <f t="shared" si="232"/>
        <v>0</v>
      </c>
      <c r="Q559" s="23">
        <f t="shared" si="232"/>
        <v>0</v>
      </c>
      <c r="R559" s="23">
        <f t="shared" si="232"/>
        <v>0</v>
      </c>
      <c r="S559" s="27">
        <f t="shared" si="232"/>
        <v>0</v>
      </c>
      <c r="T559" s="17">
        <f t="shared" si="232"/>
        <v>0</v>
      </c>
      <c r="U559" s="43">
        <f t="shared" si="232"/>
        <v>0</v>
      </c>
      <c r="V559" s="17">
        <f t="shared" si="232"/>
        <v>0</v>
      </c>
      <c r="W559" s="17">
        <f t="shared" si="232"/>
        <v>0</v>
      </c>
      <c r="X559" s="45">
        <f t="shared" si="232"/>
        <v>0</v>
      </c>
      <c r="Y559" s="45">
        <f t="shared" si="232"/>
        <v>0</v>
      </c>
      <c r="Z559" s="45">
        <f t="shared" si="232"/>
        <v>0</v>
      </c>
      <c r="AA559" s="45">
        <f t="shared" si="232"/>
        <v>0</v>
      </c>
      <c r="AB559" s="45">
        <f t="shared" si="232"/>
        <v>0</v>
      </c>
      <c r="AC559" s="45">
        <f t="shared" si="232"/>
        <v>0</v>
      </c>
      <c r="AD559" s="45">
        <f t="shared" si="232"/>
        <v>0</v>
      </c>
      <c r="AE559" s="45">
        <f t="shared" si="232"/>
        <v>0</v>
      </c>
      <c r="AF559" s="45">
        <f t="shared" si="232"/>
        <v>0</v>
      </c>
      <c r="AG559" s="279">
        <f t="shared" si="232"/>
        <v>0</v>
      </c>
      <c r="AH559" s="279">
        <f t="shared" si="232"/>
        <v>0</v>
      </c>
      <c r="AI559" s="279">
        <f t="shared" si="232"/>
        <v>0</v>
      </c>
      <c r="AJ559" s="279">
        <f t="shared" si="232"/>
        <v>0</v>
      </c>
      <c r="AK559" s="279">
        <f t="shared" si="232"/>
        <v>0</v>
      </c>
      <c r="AL559" s="279">
        <f t="shared" si="232"/>
        <v>0</v>
      </c>
      <c r="AM559" s="279">
        <f t="shared" si="232"/>
        <v>0</v>
      </c>
      <c r="AN559" s="279">
        <f t="shared" si="232"/>
        <v>0</v>
      </c>
      <c r="AO559" s="279">
        <f t="shared" si="232"/>
        <v>0</v>
      </c>
      <c r="AP559" s="279">
        <f t="shared" si="232"/>
        <v>0</v>
      </c>
      <c r="AQ559" s="279">
        <f t="shared" si="232"/>
        <v>0</v>
      </c>
      <c r="AR559" s="279">
        <f t="shared" si="232"/>
        <v>0</v>
      </c>
      <c r="AS559" s="279">
        <f t="shared" si="232"/>
        <v>0</v>
      </c>
      <c r="AT559" s="279">
        <f t="shared" si="232"/>
        <v>0</v>
      </c>
      <c r="AU559" s="279">
        <f t="shared" si="232"/>
        <v>0</v>
      </c>
      <c r="AV559" s="279">
        <f t="shared" si="232"/>
        <v>0</v>
      </c>
      <c r="AW559" s="279">
        <f t="shared" si="232"/>
        <v>0</v>
      </c>
      <c r="AX559" s="279">
        <f t="shared" si="232"/>
        <v>0</v>
      </c>
      <c r="AY559" s="26">
        <f t="shared" si="232"/>
        <v>0</v>
      </c>
      <c r="AZ559" s="439">
        <f t="shared" si="232"/>
        <v>0</v>
      </c>
      <c r="BA559" s="281">
        <f t="shared" si="232"/>
        <v>0</v>
      </c>
      <c r="BB559" s="282">
        <f t="shared" si="232"/>
        <v>0</v>
      </c>
      <c r="BC559" s="282">
        <f t="shared" si="232"/>
        <v>0</v>
      </c>
      <c r="BD559" s="282">
        <f t="shared" si="232"/>
        <v>0</v>
      </c>
      <c r="BE559" s="282">
        <f t="shared" si="232"/>
        <v>0</v>
      </c>
      <c r="BF559" s="282">
        <f t="shared" si="232"/>
        <v>0</v>
      </c>
      <c r="BG559" s="282">
        <f t="shared" si="232"/>
        <v>0</v>
      </c>
      <c r="BH559" s="282">
        <f t="shared" si="232"/>
        <v>0</v>
      </c>
      <c r="BI559" s="282">
        <f t="shared" si="232"/>
        <v>0</v>
      </c>
      <c r="BJ559" s="282">
        <f t="shared" si="232"/>
        <v>0</v>
      </c>
      <c r="BK559" s="282">
        <f t="shared" si="232"/>
        <v>0</v>
      </c>
      <c r="BL559" s="280">
        <f t="shared" si="232"/>
        <v>0</v>
      </c>
      <c r="BM559" s="281">
        <f t="shared" si="231"/>
        <v>0</v>
      </c>
      <c r="BS559" s="3"/>
      <c r="BT559" s="3"/>
      <c r="BU559" s="3"/>
      <c r="BV559" s="3"/>
    </row>
    <row r="560" spans="1:74" ht="13.2" customHeight="1">
      <c r="A560" s="169" t="str">
        <f t="shared" ref="A560:A568" si="233">B$557&amp;B560</f>
        <v>E31</v>
      </c>
      <c r="B560" s="159" t="str">
        <f>$B$8</f>
        <v>1</v>
      </c>
      <c r="C560" s="568"/>
      <c r="D560" s="504"/>
      <c r="E560" s="505"/>
      <c r="F560" s="506"/>
      <c r="G560" s="213"/>
      <c r="H560" s="210"/>
      <c r="I560" s="127" t="str">
        <f>$I$8</f>
        <v>N.AMERICA</v>
      </c>
      <c r="J560" s="20"/>
      <c r="K560" s="20"/>
      <c r="L560" s="20"/>
      <c r="M560" s="20"/>
      <c r="N560" s="20"/>
      <c r="O560" s="28"/>
      <c r="P560" s="20"/>
      <c r="Q560" s="20"/>
      <c r="R560" s="20"/>
      <c r="S560" s="20"/>
      <c r="T560" s="20"/>
      <c r="U560" s="28"/>
      <c r="V560" s="20"/>
      <c r="W560" s="20"/>
      <c r="X560" s="20"/>
      <c r="Y560" s="20"/>
      <c r="Z560" s="21"/>
      <c r="AA560" s="21"/>
      <c r="AB560" s="21"/>
      <c r="AC560" s="21"/>
      <c r="AD560" s="21"/>
      <c r="AE560" s="21"/>
      <c r="AF560" s="21"/>
      <c r="AG560" s="248"/>
      <c r="AH560" s="248"/>
      <c r="AI560" s="248"/>
      <c r="AJ560" s="248"/>
      <c r="AK560" s="248"/>
      <c r="AL560" s="248"/>
      <c r="AM560" s="248"/>
      <c r="AN560" s="248"/>
      <c r="AO560" s="248"/>
      <c r="AP560" s="248"/>
      <c r="AQ560" s="248"/>
      <c r="AR560" s="248"/>
      <c r="AS560" s="248"/>
      <c r="AT560" s="248"/>
      <c r="AU560" s="248"/>
      <c r="AV560" s="248"/>
      <c r="AW560" s="248"/>
      <c r="AX560" s="248"/>
      <c r="AY560" s="430"/>
      <c r="AZ560" s="431"/>
      <c r="BA560" s="250"/>
      <c r="BB560" s="251"/>
      <c r="BC560" s="251"/>
      <c r="BD560" s="251"/>
      <c r="BE560" s="251"/>
      <c r="BF560" s="251"/>
      <c r="BG560" s="251"/>
      <c r="BH560" s="251"/>
      <c r="BI560" s="251"/>
      <c r="BJ560" s="251"/>
      <c r="BK560" s="251"/>
      <c r="BL560" s="249"/>
      <c r="BM560" s="283">
        <f t="shared" si="231"/>
        <v>0</v>
      </c>
      <c r="BS560" s="3"/>
      <c r="BT560" s="3"/>
      <c r="BU560" s="3"/>
      <c r="BV560" s="3"/>
    </row>
    <row r="561" spans="1:74" ht="13.2" customHeight="1">
      <c r="A561" s="169" t="str">
        <f t="shared" si="233"/>
        <v>E32</v>
      </c>
      <c r="B561" s="159" t="str">
        <f>$B$9</f>
        <v>2</v>
      </c>
      <c r="C561" s="568"/>
      <c r="D561" s="504"/>
      <c r="E561" s="505"/>
      <c r="F561" s="506"/>
      <c r="G561" s="213"/>
      <c r="H561" s="210"/>
      <c r="I561" s="122" t="str">
        <f>$I$9</f>
        <v>CS.AMERICA</v>
      </c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3"/>
      <c r="AA561" s="93"/>
      <c r="AB561" s="93"/>
      <c r="AC561" s="93"/>
      <c r="AD561" s="93"/>
      <c r="AE561" s="93"/>
      <c r="AF561" s="93"/>
      <c r="AG561" s="253"/>
      <c r="AH561" s="253"/>
      <c r="AI561" s="253"/>
      <c r="AJ561" s="253"/>
      <c r="AK561" s="253"/>
      <c r="AL561" s="253"/>
      <c r="AM561" s="253"/>
      <c r="AN561" s="253"/>
      <c r="AO561" s="253"/>
      <c r="AP561" s="253"/>
      <c r="AQ561" s="253"/>
      <c r="AR561" s="253"/>
      <c r="AS561" s="253"/>
      <c r="AT561" s="253"/>
      <c r="AU561" s="253"/>
      <c r="AV561" s="253"/>
      <c r="AW561" s="253"/>
      <c r="AX561" s="253"/>
      <c r="AY561" s="432"/>
      <c r="AZ561" s="433"/>
      <c r="BA561" s="255"/>
      <c r="BB561" s="256"/>
      <c r="BC561" s="256"/>
      <c r="BD561" s="256"/>
      <c r="BE561" s="256"/>
      <c r="BF561" s="256"/>
      <c r="BG561" s="256"/>
      <c r="BH561" s="256"/>
      <c r="BI561" s="256"/>
      <c r="BJ561" s="256"/>
      <c r="BK561" s="256"/>
      <c r="BL561" s="254"/>
      <c r="BM561" s="284">
        <f t="shared" si="231"/>
        <v>0</v>
      </c>
      <c r="BS561" s="3"/>
      <c r="BT561" s="3"/>
      <c r="BU561" s="3"/>
      <c r="BV561" s="3"/>
    </row>
    <row r="562" spans="1:74" ht="13.2" customHeight="1">
      <c r="A562" s="169" t="str">
        <f t="shared" si="233"/>
        <v>E33</v>
      </c>
      <c r="B562" s="159" t="str">
        <f>$B$10</f>
        <v>3</v>
      </c>
      <c r="C562" s="568"/>
      <c r="D562" s="504"/>
      <c r="E562" s="505"/>
      <c r="F562" s="506"/>
      <c r="G562" s="205"/>
      <c r="H562" s="498"/>
      <c r="I562" s="122" t="str">
        <f>$I$10</f>
        <v>Europe</v>
      </c>
      <c r="J562" s="92"/>
      <c r="K562" s="92"/>
      <c r="L562" s="92"/>
      <c r="M562" s="92"/>
      <c r="N562" s="92"/>
      <c r="O562" s="94"/>
      <c r="P562" s="92"/>
      <c r="Q562" s="92"/>
      <c r="R562" s="92"/>
      <c r="S562" s="92"/>
      <c r="T562" s="92"/>
      <c r="U562" s="94"/>
      <c r="V562" s="92"/>
      <c r="W562" s="92"/>
      <c r="X562" s="92"/>
      <c r="Y562" s="92"/>
      <c r="Z562" s="93"/>
      <c r="AA562" s="93"/>
      <c r="AB562" s="93"/>
      <c r="AC562" s="93"/>
      <c r="AD562" s="93"/>
      <c r="AE562" s="93"/>
      <c r="AF562" s="93"/>
      <c r="AG562" s="253"/>
      <c r="AH562" s="253"/>
      <c r="AI562" s="253"/>
      <c r="AJ562" s="253"/>
      <c r="AK562" s="253"/>
      <c r="AL562" s="253"/>
      <c r="AM562" s="253"/>
      <c r="AN562" s="253"/>
      <c r="AO562" s="253"/>
      <c r="AP562" s="253"/>
      <c r="AQ562" s="253"/>
      <c r="AR562" s="253"/>
      <c r="AS562" s="253"/>
      <c r="AT562" s="253"/>
      <c r="AU562" s="253"/>
      <c r="AV562" s="253"/>
      <c r="AW562" s="253"/>
      <c r="AX562" s="253"/>
      <c r="AY562" s="432"/>
      <c r="AZ562" s="433"/>
      <c r="BA562" s="255"/>
      <c r="BB562" s="256"/>
      <c r="BC562" s="256"/>
      <c r="BD562" s="256"/>
      <c r="BE562" s="256"/>
      <c r="BF562" s="256"/>
      <c r="BG562" s="256"/>
      <c r="BH562" s="256"/>
      <c r="BI562" s="256"/>
      <c r="BJ562" s="256"/>
      <c r="BK562" s="256"/>
      <c r="BL562" s="254"/>
      <c r="BM562" s="284">
        <f t="shared" si="231"/>
        <v>0</v>
      </c>
      <c r="BS562" s="3"/>
      <c r="BT562" s="3"/>
      <c r="BU562" s="3"/>
      <c r="BV562" s="3"/>
    </row>
    <row r="563" spans="1:74" ht="13.2" customHeight="1">
      <c r="A563" s="169" t="str">
        <f t="shared" si="233"/>
        <v>E34</v>
      </c>
      <c r="B563" s="159" t="str">
        <f>$B$11</f>
        <v>4</v>
      </c>
      <c r="C563" s="568"/>
      <c r="D563" s="504"/>
      <c r="E563" s="505"/>
      <c r="F563" s="506"/>
      <c r="G563" s="211"/>
      <c r="H563" s="498"/>
      <c r="I563" s="122" t="str">
        <f>$I$11</f>
        <v>ASIA</v>
      </c>
      <c r="J563" s="92"/>
      <c r="K563" s="92"/>
      <c r="L563" s="92"/>
      <c r="M563" s="92"/>
      <c r="N563" s="92"/>
      <c r="O563" s="94"/>
      <c r="P563" s="92"/>
      <c r="Q563" s="92"/>
      <c r="R563" s="92"/>
      <c r="S563" s="92"/>
      <c r="T563" s="92"/>
      <c r="U563" s="94"/>
      <c r="V563" s="92"/>
      <c r="W563" s="92"/>
      <c r="X563" s="92"/>
      <c r="Y563" s="92"/>
      <c r="Z563" s="93"/>
      <c r="AA563" s="92"/>
      <c r="AB563" s="93"/>
      <c r="AC563" s="92"/>
      <c r="AD563" s="92"/>
      <c r="AE563" s="92"/>
      <c r="AF563" s="92"/>
      <c r="AG563" s="258"/>
      <c r="AH563" s="258"/>
      <c r="AI563" s="258"/>
      <c r="AJ563" s="258"/>
      <c r="AK563" s="258"/>
      <c r="AL563" s="258"/>
      <c r="AM563" s="258"/>
      <c r="AN563" s="258"/>
      <c r="AO563" s="258"/>
      <c r="AP563" s="258"/>
      <c r="AQ563" s="258"/>
      <c r="AR563" s="258"/>
      <c r="AS563" s="258"/>
      <c r="AT563" s="258"/>
      <c r="AU563" s="258"/>
      <c r="AV563" s="258"/>
      <c r="AW563" s="258"/>
      <c r="AX563" s="258"/>
      <c r="AY563" s="432"/>
      <c r="AZ563" s="433"/>
      <c r="BA563" s="255"/>
      <c r="BB563" s="256"/>
      <c r="BC563" s="256"/>
      <c r="BD563" s="256"/>
      <c r="BE563" s="256"/>
      <c r="BF563" s="256"/>
      <c r="BG563" s="256"/>
      <c r="BH563" s="256"/>
      <c r="BI563" s="256"/>
      <c r="BJ563" s="256"/>
      <c r="BK563" s="256"/>
      <c r="BL563" s="254"/>
      <c r="BM563" s="284">
        <f t="shared" si="231"/>
        <v>0</v>
      </c>
      <c r="BS563" s="3"/>
      <c r="BT563" s="3"/>
      <c r="BU563" s="3"/>
      <c r="BV563" s="3"/>
    </row>
    <row r="564" spans="1:74" ht="12.75" customHeight="1">
      <c r="A564" s="169" t="str">
        <f t="shared" si="233"/>
        <v>E3C</v>
      </c>
      <c r="B564" s="159" t="s">
        <v>204</v>
      </c>
      <c r="C564" s="568"/>
      <c r="D564" s="504"/>
      <c r="E564" s="505"/>
      <c r="F564" s="506"/>
      <c r="G564" s="211"/>
      <c r="H564" s="498"/>
      <c r="I564" s="122" t="s">
        <v>205</v>
      </c>
      <c r="J564" s="92"/>
      <c r="K564" s="92"/>
      <c r="L564" s="92"/>
      <c r="M564" s="92"/>
      <c r="N564" s="92"/>
      <c r="O564" s="94"/>
      <c r="P564" s="92"/>
      <c r="Q564" s="92"/>
      <c r="R564" s="92"/>
      <c r="S564" s="92"/>
      <c r="T564" s="92"/>
      <c r="U564" s="94"/>
      <c r="V564" s="92"/>
      <c r="W564" s="92"/>
      <c r="X564" s="92"/>
      <c r="Y564" s="92"/>
      <c r="Z564" s="93"/>
      <c r="AA564" s="92"/>
      <c r="AB564" s="93"/>
      <c r="AC564" s="92"/>
      <c r="AD564" s="92"/>
      <c r="AE564" s="92"/>
      <c r="AF564" s="92"/>
      <c r="AG564" s="258"/>
      <c r="AH564" s="258"/>
      <c r="AI564" s="258"/>
      <c r="AJ564" s="258"/>
      <c r="AK564" s="258"/>
      <c r="AL564" s="258"/>
      <c r="AM564" s="258"/>
      <c r="AN564" s="258"/>
      <c r="AO564" s="258"/>
      <c r="AP564" s="258"/>
      <c r="AQ564" s="258"/>
      <c r="AR564" s="258"/>
      <c r="AS564" s="258"/>
      <c r="AT564" s="258"/>
      <c r="AU564" s="258"/>
      <c r="AV564" s="258"/>
      <c r="AW564" s="258"/>
      <c r="AX564" s="258"/>
      <c r="AY564" s="432"/>
      <c r="AZ564" s="433"/>
      <c r="BA564" s="255"/>
      <c r="BB564" s="256"/>
      <c r="BC564" s="256"/>
      <c r="BD564" s="256"/>
      <c r="BE564" s="256"/>
      <c r="BF564" s="256"/>
      <c r="BG564" s="256"/>
      <c r="BH564" s="256"/>
      <c r="BI564" s="256"/>
      <c r="BJ564" s="256"/>
      <c r="BK564" s="256"/>
      <c r="BL564" s="254"/>
      <c r="BM564" s="255">
        <f>SUM(J564:AX564)</f>
        <v>0</v>
      </c>
      <c r="BS564" s="3"/>
      <c r="BT564" s="3"/>
      <c r="BU564" s="3"/>
      <c r="BV564" s="3"/>
    </row>
    <row r="565" spans="1:74" ht="13.2" customHeight="1">
      <c r="A565" s="169" t="str">
        <f t="shared" si="233"/>
        <v>E35</v>
      </c>
      <c r="B565" s="159" t="str">
        <f>$B$13</f>
        <v>5</v>
      </c>
      <c r="C565" s="568"/>
      <c r="D565" s="504"/>
      <c r="E565" s="505"/>
      <c r="F565" s="506"/>
      <c r="G565" s="213"/>
      <c r="H565" s="498"/>
      <c r="I565" s="122" t="str">
        <f>$I$13</f>
        <v>OCE</v>
      </c>
      <c r="J565" s="92"/>
      <c r="K565" s="92"/>
      <c r="L565" s="92"/>
      <c r="M565" s="92"/>
      <c r="N565" s="92"/>
      <c r="O565" s="94"/>
      <c r="P565" s="92"/>
      <c r="Q565" s="92"/>
      <c r="R565" s="92"/>
      <c r="S565" s="92"/>
      <c r="T565" s="92"/>
      <c r="U565" s="94"/>
      <c r="V565" s="92"/>
      <c r="W565" s="92"/>
      <c r="X565" s="92"/>
      <c r="Y565" s="92"/>
      <c r="Z565" s="93"/>
      <c r="AA565" s="92"/>
      <c r="AB565" s="93"/>
      <c r="AC565" s="92"/>
      <c r="AD565" s="92"/>
      <c r="AE565" s="92"/>
      <c r="AF565" s="92"/>
      <c r="AG565" s="258"/>
      <c r="AH565" s="258"/>
      <c r="AI565" s="258"/>
      <c r="AJ565" s="258"/>
      <c r="AK565" s="258"/>
      <c r="AL565" s="258"/>
      <c r="AM565" s="258"/>
      <c r="AN565" s="258"/>
      <c r="AO565" s="258"/>
      <c r="AP565" s="258"/>
      <c r="AQ565" s="258"/>
      <c r="AR565" s="258"/>
      <c r="AS565" s="258"/>
      <c r="AT565" s="258"/>
      <c r="AU565" s="258"/>
      <c r="AV565" s="258"/>
      <c r="AW565" s="258"/>
      <c r="AX565" s="258"/>
      <c r="AY565" s="432"/>
      <c r="AZ565" s="433"/>
      <c r="BA565" s="255"/>
      <c r="BB565" s="256"/>
      <c r="BC565" s="256"/>
      <c r="BD565" s="256"/>
      <c r="BE565" s="256"/>
      <c r="BF565" s="256"/>
      <c r="BG565" s="256"/>
      <c r="BH565" s="256"/>
      <c r="BI565" s="256"/>
      <c r="BJ565" s="256"/>
      <c r="BK565" s="256"/>
      <c r="BL565" s="254"/>
      <c r="BM565" s="284">
        <f t="shared" si="231"/>
        <v>0</v>
      </c>
      <c r="BS565" s="3"/>
      <c r="BT565" s="3"/>
      <c r="BU565" s="3"/>
      <c r="BV565" s="3"/>
    </row>
    <row r="566" spans="1:74" ht="12.75" customHeight="1">
      <c r="A566" s="169" t="str">
        <f t="shared" si="233"/>
        <v>E36</v>
      </c>
      <c r="B566" s="159" t="str">
        <f>$B$14</f>
        <v>6</v>
      </c>
      <c r="C566" s="568"/>
      <c r="D566" s="504"/>
      <c r="E566" s="505"/>
      <c r="F566" s="506"/>
      <c r="G566" s="213"/>
      <c r="H566" s="498"/>
      <c r="I566" s="122" t="str">
        <f>$I$14</f>
        <v>MIDDLE EAS</v>
      </c>
      <c r="J566" s="92"/>
      <c r="K566" s="92"/>
      <c r="L566" s="92"/>
      <c r="M566" s="92"/>
      <c r="N566" s="92"/>
      <c r="O566" s="94"/>
      <c r="P566" s="92"/>
      <c r="Q566" s="92"/>
      <c r="R566" s="92"/>
      <c r="S566" s="92"/>
      <c r="T566" s="92"/>
      <c r="U566" s="94"/>
      <c r="V566" s="92"/>
      <c r="W566" s="92"/>
      <c r="X566" s="92"/>
      <c r="Y566" s="92"/>
      <c r="Z566" s="93"/>
      <c r="AA566" s="92"/>
      <c r="AB566" s="93"/>
      <c r="AC566" s="92"/>
      <c r="AD566" s="92"/>
      <c r="AE566" s="92"/>
      <c r="AF566" s="92"/>
      <c r="AG566" s="258"/>
      <c r="AH566" s="258"/>
      <c r="AI566" s="258"/>
      <c r="AJ566" s="258"/>
      <c r="AK566" s="258"/>
      <c r="AL566" s="258"/>
      <c r="AM566" s="258"/>
      <c r="AN566" s="258"/>
      <c r="AO566" s="258"/>
      <c r="AP566" s="258"/>
      <c r="AQ566" s="258"/>
      <c r="AR566" s="258"/>
      <c r="AS566" s="258"/>
      <c r="AT566" s="258"/>
      <c r="AU566" s="258"/>
      <c r="AV566" s="258"/>
      <c r="AW566" s="258"/>
      <c r="AX566" s="258"/>
      <c r="AY566" s="432"/>
      <c r="AZ566" s="433"/>
      <c r="BA566" s="255"/>
      <c r="BB566" s="256"/>
      <c r="BC566" s="256"/>
      <c r="BD566" s="256"/>
      <c r="BE566" s="256"/>
      <c r="BF566" s="256"/>
      <c r="BG566" s="256"/>
      <c r="BH566" s="256"/>
      <c r="BI566" s="256"/>
      <c r="BJ566" s="256"/>
      <c r="BK566" s="256"/>
      <c r="BL566" s="254"/>
      <c r="BM566" s="284">
        <f t="shared" si="231"/>
        <v>0</v>
      </c>
      <c r="BS566" s="3"/>
      <c r="BT566" s="3"/>
      <c r="BU566" s="3"/>
      <c r="BV566" s="3"/>
    </row>
    <row r="567" spans="1:74" ht="12.75" customHeight="1">
      <c r="A567" s="169" t="str">
        <f t="shared" si="233"/>
        <v>E37</v>
      </c>
      <c r="B567" s="159" t="str">
        <f>$B$15</f>
        <v>7</v>
      </c>
      <c r="C567" s="568"/>
      <c r="D567" s="504"/>
      <c r="E567" s="505"/>
      <c r="F567" s="506"/>
      <c r="G567" s="213"/>
      <c r="H567" s="498"/>
      <c r="I567" s="122" t="str">
        <f>$I$15</f>
        <v xml:space="preserve">AFRICA   </v>
      </c>
      <c r="J567" s="92"/>
      <c r="K567" s="92"/>
      <c r="L567" s="92"/>
      <c r="M567" s="92"/>
      <c r="N567" s="92"/>
      <c r="O567" s="94"/>
      <c r="P567" s="92"/>
      <c r="Q567" s="92"/>
      <c r="R567" s="92"/>
      <c r="S567" s="92"/>
      <c r="T567" s="92"/>
      <c r="U567" s="94"/>
      <c r="V567" s="92"/>
      <c r="W567" s="92"/>
      <c r="X567" s="92"/>
      <c r="Y567" s="92"/>
      <c r="Z567" s="93"/>
      <c r="AA567" s="92"/>
      <c r="AB567" s="93"/>
      <c r="AC567" s="92"/>
      <c r="AD567" s="92"/>
      <c r="AE567" s="92"/>
      <c r="AF567" s="92"/>
      <c r="AG567" s="258"/>
      <c r="AH567" s="258"/>
      <c r="AI567" s="258"/>
      <c r="AJ567" s="258"/>
      <c r="AK567" s="258"/>
      <c r="AL567" s="258"/>
      <c r="AM567" s="258"/>
      <c r="AN567" s="258"/>
      <c r="AO567" s="258"/>
      <c r="AP567" s="258"/>
      <c r="AQ567" s="258"/>
      <c r="AR567" s="258"/>
      <c r="AS567" s="258"/>
      <c r="AT567" s="258"/>
      <c r="AU567" s="258"/>
      <c r="AV567" s="258"/>
      <c r="AW567" s="258"/>
      <c r="AX567" s="258"/>
      <c r="AY567" s="432"/>
      <c r="AZ567" s="433"/>
      <c r="BA567" s="255"/>
      <c r="BB567" s="256"/>
      <c r="BC567" s="256"/>
      <c r="BD567" s="256"/>
      <c r="BE567" s="256"/>
      <c r="BF567" s="256"/>
      <c r="BG567" s="256"/>
      <c r="BH567" s="256"/>
      <c r="BI567" s="256"/>
      <c r="BJ567" s="256"/>
      <c r="BK567" s="256"/>
      <c r="BL567" s="254"/>
      <c r="BM567" s="284">
        <f t="shared" si="231"/>
        <v>0</v>
      </c>
      <c r="BS567" s="3"/>
      <c r="BT567" s="3"/>
      <c r="BU567" s="3"/>
      <c r="BV567" s="3"/>
    </row>
    <row r="568" spans="1:74" ht="13.2" customHeight="1" thickBot="1">
      <c r="A568" s="169" t="str">
        <f t="shared" si="233"/>
        <v>E3Z</v>
      </c>
      <c r="B568" s="159" t="str">
        <f>$B$16</f>
        <v>Z</v>
      </c>
      <c r="C568" s="568"/>
      <c r="D568" s="504"/>
      <c r="E568" s="505"/>
      <c r="F568" s="506"/>
      <c r="G568" s="208"/>
      <c r="H568" s="499"/>
      <c r="I568" s="128" t="str">
        <f>$I$16</f>
        <v>Others</v>
      </c>
      <c r="J568" s="90"/>
      <c r="K568" s="90"/>
      <c r="L568" s="90"/>
      <c r="M568" s="90"/>
      <c r="N568" s="90"/>
      <c r="O568" s="102"/>
      <c r="P568" s="90"/>
      <c r="Q568" s="90"/>
      <c r="R568" s="90"/>
      <c r="S568" s="90"/>
      <c r="T568" s="90"/>
      <c r="U568" s="102"/>
      <c r="V568" s="90"/>
      <c r="W568" s="90"/>
      <c r="X568" s="90"/>
      <c r="Y568" s="90"/>
      <c r="Z568" s="91"/>
      <c r="AA568" s="90"/>
      <c r="AB568" s="91"/>
      <c r="AC568" s="90"/>
      <c r="AD568" s="90"/>
      <c r="AE568" s="90"/>
      <c r="AF568" s="90"/>
      <c r="AG568" s="259"/>
      <c r="AH568" s="259"/>
      <c r="AI568" s="259"/>
      <c r="AJ568" s="259"/>
      <c r="AK568" s="259"/>
      <c r="AL568" s="259"/>
      <c r="AM568" s="259"/>
      <c r="AN568" s="259"/>
      <c r="AO568" s="259"/>
      <c r="AP568" s="259"/>
      <c r="AQ568" s="259"/>
      <c r="AR568" s="259"/>
      <c r="AS568" s="259"/>
      <c r="AT568" s="259"/>
      <c r="AU568" s="259"/>
      <c r="AV568" s="259"/>
      <c r="AW568" s="259"/>
      <c r="AX568" s="259"/>
      <c r="AY568" s="434"/>
      <c r="AZ568" s="435"/>
      <c r="BA568" s="262"/>
      <c r="BB568" s="263"/>
      <c r="BC568" s="263"/>
      <c r="BD568" s="263"/>
      <c r="BE568" s="263"/>
      <c r="BF568" s="263"/>
      <c r="BG568" s="263"/>
      <c r="BH568" s="263"/>
      <c r="BI568" s="263"/>
      <c r="BJ568" s="263"/>
      <c r="BK568" s="263"/>
      <c r="BL568" s="261"/>
      <c r="BM568" s="285">
        <f t="shared" si="231"/>
        <v>0</v>
      </c>
      <c r="BS568" s="3"/>
      <c r="BT568" s="3"/>
      <c r="BU568" s="3"/>
      <c r="BV568" s="3"/>
    </row>
    <row r="569" spans="1:74" ht="13.2" customHeight="1">
      <c r="A569" s="157" t="s">
        <v>10</v>
      </c>
      <c r="B569" s="168" t="s">
        <v>226</v>
      </c>
      <c r="C569" s="568"/>
      <c r="D569" s="500" t="s">
        <v>178</v>
      </c>
      <c r="E569" s="501"/>
      <c r="F569" s="503"/>
      <c r="G569" s="486" t="s">
        <v>64</v>
      </c>
      <c r="H569" s="487"/>
      <c r="I569" s="487"/>
      <c r="J569" s="24">
        <f t="shared" ref="J569:AO569" si="234">J570+J571</f>
        <v>0</v>
      </c>
      <c r="K569" s="24">
        <f t="shared" si="234"/>
        <v>0</v>
      </c>
      <c r="L569" s="24">
        <f t="shared" si="234"/>
        <v>0</v>
      </c>
      <c r="M569" s="24">
        <f t="shared" si="234"/>
        <v>0</v>
      </c>
      <c r="N569" s="24">
        <f t="shared" si="234"/>
        <v>0</v>
      </c>
      <c r="O569" s="24">
        <f t="shared" si="234"/>
        <v>0</v>
      </c>
      <c r="P569" s="24">
        <f t="shared" si="234"/>
        <v>0</v>
      </c>
      <c r="Q569" s="24">
        <f t="shared" si="234"/>
        <v>0</v>
      </c>
      <c r="R569" s="24">
        <f t="shared" si="234"/>
        <v>0</v>
      </c>
      <c r="S569" s="25">
        <f t="shared" si="234"/>
        <v>0</v>
      </c>
      <c r="T569" s="24">
        <f t="shared" si="234"/>
        <v>0</v>
      </c>
      <c r="U569" s="44">
        <f t="shared" si="234"/>
        <v>0</v>
      </c>
      <c r="V569" s="24">
        <f t="shared" si="234"/>
        <v>0</v>
      </c>
      <c r="W569" s="24">
        <f t="shared" si="234"/>
        <v>0</v>
      </c>
      <c r="X569" s="27">
        <f t="shared" si="234"/>
        <v>0</v>
      </c>
      <c r="Y569" s="27">
        <f t="shared" si="234"/>
        <v>0</v>
      </c>
      <c r="Z569" s="27">
        <f t="shared" si="234"/>
        <v>0</v>
      </c>
      <c r="AA569" s="27">
        <f t="shared" si="234"/>
        <v>0</v>
      </c>
      <c r="AB569" s="27">
        <f t="shared" si="234"/>
        <v>0</v>
      </c>
      <c r="AC569" s="24">
        <f t="shared" si="234"/>
        <v>0</v>
      </c>
      <c r="AD569" s="24">
        <f t="shared" si="234"/>
        <v>0</v>
      </c>
      <c r="AE569" s="24">
        <f t="shared" si="234"/>
        <v>335</v>
      </c>
      <c r="AF569" s="24">
        <f t="shared" si="234"/>
        <v>384</v>
      </c>
      <c r="AG569" s="275">
        <f t="shared" si="234"/>
        <v>149</v>
      </c>
      <c r="AH569" s="275">
        <f t="shared" si="234"/>
        <v>64</v>
      </c>
      <c r="AI569" s="275">
        <f t="shared" si="234"/>
        <v>135</v>
      </c>
      <c r="AJ569" s="275">
        <f t="shared" si="234"/>
        <v>0</v>
      </c>
      <c r="AK569" s="275">
        <f t="shared" si="234"/>
        <v>0</v>
      </c>
      <c r="AL569" s="275">
        <f t="shared" si="234"/>
        <v>0</v>
      </c>
      <c r="AM569" s="275">
        <f t="shared" si="234"/>
        <v>0</v>
      </c>
      <c r="AN569" s="275">
        <f t="shared" si="234"/>
        <v>0</v>
      </c>
      <c r="AO569" s="275">
        <f t="shared" si="234"/>
        <v>0</v>
      </c>
      <c r="AP569" s="275">
        <f t="shared" ref="AP569:BL569" si="235">AP570+AP571</f>
        <v>0</v>
      </c>
      <c r="AQ569" s="275">
        <f t="shared" si="235"/>
        <v>0</v>
      </c>
      <c r="AR569" s="275">
        <f t="shared" si="235"/>
        <v>0</v>
      </c>
      <c r="AS569" s="275">
        <f t="shared" si="235"/>
        <v>0</v>
      </c>
      <c r="AT569" s="275">
        <f t="shared" si="235"/>
        <v>0</v>
      </c>
      <c r="AU569" s="275">
        <f t="shared" si="235"/>
        <v>0</v>
      </c>
      <c r="AV569" s="275">
        <f t="shared" si="235"/>
        <v>0</v>
      </c>
      <c r="AW569" s="275">
        <f t="shared" si="235"/>
        <v>0</v>
      </c>
      <c r="AX569" s="275">
        <f t="shared" si="235"/>
        <v>0</v>
      </c>
      <c r="AY569" s="52">
        <f t="shared" si="235"/>
        <v>7</v>
      </c>
      <c r="AZ569" s="438">
        <f t="shared" si="235"/>
        <v>135</v>
      </c>
      <c r="BA569" s="277">
        <f t="shared" si="235"/>
        <v>9</v>
      </c>
      <c r="BB569" s="278">
        <f t="shared" si="235"/>
        <v>21</v>
      </c>
      <c r="BC569" s="278">
        <f t="shared" si="235"/>
        <v>27</v>
      </c>
      <c r="BD569" s="278">
        <f t="shared" si="235"/>
        <v>13</v>
      </c>
      <c r="BE569" s="278">
        <f t="shared" si="235"/>
        <v>13</v>
      </c>
      <c r="BF569" s="278">
        <f t="shared" si="235"/>
        <v>11</v>
      </c>
      <c r="BG569" s="278">
        <f t="shared" si="235"/>
        <v>10</v>
      </c>
      <c r="BH569" s="278">
        <f t="shared" si="235"/>
        <v>12</v>
      </c>
      <c r="BI569" s="278">
        <f t="shared" si="235"/>
        <v>12</v>
      </c>
      <c r="BJ569" s="278">
        <f t="shared" si="235"/>
        <v>7</v>
      </c>
      <c r="BK569" s="278">
        <f t="shared" si="235"/>
        <v>0</v>
      </c>
      <c r="BL569" s="276">
        <f t="shared" si="235"/>
        <v>0</v>
      </c>
      <c r="BM569" s="277">
        <f t="shared" si="226"/>
        <v>1067</v>
      </c>
      <c r="BS569" s="3"/>
      <c r="BT569" s="3"/>
      <c r="BU569" s="3"/>
      <c r="BV569" s="3"/>
    </row>
    <row r="570" spans="1:74" ht="13.2" customHeight="1">
      <c r="A570" s="169" t="str">
        <f>B$569&amp;B570</f>
        <v>E19</v>
      </c>
      <c r="B570" s="159" t="str">
        <f>$B$6</f>
        <v>9</v>
      </c>
      <c r="C570" s="568"/>
      <c r="D570" s="504"/>
      <c r="E570" s="505"/>
      <c r="F570" s="506"/>
      <c r="G570" s="210"/>
      <c r="H570" s="488" t="s">
        <v>63</v>
      </c>
      <c r="I570" s="489"/>
      <c r="J570" s="12"/>
      <c r="K570" s="12"/>
      <c r="L570" s="12"/>
      <c r="M570" s="12"/>
      <c r="N570" s="12"/>
      <c r="O570" s="13"/>
      <c r="P570" s="12"/>
      <c r="Q570" s="12"/>
      <c r="R570" s="12"/>
      <c r="S570" s="12"/>
      <c r="T570" s="12"/>
      <c r="U570" s="13"/>
      <c r="V570" s="12"/>
      <c r="W570" s="12"/>
      <c r="X570" s="12"/>
      <c r="Y570" s="12"/>
      <c r="Z570" s="14"/>
      <c r="AA570" s="14"/>
      <c r="AB570" s="14"/>
      <c r="AC570" s="14"/>
      <c r="AD570" s="14"/>
      <c r="AE570" s="14">
        <v>335</v>
      </c>
      <c r="AF570" s="14">
        <v>384</v>
      </c>
      <c r="AG570" s="244">
        <v>149</v>
      </c>
      <c r="AH570" s="244">
        <v>64</v>
      </c>
      <c r="AI570" s="244">
        <v>135</v>
      </c>
      <c r="AJ570" s="244"/>
      <c r="AK570" s="244"/>
      <c r="AL570" s="244"/>
      <c r="AM570" s="244"/>
      <c r="AN570" s="244"/>
      <c r="AO570" s="244"/>
      <c r="AP570" s="244"/>
      <c r="AQ570" s="244"/>
      <c r="AR570" s="244"/>
      <c r="AS570" s="244"/>
      <c r="AT570" s="244"/>
      <c r="AU570" s="244"/>
      <c r="AV570" s="244"/>
      <c r="AW570" s="244"/>
      <c r="AX570" s="245"/>
      <c r="AY570" s="436">
        <v>7</v>
      </c>
      <c r="AZ570" s="437">
        <v>135</v>
      </c>
      <c r="BA570" s="267">
        <v>9</v>
      </c>
      <c r="BB570" s="268">
        <v>21</v>
      </c>
      <c r="BC570" s="268">
        <v>27</v>
      </c>
      <c r="BD570" s="268">
        <v>13</v>
      </c>
      <c r="BE570" s="268">
        <v>13</v>
      </c>
      <c r="BF570" s="268">
        <v>11</v>
      </c>
      <c r="BG570" s="268">
        <v>10</v>
      </c>
      <c r="BH570" s="268">
        <v>12</v>
      </c>
      <c r="BI570" s="268">
        <v>12</v>
      </c>
      <c r="BJ570" s="268">
        <v>7</v>
      </c>
      <c r="BK570" s="268"/>
      <c r="BL570" s="266"/>
      <c r="BM570" s="272">
        <f t="shared" si="226"/>
        <v>1067</v>
      </c>
      <c r="BS570" s="3"/>
      <c r="BT570" s="3"/>
      <c r="BU570" s="3"/>
      <c r="BV570" s="3"/>
    </row>
    <row r="571" spans="1:74" ht="12.75" customHeight="1">
      <c r="A571" s="169"/>
      <c r="C571" s="568"/>
      <c r="D571" s="504"/>
      <c r="E571" s="505"/>
      <c r="F571" s="506"/>
      <c r="G571" s="211"/>
      <c r="H571" s="490" t="s">
        <v>62</v>
      </c>
      <c r="I571" s="491"/>
      <c r="J571" s="23">
        <f t="shared" ref="J571:AO571" si="236">SUM(J572:J580)</f>
        <v>0</v>
      </c>
      <c r="K571" s="23">
        <f t="shared" si="236"/>
        <v>0</v>
      </c>
      <c r="L571" s="23">
        <f t="shared" si="236"/>
        <v>0</v>
      </c>
      <c r="M571" s="23">
        <f t="shared" si="236"/>
        <v>0</v>
      </c>
      <c r="N571" s="23">
        <f t="shared" si="236"/>
        <v>0</v>
      </c>
      <c r="O571" s="23">
        <f t="shared" si="236"/>
        <v>0</v>
      </c>
      <c r="P571" s="23">
        <f t="shared" si="236"/>
        <v>0</v>
      </c>
      <c r="Q571" s="23">
        <f t="shared" si="236"/>
        <v>0</v>
      </c>
      <c r="R571" s="23">
        <f t="shared" si="236"/>
        <v>0</v>
      </c>
      <c r="S571" s="27">
        <f t="shared" si="236"/>
        <v>0</v>
      </c>
      <c r="T571" s="17">
        <f t="shared" si="236"/>
        <v>0</v>
      </c>
      <c r="U571" s="43">
        <f t="shared" si="236"/>
        <v>0</v>
      </c>
      <c r="V571" s="17">
        <f t="shared" si="236"/>
        <v>0</v>
      </c>
      <c r="W571" s="17">
        <f t="shared" si="236"/>
        <v>0</v>
      </c>
      <c r="X571" s="45">
        <f t="shared" si="236"/>
        <v>0</v>
      </c>
      <c r="Y571" s="45">
        <f t="shared" si="236"/>
        <v>0</v>
      </c>
      <c r="Z571" s="45">
        <f t="shared" si="236"/>
        <v>0</v>
      </c>
      <c r="AA571" s="45">
        <f t="shared" si="236"/>
        <v>0</v>
      </c>
      <c r="AB571" s="45">
        <f t="shared" si="236"/>
        <v>0</v>
      </c>
      <c r="AC571" s="45">
        <f t="shared" si="236"/>
        <v>0</v>
      </c>
      <c r="AD571" s="45">
        <f t="shared" si="236"/>
        <v>0</v>
      </c>
      <c r="AE571" s="45">
        <f t="shared" si="236"/>
        <v>0</v>
      </c>
      <c r="AF571" s="45">
        <f t="shared" si="236"/>
        <v>0</v>
      </c>
      <c r="AG571" s="279">
        <f t="shared" si="236"/>
        <v>0</v>
      </c>
      <c r="AH571" s="279">
        <f t="shared" si="236"/>
        <v>0</v>
      </c>
      <c r="AI571" s="279">
        <f t="shared" si="236"/>
        <v>0</v>
      </c>
      <c r="AJ571" s="279">
        <f t="shared" si="236"/>
        <v>0</v>
      </c>
      <c r="AK571" s="279">
        <f t="shared" si="236"/>
        <v>0</v>
      </c>
      <c r="AL571" s="279">
        <f t="shared" si="236"/>
        <v>0</v>
      </c>
      <c r="AM571" s="279">
        <f t="shared" si="236"/>
        <v>0</v>
      </c>
      <c r="AN571" s="279">
        <f t="shared" si="236"/>
        <v>0</v>
      </c>
      <c r="AO571" s="279">
        <f t="shared" si="236"/>
        <v>0</v>
      </c>
      <c r="AP571" s="279">
        <f t="shared" ref="AP571:BL571" si="237">SUM(AP572:AP580)</f>
        <v>0</v>
      </c>
      <c r="AQ571" s="279">
        <f t="shared" si="237"/>
        <v>0</v>
      </c>
      <c r="AR571" s="279">
        <f t="shared" si="237"/>
        <v>0</v>
      </c>
      <c r="AS571" s="279">
        <f t="shared" si="237"/>
        <v>0</v>
      </c>
      <c r="AT571" s="279">
        <f t="shared" si="237"/>
        <v>0</v>
      </c>
      <c r="AU571" s="279">
        <f t="shared" si="237"/>
        <v>0</v>
      </c>
      <c r="AV571" s="279">
        <f t="shared" si="237"/>
        <v>0</v>
      </c>
      <c r="AW571" s="279">
        <f t="shared" si="237"/>
        <v>0</v>
      </c>
      <c r="AX571" s="279">
        <f t="shared" si="237"/>
        <v>0</v>
      </c>
      <c r="AY571" s="26">
        <f t="shared" si="237"/>
        <v>0</v>
      </c>
      <c r="AZ571" s="439">
        <f t="shared" si="237"/>
        <v>0</v>
      </c>
      <c r="BA571" s="281">
        <f t="shared" si="237"/>
        <v>0</v>
      </c>
      <c r="BB571" s="282">
        <f t="shared" si="237"/>
        <v>0</v>
      </c>
      <c r="BC571" s="282">
        <f t="shared" si="237"/>
        <v>0</v>
      </c>
      <c r="BD571" s="282">
        <f t="shared" si="237"/>
        <v>0</v>
      </c>
      <c r="BE571" s="282">
        <f t="shared" si="237"/>
        <v>0</v>
      </c>
      <c r="BF571" s="282">
        <f t="shared" si="237"/>
        <v>0</v>
      </c>
      <c r="BG571" s="282">
        <f t="shared" si="237"/>
        <v>0</v>
      </c>
      <c r="BH571" s="282">
        <f t="shared" si="237"/>
        <v>0</v>
      </c>
      <c r="BI571" s="282">
        <f t="shared" si="237"/>
        <v>0</v>
      </c>
      <c r="BJ571" s="282">
        <f t="shared" si="237"/>
        <v>0</v>
      </c>
      <c r="BK571" s="282">
        <f t="shared" si="237"/>
        <v>0</v>
      </c>
      <c r="BL571" s="280">
        <f t="shared" si="237"/>
        <v>0</v>
      </c>
      <c r="BM571" s="281">
        <f t="shared" si="226"/>
        <v>0</v>
      </c>
      <c r="BS571" s="3"/>
      <c r="BT571" s="3"/>
      <c r="BU571" s="3"/>
      <c r="BV571" s="3"/>
    </row>
    <row r="572" spans="1:74" ht="13.2" customHeight="1">
      <c r="A572" s="169" t="str">
        <f t="shared" ref="A572:A580" si="238">B$569&amp;B572</f>
        <v>E11</v>
      </c>
      <c r="B572" s="159" t="str">
        <f>$B$8</f>
        <v>1</v>
      </c>
      <c r="C572" s="568"/>
      <c r="D572" s="504"/>
      <c r="E572" s="505"/>
      <c r="F572" s="506"/>
      <c r="G572" s="213"/>
      <c r="H572" s="210"/>
      <c r="I572" s="127" t="str">
        <f>$I$8</f>
        <v>N.AMERICA</v>
      </c>
      <c r="J572" s="20"/>
      <c r="K572" s="20"/>
      <c r="L572" s="20"/>
      <c r="M572" s="20"/>
      <c r="N572" s="20"/>
      <c r="O572" s="28"/>
      <c r="P572" s="20"/>
      <c r="Q572" s="20"/>
      <c r="R572" s="20"/>
      <c r="S572" s="20"/>
      <c r="T572" s="20"/>
      <c r="U572" s="28"/>
      <c r="V572" s="20"/>
      <c r="W572" s="20"/>
      <c r="X572" s="20"/>
      <c r="Y572" s="20"/>
      <c r="Z572" s="21"/>
      <c r="AA572" s="21"/>
      <c r="AB572" s="21"/>
      <c r="AC572" s="21"/>
      <c r="AD572" s="21"/>
      <c r="AE572" s="21"/>
      <c r="AF572" s="21"/>
      <c r="AG572" s="248"/>
      <c r="AH572" s="248"/>
      <c r="AI572" s="248"/>
      <c r="AJ572" s="248"/>
      <c r="AK572" s="248"/>
      <c r="AL572" s="248"/>
      <c r="AM572" s="248"/>
      <c r="AN572" s="248"/>
      <c r="AO572" s="248"/>
      <c r="AP572" s="248"/>
      <c r="AQ572" s="248"/>
      <c r="AR572" s="248"/>
      <c r="AS572" s="248"/>
      <c r="AT572" s="248"/>
      <c r="AU572" s="248"/>
      <c r="AV572" s="248"/>
      <c r="AW572" s="248"/>
      <c r="AX572" s="248"/>
      <c r="AY572" s="430"/>
      <c r="AZ572" s="431"/>
      <c r="BA572" s="250"/>
      <c r="BB572" s="251"/>
      <c r="BC572" s="251"/>
      <c r="BD572" s="251"/>
      <c r="BE572" s="251"/>
      <c r="BF572" s="251"/>
      <c r="BG572" s="251"/>
      <c r="BH572" s="251"/>
      <c r="BI572" s="251"/>
      <c r="BJ572" s="251"/>
      <c r="BK572" s="251"/>
      <c r="BL572" s="249"/>
      <c r="BM572" s="283">
        <f t="shared" si="226"/>
        <v>0</v>
      </c>
      <c r="BS572" s="3"/>
      <c r="BT572" s="3"/>
      <c r="BU572" s="3"/>
      <c r="BV572" s="3"/>
    </row>
    <row r="573" spans="1:74" ht="13.2" customHeight="1">
      <c r="A573" s="169" t="str">
        <f t="shared" si="238"/>
        <v>E12</v>
      </c>
      <c r="B573" s="159" t="str">
        <f>$B$9</f>
        <v>2</v>
      </c>
      <c r="C573" s="568"/>
      <c r="D573" s="504"/>
      <c r="E573" s="505"/>
      <c r="F573" s="506"/>
      <c r="G573" s="213"/>
      <c r="H573" s="210"/>
      <c r="I573" s="122" t="str">
        <f>$I$9</f>
        <v>CS.AMERICA</v>
      </c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3"/>
      <c r="AA573" s="93"/>
      <c r="AB573" s="93"/>
      <c r="AC573" s="93"/>
      <c r="AD573" s="93"/>
      <c r="AE573" s="93"/>
      <c r="AF573" s="93"/>
      <c r="AG573" s="253"/>
      <c r="AH573" s="253"/>
      <c r="AI573" s="253"/>
      <c r="AJ573" s="253"/>
      <c r="AK573" s="253"/>
      <c r="AL573" s="253"/>
      <c r="AM573" s="253"/>
      <c r="AN573" s="253"/>
      <c r="AO573" s="253"/>
      <c r="AP573" s="253"/>
      <c r="AQ573" s="253"/>
      <c r="AR573" s="253"/>
      <c r="AS573" s="253"/>
      <c r="AT573" s="253"/>
      <c r="AU573" s="253"/>
      <c r="AV573" s="253"/>
      <c r="AW573" s="253"/>
      <c r="AX573" s="253"/>
      <c r="AY573" s="432"/>
      <c r="AZ573" s="433"/>
      <c r="BA573" s="255"/>
      <c r="BB573" s="256"/>
      <c r="BC573" s="256"/>
      <c r="BD573" s="256"/>
      <c r="BE573" s="256"/>
      <c r="BF573" s="256"/>
      <c r="BG573" s="256"/>
      <c r="BH573" s="256"/>
      <c r="BI573" s="256"/>
      <c r="BJ573" s="256"/>
      <c r="BK573" s="256"/>
      <c r="BL573" s="254"/>
      <c r="BM573" s="284">
        <f t="shared" si="226"/>
        <v>0</v>
      </c>
      <c r="BS573" s="3"/>
      <c r="BT573" s="3"/>
      <c r="BU573" s="3"/>
      <c r="BV573" s="3"/>
    </row>
    <row r="574" spans="1:74" ht="13.2" customHeight="1">
      <c r="A574" s="169" t="str">
        <f t="shared" si="238"/>
        <v>E13</v>
      </c>
      <c r="B574" s="159" t="str">
        <f>$B$10</f>
        <v>3</v>
      </c>
      <c r="C574" s="568"/>
      <c r="D574" s="504"/>
      <c r="E574" s="505"/>
      <c r="F574" s="506"/>
      <c r="G574" s="205"/>
      <c r="H574" s="498"/>
      <c r="I574" s="122" t="str">
        <f>$I$10</f>
        <v>Europe</v>
      </c>
      <c r="J574" s="92"/>
      <c r="K574" s="92"/>
      <c r="L574" s="92"/>
      <c r="M574" s="92"/>
      <c r="N574" s="92"/>
      <c r="O574" s="94"/>
      <c r="P574" s="92"/>
      <c r="Q574" s="92"/>
      <c r="R574" s="92"/>
      <c r="S574" s="92"/>
      <c r="T574" s="92"/>
      <c r="U574" s="94"/>
      <c r="V574" s="92"/>
      <c r="W574" s="92"/>
      <c r="X574" s="92"/>
      <c r="Y574" s="92"/>
      <c r="Z574" s="93"/>
      <c r="AA574" s="93"/>
      <c r="AB574" s="93"/>
      <c r="AC574" s="93"/>
      <c r="AD574" s="93"/>
      <c r="AE574" s="93"/>
      <c r="AF574" s="93"/>
      <c r="AG574" s="253"/>
      <c r="AH574" s="253"/>
      <c r="AI574" s="253"/>
      <c r="AJ574" s="253"/>
      <c r="AK574" s="253"/>
      <c r="AL574" s="253"/>
      <c r="AM574" s="253"/>
      <c r="AN574" s="253"/>
      <c r="AO574" s="253"/>
      <c r="AP574" s="253"/>
      <c r="AQ574" s="253"/>
      <c r="AR574" s="253"/>
      <c r="AS574" s="253"/>
      <c r="AT574" s="253"/>
      <c r="AU574" s="253"/>
      <c r="AV574" s="253"/>
      <c r="AW574" s="253"/>
      <c r="AX574" s="253"/>
      <c r="AY574" s="432"/>
      <c r="AZ574" s="433"/>
      <c r="BA574" s="255"/>
      <c r="BB574" s="256"/>
      <c r="BC574" s="256"/>
      <c r="BD574" s="256"/>
      <c r="BE574" s="256"/>
      <c r="BF574" s="256"/>
      <c r="BG574" s="256"/>
      <c r="BH574" s="256"/>
      <c r="BI574" s="256"/>
      <c r="BJ574" s="256"/>
      <c r="BK574" s="256"/>
      <c r="BL574" s="254"/>
      <c r="BM574" s="284">
        <f t="shared" si="226"/>
        <v>0</v>
      </c>
      <c r="BS574" s="3"/>
      <c r="BT574" s="3"/>
      <c r="BU574" s="3"/>
      <c r="BV574" s="3"/>
    </row>
    <row r="575" spans="1:74" ht="13.2" customHeight="1">
      <c r="A575" s="169" t="str">
        <f t="shared" si="238"/>
        <v>E14</v>
      </c>
      <c r="B575" s="159" t="str">
        <f>$B$11</f>
        <v>4</v>
      </c>
      <c r="C575" s="568"/>
      <c r="D575" s="504"/>
      <c r="E575" s="505"/>
      <c r="F575" s="506"/>
      <c r="G575" s="211"/>
      <c r="H575" s="498"/>
      <c r="I575" s="122" t="str">
        <f>$I$11</f>
        <v>ASIA</v>
      </c>
      <c r="J575" s="92"/>
      <c r="K575" s="92"/>
      <c r="L575" s="92"/>
      <c r="M575" s="92"/>
      <c r="N575" s="92"/>
      <c r="O575" s="94"/>
      <c r="P575" s="92"/>
      <c r="Q575" s="92"/>
      <c r="R575" s="92"/>
      <c r="S575" s="92"/>
      <c r="T575" s="92"/>
      <c r="U575" s="94"/>
      <c r="V575" s="92"/>
      <c r="W575" s="92"/>
      <c r="X575" s="92"/>
      <c r="Y575" s="92"/>
      <c r="Z575" s="93"/>
      <c r="AA575" s="92"/>
      <c r="AB575" s="93"/>
      <c r="AC575" s="92"/>
      <c r="AD575" s="92"/>
      <c r="AE575" s="92"/>
      <c r="AF575" s="92"/>
      <c r="AG575" s="258"/>
      <c r="AH575" s="258"/>
      <c r="AI575" s="258"/>
      <c r="AJ575" s="258"/>
      <c r="AK575" s="258"/>
      <c r="AL575" s="258"/>
      <c r="AM575" s="258"/>
      <c r="AN575" s="258"/>
      <c r="AO575" s="258"/>
      <c r="AP575" s="258"/>
      <c r="AQ575" s="258"/>
      <c r="AR575" s="258"/>
      <c r="AS575" s="258"/>
      <c r="AT575" s="258"/>
      <c r="AU575" s="258"/>
      <c r="AV575" s="258"/>
      <c r="AW575" s="258"/>
      <c r="AX575" s="258"/>
      <c r="AY575" s="432"/>
      <c r="AZ575" s="433"/>
      <c r="BA575" s="255"/>
      <c r="BB575" s="256"/>
      <c r="BC575" s="256"/>
      <c r="BD575" s="256"/>
      <c r="BE575" s="256"/>
      <c r="BF575" s="256"/>
      <c r="BG575" s="256"/>
      <c r="BH575" s="256"/>
      <c r="BI575" s="256"/>
      <c r="BJ575" s="256"/>
      <c r="BK575" s="256"/>
      <c r="BL575" s="254"/>
      <c r="BM575" s="284">
        <f t="shared" si="226"/>
        <v>0</v>
      </c>
      <c r="BS575" s="3"/>
      <c r="BT575" s="3"/>
      <c r="BU575" s="3"/>
      <c r="BV575" s="3"/>
    </row>
    <row r="576" spans="1:74" ht="12.75" customHeight="1">
      <c r="A576" s="169" t="str">
        <f t="shared" si="238"/>
        <v>E1C</v>
      </c>
      <c r="B576" s="159" t="s">
        <v>204</v>
      </c>
      <c r="C576" s="568"/>
      <c r="D576" s="504"/>
      <c r="E576" s="505"/>
      <c r="F576" s="506"/>
      <c r="G576" s="211"/>
      <c r="H576" s="498"/>
      <c r="I576" s="122" t="s">
        <v>205</v>
      </c>
      <c r="J576" s="92"/>
      <c r="K576" s="92"/>
      <c r="L576" s="92"/>
      <c r="M576" s="92"/>
      <c r="N576" s="92"/>
      <c r="O576" s="94"/>
      <c r="P576" s="92"/>
      <c r="Q576" s="92"/>
      <c r="R576" s="92"/>
      <c r="S576" s="92"/>
      <c r="T576" s="92"/>
      <c r="U576" s="94"/>
      <c r="V576" s="92"/>
      <c r="W576" s="92"/>
      <c r="X576" s="92"/>
      <c r="Y576" s="92"/>
      <c r="Z576" s="93"/>
      <c r="AA576" s="92"/>
      <c r="AB576" s="93"/>
      <c r="AC576" s="92"/>
      <c r="AD576" s="92"/>
      <c r="AE576" s="92"/>
      <c r="AF576" s="92"/>
      <c r="AG576" s="258"/>
      <c r="AH576" s="258"/>
      <c r="AI576" s="258"/>
      <c r="AJ576" s="258"/>
      <c r="AK576" s="258"/>
      <c r="AL576" s="258"/>
      <c r="AM576" s="258"/>
      <c r="AN576" s="258"/>
      <c r="AO576" s="258"/>
      <c r="AP576" s="258"/>
      <c r="AQ576" s="258"/>
      <c r="AR576" s="258"/>
      <c r="AS576" s="258"/>
      <c r="AT576" s="258"/>
      <c r="AU576" s="258"/>
      <c r="AV576" s="258"/>
      <c r="AW576" s="258"/>
      <c r="AX576" s="258"/>
      <c r="AY576" s="432"/>
      <c r="AZ576" s="433"/>
      <c r="BA576" s="255"/>
      <c r="BB576" s="256"/>
      <c r="BC576" s="256"/>
      <c r="BD576" s="256"/>
      <c r="BE576" s="256"/>
      <c r="BF576" s="256"/>
      <c r="BG576" s="256"/>
      <c r="BH576" s="256"/>
      <c r="BI576" s="256"/>
      <c r="BJ576" s="256"/>
      <c r="BK576" s="256"/>
      <c r="BL576" s="254"/>
      <c r="BM576" s="255">
        <f>SUM(J576:AX576)</f>
        <v>0</v>
      </c>
      <c r="BS576" s="3"/>
      <c r="BT576" s="3"/>
      <c r="BU576" s="3"/>
      <c r="BV576" s="3"/>
    </row>
    <row r="577" spans="1:74" ht="13.2" customHeight="1">
      <c r="A577" s="169" t="str">
        <f t="shared" si="238"/>
        <v>E15</v>
      </c>
      <c r="B577" s="159" t="str">
        <f>$B$13</f>
        <v>5</v>
      </c>
      <c r="C577" s="568"/>
      <c r="D577" s="504"/>
      <c r="E577" s="505"/>
      <c r="F577" s="506"/>
      <c r="G577" s="213"/>
      <c r="H577" s="498"/>
      <c r="I577" s="122" t="str">
        <f>$I$13</f>
        <v>OCE</v>
      </c>
      <c r="J577" s="92"/>
      <c r="K577" s="92"/>
      <c r="L577" s="92"/>
      <c r="M577" s="92"/>
      <c r="N577" s="92"/>
      <c r="O577" s="94"/>
      <c r="P577" s="92"/>
      <c r="Q577" s="92"/>
      <c r="R577" s="92"/>
      <c r="S577" s="92"/>
      <c r="T577" s="92"/>
      <c r="U577" s="94"/>
      <c r="V577" s="92"/>
      <c r="W577" s="92"/>
      <c r="X577" s="92"/>
      <c r="Y577" s="92"/>
      <c r="Z577" s="93"/>
      <c r="AA577" s="92"/>
      <c r="AB577" s="93"/>
      <c r="AC577" s="92"/>
      <c r="AD577" s="92"/>
      <c r="AE577" s="92"/>
      <c r="AF577" s="92"/>
      <c r="AG577" s="258"/>
      <c r="AH577" s="258"/>
      <c r="AI577" s="258"/>
      <c r="AJ577" s="258"/>
      <c r="AK577" s="258"/>
      <c r="AL577" s="258"/>
      <c r="AM577" s="258"/>
      <c r="AN577" s="258"/>
      <c r="AO577" s="258"/>
      <c r="AP577" s="258"/>
      <c r="AQ577" s="258"/>
      <c r="AR577" s="258"/>
      <c r="AS577" s="258"/>
      <c r="AT577" s="258"/>
      <c r="AU577" s="258"/>
      <c r="AV577" s="258"/>
      <c r="AW577" s="258"/>
      <c r="AX577" s="258"/>
      <c r="AY577" s="432"/>
      <c r="AZ577" s="433"/>
      <c r="BA577" s="255"/>
      <c r="BB577" s="256"/>
      <c r="BC577" s="256"/>
      <c r="BD577" s="256"/>
      <c r="BE577" s="256"/>
      <c r="BF577" s="256"/>
      <c r="BG577" s="256"/>
      <c r="BH577" s="256"/>
      <c r="BI577" s="256"/>
      <c r="BJ577" s="256"/>
      <c r="BK577" s="256"/>
      <c r="BL577" s="254"/>
      <c r="BM577" s="284">
        <f t="shared" si="226"/>
        <v>0</v>
      </c>
      <c r="BS577" s="3"/>
      <c r="BT577" s="3"/>
      <c r="BU577" s="3"/>
      <c r="BV577" s="3"/>
    </row>
    <row r="578" spans="1:74" ht="12.75" customHeight="1">
      <c r="A578" s="169" t="str">
        <f t="shared" si="238"/>
        <v>E16</v>
      </c>
      <c r="B578" s="159" t="str">
        <f>$B$14</f>
        <v>6</v>
      </c>
      <c r="C578" s="568"/>
      <c r="D578" s="504"/>
      <c r="E578" s="505"/>
      <c r="F578" s="506"/>
      <c r="G578" s="213"/>
      <c r="H578" s="498"/>
      <c r="I578" s="122" t="str">
        <f>$I$14</f>
        <v>MIDDLE EAS</v>
      </c>
      <c r="J578" s="92"/>
      <c r="K578" s="92"/>
      <c r="L578" s="92"/>
      <c r="M578" s="92"/>
      <c r="N578" s="92"/>
      <c r="O578" s="94"/>
      <c r="P578" s="92"/>
      <c r="Q578" s="92"/>
      <c r="R578" s="92"/>
      <c r="S578" s="92"/>
      <c r="T578" s="92"/>
      <c r="U578" s="94"/>
      <c r="V578" s="92"/>
      <c r="W578" s="92"/>
      <c r="X578" s="92"/>
      <c r="Y578" s="92"/>
      <c r="Z578" s="93"/>
      <c r="AA578" s="92"/>
      <c r="AB578" s="93"/>
      <c r="AC578" s="92"/>
      <c r="AD578" s="92"/>
      <c r="AE578" s="92"/>
      <c r="AF578" s="92"/>
      <c r="AG578" s="258"/>
      <c r="AH578" s="258"/>
      <c r="AI578" s="258"/>
      <c r="AJ578" s="258"/>
      <c r="AK578" s="258"/>
      <c r="AL578" s="258"/>
      <c r="AM578" s="258"/>
      <c r="AN578" s="258"/>
      <c r="AO578" s="258"/>
      <c r="AP578" s="258"/>
      <c r="AQ578" s="258"/>
      <c r="AR578" s="258"/>
      <c r="AS578" s="258"/>
      <c r="AT578" s="258"/>
      <c r="AU578" s="258"/>
      <c r="AV578" s="258"/>
      <c r="AW578" s="258"/>
      <c r="AX578" s="258"/>
      <c r="AY578" s="432"/>
      <c r="AZ578" s="433"/>
      <c r="BA578" s="255"/>
      <c r="BB578" s="256"/>
      <c r="BC578" s="256"/>
      <c r="BD578" s="256"/>
      <c r="BE578" s="256"/>
      <c r="BF578" s="256"/>
      <c r="BG578" s="256"/>
      <c r="BH578" s="256"/>
      <c r="BI578" s="256"/>
      <c r="BJ578" s="256"/>
      <c r="BK578" s="256"/>
      <c r="BL578" s="254"/>
      <c r="BM578" s="284">
        <f t="shared" si="226"/>
        <v>0</v>
      </c>
      <c r="BS578" s="3"/>
      <c r="BT578" s="3"/>
      <c r="BU578" s="3"/>
      <c r="BV578" s="3"/>
    </row>
    <row r="579" spans="1:74" ht="12.75" customHeight="1">
      <c r="A579" s="169" t="str">
        <f t="shared" si="238"/>
        <v>E17</v>
      </c>
      <c r="B579" s="159" t="str">
        <f>$B$15</f>
        <v>7</v>
      </c>
      <c r="C579" s="568"/>
      <c r="D579" s="504"/>
      <c r="E579" s="505"/>
      <c r="F579" s="506"/>
      <c r="G579" s="213"/>
      <c r="H579" s="498"/>
      <c r="I579" s="122" t="str">
        <f>$I$15</f>
        <v xml:space="preserve">AFRICA   </v>
      </c>
      <c r="J579" s="92"/>
      <c r="K579" s="92"/>
      <c r="L579" s="92"/>
      <c r="M579" s="92"/>
      <c r="N579" s="92"/>
      <c r="O579" s="94"/>
      <c r="P579" s="92"/>
      <c r="Q579" s="92"/>
      <c r="R579" s="92"/>
      <c r="S579" s="92"/>
      <c r="T579" s="92"/>
      <c r="U579" s="94"/>
      <c r="V579" s="92"/>
      <c r="W579" s="92"/>
      <c r="X579" s="92"/>
      <c r="Y579" s="92"/>
      <c r="Z579" s="93"/>
      <c r="AA579" s="92"/>
      <c r="AB579" s="93"/>
      <c r="AC579" s="92"/>
      <c r="AD579" s="92"/>
      <c r="AE579" s="92"/>
      <c r="AF579" s="92"/>
      <c r="AG579" s="258"/>
      <c r="AH579" s="258"/>
      <c r="AI579" s="258"/>
      <c r="AJ579" s="258"/>
      <c r="AK579" s="258"/>
      <c r="AL579" s="258"/>
      <c r="AM579" s="258"/>
      <c r="AN579" s="258"/>
      <c r="AO579" s="258"/>
      <c r="AP579" s="258"/>
      <c r="AQ579" s="258"/>
      <c r="AR579" s="258"/>
      <c r="AS579" s="258"/>
      <c r="AT579" s="258"/>
      <c r="AU579" s="258"/>
      <c r="AV579" s="258"/>
      <c r="AW579" s="258"/>
      <c r="AX579" s="258"/>
      <c r="AY579" s="432"/>
      <c r="AZ579" s="433"/>
      <c r="BA579" s="255"/>
      <c r="BB579" s="256"/>
      <c r="BC579" s="256"/>
      <c r="BD579" s="256"/>
      <c r="BE579" s="256"/>
      <c r="BF579" s="256"/>
      <c r="BG579" s="256"/>
      <c r="BH579" s="256"/>
      <c r="BI579" s="256"/>
      <c r="BJ579" s="256"/>
      <c r="BK579" s="256"/>
      <c r="BL579" s="254"/>
      <c r="BM579" s="284">
        <f t="shared" si="226"/>
        <v>0</v>
      </c>
      <c r="BS579" s="3"/>
      <c r="BT579" s="3"/>
      <c r="BU579" s="3"/>
      <c r="BV579" s="3"/>
    </row>
    <row r="580" spans="1:74" ht="13.2" customHeight="1" thickBot="1">
      <c r="A580" s="169" t="str">
        <f t="shared" si="238"/>
        <v>E1Z</v>
      </c>
      <c r="B580" s="159" t="str">
        <f>$B$16</f>
        <v>Z</v>
      </c>
      <c r="C580" s="568"/>
      <c r="D580" s="504"/>
      <c r="E580" s="505"/>
      <c r="F580" s="506"/>
      <c r="G580" s="208"/>
      <c r="H580" s="499"/>
      <c r="I580" s="128" t="str">
        <f>$I$16</f>
        <v>Others</v>
      </c>
      <c r="J580" s="90"/>
      <c r="K580" s="90"/>
      <c r="L580" s="90"/>
      <c r="M580" s="90"/>
      <c r="N580" s="90"/>
      <c r="O580" s="102"/>
      <c r="P580" s="90"/>
      <c r="Q580" s="90"/>
      <c r="R580" s="90"/>
      <c r="S580" s="90"/>
      <c r="T580" s="90"/>
      <c r="U580" s="102"/>
      <c r="V580" s="90"/>
      <c r="W580" s="90"/>
      <c r="X580" s="90"/>
      <c r="Y580" s="90"/>
      <c r="Z580" s="91"/>
      <c r="AA580" s="90"/>
      <c r="AB580" s="91"/>
      <c r="AC580" s="90"/>
      <c r="AD580" s="90"/>
      <c r="AE580" s="90"/>
      <c r="AF580" s="90"/>
      <c r="AG580" s="259"/>
      <c r="AH580" s="259"/>
      <c r="AI580" s="259"/>
      <c r="AJ580" s="259"/>
      <c r="AK580" s="259"/>
      <c r="AL580" s="259"/>
      <c r="AM580" s="259"/>
      <c r="AN580" s="259"/>
      <c r="AO580" s="259"/>
      <c r="AP580" s="259"/>
      <c r="AQ580" s="259"/>
      <c r="AR580" s="259"/>
      <c r="AS580" s="259"/>
      <c r="AT580" s="259"/>
      <c r="AU580" s="259"/>
      <c r="AV580" s="259"/>
      <c r="AW580" s="259"/>
      <c r="AX580" s="259"/>
      <c r="AY580" s="434"/>
      <c r="AZ580" s="435"/>
      <c r="BA580" s="262"/>
      <c r="BB580" s="263"/>
      <c r="BC580" s="263"/>
      <c r="BD580" s="263"/>
      <c r="BE580" s="263"/>
      <c r="BF580" s="263"/>
      <c r="BG580" s="263"/>
      <c r="BH580" s="263"/>
      <c r="BI580" s="263"/>
      <c r="BJ580" s="263"/>
      <c r="BK580" s="263"/>
      <c r="BL580" s="261"/>
      <c r="BM580" s="285">
        <f t="shared" si="226"/>
        <v>0</v>
      </c>
      <c r="BS580" s="3"/>
      <c r="BT580" s="3"/>
      <c r="BU580" s="3"/>
      <c r="BV580" s="3"/>
    </row>
    <row r="581" spans="1:74" ht="13.2" customHeight="1">
      <c r="A581" s="157" t="s">
        <v>10</v>
      </c>
      <c r="B581" s="168" t="s">
        <v>226</v>
      </c>
      <c r="C581" s="568"/>
      <c r="D581" s="500" t="s">
        <v>93</v>
      </c>
      <c r="E581" s="501"/>
      <c r="F581" s="503"/>
      <c r="G581" s="486" t="s">
        <v>64</v>
      </c>
      <c r="H581" s="487"/>
      <c r="I581" s="487"/>
      <c r="J581" s="24">
        <f t="shared" ref="J581:Y581" si="239">J582+J583</f>
        <v>0</v>
      </c>
      <c r="K581" s="24">
        <f t="shared" si="239"/>
        <v>0</v>
      </c>
      <c r="L581" s="24">
        <f t="shared" si="239"/>
        <v>0</v>
      </c>
      <c r="M581" s="24">
        <f t="shared" si="239"/>
        <v>0</v>
      </c>
      <c r="N581" s="24">
        <f t="shared" si="239"/>
        <v>0</v>
      </c>
      <c r="O581" s="24">
        <f t="shared" si="239"/>
        <v>0</v>
      </c>
      <c r="P581" s="24">
        <f t="shared" si="239"/>
        <v>0</v>
      </c>
      <c r="Q581" s="24">
        <f t="shared" si="239"/>
        <v>0</v>
      </c>
      <c r="R581" s="24">
        <f t="shared" si="239"/>
        <v>0</v>
      </c>
      <c r="S581" s="25">
        <f t="shared" si="239"/>
        <v>0</v>
      </c>
      <c r="T581" s="24">
        <f t="shared" si="239"/>
        <v>0</v>
      </c>
      <c r="U581" s="44">
        <f t="shared" si="239"/>
        <v>0</v>
      </c>
      <c r="V581" s="24">
        <f t="shared" si="239"/>
        <v>0</v>
      </c>
      <c r="W581" s="24">
        <f t="shared" si="239"/>
        <v>0</v>
      </c>
      <c r="X581" s="27">
        <f t="shared" si="239"/>
        <v>0</v>
      </c>
      <c r="Y581" s="27">
        <f t="shared" si="239"/>
        <v>0</v>
      </c>
      <c r="Z581" s="27">
        <f>Z583+Z582</f>
        <v>3076</v>
      </c>
      <c r="AA581" s="27">
        <f>AA583+AA582</f>
        <v>5136</v>
      </c>
      <c r="AB581" s="27">
        <f>AB583+AB582</f>
        <v>3300</v>
      </c>
      <c r="AC581" s="27">
        <f>AC583+AC582</f>
        <v>2671</v>
      </c>
      <c r="AD581" s="24">
        <v>2247</v>
      </c>
      <c r="AE581" s="24">
        <v>442</v>
      </c>
      <c r="AF581" s="24">
        <f t="shared" ref="AF581:BL581" si="240">AF582+AF583</f>
        <v>3</v>
      </c>
      <c r="AG581" s="275">
        <f t="shared" si="240"/>
        <v>0</v>
      </c>
      <c r="AH581" s="275">
        <f t="shared" si="240"/>
        <v>0</v>
      </c>
      <c r="AI581" s="275">
        <f t="shared" si="240"/>
        <v>0</v>
      </c>
      <c r="AJ581" s="275">
        <f t="shared" si="240"/>
        <v>0</v>
      </c>
      <c r="AK581" s="275">
        <f t="shared" si="240"/>
        <v>0</v>
      </c>
      <c r="AL581" s="275">
        <f t="shared" si="240"/>
        <v>0</v>
      </c>
      <c r="AM581" s="275">
        <f t="shared" si="240"/>
        <v>0</v>
      </c>
      <c r="AN581" s="275">
        <f t="shared" si="240"/>
        <v>0</v>
      </c>
      <c r="AO581" s="275">
        <f t="shared" si="240"/>
        <v>0</v>
      </c>
      <c r="AP581" s="275">
        <f t="shared" si="240"/>
        <v>0</v>
      </c>
      <c r="AQ581" s="275">
        <f t="shared" si="240"/>
        <v>0</v>
      </c>
      <c r="AR581" s="275">
        <f t="shared" si="240"/>
        <v>0</v>
      </c>
      <c r="AS581" s="275">
        <f t="shared" si="240"/>
        <v>0</v>
      </c>
      <c r="AT581" s="275">
        <f t="shared" si="240"/>
        <v>0</v>
      </c>
      <c r="AU581" s="275">
        <f t="shared" si="240"/>
        <v>0</v>
      </c>
      <c r="AV581" s="275">
        <f t="shared" si="240"/>
        <v>0</v>
      </c>
      <c r="AW581" s="275">
        <f t="shared" si="240"/>
        <v>0</v>
      </c>
      <c r="AX581" s="275">
        <f t="shared" si="240"/>
        <v>0</v>
      </c>
      <c r="AY581" s="52">
        <f t="shared" si="240"/>
        <v>0</v>
      </c>
      <c r="AZ581" s="438">
        <f t="shared" si="240"/>
        <v>0</v>
      </c>
      <c r="BA581" s="277">
        <f t="shared" si="240"/>
        <v>0</v>
      </c>
      <c r="BB581" s="278">
        <f t="shared" si="240"/>
        <v>0</v>
      </c>
      <c r="BC581" s="278">
        <f t="shared" si="240"/>
        <v>0</v>
      </c>
      <c r="BD581" s="278">
        <f t="shared" si="240"/>
        <v>0</v>
      </c>
      <c r="BE581" s="278">
        <f t="shared" si="240"/>
        <v>0</v>
      </c>
      <c r="BF581" s="278">
        <f t="shared" si="240"/>
        <v>0</v>
      </c>
      <c r="BG581" s="278">
        <f t="shared" si="240"/>
        <v>0</v>
      </c>
      <c r="BH581" s="278">
        <f t="shared" si="240"/>
        <v>0</v>
      </c>
      <c r="BI581" s="278">
        <f t="shared" si="240"/>
        <v>0</v>
      </c>
      <c r="BJ581" s="278">
        <f t="shared" si="240"/>
        <v>0</v>
      </c>
      <c r="BK581" s="278">
        <f t="shared" si="240"/>
        <v>0</v>
      </c>
      <c r="BL581" s="276">
        <f t="shared" si="240"/>
        <v>0</v>
      </c>
      <c r="BM581" s="277">
        <f t="shared" si="226"/>
        <v>16875</v>
      </c>
      <c r="BS581" s="3"/>
      <c r="BT581" s="3"/>
      <c r="BU581" s="3"/>
      <c r="BV581" s="3"/>
    </row>
    <row r="582" spans="1:74" ht="13.2" customHeight="1">
      <c r="A582" s="169" t="str">
        <f>B$581&amp;B582</f>
        <v>E19</v>
      </c>
      <c r="B582" s="159" t="str">
        <f>$B$6</f>
        <v>9</v>
      </c>
      <c r="C582" s="568"/>
      <c r="D582" s="504"/>
      <c r="E582" s="505"/>
      <c r="F582" s="506"/>
      <c r="G582" s="210"/>
      <c r="H582" s="488" t="s">
        <v>63</v>
      </c>
      <c r="I582" s="489"/>
      <c r="J582" s="17"/>
      <c r="K582" s="17"/>
      <c r="L582" s="17"/>
      <c r="M582" s="17"/>
      <c r="N582" s="17"/>
      <c r="O582" s="17"/>
      <c r="P582" s="17"/>
      <c r="Q582" s="17"/>
      <c r="R582" s="17"/>
      <c r="S582" s="26"/>
      <c r="T582" s="17"/>
      <c r="U582" s="43"/>
      <c r="V582" s="17"/>
      <c r="W582" s="17"/>
      <c r="X582" s="26">
        <f>0</f>
        <v>0</v>
      </c>
      <c r="Y582" s="26">
        <f>0</f>
        <v>0</v>
      </c>
      <c r="Z582" s="34">
        <f>3076</f>
        <v>3076</v>
      </c>
      <c r="AA582" s="34">
        <f>5136</f>
        <v>5136</v>
      </c>
      <c r="AB582" s="34">
        <f>3300</f>
        <v>3300</v>
      </c>
      <c r="AC582" s="17">
        <v>2671</v>
      </c>
      <c r="AD582" s="17">
        <v>2247</v>
      </c>
      <c r="AE582" s="17">
        <v>442</v>
      </c>
      <c r="AF582" s="17">
        <v>3</v>
      </c>
      <c r="AG582" s="282"/>
      <c r="AH582" s="244"/>
      <c r="AI582" s="244"/>
      <c r="AJ582" s="244"/>
      <c r="AK582" s="244"/>
      <c r="AL582" s="244"/>
      <c r="AM582" s="244"/>
      <c r="AN582" s="244"/>
      <c r="AO582" s="244"/>
      <c r="AP582" s="244"/>
      <c r="AQ582" s="244"/>
      <c r="AR582" s="244"/>
      <c r="AS582" s="244"/>
      <c r="AT582" s="244"/>
      <c r="AU582" s="244"/>
      <c r="AV582" s="244"/>
      <c r="AW582" s="244"/>
      <c r="AX582" s="245"/>
      <c r="AY582" s="436"/>
      <c r="AZ582" s="437"/>
      <c r="BA582" s="267"/>
      <c r="BB582" s="268"/>
      <c r="BC582" s="268"/>
      <c r="BD582" s="268"/>
      <c r="BE582" s="268"/>
      <c r="BF582" s="268"/>
      <c r="BG582" s="268"/>
      <c r="BH582" s="268"/>
      <c r="BI582" s="268"/>
      <c r="BJ582" s="268"/>
      <c r="BK582" s="268"/>
      <c r="BL582" s="266"/>
      <c r="BM582" s="272">
        <f t="shared" si="226"/>
        <v>16875</v>
      </c>
      <c r="BS582" s="3"/>
      <c r="BT582" s="3"/>
      <c r="BU582" s="3"/>
      <c r="BV582" s="3"/>
    </row>
    <row r="583" spans="1:74" ht="12.75" customHeight="1">
      <c r="A583" s="169"/>
      <c r="C583" s="568"/>
      <c r="D583" s="504"/>
      <c r="E583" s="505"/>
      <c r="F583" s="506"/>
      <c r="G583" s="211"/>
      <c r="H583" s="490" t="s">
        <v>62</v>
      </c>
      <c r="I583" s="491"/>
      <c r="J583" s="23">
        <f t="shared" ref="J583:AO583" si="241">SUM(J584:J592)</f>
        <v>0</v>
      </c>
      <c r="K583" s="23">
        <f t="shared" si="241"/>
        <v>0</v>
      </c>
      <c r="L583" s="23">
        <f t="shared" si="241"/>
        <v>0</v>
      </c>
      <c r="M583" s="23">
        <f t="shared" si="241"/>
        <v>0</v>
      </c>
      <c r="N583" s="23">
        <f t="shared" si="241"/>
        <v>0</v>
      </c>
      <c r="O583" s="23">
        <f t="shared" si="241"/>
        <v>0</v>
      </c>
      <c r="P583" s="23">
        <f t="shared" si="241"/>
        <v>0</v>
      </c>
      <c r="Q583" s="23">
        <f t="shared" si="241"/>
        <v>0</v>
      </c>
      <c r="R583" s="23">
        <f t="shared" si="241"/>
        <v>0</v>
      </c>
      <c r="S583" s="27">
        <f t="shared" si="241"/>
        <v>0</v>
      </c>
      <c r="T583" s="17">
        <f t="shared" si="241"/>
        <v>0</v>
      </c>
      <c r="U583" s="43">
        <f t="shared" si="241"/>
        <v>0</v>
      </c>
      <c r="V583" s="17">
        <f t="shared" si="241"/>
        <v>0</v>
      </c>
      <c r="W583" s="17">
        <f t="shared" si="241"/>
        <v>0</v>
      </c>
      <c r="X583" s="45">
        <f t="shared" si="241"/>
        <v>0</v>
      </c>
      <c r="Y583" s="45">
        <f t="shared" si="241"/>
        <v>0</v>
      </c>
      <c r="Z583" s="45">
        <f t="shared" si="241"/>
        <v>0</v>
      </c>
      <c r="AA583" s="45">
        <f t="shared" si="241"/>
        <v>0</v>
      </c>
      <c r="AB583" s="45">
        <f t="shared" si="241"/>
        <v>0</v>
      </c>
      <c r="AC583" s="45">
        <f t="shared" si="241"/>
        <v>0</v>
      </c>
      <c r="AD583" s="45">
        <f t="shared" si="241"/>
        <v>0</v>
      </c>
      <c r="AE583" s="45">
        <f t="shared" si="241"/>
        <v>0</v>
      </c>
      <c r="AF583" s="45">
        <f t="shared" si="241"/>
        <v>0</v>
      </c>
      <c r="AG583" s="279">
        <f t="shared" si="241"/>
        <v>0</v>
      </c>
      <c r="AH583" s="279">
        <f t="shared" si="241"/>
        <v>0</v>
      </c>
      <c r="AI583" s="279">
        <f t="shared" si="241"/>
        <v>0</v>
      </c>
      <c r="AJ583" s="279">
        <f t="shared" si="241"/>
        <v>0</v>
      </c>
      <c r="AK583" s="279">
        <f t="shared" si="241"/>
        <v>0</v>
      </c>
      <c r="AL583" s="279">
        <f t="shared" si="241"/>
        <v>0</v>
      </c>
      <c r="AM583" s="279">
        <f t="shared" si="241"/>
        <v>0</v>
      </c>
      <c r="AN583" s="279">
        <f t="shared" si="241"/>
        <v>0</v>
      </c>
      <c r="AO583" s="279">
        <f t="shared" si="241"/>
        <v>0</v>
      </c>
      <c r="AP583" s="279">
        <f t="shared" ref="AP583:BL583" si="242">SUM(AP584:AP592)</f>
        <v>0</v>
      </c>
      <c r="AQ583" s="279">
        <f t="shared" si="242"/>
        <v>0</v>
      </c>
      <c r="AR583" s="279">
        <f t="shared" si="242"/>
        <v>0</v>
      </c>
      <c r="AS583" s="279">
        <f t="shared" si="242"/>
        <v>0</v>
      </c>
      <c r="AT583" s="279">
        <f t="shared" si="242"/>
        <v>0</v>
      </c>
      <c r="AU583" s="279">
        <f t="shared" si="242"/>
        <v>0</v>
      </c>
      <c r="AV583" s="279">
        <f t="shared" si="242"/>
        <v>0</v>
      </c>
      <c r="AW583" s="279">
        <f t="shared" si="242"/>
        <v>0</v>
      </c>
      <c r="AX583" s="279">
        <f t="shared" si="242"/>
        <v>0</v>
      </c>
      <c r="AY583" s="26">
        <f t="shared" si="242"/>
        <v>0</v>
      </c>
      <c r="AZ583" s="439">
        <f t="shared" si="242"/>
        <v>0</v>
      </c>
      <c r="BA583" s="281">
        <f t="shared" si="242"/>
        <v>0</v>
      </c>
      <c r="BB583" s="282">
        <f t="shared" si="242"/>
        <v>0</v>
      </c>
      <c r="BC583" s="282">
        <f t="shared" si="242"/>
        <v>0</v>
      </c>
      <c r="BD583" s="282">
        <f t="shared" si="242"/>
        <v>0</v>
      </c>
      <c r="BE583" s="282">
        <f t="shared" si="242"/>
        <v>0</v>
      </c>
      <c r="BF583" s="282">
        <f t="shared" si="242"/>
        <v>0</v>
      </c>
      <c r="BG583" s="282">
        <f t="shared" si="242"/>
        <v>0</v>
      </c>
      <c r="BH583" s="282">
        <f t="shared" si="242"/>
        <v>0</v>
      </c>
      <c r="BI583" s="282">
        <f t="shared" si="242"/>
        <v>0</v>
      </c>
      <c r="BJ583" s="282">
        <f t="shared" si="242"/>
        <v>0</v>
      </c>
      <c r="BK583" s="282">
        <f t="shared" si="242"/>
        <v>0</v>
      </c>
      <c r="BL583" s="280">
        <f t="shared" si="242"/>
        <v>0</v>
      </c>
      <c r="BM583" s="281">
        <f t="shared" si="226"/>
        <v>0</v>
      </c>
      <c r="BS583" s="3"/>
      <c r="BT583" s="3"/>
      <c r="BU583" s="3"/>
      <c r="BV583" s="3"/>
    </row>
    <row r="584" spans="1:74" ht="13.2" customHeight="1">
      <c r="A584" s="169" t="str">
        <f t="shared" ref="A584:A592" si="243">B$581&amp;B584</f>
        <v>E11</v>
      </c>
      <c r="B584" s="159" t="str">
        <f>$B$8</f>
        <v>1</v>
      </c>
      <c r="C584" s="568"/>
      <c r="D584" s="504"/>
      <c r="E584" s="505"/>
      <c r="F584" s="506"/>
      <c r="G584" s="213"/>
      <c r="H584" s="210"/>
      <c r="I584" s="127" t="str">
        <f>$I$8</f>
        <v>N.AMERICA</v>
      </c>
      <c r="J584" s="20"/>
      <c r="K584" s="20"/>
      <c r="L584" s="20"/>
      <c r="M584" s="20"/>
      <c r="N584" s="20"/>
      <c r="O584" s="28"/>
      <c r="P584" s="20"/>
      <c r="Q584" s="20"/>
      <c r="R584" s="20"/>
      <c r="S584" s="20"/>
      <c r="T584" s="20"/>
      <c r="U584" s="28"/>
      <c r="V584" s="20"/>
      <c r="W584" s="20"/>
      <c r="X584" s="20"/>
      <c r="Y584" s="20"/>
      <c r="Z584" s="21"/>
      <c r="AA584" s="21"/>
      <c r="AB584" s="21"/>
      <c r="AC584" s="21"/>
      <c r="AD584" s="21"/>
      <c r="AE584" s="21"/>
      <c r="AF584" s="21"/>
      <c r="AG584" s="248"/>
      <c r="AH584" s="248"/>
      <c r="AI584" s="248"/>
      <c r="AJ584" s="248"/>
      <c r="AK584" s="248"/>
      <c r="AL584" s="248"/>
      <c r="AM584" s="248"/>
      <c r="AN584" s="248"/>
      <c r="AO584" s="248"/>
      <c r="AP584" s="248"/>
      <c r="AQ584" s="248"/>
      <c r="AR584" s="248"/>
      <c r="AS584" s="248"/>
      <c r="AT584" s="248"/>
      <c r="AU584" s="248"/>
      <c r="AV584" s="248"/>
      <c r="AW584" s="248"/>
      <c r="AX584" s="248"/>
      <c r="AY584" s="430"/>
      <c r="AZ584" s="431"/>
      <c r="BA584" s="250"/>
      <c r="BB584" s="251"/>
      <c r="BC584" s="251"/>
      <c r="BD584" s="251"/>
      <c r="BE584" s="251"/>
      <c r="BF584" s="251"/>
      <c r="BG584" s="251"/>
      <c r="BH584" s="251"/>
      <c r="BI584" s="251"/>
      <c r="BJ584" s="251"/>
      <c r="BK584" s="251"/>
      <c r="BL584" s="249"/>
      <c r="BM584" s="283">
        <f t="shared" si="226"/>
        <v>0</v>
      </c>
      <c r="BS584" s="3"/>
      <c r="BT584" s="3"/>
      <c r="BU584" s="3"/>
      <c r="BV584" s="3"/>
    </row>
    <row r="585" spans="1:74" ht="13.2" customHeight="1">
      <c r="A585" s="169" t="str">
        <f t="shared" si="243"/>
        <v>E12</v>
      </c>
      <c r="B585" s="159" t="str">
        <f>$B$9</f>
        <v>2</v>
      </c>
      <c r="C585" s="568"/>
      <c r="D585" s="504"/>
      <c r="E585" s="505"/>
      <c r="F585" s="506"/>
      <c r="G585" s="213"/>
      <c r="H585" s="210"/>
      <c r="I585" s="122" t="str">
        <f>$I$9</f>
        <v>CS.AMERICA</v>
      </c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3"/>
      <c r="AA585" s="93"/>
      <c r="AB585" s="93"/>
      <c r="AC585" s="93"/>
      <c r="AD585" s="93"/>
      <c r="AE585" s="93"/>
      <c r="AF585" s="93"/>
      <c r="AG585" s="253"/>
      <c r="AH585" s="253"/>
      <c r="AI585" s="253"/>
      <c r="AJ585" s="253"/>
      <c r="AK585" s="253"/>
      <c r="AL585" s="253"/>
      <c r="AM585" s="253"/>
      <c r="AN585" s="253"/>
      <c r="AO585" s="253"/>
      <c r="AP585" s="253"/>
      <c r="AQ585" s="253"/>
      <c r="AR585" s="253"/>
      <c r="AS585" s="253"/>
      <c r="AT585" s="253"/>
      <c r="AU585" s="253"/>
      <c r="AV585" s="253"/>
      <c r="AW585" s="253"/>
      <c r="AX585" s="253"/>
      <c r="AY585" s="432"/>
      <c r="AZ585" s="433"/>
      <c r="BA585" s="255"/>
      <c r="BB585" s="256"/>
      <c r="BC585" s="256"/>
      <c r="BD585" s="256"/>
      <c r="BE585" s="256"/>
      <c r="BF585" s="256"/>
      <c r="BG585" s="256"/>
      <c r="BH585" s="256"/>
      <c r="BI585" s="256"/>
      <c r="BJ585" s="256"/>
      <c r="BK585" s="256"/>
      <c r="BL585" s="254"/>
      <c r="BM585" s="284">
        <f t="shared" si="226"/>
        <v>0</v>
      </c>
      <c r="BS585" s="3"/>
      <c r="BT585" s="3"/>
      <c r="BU585" s="3"/>
      <c r="BV585" s="3"/>
    </row>
    <row r="586" spans="1:74" ht="13.2" customHeight="1">
      <c r="A586" s="169" t="str">
        <f t="shared" si="243"/>
        <v>E13</v>
      </c>
      <c r="B586" s="159" t="str">
        <f>$B$10</f>
        <v>3</v>
      </c>
      <c r="C586" s="568"/>
      <c r="D586" s="504"/>
      <c r="E586" s="505"/>
      <c r="F586" s="506"/>
      <c r="G586" s="205"/>
      <c r="H586" s="498"/>
      <c r="I586" s="122" t="str">
        <f>$I$10</f>
        <v>Europe</v>
      </c>
      <c r="J586" s="92"/>
      <c r="K586" s="92"/>
      <c r="L586" s="92"/>
      <c r="M586" s="92"/>
      <c r="N586" s="92"/>
      <c r="O586" s="94"/>
      <c r="P586" s="92"/>
      <c r="Q586" s="92"/>
      <c r="R586" s="92"/>
      <c r="S586" s="92"/>
      <c r="T586" s="92"/>
      <c r="U586" s="94"/>
      <c r="V586" s="92"/>
      <c r="W586" s="92"/>
      <c r="X586" s="92"/>
      <c r="Y586" s="92"/>
      <c r="Z586" s="93"/>
      <c r="AA586" s="93"/>
      <c r="AB586" s="93"/>
      <c r="AC586" s="93"/>
      <c r="AD586" s="93"/>
      <c r="AE586" s="93"/>
      <c r="AF586" s="93"/>
      <c r="AG586" s="253"/>
      <c r="AH586" s="253"/>
      <c r="AI586" s="253"/>
      <c r="AJ586" s="253"/>
      <c r="AK586" s="253"/>
      <c r="AL586" s="253"/>
      <c r="AM586" s="253"/>
      <c r="AN586" s="253"/>
      <c r="AO586" s="253"/>
      <c r="AP586" s="253"/>
      <c r="AQ586" s="253"/>
      <c r="AR586" s="253"/>
      <c r="AS586" s="253"/>
      <c r="AT586" s="253"/>
      <c r="AU586" s="253"/>
      <c r="AV586" s="253"/>
      <c r="AW586" s="253"/>
      <c r="AX586" s="253"/>
      <c r="AY586" s="432"/>
      <c r="AZ586" s="433"/>
      <c r="BA586" s="255"/>
      <c r="BB586" s="256"/>
      <c r="BC586" s="256"/>
      <c r="BD586" s="256"/>
      <c r="BE586" s="256"/>
      <c r="BF586" s="256"/>
      <c r="BG586" s="256"/>
      <c r="BH586" s="256"/>
      <c r="BI586" s="256"/>
      <c r="BJ586" s="256"/>
      <c r="BK586" s="256"/>
      <c r="BL586" s="254"/>
      <c r="BM586" s="284">
        <f t="shared" si="226"/>
        <v>0</v>
      </c>
      <c r="BS586" s="3"/>
      <c r="BT586" s="3"/>
      <c r="BU586" s="3"/>
      <c r="BV586" s="3"/>
    </row>
    <row r="587" spans="1:74" ht="13.2" customHeight="1">
      <c r="A587" s="169" t="str">
        <f t="shared" si="243"/>
        <v>E14</v>
      </c>
      <c r="B587" s="159" t="str">
        <f>$B$11</f>
        <v>4</v>
      </c>
      <c r="C587" s="568"/>
      <c r="D587" s="504"/>
      <c r="E587" s="505"/>
      <c r="F587" s="506"/>
      <c r="G587" s="211"/>
      <c r="H587" s="498"/>
      <c r="I587" s="122" t="str">
        <f>$I$11</f>
        <v>ASIA</v>
      </c>
      <c r="J587" s="92"/>
      <c r="K587" s="92"/>
      <c r="L587" s="92"/>
      <c r="M587" s="92"/>
      <c r="N587" s="92"/>
      <c r="O587" s="94"/>
      <c r="P587" s="92"/>
      <c r="Q587" s="92"/>
      <c r="R587" s="92"/>
      <c r="S587" s="92"/>
      <c r="T587" s="92"/>
      <c r="U587" s="94"/>
      <c r="V587" s="92"/>
      <c r="W587" s="92"/>
      <c r="X587" s="92"/>
      <c r="Y587" s="92"/>
      <c r="Z587" s="93"/>
      <c r="AA587" s="92"/>
      <c r="AB587" s="93"/>
      <c r="AC587" s="92"/>
      <c r="AD587" s="92"/>
      <c r="AE587" s="92"/>
      <c r="AF587" s="92"/>
      <c r="AG587" s="258"/>
      <c r="AH587" s="258"/>
      <c r="AI587" s="258"/>
      <c r="AJ587" s="258"/>
      <c r="AK587" s="258"/>
      <c r="AL587" s="258"/>
      <c r="AM587" s="258"/>
      <c r="AN587" s="258"/>
      <c r="AO587" s="258"/>
      <c r="AP587" s="258"/>
      <c r="AQ587" s="258"/>
      <c r="AR587" s="258"/>
      <c r="AS587" s="258"/>
      <c r="AT587" s="258"/>
      <c r="AU587" s="258"/>
      <c r="AV587" s="258"/>
      <c r="AW587" s="258"/>
      <c r="AX587" s="258"/>
      <c r="AY587" s="432"/>
      <c r="AZ587" s="433"/>
      <c r="BA587" s="255"/>
      <c r="BB587" s="256"/>
      <c r="BC587" s="256"/>
      <c r="BD587" s="256"/>
      <c r="BE587" s="256"/>
      <c r="BF587" s="256"/>
      <c r="BG587" s="256"/>
      <c r="BH587" s="256"/>
      <c r="BI587" s="256"/>
      <c r="BJ587" s="256"/>
      <c r="BK587" s="256"/>
      <c r="BL587" s="254"/>
      <c r="BM587" s="284">
        <f t="shared" si="226"/>
        <v>0</v>
      </c>
      <c r="BS587" s="3"/>
      <c r="BT587" s="3"/>
      <c r="BU587" s="3"/>
      <c r="BV587" s="3"/>
    </row>
    <row r="588" spans="1:74" ht="12.75" customHeight="1">
      <c r="A588" s="169" t="str">
        <f t="shared" si="243"/>
        <v>E1C</v>
      </c>
      <c r="B588" s="159" t="s">
        <v>204</v>
      </c>
      <c r="C588" s="568"/>
      <c r="D588" s="504"/>
      <c r="E588" s="505"/>
      <c r="F588" s="506"/>
      <c r="G588" s="211"/>
      <c r="H588" s="498"/>
      <c r="I588" s="122" t="s">
        <v>205</v>
      </c>
      <c r="J588" s="92"/>
      <c r="K588" s="92"/>
      <c r="L588" s="92"/>
      <c r="M588" s="92"/>
      <c r="N588" s="92"/>
      <c r="O588" s="94"/>
      <c r="P588" s="92"/>
      <c r="Q588" s="92"/>
      <c r="R588" s="92"/>
      <c r="S588" s="92"/>
      <c r="T588" s="92"/>
      <c r="U588" s="94"/>
      <c r="V588" s="92"/>
      <c r="W588" s="92"/>
      <c r="X588" s="92"/>
      <c r="Y588" s="92"/>
      <c r="Z588" s="93"/>
      <c r="AA588" s="92"/>
      <c r="AB588" s="93"/>
      <c r="AC588" s="92"/>
      <c r="AD588" s="92"/>
      <c r="AE588" s="92"/>
      <c r="AF588" s="92"/>
      <c r="AG588" s="258"/>
      <c r="AH588" s="258"/>
      <c r="AI588" s="258"/>
      <c r="AJ588" s="258"/>
      <c r="AK588" s="258"/>
      <c r="AL588" s="258"/>
      <c r="AM588" s="258"/>
      <c r="AN588" s="258"/>
      <c r="AO588" s="258"/>
      <c r="AP588" s="258"/>
      <c r="AQ588" s="258"/>
      <c r="AR588" s="258"/>
      <c r="AS588" s="258"/>
      <c r="AT588" s="258"/>
      <c r="AU588" s="258"/>
      <c r="AV588" s="258"/>
      <c r="AW588" s="258"/>
      <c r="AX588" s="258"/>
      <c r="AY588" s="432"/>
      <c r="AZ588" s="433"/>
      <c r="BA588" s="255"/>
      <c r="BB588" s="256"/>
      <c r="BC588" s="256"/>
      <c r="BD588" s="256"/>
      <c r="BE588" s="256"/>
      <c r="BF588" s="256"/>
      <c r="BG588" s="256"/>
      <c r="BH588" s="256"/>
      <c r="BI588" s="256"/>
      <c r="BJ588" s="256"/>
      <c r="BK588" s="256"/>
      <c r="BL588" s="254"/>
      <c r="BM588" s="255">
        <f>SUM(J588:AX588)</f>
        <v>0</v>
      </c>
      <c r="BS588" s="3"/>
      <c r="BT588" s="3"/>
      <c r="BU588" s="3"/>
      <c r="BV588" s="3"/>
    </row>
    <row r="589" spans="1:74" ht="13.2" customHeight="1">
      <c r="A589" s="169" t="str">
        <f t="shared" si="243"/>
        <v>E15</v>
      </c>
      <c r="B589" s="159" t="str">
        <f>$B$13</f>
        <v>5</v>
      </c>
      <c r="C589" s="568"/>
      <c r="D589" s="504"/>
      <c r="E589" s="505"/>
      <c r="F589" s="506"/>
      <c r="G589" s="213"/>
      <c r="H589" s="498"/>
      <c r="I589" s="122" t="str">
        <f>$I$13</f>
        <v>OCE</v>
      </c>
      <c r="J589" s="92"/>
      <c r="K589" s="92"/>
      <c r="L589" s="92"/>
      <c r="M589" s="92"/>
      <c r="N589" s="92"/>
      <c r="O589" s="94"/>
      <c r="P589" s="92"/>
      <c r="Q589" s="92"/>
      <c r="R589" s="92"/>
      <c r="S589" s="92"/>
      <c r="T589" s="92"/>
      <c r="U589" s="94"/>
      <c r="V589" s="92"/>
      <c r="W589" s="92"/>
      <c r="X589" s="92"/>
      <c r="Y589" s="92"/>
      <c r="Z589" s="93"/>
      <c r="AA589" s="92"/>
      <c r="AB589" s="93"/>
      <c r="AC589" s="92"/>
      <c r="AD589" s="92"/>
      <c r="AE589" s="92"/>
      <c r="AF589" s="92"/>
      <c r="AG589" s="258"/>
      <c r="AH589" s="258"/>
      <c r="AI589" s="258"/>
      <c r="AJ589" s="258"/>
      <c r="AK589" s="258"/>
      <c r="AL589" s="258"/>
      <c r="AM589" s="258"/>
      <c r="AN589" s="258"/>
      <c r="AO589" s="258"/>
      <c r="AP589" s="258"/>
      <c r="AQ589" s="258"/>
      <c r="AR589" s="258"/>
      <c r="AS589" s="258"/>
      <c r="AT589" s="258"/>
      <c r="AU589" s="258"/>
      <c r="AV589" s="258"/>
      <c r="AW589" s="258"/>
      <c r="AX589" s="258"/>
      <c r="AY589" s="432"/>
      <c r="AZ589" s="433"/>
      <c r="BA589" s="255"/>
      <c r="BB589" s="256"/>
      <c r="BC589" s="256"/>
      <c r="BD589" s="256"/>
      <c r="BE589" s="256"/>
      <c r="BF589" s="256"/>
      <c r="BG589" s="256"/>
      <c r="BH589" s="256"/>
      <c r="BI589" s="256"/>
      <c r="BJ589" s="256"/>
      <c r="BK589" s="256"/>
      <c r="BL589" s="254"/>
      <c r="BM589" s="284">
        <f t="shared" si="226"/>
        <v>0</v>
      </c>
      <c r="BS589" s="3"/>
      <c r="BT589" s="3"/>
      <c r="BU589" s="3"/>
      <c r="BV589" s="3"/>
    </row>
    <row r="590" spans="1:74" ht="12.75" customHeight="1">
      <c r="A590" s="169" t="str">
        <f t="shared" si="243"/>
        <v>E16</v>
      </c>
      <c r="B590" s="159" t="str">
        <f>$B$14</f>
        <v>6</v>
      </c>
      <c r="C590" s="568"/>
      <c r="D590" s="504"/>
      <c r="E590" s="505"/>
      <c r="F590" s="506"/>
      <c r="G590" s="213"/>
      <c r="H590" s="498"/>
      <c r="I590" s="122" t="str">
        <f>$I$14</f>
        <v>MIDDLE EAS</v>
      </c>
      <c r="J590" s="92"/>
      <c r="K590" s="92"/>
      <c r="L590" s="92"/>
      <c r="M590" s="92"/>
      <c r="N590" s="92"/>
      <c r="O590" s="94"/>
      <c r="P590" s="92"/>
      <c r="Q590" s="92"/>
      <c r="R590" s="92"/>
      <c r="S590" s="92"/>
      <c r="T590" s="92"/>
      <c r="U590" s="94"/>
      <c r="V590" s="92"/>
      <c r="W590" s="92"/>
      <c r="X590" s="92"/>
      <c r="Y590" s="92"/>
      <c r="Z590" s="93"/>
      <c r="AA590" s="92"/>
      <c r="AB590" s="93"/>
      <c r="AC590" s="92"/>
      <c r="AD590" s="92"/>
      <c r="AE590" s="92"/>
      <c r="AF590" s="92"/>
      <c r="AG590" s="258"/>
      <c r="AH590" s="258"/>
      <c r="AI590" s="258"/>
      <c r="AJ590" s="258"/>
      <c r="AK590" s="258"/>
      <c r="AL590" s="258"/>
      <c r="AM590" s="258"/>
      <c r="AN590" s="258"/>
      <c r="AO590" s="258"/>
      <c r="AP590" s="258"/>
      <c r="AQ590" s="258"/>
      <c r="AR590" s="258"/>
      <c r="AS590" s="258"/>
      <c r="AT590" s="258"/>
      <c r="AU590" s="258"/>
      <c r="AV590" s="258"/>
      <c r="AW590" s="258"/>
      <c r="AX590" s="258"/>
      <c r="AY590" s="432"/>
      <c r="AZ590" s="433"/>
      <c r="BA590" s="255"/>
      <c r="BB590" s="256"/>
      <c r="BC590" s="256"/>
      <c r="BD590" s="256"/>
      <c r="BE590" s="256"/>
      <c r="BF590" s="256"/>
      <c r="BG590" s="256"/>
      <c r="BH590" s="256"/>
      <c r="BI590" s="256"/>
      <c r="BJ590" s="256"/>
      <c r="BK590" s="256"/>
      <c r="BL590" s="254"/>
      <c r="BM590" s="284">
        <f t="shared" si="226"/>
        <v>0</v>
      </c>
      <c r="BS590" s="3"/>
      <c r="BT590" s="3"/>
      <c r="BU590" s="3"/>
      <c r="BV590" s="3"/>
    </row>
    <row r="591" spans="1:74" ht="12.75" customHeight="1">
      <c r="A591" s="169" t="str">
        <f t="shared" si="243"/>
        <v>E17</v>
      </c>
      <c r="B591" s="159" t="str">
        <f>$B$15</f>
        <v>7</v>
      </c>
      <c r="C591" s="568"/>
      <c r="D591" s="504"/>
      <c r="E591" s="505"/>
      <c r="F591" s="506"/>
      <c r="G591" s="213"/>
      <c r="H591" s="498"/>
      <c r="I591" s="122" t="str">
        <f>$I$15</f>
        <v xml:space="preserve">AFRICA   </v>
      </c>
      <c r="J591" s="92"/>
      <c r="K591" s="92"/>
      <c r="L591" s="92"/>
      <c r="M591" s="92"/>
      <c r="N591" s="92"/>
      <c r="O591" s="94"/>
      <c r="P591" s="92"/>
      <c r="Q591" s="92"/>
      <c r="R591" s="92"/>
      <c r="S591" s="92"/>
      <c r="T591" s="92"/>
      <c r="U591" s="94"/>
      <c r="V591" s="92"/>
      <c r="W591" s="92"/>
      <c r="X591" s="92"/>
      <c r="Y591" s="92"/>
      <c r="Z591" s="93"/>
      <c r="AA591" s="92"/>
      <c r="AB591" s="93"/>
      <c r="AC591" s="92"/>
      <c r="AD591" s="92"/>
      <c r="AE591" s="92"/>
      <c r="AF591" s="92"/>
      <c r="AG591" s="258"/>
      <c r="AH591" s="258"/>
      <c r="AI591" s="258"/>
      <c r="AJ591" s="258"/>
      <c r="AK591" s="258"/>
      <c r="AL591" s="258"/>
      <c r="AM591" s="258"/>
      <c r="AN591" s="258"/>
      <c r="AO591" s="258"/>
      <c r="AP591" s="258"/>
      <c r="AQ591" s="258"/>
      <c r="AR591" s="258"/>
      <c r="AS591" s="258"/>
      <c r="AT591" s="258"/>
      <c r="AU591" s="258"/>
      <c r="AV591" s="258"/>
      <c r="AW591" s="258"/>
      <c r="AX591" s="258"/>
      <c r="AY591" s="432"/>
      <c r="AZ591" s="433"/>
      <c r="BA591" s="255"/>
      <c r="BB591" s="256"/>
      <c r="BC591" s="256"/>
      <c r="BD591" s="256"/>
      <c r="BE591" s="256"/>
      <c r="BF591" s="256"/>
      <c r="BG591" s="256"/>
      <c r="BH591" s="256"/>
      <c r="BI591" s="256"/>
      <c r="BJ591" s="256"/>
      <c r="BK591" s="256"/>
      <c r="BL591" s="254"/>
      <c r="BM591" s="284">
        <f t="shared" si="226"/>
        <v>0</v>
      </c>
      <c r="BS591" s="3"/>
      <c r="BT591" s="3"/>
      <c r="BU591" s="3"/>
      <c r="BV591" s="3"/>
    </row>
    <row r="592" spans="1:74" ht="13.2" customHeight="1" thickBot="1">
      <c r="A592" s="169" t="str">
        <f t="shared" si="243"/>
        <v>E1Z</v>
      </c>
      <c r="B592" s="159" t="str">
        <f>$B$16</f>
        <v>Z</v>
      </c>
      <c r="C592" s="568"/>
      <c r="D592" s="504"/>
      <c r="E592" s="505"/>
      <c r="F592" s="506"/>
      <c r="G592" s="208"/>
      <c r="H592" s="499"/>
      <c r="I592" s="128" t="str">
        <f>$I$16</f>
        <v>Others</v>
      </c>
      <c r="J592" s="90"/>
      <c r="K592" s="90"/>
      <c r="L592" s="90"/>
      <c r="M592" s="90"/>
      <c r="N592" s="90"/>
      <c r="O592" s="102"/>
      <c r="P592" s="90"/>
      <c r="Q592" s="90"/>
      <c r="R592" s="90"/>
      <c r="S592" s="90"/>
      <c r="T592" s="90"/>
      <c r="U592" s="102"/>
      <c r="V592" s="90"/>
      <c r="W592" s="90"/>
      <c r="X592" s="90"/>
      <c r="Y592" s="90"/>
      <c r="Z592" s="91"/>
      <c r="AA592" s="90"/>
      <c r="AB592" s="91"/>
      <c r="AC592" s="90"/>
      <c r="AD592" s="90"/>
      <c r="AE592" s="90"/>
      <c r="AF592" s="90"/>
      <c r="AG592" s="259"/>
      <c r="AH592" s="259"/>
      <c r="AI592" s="259"/>
      <c r="AJ592" s="259"/>
      <c r="AK592" s="259"/>
      <c r="AL592" s="259"/>
      <c r="AM592" s="259"/>
      <c r="AN592" s="259"/>
      <c r="AO592" s="259"/>
      <c r="AP592" s="259"/>
      <c r="AQ592" s="259"/>
      <c r="AR592" s="259"/>
      <c r="AS592" s="259"/>
      <c r="AT592" s="259"/>
      <c r="AU592" s="259"/>
      <c r="AV592" s="259"/>
      <c r="AW592" s="259"/>
      <c r="AX592" s="259"/>
      <c r="AY592" s="434"/>
      <c r="AZ592" s="435"/>
      <c r="BA592" s="262"/>
      <c r="BB592" s="263"/>
      <c r="BC592" s="263"/>
      <c r="BD592" s="263"/>
      <c r="BE592" s="263"/>
      <c r="BF592" s="263"/>
      <c r="BG592" s="263"/>
      <c r="BH592" s="263"/>
      <c r="BI592" s="263"/>
      <c r="BJ592" s="263"/>
      <c r="BK592" s="263"/>
      <c r="BL592" s="261"/>
      <c r="BM592" s="285">
        <f t="shared" si="226"/>
        <v>0</v>
      </c>
      <c r="BS592" s="3"/>
      <c r="BT592" s="3"/>
      <c r="BU592" s="3"/>
      <c r="BV592" s="3"/>
    </row>
    <row r="593" spans="1:74" ht="12.75" customHeight="1">
      <c r="A593" s="157" t="s">
        <v>10</v>
      </c>
      <c r="B593" s="168" t="s">
        <v>225</v>
      </c>
      <c r="C593" s="568"/>
      <c r="D593" s="500" t="s">
        <v>179</v>
      </c>
      <c r="E593" s="501"/>
      <c r="F593" s="503"/>
      <c r="G593" s="486" t="s">
        <v>64</v>
      </c>
      <c r="H593" s="487"/>
      <c r="I593" s="487"/>
      <c r="J593" s="24">
        <f t="shared" ref="J593:AO593" si="244">J594+J595</f>
        <v>0</v>
      </c>
      <c r="K593" s="24">
        <f t="shared" si="244"/>
        <v>0</v>
      </c>
      <c r="L593" s="24">
        <f t="shared" si="244"/>
        <v>0</v>
      </c>
      <c r="M593" s="24">
        <f t="shared" si="244"/>
        <v>0</v>
      </c>
      <c r="N593" s="24">
        <f t="shared" si="244"/>
        <v>0</v>
      </c>
      <c r="O593" s="24">
        <f t="shared" si="244"/>
        <v>0</v>
      </c>
      <c r="P593" s="24">
        <f t="shared" si="244"/>
        <v>0</v>
      </c>
      <c r="Q593" s="24">
        <f t="shared" si="244"/>
        <v>0</v>
      </c>
      <c r="R593" s="24">
        <f t="shared" si="244"/>
        <v>0</v>
      </c>
      <c r="S593" s="25">
        <f t="shared" si="244"/>
        <v>0</v>
      </c>
      <c r="T593" s="24">
        <f t="shared" si="244"/>
        <v>0</v>
      </c>
      <c r="U593" s="44">
        <f t="shared" si="244"/>
        <v>8323</v>
      </c>
      <c r="V593" s="24">
        <f t="shared" si="244"/>
        <v>5697</v>
      </c>
      <c r="W593" s="24">
        <f t="shared" si="244"/>
        <v>5973</v>
      </c>
      <c r="X593" s="27">
        <f t="shared" si="244"/>
        <v>3452</v>
      </c>
      <c r="Y593" s="27">
        <f t="shared" si="244"/>
        <v>2656</v>
      </c>
      <c r="Z593" s="27">
        <f t="shared" si="244"/>
        <v>51811</v>
      </c>
      <c r="AA593" s="27">
        <f t="shared" si="244"/>
        <v>30031</v>
      </c>
      <c r="AB593" s="27">
        <f t="shared" si="244"/>
        <v>26681</v>
      </c>
      <c r="AC593" s="24">
        <f t="shared" si="244"/>
        <v>21889</v>
      </c>
      <c r="AD593" s="24">
        <f t="shared" si="244"/>
        <v>15217</v>
      </c>
      <c r="AE593" s="24">
        <f t="shared" si="244"/>
        <v>43569</v>
      </c>
      <c r="AF593" s="24">
        <f t="shared" si="244"/>
        <v>33682</v>
      </c>
      <c r="AG593" s="275">
        <f t="shared" si="244"/>
        <v>20097</v>
      </c>
      <c r="AH593" s="275">
        <f t="shared" si="244"/>
        <v>20093</v>
      </c>
      <c r="AI593" s="275">
        <f t="shared" si="244"/>
        <v>11770</v>
      </c>
      <c r="AJ593" s="275">
        <f t="shared" si="244"/>
        <v>0</v>
      </c>
      <c r="AK593" s="275">
        <f t="shared" si="244"/>
        <v>0</v>
      </c>
      <c r="AL593" s="275">
        <f t="shared" si="244"/>
        <v>0</v>
      </c>
      <c r="AM593" s="275">
        <f t="shared" si="244"/>
        <v>0</v>
      </c>
      <c r="AN593" s="275">
        <f t="shared" si="244"/>
        <v>0</v>
      </c>
      <c r="AO593" s="275">
        <f t="shared" si="244"/>
        <v>0</v>
      </c>
      <c r="AP593" s="275">
        <f t="shared" ref="AP593:BL593" si="245">AP594+AP595</f>
        <v>0</v>
      </c>
      <c r="AQ593" s="275">
        <f t="shared" si="245"/>
        <v>0</v>
      </c>
      <c r="AR593" s="275">
        <f t="shared" si="245"/>
        <v>0</v>
      </c>
      <c r="AS593" s="275">
        <f t="shared" si="245"/>
        <v>0</v>
      </c>
      <c r="AT593" s="275">
        <f t="shared" si="245"/>
        <v>0</v>
      </c>
      <c r="AU593" s="275">
        <f t="shared" si="245"/>
        <v>0</v>
      </c>
      <c r="AV593" s="275">
        <f t="shared" si="245"/>
        <v>0</v>
      </c>
      <c r="AW593" s="275">
        <f t="shared" si="245"/>
        <v>0</v>
      </c>
      <c r="AX593" s="275">
        <f t="shared" si="245"/>
        <v>0</v>
      </c>
      <c r="AY593" s="52">
        <f t="shared" si="245"/>
        <v>2556</v>
      </c>
      <c r="AZ593" s="438">
        <f t="shared" si="245"/>
        <v>11770</v>
      </c>
      <c r="BA593" s="277">
        <f t="shared" si="245"/>
        <v>1444</v>
      </c>
      <c r="BB593" s="278">
        <f t="shared" si="245"/>
        <v>1307</v>
      </c>
      <c r="BC593" s="278">
        <f t="shared" si="245"/>
        <v>2319</v>
      </c>
      <c r="BD593" s="278">
        <f t="shared" si="245"/>
        <v>1509</v>
      </c>
      <c r="BE593" s="278">
        <f t="shared" si="245"/>
        <v>755</v>
      </c>
      <c r="BF593" s="278">
        <f t="shared" si="245"/>
        <v>330</v>
      </c>
      <c r="BG593" s="278">
        <f t="shared" si="245"/>
        <v>206</v>
      </c>
      <c r="BH593" s="278">
        <f t="shared" si="245"/>
        <v>102</v>
      </c>
      <c r="BI593" s="278">
        <f t="shared" si="245"/>
        <v>1242</v>
      </c>
      <c r="BJ593" s="278">
        <f t="shared" si="245"/>
        <v>2556</v>
      </c>
      <c r="BK593" s="278">
        <f t="shared" si="245"/>
        <v>0</v>
      </c>
      <c r="BL593" s="276">
        <f t="shared" si="245"/>
        <v>0</v>
      </c>
      <c r="BM593" s="277">
        <f t="shared" si="226"/>
        <v>300941</v>
      </c>
      <c r="BS593" s="3"/>
      <c r="BT593" s="3"/>
      <c r="BU593" s="3"/>
      <c r="BV593" s="3"/>
    </row>
    <row r="594" spans="1:74" ht="13.2" customHeight="1">
      <c r="A594" s="169" t="str">
        <f>B$593&amp;B594</f>
        <v>E19</v>
      </c>
      <c r="B594" s="159" t="str">
        <f>$B$6</f>
        <v>9</v>
      </c>
      <c r="C594" s="568"/>
      <c r="D594" s="504"/>
      <c r="E594" s="505"/>
      <c r="F594" s="506"/>
      <c r="G594" s="210"/>
      <c r="H594" s="488" t="s">
        <v>63</v>
      </c>
      <c r="I594" s="489"/>
      <c r="J594" s="17"/>
      <c r="K594" s="17"/>
      <c r="L594" s="17"/>
      <c r="M594" s="17"/>
      <c r="N594" s="17"/>
      <c r="O594" s="17"/>
      <c r="P594" s="17"/>
      <c r="Q594" s="17"/>
      <c r="R594" s="17"/>
      <c r="S594" s="26"/>
      <c r="T594" s="17"/>
      <c r="U594" s="43">
        <v>8323</v>
      </c>
      <c r="V594" s="17">
        <v>5697</v>
      </c>
      <c r="W594" s="17">
        <v>5973</v>
      </c>
      <c r="X594" s="12">
        <v>3452</v>
      </c>
      <c r="Y594" s="12">
        <v>2656</v>
      </c>
      <c r="Z594" s="14">
        <v>51811</v>
      </c>
      <c r="AA594" s="14">
        <v>30031</v>
      </c>
      <c r="AB594" s="14">
        <v>26681</v>
      </c>
      <c r="AC594" s="14">
        <v>21889</v>
      </c>
      <c r="AD594" s="14">
        <v>15217</v>
      </c>
      <c r="AE594" s="14">
        <v>43569</v>
      </c>
      <c r="AF594" s="14">
        <v>33682</v>
      </c>
      <c r="AG594" s="244">
        <v>20097</v>
      </c>
      <c r="AH594" s="244">
        <v>20093</v>
      </c>
      <c r="AI594" s="244">
        <v>11770</v>
      </c>
      <c r="AJ594" s="244"/>
      <c r="AK594" s="244"/>
      <c r="AL594" s="244"/>
      <c r="AM594" s="244"/>
      <c r="AN594" s="244"/>
      <c r="AO594" s="244"/>
      <c r="AP594" s="244"/>
      <c r="AQ594" s="244"/>
      <c r="AR594" s="244"/>
      <c r="AS594" s="244"/>
      <c r="AT594" s="244"/>
      <c r="AU594" s="244"/>
      <c r="AV594" s="244"/>
      <c r="AW594" s="244"/>
      <c r="AX594" s="245"/>
      <c r="AY594" s="436">
        <v>2556</v>
      </c>
      <c r="AZ594" s="437">
        <v>11770</v>
      </c>
      <c r="BA594" s="267">
        <v>1444</v>
      </c>
      <c r="BB594" s="268">
        <v>1307</v>
      </c>
      <c r="BC594" s="268">
        <v>2319</v>
      </c>
      <c r="BD594" s="268">
        <v>1509</v>
      </c>
      <c r="BE594" s="268">
        <v>755</v>
      </c>
      <c r="BF594" s="268">
        <v>330</v>
      </c>
      <c r="BG594" s="268">
        <v>206</v>
      </c>
      <c r="BH594" s="268">
        <v>102</v>
      </c>
      <c r="BI594" s="268">
        <v>1242</v>
      </c>
      <c r="BJ594" s="268">
        <v>2556</v>
      </c>
      <c r="BK594" s="268"/>
      <c r="BL594" s="266"/>
      <c r="BM594" s="272">
        <f t="shared" si="226"/>
        <v>300941</v>
      </c>
      <c r="BS594" s="3"/>
      <c r="BT594" s="3"/>
      <c r="BU594" s="3"/>
      <c r="BV594" s="3"/>
    </row>
    <row r="595" spans="1:74" ht="12.75" customHeight="1">
      <c r="A595" s="169"/>
      <c r="C595" s="568"/>
      <c r="D595" s="504"/>
      <c r="E595" s="505"/>
      <c r="F595" s="506"/>
      <c r="G595" s="211"/>
      <c r="H595" s="490" t="s">
        <v>62</v>
      </c>
      <c r="I595" s="491"/>
      <c r="J595" s="23">
        <f t="shared" ref="J595:AO595" si="246">SUM(J596:J604)</f>
        <v>0</v>
      </c>
      <c r="K595" s="23">
        <f t="shared" si="246"/>
        <v>0</v>
      </c>
      <c r="L595" s="23">
        <f t="shared" si="246"/>
        <v>0</v>
      </c>
      <c r="M595" s="23">
        <f t="shared" si="246"/>
        <v>0</v>
      </c>
      <c r="N595" s="23">
        <f t="shared" si="246"/>
        <v>0</v>
      </c>
      <c r="O595" s="23">
        <f t="shared" si="246"/>
        <v>0</v>
      </c>
      <c r="P595" s="23">
        <f t="shared" si="246"/>
        <v>0</v>
      </c>
      <c r="Q595" s="23">
        <f t="shared" si="246"/>
        <v>0</v>
      </c>
      <c r="R595" s="23">
        <f t="shared" si="246"/>
        <v>0</v>
      </c>
      <c r="S595" s="27">
        <f t="shared" si="246"/>
        <v>0</v>
      </c>
      <c r="T595" s="17">
        <f t="shared" si="246"/>
        <v>0</v>
      </c>
      <c r="U595" s="43">
        <f t="shared" si="246"/>
        <v>0</v>
      </c>
      <c r="V595" s="17">
        <f t="shared" si="246"/>
        <v>0</v>
      </c>
      <c r="W595" s="17">
        <f t="shared" si="246"/>
        <v>0</v>
      </c>
      <c r="X595" s="45">
        <f t="shared" si="246"/>
        <v>0</v>
      </c>
      <c r="Y595" s="45">
        <f t="shared" si="246"/>
        <v>0</v>
      </c>
      <c r="Z595" s="45">
        <f t="shared" si="246"/>
        <v>0</v>
      </c>
      <c r="AA595" s="45">
        <f t="shared" si="246"/>
        <v>0</v>
      </c>
      <c r="AB595" s="45">
        <f t="shared" si="246"/>
        <v>0</v>
      </c>
      <c r="AC595" s="45">
        <f t="shared" si="246"/>
        <v>0</v>
      </c>
      <c r="AD595" s="45">
        <f t="shared" si="246"/>
        <v>0</v>
      </c>
      <c r="AE595" s="45">
        <f t="shared" si="246"/>
        <v>0</v>
      </c>
      <c r="AF595" s="45">
        <f t="shared" si="246"/>
        <v>0</v>
      </c>
      <c r="AG595" s="279">
        <f t="shared" si="246"/>
        <v>0</v>
      </c>
      <c r="AH595" s="279">
        <f t="shared" si="246"/>
        <v>0</v>
      </c>
      <c r="AI595" s="279">
        <f t="shared" si="246"/>
        <v>0</v>
      </c>
      <c r="AJ595" s="279">
        <f t="shared" si="246"/>
        <v>0</v>
      </c>
      <c r="AK595" s="279">
        <f t="shared" si="246"/>
        <v>0</v>
      </c>
      <c r="AL595" s="279">
        <f t="shared" si="246"/>
        <v>0</v>
      </c>
      <c r="AM595" s="279">
        <f t="shared" si="246"/>
        <v>0</v>
      </c>
      <c r="AN595" s="279">
        <f t="shared" si="246"/>
        <v>0</v>
      </c>
      <c r="AO595" s="279">
        <f t="shared" si="246"/>
        <v>0</v>
      </c>
      <c r="AP595" s="279">
        <f t="shared" ref="AP595:BL595" si="247">SUM(AP596:AP604)</f>
        <v>0</v>
      </c>
      <c r="AQ595" s="279">
        <f t="shared" si="247"/>
        <v>0</v>
      </c>
      <c r="AR595" s="279">
        <f t="shared" si="247"/>
        <v>0</v>
      </c>
      <c r="AS595" s="279">
        <f t="shared" si="247"/>
        <v>0</v>
      </c>
      <c r="AT595" s="279">
        <f t="shared" si="247"/>
        <v>0</v>
      </c>
      <c r="AU595" s="279">
        <f t="shared" si="247"/>
        <v>0</v>
      </c>
      <c r="AV595" s="279">
        <f t="shared" si="247"/>
        <v>0</v>
      </c>
      <c r="AW595" s="279">
        <f t="shared" si="247"/>
        <v>0</v>
      </c>
      <c r="AX595" s="279">
        <f t="shared" si="247"/>
        <v>0</v>
      </c>
      <c r="AY595" s="26">
        <f t="shared" si="247"/>
        <v>0</v>
      </c>
      <c r="AZ595" s="439">
        <f t="shared" si="247"/>
        <v>0</v>
      </c>
      <c r="BA595" s="281">
        <f t="shared" si="247"/>
        <v>0</v>
      </c>
      <c r="BB595" s="282">
        <f t="shared" si="247"/>
        <v>0</v>
      </c>
      <c r="BC595" s="282">
        <f t="shared" si="247"/>
        <v>0</v>
      </c>
      <c r="BD595" s="282">
        <f t="shared" si="247"/>
        <v>0</v>
      </c>
      <c r="BE595" s="282">
        <f t="shared" si="247"/>
        <v>0</v>
      </c>
      <c r="BF595" s="282">
        <f t="shared" si="247"/>
        <v>0</v>
      </c>
      <c r="BG595" s="282">
        <f t="shared" si="247"/>
        <v>0</v>
      </c>
      <c r="BH595" s="282">
        <f t="shared" si="247"/>
        <v>0</v>
      </c>
      <c r="BI595" s="282">
        <f t="shared" si="247"/>
        <v>0</v>
      </c>
      <c r="BJ595" s="282">
        <f t="shared" si="247"/>
        <v>0</v>
      </c>
      <c r="BK595" s="282">
        <f t="shared" si="247"/>
        <v>0</v>
      </c>
      <c r="BL595" s="280">
        <f t="shared" si="247"/>
        <v>0</v>
      </c>
      <c r="BM595" s="281">
        <f t="shared" si="226"/>
        <v>0</v>
      </c>
      <c r="BS595" s="3"/>
      <c r="BT595" s="3"/>
      <c r="BU595" s="3"/>
      <c r="BV595" s="3"/>
    </row>
    <row r="596" spans="1:74" ht="13.2" customHeight="1">
      <c r="A596" s="169" t="str">
        <f t="shared" ref="A596:A604" si="248">B$593&amp;B596</f>
        <v>E11</v>
      </c>
      <c r="B596" s="159" t="str">
        <f>$B$8</f>
        <v>1</v>
      </c>
      <c r="C596" s="568"/>
      <c r="D596" s="504"/>
      <c r="E596" s="505"/>
      <c r="F596" s="506"/>
      <c r="G596" s="213"/>
      <c r="H596" s="210"/>
      <c r="I596" s="127" t="str">
        <f>$I$8</f>
        <v>N.AMERICA</v>
      </c>
      <c r="J596" s="20"/>
      <c r="K596" s="20"/>
      <c r="L596" s="20"/>
      <c r="M596" s="20"/>
      <c r="N596" s="20"/>
      <c r="O596" s="28"/>
      <c r="P596" s="20"/>
      <c r="Q596" s="20"/>
      <c r="R596" s="20"/>
      <c r="S596" s="20"/>
      <c r="T596" s="20"/>
      <c r="U596" s="28"/>
      <c r="V596" s="20"/>
      <c r="W596" s="20"/>
      <c r="X596" s="20"/>
      <c r="Y596" s="20"/>
      <c r="Z596" s="21"/>
      <c r="AA596" s="21"/>
      <c r="AB596" s="21"/>
      <c r="AC596" s="21"/>
      <c r="AD596" s="21"/>
      <c r="AE596" s="21"/>
      <c r="AF596" s="21"/>
      <c r="AG596" s="248"/>
      <c r="AH596" s="248"/>
      <c r="AI596" s="248"/>
      <c r="AJ596" s="248"/>
      <c r="AK596" s="248"/>
      <c r="AL596" s="248"/>
      <c r="AM596" s="248"/>
      <c r="AN596" s="248"/>
      <c r="AO596" s="248"/>
      <c r="AP596" s="248"/>
      <c r="AQ596" s="248"/>
      <c r="AR596" s="248"/>
      <c r="AS596" s="248"/>
      <c r="AT596" s="248"/>
      <c r="AU596" s="248"/>
      <c r="AV596" s="248"/>
      <c r="AW596" s="248"/>
      <c r="AX596" s="248"/>
      <c r="AY596" s="430"/>
      <c r="AZ596" s="431"/>
      <c r="BA596" s="250"/>
      <c r="BB596" s="251"/>
      <c r="BC596" s="251"/>
      <c r="BD596" s="251"/>
      <c r="BE596" s="251"/>
      <c r="BF596" s="251"/>
      <c r="BG596" s="251"/>
      <c r="BH596" s="251"/>
      <c r="BI596" s="251"/>
      <c r="BJ596" s="251"/>
      <c r="BK596" s="251"/>
      <c r="BL596" s="249"/>
      <c r="BM596" s="283">
        <f t="shared" si="226"/>
        <v>0</v>
      </c>
      <c r="BS596" s="3"/>
      <c r="BT596" s="3"/>
      <c r="BU596" s="3"/>
      <c r="BV596" s="3"/>
    </row>
    <row r="597" spans="1:74" ht="13.2" customHeight="1">
      <c r="A597" s="169" t="str">
        <f t="shared" si="248"/>
        <v>E12</v>
      </c>
      <c r="B597" s="159" t="str">
        <f>$B$9</f>
        <v>2</v>
      </c>
      <c r="C597" s="568"/>
      <c r="D597" s="504"/>
      <c r="E597" s="505"/>
      <c r="F597" s="506"/>
      <c r="G597" s="213"/>
      <c r="H597" s="210"/>
      <c r="I597" s="122" t="str">
        <f>$I$9</f>
        <v>CS.AMERICA</v>
      </c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3"/>
      <c r="AA597" s="93"/>
      <c r="AB597" s="93"/>
      <c r="AC597" s="93"/>
      <c r="AD597" s="93"/>
      <c r="AE597" s="93"/>
      <c r="AF597" s="93"/>
      <c r="AG597" s="253"/>
      <c r="AH597" s="253"/>
      <c r="AI597" s="253"/>
      <c r="AJ597" s="253"/>
      <c r="AK597" s="253"/>
      <c r="AL597" s="253"/>
      <c r="AM597" s="253"/>
      <c r="AN597" s="253"/>
      <c r="AO597" s="253"/>
      <c r="AP597" s="253"/>
      <c r="AQ597" s="253"/>
      <c r="AR597" s="253"/>
      <c r="AS597" s="253"/>
      <c r="AT597" s="253"/>
      <c r="AU597" s="253"/>
      <c r="AV597" s="253"/>
      <c r="AW597" s="253"/>
      <c r="AX597" s="253"/>
      <c r="AY597" s="432"/>
      <c r="AZ597" s="433"/>
      <c r="BA597" s="255"/>
      <c r="BB597" s="256"/>
      <c r="BC597" s="256"/>
      <c r="BD597" s="256"/>
      <c r="BE597" s="256"/>
      <c r="BF597" s="256"/>
      <c r="BG597" s="256"/>
      <c r="BH597" s="256"/>
      <c r="BI597" s="256"/>
      <c r="BJ597" s="256"/>
      <c r="BK597" s="256"/>
      <c r="BL597" s="254"/>
      <c r="BM597" s="284">
        <f t="shared" si="226"/>
        <v>0</v>
      </c>
      <c r="BS597" s="3"/>
      <c r="BT597" s="3"/>
      <c r="BU597" s="3"/>
      <c r="BV597" s="3"/>
    </row>
    <row r="598" spans="1:74" ht="13.2" customHeight="1">
      <c r="A598" s="169" t="str">
        <f t="shared" si="248"/>
        <v>E13</v>
      </c>
      <c r="B598" s="159" t="str">
        <f>$B$10</f>
        <v>3</v>
      </c>
      <c r="C598" s="568"/>
      <c r="D598" s="504"/>
      <c r="E598" s="505"/>
      <c r="F598" s="506"/>
      <c r="G598" s="205"/>
      <c r="H598" s="498"/>
      <c r="I598" s="122" t="str">
        <f>$I$10</f>
        <v>Europe</v>
      </c>
      <c r="J598" s="92"/>
      <c r="K598" s="92"/>
      <c r="L598" s="92"/>
      <c r="M598" s="92"/>
      <c r="N598" s="92"/>
      <c r="O598" s="94"/>
      <c r="P598" s="92"/>
      <c r="Q598" s="92"/>
      <c r="R598" s="92"/>
      <c r="S598" s="92"/>
      <c r="T598" s="92"/>
      <c r="U598" s="94"/>
      <c r="V598" s="92"/>
      <c r="W598" s="92"/>
      <c r="X598" s="92"/>
      <c r="Y598" s="92"/>
      <c r="Z598" s="93"/>
      <c r="AA598" s="93"/>
      <c r="AB598" s="93"/>
      <c r="AC598" s="93"/>
      <c r="AD598" s="93"/>
      <c r="AE598" s="93"/>
      <c r="AF598" s="93"/>
      <c r="AG598" s="253"/>
      <c r="AH598" s="253"/>
      <c r="AI598" s="253"/>
      <c r="AJ598" s="253"/>
      <c r="AK598" s="253"/>
      <c r="AL598" s="253"/>
      <c r="AM598" s="253"/>
      <c r="AN598" s="253"/>
      <c r="AO598" s="253"/>
      <c r="AP598" s="253"/>
      <c r="AQ598" s="253"/>
      <c r="AR598" s="253"/>
      <c r="AS598" s="253"/>
      <c r="AT598" s="253"/>
      <c r="AU598" s="253"/>
      <c r="AV598" s="253"/>
      <c r="AW598" s="253"/>
      <c r="AX598" s="253"/>
      <c r="AY598" s="432"/>
      <c r="AZ598" s="433"/>
      <c r="BA598" s="255"/>
      <c r="BB598" s="256"/>
      <c r="BC598" s="256"/>
      <c r="BD598" s="256"/>
      <c r="BE598" s="256"/>
      <c r="BF598" s="256"/>
      <c r="BG598" s="256"/>
      <c r="BH598" s="256"/>
      <c r="BI598" s="256"/>
      <c r="BJ598" s="256"/>
      <c r="BK598" s="256"/>
      <c r="BL598" s="254"/>
      <c r="BM598" s="284">
        <f t="shared" si="226"/>
        <v>0</v>
      </c>
      <c r="BS598" s="3"/>
      <c r="BT598" s="3"/>
      <c r="BU598" s="3"/>
      <c r="BV598" s="3"/>
    </row>
    <row r="599" spans="1:74" ht="13.2" customHeight="1">
      <c r="A599" s="169" t="str">
        <f t="shared" si="248"/>
        <v>E14</v>
      </c>
      <c r="B599" s="159" t="str">
        <f>$B$11</f>
        <v>4</v>
      </c>
      <c r="C599" s="568"/>
      <c r="D599" s="504"/>
      <c r="E599" s="505"/>
      <c r="F599" s="506"/>
      <c r="G599" s="211"/>
      <c r="H599" s="498"/>
      <c r="I599" s="122" t="str">
        <f>$I$11</f>
        <v>ASIA</v>
      </c>
      <c r="J599" s="92"/>
      <c r="K599" s="92"/>
      <c r="L599" s="92"/>
      <c r="M599" s="92"/>
      <c r="N599" s="92"/>
      <c r="O599" s="94"/>
      <c r="P599" s="92"/>
      <c r="Q599" s="92"/>
      <c r="R599" s="92"/>
      <c r="S599" s="92"/>
      <c r="T599" s="92"/>
      <c r="U599" s="94"/>
      <c r="V599" s="92"/>
      <c r="W599" s="92"/>
      <c r="X599" s="92"/>
      <c r="Y599" s="92"/>
      <c r="Z599" s="93"/>
      <c r="AA599" s="92"/>
      <c r="AB599" s="93"/>
      <c r="AC599" s="92"/>
      <c r="AD599" s="92"/>
      <c r="AE599" s="92"/>
      <c r="AF599" s="92"/>
      <c r="AG599" s="258"/>
      <c r="AH599" s="258"/>
      <c r="AI599" s="258"/>
      <c r="AJ599" s="258"/>
      <c r="AK599" s="258"/>
      <c r="AL599" s="258"/>
      <c r="AM599" s="258"/>
      <c r="AN599" s="258"/>
      <c r="AO599" s="258"/>
      <c r="AP599" s="258"/>
      <c r="AQ599" s="258"/>
      <c r="AR599" s="258"/>
      <c r="AS599" s="258"/>
      <c r="AT599" s="258"/>
      <c r="AU599" s="258"/>
      <c r="AV599" s="258"/>
      <c r="AW599" s="258"/>
      <c r="AX599" s="258"/>
      <c r="AY599" s="432"/>
      <c r="AZ599" s="433"/>
      <c r="BA599" s="255"/>
      <c r="BB599" s="256"/>
      <c r="BC599" s="256"/>
      <c r="BD599" s="256"/>
      <c r="BE599" s="256"/>
      <c r="BF599" s="256"/>
      <c r="BG599" s="256"/>
      <c r="BH599" s="256"/>
      <c r="BI599" s="256"/>
      <c r="BJ599" s="256"/>
      <c r="BK599" s="256"/>
      <c r="BL599" s="254"/>
      <c r="BM599" s="284">
        <f t="shared" si="226"/>
        <v>0</v>
      </c>
      <c r="BS599" s="3"/>
      <c r="BT599" s="3"/>
      <c r="BU599" s="3"/>
      <c r="BV599" s="3"/>
    </row>
    <row r="600" spans="1:74" ht="12.75" customHeight="1">
      <c r="A600" s="169" t="str">
        <f t="shared" si="248"/>
        <v>E1C</v>
      </c>
      <c r="B600" s="159" t="s">
        <v>204</v>
      </c>
      <c r="C600" s="568"/>
      <c r="D600" s="504"/>
      <c r="E600" s="505"/>
      <c r="F600" s="506"/>
      <c r="G600" s="211"/>
      <c r="H600" s="498"/>
      <c r="I600" s="122" t="s">
        <v>205</v>
      </c>
      <c r="J600" s="92"/>
      <c r="K600" s="92"/>
      <c r="L600" s="92"/>
      <c r="M600" s="92"/>
      <c r="N600" s="92"/>
      <c r="O600" s="94"/>
      <c r="P600" s="92"/>
      <c r="Q600" s="92"/>
      <c r="R600" s="92"/>
      <c r="S600" s="92"/>
      <c r="T600" s="92"/>
      <c r="U600" s="94"/>
      <c r="V600" s="92"/>
      <c r="W600" s="92"/>
      <c r="X600" s="92"/>
      <c r="Y600" s="92"/>
      <c r="Z600" s="93"/>
      <c r="AA600" s="92"/>
      <c r="AB600" s="93"/>
      <c r="AC600" s="92"/>
      <c r="AD600" s="92"/>
      <c r="AE600" s="92"/>
      <c r="AF600" s="92"/>
      <c r="AG600" s="258"/>
      <c r="AH600" s="258"/>
      <c r="AI600" s="258"/>
      <c r="AJ600" s="258"/>
      <c r="AK600" s="258"/>
      <c r="AL600" s="258"/>
      <c r="AM600" s="258"/>
      <c r="AN600" s="258"/>
      <c r="AO600" s="258"/>
      <c r="AP600" s="258"/>
      <c r="AQ600" s="258"/>
      <c r="AR600" s="258"/>
      <c r="AS600" s="258"/>
      <c r="AT600" s="258"/>
      <c r="AU600" s="258"/>
      <c r="AV600" s="258"/>
      <c r="AW600" s="258"/>
      <c r="AX600" s="258"/>
      <c r="AY600" s="432"/>
      <c r="AZ600" s="433"/>
      <c r="BA600" s="255"/>
      <c r="BB600" s="256"/>
      <c r="BC600" s="256"/>
      <c r="BD600" s="256"/>
      <c r="BE600" s="256"/>
      <c r="BF600" s="256"/>
      <c r="BG600" s="256"/>
      <c r="BH600" s="256"/>
      <c r="BI600" s="256"/>
      <c r="BJ600" s="256"/>
      <c r="BK600" s="256"/>
      <c r="BL600" s="254"/>
      <c r="BM600" s="255">
        <f>SUM(J600:AX600)</f>
        <v>0</v>
      </c>
      <c r="BS600" s="3"/>
      <c r="BT600" s="3"/>
      <c r="BU600" s="3"/>
      <c r="BV600" s="3"/>
    </row>
    <row r="601" spans="1:74" ht="13.2" customHeight="1">
      <c r="A601" s="169" t="str">
        <f t="shared" si="248"/>
        <v>E15</v>
      </c>
      <c r="B601" s="159" t="str">
        <f>$B$13</f>
        <v>5</v>
      </c>
      <c r="C601" s="568"/>
      <c r="D601" s="504"/>
      <c r="E601" s="505"/>
      <c r="F601" s="506"/>
      <c r="G601" s="213"/>
      <c r="H601" s="498"/>
      <c r="I601" s="122" t="str">
        <f>$I$13</f>
        <v>OCE</v>
      </c>
      <c r="J601" s="92"/>
      <c r="K601" s="92"/>
      <c r="L601" s="92"/>
      <c r="M601" s="92"/>
      <c r="N601" s="92"/>
      <c r="O601" s="94"/>
      <c r="P601" s="92"/>
      <c r="Q601" s="92"/>
      <c r="R601" s="92"/>
      <c r="S601" s="92"/>
      <c r="T601" s="92"/>
      <c r="U601" s="94"/>
      <c r="V601" s="92"/>
      <c r="W601" s="92"/>
      <c r="X601" s="92"/>
      <c r="Y601" s="92"/>
      <c r="Z601" s="93"/>
      <c r="AA601" s="92"/>
      <c r="AB601" s="93"/>
      <c r="AC601" s="92"/>
      <c r="AD601" s="92"/>
      <c r="AE601" s="92"/>
      <c r="AF601" s="92"/>
      <c r="AG601" s="258"/>
      <c r="AH601" s="258"/>
      <c r="AI601" s="258"/>
      <c r="AJ601" s="258"/>
      <c r="AK601" s="258"/>
      <c r="AL601" s="258"/>
      <c r="AM601" s="258"/>
      <c r="AN601" s="258"/>
      <c r="AO601" s="258"/>
      <c r="AP601" s="258"/>
      <c r="AQ601" s="258"/>
      <c r="AR601" s="258"/>
      <c r="AS601" s="258"/>
      <c r="AT601" s="258"/>
      <c r="AU601" s="258"/>
      <c r="AV601" s="258"/>
      <c r="AW601" s="258"/>
      <c r="AX601" s="258"/>
      <c r="AY601" s="432"/>
      <c r="AZ601" s="433"/>
      <c r="BA601" s="255"/>
      <c r="BB601" s="256"/>
      <c r="BC601" s="256"/>
      <c r="BD601" s="256"/>
      <c r="BE601" s="256"/>
      <c r="BF601" s="256"/>
      <c r="BG601" s="256"/>
      <c r="BH601" s="256"/>
      <c r="BI601" s="256"/>
      <c r="BJ601" s="256"/>
      <c r="BK601" s="256"/>
      <c r="BL601" s="254"/>
      <c r="BM601" s="284">
        <f t="shared" si="226"/>
        <v>0</v>
      </c>
      <c r="BS601" s="3"/>
      <c r="BT601" s="3"/>
      <c r="BU601" s="3"/>
      <c r="BV601" s="3"/>
    </row>
    <row r="602" spans="1:74" ht="12.75" customHeight="1">
      <c r="A602" s="169" t="str">
        <f t="shared" si="248"/>
        <v>E16</v>
      </c>
      <c r="B602" s="159" t="str">
        <f>$B$14</f>
        <v>6</v>
      </c>
      <c r="C602" s="568"/>
      <c r="D602" s="504"/>
      <c r="E602" s="505"/>
      <c r="F602" s="506"/>
      <c r="G602" s="213"/>
      <c r="H602" s="498"/>
      <c r="I602" s="122" t="str">
        <f>$I$14</f>
        <v>MIDDLE EAS</v>
      </c>
      <c r="J602" s="92"/>
      <c r="K602" s="92"/>
      <c r="L602" s="92"/>
      <c r="M602" s="92"/>
      <c r="N602" s="92"/>
      <c r="O602" s="94"/>
      <c r="P602" s="92"/>
      <c r="Q602" s="92"/>
      <c r="R602" s="92"/>
      <c r="S602" s="92"/>
      <c r="T602" s="92"/>
      <c r="U602" s="94"/>
      <c r="V602" s="92"/>
      <c r="W602" s="92"/>
      <c r="X602" s="92"/>
      <c r="Y602" s="92"/>
      <c r="Z602" s="93"/>
      <c r="AA602" s="92"/>
      <c r="AB602" s="93"/>
      <c r="AC602" s="92"/>
      <c r="AD602" s="92"/>
      <c r="AE602" s="92"/>
      <c r="AF602" s="92"/>
      <c r="AG602" s="258"/>
      <c r="AH602" s="258"/>
      <c r="AI602" s="258"/>
      <c r="AJ602" s="258"/>
      <c r="AK602" s="258"/>
      <c r="AL602" s="258"/>
      <c r="AM602" s="258"/>
      <c r="AN602" s="258"/>
      <c r="AO602" s="258"/>
      <c r="AP602" s="258"/>
      <c r="AQ602" s="258"/>
      <c r="AR602" s="258"/>
      <c r="AS602" s="258"/>
      <c r="AT602" s="258"/>
      <c r="AU602" s="258"/>
      <c r="AV602" s="258"/>
      <c r="AW602" s="258"/>
      <c r="AX602" s="258"/>
      <c r="AY602" s="432"/>
      <c r="AZ602" s="433"/>
      <c r="BA602" s="255"/>
      <c r="BB602" s="256"/>
      <c r="BC602" s="256"/>
      <c r="BD602" s="256"/>
      <c r="BE602" s="256"/>
      <c r="BF602" s="256"/>
      <c r="BG602" s="256"/>
      <c r="BH602" s="256"/>
      <c r="BI602" s="256"/>
      <c r="BJ602" s="256"/>
      <c r="BK602" s="256"/>
      <c r="BL602" s="254"/>
      <c r="BM602" s="284">
        <f t="shared" si="226"/>
        <v>0</v>
      </c>
      <c r="BS602" s="3"/>
      <c r="BT602" s="3"/>
      <c r="BU602" s="3"/>
      <c r="BV602" s="3"/>
    </row>
    <row r="603" spans="1:74" ht="12.75" customHeight="1">
      <c r="A603" s="169" t="str">
        <f t="shared" si="248"/>
        <v>E17</v>
      </c>
      <c r="B603" s="159" t="str">
        <f>$B$15</f>
        <v>7</v>
      </c>
      <c r="C603" s="568"/>
      <c r="D603" s="504"/>
      <c r="E603" s="505"/>
      <c r="F603" s="506"/>
      <c r="G603" s="213"/>
      <c r="H603" s="498"/>
      <c r="I603" s="122" t="str">
        <f>$I$15</f>
        <v xml:space="preserve">AFRICA   </v>
      </c>
      <c r="J603" s="92"/>
      <c r="K603" s="92"/>
      <c r="L603" s="92"/>
      <c r="M603" s="92"/>
      <c r="N603" s="92"/>
      <c r="O603" s="94"/>
      <c r="P603" s="92"/>
      <c r="Q603" s="92"/>
      <c r="R603" s="92"/>
      <c r="S603" s="92"/>
      <c r="T603" s="92"/>
      <c r="U603" s="94"/>
      <c r="V603" s="92"/>
      <c r="W603" s="92"/>
      <c r="X603" s="92"/>
      <c r="Y603" s="92"/>
      <c r="Z603" s="93"/>
      <c r="AA603" s="92"/>
      <c r="AB603" s="93"/>
      <c r="AC603" s="92"/>
      <c r="AD603" s="92"/>
      <c r="AE603" s="92"/>
      <c r="AF603" s="92"/>
      <c r="AG603" s="258"/>
      <c r="AH603" s="258"/>
      <c r="AI603" s="258"/>
      <c r="AJ603" s="258"/>
      <c r="AK603" s="258"/>
      <c r="AL603" s="258"/>
      <c r="AM603" s="258"/>
      <c r="AN603" s="258"/>
      <c r="AO603" s="258"/>
      <c r="AP603" s="258"/>
      <c r="AQ603" s="258"/>
      <c r="AR603" s="258"/>
      <c r="AS603" s="258"/>
      <c r="AT603" s="258"/>
      <c r="AU603" s="258"/>
      <c r="AV603" s="258"/>
      <c r="AW603" s="258"/>
      <c r="AX603" s="258"/>
      <c r="AY603" s="432"/>
      <c r="AZ603" s="433"/>
      <c r="BA603" s="255"/>
      <c r="BB603" s="256"/>
      <c r="BC603" s="256"/>
      <c r="BD603" s="256"/>
      <c r="BE603" s="256"/>
      <c r="BF603" s="256"/>
      <c r="BG603" s="256"/>
      <c r="BH603" s="256"/>
      <c r="BI603" s="256"/>
      <c r="BJ603" s="256"/>
      <c r="BK603" s="256"/>
      <c r="BL603" s="254"/>
      <c r="BM603" s="284">
        <f t="shared" si="226"/>
        <v>0</v>
      </c>
      <c r="BS603" s="3"/>
      <c r="BT603" s="3"/>
      <c r="BU603" s="3"/>
      <c r="BV603" s="3"/>
    </row>
    <row r="604" spans="1:74" ht="13.2" customHeight="1" thickBot="1">
      <c r="A604" s="169" t="str">
        <f t="shared" si="248"/>
        <v>E1Z</v>
      </c>
      <c r="B604" s="159" t="str">
        <f>$B$16</f>
        <v>Z</v>
      </c>
      <c r="C604" s="568"/>
      <c r="D604" s="504"/>
      <c r="E604" s="505"/>
      <c r="F604" s="506"/>
      <c r="G604" s="208"/>
      <c r="H604" s="499"/>
      <c r="I604" s="128" t="str">
        <f>$I$16</f>
        <v>Others</v>
      </c>
      <c r="J604" s="90"/>
      <c r="K604" s="90"/>
      <c r="L604" s="90"/>
      <c r="M604" s="90"/>
      <c r="N604" s="90"/>
      <c r="O604" s="102"/>
      <c r="P604" s="90"/>
      <c r="Q604" s="90"/>
      <c r="R604" s="90"/>
      <c r="S604" s="90"/>
      <c r="T604" s="90"/>
      <c r="U604" s="102"/>
      <c r="V604" s="90"/>
      <c r="W604" s="90"/>
      <c r="X604" s="90"/>
      <c r="Y604" s="90"/>
      <c r="Z604" s="91"/>
      <c r="AA604" s="90"/>
      <c r="AB604" s="91"/>
      <c r="AC604" s="90"/>
      <c r="AD604" s="90"/>
      <c r="AE604" s="90"/>
      <c r="AF604" s="90"/>
      <c r="AG604" s="259"/>
      <c r="AH604" s="259"/>
      <c r="AI604" s="259"/>
      <c r="AJ604" s="259"/>
      <c r="AK604" s="259"/>
      <c r="AL604" s="259"/>
      <c r="AM604" s="259"/>
      <c r="AN604" s="259"/>
      <c r="AO604" s="259"/>
      <c r="AP604" s="259"/>
      <c r="AQ604" s="259"/>
      <c r="AR604" s="259"/>
      <c r="AS604" s="259"/>
      <c r="AT604" s="259"/>
      <c r="AU604" s="259"/>
      <c r="AV604" s="259"/>
      <c r="AW604" s="259"/>
      <c r="AX604" s="259"/>
      <c r="AY604" s="434"/>
      <c r="AZ604" s="435"/>
      <c r="BA604" s="262"/>
      <c r="BB604" s="263"/>
      <c r="BC604" s="263"/>
      <c r="BD604" s="263"/>
      <c r="BE604" s="263"/>
      <c r="BF604" s="263"/>
      <c r="BG604" s="263"/>
      <c r="BH604" s="263"/>
      <c r="BI604" s="263"/>
      <c r="BJ604" s="263"/>
      <c r="BK604" s="263"/>
      <c r="BL604" s="261"/>
      <c r="BM604" s="285">
        <f t="shared" si="226"/>
        <v>0</v>
      </c>
      <c r="BS604" s="3"/>
      <c r="BT604" s="3"/>
      <c r="BU604" s="3"/>
      <c r="BV604" s="3"/>
    </row>
    <row r="605" spans="1:74" ht="13.2" customHeight="1">
      <c r="A605" s="157" t="s">
        <v>10</v>
      </c>
      <c r="B605" s="168" t="s">
        <v>226</v>
      </c>
      <c r="C605" s="568"/>
      <c r="D605" s="500" t="s">
        <v>180</v>
      </c>
      <c r="E605" s="501"/>
      <c r="F605" s="503"/>
      <c r="G605" s="486" t="s">
        <v>64</v>
      </c>
      <c r="H605" s="487"/>
      <c r="I605" s="487"/>
      <c r="J605" s="24">
        <f t="shared" ref="J605:AO605" si="249">J606+J607</f>
        <v>0</v>
      </c>
      <c r="K605" s="24">
        <f t="shared" si="249"/>
        <v>0</v>
      </c>
      <c r="L605" s="24">
        <f t="shared" si="249"/>
        <v>0</v>
      </c>
      <c r="M605" s="24">
        <f t="shared" si="249"/>
        <v>0</v>
      </c>
      <c r="N605" s="24">
        <f t="shared" si="249"/>
        <v>1574</v>
      </c>
      <c r="O605" s="24">
        <f t="shared" si="249"/>
        <v>1631</v>
      </c>
      <c r="P605" s="24">
        <f t="shared" si="249"/>
        <v>1600</v>
      </c>
      <c r="Q605" s="24">
        <f t="shared" si="249"/>
        <v>689</v>
      </c>
      <c r="R605" s="24">
        <f t="shared" si="249"/>
        <v>401</v>
      </c>
      <c r="S605" s="25">
        <f t="shared" si="249"/>
        <v>188</v>
      </c>
      <c r="T605" s="24">
        <f t="shared" si="249"/>
        <v>250</v>
      </c>
      <c r="U605" s="44">
        <f t="shared" si="249"/>
        <v>136</v>
      </c>
      <c r="V605" s="24">
        <f t="shared" si="249"/>
        <v>0</v>
      </c>
      <c r="W605" s="24">
        <f t="shared" si="249"/>
        <v>0</v>
      </c>
      <c r="X605" s="27">
        <f t="shared" si="249"/>
        <v>0</v>
      </c>
      <c r="Y605" s="27">
        <f t="shared" si="249"/>
        <v>0</v>
      </c>
      <c r="Z605" s="27">
        <f t="shared" si="249"/>
        <v>0</v>
      </c>
      <c r="AA605" s="27">
        <f t="shared" si="249"/>
        <v>0</v>
      </c>
      <c r="AB605" s="27">
        <f t="shared" si="249"/>
        <v>0</v>
      </c>
      <c r="AC605" s="24">
        <f t="shared" si="249"/>
        <v>0</v>
      </c>
      <c r="AD605" s="24">
        <f t="shared" si="249"/>
        <v>0</v>
      </c>
      <c r="AE605" s="24">
        <f t="shared" si="249"/>
        <v>0</v>
      </c>
      <c r="AF605" s="24">
        <f t="shared" si="249"/>
        <v>0</v>
      </c>
      <c r="AG605" s="275">
        <f t="shared" si="249"/>
        <v>0</v>
      </c>
      <c r="AH605" s="275">
        <f t="shared" si="249"/>
        <v>0</v>
      </c>
      <c r="AI605" s="275">
        <f t="shared" si="249"/>
        <v>0</v>
      </c>
      <c r="AJ605" s="275">
        <f t="shared" si="249"/>
        <v>0</v>
      </c>
      <c r="AK605" s="275">
        <f t="shared" si="249"/>
        <v>0</v>
      </c>
      <c r="AL605" s="275">
        <f t="shared" si="249"/>
        <v>0</v>
      </c>
      <c r="AM605" s="275">
        <f t="shared" si="249"/>
        <v>0</v>
      </c>
      <c r="AN605" s="275">
        <f t="shared" si="249"/>
        <v>0</v>
      </c>
      <c r="AO605" s="275">
        <f t="shared" si="249"/>
        <v>0</v>
      </c>
      <c r="AP605" s="275">
        <f t="shared" ref="AP605:BL605" si="250">AP606+AP607</f>
        <v>0</v>
      </c>
      <c r="AQ605" s="275">
        <f t="shared" si="250"/>
        <v>0</v>
      </c>
      <c r="AR605" s="275">
        <f t="shared" si="250"/>
        <v>0</v>
      </c>
      <c r="AS605" s="275">
        <f t="shared" si="250"/>
        <v>0</v>
      </c>
      <c r="AT605" s="275">
        <f t="shared" si="250"/>
        <v>0</v>
      </c>
      <c r="AU605" s="275">
        <f t="shared" si="250"/>
        <v>0</v>
      </c>
      <c r="AV605" s="275">
        <f t="shared" si="250"/>
        <v>0</v>
      </c>
      <c r="AW605" s="275">
        <f t="shared" si="250"/>
        <v>0</v>
      </c>
      <c r="AX605" s="275">
        <f t="shared" si="250"/>
        <v>0</v>
      </c>
      <c r="AY605" s="52">
        <f t="shared" si="250"/>
        <v>0</v>
      </c>
      <c r="AZ605" s="438">
        <f t="shared" si="250"/>
        <v>0</v>
      </c>
      <c r="BA605" s="277">
        <f t="shared" si="250"/>
        <v>0</v>
      </c>
      <c r="BB605" s="278">
        <f t="shared" si="250"/>
        <v>0</v>
      </c>
      <c r="BC605" s="278">
        <f t="shared" si="250"/>
        <v>0</v>
      </c>
      <c r="BD605" s="278">
        <f t="shared" si="250"/>
        <v>0</v>
      </c>
      <c r="BE605" s="278">
        <f t="shared" si="250"/>
        <v>0</v>
      </c>
      <c r="BF605" s="278">
        <f t="shared" si="250"/>
        <v>0</v>
      </c>
      <c r="BG605" s="278">
        <f t="shared" si="250"/>
        <v>0</v>
      </c>
      <c r="BH605" s="278">
        <f t="shared" si="250"/>
        <v>0</v>
      </c>
      <c r="BI605" s="278">
        <f t="shared" si="250"/>
        <v>0</v>
      </c>
      <c r="BJ605" s="278">
        <f t="shared" si="250"/>
        <v>0</v>
      </c>
      <c r="BK605" s="278">
        <f t="shared" si="250"/>
        <v>0</v>
      </c>
      <c r="BL605" s="276">
        <f t="shared" si="250"/>
        <v>0</v>
      </c>
      <c r="BM605" s="277">
        <f t="shared" si="226"/>
        <v>6469</v>
      </c>
      <c r="BS605" s="3"/>
      <c r="BT605" s="3"/>
      <c r="BU605" s="3"/>
      <c r="BV605" s="3"/>
    </row>
    <row r="606" spans="1:74" ht="13.2" customHeight="1">
      <c r="A606" s="169" t="str">
        <f>B$605&amp;B606</f>
        <v>E19</v>
      </c>
      <c r="B606" s="159" t="str">
        <f>$B$6</f>
        <v>9</v>
      </c>
      <c r="C606" s="568"/>
      <c r="D606" s="504"/>
      <c r="E606" s="505"/>
      <c r="F606" s="506"/>
      <c r="G606" s="210"/>
      <c r="H606" s="488" t="s">
        <v>63</v>
      </c>
      <c r="I606" s="489"/>
      <c r="J606" s="17"/>
      <c r="K606" s="17"/>
      <c r="L606" s="17"/>
      <c r="M606" s="17"/>
      <c r="N606" s="17">
        <v>1574</v>
      </c>
      <c r="O606" s="17">
        <v>1631</v>
      </c>
      <c r="P606" s="17">
        <v>1600</v>
      </c>
      <c r="Q606" s="17">
        <v>689</v>
      </c>
      <c r="R606" s="17">
        <v>401</v>
      </c>
      <c r="S606" s="26">
        <v>188</v>
      </c>
      <c r="T606" s="17">
        <v>250</v>
      </c>
      <c r="U606" s="43">
        <v>136</v>
      </c>
      <c r="V606" s="17"/>
      <c r="W606" s="17"/>
      <c r="X606" s="26"/>
      <c r="Y606" s="26"/>
      <c r="Z606" s="14"/>
      <c r="AA606" s="14"/>
      <c r="AB606" s="14"/>
      <c r="AC606" s="14"/>
      <c r="AD606" s="14"/>
      <c r="AE606" s="14"/>
      <c r="AF606" s="14"/>
      <c r="AG606" s="244"/>
      <c r="AH606" s="244"/>
      <c r="AI606" s="244"/>
      <c r="AJ606" s="244"/>
      <c r="AK606" s="244"/>
      <c r="AL606" s="244"/>
      <c r="AM606" s="244"/>
      <c r="AN606" s="244"/>
      <c r="AO606" s="244"/>
      <c r="AP606" s="244"/>
      <c r="AQ606" s="244"/>
      <c r="AR606" s="244"/>
      <c r="AS606" s="244"/>
      <c r="AT606" s="244"/>
      <c r="AU606" s="244"/>
      <c r="AV606" s="244"/>
      <c r="AW606" s="244"/>
      <c r="AX606" s="245"/>
      <c r="AY606" s="436"/>
      <c r="AZ606" s="437"/>
      <c r="BA606" s="267"/>
      <c r="BB606" s="268"/>
      <c r="BC606" s="268"/>
      <c r="BD606" s="268"/>
      <c r="BE606" s="268"/>
      <c r="BF606" s="268"/>
      <c r="BG606" s="268"/>
      <c r="BH606" s="268"/>
      <c r="BI606" s="268"/>
      <c r="BJ606" s="268"/>
      <c r="BK606" s="268"/>
      <c r="BL606" s="266"/>
      <c r="BM606" s="272">
        <f t="shared" si="226"/>
        <v>6469</v>
      </c>
      <c r="BS606" s="3"/>
      <c r="BT606" s="3"/>
      <c r="BU606" s="3"/>
      <c r="BV606" s="3"/>
    </row>
    <row r="607" spans="1:74" ht="12.75" customHeight="1">
      <c r="A607" s="169"/>
      <c r="C607" s="568"/>
      <c r="D607" s="504"/>
      <c r="E607" s="505"/>
      <c r="F607" s="506"/>
      <c r="G607" s="211"/>
      <c r="H607" s="490" t="s">
        <v>62</v>
      </c>
      <c r="I607" s="491"/>
      <c r="J607" s="23">
        <f t="shared" ref="J607:AO607" si="251">SUM(J608:J616)</f>
        <v>0</v>
      </c>
      <c r="K607" s="23">
        <f t="shared" si="251"/>
        <v>0</v>
      </c>
      <c r="L607" s="23">
        <f t="shared" si="251"/>
        <v>0</v>
      </c>
      <c r="M607" s="23">
        <f t="shared" si="251"/>
        <v>0</v>
      </c>
      <c r="N607" s="23">
        <f t="shared" si="251"/>
        <v>0</v>
      </c>
      <c r="O607" s="23">
        <f t="shared" si="251"/>
        <v>0</v>
      </c>
      <c r="P607" s="23">
        <f t="shared" si="251"/>
        <v>0</v>
      </c>
      <c r="Q607" s="23">
        <f t="shared" si="251"/>
        <v>0</v>
      </c>
      <c r="R607" s="23">
        <f t="shared" si="251"/>
        <v>0</v>
      </c>
      <c r="S607" s="27">
        <f t="shared" si="251"/>
        <v>0</v>
      </c>
      <c r="T607" s="17">
        <f t="shared" si="251"/>
        <v>0</v>
      </c>
      <c r="U607" s="43">
        <f t="shared" si="251"/>
        <v>0</v>
      </c>
      <c r="V607" s="17">
        <f t="shared" si="251"/>
        <v>0</v>
      </c>
      <c r="W607" s="17">
        <f t="shared" si="251"/>
        <v>0</v>
      </c>
      <c r="X607" s="45">
        <f t="shared" si="251"/>
        <v>0</v>
      </c>
      <c r="Y607" s="45">
        <f t="shared" si="251"/>
        <v>0</v>
      </c>
      <c r="Z607" s="45">
        <f t="shared" si="251"/>
        <v>0</v>
      </c>
      <c r="AA607" s="45">
        <f t="shared" si="251"/>
        <v>0</v>
      </c>
      <c r="AB607" s="45">
        <f t="shared" si="251"/>
        <v>0</v>
      </c>
      <c r="AC607" s="45">
        <f t="shared" si="251"/>
        <v>0</v>
      </c>
      <c r="AD607" s="45">
        <f t="shared" si="251"/>
        <v>0</v>
      </c>
      <c r="AE607" s="45">
        <f t="shared" si="251"/>
        <v>0</v>
      </c>
      <c r="AF607" s="45">
        <f t="shared" si="251"/>
        <v>0</v>
      </c>
      <c r="AG607" s="279">
        <f t="shared" si="251"/>
        <v>0</v>
      </c>
      <c r="AH607" s="279">
        <f t="shared" si="251"/>
        <v>0</v>
      </c>
      <c r="AI607" s="279">
        <f t="shared" si="251"/>
        <v>0</v>
      </c>
      <c r="AJ607" s="279">
        <f t="shared" si="251"/>
        <v>0</v>
      </c>
      <c r="AK607" s="279">
        <f t="shared" si="251"/>
        <v>0</v>
      </c>
      <c r="AL607" s="279">
        <f t="shared" si="251"/>
        <v>0</v>
      </c>
      <c r="AM607" s="279">
        <f t="shared" si="251"/>
        <v>0</v>
      </c>
      <c r="AN607" s="279">
        <f t="shared" si="251"/>
        <v>0</v>
      </c>
      <c r="AO607" s="279">
        <f t="shared" si="251"/>
        <v>0</v>
      </c>
      <c r="AP607" s="279">
        <f t="shared" ref="AP607:BL607" si="252">SUM(AP608:AP616)</f>
        <v>0</v>
      </c>
      <c r="AQ607" s="279">
        <f t="shared" si="252"/>
        <v>0</v>
      </c>
      <c r="AR607" s="279">
        <f t="shared" si="252"/>
        <v>0</v>
      </c>
      <c r="AS607" s="279">
        <f t="shared" si="252"/>
        <v>0</v>
      </c>
      <c r="AT607" s="279">
        <f t="shared" si="252"/>
        <v>0</v>
      </c>
      <c r="AU607" s="279">
        <f t="shared" si="252"/>
        <v>0</v>
      </c>
      <c r="AV607" s="279">
        <f t="shared" si="252"/>
        <v>0</v>
      </c>
      <c r="AW607" s="279">
        <f t="shared" si="252"/>
        <v>0</v>
      </c>
      <c r="AX607" s="279">
        <f t="shared" si="252"/>
        <v>0</v>
      </c>
      <c r="AY607" s="26">
        <f t="shared" si="252"/>
        <v>0</v>
      </c>
      <c r="AZ607" s="439">
        <f t="shared" si="252"/>
        <v>0</v>
      </c>
      <c r="BA607" s="281">
        <f t="shared" si="252"/>
        <v>0</v>
      </c>
      <c r="BB607" s="282">
        <f t="shared" si="252"/>
        <v>0</v>
      </c>
      <c r="BC607" s="282">
        <f t="shared" si="252"/>
        <v>0</v>
      </c>
      <c r="BD607" s="282">
        <f t="shared" si="252"/>
        <v>0</v>
      </c>
      <c r="BE607" s="282">
        <f t="shared" si="252"/>
        <v>0</v>
      </c>
      <c r="BF607" s="282">
        <f t="shared" si="252"/>
        <v>0</v>
      </c>
      <c r="BG607" s="282">
        <f t="shared" si="252"/>
        <v>0</v>
      </c>
      <c r="BH607" s="282">
        <f t="shared" si="252"/>
        <v>0</v>
      </c>
      <c r="BI607" s="282">
        <f t="shared" si="252"/>
        <v>0</v>
      </c>
      <c r="BJ607" s="282">
        <f t="shared" si="252"/>
        <v>0</v>
      </c>
      <c r="BK607" s="282">
        <f t="shared" si="252"/>
        <v>0</v>
      </c>
      <c r="BL607" s="280">
        <f t="shared" si="252"/>
        <v>0</v>
      </c>
      <c r="BM607" s="281">
        <f t="shared" si="226"/>
        <v>0</v>
      </c>
      <c r="BS607" s="3"/>
      <c r="BT607" s="3"/>
      <c r="BU607" s="3"/>
      <c r="BV607" s="3"/>
    </row>
    <row r="608" spans="1:74" ht="13.2" customHeight="1">
      <c r="A608" s="169" t="str">
        <f t="shared" ref="A608:A616" si="253">B$605&amp;B608</f>
        <v>E11</v>
      </c>
      <c r="B608" s="159" t="str">
        <f>$B$8</f>
        <v>1</v>
      </c>
      <c r="C608" s="568"/>
      <c r="D608" s="504"/>
      <c r="E608" s="505"/>
      <c r="F608" s="506"/>
      <c r="G608" s="213"/>
      <c r="H608" s="210"/>
      <c r="I608" s="127" t="str">
        <f>$I$8</f>
        <v>N.AMERICA</v>
      </c>
      <c r="J608" s="20"/>
      <c r="K608" s="20"/>
      <c r="L608" s="20"/>
      <c r="M608" s="20"/>
      <c r="N608" s="20"/>
      <c r="O608" s="28"/>
      <c r="P608" s="20"/>
      <c r="Q608" s="20"/>
      <c r="R608" s="20"/>
      <c r="S608" s="20"/>
      <c r="T608" s="20"/>
      <c r="U608" s="28"/>
      <c r="V608" s="20"/>
      <c r="W608" s="20"/>
      <c r="X608" s="20"/>
      <c r="Y608" s="20"/>
      <c r="Z608" s="21"/>
      <c r="AA608" s="21"/>
      <c r="AB608" s="21"/>
      <c r="AC608" s="21"/>
      <c r="AD608" s="21"/>
      <c r="AE608" s="21"/>
      <c r="AF608" s="21"/>
      <c r="AG608" s="248"/>
      <c r="AH608" s="248"/>
      <c r="AI608" s="248"/>
      <c r="AJ608" s="248"/>
      <c r="AK608" s="248"/>
      <c r="AL608" s="248"/>
      <c r="AM608" s="248"/>
      <c r="AN608" s="248"/>
      <c r="AO608" s="248"/>
      <c r="AP608" s="248"/>
      <c r="AQ608" s="248"/>
      <c r="AR608" s="248"/>
      <c r="AS608" s="248"/>
      <c r="AT608" s="248"/>
      <c r="AU608" s="248"/>
      <c r="AV608" s="248"/>
      <c r="AW608" s="248"/>
      <c r="AX608" s="248"/>
      <c r="AY608" s="430"/>
      <c r="AZ608" s="431"/>
      <c r="BA608" s="250"/>
      <c r="BB608" s="251"/>
      <c r="BC608" s="251"/>
      <c r="BD608" s="251"/>
      <c r="BE608" s="251"/>
      <c r="BF608" s="251"/>
      <c r="BG608" s="251"/>
      <c r="BH608" s="251"/>
      <c r="BI608" s="251"/>
      <c r="BJ608" s="251"/>
      <c r="BK608" s="251"/>
      <c r="BL608" s="249"/>
      <c r="BM608" s="283">
        <f t="shared" si="226"/>
        <v>0</v>
      </c>
      <c r="BS608" s="3"/>
      <c r="BT608" s="3"/>
      <c r="BU608" s="3"/>
      <c r="BV608" s="3"/>
    </row>
    <row r="609" spans="1:74" ht="13.2" customHeight="1">
      <c r="A609" s="169" t="str">
        <f t="shared" si="253"/>
        <v>E12</v>
      </c>
      <c r="B609" s="159" t="str">
        <f>$B$9</f>
        <v>2</v>
      </c>
      <c r="C609" s="568"/>
      <c r="D609" s="504"/>
      <c r="E609" s="505"/>
      <c r="F609" s="506"/>
      <c r="G609" s="213"/>
      <c r="H609" s="210"/>
      <c r="I609" s="122" t="str">
        <f>$I$9</f>
        <v>CS.AMERICA</v>
      </c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3"/>
      <c r="AA609" s="93"/>
      <c r="AB609" s="93"/>
      <c r="AC609" s="93"/>
      <c r="AD609" s="93"/>
      <c r="AE609" s="93"/>
      <c r="AF609" s="93"/>
      <c r="AG609" s="253"/>
      <c r="AH609" s="253"/>
      <c r="AI609" s="253"/>
      <c r="AJ609" s="253"/>
      <c r="AK609" s="253"/>
      <c r="AL609" s="253"/>
      <c r="AM609" s="253"/>
      <c r="AN609" s="253"/>
      <c r="AO609" s="253"/>
      <c r="AP609" s="253"/>
      <c r="AQ609" s="253"/>
      <c r="AR609" s="253"/>
      <c r="AS609" s="253"/>
      <c r="AT609" s="253"/>
      <c r="AU609" s="253"/>
      <c r="AV609" s="253"/>
      <c r="AW609" s="253"/>
      <c r="AX609" s="253"/>
      <c r="AY609" s="432"/>
      <c r="AZ609" s="433"/>
      <c r="BA609" s="255"/>
      <c r="BB609" s="256"/>
      <c r="BC609" s="256"/>
      <c r="BD609" s="256"/>
      <c r="BE609" s="256"/>
      <c r="BF609" s="256"/>
      <c r="BG609" s="256"/>
      <c r="BH609" s="256"/>
      <c r="BI609" s="256"/>
      <c r="BJ609" s="256"/>
      <c r="BK609" s="256"/>
      <c r="BL609" s="254"/>
      <c r="BM609" s="284">
        <f t="shared" si="226"/>
        <v>0</v>
      </c>
      <c r="BS609" s="3"/>
      <c r="BT609" s="3"/>
      <c r="BU609" s="3"/>
      <c r="BV609" s="3"/>
    </row>
    <row r="610" spans="1:74" ht="13.2" customHeight="1">
      <c r="A610" s="169" t="str">
        <f t="shared" si="253"/>
        <v>E13</v>
      </c>
      <c r="B610" s="159" t="str">
        <f>$B$10</f>
        <v>3</v>
      </c>
      <c r="C610" s="568"/>
      <c r="D610" s="504"/>
      <c r="E610" s="505"/>
      <c r="F610" s="506"/>
      <c r="G610" s="205"/>
      <c r="H610" s="498"/>
      <c r="I610" s="122" t="str">
        <f>$I$10</f>
        <v>Europe</v>
      </c>
      <c r="J610" s="92"/>
      <c r="K610" s="92"/>
      <c r="L610" s="92"/>
      <c r="M610" s="92"/>
      <c r="N610" s="92"/>
      <c r="O610" s="94"/>
      <c r="P610" s="92"/>
      <c r="Q610" s="92"/>
      <c r="R610" s="92"/>
      <c r="S610" s="92"/>
      <c r="T610" s="92"/>
      <c r="U610" s="94"/>
      <c r="V610" s="92"/>
      <c r="W610" s="92"/>
      <c r="X610" s="92"/>
      <c r="Y610" s="92"/>
      <c r="Z610" s="93"/>
      <c r="AA610" s="93"/>
      <c r="AB610" s="93"/>
      <c r="AC610" s="93"/>
      <c r="AD610" s="93"/>
      <c r="AE610" s="93"/>
      <c r="AF610" s="93"/>
      <c r="AG610" s="253"/>
      <c r="AH610" s="253"/>
      <c r="AI610" s="253"/>
      <c r="AJ610" s="253"/>
      <c r="AK610" s="253"/>
      <c r="AL610" s="253"/>
      <c r="AM610" s="253"/>
      <c r="AN610" s="253"/>
      <c r="AO610" s="253"/>
      <c r="AP610" s="253"/>
      <c r="AQ610" s="253"/>
      <c r="AR610" s="253"/>
      <c r="AS610" s="253"/>
      <c r="AT610" s="253"/>
      <c r="AU610" s="253"/>
      <c r="AV610" s="253"/>
      <c r="AW610" s="253"/>
      <c r="AX610" s="253"/>
      <c r="AY610" s="432"/>
      <c r="AZ610" s="433"/>
      <c r="BA610" s="255"/>
      <c r="BB610" s="256"/>
      <c r="BC610" s="256"/>
      <c r="BD610" s="256"/>
      <c r="BE610" s="256"/>
      <c r="BF610" s="256"/>
      <c r="BG610" s="256"/>
      <c r="BH610" s="256"/>
      <c r="BI610" s="256"/>
      <c r="BJ610" s="256"/>
      <c r="BK610" s="256"/>
      <c r="BL610" s="254"/>
      <c r="BM610" s="284">
        <f t="shared" si="226"/>
        <v>0</v>
      </c>
      <c r="BS610" s="3"/>
      <c r="BT610" s="3"/>
      <c r="BU610" s="3"/>
      <c r="BV610" s="3"/>
    </row>
    <row r="611" spans="1:74" ht="13.2" customHeight="1">
      <c r="A611" s="169" t="str">
        <f t="shared" si="253"/>
        <v>E14</v>
      </c>
      <c r="B611" s="159" t="str">
        <f>$B$11</f>
        <v>4</v>
      </c>
      <c r="C611" s="568"/>
      <c r="D611" s="504"/>
      <c r="E611" s="505"/>
      <c r="F611" s="506"/>
      <c r="G611" s="211"/>
      <c r="H611" s="498"/>
      <c r="I611" s="122" t="str">
        <f>$I$11</f>
        <v>ASIA</v>
      </c>
      <c r="J611" s="92"/>
      <c r="K611" s="92"/>
      <c r="L611" s="92"/>
      <c r="M611" s="92"/>
      <c r="N611" s="92"/>
      <c r="O611" s="94"/>
      <c r="P611" s="92"/>
      <c r="Q611" s="92"/>
      <c r="R611" s="92"/>
      <c r="S611" s="92"/>
      <c r="T611" s="92"/>
      <c r="U611" s="94"/>
      <c r="V611" s="92"/>
      <c r="W611" s="92"/>
      <c r="X611" s="92"/>
      <c r="Y611" s="92"/>
      <c r="Z611" s="93"/>
      <c r="AA611" s="92"/>
      <c r="AB611" s="93"/>
      <c r="AC611" s="92"/>
      <c r="AD611" s="92"/>
      <c r="AE611" s="92"/>
      <c r="AF611" s="92"/>
      <c r="AG611" s="258"/>
      <c r="AH611" s="258"/>
      <c r="AI611" s="258"/>
      <c r="AJ611" s="258"/>
      <c r="AK611" s="258"/>
      <c r="AL611" s="258"/>
      <c r="AM611" s="258"/>
      <c r="AN611" s="258"/>
      <c r="AO611" s="258"/>
      <c r="AP611" s="258"/>
      <c r="AQ611" s="258"/>
      <c r="AR611" s="258"/>
      <c r="AS611" s="258"/>
      <c r="AT611" s="258"/>
      <c r="AU611" s="258"/>
      <c r="AV611" s="258"/>
      <c r="AW611" s="258"/>
      <c r="AX611" s="258"/>
      <c r="AY611" s="432"/>
      <c r="AZ611" s="433"/>
      <c r="BA611" s="255"/>
      <c r="BB611" s="256"/>
      <c r="BC611" s="256"/>
      <c r="BD611" s="256"/>
      <c r="BE611" s="256"/>
      <c r="BF611" s="256"/>
      <c r="BG611" s="256"/>
      <c r="BH611" s="256"/>
      <c r="BI611" s="256"/>
      <c r="BJ611" s="256"/>
      <c r="BK611" s="256"/>
      <c r="BL611" s="254"/>
      <c r="BM611" s="284">
        <f t="shared" si="226"/>
        <v>0</v>
      </c>
      <c r="BS611" s="3"/>
      <c r="BT611" s="3"/>
      <c r="BU611" s="3"/>
      <c r="BV611" s="3"/>
    </row>
    <row r="612" spans="1:74" ht="12.75" customHeight="1">
      <c r="A612" s="169" t="str">
        <f t="shared" si="253"/>
        <v>E1C</v>
      </c>
      <c r="B612" s="159" t="s">
        <v>204</v>
      </c>
      <c r="C612" s="568"/>
      <c r="D612" s="504"/>
      <c r="E612" s="505"/>
      <c r="F612" s="506"/>
      <c r="G612" s="211"/>
      <c r="H612" s="498"/>
      <c r="I612" s="122" t="s">
        <v>205</v>
      </c>
      <c r="J612" s="92"/>
      <c r="K612" s="92"/>
      <c r="L612" s="92"/>
      <c r="M612" s="92"/>
      <c r="N612" s="92"/>
      <c r="O612" s="94"/>
      <c r="P612" s="92"/>
      <c r="Q612" s="92"/>
      <c r="R612" s="92"/>
      <c r="S612" s="92"/>
      <c r="T612" s="92"/>
      <c r="U612" s="94"/>
      <c r="V612" s="92"/>
      <c r="W612" s="92"/>
      <c r="X612" s="92"/>
      <c r="Y612" s="92"/>
      <c r="Z612" s="93"/>
      <c r="AA612" s="92"/>
      <c r="AB612" s="93"/>
      <c r="AC612" s="92"/>
      <c r="AD612" s="92"/>
      <c r="AE612" s="92"/>
      <c r="AF612" s="92"/>
      <c r="AG612" s="258"/>
      <c r="AH612" s="258"/>
      <c r="AI612" s="258"/>
      <c r="AJ612" s="258"/>
      <c r="AK612" s="258"/>
      <c r="AL612" s="258"/>
      <c r="AM612" s="258"/>
      <c r="AN612" s="258"/>
      <c r="AO612" s="258"/>
      <c r="AP612" s="258"/>
      <c r="AQ612" s="258"/>
      <c r="AR612" s="258"/>
      <c r="AS612" s="258"/>
      <c r="AT612" s="258"/>
      <c r="AU612" s="258"/>
      <c r="AV612" s="258"/>
      <c r="AW612" s="258"/>
      <c r="AX612" s="258"/>
      <c r="AY612" s="432"/>
      <c r="AZ612" s="433"/>
      <c r="BA612" s="255"/>
      <c r="BB612" s="256"/>
      <c r="BC612" s="256"/>
      <c r="BD612" s="256"/>
      <c r="BE612" s="256"/>
      <c r="BF612" s="256"/>
      <c r="BG612" s="256"/>
      <c r="BH612" s="256"/>
      <c r="BI612" s="256"/>
      <c r="BJ612" s="256"/>
      <c r="BK612" s="256"/>
      <c r="BL612" s="254"/>
      <c r="BM612" s="255">
        <f>SUM(J612:AX612)</f>
        <v>0</v>
      </c>
      <c r="BS612" s="3"/>
      <c r="BT612" s="3"/>
      <c r="BU612" s="3"/>
      <c r="BV612" s="3"/>
    </row>
    <row r="613" spans="1:74" ht="13.2" customHeight="1">
      <c r="A613" s="169" t="str">
        <f t="shared" si="253"/>
        <v>E15</v>
      </c>
      <c r="B613" s="159" t="str">
        <f>$B$13</f>
        <v>5</v>
      </c>
      <c r="C613" s="568"/>
      <c r="D613" s="504"/>
      <c r="E613" s="505"/>
      <c r="F613" s="506"/>
      <c r="G613" s="213"/>
      <c r="H613" s="498"/>
      <c r="I613" s="122" t="str">
        <f>$I$13</f>
        <v>OCE</v>
      </c>
      <c r="J613" s="92"/>
      <c r="K613" s="92"/>
      <c r="L613" s="92"/>
      <c r="M613" s="92"/>
      <c r="N613" s="92"/>
      <c r="O613" s="94"/>
      <c r="P613" s="92"/>
      <c r="Q613" s="92"/>
      <c r="R613" s="92"/>
      <c r="S613" s="92"/>
      <c r="T613" s="92"/>
      <c r="U613" s="94"/>
      <c r="V613" s="92"/>
      <c r="W613" s="92"/>
      <c r="X613" s="92"/>
      <c r="Y613" s="92"/>
      <c r="Z613" s="93"/>
      <c r="AA613" s="92"/>
      <c r="AB613" s="93"/>
      <c r="AC613" s="92"/>
      <c r="AD613" s="92"/>
      <c r="AE613" s="92"/>
      <c r="AF613" s="92"/>
      <c r="AG613" s="258"/>
      <c r="AH613" s="258"/>
      <c r="AI613" s="258"/>
      <c r="AJ613" s="258"/>
      <c r="AK613" s="258"/>
      <c r="AL613" s="258"/>
      <c r="AM613" s="258"/>
      <c r="AN613" s="258"/>
      <c r="AO613" s="258"/>
      <c r="AP613" s="258"/>
      <c r="AQ613" s="258"/>
      <c r="AR613" s="258"/>
      <c r="AS613" s="258"/>
      <c r="AT613" s="258"/>
      <c r="AU613" s="258"/>
      <c r="AV613" s="258"/>
      <c r="AW613" s="258"/>
      <c r="AX613" s="258"/>
      <c r="AY613" s="432"/>
      <c r="AZ613" s="433"/>
      <c r="BA613" s="255"/>
      <c r="BB613" s="256"/>
      <c r="BC613" s="256"/>
      <c r="BD613" s="256"/>
      <c r="BE613" s="256"/>
      <c r="BF613" s="256"/>
      <c r="BG613" s="256"/>
      <c r="BH613" s="256"/>
      <c r="BI613" s="256"/>
      <c r="BJ613" s="256"/>
      <c r="BK613" s="256"/>
      <c r="BL613" s="254"/>
      <c r="BM613" s="284">
        <f t="shared" si="226"/>
        <v>0</v>
      </c>
      <c r="BS613" s="3"/>
      <c r="BT613" s="3"/>
      <c r="BU613" s="3"/>
      <c r="BV613" s="3"/>
    </row>
    <row r="614" spans="1:74" ht="12.75" customHeight="1">
      <c r="A614" s="169" t="str">
        <f t="shared" si="253"/>
        <v>E16</v>
      </c>
      <c r="B614" s="159" t="str">
        <f>$B$14</f>
        <v>6</v>
      </c>
      <c r="C614" s="568"/>
      <c r="D614" s="504"/>
      <c r="E614" s="505"/>
      <c r="F614" s="506"/>
      <c r="G614" s="213"/>
      <c r="H614" s="498"/>
      <c r="I614" s="122" t="str">
        <f>$I$14</f>
        <v>MIDDLE EAS</v>
      </c>
      <c r="J614" s="92"/>
      <c r="K614" s="92"/>
      <c r="L614" s="92"/>
      <c r="M614" s="92"/>
      <c r="N614" s="92"/>
      <c r="O614" s="94"/>
      <c r="P614" s="92"/>
      <c r="Q614" s="92"/>
      <c r="R614" s="92"/>
      <c r="S614" s="92"/>
      <c r="T614" s="92"/>
      <c r="U614" s="94"/>
      <c r="V614" s="92"/>
      <c r="W614" s="92"/>
      <c r="X614" s="92"/>
      <c r="Y614" s="92"/>
      <c r="Z614" s="93"/>
      <c r="AA614" s="92"/>
      <c r="AB614" s="93"/>
      <c r="AC614" s="92"/>
      <c r="AD614" s="92"/>
      <c r="AE614" s="92"/>
      <c r="AF614" s="92"/>
      <c r="AG614" s="258"/>
      <c r="AH614" s="258"/>
      <c r="AI614" s="258"/>
      <c r="AJ614" s="258"/>
      <c r="AK614" s="258"/>
      <c r="AL614" s="258"/>
      <c r="AM614" s="258"/>
      <c r="AN614" s="258"/>
      <c r="AO614" s="258"/>
      <c r="AP614" s="258"/>
      <c r="AQ614" s="258"/>
      <c r="AR614" s="258"/>
      <c r="AS614" s="258"/>
      <c r="AT614" s="258"/>
      <c r="AU614" s="258"/>
      <c r="AV614" s="258"/>
      <c r="AW614" s="258"/>
      <c r="AX614" s="258"/>
      <c r="AY614" s="432"/>
      <c r="AZ614" s="433"/>
      <c r="BA614" s="255"/>
      <c r="BB614" s="256"/>
      <c r="BC614" s="256"/>
      <c r="BD614" s="256"/>
      <c r="BE614" s="256"/>
      <c r="BF614" s="256"/>
      <c r="BG614" s="256"/>
      <c r="BH614" s="256"/>
      <c r="BI614" s="256"/>
      <c r="BJ614" s="256"/>
      <c r="BK614" s="256"/>
      <c r="BL614" s="254"/>
      <c r="BM614" s="284">
        <f t="shared" si="226"/>
        <v>0</v>
      </c>
      <c r="BS614" s="3"/>
      <c r="BT614" s="3"/>
      <c r="BU614" s="3"/>
      <c r="BV614" s="3"/>
    </row>
    <row r="615" spans="1:74" ht="12.75" customHeight="1">
      <c r="A615" s="169" t="str">
        <f t="shared" si="253"/>
        <v>E17</v>
      </c>
      <c r="B615" s="159" t="str">
        <f>$B$15</f>
        <v>7</v>
      </c>
      <c r="C615" s="568"/>
      <c r="D615" s="504"/>
      <c r="E615" s="505"/>
      <c r="F615" s="506"/>
      <c r="G615" s="213"/>
      <c r="H615" s="498"/>
      <c r="I615" s="122" t="str">
        <f>$I$15</f>
        <v xml:space="preserve">AFRICA   </v>
      </c>
      <c r="J615" s="92"/>
      <c r="K615" s="92"/>
      <c r="L615" s="92"/>
      <c r="M615" s="92"/>
      <c r="N615" s="92"/>
      <c r="O615" s="94"/>
      <c r="P615" s="92"/>
      <c r="Q615" s="92"/>
      <c r="R615" s="92"/>
      <c r="S615" s="92"/>
      <c r="T615" s="92"/>
      <c r="U615" s="94"/>
      <c r="V615" s="92"/>
      <c r="W615" s="92"/>
      <c r="X615" s="92"/>
      <c r="Y615" s="92"/>
      <c r="Z615" s="93"/>
      <c r="AA615" s="92"/>
      <c r="AB615" s="93"/>
      <c r="AC615" s="92"/>
      <c r="AD615" s="92"/>
      <c r="AE615" s="92"/>
      <c r="AF615" s="92"/>
      <c r="AG615" s="258"/>
      <c r="AH615" s="258"/>
      <c r="AI615" s="258"/>
      <c r="AJ615" s="258"/>
      <c r="AK615" s="258"/>
      <c r="AL615" s="258"/>
      <c r="AM615" s="258"/>
      <c r="AN615" s="258"/>
      <c r="AO615" s="258"/>
      <c r="AP615" s="258"/>
      <c r="AQ615" s="258"/>
      <c r="AR615" s="258"/>
      <c r="AS615" s="258"/>
      <c r="AT615" s="258"/>
      <c r="AU615" s="258"/>
      <c r="AV615" s="258"/>
      <c r="AW615" s="258"/>
      <c r="AX615" s="258"/>
      <c r="AY615" s="432"/>
      <c r="AZ615" s="433"/>
      <c r="BA615" s="255"/>
      <c r="BB615" s="256"/>
      <c r="BC615" s="256"/>
      <c r="BD615" s="256"/>
      <c r="BE615" s="256"/>
      <c r="BF615" s="256"/>
      <c r="BG615" s="256"/>
      <c r="BH615" s="256"/>
      <c r="BI615" s="256"/>
      <c r="BJ615" s="256"/>
      <c r="BK615" s="256"/>
      <c r="BL615" s="254"/>
      <c r="BM615" s="284">
        <f t="shared" si="226"/>
        <v>0</v>
      </c>
      <c r="BS615" s="3"/>
      <c r="BT615" s="3"/>
      <c r="BU615" s="3"/>
      <c r="BV615" s="3"/>
    </row>
    <row r="616" spans="1:74" ht="13.2" customHeight="1" thickBot="1">
      <c r="A616" s="169" t="str">
        <f t="shared" si="253"/>
        <v>E1Z</v>
      </c>
      <c r="B616" s="159" t="str">
        <f>$B$16</f>
        <v>Z</v>
      </c>
      <c r="C616" s="568"/>
      <c r="D616" s="504"/>
      <c r="E616" s="505"/>
      <c r="F616" s="506"/>
      <c r="G616" s="208"/>
      <c r="H616" s="499"/>
      <c r="I616" s="128" t="str">
        <f>$I$16</f>
        <v>Others</v>
      </c>
      <c r="J616" s="90"/>
      <c r="K616" s="90"/>
      <c r="L616" s="90"/>
      <c r="M616" s="90"/>
      <c r="N616" s="90"/>
      <c r="O616" s="102"/>
      <c r="P616" s="90"/>
      <c r="Q616" s="90"/>
      <c r="R616" s="90"/>
      <c r="S616" s="90"/>
      <c r="T616" s="90"/>
      <c r="U616" s="102"/>
      <c r="V616" s="90"/>
      <c r="W616" s="90"/>
      <c r="X616" s="90"/>
      <c r="Y616" s="90"/>
      <c r="Z616" s="91"/>
      <c r="AA616" s="90"/>
      <c r="AB616" s="91"/>
      <c r="AC616" s="90"/>
      <c r="AD616" s="90"/>
      <c r="AE616" s="90"/>
      <c r="AF616" s="90"/>
      <c r="AG616" s="259"/>
      <c r="AH616" s="259"/>
      <c r="AI616" s="259"/>
      <c r="AJ616" s="259"/>
      <c r="AK616" s="259"/>
      <c r="AL616" s="259"/>
      <c r="AM616" s="259"/>
      <c r="AN616" s="259"/>
      <c r="AO616" s="259"/>
      <c r="AP616" s="259"/>
      <c r="AQ616" s="259"/>
      <c r="AR616" s="259"/>
      <c r="AS616" s="259"/>
      <c r="AT616" s="259"/>
      <c r="AU616" s="259"/>
      <c r="AV616" s="259"/>
      <c r="AW616" s="259"/>
      <c r="AX616" s="259"/>
      <c r="AY616" s="434"/>
      <c r="AZ616" s="435"/>
      <c r="BA616" s="262"/>
      <c r="BB616" s="263"/>
      <c r="BC616" s="263"/>
      <c r="BD616" s="263"/>
      <c r="BE616" s="263"/>
      <c r="BF616" s="263"/>
      <c r="BG616" s="263"/>
      <c r="BH616" s="263"/>
      <c r="BI616" s="263"/>
      <c r="BJ616" s="263"/>
      <c r="BK616" s="263"/>
      <c r="BL616" s="261"/>
      <c r="BM616" s="285">
        <f t="shared" si="226"/>
        <v>0</v>
      </c>
      <c r="BS616" s="3"/>
      <c r="BT616" s="3"/>
      <c r="BU616" s="3"/>
      <c r="BV616" s="3"/>
    </row>
    <row r="617" spans="1:74" ht="13.2" customHeight="1">
      <c r="A617" s="157" t="s">
        <v>10</v>
      </c>
      <c r="B617" s="168" t="s">
        <v>238</v>
      </c>
      <c r="C617" s="568"/>
      <c r="D617" s="500" t="s">
        <v>94</v>
      </c>
      <c r="E617" s="501"/>
      <c r="F617" s="503"/>
      <c r="G617" s="486" t="s">
        <v>64</v>
      </c>
      <c r="H617" s="487"/>
      <c r="I617" s="487"/>
      <c r="J617" s="24">
        <f t="shared" ref="J617:AO617" si="254">J618+J619</f>
        <v>0</v>
      </c>
      <c r="K617" s="24">
        <f t="shared" si="254"/>
        <v>0</v>
      </c>
      <c r="L617" s="24">
        <f t="shared" si="254"/>
        <v>0</v>
      </c>
      <c r="M617" s="24">
        <f t="shared" si="254"/>
        <v>0</v>
      </c>
      <c r="N617" s="24">
        <f t="shared" si="254"/>
        <v>0</v>
      </c>
      <c r="O617" s="24">
        <f t="shared" si="254"/>
        <v>0</v>
      </c>
      <c r="P617" s="24">
        <f t="shared" si="254"/>
        <v>0</v>
      </c>
      <c r="Q617" s="24">
        <f t="shared" si="254"/>
        <v>0</v>
      </c>
      <c r="R617" s="24">
        <f t="shared" si="254"/>
        <v>0</v>
      </c>
      <c r="S617" s="25">
        <f t="shared" si="254"/>
        <v>0</v>
      </c>
      <c r="T617" s="24">
        <f t="shared" si="254"/>
        <v>0</v>
      </c>
      <c r="U617" s="44">
        <f t="shared" si="254"/>
        <v>0</v>
      </c>
      <c r="V617" s="24">
        <f t="shared" si="254"/>
        <v>3817</v>
      </c>
      <c r="W617" s="24">
        <f t="shared" si="254"/>
        <v>33447</v>
      </c>
      <c r="X617" s="27">
        <f t="shared" si="254"/>
        <v>12755</v>
      </c>
      <c r="Y617" s="27">
        <f t="shared" si="254"/>
        <v>8544</v>
      </c>
      <c r="Z617" s="27">
        <f t="shared" si="254"/>
        <v>12528</v>
      </c>
      <c r="AA617" s="27">
        <f t="shared" si="254"/>
        <v>16198</v>
      </c>
      <c r="AB617" s="27">
        <f t="shared" si="254"/>
        <v>8254</v>
      </c>
      <c r="AC617" s="24">
        <f t="shared" si="254"/>
        <v>4617</v>
      </c>
      <c r="AD617" s="24">
        <f t="shared" si="254"/>
        <v>1979</v>
      </c>
      <c r="AE617" s="24">
        <f t="shared" si="254"/>
        <v>159</v>
      </c>
      <c r="AF617" s="24">
        <f t="shared" si="254"/>
        <v>2</v>
      </c>
      <c r="AG617" s="275">
        <f t="shared" si="254"/>
        <v>0</v>
      </c>
      <c r="AH617" s="275">
        <f t="shared" si="254"/>
        <v>0</v>
      </c>
      <c r="AI617" s="275">
        <f t="shared" si="254"/>
        <v>0</v>
      </c>
      <c r="AJ617" s="275">
        <f t="shared" si="254"/>
        <v>0</v>
      </c>
      <c r="AK617" s="275">
        <f t="shared" si="254"/>
        <v>0</v>
      </c>
      <c r="AL617" s="275">
        <f t="shared" si="254"/>
        <v>0</v>
      </c>
      <c r="AM617" s="275">
        <f t="shared" si="254"/>
        <v>0</v>
      </c>
      <c r="AN617" s="275">
        <f t="shared" si="254"/>
        <v>0</v>
      </c>
      <c r="AO617" s="275">
        <f t="shared" si="254"/>
        <v>0</v>
      </c>
      <c r="AP617" s="275">
        <f t="shared" ref="AP617:BL617" si="255">AP618+AP619</f>
        <v>0</v>
      </c>
      <c r="AQ617" s="275">
        <f t="shared" si="255"/>
        <v>0</v>
      </c>
      <c r="AR617" s="275">
        <f t="shared" si="255"/>
        <v>0</v>
      </c>
      <c r="AS617" s="275">
        <f t="shared" si="255"/>
        <v>0</v>
      </c>
      <c r="AT617" s="275">
        <f t="shared" si="255"/>
        <v>0</v>
      </c>
      <c r="AU617" s="275">
        <f t="shared" si="255"/>
        <v>0</v>
      </c>
      <c r="AV617" s="275">
        <f t="shared" si="255"/>
        <v>0</v>
      </c>
      <c r="AW617" s="275">
        <f t="shared" si="255"/>
        <v>0</v>
      </c>
      <c r="AX617" s="275">
        <f t="shared" si="255"/>
        <v>0</v>
      </c>
      <c r="AY617" s="52">
        <f t="shared" si="255"/>
        <v>0</v>
      </c>
      <c r="AZ617" s="438">
        <f t="shared" si="255"/>
        <v>0</v>
      </c>
      <c r="BA617" s="277">
        <f t="shared" si="255"/>
        <v>0</v>
      </c>
      <c r="BB617" s="278">
        <f t="shared" si="255"/>
        <v>0</v>
      </c>
      <c r="BC617" s="278">
        <f t="shared" si="255"/>
        <v>0</v>
      </c>
      <c r="BD617" s="278">
        <f t="shared" si="255"/>
        <v>0</v>
      </c>
      <c r="BE617" s="278">
        <f t="shared" si="255"/>
        <v>0</v>
      </c>
      <c r="BF617" s="278">
        <f t="shared" si="255"/>
        <v>0</v>
      </c>
      <c r="BG617" s="278">
        <f t="shared" si="255"/>
        <v>0</v>
      </c>
      <c r="BH617" s="278">
        <f t="shared" si="255"/>
        <v>0</v>
      </c>
      <c r="BI617" s="278">
        <f t="shared" si="255"/>
        <v>0</v>
      </c>
      <c r="BJ617" s="278">
        <f t="shared" si="255"/>
        <v>0</v>
      </c>
      <c r="BK617" s="278">
        <f t="shared" si="255"/>
        <v>0</v>
      </c>
      <c r="BL617" s="276">
        <f t="shared" si="255"/>
        <v>0</v>
      </c>
      <c r="BM617" s="277">
        <f t="shared" si="226"/>
        <v>102300</v>
      </c>
      <c r="BS617" s="3"/>
      <c r="BT617" s="3"/>
      <c r="BU617" s="3"/>
      <c r="BV617" s="3"/>
    </row>
    <row r="618" spans="1:74" ht="13.2" customHeight="1">
      <c r="A618" s="169" t="str">
        <f>B$617&amp;B618</f>
        <v>E19</v>
      </c>
      <c r="B618" s="159" t="str">
        <f>$B$6</f>
        <v>9</v>
      </c>
      <c r="C618" s="568"/>
      <c r="D618" s="504"/>
      <c r="E618" s="505"/>
      <c r="F618" s="506"/>
      <c r="G618" s="210"/>
      <c r="H618" s="488" t="s">
        <v>63</v>
      </c>
      <c r="I618" s="489"/>
      <c r="J618" s="17"/>
      <c r="K618" s="17"/>
      <c r="L618" s="17"/>
      <c r="M618" s="17"/>
      <c r="N618" s="17"/>
      <c r="O618" s="17"/>
      <c r="P618" s="17"/>
      <c r="Q618" s="17"/>
      <c r="R618" s="17"/>
      <c r="S618" s="26"/>
      <c r="T618" s="17"/>
      <c r="U618" s="43"/>
      <c r="V618" s="17">
        <v>3817</v>
      </c>
      <c r="W618" s="17">
        <v>33447</v>
      </c>
      <c r="X618" s="26">
        <v>12755</v>
      </c>
      <c r="Y618" s="26">
        <f>8544</f>
        <v>8544</v>
      </c>
      <c r="Z618" s="14">
        <v>12528</v>
      </c>
      <c r="AA618" s="14">
        <v>16198</v>
      </c>
      <c r="AB618" s="14">
        <v>8254</v>
      </c>
      <c r="AC618" s="14">
        <v>4617</v>
      </c>
      <c r="AD618" s="14">
        <v>1979</v>
      </c>
      <c r="AE618" s="14">
        <v>159</v>
      </c>
      <c r="AF618" s="14">
        <v>2</v>
      </c>
      <c r="AG618" s="244"/>
      <c r="AH618" s="244"/>
      <c r="AI618" s="244"/>
      <c r="AJ618" s="244"/>
      <c r="AK618" s="244"/>
      <c r="AL618" s="244"/>
      <c r="AM618" s="244"/>
      <c r="AN618" s="244"/>
      <c r="AO618" s="244"/>
      <c r="AP618" s="244"/>
      <c r="AQ618" s="244"/>
      <c r="AR618" s="244"/>
      <c r="AS618" s="244"/>
      <c r="AT618" s="244"/>
      <c r="AU618" s="244"/>
      <c r="AV618" s="244"/>
      <c r="AW618" s="244"/>
      <c r="AX618" s="245"/>
      <c r="AY618" s="436"/>
      <c r="AZ618" s="437"/>
      <c r="BA618" s="267"/>
      <c r="BB618" s="268"/>
      <c r="BC618" s="268"/>
      <c r="BD618" s="268"/>
      <c r="BE618" s="268"/>
      <c r="BF618" s="268"/>
      <c r="BG618" s="268"/>
      <c r="BH618" s="268"/>
      <c r="BI618" s="268"/>
      <c r="BJ618" s="268"/>
      <c r="BK618" s="268"/>
      <c r="BL618" s="266"/>
      <c r="BM618" s="272">
        <f t="shared" si="226"/>
        <v>102300</v>
      </c>
      <c r="BS618" s="3"/>
      <c r="BT618" s="3"/>
      <c r="BU618" s="3"/>
      <c r="BV618" s="3"/>
    </row>
    <row r="619" spans="1:74" ht="12.75" customHeight="1">
      <c r="A619" s="169"/>
      <c r="C619" s="568"/>
      <c r="D619" s="504"/>
      <c r="E619" s="505"/>
      <c r="F619" s="506"/>
      <c r="G619" s="211"/>
      <c r="H619" s="490" t="s">
        <v>62</v>
      </c>
      <c r="I619" s="491"/>
      <c r="J619" s="23">
        <f t="shared" ref="J619:AO619" si="256">SUM(J620:J628)</f>
        <v>0</v>
      </c>
      <c r="K619" s="23">
        <f t="shared" si="256"/>
        <v>0</v>
      </c>
      <c r="L619" s="23">
        <f t="shared" si="256"/>
        <v>0</v>
      </c>
      <c r="M619" s="23">
        <f t="shared" si="256"/>
        <v>0</v>
      </c>
      <c r="N619" s="23">
        <f t="shared" si="256"/>
        <v>0</v>
      </c>
      <c r="O619" s="23">
        <f t="shared" si="256"/>
        <v>0</v>
      </c>
      <c r="P619" s="23">
        <f t="shared" si="256"/>
        <v>0</v>
      </c>
      <c r="Q619" s="23">
        <f t="shared" si="256"/>
        <v>0</v>
      </c>
      <c r="R619" s="23">
        <f t="shared" si="256"/>
        <v>0</v>
      </c>
      <c r="S619" s="27">
        <f t="shared" si="256"/>
        <v>0</v>
      </c>
      <c r="T619" s="17">
        <f t="shared" si="256"/>
        <v>0</v>
      </c>
      <c r="U619" s="43">
        <f t="shared" si="256"/>
        <v>0</v>
      </c>
      <c r="V619" s="17">
        <f t="shared" si="256"/>
        <v>0</v>
      </c>
      <c r="W619" s="17">
        <f t="shared" si="256"/>
        <v>0</v>
      </c>
      <c r="X619" s="45">
        <f t="shared" si="256"/>
        <v>0</v>
      </c>
      <c r="Y619" s="45">
        <f t="shared" si="256"/>
        <v>0</v>
      </c>
      <c r="Z619" s="45">
        <f t="shared" si="256"/>
        <v>0</v>
      </c>
      <c r="AA619" s="45">
        <f t="shared" si="256"/>
        <v>0</v>
      </c>
      <c r="AB619" s="45">
        <f t="shared" si="256"/>
        <v>0</v>
      </c>
      <c r="AC619" s="45">
        <f t="shared" si="256"/>
        <v>0</v>
      </c>
      <c r="AD619" s="45">
        <f t="shared" si="256"/>
        <v>0</v>
      </c>
      <c r="AE619" s="45">
        <f t="shared" si="256"/>
        <v>0</v>
      </c>
      <c r="AF619" s="45">
        <f t="shared" si="256"/>
        <v>0</v>
      </c>
      <c r="AG619" s="279">
        <f t="shared" si="256"/>
        <v>0</v>
      </c>
      <c r="AH619" s="279">
        <f t="shared" si="256"/>
        <v>0</v>
      </c>
      <c r="AI619" s="279">
        <f t="shared" si="256"/>
        <v>0</v>
      </c>
      <c r="AJ619" s="279">
        <f t="shared" si="256"/>
        <v>0</v>
      </c>
      <c r="AK619" s="279">
        <f t="shared" si="256"/>
        <v>0</v>
      </c>
      <c r="AL619" s="279">
        <f t="shared" si="256"/>
        <v>0</v>
      </c>
      <c r="AM619" s="279">
        <f t="shared" si="256"/>
        <v>0</v>
      </c>
      <c r="AN619" s="279">
        <f t="shared" si="256"/>
        <v>0</v>
      </c>
      <c r="AO619" s="279">
        <f t="shared" si="256"/>
        <v>0</v>
      </c>
      <c r="AP619" s="279">
        <f t="shared" ref="AP619:BL619" si="257">SUM(AP620:AP628)</f>
        <v>0</v>
      </c>
      <c r="AQ619" s="279">
        <f t="shared" si="257"/>
        <v>0</v>
      </c>
      <c r="AR619" s="279">
        <f t="shared" si="257"/>
        <v>0</v>
      </c>
      <c r="AS619" s="279">
        <f t="shared" si="257"/>
        <v>0</v>
      </c>
      <c r="AT619" s="279">
        <f t="shared" si="257"/>
        <v>0</v>
      </c>
      <c r="AU619" s="279">
        <f t="shared" si="257"/>
        <v>0</v>
      </c>
      <c r="AV619" s="279">
        <f t="shared" si="257"/>
        <v>0</v>
      </c>
      <c r="AW619" s="279">
        <f t="shared" si="257"/>
        <v>0</v>
      </c>
      <c r="AX619" s="279">
        <f t="shared" si="257"/>
        <v>0</v>
      </c>
      <c r="AY619" s="26">
        <f t="shared" si="257"/>
        <v>0</v>
      </c>
      <c r="AZ619" s="439">
        <f t="shared" si="257"/>
        <v>0</v>
      </c>
      <c r="BA619" s="281">
        <f t="shared" si="257"/>
        <v>0</v>
      </c>
      <c r="BB619" s="282">
        <f t="shared" si="257"/>
        <v>0</v>
      </c>
      <c r="BC619" s="282">
        <f t="shared" si="257"/>
        <v>0</v>
      </c>
      <c r="BD619" s="282">
        <f t="shared" si="257"/>
        <v>0</v>
      </c>
      <c r="BE619" s="282">
        <f t="shared" si="257"/>
        <v>0</v>
      </c>
      <c r="BF619" s="282">
        <f t="shared" si="257"/>
        <v>0</v>
      </c>
      <c r="BG619" s="282">
        <f t="shared" si="257"/>
        <v>0</v>
      </c>
      <c r="BH619" s="282">
        <f t="shared" si="257"/>
        <v>0</v>
      </c>
      <c r="BI619" s="282">
        <f t="shared" si="257"/>
        <v>0</v>
      </c>
      <c r="BJ619" s="282">
        <f t="shared" si="257"/>
        <v>0</v>
      </c>
      <c r="BK619" s="282">
        <f t="shared" si="257"/>
        <v>0</v>
      </c>
      <c r="BL619" s="280">
        <f t="shared" si="257"/>
        <v>0</v>
      </c>
      <c r="BM619" s="281">
        <f t="shared" si="226"/>
        <v>0</v>
      </c>
      <c r="BS619" s="3"/>
      <c r="BT619" s="3"/>
      <c r="BU619" s="3"/>
      <c r="BV619" s="3"/>
    </row>
    <row r="620" spans="1:74" ht="13.2" customHeight="1">
      <c r="A620" s="169" t="str">
        <f t="shared" ref="A620:A628" si="258">B$617&amp;B620</f>
        <v>E11</v>
      </c>
      <c r="B620" s="159" t="str">
        <f>$B$8</f>
        <v>1</v>
      </c>
      <c r="C620" s="568"/>
      <c r="D620" s="504"/>
      <c r="E620" s="505"/>
      <c r="F620" s="506"/>
      <c r="G620" s="213"/>
      <c r="H620" s="210"/>
      <c r="I620" s="127" t="str">
        <f>$I$8</f>
        <v>N.AMERICA</v>
      </c>
      <c r="J620" s="20"/>
      <c r="K620" s="20"/>
      <c r="L620" s="20"/>
      <c r="M620" s="20"/>
      <c r="N620" s="20"/>
      <c r="O620" s="28"/>
      <c r="P620" s="20"/>
      <c r="Q620" s="20"/>
      <c r="R620" s="20"/>
      <c r="S620" s="20"/>
      <c r="T620" s="20"/>
      <c r="U620" s="28"/>
      <c r="V620" s="20"/>
      <c r="W620" s="20"/>
      <c r="X620" s="20"/>
      <c r="Y620" s="20"/>
      <c r="Z620" s="21"/>
      <c r="AA620" s="21"/>
      <c r="AB620" s="21"/>
      <c r="AC620" s="21"/>
      <c r="AD620" s="21"/>
      <c r="AE620" s="21"/>
      <c r="AF620" s="21"/>
      <c r="AG620" s="248"/>
      <c r="AH620" s="248"/>
      <c r="AI620" s="248"/>
      <c r="AJ620" s="248"/>
      <c r="AK620" s="248"/>
      <c r="AL620" s="248"/>
      <c r="AM620" s="248"/>
      <c r="AN620" s="248"/>
      <c r="AO620" s="248"/>
      <c r="AP620" s="248"/>
      <c r="AQ620" s="248"/>
      <c r="AR620" s="248"/>
      <c r="AS620" s="248"/>
      <c r="AT620" s="248"/>
      <c r="AU620" s="248"/>
      <c r="AV620" s="248"/>
      <c r="AW620" s="248"/>
      <c r="AX620" s="248"/>
      <c r="AY620" s="430"/>
      <c r="AZ620" s="431"/>
      <c r="BA620" s="250"/>
      <c r="BB620" s="251"/>
      <c r="BC620" s="251"/>
      <c r="BD620" s="251"/>
      <c r="BE620" s="251"/>
      <c r="BF620" s="251"/>
      <c r="BG620" s="251"/>
      <c r="BH620" s="251"/>
      <c r="BI620" s="251"/>
      <c r="BJ620" s="251"/>
      <c r="BK620" s="251"/>
      <c r="BL620" s="249"/>
      <c r="BM620" s="283">
        <f t="shared" si="226"/>
        <v>0</v>
      </c>
      <c r="BS620" s="3"/>
      <c r="BT620" s="3"/>
      <c r="BU620" s="3"/>
      <c r="BV620" s="3"/>
    </row>
    <row r="621" spans="1:74" ht="13.2" customHeight="1">
      <c r="A621" s="169" t="str">
        <f t="shared" si="258"/>
        <v>E12</v>
      </c>
      <c r="B621" s="159" t="str">
        <f>$B$9</f>
        <v>2</v>
      </c>
      <c r="C621" s="568"/>
      <c r="D621" s="504"/>
      <c r="E621" s="505"/>
      <c r="F621" s="506"/>
      <c r="G621" s="213"/>
      <c r="H621" s="210"/>
      <c r="I621" s="122" t="str">
        <f>$I$9</f>
        <v>CS.AMERICA</v>
      </c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3"/>
      <c r="AA621" s="93"/>
      <c r="AB621" s="93"/>
      <c r="AC621" s="93"/>
      <c r="AD621" s="93"/>
      <c r="AE621" s="93"/>
      <c r="AF621" s="93"/>
      <c r="AG621" s="253"/>
      <c r="AH621" s="253"/>
      <c r="AI621" s="253"/>
      <c r="AJ621" s="253"/>
      <c r="AK621" s="253"/>
      <c r="AL621" s="253"/>
      <c r="AM621" s="253"/>
      <c r="AN621" s="253"/>
      <c r="AO621" s="253"/>
      <c r="AP621" s="253"/>
      <c r="AQ621" s="253"/>
      <c r="AR621" s="253"/>
      <c r="AS621" s="253"/>
      <c r="AT621" s="253"/>
      <c r="AU621" s="253"/>
      <c r="AV621" s="253"/>
      <c r="AW621" s="253"/>
      <c r="AX621" s="253"/>
      <c r="AY621" s="432"/>
      <c r="AZ621" s="433"/>
      <c r="BA621" s="255"/>
      <c r="BB621" s="256"/>
      <c r="BC621" s="256"/>
      <c r="BD621" s="256"/>
      <c r="BE621" s="256"/>
      <c r="BF621" s="256"/>
      <c r="BG621" s="256"/>
      <c r="BH621" s="256"/>
      <c r="BI621" s="256"/>
      <c r="BJ621" s="256"/>
      <c r="BK621" s="256"/>
      <c r="BL621" s="254"/>
      <c r="BM621" s="284">
        <f t="shared" si="226"/>
        <v>0</v>
      </c>
      <c r="BS621" s="3"/>
      <c r="BT621" s="3"/>
      <c r="BU621" s="3"/>
      <c r="BV621" s="3"/>
    </row>
    <row r="622" spans="1:74" ht="13.2" customHeight="1">
      <c r="A622" s="169" t="str">
        <f t="shared" si="258"/>
        <v>E13</v>
      </c>
      <c r="B622" s="159" t="str">
        <f>$B$10</f>
        <v>3</v>
      </c>
      <c r="C622" s="568"/>
      <c r="D622" s="504"/>
      <c r="E622" s="505"/>
      <c r="F622" s="506"/>
      <c r="G622" s="205"/>
      <c r="H622" s="498"/>
      <c r="I622" s="122" t="str">
        <f>$I$10</f>
        <v>Europe</v>
      </c>
      <c r="J622" s="92"/>
      <c r="K622" s="92"/>
      <c r="L622" s="92"/>
      <c r="M622" s="92"/>
      <c r="N622" s="92"/>
      <c r="O622" s="94"/>
      <c r="P622" s="92"/>
      <c r="Q622" s="92"/>
      <c r="R622" s="92"/>
      <c r="S622" s="92"/>
      <c r="T622" s="92"/>
      <c r="U622" s="94"/>
      <c r="V622" s="92"/>
      <c r="W622" s="92"/>
      <c r="X622" s="92"/>
      <c r="Y622" s="92"/>
      <c r="Z622" s="93"/>
      <c r="AA622" s="93"/>
      <c r="AB622" s="93"/>
      <c r="AC622" s="93"/>
      <c r="AD622" s="93"/>
      <c r="AE622" s="93"/>
      <c r="AF622" s="93"/>
      <c r="AG622" s="253"/>
      <c r="AH622" s="253"/>
      <c r="AI622" s="253"/>
      <c r="AJ622" s="253"/>
      <c r="AK622" s="253"/>
      <c r="AL622" s="253"/>
      <c r="AM622" s="253"/>
      <c r="AN622" s="253"/>
      <c r="AO622" s="253"/>
      <c r="AP622" s="253"/>
      <c r="AQ622" s="253"/>
      <c r="AR622" s="253"/>
      <c r="AS622" s="253"/>
      <c r="AT622" s="253"/>
      <c r="AU622" s="253"/>
      <c r="AV622" s="253"/>
      <c r="AW622" s="253"/>
      <c r="AX622" s="253"/>
      <c r="AY622" s="432"/>
      <c r="AZ622" s="433"/>
      <c r="BA622" s="255"/>
      <c r="BB622" s="256"/>
      <c r="BC622" s="256"/>
      <c r="BD622" s="256"/>
      <c r="BE622" s="256"/>
      <c r="BF622" s="256"/>
      <c r="BG622" s="256"/>
      <c r="BH622" s="256"/>
      <c r="BI622" s="256"/>
      <c r="BJ622" s="256"/>
      <c r="BK622" s="256"/>
      <c r="BL622" s="254"/>
      <c r="BM622" s="284">
        <f t="shared" si="226"/>
        <v>0</v>
      </c>
      <c r="BS622" s="3"/>
      <c r="BT622" s="3"/>
      <c r="BU622" s="3"/>
      <c r="BV622" s="3"/>
    </row>
    <row r="623" spans="1:74" ht="13.2" customHeight="1">
      <c r="A623" s="169" t="str">
        <f t="shared" si="258"/>
        <v>E14</v>
      </c>
      <c r="B623" s="159" t="str">
        <f>$B$11</f>
        <v>4</v>
      </c>
      <c r="C623" s="568"/>
      <c r="D623" s="504"/>
      <c r="E623" s="505"/>
      <c r="F623" s="506"/>
      <c r="G623" s="211"/>
      <c r="H623" s="498"/>
      <c r="I623" s="122" t="str">
        <f>$I$11</f>
        <v>ASIA</v>
      </c>
      <c r="J623" s="92"/>
      <c r="K623" s="92"/>
      <c r="L623" s="92"/>
      <c r="M623" s="92"/>
      <c r="N623" s="92"/>
      <c r="O623" s="94"/>
      <c r="P623" s="92"/>
      <c r="Q623" s="92"/>
      <c r="R623" s="92"/>
      <c r="S623" s="92"/>
      <c r="T623" s="92"/>
      <c r="U623" s="94"/>
      <c r="V623" s="92"/>
      <c r="W623" s="92"/>
      <c r="X623" s="92"/>
      <c r="Y623" s="92"/>
      <c r="Z623" s="93"/>
      <c r="AA623" s="92"/>
      <c r="AB623" s="93"/>
      <c r="AC623" s="92"/>
      <c r="AD623" s="92"/>
      <c r="AE623" s="92"/>
      <c r="AF623" s="92"/>
      <c r="AG623" s="258"/>
      <c r="AH623" s="258"/>
      <c r="AI623" s="258"/>
      <c r="AJ623" s="258"/>
      <c r="AK623" s="258"/>
      <c r="AL623" s="258"/>
      <c r="AM623" s="258"/>
      <c r="AN623" s="258"/>
      <c r="AO623" s="258"/>
      <c r="AP623" s="258"/>
      <c r="AQ623" s="258"/>
      <c r="AR623" s="258"/>
      <c r="AS623" s="258"/>
      <c r="AT623" s="258"/>
      <c r="AU623" s="258"/>
      <c r="AV623" s="258"/>
      <c r="AW623" s="258"/>
      <c r="AX623" s="258"/>
      <c r="AY623" s="432"/>
      <c r="AZ623" s="433"/>
      <c r="BA623" s="255"/>
      <c r="BB623" s="256"/>
      <c r="BC623" s="256"/>
      <c r="BD623" s="256"/>
      <c r="BE623" s="256"/>
      <c r="BF623" s="256"/>
      <c r="BG623" s="256"/>
      <c r="BH623" s="256"/>
      <c r="BI623" s="256"/>
      <c r="BJ623" s="256"/>
      <c r="BK623" s="256"/>
      <c r="BL623" s="254"/>
      <c r="BM623" s="284">
        <f t="shared" si="226"/>
        <v>0</v>
      </c>
      <c r="BS623" s="3"/>
      <c r="BT623" s="3"/>
      <c r="BU623" s="3"/>
      <c r="BV623" s="3"/>
    </row>
    <row r="624" spans="1:74" ht="12.75" customHeight="1">
      <c r="A624" s="169" t="str">
        <f t="shared" si="258"/>
        <v>E1C</v>
      </c>
      <c r="B624" s="159" t="s">
        <v>204</v>
      </c>
      <c r="C624" s="568"/>
      <c r="D624" s="504"/>
      <c r="E624" s="505"/>
      <c r="F624" s="506"/>
      <c r="G624" s="211"/>
      <c r="H624" s="498"/>
      <c r="I624" s="122" t="s">
        <v>205</v>
      </c>
      <c r="J624" s="92"/>
      <c r="K624" s="92"/>
      <c r="L624" s="92"/>
      <c r="M624" s="92"/>
      <c r="N624" s="92"/>
      <c r="O624" s="94"/>
      <c r="P624" s="92"/>
      <c r="Q624" s="92"/>
      <c r="R624" s="92"/>
      <c r="S624" s="92"/>
      <c r="T624" s="92"/>
      <c r="U624" s="94"/>
      <c r="V624" s="92"/>
      <c r="W624" s="92"/>
      <c r="X624" s="92"/>
      <c r="Y624" s="92"/>
      <c r="Z624" s="93"/>
      <c r="AA624" s="92"/>
      <c r="AB624" s="93"/>
      <c r="AC624" s="92"/>
      <c r="AD624" s="92"/>
      <c r="AE624" s="92"/>
      <c r="AF624" s="92"/>
      <c r="AG624" s="258"/>
      <c r="AH624" s="258"/>
      <c r="AI624" s="258"/>
      <c r="AJ624" s="258"/>
      <c r="AK624" s="258"/>
      <c r="AL624" s="258"/>
      <c r="AM624" s="258"/>
      <c r="AN624" s="258"/>
      <c r="AO624" s="258"/>
      <c r="AP624" s="258"/>
      <c r="AQ624" s="258"/>
      <c r="AR624" s="258"/>
      <c r="AS624" s="258"/>
      <c r="AT624" s="258"/>
      <c r="AU624" s="258"/>
      <c r="AV624" s="258"/>
      <c r="AW624" s="258"/>
      <c r="AX624" s="258"/>
      <c r="AY624" s="432"/>
      <c r="AZ624" s="433"/>
      <c r="BA624" s="255"/>
      <c r="BB624" s="256"/>
      <c r="BC624" s="256"/>
      <c r="BD624" s="256"/>
      <c r="BE624" s="256"/>
      <c r="BF624" s="256"/>
      <c r="BG624" s="256"/>
      <c r="BH624" s="256"/>
      <c r="BI624" s="256"/>
      <c r="BJ624" s="256"/>
      <c r="BK624" s="256"/>
      <c r="BL624" s="254"/>
      <c r="BM624" s="255">
        <f>SUM(J624:AX624)</f>
        <v>0</v>
      </c>
      <c r="BS624" s="3"/>
      <c r="BT624" s="3"/>
      <c r="BU624" s="3"/>
      <c r="BV624" s="3"/>
    </row>
    <row r="625" spans="1:74" ht="13.2" customHeight="1">
      <c r="A625" s="169" t="str">
        <f t="shared" si="258"/>
        <v>E15</v>
      </c>
      <c r="B625" s="159" t="str">
        <f>$B$13</f>
        <v>5</v>
      </c>
      <c r="C625" s="568"/>
      <c r="D625" s="504"/>
      <c r="E625" s="505"/>
      <c r="F625" s="506"/>
      <c r="G625" s="213"/>
      <c r="H625" s="498"/>
      <c r="I625" s="122" t="str">
        <f>$I$13</f>
        <v>OCE</v>
      </c>
      <c r="J625" s="92"/>
      <c r="K625" s="92"/>
      <c r="L625" s="92"/>
      <c r="M625" s="92"/>
      <c r="N625" s="92"/>
      <c r="O625" s="94"/>
      <c r="P625" s="92"/>
      <c r="Q625" s="92"/>
      <c r="R625" s="92"/>
      <c r="S625" s="92"/>
      <c r="T625" s="92"/>
      <c r="U625" s="94"/>
      <c r="V625" s="92"/>
      <c r="W625" s="92"/>
      <c r="X625" s="92"/>
      <c r="Y625" s="92"/>
      <c r="Z625" s="93"/>
      <c r="AA625" s="92"/>
      <c r="AB625" s="93"/>
      <c r="AC625" s="92"/>
      <c r="AD625" s="92"/>
      <c r="AE625" s="92"/>
      <c r="AF625" s="92"/>
      <c r="AG625" s="258"/>
      <c r="AH625" s="258"/>
      <c r="AI625" s="258"/>
      <c r="AJ625" s="258"/>
      <c r="AK625" s="258"/>
      <c r="AL625" s="258"/>
      <c r="AM625" s="258"/>
      <c r="AN625" s="258"/>
      <c r="AO625" s="258"/>
      <c r="AP625" s="258"/>
      <c r="AQ625" s="258"/>
      <c r="AR625" s="258"/>
      <c r="AS625" s="258"/>
      <c r="AT625" s="258"/>
      <c r="AU625" s="258"/>
      <c r="AV625" s="258"/>
      <c r="AW625" s="258"/>
      <c r="AX625" s="258"/>
      <c r="AY625" s="432"/>
      <c r="AZ625" s="433"/>
      <c r="BA625" s="255"/>
      <c r="BB625" s="256"/>
      <c r="BC625" s="256"/>
      <c r="BD625" s="256"/>
      <c r="BE625" s="256"/>
      <c r="BF625" s="256"/>
      <c r="BG625" s="256"/>
      <c r="BH625" s="256"/>
      <c r="BI625" s="256"/>
      <c r="BJ625" s="256"/>
      <c r="BK625" s="256"/>
      <c r="BL625" s="254"/>
      <c r="BM625" s="284">
        <f t="shared" si="226"/>
        <v>0</v>
      </c>
      <c r="BS625" s="3"/>
      <c r="BT625" s="3"/>
      <c r="BU625" s="3"/>
      <c r="BV625" s="3"/>
    </row>
    <row r="626" spans="1:74" ht="12.75" customHeight="1">
      <c r="A626" s="169" t="str">
        <f t="shared" si="258"/>
        <v>E16</v>
      </c>
      <c r="B626" s="159" t="str">
        <f>$B$14</f>
        <v>6</v>
      </c>
      <c r="C626" s="568"/>
      <c r="D626" s="504"/>
      <c r="E626" s="505"/>
      <c r="F626" s="506"/>
      <c r="G626" s="213"/>
      <c r="H626" s="498"/>
      <c r="I626" s="122" t="str">
        <f>$I$14</f>
        <v>MIDDLE EAS</v>
      </c>
      <c r="J626" s="92"/>
      <c r="K626" s="92"/>
      <c r="L626" s="92"/>
      <c r="M626" s="92"/>
      <c r="N626" s="92"/>
      <c r="O626" s="94"/>
      <c r="P626" s="92"/>
      <c r="Q626" s="92"/>
      <c r="R626" s="92"/>
      <c r="S626" s="92"/>
      <c r="T626" s="92"/>
      <c r="U626" s="94"/>
      <c r="V626" s="92"/>
      <c r="W626" s="92"/>
      <c r="X626" s="92"/>
      <c r="Y626" s="92"/>
      <c r="Z626" s="93"/>
      <c r="AA626" s="92"/>
      <c r="AB626" s="93"/>
      <c r="AC626" s="92"/>
      <c r="AD626" s="92"/>
      <c r="AE626" s="92"/>
      <c r="AF626" s="92"/>
      <c r="AG626" s="258"/>
      <c r="AH626" s="258"/>
      <c r="AI626" s="258"/>
      <c r="AJ626" s="258"/>
      <c r="AK626" s="258"/>
      <c r="AL626" s="258"/>
      <c r="AM626" s="258"/>
      <c r="AN626" s="258"/>
      <c r="AO626" s="258"/>
      <c r="AP626" s="258"/>
      <c r="AQ626" s="258"/>
      <c r="AR626" s="258"/>
      <c r="AS626" s="258"/>
      <c r="AT626" s="258"/>
      <c r="AU626" s="258"/>
      <c r="AV626" s="258"/>
      <c r="AW626" s="258"/>
      <c r="AX626" s="258"/>
      <c r="AY626" s="432"/>
      <c r="AZ626" s="433"/>
      <c r="BA626" s="255"/>
      <c r="BB626" s="256"/>
      <c r="BC626" s="256"/>
      <c r="BD626" s="256"/>
      <c r="BE626" s="256"/>
      <c r="BF626" s="256"/>
      <c r="BG626" s="256"/>
      <c r="BH626" s="256"/>
      <c r="BI626" s="256"/>
      <c r="BJ626" s="256"/>
      <c r="BK626" s="256"/>
      <c r="BL626" s="254"/>
      <c r="BM626" s="284">
        <f t="shared" si="226"/>
        <v>0</v>
      </c>
      <c r="BS626" s="3"/>
      <c r="BT626" s="3"/>
      <c r="BU626" s="3"/>
      <c r="BV626" s="3"/>
    </row>
    <row r="627" spans="1:74" ht="12.75" customHeight="1">
      <c r="A627" s="169" t="str">
        <f t="shared" si="258"/>
        <v>E17</v>
      </c>
      <c r="B627" s="159" t="str">
        <f>$B$15</f>
        <v>7</v>
      </c>
      <c r="C627" s="568"/>
      <c r="D627" s="504"/>
      <c r="E627" s="505"/>
      <c r="F627" s="506"/>
      <c r="G627" s="213"/>
      <c r="H627" s="498"/>
      <c r="I627" s="122" t="str">
        <f>$I$15</f>
        <v xml:space="preserve">AFRICA   </v>
      </c>
      <c r="J627" s="92"/>
      <c r="K627" s="92"/>
      <c r="L627" s="92"/>
      <c r="M627" s="92"/>
      <c r="N627" s="92"/>
      <c r="O627" s="94"/>
      <c r="P627" s="92"/>
      <c r="Q627" s="92"/>
      <c r="R627" s="92"/>
      <c r="S627" s="92"/>
      <c r="T627" s="92"/>
      <c r="U627" s="94"/>
      <c r="V627" s="92"/>
      <c r="W627" s="92"/>
      <c r="X627" s="92"/>
      <c r="Y627" s="92"/>
      <c r="Z627" s="93"/>
      <c r="AA627" s="92"/>
      <c r="AB627" s="93"/>
      <c r="AC627" s="92"/>
      <c r="AD627" s="92"/>
      <c r="AE627" s="92"/>
      <c r="AF627" s="92"/>
      <c r="AG627" s="258"/>
      <c r="AH627" s="258"/>
      <c r="AI627" s="258"/>
      <c r="AJ627" s="258"/>
      <c r="AK627" s="258"/>
      <c r="AL627" s="258"/>
      <c r="AM627" s="258"/>
      <c r="AN627" s="258"/>
      <c r="AO627" s="258"/>
      <c r="AP627" s="258"/>
      <c r="AQ627" s="258"/>
      <c r="AR627" s="258"/>
      <c r="AS627" s="258"/>
      <c r="AT627" s="258"/>
      <c r="AU627" s="258"/>
      <c r="AV627" s="258"/>
      <c r="AW627" s="258"/>
      <c r="AX627" s="258"/>
      <c r="AY627" s="432"/>
      <c r="AZ627" s="433"/>
      <c r="BA627" s="255"/>
      <c r="BB627" s="256"/>
      <c r="BC627" s="256"/>
      <c r="BD627" s="256"/>
      <c r="BE627" s="256"/>
      <c r="BF627" s="256"/>
      <c r="BG627" s="256"/>
      <c r="BH627" s="256"/>
      <c r="BI627" s="256"/>
      <c r="BJ627" s="256"/>
      <c r="BK627" s="256"/>
      <c r="BL627" s="254"/>
      <c r="BM627" s="284">
        <f t="shared" si="226"/>
        <v>0</v>
      </c>
      <c r="BS627" s="3"/>
      <c r="BT627" s="3"/>
      <c r="BU627" s="3"/>
      <c r="BV627" s="3"/>
    </row>
    <row r="628" spans="1:74" ht="13.2" customHeight="1" thickBot="1">
      <c r="A628" s="169" t="str">
        <f t="shared" si="258"/>
        <v>E1Z</v>
      </c>
      <c r="B628" s="159" t="str">
        <f>$B$16</f>
        <v>Z</v>
      </c>
      <c r="C628" s="568"/>
      <c r="D628" s="504"/>
      <c r="E628" s="505"/>
      <c r="F628" s="506"/>
      <c r="G628" s="208"/>
      <c r="H628" s="499"/>
      <c r="I628" s="128" t="str">
        <f>$I$16</f>
        <v>Others</v>
      </c>
      <c r="J628" s="90"/>
      <c r="K628" s="90"/>
      <c r="L628" s="90"/>
      <c r="M628" s="90"/>
      <c r="N628" s="90"/>
      <c r="O628" s="102"/>
      <c r="P628" s="90"/>
      <c r="Q628" s="90"/>
      <c r="R628" s="90"/>
      <c r="S628" s="90"/>
      <c r="T628" s="90"/>
      <c r="U628" s="102"/>
      <c r="V628" s="90"/>
      <c r="W628" s="90"/>
      <c r="X628" s="90"/>
      <c r="Y628" s="90"/>
      <c r="Z628" s="91"/>
      <c r="AA628" s="90"/>
      <c r="AB628" s="91"/>
      <c r="AC628" s="90"/>
      <c r="AD628" s="90"/>
      <c r="AE628" s="90"/>
      <c r="AF628" s="90"/>
      <c r="AG628" s="259"/>
      <c r="AH628" s="259"/>
      <c r="AI628" s="259"/>
      <c r="AJ628" s="259"/>
      <c r="AK628" s="259"/>
      <c r="AL628" s="259"/>
      <c r="AM628" s="259"/>
      <c r="AN628" s="259"/>
      <c r="AO628" s="259"/>
      <c r="AP628" s="259"/>
      <c r="AQ628" s="259"/>
      <c r="AR628" s="259"/>
      <c r="AS628" s="259"/>
      <c r="AT628" s="259"/>
      <c r="AU628" s="259"/>
      <c r="AV628" s="259"/>
      <c r="AW628" s="259"/>
      <c r="AX628" s="259"/>
      <c r="AY628" s="434"/>
      <c r="AZ628" s="435"/>
      <c r="BA628" s="262"/>
      <c r="BB628" s="263"/>
      <c r="BC628" s="263"/>
      <c r="BD628" s="263"/>
      <c r="BE628" s="263"/>
      <c r="BF628" s="263"/>
      <c r="BG628" s="263"/>
      <c r="BH628" s="263"/>
      <c r="BI628" s="263"/>
      <c r="BJ628" s="263"/>
      <c r="BK628" s="263"/>
      <c r="BL628" s="261"/>
      <c r="BM628" s="285">
        <f t="shared" ref="BM628:BM673" si="259">SUM(J628:AX628)</f>
        <v>0</v>
      </c>
      <c r="BS628" s="3"/>
      <c r="BT628" s="3"/>
      <c r="BU628" s="3"/>
      <c r="BV628" s="3"/>
    </row>
    <row r="629" spans="1:74" ht="13.2" customHeight="1">
      <c r="A629" s="157" t="s">
        <v>10</v>
      </c>
      <c r="B629" s="168" t="s">
        <v>225</v>
      </c>
      <c r="C629" s="568"/>
      <c r="D629" s="500" t="s">
        <v>181</v>
      </c>
      <c r="E629" s="501"/>
      <c r="F629" s="503"/>
      <c r="G629" s="486" t="s">
        <v>64</v>
      </c>
      <c r="H629" s="487"/>
      <c r="I629" s="487"/>
      <c r="J629" s="24">
        <f t="shared" ref="J629:AO629" si="260">J630+J631</f>
        <v>0</v>
      </c>
      <c r="K629" s="24">
        <f t="shared" si="260"/>
        <v>0</v>
      </c>
      <c r="L629" s="24">
        <f t="shared" si="260"/>
        <v>0</v>
      </c>
      <c r="M629" s="24">
        <f t="shared" si="260"/>
        <v>0</v>
      </c>
      <c r="N629" s="24">
        <f t="shared" si="260"/>
        <v>0</v>
      </c>
      <c r="O629" s="24">
        <f t="shared" si="260"/>
        <v>0</v>
      </c>
      <c r="P629" s="24">
        <f t="shared" si="260"/>
        <v>0</v>
      </c>
      <c r="Q629" s="24">
        <f t="shared" si="260"/>
        <v>0</v>
      </c>
      <c r="R629" s="24">
        <f t="shared" si="260"/>
        <v>0</v>
      </c>
      <c r="S629" s="25">
        <f t="shared" si="260"/>
        <v>0</v>
      </c>
      <c r="T629" s="24">
        <f t="shared" si="260"/>
        <v>0</v>
      </c>
      <c r="U629" s="44">
        <f t="shared" si="260"/>
        <v>0</v>
      </c>
      <c r="V629" s="24">
        <f t="shared" si="260"/>
        <v>0</v>
      </c>
      <c r="W629" s="24">
        <f t="shared" si="260"/>
        <v>0</v>
      </c>
      <c r="X629" s="27">
        <f t="shared" si="260"/>
        <v>0</v>
      </c>
      <c r="Y629" s="27">
        <f t="shared" si="260"/>
        <v>0</v>
      </c>
      <c r="Z629" s="27">
        <f t="shared" si="260"/>
        <v>0</v>
      </c>
      <c r="AA629" s="27">
        <f t="shared" si="260"/>
        <v>6834</v>
      </c>
      <c r="AB629" s="27">
        <f t="shared" si="260"/>
        <v>35086</v>
      </c>
      <c r="AC629" s="24">
        <f t="shared" si="260"/>
        <v>24233</v>
      </c>
      <c r="AD629" s="24">
        <f t="shared" si="260"/>
        <v>24273</v>
      </c>
      <c r="AE629" s="24">
        <f t="shared" si="260"/>
        <v>22363</v>
      </c>
      <c r="AF629" s="24">
        <f t="shared" si="260"/>
        <v>21668</v>
      </c>
      <c r="AG629" s="275">
        <f t="shared" si="260"/>
        <v>14755</v>
      </c>
      <c r="AH629" s="275">
        <f t="shared" si="260"/>
        <v>7739</v>
      </c>
      <c r="AI629" s="275">
        <f t="shared" si="260"/>
        <v>129</v>
      </c>
      <c r="AJ629" s="275">
        <f t="shared" si="260"/>
        <v>0</v>
      </c>
      <c r="AK629" s="275">
        <f t="shared" si="260"/>
        <v>0</v>
      </c>
      <c r="AL629" s="275">
        <f t="shared" si="260"/>
        <v>0</v>
      </c>
      <c r="AM629" s="275">
        <f t="shared" si="260"/>
        <v>0</v>
      </c>
      <c r="AN629" s="275">
        <f t="shared" si="260"/>
        <v>0</v>
      </c>
      <c r="AO629" s="275">
        <f t="shared" si="260"/>
        <v>0</v>
      </c>
      <c r="AP629" s="275">
        <f t="shared" ref="AP629:BL629" si="261">AP630+AP631</f>
        <v>0</v>
      </c>
      <c r="AQ629" s="275">
        <f t="shared" si="261"/>
        <v>0</v>
      </c>
      <c r="AR629" s="275">
        <f t="shared" si="261"/>
        <v>0</v>
      </c>
      <c r="AS629" s="275">
        <f t="shared" si="261"/>
        <v>0</v>
      </c>
      <c r="AT629" s="275">
        <f t="shared" si="261"/>
        <v>0</v>
      </c>
      <c r="AU629" s="275">
        <f t="shared" si="261"/>
        <v>0</v>
      </c>
      <c r="AV629" s="275">
        <f t="shared" si="261"/>
        <v>0</v>
      </c>
      <c r="AW629" s="275">
        <f t="shared" si="261"/>
        <v>0</v>
      </c>
      <c r="AX629" s="275">
        <f t="shared" si="261"/>
        <v>0</v>
      </c>
      <c r="AY629" s="52">
        <f t="shared" si="261"/>
        <v>0</v>
      </c>
      <c r="AZ629" s="438">
        <f t="shared" si="261"/>
        <v>129</v>
      </c>
      <c r="BA629" s="277">
        <f t="shared" si="261"/>
        <v>98</v>
      </c>
      <c r="BB629" s="278">
        <f t="shared" si="261"/>
        <v>16</v>
      </c>
      <c r="BC629" s="278">
        <f t="shared" si="261"/>
        <v>11</v>
      </c>
      <c r="BD629" s="278">
        <f t="shared" si="261"/>
        <v>3</v>
      </c>
      <c r="BE629" s="278">
        <f t="shared" si="261"/>
        <v>1</v>
      </c>
      <c r="BF629" s="278">
        <f t="shared" si="261"/>
        <v>0</v>
      </c>
      <c r="BG629" s="278">
        <f t="shared" si="261"/>
        <v>0</v>
      </c>
      <c r="BH629" s="278">
        <f t="shared" si="261"/>
        <v>0</v>
      </c>
      <c r="BI629" s="278">
        <f t="shared" si="261"/>
        <v>0</v>
      </c>
      <c r="BJ629" s="278">
        <f t="shared" si="261"/>
        <v>0</v>
      </c>
      <c r="BK629" s="278">
        <f t="shared" si="261"/>
        <v>0</v>
      </c>
      <c r="BL629" s="276">
        <f t="shared" si="261"/>
        <v>0</v>
      </c>
      <c r="BM629" s="277">
        <f t="shared" si="259"/>
        <v>157080</v>
      </c>
      <c r="BS629" s="3"/>
      <c r="BT629" s="3"/>
      <c r="BU629" s="3"/>
      <c r="BV629" s="3"/>
    </row>
    <row r="630" spans="1:74" ht="13.2" customHeight="1">
      <c r="A630" s="169" t="str">
        <f>B$629&amp;B630</f>
        <v>E19</v>
      </c>
      <c r="B630" s="159" t="str">
        <f>$B$6</f>
        <v>9</v>
      </c>
      <c r="C630" s="568"/>
      <c r="D630" s="504"/>
      <c r="E630" s="505"/>
      <c r="F630" s="506"/>
      <c r="G630" s="210"/>
      <c r="H630" s="488" t="s">
        <v>63</v>
      </c>
      <c r="I630" s="489"/>
      <c r="J630" s="12"/>
      <c r="K630" s="12"/>
      <c r="L630" s="12"/>
      <c r="M630" s="12"/>
      <c r="N630" s="12"/>
      <c r="O630" s="13"/>
      <c r="P630" s="12"/>
      <c r="Q630" s="12"/>
      <c r="R630" s="12"/>
      <c r="S630" s="12"/>
      <c r="T630" s="12"/>
      <c r="U630" s="13"/>
      <c r="V630" s="12"/>
      <c r="W630" s="12"/>
      <c r="X630" s="12"/>
      <c r="Y630" s="12"/>
      <c r="Z630" s="14"/>
      <c r="AA630" s="14">
        <v>6834</v>
      </c>
      <c r="AB630" s="14">
        <v>35086</v>
      </c>
      <c r="AC630" s="14">
        <v>24233</v>
      </c>
      <c r="AD630" s="14">
        <v>24273</v>
      </c>
      <c r="AE630" s="14">
        <v>22363</v>
      </c>
      <c r="AF630" s="14">
        <v>21668</v>
      </c>
      <c r="AG630" s="244">
        <v>14755</v>
      </c>
      <c r="AH630" s="244">
        <v>7739</v>
      </c>
      <c r="AI630" s="244">
        <v>129</v>
      </c>
      <c r="AJ630" s="244"/>
      <c r="AK630" s="244"/>
      <c r="AL630" s="244"/>
      <c r="AM630" s="244"/>
      <c r="AN630" s="244"/>
      <c r="AO630" s="244"/>
      <c r="AP630" s="244"/>
      <c r="AQ630" s="244"/>
      <c r="AR630" s="244"/>
      <c r="AS630" s="244"/>
      <c r="AT630" s="244"/>
      <c r="AU630" s="244"/>
      <c r="AV630" s="244"/>
      <c r="AW630" s="244"/>
      <c r="AX630" s="245"/>
      <c r="AY630" s="436">
        <v>0</v>
      </c>
      <c r="AZ630" s="437">
        <v>129</v>
      </c>
      <c r="BA630" s="267">
        <v>98</v>
      </c>
      <c r="BB630" s="268">
        <v>16</v>
      </c>
      <c r="BC630" s="268">
        <v>11</v>
      </c>
      <c r="BD630" s="268">
        <v>3</v>
      </c>
      <c r="BE630" s="268">
        <v>1</v>
      </c>
      <c r="BF630" s="268"/>
      <c r="BG630" s="268"/>
      <c r="BH630" s="268"/>
      <c r="BI630" s="268"/>
      <c r="BJ630" s="268"/>
      <c r="BK630" s="268"/>
      <c r="BL630" s="266"/>
      <c r="BM630" s="272">
        <f t="shared" si="259"/>
        <v>157080</v>
      </c>
      <c r="BS630" s="3"/>
      <c r="BT630" s="3"/>
      <c r="BU630" s="3"/>
      <c r="BV630" s="3"/>
    </row>
    <row r="631" spans="1:74" ht="12.75" customHeight="1">
      <c r="A631" s="169"/>
      <c r="C631" s="568"/>
      <c r="D631" s="504"/>
      <c r="E631" s="505"/>
      <c r="F631" s="506"/>
      <c r="G631" s="211"/>
      <c r="H631" s="490" t="s">
        <v>62</v>
      </c>
      <c r="I631" s="491"/>
      <c r="J631" s="23">
        <f t="shared" ref="J631:AO631" si="262">SUM(J632:J640)</f>
        <v>0</v>
      </c>
      <c r="K631" s="23">
        <f t="shared" si="262"/>
        <v>0</v>
      </c>
      <c r="L631" s="23">
        <f t="shared" si="262"/>
        <v>0</v>
      </c>
      <c r="M631" s="23">
        <f t="shared" si="262"/>
        <v>0</v>
      </c>
      <c r="N631" s="23">
        <f t="shared" si="262"/>
        <v>0</v>
      </c>
      <c r="O631" s="23">
        <f t="shared" si="262"/>
        <v>0</v>
      </c>
      <c r="P631" s="23">
        <f t="shared" si="262"/>
        <v>0</v>
      </c>
      <c r="Q631" s="23">
        <f t="shared" si="262"/>
        <v>0</v>
      </c>
      <c r="R631" s="23">
        <f t="shared" si="262"/>
        <v>0</v>
      </c>
      <c r="S631" s="27">
        <f t="shared" si="262"/>
        <v>0</v>
      </c>
      <c r="T631" s="17">
        <f t="shared" si="262"/>
        <v>0</v>
      </c>
      <c r="U631" s="43">
        <f t="shared" si="262"/>
        <v>0</v>
      </c>
      <c r="V631" s="17">
        <f t="shared" si="262"/>
        <v>0</v>
      </c>
      <c r="W631" s="17">
        <f t="shared" si="262"/>
        <v>0</v>
      </c>
      <c r="X631" s="45">
        <f t="shared" si="262"/>
        <v>0</v>
      </c>
      <c r="Y631" s="45">
        <f t="shared" si="262"/>
        <v>0</v>
      </c>
      <c r="Z631" s="45">
        <f t="shared" si="262"/>
        <v>0</v>
      </c>
      <c r="AA631" s="45">
        <f t="shared" si="262"/>
        <v>0</v>
      </c>
      <c r="AB631" s="45">
        <f t="shared" si="262"/>
        <v>0</v>
      </c>
      <c r="AC631" s="45">
        <f t="shared" si="262"/>
        <v>0</v>
      </c>
      <c r="AD631" s="45">
        <f t="shared" si="262"/>
        <v>0</v>
      </c>
      <c r="AE631" s="45">
        <f t="shared" si="262"/>
        <v>0</v>
      </c>
      <c r="AF631" s="45">
        <f t="shared" si="262"/>
        <v>0</v>
      </c>
      <c r="AG631" s="279">
        <f t="shared" si="262"/>
        <v>0</v>
      </c>
      <c r="AH631" s="279">
        <f t="shared" si="262"/>
        <v>0</v>
      </c>
      <c r="AI631" s="279">
        <f t="shared" si="262"/>
        <v>0</v>
      </c>
      <c r="AJ631" s="279">
        <f t="shared" si="262"/>
        <v>0</v>
      </c>
      <c r="AK631" s="279">
        <f t="shared" si="262"/>
        <v>0</v>
      </c>
      <c r="AL631" s="279">
        <f t="shared" si="262"/>
        <v>0</v>
      </c>
      <c r="AM631" s="279">
        <f t="shared" si="262"/>
        <v>0</v>
      </c>
      <c r="AN631" s="279">
        <f t="shared" si="262"/>
        <v>0</v>
      </c>
      <c r="AO631" s="279">
        <f t="shared" si="262"/>
        <v>0</v>
      </c>
      <c r="AP631" s="279">
        <f t="shared" ref="AP631:BL631" si="263">SUM(AP632:AP640)</f>
        <v>0</v>
      </c>
      <c r="AQ631" s="279">
        <f t="shared" si="263"/>
        <v>0</v>
      </c>
      <c r="AR631" s="279">
        <f t="shared" si="263"/>
        <v>0</v>
      </c>
      <c r="AS631" s="279">
        <f t="shared" si="263"/>
        <v>0</v>
      </c>
      <c r="AT631" s="279">
        <f t="shared" si="263"/>
        <v>0</v>
      </c>
      <c r="AU631" s="279">
        <f t="shared" si="263"/>
        <v>0</v>
      </c>
      <c r="AV631" s="279">
        <f t="shared" si="263"/>
        <v>0</v>
      </c>
      <c r="AW631" s="279">
        <f t="shared" si="263"/>
        <v>0</v>
      </c>
      <c r="AX631" s="279">
        <f t="shared" si="263"/>
        <v>0</v>
      </c>
      <c r="AY631" s="26">
        <f t="shared" si="263"/>
        <v>0</v>
      </c>
      <c r="AZ631" s="439">
        <f t="shared" si="263"/>
        <v>0</v>
      </c>
      <c r="BA631" s="281">
        <f t="shared" si="263"/>
        <v>0</v>
      </c>
      <c r="BB631" s="282">
        <f t="shared" si="263"/>
        <v>0</v>
      </c>
      <c r="BC631" s="282">
        <f t="shared" si="263"/>
        <v>0</v>
      </c>
      <c r="BD631" s="282">
        <f t="shared" si="263"/>
        <v>0</v>
      </c>
      <c r="BE631" s="282">
        <f t="shared" si="263"/>
        <v>0</v>
      </c>
      <c r="BF631" s="282">
        <f t="shared" si="263"/>
        <v>0</v>
      </c>
      <c r="BG631" s="282">
        <f t="shared" si="263"/>
        <v>0</v>
      </c>
      <c r="BH631" s="282">
        <f t="shared" si="263"/>
        <v>0</v>
      </c>
      <c r="BI631" s="282">
        <f t="shared" si="263"/>
        <v>0</v>
      </c>
      <c r="BJ631" s="282">
        <f t="shared" si="263"/>
        <v>0</v>
      </c>
      <c r="BK631" s="282">
        <f t="shared" si="263"/>
        <v>0</v>
      </c>
      <c r="BL631" s="280">
        <f t="shared" si="263"/>
        <v>0</v>
      </c>
      <c r="BM631" s="281">
        <f t="shared" si="259"/>
        <v>0</v>
      </c>
      <c r="BS631" s="3"/>
      <c r="BT631" s="3"/>
      <c r="BU631" s="3"/>
      <c r="BV631" s="3"/>
    </row>
    <row r="632" spans="1:74" ht="13.2" customHeight="1">
      <c r="A632" s="169" t="str">
        <f t="shared" ref="A632:A640" si="264">B$629&amp;B632</f>
        <v>E11</v>
      </c>
      <c r="B632" s="159" t="str">
        <f>$B$8</f>
        <v>1</v>
      </c>
      <c r="C632" s="568"/>
      <c r="D632" s="504"/>
      <c r="E632" s="505"/>
      <c r="F632" s="506"/>
      <c r="G632" s="213"/>
      <c r="H632" s="210"/>
      <c r="I632" s="127" t="str">
        <f>$I$8</f>
        <v>N.AMERICA</v>
      </c>
      <c r="J632" s="20"/>
      <c r="K632" s="20"/>
      <c r="L632" s="20"/>
      <c r="M632" s="20"/>
      <c r="N632" s="20"/>
      <c r="O632" s="28"/>
      <c r="P632" s="20"/>
      <c r="Q632" s="20"/>
      <c r="R632" s="20"/>
      <c r="S632" s="20"/>
      <c r="T632" s="20"/>
      <c r="U632" s="28"/>
      <c r="V632" s="20"/>
      <c r="W632" s="20"/>
      <c r="X632" s="20"/>
      <c r="Y632" s="20"/>
      <c r="Z632" s="21"/>
      <c r="AA632" s="21"/>
      <c r="AB632" s="21"/>
      <c r="AC632" s="21"/>
      <c r="AD632" s="21"/>
      <c r="AE632" s="21"/>
      <c r="AF632" s="21"/>
      <c r="AG632" s="248"/>
      <c r="AH632" s="248"/>
      <c r="AI632" s="248"/>
      <c r="AJ632" s="248"/>
      <c r="AK632" s="248"/>
      <c r="AL632" s="248"/>
      <c r="AM632" s="248"/>
      <c r="AN632" s="248"/>
      <c r="AO632" s="248"/>
      <c r="AP632" s="248"/>
      <c r="AQ632" s="248"/>
      <c r="AR632" s="248"/>
      <c r="AS632" s="248"/>
      <c r="AT632" s="248"/>
      <c r="AU632" s="248"/>
      <c r="AV632" s="248"/>
      <c r="AW632" s="248"/>
      <c r="AX632" s="248"/>
      <c r="AY632" s="430"/>
      <c r="AZ632" s="431"/>
      <c r="BA632" s="250"/>
      <c r="BB632" s="251"/>
      <c r="BC632" s="251"/>
      <c r="BD632" s="251"/>
      <c r="BE632" s="251"/>
      <c r="BF632" s="251"/>
      <c r="BG632" s="251"/>
      <c r="BH632" s="251"/>
      <c r="BI632" s="251"/>
      <c r="BJ632" s="251"/>
      <c r="BK632" s="251"/>
      <c r="BL632" s="249"/>
      <c r="BM632" s="283">
        <f t="shared" si="259"/>
        <v>0</v>
      </c>
      <c r="BS632" s="3"/>
      <c r="BT632" s="3"/>
      <c r="BU632" s="3"/>
      <c r="BV632" s="3"/>
    </row>
    <row r="633" spans="1:74" ht="13.2" customHeight="1">
      <c r="A633" s="169" t="str">
        <f t="shared" si="264"/>
        <v>E12</v>
      </c>
      <c r="B633" s="159" t="str">
        <f>$B$9</f>
        <v>2</v>
      </c>
      <c r="C633" s="568"/>
      <c r="D633" s="504"/>
      <c r="E633" s="505"/>
      <c r="F633" s="506"/>
      <c r="G633" s="213"/>
      <c r="H633" s="210"/>
      <c r="I633" s="122" t="str">
        <f>$I$9</f>
        <v>CS.AMERICA</v>
      </c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3"/>
      <c r="AA633" s="93"/>
      <c r="AB633" s="93"/>
      <c r="AC633" s="93"/>
      <c r="AD633" s="93"/>
      <c r="AE633" s="93"/>
      <c r="AF633" s="93"/>
      <c r="AG633" s="253"/>
      <c r="AH633" s="253"/>
      <c r="AI633" s="253"/>
      <c r="AJ633" s="253"/>
      <c r="AK633" s="253"/>
      <c r="AL633" s="253"/>
      <c r="AM633" s="253"/>
      <c r="AN633" s="253"/>
      <c r="AO633" s="253"/>
      <c r="AP633" s="253"/>
      <c r="AQ633" s="253"/>
      <c r="AR633" s="253"/>
      <c r="AS633" s="253"/>
      <c r="AT633" s="253"/>
      <c r="AU633" s="253"/>
      <c r="AV633" s="253"/>
      <c r="AW633" s="253"/>
      <c r="AX633" s="253"/>
      <c r="AY633" s="432"/>
      <c r="AZ633" s="433"/>
      <c r="BA633" s="255"/>
      <c r="BB633" s="256"/>
      <c r="BC633" s="256"/>
      <c r="BD633" s="256"/>
      <c r="BE633" s="256"/>
      <c r="BF633" s="256"/>
      <c r="BG633" s="256"/>
      <c r="BH633" s="256"/>
      <c r="BI633" s="256"/>
      <c r="BJ633" s="256"/>
      <c r="BK633" s="256"/>
      <c r="BL633" s="254"/>
      <c r="BM633" s="284">
        <f t="shared" si="259"/>
        <v>0</v>
      </c>
      <c r="BS633" s="3"/>
      <c r="BT633" s="3"/>
      <c r="BU633" s="3"/>
      <c r="BV633" s="3"/>
    </row>
    <row r="634" spans="1:74" ht="13.2" customHeight="1">
      <c r="A634" s="169" t="str">
        <f t="shared" si="264"/>
        <v>E13</v>
      </c>
      <c r="B634" s="159" t="str">
        <f>$B$10</f>
        <v>3</v>
      </c>
      <c r="C634" s="568"/>
      <c r="D634" s="504"/>
      <c r="E634" s="505"/>
      <c r="F634" s="506"/>
      <c r="G634" s="205"/>
      <c r="H634" s="498"/>
      <c r="I634" s="122" t="str">
        <f>$I$10</f>
        <v>Europe</v>
      </c>
      <c r="J634" s="92"/>
      <c r="K634" s="92"/>
      <c r="L634" s="92"/>
      <c r="M634" s="92"/>
      <c r="N634" s="92"/>
      <c r="O634" s="94"/>
      <c r="P634" s="92"/>
      <c r="Q634" s="92"/>
      <c r="R634" s="92"/>
      <c r="S634" s="92"/>
      <c r="T634" s="92"/>
      <c r="U634" s="94"/>
      <c r="V634" s="92"/>
      <c r="W634" s="92"/>
      <c r="X634" s="92"/>
      <c r="Y634" s="92"/>
      <c r="Z634" s="93"/>
      <c r="AA634" s="93"/>
      <c r="AB634" s="93"/>
      <c r="AC634" s="93"/>
      <c r="AD634" s="93"/>
      <c r="AE634" s="93"/>
      <c r="AF634" s="93"/>
      <c r="AG634" s="253"/>
      <c r="AH634" s="253"/>
      <c r="AI634" s="253"/>
      <c r="AJ634" s="253"/>
      <c r="AK634" s="253"/>
      <c r="AL634" s="253"/>
      <c r="AM634" s="253"/>
      <c r="AN634" s="253"/>
      <c r="AO634" s="253"/>
      <c r="AP634" s="253"/>
      <c r="AQ634" s="253"/>
      <c r="AR634" s="253"/>
      <c r="AS634" s="253"/>
      <c r="AT634" s="253"/>
      <c r="AU634" s="253"/>
      <c r="AV634" s="253"/>
      <c r="AW634" s="253"/>
      <c r="AX634" s="253"/>
      <c r="AY634" s="432"/>
      <c r="AZ634" s="433"/>
      <c r="BA634" s="255"/>
      <c r="BB634" s="256"/>
      <c r="BC634" s="256"/>
      <c r="BD634" s="256"/>
      <c r="BE634" s="256"/>
      <c r="BF634" s="256"/>
      <c r="BG634" s="256"/>
      <c r="BH634" s="256"/>
      <c r="BI634" s="256"/>
      <c r="BJ634" s="256"/>
      <c r="BK634" s="256"/>
      <c r="BL634" s="254"/>
      <c r="BM634" s="284">
        <f t="shared" si="259"/>
        <v>0</v>
      </c>
      <c r="BS634" s="3"/>
      <c r="BT634" s="3"/>
      <c r="BU634" s="3"/>
      <c r="BV634" s="3"/>
    </row>
    <row r="635" spans="1:74" ht="13.2" customHeight="1">
      <c r="A635" s="169" t="str">
        <f t="shared" si="264"/>
        <v>E14</v>
      </c>
      <c r="B635" s="159" t="str">
        <f>$B$11</f>
        <v>4</v>
      </c>
      <c r="C635" s="568"/>
      <c r="D635" s="504"/>
      <c r="E635" s="505"/>
      <c r="F635" s="506"/>
      <c r="G635" s="211"/>
      <c r="H635" s="498"/>
      <c r="I635" s="122" t="str">
        <f>$I$11</f>
        <v>ASIA</v>
      </c>
      <c r="J635" s="92"/>
      <c r="K635" s="92"/>
      <c r="L635" s="92"/>
      <c r="M635" s="92"/>
      <c r="N635" s="92"/>
      <c r="O635" s="94"/>
      <c r="P635" s="92"/>
      <c r="Q635" s="92"/>
      <c r="R635" s="92"/>
      <c r="S635" s="92"/>
      <c r="T635" s="92"/>
      <c r="U635" s="94"/>
      <c r="V635" s="92"/>
      <c r="W635" s="92"/>
      <c r="X635" s="92"/>
      <c r="Y635" s="92"/>
      <c r="Z635" s="93"/>
      <c r="AA635" s="92"/>
      <c r="AB635" s="93"/>
      <c r="AC635" s="92"/>
      <c r="AD635" s="92"/>
      <c r="AE635" s="92"/>
      <c r="AF635" s="92"/>
      <c r="AG635" s="258"/>
      <c r="AH635" s="258"/>
      <c r="AI635" s="258"/>
      <c r="AJ635" s="258"/>
      <c r="AK635" s="258"/>
      <c r="AL635" s="258"/>
      <c r="AM635" s="258"/>
      <c r="AN635" s="258"/>
      <c r="AO635" s="258"/>
      <c r="AP635" s="258"/>
      <c r="AQ635" s="258"/>
      <c r="AR635" s="258"/>
      <c r="AS635" s="258"/>
      <c r="AT635" s="258"/>
      <c r="AU635" s="258"/>
      <c r="AV635" s="258"/>
      <c r="AW635" s="258"/>
      <c r="AX635" s="258"/>
      <c r="AY635" s="432"/>
      <c r="AZ635" s="433"/>
      <c r="BA635" s="255"/>
      <c r="BB635" s="256"/>
      <c r="BC635" s="256"/>
      <c r="BD635" s="256"/>
      <c r="BE635" s="256"/>
      <c r="BF635" s="256"/>
      <c r="BG635" s="256"/>
      <c r="BH635" s="256"/>
      <c r="BI635" s="256"/>
      <c r="BJ635" s="256"/>
      <c r="BK635" s="256"/>
      <c r="BL635" s="254"/>
      <c r="BM635" s="284">
        <f t="shared" si="259"/>
        <v>0</v>
      </c>
      <c r="BS635" s="3"/>
      <c r="BT635" s="3"/>
      <c r="BU635" s="3"/>
      <c r="BV635" s="3"/>
    </row>
    <row r="636" spans="1:74" ht="12.75" customHeight="1">
      <c r="A636" s="169" t="str">
        <f t="shared" si="264"/>
        <v>E1C</v>
      </c>
      <c r="B636" s="159" t="s">
        <v>204</v>
      </c>
      <c r="C636" s="568"/>
      <c r="D636" s="504"/>
      <c r="E636" s="505"/>
      <c r="F636" s="506"/>
      <c r="G636" s="211"/>
      <c r="H636" s="498"/>
      <c r="I636" s="122" t="s">
        <v>205</v>
      </c>
      <c r="J636" s="92"/>
      <c r="K636" s="92"/>
      <c r="L636" s="92"/>
      <c r="M636" s="92"/>
      <c r="N636" s="92"/>
      <c r="O636" s="94"/>
      <c r="P636" s="92"/>
      <c r="Q636" s="92"/>
      <c r="R636" s="92"/>
      <c r="S636" s="92"/>
      <c r="T636" s="92"/>
      <c r="U636" s="94"/>
      <c r="V636" s="92"/>
      <c r="W636" s="92"/>
      <c r="X636" s="92"/>
      <c r="Y636" s="92"/>
      <c r="Z636" s="93"/>
      <c r="AA636" s="92"/>
      <c r="AB636" s="93"/>
      <c r="AC636" s="92"/>
      <c r="AD636" s="92"/>
      <c r="AE636" s="92"/>
      <c r="AF636" s="92"/>
      <c r="AG636" s="258"/>
      <c r="AH636" s="258"/>
      <c r="AI636" s="258"/>
      <c r="AJ636" s="258"/>
      <c r="AK636" s="258"/>
      <c r="AL636" s="258"/>
      <c r="AM636" s="258"/>
      <c r="AN636" s="258"/>
      <c r="AO636" s="258"/>
      <c r="AP636" s="258"/>
      <c r="AQ636" s="258"/>
      <c r="AR636" s="258"/>
      <c r="AS636" s="258"/>
      <c r="AT636" s="258"/>
      <c r="AU636" s="258"/>
      <c r="AV636" s="258"/>
      <c r="AW636" s="258"/>
      <c r="AX636" s="258"/>
      <c r="AY636" s="432"/>
      <c r="AZ636" s="433"/>
      <c r="BA636" s="255"/>
      <c r="BB636" s="256"/>
      <c r="BC636" s="256"/>
      <c r="BD636" s="256"/>
      <c r="BE636" s="256"/>
      <c r="BF636" s="256"/>
      <c r="BG636" s="256"/>
      <c r="BH636" s="256"/>
      <c r="BI636" s="256"/>
      <c r="BJ636" s="256"/>
      <c r="BK636" s="256"/>
      <c r="BL636" s="254"/>
      <c r="BM636" s="255">
        <f>SUM(J636:AX636)</f>
        <v>0</v>
      </c>
      <c r="BS636" s="3"/>
      <c r="BT636" s="3"/>
      <c r="BU636" s="3"/>
      <c r="BV636" s="3"/>
    </row>
    <row r="637" spans="1:74" ht="13.2" customHeight="1">
      <c r="A637" s="169" t="str">
        <f t="shared" si="264"/>
        <v>E15</v>
      </c>
      <c r="B637" s="159" t="str">
        <f>$B$13</f>
        <v>5</v>
      </c>
      <c r="C637" s="568"/>
      <c r="D637" s="504"/>
      <c r="E637" s="505"/>
      <c r="F637" s="506"/>
      <c r="G637" s="213"/>
      <c r="H637" s="498"/>
      <c r="I637" s="122" t="str">
        <f>$I$13</f>
        <v>OCE</v>
      </c>
      <c r="J637" s="92"/>
      <c r="K637" s="92"/>
      <c r="L637" s="92"/>
      <c r="M637" s="92"/>
      <c r="N637" s="92"/>
      <c r="O637" s="94"/>
      <c r="P637" s="92"/>
      <c r="Q637" s="92"/>
      <c r="R637" s="92"/>
      <c r="S637" s="92"/>
      <c r="T637" s="92"/>
      <c r="U637" s="94"/>
      <c r="V637" s="92"/>
      <c r="W637" s="92"/>
      <c r="X637" s="92"/>
      <c r="Y637" s="92"/>
      <c r="Z637" s="93"/>
      <c r="AA637" s="92"/>
      <c r="AB637" s="93"/>
      <c r="AC637" s="92"/>
      <c r="AD637" s="92"/>
      <c r="AE637" s="92"/>
      <c r="AF637" s="92"/>
      <c r="AG637" s="258"/>
      <c r="AH637" s="258"/>
      <c r="AI637" s="258"/>
      <c r="AJ637" s="258"/>
      <c r="AK637" s="258"/>
      <c r="AL637" s="258"/>
      <c r="AM637" s="258"/>
      <c r="AN637" s="258"/>
      <c r="AO637" s="258"/>
      <c r="AP637" s="258"/>
      <c r="AQ637" s="258"/>
      <c r="AR637" s="258"/>
      <c r="AS637" s="258"/>
      <c r="AT637" s="258"/>
      <c r="AU637" s="258"/>
      <c r="AV637" s="258"/>
      <c r="AW637" s="258"/>
      <c r="AX637" s="258"/>
      <c r="AY637" s="432"/>
      <c r="AZ637" s="433"/>
      <c r="BA637" s="255"/>
      <c r="BB637" s="256"/>
      <c r="BC637" s="256"/>
      <c r="BD637" s="256"/>
      <c r="BE637" s="256"/>
      <c r="BF637" s="256"/>
      <c r="BG637" s="256"/>
      <c r="BH637" s="256"/>
      <c r="BI637" s="256"/>
      <c r="BJ637" s="256"/>
      <c r="BK637" s="256"/>
      <c r="BL637" s="254"/>
      <c r="BM637" s="284">
        <f t="shared" si="259"/>
        <v>0</v>
      </c>
      <c r="BS637" s="3"/>
      <c r="BT637" s="3"/>
      <c r="BU637" s="3"/>
      <c r="BV637" s="3"/>
    </row>
    <row r="638" spans="1:74" ht="12.75" customHeight="1">
      <c r="A638" s="169" t="str">
        <f t="shared" si="264"/>
        <v>E16</v>
      </c>
      <c r="B638" s="159" t="str">
        <f>$B$14</f>
        <v>6</v>
      </c>
      <c r="C638" s="568"/>
      <c r="D638" s="504"/>
      <c r="E638" s="505"/>
      <c r="F638" s="506"/>
      <c r="G638" s="213"/>
      <c r="H638" s="498"/>
      <c r="I638" s="122" t="str">
        <f>$I$14</f>
        <v>MIDDLE EAS</v>
      </c>
      <c r="J638" s="92"/>
      <c r="K638" s="92"/>
      <c r="L638" s="92"/>
      <c r="M638" s="92"/>
      <c r="N638" s="92"/>
      <c r="O638" s="94"/>
      <c r="P638" s="92"/>
      <c r="Q638" s="92"/>
      <c r="R638" s="92"/>
      <c r="S638" s="92"/>
      <c r="T638" s="92"/>
      <c r="U638" s="94"/>
      <c r="V638" s="92"/>
      <c r="W638" s="92"/>
      <c r="X638" s="92"/>
      <c r="Y638" s="92"/>
      <c r="Z638" s="93"/>
      <c r="AA638" s="92"/>
      <c r="AB638" s="93"/>
      <c r="AC638" s="92"/>
      <c r="AD638" s="92"/>
      <c r="AE638" s="92"/>
      <c r="AF638" s="92"/>
      <c r="AG638" s="258"/>
      <c r="AH638" s="258"/>
      <c r="AI638" s="258"/>
      <c r="AJ638" s="258"/>
      <c r="AK638" s="258"/>
      <c r="AL638" s="258"/>
      <c r="AM638" s="258"/>
      <c r="AN638" s="258"/>
      <c r="AO638" s="258"/>
      <c r="AP638" s="258"/>
      <c r="AQ638" s="258"/>
      <c r="AR638" s="258"/>
      <c r="AS638" s="258"/>
      <c r="AT638" s="258"/>
      <c r="AU638" s="258"/>
      <c r="AV638" s="258"/>
      <c r="AW638" s="258"/>
      <c r="AX638" s="258"/>
      <c r="AY638" s="432"/>
      <c r="AZ638" s="433"/>
      <c r="BA638" s="255"/>
      <c r="BB638" s="256"/>
      <c r="BC638" s="256"/>
      <c r="BD638" s="256"/>
      <c r="BE638" s="256"/>
      <c r="BF638" s="256"/>
      <c r="BG638" s="256"/>
      <c r="BH638" s="256"/>
      <c r="BI638" s="256"/>
      <c r="BJ638" s="256"/>
      <c r="BK638" s="256"/>
      <c r="BL638" s="254"/>
      <c r="BM638" s="284">
        <f t="shared" si="259"/>
        <v>0</v>
      </c>
      <c r="BS638" s="3"/>
      <c r="BT638" s="3"/>
      <c r="BU638" s="3"/>
      <c r="BV638" s="3"/>
    </row>
    <row r="639" spans="1:74" ht="12.75" customHeight="1">
      <c r="A639" s="169" t="str">
        <f t="shared" si="264"/>
        <v>E17</v>
      </c>
      <c r="B639" s="159" t="str">
        <f>$B$15</f>
        <v>7</v>
      </c>
      <c r="C639" s="568"/>
      <c r="D639" s="504"/>
      <c r="E639" s="505"/>
      <c r="F639" s="506"/>
      <c r="G639" s="213"/>
      <c r="H639" s="498"/>
      <c r="I639" s="122" t="str">
        <f>$I$15</f>
        <v xml:space="preserve">AFRICA   </v>
      </c>
      <c r="J639" s="92"/>
      <c r="K639" s="92"/>
      <c r="L639" s="92"/>
      <c r="M639" s="92"/>
      <c r="N639" s="92"/>
      <c r="O639" s="94"/>
      <c r="P639" s="92"/>
      <c r="Q639" s="92"/>
      <c r="R639" s="92"/>
      <c r="S639" s="92"/>
      <c r="T639" s="92"/>
      <c r="U639" s="94"/>
      <c r="V639" s="92"/>
      <c r="W639" s="92"/>
      <c r="X639" s="92"/>
      <c r="Y639" s="92"/>
      <c r="Z639" s="93"/>
      <c r="AA639" s="92"/>
      <c r="AB639" s="93"/>
      <c r="AC639" s="92"/>
      <c r="AD639" s="92"/>
      <c r="AE639" s="92"/>
      <c r="AF639" s="92"/>
      <c r="AG639" s="258"/>
      <c r="AH639" s="258"/>
      <c r="AI639" s="258"/>
      <c r="AJ639" s="258"/>
      <c r="AK639" s="258"/>
      <c r="AL639" s="258"/>
      <c r="AM639" s="258"/>
      <c r="AN639" s="258"/>
      <c r="AO639" s="258"/>
      <c r="AP639" s="258"/>
      <c r="AQ639" s="258"/>
      <c r="AR639" s="258"/>
      <c r="AS639" s="258"/>
      <c r="AT639" s="258"/>
      <c r="AU639" s="258"/>
      <c r="AV639" s="258"/>
      <c r="AW639" s="258"/>
      <c r="AX639" s="258"/>
      <c r="AY639" s="432"/>
      <c r="AZ639" s="433"/>
      <c r="BA639" s="255"/>
      <c r="BB639" s="256"/>
      <c r="BC639" s="256"/>
      <c r="BD639" s="256"/>
      <c r="BE639" s="256"/>
      <c r="BF639" s="256"/>
      <c r="BG639" s="256"/>
      <c r="BH639" s="256"/>
      <c r="BI639" s="256"/>
      <c r="BJ639" s="256"/>
      <c r="BK639" s="256"/>
      <c r="BL639" s="254"/>
      <c r="BM639" s="284">
        <f t="shared" si="259"/>
        <v>0</v>
      </c>
      <c r="BS639" s="3"/>
      <c r="BT639" s="3"/>
      <c r="BU639" s="3"/>
      <c r="BV639" s="3"/>
    </row>
    <row r="640" spans="1:74" ht="13.2" customHeight="1" thickBot="1">
      <c r="A640" s="169" t="str">
        <f t="shared" si="264"/>
        <v>E1Z</v>
      </c>
      <c r="B640" s="159" t="str">
        <f>$B$16</f>
        <v>Z</v>
      </c>
      <c r="C640" s="568"/>
      <c r="D640" s="504"/>
      <c r="E640" s="505"/>
      <c r="F640" s="506"/>
      <c r="G640" s="208"/>
      <c r="H640" s="499"/>
      <c r="I640" s="128" t="str">
        <f>$I$16</f>
        <v>Others</v>
      </c>
      <c r="J640" s="90"/>
      <c r="K640" s="90"/>
      <c r="L640" s="90"/>
      <c r="M640" s="90"/>
      <c r="N640" s="90"/>
      <c r="O640" s="102"/>
      <c r="P640" s="90"/>
      <c r="Q640" s="90"/>
      <c r="R640" s="90"/>
      <c r="S640" s="90"/>
      <c r="T640" s="90"/>
      <c r="U640" s="102"/>
      <c r="V640" s="90"/>
      <c r="W640" s="90"/>
      <c r="X640" s="90"/>
      <c r="Y640" s="90"/>
      <c r="Z640" s="91"/>
      <c r="AA640" s="90"/>
      <c r="AB640" s="91"/>
      <c r="AC640" s="90"/>
      <c r="AD640" s="90"/>
      <c r="AE640" s="90"/>
      <c r="AF640" s="90"/>
      <c r="AG640" s="259"/>
      <c r="AH640" s="259"/>
      <c r="AI640" s="259"/>
      <c r="AJ640" s="259"/>
      <c r="AK640" s="259"/>
      <c r="AL640" s="259"/>
      <c r="AM640" s="259"/>
      <c r="AN640" s="259"/>
      <c r="AO640" s="259"/>
      <c r="AP640" s="259"/>
      <c r="AQ640" s="259"/>
      <c r="AR640" s="259"/>
      <c r="AS640" s="259"/>
      <c r="AT640" s="259"/>
      <c r="AU640" s="259"/>
      <c r="AV640" s="259"/>
      <c r="AW640" s="259"/>
      <c r="AX640" s="259"/>
      <c r="AY640" s="434"/>
      <c r="AZ640" s="435"/>
      <c r="BA640" s="262"/>
      <c r="BB640" s="263"/>
      <c r="BC640" s="263"/>
      <c r="BD640" s="263"/>
      <c r="BE640" s="263"/>
      <c r="BF640" s="263"/>
      <c r="BG640" s="263"/>
      <c r="BH640" s="263"/>
      <c r="BI640" s="263"/>
      <c r="BJ640" s="263"/>
      <c r="BK640" s="263"/>
      <c r="BL640" s="261"/>
      <c r="BM640" s="285">
        <f t="shared" si="259"/>
        <v>0</v>
      </c>
      <c r="BS640" s="3"/>
      <c r="BT640" s="3"/>
      <c r="BU640" s="3"/>
      <c r="BV640" s="3"/>
    </row>
    <row r="641" spans="1:74" ht="13.2" customHeight="1">
      <c r="A641" s="157" t="s">
        <v>10</v>
      </c>
      <c r="B641" s="168" t="s">
        <v>237</v>
      </c>
      <c r="C641" s="568"/>
      <c r="D641" s="500" t="s">
        <v>182</v>
      </c>
      <c r="E641" s="501"/>
      <c r="F641" s="503"/>
      <c r="G641" s="486" t="s">
        <v>64</v>
      </c>
      <c r="H641" s="487"/>
      <c r="I641" s="487"/>
      <c r="J641" s="24">
        <f t="shared" ref="J641:AO641" si="265">J642+J643</f>
        <v>0</v>
      </c>
      <c r="K641" s="24">
        <f t="shared" si="265"/>
        <v>0</v>
      </c>
      <c r="L641" s="24">
        <f t="shared" si="265"/>
        <v>0</v>
      </c>
      <c r="M641" s="24">
        <f t="shared" si="265"/>
        <v>0</v>
      </c>
      <c r="N641" s="24">
        <f t="shared" si="265"/>
        <v>0</v>
      </c>
      <c r="O641" s="24">
        <f t="shared" si="265"/>
        <v>0</v>
      </c>
      <c r="P641" s="24">
        <f t="shared" si="265"/>
        <v>0</v>
      </c>
      <c r="Q641" s="24">
        <f t="shared" si="265"/>
        <v>0</v>
      </c>
      <c r="R641" s="24">
        <f t="shared" si="265"/>
        <v>0</v>
      </c>
      <c r="S641" s="25">
        <f t="shared" si="265"/>
        <v>0</v>
      </c>
      <c r="T641" s="24">
        <f t="shared" si="265"/>
        <v>0</v>
      </c>
      <c r="U641" s="44">
        <f t="shared" si="265"/>
        <v>0</v>
      </c>
      <c r="V641" s="24">
        <f t="shared" si="265"/>
        <v>0</v>
      </c>
      <c r="W641" s="24">
        <f t="shared" si="265"/>
        <v>0</v>
      </c>
      <c r="X641" s="27">
        <f t="shared" si="265"/>
        <v>0</v>
      </c>
      <c r="Y641" s="27">
        <f t="shared" si="265"/>
        <v>0</v>
      </c>
      <c r="Z641" s="27">
        <f t="shared" si="265"/>
        <v>0</v>
      </c>
      <c r="AA641" s="27">
        <f t="shared" si="265"/>
        <v>39204</v>
      </c>
      <c r="AB641" s="27">
        <f t="shared" si="265"/>
        <v>26709</v>
      </c>
      <c r="AC641" s="24">
        <f t="shared" si="265"/>
        <v>26838</v>
      </c>
      <c r="AD641" s="24">
        <f t="shared" si="265"/>
        <v>25200</v>
      </c>
      <c r="AE641" s="24">
        <f t="shared" si="265"/>
        <v>25618</v>
      </c>
      <c r="AF641" s="24">
        <f t="shared" si="265"/>
        <v>23059</v>
      </c>
      <c r="AG641" s="275">
        <f t="shared" si="265"/>
        <v>19822</v>
      </c>
      <c r="AH641" s="275">
        <f t="shared" si="265"/>
        <v>22997</v>
      </c>
      <c r="AI641" s="275">
        <f t="shared" si="265"/>
        <v>27028</v>
      </c>
      <c r="AJ641" s="275">
        <f t="shared" si="265"/>
        <v>0</v>
      </c>
      <c r="AK641" s="275">
        <f t="shared" si="265"/>
        <v>0</v>
      </c>
      <c r="AL641" s="275">
        <f t="shared" si="265"/>
        <v>0</v>
      </c>
      <c r="AM641" s="275">
        <f t="shared" si="265"/>
        <v>0</v>
      </c>
      <c r="AN641" s="275">
        <f t="shared" si="265"/>
        <v>0</v>
      </c>
      <c r="AO641" s="275">
        <f t="shared" si="265"/>
        <v>0</v>
      </c>
      <c r="AP641" s="275">
        <f t="shared" ref="AP641:BL641" si="266">AP642+AP643</f>
        <v>0</v>
      </c>
      <c r="AQ641" s="275">
        <f t="shared" si="266"/>
        <v>0</v>
      </c>
      <c r="AR641" s="275">
        <f t="shared" si="266"/>
        <v>0</v>
      </c>
      <c r="AS641" s="275">
        <f t="shared" si="266"/>
        <v>0</v>
      </c>
      <c r="AT641" s="275">
        <f t="shared" si="266"/>
        <v>0</v>
      </c>
      <c r="AU641" s="275">
        <f t="shared" si="266"/>
        <v>0</v>
      </c>
      <c r="AV641" s="275">
        <f t="shared" si="266"/>
        <v>0</v>
      </c>
      <c r="AW641" s="275">
        <f t="shared" si="266"/>
        <v>0</v>
      </c>
      <c r="AX641" s="275">
        <f t="shared" si="266"/>
        <v>0</v>
      </c>
      <c r="AY641" s="52">
        <f t="shared" si="266"/>
        <v>5074</v>
      </c>
      <c r="AZ641" s="438">
        <f t="shared" si="266"/>
        <v>27028</v>
      </c>
      <c r="BA641" s="277">
        <f t="shared" si="266"/>
        <v>310</v>
      </c>
      <c r="BB641" s="278">
        <f t="shared" si="266"/>
        <v>856</v>
      </c>
      <c r="BC641" s="278">
        <f t="shared" si="266"/>
        <v>4674</v>
      </c>
      <c r="BD641" s="278">
        <f t="shared" si="266"/>
        <v>2498</v>
      </c>
      <c r="BE641" s="278">
        <f t="shared" si="266"/>
        <v>976</v>
      </c>
      <c r="BF641" s="278">
        <f t="shared" si="266"/>
        <v>2545</v>
      </c>
      <c r="BG641" s="278">
        <f t="shared" si="266"/>
        <v>2483</v>
      </c>
      <c r="BH641" s="278">
        <f t="shared" si="266"/>
        <v>2013</v>
      </c>
      <c r="BI641" s="278">
        <f t="shared" si="266"/>
        <v>5599</v>
      </c>
      <c r="BJ641" s="278">
        <f t="shared" si="266"/>
        <v>5074</v>
      </c>
      <c r="BK641" s="278">
        <f t="shared" si="266"/>
        <v>0</v>
      </c>
      <c r="BL641" s="276">
        <f t="shared" si="266"/>
        <v>0</v>
      </c>
      <c r="BM641" s="277">
        <f t="shared" si="259"/>
        <v>236475</v>
      </c>
      <c r="BS641" s="3"/>
      <c r="BT641" s="3"/>
      <c r="BU641" s="3"/>
      <c r="BV641" s="3"/>
    </row>
    <row r="642" spans="1:74" ht="13.2" customHeight="1">
      <c r="A642" s="169" t="str">
        <f>B$641&amp;B642</f>
        <v>E19</v>
      </c>
      <c r="B642" s="159" t="str">
        <f>$B$6</f>
        <v>9</v>
      </c>
      <c r="C642" s="568"/>
      <c r="D642" s="504"/>
      <c r="E642" s="505"/>
      <c r="F642" s="506"/>
      <c r="G642" s="210"/>
      <c r="H642" s="488" t="s">
        <v>63</v>
      </c>
      <c r="I642" s="489"/>
      <c r="J642" s="12"/>
      <c r="K642" s="12"/>
      <c r="L642" s="12"/>
      <c r="M642" s="12"/>
      <c r="N642" s="12"/>
      <c r="O642" s="13"/>
      <c r="P642" s="12"/>
      <c r="Q642" s="12"/>
      <c r="R642" s="12"/>
      <c r="S642" s="12"/>
      <c r="T642" s="12"/>
      <c r="U642" s="13"/>
      <c r="V642" s="12"/>
      <c r="W642" s="12"/>
      <c r="X642" s="12"/>
      <c r="Y642" s="12"/>
      <c r="Z642" s="14"/>
      <c r="AA642" s="14">
        <v>39204</v>
      </c>
      <c r="AB642" s="14">
        <v>26709</v>
      </c>
      <c r="AC642" s="14">
        <v>26838</v>
      </c>
      <c r="AD642" s="14">
        <v>25200</v>
      </c>
      <c r="AE642" s="14">
        <v>25618</v>
      </c>
      <c r="AF642" s="14">
        <v>23059</v>
      </c>
      <c r="AG642" s="244">
        <v>19822</v>
      </c>
      <c r="AH642" s="244">
        <v>22997</v>
      </c>
      <c r="AI642" s="244">
        <v>27028</v>
      </c>
      <c r="AJ642" s="244"/>
      <c r="AK642" s="244"/>
      <c r="AL642" s="244"/>
      <c r="AM642" s="244"/>
      <c r="AN642" s="244"/>
      <c r="AO642" s="244"/>
      <c r="AP642" s="244"/>
      <c r="AQ642" s="244"/>
      <c r="AR642" s="244"/>
      <c r="AS642" s="244"/>
      <c r="AT642" s="244"/>
      <c r="AU642" s="244"/>
      <c r="AV642" s="244"/>
      <c r="AW642" s="244"/>
      <c r="AX642" s="245"/>
      <c r="AY642" s="436">
        <v>5074</v>
      </c>
      <c r="AZ642" s="437">
        <v>27028</v>
      </c>
      <c r="BA642" s="267">
        <v>310</v>
      </c>
      <c r="BB642" s="268">
        <v>856</v>
      </c>
      <c r="BC642" s="268">
        <v>4674</v>
      </c>
      <c r="BD642" s="268">
        <v>2498</v>
      </c>
      <c r="BE642" s="268">
        <v>976</v>
      </c>
      <c r="BF642" s="268">
        <v>2545</v>
      </c>
      <c r="BG642" s="268">
        <v>2483</v>
      </c>
      <c r="BH642" s="268">
        <v>2013</v>
      </c>
      <c r="BI642" s="268">
        <v>5599</v>
      </c>
      <c r="BJ642" s="268">
        <v>5074</v>
      </c>
      <c r="BK642" s="268"/>
      <c r="BL642" s="266"/>
      <c r="BM642" s="272">
        <f t="shared" si="259"/>
        <v>236475</v>
      </c>
      <c r="BS642" s="3"/>
      <c r="BT642" s="3"/>
      <c r="BU642" s="3"/>
      <c r="BV642" s="3"/>
    </row>
    <row r="643" spans="1:74" ht="12.75" customHeight="1">
      <c r="A643" s="169"/>
      <c r="C643" s="568"/>
      <c r="D643" s="504"/>
      <c r="E643" s="505"/>
      <c r="F643" s="506"/>
      <c r="G643" s="211"/>
      <c r="H643" s="490" t="s">
        <v>62</v>
      </c>
      <c r="I643" s="491"/>
      <c r="J643" s="23">
        <f t="shared" ref="J643:AO643" si="267">SUM(J644:J652)</f>
        <v>0</v>
      </c>
      <c r="K643" s="23">
        <f t="shared" si="267"/>
        <v>0</v>
      </c>
      <c r="L643" s="23">
        <f t="shared" si="267"/>
        <v>0</v>
      </c>
      <c r="M643" s="23">
        <f t="shared" si="267"/>
        <v>0</v>
      </c>
      <c r="N643" s="23">
        <f t="shared" si="267"/>
        <v>0</v>
      </c>
      <c r="O643" s="23">
        <f t="shared" si="267"/>
        <v>0</v>
      </c>
      <c r="P643" s="23">
        <f t="shared" si="267"/>
        <v>0</v>
      </c>
      <c r="Q643" s="23">
        <f t="shared" si="267"/>
        <v>0</v>
      </c>
      <c r="R643" s="23">
        <f t="shared" si="267"/>
        <v>0</v>
      </c>
      <c r="S643" s="27">
        <f t="shared" si="267"/>
        <v>0</v>
      </c>
      <c r="T643" s="17">
        <f t="shared" si="267"/>
        <v>0</v>
      </c>
      <c r="U643" s="43">
        <f t="shared" si="267"/>
        <v>0</v>
      </c>
      <c r="V643" s="17">
        <f t="shared" si="267"/>
        <v>0</v>
      </c>
      <c r="W643" s="17">
        <f t="shared" si="267"/>
        <v>0</v>
      </c>
      <c r="X643" s="45">
        <f t="shared" si="267"/>
        <v>0</v>
      </c>
      <c r="Y643" s="45">
        <f t="shared" si="267"/>
        <v>0</v>
      </c>
      <c r="Z643" s="45">
        <f t="shared" si="267"/>
        <v>0</v>
      </c>
      <c r="AA643" s="45">
        <f t="shared" si="267"/>
        <v>0</v>
      </c>
      <c r="AB643" s="45">
        <f t="shared" si="267"/>
        <v>0</v>
      </c>
      <c r="AC643" s="45">
        <f t="shared" si="267"/>
        <v>0</v>
      </c>
      <c r="AD643" s="45">
        <f t="shared" si="267"/>
        <v>0</v>
      </c>
      <c r="AE643" s="45">
        <f t="shared" si="267"/>
        <v>0</v>
      </c>
      <c r="AF643" s="45">
        <f t="shared" si="267"/>
        <v>0</v>
      </c>
      <c r="AG643" s="279">
        <f t="shared" si="267"/>
        <v>0</v>
      </c>
      <c r="AH643" s="279">
        <f t="shared" si="267"/>
        <v>0</v>
      </c>
      <c r="AI643" s="279">
        <f t="shared" si="267"/>
        <v>0</v>
      </c>
      <c r="AJ643" s="279">
        <f t="shared" si="267"/>
        <v>0</v>
      </c>
      <c r="AK643" s="279">
        <f t="shared" si="267"/>
        <v>0</v>
      </c>
      <c r="AL643" s="279">
        <f t="shared" si="267"/>
        <v>0</v>
      </c>
      <c r="AM643" s="279">
        <f t="shared" si="267"/>
        <v>0</v>
      </c>
      <c r="AN643" s="279">
        <f t="shared" si="267"/>
        <v>0</v>
      </c>
      <c r="AO643" s="279">
        <f t="shared" si="267"/>
        <v>0</v>
      </c>
      <c r="AP643" s="279">
        <f t="shared" ref="AP643:BL643" si="268">SUM(AP644:AP652)</f>
        <v>0</v>
      </c>
      <c r="AQ643" s="279">
        <f t="shared" si="268"/>
        <v>0</v>
      </c>
      <c r="AR643" s="279">
        <f t="shared" si="268"/>
        <v>0</v>
      </c>
      <c r="AS643" s="279">
        <f t="shared" si="268"/>
        <v>0</v>
      </c>
      <c r="AT643" s="279">
        <f t="shared" si="268"/>
        <v>0</v>
      </c>
      <c r="AU643" s="279">
        <f t="shared" si="268"/>
        <v>0</v>
      </c>
      <c r="AV643" s="279">
        <f t="shared" si="268"/>
        <v>0</v>
      </c>
      <c r="AW643" s="279">
        <f t="shared" si="268"/>
        <v>0</v>
      </c>
      <c r="AX643" s="279">
        <f t="shared" si="268"/>
        <v>0</v>
      </c>
      <c r="AY643" s="26">
        <f t="shared" si="268"/>
        <v>0</v>
      </c>
      <c r="AZ643" s="439">
        <f t="shared" si="268"/>
        <v>0</v>
      </c>
      <c r="BA643" s="281">
        <f t="shared" si="268"/>
        <v>0</v>
      </c>
      <c r="BB643" s="282">
        <f t="shared" si="268"/>
        <v>0</v>
      </c>
      <c r="BC643" s="282">
        <f t="shared" si="268"/>
        <v>0</v>
      </c>
      <c r="BD643" s="282">
        <f t="shared" si="268"/>
        <v>0</v>
      </c>
      <c r="BE643" s="282">
        <f t="shared" si="268"/>
        <v>0</v>
      </c>
      <c r="BF643" s="282">
        <f t="shared" si="268"/>
        <v>0</v>
      </c>
      <c r="BG643" s="282">
        <f t="shared" si="268"/>
        <v>0</v>
      </c>
      <c r="BH643" s="282">
        <f t="shared" si="268"/>
        <v>0</v>
      </c>
      <c r="BI643" s="282">
        <f t="shared" si="268"/>
        <v>0</v>
      </c>
      <c r="BJ643" s="282">
        <f t="shared" si="268"/>
        <v>0</v>
      </c>
      <c r="BK643" s="282">
        <f t="shared" si="268"/>
        <v>0</v>
      </c>
      <c r="BL643" s="280">
        <f t="shared" si="268"/>
        <v>0</v>
      </c>
      <c r="BM643" s="281">
        <f t="shared" si="259"/>
        <v>0</v>
      </c>
      <c r="BS643" s="3"/>
      <c r="BT643" s="3"/>
      <c r="BU643" s="3"/>
      <c r="BV643" s="3"/>
    </row>
    <row r="644" spans="1:74" ht="13.2" customHeight="1">
      <c r="A644" s="169" t="str">
        <f t="shared" ref="A644:A652" si="269">B$641&amp;B644</f>
        <v>E11</v>
      </c>
      <c r="B644" s="159" t="str">
        <f>$B$8</f>
        <v>1</v>
      </c>
      <c r="C644" s="568"/>
      <c r="D644" s="504"/>
      <c r="E644" s="505"/>
      <c r="F644" s="506"/>
      <c r="G644" s="213"/>
      <c r="H644" s="210"/>
      <c r="I644" s="127" t="str">
        <f>$I$8</f>
        <v>N.AMERICA</v>
      </c>
      <c r="J644" s="20"/>
      <c r="K644" s="20"/>
      <c r="L644" s="20"/>
      <c r="M644" s="20"/>
      <c r="N644" s="20"/>
      <c r="O644" s="28"/>
      <c r="P644" s="20"/>
      <c r="Q644" s="20"/>
      <c r="R644" s="20"/>
      <c r="S644" s="20"/>
      <c r="T644" s="20"/>
      <c r="U644" s="28"/>
      <c r="V644" s="20"/>
      <c r="W644" s="20"/>
      <c r="X644" s="20"/>
      <c r="Y644" s="20"/>
      <c r="Z644" s="21"/>
      <c r="AA644" s="21"/>
      <c r="AB644" s="21"/>
      <c r="AC644" s="21"/>
      <c r="AD644" s="21"/>
      <c r="AE644" s="21"/>
      <c r="AF644" s="21"/>
      <c r="AG644" s="248"/>
      <c r="AH644" s="248"/>
      <c r="AI644" s="248"/>
      <c r="AJ644" s="248"/>
      <c r="AK644" s="248"/>
      <c r="AL644" s="248"/>
      <c r="AM644" s="248"/>
      <c r="AN644" s="248"/>
      <c r="AO644" s="248"/>
      <c r="AP644" s="248"/>
      <c r="AQ644" s="248"/>
      <c r="AR644" s="248"/>
      <c r="AS644" s="248"/>
      <c r="AT644" s="248"/>
      <c r="AU644" s="248"/>
      <c r="AV644" s="248"/>
      <c r="AW644" s="248"/>
      <c r="AX644" s="248"/>
      <c r="AY644" s="430"/>
      <c r="AZ644" s="431"/>
      <c r="BA644" s="250"/>
      <c r="BB644" s="251"/>
      <c r="BC644" s="251"/>
      <c r="BD644" s="251"/>
      <c r="BE644" s="251"/>
      <c r="BF644" s="251"/>
      <c r="BG644" s="251"/>
      <c r="BH644" s="251"/>
      <c r="BI644" s="251"/>
      <c r="BJ644" s="251"/>
      <c r="BK644" s="251"/>
      <c r="BL644" s="249"/>
      <c r="BM644" s="283">
        <f t="shared" si="259"/>
        <v>0</v>
      </c>
      <c r="BS644" s="3"/>
      <c r="BT644" s="3"/>
      <c r="BU644" s="3"/>
      <c r="BV644" s="3"/>
    </row>
    <row r="645" spans="1:74" ht="13.2" customHeight="1">
      <c r="A645" s="169" t="str">
        <f t="shared" si="269"/>
        <v>E12</v>
      </c>
      <c r="B645" s="159" t="str">
        <f>$B$9</f>
        <v>2</v>
      </c>
      <c r="C645" s="568"/>
      <c r="D645" s="504"/>
      <c r="E645" s="505"/>
      <c r="F645" s="506"/>
      <c r="G645" s="213"/>
      <c r="H645" s="210"/>
      <c r="I645" s="122" t="str">
        <f>$I$9</f>
        <v>CS.AMERICA</v>
      </c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3"/>
      <c r="AA645" s="93"/>
      <c r="AB645" s="93"/>
      <c r="AC645" s="93"/>
      <c r="AD645" s="93"/>
      <c r="AE645" s="93"/>
      <c r="AF645" s="93"/>
      <c r="AG645" s="253"/>
      <c r="AH645" s="253"/>
      <c r="AI645" s="253"/>
      <c r="AJ645" s="253"/>
      <c r="AK645" s="253"/>
      <c r="AL645" s="253"/>
      <c r="AM645" s="253"/>
      <c r="AN645" s="253"/>
      <c r="AO645" s="253"/>
      <c r="AP645" s="253"/>
      <c r="AQ645" s="253"/>
      <c r="AR645" s="253"/>
      <c r="AS645" s="253"/>
      <c r="AT645" s="253"/>
      <c r="AU645" s="253"/>
      <c r="AV645" s="253"/>
      <c r="AW645" s="253"/>
      <c r="AX645" s="253"/>
      <c r="AY645" s="432"/>
      <c r="AZ645" s="433"/>
      <c r="BA645" s="255"/>
      <c r="BB645" s="256"/>
      <c r="BC645" s="256"/>
      <c r="BD645" s="256"/>
      <c r="BE645" s="256"/>
      <c r="BF645" s="256"/>
      <c r="BG645" s="256"/>
      <c r="BH645" s="256"/>
      <c r="BI645" s="256"/>
      <c r="BJ645" s="256"/>
      <c r="BK645" s="256"/>
      <c r="BL645" s="254"/>
      <c r="BM645" s="284">
        <f t="shared" si="259"/>
        <v>0</v>
      </c>
      <c r="BS645" s="3"/>
      <c r="BT645" s="3"/>
      <c r="BU645" s="3"/>
      <c r="BV645" s="3"/>
    </row>
    <row r="646" spans="1:74" ht="13.2" customHeight="1">
      <c r="A646" s="169" t="str">
        <f t="shared" si="269"/>
        <v>E13</v>
      </c>
      <c r="B646" s="159" t="str">
        <f>$B$10</f>
        <v>3</v>
      </c>
      <c r="C646" s="568"/>
      <c r="D646" s="504"/>
      <c r="E646" s="505"/>
      <c r="F646" s="506"/>
      <c r="G646" s="205"/>
      <c r="H646" s="498"/>
      <c r="I646" s="122" t="str">
        <f>$I$10</f>
        <v>Europe</v>
      </c>
      <c r="J646" s="92"/>
      <c r="K646" s="92"/>
      <c r="L646" s="92"/>
      <c r="M646" s="92"/>
      <c r="N646" s="92"/>
      <c r="O646" s="94"/>
      <c r="P646" s="92"/>
      <c r="Q646" s="92"/>
      <c r="R646" s="92"/>
      <c r="S646" s="92"/>
      <c r="T646" s="92"/>
      <c r="U646" s="94"/>
      <c r="V646" s="92"/>
      <c r="W646" s="92"/>
      <c r="X646" s="92"/>
      <c r="Y646" s="92"/>
      <c r="Z646" s="93"/>
      <c r="AA646" s="93"/>
      <c r="AB646" s="93"/>
      <c r="AC646" s="93"/>
      <c r="AD646" s="93"/>
      <c r="AE646" s="93"/>
      <c r="AF646" s="93"/>
      <c r="AG646" s="253"/>
      <c r="AH646" s="253"/>
      <c r="AI646" s="253"/>
      <c r="AJ646" s="253"/>
      <c r="AK646" s="253"/>
      <c r="AL646" s="253"/>
      <c r="AM646" s="253"/>
      <c r="AN646" s="253"/>
      <c r="AO646" s="253"/>
      <c r="AP646" s="253"/>
      <c r="AQ646" s="253"/>
      <c r="AR646" s="253"/>
      <c r="AS646" s="253"/>
      <c r="AT646" s="253"/>
      <c r="AU646" s="253"/>
      <c r="AV646" s="253"/>
      <c r="AW646" s="253"/>
      <c r="AX646" s="253"/>
      <c r="AY646" s="432"/>
      <c r="AZ646" s="433"/>
      <c r="BA646" s="255"/>
      <c r="BB646" s="256"/>
      <c r="BC646" s="256"/>
      <c r="BD646" s="256"/>
      <c r="BE646" s="256"/>
      <c r="BF646" s="256"/>
      <c r="BG646" s="256"/>
      <c r="BH646" s="256"/>
      <c r="BI646" s="256"/>
      <c r="BJ646" s="256"/>
      <c r="BK646" s="256"/>
      <c r="BL646" s="254"/>
      <c r="BM646" s="284">
        <f t="shared" si="259"/>
        <v>0</v>
      </c>
      <c r="BS646" s="3"/>
      <c r="BT646" s="3"/>
      <c r="BU646" s="3"/>
      <c r="BV646" s="3"/>
    </row>
    <row r="647" spans="1:74" ht="13.2" customHeight="1">
      <c r="A647" s="169" t="str">
        <f t="shared" si="269"/>
        <v>E14</v>
      </c>
      <c r="B647" s="159" t="str">
        <f>$B$11</f>
        <v>4</v>
      </c>
      <c r="C647" s="568"/>
      <c r="D647" s="504"/>
      <c r="E647" s="505"/>
      <c r="F647" s="506"/>
      <c r="G647" s="211"/>
      <c r="H647" s="498"/>
      <c r="I647" s="122" t="str">
        <f>$I$11</f>
        <v>ASIA</v>
      </c>
      <c r="J647" s="92"/>
      <c r="K647" s="92"/>
      <c r="L647" s="92"/>
      <c r="M647" s="92"/>
      <c r="N647" s="92"/>
      <c r="O647" s="94"/>
      <c r="P647" s="92"/>
      <c r="Q647" s="92"/>
      <c r="R647" s="92"/>
      <c r="S647" s="92"/>
      <c r="T647" s="92"/>
      <c r="U647" s="94"/>
      <c r="V647" s="92"/>
      <c r="W647" s="92"/>
      <c r="X647" s="92"/>
      <c r="Y647" s="92"/>
      <c r="Z647" s="93"/>
      <c r="AA647" s="92"/>
      <c r="AB647" s="93"/>
      <c r="AC647" s="92"/>
      <c r="AD647" s="92"/>
      <c r="AE647" s="92"/>
      <c r="AF647" s="92"/>
      <c r="AG647" s="258"/>
      <c r="AH647" s="258"/>
      <c r="AI647" s="258"/>
      <c r="AJ647" s="258"/>
      <c r="AK647" s="258"/>
      <c r="AL647" s="258"/>
      <c r="AM647" s="258"/>
      <c r="AN647" s="258"/>
      <c r="AO647" s="258"/>
      <c r="AP647" s="258"/>
      <c r="AQ647" s="258"/>
      <c r="AR647" s="258"/>
      <c r="AS647" s="258"/>
      <c r="AT647" s="258"/>
      <c r="AU647" s="258"/>
      <c r="AV647" s="258"/>
      <c r="AW647" s="258"/>
      <c r="AX647" s="258"/>
      <c r="AY647" s="432"/>
      <c r="AZ647" s="433"/>
      <c r="BA647" s="255"/>
      <c r="BB647" s="256"/>
      <c r="BC647" s="256"/>
      <c r="BD647" s="256"/>
      <c r="BE647" s="256"/>
      <c r="BF647" s="256"/>
      <c r="BG647" s="256"/>
      <c r="BH647" s="256"/>
      <c r="BI647" s="256"/>
      <c r="BJ647" s="256"/>
      <c r="BK647" s="256"/>
      <c r="BL647" s="254"/>
      <c r="BM647" s="284">
        <f t="shared" si="259"/>
        <v>0</v>
      </c>
      <c r="BS647" s="3"/>
      <c r="BT647" s="3"/>
      <c r="BU647" s="3"/>
      <c r="BV647" s="3"/>
    </row>
    <row r="648" spans="1:74" ht="12.75" customHeight="1">
      <c r="A648" s="169" t="str">
        <f t="shared" si="269"/>
        <v>E1C</v>
      </c>
      <c r="B648" s="159" t="s">
        <v>204</v>
      </c>
      <c r="C648" s="568"/>
      <c r="D648" s="504"/>
      <c r="E648" s="505"/>
      <c r="F648" s="506"/>
      <c r="G648" s="211"/>
      <c r="H648" s="498"/>
      <c r="I648" s="122" t="s">
        <v>205</v>
      </c>
      <c r="J648" s="92"/>
      <c r="K648" s="92"/>
      <c r="L648" s="92"/>
      <c r="M648" s="92"/>
      <c r="N648" s="92"/>
      <c r="O648" s="94"/>
      <c r="P648" s="92"/>
      <c r="Q648" s="92"/>
      <c r="R648" s="92"/>
      <c r="S648" s="92"/>
      <c r="T648" s="92"/>
      <c r="U648" s="94"/>
      <c r="V648" s="92"/>
      <c r="W648" s="92"/>
      <c r="X648" s="92"/>
      <c r="Y648" s="92"/>
      <c r="Z648" s="93"/>
      <c r="AA648" s="92"/>
      <c r="AB648" s="93"/>
      <c r="AC648" s="92"/>
      <c r="AD648" s="92"/>
      <c r="AE648" s="92"/>
      <c r="AF648" s="92"/>
      <c r="AG648" s="258"/>
      <c r="AH648" s="258"/>
      <c r="AI648" s="258"/>
      <c r="AJ648" s="258"/>
      <c r="AK648" s="258"/>
      <c r="AL648" s="258"/>
      <c r="AM648" s="258"/>
      <c r="AN648" s="258"/>
      <c r="AO648" s="258"/>
      <c r="AP648" s="258"/>
      <c r="AQ648" s="258"/>
      <c r="AR648" s="258"/>
      <c r="AS648" s="258"/>
      <c r="AT648" s="258"/>
      <c r="AU648" s="258"/>
      <c r="AV648" s="258"/>
      <c r="AW648" s="258"/>
      <c r="AX648" s="258"/>
      <c r="AY648" s="432"/>
      <c r="AZ648" s="433"/>
      <c r="BA648" s="255"/>
      <c r="BB648" s="256"/>
      <c r="BC648" s="256"/>
      <c r="BD648" s="256"/>
      <c r="BE648" s="256"/>
      <c r="BF648" s="256"/>
      <c r="BG648" s="256"/>
      <c r="BH648" s="256"/>
      <c r="BI648" s="256"/>
      <c r="BJ648" s="256"/>
      <c r="BK648" s="256"/>
      <c r="BL648" s="254"/>
      <c r="BM648" s="255">
        <f>SUM(J648:AX648)</f>
        <v>0</v>
      </c>
      <c r="BS648" s="3"/>
      <c r="BT648" s="3"/>
      <c r="BU648" s="3"/>
      <c r="BV648" s="3"/>
    </row>
    <row r="649" spans="1:74" ht="13.2" customHeight="1">
      <c r="A649" s="169" t="str">
        <f t="shared" si="269"/>
        <v>E15</v>
      </c>
      <c r="B649" s="159" t="str">
        <f>$B$13</f>
        <v>5</v>
      </c>
      <c r="C649" s="568"/>
      <c r="D649" s="504"/>
      <c r="E649" s="505"/>
      <c r="F649" s="506"/>
      <c r="G649" s="213"/>
      <c r="H649" s="498"/>
      <c r="I649" s="122" t="str">
        <f>$I$13</f>
        <v>OCE</v>
      </c>
      <c r="J649" s="92"/>
      <c r="K649" s="92"/>
      <c r="L649" s="92"/>
      <c r="M649" s="92"/>
      <c r="N649" s="92"/>
      <c r="O649" s="94"/>
      <c r="P649" s="92"/>
      <c r="Q649" s="92"/>
      <c r="R649" s="92"/>
      <c r="S649" s="92"/>
      <c r="T649" s="92"/>
      <c r="U649" s="94"/>
      <c r="V649" s="92"/>
      <c r="W649" s="92"/>
      <c r="X649" s="92"/>
      <c r="Y649" s="92"/>
      <c r="Z649" s="93"/>
      <c r="AA649" s="92"/>
      <c r="AB649" s="93"/>
      <c r="AC649" s="92"/>
      <c r="AD649" s="92"/>
      <c r="AE649" s="92"/>
      <c r="AF649" s="92"/>
      <c r="AG649" s="258"/>
      <c r="AH649" s="258"/>
      <c r="AI649" s="258"/>
      <c r="AJ649" s="258"/>
      <c r="AK649" s="258"/>
      <c r="AL649" s="258"/>
      <c r="AM649" s="258"/>
      <c r="AN649" s="258"/>
      <c r="AO649" s="258"/>
      <c r="AP649" s="258"/>
      <c r="AQ649" s="258"/>
      <c r="AR649" s="258"/>
      <c r="AS649" s="258"/>
      <c r="AT649" s="258"/>
      <c r="AU649" s="258"/>
      <c r="AV649" s="258"/>
      <c r="AW649" s="258"/>
      <c r="AX649" s="258"/>
      <c r="AY649" s="432"/>
      <c r="AZ649" s="433"/>
      <c r="BA649" s="255"/>
      <c r="BB649" s="256"/>
      <c r="BC649" s="256"/>
      <c r="BD649" s="256"/>
      <c r="BE649" s="256"/>
      <c r="BF649" s="256"/>
      <c r="BG649" s="256"/>
      <c r="BH649" s="256"/>
      <c r="BI649" s="256"/>
      <c r="BJ649" s="256"/>
      <c r="BK649" s="256"/>
      <c r="BL649" s="254"/>
      <c r="BM649" s="284">
        <f t="shared" si="259"/>
        <v>0</v>
      </c>
      <c r="BS649" s="3"/>
      <c r="BT649" s="3"/>
      <c r="BU649" s="3"/>
      <c r="BV649" s="3"/>
    </row>
    <row r="650" spans="1:74" ht="12.75" customHeight="1">
      <c r="A650" s="169" t="str">
        <f t="shared" si="269"/>
        <v>E16</v>
      </c>
      <c r="B650" s="159" t="str">
        <f>$B$14</f>
        <v>6</v>
      </c>
      <c r="C650" s="568"/>
      <c r="D650" s="504"/>
      <c r="E650" s="505"/>
      <c r="F650" s="506"/>
      <c r="G650" s="213"/>
      <c r="H650" s="498"/>
      <c r="I650" s="122" t="str">
        <f>$I$14</f>
        <v>MIDDLE EAS</v>
      </c>
      <c r="J650" s="92"/>
      <c r="K650" s="92"/>
      <c r="L650" s="92"/>
      <c r="M650" s="92"/>
      <c r="N650" s="92"/>
      <c r="O650" s="94"/>
      <c r="P650" s="92"/>
      <c r="Q650" s="92"/>
      <c r="R650" s="92"/>
      <c r="S650" s="92"/>
      <c r="T650" s="92"/>
      <c r="U650" s="94"/>
      <c r="V650" s="92"/>
      <c r="W650" s="92"/>
      <c r="X650" s="92"/>
      <c r="Y650" s="92"/>
      <c r="Z650" s="93"/>
      <c r="AA650" s="92"/>
      <c r="AB650" s="93"/>
      <c r="AC650" s="92"/>
      <c r="AD650" s="92"/>
      <c r="AE650" s="92"/>
      <c r="AF650" s="92"/>
      <c r="AG650" s="258"/>
      <c r="AH650" s="258"/>
      <c r="AI650" s="258"/>
      <c r="AJ650" s="258"/>
      <c r="AK650" s="258"/>
      <c r="AL650" s="258"/>
      <c r="AM650" s="258"/>
      <c r="AN650" s="258"/>
      <c r="AO650" s="258"/>
      <c r="AP650" s="258"/>
      <c r="AQ650" s="258"/>
      <c r="AR650" s="258"/>
      <c r="AS650" s="258"/>
      <c r="AT650" s="258"/>
      <c r="AU650" s="258"/>
      <c r="AV650" s="258"/>
      <c r="AW650" s="258"/>
      <c r="AX650" s="258"/>
      <c r="AY650" s="432"/>
      <c r="AZ650" s="433"/>
      <c r="BA650" s="255"/>
      <c r="BB650" s="256"/>
      <c r="BC650" s="256"/>
      <c r="BD650" s="256"/>
      <c r="BE650" s="256"/>
      <c r="BF650" s="256"/>
      <c r="BG650" s="256"/>
      <c r="BH650" s="256"/>
      <c r="BI650" s="256"/>
      <c r="BJ650" s="256"/>
      <c r="BK650" s="256"/>
      <c r="BL650" s="254"/>
      <c r="BM650" s="284">
        <f t="shared" si="259"/>
        <v>0</v>
      </c>
      <c r="BS650" s="3"/>
      <c r="BT650" s="3"/>
      <c r="BU650" s="3"/>
      <c r="BV650" s="3"/>
    </row>
    <row r="651" spans="1:74" ht="12.75" customHeight="1">
      <c r="A651" s="169" t="str">
        <f t="shared" si="269"/>
        <v>E17</v>
      </c>
      <c r="B651" s="159" t="str">
        <f>$B$15</f>
        <v>7</v>
      </c>
      <c r="C651" s="568"/>
      <c r="D651" s="504"/>
      <c r="E651" s="505"/>
      <c r="F651" s="506"/>
      <c r="G651" s="213"/>
      <c r="H651" s="498"/>
      <c r="I651" s="122" t="str">
        <f>$I$15</f>
        <v xml:space="preserve">AFRICA   </v>
      </c>
      <c r="J651" s="92"/>
      <c r="K651" s="92"/>
      <c r="L651" s="92"/>
      <c r="M651" s="92"/>
      <c r="N651" s="92"/>
      <c r="O651" s="94"/>
      <c r="P651" s="92"/>
      <c r="Q651" s="92"/>
      <c r="R651" s="92"/>
      <c r="S651" s="92"/>
      <c r="T651" s="92"/>
      <c r="U651" s="94"/>
      <c r="V651" s="92"/>
      <c r="W651" s="92"/>
      <c r="X651" s="92"/>
      <c r="Y651" s="92"/>
      <c r="Z651" s="93"/>
      <c r="AA651" s="92"/>
      <c r="AB651" s="93"/>
      <c r="AC651" s="92"/>
      <c r="AD651" s="92"/>
      <c r="AE651" s="92"/>
      <c r="AF651" s="92"/>
      <c r="AG651" s="258"/>
      <c r="AH651" s="258"/>
      <c r="AI651" s="258"/>
      <c r="AJ651" s="258"/>
      <c r="AK651" s="258"/>
      <c r="AL651" s="258"/>
      <c r="AM651" s="258"/>
      <c r="AN651" s="258"/>
      <c r="AO651" s="258"/>
      <c r="AP651" s="258"/>
      <c r="AQ651" s="258"/>
      <c r="AR651" s="258"/>
      <c r="AS651" s="258"/>
      <c r="AT651" s="258"/>
      <c r="AU651" s="258"/>
      <c r="AV651" s="258"/>
      <c r="AW651" s="258"/>
      <c r="AX651" s="258"/>
      <c r="AY651" s="432"/>
      <c r="AZ651" s="433"/>
      <c r="BA651" s="255"/>
      <c r="BB651" s="256"/>
      <c r="BC651" s="256"/>
      <c r="BD651" s="256"/>
      <c r="BE651" s="256"/>
      <c r="BF651" s="256"/>
      <c r="BG651" s="256"/>
      <c r="BH651" s="256"/>
      <c r="BI651" s="256"/>
      <c r="BJ651" s="256"/>
      <c r="BK651" s="256"/>
      <c r="BL651" s="254"/>
      <c r="BM651" s="284">
        <f t="shared" si="259"/>
        <v>0</v>
      </c>
      <c r="BS651" s="3"/>
      <c r="BT651" s="3"/>
      <c r="BU651" s="3"/>
      <c r="BV651" s="3"/>
    </row>
    <row r="652" spans="1:74" ht="13.2" customHeight="1" thickBot="1">
      <c r="A652" s="169" t="str">
        <f t="shared" si="269"/>
        <v>E1Z</v>
      </c>
      <c r="B652" s="159" t="str">
        <f>$B$16</f>
        <v>Z</v>
      </c>
      <c r="C652" s="568"/>
      <c r="D652" s="504"/>
      <c r="E652" s="505"/>
      <c r="F652" s="506"/>
      <c r="G652" s="208"/>
      <c r="H652" s="499"/>
      <c r="I652" s="128" t="str">
        <f>$I$16</f>
        <v>Others</v>
      </c>
      <c r="J652" s="90"/>
      <c r="K652" s="90"/>
      <c r="L652" s="90"/>
      <c r="M652" s="90"/>
      <c r="N652" s="90"/>
      <c r="O652" s="102"/>
      <c r="P652" s="90"/>
      <c r="Q652" s="90"/>
      <c r="R652" s="90"/>
      <c r="S652" s="90"/>
      <c r="T652" s="90"/>
      <c r="U652" s="102"/>
      <c r="V652" s="90"/>
      <c r="W652" s="90"/>
      <c r="X652" s="90"/>
      <c r="Y652" s="90"/>
      <c r="Z652" s="91"/>
      <c r="AA652" s="90"/>
      <c r="AB652" s="91"/>
      <c r="AC652" s="90"/>
      <c r="AD652" s="90"/>
      <c r="AE652" s="90"/>
      <c r="AF652" s="90"/>
      <c r="AG652" s="259"/>
      <c r="AH652" s="259"/>
      <c r="AI652" s="259"/>
      <c r="AJ652" s="259"/>
      <c r="AK652" s="259"/>
      <c r="AL652" s="259"/>
      <c r="AM652" s="259"/>
      <c r="AN652" s="259"/>
      <c r="AO652" s="259"/>
      <c r="AP652" s="259"/>
      <c r="AQ652" s="259"/>
      <c r="AR652" s="259"/>
      <c r="AS652" s="259"/>
      <c r="AT652" s="259"/>
      <c r="AU652" s="259"/>
      <c r="AV652" s="259"/>
      <c r="AW652" s="259"/>
      <c r="AX652" s="259"/>
      <c r="AY652" s="434"/>
      <c r="AZ652" s="435"/>
      <c r="BA652" s="262"/>
      <c r="BB652" s="263"/>
      <c r="BC652" s="263"/>
      <c r="BD652" s="263"/>
      <c r="BE652" s="263"/>
      <c r="BF652" s="263"/>
      <c r="BG652" s="263"/>
      <c r="BH652" s="263"/>
      <c r="BI652" s="263"/>
      <c r="BJ652" s="263"/>
      <c r="BK652" s="263"/>
      <c r="BL652" s="261"/>
      <c r="BM652" s="285">
        <f t="shared" si="259"/>
        <v>0</v>
      </c>
      <c r="BS652" s="3"/>
      <c r="BT652" s="3"/>
      <c r="BU652" s="3"/>
      <c r="BV652" s="3"/>
    </row>
    <row r="653" spans="1:74" ht="13.2" customHeight="1">
      <c r="A653" s="157" t="s">
        <v>10</v>
      </c>
      <c r="B653" s="168" t="s">
        <v>225</v>
      </c>
      <c r="C653" s="568"/>
      <c r="D653" s="500" t="s">
        <v>183</v>
      </c>
      <c r="E653" s="501"/>
      <c r="F653" s="503"/>
      <c r="G653" s="486" t="s">
        <v>64</v>
      </c>
      <c r="H653" s="487"/>
      <c r="I653" s="487"/>
      <c r="J653" s="24">
        <f t="shared" ref="J653:AO653" si="270">J654+J655</f>
        <v>0</v>
      </c>
      <c r="K653" s="24">
        <f t="shared" si="270"/>
        <v>0</v>
      </c>
      <c r="L653" s="24">
        <f t="shared" si="270"/>
        <v>0</v>
      </c>
      <c r="M653" s="24">
        <f t="shared" si="270"/>
        <v>0</v>
      </c>
      <c r="N653" s="24">
        <f t="shared" si="270"/>
        <v>0</v>
      </c>
      <c r="O653" s="24">
        <f t="shared" si="270"/>
        <v>0</v>
      </c>
      <c r="P653" s="24">
        <f t="shared" si="270"/>
        <v>0</v>
      </c>
      <c r="Q653" s="24">
        <f t="shared" si="270"/>
        <v>0</v>
      </c>
      <c r="R653" s="24">
        <f t="shared" si="270"/>
        <v>0</v>
      </c>
      <c r="S653" s="25">
        <f t="shared" si="270"/>
        <v>0</v>
      </c>
      <c r="T653" s="24">
        <f t="shared" si="270"/>
        <v>0</v>
      </c>
      <c r="U653" s="44">
        <f t="shared" si="270"/>
        <v>0</v>
      </c>
      <c r="V653" s="24">
        <f t="shared" si="270"/>
        <v>0</v>
      </c>
      <c r="W653" s="24">
        <f t="shared" si="270"/>
        <v>0</v>
      </c>
      <c r="X653" s="27">
        <f t="shared" si="270"/>
        <v>0</v>
      </c>
      <c r="Y653" s="27">
        <f t="shared" si="270"/>
        <v>0</v>
      </c>
      <c r="Z653" s="27">
        <f t="shared" si="270"/>
        <v>0</v>
      </c>
      <c r="AA653" s="27">
        <f t="shared" si="270"/>
        <v>29915</v>
      </c>
      <c r="AB653" s="27">
        <f t="shared" si="270"/>
        <v>21508</v>
      </c>
      <c r="AC653" s="24">
        <f t="shared" si="270"/>
        <v>19349</v>
      </c>
      <c r="AD653" s="24">
        <f t="shared" si="270"/>
        <v>19699</v>
      </c>
      <c r="AE653" s="24">
        <f t="shared" si="270"/>
        <v>20155</v>
      </c>
      <c r="AF653" s="24">
        <f t="shared" si="270"/>
        <v>17651</v>
      </c>
      <c r="AG653" s="275">
        <f t="shared" si="270"/>
        <v>15087</v>
      </c>
      <c r="AH653" s="275">
        <f t="shared" si="270"/>
        <v>15246</v>
      </c>
      <c r="AI653" s="275">
        <f t="shared" si="270"/>
        <v>27300</v>
      </c>
      <c r="AJ653" s="275">
        <f t="shared" si="270"/>
        <v>0</v>
      </c>
      <c r="AK653" s="275">
        <f t="shared" si="270"/>
        <v>0</v>
      </c>
      <c r="AL653" s="275">
        <f t="shared" si="270"/>
        <v>0</v>
      </c>
      <c r="AM653" s="275">
        <f t="shared" si="270"/>
        <v>0</v>
      </c>
      <c r="AN653" s="275">
        <f t="shared" si="270"/>
        <v>0</v>
      </c>
      <c r="AO653" s="275">
        <f t="shared" si="270"/>
        <v>0</v>
      </c>
      <c r="AP653" s="275">
        <f t="shared" ref="AP653:BL653" si="271">AP654+AP655</f>
        <v>0</v>
      </c>
      <c r="AQ653" s="275">
        <f t="shared" si="271"/>
        <v>0</v>
      </c>
      <c r="AR653" s="275">
        <f t="shared" si="271"/>
        <v>0</v>
      </c>
      <c r="AS653" s="275">
        <f t="shared" si="271"/>
        <v>0</v>
      </c>
      <c r="AT653" s="275">
        <f t="shared" si="271"/>
        <v>0</v>
      </c>
      <c r="AU653" s="275">
        <f t="shared" si="271"/>
        <v>0</v>
      </c>
      <c r="AV653" s="275">
        <f t="shared" si="271"/>
        <v>0</v>
      </c>
      <c r="AW653" s="275">
        <f t="shared" si="271"/>
        <v>0</v>
      </c>
      <c r="AX653" s="275">
        <f t="shared" si="271"/>
        <v>0</v>
      </c>
      <c r="AY653" s="52">
        <f t="shared" si="271"/>
        <v>4470</v>
      </c>
      <c r="AZ653" s="438">
        <f t="shared" si="271"/>
        <v>27300</v>
      </c>
      <c r="BA653" s="277">
        <f t="shared" si="271"/>
        <v>336</v>
      </c>
      <c r="BB653" s="278">
        <f t="shared" si="271"/>
        <v>552</v>
      </c>
      <c r="BC653" s="278">
        <f t="shared" si="271"/>
        <v>3752</v>
      </c>
      <c r="BD653" s="278">
        <f t="shared" si="271"/>
        <v>3188</v>
      </c>
      <c r="BE653" s="278">
        <f t="shared" si="271"/>
        <v>1777</v>
      </c>
      <c r="BF653" s="278">
        <f t="shared" si="271"/>
        <v>3014</v>
      </c>
      <c r="BG653" s="278">
        <f t="shared" si="271"/>
        <v>2946</v>
      </c>
      <c r="BH653" s="278">
        <f t="shared" si="271"/>
        <v>2243</v>
      </c>
      <c r="BI653" s="278">
        <f t="shared" si="271"/>
        <v>5022</v>
      </c>
      <c r="BJ653" s="278">
        <f t="shared" si="271"/>
        <v>4470</v>
      </c>
      <c r="BK653" s="278">
        <f t="shared" si="271"/>
        <v>0</v>
      </c>
      <c r="BL653" s="276">
        <f t="shared" si="271"/>
        <v>0</v>
      </c>
      <c r="BM653" s="277">
        <f t="shared" si="259"/>
        <v>185910</v>
      </c>
      <c r="BS653" s="3"/>
      <c r="BT653" s="3"/>
      <c r="BU653" s="3"/>
      <c r="BV653" s="3"/>
    </row>
    <row r="654" spans="1:74" ht="13.2" customHeight="1">
      <c r="A654" s="169" t="str">
        <f>B$653&amp;B654</f>
        <v>E19</v>
      </c>
      <c r="B654" s="159" t="str">
        <f>$B$6</f>
        <v>9</v>
      </c>
      <c r="C654" s="568"/>
      <c r="D654" s="504"/>
      <c r="E654" s="505"/>
      <c r="F654" s="506"/>
      <c r="G654" s="210"/>
      <c r="H654" s="488" t="s">
        <v>63</v>
      </c>
      <c r="I654" s="489"/>
      <c r="J654" s="12"/>
      <c r="K654" s="12"/>
      <c r="L654" s="12"/>
      <c r="M654" s="12"/>
      <c r="N654" s="12"/>
      <c r="O654" s="13"/>
      <c r="P654" s="12"/>
      <c r="Q654" s="12"/>
      <c r="R654" s="12"/>
      <c r="S654" s="12"/>
      <c r="T654" s="12"/>
      <c r="U654" s="13"/>
      <c r="V654" s="12"/>
      <c r="W654" s="12"/>
      <c r="X654" s="12"/>
      <c r="Y654" s="12"/>
      <c r="Z654" s="14"/>
      <c r="AA654" s="14">
        <v>29915</v>
      </c>
      <c r="AB654" s="14">
        <v>21508</v>
      </c>
      <c r="AC654" s="14">
        <v>19349</v>
      </c>
      <c r="AD654" s="14">
        <v>19699</v>
      </c>
      <c r="AE654" s="14">
        <v>20155</v>
      </c>
      <c r="AF654" s="14">
        <v>17651</v>
      </c>
      <c r="AG654" s="244">
        <v>15087</v>
      </c>
      <c r="AH654" s="244">
        <v>15246</v>
      </c>
      <c r="AI654" s="244">
        <v>27300</v>
      </c>
      <c r="AJ654" s="244"/>
      <c r="AK654" s="244"/>
      <c r="AL654" s="244"/>
      <c r="AM654" s="244"/>
      <c r="AN654" s="244"/>
      <c r="AO654" s="244"/>
      <c r="AP654" s="244"/>
      <c r="AQ654" s="244"/>
      <c r="AR654" s="244"/>
      <c r="AS654" s="244"/>
      <c r="AT654" s="244"/>
      <c r="AU654" s="244"/>
      <c r="AV654" s="244"/>
      <c r="AW654" s="244"/>
      <c r="AX654" s="245"/>
      <c r="AY654" s="436">
        <v>4470</v>
      </c>
      <c r="AZ654" s="437">
        <v>27300</v>
      </c>
      <c r="BA654" s="267">
        <v>336</v>
      </c>
      <c r="BB654" s="268">
        <v>552</v>
      </c>
      <c r="BC654" s="268">
        <v>3752</v>
      </c>
      <c r="BD654" s="268">
        <v>3188</v>
      </c>
      <c r="BE654" s="268">
        <v>1777</v>
      </c>
      <c r="BF654" s="268">
        <v>3014</v>
      </c>
      <c r="BG654" s="268">
        <v>2946</v>
      </c>
      <c r="BH654" s="268">
        <v>2243</v>
      </c>
      <c r="BI654" s="268">
        <v>5022</v>
      </c>
      <c r="BJ654" s="268">
        <v>4470</v>
      </c>
      <c r="BK654" s="268"/>
      <c r="BL654" s="266"/>
      <c r="BM654" s="272">
        <f t="shared" si="259"/>
        <v>185910</v>
      </c>
      <c r="BS654" s="3"/>
      <c r="BT654" s="3"/>
      <c r="BU654" s="3"/>
      <c r="BV654" s="3"/>
    </row>
    <row r="655" spans="1:74" ht="12.75" customHeight="1">
      <c r="A655" s="169"/>
      <c r="C655" s="568"/>
      <c r="D655" s="504"/>
      <c r="E655" s="505"/>
      <c r="F655" s="506"/>
      <c r="G655" s="211"/>
      <c r="H655" s="490" t="s">
        <v>62</v>
      </c>
      <c r="I655" s="491"/>
      <c r="J655" s="23">
        <f t="shared" ref="J655:AO655" si="272">SUM(J656:J664)</f>
        <v>0</v>
      </c>
      <c r="K655" s="23">
        <f t="shared" si="272"/>
        <v>0</v>
      </c>
      <c r="L655" s="23">
        <f t="shared" si="272"/>
        <v>0</v>
      </c>
      <c r="M655" s="23">
        <f t="shared" si="272"/>
        <v>0</v>
      </c>
      <c r="N655" s="23">
        <f t="shared" si="272"/>
        <v>0</v>
      </c>
      <c r="O655" s="23">
        <f t="shared" si="272"/>
        <v>0</v>
      </c>
      <c r="P655" s="23">
        <f t="shared" si="272"/>
        <v>0</v>
      </c>
      <c r="Q655" s="23">
        <f t="shared" si="272"/>
        <v>0</v>
      </c>
      <c r="R655" s="23">
        <f t="shared" si="272"/>
        <v>0</v>
      </c>
      <c r="S655" s="27">
        <f t="shared" si="272"/>
        <v>0</v>
      </c>
      <c r="T655" s="17">
        <f t="shared" si="272"/>
        <v>0</v>
      </c>
      <c r="U655" s="43">
        <f t="shared" si="272"/>
        <v>0</v>
      </c>
      <c r="V655" s="17">
        <f t="shared" si="272"/>
        <v>0</v>
      </c>
      <c r="W655" s="17">
        <f t="shared" si="272"/>
        <v>0</v>
      </c>
      <c r="X655" s="45">
        <f t="shared" si="272"/>
        <v>0</v>
      </c>
      <c r="Y655" s="45">
        <f t="shared" si="272"/>
        <v>0</v>
      </c>
      <c r="Z655" s="45">
        <f t="shared" si="272"/>
        <v>0</v>
      </c>
      <c r="AA655" s="45">
        <f t="shared" si="272"/>
        <v>0</v>
      </c>
      <c r="AB655" s="45">
        <f t="shared" si="272"/>
        <v>0</v>
      </c>
      <c r="AC655" s="45">
        <f t="shared" si="272"/>
        <v>0</v>
      </c>
      <c r="AD655" s="45">
        <f t="shared" si="272"/>
        <v>0</v>
      </c>
      <c r="AE655" s="45">
        <f t="shared" si="272"/>
        <v>0</v>
      </c>
      <c r="AF655" s="45">
        <f t="shared" si="272"/>
        <v>0</v>
      </c>
      <c r="AG655" s="279">
        <f t="shared" si="272"/>
        <v>0</v>
      </c>
      <c r="AH655" s="279">
        <f t="shared" si="272"/>
        <v>0</v>
      </c>
      <c r="AI655" s="279">
        <f t="shared" si="272"/>
        <v>0</v>
      </c>
      <c r="AJ655" s="279">
        <f t="shared" si="272"/>
        <v>0</v>
      </c>
      <c r="AK655" s="279">
        <f t="shared" si="272"/>
        <v>0</v>
      </c>
      <c r="AL655" s="279">
        <f t="shared" si="272"/>
        <v>0</v>
      </c>
      <c r="AM655" s="279">
        <f t="shared" si="272"/>
        <v>0</v>
      </c>
      <c r="AN655" s="279">
        <f t="shared" si="272"/>
        <v>0</v>
      </c>
      <c r="AO655" s="279">
        <f t="shared" si="272"/>
        <v>0</v>
      </c>
      <c r="AP655" s="279">
        <f t="shared" ref="AP655:BL655" si="273">SUM(AP656:AP664)</f>
        <v>0</v>
      </c>
      <c r="AQ655" s="279">
        <f t="shared" si="273"/>
        <v>0</v>
      </c>
      <c r="AR655" s="279">
        <f t="shared" si="273"/>
        <v>0</v>
      </c>
      <c r="AS655" s="279">
        <f t="shared" si="273"/>
        <v>0</v>
      </c>
      <c r="AT655" s="279">
        <f t="shared" si="273"/>
        <v>0</v>
      </c>
      <c r="AU655" s="279">
        <f t="shared" si="273"/>
        <v>0</v>
      </c>
      <c r="AV655" s="279">
        <f t="shared" si="273"/>
        <v>0</v>
      </c>
      <c r="AW655" s="279">
        <f t="shared" si="273"/>
        <v>0</v>
      </c>
      <c r="AX655" s="279">
        <f t="shared" si="273"/>
        <v>0</v>
      </c>
      <c r="AY655" s="26">
        <f t="shared" si="273"/>
        <v>0</v>
      </c>
      <c r="AZ655" s="439">
        <f t="shared" si="273"/>
        <v>0</v>
      </c>
      <c r="BA655" s="281">
        <f t="shared" si="273"/>
        <v>0</v>
      </c>
      <c r="BB655" s="282">
        <f t="shared" si="273"/>
        <v>0</v>
      </c>
      <c r="BC655" s="282">
        <f t="shared" si="273"/>
        <v>0</v>
      </c>
      <c r="BD655" s="282">
        <f t="shared" si="273"/>
        <v>0</v>
      </c>
      <c r="BE655" s="282">
        <f t="shared" si="273"/>
        <v>0</v>
      </c>
      <c r="BF655" s="282">
        <f t="shared" si="273"/>
        <v>0</v>
      </c>
      <c r="BG655" s="282">
        <f t="shared" si="273"/>
        <v>0</v>
      </c>
      <c r="BH655" s="282">
        <f t="shared" si="273"/>
        <v>0</v>
      </c>
      <c r="BI655" s="282">
        <f t="shared" si="273"/>
        <v>0</v>
      </c>
      <c r="BJ655" s="282">
        <f t="shared" si="273"/>
        <v>0</v>
      </c>
      <c r="BK655" s="282">
        <f t="shared" si="273"/>
        <v>0</v>
      </c>
      <c r="BL655" s="280">
        <f t="shared" si="273"/>
        <v>0</v>
      </c>
      <c r="BM655" s="281">
        <f t="shared" si="259"/>
        <v>0</v>
      </c>
      <c r="BS655" s="3"/>
      <c r="BT655" s="3"/>
      <c r="BU655" s="3"/>
      <c r="BV655" s="3"/>
    </row>
    <row r="656" spans="1:74" ht="13.2" customHeight="1">
      <c r="A656" s="169" t="str">
        <f t="shared" ref="A656:A664" si="274">B$653&amp;B656</f>
        <v>E11</v>
      </c>
      <c r="B656" s="159" t="str">
        <f>$B$8</f>
        <v>1</v>
      </c>
      <c r="C656" s="568"/>
      <c r="D656" s="504"/>
      <c r="E656" s="505"/>
      <c r="F656" s="506"/>
      <c r="G656" s="213"/>
      <c r="H656" s="210"/>
      <c r="I656" s="127" t="str">
        <f>$I$8</f>
        <v>N.AMERICA</v>
      </c>
      <c r="J656" s="20"/>
      <c r="K656" s="20"/>
      <c r="L656" s="20"/>
      <c r="M656" s="20"/>
      <c r="N656" s="20"/>
      <c r="O656" s="28"/>
      <c r="P656" s="20"/>
      <c r="Q656" s="20"/>
      <c r="R656" s="20"/>
      <c r="S656" s="20"/>
      <c r="T656" s="20"/>
      <c r="U656" s="28"/>
      <c r="V656" s="20"/>
      <c r="W656" s="20"/>
      <c r="X656" s="20"/>
      <c r="Y656" s="20"/>
      <c r="Z656" s="21"/>
      <c r="AA656" s="21"/>
      <c r="AB656" s="21"/>
      <c r="AC656" s="21"/>
      <c r="AD656" s="21"/>
      <c r="AE656" s="21"/>
      <c r="AF656" s="21"/>
      <c r="AG656" s="248"/>
      <c r="AH656" s="248"/>
      <c r="AI656" s="248"/>
      <c r="AJ656" s="248"/>
      <c r="AK656" s="248"/>
      <c r="AL656" s="248"/>
      <c r="AM656" s="248"/>
      <c r="AN656" s="248"/>
      <c r="AO656" s="248"/>
      <c r="AP656" s="248"/>
      <c r="AQ656" s="248"/>
      <c r="AR656" s="248"/>
      <c r="AS656" s="248"/>
      <c r="AT656" s="248"/>
      <c r="AU656" s="248"/>
      <c r="AV656" s="248"/>
      <c r="AW656" s="248"/>
      <c r="AX656" s="248"/>
      <c r="AY656" s="430"/>
      <c r="AZ656" s="431"/>
      <c r="BA656" s="250"/>
      <c r="BB656" s="251"/>
      <c r="BC656" s="251"/>
      <c r="BD656" s="251"/>
      <c r="BE656" s="251"/>
      <c r="BF656" s="251"/>
      <c r="BG656" s="251"/>
      <c r="BH656" s="251"/>
      <c r="BI656" s="251"/>
      <c r="BJ656" s="251"/>
      <c r="BK656" s="251"/>
      <c r="BL656" s="249"/>
      <c r="BM656" s="283">
        <f t="shared" si="259"/>
        <v>0</v>
      </c>
      <c r="BS656" s="3"/>
      <c r="BT656" s="3"/>
      <c r="BU656" s="3"/>
      <c r="BV656" s="3"/>
    </row>
    <row r="657" spans="1:74" ht="13.2" customHeight="1">
      <c r="A657" s="169" t="str">
        <f t="shared" si="274"/>
        <v>E12</v>
      </c>
      <c r="B657" s="159" t="str">
        <f>$B$9</f>
        <v>2</v>
      </c>
      <c r="C657" s="568"/>
      <c r="D657" s="504"/>
      <c r="E657" s="505"/>
      <c r="F657" s="506"/>
      <c r="G657" s="213"/>
      <c r="H657" s="210"/>
      <c r="I657" s="122" t="str">
        <f>$I$9</f>
        <v>CS.AMERICA</v>
      </c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3"/>
      <c r="AA657" s="93"/>
      <c r="AB657" s="93"/>
      <c r="AC657" s="93"/>
      <c r="AD657" s="93"/>
      <c r="AE657" s="93"/>
      <c r="AF657" s="93"/>
      <c r="AG657" s="253"/>
      <c r="AH657" s="253"/>
      <c r="AI657" s="253"/>
      <c r="AJ657" s="253"/>
      <c r="AK657" s="253"/>
      <c r="AL657" s="253"/>
      <c r="AM657" s="253"/>
      <c r="AN657" s="253"/>
      <c r="AO657" s="253"/>
      <c r="AP657" s="253"/>
      <c r="AQ657" s="253"/>
      <c r="AR657" s="253"/>
      <c r="AS657" s="253"/>
      <c r="AT657" s="253"/>
      <c r="AU657" s="253"/>
      <c r="AV657" s="253"/>
      <c r="AW657" s="253"/>
      <c r="AX657" s="253"/>
      <c r="AY657" s="432"/>
      <c r="AZ657" s="433"/>
      <c r="BA657" s="255"/>
      <c r="BB657" s="256"/>
      <c r="BC657" s="256"/>
      <c r="BD657" s="256"/>
      <c r="BE657" s="256"/>
      <c r="BF657" s="256"/>
      <c r="BG657" s="256"/>
      <c r="BH657" s="256"/>
      <c r="BI657" s="256"/>
      <c r="BJ657" s="256"/>
      <c r="BK657" s="256"/>
      <c r="BL657" s="254"/>
      <c r="BM657" s="284">
        <f t="shared" si="259"/>
        <v>0</v>
      </c>
      <c r="BS657" s="3"/>
      <c r="BT657" s="3"/>
      <c r="BU657" s="3"/>
      <c r="BV657" s="3"/>
    </row>
    <row r="658" spans="1:74" ht="13.2" customHeight="1">
      <c r="A658" s="169" t="str">
        <f t="shared" si="274"/>
        <v>E13</v>
      </c>
      <c r="B658" s="159" t="str">
        <f>$B$10</f>
        <v>3</v>
      </c>
      <c r="C658" s="568"/>
      <c r="D658" s="504"/>
      <c r="E658" s="505"/>
      <c r="F658" s="506"/>
      <c r="G658" s="205"/>
      <c r="H658" s="498"/>
      <c r="I658" s="122" t="str">
        <f>$I$10</f>
        <v>Europe</v>
      </c>
      <c r="J658" s="92"/>
      <c r="K658" s="92"/>
      <c r="L658" s="92"/>
      <c r="M658" s="92"/>
      <c r="N658" s="92"/>
      <c r="O658" s="94"/>
      <c r="P658" s="92"/>
      <c r="Q658" s="92"/>
      <c r="R658" s="92"/>
      <c r="S658" s="92"/>
      <c r="T658" s="92"/>
      <c r="U658" s="94"/>
      <c r="V658" s="92"/>
      <c r="W658" s="92"/>
      <c r="X658" s="92"/>
      <c r="Y658" s="92"/>
      <c r="Z658" s="93"/>
      <c r="AA658" s="93"/>
      <c r="AB658" s="93"/>
      <c r="AC658" s="93"/>
      <c r="AD658" s="93"/>
      <c r="AE658" s="93"/>
      <c r="AF658" s="93"/>
      <c r="AG658" s="253"/>
      <c r="AH658" s="253"/>
      <c r="AI658" s="253"/>
      <c r="AJ658" s="253"/>
      <c r="AK658" s="253"/>
      <c r="AL658" s="253"/>
      <c r="AM658" s="253"/>
      <c r="AN658" s="253"/>
      <c r="AO658" s="253"/>
      <c r="AP658" s="253"/>
      <c r="AQ658" s="253"/>
      <c r="AR658" s="253"/>
      <c r="AS658" s="253"/>
      <c r="AT658" s="253"/>
      <c r="AU658" s="253"/>
      <c r="AV658" s="253"/>
      <c r="AW658" s="253"/>
      <c r="AX658" s="253"/>
      <c r="AY658" s="432"/>
      <c r="AZ658" s="433"/>
      <c r="BA658" s="255"/>
      <c r="BB658" s="256"/>
      <c r="BC658" s="256"/>
      <c r="BD658" s="256"/>
      <c r="BE658" s="256"/>
      <c r="BF658" s="256"/>
      <c r="BG658" s="256"/>
      <c r="BH658" s="256"/>
      <c r="BI658" s="256"/>
      <c r="BJ658" s="256"/>
      <c r="BK658" s="256"/>
      <c r="BL658" s="254"/>
      <c r="BM658" s="284">
        <f t="shared" si="259"/>
        <v>0</v>
      </c>
      <c r="BS658" s="3"/>
      <c r="BT658" s="3"/>
      <c r="BU658" s="3"/>
      <c r="BV658" s="3"/>
    </row>
    <row r="659" spans="1:74" ht="13.2" customHeight="1">
      <c r="A659" s="169" t="str">
        <f t="shared" si="274"/>
        <v>E14</v>
      </c>
      <c r="B659" s="159" t="str">
        <f>$B$11</f>
        <v>4</v>
      </c>
      <c r="C659" s="568"/>
      <c r="D659" s="504"/>
      <c r="E659" s="505"/>
      <c r="F659" s="506"/>
      <c r="G659" s="211"/>
      <c r="H659" s="498"/>
      <c r="I659" s="122" t="str">
        <f>$I$11</f>
        <v>ASIA</v>
      </c>
      <c r="J659" s="92"/>
      <c r="K659" s="92"/>
      <c r="L659" s="92"/>
      <c r="M659" s="92"/>
      <c r="N659" s="92"/>
      <c r="O659" s="94"/>
      <c r="P659" s="92"/>
      <c r="Q659" s="92"/>
      <c r="R659" s="92"/>
      <c r="S659" s="92"/>
      <c r="T659" s="92"/>
      <c r="U659" s="94"/>
      <c r="V659" s="92"/>
      <c r="W659" s="92"/>
      <c r="X659" s="92"/>
      <c r="Y659" s="92"/>
      <c r="Z659" s="93"/>
      <c r="AA659" s="92"/>
      <c r="AB659" s="93"/>
      <c r="AC659" s="92"/>
      <c r="AD659" s="92"/>
      <c r="AE659" s="92"/>
      <c r="AF659" s="92"/>
      <c r="AG659" s="258"/>
      <c r="AH659" s="258"/>
      <c r="AI659" s="258"/>
      <c r="AJ659" s="258"/>
      <c r="AK659" s="258"/>
      <c r="AL659" s="258"/>
      <c r="AM659" s="258"/>
      <c r="AN659" s="258"/>
      <c r="AO659" s="258"/>
      <c r="AP659" s="258"/>
      <c r="AQ659" s="258"/>
      <c r="AR659" s="258"/>
      <c r="AS659" s="258"/>
      <c r="AT659" s="258"/>
      <c r="AU659" s="258"/>
      <c r="AV659" s="258"/>
      <c r="AW659" s="258"/>
      <c r="AX659" s="258"/>
      <c r="AY659" s="432"/>
      <c r="AZ659" s="433"/>
      <c r="BA659" s="255"/>
      <c r="BB659" s="256"/>
      <c r="BC659" s="256"/>
      <c r="BD659" s="256"/>
      <c r="BE659" s="256"/>
      <c r="BF659" s="256"/>
      <c r="BG659" s="256"/>
      <c r="BH659" s="256"/>
      <c r="BI659" s="256"/>
      <c r="BJ659" s="256"/>
      <c r="BK659" s="256"/>
      <c r="BL659" s="254"/>
      <c r="BM659" s="284">
        <f t="shared" si="259"/>
        <v>0</v>
      </c>
      <c r="BS659" s="3"/>
      <c r="BT659" s="3"/>
      <c r="BU659" s="3"/>
      <c r="BV659" s="3"/>
    </row>
    <row r="660" spans="1:74" ht="12.75" customHeight="1">
      <c r="A660" s="169" t="str">
        <f t="shared" si="274"/>
        <v>E1C</v>
      </c>
      <c r="B660" s="159" t="s">
        <v>204</v>
      </c>
      <c r="C660" s="568"/>
      <c r="D660" s="504"/>
      <c r="E660" s="505"/>
      <c r="F660" s="506"/>
      <c r="G660" s="211"/>
      <c r="H660" s="498"/>
      <c r="I660" s="122" t="s">
        <v>205</v>
      </c>
      <c r="J660" s="92"/>
      <c r="K660" s="92"/>
      <c r="L660" s="92"/>
      <c r="M660" s="92"/>
      <c r="N660" s="92"/>
      <c r="O660" s="94"/>
      <c r="P660" s="92"/>
      <c r="Q660" s="92"/>
      <c r="R660" s="92"/>
      <c r="S660" s="92"/>
      <c r="T660" s="92"/>
      <c r="U660" s="94"/>
      <c r="V660" s="92"/>
      <c r="W660" s="92"/>
      <c r="X660" s="92"/>
      <c r="Y660" s="92"/>
      <c r="Z660" s="93"/>
      <c r="AA660" s="92"/>
      <c r="AB660" s="93"/>
      <c r="AC660" s="92"/>
      <c r="AD660" s="92"/>
      <c r="AE660" s="92"/>
      <c r="AF660" s="92"/>
      <c r="AG660" s="258"/>
      <c r="AH660" s="258"/>
      <c r="AI660" s="258"/>
      <c r="AJ660" s="258"/>
      <c r="AK660" s="258"/>
      <c r="AL660" s="258"/>
      <c r="AM660" s="258"/>
      <c r="AN660" s="258"/>
      <c r="AO660" s="258"/>
      <c r="AP660" s="258"/>
      <c r="AQ660" s="258"/>
      <c r="AR660" s="258"/>
      <c r="AS660" s="258"/>
      <c r="AT660" s="258"/>
      <c r="AU660" s="258"/>
      <c r="AV660" s="258"/>
      <c r="AW660" s="258"/>
      <c r="AX660" s="258"/>
      <c r="AY660" s="432"/>
      <c r="AZ660" s="433"/>
      <c r="BA660" s="255"/>
      <c r="BB660" s="256"/>
      <c r="BC660" s="256"/>
      <c r="BD660" s="256"/>
      <c r="BE660" s="256"/>
      <c r="BF660" s="256"/>
      <c r="BG660" s="256"/>
      <c r="BH660" s="256"/>
      <c r="BI660" s="256"/>
      <c r="BJ660" s="256"/>
      <c r="BK660" s="256"/>
      <c r="BL660" s="254"/>
      <c r="BM660" s="255">
        <f>SUM(J660:AX660)</f>
        <v>0</v>
      </c>
      <c r="BS660" s="3"/>
      <c r="BT660" s="3"/>
      <c r="BU660" s="3"/>
      <c r="BV660" s="3"/>
    </row>
    <row r="661" spans="1:74" ht="13.2" customHeight="1">
      <c r="A661" s="169" t="str">
        <f t="shared" si="274"/>
        <v>E15</v>
      </c>
      <c r="B661" s="159" t="str">
        <f>$B$13</f>
        <v>5</v>
      </c>
      <c r="C661" s="568"/>
      <c r="D661" s="504"/>
      <c r="E661" s="505"/>
      <c r="F661" s="506"/>
      <c r="G661" s="213"/>
      <c r="H661" s="498"/>
      <c r="I661" s="122" t="str">
        <f>$I$13</f>
        <v>OCE</v>
      </c>
      <c r="J661" s="92"/>
      <c r="K661" s="92"/>
      <c r="L661" s="92"/>
      <c r="M661" s="92"/>
      <c r="N661" s="92"/>
      <c r="O661" s="94"/>
      <c r="P661" s="92"/>
      <c r="Q661" s="92"/>
      <c r="R661" s="92"/>
      <c r="S661" s="92"/>
      <c r="T661" s="92"/>
      <c r="U661" s="94"/>
      <c r="V661" s="92"/>
      <c r="W661" s="92"/>
      <c r="X661" s="92"/>
      <c r="Y661" s="92"/>
      <c r="Z661" s="93"/>
      <c r="AA661" s="92"/>
      <c r="AB661" s="93"/>
      <c r="AC661" s="92"/>
      <c r="AD661" s="92"/>
      <c r="AE661" s="92"/>
      <c r="AF661" s="92"/>
      <c r="AG661" s="258"/>
      <c r="AH661" s="258"/>
      <c r="AI661" s="258"/>
      <c r="AJ661" s="258"/>
      <c r="AK661" s="258"/>
      <c r="AL661" s="258"/>
      <c r="AM661" s="258"/>
      <c r="AN661" s="258"/>
      <c r="AO661" s="258"/>
      <c r="AP661" s="258"/>
      <c r="AQ661" s="258"/>
      <c r="AR661" s="258"/>
      <c r="AS661" s="258"/>
      <c r="AT661" s="258"/>
      <c r="AU661" s="258"/>
      <c r="AV661" s="258"/>
      <c r="AW661" s="258"/>
      <c r="AX661" s="258"/>
      <c r="AY661" s="432"/>
      <c r="AZ661" s="433"/>
      <c r="BA661" s="255"/>
      <c r="BB661" s="256"/>
      <c r="BC661" s="256"/>
      <c r="BD661" s="256"/>
      <c r="BE661" s="256"/>
      <c r="BF661" s="256"/>
      <c r="BG661" s="256"/>
      <c r="BH661" s="256"/>
      <c r="BI661" s="256"/>
      <c r="BJ661" s="256"/>
      <c r="BK661" s="256"/>
      <c r="BL661" s="254"/>
      <c r="BM661" s="284">
        <f t="shared" si="259"/>
        <v>0</v>
      </c>
      <c r="BS661" s="3"/>
      <c r="BT661" s="3"/>
      <c r="BU661" s="3"/>
      <c r="BV661" s="3"/>
    </row>
    <row r="662" spans="1:74" ht="12.75" customHeight="1">
      <c r="A662" s="169" t="str">
        <f t="shared" si="274"/>
        <v>E16</v>
      </c>
      <c r="B662" s="159" t="str">
        <f>$B$14</f>
        <v>6</v>
      </c>
      <c r="C662" s="568"/>
      <c r="D662" s="504"/>
      <c r="E662" s="505"/>
      <c r="F662" s="506"/>
      <c r="G662" s="213"/>
      <c r="H662" s="498"/>
      <c r="I662" s="122" t="str">
        <f>$I$14</f>
        <v>MIDDLE EAS</v>
      </c>
      <c r="J662" s="92"/>
      <c r="K662" s="92"/>
      <c r="L662" s="92"/>
      <c r="M662" s="92"/>
      <c r="N662" s="92"/>
      <c r="O662" s="94"/>
      <c r="P662" s="92"/>
      <c r="Q662" s="92"/>
      <c r="R662" s="92"/>
      <c r="S662" s="92"/>
      <c r="T662" s="92"/>
      <c r="U662" s="94"/>
      <c r="V662" s="92"/>
      <c r="W662" s="92"/>
      <c r="X662" s="92"/>
      <c r="Y662" s="92"/>
      <c r="Z662" s="93"/>
      <c r="AA662" s="92"/>
      <c r="AB662" s="93"/>
      <c r="AC662" s="92"/>
      <c r="AD662" s="92"/>
      <c r="AE662" s="92"/>
      <c r="AF662" s="92"/>
      <c r="AG662" s="258"/>
      <c r="AH662" s="258"/>
      <c r="AI662" s="258"/>
      <c r="AJ662" s="258"/>
      <c r="AK662" s="258"/>
      <c r="AL662" s="258"/>
      <c r="AM662" s="258"/>
      <c r="AN662" s="258"/>
      <c r="AO662" s="258"/>
      <c r="AP662" s="258"/>
      <c r="AQ662" s="258"/>
      <c r="AR662" s="258"/>
      <c r="AS662" s="258"/>
      <c r="AT662" s="258"/>
      <c r="AU662" s="258"/>
      <c r="AV662" s="258"/>
      <c r="AW662" s="258"/>
      <c r="AX662" s="258"/>
      <c r="AY662" s="432"/>
      <c r="AZ662" s="433"/>
      <c r="BA662" s="255"/>
      <c r="BB662" s="256"/>
      <c r="BC662" s="256"/>
      <c r="BD662" s="256"/>
      <c r="BE662" s="256"/>
      <c r="BF662" s="256"/>
      <c r="BG662" s="256"/>
      <c r="BH662" s="256"/>
      <c r="BI662" s="256"/>
      <c r="BJ662" s="256"/>
      <c r="BK662" s="256"/>
      <c r="BL662" s="254"/>
      <c r="BM662" s="284">
        <f t="shared" si="259"/>
        <v>0</v>
      </c>
      <c r="BS662" s="3"/>
      <c r="BT662" s="3"/>
      <c r="BU662" s="3"/>
      <c r="BV662" s="3"/>
    </row>
    <row r="663" spans="1:74" ht="12.75" customHeight="1">
      <c r="A663" s="169" t="str">
        <f t="shared" si="274"/>
        <v>E17</v>
      </c>
      <c r="B663" s="159" t="str">
        <f>$B$15</f>
        <v>7</v>
      </c>
      <c r="C663" s="568"/>
      <c r="D663" s="504"/>
      <c r="E663" s="505"/>
      <c r="F663" s="506"/>
      <c r="G663" s="213"/>
      <c r="H663" s="498"/>
      <c r="I663" s="122" t="str">
        <f>$I$15</f>
        <v xml:space="preserve">AFRICA   </v>
      </c>
      <c r="J663" s="92"/>
      <c r="K663" s="92"/>
      <c r="L663" s="92"/>
      <c r="M663" s="92"/>
      <c r="N663" s="92"/>
      <c r="O663" s="94"/>
      <c r="P663" s="92"/>
      <c r="Q663" s="92"/>
      <c r="R663" s="92"/>
      <c r="S663" s="92"/>
      <c r="T663" s="92"/>
      <c r="U663" s="94"/>
      <c r="V663" s="92"/>
      <c r="W663" s="92"/>
      <c r="X663" s="92"/>
      <c r="Y663" s="92"/>
      <c r="Z663" s="93"/>
      <c r="AA663" s="92"/>
      <c r="AB663" s="93"/>
      <c r="AC663" s="92"/>
      <c r="AD663" s="92"/>
      <c r="AE663" s="92"/>
      <c r="AF663" s="92"/>
      <c r="AG663" s="258"/>
      <c r="AH663" s="258"/>
      <c r="AI663" s="258"/>
      <c r="AJ663" s="258"/>
      <c r="AK663" s="258"/>
      <c r="AL663" s="258"/>
      <c r="AM663" s="258"/>
      <c r="AN663" s="258"/>
      <c r="AO663" s="258"/>
      <c r="AP663" s="258"/>
      <c r="AQ663" s="258"/>
      <c r="AR663" s="258"/>
      <c r="AS663" s="258"/>
      <c r="AT663" s="258"/>
      <c r="AU663" s="258"/>
      <c r="AV663" s="258"/>
      <c r="AW663" s="258"/>
      <c r="AX663" s="258"/>
      <c r="AY663" s="432"/>
      <c r="AZ663" s="433"/>
      <c r="BA663" s="255"/>
      <c r="BB663" s="256"/>
      <c r="BC663" s="256"/>
      <c r="BD663" s="256"/>
      <c r="BE663" s="256"/>
      <c r="BF663" s="256"/>
      <c r="BG663" s="256"/>
      <c r="BH663" s="256"/>
      <c r="BI663" s="256"/>
      <c r="BJ663" s="256"/>
      <c r="BK663" s="256"/>
      <c r="BL663" s="254"/>
      <c r="BM663" s="284">
        <f t="shared" si="259"/>
        <v>0</v>
      </c>
      <c r="BS663" s="3"/>
      <c r="BT663" s="3"/>
      <c r="BU663" s="3"/>
      <c r="BV663" s="3"/>
    </row>
    <row r="664" spans="1:74" ht="13.2" customHeight="1" thickBot="1">
      <c r="A664" s="169" t="str">
        <f t="shared" si="274"/>
        <v>E1Z</v>
      </c>
      <c r="B664" s="159" t="str">
        <f>$B$16</f>
        <v>Z</v>
      </c>
      <c r="C664" s="568"/>
      <c r="D664" s="504"/>
      <c r="E664" s="505"/>
      <c r="F664" s="506"/>
      <c r="G664" s="208"/>
      <c r="H664" s="499"/>
      <c r="I664" s="128" t="str">
        <f>$I$16</f>
        <v>Others</v>
      </c>
      <c r="J664" s="90"/>
      <c r="K664" s="90"/>
      <c r="L664" s="90"/>
      <c r="M664" s="90"/>
      <c r="N664" s="90"/>
      <c r="O664" s="102"/>
      <c r="P664" s="90"/>
      <c r="Q664" s="90"/>
      <c r="R664" s="90"/>
      <c r="S664" s="90"/>
      <c r="T664" s="90"/>
      <c r="U664" s="102"/>
      <c r="V664" s="90"/>
      <c r="W664" s="90"/>
      <c r="X664" s="90"/>
      <c r="Y664" s="90"/>
      <c r="Z664" s="91"/>
      <c r="AA664" s="90"/>
      <c r="AB664" s="91"/>
      <c r="AC664" s="90"/>
      <c r="AD664" s="90"/>
      <c r="AE664" s="90"/>
      <c r="AF664" s="90"/>
      <c r="AG664" s="259"/>
      <c r="AH664" s="259"/>
      <c r="AI664" s="259"/>
      <c r="AJ664" s="259"/>
      <c r="AK664" s="259"/>
      <c r="AL664" s="259"/>
      <c r="AM664" s="259"/>
      <c r="AN664" s="259"/>
      <c r="AO664" s="259"/>
      <c r="AP664" s="259"/>
      <c r="AQ664" s="259"/>
      <c r="AR664" s="259"/>
      <c r="AS664" s="259"/>
      <c r="AT664" s="259"/>
      <c r="AU664" s="259"/>
      <c r="AV664" s="259"/>
      <c r="AW664" s="259"/>
      <c r="AX664" s="259"/>
      <c r="AY664" s="434"/>
      <c r="AZ664" s="435"/>
      <c r="BA664" s="262"/>
      <c r="BB664" s="263"/>
      <c r="BC664" s="263"/>
      <c r="BD664" s="263"/>
      <c r="BE664" s="263"/>
      <c r="BF664" s="263"/>
      <c r="BG664" s="263"/>
      <c r="BH664" s="263"/>
      <c r="BI664" s="263"/>
      <c r="BJ664" s="263"/>
      <c r="BK664" s="263"/>
      <c r="BL664" s="261"/>
      <c r="BM664" s="285">
        <f t="shared" si="259"/>
        <v>0</v>
      </c>
      <c r="BS664" s="3"/>
      <c r="BT664" s="3"/>
      <c r="BU664" s="3"/>
      <c r="BV664" s="3"/>
    </row>
    <row r="665" spans="1:74" ht="13.2" customHeight="1">
      <c r="A665" s="157" t="s">
        <v>10</v>
      </c>
      <c r="B665" s="168" t="s">
        <v>225</v>
      </c>
      <c r="C665" s="568"/>
      <c r="D665" s="500" t="s">
        <v>184</v>
      </c>
      <c r="E665" s="501"/>
      <c r="F665" s="503"/>
      <c r="G665" s="486" t="s">
        <v>64</v>
      </c>
      <c r="H665" s="487"/>
      <c r="I665" s="487"/>
      <c r="J665" s="24">
        <f t="shared" ref="J665:AO665" si="275">J666+J667</f>
        <v>0</v>
      </c>
      <c r="K665" s="24">
        <f t="shared" si="275"/>
        <v>0</v>
      </c>
      <c r="L665" s="24">
        <f t="shared" si="275"/>
        <v>0</v>
      </c>
      <c r="M665" s="24">
        <f t="shared" si="275"/>
        <v>0</v>
      </c>
      <c r="N665" s="24">
        <f t="shared" si="275"/>
        <v>0</v>
      </c>
      <c r="O665" s="24">
        <f t="shared" si="275"/>
        <v>0</v>
      </c>
      <c r="P665" s="24">
        <f t="shared" si="275"/>
        <v>0</v>
      </c>
      <c r="Q665" s="24">
        <f t="shared" si="275"/>
        <v>0</v>
      </c>
      <c r="R665" s="24">
        <f t="shared" si="275"/>
        <v>0</v>
      </c>
      <c r="S665" s="25">
        <f t="shared" si="275"/>
        <v>0</v>
      </c>
      <c r="T665" s="24">
        <f t="shared" si="275"/>
        <v>0</v>
      </c>
      <c r="U665" s="44">
        <f t="shared" si="275"/>
        <v>0</v>
      </c>
      <c r="V665" s="24">
        <f t="shared" si="275"/>
        <v>5398</v>
      </c>
      <c r="W665" s="24">
        <f t="shared" si="275"/>
        <v>5094</v>
      </c>
      <c r="X665" s="27">
        <f t="shared" si="275"/>
        <v>1292</v>
      </c>
      <c r="Y665" s="27">
        <f t="shared" si="275"/>
        <v>709</v>
      </c>
      <c r="Z665" s="27">
        <f t="shared" si="275"/>
        <v>3</v>
      </c>
      <c r="AA665" s="27">
        <f t="shared" si="275"/>
        <v>22278</v>
      </c>
      <c r="AB665" s="27">
        <f t="shared" si="275"/>
        <v>14218</v>
      </c>
      <c r="AC665" s="24">
        <f t="shared" si="275"/>
        <v>8190</v>
      </c>
      <c r="AD665" s="24">
        <f t="shared" si="275"/>
        <v>9105</v>
      </c>
      <c r="AE665" s="24">
        <f t="shared" si="275"/>
        <v>7886</v>
      </c>
      <c r="AF665" s="24">
        <f t="shared" si="275"/>
        <v>6804</v>
      </c>
      <c r="AG665" s="275">
        <f t="shared" si="275"/>
        <v>38248</v>
      </c>
      <c r="AH665" s="275">
        <f t="shared" si="275"/>
        <v>104999</v>
      </c>
      <c r="AI665" s="275">
        <f t="shared" si="275"/>
        <v>59367</v>
      </c>
      <c r="AJ665" s="275">
        <f t="shared" si="275"/>
        <v>0</v>
      </c>
      <c r="AK665" s="275">
        <f t="shared" si="275"/>
        <v>0</v>
      </c>
      <c r="AL665" s="275">
        <f t="shared" si="275"/>
        <v>0</v>
      </c>
      <c r="AM665" s="275">
        <f t="shared" si="275"/>
        <v>0</v>
      </c>
      <c r="AN665" s="275">
        <f t="shared" si="275"/>
        <v>0</v>
      </c>
      <c r="AO665" s="275">
        <f t="shared" si="275"/>
        <v>0</v>
      </c>
      <c r="AP665" s="275">
        <f t="shared" ref="AP665:BL665" si="276">AP666+AP667</f>
        <v>0</v>
      </c>
      <c r="AQ665" s="275">
        <f t="shared" si="276"/>
        <v>0</v>
      </c>
      <c r="AR665" s="275">
        <f t="shared" si="276"/>
        <v>0</v>
      </c>
      <c r="AS665" s="275">
        <f t="shared" si="276"/>
        <v>0</v>
      </c>
      <c r="AT665" s="275">
        <f t="shared" si="276"/>
        <v>0</v>
      </c>
      <c r="AU665" s="275">
        <f t="shared" si="276"/>
        <v>0</v>
      </c>
      <c r="AV665" s="275">
        <f t="shared" si="276"/>
        <v>0</v>
      </c>
      <c r="AW665" s="275">
        <f t="shared" si="276"/>
        <v>0</v>
      </c>
      <c r="AX665" s="275">
        <f t="shared" si="276"/>
        <v>0</v>
      </c>
      <c r="AY665" s="52">
        <f t="shared" si="276"/>
        <v>6107</v>
      </c>
      <c r="AZ665" s="438">
        <f t="shared" si="276"/>
        <v>59367</v>
      </c>
      <c r="BA665" s="277">
        <f t="shared" si="276"/>
        <v>6802</v>
      </c>
      <c r="BB665" s="278">
        <f t="shared" si="276"/>
        <v>6408</v>
      </c>
      <c r="BC665" s="278">
        <f t="shared" si="276"/>
        <v>8395</v>
      </c>
      <c r="BD665" s="278">
        <f t="shared" si="276"/>
        <v>4909</v>
      </c>
      <c r="BE665" s="278">
        <f t="shared" si="276"/>
        <v>6773</v>
      </c>
      <c r="BF665" s="278">
        <f t="shared" si="276"/>
        <v>6238</v>
      </c>
      <c r="BG665" s="278">
        <f t="shared" si="276"/>
        <v>4999</v>
      </c>
      <c r="BH665" s="278">
        <f t="shared" si="276"/>
        <v>4615</v>
      </c>
      <c r="BI665" s="278">
        <f t="shared" si="276"/>
        <v>4121</v>
      </c>
      <c r="BJ665" s="278">
        <f t="shared" si="276"/>
        <v>6107</v>
      </c>
      <c r="BK665" s="278">
        <f t="shared" si="276"/>
        <v>0</v>
      </c>
      <c r="BL665" s="276">
        <f t="shared" si="276"/>
        <v>0</v>
      </c>
      <c r="BM665" s="277">
        <f t="shared" si="259"/>
        <v>283591</v>
      </c>
      <c r="BS665" s="3"/>
      <c r="BT665" s="3"/>
      <c r="BU665" s="3"/>
      <c r="BV665" s="3"/>
    </row>
    <row r="666" spans="1:74" ht="13.2" customHeight="1">
      <c r="A666" s="169" t="str">
        <f>B$665&amp;B666</f>
        <v>E19</v>
      </c>
      <c r="B666" s="159" t="str">
        <f>$B$6</f>
        <v>9</v>
      </c>
      <c r="C666" s="568"/>
      <c r="D666" s="504"/>
      <c r="E666" s="505"/>
      <c r="F666" s="506"/>
      <c r="G666" s="210"/>
      <c r="H666" s="488" t="s">
        <v>63</v>
      </c>
      <c r="I666" s="489"/>
      <c r="J666" s="12"/>
      <c r="K666" s="12"/>
      <c r="L666" s="12"/>
      <c r="M666" s="12"/>
      <c r="N666" s="17"/>
      <c r="O666" s="17"/>
      <c r="P666" s="17"/>
      <c r="Q666" s="17"/>
      <c r="R666" s="17"/>
      <c r="S666" s="17"/>
      <c r="T666" s="17"/>
      <c r="U666" s="17"/>
      <c r="V666" s="17">
        <v>5398</v>
      </c>
      <c r="W666" s="26">
        <v>5094</v>
      </c>
      <c r="X666" s="17">
        <v>1292</v>
      </c>
      <c r="Y666" s="43">
        <v>709</v>
      </c>
      <c r="Z666" s="17">
        <v>3</v>
      </c>
      <c r="AA666" s="17">
        <v>22278</v>
      </c>
      <c r="AB666" s="14">
        <v>14218</v>
      </c>
      <c r="AC666" s="14">
        <v>8190</v>
      </c>
      <c r="AD666" s="14">
        <v>9105</v>
      </c>
      <c r="AE666" s="14">
        <v>7886</v>
      </c>
      <c r="AF666" s="14">
        <v>6804</v>
      </c>
      <c r="AG666" s="244">
        <v>24202</v>
      </c>
      <c r="AH666" s="244">
        <v>33216</v>
      </c>
      <c r="AI666" s="244">
        <v>12760</v>
      </c>
      <c r="AJ666" s="244"/>
      <c r="AK666" s="244"/>
      <c r="AL666" s="244"/>
      <c r="AM666" s="244"/>
      <c r="AN666" s="244"/>
      <c r="AO666" s="244"/>
      <c r="AP666" s="244"/>
      <c r="AQ666" s="244"/>
      <c r="AR666" s="244"/>
      <c r="AS666" s="244"/>
      <c r="AT666" s="244"/>
      <c r="AU666" s="244"/>
      <c r="AV666" s="244"/>
      <c r="AW666" s="244"/>
      <c r="AX666" s="245"/>
      <c r="AY666" s="436">
        <v>256</v>
      </c>
      <c r="AZ666" s="437">
        <v>12760</v>
      </c>
      <c r="BA666" s="267">
        <v>1269</v>
      </c>
      <c r="BB666" s="268">
        <v>1273</v>
      </c>
      <c r="BC666" s="268">
        <v>3342</v>
      </c>
      <c r="BD666" s="268">
        <v>1576</v>
      </c>
      <c r="BE666" s="268">
        <v>1041</v>
      </c>
      <c r="BF666" s="268">
        <v>1134</v>
      </c>
      <c r="BG666" s="268">
        <v>580</v>
      </c>
      <c r="BH666" s="268">
        <v>1273</v>
      </c>
      <c r="BI666" s="268">
        <v>1016</v>
      </c>
      <c r="BJ666" s="268">
        <v>256</v>
      </c>
      <c r="BK666" s="268"/>
      <c r="BL666" s="266"/>
      <c r="BM666" s="272">
        <f t="shared" si="259"/>
        <v>151155</v>
      </c>
      <c r="BS666" s="3"/>
      <c r="BT666" s="3"/>
      <c r="BU666" s="3"/>
      <c r="BV666" s="3"/>
    </row>
    <row r="667" spans="1:74" ht="12.75" customHeight="1">
      <c r="A667" s="169"/>
      <c r="C667" s="568"/>
      <c r="D667" s="504"/>
      <c r="E667" s="505"/>
      <c r="F667" s="506"/>
      <c r="G667" s="211"/>
      <c r="H667" s="490" t="s">
        <v>62</v>
      </c>
      <c r="I667" s="491"/>
      <c r="J667" s="23">
        <f t="shared" ref="J667:AO667" si="277">SUM(J668:J676)</f>
        <v>0</v>
      </c>
      <c r="K667" s="23">
        <f t="shared" si="277"/>
        <v>0</v>
      </c>
      <c r="L667" s="23">
        <f t="shared" si="277"/>
        <v>0</v>
      </c>
      <c r="M667" s="23">
        <f t="shared" si="277"/>
        <v>0</v>
      </c>
      <c r="N667" s="23">
        <f t="shared" si="277"/>
        <v>0</v>
      </c>
      <c r="O667" s="23">
        <f t="shared" si="277"/>
        <v>0</v>
      </c>
      <c r="P667" s="23">
        <f t="shared" si="277"/>
        <v>0</v>
      </c>
      <c r="Q667" s="23">
        <f t="shared" si="277"/>
        <v>0</v>
      </c>
      <c r="R667" s="23">
        <f t="shared" si="277"/>
        <v>0</v>
      </c>
      <c r="S667" s="27">
        <f t="shared" si="277"/>
        <v>0</v>
      </c>
      <c r="T667" s="17">
        <f t="shared" si="277"/>
        <v>0</v>
      </c>
      <c r="U667" s="43">
        <f t="shared" si="277"/>
        <v>0</v>
      </c>
      <c r="V667" s="17">
        <f t="shared" si="277"/>
        <v>0</v>
      </c>
      <c r="W667" s="17">
        <f t="shared" si="277"/>
        <v>0</v>
      </c>
      <c r="X667" s="45">
        <f t="shared" si="277"/>
        <v>0</v>
      </c>
      <c r="Y667" s="45">
        <f t="shared" si="277"/>
        <v>0</v>
      </c>
      <c r="Z667" s="45">
        <f t="shared" si="277"/>
        <v>0</v>
      </c>
      <c r="AA667" s="45">
        <f t="shared" si="277"/>
        <v>0</v>
      </c>
      <c r="AB667" s="45">
        <f t="shared" si="277"/>
        <v>0</v>
      </c>
      <c r="AC667" s="45">
        <f t="shared" si="277"/>
        <v>0</v>
      </c>
      <c r="AD667" s="45">
        <f t="shared" si="277"/>
        <v>0</v>
      </c>
      <c r="AE667" s="45">
        <f t="shared" si="277"/>
        <v>0</v>
      </c>
      <c r="AF667" s="45">
        <f t="shared" si="277"/>
        <v>0</v>
      </c>
      <c r="AG667" s="279">
        <f t="shared" si="277"/>
        <v>14046</v>
      </c>
      <c r="AH667" s="279">
        <f t="shared" si="277"/>
        <v>71783</v>
      </c>
      <c r="AI667" s="279">
        <f t="shared" si="277"/>
        <v>46607</v>
      </c>
      <c r="AJ667" s="279">
        <f t="shared" si="277"/>
        <v>0</v>
      </c>
      <c r="AK667" s="279">
        <f t="shared" si="277"/>
        <v>0</v>
      </c>
      <c r="AL667" s="279">
        <f t="shared" si="277"/>
        <v>0</v>
      </c>
      <c r="AM667" s="279">
        <f t="shared" si="277"/>
        <v>0</v>
      </c>
      <c r="AN667" s="279">
        <f t="shared" si="277"/>
        <v>0</v>
      </c>
      <c r="AO667" s="279">
        <f t="shared" si="277"/>
        <v>0</v>
      </c>
      <c r="AP667" s="279">
        <f t="shared" ref="AP667:BL667" si="278">SUM(AP668:AP676)</f>
        <v>0</v>
      </c>
      <c r="AQ667" s="279">
        <f t="shared" si="278"/>
        <v>0</v>
      </c>
      <c r="AR667" s="279">
        <f t="shared" si="278"/>
        <v>0</v>
      </c>
      <c r="AS667" s="279">
        <f t="shared" si="278"/>
        <v>0</v>
      </c>
      <c r="AT667" s="279">
        <f t="shared" si="278"/>
        <v>0</v>
      </c>
      <c r="AU667" s="279">
        <f t="shared" si="278"/>
        <v>0</v>
      </c>
      <c r="AV667" s="279">
        <f t="shared" si="278"/>
        <v>0</v>
      </c>
      <c r="AW667" s="279">
        <f t="shared" si="278"/>
        <v>0</v>
      </c>
      <c r="AX667" s="279">
        <f t="shared" si="278"/>
        <v>0</v>
      </c>
      <c r="AY667" s="26">
        <f t="shared" si="278"/>
        <v>5851</v>
      </c>
      <c r="AZ667" s="439">
        <f t="shared" si="278"/>
        <v>46607</v>
      </c>
      <c r="BA667" s="281">
        <f t="shared" si="278"/>
        <v>5533</v>
      </c>
      <c r="BB667" s="282">
        <f t="shared" si="278"/>
        <v>5135</v>
      </c>
      <c r="BC667" s="282">
        <f t="shared" si="278"/>
        <v>5053</v>
      </c>
      <c r="BD667" s="282">
        <f t="shared" si="278"/>
        <v>3333</v>
      </c>
      <c r="BE667" s="282">
        <f t="shared" si="278"/>
        <v>5732</v>
      </c>
      <c r="BF667" s="282">
        <f t="shared" si="278"/>
        <v>5104</v>
      </c>
      <c r="BG667" s="282">
        <f t="shared" si="278"/>
        <v>4419</v>
      </c>
      <c r="BH667" s="282">
        <f t="shared" si="278"/>
        <v>3342</v>
      </c>
      <c r="BI667" s="282">
        <f t="shared" si="278"/>
        <v>3105</v>
      </c>
      <c r="BJ667" s="282">
        <f t="shared" si="278"/>
        <v>5851</v>
      </c>
      <c r="BK667" s="282">
        <f t="shared" si="278"/>
        <v>0</v>
      </c>
      <c r="BL667" s="280">
        <f t="shared" si="278"/>
        <v>0</v>
      </c>
      <c r="BM667" s="281">
        <f t="shared" si="259"/>
        <v>132436</v>
      </c>
      <c r="BS667" s="3"/>
      <c r="BT667" s="3"/>
      <c r="BU667" s="3"/>
      <c r="BV667" s="3"/>
    </row>
    <row r="668" spans="1:74" ht="13.2" customHeight="1">
      <c r="A668" s="169" t="str">
        <f t="shared" ref="A668:A676" si="279">B$665&amp;B668</f>
        <v>E11</v>
      </c>
      <c r="B668" s="159" t="str">
        <f>$B$8</f>
        <v>1</v>
      </c>
      <c r="C668" s="568"/>
      <c r="D668" s="504"/>
      <c r="E668" s="505"/>
      <c r="F668" s="506"/>
      <c r="G668" s="213"/>
      <c r="H668" s="210"/>
      <c r="I668" s="127" t="str">
        <f>$I$8</f>
        <v>N.AMERICA</v>
      </c>
      <c r="J668" s="20"/>
      <c r="K668" s="20"/>
      <c r="L668" s="20"/>
      <c r="M668" s="20"/>
      <c r="N668" s="20"/>
      <c r="O668" s="28"/>
      <c r="P668" s="20"/>
      <c r="Q668" s="20"/>
      <c r="R668" s="20"/>
      <c r="S668" s="20"/>
      <c r="T668" s="20"/>
      <c r="U668" s="28"/>
      <c r="V668" s="20"/>
      <c r="W668" s="20"/>
      <c r="X668" s="20"/>
      <c r="Y668" s="20"/>
      <c r="Z668" s="21"/>
      <c r="AA668" s="21"/>
      <c r="AB668" s="21"/>
      <c r="AC668" s="21"/>
      <c r="AD668" s="21"/>
      <c r="AE668" s="21"/>
      <c r="AF668" s="21"/>
      <c r="AG668" s="248">
        <v>14045</v>
      </c>
      <c r="AH668" s="248">
        <v>68668</v>
      </c>
      <c r="AI668" s="248">
        <v>31032</v>
      </c>
      <c r="AJ668" s="248"/>
      <c r="AK668" s="248"/>
      <c r="AL668" s="248"/>
      <c r="AM668" s="248"/>
      <c r="AN668" s="248"/>
      <c r="AO668" s="248"/>
      <c r="AP668" s="248"/>
      <c r="AQ668" s="248"/>
      <c r="AR668" s="248"/>
      <c r="AS668" s="248"/>
      <c r="AT668" s="248"/>
      <c r="AU668" s="248"/>
      <c r="AV668" s="248"/>
      <c r="AW668" s="248"/>
      <c r="AX668" s="248"/>
      <c r="AY668" s="430">
        <v>4097</v>
      </c>
      <c r="AZ668" s="431">
        <v>31032</v>
      </c>
      <c r="BA668" s="250">
        <v>4790</v>
      </c>
      <c r="BB668" s="251">
        <v>4107</v>
      </c>
      <c r="BC668" s="251">
        <v>3263</v>
      </c>
      <c r="BD668" s="251">
        <v>2609</v>
      </c>
      <c r="BE668" s="251">
        <v>3801</v>
      </c>
      <c r="BF668" s="251">
        <v>3019</v>
      </c>
      <c r="BG668" s="251">
        <v>2395</v>
      </c>
      <c r="BH668" s="251">
        <v>1373</v>
      </c>
      <c r="BI668" s="251">
        <v>1578</v>
      </c>
      <c r="BJ668" s="251">
        <v>4097</v>
      </c>
      <c r="BK668" s="251"/>
      <c r="BL668" s="249"/>
      <c r="BM668" s="283">
        <f t="shared" si="259"/>
        <v>113745</v>
      </c>
      <c r="BS668" s="3"/>
      <c r="BT668" s="3"/>
      <c r="BU668" s="3"/>
      <c r="BV668" s="3"/>
    </row>
    <row r="669" spans="1:74" ht="13.2" customHeight="1">
      <c r="A669" s="169" t="str">
        <f t="shared" si="279"/>
        <v>E12</v>
      </c>
      <c r="B669" s="159" t="str">
        <f>$B$9</f>
        <v>2</v>
      </c>
      <c r="C669" s="568"/>
      <c r="D669" s="504"/>
      <c r="E669" s="505"/>
      <c r="F669" s="506"/>
      <c r="G669" s="213"/>
      <c r="H669" s="210"/>
      <c r="I669" s="122" t="str">
        <f>$I$9</f>
        <v>CS.AMERICA</v>
      </c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3"/>
      <c r="AA669" s="93"/>
      <c r="AB669" s="93"/>
      <c r="AC669" s="93"/>
      <c r="AD669" s="93"/>
      <c r="AE669" s="93"/>
      <c r="AF669" s="93"/>
      <c r="AG669" s="253"/>
      <c r="AH669" s="253"/>
      <c r="AI669" s="253"/>
      <c r="AJ669" s="253"/>
      <c r="AK669" s="253"/>
      <c r="AL669" s="253"/>
      <c r="AM669" s="253"/>
      <c r="AN669" s="253"/>
      <c r="AO669" s="253"/>
      <c r="AP669" s="253"/>
      <c r="AQ669" s="253"/>
      <c r="AR669" s="253"/>
      <c r="AS669" s="253"/>
      <c r="AT669" s="253"/>
      <c r="AU669" s="253"/>
      <c r="AV669" s="253"/>
      <c r="AW669" s="253"/>
      <c r="AX669" s="253"/>
      <c r="AY669" s="432"/>
      <c r="AZ669" s="433"/>
      <c r="BA669" s="255"/>
      <c r="BB669" s="256"/>
      <c r="BC669" s="256"/>
      <c r="BD669" s="256"/>
      <c r="BE669" s="256"/>
      <c r="BF669" s="256"/>
      <c r="BG669" s="256"/>
      <c r="BH669" s="256"/>
      <c r="BI669" s="256"/>
      <c r="BJ669" s="256"/>
      <c r="BK669" s="256"/>
      <c r="BL669" s="254"/>
      <c r="BM669" s="284">
        <f t="shared" si="259"/>
        <v>0</v>
      </c>
      <c r="BS669" s="3"/>
      <c r="BT669" s="3"/>
      <c r="BU669" s="3"/>
      <c r="BV669" s="3"/>
    </row>
    <row r="670" spans="1:74" ht="13.2" customHeight="1">
      <c r="A670" s="169" t="str">
        <f t="shared" si="279"/>
        <v>E13</v>
      </c>
      <c r="B670" s="159" t="str">
        <f>$B$10</f>
        <v>3</v>
      </c>
      <c r="C670" s="568"/>
      <c r="D670" s="504"/>
      <c r="E670" s="505"/>
      <c r="F670" s="506"/>
      <c r="G670" s="205"/>
      <c r="H670" s="498"/>
      <c r="I670" s="122" t="str">
        <f>$I$10</f>
        <v>Europe</v>
      </c>
      <c r="J670" s="92"/>
      <c r="K670" s="92"/>
      <c r="L670" s="92"/>
      <c r="M670" s="92"/>
      <c r="N670" s="92"/>
      <c r="O670" s="94"/>
      <c r="P670" s="92"/>
      <c r="Q670" s="92"/>
      <c r="R670" s="92"/>
      <c r="S670" s="92"/>
      <c r="T670" s="92"/>
      <c r="U670" s="94"/>
      <c r="V670" s="92"/>
      <c r="W670" s="92"/>
      <c r="X670" s="92"/>
      <c r="Y670" s="92"/>
      <c r="Z670" s="93"/>
      <c r="AA670" s="93"/>
      <c r="AB670" s="93"/>
      <c r="AC670" s="93"/>
      <c r="AD670" s="93"/>
      <c r="AE670" s="93"/>
      <c r="AF670" s="93"/>
      <c r="AG670" s="253"/>
      <c r="AH670" s="253"/>
      <c r="AI670" s="253"/>
      <c r="AJ670" s="253"/>
      <c r="AK670" s="253"/>
      <c r="AL670" s="253"/>
      <c r="AM670" s="253"/>
      <c r="AN670" s="253"/>
      <c r="AO670" s="253"/>
      <c r="AP670" s="253"/>
      <c r="AQ670" s="253"/>
      <c r="AR670" s="253"/>
      <c r="AS670" s="253"/>
      <c r="AT670" s="253"/>
      <c r="AU670" s="253"/>
      <c r="AV670" s="253"/>
      <c r="AW670" s="253"/>
      <c r="AX670" s="253"/>
      <c r="AY670" s="432"/>
      <c r="AZ670" s="433"/>
      <c r="BA670" s="255"/>
      <c r="BB670" s="256"/>
      <c r="BC670" s="256"/>
      <c r="BD670" s="256"/>
      <c r="BE670" s="256"/>
      <c r="BF670" s="256"/>
      <c r="BG670" s="256"/>
      <c r="BH670" s="256"/>
      <c r="BI670" s="256"/>
      <c r="BJ670" s="256"/>
      <c r="BK670" s="256"/>
      <c r="BL670" s="254"/>
      <c r="BM670" s="284">
        <f t="shared" si="259"/>
        <v>0</v>
      </c>
      <c r="BS670" s="3"/>
      <c r="BT670" s="3"/>
      <c r="BU670" s="3"/>
      <c r="BV670" s="3"/>
    </row>
    <row r="671" spans="1:74" ht="13.2" customHeight="1">
      <c r="A671" s="169" t="str">
        <f t="shared" si="279"/>
        <v>E14</v>
      </c>
      <c r="B671" s="159" t="str">
        <f>$B$11</f>
        <v>4</v>
      </c>
      <c r="C671" s="568"/>
      <c r="D671" s="504"/>
      <c r="E671" s="505"/>
      <c r="F671" s="506"/>
      <c r="G671" s="211"/>
      <c r="H671" s="498"/>
      <c r="I671" s="122" t="str">
        <f>$I$11</f>
        <v>ASIA</v>
      </c>
      <c r="J671" s="92"/>
      <c r="K671" s="92"/>
      <c r="L671" s="92"/>
      <c r="M671" s="92"/>
      <c r="N671" s="92"/>
      <c r="O671" s="94"/>
      <c r="P671" s="92"/>
      <c r="Q671" s="92"/>
      <c r="R671" s="92"/>
      <c r="S671" s="92"/>
      <c r="T671" s="92"/>
      <c r="U671" s="94"/>
      <c r="V671" s="92"/>
      <c r="W671" s="92"/>
      <c r="X671" s="92"/>
      <c r="Y671" s="92"/>
      <c r="Z671" s="93"/>
      <c r="AA671" s="92"/>
      <c r="AB671" s="93"/>
      <c r="AC671" s="92"/>
      <c r="AD671" s="92"/>
      <c r="AE671" s="92"/>
      <c r="AF671" s="92"/>
      <c r="AG671" s="258">
        <v>1</v>
      </c>
      <c r="AH671" s="258">
        <v>788</v>
      </c>
      <c r="AI671" s="258">
        <v>357</v>
      </c>
      <c r="AJ671" s="258"/>
      <c r="AK671" s="258"/>
      <c r="AL671" s="258"/>
      <c r="AM671" s="258"/>
      <c r="AN671" s="258"/>
      <c r="AO671" s="258"/>
      <c r="AP671" s="258"/>
      <c r="AQ671" s="258"/>
      <c r="AR671" s="258"/>
      <c r="AS671" s="258"/>
      <c r="AT671" s="258"/>
      <c r="AU671" s="258"/>
      <c r="AV671" s="258"/>
      <c r="AW671" s="258"/>
      <c r="AX671" s="258"/>
      <c r="AY671" s="432">
        <v>18</v>
      </c>
      <c r="AZ671" s="433">
        <v>357</v>
      </c>
      <c r="BA671" s="255">
        <v>34</v>
      </c>
      <c r="BB671" s="256">
        <v>30</v>
      </c>
      <c r="BC671" s="256">
        <v>38</v>
      </c>
      <c r="BD671" s="256">
        <v>29</v>
      </c>
      <c r="BE671" s="256">
        <v>37</v>
      </c>
      <c r="BF671" s="256">
        <v>57</v>
      </c>
      <c r="BG671" s="256">
        <v>28</v>
      </c>
      <c r="BH671" s="256">
        <v>56</v>
      </c>
      <c r="BI671" s="256">
        <v>30</v>
      </c>
      <c r="BJ671" s="256">
        <v>18</v>
      </c>
      <c r="BK671" s="256"/>
      <c r="BL671" s="254"/>
      <c r="BM671" s="284">
        <f t="shared" si="259"/>
        <v>1146</v>
      </c>
      <c r="BS671" s="3"/>
      <c r="BT671" s="3"/>
      <c r="BU671" s="3"/>
      <c r="BV671" s="3"/>
    </row>
    <row r="672" spans="1:74" ht="12.75" customHeight="1">
      <c r="A672" s="169" t="str">
        <f t="shared" si="279"/>
        <v>E1C</v>
      </c>
      <c r="B672" s="159" t="s">
        <v>204</v>
      </c>
      <c r="C672" s="568"/>
      <c r="D672" s="504"/>
      <c r="E672" s="505"/>
      <c r="F672" s="506"/>
      <c r="G672" s="211"/>
      <c r="H672" s="498"/>
      <c r="I672" s="122" t="s">
        <v>205</v>
      </c>
      <c r="J672" s="92"/>
      <c r="K672" s="92"/>
      <c r="L672" s="92"/>
      <c r="M672" s="92"/>
      <c r="N672" s="92"/>
      <c r="O672" s="94"/>
      <c r="P672" s="92"/>
      <c r="Q672" s="92"/>
      <c r="R672" s="92"/>
      <c r="S672" s="92"/>
      <c r="T672" s="92"/>
      <c r="U672" s="94"/>
      <c r="V672" s="92"/>
      <c r="W672" s="92"/>
      <c r="X672" s="92"/>
      <c r="Y672" s="92"/>
      <c r="Z672" s="93"/>
      <c r="AA672" s="92"/>
      <c r="AB672" s="93"/>
      <c r="AC672" s="92"/>
      <c r="AD672" s="92"/>
      <c r="AE672" s="92"/>
      <c r="AF672" s="92"/>
      <c r="AG672" s="258"/>
      <c r="AH672" s="258">
        <v>2268</v>
      </c>
      <c r="AI672" s="258">
        <v>15169</v>
      </c>
      <c r="AJ672" s="258"/>
      <c r="AK672" s="258"/>
      <c r="AL672" s="258"/>
      <c r="AM672" s="258"/>
      <c r="AN672" s="258"/>
      <c r="AO672" s="258"/>
      <c r="AP672" s="258"/>
      <c r="AQ672" s="258"/>
      <c r="AR672" s="258"/>
      <c r="AS672" s="258"/>
      <c r="AT672" s="258"/>
      <c r="AU672" s="258"/>
      <c r="AV672" s="258"/>
      <c r="AW672" s="258"/>
      <c r="AX672" s="258"/>
      <c r="AY672" s="432">
        <v>1732</v>
      </c>
      <c r="AZ672" s="433">
        <v>15169</v>
      </c>
      <c r="BA672" s="255">
        <v>703</v>
      </c>
      <c r="BB672" s="256">
        <v>994</v>
      </c>
      <c r="BC672" s="256">
        <v>1750</v>
      </c>
      <c r="BD672" s="256">
        <v>690</v>
      </c>
      <c r="BE672" s="256">
        <v>1886</v>
      </c>
      <c r="BF672" s="256">
        <v>2025</v>
      </c>
      <c r="BG672" s="256">
        <v>1987</v>
      </c>
      <c r="BH672" s="256">
        <v>1913</v>
      </c>
      <c r="BI672" s="256">
        <v>1489</v>
      </c>
      <c r="BJ672" s="256">
        <v>1732</v>
      </c>
      <c r="BK672" s="256"/>
      <c r="BL672" s="254"/>
      <c r="BM672" s="255">
        <f>SUM(J672:AX672)</f>
        <v>17437</v>
      </c>
      <c r="BS672" s="3"/>
      <c r="BT672" s="3"/>
      <c r="BU672" s="3"/>
      <c r="BV672" s="3"/>
    </row>
    <row r="673" spans="1:74" ht="13.2" customHeight="1">
      <c r="A673" s="169" t="str">
        <f t="shared" si="279"/>
        <v>E15</v>
      </c>
      <c r="B673" s="159" t="str">
        <f>$B$13</f>
        <v>5</v>
      </c>
      <c r="C673" s="568"/>
      <c r="D673" s="504"/>
      <c r="E673" s="505"/>
      <c r="F673" s="506"/>
      <c r="G673" s="213"/>
      <c r="H673" s="498"/>
      <c r="I673" s="122" t="str">
        <f>$I$13</f>
        <v>OCE</v>
      </c>
      <c r="J673" s="92"/>
      <c r="K673" s="92"/>
      <c r="L673" s="92"/>
      <c r="M673" s="92"/>
      <c r="N673" s="92"/>
      <c r="O673" s="94"/>
      <c r="P673" s="92"/>
      <c r="Q673" s="92"/>
      <c r="R673" s="92"/>
      <c r="S673" s="92"/>
      <c r="T673" s="92"/>
      <c r="U673" s="94"/>
      <c r="V673" s="92"/>
      <c r="W673" s="92"/>
      <c r="X673" s="92"/>
      <c r="Y673" s="92"/>
      <c r="Z673" s="93"/>
      <c r="AA673" s="92"/>
      <c r="AB673" s="93"/>
      <c r="AC673" s="92"/>
      <c r="AD673" s="92"/>
      <c r="AE673" s="92"/>
      <c r="AF673" s="92"/>
      <c r="AG673" s="258"/>
      <c r="AH673" s="258">
        <v>59</v>
      </c>
      <c r="AI673" s="258">
        <v>49</v>
      </c>
      <c r="AJ673" s="258"/>
      <c r="AK673" s="258"/>
      <c r="AL673" s="258"/>
      <c r="AM673" s="258"/>
      <c r="AN673" s="258"/>
      <c r="AO673" s="258"/>
      <c r="AP673" s="258"/>
      <c r="AQ673" s="258"/>
      <c r="AR673" s="258"/>
      <c r="AS673" s="258"/>
      <c r="AT673" s="258"/>
      <c r="AU673" s="258"/>
      <c r="AV673" s="258"/>
      <c r="AW673" s="258"/>
      <c r="AX673" s="258"/>
      <c r="AY673" s="432">
        <v>4</v>
      </c>
      <c r="AZ673" s="433">
        <v>49</v>
      </c>
      <c r="BA673" s="255">
        <v>6</v>
      </c>
      <c r="BB673" s="256">
        <v>4</v>
      </c>
      <c r="BC673" s="256">
        <v>2</v>
      </c>
      <c r="BD673" s="256">
        <v>5</v>
      </c>
      <c r="BE673" s="256">
        <v>8</v>
      </c>
      <c r="BF673" s="256">
        <v>3</v>
      </c>
      <c r="BG673" s="256">
        <v>9</v>
      </c>
      <c r="BH673" s="256"/>
      <c r="BI673" s="256">
        <v>8</v>
      </c>
      <c r="BJ673" s="256">
        <v>4</v>
      </c>
      <c r="BK673" s="256"/>
      <c r="BL673" s="254"/>
      <c r="BM673" s="284">
        <f t="shared" si="259"/>
        <v>108</v>
      </c>
      <c r="BS673" s="3"/>
      <c r="BT673" s="3"/>
      <c r="BU673" s="3"/>
      <c r="BV673" s="3"/>
    </row>
    <row r="674" spans="1:74" ht="12.75" customHeight="1">
      <c r="A674" s="169" t="str">
        <f t="shared" si="279"/>
        <v>E16</v>
      </c>
      <c r="B674" s="159" t="str">
        <f>$B$14</f>
        <v>6</v>
      </c>
      <c r="C674" s="568"/>
      <c r="D674" s="504"/>
      <c r="E674" s="505"/>
      <c r="F674" s="506"/>
      <c r="G674" s="213"/>
      <c r="H674" s="498"/>
      <c r="I674" s="122" t="str">
        <f>$I$14</f>
        <v>MIDDLE EAS</v>
      </c>
      <c r="J674" s="92"/>
      <c r="K674" s="92"/>
      <c r="L674" s="92"/>
      <c r="M674" s="92"/>
      <c r="N674" s="92"/>
      <c r="O674" s="94"/>
      <c r="P674" s="92"/>
      <c r="Q674" s="92"/>
      <c r="R674" s="92"/>
      <c r="S674" s="92"/>
      <c r="T674" s="92"/>
      <c r="U674" s="94"/>
      <c r="V674" s="92"/>
      <c r="W674" s="92"/>
      <c r="X674" s="92"/>
      <c r="Y674" s="92"/>
      <c r="Z674" s="93"/>
      <c r="AA674" s="92"/>
      <c r="AB674" s="93"/>
      <c r="AC674" s="92"/>
      <c r="AD674" s="92"/>
      <c r="AE674" s="92"/>
      <c r="AF674" s="92"/>
      <c r="AG674" s="258"/>
      <c r="AH674" s="258"/>
      <c r="AI674" s="258"/>
      <c r="AJ674" s="258"/>
      <c r="AK674" s="258"/>
      <c r="AL674" s="258"/>
      <c r="AM674" s="258"/>
      <c r="AN674" s="258"/>
      <c r="AO674" s="258"/>
      <c r="AP674" s="258"/>
      <c r="AQ674" s="258"/>
      <c r="AR674" s="258"/>
      <c r="AS674" s="258"/>
      <c r="AT674" s="258"/>
      <c r="AU674" s="258"/>
      <c r="AV674" s="258"/>
      <c r="AW674" s="258"/>
      <c r="AX674" s="258"/>
      <c r="AY674" s="432"/>
      <c r="AZ674" s="433"/>
      <c r="BA674" s="255"/>
      <c r="BB674" s="256"/>
      <c r="BC674" s="256"/>
      <c r="BD674" s="256"/>
      <c r="BE674" s="256"/>
      <c r="BF674" s="256"/>
      <c r="BG674" s="256"/>
      <c r="BH674" s="256"/>
      <c r="BI674" s="256"/>
      <c r="BJ674" s="256"/>
      <c r="BK674" s="256"/>
      <c r="BL674" s="254"/>
      <c r="BM674" s="284">
        <f t="shared" ref="BM674:BM748" si="280">SUM(J674:AX674)</f>
        <v>0</v>
      </c>
      <c r="BS674" s="3"/>
      <c r="BT674" s="3"/>
      <c r="BU674" s="3"/>
      <c r="BV674" s="3"/>
    </row>
    <row r="675" spans="1:74" ht="12.75" customHeight="1">
      <c r="A675" s="169" t="str">
        <f t="shared" si="279"/>
        <v>E17</v>
      </c>
      <c r="B675" s="159" t="str">
        <f>$B$15</f>
        <v>7</v>
      </c>
      <c r="C675" s="568"/>
      <c r="D675" s="504"/>
      <c r="E675" s="505"/>
      <c r="F675" s="506"/>
      <c r="G675" s="213"/>
      <c r="H675" s="498"/>
      <c r="I675" s="122" t="str">
        <f>$I$15</f>
        <v xml:space="preserve">AFRICA   </v>
      </c>
      <c r="J675" s="92"/>
      <c r="K675" s="92"/>
      <c r="L675" s="92"/>
      <c r="M675" s="92"/>
      <c r="N675" s="92"/>
      <c r="O675" s="94"/>
      <c r="P675" s="92"/>
      <c r="Q675" s="92"/>
      <c r="R675" s="92"/>
      <c r="S675" s="92"/>
      <c r="T675" s="92"/>
      <c r="U675" s="94"/>
      <c r="V675" s="92"/>
      <c r="W675" s="92"/>
      <c r="X675" s="92"/>
      <c r="Y675" s="92"/>
      <c r="Z675" s="93"/>
      <c r="AA675" s="92"/>
      <c r="AB675" s="93"/>
      <c r="AC675" s="92"/>
      <c r="AD675" s="92"/>
      <c r="AE675" s="92"/>
      <c r="AF675" s="92"/>
      <c r="AG675" s="258"/>
      <c r="AH675" s="258"/>
      <c r="AI675" s="258"/>
      <c r="AJ675" s="258"/>
      <c r="AK675" s="258"/>
      <c r="AL675" s="258"/>
      <c r="AM675" s="258"/>
      <c r="AN675" s="258"/>
      <c r="AO675" s="258"/>
      <c r="AP675" s="258"/>
      <c r="AQ675" s="258"/>
      <c r="AR675" s="258"/>
      <c r="AS675" s="258"/>
      <c r="AT675" s="258"/>
      <c r="AU675" s="258"/>
      <c r="AV675" s="258"/>
      <c r="AW675" s="258"/>
      <c r="AX675" s="258"/>
      <c r="AY675" s="432"/>
      <c r="AZ675" s="433"/>
      <c r="BA675" s="255"/>
      <c r="BB675" s="256"/>
      <c r="BC675" s="256"/>
      <c r="BD675" s="256"/>
      <c r="BE675" s="256"/>
      <c r="BF675" s="256"/>
      <c r="BG675" s="256"/>
      <c r="BH675" s="256"/>
      <c r="BI675" s="256"/>
      <c r="BJ675" s="256"/>
      <c r="BK675" s="256"/>
      <c r="BL675" s="254"/>
      <c r="BM675" s="284">
        <f t="shared" si="280"/>
        <v>0</v>
      </c>
      <c r="BS675" s="3"/>
      <c r="BT675" s="3"/>
      <c r="BU675" s="3"/>
      <c r="BV675" s="3"/>
    </row>
    <row r="676" spans="1:74" ht="13.2" customHeight="1" thickBot="1">
      <c r="A676" s="169" t="str">
        <f t="shared" si="279"/>
        <v>E1Z</v>
      </c>
      <c r="B676" s="159" t="str">
        <f>$B$16</f>
        <v>Z</v>
      </c>
      <c r="C676" s="568"/>
      <c r="D676" s="504"/>
      <c r="E676" s="505"/>
      <c r="F676" s="506"/>
      <c r="G676" s="208"/>
      <c r="H676" s="499"/>
      <c r="I676" s="128" t="str">
        <f>$I$16</f>
        <v>Others</v>
      </c>
      <c r="J676" s="90"/>
      <c r="K676" s="90"/>
      <c r="L676" s="90"/>
      <c r="M676" s="90"/>
      <c r="N676" s="90"/>
      <c r="O676" s="102"/>
      <c r="P676" s="90"/>
      <c r="Q676" s="90"/>
      <c r="R676" s="90"/>
      <c r="S676" s="90"/>
      <c r="T676" s="90"/>
      <c r="U676" s="102"/>
      <c r="V676" s="90"/>
      <c r="W676" s="90"/>
      <c r="X676" s="90"/>
      <c r="Y676" s="90"/>
      <c r="Z676" s="91"/>
      <c r="AA676" s="90"/>
      <c r="AB676" s="91"/>
      <c r="AC676" s="90"/>
      <c r="AD676" s="90"/>
      <c r="AE676" s="90"/>
      <c r="AF676" s="90"/>
      <c r="AG676" s="259"/>
      <c r="AH676" s="259"/>
      <c r="AI676" s="259"/>
      <c r="AJ676" s="259"/>
      <c r="AK676" s="259"/>
      <c r="AL676" s="259"/>
      <c r="AM676" s="259"/>
      <c r="AN676" s="259"/>
      <c r="AO676" s="259"/>
      <c r="AP676" s="259"/>
      <c r="AQ676" s="259"/>
      <c r="AR676" s="259"/>
      <c r="AS676" s="259"/>
      <c r="AT676" s="259"/>
      <c r="AU676" s="259"/>
      <c r="AV676" s="259"/>
      <c r="AW676" s="259"/>
      <c r="AX676" s="259"/>
      <c r="AY676" s="434"/>
      <c r="AZ676" s="435"/>
      <c r="BA676" s="262"/>
      <c r="BB676" s="263"/>
      <c r="BC676" s="263"/>
      <c r="BD676" s="263"/>
      <c r="BE676" s="263"/>
      <c r="BF676" s="263"/>
      <c r="BG676" s="263"/>
      <c r="BH676" s="263"/>
      <c r="BI676" s="263"/>
      <c r="BJ676" s="263"/>
      <c r="BK676" s="263"/>
      <c r="BL676" s="261"/>
      <c r="BM676" s="285">
        <f t="shared" si="280"/>
        <v>0</v>
      </c>
      <c r="BS676" s="3"/>
      <c r="BT676" s="3"/>
      <c r="BU676" s="3"/>
      <c r="BV676" s="3"/>
    </row>
    <row r="677" spans="1:74" ht="13.2" customHeight="1">
      <c r="A677" s="157" t="s">
        <v>10</v>
      </c>
      <c r="B677" s="168" t="s">
        <v>225</v>
      </c>
      <c r="C677" s="568"/>
      <c r="D677" s="500" t="s">
        <v>620</v>
      </c>
      <c r="E677" s="501"/>
      <c r="F677" s="503"/>
      <c r="G677" s="486" t="s">
        <v>64</v>
      </c>
      <c r="H677" s="487"/>
      <c r="I677" s="487"/>
      <c r="J677" s="24">
        <f t="shared" ref="J677:AO677" si="281">J678+J679</f>
        <v>0</v>
      </c>
      <c r="K677" s="24">
        <f t="shared" si="281"/>
        <v>0</v>
      </c>
      <c r="L677" s="24">
        <f t="shared" si="281"/>
        <v>0</v>
      </c>
      <c r="M677" s="24">
        <f t="shared" si="281"/>
        <v>0</v>
      </c>
      <c r="N677" s="24">
        <f t="shared" si="281"/>
        <v>0</v>
      </c>
      <c r="O677" s="24">
        <f t="shared" si="281"/>
        <v>0</v>
      </c>
      <c r="P677" s="24">
        <f t="shared" si="281"/>
        <v>0</v>
      </c>
      <c r="Q677" s="24">
        <f t="shared" si="281"/>
        <v>0</v>
      </c>
      <c r="R677" s="24">
        <f t="shared" si="281"/>
        <v>0</v>
      </c>
      <c r="S677" s="25">
        <f t="shared" si="281"/>
        <v>0</v>
      </c>
      <c r="T677" s="24">
        <f t="shared" si="281"/>
        <v>0</v>
      </c>
      <c r="U677" s="44">
        <f t="shared" si="281"/>
        <v>0</v>
      </c>
      <c r="V677" s="24">
        <f t="shared" si="281"/>
        <v>0</v>
      </c>
      <c r="W677" s="24">
        <f t="shared" si="281"/>
        <v>0</v>
      </c>
      <c r="X677" s="27">
        <f t="shared" si="281"/>
        <v>0</v>
      </c>
      <c r="Y677" s="27">
        <f t="shared" si="281"/>
        <v>0</v>
      </c>
      <c r="Z677" s="27">
        <f t="shared" si="281"/>
        <v>0</v>
      </c>
      <c r="AA677" s="27">
        <f t="shared" si="281"/>
        <v>0</v>
      </c>
      <c r="AB677" s="27">
        <f t="shared" si="281"/>
        <v>0</v>
      </c>
      <c r="AC677" s="24">
        <f t="shared" si="281"/>
        <v>0</v>
      </c>
      <c r="AD677" s="24">
        <f t="shared" si="281"/>
        <v>0</v>
      </c>
      <c r="AE677" s="24">
        <f t="shared" si="281"/>
        <v>373</v>
      </c>
      <c r="AF677" s="24">
        <f t="shared" si="281"/>
        <v>13449</v>
      </c>
      <c r="AG677" s="275">
        <f t="shared" si="281"/>
        <v>12789</v>
      </c>
      <c r="AH677" s="275">
        <f t="shared" si="281"/>
        <v>13304</v>
      </c>
      <c r="AI677" s="275">
        <f t="shared" si="281"/>
        <v>18110</v>
      </c>
      <c r="AJ677" s="275">
        <f t="shared" si="281"/>
        <v>0</v>
      </c>
      <c r="AK677" s="275">
        <f t="shared" si="281"/>
        <v>0</v>
      </c>
      <c r="AL677" s="275">
        <f t="shared" si="281"/>
        <v>0</v>
      </c>
      <c r="AM677" s="275">
        <f t="shared" si="281"/>
        <v>0</v>
      </c>
      <c r="AN677" s="275">
        <f t="shared" si="281"/>
        <v>0</v>
      </c>
      <c r="AO677" s="275">
        <f t="shared" si="281"/>
        <v>0</v>
      </c>
      <c r="AP677" s="275">
        <f t="shared" ref="AP677:BL677" si="282">AP678+AP679</f>
        <v>0</v>
      </c>
      <c r="AQ677" s="275">
        <f t="shared" si="282"/>
        <v>0</v>
      </c>
      <c r="AR677" s="275">
        <f t="shared" si="282"/>
        <v>0</v>
      </c>
      <c r="AS677" s="275">
        <f t="shared" si="282"/>
        <v>0</v>
      </c>
      <c r="AT677" s="275">
        <f t="shared" si="282"/>
        <v>0</v>
      </c>
      <c r="AU677" s="275">
        <f t="shared" si="282"/>
        <v>0</v>
      </c>
      <c r="AV677" s="275">
        <f t="shared" si="282"/>
        <v>0</v>
      </c>
      <c r="AW677" s="275">
        <f t="shared" si="282"/>
        <v>0</v>
      </c>
      <c r="AX677" s="275">
        <f t="shared" si="282"/>
        <v>0</v>
      </c>
      <c r="AY677" s="52">
        <f t="shared" si="282"/>
        <v>2258</v>
      </c>
      <c r="AZ677" s="438">
        <f t="shared" si="282"/>
        <v>18110</v>
      </c>
      <c r="BA677" s="277">
        <f t="shared" si="282"/>
        <v>1112</v>
      </c>
      <c r="BB677" s="278">
        <f t="shared" si="282"/>
        <v>1437</v>
      </c>
      <c r="BC677" s="278">
        <f t="shared" si="282"/>
        <v>2247</v>
      </c>
      <c r="BD677" s="278">
        <f t="shared" si="282"/>
        <v>1790</v>
      </c>
      <c r="BE677" s="278">
        <f t="shared" si="282"/>
        <v>1676</v>
      </c>
      <c r="BF677" s="278">
        <f t="shared" si="282"/>
        <v>1687</v>
      </c>
      <c r="BG677" s="278">
        <f t="shared" si="282"/>
        <v>2050</v>
      </c>
      <c r="BH677" s="278">
        <f t="shared" si="282"/>
        <v>1694</v>
      </c>
      <c r="BI677" s="278">
        <f t="shared" si="282"/>
        <v>2159</v>
      </c>
      <c r="BJ677" s="278">
        <f t="shared" si="282"/>
        <v>2258</v>
      </c>
      <c r="BK677" s="278">
        <f t="shared" si="282"/>
        <v>0</v>
      </c>
      <c r="BL677" s="276">
        <f t="shared" si="282"/>
        <v>0</v>
      </c>
      <c r="BM677" s="277">
        <f t="shared" si="280"/>
        <v>58025</v>
      </c>
      <c r="BS677" s="3"/>
      <c r="BT677" s="3"/>
      <c r="BU677" s="3"/>
      <c r="BV677" s="3"/>
    </row>
    <row r="678" spans="1:74" ht="13.2" customHeight="1">
      <c r="A678" s="169" t="str">
        <f>B$677&amp;B678</f>
        <v>E19</v>
      </c>
      <c r="B678" s="159" t="str">
        <f>$B$6</f>
        <v>9</v>
      </c>
      <c r="C678" s="568"/>
      <c r="D678" s="504"/>
      <c r="E678" s="505"/>
      <c r="F678" s="506"/>
      <c r="G678" s="210"/>
      <c r="H678" s="488" t="s">
        <v>63</v>
      </c>
      <c r="I678" s="489"/>
      <c r="J678" s="12"/>
      <c r="K678" s="12"/>
      <c r="L678" s="12"/>
      <c r="M678" s="12"/>
      <c r="N678" s="12"/>
      <c r="O678" s="13"/>
      <c r="P678" s="12"/>
      <c r="Q678" s="12"/>
      <c r="R678" s="12"/>
      <c r="S678" s="12"/>
      <c r="T678" s="12"/>
      <c r="U678" s="13"/>
      <c r="V678" s="12"/>
      <c r="W678" s="12"/>
      <c r="X678" s="12"/>
      <c r="Y678" s="12"/>
      <c r="Z678" s="14"/>
      <c r="AA678" s="14"/>
      <c r="AB678" s="14"/>
      <c r="AC678" s="14"/>
      <c r="AD678" s="14"/>
      <c r="AE678" s="14">
        <v>373</v>
      </c>
      <c r="AF678" s="14">
        <v>13449</v>
      </c>
      <c r="AG678" s="244">
        <v>12789</v>
      </c>
      <c r="AH678" s="244">
        <v>13304</v>
      </c>
      <c r="AI678" s="244">
        <v>18110</v>
      </c>
      <c r="AJ678" s="244"/>
      <c r="AK678" s="244"/>
      <c r="AL678" s="244"/>
      <c r="AM678" s="244"/>
      <c r="AN678" s="244"/>
      <c r="AO678" s="244"/>
      <c r="AP678" s="244"/>
      <c r="AQ678" s="244"/>
      <c r="AR678" s="244"/>
      <c r="AS678" s="244"/>
      <c r="AT678" s="244"/>
      <c r="AU678" s="244"/>
      <c r="AV678" s="244"/>
      <c r="AW678" s="244"/>
      <c r="AX678" s="245"/>
      <c r="AY678" s="436">
        <v>2258</v>
      </c>
      <c r="AZ678" s="437">
        <v>18110</v>
      </c>
      <c r="BA678" s="267">
        <v>1112</v>
      </c>
      <c r="BB678" s="268">
        <v>1437</v>
      </c>
      <c r="BC678" s="268">
        <v>2247</v>
      </c>
      <c r="BD678" s="268">
        <v>1790</v>
      </c>
      <c r="BE678" s="268">
        <v>1676</v>
      </c>
      <c r="BF678" s="268">
        <v>1687</v>
      </c>
      <c r="BG678" s="268">
        <v>2050</v>
      </c>
      <c r="BH678" s="268">
        <v>1694</v>
      </c>
      <c r="BI678" s="268">
        <v>2159</v>
      </c>
      <c r="BJ678" s="268">
        <v>2258</v>
      </c>
      <c r="BK678" s="268"/>
      <c r="BL678" s="266"/>
      <c r="BM678" s="272">
        <f t="shared" si="280"/>
        <v>58025</v>
      </c>
      <c r="BS678" s="3"/>
      <c r="BT678" s="3"/>
      <c r="BU678" s="3"/>
      <c r="BV678" s="3"/>
    </row>
    <row r="679" spans="1:74" ht="12.75" customHeight="1">
      <c r="A679" s="169"/>
      <c r="C679" s="568"/>
      <c r="D679" s="504"/>
      <c r="E679" s="505"/>
      <c r="F679" s="506"/>
      <c r="G679" s="211"/>
      <c r="H679" s="490" t="s">
        <v>62</v>
      </c>
      <c r="I679" s="491"/>
      <c r="J679" s="23">
        <f t="shared" ref="J679:AO679" si="283">SUM(J680:J688)</f>
        <v>0</v>
      </c>
      <c r="K679" s="23">
        <f t="shared" si="283"/>
        <v>0</v>
      </c>
      <c r="L679" s="23">
        <f t="shared" si="283"/>
        <v>0</v>
      </c>
      <c r="M679" s="23">
        <f t="shared" si="283"/>
        <v>0</v>
      </c>
      <c r="N679" s="23">
        <f t="shared" si="283"/>
        <v>0</v>
      </c>
      <c r="O679" s="23">
        <f t="shared" si="283"/>
        <v>0</v>
      </c>
      <c r="P679" s="23">
        <f t="shared" si="283"/>
        <v>0</v>
      </c>
      <c r="Q679" s="23">
        <f t="shared" si="283"/>
        <v>0</v>
      </c>
      <c r="R679" s="23">
        <f t="shared" si="283"/>
        <v>0</v>
      </c>
      <c r="S679" s="27">
        <f t="shared" si="283"/>
        <v>0</v>
      </c>
      <c r="T679" s="17">
        <f t="shared" si="283"/>
        <v>0</v>
      </c>
      <c r="U679" s="43">
        <f t="shared" si="283"/>
        <v>0</v>
      </c>
      <c r="V679" s="17">
        <f t="shared" si="283"/>
        <v>0</v>
      </c>
      <c r="W679" s="17">
        <f t="shared" si="283"/>
        <v>0</v>
      </c>
      <c r="X679" s="45">
        <f t="shared" si="283"/>
        <v>0</v>
      </c>
      <c r="Y679" s="45">
        <f t="shared" si="283"/>
        <v>0</v>
      </c>
      <c r="Z679" s="45">
        <f t="shared" si="283"/>
        <v>0</v>
      </c>
      <c r="AA679" s="45">
        <f t="shared" si="283"/>
        <v>0</v>
      </c>
      <c r="AB679" s="45">
        <f t="shared" si="283"/>
        <v>0</v>
      </c>
      <c r="AC679" s="45">
        <f t="shared" si="283"/>
        <v>0</v>
      </c>
      <c r="AD679" s="45">
        <f t="shared" si="283"/>
        <v>0</v>
      </c>
      <c r="AE679" s="45">
        <f t="shared" si="283"/>
        <v>0</v>
      </c>
      <c r="AF679" s="45">
        <f t="shared" si="283"/>
        <v>0</v>
      </c>
      <c r="AG679" s="279">
        <f t="shared" si="283"/>
        <v>0</v>
      </c>
      <c r="AH679" s="279">
        <f t="shared" si="283"/>
        <v>0</v>
      </c>
      <c r="AI679" s="279">
        <f t="shared" si="283"/>
        <v>0</v>
      </c>
      <c r="AJ679" s="279">
        <f t="shared" si="283"/>
        <v>0</v>
      </c>
      <c r="AK679" s="279">
        <f t="shared" si="283"/>
        <v>0</v>
      </c>
      <c r="AL679" s="279">
        <f t="shared" si="283"/>
        <v>0</v>
      </c>
      <c r="AM679" s="279">
        <f t="shared" si="283"/>
        <v>0</v>
      </c>
      <c r="AN679" s="279">
        <f t="shared" si="283"/>
        <v>0</v>
      </c>
      <c r="AO679" s="279">
        <f t="shared" si="283"/>
        <v>0</v>
      </c>
      <c r="AP679" s="279">
        <f t="shared" ref="AP679:BL679" si="284">SUM(AP680:AP688)</f>
        <v>0</v>
      </c>
      <c r="AQ679" s="279">
        <f t="shared" si="284"/>
        <v>0</v>
      </c>
      <c r="AR679" s="279">
        <f t="shared" si="284"/>
        <v>0</v>
      </c>
      <c r="AS679" s="279">
        <f t="shared" si="284"/>
        <v>0</v>
      </c>
      <c r="AT679" s="279">
        <f t="shared" si="284"/>
        <v>0</v>
      </c>
      <c r="AU679" s="279">
        <f t="shared" si="284"/>
        <v>0</v>
      </c>
      <c r="AV679" s="279">
        <f t="shared" si="284"/>
        <v>0</v>
      </c>
      <c r="AW679" s="279">
        <f t="shared" si="284"/>
        <v>0</v>
      </c>
      <c r="AX679" s="279">
        <f t="shared" si="284"/>
        <v>0</v>
      </c>
      <c r="AY679" s="26">
        <f t="shared" si="284"/>
        <v>0</v>
      </c>
      <c r="AZ679" s="439">
        <f t="shared" si="284"/>
        <v>0</v>
      </c>
      <c r="BA679" s="281">
        <f t="shared" si="284"/>
        <v>0</v>
      </c>
      <c r="BB679" s="282">
        <f t="shared" si="284"/>
        <v>0</v>
      </c>
      <c r="BC679" s="282">
        <f t="shared" si="284"/>
        <v>0</v>
      </c>
      <c r="BD679" s="282">
        <f t="shared" si="284"/>
        <v>0</v>
      </c>
      <c r="BE679" s="282">
        <f t="shared" si="284"/>
        <v>0</v>
      </c>
      <c r="BF679" s="282">
        <f t="shared" si="284"/>
        <v>0</v>
      </c>
      <c r="BG679" s="282">
        <f t="shared" si="284"/>
        <v>0</v>
      </c>
      <c r="BH679" s="282">
        <f t="shared" si="284"/>
        <v>0</v>
      </c>
      <c r="BI679" s="282">
        <f t="shared" si="284"/>
        <v>0</v>
      </c>
      <c r="BJ679" s="282">
        <f t="shared" si="284"/>
        <v>0</v>
      </c>
      <c r="BK679" s="282">
        <f t="shared" si="284"/>
        <v>0</v>
      </c>
      <c r="BL679" s="280">
        <f t="shared" si="284"/>
        <v>0</v>
      </c>
      <c r="BM679" s="281">
        <f t="shared" si="280"/>
        <v>0</v>
      </c>
      <c r="BS679" s="3"/>
      <c r="BT679" s="3"/>
      <c r="BU679" s="3"/>
      <c r="BV679" s="3"/>
    </row>
    <row r="680" spans="1:74" ht="13.2" customHeight="1">
      <c r="A680" s="169" t="str">
        <f t="shared" ref="A680:A688" si="285">B$677&amp;B680</f>
        <v>E11</v>
      </c>
      <c r="B680" s="159" t="str">
        <f>$B$8</f>
        <v>1</v>
      </c>
      <c r="C680" s="568"/>
      <c r="D680" s="504"/>
      <c r="E680" s="505"/>
      <c r="F680" s="506"/>
      <c r="G680" s="213"/>
      <c r="H680" s="210"/>
      <c r="I680" s="127" t="str">
        <f>$I$8</f>
        <v>N.AMERICA</v>
      </c>
      <c r="J680" s="20"/>
      <c r="K680" s="20"/>
      <c r="L680" s="20"/>
      <c r="M680" s="20"/>
      <c r="N680" s="20"/>
      <c r="O680" s="28"/>
      <c r="P680" s="20"/>
      <c r="Q680" s="20"/>
      <c r="R680" s="20"/>
      <c r="S680" s="20"/>
      <c r="T680" s="20"/>
      <c r="U680" s="28"/>
      <c r="V680" s="20"/>
      <c r="W680" s="20"/>
      <c r="X680" s="20"/>
      <c r="Y680" s="20"/>
      <c r="Z680" s="21"/>
      <c r="AA680" s="21"/>
      <c r="AB680" s="21"/>
      <c r="AC680" s="21"/>
      <c r="AD680" s="21"/>
      <c r="AE680" s="21"/>
      <c r="AF680" s="21"/>
      <c r="AG680" s="248"/>
      <c r="AH680" s="248"/>
      <c r="AI680" s="248"/>
      <c r="AJ680" s="248"/>
      <c r="AK680" s="248"/>
      <c r="AL680" s="248"/>
      <c r="AM680" s="248"/>
      <c r="AN680" s="248"/>
      <c r="AO680" s="248"/>
      <c r="AP680" s="248"/>
      <c r="AQ680" s="248"/>
      <c r="AR680" s="248"/>
      <c r="AS680" s="248"/>
      <c r="AT680" s="248"/>
      <c r="AU680" s="248"/>
      <c r="AV680" s="248"/>
      <c r="AW680" s="248"/>
      <c r="AX680" s="248"/>
      <c r="AY680" s="430"/>
      <c r="AZ680" s="431"/>
      <c r="BA680" s="250"/>
      <c r="BB680" s="251"/>
      <c r="BC680" s="251"/>
      <c r="BD680" s="251"/>
      <c r="BE680" s="251"/>
      <c r="BF680" s="251"/>
      <c r="BG680" s="251"/>
      <c r="BH680" s="251"/>
      <c r="BI680" s="251"/>
      <c r="BJ680" s="251"/>
      <c r="BK680" s="251"/>
      <c r="BL680" s="249"/>
      <c r="BM680" s="283">
        <f t="shared" si="280"/>
        <v>0</v>
      </c>
      <c r="BS680" s="3"/>
      <c r="BT680" s="3"/>
      <c r="BU680" s="3"/>
      <c r="BV680" s="3"/>
    </row>
    <row r="681" spans="1:74" ht="13.2" customHeight="1">
      <c r="A681" s="169" t="str">
        <f t="shared" si="285"/>
        <v>E12</v>
      </c>
      <c r="B681" s="159" t="str">
        <f>$B$9</f>
        <v>2</v>
      </c>
      <c r="C681" s="568"/>
      <c r="D681" s="504"/>
      <c r="E681" s="505"/>
      <c r="F681" s="506"/>
      <c r="G681" s="213"/>
      <c r="H681" s="210"/>
      <c r="I681" s="122" t="str">
        <f>$I$9</f>
        <v>CS.AMERICA</v>
      </c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3"/>
      <c r="AA681" s="93"/>
      <c r="AB681" s="93"/>
      <c r="AC681" s="93"/>
      <c r="AD681" s="93"/>
      <c r="AE681" s="93"/>
      <c r="AF681" s="93"/>
      <c r="AG681" s="253"/>
      <c r="AH681" s="253"/>
      <c r="AI681" s="253"/>
      <c r="AJ681" s="253"/>
      <c r="AK681" s="253"/>
      <c r="AL681" s="253"/>
      <c r="AM681" s="253"/>
      <c r="AN681" s="253"/>
      <c r="AO681" s="253"/>
      <c r="AP681" s="253"/>
      <c r="AQ681" s="253"/>
      <c r="AR681" s="253"/>
      <c r="AS681" s="253"/>
      <c r="AT681" s="253"/>
      <c r="AU681" s="253"/>
      <c r="AV681" s="253"/>
      <c r="AW681" s="253"/>
      <c r="AX681" s="253"/>
      <c r="AY681" s="432"/>
      <c r="AZ681" s="433"/>
      <c r="BA681" s="255"/>
      <c r="BB681" s="256"/>
      <c r="BC681" s="256"/>
      <c r="BD681" s="256"/>
      <c r="BE681" s="256"/>
      <c r="BF681" s="256"/>
      <c r="BG681" s="256"/>
      <c r="BH681" s="256"/>
      <c r="BI681" s="256"/>
      <c r="BJ681" s="256"/>
      <c r="BK681" s="256"/>
      <c r="BL681" s="254"/>
      <c r="BM681" s="284">
        <f t="shared" si="280"/>
        <v>0</v>
      </c>
      <c r="BS681" s="3"/>
      <c r="BT681" s="3"/>
      <c r="BU681" s="3"/>
      <c r="BV681" s="3"/>
    </row>
    <row r="682" spans="1:74" ht="13.2" customHeight="1">
      <c r="A682" s="169" t="str">
        <f t="shared" si="285"/>
        <v>E13</v>
      </c>
      <c r="B682" s="159" t="str">
        <f>$B$10</f>
        <v>3</v>
      </c>
      <c r="C682" s="568"/>
      <c r="D682" s="504"/>
      <c r="E682" s="505"/>
      <c r="F682" s="506"/>
      <c r="G682" s="205"/>
      <c r="H682" s="498"/>
      <c r="I682" s="122" t="str">
        <f>$I$10</f>
        <v>Europe</v>
      </c>
      <c r="J682" s="92"/>
      <c r="K682" s="92"/>
      <c r="L682" s="92"/>
      <c r="M682" s="92"/>
      <c r="N682" s="92"/>
      <c r="O682" s="94"/>
      <c r="P682" s="92"/>
      <c r="Q682" s="92"/>
      <c r="R682" s="92"/>
      <c r="S682" s="92"/>
      <c r="T682" s="92"/>
      <c r="U682" s="94"/>
      <c r="V682" s="92"/>
      <c r="W682" s="92"/>
      <c r="X682" s="92"/>
      <c r="Y682" s="92"/>
      <c r="Z682" s="93"/>
      <c r="AA682" s="93"/>
      <c r="AB682" s="93"/>
      <c r="AC682" s="93"/>
      <c r="AD682" s="93"/>
      <c r="AE682" s="93"/>
      <c r="AF682" s="93"/>
      <c r="AG682" s="253"/>
      <c r="AH682" s="253"/>
      <c r="AI682" s="253"/>
      <c r="AJ682" s="253"/>
      <c r="AK682" s="253"/>
      <c r="AL682" s="253"/>
      <c r="AM682" s="253"/>
      <c r="AN682" s="253"/>
      <c r="AO682" s="253"/>
      <c r="AP682" s="253"/>
      <c r="AQ682" s="253"/>
      <c r="AR682" s="253"/>
      <c r="AS682" s="253"/>
      <c r="AT682" s="253"/>
      <c r="AU682" s="253"/>
      <c r="AV682" s="253"/>
      <c r="AW682" s="253"/>
      <c r="AX682" s="253"/>
      <c r="AY682" s="432"/>
      <c r="AZ682" s="433"/>
      <c r="BA682" s="255"/>
      <c r="BB682" s="256"/>
      <c r="BC682" s="256"/>
      <c r="BD682" s="256"/>
      <c r="BE682" s="256"/>
      <c r="BF682" s="256"/>
      <c r="BG682" s="256"/>
      <c r="BH682" s="256"/>
      <c r="BI682" s="256"/>
      <c r="BJ682" s="256"/>
      <c r="BK682" s="256"/>
      <c r="BL682" s="254"/>
      <c r="BM682" s="284">
        <f t="shared" si="280"/>
        <v>0</v>
      </c>
      <c r="BS682" s="3"/>
      <c r="BT682" s="3"/>
      <c r="BU682" s="3"/>
      <c r="BV682" s="3"/>
    </row>
    <row r="683" spans="1:74" ht="13.2" customHeight="1">
      <c r="A683" s="169" t="str">
        <f t="shared" si="285"/>
        <v>E14</v>
      </c>
      <c r="B683" s="159" t="str">
        <f>$B$11</f>
        <v>4</v>
      </c>
      <c r="C683" s="568"/>
      <c r="D683" s="504"/>
      <c r="E683" s="505"/>
      <c r="F683" s="506"/>
      <c r="G683" s="211"/>
      <c r="H683" s="498"/>
      <c r="I683" s="122" t="str">
        <f>$I$11</f>
        <v>ASIA</v>
      </c>
      <c r="J683" s="92"/>
      <c r="K683" s="92"/>
      <c r="L683" s="92"/>
      <c r="M683" s="92"/>
      <c r="N683" s="92"/>
      <c r="O683" s="94"/>
      <c r="P683" s="92"/>
      <c r="Q683" s="92"/>
      <c r="R683" s="92"/>
      <c r="S683" s="92"/>
      <c r="T683" s="92"/>
      <c r="U683" s="94"/>
      <c r="V683" s="92"/>
      <c r="W683" s="92"/>
      <c r="X683" s="92"/>
      <c r="Y683" s="92"/>
      <c r="Z683" s="93"/>
      <c r="AA683" s="92"/>
      <c r="AB683" s="93"/>
      <c r="AC683" s="92"/>
      <c r="AD683" s="92"/>
      <c r="AE683" s="92"/>
      <c r="AF683" s="92"/>
      <c r="AG683" s="258"/>
      <c r="AH683" s="258"/>
      <c r="AI683" s="258"/>
      <c r="AJ683" s="258"/>
      <c r="AK683" s="258"/>
      <c r="AL683" s="258"/>
      <c r="AM683" s="258"/>
      <c r="AN683" s="258"/>
      <c r="AO683" s="258"/>
      <c r="AP683" s="258"/>
      <c r="AQ683" s="258"/>
      <c r="AR683" s="258"/>
      <c r="AS683" s="258"/>
      <c r="AT683" s="258"/>
      <c r="AU683" s="258"/>
      <c r="AV683" s="258"/>
      <c r="AW683" s="258"/>
      <c r="AX683" s="258"/>
      <c r="AY683" s="432"/>
      <c r="AZ683" s="433"/>
      <c r="BA683" s="255"/>
      <c r="BB683" s="256"/>
      <c r="BC683" s="256"/>
      <c r="BD683" s="256"/>
      <c r="BE683" s="256"/>
      <c r="BF683" s="256"/>
      <c r="BG683" s="256"/>
      <c r="BH683" s="256"/>
      <c r="BI683" s="256"/>
      <c r="BJ683" s="256"/>
      <c r="BK683" s="256"/>
      <c r="BL683" s="254"/>
      <c r="BM683" s="284">
        <f t="shared" si="280"/>
        <v>0</v>
      </c>
      <c r="BS683" s="3"/>
      <c r="BT683" s="3"/>
      <c r="BU683" s="3"/>
      <c r="BV683" s="3"/>
    </row>
    <row r="684" spans="1:74" ht="12.75" customHeight="1">
      <c r="A684" s="169" t="str">
        <f t="shared" si="285"/>
        <v>E1C</v>
      </c>
      <c r="B684" s="159" t="s">
        <v>204</v>
      </c>
      <c r="C684" s="568"/>
      <c r="D684" s="504"/>
      <c r="E684" s="505"/>
      <c r="F684" s="506"/>
      <c r="G684" s="211"/>
      <c r="H684" s="498"/>
      <c r="I684" s="122" t="s">
        <v>205</v>
      </c>
      <c r="J684" s="92"/>
      <c r="K684" s="92"/>
      <c r="L684" s="92"/>
      <c r="M684" s="92"/>
      <c r="N684" s="92"/>
      <c r="O684" s="94"/>
      <c r="P684" s="92"/>
      <c r="Q684" s="92"/>
      <c r="R684" s="92"/>
      <c r="S684" s="92"/>
      <c r="T684" s="92"/>
      <c r="U684" s="94"/>
      <c r="V684" s="92"/>
      <c r="W684" s="92"/>
      <c r="X684" s="92"/>
      <c r="Y684" s="92"/>
      <c r="Z684" s="93"/>
      <c r="AA684" s="92"/>
      <c r="AB684" s="93"/>
      <c r="AC684" s="92"/>
      <c r="AD684" s="92"/>
      <c r="AE684" s="92"/>
      <c r="AF684" s="92"/>
      <c r="AG684" s="258"/>
      <c r="AH684" s="258"/>
      <c r="AI684" s="258"/>
      <c r="AJ684" s="258"/>
      <c r="AK684" s="258"/>
      <c r="AL684" s="258"/>
      <c r="AM684" s="258"/>
      <c r="AN684" s="258"/>
      <c r="AO684" s="258"/>
      <c r="AP684" s="258"/>
      <c r="AQ684" s="258"/>
      <c r="AR684" s="258"/>
      <c r="AS684" s="258"/>
      <c r="AT684" s="258"/>
      <c r="AU684" s="258"/>
      <c r="AV684" s="258"/>
      <c r="AW684" s="258"/>
      <c r="AX684" s="258"/>
      <c r="AY684" s="432"/>
      <c r="AZ684" s="433"/>
      <c r="BA684" s="255"/>
      <c r="BB684" s="256"/>
      <c r="BC684" s="256"/>
      <c r="BD684" s="256"/>
      <c r="BE684" s="256"/>
      <c r="BF684" s="256"/>
      <c r="BG684" s="256"/>
      <c r="BH684" s="256"/>
      <c r="BI684" s="256"/>
      <c r="BJ684" s="256"/>
      <c r="BK684" s="256"/>
      <c r="BL684" s="254"/>
      <c r="BM684" s="255">
        <f>SUM(J684:AX684)</f>
        <v>0</v>
      </c>
      <c r="BS684" s="3"/>
      <c r="BT684" s="3"/>
      <c r="BU684" s="3"/>
      <c r="BV684" s="3"/>
    </row>
    <row r="685" spans="1:74" ht="13.2" customHeight="1">
      <c r="A685" s="169" t="str">
        <f t="shared" si="285"/>
        <v>E15</v>
      </c>
      <c r="B685" s="159" t="str">
        <f>$B$13</f>
        <v>5</v>
      </c>
      <c r="C685" s="568"/>
      <c r="D685" s="504"/>
      <c r="E685" s="505"/>
      <c r="F685" s="506"/>
      <c r="G685" s="213"/>
      <c r="H685" s="498"/>
      <c r="I685" s="122" t="str">
        <f>$I$13</f>
        <v>OCE</v>
      </c>
      <c r="J685" s="92"/>
      <c r="K685" s="92"/>
      <c r="L685" s="92"/>
      <c r="M685" s="92"/>
      <c r="N685" s="92"/>
      <c r="O685" s="94"/>
      <c r="P685" s="92"/>
      <c r="Q685" s="92"/>
      <c r="R685" s="92"/>
      <c r="S685" s="92"/>
      <c r="T685" s="92"/>
      <c r="U685" s="94"/>
      <c r="V685" s="92"/>
      <c r="W685" s="92"/>
      <c r="X685" s="92"/>
      <c r="Y685" s="92"/>
      <c r="Z685" s="93"/>
      <c r="AA685" s="92"/>
      <c r="AB685" s="93"/>
      <c r="AC685" s="92"/>
      <c r="AD685" s="92"/>
      <c r="AE685" s="92"/>
      <c r="AF685" s="92"/>
      <c r="AG685" s="258"/>
      <c r="AH685" s="258"/>
      <c r="AI685" s="258"/>
      <c r="AJ685" s="258"/>
      <c r="AK685" s="258"/>
      <c r="AL685" s="258"/>
      <c r="AM685" s="258"/>
      <c r="AN685" s="258"/>
      <c r="AO685" s="258"/>
      <c r="AP685" s="258"/>
      <c r="AQ685" s="258"/>
      <c r="AR685" s="258"/>
      <c r="AS685" s="258"/>
      <c r="AT685" s="258"/>
      <c r="AU685" s="258"/>
      <c r="AV685" s="258"/>
      <c r="AW685" s="258"/>
      <c r="AX685" s="258"/>
      <c r="AY685" s="432"/>
      <c r="AZ685" s="433"/>
      <c r="BA685" s="255"/>
      <c r="BB685" s="256"/>
      <c r="BC685" s="256"/>
      <c r="BD685" s="256"/>
      <c r="BE685" s="256"/>
      <c r="BF685" s="256"/>
      <c r="BG685" s="256"/>
      <c r="BH685" s="256"/>
      <c r="BI685" s="256"/>
      <c r="BJ685" s="256"/>
      <c r="BK685" s="256"/>
      <c r="BL685" s="254"/>
      <c r="BM685" s="284">
        <f t="shared" si="280"/>
        <v>0</v>
      </c>
      <c r="BS685" s="3"/>
      <c r="BT685" s="3"/>
      <c r="BU685" s="3"/>
      <c r="BV685" s="3"/>
    </row>
    <row r="686" spans="1:74" ht="12.75" customHeight="1">
      <c r="A686" s="169" t="str">
        <f t="shared" si="285"/>
        <v>E16</v>
      </c>
      <c r="B686" s="159" t="str">
        <f>$B$14</f>
        <v>6</v>
      </c>
      <c r="C686" s="568"/>
      <c r="D686" s="504"/>
      <c r="E686" s="505"/>
      <c r="F686" s="506"/>
      <c r="G686" s="213"/>
      <c r="H686" s="498"/>
      <c r="I686" s="122" t="str">
        <f>$I$14</f>
        <v>MIDDLE EAS</v>
      </c>
      <c r="J686" s="92"/>
      <c r="K686" s="92"/>
      <c r="L686" s="92"/>
      <c r="M686" s="92"/>
      <c r="N686" s="92"/>
      <c r="O686" s="94"/>
      <c r="P686" s="92"/>
      <c r="Q686" s="92"/>
      <c r="R686" s="92"/>
      <c r="S686" s="92"/>
      <c r="T686" s="92"/>
      <c r="U686" s="94"/>
      <c r="V686" s="92"/>
      <c r="W686" s="92"/>
      <c r="X686" s="92"/>
      <c r="Y686" s="92"/>
      <c r="Z686" s="93"/>
      <c r="AA686" s="92"/>
      <c r="AB686" s="93"/>
      <c r="AC686" s="92"/>
      <c r="AD686" s="92"/>
      <c r="AE686" s="92"/>
      <c r="AF686" s="92"/>
      <c r="AG686" s="258"/>
      <c r="AH686" s="258"/>
      <c r="AI686" s="258"/>
      <c r="AJ686" s="258"/>
      <c r="AK686" s="258"/>
      <c r="AL686" s="258"/>
      <c r="AM686" s="258"/>
      <c r="AN686" s="258"/>
      <c r="AO686" s="258"/>
      <c r="AP686" s="258"/>
      <c r="AQ686" s="258"/>
      <c r="AR686" s="258"/>
      <c r="AS686" s="258"/>
      <c r="AT686" s="258"/>
      <c r="AU686" s="258"/>
      <c r="AV686" s="258"/>
      <c r="AW686" s="258"/>
      <c r="AX686" s="258"/>
      <c r="AY686" s="432"/>
      <c r="AZ686" s="433"/>
      <c r="BA686" s="255"/>
      <c r="BB686" s="256"/>
      <c r="BC686" s="256"/>
      <c r="BD686" s="256"/>
      <c r="BE686" s="256"/>
      <c r="BF686" s="256"/>
      <c r="BG686" s="256"/>
      <c r="BH686" s="256"/>
      <c r="BI686" s="256"/>
      <c r="BJ686" s="256"/>
      <c r="BK686" s="256"/>
      <c r="BL686" s="254"/>
      <c r="BM686" s="284">
        <f t="shared" si="280"/>
        <v>0</v>
      </c>
      <c r="BS686" s="3"/>
      <c r="BT686" s="3"/>
      <c r="BU686" s="3"/>
      <c r="BV686" s="3"/>
    </row>
    <row r="687" spans="1:74" ht="12.75" customHeight="1">
      <c r="A687" s="169" t="str">
        <f t="shared" si="285"/>
        <v>E17</v>
      </c>
      <c r="B687" s="159" t="str">
        <f>$B$15</f>
        <v>7</v>
      </c>
      <c r="C687" s="568"/>
      <c r="D687" s="504"/>
      <c r="E687" s="505"/>
      <c r="F687" s="506"/>
      <c r="G687" s="213"/>
      <c r="H687" s="498"/>
      <c r="I687" s="122" t="str">
        <f>$I$15</f>
        <v xml:space="preserve">AFRICA   </v>
      </c>
      <c r="J687" s="92"/>
      <c r="K687" s="92"/>
      <c r="L687" s="92"/>
      <c r="M687" s="92"/>
      <c r="N687" s="92"/>
      <c r="O687" s="94"/>
      <c r="P687" s="92"/>
      <c r="Q687" s="92"/>
      <c r="R687" s="92"/>
      <c r="S687" s="92"/>
      <c r="T687" s="92"/>
      <c r="U687" s="94"/>
      <c r="V687" s="92"/>
      <c r="W687" s="92"/>
      <c r="X687" s="92"/>
      <c r="Y687" s="92"/>
      <c r="Z687" s="93"/>
      <c r="AA687" s="92"/>
      <c r="AB687" s="93"/>
      <c r="AC687" s="92"/>
      <c r="AD687" s="92"/>
      <c r="AE687" s="92"/>
      <c r="AF687" s="92"/>
      <c r="AG687" s="258"/>
      <c r="AH687" s="258"/>
      <c r="AI687" s="258"/>
      <c r="AJ687" s="258"/>
      <c r="AK687" s="258"/>
      <c r="AL687" s="258"/>
      <c r="AM687" s="258"/>
      <c r="AN687" s="258"/>
      <c r="AO687" s="258"/>
      <c r="AP687" s="258"/>
      <c r="AQ687" s="258"/>
      <c r="AR687" s="258"/>
      <c r="AS687" s="258"/>
      <c r="AT687" s="258"/>
      <c r="AU687" s="258"/>
      <c r="AV687" s="258"/>
      <c r="AW687" s="258"/>
      <c r="AX687" s="258"/>
      <c r="AY687" s="432"/>
      <c r="AZ687" s="433"/>
      <c r="BA687" s="255"/>
      <c r="BB687" s="256"/>
      <c r="BC687" s="256"/>
      <c r="BD687" s="256"/>
      <c r="BE687" s="256"/>
      <c r="BF687" s="256"/>
      <c r="BG687" s="256"/>
      <c r="BH687" s="256"/>
      <c r="BI687" s="256"/>
      <c r="BJ687" s="256"/>
      <c r="BK687" s="256"/>
      <c r="BL687" s="254"/>
      <c r="BM687" s="284">
        <f t="shared" si="280"/>
        <v>0</v>
      </c>
      <c r="BS687" s="3"/>
      <c r="BT687" s="3"/>
      <c r="BU687" s="3"/>
      <c r="BV687" s="3"/>
    </row>
    <row r="688" spans="1:74" ht="13.2" customHeight="1" thickBot="1">
      <c r="A688" s="169" t="str">
        <f t="shared" si="285"/>
        <v>E1Z</v>
      </c>
      <c r="B688" s="159" t="str">
        <f>$B$16</f>
        <v>Z</v>
      </c>
      <c r="C688" s="568"/>
      <c r="D688" s="504"/>
      <c r="E688" s="505"/>
      <c r="F688" s="506"/>
      <c r="G688" s="208"/>
      <c r="H688" s="499"/>
      <c r="I688" s="128" t="str">
        <f>$I$16</f>
        <v>Others</v>
      </c>
      <c r="J688" s="90"/>
      <c r="K688" s="90"/>
      <c r="L688" s="90"/>
      <c r="M688" s="90"/>
      <c r="N688" s="90"/>
      <c r="O688" s="102"/>
      <c r="P688" s="90"/>
      <c r="Q688" s="90"/>
      <c r="R688" s="90"/>
      <c r="S688" s="90"/>
      <c r="T688" s="90"/>
      <c r="U688" s="102"/>
      <c r="V688" s="90"/>
      <c r="W688" s="90"/>
      <c r="X688" s="90"/>
      <c r="Y688" s="90"/>
      <c r="Z688" s="91"/>
      <c r="AA688" s="90"/>
      <c r="AB688" s="91"/>
      <c r="AC688" s="90"/>
      <c r="AD688" s="90"/>
      <c r="AE688" s="90"/>
      <c r="AF688" s="90"/>
      <c r="AG688" s="259"/>
      <c r="AH688" s="259"/>
      <c r="AI688" s="259"/>
      <c r="AJ688" s="259"/>
      <c r="AK688" s="259"/>
      <c r="AL688" s="259"/>
      <c r="AM688" s="259"/>
      <c r="AN688" s="259"/>
      <c r="AO688" s="259"/>
      <c r="AP688" s="259"/>
      <c r="AQ688" s="259"/>
      <c r="AR688" s="259"/>
      <c r="AS688" s="259"/>
      <c r="AT688" s="259"/>
      <c r="AU688" s="259"/>
      <c r="AV688" s="259"/>
      <c r="AW688" s="259"/>
      <c r="AX688" s="259"/>
      <c r="AY688" s="434"/>
      <c r="AZ688" s="435"/>
      <c r="BA688" s="262"/>
      <c r="BB688" s="263"/>
      <c r="BC688" s="263"/>
      <c r="BD688" s="263"/>
      <c r="BE688" s="263"/>
      <c r="BF688" s="263"/>
      <c r="BG688" s="263"/>
      <c r="BH688" s="263"/>
      <c r="BI688" s="263"/>
      <c r="BJ688" s="263"/>
      <c r="BK688" s="263"/>
      <c r="BL688" s="261"/>
      <c r="BM688" s="285">
        <f t="shared" si="280"/>
        <v>0</v>
      </c>
      <c r="BS688" s="3"/>
      <c r="BT688" s="3"/>
      <c r="BU688" s="3"/>
      <c r="BV688" s="3"/>
    </row>
    <row r="689" spans="1:74" ht="13.2" customHeight="1">
      <c r="A689" s="157" t="s">
        <v>10</v>
      </c>
      <c r="B689" s="168" t="s">
        <v>226</v>
      </c>
      <c r="C689" s="568"/>
      <c r="D689" s="500" t="s">
        <v>185</v>
      </c>
      <c r="E689" s="501"/>
      <c r="F689" s="503"/>
      <c r="G689" s="486" t="s">
        <v>64</v>
      </c>
      <c r="H689" s="487"/>
      <c r="I689" s="487"/>
      <c r="J689" s="24">
        <f t="shared" ref="J689:AO689" si="286">J690+J691</f>
        <v>0</v>
      </c>
      <c r="K689" s="24">
        <f t="shared" si="286"/>
        <v>0</v>
      </c>
      <c r="L689" s="24">
        <f t="shared" si="286"/>
        <v>0</v>
      </c>
      <c r="M689" s="24">
        <f t="shared" si="286"/>
        <v>0</v>
      </c>
      <c r="N689" s="24">
        <f t="shared" si="286"/>
        <v>0</v>
      </c>
      <c r="O689" s="24">
        <f t="shared" si="286"/>
        <v>3</v>
      </c>
      <c r="P689" s="24">
        <f t="shared" si="286"/>
        <v>7</v>
      </c>
      <c r="Q689" s="24">
        <f t="shared" si="286"/>
        <v>96</v>
      </c>
      <c r="R689" s="24">
        <f t="shared" si="286"/>
        <v>89</v>
      </c>
      <c r="S689" s="25">
        <f t="shared" si="286"/>
        <v>58</v>
      </c>
      <c r="T689" s="24">
        <f t="shared" si="286"/>
        <v>103</v>
      </c>
      <c r="U689" s="44">
        <f t="shared" si="286"/>
        <v>480</v>
      </c>
      <c r="V689" s="24">
        <f t="shared" si="286"/>
        <v>52</v>
      </c>
      <c r="W689" s="24">
        <f t="shared" si="286"/>
        <v>38</v>
      </c>
      <c r="X689" s="27">
        <f t="shared" si="286"/>
        <v>72</v>
      </c>
      <c r="Y689" s="27">
        <f t="shared" si="286"/>
        <v>133</v>
      </c>
      <c r="Z689" s="27">
        <f t="shared" si="286"/>
        <v>166</v>
      </c>
      <c r="AA689" s="27">
        <f t="shared" si="286"/>
        <v>81</v>
      </c>
      <c r="AB689" s="27">
        <f t="shared" si="286"/>
        <v>88</v>
      </c>
      <c r="AC689" s="24">
        <f t="shared" si="286"/>
        <v>217</v>
      </c>
      <c r="AD689" s="24">
        <f t="shared" si="286"/>
        <v>218</v>
      </c>
      <c r="AE689" s="24">
        <f t="shared" si="286"/>
        <v>65</v>
      </c>
      <c r="AF689" s="24">
        <f t="shared" si="286"/>
        <v>33</v>
      </c>
      <c r="AG689" s="275">
        <f t="shared" si="286"/>
        <v>39</v>
      </c>
      <c r="AH689" s="275">
        <f t="shared" si="286"/>
        <v>22</v>
      </c>
      <c r="AI689" s="275">
        <f t="shared" si="286"/>
        <v>38</v>
      </c>
      <c r="AJ689" s="275">
        <f t="shared" si="286"/>
        <v>0</v>
      </c>
      <c r="AK689" s="275">
        <f t="shared" si="286"/>
        <v>0</v>
      </c>
      <c r="AL689" s="275">
        <f t="shared" si="286"/>
        <v>0</v>
      </c>
      <c r="AM689" s="275">
        <f t="shared" si="286"/>
        <v>0</v>
      </c>
      <c r="AN689" s="275">
        <f t="shared" si="286"/>
        <v>0</v>
      </c>
      <c r="AO689" s="275">
        <f t="shared" si="286"/>
        <v>0</v>
      </c>
      <c r="AP689" s="275">
        <f t="shared" ref="AP689:BL689" si="287">AP690+AP691</f>
        <v>0</v>
      </c>
      <c r="AQ689" s="275">
        <f t="shared" si="287"/>
        <v>0</v>
      </c>
      <c r="AR689" s="275">
        <f t="shared" si="287"/>
        <v>0</v>
      </c>
      <c r="AS689" s="275">
        <f t="shared" si="287"/>
        <v>0</v>
      </c>
      <c r="AT689" s="275">
        <f t="shared" si="287"/>
        <v>0</v>
      </c>
      <c r="AU689" s="275">
        <f t="shared" si="287"/>
        <v>0</v>
      </c>
      <c r="AV689" s="275">
        <f t="shared" si="287"/>
        <v>0</v>
      </c>
      <c r="AW689" s="275">
        <f t="shared" si="287"/>
        <v>0</v>
      </c>
      <c r="AX689" s="275">
        <f t="shared" si="287"/>
        <v>0</v>
      </c>
      <c r="AY689" s="52">
        <f t="shared" si="287"/>
        <v>2</v>
      </c>
      <c r="AZ689" s="438">
        <f t="shared" si="287"/>
        <v>38</v>
      </c>
      <c r="BA689" s="277">
        <f t="shared" si="287"/>
        <v>1</v>
      </c>
      <c r="BB689" s="278">
        <f t="shared" si="287"/>
        <v>5</v>
      </c>
      <c r="BC689" s="278">
        <f t="shared" si="287"/>
        <v>5</v>
      </c>
      <c r="BD689" s="278">
        <f t="shared" si="287"/>
        <v>1</v>
      </c>
      <c r="BE689" s="278">
        <f t="shared" si="287"/>
        <v>5</v>
      </c>
      <c r="BF689" s="278">
        <f t="shared" si="287"/>
        <v>4</v>
      </c>
      <c r="BG689" s="278">
        <f t="shared" si="287"/>
        <v>7</v>
      </c>
      <c r="BH689" s="278">
        <f t="shared" si="287"/>
        <v>7</v>
      </c>
      <c r="BI689" s="278">
        <f t="shared" si="287"/>
        <v>1</v>
      </c>
      <c r="BJ689" s="278">
        <f t="shared" si="287"/>
        <v>2</v>
      </c>
      <c r="BK689" s="278">
        <f t="shared" si="287"/>
        <v>0</v>
      </c>
      <c r="BL689" s="276">
        <f t="shared" si="287"/>
        <v>0</v>
      </c>
      <c r="BM689" s="288">
        <f t="shared" si="280"/>
        <v>2098</v>
      </c>
      <c r="BS689" s="3"/>
      <c r="BT689" s="3"/>
      <c r="BU689" s="3"/>
      <c r="BV689" s="3"/>
    </row>
    <row r="690" spans="1:74" ht="13.2" customHeight="1">
      <c r="A690" s="169" t="str">
        <f>B$689&amp;B690</f>
        <v>E19</v>
      </c>
      <c r="B690" s="159" t="str">
        <f>$B$6</f>
        <v>9</v>
      </c>
      <c r="C690" s="568"/>
      <c r="D690" s="504"/>
      <c r="E690" s="505"/>
      <c r="F690" s="506"/>
      <c r="G690" s="210"/>
      <c r="H690" s="488" t="s">
        <v>63</v>
      </c>
      <c r="I690" s="489"/>
      <c r="J690" s="17"/>
      <c r="K690" s="17"/>
      <c r="L690" s="17"/>
      <c r="M690" s="17"/>
      <c r="N690" s="17"/>
      <c r="O690" s="17">
        <v>3</v>
      </c>
      <c r="P690" s="17">
        <v>7</v>
      </c>
      <c r="Q690" s="17">
        <v>96</v>
      </c>
      <c r="R690" s="17">
        <v>89</v>
      </c>
      <c r="S690" s="26">
        <v>58</v>
      </c>
      <c r="T690" s="17">
        <v>103</v>
      </c>
      <c r="U690" s="43">
        <v>480</v>
      </c>
      <c r="V690" s="17">
        <v>52</v>
      </c>
      <c r="W690" s="17">
        <v>38</v>
      </c>
      <c r="X690" s="12">
        <v>72</v>
      </c>
      <c r="Y690" s="12">
        <v>133</v>
      </c>
      <c r="Z690" s="14">
        <v>166</v>
      </c>
      <c r="AA690" s="14">
        <v>81</v>
      </c>
      <c r="AB690" s="14">
        <v>88</v>
      </c>
      <c r="AC690" s="14">
        <v>217</v>
      </c>
      <c r="AD690" s="14">
        <v>218</v>
      </c>
      <c r="AE690" s="14">
        <v>65</v>
      </c>
      <c r="AF690" s="14">
        <v>33</v>
      </c>
      <c r="AG690" s="244">
        <v>39</v>
      </c>
      <c r="AH690" s="244">
        <v>22</v>
      </c>
      <c r="AI690" s="244">
        <v>38</v>
      </c>
      <c r="AJ690" s="244"/>
      <c r="AK690" s="244"/>
      <c r="AL690" s="244"/>
      <c r="AM690" s="244"/>
      <c r="AN690" s="244"/>
      <c r="AO690" s="244"/>
      <c r="AP690" s="244"/>
      <c r="AQ690" s="244"/>
      <c r="AR690" s="244"/>
      <c r="AS690" s="244"/>
      <c r="AT690" s="244"/>
      <c r="AU690" s="244"/>
      <c r="AV690" s="244"/>
      <c r="AW690" s="244"/>
      <c r="AX690" s="245"/>
      <c r="AY690" s="436">
        <v>2</v>
      </c>
      <c r="AZ690" s="437">
        <v>38</v>
      </c>
      <c r="BA690" s="267">
        <v>1</v>
      </c>
      <c r="BB690" s="268">
        <v>5</v>
      </c>
      <c r="BC690" s="268">
        <v>5</v>
      </c>
      <c r="BD690" s="268">
        <v>1</v>
      </c>
      <c r="BE690" s="268">
        <v>5</v>
      </c>
      <c r="BF690" s="268">
        <v>4</v>
      </c>
      <c r="BG690" s="268">
        <v>7</v>
      </c>
      <c r="BH690" s="268">
        <v>7</v>
      </c>
      <c r="BI690" s="268">
        <v>1</v>
      </c>
      <c r="BJ690" s="268">
        <v>2</v>
      </c>
      <c r="BK690" s="268"/>
      <c r="BL690" s="266"/>
      <c r="BM690" s="281">
        <f t="shared" si="280"/>
        <v>2098</v>
      </c>
      <c r="BS690" s="3"/>
      <c r="BT690" s="3"/>
      <c r="BU690" s="3"/>
      <c r="BV690" s="3"/>
    </row>
    <row r="691" spans="1:74" ht="12.75" customHeight="1">
      <c r="A691" s="169"/>
      <c r="C691" s="568"/>
      <c r="D691" s="504"/>
      <c r="E691" s="505"/>
      <c r="F691" s="506"/>
      <c r="G691" s="211"/>
      <c r="H691" s="490" t="s">
        <v>62</v>
      </c>
      <c r="I691" s="491"/>
      <c r="J691" s="23">
        <f t="shared" ref="J691:AO691" si="288">SUM(J692:J700)</f>
        <v>0</v>
      </c>
      <c r="K691" s="23">
        <f t="shared" si="288"/>
        <v>0</v>
      </c>
      <c r="L691" s="23">
        <f t="shared" si="288"/>
        <v>0</v>
      </c>
      <c r="M691" s="23">
        <f t="shared" si="288"/>
        <v>0</v>
      </c>
      <c r="N691" s="23">
        <f t="shared" si="288"/>
        <v>0</v>
      </c>
      <c r="O691" s="23">
        <f t="shared" si="288"/>
        <v>0</v>
      </c>
      <c r="P691" s="23">
        <f t="shared" si="288"/>
        <v>0</v>
      </c>
      <c r="Q691" s="23">
        <f t="shared" si="288"/>
        <v>0</v>
      </c>
      <c r="R691" s="23">
        <f t="shared" si="288"/>
        <v>0</v>
      </c>
      <c r="S691" s="27">
        <f t="shared" si="288"/>
        <v>0</v>
      </c>
      <c r="T691" s="17">
        <f t="shared" si="288"/>
        <v>0</v>
      </c>
      <c r="U691" s="43">
        <f t="shared" si="288"/>
        <v>0</v>
      </c>
      <c r="V691" s="17">
        <f t="shared" si="288"/>
        <v>0</v>
      </c>
      <c r="W691" s="17">
        <f t="shared" si="288"/>
        <v>0</v>
      </c>
      <c r="X691" s="45">
        <f t="shared" si="288"/>
        <v>0</v>
      </c>
      <c r="Y691" s="45">
        <f t="shared" si="288"/>
        <v>0</v>
      </c>
      <c r="Z691" s="45">
        <f t="shared" si="288"/>
        <v>0</v>
      </c>
      <c r="AA691" s="45">
        <f t="shared" si="288"/>
        <v>0</v>
      </c>
      <c r="AB691" s="45">
        <f t="shared" si="288"/>
        <v>0</v>
      </c>
      <c r="AC691" s="45">
        <f t="shared" si="288"/>
        <v>0</v>
      </c>
      <c r="AD691" s="45">
        <f t="shared" si="288"/>
        <v>0</v>
      </c>
      <c r="AE691" s="45">
        <f t="shared" si="288"/>
        <v>0</v>
      </c>
      <c r="AF691" s="45">
        <f t="shared" si="288"/>
        <v>0</v>
      </c>
      <c r="AG691" s="279">
        <f t="shared" si="288"/>
        <v>0</v>
      </c>
      <c r="AH691" s="279">
        <f t="shared" si="288"/>
        <v>0</v>
      </c>
      <c r="AI691" s="279">
        <f t="shared" si="288"/>
        <v>0</v>
      </c>
      <c r="AJ691" s="279">
        <f t="shared" si="288"/>
        <v>0</v>
      </c>
      <c r="AK691" s="279">
        <f t="shared" si="288"/>
        <v>0</v>
      </c>
      <c r="AL691" s="279">
        <f t="shared" si="288"/>
        <v>0</v>
      </c>
      <c r="AM691" s="279">
        <f t="shared" si="288"/>
        <v>0</v>
      </c>
      <c r="AN691" s="279">
        <f t="shared" si="288"/>
        <v>0</v>
      </c>
      <c r="AO691" s="279">
        <f t="shared" si="288"/>
        <v>0</v>
      </c>
      <c r="AP691" s="279">
        <f t="shared" ref="AP691:BL691" si="289">SUM(AP692:AP700)</f>
        <v>0</v>
      </c>
      <c r="AQ691" s="279">
        <f t="shared" si="289"/>
        <v>0</v>
      </c>
      <c r="AR691" s="279">
        <f t="shared" si="289"/>
        <v>0</v>
      </c>
      <c r="AS691" s="279">
        <f t="shared" si="289"/>
        <v>0</v>
      </c>
      <c r="AT691" s="279">
        <f t="shared" si="289"/>
        <v>0</v>
      </c>
      <c r="AU691" s="279">
        <f t="shared" si="289"/>
        <v>0</v>
      </c>
      <c r="AV691" s="279">
        <f t="shared" si="289"/>
        <v>0</v>
      </c>
      <c r="AW691" s="279">
        <f t="shared" si="289"/>
        <v>0</v>
      </c>
      <c r="AX691" s="279">
        <f t="shared" si="289"/>
        <v>0</v>
      </c>
      <c r="AY691" s="26">
        <f t="shared" si="289"/>
        <v>0</v>
      </c>
      <c r="AZ691" s="439">
        <f t="shared" si="289"/>
        <v>0</v>
      </c>
      <c r="BA691" s="281">
        <f t="shared" si="289"/>
        <v>0</v>
      </c>
      <c r="BB691" s="282">
        <f t="shared" si="289"/>
        <v>0</v>
      </c>
      <c r="BC691" s="282">
        <f t="shared" si="289"/>
        <v>0</v>
      </c>
      <c r="BD691" s="282">
        <f t="shared" si="289"/>
        <v>0</v>
      </c>
      <c r="BE691" s="282">
        <f t="shared" si="289"/>
        <v>0</v>
      </c>
      <c r="BF691" s="282">
        <f t="shared" si="289"/>
        <v>0</v>
      </c>
      <c r="BG691" s="282">
        <f t="shared" si="289"/>
        <v>0</v>
      </c>
      <c r="BH691" s="282">
        <f t="shared" si="289"/>
        <v>0</v>
      </c>
      <c r="BI691" s="282">
        <f t="shared" si="289"/>
        <v>0</v>
      </c>
      <c r="BJ691" s="282">
        <f t="shared" si="289"/>
        <v>0</v>
      </c>
      <c r="BK691" s="282">
        <f t="shared" si="289"/>
        <v>0</v>
      </c>
      <c r="BL691" s="280">
        <f t="shared" si="289"/>
        <v>0</v>
      </c>
      <c r="BM691" s="281">
        <f t="shared" si="280"/>
        <v>0</v>
      </c>
      <c r="BS691" s="3"/>
      <c r="BT691" s="3"/>
      <c r="BU691" s="3"/>
      <c r="BV691" s="3"/>
    </row>
    <row r="692" spans="1:74" ht="13.2" customHeight="1">
      <c r="A692" s="169" t="str">
        <f t="shared" ref="A692:A700" si="290">B$689&amp;B692</f>
        <v>E11</v>
      </c>
      <c r="B692" s="159" t="str">
        <f>$B$8</f>
        <v>1</v>
      </c>
      <c r="C692" s="568"/>
      <c r="D692" s="504"/>
      <c r="E692" s="505"/>
      <c r="F692" s="506"/>
      <c r="G692" s="213"/>
      <c r="H692" s="210"/>
      <c r="I692" s="127" t="str">
        <f>$I$8</f>
        <v>N.AMERICA</v>
      </c>
      <c r="J692" s="20"/>
      <c r="K692" s="20"/>
      <c r="L692" s="20"/>
      <c r="M692" s="20"/>
      <c r="N692" s="20"/>
      <c r="O692" s="28"/>
      <c r="P692" s="20"/>
      <c r="Q692" s="20"/>
      <c r="R692" s="20"/>
      <c r="S692" s="20"/>
      <c r="T692" s="20"/>
      <c r="U692" s="28"/>
      <c r="V692" s="20"/>
      <c r="W692" s="20"/>
      <c r="X692" s="20"/>
      <c r="Y692" s="20"/>
      <c r="Z692" s="21"/>
      <c r="AA692" s="21"/>
      <c r="AB692" s="21"/>
      <c r="AC692" s="21"/>
      <c r="AD692" s="21"/>
      <c r="AE692" s="21"/>
      <c r="AF692" s="21"/>
      <c r="AG692" s="248"/>
      <c r="AH692" s="248"/>
      <c r="AI692" s="248"/>
      <c r="AJ692" s="248"/>
      <c r="AK692" s="248"/>
      <c r="AL692" s="248"/>
      <c r="AM692" s="248"/>
      <c r="AN692" s="248"/>
      <c r="AO692" s="248"/>
      <c r="AP692" s="248"/>
      <c r="AQ692" s="248"/>
      <c r="AR692" s="248"/>
      <c r="AS692" s="248"/>
      <c r="AT692" s="248"/>
      <c r="AU692" s="248"/>
      <c r="AV692" s="248"/>
      <c r="AW692" s="248"/>
      <c r="AX692" s="248"/>
      <c r="AY692" s="430"/>
      <c r="AZ692" s="431"/>
      <c r="BA692" s="250"/>
      <c r="BB692" s="251"/>
      <c r="BC692" s="251"/>
      <c r="BD692" s="251"/>
      <c r="BE692" s="251"/>
      <c r="BF692" s="251"/>
      <c r="BG692" s="251"/>
      <c r="BH692" s="251"/>
      <c r="BI692" s="251"/>
      <c r="BJ692" s="251"/>
      <c r="BK692" s="251"/>
      <c r="BL692" s="249"/>
      <c r="BM692" s="283">
        <f t="shared" si="280"/>
        <v>0</v>
      </c>
      <c r="BS692" s="3"/>
      <c r="BT692" s="3"/>
      <c r="BU692" s="3"/>
      <c r="BV692" s="3"/>
    </row>
    <row r="693" spans="1:74" ht="13.2" customHeight="1">
      <c r="A693" s="169" t="str">
        <f t="shared" si="290"/>
        <v>E12</v>
      </c>
      <c r="B693" s="159" t="str">
        <f>$B$9</f>
        <v>2</v>
      </c>
      <c r="C693" s="568"/>
      <c r="D693" s="504"/>
      <c r="E693" s="505"/>
      <c r="F693" s="506"/>
      <c r="G693" s="213"/>
      <c r="H693" s="210"/>
      <c r="I693" s="122" t="str">
        <f>$I$9</f>
        <v>CS.AMERICA</v>
      </c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3"/>
      <c r="AA693" s="93"/>
      <c r="AB693" s="93"/>
      <c r="AC693" s="93"/>
      <c r="AD693" s="93"/>
      <c r="AE693" s="93"/>
      <c r="AF693" s="93"/>
      <c r="AG693" s="253"/>
      <c r="AH693" s="253"/>
      <c r="AI693" s="253"/>
      <c r="AJ693" s="253"/>
      <c r="AK693" s="253"/>
      <c r="AL693" s="253"/>
      <c r="AM693" s="253"/>
      <c r="AN693" s="253"/>
      <c r="AO693" s="253"/>
      <c r="AP693" s="253"/>
      <c r="AQ693" s="253"/>
      <c r="AR693" s="253"/>
      <c r="AS693" s="253"/>
      <c r="AT693" s="253"/>
      <c r="AU693" s="253"/>
      <c r="AV693" s="253"/>
      <c r="AW693" s="253"/>
      <c r="AX693" s="253"/>
      <c r="AY693" s="432"/>
      <c r="AZ693" s="433"/>
      <c r="BA693" s="255"/>
      <c r="BB693" s="256"/>
      <c r="BC693" s="256"/>
      <c r="BD693" s="256"/>
      <c r="BE693" s="256"/>
      <c r="BF693" s="256"/>
      <c r="BG693" s="256"/>
      <c r="BH693" s="256"/>
      <c r="BI693" s="256"/>
      <c r="BJ693" s="256"/>
      <c r="BK693" s="256"/>
      <c r="BL693" s="254"/>
      <c r="BM693" s="284">
        <f t="shared" si="280"/>
        <v>0</v>
      </c>
      <c r="BS693" s="3"/>
      <c r="BT693" s="3"/>
      <c r="BU693" s="3"/>
      <c r="BV693" s="3"/>
    </row>
    <row r="694" spans="1:74" ht="13.2" customHeight="1">
      <c r="A694" s="169" t="str">
        <f t="shared" si="290"/>
        <v>E13</v>
      </c>
      <c r="B694" s="159" t="str">
        <f>$B$10</f>
        <v>3</v>
      </c>
      <c r="C694" s="568"/>
      <c r="D694" s="504"/>
      <c r="E694" s="505"/>
      <c r="F694" s="506"/>
      <c r="G694" s="205"/>
      <c r="H694" s="498"/>
      <c r="I694" s="122" t="str">
        <f>$I$10</f>
        <v>Europe</v>
      </c>
      <c r="J694" s="92"/>
      <c r="K694" s="92"/>
      <c r="L694" s="92"/>
      <c r="M694" s="92"/>
      <c r="N694" s="92"/>
      <c r="O694" s="94"/>
      <c r="P694" s="92"/>
      <c r="Q694" s="92"/>
      <c r="R694" s="92"/>
      <c r="S694" s="92"/>
      <c r="T694" s="92"/>
      <c r="U694" s="94"/>
      <c r="V694" s="92"/>
      <c r="W694" s="92"/>
      <c r="X694" s="92"/>
      <c r="Y694" s="92"/>
      <c r="Z694" s="93"/>
      <c r="AA694" s="93"/>
      <c r="AB694" s="93"/>
      <c r="AC694" s="93"/>
      <c r="AD694" s="93"/>
      <c r="AE694" s="93"/>
      <c r="AF694" s="93"/>
      <c r="AG694" s="253"/>
      <c r="AH694" s="253"/>
      <c r="AI694" s="253"/>
      <c r="AJ694" s="253"/>
      <c r="AK694" s="253"/>
      <c r="AL694" s="253"/>
      <c r="AM694" s="253"/>
      <c r="AN694" s="253"/>
      <c r="AO694" s="253"/>
      <c r="AP694" s="253"/>
      <c r="AQ694" s="253"/>
      <c r="AR694" s="253"/>
      <c r="AS694" s="253"/>
      <c r="AT694" s="253"/>
      <c r="AU694" s="253"/>
      <c r="AV694" s="253"/>
      <c r="AW694" s="253"/>
      <c r="AX694" s="253"/>
      <c r="AY694" s="432"/>
      <c r="AZ694" s="433"/>
      <c r="BA694" s="255"/>
      <c r="BB694" s="256"/>
      <c r="BC694" s="256"/>
      <c r="BD694" s="256"/>
      <c r="BE694" s="256"/>
      <c r="BF694" s="256"/>
      <c r="BG694" s="256"/>
      <c r="BH694" s="256"/>
      <c r="BI694" s="256"/>
      <c r="BJ694" s="256"/>
      <c r="BK694" s="256"/>
      <c r="BL694" s="254"/>
      <c r="BM694" s="284">
        <f t="shared" si="280"/>
        <v>0</v>
      </c>
      <c r="BS694" s="3"/>
      <c r="BT694" s="3"/>
      <c r="BU694" s="3"/>
      <c r="BV694" s="3"/>
    </row>
    <row r="695" spans="1:74" ht="13.2" customHeight="1">
      <c r="A695" s="169" t="str">
        <f t="shared" si="290"/>
        <v>E14</v>
      </c>
      <c r="B695" s="159" t="str">
        <f>$B$11</f>
        <v>4</v>
      </c>
      <c r="C695" s="568"/>
      <c r="D695" s="504"/>
      <c r="E695" s="505"/>
      <c r="F695" s="506"/>
      <c r="G695" s="211"/>
      <c r="H695" s="498"/>
      <c r="I695" s="122" t="str">
        <f>$I$11</f>
        <v>ASIA</v>
      </c>
      <c r="J695" s="92"/>
      <c r="K695" s="92"/>
      <c r="L695" s="92"/>
      <c r="M695" s="92"/>
      <c r="N695" s="92"/>
      <c r="O695" s="94"/>
      <c r="P695" s="92"/>
      <c r="Q695" s="92"/>
      <c r="R695" s="92"/>
      <c r="S695" s="92"/>
      <c r="T695" s="92"/>
      <c r="U695" s="94"/>
      <c r="V695" s="92"/>
      <c r="W695" s="92"/>
      <c r="X695" s="92"/>
      <c r="Y695" s="92"/>
      <c r="Z695" s="93"/>
      <c r="AA695" s="92"/>
      <c r="AB695" s="93"/>
      <c r="AC695" s="92"/>
      <c r="AD695" s="92"/>
      <c r="AE695" s="92"/>
      <c r="AF695" s="92"/>
      <c r="AG695" s="258"/>
      <c r="AH695" s="258"/>
      <c r="AI695" s="258"/>
      <c r="AJ695" s="258"/>
      <c r="AK695" s="258"/>
      <c r="AL695" s="258"/>
      <c r="AM695" s="258"/>
      <c r="AN695" s="258"/>
      <c r="AO695" s="258"/>
      <c r="AP695" s="258"/>
      <c r="AQ695" s="258"/>
      <c r="AR695" s="258"/>
      <c r="AS695" s="258"/>
      <c r="AT695" s="258"/>
      <c r="AU695" s="258"/>
      <c r="AV695" s="258"/>
      <c r="AW695" s="258"/>
      <c r="AX695" s="258"/>
      <c r="AY695" s="432"/>
      <c r="AZ695" s="433"/>
      <c r="BA695" s="255"/>
      <c r="BB695" s="256"/>
      <c r="BC695" s="256"/>
      <c r="BD695" s="256"/>
      <c r="BE695" s="256"/>
      <c r="BF695" s="256"/>
      <c r="BG695" s="256"/>
      <c r="BH695" s="256"/>
      <c r="BI695" s="256"/>
      <c r="BJ695" s="256"/>
      <c r="BK695" s="256"/>
      <c r="BL695" s="254"/>
      <c r="BM695" s="284">
        <f t="shared" si="280"/>
        <v>0</v>
      </c>
      <c r="BS695" s="3"/>
      <c r="BT695" s="3"/>
      <c r="BU695" s="3"/>
      <c r="BV695" s="3"/>
    </row>
    <row r="696" spans="1:74" ht="12.75" customHeight="1">
      <c r="A696" s="169" t="str">
        <f t="shared" si="290"/>
        <v>E1C</v>
      </c>
      <c r="B696" s="159" t="s">
        <v>204</v>
      </c>
      <c r="C696" s="568"/>
      <c r="D696" s="504"/>
      <c r="E696" s="505"/>
      <c r="F696" s="506"/>
      <c r="G696" s="211"/>
      <c r="H696" s="498"/>
      <c r="I696" s="122" t="s">
        <v>205</v>
      </c>
      <c r="J696" s="92"/>
      <c r="K696" s="92"/>
      <c r="L696" s="92"/>
      <c r="M696" s="92"/>
      <c r="N696" s="92"/>
      <c r="O696" s="94"/>
      <c r="P696" s="92"/>
      <c r="Q696" s="92"/>
      <c r="R696" s="92"/>
      <c r="S696" s="92"/>
      <c r="T696" s="92"/>
      <c r="U696" s="94"/>
      <c r="V696" s="92"/>
      <c r="W696" s="92"/>
      <c r="X696" s="92"/>
      <c r="Y696" s="92"/>
      <c r="Z696" s="93"/>
      <c r="AA696" s="92"/>
      <c r="AB696" s="93"/>
      <c r="AC696" s="92"/>
      <c r="AD696" s="92"/>
      <c r="AE696" s="92"/>
      <c r="AF696" s="92"/>
      <c r="AG696" s="258"/>
      <c r="AH696" s="258"/>
      <c r="AI696" s="258"/>
      <c r="AJ696" s="258"/>
      <c r="AK696" s="258"/>
      <c r="AL696" s="258"/>
      <c r="AM696" s="258"/>
      <c r="AN696" s="258"/>
      <c r="AO696" s="258"/>
      <c r="AP696" s="258"/>
      <c r="AQ696" s="258"/>
      <c r="AR696" s="258"/>
      <c r="AS696" s="258"/>
      <c r="AT696" s="258"/>
      <c r="AU696" s="258"/>
      <c r="AV696" s="258"/>
      <c r="AW696" s="258"/>
      <c r="AX696" s="258"/>
      <c r="AY696" s="432"/>
      <c r="AZ696" s="433"/>
      <c r="BA696" s="255"/>
      <c r="BB696" s="256"/>
      <c r="BC696" s="256"/>
      <c r="BD696" s="256"/>
      <c r="BE696" s="256"/>
      <c r="BF696" s="256"/>
      <c r="BG696" s="256"/>
      <c r="BH696" s="256"/>
      <c r="BI696" s="256"/>
      <c r="BJ696" s="256"/>
      <c r="BK696" s="256"/>
      <c r="BL696" s="254"/>
      <c r="BM696" s="255">
        <f>SUM(J696:AX696)</f>
        <v>0</v>
      </c>
      <c r="BS696" s="3"/>
      <c r="BT696" s="3"/>
      <c r="BU696" s="3"/>
      <c r="BV696" s="3"/>
    </row>
    <row r="697" spans="1:74" ht="13.2" customHeight="1">
      <c r="A697" s="169" t="str">
        <f t="shared" si="290"/>
        <v>E15</v>
      </c>
      <c r="B697" s="159" t="str">
        <f>$B$13</f>
        <v>5</v>
      </c>
      <c r="C697" s="568"/>
      <c r="D697" s="504"/>
      <c r="E697" s="505"/>
      <c r="F697" s="506"/>
      <c r="G697" s="213"/>
      <c r="H697" s="498"/>
      <c r="I697" s="122" t="str">
        <f>$I$13</f>
        <v>OCE</v>
      </c>
      <c r="J697" s="92"/>
      <c r="K697" s="92"/>
      <c r="L697" s="92"/>
      <c r="M697" s="92"/>
      <c r="N697" s="92"/>
      <c r="O697" s="94"/>
      <c r="P697" s="92"/>
      <c r="Q697" s="92"/>
      <c r="R697" s="92"/>
      <c r="S697" s="92"/>
      <c r="T697" s="92"/>
      <c r="U697" s="94"/>
      <c r="V697" s="92"/>
      <c r="W697" s="92"/>
      <c r="X697" s="92"/>
      <c r="Y697" s="92"/>
      <c r="Z697" s="93"/>
      <c r="AA697" s="92"/>
      <c r="AB697" s="93"/>
      <c r="AC697" s="92"/>
      <c r="AD697" s="92"/>
      <c r="AE697" s="92"/>
      <c r="AF697" s="92"/>
      <c r="AG697" s="258"/>
      <c r="AH697" s="258"/>
      <c r="AI697" s="258"/>
      <c r="AJ697" s="258"/>
      <c r="AK697" s="258"/>
      <c r="AL697" s="258"/>
      <c r="AM697" s="258"/>
      <c r="AN697" s="258"/>
      <c r="AO697" s="258"/>
      <c r="AP697" s="258"/>
      <c r="AQ697" s="258"/>
      <c r="AR697" s="258"/>
      <c r="AS697" s="258"/>
      <c r="AT697" s="258"/>
      <c r="AU697" s="258"/>
      <c r="AV697" s="258"/>
      <c r="AW697" s="258"/>
      <c r="AX697" s="258"/>
      <c r="AY697" s="432"/>
      <c r="AZ697" s="433"/>
      <c r="BA697" s="255"/>
      <c r="BB697" s="256"/>
      <c r="BC697" s="256"/>
      <c r="BD697" s="256"/>
      <c r="BE697" s="256"/>
      <c r="BF697" s="256"/>
      <c r="BG697" s="256"/>
      <c r="BH697" s="256"/>
      <c r="BI697" s="256"/>
      <c r="BJ697" s="256"/>
      <c r="BK697" s="256"/>
      <c r="BL697" s="254"/>
      <c r="BM697" s="284">
        <f t="shared" si="280"/>
        <v>0</v>
      </c>
      <c r="BS697" s="3"/>
      <c r="BT697" s="3"/>
      <c r="BU697" s="3"/>
      <c r="BV697" s="3"/>
    </row>
    <row r="698" spans="1:74" ht="12.75" customHeight="1">
      <c r="A698" s="169" t="str">
        <f t="shared" si="290"/>
        <v>E16</v>
      </c>
      <c r="B698" s="159" t="str">
        <f>$B$14</f>
        <v>6</v>
      </c>
      <c r="C698" s="568"/>
      <c r="D698" s="504"/>
      <c r="E698" s="505"/>
      <c r="F698" s="506"/>
      <c r="G698" s="213"/>
      <c r="H698" s="498"/>
      <c r="I698" s="122" t="str">
        <f>$I$14</f>
        <v>MIDDLE EAS</v>
      </c>
      <c r="J698" s="92"/>
      <c r="K698" s="92"/>
      <c r="L698" s="92"/>
      <c r="M698" s="92"/>
      <c r="N698" s="92"/>
      <c r="O698" s="94"/>
      <c r="P698" s="92"/>
      <c r="Q698" s="92"/>
      <c r="R698" s="92"/>
      <c r="S698" s="92"/>
      <c r="T698" s="92"/>
      <c r="U698" s="94"/>
      <c r="V698" s="92"/>
      <c r="W698" s="92"/>
      <c r="X698" s="92"/>
      <c r="Y698" s="92"/>
      <c r="Z698" s="93"/>
      <c r="AA698" s="92"/>
      <c r="AB698" s="93"/>
      <c r="AC698" s="92"/>
      <c r="AD698" s="92"/>
      <c r="AE698" s="92"/>
      <c r="AF698" s="92"/>
      <c r="AG698" s="258"/>
      <c r="AH698" s="258"/>
      <c r="AI698" s="258"/>
      <c r="AJ698" s="258"/>
      <c r="AK698" s="258"/>
      <c r="AL698" s="258"/>
      <c r="AM698" s="258"/>
      <c r="AN698" s="258"/>
      <c r="AO698" s="258"/>
      <c r="AP698" s="258"/>
      <c r="AQ698" s="258"/>
      <c r="AR698" s="258"/>
      <c r="AS698" s="258"/>
      <c r="AT698" s="258"/>
      <c r="AU698" s="258"/>
      <c r="AV698" s="258"/>
      <c r="AW698" s="258"/>
      <c r="AX698" s="258"/>
      <c r="AY698" s="432"/>
      <c r="AZ698" s="433"/>
      <c r="BA698" s="255"/>
      <c r="BB698" s="256"/>
      <c r="BC698" s="256"/>
      <c r="BD698" s="256"/>
      <c r="BE698" s="256"/>
      <c r="BF698" s="256"/>
      <c r="BG698" s="256"/>
      <c r="BH698" s="256"/>
      <c r="BI698" s="256"/>
      <c r="BJ698" s="256"/>
      <c r="BK698" s="256"/>
      <c r="BL698" s="254"/>
      <c r="BM698" s="284">
        <f t="shared" si="280"/>
        <v>0</v>
      </c>
      <c r="BS698" s="3"/>
      <c r="BT698" s="3"/>
      <c r="BU698" s="3"/>
      <c r="BV698" s="3"/>
    </row>
    <row r="699" spans="1:74" ht="12.75" customHeight="1">
      <c r="A699" s="169" t="str">
        <f t="shared" si="290"/>
        <v>E17</v>
      </c>
      <c r="B699" s="159" t="str">
        <f>$B$15</f>
        <v>7</v>
      </c>
      <c r="C699" s="568"/>
      <c r="D699" s="504"/>
      <c r="E699" s="505"/>
      <c r="F699" s="506"/>
      <c r="G699" s="213"/>
      <c r="H699" s="498"/>
      <c r="I699" s="122" t="str">
        <f>$I$15</f>
        <v xml:space="preserve">AFRICA   </v>
      </c>
      <c r="J699" s="92"/>
      <c r="K699" s="92"/>
      <c r="L699" s="92"/>
      <c r="M699" s="92"/>
      <c r="N699" s="92"/>
      <c r="O699" s="94"/>
      <c r="P699" s="92"/>
      <c r="Q699" s="92"/>
      <c r="R699" s="92"/>
      <c r="S699" s="92"/>
      <c r="T699" s="92"/>
      <c r="U699" s="94"/>
      <c r="V699" s="92"/>
      <c r="W699" s="92"/>
      <c r="X699" s="92"/>
      <c r="Y699" s="92"/>
      <c r="Z699" s="93"/>
      <c r="AA699" s="92"/>
      <c r="AB699" s="93"/>
      <c r="AC699" s="92"/>
      <c r="AD699" s="92"/>
      <c r="AE699" s="92"/>
      <c r="AF699" s="92"/>
      <c r="AG699" s="258"/>
      <c r="AH699" s="258"/>
      <c r="AI699" s="258"/>
      <c r="AJ699" s="258"/>
      <c r="AK699" s="258"/>
      <c r="AL699" s="258"/>
      <c r="AM699" s="258"/>
      <c r="AN699" s="258"/>
      <c r="AO699" s="258"/>
      <c r="AP699" s="258"/>
      <c r="AQ699" s="258"/>
      <c r="AR699" s="258"/>
      <c r="AS699" s="258"/>
      <c r="AT699" s="258"/>
      <c r="AU699" s="258"/>
      <c r="AV699" s="258"/>
      <c r="AW699" s="258"/>
      <c r="AX699" s="258"/>
      <c r="AY699" s="432"/>
      <c r="AZ699" s="433"/>
      <c r="BA699" s="255"/>
      <c r="BB699" s="256"/>
      <c r="BC699" s="256"/>
      <c r="BD699" s="256"/>
      <c r="BE699" s="256"/>
      <c r="BF699" s="256"/>
      <c r="BG699" s="256"/>
      <c r="BH699" s="256"/>
      <c r="BI699" s="256"/>
      <c r="BJ699" s="256"/>
      <c r="BK699" s="256"/>
      <c r="BL699" s="254"/>
      <c r="BM699" s="284">
        <f t="shared" si="280"/>
        <v>0</v>
      </c>
      <c r="BS699" s="3"/>
      <c r="BT699" s="3"/>
      <c r="BU699" s="3"/>
      <c r="BV699" s="3"/>
    </row>
    <row r="700" spans="1:74" ht="13.2" customHeight="1" thickBot="1">
      <c r="A700" s="169" t="str">
        <f t="shared" si="290"/>
        <v>E1Z</v>
      </c>
      <c r="B700" s="159" t="str">
        <f>$B$16</f>
        <v>Z</v>
      </c>
      <c r="C700" s="568"/>
      <c r="D700" s="504"/>
      <c r="E700" s="505"/>
      <c r="F700" s="506"/>
      <c r="G700" s="208"/>
      <c r="H700" s="499"/>
      <c r="I700" s="128" t="str">
        <f>$I$16</f>
        <v>Others</v>
      </c>
      <c r="J700" s="90"/>
      <c r="K700" s="90"/>
      <c r="L700" s="90"/>
      <c r="M700" s="90"/>
      <c r="N700" s="90"/>
      <c r="O700" s="102"/>
      <c r="P700" s="90"/>
      <c r="Q700" s="90"/>
      <c r="R700" s="90"/>
      <c r="S700" s="90"/>
      <c r="T700" s="90"/>
      <c r="U700" s="102"/>
      <c r="V700" s="90"/>
      <c r="W700" s="90"/>
      <c r="X700" s="90"/>
      <c r="Y700" s="90"/>
      <c r="Z700" s="91"/>
      <c r="AA700" s="90"/>
      <c r="AB700" s="91"/>
      <c r="AC700" s="90"/>
      <c r="AD700" s="90"/>
      <c r="AE700" s="90"/>
      <c r="AF700" s="90"/>
      <c r="AG700" s="259"/>
      <c r="AH700" s="259"/>
      <c r="AI700" s="259"/>
      <c r="AJ700" s="259"/>
      <c r="AK700" s="259"/>
      <c r="AL700" s="259"/>
      <c r="AM700" s="259"/>
      <c r="AN700" s="259"/>
      <c r="AO700" s="259"/>
      <c r="AP700" s="259"/>
      <c r="AQ700" s="259"/>
      <c r="AR700" s="259"/>
      <c r="AS700" s="259"/>
      <c r="AT700" s="259"/>
      <c r="AU700" s="259"/>
      <c r="AV700" s="259"/>
      <c r="AW700" s="259"/>
      <c r="AX700" s="259"/>
      <c r="AY700" s="434"/>
      <c r="AZ700" s="435"/>
      <c r="BA700" s="262"/>
      <c r="BB700" s="263"/>
      <c r="BC700" s="263"/>
      <c r="BD700" s="263"/>
      <c r="BE700" s="263"/>
      <c r="BF700" s="263"/>
      <c r="BG700" s="263"/>
      <c r="BH700" s="263"/>
      <c r="BI700" s="263"/>
      <c r="BJ700" s="263"/>
      <c r="BK700" s="263"/>
      <c r="BL700" s="261"/>
      <c r="BM700" s="291">
        <f t="shared" si="280"/>
        <v>0</v>
      </c>
      <c r="BS700" s="3"/>
      <c r="BT700" s="3"/>
      <c r="BU700" s="3"/>
      <c r="BV700" s="3"/>
    </row>
    <row r="701" spans="1:74" ht="13.2" customHeight="1">
      <c r="A701" s="157" t="s">
        <v>10</v>
      </c>
      <c r="B701" s="168" t="s">
        <v>225</v>
      </c>
      <c r="C701" s="568"/>
      <c r="D701" s="500" t="s">
        <v>95</v>
      </c>
      <c r="E701" s="501"/>
      <c r="F701" s="503"/>
      <c r="G701" s="486" t="s">
        <v>64</v>
      </c>
      <c r="H701" s="487"/>
      <c r="I701" s="487"/>
      <c r="J701" s="24">
        <f t="shared" ref="J701:AO701" si="291">J702+J703</f>
        <v>0</v>
      </c>
      <c r="K701" s="24">
        <f t="shared" si="291"/>
        <v>0</v>
      </c>
      <c r="L701" s="24">
        <f t="shared" si="291"/>
        <v>0</v>
      </c>
      <c r="M701" s="24">
        <f t="shared" si="291"/>
        <v>0</v>
      </c>
      <c r="N701" s="24">
        <f t="shared" si="291"/>
        <v>0</v>
      </c>
      <c r="O701" s="24">
        <f t="shared" si="291"/>
        <v>0</v>
      </c>
      <c r="P701" s="24">
        <f t="shared" si="291"/>
        <v>0</v>
      </c>
      <c r="Q701" s="24">
        <f t="shared" si="291"/>
        <v>30</v>
      </c>
      <c r="R701" s="24">
        <f t="shared" si="291"/>
        <v>55</v>
      </c>
      <c r="S701" s="25">
        <f t="shared" si="291"/>
        <v>33</v>
      </c>
      <c r="T701" s="24">
        <f t="shared" si="291"/>
        <v>26</v>
      </c>
      <c r="U701" s="44">
        <f t="shared" si="291"/>
        <v>40</v>
      </c>
      <c r="V701" s="24">
        <f t="shared" si="291"/>
        <v>21</v>
      </c>
      <c r="W701" s="24">
        <f t="shared" si="291"/>
        <v>22</v>
      </c>
      <c r="X701" s="27">
        <f t="shared" si="291"/>
        <v>59</v>
      </c>
      <c r="Y701" s="27">
        <f t="shared" si="291"/>
        <v>69</v>
      </c>
      <c r="Z701" s="27">
        <f t="shared" si="291"/>
        <v>62</v>
      </c>
      <c r="AA701" s="27">
        <f t="shared" si="291"/>
        <v>44</v>
      </c>
      <c r="AB701" s="27">
        <f t="shared" si="291"/>
        <v>32</v>
      </c>
      <c r="AC701" s="24">
        <f t="shared" si="291"/>
        <v>62</v>
      </c>
      <c r="AD701" s="24">
        <f t="shared" si="291"/>
        <v>69</v>
      </c>
      <c r="AE701" s="24">
        <f t="shared" si="291"/>
        <v>17</v>
      </c>
      <c r="AF701" s="24">
        <f t="shared" si="291"/>
        <v>14</v>
      </c>
      <c r="AG701" s="275">
        <f t="shared" si="291"/>
        <v>7</v>
      </c>
      <c r="AH701" s="275">
        <f t="shared" si="291"/>
        <v>0</v>
      </c>
      <c r="AI701" s="275">
        <f t="shared" si="291"/>
        <v>0</v>
      </c>
      <c r="AJ701" s="275">
        <f t="shared" si="291"/>
        <v>0</v>
      </c>
      <c r="AK701" s="275">
        <f t="shared" si="291"/>
        <v>0</v>
      </c>
      <c r="AL701" s="275">
        <f t="shared" si="291"/>
        <v>0</v>
      </c>
      <c r="AM701" s="275">
        <f t="shared" si="291"/>
        <v>0</v>
      </c>
      <c r="AN701" s="275">
        <f t="shared" si="291"/>
        <v>0</v>
      </c>
      <c r="AO701" s="275">
        <f t="shared" si="291"/>
        <v>0</v>
      </c>
      <c r="AP701" s="275">
        <f t="shared" ref="AP701:BL701" si="292">AP702+AP703</f>
        <v>0</v>
      </c>
      <c r="AQ701" s="275">
        <f t="shared" si="292"/>
        <v>0</v>
      </c>
      <c r="AR701" s="275">
        <f t="shared" si="292"/>
        <v>0</v>
      </c>
      <c r="AS701" s="275">
        <f t="shared" si="292"/>
        <v>0</v>
      </c>
      <c r="AT701" s="275">
        <f t="shared" si="292"/>
        <v>0</v>
      </c>
      <c r="AU701" s="275">
        <f t="shared" si="292"/>
        <v>0</v>
      </c>
      <c r="AV701" s="275">
        <f t="shared" si="292"/>
        <v>0</v>
      </c>
      <c r="AW701" s="275">
        <f t="shared" si="292"/>
        <v>0</v>
      </c>
      <c r="AX701" s="275">
        <f t="shared" si="292"/>
        <v>0</v>
      </c>
      <c r="AY701" s="52">
        <f t="shared" si="292"/>
        <v>0</v>
      </c>
      <c r="AZ701" s="438">
        <f t="shared" si="292"/>
        <v>0</v>
      </c>
      <c r="BA701" s="277">
        <f t="shared" si="292"/>
        <v>0</v>
      </c>
      <c r="BB701" s="278">
        <f t="shared" si="292"/>
        <v>0</v>
      </c>
      <c r="BC701" s="278">
        <f t="shared" si="292"/>
        <v>0</v>
      </c>
      <c r="BD701" s="278">
        <f t="shared" si="292"/>
        <v>0</v>
      </c>
      <c r="BE701" s="278">
        <f t="shared" si="292"/>
        <v>0</v>
      </c>
      <c r="BF701" s="278">
        <f t="shared" si="292"/>
        <v>0</v>
      </c>
      <c r="BG701" s="278">
        <f t="shared" si="292"/>
        <v>0</v>
      </c>
      <c r="BH701" s="278">
        <f t="shared" si="292"/>
        <v>0</v>
      </c>
      <c r="BI701" s="278">
        <f t="shared" si="292"/>
        <v>0</v>
      </c>
      <c r="BJ701" s="278">
        <f t="shared" si="292"/>
        <v>0</v>
      </c>
      <c r="BK701" s="278">
        <f t="shared" si="292"/>
        <v>0</v>
      </c>
      <c r="BL701" s="276">
        <f t="shared" si="292"/>
        <v>0</v>
      </c>
      <c r="BM701" s="277">
        <f t="shared" si="280"/>
        <v>662</v>
      </c>
      <c r="BS701" s="3"/>
      <c r="BT701" s="3"/>
      <c r="BU701" s="3"/>
      <c r="BV701" s="3"/>
    </row>
    <row r="702" spans="1:74" ht="13.2" customHeight="1">
      <c r="A702" s="169" t="str">
        <f>B$701&amp;B702</f>
        <v>E19</v>
      </c>
      <c r="B702" s="159" t="str">
        <f>$B$6</f>
        <v>9</v>
      </c>
      <c r="C702" s="568"/>
      <c r="D702" s="504"/>
      <c r="E702" s="505"/>
      <c r="F702" s="506"/>
      <c r="G702" s="210"/>
      <c r="H702" s="488" t="s">
        <v>63</v>
      </c>
      <c r="I702" s="489"/>
      <c r="J702" s="17"/>
      <c r="K702" s="17"/>
      <c r="L702" s="17"/>
      <c r="M702" s="17"/>
      <c r="N702" s="17"/>
      <c r="O702" s="17"/>
      <c r="P702" s="17"/>
      <c r="Q702" s="17">
        <v>30</v>
      </c>
      <c r="R702" s="17">
        <v>55</v>
      </c>
      <c r="S702" s="26">
        <v>33</v>
      </c>
      <c r="T702" s="17">
        <v>26</v>
      </c>
      <c r="U702" s="43">
        <v>40</v>
      </c>
      <c r="V702" s="17">
        <v>21</v>
      </c>
      <c r="W702" s="17">
        <v>22</v>
      </c>
      <c r="X702" s="12">
        <v>59</v>
      </c>
      <c r="Y702" s="12">
        <v>69</v>
      </c>
      <c r="Z702" s="14">
        <v>62</v>
      </c>
      <c r="AA702" s="14">
        <v>44</v>
      </c>
      <c r="AB702" s="14">
        <v>32</v>
      </c>
      <c r="AC702" s="14">
        <v>62</v>
      </c>
      <c r="AD702" s="14">
        <v>69</v>
      </c>
      <c r="AE702" s="14">
        <v>17</v>
      </c>
      <c r="AF702" s="14">
        <v>14</v>
      </c>
      <c r="AG702" s="244">
        <v>7</v>
      </c>
      <c r="AH702" s="244"/>
      <c r="AI702" s="244"/>
      <c r="AJ702" s="244"/>
      <c r="AK702" s="244"/>
      <c r="AL702" s="244"/>
      <c r="AM702" s="244"/>
      <c r="AN702" s="244"/>
      <c r="AO702" s="244"/>
      <c r="AP702" s="244"/>
      <c r="AQ702" s="244"/>
      <c r="AR702" s="244"/>
      <c r="AS702" s="244"/>
      <c r="AT702" s="244"/>
      <c r="AU702" s="244"/>
      <c r="AV702" s="244"/>
      <c r="AW702" s="244"/>
      <c r="AX702" s="245"/>
      <c r="AY702" s="436">
        <v>0</v>
      </c>
      <c r="AZ702" s="437">
        <v>0</v>
      </c>
      <c r="BA702" s="267"/>
      <c r="BB702" s="268"/>
      <c r="BC702" s="268"/>
      <c r="BD702" s="268"/>
      <c r="BE702" s="268"/>
      <c r="BF702" s="268"/>
      <c r="BG702" s="268"/>
      <c r="BH702" s="268"/>
      <c r="BI702" s="268"/>
      <c r="BJ702" s="268"/>
      <c r="BK702" s="268"/>
      <c r="BL702" s="266"/>
      <c r="BM702" s="272">
        <f t="shared" si="280"/>
        <v>662</v>
      </c>
      <c r="BS702" s="3"/>
      <c r="BT702" s="3"/>
      <c r="BU702" s="3"/>
      <c r="BV702" s="3"/>
    </row>
    <row r="703" spans="1:74" ht="12.75" customHeight="1">
      <c r="A703" s="169"/>
      <c r="C703" s="568"/>
      <c r="D703" s="504"/>
      <c r="E703" s="505"/>
      <c r="F703" s="506"/>
      <c r="G703" s="211"/>
      <c r="H703" s="490" t="s">
        <v>62</v>
      </c>
      <c r="I703" s="491"/>
      <c r="J703" s="23">
        <f t="shared" ref="J703:AO703" si="293">SUM(J704:J712)</f>
        <v>0</v>
      </c>
      <c r="K703" s="23">
        <f t="shared" si="293"/>
        <v>0</v>
      </c>
      <c r="L703" s="23">
        <f t="shared" si="293"/>
        <v>0</v>
      </c>
      <c r="M703" s="23">
        <f t="shared" si="293"/>
        <v>0</v>
      </c>
      <c r="N703" s="23">
        <f t="shared" si="293"/>
        <v>0</v>
      </c>
      <c r="O703" s="23">
        <f t="shared" si="293"/>
        <v>0</v>
      </c>
      <c r="P703" s="23">
        <f t="shared" si="293"/>
        <v>0</v>
      </c>
      <c r="Q703" s="23">
        <f t="shared" si="293"/>
        <v>0</v>
      </c>
      <c r="R703" s="23">
        <f t="shared" si="293"/>
        <v>0</v>
      </c>
      <c r="S703" s="27">
        <f t="shared" si="293"/>
        <v>0</v>
      </c>
      <c r="T703" s="17">
        <f t="shared" si="293"/>
        <v>0</v>
      </c>
      <c r="U703" s="43">
        <f t="shared" si="293"/>
        <v>0</v>
      </c>
      <c r="V703" s="17">
        <f t="shared" si="293"/>
        <v>0</v>
      </c>
      <c r="W703" s="17">
        <f t="shared" si="293"/>
        <v>0</v>
      </c>
      <c r="X703" s="45">
        <f t="shared" si="293"/>
        <v>0</v>
      </c>
      <c r="Y703" s="45">
        <f t="shared" si="293"/>
        <v>0</v>
      </c>
      <c r="Z703" s="45">
        <f t="shared" si="293"/>
        <v>0</v>
      </c>
      <c r="AA703" s="45">
        <f t="shared" si="293"/>
        <v>0</v>
      </c>
      <c r="AB703" s="45">
        <f t="shared" si="293"/>
        <v>0</v>
      </c>
      <c r="AC703" s="45">
        <f t="shared" si="293"/>
        <v>0</v>
      </c>
      <c r="AD703" s="45">
        <f t="shared" si="293"/>
        <v>0</v>
      </c>
      <c r="AE703" s="45">
        <f t="shared" si="293"/>
        <v>0</v>
      </c>
      <c r="AF703" s="45">
        <f t="shared" si="293"/>
        <v>0</v>
      </c>
      <c r="AG703" s="279">
        <f t="shared" si="293"/>
        <v>0</v>
      </c>
      <c r="AH703" s="279">
        <f t="shared" si="293"/>
        <v>0</v>
      </c>
      <c r="AI703" s="279">
        <f t="shared" si="293"/>
        <v>0</v>
      </c>
      <c r="AJ703" s="279">
        <f t="shared" si="293"/>
        <v>0</v>
      </c>
      <c r="AK703" s="279">
        <f t="shared" si="293"/>
        <v>0</v>
      </c>
      <c r="AL703" s="279">
        <f t="shared" si="293"/>
        <v>0</v>
      </c>
      <c r="AM703" s="279">
        <f t="shared" si="293"/>
        <v>0</v>
      </c>
      <c r="AN703" s="279">
        <f t="shared" si="293"/>
        <v>0</v>
      </c>
      <c r="AO703" s="279">
        <f t="shared" si="293"/>
        <v>0</v>
      </c>
      <c r="AP703" s="279">
        <f t="shared" ref="AP703:BL703" si="294">SUM(AP704:AP712)</f>
        <v>0</v>
      </c>
      <c r="AQ703" s="279">
        <f t="shared" si="294"/>
        <v>0</v>
      </c>
      <c r="AR703" s="279">
        <f t="shared" si="294"/>
        <v>0</v>
      </c>
      <c r="AS703" s="279">
        <f t="shared" si="294"/>
        <v>0</v>
      </c>
      <c r="AT703" s="279">
        <f t="shared" si="294"/>
        <v>0</v>
      </c>
      <c r="AU703" s="279">
        <f t="shared" si="294"/>
        <v>0</v>
      </c>
      <c r="AV703" s="279">
        <f t="shared" si="294"/>
        <v>0</v>
      </c>
      <c r="AW703" s="279">
        <f t="shared" si="294"/>
        <v>0</v>
      </c>
      <c r="AX703" s="279">
        <f t="shared" si="294"/>
        <v>0</v>
      </c>
      <c r="AY703" s="26">
        <f t="shared" si="294"/>
        <v>0</v>
      </c>
      <c r="AZ703" s="439">
        <f t="shared" si="294"/>
        <v>0</v>
      </c>
      <c r="BA703" s="281">
        <f t="shared" si="294"/>
        <v>0</v>
      </c>
      <c r="BB703" s="282">
        <f t="shared" si="294"/>
        <v>0</v>
      </c>
      <c r="BC703" s="282">
        <f t="shared" si="294"/>
        <v>0</v>
      </c>
      <c r="BD703" s="282">
        <f t="shared" si="294"/>
        <v>0</v>
      </c>
      <c r="BE703" s="282">
        <f t="shared" si="294"/>
        <v>0</v>
      </c>
      <c r="BF703" s="282">
        <f t="shared" si="294"/>
        <v>0</v>
      </c>
      <c r="BG703" s="282">
        <f t="shared" si="294"/>
        <v>0</v>
      </c>
      <c r="BH703" s="282">
        <f t="shared" si="294"/>
        <v>0</v>
      </c>
      <c r="BI703" s="282">
        <f t="shared" si="294"/>
        <v>0</v>
      </c>
      <c r="BJ703" s="282">
        <f t="shared" si="294"/>
        <v>0</v>
      </c>
      <c r="BK703" s="282">
        <f t="shared" si="294"/>
        <v>0</v>
      </c>
      <c r="BL703" s="280">
        <f t="shared" si="294"/>
        <v>0</v>
      </c>
      <c r="BM703" s="281">
        <f t="shared" si="280"/>
        <v>0</v>
      </c>
      <c r="BS703" s="3"/>
      <c r="BT703" s="3"/>
      <c r="BU703" s="3"/>
      <c r="BV703" s="3"/>
    </row>
    <row r="704" spans="1:74" ht="13.2" customHeight="1">
      <c r="A704" s="169" t="str">
        <f t="shared" ref="A704:A712" si="295">B$701&amp;B704</f>
        <v>E11</v>
      </c>
      <c r="B704" s="159" t="str">
        <f>$B$8</f>
        <v>1</v>
      </c>
      <c r="C704" s="568"/>
      <c r="D704" s="504"/>
      <c r="E704" s="505"/>
      <c r="F704" s="506"/>
      <c r="G704" s="213"/>
      <c r="H704" s="210"/>
      <c r="I704" s="127" t="str">
        <f>$I$8</f>
        <v>N.AMERICA</v>
      </c>
      <c r="J704" s="20"/>
      <c r="K704" s="20"/>
      <c r="L704" s="20"/>
      <c r="M704" s="20"/>
      <c r="N704" s="20"/>
      <c r="O704" s="28"/>
      <c r="P704" s="20"/>
      <c r="Q704" s="20"/>
      <c r="R704" s="20"/>
      <c r="S704" s="20"/>
      <c r="T704" s="20"/>
      <c r="U704" s="28"/>
      <c r="V704" s="20"/>
      <c r="W704" s="20"/>
      <c r="X704" s="20"/>
      <c r="Y704" s="20"/>
      <c r="Z704" s="21"/>
      <c r="AA704" s="21"/>
      <c r="AB704" s="21"/>
      <c r="AC704" s="21"/>
      <c r="AD704" s="21"/>
      <c r="AE704" s="21"/>
      <c r="AF704" s="21"/>
      <c r="AG704" s="248"/>
      <c r="AH704" s="248"/>
      <c r="AI704" s="248"/>
      <c r="AJ704" s="248"/>
      <c r="AK704" s="248"/>
      <c r="AL704" s="248"/>
      <c r="AM704" s="248"/>
      <c r="AN704" s="248"/>
      <c r="AO704" s="248"/>
      <c r="AP704" s="248"/>
      <c r="AQ704" s="248"/>
      <c r="AR704" s="248"/>
      <c r="AS704" s="248"/>
      <c r="AT704" s="248"/>
      <c r="AU704" s="248"/>
      <c r="AV704" s="248"/>
      <c r="AW704" s="248"/>
      <c r="AX704" s="248"/>
      <c r="AY704" s="430"/>
      <c r="AZ704" s="431"/>
      <c r="BA704" s="250"/>
      <c r="BB704" s="251"/>
      <c r="BC704" s="251"/>
      <c r="BD704" s="251"/>
      <c r="BE704" s="251"/>
      <c r="BF704" s="251"/>
      <c r="BG704" s="251"/>
      <c r="BH704" s="251"/>
      <c r="BI704" s="251"/>
      <c r="BJ704" s="251"/>
      <c r="BK704" s="251"/>
      <c r="BL704" s="249"/>
      <c r="BM704" s="283">
        <f t="shared" si="280"/>
        <v>0</v>
      </c>
      <c r="BS704" s="3"/>
      <c r="BT704" s="3"/>
      <c r="BU704" s="3"/>
      <c r="BV704" s="3"/>
    </row>
    <row r="705" spans="1:74" ht="13.2" customHeight="1">
      <c r="A705" s="169" t="str">
        <f t="shared" si="295"/>
        <v>E12</v>
      </c>
      <c r="B705" s="159" t="str">
        <f>$B$9</f>
        <v>2</v>
      </c>
      <c r="C705" s="568"/>
      <c r="D705" s="504"/>
      <c r="E705" s="505"/>
      <c r="F705" s="506"/>
      <c r="G705" s="213"/>
      <c r="H705" s="210"/>
      <c r="I705" s="122" t="str">
        <f>$I$9</f>
        <v>CS.AMERICA</v>
      </c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3"/>
      <c r="AA705" s="93"/>
      <c r="AB705" s="93"/>
      <c r="AC705" s="93"/>
      <c r="AD705" s="93"/>
      <c r="AE705" s="93"/>
      <c r="AF705" s="93"/>
      <c r="AG705" s="253"/>
      <c r="AH705" s="253"/>
      <c r="AI705" s="253"/>
      <c r="AJ705" s="253"/>
      <c r="AK705" s="253"/>
      <c r="AL705" s="253"/>
      <c r="AM705" s="253"/>
      <c r="AN705" s="253"/>
      <c r="AO705" s="253"/>
      <c r="AP705" s="253"/>
      <c r="AQ705" s="253"/>
      <c r="AR705" s="253"/>
      <c r="AS705" s="253"/>
      <c r="AT705" s="253"/>
      <c r="AU705" s="253"/>
      <c r="AV705" s="253"/>
      <c r="AW705" s="253"/>
      <c r="AX705" s="253"/>
      <c r="AY705" s="432"/>
      <c r="AZ705" s="433"/>
      <c r="BA705" s="255"/>
      <c r="BB705" s="256"/>
      <c r="BC705" s="256"/>
      <c r="BD705" s="256"/>
      <c r="BE705" s="256"/>
      <c r="BF705" s="256"/>
      <c r="BG705" s="256"/>
      <c r="BH705" s="256"/>
      <c r="BI705" s="256"/>
      <c r="BJ705" s="256"/>
      <c r="BK705" s="256"/>
      <c r="BL705" s="254"/>
      <c r="BM705" s="284">
        <f t="shared" si="280"/>
        <v>0</v>
      </c>
      <c r="BS705" s="3"/>
      <c r="BT705" s="3"/>
      <c r="BU705" s="3"/>
      <c r="BV705" s="3"/>
    </row>
    <row r="706" spans="1:74" ht="13.2" customHeight="1">
      <c r="A706" s="169" t="str">
        <f t="shared" si="295"/>
        <v>E13</v>
      </c>
      <c r="B706" s="159" t="str">
        <f>$B$10</f>
        <v>3</v>
      </c>
      <c r="C706" s="568"/>
      <c r="D706" s="504"/>
      <c r="E706" s="505"/>
      <c r="F706" s="506"/>
      <c r="G706" s="205"/>
      <c r="H706" s="498"/>
      <c r="I706" s="122" t="str">
        <f>$I$10</f>
        <v>Europe</v>
      </c>
      <c r="J706" s="92"/>
      <c r="K706" s="92"/>
      <c r="L706" s="92"/>
      <c r="M706" s="92"/>
      <c r="N706" s="92"/>
      <c r="O706" s="94"/>
      <c r="P706" s="92"/>
      <c r="Q706" s="92"/>
      <c r="R706" s="92"/>
      <c r="S706" s="92"/>
      <c r="T706" s="92"/>
      <c r="U706" s="94"/>
      <c r="V706" s="92"/>
      <c r="W706" s="92"/>
      <c r="X706" s="92"/>
      <c r="Y706" s="92"/>
      <c r="Z706" s="93"/>
      <c r="AA706" s="93"/>
      <c r="AB706" s="93"/>
      <c r="AC706" s="93"/>
      <c r="AD706" s="93"/>
      <c r="AE706" s="93"/>
      <c r="AF706" s="93"/>
      <c r="AG706" s="253"/>
      <c r="AH706" s="253"/>
      <c r="AI706" s="253"/>
      <c r="AJ706" s="253"/>
      <c r="AK706" s="253"/>
      <c r="AL706" s="253"/>
      <c r="AM706" s="253"/>
      <c r="AN706" s="253"/>
      <c r="AO706" s="253"/>
      <c r="AP706" s="253"/>
      <c r="AQ706" s="253"/>
      <c r="AR706" s="253"/>
      <c r="AS706" s="253"/>
      <c r="AT706" s="253"/>
      <c r="AU706" s="253"/>
      <c r="AV706" s="253"/>
      <c r="AW706" s="253"/>
      <c r="AX706" s="253"/>
      <c r="AY706" s="432"/>
      <c r="AZ706" s="433"/>
      <c r="BA706" s="255"/>
      <c r="BB706" s="256"/>
      <c r="BC706" s="256"/>
      <c r="BD706" s="256"/>
      <c r="BE706" s="256"/>
      <c r="BF706" s="256"/>
      <c r="BG706" s="256"/>
      <c r="BH706" s="256"/>
      <c r="BI706" s="256"/>
      <c r="BJ706" s="256"/>
      <c r="BK706" s="256"/>
      <c r="BL706" s="254"/>
      <c r="BM706" s="284">
        <f t="shared" si="280"/>
        <v>0</v>
      </c>
      <c r="BS706" s="3"/>
      <c r="BT706" s="3"/>
      <c r="BU706" s="3"/>
      <c r="BV706" s="3"/>
    </row>
    <row r="707" spans="1:74" ht="13.2" customHeight="1">
      <c r="A707" s="169" t="str">
        <f t="shared" si="295"/>
        <v>E14</v>
      </c>
      <c r="B707" s="159" t="str">
        <f>$B$11</f>
        <v>4</v>
      </c>
      <c r="C707" s="568"/>
      <c r="D707" s="504"/>
      <c r="E707" s="505"/>
      <c r="F707" s="506"/>
      <c r="G707" s="211"/>
      <c r="H707" s="498"/>
      <c r="I707" s="122" t="str">
        <f>$I$11</f>
        <v>ASIA</v>
      </c>
      <c r="J707" s="92"/>
      <c r="K707" s="92"/>
      <c r="L707" s="92"/>
      <c r="M707" s="92"/>
      <c r="N707" s="92"/>
      <c r="O707" s="94"/>
      <c r="P707" s="92"/>
      <c r="Q707" s="92"/>
      <c r="R707" s="92"/>
      <c r="S707" s="92"/>
      <c r="T707" s="92"/>
      <c r="U707" s="94"/>
      <c r="V707" s="92"/>
      <c r="W707" s="92"/>
      <c r="X707" s="92"/>
      <c r="Y707" s="92"/>
      <c r="Z707" s="93"/>
      <c r="AA707" s="92"/>
      <c r="AB707" s="93"/>
      <c r="AC707" s="92"/>
      <c r="AD707" s="92"/>
      <c r="AE707" s="92"/>
      <c r="AF707" s="92"/>
      <c r="AG707" s="258"/>
      <c r="AH707" s="258"/>
      <c r="AI707" s="258"/>
      <c r="AJ707" s="258"/>
      <c r="AK707" s="258"/>
      <c r="AL707" s="258"/>
      <c r="AM707" s="258"/>
      <c r="AN707" s="258"/>
      <c r="AO707" s="258"/>
      <c r="AP707" s="258"/>
      <c r="AQ707" s="258"/>
      <c r="AR707" s="258"/>
      <c r="AS707" s="258"/>
      <c r="AT707" s="258"/>
      <c r="AU707" s="258"/>
      <c r="AV707" s="258"/>
      <c r="AW707" s="258"/>
      <c r="AX707" s="258"/>
      <c r="AY707" s="432"/>
      <c r="AZ707" s="433"/>
      <c r="BA707" s="255"/>
      <c r="BB707" s="256"/>
      <c r="BC707" s="256"/>
      <c r="BD707" s="256"/>
      <c r="BE707" s="256"/>
      <c r="BF707" s="256"/>
      <c r="BG707" s="256"/>
      <c r="BH707" s="256"/>
      <c r="BI707" s="256"/>
      <c r="BJ707" s="256"/>
      <c r="BK707" s="256"/>
      <c r="BL707" s="254"/>
      <c r="BM707" s="284">
        <f t="shared" si="280"/>
        <v>0</v>
      </c>
      <c r="BS707" s="3"/>
      <c r="BT707" s="3"/>
      <c r="BU707" s="3"/>
      <c r="BV707" s="3"/>
    </row>
    <row r="708" spans="1:74" ht="12.75" customHeight="1">
      <c r="A708" s="169" t="str">
        <f t="shared" si="295"/>
        <v>E1C</v>
      </c>
      <c r="B708" s="159" t="s">
        <v>204</v>
      </c>
      <c r="C708" s="568"/>
      <c r="D708" s="504"/>
      <c r="E708" s="505"/>
      <c r="F708" s="506"/>
      <c r="G708" s="211"/>
      <c r="H708" s="498"/>
      <c r="I708" s="122" t="s">
        <v>205</v>
      </c>
      <c r="J708" s="92"/>
      <c r="K708" s="92"/>
      <c r="L708" s="92"/>
      <c r="M708" s="92"/>
      <c r="N708" s="92"/>
      <c r="O708" s="94"/>
      <c r="P708" s="92"/>
      <c r="Q708" s="92"/>
      <c r="R708" s="92"/>
      <c r="S708" s="92"/>
      <c r="T708" s="92"/>
      <c r="U708" s="94"/>
      <c r="V708" s="92"/>
      <c r="W708" s="92"/>
      <c r="X708" s="92"/>
      <c r="Y708" s="92"/>
      <c r="Z708" s="93"/>
      <c r="AA708" s="92"/>
      <c r="AB708" s="93"/>
      <c r="AC708" s="92"/>
      <c r="AD708" s="92"/>
      <c r="AE708" s="92"/>
      <c r="AF708" s="92"/>
      <c r="AG708" s="258"/>
      <c r="AH708" s="258"/>
      <c r="AI708" s="258"/>
      <c r="AJ708" s="258"/>
      <c r="AK708" s="258"/>
      <c r="AL708" s="258"/>
      <c r="AM708" s="258"/>
      <c r="AN708" s="258"/>
      <c r="AO708" s="258"/>
      <c r="AP708" s="258"/>
      <c r="AQ708" s="258"/>
      <c r="AR708" s="258"/>
      <c r="AS708" s="258"/>
      <c r="AT708" s="258"/>
      <c r="AU708" s="258"/>
      <c r="AV708" s="258"/>
      <c r="AW708" s="258"/>
      <c r="AX708" s="258"/>
      <c r="AY708" s="432"/>
      <c r="AZ708" s="433"/>
      <c r="BA708" s="255"/>
      <c r="BB708" s="256"/>
      <c r="BC708" s="256"/>
      <c r="BD708" s="256"/>
      <c r="BE708" s="256"/>
      <c r="BF708" s="256"/>
      <c r="BG708" s="256"/>
      <c r="BH708" s="256"/>
      <c r="BI708" s="256"/>
      <c r="BJ708" s="256"/>
      <c r="BK708" s="256"/>
      <c r="BL708" s="254"/>
      <c r="BM708" s="255">
        <f>SUM(J708:AX708)</f>
        <v>0</v>
      </c>
      <c r="BS708" s="3"/>
      <c r="BT708" s="3"/>
      <c r="BU708" s="3"/>
      <c r="BV708" s="3"/>
    </row>
    <row r="709" spans="1:74" ht="13.2" customHeight="1">
      <c r="A709" s="169" t="str">
        <f t="shared" si="295"/>
        <v>E15</v>
      </c>
      <c r="B709" s="159" t="str">
        <f>$B$13</f>
        <v>5</v>
      </c>
      <c r="C709" s="568"/>
      <c r="D709" s="504"/>
      <c r="E709" s="505"/>
      <c r="F709" s="506"/>
      <c r="G709" s="213"/>
      <c r="H709" s="498"/>
      <c r="I709" s="122" t="str">
        <f>$I$13</f>
        <v>OCE</v>
      </c>
      <c r="J709" s="92"/>
      <c r="K709" s="92"/>
      <c r="L709" s="92"/>
      <c r="M709" s="92"/>
      <c r="N709" s="92"/>
      <c r="O709" s="94"/>
      <c r="P709" s="92"/>
      <c r="Q709" s="92"/>
      <c r="R709" s="92"/>
      <c r="S709" s="92"/>
      <c r="T709" s="92"/>
      <c r="U709" s="94"/>
      <c r="V709" s="92"/>
      <c r="W709" s="92"/>
      <c r="X709" s="92"/>
      <c r="Y709" s="92"/>
      <c r="Z709" s="93"/>
      <c r="AA709" s="92"/>
      <c r="AB709" s="93"/>
      <c r="AC709" s="92"/>
      <c r="AD709" s="92"/>
      <c r="AE709" s="92"/>
      <c r="AF709" s="92"/>
      <c r="AG709" s="258"/>
      <c r="AH709" s="258"/>
      <c r="AI709" s="258"/>
      <c r="AJ709" s="258"/>
      <c r="AK709" s="258"/>
      <c r="AL709" s="258"/>
      <c r="AM709" s="258"/>
      <c r="AN709" s="258"/>
      <c r="AO709" s="258"/>
      <c r="AP709" s="258"/>
      <c r="AQ709" s="258"/>
      <c r="AR709" s="258"/>
      <c r="AS709" s="258"/>
      <c r="AT709" s="258"/>
      <c r="AU709" s="258"/>
      <c r="AV709" s="258"/>
      <c r="AW709" s="258"/>
      <c r="AX709" s="258"/>
      <c r="AY709" s="432"/>
      <c r="AZ709" s="433"/>
      <c r="BA709" s="255"/>
      <c r="BB709" s="256"/>
      <c r="BC709" s="256"/>
      <c r="BD709" s="256"/>
      <c r="BE709" s="256"/>
      <c r="BF709" s="256"/>
      <c r="BG709" s="256"/>
      <c r="BH709" s="256"/>
      <c r="BI709" s="256"/>
      <c r="BJ709" s="256"/>
      <c r="BK709" s="256"/>
      <c r="BL709" s="254"/>
      <c r="BM709" s="284">
        <f t="shared" si="280"/>
        <v>0</v>
      </c>
      <c r="BS709" s="3"/>
      <c r="BT709" s="3"/>
      <c r="BU709" s="3"/>
      <c r="BV709" s="3"/>
    </row>
    <row r="710" spans="1:74" ht="12.75" customHeight="1">
      <c r="A710" s="169" t="str">
        <f t="shared" si="295"/>
        <v>E16</v>
      </c>
      <c r="B710" s="159" t="str">
        <f>$B$14</f>
        <v>6</v>
      </c>
      <c r="C710" s="568"/>
      <c r="D710" s="504"/>
      <c r="E710" s="505"/>
      <c r="F710" s="506"/>
      <c r="G710" s="213"/>
      <c r="H710" s="498"/>
      <c r="I710" s="122" t="str">
        <f>$I$14</f>
        <v>MIDDLE EAS</v>
      </c>
      <c r="J710" s="92"/>
      <c r="K710" s="92"/>
      <c r="L710" s="92"/>
      <c r="M710" s="92"/>
      <c r="N710" s="92"/>
      <c r="O710" s="94"/>
      <c r="P710" s="92"/>
      <c r="Q710" s="92"/>
      <c r="R710" s="92"/>
      <c r="S710" s="92"/>
      <c r="T710" s="92"/>
      <c r="U710" s="94"/>
      <c r="V710" s="92"/>
      <c r="W710" s="92"/>
      <c r="X710" s="92"/>
      <c r="Y710" s="92"/>
      <c r="Z710" s="93"/>
      <c r="AA710" s="92"/>
      <c r="AB710" s="93"/>
      <c r="AC710" s="92"/>
      <c r="AD710" s="92"/>
      <c r="AE710" s="92"/>
      <c r="AF710" s="92"/>
      <c r="AG710" s="258"/>
      <c r="AH710" s="258"/>
      <c r="AI710" s="258"/>
      <c r="AJ710" s="258"/>
      <c r="AK710" s="258"/>
      <c r="AL710" s="258"/>
      <c r="AM710" s="258"/>
      <c r="AN710" s="258"/>
      <c r="AO710" s="258"/>
      <c r="AP710" s="258"/>
      <c r="AQ710" s="258"/>
      <c r="AR710" s="258"/>
      <c r="AS710" s="258"/>
      <c r="AT710" s="258"/>
      <c r="AU710" s="258"/>
      <c r="AV710" s="258"/>
      <c r="AW710" s="258"/>
      <c r="AX710" s="258"/>
      <c r="AY710" s="432"/>
      <c r="AZ710" s="433"/>
      <c r="BA710" s="255"/>
      <c r="BB710" s="256"/>
      <c r="BC710" s="256"/>
      <c r="BD710" s="256"/>
      <c r="BE710" s="256"/>
      <c r="BF710" s="256"/>
      <c r="BG710" s="256"/>
      <c r="BH710" s="256"/>
      <c r="BI710" s="256"/>
      <c r="BJ710" s="256"/>
      <c r="BK710" s="256"/>
      <c r="BL710" s="254"/>
      <c r="BM710" s="284">
        <f t="shared" si="280"/>
        <v>0</v>
      </c>
      <c r="BS710" s="3"/>
      <c r="BT710" s="3"/>
      <c r="BU710" s="3"/>
      <c r="BV710" s="3"/>
    </row>
    <row r="711" spans="1:74" ht="12.75" customHeight="1">
      <c r="A711" s="169" t="str">
        <f t="shared" si="295"/>
        <v>E17</v>
      </c>
      <c r="B711" s="159" t="str">
        <f>$B$15</f>
        <v>7</v>
      </c>
      <c r="C711" s="568"/>
      <c r="D711" s="504"/>
      <c r="E711" s="505"/>
      <c r="F711" s="506"/>
      <c r="G711" s="213"/>
      <c r="H711" s="498"/>
      <c r="I711" s="122" t="str">
        <f>$I$15</f>
        <v xml:space="preserve">AFRICA   </v>
      </c>
      <c r="J711" s="92"/>
      <c r="K711" s="92"/>
      <c r="L711" s="92"/>
      <c r="M711" s="92"/>
      <c r="N711" s="92"/>
      <c r="O711" s="94"/>
      <c r="P711" s="92"/>
      <c r="Q711" s="92"/>
      <c r="R711" s="92"/>
      <c r="S711" s="92"/>
      <c r="T711" s="92"/>
      <c r="U711" s="94"/>
      <c r="V711" s="92"/>
      <c r="W711" s="92"/>
      <c r="X711" s="92"/>
      <c r="Y711" s="92"/>
      <c r="Z711" s="93"/>
      <c r="AA711" s="92"/>
      <c r="AB711" s="93"/>
      <c r="AC711" s="92"/>
      <c r="AD711" s="92"/>
      <c r="AE711" s="92"/>
      <c r="AF711" s="92"/>
      <c r="AG711" s="258"/>
      <c r="AH711" s="258"/>
      <c r="AI711" s="258"/>
      <c r="AJ711" s="258"/>
      <c r="AK711" s="258"/>
      <c r="AL711" s="258"/>
      <c r="AM711" s="258"/>
      <c r="AN711" s="258"/>
      <c r="AO711" s="258"/>
      <c r="AP711" s="258"/>
      <c r="AQ711" s="258"/>
      <c r="AR711" s="258"/>
      <c r="AS711" s="258"/>
      <c r="AT711" s="258"/>
      <c r="AU711" s="258"/>
      <c r="AV711" s="258"/>
      <c r="AW711" s="258"/>
      <c r="AX711" s="258"/>
      <c r="AY711" s="432"/>
      <c r="AZ711" s="433"/>
      <c r="BA711" s="255"/>
      <c r="BB711" s="256"/>
      <c r="BC711" s="256"/>
      <c r="BD711" s="256"/>
      <c r="BE711" s="256"/>
      <c r="BF711" s="256"/>
      <c r="BG711" s="256"/>
      <c r="BH711" s="256"/>
      <c r="BI711" s="256"/>
      <c r="BJ711" s="256"/>
      <c r="BK711" s="256"/>
      <c r="BL711" s="254"/>
      <c r="BM711" s="284">
        <f t="shared" si="280"/>
        <v>0</v>
      </c>
      <c r="BS711" s="3"/>
      <c r="BT711" s="3"/>
      <c r="BU711" s="3"/>
      <c r="BV711" s="3"/>
    </row>
    <row r="712" spans="1:74" ht="13.2" customHeight="1" thickBot="1">
      <c r="A712" s="169" t="str">
        <f t="shared" si="295"/>
        <v>E1Z</v>
      </c>
      <c r="B712" s="159" t="str">
        <f>$B$16</f>
        <v>Z</v>
      </c>
      <c r="C712" s="568"/>
      <c r="D712" s="504"/>
      <c r="E712" s="505"/>
      <c r="F712" s="506"/>
      <c r="G712" s="208"/>
      <c r="H712" s="499"/>
      <c r="I712" s="128" t="str">
        <f>$I$16</f>
        <v>Others</v>
      </c>
      <c r="J712" s="90"/>
      <c r="K712" s="90"/>
      <c r="L712" s="90"/>
      <c r="M712" s="90"/>
      <c r="N712" s="90"/>
      <c r="O712" s="102"/>
      <c r="P712" s="90"/>
      <c r="Q712" s="90"/>
      <c r="R712" s="90"/>
      <c r="S712" s="90"/>
      <c r="T712" s="90"/>
      <c r="U712" s="102"/>
      <c r="V712" s="90"/>
      <c r="W712" s="90"/>
      <c r="X712" s="90"/>
      <c r="Y712" s="90"/>
      <c r="Z712" s="91"/>
      <c r="AA712" s="90"/>
      <c r="AB712" s="91"/>
      <c r="AC712" s="90"/>
      <c r="AD712" s="90"/>
      <c r="AE712" s="90"/>
      <c r="AF712" s="90"/>
      <c r="AG712" s="259"/>
      <c r="AH712" s="259"/>
      <c r="AI712" s="259"/>
      <c r="AJ712" s="259"/>
      <c r="AK712" s="259"/>
      <c r="AL712" s="259"/>
      <c r="AM712" s="259"/>
      <c r="AN712" s="259"/>
      <c r="AO712" s="259"/>
      <c r="AP712" s="259"/>
      <c r="AQ712" s="259"/>
      <c r="AR712" s="259"/>
      <c r="AS712" s="259"/>
      <c r="AT712" s="259"/>
      <c r="AU712" s="259"/>
      <c r="AV712" s="259"/>
      <c r="AW712" s="259"/>
      <c r="AX712" s="259"/>
      <c r="AY712" s="434"/>
      <c r="AZ712" s="435"/>
      <c r="BA712" s="262"/>
      <c r="BB712" s="263"/>
      <c r="BC712" s="263"/>
      <c r="BD712" s="263"/>
      <c r="BE712" s="263"/>
      <c r="BF712" s="263"/>
      <c r="BG712" s="263"/>
      <c r="BH712" s="263"/>
      <c r="BI712" s="263"/>
      <c r="BJ712" s="263"/>
      <c r="BK712" s="263"/>
      <c r="BL712" s="261"/>
      <c r="BM712" s="285">
        <f t="shared" si="280"/>
        <v>0</v>
      </c>
      <c r="BS712" s="3"/>
      <c r="BT712" s="3"/>
      <c r="BU712" s="3"/>
      <c r="BV712" s="3"/>
    </row>
    <row r="713" spans="1:74" ht="13.2" customHeight="1">
      <c r="A713" s="157" t="s">
        <v>10</v>
      </c>
      <c r="B713" s="168" t="s">
        <v>225</v>
      </c>
      <c r="C713" s="568"/>
      <c r="D713" s="500" t="s">
        <v>96</v>
      </c>
      <c r="E713" s="501"/>
      <c r="F713" s="503"/>
      <c r="G713" s="486" t="s">
        <v>64</v>
      </c>
      <c r="H713" s="487"/>
      <c r="I713" s="487"/>
      <c r="J713" s="24">
        <f t="shared" ref="J713:AO713" si="296">J714+J715</f>
        <v>0</v>
      </c>
      <c r="K713" s="24">
        <f t="shared" si="296"/>
        <v>0</v>
      </c>
      <c r="L713" s="24">
        <f t="shared" si="296"/>
        <v>0</v>
      </c>
      <c r="M713" s="24">
        <f t="shared" si="296"/>
        <v>0</v>
      </c>
      <c r="N713" s="24">
        <f t="shared" si="296"/>
        <v>0</v>
      </c>
      <c r="O713" s="24">
        <f t="shared" si="296"/>
        <v>0</v>
      </c>
      <c r="P713" s="24">
        <f t="shared" si="296"/>
        <v>0</v>
      </c>
      <c r="Q713" s="24">
        <f t="shared" si="296"/>
        <v>0</v>
      </c>
      <c r="R713" s="24">
        <f t="shared" si="296"/>
        <v>0</v>
      </c>
      <c r="S713" s="25">
        <f t="shared" si="296"/>
        <v>0</v>
      </c>
      <c r="T713" s="24">
        <f t="shared" si="296"/>
        <v>759</v>
      </c>
      <c r="U713" s="44">
        <f t="shared" si="296"/>
        <v>618</v>
      </c>
      <c r="V713" s="24">
        <f t="shared" si="296"/>
        <v>399</v>
      </c>
      <c r="W713" s="24">
        <f t="shared" si="296"/>
        <v>450</v>
      </c>
      <c r="X713" s="27">
        <f t="shared" si="296"/>
        <v>403</v>
      </c>
      <c r="Y713" s="27">
        <f t="shared" si="296"/>
        <v>0</v>
      </c>
      <c r="Z713" s="27">
        <f t="shared" si="296"/>
        <v>0</v>
      </c>
      <c r="AA713" s="27">
        <f t="shared" si="296"/>
        <v>0</v>
      </c>
      <c r="AB713" s="27">
        <f t="shared" si="296"/>
        <v>0</v>
      </c>
      <c r="AC713" s="24">
        <f t="shared" si="296"/>
        <v>0</v>
      </c>
      <c r="AD713" s="24">
        <f t="shared" si="296"/>
        <v>0</v>
      </c>
      <c r="AE713" s="24">
        <f t="shared" si="296"/>
        <v>0</v>
      </c>
      <c r="AF713" s="24">
        <f t="shared" si="296"/>
        <v>0</v>
      </c>
      <c r="AG713" s="275">
        <f t="shared" si="296"/>
        <v>0</v>
      </c>
      <c r="AH713" s="275">
        <f t="shared" si="296"/>
        <v>0</v>
      </c>
      <c r="AI713" s="275">
        <f t="shared" si="296"/>
        <v>0</v>
      </c>
      <c r="AJ713" s="275">
        <f t="shared" si="296"/>
        <v>0</v>
      </c>
      <c r="AK713" s="275">
        <f t="shared" si="296"/>
        <v>0</v>
      </c>
      <c r="AL713" s="275">
        <f t="shared" si="296"/>
        <v>0</v>
      </c>
      <c r="AM713" s="275">
        <f t="shared" si="296"/>
        <v>0</v>
      </c>
      <c r="AN713" s="275">
        <f t="shared" si="296"/>
        <v>0</v>
      </c>
      <c r="AO713" s="275">
        <f t="shared" si="296"/>
        <v>0</v>
      </c>
      <c r="AP713" s="275">
        <f t="shared" ref="AP713:BL713" si="297">AP714+AP715</f>
        <v>0</v>
      </c>
      <c r="AQ713" s="275">
        <f t="shared" si="297"/>
        <v>0</v>
      </c>
      <c r="AR713" s="275">
        <f t="shared" si="297"/>
        <v>0</v>
      </c>
      <c r="AS713" s="275">
        <f t="shared" si="297"/>
        <v>0</v>
      </c>
      <c r="AT713" s="275">
        <f t="shared" si="297"/>
        <v>0</v>
      </c>
      <c r="AU713" s="275">
        <f t="shared" si="297"/>
        <v>0</v>
      </c>
      <c r="AV713" s="275">
        <f t="shared" si="297"/>
        <v>0</v>
      </c>
      <c r="AW713" s="275">
        <f t="shared" si="297"/>
        <v>0</v>
      </c>
      <c r="AX713" s="275">
        <f t="shared" si="297"/>
        <v>0</v>
      </c>
      <c r="AY713" s="52">
        <f t="shared" si="297"/>
        <v>0</v>
      </c>
      <c r="AZ713" s="438">
        <f t="shared" si="297"/>
        <v>0</v>
      </c>
      <c r="BA713" s="277">
        <f t="shared" si="297"/>
        <v>0</v>
      </c>
      <c r="BB713" s="278">
        <f t="shared" si="297"/>
        <v>0</v>
      </c>
      <c r="BC713" s="278">
        <f t="shared" si="297"/>
        <v>0</v>
      </c>
      <c r="BD713" s="278">
        <f t="shared" si="297"/>
        <v>0</v>
      </c>
      <c r="BE713" s="278">
        <f t="shared" si="297"/>
        <v>0</v>
      </c>
      <c r="BF713" s="278">
        <f t="shared" si="297"/>
        <v>0</v>
      </c>
      <c r="BG713" s="278">
        <f t="shared" si="297"/>
        <v>0</v>
      </c>
      <c r="BH713" s="278">
        <f t="shared" si="297"/>
        <v>0</v>
      </c>
      <c r="BI713" s="278">
        <f t="shared" si="297"/>
        <v>0</v>
      </c>
      <c r="BJ713" s="278">
        <f t="shared" si="297"/>
        <v>0</v>
      </c>
      <c r="BK713" s="278">
        <f t="shared" si="297"/>
        <v>0</v>
      </c>
      <c r="BL713" s="276">
        <f t="shared" si="297"/>
        <v>0</v>
      </c>
      <c r="BM713" s="277">
        <f t="shared" si="280"/>
        <v>2629</v>
      </c>
      <c r="BS713" s="3"/>
      <c r="BT713" s="3"/>
      <c r="BU713" s="3"/>
      <c r="BV713" s="3"/>
    </row>
    <row r="714" spans="1:74" ht="13.2" customHeight="1">
      <c r="A714" s="169" t="str">
        <f>B$713&amp;B714</f>
        <v>E19</v>
      </c>
      <c r="B714" s="159" t="str">
        <f>$B$6</f>
        <v>9</v>
      </c>
      <c r="C714" s="568"/>
      <c r="D714" s="504"/>
      <c r="E714" s="505"/>
      <c r="F714" s="506"/>
      <c r="G714" s="210"/>
      <c r="H714" s="488" t="s">
        <v>63</v>
      </c>
      <c r="I714" s="489"/>
      <c r="J714" s="17"/>
      <c r="K714" s="17"/>
      <c r="L714" s="17"/>
      <c r="M714" s="17"/>
      <c r="N714" s="17"/>
      <c r="O714" s="17"/>
      <c r="P714" s="17"/>
      <c r="Q714" s="17"/>
      <c r="R714" s="17"/>
      <c r="S714" s="26"/>
      <c r="T714" s="17">
        <v>759</v>
      </c>
      <c r="U714" s="43">
        <v>618</v>
      </c>
      <c r="V714" s="17">
        <v>399</v>
      </c>
      <c r="W714" s="17">
        <v>450</v>
      </c>
      <c r="X714" s="12">
        <v>403</v>
      </c>
      <c r="Y714" s="26">
        <f>0</f>
        <v>0</v>
      </c>
      <c r="Z714" s="34">
        <f>0</f>
        <v>0</v>
      </c>
      <c r="AA714" s="34"/>
      <c r="AB714" s="34">
        <f>0</f>
        <v>0</v>
      </c>
      <c r="AC714" s="17"/>
      <c r="AD714" s="17"/>
      <c r="AE714" s="17">
        <f>0</f>
        <v>0</v>
      </c>
      <c r="AF714" s="14"/>
      <c r="AG714" s="244"/>
      <c r="AH714" s="244"/>
      <c r="AI714" s="244"/>
      <c r="AJ714" s="244"/>
      <c r="AK714" s="244"/>
      <c r="AL714" s="244"/>
      <c r="AM714" s="244"/>
      <c r="AN714" s="244"/>
      <c r="AO714" s="244"/>
      <c r="AP714" s="244"/>
      <c r="AQ714" s="244"/>
      <c r="AR714" s="244"/>
      <c r="AS714" s="244"/>
      <c r="AT714" s="244"/>
      <c r="AU714" s="244"/>
      <c r="AV714" s="244"/>
      <c r="AW714" s="244"/>
      <c r="AX714" s="245"/>
      <c r="AY714" s="436"/>
      <c r="AZ714" s="437"/>
      <c r="BA714" s="267"/>
      <c r="BB714" s="268"/>
      <c r="BC714" s="268"/>
      <c r="BD714" s="268"/>
      <c r="BE714" s="268"/>
      <c r="BF714" s="268"/>
      <c r="BG714" s="268"/>
      <c r="BH714" s="268"/>
      <c r="BI714" s="268"/>
      <c r="BJ714" s="268"/>
      <c r="BK714" s="268"/>
      <c r="BL714" s="266"/>
      <c r="BM714" s="272">
        <f t="shared" si="280"/>
        <v>2629</v>
      </c>
      <c r="BS714" s="3"/>
      <c r="BT714" s="3"/>
      <c r="BU714" s="3"/>
      <c r="BV714" s="3"/>
    </row>
    <row r="715" spans="1:74" ht="12.75" customHeight="1">
      <c r="A715" s="169"/>
      <c r="C715" s="568"/>
      <c r="D715" s="504"/>
      <c r="E715" s="505"/>
      <c r="F715" s="506"/>
      <c r="G715" s="211"/>
      <c r="H715" s="490" t="s">
        <v>62</v>
      </c>
      <c r="I715" s="491"/>
      <c r="J715" s="23">
        <f t="shared" ref="J715:AO715" si="298">SUM(J716:J724)</f>
        <v>0</v>
      </c>
      <c r="K715" s="23">
        <f t="shared" si="298"/>
        <v>0</v>
      </c>
      <c r="L715" s="23">
        <f t="shared" si="298"/>
        <v>0</v>
      </c>
      <c r="M715" s="23">
        <f t="shared" si="298"/>
        <v>0</v>
      </c>
      <c r="N715" s="23">
        <f t="shared" si="298"/>
        <v>0</v>
      </c>
      <c r="O715" s="23">
        <f t="shared" si="298"/>
        <v>0</v>
      </c>
      <c r="P715" s="23">
        <f t="shared" si="298"/>
        <v>0</v>
      </c>
      <c r="Q715" s="23">
        <f t="shared" si="298"/>
        <v>0</v>
      </c>
      <c r="R715" s="23">
        <f t="shared" si="298"/>
        <v>0</v>
      </c>
      <c r="S715" s="27">
        <f t="shared" si="298"/>
        <v>0</v>
      </c>
      <c r="T715" s="17">
        <f t="shared" si="298"/>
        <v>0</v>
      </c>
      <c r="U715" s="43">
        <f t="shared" si="298"/>
        <v>0</v>
      </c>
      <c r="V715" s="17">
        <f t="shared" si="298"/>
        <v>0</v>
      </c>
      <c r="W715" s="17">
        <f t="shared" si="298"/>
        <v>0</v>
      </c>
      <c r="X715" s="45">
        <f t="shared" si="298"/>
        <v>0</v>
      </c>
      <c r="Y715" s="45">
        <f t="shared" si="298"/>
        <v>0</v>
      </c>
      <c r="Z715" s="45">
        <f t="shared" si="298"/>
        <v>0</v>
      </c>
      <c r="AA715" s="45">
        <f t="shared" si="298"/>
        <v>0</v>
      </c>
      <c r="AB715" s="45">
        <f t="shared" si="298"/>
        <v>0</v>
      </c>
      <c r="AC715" s="45">
        <f t="shared" si="298"/>
        <v>0</v>
      </c>
      <c r="AD715" s="45">
        <f t="shared" si="298"/>
        <v>0</v>
      </c>
      <c r="AE715" s="45">
        <f t="shared" si="298"/>
        <v>0</v>
      </c>
      <c r="AF715" s="45">
        <f t="shared" si="298"/>
        <v>0</v>
      </c>
      <c r="AG715" s="279">
        <f t="shared" si="298"/>
        <v>0</v>
      </c>
      <c r="AH715" s="279">
        <f t="shared" si="298"/>
        <v>0</v>
      </c>
      <c r="AI715" s="279">
        <f t="shared" si="298"/>
        <v>0</v>
      </c>
      <c r="AJ715" s="279">
        <f t="shared" si="298"/>
        <v>0</v>
      </c>
      <c r="AK715" s="279">
        <f t="shared" si="298"/>
        <v>0</v>
      </c>
      <c r="AL715" s="279">
        <f t="shared" si="298"/>
        <v>0</v>
      </c>
      <c r="AM715" s="279">
        <f t="shared" si="298"/>
        <v>0</v>
      </c>
      <c r="AN715" s="279">
        <f t="shared" si="298"/>
        <v>0</v>
      </c>
      <c r="AO715" s="279">
        <f t="shared" si="298"/>
        <v>0</v>
      </c>
      <c r="AP715" s="279">
        <f t="shared" ref="AP715:BL715" si="299">SUM(AP716:AP724)</f>
        <v>0</v>
      </c>
      <c r="AQ715" s="279">
        <f t="shared" si="299"/>
        <v>0</v>
      </c>
      <c r="AR715" s="279">
        <f t="shared" si="299"/>
        <v>0</v>
      </c>
      <c r="AS715" s="279">
        <f t="shared" si="299"/>
        <v>0</v>
      </c>
      <c r="AT715" s="279">
        <f t="shared" si="299"/>
        <v>0</v>
      </c>
      <c r="AU715" s="279">
        <f t="shared" si="299"/>
        <v>0</v>
      </c>
      <c r="AV715" s="279">
        <f t="shared" si="299"/>
        <v>0</v>
      </c>
      <c r="AW715" s="279">
        <f t="shared" si="299"/>
        <v>0</v>
      </c>
      <c r="AX715" s="279">
        <f t="shared" si="299"/>
        <v>0</v>
      </c>
      <c r="AY715" s="26">
        <f t="shared" si="299"/>
        <v>0</v>
      </c>
      <c r="AZ715" s="439">
        <f t="shared" si="299"/>
        <v>0</v>
      </c>
      <c r="BA715" s="281">
        <f t="shared" si="299"/>
        <v>0</v>
      </c>
      <c r="BB715" s="282">
        <f t="shared" si="299"/>
        <v>0</v>
      </c>
      <c r="BC715" s="282">
        <f t="shared" si="299"/>
        <v>0</v>
      </c>
      <c r="BD715" s="282">
        <f t="shared" si="299"/>
        <v>0</v>
      </c>
      <c r="BE715" s="282">
        <f t="shared" si="299"/>
        <v>0</v>
      </c>
      <c r="BF715" s="282">
        <f t="shared" si="299"/>
        <v>0</v>
      </c>
      <c r="BG715" s="282">
        <f t="shared" si="299"/>
        <v>0</v>
      </c>
      <c r="BH715" s="282">
        <f t="shared" si="299"/>
        <v>0</v>
      </c>
      <c r="BI715" s="282">
        <f t="shared" si="299"/>
        <v>0</v>
      </c>
      <c r="BJ715" s="282">
        <f t="shared" si="299"/>
        <v>0</v>
      </c>
      <c r="BK715" s="282">
        <f t="shared" si="299"/>
        <v>0</v>
      </c>
      <c r="BL715" s="280">
        <f t="shared" si="299"/>
        <v>0</v>
      </c>
      <c r="BM715" s="281">
        <f t="shared" si="280"/>
        <v>0</v>
      </c>
      <c r="BS715" s="3"/>
      <c r="BT715" s="3"/>
      <c r="BU715" s="3"/>
      <c r="BV715" s="3"/>
    </row>
    <row r="716" spans="1:74" ht="13.2" customHeight="1">
      <c r="A716" s="169" t="str">
        <f t="shared" ref="A716:A724" si="300">B$713&amp;B716</f>
        <v>E11</v>
      </c>
      <c r="B716" s="159" t="str">
        <f>$B$8</f>
        <v>1</v>
      </c>
      <c r="C716" s="568"/>
      <c r="D716" s="504"/>
      <c r="E716" s="505"/>
      <c r="F716" s="506"/>
      <c r="G716" s="213"/>
      <c r="H716" s="210"/>
      <c r="I716" s="127" t="str">
        <f>$I$8</f>
        <v>N.AMERICA</v>
      </c>
      <c r="J716" s="20"/>
      <c r="K716" s="20"/>
      <c r="L716" s="20"/>
      <c r="M716" s="20"/>
      <c r="N716" s="20"/>
      <c r="O716" s="28"/>
      <c r="P716" s="20"/>
      <c r="Q716" s="20"/>
      <c r="R716" s="20"/>
      <c r="S716" s="20"/>
      <c r="T716" s="20"/>
      <c r="U716" s="28"/>
      <c r="V716" s="20"/>
      <c r="W716" s="20"/>
      <c r="X716" s="20"/>
      <c r="Y716" s="20"/>
      <c r="Z716" s="21"/>
      <c r="AA716" s="21"/>
      <c r="AB716" s="21"/>
      <c r="AC716" s="21"/>
      <c r="AD716" s="21"/>
      <c r="AE716" s="21"/>
      <c r="AF716" s="21"/>
      <c r="AG716" s="248"/>
      <c r="AH716" s="248"/>
      <c r="AI716" s="248"/>
      <c r="AJ716" s="248"/>
      <c r="AK716" s="248"/>
      <c r="AL716" s="248"/>
      <c r="AM716" s="248"/>
      <c r="AN716" s="248"/>
      <c r="AO716" s="248"/>
      <c r="AP716" s="248"/>
      <c r="AQ716" s="248"/>
      <c r="AR716" s="248"/>
      <c r="AS716" s="248"/>
      <c r="AT716" s="248"/>
      <c r="AU716" s="248"/>
      <c r="AV716" s="248"/>
      <c r="AW716" s="248"/>
      <c r="AX716" s="248"/>
      <c r="AY716" s="430"/>
      <c r="AZ716" s="431"/>
      <c r="BA716" s="250"/>
      <c r="BB716" s="251"/>
      <c r="BC716" s="251"/>
      <c r="BD716" s="251"/>
      <c r="BE716" s="251"/>
      <c r="BF716" s="251"/>
      <c r="BG716" s="251"/>
      <c r="BH716" s="251"/>
      <c r="BI716" s="251"/>
      <c r="BJ716" s="251"/>
      <c r="BK716" s="251"/>
      <c r="BL716" s="249"/>
      <c r="BM716" s="283">
        <f t="shared" si="280"/>
        <v>0</v>
      </c>
      <c r="BS716" s="3"/>
      <c r="BT716" s="3"/>
      <c r="BU716" s="3"/>
      <c r="BV716" s="3"/>
    </row>
    <row r="717" spans="1:74" ht="13.2" customHeight="1">
      <c r="A717" s="169" t="str">
        <f t="shared" si="300"/>
        <v>E12</v>
      </c>
      <c r="B717" s="159" t="str">
        <f>$B$9</f>
        <v>2</v>
      </c>
      <c r="C717" s="568"/>
      <c r="D717" s="504"/>
      <c r="E717" s="505"/>
      <c r="F717" s="506"/>
      <c r="G717" s="213"/>
      <c r="H717" s="210"/>
      <c r="I717" s="122" t="str">
        <f>$I$9</f>
        <v>CS.AMERICA</v>
      </c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3"/>
      <c r="AA717" s="93"/>
      <c r="AB717" s="93"/>
      <c r="AC717" s="93"/>
      <c r="AD717" s="93"/>
      <c r="AE717" s="93"/>
      <c r="AF717" s="93"/>
      <c r="AG717" s="253"/>
      <c r="AH717" s="253"/>
      <c r="AI717" s="253"/>
      <c r="AJ717" s="253"/>
      <c r="AK717" s="253"/>
      <c r="AL717" s="253"/>
      <c r="AM717" s="253"/>
      <c r="AN717" s="253"/>
      <c r="AO717" s="253"/>
      <c r="AP717" s="253"/>
      <c r="AQ717" s="253"/>
      <c r="AR717" s="253"/>
      <c r="AS717" s="253"/>
      <c r="AT717" s="253"/>
      <c r="AU717" s="253"/>
      <c r="AV717" s="253"/>
      <c r="AW717" s="253"/>
      <c r="AX717" s="253"/>
      <c r="AY717" s="432"/>
      <c r="AZ717" s="433"/>
      <c r="BA717" s="255"/>
      <c r="BB717" s="256"/>
      <c r="BC717" s="256"/>
      <c r="BD717" s="256"/>
      <c r="BE717" s="256"/>
      <c r="BF717" s="256"/>
      <c r="BG717" s="256"/>
      <c r="BH717" s="256"/>
      <c r="BI717" s="256"/>
      <c r="BJ717" s="256"/>
      <c r="BK717" s="256"/>
      <c r="BL717" s="254"/>
      <c r="BM717" s="284">
        <f t="shared" si="280"/>
        <v>0</v>
      </c>
      <c r="BS717" s="3"/>
      <c r="BT717" s="3"/>
      <c r="BU717" s="3"/>
      <c r="BV717" s="3"/>
    </row>
    <row r="718" spans="1:74" ht="13.2" customHeight="1">
      <c r="A718" s="169" t="str">
        <f t="shared" si="300"/>
        <v>E13</v>
      </c>
      <c r="B718" s="159" t="str">
        <f>$B$10</f>
        <v>3</v>
      </c>
      <c r="C718" s="568"/>
      <c r="D718" s="504"/>
      <c r="E718" s="505"/>
      <c r="F718" s="506"/>
      <c r="G718" s="205"/>
      <c r="H718" s="498"/>
      <c r="I718" s="122" t="str">
        <f>$I$10</f>
        <v>Europe</v>
      </c>
      <c r="J718" s="92"/>
      <c r="K718" s="92"/>
      <c r="L718" s="92"/>
      <c r="M718" s="92"/>
      <c r="N718" s="92"/>
      <c r="O718" s="94"/>
      <c r="P718" s="92"/>
      <c r="Q718" s="92"/>
      <c r="R718" s="92"/>
      <c r="S718" s="92"/>
      <c r="T718" s="92"/>
      <c r="U718" s="94"/>
      <c r="V718" s="92"/>
      <c r="W718" s="92"/>
      <c r="X718" s="92"/>
      <c r="Y718" s="92"/>
      <c r="Z718" s="93"/>
      <c r="AA718" s="93"/>
      <c r="AB718" s="93"/>
      <c r="AC718" s="93"/>
      <c r="AD718" s="93"/>
      <c r="AE718" s="93"/>
      <c r="AF718" s="93"/>
      <c r="AG718" s="253"/>
      <c r="AH718" s="253"/>
      <c r="AI718" s="253"/>
      <c r="AJ718" s="253"/>
      <c r="AK718" s="253"/>
      <c r="AL718" s="253"/>
      <c r="AM718" s="253"/>
      <c r="AN718" s="253"/>
      <c r="AO718" s="253"/>
      <c r="AP718" s="253"/>
      <c r="AQ718" s="253"/>
      <c r="AR718" s="253"/>
      <c r="AS718" s="253"/>
      <c r="AT718" s="253"/>
      <c r="AU718" s="253"/>
      <c r="AV718" s="253"/>
      <c r="AW718" s="253"/>
      <c r="AX718" s="253"/>
      <c r="AY718" s="432"/>
      <c r="AZ718" s="433"/>
      <c r="BA718" s="255"/>
      <c r="BB718" s="256"/>
      <c r="BC718" s="256"/>
      <c r="BD718" s="256"/>
      <c r="BE718" s="256"/>
      <c r="BF718" s="256"/>
      <c r="BG718" s="256"/>
      <c r="BH718" s="256"/>
      <c r="BI718" s="256"/>
      <c r="BJ718" s="256"/>
      <c r="BK718" s="256"/>
      <c r="BL718" s="254"/>
      <c r="BM718" s="284">
        <f t="shared" si="280"/>
        <v>0</v>
      </c>
      <c r="BS718" s="3"/>
      <c r="BT718" s="3"/>
      <c r="BU718" s="3"/>
      <c r="BV718" s="3"/>
    </row>
    <row r="719" spans="1:74" ht="13.2" customHeight="1">
      <c r="A719" s="169" t="str">
        <f t="shared" si="300"/>
        <v>E14</v>
      </c>
      <c r="B719" s="159" t="str">
        <f>$B$11</f>
        <v>4</v>
      </c>
      <c r="C719" s="568"/>
      <c r="D719" s="504"/>
      <c r="E719" s="505"/>
      <c r="F719" s="506"/>
      <c r="G719" s="211"/>
      <c r="H719" s="498"/>
      <c r="I719" s="122" t="str">
        <f>$I$11</f>
        <v>ASIA</v>
      </c>
      <c r="J719" s="92"/>
      <c r="K719" s="92"/>
      <c r="L719" s="92"/>
      <c r="M719" s="92"/>
      <c r="N719" s="92"/>
      <c r="O719" s="94"/>
      <c r="P719" s="92"/>
      <c r="Q719" s="92"/>
      <c r="R719" s="92"/>
      <c r="S719" s="92"/>
      <c r="T719" s="92"/>
      <c r="U719" s="94"/>
      <c r="V719" s="92"/>
      <c r="W719" s="92"/>
      <c r="X719" s="92"/>
      <c r="Y719" s="92"/>
      <c r="Z719" s="93"/>
      <c r="AA719" s="92"/>
      <c r="AB719" s="93"/>
      <c r="AC719" s="92"/>
      <c r="AD719" s="92"/>
      <c r="AE719" s="92"/>
      <c r="AF719" s="92"/>
      <c r="AG719" s="258"/>
      <c r="AH719" s="258"/>
      <c r="AI719" s="258"/>
      <c r="AJ719" s="258"/>
      <c r="AK719" s="258"/>
      <c r="AL719" s="258"/>
      <c r="AM719" s="258"/>
      <c r="AN719" s="258"/>
      <c r="AO719" s="258"/>
      <c r="AP719" s="258"/>
      <c r="AQ719" s="258"/>
      <c r="AR719" s="258"/>
      <c r="AS719" s="258"/>
      <c r="AT719" s="258"/>
      <c r="AU719" s="258"/>
      <c r="AV719" s="258"/>
      <c r="AW719" s="258"/>
      <c r="AX719" s="258"/>
      <c r="AY719" s="432"/>
      <c r="AZ719" s="433"/>
      <c r="BA719" s="255"/>
      <c r="BB719" s="256"/>
      <c r="BC719" s="256"/>
      <c r="BD719" s="256"/>
      <c r="BE719" s="256"/>
      <c r="BF719" s="256"/>
      <c r="BG719" s="256"/>
      <c r="BH719" s="256"/>
      <c r="BI719" s="256"/>
      <c r="BJ719" s="256"/>
      <c r="BK719" s="256"/>
      <c r="BL719" s="254"/>
      <c r="BM719" s="284">
        <f t="shared" si="280"/>
        <v>0</v>
      </c>
      <c r="BS719" s="3"/>
      <c r="BT719" s="3"/>
      <c r="BU719" s="3"/>
      <c r="BV719" s="3"/>
    </row>
    <row r="720" spans="1:74" ht="12.75" customHeight="1">
      <c r="A720" s="169" t="str">
        <f t="shared" si="300"/>
        <v>E1C</v>
      </c>
      <c r="B720" s="159" t="s">
        <v>204</v>
      </c>
      <c r="C720" s="568"/>
      <c r="D720" s="504"/>
      <c r="E720" s="505"/>
      <c r="F720" s="506"/>
      <c r="G720" s="211"/>
      <c r="H720" s="498"/>
      <c r="I720" s="122" t="s">
        <v>205</v>
      </c>
      <c r="J720" s="92"/>
      <c r="K720" s="92"/>
      <c r="L720" s="92"/>
      <c r="M720" s="92"/>
      <c r="N720" s="92"/>
      <c r="O720" s="94"/>
      <c r="P720" s="92"/>
      <c r="Q720" s="92"/>
      <c r="R720" s="92"/>
      <c r="S720" s="92"/>
      <c r="T720" s="92"/>
      <c r="U720" s="94"/>
      <c r="V720" s="92"/>
      <c r="W720" s="92"/>
      <c r="X720" s="92"/>
      <c r="Y720" s="92"/>
      <c r="Z720" s="93"/>
      <c r="AA720" s="92"/>
      <c r="AB720" s="93"/>
      <c r="AC720" s="92"/>
      <c r="AD720" s="92"/>
      <c r="AE720" s="92"/>
      <c r="AF720" s="92"/>
      <c r="AG720" s="258"/>
      <c r="AH720" s="258"/>
      <c r="AI720" s="258"/>
      <c r="AJ720" s="258"/>
      <c r="AK720" s="258"/>
      <c r="AL720" s="258"/>
      <c r="AM720" s="258"/>
      <c r="AN720" s="258"/>
      <c r="AO720" s="258"/>
      <c r="AP720" s="258"/>
      <c r="AQ720" s="258"/>
      <c r="AR720" s="258"/>
      <c r="AS720" s="258"/>
      <c r="AT720" s="258"/>
      <c r="AU720" s="258"/>
      <c r="AV720" s="258"/>
      <c r="AW720" s="258"/>
      <c r="AX720" s="258"/>
      <c r="AY720" s="432"/>
      <c r="AZ720" s="433"/>
      <c r="BA720" s="255"/>
      <c r="BB720" s="256"/>
      <c r="BC720" s="256"/>
      <c r="BD720" s="256"/>
      <c r="BE720" s="256"/>
      <c r="BF720" s="256"/>
      <c r="BG720" s="256"/>
      <c r="BH720" s="256"/>
      <c r="BI720" s="256"/>
      <c r="BJ720" s="256"/>
      <c r="BK720" s="256"/>
      <c r="BL720" s="254"/>
      <c r="BM720" s="255">
        <f>SUM(J720:AX720)</f>
        <v>0</v>
      </c>
      <c r="BS720" s="3"/>
      <c r="BT720" s="3"/>
      <c r="BU720" s="3"/>
      <c r="BV720" s="3"/>
    </row>
    <row r="721" spans="1:74" ht="13.2" customHeight="1">
      <c r="A721" s="169" t="str">
        <f t="shared" si="300"/>
        <v>E15</v>
      </c>
      <c r="B721" s="159" t="str">
        <f>$B$13</f>
        <v>5</v>
      </c>
      <c r="C721" s="568"/>
      <c r="D721" s="504"/>
      <c r="E721" s="505"/>
      <c r="F721" s="506"/>
      <c r="G721" s="213"/>
      <c r="H721" s="498"/>
      <c r="I721" s="122" t="str">
        <f>$I$13</f>
        <v>OCE</v>
      </c>
      <c r="J721" s="92"/>
      <c r="K721" s="92"/>
      <c r="L721" s="92"/>
      <c r="M721" s="92"/>
      <c r="N721" s="92"/>
      <c r="O721" s="94"/>
      <c r="P721" s="92"/>
      <c r="Q721" s="92"/>
      <c r="R721" s="92"/>
      <c r="S721" s="92"/>
      <c r="T721" s="92"/>
      <c r="U721" s="94"/>
      <c r="V721" s="92"/>
      <c r="W721" s="92"/>
      <c r="X721" s="92"/>
      <c r="Y721" s="92"/>
      <c r="Z721" s="93"/>
      <c r="AA721" s="92"/>
      <c r="AB721" s="93"/>
      <c r="AC721" s="92"/>
      <c r="AD721" s="92"/>
      <c r="AE721" s="92"/>
      <c r="AF721" s="92"/>
      <c r="AG721" s="258"/>
      <c r="AH721" s="258"/>
      <c r="AI721" s="258"/>
      <c r="AJ721" s="258"/>
      <c r="AK721" s="258"/>
      <c r="AL721" s="258"/>
      <c r="AM721" s="258"/>
      <c r="AN721" s="258"/>
      <c r="AO721" s="258"/>
      <c r="AP721" s="258"/>
      <c r="AQ721" s="258"/>
      <c r="AR721" s="258"/>
      <c r="AS721" s="258"/>
      <c r="AT721" s="258"/>
      <c r="AU721" s="258"/>
      <c r="AV721" s="258"/>
      <c r="AW721" s="258"/>
      <c r="AX721" s="258"/>
      <c r="AY721" s="432"/>
      <c r="AZ721" s="433"/>
      <c r="BA721" s="255"/>
      <c r="BB721" s="256"/>
      <c r="BC721" s="256"/>
      <c r="BD721" s="256"/>
      <c r="BE721" s="256"/>
      <c r="BF721" s="256"/>
      <c r="BG721" s="256"/>
      <c r="BH721" s="256"/>
      <c r="BI721" s="256"/>
      <c r="BJ721" s="256"/>
      <c r="BK721" s="256"/>
      <c r="BL721" s="254"/>
      <c r="BM721" s="284">
        <f t="shared" si="280"/>
        <v>0</v>
      </c>
      <c r="BS721" s="3"/>
      <c r="BT721" s="3"/>
      <c r="BU721" s="3"/>
      <c r="BV721" s="3"/>
    </row>
    <row r="722" spans="1:74" ht="12.75" customHeight="1">
      <c r="A722" s="169" t="str">
        <f t="shared" si="300"/>
        <v>E16</v>
      </c>
      <c r="B722" s="159" t="str">
        <f>$B$14</f>
        <v>6</v>
      </c>
      <c r="C722" s="568"/>
      <c r="D722" s="504"/>
      <c r="E722" s="505"/>
      <c r="F722" s="506"/>
      <c r="G722" s="213"/>
      <c r="H722" s="498"/>
      <c r="I722" s="122" t="str">
        <f>$I$14</f>
        <v>MIDDLE EAS</v>
      </c>
      <c r="J722" s="92"/>
      <c r="K722" s="92"/>
      <c r="L722" s="92"/>
      <c r="M722" s="92"/>
      <c r="N722" s="92"/>
      <c r="O722" s="94"/>
      <c r="P722" s="92"/>
      <c r="Q722" s="92"/>
      <c r="R722" s="92"/>
      <c r="S722" s="92"/>
      <c r="T722" s="92"/>
      <c r="U722" s="94"/>
      <c r="V722" s="92"/>
      <c r="W722" s="92"/>
      <c r="X722" s="92"/>
      <c r="Y722" s="92"/>
      <c r="Z722" s="93"/>
      <c r="AA722" s="92"/>
      <c r="AB722" s="93"/>
      <c r="AC722" s="92"/>
      <c r="AD722" s="92"/>
      <c r="AE722" s="92"/>
      <c r="AF722" s="92"/>
      <c r="AG722" s="258"/>
      <c r="AH722" s="258"/>
      <c r="AI722" s="258"/>
      <c r="AJ722" s="258"/>
      <c r="AK722" s="258"/>
      <c r="AL722" s="258"/>
      <c r="AM722" s="258"/>
      <c r="AN722" s="258"/>
      <c r="AO722" s="258"/>
      <c r="AP722" s="258"/>
      <c r="AQ722" s="258"/>
      <c r="AR722" s="258"/>
      <c r="AS722" s="258"/>
      <c r="AT722" s="258"/>
      <c r="AU722" s="258"/>
      <c r="AV722" s="258"/>
      <c r="AW722" s="258"/>
      <c r="AX722" s="258"/>
      <c r="AY722" s="432"/>
      <c r="AZ722" s="433"/>
      <c r="BA722" s="255"/>
      <c r="BB722" s="256"/>
      <c r="BC722" s="256"/>
      <c r="BD722" s="256"/>
      <c r="BE722" s="256"/>
      <c r="BF722" s="256"/>
      <c r="BG722" s="256"/>
      <c r="BH722" s="256"/>
      <c r="BI722" s="256"/>
      <c r="BJ722" s="256"/>
      <c r="BK722" s="256"/>
      <c r="BL722" s="254"/>
      <c r="BM722" s="284">
        <f t="shared" si="280"/>
        <v>0</v>
      </c>
      <c r="BS722" s="3"/>
      <c r="BT722" s="3"/>
      <c r="BU722" s="3"/>
      <c r="BV722" s="3"/>
    </row>
    <row r="723" spans="1:74" ht="12.75" customHeight="1">
      <c r="A723" s="169" t="str">
        <f t="shared" si="300"/>
        <v>E17</v>
      </c>
      <c r="B723" s="159" t="str">
        <f>$B$15</f>
        <v>7</v>
      </c>
      <c r="C723" s="568"/>
      <c r="D723" s="504"/>
      <c r="E723" s="505"/>
      <c r="F723" s="506"/>
      <c r="G723" s="213"/>
      <c r="H723" s="498"/>
      <c r="I723" s="122" t="str">
        <f>$I$15</f>
        <v xml:space="preserve">AFRICA   </v>
      </c>
      <c r="J723" s="92"/>
      <c r="K723" s="92"/>
      <c r="L723" s="92"/>
      <c r="M723" s="92"/>
      <c r="N723" s="92"/>
      <c r="O723" s="94"/>
      <c r="P723" s="92"/>
      <c r="Q723" s="92"/>
      <c r="R723" s="92"/>
      <c r="S723" s="92"/>
      <c r="T723" s="92"/>
      <c r="U723" s="94"/>
      <c r="V723" s="92"/>
      <c r="W723" s="92"/>
      <c r="X723" s="92"/>
      <c r="Y723" s="92"/>
      <c r="Z723" s="93"/>
      <c r="AA723" s="92"/>
      <c r="AB723" s="93"/>
      <c r="AC723" s="92"/>
      <c r="AD723" s="92"/>
      <c r="AE723" s="92"/>
      <c r="AF723" s="92"/>
      <c r="AG723" s="258"/>
      <c r="AH723" s="258"/>
      <c r="AI723" s="258"/>
      <c r="AJ723" s="258"/>
      <c r="AK723" s="258"/>
      <c r="AL723" s="258"/>
      <c r="AM723" s="258"/>
      <c r="AN723" s="258"/>
      <c r="AO723" s="258"/>
      <c r="AP723" s="258"/>
      <c r="AQ723" s="258"/>
      <c r="AR723" s="258"/>
      <c r="AS723" s="258"/>
      <c r="AT723" s="258"/>
      <c r="AU723" s="258"/>
      <c r="AV723" s="258"/>
      <c r="AW723" s="258"/>
      <c r="AX723" s="258"/>
      <c r="AY723" s="432"/>
      <c r="AZ723" s="433"/>
      <c r="BA723" s="255"/>
      <c r="BB723" s="256"/>
      <c r="BC723" s="256"/>
      <c r="BD723" s="256"/>
      <c r="BE723" s="256"/>
      <c r="BF723" s="256"/>
      <c r="BG723" s="256"/>
      <c r="BH723" s="256"/>
      <c r="BI723" s="256"/>
      <c r="BJ723" s="256"/>
      <c r="BK723" s="256"/>
      <c r="BL723" s="254"/>
      <c r="BM723" s="284">
        <f t="shared" si="280"/>
        <v>0</v>
      </c>
      <c r="BS723" s="3"/>
      <c r="BT723" s="3"/>
      <c r="BU723" s="3"/>
      <c r="BV723" s="3"/>
    </row>
    <row r="724" spans="1:74" ht="13.2" customHeight="1" thickBot="1">
      <c r="A724" s="169" t="str">
        <f t="shared" si="300"/>
        <v>E1Z</v>
      </c>
      <c r="B724" s="159" t="str">
        <f>$B$16</f>
        <v>Z</v>
      </c>
      <c r="C724" s="568"/>
      <c r="D724" s="504"/>
      <c r="E724" s="505"/>
      <c r="F724" s="506"/>
      <c r="G724" s="208"/>
      <c r="H724" s="499"/>
      <c r="I724" s="128" t="str">
        <f>$I$16</f>
        <v>Others</v>
      </c>
      <c r="J724" s="90"/>
      <c r="K724" s="90"/>
      <c r="L724" s="90"/>
      <c r="M724" s="90"/>
      <c r="N724" s="90"/>
      <c r="O724" s="102"/>
      <c r="P724" s="90"/>
      <c r="Q724" s="90"/>
      <c r="R724" s="90"/>
      <c r="S724" s="90"/>
      <c r="T724" s="90"/>
      <c r="U724" s="102"/>
      <c r="V724" s="90"/>
      <c r="W724" s="90"/>
      <c r="X724" s="90"/>
      <c r="Y724" s="90"/>
      <c r="Z724" s="91"/>
      <c r="AA724" s="90"/>
      <c r="AB724" s="91"/>
      <c r="AC724" s="90"/>
      <c r="AD724" s="90"/>
      <c r="AE724" s="90"/>
      <c r="AF724" s="90"/>
      <c r="AG724" s="259"/>
      <c r="AH724" s="259"/>
      <c r="AI724" s="259"/>
      <c r="AJ724" s="259"/>
      <c r="AK724" s="259"/>
      <c r="AL724" s="259"/>
      <c r="AM724" s="259"/>
      <c r="AN724" s="259"/>
      <c r="AO724" s="259"/>
      <c r="AP724" s="259"/>
      <c r="AQ724" s="259"/>
      <c r="AR724" s="259"/>
      <c r="AS724" s="259"/>
      <c r="AT724" s="259"/>
      <c r="AU724" s="259"/>
      <c r="AV724" s="259"/>
      <c r="AW724" s="259"/>
      <c r="AX724" s="259"/>
      <c r="AY724" s="434"/>
      <c r="AZ724" s="435"/>
      <c r="BA724" s="262"/>
      <c r="BB724" s="263"/>
      <c r="BC724" s="263"/>
      <c r="BD724" s="263"/>
      <c r="BE724" s="263"/>
      <c r="BF724" s="263"/>
      <c r="BG724" s="263"/>
      <c r="BH724" s="263"/>
      <c r="BI724" s="263"/>
      <c r="BJ724" s="263"/>
      <c r="BK724" s="263"/>
      <c r="BL724" s="261"/>
      <c r="BM724" s="285">
        <f t="shared" si="280"/>
        <v>0</v>
      </c>
      <c r="BS724" s="3"/>
      <c r="BT724" s="3"/>
      <c r="BU724" s="3"/>
      <c r="BV724" s="3"/>
    </row>
    <row r="725" spans="1:74" ht="13.2" customHeight="1">
      <c r="A725" s="157" t="s">
        <v>10</v>
      </c>
      <c r="B725" s="168" t="s">
        <v>225</v>
      </c>
      <c r="C725" s="568"/>
      <c r="D725" s="500" t="s">
        <v>186</v>
      </c>
      <c r="E725" s="501"/>
      <c r="F725" s="503"/>
      <c r="G725" s="486" t="s">
        <v>64</v>
      </c>
      <c r="H725" s="487"/>
      <c r="I725" s="487"/>
      <c r="J725" s="24">
        <f t="shared" ref="J725:AO725" si="301">J726+J727</f>
        <v>8</v>
      </c>
      <c r="K725" s="24">
        <f t="shared" si="301"/>
        <v>6</v>
      </c>
      <c r="L725" s="24">
        <f t="shared" si="301"/>
        <v>11</v>
      </c>
      <c r="M725" s="24">
        <f t="shared" si="301"/>
        <v>9</v>
      </c>
      <c r="N725" s="24">
        <f t="shared" si="301"/>
        <v>8</v>
      </c>
      <c r="O725" s="24">
        <f t="shared" si="301"/>
        <v>0</v>
      </c>
      <c r="P725" s="24">
        <f t="shared" si="301"/>
        <v>0</v>
      </c>
      <c r="Q725" s="24">
        <f t="shared" si="301"/>
        <v>0</v>
      </c>
      <c r="R725" s="24">
        <f t="shared" si="301"/>
        <v>0</v>
      </c>
      <c r="S725" s="25">
        <f t="shared" si="301"/>
        <v>0</v>
      </c>
      <c r="T725" s="24">
        <f t="shared" si="301"/>
        <v>0</v>
      </c>
      <c r="U725" s="44">
        <f t="shared" si="301"/>
        <v>0</v>
      </c>
      <c r="V725" s="24">
        <f t="shared" si="301"/>
        <v>0</v>
      </c>
      <c r="W725" s="24">
        <f t="shared" si="301"/>
        <v>0</v>
      </c>
      <c r="X725" s="27">
        <f t="shared" si="301"/>
        <v>0</v>
      </c>
      <c r="Y725" s="27">
        <f t="shared" si="301"/>
        <v>0</v>
      </c>
      <c r="Z725" s="27">
        <f t="shared" si="301"/>
        <v>0</v>
      </c>
      <c r="AA725" s="27">
        <f t="shared" si="301"/>
        <v>0</v>
      </c>
      <c r="AB725" s="27">
        <f t="shared" si="301"/>
        <v>0</v>
      </c>
      <c r="AC725" s="24">
        <f t="shared" si="301"/>
        <v>0</v>
      </c>
      <c r="AD725" s="24">
        <f t="shared" si="301"/>
        <v>0</v>
      </c>
      <c r="AE725" s="24">
        <f t="shared" si="301"/>
        <v>0</v>
      </c>
      <c r="AF725" s="24">
        <f t="shared" si="301"/>
        <v>0</v>
      </c>
      <c r="AG725" s="275">
        <f t="shared" si="301"/>
        <v>0</v>
      </c>
      <c r="AH725" s="275">
        <f t="shared" si="301"/>
        <v>0</v>
      </c>
      <c r="AI725" s="275">
        <f t="shared" si="301"/>
        <v>0</v>
      </c>
      <c r="AJ725" s="275">
        <f t="shared" si="301"/>
        <v>0</v>
      </c>
      <c r="AK725" s="275">
        <f t="shared" si="301"/>
        <v>0</v>
      </c>
      <c r="AL725" s="275">
        <f t="shared" si="301"/>
        <v>0</v>
      </c>
      <c r="AM725" s="275">
        <f t="shared" si="301"/>
        <v>0</v>
      </c>
      <c r="AN725" s="275">
        <f t="shared" si="301"/>
        <v>0</v>
      </c>
      <c r="AO725" s="275">
        <f t="shared" si="301"/>
        <v>0</v>
      </c>
      <c r="AP725" s="275">
        <f t="shared" ref="AP725:BL725" si="302">AP726+AP727</f>
        <v>0</v>
      </c>
      <c r="AQ725" s="275">
        <f t="shared" si="302"/>
        <v>0</v>
      </c>
      <c r="AR725" s="275">
        <f t="shared" si="302"/>
        <v>0</v>
      </c>
      <c r="AS725" s="275">
        <f t="shared" si="302"/>
        <v>0</v>
      </c>
      <c r="AT725" s="275">
        <f t="shared" si="302"/>
        <v>0</v>
      </c>
      <c r="AU725" s="275">
        <f t="shared" si="302"/>
        <v>0</v>
      </c>
      <c r="AV725" s="275">
        <f t="shared" si="302"/>
        <v>0</v>
      </c>
      <c r="AW725" s="275">
        <f t="shared" si="302"/>
        <v>0</v>
      </c>
      <c r="AX725" s="275">
        <f t="shared" si="302"/>
        <v>0</v>
      </c>
      <c r="AY725" s="52">
        <f t="shared" si="302"/>
        <v>0</v>
      </c>
      <c r="AZ725" s="438">
        <f t="shared" si="302"/>
        <v>0</v>
      </c>
      <c r="BA725" s="277">
        <f t="shared" si="302"/>
        <v>0</v>
      </c>
      <c r="BB725" s="278">
        <f t="shared" si="302"/>
        <v>0</v>
      </c>
      <c r="BC725" s="278">
        <f t="shared" si="302"/>
        <v>0</v>
      </c>
      <c r="BD725" s="278">
        <f t="shared" si="302"/>
        <v>0</v>
      </c>
      <c r="BE725" s="278">
        <f t="shared" si="302"/>
        <v>0</v>
      </c>
      <c r="BF725" s="278">
        <f t="shared" si="302"/>
        <v>0</v>
      </c>
      <c r="BG725" s="278">
        <f t="shared" si="302"/>
        <v>0</v>
      </c>
      <c r="BH725" s="278">
        <f t="shared" si="302"/>
        <v>0</v>
      </c>
      <c r="BI725" s="278">
        <f t="shared" si="302"/>
        <v>0</v>
      </c>
      <c r="BJ725" s="278">
        <f t="shared" si="302"/>
        <v>0</v>
      </c>
      <c r="BK725" s="278">
        <f t="shared" si="302"/>
        <v>0</v>
      </c>
      <c r="BL725" s="276">
        <f t="shared" si="302"/>
        <v>0</v>
      </c>
      <c r="BM725" s="277">
        <f t="shared" si="280"/>
        <v>42</v>
      </c>
      <c r="BS725" s="3"/>
      <c r="BT725" s="3"/>
      <c r="BU725" s="3"/>
      <c r="BV725" s="3"/>
    </row>
    <row r="726" spans="1:74" ht="13.2" customHeight="1">
      <c r="A726" s="169" t="str">
        <f>B$725&amp;B726</f>
        <v>E19</v>
      </c>
      <c r="B726" s="159" t="str">
        <f>$B$6</f>
        <v>9</v>
      </c>
      <c r="C726" s="568"/>
      <c r="D726" s="504"/>
      <c r="E726" s="505"/>
      <c r="F726" s="506"/>
      <c r="G726" s="210"/>
      <c r="H726" s="488" t="s">
        <v>63</v>
      </c>
      <c r="I726" s="489"/>
      <c r="J726" s="17">
        <v>8</v>
      </c>
      <c r="K726" s="17">
        <v>6</v>
      </c>
      <c r="L726" s="17">
        <v>11</v>
      </c>
      <c r="M726" s="17">
        <v>9</v>
      </c>
      <c r="N726" s="17">
        <v>8</v>
      </c>
      <c r="O726" s="17"/>
      <c r="P726" s="17"/>
      <c r="Q726" s="17"/>
      <c r="R726" s="17"/>
      <c r="S726" s="26"/>
      <c r="T726" s="17"/>
      <c r="U726" s="43"/>
      <c r="V726" s="17"/>
      <c r="W726" s="17"/>
      <c r="X726" s="26"/>
      <c r="Y726" s="12"/>
      <c r="Z726" s="14"/>
      <c r="AA726" s="14"/>
      <c r="AB726" s="14"/>
      <c r="AC726" s="14"/>
      <c r="AD726" s="14"/>
      <c r="AE726" s="14"/>
      <c r="AF726" s="14"/>
      <c r="AG726" s="244"/>
      <c r="AH726" s="244"/>
      <c r="AI726" s="244"/>
      <c r="AJ726" s="244"/>
      <c r="AK726" s="244"/>
      <c r="AL726" s="244"/>
      <c r="AM726" s="244"/>
      <c r="AN726" s="244"/>
      <c r="AO726" s="244"/>
      <c r="AP726" s="244"/>
      <c r="AQ726" s="244"/>
      <c r="AR726" s="244"/>
      <c r="AS726" s="244"/>
      <c r="AT726" s="244"/>
      <c r="AU726" s="244"/>
      <c r="AV726" s="244"/>
      <c r="AW726" s="244"/>
      <c r="AX726" s="245"/>
      <c r="AY726" s="436"/>
      <c r="AZ726" s="437"/>
      <c r="BA726" s="267"/>
      <c r="BB726" s="268"/>
      <c r="BC726" s="268"/>
      <c r="BD726" s="268"/>
      <c r="BE726" s="268"/>
      <c r="BF726" s="268"/>
      <c r="BG726" s="268"/>
      <c r="BH726" s="268"/>
      <c r="BI726" s="268"/>
      <c r="BJ726" s="268"/>
      <c r="BK726" s="268"/>
      <c r="BL726" s="266"/>
      <c r="BM726" s="272">
        <f t="shared" si="280"/>
        <v>42</v>
      </c>
      <c r="BS726" s="3"/>
      <c r="BT726" s="3"/>
      <c r="BU726" s="3"/>
      <c r="BV726" s="3"/>
    </row>
    <row r="727" spans="1:74" ht="12.75" customHeight="1">
      <c r="A727" s="169"/>
      <c r="C727" s="568"/>
      <c r="D727" s="504"/>
      <c r="E727" s="505"/>
      <c r="F727" s="506"/>
      <c r="G727" s="211"/>
      <c r="H727" s="490" t="s">
        <v>62</v>
      </c>
      <c r="I727" s="491"/>
      <c r="J727" s="23">
        <f t="shared" ref="J727:AO727" si="303">SUM(J728:J736)</f>
        <v>0</v>
      </c>
      <c r="K727" s="23">
        <f t="shared" si="303"/>
        <v>0</v>
      </c>
      <c r="L727" s="23">
        <f t="shared" si="303"/>
        <v>0</v>
      </c>
      <c r="M727" s="23">
        <f t="shared" si="303"/>
        <v>0</v>
      </c>
      <c r="N727" s="23">
        <f t="shared" si="303"/>
        <v>0</v>
      </c>
      <c r="O727" s="23">
        <f t="shared" si="303"/>
        <v>0</v>
      </c>
      <c r="P727" s="23">
        <f t="shared" si="303"/>
        <v>0</v>
      </c>
      <c r="Q727" s="23">
        <f t="shared" si="303"/>
        <v>0</v>
      </c>
      <c r="R727" s="23">
        <f t="shared" si="303"/>
        <v>0</v>
      </c>
      <c r="S727" s="27">
        <f t="shared" si="303"/>
        <v>0</v>
      </c>
      <c r="T727" s="17">
        <f t="shared" si="303"/>
        <v>0</v>
      </c>
      <c r="U727" s="43">
        <f t="shared" si="303"/>
        <v>0</v>
      </c>
      <c r="V727" s="17">
        <f t="shared" si="303"/>
        <v>0</v>
      </c>
      <c r="W727" s="17">
        <f t="shared" si="303"/>
        <v>0</v>
      </c>
      <c r="X727" s="45">
        <f t="shared" si="303"/>
        <v>0</v>
      </c>
      <c r="Y727" s="45">
        <f t="shared" si="303"/>
        <v>0</v>
      </c>
      <c r="Z727" s="45">
        <f t="shared" si="303"/>
        <v>0</v>
      </c>
      <c r="AA727" s="45">
        <f t="shared" si="303"/>
        <v>0</v>
      </c>
      <c r="AB727" s="45">
        <f t="shared" si="303"/>
        <v>0</v>
      </c>
      <c r="AC727" s="45">
        <f t="shared" si="303"/>
        <v>0</v>
      </c>
      <c r="AD727" s="45">
        <f t="shared" si="303"/>
        <v>0</v>
      </c>
      <c r="AE727" s="45">
        <f t="shared" si="303"/>
        <v>0</v>
      </c>
      <c r="AF727" s="45">
        <f t="shared" si="303"/>
        <v>0</v>
      </c>
      <c r="AG727" s="279">
        <f t="shared" si="303"/>
        <v>0</v>
      </c>
      <c r="AH727" s="279">
        <f t="shared" si="303"/>
        <v>0</v>
      </c>
      <c r="AI727" s="279">
        <f t="shared" si="303"/>
        <v>0</v>
      </c>
      <c r="AJ727" s="279">
        <f t="shared" si="303"/>
        <v>0</v>
      </c>
      <c r="AK727" s="279">
        <f t="shared" si="303"/>
        <v>0</v>
      </c>
      <c r="AL727" s="279">
        <f t="shared" si="303"/>
        <v>0</v>
      </c>
      <c r="AM727" s="279">
        <f t="shared" si="303"/>
        <v>0</v>
      </c>
      <c r="AN727" s="279">
        <f t="shared" si="303"/>
        <v>0</v>
      </c>
      <c r="AO727" s="279">
        <f t="shared" si="303"/>
        <v>0</v>
      </c>
      <c r="AP727" s="279">
        <f t="shared" ref="AP727:BL727" si="304">SUM(AP728:AP736)</f>
        <v>0</v>
      </c>
      <c r="AQ727" s="279">
        <f t="shared" si="304"/>
        <v>0</v>
      </c>
      <c r="AR727" s="279">
        <f t="shared" si="304"/>
        <v>0</v>
      </c>
      <c r="AS727" s="279">
        <f t="shared" si="304"/>
        <v>0</v>
      </c>
      <c r="AT727" s="279">
        <f t="shared" si="304"/>
        <v>0</v>
      </c>
      <c r="AU727" s="279">
        <f t="shared" si="304"/>
        <v>0</v>
      </c>
      <c r="AV727" s="279">
        <f t="shared" si="304"/>
        <v>0</v>
      </c>
      <c r="AW727" s="279">
        <f t="shared" si="304"/>
        <v>0</v>
      </c>
      <c r="AX727" s="279">
        <f t="shared" si="304"/>
        <v>0</v>
      </c>
      <c r="AY727" s="26">
        <f t="shared" si="304"/>
        <v>0</v>
      </c>
      <c r="AZ727" s="439">
        <f t="shared" si="304"/>
        <v>0</v>
      </c>
      <c r="BA727" s="281">
        <f t="shared" si="304"/>
        <v>0</v>
      </c>
      <c r="BB727" s="282">
        <f t="shared" si="304"/>
        <v>0</v>
      </c>
      <c r="BC727" s="282">
        <f t="shared" si="304"/>
        <v>0</v>
      </c>
      <c r="BD727" s="282">
        <f t="shared" si="304"/>
        <v>0</v>
      </c>
      <c r="BE727" s="282">
        <f t="shared" si="304"/>
        <v>0</v>
      </c>
      <c r="BF727" s="282">
        <f t="shared" si="304"/>
        <v>0</v>
      </c>
      <c r="BG727" s="282">
        <f t="shared" si="304"/>
        <v>0</v>
      </c>
      <c r="BH727" s="282">
        <f t="shared" si="304"/>
        <v>0</v>
      </c>
      <c r="BI727" s="282">
        <f t="shared" si="304"/>
        <v>0</v>
      </c>
      <c r="BJ727" s="282">
        <f t="shared" si="304"/>
        <v>0</v>
      </c>
      <c r="BK727" s="282">
        <f t="shared" si="304"/>
        <v>0</v>
      </c>
      <c r="BL727" s="280">
        <f t="shared" si="304"/>
        <v>0</v>
      </c>
      <c r="BM727" s="281">
        <f t="shared" si="280"/>
        <v>0</v>
      </c>
      <c r="BS727" s="3"/>
      <c r="BT727" s="3"/>
      <c r="BU727" s="3"/>
      <c r="BV727" s="3"/>
    </row>
    <row r="728" spans="1:74" ht="13.2" customHeight="1">
      <c r="A728" s="169" t="str">
        <f t="shared" ref="A728:A736" si="305">B$725&amp;B728</f>
        <v>E11</v>
      </c>
      <c r="B728" s="159" t="str">
        <f>$B$8</f>
        <v>1</v>
      </c>
      <c r="C728" s="568"/>
      <c r="D728" s="504"/>
      <c r="E728" s="505"/>
      <c r="F728" s="506"/>
      <c r="G728" s="213"/>
      <c r="H728" s="210"/>
      <c r="I728" s="127" t="str">
        <f>$I$8</f>
        <v>N.AMERICA</v>
      </c>
      <c r="J728" s="20"/>
      <c r="K728" s="20"/>
      <c r="L728" s="20"/>
      <c r="M728" s="20"/>
      <c r="N728" s="20"/>
      <c r="O728" s="28"/>
      <c r="P728" s="20"/>
      <c r="Q728" s="20"/>
      <c r="R728" s="20"/>
      <c r="S728" s="20"/>
      <c r="T728" s="20"/>
      <c r="U728" s="28"/>
      <c r="V728" s="20"/>
      <c r="W728" s="20"/>
      <c r="X728" s="20"/>
      <c r="Y728" s="20"/>
      <c r="Z728" s="21"/>
      <c r="AA728" s="21"/>
      <c r="AB728" s="21"/>
      <c r="AC728" s="21"/>
      <c r="AD728" s="21"/>
      <c r="AE728" s="21"/>
      <c r="AF728" s="21"/>
      <c r="AG728" s="248"/>
      <c r="AH728" s="248"/>
      <c r="AI728" s="248"/>
      <c r="AJ728" s="248"/>
      <c r="AK728" s="248"/>
      <c r="AL728" s="248"/>
      <c r="AM728" s="248"/>
      <c r="AN728" s="248"/>
      <c r="AO728" s="248"/>
      <c r="AP728" s="248"/>
      <c r="AQ728" s="248"/>
      <c r="AR728" s="248"/>
      <c r="AS728" s="248"/>
      <c r="AT728" s="248"/>
      <c r="AU728" s="248"/>
      <c r="AV728" s="248"/>
      <c r="AW728" s="248"/>
      <c r="AX728" s="248"/>
      <c r="AY728" s="430"/>
      <c r="AZ728" s="431"/>
      <c r="BA728" s="250"/>
      <c r="BB728" s="251"/>
      <c r="BC728" s="251"/>
      <c r="BD728" s="251"/>
      <c r="BE728" s="251"/>
      <c r="BF728" s="251"/>
      <c r="BG728" s="251"/>
      <c r="BH728" s="251"/>
      <c r="BI728" s="251"/>
      <c r="BJ728" s="251"/>
      <c r="BK728" s="251"/>
      <c r="BL728" s="249"/>
      <c r="BM728" s="283">
        <f t="shared" si="280"/>
        <v>0</v>
      </c>
      <c r="BS728" s="3"/>
      <c r="BT728" s="3"/>
      <c r="BU728" s="3"/>
      <c r="BV728" s="3"/>
    </row>
    <row r="729" spans="1:74" ht="13.2" customHeight="1">
      <c r="A729" s="169" t="str">
        <f t="shared" si="305"/>
        <v>E12</v>
      </c>
      <c r="B729" s="159" t="str">
        <f>$B$9</f>
        <v>2</v>
      </c>
      <c r="C729" s="568"/>
      <c r="D729" s="504"/>
      <c r="E729" s="505"/>
      <c r="F729" s="506"/>
      <c r="G729" s="213"/>
      <c r="H729" s="210"/>
      <c r="I729" s="122" t="str">
        <f>$I$9</f>
        <v>CS.AMERICA</v>
      </c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3"/>
      <c r="AA729" s="93"/>
      <c r="AB729" s="93"/>
      <c r="AC729" s="93"/>
      <c r="AD729" s="93"/>
      <c r="AE729" s="93"/>
      <c r="AF729" s="93"/>
      <c r="AG729" s="253"/>
      <c r="AH729" s="253"/>
      <c r="AI729" s="253"/>
      <c r="AJ729" s="253"/>
      <c r="AK729" s="253"/>
      <c r="AL729" s="253"/>
      <c r="AM729" s="253"/>
      <c r="AN729" s="253"/>
      <c r="AO729" s="253"/>
      <c r="AP729" s="253"/>
      <c r="AQ729" s="253"/>
      <c r="AR729" s="253"/>
      <c r="AS729" s="253"/>
      <c r="AT729" s="253"/>
      <c r="AU729" s="253"/>
      <c r="AV729" s="253"/>
      <c r="AW729" s="253"/>
      <c r="AX729" s="253"/>
      <c r="AY729" s="432"/>
      <c r="AZ729" s="433"/>
      <c r="BA729" s="255"/>
      <c r="BB729" s="256"/>
      <c r="BC729" s="256"/>
      <c r="BD729" s="256"/>
      <c r="BE729" s="256"/>
      <c r="BF729" s="256"/>
      <c r="BG729" s="256"/>
      <c r="BH729" s="256"/>
      <c r="BI729" s="256"/>
      <c r="BJ729" s="256"/>
      <c r="BK729" s="256"/>
      <c r="BL729" s="254"/>
      <c r="BM729" s="284">
        <f t="shared" si="280"/>
        <v>0</v>
      </c>
      <c r="BS729" s="3"/>
      <c r="BT729" s="3"/>
      <c r="BU729" s="3"/>
      <c r="BV729" s="3"/>
    </row>
    <row r="730" spans="1:74" ht="13.2" customHeight="1">
      <c r="A730" s="169" t="str">
        <f t="shared" si="305"/>
        <v>E13</v>
      </c>
      <c r="B730" s="159" t="str">
        <f>$B$10</f>
        <v>3</v>
      </c>
      <c r="C730" s="568"/>
      <c r="D730" s="504"/>
      <c r="E730" s="505"/>
      <c r="F730" s="506"/>
      <c r="G730" s="205"/>
      <c r="H730" s="498"/>
      <c r="I730" s="122" t="str">
        <f>$I$10</f>
        <v>Europe</v>
      </c>
      <c r="J730" s="92"/>
      <c r="K730" s="92"/>
      <c r="L730" s="92"/>
      <c r="M730" s="92"/>
      <c r="N730" s="92"/>
      <c r="O730" s="94"/>
      <c r="P730" s="92"/>
      <c r="Q730" s="92"/>
      <c r="R730" s="92"/>
      <c r="S730" s="92"/>
      <c r="T730" s="92"/>
      <c r="U730" s="94"/>
      <c r="V730" s="92"/>
      <c r="W730" s="92"/>
      <c r="X730" s="92"/>
      <c r="Y730" s="92"/>
      <c r="Z730" s="93"/>
      <c r="AA730" s="93"/>
      <c r="AB730" s="93"/>
      <c r="AC730" s="93"/>
      <c r="AD730" s="93"/>
      <c r="AE730" s="93"/>
      <c r="AF730" s="93"/>
      <c r="AG730" s="253"/>
      <c r="AH730" s="253"/>
      <c r="AI730" s="253"/>
      <c r="AJ730" s="253"/>
      <c r="AK730" s="253"/>
      <c r="AL730" s="253"/>
      <c r="AM730" s="253"/>
      <c r="AN730" s="253"/>
      <c r="AO730" s="253"/>
      <c r="AP730" s="253"/>
      <c r="AQ730" s="253"/>
      <c r="AR730" s="253"/>
      <c r="AS730" s="253"/>
      <c r="AT730" s="253"/>
      <c r="AU730" s="253"/>
      <c r="AV730" s="253"/>
      <c r="AW730" s="253"/>
      <c r="AX730" s="253"/>
      <c r="AY730" s="432"/>
      <c r="AZ730" s="433"/>
      <c r="BA730" s="255"/>
      <c r="BB730" s="256"/>
      <c r="BC730" s="256"/>
      <c r="BD730" s="256"/>
      <c r="BE730" s="256"/>
      <c r="BF730" s="256"/>
      <c r="BG730" s="256"/>
      <c r="BH730" s="256"/>
      <c r="BI730" s="256"/>
      <c r="BJ730" s="256"/>
      <c r="BK730" s="256"/>
      <c r="BL730" s="254"/>
      <c r="BM730" s="284">
        <f t="shared" si="280"/>
        <v>0</v>
      </c>
      <c r="BS730" s="3"/>
      <c r="BT730" s="3"/>
      <c r="BU730" s="3"/>
      <c r="BV730" s="3"/>
    </row>
    <row r="731" spans="1:74" ht="13.2" customHeight="1">
      <c r="A731" s="169" t="str">
        <f t="shared" si="305"/>
        <v>E14</v>
      </c>
      <c r="B731" s="159" t="str">
        <f>$B$11</f>
        <v>4</v>
      </c>
      <c r="C731" s="568"/>
      <c r="D731" s="504"/>
      <c r="E731" s="505"/>
      <c r="F731" s="506"/>
      <c r="G731" s="211"/>
      <c r="H731" s="498"/>
      <c r="I731" s="122" t="str">
        <f>$I$11</f>
        <v>ASIA</v>
      </c>
      <c r="J731" s="92"/>
      <c r="K731" s="92"/>
      <c r="L731" s="92"/>
      <c r="M731" s="92"/>
      <c r="N731" s="92"/>
      <c r="O731" s="94"/>
      <c r="P731" s="92"/>
      <c r="Q731" s="92"/>
      <c r="R731" s="92"/>
      <c r="S731" s="92"/>
      <c r="T731" s="92"/>
      <c r="U731" s="94"/>
      <c r="V731" s="92"/>
      <c r="W731" s="92"/>
      <c r="X731" s="92"/>
      <c r="Y731" s="92"/>
      <c r="Z731" s="93"/>
      <c r="AA731" s="92"/>
      <c r="AB731" s="93"/>
      <c r="AC731" s="92"/>
      <c r="AD731" s="92"/>
      <c r="AE731" s="92"/>
      <c r="AF731" s="92"/>
      <c r="AG731" s="258"/>
      <c r="AH731" s="258"/>
      <c r="AI731" s="258"/>
      <c r="AJ731" s="258"/>
      <c r="AK731" s="258"/>
      <c r="AL731" s="258"/>
      <c r="AM731" s="258"/>
      <c r="AN731" s="258"/>
      <c r="AO731" s="258"/>
      <c r="AP731" s="258"/>
      <c r="AQ731" s="258"/>
      <c r="AR731" s="258"/>
      <c r="AS731" s="258"/>
      <c r="AT731" s="258"/>
      <c r="AU731" s="258"/>
      <c r="AV731" s="258"/>
      <c r="AW731" s="258"/>
      <c r="AX731" s="258"/>
      <c r="AY731" s="432"/>
      <c r="AZ731" s="433"/>
      <c r="BA731" s="255"/>
      <c r="BB731" s="256"/>
      <c r="BC731" s="256"/>
      <c r="BD731" s="256"/>
      <c r="BE731" s="256"/>
      <c r="BF731" s="256"/>
      <c r="BG731" s="256"/>
      <c r="BH731" s="256"/>
      <c r="BI731" s="256"/>
      <c r="BJ731" s="256"/>
      <c r="BK731" s="256"/>
      <c r="BL731" s="254"/>
      <c r="BM731" s="284">
        <f t="shared" si="280"/>
        <v>0</v>
      </c>
      <c r="BS731" s="3"/>
      <c r="BT731" s="3"/>
      <c r="BU731" s="3"/>
      <c r="BV731" s="3"/>
    </row>
    <row r="732" spans="1:74" ht="12.75" customHeight="1">
      <c r="A732" s="169" t="str">
        <f t="shared" si="305"/>
        <v>E1C</v>
      </c>
      <c r="B732" s="159" t="s">
        <v>204</v>
      </c>
      <c r="C732" s="568"/>
      <c r="D732" s="504"/>
      <c r="E732" s="505"/>
      <c r="F732" s="506"/>
      <c r="G732" s="211"/>
      <c r="H732" s="498"/>
      <c r="I732" s="122" t="s">
        <v>205</v>
      </c>
      <c r="J732" s="92"/>
      <c r="K732" s="92"/>
      <c r="L732" s="92"/>
      <c r="M732" s="92"/>
      <c r="N732" s="92"/>
      <c r="O732" s="94"/>
      <c r="P732" s="92"/>
      <c r="Q732" s="92"/>
      <c r="R732" s="92"/>
      <c r="S732" s="92"/>
      <c r="T732" s="92"/>
      <c r="U732" s="94"/>
      <c r="V732" s="92"/>
      <c r="W732" s="92"/>
      <c r="X732" s="92"/>
      <c r="Y732" s="92"/>
      <c r="Z732" s="93"/>
      <c r="AA732" s="92"/>
      <c r="AB732" s="93"/>
      <c r="AC732" s="92"/>
      <c r="AD732" s="92"/>
      <c r="AE732" s="92"/>
      <c r="AF732" s="92"/>
      <c r="AG732" s="258"/>
      <c r="AH732" s="258"/>
      <c r="AI732" s="258"/>
      <c r="AJ732" s="258"/>
      <c r="AK732" s="258"/>
      <c r="AL732" s="258"/>
      <c r="AM732" s="258"/>
      <c r="AN732" s="258"/>
      <c r="AO732" s="258"/>
      <c r="AP732" s="258"/>
      <c r="AQ732" s="258"/>
      <c r="AR732" s="258"/>
      <c r="AS732" s="258"/>
      <c r="AT732" s="258"/>
      <c r="AU732" s="258"/>
      <c r="AV732" s="258"/>
      <c r="AW732" s="258"/>
      <c r="AX732" s="258"/>
      <c r="AY732" s="432"/>
      <c r="AZ732" s="433"/>
      <c r="BA732" s="255"/>
      <c r="BB732" s="256"/>
      <c r="BC732" s="256"/>
      <c r="BD732" s="256"/>
      <c r="BE732" s="256"/>
      <c r="BF732" s="256"/>
      <c r="BG732" s="256"/>
      <c r="BH732" s="256"/>
      <c r="BI732" s="256"/>
      <c r="BJ732" s="256"/>
      <c r="BK732" s="256"/>
      <c r="BL732" s="254"/>
      <c r="BM732" s="255">
        <f>SUM(J732:AX732)</f>
        <v>0</v>
      </c>
      <c r="BS732" s="3"/>
      <c r="BT732" s="3"/>
      <c r="BU732" s="3"/>
      <c r="BV732" s="3"/>
    </row>
    <row r="733" spans="1:74" ht="13.2" customHeight="1">
      <c r="A733" s="169" t="str">
        <f t="shared" si="305"/>
        <v>E15</v>
      </c>
      <c r="B733" s="159" t="str">
        <f>$B$13</f>
        <v>5</v>
      </c>
      <c r="C733" s="568"/>
      <c r="D733" s="504"/>
      <c r="E733" s="505"/>
      <c r="F733" s="506"/>
      <c r="G733" s="213"/>
      <c r="H733" s="498"/>
      <c r="I733" s="122" t="str">
        <f>$I$13</f>
        <v>OCE</v>
      </c>
      <c r="J733" s="92"/>
      <c r="K733" s="92"/>
      <c r="L733" s="92"/>
      <c r="M733" s="92"/>
      <c r="N733" s="92"/>
      <c r="O733" s="94"/>
      <c r="P733" s="92"/>
      <c r="Q733" s="92"/>
      <c r="R733" s="92"/>
      <c r="S733" s="92"/>
      <c r="T733" s="92"/>
      <c r="U733" s="94"/>
      <c r="V733" s="92"/>
      <c r="W733" s="92"/>
      <c r="X733" s="92"/>
      <c r="Y733" s="92"/>
      <c r="Z733" s="93"/>
      <c r="AA733" s="92"/>
      <c r="AB733" s="93"/>
      <c r="AC733" s="92"/>
      <c r="AD733" s="92"/>
      <c r="AE733" s="92"/>
      <c r="AF733" s="92"/>
      <c r="AG733" s="258"/>
      <c r="AH733" s="258"/>
      <c r="AI733" s="258"/>
      <c r="AJ733" s="258"/>
      <c r="AK733" s="258"/>
      <c r="AL733" s="258"/>
      <c r="AM733" s="258"/>
      <c r="AN733" s="258"/>
      <c r="AO733" s="258"/>
      <c r="AP733" s="258"/>
      <c r="AQ733" s="258"/>
      <c r="AR733" s="258"/>
      <c r="AS733" s="258"/>
      <c r="AT733" s="258"/>
      <c r="AU733" s="258"/>
      <c r="AV733" s="258"/>
      <c r="AW733" s="258"/>
      <c r="AX733" s="258"/>
      <c r="AY733" s="432"/>
      <c r="AZ733" s="433"/>
      <c r="BA733" s="255"/>
      <c r="BB733" s="256"/>
      <c r="BC733" s="256"/>
      <c r="BD733" s="256"/>
      <c r="BE733" s="256"/>
      <c r="BF733" s="256"/>
      <c r="BG733" s="256"/>
      <c r="BH733" s="256"/>
      <c r="BI733" s="256"/>
      <c r="BJ733" s="256"/>
      <c r="BK733" s="256"/>
      <c r="BL733" s="254"/>
      <c r="BM733" s="284">
        <f t="shared" si="280"/>
        <v>0</v>
      </c>
      <c r="BS733" s="3"/>
      <c r="BT733" s="3"/>
      <c r="BU733" s="3"/>
      <c r="BV733" s="3"/>
    </row>
    <row r="734" spans="1:74" ht="12.75" customHeight="1">
      <c r="A734" s="169" t="str">
        <f t="shared" si="305"/>
        <v>E16</v>
      </c>
      <c r="B734" s="159" t="str">
        <f>$B$14</f>
        <v>6</v>
      </c>
      <c r="C734" s="568"/>
      <c r="D734" s="504"/>
      <c r="E734" s="505"/>
      <c r="F734" s="506"/>
      <c r="G734" s="213"/>
      <c r="H734" s="498"/>
      <c r="I734" s="122" t="str">
        <f>$I$14</f>
        <v>MIDDLE EAS</v>
      </c>
      <c r="J734" s="92"/>
      <c r="K734" s="92"/>
      <c r="L734" s="92"/>
      <c r="M734" s="92"/>
      <c r="N734" s="92"/>
      <c r="O734" s="94"/>
      <c r="P734" s="92"/>
      <c r="Q734" s="92"/>
      <c r="R734" s="92"/>
      <c r="S734" s="92"/>
      <c r="T734" s="92"/>
      <c r="U734" s="94"/>
      <c r="V734" s="92"/>
      <c r="W734" s="92"/>
      <c r="X734" s="92"/>
      <c r="Y734" s="92"/>
      <c r="Z734" s="93"/>
      <c r="AA734" s="92"/>
      <c r="AB734" s="93"/>
      <c r="AC734" s="92"/>
      <c r="AD734" s="92"/>
      <c r="AE734" s="92"/>
      <c r="AF734" s="92"/>
      <c r="AG734" s="258"/>
      <c r="AH734" s="258"/>
      <c r="AI734" s="258"/>
      <c r="AJ734" s="258"/>
      <c r="AK734" s="258"/>
      <c r="AL734" s="258"/>
      <c r="AM734" s="258"/>
      <c r="AN734" s="258"/>
      <c r="AO734" s="258"/>
      <c r="AP734" s="258"/>
      <c r="AQ734" s="258"/>
      <c r="AR734" s="258"/>
      <c r="AS734" s="258"/>
      <c r="AT734" s="258"/>
      <c r="AU734" s="258"/>
      <c r="AV734" s="258"/>
      <c r="AW734" s="258"/>
      <c r="AX734" s="258"/>
      <c r="AY734" s="432"/>
      <c r="AZ734" s="433"/>
      <c r="BA734" s="255"/>
      <c r="BB734" s="256"/>
      <c r="BC734" s="256"/>
      <c r="BD734" s="256"/>
      <c r="BE734" s="256"/>
      <c r="BF734" s="256"/>
      <c r="BG734" s="256"/>
      <c r="BH734" s="256"/>
      <c r="BI734" s="256"/>
      <c r="BJ734" s="256"/>
      <c r="BK734" s="256"/>
      <c r="BL734" s="254"/>
      <c r="BM734" s="284">
        <f t="shared" si="280"/>
        <v>0</v>
      </c>
      <c r="BS734" s="3"/>
      <c r="BT734" s="3"/>
      <c r="BU734" s="3"/>
      <c r="BV734" s="3"/>
    </row>
    <row r="735" spans="1:74" ht="12.75" customHeight="1">
      <c r="A735" s="169" t="str">
        <f t="shared" si="305"/>
        <v>E17</v>
      </c>
      <c r="B735" s="159" t="str">
        <f>$B$15</f>
        <v>7</v>
      </c>
      <c r="C735" s="568"/>
      <c r="D735" s="504"/>
      <c r="E735" s="505"/>
      <c r="F735" s="506"/>
      <c r="G735" s="213"/>
      <c r="H735" s="498"/>
      <c r="I735" s="122" t="str">
        <f>$I$15</f>
        <v xml:space="preserve">AFRICA   </v>
      </c>
      <c r="J735" s="92"/>
      <c r="K735" s="92"/>
      <c r="L735" s="92"/>
      <c r="M735" s="92"/>
      <c r="N735" s="92"/>
      <c r="O735" s="94"/>
      <c r="P735" s="92"/>
      <c r="Q735" s="92"/>
      <c r="R735" s="92"/>
      <c r="S735" s="92"/>
      <c r="T735" s="92"/>
      <c r="U735" s="94"/>
      <c r="V735" s="92"/>
      <c r="W735" s="92"/>
      <c r="X735" s="92"/>
      <c r="Y735" s="92"/>
      <c r="Z735" s="93"/>
      <c r="AA735" s="92"/>
      <c r="AB735" s="93"/>
      <c r="AC735" s="92"/>
      <c r="AD735" s="92"/>
      <c r="AE735" s="92"/>
      <c r="AF735" s="92"/>
      <c r="AG735" s="258"/>
      <c r="AH735" s="258"/>
      <c r="AI735" s="258"/>
      <c r="AJ735" s="258"/>
      <c r="AK735" s="258"/>
      <c r="AL735" s="258"/>
      <c r="AM735" s="258"/>
      <c r="AN735" s="258"/>
      <c r="AO735" s="258"/>
      <c r="AP735" s="258"/>
      <c r="AQ735" s="258"/>
      <c r="AR735" s="258"/>
      <c r="AS735" s="258"/>
      <c r="AT735" s="258"/>
      <c r="AU735" s="258"/>
      <c r="AV735" s="258"/>
      <c r="AW735" s="258"/>
      <c r="AX735" s="258"/>
      <c r="AY735" s="432"/>
      <c r="AZ735" s="433"/>
      <c r="BA735" s="255"/>
      <c r="BB735" s="256"/>
      <c r="BC735" s="256"/>
      <c r="BD735" s="256"/>
      <c r="BE735" s="256"/>
      <c r="BF735" s="256"/>
      <c r="BG735" s="256"/>
      <c r="BH735" s="256"/>
      <c r="BI735" s="256"/>
      <c r="BJ735" s="256"/>
      <c r="BK735" s="256"/>
      <c r="BL735" s="254"/>
      <c r="BM735" s="284">
        <f t="shared" si="280"/>
        <v>0</v>
      </c>
      <c r="BS735" s="3"/>
      <c r="BT735" s="3"/>
      <c r="BU735" s="3"/>
      <c r="BV735" s="3"/>
    </row>
    <row r="736" spans="1:74" ht="13.2" customHeight="1" thickBot="1">
      <c r="A736" s="169" t="str">
        <f t="shared" si="305"/>
        <v>E1Z</v>
      </c>
      <c r="B736" s="159" t="str">
        <f>$B$16</f>
        <v>Z</v>
      </c>
      <c r="C736" s="568"/>
      <c r="D736" s="504"/>
      <c r="E736" s="505"/>
      <c r="F736" s="506"/>
      <c r="G736" s="208"/>
      <c r="H736" s="499"/>
      <c r="I736" s="128" t="str">
        <f>$I$16</f>
        <v>Others</v>
      </c>
      <c r="J736" s="90"/>
      <c r="K736" s="90"/>
      <c r="L736" s="90"/>
      <c r="M736" s="90"/>
      <c r="N736" s="90"/>
      <c r="O736" s="102"/>
      <c r="P736" s="90"/>
      <c r="Q736" s="90"/>
      <c r="R736" s="90"/>
      <c r="S736" s="90"/>
      <c r="T736" s="90"/>
      <c r="U736" s="102"/>
      <c r="V736" s="90"/>
      <c r="W736" s="90"/>
      <c r="X736" s="90"/>
      <c r="Y736" s="90"/>
      <c r="Z736" s="91"/>
      <c r="AA736" s="90"/>
      <c r="AB736" s="91"/>
      <c r="AC736" s="90"/>
      <c r="AD736" s="90"/>
      <c r="AE736" s="90"/>
      <c r="AF736" s="90"/>
      <c r="AG736" s="259"/>
      <c r="AH736" s="259"/>
      <c r="AI736" s="259"/>
      <c r="AJ736" s="259"/>
      <c r="AK736" s="259"/>
      <c r="AL736" s="259"/>
      <c r="AM736" s="259"/>
      <c r="AN736" s="259"/>
      <c r="AO736" s="259"/>
      <c r="AP736" s="259"/>
      <c r="AQ736" s="259"/>
      <c r="AR736" s="259"/>
      <c r="AS736" s="259"/>
      <c r="AT736" s="259"/>
      <c r="AU736" s="259"/>
      <c r="AV736" s="259"/>
      <c r="AW736" s="259"/>
      <c r="AX736" s="259"/>
      <c r="AY736" s="434"/>
      <c r="AZ736" s="435"/>
      <c r="BA736" s="262"/>
      <c r="BB736" s="263"/>
      <c r="BC736" s="263"/>
      <c r="BD736" s="263"/>
      <c r="BE736" s="263"/>
      <c r="BF736" s="263"/>
      <c r="BG736" s="263"/>
      <c r="BH736" s="263"/>
      <c r="BI736" s="263"/>
      <c r="BJ736" s="263"/>
      <c r="BK736" s="263"/>
      <c r="BL736" s="261"/>
      <c r="BM736" s="285">
        <f t="shared" si="280"/>
        <v>0</v>
      </c>
      <c r="BS736" s="3"/>
      <c r="BT736" s="3"/>
      <c r="BU736" s="3"/>
      <c r="BV736" s="3"/>
    </row>
    <row r="737" spans="1:74" ht="12.75" customHeight="1">
      <c r="A737" s="157" t="s">
        <v>10</v>
      </c>
      <c r="B737" s="168" t="s">
        <v>226</v>
      </c>
      <c r="C737" s="568"/>
      <c r="D737" s="500" t="s">
        <v>22</v>
      </c>
      <c r="E737" s="501"/>
      <c r="F737" s="502"/>
      <c r="G737" s="486" t="s">
        <v>64</v>
      </c>
      <c r="H737" s="487"/>
      <c r="I737" s="487"/>
      <c r="J737" s="24">
        <f t="shared" ref="J737:AO737" si="306">J738+J739</f>
        <v>0</v>
      </c>
      <c r="K737" s="24">
        <f t="shared" si="306"/>
        <v>0</v>
      </c>
      <c r="L737" s="24">
        <f t="shared" si="306"/>
        <v>0</v>
      </c>
      <c r="M737" s="24">
        <f t="shared" si="306"/>
        <v>0</v>
      </c>
      <c r="N737" s="24">
        <f t="shared" si="306"/>
        <v>0</v>
      </c>
      <c r="O737" s="46">
        <f t="shared" si="306"/>
        <v>0</v>
      </c>
      <c r="P737" s="24">
        <f t="shared" si="306"/>
        <v>0</v>
      </c>
      <c r="Q737" s="24">
        <f t="shared" si="306"/>
        <v>0</v>
      </c>
      <c r="R737" s="24">
        <f t="shared" si="306"/>
        <v>0</v>
      </c>
      <c r="S737" s="25">
        <f t="shared" si="306"/>
        <v>0</v>
      </c>
      <c r="T737" s="24">
        <f t="shared" si="306"/>
        <v>0</v>
      </c>
      <c r="U737" s="44">
        <f t="shared" si="306"/>
        <v>0</v>
      </c>
      <c r="V737" s="24">
        <f t="shared" si="306"/>
        <v>0</v>
      </c>
      <c r="W737" s="24">
        <f t="shared" si="306"/>
        <v>0</v>
      </c>
      <c r="X737" s="25">
        <f t="shared" si="306"/>
        <v>0</v>
      </c>
      <c r="Y737" s="15">
        <f t="shared" si="306"/>
        <v>0</v>
      </c>
      <c r="Z737" s="25">
        <f t="shared" si="306"/>
        <v>0</v>
      </c>
      <c r="AA737" s="25">
        <f t="shared" si="306"/>
        <v>0</v>
      </c>
      <c r="AB737" s="25">
        <f t="shared" si="306"/>
        <v>0</v>
      </c>
      <c r="AC737" s="25">
        <f t="shared" si="306"/>
        <v>0</v>
      </c>
      <c r="AD737" s="25">
        <f t="shared" si="306"/>
        <v>1476</v>
      </c>
      <c r="AE737" s="25">
        <f t="shared" si="306"/>
        <v>8000</v>
      </c>
      <c r="AF737" s="25">
        <f t="shared" si="306"/>
        <v>9598</v>
      </c>
      <c r="AG737" s="289">
        <f t="shared" si="306"/>
        <v>5798</v>
      </c>
      <c r="AH737" s="289">
        <f t="shared" si="306"/>
        <v>5174</v>
      </c>
      <c r="AI737" s="289">
        <f t="shared" si="306"/>
        <v>4026</v>
      </c>
      <c r="AJ737" s="289">
        <f t="shared" si="306"/>
        <v>0</v>
      </c>
      <c r="AK737" s="289">
        <f t="shared" si="306"/>
        <v>0</v>
      </c>
      <c r="AL737" s="289">
        <f t="shared" si="306"/>
        <v>0</v>
      </c>
      <c r="AM737" s="289">
        <f t="shared" si="306"/>
        <v>0</v>
      </c>
      <c r="AN737" s="289">
        <f t="shared" si="306"/>
        <v>0</v>
      </c>
      <c r="AO737" s="289">
        <f t="shared" si="306"/>
        <v>0</v>
      </c>
      <c r="AP737" s="289">
        <f t="shared" ref="AP737:BL737" si="307">AP738+AP739</f>
        <v>0</v>
      </c>
      <c r="AQ737" s="289">
        <f t="shared" si="307"/>
        <v>0</v>
      </c>
      <c r="AR737" s="289">
        <f t="shared" si="307"/>
        <v>0</v>
      </c>
      <c r="AS737" s="289">
        <f t="shared" si="307"/>
        <v>0</v>
      </c>
      <c r="AT737" s="289">
        <f t="shared" si="307"/>
        <v>0</v>
      </c>
      <c r="AU737" s="289">
        <f t="shared" si="307"/>
        <v>0</v>
      </c>
      <c r="AV737" s="289">
        <f t="shared" si="307"/>
        <v>0</v>
      </c>
      <c r="AW737" s="289">
        <f t="shared" si="307"/>
        <v>0</v>
      </c>
      <c r="AX737" s="289">
        <f t="shared" si="307"/>
        <v>0</v>
      </c>
      <c r="AY737" s="52">
        <f t="shared" si="307"/>
        <v>439</v>
      </c>
      <c r="AZ737" s="438">
        <f t="shared" si="307"/>
        <v>4026</v>
      </c>
      <c r="BA737" s="277">
        <f t="shared" si="307"/>
        <v>456</v>
      </c>
      <c r="BB737" s="278">
        <f t="shared" si="307"/>
        <v>358</v>
      </c>
      <c r="BC737" s="278">
        <f t="shared" si="307"/>
        <v>657</v>
      </c>
      <c r="BD737" s="278">
        <f t="shared" si="307"/>
        <v>295</v>
      </c>
      <c r="BE737" s="278">
        <f t="shared" si="307"/>
        <v>362</v>
      </c>
      <c r="BF737" s="278">
        <f t="shared" si="307"/>
        <v>413</v>
      </c>
      <c r="BG737" s="278">
        <f t="shared" si="307"/>
        <v>325</v>
      </c>
      <c r="BH737" s="278">
        <f t="shared" si="307"/>
        <v>378</v>
      </c>
      <c r="BI737" s="278">
        <f t="shared" si="307"/>
        <v>343</v>
      </c>
      <c r="BJ737" s="278">
        <f t="shared" si="307"/>
        <v>439</v>
      </c>
      <c r="BK737" s="278">
        <f t="shared" si="307"/>
        <v>0</v>
      </c>
      <c r="BL737" s="276">
        <f t="shared" si="307"/>
        <v>0</v>
      </c>
      <c r="BM737" s="290">
        <f t="shared" si="280"/>
        <v>34072</v>
      </c>
      <c r="BN737" s="293"/>
    </row>
    <row r="738" spans="1:74" ht="12.75" customHeight="1">
      <c r="A738" s="169" t="str">
        <f>B$737&amp;B738</f>
        <v>E19</v>
      </c>
      <c r="B738" s="159" t="str">
        <f>$B$6</f>
        <v>9</v>
      </c>
      <c r="C738" s="568"/>
      <c r="D738" s="492"/>
      <c r="E738" s="493"/>
      <c r="F738" s="494"/>
      <c r="G738" s="210"/>
      <c r="H738" s="488" t="s">
        <v>70</v>
      </c>
      <c r="I738" s="489"/>
      <c r="J738" s="12"/>
      <c r="K738" s="12"/>
      <c r="L738" s="12"/>
      <c r="M738" s="12"/>
      <c r="N738" s="12"/>
      <c r="O738" s="13"/>
      <c r="P738" s="12"/>
      <c r="Q738" s="12"/>
      <c r="R738" s="12"/>
      <c r="S738" s="12"/>
      <c r="T738" s="12"/>
      <c r="U738" s="13"/>
      <c r="V738" s="12"/>
      <c r="W738" s="12"/>
      <c r="X738" s="12"/>
      <c r="Y738" s="12"/>
      <c r="Z738" s="14"/>
      <c r="AA738" s="14"/>
      <c r="AB738" s="14"/>
      <c r="AC738" s="14"/>
      <c r="AD738" s="14">
        <v>1476</v>
      </c>
      <c r="AE738" s="14">
        <v>7989</v>
      </c>
      <c r="AF738" s="14">
        <v>8788</v>
      </c>
      <c r="AG738" s="244">
        <v>5076</v>
      </c>
      <c r="AH738" s="244">
        <v>4081</v>
      </c>
      <c r="AI738" s="244">
        <v>3124</v>
      </c>
      <c r="AJ738" s="244"/>
      <c r="AK738" s="244"/>
      <c r="AL738" s="244"/>
      <c r="AM738" s="244"/>
      <c r="AN738" s="244"/>
      <c r="AO738" s="244"/>
      <c r="AP738" s="244"/>
      <c r="AQ738" s="244"/>
      <c r="AR738" s="244"/>
      <c r="AS738" s="244"/>
      <c r="AT738" s="244"/>
      <c r="AU738" s="244"/>
      <c r="AV738" s="244"/>
      <c r="AW738" s="244"/>
      <c r="AX738" s="245"/>
      <c r="AY738" s="436">
        <v>356</v>
      </c>
      <c r="AZ738" s="437">
        <v>3124</v>
      </c>
      <c r="BA738" s="267">
        <v>390</v>
      </c>
      <c r="BB738" s="268">
        <v>319</v>
      </c>
      <c r="BC738" s="268">
        <v>563</v>
      </c>
      <c r="BD738" s="268">
        <v>195</v>
      </c>
      <c r="BE738" s="268">
        <v>242</v>
      </c>
      <c r="BF738" s="268">
        <v>285</v>
      </c>
      <c r="BG738" s="268">
        <v>222</v>
      </c>
      <c r="BH738" s="268">
        <v>287</v>
      </c>
      <c r="BI738" s="268">
        <v>265</v>
      </c>
      <c r="BJ738" s="268">
        <v>356</v>
      </c>
      <c r="BK738" s="268"/>
      <c r="BL738" s="266"/>
      <c r="BM738" s="281">
        <f t="shared" si="280"/>
        <v>30534</v>
      </c>
      <c r="BN738" s="293"/>
    </row>
    <row r="739" spans="1:74" ht="12.75" customHeight="1">
      <c r="A739" s="169"/>
      <c r="C739" s="568"/>
      <c r="D739" s="492"/>
      <c r="E739" s="493"/>
      <c r="F739" s="494"/>
      <c r="G739" s="211"/>
      <c r="H739" s="490" t="s">
        <v>62</v>
      </c>
      <c r="I739" s="491"/>
      <c r="J739" s="17">
        <f t="shared" ref="J739:AO739" si="308">SUM(J740:J748)</f>
        <v>0</v>
      </c>
      <c r="K739" s="17">
        <f t="shared" si="308"/>
        <v>0</v>
      </c>
      <c r="L739" s="17">
        <f t="shared" si="308"/>
        <v>0</v>
      </c>
      <c r="M739" s="17">
        <f t="shared" si="308"/>
        <v>0</v>
      </c>
      <c r="N739" s="17">
        <f t="shared" si="308"/>
        <v>0</v>
      </c>
      <c r="O739" s="17">
        <f t="shared" si="308"/>
        <v>0</v>
      </c>
      <c r="P739" s="17">
        <f t="shared" si="308"/>
        <v>0</v>
      </c>
      <c r="Q739" s="17">
        <f t="shared" si="308"/>
        <v>0</v>
      </c>
      <c r="R739" s="17">
        <f t="shared" si="308"/>
        <v>0</v>
      </c>
      <c r="S739" s="17">
        <f t="shared" si="308"/>
        <v>0</v>
      </c>
      <c r="T739" s="17">
        <f t="shared" si="308"/>
        <v>0</v>
      </c>
      <c r="U739" s="17">
        <f t="shared" si="308"/>
        <v>0</v>
      </c>
      <c r="V739" s="17">
        <f t="shared" si="308"/>
        <v>0</v>
      </c>
      <c r="W739" s="17">
        <f t="shared" si="308"/>
        <v>0</v>
      </c>
      <c r="X739" s="17">
        <f t="shared" si="308"/>
        <v>0</v>
      </c>
      <c r="Y739" s="17">
        <f t="shared" si="308"/>
        <v>0</v>
      </c>
      <c r="Z739" s="17">
        <f t="shared" si="308"/>
        <v>0</v>
      </c>
      <c r="AA739" s="17">
        <f t="shared" si="308"/>
        <v>0</v>
      </c>
      <c r="AB739" s="17">
        <f t="shared" si="308"/>
        <v>0</v>
      </c>
      <c r="AC739" s="17">
        <f t="shared" si="308"/>
        <v>0</v>
      </c>
      <c r="AD739" s="17">
        <f t="shared" si="308"/>
        <v>0</v>
      </c>
      <c r="AE739" s="17">
        <f t="shared" si="308"/>
        <v>11</v>
      </c>
      <c r="AF739" s="17">
        <f t="shared" si="308"/>
        <v>810</v>
      </c>
      <c r="AG739" s="282">
        <f t="shared" si="308"/>
        <v>722</v>
      </c>
      <c r="AH739" s="282">
        <f t="shared" si="308"/>
        <v>1093</v>
      </c>
      <c r="AI739" s="282">
        <f t="shared" si="308"/>
        <v>902</v>
      </c>
      <c r="AJ739" s="282">
        <f t="shared" si="308"/>
        <v>0</v>
      </c>
      <c r="AK739" s="282">
        <f t="shared" si="308"/>
        <v>0</v>
      </c>
      <c r="AL739" s="282">
        <f t="shared" si="308"/>
        <v>0</v>
      </c>
      <c r="AM739" s="282">
        <f t="shared" si="308"/>
        <v>0</v>
      </c>
      <c r="AN739" s="282">
        <f t="shared" si="308"/>
        <v>0</v>
      </c>
      <c r="AO739" s="282">
        <f t="shared" si="308"/>
        <v>0</v>
      </c>
      <c r="AP739" s="282">
        <f t="shared" ref="AP739:BL739" si="309">SUM(AP740:AP748)</f>
        <v>0</v>
      </c>
      <c r="AQ739" s="282">
        <f t="shared" si="309"/>
        <v>0</v>
      </c>
      <c r="AR739" s="282">
        <f t="shared" si="309"/>
        <v>0</v>
      </c>
      <c r="AS739" s="282">
        <f t="shared" si="309"/>
        <v>0</v>
      </c>
      <c r="AT739" s="282">
        <f t="shared" si="309"/>
        <v>0</v>
      </c>
      <c r="AU739" s="282">
        <f t="shared" si="309"/>
        <v>0</v>
      </c>
      <c r="AV739" s="282">
        <f t="shared" si="309"/>
        <v>0</v>
      </c>
      <c r="AW739" s="282">
        <f t="shared" si="309"/>
        <v>0</v>
      </c>
      <c r="AX739" s="282">
        <f t="shared" si="309"/>
        <v>0</v>
      </c>
      <c r="AY739" s="17">
        <f t="shared" si="309"/>
        <v>83</v>
      </c>
      <c r="AZ739" s="439">
        <f t="shared" si="309"/>
        <v>902</v>
      </c>
      <c r="BA739" s="281">
        <f t="shared" si="309"/>
        <v>66</v>
      </c>
      <c r="BB739" s="282">
        <f t="shared" si="309"/>
        <v>39</v>
      </c>
      <c r="BC739" s="282">
        <f t="shared" si="309"/>
        <v>94</v>
      </c>
      <c r="BD739" s="282">
        <f t="shared" si="309"/>
        <v>100</v>
      </c>
      <c r="BE739" s="282">
        <f t="shared" si="309"/>
        <v>120</v>
      </c>
      <c r="BF739" s="282">
        <f t="shared" si="309"/>
        <v>128</v>
      </c>
      <c r="BG739" s="282">
        <f t="shared" si="309"/>
        <v>103</v>
      </c>
      <c r="BH739" s="282">
        <f t="shared" si="309"/>
        <v>91</v>
      </c>
      <c r="BI739" s="282">
        <f t="shared" si="309"/>
        <v>78</v>
      </c>
      <c r="BJ739" s="282">
        <f t="shared" si="309"/>
        <v>83</v>
      </c>
      <c r="BK739" s="282">
        <f t="shared" si="309"/>
        <v>0</v>
      </c>
      <c r="BL739" s="280">
        <f t="shared" si="309"/>
        <v>0</v>
      </c>
      <c r="BM739" s="281">
        <f t="shared" si="280"/>
        <v>3538</v>
      </c>
      <c r="BN739" s="293"/>
    </row>
    <row r="740" spans="1:74" ht="12.75" customHeight="1">
      <c r="A740" s="169" t="str">
        <f t="shared" ref="A740:A748" si="310">B$737&amp;B740</f>
        <v>E11</v>
      </c>
      <c r="B740" s="159" t="str">
        <f>$B$8</f>
        <v>1</v>
      </c>
      <c r="C740" s="568"/>
      <c r="D740" s="492"/>
      <c r="E740" s="493"/>
      <c r="F740" s="494"/>
      <c r="G740" s="213"/>
      <c r="H740" s="210"/>
      <c r="I740" s="127" t="str">
        <f>$I$8</f>
        <v>N.AMERICA</v>
      </c>
      <c r="J740" s="20"/>
      <c r="K740" s="20"/>
      <c r="L740" s="20"/>
      <c r="M740" s="20"/>
      <c r="N740" s="20"/>
      <c r="O740" s="28"/>
      <c r="P740" s="20"/>
      <c r="Q740" s="20"/>
      <c r="R740" s="20"/>
      <c r="S740" s="20"/>
      <c r="T740" s="20"/>
      <c r="U740" s="28"/>
      <c r="V740" s="20"/>
      <c r="W740" s="20"/>
      <c r="X740" s="20"/>
      <c r="Y740" s="20"/>
      <c r="Z740" s="21"/>
      <c r="AA740" s="21"/>
      <c r="AB740" s="21"/>
      <c r="AC740" s="21"/>
      <c r="AD740" s="21"/>
      <c r="AE740" s="21"/>
      <c r="AF740" s="21"/>
      <c r="AG740" s="248"/>
      <c r="AH740" s="248"/>
      <c r="AI740" s="248"/>
      <c r="AJ740" s="248"/>
      <c r="AK740" s="248"/>
      <c r="AL740" s="248"/>
      <c r="AM740" s="248"/>
      <c r="AN740" s="248"/>
      <c r="AO740" s="248"/>
      <c r="AP740" s="248"/>
      <c r="AQ740" s="248"/>
      <c r="AR740" s="248"/>
      <c r="AS740" s="248"/>
      <c r="AT740" s="248"/>
      <c r="AU740" s="248"/>
      <c r="AV740" s="248"/>
      <c r="AW740" s="248"/>
      <c r="AX740" s="248"/>
      <c r="AY740" s="430"/>
      <c r="AZ740" s="431"/>
      <c r="BA740" s="250"/>
      <c r="BB740" s="251"/>
      <c r="BC740" s="251"/>
      <c r="BD740" s="251"/>
      <c r="BE740" s="251"/>
      <c r="BF740" s="251"/>
      <c r="BG740" s="251"/>
      <c r="BH740" s="251"/>
      <c r="BI740" s="251"/>
      <c r="BJ740" s="251"/>
      <c r="BK740" s="251"/>
      <c r="BL740" s="249"/>
      <c r="BM740" s="290">
        <f t="shared" si="280"/>
        <v>0</v>
      </c>
      <c r="BN740" s="293"/>
    </row>
    <row r="741" spans="1:74" ht="12.75" customHeight="1">
      <c r="A741" s="169" t="str">
        <f t="shared" si="310"/>
        <v>E12</v>
      </c>
      <c r="B741" s="159" t="str">
        <f>$B$9</f>
        <v>2</v>
      </c>
      <c r="C741" s="568"/>
      <c r="D741" s="492"/>
      <c r="E741" s="493"/>
      <c r="F741" s="494"/>
      <c r="G741" s="213"/>
      <c r="H741" s="210"/>
      <c r="I741" s="122" t="str">
        <f>$I$9</f>
        <v>CS.AMERICA</v>
      </c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3"/>
      <c r="AA741" s="93"/>
      <c r="AB741" s="93"/>
      <c r="AC741" s="93"/>
      <c r="AD741" s="93"/>
      <c r="AE741" s="93"/>
      <c r="AF741" s="93"/>
      <c r="AG741" s="253"/>
      <c r="AH741" s="253"/>
      <c r="AI741" s="253"/>
      <c r="AJ741" s="253"/>
      <c r="AK741" s="253"/>
      <c r="AL741" s="253"/>
      <c r="AM741" s="253"/>
      <c r="AN741" s="253"/>
      <c r="AO741" s="253"/>
      <c r="AP741" s="253"/>
      <c r="AQ741" s="253"/>
      <c r="AR741" s="253"/>
      <c r="AS741" s="253"/>
      <c r="AT741" s="253"/>
      <c r="AU741" s="253"/>
      <c r="AV741" s="253"/>
      <c r="AW741" s="253"/>
      <c r="AX741" s="253"/>
      <c r="AY741" s="432"/>
      <c r="AZ741" s="433"/>
      <c r="BA741" s="255"/>
      <c r="BB741" s="256"/>
      <c r="BC741" s="256"/>
      <c r="BD741" s="256"/>
      <c r="BE741" s="256"/>
      <c r="BF741" s="256"/>
      <c r="BG741" s="256"/>
      <c r="BH741" s="256"/>
      <c r="BI741" s="256"/>
      <c r="BJ741" s="256"/>
      <c r="BK741" s="256"/>
      <c r="BL741" s="254"/>
      <c r="BM741" s="284">
        <f t="shared" si="280"/>
        <v>0</v>
      </c>
      <c r="BN741" s="293"/>
    </row>
    <row r="742" spans="1:74" ht="12.75" customHeight="1">
      <c r="A742" s="169" t="str">
        <f t="shared" si="310"/>
        <v>E13</v>
      </c>
      <c r="B742" s="159" t="str">
        <f>$B$10</f>
        <v>3</v>
      </c>
      <c r="C742" s="568"/>
      <c r="D742" s="492"/>
      <c r="E742" s="493"/>
      <c r="F742" s="494"/>
      <c r="G742" s="205"/>
      <c r="H742" s="498"/>
      <c r="I742" s="122" t="str">
        <f>$I$10</f>
        <v>Europe</v>
      </c>
      <c r="J742" s="92"/>
      <c r="K742" s="92"/>
      <c r="L742" s="92"/>
      <c r="M742" s="92"/>
      <c r="N742" s="92"/>
      <c r="O742" s="94"/>
      <c r="P742" s="92"/>
      <c r="Q742" s="92"/>
      <c r="R742" s="92"/>
      <c r="S742" s="92"/>
      <c r="T742" s="92"/>
      <c r="U742" s="94"/>
      <c r="V742" s="92"/>
      <c r="W742" s="92"/>
      <c r="X742" s="92"/>
      <c r="Y742" s="92"/>
      <c r="Z742" s="93"/>
      <c r="AA742" s="93"/>
      <c r="AB742" s="93"/>
      <c r="AC742" s="93"/>
      <c r="AD742" s="93"/>
      <c r="AE742" s="93"/>
      <c r="AF742" s="93"/>
      <c r="AG742" s="253"/>
      <c r="AH742" s="253"/>
      <c r="AI742" s="253"/>
      <c r="AJ742" s="253"/>
      <c r="AK742" s="253"/>
      <c r="AL742" s="253"/>
      <c r="AM742" s="253"/>
      <c r="AN742" s="253"/>
      <c r="AO742" s="253"/>
      <c r="AP742" s="253"/>
      <c r="AQ742" s="253"/>
      <c r="AR742" s="253"/>
      <c r="AS742" s="253"/>
      <c r="AT742" s="253"/>
      <c r="AU742" s="253"/>
      <c r="AV742" s="253"/>
      <c r="AW742" s="253"/>
      <c r="AX742" s="253"/>
      <c r="AY742" s="432"/>
      <c r="AZ742" s="433"/>
      <c r="BA742" s="255"/>
      <c r="BB742" s="256"/>
      <c r="BC742" s="256"/>
      <c r="BD742" s="256"/>
      <c r="BE742" s="256"/>
      <c r="BF742" s="256"/>
      <c r="BG742" s="256"/>
      <c r="BH742" s="256"/>
      <c r="BI742" s="256"/>
      <c r="BJ742" s="256"/>
      <c r="BK742" s="256"/>
      <c r="BL742" s="254"/>
      <c r="BM742" s="284">
        <f t="shared" si="280"/>
        <v>0</v>
      </c>
      <c r="BN742" s="293"/>
    </row>
    <row r="743" spans="1:74" ht="12.75" customHeight="1">
      <c r="A743" s="169" t="str">
        <f t="shared" si="310"/>
        <v>E14</v>
      </c>
      <c r="B743" s="159" t="str">
        <f>$B$11</f>
        <v>4</v>
      </c>
      <c r="C743" s="568"/>
      <c r="D743" s="492"/>
      <c r="E743" s="493"/>
      <c r="F743" s="494"/>
      <c r="G743" s="211"/>
      <c r="H743" s="498"/>
      <c r="I743" s="122" t="str">
        <f>$I$11</f>
        <v>ASIA</v>
      </c>
      <c r="J743" s="92"/>
      <c r="K743" s="92"/>
      <c r="L743" s="92"/>
      <c r="M743" s="92"/>
      <c r="N743" s="92"/>
      <c r="O743" s="94"/>
      <c r="P743" s="92"/>
      <c r="Q743" s="92"/>
      <c r="R743" s="92"/>
      <c r="S743" s="92"/>
      <c r="T743" s="92"/>
      <c r="U743" s="94"/>
      <c r="V743" s="92"/>
      <c r="W743" s="92"/>
      <c r="X743" s="92"/>
      <c r="Y743" s="92"/>
      <c r="Z743" s="93"/>
      <c r="AA743" s="92"/>
      <c r="AB743" s="93"/>
      <c r="AC743" s="92"/>
      <c r="AD743" s="92"/>
      <c r="AE743" s="92"/>
      <c r="AF743" s="92"/>
      <c r="AG743" s="258"/>
      <c r="AH743" s="258"/>
      <c r="AI743" s="258"/>
      <c r="AJ743" s="258"/>
      <c r="AK743" s="258"/>
      <c r="AL743" s="258"/>
      <c r="AM743" s="258"/>
      <c r="AN743" s="258"/>
      <c r="AO743" s="258"/>
      <c r="AP743" s="258"/>
      <c r="AQ743" s="258"/>
      <c r="AR743" s="258"/>
      <c r="AS743" s="258"/>
      <c r="AT743" s="258"/>
      <c r="AU743" s="258"/>
      <c r="AV743" s="258"/>
      <c r="AW743" s="258"/>
      <c r="AX743" s="258"/>
      <c r="AY743" s="432"/>
      <c r="AZ743" s="433"/>
      <c r="BA743" s="255"/>
      <c r="BB743" s="256"/>
      <c r="BC743" s="256"/>
      <c r="BD743" s="256"/>
      <c r="BE743" s="256"/>
      <c r="BF743" s="256"/>
      <c r="BG743" s="256"/>
      <c r="BH743" s="256"/>
      <c r="BI743" s="256"/>
      <c r="BJ743" s="256"/>
      <c r="BK743" s="256"/>
      <c r="BL743" s="254"/>
      <c r="BM743" s="284">
        <f t="shared" si="280"/>
        <v>0</v>
      </c>
      <c r="BS743" s="3"/>
      <c r="BT743" s="3"/>
      <c r="BU743" s="3"/>
      <c r="BV743" s="3"/>
    </row>
    <row r="744" spans="1:74" ht="12.75" customHeight="1">
      <c r="A744" s="169" t="str">
        <f t="shared" si="310"/>
        <v>E1C</v>
      </c>
      <c r="B744" s="159" t="s">
        <v>204</v>
      </c>
      <c r="C744" s="568"/>
      <c r="D744" s="492"/>
      <c r="E744" s="493"/>
      <c r="F744" s="494"/>
      <c r="G744" s="211"/>
      <c r="H744" s="498"/>
      <c r="I744" s="122" t="s">
        <v>205</v>
      </c>
      <c r="J744" s="92"/>
      <c r="K744" s="92"/>
      <c r="L744" s="92"/>
      <c r="M744" s="92"/>
      <c r="N744" s="92"/>
      <c r="O744" s="94"/>
      <c r="P744" s="92"/>
      <c r="Q744" s="92"/>
      <c r="R744" s="92"/>
      <c r="S744" s="92"/>
      <c r="T744" s="92"/>
      <c r="U744" s="94"/>
      <c r="V744" s="92"/>
      <c r="W744" s="92"/>
      <c r="X744" s="92"/>
      <c r="Y744" s="92"/>
      <c r="Z744" s="93"/>
      <c r="AA744" s="92"/>
      <c r="AB744" s="93"/>
      <c r="AC744" s="92"/>
      <c r="AD744" s="92"/>
      <c r="AE744" s="92">
        <v>11</v>
      </c>
      <c r="AF744" s="92">
        <v>810</v>
      </c>
      <c r="AG744" s="258">
        <v>722</v>
      </c>
      <c r="AH744" s="258">
        <v>1093</v>
      </c>
      <c r="AI744" s="258">
        <v>902</v>
      </c>
      <c r="AJ744" s="258"/>
      <c r="AK744" s="258"/>
      <c r="AL744" s="258"/>
      <c r="AM744" s="258"/>
      <c r="AN744" s="258"/>
      <c r="AO744" s="258"/>
      <c r="AP744" s="258"/>
      <c r="AQ744" s="258"/>
      <c r="AR744" s="258"/>
      <c r="AS744" s="258"/>
      <c r="AT744" s="258"/>
      <c r="AU744" s="258"/>
      <c r="AV744" s="258"/>
      <c r="AW744" s="258"/>
      <c r="AX744" s="258"/>
      <c r="AY744" s="432">
        <v>83</v>
      </c>
      <c r="AZ744" s="433">
        <v>902</v>
      </c>
      <c r="BA744" s="255">
        <v>66</v>
      </c>
      <c r="BB744" s="256">
        <v>39</v>
      </c>
      <c r="BC744" s="256">
        <v>94</v>
      </c>
      <c r="BD744" s="256">
        <v>100</v>
      </c>
      <c r="BE744" s="256">
        <v>120</v>
      </c>
      <c r="BF744" s="256">
        <v>128</v>
      </c>
      <c r="BG744" s="256">
        <v>103</v>
      </c>
      <c r="BH744" s="256">
        <v>91</v>
      </c>
      <c r="BI744" s="256">
        <v>78</v>
      </c>
      <c r="BJ744" s="256">
        <v>83</v>
      </c>
      <c r="BK744" s="256"/>
      <c r="BL744" s="254"/>
      <c r="BM744" s="255">
        <f>SUM(J744:AX744)</f>
        <v>3538</v>
      </c>
      <c r="BS744" s="3"/>
      <c r="BT744" s="3"/>
      <c r="BU744" s="3"/>
      <c r="BV744" s="3"/>
    </row>
    <row r="745" spans="1:74" ht="13.2" customHeight="1">
      <c r="A745" s="169" t="str">
        <f t="shared" si="310"/>
        <v>E15</v>
      </c>
      <c r="B745" s="159" t="str">
        <f>$B$13</f>
        <v>5</v>
      </c>
      <c r="C745" s="568"/>
      <c r="D745" s="492"/>
      <c r="E745" s="493"/>
      <c r="F745" s="494"/>
      <c r="G745" s="213"/>
      <c r="H745" s="498"/>
      <c r="I745" s="122" t="str">
        <f>$I$13</f>
        <v>OCE</v>
      </c>
      <c r="J745" s="92"/>
      <c r="K745" s="92"/>
      <c r="L745" s="92"/>
      <c r="M745" s="92"/>
      <c r="N745" s="92"/>
      <c r="O745" s="94"/>
      <c r="P745" s="92"/>
      <c r="Q745" s="92"/>
      <c r="R745" s="92"/>
      <c r="S745" s="92"/>
      <c r="T745" s="92"/>
      <c r="U745" s="94"/>
      <c r="V745" s="92"/>
      <c r="W745" s="92"/>
      <c r="X745" s="92"/>
      <c r="Y745" s="92"/>
      <c r="Z745" s="93"/>
      <c r="AA745" s="92"/>
      <c r="AB745" s="93"/>
      <c r="AC745" s="92"/>
      <c r="AD745" s="92"/>
      <c r="AE745" s="92"/>
      <c r="AF745" s="92"/>
      <c r="AG745" s="258"/>
      <c r="AH745" s="258"/>
      <c r="AI745" s="258"/>
      <c r="AJ745" s="258"/>
      <c r="AK745" s="258"/>
      <c r="AL745" s="258"/>
      <c r="AM745" s="258"/>
      <c r="AN745" s="258"/>
      <c r="AO745" s="258"/>
      <c r="AP745" s="258"/>
      <c r="AQ745" s="258"/>
      <c r="AR745" s="258"/>
      <c r="AS745" s="258"/>
      <c r="AT745" s="258"/>
      <c r="AU745" s="258"/>
      <c r="AV745" s="258"/>
      <c r="AW745" s="258"/>
      <c r="AX745" s="258"/>
      <c r="AY745" s="432"/>
      <c r="AZ745" s="433"/>
      <c r="BA745" s="255"/>
      <c r="BB745" s="256"/>
      <c r="BC745" s="256"/>
      <c r="BD745" s="256"/>
      <c r="BE745" s="256"/>
      <c r="BF745" s="256"/>
      <c r="BG745" s="256"/>
      <c r="BH745" s="256"/>
      <c r="BI745" s="256"/>
      <c r="BJ745" s="256"/>
      <c r="BK745" s="256"/>
      <c r="BL745" s="254"/>
      <c r="BM745" s="284">
        <f t="shared" si="280"/>
        <v>0</v>
      </c>
      <c r="BS745" s="3"/>
      <c r="BT745" s="3"/>
      <c r="BU745" s="3"/>
      <c r="BV745" s="3"/>
    </row>
    <row r="746" spans="1:74" ht="13.2" customHeight="1">
      <c r="A746" s="169" t="str">
        <f t="shared" si="310"/>
        <v>E16</v>
      </c>
      <c r="B746" s="159" t="str">
        <f>$B$14</f>
        <v>6</v>
      </c>
      <c r="C746" s="568"/>
      <c r="D746" s="492"/>
      <c r="E746" s="493"/>
      <c r="F746" s="494"/>
      <c r="G746" s="213"/>
      <c r="H746" s="498"/>
      <c r="I746" s="122" t="str">
        <f>$I$14</f>
        <v>MIDDLE EAS</v>
      </c>
      <c r="J746" s="92"/>
      <c r="K746" s="92"/>
      <c r="L746" s="92"/>
      <c r="M746" s="92"/>
      <c r="N746" s="92"/>
      <c r="O746" s="94"/>
      <c r="P746" s="92"/>
      <c r="Q746" s="92"/>
      <c r="R746" s="92"/>
      <c r="S746" s="92"/>
      <c r="T746" s="92"/>
      <c r="U746" s="94"/>
      <c r="V746" s="92"/>
      <c r="W746" s="92"/>
      <c r="X746" s="92"/>
      <c r="Y746" s="92"/>
      <c r="Z746" s="93"/>
      <c r="AA746" s="92"/>
      <c r="AB746" s="93"/>
      <c r="AC746" s="92"/>
      <c r="AD746" s="92"/>
      <c r="AE746" s="92"/>
      <c r="AF746" s="92"/>
      <c r="AG746" s="258"/>
      <c r="AH746" s="258"/>
      <c r="AI746" s="258"/>
      <c r="AJ746" s="258"/>
      <c r="AK746" s="258"/>
      <c r="AL746" s="258"/>
      <c r="AM746" s="258"/>
      <c r="AN746" s="258"/>
      <c r="AO746" s="258"/>
      <c r="AP746" s="258"/>
      <c r="AQ746" s="258"/>
      <c r="AR746" s="258"/>
      <c r="AS746" s="258"/>
      <c r="AT746" s="258"/>
      <c r="AU746" s="258"/>
      <c r="AV746" s="258"/>
      <c r="AW746" s="258"/>
      <c r="AX746" s="258"/>
      <c r="AY746" s="432"/>
      <c r="AZ746" s="433"/>
      <c r="BA746" s="255"/>
      <c r="BB746" s="256"/>
      <c r="BC746" s="256"/>
      <c r="BD746" s="256"/>
      <c r="BE746" s="256"/>
      <c r="BF746" s="256"/>
      <c r="BG746" s="256"/>
      <c r="BH746" s="256"/>
      <c r="BI746" s="256"/>
      <c r="BJ746" s="256"/>
      <c r="BK746" s="256"/>
      <c r="BL746" s="254"/>
      <c r="BM746" s="284">
        <f t="shared" si="280"/>
        <v>0</v>
      </c>
      <c r="BS746" s="3"/>
      <c r="BT746" s="3"/>
      <c r="BU746" s="3"/>
      <c r="BV746" s="3"/>
    </row>
    <row r="747" spans="1:74" ht="13.2" customHeight="1">
      <c r="A747" s="169" t="str">
        <f t="shared" si="310"/>
        <v>E17</v>
      </c>
      <c r="B747" s="159" t="str">
        <f>$B$15</f>
        <v>7</v>
      </c>
      <c r="C747" s="568"/>
      <c r="D747" s="492"/>
      <c r="E747" s="493"/>
      <c r="F747" s="494"/>
      <c r="G747" s="213"/>
      <c r="H747" s="498"/>
      <c r="I747" s="122" t="str">
        <f>$I$15</f>
        <v xml:space="preserve">AFRICA   </v>
      </c>
      <c r="J747" s="92"/>
      <c r="K747" s="92"/>
      <c r="L747" s="92"/>
      <c r="M747" s="92"/>
      <c r="N747" s="92"/>
      <c r="O747" s="94"/>
      <c r="P747" s="92"/>
      <c r="Q747" s="92"/>
      <c r="R747" s="92"/>
      <c r="S747" s="92"/>
      <c r="T747" s="92"/>
      <c r="U747" s="94"/>
      <c r="V747" s="92"/>
      <c r="W747" s="92"/>
      <c r="X747" s="92"/>
      <c r="Y747" s="92"/>
      <c r="Z747" s="93"/>
      <c r="AA747" s="92"/>
      <c r="AB747" s="93"/>
      <c r="AC747" s="92"/>
      <c r="AD747" s="92"/>
      <c r="AE747" s="92"/>
      <c r="AF747" s="92"/>
      <c r="AG747" s="258"/>
      <c r="AH747" s="258"/>
      <c r="AI747" s="258"/>
      <c r="AJ747" s="258"/>
      <c r="AK747" s="258"/>
      <c r="AL747" s="258"/>
      <c r="AM747" s="258"/>
      <c r="AN747" s="258"/>
      <c r="AO747" s="258"/>
      <c r="AP747" s="258"/>
      <c r="AQ747" s="258"/>
      <c r="AR747" s="258"/>
      <c r="AS747" s="258"/>
      <c r="AT747" s="258"/>
      <c r="AU747" s="258"/>
      <c r="AV747" s="258"/>
      <c r="AW747" s="258"/>
      <c r="AX747" s="258"/>
      <c r="AY747" s="432"/>
      <c r="AZ747" s="433"/>
      <c r="BA747" s="255"/>
      <c r="BB747" s="256"/>
      <c r="BC747" s="256"/>
      <c r="BD747" s="256"/>
      <c r="BE747" s="256"/>
      <c r="BF747" s="256"/>
      <c r="BG747" s="256"/>
      <c r="BH747" s="256"/>
      <c r="BI747" s="256"/>
      <c r="BJ747" s="256"/>
      <c r="BK747" s="256"/>
      <c r="BL747" s="254"/>
      <c r="BM747" s="284">
        <f t="shared" si="280"/>
        <v>0</v>
      </c>
      <c r="BS747" s="3"/>
      <c r="BT747" s="3"/>
      <c r="BU747" s="3"/>
      <c r="BV747" s="3"/>
    </row>
    <row r="748" spans="1:74" ht="12.75" customHeight="1" thickBot="1">
      <c r="A748" s="169" t="str">
        <f t="shared" si="310"/>
        <v>E1Z</v>
      </c>
      <c r="B748" s="159" t="str">
        <f>$B$16</f>
        <v>Z</v>
      </c>
      <c r="C748" s="568"/>
      <c r="D748" s="495"/>
      <c r="E748" s="496"/>
      <c r="F748" s="497"/>
      <c r="G748" s="208"/>
      <c r="H748" s="499"/>
      <c r="I748" s="128" t="str">
        <f>$I$16</f>
        <v>Others</v>
      </c>
      <c r="J748" s="90"/>
      <c r="K748" s="90"/>
      <c r="L748" s="90"/>
      <c r="M748" s="90"/>
      <c r="N748" s="90"/>
      <c r="O748" s="102"/>
      <c r="P748" s="90"/>
      <c r="Q748" s="90"/>
      <c r="R748" s="90"/>
      <c r="S748" s="90"/>
      <c r="T748" s="90"/>
      <c r="U748" s="102"/>
      <c r="V748" s="90"/>
      <c r="W748" s="90"/>
      <c r="X748" s="90"/>
      <c r="Y748" s="90"/>
      <c r="Z748" s="91"/>
      <c r="AA748" s="90"/>
      <c r="AB748" s="91"/>
      <c r="AC748" s="90"/>
      <c r="AD748" s="90"/>
      <c r="AE748" s="90"/>
      <c r="AF748" s="90"/>
      <c r="AG748" s="259"/>
      <c r="AH748" s="259"/>
      <c r="AI748" s="259"/>
      <c r="AJ748" s="259"/>
      <c r="AK748" s="259"/>
      <c r="AL748" s="259"/>
      <c r="AM748" s="259"/>
      <c r="AN748" s="259"/>
      <c r="AO748" s="259"/>
      <c r="AP748" s="259"/>
      <c r="AQ748" s="259"/>
      <c r="AR748" s="259"/>
      <c r="AS748" s="259"/>
      <c r="AT748" s="259"/>
      <c r="AU748" s="259"/>
      <c r="AV748" s="259"/>
      <c r="AW748" s="259"/>
      <c r="AX748" s="259"/>
      <c r="AY748" s="434"/>
      <c r="AZ748" s="435"/>
      <c r="BA748" s="262"/>
      <c r="BB748" s="263"/>
      <c r="BC748" s="263"/>
      <c r="BD748" s="263"/>
      <c r="BE748" s="263"/>
      <c r="BF748" s="263"/>
      <c r="BG748" s="263"/>
      <c r="BH748" s="263"/>
      <c r="BI748" s="263"/>
      <c r="BJ748" s="263"/>
      <c r="BK748" s="263"/>
      <c r="BL748" s="261"/>
      <c r="BM748" s="287">
        <f t="shared" si="280"/>
        <v>0</v>
      </c>
      <c r="BN748" s="293"/>
    </row>
    <row r="749" spans="1:74" ht="13.2" customHeight="1">
      <c r="A749" s="157" t="s">
        <v>10</v>
      </c>
      <c r="B749" s="168" t="s">
        <v>223</v>
      </c>
      <c r="C749" s="95"/>
      <c r="D749" s="500" t="s">
        <v>646</v>
      </c>
      <c r="E749" s="501"/>
      <c r="F749" s="503"/>
      <c r="G749" s="486" t="s">
        <v>64</v>
      </c>
      <c r="H749" s="487"/>
      <c r="I749" s="487"/>
      <c r="J749" s="24">
        <f t="shared" ref="J749:BL749" si="311">J750+J751</f>
        <v>0</v>
      </c>
      <c r="K749" s="24">
        <f t="shared" si="311"/>
        <v>0</v>
      </c>
      <c r="L749" s="24">
        <f t="shared" si="311"/>
        <v>0</v>
      </c>
      <c r="M749" s="24">
        <f t="shared" si="311"/>
        <v>0</v>
      </c>
      <c r="N749" s="24">
        <f t="shared" si="311"/>
        <v>0</v>
      </c>
      <c r="O749" s="24">
        <f t="shared" si="311"/>
        <v>0</v>
      </c>
      <c r="P749" s="24">
        <f t="shared" si="311"/>
        <v>0</v>
      </c>
      <c r="Q749" s="24">
        <f t="shared" si="311"/>
        <v>0</v>
      </c>
      <c r="R749" s="24">
        <f t="shared" si="311"/>
        <v>0</v>
      </c>
      <c r="S749" s="25">
        <f t="shared" si="311"/>
        <v>0</v>
      </c>
      <c r="T749" s="24">
        <f t="shared" si="311"/>
        <v>0</v>
      </c>
      <c r="U749" s="44">
        <f t="shared" si="311"/>
        <v>0</v>
      </c>
      <c r="V749" s="24">
        <f t="shared" si="311"/>
        <v>0</v>
      </c>
      <c r="W749" s="24">
        <f t="shared" si="311"/>
        <v>0</v>
      </c>
      <c r="X749" s="27">
        <f t="shared" si="311"/>
        <v>0</v>
      </c>
      <c r="Y749" s="27">
        <f t="shared" si="311"/>
        <v>0</v>
      </c>
      <c r="Z749" s="27">
        <f t="shared" si="311"/>
        <v>0</v>
      </c>
      <c r="AA749" s="27">
        <f t="shared" si="311"/>
        <v>0</v>
      </c>
      <c r="AB749" s="27">
        <f t="shared" si="311"/>
        <v>0</v>
      </c>
      <c r="AC749" s="24">
        <f t="shared" si="311"/>
        <v>0</v>
      </c>
      <c r="AD749" s="24">
        <f t="shared" si="311"/>
        <v>0</v>
      </c>
      <c r="AE749" s="24">
        <f t="shared" si="311"/>
        <v>0</v>
      </c>
      <c r="AF749" s="24">
        <f t="shared" si="311"/>
        <v>0</v>
      </c>
      <c r="AG749" s="275">
        <f t="shared" si="311"/>
        <v>0</v>
      </c>
      <c r="AH749" s="275">
        <v>0</v>
      </c>
      <c r="AI749" s="275">
        <f t="shared" si="311"/>
        <v>1613</v>
      </c>
      <c r="AJ749" s="275">
        <f t="shared" si="311"/>
        <v>0</v>
      </c>
      <c r="AK749" s="275">
        <f t="shared" si="311"/>
        <v>0</v>
      </c>
      <c r="AL749" s="275">
        <f t="shared" si="311"/>
        <v>0</v>
      </c>
      <c r="AM749" s="275">
        <f t="shared" si="311"/>
        <v>0</v>
      </c>
      <c r="AN749" s="275">
        <f t="shared" si="311"/>
        <v>0</v>
      </c>
      <c r="AO749" s="275">
        <f t="shared" si="311"/>
        <v>0</v>
      </c>
      <c r="AP749" s="275">
        <f t="shared" si="311"/>
        <v>0</v>
      </c>
      <c r="AQ749" s="275">
        <f t="shared" si="311"/>
        <v>0</v>
      </c>
      <c r="AR749" s="275">
        <f t="shared" si="311"/>
        <v>0</v>
      </c>
      <c r="AS749" s="275">
        <f t="shared" si="311"/>
        <v>0</v>
      </c>
      <c r="AT749" s="275">
        <f t="shared" si="311"/>
        <v>0</v>
      </c>
      <c r="AU749" s="275">
        <f t="shared" si="311"/>
        <v>0</v>
      </c>
      <c r="AV749" s="275">
        <f t="shared" si="311"/>
        <v>0</v>
      </c>
      <c r="AW749" s="275">
        <f t="shared" si="311"/>
        <v>0</v>
      </c>
      <c r="AX749" s="275">
        <f t="shared" si="311"/>
        <v>0</v>
      </c>
      <c r="AY749" s="52">
        <f t="shared" si="311"/>
        <v>483</v>
      </c>
      <c r="AZ749" s="438">
        <f t="shared" si="311"/>
        <v>1613</v>
      </c>
      <c r="BA749" s="277">
        <f t="shared" si="311"/>
        <v>0</v>
      </c>
      <c r="BB749" s="278">
        <f t="shared" si="311"/>
        <v>0</v>
      </c>
      <c r="BC749" s="278">
        <f t="shared" si="311"/>
        <v>0</v>
      </c>
      <c r="BD749" s="278">
        <f t="shared" si="311"/>
        <v>48</v>
      </c>
      <c r="BE749" s="278">
        <f t="shared" si="311"/>
        <v>298</v>
      </c>
      <c r="BF749" s="278">
        <f t="shared" si="311"/>
        <v>729</v>
      </c>
      <c r="BG749" s="278">
        <f t="shared" si="311"/>
        <v>39</v>
      </c>
      <c r="BH749" s="278">
        <f t="shared" si="311"/>
        <v>10</v>
      </c>
      <c r="BI749" s="278">
        <f t="shared" si="311"/>
        <v>6</v>
      </c>
      <c r="BJ749" s="278">
        <f t="shared" si="311"/>
        <v>483</v>
      </c>
      <c r="BK749" s="278">
        <f t="shared" si="311"/>
        <v>0</v>
      </c>
      <c r="BL749" s="276">
        <f t="shared" si="311"/>
        <v>0</v>
      </c>
      <c r="BM749" s="277">
        <f t="shared" ref="BM749:BM760" si="312">SUM(J749:AX749)</f>
        <v>1613</v>
      </c>
      <c r="BS749" s="3"/>
      <c r="BT749" s="3"/>
      <c r="BU749" s="3"/>
      <c r="BV749" s="3"/>
    </row>
    <row r="750" spans="1:74" ht="13.2" customHeight="1">
      <c r="A750" s="169" t="str">
        <f>B$473&amp;B750</f>
        <v>E49</v>
      </c>
      <c r="B750" s="159" t="str">
        <f>$B$6</f>
        <v>9</v>
      </c>
      <c r="C750" s="95"/>
      <c r="D750" s="504"/>
      <c r="E750" s="505"/>
      <c r="F750" s="506"/>
      <c r="G750" s="210"/>
      <c r="H750" s="488" t="s">
        <v>63</v>
      </c>
      <c r="I750" s="489"/>
      <c r="J750" s="12"/>
      <c r="K750" s="12"/>
      <c r="L750" s="12"/>
      <c r="M750" s="12"/>
      <c r="N750" s="12"/>
      <c r="O750" s="13"/>
      <c r="P750" s="12"/>
      <c r="Q750" s="12"/>
      <c r="R750" s="12"/>
      <c r="S750" s="12"/>
      <c r="T750" s="12"/>
      <c r="U750" s="13"/>
      <c r="V750" s="12"/>
      <c r="W750" s="12"/>
      <c r="X750" s="12"/>
      <c r="Y750" s="12"/>
      <c r="Z750" s="14"/>
      <c r="AA750" s="14"/>
      <c r="AB750" s="14"/>
      <c r="AC750" s="14"/>
      <c r="AD750" s="14"/>
      <c r="AE750" s="14"/>
      <c r="AF750" s="14"/>
      <c r="AG750" s="244"/>
      <c r="AH750" s="244"/>
      <c r="AI750" s="244">
        <v>87</v>
      </c>
      <c r="AJ750" s="244"/>
      <c r="AK750" s="244"/>
      <c r="AL750" s="244"/>
      <c r="AM750" s="244"/>
      <c r="AN750" s="244"/>
      <c r="AO750" s="244"/>
      <c r="AP750" s="244"/>
      <c r="AQ750" s="244"/>
      <c r="AR750" s="244"/>
      <c r="AS750" s="244"/>
      <c r="AT750" s="244"/>
      <c r="AU750" s="244"/>
      <c r="AV750" s="244"/>
      <c r="AW750" s="244"/>
      <c r="AX750" s="245"/>
      <c r="AY750" s="436">
        <v>4</v>
      </c>
      <c r="AZ750" s="437">
        <v>87</v>
      </c>
      <c r="BA750" s="267"/>
      <c r="BB750" s="268"/>
      <c r="BC750" s="268"/>
      <c r="BD750" s="268">
        <v>48</v>
      </c>
      <c r="BE750" s="268">
        <v>29</v>
      </c>
      <c r="BF750" s="268">
        <v>6</v>
      </c>
      <c r="BG750" s="268"/>
      <c r="BH750" s="268"/>
      <c r="BI750" s="268"/>
      <c r="BJ750" s="268">
        <v>4</v>
      </c>
      <c r="BK750" s="268"/>
      <c r="BL750" s="266"/>
      <c r="BM750" s="272">
        <f t="shared" si="312"/>
        <v>87</v>
      </c>
      <c r="BS750" s="3"/>
      <c r="BT750" s="3"/>
      <c r="BU750" s="3"/>
      <c r="BV750" s="3"/>
    </row>
    <row r="751" spans="1:74" ht="12.75" customHeight="1">
      <c r="A751" s="169"/>
      <c r="C751" s="95"/>
      <c r="D751" s="504"/>
      <c r="E751" s="505"/>
      <c r="F751" s="506"/>
      <c r="G751" s="211"/>
      <c r="H751" s="490" t="s">
        <v>62</v>
      </c>
      <c r="I751" s="491"/>
      <c r="J751" s="23">
        <f t="shared" ref="J751:BL751" si="313">SUM(J752:J760)</f>
        <v>0</v>
      </c>
      <c r="K751" s="23">
        <f t="shared" si="313"/>
        <v>0</v>
      </c>
      <c r="L751" s="23">
        <f t="shared" si="313"/>
        <v>0</v>
      </c>
      <c r="M751" s="23">
        <f t="shared" si="313"/>
        <v>0</v>
      </c>
      <c r="N751" s="23">
        <f t="shared" si="313"/>
        <v>0</v>
      </c>
      <c r="O751" s="23">
        <f t="shared" si="313"/>
        <v>0</v>
      </c>
      <c r="P751" s="23">
        <f t="shared" si="313"/>
        <v>0</v>
      </c>
      <c r="Q751" s="23">
        <f t="shared" si="313"/>
        <v>0</v>
      </c>
      <c r="R751" s="23">
        <f t="shared" si="313"/>
        <v>0</v>
      </c>
      <c r="S751" s="27">
        <f t="shared" si="313"/>
        <v>0</v>
      </c>
      <c r="T751" s="17">
        <f t="shared" si="313"/>
        <v>0</v>
      </c>
      <c r="U751" s="43">
        <f t="shared" si="313"/>
        <v>0</v>
      </c>
      <c r="V751" s="17">
        <f t="shared" si="313"/>
        <v>0</v>
      </c>
      <c r="W751" s="17">
        <f t="shared" si="313"/>
        <v>0</v>
      </c>
      <c r="X751" s="45">
        <f t="shared" si="313"/>
        <v>0</v>
      </c>
      <c r="Y751" s="45">
        <f t="shared" si="313"/>
        <v>0</v>
      </c>
      <c r="Z751" s="45">
        <f t="shared" si="313"/>
        <v>0</v>
      </c>
      <c r="AA751" s="45">
        <f t="shared" si="313"/>
        <v>0</v>
      </c>
      <c r="AB751" s="45">
        <f t="shared" si="313"/>
        <v>0</v>
      </c>
      <c r="AC751" s="45">
        <f t="shared" si="313"/>
        <v>0</v>
      </c>
      <c r="AD751" s="45">
        <f t="shared" si="313"/>
        <v>0</v>
      </c>
      <c r="AE751" s="45">
        <f t="shared" si="313"/>
        <v>0</v>
      </c>
      <c r="AF751" s="45">
        <f t="shared" si="313"/>
        <v>0</v>
      </c>
      <c r="AG751" s="279">
        <f t="shared" si="313"/>
        <v>0</v>
      </c>
      <c r="AH751" s="279">
        <v>0</v>
      </c>
      <c r="AI751" s="279">
        <f t="shared" si="313"/>
        <v>1526</v>
      </c>
      <c r="AJ751" s="279">
        <f t="shared" si="313"/>
        <v>0</v>
      </c>
      <c r="AK751" s="279">
        <f t="shared" si="313"/>
        <v>0</v>
      </c>
      <c r="AL751" s="279">
        <f t="shared" si="313"/>
        <v>0</v>
      </c>
      <c r="AM751" s="279">
        <f t="shared" si="313"/>
        <v>0</v>
      </c>
      <c r="AN751" s="279">
        <f t="shared" si="313"/>
        <v>0</v>
      </c>
      <c r="AO751" s="279">
        <f t="shared" si="313"/>
        <v>0</v>
      </c>
      <c r="AP751" s="279">
        <f t="shared" si="313"/>
        <v>0</v>
      </c>
      <c r="AQ751" s="279">
        <f t="shared" si="313"/>
        <v>0</v>
      </c>
      <c r="AR751" s="279">
        <f t="shared" si="313"/>
        <v>0</v>
      </c>
      <c r="AS751" s="279">
        <f t="shared" si="313"/>
        <v>0</v>
      </c>
      <c r="AT751" s="279">
        <f t="shared" si="313"/>
        <v>0</v>
      </c>
      <c r="AU751" s="279">
        <f t="shared" si="313"/>
        <v>0</v>
      </c>
      <c r="AV751" s="279">
        <f t="shared" si="313"/>
        <v>0</v>
      </c>
      <c r="AW751" s="279">
        <f t="shared" si="313"/>
        <v>0</v>
      </c>
      <c r="AX751" s="279">
        <f t="shared" si="313"/>
        <v>0</v>
      </c>
      <c r="AY751" s="26">
        <f t="shared" si="313"/>
        <v>479</v>
      </c>
      <c r="AZ751" s="439">
        <f t="shared" si="313"/>
        <v>1526</v>
      </c>
      <c r="BA751" s="281">
        <f t="shared" si="313"/>
        <v>0</v>
      </c>
      <c r="BB751" s="282">
        <f t="shared" si="313"/>
        <v>0</v>
      </c>
      <c r="BC751" s="282">
        <f t="shared" si="313"/>
        <v>0</v>
      </c>
      <c r="BD751" s="282">
        <f t="shared" si="313"/>
        <v>0</v>
      </c>
      <c r="BE751" s="282">
        <f t="shared" si="313"/>
        <v>269</v>
      </c>
      <c r="BF751" s="282">
        <f t="shared" si="313"/>
        <v>723</v>
      </c>
      <c r="BG751" s="282">
        <f t="shared" si="313"/>
        <v>39</v>
      </c>
      <c r="BH751" s="282">
        <f t="shared" si="313"/>
        <v>10</v>
      </c>
      <c r="BI751" s="282">
        <f t="shared" si="313"/>
        <v>6</v>
      </c>
      <c r="BJ751" s="282">
        <f t="shared" si="313"/>
        <v>479</v>
      </c>
      <c r="BK751" s="282">
        <f t="shared" si="313"/>
        <v>0</v>
      </c>
      <c r="BL751" s="280">
        <f t="shared" si="313"/>
        <v>0</v>
      </c>
      <c r="BM751" s="281">
        <f t="shared" si="312"/>
        <v>1526</v>
      </c>
      <c r="BS751" s="3"/>
      <c r="BT751" s="3"/>
      <c r="BU751" s="3"/>
      <c r="BV751" s="3"/>
    </row>
    <row r="752" spans="1:74" ht="13.2" customHeight="1">
      <c r="A752" s="169" t="str">
        <f t="shared" ref="A752:A760" si="314">B$473&amp;B752</f>
        <v>E41</v>
      </c>
      <c r="B752" s="159" t="str">
        <f>$B$8</f>
        <v>1</v>
      </c>
      <c r="C752" s="95"/>
      <c r="D752" s="504"/>
      <c r="E752" s="505"/>
      <c r="F752" s="506"/>
      <c r="G752" s="213"/>
      <c r="H752" s="210"/>
      <c r="I752" s="127" t="str">
        <f>$I$8</f>
        <v>N.AMERICA</v>
      </c>
      <c r="J752" s="20"/>
      <c r="K752" s="20"/>
      <c r="L752" s="20"/>
      <c r="M752" s="20"/>
      <c r="N752" s="20"/>
      <c r="O752" s="28"/>
      <c r="P752" s="20"/>
      <c r="Q752" s="20"/>
      <c r="R752" s="20"/>
      <c r="S752" s="20"/>
      <c r="T752" s="20"/>
      <c r="U752" s="28"/>
      <c r="V752" s="20"/>
      <c r="W752" s="20"/>
      <c r="X752" s="20"/>
      <c r="Y752" s="20"/>
      <c r="Z752" s="21"/>
      <c r="AA752" s="21"/>
      <c r="AB752" s="21"/>
      <c r="AC752" s="21"/>
      <c r="AD752" s="21"/>
      <c r="AE752" s="21"/>
      <c r="AF752" s="21"/>
      <c r="AG752" s="248"/>
      <c r="AH752" s="248"/>
      <c r="AI752" s="248">
        <v>236</v>
      </c>
      <c r="AJ752" s="248"/>
      <c r="AK752" s="248"/>
      <c r="AL752" s="248"/>
      <c r="AM752" s="248"/>
      <c r="AN752" s="248"/>
      <c r="AO752" s="248"/>
      <c r="AP752" s="248"/>
      <c r="AQ752" s="248"/>
      <c r="AR752" s="248"/>
      <c r="AS752" s="248"/>
      <c r="AT752" s="248"/>
      <c r="AU752" s="248"/>
      <c r="AV752" s="248"/>
      <c r="AW752" s="248"/>
      <c r="AX752" s="248"/>
      <c r="AY752" s="430">
        <v>1</v>
      </c>
      <c r="AZ752" s="431">
        <v>236</v>
      </c>
      <c r="BA752" s="250"/>
      <c r="BB752" s="251"/>
      <c r="BC752" s="251"/>
      <c r="BD752" s="251"/>
      <c r="BE752" s="251">
        <v>199</v>
      </c>
      <c r="BF752" s="251">
        <v>33</v>
      </c>
      <c r="BG752" s="251"/>
      <c r="BH752" s="251">
        <v>3</v>
      </c>
      <c r="BI752" s="251"/>
      <c r="BJ752" s="251">
        <v>1</v>
      </c>
      <c r="BK752" s="251"/>
      <c r="BL752" s="249"/>
      <c r="BM752" s="283">
        <f t="shared" si="312"/>
        <v>236</v>
      </c>
      <c r="BS752" s="3"/>
      <c r="BT752" s="3"/>
      <c r="BU752" s="3"/>
      <c r="BV752" s="3"/>
    </row>
    <row r="753" spans="1:74" ht="13.2" customHeight="1">
      <c r="A753" s="169" t="str">
        <f t="shared" si="314"/>
        <v>E42</v>
      </c>
      <c r="B753" s="159" t="str">
        <f>$B$9</f>
        <v>2</v>
      </c>
      <c r="C753" s="95"/>
      <c r="D753" s="504"/>
      <c r="E753" s="505"/>
      <c r="F753" s="506"/>
      <c r="G753" s="213"/>
      <c r="H753" s="210"/>
      <c r="I753" s="122" t="str">
        <f>$I$9</f>
        <v>CS.AMERICA</v>
      </c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3"/>
      <c r="AA753" s="93"/>
      <c r="AB753" s="93"/>
      <c r="AC753" s="93"/>
      <c r="AD753" s="93"/>
      <c r="AE753" s="93"/>
      <c r="AF753" s="93"/>
      <c r="AG753" s="253"/>
      <c r="AH753" s="253"/>
      <c r="AI753" s="253"/>
      <c r="AJ753" s="253"/>
      <c r="AK753" s="253"/>
      <c r="AL753" s="253"/>
      <c r="AM753" s="253"/>
      <c r="AN753" s="253"/>
      <c r="AO753" s="253"/>
      <c r="AP753" s="253"/>
      <c r="AQ753" s="253"/>
      <c r="AR753" s="253"/>
      <c r="AS753" s="253"/>
      <c r="AT753" s="253"/>
      <c r="AU753" s="253"/>
      <c r="AV753" s="253"/>
      <c r="AW753" s="253"/>
      <c r="AX753" s="253"/>
      <c r="AY753" s="432"/>
      <c r="AZ753" s="433"/>
      <c r="BA753" s="255"/>
      <c r="BB753" s="256"/>
      <c r="BC753" s="256"/>
      <c r="BD753" s="256"/>
      <c r="BE753" s="256"/>
      <c r="BF753" s="256"/>
      <c r="BG753" s="256"/>
      <c r="BH753" s="256"/>
      <c r="BI753" s="256"/>
      <c r="BJ753" s="256"/>
      <c r="BK753" s="256"/>
      <c r="BL753" s="254"/>
      <c r="BM753" s="284">
        <f t="shared" si="312"/>
        <v>0</v>
      </c>
      <c r="BS753" s="3"/>
      <c r="BT753" s="3"/>
      <c r="BU753" s="3"/>
      <c r="BV753" s="3"/>
    </row>
    <row r="754" spans="1:74" ht="13.2" customHeight="1">
      <c r="A754" s="169" t="str">
        <f t="shared" si="314"/>
        <v>E43</v>
      </c>
      <c r="B754" s="159" t="str">
        <f>$B$10</f>
        <v>3</v>
      </c>
      <c r="C754" s="95"/>
      <c r="D754" s="504"/>
      <c r="E754" s="505"/>
      <c r="F754" s="506"/>
      <c r="G754" s="205"/>
      <c r="H754" s="498"/>
      <c r="I754" s="122" t="str">
        <f>$I$10</f>
        <v>Europe</v>
      </c>
      <c r="J754" s="92"/>
      <c r="K754" s="92"/>
      <c r="L754" s="92"/>
      <c r="M754" s="92"/>
      <c r="N754" s="92"/>
      <c r="O754" s="94"/>
      <c r="P754" s="92"/>
      <c r="Q754" s="92"/>
      <c r="R754" s="92"/>
      <c r="S754" s="92"/>
      <c r="T754" s="92"/>
      <c r="U754" s="94"/>
      <c r="V754" s="92"/>
      <c r="W754" s="92"/>
      <c r="X754" s="92"/>
      <c r="Y754" s="92"/>
      <c r="Z754" s="93"/>
      <c r="AA754" s="93"/>
      <c r="AB754" s="93"/>
      <c r="AC754" s="93"/>
      <c r="AD754" s="93"/>
      <c r="AE754" s="93"/>
      <c r="AF754" s="93"/>
      <c r="AG754" s="253"/>
      <c r="AH754" s="253">
        <v>0</v>
      </c>
      <c r="AI754" s="253">
        <v>1229</v>
      </c>
      <c r="AJ754" s="253"/>
      <c r="AK754" s="253"/>
      <c r="AL754" s="253"/>
      <c r="AM754" s="253"/>
      <c r="AN754" s="253"/>
      <c r="AO754" s="253"/>
      <c r="AP754" s="253"/>
      <c r="AQ754" s="253"/>
      <c r="AR754" s="253"/>
      <c r="AS754" s="253"/>
      <c r="AT754" s="253"/>
      <c r="AU754" s="253"/>
      <c r="AV754" s="253"/>
      <c r="AW754" s="253"/>
      <c r="AX754" s="253"/>
      <c r="AY754" s="432">
        <v>470</v>
      </c>
      <c r="AZ754" s="433">
        <v>1229</v>
      </c>
      <c r="BA754" s="255">
        <v>0</v>
      </c>
      <c r="BB754" s="256">
        <v>0</v>
      </c>
      <c r="BC754" s="256">
        <v>0</v>
      </c>
      <c r="BD754" s="256">
        <v>0</v>
      </c>
      <c r="BE754" s="256">
        <v>36</v>
      </c>
      <c r="BF754" s="256">
        <v>671</v>
      </c>
      <c r="BG754" s="256">
        <v>39</v>
      </c>
      <c r="BH754" s="256">
        <v>7</v>
      </c>
      <c r="BI754" s="256">
        <v>6</v>
      </c>
      <c r="BJ754" s="256">
        <v>470</v>
      </c>
      <c r="BK754" s="256"/>
      <c r="BL754" s="254"/>
      <c r="BM754" s="284">
        <f t="shared" si="312"/>
        <v>1229</v>
      </c>
      <c r="BS754" s="3"/>
      <c r="BT754" s="3"/>
      <c r="BU754" s="3"/>
      <c r="BV754" s="3"/>
    </row>
    <row r="755" spans="1:74" ht="13.2" customHeight="1">
      <c r="A755" s="169" t="str">
        <f t="shared" si="314"/>
        <v>E44</v>
      </c>
      <c r="B755" s="159" t="str">
        <f>$B$11</f>
        <v>4</v>
      </c>
      <c r="C755" s="95"/>
      <c r="D755" s="504"/>
      <c r="E755" s="505"/>
      <c r="F755" s="506"/>
      <c r="G755" s="211"/>
      <c r="H755" s="498"/>
      <c r="I755" s="122" t="str">
        <f>$I$11</f>
        <v>ASIA</v>
      </c>
      <c r="J755" s="92"/>
      <c r="K755" s="92"/>
      <c r="L755" s="92"/>
      <c r="M755" s="92"/>
      <c r="N755" s="92"/>
      <c r="O755" s="94"/>
      <c r="P755" s="92"/>
      <c r="Q755" s="92"/>
      <c r="R755" s="92"/>
      <c r="S755" s="92"/>
      <c r="T755" s="92"/>
      <c r="U755" s="94"/>
      <c r="V755" s="92"/>
      <c r="W755" s="92"/>
      <c r="X755" s="92"/>
      <c r="Y755" s="92"/>
      <c r="Z755" s="93"/>
      <c r="AA755" s="92"/>
      <c r="AB755" s="93"/>
      <c r="AC755" s="92"/>
      <c r="AD755" s="92"/>
      <c r="AE755" s="92"/>
      <c r="AF755" s="92"/>
      <c r="AG755" s="258"/>
      <c r="AH755" s="258"/>
      <c r="AI755" s="258">
        <v>51</v>
      </c>
      <c r="AJ755" s="258"/>
      <c r="AK755" s="258"/>
      <c r="AL755" s="258"/>
      <c r="AM755" s="258"/>
      <c r="AN755" s="258"/>
      <c r="AO755" s="258"/>
      <c r="AP755" s="258"/>
      <c r="AQ755" s="258"/>
      <c r="AR755" s="258"/>
      <c r="AS755" s="258"/>
      <c r="AT755" s="258"/>
      <c r="AU755" s="258"/>
      <c r="AV755" s="258"/>
      <c r="AW755" s="258"/>
      <c r="AX755" s="258"/>
      <c r="AY755" s="432"/>
      <c r="AZ755" s="433">
        <v>51</v>
      </c>
      <c r="BA755" s="255"/>
      <c r="BB755" s="256"/>
      <c r="BC755" s="256"/>
      <c r="BD755" s="256"/>
      <c r="BE755" s="256">
        <v>34</v>
      </c>
      <c r="BF755" s="256">
        <v>17</v>
      </c>
      <c r="BG755" s="256"/>
      <c r="BH755" s="256"/>
      <c r="BI755" s="256"/>
      <c r="BJ755" s="256"/>
      <c r="BK755" s="256"/>
      <c r="BL755" s="254"/>
      <c r="BM755" s="284">
        <f t="shared" si="312"/>
        <v>51</v>
      </c>
      <c r="BS755" s="3"/>
      <c r="BT755" s="3"/>
      <c r="BU755" s="3"/>
      <c r="BV755" s="3"/>
    </row>
    <row r="756" spans="1:74" ht="12.75" customHeight="1">
      <c r="A756" s="169" t="str">
        <f t="shared" si="314"/>
        <v>E4C</v>
      </c>
      <c r="B756" s="159" t="s">
        <v>204</v>
      </c>
      <c r="C756" s="95"/>
      <c r="D756" s="504"/>
      <c r="E756" s="505"/>
      <c r="F756" s="506"/>
      <c r="G756" s="211"/>
      <c r="H756" s="498"/>
      <c r="I756" s="122" t="s">
        <v>205</v>
      </c>
      <c r="J756" s="92"/>
      <c r="K756" s="92"/>
      <c r="L756" s="92"/>
      <c r="M756" s="92"/>
      <c r="N756" s="92"/>
      <c r="O756" s="94"/>
      <c r="P756" s="92"/>
      <c r="Q756" s="92"/>
      <c r="R756" s="92"/>
      <c r="S756" s="92"/>
      <c r="T756" s="92"/>
      <c r="U756" s="94"/>
      <c r="V756" s="92"/>
      <c r="W756" s="92"/>
      <c r="X756" s="92"/>
      <c r="Y756" s="92"/>
      <c r="Z756" s="93"/>
      <c r="AA756" s="92"/>
      <c r="AB756" s="93"/>
      <c r="AC756" s="92"/>
      <c r="AD756" s="92"/>
      <c r="AE756" s="92"/>
      <c r="AF756" s="92"/>
      <c r="AG756" s="258"/>
      <c r="AH756" s="258"/>
      <c r="AI756" s="258">
        <v>7</v>
      </c>
      <c r="AJ756" s="258"/>
      <c r="AK756" s="258"/>
      <c r="AL756" s="258"/>
      <c r="AM756" s="258"/>
      <c r="AN756" s="258"/>
      <c r="AO756" s="258"/>
      <c r="AP756" s="258"/>
      <c r="AQ756" s="258"/>
      <c r="AR756" s="258"/>
      <c r="AS756" s="258"/>
      <c r="AT756" s="258"/>
      <c r="AU756" s="258"/>
      <c r="AV756" s="258"/>
      <c r="AW756" s="258"/>
      <c r="AX756" s="258"/>
      <c r="AY756" s="432">
        <v>7</v>
      </c>
      <c r="AZ756" s="433">
        <v>7</v>
      </c>
      <c r="BA756" s="255"/>
      <c r="BB756" s="256"/>
      <c r="BC756" s="256"/>
      <c r="BD756" s="256"/>
      <c r="BE756" s="256"/>
      <c r="BF756" s="256"/>
      <c r="BG756" s="256"/>
      <c r="BH756" s="256"/>
      <c r="BI756" s="256"/>
      <c r="BJ756" s="256">
        <v>7</v>
      </c>
      <c r="BK756" s="256"/>
      <c r="BL756" s="254"/>
      <c r="BM756" s="255">
        <f t="shared" si="312"/>
        <v>7</v>
      </c>
      <c r="BS756" s="3"/>
      <c r="BT756" s="3"/>
      <c r="BU756" s="3"/>
      <c r="BV756" s="3"/>
    </row>
    <row r="757" spans="1:74" ht="13.2" customHeight="1">
      <c r="A757" s="169" t="str">
        <f t="shared" si="314"/>
        <v>E45</v>
      </c>
      <c r="B757" s="159" t="str">
        <f>$B$13</f>
        <v>5</v>
      </c>
      <c r="C757" s="95"/>
      <c r="D757" s="504"/>
      <c r="E757" s="505"/>
      <c r="F757" s="506"/>
      <c r="G757" s="213"/>
      <c r="H757" s="498"/>
      <c r="I757" s="122" t="str">
        <f>$I$13</f>
        <v>OCE</v>
      </c>
      <c r="J757" s="92"/>
      <c r="K757" s="92"/>
      <c r="L757" s="92"/>
      <c r="M757" s="92"/>
      <c r="N757" s="92"/>
      <c r="O757" s="94"/>
      <c r="P757" s="92"/>
      <c r="Q757" s="92"/>
      <c r="R757" s="92"/>
      <c r="S757" s="92"/>
      <c r="T757" s="92"/>
      <c r="U757" s="94"/>
      <c r="V757" s="92"/>
      <c r="W757" s="92"/>
      <c r="X757" s="92"/>
      <c r="Y757" s="92"/>
      <c r="Z757" s="93"/>
      <c r="AA757" s="92"/>
      <c r="AB757" s="93"/>
      <c r="AC757" s="92"/>
      <c r="AD757" s="92"/>
      <c r="AE757" s="92"/>
      <c r="AF757" s="92"/>
      <c r="AG757" s="258"/>
      <c r="AH757" s="258"/>
      <c r="AI757" s="258"/>
      <c r="AJ757" s="258"/>
      <c r="AK757" s="258"/>
      <c r="AL757" s="258"/>
      <c r="AM757" s="258"/>
      <c r="AN757" s="258"/>
      <c r="AO757" s="258"/>
      <c r="AP757" s="258"/>
      <c r="AQ757" s="258"/>
      <c r="AR757" s="258"/>
      <c r="AS757" s="258"/>
      <c r="AT757" s="258"/>
      <c r="AU757" s="258"/>
      <c r="AV757" s="258"/>
      <c r="AW757" s="258"/>
      <c r="AX757" s="258"/>
      <c r="AY757" s="432"/>
      <c r="AZ757" s="433"/>
      <c r="BA757" s="255"/>
      <c r="BB757" s="256"/>
      <c r="BC757" s="256"/>
      <c r="BD757" s="256"/>
      <c r="BE757" s="256"/>
      <c r="BF757" s="256"/>
      <c r="BG757" s="256"/>
      <c r="BH757" s="256"/>
      <c r="BI757" s="256"/>
      <c r="BJ757" s="256"/>
      <c r="BK757" s="256"/>
      <c r="BL757" s="254"/>
      <c r="BM757" s="284">
        <f t="shared" si="312"/>
        <v>0</v>
      </c>
      <c r="BS757" s="3"/>
      <c r="BT757" s="3"/>
      <c r="BU757" s="3"/>
      <c r="BV757" s="3"/>
    </row>
    <row r="758" spans="1:74" ht="12.75" customHeight="1">
      <c r="A758" s="169" t="str">
        <f t="shared" si="314"/>
        <v>E46</v>
      </c>
      <c r="B758" s="159" t="str">
        <f>$B$14</f>
        <v>6</v>
      </c>
      <c r="C758" s="95"/>
      <c r="D758" s="504"/>
      <c r="E758" s="505"/>
      <c r="F758" s="506"/>
      <c r="G758" s="213"/>
      <c r="H758" s="498"/>
      <c r="I758" s="122" t="str">
        <f>$I$14</f>
        <v>MIDDLE EAS</v>
      </c>
      <c r="J758" s="92"/>
      <c r="K758" s="92"/>
      <c r="L758" s="92"/>
      <c r="M758" s="92"/>
      <c r="N758" s="92"/>
      <c r="O758" s="94"/>
      <c r="P758" s="92"/>
      <c r="Q758" s="92"/>
      <c r="R758" s="92"/>
      <c r="S758" s="92"/>
      <c r="T758" s="92"/>
      <c r="U758" s="94"/>
      <c r="V758" s="92"/>
      <c r="W758" s="92"/>
      <c r="X758" s="92"/>
      <c r="Y758" s="92"/>
      <c r="Z758" s="93"/>
      <c r="AA758" s="92"/>
      <c r="AB758" s="93"/>
      <c r="AC758" s="92"/>
      <c r="AD758" s="92"/>
      <c r="AE758" s="92"/>
      <c r="AF758" s="92"/>
      <c r="AG758" s="258"/>
      <c r="AH758" s="258"/>
      <c r="AI758" s="258">
        <v>3</v>
      </c>
      <c r="AJ758" s="258"/>
      <c r="AK758" s="258"/>
      <c r="AL758" s="258"/>
      <c r="AM758" s="258"/>
      <c r="AN758" s="258"/>
      <c r="AO758" s="258"/>
      <c r="AP758" s="258"/>
      <c r="AQ758" s="258"/>
      <c r="AR758" s="258"/>
      <c r="AS758" s="258"/>
      <c r="AT758" s="258"/>
      <c r="AU758" s="258"/>
      <c r="AV758" s="258"/>
      <c r="AW758" s="258"/>
      <c r="AX758" s="258"/>
      <c r="AY758" s="432">
        <v>1</v>
      </c>
      <c r="AZ758" s="433">
        <v>3</v>
      </c>
      <c r="BA758" s="255"/>
      <c r="BB758" s="256"/>
      <c r="BC758" s="256"/>
      <c r="BD758" s="256"/>
      <c r="BE758" s="256"/>
      <c r="BF758" s="256">
        <v>2</v>
      </c>
      <c r="BG758" s="256"/>
      <c r="BH758" s="256"/>
      <c r="BI758" s="256"/>
      <c r="BJ758" s="256">
        <v>1</v>
      </c>
      <c r="BK758" s="256"/>
      <c r="BL758" s="254"/>
      <c r="BM758" s="284">
        <f t="shared" si="312"/>
        <v>3</v>
      </c>
      <c r="BS758" s="3"/>
      <c r="BT758" s="3"/>
      <c r="BU758" s="3"/>
      <c r="BV758" s="3"/>
    </row>
    <row r="759" spans="1:74" ht="12.75" customHeight="1">
      <c r="A759" s="169" t="str">
        <f t="shared" si="314"/>
        <v>E47</v>
      </c>
      <c r="B759" s="159" t="str">
        <f>$B$15</f>
        <v>7</v>
      </c>
      <c r="C759" s="95"/>
      <c r="D759" s="504"/>
      <c r="E759" s="505"/>
      <c r="F759" s="506"/>
      <c r="G759" s="213"/>
      <c r="H759" s="498"/>
      <c r="I759" s="122" t="str">
        <f>$I$15</f>
        <v xml:space="preserve">AFRICA   </v>
      </c>
      <c r="J759" s="92"/>
      <c r="K759" s="92"/>
      <c r="L759" s="92"/>
      <c r="M759" s="92"/>
      <c r="N759" s="92"/>
      <c r="O759" s="94"/>
      <c r="P759" s="92"/>
      <c r="Q759" s="92"/>
      <c r="R759" s="92"/>
      <c r="S759" s="92"/>
      <c r="T759" s="92"/>
      <c r="U759" s="94"/>
      <c r="V759" s="92"/>
      <c r="W759" s="92"/>
      <c r="X759" s="92"/>
      <c r="Y759" s="92"/>
      <c r="Z759" s="93"/>
      <c r="AA759" s="92"/>
      <c r="AB759" s="93"/>
      <c r="AC759" s="92"/>
      <c r="AD759" s="92"/>
      <c r="AE759" s="92"/>
      <c r="AF759" s="92"/>
      <c r="AG759" s="258"/>
      <c r="AH759" s="258"/>
      <c r="AI759" s="258"/>
      <c r="AJ759" s="258"/>
      <c r="AK759" s="258"/>
      <c r="AL759" s="258"/>
      <c r="AM759" s="258"/>
      <c r="AN759" s="258"/>
      <c r="AO759" s="258"/>
      <c r="AP759" s="258"/>
      <c r="AQ759" s="258"/>
      <c r="AR759" s="258"/>
      <c r="AS759" s="258"/>
      <c r="AT759" s="258"/>
      <c r="AU759" s="258"/>
      <c r="AV759" s="258"/>
      <c r="AW759" s="258"/>
      <c r="AX759" s="258"/>
      <c r="AY759" s="432"/>
      <c r="AZ759" s="433"/>
      <c r="BA759" s="255"/>
      <c r="BB759" s="256"/>
      <c r="BC759" s="256"/>
      <c r="BD759" s="256"/>
      <c r="BE759" s="256"/>
      <c r="BF759" s="256"/>
      <c r="BG759" s="256"/>
      <c r="BH759" s="256"/>
      <c r="BI759" s="256"/>
      <c r="BJ759" s="256"/>
      <c r="BK759" s="256"/>
      <c r="BL759" s="254"/>
      <c r="BM759" s="284">
        <f t="shared" si="312"/>
        <v>0</v>
      </c>
      <c r="BS759" s="3"/>
      <c r="BT759" s="3"/>
      <c r="BU759" s="3"/>
      <c r="BV759" s="3"/>
    </row>
    <row r="760" spans="1:74" ht="12.75" customHeight="1" thickBot="1">
      <c r="A760" s="169" t="str">
        <f t="shared" si="314"/>
        <v>E4Z</v>
      </c>
      <c r="B760" s="159" t="str">
        <f>$B$16</f>
        <v>Z</v>
      </c>
      <c r="C760" s="95"/>
      <c r="D760" s="504"/>
      <c r="E760" s="505"/>
      <c r="F760" s="506"/>
      <c r="G760" s="208"/>
      <c r="H760" s="499"/>
      <c r="I760" s="128" t="str">
        <f>$I$16</f>
        <v>Others</v>
      </c>
      <c r="J760" s="90"/>
      <c r="K760" s="90"/>
      <c r="L760" s="90"/>
      <c r="M760" s="90"/>
      <c r="N760" s="90"/>
      <c r="O760" s="102"/>
      <c r="P760" s="90"/>
      <c r="Q760" s="90"/>
      <c r="R760" s="90"/>
      <c r="S760" s="90"/>
      <c r="T760" s="90"/>
      <c r="U760" s="102"/>
      <c r="V760" s="90"/>
      <c r="W760" s="90"/>
      <c r="X760" s="90"/>
      <c r="Y760" s="90"/>
      <c r="Z760" s="91"/>
      <c r="AA760" s="90"/>
      <c r="AB760" s="91"/>
      <c r="AC760" s="90"/>
      <c r="AD760" s="90"/>
      <c r="AE760" s="90"/>
      <c r="AF760" s="90"/>
      <c r="AG760" s="259"/>
      <c r="AH760" s="259"/>
      <c r="AI760" s="259"/>
      <c r="AJ760" s="259"/>
      <c r="AK760" s="259"/>
      <c r="AL760" s="259"/>
      <c r="AM760" s="259"/>
      <c r="AN760" s="259"/>
      <c r="AO760" s="259"/>
      <c r="AP760" s="259"/>
      <c r="AQ760" s="259"/>
      <c r="AR760" s="259"/>
      <c r="AS760" s="259"/>
      <c r="AT760" s="259"/>
      <c r="AU760" s="259"/>
      <c r="AV760" s="259"/>
      <c r="AW760" s="259"/>
      <c r="AX760" s="259"/>
      <c r="AY760" s="434"/>
      <c r="AZ760" s="435"/>
      <c r="BA760" s="262"/>
      <c r="BB760" s="263"/>
      <c r="BC760" s="263"/>
      <c r="BD760" s="263"/>
      <c r="BE760" s="263"/>
      <c r="BF760" s="263"/>
      <c r="BG760" s="263"/>
      <c r="BH760" s="263"/>
      <c r="BI760" s="263"/>
      <c r="BJ760" s="263"/>
      <c r="BK760" s="263"/>
      <c r="BL760" s="261"/>
      <c r="BM760" s="285">
        <f t="shared" si="312"/>
        <v>0</v>
      </c>
      <c r="BS760" s="3"/>
      <c r="BT760" s="3"/>
      <c r="BU760" s="3"/>
      <c r="BV760" s="3"/>
    </row>
    <row r="761" spans="1:74" ht="12.75" customHeight="1">
      <c r="A761" s="157" t="s">
        <v>10</v>
      </c>
      <c r="B761" s="168" t="s">
        <v>220</v>
      </c>
      <c r="C761" s="95"/>
      <c r="D761" s="500" t="s">
        <v>636</v>
      </c>
      <c r="E761" s="501"/>
      <c r="F761" s="502"/>
      <c r="G761" s="486" t="s">
        <v>64</v>
      </c>
      <c r="H761" s="487"/>
      <c r="I761" s="487"/>
      <c r="J761" s="24">
        <f t="shared" ref="J761:AC761" si="315">J762+J763</f>
        <v>0</v>
      </c>
      <c r="K761" s="24">
        <f t="shared" si="315"/>
        <v>0</v>
      </c>
      <c r="L761" s="24">
        <f t="shared" si="315"/>
        <v>0</v>
      </c>
      <c r="M761" s="24">
        <f t="shared" si="315"/>
        <v>0</v>
      </c>
      <c r="N761" s="24">
        <f t="shared" si="315"/>
        <v>0</v>
      </c>
      <c r="O761" s="46">
        <f t="shared" si="315"/>
        <v>0</v>
      </c>
      <c r="P761" s="24">
        <f t="shared" si="315"/>
        <v>0</v>
      </c>
      <c r="Q761" s="24">
        <f t="shared" si="315"/>
        <v>0</v>
      </c>
      <c r="R761" s="24">
        <f t="shared" si="315"/>
        <v>0</v>
      </c>
      <c r="S761" s="25">
        <f t="shared" si="315"/>
        <v>0</v>
      </c>
      <c r="T761" s="24">
        <f t="shared" si="315"/>
        <v>0</v>
      </c>
      <c r="U761" s="44">
        <f t="shared" si="315"/>
        <v>0</v>
      </c>
      <c r="V761" s="24">
        <f t="shared" si="315"/>
        <v>0</v>
      </c>
      <c r="W761" s="24">
        <f t="shared" si="315"/>
        <v>0</v>
      </c>
      <c r="X761" s="25">
        <f t="shared" si="315"/>
        <v>0</v>
      </c>
      <c r="Y761" s="15">
        <f t="shared" si="315"/>
        <v>0</v>
      </c>
      <c r="Z761" s="25">
        <f t="shared" si="315"/>
        <v>0</v>
      </c>
      <c r="AA761" s="25">
        <f t="shared" si="315"/>
        <v>0</v>
      </c>
      <c r="AB761" s="25">
        <f t="shared" si="315"/>
        <v>0</v>
      </c>
      <c r="AC761" s="25">
        <f t="shared" si="315"/>
        <v>0</v>
      </c>
      <c r="AD761" s="25"/>
      <c r="AE761" s="25"/>
      <c r="AF761" s="25"/>
      <c r="AG761" s="289"/>
      <c r="AH761" s="289">
        <f t="shared" ref="AH761:BL761" si="316">AH762+AH763</f>
        <v>6535</v>
      </c>
      <c r="AI761" s="289">
        <f t="shared" si="316"/>
        <v>36236</v>
      </c>
      <c r="AJ761" s="289">
        <f t="shared" si="316"/>
        <v>0</v>
      </c>
      <c r="AK761" s="289">
        <f t="shared" si="316"/>
        <v>0</v>
      </c>
      <c r="AL761" s="289">
        <f t="shared" si="316"/>
        <v>0</v>
      </c>
      <c r="AM761" s="289">
        <f t="shared" si="316"/>
        <v>0</v>
      </c>
      <c r="AN761" s="289">
        <f t="shared" si="316"/>
        <v>0</v>
      </c>
      <c r="AO761" s="289">
        <f t="shared" si="316"/>
        <v>0</v>
      </c>
      <c r="AP761" s="289">
        <f t="shared" si="316"/>
        <v>0</v>
      </c>
      <c r="AQ761" s="289">
        <f t="shared" si="316"/>
        <v>0</v>
      </c>
      <c r="AR761" s="289">
        <f t="shared" si="316"/>
        <v>0</v>
      </c>
      <c r="AS761" s="289">
        <f t="shared" si="316"/>
        <v>0</v>
      </c>
      <c r="AT761" s="289">
        <f t="shared" si="316"/>
        <v>0</v>
      </c>
      <c r="AU761" s="289">
        <f t="shared" si="316"/>
        <v>0</v>
      </c>
      <c r="AV761" s="289">
        <f t="shared" si="316"/>
        <v>0</v>
      </c>
      <c r="AW761" s="289">
        <f t="shared" si="316"/>
        <v>0</v>
      </c>
      <c r="AX761" s="289">
        <f t="shared" si="316"/>
        <v>0</v>
      </c>
      <c r="AY761" s="52">
        <f t="shared" si="316"/>
        <v>2126</v>
      </c>
      <c r="AZ761" s="438">
        <f t="shared" si="316"/>
        <v>36236</v>
      </c>
      <c r="BA761" s="277">
        <f t="shared" si="316"/>
        <v>5123</v>
      </c>
      <c r="BB761" s="278">
        <f t="shared" si="316"/>
        <v>5314</v>
      </c>
      <c r="BC761" s="278">
        <f t="shared" si="316"/>
        <v>6503</v>
      </c>
      <c r="BD761" s="278">
        <f t="shared" si="316"/>
        <v>3272</v>
      </c>
      <c r="BE761" s="278">
        <f t="shared" si="316"/>
        <v>1858</v>
      </c>
      <c r="BF761" s="278">
        <f t="shared" si="316"/>
        <v>2668</v>
      </c>
      <c r="BG761" s="278">
        <f t="shared" si="316"/>
        <v>2752</v>
      </c>
      <c r="BH761" s="278">
        <f t="shared" si="316"/>
        <v>2964</v>
      </c>
      <c r="BI761" s="278">
        <f t="shared" si="316"/>
        <v>3656</v>
      </c>
      <c r="BJ761" s="278">
        <f t="shared" si="316"/>
        <v>2126</v>
      </c>
      <c r="BK761" s="278">
        <f t="shared" si="316"/>
        <v>0</v>
      </c>
      <c r="BL761" s="276">
        <f t="shared" si="316"/>
        <v>0</v>
      </c>
      <c r="BM761" s="290">
        <f>SUM(J761:AX761)</f>
        <v>42771</v>
      </c>
      <c r="BN761" s="293"/>
    </row>
    <row r="762" spans="1:74" ht="12.75" customHeight="1">
      <c r="A762" s="169" t="str">
        <f>B$737&amp;B762</f>
        <v>E19</v>
      </c>
      <c r="B762" s="159" t="str">
        <f>$B$6</f>
        <v>9</v>
      </c>
      <c r="C762" s="95"/>
      <c r="D762" s="492"/>
      <c r="E762" s="493"/>
      <c r="F762" s="494"/>
      <c r="G762" s="210"/>
      <c r="H762" s="488" t="s">
        <v>63</v>
      </c>
      <c r="I762" s="489"/>
      <c r="J762" s="12"/>
      <c r="K762" s="12"/>
      <c r="L762" s="12"/>
      <c r="M762" s="12"/>
      <c r="N762" s="12"/>
      <c r="O762" s="13"/>
      <c r="P762" s="12"/>
      <c r="Q762" s="12"/>
      <c r="R762" s="12"/>
      <c r="S762" s="12"/>
      <c r="T762" s="12"/>
      <c r="U762" s="13"/>
      <c r="V762" s="12"/>
      <c r="W762" s="12"/>
      <c r="X762" s="12"/>
      <c r="Y762" s="12"/>
      <c r="Z762" s="14"/>
      <c r="AA762" s="14"/>
      <c r="AB762" s="14"/>
      <c r="AC762" s="14"/>
      <c r="AD762" s="14"/>
      <c r="AE762" s="14"/>
      <c r="AF762" s="14"/>
      <c r="AG762" s="244"/>
      <c r="AH762" s="244">
        <v>6535</v>
      </c>
      <c r="AI762" s="244">
        <v>36236</v>
      </c>
      <c r="AJ762" s="244"/>
      <c r="AK762" s="244"/>
      <c r="AL762" s="244"/>
      <c r="AM762" s="244"/>
      <c r="AN762" s="244"/>
      <c r="AO762" s="244"/>
      <c r="AP762" s="244"/>
      <c r="AQ762" s="244"/>
      <c r="AR762" s="244"/>
      <c r="AS762" s="244"/>
      <c r="AT762" s="244"/>
      <c r="AU762" s="244"/>
      <c r="AV762" s="244"/>
      <c r="AW762" s="244"/>
      <c r="AX762" s="245"/>
      <c r="AY762" s="436">
        <v>2126</v>
      </c>
      <c r="AZ762" s="437">
        <v>36236</v>
      </c>
      <c r="BA762" s="267">
        <v>5123</v>
      </c>
      <c r="BB762" s="268">
        <v>5314</v>
      </c>
      <c r="BC762" s="268">
        <v>6503</v>
      </c>
      <c r="BD762" s="268">
        <v>3272</v>
      </c>
      <c r="BE762" s="268">
        <v>1858</v>
      </c>
      <c r="BF762" s="268">
        <v>2668</v>
      </c>
      <c r="BG762" s="268">
        <v>2752</v>
      </c>
      <c r="BH762" s="268">
        <v>2964</v>
      </c>
      <c r="BI762" s="268">
        <v>3656</v>
      </c>
      <c r="BJ762" s="268">
        <v>2126</v>
      </c>
      <c r="BK762" s="268"/>
      <c r="BL762" s="266"/>
      <c r="BM762" s="281">
        <f t="shared" ref="BM762:BM772" si="317">SUM(J762:AX762)</f>
        <v>42771</v>
      </c>
      <c r="BN762" s="293"/>
    </row>
    <row r="763" spans="1:74" ht="12.75" customHeight="1">
      <c r="A763" s="169"/>
      <c r="C763" s="95"/>
      <c r="D763" s="492"/>
      <c r="E763" s="493"/>
      <c r="F763" s="494"/>
      <c r="G763" s="211"/>
      <c r="H763" s="490" t="s">
        <v>62</v>
      </c>
      <c r="I763" s="491"/>
      <c r="J763" s="17">
        <f t="shared" ref="J763:AX763" si="318">SUM(J764:J772)</f>
        <v>0</v>
      </c>
      <c r="K763" s="17">
        <f t="shared" si="318"/>
        <v>0</v>
      </c>
      <c r="L763" s="17">
        <f t="shared" si="318"/>
        <v>0</v>
      </c>
      <c r="M763" s="17">
        <f t="shared" si="318"/>
        <v>0</v>
      </c>
      <c r="N763" s="17">
        <f t="shared" si="318"/>
        <v>0</v>
      </c>
      <c r="O763" s="17">
        <f t="shared" si="318"/>
        <v>0</v>
      </c>
      <c r="P763" s="17">
        <f t="shared" si="318"/>
        <v>0</v>
      </c>
      <c r="Q763" s="17">
        <f t="shared" si="318"/>
        <v>0</v>
      </c>
      <c r="R763" s="17">
        <f t="shared" si="318"/>
        <v>0</v>
      </c>
      <c r="S763" s="17">
        <f t="shared" si="318"/>
        <v>0</v>
      </c>
      <c r="T763" s="17">
        <f t="shared" si="318"/>
        <v>0</v>
      </c>
      <c r="U763" s="17">
        <f t="shared" si="318"/>
        <v>0</v>
      </c>
      <c r="V763" s="17">
        <f t="shared" si="318"/>
        <v>0</v>
      </c>
      <c r="W763" s="17">
        <f t="shared" si="318"/>
        <v>0</v>
      </c>
      <c r="X763" s="17">
        <f t="shared" si="318"/>
        <v>0</v>
      </c>
      <c r="Y763" s="17">
        <f t="shared" si="318"/>
        <v>0</v>
      </c>
      <c r="Z763" s="17">
        <f t="shared" si="318"/>
        <v>0</v>
      </c>
      <c r="AA763" s="17">
        <f t="shared" si="318"/>
        <v>0</v>
      </c>
      <c r="AB763" s="17">
        <f t="shared" si="318"/>
        <v>0</v>
      </c>
      <c r="AC763" s="17">
        <f t="shared" si="318"/>
        <v>0</v>
      </c>
      <c r="AD763" s="17"/>
      <c r="AE763" s="17"/>
      <c r="AF763" s="17"/>
      <c r="AG763" s="282"/>
      <c r="AH763" s="282"/>
      <c r="AI763" s="282">
        <f t="shared" si="318"/>
        <v>0</v>
      </c>
      <c r="AJ763" s="282">
        <f t="shared" si="318"/>
        <v>0</v>
      </c>
      <c r="AK763" s="282">
        <f t="shared" si="318"/>
        <v>0</v>
      </c>
      <c r="AL763" s="282">
        <f t="shared" si="318"/>
        <v>0</v>
      </c>
      <c r="AM763" s="282">
        <f t="shared" si="318"/>
        <v>0</v>
      </c>
      <c r="AN763" s="282">
        <f t="shared" si="318"/>
        <v>0</v>
      </c>
      <c r="AO763" s="282">
        <f t="shared" si="318"/>
        <v>0</v>
      </c>
      <c r="AP763" s="282">
        <f t="shared" si="318"/>
        <v>0</v>
      </c>
      <c r="AQ763" s="282">
        <f t="shared" si="318"/>
        <v>0</v>
      </c>
      <c r="AR763" s="282">
        <f t="shared" si="318"/>
        <v>0</v>
      </c>
      <c r="AS763" s="282">
        <f t="shared" si="318"/>
        <v>0</v>
      </c>
      <c r="AT763" s="282">
        <f t="shared" si="318"/>
        <v>0</v>
      </c>
      <c r="AU763" s="282">
        <f t="shared" si="318"/>
        <v>0</v>
      </c>
      <c r="AV763" s="282">
        <f t="shared" si="318"/>
        <v>0</v>
      </c>
      <c r="AW763" s="282">
        <f t="shared" si="318"/>
        <v>0</v>
      </c>
      <c r="AX763" s="282">
        <f t="shared" si="318"/>
        <v>0</v>
      </c>
      <c r="AY763" s="17"/>
      <c r="AZ763" s="439"/>
      <c r="BA763" s="281"/>
      <c r="BB763" s="282"/>
      <c r="BC763" s="282"/>
      <c r="BD763" s="282"/>
      <c r="BE763" s="282"/>
      <c r="BF763" s="282"/>
      <c r="BG763" s="282"/>
      <c r="BH763" s="282"/>
      <c r="BI763" s="282"/>
      <c r="BJ763" s="282"/>
      <c r="BK763" s="282"/>
      <c r="BL763" s="280"/>
      <c r="BM763" s="281">
        <f t="shared" si="317"/>
        <v>0</v>
      </c>
      <c r="BN763" s="293"/>
    </row>
    <row r="764" spans="1:74" ht="12.75" customHeight="1">
      <c r="A764" s="169" t="str">
        <f t="shared" ref="A764:A772" si="319">B$737&amp;B764</f>
        <v>E11</v>
      </c>
      <c r="B764" s="159" t="str">
        <f>$B$8</f>
        <v>1</v>
      </c>
      <c r="C764" s="95"/>
      <c r="D764" s="492"/>
      <c r="E764" s="493"/>
      <c r="F764" s="494"/>
      <c r="G764" s="213"/>
      <c r="H764" s="210"/>
      <c r="I764" s="127" t="str">
        <f>$I$8</f>
        <v>N.AMERICA</v>
      </c>
      <c r="J764" s="20"/>
      <c r="K764" s="20"/>
      <c r="L764" s="20"/>
      <c r="M764" s="20"/>
      <c r="N764" s="20"/>
      <c r="O764" s="28"/>
      <c r="P764" s="20"/>
      <c r="Q764" s="20"/>
      <c r="R764" s="20"/>
      <c r="S764" s="20"/>
      <c r="T764" s="20"/>
      <c r="U764" s="28"/>
      <c r="V764" s="20"/>
      <c r="W764" s="20"/>
      <c r="X764" s="20"/>
      <c r="Y764" s="20"/>
      <c r="Z764" s="21"/>
      <c r="AA764" s="21"/>
      <c r="AB764" s="21"/>
      <c r="AC764" s="21"/>
      <c r="AD764" s="21"/>
      <c r="AE764" s="21"/>
      <c r="AF764" s="21"/>
      <c r="AG764" s="248"/>
      <c r="AH764" s="248"/>
      <c r="AI764" s="248"/>
      <c r="AJ764" s="248"/>
      <c r="AK764" s="248"/>
      <c r="AL764" s="248"/>
      <c r="AM764" s="248"/>
      <c r="AN764" s="248"/>
      <c r="AO764" s="248"/>
      <c r="AP764" s="248"/>
      <c r="AQ764" s="248"/>
      <c r="AR764" s="248"/>
      <c r="AS764" s="248"/>
      <c r="AT764" s="248"/>
      <c r="AU764" s="248"/>
      <c r="AV764" s="248"/>
      <c r="AW764" s="248"/>
      <c r="AX764" s="248"/>
      <c r="AY764" s="430"/>
      <c r="AZ764" s="431"/>
      <c r="BA764" s="250"/>
      <c r="BB764" s="251"/>
      <c r="BC764" s="251"/>
      <c r="BD764" s="251"/>
      <c r="BE764" s="251"/>
      <c r="BF764" s="251"/>
      <c r="BG764" s="251"/>
      <c r="BH764" s="251"/>
      <c r="BI764" s="251"/>
      <c r="BJ764" s="251"/>
      <c r="BK764" s="251"/>
      <c r="BL764" s="249"/>
      <c r="BM764" s="290">
        <f t="shared" si="317"/>
        <v>0</v>
      </c>
      <c r="BN764" s="293"/>
    </row>
    <row r="765" spans="1:74" ht="12.75" customHeight="1">
      <c r="A765" s="169" t="str">
        <f t="shared" si="319"/>
        <v>E12</v>
      </c>
      <c r="B765" s="159" t="str">
        <f>$B$9</f>
        <v>2</v>
      </c>
      <c r="C765" s="95"/>
      <c r="D765" s="492"/>
      <c r="E765" s="493"/>
      <c r="F765" s="494"/>
      <c r="G765" s="213"/>
      <c r="H765" s="210"/>
      <c r="I765" s="122" t="str">
        <f>$I$9</f>
        <v>CS.AMERICA</v>
      </c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3"/>
      <c r="AA765" s="93"/>
      <c r="AB765" s="93"/>
      <c r="AC765" s="93"/>
      <c r="AD765" s="93"/>
      <c r="AE765" s="93"/>
      <c r="AF765" s="93"/>
      <c r="AG765" s="253"/>
      <c r="AH765" s="253"/>
      <c r="AI765" s="253"/>
      <c r="AJ765" s="253"/>
      <c r="AK765" s="253"/>
      <c r="AL765" s="253"/>
      <c r="AM765" s="253"/>
      <c r="AN765" s="253"/>
      <c r="AO765" s="253"/>
      <c r="AP765" s="253"/>
      <c r="AQ765" s="253"/>
      <c r="AR765" s="253"/>
      <c r="AS765" s="253"/>
      <c r="AT765" s="253"/>
      <c r="AU765" s="253"/>
      <c r="AV765" s="253"/>
      <c r="AW765" s="253"/>
      <c r="AX765" s="253"/>
      <c r="AY765" s="432"/>
      <c r="AZ765" s="433"/>
      <c r="BA765" s="255"/>
      <c r="BB765" s="256"/>
      <c r="BC765" s="256"/>
      <c r="BD765" s="256"/>
      <c r="BE765" s="256"/>
      <c r="BF765" s="256"/>
      <c r="BG765" s="256"/>
      <c r="BH765" s="256"/>
      <c r="BI765" s="256"/>
      <c r="BJ765" s="256"/>
      <c r="BK765" s="256"/>
      <c r="BL765" s="254"/>
      <c r="BM765" s="284">
        <f t="shared" si="317"/>
        <v>0</v>
      </c>
      <c r="BN765" s="293"/>
    </row>
    <row r="766" spans="1:74" ht="12.75" customHeight="1">
      <c r="A766" s="169" t="str">
        <f t="shared" si="319"/>
        <v>E13</v>
      </c>
      <c r="B766" s="159" t="str">
        <f>$B$10</f>
        <v>3</v>
      </c>
      <c r="C766" s="95"/>
      <c r="D766" s="492"/>
      <c r="E766" s="493"/>
      <c r="F766" s="494"/>
      <c r="G766" s="205"/>
      <c r="H766" s="498"/>
      <c r="I766" s="122" t="str">
        <f>$I$10</f>
        <v>Europe</v>
      </c>
      <c r="J766" s="92"/>
      <c r="K766" s="92"/>
      <c r="L766" s="92"/>
      <c r="M766" s="92"/>
      <c r="N766" s="92"/>
      <c r="O766" s="94"/>
      <c r="P766" s="92"/>
      <c r="Q766" s="92"/>
      <c r="R766" s="92"/>
      <c r="S766" s="92"/>
      <c r="T766" s="92"/>
      <c r="U766" s="94"/>
      <c r="V766" s="92"/>
      <c r="W766" s="92"/>
      <c r="X766" s="92"/>
      <c r="Y766" s="92"/>
      <c r="Z766" s="93"/>
      <c r="AA766" s="93"/>
      <c r="AB766" s="93"/>
      <c r="AC766" s="93"/>
      <c r="AD766" s="93"/>
      <c r="AE766" s="93"/>
      <c r="AF766" s="93"/>
      <c r="AG766" s="253"/>
      <c r="AH766" s="253"/>
      <c r="AI766" s="253"/>
      <c r="AJ766" s="253"/>
      <c r="AK766" s="253"/>
      <c r="AL766" s="253"/>
      <c r="AM766" s="253"/>
      <c r="AN766" s="253"/>
      <c r="AO766" s="253"/>
      <c r="AP766" s="253"/>
      <c r="AQ766" s="253"/>
      <c r="AR766" s="253"/>
      <c r="AS766" s="253"/>
      <c r="AT766" s="253"/>
      <c r="AU766" s="253"/>
      <c r="AV766" s="253"/>
      <c r="AW766" s="253"/>
      <c r="AX766" s="253"/>
      <c r="AY766" s="432"/>
      <c r="AZ766" s="433"/>
      <c r="BA766" s="255"/>
      <c r="BB766" s="256"/>
      <c r="BC766" s="256"/>
      <c r="BD766" s="256"/>
      <c r="BE766" s="256"/>
      <c r="BF766" s="256"/>
      <c r="BG766" s="256"/>
      <c r="BH766" s="256"/>
      <c r="BI766" s="256"/>
      <c r="BJ766" s="256"/>
      <c r="BK766" s="256"/>
      <c r="BL766" s="254"/>
      <c r="BM766" s="284">
        <f t="shared" si="317"/>
        <v>0</v>
      </c>
      <c r="BN766" s="293"/>
    </row>
    <row r="767" spans="1:74" ht="12.75" customHeight="1">
      <c r="A767" s="169" t="str">
        <f t="shared" si="319"/>
        <v>E14</v>
      </c>
      <c r="B767" s="159" t="str">
        <f>$B$11</f>
        <v>4</v>
      </c>
      <c r="C767" s="95"/>
      <c r="D767" s="492"/>
      <c r="E767" s="493"/>
      <c r="F767" s="494"/>
      <c r="G767" s="211"/>
      <c r="H767" s="498"/>
      <c r="I767" s="122" t="str">
        <f>$I$11</f>
        <v>ASIA</v>
      </c>
      <c r="J767" s="92"/>
      <c r="K767" s="92"/>
      <c r="L767" s="92"/>
      <c r="M767" s="92"/>
      <c r="N767" s="92"/>
      <c r="O767" s="94"/>
      <c r="P767" s="92"/>
      <c r="Q767" s="92"/>
      <c r="R767" s="92"/>
      <c r="S767" s="92"/>
      <c r="T767" s="92"/>
      <c r="U767" s="94"/>
      <c r="V767" s="92"/>
      <c r="W767" s="92"/>
      <c r="X767" s="92"/>
      <c r="Y767" s="92"/>
      <c r="Z767" s="93"/>
      <c r="AA767" s="92"/>
      <c r="AB767" s="93"/>
      <c r="AC767" s="92"/>
      <c r="AD767" s="92"/>
      <c r="AE767" s="92"/>
      <c r="AF767" s="92"/>
      <c r="AG767" s="258"/>
      <c r="AH767" s="258"/>
      <c r="AI767" s="258"/>
      <c r="AJ767" s="258"/>
      <c r="AK767" s="258"/>
      <c r="AL767" s="258"/>
      <c r="AM767" s="258"/>
      <c r="AN767" s="258"/>
      <c r="AO767" s="258"/>
      <c r="AP767" s="258"/>
      <c r="AQ767" s="258"/>
      <c r="AR767" s="258"/>
      <c r="AS767" s="258"/>
      <c r="AT767" s="258"/>
      <c r="AU767" s="258"/>
      <c r="AV767" s="258"/>
      <c r="AW767" s="258"/>
      <c r="AX767" s="258"/>
      <c r="AY767" s="432"/>
      <c r="AZ767" s="433"/>
      <c r="BA767" s="255"/>
      <c r="BB767" s="256"/>
      <c r="BC767" s="256"/>
      <c r="BD767" s="256"/>
      <c r="BE767" s="256"/>
      <c r="BF767" s="256"/>
      <c r="BG767" s="256"/>
      <c r="BH767" s="256"/>
      <c r="BI767" s="256"/>
      <c r="BJ767" s="256"/>
      <c r="BK767" s="256"/>
      <c r="BL767" s="254"/>
      <c r="BM767" s="284">
        <f t="shared" si="317"/>
        <v>0</v>
      </c>
      <c r="BS767" s="3"/>
      <c r="BT767" s="3"/>
      <c r="BU767" s="3"/>
      <c r="BV767" s="3"/>
    </row>
    <row r="768" spans="1:74" ht="12.75" customHeight="1">
      <c r="A768" s="169" t="str">
        <f t="shared" si="319"/>
        <v>E1C</v>
      </c>
      <c r="B768" s="159" t="s">
        <v>204</v>
      </c>
      <c r="C768" s="95"/>
      <c r="D768" s="492"/>
      <c r="E768" s="493"/>
      <c r="F768" s="494"/>
      <c r="G768" s="211"/>
      <c r="H768" s="498"/>
      <c r="I768" s="122" t="s">
        <v>205</v>
      </c>
      <c r="J768" s="92"/>
      <c r="K768" s="92"/>
      <c r="L768" s="92"/>
      <c r="M768" s="92"/>
      <c r="N768" s="92"/>
      <c r="O768" s="94"/>
      <c r="P768" s="92"/>
      <c r="Q768" s="92"/>
      <c r="R768" s="92"/>
      <c r="S768" s="92"/>
      <c r="T768" s="92"/>
      <c r="U768" s="94"/>
      <c r="V768" s="92"/>
      <c r="W768" s="92"/>
      <c r="X768" s="92"/>
      <c r="Y768" s="92"/>
      <c r="Z768" s="93"/>
      <c r="AA768" s="92"/>
      <c r="AB768" s="93"/>
      <c r="AC768" s="92"/>
      <c r="AD768" s="92"/>
      <c r="AE768" s="92"/>
      <c r="AF768" s="92"/>
      <c r="AG768" s="258"/>
      <c r="AH768" s="258"/>
      <c r="AI768" s="258"/>
      <c r="AJ768" s="258"/>
      <c r="AK768" s="258"/>
      <c r="AL768" s="258"/>
      <c r="AM768" s="258"/>
      <c r="AN768" s="258"/>
      <c r="AO768" s="258"/>
      <c r="AP768" s="258"/>
      <c r="AQ768" s="258"/>
      <c r="AR768" s="258"/>
      <c r="AS768" s="258"/>
      <c r="AT768" s="258"/>
      <c r="AU768" s="258"/>
      <c r="AV768" s="258"/>
      <c r="AW768" s="258"/>
      <c r="AX768" s="258"/>
      <c r="AY768" s="432"/>
      <c r="AZ768" s="433"/>
      <c r="BA768" s="255"/>
      <c r="BB768" s="256"/>
      <c r="BC768" s="256"/>
      <c r="BD768" s="256"/>
      <c r="BE768" s="256"/>
      <c r="BF768" s="256"/>
      <c r="BG768" s="256"/>
      <c r="BH768" s="256"/>
      <c r="BI768" s="256"/>
      <c r="BJ768" s="256"/>
      <c r="BK768" s="256"/>
      <c r="BL768" s="254"/>
      <c r="BM768" s="255">
        <f t="shared" si="317"/>
        <v>0</v>
      </c>
      <c r="BS768" s="3"/>
      <c r="BT768" s="3"/>
      <c r="BU768" s="3"/>
      <c r="BV768" s="3"/>
    </row>
    <row r="769" spans="1:74" ht="13.2" customHeight="1">
      <c r="A769" s="169" t="str">
        <f t="shared" si="319"/>
        <v>E15</v>
      </c>
      <c r="B769" s="159" t="str">
        <f>$B$13</f>
        <v>5</v>
      </c>
      <c r="C769" s="95"/>
      <c r="D769" s="492"/>
      <c r="E769" s="493"/>
      <c r="F769" s="494"/>
      <c r="G769" s="213"/>
      <c r="H769" s="498"/>
      <c r="I769" s="122" t="str">
        <f>$I$13</f>
        <v>OCE</v>
      </c>
      <c r="J769" s="92"/>
      <c r="K769" s="92"/>
      <c r="L769" s="92"/>
      <c r="M769" s="92"/>
      <c r="N769" s="92"/>
      <c r="O769" s="94"/>
      <c r="P769" s="92"/>
      <c r="Q769" s="92"/>
      <c r="R769" s="92"/>
      <c r="S769" s="92"/>
      <c r="T769" s="92"/>
      <c r="U769" s="94"/>
      <c r="V769" s="92"/>
      <c r="W769" s="92"/>
      <c r="X769" s="92"/>
      <c r="Y769" s="92"/>
      <c r="Z769" s="93"/>
      <c r="AA769" s="92"/>
      <c r="AB769" s="93"/>
      <c r="AC769" s="92"/>
      <c r="AD769" s="92"/>
      <c r="AE769" s="92"/>
      <c r="AF769" s="92"/>
      <c r="AG769" s="258"/>
      <c r="AH769" s="258"/>
      <c r="AI769" s="258"/>
      <c r="AJ769" s="258"/>
      <c r="AK769" s="258"/>
      <c r="AL769" s="258"/>
      <c r="AM769" s="258"/>
      <c r="AN769" s="258"/>
      <c r="AO769" s="258"/>
      <c r="AP769" s="258"/>
      <c r="AQ769" s="258"/>
      <c r="AR769" s="258"/>
      <c r="AS769" s="258"/>
      <c r="AT769" s="258"/>
      <c r="AU769" s="258"/>
      <c r="AV769" s="258"/>
      <c r="AW769" s="258"/>
      <c r="AX769" s="258"/>
      <c r="AY769" s="432"/>
      <c r="AZ769" s="433"/>
      <c r="BA769" s="255"/>
      <c r="BB769" s="256"/>
      <c r="BC769" s="256"/>
      <c r="BD769" s="256"/>
      <c r="BE769" s="256"/>
      <c r="BF769" s="256"/>
      <c r="BG769" s="256"/>
      <c r="BH769" s="256"/>
      <c r="BI769" s="256"/>
      <c r="BJ769" s="256"/>
      <c r="BK769" s="256"/>
      <c r="BL769" s="254"/>
      <c r="BM769" s="284">
        <f t="shared" si="317"/>
        <v>0</v>
      </c>
      <c r="BS769" s="3"/>
      <c r="BT769" s="3"/>
      <c r="BU769" s="3"/>
      <c r="BV769" s="3"/>
    </row>
    <row r="770" spans="1:74" ht="13.2" customHeight="1">
      <c r="A770" s="169" t="str">
        <f t="shared" si="319"/>
        <v>E16</v>
      </c>
      <c r="B770" s="159" t="str">
        <f>$B$14</f>
        <v>6</v>
      </c>
      <c r="C770" s="95"/>
      <c r="D770" s="492"/>
      <c r="E770" s="493"/>
      <c r="F770" s="494"/>
      <c r="G770" s="213"/>
      <c r="H770" s="498"/>
      <c r="I770" s="122" t="str">
        <f>$I$14</f>
        <v>MIDDLE EAS</v>
      </c>
      <c r="J770" s="92"/>
      <c r="K770" s="92"/>
      <c r="L770" s="92"/>
      <c r="M770" s="92"/>
      <c r="N770" s="92"/>
      <c r="O770" s="94"/>
      <c r="P770" s="92"/>
      <c r="Q770" s="92"/>
      <c r="R770" s="92"/>
      <c r="S770" s="92"/>
      <c r="T770" s="92"/>
      <c r="U770" s="94"/>
      <c r="V770" s="92"/>
      <c r="W770" s="92"/>
      <c r="X770" s="92"/>
      <c r="Y770" s="92"/>
      <c r="Z770" s="93"/>
      <c r="AA770" s="92"/>
      <c r="AB770" s="93"/>
      <c r="AC770" s="92"/>
      <c r="AD770" s="92"/>
      <c r="AE770" s="92"/>
      <c r="AF770" s="92"/>
      <c r="AG770" s="258"/>
      <c r="AH770" s="258"/>
      <c r="AI770" s="258"/>
      <c r="AJ770" s="258"/>
      <c r="AK770" s="258"/>
      <c r="AL770" s="258"/>
      <c r="AM770" s="258"/>
      <c r="AN770" s="258"/>
      <c r="AO770" s="258"/>
      <c r="AP770" s="258"/>
      <c r="AQ770" s="258"/>
      <c r="AR770" s="258"/>
      <c r="AS770" s="258"/>
      <c r="AT770" s="258"/>
      <c r="AU770" s="258"/>
      <c r="AV770" s="258"/>
      <c r="AW770" s="258"/>
      <c r="AX770" s="258"/>
      <c r="AY770" s="432"/>
      <c r="AZ770" s="433"/>
      <c r="BA770" s="255"/>
      <c r="BB770" s="256"/>
      <c r="BC770" s="256"/>
      <c r="BD770" s="256"/>
      <c r="BE770" s="256"/>
      <c r="BF770" s="256"/>
      <c r="BG770" s="256"/>
      <c r="BH770" s="256"/>
      <c r="BI770" s="256"/>
      <c r="BJ770" s="256"/>
      <c r="BK770" s="256"/>
      <c r="BL770" s="254"/>
      <c r="BM770" s="284">
        <f t="shared" si="317"/>
        <v>0</v>
      </c>
      <c r="BS770" s="3"/>
      <c r="BT770" s="3"/>
      <c r="BU770" s="3"/>
      <c r="BV770" s="3"/>
    </row>
    <row r="771" spans="1:74" ht="13.2" customHeight="1">
      <c r="A771" s="169" t="str">
        <f t="shared" si="319"/>
        <v>E17</v>
      </c>
      <c r="B771" s="159" t="str">
        <f>$B$15</f>
        <v>7</v>
      </c>
      <c r="C771" s="95"/>
      <c r="D771" s="492"/>
      <c r="E771" s="493"/>
      <c r="F771" s="494"/>
      <c r="G771" s="213"/>
      <c r="H771" s="498"/>
      <c r="I771" s="122" t="str">
        <f>$I$15</f>
        <v xml:space="preserve">AFRICA   </v>
      </c>
      <c r="J771" s="92"/>
      <c r="K771" s="92"/>
      <c r="L771" s="92"/>
      <c r="M771" s="92"/>
      <c r="N771" s="92"/>
      <c r="O771" s="94"/>
      <c r="P771" s="92"/>
      <c r="Q771" s="92"/>
      <c r="R771" s="92"/>
      <c r="S771" s="92"/>
      <c r="T771" s="92"/>
      <c r="U771" s="94"/>
      <c r="V771" s="92"/>
      <c r="W771" s="92"/>
      <c r="X771" s="92"/>
      <c r="Y771" s="92"/>
      <c r="Z771" s="93"/>
      <c r="AA771" s="92"/>
      <c r="AB771" s="93"/>
      <c r="AC771" s="92"/>
      <c r="AD771" s="92"/>
      <c r="AE771" s="92"/>
      <c r="AF771" s="92"/>
      <c r="AG771" s="258"/>
      <c r="AH771" s="258"/>
      <c r="AI771" s="258"/>
      <c r="AJ771" s="258"/>
      <c r="AK771" s="258"/>
      <c r="AL771" s="258"/>
      <c r="AM771" s="258"/>
      <c r="AN771" s="258"/>
      <c r="AO771" s="258"/>
      <c r="AP771" s="258"/>
      <c r="AQ771" s="258"/>
      <c r="AR771" s="258"/>
      <c r="AS771" s="258"/>
      <c r="AT771" s="258"/>
      <c r="AU771" s="258"/>
      <c r="AV771" s="258"/>
      <c r="AW771" s="258"/>
      <c r="AX771" s="258"/>
      <c r="AY771" s="432"/>
      <c r="AZ771" s="433"/>
      <c r="BA771" s="255"/>
      <c r="BB771" s="256"/>
      <c r="BC771" s="256"/>
      <c r="BD771" s="256"/>
      <c r="BE771" s="256"/>
      <c r="BF771" s="256"/>
      <c r="BG771" s="256"/>
      <c r="BH771" s="256"/>
      <c r="BI771" s="256"/>
      <c r="BJ771" s="256"/>
      <c r="BK771" s="256"/>
      <c r="BL771" s="254"/>
      <c r="BM771" s="284">
        <f t="shared" si="317"/>
        <v>0</v>
      </c>
      <c r="BS771" s="3"/>
      <c r="BT771" s="3"/>
      <c r="BU771" s="3"/>
      <c r="BV771" s="3"/>
    </row>
    <row r="772" spans="1:74" ht="12.75" customHeight="1" thickBot="1">
      <c r="A772" s="169" t="str">
        <f t="shared" si="319"/>
        <v>E1Z</v>
      </c>
      <c r="B772" s="159" t="str">
        <f>$B$16</f>
        <v>Z</v>
      </c>
      <c r="C772" s="95"/>
      <c r="D772" s="495"/>
      <c r="E772" s="496"/>
      <c r="F772" s="497"/>
      <c r="G772" s="208"/>
      <c r="H772" s="499"/>
      <c r="I772" s="128" t="str">
        <f>$I$16</f>
        <v>Others</v>
      </c>
      <c r="J772" s="90"/>
      <c r="K772" s="90"/>
      <c r="L772" s="90"/>
      <c r="M772" s="90"/>
      <c r="N772" s="90"/>
      <c r="O772" s="102"/>
      <c r="P772" s="90"/>
      <c r="Q772" s="90"/>
      <c r="R772" s="90"/>
      <c r="S772" s="90"/>
      <c r="T772" s="90"/>
      <c r="U772" s="102"/>
      <c r="V772" s="90"/>
      <c r="W772" s="90"/>
      <c r="X772" s="90"/>
      <c r="Y772" s="90"/>
      <c r="Z772" s="91"/>
      <c r="AA772" s="90"/>
      <c r="AB772" s="91"/>
      <c r="AC772" s="90"/>
      <c r="AD772" s="90"/>
      <c r="AE772" s="90"/>
      <c r="AF772" s="90"/>
      <c r="AG772" s="259"/>
      <c r="AH772" s="259"/>
      <c r="AI772" s="259"/>
      <c r="AJ772" s="259"/>
      <c r="AK772" s="259"/>
      <c r="AL772" s="259"/>
      <c r="AM772" s="259"/>
      <c r="AN772" s="259"/>
      <c r="AO772" s="259"/>
      <c r="AP772" s="259"/>
      <c r="AQ772" s="259"/>
      <c r="AR772" s="259"/>
      <c r="AS772" s="259"/>
      <c r="AT772" s="259"/>
      <c r="AU772" s="259"/>
      <c r="AV772" s="259"/>
      <c r="AW772" s="259"/>
      <c r="AX772" s="259"/>
      <c r="AY772" s="434"/>
      <c r="AZ772" s="435"/>
      <c r="BA772" s="262"/>
      <c r="BB772" s="263"/>
      <c r="BC772" s="263"/>
      <c r="BD772" s="263"/>
      <c r="BE772" s="263"/>
      <c r="BF772" s="263"/>
      <c r="BG772" s="263"/>
      <c r="BH772" s="263"/>
      <c r="BI772" s="263"/>
      <c r="BJ772" s="263"/>
      <c r="BK772" s="263"/>
      <c r="BL772" s="261"/>
      <c r="BM772" s="287">
        <f t="shared" si="317"/>
        <v>0</v>
      </c>
      <c r="BN772" s="293"/>
    </row>
    <row r="773" spans="1:74" s="157" customFormat="1" ht="12.75" customHeight="1" outlineLevel="2" thickBot="1">
      <c r="B773" s="159"/>
      <c r="C773" s="513" t="s">
        <v>14</v>
      </c>
      <c r="D773" s="514"/>
      <c r="E773" s="514"/>
      <c r="F773" s="514"/>
      <c r="G773" s="514"/>
      <c r="H773" s="514"/>
      <c r="I773" s="602"/>
      <c r="J773" s="9"/>
      <c r="K773" s="8"/>
      <c r="L773" s="8"/>
      <c r="M773" s="8"/>
      <c r="N773" s="8"/>
      <c r="O773" s="448"/>
      <c r="P773" s="8"/>
      <c r="Q773" s="8"/>
      <c r="R773" s="449"/>
      <c r="S773" s="8"/>
      <c r="T773" s="8"/>
      <c r="U773" s="448"/>
      <c r="V773" s="8"/>
      <c r="W773" s="8"/>
      <c r="X773" s="449"/>
      <c r="Y773" s="449"/>
      <c r="Z773" s="8"/>
      <c r="AA773" s="8"/>
      <c r="AB773" s="223"/>
      <c r="AC773" s="223"/>
      <c r="AD773" s="223"/>
      <c r="AE773" s="223"/>
      <c r="AF773" s="223"/>
      <c r="AG773" s="446"/>
      <c r="AH773" s="446"/>
      <c r="AI773" s="446"/>
      <c r="AJ773" s="446"/>
      <c r="AK773" s="446"/>
      <c r="AL773" s="446"/>
      <c r="AM773" s="446"/>
      <c r="AN773" s="446"/>
      <c r="AO773" s="446"/>
      <c r="AP773" s="446"/>
      <c r="AQ773" s="446"/>
      <c r="AR773" s="446"/>
      <c r="AS773" s="446"/>
      <c r="AT773" s="446"/>
      <c r="AU773" s="446"/>
      <c r="AV773" s="446"/>
      <c r="AW773" s="446"/>
      <c r="AX773" s="446"/>
      <c r="AY773" s="223"/>
      <c r="AZ773" s="442"/>
      <c r="BA773" s="451"/>
      <c r="BB773" s="302"/>
      <c r="BC773" s="302"/>
      <c r="BD773" s="302"/>
      <c r="BE773" s="302"/>
      <c r="BF773" s="302"/>
      <c r="BG773" s="302"/>
      <c r="BH773" s="302"/>
      <c r="BI773" s="302"/>
      <c r="BJ773" s="302"/>
      <c r="BK773" s="302"/>
      <c r="BL773" s="238"/>
      <c r="BM773" s="398"/>
      <c r="BN773" s="240"/>
      <c r="BO773" s="240"/>
      <c r="BS773" s="163"/>
      <c r="BT773" s="163"/>
      <c r="BU773" s="163"/>
      <c r="BV773" s="196"/>
    </row>
    <row r="774" spans="1:74" ht="13.2" customHeight="1" outlineLevel="2">
      <c r="C774" s="515" t="s">
        <v>12</v>
      </c>
      <c r="D774" s="516"/>
      <c r="E774" s="516"/>
      <c r="F774" s="516"/>
      <c r="G774" s="516"/>
      <c r="H774" s="516"/>
      <c r="I774" s="517"/>
      <c r="J774" s="25">
        <f t="shared" ref="J774:AO774" si="320">SUMIF($G$4:$G$773,"&gt;""""",J$4:J$773)</f>
        <v>428</v>
      </c>
      <c r="K774" s="25">
        <f t="shared" si="320"/>
        <v>17776</v>
      </c>
      <c r="L774" s="25">
        <f t="shared" si="320"/>
        <v>15314</v>
      </c>
      <c r="M774" s="25">
        <f t="shared" si="320"/>
        <v>19138</v>
      </c>
      <c r="N774" s="25">
        <f t="shared" si="320"/>
        <v>37120</v>
      </c>
      <c r="O774" s="25">
        <f t="shared" si="320"/>
        <v>41731</v>
      </c>
      <c r="P774" s="25">
        <f t="shared" si="320"/>
        <v>53478</v>
      </c>
      <c r="Q774" s="25">
        <f t="shared" si="320"/>
        <v>134701</v>
      </c>
      <c r="R774" s="25">
        <f t="shared" si="320"/>
        <v>203443</v>
      </c>
      <c r="S774" s="25">
        <f t="shared" si="320"/>
        <v>268276</v>
      </c>
      <c r="T774" s="25">
        <f t="shared" si="320"/>
        <v>378254</v>
      </c>
      <c r="U774" s="25">
        <f t="shared" si="320"/>
        <v>381101</v>
      </c>
      <c r="V774" s="25">
        <f t="shared" si="320"/>
        <v>475826</v>
      </c>
      <c r="W774" s="25">
        <f t="shared" si="320"/>
        <v>620459</v>
      </c>
      <c r="X774" s="25">
        <f t="shared" si="320"/>
        <v>524098</v>
      </c>
      <c r="Y774" s="25">
        <f t="shared" si="320"/>
        <v>1095060</v>
      </c>
      <c r="Z774" s="25">
        <f t="shared" si="320"/>
        <v>1140649</v>
      </c>
      <c r="AA774" s="25">
        <f t="shared" si="320"/>
        <v>1112424</v>
      </c>
      <c r="AB774" s="25">
        <f t="shared" si="320"/>
        <v>1055469</v>
      </c>
      <c r="AC774" s="25">
        <f t="shared" si="320"/>
        <v>1253510</v>
      </c>
      <c r="AD774" s="25">
        <f t="shared" si="320"/>
        <v>1368051</v>
      </c>
      <c r="AE774" s="25">
        <f t="shared" si="320"/>
        <v>1450243</v>
      </c>
      <c r="AF774" s="25">
        <f t="shared" si="320"/>
        <v>1674595</v>
      </c>
      <c r="AG774" s="289">
        <f t="shared" si="320"/>
        <v>1724104</v>
      </c>
      <c r="AH774" s="289">
        <f t="shared" si="320"/>
        <v>2361758</v>
      </c>
      <c r="AI774" s="414">
        <f t="shared" si="320"/>
        <v>2087965</v>
      </c>
      <c r="AJ774" s="289">
        <f t="shared" si="320"/>
        <v>0</v>
      </c>
      <c r="AK774" s="289">
        <f t="shared" si="320"/>
        <v>0</v>
      </c>
      <c r="AL774" s="289">
        <f t="shared" si="320"/>
        <v>0</v>
      </c>
      <c r="AM774" s="289">
        <f t="shared" si="320"/>
        <v>0</v>
      </c>
      <c r="AN774" s="289">
        <f t="shared" si="320"/>
        <v>0</v>
      </c>
      <c r="AO774" s="289">
        <f t="shared" si="320"/>
        <v>0</v>
      </c>
      <c r="AP774" s="289">
        <f t="shared" ref="AP774:BM774" si="321">SUMIF($G$4:$G$773,"&gt;""""",AP$4:AP$773)</f>
        <v>0</v>
      </c>
      <c r="AQ774" s="289">
        <f t="shared" si="321"/>
        <v>0</v>
      </c>
      <c r="AR774" s="289">
        <f t="shared" si="321"/>
        <v>0</v>
      </c>
      <c r="AS774" s="289">
        <f t="shared" si="321"/>
        <v>0</v>
      </c>
      <c r="AT774" s="289">
        <f t="shared" si="321"/>
        <v>0</v>
      </c>
      <c r="AU774" s="289">
        <f t="shared" si="321"/>
        <v>0</v>
      </c>
      <c r="AV774" s="289">
        <f t="shared" si="321"/>
        <v>0</v>
      </c>
      <c r="AW774" s="289">
        <f t="shared" si="321"/>
        <v>0</v>
      </c>
      <c r="AX774" s="289">
        <f t="shared" si="321"/>
        <v>0</v>
      </c>
      <c r="AY774" s="25">
        <f>SUMIF($G$4:$G$773,"&gt;""""",AY$4:AY$773)</f>
        <v>211121</v>
      </c>
      <c r="AZ774" s="443">
        <f t="shared" si="321"/>
        <v>2087965</v>
      </c>
      <c r="BA774" s="465">
        <f t="shared" si="321"/>
        <v>225825</v>
      </c>
      <c r="BB774" s="396">
        <f t="shared" si="321"/>
        <v>189866</v>
      </c>
      <c r="BC774" s="396">
        <f t="shared" si="321"/>
        <v>243418</v>
      </c>
      <c r="BD774" s="396">
        <f t="shared" si="321"/>
        <v>213982</v>
      </c>
      <c r="BE774" s="396">
        <f t="shared" si="321"/>
        <v>201966</v>
      </c>
      <c r="BF774" s="396">
        <f t="shared" si="321"/>
        <v>207152</v>
      </c>
      <c r="BG774" s="396">
        <f t="shared" si="321"/>
        <v>202942</v>
      </c>
      <c r="BH774" s="396">
        <f t="shared" si="321"/>
        <v>184186</v>
      </c>
      <c r="BI774" s="396">
        <f t="shared" si="321"/>
        <v>207507</v>
      </c>
      <c r="BJ774" s="275">
        <f t="shared" si="321"/>
        <v>211121</v>
      </c>
      <c r="BK774" s="275">
        <f t="shared" si="321"/>
        <v>0</v>
      </c>
      <c r="BL774" s="303">
        <f t="shared" si="321"/>
        <v>0</v>
      </c>
      <c r="BM774" s="288">
        <f t="shared" si="321"/>
        <v>19494971</v>
      </c>
      <c r="BS774" s="3"/>
      <c r="BT774" s="3"/>
      <c r="BU774" s="3"/>
      <c r="BV774" s="3"/>
    </row>
    <row r="775" spans="1:74" ht="13.2" customHeight="1" outlineLevel="2">
      <c r="C775" s="518" t="s">
        <v>618</v>
      </c>
      <c r="D775" s="519"/>
      <c r="E775" s="519"/>
      <c r="F775" s="519"/>
      <c r="G775" s="519"/>
      <c r="H775" s="519"/>
      <c r="I775" s="520"/>
      <c r="J775" s="27">
        <f t="shared" ref="J775:AO775" si="322">SUMIF($H$4:$H$773, $H$6,J$4:J$773)+SUMIF($G$4:$G$773, $H$6,J$4:J$773)</f>
        <v>428</v>
      </c>
      <c r="K775" s="27">
        <f t="shared" si="322"/>
        <v>17776</v>
      </c>
      <c r="L775" s="27">
        <f t="shared" si="322"/>
        <v>15311</v>
      </c>
      <c r="M775" s="27">
        <f t="shared" si="322"/>
        <v>12553</v>
      </c>
      <c r="N775" s="27">
        <f t="shared" si="322"/>
        <v>18502</v>
      </c>
      <c r="O775" s="27">
        <f t="shared" si="322"/>
        <v>19979</v>
      </c>
      <c r="P775" s="27">
        <f t="shared" si="322"/>
        <v>27200</v>
      </c>
      <c r="Q775" s="27">
        <f t="shared" si="322"/>
        <v>68711</v>
      </c>
      <c r="R775" s="27">
        <f t="shared" si="322"/>
        <v>53158</v>
      </c>
      <c r="S775" s="27">
        <f t="shared" si="322"/>
        <v>65099</v>
      </c>
      <c r="T775" s="27">
        <f t="shared" si="322"/>
        <v>72116</v>
      </c>
      <c r="U775" s="27">
        <f t="shared" si="322"/>
        <v>95049</v>
      </c>
      <c r="V775" s="27">
        <f t="shared" si="322"/>
        <v>237764</v>
      </c>
      <c r="W775" s="27">
        <f t="shared" si="322"/>
        <v>371267</v>
      </c>
      <c r="X775" s="27">
        <f t="shared" si="322"/>
        <v>283032</v>
      </c>
      <c r="Y775" s="27">
        <f t="shared" si="322"/>
        <v>648637</v>
      </c>
      <c r="Z775" s="27">
        <f t="shared" si="322"/>
        <v>645734</v>
      </c>
      <c r="AA775" s="27">
        <f t="shared" si="322"/>
        <v>651465</v>
      </c>
      <c r="AB775" s="27">
        <f t="shared" si="322"/>
        <v>602187</v>
      </c>
      <c r="AC775" s="27">
        <f t="shared" si="322"/>
        <v>648322</v>
      </c>
      <c r="AD775" s="27">
        <f t="shared" si="322"/>
        <v>629951</v>
      </c>
      <c r="AE775" s="27">
        <f t="shared" si="322"/>
        <v>583438</v>
      </c>
      <c r="AF775" s="27">
        <f t="shared" si="322"/>
        <v>592019</v>
      </c>
      <c r="AG775" s="271">
        <f t="shared" si="322"/>
        <v>502538</v>
      </c>
      <c r="AH775" s="271">
        <f t="shared" si="322"/>
        <v>530460</v>
      </c>
      <c r="AI775" s="271">
        <f t="shared" si="322"/>
        <v>452696</v>
      </c>
      <c r="AJ775" s="271">
        <f t="shared" si="322"/>
        <v>0</v>
      </c>
      <c r="AK775" s="271">
        <f t="shared" si="322"/>
        <v>0</v>
      </c>
      <c r="AL775" s="271">
        <f t="shared" si="322"/>
        <v>0</v>
      </c>
      <c r="AM775" s="271">
        <f t="shared" si="322"/>
        <v>0</v>
      </c>
      <c r="AN775" s="271">
        <f t="shared" si="322"/>
        <v>0</v>
      </c>
      <c r="AO775" s="271">
        <f t="shared" si="322"/>
        <v>0</v>
      </c>
      <c r="AP775" s="271">
        <f t="shared" ref="AP775:BL775" si="323">SUMIF($H$4:$H$773, $H$6,AP$4:AP$773)+SUMIF($G$4:$G$773, $H$6,AP$4:AP$773)</f>
        <v>0</v>
      </c>
      <c r="AQ775" s="271">
        <f t="shared" si="323"/>
        <v>0</v>
      </c>
      <c r="AR775" s="271">
        <f t="shared" si="323"/>
        <v>0</v>
      </c>
      <c r="AS775" s="271">
        <f t="shared" si="323"/>
        <v>0</v>
      </c>
      <c r="AT775" s="271">
        <f t="shared" si="323"/>
        <v>0</v>
      </c>
      <c r="AU775" s="271">
        <f t="shared" si="323"/>
        <v>0</v>
      </c>
      <c r="AV775" s="271">
        <f t="shared" si="323"/>
        <v>0</v>
      </c>
      <c r="AW775" s="271">
        <f t="shared" si="323"/>
        <v>0</v>
      </c>
      <c r="AX775" s="271">
        <f t="shared" si="323"/>
        <v>0</v>
      </c>
      <c r="AY775" s="27">
        <f t="shared" si="323"/>
        <v>52719</v>
      </c>
      <c r="AZ775" s="441">
        <f t="shared" si="323"/>
        <v>452696</v>
      </c>
      <c r="BA775" s="290">
        <f t="shared" si="323"/>
        <v>48883</v>
      </c>
      <c r="BB775" s="298">
        <f t="shared" si="323"/>
        <v>41232</v>
      </c>
      <c r="BC775" s="298">
        <f t="shared" si="323"/>
        <v>68467</v>
      </c>
      <c r="BD775" s="298">
        <f t="shared" si="323"/>
        <v>39067</v>
      </c>
      <c r="BE775" s="298">
        <f t="shared" si="323"/>
        <v>32946</v>
      </c>
      <c r="BF775" s="298">
        <f t="shared" si="323"/>
        <v>36198</v>
      </c>
      <c r="BG775" s="298">
        <f t="shared" si="323"/>
        <v>43536</v>
      </c>
      <c r="BH775" s="298">
        <f t="shared" si="323"/>
        <v>34796</v>
      </c>
      <c r="BI775" s="298">
        <f t="shared" si="323"/>
        <v>54852</v>
      </c>
      <c r="BJ775" s="298">
        <f t="shared" si="323"/>
        <v>52719</v>
      </c>
      <c r="BK775" s="298">
        <f t="shared" si="323"/>
        <v>0</v>
      </c>
      <c r="BL775" s="299">
        <f t="shared" si="323"/>
        <v>0</v>
      </c>
      <c r="BM775" s="290">
        <f>SUM(J775:AX775)</f>
        <v>7845392</v>
      </c>
      <c r="BS775" s="3"/>
      <c r="BT775" s="3"/>
      <c r="BU775" s="3"/>
      <c r="BV775" s="3"/>
    </row>
    <row r="776" spans="1:74" ht="13.2" customHeight="1" outlineLevel="2" thickBot="1">
      <c r="C776" s="521" t="s">
        <v>617</v>
      </c>
      <c r="D776" s="522"/>
      <c r="E776" s="522"/>
      <c r="F776" s="522"/>
      <c r="G776" s="522"/>
      <c r="H776" s="522"/>
      <c r="I776" s="523"/>
      <c r="J776" s="32">
        <f t="shared" ref="J776:AO776" si="324">SUMIF($H$4:$H$773,$H$7,J$4:J$773)</f>
        <v>0</v>
      </c>
      <c r="K776" s="32">
        <f t="shared" si="324"/>
        <v>0</v>
      </c>
      <c r="L776" s="32">
        <f t="shared" si="324"/>
        <v>3</v>
      </c>
      <c r="M776" s="32">
        <f t="shared" si="324"/>
        <v>6585</v>
      </c>
      <c r="N776" s="32">
        <f t="shared" si="324"/>
        <v>18618</v>
      </c>
      <c r="O776" s="32">
        <f t="shared" si="324"/>
        <v>21752</v>
      </c>
      <c r="P776" s="32">
        <f t="shared" si="324"/>
        <v>26278</v>
      </c>
      <c r="Q776" s="32">
        <f t="shared" si="324"/>
        <v>65990</v>
      </c>
      <c r="R776" s="32">
        <f t="shared" si="324"/>
        <v>150285</v>
      </c>
      <c r="S776" s="32">
        <f t="shared" si="324"/>
        <v>203177</v>
      </c>
      <c r="T776" s="32">
        <f t="shared" si="324"/>
        <v>306138</v>
      </c>
      <c r="U776" s="32">
        <f t="shared" si="324"/>
        <v>286052</v>
      </c>
      <c r="V776" s="32">
        <f t="shared" si="324"/>
        <v>238062</v>
      </c>
      <c r="W776" s="32">
        <f t="shared" si="324"/>
        <v>249192</v>
      </c>
      <c r="X776" s="32">
        <f t="shared" si="324"/>
        <v>241066</v>
      </c>
      <c r="Y776" s="32">
        <f t="shared" si="324"/>
        <v>446423</v>
      </c>
      <c r="Z776" s="32">
        <f t="shared" si="324"/>
        <v>494915</v>
      </c>
      <c r="AA776" s="32">
        <f t="shared" si="324"/>
        <v>460959</v>
      </c>
      <c r="AB776" s="51">
        <f t="shared" si="324"/>
        <v>453282</v>
      </c>
      <c r="AC776" s="51">
        <f t="shared" si="324"/>
        <v>605188</v>
      </c>
      <c r="AD776" s="51">
        <f t="shared" si="324"/>
        <v>738100</v>
      </c>
      <c r="AE776" s="51">
        <f t="shared" si="324"/>
        <v>866805</v>
      </c>
      <c r="AF776" s="51">
        <f t="shared" si="324"/>
        <v>1082576</v>
      </c>
      <c r="AG776" s="304">
        <f t="shared" si="324"/>
        <v>1221566</v>
      </c>
      <c r="AH776" s="304">
        <f t="shared" si="324"/>
        <v>1831298</v>
      </c>
      <c r="AI776" s="421">
        <f t="shared" si="324"/>
        <v>1635269</v>
      </c>
      <c r="AJ776" s="304">
        <f t="shared" si="324"/>
        <v>0</v>
      </c>
      <c r="AK776" s="304">
        <f t="shared" si="324"/>
        <v>0</v>
      </c>
      <c r="AL776" s="304">
        <f t="shared" si="324"/>
        <v>0</v>
      </c>
      <c r="AM776" s="304">
        <f t="shared" si="324"/>
        <v>0</v>
      </c>
      <c r="AN776" s="304">
        <f t="shared" si="324"/>
        <v>0</v>
      </c>
      <c r="AO776" s="304">
        <f t="shared" si="324"/>
        <v>0</v>
      </c>
      <c r="AP776" s="304">
        <f t="shared" ref="AP776:BL776" si="325">SUMIF($H$4:$H$773,$H$7,AP$4:AP$773)</f>
        <v>0</v>
      </c>
      <c r="AQ776" s="304">
        <f t="shared" si="325"/>
        <v>0</v>
      </c>
      <c r="AR776" s="304">
        <f t="shared" si="325"/>
        <v>0</v>
      </c>
      <c r="AS776" s="304">
        <f t="shared" si="325"/>
        <v>0</v>
      </c>
      <c r="AT776" s="304">
        <f t="shared" si="325"/>
        <v>0</v>
      </c>
      <c r="AU776" s="304">
        <f t="shared" si="325"/>
        <v>0</v>
      </c>
      <c r="AV776" s="304">
        <f t="shared" si="325"/>
        <v>0</v>
      </c>
      <c r="AW776" s="304">
        <f t="shared" si="325"/>
        <v>0</v>
      </c>
      <c r="AX776" s="304">
        <f t="shared" si="325"/>
        <v>0</v>
      </c>
      <c r="AY776" s="32">
        <f t="shared" si="325"/>
        <v>158402</v>
      </c>
      <c r="AZ776" s="444">
        <f t="shared" si="325"/>
        <v>1635269</v>
      </c>
      <c r="BA776" s="466">
        <f t="shared" si="325"/>
        <v>176942</v>
      </c>
      <c r="BB776" s="467">
        <f t="shared" si="325"/>
        <v>148634</v>
      </c>
      <c r="BC776" s="467">
        <f t="shared" si="325"/>
        <v>174951</v>
      </c>
      <c r="BD776" s="467">
        <f t="shared" si="325"/>
        <v>174915</v>
      </c>
      <c r="BE776" s="467">
        <f t="shared" si="325"/>
        <v>169020</v>
      </c>
      <c r="BF776" s="467">
        <f t="shared" si="325"/>
        <v>170954</v>
      </c>
      <c r="BG776" s="467">
        <f>SUMIF($H$4:$H$773,$H$7,BG$4:BG$773)</f>
        <v>159406</v>
      </c>
      <c r="BH776" s="467">
        <f t="shared" si="325"/>
        <v>149390</v>
      </c>
      <c r="BI776" s="467">
        <f t="shared" si="325"/>
        <v>152655</v>
      </c>
      <c r="BJ776" s="305">
        <f t="shared" si="325"/>
        <v>158402</v>
      </c>
      <c r="BK776" s="305">
        <f t="shared" si="325"/>
        <v>0</v>
      </c>
      <c r="BL776" s="306">
        <f t="shared" si="325"/>
        <v>0</v>
      </c>
      <c r="BM776" s="287">
        <f>SUM(J776:AX776)</f>
        <v>11649579</v>
      </c>
      <c r="BS776" s="3"/>
      <c r="BT776" s="3"/>
      <c r="BU776" s="3"/>
      <c r="BV776" s="3"/>
    </row>
    <row r="777" spans="1:74" s="157" customFormat="1" ht="12.75" customHeight="1" outlineLevel="2" thickBot="1">
      <c r="B777" s="159"/>
      <c r="C777" s="513" t="s">
        <v>16</v>
      </c>
      <c r="D777" s="514"/>
      <c r="E777" s="514"/>
      <c r="F777" s="514"/>
      <c r="G777" s="514"/>
      <c r="H777" s="514"/>
      <c r="I777" s="514"/>
      <c r="J777" s="9"/>
      <c r="K777" s="8"/>
      <c r="L777" s="8"/>
      <c r="M777" s="8"/>
      <c r="N777" s="8"/>
      <c r="O777" s="448"/>
      <c r="P777" s="8"/>
      <c r="Q777" s="8"/>
      <c r="R777" s="449"/>
      <c r="S777" s="8"/>
      <c r="T777" s="8"/>
      <c r="U777" s="448"/>
      <c r="V777" s="8"/>
      <c r="W777" s="8"/>
      <c r="X777" s="449"/>
      <c r="Y777" s="449"/>
      <c r="Z777" s="8"/>
      <c r="AA777" s="8"/>
      <c r="AB777" s="223"/>
      <c r="AC777" s="223"/>
      <c r="AD777" s="223"/>
      <c r="AE777" s="223"/>
      <c r="AF777" s="223"/>
      <c r="AG777" s="446"/>
      <c r="AH777" s="446"/>
      <c r="AI777" s="446"/>
      <c r="AJ777" s="446"/>
      <c r="AK777" s="446"/>
      <c r="AL777" s="446"/>
      <c r="AM777" s="446"/>
      <c r="AN777" s="446"/>
      <c r="AO777" s="446"/>
      <c r="AP777" s="446"/>
      <c r="AQ777" s="446"/>
      <c r="AR777" s="446"/>
      <c r="AS777" s="446"/>
      <c r="AT777" s="446"/>
      <c r="AU777" s="446"/>
      <c r="AV777" s="446"/>
      <c r="AW777" s="446"/>
      <c r="AX777" s="446"/>
      <c r="AY777" s="223"/>
      <c r="AZ777" s="442"/>
      <c r="BA777" s="451"/>
      <c r="BB777" s="302"/>
      <c r="BC777" s="302"/>
      <c r="BD777" s="302"/>
      <c r="BE777" s="302"/>
      <c r="BF777" s="302"/>
      <c r="BG777" s="302"/>
      <c r="BH777" s="302"/>
      <c r="BI777" s="302"/>
      <c r="BJ777" s="302"/>
      <c r="BK777" s="302"/>
      <c r="BL777" s="238"/>
      <c r="BM777" s="398"/>
      <c r="BN777" s="240"/>
      <c r="BO777" s="240"/>
      <c r="BS777" s="163"/>
      <c r="BT777" s="163"/>
      <c r="BU777" s="163"/>
      <c r="BV777" s="196"/>
    </row>
    <row r="778" spans="1:74" ht="13.2" customHeight="1">
      <c r="A778" s="157" t="s">
        <v>10</v>
      </c>
      <c r="B778" s="168" t="s">
        <v>245</v>
      </c>
      <c r="C778" s="567"/>
      <c r="D778" s="500" t="s">
        <v>2</v>
      </c>
      <c r="E778" s="501"/>
      <c r="F778" s="503"/>
      <c r="G778" s="486" t="s">
        <v>64</v>
      </c>
      <c r="H778" s="487"/>
      <c r="I778" s="487"/>
      <c r="J778" s="15">
        <f t="shared" ref="J778:AO778" si="326">J779+J780</f>
        <v>0</v>
      </c>
      <c r="K778" s="15">
        <f t="shared" si="326"/>
        <v>0</v>
      </c>
      <c r="L778" s="15">
        <f t="shared" si="326"/>
        <v>0</v>
      </c>
      <c r="M778" s="15">
        <f t="shared" si="326"/>
        <v>0</v>
      </c>
      <c r="N778" s="15">
        <f t="shared" si="326"/>
        <v>0</v>
      </c>
      <c r="O778" s="15">
        <f t="shared" si="326"/>
        <v>0</v>
      </c>
      <c r="P778" s="15">
        <f t="shared" si="326"/>
        <v>0</v>
      </c>
      <c r="Q778" s="15">
        <f t="shared" si="326"/>
        <v>0</v>
      </c>
      <c r="R778" s="119">
        <f t="shared" si="326"/>
        <v>0</v>
      </c>
      <c r="S778" s="52">
        <f t="shared" si="326"/>
        <v>0</v>
      </c>
      <c r="T778" s="15">
        <f t="shared" si="326"/>
        <v>7641</v>
      </c>
      <c r="U778" s="15">
        <f t="shared" si="326"/>
        <v>8403</v>
      </c>
      <c r="V778" s="15">
        <f t="shared" si="326"/>
        <v>2336</v>
      </c>
      <c r="W778" s="15">
        <f t="shared" si="326"/>
        <v>5385</v>
      </c>
      <c r="X778" s="15">
        <f t="shared" si="326"/>
        <v>2970</v>
      </c>
      <c r="Y778" s="15">
        <f t="shared" si="326"/>
        <v>2786</v>
      </c>
      <c r="Z778" s="15">
        <f t="shared" si="326"/>
        <v>5868</v>
      </c>
      <c r="AA778" s="15">
        <f t="shared" si="326"/>
        <v>2879</v>
      </c>
      <c r="AB778" s="15">
        <f t="shared" si="326"/>
        <v>2360</v>
      </c>
      <c r="AC778" s="15">
        <f t="shared" si="326"/>
        <v>1522</v>
      </c>
      <c r="AD778" s="15">
        <f t="shared" si="326"/>
        <v>4664</v>
      </c>
      <c r="AE778" s="15">
        <f t="shared" si="326"/>
        <v>10855</v>
      </c>
      <c r="AF778" s="15">
        <f t="shared" si="326"/>
        <v>7027</v>
      </c>
      <c r="AG778" s="278">
        <f t="shared" si="326"/>
        <v>6310</v>
      </c>
      <c r="AH778" s="278">
        <f t="shared" si="326"/>
        <v>8318</v>
      </c>
      <c r="AI778" s="278">
        <f t="shared" si="326"/>
        <v>5349</v>
      </c>
      <c r="AJ778" s="278">
        <f t="shared" si="326"/>
        <v>0</v>
      </c>
      <c r="AK778" s="278">
        <f t="shared" si="326"/>
        <v>0</v>
      </c>
      <c r="AL778" s="278">
        <f t="shared" si="326"/>
        <v>0</v>
      </c>
      <c r="AM778" s="278">
        <f t="shared" si="326"/>
        <v>0</v>
      </c>
      <c r="AN778" s="278">
        <f t="shared" si="326"/>
        <v>0</v>
      </c>
      <c r="AO778" s="278">
        <f t="shared" si="326"/>
        <v>0</v>
      </c>
      <c r="AP778" s="278">
        <f t="shared" ref="AP778:BL778" si="327">AP779+AP780</f>
        <v>0</v>
      </c>
      <c r="AQ778" s="278">
        <f t="shared" si="327"/>
        <v>0</v>
      </c>
      <c r="AR778" s="278">
        <f t="shared" si="327"/>
        <v>0</v>
      </c>
      <c r="AS778" s="278">
        <f t="shared" si="327"/>
        <v>0</v>
      </c>
      <c r="AT778" s="278">
        <f t="shared" si="327"/>
        <v>0</v>
      </c>
      <c r="AU778" s="278">
        <f t="shared" si="327"/>
        <v>0</v>
      </c>
      <c r="AV778" s="278">
        <f t="shared" si="327"/>
        <v>0</v>
      </c>
      <c r="AW778" s="278">
        <f t="shared" si="327"/>
        <v>0</v>
      </c>
      <c r="AX778" s="278">
        <f t="shared" si="327"/>
        <v>0</v>
      </c>
      <c r="AY778" s="52">
        <f t="shared" si="327"/>
        <v>522</v>
      </c>
      <c r="AZ778" s="438">
        <f t="shared" si="327"/>
        <v>5349</v>
      </c>
      <c r="BA778" s="277">
        <f t="shared" si="327"/>
        <v>344</v>
      </c>
      <c r="BB778" s="278">
        <f t="shared" si="327"/>
        <v>376</v>
      </c>
      <c r="BC778" s="278">
        <f t="shared" si="327"/>
        <v>869</v>
      </c>
      <c r="BD778" s="278">
        <f t="shared" si="327"/>
        <v>435</v>
      </c>
      <c r="BE778" s="278">
        <f t="shared" si="327"/>
        <v>560</v>
      </c>
      <c r="BF778" s="278">
        <f t="shared" si="327"/>
        <v>606</v>
      </c>
      <c r="BG778" s="278">
        <f t="shared" si="327"/>
        <v>525</v>
      </c>
      <c r="BH778" s="278">
        <f t="shared" si="327"/>
        <v>557</v>
      </c>
      <c r="BI778" s="278">
        <f t="shared" si="327"/>
        <v>555</v>
      </c>
      <c r="BJ778" s="278">
        <f t="shared" si="327"/>
        <v>522</v>
      </c>
      <c r="BK778" s="278">
        <f t="shared" si="327"/>
        <v>0</v>
      </c>
      <c r="BL778" s="276">
        <f t="shared" si="327"/>
        <v>0</v>
      </c>
      <c r="BM778" s="277">
        <f t="shared" ref="BM778:BM812" si="328">SUM(J778:AX778)</f>
        <v>84673</v>
      </c>
      <c r="BS778" s="3"/>
      <c r="BT778" s="3"/>
      <c r="BU778" s="3"/>
      <c r="BV778" s="3"/>
    </row>
    <row r="779" spans="1:74" ht="13.2" customHeight="1">
      <c r="A779" s="169" t="str">
        <f>B$778&amp;B779</f>
        <v>E19</v>
      </c>
      <c r="B779" s="159" t="str">
        <f>$B$6</f>
        <v>9</v>
      </c>
      <c r="C779" s="568"/>
      <c r="D779" s="504"/>
      <c r="E779" s="505"/>
      <c r="F779" s="506"/>
      <c r="G779" s="210"/>
      <c r="H779" s="488" t="s">
        <v>70</v>
      </c>
      <c r="I779" s="489"/>
      <c r="J779" s="17"/>
      <c r="K779" s="17"/>
      <c r="L779" s="17"/>
      <c r="M779" s="17"/>
      <c r="N779" s="17"/>
      <c r="O779" s="17"/>
      <c r="P779" s="17"/>
      <c r="Q779" s="17"/>
      <c r="R779" s="37"/>
      <c r="S779" s="26"/>
      <c r="T779" s="17">
        <v>5326</v>
      </c>
      <c r="U779" s="43">
        <v>4298</v>
      </c>
      <c r="V779" s="17">
        <v>1091</v>
      </c>
      <c r="W779" s="17">
        <v>3734</v>
      </c>
      <c r="X779" s="34">
        <f>2026</f>
        <v>2026</v>
      </c>
      <c r="Y779" s="12">
        <v>2228</v>
      </c>
      <c r="Z779" s="14">
        <v>4873</v>
      </c>
      <c r="AA779" s="14">
        <v>2248</v>
      </c>
      <c r="AB779" s="14">
        <v>1883</v>
      </c>
      <c r="AC779" s="14">
        <v>1214</v>
      </c>
      <c r="AD779" s="14">
        <v>4251</v>
      </c>
      <c r="AE779" s="14">
        <v>5719</v>
      </c>
      <c r="AF779" s="14">
        <v>1697</v>
      </c>
      <c r="AG779" s="244">
        <v>1060</v>
      </c>
      <c r="AH779" s="244">
        <v>2794</v>
      </c>
      <c r="AI779" s="244">
        <v>1133</v>
      </c>
      <c r="AJ779" s="244"/>
      <c r="AK779" s="244"/>
      <c r="AL779" s="244"/>
      <c r="AM779" s="244"/>
      <c r="AN779" s="244"/>
      <c r="AO779" s="244"/>
      <c r="AP779" s="244"/>
      <c r="AQ779" s="244"/>
      <c r="AR779" s="244"/>
      <c r="AS779" s="244"/>
      <c r="AT779" s="244"/>
      <c r="AU779" s="244"/>
      <c r="AV779" s="244"/>
      <c r="AW779" s="244"/>
      <c r="AX779" s="245"/>
      <c r="AY779" s="436">
        <v>87</v>
      </c>
      <c r="AZ779" s="437">
        <v>1133</v>
      </c>
      <c r="BA779" s="267">
        <v>79</v>
      </c>
      <c r="BB779" s="268">
        <v>116</v>
      </c>
      <c r="BC779" s="268">
        <v>226</v>
      </c>
      <c r="BD779" s="268">
        <v>123</v>
      </c>
      <c r="BE779" s="268">
        <v>113</v>
      </c>
      <c r="BF779" s="268">
        <v>87</v>
      </c>
      <c r="BG779" s="268">
        <v>89</v>
      </c>
      <c r="BH779" s="268">
        <v>91</v>
      </c>
      <c r="BI779" s="268">
        <v>122</v>
      </c>
      <c r="BJ779" s="268">
        <v>87</v>
      </c>
      <c r="BK779" s="268"/>
      <c r="BL779" s="266"/>
      <c r="BM779" s="272">
        <f t="shared" si="328"/>
        <v>45575</v>
      </c>
      <c r="BS779" s="3"/>
      <c r="BT779" s="3"/>
      <c r="BU779" s="3"/>
      <c r="BV779" s="3"/>
    </row>
    <row r="780" spans="1:74" ht="13.2" customHeight="1">
      <c r="A780" s="169"/>
      <c r="C780" s="568"/>
      <c r="D780" s="504"/>
      <c r="E780" s="505"/>
      <c r="F780" s="506"/>
      <c r="G780" s="211"/>
      <c r="H780" s="490" t="s">
        <v>62</v>
      </c>
      <c r="I780" s="491"/>
      <c r="J780" s="17">
        <f t="shared" ref="J780:AO780" si="329">SUM(J781:J789)</f>
        <v>0</v>
      </c>
      <c r="K780" s="17">
        <f t="shared" si="329"/>
        <v>0</v>
      </c>
      <c r="L780" s="17">
        <f t="shared" si="329"/>
        <v>0</v>
      </c>
      <c r="M780" s="17">
        <f t="shared" si="329"/>
        <v>0</v>
      </c>
      <c r="N780" s="17">
        <f t="shared" si="329"/>
        <v>0</v>
      </c>
      <c r="O780" s="17">
        <f t="shared" si="329"/>
        <v>0</v>
      </c>
      <c r="P780" s="17">
        <f t="shared" si="329"/>
        <v>0</v>
      </c>
      <c r="Q780" s="17">
        <f t="shared" si="329"/>
        <v>0</v>
      </c>
      <c r="R780" s="37">
        <f t="shared" si="329"/>
        <v>0</v>
      </c>
      <c r="S780" s="26">
        <f t="shared" si="329"/>
        <v>0</v>
      </c>
      <c r="T780" s="17">
        <f t="shared" si="329"/>
        <v>2315</v>
      </c>
      <c r="U780" s="17">
        <f t="shared" si="329"/>
        <v>4105</v>
      </c>
      <c r="V780" s="17">
        <f t="shared" si="329"/>
        <v>1245</v>
      </c>
      <c r="W780" s="17">
        <f t="shared" si="329"/>
        <v>1651</v>
      </c>
      <c r="X780" s="17">
        <f t="shared" si="329"/>
        <v>944</v>
      </c>
      <c r="Y780" s="17">
        <f t="shared" si="329"/>
        <v>558</v>
      </c>
      <c r="Z780" s="17">
        <f t="shared" si="329"/>
        <v>995</v>
      </c>
      <c r="AA780" s="17">
        <f t="shared" si="329"/>
        <v>631</v>
      </c>
      <c r="AB780" s="17">
        <f t="shared" si="329"/>
        <v>477</v>
      </c>
      <c r="AC780" s="17">
        <f t="shared" si="329"/>
        <v>308</v>
      </c>
      <c r="AD780" s="17">
        <f t="shared" si="329"/>
        <v>413</v>
      </c>
      <c r="AE780" s="17">
        <f t="shared" si="329"/>
        <v>5136</v>
      </c>
      <c r="AF780" s="17">
        <f t="shared" si="329"/>
        <v>5330</v>
      </c>
      <c r="AG780" s="282">
        <f t="shared" si="329"/>
        <v>5250</v>
      </c>
      <c r="AH780" s="282">
        <f t="shared" si="329"/>
        <v>5524</v>
      </c>
      <c r="AI780" s="282">
        <f t="shared" si="329"/>
        <v>4216</v>
      </c>
      <c r="AJ780" s="282">
        <f t="shared" si="329"/>
        <v>0</v>
      </c>
      <c r="AK780" s="282">
        <f t="shared" si="329"/>
        <v>0</v>
      </c>
      <c r="AL780" s="282">
        <f t="shared" si="329"/>
        <v>0</v>
      </c>
      <c r="AM780" s="282">
        <f t="shared" si="329"/>
        <v>0</v>
      </c>
      <c r="AN780" s="282">
        <f t="shared" si="329"/>
        <v>0</v>
      </c>
      <c r="AO780" s="282">
        <f t="shared" si="329"/>
        <v>0</v>
      </c>
      <c r="AP780" s="282">
        <f t="shared" ref="AP780:BL780" si="330">SUM(AP781:AP789)</f>
        <v>0</v>
      </c>
      <c r="AQ780" s="282">
        <f t="shared" si="330"/>
        <v>0</v>
      </c>
      <c r="AR780" s="282">
        <f t="shared" si="330"/>
        <v>0</v>
      </c>
      <c r="AS780" s="282">
        <f t="shared" si="330"/>
        <v>0</v>
      </c>
      <c r="AT780" s="282">
        <f t="shared" si="330"/>
        <v>0</v>
      </c>
      <c r="AU780" s="282">
        <f t="shared" si="330"/>
        <v>0</v>
      </c>
      <c r="AV780" s="282">
        <f t="shared" si="330"/>
        <v>0</v>
      </c>
      <c r="AW780" s="282">
        <f t="shared" si="330"/>
        <v>0</v>
      </c>
      <c r="AX780" s="282">
        <f t="shared" si="330"/>
        <v>0</v>
      </c>
      <c r="AY780" s="26">
        <f t="shared" si="330"/>
        <v>435</v>
      </c>
      <c r="AZ780" s="439">
        <f t="shared" si="330"/>
        <v>4216</v>
      </c>
      <c r="BA780" s="281">
        <f t="shared" si="330"/>
        <v>265</v>
      </c>
      <c r="BB780" s="282">
        <f t="shared" si="330"/>
        <v>260</v>
      </c>
      <c r="BC780" s="282">
        <f t="shared" si="330"/>
        <v>643</v>
      </c>
      <c r="BD780" s="282">
        <f t="shared" si="330"/>
        <v>312</v>
      </c>
      <c r="BE780" s="282">
        <f t="shared" si="330"/>
        <v>447</v>
      </c>
      <c r="BF780" s="282">
        <f t="shared" si="330"/>
        <v>519</v>
      </c>
      <c r="BG780" s="282">
        <f t="shared" si="330"/>
        <v>436</v>
      </c>
      <c r="BH780" s="282">
        <f t="shared" si="330"/>
        <v>466</v>
      </c>
      <c r="BI780" s="282">
        <f t="shared" si="330"/>
        <v>433</v>
      </c>
      <c r="BJ780" s="282">
        <f t="shared" si="330"/>
        <v>435</v>
      </c>
      <c r="BK780" s="282">
        <f t="shared" si="330"/>
        <v>0</v>
      </c>
      <c r="BL780" s="280">
        <f t="shared" si="330"/>
        <v>0</v>
      </c>
      <c r="BM780" s="272">
        <f t="shared" si="328"/>
        <v>39098</v>
      </c>
      <c r="BS780" s="3"/>
      <c r="BT780" s="3"/>
      <c r="BU780" s="3"/>
      <c r="BV780" s="3"/>
    </row>
    <row r="781" spans="1:74" ht="13.2" customHeight="1">
      <c r="A781" s="169" t="str">
        <f t="shared" ref="A781:A789" si="331">B$778&amp;B781</f>
        <v>E11</v>
      </c>
      <c r="B781" s="159" t="str">
        <f>$B$8</f>
        <v>1</v>
      </c>
      <c r="C781" s="568"/>
      <c r="D781" s="504"/>
      <c r="E781" s="505"/>
      <c r="F781" s="506"/>
      <c r="G781" s="213"/>
      <c r="H781" s="210"/>
      <c r="I781" s="127" t="str">
        <f>$I$8</f>
        <v>N.AMERICA</v>
      </c>
      <c r="J781" s="20"/>
      <c r="K781" s="20"/>
      <c r="L781" s="20"/>
      <c r="M781" s="20"/>
      <c r="N781" s="20"/>
      <c r="O781" s="28"/>
      <c r="P781" s="20"/>
      <c r="Q781" s="20"/>
      <c r="R781" s="20"/>
      <c r="S781" s="20"/>
      <c r="T781" s="20">
        <v>1154</v>
      </c>
      <c r="U781" s="28">
        <v>1033</v>
      </c>
      <c r="V781" s="20">
        <v>283</v>
      </c>
      <c r="W781" s="20">
        <v>148</v>
      </c>
      <c r="X781" s="20">
        <v>94</v>
      </c>
      <c r="Y781" s="20">
        <v>59</v>
      </c>
      <c r="Z781" s="21">
        <v>131</v>
      </c>
      <c r="AA781" s="21">
        <v>69</v>
      </c>
      <c r="AB781" s="21">
        <v>52</v>
      </c>
      <c r="AC781" s="21">
        <v>44</v>
      </c>
      <c r="AD781" s="21"/>
      <c r="AE781" s="21">
        <v>340</v>
      </c>
      <c r="AF781" s="21">
        <v>191</v>
      </c>
      <c r="AG781" s="248">
        <v>67</v>
      </c>
      <c r="AH781" s="248">
        <v>90</v>
      </c>
      <c r="AI781" s="248">
        <v>81</v>
      </c>
      <c r="AJ781" s="248"/>
      <c r="AK781" s="248"/>
      <c r="AL781" s="248"/>
      <c r="AM781" s="248"/>
      <c r="AN781" s="248"/>
      <c r="AO781" s="248"/>
      <c r="AP781" s="248"/>
      <c r="AQ781" s="248"/>
      <c r="AR781" s="248"/>
      <c r="AS781" s="248"/>
      <c r="AT781" s="248"/>
      <c r="AU781" s="248"/>
      <c r="AV781" s="248"/>
      <c r="AW781" s="248"/>
      <c r="AX781" s="248"/>
      <c r="AY781" s="430">
        <v>11</v>
      </c>
      <c r="AZ781" s="431">
        <v>81</v>
      </c>
      <c r="BA781" s="250">
        <v>8</v>
      </c>
      <c r="BB781" s="251">
        <v>2</v>
      </c>
      <c r="BC781" s="251">
        <v>3</v>
      </c>
      <c r="BD781" s="251">
        <v>10</v>
      </c>
      <c r="BE781" s="251">
        <v>6</v>
      </c>
      <c r="BF781" s="251">
        <v>5</v>
      </c>
      <c r="BG781" s="251">
        <v>10</v>
      </c>
      <c r="BH781" s="251">
        <v>10</v>
      </c>
      <c r="BI781" s="251">
        <v>16</v>
      </c>
      <c r="BJ781" s="251">
        <v>11</v>
      </c>
      <c r="BK781" s="251"/>
      <c r="BL781" s="249"/>
      <c r="BM781" s="272">
        <f t="shared" si="328"/>
        <v>3836</v>
      </c>
      <c r="BS781" s="3"/>
      <c r="BT781" s="3"/>
      <c r="BU781" s="3"/>
      <c r="BV781" s="3"/>
    </row>
    <row r="782" spans="1:74" ht="13.2" customHeight="1">
      <c r="A782" s="169" t="str">
        <f t="shared" si="331"/>
        <v>E12</v>
      </c>
      <c r="B782" s="159" t="str">
        <f>$B$9</f>
        <v>2</v>
      </c>
      <c r="C782" s="568"/>
      <c r="D782" s="504"/>
      <c r="E782" s="505"/>
      <c r="F782" s="506"/>
      <c r="G782" s="213"/>
      <c r="H782" s="210"/>
      <c r="I782" s="122" t="str">
        <f>$I$9</f>
        <v>CS.AMERICA</v>
      </c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>
        <v>2</v>
      </c>
      <c r="V782" s="92"/>
      <c r="W782" s="92">
        <v>12</v>
      </c>
      <c r="X782" s="92">
        <v>3</v>
      </c>
      <c r="Y782" s="92">
        <v>7</v>
      </c>
      <c r="Z782" s="93">
        <v>5</v>
      </c>
      <c r="AA782" s="93">
        <v>33</v>
      </c>
      <c r="AB782" s="93">
        <v>1</v>
      </c>
      <c r="AC782" s="93">
        <v>2</v>
      </c>
      <c r="AD782" s="93">
        <v>1</v>
      </c>
      <c r="AE782" s="93">
        <v>10</v>
      </c>
      <c r="AF782" s="93">
        <v>9</v>
      </c>
      <c r="AG782" s="253">
        <v>3</v>
      </c>
      <c r="AH782" s="253">
        <v>1</v>
      </c>
      <c r="AI782" s="253">
        <v>2</v>
      </c>
      <c r="AJ782" s="253"/>
      <c r="AK782" s="253"/>
      <c r="AL782" s="253"/>
      <c r="AM782" s="253"/>
      <c r="AN782" s="253"/>
      <c r="AO782" s="253"/>
      <c r="AP782" s="253"/>
      <c r="AQ782" s="253"/>
      <c r="AR782" s="253"/>
      <c r="AS782" s="253"/>
      <c r="AT782" s="253"/>
      <c r="AU782" s="253"/>
      <c r="AV782" s="253"/>
      <c r="AW782" s="253"/>
      <c r="AX782" s="253"/>
      <c r="AY782" s="432"/>
      <c r="AZ782" s="433">
        <v>2</v>
      </c>
      <c r="BA782" s="255"/>
      <c r="BB782" s="256">
        <v>1</v>
      </c>
      <c r="BC782" s="256"/>
      <c r="BD782" s="256"/>
      <c r="BE782" s="256"/>
      <c r="BF782" s="256"/>
      <c r="BG782" s="256">
        <v>1</v>
      </c>
      <c r="BH782" s="256"/>
      <c r="BI782" s="256"/>
      <c r="BJ782" s="256"/>
      <c r="BK782" s="256"/>
      <c r="BL782" s="254"/>
      <c r="BM782" s="284">
        <f t="shared" si="328"/>
        <v>91</v>
      </c>
      <c r="BS782" s="3"/>
      <c r="BT782" s="3"/>
      <c r="BU782" s="3"/>
      <c r="BV782" s="3"/>
    </row>
    <row r="783" spans="1:74" ht="13.2" customHeight="1">
      <c r="A783" s="169" t="str">
        <f t="shared" si="331"/>
        <v>E13</v>
      </c>
      <c r="B783" s="159" t="str">
        <f>$B$10</f>
        <v>3</v>
      </c>
      <c r="C783" s="568"/>
      <c r="D783" s="504"/>
      <c r="E783" s="505"/>
      <c r="F783" s="506"/>
      <c r="G783" s="205"/>
      <c r="H783" s="498"/>
      <c r="I783" s="122" t="str">
        <f>$I$10</f>
        <v>Europe</v>
      </c>
      <c r="J783" s="92"/>
      <c r="K783" s="92"/>
      <c r="L783" s="92"/>
      <c r="M783" s="92"/>
      <c r="N783" s="92"/>
      <c r="O783" s="94"/>
      <c r="P783" s="92"/>
      <c r="Q783" s="92"/>
      <c r="R783" s="92"/>
      <c r="S783" s="92"/>
      <c r="T783" s="92">
        <v>783</v>
      </c>
      <c r="U783" s="94">
        <v>1866</v>
      </c>
      <c r="V783" s="92">
        <v>490</v>
      </c>
      <c r="W783" s="92">
        <v>397</v>
      </c>
      <c r="X783" s="92">
        <v>266</v>
      </c>
      <c r="Y783" s="92">
        <v>140</v>
      </c>
      <c r="Z783" s="93">
        <v>445</v>
      </c>
      <c r="AA783" s="93">
        <v>213</v>
      </c>
      <c r="AB783" s="93">
        <v>142</v>
      </c>
      <c r="AC783" s="93">
        <v>78</v>
      </c>
      <c r="AD783" s="93">
        <v>148</v>
      </c>
      <c r="AE783" s="93">
        <v>566</v>
      </c>
      <c r="AF783" s="93">
        <v>198</v>
      </c>
      <c r="AG783" s="253">
        <v>82</v>
      </c>
      <c r="AH783" s="253">
        <v>114</v>
      </c>
      <c r="AI783" s="253">
        <v>131</v>
      </c>
      <c r="AJ783" s="253"/>
      <c r="AK783" s="253"/>
      <c r="AL783" s="253"/>
      <c r="AM783" s="253"/>
      <c r="AN783" s="253"/>
      <c r="AO783" s="253"/>
      <c r="AP783" s="253"/>
      <c r="AQ783" s="253"/>
      <c r="AR783" s="253"/>
      <c r="AS783" s="253"/>
      <c r="AT783" s="253"/>
      <c r="AU783" s="253"/>
      <c r="AV783" s="253"/>
      <c r="AW783" s="253"/>
      <c r="AX783" s="253"/>
      <c r="AY783" s="432">
        <v>9</v>
      </c>
      <c r="AZ783" s="433">
        <v>131</v>
      </c>
      <c r="BA783" s="255">
        <v>10</v>
      </c>
      <c r="BB783" s="256">
        <v>2</v>
      </c>
      <c r="BC783" s="256">
        <v>5</v>
      </c>
      <c r="BD783" s="256">
        <v>31</v>
      </c>
      <c r="BE783" s="256">
        <v>13</v>
      </c>
      <c r="BF783" s="256">
        <v>26</v>
      </c>
      <c r="BG783" s="256">
        <v>12</v>
      </c>
      <c r="BH783" s="256">
        <v>7</v>
      </c>
      <c r="BI783" s="256">
        <v>16</v>
      </c>
      <c r="BJ783" s="256">
        <v>9</v>
      </c>
      <c r="BK783" s="256"/>
      <c r="BL783" s="254"/>
      <c r="BM783" s="284">
        <f t="shared" si="328"/>
        <v>6059</v>
      </c>
      <c r="BS783" s="3"/>
      <c r="BT783" s="3"/>
      <c r="BU783" s="3"/>
      <c r="BV783" s="3"/>
    </row>
    <row r="784" spans="1:74" ht="13.2" customHeight="1">
      <c r="A784" s="169" t="str">
        <f t="shared" si="331"/>
        <v>E14</v>
      </c>
      <c r="B784" s="159" t="str">
        <f>$B$11</f>
        <v>4</v>
      </c>
      <c r="C784" s="568"/>
      <c r="D784" s="504"/>
      <c r="E784" s="505"/>
      <c r="F784" s="506"/>
      <c r="G784" s="211"/>
      <c r="H784" s="498"/>
      <c r="I784" s="122" t="str">
        <f>$I$11</f>
        <v>ASIA</v>
      </c>
      <c r="J784" s="92"/>
      <c r="K784" s="92"/>
      <c r="L784" s="92"/>
      <c r="M784" s="92"/>
      <c r="N784" s="92"/>
      <c r="O784" s="94"/>
      <c r="P784" s="92"/>
      <c r="Q784" s="92"/>
      <c r="R784" s="92"/>
      <c r="S784" s="92"/>
      <c r="T784" s="92">
        <v>97</v>
      </c>
      <c r="U784" s="94">
        <v>244</v>
      </c>
      <c r="V784" s="92">
        <v>138</v>
      </c>
      <c r="W784" s="92">
        <v>398</v>
      </c>
      <c r="X784" s="92">
        <v>171</v>
      </c>
      <c r="Y784" s="92">
        <v>174</v>
      </c>
      <c r="Z784" s="93">
        <v>219</v>
      </c>
      <c r="AA784" s="92">
        <v>146</v>
      </c>
      <c r="AB784" s="93">
        <v>99</v>
      </c>
      <c r="AC784" s="92">
        <v>62</v>
      </c>
      <c r="AD784" s="92">
        <v>154</v>
      </c>
      <c r="AE784" s="92">
        <v>522</v>
      </c>
      <c r="AF784" s="92">
        <v>144</v>
      </c>
      <c r="AG784" s="258">
        <v>72</v>
      </c>
      <c r="AH784" s="258">
        <v>185</v>
      </c>
      <c r="AI784" s="258">
        <v>172</v>
      </c>
      <c r="AJ784" s="258"/>
      <c r="AK784" s="258"/>
      <c r="AL784" s="258"/>
      <c r="AM784" s="258"/>
      <c r="AN784" s="258"/>
      <c r="AO784" s="258"/>
      <c r="AP784" s="258"/>
      <c r="AQ784" s="258"/>
      <c r="AR784" s="258"/>
      <c r="AS784" s="258"/>
      <c r="AT784" s="258"/>
      <c r="AU784" s="258"/>
      <c r="AV784" s="258"/>
      <c r="AW784" s="258"/>
      <c r="AX784" s="258"/>
      <c r="AY784" s="432">
        <v>7</v>
      </c>
      <c r="AZ784" s="433">
        <v>172</v>
      </c>
      <c r="BA784" s="255">
        <v>13</v>
      </c>
      <c r="BB784" s="256">
        <v>29</v>
      </c>
      <c r="BC784" s="256">
        <v>24</v>
      </c>
      <c r="BD784" s="256">
        <v>20</v>
      </c>
      <c r="BE784" s="256">
        <v>17</v>
      </c>
      <c r="BF784" s="256">
        <v>12</v>
      </c>
      <c r="BG784" s="256">
        <v>17</v>
      </c>
      <c r="BH784" s="256">
        <v>18</v>
      </c>
      <c r="BI784" s="256">
        <v>15</v>
      </c>
      <c r="BJ784" s="256">
        <v>7</v>
      </c>
      <c r="BK784" s="256"/>
      <c r="BL784" s="254"/>
      <c r="BM784" s="284">
        <f t="shared" si="328"/>
        <v>2997</v>
      </c>
      <c r="BS784" s="3"/>
      <c r="BT784" s="3"/>
      <c r="BU784" s="3"/>
      <c r="BV784" s="3"/>
    </row>
    <row r="785" spans="1:74" ht="12.75" customHeight="1">
      <c r="A785" s="169" t="str">
        <f t="shared" si="331"/>
        <v>E1C</v>
      </c>
      <c r="B785" s="159" t="s">
        <v>204</v>
      </c>
      <c r="C785" s="568"/>
      <c r="D785" s="504"/>
      <c r="E785" s="505"/>
      <c r="F785" s="506"/>
      <c r="G785" s="211"/>
      <c r="H785" s="498"/>
      <c r="I785" s="122" t="s">
        <v>205</v>
      </c>
      <c r="J785" s="92"/>
      <c r="K785" s="92"/>
      <c r="L785" s="92"/>
      <c r="M785" s="92"/>
      <c r="N785" s="92"/>
      <c r="O785" s="94"/>
      <c r="P785" s="92"/>
      <c r="Q785" s="92"/>
      <c r="R785" s="92"/>
      <c r="S785" s="92"/>
      <c r="T785" s="92">
        <v>220</v>
      </c>
      <c r="U785" s="94">
        <v>863</v>
      </c>
      <c r="V785" s="92">
        <v>302</v>
      </c>
      <c r="W785" s="92">
        <v>481</v>
      </c>
      <c r="X785" s="92">
        <v>301</v>
      </c>
      <c r="Y785" s="92">
        <v>128</v>
      </c>
      <c r="Z785" s="93">
        <v>109</v>
      </c>
      <c r="AA785" s="92">
        <v>60</v>
      </c>
      <c r="AB785" s="93">
        <v>25</v>
      </c>
      <c r="AC785" s="92">
        <v>19</v>
      </c>
      <c r="AD785" s="92">
        <v>10</v>
      </c>
      <c r="AE785" s="92">
        <v>3302</v>
      </c>
      <c r="AF785" s="92">
        <v>4615</v>
      </c>
      <c r="AG785" s="258">
        <v>4917</v>
      </c>
      <c r="AH785" s="258">
        <v>5007</v>
      </c>
      <c r="AI785" s="258">
        <v>3703</v>
      </c>
      <c r="AJ785" s="258"/>
      <c r="AK785" s="258"/>
      <c r="AL785" s="258"/>
      <c r="AM785" s="258"/>
      <c r="AN785" s="258"/>
      <c r="AO785" s="258"/>
      <c r="AP785" s="258"/>
      <c r="AQ785" s="258"/>
      <c r="AR785" s="258"/>
      <c r="AS785" s="258"/>
      <c r="AT785" s="258"/>
      <c r="AU785" s="258"/>
      <c r="AV785" s="258"/>
      <c r="AW785" s="258"/>
      <c r="AX785" s="258"/>
      <c r="AY785" s="432">
        <v>395</v>
      </c>
      <c r="AZ785" s="433">
        <v>3703</v>
      </c>
      <c r="BA785" s="255">
        <v>213</v>
      </c>
      <c r="BB785" s="256">
        <v>220</v>
      </c>
      <c r="BC785" s="256">
        <v>596</v>
      </c>
      <c r="BD785" s="256">
        <v>228</v>
      </c>
      <c r="BE785" s="256">
        <v>400</v>
      </c>
      <c r="BF785" s="256">
        <v>462</v>
      </c>
      <c r="BG785" s="256">
        <v>386</v>
      </c>
      <c r="BH785" s="256">
        <v>424</v>
      </c>
      <c r="BI785" s="256">
        <v>379</v>
      </c>
      <c r="BJ785" s="256">
        <v>395</v>
      </c>
      <c r="BK785" s="256"/>
      <c r="BL785" s="254"/>
      <c r="BM785" s="255">
        <f>SUM(J785:AX785)</f>
        <v>24062</v>
      </c>
      <c r="BS785" s="3"/>
      <c r="BT785" s="3"/>
      <c r="BU785" s="3"/>
      <c r="BV785" s="3"/>
    </row>
    <row r="786" spans="1:74" ht="13.2" customHeight="1">
      <c r="A786" s="169" t="str">
        <f t="shared" si="331"/>
        <v>E15</v>
      </c>
      <c r="B786" s="159" t="str">
        <f>$B$13</f>
        <v>5</v>
      </c>
      <c r="C786" s="568"/>
      <c r="D786" s="504"/>
      <c r="E786" s="505"/>
      <c r="F786" s="506"/>
      <c r="G786" s="213"/>
      <c r="H786" s="498"/>
      <c r="I786" s="122" t="str">
        <f>$I$13</f>
        <v>OCE</v>
      </c>
      <c r="J786" s="92"/>
      <c r="K786" s="92"/>
      <c r="L786" s="92"/>
      <c r="M786" s="92"/>
      <c r="N786" s="92"/>
      <c r="O786" s="94"/>
      <c r="P786" s="92"/>
      <c r="Q786" s="92"/>
      <c r="R786" s="92"/>
      <c r="S786" s="92"/>
      <c r="T786" s="92">
        <v>61</v>
      </c>
      <c r="U786" s="94">
        <v>95</v>
      </c>
      <c r="V786" s="92">
        <v>22</v>
      </c>
      <c r="W786" s="92">
        <v>21</v>
      </c>
      <c r="X786" s="92">
        <v>11</v>
      </c>
      <c r="Y786" s="92">
        <v>8</v>
      </c>
      <c r="Z786" s="93">
        <v>24</v>
      </c>
      <c r="AA786" s="92">
        <v>18</v>
      </c>
      <c r="AB786" s="93">
        <v>13</v>
      </c>
      <c r="AC786" s="92">
        <v>8</v>
      </c>
      <c r="AD786" s="92">
        <v>2</v>
      </c>
      <c r="AE786" s="92">
        <v>26</v>
      </c>
      <c r="AF786" s="92">
        <v>10</v>
      </c>
      <c r="AG786" s="258">
        <v>5</v>
      </c>
      <c r="AH786" s="258">
        <v>11</v>
      </c>
      <c r="AI786" s="258">
        <v>9</v>
      </c>
      <c r="AJ786" s="258"/>
      <c r="AK786" s="258"/>
      <c r="AL786" s="258"/>
      <c r="AM786" s="258"/>
      <c r="AN786" s="258"/>
      <c r="AO786" s="258"/>
      <c r="AP786" s="258"/>
      <c r="AQ786" s="258"/>
      <c r="AR786" s="258"/>
      <c r="AS786" s="258"/>
      <c r="AT786" s="258"/>
      <c r="AU786" s="258"/>
      <c r="AV786" s="258"/>
      <c r="AW786" s="258"/>
      <c r="AX786" s="258"/>
      <c r="AY786" s="432">
        <v>1</v>
      </c>
      <c r="AZ786" s="433">
        <v>9</v>
      </c>
      <c r="BA786" s="255">
        <v>0</v>
      </c>
      <c r="BB786" s="256">
        <v>1</v>
      </c>
      <c r="BC786" s="256">
        <v>2</v>
      </c>
      <c r="BD786" s="256">
        <v>1</v>
      </c>
      <c r="BE786" s="256">
        <v>2</v>
      </c>
      <c r="BF786" s="256"/>
      <c r="BG786" s="256">
        <v>1</v>
      </c>
      <c r="BH786" s="256"/>
      <c r="BI786" s="256">
        <v>1</v>
      </c>
      <c r="BJ786" s="256">
        <v>1</v>
      </c>
      <c r="BK786" s="256"/>
      <c r="BL786" s="254"/>
      <c r="BM786" s="284">
        <f t="shared" si="328"/>
        <v>344</v>
      </c>
      <c r="BS786" s="3"/>
      <c r="BT786" s="3"/>
      <c r="BU786" s="3"/>
      <c r="BV786" s="3"/>
    </row>
    <row r="787" spans="1:74" ht="13.2" customHeight="1">
      <c r="A787" s="169" t="str">
        <f t="shared" si="331"/>
        <v>E16</v>
      </c>
      <c r="B787" s="159" t="str">
        <f>$B$14</f>
        <v>6</v>
      </c>
      <c r="C787" s="568"/>
      <c r="D787" s="504"/>
      <c r="E787" s="505"/>
      <c r="F787" s="506"/>
      <c r="G787" s="213"/>
      <c r="H787" s="498"/>
      <c r="I787" s="122" t="str">
        <f>$I$14</f>
        <v>MIDDLE EAS</v>
      </c>
      <c r="J787" s="92"/>
      <c r="K787" s="92"/>
      <c r="L787" s="92"/>
      <c r="M787" s="92"/>
      <c r="N787" s="92"/>
      <c r="O787" s="94"/>
      <c r="P787" s="92"/>
      <c r="Q787" s="92"/>
      <c r="R787" s="92"/>
      <c r="S787" s="92"/>
      <c r="T787" s="92"/>
      <c r="U787" s="94"/>
      <c r="V787" s="92">
        <v>9</v>
      </c>
      <c r="W787" s="92">
        <v>194</v>
      </c>
      <c r="X787" s="92">
        <v>91</v>
      </c>
      <c r="Y787" s="92">
        <v>41</v>
      </c>
      <c r="Z787" s="93">
        <v>60</v>
      </c>
      <c r="AA787" s="92">
        <v>92</v>
      </c>
      <c r="AB787" s="93">
        <v>145</v>
      </c>
      <c r="AC787" s="92">
        <v>93</v>
      </c>
      <c r="AD787" s="92">
        <v>98</v>
      </c>
      <c r="AE787" s="92">
        <v>357</v>
      </c>
      <c r="AF787" s="92">
        <v>157</v>
      </c>
      <c r="AG787" s="258">
        <v>100</v>
      </c>
      <c r="AH787" s="258">
        <v>114</v>
      </c>
      <c r="AI787" s="258">
        <v>113</v>
      </c>
      <c r="AJ787" s="258"/>
      <c r="AK787" s="258"/>
      <c r="AL787" s="258"/>
      <c r="AM787" s="258"/>
      <c r="AN787" s="258"/>
      <c r="AO787" s="258"/>
      <c r="AP787" s="258"/>
      <c r="AQ787" s="258"/>
      <c r="AR787" s="258"/>
      <c r="AS787" s="258"/>
      <c r="AT787" s="258"/>
      <c r="AU787" s="258"/>
      <c r="AV787" s="258"/>
      <c r="AW787" s="258"/>
      <c r="AX787" s="258"/>
      <c r="AY787" s="432">
        <v>12</v>
      </c>
      <c r="AZ787" s="433">
        <v>113</v>
      </c>
      <c r="BA787" s="255">
        <v>19</v>
      </c>
      <c r="BB787" s="256">
        <v>4</v>
      </c>
      <c r="BC787" s="256">
        <v>12</v>
      </c>
      <c r="BD787" s="256">
        <v>22</v>
      </c>
      <c r="BE787" s="256">
        <v>9</v>
      </c>
      <c r="BF787" s="256">
        <v>14</v>
      </c>
      <c r="BG787" s="256">
        <v>8</v>
      </c>
      <c r="BH787" s="256">
        <v>7</v>
      </c>
      <c r="BI787" s="256">
        <v>6</v>
      </c>
      <c r="BJ787" s="256">
        <v>12</v>
      </c>
      <c r="BK787" s="256"/>
      <c r="BL787" s="254"/>
      <c r="BM787" s="284">
        <f t="shared" si="328"/>
        <v>1664</v>
      </c>
      <c r="BS787" s="3"/>
      <c r="BT787" s="3"/>
      <c r="BU787" s="3"/>
      <c r="BV787" s="3"/>
    </row>
    <row r="788" spans="1:74" ht="13.2" customHeight="1">
      <c r="A788" s="169" t="str">
        <f t="shared" si="331"/>
        <v>E17</v>
      </c>
      <c r="B788" s="159" t="str">
        <f>$B$15</f>
        <v>7</v>
      </c>
      <c r="C788" s="568"/>
      <c r="D788" s="504"/>
      <c r="E788" s="505"/>
      <c r="F788" s="506"/>
      <c r="G788" s="213"/>
      <c r="H788" s="498"/>
      <c r="I788" s="122" t="str">
        <f>$I$15</f>
        <v xml:space="preserve">AFRICA   </v>
      </c>
      <c r="J788" s="92"/>
      <c r="K788" s="92"/>
      <c r="L788" s="92"/>
      <c r="M788" s="92"/>
      <c r="N788" s="92"/>
      <c r="O788" s="94"/>
      <c r="P788" s="92"/>
      <c r="Q788" s="92"/>
      <c r="R788" s="92"/>
      <c r="S788" s="92"/>
      <c r="T788" s="92"/>
      <c r="U788" s="94">
        <v>2</v>
      </c>
      <c r="V788" s="92">
        <v>1</v>
      </c>
      <c r="W788" s="92"/>
      <c r="X788" s="92">
        <v>7</v>
      </c>
      <c r="Y788" s="92">
        <v>1</v>
      </c>
      <c r="Z788" s="93">
        <v>2</v>
      </c>
      <c r="AA788" s="92"/>
      <c r="AB788" s="93"/>
      <c r="AC788" s="92">
        <v>2</v>
      </c>
      <c r="AD788" s="92"/>
      <c r="AE788" s="92">
        <v>13</v>
      </c>
      <c r="AF788" s="92">
        <v>6</v>
      </c>
      <c r="AG788" s="258">
        <v>4</v>
      </c>
      <c r="AH788" s="258">
        <v>2</v>
      </c>
      <c r="AI788" s="258">
        <v>5</v>
      </c>
      <c r="AJ788" s="258"/>
      <c r="AK788" s="258"/>
      <c r="AL788" s="258"/>
      <c r="AM788" s="258"/>
      <c r="AN788" s="258"/>
      <c r="AO788" s="258"/>
      <c r="AP788" s="258"/>
      <c r="AQ788" s="258"/>
      <c r="AR788" s="258"/>
      <c r="AS788" s="258"/>
      <c r="AT788" s="258"/>
      <c r="AU788" s="258"/>
      <c r="AV788" s="258"/>
      <c r="AW788" s="258"/>
      <c r="AX788" s="258"/>
      <c r="AY788" s="432"/>
      <c r="AZ788" s="433">
        <v>5</v>
      </c>
      <c r="BA788" s="255">
        <v>2</v>
      </c>
      <c r="BB788" s="256">
        <v>1</v>
      </c>
      <c r="BC788" s="256">
        <v>1</v>
      </c>
      <c r="BD788" s="256"/>
      <c r="BE788" s="256"/>
      <c r="BF788" s="256"/>
      <c r="BG788" s="256">
        <v>1</v>
      </c>
      <c r="BH788" s="256"/>
      <c r="BI788" s="256"/>
      <c r="BJ788" s="256"/>
      <c r="BK788" s="256"/>
      <c r="BL788" s="254"/>
      <c r="BM788" s="284">
        <f t="shared" si="328"/>
        <v>45</v>
      </c>
      <c r="BS788" s="3"/>
      <c r="BT788" s="3"/>
      <c r="BU788" s="3"/>
      <c r="BV788" s="3"/>
    </row>
    <row r="789" spans="1:74" ht="13.2" customHeight="1" thickBot="1">
      <c r="A789" s="169" t="str">
        <f t="shared" si="331"/>
        <v>E1Z</v>
      </c>
      <c r="B789" s="159" t="str">
        <f>$B$16</f>
        <v>Z</v>
      </c>
      <c r="C789" s="568"/>
      <c r="D789" s="569"/>
      <c r="E789" s="570"/>
      <c r="F789" s="571"/>
      <c r="G789" s="208"/>
      <c r="H789" s="499"/>
      <c r="I789" s="128" t="str">
        <f>$I$16</f>
        <v>Others</v>
      </c>
      <c r="J789" s="90"/>
      <c r="K789" s="90"/>
      <c r="L789" s="90"/>
      <c r="M789" s="90"/>
      <c r="N789" s="90"/>
      <c r="O789" s="102"/>
      <c r="P789" s="90"/>
      <c r="Q789" s="90"/>
      <c r="R789" s="90"/>
      <c r="S789" s="90"/>
      <c r="T789" s="90"/>
      <c r="U789" s="102"/>
      <c r="V789" s="90"/>
      <c r="W789" s="90"/>
      <c r="X789" s="90"/>
      <c r="Y789" s="90"/>
      <c r="Z789" s="91"/>
      <c r="AA789" s="90"/>
      <c r="AB789" s="91"/>
      <c r="AC789" s="90"/>
      <c r="AD789" s="90"/>
      <c r="AE789" s="90"/>
      <c r="AF789" s="90"/>
      <c r="AG789" s="259"/>
      <c r="AH789" s="259"/>
      <c r="AI789" s="259"/>
      <c r="AJ789" s="259"/>
      <c r="AK789" s="259"/>
      <c r="AL789" s="259"/>
      <c r="AM789" s="259"/>
      <c r="AN789" s="259"/>
      <c r="AO789" s="259"/>
      <c r="AP789" s="259"/>
      <c r="AQ789" s="259"/>
      <c r="AR789" s="259"/>
      <c r="AS789" s="259"/>
      <c r="AT789" s="259"/>
      <c r="AU789" s="259"/>
      <c r="AV789" s="259"/>
      <c r="AW789" s="259"/>
      <c r="AX789" s="259"/>
      <c r="AY789" s="434"/>
      <c r="AZ789" s="435"/>
      <c r="BA789" s="262"/>
      <c r="BB789" s="263"/>
      <c r="BC789" s="263"/>
      <c r="BD789" s="263"/>
      <c r="BE789" s="263"/>
      <c r="BF789" s="263"/>
      <c r="BG789" s="263"/>
      <c r="BH789" s="263"/>
      <c r="BI789" s="263"/>
      <c r="BJ789" s="263"/>
      <c r="BK789" s="263"/>
      <c r="BL789" s="261"/>
      <c r="BM789" s="285">
        <f t="shared" si="328"/>
        <v>0</v>
      </c>
      <c r="BS789" s="3"/>
      <c r="BT789" s="3"/>
      <c r="BU789" s="3"/>
      <c r="BV789" s="3"/>
    </row>
    <row r="790" spans="1:74" ht="12.75" customHeight="1">
      <c r="A790" s="157" t="s">
        <v>10</v>
      </c>
      <c r="B790" s="168" t="s">
        <v>225</v>
      </c>
      <c r="C790" s="568"/>
      <c r="D790" s="500" t="s">
        <v>3</v>
      </c>
      <c r="E790" s="501"/>
      <c r="F790" s="572"/>
      <c r="G790" s="486" t="s">
        <v>64</v>
      </c>
      <c r="H790" s="487"/>
      <c r="I790" s="487"/>
      <c r="J790" s="24">
        <f t="shared" ref="J790:AO790" si="332">J791+J792</f>
        <v>0</v>
      </c>
      <c r="K790" s="24">
        <f t="shared" si="332"/>
        <v>0</v>
      </c>
      <c r="L790" s="24">
        <f t="shared" si="332"/>
        <v>0</v>
      </c>
      <c r="M790" s="24">
        <f t="shared" si="332"/>
        <v>0</v>
      </c>
      <c r="N790" s="24">
        <f t="shared" si="332"/>
        <v>0</v>
      </c>
      <c r="O790" s="24">
        <f t="shared" si="332"/>
        <v>0</v>
      </c>
      <c r="P790" s="24">
        <f t="shared" si="332"/>
        <v>0</v>
      </c>
      <c r="Q790" s="24">
        <f t="shared" si="332"/>
        <v>0</v>
      </c>
      <c r="R790" s="24">
        <f t="shared" si="332"/>
        <v>0</v>
      </c>
      <c r="S790" s="25">
        <f t="shared" si="332"/>
        <v>6380</v>
      </c>
      <c r="T790" s="25">
        <f t="shared" si="332"/>
        <v>5772</v>
      </c>
      <c r="U790" s="25">
        <f t="shared" si="332"/>
        <v>5098</v>
      </c>
      <c r="V790" s="25">
        <f t="shared" si="332"/>
        <v>3167</v>
      </c>
      <c r="W790" s="25">
        <f t="shared" si="332"/>
        <v>2554</v>
      </c>
      <c r="X790" s="25">
        <f t="shared" si="332"/>
        <v>1273</v>
      </c>
      <c r="Y790" s="25">
        <f t="shared" si="332"/>
        <v>8464</v>
      </c>
      <c r="Z790" s="25">
        <f t="shared" si="332"/>
        <v>6099</v>
      </c>
      <c r="AA790" s="25">
        <f t="shared" si="332"/>
        <v>7828</v>
      </c>
      <c r="AB790" s="25">
        <f t="shared" si="332"/>
        <v>4439</v>
      </c>
      <c r="AC790" s="25">
        <f t="shared" si="332"/>
        <v>7203</v>
      </c>
      <c r="AD790" s="25">
        <f t="shared" si="332"/>
        <v>5718</v>
      </c>
      <c r="AE790" s="25">
        <f t="shared" si="332"/>
        <v>3960</v>
      </c>
      <c r="AF790" s="25">
        <f t="shared" si="332"/>
        <v>786</v>
      </c>
      <c r="AG790" s="289">
        <f t="shared" si="332"/>
        <v>426</v>
      </c>
      <c r="AH790" s="289">
        <f t="shared" si="332"/>
        <v>17</v>
      </c>
      <c r="AI790" s="289">
        <f t="shared" si="332"/>
        <v>0</v>
      </c>
      <c r="AJ790" s="289">
        <f t="shared" si="332"/>
        <v>0</v>
      </c>
      <c r="AK790" s="289">
        <f t="shared" si="332"/>
        <v>0</v>
      </c>
      <c r="AL790" s="289">
        <f t="shared" si="332"/>
        <v>0</v>
      </c>
      <c r="AM790" s="289">
        <f t="shared" si="332"/>
        <v>0</v>
      </c>
      <c r="AN790" s="289">
        <f t="shared" si="332"/>
        <v>0</v>
      </c>
      <c r="AO790" s="289">
        <f t="shared" si="332"/>
        <v>0</v>
      </c>
      <c r="AP790" s="289">
        <f t="shared" ref="AP790:BL790" si="333">AP791+AP792</f>
        <v>0</v>
      </c>
      <c r="AQ790" s="289">
        <f t="shared" si="333"/>
        <v>0</v>
      </c>
      <c r="AR790" s="289">
        <f t="shared" si="333"/>
        <v>0</v>
      </c>
      <c r="AS790" s="289">
        <f t="shared" si="333"/>
        <v>0</v>
      </c>
      <c r="AT790" s="289">
        <f t="shared" si="333"/>
        <v>0</v>
      </c>
      <c r="AU790" s="289">
        <f t="shared" si="333"/>
        <v>0</v>
      </c>
      <c r="AV790" s="289">
        <f t="shared" si="333"/>
        <v>0</v>
      </c>
      <c r="AW790" s="289">
        <f t="shared" si="333"/>
        <v>0</v>
      </c>
      <c r="AX790" s="289">
        <f t="shared" si="333"/>
        <v>0</v>
      </c>
      <c r="AY790" s="52">
        <f t="shared" si="333"/>
        <v>0</v>
      </c>
      <c r="AZ790" s="438">
        <f t="shared" si="333"/>
        <v>0</v>
      </c>
      <c r="BA790" s="277">
        <f t="shared" si="333"/>
        <v>0</v>
      </c>
      <c r="BB790" s="278">
        <f t="shared" si="333"/>
        <v>0</v>
      </c>
      <c r="BC790" s="278">
        <f t="shared" si="333"/>
        <v>0</v>
      </c>
      <c r="BD790" s="278">
        <f t="shared" si="333"/>
        <v>0</v>
      </c>
      <c r="BE790" s="278">
        <f t="shared" si="333"/>
        <v>0</v>
      </c>
      <c r="BF790" s="278">
        <f t="shared" si="333"/>
        <v>0</v>
      </c>
      <c r="BG790" s="278">
        <f t="shared" si="333"/>
        <v>0</v>
      </c>
      <c r="BH790" s="278">
        <f t="shared" si="333"/>
        <v>0</v>
      </c>
      <c r="BI790" s="278">
        <f t="shared" si="333"/>
        <v>0</v>
      </c>
      <c r="BJ790" s="278">
        <f t="shared" si="333"/>
        <v>0</v>
      </c>
      <c r="BK790" s="278">
        <f t="shared" si="333"/>
        <v>0</v>
      </c>
      <c r="BL790" s="276">
        <f t="shared" si="333"/>
        <v>0</v>
      </c>
      <c r="BM790" s="288">
        <f t="shared" si="328"/>
        <v>69184</v>
      </c>
      <c r="BS790" s="3"/>
      <c r="BT790" s="3"/>
      <c r="BU790" s="3"/>
      <c r="BV790" s="3"/>
    </row>
    <row r="791" spans="1:74" ht="13.2" customHeight="1">
      <c r="A791" s="169" t="str">
        <f>B$790&amp;B791</f>
        <v>E19</v>
      </c>
      <c r="B791" s="159" t="str">
        <f>$B$6</f>
        <v>9</v>
      </c>
      <c r="C791" s="568"/>
      <c r="D791" s="573"/>
      <c r="E791" s="574"/>
      <c r="F791" s="575"/>
      <c r="G791" s="210"/>
      <c r="H791" s="488" t="s">
        <v>70</v>
      </c>
      <c r="I791" s="489"/>
      <c r="J791" s="17"/>
      <c r="K791" s="17"/>
      <c r="L791" s="17"/>
      <c r="M791" s="17"/>
      <c r="N791" s="17"/>
      <c r="O791" s="17"/>
      <c r="P791" s="17"/>
      <c r="Q791" s="17"/>
      <c r="R791" s="37"/>
      <c r="S791" s="26">
        <v>2236</v>
      </c>
      <c r="T791" s="17">
        <v>982</v>
      </c>
      <c r="U791" s="43">
        <v>1314</v>
      </c>
      <c r="V791" s="17">
        <v>708</v>
      </c>
      <c r="W791" s="17">
        <v>854</v>
      </c>
      <c r="X791" s="12">
        <v>315</v>
      </c>
      <c r="Y791" s="12">
        <v>4681</v>
      </c>
      <c r="Z791" s="14">
        <v>3178</v>
      </c>
      <c r="AA791" s="14">
        <v>3984</v>
      </c>
      <c r="AB791" s="14">
        <v>2382</v>
      </c>
      <c r="AC791" s="14">
        <v>4415</v>
      </c>
      <c r="AD791" s="14">
        <v>3014</v>
      </c>
      <c r="AE791" s="14">
        <v>1777</v>
      </c>
      <c r="AF791" s="14">
        <v>660</v>
      </c>
      <c r="AG791" s="244">
        <v>382</v>
      </c>
      <c r="AH791" s="244">
        <v>3</v>
      </c>
      <c r="AI791" s="244"/>
      <c r="AJ791" s="244"/>
      <c r="AK791" s="244"/>
      <c r="AL791" s="244"/>
      <c r="AM791" s="244"/>
      <c r="AN791" s="244"/>
      <c r="AO791" s="244"/>
      <c r="AP791" s="244"/>
      <c r="AQ791" s="244"/>
      <c r="AR791" s="244"/>
      <c r="AS791" s="244"/>
      <c r="AT791" s="244"/>
      <c r="AU791" s="244"/>
      <c r="AV791" s="244"/>
      <c r="AW791" s="244"/>
      <c r="AX791" s="245"/>
      <c r="AY791" s="436"/>
      <c r="AZ791" s="437">
        <v>0</v>
      </c>
      <c r="BA791" s="267">
        <v>0</v>
      </c>
      <c r="BB791" s="268"/>
      <c r="BC791" s="268"/>
      <c r="BD791" s="268"/>
      <c r="BE791" s="268"/>
      <c r="BF791" s="268"/>
      <c r="BG791" s="268"/>
      <c r="BH791" s="268"/>
      <c r="BI791" s="268"/>
      <c r="BJ791" s="268"/>
      <c r="BK791" s="268"/>
      <c r="BL791" s="266"/>
      <c r="BM791" s="272">
        <f t="shared" si="328"/>
        <v>30885</v>
      </c>
      <c r="BS791" s="3"/>
      <c r="BT791" s="3"/>
      <c r="BU791" s="3"/>
      <c r="BV791" s="3"/>
    </row>
    <row r="792" spans="1:74" ht="13.2" customHeight="1">
      <c r="A792" s="169"/>
      <c r="C792" s="568"/>
      <c r="D792" s="573"/>
      <c r="E792" s="574"/>
      <c r="F792" s="575"/>
      <c r="G792" s="211"/>
      <c r="H792" s="490" t="s">
        <v>71</v>
      </c>
      <c r="I792" s="491"/>
      <c r="J792" s="33">
        <f t="shared" ref="J792:AO792" si="334">SUM(J793:J801)</f>
        <v>0</v>
      </c>
      <c r="K792" s="33">
        <f t="shared" si="334"/>
        <v>0</v>
      </c>
      <c r="L792" s="33">
        <f t="shared" si="334"/>
        <v>0</v>
      </c>
      <c r="M792" s="33">
        <f t="shared" si="334"/>
        <v>0</v>
      </c>
      <c r="N792" s="33">
        <f t="shared" si="334"/>
        <v>0</v>
      </c>
      <c r="O792" s="33">
        <f t="shared" si="334"/>
        <v>0</v>
      </c>
      <c r="P792" s="33">
        <f t="shared" si="334"/>
        <v>0</v>
      </c>
      <c r="Q792" s="33">
        <f t="shared" si="334"/>
        <v>0</v>
      </c>
      <c r="R792" s="33">
        <f t="shared" si="334"/>
        <v>0</v>
      </c>
      <c r="S792" s="26">
        <f t="shared" si="334"/>
        <v>4144</v>
      </c>
      <c r="T792" s="26">
        <f t="shared" si="334"/>
        <v>4790</v>
      </c>
      <c r="U792" s="26">
        <f t="shared" si="334"/>
        <v>3784</v>
      </c>
      <c r="V792" s="26">
        <f t="shared" si="334"/>
        <v>2459</v>
      </c>
      <c r="W792" s="17">
        <f t="shared" si="334"/>
        <v>1700</v>
      </c>
      <c r="X792" s="26">
        <f t="shared" si="334"/>
        <v>958</v>
      </c>
      <c r="Y792" s="26">
        <f t="shared" si="334"/>
        <v>3783</v>
      </c>
      <c r="Z792" s="26">
        <f t="shared" si="334"/>
        <v>2921</v>
      </c>
      <c r="AA792" s="26">
        <f t="shared" si="334"/>
        <v>3844</v>
      </c>
      <c r="AB792" s="26">
        <f t="shared" si="334"/>
        <v>2057</v>
      </c>
      <c r="AC792" s="26">
        <f t="shared" si="334"/>
        <v>2788</v>
      </c>
      <c r="AD792" s="17">
        <f t="shared" si="334"/>
        <v>2704</v>
      </c>
      <c r="AE792" s="17">
        <f t="shared" si="334"/>
        <v>2183</v>
      </c>
      <c r="AF792" s="17">
        <f t="shared" si="334"/>
        <v>126</v>
      </c>
      <c r="AG792" s="282">
        <f t="shared" si="334"/>
        <v>44</v>
      </c>
      <c r="AH792" s="282">
        <f t="shared" si="334"/>
        <v>14</v>
      </c>
      <c r="AI792" s="282">
        <f t="shared" si="334"/>
        <v>0</v>
      </c>
      <c r="AJ792" s="282">
        <f t="shared" si="334"/>
        <v>0</v>
      </c>
      <c r="AK792" s="282">
        <f t="shared" si="334"/>
        <v>0</v>
      </c>
      <c r="AL792" s="282">
        <f t="shared" si="334"/>
        <v>0</v>
      </c>
      <c r="AM792" s="282">
        <f t="shared" si="334"/>
        <v>0</v>
      </c>
      <c r="AN792" s="282">
        <f t="shared" si="334"/>
        <v>0</v>
      </c>
      <c r="AO792" s="282">
        <f t="shared" si="334"/>
        <v>0</v>
      </c>
      <c r="AP792" s="282">
        <f t="shared" ref="AP792:BL792" si="335">SUM(AP793:AP801)</f>
        <v>0</v>
      </c>
      <c r="AQ792" s="282">
        <f t="shared" si="335"/>
        <v>0</v>
      </c>
      <c r="AR792" s="282">
        <f t="shared" si="335"/>
        <v>0</v>
      </c>
      <c r="AS792" s="282">
        <f t="shared" si="335"/>
        <v>0</v>
      </c>
      <c r="AT792" s="282">
        <f t="shared" si="335"/>
        <v>0</v>
      </c>
      <c r="AU792" s="282">
        <f t="shared" si="335"/>
        <v>0</v>
      </c>
      <c r="AV792" s="282">
        <f t="shared" si="335"/>
        <v>0</v>
      </c>
      <c r="AW792" s="282">
        <f t="shared" si="335"/>
        <v>0</v>
      </c>
      <c r="AX792" s="282">
        <f t="shared" si="335"/>
        <v>0</v>
      </c>
      <c r="AY792" s="27">
        <f t="shared" si="335"/>
        <v>0</v>
      </c>
      <c r="AZ792" s="441">
        <f t="shared" si="335"/>
        <v>0</v>
      </c>
      <c r="BA792" s="290">
        <f t="shared" si="335"/>
        <v>0</v>
      </c>
      <c r="BB792" s="298">
        <f t="shared" si="335"/>
        <v>0</v>
      </c>
      <c r="BC792" s="298">
        <f t="shared" si="335"/>
        <v>0</v>
      </c>
      <c r="BD792" s="298">
        <f t="shared" si="335"/>
        <v>0</v>
      </c>
      <c r="BE792" s="298">
        <f t="shared" si="335"/>
        <v>0</v>
      </c>
      <c r="BF792" s="298">
        <f t="shared" si="335"/>
        <v>0</v>
      </c>
      <c r="BG792" s="298">
        <f t="shared" si="335"/>
        <v>0</v>
      </c>
      <c r="BH792" s="298">
        <f t="shared" si="335"/>
        <v>0</v>
      </c>
      <c r="BI792" s="298">
        <f t="shared" si="335"/>
        <v>0</v>
      </c>
      <c r="BJ792" s="298">
        <f t="shared" si="335"/>
        <v>0</v>
      </c>
      <c r="BK792" s="298">
        <f t="shared" si="335"/>
        <v>0</v>
      </c>
      <c r="BL792" s="299">
        <f t="shared" si="335"/>
        <v>0</v>
      </c>
      <c r="BM792" s="272">
        <f t="shared" si="328"/>
        <v>38299</v>
      </c>
      <c r="BS792" s="3"/>
      <c r="BT792" s="3"/>
      <c r="BU792" s="3"/>
      <c r="BV792" s="3"/>
    </row>
    <row r="793" spans="1:74" ht="13.2" customHeight="1">
      <c r="A793" s="169" t="str">
        <f t="shared" ref="A793:A801" si="336">B$790&amp;B793</f>
        <v>E11</v>
      </c>
      <c r="B793" s="159" t="str">
        <f>$B$8</f>
        <v>1</v>
      </c>
      <c r="C793" s="568"/>
      <c r="D793" s="573"/>
      <c r="E793" s="574"/>
      <c r="F793" s="575"/>
      <c r="G793" s="213"/>
      <c r="H793" s="210"/>
      <c r="I793" s="127" t="str">
        <f>$I$8</f>
        <v>N.AMERICA</v>
      </c>
      <c r="J793" s="20"/>
      <c r="K793" s="20"/>
      <c r="L793" s="20"/>
      <c r="M793" s="20"/>
      <c r="N793" s="20"/>
      <c r="O793" s="28"/>
      <c r="P793" s="20"/>
      <c r="Q793" s="20"/>
      <c r="R793" s="20"/>
      <c r="S793" s="20">
        <v>1927</v>
      </c>
      <c r="T793" s="20">
        <v>1758</v>
      </c>
      <c r="U793" s="28">
        <v>789</v>
      </c>
      <c r="V793" s="20">
        <v>526</v>
      </c>
      <c r="W793" s="20">
        <v>334</v>
      </c>
      <c r="X793" s="20">
        <v>294</v>
      </c>
      <c r="Y793" s="20">
        <v>667</v>
      </c>
      <c r="Z793" s="21">
        <v>622</v>
      </c>
      <c r="AA793" s="21">
        <v>187</v>
      </c>
      <c r="AB793" s="21">
        <v>95</v>
      </c>
      <c r="AC793" s="21">
        <v>76</v>
      </c>
      <c r="AD793" s="21">
        <v>53</v>
      </c>
      <c r="AE793" s="21">
        <v>41</v>
      </c>
      <c r="AF793" s="21">
        <v>6</v>
      </c>
      <c r="AG793" s="248"/>
      <c r="AH793" s="248">
        <v>1</v>
      </c>
      <c r="AI793" s="248"/>
      <c r="AJ793" s="248"/>
      <c r="AK793" s="248"/>
      <c r="AL793" s="248"/>
      <c r="AM793" s="248"/>
      <c r="AN793" s="248"/>
      <c r="AO793" s="248"/>
      <c r="AP793" s="248"/>
      <c r="AQ793" s="248"/>
      <c r="AR793" s="248"/>
      <c r="AS793" s="248"/>
      <c r="AT793" s="248"/>
      <c r="AU793" s="248"/>
      <c r="AV793" s="248"/>
      <c r="AW793" s="248"/>
      <c r="AX793" s="248"/>
      <c r="AY793" s="430"/>
      <c r="AZ793" s="431">
        <v>0</v>
      </c>
      <c r="BA793" s="250">
        <v>0</v>
      </c>
      <c r="BB793" s="251"/>
      <c r="BC793" s="251"/>
      <c r="BD793" s="251"/>
      <c r="BE793" s="251"/>
      <c r="BF793" s="251"/>
      <c r="BG793" s="251"/>
      <c r="BH793" s="251"/>
      <c r="BI793" s="251"/>
      <c r="BJ793" s="251"/>
      <c r="BK793" s="251"/>
      <c r="BL793" s="249"/>
      <c r="BM793" s="284">
        <f t="shared" si="328"/>
        <v>7376</v>
      </c>
      <c r="BS793" s="3"/>
      <c r="BT793" s="3"/>
      <c r="BU793" s="3"/>
      <c r="BV793" s="3"/>
    </row>
    <row r="794" spans="1:74" ht="13.2" customHeight="1">
      <c r="A794" s="169" t="str">
        <f t="shared" si="336"/>
        <v>E12</v>
      </c>
      <c r="B794" s="159" t="str">
        <f>$B$9</f>
        <v>2</v>
      </c>
      <c r="C794" s="568"/>
      <c r="D794" s="573"/>
      <c r="E794" s="574"/>
      <c r="F794" s="575"/>
      <c r="G794" s="213"/>
      <c r="H794" s="210"/>
      <c r="I794" s="122" t="str">
        <f>$I$9</f>
        <v>CS.AMERICA</v>
      </c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>
        <v>7</v>
      </c>
      <c r="Z794" s="93">
        <v>26</v>
      </c>
      <c r="AA794" s="93">
        <v>7</v>
      </c>
      <c r="AB794" s="93">
        <v>9</v>
      </c>
      <c r="AC794" s="93">
        <v>6</v>
      </c>
      <c r="AD794" s="93">
        <v>9</v>
      </c>
      <c r="AE794" s="93">
        <v>8</v>
      </c>
      <c r="AF794" s="93">
        <v>12</v>
      </c>
      <c r="AG794" s="253">
        <v>4</v>
      </c>
      <c r="AH794" s="253">
        <v>1</v>
      </c>
      <c r="AI794" s="253"/>
      <c r="AJ794" s="253"/>
      <c r="AK794" s="253"/>
      <c r="AL794" s="253"/>
      <c r="AM794" s="253"/>
      <c r="AN794" s="253"/>
      <c r="AO794" s="253"/>
      <c r="AP794" s="253"/>
      <c r="AQ794" s="253"/>
      <c r="AR794" s="253"/>
      <c r="AS794" s="253"/>
      <c r="AT794" s="253"/>
      <c r="AU794" s="253"/>
      <c r="AV794" s="253"/>
      <c r="AW794" s="253"/>
      <c r="AX794" s="253"/>
      <c r="AY794" s="432"/>
      <c r="AZ794" s="433">
        <v>0</v>
      </c>
      <c r="BA794" s="255">
        <v>0</v>
      </c>
      <c r="BB794" s="256"/>
      <c r="BC794" s="256"/>
      <c r="BD794" s="256"/>
      <c r="BE794" s="256"/>
      <c r="BF794" s="256"/>
      <c r="BG794" s="256"/>
      <c r="BH794" s="256"/>
      <c r="BI794" s="256"/>
      <c r="BJ794" s="256"/>
      <c r="BK794" s="256"/>
      <c r="BL794" s="254"/>
      <c r="BM794" s="284">
        <f t="shared" si="328"/>
        <v>89</v>
      </c>
      <c r="BS794" s="3"/>
      <c r="BT794" s="3"/>
      <c r="BU794" s="3"/>
      <c r="BV794" s="3"/>
    </row>
    <row r="795" spans="1:74" ht="13.2" customHeight="1">
      <c r="A795" s="169" t="str">
        <f t="shared" si="336"/>
        <v>E13</v>
      </c>
      <c r="B795" s="159" t="str">
        <f>$B$10</f>
        <v>3</v>
      </c>
      <c r="C795" s="568"/>
      <c r="D795" s="573"/>
      <c r="E795" s="574"/>
      <c r="F795" s="575"/>
      <c r="G795" s="205"/>
      <c r="H795" s="498"/>
      <c r="I795" s="122" t="str">
        <f>$I$10</f>
        <v>Europe</v>
      </c>
      <c r="J795" s="92"/>
      <c r="K795" s="92"/>
      <c r="L795" s="92"/>
      <c r="M795" s="92"/>
      <c r="N795" s="92"/>
      <c r="O795" s="94"/>
      <c r="P795" s="92"/>
      <c r="Q795" s="92"/>
      <c r="R795" s="92"/>
      <c r="S795" s="92">
        <v>1978</v>
      </c>
      <c r="T795" s="92">
        <v>2785</v>
      </c>
      <c r="U795" s="94">
        <v>2553</v>
      </c>
      <c r="V795" s="92">
        <v>942</v>
      </c>
      <c r="W795" s="92">
        <v>686</v>
      </c>
      <c r="X795" s="92">
        <v>322</v>
      </c>
      <c r="Y795" s="92">
        <v>1904</v>
      </c>
      <c r="Z795" s="93">
        <v>1372</v>
      </c>
      <c r="AA795" s="93">
        <v>1945</v>
      </c>
      <c r="AB795" s="93">
        <v>1432</v>
      </c>
      <c r="AC795" s="93">
        <v>1789</v>
      </c>
      <c r="AD795" s="93">
        <v>1333</v>
      </c>
      <c r="AE795" s="93">
        <v>933</v>
      </c>
      <c r="AF795" s="93">
        <v>28</v>
      </c>
      <c r="AG795" s="253"/>
      <c r="AH795" s="253"/>
      <c r="AI795" s="253"/>
      <c r="AJ795" s="253"/>
      <c r="AK795" s="253"/>
      <c r="AL795" s="253"/>
      <c r="AM795" s="253"/>
      <c r="AN795" s="253"/>
      <c r="AO795" s="253"/>
      <c r="AP795" s="253"/>
      <c r="AQ795" s="253"/>
      <c r="AR795" s="253"/>
      <c r="AS795" s="253"/>
      <c r="AT795" s="253"/>
      <c r="AU795" s="253"/>
      <c r="AV795" s="253"/>
      <c r="AW795" s="253"/>
      <c r="AX795" s="253"/>
      <c r="AY795" s="432"/>
      <c r="AZ795" s="433"/>
      <c r="BA795" s="255"/>
      <c r="BB795" s="256"/>
      <c r="BC795" s="256"/>
      <c r="BD795" s="256"/>
      <c r="BE795" s="256"/>
      <c r="BF795" s="256"/>
      <c r="BG795" s="256"/>
      <c r="BH795" s="256"/>
      <c r="BI795" s="256"/>
      <c r="BJ795" s="256"/>
      <c r="BK795" s="256"/>
      <c r="BL795" s="254"/>
      <c r="BM795" s="284">
        <f t="shared" si="328"/>
        <v>20002</v>
      </c>
      <c r="BS795" s="3"/>
      <c r="BT795" s="3"/>
      <c r="BU795" s="3"/>
      <c r="BV795" s="3"/>
    </row>
    <row r="796" spans="1:74" ht="13.2" customHeight="1">
      <c r="A796" s="169" t="str">
        <f t="shared" si="336"/>
        <v>E14</v>
      </c>
      <c r="B796" s="159" t="str">
        <f>$B$11</f>
        <v>4</v>
      </c>
      <c r="C796" s="568"/>
      <c r="D796" s="573"/>
      <c r="E796" s="574"/>
      <c r="F796" s="575"/>
      <c r="G796" s="211"/>
      <c r="H796" s="498"/>
      <c r="I796" s="122" t="str">
        <f>$I$11</f>
        <v>ASIA</v>
      </c>
      <c r="J796" s="92"/>
      <c r="K796" s="92"/>
      <c r="L796" s="92"/>
      <c r="M796" s="92"/>
      <c r="N796" s="92"/>
      <c r="O796" s="94"/>
      <c r="P796" s="92"/>
      <c r="Q796" s="92"/>
      <c r="R796" s="92"/>
      <c r="S796" s="92"/>
      <c r="T796" s="92"/>
      <c r="U796" s="94">
        <v>187</v>
      </c>
      <c r="V796" s="92">
        <v>453</v>
      </c>
      <c r="W796" s="92">
        <v>354</v>
      </c>
      <c r="X796" s="92">
        <v>192</v>
      </c>
      <c r="Y796" s="92">
        <v>853</v>
      </c>
      <c r="Z796" s="93">
        <v>566</v>
      </c>
      <c r="AA796" s="92">
        <v>1186</v>
      </c>
      <c r="AB796" s="93">
        <v>152</v>
      </c>
      <c r="AC796" s="92">
        <v>151</v>
      </c>
      <c r="AD796" s="92">
        <v>100</v>
      </c>
      <c r="AE796" s="92">
        <v>47</v>
      </c>
      <c r="AF796" s="92">
        <v>10</v>
      </c>
      <c r="AG796" s="258">
        <v>1</v>
      </c>
      <c r="AH796" s="258"/>
      <c r="AI796" s="258"/>
      <c r="AJ796" s="258"/>
      <c r="AK796" s="258"/>
      <c r="AL796" s="258"/>
      <c r="AM796" s="258"/>
      <c r="AN796" s="258"/>
      <c r="AO796" s="258"/>
      <c r="AP796" s="258"/>
      <c r="AQ796" s="258"/>
      <c r="AR796" s="258"/>
      <c r="AS796" s="258"/>
      <c r="AT796" s="258"/>
      <c r="AU796" s="258"/>
      <c r="AV796" s="258"/>
      <c r="AW796" s="258"/>
      <c r="AX796" s="258"/>
      <c r="AY796" s="432"/>
      <c r="AZ796" s="433"/>
      <c r="BA796" s="255"/>
      <c r="BB796" s="256"/>
      <c r="BC796" s="256"/>
      <c r="BD796" s="256"/>
      <c r="BE796" s="256"/>
      <c r="BF796" s="256"/>
      <c r="BG796" s="256"/>
      <c r="BH796" s="256"/>
      <c r="BI796" s="256"/>
      <c r="BJ796" s="256"/>
      <c r="BK796" s="256"/>
      <c r="BL796" s="254"/>
      <c r="BM796" s="284">
        <f t="shared" si="328"/>
        <v>4252</v>
      </c>
      <c r="BS796" s="3"/>
      <c r="BT796" s="3"/>
      <c r="BU796" s="3"/>
      <c r="BV796" s="3"/>
    </row>
    <row r="797" spans="1:74" ht="12.75" customHeight="1">
      <c r="A797" s="169" t="str">
        <f t="shared" si="336"/>
        <v>E1C</v>
      </c>
      <c r="B797" s="159" t="s">
        <v>204</v>
      </c>
      <c r="C797" s="568"/>
      <c r="D797" s="573"/>
      <c r="E797" s="574"/>
      <c r="F797" s="575"/>
      <c r="G797" s="211"/>
      <c r="H797" s="498"/>
      <c r="I797" s="122" t="s">
        <v>205</v>
      </c>
      <c r="J797" s="92"/>
      <c r="K797" s="92"/>
      <c r="L797" s="92"/>
      <c r="M797" s="92"/>
      <c r="N797" s="92"/>
      <c r="O797" s="94"/>
      <c r="P797" s="92"/>
      <c r="Q797" s="92"/>
      <c r="R797" s="92"/>
      <c r="S797" s="92"/>
      <c r="T797" s="92"/>
      <c r="U797" s="94">
        <v>24</v>
      </c>
      <c r="V797" s="92">
        <v>354</v>
      </c>
      <c r="W797" s="92">
        <v>216</v>
      </c>
      <c r="X797" s="92">
        <v>92</v>
      </c>
      <c r="Y797" s="92">
        <v>108</v>
      </c>
      <c r="Z797" s="93">
        <v>123</v>
      </c>
      <c r="AA797" s="92">
        <v>149</v>
      </c>
      <c r="AB797" s="93">
        <v>52</v>
      </c>
      <c r="AC797" s="92">
        <v>436</v>
      </c>
      <c r="AD797" s="92">
        <v>821</v>
      </c>
      <c r="AE797" s="92">
        <v>959</v>
      </c>
      <c r="AF797" s="92">
        <v>1</v>
      </c>
      <c r="AG797" s="258"/>
      <c r="AH797" s="258"/>
      <c r="AI797" s="258"/>
      <c r="AJ797" s="258"/>
      <c r="AK797" s="258"/>
      <c r="AL797" s="258"/>
      <c r="AM797" s="258"/>
      <c r="AN797" s="258"/>
      <c r="AO797" s="258"/>
      <c r="AP797" s="258"/>
      <c r="AQ797" s="258"/>
      <c r="AR797" s="258"/>
      <c r="AS797" s="258"/>
      <c r="AT797" s="258"/>
      <c r="AU797" s="258"/>
      <c r="AV797" s="258"/>
      <c r="AW797" s="258"/>
      <c r="AX797" s="258"/>
      <c r="AY797" s="432"/>
      <c r="AZ797" s="433"/>
      <c r="BA797" s="255"/>
      <c r="BB797" s="256"/>
      <c r="BC797" s="256"/>
      <c r="BD797" s="256"/>
      <c r="BE797" s="256"/>
      <c r="BF797" s="256"/>
      <c r="BG797" s="256"/>
      <c r="BH797" s="256"/>
      <c r="BI797" s="256"/>
      <c r="BJ797" s="256"/>
      <c r="BK797" s="256"/>
      <c r="BL797" s="254"/>
      <c r="BM797" s="255">
        <f>SUM(J797:AX797)</f>
        <v>3335</v>
      </c>
      <c r="BS797" s="3"/>
      <c r="BT797" s="3"/>
      <c r="BU797" s="3"/>
      <c r="BV797" s="3"/>
    </row>
    <row r="798" spans="1:74" ht="13.2" customHeight="1">
      <c r="A798" s="169" t="str">
        <f t="shared" si="336"/>
        <v>E15</v>
      </c>
      <c r="B798" s="159" t="str">
        <f>$B$13</f>
        <v>5</v>
      </c>
      <c r="C798" s="568"/>
      <c r="D798" s="573"/>
      <c r="E798" s="574"/>
      <c r="F798" s="575"/>
      <c r="G798" s="213"/>
      <c r="H798" s="498"/>
      <c r="I798" s="122" t="str">
        <f>$I$13</f>
        <v>OCE</v>
      </c>
      <c r="J798" s="92"/>
      <c r="K798" s="92"/>
      <c r="L798" s="92"/>
      <c r="M798" s="92"/>
      <c r="N798" s="92"/>
      <c r="O798" s="94"/>
      <c r="P798" s="92"/>
      <c r="Q798" s="92"/>
      <c r="R798" s="92"/>
      <c r="S798" s="92">
        <v>239</v>
      </c>
      <c r="T798" s="92">
        <v>247</v>
      </c>
      <c r="U798" s="94">
        <v>178</v>
      </c>
      <c r="V798" s="92">
        <v>71</v>
      </c>
      <c r="W798" s="92">
        <v>47</v>
      </c>
      <c r="X798" s="92">
        <v>24</v>
      </c>
      <c r="Y798" s="92">
        <v>146</v>
      </c>
      <c r="Z798" s="93">
        <v>129</v>
      </c>
      <c r="AA798" s="92">
        <v>116</v>
      </c>
      <c r="AB798" s="93">
        <v>58</v>
      </c>
      <c r="AC798" s="92">
        <v>45</v>
      </c>
      <c r="AD798" s="92">
        <v>40</v>
      </c>
      <c r="AE798" s="92">
        <v>23</v>
      </c>
      <c r="AF798" s="92">
        <v>5</v>
      </c>
      <c r="AG798" s="258">
        <v>7</v>
      </c>
      <c r="AH798" s="258"/>
      <c r="AI798" s="258"/>
      <c r="AJ798" s="258"/>
      <c r="AK798" s="258"/>
      <c r="AL798" s="258"/>
      <c r="AM798" s="258"/>
      <c r="AN798" s="258"/>
      <c r="AO798" s="258"/>
      <c r="AP798" s="258"/>
      <c r="AQ798" s="258"/>
      <c r="AR798" s="258"/>
      <c r="AS798" s="258"/>
      <c r="AT798" s="258"/>
      <c r="AU798" s="258"/>
      <c r="AV798" s="258"/>
      <c r="AW798" s="258"/>
      <c r="AX798" s="258"/>
      <c r="AY798" s="432"/>
      <c r="AZ798" s="433"/>
      <c r="BA798" s="255"/>
      <c r="BB798" s="256"/>
      <c r="BC798" s="256"/>
      <c r="BD798" s="256"/>
      <c r="BE798" s="256"/>
      <c r="BF798" s="256"/>
      <c r="BG798" s="256"/>
      <c r="BH798" s="256"/>
      <c r="BI798" s="256"/>
      <c r="BJ798" s="256"/>
      <c r="BK798" s="256"/>
      <c r="BL798" s="254"/>
      <c r="BM798" s="284">
        <f t="shared" si="328"/>
        <v>1375</v>
      </c>
      <c r="BS798" s="3"/>
      <c r="BT798" s="3"/>
      <c r="BU798" s="3"/>
      <c r="BV798" s="3"/>
    </row>
    <row r="799" spans="1:74" ht="13.2" customHeight="1">
      <c r="A799" s="169" t="str">
        <f t="shared" si="336"/>
        <v>E16</v>
      </c>
      <c r="B799" s="159" t="str">
        <f>$B$14</f>
        <v>6</v>
      </c>
      <c r="C799" s="568"/>
      <c r="D799" s="573"/>
      <c r="E799" s="574"/>
      <c r="F799" s="575"/>
      <c r="G799" s="213"/>
      <c r="H799" s="498"/>
      <c r="I799" s="122" t="str">
        <f>$I$14</f>
        <v>MIDDLE EAS</v>
      </c>
      <c r="J799" s="92"/>
      <c r="K799" s="92"/>
      <c r="L799" s="92"/>
      <c r="M799" s="92"/>
      <c r="N799" s="92"/>
      <c r="O799" s="94"/>
      <c r="P799" s="92"/>
      <c r="Q799" s="92"/>
      <c r="R799" s="92"/>
      <c r="S799" s="92"/>
      <c r="T799" s="92"/>
      <c r="U799" s="94">
        <v>6</v>
      </c>
      <c r="V799" s="92">
        <v>71</v>
      </c>
      <c r="W799" s="92">
        <v>38</v>
      </c>
      <c r="X799" s="92">
        <v>21</v>
      </c>
      <c r="Y799" s="92">
        <v>62</v>
      </c>
      <c r="Z799" s="93">
        <v>65</v>
      </c>
      <c r="AA799" s="92">
        <v>250</v>
      </c>
      <c r="AB799" s="93">
        <v>258</v>
      </c>
      <c r="AC799" s="92">
        <v>285</v>
      </c>
      <c r="AD799" s="92">
        <v>347</v>
      </c>
      <c r="AE799" s="92">
        <v>171</v>
      </c>
      <c r="AF799" s="92">
        <v>64</v>
      </c>
      <c r="AG799" s="258">
        <v>32</v>
      </c>
      <c r="AH799" s="258">
        <v>12</v>
      </c>
      <c r="AI799" s="258"/>
      <c r="AJ799" s="258"/>
      <c r="AK799" s="258"/>
      <c r="AL799" s="258"/>
      <c r="AM799" s="258"/>
      <c r="AN799" s="258"/>
      <c r="AO799" s="258"/>
      <c r="AP799" s="258"/>
      <c r="AQ799" s="258"/>
      <c r="AR799" s="258"/>
      <c r="AS799" s="258"/>
      <c r="AT799" s="258"/>
      <c r="AU799" s="258"/>
      <c r="AV799" s="258"/>
      <c r="AW799" s="258"/>
      <c r="AX799" s="258"/>
      <c r="AY799" s="432">
        <v>0</v>
      </c>
      <c r="AZ799" s="433">
        <v>0</v>
      </c>
      <c r="BA799" s="255">
        <v>0</v>
      </c>
      <c r="BB799" s="256"/>
      <c r="BC799" s="256"/>
      <c r="BD799" s="256"/>
      <c r="BE799" s="256"/>
      <c r="BF799" s="256"/>
      <c r="BG799" s="256"/>
      <c r="BH799" s="256"/>
      <c r="BI799" s="256"/>
      <c r="BJ799" s="256"/>
      <c r="BK799" s="256"/>
      <c r="BL799" s="254"/>
      <c r="BM799" s="284">
        <f t="shared" si="328"/>
        <v>1682</v>
      </c>
      <c r="BS799" s="3"/>
      <c r="BT799" s="3"/>
      <c r="BU799" s="3"/>
      <c r="BV799" s="3"/>
    </row>
    <row r="800" spans="1:74" ht="13.2" customHeight="1">
      <c r="A800" s="169" t="str">
        <f t="shared" si="336"/>
        <v>E17</v>
      </c>
      <c r="B800" s="159" t="str">
        <f>$B$15</f>
        <v>7</v>
      </c>
      <c r="C800" s="568"/>
      <c r="D800" s="573"/>
      <c r="E800" s="574"/>
      <c r="F800" s="575"/>
      <c r="G800" s="213"/>
      <c r="H800" s="498"/>
      <c r="I800" s="122" t="str">
        <f>$I$15</f>
        <v xml:space="preserve">AFRICA   </v>
      </c>
      <c r="J800" s="92"/>
      <c r="K800" s="92"/>
      <c r="L800" s="92"/>
      <c r="M800" s="92"/>
      <c r="N800" s="92"/>
      <c r="O800" s="94"/>
      <c r="P800" s="92"/>
      <c r="Q800" s="92"/>
      <c r="R800" s="92"/>
      <c r="S800" s="92"/>
      <c r="T800" s="92"/>
      <c r="U800" s="94">
        <v>47</v>
      </c>
      <c r="V800" s="92">
        <v>42</v>
      </c>
      <c r="W800" s="92">
        <v>25</v>
      </c>
      <c r="X800" s="92">
        <v>13</v>
      </c>
      <c r="Y800" s="92">
        <v>36</v>
      </c>
      <c r="Z800" s="93">
        <v>18</v>
      </c>
      <c r="AA800" s="92">
        <v>4</v>
      </c>
      <c r="AB800" s="93">
        <v>1</v>
      </c>
      <c r="AC800" s="92"/>
      <c r="AD800" s="92">
        <v>1</v>
      </c>
      <c r="AE800" s="92">
        <v>1</v>
      </c>
      <c r="AF800" s="92"/>
      <c r="AG800" s="258"/>
      <c r="AH800" s="258"/>
      <c r="AI800" s="258"/>
      <c r="AJ800" s="258"/>
      <c r="AK800" s="258"/>
      <c r="AL800" s="258"/>
      <c r="AM800" s="258"/>
      <c r="AN800" s="258"/>
      <c r="AO800" s="258"/>
      <c r="AP800" s="258"/>
      <c r="AQ800" s="258"/>
      <c r="AR800" s="258"/>
      <c r="AS800" s="258"/>
      <c r="AT800" s="258"/>
      <c r="AU800" s="258"/>
      <c r="AV800" s="258"/>
      <c r="AW800" s="258"/>
      <c r="AX800" s="258"/>
      <c r="AY800" s="432"/>
      <c r="AZ800" s="433"/>
      <c r="BA800" s="255"/>
      <c r="BB800" s="256"/>
      <c r="BC800" s="256"/>
      <c r="BD800" s="256"/>
      <c r="BE800" s="256"/>
      <c r="BF800" s="256"/>
      <c r="BG800" s="256"/>
      <c r="BH800" s="256"/>
      <c r="BI800" s="256"/>
      <c r="BJ800" s="256"/>
      <c r="BK800" s="256"/>
      <c r="BL800" s="254"/>
      <c r="BM800" s="284">
        <f t="shared" si="328"/>
        <v>188</v>
      </c>
      <c r="BS800" s="3"/>
      <c r="BT800" s="3"/>
      <c r="BU800" s="3"/>
      <c r="BV800" s="3"/>
    </row>
    <row r="801" spans="1:74" ht="13.2" customHeight="1" thickBot="1">
      <c r="A801" s="169" t="str">
        <f t="shared" si="336"/>
        <v>E1Z</v>
      </c>
      <c r="B801" s="159" t="str">
        <f>$B$16</f>
        <v>Z</v>
      </c>
      <c r="C801" s="568"/>
      <c r="D801" s="576"/>
      <c r="E801" s="577"/>
      <c r="F801" s="578"/>
      <c r="G801" s="208"/>
      <c r="H801" s="499"/>
      <c r="I801" s="128" t="str">
        <f>$I$16</f>
        <v>Others</v>
      </c>
      <c r="J801" s="90"/>
      <c r="K801" s="90"/>
      <c r="L801" s="90"/>
      <c r="M801" s="90"/>
      <c r="N801" s="90"/>
      <c r="O801" s="102"/>
      <c r="P801" s="90"/>
      <c r="Q801" s="90"/>
      <c r="R801" s="90"/>
      <c r="S801" s="90"/>
      <c r="T801" s="90"/>
      <c r="U801" s="102"/>
      <c r="V801" s="90"/>
      <c r="W801" s="90"/>
      <c r="X801" s="90"/>
      <c r="Y801" s="90"/>
      <c r="Z801" s="91"/>
      <c r="AA801" s="90"/>
      <c r="AB801" s="91"/>
      <c r="AC801" s="90"/>
      <c r="AD801" s="90"/>
      <c r="AE801" s="90"/>
      <c r="AF801" s="90"/>
      <c r="AG801" s="259"/>
      <c r="AH801" s="259"/>
      <c r="AI801" s="259"/>
      <c r="AJ801" s="259"/>
      <c r="AK801" s="259"/>
      <c r="AL801" s="259"/>
      <c r="AM801" s="259"/>
      <c r="AN801" s="259"/>
      <c r="AO801" s="259"/>
      <c r="AP801" s="259"/>
      <c r="AQ801" s="259"/>
      <c r="AR801" s="259"/>
      <c r="AS801" s="259"/>
      <c r="AT801" s="259"/>
      <c r="AU801" s="259"/>
      <c r="AV801" s="259"/>
      <c r="AW801" s="259"/>
      <c r="AX801" s="259"/>
      <c r="AY801" s="434"/>
      <c r="AZ801" s="435"/>
      <c r="BA801" s="262"/>
      <c r="BB801" s="263"/>
      <c r="BC801" s="263"/>
      <c r="BD801" s="263"/>
      <c r="BE801" s="263"/>
      <c r="BF801" s="263"/>
      <c r="BG801" s="263"/>
      <c r="BH801" s="263"/>
      <c r="BI801" s="263"/>
      <c r="BJ801" s="263"/>
      <c r="BK801" s="263"/>
      <c r="BL801" s="261"/>
      <c r="BM801" s="287">
        <f t="shared" si="328"/>
        <v>0</v>
      </c>
      <c r="BS801" s="3"/>
      <c r="BT801" s="3"/>
      <c r="BU801" s="3"/>
      <c r="BV801" s="3"/>
    </row>
    <row r="802" spans="1:74" ht="13.2" customHeight="1">
      <c r="A802" s="157" t="s">
        <v>10</v>
      </c>
      <c r="B802" s="168" t="s">
        <v>226</v>
      </c>
      <c r="C802" s="568"/>
      <c r="D802" s="492" t="s">
        <v>27</v>
      </c>
      <c r="E802" s="493"/>
      <c r="F802" s="494"/>
      <c r="G802" s="486" t="s">
        <v>64</v>
      </c>
      <c r="H802" s="487"/>
      <c r="I802" s="487"/>
      <c r="J802" s="15">
        <f t="shared" ref="J802:AY802" si="337">J803+J804</f>
        <v>0</v>
      </c>
      <c r="K802" s="15">
        <f t="shared" si="337"/>
        <v>0</v>
      </c>
      <c r="L802" s="15">
        <f t="shared" si="337"/>
        <v>0</v>
      </c>
      <c r="M802" s="15">
        <f t="shared" si="337"/>
        <v>0</v>
      </c>
      <c r="N802" s="15">
        <f t="shared" si="337"/>
        <v>0</v>
      </c>
      <c r="O802" s="120">
        <f t="shared" si="337"/>
        <v>0</v>
      </c>
      <c r="P802" s="15">
        <f t="shared" si="337"/>
        <v>0</v>
      </c>
      <c r="Q802" s="15">
        <f t="shared" si="337"/>
        <v>0</v>
      </c>
      <c r="R802" s="15">
        <f t="shared" si="337"/>
        <v>0</v>
      </c>
      <c r="S802" s="15">
        <f t="shared" si="337"/>
        <v>0</v>
      </c>
      <c r="T802" s="15">
        <f t="shared" si="337"/>
        <v>0</v>
      </c>
      <c r="U802" s="120">
        <f t="shared" si="337"/>
        <v>0</v>
      </c>
      <c r="V802" s="15">
        <f t="shared" si="337"/>
        <v>0</v>
      </c>
      <c r="W802" s="15">
        <f t="shared" si="337"/>
        <v>0</v>
      </c>
      <c r="X802" s="15">
        <f t="shared" si="337"/>
        <v>0</v>
      </c>
      <c r="Y802" s="15">
        <f t="shared" si="337"/>
        <v>11371</v>
      </c>
      <c r="Z802" s="15">
        <f t="shared" si="337"/>
        <v>35667</v>
      </c>
      <c r="AA802" s="15">
        <f t="shared" si="337"/>
        <v>36856</v>
      </c>
      <c r="AB802" s="15">
        <f t="shared" si="337"/>
        <v>27680</v>
      </c>
      <c r="AC802" s="15">
        <f t="shared" si="337"/>
        <v>29550</v>
      </c>
      <c r="AD802" s="15">
        <f t="shared" si="337"/>
        <v>34239</v>
      </c>
      <c r="AE802" s="15">
        <f t="shared" si="337"/>
        <v>40029</v>
      </c>
      <c r="AF802" s="15">
        <f t="shared" si="337"/>
        <v>72959</v>
      </c>
      <c r="AG802" s="278">
        <f t="shared" si="337"/>
        <v>69053</v>
      </c>
      <c r="AH802" s="278">
        <f t="shared" si="337"/>
        <v>79942</v>
      </c>
      <c r="AI802" s="278">
        <f t="shared" si="337"/>
        <v>54182</v>
      </c>
      <c r="AJ802" s="278">
        <f t="shared" si="337"/>
        <v>0</v>
      </c>
      <c r="AK802" s="278">
        <f t="shared" si="337"/>
        <v>0</v>
      </c>
      <c r="AL802" s="278">
        <f t="shared" si="337"/>
        <v>0</v>
      </c>
      <c r="AM802" s="278">
        <f t="shared" si="337"/>
        <v>0</v>
      </c>
      <c r="AN802" s="278">
        <f t="shared" si="337"/>
        <v>0</v>
      </c>
      <c r="AO802" s="278">
        <f t="shared" si="337"/>
        <v>0</v>
      </c>
      <c r="AP802" s="278">
        <f t="shared" si="337"/>
        <v>0</v>
      </c>
      <c r="AQ802" s="278">
        <f t="shared" si="337"/>
        <v>0</v>
      </c>
      <c r="AR802" s="278">
        <f t="shared" si="337"/>
        <v>0</v>
      </c>
      <c r="AS802" s="278">
        <f t="shared" si="337"/>
        <v>0</v>
      </c>
      <c r="AT802" s="278">
        <f t="shared" si="337"/>
        <v>0</v>
      </c>
      <c r="AU802" s="278">
        <f t="shared" si="337"/>
        <v>0</v>
      </c>
      <c r="AV802" s="278">
        <f t="shared" si="337"/>
        <v>0</v>
      </c>
      <c r="AW802" s="278">
        <f t="shared" si="337"/>
        <v>0</v>
      </c>
      <c r="AX802" s="278">
        <f t="shared" si="337"/>
        <v>0</v>
      </c>
      <c r="AY802" s="52">
        <f t="shared" si="337"/>
        <v>4895</v>
      </c>
      <c r="AZ802" s="438">
        <f>AZ804+AZ803</f>
        <v>54182</v>
      </c>
      <c r="BA802" s="277">
        <f t="shared" ref="BA802:BL802" si="338">BA803+BA804</f>
        <v>8004</v>
      </c>
      <c r="BB802" s="278">
        <f t="shared" si="338"/>
        <v>5369</v>
      </c>
      <c r="BC802" s="278">
        <f t="shared" si="338"/>
        <v>5989</v>
      </c>
      <c r="BD802" s="278">
        <f t="shared" si="338"/>
        <v>3931</v>
      </c>
      <c r="BE802" s="278">
        <f t="shared" si="338"/>
        <v>4185</v>
      </c>
      <c r="BF802" s="278">
        <f t="shared" si="338"/>
        <v>3662</v>
      </c>
      <c r="BG802" s="278">
        <f t="shared" si="338"/>
        <v>6408</v>
      </c>
      <c r="BH802" s="278">
        <f t="shared" si="338"/>
        <v>5919</v>
      </c>
      <c r="BI802" s="278">
        <f t="shared" si="338"/>
        <v>5820</v>
      </c>
      <c r="BJ802" s="278">
        <f t="shared" si="338"/>
        <v>4895</v>
      </c>
      <c r="BK802" s="278">
        <f t="shared" si="338"/>
        <v>0</v>
      </c>
      <c r="BL802" s="276">
        <f t="shared" si="338"/>
        <v>0</v>
      </c>
      <c r="BM802" s="277">
        <f t="shared" si="328"/>
        <v>491528</v>
      </c>
      <c r="BS802" s="3"/>
      <c r="BT802" s="3"/>
      <c r="BU802" s="3"/>
      <c r="BV802" s="3"/>
    </row>
    <row r="803" spans="1:74" ht="13.2" customHeight="1">
      <c r="A803" s="169" t="str">
        <f>B$802&amp;B803</f>
        <v>E19</v>
      </c>
      <c r="B803" s="159" t="str">
        <f>$B$6</f>
        <v>9</v>
      </c>
      <c r="C803" s="568"/>
      <c r="D803" s="492"/>
      <c r="E803" s="493"/>
      <c r="F803" s="494"/>
      <c r="G803" s="210"/>
      <c r="H803" s="488" t="s">
        <v>70</v>
      </c>
      <c r="I803" s="489"/>
      <c r="J803" s="12"/>
      <c r="K803" s="12"/>
      <c r="L803" s="12"/>
      <c r="M803" s="12"/>
      <c r="N803" s="12"/>
      <c r="O803" s="13"/>
      <c r="P803" s="12"/>
      <c r="Q803" s="12"/>
      <c r="R803" s="12"/>
      <c r="S803" s="12"/>
      <c r="T803" s="12"/>
      <c r="U803" s="13"/>
      <c r="V803" s="12"/>
      <c r="W803" s="12"/>
      <c r="X803" s="12"/>
      <c r="Y803" s="12"/>
      <c r="Z803" s="14"/>
      <c r="AA803" s="14"/>
      <c r="AB803" s="14"/>
      <c r="AC803" s="14"/>
      <c r="AD803" s="14"/>
      <c r="AE803" s="14">
        <v>745</v>
      </c>
      <c r="AF803" s="14">
        <v>11140</v>
      </c>
      <c r="AG803" s="244">
        <v>5171</v>
      </c>
      <c r="AH803" s="244">
        <v>4401</v>
      </c>
      <c r="AI803" s="244">
        <v>3452</v>
      </c>
      <c r="AJ803" s="244"/>
      <c r="AK803" s="244"/>
      <c r="AL803" s="244"/>
      <c r="AM803" s="244"/>
      <c r="AN803" s="244"/>
      <c r="AO803" s="244"/>
      <c r="AP803" s="244"/>
      <c r="AQ803" s="244"/>
      <c r="AR803" s="244"/>
      <c r="AS803" s="244"/>
      <c r="AT803" s="244"/>
      <c r="AU803" s="244"/>
      <c r="AV803" s="244"/>
      <c r="AW803" s="244"/>
      <c r="AX803" s="245"/>
      <c r="AY803" s="14">
        <v>339</v>
      </c>
      <c r="AZ803" s="429">
        <v>3452</v>
      </c>
      <c r="BA803" s="247">
        <v>654</v>
      </c>
      <c r="BB803" s="245">
        <v>467</v>
      </c>
      <c r="BC803" s="245">
        <v>586</v>
      </c>
      <c r="BD803" s="245">
        <v>292</v>
      </c>
      <c r="BE803" s="245">
        <v>112</v>
      </c>
      <c r="BF803" s="245">
        <v>173</v>
      </c>
      <c r="BG803" s="245">
        <v>381</v>
      </c>
      <c r="BH803" s="245">
        <v>239</v>
      </c>
      <c r="BI803" s="245">
        <v>209</v>
      </c>
      <c r="BJ803" s="245">
        <v>339</v>
      </c>
      <c r="BK803" s="245"/>
      <c r="BL803" s="246"/>
      <c r="BM803" s="281">
        <f t="shared" si="328"/>
        <v>24909</v>
      </c>
      <c r="BS803" s="3"/>
      <c r="BT803" s="3"/>
      <c r="BU803" s="3"/>
      <c r="BV803" s="3"/>
    </row>
    <row r="804" spans="1:74" ht="13.2" customHeight="1">
      <c r="A804" s="169"/>
      <c r="C804" s="568"/>
      <c r="D804" s="492"/>
      <c r="E804" s="493"/>
      <c r="F804" s="494"/>
      <c r="G804" s="211"/>
      <c r="H804" s="490" t="s">
        <v>71</v>
      </c>
      <c r="I804" s="491"/>
      <c r="J804" s="17">
        <f t="shared" ref="J804:AO804" si="339">SUM(J805:J813)</f>
        <v>0</v>
      </c>
      <c r="K804" s="17">
        <f t="shared" si="339"/>
        <v>0</v>
      </c>
      <c r="L804" s="17">
        <f t="shared" si="339"/>
        <v>0</v>
      </c>
      <c r="M804" s="17">
        <f t="shared" si="339"/>
        <v>0</v>
      </c>
      <c r="N804" s="17">
        <f t="shared" si="339"/>
        <v>0</v>
      </c>
      <c r="O804" s="47">
        <f t="shared" si="339"/>
        <v>0</v>
      </c>
      <c r="P804" s="17">
        <f t="shared" si="339"/>
        <v>0</v>
      </c>
      <c r="Q804" s="17">
        <f t="shared" si="339"/>
        <v>0</v>
      </c>
      <c r="R804" s="17">
        <f t="shared" si="339"/>
        <v>0</v>
      </c>
      <c r="S804" s="17">
        <f t="shared" si="339"/>
        <v>0</v>
      </c>
      <c r="T804" s="17">
        <f t="shared" si="339"/>
        <v>0</v>
      </c>
      <c r="U804" s="47">
        <f t="shared" si="339"/>
        <v>0</v>
      </c>
      <c r="V804" s="17">
        <f t="shared" si="339"/>
        <v>0</v>
      </c>
      <c r="W804" s="17">
        <f t="shared" si="339"/>
        <v>0</v>
      </c>
      <c r="X804" s="17">
        <f t="shared" si="339"/>
        <v>0</v>
      </c>
      <c r="Y804" s="17">
        <f t="shared" si="339"/>
        <v>11371</v>
      </c>
      <c r="Z804" s="26">
        <f t="shared" si="339"/>
        <v>35667</v>
      </c>
      <c r="AA804" s="26">
        <f t="shared" si="339"/>
        <v>36856</v>
      </c>
      <c r="AB804" s="26">
        <f t="shared" si="339"/>
        <v>27680</v>
      </c>
      <c r="AC804" s="17">
        <f t="shared" si="339"/>
        <v>29550</v>
      </c>
      <c r="AD804" s="17">
        <f t="shared" si="339"/>
        <v>34239</v>
      </c>
      <c r="AE804" s="17">
        <f t="shared" si="339"/>
        <v>39284</v>
      </c>
      <c r="AF804" s="17">
        <f t="shared" si="339"/>
        <v>61819</v>
      </c>
      <c r="AG804" s="282">
        <f t="shared" si="339"/>
        <v>63882</v>
      </c>
      <c r="AH804" s="282">
        <f t="shared" si="339"/>
        <v>75541</v>
      </c>
      <c r="AI804" s="282">
        <f t="shared" si="339"/>
        <v>50730</v>
      </c>
      <c r="AJ804" s="282">
        <f t="shared" si="339"/>
        <v>0</v>
      </c>
      <c r="AK804" s="282">
        <f t="shared" si="339"/>
        <v>0</v>
      </c>
      <c r="AL804" s="282">
        <f t="shared" si="339"/>
        <v>0</v>
      </c>
      <c r="AM804" s="282">
        <f t="shared" si="339"/>
        <v>0</v>
      </c>
      <c r="AN804" s="282">
        <f t="shared" si="339"/>
        <v>0</v>
      </c>
      <c r="AO804" s="282">
        <f t="shared" si="339"/>
        <v>0</v>
      </c>
      <c r="AP804" s="282">
        <f t="shared" ref="AP804:BL804" si="340">SUM(AP805:AP813)</f>
        <v>0</v>
      </c>
      <c r="AQ804" s="282">
        <f t="shared" si="340"/>
        <v>0</v>
      </c>
      <c r="AR804" s="282">
        <f t="shared" si="340"/>
        <v>0</v>
      </c>
      <c r="AS804" s="282">
        <f t="shared" si="340"/>
        <v>0</v>
      </c>
      <c r="AT804" s="282">
        <f t="shared" si="340"/>
        <v>0</v>
      </c>
      <c r="AU804" s="282">
        <f t="shared" si="340"/>
        <v>0</v>
      </c>
      <c r="AV804" s="282">
        <f t="shared" si="340"/>
        <v>0</v>
      </c>
      <c r="AW804" s="282">
        <f t="shared" si="340"/>
        <v>0</v>
      </c>
      <c r="AX804" s="282">
        <f t="shared" si="340"/>
        <v>0</v>
      </c>
      <c r="AY804" s="26">
        <f t="shared" si="340"/>
        <v>4556</v>
      </c>
      <c r="AZ804" s="439">
        <f t="shared" si="340"/>
        <v>50730</v>
      </c>
      <c r="BA804" s="281">
        <f t="shared" si="340"/>
        <v>7350</v>
      </c>
      <c r="BB804" s="282">
        <f t="shared" si="340"/>
        <v>4902</v>
      </c>
      <c r="BC804" s="282">
        <f t="shared" si="340"/>
        <v>5403</v>
      </c>
      <c r="BD804" s="282">
        <f t="shared" si="340"/>
        <v>3639</v>
      </c>
      <c r="BE804" s="282">
        <f t="shared" si="340"/>
        <v>4073</v>
      </c>
      <c r="BF804" s="282">
        <f t="shared" si="340"/>
        <v>3489</v>
      </c>
      <c r="BG804" s="282">
        <f t="shared" si="340"/>
        <v>6027</v>
      </c>
      <c r="BH804" s="282">
        <f t="shared" si="340"/>
        <v>5680</v>
      </c>
      <c r="BI804" s="282">
        <f t="shared" si="340"/>
        <v>5611</v>
      </c>
      <c r="BJ804" s="282">
        <f t="shared" si="340"/>
        <v>4556</v>
      </c>
      <c r="BK804" s="282">
        <f t="shared" si="340"/>
        <v>0</v>
      </c>
      <c r="BL804" s="280">
        <f t="shared" si="340"/>
        <v>0</v>
      </c>
      <c r="BM804" s="281">
        <f t="shared" si="328"/>
        <v>466619</v>
      </c>
      <c r="BS804" s="3"/>
      <c r="BT804" s="3"/>
      <c r="BU804" s="3"/>
      <c r="BV804" s="3"/>
    </row>
    <row r="805" spans="1:74" ht="13.2" customHeight="1">
      <c r="A805" s="169" t="str">
        <f t="shared" ref="A805:A813" si="341">B$802&amp;B805</f>
        <v>E11</v>
      </c>
      <c r="B805" s="159" t="str">
        <f>$B$8</f>
        <v>1</v>
      </c>
      <c r="C805" s="568"/>
      <c r="D805" s="492"/>
      <c r="E805" s="493"/>
      <c r="F805" s="494"/>
      <c r="G805" s="213"/>
      <c r="H805" s="210"/>
      <c r="I805" s="127" t="str">
        <f>$I$8</f>
        <v>N.AMERICA</v>
      </c>
      <c r="J805" s="20"/>
      <c r="K805" s="20"/>
      <c r="L805" s="20"/>
      <c r="M805" s="20"/>
      <c r="N805" s="20"/>
      <c r="O805" s="28"/>
      <c r="P805" s="20"/>
      <c r="Q805" s="20"/>
      <c r="R805" s="20"/>
      <c r="S805" s="20"/>
      <c r="T805" s="20"/>
      <c r="U805" s="28"/>
      <c r="V805" s="20"/>
      <c r="W805" s="20"/>
      <c r="X805" s="20"/>
      <c r="Y805" s="20">
        <v>7393</v>
      </c>
      <c r="Z805" s="21">
        <v>17433</v>
      </c>
      <c r="AA805" s="21">
        <v>15560</v>
      </c>
      <c r="AB805" s="21">
        <v>11756</v>
      </c>
      <c r="AC805" s="21">
        <v>8128</v>
      </c>
      <c r="AD805" s="21">
        <v>5730</v>
      </c>
      <c r="AE805" s="21">
        <v>5651</v>
      </c>
      <c r="AF805" s="21">
        <v>9806</v>
      </c>
      <c r="AG805" s="248">
        <v>9264</v>
      </c>
      <c r="AH805" s="248">
        <v>13626</v>
      </c>
      <c r="AI805" s="248">
        <v>12252</v>
      </c>
      <c r="AJ805" s="248"/>
      <c r="AK805" s="248"/>
      <c r="AL805" s="248"/>
      <c r="AM805" s="248"/>
      <c r="AN805" s="248"/>
      <c r="AO805" s="248"/>
      <c r="AP805" s="248"/>
      <c r="AQ805" s="248"/>
      <c r="AR805" s="248"/>
      <c r="AS805" s="248"/>
      <c r="AT805" s="248"/>
      <c r="AU805" s="248"/>
      <c r="AV805" s="248"/>
      <c r="AW805" s="248"/>
      <c r="AX805" s="248"/>
      <c r="AY805" s="430">
        <v>1115</v>
      </c>
      <c r="AZ805" s="431">
        <v>12252</v>
      </c>
      <c r="BA805" s="250">
        <v>1006</v>
      </c>
      <c r="BB805" s="251">
        <v>1044</v>
      </c>
      <c r="BC805" s="251">
        <v>1226</v>
      </c>
      <c r="BD805" s="251">
        <v>1373</v>
      </c>
      <c r="BE805" s="251">
        <v>1363</v>
      </c>
      <c r="BF805" s="251">
        <v>1270</v>
      </c>
      <c r="BG805" s="251">
        <v>1453</v>
      </c>
      <c r="BH805" s="251">
        <v>1087</v>
      </c>
      <c r="BI805" s="251">
        <v>1315</v>
      </c>
      <c r="BJ805" s="251">
        <v>1115</v>
      </c>
      <c r="BK805" s="251"/>
      <c r="BL805" s="249"/>
      <c r="BM805" s="290">
        <f t="shared" si="328"/>
        <v>116599</v>
      </c>
      <c r="BS805" s="3"/>
      <c r="BT805" s="3"/>
      <c r="BU805" s="3"/>
      <c r="BV805" s="3"/>
    </row>
    <row r="806" spans="1:74" ht="13.2" customHeight="1">
      <c r="A806" s="169" t="str">
        <f t="shared" si="341"/>
        <v>E12</v>
      </c>
      <c r="B806" s="159" t="str">
        <f>$B$9</f>
        <v>2</v>
      </c>
      <c r="C806" s="568"/>
      <c r="D806" s="492"/>
      <c r="E806" s="493"/>
      <c r="F806" s="494"/>
      <c r="G806" s="213"/>
      <c r="H806" s="210"/>
      <c r="I806" s="122" t="str">
        <f>$I$9</f>
        <v>CS.AMERICA</v>
      </c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3">
        <v>6</v>
      </c>
      <c r="AA806" s="93">
        <v>57</v>
      </c>
      <c r="AB806" s="93">
        <v>4</v>
      </c>
      <c r="AC806" s="93"/>
      <c r="AD806" s="93">
        <v>1</v>
      </c>
      <c r="AE806" s="93">
        <v>20</v>
      </c>
      <c r="AF806" s="93">
        <v>120</v>
      </c>
      <c r="AG806" s="253">
        <v>41</v>
      </c>
      <c r="AH806" s="253">
        <v>54</v>
      </c>
      <c r="AI806" s="253">
        <v>31</v>
      </c>
      <c r="AJ806" s="253"/>
      <c r="AK806" s="253"/>
      <c r="AL806" s="253"/>
      <c r="AM806" s="253"/>
      <c r="AN806" s="253"/>
      <c r="AO806" s="253"/>
      <c r="AP806" s="253"/>
      <c r="AQ806" s="253"/>
      <c r="AR806" s="253"/>
      <c r="AS806" s="253"/>
      <c r="AT806" s="253"/>
      <c r="AU806" s="253"/>
      <c r="AV806" s="253"/>
      <c r="AW806" s="253"/>
      <c r="AX806" s="253"/>
      <c r="AY806" s="432">
        <v>4</v>
      </c>
      <c r="AZ806" s="433">
        <v>31</v>
      </c>
      <c r="BA806" s="255">
        <v>0</v>
      </c>
      <c r="BB806" s="256"/>
      <c r="BC806" s="256">
        <v>1</v>
      </c>
      <c r="BD806" s="256">
        <v>1</v>
      </c>
      <c r="BE806" s="256">
        <v>1</v>
      </c>
      <c r="BF806" s="256">
        <v>8</v>
      </c>
      <c r="BG806" s="256">
        <v>5</v>
      </c>
      <c r="BH806" s="256">
        <v>6</v>
      </c>
      <c r="BI806" s="256">
        <v>5</v>
      </c>
      <c r="BJ806" s="256">
        <v>4</v>
      </c>
      <c r="BK806" s="256"/>
      <c r="BL806" s="254"/>
      <c r="BM806" s="284">
        <f t="shared" si="328"/>
        <v>334</v>
      </c>
      <c r="BS806" s="3"/>
      <c r="BT806" s="3"/>
      <c r="BU806" s="3"/>
      <c r="BV806" s="3"/>
    </row>
    <row r="807" spans="1:74" ht="13.2" customHeight="1">
      <c r="A807" s="169" t="str">
        <f t="shared" si="341"/>
        <v>E13</v>
      </c>
      <c r="B807" s="159" t="str">
        <f>$B$10</f>
        <v>3</v>
      </c>
      <c r="C807" s="568"/>
      <c r="D807" s="492"/>
      <c r="E807" s="493"/>
      <c r="F807" s="494"/>
      <c r="G807" s="205"/>
      <c r="H807" s="498"/>
      <c r="I807" s="122" t="str">
        <f>$I$10</f>
        <v>Europe</v>
      </c>
      <c r="J807" s="92"/>
      <c r="K807" s="92"/>
      <c r="L807" s="92"/>
      <c r="M807" s="92"/>
      <c r="N807" s="92"/>
      <c r="O807" s="94"/>
      <c r="P807" s="92"/>
      <c r="Q807" s="92"/>
      <c r="R807" s="92"/>
      <c r="S807" s="92"/>
      <c r="T807" s="92"/>
      <c r="U807" s="94"/>
      <c r="V807" s="92"/>
      <c r="W807" s="92"/>
      <c r="X807" s="92"/>
      <c r="Y807" s="92">
        <v>116</v>
      </c>
      <c r="Z807" s="93">
        <v>168</v>
      </c>
      <c r="AA807" s="93">
        <v>121</v>
      </c>
      <c r="AB807" s="93">
        <v>44</v>
      </c>
      <c r="AC807" s="93"/>
      <c r="AD807" s="93"/>
      <c r="AE807" s="93">
        <v>213</v>
      </c>
      <c r="AF807" s="93">
        <v>4148</v>
      </c>
      <c r="AG807" s="253">
        <v>3636</v>
      </c>
      <c r="AH807" s="253">
        <v>4681</v>
      </c>
      <c r="AI807" s="253">
        <v>2886</v>
      </c>
      <c r="AJ807" s="253"/>
      <c r="AK807" s="253"/>
      <c r="AL807" s="253"/>
      <c r="AM807" s="253"/>
      <c r="AN807" s="253"/>
      <c r="AO807" s="253"/>
      <c r="AP807" s="253"/>
      <c r="AQ807" s="253"/>
      <c r="AR807" s="253"/>
      <c r="AS807" s="253"/>
      <c r="AT807" s="253"/>
      <c r="AU807" s="253"/>
      <c r="AV807" s="253"/>
      <c r="AW807" s="253"/>
      <c r="AX807" s="253"/>
      <c r="AY807" s="432">
        <v>276</v>
      </c>
      <c r="AZ807" s="433">
        <v>2886</v>
      </c>
      <c r="BA807" s="255">
        <v>411</v>
      </c>
      <c r="BB807" s="256">
        <v>209</v>
      </c>
      <c r="BC807" s="256">
        <v>544</v>
      </c>
      <c r="BD807" s="256">
        <v>413</v>
      </c>
      <c r="BE807" s="256">
        <v>175</v>
      </c>
      <c r="BF807" s="256">
        <v>152</v>
      </c>
      <c r="BG807" s="256">
        <v>113</v>
      </c>
      <c r="BH807" s="256">
        <v>105</v>
      </c>
      <c r="BI807" s="256">
        <v>488</v>
      </c>
      <c r="BJ807" s="256">
        <v>276</v>
      </c>
      <c r="BK807" s="256"/>
      <c r="BL807" s="254"/>
      <c r="BM807" s="284">
        <f t="shared" si="328"/>
        <v>16013</v>
      </c>
      <c r="BS807" s="3"/>
      <c r="BT807" s="3"/>
      <c r="BU807" s="3"/>
      <c r="BV807" s="3"/>
    </row>
    <row r="808" spans="1:74" ht="13.2" customHeight="1">
      <c r="A808" s="169" t="str">
        <f t="shared" si="341"/>
        <v>E14</v>
      </c>
      <c r="B808" s="159" t="str">
        <f>$B$11</f>
        <v>4</v>
      </c>
      <c r="C808" s="568"/>
      <c r="D808" s="492"/>
      <c r="E808" s="493"/>
      <c r="F808" s="494"/>
      <c r="G808" s="211"/>
      <c r="H808" s="498"/>
      <c r="I808" s="122" t="str">
        <f>$I$11</f>
        <v>ASIA</v>
      </c>
      <c r="J808" s="92"/>
      <c r="K808" s="92"/>
      <c r="L808" s="92"/>
      <c r="M808" s="92"/>
      <c r="N808" s="92"/>
      <c r="O808" s="94"/>
      <c r="P808" s="92"/>
      <c r="Q808" s="92"/>
      <c r="R808" s="92"/>
      <c r="S808" s="92"/>
      <c r="T808" s="92"/>
      <c r="U808" s="94"/>
      <c r="V808" s="92"/>
      <c r="W808" s="92"/>
      <c r="X808" s="92"/>
      <c r="Y808" s="92">
        <v>1888</v>
      </c>
      <c r="Z808" s="93">
        <v>5815</v>
      </c>
      <c r="AA808" s="92">
        <v>7804</v>
      </c>
      <c r="AB808" s="93">
        <v>6272</v>
      </c>
      <c r="AC808" s="92">
        <v>7119</v>
      </c>
      <c r="AD808" s="92">
        <v>8466</v>
      </c>
      <c r="AE808" s="92">
        <v>9772</v>
      </c>
      <c r="AF808" s="92">
        <v>9539</v>
      </c>
      <c r="AG808" s="258">
        <v>7580</v>
      </c>
      <c r="AH808" s="258">
        <v>8844</v>
      </c>
      <c r="AI808" s="258">
        <v>5427</v>
      </c>
      <c r="AJ808" s="258"/>
      <c r="AK808" s="258"/>
      <c r="AL808" s="258"/>
      <c r="AM808" s="258"/>
      <c r="AN808" s="258"/>
      <c r="AO808" s="258"/>
      <c r="AP808" s="258"/>
      <c r="AQ808" s="258"/>
      <c r="AR808" s="258"/>
      <c r="AS808" s="258"/>
      <c r="AT808" s="258"/>
      <c r="AU808" s="258"/>
      <c r="AV808" s="258"/>
      <c r="AW808" s="258"/>
      <c r="AX808" s="258"/>
      <c r="AY808" s="432">
        <v>536</v>
      </c>
      <c r="AZ808" s="433">
        <v>5427</v>
      </c>
      <c r="BA808" s="255">
        <v>662</v>
      </c>
      <c r="BB808" s="256">
        <v>543</v>
      </c>
      <c r="BC808" s="256">
        <v>665</v>
      </c>
      <c r="BD808" s="256">
        <v>496</v>
      </c>
      <c r="BE808" s="256">
        <v>428</v>
      </c>
      <c r="BF808" s="256">
        <v>473</v>
      </c>
      <c r="BG808" s="256">
        <v>518</v>
      </c>
      <c r="BH808" s="256">
        <v>417</v>
      </c>
      <c r="BI808" s="256">
        <v>689</v>
      </c>
      <c r="BJ808" s="256">
        <v>536</v>
      </c>
      <c r="BK808" s="256"/>
      <c r="BL808" s="254"/>
      <c r="BM808" s="284">
        <f t="shared" si="328"/>
        <v>78526</v>
      </c>
      <c r="BS808" s="3"/>
      <c r="BT808" s="3"/>
      <c r="BU808" s="3"/>
      <c r="BV808" s="3"/>
    </row>
    <row r="809" spans="1:74" ht="12.75" customHeight="1">
      <c r="A809" s="169" t="str">
        <f t="shared" si="341"/>
        <v>E1C</v>
      </c>
      <c r="B809" s="159" t="s">
        <v>204</v>
      </c>
      <c r="C809" s="568"/>
      <c r="D809" s="492"/>
      <c r="E809" s="493"/>
      <c r="F809" s="494"/>
      <c r="G809" s="211"/>
      <c r="H809" s="498"/>
      <c r="I809" s="122" t="s">
        <v>205</v>
      </c>
      <c r="J809" s="92"/>
      <c r="K809" s="92"/>
      <c r="L809" s="92"/>
      <c r="M809" s="92"/>
      <c r="N809" s="92"/>
      <c r="O809" s="94"/>
      <c r="P809" s="92"/>
      <c r="Q809" s="92"/>
      <c r="R809" s="92"/>
      <c r="S809" s="92"/>
      <c r="T809" s="92"/>
      <c r="U809" s="94"/>
      <c r="V809" s="92"/>
      <c r="W809" s="92"/>
      <c r="X809" s="92"/>
      <c r="Y809" s="92">
        <v>1964</v>
      </c>
      <c r="Z809" s="93">
        <v>12038</v>
      </c>
      <c r="AA809" s="92">
        <v>12748</v>
      </c>
      <c r="AB809" s="93">
        <v>9290</v>
      </c>
      <c r="AC809" s="92">
        <v>14066</v>
      </c>
      <c r="AD809" s="92">
        <v>19834</v>
      </c>
      <c r="AE809" s="92">
        <v>22840</v>
      </c>
      <c r="AF809" s="92">
        <v>35254</v>
      </c>
      <c r="AG809" s="258">
        <v>40958</v>
      </c>
      <c r="AH809" s="258">
        <v>44740</v>
      </c>
      <c r="AI809" s="258">
        <v>27369</v>
      </c>
      <c r="AJ809" s="258"/>
      <c r="AK809" s="258"/>
      <c r="AL809" s="258"/>
      <c r="AM809" s="258"/>
      <c r="AN809" s="258"/>
      <c r="AO809" s="258"/>
      <c r="AP809" s="258"/>
      <c r="AQ809" s="258"/>
      <c r="AR809" s="258"/>
      <c r="AS809" s="258"/>
      <c r="AT809" s="258"/>
      <c r="AU809" s="258"/>
      <c r="AV809" s="258"/>
      <c r="AW809" s="258"/>
      <c r="AX809" s="258"/>
      <c r="AY809" s="432">
        <v>2187</v>
      </c>
      <c r="AZ809" s="433">
        <v>27369</v>
      </c>
      <c r="BA809" s="255">
        <v>4893</v>
      </c>
      <c r="BB809" s="256">
        <v>2744</v>
      </c>
      <c r="BC809" s="256">
        <v>2605</v>
      </c>
      <c r="BD809" s="256">
        <v>1179</v>
      </c>
      <c r="BE809" s="256">
        <v>1978</v>
      </c>
      <c r="BF809" s="256">
        <v>1483</v>
      </c>
      <c r="BG809" s="256">
        <v>3825</v>
      </c>
      <c r="BH809" s="256">
        <v>3692</v>
      </c>
      <c r="BI809" s="256">
        <v>2783</v>
      </c>
      <c r="BJ809" s="256">
        <v>2187</v>
      </c>
      <c r="BK809" s="256"/>
      <c r="BL809" s="254"/>
      <c r="BM809" s="255">
        <f>SUM(J809:AX809)</f>
        <v>241101</v>
      </c>
      <c r="BS809" s="3"/>
      <c r="BT809" s="3"/>
      <c r="BU809" s="3"/>
      <c r="BV809" s="3"/>
    </row>
    <row r="810" spans="1:74" ht="13.2" customHeight="1">
      <c r="A810" s="169" t="str">
        <f t="shared" si="341"/>
        <v>E15</v>
      </c>
      <c r="B810" s="159" t="str">
        <f>$B$13</f>
        <v>5</v>
      </c>
      <c r="C810" s="568"/>
      <c r="D810" s="492"/>
      <c r="E810" s="493"/>
      <c r="F810" s="494"/>
      <c r="G810" s="213"/>
      <c r="H810" s="498"/>
      <c r="I810" s="122" t="str">
        <f>$I$13</f>
        <v>OCE</v>
      </c>
      <c r="J810" s="92"/>
      <c r="K810" s="92"/>
      <c r="L810" s="92"/>
      <c r="M810" s="92"/>
      <c r="N810" s="92"/>
      <c r="O810" s="94"/>
      <c r="P810" s="92"/>
      <c r="Q810" s="92"/>
      <c r="R810" s="92"/>
      <c r="S810" s="92"/>
      <c r="T810" s="92"/>
      <c r="U810" s="94"/>
      <c r="V810" s="92"/>
      <c r="W810" s="92"/>
      <c r="X810" s="92"/>
      <c r="Y810" s="92">
        <v>10</v>
      </c>
      <c r="Z810" s="93">
        <v>145</v>
      </c>
      <c r="AA810" s="92">
        <v>473</v>
      </c>
      <c r="AB810" s="93">
        <v>267</v>
      </c>
      <c r="AC810" s="92">
        <v>189</v>
      </c>
      <c r="AD810" s="92">
        <v>174</v>
      </c>
      <c r="AE810" s="92">
        <v>172</v>
      </c>
      <c r="AF810" s="92">
        <v>612</v>
      </c>
      <c r="AG810" s="258">
        <v>629</v>
      </c>
      <c r="AH810" s="258">
        <v>755</v>
      </c>
      <c r="AI810" s="258">
        <v>504</v>
      </c>
      <c r="AJ810" s="258"/>
      <c r="AK810" s="258"/>
      <c r="AL810" s="258"/>
      <c r="AM810" s="258"/>
      <c r="AN810" s="258"/>
      <c r="AO810" s="258"/>
      <c r="AP810" s="258"/>
      <c r="AQ810" s="258"/>
      <c r="AR810" s="258"/>
      <c r="AS810" s="258"/>
      <c r="AT810" s="258"/>
      <c r="AU810" s="258"/>
      <c r="AV810" s="258"/>
      <c r="AW810" s="258"/>
      <c r="AX810" s="258"/>
      <c r="AY810" s="432">
        <v>38</v>
      </c>
      <c r="AZ810" s="433">
        <v>504</v>
      </c>
      <c r="BA810" s="255">
        <v>92</v>
      </c>
      <c r="BB810" s="256">
        <v>68</v>
      </c>
      <c r="BC810" s="256">
        <v>65</v>
      </c>
      <c r="BD810" s="256">
        <v>34</v>
      </c>
      <c r="BE810" s="256">
        <v>30</v>
      </c>
      <c r="BF810" s="256">
        <v>26</v>
      </c>
      <c r="BG810" s="256">
        <v>31</v>
      </c>
      <c r="BH810" s="256">
        <v>71</v>
      </c>
      <c r="BI810" s="256">
        <v>49</v>
      </c>
      <c r="BJ810" s="256">
        <v>38</v>
      </c>
      <c r="BK810" s="256"/>
      <c r="BL810" s="254"/>
      <c r="BM810" s="284">
        <f t="shared" si="328"/>
        <v>3930</v>
      </c>
      <c r="BS810" s="3"/>
      <c r="BT810" s="3"/>
      <c r="BU810" s="3"/>
      <c r="BV810" s="3"/>
    </row>
    <row r="811" spans="1:74" ht="13.2" customHeight="1">
      <c r="A811" s="169" t="str">
        <f t="shared" si="341"/>
        <v>E16</v>
      </c>
      <c r="B811" s="159" t="str">
        <f>$B$14</f>
        <v>6</v>
      </c>
      <c r="C811" s="568"/>
      <c r="D811" s="492"/>
      <c r="E811" s="493"/>
      <c r="F811" s="494"/>
      <c r="G811" s="213"/>
      <c r="H811" s="498"/>
      <c r="I811" s="122" t="str">
        <f>$I$14</f>
        <v>MIDDLE EAS</v>
      </c>
      <c r="J811" s="92"/>
      <c r="K811" s="92"/>
      <c r="L811" s="92"/>
      <c r="M811" s="92"/>
      <c r="N811" s="92"/>
      <c r="O811" s="94"/>
      <c r="P811" s="92"/>
      <c r="Q811" s="92"/>
      <c r="R811" s="92"/>
      <c r="S811" s="92"/>
      <c r="T811" s="92"/>
      <c r="U811" s="94"/>
      <c r="V811" s="92"/>
      <c r="W811" s="92"/>
      <c r="X811" s="92"/>
      <c r="Y811" s="92"/>
      <c r="Z811" s="93">
        <v>58</v>
      </c>
      <c r="AA811" s="92">
        <v>44</v>
      </c>
      <c r="AB811" s="93">
        <v>38</v>
      </c>
      <c r="AC811" s="92">
        <v>46</v>
      </c>
      <c r="AD811" s="92">
        <v>30</v>
      </c>
      <c r="AE811" s="92">
        <v>607</v>
      </c>
      <c r="AF811" s="92">
        <v>2271</v>
      </c>
      <c r="AG811" s="258">
        <v>1722</v>
      </c>
      <c r="AH811" s="258">
        <v>2757</v>
      </c>
      <c r="AI811" s="258">
        <v>2179</v>
      </c>
      <c r="AJ811" s="258"/>
      <c r="AK811" s="258"/>
      <c r="AL811" s="258"/>
      <c r="AM811" s="258"/>
      <c r="AN811" s="258"/>
      <c r="AO811" s="258"/>
      <c r="AP811" s="258"/>
      <c r="AQ811" s="258"/>
      <c r="AR811" s="258"/>
      <c r="AS811" s="258"/>
      <c r="AT811" s="258"/>
      <c r="AU811" s="258"/>
      <c r="AV811" s="258"/>
      <c r="AW811" s="258"/>
      <c r="AX811" s="258"/>
      <c r="AY811" s="432">
        <v>392</v>
      </c>
      <c r="AZ811" s="433">
        <v>2179</v>
      </c>
      <c r="BA811" s="255">
        <v>276</v>
      </c>
      <c r="BB811" s="256">
        <v>289</v>
      </c>
      <c r="BC811" s="256">
        <v>279</v>
      </c>
      <c r="BD811" s="256">
        <v>136</v>
      </c>
      <c r="BE811" s="256">
        <v>93</v>
      </c>
      <c r="BF811" s="256">
        <v>68</v>
      </c>
      <c r="BG811" s="256">
        <v>74</v>
      </c>
      <c r="BH811" s="256">
        <v>301</v>
      </c>
      <c r="BI811" s="256">
        <v>271</v>
      </c>
      <c r="BJ811" s="256">
        <v>392</v>
      </c>
      <c r="BK811" s="256"/>
      <c r="BL811" s="254"/>
      <c r="BM811" s="284">
        <f t="shared" si="328"/>
        <v>9752</v>
      </c>
      <c r="BS811" s="3"/>
      <c r="BT811" s="3"/>
      <c r="BU811" s="3"/>
      <c r="BV811" s="3"/>
    </row>
    <row r="812" spans="1:74" ht="13.2" customHeight="1">
      <c r="A812" s="169" t="str">
        <f t="shared" si="341"/>
        <v>E17</v>
      </c>
      <c r="B812" s="159" t="str">
        <f>$B$15</f>
        <v>7</v>
      </c>
      <c r="C812" s="568"/>
      <c r="D812" s="492"/>
      <c r="E812" s="493"/>
      <c r="F812" s="494"/>
      <c r="G812" s="213"/>
      <c r="H812" s="498"/>
      <c r="I812" s="122" t="str">
        <f>$I$15</f>
        <v xml:space="preserve">AFRICA   </v>
      </c>
      <c r="J812" s="92"/>
      <c r="K812" s="92"/>
      <c r="L812" s="92"/>
      <c r="M812" s="92"/>
      <c r="N812" s="92"/>
      <c r="O812" s="94"/>
      <c r="P812" s="92"/>
      <c r="Q812" s="92"/>
      <c r="R812" s="92"/>
      <c r="S812" s="92"/>
      <c r="T812" s="92"/>
      <c r="U812" s="94"/>
      <c r="V812" s="92"/>
      <c r="W812" s="92"/>
      <c r="X812" s="92"/>
      <c r="Y812" s="92"/>
      <c r="Z812" s="93">
        <v>4</v>
      </c>
      <c r="AA812" s="92">
        <v>49</v>
      </c>
      <c r="AB812" s="93">
        <v>9</v>
      </c>
      <c r="AC812" s="92">
        <v>2</v>
      </c>
      <c r="AD812" s="92">
        <v>4</v>
      </c>
      <c r="AE812" s="92">
        <v>9</v>
      </c>
      <c r="AF812" s="92">
        <v>69</v>
      </c>
      <c r="AG812" s="258">
        <v>52</v>
      </c>
      <c r="AH812" s="258">
        <v>84</v>
      </c>
      <c r="AI812" s="258">
        <v>82</v>
      </c>
      <c r="AJ812" s="258"/>
      <c r="AK812" s="258"/>
      <c r="AL812" s="258"/>
      <c r="AM812" s="258"/>
      <c r="AN812" s="258"/>
      <c r="AO812" s="258"/>
      <c r="AP812" s="258"/>
      <c r="AQ812" s="258"/>
      <c r="AR812" s="258"/>
      <c r="AS812" s="258"/>
      <c r="AT812" s="258"/>
      <c r="AU812" s="258"/>
      <c r="AV812" s="258"/>
      <c r="AW812" s="258"/>
      <c r="AX812" s="258"/>
      <c r="AY812" s="432">
        <v>8</v>
      </c>
      <c r="AZ812" s="433">
        <v>82</v>
      </c>
      <c r="BA812" s="255">
        <v>10</v>
      </c>
      <c r="BB812" s="256">
        <v>5</v>
      </c>
      <c r="BC812" s="256">
        <v>18</v>
      </c>
      <c r="BD812" s="256">
        <v>7</v>
      </c>
      <c r="BE812" s="256">
        <v>5</v>
      </c>
      <c r="BF812" s="256">
        <v>9</v>
      </c>
      <c r="BG812" s="256">
        <v>8</v>
      </c>
      <c r="BH812" s="256">
        <v>1</v>
      </c>
      <c r="BI812" s="256">
        <v>11</v>
      </c>
      <c r="BJ812" s="256">
        <v>8</v>
      </c>
      <c r="BK812" s="256"/>
      <c r="BL812" s="254"/>
      <c r="BM812" s="284">
        <f t="shared" si="328"/>
        <v>364</v>
      </c>
      <c r="BS812" s="3"/>
      <c r="BT812" s="3"/>
      <c r="BU812" s="3"/>
      <c r="BV812" s="3"/>
    </row>
    <row r="813" spans="1:74" ht="13.2" customHeight="1" thickBot="1">
      <c r="A813" s="169" t="str">
        <f t="shared" si="341"/>
        <v>E1Z</v>
      </c>
      <c r="B813" s="159" t="str">
        <f>$B$16</f>
        <v>Z</v>
      </c>
      <c r="C813" s="568"/>
      <c r="D813" s="492"/>
      <c r="E813" s="493"/>
      <c r="F813" s="494"/>
      <c r="G813" s="208"/>
      <c r="H813" s="499"/>
      <c r="I813" s="128" t="str">
        <f>$I$16</f>
        <v>Others</v>
      </c>
      <c r="J813" s="90"/>
      <c r="K813" s="90"/>
      <c r="L813" s="90"/>
      <c r="M813" s="90"/>
      <c r="N813" s="90"/>
      <c r="O813" s="102"/>
      <c r="P813" s="90"/>
      <c r="Q813" s="90"/>
      <c r="R813" s="90"/>
      <c r="S813" s="90"/>
      <c r="T813" s="90"/>
      <c r="U813" s="102"/>
      <c r="V813" s="90"/>
      <c r="W813" s="90"/>
      <c r="X813" s="90"/>
      <c r="Y813" s="90"/>
      <c r="Z813" s="91"/>
      <c r="AA813" s="90"/>
      <c r="AB813" s="91"/>
      <c r="AC813" s="90"/>
      <c r="AD813" s="90"/>
      <c r="AE813" s="90"/>
      <c r="AF813" s="90"/>
      <c r="AG813" s="259"/>
      <c r="AH813" s="259"/>
      <c r="AI813" s="259"/>
      <c r="AJ813" s="259"/>
      <c r="AK813" s="259"/>
      <c r="AL813" s="259"/>
      <c r="AM813" s="259"/>
      <c r="AN813" s="259"/>
      <c r="AO813" s="259"/>
      <c r="AP813" s="259"/>
      <c r="AQ813" s="259"/>
      <c r="AR813" s="259"/>
      <c r="AS813" s="259"/>
      <c r="AT813" s="259"/>
      <c r="AU813" s="259"/>
      <c r="AV813" s="259"/>
      <c r="AW813" s="259"/>
      <c r="AX813" s="259"/>
      <c r="AY813" s="434"/>
      <c r="AZ813" s="435"/>
      <c r="BA813" s="262"/>
      <c r="BB813" s="263"/>
      <c r="BC813" s="263"/>
      <c r="BD813" s="263"/>
      <c r="BE813" s="263"/>
      <c r="BF813" s="263"/>
      <c r="BG813" s="263"/>
      <c r="BH813" s="263"/>
      <c r="BI813" s="263"/>
      <c r="BJ813" s="263"/>
      <c r="BK813" s="263"/>
      <c r="BL813" s="261"/>
      <c r="BM813" s="287">
        <f t="shared" ref="BM813:BM847" si="342">SUM(J813:AX813)</f>
        <v>0</v>
      </c>
      <c r="BS813" s="3"/>
      <c r="BT813" s="3"/>
      <c r="BU813" s="3"/>
      <c r="BV813" s="3"/>
    </row>
    <row r="814" spans="1:74" ht="13.2" customHeight="1">
      <c r="A814" s="157" t="s">
        <v>10</v>
      </c>
      <c r="B814" s="168" t="s">
        <v>238</v>
      </c>
      <c r="C814" s="568"/>
      <c r="D814" s="551" t="s">
        <v>4</v>
      </c>
      <c r="E814" s="552"/>
      <c r="F814" s="503"/>
      <c r="G814" s="486" t="s">
        <v>64</v>
      </c>
      <c r="H814" s="487"/>
      <c r="I814" s="487"/>
      <c r="J814" s="24">
        <f t="shared" ref="J814:AO814" si="343">J815+J816</f>
        <v>0</v>
      </c>
      <c r="K814" s="24">
        <f t="shared" si="343"/>
        <v>0</v>
      </c>
      <c r="L814" s="24">
        <f t="shared" si="343"/>
        <v>0</v>
      </c>
      <c r="M814" s="24">
        <f t="shared" si="343"/>
        <v>0</v>
      </c>
      <c r="N814" s="24">
        <f t="shared" si="343"/>
        <v>0</v>
      </c>
      <c r="O814" s="24">
        <f t="shared" si="343"/>
        <v>0</v>
      </c>
      <c r="P814" s="24">
        <f t="shared" si="343"/>
        <v>0</v>
      </c>
      <c r="Q814" s="24">
        <f t="shared" si="343"/>
        <v>0</v>
      </c>
      <c r="R814" s="24">
        <f t="shared" si="343"/>
        <v>0</v>
      </c>
      <c r="S814" s="25">
        <f t="shared" si="343"/>
        <v>0</v>
      </c>
      <c r="T814" s="24">
        <f t="shared" si="343"/>
        <v>0</v>
      </c>
      <c r="U814" s="44">
        <f t="shared" si="343"/>
        <v>0</v>
      </c>
      <c r="V814" s="24">
        <f t="shared" si="343"/>
        <v>15487</v>
      </c>
      <c r="W814" s="24">
        <f t="shared" si="343"/>
        <v>25682</v>
      </c>
      <c r="X814" s="24">
        <f t="shared" si="343"/>
        <v>9052</v>
      </c>
      <c r="Y814" s="24">
        <f t="shared" si="343"/>
        <v>5726</v>
      </c>
      <c r="Z814" s="24">
        <f t="shared" si="343"/>
        <v>5740</v>
      </c>
      <c r="AA814" s="24">
        <f t="shared" si="343"/>
        <v>2958</v>
      </c>
      <c r="AB814" s="24">
        <f t="shared" si="343"/>
        <v>2050</v>
      </c>
      <c r="AC814" s="24">
        <f t="shared" si="343"/>
        <v>1364</v>
      </c>
      <c r="AD814" s="24">
        <f t="shared" si="343"/>
        <v>838</v>
      </c>
      <c r="AE814" s="24">
        <f t="shared" si="343"/>
        <v>135</v>
      </c>
      <c r="AF814" s="24">
        <f t="shared" si="343"/>
        <v>0</v>
      </c>
      <c r="AG814" s="275">
        <f t="shared" si="343"/>
        <v>0</v>
      </c>
      <c r="AH814" s="275">
        <f t="shared" si="343"/>
        <v>0</v>
      </c>
      <c r="AI814" s="275">
        <f t="shared" si="343"/>
        <v>0</v>
      </c>
      <c r="AJ814" s="275">
        <f t="shared" si="343"/>
        <v>0</v>
      </c>
      <c r="AK814" s="275">
        <f t="shared" si="343"/>
        <v>0</v>
      </c>
      <c r="AL814" s="275">
        <f t="shared" si="343"/>
        <v>0</v>
      </c>
      <c r="AM814" s="275">
        <f t="shared" si="343"/>
        <v>0</v>
      </c>
      <c r="AN814" s="275">
        <f t="shared" si="343"/>
        <v>0</v>
      </c>
      <c r="AO814" s="275">
        <f t="shared" si="343"/>
        <v>0</v>
      </c>
      <c r="AP814" s="275">
        <f t="shared" ref="AP814:BL814" si="344">AP815+AP816</f>
        <v>0</v>
      </c>
      <c r="AQ814" s="275">
        <f t="shared" si="344"/>
        <v>0</v>
      </c>
      <c r="AR814" s="275">
        <f t="shared" si="344"/>
        <v>0</v>
      </c>
      <c r="AS814" s="275">
        <f t="shared" si="344"/>
        <v>0</v>
      </c>
      <c r="AT814" s="275">
        <f t="shared" si="344"/>
        <v>0</v>
      </c>
      <c r="AU814" s="275">
        <f t="shared" si="344"/>
        <v>0</v>
      </c>
      <c r="AV814" s="275">
        <f t="shared" si="344"/>
        <v>0</v>
      </c>
      <c r="AW814" s="275">
        <f t="shared" si="344"/>
        <v>0</v>
      </c>
      <c r="AX814" s="275">
        <f t="shared" si="344"/>
        <v>0</v>
      </c>
      <c r="AY814" s="52">
        <f t="shared" si="344"/>
        <v>0</v>
      </c>
      <c r="AZ814" s="438">
        <f t="shared" si="344"/>
        <v>0</v>
      </c>
      <c r="BA814" s="277">
        <f t="shared" si="344"/>
        <v>0</v>
      </c>
      <c r="BB814" s="278">
        <f t="shared" si="344"/>
        <v>0</v>
      </c>
      <c r="BC814" s="278">
        <f t="shared" si="344"/>
        <v>0</v>
      </c>
      <c r="BD814" s="278">
        <f t="shared" si="344"/>
        <v>0</v>
      </c>
      <c r="BE814" s="278">
        <f t="shared" si="344"/>
        <v>0</v>
      </c>
      <c r="BF814" s="278">
        <f t="shared" si="344"/>
        <v>0</v>
      </c>
      <c r="BG814" s="278">
        <f t="shared" si="344"/>
        <v>0</v>
      </c>
      <c r="BH814" s="278">
        <f t="shared" si="344"/>
        <v>0</v>
      </c>
      <c r="BI814" s="278">
        <f t="shared" si="344"/>
        <v>0</v>
      </c>
      <c r="BJ814" s="278">
        <f t="shared" si="344"/>
        <v>0</v>
      </c>
      <c r="BK814" s="278">
        <f t="shared" si="344"/>
        <v>0</v>
      </c>
      <c r="BL814" s="276">
        <f t="shared" si="344"/>
        <v>0</v>
      </c>
      <c r="BM814" s="288">
        <f t="shared" si="342"/>
        <v>69032</v>
      </c>
      <c r="BS814" s="3"/>
      <c r="BT814" s="3"/>
      <c r="BU814" s="3"/>
      <c r="BV814" s="3"/>
    </row>
    <row r="815" spans="1:74" ht="13.2" customHeight="1">
      <c r="A815" s="169" t="str">
        <f>B$814&amp;B815</f>
        <v>E19</v>
      </c>
      <c r="B815" s="159" t="str">
        <f>$B$6</f>
        <v>9</v>
      </c>
      <c r="C815" s="568"/>
      <c r="D815" s="504"/>
      <c r="E815" s="505"/>
      <c r="F815" s="506"/>
      <c r="G815" s="210"/>
      <c r="H815" s="488" t="s">
        <v>70</v>
      </c>
      <c r="I815" s="489"/>
      <c r="J815" s="17"/>
      <c r="K815" s="17"/>
      <c r="L815" s="17"/>
      <c r="M815" s="17"/>
      <c r="N815" s="17"/>
      <c r="O815" s="17"/>
      <c r="P815" s="17"/>
      <c r="Q815" s="17"/>
      <c r="R815" s="17"/>
      <c r="S815" s="26"/>
      <c r="T815" s="17"/>
      <c r="U815" s="43"/>
      <c r="V815" s="17">
        <v>8494</v>
      </c>
      <c r="W815" s="17">
        <v>14247</v>
      </c>
      <c r="X815" s="12">
        <v>5868</v>
      </c>
      <c r="Y815" s="12">
        <v>4965</v>
      </c>
      <c r="Z815" s="14">
        <v>5735</v>
      </c>
      <c r="AA815" s="14">
        <v>2958</v>
      </c>
      <c r="AB815" s="14">
        <v>2050</v>
      </c>
      <c r="AC815" s="14">
        <v>1364</v>
      </c>
      <c r="AD815" s="14">
        <v>838</v>
      </c>
      <c r="AE815" s="14">
        <v>135</v>
      </c>
      <c r="AF815" s="14"/>
      <c r="AG815" s="244"/>
      <c r="AH815" s="244"/>
      <c r="AI815" s="244"/>
      <c r="AJ815" s="244"/>
      <c r="AK815" s="244"/>
      <c r="AL815" s="244"/>
      <c r="AM815" s="244"/>
      <c r="AN815" s="244"/>
      <c r="AO815" s="244"/>
      <c r="AP815" s="244"/>
      <c r="AQ815" s="244"/>
      <c r="AR815" s="244"/>
      <c r="AS815" s="244"/>
      <c r="AT815" s="244"/>
      <c r="AU815" s="244"/>
      <c r="AV815" s="244"/>
      <c r="AW815" s="244"/>
      <c r="AX815" s="245"/>
      <c r="AY815" s="436"/>
      <c r="AZ815" s="437"/>
      <c r="BA815" s="267"/>
      <c r="BB815" s="268"/>
      <c r="BC815" s="268"/>
      <c r="BD815" s="268"/>
      <c r="BE815" s="268"/>
      <c r="BF815" s="268"/>
      <c r="BG815" s="268"/>
      <c r="BH815" s="268"/>
      <c r="BI815" s="268"/>
      <c r="BJ815" s="268"/>
      <c r="BK815" s="268"/>
      <c r="BL815" s="266"/>
      <c r="BM815" s="272">
        <f t="shared" si="342"/>
        <v>46654</v>
      </c>
      <c r="BS815" s="3"/>
      <c r="BT815" s="3"/>
      <c r="BU815" s="3"/>
      <c r="BV815" s="3"/>
    </row>
    <row r="816" spans="1:74" ht="13.2" customHeight="1">
      <c r="A816" s="169"/>
      <c r="C816" s="568"/>
      <c r="D816" s="504"/>
      <c r="E816" s="505"/>
      <c r="F816" s="506"/>
      <c r="G816" s="211"/>
      <c r="H816" s="490" t="s">
        <v>71</v>
      </c>
      <c r="I816" s="491"/>
      <c r="J816" s="23">
        <f t="shared" ref="J816:AO816" si="345">SUM(J817:J825)</f>
        <v>0</v>
      </c>
      <c r="K816" s="23">
        <f t="shared" si="345"/>
        <v>0</v>
      </c>
      <c r="L816" s="23">
        <f t="shared" si="345"/>
        <v>0</v>
      </c>
      <c r="M816" s="23">
        <f t="shared" si="345"/>
        <v>0</v>
      </c>
      <c r="N816" s="23">
        <f t="shared" si="345"/>
        <v>0</v>
      </c>
      <c r="O816" s="23">
        <f t="shared" si="345"/>
        <v>0</v>
      </c>
      <c r="P816" s="23">
        <f t="shared" si="345"/>
        <v>0</v>
      </c>
      <c r="Q816" s="23">
        <f t="shared" si="345"/>
        <v>0</v>
      </c>
      <c r="R816" s="23">
        <f t="shared" si="345"/>
        <v>0</v>
      </c>
      <c r="S816" s="27">
        <f t="shared" si="345"/>
        <v>0</v>
      </c>
      <c r="T816" s="17">
        <f t="shared" si="345"/>
        <v>0</v>
      </c>
      <c r="U816" s="43">
        <f t="shared" si="345"/>
        <v>0</v>
      </c>
      <c r="V816" s="17">
        <f t="shared" si="345"/>
        <v>6993</v>
      </c>
      <c r="W816" s="17">
        <f t="shared" si="345"/>
        <v>11435</v>
      </c>
      <c r="X816" s="17">
        <f t="shared" si="345"/>
        <v>3184</v>
      </c>
      <c r="Y816" s="17">
        <f t="shared" si="345"/>
        <v>761</v>
      </c>
      <c r="Z816" s="17">
        <f t="shared" si="345"/>
        <v>5</v>
      </c>
      <c r="AA816" s="17">
        <f t="shared" si="345"/>
        <v>0</v>
      </c>
      <c r="AB816" s="17">
        <f t="shared" si="345"/>
        <v>0</v>
      </c>
      <c r="AC816" s="17">
        <f t="shared" si="345"/>
        <v>0</v>
      </c>
      <c r="AD816" s="23">
        <f t="shared" si="345"/>
        <v>0</v>
      </c>
      <c r="AE816" s="23">
        <f t="shared" si="345"/>
        <v>0</v>
      </c>
      <c r="AF816" s="23">
        <f t="shared" si="345"/>
        <v>0</v>
      </c>
      <c r="AG816" s="298">
        <f t="shared" si="345"/>
        <v>0</v>
      </c>
      <c r="AH816" s="298">
        <f t="shared" si="345"/>
        <v>0</v>
      </c>
      <c r="AI816" s="298">
        <f t="shared" si="345"/>
        <v>0</v>
      </c>
      <c r="AJ816" s="298">
        <f t="shared" si="345"/>
        <v>0</v>
      </c>
      <c r="AK816" s="298">
        <f t="shared" si="345"/>
        <v>0</v>
      </c>
      <c r="AL816" s="298">
        <f t="shared" si="345"/>
        <v>0</v>
      </c>
      <c r="AM816" s="298">
        <f t="shared" si="345"/>
        <v>0</v>
      </c>
      <c r="AN816" s="298">
        <f t="shared" si="345"/>
        <v>0</v>
      </c>
      <c r="AO816" s="298">
        <f t="shared" si="345"/>
        <v>0</v>
      </c>
      <c r="AP816" s="298">
        <f t="shared" ref="AP816:BL816" si="346">SUM(AP817:AP825)</f>
        <v>0</v>
      </c>
      <c r="AQ816" s="298">
        <f t="shared" si="346"/>
        <v>0</v>
      </c>
      <c r="AR816" s="298">
        <f t="shared" si="346"/>
        <v>0</v>
      </c>
      <c r="AS816" s="298">
        <f t="shared" si="346"/>
        <v>0</v>
      </c>
      <c r="AT816" s="298">
        <f t="shared" si="346"/>
        <v>0</v>
      </c>
      <c r="AU816" s="298">
        <f t="shared" si="346"/>
        <v>0</v>
      </c>
      <c r="AV816" s="298">
        <f t="shared" si="346"/>
        <v>0</v>
      </c>
      <c r="AW816" s="298">
        <f t="shared" si="346"/>
        <v>0</v>
      </c>
      <c r="AX816" s="298">
        <f t="shared" si="346"/>
        <v>0</v>
      </c>
      <c r="AY816" s="27">
        <f t="shared" si="346"/>
        <v>0</v>
      </c>
      <c r="AZ816" s="441">
        <f t="shared" si="346"/>
        <v>0</v>
      </c>
      <c r="BA816" s="290">
        <f t="shared" si="346"/>
        <v>0</v>
      </c>
      <c r="BB816" s="298">
        <f t="shared" si="346"/>
        <v>0</v>
      </c>
      <c r="BC816" s="298">
        <f t="shared" si="346"/>
        <v>0</v>
      </c>
      <c r="BD816" s="298">
        <f t="shared" si="346"/>
        <v>0</v>
      </c>
      <c r="BE816" s="298">
        <f t="shared" si="346"/>
        <v>0</v>
      </c>
      <c r="BF816" s="298">
        <f t="shared" si="346"/>
        <v>0</v>
      </c>
      <c r="BG816" s="298">
        <f t="shared" si="346"/>
        <v>0</v>
      </c>
      <c r="BH816" s="298">
        <f t="shared" si="346"/>
        <v>0</v>
      </c>
      <c r="BI816" s="298">
        <f t="shared" si="346"/>
        <v>0</v>
      </c>
      <c r="BJ816" s="298">
        <f t="shared" si="346"/>
        <v>0</v>
      </c>
      <c r="BK816" s="298">
        <f t="shared" si="346"/>
        <v>0</v>
      </c>
      <c r="BL816" s="299">
        <f t="shared" si="346"/>
        <v>0</v>
      </c>
      <c r="BM816" s="272">
        <f t="shared" si="342"/>
        <v>22378</v>
      </c>
      <c r="BS816" s="3"/>
      <c r="BT816" s="3"/>
      <c r="BU816" s="3"/>
      <c r="BV816" s="3"/>
    </row>
    <row r="817" spans="1:74" ht="13.2" customHeight="1">
      <c r="A817" s="169" t="str">
        <f t="shared" ref="A817:A825" si="347">B$814&amp;B817</f>
        <v>E11</v>
      </c>
      <c r="B817" s="159" t="str">
        <f>$B$8</f>
        <v>1</v>
      </c>
      <c r="C817" s="568"/>
      <c r="D817" s="504"/>
      <c r="E817" s="505"/>
      <c r="F817" s="506"/>
      <c r="G817" s="213"/>
      <c r="H817" s="210"/>
      <c r="I817" s="127" t="str">
        <f>$I$8</f>
        <v>N.AMERICA</v>
      </c>
      <c r="J817" s="20"/>
      <c r="K817" s="20"/>
      <c r="L817" s="20"/>
      <c r="M817" s="20"/>
      <c r="N817" s="20"/>
      <c r="O817" s="28"/>
      <c r="P817" s="20"/>
      <c r="Q817" s="20"/>
      <c r="R817" s="20"/>
      <c r="S817" s="20"/>
      <c r="T817" s="20"/>
      <c r="U817" s="28"/>
      <c r="V817" s="20">
        <v>6986</v>
      </c>
      <c r="W817" s="20">
        <v>11425</v>
      </c>
      <c r="X817" s="20">
        <v>3183</v>
      </c>
      <c r="Y817" s="20">
        <v>761</v>
      </c>
      <c r="Z817" s="21">
        <v>5</v>
      </c>
      <c r="AA817" s="21"/>
      <c r="AB817" s="21"/>
      <c r="AC817" s="21"/>
      <c r="AD817" s="21"/>
      <c r="AE817" s="21"/>
      <c r="AF817" s="21"/>
      <c r="AG817" s="248"/>
      <c r="AH817" s="248"/>
      <c r="AI817" s="248"/>
      <c r="AJ817" s="248"/>
      <c r="AK817" s="248"/>
      <c r="AL817" s="248"/>
      <c r="AM817" s="248"/>
      <c r="AN817" s="248"/>
      <c r="AO817" s="248"/>
      <c r="AP817" s="248"/>
      <c r="AQ817" s="248"/>
      <c r="AR817" s="248"/>
      <c r="AS817" s="248"/>
      <c r="AT817" s="248"/>
      <c r="AU817" s="248"/>
      <c r="AV817" s="248"/>
      <c r="AW817" s="248"/>
      <c r="AX817" s="248"/>
      <c r="AY817" s="430"/>
      <c r="AZ817" s="431"/>
      <c r="BA817" s="250"/>
      <c r="BB817" s="251"/>
      <c r="BC817" s="251"/>
      <c r="BD817" s="251"/>
      <c r="BE817" s="251"/>
      <c r="BF817" s="251"/>
      <c r="BG817" s="251"/>
      <c r="BH817" s="251"/>
      <c r="BI817" s="251"/>
      <c r="BJ817" s="251"/>
      <c r="BK817" s="251"/>
      <c r="BL817" s="249"/>
      <c r="BM817" s="272">
        <f t="shared" si="342"/>
        <v>22360</v>
      </c>
      <c r="BS817" s="3"/>
      <c r="BT817" s="3"/>
      <c r="BU817" s="3"/>
      <c r="BV817" s="3"/>
    </row>
    <row r="818" spans="1:74" ht="13.2" customHeight="1">
      <c r="A818" s="169" t="str">
        <f t="shared" si="347"/>
        <v>E12</v>
      </c>
      <c r="B818" s="159" t="str">
        <f>$B$9</f>
        <v>2</v>
      </c>
      <c r="C818" s="568"/>
      <c r="D818" s="504"/>
      <c r="E818" s="505"/>
      <c r="F818" s="506"/>
      <c r="G818" s="213"/>
      <c r="H818" s="210"/>
      <c r="I818" s="122" t="str">
        <f>$I$9</f>
        <v>CS.AMERICA</v>
      </c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3"/>
      <c r="AA818" s="93"/>
      <c r="AB818" s="93"/>
      <c r="AC818" s="93"/>
      <c r="AD818" s="93"/>
      <c r="AE818" s="93"/>
      <c r="AF818" s="93"/>
      <c r="AG818" s="253"/>
      <c r="AH818" s="253"/>
      <c r="AI818" s="253"/>
      <c r="AJ818" s="253"/>
      <c r="AK818" s="253"/>
      <c r="AL818" s="253"/>
      <c r="AM818" s="253"/>
      <c r="AN818" s="253"/>
      <c r="AO818" s="253"/>
      <c r="AP818" s="253"/>
      <c r="AQ818" s="253"/>
      <c r="AR818" s="253"/>
      <c r="AS818" s="253"/>
      <c r="AT818" s="253"/>
      <c r="AU818" s="253"/>
      <c r="AV818" s="253"/>
      <c r="AW818" s="253"/>
      <c r="AX818" s="253"/>
      <c r="AY818" s="432"/>
      <c r="AZ818" s="433"/>
      <c r="BA818" s="255"/>
      <c r="BB818" s="256"/>
      <c r="BC818" s="256"/>
      <c r="BD818" s="256"/>
      <c r="BE818" s="256"/>
      <c r="BF818" s="256"/>
      <c r="BG818" s="256"/>
      <c r="BH818" s="256"/>
      <c r="BI818" s="256"/>
      <c r="BJ818" s="256"/>
      <c r="BK818" s="256"/>
      <c r="BL818" s="254"/>
      <c r="BM818" s="284">
        <f t="shared" si="342"/>
        <v>0</v>
      </c>
      <c r="BS818" s="3"/>
      <c r="BT818" s="3"/>
      <c r="BU818" s="3"/>
      <c r="BV818" s="3"/>
    </row>
    <row r="819" spans="1:74" ht="13.2" customHeight="1">
      <c r="A819" s="169" t="str">
        <f t="shared" si="347"/>
        <v>E13</v>
      </c>
      <c r="B819" s="159" t="str">
        <f>$B$10</f>
        <v>3</v>
      </c>
      <c r="C819" s="568"/>
      <c r="D819" s="504"/>
      <c r="E819" s="505"/>
      <c r="F819" s="506"/>
      <c r="G819" s="205"/>
      <c r="H819" s="498"/>
      <c r="I819" s="122" t="str">
        <f>$I$10</f>
        <v>Europe</v>
      </c>
      <c r="J819" s="92"/>
      <c r="K819" s="92"/>
      <c r="L819" s="92"/>
      <c r="M819" s="92"/>
      <c r="N819" s="92"/>
      <c r="O819" s="94"/>
      <c r="P819" s="92"/>
      <c r="Q819" s="92"/>
      <c r="R819" s="92"/>
      <c r="S819" s="92"/>
      <c r="T819" s="92"/>
      <c r="U819" s="94"/>
      <c r="V819" s="92"/>
      <c r="W819" s="92"/>
      <c r="X819" s="92"/>
      <c r="Y819" s="92"/>
      <c r="Z819" s="93"/>
      <c r="AA819" s="93"/>
      <c r="AB819" s="93"/>
      <c r="AC819" s="93"/>
      <c r="AD819" s="93"/>
      <c r="AE819" s="93"/>
      <c r="AF819" s="93"/>
      <c r="AG819" s="253"/>
      <c r="AH819" s="253"/>
      <c r="AI819" s="253"/>
      <c r="AJ819" s="253"/>
      <c r="AK819" s="253"/>
      <c r="AL819" s="253"/>
      <c r="AM819" s="253"/>
      <c r="AN819" s="253"/>
      <c r="AO819" s="253"/>
      <c r="AP819" s="253"/>
      <c r="AQ819" s="253"/>
      <c r="AR819" s="253"/>
      <c r="AS819" s="253"/>
      <c r="AT819" s="253"/>
      <c r="AU819" s="253"/>
      <c r="AV819" s="253"/>
      <c r="AW819" s="253"/>
      <c r="AX819" s="253"/>
      <c r="AY819" s="432"/>
      <c r="AZ819" s="433"/>
      <c r="BA819" s="255"/>
      <c r="BB819" s="256"/>
      <c r="BC819" s="256"/>
      <c r="BD819" s="256"/>
      <c r="BE819" s="256"/>
      <c r="BF819" s="256"/>
      <c r="BG819" s="256"/>
      <c r="BH819" s="256"/>
      <c r="BI819" s="256"/>
      <c r="BJ819" s="256"/>
      <c r="BK819" s="256"/>
      <c r="BL819" s="254"/>
      <c r="BM819" s="284">
        <f t="shared" si="342"/>
        <v>0</v>
      </c>
      <c r="BS819" s="3"/>
      <c r="BT819" s="3"/>
      <c r="BU819" s="3"/>
      <c r="BV819" s="3"/>
    </row>
    <row r="820" spans="1:74" ht="13.2" customHeight="1">
      <c r="A820" s="169" t="str">
        <f t="shared" si="347"/>
        <v>E14</v>
      </c>
      <c r="B820" s="159" t="str">
        <f>$B$11</f>
        <v>4</v>
      </c>
      <c r="C820" s="568"/>
      <c r="D820" s="504"/>
      <c r="E820" s="505"/>
      <c r="F820" s="506"/>
      <c r="G820" s="211"/>
      <c r="H820" s="498"/>
      <c r="I820" s="122" t="str">
        <f>$I$11</f>
        <v>ASIA</v>
      </c>
      <c r="J820" s="92"/>
      <c r="K820" s="92"/>
      <c r="L820" s="92"/>
      <c r="M820" s="92"/>
      <c r="N820" s="92"/>
      <c r="O820" s="94"/>
      <c r="P820" s="92"/>
      <c r="Q820" s="92"/>
      <c r="R820" s="92"/>
      <c r="S820" s="92"/>
      <c r="T820" s="92"/>
      <c r="U820" s="94"/>
      <c r="V820" s="92"/>
      <c r="W820" s="92"/>
      <c r="X820" s="92"/>
      <c r="Y820" s="92"/>
      <c r="Z820" s="93"/>
      <c r="AA820" s="92"/>
      <c r="AB820" s="93"/>
      <c r="AC820" s="92"/>
      <c r="AD820" s="92"/>
      <c r="AE820" s="92"/>
      <c r="AF820" s="92"/>
      <c r="AG820" s="258"/>
      <c r="AH820" s="258"/>
      <c r="AI820" s="258"/>
      <c r="AJ820" s="258"/>
      <c r="AK820" s="258"/>
      <c r="AL820" s="258"/>
      <c r="AM820" s="258"/>
      <c r="AN820" s="258"/>
      <c r="AO820" s="258"/>
      <c r="AP820" s="258"/>
      <c r="AQ820" s="258"/>
      <c r="AR820" s="258"/>
      <c r="AS820" s="258"/>
      <c r="AT820" s="258"/>
      <c r="AU820" s="258"/>
      <c r="AV820" s="258"/>
      <c r="AW820" s="258"/>
      <c r="AX820" s="258"/>
      <c r="AY820" s="432"/>
      <c r="AZ820" s="433"/>
      <c r="BA820" s="255"/>
      <c r="BB820" s="256"/>
      <c r="BC820" s="256"/>
      <c r="BD820" s="256"/>
      <c r="BE820" s="256"/>
      <c r="BF820" s="256"/>
      <c r="BG820" s="256"/>
      <c r="BH820" s="256"/>
      <c r="BI820" s="256"/>
      <c r="BJ820" s="256"/>
      <c r="BK820" s="256"/>
      <c r="BL820" s="254"/>
      <c r="BM820" s="284">
        <f t="shared" si="342"/>
        <v>0</v>
      </c>
      <c r="BS820" s="3"/>
      <c r="BT820" s="3"/>
      <c r="BU820" s="3"/>
      <c r="BV820" s="3"/>
    </row>
    <row r="821" spans="1:74" ht="12.75" customHeight="1">
      <c r="A821" s="169" t="str">
        <f t="shared" si="347"/>
        <v>E1C</v>
      </c>
      <c r="B821" s="159" t="s">
        <v>204</v>
      </c>
      <c r="C821" s="568"/>
      <c r="D821" s="504"/>
      <c r="E821" s="505"/>
      <c r="F821" s="506"/>
      <c r="G821" s="211"/>
      <c r="H821" s="498"/>
      <c r="I821" s="122" t="s">
        <v>205</v>
      </c>
      <c r="J821" s="92"/>
      <c r="K821" s="92"/>
      <c r="L821" s="92"/>
      <c r="M821" s="92"/>
      <c r="N821" s="92"/>
      <c r="O821" s="94"/>
      <c r="P821" s="92"/>
      <c r="Q821" s="92"/>
      <c r="R821" s="92"/>
      <c r="S821" s="92"/>
      <c r="T821" s="92"/>
      <c r="U821" s="94"/>
      <c r="V821" s="92"/>
      <c r="W821" s="92"/>
      <c r="X821" s="92"/>
      <c r="Y821" s="92"/>
      <c r="Z821" s="93"/>
      <c r="AA821" s="92"/>
      <c r="AB821" s="93"/>
      <c r="AC821" s="92"/>
      <c r="AD821" s="92"/>
      <c r="AE821" s="92"/>
      <c r="AF821" s="92"/>
      <c r="AG821" s="258"/>
      <c r="AH821" s="258"/>
      <c r="AI821" s="258"/>
      <c r="AJ821" s="258"/>
      <c r="AK821" s="258"/>
      <c r="AL821" s="258"/>
      <c r="AM821" s="258"/>
      <c r="AN821" s="258"/>
      <c r="AO821" s="258"/>
      <c r="AP821" s="258"/>
      <c r="AQ821" s="258"/>
      <c r="AR821" s="258"/>
      <c r="AS821" s="258"/>
      <c r="AT821" s="258"/>
      <c r="AU821" s="258"/>
      <c r="AV821" s="258"/>
      <c r="AW821" s="258"/>
      <c r="AX821" s="258"/>
      <c r="AY821" s="432"/>
      <c r="AZ821" s="433"/>
      <c r="BA821" s="255"/>
      <c r="BB821" s="256"/>
      <c r="BC821" s="256"/>
      <c r="BD821" s="256"/>
      <c r="BE821" s="256"/>
      <c r="BF821" s="256"/>
      <c r="BG821" s="256"/>
      <c r="BH821" s="256"/>
      <c r="BI821" s="256"/>
      <c r="BJ821" s="256"/>
      <c r="BK821" s="256"/>
      <c r="BL821" s="254"/>
      <c r="BM821" s="255">
        <f>SUM(J821:AX821)</f>
        <v>0</v>
      </c>
      <c r="BS821" s="3"/>
      <c r="BT821" s="3"/>
      <c r="BU821" s="3"/>
      <c r="BV821" s="3"/>
    </row>
    <row r="822" spans="1:74" ht="13.2" customHeight="1">
      <c r="A822" s="169" t="str">
        <f t="shared" si="347"/>
        <v>E15</v>
      </c>
      <c r="B822" s="159" t="str">
        <f>$B$13</f>
        <v>5</v>
      </c>
      <c r="C822" s="568"/>
      <c r="D822" s="504"/>
      <c r="E822" s="505"/>
      <c r="F822" s="506"/>
      <c r="G822" s="213"/>
      <c r="H822" s="498"/>
      <c r="I822" s="122" t="str">
        <f>$I$13</f>
        <v>OCE</v>
      </c>
      <c r="J822" s="92"/>
      <c r="K822" s="92"/>
      <c r="L822" s="92"/>
      <c r="M822" s="92"/>
      <c r="N822" s="92"/>
      <c r="O822" s="94"/>
      <c r="P822" s="92"/>
      <c r="Q822" s="92"/>
      <c r="R822" s="92"/>
      <c r="S822" s="92"/>
      <c r="T822" s="92"/>
      <c r="U822" s="94"/>
      <c r="V822" s="92">
        <v>7</v>
      </c>
      <c r="W822" s="92">
        <v>10</v>
      </c>
      <c r="X822" s="92">
        <v>1</v>
      </c>
      <c r="Y822" s="92"/>
      <c r="Z822" s="93"/>
      <c r="AA822" s="92"/>
      <c r="AB822" s="93"/>
      <c r="AC822" s="92"/>
      <c r="AD822" s="92"/>
      <c r="AE822" s="92"/>
      <c r="AF822" s="92"/>
      <c r="AG822" s="258"/>
      <c r="AH822" s="258"/>
      <c r="AI822" s="258"/>
      <c r="AJ822" s="258"/>
      <c r="AK822" s="258"/>
      <c r="AL822" s="258"/>
      <c r="AM822" s="258"/>
      <c r="AN822" s="258"/>
      <c r="AO822" s="258"/>
      <c r="AP822" s="258"/>
      <c r="AQ822" s="258"/>
      <c r="AR822" s="258"/>
      <c r="AS822" s="258"/>
      <c r="AT822" s="258"/>
      <c r="AU822" s="258"/>
      <c r="AV822" s="258"/>
      <c r="AW822" s="258"/>
      <c r="AX822" s="258"/>
      <c r="AY822" s="432"/>
      <c r="AZ822" s="433"/>
      <c r="BA822" s="255"/>
      <c r="BB822" s="256"/>
      <c r="BC822" s="256"/>
      <c r="BD822" s="256"/>
      <c r="BE822" s="256"/>
      <c r="BF822" s="256"/>
      <c r="BG822" s="256"/>
      <c r="BH822" s="256"/>
      <c r="BI822" s="256"/>
      <c r="BJ822" s="256"/>
      <c r="BK822" s="256"/>
      <c r="BL822" s="254"/>
      <c r="BM822" s="284">
        <f t="shared" si="342"/>
        <v>18</v>
      </c>
      <c r="BS822" s="3"/>
      <c r="BT822" s="3"/>
      <c r="BU822" s="3"/>
      <c r="BV822" s="3"/>
    </row>
    <row r="823" spans="1:74" ht="13.2" customHeight="1">
      <c r="A823" s="169" t="str">
        <f t="shared" si="347"/>
        <v>E16</v>
      </c>
      <c r="B823" s="159" t="str">
        <f>$B$14</f>
        <v>6</v>
      </c>
      <c r="C823" s="568"/>
      <c r="D823" s="504"/>
      <c r="E823" s="505"/>
      <c r="F823" s="506"/>
      <c r="G823" s="213"/>
      <c r="H823" s="498"/>
      <c r="I823" s="122" t="str">
        <f>$I$14</f>
        <v>MIDDLE EAS</v>
      </c>
      <c r="J823" s="92"/>
      <c r="K823" s="92"/>
      <c r="L823" s="92"/>
      <c r="M823" s="92"/>
      <c r="N823" s="92"/>
      <c r="O823" s="94"/>
      <c r="P823" s="92"/>
      <c r="Q823" s="92"/>
      <c r="R823" s="92"/>
      <c r="S823" s="92"/>
      <c r="T823" s="92"/>
      <c r="U823" s="94"/>
      <c r="V823" s="92"/>
      <c r="W823" s="92"/>
      <c r="X823" s="92"/>
      <c r="Y823" s="92"/>
      <c r="Z823" s="93"/>
      <c r="AA823" s="92"/>
      <c r="AB823" s="93"/>
      <c r="AC823" s="92"/>
      <c r="AD823" s="92"/>
      <c r="AE823" s="92"/>
      <c r="AF823" s="92"/>
      <c r="AG823" s="258"/>
      <c r="AH823" s="258"/>
      <c r="AI823" s="258"/>
      <c r="AJ823" s="258"/>
      <c r="AK823" s="258"/>
      <c r="AL823" s="258"/>
      <c r="AM823" s="258"/>
      <c r="AN823" s="258"/>
      <c r="AO823" s="258"/>
      <c r="AP823" s="258"/>
      <c r="AQ823" s="258"/>
      <c r="AR823" s="258"/>
      <c r="AS823" s="258"/>
      <c r="AT823" s="258"/>
      <c r="AU823" s="258"/>
      <c r="AV823" s="258"/>
      <c r="AW823" s="258"/>
      <c r="AX823" s="258"/>
      <c r="AY823" s="432"/>
      <c r="AZ823" s="433"/>
      <c r="BA823" s="255"/>
      <c r="BB823" s="256"/>
      <c r="BC823" s="256"/>
      <c r="BD823" s="256"/>
      <c r="BE823" s="256"/>
      <c r="BF823" s="256"/>
      <c r="BG823" s="256"/>
      <c r="BH823" s="256"/>
      <c r="BI823" s="256"/>
      <c r="BJ823" s="256"/>
      <c r="BK823" s="256"/>
      <c r="BL823" s="254"/>
      <c r="BM823" s="284">
        <f t="shared" si="342"/>
        <v>0</v>
      </c>
      <c r="BS823" s="3"/>
      <c r="BT823" s="3"/>
      <c r="BU823" s="3"/>
      <c r="BV823" s="3"/>
    </row>
    <row r="824" spans="1:74" ht="13.2" customHeight="1">
      <c r="A824" s="169" t="str">
        <f t="shared" si="347"/>
        <v>E17</v>
      </c>
      <c r="B824" s="159" t="str">
        <f>$B$15</f>
        <v>7</v>
      </c>
      <c r="C824" s="568"/>
      <c r="D824" s="504"/>
      <c r="E824" s="505"/>
      <c r="F824" s="506"/>
      <c r="G824" s="213"/>
      <c r="H824" s="498"/>
      <c r="I824" s="122" t="str">
        <f>$I$15</f>
        <v xml:space="preserve">AFRICA   </v>
      </c>
      <c r="J824" s="92"/>
      <c r="K824" s="92"/>
      <c r="L824" s="92"/>
      <c r="M824" s="92"/>
      <c r="N824" s="92"/>
      <c r="O824" s="94"/>
      <c r="P824" s="92"/>
      <c r="Q824" s="92"/>
      <c r="R824" s="92"/>
      <c r="S824" s="92"/>
      <c r="T824" s="92"/>
      <c r="U824" s="94"/>
      <c r="V824" s="92"/>
      <c r="W824" s="92"/>
      <c r="X824" s="92"/>
      <c r="Y824" s="92"/>
      <c r="Z824" s="93"/>
      <c r="AA824" s="92"/>
      <c r="AB824" s="93"/>
      <c r="AC824" s="92"/>
      <c r="AD824" s="92"/>
      <c r="AE824" s="92"/>
      <c r="AF824" s="92"/>
      <c r="AG824" s="258"/>
      <c r="AH824" s="258"/>
      <c r="AI824" s="258"/>
      <c r="AJ824" s="258"/>
      <c r="AK824" s="258"/>
      <c r="AL824" s="258"/>
      <c r="AM824" s="258"/>
      <c r="AN824" s="258"/>
      <c r="AO824" s="258"/>
      <c r="AP824" s="258"/>
      <c r="AQ824" s="258"/>
      <c r="AR824" s="258"/>
      <c r="AS824" s="258"/>
      <c r="AT824" s="258"/>
      <c r="AU824" s="258"/>
      <c r="AV824" s="258"/>
      <c r="AW824" s="258"/>
      <c r="AX824" s="258"/>
      <c r="AY824" s="432"/>
      <c r="AZ824" s="433"/>
      <c r="BA824" s="255"/>
      <c r="BB824" s="256"/>
      <c r="BC824" s="256"/>
      <c r="BD824" s="256"/>
      <c r="BE824" s="256"/>
      <c r="BF824" s="256"/>
      <c r="BG824" s="256"/>
      <c r="BH824" s="256"/>
      <c r="BI824" s="256"/>
      <c r="BJ824" s="256"/>
      <c r="BK824" s="256"/>
      <c r="BL824" s="254"/>
      <c r="BM824" s="284">
        <f t="shared" si="342"/>
        <v>0</v>
      </c>
      <c r="BS824" s="3"/>
      <c r="BT824" s="3"/>
      <c r="BU824" s="3"/>
      <c r="BV824" s="3"/>
    </row>
    <row r="825" spans="1:74" ht="13.2" customHeight="1" thickBot="1">
      <c r="A825" s="169" t="str">
        <f t="shared" si="347"/>
        <v>E1Z</v>
      </c>
      <c r="B825" s="159" t="str">
        <f>$B$16</f>
        <v>Z</v>
      </c>
      <c r="C825" s="568"/>
      <c r="D825" s="569"/>
      <c r="E825" s="570"/>
      <c r="F825" s="571"/>
      <c r="G825" s="208"/>
      <c r="H825" s="499"/>
      <c r="I825" s="128" t="str">
        <f>$I$16</f>
        <v>Others</v>
      </c>
      <c r="J825" s="90"/>
      <c r="K825" s="90"/>
      <c r="L825" s="90"/>
      <c r="M825" s="90"/>
      <c r="N825" s="90"/>
      <c r="O825" s="102"/>
      <c r="P825" s="90"/>
      <c r="Q825" s="90"/>
      <c r="R825" s="90"/>
      <c r="S825" s="90"/>
      <c r="T825" s="90"/>
      <c r="U825" s="102"/>
      <c r="V825" s="90"/>
      <c r="W825" s="90"/>
      <c r="X825" s="90"/>
      <c r="Y825" s="90"/>
      <c r="Z825" s="91"/>
      <c r="AA825" s="90"/>
      <c r="AB825" s="91"/>
      <c r="AC825" s="90"/>
      <c r="AD825" s="90"/>
      <c r="AE825" s="90"/>
      <c r="AF825" s="90"/>
      <c r="AG825" s="259"/>
      <c r="AH825" s="259"/>
      <c r="AI825" s="259"/>
      <c r="AJ825" s="259"/>
      <c r="AK825" s="259"/>
      <c r="AL825" s="259"/>
      <c r="AM825" s="259"/>
      <c r="AN825" s="259"/>
      <c r="AO825" s="259"/>
      <c r="AP825" s="259"/>
      <c r="AQ825" s="259"/>
      <c r="AR825" s="259"/>
      <c r="AS825" s="259"/>
      <c r="AT825" s="259"/>
      <c r="AU825" s="259"/>
      <c r="AV825" s="259"/>
      <c r="AW825" s="259"/>
      <c r="AX825" s="259"/>
      <c r="AY825" s="434"/>
      <c r="AZ825" s="435"/>
      <c r="BA825" s="262"/>
      <c r="BB825" s="263"/>
      <c r="BC825" s="263"/>
      <c r="BD825" s="263"/>
      <c r="BE825" s="263"/>
      <c r="BF825" s="263"/>
      <c r="BG825" s="263"/>
      <c r="BH825" s="263"/>
      <c r="BI825" s="263"/>
      <c r="BJ825" s="263"/>
      <c r="BK825" s="263"/>
      <c r="BL825" s="261"/>
      <c r="BM825" s="285">
        <f t="shared" si="342"/>
        <v>0</v>
      </c>
      <c r="BS825" s="3"/>
      <c r="BT825" s="3"/>
      <c r="BU825" s="3"/>
      <c r="BV825" s="3"/>
    </row>
    <row r="826" spans="1:74" ht="13.2" customHeight="1">
      <c r="A826" s="157" t="s">
        <v>10</v>
      </c>
      <c r="B826" s="168" t="s">
        <v>225</v>
      </c>
      <c r="C826" s="568"/>
      <c r="D826" s="504" t="s">
        <v>5</v>
      </c>
      <c r="E826" s="505"/>
      <c r="F826" s="575"/>
      <c r="G826" s="486" t="s">
        <v>64</v>
      </c>
      <c r="H826" s="487"/>
      <c r="I826" s="487"/>
      <c r="J826" s="23">
        <f t="shared" ref="J826:AO826" si="348">J827+J828</f>
        <v>0</v>
      </c>
      <c r="K826" s="23">
        <f t="shared" si="348"/>
        <v>0</v>
      </c>
      <c r="L826" s="23">
        <f t="shared" si="348"/>
        <v>0</v>
      </c>
      <c r="M826" s="23">
        <f t="shared" si="348"/>
        <v>0</v>
      </c>
      <c r="N826" s="23">
        <f t="shared" si="348"/>
        <v>0</v>
      </c>
      <c r="O826" s="23">
        <f t="shared" si="348"/>
        <v>0</v>
      </c>
      <c r="P826" s="23">
        <f t="shared" si="348"/>
        <v>0</v>
      </c>
      <c r="Q826" s="23">
        <f t="shared" si="348"/>
        <v>0</v>
      </c>
      <c r="R826" s="23">
        <f t="shared" si="348"/>
        <v>0</v>
      </c>
      <c r="S826" s="27">
        <f t="shared" si="348"/>
        <v>0</v>
      </c>
      <c r="T826" s="23">
        <f t="shared" si="348"/>
        <v>0</v>
      </c>
      <c r="U826" s="41">
        <f t="shared" si="348"/>
        <v>0</v>
      </c>
      <c r="V826" s="23">
        <f t="shared" si="348"/>
        <v>0</v>
      </c>
      <c r="W826" s="23">
        <f t="shared" si="348"/>
        <v>0</v>
      </c>
      <c r="X826" s="27">
        <f t="shared" si="348"/>
        <v>0</v>
      </c>
      <c r="Y826" s="27">
        <f t="shared" si="348"/>
        <v>0</v>
      </c>
      <c r="Z826" s="27">
        <f t="shared" si="348"/>
        <v>16762</v>
      </c>
      <c r="AA826" s="27">
        <f t="shared" si="348"/>
        <v>19415</v>
      </c>
      <c r="AB826" s="27">
        <f t="shared" si="348"/>
        <v>12935</v>
      </c>
      <c r="AC826" s="27">
        <f t="shared" si="348"/>
        <v>9030</v>
      </c>
      <c r="AD826" s="27">
        <f t="shared" si="348"/>
        <v>10135</v>
      </c>
      <c r="AE826" s="27">
        <f t="shared" si="348"/>
        <v>7991</v>
      </c>
      <c r="AF826" s="27">
        <f t="shared" si="348"/>
        <v>5165</v>
      </c>
      <c r="AG826" s="271">
        <f t="shared" si="348"/>
        <v>3584</v>
      </c>
      <c r="AH826" s="271">
        <f t="shared" si="348"/>
        <v>7394</v>
      </c>
      <c r="AI826" s="271">
        <f t="shared" si="348"/>
        <v>4353</v>
      </c>
      <c r="AJ826" s="271">
        <f t="shared" si="348"/>
        <v>0</v>
      </c>
      <c r="AK826" s="271">
        <f t="shared" si="348"/>
        <v>0</v>
      </c>
      <c r="AL826" s="271">
        <f t="shared" si="348"/>
        <v>0</v>
      </c>
      <c r="AM826" s="271">
        <f t="shared" si="348"/>
        <v>0</v>
      </c>
      <c r="AN826" s="271">
        <f t="shared" si="348"/>
        <v>0</v>
      </c>
      <c r="AO826" s="271">
        <f t="shared" si="348"/>
        <v>0</v>
      </c>
      <c r="AP826" s="271">
        <f t="shared" ref="AP826:BL826" si="349">AP827+AP828</f>
        <v>0</v>
      </c>
      <c r="AQ826" s="271">
        <f t="shared" si="349"/>
        <v>0</v>
      </c>
      <c r="AR826" s="271">
        <f t="shared" si="349"/>
        <v>0</v>
      </c>
      <c r="AS826" s="271">
        <f t="shared" si="349"/>
        <v>0</v>
      </c>
      <c r="AT826" s="271">
        <f t="shared" si="349"/>
        <v>0</v>
      </c>
      <c r="AU826" s="271">
        <f t="shared" si="349"/>
        <v>0</v>
      </c>
      <c r="AV826" s="271">
        <f t="shared" si="349"/>
        <v>0</v>
      </c>
      <c r="AW826" s="271">
        <f t="shared" si="349"/>
        <v>0</v>
      </c>
      <c r="AX826" s="271">
        <f t="shared" si="349"/>
        <v>0</v>
      </c>
      <c r="AY826" s="27">
        <f t="shared" si="349"/>
        <v>245</v>
      </c>
      <c r="AZ826" s="439">
        <f t="shared" si="349"/>
        <v>4353</v>
      </c>
      <c r="BA826" s="281">
        <f t="shared" si="349"/>
        <v>208</v>
      </c>
      <c r="BB826" s="282">
        <f t="shared" si="349"/>
        <v>162</v>
      </c>
      <c r="BC826" s="282">
        <f t="shared" si="349"/>
        <v>587</v>
      </c>
      <c r="BD826" s="282">
        <f t="shared" si="349"/>
        <v>498</v>
      </c>
      <c r="BE826" s="282">
        <f t="shared" si="349"/>
        <v>417</v>
      </c>
      <c r="BF826" s="282">
        <f t="shared" si="349"/>
        <v>464</v>
      </c>
      <c r="BG826" s="282">
        <f t="shared" si="349"/>
        <v>563</v>
      </c>
      <c r="BH826" s="282">
        <f t="shared" si="349"/>
        <v>734</v>
      </c>
      <c r="BI826" s="282">
        <f t="shared" si="349"/>
        <v>475</v>
      </c>
      <c r="BJ826" s="282">
        <f t="shared" si="349"/>
        <v>245</v>
      </c>
      <c r="BK826" s="282">
        <f t="shared" si="349"/>
        <v>0</v>
      </c>
      <c r="BL826" s="280">
        <f t="shared" si="349"/>
        <v>0</v>
      </c>
      <c r="BM826" s="290">
        <f t="shared" si="342"/>
        <v>96764</v>
      </c>
      <c r="BS826" s="3"/>
      <c r="BT826" s="3"/>
      <c r="BU826" s="3"/>
      <c r="BV826" s="3"/>
    </row>
    <row r="827" spans="1:74" ht="13.2" customHeight="1">
      <c r="A827" s="169" t="str">
        <f>B$826&amp;B827</f>
        <v>E19</v>
      </c>
      <c r="B827" s="159" t="str">
        <f>$B$6</f>
        <v>9</v>
      </c>
      <c r="C827" s="568"/>
      <c r="D827" s="573"/>
      <c r="E827" s="574"/>
      <c r="F827" s="575"/>
      <c r="G827" s="210"/>
      <c r="H827" s="488" t="s">
        <v>70</v>
      </c>
      <c r="I827" s="489"/>
      <c r="J827" s="12"/>
      <c r="K827" s="12"/>
      <c r="L827" s="12"/>
      <c r="M827" s="12"/>
      <c r="N827" s="12"/>
      <c r="O827" s="13"/>
      <c r="P827" s="12"/>
      <c r="Q827" s="12"/>
      <c r="R827" s="12"/>
      <c r="S827" s="12"/>
      <c r="T827" s="12"/>
      <c r="U827" s="13"/>
      <c r="V827" s="12"/>
      <c r="W827" s="12"/>
      <c r="X827" s="12"/>
      <c r="Y827" s="12"/>
      <c r="Z827" s="14">
        <v>8743</v>
      </c>
      <c r="AA827" s="14">
        <v>6955</v>
      </c>
      <c r="AB827" s="14">
        <v>4157</v>
      </c>
      <c r="AC827" s="14">
        <v>2748</v>
      </c>
      <c r="AD827" s="14">
        <v>4242</v>
      </c>
      <c r="AE827" s="14">
        <v>2539</v>
      </c>
      <c r="AF827" s="14">
        <v>1470</v>
      </c>
      <c r="AG827" s="244">
        <v>1571</v>
      </c>
      <c r="AH827" s="244">
        <v>5959</v>
      </c>
      <c r="AI827" s="244">
        <v>3412</v>
      </c>
      <c r="AJ827" s="244"/>
      <c r="AK827" s="244"/>
      <c r="AL827" s="244"/>
      <c r="AM827" s="244"/>
      <c r="AN827" s="244"/>
      <c r="AO827" s="244"/>
      <c r="AP827" s="244"/>
      <c r="AQ827" s="244"/>
      <c r="AR827" s="244"/>
      <c r="AS827" s="244"/>
      <c r="AT827" s="244"/>
      <c r="AU827" s="244"/>
      <c r="AV827" s="244"/>
      <c r="AW827" s="244"/>
      <c r="AX827" s="245"/>
      <c r="AY827" s="436">
        <v>160</v>
      </c>
      <c r="AZ827" s="437">
        <v>3412</v>
      </c>
      <c r="BA827" s="267">
        <v>161</v>
      </c>
      <c r="BB827" s="268">
        <v>135</v>
      </c>
      <c r="BC827" s="268">
        <v>402</v>
      </c>
      <c r="BD827" s="268">
        <v>356</v>
      </c>
      <c r="BE827" s="268">
        <v>315</v>
      </c>
      <c r="BF827" s="268">
        <v>363</v>
      </c>
      <c r="BG827" s="268">
        <v>461</v>
      </c>
      <c r="BH827" s="268">
        <v>646</v>
      </c>
      <c r="BI827" s="268">
        <v>413</v>
      </c>
      <c r="BJ827" s="268">
        <v>160</v>
      </c>
      <c r="BK827" s="268"/>
      <c r="BL827" s="266"/>
      <c r="BM827" s="281">
        <f t="shared" si="342"/>
        <v>41796</v>
      </c>
      <c r="BS827" s="3"/>
      <c r="BT827" s="3"/>
      <c r="BU827" s="3"/>
      <c r="BV827" s="3"/>
    </row>
    <row r="828" spans="1:74" ht="13.2" customHeight="1">
      <c r="A828" s="169"/>
      <c r="C828" s="568"/>
      <c r="D828" s="573"/>
      <c r="E828" s="574"/>
      <c r="F828" s="575"/>
      <c r="G828" s="211"/>
      <c r="H828" s="490" t="s">
        <v>71</v>
      </c>
      <c r="I828" s="491"/>
      <c r="J828" s="33">
        <f t="shared" ref="J828:AO828" si="350">SUM(J829:J837)</f>
        <v>0</v>
      </c>
      <c r="K828" s="33">
        <f t="shared" si="350"/>
        <v>0</v>
      </c>
      <c r="L828" s="33">
        <f t="shared" si="350"/>
        <v>0</v>
      </c>
      <c r="M828" s="33">
        <f t="shared" si="350"/>
        <v>0</v>
      </c>
      <c r="N828" s="33">
        <f t="shared" si="350"/>
        <v>0</v>
      </c>
      <c r="O828" s="33">
        <f t="shared" si="350"/>
        <v>0</v>
      </c>
      <c r="P828" s="33">
        <f t="shared" si="350"/>
        <v>0</v>
      </c>
      <c r="Q828" s="33">
        <f t="shared" si="350"/>
        <v>0</v>
      </c>
      <c r="R828" s="33">
        <f t="shared" si="350"/>
        <v>0</v>
      </c>
      <c r="S828" s="34">
        <f t="shared" si="350"/>
        <v>0</v>
      </c>
      <c r="T828" s="17">
        <f t="shared" si="350"/>
        <v>0</v>
      </c>
      <c r="U828" s="43">
        <f t="shared" si="350"/>
        <v>0</v>
      </c>
      <c r="V828" s="17">
        <f t="shared" si="350"/>
        <v>0</v>
      </c>
      <c r="W828" s="17">
        <f t="shared" si="350"/>
        <v>0</v>
      </c>
      <c r="X828" s="26">
        <f t="shared" si="350"/>
        <v>0</v>
      </c>
      <c r="Y828" s="26">
        <f t="shared" si="350"/>
        <v>0</v>
      </c>
      <c r="Z828" s="34">
        <f t="shared" si="350"/>
        <v>8019</v>
      </c>
      <c r="AA828" s="34">
        <f t="shared" si="350"/>
        <v>12460</v>
      </c>
      <c r="AB828" s="34">
        <f t="shared" si="350"/>
        <v>8778</v>
      </c>
      <c r="AC828" s="17">
        <f t="shared" si="350"/>
        <v>6282</v>
      </c>
      <c r="AD828" s="50">
        <f t="shared" si="350"/>
        <v>5893</v>
      </c>
      <c r="AE828" s="50">
        <f t="shared" si="350"/>
        <v>5452</v>
      </c>
      <c r="AF828" s="50">
        <f t="shared" si="350"/>
        <v>3695</v>
      </c>
      <c r="AG828" s="297">
        <f t="shared" si="350"/>
        <v>2013</v>
      </c>
      <c r="AH828" s="297">
        <f t="shared" si="350"/>
        <v>1435</v>
      </c>
      <c r="AI828" s="297">
        <f t="shared" si="350"/>
        <v>941</v>
      </c>
      <c r="AJ828" s="297">
        <f t="shared" si="350"/>
        <v>0</v>
      </c>
      <c r="AK828" s="297">
        <f t="shared" si="350"/>
        <v>0</v>
      </c>
      <c r="AL828" s="297">
        <f t="shared" si="350"/>
        <v>0</v>
      </c>
      <c r="AM828" s="297">
        <f t="shared" si="350"/>
        <v>0</v>
      </c>
      <c r="AN828" s="297">
        <f t="shared" si="350"/>
        <v>0</v>
      </c>
      <c r="AO828" s="297">
        <f t="shared" si="350"/>
        <v>0</v>
      </c>
      <c r="AP828" s="297">
        <f t="shared" ref="AP828:BL828" si="351">SUM(AP829:AP837)</f>
        <v>0</v>
      </c>
      <c r="AQ828" s="297">
        <f t="shared" si="351"/>
        <v>0</v>
      </c>
      <c r="AR828" s="297">
        <f t="shared" si="351"/>
        <v>0</v>
      </c>
      <c r="AS828" s="297">
        <f t="shared" si="351"/>
        <v>0</v>
      </c>
      <c r="AT828" s="297">
        <f t="shared" si="351"/>
        <v>0</v>
      </c>
      <c r="AU828" s="297">
        <f t="shared" si="351"/>
        <v>0</v>
      </c>
      <c r="AV828" s="297">
        <f t="shared" si="351"/>
        <v>0</v>
      </c>
      <c r="AW828" s="297">
        <f t="shared" si="351"/>
        <v>0</v>
      </c>
      <c r="AX828" s="297">
        <f t="shared" si="351"/>
        <v>0</v>
      </c>
      <c r="AY828" s="26">
        <f t="shared" si="351"/>
        <v>85</v>
      </c>
      <c r="AZ828" s="441">
        <f t="shared" si="351"/>
        <v>941</v>
      </c>
      <c r="BA828" s="290">
        <f t="shared" si="351"/>
        <v>47</v>
      </c>
      <c r="BB828" s="298">
        <f t="shared" si="351"/>
        <v>27</v>
      </c>
      <c r="BC828" s="298">
        <f t="shared" si="351"/>
        <v>185</v>
      </c>
      <c r="BD828" s="298">
        <f t="shared" si="351"/>
        <v>142</v>
      </c>
      <c r="BE828" s="298">
        <f t="shared" si="351"/>
        <v>102</v>
      </c>
      <c r="BF828" s="298">
        <f t="shared" si="351"/>
        <v>101</v>
      </c>
      <c r="BG828" s="298">
        <f t="shared" si="351"/>
        <v>102</v>
      </c>
      <c r="BH828" s="298">
        <f t="shared" si="351"/>
        <v>88</v>
      </c>
      <c r="BI828" s="298">
        <f t="shared" si="351"/>
        <v>62</v>
      </c>
      <c r="BJ828" s="298">
        <f t="shared" si="351"/>
        <v>85</v>
      </c>
      <c r="BK828" s="298">
        <f t="shared" si="351"/>
        <v>0</v>
      </c>
      <c r="BL828" s="299">
        <f t="shared" si="351"/>
        <v>0</v>
      </c>
      <c r="BM828" s="290">
        <f t="shared" si="342"/>
        <v>54968</v>
      </c>
      <c r="BS828" s="3"/>
      <c r="BT828" s="3"/>
      <c r="BU828" s="3"/>
      <c r="BV828" s="3"/>
    </row>
    <row r="829" spans="1:74" ht="13.2" customHeight="1">
      <c r="A829" s="169" t="str">
        <f t="shared" ref="A829:A837" si="352">B$826&amp;B829</f>
        <v>E11</v>
      </c>
      <c r="B829" s="159" t="str">
        <f>$B$8</f>
        <v>1</v>
      </c>
      <c r="C829" s="568"/>
      <c r="D829" s="573"/>
      <c r="E829" s="574"/>
      <c r="F829" s="575"/>
      <c r="G829" s="213"/>
      <c r="H829" s="210"/>
      <c r="I829" s="127" t="str">
        <f>$I$8</f>
        <v>N.AMERICA</v>
      </c>
      <c r="J829" s="20"/>
      <c r="K829" s="20"/>
      <c r="L829" s="20"/>
      <c r="M829" s="20"/>
      <c r="N829" s="20"/>
      <c r="O829" s="28"/>
      <c r="P829" s="20"/>
      <c r="Q829" s="20"/>
      <c r="R829" s="20"/>
      <c r="S829" s="20"/>
      <c r="T829" s="20"/>
      <c r="U829" s="28"/>
      <c r="V829" s="20"/>
      <c r="W829" s="20"/>
      <c r="X829" s="20"/>
      <c r="Y829" s="20"/>
      <c r="Z829" s="21"/>
      <c r="AA829" s="21"/>
      <c r="AB829" s="21"/>
      <c r="AC829" s="21"/>
      <c r="AD829" s="21"/>
      <c r="AE829" s="21"/>
      <c r="AF829" s="21"/>
      <c r="AG829" s="248"/>
      <c r="AH829" s="248"/>
      <c r="AI829" s="248"/>
      <c r="AJ829" s="248"/>
      <c r="AK829" s="248"/>
      <c r="AL829" s="248"/>
      <c r="AM829" s="248"/>
      <c r="AN829" s="248"/>
      <c r="AO829" s="248"/>
      <c r="AP829" s="248"/>
      <c r="AQ829" s="248"/>
      <c r="AR829" s="248"/>
      <c r="AS829" s="248"/>
      <c r="AT829" s="248"/>
      <c r="AU829" s="248"/>
      <c r="AV829" s="248"/>
      <c r="AW829" s="248"/>
      <c r="AX829" s="248"/>
      <c r="AY829" s="430"/>
      <c r="AZ829" s="431"/>
      <c r="BA829" s="250"/>
      <c r="BB829" s="251"/>
      <c r="BC829" s="251"/>
      <c r="BD829" s="251"/>
      <c r="BE829" s="251"/>
      <c r="BF829" s="251"/>
      <c r="BG829" s="251"/>
      <c r="BH829" s="251"/>
      <c r="BI829" s="251"/>
      <c r="BJ829" s="251"/>
      <c r="BK829" s="251"/>
      <c r="BL829" s="249"/>
      <c r="BM829" s="272">
        <f t="shared" si="342"/>
        <v>0</v>
      </c>
      <c r="BS829" s="3"/>
      <c r="BT829" s="3"/>
      <c r="BU829" s="3"/>
      <c r="BV829" s="3"/>
    </row>
    <row r="830" spans="1:74" ht="13.2" customHeight="1">
      <c r="A830" s="169" t="str">
        <f t="shared" si="352"/>
        <v>E12</v>
      </c>
      <c r="B830" s="159" t="str">
        <f>$B$9</f>
        <v>2</v>
      </c>
      <c r="C830" s="568"/>
      <c r="D830" s="573"/>
      <c r="E830" s="574"/>
      <c r="F830" s="575"/>
      <c r="G830" s="213"/>
      <c r="H830" s="210"/>
      <c r="I830" s="122" t="str">
        <f>$I$9</f>
        <v>CS.AMERICA</v>
      </c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3">
        <v>1</v>
      </c>
      <c r="AA830" s="93">
        <v>16</v>
      </c>
      <c r="AB830" s="93">
        <v>16</v>
      </c>
      <c r="AC830" s="93">
        <v>11</v>
      </c>
      <c r="AD830" s="93">
        <v>5</v>
      </c>
      <c r="AE830" s="93">
        <v>3</v>
      </c>
      <c r="AF830" s="93">
        <v>29</v>
      </c>
      <c r="AG830" s="253">
        <v>23</v>
      </c>
      <c r="AH830" s="253">
        <v>20</v>
      </c>
      <c r="AI830" s="253">
        <v>18</v>
      </c>
      <c r="AJ830" s="253"/>
      <c r="AK830" s="253"/>
      <c r="AL830" s="253"/>
      <c r="AM830" s="253"/>
      <c r="AN830" s="253"/>
      <c r="AO830" s="253"/>
      <c r="AP830" s="253"/>
      <c r="AQ830" s="253"/>
      <c r="AR830" s="253"/>
      <c r="AS830" s="253"/>
      <c r="AT830" s="253"/>
      <c r="AU830" s="253"/>
      <c r="AV830" s="253"/>
      <c r="AW830" s="253"/>
      <c r="AX830" s="253"/>
      <c r="AY830" s="432">
        <v>0</v>
      </c>
      <c r="AZ830" s="433">
        <v>18</v>
      </c>
      <c r="BA830" s="255"/>
      <c r="BB830" s="256">
        <v>1</v>
      </c>
      <c r="BC830" s="256"/>
      <c r="BD830" s="256">
        <v>2</v>
      </c>
      <c r="BE830" s="256">
        <v>1</v>
      </c>
      <c r="BF830" s="256">
        <v>5</v>
      </c>
      <c r="BG830" s="256">
        <v>9</v>
      </c>
      <c r="BH830" s="256"/>
      <c r="BI830" s="256"/>
      <c r="BJ830" s="256"/>
      <c r="BK830" s="256"/>
      <c r="BL830" s="254"/>
      <c r="BM830" s="284">
        <f t="shared" si="342"/>
        <v>142</v>
      </c>
      <c r="BS830" s="3"/>
      <c r="BT830" s="3"/>
      <c r="BU830" s="3"/>
      <c r="BV830" s="3"/>
    </row>
    <row r="831" spans="1:74" ht="13.2" customHeight="1">
      <c r="A831" s="169" t="str">
        <f t="shared" si="352"/>
        <v>E13</v>
      </c>
      <c r="B831" s="159" t="str">
        <f>$B$10</f>
        <v>3</v>
      </c>
      <c r="C831" s="568"/>
      <c r="D831" s="573"/>
      <c r="E831" s="574"/>
      <c r="F831" s="575"/>
      <c r="G831" s="205"/>
      <c r="H831" s="498"/>
      <c r="I831" s="122" t="str">
        <f>$I$10</f>
        <v>Europe</v>
      </c>
      <c r="J831" s="92"/>
      <c r="K831" s="92"/>
      <c r="L831" s="92"/>
      <c r="M831" s="92"/>
      <c r="N831" s="92"/>
      <c r="O831" s="94"/>
      <c r="P831" s="92"/>
      <c r="Q831" s="92"/>
      <c r="R831" s="92"/>
      <c r="S831" s="92"/>
      <c r="T831" s="92"/>
      <c r="U831" s="94"/>
      <c r="V831" s="92"/>
      <c r="W831" s="92"/>
      <c r="X831" s="92"/>
      <c r="Y831" s="92"/>
      <c r="Z831" s="93">
        <v>5949</v>
      </c>
      <c r="AA831" s="93">
        <v>8758</v>
      </c>
      <c r="AB831" s="93">
        <v>7390</v>
      </c>
      <c r="AC831" s="93">
        <v>5572</v>
      </c>
      <c r="AD831" s="93">
        <v>5275</v>
      </c>
      <c r="AE831" s="93">
        <v>4877</v>
      </c>
      <c r="AF831" s="93">
        <v>3280</v>
      </c>
      <c r="AG831" s="253">
        <v>1705</v>
      </c>
      <c r="AH831" s="253">
        <v>523</v>
      </c>
      <c r="AI831" s="253"/>
      <c r="AJ831" s="253"/>
      <c r="AK831" s="253"/>
      <c r="AL831" s="253"/>
      <c r="AM831" s="253"/>
      <c r="AN831" s="253"/>
      <c r="AO831" s="253"/>
      <c r="AP831" s="253"/>
      <c r="AQ831" s="253"/>
      <c r="AR831" s="253"/>
      <c r="AS831" s="253"/>
      <c r="AT831" s="253"/>
      <c r="AU831" s="253"/>
      <c r="AV831" s="253"/>
      <c r="AW831" s="253"/>
      <c r="AX831" s="253"/>
      <c r="AY831" s="432">
        <v>0</v>
      </c>
      <c r="AZ831" s="433">
        <v>0</v>
      </c>
      <c r="BA831" s="255">
        <v>0</v>
      </c>
      <c r="BB831" s="256"/>
      <c r="BC831" s="256"/>
      <c r="BD831" s="256"/>
      <c r="BE831" s="256"/>
      <c r="BF831" s="256"/>
      <c r="BG831" s="256"/>
      <c r="BH831" s="256"/>
      <c r="BI831" s="256"/>
      <c r="BJ831" s="256"/>
      <c r="BK831" s="256"/>
      <c r="BL831" s="254"/>
      <c r="BM831" s="284">
        <f t="shared" si="342"/>
        <v>43329</v>
      </c>
      <c r="BS831" s="3"/>
      <c r="BT831" s="3"/>
      <c r="BU831" s="3"/>
      <c r="BV831" s="3"/>
    </row>
    <row r="832" spans="1:74" ht="13.2" customHeight="1">
      <c r="A832" s="169" t="str">
        <f t="shared" si="352"/>
        <v>E14</v>
      </c>
      <c r="B832" s="159" t="str">
        <f>$B$11</f>
        <v>4</v>
      </c>
      <c r="C832" s="568"/>
      <c r="D832" s="573"/>
      <c r="E832" s="574"/>
      <c r="F832" s="575"/>
      <c r="G832" s="211"/>
      <c r="H832" s="498"/>
      <c r="I832" s="122" t="str">
        <f>$I$11</f>
        <v>ASIA</v>
      </c>
      <c r="J832" s="92"/>
      <c r="K832" s="92"/>
      <c r="L832" s="92"/>
      <c r="M832" s="92"/>
      <c r="N832" s="92"/>
      <c r="O832" s="94"/>
      <c r="P832" s="92"/>
      <c r="Q832" s="92"/>
      <c r="R832" s="92"/>
      <c r="S832" s="92"/>
      <c r="T832" s="92"/>
      <c r="U832" s="94"/>
      <c r="V832" s="92"/>
      <c r="W832" s="92"/>
      <c r="X832" s="92"/>
      <c r="Y832" s="92"/>
      <c r="Z832" s="93">
        <v>1544</v>
      </c>
      <c r="AA832" s="92">
        <v>2465</v>
      </c>
      <c r="AB832" s="93">
        <v>430</v>
      </c>
      <c r="AC832" s="92">
        <v>48</v>
      </c>
      <c r="AD832" s="92">
        <v>13</v>
      </c>
      <c r="AE832" s="92">
        <v>90</v>
      </c>
      <c r="AF832" s="92">
        <v>39</v>
      </c>
      <c r="AG832" s="258">
        <v>79</v>
      </c>
      <c r="AH832" s="258">
        <v>591</v>
      </c>
      <c r="AI832" s="258">
        <v>716</v>
      </c>
      <c r="AJ832" s="258"/>
      <c r="AK832" s="258"/>
      <c r="AL832" s="258"/>
      <c r="AM832" s="258"/>
      <c r="AN832" s="258"/>
      <c r="AO832" s="258"/>
      <c r="AP832" s="258"/>
      <c r="AQ832" s="258"/>
      <c r="AR832" s="258"/>
      <c r="AS832" s="258"/>
      <c r="AT832" s="258"/>
      <c r="AU832" s="258"/>
      <c r="AV832" s="258"/>
      <c r="AW832" s="258"/>
      <c r="AX832" s="258"/>
      <c r="AY832" s="432">
        <v>60</v>
      </c>
      <c r="AZ832" s="433">
        <v>716</v>
      </c>
      <c r="BA832" s="255">
        <v>37</v>
      </c>
      <c r="BB832" s="256">
        <v>18</v>
      </c>
      <c r="BC832" s="256">
        <v>157</v>
      </c>
      <c r="BD832" s="256">
        <v>106</v>
      </c>
      <c r="BE832" s="256">
        <v>83</v>
      </c>
      <c r="BF832" s="256">
        <v>70</v>
      </c>
      <c r="BG832" s="256">
        <v>76</v>
      </c>
      <c r="BH832" s="256">
        <v>67</v>
      </c>
      <c r="BI832" s="256">
        <v>42</v>
      </c>
      <c r="BJ832" s="256">
        <v>60</v>
      </c>
      <c r="BK832" s="256"/>
      <c r="BL832" s="254"/>
      <c r="BM832" s="284">
        <f t="shared" si="342"/>
        <v>6015</v>
      </c>
      <c r="BS832" s="3"/>
      <c r="BT832" s="3"/>
      <c r="BU832" s="3"/>
      <c r="BV832" s="3"/>
    </row>
    <row r="833" spans="1:74" ht="12.75" customHeight="1">
      <c r="A833" s="169" t="str">
        <f t="shared" si="352"/>
        <v>E1C</v>
      </c>
      <c r="B833" s="159" t="s">
        <v>204</v>
      </c>
      <c r="C833" s="568"/>
      <c r="D833" s="573"/>
      <c r="E833" s="574"/>
      <c r="F833" s="575"/>
      <c r="G833" s="211"/>
      <c r="H833" s="498"/>
      <c r="I833" s="122" t="s">
        <v>205</v>
      </c>
      <c r="J833" s="92"/>
      <c r="K833" s="92"/>
      <c r="L833" s="92"/>
      <c r="M833" s="92"/>
      <c r="N833" s="92"/>
      <c r="O833" s="94"/>
      <c r="P833" s="92"/>
      <c r="Q833" s="92"/>
      <c r="R833" s="92"/>
      <c r="S833" s="92"/>
      <c r="T833" s="92"/>
      <c r="U833" s="94"/>
      <c r="V833" s="92"/>
      <c r="W833" s="92"/>
      <c r="X833" s="92"/>
      <c r="Y833" s="92"/>
      <c r="Z833" s="93">
        <v>97</v>
      </c>
      <c r="AA833" s="92">
        <v>87</v>
      </c>
      <c r="AB833" s="93">
        <v>4</v>
      </c>
      <c r="AC833" s="92">
        <v>2</v>
      </c>
      <c r="AD833" s="92">
        <v>12</v>
      </c>
      <c r="AE833" s="92">
        <v>37</v>
      </c>
      <c r="AF833" s="92">
        <v>9</v>
      </c>
      <c r="AG833" s="258">
        <v>4</v>
      </c>
      <c r="AH833" s="258">
        <v>7</v>
      </c>
      <c r="AI833" s="258">
        <v>79</v>
      </c>
      <c r="AJ833" s="258"/>
      <c r="AK833" s="258"/>
      <c r="AL833" s="258"/>
      <c r="AM833" s="258"/>
      <c r="AN833" s="258"/>
      <c r="AO833" s="258"/>
      <c r="AP833" s="258"/>
      <c r="AQ833" s="258"/>
      <c r="AR833" s="258"/>
      <c r="AS833" s="258"/>
      <c r="AT833" s="258"/>
      <c r="AU833" s="258"/>
      <c r="AV833" s="258"/>
      <c r="AW833" s="258"/>
      <c r="AX833" s="258"/>
      <c r="AY833" s="432">
        <v>11</v>
      </c>
      <c r="AZ833" s="433">
        <v>79</v>
      </c>
      <c r="BA833" s="255"/>
      <c r="BB833" s="256"/>
      <c r="BC833" s="256">
        <v>16</v>
      </c>
      <c r="BD833" s="256">
        <v>20</v>
      </c>
      <c r="BE833" s="256">
        <v>7</v>
      </c>
      <c r="BF833" s="256">
        <v>4</v>
      </c>
      <c r="BG833" s="256">
        <v>4</v>
      </c>
      <c r="BH833" s="256">
        <v>7</v>
      </c>
      <c r="BI833" s="256">
        <v>10</v>
      </c>
      <c r="BJ833" s="256">
        <v>11</v>
      </c>
      <c r="BK833" s="256"/>
      <c r="BL833" s="254"/>
      <c r="BM833" s="255">
        <f>SUM(J833:AX833)</f>
        <v>338</v>
      </c>
      <c r="BS833" s="3"/>
      <c r="BT833" s="3"/>
      <c r="BU833" s="3"/>
      <c r="BV833" s="3"/>
    </row>
    <row r="834" spans="1:74" ht="13.2" customHeight="1">
      <c r="A834" s="169" t="str">
        <f t="shared" si="352"/>
        <v>E15</v>
      </c>
      <c r="B834" s="159" t="str">
        <f>$B$13</f>
        <v>5</v>
      </c>
      <c r="C834" s="568"/>
      <c r="D834" s="573"/>
      <c r="E834" s="574"/>
      <c r="F834" s="575"/>
      <c r="G834" s="213"/>
      <c r="H834" s="498"/>
      <c r="I834" s="122" t="str">
        <f>$I$13</f>
        <v>OCE</v>
      </c>
      <c r="J834" s="92"/>
      <c r="K834" s="92"/>
      <c r="L834" s="92"/>
      <c r="M834" s="92"/>
      <c r="N834" s="92"/>
      <c r="O834" s="94"/>
      <c r="P834" s="92"/>
      <c r="Q834" s="92"/>
      <c r="R834" s="92"/>
      <c r="S834" s="92"/>
      <c r="T834" s="92"/>
      <c r="U834" s="94"/>
      <c r="V834" s="92"/>
      <c r="W834" s="92"/>
      <c r="X834" s="92"/>
      <c r="Y834" s="92"/>
      <c r="Z834" s="93">
        <v>383</v>
      </c>
      <c r="AA834" s="92">
        <v>731</v>
      </c>
      <c r="AB834" s="93">
        <v>564</v>
      </c>
      <c r="AC834" s="92">
        <v>329</v>
      </c>
      <c r="AD834" s="92">
        <v>321</v>
      </c>
      <c r="AE834" s="92">
        <v>211</v>
      </c>
      <c r="AF834" s="92">
        <v>122</v>
      </c>
      <c r="AG834" s="258">
        <v>99</v>
      </c>
      <c r="AH834" s="258">
        <v>257</v>
      </c>
      <c r="AI834" s="258">
        <v>63</v>
      </c>
      <c r="AJ834" s="258"/>
      <c r="AK834" s="258"/>
      <c r="AL834" s="258"/>
      <c r="AM834" s="258"/>
      <c r="AN834" s="258"/>
      <c r="AO834" s="258"/>
      <c r="AP834" s="258"/>
      <c r="AQ834" s="258"/>
      <c r="AR834" s="258"/>
      <c r="AS834" s="258"/>
      <c r="AT834" s="258"/>
      <c r="AU834" s="258"/>
      <c r="AV834" s="258"/>
      <c r="AW834" s="258"/>
      <c r="AX834" s="258"/>
      <c r="AY834" s="432">
        <v>9</v>
      </c>
      <c r="AZ834" s="433">
        <v>63</v>
      </c>
      <c r="BA834" s="255">
        <v>7</v>
      </c>
      <c r="BB834" s="256">
        <v>4</v>
      </c>
      <c r="BC834" s="256">
        <v>3</v>
      </c>
      <c r="BD834" s="256">
        <v>7</v>
      </c>
      <c r="BE834" s="256">
        <v>4</v>
      </c>
      <c r="BF834" s="256">
        <v>7</v>
      </c>
      <c r="BG834" s="256">
        <v>5</v>
      </c>
      <c r="BH834" s="256">
        <v>8</v>
      </c>
      <c r="BI834" s="256">
        <v>9</v>
      </c>
      <c r="BJ834" s="256">
        <v>9</v>
      </c>
      <c r="BK834" s="256"/>
      <c r="BL834" s="254"/>
      <c r="BM834" s="284">
        <f t="shared" si="342"/>
        <v>3080</v>
      </c>
      <c r="BS834" s="3"/>
      <c r="BT834" s="3"/>
      <c r="BU834" s="3"/>
      <c r="BV834" s="3"/>
    </row>
    <row r="835" spans="1:74" ht="13.2" customHeight="1">
      <c r="A835" s="169" t="str">
        <f t="shared" si="352"/>
        <v>E16</v>
      </c>
      <c r="B835" s="159" t="str">
        <f>$B$14</f>
        <v>6</v>
      </c>
      <c r="C835" s="568"/>
      <c r="D835" s="573"/>
      <c r="E835" s="574"/>
      <c r="F835" s="575"/>
      <c r="G835" s="213"/>
      <c r="H835" s="498"/>
      <c r="I835" s="122" t="str">
        <f>$I$14</f>
        <v>MIDDLE EAS</v>
      </c>
      <c r="J835" s="92"/>
      <c r="K835" s="92"/>
      <c r="L835" s="92"/>
      <c r="M835" s="92"/>
      <c r="N835" s="92"/>
      <c r="O835" s="94"/>
      <c r="P835" s="92"/>
      <c r="Q835" s="92"/>
      <c r="R835" s="92"/>
      <c r="S835" s="92"/>
      <c r="T835" s="92"/>
      <c r="U835" s="94"/>
      <c r="V835" s="92"/>
      <c r="W835" s="92"/>
      <c r="X835" s="92"/>
      <c r="Y835" s="92"/>
      <c r="Z835" s="93">
        <v>38</v>
      </c>
      <c r="AA835" s="92">
        <v>394</v>
      </c>
      <c r="AB835" s="93">
        <v>371</v>
      </c>
      <c r="AC835" s="92">
        <v>319</v>
      </c>
      <c r="AD835" s="92">
        <v>267</v>
      </c>
      <c r="AE835" s="92">
        <v>231</v>
      </c>
      <c r="AF835" s="92">
        <v>208</v>
      </c>
      <c r="AG835" s="258">
        <v>99</v>
      </c>
      <c r="AH835" s="258">
        <v>1</v>
      </c>
      <c r="AI835" s="258">
        <v>12</v>
      </c>
      <c r="AJ835" s="258"/>
      <c r="AK835" s="258"/>
      <c r="AL835" s="258"/>
      <c r="AM835" s="258"/>
      <c r="AN835" s="258"/>
      <c r="AO835" s="258"/>
      <c r="AP835" s="258"/>
      <c r="AQ835" s="258"/>
      <c r="AR835" s="258"/>
      <c r="AS835" s="258"/>
      <c r="AT835" s="258"/>
      <c r="AU835" s="258"/>
      <c r="AV835" s="258"/>
      <c r="AW835" s="258"/>
      <c r="AX835" s="258"/>
      <c r="AY835" s="432"/>
      <c r="AZ835" s="433">
        <v>12</v>
      </c>
      <c r="BA835" s="255">
        <v>0</v>
      </c>
      <c r="BB835" s="256"/>
      <c r="BC835" s="256">
        <v>2</v>
      </c>
      <c r="BD835" s="256">
        <v>3</v>
      </c>
      <c r="BE835" s="256">
        <v>2</v>
      </c>
      <c r="BF835" s="256">
        <v>5</v>
      </c>
      <c r="BG835" s="256"/>
      <c r="BH835" s="256"/>
      <c r="BI835" s="256"/>
      <c r="BJ835" s="256"/>
      <c r="BK835" s="256"/>
      <c r="BL835" s="254"/>
      <c r="BM835" s="284">
        <f t="shared" si="342"/>
        <v>1940</v>
      </c>
      <c r="BS835" s="3"/>
      <c r="BT835" s="3"/>
      <c r="BU835" s="3"/>
      <c r="BV835" s="3"/>
    </row>
    <row r="836" spans="1:74" ht="13.2" customHeight="1">
      <c r="A836" s="169" t="str">
        <f t="shared" si="352"/>
        <v>E17</v>
      </c>
      <c r="B836" s="159" t="str">
        <f>$B$15</f>
        <v>7</v>
      </c>
      <c r="C836" s="568"/>
      <c r="D836" s="573"/>
      <c r="E836" s="574"/>
      <c r="F836" s="575"/>
      <c r="G836" s="213"/>
      <c r="H836" s="498"/>
      <c r="I836" s="122" t="str">
        <f>$I$15</f>
        <v xml:space="preserve">AFRICA   </v>
      </c>
      <c r="J836" s="92"/>
      <c r="K836" s="92"/>
      <c r="L836" s="92"/>
      <c r="M836" s="92"/>
      <c r="N836" s="92"/>
      <c r="O836" s="94"/>
      <c r="P836" s="92"/>
      <c r="Q836" s="92"/>
      <c r="R836" s="92"/>
      <c r="S836" s="92"/>
      <c r="T836" s="92"/>
      <c r="U836" s="94"/>
      <c r="V836" s="92"/>
      <c r="W836" s="92"/>
      <c r="X836" s="92"/>
      <c r="Y836" s="92"/>
      <c r="Z836" s="93">
        <v>7</v>
      </c>
      <c r="AA836" s="92">
        <v>9</v>
      </c>
      <c r="AB836" s="93">
        <v>3</v>
      </c>
      <c r="AC836" s="92">
        <v>1</v>
      </c>
      <c r="AD836" s="92"/>
      <c r="AE836" s="92">
        <v>3</v>
      </c>
      <c r="AF836" s="92">
        <v>8</v>
      </c>
      <c r="AG836" s="258">
        <v>4</v>
      </c>
      <c r="AH836" s="258">
        <v>36</v>
      </c>
      <c r="AI836" s="258">
        <v>53</v>
      </c>
      <c r="AJ836" s="258"/>
      <c r="AK836" s="258"/>
      <c r="AL836" s="258"/>
      <c r="AM836" s="258"/>
      <c r="AN836" s="258"/>
      <c r="AO836" s="258"/>
      <c r="AP836" s="258"/>
      <c r="AQ836" s="258"/>
      <c r="AR836" s="258"/>
      <c r="AS836" s="258"/>
      <c r="AT836" s="258"/>
      <c r="AU836" s="258"/>
      <c r="AV836" s="258"/>
      <c r="AW836" s="258"/>
      <c r="AX836" s="258"/>
      <c r="AY836" s="432">
        <v>5</v>
      </c>
      <c r="AZ836" s="433">
        <v>53</v>
      </c>
      <c r="BA836" s="255">
        <v>3</v>
      </c>
      <c r="BB836" s="256">
        <v>4</v>
      </c>
      <c r="BC836" s="256">
        <v>7</v>
      </c>
      <c r="BD836" s="256">
        <v>4</v>
      </c>
      <c r="BE836" s="256">
        <v>5</v>
      </c>
      <c r="BF836" s="256">
        <v>10</v>
      </c>
      <c r="BG836" s="256">
        <v>8</v>
      </c>
      <c r="BH836" s="256">
        <v>6</v>
      </c>
      <c r="BI836" s="256">
        <v>1</v>
      </c>
      <c r="BJ836" s="256">
        <v>5</v>
      </c>
      <c r="BK836" s="256"/>
      <c r="BL836" s="254"/>
      <c r="BM836" s="284">
        <f t="shared" si="342"/>
        <v>124</v>
      </c>
      <c r="BS836" s="3"/>
      <c r="BT836" s="3"/>
      <c r="BU836" s="3"/>
      <c r="BV836" s="3"/>
    </row>
    <row r="837" spans="1:74" ht="14.25" customHeight="1" thickBot="1">
      <c r="A837" s="169" t="str">
        <f t="shared" si="352"/>
        <v>E1Z</v>
      </c>
      <c r="B837" s="159" t="str">
        <f>$B$16</f>
        <v>Z</v>
      </c>
      <c r="C837" s="568"/>
      <c r="D837" s="576"/>
      <c r="E837" s="577"/>
      <c r="F837" s="578"/>
      <c r="G837" s="208"/>
      <c r="H837" s="499"/>
      <c r="I837" s="128" t="str">
        <f>$I$16</f>
        <v>Others</v>
      </c>
      <c r="J837" s="90"/>
      <c r="K837" s="90"/>
      <c r="L837" s="90"/>
      <c r="M837" s="90"/>
      <c r="N837" s="90"/>
      <c r="O837" s="102"/>
      <c r="P837" s="90"/>
      <c r="Q837" s="90"/>
      <c r="R837" s="90"/>
      <c r="S837" s="90"/>
      <c r="T837" s="90"/>
      <c r="U837" s="102"/>
      <c r="V837" s="90"/>
      <c r="W837" s="90"/>
      <c r="X837" s="90"/>
      <c r="Y837" s="90"/>
      <c r="Z837" s="91"/>
      <c r="AA837" s="90"/>
      <c r="AB837" s="91"/>
      <c r="AC837" s="90"/>
      <c r="AD837" s="90"/>
      <c r="AE837" s="90"/>
      <c r="AF837" s="90"/>
      <c r="AG837" s="259"/>
      <c r="AH837" s="259"/>
      <c r="AI837" s="259"/>
      <c r="AJ837" s="259"/>
      <c r="AK837" s="259"/>
      <c r="AL837" s="259"/>
      <c r="AM837" s="259"/>
      <c r="AN837" s="259"/>
      <c r="AO837" s="259"/>
      <c r="AP837" s="259"/>
      <c r="AQ837" s="259"/>
      <c r="AR837" s="259"/>
      <c r="AS837" s="259"/>
      <c r="AT837" s="259"/>
      <c r="AU837" s="259"/>
      <c r="AV837" s="259"/>
      <c r="AW837" s="259"/>
      <c r="AX837" s="259"/>
      <c r="AY837" s="434"/>
      <c r="AZ837" s="435"/>
      <c r="BA837" s="262"/>
      <c r="BB837" s="263"/>
      <c r="BC837" s="263"/>
      <c r="BD837" s="263"/>
      <c r="BE837" s="263"/>
      <c r="BF837" s="263"/>
      <c r="BG837" s="263"/>
      <c r="BH837" s="263"/>
      <c r="BI837" s="263"/>
      <c r="BJ837" s="263"/>
      <c r="BK837" s="263"/>
      <c r="BL837" s="261"/>
      <c r="BM837" s="287">
        <f t="shared" si="342"/>
        <v>0</v>
      </c>
      <c r="BS837" s="3"/>
      <c r="BT837" s="3"/>
      <c r="BU837" s="3"/>
      <c r="BV837" s="3"/>
    </row>
    <row r="838" spans="1:74" ht="13.2" customHeight="1">
      <c r="A838" s="157" t="s">
        <v>10</v>
      </c>
      <c r="B838" s="168" t="s">
        <v>226</v>
      </c>
      <c r="C838" s="568"/>
      <c r="D838" s="551" t="s">
        <v>6</v>
      </c>
      <c r="E838" s="552"/>
      <c r="F838" s="572"/>
      <c r="G838" s="486" t="s">
        <v>64</v>
      </c>
      <c r="H838" s="487"/>
      <c r="I838" s="487"/>
      <c r="J838" s="24">
        <f t="shared" ref="J838:AO838" si="353">J839+J840</f>
        <v>0</v>
      </c>
      <c r="K838" s="24">
        <f t="shared" si="353"/>
        <v>0</v>
      </c>
      <c r="L838" s="24">
        <f t="shared" si="353"/>
        <v>0</v>
      </c>
      <c r="M838" s="24">
        <f t="shared" si="353"/>
        <v>0</v>
      </c>
      <c r="N838" s="24">
        <f t="shared" si="353"/>
        <v>0</v>
      </c>
      <c r="O838" s="24">
        <f t="shared" si="353"/>
        <v>0</v>
      </c>
      <c r="P838" s="24">
        <f t="shared" si="353"/>
        <v>0</v>
      </c>
      <c r="Q838" s="24">
        <f t="shared" si="353"/>
        <v>0</v>
      </c>
      <c r="R838" s="24">
        <f t="shared" si="353"/>
        <v>0</v>
      </c>
      <c r="S838" s="25">
        <f t="shared" si="353"/>
        <v>0</v>
      </c>
      <c r="T838" s="24">
        <f t="shared" si="353"/>
        <v>0</v>
      </c>
      <c r="U838" s="44">
        <f t="shared" si="353"/>
        <v>0</v>
      </c>
      <c r="V838" s="24">
        <f t="shared" si="353"/>
        <v>0</v>
      </c>
      <c r="W838" s="24">
        <f t="shared" si="353"/>
        <v>1</v>
      </c>
      <c r="X838" s="24">
        <f t="shared" si="353"/>
        <v>62354</v>
      </c>
      <c r="Y838" s="24">
        <f t="shared" si="353"/>
        <v>64022</v>
      </c>
      <c r="Z838" s="24">
        <f t="shared" si="353"/>
        <v>42659</v>
      </c>
      <c r="AA838" s="24">
        <f t="shared" si="353"/>
        <v>49656</v>
      </c>
      <c r="AB838" s="24">
        <f t="shared" si="353"/>
        <v>40395</v>
      </c>
      <c r="AC838" s="24">
        <f t="shared" si="353"/>
        <v>29595</v>
      </c>
      <c r="AD838" s="24">
        <f t="shared" si="353"/>
        <v>27642</v>
      </c>
      <c r="AE838" s="24">
        <f t="shared" si="353"/>
        <v>25658</v>
      </c>
      <c r="AF838" s="24">
        <f t="shared" si="353"/>
        <v>14559</v>
      </c>
      <c r="AG838" s="275">
        <f t="shared" si="353"/>
        <v>12114</v>
      </c>
      <c r="AH838" s="275">
        <f t="shared" si="353"/>
        <v>6505</v>
      </c>
      <c r="AI838" s="275">
        <f t="shared" si="353"/>
        <v>1839</v>
      </c>
      <c r="AJ838" s="275">
        <f t="shared" si="353"/>
        <v>0</v>
      </c>
      <c r="AK838" s="275">
        <f t="shared" si="353"/>
        <v>0</v>
      </c>
      <c r="AL838" s="275">
        <f t="shared" si="353"/>
        <v>0</v>
      </c>
      <c r="AM838" s="275">
        <f t="shared" si="353"/>
        <v>0</v>
      </c>
      <c r="AN838" s="275">
        <f t="shared" si="353"/>
        <v>0</v>
      </c>
      <c r="AO838" s="275">
        <f t="shared" si="353"/>
        <v>0</v>
      </c>
      <c r="AP838" s="275">
        <f t="shared" ref="AP838:BL838" si="354">AP839+AP840</f>
        <v>0</v>
      </c>
      <c r="AQ838" s="275">
        <f t="shared" si="354"/>
        <v>0</v>
      </c>
      <c r="AR838" s="275">
        <f t="shared" si="354"/>
        <v>0</v>
      </c>
      <c r="AS838" s="275">
        <f t="shared" si="354"/>
        <v>0</v>
      </c>
      <c r="AT838" s="275">
        <f t="shared" si="354"/>
        <v>0</v>
      </c>
      <c r="AU838" s="275">
        <f t="shared" si="354"/>
        <v>0</v>
      </c>
      <c r="AV838" s="275">
        <f t="shared" si="354"/>
        <v>0</v>
      </c>
      <c r="AW838" s="275">
        <f t="shared" si="354"/>
        <v>0</v>
      </c>
      <c r="AX838" s="275">
        <f t="shared" si="354"/>
        <v>0</v>
      </c>
      <c r="AY838" s="52">
        <f t="shared" si="354"/>
        <v>536</v>
      </c>
      <c r="AZ838" s="438">
        <f t="shared" si="354"/>
        <v>1839</v>
      </c>
      <c r="BA838" s="277">
        <f t="shared" si="354"/>
        <v>114</v>
      </c>
      <c r="BB838" s="278">
        <f t="shared" si="354"/>
        <v>109</v>
      </c>
      <c r="BC838" s="278">
        <f t="shared" si="354"/>
        <v>195</v>
      </c>
      <c r="BD838" s="278">
        <f t="shared" si="354"/>
        <v>174</v>
      </c>
      <c r="BE838" s="278">
        <f t="shared" si="354"/>
        <v>120</v>
      </c>
      <c r="BF838" s="278">
        <f t="shared" si="354"/>
        <v>126</v>
      </c>
      <c r="BG838" s="278">
        <f t="shared" si="354"/>
        <v>183</v>
      </c>
      <c r="BH838" s="278">
        <f t="shared" si="354"/>
        <v>203</v>
      </c>
      <c r="BI838" s="278">
        <f t="shared" si="354"/>
        <v>79</v>
      </c>
      <c r="BJ838" s="278">
        <f t="shared" si="354"/>
        <v>536</v>
      </c>
      <c r="BK838" s="278">
        <f t="shared" si="354"/>
        <v>0</v>
      </c>
      <c r="BL838" s="276">
        <f t="shared" si="354"/>
        <v>0</v>
      </c>
      <c r="BM838" s="288">
        <f t="shared" si="342"/>
        <v>376999</v>
      </c>
      <c r="BR838" s="3"/>
      <c r="BS838" s="3"/>
      <c r="BT838" s="3"/>
      <c r="BU838" s="3"/>
    </row>
    <row r="839" spans="1:74" ht="12.75" customHeight="1">
      <c r="A839" s="169" t="str">
        <f>B$838&amp;B839</f>
        <v>E19</v>
      </c>
      <c r="B839" s="159" t="str">
        <f>$B$6</f>
        <v>9</v>
      </c>
      <c r="C839" s="568"/>
      <c r="D839" s="573"/>
      <c r="E839" s="574"/>
      <c r="F839" s="575"/>
      <c r="G839" s="210"/>
      <c r="H839" s="488" t="s">
        <v>70</v>
      </c>
      <c r="I839" s="489"/>
      <c r="J839" s="17"/>
      <c r="K839" s="17"/>
      <c r="L839" s="17"/>
      <c r="M839" s="17"/>
      <c r="N839" s="17"/>
      <c r="O839" s="17"/>
      <c r="P839" s="17"/>
      <c r="Q839" s="17"/>
      <c r="R839" s="37"/>
      <c r="S839" s="26"/>
      <c r="T839" s="17"/>
      <c r="U839" s="43"/>
      <c r="V839" s="17"/>
      <c r="W839" s="17">
        <v>0</v>
      </c>
      <c r="X839" s="34">
        <f>20705</f>
        <v>20705</v>
      </c>
      <c r="Y839" s="12">
        <v>11325</v>
      </c>
      <c r="Z839" s="14">
        <v>5828</v>
      </c>
      <c r="AA839" s="14">
        <v>8592</v>
      </c>
      <c r="AB839" s="14">
        <v>5395</v>
      </c>
      <c r="AC839" s="14">
        <v>3641</v>
      </c>
      <c r="AD839" s="14">
        <v>3621</v>
      </c>
      <c r="AE839" s="14">
        <v>4860</v>
      </c>
      <c r="AF839" s="14">
        <v>2344</v>
      </c>
      <c r="AG839" s="244">
        <v>1781</v>
      </c>
      <c r="AH839" s="244">
        <v>1856</v>
      </c>
      <c r="AI839" s="244">
        <v>1835</v>
      </c>
      <c r="AJ839" s="244"/>
      <c r="AK839" s="244"/>
      <c r="AL839" s="244"/>
      <c r="AM839" s="244"/>
      <c r="AN839" s="244"/>
      <c r="AO839" s="244"/>
      <c r="AP839" s="244"/>
      <c r="AQ839" s="244"/>
      <c r="AR839" s="244"/>
      <c r="AS839" s="244"/>
      <c r="AT839" s="244"/>
      <c r="AU839" s="244"/>
      <c r="AV839" s="244"/>
      <c r="AW839" s="244"/>
      <c r="AX839" s="245"/>
      <c r="AY839" s="436">
        <v>536</v>
      </c>
      <c r="AZ839" s="437">
        <v>1835</v>
      </c>
      <c r="BA839" s="267">
        <v>113</v>
      </c>
      <c r="BB839" s="268">
        <v>107</v>
      </c>
      <c r="BC839" s="268">
        <v>195</v>
      </c>
      <c r="BD839" s="268">
        <v>173</v>
      </c>
      <c r="BE839" s="268">
        <v>120</v>
      </c>
      <c r="BF839" s="268">
        <v>126</v>
      </c>
      <c r="BG839" s="268">
        <v>183</v>
      </c>
      <c r="BH839" s="268">
        <v>203</v>
      </c>
      <c r="BI839" s="268">
        <v>79</v>
      </c>
      <c r="BJ839" s="268">
        <v>536</v>
      </c>
      <c r="BK839" s="268"/>
      <c r="BL839" s="266"/>
      <c r="BM839" s="272">
        <f t="shared" si="342"/>
        <v>71783</v>
      </c>
      <c r="BR839" s="3"/>
      <c r="BS839" s="3"/>
      <c r="BT839" s="3"/>
      <c r="BU839" s="3"/>
    </row>
    <row r="840" spans="1:74" ht="13.2" customHeight="1">
      <c r="A840" s="169"/>
      <c r="C840" s="568"/>
      <c r="D840" s="573"/>
      <c r="E840" s="574"/>
      <c r="F840" s="575"/>
      <c r="G840" s="211"/>
      <c r="H840" s="490" t="s">
        <v>71</v>
      </c>
      <c r="I840" s="491"/>
      <c r="J840" s="33">
        <f t="shared" ref="J840:AO840" si="355">SUM(J841:J849)</f>
        <v>0</v>
      </c>
      <c r="K840" s="33">
        <f t="shared" si="355"/>
        <v>0</v>
      </c>
      <c r="L840" s="33">
        <f t="shared" si="355"/>
        <v>0</v>
      </c>
      <c r="M840" s="33">
        <f t="shared" si="355"/>
        <v>0</v>
      </c>
      <c r="N840" s="33">
        <f t="shared" si="355"/>
        <v>0</v>
      </c>
      <c r="O840" s="33">
        <f t="shared" si="355"/>
        <v>0</v>
      </c>
      <c r="P840" s="33">
        <f t="shared" si="355"/>
        <v>0</v>
      </c>
      <c r="Q840" s="33">
        <f t="shared" si="355"/>
        <v>0</v>
      </c>
      <c r="R840" s="33">
        <f t="shared" si="355"/>
        <v>0</v>
      </c>
      <c r="S840" s="34">
        <f t="shared" si="355"/>
        <v>0</v>
      </c>
      <c r="T840" s="17">
        <f t="shared" si="355"/>
        <v>0</v>
      </c>
      <c r="U840" s="43">
        <f t="shared" si="355"/>
        <v>0</v>
      </c>
      <c r="V840" s="17">
        <f t="shared" si="355"/>
        <v>0</v>
      </c>
      <c r="W840" s="26">
        <f t="shared" si="355"/>
        <v>1</v>
      </c>
      <c r="X840" s="26">
        <f t="shared" si="355"/>
        <v>41649</v>
      </c>
      <c r="Y840" s="26">
        <f t="shared" si="355"/>
        <v>52697</v>
      </c>
      <c r="Z840" s="26">
        <f t="shared" si="355"/>
        <v>36831</v>
      </c>
      <c r="AA840" s="26">
        <f t="shared" si="355"/>
        <v>41064</v>
      </c>
      <c r="AB840" s="26">
        <f t="shared" si="355"/>
        <v>35000</v>
      </c>
      <c r="AC840" s="26">
        <f t="shared" si="355"/>
        <v>25954</v>
      </c>
      <c r="AD840" s="27">
        <f t="shared" si="355"/>
        <v>24021</v>
      </c>
      <c r="AE840" s="27">
        <f t="shared" si="355"/>
        <v>20798</v>
      </c>
      <c r="AF840" s="27">
        <f t="shared" si="355"/>
        <v>12215</v>
      </c>
      <c r="AG840" s="271">
        <f t="shared" si="355"/>
        <v>10333</v>
      </c>
      <c r="AH840" s="271">
        <f t="shared" si="355"/>
        <v>4649</v>
      </c>
      <c r="AI840" s="271">
        <f t="shared" si="355"/>
        <v>4</v>
      </c>
      <c r="AJ840" s="271">
        <f t="shared" si="355"/>
        <v>0</v>
      </c>
      <c r="AK840" s="271">
        <f t="shared" si="355"/>
        <v>0</v>
      </c>
      <c r="AL840" s="271">
        <f t="shared" si="355"/>
        <v>0</v>
      </c>
      <c r="AM840" s="271">
        <f t="shared" si="355"/>
        <v>0</v>
      </c>
      <c r="AN840" s="271">
        <f t="shared" si="355"/>
        <v>0</v>
      </c>
      <c r="AO840" s="271">
        <f t="shared" si="355"/>
        <v>0</v>
      </c>
      <c r="AP840" s="271">
        <f t="shared" ref="AP840:BL840" si="356">SUM(AP841:AP849)</f>
        <v>0</v>
      </c>
      <c r="AQ840" s="271">
        <f t="shared" si="356"/>
        <v>0</v>
      </c>
      <c r="AR840" s="271">
        <f t="shared" si="356"/>
        <v>0</v>
      </c>
      <c r="AS840" s="271">
        <f t="shared" si="356"/>
        <v>0</v>
      </c>
      <c r="AT840" s="271">
        <f t="shared" si="356"/>
        <v>0</v>
      </c>
      <c r="AU840" s="271">
        <f t="shared" si="356"/>
        <v>0</v>
      </c>
      <c r="AV840" s="271">
        <f t="shared" si="356"/>
        <v>0</v>
      </c>
      <c r="AW840" s="271">
        <f t="shared" si="356"/>
        <v>0</v>
      </c>
      <c r="AX840" s="271">
        <f t="shared" si="356"/>
        <v>0</v>
      </c>
      <c r="AY840" s="27">
        <f t="shared" si="356"/>
        <v>0</v>
      </c>
      <c r="AZ840" s="441">
        <f t="shared" si="356"/>
        <v>4</v>
      </c>
      <c r="BA840" s="290">
        <f t="shared" si="356"/>
        <v>1</v>
      </c>
      <c r="BB840" s="298">
        <f t="shared" si="356"/>
        <v>2</v>
      </c>
      <c r="BC840" s="298">
        <f t="shared" si="356"/>
        <v>0</v>
      </c>
      <c r="BD840" s="298">
        <f t="shared" si="356"/>
        <v>1</v>
      </c>
      <c r="BE840" s="298">
        <f t="shared" si="356"/>
        <v>0</v>
      </c>
      <c r="BF840" s="298">
        <f t="shared" si="356"/>
        <v>0</v>
      </c>
      <c r="BG840" s="298">
        <f t="shared" si="356"/>
        <v>0</v>
      </c>
      <c r="BH840" s="298">
        <f t="shared" si="356"/>
        <v>0</v>
      </c>
      <c r="BI840" s="298">
        <f t="shared" si="356"/>
        <v>0</v>
      </c>
      <c r="BJ840" s="298">
        <f t="shared" si="356"/>
        <v>0</v>
      </c>
      <c r="BK840" s="298">
        <f t="shared" si="356"/>
        <v>0</v>
      </c>
      <c r="BL840" s="299">
        <f t="shared" si="356"/>
        <v>0</v>
      </c>
      <c r="BM840" s="272">
        <f t="shared" si="342"/>
        <v>305216</v>
      </c>
      <c r="BR840" s="3"/>
      <c r="BS840" s="3"/>
      <c r="BT840" s="3"/>
      <c r="BU840" s="3"/>
    </row>
    <row r="841" spans="1:74" ht="13.2" customHeight="1">
      <c r="A841" s="169" t="str">
        <f t="shared" ref="A841:A849" si="357">B$838&amp;B841</f>
        <v>E11</v>
      </c>
      <c r="B841" s="159" t="str">
        <f>$B$8</f>
        <v>1</v>
      </c>
      <c r="C841" s="568"/>
      <c r="D841" s="573"/>
      <c r="E841" s="574"/>
      <c r="F841" s="575"/>
      <c r="G841" s="213"/>
      <c r="H841" s="210"/>
      <c r="I841" s="127" t="str">
        <f>$I$8</f>
        <v>N.AMERICA</v>
      </c>
      <c r="J841" s="20"/>
      <c r="K841" s="20"/>
      <c r="L841" s="20"/>
      <c r="M841" s="20"/>
      <c r="N841" s="20"/>
      <c r="O841" s="28"/>
      <c r="P841" s="20"/>
      <c r="Q841" s="20"/>
      <c r="R841" s="20"/>
      <c r="S841" s="20"/>
      <c r="T841" s="20"/>
      <c r="U841" s="28"/>
      <c r="V841" s="20"/>
      <c r="W841" s="20"/>
      <c r="X841" s="20">
        <v>15750</v>
      </c>
      <c r="Y841" s="20">
        <v>19351</v>
      </c>
      <c r="Z841" s="21">
        <v>16093</v>
      </c>
      <c r="AA841" s="21">
        <v>18736</v>
      </c>
      <c r="AB841" s="21">
        <v>15485</v>
      </c>
      <c r="AC841" s="21">
        <v>9452</v>
      </c>
      <c r="AD841" s="21">
        <v>5060</v>
      </c>
      <c r="AE841" s="21">
        <v>4</v>
      </c>
      <c r="AF841" s="21"/>
      <c r="AG841" s="248"/>
      <c r="AH841" s="248"/>
      <c r="AI841" s="248"/>
      <c r="AJ841" s="248"/>
      <c r="AK841" s="248"/>
      <c r="AL841" s="248"/>
      <c r="AM841" s="248"/>
      <c r="AN841" s="248"/>
      <c r="AO841" s="248"/>
      <c r="AP841" s="248"/>
      <c r="AQ841" s="248"/>
      <c r="AR841" s="248"/>
      <c r="AS841" s="248"/>
      <c r="AT841" s="248"/>
      <c r="AU841" s="248"/>
      <c r="AV841" s="248"/>
      <c r="AW841" s="248"/>
      <c r="AX841" s="248"/>
      <c r="AY841" s="430"/>
      <c r="AZ841" s="431"/>
      <c r="BA841" s="250"/>
      <c r="BB841" s="251"/>
      <c r="BC841" s="251"/>
      <c r="BD841" s="251"/>
      <c r="BE841" s="251"/>
      <c r="BF841" s="251"/>
      <c r="BG841" s="251"/>
      <c r="BH841" s="251"/>
      <c r="BI841" s="251"/>
      <c r="BJ841" s="251"/>
      <c r="BK841" s="251"/>
      <c r="BL841" s="249"/>
      <c r="BM841" s="272">
        <f t="shared" si="342"/>
        <v>99931</v>
      </c>
      <c r="BR841" s="3"/>
      <c r="BS841" s="3"/>
      <c r="BT841" s="3"/>
      <c r="BU841" s="3"/>
    </row>
    <row r="842" spans="1:74" ht="13.2" customHeight="1">
      <c r="A842" s="169" t="str">
        <f t="shared" si="357"/>
        <v>E12</v>
      </c>
      <c r="B842" s="159" t="str">
        <f>$B$9</f>
        <v>2</v>
      </c>
      <c r="C842" s="568"/>
      <c r="D842" s="573"/>
      <c r="E842" s="574"/>
      <c r="F842" s="575"/>
      <c r="G842" s="213"/>
      <c r="H842" s="210"/>
      <c r="I842" s="122" t="str">
        <f>$I$9</f>
        <v>CS.AMERICA</v>
      </c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>
        <v>97</v>
      </c>
      <c r="Y842" s="92">
        <v>111</v>
      </c>
      <c r="Z842" s="93">
        <v>84</v>
      </c>
      <c r="AA842" s="93">
        <v>110</v>
      </c>
      <c r="AB842" s="93">
        <v>158</v>
      </c>
      <c r="AC842" s="93">
        <v>172</v>
      </c>
      <c r="AD842" s="93">
        <v>344</v>
      </c>
      <c r="AE842" s="93">
        <v>294</v>
      </c>
      <c r="AF842" s="93">
        <v>41</v>
      </c>
      <c r="AG842" s="253">
        <v>16</v>
      </c>
      <c r="AH842" s="253"/>
      <c r="AI842" s="253"/>
      <c r="AJ842" s="253"/>
      <c r="AK842" s="253"/>
      <c r="AL842" s="253"/>
      <c r="AM842" s="253"/>
      <c r="AN842" s="253"/>
      <c r="AO842" s="253"/>
      <c r="AP842" s="253"/>
      <c r="AQ842" s="253"/>
      <c r="AR842" s="253"/>
      <c r="AS842" s="253"/>
      <c r="AT842" s="253"/>
      <c r="AU842" s="253"/>
      <c r="AV842" s="253"/>
      <c r="AW842" s="253"/>
      <c r="AX842" s="253"/>
      <c r="AY842" s="432"/>
      <c r="AZ842" s="433"/>
      <c r="BA842" s="255"/>
      <c r="BB842" s="256"/>
      <c r="BC842" s="256"/>
      <c r="BD842" s="256"/>
      <c r="BE842" s="256"/>
      <c r="BF842" s="256"/>
      <c r="BG842" s="256"/>
      <c r="BH842" s="256"/>
      <c r="BI842" s="256"/>
      <c r="BJ842" s="256"/>
      <c r="BK842" s="256"/>
      <c r="BL842" s="254"/>
      <c r="BM842" s="284">
        <f t="shared" si="342"/>
        <v>1427</v>
      </c>
      <c r="BR842" s="3"/>
      <c r="BS842" s="3"/>
      <c r="BT842" s="3"/>
      <c r="BU842" s="3"/>
    </row>
    <row r="843" spans="1:74" ht="13.2" customHeight="1">
      <c r="A843" s="169" t="str">
        <f t="shared" si="357"/>
        <v>E13</v>
      </c>
      <c r="B843" s="159" t="str">
        <f>$B$10</f>
        <v>3</v>
      </c>
      <c r="C843" s="568"/>
      <c r="D843" s="573"/>
      <c r="E843" s="574"/>
      <c r="F843" s="575"/>
      <c r="G843" s="205"/>
      <c r="H843" s="498"/>
      <c r="I843" s="122" t="str">
        <f>$I$10</f>
        <v>Europe</v>
      </c>
      <c r="J843" s="92"/>
      <c r="K843" s="92"/>
      <c r="L843" s="92"/>
      <c r="M843" s="92"/>
      <c r="N843" s="92"/>
      <c r="O843" s="94"/>
      <c r="P843" s="92"/>
      <c r="Q843" s="92"/>
      <c r="R843" s="92"/>
      <c r="S843" s="92"/>
      <c r="T843" s="92"/>
      <c r="U843" s="94"/>
      <c r="V843" s="92"/>
      <c r="W843" s="92"/>
      <c r="X843" s="92">
        <v>16835</v>
      </c>
      <c r="Y843" s="92">
        <v>15407</v>
      </c>
      <c r="Z843" s="93">
        <v>9217</v>
      </c>
      <c r="AA843" s="93">
        <v>10090</v>
      </c>
      <c r="AB843" s="93">
        <v>9918</v>
      </c>
      <c r="AC843" s="93">
        <v>8140</v>
      </c>
      <c r="AD843" s="93">
        <v>8632</v>
      </c>
      <c r="AE843" s="93">
        <v>8763</v>
      </c>
      <c r="AF843" s="93">
        <v>5354</v>
      </c>
      <c r="AG843" s="253">
        <v>4226</v>
      </c>
      <c r="AH843" s="253">
        <v>1249</v>
      </c>
      <c r="AI843" s="253"/>
      <c r="AJ843" s="253"/>
      <c r="AK843" s="253"/>
      <c r="AL843" s="253"/>
      <c r="AM843" s="253"/>
      <c r="AN843" s="253"/>
      <c r="AO843" s="253"/>
      <c r="AP843" s="253"/>
      <c r="AQ843" s="253"/>
      <c r="AR843" s="253"/>
      <c r="AS843" s="253"/>
      <c r="AT843" s="253"/>
      <c r="AU843" s="253"/>
      <c r="AV843" s="253"/>
      <c r="AW843" s="253"/>
      <c r="AX843" s="253"/>
      <c r="AY843" s="432">
        <v>0</v>
      </c>
      <c r="AZ843" s="433">
        <v>0</v>
      </c>
      <c r="BA843" s="255">
        <v>0</v>
      </c>
      <c r="BB843" s="256"/>
      <c r="BC843" s="256"/>
      <c r="BD843" s="256"/>
      <c r="BE843" s="256"/>
      <c r="BF843" s="256"/>
      <c r="BG843" s="256"/>
      <c r="BH843" s="256"/>
      <c r="BI843" s="256"/>
      <c r="BJ843" s="256"/>
      <c r="BK843" s="256"/>
      <c r="BL843" s="254"/>
      <c r="BM843" s="284">
        <f t="shared" si="342"/>
        <v>97831</v>
      </c>
      <c r="BR843" s="3"/>
      <c r="BS843" s="3"/>
      <c r="BT843" s="3"/>
      <c r="BU843" s="3"/>
    </row>
    <row r="844" spans="1:74" ht="13.2" customHeight="1">
      <c r="A844" s="169" t="str">
        <f t="shared" si="357"/>
        <v>E14</v>
      </c>
      <c r="B844" s="159" t="str">
        <f>$B$11</f>
        <v>4</v>
      </c>
      <c r="C844" s="568"/>
      <c r="D844" s="573"/>
      <c r="E844" s="574"/>
      <c r="F844" s="575"/>
      <c r="G844" s="211"/>
      <c r="H844" s="498"/>
      <c r="I844" s="122" t="str">
        <f>$I$11</f>
        <v>ASIA</v>
      </c>
      <c r="J844" s="92"/>
      <c r="K844" s="92"/>
      <c r="L844" s="92"/>
      <c r="M844" s="92"/>
      <c r="N844" s="92"/>
      <c r="O844" s="94"/>
      <c r="P844" s="92"/>
      <c r="Q844" s="92"/>
      <c r="R844" s="92"/>
      <c r="S844" s="92"/>
      <c r="T844" s="92"/>
      <c r="U844" s="94"/>
      <c r="V844" s="92"/>
      <c r="W844" s="92"/>
      <c r="X844" s="92">
        <v>5228</v>
      </c>
      <c r="Y844" s="92">
        <v>4478</v>
      </c>
      <c r="Z844" s="93">
        <v>2714</v>
      </c>
      <c r="AA844" s="92">
        <v>2500</v>
      </c>
      <c r="AB844" s="93">
        <v>2364</v>
      </c>
      <c r="AC844" s="92">
        <v>1765</v>
      </c>
      <c r="AD844" s="92">
        <v>1722</v>
      </c>
      <c r="AE844" s="92">
        <v>1713</v>
      </c>
      <c r="AF844" s="92">
        <v>379</v>
      </c>
      <c r="AG844" s="258">
        <v>93</v>
      </c>
      <c r="AH844" s="258">
        <v>21</v>
      </c>
      <c r="AI844" s="258"/>
      <c r="AJ844" s="258"/>
      <c r="AK844" s="258"/>
      <c r="AL844" s="258"/>
      <c r="AM844" s="258"/>
      <c r="AN844" s="258"/>
      <c r="AO844" s="258"/>
      <c r="AP844" s="258"/>
      <c r="AQ844" s="258"/>
      <c r="AR844" s="258"/>
      <c r="AS844" s="258"/>
      <c r="AT844" s="258"/>
      <c r="AU844" s="258"/>
      <c r="AV844" s="258"/>
      <c r="AW844" s="258"/>
      <c r="AX844" s="258"/>
      <c r="AY844" s="432">
        <v>0</v>
      </c>
      <c r="AZ844" s="433">
        <v>0</v>
      </c>
      <c r="BA844" s="255">
        <v>0</v>
      </c>
      <c r="BB844" s="256"/>
      <c r="BC844" s="256"/>
      <c r="BD844" s="256"/>
      <c r="BE844" s="256"/>
      <c r="BF844" s="256"/>
      <c r="BG844" s="256"/>
      <c r="BH844" s="256"/>
      <c r="BI844" s="256"/>
      <c r="BJ844" s="256"/>
      <c r="BK844" s="256"/>
      <c r="BL844" s="254"/>
      <c r="BM844" s="284">
        <f t="shared" si="342"/>
        <v>22977</v>
      </c>
      <c r="BS844" s="3"/>
      <c r="BT844" s="3"/>
      <c r="BU844" s="3"/>
      <c r="BV844" s="3"/>
    </row>
    <row r="845" spans="1:74" ht="12.75" customHeight="1">
      <c r="A845" s="169" t="str">
        <f t="shared" si="357"/>
        <v>E1C</v>
      </c>
      <c r="B845" s="159" t="s">
        <v>204</v>
      </c>
      <c r="C845" s="568"/>
      <c r="D845" s="573"/>
      <c r="E845" s="574"/>
      <c r="F845" s="575"/>
      <c r="G845" s="211"/>
      <c r="H845" s="498"/>
      <c r="I845" s="122" t="s">
        <v>205</v>
      </c>
      <c r="J845" s="92"/>
      <c r="K845" s="92"/>
      <c r="L845" s="92"/>
      <c r="M845" s="92"/>
      <c r="N845" s="92"/>
      <c r="O845" s="94"/>
      <c r="P845" s="92"/>
      <c r="Q845" s="92"/>
      <c r="R845" s="92"/>
      <c r="S845" s="92"/>
      <c r="T845" s="92"/>
      <c r="U845" s="94"/>
      <c r="V845" s="92"/>
      <c r="W845" s="92"/>
      <c r="X845" s="92">
        <v>1744</v>
      </c>
      <c r="Y845" s="92">
        <v>11248</v>
      </c>
      <c r="Z845" s="93">
        <v>7449</v>
      </c>
      <c r="AA845" s="92">
        <v>8357</v>
      </c>
      <c r="AB845" s="93">
        <v>5879</v>
      </c>
      <c r="AC845" s="92">
        <v>5150</v>
      </c>
      <c r="AD845" s="92">
        <v>7153</v>
      </c>
      <c r="AE845" s="92">
        <v>8975</v>
      </c>
      <c r="AF845" s="92">
        <v>6015</v>
      </c>
      <c r="AG845" s="258">
        <v>5719</v>
      </c>
      <c r="AH845" s="258">
        <v>3255</v>
      </c>
      <c r="AI845" s="258"/>
      <c r="AJ845" s="258"/>
      <c r="AK845" s="258"/>
      <c r="AL845" s="258"/>
      <c r="AM845" s="258"/>
      <c r="AN845" s="258"/>
      <c r="AO845" s="258"/>
      <c r="AP845" s="258"/>
      <c r="AQ845" s="258"/>
      <c r="AR845" s="258"/>
      <c r="AS845" s="258"/>
      <c r="AT845" s="258"/>
      <c r="AU845" s="258"/>
      <c r="AV845" s="258"/>
      <c r="AW845" s="258"/>
      <c r="AX845" s="258"/>
      <c r="AY845" s="432">
        <v>0</v>
      </c>
      <c r="AZ845" s="433">
        <v>0</v>
      </c>
      <c r="BA845" s="255">
        <v>0</v>
      </c>
      <c r="BB845" s="256"/>
      <c r="BC845" s="256"/>
      <c r="BD845" s="256"/>
      <c r="BE845" s="256"/>
      <c r="BF845" s="256"/>
      <c r="BG845" s="256"/>
      <c r="BH845" s="256"/>
      <c r="BI845" s="256"/>
      <c r="BJ845" s="256"/>
      <c r="BK845" s="256"/>
      <c r="BL845" s="254"/>
      <c r="BM845" s="255">
        <f>SUM(J845:AX845)</f>
        <v>70944</v>
      </c>
      <c r="BS845" s="3"/>
      <c r="BT845" s="3"/>
      <c r="BU845" s="3"/>
      <c r="BV845" s="3"/>
    </row>
    <row r="846" spans="1:74" ht="13.2" customHeight="1">
      <c r="A846" s="169" t="str">
        <f t="shared" si="357"/>
        <v>E15</v>
      </c>
      <c r="B846" s="159" t="str">
        <f>$B$13</f>
        <v>5</v>
      </c>
      <c r="C846" s="568"/>
      <c r="D846" s="573"/>
      <c r="E846" s="574"/>
      <c r="F846" s="575"/>
      <c r="G846" s="213"/>
      <c r="H846" s="498"/>
      <c r="I846" s="122" t="str">
        <f>$I$13</f>
        <v>OCE</v>
      </c>
      <c r="J846" s="92"/>
      <c r="K846" s="92"/>
      <c r="L846" s="92"/>
      <c r="M846" s="92"/>
      <c r="N846" s="92"/>
      <c r="O846" s="94"/>
      <c r="P846" s="92"/>
      <c r="Q846" s="92"/>
      <c r="R846" s="92"/>
      <c r="S846" s="92"/>
      <c r="T846" s="92"/>
      <c r="U846" s="94"/>
      <c r="V846" s="92"/>
      <c r="W846" s="92"/>
      <c r="X846" s="92">
        <v>1556</v>
      </c>
      <c r="Y846" s="92">
        <v>1618</v>
      </c>
      <c r="Z846" s="93">
        <v>953</v>
      </c>
      <c r="AA846" s="92">
        <v>889</v>
      </c>
      <c r="AB846" s="93">
        <v>773</v>
      </c>
      <c r="AC846" s="92">
        <v>945</v>
      </c>
      <c r="AD846" s="92">
        <v>865</v>
      </c>
      <c r="AE846" s="92">
        <v>659</v>
      </c>
      <c r="AF846" s="92">
        <v>212</v>
      </c>
      <c r="AG846" s="258">
        <v>148</v>
      </c>
      <c r="AH846" s="258">
        <v>122</v>
      </c>
      <c r="AI846" s="258">
        <v>4</v>
      </c>
      <c r="AJ846" s="258"/>
      <c r="AK846" s="258"/>
      <c r="AL846" s="258"/>
      <c r="AM846" s="258"/>
      <c r="AN846" s="258"/>
      <c r="AO846" s="258"/>
      <c r="AP846" s="258"/>
      <c r="AQ846" s="258"/>
      <c r="AR846" s="258"/>
      <c r="AS846" s="258"/>
      <c r="AT846" s="258"/>
      <c r="AU846" s="258"/>
      <c r="AV846" s="258"/>
      <c r="AW846" s="258"/>
      <c r="AX846" s="258"/>
      <c r="AY846" s="432">
        <v>0</v>
      </c>
      <c r="AZ846" s="433">
        <v>4</v>
      </c>
      <c r="BA846" s="255">
        <v>1</v>
      </c>
      <c r="BB846" s="256">
        <v>2</v>
      </c>
      <c r="BC846" s="256"/>
      <c r="BD846" s="256">
        <v>1</v>
      </c>
      <c r="BE846" s="256"/>
      <c r="BF846" s="256"/>
      <c r="BG846" s="256"/>
      <c r="BH846" s="256"/>
      <c r="BI846" s="256"/>
      <c r="BJ846" s="256"/>
      <c r="BK846" s="256"/>
      <c r="BL846" s="254"/>
      <c r="BM846" s="284">
        <f t="shared" si="342"/>
        <v>8744</v>
      </c>
      <c r="BS846" s="3"/>
      <c r="BT846" s="3"/>
      <c r="BU846" s="3"/>
      <c r="BV846" s="3"/>
    </row>
    <row r="847" spans="1:74" ht="13.2" customHeight="1">
      <c r="A847" s="169" t="str">
        <f t="shared" si="357"/>
        <v>E16</v>
      </c>
      <c r="B847" s="159" t="str">
        <f>$B$14</f>
        <v>6</v>
      </c>
      <c r="C847" s="568"/>
      <c r="D847" s="573"/>
      <c r="E847" s="574"/>
      <c r="F847" s="575"/>
      <c r="G847" s="213"/>
      <c r="H847" s="498"/>
      <c r="I847" s="122" t="str">
        <f>$I$14</f>
        <v>MIDDLE EAS</v>
      </c>
      <c r="J847" s="92"/>
      <c r="K847" s="92"/>
      <c r="L847" s="92"/>
      <c r="M847" s="92"/>
      <c r="N847" s="92"/>
      <c r="O847" s="94"/>
      <c r="P847" s="92"/>
      <c r="Q847" s="92"/>
      <c r="R847" s="92"/>
      <c r="S847" s="92"/>
      <c r="T847" s="92"/>
      <c r="U847" s="94"/>
      <c r="V847" s="92"/>
      <c r="W847" s="92">
        <v>1</v>
      </c>
      <c r="X847" s="92">
        <v>272</v>
      </c>
      <c r="Y847" s="92">
        <v>308</v>
      </c>
      <c r="Z847" s="93">
        <v>272</v>
      </c>
      <c r="AA847" s="92">
        <v>335</v>
      </c>
      <c r="AB847" s="93">
        <v>399</v>
      </c>
      <c r="AC847" s="92">
        <v>317</v>
      </c>
      <c r="AD847" s="92">
        <v>237</v>
      </c>
      <c r="AE847" s="92">
        <v>383</v>
      </c>
      <c r="AF847" s="92">
        <v>214</v>
      </c>
      <c r="AG847" s="258">
        <v>131</v>
      </c>
      <c r="AH847" s="258">
        <v>2</v>
      </c>
      <c r="AI847" s="258"/>
      <c r="AJ847" s="258"/>
      <c r="AK847" s="258"/>
      <c r="AL847" s="258"/>
      <c r="AM847" s="258"/>
      <c r="AN847" s="258"/>
      <c r="AO847" s="258"/>
      <c r="AP847" s="258"/>
      <c r="AQ847" s="258"/>
      <c r="AR847" s="258"/>
      <c r="AS847" s="258"/>
      <c r="AT847" s="258"/>
      <c r="AU847" s="258"/>
      <c r="AV847" s="258"/>
      <c r="AW847" s="258"/>
      <c r="AX847" s="258"/>
      <c r="AY847" s="432">
        <v>0</v>
      </c>
      <c r="AZ847" s="433"/>
      <c r="BA847" s="255"/>
      <c r="BB847" s="256"/>
      <c r="BC847" s="256"/>
      <c r="BD847" s="256"/>
      <c r="BE847" s="256"/>
      <c r="BF847" s="256"/>
      <c r="BG847" s="256"/>
      <c r="BH847" s="256"/>
      <c r="BI847" s="256"/>
      <c r="BJ847" s="256"/>
      <c r="BK847" s="256"/>
      <c r="BL847" s="254"/>
      <c r="BM847" s="284">
        <f t="shared" si="342"/>
        <v>2871</v>
      </c>
      <c r="BS847" s="3"/>
      <c r="BT847" s="3"/>
      <c r="BU847" s="3"/>
      <c r="BV847" s="3"/>
    </row>
    <row r="848" spans="1:74" ht="13.2" customHeight="1">
      <c r="A848" s="169" t="str">
        <f t="shared" si="357"/>
        <v>E17</v>
      </c>
      <c r="B848" s="159" t="str">
        <f>$B$15</f>
        <v>7</v>
      </c>
      <c r="C848" s="568"/>
      <c r="D848" s="573"/>
      <c r="E848" s="574"/>
      <c r="F848" s="575"/>
      <c r="G848" s="213"/>
      <c r="H848" s="498"/>
      <c r="I848" s="122" t="str">
        <f>$I$15</f>
        <v xml:space="preserve">AFRICA   </v>
      </c>
      <c r="J848" s="92"/>
      <c r="K848" s="92"/>
      <c r="L848" s="92"/>
      <c r="M848" s="92"/>
      <c r="N848" s="92"/>
      <c r="O848" s="94"/>
      <c r="P848" s="92"/>
      <c r="Q848" s="92"/>
      <c r="R848" s="92"/>
      <c r="S848" s="92"/>
      <c r="T848" s="92"/>
      <c r="U848" s="94"/>
      <c r="V848" s="92"/>
      <c r="W848" s="92"/>
      <c r="X848" s="92">
        <v>167</v>
      </c>
      <c r="Y848" s="92">
        <v>176</v>
      </c>
      <c r="Z848" s="93">
        <v>49</v>
      </c>
      <c r="AA848" s="92">
        <v>47</v>
      </c>
      <c r="AB848" s="93">
        <v>24</v>
      </c>
      <c r="AC848" s="92">
        <v>13</v>
      </c>
      <c r="AD848" s="92">
        <v>8</v>
      </c>
      <c r="AE848" s="92">
        <v>7</v>
      </c>
      <c r="AF848" s="92"/>
      <c r="AG848" s="258"/>
      <c r="AH848" s="258"/>
      <c r="AI848" s="258"/>
      <c r="AJ848" s="258"/>
      <c r="AK848" s="258"/>
      <c r="AL848" s="258"/>
      <c r="AM848" s="258"/>
      <c r="AN848" s="258"/>
      <c r="AO848" s="258"/>
      <c r="AP848" s="258"/>
      <c r="AQ848" s="258"/>
      <c r="AR848" s="258"/>
      <c r="AS848" s="258"/>
      <c r="AT848" s="258"/>
      <c r="AU848" s="258"/>
      <c r="AV848" s="258"/>
      <c r="AW848" s="258"/>
      <c r="AX848" s="258"/>
      <c r="AY848" s="432"/>
      <c r="AZ848" s="433"/>
      <c r="BA848" s="255"/>
      <c r="BB848" s="256"/>
      <c r="BC848" s="256"/>
      <c r="BD848" s="256"/>
      <c r="BE848" s="256"/>
      <c r="BF848" s="256"/>
      <c r="BG848" s="256"/>
      <c r="BH848" s="256"/>
      <c r="BI848" s="256"/>
      <c r="BJ848" s="256"/>
      <c r="BK848" s="256"/>
      <c r="BL848" s="254"/>
      <c r="BM848" s="284">
        <f t="shared" ref="BM848:BM882" si="358">SUM(J848:AX848)</f>
        <v>491</v>
      </c>
      <c r="BS848" s="3"/>
      <c r="BT848" s="3"/>
      <c r="BU848" s="3"/>
      <c r="BV848" s="3"/>
    </row>
    <row r="849" spans="1:74" ht="13.2" customHeight="1" thickBot="1">
      <c r="A849" s="169" t="str">
        <f t="shared" si="357"/>
        <v>E1Z</v>
      </c>
      <c r="B849" s="159" t="str">
        <f>$B$16</f>
        <v>Z</v>
      </c>
      <c r="C849" s="568"/>
      <c r="D849" s="576"/>
      <c r="E849" s="577"/>
      <c r="F849" s="578"/>
      <c r="G849" s="208"/>
      <c r="H849" s="499"/>
      <c r="I849" s="128" t="str">
        <f>$I$16</f>
        <v>Others</v>
      </c>
      <c r="J849" s="90"/>
      <c r="K849" s="90"/>
      <c r="L849" s="90"/>
      <c r="M849" s="90"/>
      <c r="N849" s="90"/>
      <c r="O849" s="102"/>
      <c r="P849" s="90"/>
      <c r="Q849" s="90"/>
      <c r="R849" s="90"/>
      <c r="S849" s="90"/>
      <c r="T849" s="90"/>
      <c r="U849" s="102"/>
      <c r="V849" s="90"/>
      <c r="W849" s="90"/>
      <c r="X849" s="90"/>
      <c r="Y849" s="90"/>
      <c r="Z849" s="91"/>
      <c r="AA849" s="90"/>
      <c r="AB849" s="91"/>
      <c r="AC849" s="90"/>
      <c r="AD849" s="90"/>
      <c r="AE849" s="90"/>
      <c r="AF849" s="90"/>
      <c r="AG849" s="259"/>
      <c r="AH849" s="259"/>
      <c r="AI849" s="259"/>
      <c r="AJ849" s="259"/>
      <c r="AK849" s="259"/>
      <c r="AL849" s="259"/>
      <c r="AM849" s="259"/>
      <c r="AN849" s="259"/>
      <c r="AO849" s="259"/>
      <c r="AP849" s="259"/>
      <c r="AQ849" s="259"/>
      <c r="AR849" s="259"/>
      <c r="AS849" s="259"/>
      <c r="AT849" s="259"/>
      <c r="AU849" s="259"/>
      <c r="AV849" s="259"/>
      <c r="AW849" s="259"/>
      <c r="AX849" s="259"/>
      <c r="AY849" s="434"/>
      <c r="AZ849" s="435"/>
      <c r="BA849" s="262"/>
      <c r="BB849" s="263"/>
      <c r="BC849" s="263"/>
      <c r="BD849" s="263"/>
      <c r="BE849" s="263"/>
      <c r="BF849" s="263"/>
      <c r="BG849" s="263"/>
      <c r="BH849" s="263"/>
      <c r="BI849" s="263"/>
      <c r="BJ849" s="263"/>
      <c r="BK849" s="263"/>
      <c r="BL849" s="261"/>
      <c r="BM849" s="287">
        <f t="shared" si="358"/>
        <v>0</v>
      </c>
      <c r="BR849" s="3"/>
      <c r="BS849" s="3"/>
      <c r="BT849" s="3"/>
      <c r="BU849" s="3"/>
    </row>
    <row r="850" spans="1:74" ht="13.2" customHeight="1">
      <c r="A850" s="157" t="s">
        <v>10</v>
      </c>
      <c r="B850" s="168" t="s">
        <v>225</v>
      </c>
      <c r="C850" s="568"/>
      <c r="D850" s="551" t="s">
        <v>7</v>
      </c>
      <c r="E850" s="552"/>
      <c r="F850" s="572"/>
      <c r="G850" s="486" t="s">
        <v>64</v>
      </c>
      <c r="H850" s="487"/>
      <c r="I850" s="487"/>
      <c r="J850" s="24">
        <f t="shared" ref="J850:AO850" si="359">J851+J852</f>
        <v>0</v>
      </c>
      <c r="K850" s="24">
        <f t="shared" si="359"/>
        <v>0</v>
      </c>
      <c r="L850" s="24">
        <f t="shared" si="359"/>
        <v>0</v>
      </c>
      <c r="M850" s="24">
        <f t="shared" si="359"/>
        <v>0</v>
      </c>
      <c r="N850" s="24">
        <f t="shared" si="359"/>
        <v>0</v>
      </c>
      <c r="O850" s="24">
        <f t="shared" si="359"/>
        <v>0</v>
      </c>
      <c r="P850" s="24">
        <f t="shared" si="359"/>
        <v>0</v>
      </c>
      <c r="Q850" s="24">
        <f t="shared" si="359"/>
        <v>0</v>
      </c>
      <c r="R850" s="24">
        <f t="shared" si="359"/>
        <v>0</v>
      </c>
      <c r="S850" s="25">
        <f t="shared" si="359"/>
        <v>0</v>
      </c>
      <c r="T850" s="24">
        <f t="shared" si="359"/>
        <v>0</v>
      </c>
      <c r="U850" s="44">
        <f t="shared" si="359"/>
        <v>0</v>
      </c>
      <c r="V850" s="24">
        <f t="shared" si="359"/>
        <v>0</v>
      </c>
      <c r="W850" s="24">
        <f t="shared" si="359"/>
        <v>0</v>
      </c>
      <c r="X850" s="25">
        <f t="shared" si="359"/>
        <v>0</v>
      </c>
      <c r="Y850" s="25">
        <f t="shared" si="359"/>
        <v>0</v>
      </c>
      <c r="Z850" s="25">
        <f t="shared" si="359"/>
        <v>0</v>
      </c>
      <c r="AA850" s="25">
        <f t="shared" si="359"/>
        <v>0</v>
      </c>
      <c r="AB850" s="25">
        <f t="shared" si="359"/>
        <v>0</v>
      </c>
      <c r="AC850" s="25">
        <f t="shared" si="359"/>
        <v>0</v>
      </c>
      <c r="AD850" s="25">
        <f t="shared" si="359"/>
        <v>1567</v>
      </c>
      <c r="AE850" s="25">
        <f t="shared" si="359"/>
        <v>1276</v>
      </c>
      <c r="AF850" s="25">
        <f t="shared" si="359"/>
        <v>547</v>
      </c>
      <c r="AG850" s="289">
        <f t="shared" si="359"/>
        <v>329</v>
      </c>
      <c r="AH850" s="289">
        <f t="shared" si="359"/>
        <v>324</v>
      </c>
      <c r="AI850" s="289">
        <f t="shared" si="359"/>
        <v>241</v>
      </c>
      <c r="AJ850" s="289">
        <f t="shared" si="359"/>
        <v>0</v>
      </c>
      <c r="AK850" s="289">
        <f t="shared" si="359"/>
        <v>0</v>
      </c>
      <c r="AL850" s="289">
        <f t="shared" si="359"/>
        <v>0</v>
      </c>
      <c r="AM850" s="289">
        <f t="shared" si="359"/>
        <v>0</v>
      </c>
      <c r="AN850" s="289">
        <f t="shared" si="359"/>
        <v>0</v>
      </c>
      <c r="AO850" s="289">
        <f t="shared" si="359"/>
        <v>0</v>
      </c>
      <c r="AP850" s="289">
        <f t="shared" ref="AP850:BL850" si="360">AP851+AP852</f>
        <v>0</v>
      </c>
      <c r="AQ850" s="289">
        <f t="shared" si="360"/>
        <v>0</v>
      </c>
      <c r="AR850" s="289">
        <f t="shared" si="360"/>
        <v>0</v>
      </c>
      <c r="AS850" s="289">
        <f t="shared" si="360"/>
        <v>0</v>
      </c>
      <c r="AT850" s="289">
        <f t="shared" si="360"/>
        <v>0</v>
      </c>
      <c r="AU850" s="289">
        <f t="shared" si="360"/>
        <v>0</v>
      </c>
      <c r="AV850" s="289">
        <f t="shared" si="360"/>
        <v>0</v>
      </c>
      <c r="AW850" s="289">
        <f t="shared" si="360"/>
        <v>0</v>
      </c>
      <c r="AX850" s="289">
        <f t="shared" si="360"/>
        <v>0</v>
      </c>
      <c r="AY850" s="52">
        <f t="shared" si="360"/>
        <v>37</v>
      </c>
      <c r="AZ850" s="438">
        <f t="shared" si="360"/>
        <v>241</v>
      </c>
      <c r="BA850" s="277">
        <f t="shared" si="360"/>
        <v>41</v>
      </c>
      <c r="BB850" s="278">
        <f t="shared" si="360"/>
        <v>5</v>
      </c>
      <c r="BC850" s="278">
        <f t="shared" si="360"/>
        <v>31</v>
      </c>
      <c r="BD850" s="278">
        <f t="shared" si="360"/>
        <v>19</v>
      </c>
      <c r="BE850" s="278">
        <f t="shared" si="360"/>
        <v>25</v>
      </c>
      <c r="BF850" s="278">
        <f t="shared" si="360"/>
        <v>20</v>
      </c>
      <c r="BG850" s="278">
        <f t="shared" si="360"/>
        <v>14</v>
      </c>
      <c r="BH850" s="278">
        <f t="shared" si="360"/>
        <v>19</v>
      </c>
      <c r="BI850" s="278">
        <f t="shared" si="360"/>
        <v>30</v>
      </c>
      <c r="BJ850" s="278">
        <f t="shared" si="360"/>
        <v>37</v>
      </c>
      <c r="BK850" s="278">
        <f t="shared" si="360"/>
        <v>0</v>
      </c>
      <c r="BL850" s="276">
        <f t="shared" si="360"/>
        <v>0</v>
      </c>
      <c r="BM850" s="288">
        <f t="shared" si="358"/>
        <v>4284</v>
      </c>
      <c r="BR850" s="3"/>
      <c r="BS850" s="3"/>
      <c r="BT850" s="3"/>
      <c r="BU850" s="3"/>
    </row>
    <row r="851" spans="1:74" ht="13.2" customHeight="1">
      <c r="A851" s="169" t="str">
        <f>B$850&amp;B851</f>
        <v>E19</v>
      </c>
      <c r="B851" s="159" t="str">
        <f>$B$6</f>
        <v>9</v>
      </c>
      <c r="C851" s="568"/>
      <c r="D851" s="573"/>
      <c r="E851" s="574"/>
      <c r="F851" s="575"/>
      <c r="G851" s="210"/>
      <c r="H851" s="488" t="s">
        <v>70</v>
      </c>
      <c r="I851" s="489"/>
      <c r="J851" s="12"/>
      <c r="K851" s="12"/>
      <c r="L851" s="12"/>
      <c r="M851" s="12"/>
      <c r="N851" s="12"/>
      <c r="O851" s="13"/>
      <c r="P851" s="12"/>
      <c r="Q851" s="12"/>
      <c r="R851" s="12"/>
      <c r="S851" s="12"/>
      <c r="T851" s="12"/>
      <c r="U851" s="13"/>
      <c r="V851" s="12"/>
      <c r="W851" s="12"/>
      <c r="X851" s="12"/>
      <c r="Y851" s="12"/>
      <c r="Z851" s="14"/>
      <c r="AA851" s="14"/>
      <c r="AB851" s="14"/>
      <c r="AC851" s="14"/>
      <c r="AD851" s="14">
        <v>1057</v>
      </c>
      <c r="AE851" s="14">
        <v>506</v>
      </c>
      <c r="AF851" s="14">
        <v>183</v>
      </c>
      <c r="AG851" s="244">
        <v>136</v>
      </c>
      <c r="AH851" s="244">
        <v>143</v>
      </c>
      <c r="AI851" s="244">
        <v>75</v>
      </c>
      <c r="AJ851" s="244"/>
      <c r="AK851" s="244"/>
      <c r="AL851" s="244"/>
      <c r="AM851" s="244"/>
      <c r="AN851" s="244"/>
      <c r="AO851" s="244"/>
      <c r="AP851" s="244"/>
      <c r="AQ851" s="244"/>
      <c r="AR851" s="244"/>
      <c r="AS851" s="244"/>
      <c r="AT851" s="244"/>
      <c r="AU851" s="244"/>
      <c r="AV851" s="244"/>
      <c r="AW851" s="244"/>
      <c r="AX851" s="245"/>
      <c r="AY851" s="436">
        <v>12</v>
      </c>
      <c r="AZ851" s="437">
        <v>75</v>
      </c>
      <c r="BA851" s="267">
        <v>16</v>
      </c>
      <c r="BB851" s="268">
        <v>3</v>
      </c>
      <c r="BC851" s="268">
        <v>12</v>
      </c>
      <c r="BD851" s="268">
        <v>4</v>
      </c>
      <c r="BE851" s="268">
        <v>8</v>
      </c>
      <c r="BF851" s="268">
        <v>1</v>
      </c>
      <c r="BG851" s="268">
        <v>2</v>
      </c>
      <c r="BH851" s="268">
        <v>4</v>
      </c>
      <c r="BI851" s="268">
        <v>13</v>
      </c>
      <c r="BJ851" s="268">
        <v>12</v>
      </c>
      <c r="BK851" s="268"/>
      <c r="BL851" s="266"/>
      <c r="BM851" s="272">
        <f t="shared" si="358"/>
        <v>2100</v>
      </c>
      <c r="BR851" s="3"/>
      <c r="BS851" s="3"/>
      <c r="BT851" s="3"/>
      <c r="BU851" s="3"/>
    </row>
    <row r="852" spans="1:74" ht="13.2" customHeight="1">
      <c r="A852" s="169"/>
      <c r="C852" s="568"/>
      <c r="D852" s="573"/>
      <c r="E852" s="574"/>
      <c r="F852" s="575"/>
      <c r="G852" s="211"/>
      <c r="H852" s="490" t="s">
        <v>71</v>
      </c>
      <c r="I852" s="491"/>
      <c r="J852" s="33">
        <f t="shared" ref="J852:AO852" si="361">SUM(J853:J861)</f>
        <v>0</v>
      </c>
      <c r="K852" s="33">
        <f t="shared" si="361"/>
        <v>0</v>
      </c>
      <c r="L852" s="33">
        <f t="shared" si="361"/>
        <v>0</v>
      </c>
      <c r="M852" s="33">
        <f t="shared" si="361"/>
        <v>0</v>
      </c>
      <c r="N852" s="33">
        <f t="shared" si="361"/>
        <v>0</v>
      </c>
      <c r="O852" s="33">
        <f t="shared" si="361"/>
        <v>0</v>
      </c>
      <c r="P852" s="33">
        <f t="shared" si="361"/>
        <v>0</v>
      </c>
      <c r="Q852" s="33">
        <f t="shared" si="361"/>
        <v>0</v>
      </c>
      <c r="R852" s="33">
        <f t="shared" si="361"/>
        <v>0</v>
      </c>
      <c r="S852" s="34">
        <f t="shared" si="361"/>
        <v>0</v>
      </c>
      <c r="T852" s="17">
        <f t="shared" si="361"/>
        <v>0</v>
      </c>
      <c r="U852" s="43">
        <f t="shared" si="361"/>
        <v>0</v>
      </c>
      <c r="V852" s="17">
        <f t="shared" si="361"/>
        <v>0</v>
      </c>
      <c r="W852" s="17">
        <f t="shared" si="361"/>
        <v>0</v>
      </c>
      <c r="X852" s="26">
        <f t="shared" si="361"/>
        <v>0</v>
      </c>
      <c r="Y852" s="26">
        <f t="shared" si="361"/>
        <v>0</v>
      </c>
      <c r="Z852" s="34">
        <f t="shared" si="361"/>
        <v>0</v>
      </c>
      <c r="AA852" s="34">
        <f t="shared" si="361"/>
        <v>0</v>
      </c>
      <c r="AB852" s="34">
        <f t="shared" si="361"/>
        <v>0</v>
      </c>
      <c r="AC852" s="17">
        <f t="shared" si="361"/>
        <v>0</v>
      </c>
      <c r="AD852" s="23">
        <f t="shared" si="361"/>
        <v>510</v>
      </c>
      <c r="AE852" s="23">
        <f t="shared" si="361"/>
        <v>770</v>
      </c>
      <c r="AF852" s="23">
        <f t="shared" si="361"/>
        <v>364</v>
      </c>
      <c r="AG852" s="298">
        <f t="shared" si="361"/>
        <v>193</v>
      </c>
      <c r="AH852" s="298">
        <f t="shared" si="361"/>
        <v>181</v>
      </c>
      <c r="AI852" s="298">
        <f t="shared" si="361"/>
        <v>166</v>
      </c>
      <c r="AJ852" s="298">
        <f t="shared" si="361"/>
        <v>0</v>
      </c>
      <c r="AK852" s="298">
        <f t="shared" si="361"/>
        <v>0</v>
      </c>
      <c r="AL852" s="298">
        <f t="shared" si="361"/>
        <v>0</v>
      </c>
      <c r="AM852" s="298">
        <f t="shared" si="361"/>
        <v>0</v>
      </c>
      <c r="AN852" s="298">
        <f t="shared" si="361"/>
        <v>0</v>
      </c>
      <c r="AO852" s="298">
        <f t="shared" si="361"/>
        <v>0</v>
      </c>
      <c r="AP852" s="298">
        <f t="shared" ref="AP852:BL852" si="362">SUM(AP853:AP861)</f>
        <v>0</v>
      </c>
      <c r="AQ852" s="298">
        <f t="shared" si="362"/>
        <v>0</v>
      </c>
      <c r="AR852" s="298">
        <f t="shared" si="362"/>
        <v>0</v>
      </c>
      <c r="AS852" s="298">
        <f t="shared" si="362"/>
        <v>0</v>
      </c>
      <c r="AT852" s="298">
        <f t="shared" si="362"/>
        <v>0</v>
      </c>
      <c r="AU852" s="298">
        <f t="shared" si="362"/>
        <v>0</v>
      </c>
      <c r="AV852" s="298">
        <f t="shared" si="362"/>
        <v>0</v>
      </c>
      <c r="AW852" s="298">
        <f t="shared" si="362"/>
        <v>0</v>
      </c>
      <c r="AX852" s="298">
        <f t="shared" si="362"/>
        <v>0</v>
      </c>
      <c r="AY852" s="27">
        <f t="shared" si="362"/>
        <v>25</v>
      </c>
      <c r="AZ852" s="441">
        <f t="shared" si="362"/>
        <v>166</v>
      </c>
      <c r="BA852" s="290">
        <f t="shared" si="362"/>
        <v>25</v>
      </c>
      <c r="BB852" s="298">
        <f t="shared" si="362"/>
        <v>2</v>
      </c>
      <c r="BC852" s="298">
        <f t="shared" si="362"/>
        <v>19</v>
      </c>
      <c r="BD852" s="298">
        <f t="shared" si="362"/>
        <v>15</v>
      </c>
      <c r="BE852" s="298">
        <f t="shared" si="362"/>
        <v>17</v>
      </c>
      <c r="BF852" s="298">
        <f t="shared" si="362"/>
        <v>19</v>
      </c>
      <c r="BG852" s="298">
        <f t="shared" si="362"/>
        <v>12</v>
      </c>
      <c r="BH852" s="298">
        <f t="shared" si="362"/>
        <v>15</v>
      </c>
      <c r="BI852" s="298">
        <f t="shared" si="362"/>
        <v>17</v>
      </c>
      <c r="BJ852" s="298">
        <f t="shared" si="362"/>
        <v>25</v>
      </c>
      <c r="BK852" s="298">
        <f t="shared" si="362"/>
        <v>0</v>
      </c>
      <c r="BL852" s="299">
        <f t="shared" si="362"/>
        <v>0</v>
      </c>
      <c r="BM852" s="272">
        <f t="shared" si="358"/>
        <v>2184</v>
      </c>
      <c r="BS852" s="3"/>
      <c r="BT852" s="3"/>
      <c r="BU852" s="3"/>
      <c r="BV852" s="3"/>
    </row>
    <row r="853" spans="1:74" ht="13.2" customHeight="1">
      <c r="A853" s="169" t="str">
        <f t="shared" ref="A853:A861" si="363">B$850&amp;B853</f>
        <v>E11</v>
      </c>
      <c r="B853" s="159" t="str">
        <f>$B$8</f>
        <v>1</v>
      </c>
      <c r="C853" s="568"/>
      <c r="D853" s="573"/>
      <c r="E853" s="574"/>
      <c r="F853" s="575"/>
      <c r="G853" s="213"/>
      <c r="H853" s="210"/>
      <c r="I853" s="127" t="str">
        <f>$I$8</f>
        <v>N.AMERICA</v>
      </c>
      <c r="J853" s="20"/>
      <c r="K853" s="20"/>
      <c r="L853" s="20"/>
      <c r="M853" s="20"/>
      <c r="N853" s="20"/>
      <c r="O853" s="28"/>
      <c r="P853" s="20"/>
      <c r="Q853" s="20"/>
      <c r="R853" s="20"/>
      <c r="S853" s="20"/>
      <c r="T853" s="20"/>
      <c r="U853" s="28"/>
      <c r="V853" s="20"/>
      <c r="W853" s="20"/>
      <c r="X853" s="20"/>
      <c r="Y853" s="20"/>
      <c r="Z853" s="21"/>
      <c r="AA853" s="21"/>
      <c r="AB853" s="21"/>
      <c r="AC853" s="21"/>
      <c r="AD853" s="21">
        <v>131</v>
      </c>
      <c r="AE853" s="21">
        <v>114</v>
      </c>
      <c r="AF853" s="21">
        <v>40</v>
      </c>
      <c r="AG853" s="248">
        <v>16</v>
      </c>
      <c r="AH853" s="248">
        <v>15</v>
      </c>
      <c r="AI853" s="248">
        <v>20</v>
      </c>
      <c r="AJ853" s="248"/>
      <c r="AK853" s="248"/>
      <c r="AL853" s="248"/>
      <c r="AM853" s="248"/>
      <c r="AN853" s="248"/>
      <c r="AO853" s="248"/>
      <c r="AP853" s="248"/>
      <c r="AQ853" s="248"/>
      <c r="AR853" s="248"/>
      <c r="AS853" s="248"/>
      <c r="AT853" s="248"/>
      <c r="AU853" s="248"/>
      <c r="AV853" s="248"/>
      <c r="AW853" s="248"/>
      <c r="AX853" s="248"/>
      <c r="AY853" s="430">
        <v>2</v>
      </c>
      <c r="AZ853" s="431">
        <v>20</v>
      </c>
      <c r="BA853" s="250">
        <v>3</v>
      </c>
      <c r="BB853" s="251"/>
      <c r="BC853" s="251"/>
      <c r="BD853" s="251">
        <v>2</v>
      </c>
      <c r="BE853" s="251">
        <v>5</v>
      </c>
      <c r="BF853" s="251">
        <v>3</v>
      </c>
      <c r="BG853" s="251">
        <v>1</v>
      </c>
      <c r="BH853" s="251">
        <v>2</v>
      </c>
      <c r="BI853" s="251">
        <v>2</v>
      </c>
      <c r="BJ853" s="251">
        <v>2</v>
      </c>
      <c r="BK853" s="251"/>
      <c r="BL853" s="249"/>
      <c r="BM853" s="272">
        <f t="shared" si="358"/>
        <v>336</v>
      </c>
      <c r="BS853" s="3"/>
      <c r="BT853" s="3"/>
      <c r="BU853" s="3"/>
      <c r="BV853" s="3"/>
    </row>
    <row r="854" spans="1:74" ht="13.2" customHeight="1">
      <c r="A854" s="169" t="str">
        <f t="shared" si="363"/>
        <v>E12</v>
      </c>
      <c r="B854" s="159" t="str">
        <f>$B$9</f>
        <v>2</v>
      </c>
      <c r="C854" s="568"/>
      <c r="D854" s="573"/>
      <c r="E854" s="574"/>
      <c r="F854" s="575"/>
      <c r="G854" s="213"/>
      <c r="H854" s="210"/>
      <c r="I854" s="122" t="str">
        <f>$I$9</f>
        <v>CS.AMERICA</v>
      </c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3"/>
      <c r="AA854" s="93"/>
      <c r="AB854" s="93"/>
      <c r="AC854" s="93"/>
      <c r="AD854" s="93">
        <v>3</v>
      </c>
      <c r="AE854" s="93">
        <v>3</v>
      </c>
      <c r="AF854" s="93"/>
      <c r="AG854" s="253">
        <v>1</v>
      </c>
      <c r="AH854" s="253">
        <v>1</v>
      </c>
      <c r="AI854" s="253">
        <v>1</v>
      </c>
      <c r="AJ854" s="253"/>
      <c r="AK854" s="253"/>
      <c r="AL854" s="253"/>
      <c r="AM854" s="253"/>
      <c r="AN854" s="253"/>
      <c r="AO854" s="253"/>
      <c r="AP854" s="253"/>
      <c r="AQ854" s="253"/>
      <c r="AR854" s="253"/>
      <c r="AS854" s="253"/>
      <c r="AT854" s="253"/>
      <c r="AU854" s="253"/>
      <c r="AV854" s="253"/>
      <c r="AW854" s="253"/>
      <c r="AX854" s="253"/>
      <c r="AY854" s="432"/>
      <c r="AZ854" s="433">
        <v>1</v>
      </c>
      <c r="BA854" s="255">
        <v>0</v>
      </c>
      <c r="BB854" s="256"/>
      <c r="BC854" s="256"/>
      <c r="BD854" s="256"/>
      <c r="BE854" s="256"/>
      <c r="BF854" s="256">
        <v>1</v>
      </c>
      <c r="BG854" s="256"/>
      <c r="BH854" s="256"/>
      <c r="BI854" s="256"/>
      <c r="BJ854" s="256"/>
      <c r="BK854" s="256"/>
      <c r="BL854" s="254"/>
      <c r="BM854" s="284">
        <f t="shared" si="358"/>
        <v>9</v>
      </c>
      <c r="BS854" s="3"/>
      <c r="BT854" s="3"/>
      <c r="BU854" s="3"/>
      <c r="BV854" s="3"/>
    </row>
    <row r="855" spans="1:74" ht="13.2" customHeight="1">
      <c r="A855" s="169" t="str">
        <f t="shared" si="363"/>
        <v>E13</v>
      </c>
      <c r="B855" s="159" t="str">
        <f>$B$10</f>
        <v>3</v>
      </c>
      <c r="C855" s="568"/>
      <c r="D855" s="573"/>
      <c r="E855" s="574"/>
      <c r="F855" s="575"/>
      <c r="G855" s="205"/>
      <c r="H855" s="498"/>
      <c r="I855" s="122" t="str">
        <f>$I$10</f>
        <v>Europe</v>
      </c>
      <c r="J855" s="92"/>
      <c r="K855" s="92"/>
      <c r="L855" s="92"/>
      <c r="M855" s="92"/>
      <c r="N855" s="92"/>
      <c r="O855" s="94"/>
      <c r="P855" s="92"/>
      <c r="Q855" s="92"/>
      <c r="R855" s="92"/>
      <c r="S855" s="92"/>
      <c r="T855" s="92"/>
      <c r="U855" s="94"/>
      <c r="V855" s="92"/>
      <c r="W855" s="92"/>
      <c r="X855" s="92"/>
      <c r="Y855" s="92"/>
      <c r="Z855" s="93"/>
      <c r="AA855" s="93"/>
      <c r="AB855" s="93"/>
      <c r="AC855" s="93"/>
      <c r="AD855" s="93">
        <v>321</v>
      </c>
      <c r="AE855" s="93">
        <v>381</v>
      </c>
      <c r="AF855" s="93">
        <v>163</v>
      </c>
      <c r="AG855" s="253">
        <v>82</v>
      </c>
      <c r="AH855" s="253">
        <v>55</v>
      </c>
      <c r="AI855" s="253">
        <v>42</v>
      </c>
      <c r="AJ855" s="253"/>
      <c r="AK855" s="253"/>
      <c r="AL855" s="253"/>
      <c r="AM855" s="253"/>
      <c r="AN855" s="253"/>
      <c r="AO855" s="253"/>
      <c r="AP855" s="253"/>
      <c r="AQ855" s="253"/>
      <c r="AR855" s="253"/>
      <c r="AS855" s="253"/>
      <c r="AT855" s="253"/>
      <c r="AU855" s="253"/>
      <c r="AV855" s="253"/>
      <c r="AW855" s="253"/>
      <c r="AX855" s="253"/>
      <c r="AY855" s="432">
        <v>3</v>
      </c>
      <c r="AZ855" s="433">
        <v>42</v>
      </c>
      <c r="BA855" s="255">
        <v>9</v>
      </c>
      <c r="BB855" s="256"/>
      <c r="BC855" s="256">
        <v>4</v>
      </c>
      <c r="BD855" s="256">
        <v>8</v>
      </c>
      <c r="BE855" s="256">
        <v>4</v>
      </c>
      <c r="BF855" s="256">
        <v>4</v>
      </c>
      <c r="BG855" s="256">
        <v>6</v>
      </c>
      <c r="BH855" s="256">
        <v>1</v>
      </c>
      <c r="BI855" s="256">
        <v>3</v>
      </c>
      <c r="BJ855" s="256">
        <v>3</v>
      </c>
      <c r="BK855" s="256"/>
      <c r="BL855" s="254"/>
      <c r="BM855" s="284">
        <f t="shared" si="358"/>
        <v>1044</v>
      </c>
      <c r="BS855" s="3"/>
      <c r="BT855" s="3"/>
      <c r="BU855" s="3"/>
      <c r="BV855" s="3"/>
    </row>
    <row r="856" spans="1:74" ht="13.2" customHeight="1">
      <c r="A856" s="169" t="str">
        <f t="shared" si="363"/>
        <v>E14</v>
      </c>
      <c r="B856" s="159" t="str">
        <f>$B$11</f>
        <v>4</v>
      </c>
      <c r="C856" s="568"/>
      <c r="D856" s="573"/>
      <c r="E856" s="574"/>
      <c r="F856" s="575"/>
      <c r="G856" s="211"/>
      <c r="H856" s="498"/>
      <c r="I856" s="122" t="str">
        <f>$I$11</f>
        <v>ASIA</v>
      </c>
      <c r="J856" s="92"/>
      <c r="K856" s="92"/>
      <c r="L856" s="92"/>
      <c r="M856" s="92"/>
      <c r="N856" s="92"/>
      <c r="O856" s="94"/>
      <c r="P856" s="92"/>
      <c r="Q856" s="92"/>
      <c r="R856" s="92"/>
      <c r="S856" s="92"/>
      <c r="T856" s="92"/>
      <c r="U856" s="94"/>
      <c r="V856" s="92"/>
      <c r="W856" s="92"/>
      <c r="X856" s="92"/>
      <c r="Y856" s="92"/>
      <c r="Z856" s="93"/>
      <c r="AA856" s="92"/>
      <c r="AB856" s="93"/>
      <c r="AC856" s="92"/>
      <c r="AD856" s="92">
        <v>21</v>
      </c>
      <c r="AE856" s="92">
        <v>16</v>
      </c>
      <c r="AF856" s="92">
        <v>7</v>
      </c>
      <c r="AG856" s="258">
        <v>6</v>
      </c>
      <c r="AH856" s="258">
        <v>6</v>
      </c>
      <c r="AI856" s="258">
        <v>5</v>
      </c>
      <c r="AJ856" s="258"/>
      <c r="AK856" s="258"/>
      <c r="AL856" s="258"/>
      <c r="AM856" s="258"/>
      <c r="AN856" s="258"/>
      <c r="AO856" s="258"/>
      <c r="AP856" s="258"/>
      <c r="AQ856" s="258"/>
      <c r="AR856" s="258"/>
      <c r="AS856" s="258"/>
      <c r="AT856" s="258"/>
      <c r="AU856" s="258"/>
      <c r="AV856" s="258"/>
      <c r="AW856" s="258"/>
      <c r="AX856" s="258"/>
      <c r="AY856" s="432">
        <v>0</v>
      </c>
      <c r="AZ856" s="433">
        <v>5</v>
      </c>
      <c r="BA856" s="255"/>
      <c r="BB856" s="256"/>
      <c r="BC856" s="256">
        <v>2</v>
      </c>
      <c r="BD856" s="256">
        <v>1</v>
      </c>
      <c r="BE856" s="256"/>
      <c r="BF856" s="256">
        <v>1</v>
      </c>
      <c r="BG856" s="256">
        <v>1</v>
      </c>
      <c r="BH856" s="256"/>
      <c r="BI856" s="256"/>
      <c r="BJ856" s="256"/>
      <c r="BK856" s="256"/>
      <c r="BL856" s="254"/>
      <c r="BM856" s="284">
        <f t="shared" si="358"/>
        <v>61</v>
      </c>
      <c r="BS856" s="3"/>
      <c r="BT856" s="3"/>
      <c r="BU856" s="3"/>
      <c r="BV856" s="3"/>
    </row>
    <row r="857" spans="1:74" ht="12.75" customHeight="1">
      <c r="A857" s="169" t="str">
        <f t="shared" si="363"/>
        <v>E1C</v>
      </c>
      <c r="B857" s="159" t="s">
        <v>204</v>
      </c>
      <c r="C857" s="568"/>
      <c r="D857" s="573"/>
      <c r="E857" s="574"/>
      <c r="F857" s="575"/>
      <c r="G857" s="211"/>
      <c r="H857" s="498"/>
      <c r="I857" s="122" t="s">
        <v>205</v>
      </c>
      <c r="J857" s="92"/>
      <c r="K857" s="92"/>
      <c r="L857" s="92"/>
      <c r="M857" s="92"/>
      <c r="N857" s="92"/>
      <c r="O857" s="94"/>
      <c r="P857" s="92"/>
      <c r="Q857" s="92"/>
      <c r="R857" s="92"/>
      <c r="S857" s="92"/>
      <c r="T857" s="92"/>
      <c r="U857" s="94"/>
      <c r="V857" s="92"/>
      <c r="W857" s="92"/>
      <c r="X857" s="92"/>
      <c r="Y857" s="92"/>
      <c r="Z857" s="93"/>
      <c r="AA857" s="92"/>
      <c r="AB857" s="93"/>
      <c r="AC857" s="92"/>
      <c r="AD857" s="92"/>
      <c r="AE857" s="92">
        <v>237</v>
      </c>
      <c r="AF857" s="92">
        <v>140</v>
      </c>
      <c r="AG857" s="258">
        <v>85</v>
      </c>
      <c r="AH857" s="258">
        <v>103</v>
      </c>
      <c r="AI857" s="258">
        <v>97</v>
      </c>
      <c r="AJ857" s="258"/>
      <c r="AK857" s="258"/>
      <c r="AL857" s="258"/>
      <c r="AM857" s="258"/>
      <c r="AN857" s="258"/>
      <c r="AO857" s="258"/>
      <c r="AP857" s="258"/>
      <c r="AQ857" s="258"/>
      <c r="AR857" s="258"/>
      <c r="AS857" s="258"/>
      <c r="AT857" s="258"/>
      <c r="AU857" s="258"/>
      <c r="AV857" s="258"/>
      <c r="AW857" s="258"/>
      <c r="AX857" s="258"/>
      <c r="AY857" s="432">
        <v>20</v>
      </c>
      <c r="AZ857" s="433">
        <v>97</v>
      </c>
      <c r="BA857" s="255">
        <v>13</v>
      </c>
      <c r="BB857" s="256">
        <v>2</v>
      </c>
      <c r="BC857" s="256">
        <v>13</v>
      </c>
      <c r="BD857" s="256">
        <v>4</v>
      </c>
      <c r="BE857" s="256">
        <v>8</v>
      </c>
      <c r="BF857" s="256">
        <v>10</v>
      </c>
      <c r="BG857" s="256">
        <v>3</v>
      </c>
      <c r="BH857" s="256">
        <v>12</v>
      </c>
      <c r="BI857" s="256">
        <v>12</v>
      </c>
      <c r="BJ857" s="256">
        <v>20</v>
      </c>
      <c r="BK857" s="256"/>
      <c r="BL857" s="254"/>
      <c r="BM857" s="255">
        <f>SUM(J857:AX857)</f>
        <v>662</v>
      </c>
      <c r="BS857" s="3"/>
      <c r="BT857" s="3"/>
      <c r="BU857" s="3"/>
      <c r="BV857" s="3"/>
    </row>
    <row r="858" spans="1:74" ht="13.2" customHeight="1">
      <c r="A858" s="169" t="str">
        <f t="shared" si="363"/>
        <v>E15</v>
      </c>
      <c r="B858" s="159" t="str">
        <f>$B$13</f>
        <v>5</v>
      </c>
      <c r="C858" s="568"/>
      <c r="D858" s="573"/>
      <c r="E858" s="574"/>
      <c r="F858" s="575"/>
      <c r="G858" s="213"/>
      <c r="H858" s="498"/>
      <c r="I858" s="122" t="str">
        <f>$I$13</f>
        <v>OCE</v>
      </c>
      <c r="J858" s="92"/>
      <c r="K858" s="92"/>
      <c r="L858" s="92"/>
      <c r="M858" s="92"/>
      <c r="N858" s="92"/>
      <c r="O858" s="94"/>
      <c r="P858" s="92"/>
      <c r="Q858" s="92"/>
      <c r="R858" s="92"/>
      <c r="S858" s="92"/>
      <c r="T858" s="92"/>
      <c r="U858" s="94"/>
      <c r="V858" s="92"/>
      <c r="W858" s="92"/>
      <c r="X858" s="92"/>
      <c r="Y858" s="92"/>
      <c r="Z858" s="93"/>
      <c r="AA858" s="92"/>
      <c r="AB858" s="93"/>
      <c r="AC858" s="92"/>
      <c r="AD858" s="92">
        <v>17</v>
      </c>
      <c r="AE858" s="92">
        <v>10</v>
      </c>
      <c r="AF858" s="92">
        <v>3</v>
      </c>
      <c r="AG858" s="258">
        <v>3</v>
      </c>
      <c r="AH858" s="258">
        <v>1</v>
      </c>
      <c r="AI858" s="258">
        <v>1</v>
      </c>
      <c r="AJ858" s="258"/>
      <c r="AK858" s="258"/>
      <c r="AL858" s="258"/>
      <c r="AM858" s="258"/>
      <c r="AN858" s="258"/>
      <c r="AO858" s="258"/>
      <c r="AP858" s="258"/>
      <c r="AQ858" s="258"/>
      <c r="AR858" s="258"/>
      <c r="AS858" s="258"/>
      <c r="AT858" s="258"/>
      <c r="AU858" s="258"/>
      <c r="AV858" s="258"/>
      <c r="AW858" s="258"/>
      <c r="AX858" s="258"/>
      <c r="AY858" s="432"/>
      <c r="AZ858" s="433">
        <v>1</v>
      </c>
      <c r="BA858" s="255"/>
      <c r="BB858" s="256"/>
      <c r="BC858" s="256"/>
      <c r="BD858" s="256"/>
      <c r="BE858" s="256"/>
      <c r="BF858" s="256"/>
      <c r="BG858" s="256">
        <v>1</v>
      </c>
      <c r="BH858" s="256"/>
      <c r="BI858" s="256"/>
      <c r="BJ858" s="256"/>
      <c r="BK858" s="256"/>
      <c r="BL858" s="254"/>
      <c r="BM858" s="284">
        <f t="shared" si="358"/>
        <v>35</v>
      </c>
      <c r="BS858" s="3"/>
      <c r="BT858" s="3"/>
      <c r="BU858" s="3"/>
      <c r="BV858" s="3"/>
    </row>
    <row r="859" spans="1:74" ht="13.2" customHeight="1">
      <c r="A859" s="169" t="str">
        <f t="shared" si="363"/>
        <v>E16</v>
      </c>
      <c r="B859" s="159" t="str">
        <f>$B$14</f>
        <v>6</v>
      </c>
      <c r="C859" s="568"/>
      <c r="D859" s="573"/>
      <c r="E859" s="574"/>
      <c r="F859" s="575"/>
      <c r="G859" s="213"/>
      <c r="H859" s="498"/>
      <c r="I859" s="122" t="str">
        <f>$I$14</f>
        <v>MIDDLE EAS</v>
      </c>
      <c r="J859" s="92"/>
      <c r="K859" s="92"/>
      <c r="L859" s="92"/>
      <c r="M859" s="92"/>
      <c r="N859" s="92"/>
      <c r="O859" s="94"/>
      <c r="P859" s="92"/>
      <c r="Q859" s="92"/>
      <c r="R859" s="92"/>
      <c r="S859" s="92"/>
      <c r="T859" s="92"/>
      <c r="U859" s="94"/>
      <c r="V859" s="92"/>
      <c r="W859" s="92"/>
      <c r="X859" s="92"/>
      <c r="Y859" s="92"/>
      <c r="Z859" s="93"/>
      <c r="AA859" s="92"/>
      <c r="AB859" s="93"/>
      <c r="AC859" s="92"/>
      <c r="AD859" s="92">
        <v>17</v>
      </c>
      <c r="AE859" s="92">
        <v>9</v>
      </c>
      <c r="AF859" s="92">
        <v>11</v>
      </c>
      <c r="AG859" s="258"/>
      <c r="AH859" s="258"/>
      <c r="AI859" s="258"/>
      <c r="AJ859" s="258"/>
      <c r="AK859" s="258"/>
      <c r="AL859" s="258"/>
      <c r="AM859" s="258"/>
      <c r="AN859" s="258"/>
      <c r="AO859" s="258"/>
      <c r="AP859" s="258"/>
      <c r="AQ859" s="258"/>
      <c r="AR859" s="258"/>
      <c r="AS859" s="258"/>
      <c r="AT859" s="258"/>
      <c r="AU859" s="258"/>
      <c r="AV859" s="258"/>
      <c r="AW859" s="258"/>
      <c r="AX859" s="258"/>
      <c r="AY859" s="432"/>
      <c r="AZ859" s="433"/>
      <c r="BA859" s="255"/>
      <c r="BB859" s="256"/>
      <c r="BC859" s="256"/>
      <c r="BD859" s="256"/>
      <c r="BE859" s="256"/>
      <c r="BF859" s="256"/>
      <c r="BG859" s="256"/>
      <c r="BH859" s="256"/>
      <c r="BI859" s="256"/>
      <c r="BJ859" s="256"/>
      <c r="BK859" s="256"/>
      <c r="BL859" s="254"/>
      <c r="BM859" s="284">
        <f t="shared" si="358"/>
        <v>37</v>
      </c>
      <c r="BS859" s="3"/>
      <c r="BT859" s="3"/>
      <c r="BU859" s="3"/>
      <c r="BV859" s="3"/>
    </row>
    <row r="860" spans="1:74" ht="13.2" customHeight="1">
      <c r="A860" s="169" t="str">
        <f t="shared" si="363"/>
        <v>E17</v>
      </c>
      <c r="B860" s="159" t="str">
        <f>$B$15</f>
        <v>7</v>
      </c>
      <c r="C860" s="568"/>
      <c r="D860" s="573"/>
      <c r="E860" s="574"/>
      <c r="F860" s="575"/>
      <c r="G860" s="213"/>
      <c r="H860" s="498"/>
      <c r="I860" s="122" t="str">
        <f>$I$15</f>
        <v xml:space="preserve">AFRICA   </v>
      </c>
      <c r="J860" s="92"/>
      <c r="K860" s="92"/>
      <c r="L860" s="92"/>
      <c r="M860" s="92"/>
      <c r="N860" s="92"/>
      <c r="O860" s="94"/>
      <c r="P860" s="92"/>
      <c r="Q860" s="92"/>
      <c r="R860" s="92"/>
      <c r="S860" s="92"/>
      <c r="T860" s="92"/>
      <c r="U860" s="94"/>
      <c r="V860" s="92"/>
      <c r="W860" s="92"/>
      <c r="X860" s="92"/>
      <c r="Y860" s="92"/>
      <c r="Z860" s="93"/>
      <c r="AA860" s="92"/>
      <c r="AB860" s="93"/>
      <c r="AC860" s="92"/>
      <c r="AD860" s="92"/>
      <c r="AE860" s="92"/>
      <c r="AF860" s="92"/>
      <c r="AG860" s="258"/>
      <c r="AH860" s="258"/>
      <c r="AI860" s="258"/>
      <c r="AJ860" s="258"/>
      <c r="AK860" s="258"/>
      <c r="AL860" s="258"/>
      <c r="AM860" s="258"/>
      <c r="AN860" s="258"/>
      <c r="AO860" s="258"/>
      <c r="AP860" s="258"/>
      <c r="AQ860" s="258"/>
      <c r="AR860" s="258"/>
      <c r="AS860" s="258"/>
      <c r="AT860" s="258"/>
      <c r="AU860" s="258"/>
      <c r="AV860" s="258"/>
      <c r="AW860" s="258"/>
      <c r="AX860" s="258"/>
      <c r="AY860" s="432"/>
      <c r="AZ860" s="433"/>
      <c r="BA860" s="255"/>
      <c r="BB860" s="256"/>
      <c r="BC860" s="256"/>
      <c r="BD860" s="256"/>
      <c r="BE860" s="256"/>
      <c r="BF860" s="256"/>
      <c r="BG860" s="256"/>
      <c r="BH860" s="256"/>
      <c r="BI860" s="256"/>
      <c r="BJ860" s="256"/>
      <c r="BK860" s="256"/>
      <c r="BL860" s="254"/>
      <c r="BM860" s="284">
        <f t="shared" si="358"/>
        <v>0</v>
      </c>
      <c r="BS860" s="3"/>
      <c r="BT860" s="3"/>
      <c r="BU860" s="3"/>
      <c r="BV860" s="3"/>
    </row>
    <row r="861" spans="1:74" ht="13.2" customHeight="1" thickBot="1">
      <c r="A861" s="169" t="str">
        <f t="shared" si="363"/>
        <v>E1Z</v>
      </c>
      <c r="B861" s="159" t="str">
        <f>$B$16</f>
        <v>Z</v>
      </c>
      <c r="C861" s="568"/>
      <c r="D861" s="576"/>
      <c r="E861" s="577"/>
      <c r="F861" s="578"/>
      <c r="G861" s="208"/>
      <c r="H861" s="499"/>
      <c r="I861" s="128" t="str">
        <f>$I$16</f>
        <v>Others</v>
      </c>
      <c r="J861" s="90"/>
      <c r="K861" s="90"/>
      <c r="L861" s="90"/>
      <c r="M861" s="90"/>
      <c r="N861" s="90"/>
      <c r="O861" s="102"/>
      <c r="P861" s="90"/>
      <c r="Q861" s="90"/>
      <c r="R861" s="90"/>
      <c r="S861" s="90"/>
      <c r="T861" s="90"/>
      <c r="U861" s="102"/>
      <c r="V861" s="90"/>
      <c r="W861" s="90"/>
      <c r="X861" s="90"/>
      <c r="Y861" s="90"/>
      <c r="Z861" s="91"/>
      <c r="AA861" s="90"/>
      <c r="AB861" s="91"/>
      <c r="AC861" s="90"/>
      <c r="AD861" s="90"/>
      <c r="AE861" s="90"/>
      <c r="AF861" s="90"/>
      <c r="AG861" s="259"/>
      <c r="AH861" s="259"/>
      <c r="AI861" s="259"/>
      <c r="AJ861" s="259"/>
      <c r="AK861" s="259"/>
      <c r="AL861" s="259"/>
      <c r="AM861" s="259"/>
      <c r="AN861" s="259"/>
      <c r="AO861" s="259"/>
      <c r="AP861" s="259"/>
      <c r="AQ861" s="259"/>
      <c r="AR861" s="259"/>
      <c r="AS861" s="259"/>
      <c r="AT861" s="259"/>
      <c r="AU861" s="259"/>
      <c r="AV861" s="259"/>
      <c r="AW861" s="259"/>
      <c r="AX861" s="259"/>
      <c r="AY861" s="434"/>
      <c r="AZ861" s="435"/>
      <c r="BA861" s="262"/>
      <c r="BB861" s="263"/>
      <c r="BC861" s="263"/>
      <c r="BD861" s="263"/>
      <c r="BE861" s="263"/>
      <c r="BF861" s="263"/>
      <c r="BG861" s="263"/>
      <c r="BH861" s="263"/>
      <c r="BI861" s="263"/>
      <c r="BJ861" s="263"/>
      <c r="BK861" s="263"/>
      <c r="BL861" s="261"/>
      <c r="BM861" s="287">
        <f t="shared" si="358"/>
        <v>0</v>
      </c>
      <c r="BS861" s="3"/>
      <c r="BT861" s="3"/>
      <c r="BU861" s="3"/>
      <c r="BV861" s="3"/>
    </row>
    <row r="862" spans="1:74" ht="13.2" customHeight="1">
      <c r="A862" s="157" t="s">
        <v>10</v>
      </c>
      <c r="B862" s="168" t="s">
        <v>225</v>
      </c>
      <c r="C862" s="568"/>
      <c r="D862" s="500" t="s">
        <v>8</v>
      </c>
      <c r="E862" s="501"/>
      <c r="F862" s="502"/>
      <c r="G862" s="486" t="s">
        <v>64</v>
      </c>
      <c r="H862" s="487"/>
      <c r="I862" s="487"/>
      <c r="J862" s="15">
        <f t="shared" ref="J862:AO862" si="364">J863+J864</f>
        <v>0</v>
      </c>
      <c r="K862" s="15">
        <f t="shared" si="364"/>
        <v>0</v>
      </c>
      <c r="L862" s="15">
        <f t="shared" si="364"/>
        <v>0</v>
      </c>
      <c r="M862" s="15">
        <f t="shared" si="364"/>
        <v>0</v>
      </c>
      <c r="N862" s="15">
        <f t="shared" si="364"/>
        <v>0</v>
      </c>
      <c r="O862" s="120">
        <f t="shared" si="364"/>
        <v>0</v>
      </c>
      <c r="P862" s="15">
        <f t="shared" si="364"/>
        <v>0</v>
      </c>
      <c r="Q862" s="15">
        <f t="shared" si="364"/>
        <v>0</v>
      </c>
      <c r="R862" s="15">
        <f t="shared" si="364"/>
        <v>0</v>
      </c>
      <c r="S862" s="15">
        <f t="shared" si="364"/>
        <v>0</v>
      </c>
      <c r="T862" s="15">
        <f t="shared" si="364"/>
        <v>0</v>
      </c>
      <c r="U862" s="120">
        <f t="shared" si="364"/>
        <v>0</v>
      </c>
      <c r="V862" s="15">
        <f t="shared" si="364"/>
        <v>0</v>
      </c>
      <c r="W862" s="15">
        <f t="shared" si="364"/>
        <v>0</v>
      </c>
      <c r="X862" s="15">
        <f t="shared" si="364"/>
        <v>0</v>
      </c>
      <c r="Y862" s="120">
        <f t="shared" si="364"/>
        <v>0</v>
      </c>
      <c r="Z862" s="15">
        <f t="shared" si="364"/>
        <v>0</v>
      </c>
      <c r="AA862" s="15">
        <f t="shared" si="364"/>
        <v>499</v>
      </c>
      <c r="AB862" s="15">
        <f t="shared" si="364"/>
        <v>2643</v>
      </c>
      <c r="AC862" s="15">
        <f t="shared" si="364"/>
        <v>2391</v>
      </c>
      <c r="AD862" s="15">
        <f t="shared" si="364"/>
        <v>1710</v>
      </c>
      <c r="AE862" s="15">
        <f t="shared" si="364"/>
        <v>1917</v>
      </c>
      <c r="AF862" s="15">
        <f t="shared" si="364"/>
        <v>1811</v>
      </c>
      <c r="AG862" s="278">
        <f t="shared" si="364"/>
        <v>1169</v>
      </c>
      <c r="AH862" s="278">
        <f t="shared" si="364"/>
        <v>408</v>
      </c>
      <c r="AI862" s="278">
        <f t="shared" si="364"/>
        <v>367</v>
      </c>
      <c r="AJ862" s="278">
        <f t="shared" si="364"/>
        <v>0</v>
      </c>
      <c r="AK862" s="278">
        <f t="shared" si="364"/>
        <v>0</v>
      </c>
      <c r="AL862" s="278">
        <f t="shared" si="364"/>
        <v>0</v>
      </c>
      <c r="AM862" s="278">
        <f t="shared" si="364"/>
        <v>0</v>
      </c>
      <c r="AN862" s="278">
        <f t="shared" si="364"/>
        <v>0</v>
      </c>
      <c r="AO862" s="278">
        <f t="shared" si="364"/>
        <v>0</v>
      </c>
      <c r="AP862" s="278">
        <f t="shared" ref="AP862:BL862" si="365">AP863+AP864</f>
        <v>0</v>
      </c>
      <c r="AQ862" s="278">
        <f t="shared" si="365"/>
        <v>0</v>
      </c>
      <c r="AR862" s="278">
        <f t="shared" si="365"/>
        <v>0</v>
      </c>
      <c r="AS862" s="278">
        <f t="shared" si="365"/>
        <v>0</v>
      </c>
      <c r="AT862" s="278">
        <f t="shared" si="365"/>
        <v>0</v>
      </c>
      <c r="AU862" s="278">
        <f t="shared" si="365"/>
        <v>0</v>
      </c>
      <c r="AV862" s="278">
        <f t="shared" si="365"/>
        <v>0</v>
      </c>
      <c r="AW862" s="278">
        <f t="shared" si="365"/>
        <v>0</v>
      </c>
      <c r="AX862" s="278">
        <f t="shared" si="365"/>
        <v>0</v>
      </c>
      <c r="AY862" s="52">
        <f t="shared" si="365"/>
        <v>33</v>
      </c>
      <c r="AZ862" s="438">
        <f t="shared" si="365"/>
        <v>367</v>
      </c>
      <c r="BA862" s="277">
        <f t="shared" si="365"/>
        <v>12</v>
      </c>
      <c r="BB862" s="278">
        <f t="shared" si="365"/>
        <v>16</v>
      </c>
      <c r="BC862" s="278">
        <f t="shared" si="365"/>
        <v>35</v>
      </c>
      <c r="BD862" s="278">
        <f t="shared" si="365"/>
        <v>32</v>
      </c>
      <c r="BE862" s="278">
        <f t="shared" si="365"/>
        <v>34</v>
      </c>
      <c r="BF862" s="278">
        <f t="shared" si="365"/>
        <v>32</v>
      </c>
      <c r="BG862" s="278">
        <f t="shared" si="365"/>
        <v>49</v>
      </c>
      <c r="BH862" s="278">
        <f t="shared" si="365"/>
        <v>47</v>
      </c>
      <c r="BI862" s="278">
        <f t="shared" si="365"/>
        <v>77</v>
      </c>
      <c r="BJ862" s="278">
        <f t="shared" si="365"/>
        <v>33</v>
      </c>
      <c r="BK862" s="278">
        <f t="shared" si="365"/>
        <v>0</v>
      </c>
      <c r="BL862" s="276">
        <f t="shared" si="365"/>
        <v>0</v>
      </c>
      <c r="BM862" s="288">
        <f t="shared" si="358"/>
        <v>12915</v>
      </c>
      <c r="BS862" s="3"/>
      <c r="BT862" s="3"/>
      <c r="BU862" s="3"/>
      <c r="BV862" s="3"/>
    </row>
    <row r="863" spans="1:74" ht="13.2" customHeight="1">
      <c r="A863" s="169" t="str">
        <f>B$862&amp;B863</f>
        <v>E19</v>
      </c>
      <c r="B863" s="159" t="str">
        <f>$B$6</f>
        <v>9</v>
      </c>
      <c r="C863" s="568"/>
      <c r="D863" s="492"/>
      <c r="E863" s="493"/>
      <c r="F863" s="494"/>
      <c r="G863" s="210"/>
      <c r="H863" s="488" t="s">
        <v>70</v>
      </c>
      <c r="I863" s="489"/>
      <c r="J863" s="12"/>
      <c r="K863" s="12"/>
      <c r="L863" s="12"/>
      <c r="M863" s="12"/>
      <c r="N863" s="12"/>
      <c r="O863" s="13"/>
      <c r="P863" s="12"/>
      <c r="Q863" s="12"/>
      <c r="R863" s="12"/>
      <c r="S863" s="12"/>
      <c r="T863" s="12"/>
      <c r="U863" s="13"/>
      <c r="V863" s="12"/>
      <c r="W863" s="12"/>
      <c r="X863" s="12"/>
      <c r="Y863" s="12"/>
      <c r="Z863" s="14"/>
      <c r="AA863" s="14">
        <v>499</v>
      </c>
      <c r="AB863" s="14">
        <v>2554</v>
      </c>
      <c r="AC863" s="14">
        <v>861</v>
      </c>
      <c r="AD863" s="14">
        <v>494</v>
      </c>
      <c r="AE863" s="14">
        <v>711</v>
      </c>
      <c r="AF863" s="14">
        <v>782</v>
      </c>
      <c r="AG863" s="244">
        <v>548</v>
      </c>
      <c r="AH863" s="244">
        <v>346</v>
      </c>
      <c r="AI863" s="244">
        <v>367</v>
      </c>
      <c r="AJ863" s="244"/>
      <c r="AK863" s="244"/>
      <c r="AL863" s="244"/>
      <c r="AM863" s="244"/>
      <c r="AN863" s="244"/>
      <c r="AO863" s="244"/>
      <c r="AP863" s="244"/>
      <c r="AQ863" s="244"/>
      <c r="AR863" s="244"/>
      <c r="AS863" s="244"/>
      <c r="AT863" s="244"/>
      <c r="AU863" s="244"/>
      <c r="AV863" s="244"/>
      <c r="AW863" s="244"/>
      <c r="AX863" s="245"/>
      <c r="AY863" s="436">
        <v>33</v>
      </c>
      <c r="AZ863" s="437">
        <v>367</v>
      </c>
      <c r="BA863" s="267">
        <v>12</v>
      </c>
      <c r="BB863" s="268">
        <v>16</v>
      </c>
      <c r="BC863" s="268">
        <v>35</v>
      </c>
      <c r="BD863" s="268">
        <v>32</v>
      </c>
      <c r="BE863" s="268">
        <v>34</v>
      </c>
      <c r="BF863" s="268">
        <v>32</v>
      </c>
      <c r="BG863" s="268">
        <v>49</v>
      </c>
      <c r="BH863" s="268">
        <v>47</v>
      </c>
      <c r="BI863" s="268">
        <v>77</v>
      </c>
      <c r="BJ863" s="268">
        <v>33</v>
      </c>
      <c r="BK863" s="268"/>
      <c r="BL863" s="266"/>
      <c r="BM863" s="272">
        <f t="shared" si="358"/>
        <v>7162</v>
      </c>
      <c r="BS863" s="3"/>
      <c r="BT863" s="3"/>
      <c r="BU863" s="3"/>
      <c r="BV863" s="3"/>
    </row>
    <row r="864" spans="1:74" ht="13.2" customHeight="1">
      <c r="A864" s="169"/>
      <c r="C864" s="568"/>
      <c r="D864" s="492"/>
      <c r="E864" s="493"/>
      <c r="F864" s="494"/>
      <c r="G864" s="211"/>
      <c r="H864" s="490" t="s">
        <v>71</v>
      </c>
      <c r="I864" s="491"/>
      <c r="J864" s="17">
        <f t="shared" ref="J864:AO864" si="366">SUM(J865:J873)</f>
        <v>0</v>
      </c>
      <c r="K864" s="17">
        <f t="shared" si="366"/>
        <v>0</v>
      </c>
      <c r="L864" s="17">
        <f t="shared" si="366"/>
        <v>0</v>
      </c>
      <c r="M864" s="17">
        <f t="shared" si="366"/>
        <v>0</v>
      </c>
      <c r="N864" s="17">
        <f t="shared" si="366"/>
        <v>0</v>
      </c>
      <c r="O864" s="47">
        <f t="shared" si="366"/>
        <v>0</v>
      </c>
      <c r="P864" s="17">
        <f t="shared" si="366"/>
        <v>0</v>
      </c>
      <c r="Q864" s="17">
        <f t="shared" si="366"/>
        <v>0</v>
      </c>
      <c r="R864" s="17">
        <f t="shared" si="366"/>
        <v>0</v>
      </c>
      <c r="S864" s="17">
        <f t="shared" si="366"/>
        <v>0</v>
      </c>
      <c r="T864" s="17">
        <f t="shared" si="366"/>
        <v>0</v>
      </c>
      <c r="U864" s="47">
        <f t="shared" si="366"/>
        <v>0</v>
      </c>
      <c r="V864" s="17">
        <f t="shared" si="366"/>
        <v>0</v>
      </c>
      <c r="W864" s="17">
        <f t="shared" si="366"/>
        <v>0</v>
      </c>
      <c r="X864" s="17">
        <f t="shared" si="366"/>
        <v>0</v>
      </c>
      <c r="Y864" s="47">
        <f t="shared" si="366"/>
        <v>0</v>
      </c>
      <c r="Z864" s="17">
        <f t="shared" si="366"/>
        <v>0</v>
      </c>
      <c r="AA864" s="50">
        <f t="shared" si="366"/>
        <v>0</v>
      </c>
      <c r="AB864" s="50">
        <f t="shared" si="366"/>
        <v>89</v>
      </c>
      <c r="AC864" s="50">
        <f t="shared" si="366"/>
        <v>1530</v>
      </c>
      <c r="AD864" s="23">
        <f t="shared" si="366"/>
        <v>1216</v>
      </c>
      <c r="AE864" s="23">
        <f t="shared" si="366"/>
        <v>1206</v>
      </c>
      <c r="AF864" s="23">
        <f t="shared" si="366"/>
        <v>1029</v>
      </c>
      <c r="AG864" s="298">
        <f t="shared" si="366"/>
        <v>621</v>
      </c>
      <c r="AH864" s="298">
        <f t="shared" si="366"/>
        <v>62</v>
      </c>
      <c r="AI864" s="298">
        <f t="shared" si="366"/>
        <v>0</v>
      </c>
      <c r="AJ864" s="298">
        <f t="shared" si="366"/>
        <v>0</v>
      </c>
      <c r="AK864" s="298">
        <f t="shared" si="366"/>
        <v>0</v>
      </c>
      <c r="AL864" s="298">
        <f t="shared" si="366"/>
        <v>0</v>
      </c>
      <c r="AM864" s="298">
        <f t="shared" si="366"/>
        <v>0</v>
      </c>
      <c r="AN864" s="298">
        <f t="shared" si="366"/>
        <v>0</v>
      </c>
      <c r="AO864" s="298">
        <f t="shared" si="366"/>
        <v>0</v>
      </c>
      <c r="AP864" s="298">
        <f t="shared" ref="AP864:BL864" si="367">SUM(AP865:AP873)</f>
        <v>0</v>
      </c>
      <c r="AQ864" s="298">
        <f t="shared" si="367"/>
        <v>0</v>
      </c>
      <c r="AR864" s="298">
        <f t="shared" si="367"/>
        <v>0</v>
      </c>
      <c r="AS864" s="298">
        <f t="shared" si="367"/>
        <v>0</v>
      </c>
      <c r="AT864" s="298">
        <f t="shared" si="367"/>
        <v>0</v>
      </c>
      <c r="AU864" s="298">
        <f t="shared" si="367"/>
        <v>0</v>
      </c>
      <c r="AV864" s="298">
        <f t="shared" si="367"/>
        <v>0</v>
      </c>
      <c r="AW864" s="298">
        <f t="shared" si="367"/>
        <v>0</v>
      </c>
      <c r="AX864" s="298">
        <f t="shared" si="367"/>
        <v>0</v>
      </c>
      <c r="AY864" s="26">
        <f t="shared" si="367"/>
        <v>0</v>
      </c>
      <c r="AZ864" s="441">
        <f t="shared" si="367"/>
        <v>0</v>
      </c>
      <c r="BA864" s="290">
        <f t="shared" si="367"/>
        <v>0</v>
      </c>
      <c r="BB864" s="298">
        <f t="shared" si="367"/>
        <v>0</v>
      </c>
      <c r="BC864" s="298">
        <f t="shared" si="367"/>
        <v>0</v>
      </c>
      <c r="BD864" s="298">
        <f t="shared" si="367"/>
        <v>0</v>
      </c>
      <c r="BE864" s="298">
        <f t="shared" si="367"/>
        <v>0</v>
      </c>
      <c r="BF864" s="298">
        <f t="shared" si="367"/>
        <v>0</v>
      </c>
      <c r="BG864" s="298">
        <f t="shared" si="367"/>
        <v>0</v>
      </c>
      <c r="BH864" s="298">
        <f t="shared" si="367"/>
        <v>0</v>
      </c>
      <c r="BI864" s="298">
        <f t="shared" si="367"/>
        <v>0</v>
      </c>
      <c r="BJ864" s="298">
        <f t="shared" si="367"/>
        <v>0</v>
      </c>
      <c r="BK864" s="298">
        <f t="shared" si="367"/>
        <v>0</v>
      </c>
      <c r="BL864" s="299">
        <f t="shared" si="367"/>
        <v>0</v>
      </c>
      <c r="BM864" s="272">
        <f t="shared" si="358"/>
        <v>5753</v>
      </c>
      <c r="BS864" s="3"/>
      <c r="BT864" s="3"/>
      <c r="BU864" s="3"/>
      <c r="BV864" s="3"/>
    </row>
    <row r="865" spans="1:74" ht="13.2" customHeight="1">
      <c r="A865" s="169" t="str">
        <f t="shared" ref="A865:A873" si="368">B$862&amp;B865</f>
        <v>E11</v>
      </c>
      <c r="B865" s="159" t="str">
        <f>$B$8</f>
        <v>1</v>
      </c>
      <c r="C865" s="568"/>
      <c r="D865" s="492"/>
      <c r="E865" s="493"/>
      <c r="F865" s="494"/>
      <c r="G865" s="213"/>
      <c r="H865" s="210"/>
      <c r="I865" s="127" t="str">
        <f>$I$8</f>
        <v>N.AMERICA</v>
      </c>
      <c r="J865" s="20"/>
      <c r="K865" s="20"/>
      <c r="L865" s="20"/>
      <c r="M865" s="20"/>
      <c r="N865" s="20"/>
      <c r="O865" s="28"/>
      <c r="P865" s="20"/>
      <c r="Q865" s="20"/>
      <c r="R865" s="20"/>
      <c r="S865" s="20"/>
      <c r="T865" s="20"/>
      <c r="U865" s="28"/>
      <c r="V865" s="20"/>
      <c r="W865" s="20"/>
      <c r="X865" s="20"/>
      <c r="Y865" s="20"/>
      <c r="Z865" s="21"/>
      <c r="AA865" s="21"/>
      <c r="AB865" s="21"/>
      <c r="AC865" s="21"/>
      <c r="AD865" s="21"/>
      <c r="AE865" s="21"/>
      <c r="AF865" s="21"/>
      <c r="AG865" s="248"/>
      <c r="AH865" s="248"/>
      <c r="AI865" s="248"/>
      <c r="AJ865" s="248"/>
      <c r="AK865" s="248"/>
      <c r="AL865" s="248"/>
      <c r="AM865" s="248"/>
      <c r="AN865" s="248"/>
      <c r="AO865" s="248"/>
      <c r="AP865" s="248"/>
      <c r="AQ865" s="248"/>
      <c r="AR865" s="248"/>
      <c r="AS865" s="248"/>
      <c r="AT865" s="248"/>
      <c r="AU865" s="248"/>
      <c r="AV865" s="248"/>
      <c r="AW865" s="248"/>
      <c r="AX865" s="248"/>
      <c r="AY865" s="430"/>
      <c r="AZ865" s="431"/>
      <c r="BA865" s="250"/>
      <c r="BB865" s="251"/>
      <c r="BC865" s="251"/>
      <c r="BD865" s="251"/>
      <c r="BE865" s="251"/>
      <c r="BF865" s="251"/>
      <c r="BG865" s="251"/>
      <c r="BH865" s="251"/>
      <c r="BI865" s="251"/>
      <c r="BJ865" s="251"/>
      <c r="BK865" s="251"/>
      <c r="BL865" s="249"/>
      <c r="BM865" s="272">
        <f t="shared" si="358"/>
        <v>0</v>
      </c>
      <c r="BS865" s="3"/>
      <c r="BT865" s="3"/>
      <c r="BU865" s="3"/>
      <c r="BV865" s="3"/>
    </row>
    <row r="866" spans="1:74" ht="13.2" customHeight="1">
      <c r="A866" s="169" t="str">
        <f t="shared" si="368"/>
        <v>E12</v>
      </c>
      <c r="B866" s="159" t="str">
        <f>$B$9</f>
        <v>2</v>
      </c>
      <c r="C866" s="568"/>
      <c r="D866" s="492"/>
      <c r="E866" s="493"/>
      <c r="F866" s="494"/>
      <c r="G866" s="213"/>
      <c r="H866" s="210"/>
      <c r="I866" s="122" t="str">
        <f>$I$9</f>
        <v>CS.AMERICA</v>
      </c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3"/>
      <c r="AA866" s="93"/>
      <c r="AB866" s="93"/>
      <c r="AC866" s="93"/>
      <c r="AD866" s="93"/>
      <c r="AE866" s="93">
        <v>1</v>
      </c>
      <c r="AF866" s="93"/>
      <c r="AG866" s="253"/>
      <c r="AH866" s="253"/>
      <c r="AI866" s="253"/>
      <c r="AJ866" s="253"/>
      <c r="AK866" s="253"/>
      <c r="AL866" s="253"/>
      <c r="AM866" s="253"/>
      <c r="AN866" s="253"/>
      <c r="AO866" s="253"/>
      <c r="AP866" s="253"/>
      <c r="AQ866" s="253"/>
      <c r="AR866" s="253"/>
      <c r="AS866" s="253"/>
      <c r="AT866" s="253"/>
      <c r="AU866" s="253"/>
      <c r="AV866" s="253"/>
      <c r="AW866" s="253"/>
      <c r="AX866" s="253"/>
      <c r="AY866" s="432"/>
      <c r="AZ866" s="433"/>
      <c r="BA866" s="255"/>
      <c r="BB866" s="256"/>
      <c r="BC866" s="256"/>
      <c r="BD866" s="256"/>
      <c r="BE866" s="256"/>
      <c r="BF866" s="256"/>
      <c r="BG866" s="256"/>
      <c r="BH866" s="256"/>
      <c r="BI866" s="256"/>
      <c r="BJ866" s="256"/>
      <c r="BK866" s="256"/>
      <c r="BL866" s="254"/>
      <c r="BM866" s="284">
        <f t="shared" si="358"/>
        <v>1</v>
      </c>
      <c r="BS866" s="3"/>
      <c r="BT866" s="3"/>
      <c r="BU866" s="3"/>
      <c r="BV866" s="3"/>
    </row>
    <row r="867" spans="1:74" ht="13.2" customHeight="1">
      <c r="A867" s="169" t="str">
        <f t="shared" si="368"/>
        <v>E13</v>
      </c>
      <c r="B867" s="159" t="str">
        <f>$B$10</f>
        <v>3</v>
      </c>
      <c r="C867" s="568"/>
      <c r="D867" s="492"/>
      <c r="E867" s="493"/>
      <c r="F867" s="494"/>
      <c r="G867" s="205"/>
      <c r="H867" s="498"/>
      <c r="I867" s="122" t="str">
        <f>$I$10</f>
        <v>Europe</v>
      </c>
      <c r="J867" s="92"/>
      <c r="K867" s="92"/>
      <c r="L867" s="92"/>
      <c r="M867" s="92"/>
      <c r="N867" s="92"/>
      <c r="O867" s="94"/>
      <c r="P867" s="92"/>
      <c r="Q867" s="92"/>
      <c r="R867" s="92"/>
      <c r="S867" s="92"/>
      <c r="T867" s="92"/>
      <c r="U867" s="94"/>
      <c r="V867" s="92"/>
      <c r="W867" s="92"/>
      <c r="X867" s="92"/>
      <c r="Y867" s="92"/>
      <c r="Z867" s="93"/>
      <c r="AA867" s="93"/>
      <c r="AB867" s="93">
        <v>89</v>
      </c>
      <c r="AC867" s="93">
        <v>1520</v>
      </c>
      <c r="AD867" s="93">
        <v>1214</v>
      </c>
      <c r="AE867" s="93">
        <v>1205</v>
      </c>
      <c r="AF867" s="93">
        <v>1029</v>
      </c>
      <c r="AG867" s="253">
        <v>621</v>
      </c>
      <c r="AH867" s="253">
        <v>62</v>
      </c>
      <c r="AI867" s="253"/>
      <c r="AJ867" s="253"/>
      <c r="AK867" s="253"/>
      <c r="AL867" s="253"/>
      <c r="AM867" s="253"/>
      <c r="AN867" s="253"/>
      <c r="AO867" s="253"/>
      <c r="AP867" s="253"/>
      <c r="AQ867" s="253"/>
      <c r="AR867" s="253"/>
      <c r="AS867" s="253"/>
      <c r="AT867" s="253"/>
      <c r="AU867" s="253"/>
      <c r="AV867" s="253"/>
      <c r="AW867" s="253"/>
      <c r="AX867" s="253"/>
      <c r="AY867" s="432">
        <v>0</v>
      </c>
      <c r="AZ867" s="433">
        <v>0</v>
      </c>
      <c r="BA867" s="255">
        <v>0</v>
      </c>
      <c r="BB867" s="256"/>
      <c r="BC867" s="256"/>
      <c r="BD867" s="256"/>
      <c r="BE867" s="256"/>
      <c r="BF867" s="256"/>
      <c r="BG867" s="256"/>
      <c r="BH867" s="256"/>
      <c r="BI867" s="256"/>
      <c r="BJ867" s="256"/>
      <c r="BK867" s="256"/>
      <c r="BL867" s="254"/>
      <c r="BM867" s="284">
        <f t="shared" si="358"/>
        <v>5740</v>
      </c>
      <c r="BS867" s="3"/>
      <c r="BT867" s="3"/>
      <c r="BU867" s="3"/>
      <c r="BV867" s="3"/>
    </row>
    <row r="868" spans="1:74" ht="13.2" customHeight="1">
      <c r="A868" s="169" t="str">
        <f t="shared" si="368"/>
        <v>E14</v>
      </c>
      <c r="B868" s="159" t="str">
        <f>$B$11</f>
        <v>4</v>
      </c>
      <c r="C868" s="568"/>
      <c r="D868" s="492"/>
      <c r="E868" s="493"/>
      <c r="F868" s="494"/>
      <c r="G868" s="211"/>
      <c r="H868" s="498"/>
      <c r="I868" s="122" t="str">
        <f>$I$11</f>
        <v>ASIA</v>
      </c>
      <c r="J868" s="92"/>
      <c r="K868" s="92"/>
      <c r="L868" s="92"/>
      <c r="M868" s="92"/>
      <c r="N868" s="92"/>
      <c r="O868" s="94"/>
      <c r="P868" s="92"/>
      <c r="Q868" s="92"/>
      <c r="R868" s="92"/>
      <c r="S868" s="92"/>
      <c r="T868" s="92"/>
      <c r="U868" s="94"/>
      <c r="V868" s="92"/>
      <c r="W868" s="92"/>
      <c r="X868" s="92"/>
      <c r="Y868" s="92"/>
      <c r="Z868" s="93"/>
      <c r="AA868" s="92"/>
      <c r="AB868" s="93"/>
      <c r="AC868" s="92">
        <v>8</v>
      </c>
      <c r="AD868" s="92">
        <v>2</v>
      </c>
      <c r="AE868" s="92"/>
      <c r="AF868" s="92"/>
      <c r="AG868" s="258"/>
      <c r="AH868" s="258"/>
      <c r="AI868" s="258"/>
      <c r="AJ868" s="258"/>
      <c r="AK868" s="258"/>
      <c r="AL868" s="258"/>
      <c r="AM868" s="258"/>
      <c r="AN868" s="258"/>
      <c r="AO868" s="258"/>
      <c r="AP868" s="258"/>
      <c r="AQ868" s="258"/>
      <c r="AR868" s="258"/>
      <c r="AS868" s="258"/>
      <c r="AT868" s="258"/>
      <c r="AU868" s="258"/>
      <c r="AV868" s="258"/>
      <c r="AW868" s="258"/>
      <c r="AX868" s="258"/>
      <c r="AY868" s="432"/>
      <c r="AZ868" s="433"/>
      <c r="BA868" s="255"/>
      <c r="BB868" s="256"/>
      <c r="BC868" s="256"/>
      <c r="BD868" s="256"/>
      <c r="BE868" s="256"/>
      <c r="BF868" s="256"/>
      <c r="BG868" s="256"/>
      <c r="BH868" s="256"/>
      <c r="BI868" s="256"/>
      <c r="BJ868" s="256"/>
      <c r="BK868" s="256"/>
      <c r="BL868" s="254"/>
      <c r="BM868" s="284">
        <f t="shared" si="358"/>
        <v>10</v>
      </c>
      <c r="BS868" s="3"/>
      <c r="BT868" s="3"/>
      <c r="BU868" s="3"/>
      <c r="BV868" s="3"/>
    </row>
    <row r="869" spans="1:74" ht="12.75" customHeight="1">
      <c r="A869" s="169" t="str">
        <f t="shared" si="368"/>
        <v>E1C</v>
      </c>
      <c r="B869" s="159" t="s">
        <v>204</v>
      </c>
      <c r="C869" s="568"/>
      <c r="D869" s="492"/>
      <c r="E869" s="493"/>
      <c r="F869" s="494"/>
      <c r="G869" s="211"/>
      <c r="H869" s="498"/>
      <c r="I869" s="122" t="s">
        <v>205</v>
      </c>
      <c r="J869" s="92"/>
      <c r="K869" s="92"/>
      <c r="L869" s="92"/>
      <c r="M869" s="92"/>
      <c r="N869" s="92"/>
      <c r="O869" s="94"/>
      <c r="P869" s="92"/>
      <c r="Q869" s="92"/>
      <c r="R869" s="92"/>
      <c r="S869" s="92"/>
      <c r="T869" s="92"/>
      <c r="U869" s="94"/>
      <c r="V869" s="92"/>
      <c r="W869" s="92"/>
      <c r="X869" s="92"/>
      <c r="Y869" s="92"/>
      <c r="Z869" s="93"/>
      <c r="AA869" s="92"/>
      <c r="AB869" s="93"/>
      <c r="AC869" s="92">
        <v>2</v>
      </c>
      <c r="AD869" s="92"/>
      <c r="AE869" s="92"/>
      <c r="AF869" s="92"/>
      <c r="AG869" s="258"/>
      <c r="AH869" s="258"/>
      <c r="AI869" s="258"/>
      <c r="AJ869" s="258"/>
      <c r="AK869" s="258"/>
      <c r="AL869" s="258"/>
      <c r="AM869" s="258"/>
      <c r="AN869" s="258"/>
      <c r="AO869" s="258"/>
      <c r="AP869" s="258"/>
      <c r="AQ869" s="258"/>
      <c r="AR869" s="258"/>
      <c r="AS869" s="258"/>
      <c r="AT869" s="258"/>
      <c r="AU869" s="258"/>
      <c r="AV869" s="258"/>
      <c r="AW869" s="258"/>
      <c r="AX869" s="258"/>
      <c r="AY869" s="432"/>
      <c r="AZ869" s="433"/>
      <c r="BA869" s="255"/>
      <c r="BB869" s="256"/>
      <c r="BC869" s="256"/>
      <c r="BD869" s="256"/>
      <c r="BE869" s="256"/>
      <c r="BF869" s="256"/>
      <c r="BG869" s="256"/>
      <c r="BH869" s="256"/>
      <c r="BI869" s="256"/>
      <c r="BJ869" s="256"/>
      <c r="BK869" s="256"/>
      <c r="BL869" s="254"/>
      <c r="BM869" s="255">
        <f>SUM(J869:AX869)</f>
        <v>2</v>
      </c>
      <c r="BS869" s="3"/>
      <c r="BT869" s="3"/>
      <c r="BU869" s="3"/>
      <c r="BV869" s="3"/>
    </row>
    <row r="870" spans="1:74" ht="13.2" customHeight="1">
      <c r="A870" s="169" t="str">
        <f t="shared" si="368"/>
        <v>E15</v>
      </c>
      <c r="B870" s="159" t="str">
        <f>$B$13</f>
        <v>5</v>
      </c>
      <c r="C870" s="568"/>
      <c r="D870" s="492"/>
      <c r="E870" s="493"/>
      <c r="F870" s="494"/>
      <c r="G870" s="213"/>
      <c r="H870" s="498"/>
      <c r="I870" s="122" t="str">
        <f>$I$13</f>
        <v>OCE</v>
      </c>
      <c r="J870" s="92"/>
      <c r="K870" s="92"/>
      <c r="L870" s="92"/>
      <c r="M870" s="92"/>
      <c r="N870" s="92"/>
      <c r="O870" s="94"/>
      <c r="P870" s="92"/>
      <c r="Q870" s="92"/>
      <c r="R870" s="92"/>
      <c r="S870" s="92"/>
      <c r="T870" s="92"/>
      <c r="U870" s="94"/>
      <c r="V870" s="92"/>
      <c r="W870" s="92"/>
      <c r="X870" s="92"/>
      <c r="Y870" s="92"/>
      <c r="Z870" s="93"/>
      <c r="AA870" s="92"/>
      <c r="AB870" s="93"/>
      <c r="AC870" s="92"/>
      <c r="AD870" s="92"/>
      <c r="AE870" s="92"/>
      <c r="AF870" s="92"/>
      <c r="AG870" s="258"/>
      <c r="AH870" s="258"/>
      <c r="AI870" s="258"/>
      <c r="AJ870" s="258"/>
      <c r="AK870" s="258"/>
      <c r="AL870" s="258"/>
      <c r="AM870" s="258"/>
      <c r="AN870" s="258"/>
      <c r="AO870" s="258"/>
      <c r="AP870" s="258"/>
      <c r="AQ870" s="258"/>
      <c r="AR870" s="258"/>
      <c r="AS870" s="258"/>
      <c r="AT870" s="258"/>
      <c r="AU870" s="258"/>
      <c r="AV870" s="258"/>
      <c r="AW870" s="258"/>
      <c r="AX870" s="258"/>
      <c r="AY870" s="432"/>
      <c r="AZ870" s="433"/>
      <c r="BA870" s="255"/>
      <c r="BB870" s="256"/>
      <c r="BC870" s="256"/>
      <c r="BD870" s="256"/>
      <c r="BE870" s="256"/>
      <c r="BF870" s="256"/>
      <c r="BG870" s="256"/>
      <c r="BH870" s="256"/>
      <c r="BI870" s="256"/>
      <c r="BJ870" s="256"/>
      <c r="BK870" s="256"/>
      <c r="BL870" s="254"/>
      <c r="BM870" s="284">
        <f t="shared" si="358"/>
        <v>0</v>
      </c>
      <c r="BS870" s="3"/>
      <c r="BT870" s="3"/>
      <c r="BU870" s="3"/>
      <c r="BV870" s="3"/>
    </row>
    <row r="871" spans="1:74" ht="13.2" customHeight="1">
      <c r="A871" s="169" t="str">
        <f t="shared" si="368"/>
        <v>E16</v>
      </c>
      <c r="B871" s="159" t="str">
        <f>$B$14</f>
        <v>6</v>
      </c>
      <c r="C871" s="568"/>
      <c r="D871" s="492"/>
      <c r="E871" s="493"/>
      <c r="F871" s="494"/>
      <c r="G871" s="213"/>
      <c r="H871" s="498"/>
      <c r="I871" s="122" t="str">
        <f>$I$14</f>
        <v>MIDDLE EAS</v>
      </c>
      <c r="J871" s="92"/>
      <c r="K871" s="92"/>
      <c r="L871" s="92"/>
      <c r="M871" s="92"/>
      <c r="N871" s="92"/>
      <c r="O871" s="94"/>
      <c r="P871" s="92"/>
      <c r="Q871" s="92"/>
      <c r="R871" s="92"/>
      <c r="S871" s="92"/>
      <c r="T871" s="92"/>
      <c r="U871" s="94"/>
      <c r="V871" s="92"/>
      <c r="W871" s="92"/>
      <c r="X871" s="92"/>
      <c r="Y871" s="92"/>
      <c r="Z871" s="93"/>
      <c r="AA871" s="92"/>
      <c r="AB871" s="93"/>
      <c r="AC871" s="92"/>
      <c r="AD871" s="92"/>
      <c r="AE871" s="92"/>
      <c r="AF871" s="92"/>
      <c r="AG871" s="258"/>
      <c r="AH871" s="258"/>
      <c r="AI871" s="258"/>
      <c r="AJ871" s="258"/>
      <c r="AK871" s="258"/>
      <c r="AL871" s="258"/>
      <c r="AM871" s="258"/>
      <c r="AN871" s="258"/>
      <c r="AO871" s="258"/>
      <c r="AP871" s="258"/>
      <c r="AQ871" s="258"/>
      <c r="AR871" s="258"/>
      <c r="AS871" s="258"/>
      <c r="AT871" s="258"/>
      <c r="AU871" s="258"/>
      <c r="AV871" s="258"/>
      <c r="AW871" s="258"/>
      <c r="AX871" s="258"/>
      <c r="AY871" s="432"/>
      <c r="AZ871" s="433"/>
      <c r="BA871" s="255"/>
      <c r="BB871" s="256"/>
      <c r="BC871" s="256"/>
      <c r="BD871" s="256"/>
      <c r="BE871" s="256"/>
      <c r="BF871" s="256"/>
      <c r="BG871" s="256"/>
      <c r="BH871" s="256"/>
      <c r="BI871" s="256"/>
      <c r="BJ871" s="256"/>
      <c r="BK871" s="256"/>
      <c r="BL871" s="254"/>
      <c r="BM871" s="284">
        <f t="shared" si="358"/>
        <v>0</v>
      </c>
      <c r="BS871" s="3"/>
      <c r="BT871" s="3"/>
      <c r="BU871" s="3"/>
      <c r="BV871" s="3"/>
    </row>
    <row r="872" spans="1:74" ht="13.2" customHeight="1">
      <c r="A872" s="169" t="str">
        <f t="shared" si="368"/>
        <v>E17</v>
      </c>
      <c r="B872" s="159" t="str">
        <f>$B$15</f>
        <v>7</v>
      </c>
      <c r="C872" s="568"/>
      <c r="D872" s="492"/>
      <c r="E872" s="493"/>
      <c r="F872" s="494"/>
      <c r="G872" s="213"/>
      <c r="H872" s="498"/>
      <c r="I872" s="122" t="str">
        <f>$I$15</f>
        <v xml:space="preserve">AFRICA   </v>
      </c>
      <c r="J872" s="92"/>
      <c r="K872" s="92"/>
      <c r="L872" s="92"/>
      <c r="M872" s="92"/>
      <c r="N872" s="92"/>
      <c r="O872" s="94"/>
      <c r="P872" s="92"/>
      <c r="Q872" s="92"/>
      <c r="R872" s="92"/>
      <c r="S872" s="92"/>
      <c r="T872" s="92"/>
      <c r="U872" s="94"/>
      <c r="V872" s="92"/>
      <c r="W872" s="92"/>
      <c r="X872" s="92"/>
      <c r="Y872" s="92"/>
      <c r="Z872" s="93"/>
      <c r="AA872" s="92"/>
      <c r="AB872" s="93"/>
      <c r="AC872" s="92"/>
      <c r="AD872" s="92"/>
      <c r="AE872" s="92"/>
      <c r="AF872" s="92"/>
      <c r="AG872" s="258"/>
      <c r="AH872" s="258"/>
      <c r="AI872" s="258"/>
      <c r="AJ872" s="258"/>
      <c r="AK872" s="258"/>
      <c r="AL872" s="258"/>
      <c r="AM872" s="258"/>
      <c r="AN872" s="258"/>
      <c r="AO872" s="258"/>
      <c r="AP872" s="258"/>
      <c r="AQ872" s="258"/>
      <c r="AR872" s="258"/>
      <c r="AS872" s="258"/>
      <c r="AT872" s="258"/>
      <c r="AU872" s="258"/>
      <c r="AV872" s="258"/>
      <c r="AW872" s="258"/>
      <c r="AX872" s="258"/>
      <c r="AY872" s="432"/>
      <c r="AZ872" s="433"/>
      <c r="BA872" s="255"/>
      <c r="BB872" s="256"/>
      <c r="BC872" s="256"/>
      <c r="BD872" s="256"/>
      <c r="BE872" s="256"/>
      <c r="BF872" s="256"/>
      <c r="BG872" s="256"/>
      <c r="BH872" s="256"/>
      <c r="BI872" s="256"/>
      <c r="BJ872" s="256"/>
      <c r="BK872" s="256"/>
      <c r="BL872" s="254"/>
      <c r="BM872" s="284">
        <f t="shared" si="358"/>
        <v>0</v>
      </c>
      <c r="BS872" s="3"/>
      <c r="BT872" s="3"/>
      <c r="BU872" s="3"/>
      <c r="BV872" s="3"/>
    </row>
    <row r="873" spans="1:74" ht="13.2" customHeight="1" thickBot="1">
      <c r="A873" s="169" t="str">
        <f t="shared" si="368"/>
        <v>E1Z</v>
      </c>
      <c r="B873" s="159" t="str">
        <f>$B$16</f>
        <v>Z</v>
      </c>
      <c r="C873" s="568"/>
      <c r="D873" s="495"/>
      <c r="E873" s="496"/>
      <c r="F873" s="497"/>
      <c r="G873" s="208"/>
      <c r="H873" s="499"/>
      <c r="I873" s="128" t="str">
        <f>$I$16</f>
        <v>Others</v>
      </c>
      <c r="J873" s="90"/>
      <c r="K873" s="90"/>
      <c r="L873" s="90"/>
      <c r="M873" s="90"/>
      <c r="N873" s="90"/>
      <c r="O873" s="102"/>
      <c r="P873" s="90"/>
      <c r="Q873" s="90"/>
      <c r="R873" s="90"/>
      <c r="S873" s="90"/>
      <c r="T873" s="90"/>
      <c r="U873" s="102"/>
      <c r="V873" s="90"/>
      <c r="W873" s="90"/>
      <c r="X873" s="90"/>
      <c r="Y873" s="90"/>
      <c r="Z873" s="91"/>
      <c r="AA873" s="90"/>
      <c r="AB873" s="91"/>
      <c r="AC873" s="90"/>
      <c r="AD873" s="90"/>
      <c r="AE873" s="90"/>
      <c r="AF873" s="90"/>
      <c r="AG873" s="259"/>
      <c r="AH873" s="259"/>
      <c r="AI873" s="259"/>
      <c r="AJ873" s="259"/>
      <c r="AK873" s="259"/>
      <c r="AL873" s="259"/>
      <c r="AM873" s="259"/>
      <c r="AN873" s="259"/>
      <c r="AO873" s="259"/>
      <c r="AP873" s="259"/>
      <c r="AQ873" s="259"/>
      <c r="AR873" s="259"/>
      <c r="AS873" s="259"/>
      <c r="AT873" s="259"/>
      <c r="AU873" s="259"/>
      <c r="AV873" s="259"/>
      <c r="AW873" s="259"/>
      <c r="AX873" s="259"/>
      <c r="AY873" s="434"/>
      <c r="AZ873" s="435"/>
      <c r="BA873" s="262"/>
      <c r="BB873" s="263"/>
      <c r="BC873" s="263"/>
      <c r="BD873" s="263"/>
      <c r="BE873" s="263"/>
      <c r="BF873" s="263"/>
      <c r="BG873" s="263"/>
      <c r="BH873" s="263"/>
      <c r="BI873" s="263"/>
      <c r="BJ873" s="263"/>
      <c r="BK873" s="263"/>
      <c r="BL873" s="261"/>
      <c r="BM873" s="285">
        <f t="shared" si="358"/>
        <v>0</v>
      </c>
      <c r="BS873" s="3"/>
      <c r="BT873" s="3"/>
      <c r="BU873" s="3"/>
      <c r="BV873" s="3"/>
    </row>
    <row r="874" spans="1:74" ht="13.2" customHeight="1">
      <c r="A874" s="157" t="s">
        <v>10</v>
      </c>
      <c r="B874" s="168" t="s">
        <v>237</v>
      </c>
      <c r="C874" s="568"/>
      <c r="D874" s="500" t="s">
        <v>187</v>
      </c>
      <c r="E874" s="501"/>
      <c r="F874" s="503"/>
      <c r="G874" s="486" t="s">
        <v>64</v>
      </c>
      <c r="H874" s="487"/>
      <c r="I874" s="487"/>
      <c r="J874" s="24">
        <f t="shared" ref="J874:AO874" si="369">J875+J876</f>
        <v>0</v>
      </c>
      <c r="K874" s="24">
        <f t="shared" si="369"/>
        <v>0</v>
      </c>
      <c r="L874" s="44">
        <f t="shared" si="369"/>
        <v>0</v>
      </c>
      <c r="M874" s="24">
        <f t="shared" si="369"/>
        <v>0</v>
      </c>
      <c r="N874" s="44">
        <f t="shared" si="369"/>
        <v>0</v>
      </c>
      <c r="O874" s="24">
        <f t="shared" si="369"/>
        <v>0</v>
      </c>
      <c r="P874" s="44">
        <f t="shared" si="369"/>
        <v>0</v>
      </c>
      <c r="Q874" s="24">
        <f t="shared" si="369"/>
        <v>0</v>
      </c>
      <c r="R874" s="15">
        <f t="shared" si="369"/>
        <v>26120</v>
      </c>
      <c r="S874" s="15">
        <f t="shared" si="369"/>
        <v>32769</v>
      </c>
      <c r="T874" s="15">
        <f t="shared" si="369"/>
        <v>34222</v>
      </c>
      <c r="U874" s="15">
        <f t="shared" si="369"/>
        <v>31390</v>
      </c>
      <c r="V874" s="15">
        <f t="shared" si="369"/>
        <v>36711</v>
      </c>
      <c r="W874" s="15">
        <f t="shared" si="369"/>
        <v>39453</v>
      </c>
      <c r="X874" s="15">
        <f t="shared" si="369"/>
        <v>29232</v>
      </c>
      <c r="Y874" s="15">
        <f t="shared" si="369"/>
        <v>31878</v>
      </c>
      <c r="Z874" s="15">
        <f t="shared" si="369"/>
        <v>26881</v>
      </c>
      <c r="AA874" s="15">
        <f t="shared" si="369"/>
        <v>21106</v>
      </c>
      <c r="AB874" s="15">
        <f t="shared" si="369"/>
        <v>15701</v>
      </c>
      <c r="AC874" s="15">
        <f t="shared" si="369"/>
        <v>35219</v>
      </c>
      <c r="AD874" s="15">
        <f t="shared" si="369"/>
        <v>30888</v>
      </c>
      <c r="AE874" s="15">
        <f t="shared" si="369"/>
        <v>36594</v>
      </c>
      <c r="AF874" s="15">
        <f t="shared" si="369"/>
        <v>36674</v>
      </c>
      <c r="AG874" s="278">
        <f t="shared" si="369"/>
        <v>38532</v>
      </c>
      <c r="AH874" s="278">
        <f t="shared" si="369"/>
        <v>43774</v>
      </c>
      <c r="AI874" s="278">
        <f t="shared" si="369"/>
        <v>34573</v>
      </c>
      <c r="AJ874" s="278">
        <f t="shared" si="369"/>
        <v>0</v>
      </c>
      <c r="AK874" s="278">
        <f t="shared" si="369"/>
        <v>0</v>
      </c>
      <c r="AL874" s="278">
        <f t="shared" si="369"/>
        <v>0</v>
      </c>
      <c r="AM874" s="278">
        <f t="shared" si="369"/>
        <v>0</v>
      </c>
      <c r="AN874" s="278">
        <f t="shared" si="369"/>
        <v>0</v>
      </c>
      <c r="AO874" s="278">
        <f t="shared" si="369"/>
        <v>0</v>
      </c>
      <c r="AP874" s="278">
        <f t="shared" ref="AP874:BL874" si="370">AP875+AP876</f>
        <v>0</v>
      </c>
      <c r="AQ874" s="278">
        <f t="shared" si="370"/>
        <v>0</v>
      </c>
      <c r="AR874" s="278">
        <f t="shared" si="370"/>
        <v>0</v>
      </c>
      <c r="AS874" s="278">
        <f t="shared" si="370"/>
        <v>0</v>
      </c>
      <c r="AT874" s="278">
        <f t="shared" si="370"/>
        <v>0</v>
      </c>
      <c r="AU874" s="278">
        <f t="shared" si="370"/>
        <v>0</v>
      </c>
      <c r="AV874" s="278">
        <f t="shared" si="370"/>
        <v>0</v>
      </c>
      <c r="AW874" s="278">
        <f t="shared" si="370"/>
        <v>0</v>
      </c>
      <c r="AX874" s="278">
        <f t="shared" si="370"/>
        <v>0</v>
      </c>
      <c r="AY874" s="52">
        <f t="shared" si="370"/>
        <v>3227</v>
      </c>
      <c r="AZ874" s="438">
        <f t="shared" si="370"/>
        <v>34573</v>
      </c>
      <c r="BA874" s="277">
        <f t="shared" si="370"/>
        <v>3297</v>
      </c>
      <c r="BB874" s="278">
        <f t="shared" si="370"/>
        <v>2997</v>
      </c>
      <c r="BC874" s="278">
        <f t="shared" si="370"/>
        <v>3996</v>
      </c>
      <c r="BD874" s="278">
        <f t="shared" si="370"/>
        <v>3002</v>
      </c>
      <c r="BE874" s="278">
        <f t="shared" si="370"/>
        <v>2670</v>
      </c>
      <c r="BF874" s="278">
        <f t="shared" si="370"/>
        <v>3340</v>
      </c>
      <c r="BG874" s="278">
        <f t="shared" si="370"/>
        <v>3887</v>
      </c>
      <c r="BH874" s="278">
        <f t="shared" si="370"/>
        <v>3516</v>
      </c>
      <c r="BI874" s="278">
        <f t="shared" si="370"/>
        <v>4641</v>
      </c>
      <c r="BJ874" s="278">
        <f t="shared" si="370"/>
        <v>3227</v>
      </c>
      <c r="BK874" s="278">
        <f t="shared" si="370"/>
        <v>0</v>
      </c>
      <c r="BL874" s="276">
        <f t="shared" si="370"/>
        <v>0</v>
      </c>
      <c r="BM874" s="288">
        <f t="shared" si="358"/>
        <v>581717</v>
      </c>
      <c r="BS874" s="3"/>
      <c r="BT874" s="3"/>
      <c r="BU874" s="3"/>
      <c r="BV874" s="3"/>
    </row>
    <row r="875" spans="1:74" ht="13.2" customHeight="1">
      <c r="A875" s="169" t="str">
        <f>B$874&amp;B875</f>
        <v>E19</v>
      </c>
      <c r="B875" s="159" t="str">
        <f>$B$6</f>
        <v>9</v>
      </c>
      <c r="C875" s="568"/>
      <c r="D875" s="504"/>
      <c r="E875" s="505"/>
      <c r="F875" s="506"/>
      <c r="G875" s="210"/>
      <c r="H875" s="488" t="s">
        <v>70</v>
      </c>
      <c r="I875" s="489"/>
      <c r="J875" s="17"/>
      <c r="K875" s="17"/>
      <c r="L875" s="43"/>
      <c r="M875" s="17"/>
      <c r="N875" s="43"/>
      <c r="O875" s="17"/>
      <c r="P875" s="43"/>
      <c r="Q875" s="17"/>
      <c r="R875" s="35"/>
      <c r="S875" s="34"/>
      <c r="T875" s="33"/>
      <c r="U875" s="35"/>
      <c r="V875" s="33">
        <v>6502</v>
      </c>
      <c r="W875" s="33">
        <v>5300</v>
      </c>
      <c r="X875" s="34">
        <v>4379</v>
      </c>
      <c r="Y875" s="34">
        <f>6190</f>
        <v>6190</v>
      </c>
      <c r="Z875" s="34">
        <v>5036</v>
      </c>
      <c r="AA875" s="34">
        <v>3451</v>
      </c>
      <c r="AB875" s="34">
        <v>2441</v>
      </c>
      <c r="AC875" s="34">
        <v>10446</v>
      </c>
      <c r="AD875" s="34">
        <v>6427</v>
      </c>
      <c r="AE875" s="34">
        <v>6494</v>
      </c>
      <c r="AF875" s="34">
        <v>6009</v>
      </c>
      <c r="AG875" s="295">
        <v>7607</v>
      </c>
      <c r="AH875" s="244">
        <v>5840</v>
      </c>
      <c r="AI875" s="244">
        <v>3182</v>
      </c>
      <c r="AJ875" s="244"/>
      <c r="AK875" s="244"/>
      <c r="AL875" s="244"/>
      <c r="AM875" s="244"/>
      <c r="AN875" s="244"/>
      <c r="AO875" s="244"/>
      <c r="AP875" s="244"/>
      <c r="AQ875" s="244"/>
      <c r="AR875" s="244"/>
      <c r="AS875" s="244"/>
      <c r="AT875" s="244"/>
      <c r="AU875" s="244"/>
      <c r="AV875" s="244"/>
      <c r="AW875" s="244"/>
      <c r="AX875" s="245"/>
      <c r="AY875" s="436">
        <v>83</v>
      </c>
      <c r="AZ875" s="437">
        <v>3182</v>
      </c>
      <c r="BA875" s="267">
        <v>400</v>
      </c>
      <c r="BB875" s="268">
        <v>286</v>
      </c>
      <c r="BC875" s="268">
        <v>373</v>
      </c>
      <c r="BD875" s="268">
        <v>238</v>
      </c>
      <c r="BE875" s="268">
        <v>185</v>
      </c>
      <c r="BF875" s="268">
        <v>239</v>
      </c>
      <c r="BG875" s="268">
        <v>380</v>
      </c>
      <c r="BH875" s="268">
        <v>491</v>
      </c>
      <c r="BI875" s="268">
        <v>507</v>
      </c>
      <c r="BJ875" s="268">
        <v>83</v>
      </c>
      <c r="BK875" s="268"/>
      <c r="BL875" s="266"/>
      <c r="BM875" s="272">
        <f t="shared" si="358"/>
        <v>79304</v>
      </c>
      <c r="BS875" s="3"/>
      <c r="BT875" s="3"/>
      <c r="BU875" s="3"/>
      <c r="BV875" s="3"/>
    </row>
    <row r="876" spans="1:74" ht="13.2" customHeight="1">
      <c r="A876" s="169"/>
      <c r="C876" s="568"/>
      <c r="D876" s="615"/>
      <c r="E876" s="616"/>
      <c r="F876" s="617"/>
      <c r="G876" s="211"/>
      <c r="H876" s="490" t="s">
        <v>71</v>
      </c>
      <c r="I876" s="491"/>
      <c r="J876" s="23">
        <f t="shared" ref="J876:AO876" si="371">SUM(J877:J885)</f>
        <v>0</v>
      </c>
      <c r="K876" s="23">
        <f t="shared" si="371"/>
        <v>0</v>
      </c>
      <c r="L876" s="41">
        <f t="shared" si="371"/>
        <v>0</v>
      </c>
      <c r="M876" s="23">
        <f t="shared" si="371"/>
        <v>0</v>
      </c>
      <c r="N876" s="41">
        <f t="shared" si="371"/>
        <v>0</v>
      </c>
      <c r="O876" s="23">
        <f t="shared" si="371"/>
        <v>0</v>
      </c>
      <c r="P876" s="41">
        <f t="shared" si="371"/>
        <v>0</v>
      </c>
      <c r="Q876" s="23">
        <f t="shared" si="371"/>
        <v>0</v>
      </c>
      <c r="R876" s="17">
        <f t="shared" si="371"/>
        <v>26120</v>
      </c>
      <c r="S876" s="43">
        <f t="shared" si="371"/>
        <v>32769</v>
      </c>
      <c r="T876" s="17">
        <f t="shared" si="371"/>
        <v>34222</v>
      </c>
      <c r="U876" s="43">
        <f t="shared" si="371"/>
        <v>31390</v>
      </c>
      <c r="V876" s="17">
        <f t="shared" si="371"/>
        <v>30209</v>
      </c>
      <c r="W876" s="43">
        <f t="shared" si="371"/>
        <v>34153</v>
      </c>
      <c r="X876" s="17">
        <f t="shared" si="371"/>
        <v>24853</v>
      </c>
      <c r="Y876" s="43">
        <f t="shared" si="371"/>
        <v>25688</v>
      </c>
      <c r="Z876" s="17">
        <f t="shared" si="371"/>
        <v>21845</v>
      </c>
      <c r="AA876" s="43">
        <f t="shared" si="371"/>
        <v>17655</v>
      </c>
      <c r="AB876" s="17">
        <f t="shared" si="371"/>
        <v>13260</v>
      </c>
      <c r="AC876" s="47">
        <f t="shared" si="371"/>
        <v>24773</v>
      </c>
      <c r="AD876" s="47">
        <f t="shared" si="371"/>
        <v>24461</v>
      </c>
      <c r="AE876" s="47">
        <f t="shared" si="371"/>
        <v>30100</v>
      </c>
      <c r="AF876" s="47">
        <f t="shared" si="371"/>
        <v>30665</v>
      </c>
      <c r="AG876" s="281">
        <f t="shared" si="371"/>
        <v>30925</v>
      </c>
      <c r="AH876" s="281">
        <f t="shared" si="371"/>
        <v>37934</v>
      </c>
      <c r="AI876" s="281">
        <f t="shared" si="371"/>
        <v>31391</v>
      </c>
      <c r="AJ876" s="281">
        <f t="shared" si="371"/>
        <v>0</v>
      </c>
      <c r="AK876" s="281">
        <f t="shared" si="371"/>
        <v>0</v>
      </c>
      <c r="AL876" s="281">
        <f t="shared" si="371"/>
        <v>0</v>
      </c>
      <c r="AM876" s="281">
        <f t="shared" si="371"/>
        <v>0</v>
      </c>
      <c r="AN876" s="281">
        <f t="shared" si="371"/>
        <v>0</v>
      </c>
      <c r="AO876" s="281">
        <f t="shared" si="371"/>
        <v>0</v>
      </c>
      <c r="AP876" s="281">
        <f t="shared" ref="AP876:BL876" si="372">SUM(AP877:AP885)</f>
        <v>0</v>
      </c>
      <c r="AQ876" s="281">
        <f t="shared" si="372"/>
        <v>0</v>
      </c>
      <c r="AR876" s="281">
        <f t="shared" si="372"/>
        <v>0</v>
      </c>
      <c r="AS876" s="281">
        <f t="shared" si="372"/>
        <v>0</v>
      </c>
      <c r="AT876" s="281">
        <f t="shared" si="372"/>
        <v>0</v>
      </c>
      <c r="AU876" s="281">
        <f t="shared" si="372"/>
        <v>0</v>
      </c>
      <c r="AV876" s="281">
        <f t="shared" si="372"/>
        <v>0</v>
      </c>
      <c r="AW876" s="281">
        <f t="shared" si="372"/>
        <v>0</v>
      </c>
      <c r="AX876" s="281">
        <f t="shared" si="372"/>
        <v>0</v>
      </c>
      <c r="AY876" s="26">
        <f t="shared" si="372"/>
        <v>3144</v>
      </c>
      <c r="AZ876" s="439">
        <f t="shared" si="372"/>
        <v>31391</v>
      </c>
      <c r="BA876" s="281">
        <f t="shared" si="372"/>
        <v>2897</v>
      </c>
      <c r="BB876" s="282">
        <f t="shared" si="372"/>
        <v>2711</v>
      </c>
      <c r="BC876" s="282">
        <f t="shared" si="372"/>
        <v>3623</v>
      </c>
      <c r="BD876" s="282">
        <f t="shared" si="372"/>
        <v>2764</v>
      </c>
      <c r="BE876" s="282">
        <f t="shared" si="372"/>
        <v>2485</v>
      </c>
      <c r="BF876" s="282">
        <f t="shared" si="372"/>
        <v>3101</v>
      </c>
      <c r="BG876" s="282">
        <f t="shared" si="372"/>
        <v>3507</v>
      </c>
      <c r="BH876" s="282">
        <f t="shared" si="372"/>
        <v>3025</v>
      </c>
      <c r="BI876" s="282">
        <f t="shared" si="372"/>
        <v>4134</v>
      </c>
      <c r="BJ876" s="282">
        <f t="shared" si="372"/>
        <v>3144</v>
      </c>
      <c r="BK876" s="282">
        <f t="shared" si="372"/>
        <v>0</v>
      </c>
      <c r="BL876" s="280">
        <f t="shared" si="372"/>
        <v>0</v>
      </c>
      <c r="BM876" s="272">
        <f t="shared" si="358"/>
        <v>502413</v>
      </c>
      <c r="BS876" s="3"/>
      <c r="BT876" s="3"/>
      <c r="BU876" s="3"/>
      <c r="BV876" s="3"/>
    </row>
    <row r="877" spans="1:74" ht="13.2" customHeight="1">
      <c r="A877" s="169" t="str">
        <f t="shared" ref="A877:A885" si="373">B$874&amp;B877</f>
        <v>E11</v>
      </c>
      <c r="B877" s="159" t="str">
        <f>$B$8</f>
        <v>1</v>
      </c>
      <c r="C877" s="568"/>
      <c r="D877" s="615"/>
      <c r="E877" s="616"/>
      <c r="F877" s="617"/>
      <c r="G877" s="213"/>
      <c r="H877" s="210"/>
      <c r="I877" s="127" t="str">
        <f>$I$8</f>
        <v>N.AMERICA</v>
      </c>
      <c r="J877" s="20"/>
      <c r="K877" s="20"/>
      <c r="L877" s="20"/>
      <c r="M877" s="20"/>
      <c r="N877" s="20"/>
      <c r="O877" s="28"/>
      <c r="P877" s="20"/>
      <c r="Q877" s="20"/>
      <c r="R877" s="20">
        <v>21497</v>
      </c>
      <c r="S877" s="20">
        <v>20987</v>
      </c>
      <c r="T877" s="20">
        <v>18238</v>
      </c>
      <c r="U877" s="28">
        <v>16631</v>
      </c>
      <c r="V877" s="20">
        <v>15674</v>
      </c>
      <c r="W877" s="20">
        <v>16226</v>
      </c>
      <c r="X877" s="20">
        <v>11440</v>
      </c>
      <c r="Y877" s="20">
        <v>13007</v>
      </c>
      <c r="Z877" s="21">
        <v>11994</v>
      </c>
      <c r="AA877" s="21">
        <v>9938</v>
      </c>
      <c r="AB877" s="21">
        <v>8210</v>
      </c>
      <c r="AC877" s="21">
        <v>9164</v>
      </c>
      <c r="AD877" s="21">
        <v>9059</v>
      </c>
      <c r="AE877" s="21">
        <v>16291</v>
      </c>
      <c r="AF877" s="21">
        <v>16749</v>
      </c>
      <c r="AG877" s="248">
        <v>15582</v>
      </c>
      <c r="AH877" s="248">
        <v>20863</v>
      </c>
      <c r="AI877" s="248">
        <v>17368</v>
      </c>
      <c r="AJ877" s="248"/>
      <c r="AK877" s="248"/>
      <c r="AL877" s="248"/>
      <c r="AM877" s="248"/>
      <c r="AN877" s="248"/>
      <c r="AO877" s="248"/>
      <c r="AP877" s="248"/>
      <c r="AQ877" s="248"/>
      <c r="AR877" s="248"/>
      <c r="AS877" s="248"/>
      <c r="AT877" s="248"/>
      <c r="AU877" s="248"/>
      <c r="AV877" s="248"/>
      <c r="AW877" s="248"/>
      <c r="AX877" s="248"/>
      <c r="AY877" s="430">
        <v>2055</v>
      </c>
      <c r="AZ877" s="431">
        <v>17368</v>
      </c>
      <c r="BA877" s="250">
        <v>1433</v>
      </c>
      <c r="BB877" s="251">
        <v>1427</v>
      </c>
      <c r="BC877" s="251">
        <v>1901</v>
      </c>
      <c r="BD877" s="251">
        <v>1579</v>
      </c>
      <c r="BE877" s="251">
        <v>1317</v>
      </c>
      <c r="BF877" s="251">
        <v>1574</v>
      </c>
      <c r="BG877" s="251">
        <v>2190</v>
      </c>
      <c r="BH877" s="251">
        <v>1670</v>
      </c>
      <c r="BI877" s="251">
        <v>2222</v>
      </c>
      <c r="BJ877" s="251">
        <v>2055</v>
      </c>
      <c r="BK877" s="251"/>
      <c r="BL877" s="249"/>
      <c r="BM877" s="272">
        <f t="shared" si="358"/>
        <v>268918</v>
      </c>
      <c r="BS877" s="3"/>
      <c r="BT877" s="3"/>
      <c r="BU877" s="3"/>
      <c r="BV877" s="3"/>
    </row>
    <row r="878" spans="1:74" ht="13.2" customHeight="1">
      <c r="A878" s="169" t="str">
        <f t="shared" si="373"/>
        <v>E12</v>
      </c>
      <c r="B878" s="159" t="str">
        <f>$B$9</f>
        <v>2</v>
      </c>
      <c r="C878" s="568"/>
      <c r="D878" s="615"/>
      <c r="E878" s="616"/>
      <c r="F878" s="617"/>
      <c r="G878" s="213"/>
      <c r="H878" s="210"/>
      <c r="I878" s="122" t="str">
        <f>$I$9</f>
        <v>CS.AMERICA</v>
      </c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>
        <v>10</v>
      </c>
      <c r="X878" s="92">
        <v>64</v>
      </c>
      <c r="Y878" s="92">
        <v>49</v>
      </c>
      <c r="Z878" s="93">
        <v>129</v>
      </c>
      <c r="AA878" s="93">
        <v>128</v>
      </c>
      <c r="AB878" s="93">
        <v>103</v>
      </c>
      <c r="AC878" s="93">
        <v>319</v>
      </c>
      <c r="AD878" s="93">
        <v>260</v>
      </c>
      <c r="AE878" s="93">
        <v>271</v>
      </c>
      <c r="AF878" s="93">
        <v>283</v>
      </c>
      <c r="AG878" s="253">
        <v>233</v>
      </c>
      <c r="AH878" s="253">
        <v>419</v>
      </c>
      <c r="AI878" s="253">
        <v>313</v>
      </c>
      <c r="AJ878" s="253"/>
      <c r="AK878" s="253"/>
      <c r="AL878" s="253"/>
      <c r="AM878" s="253"/>
      <c r="AN878" s="253"/>
      <c r="AO878" s="253"/>
      <c r="AP878" s="253"/>
      <c r="AQ878" s="253"/>
      <c r="AR878" s="253"/>
      <c r="AS878" s="253"/>
      <c r="AT878" s="253"/>
      <c r="AU878" s="253"/>
      <c r="AV878" s="253"/>
      <c r="AW878" s="253"/>
      <c r="AX878" s="253"/>
      <c r="AY878" s="432">
        <v>21</v>
      </c>
      <c r="AZ878" s="433">
        <v>313</v>
      </c>
      <c r="BA878" s="255">
        <v>33</v>
      </c>
      <c r="BB878" s="256">
        <v>18</v>
      </c>
      <c r="BC878" s="256">
        <v>34</v>
      </c>
      <c r="BD878" s="256">
        <v>34</v>
      </c>
      <c r="BE878" s="256">
        <v>57</v>
      </c>
      <c r="BF878" s="256">
        <v>33</v>
      </c>
      <c r="BG878" s="256">
        <v>30</v>
      </c>
      <c r="BH878" s="256">
        <v>27</v>
      </c>
      <c r="BI878" s="256">
        <v>26</v>
      </c>
      <c r="BJ878" s="256">
        <v>21</v>
      </c>
      <c r="BK878" s="256"/>
      <c r="BL878" s="254"/>
      <c r="BM878" s="284">
        <f t="shared" si="358"/>
        <v>2581</v>
      </c>
      <c r="BS878" s="3"/>
      <c r="BT878" s="3"/>
      <c r="BU878" s="3"/>
      <c r="BV878" s="3"/>
    </row>
    <row r="879" spans="1:74" ht="13.2" customHeight="1">
      <c r="A879" s="169" t="str">
        <f t="shared" si="373"/>
        <v>E13</v>
      </c>
      <c r="B879" s="159" t="str">
        <f>$B$10</f>
        <v>3</v>
      </c>
      <c r="C879" s="568"/>
      <c r="D879" s="615"/>
      <c r="E879" s="616"/>
      <c r="F879" s="617"/>
      <c r="G879" s="205"/>
      <c r="H879" s="498"/>
      <c r="I879" s="122" t="str">
        <f>$I$10</f>
        <v>Europe</v>
      </c>
      <c r="J879" s="92"/>
      <c r="K879" s="92"/>
      <c r="L879" s="92"/>
      <c r="M879" s="92"/>
      <c r="N879" s="92"/>
      <c r="O879" s="94"/>
      <c r="P879" s="92"/>
      <c r="Q879" s="92"/>
      <c r="R879" s="92">
        <v>4610</v>
      </c>
      <c r="S879" s="92">
        <v>11287</v>
      </c>
      <c r="T879" s="92">
        <v>13268</v>
      </c>
      <c r="U879" s="94">
        <v>11947</v>
      </c>
      <c r="V879" s="92">
        <v>10702</v>
      </c>
      <c r="W879" s="92">
        <v>11907</v>
      </c>
      <c r="X879" s="92">
        <v>8062</v>
      </c>
      <c r="Y879" s="92">
        <v>7948</v>
      </c>
      <c r="Z879" s="93">
        <v>6489</v>
      </c>
      <c r="AA879" s="93">
        <v>4954</v>
      </c>
      <c r="AB879" s="93">
        <v>3495</v>
      </c>
      <c r="AC879" s="93">
        <v>9028</v>
      </c>
      <c r="AD879" s="93">
        <v>7702</v>
      </c>
      <c r="AE879" s="93">
        <v>7326</v>
      </c>
      <c r="AF879" s="93">
        <v>6847</v>
      </c>
      <c r="AG879" s="253">
        <v>5350</v>
      </c>
      <c r="AH879" s="253">
        <v>5542</v>
      </c>
      <c r="AI879" s="253">
        <v>4998</v>
      </c>
      <c r="AJ879" s="253"/>
      <c r="AK879" s="253"/>
      <c r="AL879" s="253"/>
      <c r="AM879" s="253"/>
      <c r="AN879" s="253"/>
      <c r="AO879" s="253"/>
      <c r="AP879" s="253"/>
      <c r="AQ879" s="253"/>
      <c r="AR879" s="253"/>
      <c r="AS879" s="253"/>
      <c r="AT879" s="253"/>
      <c r="AU879" s="253"/>
      <c r="AV879" s="253"/>
      <c r="AW879" s="253"/>
      <c r="AX879" s="253"/>
      <c r="AY879" s="432">
        <v>581</v>
      </c>
      <c r="AZ879" s="433">
        <v>4998</v>
      </c>
      <c r="BA879" s="255">
        <v>407</v>
      </c>
      <c r="BB879" s="256">
        <v>212</v>
      </c>
      <c r="BC879" s="256">
        <v>631</v>
      </c>
      <c r="BD879" s="256">
        <v>614</v>
      </c>
      <c r="BE879" s="256">
        <v>380</v>
      </c>
      <c r="BF879" s="256">
        <v>521</v>
      </c>
      <c r="BG879" s="256">
        <v>375</v>
      </c>
      <c r="BH879" s="256">
        <v>272</v>
      </c>
      <c r="BI879" s="256">
        <v>1005</v>
      </c>
      <c r="BJ879" s="256">
        <v>581</v>
      </c>
      <c r="BK879" s="256"/>
      <c r="BL879" s="254"/>
      <c r="BM879" s="284">
        <f t="shared" si="358"/>
        <v>141462</v>
      </c>
      <c r="BS879" s="3"/>
      <c r="BT879" s="3"/>
      <c r="BU879" s="3"/>
      <c r="BV879" s="3"/>
    </row>
    <row r="880" spans="1:74" ht="13.2" customHeight="1">
      <c r="A880" s="169" t="str">
        <f t="shared" si="373"/>
        <v>E14</v>
      </c>
      <c r="B880" s="159" t="str">
        <f>$B$11</f>
        <v>4</v>
      </c>
      <c r="C880" s="568"/>
      <c r="D880" s="615"/>
      <c r="E880" s="616"/>
      <c r="F880" s="617"/>
      <c r="G880" s="211"/>
      <c r="H880" s="498"/>
      <c r="I880" s="122" t="str">
        <f>$I$11</f>
        <v>ASIA</v>
      </c>
      <c r="J880" s="92"/>
      <c r="K880" s="92"/>
      <c r="L880" s="92"/>
      <c r="M880" s="92"/>
      <c r="N880" s="92"/>
      <c r="O880" s="94"/>
      <c r="P880" s="92"/>
      <c r="Q880" s="92"/>
      <c r="R880" s="92"/>
      <c r="S880" s="92">
        <v>205</v>
      </c>
      <c r="T880" s="92">
        <v>699</v>
      </c>
      <c r="U880" s="94">
        <v>662</v>
      </c>
      <c r="V880" s="92">
        <v>1511</v>
      </c>
      <c r="W880" s="92">
        <v>2470</v>
      </c>
      <c r="X880" s="92">
        <v>2552</v>
      </c>
      <c r="Y880" s="92">
        <v>2630</v>
      </c>
      <c r="Z880" s="93">
        <v>1699</v>
      </c>
      <c r="AA880" s="92">
        <v>1476</v>
      </c>
      <c r="AB880" s="93">
        <v>375</v>
      </c>
      <c r="AC880" s="92">
        <v>1471</v>
      </c>
      <c r="AD880" s="92">
        <v>1652</v>
      </c>
      <c r="AE880" s="92">
        <v>1530</v>
      </c>
      <c r="AF880" s="92">
        <v>1607</v>
      </c>
      <c r="AG880" s="258">
        <v>1328</v>
      </c>
      <c r="AH880" s="258">
        <v>1336</v>
      </c>
      <c r="AI880" s="258">
        <v>786</v>
      </c>
      <c r="AJ880" s="258"/>
      <c r="AK880" s="258"/>
      <c r="AL880" s="258"/>
      <c r="AM880" s="258"/>
      <c r="AN880" s="258"/>
      <c r="AO880" s="258"/>
      <c r="AP880" s="258"/>
      <c r="AQ880" s="258"/>
      <c r="AR880" s="258"/>
      <c r="AS880" s="258"/>
      <c r="AT880" s="258"/>
      <c r="AU880" s="258"/>
      <c r="AV880" s="258"/>
      <c r="AW880" s="258"/>
      <c r="AX880" s="258"/>
      <c r="AY880" s="432">
        <v>42</v>
      </c>
      <c r="AZ880" s="433">
        <v>786</v>
      </c>
      <c r="BA880" s="255">
        <v>80</v>
      </c>
      <c r="BB880" s="256">
        <v>103</v>
      </c>
      <c r="BC880" s="256">
        <v>100</v>
      </c>
      <c r="BD880" s="256">
        <v>86</v>
      </c>
      <c r="BE880" s="256">
        <v>75</v>
      </c>
      <c r="BF880" s="256">
        <v>48</v>
      </c>
      <c r="BG880" s="256">
        <v>109</v>
      </c>
      <c r="BH880" s="256">
        <v>79</v>
      </c>
      <c r="BI880" s="256">
        <v>64</v>
      </c>
      <c r="BJ880" s="256">
        <v>42</v>
      </c>
      <c r="BK880" s="256"/>
      <c r="BL880" s="254"/>
      <c r="BM880" s="284">
        <f t="shared" si="358"/>
        <v>23989</v>
      </c>
      <c r="BS880" s="3"/>
      <c r="BT880" s="3"/>
      <c r="BU880" s="3"/>
      <c r="BV880" s="3"/>
    </row>
    <row r="881" spans="1:74" ht="12.75" customHeight="1">
      <c r="A881" s="169" t="str">
        <f t="shared" si="373"/>
        <v>E1C</v>
      </c>
      <c r="B881" s="159" t="s">
        <v>204</v>
      </c>
      <c r="C881" s="568"/>
      <c r="D881" s="615"/>
      <c r="E881" s="616"/>
      <c r="F881" s="617"/>
      <c r="G881" s="211"/>
      <c r="H881" s="498"/>
      <c r="I881" s="122" t="s">
        <v>205</v>
      </c>
      <c r="J881" s="92"/>
      <c r="K881" s="92"/>
      <c r="L881" s="92"/>
      <c r="M881" s="92"/>
      <c r="N881" s="92"/>
      <c r="O881" s="94"/>
      <c r="P881" s="92"/>
      <c r="Q881" s="92"/>
      <c r="R881" s="92"/>
      <c r="S881" s="92">
        <v>67</v>
      </c>
      <c r="T881" s="92">
        <v>1116</v>
      </c>
      <c r="U881" s="94">
        <v>1337</v>
      </c>
      <c r="V881" s="92">
        <v>1296</v>
      </c>
      <c r="W881" s="92">
        <v>2239</v>
      </c>
      <c r="X881" s="92">
        <v>1920</v>
      </c>
      <c r="Y881" s="92">
        <v>1080</v>
      </c>
      <c r="Z881" s="93">
        <v>625</v>
      </c>
      <c r="AA881" s="92">
        <v>251</v>
      </c>
      <c r="AB881" s="93">
        <v>193</v>
      </c>
      <c r="AC881" s="92">
        <v>3622</v>
      </c>
      <c r="AD881" s="92">
        <v>4419</v>
      </c>
      <c r="AE881" s="92">
        <v>3243</v>
      </c>
      <c r="AF881" s="92">
        <v>3649</v>
      </c>
      <c r="AG881" s="258">
        <v>6703</v>
      </c>
      <c r="AH881" s="258">
        <v>7564</v>
      </c>
      <c r="AI881" s="258">
        <v>5935</v>
      </c>
      <c r="AJ881" s="258"/>
      <c r="AK881" s="258"/>
      <c r="AL881" s="258"/>
      <c r="AM881" s="258"/>
      <c r="AN881" s="258"/>
      <c r="AO881" s="258"/>
      <c r="AP881" s="258"/>
      <c r="AQ881" s="258"/>
      <c r="AR881" s="258"/>
      <c r="AS881" s="258"/>
      <c r="AT881" s="258"/>
      <c r="AU881" s="258"/>
      <c r="AV881" s="258"/>
      <c r="AW881" s="258"/>
      <c r="AX881" s="258"/>
      <c r="AY881" s="432">
        <v>267</v>
      </c>
      <c r="AZ881" s="433">
        <v>5935</v>
      </c>
      <c r="BA881" s="255">
        <v>734</v>
      </c>
      <c r="BB881" s="256">
        <v>781</v>
      </c>
      <c r="BC881" s="256">
        <v>737</v>
      </c>
      <c r="BD881" s="256">
        <v>269</v>
      </c>
      <c r="BE881" s="256">
        <v>454</v>
      </c>
      <c r="BF881" s="256">
        <v>703</v>
      </c>
      <c r="BG881" s="256">
        <v>670</v>
      </c>
      <c r="BH881" s="256">
        <v>739</v>
      </c>
      <c r="BI881" s="256">
        <v>581</v>
      </c>
      <c r="BJ881" s="256">
        <v>267</v>
      </c>
      <c r="BK881" s="256"/>
      <c r="BL881" s="254"/>
      <c r="BM881" s="255">
        <f>SUM(J881:AX881)</f>
        <v>45259</v>
      </c>
      <c r="BS881" s="3"/>
      <c r="BT881" s="3"/>
      <c r="BU881" s="3"/>
      <c r="BV881" s="3"/>
    </row>
    <row r="882" spans="1:74" ht="13.2" customHeight="1">
      <c r="A882" s="169" t="str">
        <f t="shared" si="373"/>
        <v>E15</v>
      </c>
      <c r="B882" s="159" t="str">
        <f>$B$13</f>
        <v>5</v>
      </c>
      <c r="C882" s="568"/>
      <c r="D882" s="615"/>
      <c r="E882" s="616"/>
      <c r="F882" s="617"/>
      <c r="G882" s="213"/>
      <c r="H882" s="498"/>
      <c r="I882" s="122" t="str">
        <f>$I$13</f>
        <v>OCE</v>
      </c>
      <c r="J882" s="92"/>
      <c r="K882" s="92"/>
      <c r="L882" s="92"/>
      <c r="M882" s="92"/>
      <c r="N882" s="92"/>
      <c r="O882" s="94"/>
      <c r="P882" s="92"/>
      <c r="Q882" s="92"/>
      <c r="R882" s="92">
        <v>13</v>
      </c>
      <c r="S882" s="92">
        <v>222</v>
      </c>
      <c r="T882" s="92">
        <v>876</v>
      </c>
      <c r="U882" s="94">
        <v>703</v>
      </c>
      <c r="V882" s="92">
        <v>797</v>
      </c>
      <c r="W882" s="92">
        <v>1053</v>
      </c>
      <c r="X882" s="92">
        <v>677</v>
      </c>
      <c r="Y882" s="92">
        <v>797</v>
      </c>
      <c r="Z882" s="93">
        <v>725</v>
      </c>
      <c r="AA882" s="92">
        <v>679</v>
      </c>
      <c r="AB882" s="93">
        <v>605</v>
      </c>
      <c r="AC882" s="92">
        <v>650</v>
      </c>
      <c r="AD882" s="92">
        <v>581</v>
      </c>
      <c r="AE882" s="92">
        <v>701</v>
      </c>
      <c r="AF882" s="92">
        <v>655</v>
      </c>
      <c r="AG882" s="258">
        <v>745</v>
      </c>
      <c r="AH882" s="258">
        <v>841</v>
      </c>
      <c r="AI882" s="258">
        <v>691</v>
      </c>
      <c r="AJ882" s="258"/>
      <c r="AK882" s="258"/>
      <c r="AL882" s="258"/>
      <c r="AM882" s="258"/>
      <c r="AN882" s="258"/>
      <c r="AO882" s="258"/>
      <c r="AP882" s="258"/>
      <c r="AQ882" s="258"/>
      <c r="AR882" s="258"/>
      <c r="AS882" s="258"/>
      <c r="AT882" s="258"/>
      <c r="AU882" s="258"/>
      <c r="AV882" s="258"/>
      <c r="AW882" s="258"/>
      <c r="AX882" s="258"/>
      <c r="AY882" s="432">
        <v>45</v>
      </c>
      <c r="AZ882" s="433">
        <v>691</v>
      </c>
      <c r="BA882" s="255">
        <v>56</v>
      </c>
      <c r="BB882" s="256">
        <v>58</v>
      </c>
      <c r="BC882" s="256">
        <v>108</v>
      </c>
      <c r="BD882" s="256">
        <v>89</v>
      </c>
      <c r="BE882" s="256">
        <v>110</v>
      </c>
      <c r="BF882" s="256">
        <v>68</v>
      </c>
      <c r="BG882" s="256">
        <v>37</v>
      </c>
      <c r="BH882" s="256">
        <v>67</v>
      </c>
      <c r="BI882" s="256">
        <v>53</v>
      </c>
      <c r="BJ882" s="256">
        <v>45</v>
      </c>
      <c r="BK882" s="256"/>
      <c r="BL882" s="254"/>
      <c r="BM882" s="284">
        <f t="shared" si="358"/>
        <v>12011</v>
      </c>
      <c r="BS882" s="3"/>
      <c r="BT882" s="3"/>
      <c r="BU882" s="3"/>
      <c r="BV882" s="3"/>
    </row>
    <row r="883" spans="1:74" ht="13.2" customHeight="1">
      <c r="A883" s="169" t="str">
        <f t="shared" si="373"/>
        <v>E16</v>
      </c>
      <c r="B883" s="159" t="str">
        <f>$B$14</f>
        <v>6</v>
      </c>
      <c r="C883" s="568"/>
      <c r="D883" s="615"/>
      <c r="E883" s="616"/>
      <c r="F883" s="617"/>
      <c r="G883" s="213"/>
      <c r="H883" s="498"/>
      <c r="I883" s="122" t="str">
        <f>$I$14</f>
        <v>MIDDLE EAS</v>
      </c>
      <c r="J883" s="92"/>
      <c r="K883" s="92"/>
      <c r="L883" s="92"/>
      <c r="M883" s="92"/>
      <c r="N883" s="92"/>
      <c r="O883" s="94"/>
      <c r="P883" s="92"/>
      <c r="Q883" s="92"/>
      <c r="R883" s="92"/>
      <c r="S883" s="92">
        <v>1</v>
      </c>
      <c r="T883" s="92">
        <v>10</v>
      </c>
      <c r="U883" s="94">
        <v>38</v>
      </c>
      <c r="V883" s="92">
        <v>96</v>
      </c>
      <c r="W883" s="92">
        <v>104</v>
      </c>
      <c r="X883" s="92">
        <v>52</v>
      </c>
      <c r="Y883" s="92">
        <v>83</v>
      </c>
      <c r="Z883" s="93">
        <v>147</v>
      </c>
      <c r="AA883" s="92">
        <v>185</v>
      </c>
      <c r="AB883" s="93">
        <v>266</v>
      </c>
      <c r="AC883" s="92">
        <v>480</v>
      </c>
      <c r="AD883" s="92">
        <v>770</v>
      </c>
      <c r="AE883" s="92">
        <v>708</v>
      </c>
      <c r="AF883" s="92">
        <v>844</v>
      </c>
      <c r="AG883" s="258">
        <v>952</v>
      </c>
      <c r="AH883" s="258">
        <v>1337</v>
      </c>
      <c r="AI883" s="258">
        <v>1244</v>
      </c>
      <c r="AJ883" s="258"/>
      <c r="AK883" s="258"/>
      <c r="AL883" s="258"/>
      <c r="AM883" s="258"/>
      <c r="AN883" s="258"/>
      <c r="AO883" s="258"/>
      <c r="AP883" s="258"/>
      <c r="AQ883" s="258"/>
      <c r="AR883" s="258"/>
      <c r="AS883" s="258"/>
      <c r="AT883" s="258"/>
      <c r="AU883" s="258"/>
      <c r="AV883" s="258"/>
      <c r="AW883" s="258"/>
      <c r="AX883" s="258"/>
      <c r="AY883" s="432">
        <v>133</v>
      </c>
      <c r="AZ883" s="433">
        <v>1244</v>
      </c>
      <c r="BA883" s="255">
        <v>147</v>
      </c>
      <c r="BB883" s="256">
        <v>106</v>
      </c>
      <c r="BC883" s="256">
        <v>105</v>
      </c>
      <c r="BD883" s="256">
        <v>90</v>
      </c>
      <c r="BE883" s="256">
        <v>85</v>
      </c>
      <c r="BF883" s="256">
        <v>146</v>
      </c>
      <c r="BG883" s="256">
        <v>92</v>
      </c>
      <c r="BH883" s="256">
        <v>167</v>
      </c>
      <c r="BI883" s="256">
        <v>173</v>
      </c>
      <c r="BJ883" s="256">
        <v>133</v>
      </c>
      <c r="BK883" s="256"/>
      <c r="BL883" s="254"/>
      <c r="BM883" s="284">
        <f t="shared" ref="BM883:BM911" si="374">SUM(J883:AX883)</f>
        <v>7317</v>
      </c>
      <c r="BS883" s="3"/>
      <c r="BT883" s="3"/>
      <c r="BU883" s="3"/>
      <c r="BV883" s="3"/>
    </row>
    <row r="884" spans="1:74" ht="13.2" customHeight="1">
      <c r="A884" s="169" t="str">
        <f t="shared" si="373"/>
        <v>E17</v>
      </c>
      <c r="B884" s="159" t="str">
        <f>$B$15</f>
        <v>7</v>
      </c>
      <c r="C884" s="568"/>
      <c r="D884" s="615"/>
      <c r="E884" s="616"/>
      <c r="F884" s="617"/>
      <c r="G884" s="213"/>
      <c r="H884" s="498"/>
      <c r="I884" s="122" t="str">
        <f>$I$15</f>
        <v xml:space="preserve">AFRICA   </v>
      </c>
      <c r="J884" s="92"/>
      <c r="K884" s="92"/>
      <c r="L884" s="92"/>
      <c r="M884" s="92"/>
      <c r="N884" s="92"/>
      <c r="O884" s="94"/>
      <c r="P884" s="92"/>
      <c r="Q884" s="92"/>
      <c r="R884" s="92"/>
      <c r="S884" s="92"/>
      <c r="T884" s="92">
        <v>15</v>
      </c>
      <c r="U884" s="94">
        <v>72</v>
      </c>
      <c r="V884" s="92">
        <v>133</v>
      </c>
      <c r="W884" s="92">
        <v>144</v>
      </c>
      <c r="X884" s="92">
        <v>86</v>
      </c>
      <c r="Y884" s="92">
        <v>94</v>
      </c>
      <c r="Z884" s="93">
        <v>37</v>
      </c>
      <c r="AA884" s="92">
        <v>44</v>
      </c>
      <c r="AB884" s="93">
        <v>13</v>
      </c>
      <c r="AC884" s="92">
        <v>39</v>
      </c>
      <c r="AD884" s="92">
        <v>18</v>
      </c>
      <c r="AE884" s="92">
        <v>30</v>
      </c>
      <c r="AF884" s="92">
        <v>31</v>
      </c>
      <c r="AG884" s="258">
        <v>32</v>
      </c>
      <c r="AH884" s="258">
        <v>32</v>
      </c>
      <c r="AI884" s="258">
        <v>56</v>
      </c>
      <c r="AJ884" s="258"/>
      <c r="AK884" s="258"/>
      <c r="AL884" s="258"/>
      <c r="AM884" s="258"/>
      <c r="AN884" s="258"/>
      <c r="AO884" s="258"/>
      <c r="AP884" s="258"/>
      <c r="AQ884" s="258"/>
      <c r="AR884" s="258"/>
      <c r="AS884" s="258"/>
      <c r="AT884" s="258"/>
      <c r="AU884" s="258"/>
      <c r="AV884" s="258"/>
      <c r="AW884" s="258"/>
      <c r="AX884" s="258"/>
      <c r="AY884" s="432">
        <v>0</v>
      </c>
      <c r="AZ884" s="433">
        <v>56</v>
      </c>
      <c r="BA884" s="255">
        <v>7</v>
      </c>
      <c r="BB884" s="256">
        <v>6</v>
      </c>
      <c r="BC884" s="256">
        <v>7</v>
      </c>
      <c r="BD884" s="256">
        <v>3</v>
      </c>
      <c r="BE884" s="256">
        <v>7</v>
      </c>
      <c r="BF884" s="256">
        <v>8</v>
      </c>
      <c r="BG884" s="256">
        <v>4</v>
      </c>
      <c r="BH884" s="256">
        <v>4</v>
      </c>
      <c r="BI884" s="256">
        <v>10</v>
      </c>
      <c r="BJ884" s="256"/>
      <c r="BK884" s="256"/>
      <c r="BL884" s="254"/>
      <c r="BM884" s="284">
        <f t="shared" si="374"/>
        <v>876</v>
      </c>
      <c r="BS884" s="3"/>
      <c r="BT884" s="3"/>
      <c r="BU884" s="3"/>
      <c r="BV884" s="3"/>
    </row>
    <row r="885" spans="1:74" ht="13.2" customHeight="1" thickBot="1">
      <c r="A885" s="169" t="str">
        <f t="shared" si="373"/>
        <v>E1Z</v>
      </c>
      <c r="B885" s="159" t="str">
        <f>$B$16</f>
        <v>Z</v>
      </c>
      <c r="C885" s="568"/>
      <c r="D885" s="618"/>
      <c r="E885" s="619"/>
      <c r="F885" s="620"/>
      <c r="G885" s="208"/>
      <c r="H885" s="499"/>
      <c r="I885" s="128" t="str">
        <f>$I$16</f>
        <v>Others</v>
      </c>
      <c r="J885" s="90"/>
      <c r="K885" s="90"/>
      <c r="L885" s="90"/>
      <c r="M885" s="90"/>
      <c r="N885" s="90"/>
      <c r="O885" s="102"/>
      <c r="P885" s="90"/>
      <c r="Q885" s="90"/>
      <c r="R885" s="90"/>
      <c r="S885" s="90"/>
      <c r="T885" s="90"/>
      <c r="U885" s="102"/>
      <c r="V885" s="90"/>
      <c r="W885" s="90"/>
      <c r="X885" s="90"/>
      <c r="Y885" s="90"/>
      <c r="Z885" s="91"/>
      <c r="AA885" s="90"/>
      <c r="AB885" s="91"/>
      <c r="AC885" s="90"/>
      <c r="AD885" s="90"/>
      <c r="AE885" s="90"/>
      <c r="AF885" s="90"/>
      <c r="AG885" s="259"/>
      <c r="AH885" s="259"/>
      <c r="AI885" s="259"/>
      <c r="AJ885" s="259"/>
      <c r="AK885" s="259"/>
      <c r="AL885" s="259"/>
      <c r="AM885" s="259"/>
      <c r="AN885" s="259"/>
      <c r="AO885" s="259"/>
      <c r="AP885" s="259"/>
      <c r="AQ885" s="259"/>
      <c r="AR885" s="259"/>
      <c r="AS885" s="259"/>
      <c r="AT885" s="259"/>
      <c r="AU885" s="259"/>
      <c r="AV885" s="259"/>
      <c r="AW885" s="259"/>
      <c r="AX885" s="259"/>
      <c r="AY885" s="434"/>
      <c r="AZ885" s="435"/>
      <c r="BA885" s="262"/>
      <c r="BB885" s="263"/>
      <c r="BC885" s="263"/>
      <c r="BD885" s="263"/>
      <c r="BE885" s="263"/>
      <c r="BF885" s="263"/>
      <c r="BG885" s="263"/>
      <c r="BH885" s="263"/>
      <c r="BI885" s="263"/>
      <c r="BJ885" s="263"/>
      <c r="BK885" s="263"/>
      <c r="BL885" s="261"/>
      <c r="BM885" s="287">
        <f t="shared" si="374"/>
        <v>0</v>
      </c>
      <c r="BS885" s="3"/>
      <c r="BT885" s="3"/>
      <c r="BU885" s="3"/>
      <c r="BV885" s="3"/>
    </row>
    <row r="886" spans="1:74" ht="13.2" customHeight="1">
      <c r="A886" s="157" t="s">
        <v>10</v>
      </c>
      <c r="B886" s="168" t="s">
        <v>225</v>
      </c>
      <c r="C886" s="568"/>
      <c r="D886" s="500" t="s">
        <v>9</v>
      </c>
      <c r="E886" s="501"/>
      <c r="F886" s="502"/>
      <c r="G886" s="486" t="s">
        <v>64</v>
      </c>
      <c r="H886" s="487"/>
      <c r="I886" s="487"/>
      <c r="J886" s="15">
        <f t="shared" ref="J886:AO886" si="375">J887+J888</f>
        <v>0</v>
      </c>
      <c r="K886" s="15">
        <f t="shared" si="375"/>
        <v>0</v>
      </c>
      <c r="L886" s="15">
        <f t="shared" si="375"/>
        <v>0</v>
      </c>
      <c r="M886" s="15">
        <f t="shared" si="375"/>
        <v>0</v>
      </c>
      <c r="N886" s="15">
        <f t="shared" si="375"/>
        <v>0</v>
      </c>
      <c r="O886" s="120">
        <f t="shared" si="375"/>
        <v>0</v>
      </c>
      <c r="P886" s="15">
        <f t="shared" si="375"/>
        <v>0</v>
      </c>
      <c r="Q886" s="15">
        <f t="shared" si="375"/>
        <v>0</v>
      </c>
      <c r="R886" s="15">
        <f t="shared" si="375"/>
        <v>0</v>
      </c>
      <c r="S886" s="15">
        <f t="shared" si="375"/>
        <v>0</v>
      </c>
      <c r="T886" s="15">
        <f t="shared" si="375"/>
        <v>0</v>
      </c>
      <c r="U886" s="120">
        <f t="shared" si="375"/>
        <v>0</v>
      </c>
      <c r="V886" s="15">
        <f t="shared" si="375"/>
        <v>0</v>
      </c>
      <c r="W886" s="15">
        <f t="shared" si="375"/>
        <v>0</v>
      </c>
      <c r="X886" s="15">
        <f t="shared" si="375"/>
        <v>0</v>
      </c>
      <c r="Y886" s="120">
        <f t="shared" si="375"/>
        <v>0</v>
      </c>
      <c r="Z886" s="15">
        <f t="shared" si="375"/>
        <v>0</v>
      </c>
      <c r="AA886" s="15">
        <f t="shared" si="375"/>
        <v>13639</v>
      </c>
      <c r="AB886" s="15">
        <f t="shared" si="375"/>
        <v>40830</v>
      </c>
      <c r="AC886" s="15">
        <f t="shared" si="375"/>
        <v>33309</v>
      </c>
      <c r="AD886" s="15">
        <f t="shared" si="375"/>
        <v>35222</v>
      </c>
      <c r="AE886" s="15">
        <f t="shared" si="375"/>
        <v>53379</v>
      </c>
      <c r="AF886" s="15">
        <f t="shared" si="375"/>
        <v>49502</v>
      </c>
      <c r="AG886" s="278">
        <f t="shared" si="375"/>
        <v>43802</v>
      </c>
      <c r="AH886" s="278">
        <f t="shared" si="375"/>
        <v>43770</v>
      </c>
      <c r="AI886" s="278">
        <f t="shared" si="375"/>
        <v>36263</v>
      </c>
      <c r="AJ886" s="278">
        <f t="shared" si="375"/>
        <v>0</v>
      </c>
      <c r="AK886" s="278">
        <f t="shared" si="375"/>
        <v>0</v>
      </c>
      <c r="AL886" s="278">
        <f t="shared" si="375"/>
        <v>0</v>
      </c>
      <c r="AM886" s="278">
        <f t="shared" si="375"/>
        <v>0</v>
      </c>
      <c r="AN886" s="278">
        <f t="shared" si="375"/>
        <v>0</v>
      </c>
      <c r="AO886" s="278">
        <f t="shared" si="375"/>
        <v>0</v>
      </c>
      <c r="AP886" s="278">
        <f t="shared" ref="AP886:BL886" si="376">AP887+AP888</f>
        <v>0</v>
      </c>
      <c r="AQ886" s="278">
        <f t="shared" si="376"/>
        <v>0</v>
      </c>
      <c r="AR886" s="278">
        <f t="shared" si="376"/>
        <v>0</v>
      </c>
      <c r="AS886" s="278">
        <f t="shared" si="376"/>
        <v>0</v>
      </c>
      <c r="AT886" s="278">
        <f t="shared" si="376"/>
        <v>0</v>
      </c>
      <c r="AU886" s="278">
        <f t="shared" si="376"/>
        <v>0</v>
      </c>
      <c r="AV886" s="278">
        <f t="shared" si="376"/>
        <v>0</v>
      </c>
      <c r="AW886" s="278">
        <f t="shared" si="376"/>
        <v>0</v>
      </c>
      <c r="AX886" s="278">
        <f t="shared" si="376"/>
        <v>0</v>
      </c>
      <c r="AY886" s="52">
        <f t="shared" si="376"/>
        <v>5184</v>
      </c>
      <c r="AZ886" s="438">
        <f t="shared" si="376"/>
        <v>36263</v>
      </c>
      <c r="BA886" s="277">
        <f t="shared" si="376"/>
        <v>2796</v>
      </c>
      <c r="BB886" s="278">
        <f t="shared" si="376"/>
        <v>3344</v>
      </c>
      <c r="BC886" s="278">
        <f t="shared" si="376"/>
        <v>4942</v>
      </c>
      <c r="BD886" s="278">
        <f t="shared" si="376"/>
        <v>2453</v>
      </c>
      <c r="BE886" s="278">
        <f t="shared" si="376"/>
        <v>3106</v>
      </c>
      <c r="BF886" s="278">
        <f t="shared" si="376"/>
        <v>3467</v>
      </c>
      <c r="BG886" s="278">
        <f t="shared" si="376"/>
        <v>3099</v>
      </c>
      <c r="BH886" s="278">
        <f t="shared" si="376"/>
        <v>3627</v>
      </c>
      <c r="BI886" s="278">
        <f t="shared" si="376"/>
        <v>4245</v>
      </c>
      <c r="BJ886" s="278">
        <f t="shared" si="376"/>
        <v>5184</v>
      </c>
      <c r="BK886" s="278">
        <f t="shared" si="376"/>
        <v>0</v>
      </c>
      <c r="BL886" s="276">
        <f t="shared" si="376"/>
        <v>0</v>
      </c>
      <c r="BM886" s="277">
        <f t="shared" si="374"/>
        <v>349716</v>
      </c>
      <c r="BS886" s="3"/>
      <c r="BT886" s="3"/>
      <c r="BU886" s="3"/>
      <c r="BV886" s="3"/>
    </row>
    <row r="887" spans="1:74" ht="13.2" customHeight="1">
      <c r="A887" s="169" t="str">
        <f>B$886&amp;B887</f>
        <v>E19</v>
      </c>
      <c r="B887" s="159" t="str">
        <f>$B$6</f>
        <v>9</v>
      </c>
      <c r="C887" s="568"/>
      <c r="D887" s="492"/>
      <c r="E887" s="493"/>
      <c r="F887" s="494"/>
      <c r="G887" s="210"/>
      <c r="H887" s="488" t="s">
        <v>70</v>
      </c>
      <c r="I887" s="489"/>
      <c r="J887" s="12"/>
      <c r="K887" s="12"/>
      <c r="L887" s="12"/>
      <c r="M887" s="12"/>
      <c r="N887" s="12"/>
      <c r="O887" s="13"/>
      <c r="P887" s="12"/>
      <c r="Q887" s="12"/>
      <c r="R887" s="12"/>
      <c r="S887" s="12"/>
      <c r="T887" s="12"/>
      <c r="U887" s="13"/>
      <c r="V887" s="12"/>
      <c r="W887" s="12"/>
      <c r="X887" s="12"/>
      <c r="Y887" s="12"/>
      <c r="Z887" s="14"/>
      <c r="AA887" s="14">
        <v>4101</v>
      </c>
      <c r="AB887" s="14">
        <v>10559</v>
      </c>
      <c r="AC887" s="14">
        <v>5650</v>
      </c>
      <c r="AD887" s="14">
        <v>4707</v>
      </c>
      <c r="AE887" s="14">
        <v>8712</v>
      </c>
      <c r="AF887" s="14">
        <v>7844</v>
      </c>
      <c r="AG887" s="244">
        <v>5841</v>
      </c>
      <c r="AH887" s="244">
        <v>4271</v>
      </c>
      <c r="AI887" s="244">
        <v>5438</v>
      </c>
      <c r="AJ887" s="244"/>
      <c r="AK887" s="244"/>
      <c r="AL887" s="244"/>
      <c r="AM887" s="244"/>
      <c r="AN887" s="244"/>
      <c r="AO887" s="244"/>
      <c r="AP887" s="244"/>
      <c r="AQ887" s="244"/>
      <c r="AR887" s="244"/>
      <c r="AS887" s="244"/>
      <c r="AT887" s="244"/>
      <c r="AU887" s="244"/>
      <c r="AV887" s="244"/>
      <c r="AW887" s="244"/>
      <c r="AX887" s="245"/>
      <c r="AY887" s="436">
        <v>573</v>
      </c>
      <c r="AZ887" s="437">
        <v>5438</v>
      </c>
      <c r="BA887" s="267">
        <v>1200</v>
      </c>
      <c r="BB887" s="268">
        <v>466</v>
      </c>
      <c r="BC887" s="268">
        <v>426</v>
      </c>
      <c r="BD887" s="268">
        <v>334</v>
      </c>
      <c r="BE887" s="268">
        <v>557</v>
      </c>
      <c r="BF887" s="268">
        <v>722</v>
      </c>
      <c r="BG887" s="268">
        <v>298</v>
      </c>
      <c r="BH887" s="268">
        <v>87</v>
      </c>
      <c r="BI887" s="268">
        <v>775</v>
      </c>
      <c r="BJ887" s="268">
        <v>573</v>
      </c>
      <c r="BK887" s="268"/>
      <c r="BL887" s="266"/>
      <c r="BM887" s="290">
        <f t="shared" si="374"/>
        <v>57123</v>
      </c>
      <c r="BS887" s="3"/>
      <c r="BT887" s="3"/>
      <c r="BU887" s="3"/>
      <c r="BV887" s="3"/>
    </row>
    <row r="888" spans="1:74" ht="13.2" customHeight="1">
      <c r="A888" s="169"/>
      <c r="C888" s="568"/>
      <c r="D888" s="492"/>
      <c r="E888" s="493"/>
      <c r="F888" s="494"/>
      <c r="G888" s="211"/>
      <c r="H888" s="490" t="s">
        <v>71</v>
      </c>
      <c r="I888" s="491"/>
      <c r="J888" s="17">
        <f t="shared" ref="J888:AO888" si="377">SUM(J889:J897)</f>
        <v>0</v>
      </c>
      <c r="K888" s="17">
        <f t="shared" si="377"/>
        <v>0</v>
      </c>
      <c r="L888" s="17">
        <f t="shared" si="377"/>
        <v>0</v>
      </c>
      <c r="M888" s="17">
        <f t="shared" si="377"/>
        <v>0</v>
      </c>
      <c r="N888" s="17">
        <f t="shared" si="377"/>
        <v>0</v>
      </c>
      <c r="O888" s="47">
        <f t="shared" si="377"/>
        <v>0</v>
      </c>
      <c r="P888" s="17">
        <f t="shared" si="377"/>
        <v>0</v>
      </c>
      <c r="Q888" s="17">
        <f t="shared" si="377"/>
        <v>0</v>
      </c>
      <c r="R888" s="17">
        <f t="shared" si="377"/>
        <v>0</v>
      </c>
      <c r="S888" s="17">
        <f t="shared" si="377"/>
        <v>0</v>
      </c>
      <c r="T888" s="17">
        <f t="shared" si="377"/>
        <v>0</v>
      </c>
      <c r="U888" s="47">
        <f t="shared" si="377"/>
        <v>0</v>
      </c>
      <c r="V888" s="17">
        <f t="shared" si="377"/>
        <v>0</v>
      </c>
      <c r="W888" s="17">
        <f t="shared" si="377"/>
        <v>0</v>
      </c>
      <c r="X888" s="17">
        <f t="shared" si="377"/>
        <v>0</v>
      </c>
      <c r="Y888" s="47">
        <f t="shared" si="377"/>
        <v>0</v>
      </c>
      <c r="Z888" s="17">
        <f t="shared" si="377"/>
        <v>0</v>
      </c>
      <c r="AA888" s="50">
        <f t="shared" si="377"/>
        <v>9538</v>
      </c>
      <c r="AB888" s="399">
        <f t="shared" si="377"/>
        <v>30271</v>
      </c>
      <c r="AC888" s="27">
        <f t="shared" si="377"/>
        <v>27659</v>
      </c>
      <c r="AD888" s="27">
        <f t="shared" si="377"/>
        <v>30515</v>
      </c>
      <c r="AE888" s="27">
        <f t="shared" si="377"/>
        <v>44667</v>
      </c>
      <c r="AF888" s="27">
        <f t="shared" si="377"/>
        <v>41658</v>
      </c>
      <c r="AG888" s="271">
        <f t="shared" si="377"/>
        <v>37961</v>
      </c>
      <c r="AH888" s="271">
        <f t="shared" si="377"/>
        <v>39499</v>
      </c>
      <c r="AI888" s="271">
        <f t="shared" si="377"/>
        <v>30825</v>
      </c>
      <c r="AJ888" s="271">
        <f t="shared" si="377"/>
        <v>0</v>
      </c>
      <c r="AK888" s="271">
        <f t="shared" si="377"/>
        <v>0</v>
      </c>
      <c r="AL888" s="271">
        <f t="shared" si="377"/>
        <v>0</v>
      </c>
      <c r="AM888" s="271">
        <f t="shared" si="377"/>
        <v>0</v>
      </c>
      <c r="AN888" s="271">
        <f t="shared" si="377"/>
        <v>0</v>
      </c>
      <c r="AO888" s="271">
        <f t="shared" si="377"/>
        <v>0</v>
      </c>
      <c r="AP888" s="271">
        <f t="shared" ref="AP888:BL888" si="378">SUM(AP889:AP897)</f>
        <v>0</v>
      </c>
      <c r="AQ888" s="271">
        <f t="shared" si="378"/>
        <v>0</v>
      </c>
      <c r="AR888" s="271">
        <f t="shared" si="378"/>
        <v>0</v>
      </c>
      <c r="AS888" s="271">
        <f t="shared" si="378"/>
        <v>0</v>
      </c>
      <c r="AT888" s="271">
        <f t="shared" si="378"/>
        <v>0</v>
      </c>
      <c r="AU888" s="271">
        <f t="shared" si="378"/>
        <v>0</v>
      </c>
      <c r="AV888" s="271">
        <f t="shared" si="378"/>
        <v>0</v>
      </c>
      <c r="AW888" s="271">
        <f t="shared" si="378"/>
        <v>0</v>
      </c>
      <c r="AX888" s="271">
        <f t="shared" si="378"/>
        <v>0</v>
      </c>
      <c r="AY888" s="26">
        <f t="shared" si="378"/>
        <v>4611</v>
      </c>
      <c r="AZ888" s="439">
        <f t="shared" si="378"/>
        <v>30825</v>
      </c>
      <c r="BA888" s="281">
        <f t="shared" si="378"/>
        <v>1596</v>
      </c>
      <c r="BB888" s="282">
        <f t="shared" si="378"/>
        <v>2878</v>
      </c>
      <c r="BC888" s="282">
        <f t="shared" si="378"/>
        <v>4516</v>
      </c>
      <c r="BD888" s="282">
        <f t="shared" si="378"/>
        <v>2119</v>
      </c>
      <c r="BE888" s="282">
        <f t="shared" si="378"/>
        <v>2549</v>
      </c>
      <c r="BF888" s="282">
        <f t="shared" si="378"/>
        <v>2745</v>
      </c>
      <c r="BG888" s="282">
        <f t="shared" si="378"/>
        <v>2801</v>
      </c>
      <c r="BH888" s="282">
        <f t="shared" si="378"/>
        <v>3540</v>
      </c>
      <c r="BI888" s="282">
        <f t="shared" si="378"/>
        <v>3470</v>
      </c>
      <c r="BJ888" s="282">
        <f t="shared" si="378"/>
        <v>4611</v>
      </c>
      <c r="BK888" s="282">
        <f t="shared" si="378"/>
        <v>0</v>
      </c>
      <c r="BL888" s="280">
        <f t="shared" si="378"/>
        <v>0</v>
      </c>
      <c r="BM888" s="281">
        <f t="shared" si="374"/>
        <v>292593</v>
      </c>
      <c r="BS888" s="3"/>
      <c r="BT888" s="3"/>
      <c r="BU888" s="3"/>
      <c r="BV888" s="3"/>
    </row>
    <row r="889" spans="1:74" ht="13.2" customHeight="1">
      <c r="A889" s="169" t="str">
        <f t="shared" ref="A889:A897" si="379">B$886&amp;B889</f>
        <v>E11</v>
      </c>
      <c r="B889" s="159" t="str">
        <f>$B$8</f>
        <v>1</v>
      </c>
      <c r="C889" s="568"/>
      <c r="D889" s="492"/>
      <c r="E889" s="493"/>
      <c r="F889" s="494"/>
      <c r="G889" s="213"/>
      <c r="H889" s="210"/>
      <c r="I889" s="127" t="str">
        <f>$I$8</f>
        <v>N.AMERICA</v>
      </c>
      <c r="J889" s="20"/>
      <c r="K889" s="20"/>
      <c r="L889" s="20"/>
      <c r="M889" s="20"/>
      <c r="N889" s="20"/>
      <c r="O889" s="28"/>
      <c r="P889" s="20"/>
      <c r="Q889" s="20"/>
      <c r="R889" s="20"/>
      <c r="S889" s="20"/>
      <c r="T889" s="20"/>
      <c r="U889" s="28"/>
      <c r="V889" s="20"/>
      <c r="W889" s="20"/>
      <c r="X889" s="20"/>
      <c r="Y889" s="20"/>
      <c r="Z889" s="21"/>
      <c r="AA889" s="21">
        <v>411</v>
      </c>
      <c r="AB889" s="21">
        <v>2942</v>
      </c>
      <c r="AC889" s="21">
        <v>3225</v>
      </c>
      <c r="AD889" s="21">
        <v>3694</v>
      </c>
      <c r="AE889" s="21">
        <v>9505</v>
      </c>
      <c r="AF889" s="21">
        <v>10065</v>
      </c>
      <c r="AG889" s="248">
        <v>10460</v>
      </c>
      <c r="AH889" s="248">
        <v>11485</v>
      </c>
      <c r="AI889" s="248">
        <v>14189</v>
      </c>
      <c r="AJ889" s="248"/>
      <c r="AK889" s="248"/>
      <c r="AL889" s="248"/>
      <c r="AM889" s="248"/>
      <c r="AN889" s="248"/>
      <c r="AO889" s="248"/>
      <c r="AP889" s="248"/>
      <c r="AQ889" s="248"/>
      <c r="AR889" s="248"/>
      <c r="AS889" s="248"/>
      <c r="AT889" s="248"/>
      <c r="AU889" s="248"/>
      <c r="AV889" s="248"/>
      <c r="AW889" s="248"/>
      <c r="AX889" s="248"/>
      <c r="AY889" s="430">
        <v>2482</v>
      </c>
      <c r="AZ889" s="431">
        <v>14189</v>
      </c>
      <c r="BA889" s="250">
        <v>596</v>
      </c>
      <c r="BB889" s="251">
        <v>402</v>
      </c>
      <c r="BC889" s="251">
        <v>2185</v>
      </c>
      <c r="BD889" s="251">
        <v>1180</v>
      </c>
      <c r="BE889" s="251">
        <v>1224</v>
      </c>
      <c r="BF889" s="251">
        <v>1130</v>
      </c>
      <c r="BG889" s="251">
        <v>1332</v>
      </c>
      <c r="BH889" s="251">
        <v>2038</v>
      </c>
      <c r="BI889" s="251">
        <v>1620</v>
      </c>
      <c r="BJ889" s="251">
        <v>2482</v>
      </c>
      <c r="BK889" s="251"/>
      <c r="BL889" s="249"/>
      <c r="BM889" s="290">
        <f t="shared" si="374"/>
        <v>65976</v>
      </c>
      <c r="BS889" s="3"/>
      <c r="BT889" s="3"/>
      <c r="BU889" s="3"/>
      <c r="BV889" s="3"/>
    </row>
    <row r="890" spans="1:74" ht="13.2" customHeight="1">
      <c r="A890" s="169" t="str">
        <f t="shared" si="379"/>
        <v>E12</v>
      </c>
      <c r="B890" s="159" t="str">
        <f>$B$9</f>
        <v>2</v>
      </c>
      <c r="C890" s="568"/>
      <c r="D890" s="492"/>
      <c r="E890" s="493"/>
      <c r="F890" s="494"/>
      <c r="G890" s="213"/>
      <c r="H890" s="210"/>
      <c r="I890" s="122" t="str">
        <f>$I$9</f>
        <v>CS.AMERICA</v>
      </c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3"/>
      <c r="AA890" s="93">
        <v>51</v>
      </c>
      <c r="AB890" s="93">
        <v>212</v>
      </c>
      <c r="AC890" s="93">
        <v>180</v>
      </c>
      <c r="AD890" s="93">
        <v>228</v>
      </c>
      <c r="AE890" s="93">
        <v>545</v>
      </c>
      <c r="AF890" s="93">
        <v>839</v>
      </c>
      <c r="AG890" s="253">
        <v>426</v>
      </c>
      <c r="AH890" s="253">
        <v>493</v>
      </c>
      <c r="AI890" s="253">
        <v>398</v>
      </c>
      <c r="AJ890" s="253"/>
      <c r="AK890" s="253"/>
      <c r="AL890" s="253"/>
      <c r="AM890" s="253"/>
      <c r="AN890" s="253"/>
      <c r="AO890" s="253"/>
      <c r="AP890" s="253"/>
      <c r="AQ890" s="253"/>
      <c r="AR890" s="253"/>
      <c r="AS890" s="253"/>
      <c r="AT890" s="253"/>
      <c r="AU890" s="253"/>
      <c r="AV890" s="253"/>
      <c r="AW890" s="253"/>
      <c r="AX890" s="253"/>
      <c r="AY890" s="432">
        <v>39</v>
      </c>
      <c r="AZ890" s="433">
        <v>398</v>
      </c>
      <c r="BA890" s="255">
        <v>39</v>
      </c>
      <c r="BB890" s="256">
        <v>79</v>
      </c>
      <c r="BC890" s="256">
        <v>60</v>
      </c>
      <c r="BD890" s="256">
        <v>47</v>
      </c>
      <c r="BE890" s="256">
        <v>37</v>
      </c>
      <c r="BF890" s="256">
        <v>18</v>
      </c>
      <c r="BG890" s="256">
        <v>17</v>
      </c>
      <c r="BH890" s="256">
        <v>40</v>
      </c>
      <c r="BI890" s="256">
        <v>22</v>
      </c>
      <c r="BJ890" s="256">
        <v>39</v>
      </c>
      <c r="BK890" s="256"/>
      <c r="BL890" s="254"/>
      <c r="BM890" s="284">
        <f t="shared" si="374"/>
        <v>3372</v>
      </c>
      <c r="BS890" s="3"/>
      <c r="BT890" s="3"/>
      <c r="BU890" s="3"/>
      <c r="BV890" s="3"/>
    </row>
    <row r="891" spans="1:74" ht="13.2" customHeight="1">
      <c r="A891" s="169" t="str">
        <f t="shared" si="379"/>
        <v>E13</v>
      </c>
      <c r="B891" s="159" t="str">
        <f>$B$10</f>
        <v>3</v>
      </c>
      <c r="C891" s="568"/>
      <c r="D891" s="492"/>
      <c r="E891" s="493"/>
      <c r="F891" s="494"/>
      <c r="G891" s="205"/>
      <c r="H891" s="498"/>
      <c r="I891" s="122" t="str">
        <f>$I$10</f>
        <v>Europe</v>
      </c>
      <c r="J891" s="92"/>
      <c r="K891" s="92"/>
      <c r="L891" s="92"/>
      <c r="M891" s="92"/>
      <c r="N891" s="92"/>
      <c r="O891" s="94"/>
      <c r="P891" s="92"/>
      <c r="Q891" s="92"/>
      <c r="R891" s="92"/>
      <c r="S891" s="92"/>
      <c r="T891" s="92"/>
      <c r="U891" s="94"/>
      <c r="V891" s="92"/>
      <c r="W891" s="92"/>
      <c r="X891" s="92"/>
      <c r="Y891" s="92"/>
      <c r="Z891" s="93"/>
      <c r="AA891" s="93">
        <v>5641</v>
      </c>
      <c r="AB891" s="93">
        <v>17068</v>
      </c>
      <c r="AC891" s="93">
        <v>17727</v>
      </c>
      <c r="AD891" s="93">
        <v>19546</v>
      </c>
      <c r="AE891" s="93">
        <v>20201</v>
      </c>
      <c r="AF891" s="93">
        <v>16930</v>
      </c>
      <c r="AG891" s="253">
        <v>12322</v>
      </c>
      <c r="AH891" s="253">
        <v>13620</v>
      </c>
      <c r="AI891" s="253">
        <v>5372</v>
      </c>
      <c r="AJ891" s="253"/>
      <c r="AK891" s="253"/>
      <c r="AL891" s="253"/>
      <c r="AM891" s="253"/>
      <c r="AN891" s="253"/>
      <c r="AO891" s="253"/>
      <c r="AP891" s="253"/>
      <c r="AQ891" s="253"/>
      <c r="AR891" s="253"/>
      <c r="AS891" s="253"/>
      <c r="AT891" s="253"/>
      <c r="AU891" s="253"/>
      <c r="AV891" s="253"/>
      <c r="AW891" s="253"/>
      <c r="AX891" s="253"/>
      <c r="AY891" s="432">
        <v>712</v>
      </c>
      <c r="AZ891" s="433">
        <v>5372</v>
      </c>
      <c r="BA891" s="255">
        <v>423</v>
      </c>
      <c r="BB891" s="256">
        <v>663</v>
      </c>
      <c r="BC891" s="256">
        <v>681</v>
      </c>
      <c r="BD891" s="256">
        <v>484</v>
      </c>
      <c r="BE891" s="256">
        <v>512</v>
      </c>
      <c r="BF891" s="256">
        <v>524</v>
      </c>
      <c r="BG891" s="256">
        <v>323</v>
      </c>
      <c r="BH891" s="256">
        <v>301</v>
      </c>
      <c r="BI891" s="256">
        <v>749</v>
      </c>
      <c r="BJ891" s="256">
        <v>712</v>
      </c>
      <c r="BK891" s="256"/>
      <c r="BL891" s="254"/>
      <c r="BM891" s="284">
        <f t="shared" si="374"/>
        <v>128427</v>
      </c>
      <c r="BS891" s="3"/>
      <c r="BT891" s="3"/>
      <c r="BU891" s="3"/>
      <c r="BV891" s="3"/>
    </row>
    <row r="892" spans="1:74" ht="13.2" customHeight="1">
      <c r="A892" s="169" t="str">
        <f t="shared" si="379"/>
        <v>E14</v>
      </c>
      <c r="B892" s="159" t="str">
        <f>$B$11</f>
        <v>4</v>
      </c>
      <c r="C892" s="568"/>
      <c r="D892" s="492"/>
      <c r="E892" s="493"/>
      <c r="F892" s="494"/>
      <c r="G892" s="211"/>
      <c r="H892" s="498"/>
      <c r="I892" s="122" t="str">
        <f>$I$11</f>
        <v>ASIA</v>
      </c>
      <c r="J892" s="92"/>
      <c r="K892" s="92"/>
      <c r="L892" s="92"/>
      <c r="M892" s="92"/>
      <c r="N892" s="92"/>
      <c r="O892" s="94"/>
      <c r="P892" s="92"/>
      <c r="Q892" s="92"/>
      <c r="R892" s="92"/>
      <c r="S892" s="92"/>
      <c r="T892" s="92"/>
      <c r="U892" s="94"/>
      <c r="V892" s="92"/>
      <c r="W892" s="92"/>
      <c r="X892" s="92"/>
      <c r="Y892" s="92"/>
      <c r="Z892" s="93"/>
      <c r="AA892" s="92">
        <v>1855</v>
      </c>
      <c r="AB892" s="93">
        <v>2753</v>
      </c>
      <c r="AC892" s="92">
        <v>2559</v>
      </c>
      <c r="AD892" s="92">
        <v>2652</v>
      </c>
      <c r="AE892" s="92">
        <v>2514</v>
      </c>
      <c r="AF892" s="92">
        <v>2527</v>
      </c>
      <c r="AG892" s="258">
        <v>1299</v>
      </c>
      <c r="AH892" s="258">
        <v>973</v>
      </c>
      <c r="AI892" s="258">
        <v>1832</v>
      </c>
      <c r="AJ892" s="258"/>
      <c r="AK892" s="258"/>
      <c r="AL892" s="258"/>
      <c r="AM892" s="258"/>
      <c r="AN892" s="258"/>
      <c r="AO892" s="258"/>
      <c r="AP892" s="258"/>
      <c r="AQ892" s="258"/>
      <c r="AR892" s="258"/>
      <c r="AS892" s="258"/>
      <c r="AT892" s="258"/>
      <c r="AU892" s="258"/>
      <c r="AV892" s="258"/>
      <c r="AW892" s="258"/>
      <c r="AX892" s="258"/>
      <c r="AY892" s="432">
        <v>391</v>
      </c>
      <c r="AZ892" s="433">
        <v>1832</v>
      </c>
      <c r="BA892" s="255">
        <v>38</v>
      </c>
      <c r="BB892" s="256">
        <v>311</v>
      </c>
      <c r="BC892" s="256">
        <v>131</v>
      </c>
      <c r="BD892" s="256">
        <v>92</v>
      </c>
      <c r="BE892" s="256">
        <v>87</v>
      </c>
      <c r="BF892" s="256">
        <v>317</v>
      </c>
      <c r="BG892" s="256">
        <v>213</v>
      </c>
      <c r="BH892" s="256">
        <v>65</v>
      </c>
      <c r="BI892" s="256">
        <v>187</v>
      </c>
      <c r="BJ892" s="256">
        <v>391</v>
      </c>
      <c r="BK892" s="256"/>
      <c r="BL892" s="254"/>
      <c r="BM892" s="284">
        <f t="shared" si="374"/>
        <v>18964</v>
      </c>
      <c r="BS892" s="3"/>
      <c r="BT892" s="3"/>
      <c r="BU892" s="3"/>
      <c r="BV892" s="3"/>
    </row>
    <row r="893" spans="1:74" ht="12.75" customHeight="1">
      <c r="A893" s="169" t="str">
        <f t="shared" si="379"/>
        <v>E1C</v>
      </c>
      <c r="B893" s="159" t="s">
        <v>204</v>
      </c>
      <c r="C893" s="568"/>
      <c r="D893" s="492"/>
      <c r="E893" s="493"/>
      <c r="F893" s="494"/>
      <c r="G893" s="211"/>
      <c r="H893" s="498"/>
      <c r="I893" s="122" t="s">
        <v>205</v>
      </c>
      <c r="J893" s="92"/>
      <c r="K893" s="92"/>
      <c r="L893" s="92"/>
      <c r="M893" s="92"/>
      <c r="N893" s="92"/>
      <c r="O893" s="94"/>
      <c r="P893" s="92"/>
      <c r="Q893" s="92"/>
      <c r="R893" s="92"/>
      <c r="S893" s="92"/>
      <c r="T893" s="92"/>
      <c r="U893" s="94"/>
      <c r="V893" s="92"/>
      <c r="W893" s="92"/>
      <c r="X893" s="92"/>
      <c r="Y893" s="92"/>
      <c r="Z893" s="93"/>
      <c r="AA893" s="92">
        <v>1083</v>
      </c>
      <c r="AB893" s="93">
        <v>5677</v>
      </c>
      <c r="AC893" s="92">
        <v>2356</v>
      </c>
      <c r="AD893" s="92">
        <v>2991</v>
      </c>
      <c r="AE893" s="92">
        <v>10292</v>
      </c>
      <c r="AF893" s="92">
        <v>9856</v>
      </c>
      <c r="AG893" s="258">
        <v>11897</v>
      </c>
      <c r="AH893" s="258">
        <v>11138</v>
      </c>
      <c r="AI893" s="258">
        <v>7282</v>
      </c>
      <c r="AJ893" s="258"/>
      <c r="AK893" s="258"/>
      <c r="AL893" s="258"/>
      <c r="AM893" s="258"/>
      <c r="AN893" s="258"/>
      <c r="AO893" s="258"/>
      <c r="AP893" s="258"/>
      <c r="AQ893" s="258"/>
      <c r="AR893" s="258"/>
      <c r="AS893" s="258"/>
      <c r="AT893" s="258"/>
      <c r="AU893" s="258"/>
      <c r="AV893" s="258"/>
      <c r="AW893" s="258"/>
      <c r="AX893" s="258"/>
      <c r="AY893" s="432">
        <v>772</v>
      </c>
      <c r="AZ893" s="433">
        <v>7282</v>
      </c>
      <c r="BA893" s="255">
        <v>395</v>
      </c>
      <c r="BB893" s="256">
        <v>1144</v>
      </c>
      <c r="BC893" s="256">
        <v>1094</v>
      </c>
      <c r="BD893" s="256">
        <v>185</v>
      </c>
      <c r="BE893" s="256">
        <v>521</v>
      </c>
      <c r="BF893" s="256">
        <v>618</v>
      </c>
      <c r="BG893" s="256">
        <v>774</v>
      </c>
      <c r="BH893" s="256">
        <v>993</v>
      </c>
      <c r="BI893" s="256">
        <v>786</v>
      </c>
      <c r="BJ893" s="256">
        <v>772</v>
      </c>
      <c r="BK893" s="256"/>
      <c r="BL893" s="254"/>
      <c r="BM893" s="255">
        <f>SUM(J893:AX893)</f>
        <v>62572</v>
      </c>
      <c r="BS893" s="3"/>
      <c r="BT893" s="3"/>
      <c r="BU893" s="3"/>
      <c r="BV893" s="3"/>
    </row>
    <row r="894" spans="1:74" ht="13.2" customHeight="1">
      <c r="A894" s="169" t="str">
        <f t="shared" si="379"/>
        <v>E15</v>
      </c>
      <c r="B894" s="159" t="str">
        <f>$B$13</f>
        <v>5</v>
      </c>
      <c r="C894" s="568"/>
      <c r="D894" s="492"/>
      <c r="E894" s="493"/>
      <c r="F894" s="494"/>
      <c r="G894" s="213"/>
      <c r="H894" s="498"/>
      <c r="I894" s="122" t="str">
        <f>$I$13</f>
        <v>OCE</v>
      </c>
      <c r="J894" s="92"/>
      <c r="K894" s="92"/>
      <c r="L894" s="92"/>
      <c r="M894" s="92"/>
      <c r="N894" s="92"/>
      <c r="O894" s="94"/>
      <c r="P894" s="92"/>
      <c r="Q894" s="92"/>
      <c r="R894" s="92"/>
      <c r="S894" s="92"/>
      <c r="T894" s="92"/>
      <c r="U894" s="94"/>
      <c r="V894" s="92"/>
      <c r="W894" s="92"/>
      <c r="X894" s="92"/>
      <c r="Y894" s="92"/>
      <c r="Z894" s="93"/>
      <c r="AA894" s="92">
        <v>480</v>
      </c>
      <c r="AB894" s="93">
        <v>1255</v>
      </c>
      <c r="AC894" s="92">
        <v>1191</v>
      </c>
      <c r="AD894" s="92">
        <v>962</v>
      </c>
      <c r="AE894" s="92">
        <v>1038</v>
      </c>
      <c r="AF894" s="92">
        <v>869</v>
      </c>
      <c r="AG894" s="258">
        <v>1064</v>
      </c>
      <c r="AH894" s="258">
        <v>1106</v>
      </c>
      <c r="AI894" s="258">
        <v>1263</v>
      </c>
      <c r="AJ894" s="258"/>
      <c r="AK894" s="258"/>
      <c r="AL894" s="258"/>
      <c r="AM894" s="258"/>
      <c r="AN894" s="258"/>
      <c r="AO894" s="258"/>
      <c r="AP894" s="258"/>
      <c r="AQ894" s="258"/>
      <c r="AR894" s="258"/>
      <c r="AS894" s="258"/>
      <c r="AT894" s="258"/>
      <c r="AU894" s="258"/>
      <c r="AV894" s="258"/>
      <c r="AW894" s="258"/>
      <c r="AX894" s="258"/>
      <c r="AY894" s="432">
        <v>171</v>
      </c>
      <c r="AZ894" s="433">
        <v>1263</v>
      </c>
      <c r="BA894" s="255">
        <v>48</v>
      </c>
      <c r="BB894" s="256">
        <v>176</v>
      </c>
      <c r="BC894" s="256">
        <v>295</v>
      </c>
      <c r="BD894" s="256">
        <v>106</v>
      </c>
      <c r="BE894" s="256">
        <v>145</v>
      </c>
      <c r="BF894" s="256">
        <v>110</v>
      </c>
      <c r="BG894" s="256">
        <v>107</v>
      </c>
      <c r="BH894" s="256">
        <v>61</v>
      </c>
      <c r="BI894" s="256">
        <v>44</v>
      </c>
      <c r="BJ894" s="256">
        <v>171</v>
      </c>
      <c r="BK894" s="256"/>
      <c r="BL894" s="254"/>
      <c r="BM894" s="284">
        <f t="shared" si="374"/>
        <v>9228</v>
      </c>
      <c r="BS894" s="3"/>
      <c r="BT894" s="3"/>
      <c r="BU894" s="3"/>
      <c r="BV894" s="3"/>
    </row>
    <row r="895" spans="1:74" ht="13.2" customHeight="1">
      <c r="A895" s="169" t="str">
        <f t="shared" si="379"/>
        <v>E16</v>
      </c>
      <c r="B895" s="159" t="str">
        <f>$B$14</f>
        <v>6</v>
      </c>
      <c r="C895" s="568"/>
      <c r="D895" s="492"/>
      <c r="E895" s="493"/>
      <c r="F895" s="494"/>
      <c r="G895" s="213"/>
      <c r="H895" s="498"/>
      <c r="I895" s="122" t="str">
        <f>$I$14</f>
        <v>MIDDLE EAS</v>
      </c>
      <c r="J895" s="92"/>
      <c r="K895" s="92"/>
      <c r="L895" s="92"/>
      <c r="M895" s="92"/>
      <c r="N895" s="92"/>
      <c r="O895" s="94"/>
      <c r="P895" s="92"/>
      <c r="Q895" s="92"/>
      <c r="R895" s="92"/>
      <c r="S895" s="92"/>
      <c r="T895" s="92"/>
      <c r="U895" s="94"/>
      <c r="V895" s="92"/>
      <c r="W895" s="92"/>
      <c r="X895" s="92"/>
      <c r="Y895" s="92"/>
      <c r="Z895" s="93"/>
      <c r="AA895" s="92">
        <v>16</v>
      </c>
      <c r="AB895" s="93">
        <v>283</v>
      </c>
      <c r="AC895" s="92">
        <v>373</v>
      </c>
      <c r="AD895" s="92">
        <v>391</v>
      </c>
      <c r="AE895" s="92">
        <v>493</v>
      </c>
      <c r="AF895" s="92">
        <v>518</v>
      </c>
      <c r="AG895" s="258">
        <v>459</v>
      </c>
      <c r="AH895" s="258">
        <v>657</v>
      </c>
      <c r="AI895" s="258">
        <v>456</v>
      </c>
      <c r="AJ895" s="258"/>
      <c r="AK895" s="258"/>
      <c r="AL895" s="258"/>
      <c r="AM895" s="258"/>
      <c r="AN895" s="258"/>
      <c r="AO895" s="258"/>
      <c r="AP895" s="258"/>
      <c r="AQ895" s="258"/>
      <c r="AR895" s="258"/>
      <c r="AS895" s="258"/>
      <c r="AT895" s="258"/>
      <c r="AU895" s="258"/>
      <c r="AV895" s="258"/>
      <c r="AW895" s="258"/>
      <c r="AX895" s="258"/>
      <c r="AY895" s="432">
        <v>43</v>
      </c>
      <c r="AZ895" s="433">
        <v>456</v>
      </c>
      <c r="BA895" s="255">
        <v>54</v>
      </c>
      <c r="BB895" s="256">
        <v>101</v>
      </c>
      <c r="BC895" s="256">
        <v>67</v>
      </c>
      <c r="BD895" s="256">
        <v>25</v>
      </c>
      <c r="BE895" s="256">
        <v>15</v>
      </c>
      <c r="BF895" s="256">
        <v>23</v>
      </c>
      <c r="BG895" s="256">
        <v>30</v>
      </c>
      <c r="BH895" s="256">
        <v>39</v>
      </c>
      <c r="BI895" s="256">
        <v>59</v>
      </c>
      <c r="BJ895" s="256">
        <v>43</v>
      </c>
      <c r="BK895" s="256"/>
      <c r="BL895" s="254"/>
      <c r="BM895" s="284">
        <f t="shared" si="374"/>
        <v>3646</v>
      </c>
      <c r="BS895" s="3"/>
      <c r="BT895" s="3"/>
      <c r="BU895" s="3"/>
      <c r="BV895" s="3"/>
    </row>
    <row r="896" spans="1:74" ht="13.2" customHeight="1">
      <c r="A896" s="169" t="str">
        <f t="shared" si="379"/>
        <v>E17</v>
      </c>
      <c r="B896" s="159" t="str">
        <f>$B$15</f>
        <v>7</v>
      </c>
      <c r="C896" s="568"/>
      <c r="D896" s="492"/>
      <c r="E896" s="493"/>
      <c r="F896" s="494"/>
      <c r="G896" s="213"/>
      <c r="H896" s="498"/>
      <c r="I896" s="122" t="str">
        <f>$I$15</f>
        <v xml:space="preserve">AFRICA   </v>
      </c>
      <c r="J896" s="92"/>
      <c r="K896" s="92"/>
      <c r="L896" s="92"/>
      <c r="M896" s="92"/>
      <c r="N896" s="92"/>
      <c r="O896" s="94"/>
      <c r="P896" s="92"/>
      <c r="Q896" s="92"/>
      <c r="R896" s="92"/>
      <c r="S896" s="92"/>
      <c r="T896" s="92"/>
      <c r="U896" s="94"/>
      <c r="V896" s="92"/>
      <c r="W896" s="92"/>
      <c r="X896" s="92"/>
      <c r="Y896" s="92"/>
      <c r="Z896" s="93"/>
      <c r="AA896" s="92">
        <v>1</v>
      </c>
      <c r="AB896" s="93">
        <v>81</v>
      </c>
      <c r="AC896" s="92">
        <v>48</v>
      </c>
      <c r="AD896" s="92">
        <v>51</v>
      </c>
      <c r="AE896" s="92">
        <v>79</v>
      </c>
      <c r="AF896" s="92">
        <v>54</v>
      </c>
      <c r="AG896" s="258">
        <v>34</v>
      </c>
      <c r="AH896" s="258">
        <v>27</v>
      </c>
      <c r="AI896" s="258">
        <v>33</v>
      </c>
      <c r="AJ896" s="258"/>
      <c r="AK896" s="258"/>
      <c r="AL896" s="258"/>
      <c r="AM896" s="258"/>
      <c r="AN896" s="258"/>
      <c r="AO896" s="258"/>
      <c r="AP896" s="258"/>
      <c r="AQ896" s="258"/>
      <c r="AR896" s="258"/>
      <c r="AS896" s="258"/>
      <c r="AT896" s="258"/>
      <c r="AU896" s="258"/>
      <c r="AV896" s="258"/>
      <c r="AW896" s="258"/>
      <c r="AX896" s="258"/>
      <c r="AY896" s="432">
        <v>1</v>
      </c>
      <c r="AZ896" s="433">
        <v>33</v>
      </c>
      <c r="BA896" s="255">
        <v>3</v>
      </c>
      <c r="BB896" s="256">
        <v>2</v>
      </c>
      <c r="BC896" s="256">
        <v>3</v>
      </c>
      <c r="BD896" s="256"/>
      <c r="BE896" s="256">
        <v>8</v>
      </c>
      <c r="BF896" s="256">
        <v>5</v>
      </c>
      <c r="BG896" s="256">
        <v>5</v>
      </c>
      <c r="BH896" s="256">
        <v>3</v>
      </c>
      <c r="BI896" s="256">
        <v>3</v>
      </c>
      <c r="BJ896" s="256">
        <v>1</v>
      </c>
      <c r="BK896" s="256"/>
      <c r="BL896" s="254"/>
      <c r="BM896" s="284">
        <f t="shared" si="374"/>
        <v>408</v>
      </c>
      <c r="BS896" s="3"/>
      <c r="BT896" s="3"/>
      <c r="BU896" s="3"/>
      <c r="BV896" s="3"/>
    </row>
    <row r="897" spans="1:74" ht="13.2" customHeight="1" thickBot="1">
      <c r="A897" s="169" t="str">
        <f t="shared" si="379"/>
        <v>E1Z</v>
      </c>
      <c r="B897" s="159" t="str">
        <f>$B$16</f>
        <v>Z</v>
      </c>
      <c r="C897" s="568"/>
      <c r="D897" s="612"/>
      <c r="E897" s="613"/>
      <c r="F897" s="614"/>
      <c r="G897" s="208"/>
      <c r="H897" s="499"/>
      <c r="I897" s="128" t="str">
        <f>$I$16</f>
        <v>Others</v>
      </c>
      <c r="J897" s="90"/>
      <c r="K897" s="90"/>
      <c r="L897" s="90"/>
      <c r="M897" s="90"/>
      <c r="N897" s="90"/>
      <c r="O897" s="102"/>
      <c r="P897" s="90"/>
      <c r="Q897" s="90"/>
      <c r="R897" s="90"/>
      <c r="S897" s="90"/>
      <c r="T897" s="90"/>
      <c r="U897" s="102"/>
      <c r="V897" s="90"/>
      <c r="W897" s="90"/>
      <c r="X897" s="90"/>
      <c r="Y897" s="90"/>
      <c r="Z897" s="91"/>
      <c r="AA897" s="90"/>
      <c r="AB897" s="91"/>
      <c r="AC897" s="90"/>
      <c r="AD897" s="90"/>
      <c r="AE897" s="90"/>
      <c r="AF897" s="90"/>
      <c r="AG897" s="259"/>
      <c r="AH897" s="259"/>
      <c r="AI897" s="259"/>
      <c r="AJ897" s="259"/>
      <c r="AK897" s="259"/>
      <c r="AL897" s="259"/>
      <c r="AM897" s="259"/>
      <c r="AN897" s="259"/>
      <c r="AO897" s="259"/>
      <c r="AP897" s="259"/>
      <c r="AQ897" s="259"/>
      <c r="AR897" s="259"/>
      <c r="AS897" s="259"/>
      <c r="AT897" s="259"/>
      <c r="AU897" s="259"/>
      <c r="AV897" s="259"/>
      <c r="AW897" s="259"/>
      <c r="AX897" s="259"/>
      <c r="AY897" s="434"/>
      <c r="AZ897" s="435"/>
      <c r="BA897" s="262"/>
      <c r="BB897" s="263"/>
      <c r="BC897" s="263"/>
      <c r="BD897" s="263"/>
      <c r="BE897" s="263"/>
      <c r="BF897" s="263"/>
      <c r="BG897" s="263"/>
      <c r="BH897" s="263"/>
      <c r="BI897" s="263"/>
      <c r="BJ897" s="263"/>
      <c r="BK897" s="263"/>
      <c r="BL897" s="261"/>
      <c r="BM897" s="287">
        <f t="shared" si="374"/>
        <v>0</v>
      </c>
      <c r="BS897" s="3"/>
      <c r="BT897" s="3"/>
      <c r="BU897" s="3"/>
      <c r="BV897" s="3"/>
    </row>
    <row r="898" spans="1:74" ht="12.75" customHeight="1">
      <c r="A898" s="157" t="s">
        <v>10</v>
      </c>
      <c r="B898" s="168" t="s">
        <v>221</v>
      </c>
      <c r="C898" s="95"/>
      <c r="D898" s="500" t="s">
        <v>623</v>
      </c>
      <c r="E898" s="501"/>
      <c r="F898" s="502"/>
      <c r="G898" s="486" t="s">
        <v>64</v>
      </c>
      <c r="H898" s="487"/>
      <c r="I898" s="487"/>
      <c r="J898" s="15">
        <f t="shared" ref="J898:AG898" si="380">J900+J899</f>
        <v>0</v>
      </c>
      <c r="K898" s="15">
        <f t="shared" si="380"/>
        <v>0</v>
      </c>
      <c r="L898" s="15">
        <f t="shared" si="380"/>
        <v>0</v>
      </c>
      <c r="M898" s="15">
        <f t="shared" si="380"/>
        <v>0</v>
      </c>
      <c r="N898" s="15">
        <f t="shared" si="380"/>
        <v>0</v>
      </c>
      <c r="O898" s="15">
        <f t="shared" si="380"/>
        <v>0</v>
      </c>
      <c r="P898" s="15">
        <f t="shared" si="380"/>
        <v>0</v>
      </c>
      <c r="Q898" s="15">
        <f t="shared" si="380"/>
        <v>0</v>
      </c>
      <c r="R898" s="15">
        <f t="shared" si="380"/>
        <v>0</v>
      </c>
      <c r="S898" s="15">
        <f t="shared" si="380"/>
        <v>0</v>
      </c>
      <c r="T898" s="15">
        <f t="shared" si="380"/>
        <v>0</v>
      </c>
      <c r="U898" s="15">
        <f t="shared" si="380"/>
        <v>0</v>
      </c>
      <c r="V898" s="15">
        <f t="shared" si="380"/>
        <v>0</v>
      </c>
      <c r="W898" s="15">
        <f t="shared" si="380"/>
        <v>0</v>
      </c>
      <c r="X898" s="15">
        <f t="shared" si="380"/>
        <v>0</v>
      </c>
      <c r="Y898" s="15">
        <f t="shared" si="380"/>
        <v>0</v>
      </c>
      <c r="Z898" s="15">
        <f t="shared" si="380"/>
        <v>0</v>
      </c>
      <c r="AA898" s="15">
        <f t="shared" si="380"/>
        <v>0</v>
      </c>
      <c r="AB898" s="15">
        <f t="shared" si="380"/>
        <v>0</v>
      </c>
      <c r="AC898" s="15">
        <f t="shared" si="380"/>
        <v>0</v>
      </c>
      <c r="AD898" s="15">
        <f t="shared" si="380"/>
        <v>0</v>
      </c>
      <c r="AE898" s="15">
        <f t="shared" si="380"/>
        <v>0</v>
      </c>
      <c r="AF898" s="15">
        <f t="shared" si="380"/>
        <v>0</v>
      </c>
      <c r="AG898" s="278">
        <f t="shared" si="380"/>
        <v>0</v>
      </c>
      <c r="AH898" s="278">
        <f t="shared" ref="AH898:AZ898" si="381">AH899+AH900</f>
        <v>638</v>
      </c>
      <c r="AI898" s="278">
        <f t="shared" si="381"/>
        <v>13262</v>
      </c>
      <c r="AJ898" s="278">
        <f t="shared" si="381"/>
        <v>0</v>
      </c>
      <c r="AK898" s="278">
        <f t="shared" si="381"/>
        <v>0</v>
      </c>
      <c r="AL898" s="278">
        <f t="shared" si="381"/>
        <v>0</v>
      </c>
      <c r="AM898" s="278">
        <f t="shared" si="381"/>
        <v>0</v>
      </c>
      <c r="AN898" s="278">
        <f t="shared" si="381"/>
        <v>0</v>
      </c>
      <c r="AO898" s="278">
        <f t="shared" si="381"/>
        <v>0</v>
      </c>
      <c r="AP898" s="278">
        <f t="shared" si="381"/>
        <v>0</v>
      </c>
      <c r="AQ898" s="278">
        <f t="shared" si="381"/>
        <v>0</v>
      </c>
      <c r="AR898" s="278">
        <f t="shared" si="381"/>
        <v>0</v>
      </c>
      <c r="AS898" s="278">
        <f t="shared" si="381"/>
        <v>0</v>
      </c>
      <c r="AT898" s="278">
        <f t="shared" si="381"/>
        <v>0</v>
      </c>
      <c r="AU898" s="278">
        <f t="shared" si="381"/>
        <v>0</v>
      </c>
      <c r="AV898" s="278">
        <f t="shared" si="381"/>
        <v>0</v>
      </c>
      <c r="AW898" s="278">
        <f t="shared" si="381"/>
        <v>0</v>
      </c>
      <c r="AX898" s="278">
        <f t="shared" si="381"/>
        <v>0</v>
      </c>
      <c r="AY898" s="52">
        <f t="shared" si="381"/>
        <v>1535</v>
      </c>
      <c r="AZ898" s="438">
        <f t="shared" si="381"/>
        <v>13262</v>
      </c>
      <c r="BA898" s="277">
        <f>BA899+BA900</f>
        <v>1261</v>
      </c>
      <c r="BB898" s="277">
        <f t="shared" ref="BB898:BL898" si="382">BB899+BB900</f>
        <v>1114</v>
      </c>
      <c r="BC898" s="277">
        <f t="shared" si="382"/>
        <v>1578</v>
      </c>
      <c r="BD898" s="277">
        <f t="shared" si="382"/>
        <v>969</v>
      </c>
      <c r="BE898" s="277">
        <f t="shared" si="382"/>
        <v>1083</v>
      </c>
      <c r="BF898" s="277">
        <f t="shared" si="382"/>
        <v>1605</v>
      </c>
      <c r="BG898" s="277">
        <f t="shared" si="382"/>
        <v>1516</v>
      </c>
      <c r="BH898" s="277">
        <f t="shared" si="382"/>
        <v>1056</v>
      </c>
      <c r="BI898" s="277">
        <f t="shared" si="382"/>
        <v>1545</v>
      </c>
      <c r="BJ898" s="277">
        <f t="shared" si="382"/>
        <v>1535</v>
      </c>
      <c r="BK898" s="277">
        <f t="shared" si="382"/>
        <v>0</v>
      </c>
      <c r="BL898" s="277">
        <f t="shared" si="382"/>
        <v>0</v>
      </c>
      <c r="BM898" s="277">
        <f t="shared" si="374"/>
        <v>13900</v>
      </c>
      <c r="BS898" s="3"/>
      <c r="BT898" s="3"/>
      <c r="BU898" s="3"/>
      <c r="BV898" s="3"/>
    </row>
    <row r="899" spans="1:74" ht="13.2" customHeight="1">
      <c r="A899" s="169" t="str">
        <f>B$341&amp;B899</f>
        <v>E29</v>
      </c>
      <c r="B899" s="159" t="str">
        <f>$B$6</f>
        <v>9</v>
      </c>
      <c r="C899" s="95"/>
      <c r="D899" s="492"/>
      <c r="E899" s="493"/>
      <c r="F899" s="494"/>
      <c r="G899" s="210"/>
      <c r="H899" s="488" t="s">
        <v>63</v>
      </c>
      <c r="I899" s="489"/>
      <c r="J899" s="12"/>
      <c r="K899" s="12"/>
      <c r="L899" s="12"/>
      <c r="M899" s="12"/>
      <c r="N899" s="12"/>
      <c r="O899" s="13"/>
      <c r="P899" s="12"/>
      <c r="Q899" s="12"/>
      <c r="R899" s="12"/>
      <c r="S899" s="12"/>
      <c r="T899" s="12"/>
      <c r="U899" s="13"/>
      <c r="V899" s="12"/>
      <c r="W899" s="12"/>
      <c r="X899" s="12"/>
      <c r="Y899" s="12"/>
      <c r="Z899" s="14"/>
      <c r="AA899" s="14"/>
      <c r="AB899" s="14"/>
      <c r="AC899" s="14"/>
      <c r="AD899" s="14"/>
      <c r="AE899" s="14"/>
      <c r="AF899" s="14"/>
      <c r="AG899" s="244"/>
      <c r="AH899" s="244">
        <v>510</v>
      </c>
      <c r="AI899" s="244">
        <v>1600</v>
      </c>
      <c r="AJ899" s="244"/>
      <c r="AK899" s="244"/>
      <c r="AL899" s="244"/>
      <c r="AM899" s="244"/>
      <c r="AN899" s="244"/>
      <c r="AO899" s="244"/>
      <c r="AP899" s="244"/>
      <c r="AQ899" s="244"/>
      <c r="AR899" s="244"/>
      <c r="AS899" s="244"/>
      <c r="AT899" s="244"/>
      <c r="AU899" s="244"/>
      <c r="AV899" s="244"/>
      <c r="AW899" s="244"/>
      <c r="AX899" s="245"/>
      <c r="AY899" s="436">
        <v>153</v>
      </c>
      <c r="AZ899" s="437">
        <v>1600</v>
      </c>
      <c r="BA899" s="267">
        <v>565</v>
      </c>
      <c r="BB899" s="268">
        <v>116</v>
      </c>
      <c r="BC899" s="268">
        <v>81</v>
      </c>
      <c r="BD899" s="268">
        <v>67</v>
      </c>
      <c r="BE899" s="268">
        <v>134</v>
      </c>
      <c r="BF899" s="268">
        <v>108</v>
      </c>
      <c r="BG899" s="268">
        <v>61</v>
      </c>
      <c r="BH899" s="268">
        <v>47</v>
      </c>
      <c r="BI899" s="268">
        <v>268</v>
      </c>
      <c r="BJ899" s="268">
        <v>153</v>
      </c>
      <c r="BK899" s="268"/>
      <c r="BL899" s="266"/>
      <c r="BM899" s="290">
        <f t="shared" si="374"/>
        <v>2110</v>
      </c>
      <c r="BS899" s="3"/>
      <c r="BT899" s="3"/>
      <c r="BU899" s="3"/>
      <c r="BV899" s="3"/>
    </row>
    <row r="900" spans="1:74" ht="13.2" customHeight="1">
      <c r="A900" s="169"/>
      <c r="C900" s="95"/>
      <c r="D900" s="492"/>
      <c r="E900" s="493"/>
      <c r="F900" s="494"/>
      <c r="G900" s="211"/>
      <c r="H900" s="490" t="s">
        <v>62</v>
      </c>
      <c r="I900" s="491"/>
      <c r="J900" s="33">
        <f t="shared" ref="J900:AX900" si="383">SUM(J901:J909)</f>
        <v>0</v>
      </c>
      <c r="K900" s="33">
        <f t="shared" si="383"/>
        <v>0</v>
      </c>
      <c r="L900" s="33">
        <f t="shared" si="383"/>
        <v>0</v>
      </c>
      <c r="M900" s="33">
        <f t="shared" si="383"/>
        <v>0</v>
      </c>
      <c r="N900" s="33">
        <f t="shared" si="383"/>
        <v>0</v>
      </c>
      <c r="O900" s="36">
        <f t="shared" si="383"/>
        <v>0</v>
      </c>
      <c r="P900" s="33">
        <f t="shared" si="383"/>
        <v>0</v>
      </c>
      <c r="Q900" s="33">
        <f t="shared" si="383"/>
        <v>0</v>
      </c>
      <c r="R900" s="33">
        <f t="shared" si="383"/>
        <v>0</v>
      </c>
      <c r="S900" s="34">
        <f t="shared" si="383"/>
        <v>0</v>
      </c>
      <c r="T900" s="33">
        <f t="shared" si="383"/>
        <v>0</v>
      </c>
      <c r="U900" s="35">
        <f t="shared" si="383"/>
        <v>0</v>
      </c>
      <c r="V900" s="33">
        <f t="shared" si="383"/>
        <v>0</v>
      </c>
      <c r="W900" s="33">
        <f t="shared" si="383"/>
        <v>0</v>
      </c>
      <c r="X900" s="34">
        <f t="shared" si="383"/>
        <v>0</v>
      </c>
      <c r="Y900" s="33">
        <f t="shared" si="383"/>
        <v>0</v>
      </c>
      <c r="Z900" s="34">
        <f t="shared" si="383"/>
        <v>0</v>
      </c>
      <c r="AA900" s="34">
        <f t="shared" si="383"/>
        <v>0</v>
      </c>
      <c r="AB900" s="34">
        <f t="shared" si="383"/>
        <v>0</v>
      </c>
      <c r="AC900" s="34">
        <f t="shared" si="383"/>
        <v>0</v>
      </c>
      <c r="AD900" s="34">
        <f t="shared" si="383"/>
        <v>0</v>
      </c>
      <c r="AE900" s="34">
        <f t="shared" si="383"/>
        <v>0</v>
      </c>
      <c r="AF900" s="34">
        <f t="shared" si="383"/>
        <v>0</v>
      </c>
      <c r="AG900" s="295">
        <f t="shared" si="383"/>
        <v>0</v>
      </c>
      <c r="AH900" s="271">
        <f t="shared" si="383"/>
        <v>128</v>
      </c>
      <c r="AI900" s="295">
        <f t="shared" si="383"/>
        <v>11662</v>
      </c>
      <c r="AJ900" s="295">
        <f t="shared" si="383"/>
        <v>0</v>
      </c>
      <c r="AK900" s="295">
        <f t="shared" si="383"/>
        <v>0</v>
      </c>
      <c r="AL900" s="295">
        <f t="shared" si="383"/>
        <v>0</v>
      </c>
      <c r="AM900" s="295">
        <f t="shared" si="383"/>
        <v>0</v>
      </c>
      <c r="AN900" s="295">
        <f t="shared" si="383"/>
        <v>0</v>
      </c>
      <c r="AO900" s="295">
        <f t="shared" si="383"/>
        <v>0</v>
      </c>
      <c r="AP900" s="295">
        <f t="shared" si="383"/>
        <v>0</v>
      </c>
      <c r="AQ900" s="295">
        <f t="shared" si="383"/>
        <v>0</v>
      </c>
      <c r="AR900" s="295">
        <f t="shared" si="383"/>
        <v>0</v>
      </c>
      <c r="AS900" s="295">
        <f t="shared" si="383"/>
        <v>0</v>
      </c>
      <c r="AT900" s="295">
        <f t="shared" si="383"/>
        <v>0</v>
      </c>
      <c r="AU900" s="295">
        <f t="shared" si="383"/>
        <v>0</v>
      </c>
      <c r="AV900" s="295">
        <f t="shared" si="383"/>
        <v>0</v>
      </c>
      <c r="AW900" s="295">
        <f t="shared" si="383"/>
        <v>0</v>
      </c>
      <c r="AX900" s="295">
        <f t="shared" si="383"/>
        <v>0</v>
      </c>
      <c r="AY900" s="26">
        <f>SUM(AY901:AY909)</f>
        <v>1382</v>
      </c>
      <c r="AZ900" s="439">
        <f>SUM(AZ901:AZ909)</f>
        <v>11662</v>
      </c>
      <c r="BA900" s="281">
        <f>SUM(BA901:BA909)</f>
        <v>696</v>
      </c>
      <c r="BB900" s="281">
        <f t="shared" ref="BB900:BL900" si="384">SUM(BB901:BB909)</f>
        <v>998</v>
      </c>
      <c r="BC900" s="281">
        <f t="shared" si="384"/>
        <v>1497</v>
      </c>
      <c r="BD900" s="281">
        <f t="shared" si="384"/>
        <v>902</v>
      </c>
      <c r="BE900" s="281">
        <f t="shared" si="384"/>
        <v>949</v>
      </c>
      <c r="BF900" s="281">
        <f t="shared" si="384"/>
        <v>1497</v>
      </c>
      <c r="BG900" s="281">
        <f t="shared" si="384"/>
        <v>1455</v>
      </c>
      <c r="BH900" s="281">
        <f t="shared" si="384"/>
        <v>1009</v>
      </c>
      <c r="BI900" s="281">
        <f t="shared" si="384"/>
        <v>1277</v>
      </c>
      <c r="BJ900" s="281">
        <f t="shared" si="384"/>
        <v>1382</v>
      </c>
      <c r="BK900" s="281">
        <f>SUM(BK901:BK909)</f>
        <v>0</v>
      </c>
      <c r="BL900" s="281">
        <f t="shared" si="384"/>
        <v>0</v>
      </c>
      <c r="BM900" s="281">
        <f t="shared" si="374"/>
        <v>11790</v>
      </c>
      <c r="BS900" s="3"/>
      <c r="BT900" s="3"/>
      <c r="BU900" s="3"/>
      <c r="BV900" s="3"/>
    </row>
    <row r="901" spans="1:74" ht="13.2" customHeight="1">
      <c r="A901" s="169" t="str">
        <f t="shared" ref="A901:A909" si="385">B$341&amp;B901</f>
        <v>E21</v>
      </c>
      <c r="B901" s="159" t="str">
        <f>$B$8</f>
        <v>1</v>
      </c>
      <c r="C901" s="95"/>
      <c r="D901" s="492"/>
      <c r="E901" s="493"/>
      <c r="F901" s="494"/>
      <c r="G901" s="213"/>
      <c r="H901" s="210"/>
      <c r="I901" s="127" t="str">
        <f>$I$8</f>
        <v>N.AMERICA</v>
      </c>
      <c r="J901" s="20"/>
      <c r="K901" s="20"/>
      <c r="L901" s="20"/>
      <c r="M901" s="20"/>
      <c r="N901" s="20"/>
      <c r="O901" s="28"/>
      <c r="P901" s="20"/>
      <c r="Q901" s="20"/>
      <c r="R901" s="20"/>
      <c r="S901" s="20"/>
      <c r="T901" s="20"/>
      <c r="U901" s="28"/>
      <c r="V901" s="20"/>
      <c r="W901" s="20"/>
      <c r="X901" s="20"/>
      <c r="Y901" s="20"/>
      <c r="Z901" s="21"/>
      <c r="AA901" s="21"/>
      <c r="AB901" s="21"/>
      <c r="AC901" s="21"/>
      <c r="AD901" s="21"/>
      <c r="AE901" s="21"/>
      <c r="AF901" s="21"/>
      <c r="AG901" s="248"/>
      <c r="AH901" s="248">
        <v>18</v>
      </c>
      <c r="AI901" s="248">
        <v>3647</v>
      </c>
      <c r="AJ901" s="248"/>
      <c r="AK901" s="248"/>
      <c r="AL901" s="248"/>
      <c r="AM901" s="248"/>
      <c r="AN901" s="248"/>
      <c r="AO901" s="248"/>
      <c r="AP901" s="248"/>
      <c r="AQ901" s="248"/>
      <c r="AR901" s="248"/>
      <c r="AS901" s="248"/>
      <c r="AT901" s="248"/>
      <c r="AU901" s="248"/>
      <c r="AV901" s="248"/>
      <c r="AW901" s="248"/>
      <c r="AX901" s="248"/>
      <c r="AY901" s="430">
        <v>363</v>
      </c>
      <c r="AZ901" s="431">
        <v>3647</v>
      </c>
      <c r="BA901" s="250">
        <v>215</v>
      </c>
      <c r="BB901" s="251">
        <v>195</v>
      </c>
      <c r="BC901" s="251">
        <v>346</v>
      </c>
      <c r="BD901" s="251">
        <v>207</v>
      </c>
      <c r="BE901" s="251">
        <v>378</v>
      </c>
      <c r="BF901" s="251">
        <v>681</v>
      </c>
      <c r="BG901" s="251">
        <v>684</v>
      </c>
      <c r="BH901" s="251">
        <v>273</v>
      </c>
      <c r="BI901" s="251">
        <v>305</v>
      </c>
      <c r="BJ901" s="251">
        <v>363</v>
      </c>
      <c r="BK901" s="251"/>
      <c r="BL901" s="249"/>
      <c r="BM901" s="290">
        <f t="shared" si="374"/>
        <v>3665</v>
      </c>
      <c r="BS901" s="3"/>
      <c r="BT901" s="3"/>
      <c r="BU901" s="3"/>
      <c r="BV901" s="3"/>
    </row>
    <row r="902" spans="1:74" ht="13.2" customHeight="1">
      <c r="A902" s="169" t="str">
        <f t="shared" si="385"/>
        <v>E22</v>
      </c>
      <c r="B902" s="159" t="str">
        <f>$B$9</f>
        <v>2</v>
      </c>
      <c r="C902" s="95"/>
      <c r="D902" s="492"/>
      <c r="E902" s="493"/>
      <c r="F902" s="494"/>
      <c r="G902" s="213"/>
      <c r="H902" s="210"/>
      <c r="I902" s="122" t="str">
        <f>$I$9</f>
        <v>CS.AMERICA</v>
      </c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3"/>
      <c r="AA902" s="93"/>
      <c r="AB902" s="93"/>
      <c r="AC902" s="93"/>
      <c r="AD902" s="93"/>
      <c r="AE902" s="93"/>
      <c r="AF902" s="93"/>
      <c r="AG902" s="253"/>
      <c r="AH902" s="253"/>
      <c r="AI902" s="253"/>
      <c r="AJ902" s="253"/>
      <c r="AK902" s="253"/>
      <c r="AL902" s="253"/>
      <c r="AM902" s="253"/>
      <c r="AN902" s="253"/>
      <c r="AO902" s="253"/>
      <c r="AP902" s="253"/>
      <c r="AQ902" s="253"/>
      <c r="AR902" s="253"/>
      <c r="AS902" s="253"/>
      <c r="AT902" s="253"/>
      <c r="AU902" s="253"/>
      <c r="AV902" s="253"/>
      <c r="AW902" s="253"/>
      <c r="AX902" s="253"/>
      <c r="AY902" s="432"/>
      <c r="AZ902" s="433"/>
      <c r="BA902" s="255"/>
      <c r="BB902" s="256"/>
      <c r="BC902" s="256"/>
      <c r="BD902" s="256"/>
      <c r="BE902" s="256"/>
      <c r="BF902" s="256"/>
      <c r="BG902" s="256"/>
      <c r="BH902" s="256"/>
      <c r="BI902" s="256"/>
      <c r="BJ902" s="256"/>
      <c r="BK902" s="256"/>
      <c r="BL902" s="254"/>
      <c r="BM902" s="284">
        <f t="shared" si="374"/>
        <v>0</v>
      </c>
      <c r="BS902" s="3"/>
      <c r="BT902" s="3"/>
      <c r="BU902" s="3"/>
      <c r="BV902" s="3"/>
    </row>
    <row r="903" spans="1:74" ht="13.2" customHeight="1">
      <c r="A903" s="169" t="str">
        <f t="shared" si="385"/>
        <v>E23</v>
      </c>
      <c r="B903" s="159" t="str">
        <f>$B$10</f>
        <v>3</v>
      </c>
      <c r="C903" s="95"/>
      <c r="D903" s="492"/>
      <c r="E903" s="493"/>
      <c r="F903" s="494"/>
      <c r="G903" s="205"/>
      <c r="H903" s="498"/>
      <c r="I903" s="122" t="str">
        <f>$I$10</f>
        <v>Europe</v>
      </c>
      <c r="J903" s="92"/>
      <c r="K903" s="92"/>
      <c r="L903" s="92"/>
      <c r="M903" s="92"/>
      <c r="N903" s="92"/>
      <c r="O903" s="94"/>
      <c r="P903" s="92"/>
      <c r="Q903" s="92"/>
      <c r="R903" s="92"/>
      <c r="S903" s="92"/>
      <c r="T903" s="92"/>
      <c r="U903" s="94"/>
      <c r="V903" s="92"/>
      <c r="W903" s="92"/>
      <c r="X903" s="92"/>
      <c r="Y903" s="92"/>
      <c r="Z903" s="93"/>
      <c r="AA903" s="93"/>
      <c r="AB903" s="93"/>
      <c r="AC903" s="93"/>
      <c r="AD903" s="93"/>
      <c r="AE903" s="93"/>
      <c r="AF903" s="93"/>
      <c r="AG903" s="253"/>
      <c r="AH903" s="253">
        <v>3</v>
      </c>
      <c r="AI903" s="253">
        <v>5398</v>
      </c>
      <c r="AJ903" s="253"/>
      <c r="AK903" s="253"/>
      <c r="AL903" s="253"/>
      <c r="AM903" s="253"/>
      <c r="AN903" s="253"/>
      <c r="AO903" s="253"/>
      <c r="AP903" s="253"/>
      <c r="AQ903" s="253"/>
      <c r="AR903" s="253"/>
      <c r="AS903" s="253"/>
      <c r="AT903" s="253"/>
      <c r="AU903" s="253"/>
      <c r="AV903" s="253"/>
      <c r="AW903" s="253"/>
      <c r="AX903" s="253"/>
      <c r="AY903" s="432">
        <v>746</v>
      </c>
      <c r="AZ903" s="433">
        <v>5398</v>
      </c>
      <c r="BA903" s="255">
        <v>375</v>
      </c>
      <c r="BB903" s="256">
        <v>554</v>
      </c>
      <c r="BC903" s="256">
        <v>868</v>
      </c>
      <c r="BD903" s="256">
        <v>574</v>
      </c>
      <c r="BE903" s="256">
        <v>432</v>
      </c>
      <c r="BF903" s="256">
        <v>352</v>
      </c>
      <c r="BG903" s="256">
        <v>452</v>
      </c>
      <c r="BH903" s="256">
        <v>426</v>
      </c>
      <c r="BI903" s="256">
        <v>619</v>
      </c>
      <c r="BJ903" s="256">
        <v>746</v>
      </c>
      <c r="BK903" s="256"/>
      <c r="BL903" s="254"/>
      <c r="BM903" s="284">
        <f t="shared" si="374"/>
        <v>5401</v>
      </c>
      <c r="BS903" s="3"/>
      <c r="BT903" s="3"/>
      <c r="BU903" s="3"/>
      <c r="BV903" s="3"/>
    </row>
    <row r="904" spans="1:74" ht="13.2" customHeight="1">
      <c r="A904" s="169" t="str">
        <f t="shared" si="385"/>
        <v>E24</v>
      </c>
      <c r="B904" s="159" t="str">
        <f>$B$11</f>
        <v>4</v>
      </c>
      <c r="C904" s="95"/>
      <c r="D904" s="492"/>
      <c r="E904" s="493"/>
      <c r="F904" s="494"/>
      <c r="G904" s="211"/>
      <c r="H904" s="498"/>
      <c r="I904" s="122" t="str">
        <f>$I$11</f>
        <v>ASIA</v>
      </c>
      <c r="J904" s="92"/>
      <c r="K904" s="92"/>
      <c r="L904" s="92"/>
      <c r="M904" s="92"/>
      <c r="N904" s="92"/>
      <c r="O904" s="94"/>
      <c r="P904" s="92"/>
      <c r="Q904" s="92"/>
      <c r="R904" s="92"/>
      <c r="S904" s="92"/>
      <c r="T904" s="92"/>
      <c r="U904" s="94"/>
      <c r="V904" s="92"/>
      <c r="W904" s="92"/>
      <c r="X904" s="92"/>
      <c r="Y904" s="92"/>
      <c r="Z904" s="93"/>
      <c r="AA904" s="92"/>
      <c r="AB904" s="93"/>
      <c r="AC904" s="92"/>
      <c r="AD904" s="92"/>
      <c r="AE904" s="92"/>
      <c r="AF904" s="92"/>
      <c r="AG904" s="258"/>
      <c r="AH904" s="258">
        <v>14</v>
      </c>
      <c r="AI904" s="258">
        <v>591</v>
      </c>
      <c r="AJ904" s="258"/>
      <c r="AK904" s="258"/>
      <c r="AL904" s="258"/>
      <c r="AM904" s="258"/>
      <c r="AN904" s="258"/>
      <c r="AO904" s="258"/>
      <c r="AP904" s="258"/>
      <c r="AQ904" s="258"/>
      <c r="AR904" s="258"/>
      <c r="AS904" s="258"/>
      <c r="AT904" s="258"/>
      <c r="AU904" s="258"/>
      <c r="AV904" s="258"/>
      <c r="AW904" s="258"/>
      <c r="AX904" s="258"/>
      <c r="AY904" s="432">
        <v>118</v>
      </c>
      <c r="AZ904" s="433">
        <v>591</v>
      </c>
      <c r="BA904" s="255">
        <v>13</v>
      </c>
      <c r="BB904" s="256">
        <v>30</v>
      </c>
      <c r="BC904" s="256">
        <v>17</v>
      </c>
      <c r="BD904" s="256">
        <v>14</v>
      </c>
      <c r="BE904" s="256">
        <v>11</v>
      </c>
      <c r="BF904" s="256">
        <v>124</v>
      </c>
      <c r="BG904" s="256">
        <v>54</v>
      </c>
      <c r="BH904" s="256">
        <v>60</v>
      </c>
      <c r="BI904" s="256">
        <v>150</v>
      </c>
      <c r="BJ904" s="256">
        <v>118</v>
      </c>
      <c r="BK904" s="256"/>
      <c r="BL904" s="254"/>
      <c r="BM904" s="284">
        <f t="shared" si="374"/>
        <v>605</v>
      </c>
      <c r="BS904" s="3"/>
      <c r="BT904" s="3"/>
      <c r="BU904" s="3"/>
      <c r="BV904" s="3"/>
    </row>
    <row r="905" spans="1:74" ht="12.75" customHeight="1">
      <c r="A905" s="169" t="str">
        <f t="shared" si="385"/>
        <v>E2C</v>
      </c>
      <c r="B905" s="159" t="s">
        <v>204</v>
      </c>
      <c r="C905" s="95"/>
      <c r="D905" s="492"/>
      <c r="E905" s="493"/>
      <c r="F905" s="494"/>
      <c r="G905" s="211"/>
      <c r="H905" s="498"/>
      <c r="I905" s="122" t="s">
        <v>205</v>
      </c>
      <c r="J905" s="92"/>
      <c r="K905" s="92"/>
      <c r="L905" s="92"/>
      <c r="M905" s="92"/>
      <c r="N905" s="92"/>
      <c r="O905" s="94"/>
      <c r="P905" s="92"/>
      <c r="Q905" s="92"/>
      <c r="R905" s="92"/>
      <c r="S905" s="92"/>
      <c r="T905" s="92"/>
      <c r="U905" s="94"/>
      <c r="V905" s="92"/>
      <c r="W905" s="92"/>
      <c r="X905" s="92"/>
      <c r="Y905" s="92"/>
      <c r="Z905" s="93"/>
      <c r="AA905" s="92"/>
      <c r="AB905" s="93"/>
      <c r="AC905" s="92"/>
      <c r="AD905" s="92"/>
      <c r="AE905" s="92"/>
      <c r="AF905" s="92"/>
      <c r="AG905" s="258"/>
      <c r="AH905" s="258">
        <v>93</v>
      </c>
      <c r="AI905" s="258">
        <v>1418</v>
      </c>
      <c r="AJ905" s="258"/>
      <c r="AK905" s="258"/>
      <c r="AL905" s="258"/>
      <c r="AM905" s="258"/>
      <c r="AN905" s="258"/>
      <c r="AO905" s="258"/>
      <c r="AP905" s="258"/>
      <c r="AQ905" s="258"/>
      <c r="AR905" s="258"/>
      <c r="AS905" s="258"/>
      <c r="AT905" s="258"/>
      <c r="AU905" s="258"/>
      <c r="AV905" s="258"/>
      <c r="AW905" s="258"/>
      <c r="AX905" s="258"/>
      <c r="AY905" s="432">
        <v>86</v>
      </c>
      <c r="AZ905" s="433">
        <v>1418</v>
      </c>
      <c r="BA905" s="255">
        <v>57</v>
      </c>
      <c r="BB905" s="256">
        <v>139</v>
      </c>
      <c r="BC905" s="256">
        <v>181</v>
      </c>
      <c r="BD905" s="256">
        <v>84</v>
      </c>
      <c r="BE905" s="256">
        <v>99</v>
      </c>
      <c r="BF905" s="256">
        <v>234</v>
      </c>
      <c r="BG905" s="256">
        <v>205</v>
      </c>
      <c r="BH905" s="256">
        <v>190</v>
      </c>
      <c r="BI905" s="256">
        <v>143</v>
      </c>
      <c r="BJ905" s="256">
        <v>86</v>
      </c>
      <c r="BK905" s="256"/>
      <c r="BL905" s="254"/>
      <c r="BM905" s="255">
        <f t="shared" si="374"/>
        <v>1511</v>
      </c>
      <c r="BS905" s="3"/>
      <c r="BT905" s="3"/>
      <c r="BU905" s="3"/>
      <c r="BV905" s="3"/>
    </row>
    <row r="906" spans="1:74" ht="13.2" customHeight="1">
      <c r="A906" s="169" t="str">
        <f t="shared" si="385"/>
        <v>E25</v>
      </c>
      <c r="B906" s="159" t="str">
        <f>$B$13</f>
        <v>5</v>
      </c>
      <c r="C906" s="95"/>
      <c r="D906" s="492"/>
      <c r="E906" s="493"/>
      <c r="F906" s="494"/>
      <c r="G906" s="213"/>
      <c r="H906" s="498"/>
      <c r="I906" s="122" t="str">
        <f>$I$13</f>
        <v>OCE</v>
      </c>
      <c r="J906" s="92"/>
      <c r="K906" s="92"/>
      <c r="L906" s="92"/>
      <c r="M906" s="92"/>
      <c r="N906" s="92"/>
      <c r="O906" s="94"/>
      <c r="P906" s="92"/>
      <c r="Q906" s="92"/>
      <c r="R906" s="92"/>
      <c r="S906" s="92"/>
      <c r="T906" s="92"/>
      <c r="U906" s="94"/>
      <c r="V906" s="92"/>
      <c r="W906" s="92"/>
      <c r="X906" s="92"/>
      <c r="Y906" s="92"/>
      <c r="Z906" s="93"/>
      <c r="AA906" s="92"/>
      <c r="AB906" s="93"/>
      <c r="AC906" s="92"/>
      <c r="AD906" s="92"/>
      <c r="AE906" s="92"/>
      <c r="AF906" s="92"/>
      <c r="AG906" s="258"/>
      <c r="AH906" s="258"/>
      <c r="AI906" s="258">
        <v>281</v>
      </c>
      <c r="AJ906" s="258"/>
      <c r="AK906" s="258"/>
      <c r="AL906" s="258"/>
      <c r="AM906" s="258"/>
      <c r="AN906" s="258"/>
      <c r="AO906" s="258"/>
      <c r="AP906" s="258"/>
      <c r="AQ906" s="258"/>
      <c r="AR906" s="258"/>
      <c r="AS906" s="258"/>
      <c r="AT906" s="258"/>
      <c r="AU906" s="258"/>
      <c r="AV906" s="258"/>
      <c r="AW906" s="258"/>
      <c r="AX906" s="258"/>
      <c r="AY906" s="432">
        <v>40</v>
      </c>
      <c r="AZ906" s="433">
        <v>281</v>
      </c>
      <c r="BA906" s="255">
        <v>8</v>
      </c>
      <c r="BB906" s="256">
        <v>24</v>
      </c>
      <c r="BC906" s="256">
        <v>43</v>
      </c>
      <c r="BD906" s="256">
        <v>8</v>
      </c>
      <c r="BE906" s="256">
        <v>27</v>
      </c>
      <c r="BF906" s="256">
        <v>83</v>
      </c>
      <c r="BG906" s="256">
        <v>25</v>
      </c>
      <c r="BH906" s="256">
        <v>12</v>
      </c>
      <c r="BI906" s="256">
        <v>11</v>
      </c>
      <c r="BJ906" s="256">
        <v>40</v>
      </c>
      <c r="BK906" s="256"/>
      <c r="BL906" s="254"/>
      <c r="BM906" s="284">
        <f t="shared" si="374"/>
        <v>281</v>
      </c>
      <c r="BS906" s="3"/>
      <c r="BT906" s="3"/>
      <c r="BU906" s="3"/>
      <c r="BV906" s="3"/>
    </row>
    <row r="907" spans="1:74" ht="13.2" customHeight="1">
      <c r="A907" s="169" t="str">
        <f t="shared" si="385"/>
        <v>E26</v>
      </c>
      <c r="B907" s="159" t="str">
        <f>$B$14</f>
        <v>6</v>
      </c>
      <c r="C907" s="95"/>
      <c r="D907" s="492"/>
      <c r="E907" s="493"/>
      <c r="F907" s="494"/>
      <c r="G907" s="213"/>
      <c r="H907" s="498"/>
      <c r="I907" s="122" t="str">
        <f>$I$14</f>
        <v>MIDDLE EAS</v>
      </c>
      <c r="J907" s="92"/>
      <c r="K907" s="92"/>
      <c r="L907" s="92"/>
      <c r="M907" s="92"/>
      <c r="N907" s="92"/>
      <c r="O907" s="94"/>
      <c r="P907" s="92"/>
      <c r="Q907" s="92"/>
      <c r="R907" s="92"/>
      <c r="S907" s="92"/>
      <c r="T907" s="92"/>
      <c r="U907" s="94"/>
      <c r="V907" s="92"/>
      <c r="W907" s="92"/>
      <c r="X907" s="92"/>
      <c r="Y907" s="92"/>
      <c r="Z907" s="93"/>
      <c r="AA907" s="92"/>
      <c r="AB907" s="93"/>
      <c r="AC907" s="92"/>
      <c r="AD907" s="92"/>
      <c r="AE907" s="92"/>
      <c r="AF907" s="92"/>
      <c r="AG907" s="258"/>
      <c r="AH907" s="258"/>
      <c r="AI907" s="258">
        <v>327</v>
      </c>
      <c r="AJ907" s="258"/>
      <c r="AK907" s="258"/>
      <c r="AL907" s="258"/>
      <c r="AM907" s="258"/>
      <c r="AN907" s="258"/>
      <c r="AO907" s="258"/>
      <c r="AP907" s="258"/>
      <c r="AQ907" s="258"/>
      <c r="AR907" s="258"/>
      <c r="AS907" s="258"/>
      <c r="AT907" s="258"/>
      <c r="AU907" s="258"/>
      <c r="AV907" s="258"/>
      <c r="AW907" s="258"/>
      <c r="AX907" s="258"/>
      <c r="AY907" s="432">
        <v>29</v>
      </c>
      <c r="AZ907" s="433">
        <v>327</v>
      </c>
      <c r="BA907" s="255">
        <v>28</v>
      </c>
      <c r="BB907" s="256">
        <v>56</v>
      </c>
      <c r="BC907" s="256">
        <v>42</v>
      </c>
      <c r="BD907" s="256">
        <v>15</v>
      </c>
      <c r="BE907" s="256">
        <v>2</v>
      </c>
      <c r="BF907" s="256">
        <v>23</v>
      </c>
      <c r="BG907" s="256">
        <v>35</v>
      </c>
      <c r="BH907" s="256">
        <v>48</v>
      </c>
      <c r="BI907" s="256">
        <v>49</v>
      </c>
      <c r="BJ907" s="256">
        <v>29</v>
      </c>
      <c r="BK907" s="256"/>
      <c r="BL907" s="254"/>
      <c r="BM907" s="284">
        <f t="shared" si="374"/>
        <v>327</v>
      </c>
      <c r="BS907" s="3"/>
      <c r="BT907" s="3"/>
      <c r="BU907" s="3"/>
      <c r="BV907" s="3"/>
    </row>
    <row r="908" spans="1:74" ht="13.2" customHeight="1">
      <c r="A908" s="169" t="str">
        <f t="shared" si="385"/>
        <v>E27</v>
      </c>
      <c r="B908" s="159" t="str">
        <f>$B$15</f>
        <v>7</v>
      </c>
      <c r="C908" s="95"/>
      <c r="D908" s="492"/>
      <c r="E908" s="493"/>
      <c r="F908" s="494"/>
      <c r="G908" s="213"/>
      <c r="H908" s="498"/>
      <c r="I908" s="122" t="str">
        <f>$I$15</f>
        <v xml:space="preserve">AFRICA   </v>
      </c>
      <c r="J908" s="92"/>
      <c r="K908" s="92"/>
      <c r="L908" s="92"/>
      <c r="M908" s="92"/>
      <c r="N908" s="92"/>
      <c r="O908" s="94"/>
      <c r="P908" s="92"/>
      <c r="Q908" s="92"/>
      <c r="R908" s="92"/>
      <c r="S908" s="92"/>
      <c r="T908" s="92"/>
      <c r="U908" s="94"/>
      <c r="V908" s="92"/>
      <c r="W908" s="92"/>
      <c r="X908" s="92"/>
      <c r="Y908" s="92"/>
      <c r="Z908" s="93"/>
      <c r="AA908" s="92"/>
      <c r="AB908" s="93"/>
      <c r="AC908" s="92"/>
      <c r="AD908" s="92"/>
      <c r="AE908" s="92"/>
      <c r="AF908" s="92"/>
      <c r="AG908" s="258"/>
      <c r="AH908" s="258"/>
      <c r="AI908" s="258"/>
      <c r="AJ908" s="258"/>
      <c r="AK908" s="258"/>
      <c r="AL908" s="258"/>
      <c r="AM908" s="258"/>
      <c r="AN908" s="258"/>
      <c r="AO908" s="258"/>
      <c r="AP908" s="258"/>
      <c r="AQ908" s="258"/>
      <c r="AR908" s="258"/>
      <c r="AS908" s="258"/>
      <c r="AT908" s="258"/>
      <c r="AU908" s="258"/>
      <c r="AV908" s="258"/>
      <c r="AW908" s="258"/>
      <c r="AX908" s="258"/>
      <c r="AY908" s="432"/>
      <c r="AZ908" s="433"/>
      <c r="BA908" s="255"/>
      <c r="BB908" s="256"/>
      <c r="BC908" s="256"/>
      <c r="BD908" s="256"/>
      <c r="BE908" s="256"/>
      <c r="BF908" s="256"/>
      <c r="BG908" s="256"/>
      <c r="BH908" s="256"/>
      <c r="BI908" s="256"/>
      <c r="BJ908" s="256"/>
      <c r="BK908" s="256"/>
      <c r="BL908" s="254"/>
      <c r="BM908" s="284">
        <f t="shared" si="374"/>
        <v>0</v>
      </c>
      <c r="BS908" s="3"/>
      <c r="BT908" s="3"/>
      <c r="BU908" s="3"/>
      <c r="BV908" s="3"/>
    </row>
    <row r="909" spans="1:74" ht="12.75" customHeight="1" thickBot="1">
      <c r="A909" s="169" t="str">
        <f t="shared" si="385"/>
        <v>E2Z</v>
      </c>
      <c r="B909" s="159" t="str">
        <f>$B$16</f>
        <v>Z</v>
      </c>
      <c r="C909" s="95"/>
      <c r="D909" s="495"/>
      <c r="E909" s="496"/>
      <c r="F909" s="497"/>
      <c r="G909" s="208"/>
      <c r="H909" s="499"/>
      <c r="I909" s="128" t="str">
        <f>$I$16</f>
        <v>Others</v>
      </c>
      <c r="J909" s="90"/>
      <c r="K909" s="90"/>
      <c r="L909" s="90"/>
      <c r="M909" s="90"/>
      <c r="N909" s="90"/>
      <c r="O909" s="102"/>
      <c r="P909" s="90"/>
      <c r="Q909" s="90"/>
      <c r="R909" s="90"/>
      <c r="S909" s="90"/>
      <c r="T909" s="90"/>
      <c r="U909" s="102"/>
      <c r="V909" s="90"/>
      <c r="W909" s="90"/>
      <c r="X909" s="90"/>
      <c r="Y909" s="90"/>
      <c r="Z909" s="91"/>
      <c r="AA909" s="90"/>
      <c r="AB909" s="91"/>
      <c r="AC909" s="90"/>
      <c r="AD909" s="90"/>
      <c r="AE909" s="90"/>
      <c r="AF909" s="90"/>
      <c r="AG909" s="259"/>
      <c r="AH909" s="259"/>
      <c r="AI909" s="259"/>
      <c r="AJ909" s="259"/>
      <c r="AK909" s="259"/>
      <c r="AL909" s="259"/>
      <c r="AM909" s="259"/>
      <c r="AN909" s="259"/>
      <c r="AO909" s="259"/>
      <c r="AP909" s="259"/>
      <c r="AQ909" s="259"/>
      <c r="AR909" s="259"/>
      <c r="AS909" s="259"/>
      <c r="AT909" s="259"/>
      <c r="AU909" s="259"/>
      <c r="AV909" s="259"/>
      <c r="AW909" s="259"/>
      <c r="AX909" s="259"/>
      <c r="AY909" s="434"/>
      <c r="AZ909" s="435"/>
      <c r="BA909" s="262"/>
      <c r="BB909" s="263"/>
      <c r="BC909" s="263"/>
      <c r="BD909" s="263"/>
      <c r="BE909" s="263"/>
      <c r="BF909" s="263"/>
      <c r="BG909" s="263"/>
      <c r="BH909" s="263"/>
      <c r="BI909" s="263"/>
      <c r="BJ909" s="263"/>
      <c r="BK909" s="263"/>
      <c r="BL909" s="261"/>
      <c r="BM909" s="287">
        <f t="shared" si="374"/>
        <v>0</v>
      </c>
      <c r="BS909" s="3"/>
      <c r="BT909" s="3"/>
      <c r="BU909" s="3"/>
      <c r="BV909" s="3"/>
    </row>
    <row r="910" spans="1:74" ht="13.2" customHeight="1">
      <c r="A910" s="157" t="s">
        <v>10</v>
      </c>
      <c r="B910" s="168" t="s">
        <v>225</v>
      </c>
      <c r="C910" s="95"/>
      <c r="D910" s="492" t="s">
        <v>51</v>
      </c>
      <c r="E910" s="493"/>
      <c r="F910" s="494"/>
      <c r="G910" s="486" t="s">
        <v>64</v>
      </c>
      <c r="H910" s="487"/>
      <c r="I910" s="487"/>
      <c r="J910" s="50">
        <f t="shared" ref="J910:AO910" si="386">J911+J912</f>
        <v>0</v>
      </c>
      <c r="K910" s="50">
        <f t="shared" si="386"/>
        <v>0</v>
      </c>
      <c r="L910" s="50">
        <f t="shared" si="386"/>
        <v>0</v>
      </c>
      <c r="M910" s="50">
        <f t="shared" si="386"/>
        <v>0</v>
      </c>
      <c r="N910" s="50">
        <f t="shared" si="386"/>
        <v>0</v>
      </c>
      <c r="O910" s="50">
        <f t="shared" si="386"/>
        <v>0</v>
      </c>
      <c r="P910" s="50">
        <f t="shared" si="386"/>
        <v>0</v>
      </c>
      <c r="Q910" s="50">
        <f t="shared" si="386"/>
        <v>0</v>
      </c>
      <c r="R910" s="50">
        <f t="shared" si="386"/>
        <v>0</v>
      </c>
      <c r="S910" s="50">
        <f t="shared" si="386"/>
        <v>0</v>
      </c>
      <c r="T910" s="50">
        <f t="shared" si="386"/>
        <v>0</v>
      </c>
      <c r="U910" s="50">
        <f t="shared" si="386"/>
        <v>0</v>
      </c>
      <c r="V910" s="50">
        <f t="shared" si="386"/>
        <v>0</v>
      </c>
      <c r="W910" s="50">
        <f t="shared" si="386"/>
        <v>0</v>
      </c>
      <c r="X910" s="50">
        <f t="shared" si="386"/>
        <v>0</v>
      </c>
      <c r="Y910" s="50">
        <f t="shared" si="386"/>
        <v>0</v>
      </c>
      <c r="Z910" s="50">
        <f t="shared" si="386"/>
        <v>0</v>
      </c>
      <c r="AA910" s="50">
        <f t="shared" si="386"/>
        <v>0</v>
      </c>
      <c r="AB910" s="50">
        <f t="shared" si="386"/>
        <v>0</v>
      </c>
      <c r="AC910" s="50">
        <f t="shared" si="386"/>
        <v>0</v>
      </c>
      <c r="AD910" s="50">
        <f t="shared" si="386"/>
        <v>0</v>
      </c>
      <c r="AE910" s="50">
        <f t="shared" si="386"/>
        <v>1161</v>
      </c>
      <c r="AF910" s="50">
        <f t="shared" si="386"/>
        <v>60183</v>
      </c>
      <c r="AG910" s="297">
        <f t="shared" si="386"/>
        <v>53551</v>
      </c>
      <c r="AH910" s="297">
        <f t="shared" si="386"/>
        <v>57750</v>
      </c>
      <c r="AI910" s="297">
        <f t="shared" si="386"/>
        <v>27862</v>
      </c>
      <c r="AJ910" s="297">
        <f t="shared" si="386"/>
        <v>0</v>
      </c>
      <c r="AK910" s="297">
        <f t="shared" si="386"/>
        <v>0</v>
      </c>
      <c r="AL910" s="297">
        <f t="shared" si="386"/>
        <v>0</v>
      </c>
      <c r="AM910" s="297">
        <f t="shared" si="386"/>
        <v>0</v>
      </c>
      <c r="AN910" s="297">
        <f t="shared" si="386"/>
        <v>0</v>
      </c>
      <c r="AO910" s="297">
        <f t="shared" si="386"/>
        <v>0</v>
      </c>
      <c r="AP910" s="297">
        <f t="shared" ref="AP910:BL910" si="387">AP911+AP912</f>
        <v>0</v>
      </c>
      <c r="AQ910" s="297">
        <f t="shared" si="387"/>
        <v>0</v>
      </c>
      <c r="AR910" s="297">
        <f t="shared" si="387"/>
        <v>0</v>
      </c>
      <c r="AS910" s="297">
        <f t="shared" si="387"/>
        <v>0</v>
      </c>
      <c r="AT910" s="297">
        <f t="shared" si="387"/>
        <v>0</v>
      </c>
      <c r="AU910" s="297">
        <f t="shared" si="387"/>
        <v>0</v>
      </c>
      <c r="AV910" s="297">
        <f t="shared" si="387"/>
        <v>0</v>
      </c>
      <c r="AW910" s="297">
        <f t="shared" si="387"/>
        <v>0</v>
      </c>
      <c r="AX910" s="297">
        <f t="shared" si="387"/>
        <v>0</v>
      </c>
      <c r="AY910" s="399">
        <f t="shared" si="387"/>
        <v>2962</v>
      </c>
      <c r="AZ910" s="445">
        <f t="shared" si="387"/>
        <v>27862</v>
      </c>
      <c r="BA910" s="400">
        <f t="shared" si="387"/>
        <v>3713</v>
      </c>
      <c r="BB910" s="307">
        <f t="shared" si="387"/>
        <v>2770</v>
      </c>
      <c r="BC910" s="307">
        <f t="shared" si="387"/>
        <v>3826</v>
      </c>
      <c r="BD910" s="307">
        <f t="shared" si="387"/>
        <v>1826</v>
      </c>
      <c r="BE910" s="307">
        <f t="shared" si="387"/>
        <v>2119</v>
      </c>
      <c r="BF910" s="307">
        <f t="shared" si="387"/>
        <v>1995</v>
      </c>
      <c r="BG910" s="307">
        <f t="shared" si="387"/>
        <v>2620</v>
      </c>
      <c r="BH910" s="307">
        <f t="shared" si="387"/>
        <v>2439</v>
      </c>
      <c r="BI910" s="307">
        <f t="shared" si="387"/>
        <v>3592</v>
      </c>
      <c r="BJ910" s="307">
        <f t="shared" si="387"/>
        <v>2962</v>
      </c>
      <c r="BK910" s="297">
        <f t="shared" si="387"/>
        <v>0</v>
      </c>
      <c r="BL910" s="308">
        <f t="shared" si="387"/>
        <v>0</v>
      </c>
      <c r="BM910" s="290">
        <f t="shared" si="374"/>
        <v>200507</v>
      </c>
      <c r="BS910" s="3"/>
      <c r="BT910" s="3"/>
      <c r="BU910" s="3"/>
      <c r="BV910" s="3"/>
    </row>
    <row r="911" spans="1:74" ht="13.2" customHeight="1">
      <c r="A911" s="169" t="str">
        <f>B$910&amp;B911</f>
        <v>E19</v>
      </c>
      <c r="B911" s="159" t="str">
        <f>$B$6</f>
        <v>9</v>
      </c>
      <c r="C911" s="95"/>
      <c r="D911" s="492"/>
      <c r="E911" s="493"/>
      <c r="F911" s="494"/>
      <c r="G911" s="210"/>
      <c r="H911" s="488" t="s">
        <v>86</v>
      </c>
      <c r="I911" s="489"/>
      <c r="J911" s="12"/>
      <c r="K911" s="12"/>
      <c r="L911" s="12"/>
      <c r="M911" s="12"/>
      <c r="N911" s="12"/>
      <c r="O911" s="13"/>
      <c r="P911" s="12"/>
      <c r="Q911" s="12"/>
      <c r="R911" s="12"/>
      <c r="S911" s="12"/>
      <c r="T911" s="12"/>
      <c r="U911" s="13"/>
      <c r="V911" s="12"/>
      <c r="W911" s="12"/>
      <c r="X911" s="12"/>
      <c r="Y911" s="12"/>
      <c r="Z911" s="14"/>
      <c r="AA911" s="14"/>
      <c r="AB911" s="14"/>
      <c r="AC911" s="14"/>
      <c r="AD911" s="14"/>
      <c r="AE911" s="14">
        <v>1029</v>
      </c>
      <c r="AF911" s="14">
        <v>14409</v>
      </c>
      <c r="AG911" s="244">
        <v>9116</v>
      </c>
      <c r="AH911" s="244">
        <v>8263</v>
      </c>
      <c r="AI911" s="244">
        <v>3553</v>
      </c>
      <c r="AJ911" s="244"/>
      <c r="AK911" s="244"/>
      <c r="AL911" s="244"/>
      <c r="AM911" s="244"/>
      <c r="AN911" s="244"/>
      <c r="AO911" s="244"/>
      <c r="AP911" s="244"/>
      <c r="AQ911" s="244"/>
      <c r="AR911" s="244"/>
      <c r="AS911" s="244"/>
      <c r="AT911" s="244"/>
      <c r="AU911" s="244"/>
      <c r="AV911" s="244"/>
      <c r="AW911" s="244"/>
      <c r="AX911" s="245"/>
      <c r="AY911" s="436">
        <v>306</v>
      </c>
      <c r="AZ911" s="437">
        <v>3553</v>
      </c>
      <c r="BA911" s="267">
        <v>400</v>
      </c>
      <c r="BB911" s="268">
        <v>336</v>
      </c>
      <c r="BC911" s="268">
        <v>507</v>
      </c>
      <c r="BD911" s="268">
        <v>368</v>
      </c>
      <c r="BE911" s="268">
        <v>284</v>
      </c>
      <c r="BF911" s="268">
        <v>283</v>
      </c>
      <c r="BG911" s="268">
        <v>340</v>
      </c>
      <c r="BH911" s="268">
        <v>210</v>
      </c>
      <c r="BI911" s="268">
        <v>519</v>
      </c>
      <c r="BJ911" s="268">
        <v>306</v>
      </c>
      <c r="BK911" s="268"/>
      <c r="BL911" s="266"/>
      <c r="BM911" s="281">
        <f t="shared" si="374"/>
        <v>36370</v>
      </c>
      <c r="BS911" s="3"/>
      <c r="BT911" s="3"/>
      <c r="BU911" s="3"/>
      <c r="BV911" s="3"/>
    </row>
    <row r="912" spans="1:74" ht="13.2" customHeight="1">
      <c r="A912" s="169"/>
      <c r="C912" s="95"/>
      <c r="D912" s="492"/>
      <c r="E912" s="493"/>
      <c r="F912" s="494"/>
      <c r="G912" s="211"/>
      <c r="H912" s="490" t="s">
        <v>88</v>
      </c>
      <c r="I912" s="491"/>
      <c r="J912" s="17">
        <f t="shared" ref="J912:AO912" si="388">SUM(J913:J921)</f>
        <v>0</v>
      </c>
      <c r="K912" s="17">
        <f t="shared" si="388"/>
        <v>0</v>
      </c>
      <c r="L912" s="17">
        <f t="shared" si="388"/>
        <v>0</v>
      </c>
      <c r="M912" s="17">
        <f t="shared" si="388"/>
        <v>0</v>
      </c>
      <c r="N912" s="17">
        <f t="shared" si="388"/>
        <v>0</v>
      </c>
      <c r="O912" s="17">
        <f t="shared" si="388"/>
        <v>0</v>
      </c>
      <c r="P912" s="17">
        <f t="shared" si="388"/>
        <v>0</v>
      </c>
      <c r="Q912" s="17">
        <f t="shared" si="388"/>
        <v>0</v>
      </c>
      <c r="R912" s="17">
        <f t="shared" si="388"/>
        <v>0</v>
      </c>
      <c r="S912" s="17">
        <f t="shared" si="388"/>
        <v>0</v>
      </c>
      <c r="T912" s="17">
        <f t="shared" si="388"/>
        <v>0</v>
      </c>
      <c r="U912" s="17">
        <f t="shared" si="388"/>
        <v>0</v>
      </c>
      <c r="V912" s="17">
        <f t="shared" si="388"/>
        <v>0</v>
      </c>
      <c r="W912" s="17">
        <f t="shared" si="388"/>
        <v>0</v>
      </c>
      <c r="X912" s="17">
        <f t="shared" si="388"/>
        <v>0</v>
      </c>
      <c r="Y912" s="17">
        <f t="shared" si="388"/>
        <v>0</v>
      </c>
      <c r="Z912" s="17">
        <f t="shared" si="388"/>
        <v>0</v>
      </c>
      <c r="AA912" s="17">
        <f t="shared" si="388"/>
        <v>0</v>
      </c>
      <c r="AB912" s="17">
        <f t="shared" si="388"/>
        <v>0</v>
      </c>
      <c r="AC912" s="17">
        <f t="shared" si="388"/>
        <v>0</v>
      </c>
      <c r="AD912" s="17">
        <f t="shared" si="388"/>
        <v>0</v>
      </c>
      <c r="AE912" s="17">
        <f t="shared" si="388"/>
        <v>132</v>
      </c>
      <c r="AF912" s="17">
        <f t="shared" si="388"/>
        <v>45774</v>
      </c>
      <c r="AG912" s="282">
        <f t="shared" si="388"/>
        <v>44435</v>
      </c>
      <c r="AH912" s="282">
        <f t="shared" si="388"/>
        <v>49487</v>
      </c>
      <c r="AI912" s="282">
        <f t="shared" si="388"/>
        <v>24309</v>
      </c>
      <c r="AJ912" s="282">
        <f t="shared" si="388"/>
        <v>0</v>
      </c>
      <c r="AK912" s="282">
        <f t="shared" si="388"/>
        <v>0</v>
      </c>
      <c r="AL912" s="282">
        <f t="shared" si="388"/>
        <v>0</v>
      </c>
      <c r="AM912" s="282">
        <f t="shared" si="388"/>
        <v>0</v>
      </c>
      <c r="AN912" s="282">
        <f t="shared" si="388"/>
        <v>0</v>
      </c>
      <c r="AO912" s="282">
        <f t="shared" si="388"/>
        <v>0</v>
      </c>
      <c r="AP912" s="282">
        <f t="shared" ref="AP912:BM912" si="389">SUM(AP913:AP921)</f>
        <v>0</v>
      </c>
      <c r="AQ912" s="282">
        <f t="shared" si="389"/>
        <v>0</v>
      </c>
      <c r="AR912" s="282">
        <f t="shared" si="389"/>
        <v>0</v>
      </c>
      <c r="AS912" s="282">
        <f t="shared" si="389"/>
        <v>0</v>
      </c>
      <c r="AT912" s="282">
        <f t="shared" si="389"/>
        <v>0</v>
      </c>
      <c r="AU912" s="282">
        <f t="shared" si="389"/>
        <v>0</v>
      </c>
      <c r="AV912" s="282">
        <f t="shared" si="389"/>
        <v>0</v>
      </c>
      <c r="AW912" s="282">
        <f t="shared" si="389"/>
        <v>0</v>
      </c>
      <c r="AX912" s="282">
        <f t="shared" si="389"/>
        <v>0</v>
      </c>
      <c r="AY912" s="17">
        <f t="shared" si="389"/>
        <v>2656</v>
      </c>
      <c r="AZ912" s="439">
        <f t="shared" si="389"/>
        <v>24309</v>
      </c>
      <c r="BA912" s="281">
        <f t="shared" si="389"/>
        <v>3313</v>
      </c>
      <c r="BB912" s="282">
        <f t="shared" si="389"/>
        <v>2434</v>
      </c>
      <c r="BC912" s="282">
        <f t="shared" si="389"/>
        <v>3319</v>
      </c>
      <c r="BD912" s="282">
        <f t="shared" si="389"/>
        <v>1458</v>
      </c>
      <c r="BE912" s="282">
        <f t="shared" si="389"/>
        <v>1835</v>
      </c>
      <c r="BF912" s="282">
        <f t="shared" si="389"/>
        <v>1712</v>
      </c>
      <c r="BG912" s="282">
        <f t="shared" si="389"/>
        <v>2280</v>
      </c>
      <c r="BH912" s="282">
        <f t="shared" si="389"/>
        <v>2229</v>
      </c>
      <c r="BI912" s="282">
        <f t="shared" si="389"/>
        <v>3073</v>
      </c>
      <c r="BJ912" s="282">
        <f t="shared" si="389"/>
        <v>2656</v>
      </c>
      <c r="BK912" s="282">
        <f t="shared" si="389"/>
        <v>0</v>
      </c>
      <c r="BL912" s="280">
        <f t="shared" si="389"/>
        <v>0</v>
      </c>
      <c r="BM912" s="281">
        <f t="shared" si="389"/>
        <v>164137</v>
      </c>
      <c r="BS912" s="3"/>
      <c r="BT912" s="3"/>
      <c r="BU912" s="3"/>
      <c r="BV912" s="3"/>
    </row>
    <row r="913" spans="1:74" ht="13.2" customHeight="1">
      <c r="A913" s="169" t="str">
        <f t="shared" ref="A913:A921" si="390">B$910&amp;B913</f>
        <v>E11</v>
      </c>
      <c r="B913" s="159" t="str">
        <f>$B$8</f>
        <v>1</v>
      </c>
      <c r="C913" s="95"/>
      <c r="D913" s="492"/>
      <c r="E913" s="493"/>
      <c r="F913" s="494"/>
      <c r="G913" s="213"/>
      <c r="H913" s="210"/>
      <c r="I913" s="127" t="str">
        <f>$I$8</f>
        <v>N.AMERICA</v>
      </c>
      <c r="J913" s="20"/>
      <c r="K913" s="20"/>
      <c r="L913" s="20"/>
      <c r="M913" s="20"/>
      <c r="N913" s="20"/>
      <c r="O913" s="28"/>
      <c r="P913" s="20"/>
      <c r="Q913" s="20"/>
      <c r="R913" s="20"/>
      <c r="S913" s="20"/>
      <c r="T913" s="20"/>
      <c r="U913" s="28"/>
      <c r="V913" s="20"/>
      <c r="W913" s="20"/>
      <c r="X913" s="20"/>
      <c r="Y913" s="20"/>
      <c r="Z913" s="21"/>
      <c r="AA913" s="21"/>
      <c r="AB913" s="21"/>
      <c r="AC913" s="21"/>
      <c r="AD913" s="21"/>
      <c r="AE913" s="21">
        <v>71</v>
      </c>
      <c r="AF913" s="21">
        <v>11162</v>
      </c>
      <c r="AG913" s="248">
        <v>14322</v>
      </c>
      <c r="AH913" s="248">
        <v>15985</v>
      </c>
      <c r="AI913" s="248">
        <v>6691</v>
      </c>
      <c r="AJ913" s="248"/>
      <c r="AK913" s="248"/>
      <c r="AL913" s="248"/>
      <c r="AM913" s="248"/>
      <c r="AN913" s="248"/>
      <c r="AO913" s="248"/>
      <c r="AP913" s="248"/>
      <c r="AQ913" s="248"/>
      <c r="AR913" s="248"/>
      <c r="AS913" s="248"/>
      <c r="AT913" s="248"/>
      <c r="AU913" s="248"/>
      <c r="AV913" s="248"/>
      <c r="AW913" s="248"/>
      <c r="AX913" s="248"/>
      <c r="AY913" s="430">
        <v>945</v>
      </c>
      <c r="AZ913" s="431">
        <v>6691</v>
      </c>
      <c r="BA913" s="250">
        <v>1080</v>
      </c>
      <c r="BB913" s="251">
        <v>771</v>
      </c>
      <c r="BC913" s="251">
        <v>1166</v>
      </c>
      <c r="BD913" s="251">
        <v>399</v>
      </c>
      <c r="BE913" s="251">
        <v>438</v>
      </c>
      <c r="BF913" s="251">
        <v>242</v>
      </c>
      <c r="BG913" s="251">
        <v>316</v>
      </c>
      <c r="BH913" s="251">
        <v>486</v>
      </c>
      <c r="BI913" s="251">
        <v>848</v>
      </c>
      <c r="BJ913" s="251">
        <v>945</v>
      </c>
      <c r="BK913" s="251"/>
      <c r="BL913" s="249"/>
      <c r="BM913" s="272">
        <f t="shared" ref="BM913:BM923" si="391">SUM(J913:AX913)</f>
        <v>48231</v>
      </c>
      <c r="BS913" s="3"/>
      <c r="BT913" s="3"/>
      <c r="BU913" s="3"/>
      <c r="BV913" s="3"/>
    </row>
    <row r="914" spans="1:74" ht="13.2" customHeight="1">
      <c r="A914" s="169" t="str">
        <f t="shared" si="390"/>
        <v>E12</v>
      </c>
      <c r="B914" s="159" t="str">
        <f>$B$9</f>
        <v>2</v>
      </c>
      <c r="C914" s="95"/>
      <c r="D914" s="492"/>
      <c r="E914" s="493"/>
      <c r="F914" s="494"/>
      <c r="G914" s="213"/>
      <c r="H914" s="210"/>
      <c r="I914" s="122" t="str">
        <f>$I$9</f>
        <v>CS.AMERICA</v>
      </c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3"/>
      <c r="AA914" s="93"/>
      <c r="AB914" s="93"/>
      <c r="AC914" s="93"/>
      <c r="AD914" s="93"/>
      <c r="AE914" s="93">
        <v>7</v>
      </c>
      <c r="AF914" s="93">
        <v>829</v>
      </c>
      <c r="AG914" s="253">
        <v>563</v>
      </c>
      <c r="AH914" s="253">
        <v>628</v>
      </c>
      <c r="AI914" s="253">
        <v>450</v>
      </c>
      <c r="AJ914" s="253"/>
      <c r="AK914" s="253"/>
      <c r="AL914" s="253"/>
      <c r="AM914" s="253"/>
      <c r="AN914" s="253"/>
      <c r="AO914" s="253"/>
      <c r="AP914" s="253"/>
      <c r="AQ914" s="253"/>
      <c r="AR914" s="253"/>
      <c r="AS914" s="253"/>
      <c r="AT914" s="253"/>
      <c r="AU914" s="253"/>
      <c r="AV914" s="253"/>
      <c r="AW914" s="253"/>
      <c r="AX914" s="253"/>
      <c r="AY914" s="432">
        <v>74</v>
      </c>
      <c r="AZ914" s="433">
        <v>450</v>
      </c>
      <c r="BA914" s="255">
        <v>73</v>
      </c>
      <c r="BB914" s="256">
        <v>49</v>
      </c>
      <c r="BC914" s="256">
        <v>53</v>
      </c>
      <c r="BD914" s="256">
        <v>41</v>
      </c>
      <c r="BE914" s="256">
        <v>33</v>
      </c>
      <c r="BF914" s="256">
        <v>25</v>
      </c>
      <c r="BG914" s="256">
        <v>32</v>
      </c>
      <c r="BH914" s="256">
        <v>32</v>
      </c>
      <c r="BI914" s="256">
        <v>38</v>
      </c>
      <c r="BJ914" s="256">
        <v>74</v>
      </c>
      <c r="BK914" s="256"/>
      <c r="BL914" s="254"/>
      <c r="BM914" s="284">
        <f t="shared" si="391"/>
        <v>2477</v>
      </c>
      <c r="BS914" s="3"/>
      <c r="BT914" s="3"/>
      <c r="BU914" s="3"/>
      <c r="BV914" s="3"/>
    </row>
    <row r="915" spans="1:74" ht="13.2" customHeight="1">
      <c r="A915" s="169" t="str">
        <f t="shared" si="390"/>
        <v>E13</v>
      </c>
      <c r="B915" s="159" t="str">
        <f>$B$10</f>
        <v>3</v>
      </c>
      <c r="C915" s="95"/>
      <c r="D915" s="492"/>
      <c r="E915" s="493"/>
      <c r="F915" s="494"/>
      <c r="G915" s="205"/>
      <c r="H915" s="498"/>
      <c r="I915" s="122" t="str">
        <f>$I$10</f>
        <v>Europe</v>
      </c>
      <c r="J915" s="92"/>
      <c r="K915" s="92"/>
      <c r="L915" s="92"/>
      <c r="M915" s="92"/>
      <c r="N915" s="92"/>
      <c r="O915" s="94"/>
      <c r="P915" s="92"/>
      <c r="Q915" s="92"/>
      <c r="R915" s="92"/>
      <c r="S915" s="92"/>
      <c r="T915" s="92"/>
      <c r="U915" s="94"/>
      <c r="V915" s="92"/>
      <c r="W915" s="92"/>
      <c r="X915" s="92"/>
      <c r="Y915" s="92"/>
      <c r="Z915" s="93"/>
      <c r="AA915" s="93"/>
      <c r="AB915" s="93"/>
      <c r="AC915" s="93"/>
      <c r="AD915" s="93"/>
      <c r="AE915" s="93"/>
      <c r="AF915" s="93">
        <v>18857</v>
      </c>
      <c r="AG915" s="253">
        <v>15527</v>
      </c>
      <c r="AH915" s="253">
        <v>16786</v>
      </c>
      <c r="AI915" s="253">
        <v>9565</v>
      </c>
      <c r="AJ915" s="253"/>
      <c r="AK915" s="253"/>
      <c r="AL915" s="253"/>
      <c r="AM915" s="253"/>
      <c r="AN915" s="253"/>
      <c r="AO915" s="253"/>
      <c r="AP915" s="253"/>
      <c r="AQ915" s="253"/>
      <c r="AR915" s="253"/>
      <c r="AS915" s="253"/>
      <c r="AT915" s="253"/>
      <c r="AU915" s="253"/>
      <c r="AV915" s="253"/>
      <c r="AW915" s="253"/>
      <c r="AX915" s="253"/>
      <c r="AY915" s="432">
        <v>829</v>
      </c>
      <c r="AZ915" s="433">
        <v>9565</v>
      </c>
      <c r="BA915" s="255">
        <v>1301</v>
      </c>
      <c r="BB915" s="256">
        <v>864</v>
      </c>
      <c r="BC915" s="256">
        <v>1660</v>
      </c>
      <c r="BD915" s="256">
        <v>606</v>
      </c>
      <c r="BE915" s="256">
        <v>686</v>
      </c>
      <c r="BF915" s="256">
        <v>839</v>
      </c>
      <c r="BG915" s="256">
        <v>670</v>
      </c>
      <c r="BH915" s="256">
        <v>795</v>
      </c>
      <c r="BI915" s="256">
        <v>1315</v>
      </c>
      <c r="BJ915" s="256">
        <v>829</v>
      </c>
      <c r="BK915" s="256"/>
      <c r="BL915" s="254"/>
      <c r="BM915" s="284">
        <f t="shared" si="391"/>
        <v>60735</v>
      </c>
      <c r="BS915" s="3"/>
      <c r="BT915" s="3"/>
      <c r="BU915" s="3"/>
      <c r="BV915" s="3"/>
    </row>
    <row r="916" spans="1:74" ht="13.2" customHeight="1">
      <c r="A916" s="169" t="str">
        <f t="shared" si="390"/>
        <v>E14</v>
      </c>
      <c r="B916" s="159" t="str">
        <f>$B$11</f>
        <v>4</v>
      </c>
      <c r="C916" s="95"/>
      <c r="D916" s="492"/>
      <c r="E916" s="493"/>
      <c r="F916" s="494"/>
      <c r="G916" s="211"/>
      <c r="H916" s="498"/>
      <c r="I916" s="122" t="str">
        <f>$I$11</f>
        <v>ASIA</v>
      </c>
      <c r="J916" s="92"/>
      <c r="K916" s="92"/>
      <c r="L916" s="92"/>
      <c r="M916" s="92"/>
      <c r="N916" s="92"/>
      <c r="O916" s="94"/>
      <c r="P916" s="92"/>
      <c r="Q916" s="92"/>
      <c r="R916" s="92"/>
      <c r="S916" s="92"/>
      <c r="T916" s="92"/>
      <c r="U916" s="94"/>
      <c r="V916" s="92"/>
      <c r="W916" s="92"/>
      <c r="X916" s="92"/>
      <c r="Y916" s="92"/>
      <c r="Z916" s="93"/>
      <c r="AA916" s="92"/>
      <c r="AB916" s="93"/>
      <c r="AC916" s="92"/>
      <c r="AD916" s="92"/>
      <c r="AE916" s="92">
        <v>18</v>
      </c>
      <c r="AF916" s="92">
        <v>4319</v>
      </c>
      <c r="AG916" s="258">
        <v>3955</v>
      </c>
      <c r="AH916" s="258">
        <v>4342</v>
      </c>
      <c r="AI916" s="258">
        <v>2066</v>
      </c>
      <c r="AJ916" s="258"/>
      <c r="AK916" s="258"/>
      <c r="AL916" s="258"/>
      <c r="AM916" s="258"/>
      <c r="AN916" s="258"/>
      <c r="AO916" s="258"/>
      <c r="AP916" s="258"/>
      <c r="AQ916" s="258"/>
      <c r="AR916" s="258"/>
      <c r="AS916" s="258"/>
      <c r="AT916" s="258"/>
      <c r="AU916" s="258"/>
      <c r="AV916" s="258"/>
      <c r="AW916" s="258"/>
      <c r="AX916" s="258"/>
      <c r="AY916" s="432">
        <v>293</v>
      </c>
      <c r="AZ916" s="433">
        <v>2066</v>
      </c>
      <c r="BA916" s="255">
        <v>189</v>
      </c>
      <c r="BB916" s="256">
        <v>133</v>
      </c>
      <c r="BC916" s="256">
        <v>70</v>
      </c>
      <c r="BD916" s="256">
        <v>147</v>
      </c>
      <c r="BE916" s="256">
        <v>174</v>
      </c>
      <c r="BF916" s="256">
        <v>102</v>
      </c>
      <c r="BG916" s="256">
        <v>445</v>
      </c>
      <c r="BH916" s="256">
        <v>207</v>
      </c>
      <c r="BI916" s="256">
        <v>306</v>
      </c>
      <c r="BJ916" s="256">
        <v>293</v>
      </c>
      <c r="BK916" s="256"/>
      <c r="BL916" s="254"/>
      <c r="BM916" s="284">
        <f t="shared" si="391"/>
        <v>14700</v>
      </c>
      <c r="BS916" s="3"/>
      <c r="BT916" s="3"/>
      <c r="BU916" s="3"/>
      <c r="BV916" s="3"/>
    </row>
    <row r="917" spans="1:74" ht="12.75" customHeight="1">
      <c r="A917" s="169" t="str">
        <f t="shared" si="390"/>
        <v>E1C</v>
      </c>
      <c r="B917" s="159" t="s">
        <v>204</v>
      </c>
      <c r="C917" s="95"/>
      <c r="D917" s="492"/>
      <c r="E917" s="493"/>
      <c r="F917" s="494"/>
      <c r="G917" s="211"/>
      <c r="H917" s="498"/>
      <c r="I917" s="122" t="s">
        <v>205</v>
      </c>
      <c r="J917" s="92"/>
      <c r="K917" s="92"/>
      <c r="L917" s="92"/>
      <c r="M917" s="92"/>
      <c r="N917" s="92"/>
      <c r="O917" s="94"/>
      <c r="P917" s="92"/>
      <c r="Q917" s="92"/>
      <c r="R917" s="92"/>
      <c r="S917" s="92"/>
      <c r="T917" s="92"/>
      <c r="U917" s="94"/>
      <c r="V917" s="92"/>
      <c r="W917" s="92"/>
      <c r="X917" s="92"/>
      <c r="Y917" s="92"/>
      <c r="Z917" s="93"/>
      <c r="AA917" s="92"/>
      <c r="AB917" s="93"/>
      <c r="AC917" s="92"/>
      <c r="AD917" s="92"/>
      <c r="AE917" s="92"/>
      <c r="AF917" s="92">
        <v>9653</v>
      </c>
      <c r="AG917" s="258">
        <v>8972</v>
      </c>
      <c r="AH917" s="258">
        <v>9975</v>
      </c>
      <c r="AI917" s="258">
        <v>4477</v>
      </c>
      <c r="AJ917" s="258"/>
      <c r="AK917" s="258"/>
      <c r="AL917" s="258"/>
      <c r="AM917" s="258"/>
      <c r="AN917" s="258"/>
      <c r="AO917" s="258"/>
      <c r="AP917" s="258"/>
      <c r="AQ917" s="258"/>
      <c r="AR917" s="258"/>
      <c r="AS917" s="258"/>
      <c r="AT917" s="258"/>
      <c r="AU917" s="258"/>
      <c r="AV917" s="258"/>
      <c r="AW917" s="258"/>
      <c r="AX917" s="258"/>
      <c r="AY917" s="432">
        <v>393</v>
      </c>
      <c r="AZ917" s="433">
        <v>4477</v>
      </c>
      <c r="BA917" s="255">
        <v>474</v>
      </c>
      <c r="BB917" s="256">
        <v>495</v>
      </c>
      <c r="BC917" s="256">
        <v>259</v>
      </c>
      <c r="BD917" s="256">
        <v>184</v>
      </c>
      <c r="BE917" s="256">
        <v>429</v>
      </c>
      <c r="BF917" s="256">
        <v>440</v>
      </c>
      <c r="BG917" s="256">
        <v>733</v>
      </c>
      <c r="BH917" s="256">
        <v>585</v>
      </c>
      <c r="BI917" s="256">
        <v>485</v>
      </c>
      <c r="BJ917" s="256">
        <v>393</v>
      </c>
      <c r="BK917" s="256"/>
      <c r="BL917" s="254"/>
      <c r="BM917" s="255">
        <f>SUM(J917:AX917)</f>
        <v>33077</v>
      </c>
      <c r="BS917" s="3"/>
      <c r="BT917" s="3"/>
      <c r="BU917" s="3"/>
      <c r="BV917" s="3"/>
    </row>
    <row r="918" spans="1:74" ht="13.2" customHeight="1">
      <c r="A918" s="169" t="str">
        <f t="shared" si="390"/>
        <v>E15</v>
      </c>
      <c r="B918" s="159" t="str">
        <f>$B$13</f>
        <v>5</v>
      </c>
      <c r="C918" s="95"/>
      <c r="D918" s="492"/>
      <c r="E918" s="493"/>
      <c r="F918" s="494"/>
      <c r="G918" s="213"/>
      <c r="H918" s="498"/>
      <c r="I918" s="122" t="str">
        <f>$I$13</f>
        <v>OCE</v>
      </c>
      <c r="J918" s="92"/>
      <c r="K918" s="92"/>
      <c r="L918" s="92"/>
      <c r="M918" s="92"/>
      <c r="N918" s="92"/>
      <c r="O918" s="94"/>
      <c r="P918" s="92"/>
      <c r="Q918" s="92"/>
      <c r="R918" s="92"/>
      <c r="S918" s="92"/>
      <c r="T918" s="92"/>
      <c r="U918" s="94"/>
      <c r="V918" s="92"/>
      <c r="W918" s="92"/>
      <c r="X918" s="92"/>
      <c r="Y918" s="92"/>
      <c r="Z918" s="93"/>
      <c r="AA918" s="92"/>
      <c r="AB918" s="93"/>
      <c r="AC918" s="92"/>
      <c r="AD918" s="92"/>
      <c r="AE918" s="92">
        <v>36</v>
      </c>
      <c r="AF918" s="92">
        <v>643</v>
      </c>
      <c r="AG918" s="258">
        <v>800</v>
      </c>
      <c r="AH918" s="258">
        <v>1188</v>
      </c>
      <c r="AI918" s="258">
        <v>585</v>
      </c>
      <c r="AJ918" s="258"/>
      <c r="AK918" s="258"/>
      <c r="AL918" s="258"/>
      <c r="AM918" s="258"/>
      <c r="AN918" s="258"/>
      <c r="AO918" s="258"/>
      <c r="AP918" s="258"/>
      <c r="AQ918" s="258"/>
      <c r="AR918" s="258"/>
      <c r="AS918" s="258"/>
      <c r="AT918" s="258"/>
      <c r="AU918" s="258"/>
      <c r="AV918" s="258"/>
      <c r="AW918" s="258"/>
      <c r="AX918" s="258"/>
      <c r="AY918" s="432">
        <v>76</v>
      </c>
      <c r="AZ918" s="433">
        <v>585</v>
      </c>
      <c r="BA918" s="255">
        <v>85</v>
      </c>
      <c r="BB918" s="256">
        <v>55</v>
      </c>
      <c r="BC918" s="256">
        <v>59</v>
      </c>
      <c r="BD918" s="256">
        <v>60</v>
      </c>
      <c r="BE918" s="256">
        <v>55</v>
      </c>
      <c r="BF918" s="256">
        <v>30</v>
      </c>
      <c r="BG918" s="256">
        <v>53</v>
      </c>
      <c r="BH918" s="256">
        <v>60</v>
      </c>
      <c r="BI918" s="256">
        <v>52</v>
      </c>
      <c r="BJ918" s="256">
        <v>76</v>
      </c>
      <c r="BK918" s="256"/>
      <c r="BL918" s="254"/>
      <c r="BM918" s="284">
        <f t="shared" si="391"/>
        <v>3252</v>
      </c>
      <c r="BS918" s="3"/>
      <c r="BT918" s="3"/>
      <c r="BU918" s="3"/>
      <c r="BV918" s="3"/>
    </row>
    <row r="919" spans="1:74" ht="13.2" customHeight="1">
      <c r="A919" s="169" t="str">
        <f t="shared" si="390"/>
        <v>E16</v>
      </c>
      <c r="B919" s="159" t="str">
        <f>$B$14</f>
        <v>6</v>
      </c>
      <c r="C919" s="95"/>
      <c r="D919" s="492"/>
      <c r="E919" s="493"/>
      <c r="F919" s="494"/>
      <c r="G919" s="213"/>
      <c r="H919" s="498"/>
      <c r="I919" s="122" t="str">
        <f>$I$14</f>
        <v>MIDDLE EAS</v>
      </c>
      <c r="J919" s="92"/>
      <c r="K919" s="92"/>
      <c r="L919" s="92"/>
      <c r="M919" s="92"/>
      <c r="N919" s="92"/>
      <c r="O919" s="94"/>
      <c r="P919" s="92"/>
      <c r="Q919" s="92"/>
      <c r="R919" s="92"/>
      <c r="S919" s="92"/>
      <c r="T919" s="92"/>
      <c r="U919" s="94"/>
      <c r="V919" s="92"/>
      <c r="W919" s="92"/>
      <c r="X919" s="92"/>
      <c r="Y919" s="92"/>
      <c r="Z919" s="93"/>
      <c r="AA919" s="92"/>
      <c r="AB919" s="93"/>
      <c r="AC919" s="92"/>
      <c r="AD919" s="92"/>
      <c r="AE919" s="92"/>
      <c r="AF919" s="92">
        <v>205</v>
      </c>
      <c r="AG919" s="258">
        <v>238</v>
      </c>
      <c r="AH919" s="258">
        <v>478</v>
      </c>
      <c r="AI919" s="258">
        <v>382</v>
      </c>
      <c r="AJ919" s="258"/>
      <c r="AK919" s="258"/>
      <c r="AL919" s="258"/>
      <c r="AM919" s="258"/>
      <c r="AN919" s="258"/>
      <c r="AO919" s="258"/>
      <c r="AP919" s="258"/>
      <c r="AQ919" s="258"/>
      <c r="AR919" s="258"/>
      <c r="AS919" s="258"/>
      <c r="AT919" s="258"/>
      <c r="AU919" s="258"/>
      <c r="AV919" s="258"/>
      <c r="AW919" s="258"/>
      <c r="AX919" s="258"/>
      <c r="AY919" s="432">
        <v>37</v>
      </c>
      <c r="AZ919" s="433">
        <v>382</v>
      </c>
      <c r="BA919" s="255">
        <v>102</v>
      </c>
      <c r="BB919" s="256">
        <v>55</v>
      </c>
      <c r="BC919" s="256">
        <v>40</v>
      </c>
      <c r="BD919" s="256">
        <v>11</v>
      </c>
      <c r="BE919" s="256">
        <v>12</v>
      </c>
      <c r="BF919" s="256">
        <v>27</v>
      </c>
      <c r="BG919" s="256">
        <v>22</v>
      </c>
      <c r="BH919" s="256">
        <v>53</v>
      </c>
      <c r="BI919" s="256">
        <v>23</v>
      </c>
      <c r="BJ919" s="256">
        <v>37</v>
      </c>
      <c r="BK919" s="256"/>
      <c r="BL919" s="254"/>
      <c r="BM919" s="284">
        <f t="shared" si="391"/>
        <v>1303</v>
      </c>
      <c r="BS919" s="3"/>
      <c r="BT919" s="3"/>
      <c r="BU919" s="3"/>
      <c r="BV919" s="3"/>
    </row>
    <row r="920" spans="1:74" ht="13.2" customHeight="1">
      <c r="A920" s="169" t="str">
        <f t="shared" si="390"/>
        <v>E17</v>
      </c>
      <c r="B920" s="159" t="str">
        <f>$B$15</f>
        <v>7</v>
      </c>
      <c r="C920" s="95"/>
      <c r="D920" s="492"/>
      <c r="E920" s="493"/>
      <c r="F920" s="494"/>
      <c r="G920" s="213"/>
      <c r="H920" s="498"/>
      <c r="I920" s="122" t="str">
        <f>$I$15</f>
        <v xml:space="preserve">AFRICA   </v>
      </c>
      <c r="J920" s="92"/>
      <c r="K920" s="92"/>
      <c r="L920" s="92"/>
      <c r="M920" s="92"/>
      <c r="N920" s="92"/>
      <c r="O920" s="94"/>
      <c r="P920" s="92"/>
      <c r="Q920" s="92"/>
      <c r="R920" s="92"/>
      <c r="S920" s="92"/>
      <c r="T920" s="92"/>
      <c r="U920" s="94"/>
      <c r="V920" s="92"/>
      <c r="W920" s="92"/>
      <c r="X920" s="92"/>
      <c r="Y920" s="92"/>
      <c r="Z920" s="93"/>
      <c r="AA920" s="92"/>
      <c r="AB920" s="93"/>
      <c r="AC920" s="92"/>
      <c r="AD920" s="92"/>
      <c r="AE920" s="92"/>
      <c r="AF920" s="92">
        <v>106</v>
      </c>
      <c r="AG920" s="258">
        <v>58</v>
      </c>
      <c r="AH920" s="258">
        <v>105</v>
      </c>
      <c r="AI920" s="258">
        <v>93</v>
      </c>
      <c r="AJ920" s="258"/>
      <c r="AK920" s="258"/>
      <c r="AL920" s="258"/>
      <c r="AM920" s="258"/>
      <c r="AN920" s="258"/>
      <c r="AO920" s="258"/>
      <c r="AP920" s="258"/>
      <c r="AQ920" s="258"/>
      <c r="AR920" s="258"/>
      <c r="AS920" s="258"/>
      <c r="AT920" s="258"/>
      <c r="AU920" s="258"/>
      <c r="AV920" s="258"/>
      <c r="AW920" s="258"/>
      <c r="AX920" s="258"/>
      <c r="AY920" s="432">
        <v>9</v>
      </c>
      <c r="AZ920" s="433">
        <v>93</v>
      </c>
      <c r="BA920" s="255">
        <v>9</v>
      </c>
      <c r="BB920" s="256">
        <v>12</v>
      </c>
      <c r="BC920" s="256">
        <v>12</v>
      </c>
      <c r="BD920" s="256">
        <v>10</v>
      </c>
      <c r="BE920" s="256">
        <v>8</v>
      </c>
      <c r="BF920" s="256">
        <v>7</v>
      </c>
      <c r="BG920" s="256">
        <v>9</v>
      </c>
      <c r="BH920" s="256">
        <v>11</v>
      </c>
      <c r="BI920" s="256">
        <v>6</v>
      </c>
      <c r="BJ920" s="256">
        <v>9</v>
      </c>
      <c r="BK920" s="256"/>
      <c r="BL920" s="254"/>
      <c r="BM920" s="284">
        <f t="shared" si="391"/>
        <v>362</v>
      </c>
      <c r="BS920" s="3"/>
      <c r="BT920" s="3"/>
      <c r="BU920" s="3"/>
      <c r="BV920" s="3"/>
    </row>
    <row r="921" spans="1:74" ht="13.2" customHeight="1" thickBot="1">
      <c r="A921" s="169" t="str">
        <f t="shared" si="390"/>
        <v>E1Z</v>
      </c>
      <c r="B921" s="159" t="str">
        <f>$B$16</f>
        <v>Z</v>
      </c>
      <c r="C921" s="95"/>
      <c r="D921" s="495"/>
      <c r="E921" s="496"/>
      <c r="F921" s="497"/>
      <c r="G921" s="208"/>
      <c r="H921" s="499"/>
      <c r="I921" s="128" t="str">
        <f>$I$16</f>
        <v>Others</v>
      </c>
      <c r="J921" s="90"/>
      <c r="K921" s="90"/>
      <c r="L921" s="90"/>
      <c r="M921" s="90"/>
      <c r="N921" s="90"/>
      <c r="O921" s="102"/>
      <c r="P921" s="90"/>
      <c r="Q921" s="90"/>
      <c r="R921" s="90"/>
      <c r="S921" s="90"/>
      <c r="T921" s="90"/>
      <c r="U921" s="102"/>
      <c r="V921" s="90"/>
      <c r="W921" s="90"/>
      <c r="X921" s="90"/>
      <c r="Y921" s="90"/>
      <c r="Z921" s="91"/>
      <c r="AA921" s="90"/>
      <c r="AB921" s="91"/>
      <c r="AC921" s="90"/>
      <c r="AD921" s="90"/>
      <c r="AE921" s="90"/>
      <c r="AF921" s="90"/>
      <c r="AG921" s="259"/>
      <c r="AH921" s="259"/>
      <c r="AI921" s="259"/>
      <c r="AJ921" s="259"/>
      <c r="AK921" s="259"/>
      <c r="AL921" s="259"/>
      <c r="AM921" s="259"/>
      <c r="AN921" s="259"/>
      <c r="AO921" s="259"/>
      <c r="AP921" s="259"/>
      <c r="AQ921" s="259"/>
      <c r="AR921" s="259"/>
      <c r="AS921" s="259"/>
      <c r="AT921" s="259"/>
      <c r="AU921" s="259"/>
      <c r="AV921" s="259"/>
      <c r="AW921" s="259"/>
      <c r="AX921" s="259"/>
      <c r="AY921" s="434"/>
      <c r="AZ921" s="435"/>
      <c r="BA921" s="262"/>
      <c r="BB921" s="263"/>
      <c r="BC921" s="263"/>
      <c r="BD921" s="263"/>
      <c r="BE921" s="263"/>
      <c r="BF921" s="263"/>
      <c r="BG921" s="263"/>
      <c r="BH921" s="263"/>
      <c r="BI921" s="263"/>
      <c r="BJ921" s="263"/>
      <c r="BK921" s="263"/>
      <c r="BL921" s="261"/>
      <c r="BM921" s="285">
        <f t="shared" si="391"/>
        <v>0</v>
      </c>
      <c r="BS921" s="3"/>
      <c r="BT921" s="3"/>
      <c r="BU921" s="3"/>
      <c r="BV921" s="3"/>
    </row>
    <row r="922" spans="1:74" ht="13.2" customHeight="1">
      <c r="A922" s="157" t="s">
        <v>10</v>
      </c>
      <c r="B922" s="168" t="s">
        <v>233</v>
      </c>
      <c r="C922" s="95"/>
      <c r="D922" s="492" t="s">
        <v>188</v>
      </c>
      <c r="E922" s="493"/>
      <c r="F922" s="494"/>
      <c r="G922" s="486" t="s">
        <v>64</v>
      </c>
      <c r="H922" s="487"/>
      <c r="I922" s="487"/>
      <c r="J922" s="50">
        <f t="shared" ref="J922:AO922" si="392">J923+J924</f>
        <v>0</v>
      </c>
      <c r="K922" s="50">
        <f t="shared" si="392"/>
        <v>0</v>
      </c>
      <c r="L922" s="50">
        <f t="shared" si="392"/>
        <v>0</v>
      </c>
      <c r="M922" s="50">
        <f t="shared" si="392"/>
        <v>0</v>
      </c>
      <c r="N922" s="50">
        <f t="shared" si="392"/>
        <v>0</v>
      </c>
      <c r="O922" s="50">
        <f t="shared" si="392"/>
        <v>0</v>
      </c>
      <c r="P922" s="50">
        <f t="shared" si="392"/>
        <v>0</v>
      </c>
      <c r="Q922" s="50">
        <f t="shared" si="392"/>
        <v>0</v>
      </c>
      <c r="R922" s="50">
        <f t="shared" si="392"/>
        <v>0</v>
      </c>
      <c r="S922" s="50">
        <f t="shared" si="392"/>
        <v>0</v>
      </c>
      <c r="T922" s="50">
        <f t="shared" si="392"/>
        <v>0</v>
      </c>
      <c r="U922" s="50">
        <f t="shared" si="392"/>
        <v>0</v>
      </c>
      <c r="V922" s="50">
        <f t="shared" si="392"/>
        <v>0</v>
      </c>
      <c r="W922" s="50">
        <f t="shared" si="392"/>
        <v>0</v>
      </c>
      <c r="X922" s="50">
        <f t="shared" si="392"/>
        <v>0</v>
      </c>
      <c r="Y922" s="50">
        <f t="shared" si="392"/>
        <v>0</v>
      </c>
      <c r="Z922" s="50">
        <f t="shared" si="392"/>
        <v>0</v>
      </c>
      <c r="AA922" s="50">
        <f t="shared" si="392"/>
        <v>0</v>
      </c>
      <c r="AB922" s="50">
        <f t="shared" si="392"/>
        <v>0</v>
      </c>
      <c r="AC922" s="50">
        <f t="shared" si="392"/>
        <v>0</v>
      </c>
      <c r="AD922" s="50">
        <f t="shared" si="392"/>
        <v>0</v>
      </c>
      <c r="AE922" s="50">
        <f t="shared" si="392"/>
        <v>0</v>
      </c>
      <c r="AF922" s="50">
        <f t="shared" si="392"/>
        <v>0</v>
      </c>
      <c r="AG922" s="297">
        <f t="shared" si="392"/>
        <v>1679</v>
      </c>
      <c r="AH922" s="297">
        <f t="shared" si="392"/>
        <v>5802</v>
      </c>
      <c r="AI922" s="297">
        <f t="shared" si="392"/>
        <v>3922</v>
      </c>
      <c r="AJ922" s="297">
        <f t="shared" si="392"/>
        <v>0</v>
      </c>
      <c r="AK922" s="297">
        <f t="shared" si="392"/>
        <v>0</v>
      </c>
      <c r="AL922" s="297">
        <f t="shared" si="392"/>
        <v>0</v>
      </c>
      <c r="AM922" s="297">
        <f t="shared" si="392"/>
        <v>0</v>
      </c>
      <c r="AN922" s="297">
        <f t="shared" si="392"/>
        <v>0</v>
      </c>
      <c r="AO922" s="297">
        <f t="shared" si="392"/>
        <v>0</v>
      </c>
      <c r="AP922" s="297">
        <f t="shared" ref="AP922:BL922" si="393">AP923+AP924</f>
        <v>0</v>
      </c>
      <c r="AQ922" s="297">
        <f t="shared" si="393"/>
        <v>0</v>
      </c>
      <c r="AR922" s="297">
        <f t="shared" si="393"/>
        <v>0</v>
      </c>
      <c r="AS922" s="297">
        <f t="shared" si="393"/>
        <v>0</v>
      </c>
      <c r="AT922" s="297">
        <f t="shared" si="393"/>
        <v>0</v>
      </c>
      <c r="AU922" s="297">
        <f t="shared" si="393"/>
        <v>0</v>
      </c>
      <c r="AV922" s="297">
        <f t="shared" si="393"/>
        <v>0</v>
      </c>
      <c r="AW922" s="297">
        <f t="shared" si="393"/>
        <v>0</v>
      </c>
      <c r="AX922" s="297">
        <f t="shared" si="393"/>
        <v>0</v>
      </c>
      <c r="AY922" s="399">
        <f t="shared" si="393"/>
        <v>167</v>
      </c>
      <c r="AZ922" s="445">
        <f t="shared" si="393"/>
        <v>3922</v>
      </c>
      <c r="BA922" s="400">
        <f t="shared" si="393"/>
        <v>726</v>
      </c>
      <c r="BB922" s="307">
        <f t="shared" si="393"/>
        <v>505</v>
      </c>
      <c r="BC922" s="307">
        <f t="shared" si="393"/>
        <v>507</v>
      </c>
      <c r="BD922" s="307">
        <f t="shared" si="393"/>
        <v>324</v>
      </c>
      <c r="BE922" s="307">
        <f t="shared" si="393"/>
        <v>316</v>
      </c>
      <c r="BF922" s="307">
        <f t="shared" si="393"/>
        <v>409</v>
      </c>
      <c r="BG922" s="307">
        <f t="shared" si="393"/>
        <v>345</v>
      </c>
      <c r="BH922" s="307">
        <f t="shared" si="393"/>
        <v>332</v>
      </c>
      <c r="BI922" s="307">
        <f t="shared" si="393"/>
        <v>291</v>
      </c>
      <c r="BJ922" s="307">
        <f t="shared" si="393"/>
        <v>167</v>
      </c>
      <c r="BK922" s="297">
        <f t="shared" si="393"/>
        <v>0</v>
      </c>
      <c r="BL922" s="308">
        <f t="shared" si="393"/>
        <v>0</v>
      </c>
      <c r="BM922" s="290">
        <f t="shared" si="391"/>
        <v>11403</v>
      </c>
      <c r="BS922" s="3"/>
      <c r="BT922" s="3"/>
      <c r="BU922" s="3"/>
      <c r="BV922" s="3"/>
    </row>
    <row r="923" spans="1:74" ht="13.2" customHeight="1">
      <c r="A923" s="169" t="str">
        <f>B$922&amp;B923</f>
        <v>E49</v>
      </c>
      <c r="B923" s="159" t="str">
        <f>$B$6</f>
        <v>9</v>
      </c>
      <c r="C923" s="95"/>
      <c r="D923" s="492"/>
      <c r="E923" s="493"/>
      <c r="F923" s="494"/>
      <c r="G923" s="210"/>
      <c r="H923" s="488" t="s">
        <v>63</v>
      </c>
      <c r="I923" s="489"/>
      <c r="J923" s="12"/>
      <c r="K923" s="12"/>
      <c r="L923" s="12"/>
      <c r="M923" s="12"/>
      <c r="N923" s="12"/>
      <c r="O923" s="13"/>
      <c r="P923" s="12"/>
      <c r="Q923" s="12"/>
      <c r="R923" s="12"/>
      <c r="S923" s="12"/>
      <c r="T923" s="12"/>
      <c r="U923" s="13"/>
      <c r="V923" s="12"/>
      <c r="W923" s="12"/>
      <c r="X923" s="12"/>
      <c r="Y923" s="12"/>
      <c r="Z923" s="14"/>
      <c r="AA923" s="14"/>
      <c r="AB923" s="14"/>
      <c r="AC923" s="14"/>
      <c r="AD923" s="14"/>
      <c r="AE923" s="14"/>
      <c r="AF923" s="14"/>
      <c r="AG923" s="244"/>
      <c r="AH923" s="244">
        <v>758</v>
      </c>
      <c r="AI923" s="244">
        <v>234</v>
      </c>
      <c r="AJ923" s="244"/>
      <c r="AK923" s="244"/>
      <c r="AL923" s="244"/>
      <c r="AM923" s="244"/>
      <c r="AN923" s="244"/>
      <c r="AO923" s="244"/>
      <c r="AP923" s="244"/>
      <c r="AQ923" s="244"/>
      <c r="AR923" s="244"/>
      <c r="AS923" s="244"/>
      <c r="AT923" s="244"/>
      <c r="AU923" s="244"/>
      <c r="AV923" s="244"/>
      <c r="AW923" s="244"/>
      <c r="AX923" s="245"/>
      <c r="AY923" s="436">
        <v>25</v>
      </c>
      <c r="AZ923" s="437">
        <v>234</v>
      </c>
      <c r="BA923" s="267">
        <v>20</v>
      </c>
      <c r="BB923" s="268">
        <v>17</v>
      </c>
      <c r="BC923" s="268">
        <v>14</v>
      </c>
      <c r="BD923" s="268">
        <v>14</v>
      </c>
      <c r="BE923" s="268">
        <v>19</v>
      </c>
      <c r="BF923" s="268">
        <v>28</v>
      </c>
      <c r="BG923" s="268">
        <v>36</v>
      </c>
      <c r="BH923" s="268">
        <v>28</v>
      </c>
      <c r="BI923" s="268">
        <v>33</v>
      </c>
      <c r="BJ923" s="268">
        <v>25</v>
      </c>
      <c r="BK923" s="268"/>
      <c r="BL923" s="266"/>
      <c r="BM923" s="281">
        <f t="shared" si="391"/>
        <v>992</v>
      </c>
      <c r="BS923" s="3"/>
      <c r="BT923" s="3"/>
      <c r="BU923" s="3"/>
      <c r="BV923" s="3"/>
    </row>
    <row r="924" spans="1:74" ht="13.2" customHeight="1">
      <c r="A924" s="169"/>
      <c r="C924" s="95"/>
      <c r="D924" s="492"/>
      <c r="E924" s="493"/>
      <c r="F924" s="494"/>
      <c r="G924" s="211"/>
      <c r="H924" s="490" t="s">
        <v>62</v>
      </c>
      <c r="I924" s="491"/>
      <c r="J924" s="17">
        <f t="shared" ref="J924:AO924" si="394">SUM(J925:J933)</f>
        <v>0</v>
      </c>
      <c r="K924" s="17">
        <f t="shared" si="394"/>
        <v>0</v>
      </c>
      <c r="L924" s="17">
        <f t="shared" si="394"/>
        <v>0</v>
      </c>
      <c r="M924" s="17">
        <f t="shared" si="394"/>
        <v>0</v>
      </c>
      <c r="N924" s="17">
        <f t="shared" si="394"/>
        <v>0</v>
      </c>
      <c r="O924" s="17">
        <f t="shared" si="394"/>
        <v>0</v>
      </c>
      <c r="P924" s="17">
        <f t="shared" si="394"/>
        <v>0</v>
      </c>
      <c r="Q924" s="17">
        <f t="shared" si="394"/>
        <v>0</v>
      </c>
      <c r="R924" s="17">
        <f t="shared" si="394"/>
        <v>0</v>
      </c>
      <c r="S924" s="17">
        <f t="shared" si="394"/>
        <v>0</v>
      </c>
      <c r="T924" s="17">
        <f t="shared" si="394"/>
        <v>0</v>
      </c>
      <c r="U924" s="17">
        <f t="shared" si="394"/>
        <v>0</v>
      </c>
      <c r="V924" s="17">
        <f t="shared" si="394"/>
        <v>0</v>
      </c>
      <c r="W924" s="17">
        <f t="shared" si="394"/>
        <v>0</v>
      </c>
      <c r="X924" s="17">
        <f t="shared" si="394"/>
        <v>0</v>
      </c>
      <c r="Y924" s="17">
        <f t="shared" si="394"/>
        <v>0</v>
      </c>
      <c r="Z924" s="17">
        <f t="shared" si="394"/>
        <v>0</v>
      </c>
      <c r="AA924" s="17">
        <f t="shared" si="394"/>
        <v>0</v>
      </c>
      <c r="AB924" s="17">
        <f t="shared" si="394"/>
        <v>0</v>
      </c>
      <c r="AC924" s="17">
        <f t="shared" si="394"/>
        <v>0</v>
      </c>
      <c r="AD924" s="17">
        <f t="shared" si="394"/>
        <v>0</v>
      </c>
      <c r="AE924" s="17">
        <f t="shared" si="394"/>
        <v>0</v>
      </c>
      <c r="AF924" s="17">
        <f t="shared" si="394"/>
        <v>0</v>
      </c>
      <c r="AG924" s="282">
        <f t="shared" si="394"/>
        <v>1679</v>
      </c>
      <c r="AH924" s="282">
        <f t="shared" si="394"/>
        <v>5044</v>
      </c>
      <c r="AI924" s="282">
        <f t="shared" si="394"/>
        <v>3688</v>
      </c>
      <c r="AJ924" s="282">
        <f t="shared" si="394"/>
        <v>0</v>
      </c>
      <c r="AK924" s="282">
        <f t="shared" si="394"/>
        <v>0</v>
      </c>
      <c r="AL924" s="282">
        <f t="shared" si="394"/>
        <v>0</v>
      </c>
      <c r="AM924" s="282">
        <f t="shared" si="394"/>
        <v>0</v>
      </c>
      <c r="AN924" s="282">
        <f t="shared" si="394"/>
        <v>0</v>
      </c>
      <c r="AO924" s="282">
        <f t="shared" si="394"/>
        <v>0</v>
      </c>
      <c r="AP924" s="282">
        <f t="shared" ref="AP924:BM924" si="395">SUM(AP925:AP933)</f>
        <v>0</v>
      </c>
      <c r="AQ924" s="282">
        <f t="shared" si="395"/>
        <v>0</v>
      </c>
      <c r="AR924" s="282">
        <f t="shared" si="395"/>
        <v>0</v>
      </c>
      <c r="AS924" s="282">
        <f t="shared" si="395"/>
        <v>0</v>
      </c>
      <c r="AT924" s="282">
        <f t="shared" si="395"/>
        <v>0</v>
      </c>
      <c r="AU924" s="282">
        <f t="shared" si="395"/>
        <v>0</v>
      </c>
      <c r="AV924" s="282">
        <f t="shared" si="395"/>
        <v>0</v>
      </c>
      <c r="AW924" s="282">
        <f t="shared" si="395"/>
        <v>0</v>
      </c>
      <c r="AX924" s="282">
        <f t="shared" si="395"/>
        <v>0</v>
      </c>
      <c r="AY924" s="17">
        <f t="shared" si="395"/>
        <v>142</v>
      </c>
      <c r="AZ924" s="439">
        <f t="shared" si="395"/>
        <v>3688</v>
      </c>
      <c r="BA924" s="281">
        <f t="shared" si="395"/>
        <v>706</v>
      </c>
      <c r="BB924" s="282">
        <f t="shared" si="395"/>
        <v>488</v>
      </c>
      <c r="BC924" s="282">
        <f t="shared" si="395"/>
        <v>493</v>
      </c>
      <c r="BD924" s="282">
        <f t="shared" si="395"/>
        <v>310</v>
      </c>
      <c r="BE924" s="282">
        <f t="shared" si="395"/>
        <v>297</v>
      </c>
      <c r="BF924" s="282">
        <f t="shared" si="395"/>
        <v>381</v>
      </c>
      <c r="BG924" s="282">
        <f t="shared" si="395"/>
        <v>309</v>
      </c>
      <c r="BH924" s="282">
        <f t="shared" si="395"/>
        <v>304</v>
      </c>
      <c r="BI924" s="282">
        <f t="shared" si="395"/>
        <v>258</v>
      </c>
      <c r="BJ924" s="282">
        <f t="shared" si="395"/>
        <v>142</v>
      </c>
      <c r="BK924" s="282">
        <f t="shared" si="395"/>
        <v>0</v>
      </c>
      <c r="BL924" s="280">
        <f t="shared" si="395"/>
        <v>0</v>
      </c>
      <c r="BM924" s="281">
        <f t="shared" si="395"/>
        <v>10411</v>
      </c>
      <c r="BS924" s="3"/>
      <c r="BT924" s="3"/>
      <c r="BU924" s="3"/>
      <c r="BV924" s="3"/>
    </row>
    <row r="925" spans="1:74" ht="13.2" customHeight="1">
      <c r="A925" s="169" t="str">
        <f t="shared" ref="A925:A933" si="396">B$922&amp;B925</f>
        <v>E41</v>
      </c>
      <c r="B925" s="159" t="str">
        <f>$B$8</f>
        <v>1</v>
      </c>
      <c r="C925" s="95"/>
      <c r="D925" s="492"/>
      <c r="E925" s="493"/>
      <c r="F925" s="494"/>
      <c r="G925" s="213"/>
      <c r="H925" s="210"/>
      <c r="I925" s="127" t="str">
        <f>$I$8</f>
        <v>N.AMERICA</v>
      </c>
      <c r="J925" s="20"/>
      <c r="K925" s="20"/>
      <c r="L925" s="20"/>
      <c r="M925" s="20"/>
      <c r="N925" s="20"/>
      <c r="O925" s="28"/>
      <c r="P925" s="20"/>
      <c r="Q925" s="20"/>
      <c r="R925" s="20"/>
      <c r="S925" s="20"/>
      <c r="T925" s="20"/>
      <c r="U925" s="28"/>
      <c r="V925" s="20"/>
      <c r="W925" s="20"/>
      <c r="X925" s="20"/>
      <c r="Y925" s="20"/>
      <c r="Z925" s="21"/>
      <c r="AA925" s="21"/>
      <c r="AB925" s="21"/>
      <c r="AC925" s="21"/>
      <c r="AD925" s="21"/>
      <c r="AE925" s="21"/>
      <c r="AF925" s="21"/>
      <c r="AG925" s="248"/>
      <c r="AH925" s="248"/>
      <c r="AI925" s="248"/>
      <c r="AJ925" s="248"/>
      <c r="AK925" s="248"/>
      <c r="AL925" s="248"/>
      <c r="AM925" s="248"/>
      <c r="AN925" s="248"/>
      <c r="AO925" s="248"/>
      <c r="AP925" s="248"/>
      <c r="AQ925" s="248"/>
      <c r="AR925" s="248"/>
      <c r="AS925" s="248"/>
      <c r="AT925" s="248"/>
      <c r="AU925" s="248"/>
      <c r="AV925" s="248"/>
      <c r="AW925" s="248"/>
      <c r="AX925" s="248"/>
      <c r="AY925" s="430"/>
      <c r="AZ925" s="431"/>
      <c r="BA925" s="250"/>
      <c r="BB925" s="251"/>
      <c r="BC925" s="251"/>
      <c r="BD925" s="251"/>
      <c r="BE925" s="251"/>
      <c r="BF925" s="251"/>
      <c r="BG925" s="251"/>
      <c r="BH925" s="251"/>
      <c r="BI925" s="251"/>
      <c r="BJ925" s="251"/>
      <c r="BK925" s="251"/>
      <c r="BL925" s="249"/>
      <c r="BM925" s="272">
        <f t="shared" ref="BM925:BM935" si="397">SUM(J925:AX925)</f>
        <v>0</v>
      </c>
      <c r="BS925" s="3"/>
      <c r="BT925" s="3"/>
      <c r="BU925" s="3"/>
      <c r="BV925" s="3"/>
    </row>
    <row r="926" spans="1:74" ht="13.2" customHeight="1">
      <c r="A926" s="169" t="str">
        <f t="shared" si="396"/>
        <v>E42</v>
      </c>
      <c r="B926" s="159" t="str">
        <f>$B$9</f>
        <v>2</v>
      </c>
      <c r="C926" s="95"/>
      <c r="D926" s="492"/>
      <c r="E926" s="493"/>
      <c r="F926" s="494"/>
      <c r="G926" s="213"/>
      <c r="H926" s="210"/>
      <c r="I926" s="122" t="str">
        <f>$I$9</f>
        <v>CS.AMERICA</v>
      </c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3"/>
      <c r="AA926" s="93"/>
      <c r="AB926" s="93"/>
      <c r="AC926" s="93"/>
      <c r="AD926" s="93"/>
      <c r="AE926" s="93"/>
      <c r="AF926" s="93"/>
      <c r="AG926" s="253"/>
      <c r="AH926" s="253">
        <v>11</v>
      </c>
      <c r="AI926" s="253">
        <v>22</v>
      </c>
      <c r="AJ926" s="253"/>
      <c r="AK926" s="253"/>
      <c r="AL926" s="253"/>
      <c r="AM926" s="253"/>
      <c r="AN926" s="253"/>
      <c r="AO926" s="253"/>
      <c r="AP926" s="253"/>
      <c r="AQ926" s="253"/>
      <c r="AR926" s="253"/>
      <c r="AS926" s="253"/>
      <c r="AT926" s="253"/>
      <c r="AU926" s="253"/>
      <c r="AV926" s="253"/>
      <c r="AW926" s="253"/>
      <c r="AX926" s="253"/>
      <c r="AY926" s="432">
        <v>0</v>
      </c>
      <c r="AZ926" s="433">
        <v>22</v>
      </c>
      <c r="BA926" s="255">
        <v>1</v>
      </c>
      <c r="BB926" s="256">
        <v>2</v>
      </c>
      <c r="BC926" s="256">
        <v>4</v>
      </c>
      <c r="BD926" s="256">
        <v>3</v>
      </c>
      <c r="BE926" s="256"/>
      <c r="BF926" s="256">
        <v>2</v>
      </c>
      <c r="BG926" s="256">
        <v>4</v>
      </c>
      <c r="BH926" s="256">
        <v>3</v>
      </c>
      <c r="BI926" s="256">
        <v>3</v>
      </c>
      <c r="BJ926" s="256"/>
      <c r="BK926" s="256"/>
      <c r="BL926" s="254"/>
      <c r="BM926" s="284">
        <f t="shared" si="397"/>
        <v>33</v>
      </c>
      <c r="BS926" s="3"/>
      <c r="BT926" s="3"/>
      <c r="BU926" s="3"/>
      <c r="BV926" s="3"/>
    </row>
    <row r="927" spans="1:74" ht="13.2" customHeight="1">
      <c r="A927" s="169" t="str">
        <f t="shared" si="396"/>
        <v>E43</v>
      </c>
      <c r="B927" s="159" t="str">
        <f>$B$10</f>
        <v>3</v>
      </c>
      <c r="C927" s="95"/>
      <c r="D927" s="492"/>
      <c r="E927" s="493"/>
      <c r="F927" s="494"/>
      <c r="G927" s="205"/>
      <c r="H927" s="498"/>
      <c r="I927" s="122" t="str">
        <f>$I$10</f>
        <v>Europe</v>
      </c>
      <c r="J927" s="92"/>
      <c r="K927" s="92"/>
      <c r="L927" s="92"/>
      <c r="M927" s="92"/>
      <c r="N927" s="92"/>
      <c r="O927" s="94"/>
      <c r="P927" s="92"/>
      <c r="Q927" s="92"/>
      <c r="R927" s="92"/>
      <c r="S927" s="92"/>
      <c r="T927" s="92"/>
      <c r="U927" s="94"/>
      <c r="V927" s="92"/>
      <c r="W927" s="92"/>
      <c r="X927" s="92"/>
      <c r="Y927" s="92"/>
      <c r="Z927" s="93"/>
      <c r="AA927" s="93"/>
      <c r="AB927" s="93"/>
      <c r="AC927" s="93"/>
      <c r="AD927" s="93"/>
      <c r="AE927" s="93"/>
      <c r="AF927" s="93"/>
      <c r="AG927" s="253">
        <v>313</v>
      </c>
      <c r="AH927" s="253">
        <v>2867</v>
      </c>
      <c r="AI927" s="253">
        <v>1299</v>
      </c>
      <c r="AJ927" s="253"/>
      <c r="AK927" s="253"/>
      <c r="AL927" s="253"/>
      <c r="AM927" s="253"/>
      <c r="AN927" s="253"/>
      <c r="AO927" s="253"/>
      <c r="AP927" s="253"/>
      <c r="AQ927" s="253"/>
      <c r="AR927" s="253"/>
      <c r="AS927" s="253"/>
      <c r="AT927" s="253"/>
      <c r="AU927" s="253"/>
      <c r="AV927" s="253"/>
      <c r="AW927" s="253"/>
      <c r="AX927" s="253"/>
      <c r="AY927" s="432">
        <v>36</v>
      </c>
      <c r="AZ927" s="433">
        <v>1299</v>
      </c>
      <c r="BA927" s="255">
        <v>204</v>
      </c>
      <c r="BB927" s="256">
        <v>139</v>
      </c>
      <c r="BC927" s="256">
        <v>251</v>
      </c>
      <c r="BD927" s="256">
        <v>146</v>
      </c>
      <c r="BE927" s="256">
        <v>107</v>
      </c>
      <c r="BF927" s="256">
        <v>144</v>
      </c>
      <c r="BG927" s="256">
        <v>76</v>
      </c>
      <c r="BH927" s="256">
        <v>93</v>
      </c>
      <c r="BI927" s="256">
        <v>103</v>
      </c>
      <c r="BJ927" s="256">
        <v>36</v>
      </c>
      <c r="BK927" s="256"/>
      <c r="BL927" s="254"/>
      <c r="BM927" s="284">
        <f t="shared" si="397"/>
        <v>4479</v>
      </c>
      <c r="BS927" s="3"/>
      <c r="BT927" s="3"/>
      <c r="BU927" s="3"/>
      <c r="BV927" s="3"/>
    </row>
    <row r="928" spans="1:74" ht="13.2" customHeight="1">
      <c r="A928" s="169" t="str">
        <f t="shared" si="396"/>
        <v>E44</v>
      </c>
      <c r="B928" s="159" t="str">
        <f>$B$11</f>
        <v>4</v>
      </c>
      <c r="C928" s="95"/>
      <c r="D928" s="492"/>
      <c r="E928" s="493"/>
      <c r="F928" s="494"/>
      <c r="G928" s="211"/>
      <c r="H928" s="498"/>
      <c r="I928" s="122" t="str">
        <f>$I$11</f>
        <v>ASIA</v>
      </c>
      <c r="J928" s="92"/>
      <c r="K928" s="92"/>
      <c r="L928" s="92"/>
      <c r="M928" s="92"/>
      <c r="N928" s="92"/>
      <c r="O928" s="94"/>
      <c r="P928" s="92"/>
      <c r="Q928" s="92"/>
      <c r="R928" s="92"/>
      <c r="S928" s="92"/>
      <c r="T928" s="92"/>
      <c r="U928" s="94"/>
      <c r="V928" s="92"/>
      <c r="W928" s="92"/>
      <c r="X928" s="92"/>
      <c r="Y928" s="92"/>
      <c r="Z928" s="93"/>
      <c r="AA928" s="92"/>
      <c r="AB928" s="93"/>
      <c r="AC928" s="92"/>
      <c r="AD928" s="92"/>
      <c r="AE928" s="92"/>
      <c r="AF928" s="92"/>
      <c r="AG928" s="258">
        <v>1</v>
      </c>
      <c r="AH928" s="258">
        <v>54</v>
      </c>
      <c r="AI928" s="258">
        <v>176</v>
      </c>
      <c r="AJ928" s="258"/>
      <c r="AK928" s="258"/>
      <c r="AL928" s="258"/>
      <c r="AM928" s="258"/>
      <c r="AN928" s="258"/>
      <c r="AO928" s="258"/>
      <c r="AP928" s="258"/>
      <c r="AQ928" s="258"/>
      <c r="AR928" s="258"/>
      <c r="AS928" s="258"/>
      <c r="AT928" s="258"/>
      <c r="AU928" s="258"/>
      <c r="AV928" s="258"/>
      <c r="AW928" s="258"/>
      <c r="AX928" s="258"/>
      <c r="AY928" s="432">
        <v>6</v>
      </c>
      <c r="AZ928" s="433">
        <v>176</v>
      </c>
      <c r="BA928" s="255">
        <v>4</v>
      </c>
      <c r="BB928" s="256">
        <v>59</v>
      </c>
      <c r="BC928" s="256">
        <v>16</v>
      </c>
      <c r="BD928" s="256">
        <v>15</v>
      </c>
      <c r="BE928" s="256">
        <v>8</v>
      </c>
      <c r="BF928" s="256">
        <v>38</v>
      </c>
      <c r="BG928" s="256">
        <v>17</v>
      </c>
      <c r="BH928" s="256">
        <v>9</v>
      </c>
      <c r="BI928" s="256">
        <v>4</v>
      </c>
      <c r="BJ928" s="256">
        <v>6</v>
      </c>
      <c r="BK928" s="256"/>
      <c r="BL928" s="254"/>
      <c r="BM928" s="284">
        <f t="shared" si="397"/>
        <v>231</v>
      </c>
      <c r="BS928" s="3"/>
      <c r="BT928" s="3"/>
      <c r="BU928" s="3"/>
      <c r="BV928" s="3"/>
    </row>
    <row r="929" spans="1:74" ht="12.75" customHeight="1">
      <c r="A929" s="169" t="str">
        <f t="shared" si="396"/>
        <v>E4C</v>
      </c>
      <c r="B929" s="159" t="s">
        <v>204</v>
      </c>
      <c r="C929" s="95"/>
      <c r="D929" s="492"/>
      <c r="E929" s="493"/>
      <c r="F929" s="494"/>
      <c r="G929" s="211"/>
      <c r="H929" s="498"/>
      <c r="I929" s="122" t="s">
        <v>205</v>
      </c>
      <c r="J929" s="92"/>
      <c r="K929" s="92"/>
      <c r="L929" s="92"/>
      <c r="M929" s="92"/>
      <c r="N929" s="92"/>
      <c r="O929" s="94"/>
      <c r="P929" s="92"/>
      <c r="Q929" s="92"/>
      <c r="R929" s="92"/>
      <c r="S929" s="92"/>
      <c r="T929" s="92"/>
      <c r="U929" s="94"/>
      <c r="V929" s="92"/>
      <c r="W929" s="92"/>
      <c r="X929" s="92"/>
      <c r="Y929" s="92"/>
      <c r="Z929" s="93"/>
      <c r="AA929" s="92"/>
      <c r="AB929" s="93"/>
      <c r="AC929" s="92"/>
      <c r="AD929" s="92"/>
      <c r="AE929" s="92"/>
      <c r="AF929" s="92"/>
      <c r="AG929" s="258">
        <v>1361</v>
      </c>
      <c r="AH929" s="258">
        <v>1906</v>
      </c>
      <c r="AI929" s="258">
        <v>1898</v>
      </c>
      <c r="AJ929" s="258"/>
      <c r="AK929" s="258"/>
      <c r="AL929" s="258"/>
      <c r="AM929" s="258"/>
      <c r="AN929" s="258"/>
      <c r="AO929" s="258"/>
      <c r="AP929" s="258"/>
      <c r="AQ929" s="258"/>
      <c r="AR929" s="258"/>
      <c r="AS929" s="258"/>
      <c r="AT929" s="258"/>
      <c r="AU929" s="258"/>
      <c r="AV929" s="258"/>
      <c r="AW929" s="258"/>
      <c r="AX929" s="258"/>
      <c r="AY929" s="432">
        <v>86</v>
      </c>
      <c r="AZ929" s="433">
        <v>1898</v>
      </c>
      <c r="BA929" s="255">
        <v>468</v>
      </c>
      <c r="BB929" s="256">
        <v>235</v>
      </c>
      <c r="BC929" s="256">
        <v>175</v>
      </c>
      <c r="BD929" s="256">
        <v>111</v>
      </c>
      <c r="BE929" s="256">
        <v>145</v>
      </c>
      <c r="BF929" s="256">
        <v>184</v>
      </c>
      <c r="BG929" s="256">
        <v>190</v>
      </c>
      <c r="BH929" s="256">
        <v>174</v>
      </c>
      <c r="BI929" s="256">
        <v>130</v>
      </c>
      <c r="BJ929" s="256">
        <v>86</v>
      </c>
      <c r="BK929" s="256"/>
      <c r="BL929" s="254"/>
      <c r="BM929" s="255">
        <f>SUM(J929:AX929)</f>
        <v>5165</v>
      </c>
      <c r="BS929" s="3"/>
      <c r="BT929" s="3"/>
      <c r="BU929" s="3"/>
      <c r="BV929" s="3"/>
    </row>
    <row r="930" spans="1:74" ht="13.2" customHeight="1">
      <c r="A930" s="169" t="str">
        <f t="shared" si="396"/>
        <v>E45</v>
      </c>
      <c r="B930" s="159" t="str">
        <f>$B$13</f>
        <v>5</v>
      </c>
      <c r="C930" s="95"/>
      <c r="D930" s="492"/>
      <c r="E930" s="493"/>
      <c r="F930" s="494"/>
      <c r="G930" s="213"/>
      <c r="H930" s="498"/>
      <c r="I930" s="122" t="str">
        <f>$I$13</f>
        <v>OCE</v>
      </c>
      <c r="J930" s="92"/>
      <c r="K930" s="92"/>
      <c r="L930" s="92"/>
      <c r="M930" s="92"/>
      <c r="N930" s="92"/>
      <c r="O930" s="94"/>
      <c r="P930" s="92"/>
      <c r="Q930" s="92"/>
      <c r="R930" s="92"/>
      <c r="S930" s="92"/>
      <c r="T930" s="92"/>
      <c r="U930" s="94"/>
      <c r="V930" s="92"/>
      <c r="W930" s="92"/>
      <c r="X930" s="92"/>
      <c r="Y930" s="92"/>
      <c r="Z930" s="93"/>
      <c r="AA930" s="92"/>
      <c r="AB930" s="93"/>
      <c r="AC930" s="92"/>
      <c r="AD930" s="92"/>
      <c r="AE930" s="92"/>
      <c r="AF930" s="92"/>
      <c r="AG930" s="258"/>
      <c r="AH930" s="258">
        <v>86</v>
      </c>
      <c r="AI930" s="258">
        <v>227</v>
      </c>
      <c r="AJ930" s="258"/>
      <c r="AK930" s="258"/>
      <c r="AL930" s="258"/>
      <c r="AM930" s="258"/>
      <c r="AN930" s="258"/>
      <c r="AO930" s="258"/>
      <c r="AP930" s="258"/>
      <c r="AQ930" s="258"/>
      <c r="AR930" s="258"/>
      <c r="AS930" s="258"/>
      <c r="AT930" s="258"/>
      <c r="AU930" s="258"/>
      <c r="AV930" s="258"/>
      <c r="AW930" s="258"/>
      <c r="AX930" s="258"/>
      <c r="AY930" s="432">
        <v>14</v>
      </c>
      <c r="AZ930" s="433">
        <v>227</v>
      </c>
      <c r="BA930" s="255">
        <v>23</v>
      </c>
      <c r="BB930" s="256">
        <v>46</v>
      </c>
      <c r="BC930" s="256">
        <v>28</v>
      </c>
      <c r="BD930" s="256">
        <v>19</v>
      </c>
      <c r="BE930" s="256">
        <v>23</v>
      </c>
      <c r="BF930" s="256">
        <v>11</v>
      </c>
      <c r="BG930" s="256">
        <v>20</v>
      </c>
      <c r="BH930" s="256">
        <v>25</v>
      </c>
      <c r="BI930" s="256">
        <v>18</v>
      </c>
      <c r="BJ930" s="256">
        <v>14</v>
      </c>
      <c r="BK930" s="256"/>
      <c r="BL930" s="254"/>
      <c r="BM930" s="284">
        <f t="shared" si="397"/>
        <v>313</v>
      </c>
      <c r="BS930" s="3"/>
      <c r="BT930" s="3"/>
      <c r="BU930" s="3"/>
      <c r="BV930" s="3"/>
    </row>
    <row r="931" spans="1:74" ht="13.2" customHeight="1">
      <c r="A931" s="169" t="str">
        <f t="shared" si="396"/>
        <v>E46</v>
      </c>
      <c r="B931" s="159" t="str">
        <f>$B$14</f>
        <v>6</v>
      </c>
      <c r="C931" s="95"/>
      <c r="D931" s="492"/>
      <c r="E931" s="493"/>
      <c r="F931" s="494"/>
      <c r="G931" s="213"/>
      <c r="H931" s="498"/>
      <c r="I931" s="122" t="str">
        <f>$I$14</f>
        <v>MIDDLE EAS</v>
      </c>
      <c r="J931" s="92"/>
      <c r="K931" s="92"/>
      <c r="L931" s="92"/>
      <c r="M931" s="92"/>
      <c r="N931" s="92"/>
      <c r="O931" s="94"/>
      <c r="P931" s="92"/>
      <c r="Q931" s="92"/>
      <c r="R931" s="92"/>
      <c r="S931" s="92"/>
      <c r="T931" s="92"/>
      <c r="U931" s="94"/>
      <c r="V931" s="92"/>
      <c r="W931" s="92"/>
      <c r="X931" s="92"/>
      <c r="Y931" s="92"/>
      <c r="Z931" s="93"/>
      <c r="AA931" s="92"/>
      <c r="AB931" s="93"/>
      <c r="AC931" s="92"/>
      <c r="AD931" s="92"/>
      <c r="AE931" s="92"/>
      <c r="AF931" s="92"/>
      <c r="AG931" s="258">
        <v>4</v>
      </c>
      <c r="AH931" s="258">
        <v>120</v>
      </c>
      <c r="AI931" s="258">
        <v>66</v>
      </c>
      <c r="AJ931" s="258"/>
      <c r="AK931" s="258"/>
      <c r="AL931" s="258"/>
      <c r="AM931" s="258"/>
      <c r="AN931" s="258"/>
      <c r="AO931" s="258"/>
      <c r="AP931" s="258"/>
      <c r="AQ931" s="258"/>
      <c r="AR931" s="258"/>
      <c r="AS931" s="258"/>
      <c r="AT931" s="258"/>
      <c r="AU931" s="258"/>
      <c r="AV931" s="258"/>
      <c r="AW931" s="258"/>
      <c r="AX931" s="258"/>
      <c r="AY931" s="432">
        <v>0</v>
      </c>
      <c r="AZ931" s="433">
        <v>66</v>
      </c>
      <c r="BA931" s="255">
        <v>6</v>
      </c>
      <c r="BB931" s="256">
        <v>7</v>
      </c>
      <c r="BC931" s="256">
        <v>19</v>
      </c>
      <c r="BD931" s="256">
        <v>16</v>
      </c>
      <c r="BE931" s="256">
        <v>14</v>
      </c>
      <c r="BF931" s="256">
        <v>2</v>
      </c>
      <c r="BG931" s="256">
        <v>2</v>
      </c>
      <c r="BH931" s="256"/>
      <c r="BI931" s="256"/>
      <c r="BJ931" s="256"/>
      <c r="BK931" s="256"/>
      <c r="BL931" s="254"/>
      <c r="BM931" s="284">
        <f t="shared" si="397"/>
        <v>190</v>
      </c>
      <c r="BS931" s="3"/>
      <c r="BT931" s="3"/>
      <c r="BU931" s="3"/>
      <c r="BV931" s="3"/>
    </row>
    <row r="932" spans="1:74" ht="13.2" customHeight="1">
      <c r="A932" s="169" t="str">
        <f t="shared" si="396"/>
        <v>E47</v>
      </c>
      <c r="B932" s="159" t="str">
        <f>$B$15</f>
        <v>7</v>
      </c>
      <c r="C932" s="95"/>
      <c r="D932" s="492"/>
      <c r="E932" s="493"/>
      <c r="F932" s="494"/>
      <c r="G932" s="213"/>
      <c r="H932" s="498"/>
      <c r="I932" s="122" t="str">
        <f>$I$15</f>
        <v xml:space="preserve">AFRICA   </v>
      </c>
      <c r="J932" s="92"/>
      <c r="K932" s="92"/>
      <c r="L932" s="92"/>
      <c r="M932" s="92"/>
      <c r="N932" s="92"/>
      <c r="O932" s="94"/>
      <c r="P932" s="92"/>
      <c r="Q932" s="92"/>
      <c r="R932" s="92"/>
      <c r="S932" s="92"/>
      <c r="T932" s="92"/>
      <c r="U932" s="94"/>
      <c r="V932" s="92"/>
      <c r="W932" s="92"/>
      <c r="X932" s="92"/>
      <c r="Y932" s="92"/>
      <c r="Z932" s="93"/>
      <c r="AA932" s="92"/>
      <c r="AB932" s="93"/>
      <c r="AC932" s="92"/>
      <c r="AD932" s="92"/>
      <c r="AE932" s="92"/>
      <c r="AF932" s="92"/>
      <c r="AG932" s="258"/>
      <c r="AH932" s="258"/>
      <c r="AI932" s="258"/>
      <c r="AJ932" s="258"/>
      <c r="AK932" s="258"/>
      <c r="AL932" s="258"/>
      <c r="AM932" s="258"/>
      <c r="AN932" s="258"/>
      <c r="AO932" s="258"/>
      <c r="AP932" s="258"/>
      <c r="AQ932" s="258"/>
      <c r="AR932" s="258"/>
      <c r="AS932" s="258"/>
      <c r="AT932" s="258"/>
      <c r="AU932" s="258"/>
      <c r="AV932" s="258"/>
      <c r="AW932" s="258"/>
      <c r="AX932" s="258"/>
      <c r="AY932" s="432"/>
      <c r="AZ932" s="433"/>
      <c r="BA932" s="255"/>
      <c r="BB932" s="256"/>
      <c r="BC932" s="256"/>
      <c r="BD932" s="256"/>
      <c r="BE932" s="256"/>
      <c r="BF932" s="256"/>
      <c r="BG932" s="256"/>
      <c r="BH932" s="256"/>
      <c r="BI932" s="256"/>
      <c r="BJ932" s="256"/>
      <c r="BK932" s="256"/>
      <c r="BL932" s="254"/>
      <c r="BM932" s="284">
        <f t="shared" si="397"/>
        <v>0</v>
      </c>
      <c r="BS932" s="3"/>
      <c r="BT932" s="3"/>
      <c r="BU932" s="3"/>
      <c r="BV932" s="3"/>
    </row>
    <row r="933" spans="1:74" ht="13.2" customHeight="1" thickBot="1">
      <c r="A933" s="169" t="str">
        <f t="shared" si="396"/>
        <v>E4Z</v>
      </c>
      <c r="B933" s="159" t="str">
        <f>$B$16</f>
        <v>Z</v>
      </c>
      <c r="C933" s="95"/>
      <c r="D933" s="495"/>
      <c r="E933" s="496"/>
      <c r="F933" s="497"/>
      <c r="G933" s="208"/>
      <c r="H933" s="499"/>
      <c r="I933" s="128" t="str">
        <f>$I$16</f>
        <v>Others</v>
      </c>
      <c r="J933" s="90"/>
      <c r="K933" s="90"/>
      <c r="L933" s="90"/>
      <c r="M933" s="90"/>
      <c r="N933" s="90"/>
      <c r="O933" s="102"/>
      <c r="P933" s="90"/>
      <c r="Q933" s="90"/>
      <c r="R933" s="90"/>
      <c r="S933" s="90"/>
      <c r="T933" s="90"/>
      <c r="U933" s="102"/>
      <c r="V933" s="90"/>
      <c r="W933" s="90"/>
      <c r="X933" s="90"/>
      <c r="Y933" s="90"/>
      <c r="Z933" s="91"/>
      <c r="AA933" s="90"/>
      <c r="AB933" s="91"/>
      <c r="AC933" s="90"/>
      <c r="AD933" s="90"/>
      <c r="AE933" s="90"/>
      <c r="AF933" s="90"/>
      <c r="AG933" s="259"/>
      <c r="AH933" s="259"/>
      <c r="AI933" s="259"/>
      <c r="AJ933" s="259"/>
      <c r="AK933" s="259"/>
      <c r="AL933" s="259"/>
      <c r="AM933" s="259"/>
      <c r="AN933" s="259"/>
      <c r="AO933" s="259"/>
      <c r="AP933" s="259"/>
      <c r="AQ933" s="259"/>
      <c r="AR933" s="259"/>
      <c r="AS933" s="259"/>
      <c r="AT933" s="259"/>
      <c r="AU933" s="259"/>
      <c r="AV933" s="259"/>
      <c r="AW933" s="259"/>
      <c r="AX933" s="259"/>
      <c r="AY933" s="434"/>
      <c r="AZ933" s="435"/>
      <c r="BA933" s="262"/>
      <c r="BB933" s="263"/>
      <c r="BC933" s="263"/>
      <c r="BD933" s="263"/>
      <c r="BE933" s="263"/>
      <c r="BF933" s="263"/>
      <c r="BG933" s="263"/>
      <c r="BH933" s="263"/>
      <c r="BI933" s="263"/>
      <c r="BJ933" s="263"/>
      <c r="BK933" s="263"/>
      <c r="BL933" s="261"/>
      <c r="BM933" s="285">
        <f t="shared" si="397"/>
        <v>0</v>
      </c>
      <c r="BS933" s="3"/>
      <c r="BT933" s="3"/>
      <c r="BU933" s="3"/>
      <c r="BV933" s="3"/>
    </row>
    <row r="934" spans="1:74" ht="13.2" customHeight="1">
      <c r="A934" s="157" t="s">
        <v>10</v>
      </c>
      <c r="B934" s="168" t="s">
        <v>225</v>
      </c>
      <c r="C934" s="95"/>
      <c r="D934" s="492" t="s">
        <v>102</v>
      </c>
      <c r="E934" s="493"/>
      <c r="F934" s="494"/>
      <c r="G934" s="486" t="s">
        <v>64</v>
      </c>
      <c r="H934" s="487"/>
      <c r="I934" s="487"/>
      <c r="J934" s="50">
        <f t="shared" ref="J934:AO934" si="398">J935+J936</f>
        <v>0</v>
      </c>
      <c r="K934" s="50">
        <f t="shared" si="398"/>
        <v>0</v>
      </c>
      <c r="L934" s="50">
        <f t="shared" si="398"/>
        <v>0</v>
      </c>
      <c r="M934" s="50">
        <f t="shared" si="398"/>
        <v>0</v>
      </c>
      <c r="N934" s="50">
        <f t="shared" si="398"/>
        <v>0</v>
      </c>
      <c r="O934" s="50">
        <f t="shared" si="398"/>
        <v>0</v>
      </c>
      <c r="P934" s="50">
        <f t="shared" si="398"/>
        <v>0</v>
      </c>
      <c r="Q934" s="50">
        <f t="shared" si="398"/>
        <v>0</v>
      </c>
      <c r="R934" s="50">
        <f t="shared" si="398"/>
        <v>0</v>
      </c>
      <c r="S934" s="50">
        <f t="shared" si="398"/>
        <v>0</v>
      </c>
      <c r="T934" s="50">
        <f t="shared" si="398"/>
        <v>0</v>
      </c>
      <c r="U934" s="50">
        <f t="shared" si="398"/>
        <v>0</v>
      </c>
      <c r="V934" s="50">
        <f t="shared" si="398"/>
        <v>0</v>
      </c>
      <c r="W934" s="50">
        <f t="shared" si="398"/>
        <v>0</v>
      </c>
      <c r="X934" s="50">
        <f t="shared" si="398"/>
        <v>0</v>
      </c>
      <c r="Y934" s="50">
        <f t="shared" si="398"/>
        <v>0</v>
      </c>
      <c r="Z934" s="50">
        <f t="shared" si="398"/>
        <v>0</v>
      </c>
      <c r="AA934" s="50">
        <f t="shared" si="398"/>
        <v>0</v>
      </c>
      <c r="AB934" s="50">
        <f t="shared" si="398"/>
        <v>0</v>
      </c>
      <c r="AC934" s="50">
        <f t="shared" si="398"/>
        <v>0</v>
      </c>
      <c r="AD934" s="50">
        <f t="shared" si="398"/>
        <v>0</v>
      </c>
      <c r="AE934" s="50">
        <f t="shared" si="398"/>
        <v>0</v>
      </c>
      <c r="AF934" s="50">
        <f t="shared" si="398"/>
        <v>0</v>
      </c>
      <c r="AG934" s="297">
        <f t="shared" si="398"/>
        <v>4917</v>
      </c>
      <c r="AH934" s="297">
        <f t="shared" si="398"/>
        <v>5525</v>
      </c>
      <c r="AI934" s="297">
        <f t="shared" si="398"/>
        <v>3156</v>
      </c>
      <c r="AJ934" s="297">
        <f t="shared" si="398"/>
        <v>0</v>
      </c>
      <c r="AK934" s="297">
        <f t="shared" si="398"/>
        <v>0</v>
      </c>
      <c r="AL934" s="297">
        <f t="shared" si="398"/>
        <v>0</v>
      </c>
      <c r="AM934" s="297">
        <f t="shared" si="398"/>
        <v>0</v>
      </c>
      <c r="AN934" s="297">
        <f t="shared" si="398"/>
        <v>0</v>
      </c>
      <c r="AO934" s="297">
        <f t="shared" si="398"/>
        <v>0</v>
      </c>
      <c r="AP934" s="297">
        <f t="shared" ref="AP934:BL934" si="399">AP935+AP936</f>
        <v>0</v>
      </c>
      <c r="AQ934" s="297">
        <f t="shared" si="399"/>
        <v>0</v>
      </c>
      <c r="AR934" s="297">
        <f t="shared" si="399"/>
        <v>0</v>
      </c>
      <c r="AS934" s="297">
        <f t="shared" si="399"/>
        <v>0</v>
      </c>
      <c r="AT934" s="297">
        <f t="shared" si="399"/>
        <v>0</v>
      </c>
      <c r="AU934" s="297">
        <f t="shared" si="399"/>
        <v>0</v>
      </c>
      <c r="AV934" s="297">
        <f t="shared" si="399"/>
        <v>0</v>
      </c>
      <c r="AW934" s="297">
        <f t="shared" si="399"/>
        <v>0</v>
      </c>
      <c r="AX934" s="297">
        <f t="shared" si="399"/>
        <v>0</v>
      </c>
      <c r="AY934" s="399">
        <f t="shared" si="399"/>
        <v>374</v>
      </c>
      <c r="AZ934" s="445">
        <f t="shared" si="399"/>
        <v>3156</v>
      </c>
      <c r="BA934" s="400">
        <f t="shared" si="399"/>
        <v>397</v>
      </c>
      <c r="BB934" s="307">
        <f t="shared" si="399"/>
        <v>107</v>
      </c>
      <c r="BC934" s="307">
        <f t="shared" si="399"/>
        <v>445</v>
      </c>
      <c r="BD934" s="307">
        <f t="shared" si="399"/>
        <v>227</v>
      </c>
      <c r="BE934" s="307">
        <f t="shared" si="399"/>
        <v>385</v>
      </c>
      <c r="BF934" s="307">
        <f t="shared" si="399"/>
        <v>441</v>
      </c>
      <c r="BG934" s="307">
        <f t="shared" si="399"/>
        <v>400</v>
      </c>
      <c r="BH934" s="307">
        <f t="shared" si="399"/>
        <v>86</v>
      </c>
      <c r="BI934" s="307">
        <f t="shared" si="399"/>
        <v>294</v>
      </c>
      <c r="BJ934" s="307">
        <f t="shared" si="399"/>
        <v>374</v>
      </c>
      <c r="BK934" s="297">
        <f t="shared" si="399"/>
        <v>0</v>
      </c>
      <c r="BL934" s="308">
        <f t="shared" si="399"/>
        <v>0</v>
      </c>
      <c r="BM934" s="290">
        <f t="shared" si="397"/>
        <v>13598</v>
      </c>
      <c r="BS934" s="3"/>
      <c r="BT934" s="3"/>
      <c r="BU934" s="3"/>
      <c r="BV934" s="3"/>
    </row>
    <row r="935" spans="1:74" ht="13.2" customHeight="1">
      <c r="A935" s="169" t="str">
        <f>B$934&amp;B935</f>
        <v>E19</v>
      </c>
      <c r="B935" s="159" t="str">
        <f>$B$6</f>
        <v>9</v>
      </c>
      <c r="C935" s="95"/>
      <c r="D935" s="492"/>
      <c r="E935" s="493"/>
      <c r="F935" s="494"/>
      <c r="G935" s="210"/>
      <c r="H935" s="488" t="s">
        <v>63</v>
      </c>
      <c r="I935" s="489"/>
      <c r="J935" s="12"/>
      <c r="K935" s="12"/>
      <c r="L935" s="12"/>
      <c r="M935" s="12"/>
      <c r="N935" s="12"/>
      <c r="O935" s="13"/>
      <c r="P935" s="12"/>
      <c r="Q935" s="12"/>
      <c r="R935" s="12"/>
      <c r="S935" s="12"/>
      <c r="T935" s="12"/>
      <c r="U935" s="13"/>
      <c r="V935" s="12"/>
      <c r="W935" s="12"/>
      <c r="X935" s="12"/>
      <c r="Y935" s="12"/>
      <c r="Z935" s="14"/>
      <c r="AA935" s="14"/>
      <c r="AB935" s="14"/>
      <c r="AC935" s="14"/>
      <c r="AD935" s="14"/>
      <c r="AE935" s="14"/>
      <c r="AF935" s="14"/>
      <c r="AG935" s="244"/>
      <c r="AH935" s="244"/>
      <c r="AI935" s="244"/>
      <c r="AJ935" s="244"/>
      <c r="AK935" s="244"/>
      <c r="AL935" s="244"/>
      <c r="AM935" s="244"/>
      <c r="AN935" s="244"/>
      <c r="AO935" s="244"/>
      <c r="AP935" s="244"/>
      <c r="AQ935" s="244"/>
      <c r="AR935" s="244"/>
      <c r="AS935" s="244"/>
      <c r="AT935" s="244"/>
      <c r="AU935" s="244"/>
      <c r="AV935" s="244"/>
      <c r="AW935" s="244"/>
      <c r="AX935" s="245"/>
      <c r="AY935" s="436"/>
      <c r="AZ935" s="437"/>
      <c r="BA935" s="267"/>
      <c r="BB935" s="268"/>
      <c r="BC935" s="268"/>
      <c r="BD935" s="268"/>
      <c r="BE935" s="268"/>
      <c r="BF935" s="268"/>
      <c r="BG935" s="268"/>
      <c r="BH935" s="268"/>
      <c r="BI935" s="268"/>
      <c r="BJ935" s="268"/>
      <c r="BK935" s="268"/>
      <c r="BL935" s="266"/>
      <c r="BM935" s="281">
        <f t="shared" si="397"/>
        <v>0</v>
      </c>
      <c r="BS935" s="3"/>
      <c r="BT935" s="3"/>
      <c r="BU935" s="3"/>
      <c r="BV935" s="3"/>
    </row>
    <row r="936" spans="1:74" ht="13.2" customHeight="1">
      <c r="A936" s="169"/>
      <c r="C936" s="95"/>
      <c r="D936" s="492"/>
      <c r="E936" s="493"/>
      <c r="F936" s="494"/>
      <c r="G936" s="211"/>
      <c r="H936" s="490" t="s">
        <v>62</v>
      </c>
      <c r="I936" s="491"/>
      <c r="J936" s="17">
        <f t="shared" ref="J936:AO936" si="400">SUM(J937:J945)</f>
        <v>0</v>
      </c>
      <c r="K936" s="17">
        <f t="shared" si="400"/>
        <v>0</v>
      </c>
      <c r="L936" s="17">
        <f t="shared" si="400"/>
        <v>0</v>
      </c>
      <c r="M936" s="17">
        <f t="shared" si="400"/>
        <v>0</v>
      </c>
      <c r="N936" s="17">
        <f t="shared" si="400"/>
        <v>0</v>
      </c>
      <c r="O936" s="17">
        <f t="shared" si="400"/>
        <v>0</v>
      </c>
      <c r="P936" s="17">
        <f t="shared" si="400"/>
        <v>0</v>
      </c>
      <c r="Q936" s="17">
        <f t="shared" si="400"/>
        <v>0</v>
      </c>
      <c r="R936" s="17">
        <f t="shared" si="400"/>
        <v>0</v>
      </c>
      <c r="S936" s="17">
        <f t="shared" si="400"/>
        <v>0</v>
      </c>
      <c r="T936" s="17">
        <f t="shared" si="400"/>
        <v>0</v>
      </c>
      <c r="U936" s="17">
        <f t="shared" si="400"/>
        <v>0</v>
      </c>
      <c r="V936" s="17">
        <f t="shared" si="400"/>
        <v>0</v>
      </c>
      <c r="W936" s="17">
        <f t="shared" si="400"/>
        <v>0</v>
      </c>
      <c r="X936" s="17">
        <f t="shared" si="400"/>
        <v>0</v>
      </c>
      <c r="Y936" s="17">
        <f t="shared" si="400"/>
        <v>0</v>
      </c>
      <c r="Z936" s="17">
        <f t="shared" si="400"/>
        <v>0</v>
      </c>
      <c r="AA936" s="17">
        <f t="shared" si="400"/>
        <v>0</v>
      </c>
      <c r="AB936" s="17">
        <f t="shared" si="400"/>
        <v>0</v>
      </c>
      <c r="AC936" s="17">
        <f t="shared" si="400"/>
        <v>0</v>
      </c>
      <c r="AD936" s="17">
        <f t="shared" si="400"/>
        <v>0</v>
      </c>
      <c r="AE936" s="17">
        <f t="shared" si="400"/>
        <v>0</v>
      </c>
      <c r="AF936" s="17">
        <f t="shared" si="400"/>
        <v>0</v>
      </c>
      <c r="AG936" s="282">
        <f t="shared" si="400"/>
        <v>4917</v>
      </c>
      <c r="AH936" s="282">
        <f t="shared" si="400"/>
        <v>5525</v>
      </c>
      <c r="AI936" s="282">
        <f t="shared" si="400"/>
        <v>3156</v>
      </c>
      <c r="AJ936" s="282">
        <f t="shared" si="400"/>
        <v>0</v>
      </c>
      <c r="AK936" s="282">
        <f t="shared" si="400"/>
        <v>0</v>
      </c>
      <c r="AL936" s="282">
        <f t="shared" si="400"/>
        <v>0</v>
      </c>
      <c r="AM936" s="282">
        <f t="shared" si="400"/>
        <v>0</v>
      </c>
      <c r="AN936" s="282">
        <f t="shared" si="400"/>
        <v>0</v>
      </c>
      <c r="AO936" s="282">
        <f t="shared" si="400"/>
        <v>0</v>
      </c>
      <c r="AP936" s="282">
        <f t="shared" ref="AP936:BL936" si="401">SUM(AP937:AP945)</f>
        <v>0</v>
      </c>
      <c r="AQ936" s="282">
        <f t="shared" si="401"/>
        <v>0</v>
      </c>
      <c r="AR936" s="282">
        <f t="shared" si="401"/>
        <v>0</v>
      </c>
      <c r="AS936" s="282">
        <f t="shared" si="401"/>
        <v>0</v>
      </c>
      <c r="AT936" s="282">
        <f t="shared" si="401"/>
        <v>0</v>
      </c>
      <c r="AU936" s="282">
        <f t="shared" si="401"/>
        <v>0</v>
      </c>
      <c r="AV936" s="282">
        <f t="shared" si="401"/>
        <v>0</v>
      </c>
      <c r="AW936" s="282">
        <f t="shared" si="401"/>
        <v>0</v>
      </c>
      <c r="AX936" s="282">
        <f t="shared" si="401"/>
        <v>0</v>
      </c>
      <c r="AY936" s="17">
        <f t="shared" si="401"/>
        <v>374</v>
      </c>
      <c r="AZ936" s="439">
        <f t="shared" si="401"/>
        <v>3156</v>
      </c>
      <c r="BA936" s="281">
        <f t="shared" si="401"/>
        <v>397</v>
      </c>
      <c r="BB936" s="282">
        <f t="shared" si="401"/>
        <v>107</v>
      </c>
      <c r="BC936" s="282">
        <f t="shared" si="401"/>
        <v>445</v>
      </c>
      <c r="BD936" s="282">
        <f t="shared" si="401"/>
        <v>227</v>
      </c>
      <c r="BE936" s="282">
        <f t="shared" si="401"/>
        <v>385</v>
      </c>
      <c r="BF936" s="282">
        <f t="shared" si="401"/>
        <v>441</v>
      </c>
      <c r="BG936" s="282">
        <f t="shared" si="401"/>
        <v>400</v>
      </c>
      <c r="BH936" s="282">
        <f t="shared" si="401"/>
        <v>86</v>
      </c>
      <c r="BI936" s="282">
        <f t="shared" si="401"/>
        <v>294</v>
      </c>
      <c r="BJ936" s="282">
        <f t="shared" si="401"/>
        <v>374</v>
      </c>
      <c r="BK936" s="282">
        <f t="shared" si="401"/>
        <v>0</v>
      </c>
      <c r="BL936" s="280">
        <f t="shared" si="401"/>
        <v>0</v>
      </c>
      <c r="BM936" s="281">
        <f>SUM(BM937:BM945)</f>
        <v>13598</v>
      </c>
      <c r="BS936" s="3"/>
      <c r="BT936" s="3"/>
      <c r="BU936" s="3"/>
      <c r="BV936" s="3"/>
    </row>
    <row r="937" spans="1:74" ht="13.2" customHeight="1">
      <c r="A937" s="169" t="str">
        <f t="shared" ref="A937:A945" si="402">B$934&amp;B937</f>
        <v>E11</v>
      </c>
      <c r="B937" s="159" t="str">
        <f>$B$8</f>
        <v>1</v>
      </c>
      <c r="C937" s="95"/>
      <c r="D937" s="492"/>
      <c r="E937" s="493"/>
      <c r="F937" s="494"/>
      <c r="G937" s="213"/>
      <c r="H937" s="210"/>
      <c r="I937" s="127" t="str">
        <f>$I$8</f>
        <v>N.AMERICA</v>
      </c>
      <c r="J937" s="20"/>
      <c r="K937" s="20"/>
      <c r="L937" s="20"/>
      <c r="M937" s="20"/>
      <c r="N937" s="20"/>
      <c r="O937" s="28"/>
      <c r="P937" s="20"/>
      <c r="Q937" s="20"/>
      <c r="R937" s="20"/>
      <c r="S937" s="20"/>
      <c r="T937" s="20"/>
      <c r="U937" s="28"/>
      <c r="V937" s="20"/>
      <c r="W937" s="20"/>
      <c r="X937" s="20"/>
      <c r="Y937" s="20"/>
      <c r="Z937" s="21"/>
      <c r="AA937" s="21"/>
      <c r="AB937" s="21"/>
      <c r="AC937" s="21"/>
      <c r="AD937" s="21"/>
      <c r="AE937" s="21"/>
      <c r="AF937" s="21"/>
      <c r="AG937" s="248"/>
      <c r="AH937" s="248"/>
      <c r="AI937" s="248"/>
      <c r="AJ937" s="248"/>
      <c r="AK937" s="248"/>
      <c r="AL937" s="248"/>
      <c r="AM937" s="248"/>
      <c r="AN937" s="248"/>
      <c r="AO937" s="248"/>
      <c r="AP937" s="248"/>
      <c r="AQ937" s="248"/>
      <c r="AR937" s="248"/>
      <c r="AS937" s="248"/>
      <c r="AT937" s="248"/>
      <c r="AU937" s="248"/>
      <c r="AV937" s="248"/>
      <c r="AW937" s="248"/>
      <c r="AX937" s="248"/>
      <c r="AY937" s="430"/>
      <c r="AZ937" s="431"/>
      <c r="BA937" s="250"/>
      <c r="BB937" s="251"/>
      <c r="BC937" s="251"/>
      <c r="BD937" s="251"/>
      <c r="BE937" s="251"/>
      <c r="BF937" s="251"/>
      <c r="BG937" s="251"/>
      <c r="BH937" s="251"/>
      <c r="BI937" s="251"/>
      <c r="BJ937" s="251"/>
      <c r="BK937" s="251"/>
      <c r="BL937" s="249"/>
      <c r="BM937" s="272">
        <f t="shared" ref="BM937:BM945" si="403">SUM(J937:AX937)</f>
        <v>0</v>
      </c>
      <c r="BS937" s="3"/>
      <c r="BT937" s="3"/>
      <c r="BU937" s="3"/>
      <c r="BV937" s="3"/>
    </row>
    <row r="938" spans="1:74" ht="13.2" customHeight="1">
      <c r="A938" s="169" t="str">
        <f t="shared" si="402"/>
        <v>E12</v>
      </c>
      <c r="B938" s="159" t="str">
        <f>$B$9</f>
        <v>2</v>
      </c>
      <c r="C938" s="95"/>
      <c r="D938" s="492"/>
      <c r="E938" s="493"/>
      <c r="F938" s="494"/>
      <c r="G938" s="213"/>
      <c r="H938" s="210"/>
      <c r="I938" s="122" t="str">
        <f>$I$9</f>
        <v>CS.AMERICA</v>
      </c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3"/>
      <c r="AA938" s="93"/>
      <c r="AB938" s="93"/>
      <c r="AC938" s="93"/>
      <c r="AD938" s="93"/>
      <c r="AE938" s="93"/>
      <c r="AF938" s="93"/>
      <c r="AG938" s="253"/>
      <c r="AH938" s="253"/>
      <c r="AI938" s="253"/>
      <c r="AJ938" s="253"/>
      <c r="AK938" s="253"/>
      <c r="AL938" s="253"/>
      <c r="AM938" s="253"/>
      <c r="AN938" s="253"/>
      <c r="AO938" s="253"/>
      <c r="AP938" s="253"/>
      <c r="AQ938" s="253"/>
      <c r="AR938" s="253"/>
      <c r="AS938" s="253"/>
      <c r="AT938" s="253"/>
      <c r="AU938" s="253"/>
      <c r="AV938" s="253"/>
      <c r="AW938" s="253"/>
      <c r="AX938" s="253"/>
      <c r="AY938" s="432"/>
      <c r="AZ938" s="433"/>
      <c r="BA938" s="255"/>
      <c r="BB938" s="256"/>
      <c r="BC938" s="256"/>
      <c r="BD938" s="256"/>
      <c r="BE938" s="256"/>
      <c r="BF938" s="256"/>
      <c r="BG938" s="256"/>
      <c r="BH938" s="256"/>
      <c r="BI938" s="256"/>
      <c r="BJ938" s="256"/>
      <c r="BK938" s="256"/>
      <c r="BL938" s="254"/>
      <c r="BM938" s="284">
        <f t="shared" si="403"/>
        <v>0</v>
      </c>
      <c r="BS938" s="3"/>
      <c r="BT938" s="3"/>
      <c r="BU938" s="3"/>
      <c r="BV938" s="3"/>
    </row>
    <row r="939" spans="1:74" ht="13.2" customHeight="1">
      <c r="A939" s="169" t="str">
        <f t="shared" si="402"/>
        <v>E13</v>
      </c>
      <c r="B939" s="159" t="str">
        <f>$B$10</f>
        <v>3</v>
      </c>
      <c r="C939" s="95"/>
      <c r="D939" s="492"/>
      <c r="E939" s="493"/>
      <c r="F939" s="494"/>
      <c r="G939" s="205"/>
      <c r="H939" s="498"/>
      <c r="I939" s="122" t="str">
        <f>$I$10</f>
        <v>Europe</v>
      </c>
      <c r="J939" s="92"/>
      <c r="K939" s="92"/>
      <c r="L939" s="92"/>
      <c r="M939" s="92"/>
      <c r="N939" s="92"/>
      <c r="O939" s="94"/>
      <c r="P939" s="92"/>
      <c r="Q939" s="92"/>
      <c r="R939" s="92"/>
      <c r="S939" s="92"/>
      <c r="T939" s="92"/>
      <c r="U939" s="94"/>
      <c r="V939" s="92"/>
      <c r="W939" s="92"/>
      <c r="X939" s="92"/>
      <c r="Y939" s="92"/>
      <c r="Z939" s="93"/>
      <c r="AA939" s="93"/>
      <c r="AB939" s="93"/>
      <c r="AC939" s="93"/>
      <c r="AD939" s="93"/>
      <c r="AE939" s="93"/>
      <c r="AF939" s="93"/>
      <c r="AG939" s="253"/>
      <c r="AH939" s="253"/>
      <c r="AI939" s="253"/>
      <c r="AJ939" s="253"/>
      <c r="AK939" s="253"/>
      <c r="AL939" s="253"/>
      <c r="AM939" s="253"/>
      <c r="AN939" s="253"/>
      <c r="AO939" s="253"/>
      <c r="AP939" s="253"/>
      <c r="AQ939" s="253"/>
      <c r="AR939" s="253"/>
      <c r="AS939" s="253"/>
      <c r="AT939" s="253"/>
      <c r="AU939" s="253"/>
      <c r="AV939" s="253"/>
      <c r="AW939" s="253"/>
      <c r="AX939" s="253"/>
      <c r="AY939" s="432"/>
      <c r="AZ939" s="433"/>
      <c r="BA939" s="255"/>
      <c r="BB939" s="256"/>
      <c r="BC939" s="256"/>
      <c r="BD939" s="256"/>
      <c r="BE939" s="256"/>
      <c r="BF939" s="256"/>
      <c r="BG939" s="256"/>
      <c r="BH939" s="256"/>
      <c r="BI939" s="256"/>
      <c r="BJ939" s="256"/>
      <c r="BK939" s="256"/>
      <c r="BL939" s="254"/>
      <c r="BM939" s="284">
        <f t="shared" si="403"/>
        <v>0</v>
      </c>
      <c r="BS939" s="3"/>
      <c r="BT939" s="3"/>
      <c r="BU939" s="3"/>
      <c r="BV939" s="3"/>
    </row>
    <row r="940" spans="1:74" ht="13.2" customHeight="1">
      <c r="A940" s="169" t="str">
        <f t="shared" si="402"/>
        <v>E14</v>
      </c>
      <c r="B940" s="159" t="str">
        <f>$B$11</f>
        <v>4</v>
      </c>
      <c r="C940" s="95"/>
      <c r="D940" s="492"/>
      <c r="E940" s="493"/>
      <c r="F940" s="494"/>
      <c r="G940" s="211"/>
      <c r="H940" s="498"/>
      <c r="I940" s="122" t="str">
        <f>$I$11</f>
        <v>ASIA</v>
      </c>
      <c r="J940" s="92"/>
      <c r="K940" s="92"/>
      <c r="L940" s="92"/>
      <c r="M940" s="92"/>
      <c r="N940" s="92"/>
      <c r="O940" s="94"/>
      <c r="P940" s="92"/>
      <c r="Q940" s="92"/>
      <c r="R940" s="92"/>
      <c r="S940" s="92"/>
      <c r="T940" s="92"/>
      <c r="U940" s="94"/>
      <c r="V940" s="92"/>
      <c r="W940" s="92"/>
      <c r="X940" s="92"/>
      <c r="Y940" s="92"/>
      <c r="Z940" s="93"/>
      <c r="AA940" s="92"/>
      <c r="AB940" s="93"/>
      <c r="AC940" s="92"/>
      <c r="AD940" s="92"/>
      <c r="AE940" s="92"/>
      <c r="AF940" s="92"/>
      <c r="AG940" s="258">
        <v>1511</v>
      </c>
      <c r="AH940" s="258">
        <v>1441</v>
      </c>
      <c r="AI940" s="258">
        <v>500</v>
      </c>
      <c r="AJ940" s="258"/>
      <c r="AK940" s="258"/>
      <c r="AL940" s="258"/>
      <c r="AM940" s="258"/>
      <c r="AN940" s="258"/>
      <c r="AO940" s="258"/>
      <c r="AP940" s="258"/>
      <c r="AQ940" s="258"/>
      <c r="AR940" s="258"/>
      <c r="AS940" s="258"/>
      <c r="AT940" s="258"/>
      <c r="AU940" s="258"/>
      <c r="AV940" s="258"/>
      <c r="AW940" s="258"/>
      <c r="AX940" s="258"/>
      <c r="AY940" s="432">
        <v>89</v>
      </c>
      <c r="AZ940" s="433">
        <v>500</v>
      </c>
      <c r="BA940" s="255">
        <v>31</v>
      </c>
      <c r="BB940" s="256">
        <v>14</v>
      </c>
      <c r="BC940" s="256">
        <v>99</v>
      </c>
      <c r="BD940" s="256">
        <v>74</v>
      </c>
      <c r="BE940" s="256">
        <v>52</v>
      </c>
      <c r="BF940" s="256">
        <v>37</v>
      </c>
      <c r="BG940" s="256">
        <v>55</v>
      </c>
      <c r="BH940" s="256">
        <v>1</v>
      </c>
      <c r="BI940" s="256">
        <v>48</v>
      </c>
      <c r="BJ940" s="256">
        <v>89</v>
      </c>
      <c r="BK940" s="256"/>
      <c r="BL940" s="254"/>
      <c r="BM940" s="284">
        <f t="shared" si="403"/>
        <v>3452</v>
      </c>
      <c r="BS940" s="3"/>
      <c r="BT940" s="3"/>
      <c r="BU940" s="3"/>
      <c r="BV940" s="3"/>
    </row>
    <row r="941" spans="1:74" ht="12.75" customHeight="1">
      <c r="A941" s="169" t="str">
        <f t="shared" si="402"/>
        <v>E1C</v>
      </c>
      <c r="B941" s="159" t="s">
        <v>204</v>
      </c>
      <c r="C941" s="95"/>
      <c r="D941" s="492"/>
      <c r="E941" s="493"/>
      <c r="F941" s="494"/>
      <c r="G941" s="211"/>
      <c r="H941" s="498"/>
      <c r="I941" s="122" t="s">
        <v>205</v>
      </c>
      <c r="J941" s="92"/>
      <c r="K941" s="92"/>
      <c r="L941" s="92"/>
      <c r="M941" s="92"/>
      <c r="N941" s="92"/>
      <c r="O941" s="94"/>
      <c r="P941" s="92"/>
      <c r="Q941" s="92"/>
      <c r="R941" s="92"/>
      <c r="S941" s="92"/>
      <c r="T941" s="92"/>
      <c r="U941" s="94"/>
      <c r="V941" s="92"/>
      <c r="W941" s="92"/>
      <c r="X941" s="92"/>
      <c r="Y941" s="92"/>
      <c r="Z941" s="93"/>
      <c r="AA941" s="92"/>
      <c r="AB941" s="93"/>
      <c r="AC941" s="92"/>
      <c r="AD941" s="92"/>
      <c r="AE941" s="92"/>
      <c r="AF941" s="92"/>
      <c r="AG941" s="258">
        <v>3406</v>
      </c>
      <c r="AH941" s="258">
        <v>4084</v>
      </c>
      <c r="AI941" s="258">
        <v>2656</v>
      </c>
      <c r="AJ941" s="258"/>
      <c r="AK941" s="258"/>
      <c r="AL941" s="258"/>
      <c r="AM941" s="258"/>
      <c r="AN941" s="258"/>
      <c r="AO941" s="258"/>
      <c r="AP941" s="258"/>
      <c r="AQ941" s="258"/>
      <c r="AR941" s="258"/>
      <c r="AS941" s="258"/>
      <c r="AT941" s="258"/>
      <c r="AU941" s="258"/>
      <c r="AV941" s="258"/>
      <c r="AW941" s="258"/>
      <c r="AX941" s="258"/>
      <c r="AY941" s="432">
        <v>285</v>
      </c>
      <c r="AZ941" s="433">
        <v>2656</v>
      </c>
      <c r="BA941" s="255">
        <v>366</v>
      </c>
      <c r="BB941" s="256">
        <v>93</v>
      </c>
      <c r="BC941" s="256">
        <v>346</v>
      </c>
      <c r="BD941" s="256">
        <v>153</v>
      </c>
      <c r="BE941" s="256">
        <v>333</v>
      </c>
      <c r="BF941" s="256">
        <v>404</v>
      </c>
      <c r="BG941" s="256">
        <v>345</v>
      </c>
      <c r="BH941" s="256">
        <v>85</v>
      </c>
      <c r="BI941" s="256">
        <v>246</v>
      </c>
      <c r="BJ941" s="256">
        <v>285</v>
      </c>
      <c r="BK941" s="256"/>
      <c r="BL941" s="254"/>
      <c r="BM941" s="255">
        <f>SUM(J941:AX941)</f>
        <v>10146</v>
      </c>
      <c r="BS941" s="3"/>
      <c r="BT941" s="3"/>
      <c r="BU941" s="3"/>
      <c r="BV941" s="3"/>
    </row>
    <row r="942" spans="1:74" ht="13.2" customHeight="1">
      <c r="A942" s="169" t="str">
        <f t="shared" si="402"/>
        <v>E15</v>
      </c>
      <c r="B942" s="159" t="str">
        <f>$B$13</f>
        <v>5</v>
      </c>
      <c r="C942" s="95"/>
      <c r="D942" s="492"/>
      <c r="E942" s="493"/>
      <c r="F942" s="494"/>
      <c r="G942" s="213"/>
      <c r="H942" s="498"/>
      <c r="I942" s="122" t="str">
        <f>$I$13</f>
        <v>OCE</v>
      </c>
      <c r="J942" s="92"/>
      <c r="K942" s="92"/>
      <c r="L942" s="92"/>
      <c r="M942" s="92"/>
      <c r="N942" s="92"/>
      <c r="O942" s="94"/>
      <c r="P942" s="92"/>
      <c r="Q942" s="92"/>
      <c r="R942" s="92"/>
      <c r="S942" s="92"/>
      <c r="T942" s="92"/>
      <c r="U942" s="94"/>
      <c r="V942" s="92"/>
      <c r="W942" s="92"/>
      <c r="X942" s="92"/>
      <c r="Y942" s="92"/>
      <c r="Z942" s="93"/>
      <c r="AA942" s="92"/>
      <c r="AB942" s="93"/>
      <c r="AC942" s="92"/>
      <c r="AD942" s="92"/>
      <c r="AE942" s="92"/>
      <c r="AF942" s="92"/>
      <c r="AG942" s="258"/>
      <c r="AH942" s="258"/>
      <c r="AI942" s="309"/>
      <c r="AJ942" s="258"/>
      <c r="AK942" s="258"/>
      <c r="AL942" s="258"/>
      <c r="AM942" s="258"/>
      <c r="AN942" s="258"/>
      <c r="AO942" s="258"/>
      <c r="AP942" s="258"/>
      <c r="AQ942" s="258"/>
      <c r="AR942" s="258"/>
      <c r="AS942" s="258"/>
      <c r="AT942" s="258"/>
      <c r="AU942" s="258"/>
      <c r="AV942" s="258"/>
      <c r="AW942" s="258"/>
      <c r="AX942" s="258"/>
      <c r="AY942" s="432"/>
      <c r="AZ942" s="433"/>
      <c r="BA942" s="255"/>
      <c r="BB942" s="256"/>
      <c r="BC942" s="256"/>
      <c r="BD942" s="256"/>
      <c r="BE942" s="256"/>
      <c r="BF942" s="256"/>
      <c r="BG942" s="256"/>
      <c r="BH942" s="256"/>
      <c r="BI942" s="256"/>
      <c r="BJ942" s="256"/>
      <c r="BK942" s="256"/>
      <c r="BL942" s="254"/>
      <c r="BM942" s="284">
        <f t="shared" si="403"/>
        <v>0</v>
      </c>
      <c r="BS942" s="3"/>
      <c r="BT942" s="3"/>
      <c r="BU942" s="3"/>
      <c r="BV942" s="3"/>
    </row>
    <row r="943" spans="1:74" ht="13.2" customHeight="1">
      <c r="A943" s="169" t="str">
        <f t="shared" si="402"/>
        <v>E16</v>
      </c>
      <c r="B943" s="159" t="str">
        <f>$B$14</f>
        <v>6</v>
      </c>
      <c r="C943" s="95"/>
      <c r="D943" s="492"/>
      <c r="E943" s="493"/>
      <c r="F943" s="494"/>
      <c r="G943" s="213"/>
      <c r="H943" s="498"/>
      <c r="I943" s="122" t="str">
        <f>$I$14</f>
        <v>MIDDLE EAS</v>
      </c>
      <c r="J943" s="92"/>
      <c r="K943" s="92"/>
      <c r="L943" s="92"/>
      <c r="M943" s="92"/>
      <c r="N943" s="92"/>
      <c r="O943" s="94"/>
      <c r="P943" s="92"/>
      <c r="Q943" s="92"/>
      <c r="R943" s="92"/>
      <c r="S943" s="92"/>
      <c r="T943" s="92"/>
      <c r="U943" s="94"/>
      <c r="V943" s="92"/>
      <c r="W943" s="92"/>
      <c r="X943" s="92"/>
      <c r="Y943" s="92"/>
      <c r="Z943" s="93"/>
      <c r="AA943" s="92"/>
      <c r="AB943" s="93"/>
      <c r="AC943" s="92"/>
      <c r="AD943" s="92"/>
      <c r="AE943" s="92"/>
      <c r="AF943" s="92"/>
      <c r="AG943" s="258"/>
      <c r="AH943" s="258"/>
      <c r="AI943" s="258"/>
      <c r="AJ943" s="258"/>
      <c r="AK943" s="258"/>
      <c r="AL943" s="258"/>
      <c r="AM943" s="258"/>
      <c r="AN943" s="258"/>
      <c r="AO943" s="258"/>
      <c r="AP943" s="258"/>
      <c r="AQ943" s="258"/>
      <c r="AR943" s="258"/>
      <c r="AS943" s="258"/>
      <c r="AT943" s="258"/>
      <c r="AU943" s="258"/>
      <c r="AV943" s="258"/>
      <c r="AW943" s="258"/>
      <c r="AX943" s="258"/>
      <c r="AY943" s="432"/>
      <c r="AZ943" s="433"/>
      <c r="BA943" s="255"/>
      <c r="BB943" s="256"/>
      <c r="BC943" s="256"/>
      <c r="BD943" s="256"/>
      <c r="BE943" s="256"/>
      <c r="BF943" s="256"/>
      <c r="BG943" s="256"/>
      <c r="BH943" s="256"/>
      <c r="BI943" s="256"/>
      <c r="BJ943" s="256"/>
      <c r="BK943" s="256"/>
      <c r="BL943" s="254"/>
      <c r="BM943" s="284">
        <f t="shared" si="403"/>
        <v>0</v>
      </c>
      <c r="BS943" s="3"/>
      <c r="BT943" s="3"/>
      <c r="BU943" s="3"/>
      <c r="BV943" s="3"/>
    </row>
    <row r="944" spans="1:74" ht="13.2" customHeight="1">
      <c r="A944" s="169" t="str">
        <f t="shared" si="402"/>
        <v>E17</v>
      </c>
      <c r="B944" s="159" t="str">
        <f>$B$15</f>
        <v>7</v>
      </c>
      <c r="C944" s="95"/>
      <c r="D944" s="492"/>
      <c r="E944" s="493"/>
      <c r="F944" s="494"/>
      <c r="G944" s="213"/>
      <c r="H944" s="498"/>
      <c r="I944" s="122" t="str">
        <f>$I$15</f>
        <v xml:space="preserve">AFRICA   </v>
      </c>
      <c r="J944" s="92"/>
      <c r="K944" s="92"/>
      <c r="L944" s="92"/>
      <c r="M944" s="92"/>
      <c r="N944" s="92"/>
      <c r="O944" s="94"/>
      <c r="P944" s="92"/>
      <c r="Q944" s="92"/>
      <c r="R944" s="92"/>
      <c r="S944" s="92"/>
      <c r="T944" s="92"/>
      <c r="U944" s="94"/>
      <c r="V944" s="92"/>
      <c r="W944" s="92"/>
      <c r="X944" s="92"/>
      <c r="Y944" s="92"/>
      <c r="Z944" s="93"/>
      <c r="AA944" s="92"/>
      <c r="AB944" s="93"/>
      <c r="AC944" s="92"/>
      <c r="AD944" s="92"/>
      <c r="AE944" s="92"/>
      <c r="AF944" s="92"/>
      <c r="AG944" s="258"/>
      <c r="AH944" s="258"/>
      <c r="AI944" s="258"/>
      <c r="AJ944" s="258"/>
      <c r="AK944" s="258"/>
      <c r="AL944" s="258"/>
      <c r="AM944" s="258"/>
      <c r="AN944" s="258"/>
      <c r="AO944" s="258"/>
      <c r="AP944" s="258"/>
      <c r="AQ944" s="258"/>
      <c r="AR944" s="258"/>
      <c r="AS944" s="258"/>
      <c r="AT944" s="258"/>
      <c r="AU944" s="258"/>
      <c r="AV944" s="258"/>
      <c r="AW944" s="258"/>
      <c r="AX944" s="258"/>
      <c r="AY944" s="432"/>
      <c r="AZ944" s="433"/>
      <c r="BA944" s="255"/>
      <c r="BB944" s="256"/>
      <c r="BC944" s="256"/>
      <c r="BD944" s="256"/>
      <c r="BE944" s="256"/>
      <c r="BF944" s="256"/>
      <c r="BG944" s="256"/>
      <c r="BH944" s="256"/>
      <c r="BI944" s="256"/>
      <c r="BJ944" s="256"/>
      <c r="BK944" s="256"/>
      <c r="BL944" s="254"/>
      <c r="BM944" s="284">
        <f t="shared" si="403"/>
        <v>0</v>
      </c>
      <c r="BS944" s="3"/>
      <c r="BT944" s="3"/>
      <c r="BU944" s="3"/>
      <c r="BV944" s="3"/>
    </row>
    <row r="945" spans="1:74" ht="13.2" customHeight="1" thickBot="1">
      <c r="A945" s="169" t="str">
        <f t="shared" si="402"/>
        <v>E1Z</v>
      </c>
      <c r="B945" s="159" t="str">
        <f>$B$16</f>
        <v>Z</v>
      </c>
      <c r="C945" s="95"/>
      <c r="D945" s="495"/>
      <c r="E945" s="496"/>
      <c r="F945" s="497"/>
      <c r="G945" s="208"/>
      <c r="H945" s="499"/>
      <c r="I945" s="128" t="str">
        <f>$I$16</f>
        <v>Others</v>
      </c>
      <c r="J945" s="90"/>
      <c r="K945" s="90"/>
      <c r="L945" s="90"/>
      <c r="M945" s="90"/>
      <c r="N945" s="90"/>
      <c r="O945" s="102"/>
      <c r="P945" s="90"/>
      <c r="Q945" s="90"/>
      <c r="R945" s="90"/>
      <c r="S945" s="90"/>
      <c r="T945" s="90"/>
      <c r="U945" s="102"/>
      <c r="V945" s="90"/>
      <c r="W945" s="90"/>
      <c r="X945" s="90"/>
      <c r="Y945" s="90"/>
      <c r="Z945" s="91"/>
      <c r="AA945" s="90"/>
      <c r="AB945" s="91"/>
      <c r="AC945" s="90"/>
      <c r="AD945" s="90"/>
      <c r="AE945" s="90"/>
      <c r="AF945" s="90"/>
      <c r="AG945" s="259"/>
      <c r="AH945" s="259"/>
      <c r="AI945" s="259"/>
      <c r="AJ945" s="259"/>
      <c r="AK945" s="259"/>
      <c r="AL945" s="259"/>
      <c r="AM945" s="259"/>
      <c r="AN945" s="259"/>
      <c r="AO945" s="259"/>
      <c r="AP945" s="259"/>
      <c r="AQ945" s="259"/>
      <c r="AR945" s="259"/>
      <c r="AS945" s="259"/>
      <c r="AT945" s="259"/>
      <c r="AU945" s="259"/>
      <c r="AV945" s="259"/>
      <c r="AW945" s="259"/>
      <c r="AX945" s="259"/>
      <c r="AY945" s="260"/>
      <c r="AZ945" s="261"/>
      <c r="BA945" s="262"/>
      <c r="BB945" s="263"/>
      <c r="BC945" s="263"/>
      <c r="BD945" s="263"/>
      <c r="BE945" s="263"/>
      <c r="BF945" s="263"/>
      <c r="BG945" s="263"/>
      <c r="BH945" s="263"/>
      <c r="BI945" s="263"/>
      <c r="BJ945" s="263"/>
      <c r="BK945" s="263"/>
      <c r="BL945" s="261"/>
      <c r="BM945" s="310">
        <f t="shared" si="403"/>
        <v>0</v>
      </c>
      <c r="BS945" s="3"/>
      <c r="BT945" s="3"/>
      <c r="BU945" s="3"/>
      <c r="BV945" s="3"/>
    </row>
    <row r="946" spans="1:74" s="157" customFormat="1" ht="12.75" customHeight="1" outlineLevel="1" thickBot="1">
      <c r="B946" s="159"/>
      <c r="C946" s="513" t="s">
        <v>15</v>
      </c>
      <c r="D946" s="514"/>
      <c r="E946" s="514"/>
      <c r="F946" s="514"/>
      <c r="G946" s="514"/>
      <c r="H946" s="514"/>
      <c r="I946" s="514"/>
      <c r="J946" s="224"/>
      <c r="K946" s="9"/>
      <c r="L946" s="9"/>
      <c r="M946" s="9"/>
      <c r="N946" s="9"/>
      <c r="O946" s="224"/>
      <c r="P946" s="9"/>
      <c r="Q946" s="9"/>
      <c r="R946" s="10"/>
      <c r="S946" s="9"/>
      <c r="T946" s="9"/>
      <c r="U946" s="224"/>
      <c r="V946" s="9"/>
      <c r="W946" s="9"/>
      <c r="X946" s="10"/>
      <c r="Y946" s="10"/>
      <c r="Z946" s="9"/>
      <c r="AA946" s="9"/>
      <c r="AB946" s="10"/>
      <c r="AC946" s="10"/>
      <c r="AD946" s="10"/>
      <c r="AE946" s="10"/>
      <c r="AF946" s="10"/>
      <c r="AG946" s="311"/>
      <c r="AH946" s="311"/>
      <c r="AI946" s="311"/>
      <c r="AJ946" s="311"/>
      <c r="AK946" s="311"/>
      <c r="AL946" s="311"/>
      <c r="AM946" s="311"/>
      <c r="AN946" s="311"/>
      <c r="AO946" s="311"/>
      <c r="AP946" s="311"/>
      <c r="AQ946" s="311"/>
      <c r="AR946" s="311"/>
      <c r="AS946" s="311"/>
      <c r="AT946" s="311"/>
      <c r="AU946" s="311"/>
      <c r="AV946" s="311"/>
      <c r="AW946" s="311"/>
      <c r="AX946" s="311"/>
      <c r="AY946" s="311"/>
      <c r="AZ946" s="312"/>
      <c r="BA946" s="313"/>
      <c r="BB946" s="314"/>
      <c r="BC946" s="314"/>
      <c r="BD946" s="314"/>
      <c r="BE946" s="314"/>
      <c r="BF946" s="314"/>
      <c r="BG946" s="314"/>
      <c r="BH946" s="314"/>
      <c r="BI946" s="314"/>
      <c r="BJ946" s="314"/>
      <c r="BK946" s="314"/>
      <c r="BL946" s="312"/>
      <c r="BM946" s="313"/>
      <c r="BN946" s="240"/>
      <c r="BO946" s="240"/>
      <c r="BS946" s="163"/>
      <c r="BT946" s="163"/>
      <c r="BU946" s="163"/>
      <c r="BV946" s="196"/>
    </row>
    <row r="947" spans="1:74" ht="13.2" customHeight="1" outlineLevel="1">
      <c r="C947" s="515" t="s">
        <v>11</v>
      </c>
      <c r="D947" s="516"/>
      <c r="E947" s="516"/>
      <c r="F947" s="516"/>
      <c r="G947" s="516"/>
      <c r="H947" s="516"/>
      <c r="I947" s="517"/>
      <c r="J947" s="27">
        <f>SUMIF($G$777:$G$946,"&gt;""""",J$777:J$946)</f>
        <v>0</v>
      </c>
      <c r="K947" s="27">
        <f t="shared" ref="K947:AO947" si="404">SUMIF($G$777:$G$946,"&gt;""""",K$777:K$946)</f>
        <v>0</v>
      </c>
      <c r="L947" s="27">
        <f t="shared" si="404"/>
        <v>0</v>
      </c>
      <c r="M947" s="27">
        <f t="shared" si="404"/>
        <v>0</v>
      </c>
      <c r="N947" s="27">
        <f t="shared" si="404"/>
        <v>0</v>
      </c>
      <c r="O947" s="27">
        <f t="shared" si="404"/>
        <v>0</v>
      </c>
      <c r="P947" s="27">
        <f t="shared" si="404"/>
        <v>0</v>
      </c>
      <c r="Q947" s="27">
        <f t="shared" si="404"/>
        <v>0</v>
      </c>
      <c r="R947" s="27">
        <f t="shared" si="404"/>
        <v>26120</v>
      </c>
      <c r="S947" s="27">
        <f t="shared" si="404"/>
        <v>39149</v>
      </c>
      <c r="T947" s="27">
        <f t="shared" si="404"/>
        <v>47635</v>
      </c>
      <c r="U947" s="27">
        <f t="shared" si="404"/>
        <v>44891</v>
      </c>
      <c r="V947" s="27">
        <f t="shared" si="404"/>
        <v>57701</v>
      </c>
      <c r="W947" s="27">
        <f t="shared" si="404"/>
        <v>73075</v>
      </c>
      <c r="X947" s="27">
        <f t="shared" si="404"/>
        <v>104881</v>
      </c>
      <c r="Y947" s="27">
        <f t="shared" si="404"/>
        <v>124247</v>
      </c>
      <c r="Z947" s="27">
        <f t="shared" si="404"/>
        <v>139676</v>
      </c>
      <c r="AA947" s="27">
        <f t="shared" si="404"/>
        <v>154836</v>
      </c>
      <c r="AB947" s="27">
        <f t="shared" si="404"/>
        <v>149033</v>
      </c>
      <c r="AC947" s="27">
        <f t="shared" si="404"/>
        <v>149183</v>
      </c>
      <c r="AD947" s="27">
        <f t="shared" si="404"/>
        <v>152623</v>
      </c>
      <c r="AE947" s="27">
        <f t="shared" si="404"/>
        <v>182955</v>
      </c>
      <c r="AF947" s="27">
        <f t="shared" si="404"/>
        <v>249213</v>
      </c>
      <c r="AG947" s="271">
        <f t="shared" si="404"/>
        <v>235466</v>
      </c>
      <c r="AH947" s="271">
        <f t="shared" si="404"/>
        <v>260167</v>
      </c>
      <c r="AI947" s="271">
        <f t="shared" si="404"/>
        <v>185369</v>
      </c>
      <c r="AJ947" s="271">
        <f t="shared" si="404"/>
        <v>0</v>
      </c>
      <c r="AK947" s="271">
        <f t="shared" si="404"/>
        <v>0</v>
      </c>
      <c r="AL947" s="271">
        <f t="shared" si="404"/>
        <v>0</v>
      </c>
      <c r="AM947" s="271">
        <f t="shared" si="404"/>
        <v>0</v>
      </c>
      <c r="AN947" s="271">
        <f t="shared" si="404"/>
        <v>0</v>
      </c>
      <c r="AO947" s="271">
        <f t="shared" si="404"/>
        <v>0</v>
      </c>
      <c r="AP947" s="271">
        <f t="shared" ref="AP947:BM947" si="405">SUMIF($G$777:$G$946,"&gt;""""",AP$777:AP$946)</f>
        <v>0</v>
      </c>
      <c r="AQ947" s="271">
        <f t="shared" si="405"/>
        <v>0</v>
      </c>
      <c r="AR947" s="271">
        <f t="shared" si="405"/>
        <v>0</v>
      </c>
      <c r="AS947" s="271">
        <f t="shared" si="405"/>
        <v>0</v>
      </c>
      <c r="AT947" s="271">
        <f t="shared" si="405"/>
        <v>0</v>
      </c>
      <c r="AU947" s="271">
        <f t="shared" si="405"/>
        <v>0</v>
      </c>
      <c r="AV947" s="271">
        <f t="shared" si="405"/>
        <v>0</v>
      </c>
      <c r="AW947" s="271">
        <f t="shared" si="405"/>
        <v>0</v>
      </c>
      <c r="AX947" s="271">
        <f t="shared" si="405"/>
        <v>0</v>
      </c>
      <c r="AY947" s="271">
        <f t="shared" si="405"/>
        <v>19717</v>
      </c>
      <c r="AZ947" s="299">
        <f t="shared" si="405"/>
        <v>185369</v>
      </c>
      <c r="BA947" s="290">
        <f t="shared" si="405"/>
        <v>20913</v>
      </c>
      <c r="BB947" s="298">
        <f t="shared" si="405"/>
        <v>16874</v>
      </c>
      <c r="BC947" s="298">
        <f t="shared" si="405"/>
        <v>23000</v>
      </c>
      <c r="BD947" s="298">
        <f t="shared" si="405"/>
        <v>13890</v>
      </c>
      <c r="BE947" s="298">
        <f t="shared" si="405"/>
        <v>15020</v>
      </c>
      <c r="BF947" s="298">
        <f t="shared" si="405"/>
        <v>16167</v>
      </c>
      <c r="BG947" s="298">
        <f t="shared" si="405"/>
        <v>19609</v>
      </c>
      <c r="BH947" s="298">
        <f t="shared" si="405"/>
        <v>18535</v>
      </c>
      <c r="BI947" s="298">
        <f t="shared" si="405"/>
        <v>21644</v>
      </c>
      <c r="BJ947" s="298">
        <f t="shared" si="405"/>
        <v>19717</v>
      </c>
      <c r="BK947" s="298">
        <f t="shared" si="405"/>
        <v>0</v>
      </c>
      <c r="BL947" s="303">
        <f t="shared" si="405"/>
        <v>0</v>
      </c>
      <c r="BM947" s="290">
        <f t="shared" si="405"/>
        <v>2376220</v>
      </c>
      <c r="BS947" s="3"/>
      <c r="BT947" s="3"/>
      <c r="BU947" s="3"/>
      <c r="BV947" s="3"/>
    </row>
    <row r="948" spans="1:74" ht="13.2" customHeight="1" outlineLevel="1">
      <c r="C948" s="518" t="s">
        <v>616</v>
      </c>
      <c r="D948" s="519"/>
      <c r="E948" s="519"/>
      <c r="F948" s="519"/>
      <c r="G948" s="519"/>
      <c r="H948" s="519"/>
      <c r="I948" s="520"/>
      <c r="J948" s="27">
        <f t="shared" ref="J948:AO948" si="406">SUMIF($H$777:$H$946, $H$6,J$777:J$946)+ SUMIF($G$777:$G$946, $H$6,J$777:J$946)</f>
        <v>0</v>
      </c>
      <c r="K948" s="27">
        <f t="shared" si="406"/>
        <v>0</v>
      </c>
      <c r="L948" s="27">
        <f t="shared" si="406"/>
        <v>0</v>
      </c>
      <c r="M948" s="27">
        <f t="shared" si="406"/>
        <v>0</v>
      </c>
      <c r="N948" s="27">
        <f t="shared" si="406"/>
        <v>0</v>
      </c>
      <c r="O948" s="27">
        <f t="shared" si="406"/>
        <v>0</v>
      </c>
      <c r="P948" s="27">
        <f t="shared" si="406"/>
        <v>0</v>
      </c>
      <c r="Q948" s="27">
        <f t="shared" si="406"/>
        <v>0</v>
      </c>
      <c r="R948" s="27">
        <f t="shared" si="406"/>
        <v>0</v>
      </c>
      <c r="S948" s="27">
        <f t="shared" si="406"/>
        <v>2236</v>
      </c>
      <c r="T948" s="27">
        <f t="shared" si="406"/>
        <v>6308</v>
      </c>
      <c r="U948" s="27">
        <f t="shared" si="406"/>
        <v>5612</v>
      </c>
      <c r="V948" s="27">
        <f t="shared" si="406"/>
        <v>16795</v>
      </c>
      <c r="W948" s="27">
        <f t="shared" si="406"/>
        <v>24135</v>
      </c>
      <c r="X948" s="27">
        <f t="shared" si="406"/>
        <v>33293</v>
      </c>
      <c r="Y948" s="27">
        <f t="shared" si="406"/>
        <v>29389</v>
      </c>
      <c r="Z948" s="27">
        <f t="shared" si="406"/>
        <v>33393</v>
      </c>
      <c r="AA948" s="27">
        <f t="shared" si="406"/>
        <v>32788</v>
      </c>
      <c r="AB948" s="27">
        <f t="shared" si="406"/>
        <v>31421</v>
      </c>
      <c r="AC948" s="27">
        <f t="shared" si="406"/>
        <v>30339</v>
      </c>
      <c r="AD948" s="27">
        <f t="shared" si="406"/>
        <v>28651</v>
      </c>
      <c r="AE948" s="27">
        <f t="shared" si="406"/>
        <v>33227</v>
      </c>
      <c r="AF948" s="27">
        <f t="shared" si="406"/>
        <v>46538</v>
      </c>
      <c r="AG948" s="271">
        <f t="shared" si="406"/>
        <v>33213</v>
      </c>
      <c r="AH948" s="271">
        <f t="shared" si="406"/>
        <v>35144</v>
      </c>
      <c r="AI948" s="271">
        <f t="shared" si="406"/>
        <v>24281</v>
      </c>
      <c r="AJ948" s="271">
        <f t="shared" si="406"/>
        <v>0</v>
      </c>
      <c r="AK948" s="271">
        <f t="shared" si="406"/>
        <v>0</v>
      </c>
      <c r="AL948" s="271">
        <f t="shared" si="406"/>
        <v>0</v>
      </c>
      <c r="AM948" s="271">
        <f t="shared" si="406"/>
        <v>0</v>
      </c>
      <c r="AN948" s="271">
        <f t="shared" si="406"/>
        <v>0</v>
      </c>
      <c r="AO948" s="271">
        <f t="shared" si="406"/>
        <v>0</v>
      </c>
      <c r="AP948" s="271">
        <f t="shared" ref="AP948:BL948" si="407">SUMIF($H$777:$H$946, $H$6,AP$777:AP$946)+ SUMIF($G$777:$G$946, $H$6,AP$777:AP$946)</f>
        <v>0</v>
      </c>
      <c r="AQ948" s="271">
        <f t="shared" si="407"/>
        <v>0</v>
      </c>
      <c r="AR948" s="271">
        <f t="shared" si="407"/>
        <v>0</v>
      </c>
      <c r="AS948" s="271">
        <f t="shared" si="407"/>
        <v>0</v>
      </c>
      <c r="AT948" s="271">
        <f t="shared" si="407"/>
        <v>0</v>
      </c>
      <c r="AU948" s="271">
        <f t="shared" si="407"/>
        <v>0</v>
      </c>
      <c r="AV948" s="271">
        <f t="shared" si="407"/>
        <v>0</v>
      </c>
      <c r="AW948" s="271">
        <f t="shared" si="407"/>
        <v>0</v>
      </c>
      <c r="AX948" s="271">
        <f t="shared" si="407"/>
        <v>0</v>
      </c>
      <c r="AY948" s="271">
        <f t="shared" si="407"/>
        <v>2307</v>
      </c>
      <c r="AZ948" s="299">
        <f t="shared" si="407"/>
        <v>24281</v>
      </c>
      <c r="BA948" s="290">
        <f t="shared" si="407"/>
        <v>3620</v>
      </c>
      <c r="BB948" s="298">
        <f t="shared" si="407"/>
        <v>2065</v>
      </c>
      <c r="BC948" s="298">
        <f t="shared" si="407"/>
        <v>2857</v>
      </c>
      <c r="BD948" s="298">
        <f t="shared" si="407"/>
        <v>2001</v>
      </c>
      <c r="BE948" s="298">
        <f t="shared" si="407"/>
        <v>1881</v>
      </c>
      <c r="BF948" s="298">
        <f t="shared" si="407"/>
        <v>2162</v>
      </c>
      <c r="BG948" s="298">
        <f t="shared" si="407"/>
        <v>2280</v>
      </c>
      <c r="BH948" s="298">
        <f t="shared" si="407"/>
        <v>2093</v>
      </c>
      <c r="BI948" s="298">
        <f t="shared" si="407"/>
        <v>3015</v>
      </c>
      <c r="BJ948" s="298">
        <f t="shared" si="407"/>
        <v>2307</v>
      </c>
      <c r="BK948" s="298">
        <f t="shared" si="407"/>
        <v>0</v>
      </c>
      <c r="BL948" s="299">
        <f t="shared" si="407"/>
        <v>0</v>
      </c>
      <c r="BM948" s="290">
        <f>SUM(J948:AX948)</f>
        <v>446763</v>
      </c>
      <c r="BS948" s="3"/>
      <c r="BT948" s="3"/>
      <c r="BU948" s="3"/>
      <c r="BV948" s="3"/>
    </row>
    <row r="949" spans="1:74" ht="13.2" customHeight="1" outlineLevel="1" thickBot="1">
      <c r="C949" s="521" t="s">
        <v>617</v>
      </c>
      <c r="D949" s="522"/>
      <c r="E949" s="522"/>
      <c r="F949" s="522"/>
      <c r="G949" s="522"/>
      <c r="H949" s="522"/>
      <c r="I949" s="523"/>
      <c r="J949" s="32">
        <f t="shared" ref="J949:AO949" si="408">SUMIF($H$777:$H$946,$H$7,J$777:J$946)</f>
        <v>0</v>
      </c>
      <c r="K949" s="32">
        <f t="shared" si="408"/>
        <v>0</v>
      </c>
      <c r="L949" s="32">
        <f t="shared" si="408"/>
        <v>0</v>
      </c>
      <c r="M949" s="32">
        <f t="shared" si="408"/>
        <v>0</v>
      </c>
      <c r="N949" s="32">
        <f t="shared" si="408"/>
        <v>0</v>
      </c>
      <c r="O949" s="32">
        <f t="shared" si="408"/>
        <v>0</v>
      </c>
      <c r="P949" s="32">
        <f t="shared" si="408"/>
        <v>0</v>
      </c>
      <c r="Q949" s="32">
        <f t="shared" si="408"/>
        <v>0</v>
      </c>
      <c r="R949" s="32">
        <f t="shared" si="408"/>
        <v>26120</v>
      </c>
      <c r="S949" s="32">
        <f t="shared" si="408"/>
        <v>36913</v>
      </c>
      <c r="T949" s="32">
        <f t="shared" si="408"/>
        <v>41327</v>
      </c>
      <c r="U949" s="32">
        <f t="shared" si="408"/>
        <v>39279</v>
      </c>
      <c r="V949" s="32">
        <f t="shared" si="408"/>
        <v>40906</v>
      </c>
      <c r="W949" s="32">
        <f t="shared" si="408"/>
        <v>48940</v>
      </c>
      <c r="X949" s="32">
        <f t="shared" si="408"/>
        <v>71588</v>
      </c>
      <c r="Y949" s="32">
        <f t="shared" si="408"/>
        <v>94858</v>
      </c>
      <c r="Z949" s="32">
        <f t="shared" si="408"/>
        <v>106283</v>
      </c>
      <c r="AA949" s="32">
        <f t="shared" si="408"/>
        <v>122048</v>
      </c>
      <c r="AB949" s="51">
        <f t="shared" si="408"/>
        <v>117612</v>
      </c>
      <c r="AC949" s="51">
        <f t="shared" si="408"/>
        <v>118844</v>
      </c>
      <c r="AD949" s="51">
        <f t="shared" si="408"/>
        <v>123972</v>
      </c>
      <c r="AE949" s="51">
        <f t="shared" si="408"/>
        <v>149728</v>
      </c>
      <c r="AF949" s="51">
        <f t="shared" si="408"/>
        <v>202675</v>
      </c>
      <c r="AG949" s="304">
        <f t="shared" si="408"/>
        <v>202253</v>
      </c>
      <c r="AH949" s="304">
        <f t="shared" si="408"/>
        <v>225023</v>
      </c>
      <c r="AI949" s="304">
        <f t="shared" si="408"/>
        <v>161088</v>
      </c>
      <c r="AJ949" s="304">
        <f t="shared" si="408"/>
        <v>0</v>
      </c>
      <c r="AK949" s="304">
        <f t="shared" si="408"/>
        <v>0</v>
      </c>
      <c r="AL949" s="304">
        <f t="shared" si="408"/>
        <v>0</v>
      </c>
      <c r="AM949" s="304">
        <f t="shared" si="408"/>
        <v>0</v>
      </c>
      <c r="AN949" s="304">
        <f t="shared" si="408"/>
        <v>0</v>
      </c>
      <c r="AO949" s="304">
        <f t="shared" si="408"/>
        <v>0</v>
      </c>
      <c r="AP949" s="304">
        <f t="shared" ref="AP949:BL949" si="409">SUMIF($H$777:$H$946,$H$7,AP$777:AP$946)</f>
        <v>0</v>
      </c>
      <c r="AQ949" s="304">
        <f t="shared" si="409"/>
        <v>0</v>
      </c>
      <c r="AR949" s="304">
        <f t="shared" si="409"/>
        <v>0</v>
      </c>
      <c r="AS949" s="304">
        <f t="shared" si="409"/>
        <v>0</v>
      </c>
      <c r="AT949" s="304">
        <f t="shared" si="409"/>
        <v>0</v>
      </c>
      <c r="AU949" s="304">
        <f t="shared" si="409"/>
        <v>0</v>
      </c>
      <c r="AV949" s="304">
        <f t="shared" si="409"/>
        <v>0</v>
      </c>
      <c r="AW949" s="304">
        <f t="shared" si="409"/>
        <v>0</v>
      </c>
      <c r="AX949" s="304">
        <f t="shared" si="409"/>
        <v>0</v>
      </c>
      <c r="AY949" s="305">
        <f t="shared" si="409"/>
        <v>17410</v>
      </c>
      <c r="AZ949" s="306">
        <f t="shared" si="409"/>
        <v>161088</v>
      </c>
      <c r="BA949" s="287">
        <f t="shared" si="409"/>
        <v>17293</v>
      </c>
      <c r="BB949" s="305">
        <f t="shared" si="409"/>
        <v>14809</v>
      </c>
      <c r="BC949" s="305">
        <f t="shared" si="409"/>
        <v>20143</v>
      </c>
      <c r="BD949" s="305">
        <f t="shared" si="409"/>
        <v>11889</v>
      </c>
      <c r="BE949" s="305">
        <f t="shared" si="409"/>
        <v>13139</v>
      </c>
      <c r="BF949" s="305">
        <f t="shared" si="409"/>
        <v>14005</v>
      </c>
      <c r="BG949" s="305">
        <f t="shared" si="409"/>
        <v>17329</v>
      </c>
      <c r="BH949" s="305">
        <f t="shared" si="409"/>
        <v>16442</v>
      </c>
      <c r="BI949" s="305">
        <f t="shared" si="409"/>
        <v>18629</v>
      </c>
      <c r="BJ949" s="305">
        <f t="shared" si="409"/>
        <v>17410</v>
      </c>
      <c r="BK949" s="305">
        <f t="shared" si="409"/>
        <v>0</v>
      </c>
      <c r="BL949" s="306">
        <f t="shared" si="409"/>
        <v>0</v>
      </c>
      <c r="BM949" s="287">
        <f>SUM(J949:AX949)</f>
        <v>1929457</v>
      </c>
      <c r="BS949" s="3"/>
      <c r="BT949" s="3"/>
      <c r="BU949" s="3"/>
      <c r="BV949" s="3"/>
    </row>
    <row r="950" spans="1:74" ht="18" customHeight="1">
      <c r="C950" s="515" t="s">
        <v>89</v>
      </c>
      <c r="D950" s="516"/>
      <c r="E950" s="516"/>
      <c r="F950" s="516"/>
      <c r="G950" s="516"/>
      <c r="H950" s="516"/>
      <c r="I950" s="517"/>
      <c r="J950" s="25">
        <f t="shared" ref="J950:AO950" si="410">SUM(J947,J774)</f>
        <v>428</v>
      </c>
      <c r="K950" s="25">
        <f t="shared" si="410"/>
        <v>17776</v>
      </c>
      <c r="L950" s="25">
        <f t="shared" si="410"/>
        <v>15314</v>
      </c>
      <c r="M950" s="25">
        <f t="shared" si="410"/>
        <v>19138</v>
      </c>
      <c r="N950" s="25">
        <f t="shared" si="410"/>
        <v>37120</v>
      </c>
      <c r="O950" s="25">
        <f t="shared" si="410"/>
        <v>41731</v>
      </c>
      <c r="P950" s="25">
        <f t="shared" si="410"/>
        <v>53478</v>
      </c>
      <c r="Q950" s="25">
        <f t="shared" si="410"/>
        <v>134701</v>
      </c>
      <c r="R950" s="25">
        <f t="shared" si="410"/>
        <v>229563</v>
      </c>
      <c r="S950" s="25">
        <f t="shared" si="410"/>
        <v>307425</v>
      </c>
      <c r="T950" s="25">
        <f t="shared" si="410"/>
        <v>425889</v>
      </c>
      <c r="U950" s="25">
        <f t="shared" si="410"/>
        <v>425992</v>
      </c>
      <c r="V950" s="25">
        <f t="shared" si="410"/>
        <v>533527</v>
      </c>
      <c r="W950" s="25">
        <f t="shared" si="410"/>
        <v>693534</v>
      </c>
      <c r="X950" s="25">
        <f t="shared" si="410"/>
        <v>628979</v>
      </c>
      <c r="Y950" s="25">
        <f t="shared" si="410"/>
        <v>1219307</v>
      </c>
      <c r="Z950" s="25">
        <f t="shared" si="410"/>
        <v>1280325</v>
      </c>
      <c r="AA950" s="25">
        <f t="shared" si="410"/>
        <v>1267260</v>
      </c>
      <c r="AB950" s="25">
        <f t="shared" si="410"/>
        <v>1204502</v>
      </c>
      <c r="AC950" s="25">
        <f t="shared" si="410"/>
        <v>1402693</v>
      </c>
      <c r="AD950" s="25">
        <f t="shared" si="410"/>
        <v>1520674</v>
      </c>
      <c r="AE950" s="25">
        <f t="shared" si="410"/>
        <v>1633198</v>
      </c>
      <c r="AF950" s="25">
        <f t="shared" si="410"/>
        <v>1923808</v>
      </c>
      <c r="AG950" s="289">
        <f t="shared" si="410"/>
        <v>1959570</v>
      </c>
      <c r="AH950" s="289">
        <f t="shared" si="410"/>
        <v>2621925</v>
      </c>
      <c r="AI950" s="414">
        <f t="shared" si="410"/>
        <v>2273334</v>
      </c>
      <c r="AJ950" s="289">
        <f t="shared" si="410"/>
        <v>0</v>
      </c>
      <c r="AK950" s="289">
        <f t="shared" si="410"/>
        <v>0</v>
      </c>
      <c r="AL950" s="289">
        <f t="shared" si="410"/>
        <v>0</v>
      </c>
      <c r="AM950" s="289">
        <f t="shared" si="410"/>
        <v>0</v>
      </c>
      <c r="AN950" s="289">
        <f t="shared" si="410"/>
        <v>0</v>
      </c>
      <c r="AO950" s="289">
        <f t="shared" si="410"/>
        <v>0</v>
      </c>
      <c r="AP950" s="289">
        <f t="shared" ref="AP950:BM950" si="411">SUM(AP947,AP774)</f>
        <v>0</v>
      </c>
      <c r="AQ950" s="289">
        <f t="shared" si="411"/>
        <v>0</v>
      </c>
      <c r="AR950" s="289">
        <f t="shared" si="411"/>
        <v>0</v>
      </c>
      <c r="AS950" s="289">
        <f t="shared" si="411"/>
        <v>0</v>
      </c>
      <c r="AT950" s="289">
        <f t="shared" si="411"/>
        <v>0</v>
      </c>
      <c r="AU950" s="289">
        <f t="shared" si="411"/>
        <v>0</v>
      </c>
      <c r="AV950" s="289">
        <f t="shared" si="411"/>
        <v>0</v>
      </c>
      <c r="AW950" s="289">
        <f t="shared" si="411"/>
        <v>0</v>
      </c>
      <c r="AX950" s="289">
        <f t="shared" si="411"/>
        <v>0</v>
      </c>
      <c r="AY950" s="289">
        <f t="shared" si="411"/>
        <v>230838</v>
      </c>
      <c r="AZ950" s="303">
        <f t="shared" si="411"/>
        <v>2273334</v>
      </c>
      <c r="BA950" s="468">
        <f t="shared" si="411"/>
        <v>246738</v>
      </c>
      <c r="BB950" s="414">
        <f t="shared" si="411"/>
        <v>206740</v>
      </c>
      <c r="BC950" s="396">
        <f t="shared" si="411"/>
        <v>266418</v>
      </c>
      <c r="BD950" s="414">
        <f t="shared" si="411"/>
        <v>227872</v>
      </c>
      <c r="BE950" s="396">
        <f t="shared" si="411"/>
        <v>216986</v>
      </c>
      <c r="BF950" s="396">
        <f t="shared" si="411"/>
        <v>223319</v>
      </c>
      <c r="BG950" s="396">
        <f t="shared" si="411"/>
        <v>222551</v>
      </c>
      <c r="BH950" s="396">
        <f t="shared" si="411"/>
        <v>202721</v>
      </c>
      <c r="BI950" s="396">
        <f t="shared" si="411"/>
        <v>229151</v>
      </c>
      <c r="BJ950" s="275">
        <f t="shared" si="411"/>
        <v>230838</v>
      </c>
      <c r="BK950" s="275">
        <f t="shared" si="411"/>
        <v>0</v>
      </c>
      <c r="BL950" s="303">
        <f t="shared" si="411"/>
        <v>0</v>
      </c>
      <c r="BM950" s="288">
        <f t="shared" si="411"/>
        <v>21871191</v>
      </c>
      <c r="BN950" s="315"/>
      <c r="BS950" s="3"/>
      <c r="BT950" s="3"/>
      <c r="BU950" s="3"/>
      <c r="BV950" s="3"/>
    </row>
    <row r="951" spans="1:74" ht="12.75" customHeight="1" thickBot="1">
      <c r="C951" s="524"/>
      <c r="D951" s="525"/>
      <c r="E951" s="525"/>
      <c r="F951" s="525"/>
      <c r="G951" s="525"/>
      <c r="H951" s="525"/>
      <c r="I951" s="526"/>
      <c r="J951" s="32"/>
      <c r="K951" s="53">
        <f t="shared" ref="K951:AD951" si="412">K950/J950</f>
        <v>41.532710280373834</v>
      </c>
      <c r="L951" s="53">
        <f t="shared" si="412"/>
        <v>0.86149864986498648</v>
      </c>
      <c r="M951" s="53">
        <f t="shared" si="412"/>
        <v>1.2497061512341647</v>
      </c>
      <c r="N951" s="53">
        <f t="shared" si="412"/>
        <v>1.9395966140662557</v>
      </c>
      <c r="O951" s="53">
        <f t="shared" si="412"/>
        <v>1.12421875</v>
      </c>
      <c r="P951" s="53">
        <f t="shared" si="412"/>
        <v>1.2814933742301886</v>
      </c>
      <c r="Q951" s="53">
        <f t="shared" si="412"/>
        <v>2.5188114738771081</v>
      </c>
      <c r="R951" s="53">
        <f t="shared" si="412"/>
        <v>1.7042412454250526</v>
      </c>
      <c r="S951" s="53">
        <f t="shared" si="412"/>
        <v>1.3391748670299657</v>
      </c>
      <c r="T951" s="53">
        <f t="shared" si="412"/>
        <v>1.3853427665284215</v>
      </c>
      <c r="U951" s="53">
        <f t="shared" si="412"/>
        <v>1.0002418470540446</v>
      </c>
      <c r="V951" s="53">
        <f t="shared" si="412"/>
        <v>1.2524343180153619</v>
      </c>
      <c r="W951" s="53">
        <f t="shared" si="412"/>
        <v>1.2999042222792849</v>
      </c>
      <c r="X951" s="53">
        <f t="shared" si="412"/>
        <v>0.90691876677999927</v>
      </c>
      <c r="Y951" s="53">
        <f t="shared" si="412"/>
        <v>1.9385496177137869</v>
      </c>
      <c r="Z951" s="53">
        <f t="shared" si="412"/>
        <v>1.0500431802655115</v>
      </c>
      <c r="AA951" s="53">
        <f t="shared" si="412"/>
        <v>0.98979555972116451</v>
      </c>
      <c r="AB951" s="401">
        <f t="shared" si="412"/>
        <v>0.95047740795101243</v>
      </c>
      <c r="AC951" s="401">
        <f t="shared" si="412"/>
        <v>1.1645418604535318</v>
      </c>
      <c r="AD951" s="401">
        <f t="shared" si="412"/>
        <v>1.084110350589901</v>
      </c>
      <c r="AE951" s="401">
        <f t="shared" ref="AE951:AW951" si="413">IF(AD950=0,0,AE950/AD950)</f>
        <v>1.0739961359239389</v>
      </c>
      <c r="AF951" s="401">
        <f t="shared" si="413"/>
        <v>1.1779392333323946</v>
      </c>
      <c r="AG951" s="316">
        <f t="shared" si="413"/>
        <v>1.018589173139939</v>
      </c>
      <c r="AH951" s="316">
        <f t="shared" si="413"/>
        <v>1.3380103798282277</v>
      </c>
      <c r="AI951" s="415">
        <f t="shared" si="413"/>
        <v>0.86704768443033264</v>
      </c>
      <c r="AJ951" s="316">
        <f t="shared" si="413"/>
        <v>0</v>
      </c>
      <c r="AK951" s="316">
        <f t="shared" si="413"/>
        <v>0</v>
      </c>
      <c r="AL951" s="316">
        <f t="shared" si="413"/>
        <v>0</v>
      </c>
      <c r="AM951" s="316">
        <f t="shared" si="413"/>
        <v>0</v>
      </c>
      <c r="AN951" s="316">
        <f t="shared" si="413"/>
        <v>0</v>
      </c>
      <c r="AO951" s="316">
        <f t="shared" si="413"/>
        <v>0</v>
      </c>
      <c r="AP951" s="316">
        <f t="shared" si="413"/>
        <v>0</v>
      </c>
      <c r="AQ951" s="316">
        <f t="shared" si="413"/>
        <v>0</v>
      </c>
      <c r="AR951" s="316">
        <f t="shared" si="413"/>
        <v>0</v>
      </c>
      <c r="AS951" s="316">
        <f t="shared" si="413"/>
        <v>0</v>
      </c>
      <c r="AT951" s="316">
        <f t="shared" si="413"/>
        <v>0</v>
      </c>
      <c r="AU951" s="316">
        <f t="shared" si="413"/>
        <v>0</v>
      </c>
      <c r="AV951" s="316">
        <f t="shared" si="413"/>
        <v>0</v>
      </c>
      <c r="AW951" s="316">
        <f t="shared" si="413"/>
        <v>0</v>
      </c>
      <c r="AX951" s="316">
        <f>AX950/AC950</f>
        <v>0</v>
      </c>
      <c r="AY951" s="391" t="str">
        <f t="shared" ref="AY951:BL951" si="414">IF((AY1042+AY1044) =0,"",AY950/(AY1042+AY1044))</f>
        <v/>
      </c>
      <c r="AZ951" s="317">
        <f t="shared" si="414"/>
        <v>1.0468055479449847</v>
      </c>
      <c r="BA951" s="469">
        <f t="shared" si="414"/>
        <v>1.2827153818960677</v>
      </c>
      <c r="BB951" s="416">
        <f t="shared" si="414"/>
        <v>1.1279208698640975</v>
      </c>
      <c r="BC951" s="416">
        <f t="shared" si="414"/>
        <v>1.0135318666519568</v>
      </c>
      <c r="BD951" s="416">
        <f t="shared" si="414"/>
        <v>1.02126133878312</v>
      </c>
      <c r="BE951" s="416">
        <f t="shared" si="414"/>
        <v>0.97030756709863786</v>
      </c>
      <c r="BF951" s="416">
        <f t="shared" si="414"/>
        <v>0.97017603308657419</v>
      </c>
      <c r="BG951" s="416">
        <f t="shared" si="414"/>
        <v>0.94330849503657932</v>
      </c>
      <c r="BH951" s="416">
        <f t="shared" si="414"/>
        <v>0.97424548250672816</v>
      </c>
      <c r="BI951" s="416">
        <f t="shared" si="414"/>
        <v>1.0341682462316093</v>
      </c>
      <c r="BJ951" s="318">
        <f t="shared" si="414"/>
        <v>1.2107755975515728</v>
      </c>
      <c r="BK951" s="318" t="str">
        <f t="shared" si="414"/>
        <v/>
      </c>
      <c r="BL951" s="317" t="str">
        <f t="shared" si="414"/>
        <v/>
      </c>
      <c r="BM951" s="319"/>
      <c r="BN951" s="315"/>
      <c r="BS951" s="3"/>
      <c r="BT951" s="3"/>
      <c r="BU951" s="3"/>
      <c r="BV951" s="3"/>
    </row>
    <row r="952" spans="1:74" ht="14.4" thickBot="1">
      <c r="D952" s="214"/>
      <c r="E952" s="215" t="s">
        <v>91</v>
      </c>
      <c r="F952" s="214"/>
      <c r="G952" s="214"/>
      <c r="H952" s="214"/>
      <c r="I952" s="129"/>
      <c r="J952" s="129"/>
      <c r="K952" s="129"/>
      <c r="L952" s="129"/>
      <c r="M952" s="129"/>
      <c r="N952" s="129"/>
      <c r="O952" s="450"/>
      <c r="P952" s="450"/>
      <c r="Q952" s="450"/>
      <c r="R952" s="450"/>
      <c r="S952" s="450"/>
      <c r="T952" s="450"/>
      <c r="U952" s="450"/>
      <c r="V952" s="450"/>
      <c r="W952" s="450"/>
      <c r="X952" s="117"/>
      <c r="Y952" s="117"/>
      <c r="Z952" s="117"/>
      <c r="AA952" s="117"/>
      <c r="AB952" s="117"/>
      <c r="AC952" s="55"/>
      <c r="AD952" s="55"/>
      <c r="AE952" s="55"/>
      <c r="AF952" s="55"/>
      <c r="AG952" s="320"/>
      <c r="AH952" s="320"/>
      <c r="AI952" s="320"/>
      <c r="AJ952" s="320"/>
      <c r="AK952" s="320"/>
      <c r="AL952" s="320"/>
      <c r="AM952" s="320"/>
      <c r="AN952" s="320"/>
      <c r="AO952" s="320"/>
      <c r="AP952" s="320"/>
      <c r="AQ952" s="320"/>
      <c r="AR952" s="320"/>
      <c r="AS952" s="320"/>
      <c r="AT952" s="320"/>
      <c r="AU952" s="320"/>
      <c r="AV952" s="320"/>
      <c r="AW952" s="320"/>
      <c r="AX952" s="320"/>
      <c r="AY952" s="321"/>
      <c r="AZ952" s="322"/>
      <c r="BA952" s="322"/>
      <c r="BB952" s="322"/>
      <c r="BC952" s="322"/>
      <c r="BD952" s="322"/>
      <c r="BE952" s="322"/>
      <c r="BF952" s="322"/>
      <c r="BG952" s="322"/>
      <c r="BH952" s="322"/>
      <c r="BI952" s="322"/>
      <c r="BJ952" s="322"/>
      <c r="BK952" s="322"/>
      <c r="BL952" s="322"/>
      <c r="BM952" s="397"/>
      <c r="BS952" s="3"/>
      <c r="BT952" s="3"/>
      <c r="BU952" s="3"/>
      <c r="BV952" s="3"/>
    </row>
    <row r="953" spans="1:74" s="48" customFormat="1" ht="13.5" customHeight="1" thickBot="1">
      <c r="A953" s="161"/>
      <c r="B953" s="162"/>
      <c r="D953" s="216"/>
      <c r="E953" s="595" t="s">
        <v>87</v>
      </c>
      <c r="F953" s="596"/>
      <c r="G953" s="596"/>
      <c r="H953" s="596"/>
      <c r="I953" s="597"/>
      <c r="J953" s="103">
        <f t="shared" ref="J953:AG953" si="415">J775+J948</f>
        <v>428</v>
      </c>
      <c r="K953" s="103">
        <f t="shared" si="415"/>
        <v>17776</v>
      </c>
      <c r="L953" s="103">
        <f t="shared" si="415"/>
        <v>15311</v>
      </c>
      <c r="M953" s="103">
        <f t="shared" si="415"/>
        <v>12553</v>
      </c>
      <c r="N953" s="103">
        <f t="shared" si="415"/>
        <v>18502</v>
      </c>
      <c r="O953" s="103">
        <f t="shared" si="415"/>
        <v>19979</v>
      </c>
      <c r="P953" s="103">
        <f t="shared" si="415"/>
        <v>27200</v>
      </c>
      <c r="Q953" s="103">
        <f t="shared" si="415"/>
        <v>68711</v>
      </c>
      <c r="R953" s="103">
        <f t="shared" si="415"/>
        <v>53158</v>
      </c>
      <c r="S953" s="103">
        <f t="shared" si="415"/>
        <v>67335</v>
      </c>
      <c r="T953" s="103">
        <f t="shared" si="415"/>
        <v>78424</v>
      </c>
      <c r="U953" s="103">
        <f t="shared" si="415"/>
        <v>100661</v>
      </c>
      <c r="V953" s="103">
        <f t="shared" si="415"/>
        <v>254559</v>
      </c>
      <c r="W953" s="103">
        <f t="shared" si="415"/>
        <v>395402</v>
      </c>
      <c r="X953" s="103">
        <f t="shared" si="415"/>
        <v>316325</v>
      </c>
      <c r="Y953" s="103">
        <f t="shared" si="415"/>
        <v>678026</v>
      </c>
      <c r="Z953" s="103">
        <f t="shared" si="415"/>
        <v>679127</v>
      </c>
      <c r="AA953" s="103">
        <f t="shared" si="415"/>
        <v>684253</v>
      </c>
      <c r="AB953" s="103">
        <f t="shared" si="415"/>
        <v>633608</v>
      </c>
      <c r="AC953" s="103">
        <f t="shared" si="415"/>
        <v>678661</v>
      </c>
      <c r="AD953" s="103">
        <f t="shared" si="415"/>
        <v>658602</v>
      </c>
      <c r="AE953" s="103">
        <f t="shared" si="415"/>
        <v>616665</v>
      </c>
      <c r="AF953" s="103">
        <f t="shared" si="415"/>
        <v>638557</v>
      </c>
      <c r="AG953" s="323">
        <f t="shared" si="415"/>
        <v>535751</v>
      </c>
      <c r="AH953" s="324">
        <f t="shared" ref="AH953:BM953" si="416">SUM(AH948,AH775)</f>
        <v>565604</v>
      </c>
      <c r="AI953" s="324">
        <f t="shared" si="416"/>
        <v>476977</v>
      </c>
      <c r="AJ953" s="324">
        <f t="shared" si="416"/>
        <v>0</v>
      </c>
      <c r="AK953" s="324">
        <f t="shared" si="416"/>
        <v>0</v>
      </c>
      <c r="AL953" s="324">
        <f t="shared" si="416"/>
        <v>0</v>
      </c>
      <c r="AM953" s="324">
        <f t="shared" si="416"/>
        <v>0</v>
      </c>
      <c r="AN953" s="324">
        <f t="shared" si="416"/>
        <v>0</v>
      </c>
      <c r="AO953" s="324">
        <f t="shared" si="416"/>
        <v>0</v>
      </c>
      <c r="AP953" s="324">
        <f t="shared" si="416"/>
        <v>0</v>
      </c>
      <c r="AQ953" s="324">
        <f t="shared" si="416"/>
        <v>0</v>
      </c>
      <c r="AR953" s="324">
        <f t="shared" si="416"/>
        <v>0</v>
      </c>
      <c r="AS953" s="324">
        <f t="shared" si="416"/>
        <v>0</v>
      </c>
      <c r="AT953" s="324">
        <f t="shared" si="416"/>
        <v>0</v>
      </c>
      <c r="AU953" s="324">
        <f t="shared" si="416"/>
        <v>0</v>
      </c>
      <c r="AV953" s="324">
        <f t="shared" si="416"/>
        <v>0</v>
      </c>
      <c r="AW953" s="324">
        <f t="shared" si="416"/>
        <v>0</v>
      </c>
      <c r="AX953" s="324">
        <f t="shared" si="416"/>
        <v>0</v>
      </c>
      <c r="AY953" s="324">
        <f t="shared" si="416"/>
        <v>55026</v>
      </c>
      <c r="AZ953" s="324">
        <f t="shared" si="416"/>
        <v>476977</v>
      </c>
      <c r="BA953" s="324">
        <f t="shared" si="416"/>
        <v>52503</v>
      </c>
      <c r="BB953" s="324">
        <f t="shared" si="416"/>
        <v>43297</v>
      </c>
      <c r="BC953" s="324">
        <f t="shared" si="416"/>
        <v>71324</v>
      </c>
      <c r="BD953" s="324">
        <f t="shared" si="416"/>
        <v>41068</v>
      </c>
      <c r="BE953" s="324">
        <f t="shared" si="416"/>
        <v>34827</v>
      </c>
      <c r="BF953" s="324">
        <f t="shared" si="416"/>
        <v>38360</v>
      </c>
      <c r="BG953" s="324">
        <f t="shared" si="416"/>
        <v>45816</v>
      </c>
      <c r="BH953" s="324">
        <f t="shared" si="416"/>
        <v>36889</v>
      </c>
      <c r="BI953" s="324">
        <f t="shared" si="416"/>
        <v>57867</v>
      </c>
      <c r="BJ953" s="324">
        <f t="shared" si="416"/>
        <v>55026</v>
      </c>
      <c r="BK953" s="324">
        <f t="shared" si="416"/>
        <v>0</v>
      </c>
      <c r="BL953" s="403">
        <f t="shared" si="416"/>
        <v>0</v>
      </c>
      <c r="BM953" s="325">
        <f t="shared" si="416"/>
        <v>8292155</v>
      </c>
      <c r="BN953" s="293"/>
      <c r="BO953" s="293"/>
      <c r="BS953" s="58"/>
      <c r="BT953" s="60"/>
      <c r="BU953" s="58"/>
      <c r="BV953" s="58"/>
    </row>
    <row r="954" spans="1:74" s="48" customFormat="1" ht="14.25" customHeight="1" thickBot="1">
      <c r="A954" s="161"/>
      <c r="B954" s="162"/>
      <c r="D954" s="216"/>
      <c r="E954" s="595"/>
      <c r="F954" s="596"/>
      <c r="G954" s="596"/>
      <c r="H954" s="596"/>
      <c r="I954" s="597"/>
      <c r="J954" s="104"/>
      <c r="K954" s="54">
        <f t="shared" ref="K954:AD954" si="417">K953/J953</f>
        <v>41.532710280373834</v>
      </c>
      <c r="L954" s="54">
        <f t="shared" si="417"/>
        <v>0.86132988298829882</v>
      </c>
      <c r="M954" s="54">
        <f t="shared" si="417"/>
        <v>0.81986806870877149</v>
      </c>
      <c r="N954" s="54">
        <f t="shared" si="417"/>
        <v>1.4739106189755438</v>
      </c>
      <c r="O954" s="54">
        <f t="shared" si="417"/>
        <v>1.0798292076532268</v>
      </c>
      <c r="P954" s="54">
        <f t="shared" si="417"/>
        <v>1.3614295009760249</v>
      </c>
      <c r="Q954" s="54">
        <f t="shared" si="417"/>
        <v>2.5261397058823531</v>
      </c>
      <c r="R954" s="54">
        <f t="shared" si="417"/>
        <v>0.77364614108366925</v>
      </c>
      <c r="S954" s="54">
        <f t="shared" si="417"/>
        <v>1.2666955114940366</v>
      </c>
      <c r="T954" s="54">
        <f t="shared" si="417"/>
        <v>1.1646840424741962</v>
      </c>
      <c r="U954" s="54">
        <f t="shared" si="417"/>
        <v>1.2835484035499336</v>
      </c>
      <c r="V954" s="54">
        <f t="shared" si="417"/>
        <v>2.5288741419218961</v>
      </c>
      <c r="W954" s="54">
        <f t="shared" si="417"/>
        <v>1.5532823431895946</v>
      </c>
      <c r="X954" s="54">
        <f t="shared" si="417"/>
        <v>0.80000859884370845</v>
      </c>
      <c r="Y954" s="54">
        <f t="shared" si="417"/>
        <v>2.1434474037777602</v>
      </c>
      <c r="Z954" s="54">
        <f t="shared" si="417"/>
        <v>1.0016238315344839</v>
      </c>
      <c r="AA954" s="54">
        <f t="shared" si="417"/>
        <v>1.0075479254984707</v>
      </c>
      <c r="AB954" s="54">
        <f t="shared" si="417"/>
        <v>0.9259849792401349</v>
      </c>
      <c r="AC954" s="54">
        <f t="shared" si="417"/>
        <v>1.0711054784661811</v>
      </c>
      <c r="AD954" s="54">
        <f t="shared" si="417"/>
        <v>0.97044326990942453</v>
      </c>
      <c r="AE954" s="54">
        <f t="shared" ref="AE954:AX954" si="418">IF(AD953=0,0,AE953/AD953)</f>
        <v>0.9363242140169632</v>
      </c>
      <c r="AF954" s="54">
        <f t="shared" si="418"/>
        <v>1.0355006364882067</v>
      </c>
      <c r="AG954" s="318">
        <f t="shared" si="418"/>
        <v>0.83900262623383659</v>
      </c>
      <c r="AH954" s="318">
        <f t="shared" si="418"/>
        <v>1.055721781200595</v>
      </c>
      <c r="AI954" s="318">
        <f t="shared" si="418"/>
        <v>0.84330556360987541</v>
      </c>
      <c r="AJ954" s="318">
        <f t="shared" si="418"/>
        <v>0</v>
      </c>
      <c r="AK954" s="318">
        <f t="shared" si="418"/>
        <v>0</v>
      </c>
      <c r="AL954" s="318">
        <f t="shared" si="418"/>
        <v>0</v>
      </c>
      <c r="AM954" s="318">
        <f t="shared" si="418"/>
        <v>0</v>
      </c>
      <c r="AN954" s="318">
        <f t="shared" si="418"/>
        <v>0</v>
      </c>
      <c r="AO954" s="318">
        <f t="shared" si="418"/>
        <v>0</v>
      </c>
      <c r="AP954" s="318">
        <f t="shared" si="418"/>
        <v>0</v>
      </c>
      <c r="AQ954" s="318">
        <f t="shared" si="418"/>
        <v>0</v>
      </c>
      <c r="AR954" s="318">
        <f t="shared" si="418"/>
        <v>0</v>
      </c>
      <c r="AS954" s="318">
        <f t="shared" si="418"/>
        <v>0</v>
      </c>
      <c r="AT954" s="318">
        <f t="shared" si="418"/>
        <v>0</v>
      </c>
      <c r="AU954" s="318">
        <f t="shared" si="418"/>
        <v>0</v>
      </c>
      <c r="AV954" s="318">
        <f t="shared" si="418"/>
        <v>0</v>
      </c>
      <c r="AW954" s="318">
        <f t="shared" si="418"/>
        <v>0</v>
      </c>
      <c r="AX954" s="318">
        <f t="shared" si="418"/>
        <v>0</v>
      </c>
      <c r="AY954" s="392">
        <f t="shared" ref="AY954:BL954" si="419">IF(AY1046=0,0,AY953/AY1046)</f>
        <v>0</v>
      </c>
      <c r="AZ954" s="326">
        <f t="shared" si="419"/>
        <v>1.0336774034158509</v>
      </c>
      <c r="BA954" s="404">
        <f t="shared" si="419"/>
        <v>1.1569379255635619</v>
      </c>
      <c r="BB954" s="405">
        <f t="shared" si="419"/>
        <v>0.88341392748566649</v>
      </c>
      <c r="BC954" s="405">
        <f t="shared" si="419"/>
        <v>1.0530480872864716</v>
      </c>
      <c r="BD954" s="405">
        <f t="shared" si="419"/>
        <v>1.0416476436869071</v>
      </c>
      <c r="BE954" s="405">
        <f t="shared" si="419"/>
        <v>0.95416438356164379</v>
      </c>
      <c r="BF954" s="405">
        <f t="shared" si="419"/>
        <v>0.90666288496537384</v>
      </c>
      <c r="BG954" s="405">
        <f t="shared" si="419"/>
        <v>0.86178617109322098</v>
      </c>
      <c r="BH954" s="405">
        <f t="shared" si="419"/>
        <v>0.7927321958138136</v>
      </c>
      <c r="BI954" s="405">
        <f t="shared" si="419"/>
        <v>1.280526665191414</v>
      </c>
      <c r="BJ954" s="405">
        <f t="shared" si="419"/>
        <v>1.5204332568870713</v>
      </c>
      <c r="BK954" s="405">
        <f t="shared" si="419"/>
        <v>0</v>
      </c>
      <c r="BL954" s="326">
        <f t="shared" si="419"/>
        <v>0</v>
      </c>
      <c r="BM954" s="327"/>
      <c r="BN954" s="328"/>
      <c r="BO954" s="293"/>
      <c r="BS954" s="58"/>
      <c r="BT954" s="61"/>
      <c r="BU954" s="58"/>
      <c r="BV954" s="58"/>
    </row>
    <row r="955" spans="1:74" s="48" customFormat="1" ht="13.5" customHeight="1" thickBot="1">
      <c r="A955" s="161"/>
      <c r="B955" s="162"/>
      <c r="D955" s="216"/>
      <c r="E955" s="595" t="s">
        <v>108</v>
      </c>
      <c r="F955" s="596"/>
      <c r="G955" s="596"/>
      <c r="H955" s="596"/>
      <c r="I955" s="598"/>
      <c r="J955" s="57">
        <f t="shared" ref="J955:AO955" si="420">SUM(J776,J949)</f>
        <v>0</v>
      </c>
      <c r="K955" s="57">
        <f t="shared" si="420"/>
        <v>0</v>
      </c>
      <c r="L955" s="57">
        <f t="shared" si="420"/>
        <v>3</v>
      </c>
      <c r="M955" s="57">
        <f t="shared" si="420"/>
        <v>6585</v>
      </c>
      <c r="N955" s="57">
        <f t="shared" si="420"/>
        <v>18618</v>
      </c>
      <c r="O955" s="57">
        <f t="shared" si="420"/>
        <v>21752</v>
      </c>
      <c r="P955" s="57">
        <f t="shared" si="420"/>
        <v>26278</v>
      </c>
      <c r="Q955" s="57">
        <f t="shared" si="420"/>
        <v>65990</v>
      </c>
      <c r="R955" s="57">
        <f t="shared" si="420"/>
        <v>176405</v>
      </c>
      <c r="S955" s="57">
        <f t="shared" si="420"/>
        <v>240090</v>
      </c>
      <c r="T955" s="57">
        <f t="shared" si="420"/>
        <v>347465</v>
      </c>
      <c r="U955" s="57">
        <f t="shared" si="420"/>
        <v>325331</v>
      </c>
      <c r="V955" s="57">
        <f t="shared" si="420"/>
        <v>278968</v>
      </c>
      <c r="W955" s="57">
        <f t="shared" si="420"/>
        <v>298132</v>
      </c>
      <c r="X955" s="57">
        <f t="shared" si="420"/>
        <v>312654</v>
      </c>
      <c r="Y955" s="57">
        <f t="shared" si="420"/>
        <v>541281</v>
      </c>
      <c r="Z955" s="57">
        <f t="shared" si="420"/>
        <v>601198</v>
      </c>
      <c r="AA955" s="57">
        <f t="shared" si="420"/>
        <v>583007</v>
      </c>
      <c r="AB955" s="57">
        <f t="shared" si="420"/>
        <v>570894</v>
      </c>
      <c r="AC955" s="57">
        <f t="shared" si="420"/>
        <v>724032</v>
      </c>
      <c r="AD955" s="57">
        <f t="shared" si="420"/>
        <v>862072</v>
      </c>
      <c r="AE955" s="57">
        <f t="shared" si="420"/>
        <v>1016533</v>
      </c>
      <c r="AF955" s="57">
        <f t="shared" si="420"/>
        <v>1285251</v>
      </c>
      <c r="AG955" s="329">
        <f t="shared" si="420"/>
        <v>1423819</v>
      </c>
      <c r="AH955" s="329">
        <f t="shared" si="420"/>
        <v>2056321</v>
      </c>
      <c r="AI955" s="417">
        <f t="shared" si="420"/>
        <v>1796357</v>
      </c>
      <c r="AJ955" s="329">
        <f t="shared" si="420"/>
        <v>0</v>
      </c>
      <c r="AK955" s="329">
        <f t="shared" si="420"/>
        <v>0</v>
      </c>
      <c r="AL955" s="329">
        <f t="shared" si="420"/>
        <v>0</v>
      </c>
      <c r="AM955" s="329">
        <f t="shared" si="420"/>
        <v>0</v>
      </c>
      <c r="AN955" s="329">
        <f t="shared" si="420"/>
        <v>0</v>
      </c>
      <c r="AO955" s="329">
        <f t="shared" si="420"/>
        <v>0</v>
      </c>
      <c r="AP955" s="329">
        <f t="shared" ref="AP955:BM955" si="421">SUM(AP776,AP949)</f>
        <v>0</v>
      </c>
      <c r="AQ955" s="329">
        <f t="shared" si="421"/>
        <v>0</v>
      </c>
      <c r="AR955" s="329">
        <f t="shared" si="421"/>
        <v>0</v>
      </c>
      <c r="AS955" s="329">
        <f t="shared" si="421"/>
        <v>0</v>
      </c>
      <c r="AT955" s="329">
        <f t="shared" si="421"/>
        <v>0</v>
      </c>
      <c r="AU955" s="329">
        <f t="shared" si="421"/>
        <v>0</v>
      </c>
      <c r="AV955" s="329">
        <f t="shared" si="421"/>
        <v>0</v>
      </c>
      <c r="AW955" s="329">
        <f t="shared" si="421"/>
        <v>0</v>
      </c>
      <c r="AX955" s="329">
        <f t="shared" si="421"/>
        <v>0</v>
      </c>
      <c r="AY955" s="329">
        <f t="shared" si="421"/>
        <v>175812</v>
      </c>
      <c r="AZ955" s="330">
        <f>SUM(AZ776,AZ949)</f>
        <v>1796357</v>
      </c>
      <c r="BA955" s="470">
        <f t="shared" si="421"/>
        <v>194235</v>
      </c>
      <c r="BB955" s="417">
        <f t="shared" si="421"/>
        <v>163443</v>
      </c>
      <c r="BC955" s="417">
        <f t="shared" si="421"/>
        <v>195094</v>
      </c>
      <c r="BD955" s="417">
        <f t="shared" si="421"/>
        <v>186804</v>
      </c>
      <c r="BE955" s="417">
        <f t="shared" si="421"/>
        <v>182159</v>
      </c>
      <c r="BF955" s="417">
        <f t="shared" si="421"/>
        <v>184959</v>
      </c>
      <c r="BG955" s="417">
        <f>SUM(BG776,BG949)</f>
        <v>176735</v>
      </c>
      <c r="BH955" s="417">
        <f t="shared" si="421"/>
        <v>165832</v>
      </c>
      <c r="BI955" s="417">
        <f t="shared" si="421"/>
        <v>171284</v>
      </c>
      <c r="BJ955" s="329">
        <f t="shared" si="421"/>
        <v>175812</v>
      </c>
      <c r="BK955" s="329">
        <f t="shared" si="421"/>
        <v>0</v>
      </c>
      <c r="BL955" s="330">
        <f t="shared" si="421"/>
        <v>0</v>
      </c>
      <c r="BM955" s="323">
        <f t="shared" si="421"/>
        <v>13579036</v>
      </c>
      <c r="BN955" s="293"/>
      <c r="BO955" s="419"/>
      <c r="BS955" s="58"/>
      <c r="BT955" s="62"/>
      <c r="BU955" s="58"/>
      <c r="BV955" s="58"/>
    </row>
    <row r="956" spans="1:74" s="48" customFormat="1" ht="14.25" customHeight="1" thickBot="1">
      <c r="A956" s="161"/>
      <c r="B956" s="162"/>
      <c r="D956" s="216"/>
      <c r="E956" s="599"/>
      <c r="F956" s="600"/>
      <c r="G956" s="600"/>
      <c r="H956" s="600"/>
      <c r="I956" s="601"/>
      <c r="J956" s="104"/>
      <c r="K956" s="54"/>
      <c r="L956" s="54"/>
      <c r="M956" s="54"/>
      <c r="N956" s="54">
        <f t="shared" ref="N956:AD956" si="422">N955/M955</f>
        <v>2.8273348519362185</v>
      </c>
      <c r="O956" s="54">
        <f t="shared" si="422"/>
        <v>1.1683317219894727</v>
      </c>
      <c r="P956" s="54">
        <f t="shared" si="422"/>
        <v>1.2080728208900331</v>
      </c>
      <c r="Q956" s="54">
        <f t="shared" si="422"/>
        <v>2.5112261207093387</v>
      </c>
      <c r="R956" s="54">
        <f t="shared" si="422"/>
        <v>2.6732080618275496</v>
      </c>
      <c r="S956" s="54">
        <f t="shared" si="422"/>
        <v>1.3610158442221025</v>
      </c>
      <c r="T956" s="54">
        <f t="shared" si="422"/>
        <v>1.4472281227872881</v>
      </c>
      <c r="U956" s="54">
        <f t="shared" si="422"/>
        <v>0.93629862000489261</v>
      </c>
      <c r="V956" s="54">
        <f t="shared" si="422"/>
        <v>0.85748975658636895</v>
      </c>
      <c r="W956" s="54">
        <f t="shared" si="422"/>
        <v>1.0686960511599897</v>
      </c>
      <c r="X956" s="54">
        <f t="shared" si="422"/>
        <v>1.048709967396992</v>
      </c>
      <c r="Y956" s="54">
        <f t="shared" si="422"/>
        <v>1.7312460419505267</v>
      </c>
      <c r="Z956" s="54">
        <f t="shared" si="422"/>
        <v>1.1106948147080722</v>
      </c>
      <c r="AA956" s="54">
        <f t="shared" si="422"/>
        <v>0.9697420816436515</v>
      </c>
      <c r="AB956" s="54">
        <f t="shared" si="422"/>
        <v>0.97922323402634959</v>
      </c>
      <c r="AC956" s="54">
        <f t="shared" si="422"/>
        <v>1.2682424408033715</v>
      </c>
      <c r="AD956" s="54">
        <f t="shared" si="422"/>
        <v>1.190654556704676</v>
      </c>
      <c r="AE956" s="54">
        <f t="shared" ref="AE956:AX956" si="423">IF(AD955=0,0,AE955/AD955)</f>
        <v>1.1791741293070648</v>
      </c>
      <c r="AF956" s="54">
        <f t="shared" si="423"/>
        <v>1.264347542086681</v>
      </c>
      <c r="AG956" s="318">
        <f t="shared" si="423"/>
        <v>1.1078139600747248</v>
      </c>
      <c r="AH956" s="318">
        <f t="shared" si="423"/>
        <v>1.4442292173373161</v>
      </c>
      <c r="AI956" s="416">
        <f t="shared" si="423"/>
        <v>0.87357810380772261</v>
      </c>
      <c r="AJ956" s="318">
        <f t="shared" si="423"/>
        <v>0</v>
      </c>
      <c r="AK956" s="318">
        <f t="shared" si="423"/>
        <v>0</v>
      </c>
      <c r="AL956" s="318">
        <f t="shared" si="423"/>
        <v>0</v>
      </c>
      <c r="AM956" s="318">
        <f t="shared" si="423"/>
        <v>0</v>
      </c>
      <c r="AN956" s="318">
        <f t="shared" si="423"/>
        <v>0</v>
      </c>
      <c r="AO956" s="318">
        <f t="shared" si="423"/>
        <v>0</v>
      </c>
      <c r="AP956" s="318">
        <f t="shared" si="423"/>
        <v>0</v>
      </c>
      <c r="AQ956" s="318">
        <f t="shared" si="423"/>
        <v>0</v>
      </c>
      <c r="AR956" s="318">
        <f t="shared" si="423"/>
        <v>0</v>
      </c>
      <c r="AS956" s="318">
        <f t="shared" si="423"/>
        <v>0</v>
      </c>
      <c r="AT956" s="318">
        <f t="shared" si="423"/>
        <v>0</v>
      </c>
      <c r="AU956" s="318">
        <f t="shared" si="423"/>
        <v>0</v>
      </c>
      <c r="AV956" s="318">
        <f t="shared" si="423"/>
        <v>0</v>
      </c>
      <c r="AW956" s="318">
        <f t="shared" si="423"/>
        <v>0</v>
      </c>
      <c r="AX956" s="318">
        <f t="shared" si="423"/>
        <v>0</v>
      </c>
      <c r="AY956" s="318">
        <f t="shared" ref="AY956:BL956" si="424">IF(AY1048=0,0,AY955/AY1048)</f>
        <v>0</v>
      </c>
      <c r="AZ956" s="317">
        <f t="shared" si="424"/>
        <v>1.0503476099985383</v>
      </c>
      <c r="BA956" s="469">
        <f t="shared" si="424"/>
        <v>1.3215512842320123</v>
      </c>
      <c r="BB956" s="416">
        <f t="shared" si="424"/>
        <v>1.2171623895980102</v>
      </c>
      <c r="BC956" s="416">
        <f t="shared" si="424"/>
        <v>0.99981550761031113</v>
      </c>
      <c r="BD956" s="416">
        <f t="shared" si="424"/>
        <v>1.0168860437012117</v>
      </c>
      <c r="BE956" s="416">
        <f t="shared" si="424"/>
        <v>0.97345638767461495</v>
      </c>
      <c r="BF956" s="416">
        <f t="shared" si="424"/>
        <v>0.98447904191616764</v>
      </c>
      <c r="BG956" s="416">
        <f t="shared" si="424"/>
        <v>0.96702268524091439</v>
      </c>
      <c r="BH956" s="416">
        <f t="shared" si="424"/>
        <v>1.026531142832382</v>
      </c>
      <c r="BI956" s="416">
        <f t="shared" si="424"/>
        <v>0.97105278076988488</v>
      </c>
      <c r="BJ956" s="318">
        <f t="shared" si="424"/>
        <v>1.1382216985407414</v>
      </c>
      <c r="BK956" s="318">
        <f t="shared" si="424"/>
        <v>0</v>
      </c>
      <c r="BL956" s="317">
        <f t="shared" si="424"/>
        <v>0</v>
      </c>
      <c r="BM956" s="331"/>
      <c r="BN956" s="328"/>
      <c r="BO956" s="293"/>
      <c r="BS956" s="58"/>
      <c r="BT956" s="61"/>
      <c r="BU956" s="58"/>
      <c r="BV956" s="58"/>
    </row>
    <row r="957" spans="1:74" ht="13.2" customHeight="1">
      <c r="B957" s="159" t="str">
        <f>$B$8</f>
        <v>1</v>
      </c>
      <c r="E957" s="181"/>
      <c r="F957" s="539" t="str">
        <f>$I$8&amp;"　Total"</f>
        <v>N.AMERICA　Total</v>
      </c>
      <c r="G957" s="540"/>
      <c r="H957" s="540"/>
      <c r="I957" s="541"/>
      <c r="J957" s="175">
        <f t="shared" ref="J957:S965" si="425">SUMIF($B$4:$B$946,$B957,J$4:J$946)</f>
        <v>0</v>
      </c>
      <c r="K957" s="175">
        <f t="shared" si="425"/>
        <v>0</v>
      </c>
      <c r="L957" s="175">
        <f t="shared" si="425"/>
        <v>0</v>
      </c>
      <c r="M957" s="175">
        <f t="shared" si="425"/>
        <v>5875</v>
      </c>
      <c r="N957" s="175">
        <f t="shared" si="425"/>
        <v>16135</v>
      </c>
      <c r="O957" s="175">
        <f t="shared" si="425"/>
        <v>20691</v>
      </c>
      <c r="P957" s="175">
        <f t="shared" si="425"/>
        <v>25094</v>
      </c>
      <c r="Q957" s="175">
        <f t="shared" si="425"/>
        <v>56434</v>
      </c>
      <c r="R957" s="175">
        <f t="shared" si="425"/>
        <v>150661</v>
      </c>
      <c r="S957" s="175">
        <f t="shared" si="425"/>
        <v>198254</v>
      </c>
      <c r="T957" s="175">
        <f t="shared" ref="T957:AC965" si="426">SUMIF($B$4:$B$946,$B957,T$4:T$946)</f>
        <v>288152</v>
      </c>
      <c r="U957" s="175">
        <f t="shared" si="426"/>
        <v>255334</v>
      </c>
      <c r="V957" s="175">
        <f t="shared" si="426"/>
        <v>205569</v>
      </c>
      <c r="W957" s="175">
        <f t="shared" si="426"/>
        <v>196245</v>
      </c>
      <c r="X957" s="175">
        <f t="shared" si="426"/>
        <v>185649</v>
      </c>
      <c r="Y957" s="175">
        <f t="shared" si="426"/>
        <v>347199</v>
      </c>
      <c r="Z957" s="175">
        <f t="shared" si="426"/>
        <v>361446</v>
      </c>
      <c r="AA957" s="175">
        <f t="shared" si="426"/>
        <v>326753</v>
      </c>
      <c r="AB957" s="175">
        <f t="shared" si="426"/>
        <v>284884</v>
      </c>
      <c r="AC957" s="175">
        <f t="shared" si="426"/>
        <v>274220</v>
      </c>
      <c r="AD957" s="175">
        <f t="shared" ref="AD957:AM965" si="427">SUMIF($B$4:$B$946,$B957,AD$4:AD$946)</f>
        <v>253736</v>
      </c>
      <c r="AE957" s="175">
        <f t="shared" si="427"/>
        <v>248972</v>
      </c>
      <c r="AF957" s="175">
        <f t="shared" si="427"/>
        <v>326845</v>
      </c>
      <c r="AG957" s="332">
        <f t="shared" si="427"/>
        <v>386649</v>
      </c>
      <c r="AH957" s="332">
        <f t="shared" si="427"/>
        <v>674446</v>
      </c>
      <c r="AI957" s="332">
        <f t="shared" si="427"/>
        <v>482869</v>
      </c>
      <c r="AJ957" s="332">
        <f t="shared" si="427"/>
        <v>0</v>
      </c>
      <c r="AK957" s="332">
        <f t="shared" si="427"/>
        <v>0</v>
      </c>
      <c r="AL957" s="332">
        <f t="shared" si="427"/>
        <v>0</v>
      </c>
      <c r="AM957" s="332">
        <f t="shared" si="427"/>
        <v>0</v>
      </c>
      <c r="AN957" s="332">
        <f t="shared" ref="AN957:AW965" si="428">SUMIF($B$4:$B$946,$B957,AN$4:AN$946)</f>
        <v>0</v>
      </c>
      <c r="AO957" s="332">
        <f t="shared" si="428"/>
        <v>0</v>
      </c>
      <c r="AP957" s="332">
        <f t="shared" si="428"/>
        <v>0</v>
      </c>
      <c r="AQ957" s="332">
        <f t="shared" si="428"/>
        <v>0</v>
      </c>
      <c r="AR957" s="332">
        <f t="shared" si="428"/>
        <v>0</v>
      </c>
      <c r="AS957" s="332">
        <f t="shared" si="428"/>
        <v>0</v>
      </c>
      <c r="AT957" s="332">
        <f t="shared" si="428"/>
        <v>0</v>
      </c>
      <c r="AU957" s="332">
        <f t="shared" si="428"/>
        <v>0</v>
      </c>
      <c r="AV957" s="332">
        <f t="shared" si="428"/>
        <v>0</v>
      </c>
      <c r="AW957" s="332">
        <f t="shared" si="428"/>
        <v>0</v>
      </c>
      <c r="AX957" s="332">
        <f t="shared" ref="AX957:BL965" si="429">SUMIF($B$4:$B$946,$B957,AX$4:AX$946)</f>
        <v>0</v>
      </c>
      <c r="AY957" s="333">
        <f t="shared" si="429"/>
        <v>48908</v>
      </c>
      <c r="AZ957" s="334">
        <f t="shared" si="429"/>
        <v>482869</v>
      </c>
      <c r="BA957" s="471">
        <f t="shared" si="429"/>
        <v>46704</v>
      </c>
      <c r="BB957" s="426">
        <f t="shared" si="429"/>
        <v>45116</v>
      </c>
      <c r="BC957" s="426">
        <f t="shared" si="429"/>
        <v>56243</v>
      </c>
      <c r="BD957" s="426">
        <f t="shared" si="429"/>
        <v>54635</v>
      </c>
      <c r="BE957" s="426">
        <f t="shared" si="429"/>
        <v>55442</v>
      </c>
      <c r="BF957" s="426">
        <f t="shared" si="429"/>
        <v>47280</v>
      </c>
      <c r="BG957" s="426">
        <f t="shared" si="429"/>
        <v>44313</v>
      </c>
      <c r="BH957" s="426">
        <f t="shared" si="429"/>
        <v>43301</v>
      </c>
      <c r="BI957" s="426">
        <f t="shared" si="429"/>
        <v>40927</v>
      </c>
      <c r="BJ957" s="333">
        <f t="shared" si="429"/>
        <v>48908</v>
      </c>
      <c r="BK957" s="333">
        <f t="shared" si="429"/>
        <v>0</v>
      </c>
      <c r="BL957" s="334">
        <f t="shared" si="429"/>
        <v>0</v>
      </c>
      <c r="BM957" s="335">
        <f t="shared" ref="BM957:BM965" si="430">SUM(J957:AX957)</f>
        <v>5572112</v>
      </c>
    </row>
    <row r="958" spans="1:74" ht="13.2" customHeight="1">
      <c r="B958" s="159" t="str">
        <f>$B$9</f>
        <v>2</v>
      </c>
      <c r="E958" s="181"/>
      <c r="F958" s="561" t="str">
        <f>$I$9&amp;"　Total"</f>
        <v>CS.AMERICA　Total</v>
      </c>
      <c r="G958" s="562"/>
      <c r="H958" s="562"/>
      <c r="I958" s="563"/>
      <c r="J958" s="178">
        <f t="shared" si="425"/>
        <v>0</v>
      </c>
      <c r="K958" s="178">
        <f t="shared" si="425"/>
        <v>0</v>
      </c>
      <c r="L958" s="178">
        <f t="shared" si="425"/>
        <v>0</v>
      </c>
      <c r="M958" s="178">
        <f t="shared" si="425"/>
        <v>0</v>
      </c>
      <c r="N958" s="178">
        <f t="shared" si="425"/>
        <v>0</v>
      </c>
      <c r="O958" s="178">
        <f t="shared" si="425"/>
        <v>0</v>
      </c>
      <c r="P958" s="178">
        <f t="shared" si="425"/>
        <v>0</v>
      </c>
      <c r="Q958" s="178">
        <f t="shared" si="425"/>
        <v>11</v>
      </c>
      <c r="R958" s="178">
        <f t="shared" si="425"/>
        <v>10</v>
      </c>
      <c r="S958" s="178">
        <f t="shared" si="425"/>
        <v>31</v>
      </c>
      <c r="T958" s="178">
        <f t="shared" si="426"/>
        <v>36</v>
      </c>
      <c r="U958" s="178">
        <f t="shared" si="426"/>
        <v>41</v>
      </c>
      <c r="V958" s="178">
        <f t="shared" si="426"/>
        <v>482</v>
      </c>
      <c r="W958" s="178">
        <f t="shared" si="426"/>
        <v>1544</v>
      </c>
      <c r="X958" s="178">
        <f t="shared" si="426"/>
        <v>837</v>
      </c>
      <c r="Y958" s="178">
        <f t="shared" si="426"/>
        <v>2043</v>
      </c>
      <c r="Z958" s="178">
        <f t="shared" si="426"/>
        <v>1689</v>
      </c>
      <c r="AA958" s="178">
        <f t="shared" si="426"/>
        <v>1729</v>
      </c>
      <c r="AB958" s="178">
        <f t="shared" si="426"/>
        <v>1578</v>
      </c>
      <c r="AC958" s="178">
        <f t="shared" si="426"/>
        <v>2309</v>
      </c>
      <c r="AD958" s="178">
        <f t="shared" si="427"/>
        <v>5333</v>
      </c>
      <c r="AE958" s="178">
        <f t="shared" si="427"/>
        <v>6971</v>
      </c>
      <c r="AF958" s="178">
        <f t="shared" si="427"/>
        <v>16448</v>
      </c>
      <c r="AG958" s="336">
        <f t="shared" si="427"/>
        <v>21854</v>
      </c>
      <c r="AH958" s="336">
        <f t="shared" si="427"/>
        <v>42222</v>
      </c>
      <c r="AI958" s="336">
        <f t="shared" si="427"/>
        <v>41802</v>
      </c>
      <c r="AJ958" s="336">
        <f t="shared" si="427"/>
        <v>0</v>
      </c>
      <c r="AK958" s="336">
        <f t="shared" si="427"/>
        <v>0</v>
      </c>
      <c r="AL958" s="336">
        <f t="shared" si="427"/>
        <v>0</v>
      </c>
      <c r="AM958" s="336">
        <f t="shared" si="427"/>
        <v>0</v>
      </c>
      <c r="AN958" s="336">
        <f t="shared" si="428"/>
        <v>0</v>
      </c>
      <c r="AO958" s="336">
        <f t="shared" si="428"/>
        <v>0</v>
      </c>
      <c r="AP958" s="336">
        <f t="shared" si="428"/>
        <v>0</v>
      </c>
      <c r="AQ958" s="336">
        <f t="shared" si="428"/>
        <v>0</v>
      </c>
      <c r="AR958" s="336">
        <f t="shared" si="428"/>
        <v>0</v>
      </c>
      <c r="AS958" s="336">
        <f t="shared" si="428"/>
        <v>0</v>
      </c>
      <c r="AT958" s="336">
        <f t="shared" si="428"/>
        <v>0</v>
      </c>
      <c r="AU958" s="336">
        <f t="shared" si="428"/>
        <v>0</v>
      </c>
      <c r="AV958" s="336">
        <f t="shared" si="428"/>
        <v>0</v>
      </c>
      <c r="AW958" s="336">
        <f t="shared" si="428"/>
        <v>0</v>
      </c>
      <c r="AX958" s="336">
        <f t="shared" si="429"/>
        <v>0</v>
      </c>
      <c r="AY958" s="337">
        <f t="shared" si="429"/>
        <v>4189</v>
      </c>
      <c r="AZ958" s="338">
        <f t="shared" si="429"/>
        <v>41802</v>
      </c>
      <c r="BA958" s="339">
        <f t="shared" si="429"/>
        <v>3111</v>
      </c>
      <c r="BB958" s="337">
        <f t="shared" si="429"/>
        <v>3799</v>
      </c>
      <c r="BC958" s="337">
        <f t="shared" si="429"/>
        <v>4694</v>
      </c>
      <c r="BD958" s="337">
        <f t="shared" si="429"/>
        <v>3924</v>
      </c>
      <c r="BE958" s="337">
        <f t="shared" si="429"/>
        <v>5835</v>
      </c>
      <c r="BF958" s="337">
        <f t="shared" si="429"/>
        <v>3686</v>
      </c>
      <c r="BG958" s="337">
        <f t="shared" si="429"/>
        <v>4035</v>
      </c>
      <c r="BH958" s="337">
        <f t="shared" si="429"/>
        <v>4175</v>
      </c>
      <c r="BI958" s="337">
        <f t="shared" si="429"/>
        <v>4354</v>
      </c>
      <c r="BJ958" s="337">
        <f t="shared" si="429"/>
        <v>4189</v>
      </c>
      <c r="BK958" s="337">
        <f t="shared" si="429"/>
        <v>0</v>
      </c>
      <c r="BL958" s="338">
        <f t="shared" si="429"/>
        <v>0</v>
      </c>
      <c r="BM958" s="339">
        <f t="shared" si="430"/>
        <v>146970</v>
      </c>
    </row>
    <row r="959" spans="1:74" ht="13.2" customHeight="1">
      <c r="B959" s="159" t="str">
        <f>$B$10</f>
        <v>3</v>
      </c>
      <c r="E959" s="181"/>
      <c r="F959" s="561" t="str">
        <f>$I$10&amp;"　Total"</f>
        <v>Europe　Total</v>
      </c>
      <c r="G959" s="562"/>
      <c r="H959" s="562"/>
      <c r="I959" s="563"/>
      <c r="J959" s="178">
        <f t="shared" si="425"/>
        <v>0</v>
      </c>
      <c r="K959" s="178">
        <f t="shared" si="425"/>
        <v>0</v>
      </c>
      <c r="L959" s="178">
        <f t="shared" si="425"/>
        <v>3</v>
      </c>
      <c r="M959" s="178">
        <f t="shared" si="425"/>
        <v>709</v>
      </c>
      <c r="N959" s="178">
        <f t="shared" si="425"/>
        <v>2320</v>
      </c>
      <c r="O959" s="178">
        <f t="shared" si="425"/>
        <v>841</v>
      </c>
      <c r="P959" s="178">
        <f t="shared" si="425"/>
        <v>859</v>
      </c>
      <c r="Q959" s="178">
        <f t="shared" si="425"/>
        <v>8140</v>
      </c>
      <c r="R959" s="178">
        <f t="shared" si="425"/>
        <v>23528</v>
      </c>
      <c r="S959" s="178">
        <f t="shared" si="425"/>
        <v>36159</v>
      </c>
      <c r="T959" s="178">
        <f t="shared" si="426"/>
        <v>49108</v>
      </c>
      <c r="U959" s="178">
        <f t="shared" si="426"/>
        <v>57981</v>
      </c>
      <c r="V959" s="178">
        <f t="shared" si="426"/>
        <v>54848</v>
      </c>
      <c r="W959" s="178">
        <f t="shared" si="426"/>
        <v>70561</v>
      </c>
      <c r="X959" s="178">
        <f t="shared" si="426"/>
        <v>83110</v>
      </c>
      <c r="Y959" s="178">
        <f t="shared" si="426"/>
        <v>107187</v>
      </c>
      <c r="Z959" s="178">
        <f t="shared" si="426"/>
        <v>153207</v>
      </c>
      <c r="AA959" s="178">
        <f t="shared" si="426"/>
        <v>171939</v>
      </c>
      <c r="AB959" s="178">
        <f t="shared" si="426"/>
        <v>201453</v>
      </c>
      <c r="AC959" s="178">
        <f t="shared" si="426"/>
        <v>285957</v>
      </c>
      <c r="AD959" s="178">
        <f t="shared" si="427"/>
        <v>392939</v>
      </c>
      <c r="AE959" s="178">
        <f t="shared" si="427"/>
        <v>465720</v>
      </c>
      <c r="AF959" s="178">
        <f t="shared" si="427"/>
        <v>534565</v>
      </c>
      <c r="AG959" s="336">
        <f t="shared" si="427"/>
        <v>507103</v>
      </c>
      <c r="AH959" s="336">
        <f t="shared" si="427"/>
        <v>597989</v>
      </c>
      <c r="AI959" s="336">
        <f t="shared" si="427"/>
        <v>569105</v>
      </c>
      <c r="AJ959" s="336">
        <f t="shared" si="427"/>
        <v>0</v>
      </c>
      <c r="AK959" s="336">
        <f t="shared" si="427"/>
        <v>0</v>
      </c>
      <c r="AL959" s="336">
        <f t="shared" si="427"/>
        <v>0</v>
      </c>
      <c r="AM959" s="336">
        <f t="shared" si="427"/>
        <v>0</v>
      </c>
      <c r="AN959" s="336">
        <f t="shared" si="428"/>
        <v>0</v>
      </c>
      <c r="AO959" s="336">
        <f t="shared" si="428"/>
        <v>0</v>
      </c>
      <c r="AP959" s="336">
        <f t="shared" si="428"/>
        <v>0</v>
      </c>
      <c r="AQ959" s="336">
        <f t="shared" si="428"/>
        <v>0</v>
      </c>
      <c r="AR959" s="336">
        <f t="shared" si="428"/>
        <v>0</v>
      </c>
      <c r="AS959" s="336">
        <f t="shared" si="428"/>
        <v>0</v>
      </c>
      <c r="AT959" s="336">
        <f t="shared" si="428"/>
        <v>0</v>
      </c>
      <c r="AU959" s="336">
        <f t="shared" si="428"/>
        <v>0</v>
      </c>
      <c r="AV959" s="336">
        <f t="shared" si="428"/>
        <v>0</v>
      </c>
      <c r="AW959" s="336">
        <f t="shared" si="428"/>
        <v>0</v>
      </c>
      <c r="AX959" s="336">
        <f t="shared" si="429"/>
        <v>0</v>
      </c>
      <c r="AY959" s="337">
        <f t="shared" si="429"/>
        <v>53624</v>
      </c>
      <c r="AZ959" s="338">
        <f t="shared" si="429"/>
        <v>569105</v>
      </c>
      <c r="BA959" s="472">
        <f t="shared" si="429"/>
        <v>73950</v>
      </c>
      <c r="BB959" s="456">
        <f t="shared" si="429"/>
        <v>50672</v>
      </c>
      <c r="BC959" s="456">
        <f t="shared" si="429"/>
        <v>58453</v>
      </c>
      <c r="BD959" s="456">
        <f t="shared" si="429"/>
        <v>70631</v>
      </c>
      <c r="BE959" s="456">
        <f t="shared" si="429"/>
        <v>53141</v>
      </c>
      <c r="BF959" s="456">
        <f t="shared" si="429"/>
        <v>55865</v>
      </c>
      <c r="BG959" s="337">
        <f t="shared" si="429"/>
        <v>49079</v>
      </c>
      <c r="BH959" s="337">
        <f t="shared" si="429"/>
        <v>44302</v>
      </c>
      <c r="BI959" s="337">
        <f t="shared" si="429"/>
        <v>59388</v>
      </c>
      <c r="BJ959" s="337">
        <f t="shared" si="429"/>
        <v>53624</v>
      </c>
      <c r="BK959" s="337">
        <f t="shared" si="429"/>
        <v>0</v>
      </c>
      <c r="BL959" s="338">
        <f t="shared" si="429"/>
        <v>0</v>
      </c>
      <c r="BM959" s="339">
        <f t="shared" si="430"/>
        <v>4375331</v>
      </c>
    </row>
    <row r="960" spans="1:74" ht="13.2" customHeight="1">
      <c r="B960" s="159" t="str">
        <f>$B$11</f>
        <v>4</v>
      </c>
      <c r="E960" s="181"/>
      <c r="F960" s="561" t="str">
        <f>$I$11&amp;"　Total"</f>
        <v>ASIA　Total</v>
      </c>
      <c r="G960" s="562"/>
      <c r="H960" s="562"/>
      <c r="I960" s="563"/>
      <c r="J960" s="178">
        <f t="shared" si="425"/>
        <v>0</v>
      </c>
      <c r="K960" s="178">
        <f t="shared" si="425"/>
        <v>0</v>
      </c>
      <c r="L960" s="178">
        <f t="shared" si="425"/>
        <v>0</v>
      </c>
      <c r="M960" s="178">
        <f t="shared" si="425"/>
        <v>0</v>
      </c>
      <c r="N960" s="178">
        <f t="shared" si="425"/>
        <v>21</v>
      </c>
      <c r="O960" s="178">
        <f t="shared" si="425"/>
        <v>14</v>
      </c>
      <c r="P960" s="178">
        <f t="shared" si="425"/>
        <v>6</v>
      </c>
      <c r="Q960" s="178">
        <f t="shared" si="425"/>
        <v>3</v>
      </c>
      <c r="R960" s="178">
        <f t="shared" si="425"/>
        <v>3</v>
      </c>
      <c r="S960" s="178">
        <f t="shared" si="425"/>
        <v>474</v>
      </c>
      <c r="T960" s="178">
        <f t="shared" si="426"/>
        <v>1227</v>
      </c>
      <c r="U960" s="178">
        <f t="shared" si="426"/>
        <v>1339</v>
      </c>
      <c r="V960" s="178">
        <f t="shared" si="426"/>
        <v>8365</v>
      </c>
      <c r="W960" s="178">
        <f t="shared" si="426"/>
        <v>12787</v>
      </c>
      <c r="X960" s="178">
        <f t="shared" si="426"/>
        <v>26061</v>
      </c>
      <c r="Y960" s="178">
        <f t="shared" si="426"/>
        <v>47428</v>
      </c>
      <c r="Z960" s="178">
        <f t="shared" si="426"/>
        <v>38779</v>
      </c>
      <c r="AA960" s="178">
        <f t="shared" si="426"/>
        <v>31970</v>
      </c>
      <c r="AB960" s="178">
        <f t="shared" si="426"/>
        <v>28689</v>
      </c>
      <c r="AC960" s="178">
        <f t="shared" si="426"/>
        <v>32577</v>
      </c>
      <c r="AD960" s="178">
        <f t="shared" si="427"/>
        <v>36796</v>
      </c>
      <c r="AE960" s="178">
        <f t="shared" si="427"/>
        <v>49787</v>
      </c>
      <c r="AF960" s="178">
        <f t="shared" si="427"/>
        <v>67375</v>
      </c>
      <c r="AG960" s="336">
        <f t="shared" si="427"/>
        <v>70124</v>
      </c>
      <c r="AH960" s="336">
        <f t="shared" si="427"/>
        <v>92287</v>
      </c>
      <c r="AI960" s="455">
        <f t="shared" si="427"/>
        <v>84987</v>
      </c>
      <c r="AJ960" s="336">
        <f t="shared" si="427"/>
        <v>0</v>
      </c>
      <c r="AK960" s="336">
        <f t="shared" si="427"/>
        <v>0</v>
      </c>
      <c r="AL960" s="336">
        <f t="shared" si="427"/>
        <v>0</v>
      </c>
      <c r="AM960" s="336">
        <f t="shared" si="427"/>
        <v>0</v>
      </c>
      <c r="AN960" s="336">
        <f t="shared" si="428"/>
        <v>0</v>
      </c>
      <c r="AO960" s="336">
        <f t="shared" si="428"/>
        <v>0</v>
      </c>
      <c r="AP960" s="336">
        <f t="shared" si="428"/>
        <v>0</v>
      </c>
      <c r="AQ960" s="336">
        <f t="shared" si="428"/>
        <v>0</v>
      </c>
      <c r="AR960" s="336">
        <f t="shared" si="428"/>
        <v>0</v>
      </c>
      <c r="AS960" s="336">
        <f t="shared" si="428"/>
        <v>0</v>
      </c>
      <c r="AT960" s="336">
        <f t="shared" si="428"/>
        <v>0</v>
      </c>
      <c r="AU960" s="336">
        <f t="shared" si="428"/>
        <v>0</v>
      </c>
      <c r="AV960" s="336">
        <f t="shared" si="428"/>
        <v>0</v>
      </c>
      <c r="AW960" s="336">
        <f t="shared" si="428"/>
        <v>0</v>
      </c>
      <c r="AX960" s="336">
        <f t="shared" si="429"/>
        <v>0</v>
      </c>
      <c r="AY960" s="337">
        <f t="shared" si="429"/>
        <v>11508</v>
      </c>
      <c r="AZ960" s="338">
        <f t="shared" si="429"/>
        <v>84987</v>
      </c>
      <c r="BA960" s="472">
        <f t="shared" si="429"/>
        <v>8173</v>
      </c>
      <c r="BB960" s="456">
        <f t="shared" si="429"/>
        <v>7197</v>
      </c>
      <c r="BC960" s="456">
        <f t="shared" si="429"/>
        <v>8171</v>
      </c>
      <c r="BD960" s="456">
        <f t="shared" si="429"/>
        <v>8256</v>
      </c>
      <c r="BE960" s="456">
        <f t="shared" si="429"/>
        <v>7704</v>
      </c>
      <c r="BF960" s="456">
        <f t="shared" si="429"/>
        <v>8360</v>
      </c>
      <c r="BG960" s="456">
        <f t="shared" si="429"/>
        <v>9259</v>
      </c>
      <c r="BH960" s="456">
        <f t="shared" si="429"/>
        <v>7290</v>
      </c>
      <c r="BI960" s="456">
        <f t="shared" si="429"/>
        <v>9069</v>
      </c>
      <c r="BJ960" s="337">
        <f t="shared" si="429"/>
        <v>11508</v>
      </c>
      <c r="BK960" s="337">
        <f t="shared" si="429"/>
        <v>0</v>
      </c>
      <c r="BL960" s="338">
        <f t="shared" si="429"/>
        <v>0</v>
      </c>
      <c r="BM960" s="339">
        <f t="shared" si="430"/>
        <v>631099</v>
      </c>
    </row>
    <row r="961" spans="1:74" ht="13.2" customHeight="1">
      <c r="B961" s="159" t="s">
        <v>204</v>
      </c>
      <c r="E961" s="181"/>
      <c r="F961" s="561" t="str">
        <f>$I$12&amp;"　Total"</f>
        <v>CHINA　Total</v>
      </c>
      <c r="G961" s="562"/>
      <c r="H961" s="562"/>
      <c r="I961" s="563"/>
      <c r="J961" s="178">
        <f t="shared" si="425"/>
        <v>0</v>
      </c>
      <c r="K961" s="178">
        <f t="shared" si="425"/>
        <v>0</v>
      </c>
      <c r="L961" s="178">
        <f t="shared" si="425"/>
        <v>0</v>
      </c>
      <c r="M961" s="178">
        <f t="shared" si="425"/>
        <v>0</v>
      </c>
      <c r="N961" s="178">
        <f t="shared" si="425"/>
        <v>0</v>
      </c>
      <c r="O961" s="178">
        <f t="shared" si="425"/>
        <v>4</v>
      </c>
      <c r="P961" s="178">
        <f t="shared" si="425"/>
        <v>4</v>
      </c>
      <c r="Q961" s="178">
        <f t="shared" si="425"/>
        <v>130</v>
      </c>
      <c r="R961" s="178">
        <f t="shared" si="425"/>
        <v>215</v>
      </c>
      <c r="S961" s="178">
        <f t="shared" si="425"/>
        <v>1717</v>
      </c>
      <c r="T961" s="178">
        <f t="shared" si="426"/>
        <v>2754</v>
      </c>
      <c r="U961" s="178">
        <f t="shared" si="426"/>
        <v>3351</v>
      </c>
      <c r="V961" s="178">
        <f t="shared" si="426"/>
        <v>2966</v>
      </c>
      <c r="W961" s="178">
        <f t="shared" si="426"/>
        <v>4270</v>
      </c>
      <c r="X961" s="178">
        <f t="shared" si="426"/>
        <v>5094</v>
      </c>
      <c r="Y961" s="178">
        <f t="shared" si="426"/>
        <v>19158</v>
      </c>
      <c r="Z961" s="178">
        <f t="shared" si="426"/>
        <v>27806</v>
      </c>
      <c r="AA961" s="178">
        <f t="shared" si="426"/>
        <v>30457</v>
      </c>
      <c r="AB961" s="178">
        <f t="shared" si="426"/>
        <v>32134</v>
      </c>
      <c r="AC961" s="178">
        <f t="shared" si="426"/>
        <v>100068</v>
      </c>
      <c r="AD961" s="178">
        <f t="shared" si="427"/>
        <v>139106</v>
      </c>
      <c r="AE961" s="178">
        <f t="shared" si="427"/>
        <v>199932</v>
      </c>
      <c r="AF961" s="178">
        <f t="shared" si="427"/>
        <v>253117</v>
      </c>
      <c r="AG961" s="336">
        <f t="shared" si="427"/>
        <v>325001</v>
      </c>
      <c r="AH961" s="336">
        <f t="shared" si="427"/>
        <v>495959</v>
      </c>
      <c r="AI961" s="336">
        <f t="shared" si="427"/>
        <v>478101</v>
      </c>
      <c r="AJ961" s="336">
        <f t="shared" si="427"/>
        <v>0</v>
      </c>
      <c r="AK961" s="336">
        <f t="shared" si="427"/>
        <v>0</v>
      </c>
      <c r="AL961" s="336">
        <f t="shared" si="427"/>
        <v>0</v>
      </c>
      <c r="AM961" s="336">
        <f t="shared" si="427"/>
        <v>0</v>
      </c>
      <c r="AN961" s="336">
        <f t="shared" si="428"/>
        <v>0</v>
      </c>
      <c r="AO961" s="336">
        <f t="shared" si="428"/>
        <v>0</v>
      </c>
      <c r="AP961" s="336">
        <f t="shared" si="428"/>
        <v>0</v>
      </c>
      <c r="AQ961" s="336">
        <f t="shared" si="428"/>
        <v>0</v>
      </c>
      <c r="AR961" s="336">
        <f t="shared" si="428"/>
        <v>0</v>
      </c>
      <c r="AS961" s="336">
        <f t="shared" si="428"/>
        <v>0</v>
      </c>
      <c r="AT961" s="336">
        <f t="shared" si="428"/>
        <v>0</v>
      </c>
      <c r="AU961" s="336">
        <f t="shared" si="428"/>
        <v>0</v>
      </c>
      <c r="AV961" s="336">
        <f t="shared" si="428"/>
        <v>0</v>
      </c>
      <c r="AW961" s="336">
        <f t="shared" si="428"/>
        <v>0</v>
      </c>
      <c r="AX961" s="336">
        <f t="shared" si="429"/>
        <v>0</v>
      </c>
      <c r="AY961" s="337">
        <f t="shared" si="429"/>
        <v>43465</v>
      </c>
      <c r="AZ961" s="338">
        <f t="shared" si="429"/>
        <v>478101</v>
      </c>
      <c r="BA961" s="472">
        <f t="shared" si="429"/>
        <v>47272</v>
      </c>
      <c r="BB961" s="456">
        <f t="shared" si="429"/>
        <v>40395</v>
      </c>
      <c r="BC961" s="456">
        <f t="shared" si="429"/>
        <v>51559</v>
      </c>
      <c r="BD961" s="456">
        <f t="shared" si="429"/>
        <v>35805</v>
      </c>
      <c r="BE961" s="456">
        <f t="shared" si="429"/>
        <v>45414</v>
      </c>
      <c r="BF961" s="456">
        <f t="shared" si="429"/>
        <v>56810</v>
      </c>
      <c r="BG961" s="456">
        <f t="shared" si="429"/>
        <v>56802</v>
      </c>
      <c r="BH961" s="456">
        <f t="shared" si="429"/>
        <v>53404</v>
      </c>
      <c r="BI961" s="456">
        <f t="shared" si="429"/>
        <v>47175</v>
      </c>
      <c r="BJ961" s="337">
        <f t="shared" si="429"/>
        <v>43465</v>
      </c>
      <c r="BK961" s="337">
        <f t="shared" si="429"/>
        <v>0</v>
      </c>
      <c r="BL961" s="338">
        <f t="shared" si="429"/>
        <v>0</v>
      </c>
      <c r="BM961" s="339">
        <f>SUM(J961:AX961)</f>
        <v>2121344</v>
      </c>
      <c r="BO961" s="420"/>
    </row>
    <row r="962" spans="1:74" ht="13.2" customHeight="1">
      <c r="B962" s="159" t="str">
        <f>$B$13</f>
        <v>5</v>
      </c>
      <c r="E962" s="181"/>
      <c r="F962" s="561" t="str">
        <f>$I$13&amp;"　Total"</f>
        <v>OCE　Total</v>
      </c>
      <c r="G962" s="562"/>
      <c r="H962" s="562"/>
      <c r="I962" s="563"/>
      <c r="J962" s="178">
        <f t="shared" si="425"/>
        <v>0</v>
      </c>
      <c r="K962" s="178">
        <f t="shared" si="425"/>
        <v>0</v>
      </c>
      <c r="L962" s="178">
        <f t="shared" si="425"/>
        <v>0</v>
      </c>
      <c r="M962" s="178">
        <f t="shared" si="425"/>
        <v>1</v>
      </c>
      <c r="N962" s="178">
        <f t="shared" si="425"/>
        <v>142</v>
      </c>
      <c r="O962" s="178">
        <f t="shared" si="425"/>
        <v>202</v>
      </c>
      <c r="P962" s="178">
        <f t="shared" si="425"/>
        <v>315</v>
      </c>
      <c r="Q962" s="178">
        <f t="shared" si="425"/>
        <v>1262</v>
      </c>
      <c r="R962" s="178">
        <f t="shared" si="425"/>
        <v>1738</v>
      </c>
      <c r="S962" s="178">
        <f t="shared" si="425"/>
        <v>2752</v>
      </c>
      <c r="T962" s="178">
        <f t="shared" si="426"/>
        <v>4715</v>
      </c>
      <c r="U962" s="178">
        <f t="shared" si="426"/>
        <v>4867</v>
      </c>
      <c r="V962" s="178">
        <f t="shared" si="426"/>
        <v>4429</v>
      </c>
      <c r="W962" s="178">
        <f t="shared" si="426"/>
        <v>10334</v>
      </c>
      <c r="X962" s="178">
        <f t="shared" si="426"/>
        <v>9020</v>
      </c>
      <c r="Y962" s="178">
        <f t="shared" si="426"/>
        <v>14493</v>
      </c>
      <c r="Z962" s="178">
        <f t="shared" si="426"/>
        <v>12915</v>
      </c>
      <c r="AA962" s="178">
        <f t="shared" si="426"/>
        <v>12438</v>
      </c>
      <c r="AB962" s="178">
        <f t="shared" si="426"/>
        <v>12808</v>
      </c>
      <c r="AC962" s="178">
        <f t="shared" si="426"/>
        <v>13673</v>
      </c>
      <c r="AD962" s="178">
        <f t="shared" si="427"/>
        <v>13324</v>
      </c>
      <c r="AE962" s="178">
        <f t="shared" si="427"/>
        <v>17159</v>
      </c>
      <c r="AF962" s="178">
        <f t="shared" si="427"/>
        <v>36938</v>
      </c>
      <c r="AG962" s="336">
        <f t="shared" si="427"/>
        <v>66080</v>
      </c>
      <c r="AH962" s="336">
        <f t="shared" si="427"/>
        <v>81490</v>
      </c>
      <c r="AI962" s="336">
        <f t="shared" si="427"/>
        <v>73066</v>
      </c>
      <c r="AJ962" s="336">
        <f t="shared" si="427"/>
        <v>0</v>
      </c>
      <c r="AK962" s="336">
        <f t="shared" si="427"/>
        <v>0</v>
      </c>
      <c r="AL962" s="336">
        <f t="shared" si="427"/>
        <v>0</v>
      </c>
      <c r="AM962" s="336">
        <f t="shared" si="427"/>
        <v>0</v>
      </c>
      <c r="AN962" s="336">
        <f t="shared" si="428"/>
        <v>0</v>
      </c>
      <c r="AO962" s="336">
        <f t="shared" si="428"/>
        <v>0</v>
      </c>
      <c r="AP962" s="336">
        <f t="shared" si="428"/>
        <v>0</v>
      </c>
      <c r="AQ962" s="336">
        <f t="shared" si="428"/>
        <v>0</v>
      </c>
      <c r="AR962" s="336">
        <f t="shared" si="428"/>
        <v>0</v>
      </c>
      <c r="AS962" s="336">
        <f t="shared" si="428"/>
        <v>0</v>
      </c>
      <c r="AT962" s="336">
        <f t="shared" si="428"/>
        <v>0</v>
      </c>
      <c r="AU962" s="336">
        <f t="shared" si="428"/>
        <v>0</v>
      </c>
      <c r="AV962" s="336">
        <f t="shared" si="428"/>
        <v>0</v>
      </c>
      <c r="AW962" s="336">
        <f t="shared" si="428"/>
        <v>0</v>
      </c>
      <c r="AX962" s="336">
        <f t="shared" si="429"/>
        <v>0</v>
      </c>
      <c r="AY962" s="337">
        <f t="shared" si="429"/>
        <v>7780</v>
      </c>
      <c r="AZ962" s="338">
        <f t="shared" si="429"/>
        <v>73066</v>
      </c>
      <c r="BA962" s="472">
        <f t="shared" si="429"/>
        <v>5257</v>
      </c>
      <c r="BB962" s="456">
        <f t="shared" si="429"/>
        <v>8723</v>
      </c>
      <c r="BC962" s="456">
        <f t="shared" si="429"/>
        <v>7602</v>
      </c>
      <c r="BD962" s="456">
        <f t="shared" si="429"/>
        <v>7341</v>
      </c>
      <c r="BE962" s="456">
        <f t="shared" si="429"/>
        <v>8800</v>
      </c>
      <c r="BF962" s="456">
        <f t="shared" si="429"/>
        <v>7106</v>
      </c>
      <c r="BG962" s="456">
        <f t="shared" si="429"/>
        <v>7875</v>
      </c>
      <c r="BH962" s="456">
        <f t="shared" si="429"/>
        <v>7491</v>
      </c>
      <c r="BI962" s="456">
        <f t="shared" si="429"/>
        <v>5091</v>
      </c>
      <c r="BJ962" s="337">
        <f t="shared" si="429"/>
        <v>7780</v>
      </c>
      <c r="BK962" s="337">
        <f t="shared" si="429"/>
        <v>0</v>
      </c>
      <c r="BL962" s="338">
        <f t="shared" si="429"/>
        <v>0</v>
      </c>
      <c r="BM962" s="339">
        <f t="shared" si="430"/>
        <v>394161</v>
      </c>
    </row>
    <row r="963" spans="1:74" ht="13.2" customHeight="1">
      <c r="B963" s="159" t="str">
        <f>$B$14</f>
        <v>6</v>
      </c>
      <c r="E963" s="181"/>
      <c r="F963" s="561" t="str">
        <f>$I$14&amp;"　Total"</f>
        <v>MIDDLE EAS　Total</v>
      </c>
      <c r="G963" s="562"/>
      <c r="H963" s="562"/>
      <c r="I963" s="563"/>
      <c r="J963" s="178">
        <f t="shared" si="425"/>
        <v>0</v>
      </c>
      <c r="K963" s="178">
        <f t="shared" si="425"/>
        <v>0</v>
      </c>
      <c r="L963" s="178">
        <f t="shared" si="425"/>
        <v>0</v>
      </c>
      <c r="M963" s="178">
        <f t="shared" si="425"/>
        <v>0</v>
      </c>
      <c r="N963" s="178">
        <f t="shared" si="425"/>
        <v>0</v>
      </c>
      <c r="O963" s="178">
        <f t="shared" si="425"/>
        <v>0</v>
      </c>
      <c r="P963" s="178">
        <f t="shared" si="425"/>
        <v>0</v>
      </c>
      <c r="Q963" s="178">
        <f t="shared" si="425"/>
        <v>10</v>
      </c>
      <c r="R963" s="178">
        <f t="shared" si="425"/>
        <v>128</v>
      </c>
      <c r="S963" s="178">
        <f t="shared" si="425"/>
        <v>461</v>
      </c>
      <c r="T963" s="178">
        <f t="shared" si="426"/>
        <v>1189</v>
      </c>
      <c r="U963" s="178">
        <f t="shared" si="426"/>
        <v>2094</v>
      </c>
      <c r="V963" s="178">
        <f t="shared" si="426"/>
        <v>1812</v>
      </c>
      <c r="W963" s="178">
        <f t="shared" si="426"/>
        <v>1844</v>
      </c>
      <c r="X963" s="178">
        <f t="shared" si="426"/>
        <v>2297</v>
      </c>
      <c r="Y963" s="178">
        <f t="shared" si="426"/>
        <v>2865</v>
      </c>
      <c r="Z963" s="178">
        <f t="shared" si="426"/>
        <v>4447</v>
      </c>
      <c r="AA963" s="178">
        <f t="shared" si="426"/>
        <v>6809</v>
      </c>
      <c r="AB963" s="178">
        <f t="shared" si="426"/>
        <v>8522</v>
      </c>
      <c r="AC963" s="178">
        <f t="shared" si="426"/>
        <v>14258</v>
      </c>
      <c r="AD963" s="178">
        <f t="shared" si="427"/>
        <v>19593</v>
      </c>
      <c r="AE963" s="178">
        <f t="shared" si="427"/>
        <v>26075</v>
      </c>
      <c r="AF963" s="178">
        <f t="shared" si="427"/>
        <v>46885</v>
      </c>
      <c r="AG963" s="336">
        <f t="shared" si="427"/>
        <v>43784</v>
      </c>
      <c r="AH963" s="336">
        <f t="shared" si="427"/>
        <v>65702</v>
      </c>
      <c r="AI963" s="336">
        <f t="shared" si="427"/>
        <v>57679</v>
      </c>
      <c r="AJ963" s="336">
        <f t="shared" si="427"/>
        <v>0</v>
      </c>
      <c r="AK963" s="336">
        <f t="shared" si="427"/>
        <v>0</v>
      </c>
      <c r="AL963" s="336">
        <f t="shared" si="427"/>
        <v>0</v>
      </c>
      <c r="AM963" s="336">
        <f t="shared" si="427"/>
        <v>0</v>
      </c>
      <c r="AN963" s="336">
        <f t="shared" si="428"/>
        <v>0</v>
      </c>
      <c r="AO963" s="336">
        <f t="shared" si="428"/>
        <v>0</v>
      </c>
      <c r="AP963" s="336">
        <f t="shared" si="428"/>
        <v>0</v>
      </c>
      <c r="AQ963" s="336">
        <f t="shared" si="428"/>
        <v>0</v>
      </c>
      <c r="AR963" s="336">
        <f t="shared" si="428"/>
        <v>0</v>
      </c>
      <c r="AS963" s="336">
        <f t="shared" si="428"/>
        <v>0</v>
      </c>
      <c r="AT963" s="336">
        <f t="shared" si="428"/>
        <v>0</v>
      </c>
      <c r="AU963" s="336">
        <f t="shared" si="428"/>
        <v>0</v>
      </c>
      <c r="AV963" s="336">
        <f t="shared" si="428"/>
        <v>0</v>
      </c>
      <c r="AW963" s="336">
        <f t="shared" si="428"/>
        <v>0</v>
      </c>
      <c r="AX963" s="336">
        <f t="shared" si="429"/>
        <v>0</v>
      </c>
      <c r="AY963" s="337">
        <f t="shared" si="429"/>
        <v>5458</v>
      </c>
      <c r="AZ963" s="338">
        <f t="shared" si="429"/>
        <v>57679</v>
      </c>
      <c r="BA963" s="339">
        <f t="shared" si="429"/>
        <v>9052</v>
      </c>
      <c r="BB963" s="337">
        <f t="shared" si="429"/>
        <v>6530</v>
      </c>
      <c r="BC963" s="337">
        <f t="shared" si="429"/>
        <v>7066</v>
      </c>
      <c r="BD963" s="337">
        <f t="shared" si="429"/>
        <v>5291</v>
      </c>
      <c r="BE963" s="337">
        <f t="shared" si="429"/>
        <v>5065</v>
      </c>
      <c r="BF963" s="337">
        <f t="shared" si="429"/>
        <v>5047</v>
      </c>
      <c r="BG963" s="337">
        <f t="shared" si="429"/>
        <v>4725</v>
      </c>
      <c r="BH963" s="337">
        <f t="shared" si="429"/>
        <v>5033</v>
      </c>
      <c r="BI963" s="337">
        <f t="shared" si="429"/>
        <v>4412</v>
      </c>
      <c r="BJ963" s="337">
        <f t="shared" si="429"/>
        <v>5458</v>
      </c>
      <c r="BK963" s="337">
        <f t="shared" si="429"/>
        <v>0</v>
      </c>
      <c r="BL963" s="338">
        <f t="shared" si="429"/>
        <v>0</v>
      </c>
      <c r="BM963" s="339">
        <f t="shared" si="430"/>
        <v>306454</v>
      </c>
      <c r="BO963" s="420"/>
    </row>
    <row r="964" spans="1:74" ht="13.2" customHeight="1">
      <c r="B964" s="159" t="str">
        <f>$B$15</f>
        <v>7</v>
      </c>
      <c r="E964" s="181"/>
      <c r="F964" s="561" t="str">
        <f>$I$15&amp;"　Total"</f>
        <v>AFRICA   　Total</v>
      </c>
      <c r="G964" s="562"/>
      <c r="H964" s="562"/>
      <c r="I964" s="563"/>
      <c r="J964" s="178">
        <f t="shared" si="425"/>
        <v>0</v>
      </c>
      <c r="K964" s="178">
        <f t="shared" si="425"/>
        <v>0</v>
      </c>
      <c r="L964" s="178">
        <f t="shared" si="425"/>
        <v>0</v>
      </c>
      <c r="M964" s="178">
        <f t="shared" si="425"/>
        <v>0</v>
      </c>
      <c r="N964" s="178">
        <f t="shared" si="425"/>
        <v>0</v>
      </c>
      <c r="O964" s="178">
        <f t="shared" si="425"/>
        <v>0</v>
      </c>
      <c r="P964" s="178">
        <f t="shared" si="425"/>
        <v>0</v>
      </c>
      <c r="Q964" s="178">
        <f t="shared" si="425"/>
        <v>0</v>
      </c>
      <c r="R964" s="178">
        <f t="shared" si="425"/>
        <v>122</v>
      </c>
      <c r="S964" s="178">
        <f t="shared" si="425"/>
        <v>242</v>
      </c>
      <c r="T964" s="178">
        <f t="shared" si="426"/>
        <v>284</v>
      </c>
      <c r="U964" s="178">
        <f t="shared" si="426"/>
        <v>324</v>
      </c>
      <c r="V964" s="178">
        <f t="shared" si="426"/>
        <v>497</v>
      </c>
      <c r="W964" s="178">
        <f t="shared" si="426"/>
        <v>547</v>
      </c>
      <c r="X964" s="178">
        <f t="shared" si="426"/>
        <v>586</v>
      </c>
      <c r="Y964" s="178">
        <f t="shared" si="426"/>
        <v>908</v>
      </c>
      <c r="Z964" s="178">
        <f t="shared" si="426"/>
        <v>909</v>
      </c>
      <c r="AA964" s="178">
        <f t="shared" si="426"/>
        <v>912</v>
      </c>
      <c r="AB964" s="178">
        <f t="shared" si="426"/>
        <v>826</v>
      </c>
      <c r="AC964" s="178">
        <f t="shared" si="426"/>
        <v>970</v>
      </c>
      <c r="AD964" s="178">
        <f t="shared" si="427"/>
        <v>1245</v>
      </c>
      <c r="AE964" s="178">
        <f t="shared" si="427"/>
        <v>1917</v>
      </c>
      <c r="AF964" s="178">
        <f t="shared" si="427"/>
        <v>3078</v>
      </c>
      <c r="AG964" s="336">
        <f t="shared" si="427"/>
        <v>3224</v>
      </c>
      <c r="AH964" s="336">
        <f t="shared" si="427"/>
        <v>6226</v>
      </c>
      <c r="AI964" s="336">
        <f t="shared" si="427"/>
        <v>8748</v>
      </c>
      <c r="AJ964" s="336">
        <f t="shared" si="427"/>
        <v>0</v>
      </c>
      <c r="AK964" s="336">
        <f t="shared" si="427"/>
        <v>0</v>
      </c>
      <c r="AL964" s="336">
        <f t="shared" si="427"/>
        <v>0</v>
      </c>
      <c r="AM964" s="336">
        <f t="shared" si="427"/>
        <v>0</v>
      </c>
      <c r="AN964" s="336">
        <f t="shared" si="428"/>
        <v>0</v>
      </c>
      <c r="AO964" s="336">
        <f t="shared" si="428"/>
        <v>0</v>
      </c>
      <c r="AP964" s="336">
        <f t="shared" si="428"/>
        <v>0</v>
      </c>
      <c r="AQ964" s="336">
        <f t="shared" si="428"/>
        <v>0</v>
      </c>
      <c r="AR964" s="336">
        <f t="shared" si="428"/>
        <v>0</v>
      </c>
      <c r="AS964" s="336">
        <f t="shared" si="428"/>
        <v>0</v>
      </c>
      <c r="AT964" s="336">
        <f t="shared" si="428"/>
        <v>0</v>
      </c>
      <c r="AU964" s="336">
        <f t="shared" si="428"/>
        <v>0</v>
      </c>
      <c r="AV964" s="336">
        <f t="shared" si="428"/>
        <v>0</v>
      </c>
      <c r="AW964" s="336">
        <f t="shared" si="428"/>
        <v>0</v>
      </c>
      <c r="AX964" s="336">
        <f t="shared" si="429"/>
        <v>0</v>
      </c>
      <c r="AY964" s="337">
        <f t="shared" si="429"/>
        <v>880</v>
      </c>
      <c r="AZ964" s="338">
        <f t="shared" si="429"/>
        <v>8748</v>
      </c>
      <c r="BA964" s="339">
        <f t="shared" si="429"/>
        <v>716</v>
      </c>
      <c r="BB964" s="337">
        <f t="shared" si="429"/>
        <v>1011</v>
      </c>
      <c r="BC964" s="337">
        <f t="shared" si="429"/>
        <v>1306</v>
      </c>
      <c r="BD964" s="337">
        <f t="shared" si="429"/>
        <v>921</v>
      </c>
      <c r="BE964" s="337">
        <f t="shared" si="429"/>
        <v>758</v>
      </c>
      <c r="BF964" s="337">
        <f t="shared" si="429"/>
        <v>805</v>
      </c>
      <c r="BG964" s="337">
        <f t="shared" si="429"/>
        <v>647</v>
      </c>
      <c r="BH964" s="337">
        <f t="shared" si="429"/>
        <v>836</v>
      </c>
      <c r="BI964" s="337">
        <f t="shared" si="429"/>
        <v>868</v>
      </c>
      <c r="BJ964" s="337">
        <f t="shared" si="429"/>
        <v>880</v>
      </c>
      <c r="BK964" s="337">
        <f t="shared" si="429"/>
        <v>0</v>
      </c>
      <c r="BL964" s="338">
        <f t="shared" si="429"/>
        <v>0</v>
      </c>
      <c r="BM964" s="339">
        <f t="shared" si="430"/>
        <v>31565</v>
      </c>
    </row>
    <row r="965" spans="1:74" ht="13.2" customHeight="1" thickBot="1">
      <c r="B965" s="159" t="str">
        <f>$B$16</f>
        <v>Z</v>
      </c>
      <c r="E965" s="182"/>
      <c r="F965" s="564" t="str">
        <f>$I$16&amp;"　Total"</f>
        <v>Others　Total</v>
      </c>
      <c r="G965" s="565"/>
      <c r="H965" s="565"/>
      <c r="I965" s="566"/>
      <c r="J965" s="173">
        <f t="shared" si="425"/>
        <v>0</v>
      </c>
      <c r="K965" s="173">
        <f t="shared" si="425"/>
        <v>0</v>
      </c>
      <c r="L965" s="173">
        <f t="shared" si="425"/>
        <v>0</v>
      </c>
      <c r="M965" s="173">
        <f t="shared" si="425"/>
        <v>0</v>
      </c>
      <c r="N965" s="173">
        <f t="shared" si="425"/>
        <v>0</v>
      </c>
      <c r="O965" s="173">
        <f t="shared" si="425"/>
        <v>0</v>
      </c>
      <c r="P965" s="173">
        <f t="shared" si="425"/>
        <v>0</v>
      </c>
      <c r="Q965" s="173">
        <f t="shared" si="425"/>
        <v>0</v>
      </c>
      <c r="R965" s="173">
        <f t="shared" si="425"/>
        <v>0</v>
      </c>
      <c r="S965" s="173">
        <f t="shared" si="425"/>
        <v>0</v>
      </c>
      <c r="T965" s="173">
        <f t="shared" si="426"/>
        <v>0</v>
      </c>
      <c r="U965" s="173">
        <f t="shared" si="426"/>
        <v>0</v>
      </c>
      <c r="V965" s="173">
        <f t="shared" si="426"/>
        <v>0</v>
      </c>
      <c r="W965" s="173">
        <f t="shared" si="426"/>
        <v>0</v>
      </c>
      <c r="X965" s="173">
        <f t="shared" si="426"/>
        <v>0</v>
      </c>
      <c r="Y965" s="173">
        <f t="shared" si="426"/>
        <v>0</v>
      </c>
      <c r="Z965" s="173">
        <f t="shared" si="426"/>
        <v>0</v>
      </c>
      <c r="AA965" s="173">
        <f t="shared" si="426"/>
        <v>0</v>
      </c>
      <c r="AB965" s="173">
        <f t="shared" si="426"/>
        <v>0</v>
      </c>
      <c r="AC965" s="173">
        <f t="shared" si="426"/>
        <v>0</v>
      </c>
      <c r="AD965" s="173">
        <f t="shared" si="427"/>
        <v>0</v>
      </c>
      <c r="AE965" s="173">
        <f t="shared" si="427"/>
        <v>0</v>
      </c>
      <c r="AF965" s="173">
        <f t="shared" si="427"/>
        <v>0</v>
      </c>
      <c r="AG965" s="340">
        <f t="shared" si="427"/>
        <v>0</v>
      </c>
      <c r="AH965" s="340">
        <f t="shared" si="427"/>
        <v>0</v>
      </c>
      <c r="AI965" s="340">
        <f t="shared" si="427"/>
        <v>0</v>
      </c>
      <c r="AJ965" s="340">
        <f t="shared" si="427"/>
        <v>0</v>
      </c>
      <c r="AK965" s="340">
        <f t="shared" si="427"/>
        <v>0</v>
      </c>
      <c r="AL965" s="340">
        <f t="shared" si="427"/>
        <v>0</v>
      </c>
      <c r="AM965" s="340">
        <f t="shared" si="427"/>
        <v>0</v>
      </c>
      <c r="AN965" s="340">
        <f t="shared" si="428"/>
        <v>0</v>
      </c>
      <c r="AO965" s="340">
        <f t="shared" si="428"/>
        <v>0</v>
      </c>
      <c r="AP965" s="340">
        <f t="shared" si="428"/>
        <v>0</v>
      </c>
      <c r="AQ965" s="340">
        <f t="shared" si="428"/>
        <v>0</v>
      </c>
      <c r="AR965" s="340">
        <f t="shared" si="428"/>
        <v>0</v>
      </c>
      <c r="AS965" s="340">
        <f t="shared" si="428"/>
        <v>0</v>
      </c>
      <c r="AT965" s="340">
        <f t="shared" si="428"/>
        <v>0</v>
      </c>
      <c r="AU965" s="340">
        <f t="shared" si="428"/>
        <v>0</v>
      </c>
      <c r="AV965" s="340">
        <f t="shared" si="428"/>
        <v>0</v>
      </c>
      <c r="AW965" s="340">
        <f t="shared" si="428"/>
        <v>0</v>
      </c>
      <c r="AX965" s="340">
        <f t="shared" si="429"/>
        <v>0</v>
      </c>
      <c r="AY965" s="341">
        <f t="shared" si="429"/>
        <v>0</v>
      </c>
      <c r="AZ965" s="342">
        <f t="shared" si="429"/>
        <v>0</v>
      </c>
      <c r="BA965" s="343">
        <f t="shared" si="429"/>
        <v>0</v>
      </c>
      <c r="BB965" s="341">
        <f t="shared" si="429"/>
        <v>0</v>
      </c>
      <c r="BC965" s="341">
        <f t="shared" si="429"/>
        <v>0</v>
      </c>
      <c r="BD965" s="341">
        <f t="shared" si="429"/>
        <v>0</v>
      </c>
      <c r="BE965" s="341">
        <f t="shared" si="429"/>
        <v>0</v>
      </c>
      <c r="BF965" s="341">
        <f t="shared" si="429"/>
        <v>0</v>
      </c>
      <c r="BG965" s="341">
        <f t="shared" si="429"/>
        <v>0</v>
      </c>
      <c r="BH965" s="341">
        <f t="shared" si="429"/>
        <v>0</v>
      </c>
      <c r="BI965" s="341">
        <f t="shared" si="429"/>
        <v>0</v>
      </c>
      <c r="BJ965" s="341">
        <f t="shared" si="429"/>
        <v>0</v>
      </c>
      <c r="BK965" s="341">
        <f t="shared" si="429"/>
        <v>0</v>
      </c>
      <c r="BL965" s="342">
        <f t="shared" si="429"/>
        <v>0</v>
      </c>
      <c r="BM965" s="343">
        <f t="shared" si="430"/>
        <v>0</v>
      </c>
    </row>
    <row r="966" spans="1:74" s="3" customFormat="1" ht="13.2" customHeight="1" thickBot="1">
      <c r="A966" s="163"/>
      <c r="B966" s="164"/>
      <c r="D966" s="214"/>
      <c r="E966" s="215" t="s">
        <v>92</v>
      </c>
      <c r="F966" s="205"/>
      <c r="G966" s="205"/>
      <c r="H966" s="205"/>
      <c r="I966" s="101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8"/>
      <c r="U966" s="118"/>
      <c r="V966" s="118"/>
      <c r="W966" s="118"/>
      <c r="X966" s="118"/>
      <c r="Y966" s="118"/>
      <c r="Z966" s="118"/>
      <c r="AA966" s="118"/>
      <c r="AB966" s="118"/>
      <c r="AC966" s="118"/>
      <c r="AD966" s="118"/>
      <c r="AE966" s="118"/>
      <c r="AF966" s="118"/>
      <c r="AG966" s="320"/>
      <c r="AH966" s="320"/>
      <c r="AI966" s="320"/>
      <c r="AJ966" s="320"/>
      <c r="AK966" s="320"/>
      <c r="AL966" s="320"/>
      <c r="AM966" s="320"/>
      <c r="AN966" s="320"/>
      <c r="AO966" s="320"/>
      <c r="AP966" s="320"/>
      <c r="AQ966" s="320"/>
      <c r="AR966" s="320"/>
      <c r="AS966" s="320"/>
      <c r="AT966" s="320"/>
      <c r="AU966" s="320"/>
      <c r="AV966" s="320"/>
      <c r="AW966" s="320"/>
      <c r="AX966" s="320"/>
      <c r="AY966" s="320"/>
      <c r="AZ966" s="320"/>
      <c r="BA966" s="320"/>
      <c r="BB966" s="320"/>
      <c r="BC966" s="320"/>
      <c r="BD966" s="320"/>
      <c r="BE966" s="320"/>
      <c r="BF966" s="320"/>
      <c r="BG966" s="320"/>
      <c r="BH966" s="320"/>
      <c r="BI966" s="320"/>
      <c r="BJ966" s="320"/>
      <c r="BK966" s="320"/>
      <c r="BL966" s="320"/>
      <c r="BM966" s="344"/>
      <c r="BN966" s="222"/>
      <c r="BO966" s="222"/>
      <c r="BP966" s="458"/>
      <c r="BT966" s="56"/>
      <c r="BU966" s="56"/>
    </row>
    <row r="967" spans="1:74" s="48" customFormat="1" ht="13.2" customHeight="1" outlineLevel="1">
      <c r="A967" s="161"/>
      <c r="B967" s="165"/>
      <c r="D967" s="216"/>
      <c r="E967" s="551" t="s">
        <v>189</v>
      </c>
      <c r="F967" s="552"/>
      <c r="G967" s="552"/>
      <c r="H967" s="552"/>
      <c r="I967" s="553"/>
      <c r="J967" s="103">
        <f>IF(ISERROR(J950-J999),J950,J950-J999-J1012)</f>
        <v>331</v>
      </c>
      <c r="K967" s="103">
        <f>K969+K971</f>
        <v>17659</v>
      </c>
      <c r="L967" s="103">
        <f t="shared" ref="L967:AX967" si="431">L969+L971</f>
        <v>15257</v>
      </c>
      <c r="M967" s="103">
        <f t="shared" si="431"/>
        <v>19020</v>
      </c>
      <c r="N967" s="103">
        <f t="shared" si="431"/>
        <v>36929</v>
      </c>
      <c r="O967" s="103">
        <f t="shared" si="431"/>
        <v>41323</v>
      </c>
      <c r="P967" s="103">
        <f t="shared" si="431"/>
        <v>53289</v>
      </c>
      <c r="Q967" s="103">
        <f t="shared" si="431"/>
        <v>134686</v>
      </c>
      <c r="R967" s="103">
        <f t="shared" si="431"/>
        <v>229547</v>
      </c>
      <c r="S967" s="103">
        <f t="shared" si="431"/>
        <v>307425</v>
      </c>
      <c r="T967" s="103">
        <f t="shared" si="431"/>
        <v>425889</v>
      </c>
      <c r="U967" s="103">
        <f t="shared" si="431"/>
        <v>425969</v>
      </c>
      <c r="V967" s="103">
        <f t="shared" si="431"/>
        <v>533525</v>
      </c>
      <c r="W967" s="103">
        <f t="shared" si="431"/>
        <v>693534</v>
      </c>
      <c r="X967" s="103">
        <f t="shared" si="431"/>
        <v>628979</v>
      </c>
      <c r="Y967" s="103">
        <f t="shared" si="431"/>
        <v>1219099</v>
      </c>
      <c r="Z967" s="103">
        <f t="shared" si="431"/>
        <v>1279225</v>
      </c>
      <c r="AA967" s="103">
        <f t="shared" si="431"/>
        <v>1266069</v>
      </c>
      <c r="AB967" s="103">
        <f t="shared" si="431"/>
        <v>1203977</v>
      </c>
      <c r="AC967" s="103">
        <f t="shared" si="431"/>
        <v>1400643</v>
      </c>
      <c r="AD967" s="103">
        <f t="shared" si="431"/>
        <v>1517932</v>
      </c>
      <c r="AE967" s="103">
        <f t="shared" si="431"/>
        <v>1630740</v>
      </c>
      <c r="AF967" s="103">
        <f t="shared" si="431"/>
        <v>1916712</v>
      </c>
      <c r="AG967" s="103">
        <f t="shared" si="431"/>
        <v>1951134</v>
      </c>
      <c r="AH967" s="103">
        <f t="shared" si="431"/>
        <v>2594118</v>
      </c>
      <c r="AI967" s="422">
        <f t="shared" si="431"/>
        <v>2251983</v>
      </c>
      <c r="AJ967" s="103">
        <f t="shared" si="431"/>
        <v>0</v>
      </c>
      <c r="AK967" s="103">
        <f t="shared" si="431"/>
        <v>0</v>
      </c>
      <c r="AL967" s="103">
        <f t="shared" si="431"/>
        <v>0</v>
      </c>
      <c r="AM967" s="103">
        <f t="shared" si="431"/>
        <v>0</v>
      </c>
      <c r="AN967" s="103">
        <f t="shared" si="431"/>
        <v>0</v>
      </c>
      <c r="AO967" s="103">
        <f t="shared" si="431"/>
        <v>0</v>
      </c>
      <c r="AP967" s="103">
        <f t="shared" si="431"/>
        <v>0</v>
      </c>
      <c r="AQ967" s="103">
        <f t="shared" si="431"/>
        <v>0</v>
      </c>
      <c r="AR967" s="103">
        <f t="shared" si="431"/>
        <v>0</v>
      </c>
      <c r="AS967" s="103">
        <f t="shared" si="431"/>
        <v>0</v>
      </c>
      <c r="AT967" s="103">
        <f t="shared" si="431"/>
        <v>0</v>
      </c>
      <c r="AU967" s="103">
        <f t="shared" si="431"/>
        <v>0</v>
      </c>
      <c r="AV967" s="103">
        <f t="shared" si="431"/>
        <v>0</v>
      </c>
      <c r="AW967" s="103">
        <f t="shared" si="431"/>
        <v>0</v>
      </c>
      <c r="AX967" s="103">
        <f t="shared" si="431"/>
        <v>0</v>
      </c>
      <c r="AY967" s="103">
        <f>AY969+AY971</f>
        <v>227850</v>
      </c>
      <c r="AZ967" s="103">
        <f>AZ969+AZ971</f>
        <v>2251983</v>
      </c>
      <c r="BA967" s="470">
        <f t="shared" ref="BA967:BL967" si="432">IF(ISERROR(BA950-BA999),BA950,BA950-BA999-BA1012)</f>
        <v>244710</v>
      </c>
      <c r="BB967" s="470">
        <f t="shared" si="432"/>
        <v>205135</v>
      </c>
      <c r="BC967" s="470">
        <f t="shared" si="432"/>
        <v>264339</v>
      </c>
      <c r="BD967" s="470">
        <f t="shared" si="432"/>
        <v>226367</v>
      </c>
      <c r="BE967" s="470">
        <f t="shared" si="432"/>
        <v>215310</v>
      </c>
      <c r="BF967" s="470">
        <f t="shared" si="432"/>
        <v>220948</v>
      </c>
      <c r="BG967" s="470">
        <f t="shared" si="432"/>
        <v>221160</v>
      </c>
      <c r="BH967" s="470">
        <f t="shared" si="432"/>
        <v>201266</v>
      </c>
      <c r="BI967" s="470">
        <f t="shared" si="432"/>
        <v>227675</v>
      </c>
      <c r="BJ967" s="323">
        <f t="shared" si="432"/>
        <v>228833</v>
      </c>
      <c r="BK967" s="323">
        <f t="shared" si="432"/>
        <v>0</v>
      </c>
      <c r="BL967" s="330">
        <f t="shared" si="432"/>
        <v>0</v>
      </c>
      <c r="BM967" s="345">
        <f>BM971+BM969</f>
        <v>21794994</v>
      </c>
      <c r="BN967" s="217"/>
      <c r="BO967" s="257"/>
      <c r="BS967" s="58"/>
      <c r="BT967" s="58"/>
      <c r="BU967" s="59"/>
      <c r="BV967" s="58"/>
    </row>
    <row r="968" spans="1:74" s="48" customFormat="1" ht="13.2" customHeight="1" outlineLevel="1" thickBot="1">
      <c r="A968" s="161"/>
      <c r="B968" s="162"/>
      <c r="D968" s="216"/>
      <c r="E968" s="504"/>
      <c r="F968" s="505"/>
      <c r="G968" s="505"/>
      <c r="H968" s="505"/>
      <c r="I968" s="554"/>
      <c r="J968" s="106"/>
      <c r="K968" s="54">
        <f t="shared" ref="K968:AX968" si="433">IF(ISERROR(K967/J967),"",K967/J967)</f>
        <v>53.350453172205441</v>
      </c>
      <c r="L968" s="54">
        <f t="shared" si="433"/>
        <v>0.8639787077410952</v>
      </c>
      <c r="M968" s="54">
        <f t="shared" si="433"/>
        <v>1.2466408861506193</v>
      </c>
      <c r="N968" s="54">
        <f t="shared" si="433"/>
        <v>1.9415878023133544</v>
      </c>
      <c r="O968" s="54">
        <f t="shared" si="433"/>
        <v>1.1189850794768339</v>
      </c>
      <c r="P968" s="54">
        <f t="shared" si="433"/>
        <v>1.2895723930982745</v>
      </c>
      <c r="Q968" s="54">
        <f t="shared" si="433"/>
        <v>2.5274634539961345</v>
      </c>
      <c r="R968" s="54">
        <f t="shared" si="433"/>
        <v>1.7043122522014167</v>
      </c>
      <c r="S968" s="54">
        <f t="shared" si="433"/>
        <v>1.3392682108674911</v>
      </c>
      <c r="T968" s="54">
        <f t="shared" si="433"/>
        <v>1.3853427665284215</v>
      </c>
      <c r="U968" s="54">
        <f t="shared" si="433"/>
        <v>1.0001878423720734</v>
      </c>
      <c r="V968" s="54">
        <f t="shared" si="433"/>
        <v>1.2524972474522793</v>
      </c>
      <c r="W968" s="54">
        <f t="shared" si="433"/>
        <v>1.2999090951689236</v>
      </c>
      <c r="X968" s="54">
        <f t="shared" si="433"/>
        <v>0.90691876677999927</v>
      </c>
      <c r="Y968" s="54">
        <f t="shared" si="433"/>
        <v>1.9382189230483053</v>
      </c>
      <c r="Z968" s="54">
        <f t="shared" si="433"/>
        <v>1.0493200306127721</v>
      </c>
      <c r="AA968" s="54">
        <f t="shared" si="433"/>
        <v>0.98971564814633861</v>
      </c>
      <c r="AB968" s="54">
        <f t="shared" si="433"/>
        <v>0.95095685938128172</v>
      </c>
      <c r="AC968" s="54">
        <f t="shared" si="433"/>
        <v>1.1633469742362188</v>
      </c>
      <c r="AD968" s="54">
        <f t="shared" si="433"/>
        <v>1.0837393968341682</v>
      </c>
      <c r="AE968" s="54">
        <f t="shared" si="433"/>
        <v>1.0743168995712589</v>
      </c>
      <c r="AF968" s="54">
        <f t="shared" si="433"/>
        <v>1.1753633319842525</v>
      </c>
      <c r="AG968" s="318">
        <f t="shared" si="433"/>
        <v>1.0179588795812828</v>
      </c>
      <c r="AH968" s="318">
        <f t="shared" si="433"/>
        <v>1.3295437422545042</v>
      </c>
      <c r="AI968" s="416">
        <f t="shared" si="433"/>
        <v>0.86811124243384452</v>
      </c>
      <c r="AJ968" s="318">
        <f t="shared" si="433"/>
        <v>0</v>
      </c>
      <c r="AK968" s="318" t="str">
        <f t="shared" si="433"/>
        <v/>
      </c>
      <c r="AL968" s="318" t="str">
        <f t="shared" si="433"/>
        <v/>
      </c>
      <c r="AM968" s="318" t="str">
        <f t="shared" si="433"/>
        <v/>
      </c>
      <c r="AN968" s="318" t="str">
        <f t="shared" si="433"/>
        <v/>
      </c>
      <c r="AO968" s="318" t="str">
        <f t="shared" si="433"/>
        <v/>
      </c>
      <c r="AP968" s="318" t="str">
        <f t="shared" si="433"/>
        <v/>
      </c>
      <c r="AQ968" s="318" t="str">
        <f t="shared" si="433"/>
        <v/>
      </c>
      <c r="AR968" s="318" t="str">
        <f t="shared" si="433"/>
        <v/>
      </c>
      <c r="AS968" s="318" t="str">
        <f t="shared" si="433"/>
        <v/>
      </c>
      <c r="AT968" s="318" t="str">
        <f t="shared" si="433"/>
        <v/>
      </c>
      <c r="AU968" s="318" t="str">
        <f t="shared" si="433"/>
        <v/>
      </c>
      <c r="AV968" s="318" t="str">
        <f t="shared" si="433"/>
        <v/>
      </c>
      <c r="AW968" s="318" t="str">
        <f t="shared" si="433"/>
        <v/>
      </c>
      <c r="AX968" s="318" t="str">
        <f t="shared" si="433"/>
        <v/>
      </c>
      <c r="AY968" s="346">
        <f t="shared" ref="AY968:BL968" si="434">IF(AY1050=0,0,AY967/AY1050)</f>
        <v>0</v>
      </c>
      <c r="AZ968" s="317">
        <f t="shared" si="434"/>
        <v>1.0396030828249534</v>
      </c>
      <c r="BA968" s="469">
        <f t="shared" si="434"/>
        <v>1.2751223223264951</v>
      </c>
      <c r="BB968" s="416">
        <f t="shared" si="434"/>
        <v>1.1218574483328139</v>
      </c>
      <c r="BC968" s="416">
        <f t="shared" si="434"/>
        <v>1.0097059565008135</v>
      </c>
      <c r="BD968" s="416">
        <f t="shared" si="434"/>
        <v>1.0175947278751016</v>
      </c>
      <c r="BE968" s="416">
        <f t="shared" si="434"/>
        <v>0.96543343840659313</v>
      </c>
      <c r="BF968" s="416">
        <f t="shared" si="434"/>
        <v>0.96186881549103853</v>
      </c>
      <c r="BG968" s="416">
        <f t="shared" si="434"/>
        <v>0.93908834207341674</v>
      </c>
      <c r="BH968" s="416">
        <f t="shared" si="434"/>
        <v>0.9686122393978478</v>
      </c>
      <c r="BI968" s="416">
        <f t="shared" si="434"/>
        <v>1.030292197066716</v>
      </c>
      <c r="BJ968" s="318">
        <f t="shared" si="434"/>
        <v>1.203244294878536</v>
      </c>
      <c r="BK968" s="318">
        <f t="shared" si="434"/>
        <v>0</v>
      </c>
      <c r="BL968" s="317">
        <f t="shared" si="434"/>
        <v>0</v>
      </c>
      <c r="BM968" s="347"/>
      <c r="BN968" s="293"/>
      <c r="BO968" s="293"/>
      <c r="BS968" s="58"/>
      <c r="BT968" s="58"/>
      <c r="BU968" s="59"/>
      <c r="BV968" s="58"/>
    </row>
    <row r="969" spans="1:74" s="48" customFormat="1" ht="13.2" customHeight="1" outlineLevel="1">
      <c r="A969" s="161"/>
      <c r="B969" s="162"/>
      <c r="D969" s="216"/>
      <c r="E969" s="183"/>
      <c r="F969" s="542" t="s">
        <v>190</v>
      </c>
      <c r="G969" s="543"/>
      <c r="H969" s="543"/>
      <c r="I969" s="544"/>
      <c r="J969" s="146">
        <f>+J78+J90+J414+J402+J102+J198+J114+J126+J306+J6+J18+J30+J42+J54+J66+J138+J150+J174+J162+J186+J210+J246+J258+J270+J282+J294+J342+J366+J390+J570+J582+J594+J606+J618+J630+J642+J654+J666+J678+J690+J702+J714+J726+J738+J779+J791+J803+J815+J827+J839+J851+J863+J875+J887+J911+J935</f>
        <v>331</v>
      </c>
      <c r="K969" s="108">
        <f>K975+K988</f>
        <v>17659</v>
      </c>
      <c r="L969" s="108">
        <f>L975+L988</f>
        <v>15254</v>
      </c>
      <c r="M969" s="108">
        <f t="shared" ref="M969:AX969" si="435">M975+M988</f>
        <v>12522</v>
      </c>
      <c r="N969" s="108">
        <f t="shared" si="435"/>
        <v>18471</v>
      </c>
      <c r="O969" s="108">
        <f t="shared" si="435"/>
        <v>19933</v>
      </c>
      <c r="P969" s="108">
        <f t="shared" si="435"/>
        <v>27167</v>
      </c>
      <c r="Q969" s="108">
        <f t="shared" si="435"/>
        <v>68711</v>
      </c>
      <c r="R969" s="108">
        <f t="shared" si="435"/>
        <v>53143</v>
      </c>
      <c r="S969" s="108">
        <f t="shared" si="435"/>
        <v>67335</v>
      </c>
      <c r="T969" s="108">
        <f t="shared" si="435"/>
        <v>78424</v>
      </c>
      <c r="U969" s="108">
        <f t="shared" si="435"/>
        <v>100638</v>
      </c>
      <c r="V969" s="108">
        <f t="shared" si="435"/>
        <v>254557</v>
      </c>
      <c r="W969" s="108">
        <f t="shared" si="435"/>
        <v>395402</v>
      </c>
      <c r="X969" s="108">
        <f t="shared" si="435"/>
        <v>316325</v>
      </c>
      <c r="Y969" s="108">
        <f t="shared" si="435"/>
        <v>678010</v>
      </c>
      <c r="Z969" s="108">
        <f t="shared" si="435"/>
        <v>679124</v>
      </c>
      <c r="AA969" s="108">
        <f t="shared" si="435"/>
        <v>684246</v>
      </c>
      <c r="AB969" s="108">
        <f t="shared" si="435"/>
        <v>633196</v>
      </c>
      <c r="AC969" s="108">
        <f t="shared" si="435"/>
        <v>677711</v>
      </c>
      <c r="AD969" s="108">
        <f t="shared" si="435"/>
        <v>657833</v>
      </c>
      <c r="AE969" s="108">
        <f t="shared" si="435"/>
        <v>616082</v>
      </c>
      <c r="AF969" s="108">
        <f t="shared" si="435"/>
        <v>637895</v>
      </c>
      <c r="AG969" s="108">
        <f t="shared" si="435"/>
        <v>534962</v>
      </c>
      <c r="AH969" s="108">
        <f t="shared" si="435"/>
        <v>561845</v>
      </c>
      <c r="AI969" s="108">
        <f t="shared" si="435"/>
        <v>474771</v>
      </c>
      <c r="AJ969" s="108">
        <f t="shared" si="435"/>
        <v>0</v>
      </c>
      <c r="AK969" s="108">
        <f t="shared" si="435"/>
        <v>0</v>
      </c>
      <c r="AL969" s="108">
        <f t="shared" si="435"/>
        <v>0</v>
      </c>
      <c r="AM969" s="108">
        <f t="shared" si="435"/>
        <v>0</v>
      </c>
      <c r="AN969" s="108">
        <f t="shared" si="435"/>
        <v>0</v>
      </c>
      <c r="AO969" s="108">
        <f t="shared" si="435"/>
        <v>0</v>
      </c>
      <c r="AP969" s="108">
        <f t="shared" si="435"/>
        <v>0</v>
      </c>
      <c r="AQ969" s="108">
        <f t="shared" si="435"/>
        <v>0</v>
      </c>
      <c r="AR969" s="108">
        <f t="shared" si="435"/>
        <v>0</v>
      </c>
      <c r="AS969" s="108">
        <f t="shared" si="435"/>
        <v>0</v>
      </c>
      <c r="AT969" s="108">
        <f t="shared" si="435"/>
        <v>0</v>
      </c>
      <c r="AU969" s="108">
        <f t="shared" si="435"/>
        <v>0</v>
      </c>
      <c r="AV969" s="108">
        <f t="shared" si="435"/>
        <v>0</v>
      </c>
      <c r="AW969" s="108">
        <f t="shared" si="435"/>
        <v>0</v>
      </c>
      <c r="AX969" s="108">
        <f t="shared" si="435"/>
        <v>0</v>
      </c>
      <c r="AY969" s="108">
        <f>AY975+AY988</f>
        <v>54855</v>
      </c>
      <c r="AZ969" s="108">
        <f>AZ975+AZ988</f>
        <v>474771</v>
      </c>
      <c r="BA969" s="406">
        <f t="shared" ref="BA969:BL969" si="436">+BA78+BA90+BA414+BA402+BA102+BA198+BA114+BA126+BA306+BA6+BA18+BA30+BA42+BA54+BA66+BA138+BA150+BA174+BA162+BA186+BA210+BA246+BA258+BA270+BA282+BA294+BA342+BA366+BA390+BA570+BA582+BA594+BA606+BA618+BA630+BA642+BA654+BA666+BA678+BA690+BA702+BA714+BA726+BA738+BA779+BA791+BA803+BA815+BA827+BA839+BA851+BA863+BA875+BA887+BA911+BA935</f>
        <v>45632</v>
      </c>
      <c r="BB969" s="348">
        <f t="shared" si="436"/>
        <v>36892</v>
      </c>
      <c r="BC969" s="348">
        <f t="shared" si="436"/>
        <v>62723</v>
      </c>
      <c r="BD969" s="348">
        <f t="shared" si="436"/>
        <v>36643</v>
      </c>
      <c r="BE969" s="348">
        <f t="shared" si="436"/>
        <v>31696</v>
      </c>
      <c r="BF969" s="348">
        <f t="shared" si="436"/>
        <v>34726</v>
      </c>
      <c r="BG969" s="348">
        <f t="shared" si="436"/>
        <v>42161</v>
      </c>
      <c r="BH969" s="348">
        <f t="shared" si="436"/>
        <v>33030</v>
      </c>
      <c r="BI969" s="348">
        <f t="shared" si="436"/>
        <v>53097</v>
      </c>
      <c r="BJ969" s="348">
        <f t="shared" si="436"/>
        <v>51874</v>
      </c>
      <c r="BK969" s="348">
        <f t="shared" si="436"/>
        <v>0</v>
      </c>
      <c r="BL969" s="349">
        <f t="shared" si="436"/>
        <v>0</v>
      </c>
      <c r="BM969" s="350">
        <f>BM975+BM988</f>
        <v>8281547</v>
      </c>
      <c r="BN969" s="293"/>
      <c r="BO969" s="293"/>
      <c r="BS969" s="58"/>
      <c r="BT969" s="58"/>
      <c r="BU969" s="59"/>
      <c r="BV969" s="58"/>
    </row>
    <row r="970" spans="1:74" s="48" customFormat="1" ht="13.2" customHeight="1" outlineLevel="1" thickBot="1">
      <c r="A970" s="161"/>
      <c r="B970" s="162"/>
      <c r="D970" s="216"/>
      <c r="E970" s="183"/>
      <c r="F970" s="545"/>
      <c r="G970" s="546"/>
      <c r="H970" s="546"/>
      <c r="I970" s="547"/>
      <c r="J970" s="147"/>
      <c r="K970" s="109">
        <f t="shared" ref="K970:AX970" si="437">IF(ISERROR(K969/J969),"",K969/J969)</f>
        <v>53.350453172205441</v>
      </c>
      <c r="L970" s="109">
        <f t="shared" si="437"/>
        <v>0.86380882269664194</v>
      </c>
      <c r="M970" s="109">
        <f t="shared" si="437"/>
        <v>0.82089943621345218</v>
      </c>
      <c r="N970" s="109">
        <f t="shared" si="437"/>
        <v>1.4750838524197412</v>
      </c>
      <c r="O970" s="109">
        <f t="shared" si="437"/>
        <v>1.0791511017270317</v>
      </c>
      <c r="P970" s="109">
        <f t="shared" si="437"/>
        <v>1.3629157678222044</v>
      </c>
      <c r="Q970" s="109">
        <f t="shared" si="437"/>
        <v>2.5292082305738579</v>
      </c>
      <c r="R970" s="109">
        <f t="shared" si="437"/>
        <v>0.77342783542664206</v>
      </c>
      <c r="S970" s="109">
        <f t="shared" si="437"/>
        <v>1.2670530455563291</v>
      </c>
      <c r="T970" s="109">
        <f t="shared" si="437"/>
        <v>1.1646840424741962</v>
      </c>
      <c r="U970" s="109">
        <f t="shared" si="437"/>
        <v>1.2832551259818423</v>
      </c>
      <c r="V970" s="109">
        <f t="shared" si="437"/>
        <v>2.5294322224209544</v>
      </c>
      <c r="W970" s="109">
        <f t="shared" si="437"/>
        <v>1.5532945469973327</v>
      </c>
      <c r="X970" s="109">
        <f t="shared" si="437"/>
        <v>0.80000859884370845</v>
      </c>
      <c r="Y970" s="109">
        <f t="shared" si="437"/>
        <v>2.1433968228878526</v>
      </c>
      <c r="Z970" s="109">
        <f t="shared" si="437"/>
        <v>1.001643043612926</v>
      </c>
      <c r="AA970" s="109">
        <f t="shared" si="437"/>
        <v>1.0075420689005248</v>
      </c>
      <c r="AB970" s="109">
        <f t="shared" si="437"/>
        <v>0.92539232965921614</v>
      </c>
      <c r="AC970" s="109">
        <f t="shared" si="437"/>
        <v>1.0703020865577166</v>
      </c>
      <c r="AD970" s="109">
        <f t="shared" si="437"/>
        <v>0.97066891344540662</v>
      </c>
      <c r="AE970" s="109">
        <f t="shared" si="437"/>
        <v>0.93653252421207211</v>
      </c>
      <c r="AF970" s="109">
        <f t="shared" si="437"/>
        <v>1.0354060011491977</v>
      </c>
      <c r="AG970" s="351">
        <f t="shared" si="437"/>
        <v>0.83863645270773401</v>
      </c>
      <c r="AH970" s="351">
        <f t="shared" si="437"/>
        <v>1.0502521674436689</v>
      </c>
      <c r="AI970" s="351">
        <f t="shared" si="437"/>
        <v>0.84502131370751721</v>
      </c>
      <c r="AJ970" s="351">
        <f t="shared" si="437"/>
        <v>0</v>
      </c>
      <c r="AK970" s="351" t="str">
        <f t="shared" si="437"/>
        <v/>
      </c>
      <c r="AL970" s="351" t="str">
        <f t="shared" si="437"/>
        <v/>
      </c>
      <c r="AM970" s="351" t="str">
        <f t="shared" si="437"/>
        <v/>
      </c>
      <c r="AN970" s="351" t="str">
        <f t="shared" si="437"/>
        <v/>
      </c>
      <c r="AO970" s="351" t="str">
        <f t="shared" si="437"/>
        <v/>
      </c>
      <c r="AP970" s="351" t="str">
        <f t="shared" si="437"/>
        <v/>
      </c>
      <c r="AQ970" s="351" t="str">
        <f t="shared" si="437"/>
        <v/>
      </c>
      <c r="AR970" s="351" t="str">
        <f t="shared" si="437"/>
        <v/>
      </c>
      <c r="AS970" s="351" t="str">
        <f t="shared" si="437"/>
        <v/>
      </c>
      <c r="AT970" s="351" t="str">
        <f t="shared" si="437"/>
        <v/>
      </c>
      <c r="AU970" s="351" t="str">
        <f t="shared" si="437"/>
        <v/>
      </c>
      <c r="AV970" s="351" t="str">
        <f t="shared" si="437"/>
        <v/>
      </c>
      <c r="AW970" s="351" t="str">
        <f t="shared" si="437"/>
        <v/>
      </c>
      <c r="AX970" s="351" t="str">
        <f t="shared" si="437"/>
        <v/>
      </c>
      <c r="AY970" s="351">
        <f t="shared" ref="AY970:BL970" si="438">IF(AY1054=0,0,AY969/(AY1046-AY1054))</f>
        <v>0</v>
      </c>
      <c r="AZ970" s="352">
        <f t="shared" si="438"/>
        <v>1.0338616918651369</v>
      </c>
      <c r="BA970" s="407">
        <f t="shared" si="438"/>
        <v>1.0131438721136767</v>
      </c>
      <c r="BB970" s="408">
        <f t="shared" si="438"/>
        <v>0.7581119125413559</v>
      </c>
      <c r="BC970" s="408">
        <f t="shared" si="438"/>
        <v>0.9293397736027974</v>
      </c>
      <c r="BD970" s="408">
        <f t="shared" si="438"/>
        <v>0.93472271822866182</v>
      </c>
      <c r="BE970" s="408">
        <f t="shared" si="438"/>
        <v>0.87553173857797917</v>
      </c>
      <c r="BF970" s="408">
        <f t="shared" si="438"/>
        <v>0.82688827507381657</v>
      </c>
      <c r="BG970" s="408">
        <f t="shared" si="438"/>
        <v>0.79613648809411408</v>
      </c>
      <c r="BH970" s="408">
        <f t="shared" si="438"/>
        <v>0.71154674709177079</v>
      </c>
      <c r="BI970" s="408">
        <f t="shared" si="438"/>
        <v>1.1772126640652714</v>
      </c>
      <c r="BJ970" s="408">
        <f t="shared" si="438"/>
        <v>1.4351639230875639</v>
      </c>
      <c r="BK970" s="408">
        <f t="shared" si="438"/>
        <v>0</v>
      </c>
      <c r="BL970" s="352">
        <f t="shared" si="438"/>
        <v>0</v>
      </c>
      <c r="BM970" s="353"/>
      <c r="BN970" s="293"/>
      <c r="BO970" s="293"/>
      <c r="BS970" s="58"/>
      <c r="BT970" s="58"/>
      <c r="BU970" s="59"/>
      <c r="BV970" s="58"/>
    </row>
    <row r="971" spans="1:74" s="48" customFormat="1" ht="13.2" customHeight="1" outlineLevel="1">
      <c r="A971" s="161"/>
      <c r="B971" s="162"/>
      <c r="D971" s="216"/>
      <c r="E971" s="183"/>
      <c r="F971" s="545" t="s">
        <v>191</v>
      </c>
      <c r="G971" s="546"/>
      <c r="H971" s="546"/>
      <c r="I971" s="547"/>
      <c r="J971" s="146">
        <f>J283+J79+J91+J415+J403+J103+J199+J115+J127+J307+J7+J19+J31+J43+J55+J67+J139+J151+J175+J163+J187+J211+J247+J259+J271+J295+J343+J367+J391+J571+J583+J595+J607+J619+J631+J643+J655+J667+J679+J691+J703+J715+J727+J739+J780+J792+J804+J816+J828+J840+J852+J864+J876+J888+J912+J936</f>
        <v>0</v>
      </c>
      <c r="K971" s="108">
        <f>K976+K989</f>
        <v>0</v>
      </c>
      <c r="L971" s="108">
        <f t="shared" ref="L971:AX971" si="439">L976+L989</f>
        <v>3</v>
      </c>
      <c r="M971" s="108">
        <f t="shared" si="439"/>
        <v>6498</v>
      </c>
      <c r="N971" s="108">
        <f t="shared" si="439"/>
        <v>18458</v>
      </c>
      <c r="O971" s="108">
        <f t="shared" si="439"/>
        <v>21390</v>
      </c>
      <c r="P971" s="108">
        <f t="shared" si="439"/>
        <v>26122</v>
      </c>
      <c r="Q971" s="108">
        <f t="shared" si="439"/>
        <v>65975</v>
      </c>
      <c r="R971" s="108">
        <f t="shared" si="439"/>
        <v>176404</v>
      </c>
      <c r="S971" s="108">
        <f t="shared" si="439"/>
        <v>240090</v>
      </c>
      <c r="T971" s="108">
        <f t="shared" si="439"/>
        <v>347465</v>
      </c>
      <c r="U971" s="108">
        <f t="shared" si="439"/>
        <v>325331</v>
      </c>
      <c r="V971" s="108">
        <f t="shared" si="439"/>
        <v>278968</v>
      </c>
      <c r="W971" s="108">
        <f t="shared" si="439"/>
        <v>298132</v>
      </c>
      <c r="X971" s="108">
        <f t="shared" si="439"/>
        <v>312654</v>
      </c>
      <c r="Y971" s="108">
        <f t="shared" si="439"/>
        <v>541089</v>
      </c>
      <c r="Z971" s="108">
        <f t="shared" si="439"/>
        <v>600101</v>
      </c>
      <c r="AA971" s="108">
        <f t="shared" si="439"/>
        <v>581823</v>
      </c>
      <c r="AB971" s="108">
        <f t="shared" si="439"/>
        <v>570781</v>
      </c>
      <c r="AC971" s="108">
        <f t="shared" si="439"/>
        <v>722932</v>
      </c>
      <c r="AD971" s="108">
        <f t="shared" si="439"/>
        <v>860099</v>
      </c>
      <c r="AE971" s="108">
        <f t="shared" si="439"/>
        <v>1014658</v>
      </c>
      <c r="AF971" s="108">
        <f t="shared" si="439"/>
        <v>1278817</v>
      </c>
      <c r="AG971" s="108">
        <f t="shared" si="439"/>
        <v>1416172</v>
      </c>
      <c r="AH971" s="108">
        <f t="shared" si="439"/>
        <v>2032273</v>
      </c>
      <c r="AI971" s="423">
        <f t="shared" si="439"/>
        <v>1777212</v>
      </c>
      <c r="AJ971" s="108">
        <f t="shared" si="439"/>
        <v>0</v>
      </c>
      <c r="AK971" s="108">
        <f t="shared" si="439"/>
        <v>0</v>
      </c>
      <c r="AL971" s="108">
        <f t="shared" si="439"/>
        <v>0</v>
      </c>
      <c r="AM971" s="108">
        <f t="shared" si="439"/>
        <v>0</v>
      </c>
      <c r="AN971" s="108">
        <f t="shared" si="439"/>
        <v>0</v>
      </c>
      <c r="AO971" s="108">
        <f t="shared" si="439"/>
        <v>0</v>
      </c>
      <c r="AP971" s="108">
        <f t="shared" si="439"/>
        <v>0</v>
      </c>
      <c r="AQ971" s="108">
        <f t="shared" si="439"/>
        <v>0</v>
      </c>
      <c r="AR971" s="108">
        <f t="shared" si="439"/>
        <v>0</v>
      </c>
      <c r="AS971" s="108">
        <f t="shared" si="439"/>
        <v>0</v>
      </c>
      <c r="AT971" s="108">
        <f t="shared" si="439"/>
        <v>0</v>
      </c>
      <c r="AU971" s="108">
        <f t="shared" si="439"/>
        <v>0</v>
      </c>
      <c r="AV971" s="108">
        <f t="shared" si="439"/>
        <v>0</v>
      </c>
      <c r="AW971" s="108">
        <f t="shared" si="439"/>
        <v>0</v>
      </c>
      <c r="AX971" s="108">
        <f t="shared" si="439"/>
        <v>0</v>
      </c>
      <c r="AY971" s="108">
        <f>AY976+AY989</f>
        <v>172995</v>
      </c>
      <c r="AZ971" s="108">
        <f>AZ976+AZ989</f>
        <v>1777212</v>
      </c>
      <c r="BA971" s="406">
        <f t="shared" ref="BA971:BL971" si="440">BA283+BA79+BA91+BA415+BA403+BA103+BA199+BA115+BA127+BA307+BA7+BA19+BA31+BA43+BA55+BA67+BA139+BA151+BA175+BA163+BA187+BA211+BA247+BA259+BA271+BA295+BA343+BA367+BA391+BA571+BA583+BA595+BA607+BA619+BA631+BA643+BA655+BA667+BA679+BA691+BA703+BA715+BA727+BA739+BA780+BA792+BA804+BA816+BA828+BA840+BA852+BA864+BA876+BA888+BA912+BA936</f>
        <v>175897</v>
      </c>
      <c r="BB971" s="348">
        <f t="shared" si="440"/>
        <v>149869</v>
      </c>
      <c r="BC971" s="348">
        <f t="shared" si="440"/>
        <v>176341</v>
      </c>
      <c r="BD971" s="348">
        <f t="shared" si="440"/>
        <v>167175</v>
      </c>
      <c r="BE971" s="348">
        <f t="shared" si="440"/>
        <v>165942</v>
      </c>
      <c r="BF971" s="348">
        <f t="shared" si="440"/>
        <v>166480</v>
      </c>
      <c r="BG971" s="348">
        <f t="shared" si="440"/>
        <v>161215</v>
      </c>
      <c r="BH971" s="348">
        <f t="shared" si="440"/>
        <v>152706</v>
      </c>
      <c r="BI971" s="348">
        <f t="shared" si="440"/>
        <v>155533</v>
      </c>
      <c r="BJ971" s="348">
        <f t="shared" si="440"/>
        <v>156265</v>
      </c>
      <c r="BK971" s="348">
        <f t="shared" si="440"/>
        <v>0</v>
      </c>
      <c r="BL971" s="349">
        <f t="shared" si="440"/>
        <v>0</v>
      </c>
      <c r="BM971" s="350">
        <f>BM976+BM989</f>
        <v>13513447</v>
      </c>
      <c r="BN971" s="293"/>
      <c r="BO971" s="293"/>
      <c r="BS971" s="58"/>
      <c r="BT971" s="58"/>
      <c r="BU971" s="59"/>
      <c r="BV971" s="58"/>
    </row>
    <row r="972" spans="1:74" s="48" customFormat="1" ht="13.2" customHeight="1" outlineLevel="1" thickBot="1">
      <c r="A972" s="161"/>
      <c r="B972" s="162"/>
      <c r="D972" s="216"/>
      <c r="E972" s="183"/>
      <c r="F972" s="548"/>
      <c r="G972" s="549"/>
      <c r="H972" s="549"/>
      <c r="I972" s="550"/>
      <c r="J972" s="148" t="str">
        <f t="shared" ref="J972:AX972" si="441">IF(ISERROR(J971/I971),"",J971/I971)</f>
        <v/>
      </c>
      <c r="K972" s="110" t="str">
        <f t="shared" si="441"/>
        <v/>
      </c>
      <c r="L972" s="110" t="str">
        <f t="shared" si="441"/>
        <v/>
      </c>
      <c r="M972" s="110">
        <f t="shared" si="441"/>
        <v>2166</v>
      </c>
      <c r="N972" s="110">
        <f t="shared" si="441"/>
        <v>2.8405663281009543</v>
      </c>
      <c r="O972" s="110">
        <f t="shared" si="441"/>
        <v>1.1588471123632029</v>
      </c>
      <c r="P972" s="110">
        <f t="shared" si="441"/>
        <v>1.22122487143525</v>
      </c>
      <c r="Q972" s="110">
        <f t="shared" si="441"/>
        <v>2.5256488783400965</v>
      </c>
      <c r="R972" s="110">
        <f t="shared" si="441"/>
        <v>2.6738006820765441</v>
      </c>
      <c r="S972" s="110">
        <f t="shared" si="441"/>
        <v>1.3610235595564726</v>
      </c>
      <c r="T972" s="110">
        <f t="shared" si="441"/>
        <v>1.4472281227872881</v>
      </c>
      <c r="U972" s="110">
        <f t="shared" si="441"/>
        <v>0.93629862000489261</v>
      </c>
      <c r="V972" s="110">
        <f t="shared" si="441"/>
        <v>0.85748975658636895</v>
      </c>
      <c r="W972" s="110">
        <f t="shared" si="441"/>
        <v>1.0686960511599897</v>
      </c>
      <c r="X972" s="110">
        <f t="shared" si="441"/>
        <v>1.048709967396992</v>
      </c>
      <c r="Y972" s="110">
        <f t="shared" si="441"/>
        <v>1.7306319445777121</v>
      </c>
      <c r="Z972" s="110">
        <f t="shared" si="441"/>
        <v>1.1090615407077209</v>
      </c>
      <c r="AA972" s="110">
        <f t="shared" si="441"/>
        <v>0.96954179379804395</v>
      </c>
      <c r="AB972" s="110">
        <f t="shared" si="441"/>
        <v>0.98102171966388407</v>
      </c>
      <c r="AC972" s="110">
        <f t="shared" si="441"/>
        <v>1.2665663363006128</v>
      </c>
      <c r="AD972" s="409">
        <f t="shared" si="441"/>
        <v>1.1897370707065118</v>
      </c>
      <c r="AE972" s="409">
        <f t="shared" si="441"/>
        <v>1.1796990811522861</v>
      </c>
      <c r="AF972" s="409">
        <f t="shared" si="441"/>
        <v>1.260342893861774</v>
      </c>
      <c r="AG972" s="354">
        <f t="shared" si="441"/>
        <v>1.1074078621100596</v>
      </c>
      <c r="AH972" s="354">
        <f t="shared" si="441"/>
        <v>1.4350467316116968</v>
      </c>
      <c r="AI972" s="424">
        <f t="shared" si="441"/>
        <v>0.8744947160150236</v>
      </c>
      <c r="AJ972" s="354">
        <f t="shared" si="441"/>
        <v>0</v>
      </c>
      <c r="AK972" s="354" t="str">
        <f t="shared" si="441"/>
        <v/>
      </c>
      <c r="AL972" s="354" t="str">
        <f t="shared" si="441"/>
        <v/>
      </c>
      <c r="AM972" s="354" t="str">
        <f t="shared" si="441"/>
        <v/>
      </c>
      <c r="AN972" s="354" t="str">
        <f t="shared" si="441"/>
        <v/>
      </c>
      <c r="AO972" s="354" t="str">
        <f t="shared" si="441"/>
        <v/>
      </c>
      <c r="AP972" s="354" t="str">
        <f t="shared" si="441"/>
        <v/>
      </c>
      <c r="AQ972" s="354" t="str">
        <f t="shared" si="441"/>
        <v/>
      </c>
      <c r="AR972" s="354" t="str">
        <f t="shared" si="441"/>
        <v/>
      </c>
      <c r="AS972" s="354" t="str">
        <f t="shared" si="441"/>
        <v/>
      </c>
      <c r="AT972" s="354" t="str">
        <f t="shared" si="441"/>
        <v/>
      </c>
      <c r="AU972" s="354" t="str">
        <f t="shared" si="441"/>
        <v/>
      </c>
      <c r="AV972" s="354" t="str">
        <f t="shared" si="441"/>
        <v/>
      </c>
      <c r="AW972" s="354" t="str">
        <f t="shared" si="441"/>
        <v/>
      </c>
      <c r="AX972" s="354" t="str">
        <f t="shared" si="441"/>
        <v/>
      </c>
      <c r="AY972" s="346">
        <f t="shared" ref="AY972:BL972" si="442">IF(AY1056=0,0,AY971/(AY1048-AY1056))</f>
        <v>0</v>
      </c>
      <c r="AZ972" s="317">
        <f t="shared" si="442"/>
        <v>1.0411476683300389</v>
      </c>
      <c r="BA972" s="402">
        <f t="shared" si="442"/>
        <v>1.1976292120296042</v>
      </c>
      <c r="BB972" s="318">
        <f t="shared" si="442"/>
        <v>1.1168417914896789</v>
      </c>
      <c r="BC972" s="318">
        <f t="shared" si="442"/>
        <v>0.90754274186077633</v>
      </c>
      <c r="BD972" s="318">
        <f t="shared" si="442"/>
        <v>0.91227333002275568</v>
      </c>
      <c r="BE972" s="318">
        <f t="shared" si="442"/>
        <v>0.88825963375924033</v>
      </c>
      <c r="BF972" s="318">
        <f t="shared" si="442"/>
        <v>0.88689528051099831</v>
      </c>
      <c r="BG972" s="318">
        <f t="shared" si="442"/>
        <v>0.88313758573087631</v>
      </c>
      <c r="BH972" s="318">
        <f t="shared" si="442"/>
        <v>0.94632145158891479</v>
      </c>
      <c r="BI972" s="318">
        <f t="shared" si="442"/>
        <v>0.8843282521307505</v>
      </c>
      <c r="BJ972" s="318">
        <f t="shared" si="442"/>
        <v>1.0144772292011557</v>
      </c>
      <c r="BK972" s="318">
        <f t="shared" si="442"/>
        <v>0</v>
      </c>
      <c r="BL972" s="317">
        <f t="shared" si="442"/>
        <v>0</v>
      </c>
      <c r="BM972" s="347"/>
      <c r="BN972" s="293"/>
      <c r="BO972" s="293"/>
      <c r="BS972" s="58"/>
      <c r="BT972" s="58"/>
      <c r="BU972" s="59"/>
      <c r="BV972" s="58"/>
    </row>
    <row r="973" spans="1:74" s="3" customFormat="1" ht="13.2" customHeight="1">
      <c r="A973" s="163"/>
      <c r="B973" s="164"/>
      <c r="D973" s="214"/>
      <c r="E973" s="507" t="s">
        <v>195</v>
      </c>
      <c r="F973" s="508"/>
      <c r="G973" s="508"/>
      <c r="H973" s="508"/>
      <c r="I973" s="509"/>
      <c r="J973" s="380">
        <f>SUM(J975:J976)</f>
        <v>331</v>
      </c>
      <c r="K973" s="381">
        <f t="shared" ref="K973:AO973" si="443">SUM(K975:K976)</f>
        <v>17659</v>
      </c>
      <c r="L973" s="381">
        <f t="shared" si="443"/>
        <v>15257</v>
      </c>
      <c r="M973" s="381">
        <f t="shared" si="443"/>
        <v>19020</v>
      </c>
      <c r="N973" s="381">
        <f t="shared" si="443"/>
        <v>36929</v>
      </c>
      <c r="O973" s="381">
        <f t="shared" si="443"/>
        <v>41323</v>
      </c>
      <c r="P973" s="381">
        <f t="shared" si="443"/>
        <v>53289</v>
      </c>
      <c r="Q973" s="381">
        <f t="shared" si="443"/>
        <v>134686</v>
      </c>
      <c r="R973" s="381">
        <f t="shared" si="443"/>
        <v>229547</v>
      </c>
      <c r="S973" s="381">
        <f t="shared" si="443"/>
        <v>307425</v>
      </c>
      <c r="T973" s="381">
        <f t="shared" si="443"/>
        <v>425889</v>
      </c>
      <c r="U973" s="381">
        <f t="shared" si="443"/>
        <v>425969</v>
      </c>
      <c r="V973" s="381">
        <f t="shared" si="443"/>
        <v>533525</v>
      </c>
      <c r="W973" s="381">
        <f t="shared" si="443"/>
        <v>693341</v>
      </c>
      <c r="X973" s="381">
        <f t="shared" si="443"/>
        <v>628925</v>
      </c>
      <c r="Y973" s="381">
        <f t="shared" si="443"/>
        <v>1191820</v>
      </c>
      <c r="Z973" s="381">
        <f t="shared" si="443"/>
        <v>1257844</v>
      </c>
      <c r="AA973" s="381">
        <f t="shared" si="443"/>
        <v>1246190</v>
      </c>
      <c r="AB973" s="381">
        <f t="shared" si="443"/>
        <v>1197470</v>
      </c>
      <c r="AC973" s="381">
        <f t="shared" si="443"/>
        <v>1397777</v>
      </c>
      <c r="AD973" s="381">
        <f t="shared" si="443"/>
        <v>1466926</v>
      </c>
      <c r="AE973" s="381">
        <f t="shared" si="443"/>
        <v>1584073</v>
      </c>
      <c r="AF973" s="381">
        <f t="shared" si="443"/>
        <v>1860188</v>
      </c>
      <c r="AG973" s="329">
        <f>SUM(AG975:AG976)</f>
        <v>1902621</v>
      </c>
      <c r="AH973" s="329">
        <f t="shared" si="443"/>
        <v>2482236</v>
      </c>
      <c r="AI973" s="417">
        <f t="shared" si="443"/>
        <v>2175607</v>
      </c>
      <c r="AJ973" s="329">
        <f t="shared" si="443"/>
        <v>0</v>
      </c>
      <c r="AK973" s="329">
        <f t="shared" si="443"/>
        <v>0</v>
      </c>
      <c r="AL973" s="329">
        <f t="shared" si="443"/>
        <v>0</v>
      </c>
      <c r="AM973" s="329">
        <f t="shared" si="443"/>
        <v>0</v>
      </c>
      <c r="AN973" s="329">
        <f t="shared" si="443"/>
        <v>0</v>
      </c>
      <c r="AO973" s="329">
        <f t="shared" si="443"/>
        <v>0</v>
      </c>
      <c r="AP973" s="329">
        <f t="shared" ref="AP973:BL973" si="444">SUM(AP975:AP976)</f>
        <v>0</v>
      </c>
      <c r="AQ973" s="329">
        <f t="shared" si="444"/>
        <v>0</v>
      </c>
      <c r="AR973" s="329">
        <f t="shared" si="444"/>
        <v>0</v>
      </c>
      <c r="AS973" s="329">
        <f t="shared" si="444"/>
        <v>0</v>
      </c>
      <c r="AT973" s="329">
        <f t="shared" si="444"/>
        <v>0</v>
      </c>
      <c r="AU973" s="329">
        <f t="shared" si="444"/>
        <v>0</v>
      </c>
      <c r="AV973" s="329">
        <f t="shared" si="444"/>
        <v>0</v>
      </c>
      <c r="AW973" s="329">
        <f t="shared" si="444"/>
        <v>0</v>
      </c>
      <c r="AX973" s="329">
        <f t="shared" si="444"/>
        <v>0</v>
      </c>
      <c r="AY973" s="329">
        <f>SUM(AY975:AY976)</f>
        <v>219760</v>
      </c>
      <c r="AZ973" s="330">
        <f t="shared" si="444"/>
        <v>2175607</v>
      </c>
      <c r="BA973" s="473">
        <f t="shared" si="444"/>
        <v>235644</v>
      </c>
      <c r="BB973" s="417">
        <f t="shared" si="444"/>
        <v>196958</v>
      </c>
      <c r="BC973" s="417">
        <f t="shared" si="444"/>
        <v>255123</v>
      </c>
      <c r="BD973" s="417">
        <f t="shared" si="444"/>
        <v>219047</v>
      </c>
      <c r="BE973" s="417">
        <f t="shared" si="444"/>
        <v>207594</v>
      </c>
      <c r="BF973" s="417">
        <f t="shared" si="444"/>
        <v>212290</v>
      </c>
      <c r="BG973" s="417">
        <f t="shared" si="444"/>
        <v>214390</v>
      </c>
      <c r="BH973" s="417">
        <f t="shared" si="444"/>
        <v>194424</v>
      </c>
      <c r="BI973" s="417">
        <f t="shared" si="444"/>
        <v>220377</v>
      </c>
      <c r="BJ973" s="329">
        <f>SUM(BJ975:BJ976)</f>
        <v>219760</v>
      </c>
      <c r="BK973" s="329">
        <f t="shared" si="444"/>
        <v>0</v>
      </c>
      <c r="BL973" s="330">
        <f t="shared" si="444"/>
        <v>0</v>
      </c>
      <c r="BM973" s="345">
        <f>SUM(BM975:BM976)</f>
        <v>21325867</v>
      </c>
      <c r="BN973" s="222"/>
      <c r="BO973" s="222"/>
      <c r="BT973" s="56"/>
      <c r="BU973" s="56"/>
    </row>
    <row r="974" spans="1:74" s="3" customFormat="1" ht="13.2" customHeight="1" thickBot="1">
      <c r="A974" s="163"/>
      <c r="B974" s="168" t="s">
        <v>225</v>
      </c>
      <c r="D974" s="214"/>
      <c r="E974" s="510"/>
      <c r="F974" s="511"/>
      <c r="G974" s="511"/>
      <c r="H974" s="511"/>
      <c r="I974" s="512"/>
      <c r="J974" s="106"/>
      <c r="K974" s="382"/>
      <c r="L974" s="382"/>
      <c r="M974" s="382"/>
      <c r="N974" s="382"/>
      <c r="O974" s="382"/>
      <c r="P974" s="382"/>
      <c r="Q974" s="382"/>
      <c r="R974" s="382"/>
      <c r="S974" s="382"/>
      <c r="T974" s="382"/>
      <c r="U974" s="382"/>
      <c r="V974" s="382"/>
      <c r="W974" s="382"/>
      <c r="X974" s="382"/>
      <c r="Y974" s="382"/>
      <c r="Z974" s="382"/>
      <c r="AA974" s="382"/>
      <c r="AB974" s="382"/>
      <c r="AC974" s="382"/>
      <c r="AD974" s="382"/>
      <c r="AE974" s="382"/>
      <c r="AF974" s="382"/>
      <c r="AG974" s="383"/>
      <c r="AH974" s="383"/>
      <c r="AI974" s="383"/>
      <c r="AJ974" s="383"/>
      <c r="AK974" s="383"/>
      <c r="AL974" s="383"/>
      <c r="AM974" s="383"/>
      <c r="AN974" s="383"/>
      <c r="AO974" s="383"/>
      <c r="AP974" s="383"/>
      <c r="AQ974" s="383"/>
      <c r="AR974" s="383"/>
      <c r="AS974" s="383"/>
      <c r="AT974" s="383"/>
      <c r="AU974" s="383"/>
      <c r="AV974" s="383"/>
      <c r="AW974" s="383"/>
      <c r="AX974" s="383"/>
      <c r="AY974" s="383"/>
      <c r="AZ974" s="384"/>
      <c r="BA974" s="385"/>
      <c r="BB974" s="383"/>
      <c r="BC974" s="383"/>
      <c r="BD974" s="383"/>
      <c r="BE974" s="383"/>
      <c r="BF974" s="383"/>
      <c r="BG974" s="383"/>
      <c r="BH974" s="383"/>
      <c r="BI974" s="383"/>
      <c r="BJ974" s="383"/>
      <c r="BK974" s="383"/>
      <c r="BL974" s="384"/>
      <c r="BM974" s="410"/>
      <c r="BN974" s="222"/>
      <c r="BO974" s="222"/>
      <c r="BT974" s="56"/>
      <c r="BU974" s="56"/>
    </row>
    <row r="975" spans="1:74" s="63" customFormat="1" ht="13.2" customHeight="1">
      <c r="A975" s="169" t="str">
        <f>B$974&amp;B975</f>
        <v>E19</v>
      </c>
      <c r="B975" s="159" t="str">
        <f>$B$6</f>
        <v>9</v>
      </c>
      <c r="D975" s="218"/>
      <c r="E975" s="184"/>
      <c r="F975" s="527" t="s">
        <v>196</v>
      </c>
      <c r="G975" s="528"/>
      <c r="H975" s="528"/>
      <c r="I975" s="529"/>
      <c r="J975" s="149">
        <f t="shared" ref="J975:AO975" si="445">SUMIF($A$5:$A$945,$A975,J$5:J$945)</f>
        <v>331</v>
      </c>
      <c r="K975" s="150">
        <f t="shared" si="445"/>
        <v>17659</v>
      </c>
      <c r="L975" s="150">
        <f t="shared" si="445"/>
        <v>15254</v>
      </c>
      <c r="M975" s="150">
        <f t="shared" si="445"/>
        <v>12522</v>
      </c>
      <c r="N975" s="150">
        <f t="shared" si="445"/>
        <v>18471</v>
      </c>
      <c r="O975" s="150">
        <f t="shared" si="445"/>
        <v>19933</v>
      </c>
      <c r="P975" s="150">
        <f t="shared" si="445"/>
        <v>27167</v>
      </c>
      <c r="Q975" s="150">
        <f t="shared" si="445"/>
        <v>68711</v>
      </c>
      <c r="R975" s="150">
        <f t="shared" si="445"/>
        <v>53143</v>
      </c>
      <c r="S975" s="150">
        <f t="shared" si="445"/>
        <v>67335</v>
      </c>
      <c r="T975" s="150">
        <f t="shared" si="445"/>
        <v>78424</v>
      </c>
      <c r="U975" s="150">
        <f t="shared" si="445"/>
        <v>100638</v>
      </c>
      <c r="V975" s="150">
        <f t="shared" si="445"/>
        <v>254557</v>
      </c>
      <c r="W975" s="150">
        <f t="shared" si="445"/>
        <v>395402</v>
      </c>
      <c r="X975" s="150">
        <f t="shared" si="445"/>
        <v>316293</v>
      </c>
      <c r="Y975" s="150">
        <f t="shared" si="445"/>
        <v>667040</v>
      </c>
      <c r="Z975" s="150">
        <f t="shared" si="445"/>
        <v>674672</v>
      </c>
      <c r="AA975" s="150">
        <f t="shared" si="445"/>
        <v>679059</v>
      </c>
      <c r="AB975" s="150">
        <f t="shared" si="445"/>
        <v>631852</v>
      </c>
      <c r="AC975" s="150">
        <f t="shared" si="445"/>
        <v>677551</v>
      </c>
      <c r="AD975" s="150">
        <f t="shared" si="445"/>
        <v>631099</v>
      </c>
      <c r="AE975" s="150">
        <f t="shared" si="445"/>
        <v>603680</v>
      </c>
      <c r="AF975" s="150">
        <f t="shared" si="445"/>
        <v>628326</v>
      </c>
      <c r="AG975" s="355">
        <f t="shared" si="445"/>
        <v>527995</v>
      </c>
      <c r="AH975" s="355">
        <f t="shared" si="445"/>
        <v>552309</v>
      </c>
      <c r="AI975" s="355">
        <f t="shared" si="445"/>
        <v>466914</v>
      </c>
      <c r="AJ975" s="355">
        <f t="shared" si="445"/>
        <v>0</v>
      </c>
      <c r="AK975" s="355">
        <f t="shared" si="445"/>
        <v>0</v>
      </c>
      <c r="AL975" s="355">
        <f t="shared" si="445"/>
        <v>0</v>
      </c>
      <c r="AM975" s="355">
        <f t="shared" si="445"/>
        <v>0</v>
      </c>
      <c r="AN975" s="355">
        <f t="shared" si="445"/>
        <v>0</v>
      </c>
      <c r="AO975" s="355">
        <f t="shared" si="445"/>
        <v>0</v>
      </c>
      <c r="AP975" s="355">
        <f t="shared" ref="AP975:BL975" si="446">SUMIF($A$5:$A$945,$A975,AP$5:AP$945)</f>
        <v>0</v>
      </c>
      <c r="AQ975" s="355">
        <f t="shared" si="446"/>
        <v>0</v>
      </c>
      <c r="AR975" s="355">
        <f t="shared" si="446"/>
        <v>0</v>
      </c>
      <c r="AS975" s="355">
        <f t="shared" si="446"/>
        <v>0</v>
      </c>
      <c r="AT975" s="355">
        <f t="shared" si="446"/>
        <v>0</v>
      </c>
      <c r="AU975" s="355">
        <f t="shared" si="446"/>
        <v>0</v>
      </c>
      <c r="AV975" s="355">
        <f t="shared" si="446"/>
        <v>0</v>
      </c>
      <c r="AW975" s="355">
        <f t="shared" si="446"/>
        <v>0</v>
      </c>
      <c r="AX975" s="355">
        <f t="shared" si="446"/>
        <v>0</v>
      </c>
      <c r="AY975" s="355">
        <f t="shared" si="446"/>
        <v>53773</v>
      </c>
      <c r="AZ975" s="356">
        <f t="shared" si="446"/>
        <v>466914</v>
      </c>
      <c r="BA975" s="357">
        <f t="shared" si="446"/>
        <v>51154</v>
      </c>
      <c r="BB975" s="355">
        <f t="shared" si="446"/>
        <v>42377</v>
      </c>
      <c r="BC975" s="355">
        <f t="shared" si="446"/>
        <v>69880</v>
      </c>
      <c r="BD975" s="355">
        <f t="shared" si="446"/>
        <v>40135</v>
      </c>
      <c r="BE975" s="355">
        <f t="shared" si="446"/>
        <v>34073</v>
      </c>
      <c r="BF975" s="355">
        <f t="shared" si="446"/>
        <v>37749</v>
      </c>
      <c r="BG975" s="355">
        <f t="shared" si="446"/>
        <v>44987</v>
      </c>
      <c r="BH975" s="355">
        <f t="shared" si="446"/>
        <v>36281</v>
      </c>
      <c r="BI975" s="355">
        <f t="shared" si="446"/>
        <v>56505</v>
      </c>
      <c r="BJ975" s="355">
        <f t="shared" si="446"/>
        <v>53773</v>
      </c>
      <c r="BK975" s="355">
        <f t="shared" si="446"/>
        <v>0</v>
      </c>
      <c r="BL975" s="356">
        <f t="shared" si="446"/>
        <v>0</v>
      </c>
      <c r="BM975" s="358">
        <f>SUMIF($A$5:$A$945,$A975,BM$5:BM$945)</f>
        <v>8186337</v>
      </c>
      <c r="BN975" s="219"/>
      <c r="BO975" s="219"/>
    </row>
    <row r="976" spans="1:74" s="63" customFormat="1" ht="13.2" customHeight="1" thickBot="1">
      <c r="A976" s="166"/>
      <c r="B976" s="167"/>
      <c r="D976" s="218"/>
      <c r="E976" s="185"/>
      <c r="F976" s="530" t="s">
        <v>197</v>
      </c>
      <c r="G976" s="531"/>
      <c r="H976" s="531"/>
      <c r="I976" s="532"/>
      <c r="J976" s="151">
        <f>SUM(J977:J985)</f>
        <v>0</v>
      </c>
      <c r="K976" s="152">
        <f t="shared" ref="K976:BL976" si="447">SUM(K977:K985)</f>
        <v>0</v>
      </c>
      <c r="L976" s="152">
        <f t="shared" si="447"/>
        <v>3</v>
      </c>
      <c r="M976" s="152">
        <f t="shared" si="447"/>
        <v>6498</v>
      </c>
      <c r="N976" s="152">
        <f t="shared" si="447"/>
        <v>18458</v>
      </c>
      <c r="O976" s="152">
        <f t="shared" si="447"/>
        <v>21390</v>
      </c>
      <c r="P976" s="152">
        <f t="shared" si="447"/>
        <v>26122</v>
      </c>
      <c r="Q976" s="152">
        <f t="shared" si="447"/>
        <v>65975</v>
      </c>
      <c r="R976" s="152">
        <f t="shared" si="447"/>
        <v>176404</v>
      </c>
      <c r="S976" s="152">
        <f t="shared" si="447"/>
        <v>240090</v>
      </c>
      <c r="T976" s="152">
        <f t="shared" si="447"/>
        <v>347465</v>
      </c>
      <c r="U976" s="152">
        <f t="shared" si="447"/>
        <v>325331</v>
      </c>
      <c r="V976" s="152">
        <f t="shared" si="447"/>
        <v>278968</v>
      </c>
      <c r="W976" s="152">
        <f t="shared" si="447"/>
        <v>297939</v>
      </c>
      <c r="X976" s="152">
        <f t="shared" si="447"/>
        <v>312632</v>
      </c>
      <c r="Y976" s="152">
        <f t="shared" si="447"/>
        <v>524780</v>
      </c>
      <c r="Z976" s="152">
        <f t="shared" si="447"/>
        <v>583172</v>
      </c>
      <c r="AA976" s="152">
        <f t="shared" si="447"/>
        <v>567131</v>
      </c>
      <c r="AB976" s="152">
        <f t="shared" si="447"/>
        <v>565618</v>
      </c>
      <c r="AC976" s="152">
        <f t="shared" si="447"/>
        <v>720226</v>
      </c>
      <c r="AD976" s="152">
        <f t="shared" si="447"/>
        <v>835827</v>
      </c>
      <c r="AE976" s="152">
        <f t="shared" si="447"/>
        <v>980393</v>
      </c>
      <c r="AF976" s="152">
        <f t="shared" si="447"/>
        <v>1231862</v>
      </c>
      <c r="AG976" s="359">
        <f t="shared" si="447"/>
        <v>1374626</v>
      </c>
      <c r="AH976" s="359">
        <f t="shared" si="447"/>
        <v>1929927</v>
      </c>
      <c r="AI976" s="425">
        <f t="shared" si="447"/>
        <v>1708693</v>
      </c>
      <c r="AJ976" s="359">
        <f t="shared" si="447"/>
        <v>0</v>
      </c>
      <c r="AK976" s="359">
        <f t="shared" si="447"/>
        <v>0</v>
      </c>
      <c r="AL976" s="359">
        <f t="shared" si="447"/>
        <v>0</v>
      </c>
      <c r="AM976" s="359">
        <f t="shared" si="447"/>
        <v>0</v>
      </c>
      <c r="AN976" s="359">
        <f t="shared" si="447"/>
        <v>0</v>
      </c>
      <c r="AO976" s="359">
        <f t="shared" si="447"/>
        <v>0</v>
      </c>
      <c r="AP976" s="359">
        <f t="shared" si="447"/>
        <v>0</v>
      </c>
      <c r="AQ976" s="359">
        <f t="shared" si="447"/>
        <v>0</v>
      </c>
      <c r="AR976" s="359">
        <f t="shared" si="447"/>
        <v>0</v>
      </c>
      <c r="AS976" s="359">
        <f t="shared" si="447"/>
        <v>0</v>
      </c>
      <c r="AT976" s="359">
        <f t="shared" si="447"/>
        <v>0</v>
      </c>
      <c r="AU976" s="359">
        <f t="shared" si="447"/>
        <v>0</v>
      </c>
      <c r="AV976" s="359">
        <f t="shared" si="447"/>
        <v>0</v>
      </c>
      <c r="AW976" s="359">
        <f t="shared" si="447"/>
        <v>0</v>
      </c>
      <c r="AX976" s="359">
        <f t="shared" si="447"/>
        <v>0</v>
      </c>
      <c r="AY976" s="152">
        <f t="shared" si="447"/>
        <v>165987</v>
      </c>
      <c r="AZ976" s="360">
        <f t="shared" si="447"/>
        <v>1708693</v>
      </c>
      <c r="BA976" s="474">
        <f t="shared" si="447"/>
        <v>184490</v>
      </c>
      <c r="BB976" s="425">
        <f t="shared" si="447"/>
        <v>154581</v>
      </c>
      <c r="BC976" s="425">
        <f t="shared" si="447"/>
        <v>185243</v>
      </c>
      <c r="BD976" s="425">
        <f t="shared" si="447"/>
        <v>178912</v>
      </c>
      <c r="BE976" s="425">
        <f t="shared" si="447"/>
        <v>173521</v>
      </c>
      <c r="BF976" s="425">
        <f t="shared" si="447"/>
        <v>174541</v>
      </c>
      <c r="BG976" s="425">
        <f t="shared" si="447"/>
        <v>169403</v>
      </c>
      <c r="BH976" s="425">
        <f t="shared" si="447"/>
        <v>158143</v>
      </c>
      <c r="BI976" s="425">
        <f t="shared" si="447"/>
        <v>163872</v>
      </c>
      <c r="BJ976" s="359">
        <f t="shared" si="447"/>
        <v>165987</v>
      </c>
      <c r="BK976" s="359">
        <f t="shared" si="447"/>
        <v>0</v>
      </c>
      <c r="BL976" s="360">
        <f t="shared" si="447"/>
        <v>0</v>
      </c>
      <c r="BM976" s="362">
        <f>SUM(BM977:BM985)</f>
        <v>13139530</v>
      </c>
      <c r="BN976" s="219"/>
      <c r="BO976" s="219"/>
    </row>
    <row r="977" spans="1:73" ht="13.2" customHeight="1">
      <c r="A977" s="169" t="str">
        <f t="shared" ref="A977:A985" si="448">B$974&amp;B977</f>
        <v>E11</v>
      </c>
      <c r="B977" s="159" t="str">
        <f>$B$8</f>
        <v>1</v>
      </c>
      <c r="E977" s="186"/>
      <c r="F977" s="539" t="str">
        <f>$I$8&amp;"　Total"</f>
        <v>N.AMERICA　Total</v>
      </c>
      <c r="G977" s="540"/>
      <c r="H977" s="540"/>
      <c r="I977" s="541"/>
      <c r="J977" s="177">
        <f t="shared" ref="J977:S985" si="449">SUMIF($A$5:$A$945,$A977,J$5:J$945)</f>
        <v>0</v>
      </c>
      <c r="K977" s="177">
        <f t="shared" si="449"/>
        <v>0</v>
      </c>
      <c r="L977" s="176">
        <f t="shared" si="449"/>
        <v>0</v>
      </c>
      <c r="M977" s="176">
        <f t="shared" si="449"/>
        <v>5788</v>
      </c>
      <c r="N977" s="176">
        <f t="shared" si="449"/>
        <v>15975</v>
      </c>
      <c r="O977" s="176">
        <f t="shared" si="449"/>
        <v>20329</v>
      </c>
      <c r="P977" s="176">
        <f t="shared" si="449"/>
        <v>24938</v>
      </c>
      <c r="Q977" s="176">
        <f t="shared" si="449"/>
        <v>56419</v>
      </c>
      <c r="R977" s="176">
        <f t="shared" si="449"/>
        <v>150660</v>
      </c>
      <c r="S977" s="176">
        <f t="shared" si="449"/>
        <v>198254</v>
      </c>
      <c r="T977" s="176">
        <f t="shared" ref="T977:AC985" si="450">SUMIF($A$5:$A$945,$A977,T$5:T$945)</f>
        <v>288152</v>
      </c>
      <c r="U977" s="176">
        <f t="shared" si="450"/>
        <v>255334</v>
      </c>
      <c r="V977" s="176">
        <f t="shared" si="450"/>
        <v>205569</v>
      </c>
      <c r="W977" s="176">
        <f t="shared" si="450"/>
        <v>196245</v>
      </c>
      <c r="X977" s="176">
        <f t="shared" si="450"/>
        <v>185649</v>
      </c>
      <c r="Y977" s="176">
        <f t="shared" si="450"/>
        <v>334194</v>
      </c>
      <c r="Z977" s="176">
        <f t="shared" si="450"/>
        <v>348050</v>
      </c>
      <c r="AA977" s="176">
        <f t="shared" si="450"/>
        <v>312229</v>
      </c>
      <c r="AB977" s="176">
        <f t="shared" si="450"/>
        <v>280563</v>
      </c>
      <c r="AC977" s="176">
        <f t="shared" si="450"/>
        <v>270704</v>
      </c>
      <c r="AD977" s="176">
        <f t="shared" ref="AD977:AM985" si="451">SUMIF($A$5:$A$945,$A977,AD$5:AD$945)</f>
        <v>230253</v>
      </c>
      <c r="AE977" s="176">
        <f t="shared" si="451"/>
        <v>216165</v>
      </c>
      <c r="AF977" s="176">
        <f t="shared" si="451"/>
        <v>296759</v>
      </c>
      <c r="AG977" s="333">
        <f t="shared" si="451"/>
        <v>362649</v>
      </c>
      <c r="AH977" s="333">
        <f t="shared" si="451"/>
        <v>609549</v>
      </c>
      <c r="AI977" s="333">
        <f t="shared" si="451"/>
        <v>448601</v>
      </c>
      <c r="AJ977" s="333">
        <f t="shared" si="451"/>
        <v>0</v>
      </c>
      <c r="AK977" s="333">
        <f t="shared" si="451"/>
        <v>0</v>
      </c>
      <c r="AL977" s="333">
        <f t="shared" si="451"/>
        <v>0</v>
      </c>
      <c r="AM977" s="333">
        <f t="shared" si="451"/>
        <v>0</v>
      </c>
      <c r="AN977" s="333">
        <f t="shared" ref="AN977:AW985" si="452">SUMIF($A$5:$A$945,$A977,AN$5:AN$945)</f>
        <v>0</v>
      </c>
      <c r="AO977" s="333">
        <f t="shared" si="452"/>
        <v>0</v>
      </c>
      <c r="AP977" s="333">
        <f t="shared" si="452"/>
        <v>0</v>
      </c>
      <c r="AQ977" s="333">
        <f t="shared" si="452"/>
        <v>0</v>
      </c>
      <c r="AR977" s="333">
        <f t="shared" si="452"/>
        <v>0</v>
      </c>
      <c r="AS977" s="333">
        <f t="shared" si="452"/>
        <v>0</v>
      </c>
      <c r="AT977" s="333">
        <f t="shared" si="452"/>
        <v>0</v>
      </c>
      <c r="AU977" s="333">
        <f t="shared" si="452"/>
        <v>0</v>
      </c>
      <c r="AV977" s="333">
        <f t="shared" si="452"/>
        <v>0</v>
      </c>
      <c r="AW977" s="333">
        <f t="shared" si="452"/>
        <v>0</v>
      </c>
      <c r="AX977" s="333">
        <f t="shared" ref="AX977:BG985" si="453">SUMIF($A$5:$A$945,$A977,AX$5:AX$945)</f>
        <v>0</v>
      </c>
      <c r="AY977" s="176">
        <f t="shared" si="453"/>
        <v>44488</v>
      </c>
      <c r="AZ977" s="334">
        <f t="shared" si="453"/>
        <v>448601</v>
      </c>
      <c r="BA977" s="471">
        <f t="shared" si="453"/>
        <v>43617</v>
      </c>
      <c r="BB977" s="426">
        <f t="shared" si="453"/>
        <v>41774</v>
      </c>
      <c r="BC977" s="426">
        <f t="shared" si="453"/>
        <v>52593</v>
      </c>
      <c r="BD977" s="426">
        <f t="shared" si="453"/>
        <v>51470</v>
      </c>
      <c r="BE977" s="426">
        <f t="shared" si="453"/>
        <v>51931</v>
      </c>
      <c r="BF977" s="426">
        <f t="shared" si="453"/>
        <v>42669</v>
      </c>
      <c r="BG977" s="426">
        <f t="shared" si="453"/>
        <v>41459</v>
      </c>
      <c r="BH977" s="426">
        <f t="shared" ref="BH977:BM985" si="454">SUMIF($A$5:$A$945,$A977,BH$5:BH$945)</f>
        <v>40256</v>
      </c>
      <c r="BI977" s="426">
        <f t="shared" si="454"/>
        <v>38344</v>
      </c>
      <c r="BJ977" s="333">
        <f t="shared" si="454"/>
        <v>44488</v>
      </c>
      <c r="BK977" s="333">
        <f t="shared" si="454"/>
        <v>0</v>
      </c>
      <c r="BL977" s="334">
        <f t="shared" si="454"/>
        <v>0</v>
      </c>
      <c r="BM977" s="363">
        <f t="shared" si="454"/>
        <v>5313028</v>
      </c>
      <c r="BP977" s="393"/>
    </row>
    <row r="978" spans="1:73" ht="13.2" customHeight="1">
      <c r="A978" s="169" t="str">
        <f t="shared" si="448"/>
        <v>E12</v>
      </c>
      <c r="B978" s="159" t="str">
        <f>$B$9</f>
        <v>2</v>
      </c>
      <c r="E978" s="186"/>
      <c r="F978" s="561" t="str">
        <f>$I$9&amp;"　Total"</f>
        <v>CS.AMERICA　Total</v>
      </c>
      <c r="G978" s="562"/>
      <c r="H978" s="562"/>
      <c r="I978" s="563"/>
      <c r="J978" s="180">
        <f t="shared" si="449"/>
        <v>0</v>
      </c>
      <c r="K978" s="179">
        <f t="shared" si="449"/>
        <v>0</v>
      </c>
      <c r="L978" s="179">
        <f t="shared" si="449"/>
        <v>0</v>
      </c>
      <c r="M978" s="179">
        <f t="shared" si="449"/>
        <v>0</v>
      </c>
      <c r="N978" s="179">
        <f t="shared" si="449"/>
        <v>0</v>
      </c>
      <c r="O978" s="179">
        <f t="shared" si="449"/>
        <v>0</v>
      </c>
      <c r="P978" s="179">
        <f t="shared" si="449"/>
        <v>0</v>
      </c>
      <c r="Q978" s="179">
        <f t="shared" si="449"/>
        <v>11</v>
      </c>
      <c r="R978" s="179">
        <f t="shared" si="449"/>
        <v>10</v>
      </c>
      <c r="S978" s="179">
        <f t="shared" si="449"/>
        <v>31</v>
      </c>
      <c r="T978" s="179">
        <f t="shared" si="450"/>
        <v>36</v>
      </c>
      <c r="U978" s="179">
        <f t="shared" si="450"/>
        <v>41</v>
      </c>
      <c r="V978" s="179">
        <f t="shared" si="450"/>
        <v>482</v>
      </c>
      <c r="W978" s="179">
        <f t="shared" si="450"/>
        <v>1544</v>
      </c>
      <c r="X978" s="179">
        <f t="shared" si="450"/>
        <v>837</v>
      </c>
      <c r="Y978" s="179">
        <f t="shared" si="450"/>
        <v>2043</v>
      </c>
      <c r="Z978" s="179">
        <f t="shared" si="450"/>
        <v>1688</v>
      </c>
      <c r="AA978" s="179">
        <f t="shared" si="450"/>
        <v>1729</v>
      </c>
      <c r="AB978" s="179">
        <f t="shared" si="450"/>
        <v>1578</v>
      </c>
      <c r="AC978" s="179">
        <f t="shared" si="450"/>
        <v>2308</v>
      </c>
      <c r="AD978" s="179">
        <f t="shared" si="451"/>
        <v>5333</v>
      </c>
      <c r="AE978" s="179">
        <f t="shared" si="451"/>
        <v>6971</v>
      </c>
      <c r="AF978" s="179">
        <f t="shared" si="451"/>
        <v>16444</v>
      </c>
      <c r="AG978" s="337">
        <f t="shared" si="451"/>
        <v>21854</v>
      </c>
      <c r="AH978" s="337">
        <f t="shared" si="451"/>
        <v>42211</v>
      </c>
      <c r="AI978" s="337">
        <f t="shared" si="451"/>
        <v>41779</v>
      </c>
      <c r="AJ978" s="337">
        <f t="shared" si="451"/>
        <v>0</v>
      </c>
      <c r="AK978" s="337">
        <f t="shared" si="451"/>
        <v>0</v>
      </c>
      <c r="AL978" s="337">
        <f t="shared" si="451"/>
        <v>0</v>
      </c>
      <c r="AM978" s="337">
        <f t="shared" si="451"/>
        <v>0</v>
      </c>
      <c r="AN978" s="337">
        <f t="shared" si="452"/>
        <v>0</v>
      </c>
      <c r="AO978" s="337">
        <f t="shared" si="452"/>
        <v>0</v>
      </c>
      <c r="AP978" s="337">
        <f t="shared" si="452"/>
        <v>0</v>
      </c>
      <c r="AQ978" s="337">
        <f t="shared" si="452"/>
        <v>0</v>
      </c>
      <c r="AR978" s="337">
        <f t="shared" si="452"/>
        <v>0</v>
      </c>
      <c r="AS978" s="337">
        <f t="shared" si="452"/>
        <v>0</v>
      </c>
      <c r="AT978" s="337">
        <f t="shared" si="452"/>
        <v>0</v>
      </c>
      <c r="AU978" s="337">
        <f t="shared" si="452"/>
        <v>0</v>
      </c>
      <c r="AV978" s="337">
        <f t="shared" si="452"/>
        <v>0</v>
      </c>
      <c r="AW978" s="337">
        <f t="shared" si="452"/>
        <v>0</v>
      </c>
      <c r="AX978" s="337">
        <f t="shared" si="453"/>
        <v>0</v>
      </c>
      <c r="AY978" s="179">
        <f t="shared" si="453"/>
        <v>4189</v>
      </c>
      <c r="AZ978" s="338">
        <f t="shared" si="453"/>
        <v>41779</v>
      </c>
      <c r="BA978" s="339">
        <f t="shared" si="453"/>
        <v>3110</v>
      </c>
      <c r="BB978" s="337">
        <f t="shared" si="453"/>
        <v>3797</v>
      </c>
      <c r="BC978" s="337">
        <f t="shared" si="453"/>
        <v>4690</v>
      </c>
      <c r="BD978" s="337">
        <f t="shared" si="453"/>
        <v>3921</v>
      </c>
      <c r="BE978" s="337">
        <f t="shared" si="453"/>
        <v>5835</v>
      </c>
      <c r="BF978" s="337">
        <f t="shared" si="453"/>
        <v>3684</v>
      </c>
      <c r="BG978" s="337">
        <f t="shared" si="453"/>
        <v>4030</v>
      </c>
      <c r="BH978" s="337">
        <f t="shared" si="454"/>
        <v>4172</v>
      </c>
      <c r="BI978" s="337">
        <f t="shared" si="454"/>
        <v>4351</v>
      </c>
      <c r="BJ978" s="337">
        <f t="shared" si="454"/>
        <v>4189</v>
      </c>
      <c r="BK978" s="337">
        <f t="shared" si="454"/>
        <v>0</v>
      </c>
      <c r="BL978" s="338">
        <f t="shared" si="454"/>
        <v>0</v>
      </c>
      <c r="BM978" s="364">
        <f t="shared" si="454"/>
        <v>146930</v>
      </c>
    </row>
    <row r="979" spans="1:73" ht="13.2" customHeight="1">
      <c r="A979" s="169" t="str">
        <f t="shared" si="448"/>
        <v>E13</v>
      </c>
      <c r="B979" s="159" t="str">
        <f>$B$10</f>
        <v>3</v>
      </c>
      <c r="E979" s="186"/>
      <c r="F979" s="561" t="str">
        <f>$I$10&amp;"　Total"</f>
        <v>Europe　Total</v>
      </c>
      <c r="G979" s="562"/>
      <c r="H979" s="562"/>
      <c r="I979" s="563"/>
      <c r="J979" s="180">
        <f t="shared" si="449"/>
        <v>0</v>
      </c>
      <c r="K979" s="179">
        <f t="shared" si="449"/>
        <v>0</v>
      </c>
      <c r="L979" s="179">
        <f t="shared" si="449"/>
        <v>3</v>
      </c>
      <c r="M979" s="179">
        <f t="shared" si="449"/>
        <v>709</v>
      </c>
      <c r="N979" s="179">
        <f t="shared" si="449"/>
        <v>2320</v>
      </c>
      <c r="O979" s="179">
        <f t="shared" si="449"/>
        <v>841</v>
      </c>
      <c r="P979" s="179">
        <f t="shared" si="449"/>
        <v>859</v>
      </c>
      <c r="Q979" s="179">
        <f t="shared" si="449"/>
        <v>8140</v>
      </c>
      <c r="R979" s="179">
        <f t="shared" si="449"/>
        <v>23528</v>
      </c>
      <c r="S979" s="179">
        <f t="shared" si="449"/>
        <v>36159</v>
      </c>
      <c r="T979" s="179">
        <f t="shared" si="450"/>
        <v>49108</v>
      </c>
      <c r="U979" s="179">
        <f t="shared" si="450"/>
        <v>57981</v>
      </c>
      <c r="V979" s="179">
        <f t="shared" si="450"/>
        <v>54848</v>
      </c>
      <c r="W979" s="179">
        <f t="shared" si="450"/>
        <v>70368</v>
      </c>
      <c r="X979" s="179">
        <f t="shared" si="450"/>
        <v>83088</v>
      </c>
      <c r="Y979" s="179">
        <f t="shared" si="450"/>
        <v>103691</v>
      </c>
      <c r="Z979" s="179">
        <f t="shared" si="450"/>
        <v>148632</v>
      </c>
      <c r="AA979" s="179">
        <f t="shared" si="450"/>
        <v>170591</v>
      </c>
      <c r="AB979" s="179">
        <f t="shared" si="450"/>
        <v>200505</v>
      </c>
      <c r="AC979" s="179">
        <f t="shared" si="450"/>
        <v>285668</v>
      </c>
      <c r="AD979" s="179">
        <f t="shared" si="451"/>
        <v>390319</v>
      </c>
      <c r="AE979" s="179">
        <f t="shared" si="451"/>
        <v>462621</v>
      </c>
      <c r="AF979" s="179">
        <f t="shared" si="451"/>
        <v>531745</v>
      </c>
      <c r="AG979" s="337">
        <f t="shared" si="451"/>
        <v>499559</v>
      </c>
      <c r="AH979" s="337">
        <f t="shared" si="451"/>
        <v>565228</v>
      </c>
      <c r="AI979" s="337">
        <f t="shared" si="451"/>
        <v>535108</v>
      </c>
      <c r="AJ979" s="337">
        <f t="shared" si="451"/>
        <v>0</v>
      </c>
      <c r="AK979" s="337">
        <f t="shared" si="451"/>
        <v>0</v>
      </c>
      <c r="AL979" s="337">
        <f t="shared" si="451"/>
        <v>0</v>
      </c>
      <c r="AM979" s="337">
        <f t="shared" si="451"/>
        <v>0</v>
      </c>
      <c r="AN979" s="337">
        <f t="shared" si="452"/>
        <v>0</v>
      </c>
      <c r="AO979" s="337">
        <f t="shared" si="452"/>
        <v>0</v>
      </c>
      <c r="AP979" s="337">
        <f t="shared" si="452"/>
        <v>0</v>
      </c>
      <c r="AQ979" s="337">
        <f t="shared" si="452"/>
        <v>0</v>
      </c>
      <c r="AR979" s="337">
        <f t="shared" si="452"/>
        <v>0</v>
      </c>
      <c r="AS979" s="337">
        <f t="shared" si="452"/>
        <v>0</v>
      </c>
      <c r="AT979" s="337">
        <f t="shared" si="452"/>
        <v>0</v>
      </c>
      <c r="AU979" s="337">
        <f t="shared" si="452"/>
        <v>0</v>
      </c>
      <c r="AV979" s="337">
        <f t="shared" si="452"/>
        <v>0</v>
      </c>
      <c r="AW979" s="337">
        <f t="shared" si="452"/>
        <v>0</v>
      </c>
      <c r="AX979" s="337">
        <f t="shared" si="453"/>
        <v>0</v>
      </c>
      <c r="AY979" s="179">
        <f t="shared" si="453"/>
        <v>50235</v>
      </c>
      <c r="AZ979" s="338">
        <f t="shared" si="453"/>
        <v>535108</v>
      </c>
      <c r="BA979" s="472">
        <f t="shared" si="453"/>
        <v>69833</v>
      </c>
      <c r="BB979" s="456">
        <f t="shared" si="453"/>
        <v>47374</v>
      </c>
      <c r="BC979" s="456">
        <f t="shared" si="453"/>
        <v>54606</v>
      </c>
      <c r="BD979" s="456">
        <f t="shared" si="453"/>
        <v>67453</v>
      </c>
      <c r="BE979" s="456">
        <f t="shared" si="453"/>
        <v>49792</v>
      </c>
      <c r="BF979" s="456">
        <f t="shared" si="453"/>
        <v>51997</v>
      </c>
      <c r="BG979" s="337">
        <f t="shared" si="453"/>
        <v>46482</v>
      </c>
      <c r="BH979" s="337">
        <f t="shared" si="454"/>
        <v>41438</v>
      </c>
      <c r="BI979" s="337">
        <f t="shared" si="454"/>
        <v>55898</v>
      </c>
      <c r="BJ979" s="337">
        <f t="shared" si="454"/>
        <v>50235</v>
      </c>
      <c r="BK979" s="337">
        <f t="shared" si="454"/>
        <v>0</v>
      </c>
      <c r="BL979" s="338">
        <f t="shared" si="454"/>
        <v>0</v>
      </c>
      <c r="BM979" s="364">
        <f t="shared" si="454"/>
        <v>4281619</v>
      </c>
    </row>
    <row r="980" spans="1:73" ht="13.2" customHeight="1">
      <c r="A980" s="169" t="str">
        <f t="shared" si="448"/>
        <v>E14</v>
      </c>
      <c r="B980" s="159" t="str">
        <f>$B$11</f>
        <v>4</v>
      </c>
      <c r="E980" s="186"/>
      <c r="F980" s="561" t="str">
        <f>$I$11&amp;"　Total"</f>
        <v>ASIA　Total</v>
      </c>
      <c r="G980" s="562"/>
      <c r="H980" s="562"/>
      <c r="I980" s="563"/>
      <c r="J980" s="180">
        <f t="shared" si="449"/>
        <v>0</v>
      </c>
      <c r="K980" s="179">
        <f t="shared" si="449"/>
        <v>0</v>
      </c>
      <c r="L980" s="179">
        <f t="shared" si="449"/>
        <v>0</v>
      </c>
      <c r="M980" s="179">
        <f t="shared" si="449"/>
        <v>0</v>
      </c>
      <c r="N980" s="179">
        <f t="shared" si="449"/>
        <v>21</v>
      </c>
      <c r="O980" s="179">
        <f t="shared" si="449"/>
        <v>14</v>
      </c>
      <c r="P980" s="179">
        <f t="shared" si="449"/>
        <v>6</v>
      </c>
      <c r="Q980" s="179">
        <f t="shared" si="449"/>
        <v>3</v>
      </c>
      <c r="R980" s="179">
        <f t="shared" si="449"/>
        <v>3</v>
      </c>
      <c r="S980" s="179">
        <f t="shared" si="449"/>
        <v>474</v>
      </c>
      <c r="T980" s="179">
        <f t="shared" si="450"/>
        <v>1227</v>
      </c>
      <c r="U980" s="179">
        <f t="shared" si="450"/>
        <v>1339</v>
      </c>
      <c r="V980" s="179">
        <f t="shared" si="450"/>
        <v>8365</v>
      </c>
      <c r="W980" s="179">
        <f t="shared" si="450"/>
        <v>12787</v>
      </c>
      <c r="X980" s="179">
        <f t="shared" si="450"/>
        <v>26061</v>
      </c>
      <c r="Y980" s="179">
        <f t="shared" si="450"/>
        <v>47428</v>
      </c>
      <c r="Z980" s="179">
        <f t="shared" si="450"/>
        <v>38741</v>
      </c>
      <c r="AA980" s="179">
        <f t="shared" si="450"/>
        <v>31970</v>
      </c>
      <c r="AB980" s="179">
        <f t="shared" si="450"/>
        <v>28689</v>
      </c>
      <c r="AC980" s="179">
        <f t="shared" si="450"/>
        <v>32577</v>
      </c>
      <c r="AD980" s="179">
        <f t="shared" si="451"/>
        <v>36654</v>
      </c>
      <c r="AE980" s="179">
        <f t="shared" si="451"/>
        <v>49686</v>
      </c>
      <c r="AF980" s="179">
        <f t="shared" si="451"/>
        <v>62663</v>
      </c>
      <c r="AG980" s="337">
        <f t="shared" si="451"/>
        <v>66528</v>
      </c>
      <c r="AH980" s="337">
        <f t="shared" si="451"/>
        <v>84316</v>
      </c>
      <c r="AI980" s="456">
        <f t="shared" si="451"/>
        <v>79930</v>
      </c>
      <c r="AJ980" s="337">
        <f t="shared" si="451"/>
        <v>0</v>
      </c>
      <c r="AK980" s="337">
        <f t="shared" si="451"/>
        <v>0</v>
      </c>
      <c r="AL980" s="337">
        <f t="shared" si="451"/>
        <v>0</v>
      </c>
      <c r="AM980" s="337">
        <f t="shared" si="451"/>
        <v>0</v>
      </c>
      <c r="AN980" s="337">
        <f t="shared" si="452"/>
        <v>0</v>
      </c>
      <c r="AO980" s="337">
        <f t="shared" si="452"/>
        <v>0</v>
      </c>
      <c r="AP980" s="337">
        <f t="shared" si="452"/>
        <v>0</v>
      </c>
      <c r="AQ980" s="337">
        <f t="shared" si="452"/>
        <v>0</v>
      </c>
      <c r="AR980" s="337">
        <f t="shared" si="452"/>
        <v>0</v>
      </c>
      <c r="AS980" s="337">
        <f t="shared" si="452"/>
        <v>0</v>
      </c>
      <c r="AT980" s="337">
        <f t="shared" si="452"/>
        <v>0</v>
      </c>
      <c r="AU980" s="337">
        <f t="shared" si="452"/>
        <v>0</v>
      </c>
      <c r="AV980" s="337">
        <f t="shared" si="452"/>
        <v>0</v>
      </c>
      <c r="AW980" s="337">
        <f t="shared" si="452"/>
        <v>0</v>
      </c>
      <c r="AX980" s="337">
        <f t="shared" si="453"/>
        <v>0</v>
      </c>
      <c r="AY980" s="179">
        <f t="shared" si="453"/>
        <v>10274</v>
      </c>
      <c r="AZ980" s="338">
        <f t="shared" si="453"/>
        <v>79930</v>
      </c>
      <c r="BA980" s="472">
        <f t="shared" si="453"/>
        <v>7610</v>
      </c>
      <c r="BB980" s="456">
        <f t="shared" si="453"/>
        <v>6686</v>
      </c>
      <c r="BC980" s="456">
        <f t="shared" si="453"/>
        <v>7695</v>
      </c>
      <c r="BD980" s="456">
        <f t="shared" si="453"/>
        <v>7796</v>
      </c>
      <c r="BE980" s="456">
        <f t="shared" si="453"/>
        <v>7219</v>
      </c>
      <c r="BF980" s="456">
        <f t="shared" si="453"/>
        <v>8007</v>
      </c>
      <c r="BG980" s="456">
        <f t="shared" si="453"/>
        <v>8981</v>
      </c>
      <c r="BH980" s="456">
        <f t="shared" si="454"/>
        <v>7014</v>
      </c>
      <c r="BI980" s="456">
        <f t="shared" si="454"/>
        <v>8648</v>
      </c>
      <c r="BJ980" s="337">
        <f t="shared" si="454"/>
        <v>10274</v>
      </c>
      <c r="BK980" s="337">
        <f t="shared" si="454"/>
        <v>0</v>
      </c>
      <c r="BL980" s="338">
        <f t="shared" si="454"/>
        <v>0</v>
      </c>
      <c r="BM980" s="364">
        <f t="shared" si="454"/>
        <v>609482</v>
      </c>
    </row>
    <row r="981" spans="1:73" ht="13.2" customHeight="1">
      <c r="A981" s="169" t="str">
        <f t="shared" si="448"/>
        <v>E1C</v>
      </c>
      <c r="B981" s="159" t="s">
        <v>204</v>
      </c>
      <c r="E981" s="186"/>
      <c r="F981" s="561" t="str">
        <f>$I$12&amp;"　Total"</f>
        <v>CHINA　Total</v>
      </c>
      <c r="G981" s="562"/>
      <c r="H981" s="562"/>
      <c r="I981" s="563"/>
      <c r="J981" s="180">
        <f t="shared" si="449"/>
        <v>0</v>
      </c>
      <c r="K981" s="179">
        <f t="shared" si="449"/>
        <v>0</v>
      </c>
      <c r="L981" s="179">
        <f t="shared" si="449"/>
        <v>0</v>
      </c>
      <c r="M981" s="179">
        <f t="shared" si="449"/>
        <v>0</v>
      </c>
      <c r="N981" s="179">
        <f t="shared" si="449"/>
        <v>0</v>
      </c>
      <c r="O981" s="179">
        <f t="shared" si="449"/>
        <v>4</v>
      </c>
      <c r="P981" s="179">
        <f t="shared" si="449"/>
        <v>4</v>
      </c>
      <c r="Q981" s="179">
        <f t="shared" si="449"/>
        <v>130</v>
      </c>
      <c r="R981" s="179">
        <f t="shared" si="449"/>
        <v>215</v>
      </c>
      <c r="S981" s="179">
        <f t="shared" si="449"/>
        <v>1717</v>
      </c>
      <c r="T981" s="179">
        <f t="shared" si="450"/>
        <v>2754</v>
      </c>
      <c r="U981" s="179">
        <f t="shared" si="450"/>
        <v>3351</v>
      </c>
      <c r="V981" s="179">
        <f t="shared" si="450"/>
        <v>2966</v>
      </c>
      <c r="W981" s="179">
        <f t="shared" si="450"/>
        <v>4270</v>
      </c>
      <c r="X981" s="179">
        <f t="shared" si="450"/>
        <v>5094</v>
      </c>
      <c r="Y981" s="179">
        <f t="shared" si="450"/>
        <v>19158</v>
      </c>
      <c r="Z981" s="179">
        <f t="shared" si="450"/>
        <v>27806</v>
      </c>
      <c r="AA981" s="179">
        <f t="shared" si="450"/>
        <v>30457</v>
      </c>
      <c r="AB981" s="179">
        <f t="shared" si="450"/>
        <v>32134</v>
      </c>
      <c r="AC981" s="179">
        <f t="shared" si="450"/>
        <v>100068</v>
      </c>
      <c r="AD981" s="179">
        <f t="shared" si="451"/>
        <v>139106</v>
      </c>
      <c r="AE981" s="179">
        <f t="shared" si="451"/>
        <v>199932</v>
      </c>
      <c r="AF981" s="179">
        <f t="shared" si="451"/>
        <v>237483</v>
      </c>
      <c r="AG981" s="337">
        <f t="shared" si="451"/>
        <v>311118</v>
      </c>
      <c r="AH981" s="337">
        <f t="shared" si="451"/>
        <v>476126</v>
      </c>
      <c r="AI981" s="337">
        <f t="shared" si="451"/>
        <v>465110</v>
      </c>
      <c r="AJ981" s="337">
        <f t="shared" si="451"/>
        <v>0</v>
      </c>
      <c r="AK981" s="337">
        <f t="shared" si="451"/>
        <v>0</v>
      </c>
      <c r="AL981" s="337">
        <f t="shared" si="451"/>
        <v>0</v>
      </c>
      <c r="AM981" s="337">
        <f t="shared" si="451"/>
        <v>0</v>
      </c>
      <c r="AN981" s="337">
        <f t="shared" si="452"/>
        <v>0</v>
      </c>
      <c r="AO981" s="337">
        <f t="shared" si="452"/>
        <v>0</v>
      </c>
      <c r="AP981" s="337">
        <f t="shared" si="452"/>
        <v>0</v>
      </c>
      <c r="AQ981" s="337">
        <f t="shared" si="452"/>
        <v>0</v>
      </c>
      <c r="AR981" s="337">
        <f t="shared" si="452"/>
        <v>0</v>
      </c>
      <c r="AS981" s="337">
        <f t="shared" si="452"/>
        <v>0</v>
      </c>
      <c r="AT981" s="337">
        <f t="shared" si="452"/>
        <v>0</v>
      </c>
      <c r="AU981" s="337">
        <f t="shared" si="452"/>
        <v>0</v>
      </c>
      <c r="AV981" s="337">
        <f t="shared" si="452"/>
        <v>0</v>
      </c>
      <c r="AW981" s="337">
        <f t="shared" si="452"/>
        <v>0</v>
      </c>
      <c r="AX981" s="337">
        <f t="shared" si="453"/>
        <v>0</v>
      </c>
      <c r="AY981" s="179">
        <f t="shared" si="453"/>
        <v>42779</v>
      </c>
      <c r="AZ981" s="338">
        <f t="shared" si="453"/>
        <v>465110</v>
      </c>
      <c r="BA981" s="472">
        <f t="shared" si="453"/>
        <v>45484</v>
      </c>
      <c r="BB981" s="456">
        <f t="shared" si="453"/>
        <v>38874</v>
      </c>
      <c r="BC981" s="456">
        <f t="shared" si="453"/>
        <v>49907</v>
      </c>
      <c r="BD981" s="456">
        <f t="shared" si="453"/>
        <v>34826</v>
      </c>
      <c r="BE981" s="456">
        <f t="shared" si="453"/>
        <v>44214</v>
      </c>
      <c r="BF981" s="456">
        <f t="shared" si="453"/>
        <v>55392</v>
      </c>
      <c r="BG981" s="456">
        <f t="shared" si="453"/>
        <v>55299</v>
      </c>
      <c r="BH981" s="456">
        <f t="shared" si="454"/>
        <v>51991</v>
      </c>
      <c r="BI981" s="456">
        <f t="shared" si="454"/>
        <v>46344</v>
      </c>
      <c r="BJ981" s="337">
        <f t="shared" si="454"/>
        <v>42779</v>
      </c>
      <c r="BK981" s="337">
        <f t="shared" si="454"/>
        <v>0</v>
      </c>
      <c r="BL981" s="338">
        <f t="shared" si="454"/>
        <v>0</v>
      </c>
      <c r="BM981" s="364">
        <f t="shared" si="454"/>
        <v>2059003</v>
      </c>
    </row>
    <row r="982" spans="1:73" ht="13.2" customHeight="1">
      <c r="A982" s="169" t="str">
        <f t="shared" si="448"/>
        <v>E15</v>
      </c>
      <c r="B982" s="159" t="str">
        <f>$B$13</f>
        <v>5</v>
      </c>
      <c r="E982" s="186"/>
      <c r="F982" s="561" t="str">
        <f>$I$13&amp;"　Total"</f>
        <v>OCE　Total</v>
      </c>
      <c r="G982" s="562"/>
      <c r="H982" s="562"/>
      <c r="I982" s="563"/>
      <c r="J982" s="180">
        <f t="shared" si="449"/>
        <v>0</v>
      </c>
      <c r="K982" s="179">
        <f t="shared" si="449"/>
        <v>0</v>
      </c>
      <c r="L982" s="179">
        <f t="shared" si="449"/>
        <v>0</v>
      </c>
      <c r="M982" s="179">
        <f t="shared" si="449"/>
        <v>1</v>
      </c>
      <c r="N982" s="179">
        <f t="shared" si="449"/>
        <v>142</v>
      </c>
      <c r="O982" s="179">
        <f t="shared" si="449"/>
        <v>202</v>
      </c>
      <c r="P982" s="179">
        <f t="shared" si="449"/>
        <v>315</v>
      </c>
      <c r="Q982" s="179">
        <f t="shared" si="449"/>
        <v>1262</v>
      </c>
      <c r="R982" s="179">
        <f t="shared" si="449"/>
        <v>1738</v>
      </c>
      <c r="S982" s="179">
        <f t="shared" si="449"/>
        <v>2752</v>
      </c>
      <c r="T982" s="179">
        <f t="shared" si="450"/>
        <v>4715</v>
      </c>
      <c r="U982" s="179">
        <f t="shared" si="450"/>
        <v>4867</v>
      </c>
      <c r="V982" s="179">
        <f t="shared" si="450"/>
        <v>4429</v>
      </c>
      <c r="W982" s="179">
        <f t="shared" si="450"/>
        <v>10334</v>
      </c>
      <c r="X982" s="179">
        <f t="shared" si="450"/>
        <v>9020</v>
      </c>
      <c r="Y982" s="179">
        <f t="shared" si="450"/>
        <v>14493</v>
      </c>
      <c r="Z982" s="179">
        <f t="shared" si="450"/>
        <v>12915</v>
      </c>
      <c r="AA982" s="179">
        <f t="shared" si="450"/>
        <v>12438</v>
      </c>
      <c r="AB982" s="179">
        <f t="shared" si="450"/>
        <v>12808</v>
      </c>
      <c r="AC982" s="179">
        <f t="shared" si="450"/>
        <v>13673</v>
      </c>
      <c r="AD982" s="179">
        <f t="shared" si="451"/>
        <v>13324</v>
      </c>
      <c r="AE982" s="179">
        <f t="shared" si="451"/>
        <v>17026</v>
      </c>
      <c r="AF982" s="179">
        <f t="shared" si="451"/>
        <v>36813</v>
      </c>
      <c r="AG982" s="337">
        <f t="shared" si="451"/>
        <v>66021</v>
      </c>
      <c r="AH982" s="337">
        <f t="shared" si="451"/>
        <v>81316</v>
      </c>
      <c r="AI982" s="337">
        <f t="shared" si="451"/>
        <v>72484</v>
      </c>
      <c r="AJ982" s="337">
        <f t="shared" si="451"/>
        <v>0</v>
      </c>
      <c r="AK982" s="337">
        <f t="shared" si="451"/>
        <v>0</v>
      </c>
      <c r="AL982" s="337">
        <f t="shared" si="451"/>
        <v>0</v>
      </c>
      <c r="AM982" s="337">
        <f t="shared" si="451"/>
        <v>0</v>
      </c>
      <c r="AN982" s="337">
        <f t="shared" si="452"/>
        <v>0</v>
      </c>
      <c r="AO982" s="337">
        <f t="shared" si="452"/>
        <v>0</v>
      </c>
      <c r="AP982" s="337">
        <f t="shared" si="452"/>
        <v>0</v>
      </c>
      <c r="AQ982" s="337">
        <f t="shared" si="452"/>
        <v>0</v>
      </c>
      <c r="AR982" s="337">
        <f t="shared" si="452"/>
        <v>0</v>
      </c>
      <c r="AS982" s="337">
        <f t="shared" si="452"/>
        <v>0</v>
      </c>
      <c r="AT982" s="337">
        <f t="shared" si="452"/>
        <v>0</v>
      </c>
      <c r="AU982" s="337">
        <f t="shared" si="452"/>
        <v>0</v>
      </c>
      <c r="AV982" s="337">
        <f t="shared" si="452"/>
        <v>0</v>
      </c>
      <c r="AW982" s="337">
        <f t="shared" si="452"/>
        <v>0</v>
      </c>
      <c r="AX982" s="337">
        <f t="shared" si="453"/>
        <v>0</v>
      </c>
      <c r="AY982" s="179">
        <f t="shared" si="453"/>
        <v>7723</v>
      </c>
      <c r="AZ982" s="338">
        <f t="shared" si="453"/>
        <v>72484</v>
      </c>
      <c r="BA982" s="472">
        <f t="shared" si="453"/>
        <v>5210</v>
      </c>
      <c r="BB982" s="456">
        <f t="shared" si="453"/>
        <v>8638</v>
      </c>
      <c r="BC982" s="456">
        <f t="shared" si="453"/>
        <v>7525</v>
      </c>
      <c r="BD982" s="456">
        <f t="shared" si="453"/>
        <v>7302</v>
      </c>
      <c r="BE982" s="456">
        <f t="shared" si="453"/>
        <v>8741</v>
      </c>
      <c r="BF982" s="456">
        <f t="shared" si="453"/>
        <v>7004</v>
      </c>
      <c r="BG982" s="456">
        <f t="shared" si="453"/>
        <v>7828</v>
      </c>
      <c r="BH982" s="456">
        <f t="shared" si="454"/>
        <v>7452</v>
      </c>
      <c r="BI982" s="456">
        <f t="shared" si="454"/>
        <v>5061</v>
      </c>
      <c r="BJ982" s="337">
        <f t="shared" si="454"/>
        <v>7723</v>
      </c>
      <c r="BK982" s="337">
        <f t="shared" si="454"/>
        <v>0</v>
      </c>
      <c r="BL982" s="338">
        <f t="shared" si="454"/>
        <v>0</v>
      </c>
      <c r="BM982" s="364">
        <f t="shared" si="454"/>
        <v>393088</v>
      </c>
    </row>
    <row r="983" spans="1:73" ht="13.2" customHeight="1">
      <c r="A983" s="169" t="str">
        <f t="shared" si="448"/>
        <v>E16</v>
      </c>
      <c r="B983" s="159" t="str">
        <f>$B$14</f>
        <v>6</v>
      </c>
      <c r="E983" s="186"/>
      <c r="F983" s="561" t="str">
        <f>$I$14&amp;"　Total"</f>
        <v>MIDDLE EAS　Total</v>
      </c>
      <c r="G983" s="562"/>
      <c r="H983" s="562"/>
      <c r="I983" s="563"/>
      <c r="J983" s="180">
        <f t="shared" si="449"/>
        <v>0</v>
      </c>
      <c r="K983" s="179">
        <f t="shared" si="449"/>
        <v>0</v>
      </c>
      <c r="L983" s="179">
        <f t="shared" si="449"/>
        <v>0</v>
      </c>
      <c r="M983" s="179">
        <f t="shared" si="449"/>
        <v>0</v>
      </c>
      <c r="N983" s="179">
        <f t="shared" si="449"/>
        <v>0</v>
      </c>
      <c r="O983" s="179">
        <f t="shared" si="449"/>
        <v>0</v>
      </c>
      <c r="P983" s="179">
        <f t="shared" si="449"/>
        <v>0</v>
      </c>
      <c r="Q983" s="179">
        <f t="shared" si="449"/>
        <v>10</v>
      </c>
      <c r="R983" s="179">
        <f t="shared" si="449"/>
        <v>128</v>
      </c>
      <c r="S983" s="179">
        <f t="shared" si="449"/>
        <v>461</v>
      </c>
      <c r="T983" s="179">
        <f t="shared" si="450"/>
        <v>1189</v>
      </c>
      <c r="U983" s="179">
        <f t="shared" si="450"/>
        <v>2094</v>
      </c>
      <c r="V983" s="179">
        <f t="shared" si="450"/>
        <v>1812</v>
      </c>
      <c r="W983" s="179">
        <f t="shared" si="450"/>
        <v>1844</v>
      </c>
      <c r="X983" s="179">
        <f t="shared" si="450"/>
        <v>2297</v>
      </c>
      <c r="Y983" s="179">
        <f t="shared" si="450"/>
        <v>2865</v>
      </c>
      <c r="Z983" s="179">
        <f t="shared" si="450"/>
        <v>4431</v>
      </c>
      <c r="AA983" s="179">
        <f t="shared" si="450"/>
        <v>6805</v>
      </c>
      <c r="AB983" s="179">
        <f t="shared" si="450"/>
        <v>8515</v>
      </c>
      <c r="AC983" s="179">
        <f t="shared" si="450"/>
        <v>14258</v>
      </c>
      <c r="AD983" s="179">
        <f t="shared" si="451"/>
        <v>19593</v>
      </c>
      <c r="AE983" s="179">
        <f t="shared" si="451"/>
        <v>26075</v>
      </c>
      <c r="AF983" s="179">
        <f t="shared" si="451"/>
        <v>46877</v>
      </c>
      <c r="AG983" s="337">
        <f t="shared" si="451"/>
        <v>43673</v>
      </c>
      <c r="AH983" s="337">
        <f t="shared" si="451"/>
        <v>64955</v>
      </c>
      <c r="AI983" s="337">
        <f t="shared" si="451"/>
        <v>56933</v>
      </c>
      <c r="AJ983" s="337">
        <f t="shared" si="451"/>
        <v>0</v>
      </c>
      <c r="AK983" s="337">
        <f t="shared" si="451"/>
        <v>0</v>
      </c>
      <c r="AL983" s="337">
        <f t="shared" si="451"/>
        <v>0</v>
      </c>
      <c r="AM983" s="337">
        <f t="shared" si="451"/>
        <v>0</v>
      </c>
      <c r="AN983" s="337">
        <f t="shared" si="452"/>
        <v>0</v>
      </c>
      <c r="AO983" s="337">
        <f t="shared" si="452"/>
        <v>0</v>
      </c>
      <c r="AP983" s="337">
        <f t="shared" si="452"/>
        <v>0</v>
      </c>
      <c r="AQ983" s="337">
        <f t="shared" si="452"/>
        <v>0</v>
      </c>
      <c r="AR983" s="337">
        <f t="shared" si="452"/>
        <v>0</v>
      </c>
      <c r="AS983" s="337">
        <f t="shared" si="452"/>
        <v>0</v>
      </c>
      <c r="AT983" s="337">
        <f t="shared" si="452"/>
        <v>0</v>
      </c>
      <c r="AU983" s="337">
        <f t="shared" si="452"/>
        <v>0</v>
      </c>
      <c r="AV983" s="337">
        <f t="shared" si="452"/>
        <v>0</v>
      </c>
      <c r="AW983" s="337">
        <f t="shared" si="452"/>
        <v>0</v>
      </c>
      <c r="AX983" s="337">
        <f t="shared" si="453"/>
        <v>0</v>
      </c>
      <c r="AY983" s="179">
        <f t="shared" si="453"/>
        <v>5419</v>
      </c>
      <c r="AZ983" s="338">
        <f t="shared" si="453"/>
        <v>56933</v>
      </c>
      <c r="BA983" s="339">
        <f t="shared" si="453"/>
        <v>8910</v>
      </c>
      <c r="BB983" s="337">
        <f t="shared" si="453"/>
        <v>6427</v>
      </c>
      <c r="BC983" s="337">
        <f t="shared" si="453"/>
        <v>6921</v>
      </c>
      <c r="BD983" s="337">
        <f t="shared" si="453"/>
        <v>5223</v>
      </c>
      <c r="BE983" s="337">
        <f t="shared" si="453"/>
        <v>5031</v>
      </c>
      <c r="BF983" s="337">
        <f t="shared" si="453"/>
        <v>4983</v>
      </c>
      <c r="BG983" s="337">
        <f t="shared" si="453"/>
        <v>4677</v>
      </c>
      <c r="BH983" s="337">
        <f t="shared" si="454"/>
        <v>4984</v>
      </c>
      <c r="BI983" s="337">
        <f t="shared" si="454"/>
        <v>4358</v>
      </c>
      <c r="BJ983" s="337">
        <f t="shared" si="454"/>
        <v>5419</v>
      </c>
      <c r="BK983" s="337">
        <f t="shared" si="454"/>
        <v>0</v>
      </c>
      <c r="BL983" s="338">
        <f t="shared" si="454"/>
        <v>0</v>
      </c>
      <c r="BM983" s="364">
        <f t="shared" si="454"/>
        <v>304815</v>
      </c>
    </row>
    <row r="984" spans="1:73" ht="13.2" customHeight="1">
      <c r="A984" s="169" t="str">
        <f t="shared" si="448"/>
        <v>E17</v>
      </c>
      <c r="B984" s="159" t="str">
        <f>$B$15</f>
        <v>7</v>
      </c>
      <c r="E984" s="186"/>
      <c r="F984" s="561" t="str">
        <f>$I$15&amp;"　Total"</f>
        <v>AFRICA   　Total</v>
      </c>
      <c r="G984" s="562"/>
      <c r="H984" s="562"/>
      <c r="I984" s="563"/>
      <c r="J984" s="180">
        <f t="shared" si="449"/>
        <v>0</v>
      </c>
      <c r="K984" s="179">
        <f t="shared" si="449"/>
        <v>0</v>
      </c>
      <c r="L984" s="179">
        <f t="shared" si="449"/>
        <v>0</v>
      </c>
      <c r="M984" s="179">
        <f t="shared" si="449"/>
        <v>0</v>
      </c>
      <c r="N984" s="179">
        <f t="shared" si="449"/>
        <v>0</v>
      </c>
      <c r="O984" s="179">
        <f t="shared" si="449"/>
        <v>0</v>
      </c>
      <c r="P984" s="179">
        <f t="shared" si="449"/>
        <v>0</v>
      </c>
      <c r="Q984" s="179">
        <f t="shared" si="449"/>
        <v>0</v>
      </c>
      <c r="R984" s="179">
        <f t="shared" si="449"/>
        <v>122</v>
      </c>
      <c r="S984" s="179">
        <f t="shared" si="449"/>
        <v>242</v>
      </c>
      <c r="T984" s="179">
        <f t="shared" si="450"/>
        <v>284</v>
      </c>
      <c r="U984" s="179">
        <f t="shared" si="450"/>
        <v>324</v>
      </c>
      <c r="V984" s="179">
        <f t="shared" si="450"/>
        <v>497</v>
      </c>
      <c r="W984" s="179">
        <f t="shared" si="450"/>
        <v>547</v>
      </c>
      <c r="X984" s="179">
        <f t="shared" si="450"/>
        <v>586</v>
      </c>
      <c r="Y984" s="179">
        <f t="shared" si="450"/>
        <v>908</v>
      </c>
      <c r="Z984" s="179">
        <f t="shared" si="450"/>
        <v>909</v>
      </c>
      <c r="AA984" s="179">
        <f t="shared" si="450"/>
        <v>912</v>
      </c>
      <c r="AB984" s="179">
        <f t="shared" si="450"/>
        <v>826</v>
      </c>
      <c r="AC984" s="179">
        <f t="shared" si="450"/>
        <v>970</v>
      </c>
      <c r="AD984" s="179">
        <f t="shared" si="451"/>
        <v>1245</v>
      </c>
      <c r="AE984" s="179">
        <f t="shared" si="451"/>
        <v>1917</v>
      </c>
      <c r="AF984" s="179">
        <f t="shared" si="451"/>
        <v>3078</v>
      </c>
      <c r="AG984" s="337">
        <f t="shared" si="451"/>
        <v>3224</v>
      </c>
      <c r="AH984" s="337">
        <f t="shared" si="451"/>
        <v>6226</v>
      </c>
      <c r="AI984" s="337">
        <f t="shared" si="451"/>
        <v>8748</v>
      </c>
      <c r="AJ984" s="337">
        <f t="shared" si="451"/>
        <v>0</v>
      </c>
      <c r="AK984" s="337">
        <f t="shared" si="451"/>
        <v>0</v>
      </c>
      <c r="AL984" s="337">
        <f t="shared" si="451"/>
        <v>0</v>
      </c>
      <c r="AM984" s="337">
        <f t="shared" si="451"/>
        <v>0</v>
      </c>
      <c r="AN984" s="337">
        <f t="shared" si="452"/>
        <v>0</v>
      </c>
      <c r="AO984" s="337">
        <f t="shared" si="452"/>
        <v>0</v>
      </c>
      <c r="AP984" s="337">
        <f t="shared" si="452"/>
        <v>0</v>
      </c>
      <c r="AQ984" s="337">
        <f t="shared" si="452"/>
        <v>0</v>
      </c>
      <c r="AR984" s="337">
        <f t="shared" si="452"/>
        <v>0</v>
      </c>
      <c r="AS984" s="337">
        <f t="shared" si="452"/>
        <v>0</v>
      </c>
      <c r="AT984" s="337">
        <f t="shared" si="452"/>
        <v>0</v>
      </c>
      <c r="AU984" s="337">
        <f t="shared" si="452"/>
        <v>0</v>
      </c>
      <c r="AV984" s="337">
        <f t="shared" si="452"/>
        <v>0</v>
      </c>
      <c r="AW984" s="337">
        <f t="shared" si="452"/>
        <v>0</v>
      </c>
      <c r="AX984" s="337">
        <f t="shared" si="453"/>
        <v>0</v>
      </c>
      <c r="AY984" s="179">
        <f t="shared" si="453"/>
        <v>880</v>
      </c>
      <c r="AZ984" s="338">
        <f t="shared" si="453"/>
        <v>8748</v>
      </c>
      <c r="BA984" s="339">
        <f t="shared" si="453"/>
        <v>716</v>
      </c>
      <c r="BB984" s="337">
        <f t="shared" si="453"/>
        <v>1011</v>
      </c>
      <c r="BC984" s="337">
        <f t="shared" si="453"/>
        <v>1306</v>
      </c>
      <c r="BD984" s="337">
        <f t="shared" si="453"/>
        <v>921</v>
      </c>
      <c r="BE984" s="337">
        <f t="shared" si="453"/>
        <v>758</v>
      </c>
      <c r="BF984" s="337">
        <f t="shared" si="453"/>
        <v>805</v>
      </c>
      <c r="BG984" s="337">
        <f t="shared" si="453"/>
        <v>647</v>
      </c>
      <c r="BH984" s="337">
        <f t="shared" si="454"/>
        <v>836</v>
      </c>
      <c r="BI984" s="337">
        <f t="shared" si="454"/>
        <v>868</v>
      </c>
      <c r="BJ984" s="337">
        <f t="shared" si="454"/>
        <v>880</v>
      </c>
      <c r="BK984" s="337">
        <f t="shared" si="454"/>
        <v>0</v>
      </c>
      <c r="BL984" s="338">
        <f t="shared" si="454"/>
        <v>0</v>
      </c>
      <c r="BM984" s="364">
        <f t="shared" si="454"/>
        <v>31565</v>
      </c>
    </row>
    <row r="985" spans="1:73" ht="13.2" customHeight="1" thickBot="1">
      <c r="A985" s="169" t="str">
        <f t="shared" si="448"/>
        <v>E1Z</v>
      </c>
      <c r="B985" s="159" t="str">
        <f>$B$16</f>
        <v>Z</v>
      </c>
      <c r="E985" s="186"/>
      <c r="F985" s="564" t="str">
        <f>$I$16&amp;"　Total"</f>
        <v>Others　Total</v>
      </c>
      <c r="G985" s="565"/>
      <c r="H985" s="565"/>
      <c r="I985" s="566"/>
      <c r="J985" s="105">
        <f t="shared" si="449"/>
        <v>0</v>
      </c>
      <c r="K985" s="174">
        <f t="shared" si="449"/>
        <v>0</v>
      </c>
      <c r="L985" s="174">
        <f t="shared" si="449"/>
        <v>0</v>
      </c>
      <c r="M985" s="174">
        <f t="shared" si="449"/>
        <v>0</v>
      </c>
      <c r="N985" s="174">
        <f t="shared" si="449"/>
        <v>0</v>
      </c>
      <c r="O985" s="174">
        <f t="shared" si="449"/>
        <v>0</v>
      </c>
      <c r="P985" s="174">
        <f t="shared" si="449"/>
        <v>0</v>
      </c>
      <c r="Q985" s="174">
        <f t="shared" si="449"/>
        <v>0</v>
      </c>
      <c r="R985" s="174">
        <f t="shared" si="449"/>
        <v>0</v>
      </c>
      <c r="S985" s="174">
        <f t="shared" si="449"/>
        <v>0</v>
      </c>
      <c r="T985" s="174">
        <f t="shared" si="450"/>
        <v>0</v>
      </c>
      <c r="U985" s="174">
        <f t="shared" si="450"/>
        <v>0</v>
      </c>
      <c r="V985" s="174">
        <f t="shared" si="450"/>
        <v>0</v>
      </c>
      <c r="W985" s="174">
        <f t="shared" si="450"/>
        <v>0</v>
      </c>
      <c r="X985" s="174">
        <f t="shared" si="450"/>
        <v>0</v>
      </c>
      <c r="Y985" s="174">
        <f t="shared" si="450"/>
        <v>0</v>
      </c>
      <c r="Z985" s="174">
        <f t="shared" si="450"/>
        <v>0</v>
      </c>
      <c r="AA985" s="174">
        <f t="shared" si="450"/>
        <v>0</v>
      </c>
      <c r="AB985" s="174">
        <f t="shared" si="450"/>
        <v>0</v>
      </c>
      <c r="AC985" s="174">
        <f t="shared" si="450"/>
        <v>0</v>
      </c>
      <c r="AD985" s="174">
        <f t="shared" si="451"/>
        <v>0</v>
      </c>
      <c r="AE985" s="174">
        <f t="shared" si="451"/>
        <v>0</v>
      </c>
      <c r="AF985" s="174">
        <f t="shared" si="451"/>
        <v>0</v>
      </c>
      <c r="AG985" s="341">
        <f t="shared" si="451"/>
        <v>0</v>
      </c>
      <c r="AH985" s="341">
        <f t="shared" si="451"/>
        <v>0</v>
      </c>
      <c r="AI985" s="341">
        <f t="shared" si="451"/>
        <v>0</v>
      </c>
      <c r="AJ985" s="341">
        <f t="shared" si="451"/>
        <v>0</v>
      </c>
      <c r="AK985" s="341">
        <f t="shared" si="451"/>
        <v>0</v>
      </c>
      <c r="AL985" s="341">
        <f t="shared" si="451"/>
        <v>0</v>
      </c>
      <c r="AM985" s="341">
        <f t="shared" si="451"/>
        <v>0</v>
      </c>
      <c r="AN985" s="341">
        <f t="shared" si="452"/>
        <v>0</v>
      </c>
      <c r="AO985" s="341">
        <f t="shared" si="452"/>
        <v>0</v>
      </c>
      <c r="AP985" s="341">
        <f t="shared" si="452"/>
        <v>0</v>
      </c>
      <c r="AQ985" s="341">
        <f t="shared" si="452"/>
        <v>0</v>
      </c>
      <c r="AR985" s="341">
        <f t="shared" si="452"/>
        <v>0</v>
      </c>
      <c r="AS985" s="341">
        <f t="shared" si="452"/>
        <v>0</v>
      </c>
      <c r="AT985" s="341">
        <f t="shared" si="452"/>
        <v>0</v>
      </c>
      <c r="AU985" s="341">
        <f t="shared" si="452"/>
        <v>0</v>
      </c>
      <c r="AV985" s="341">
        <f t="shared" si="452"/>
        <v>0</v>
      </c>
      <c r="AW985" s="341">
        <f t="shared" si="452"/>
        <v>0</v>
      </c>
      <c r="AX985" s="341">
        <f t="shared" si="453"/>
        <v>0</v>
      </c>
      <c r="AY985" s="174">
        <f t="shared" si="453"/>
        <v>0</v>
      </c>
      <c r="AZ985" s="342">
        <f t="shared" si="453"/>
        <v>0</v>
      </c>
      <c r="BA985" s="343">
        <f t="shared" si="453"/>
        <v>0</v>
      </c>
      <c r="BB985" s="341">
        <f t="shared" si="453"/>
        <v>0</v>
      </c>
      <c r="BC985" s="341">
        <f t="shared" si="453"/>
        <v>0</v>
      </c>
      <c r="BD985" s="341">
        <f t="shared" si="453"/>
        <v>0</v>
      </c>
      <c r="BE985" s="341">
        <f t="shared" si="453"/>
        <v>0</v>
      </c>
      <c r="BF985" s="341">
        <f t="shared" si="453"/>
        <v>0</v>
      </c>
      <c r="BG985" s="341">
        <f t="shared" si="453"/>
        <v>0</v>
      </c>
      <c r="BH985" s="341">
        <f t="shared" si="454"/>
        <v>0</v>
      </c>
      <c r="BI985" s="341">
        <f t="shared" si="454"/>
        <v>0</v>
      </c>
      <c r="BJ985" s="341">
        <f t="shared" si="454"/>
        <v>0</v>
      </c>
      <c r="BK985" s="341">
        <f t="shared" si="454"/>
        <v>0</v>
      </c>
      <c r="BL985" s="342">
        <f t="shared" si="454"/>
        <v>0</v>
      </c>
      <c r="BM985" s="365">
        <f t="shared" si="454"/>
        <v>0</v>
      </c>
    </row>
    <row r="986" spans="1:73" s="3" customFormat="1" ht="13.2" customHeight="1">
      <c r="A986" s="163"/>
      <c r="B986" s="164"/>
      <c r="D986" s="214"/>
      <c r="E986" s="507" t="s">
        <v>201</v>
      </c>
      <c r="F986" s="508"/>
      <c r="G986" s="508"/>
      <c r="H986" s="508"/>
      <c r="I986" s="509"/>
      <c r="J986" s="103">
        <f t="shared" ref="J986:AO986" si="455">SUM(J988:J989)</f>
        <v>0</v>
      </c>
      <c r="K986" s="57">
        <f t="shared" si="455"/>
        <v>0</v>
      </c>
      <c r="L986" s="57">
        <f t="shared" si="455"/>
        <v>0</v>
      </c>
      <c r="M986" s="57">
        <f t="shared" si="455"/>
        <v>0</v>
      </c>
      <c r="N986" s="57">
        <f t="shared" si="455"/>
        <v>0</v>
      </c>
      <c r="O986" s="57">
        <f t="shared" si="455"/>
        <v>0</v>
      </c>
      <c r="P986" s="57">
        <f t="shared" si="455"/>
        <v>0</v>
      </c>
      <c r="Q986" s="57">
        <f t="shared" si="455"/>
        <v>0</v>
      </c>
      <c r="R986" s="57">
        <f t="shared" si="455"/>
        <v>0</v>
      </c>
      <c r="S986" s="57">
        <f t="shared" si="455"/>
        <v>0</v>
      </c>
      <c r="T986" s="57">
        <f>SUM(T988:T989)</f>
        <v>0</v>
      </c>
      <c r="U986" s="57">
        <f t="shared" si="455"/>
        <v>0</v>
      </c>
      <c r="V986" s="57">
        <f t="shared" si="455"/>
        <v>0</v>
      </c>
      <c r="W986" s="57">
        <f t="shared" si="455"/>
        <v>193</v>
      </c>
      <c r="X986" s="57">
        <f t="shared" si="455"/>
        <v>54</v>
      </c>
      <c r="Y986" s="57">
        <f t="shared" si="455"/>
        <v>27279</v>
      </c>
      <c r="Z986" s="57">
        <f t="shared" si="455"/>
        <v>21381</v>
      </c>
      <c r="AA986" s="57">
        <f t="shared" si="455"/>
        <v>19879</v>
      </c>
      <c r="AB986" s="57">
        <f>SUM(AB988:AB989)</f>
        <v>6507</v>
      </c>
      <c r="AC986" s="57">
        <f t="shared" si="455"/>
        <v>2866</v>
      </c>
      <c r="AD986" s="57">
        <f t="shared" si="455"/>
        <v>51006</v>
      </c>
      <c r="AE986" s="57">
        <f t="shared" si="455"/>
        <v>46667</v>
      </c>
      <c r="AF986" s="57">
        <f t="shared" si="455"/>
        <v>56524</v>
      </c>
      <c r="AG986" s="329">
        <f t="shared" si="455"/>
        <v>48513</v>
      </c>
      <c r="AH986" s="329">
        <f t="shared" si="455"/>
        <v>111882</v>
      </c>
      <c r="AI986" s="329">
        <f t="shared" si="455"/>
        <v>76376</v>
      </c>
      <c r="AJ986" s="329">
        <f t="shared" si="455"/>
        <v>0</v>
      </c>
      <c r="AK986" s="329">
        <f t="shared" si="455"/>
        <v>0</v>
      </c>
      <c r="AL986" s="329">
        <f t="shared" si="455"/>
        <v>0</v>
      </c>
      <c r="AM986" s="329">
        <f t="shared" si="455"/>
        <v>0</v>
      </c>
      <c r="AN986" s="329">
        <f t="shared" si="455"/>
        <v>0</v>
      </c>
      <c r="AO986" s="329">
        <f t="shared" si="455"/>
        <v>0</v>
      </c>
      <c r="AP986" s="329">
        <f t="shared" ref="AP986:BL986" si="456">SUM(AP988:AP989)</f>
        <v>0</v>
      </c>
      <c r="AQ986" s="329">
        <f t="shared" si="456"/>
        <v>0</v>
      </c>
      <c r="AR986" s="329">
        <f t="shared" si="456"/>
        <v>0</v>
      </c>
      <c r="AS986" s="329">
        <f t="shared" si="456"/>
        <v>0</v>
      </c>
      <c r="AT986" s="329">
        <f t="shared" si="456"/>
        <v>0</v>
      </c>
      <c r="AU986" s="329">
        <f t="shared" si="456"/>
        <v>0</v>
      </c>
      <c r="AV986" s="329">
        <f t="shared" si="456"/>
        <v>0</v>
      </c>
      <c r="AW986" s="329">
        <f t="shared" si="456"/>
        <v>0</v>
      </c>
      <c r="AX986" s="329">
        <f t="shared" si="456"/>
        <v>0</v>
      </c>
      <c r="AY986" s="329">
        <f t="shared" si="456"/>
        <v>8090</v>
      </c>
      <c r="AZ986" s="330">
        <f t="shared" si="456"/>
        <v>76376</v>
      </c>
      <c r="BA986" s="323">
        <f t="shared" si="456"/>
        <v>8539</v>
      </c>
      <c r="BB986" s="329">
        <f t="shared" si="456"/>
        <v>7777</v>
      </c>
      <c r="BC986" s="329">
        <f t="shared" si="456"/>
        <v>8816</v>
      </c>
      <c r="BD986" s="329">
        <f t="shared" si="456"/>
        <v>6920</v>
      </c>
      <c r="BE986" s="329">
        <f t="shared" si="456"/>
        <v>7316</v>
      </c>
      <c r="BF986" s="329">
        <f t="shared" si="456"/>
        <v>8508</v>
      </c>
      <c r="BG986" s="329">
        <f t="shared" si="456"/>
        <v>6620</v>
      </c>
      <c r="BH986" s="329">
        <f t="shared" si="456"/>
        <v>6692</v>
      </c>
      <c r="BI986" s="329">
        <f t="shared" si="456"/>
        <v>7098</v>
      </c>
      <c r="BJ986" s="329">
        <f t="shared" si="456"/>
        <v>8090</v>
      </c>
      <c r="BK986" s="329">
        <f t="shared" si="456"/>
        <v>0</v>
      </c>
      <c r="BL986" s="330">
        <f t="shared" si="456"/>
        <v>0</v>
      </c>
      <c r="BM986" s="323">
        <f>SUM(BM988:BM989)</f>
        <v>469127</v>
      </c>
      <c r="BN986" s="222"/>
      <c r="BO986" s="222"/>
      <c r="BT986" s="56"/>
      <c r="BU986" s="56"/>
    </row>
    <row r="987" spans="1:73" s="3" customFormat="1" ht="13.2" customHeight="1" thickBot="1">
      <c r="A987" s="163"/>
      <c r="B987" s="170" t="s">
        <v>227</v>
      </c>
      <c r="D987" s="214"/>
      <c r="E987" s="510"/>
      <c r="F987" s="511"/>
      <c r="G987" s="511"/>
      <c r="H987" s="511"/>
      <c r="I987" s="512"/>
      <c r="J987" s="106"/>
      <c r="K987" s="382"/>
      <c r="L987" s="382"/>
      <c r="M987" s="382"/>
      <c r="N987" s="382"/>
      <c r="O987" s="382"/>
      <c r="P987" s="382"/>
      <c r="Q987" s="382"/>
      <c r="R987" s="382"/>
      <c r="S987" s="382"/>
      <c r="T987" s="382"/>
      <c r="U987" s="382"/>
      <c r="V987" s="382"/>
      <c r="W987" s="382"/>
      <c r="X987" s="382"/>
      <c r="Y987" s="382"/>
      <c r="Z987" s="382"/>
      <c r="AA987" s="382"/>
      <c r="AB987" s="382"/>
      <c r="AC987" s="382"/>
      <c r="AD987" s="382"/>
      <c r="AE987" s="382"/>
      <c r="AF987" s="382"/>
      <c r="AG987" s="383"/>
      <c r="AH987" s="383"/>
      <c r="AI987" s="383"/>
      <c r="AJ987" s="383"/>
      <c r="AK987" s="383"/>
      <c r="AL987" s="383"/>
      <c r="AM987" s="383"/>
      <c r="AN987" s="383"/>
      <c r="AO987" s="383"/>
      <c r="AP987" s="383"/>
      <c r="AQ987" s="383"/>
      <c r="AR987" s="383"/>
      <c r="AS987" s="383"/>
      <c r="AT987" s="383"/>
      <c r="AU987" s="383"/>
      <c r="AV987" s="383"/>
      <c r="AW987" s="383"/>
      <c r="AX987" s="383"/>
      <c r="AY987" s="383"/>
      <c r="AZ987" s="384"/>
      <c r="BA987" s="385"/>
      <c r="BB987" s="383"/>
      <c r="BC987" s="383"/>
      <c r="BD987" s="383"/>
      <c r="BE987" s="383"/>
      <c r="BF987" s="383"/>
      <c r="BG987" s="383"/>
      <c r="BH987" s="383"/>
      <c r="BI987" s="383"/>
      <c r="BJ987" s="383"/>
      <c r="BK987" s="383"/>
      <c r="BL987" s="384"/>
      <c r="BM987" s="385"/>
      <c r="BN987" s="222"/>
      <c r="BO987" s="222"/>
      <c r="BT987" s="56"/>
      <c r="BU987" s="56"/>
    </row>
    <row r="988" spans="1:73" s="63" customFormat="1" ht="13.2" customHeight="1">
      <c r="A988" s="169" t="str">
        <f>B$987&amp;B988</f>
        <v>E29</v>
      </c>
      <c r="B988" s="159" t="str">
        <f>$B$6</f>
        <v>9</v>
      </c>
      <c r="D988" s="218"/>
      <c r="E988" s="184"/>
      <c r="F988" s="527" t="s">
        <v>202</v>
      </c>
      <c r="G988" s="528"/>
      <c r="H988" s="528"/>
      <c r="I988" s="529"/>
      <c r="J988" s="156">
        <f t="shared" ref="J988:AO988" si="457">SUMIF($A$5:$A$945,$A988,J$5:J$945)</f>
        <v>0</v>
      </c>
      <c r="K988" s="153">
        <f t="shared" si="457"/>
        <v>0</v>
      </c>
      <c r="L988" s="153">
        <f t="shared" si="457"/>
        <v>0</v>
      </c>
      <c r="M988" s="153">
        <f t="shared" si="457"/>
        <v>0</v>
      </c>
      <c r="N988" s="153">
        <f t="shared" si="457"/>
        <v>0</v>
      </c>
      <c r="O988" s="153">
        <f t="shared" si="457"/>
        <v>0</v>
      </c>
      <c r="P988" s="153">
        <f t="shared" si="457"/>
        <v>0</v>
      </c>
      <c r="Q988" s="153">
        <f t="shared" si="457"/>
        <v>0</v>
      </c>
      <c r="R988" s="153">
        <f t="shared" si="457"/>
        <v>0</v>
      </c>
      <c r="S988" s="153">
        <f t="shared" si="457"/>
        <v>0</v>
      </c>
      <c r="T988" s="153">
        <f t="shared" si="457"/>
        <v>0</v>
      </c>
      <c r="U988" s="153">
        <f t="shared" si="457"/>
        <v>0</v>
      </c>
      <c r="V988" s="153">
        <f t="shared" si="457"/>
        <v>0</v>
      </c>
      <c r="W988" s="153">
        <f t="shared" si="457"/>
        <v>0</v>
      </c>
      <c r="X988" s="153">
        <f t="shared" si="457"/>
        <v>32</v>
      </c>
      <c r="Y988" s="153">
        <f t="shared" si="457"/>
        <v>10970</v>
      </c>
      <c r="Z988" s="153">
        <f t="shared" si="457"/>
        <v>4452</v>
      </c>
      <c r="AA988" s="153">
        <f t="shared" si="457"/>
        <v>5187</v>
      </c>
      <c r="AB988" s="153">
        <f t="shared" si="457"/>
        <v>1344</v>
      </c>
      <c r="AC988" s="153">
        <f t="shared" si="457"/>
        <v>160</v>
      </c>
      <c r="AD988" s="153">
        <f t="shared" si="457"/>
        <v>26734</v>
      </c>
      <c r="AE988" s="153">
        <f t="shared" si="457"/>
        <v>12402</v>
      </c>
      <c r="AF988" s="153">
        <f t="shared" si="457"/>
        <v>9569</v>
      </c>
      <c r="AG988" s="366">
        <f t="shared" si="457"/>
        <v>6967</v>
      </c>
      <c r="AH988" s="366">
        <f t="shared" si="457"/>
        <v>9536</v>
      </c>
      <c r="AI988" s="366">
        <f t="shared" si="457"/>
        <v>7857</v>
      </c>
      <c r="AJ988" s="366">
        <f t="shared" si="457"/>
        <v>0</v>
      </c>
      <c r="AK988" s="366">
        <f t="shared" si="457"/>
        <v>0</v>
      </c>
      <c r="AL988" s="366">
        <f t="shared" si="457"/>
        <v>0</v>
      </c>
      <c r="AM988" s="366">
        <f t="shared" si="457"/>
        <v>0</v>
      </c>
      <c r="AN988" s="366">
        <f t="shared" si="457"/>
        <v>0</v>
      </c>
      <c r="AO988" s="366">
        <f t="shared" si="457"/>
        <v>0</v>
      </c>
      <c r="AP988" s="366">
        <f t="shared" ref="AP988:BM988" si="458">SUMIF($A$5:$A$945,$A988,AP$5:AP$945)</f>
        <v>0</v>
      </c>
      <c r="AQ988" s="366">
        <f t="shared" si="458"/>
        <v>0</v>
      </c>
      <c r="AR988" s="366">
        <f t="shared" si="458"/>
        <v>0</v>
      </c>
      <c r="AS988" s="366">
        <f t="shared" si="458"/>
        <v>0</v>
      </c>
      <c r="AT988" s="366">
        <f t="shared" si="458"/>
        <v>0</v>
      </c>
      <c r="AU988" s="366">
        <f t="shared" si="458"/>
        <v>0</v>
      </c>
      <c r="AV988" s="366">
        <f t="shared" si="458"/>
        <v>0</v>
      </c>
      <c r="AW988" s="366">
        <f t="shared" si="458"/>
        <v>0</v>
      </c>
      <c r="AX988" s="366">
        <f t="shared" si="458"/>
        <v>0</v>
      </c>
      <c r="AY988" s="366">
        <f t="shared" si="458"/>
        <v>1082</v>
      </c>
      <c r="AZ988" s="356">
        <f t="shared" si="458"/>
        <v>7857</v>
      </c>
      <c r="BA988" s="367">
        <f t="shared" si="458"/>
        <v>1065</v>
      </c>
      <c r="BB988" s="366">
        <f t="shared" si="458"/>
        <v>639</v>
      </c>
      <c r="BC988" s="366">
        <f t="shared" si="458"/>
        <v>1159</v>
      </c>
      <c r="BD988" s="366">
        <f t="shared" si="458"/>
        <v>635</v>
      </c>
      <c r="BE988" s="366">
        <f t="shared" si="458"/>
        <v>548</v>
      </c>
      <c r="BF988" s="366">
        <f t="shared" si="458"/>
        <v>404</v>
      </c>
      <c r="BG988" s="366">
        <f t="shared" si="458"/>
        <v>642</v>
      </c>
      <c r="BH988" s="366">
        <f t="shared" si="458"/>
        <v>491</v>
      </c>
      <c r="BI988" s="366">
        <f t="shared" si="458"/>
        <v>1192</v>
      </c>
      <c r="BJ988" s="366">
        <f t="shared" si="458"/>
        <v>1082</v>
      </c>
      <c r="BK988" s="366">
        <f t="shared" si="458"/>
        <v>0</v>
      </c>
      <c r="BL988" s="356">
        <f t="shared" si="458"/>
        <v>0</v>
      </c>
      <c r="BM988" s="357">
        <f t="shared" si="458"/>
        <v>95210</v>
      </c>
      <c r="BN988" s="219"/>
      <c r="BO988" s="219"/>
    </row>
    <row r="989" spans="1:73" s="63" customFormat="1" ht="13.2" customHeight="1" thickBot="1">
      <c r="A989" s="171"/>
      <c r="B989" s="167"/>
      <c r="D989" s="218"/>
      <c r="E989" s="185"/>
      <c r="F989" s="530" t="s">
        <v>203</v>
      </c>
      <c r="G989" s="531"/>
      <c r="H989" s="531"/>
      <c r="I989" s="532"/>
      <c r="J989" s="154">
        <f>SUM(J990:J998)</f>
        <v>0</v>
      </c>
      <c r="K989" s="155">
        <f t="shared" ref="K989:BL989" si="459">SUM(K990:K998)</f>
        <v>0</v>
      </c>
      <c r="L989" s="155">
        <f t="shared" si="459"/>
        <v>0</v>
      </c>
      <c r="M989" s="155">
        <f t="shared" si="459"/>
        <v>0</v>
      </c>
      <c r="N989" s="155">
        <f t="shared" si="459"/>
        <v>0</v>
      </c>
      <c r="O989" s="155">
        <f t="shared" si="459"/>
        <v>0</v>
      </c>
      <c r="P989" s="155">
        <f t="shared" si="459"/>
        <v>0</v>
      </c>
      <c r="Q989" s="155">
        <f t="shared" si="459"/>
        <v>0</v>
      </c>
      <c r="R989" s="155">
        <f t="shared" si="459"/>
        <v>0</v>
      </c>
      <c r="S989" s="155">
        <f t="shared" si="459"/>
        <v>0</v>
      </c>
      <c r="T989" s="155">
        <f t="shared" si="459"/>
        <v>0</v>
      </c>
      <c r="U989" s="155">
        <f t="shared" si="459"/>
        <v>0</v>
      </c>
      <c r="V989" s="155">
        <f t="shared" si="459"/>
        <v>0</v>
      </c>
      <c r="W989" s="155">
        <f t="shared" si="459"/>
        <v>193</v>
      </c>
      <c r="X989" s="155">
        <f t="shared" si="459"/>
        <v>22</v>
      </c>
      <c r="Y989" s="155">
        <f t="shared" si="459"/>
        <v>16309</v>
      </c>
      <c r="Z989" s="155">
        <f t="shared" si="459"/>
        <v>16929</v>
      </c>
      <c r="AA989" s="155">
        <f t="shared" si="459"/>
        <v>14692</v>
      </c>
      <c r="AB989" s="155">
        <f t="shared" si="459"/>
        <v>5163</v>
      </c>
      <c r="AC989" s="155">
        <f t="shared" si="459"/>
        <v>2706</v>
      </c>
      <c r="AD989" s="155">
        <f t="shared" si="459"/>
        <v>24272</v>
      </c>
      <c r="AE989" s="155">
        <f t="shared" si="459"/>
        <v>34265</v>
      </c>
      <c r="AF989" s="155">
        <f t="shared" si="459"/>
        <v>46955</v>
      </c>
      <c r="AG989" s="368">
        <f t="shared" si="459"/>
        <v>41546</v>
      </c>
      <c r="AH989" s="368">
        <f t="shared" si="459"/>
        <v>102346</v>
      </c>
      <c r="AI989" s="368">
        <f t="shared" si="459"/>
        <v>68519</v>
      </c>
      <c r="AJ989" s="368">
        <f t="shared" si="459"/>
        <v>0</v>
      </c>
      <c r="AK989" s="368">
        <f t="shared" si="459"/>
        <v>0</v>
      </c>
      <c r="AL989" s="368">
        <f t="shared" si="459"/>
        <v>0</v>
      </c>
      <c r="AM989" s="368">
        <f t="shared" si="459"/>
        <v>0</v>
      </c>
      <c r="AN989" s="368">
        <f t="shared" si="459"/>
        <v>0</v>
      </c>
      <c r="AO989" s="368">
        <f t="shared" si="459"/>
        <v>0</v>
      </c>
      <c r="AP989" s="368">
        <f t="shared" si="459"/>
        <v>0</v>
      </c>
      <c r="AQ989" s="368">
        <f t="shared" si="459"/>
        <v>0</v>
      </c>
      <c r="AR989" s="368">
        <f t="shared" si="459"/>
        <v>0</v>
      </c>
      <c r="AS989" s="368">
        <f t="shared" si="459"/>
        <v>0</v>
      </c>
      <c r="AT989" s="368">
        <f t="shared" si="459"/>
        <v>0</v>
      </c>
      <c r="AU989" s="368">
        <f t="shared" si="459"/>
        <v>0</v>
      </c>
      <c r="AV989" s="368">
        <f t="shared" si="459"/>
        <v>0</v>
      </c>
      <c r="AW989" s="368">
        <f t="shared" si="459"/>
        <v>0</v>
      </c>
      <c r="AX989" s="368">
        <f t="shared" si="459"/>
        <v>0</v>
      </c>
      <c r="AY989" s="368">
        <f t="shared" si="459"/>
        <v>7008</v>
      </c>
      <c r="AZ989" s="360">
        <f t="shared" si="459"/>
        <v>68519</v>
      </c>
      <c r="BA989" s="369">
        <f t="shared" si="459"/>
        <v>7474</v>
      </c>
      <c r="BB989" s="368">
        <f t="shared" si="459"/>
        <v>7138</v>
      </c>
      <c r="BC989" s="368">
        <f t="shared" si="459"/>
        <v>7657</v>
      </c>
      <c r="BD989" s="368">
        <f t="shared" si="459"/>
        <v>6285</v>
      </c>
      <c r="BE989" s="368">
        <f t="shared" si="459"/>
        <v>6768</v>
      </c>
      <c r="BF989" s="368">
        <f t="shared" si="459"/>
        <v>8104</v>
      </c>
      <c r="BG989" s="368">
        <f t="shared" si="459"/>
        <v>5978</v>
      </c>
      <c r="BH989" s="368">
        <f t="shared" si="459"/>
        <v>6201</v>
      </c>
      <c r="BI989" s="368">
        <f t="shared" si="459"/>
        <v>5906</v>
      </c>
      <c r="BJ989" s="368">
        <f t="shared" si="459"/>
        <v>7008</v>
      </c>
      <c r="BK989" s="368">
        <f t="shared" si="459"/>
        <v>0</v>
      </c>
      <c r="BL989" s="360">
        <f t="shared" si="459"/>
        <v>0</v>
      </c>
      <c r="BM989" s="361">
        <f>SUM(BM990:BM998)</f>
        <v>373917</v>
      </c>
      <c r="BN989" s="219"/>
      <c r="BO989" s="219"/>
    </row>
    <row r="990" spans="1:73" ht="13.2" customHeight="1">
      <c r="A990" s="169" t="str">
        <f t="shared" ref="A990:A998" si="460">B$987&amp;B990</f>
        <v>E21</v>
      </c>
      <c r="B990" s="159" t="str">
        <f>$B$8</f>
        <v>1</v>
      </c>
      <c r="E990" s="186"/>
      <c r="F990" s="539" t="str">
        <f>$I$8&amp;"　Total"</f>
        <v>N.AMERICA　Total</v>
      </c>
      <c r="G990" s="540"/>
      <c r="H990" s="540"/>
      <c r="I990" s="541"/>
      <c r="J990" s="177">
        <f t="shared" ref="J990:S998" si="461">SUMIF($A$5:$A$945,$A990,J$5:J$945)</f>
        <v>0</v>
      </c>
      <c r="K990" s="176">
        <f t="shared" si="461"/>
        <v>0</v>
      </c>
      <c r="L990" s="176">
        <f t="shared" si="461"/>
        <v>0</v>
      </c>
      <c r="M990" s="176">
        <f t="shared" si="461"/>
        <v>0</v>
      </c>
      <c r="N990" s="176">
        <f t="shared" si="461"/>
        <v>0</v>
      </c>
      <c r="O990" s="176">
        <f t="shared" si="461"/>
        <v>0</v>
      </c>
      <c r="P990" s="176">
        <f t="shared" si="461"/>
        <v>0</v>
      </c>
      <c r="Q990" s="176">
        <f t="shared" si="461"/>
        <v>0</v>
      </c>
      <c r="R990" s="176">
        <f t="shared" si="461"/>
        <v>0</v>
      </c>
      <c r="S990" s="176">
        <f t="shared" si="461"/>
        <v>0</v>
      </c>
      <c r="T990" s="176">
        <f t="shared" ref="T990:AC998" si="462">SUMIF($A$5:$A$945,$A990,T$5:T$945)</f>
        <v>0</v>
      </c>
      <c r="U990" s="176">
        <f t="shared" si="462"/>
        <v>0</v>
      </c>
      <c r="V990" s="176">
        <f t="shared" si="462"/>
        <v>0</v>
      </c>
      <c r="W990" s="176">
        <f t="shared" si="462"/>
        <v>0</v>
      </c>
      <c r="X990" s="176">
        <f t="shared" si="462"/>
        <v>0</v>
      </c>
      <c r="Y990" s="176">
        <f t="shared" si="462"/>
        <v>12813</v>
      </c>
      <c r="Z990" s="176">
        <f t="shared" si="462"/>
        <v>12300</v>
      </c>
      <c r="AA990" s="176">
        <f t="shared" si="462"/>
        <v>13340</v>
      </c>
      <c r="AB990" s="176">
        <f t="shared" si="462"/>
        <v>4231</v>
      </c>
      <c r="AC990" s="176">
        <f t="shared" si="462"/>
        <v>2478</v>
      </c>
      <c r="AD990" s="176">
        <f t="shared" ref="AD990:AM998" si="463">SUMIF($A$5:$A$945,$A990,AD$5:AD$945)</f>
        <v>21645</v>
      </c>
      <c r="AE990" s="176">
        <f t="shared" si="463"/>
        <v>31106</v>
      </c>
      <c r="AF990" s="176">
        <f t="shared" si="463"/>
        <v>28514</v>
      </c>
      <c r="AG990" s="333">
        <f t="shared" si="463"/>
        <v>23480</v>
      </c>
      <c r="AH990" s="333">
        <f t="shared" si="463"/>
        <v>62140</v>
      </c>
      <c r="AI990" s="333">
        <f t="shared" si="463"/>
        <v>32382</v>
      </c>
      <c r="AJ990" s="333">
        <f t="shared" si="463"/>
        <v>0</v>
      </c>
      <c r="AK990" s="333">
        <f t="shared" si="463"/>
        <v>0</v>
      </c>
      <c r="AL990" s="333">
        <f t="shared" si="463"/>
        <v>0</v>
      </c>
      <c r="AM990" s="333">
        <f t="shared" si="463"/>
        <v>0</v>
      </c>
      <c r="AN990" s="333">
        <f t="shared" ref="AN990:AW998" si="464">SUMIF($A$5:$A$945,$A990,AN$5:AN$945)</f>
        <v>0</v>
      </c>
      <c r="AO990" s="333">
        <f t="shared" si="464"/>
        <v>0</v>
      </c>
      <c r="AP990" s="333">
        <f t="shared" si="464"/>
        <v>0</v>
      </c>
      <c r="AQ990" s="333">
        <f t="shared" si="464"/>
        <v>0</v>
      </c>
      <c r="AR990" s="333">
        <f t="shared" si="464"/>
        <v>0</v>
      </c>
      <c r="AS990" s="333">
        <f t="shared" si="464"/>
        <v>0</v>
      </c>
      <c r="AT990" s="333">
        <f t="shared" si="464"/>
        <v>0</v>
      </c>
      <c r="AU990" s="333">
        <f t="shared" si="464"/>
        <v>0</v>
      </c>
      <c r="AV990" s="333">
        <f t="shared" si="464"/>
        <v>0</v>
      </c>
      <c r="AW990" s="333">
        <f t="shared" si="464"/>
        <v>0</v>
      </c>
      <c r="AX990" s="333">
        <f t="shared" ref="AX990:BG998" si="465">SUMIF($A$5:$A$945,$A990,AX$5:AX$945)</f>
        <v>0</v>
      </c>
      <c r="AY990" s="333">
        <f t="shared" si="465"/>
        <v>4255</v>
      </c>
      <c r="AZ990" s="334">
        <f t="shared" si="465"/>
        <v>32382</v>
      </c>
      <c r="BA990" s="335">
        <f t="shared" si="465"/>
        <v>2948</v>
      </c>
      <c r="BB990" s="333">
        <f t="shared" si="465"/>
        <v>3160</v>
      </c>
      <c r="BC990" s="333">
        <f t="shared" si="465"/>
        <v>3236</v>
      </c>
      <c r="BD990" s="333">
        <f t="shared" si="465"/>
        <v>3039</v>
      </c>
      <c r="BE990" s="333">
        <f t="shared" si="465"/>
        <v>3042</v>
      </c>
      <c r="BF990" s="333">
        <f t="shared" si="465"/>
        <v>4313</v>
      </c>
      <c r="BG990" s="333">
        <f t="shared" si="465"/>
        <v>2789</v>
      </c>
      <c r="BH990" s="333">
        <f t="shared" ref="BH990:BM998" si="466">SUMIF($A$5:$A$945,$A990,BH$5:BH$945)</f>
        <v>3026</v>
      </c>
      <c r="BI990" s="333">
        <f t="shared" si="466"/>
        <v>2574</v>
      </c>
      <c r="BJ990" s="333">
        <f t="shared" si="466"/>
        <v>4255</v>
      </c>
      <c r="BK990" s="333">
        <f t="shared" si="466"/>
        <v>0</v>
      </c>
      <c r="BL990" s="334">
        <f t="shared" si="466"/>
        <v>0</v>
      </c>
      <c r="BM990" s="335">
        <f t="shared" si="466"/>
        <v>244429</v>
      </c>
    </row>
    <row r="991" spans="1:73" ht="13.2" customHeight="1">
      <c r="A991" s="169" t="str">
        <f t="shared" si="460"/>
        <v>E22</v>
      </c>
      <c r="B991" s="159" t="str">
        <f>$B$9</f>
        <v>2</v>
      </c>
      <c r="E991" s="186"/>
      <c r="F991" s="561" t="str">
        <f>$I$9&amp;"　Total"</f>
        <v>CS.AMERICA　Total</v>
      </c>
      <c r="G991" s="562"/>
      <c r="H991" s="562"/>
      <c r="I991" s="563"/>
      <c r="J991" s="180">
        <f t="shared" si="461"/>
        <v>0</v>
      </c>
      <c r="K991" s="179">
        <f t="shared" si="461"/>
        <v>0</v>
      </c>
      <c r="L991" s="179">
        <f t="shared" si="461"/>
        <v>0</v>
      </c>
      <c r="M991" s="179">
        <f t="shared" si="461"/>
        <v>0</v>
      </c>
      <c r="N991" s="179">
        <f t="shared" si="461"/>
        <v>0</v>
      </c>
      <c r="O991" s="179">
        <f t="shared" si="461"/>
        <v>0</v>
      </c>
      <c r="P991" s="179">
        <f t="shared" si="461"/>
        <v>0</v>
      </c>
      <c r="Q991" s="179">
        <f t="shared" si="461"/>
        <v>0</v>
      </c>
      <c r="R991" s="179">
        <f t="shared" si="461"/>
        <v>0</v>
      </c>
      <c r="S991" s="179">
        <f t="shared" si="461"/>
        <v>0</v>
      </c>
      <c r="T991" s="179">
        <f t="shared" si="462"/>
        <v>0</v>
      </c>
      <c r="U991" s="179">
        <f t="shared" si="462"/>
        <v>0</v>
      </c>
      <c r="V991" s="179">
        <f t="shared" si="462"/>
        <v>0</v>
      </c>
      <c r="W991" s="179">
        <f t="shared" si="462"/>
        <v>0</v>
      </c>
      <c r="X991" s="179">
        <f t="shared" si="462"/>
        <v>0</v>
      </c>
      <c r="Y991" s="179">
        <f t="shared" si="462"/>
        <v>0</v>
      </c>
      <c r="Z991" s="179">
        <f t="shared" si="462"/>
        <v>1</v>
      </c>
      <c r="AA991" s="179">
        <f t="shared" si="462"/>
        <v>0</v>
      </c>
      <c r="AB991" s="179">
        <f t="shared" si="462"/>
        <v>0</v>
      </c>
      <c r="AC991" s="179">
        <f t="shared" si="462"/>
        <v>1</v>
      </c>
      <c r="AD991" s="179">
        <f t="shared" si="463"/>
        <v>0</v>
      </c>
      <c r="AE991" s="179">
        <f t="shared" si="463"/>
        <v>0</v>
      </c>
      <c r="AF991" s="179">
        <f t="shared" si="463"/>
        <v>0</v>
      </c>
      <c r="AG991" s="337">
        <f t="shared" si="463"/>
        <v>0</v>
      </c>
      <c r="AH991" s="337">
        <f t="shared" si="463"/>
        <v>0</v>
      </c>
      <c r="AI991" s="337">
        <f t="shared" si="463"/>
        <v>1</v>
      </c>
      <c r="AJ991" s="337">
        <f t="shared" si="463"/>
        <v>0</v>
      </c>
      <c r="AK991" s="337">
        <f t="shared" si="463"/>
        <v>0</v>
      </c>
      <c r="AL991" s="337">
        <f t="shared" si="463"/>
        <v>0</v>
      </c>
      <c r="AM991" s="337">
        <f t="shared" si="463"/>
        <v>0</v>
      </c>
      <c r="AN991" s="337">
        <f t="shared" si="464"/>
        <v>0</v>
      </c>
      <c r="AO991" s="337">
        <f t="shared" si="464"/>
        <v>0</v>
      </c>
      <c r="AP991" s="337">
        <f t="shared" si="464"/>
        <v>0</v>
      </c>
      <c r="AQ991" s="337">
        <f t="shared" si="464"/>
        <v>0</v>
      </c>
      <c r="AR991" s="337">
        <f t="shared" si="464"/>
        <v>0</v>
      </c>
      <c r="AS991" s="337">
        <f t="shared" si="464"/>
        <v>0</v>
      </c>
      <c r="AT991" s="337">
        <f t="shared" si="464"/>
        <v>0</v>
      </c>
      <c r="AU991" s="337">
        <f t="shared" si="464"/>
        <v>0</v>
      </c>
      <c r="AV991" s="337">
        <f t="shared" si="464"/>
        <v>0</v>
      </c>
      <c r="AW991" s="337">
        <f t="shared" si="464"/>
        <v>0</v>
      </c>
      <c r="AX991" s="337">
        <f t="shared" si="465"/>
        <v>0</v>
      </c>
      <c r="AY991" s="337">
        <f t="shared" si="465"/>
        <v>0</v>
      </c>
      <c r="AZ991" s="338">
        <f t="shared" si="465"/>
        <v>1</v>
      </c>
      <c r="BA991" s="339">
        <f t="shared" si="465"/>
        <v>0</v>
      </c>
      <c r="BB991" s="337">
        <f t="shared" si="465"/>
        <v>0</v>
      </c>
      <c r="BC991" s="337">
        <f t="shared" si="465"/>
        <v>0</v>
      </c>
      <c r="BD991" s="337">
        <f t="shared" si="465"/>
        <v>0</v>
      </c>
      <c r="BE991" s="337">
        <f t="shared" si="465"/>
        <v>0</v>
      </c>
      <c r="BF991" s="337">
        <f t="shared" si="465"/>
        <v>0</v>
      </c>
      <c r="BG991" s="337">
        <f t="shared" si="465"/>
        <v>1</v>
      </c>
      <c r="BH991" s="337">
        <f t="shared" si="466"/>
        <v>0</v>
      </c>
      <c r="BI991" s="337">
        <f t="shared" si="466"/>
        <v>0</v>
      </c>
      <c r="BJ991" s="337">
        <f t="shared" si="466"/>
        <v>0</v>
      </c>
      <c r="BK991" s="337">
        <f t="shared" si="466"/>
        <v>0</v>
      </c>
      <c r="BL991" s="338">
        <f t="shared" si="466"/>
        <v>0</v>
      </c>
      <c r="BM991" s="339">
        <f t="shared" si="466"/>
        <v>3</v>
      </c>
    </row>
    <row r="992" spans="1:73" ht="13.2" customHeight="1">
      <c r="A992" s="169" t="str">
        <f t="shared" si="460"/>
        <v>E23</v>
      </c>
      <c r="B992" s="159" t="str">
        <f>$B$10</f>
        <v>3</v>
      </c>
      <c r="E992" s="186"/>
      <c r="F992" s="561" t="str">
        <f>$I$10&amp;"　Total"</f>
        <v>Europe　Total</v>
      </c>
      <c r="G992" s="562"/>
      <c r="H992" s="562"/>
      <c r="I992" s="563"/>
      <c r="J992" s="180">
        <f t="shared" si="461"/>
        <v>0</v>
      </c>
      <c r="K992" s="179">
        <f t="shared" si="461"/>
        <v>0</v>
      </c>
      <c r="L992" s="179">
        <f t="shared" si="461"/>
        <v>0</v>
      </c>
      <c r="M992" s="179">
        <f t="shared" si="461"/>
        <v>0</v>
      </c>
      <c r="N992" s="179">
        <f t="shared" si="461"/>
        <v>0</v>
      </c>
      <c r="O992" s="179">
        <f t="shared" si="461"/>
        <v>0</v>
      </c>
      <c r="P992" s="179">
        <f t="shared" si="461"/>
        <v>0</v>
      </c>
      <c r="Q992" s="179">
        <f t="shared" si="461"/>
        <v>0</v>
      </c>
      <c r="R992" s="179">
        <f t="shared" si="461"/>
        <v>0</v>
      </c>
      <c r="S992" s="179">
        <f t="shared" si="461"/>
        <v>0</v>
      </c>
      <c r="T992" s="179">
        <f t="shared" si="462"/>
        <v>0</v>
      </c>
      <c r="U992" s="179">
        <f t="shared" si="462"/>
        <v>0</v>
      </c>
      <c r="V992" s="179">
        <f t="shared" si="462"/>
        <v>0</v>
      </c>
      <c r="W992" s="179">
        <f t="shared" si="462"/>
        <v>193</v>
      </c>
      <c r="X992" s="179">
        <f t="shared" si="462"/>
        <v>22</v>
      </c>
      <c r="Y992" s="179">
        <f t="shared" si="462"/>
        <v>3496</v>
      </c>
      <c r="Z992" s="179">
        <f t="shared" si="462"/>
        <v>4575</v>
      </c>
      <c r="AA992" s="179">
        <f t="shared" si="462"/>
        <v>1348</v>
      </c>
      <c r="AB992" s="179">
        <f t="shared" si="462"/>
        <v>925</v>
      </c>
      <c r="AC992" s="179">
        <f t="shared" si="462"/>
        <v>227</v>
      </c>
      <c r="AD992" s="179">
        <f t="shared" si="463"/>
        <v>2485</v>
      </c>
      <c r="AE992" s="179">
        <f t="shared" si="463"/>
        <v>2925</v>
      </c>
      <c r="AF992" s="179">
        <f t="shared" si="463"/>
        <v>2570</v>
      </c>
      <c r="AG992" s="337">
        <f t="shared" si="463"/>
        <v>6533</v>
      </c>
      <c r="AH992" s="337">
        <f t="shared" si="463"/>
        <v>23892</v>
      </c>
      <c r="AI992" s="337">
        <f t="shared" si="463"/>
        <v>24201</v>
      </c>
      <c r="AJ992" s="337">
        <f t="shared" si="463"/>
        <v>0</v>
      </c>
      <c r="AK992" s="337">
        <f t="shared" si="463"/>
        <v>0</v>
      </c>
      <c r="AL992" s="337">
        <f t="shared" si="463"/>
        <v>0</v>
      </c>
      <c r="AM992" s="337">
        <f t="shared" si="463"/>
        <v>0</v>
      </c>
      <c r="AN992" s="337">
        <f t="shared" si="464"/>
        <v>0</v>
      </c>
      <c r="AO992" s="337">
        <f t="shared" si="464"/>
        <v>0</v>
      </c>
      <c r="AP992" s="337">
        <f t="shared" si="464"/>
        <v>0</v>
      </c>
      <c r="AQ992" s="337">
        <f t="shared" si="464"/>
        <v>0</v>
      </c>
      <c r="AR992" s="337">
        <f t="shared" si="464"/>
        <v>0</v>
      </c>
      <c r="AS992" s="337">
        <f t="shared" si="464"/>
        <v>0</v>
      </c>
      <c r="AT992" s="337">
        <f t="shared" si="464"/>
        <v>0</v>
      </c>
      <c r="AU992" s="337">
        <f t="shared" si="464"/>
        <v>0</v>
      </c>
      <c r="AV992" s="337">
        <f t="shared" si="464"/>
        <v>0</v>
      </c>
      <c r="AW992" s="337">
        <f t="shared" si="464"/>
        <v>0</v>
      </c>
      <c r="AX992" s="337">
        <f t="shared" si="465"/>
        <v>0</v>
      </c>
      <c r="AY992" s="337">
        <f t="shared" si="465"/>
        <v>1884</v>
      </c>
      <c r="AZ992" s="338">
        <f t="shared" si="465"/>
        <v>24201</v>
      </c>
      <c r="BA992" s="339">
        <f t="shared" si="465"/>
        <v>3221</v>
      </c>
      <c r="BB992" s="337">
        <f t="shared" si="465"/>
        <v>2672</v>
      </c>
      <c r="BC992" s="337">
        <f t="shared" si="465"/>
        <v>2867</v>
      </c>
      <c r="BD992" s="337">
        <f t="shared" si="465"/>
        <v>2371</v>
      </c>
      <c r="BE992" s="337">
        <f t="shared" si="465"/>
        <v>2663</v>
      </c>
      <c r="BF992" s="337">
        <f t="shared" si="465"/>
        <v>2377</v>
      </c>
      <c r="BG992" s="337">
        <f t="shared" si="465"/>
        <v>1766</v>
      </c>
      <c r="BH992" s="337">
        <f t="shared" si="466"/>
        <v>1991</v>
      </c>
      <c r="BI992" s="337">
        <f t="shared" si="466"/>
        <v>2389</v>
      </c>
      <c r="BJ992" s="337">
        <f t="shared" si="466"/>
        <v>1884</v>
      </c>
      <c r="BK992" s="337">
        <f t="shared" si="466"/>
        <v>0</v>
      </c>
      <c r="BL992" s="338">
        <f t="shared" si="466"/>
        <v>0</v>
      </c>
      <c r="BM992" s="339">
        <f t="shared" si="466"/>
        <v>73392</v>
      </c>
    </row>
    <row r="993" spans="1:74" ht="13.2" customHeight="1">
      <c r="A993" s="169" t="str">
        <f t="shared" si="460"/>
        <v>E24</v>
      </c>
      <c r="B993" s="159" t="str">
        <f>$B$11</f>
        <v>4</v>
      </c>
      <c r="E993" s="186"/>
      <c r="F993" s="561" t="str">
        <f>$I$11&amp;"　Total"</f>
        <v>ASIA　Total</v>
      </c>
      <c r="G993" s="562"/>
      <c r="H993" s="562"/>
      <c r="I993" s="563"/>
      <c r="J993" s="180">
        <f t="shared" si="461"/>
        <v>0</v>
      </c>
      <c r="K993" s="179">
        <f t="shared" si="461"/>
        <v>0</v>
      </c>
      <c r="L993" s="179">
        <f t="shared" si="461"/>
        <v>0</v>
      </c>
      <c r="M993" s="179">
        <f t="shared" si="461"/>
        <v>0</v>
      </c>
      <c r="N993" s="179">
        <f t="shared" si="461"/>
        <v>0</v>
      </c>
      <c r="O993" s="179">
        <f t="shared" si="461"/>
        <v>0</v>
      </c>
      <c r="P993" s="179">
        <f t="shared" si="461"/>
        <v>0</v>
      </c>
      <c r="Q993" s="179">
        <f t="shared" si="461"/>
        <v>0</v>
      </c>
      <c r="R993" s="179">
        <f t="shared" si="461"/>
        <v>0</v>
      </c>
      <c r="S993" s="179">
        <f t="shared" si="461"/>
        <v>0</v>
      </c>
      <c r="T993" s="179">
        <f t="shared" si="462"/>
        <v>0</v>
      </c>
      <c r="U993" s="179">
        <f t="shared" si="462"/>
        <v>0</v>
      </c>
      <c r="V993" s="179">
        <f t="shared" si="462"/>
        <v>0</v>
      </c>
      <c r="W993" s="179">
        <f t="shared" si="462"/>
        <v>0</v>
      </c>
      <c r="X993" s="179">
        <f t="shared" si="462"/>
        <v>0</v>
      </c>
      <c r="Y993" s="179">
        <f t="shared" si="462"/>
        <v>0</v>
      </c>
      <c r="Z993" s="179">
        <f t="shared" si="462"/>
        <v>37</v>
      </c>
      <c r="AA993" s="179">
        <f t="shared" si="462"/>
        <v>0</v>
      </c>
      <c r="AB993" s="179">
        <f t="shared" si="462"/>
        <v>0</v>
      </c>
      <c r="AC993" s="179">
        <f t="shared" si="462"/>
        <v>0</v>
      </c>
      <c r="AD993" s="179">
        <f t="shared" si="463"/>
        <v>142</v>
      </c>
      <c r="AE993" s="179">
        <f t="shared" si="463"/>
        <v>101</v>
      </c>
      <c r="AF993" s="179">
        <f t="shared" si="463"/>
        <v>110</v>
      </c>
      <c r="AG993" s="337">
        <f t="shared" si="463"/>
        <v>275</v>
      </c>
      <c r="AH993" s="337">
        <f t="shared" si="463"/>
        <v>435</v>
      </c>
      <c r="AI993" s="337">
        <f t="shared" si="463"/>
        <v>1070</v>
      </c>
      <c r="AJ993" s="337">
        <f t="shared" si="463"/>
        <v>0</v>
      </c>
      <c r="AK993" s="337">
        <f t="shared" si="463"/>
        <v>0</v>
      </c>
      <c r="AL993" s="337">
        <f t="shared" si="463"/>
        <v>0</v>
      </c>
      <c r="AM993" s="337">
        <f t="shared" si="463"/>
        <v>0</v>
      </c>
      <c r="AN993" s="337">
        <f t="shared" si="464"/>
        <v>0</v>
      </c>
      <c r="AO993" s="337">
        <f t="shared" si="464"/>
        <v>0</v>
      </c>
      <c r="AP993" s="337">
        <f t="shared" si="464"/>
        <v>0</v>
      </c>
      <c r="AQ993" s="337">
        <f t="shared" si="464"/>
        <v>0</v>
      </c>
      <c r="AR993" s="337">
        <f t="shared" si="464"/>
        <v>0</v>
      </c>
      <c r="AS993" s="337">
        <f t="shared" si="464"/>
        <v>0</v>
      </c>
      <c r="AT993" s="337">
        <f t="shared" si="464"/>
        <v>0</v>
      </c>
      <c r="AU993" s="337">
        <f t="shared" si="464"/>
        <v>0</v>
      </c>
      <c r="AV993" s="337">
        <f t="shared" si="464"/>
        <v>0</v>
      </c>
      <c r="AW993" s="337">
        <f t="shared" si="464"/>
        <v>0</v>
      </c>
      <c r="AX993" s="337">
        <f t="shared" si="465"/>
        <v>0</v>
      </c>
      <c r="AY993" s="337">
        <f t="shared" si="465"/>
        <v>245</v>
      </c>
      <c r="AZ993" s="338">
        <f t="shared" si="465"/>
        <v>1070</v>
      </c>
      <c r="BA993" s="339">
        <f t="shared" si="465"/>
        <v>32</v>
      </c>
      <c r="BB993" s="337">
        <f t="shared" si="465"/>
        <v>52</v>
      </c>
      <c r="BC993" s="337">
        <f t="shared" si="465"/>
        <v>60</v>
      </c>
      <c r="BD993" s="337">
        <f t="shared" si="465"/>
        <v>45</v>
      </c>
      <c r="BE993" s="337">
        <f t="shared" si="465"/>
        <v>43</v>
      </c>
      <c r="BF993" s="337">
        <f t="shared" si="465"/>
        <v>148</v>
      </c>
      <c r="BG993" s="337">
        <f t="shared" si="465"/>
        <v>111</v>
      </c>
      <c r="BH993" s="337">
        <f t="shared" si="466"/>
        <v>117</v>
      </c>
      <c r="BI993" s="337">
        <f t="shared" si="466"/>
        <v>217</v>
      </c>
      <c r="BJ993" s="337">
        <f t="shared" si="466"/>
        <v>245</v>
      </c>
      <c r="BK993" s="337">
        <f t="shared" si="466"/>
        <v>0</v>
      </c>
      <c r="BL993" s="338">
        <f t="shared" si="466"/>
        <v>0</v>
      </c>
      <c r="BM993" s="339">
        <f t="shared" si="466"/>
        <v>2170</v>
      </c>
    </row>
    <row r="994" spans="1:74" ht="13.2" customHeight="1">
      <c r="A994" s="169" t="str">
        <f t="shared" si="460"/>
        <v>E2C</v>
      </c>
      <c r="B994" s="159" t="s">
        <v>204</v>
      </c>
      <c r="E994" s="186"/>
      <c r="F994" s="561" t="str">
        <f>$I$12&amp;"　Total"</f>
        <v>CHINA　Total</v>
      </c>
      <c r="G994" s="562"/>
      <c r="H994" s="562"/>
      <c r="I994" s="563"/>
      <c r="J994" s="180">
        <f t="shared" si="461"/>
        <v>0</v>
      </c>
      <c r="K994" s="179">
        <f t="shared" si="461"/>
        <v>0</v>
      </c>
      <c r="L994" s="179">
        <f t="shared" si="461"/>
        <v>0</v>
      </c>
      <c r="M994" s="179">
        <f t="shared" si="461"/>
        <v>0</v>
      </c>
      <c r="N994" s="179">
        <f t="shared" si="461"/>
        <v>0</v>
      </c>
      <c r="O994" s="179">
        <f t="shared" si="461"/>
        <v>0</v>
      </c>
      <c r="P994" s="179">
        <f t="shared" si="461"/>
        <v>0</v>
      </c>
      <c r="Q994" s="179">
        <f t="shared" si="461"/>
        <v>0</v>
      </c>
      <c r="R994" s="179">
        <f t="shared" si="461"/>
        <v>0</v>
      </c>
      <c r="S994" s="179">
        <f t="shared" si="461"/>
        <v>0</v>
      </c>
      <c r="T994" s="179">
        <f t="shared" si="462"/>
        <v>0</v>
      </c>
      <c r="U994" s="179">
        <f t="shared" si="462"/>
        <v>0</v>
      </c>
      <c r="V994" s="179">
        <f t="shared" si="462"/>
        <v>0</v>
      </c>
      <c r="W994" s="179">
        <f t="shared" si="462"/>
        <v>0</v>
      </c>
      <c r="X994" s="179">
        <f t="shared" si="462"/>
        <v>0</v>
      </c>
      <c r="Y994" s="179">
        <f t="shared" si="462"/>
        <v>0</v>
      </c>
      <c r="Z994" s="179">
        <f t="shared" si="462"/>
        <v>0</v>
      </c>
      <c r="AA994" s="179">
        <f t="shared" si="462"/>
        <v>0</v>
      </c>
      <c r="AB994" s="179">
        <f t="shared" si="462"/>
        <v>0</v>
      </c>
      <c r="AC994" s="179">
        <f t="shared" si="462"/>
        <v>0</v>
      </c>
      <c r="AD994" s="179">
        <f t="shared" si="463"/>
        <v>0</v>
      </c>
      <c r="AE994" s="179">
        <f t="shared" si="463"/>
        <v>0</v>
      </c>
      <c r="AF994" s="179">
        <f t="shared" si="463"/>
        <v>15634</v>
      </c>
      <c r="AG994" s="337">
        <f t="shared" si="463"/>
        <v>11092</v>
      </c>
      <c r="AH994" s="337">
        <f t="shared" si="463"/>
        <v>15177</v>
      </c>
      <c r="AI994" s="337">
        <f t="shared" si="463"/>
        <v>9855</v>
      </c>
      <c r="AJ994" s="337">
        <f t="shared" si="463"/>
        <v>0</v>
      </c>
      <c r="AK994" s="337">
        <f t="shared" si="463"/>
        <v>0</v>
      </c>
      <c r="AL994" s="337">
        <f t="shared" si="463"/>
        <v>0</v>
      </c>
      <c r="AM994" s="337">
        <f t="shared" si="463"/>
        <v>0</v>
      </c>
      <c r="AN994" s="337">
        <f t="shared" si="464"/>
        <v>0</v>
      </c>
      <c r="AO994" s="337">
        <f t="shared" si="464"/>
        <v>0</v>
      </c>
      <c r="AP994" s="337">
        <f t="shared" si="464"/>
        <v>0</v>
      </c>
      <c r="AQ994" s="337">
        <f t="shared" si="464"/>
        <v>0</v>
      </c>
      <c r="AR994" s="337">
        <f t="shared" si="464"/>
        <v>0</v>
      </c>
      <c r="AS994" s="337">
        <f t="shared" si="464"/>
        <v>0</v>
      </c>
      <c r="AT994" s="337">
        <f t="shared" si="464"/>
        <v>0</v>
      </c>
      <c r="AU994" s="337">
        <f t="shared" si="464"/>
        <v>0</v>
      </c>
      <c r="AV994" s="337">
        <f t="shared" si="464"/>
        <v>0</v>
      </c>
      <c r="AW994" s="337">
        <f t="shared" si="464"/>
        <v>0</v>
      </c>
      <c r="AX994" s="337">
        <f t="shared" si="465"/>
        <v>0</v>
      </c>
      <c r="AY994" s="337">
        <f t="shared" si="465"/>
        <v>546</v>
      </c>
      <c r="AZ994" s="338">
        <f t="shared" si="465"/>
        <v>9855</v>
      </c>
      <c r="BA994" s="339">
        <f t="shared" si="465"/>
        <v>1116</v>
      </c>
      <c r="BB994" s="337">
        <f t="shared" si="465"/>
        <v>1128</v>
      </c>
      <c r="BC994" s="337">
        <f t="shared" si="465"/>
        <v>1322</v>
      </c>
      <c r="BD994" s="337">
        <f t="shared" si="465"/>
        <v>759</v>
      </c>
      <c r="BE994" s="337">
        <f t="shared" si="465"/>
        <v>965</v>
      </c>
      <c r="BF994" s="337">
        <f t="shared" si="465"/>
        <v>1116</v>
      </c>
      <c r="BG994" s="337">
        <f t="shared" si="465"/>
        <v>1239</v>
      </c>
      <c r="BH994" s="337">
        <f t="shared" si="466"/>
        <v>1004</v>
      </c>
      <c r="BI994" s="337">
        <f t="shared" si="466"/>
        <v>660</v>
      </c>
      <c r="BJ994" s="337">
        <f t="shared" si="466"/>
        <v>546</v>
      </c>
      <c r="BK994" s="337">
        <f t="shared" si="466"/>
        <v>0</v>
      </c>
      <c r="BL994" s="338">
        <f t="shared" si="466"/>
        <v>0</v>
      </c>
      <c r="BM994" s="339">
        <f t="shared" si="466"/>
        <v>51758</v>
      </c>
    </row>
    <row r="995" spans="1:74" ht="13.2" customHeight="1">
      <c r="A995" s="169" t="str">
        <f t="shared" si="460"/>
        <v>E25</v>
      </c>
      <c r="B995" s="159" t="str">
        <f>$B$13</f>
        <v>5</v>
      </c>
      <c r="E995" s="186"/>
      <c r="F995" s="561" t="str">
        <f>$I$13&amp;"　Total"</f>
        <v>OCE　Total</v>
      </c>
      <c r="G995" s="562"/>
      <c r="H995" s="562"/>
      <c r="I995" s="563"/>
      <c r="J995" s="180">
        <f t="shared" si="461"/>
        <v>0</v>
      </c>
      <c r="K995" s="179">
        <f t="shared" si="461"/>
        <v>0</v>
      </c>
      <c r="L995" s="179">
        <f t="shared" si="461"/>
        <v>0</v>
      </c>
      <c r="M995" s="179">
        <f t="shared" si="461"/>
        <v>0</v>
      </c>
      <c r="N995" s="179">
        <f t="shared" si="461"/>
        <v>0</v>
      </c>
      <c r="O995" s="179">
        <f t="shared" si="461"/>
        <v>0</v>
      </c>
      <c r="P995" s="179">
        <f t="shared" si="461"/>
        <v>0</v>
      </c>
      <c r="Q995" s="179">
        <f t="shared" si="461"/>
        <v>0</v>
      </c>
      <c r="R995" s="179">
        <f t="shared" si="461"/>
        <v>0</v>
      </c>
      <c r="S995" s="179">
        <f t="shared" si="461"/>
        <v>0</v>
      </c>
      <c r="T995" s="179">
        <f t="shared" si="462"/>
        <v>0</v>
      </c>
      <c r="U995" s="179">
        <f t="shared" si="462"/>
        <v>0</v>
      </c>
      <c r="V995" s="179">
        <f t="shared" si="462"/>
        <v>0</v>
      </c>
      <c r="W995" s="179">
        <f t="shared" si="462"/>
        <v>0</v>
      </c>
      <c r="X995" s="179">
        <f t="shared" si="462"/>
        <v>0</v>
      </c>
      <c r="Y995" s="179">
        <f t="shared" si="462"/>
        <v>0</v>
      </c>
      <c r="Z995" s="179">
        <f t="shared" si="462"/>
        <v>0</v>
      </c>
      <c r="AA995" s="179">
        <f t="shared" si="462"/>
        <v>0</v>
      </c>
      <c r="AB995" s="179">
        <f t="shared" si="462"/>
        <v>0</v>
      </c>
      <c r="AC995" s="179">
        <f t="shared" si="462"/>
        <v>0</v>
      </c>
      <c r="AD995" s="179">
        <f t="shared" si="463"/>
        <v>0</v>
      </c>
      <c r="AE995" s="179">
        <f t="shared" si="463"/>
        <v>133</v>
      </c>
      <c r="AF995" s="179">
        <f t="shared" si="463"/>
        <v>125</v>
      </c>
      <c r="AG995" s="337">
        <f t="shared" si="463"/>
        <v>59</v>
      </c>
      <c r="AH995" s="337">
        <f t="shared" si="463"/>
        <v>76</v>
      </c>
      <c r="AI995" s="337">
        <f t="shared" si="463"/>
        <v>333</v>
      </c>
      <c r="AJ995" s="337">
        <f t="shared" si="463"/>
        <v>0</v>
      </c>
      <c r="AK995" s="337">
        <f t="shared" si="463"/>
        <v>0</v>
      </c>
      <c r="AL995" s="337">
        <f t="shared" si="463"/>
        <v>0</v>
      </c>
      <c r="AM995" s="337">
        <f t="shared" si="463"/>
        <v>0</v>
      </c>
      <c r="AN995" s="337">
        <f t="shared" si="464"/>
        <v>0</v>
      </c>
      <c r="AO995" s="337">
        <f t="shared" si="464"/>
        <v>0</v>
      </c>
      <c r="AP995" s="337">
        <f t="shared" si="464"/>
        <v>0</v>
      </c>
      <c r="AQ995" s="337">
        <f t="shared" si="464"/>
        <v>0</v>
      </c>
      <c r="AR995" s="337">
        <f t="shared" si="464"/>
        <v>0</v>
      </c>
      <c r="AS995" s="337">
        <f t="shared" si="464"/>
        <v>0</v>
      </c>
      <c r="AT995" s="337">
        <f t="shared" si="464"/>
        <v>0</v>
      </c>
      <c r="AU995" s="337">
        <f t="shared" si="464"/>
        <v>0</v>
      </c>
      <c r="AV995" s="337">
        <f t="shared" si="464"/>
        <v>0</v>
      </c>
      <c r="AW995" s="337">
        <f t="shared" si="464"/>
        <v>0</v>
      </c>
      <c r="AX995" s="337">
        <f t="shared" si="465"/>
        <v>0</v>
      </c>
      <c r="AY995" s="337">
        <f t="shared" si="465"/>
        <v>40</v>
      </c>
      <c r="AZ995" s="338">
        <f t="shared" si="465"/>
        <v>333</v>
      </c>
      <c r="BA995" s="339">
        <f t="shared" si="465"/>
        <v>21</v>
      </c>
      <c r="BB995" s="337">
        <f t="shared" si="465"/>
        <v>30</v>
      </c>
      <c r="BC995" s="337">
        <f t="shared" si="465"/>
        <v>46</v>
      </c>
      <c r="BD995" s="337">
        <f t="shared" si="465"/>
        <v>19</v>
      </c>
      <c r="BE995" s="337">
        <f t="shared" si="465"/>
        <v>35</v>
      </c>
      <c r="BF995" s="337">
        <f t="shared" si="465"/>
        <v>90</v>
      </c>
      <c r="BG995" s="337">
        <f t="shared" si="465"/>
        <v>26</v>
      </c>
      <c r="BH995" s="337">
        <f t="shared" si="466"/>
        <v>14</v>
      </c>
      <c r="BI995" s="337">
        <f t="shared" si="466"/>
        <v>12</v>
      </c>
      <c r="BJ995" s="337">
        <f t="shared" si="466"/>
        <v>40</v>
      </c>
      <c r="BK995" s="337">
        <f t="shared" si="466"/>
        <v>0</v>
      </c>
      <c r="BL995" s="338">
        <f t="shared" si="466"/>
        <v>0</v>
      </c>
      <c r="BM995" s="339">
        <f t="shared" si="466"/>
        <v>726</v>
      </c>
    </row>
    <row r="996" spans="1:74" ht="13.2" customHeight="1">
      <c r="A996" s="169" t="str">
        <f t="shared" si="460"/>
        <v>E26</v>
      </c>
      <c r="B996" s="159" t="str">
        <f>$B$14</f>
        <v>6</v>
      </c>
      <c r="E996" s="186"/>
      <c r="F996" s="561" t="str">
        <f>$I$14&amp;"　Total"</f>
        <v>MIDDLE EAS　Total</v>
      </c>
      <c r="G996" s="562"/>
      <c r="H996" s="562"/>
      <c r="I996" s="563"/>
      <c r="J996" s="180">
        <f t="shared" si="461"/>
        <v>0</v>
      </c>
      <c r="K996" s="179">
        <f t="shared" si="461"/>
        <v>0</v>
      </c>
      <c r="L996" s="179">
        <f t="shared" si="461"/>
        <v>0</v>
      </c>
      <c r="M996" s="179">
        <f t="shared" si="461"/>
        <v>0</v>
      </c>
      <c r="N996" s="179">
        <f t="shared" si="461"/>
        <v>0</v>
      </c>
      <c r="O996" s="179">
        <f t="shared" si="461"/>
        <v>0</v>
      </c>
      <c r="P996" s="179">
        <f t="shared" si="461"/>
        <v>0</v>
      </c>
      <c r="Q996" s="179">
        <f t="shared" si="461"/>
        <v>0</v>
      </c>
      <c r="R996" s="179">
        <f t="shared" si="461"/>
        <v>0</v>
      </c>
      <c r="S996" s="179">
        <f t="shared" si="461"/>
        <v>0</v>
      </c>
      <c r="T996" s="179">
        <f t="shared" si="462"/>
        <v>0</v>
      </c>
      <c r="U996" s="179">
        <f t="shared" si="462"/>
        <v>0</v>
      </c>
      <c r="V996" s="179">
        <f t="shared" si="462"/>
        <v>0</v>
      </c>
      <c r="W996" s="179">
        <f t="shared" si="462"/>
        <v>0</v>
      </c>
      <c r="X996" s="179">
        <f t="shared" si="462"/>
        <v>0</v>
      </c>
      <c r="Y996" s="179">
        <f t="shared" si="462"/>
        <v>0</v>
      </c>
      <c r="Z996" s="179">
        <f t="shared" si="462"/>
        <v>16</v>
      </c>
      <c r="AA996" s="179">
        <f t="shared" si="462"/>
        <v>4</v>
      </c>
      <c r="AB996" s="179">
        <f t="shared" si="462"/>
        <v>7</v>
      </c>
      <c r="AC996" s="179">
        <f t="shared" si="462"/>
        <v>0</v>
      </c>
      <c r="AD996" s="179">
        <f t="shared" si="463"/>
        <v>0</v>
      </c>
      <c r="AE996" s="179">
        <f t="shared" si="463"/>
        <v>0</v>
      </c>
      <c r="AF996" s="179">
        <f t="shared" si="463"/>
        <v>2</v>
      </c>
      <c r="AG996" s="337">
        <f t="shared" si="463"/>
        <v>107</v>
      </c>
      <c r="AH996" s="337">
        <f t="shared" si="463"/>
        <v>626</v>
      </c>
      <c r="AI996" s="337">
        <f t="shared" si="463"/>
        <v>677</v>
      </c>
      <c r="AJ996" s="337">
        <f t="shared" si="463"/>
        <v>0</v>
      </c>
      <c r="AK996" s="337">
        <f t="shared" si="463"/>
        <v>0</v>
      </c>
      <c r="AL996" s="337">
        <f t="shared" si="463"/>
        <v>0</v>
      </c>
      <c r="AM996" s="337">
        <f t="shared" si="463"/>
        <v>0</v>
      </c>
      <c r="AN996" s="337">
        <f t="shared" si="464"/>
        <v>0</v>
      </c>
      <c r="AO996" s="337">
        <f t="shared" si="464"/>
        <v>0</v>
      </c>
      <c r="AP996" s="337">
        <f t="shared" si="464"/>
        <v>0</v>
      </c>
      <c r="AQ996" s="337">
        <f t="shared" si="464"/>
        <v>0</v>
      </c>
      <c r="AR996" s="337">
        <f t="shared" si="464"/>
        <v>0</v>
      </c>
      <c r="AS996" s="337">
        <f t="shared" si="464"/>
        <v>0</v>
      </c>
      <c r="AT996" s="337">
        <f t="shared" si="464"/>
        <v>0</v>
      </c>
      <c r="AU996" s="337">
        <f t="shared" si="464"/>
        <v>0</v>
      </c>
      <c r="AV996" s="337">
        <f t="shared" si="464"/>
        <v>0</v>
      </c>
      <c r="AW996" s="337">
        <f t="shared" si="464"/>
        <v>0</v>
      </c>
      <c r="AX996" s="337">
        <f t="shared" si="465"/>
        <v>0</v>
      </c>
      <c r="AY996" s="337">
        <f t="shared" si="465"/>
        <v>38</v>
      </c>
      <c r="AZ996" s="338">
        <f t="shared" si="465"/>
        <v>677</v>
      </c>
      <c r="BA996" s="339">
        <f t="shared" si="465"/>
        <v>136</v>
      </c>
      <c r="BB996" s="337">
        <f t="shared" si="465"/>
        <v>96</v>
      </c>
      <c r="BC996" s="337">
        <f t="shared" si="465"/>
        <v>126</v>
      </c>
      <c r="BD996" s="337">
        <f t="shared" si="465"/>
        <v>52</v>
      </c>
      <c r="BE996" s="337">
        <f t="shared" si="465"/>
        <v>20</v>
      </c>
      <c r="BF996" s="337">
        <f t="shared" si="465"/>
        <v>60</v>
      </c>
      <c r="BG996" s="337">
        <f t="shared" si="465"/>
        <v>46</v>
      </c>
      <c r="BH996" s="337">
        <f t="shared" si="466"/>
        <v>49</v>
      </c>
      <c r="BI996" s="337">
        <f t="shared" si="466"/>
        <v>54</v>
      </c>
      <c r="BJ996" s="337">
        <f t="shared" si="466"/>
        <v>38</v>
      </c>
      <c r="BK996" s="337">
        <f t="shared" si="466"/>
        <v>0</v>
      </c>
      <c r="BL996" s="338">
        <f t="shared" si="466"/>
        <v>0</v>
      </c>
      <c r="BM996" s="339">
        <f t="shared" si="466"/>
        <v>1439</v>
      </c>
    </row>
    <row r="997" spans="1:74" ht="13.2" customHeight="1">
      <c r="A997" s="169" t="str">
        <f t="shared" si="460"/>
        <v>E27</v>
      </c>
      <c r="B997" s="159" t="str">
        <f>$B$15</f>
        <v>7</v>
      </c>
      <c r="E997" s="186"/>
      <c r="F997" s="561" t="str">
        <f>$I$15&amp;"　Total"</f>
        <v>AFRICA   　Total</v>
      </c>
      <c r="G997" s="562"/>
      <c r="H997" s="562"/>
      <c r="I997" s="563"/>
      <c r="J997" s="180">
        <f t="shared" si="461"/>
        <v>0</v>
      </c>
      <c r="K997" s="179">
        <f t="shared" si="461"/>
        <v>0</v>
      </c>
      <c r="L997" s="179">
        <f t="shared" si="461"/>
        <v>0</v>
      </c>
      <c r="M997" s="179">
        <f t="shared" si="461"/>
        <v>0</v>
      </c>
      <c r="N997" s="179">
        <f t="shared" si="461"/>
        <v>0</v>
      </c>
      <c r="O997" s="179">
        <f t="shared" si="461"/>
        <v>0</v>
      </c>
      <c r="P997" s="179">
        <f t="shared" si="461"/>
        <v>0</v>
      </c>
      <c r="Q997" s="179">
        <f t="shared" si="461"/>
        <v>0</v>
      </c>
      <c r="R997" s="179">
        <f t="shared" si="461"/>
        <v>0</v>
      </c>
      <c r="S997" s="179">
        <f t="shared" si="461"/>
        <v>0</v>
      </c>
      <c r="T997" s="179">
        <f t="shared" si="462"/>
        <v>0</v>
      </c>
      <c r="U997" s="179">
        <f t="shared" si="462"/>
        <v>0</v>
      </c>
      <c r="V997" s="179">
        <f t="shared" si="462"/>
        <v>0</v>
      </c>
      <c r="W997" s="179">
        <f t="shared" si="462"/>
        <v>0</v>
      </c>
      <c r="X997" s="179">
        <f t="shared" si="462"/>
        <v>0</v>
      </c>
      <c r="Y997" s="179">
        <f t="shared" si="462"/>
        <v>0</v>
      </c>
      <c r="Z997" s="179">
        <f t="shared" si="462"/>
        <v>0</v>
      </c>
      <c r="AA997" s="179">
        <f t="shared" si="462"/>
        <v>0</v>
      </c>
      <c r="AB997" s="179">
        <f t="shared" si="462"/>
        <v>0</v>
      </c>
      <c r="AC997" s="179">
        <f t="shared" si="462"/>
        <v>0</v>
      </c>
      <c r="AD997" s="179">
        <f t="shared" si="463"/>
        <v>0</v>
      </c>
      <c r="AE997" s="179">
        <f t="shared" si="463"/>
        <v>0</v>
      </c>
      <c r="AF997" s="179">
        <f t="shared" si="463"/>
        <v>0</v>
      </c>
      <c r="AG997" s="337">
        <f t="shared" si="463"/>
        <v>0</v>
      </c>
      <c r="AH997" s="337">
        <f t="shared" si="463"/>
        <v>0</v>
      </c>
      <c r="AI997" s="337">
        <f t="shared" si="463"/>
        <v>0</v>
      </c>
      <c r="AJ997" s="337">
        <f t="shared" si="463"/>
        <v>0</v>
      </c>
      <c r="AK997" s="337">
        <f t="shared" si="463"/>
        <v>0</v>
      </c>
      <c r="AL997" s="337">
        <f t="shared" si="463"/>
        <v>0</v>
      </c>
      <c r="AM997" s="337">
        <f t="shared" si="463"/>
        <v>0</v>
      </c>
      <c r="AN997" s="337">
        <f t="shared" si="464"/>
        <v>0</v>
      </c>
      <c r="AO997" s="337">
        <f t="shared" si="464"/>
        <v>0</v>
      </c>
      <c r="AP997" s="337">
        <f t="shared" si="464"/>
        <v>0</v>
      </c>
      <c r="AQ997" s="337">
        <f t="shared" si="464"/>
        <v>0</v>
      </c>
      <c r="AR997" s="337">
        <f t="shared" si="464"/>
        <v>0</v>
      </c>
      <c r="AS997" s="337">
        <f t="shared" si="464"/>
        <v>0</v>
      </c>
      <c r="AT997" s="337">
        <f t="shared" si="464"/>
        <v>0</v>
      </c>
      <c r="AU997" s="337">
        <f t="shared" si="464"/>
        <v>0</v>
      </c>
      <c r="AV997" s="337">
        <f t="shared" si="464"/>
        <v>0</v>
      </c>
      <c r="AW997" s="337">
        <f t="shared" si="464"/>
        <v>0</v>
      </c>
      <c r="AX997" s="337">
        <f t="shared" si="465"/>
        <v>0</v>
      </c>
      <c r="AY997" s="337">
        <f t="shared" si="465"/>
        <v>0</v>
      </c>
      <c r="AZ997" s="338">
        <f t="shared" si="465"/>
        <v>0</v>
      </c>
      <c r="BA997" s="339">
        <f t="shared" si="465"/>
        <v>0</v>
      </c>
      <c r="BB997" s="337">
        <f t="shared" si="465"/>
        <v>0</v>
      </c>
      <c r="BC997" s="337">
        <f t="shared" si="465"/>
        <v>0</v>
      </c>
      <c r="BD997" s="337">
        <f t="shared" si="465"/>
        <v>0</v>
      </c>
      <c r="BE997" s="337">
        <f t="shared" si="465"/>
        <v>0</v>
      </c>
      <c r="BF997" s="337">
        <f t="shared" si="465"/>
        <v>0</v>
      </c>
      <c r="BG997" s="337">
        <f t="shared" si="465"/>
        <v>0</v>
      </c>
      <c r="BH997" s="337">
        <f t="shared" si="466"/>
        <v>0</v>
      </c>
      <c r="BI997" s="337">
        <f t="shared" si="466"/>
        <v>0</v>
      </c>
      <c r="BJ997" s="337">
        <f t="shared" si="466"/>
        <v>0</v>
      </c>
      <c r="BK997" s="337">
        <f t="shared" si="466"/>
        <v>0</v>
      </c>
      <c r="BL997" s="338">
        <f t="shared" si="466"/>
        <v>0</v>
      </c>
      <c r="BM997" s="339">
        <f t="shared" si="466"/>
        <v>0</v>
      </c>
    </row>
    <row r="998" spans="1:74" ht="13.2" customHeight="1" thickBot="1">
      <c r="A998" s="169" t="str">
        <f t="shared" si="460"/>
        <v>E2Z</v>
      </c>
      <c r="B998" s="159" t="str">
        <f>$B$16</f>
        <v>Z</v>
      </c>
      <c r="E998" s="187"/>
      <c r="F998" s="564" t="str">
        <f>$I$16&amp;"　Total"</f>
        <v>Others　Total</v>
      </c>
      <c r="G998" s="565"/>
      <c r="H998" s="565"/>
      <c r="I998" s="566"/>
      <c r="J998" s="105">
        <f t="shared" si="461"/>
        <v>0</v>
      </c>
      <c r="K998" s="174">
        <f t="shared" si="461"/>
        <v>0</v>
      </c>
      <c r="L998" s="174">
        <f t="shared" si="461"/>
        <v>0</v>
      </c>
      <c r="M998" s="174">
        <f t="shared" si="461"/>
        <v>0</v>
      </c>
      <c r="N998" s="174">
        <f t="shared" si="461"/>
        <v>0</v>
      </c>
      <c r="O998" s="174">
        <f t="shared" si="461"/>
        <v>0</v>
      </c>
      <c r="P998" s="174">
        <f t="shared" si="461"/>
        <v>0</v>
      </c>
      <c r="Q998" s="174">
        <f t="shared" si="461"/>
        <v>0</v>
      </c>
      <c r="R998" s="174">
        <f t="shared" si="461"/>
        <v>0</v>
      </c>
      <c r="S998" s="174">
        <f t="shared" si="461"/>
        <v>0</v>
      </c>
      <c r="T998" s="174">
        <f t="shared" si="462"/>
        <v>0</v>
      </c>
      <c r="U998" s="174">
        <f t="shared" si="462"/>
        <v>0</v>
      </c>
      <c r="V998" s="174">
        <f t="shared" si="462"/>
        <v>0</v>
      </c>
      <c r="W998" s="174">
        <f t="shared" si="462"/>
        <v>0</v>
      </c>
      <c r="X998" s="174">
        <f t="shared" si="462"/>
        <v>0</v>
      </c>
      <c r="Y998" s="174">
        <f t="shared" si="462"/>
        <v>0</v>
      </c>
      <c r="Z998" s="174">
        <f t="shared" si="462"/>
        <v>0</v>
      </c>
      <c r="AA998" s="174">
        <f t="shared" si="462"/>
        <v>0</v>
      </c>
      <c r="AB998" s="174">
        <f t="shared" si="462"/>
        <v>0</v>
      </c>
      <c r="AC998" s="174">
        <f t="shared" si="462"/>
        <v>0</v>
      </c>
      <c r="AD998" s="174">
        <f t="shared" si="463"/>
        <v>0</v>
      </c>
      <c r="AE998" s="174">
        <f t="shared" si="463"/>
        <v>0</v>
      </c>
      <c r="AF998" s="174">
        <f t="shared" si="463"/>
        <v>0</v>
      </c>
      <c r="AG998" s="341">
        <f t="shared" si="463"/>
        <v>0</v>
      </c>
      <c r="AH998" s="341">
        <f t="shared" si="463"/>
        <v>0</v>
      </c>
      <c r="AI998" s="341">
        <f t="shared" si="463"/>
        <v>0</v>
      </c>
      <c r="AJ998" s="341">
        <f t="shared" si="463"/>
        <v>0</v>
      </c>
      <c r="AK998" s="341">
        <f t="shared" si="463"/>
        <v>0</v>
      </c>
      <c r="AL998" s="341">
        <f t="shared" si="463"/>
        <v>0</v>
      </c>
      <c r="AM998" s="341">
        <f t="shared" si="463"/>
        <v>0</v>
      </c>
      <c r="AN998" s="341">
        <f t="shared" si="464"/>
        <v>0</v>
      </c>
      <c r="AO998" s="341">
        <f t="shared" si="464"/>
        <v>0</v>
      </c>
      <c r="AP998" s="341">
        <f t="shared" si="464"/>
        <v>0</v>
      </c>
      <c r="AQ998" s="341">
        <f t="shared" si="464"/>
        <v>0</v>
      </c>
      <c r="AR998" s="341">
        <f t="shared" si="464"/>
        <v>0</v>
      </c>
      <c r="AS998" s="341">
        <f t="shared" si="464"/>
        <v>0</v>
      </c>
      <c r="AT998" s="341">
        <f t="shared" si="464"/>
        <v>0</v>
      </c>
      <c r="AU998" s="341">
        <f t="shared" si="464"/>
        <v>0</v>
      </c>
      <c r="AV998" s="341">
        <f t="shared" si="464"/>
        <v>0</v>
      </c>
      <c r="AW998" s="341">
        <f t="shared" si="464"/>
        <v>0</v>
      </c>
      <c r="AX998" s="341">
        <f t="shared" si="465"/>
        <v>0</v>
      </c>
      <c r="AY998" s="341">
        <f t="shared" si="465"/>
        <v>0</v>
      </c>
      <c r="AZ998" s="342">
        <f t="shared" si="465"/>
        <v>0</v>
      </c>
      <c r="BA998" s="343">
        <f t="shared" si="465"/>
        <v>0</v>
      </c>
      <c r="BB998" s="341">
        <f t="shared" si="465"/>
        <v>0</v>
      </c>
      <c r="BC998" s="341">
        <f t="shared" si="465"/>
        <v>0</v>
      </c>
      <c r="BD998" s="341">
        <f t="shared" si="465"/>
        <v>0</v>
      </c>
      <c r="BE998" s="341">
        <f t="shared" si="465"/>
        <v>0</v>
      </c>
      <c r="BF998" s="341">
        <f t="shared" si="465"/>
        <v>0</v>
      </c>
      <c r="BG998" s="341">
        <f t="shared" si="465"/>
        <v>0</v>
      </c>
      <c r="BH998" s="341">
        <f t="shared" si="466"/>
        <v>0</v>
      </c>
      <c r="BI998" s="341">
        <f t="shared" si="466"/>
        <v>0</v>
      </c>
      <c r="BJ998" s="341">
        <f t="shared" si="466"/>
        <v>0</v>
      </c>
      <c r="BK998" s="341">
        <f t="shared" si="466"/>
        <v>0</v>
      </c>
      <c r="BL998" s="342">
        <f t="shared" si="466"/>
        <v>0</v>
      </c>
      <c r="BM998" s="365">
        <f t="shared" si="466"/>
        <v>0</v>
      </c>
    </row>
    <row r="999" spans="1:74" s="48" customFormat="1" ht="13.2" customHeight="1">
      <c r="A999" s="161"/>
      <c r="B999" s="165"/>
      <c r="D999" s="216"/>
      <c r="E999" s="555" t="s">
        <v>192</v>
      </c>
      <c r="F999" s="556"/>
      <c r="G999" s="556"/>
      <c r="H999" s="556"/>
      <c r="I999" s="557"/>
      <c r="J999" s="386">
        <f t="shared" ref="J999:AO999" si="467">SUM(J1001:J1002)</f>
        <v>0</v>
      </c>
      <c r="K999" s="387">
        <f t="shared" si="467"/>
        <v>0</v>
      </c>
      <c r="L999" s="387">
        <f t="shared" si="467"/>
        <v>0</v>
      </c>
      <c r="M999" s="387">
        <f t="shared" si="467"/>
        <v>0</v>
      </c>
      <c r="N999" s="387">
        <f t="shared" si="467"/>
        <v>0</v>
      </c>
      <c r="O999" s="387">
        <f>SUM(O1001:O1002)</f>
        <v>7</v>
      </c>
      <c r="P999" s="387">
        <f t="shared" si="467"/>
        <v>10</v>
      </c>
      <c r="Q999" s="387">
        <f t="shared" si="467"/>
        <v>0</v>
      </c>
      <c r="R999" s="387">
        <f t="shared" si="467"/>
        <v>15</v>
      </c>
      <c r="S999" s="387">
        <f t="shared" si="467"/>
        <v>0</v>
      </c>
      <c r="T999" s="387">
        <f t="shared" si="467"/>
        <v>0</v>
      </c>
      <c r="U999" s="387">
        <f t="shared" si="467"/>
        <v>23</v>
      </c>
      <c r="V999" s="387">
        <f t="shared" si="467"/>
        <v>2</v>
      </c>
      <c r="W999" s="387">
        <f t="shared" si="467"/>
        <v>0</v>
      </c>
      <c r="X999" s="387">
        <f t="shared" si="467"/>
        <v>0</v>
      </c>
      <c r="Y999" s="387">
        <f t="shared" si="467"/>
        <v>0</v>
      </c>
      <c r="Z999" s="387">
        <f t="shared" si="467"/>
        <v>0</v>
      </c>
      <c r="AA999" s="387">
        <f t="shared" si="467"/>
        <v>7</v>
      </c>
      <c r="AB999" s="387">
        <f t="shared" si="467"/>
        <v>507</v>
      </c>
      <c r="AC999" s="387">
        <f t="shared" si="467"/>
        <v>2046</v>
      </c>
      <c r="AD999" s="387">
        <f t="shared" si="467"/>
        <v>2742</v>
      </c>
      <c r="AE999" s="387">
        <f t="shared" si="467"/>
        <v>2457</v>
      </c>
      <c r="AF999" s="387">
        <f t="shared" si="467"/>
        <v>2494</v>
      </c>
      <c r="AG999" s="388">
        <f t="shared" si="467"/>
        <v>1770</v>
      </c>
      <c r="AH999" s="388">
        <f t="shared" si="467"/>
        <v>5918</v>
      </c>
      <c r="AI999" s="388">
        <f t="shared" si="467"/>
        <v>3170</v>
      </c>
      <c r="AJ999" s="388">
        <f t="shared" si="467"/>
        <v>0</v>
      </c>
      <c r="AK999" s="388">
        <f t="shared" si="467"/>
        <v>0</v>
      </c>
      <c r="AL999" s="388">
        <f t="shared" si="467"/>
        <v>0</v>
      </c>
      <c r="AM999" s="388">
        <f t="shared" si="467"/>
        <v>0</v>
      </c>
      <c r="AN999" s="388">
        <f t="shared" si="467"/>
        <v>0</v>
      </c>
      <c r="AO999" s="388">
        <f t="shared" si="467"/>
        <v>0</v>
      </c>
      <c r="AP999" s="388">
        <f t="shared" ref="AP999:BL999" si="468">SUM(AP1001:AP1002)</f>
        <v>0</v>
      </c>
      <c r="AQ999" s="388">
        <f t="shared" si="468"/>
        <v>0</v>
      </c>
      <c r="AR999" s="388">
        <f t="shared" si="468"/>
        <v>0</v>
      </c>
      <c r="AS999" s="388">
        <f t="shared" si="468"/>
        <v>0</v>
      </c>
      <c r="AT999" s="388">
        <f t="shared" si="468"/>
        <v>0</v>
      </c>
      <c r="AU999" s="388">
        <f t="shared" si="468"/>
        <v>0</v>
      </c>
      <c r="AV999" s="388">
        <f t="shared" si="468"/>
        <v>0</v>
      </c>
      <c r="AW999" s="388">
        <f t="shared" si="468"/>
        <v>0</v>
      </c>
      <c r="AX999" s="388">
        <f t="shared" si="468"/>
        <v>0</v>
      </c>
      <c r="AY999" s="389">
        <f>SUM(AY1001:AY1002)</f>
        <v>338</v>
      </c>
      <c r="AZ999" s="390">
        <f>SUM(AZ1001:AZ1002)</f>
        <v>3170</v>
      </c>
      <c r="BA999" s="411">
        <f t="shared" si="468"/>
        <v>347</v>
      </c>
      <c r="BB999" s="324">
        <f t="shared" si="468"/>
        <v>412</v>
      </c>
      <c r="BC999" s="324">
        <f t="shared" si="468"/>
        <v>638</v>
      </c>
      <c r="BD999" s="324">
        <f t="shared" si="468"/>
        <v>261</v>
      </c>
      <c r="BE999" s="324">
        <f t="shared" si="468"/>
        <v>321</v>
      </c>
      <c r="BF999" s="324">
        <f t="shared" si="468"/>
        <v>360</v>
      </c>
      <c r="BG999" s="324">
        <f t="shared" si="468"/>
        <v>203</v>
      </c>
      <c r="BH999" s="324">
        <f>SUM(BH1001:BH1002)</f>
        <v>213</v>
      </c>
      <c r="BI999" s="324">
        <f t="shared" si="468"/>
        <v>77</v>
      </c>
      <c r="BJ999" s="324">
        <f t="shared" si="468"/>
        <v>338</v>
      </c>
      <c r="BK999" s="324">
        <f t="shared" si="468"/>
        <v>0</v>
      </c>
      <c r="BL999" s="390">
        <f t="shared" si="468"/>
        <v>0</v>
      </c>
      <c r="BM999" s="412">
        <f>SUM(J999:AX999)</f>
        <v>21168</v>
      </c>
      <c r="BN999" s="293"/>
      <c r="BO999" s="293"/>
      <c r="BS999" s="58"/>
      <c r="BT999" s="58"/>
      <c r="BU999" s="59"/>
      <c r="BV999" s="58"/>
    </row>
    <row r="1000" spans="1:74" s="48" customFormat="1" ht="13.2" customHeight="1" thickBot="1">
      <c r="A1000" s="161"/>
      <c r="B1000" s="172" t="s">
        <v>235</v>
      </c>
      <c r="D1000" s="216"/>
      <c r="E1000" s="558"/>
      <c r="F1000" s="559"/>
      <c r="G1000" s="559"/>
      <c r="H1000" s="559"/>
      <c r="I1000" s="560"/>
      <c r="J1000" s="106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318"/>
      <c r="AH1000" s="318"/>
      <c r="AI1000" s="318"/>
      <c r="AJ1000" s="318"/>
      <c r="AK1000" s="318"/>
      <c r="AL1000" s="318"/>
      <c r="AM1000" s="318"/>
      <c r="AN1000" s="318"/>
      <c r="AO1000" s="318"/>
      <c r="AP1000" s="318"/>
      <c r="AQ1000" s="318"/>
      <c r="AR1000" s="318"/>
      <c r="AS1000" s="318"/>
      <c r="AT1000" s="318"/>
      <c r="AU1000" s="318"/>
      <c r="AV1000" s="318"/>
      <c r="AW1000" s="318"/>
      <c r="AX1000" s="318"/>
      <c r="AY1000" s="318"/>
      <c r="AZ1000" s="317"/>
      <c r="BA1000" s="402">
        <f t="shared" ref="BA1000:BL1000" si="469">IF(BA1052=0,0,BA999/BA1052)</f>
        <v>0.77977528089887638</v>
      </c>
      <c r="BB1000" s="318">
        <f t="shared" si="469"/>
        <v>0.9363636363636364</v>
      </c>
      <c r="BC1000" s="318">
        <f t="shared" si="469"/>
        <v>0.60018814675446852</v>
      </c>
      <c r="BD1000" s="318">
        <f t="shared" si="469"/>
        <v>0.38666666666666666</v>
      </c>
      <c r="BE1000" s="318">
        <f t="shared" si="469"/>
        <v>0.52883031301482697</v>
      </c>
      <c r="BF1000" s="318">
        <f t="shared" si="469"/>
        <v>0.75471698113207553</v>
      </c>
      <c r="BG1000" s="318">
        <f t="shared" si="469"/>
        <v>0.48218527315914489</v>
      </c>
      <c r="BH1000" s="318">
        <f t="shared" si="469"/>
        <v>0.72945205479452058</v>
      </c>
      <c r="BI1000" s="318">
        <f t="shared" si="469"/>
        <v>0.1285475792988314</v>
      </c>
      <c r="BJ1000" s="318">
        <f t="shared" si="469"/>
        <v>0.71458773784355178</v>
      </c>
      <c r="BK1000" s="318">
        <f t="shared" si="469"/>
        <v>0</v>
      </c>
      <c r="BL1000" s="317">
        <f t="shared" si="469"/>
        <v>0</v>
      </c>
      <c r="BM1000" s="413"/>
      <c r="BN1000" s="293"/>
      <c r="BO1000" s="293"/>
      <c r="BS1000" s="58"/>
      <c r="BT1000" s="58"/>
      <c r="BU1000" s="59"/>
      <c r="BV1000" s="58"/>
    </row>
    <row r="1001" spans="1:74" s="63" customFormat="1" ht="13.2" customHeight="1">
      <c r="A1001" s="169" t="str">
        <f>B$1000&amp;B1001</f>
        <v>E39</v>
      </c>
      <c r="B1001" s="159" t="str">
        <f>$B$6</f>
        <v>9</v>
      </c>
      <c r="D1001" s="219"/>
      <c r="E1001" s="184"/>
      <c r="F1001" s="533" t="s">
        <v>193</v>
      </c>
      <c r="G1001" s="534"/>
      <c r="H1001" s="534"/>
      <c r="I1001" s="535"/>
      <c r="J1001" s="149">
        <f t="shared" ref="J1001:AO1001" si="470">SUMIF($A$5:$A$945,$A1001,J$5:J$945)</f>
        <v>0</v>
      </c>
      <c r="K1001" s="150">
        <f t="shared" si="470"/>
        <v>0</v>
      </c>
      <c r="L1001" s="150">
        <f t="shared" si="470"/>
        <v>0</v>
      </c>
      <c r="M1001" s="150">
        <f t="shared" si="470"/>
        <v>0</v>
      </c>
      <c r="N1001" s="150">
        <f t="shared" si="470"/>
        <v>0</v>
      </c>
      <c r="O1001" s="150">
        <f t="shared" si="470"/>
        <v>7</v>
      </c>
      <c r="P1001" s="150">
        <f t="shared" si="470"/>
        <v>10</v>
      </c>
      <c r="Q1001" s="150">
        <f t="shared" si="470"/>
        <v>0</v>
      </c>
      <c r="R1001" s="150">
        <f t="shared" si="470"/>
        <v>15</v>
      </c>
      <c r="S1001" s="150">
        <f t="shared" si="470"/>
        <v>0</v>
      </c>
      <c r="T1001" s="150">
        <f t="shared" si="470"/>
        <v>0</v>
      </c>
      <c r="U1001" s="150">
        <f t="shared" si="470"/>
        <v>23</v>
      </c>
      <c r="V1001" s="150">
        <f t="shared" si="470"/>
        <v>2</v>
      </c>
      <c r="W1001" s="150">
        <f t="shared" si="470"/>
        <v>0</v>
      </c>
      <c r="X1001" s="150">
        <f t="shared" si="470"/>
        <v>0</v>
      </c>
      <c r="Y1001" s="150">
        <f t="shared" si="470"/>
        <v>0</v>
      </c>
      <c r="Z1001" s="150">
        <f t="shared" si="470"/>
        <v>0</v>
      </c>
      <c r="AA1001" s="150">
        <f t="shared" si="470"/>
        <v>7</v>
      </c>
      <c r="AB1001" s="150">
        <f t="shared" si="470"/>
        <v>412</v>
      </c>
      <c r="AC1001" s="150">
        <f t="shared" si="470"/>
        <v>950</v>
      </c>
      <c r="AD1001" s="150">
        <f t="shared" si="470"/>
        <v>769</v>
      </c>
      <c r="AE1001" s="150">
        <f t="shared" si="470"/>
        <v>583</v>
      </c>
      <c r="AF1001" s="150">
        <f t="shared" si="470"/>
        <v>662</v>
      </c>
      <c r="AG1001" s="355">
        <f t="shared" si="470"/>
        <v>789</v>
      </c>
      <c r="AH1001" s="355">
        <f t="shared" si="470"/>
        <v>2447</v>
      </c>
      <c r="AI1001" s="355">
        <f t="shared" si="470"/>
        <v>759</v>
      </c>
      <c r="AJ1001" s="355">
        <f t="shared" si="470"/>
        <v>0</v>
      </c>
      <c r="AK1001" s="355">
        <f t="shared" si="470"/>
        <v>0</v>
      </c>
      <c r="AL1001" s="355">
        <f t="shared" si="470"/>
        <v>0</v>
      </c>
      <c r="AM1001" s="355">
        <f t="shared" si="470"/>
        <v>0</v>
      </c>
      <c r="AN1001" s="355">
        <f t="shared" si="470"/>
        <v>0</v>
      </c>
      <c r="AO1001" s="355">
        <f t="shared" si="470"/>
        <v>0</v>
      </c>
      <c r="AP1001" s="355">
        <f t="shared" ref="AP1001:BM1001" si="471">SUMIF($A$5:$A$945,$A1001,AP$5:AP$945)</f>
        <v>0</v>
      </c>
      <c r="AQ1001" s="355">
        <f t="shared" si="471"/>
        <v>0</v>
      </c>
      <c r="AR1001" s="355">
        <f t="shared" si="471"/>
        <v>0</v>
      </c>
      <c r="AS1001" s="355">
        <f t="shared" si="471"/>
        <v>0</v>
      </c>
      <c r="AT1001" s="355">
        <f t="shared" si="471"/>
        <v>0</v>
      </c>
      <c r="AU1001" s="355">
        <f t="shared" si="471"/>
        <v>0</v>
      </c>
      <c r="AV1001" s="355">
        <f t="shared" si="471"/>
        <v>0</v>
      </c>
      <c r="AW1001" s="355">
        <f t="shared" si="471"/>
        <v>0</v>
      </c>
      <c r="AX1001" s="355">
        <f t="shared" si="471"/>
        <v>0</v>
      </c>
      <c r="AY1001" s="355">
        <f t="shared" si="471"/>
        <v>78</v>
      </c>
      <c r="AZ1001" s="356">
        <f t="shared" si="471"/>
        <v>759</v>
      </c>
      <c r="BA1001" s="357">
        <f t="shared" si="471"/>
        <v>163</v>
      </c>
      <c r="BB1001" s="355">
        <f t="shared" si="471"/>
        <v>165</v>
      </c>
      <c r="BC1001" s="355">
        <f t="shared" si="471"/>
        <v>139</v>
      </c>
      <c r="BD1001" s="355">
        <f t="shared" si="471"/>
        <v>82</v>
      </c>
      <c r="BE1001" s="355">
        <f t="shared" si="471"/>
        <v>28</v>
      </c>
      <c r="BF1001" s="355">
        <f t="shared" si="471"/>
        <v>49</v>
      </c>
      <c r="BG1001" s="355">
        <f t="shared" si="471"/>
        <v>15</v>
      </c>
      <c r="BH1001" s="355">
        <f t="shared" si="471"/>
        <v>10</v>
      </c>
      <c r="BI1001" s="355">
        <f t="shared" si="471"/>
        <v>30</v>
      </c>
      <c r="BJ1001" s="355">
        <f t="shared" si="471"/>
        <v>78</v>
      </c>
      <c r="BK1001" s="355">
        <f t="shared" si="471"/>
        <v>0</v>
      </c>
      <c r="BL1001" s="356">
        <f t="shared" si="471"/>
        <v>0</v>
      </c>
      <c r="BM1001" s="357">
        <f t="shared" si="471"/>
        <v>7435</v>
      </c>
      <c r="BN1001" s="219"/>
      <c r="BO1001" s="219"/>
    </row>
    <row r="1002" spans="1:74" s="63" customFormat="1" ht="13.2" customHeight="1" thickBot="1">
      <c r="A1002" s="171"/>
      <c r="B1002" s="167"/>
      <c r="D1002" s="219"/>
      <c r="E1002" s="185"/>
      <c r="F1002" s="536" t="s">
        <v>194</v>
      </c>
      <c r="G1002" s="537"/>
      <c r="H1002" s="537"/>
      <c r="I1002" s="538"/>
      <c r="J1002" s="151">
        <f>SUM(J1003:J1011)</f>
        <v>0</v>
      </c>
      <c r="K1002" s="152">
        <f t="shared" ref="K1002:BL1002" si="472">SUM(K1003:K1011)</f>
        <v>0</v>
      </c>
      <c r="L1002" s="152">
        <f t="shared" si="472"/>
        <v>0</v>
      </c>
      <c r="M1002" s="152">
        <f t="shared" si="472"/>
        <v>0</v>
      </c>
      <c r="N1002" s="152">
        <f t="shared" si="472"/>
        <v>0</v>
      </c>
      <c r="O1002" s="152">
        <f t="shared" si="472"/>
        <v>0</v>
      </c>
      <c r="P1002" s="152">
        <f t="shared" si="472"/>
        <v>0</v>
      </c>
      <c r="Q1002" s="152">
        <f t="shared" si="472"/>
        <v>0</v>
      </c>
      <c r="R1002" s="152">
        <f t="shared" si="472"/>
        <v>0</v>
      </c>
      <c r="S1002" s="152">
        <f t="shared" si="472"/>
        <v>0</v>
      </c>
      <c r="T1002" s="152">
        <f t="shared" si="472"/>
        <v>0</v>
      </c>
      <c r="U1002" s="152">
        <f t="shared" si="472"/>
        <v>0</v>
      </c>
      <c r="V1002" s="152">
        <f t="shared" si="472"/>
        <v>0</v>
      </c>
      <c r="W1002" s="152">
        <f t="shared" si="472"/>
        <v>0</v>
      </c>
      <c r="X1002" s="152">
        <f t="shared" si="472"/>
        <v>0</v>
      </c>
      <c r="Y1002" s="152">
        <f t="shared" si="472"/>
        <v>0</v>
      </c>
      <c r="Z1002" s="152">
        <f t="shared" si="472"/>
        <v>0</v>
      </c>
      <c r="AA1002" s="152">
        <f t="shared" si="472"/>
        <v>0</v>
      </c>
      <c r="AB1002" s="152">
        <f t="shared" si="472"/>
        <v>95</v>
      </c>
      <c r="AC1002" s="152">
        <f t="shared" si="472"/>
        <v>1096</v>
      </c>
      <c r="AD1002" s="152">
        <f t="shared" si="472"/>
        <v>1973</v>
      </c>
      <c r="AE1002" s="152">
        <f t="shared" si="472"/>
        <v>1874</v>
      </c>
      <c r="AF1002" s="152">
        <f t="shared" si="472"/>
        <v>1832</v>
      </c>
      <c r="AG1002" s="359">
        <f t="shared" si="472"/>
        <v>981</v>
      </c>
      <c r="AH1002" s="359">
        <f t="shared" si="472"/>
        <v>3471</v>
      </c>
      <c r="AI1002" s="359">
        <f t="shared" si="472"/>
        <v>2411</v>
      </c>
      <c r="AJ1002" s="359">
        <f t="shared" si="472"/>
        <v>0</v>
      </c>
      <c r="AK1002" s="359">
        <f t="shared" si="472"/>
        <v>0</v>
      </c>
      <c r="AL1002" s="359">
        <f t="shared" si="472"/>
        <v>0</v>
      </c>
      <c r="AM1002" s="359">
        <f t="shared" si="472"/>
        <v>0</v>
      </c>
      <c r="AN1002" s="359">
        <f t="shared" si="472"/>
        <v>0</v>
      </c>
      <c r="AO1002" s="359">
        <f t="shared" si="472"/>
        <v>0</v>
      </c>
      <c r="AP1002" s="359">
        <f t="shared" si="472"/>
        <v>0</v>
      </c>
      <c r="AQ1002" s="359">
        <f t="shared" si="472"/>
        <v>0</v>
      </c>
      <c r="AR1002" s="359">
        <f t="shared" si="472"/>
        <v>0</v>
      </c>
      <c r="AS1002" s="359">
        <f t="shared" si="472"/>
        <v>0</v>
      </c>
      <c r="AT1002" s="359">
        <f t="shared" si="472"/>
        <v>0</v>
      </c>
      <c r="AU1002" s="359">
        <f t="shared" si="472"/>
        <v>0</v>
      </c>
      <c r="AV1002" s="359">
        <f t="shared" si="472"/>
        <v>0</v>
      </c>
      <c r="AW1002" s="359">
        <f t="shared" si="472"/>
        <v>0</v>
      </c>
      <c r="AX1002" s="359">
        <f t="shared" si="472"/>
        <v>0</v>
      </c>
      <c r="AY1002" s="359">
        <f t="shared" si="472"/>
        <v>260</v>
      </c>
      <c r="AZ1002" s="360">
        <f t="shared" si="472"/>
        <v>2411</v>
      </c>
      <c r="BA1002" s="361">
        <f t="shared" si="472"/>
        <v>184</v>
      </c>
      <c r="BB1002" s="359">
        <f t="shared" si="472"/>
        <v>247</v>
      </c>
      <c r="BC1002" s="359">
        <f t="shared" si="472"/>
        <v>499</v>
      </c>
      <c r="BD1002" s="359">
        <f t="shared" si="472"/>
        <v>179</v>
      </c>
      <c r="BE1002" s="359">
        <f t="shared" si="472"/>
        <v>293</v>
      </c>
      <c r="BF1002" s="359">
        <f t="shared" si="472"/>
        <v>311</v>
      </c>
      <c r="BG1002" s="359">
        <f t="shared" si="472"/>
        <v>188</v>
      </c>
      <c r="BH1002" s="359">
        <f t="shared" si="472"/>
        <v>203</v>
      </c>
      <c r="BI1002" s="359">
        <f t="shared" si="472"/>
        <v>47</v>
      </c>
      <c r="BJ1002" s="359">
        <f t="shared" si="472"/>
        <v>260</v>
      </c>
      <c r="BK1002" s="359">
        <f t="shared" si="472"/>
        <v>0</v>
      </c>
      <c r="BL1002" s="360">
        <f t="shared" si="472"/>
        <v>0</v>
      </c>
      <c r="BM1002" s="361">
        <f>SUM(BM1003:BM1011)</f>
        <v>13733</v>
      </c>
      <c r="BN1002" s="219"/>
      <c r="BO1002" s="219"/>
    </row>
    <row r="1003" spans="1:74" ht="13.2" customHeight="1">
      <c r="A1003" s="169" t="str">
        <f t="shared" ref="A1003:A1011" si="473">B$1000&amp;B1003</f>
        <v>E31</v>
      </c>
      <c r="B1003" s="159" t="str">
        <f>$B$8</f>
        <v>1</v>
      </c>
      <c r="E1003" s="186"/>
      <c r="F1003" s="603" t="str">
        <f>$I$8&amp;"　Total"</f>
        <v>N.AMERICA　Total</v>
      </c>
      <c r="G1003" s="604"/>
      <c r="H1003" s="604"/>
      <c r="I1003" s="605"/>
      <c r="J1003" s="177">
        <f t="shared" ref="J1003:S1011" si="474">SUMIF($A$5:$A$945,$A1003,J$5:J$945)</f>
        <v>0</v>
      </c>
      <c r="K1003" s="176">
        <f t="shared" si="474"/>
        <v>0</v>
      </c>
      <c r="L1003" s="176">
        <f t="shared" si="474"/>
        <v>0</v>
      </c>
      <c r="M1003" s="176">
        <f t="shared" si="474"/>
        <v>0</v>
      </c>
      <c r="N1003" s="176">
        <f t="shared" si="474"/>
        <v>0</v>
      </c>
      <c r="O1003" s="176">
        <f t="shared" si="474"/>
        <v>0</v>
      </c>
      <c r="P1003" s="176">
        <f t="shared" si="474"/>
        <v>0</v>
      </c>
      <c r="Q1003" s="176">
        <f t="shared" si="474"/>
        <v>0</v>
      </c>
      <c r="R1003" s="176">
        <f t="shared" si="474"/>
        <v>0</v>
      </c>
      <c r="S1003" s="176">
        <f t="shared" si="474"/>
        <v>0</v>
      </c>
      <c r="T1003" s="176">
        <f t="shared" ref="T1003:AC1011" si="475">SUMIF($A$5:$A$945,$A1003,T$5:T$945)</f>
        <v>0</v>
      </c>
      <c r="U1003" s="176">
        <f t="shared" si="475"/>
        <v>0</v>
      </c>
      <c r="V1003" s="176">
        <f t="shared" si="475"/>
        <v>0</v>
      </c>
      <c r="W1003" s="176">
        <f t="shared" si="475"/>
        <v>0</v>
      </c>
      <c r="X1003" s="176">
        <f t="shared" si="475"/>
        <v>0</v>
      </c>
      <c r="Y1003" s="176">
        <f t="shared" si="475"/>
        <v>0</v>
      </c>
      <c r="Z1003" s="176">
        <f t="shared" si="475"/>
        <v>0</v>
      </c>
      <c r="AA1003" s="176">
        <f t="shared" si="475"/>
        <v>0</v>
      </c>
      <c r="AB1003" s="176">
        <f t="shared" si="475"/>
        <v>72</v>
      </c>
      <c r="AC1003" s="176">
        <f t="shared" si="475"/>
        <v>1034</v>
      </c>
      <c r="AD1003" s="176">
        <f t="shared" ref="AD1003:AM1011" si="476">SUMIF($A$5:$A$945,$A1003,AD$5:AD$945)</f>
        <v>1838</v>
      </c>
      <c r="AE1003" s="176">
        <f t="shared" si="476"/>
        <v>1700</v>
      </c>
      <c r="AF1003" s="176">
        <f t="shared" si="476"/>
        <v>1572</v>
      </c>
      <c r="AG1003" s="333">
        <f t="shared" si="476"/>
        <v>520</v>
      </c>
      <c r="AH1003" s="333">
        <f t="shared" si="476"/>
        <v>2757</v>
      </c>
      <c r="AI1003" s="333">
        <f t="shared" si="476"/>
        <v>1650</v>
      </c>
      <c r="AJ1003" s="333">
        <f t="shared" si="476"/>
        <v>0</v>
      </c>
      <c r="AK1003" s="333">
        <f t="shared" si="476"/>
        <v>0</v>
      </c>
      <c r="AL1003" s="333">
        <f t="shared" si="476"/>
        <v>0</v>
      </c>
      <c r="AM1003" s="333">
        <f t="shared" si="476"/>
        <v>0</v>
      </c>
      <c r="AN1003" s="333">
        <f t="shared" ref="AN1003:AW1011" si="477">SUMIF($A$5:$A$945,$A1003,AN$5:AN$945)</f>
        <v>0</v>
      </c>
      <c r="AO1003" s="333">
        <f t="shared" si="477"/>
        <v>0</v>
      </c>
      <c r="AP1003" s="333">
        <f t="shared" si="477"/>
        <v>0</v>
      </c>
      <c r="AQ1003" s="333">
        <f t="shared" si="477"/>
        <v>0</v>
      </c>
      <c r="AR1003" s="333">
        <f t="shared" si="477"/>
        <v>0</v>
      </c>
      <c r="AS1003" s="333">
        <f t="shared" si="477"/>
        <v>0</v>
      </c>
      <c r="AT1003" s="333">
        <f t="shared" si="477"/>
        <v>0</v>
      </c>
      <c r="AU1003" s="333">
        <f t="shared" si="477"/>
        <v>0</v>
      </c>
      <c r="AV1003" s="333">
        <f t="shared" si="477"/>
        <v>0</v>
      </c>
      <c r="AW1003" s="333">
        <f t="shared" si="477"/>
        <v>0</v>
      </c>
      <c r="AX1003" s="333">
        <f t="shared" ref="AX1003:BG1011" si="478">SUMIF($A$5:$A$945,$A1003,AX$5:AX$945)</f>
        <v>0</v>
      </c>
      <c r="AY1003" s="333">
        <f t="shared" si="478"/>
        <v>164</v>
      </c>
      <c r="AZ1003" s="334">
        <f t="shared" si="478"/>
        <v>1650</v>
      </c>
      <c r="BA1003" s="335">
        <f t="shared" si="478"/>
        <v>139</v>
      </c>
      <c r="BB1003" s="333">
        <f t="shared" si="478"/>
        <v>182</v>
      </c>
      <c r="BC1003" s="333">
        <f t="shared" si="478"/>
        <v>414</v>
      </c>
      <c r="BD1003" s="333">
        <f t="shared" si="478"/>
        <v>126</v>
      </c>
      <c r="BE1003" s="333">
        <f t="shared" si="478"/>
        <v>270</v>
      </c>
      <c r="BF1003" s="333">
        <f t="shared" si="478"/>
        <v>265</v>
      </c>
      <c r="BG1003" s="333">
        <f t="shared" si="478"/>
        <v>65</v>
      </c>
      <c r="BH1003" s="333">
        <f t="shared" ref="BH1003:BM1011" si="479">SUMIF($A$5:$A$945,$A1003,BH$5:BH$945)</f>
        <v>16</v>
      </c>
      <c r="BI1003" s="333">
        <f t="shared" si="479"/>
        <v>9</v>
      </c>
      <c r="BJ1003" s="333">
        <f t="shared" si="479"/>
        <v>164</v>
      </c>
      <c r="BK1003" s="333">
        <f t="shared" si="479"/>
        <v>0</v>
      </c>
      <c r="BL1003" s="334">
        <f t="shared" si="479"/>
        <v>0</v>
      </c>
      <c r="BM1003" s="335">
        <f t="shared" si="479"/>
        <v>11143</v>
      </c>
    </row>
    <row r="1004" spans="1:74" ht="13.2" customHeight="1">
      <c r="A1004" s="169" t="str">
        <f t="shared" si="473"/>
        <v>E32</v>
      </c>
      <c r="B1004" s="159" t="str">
        <f>$B$9</f>
        <v>2</v>
      </c>
      <c r="E1004" s="186"/>
      <c r="F1004" s="606" t="str">
        <f>$I$9&amp;"　Total"</f>
        <v>CS.AMERICA　Total</v>
      </c>
      <c r="G1004" s="607"/>
      <c r="H1004" s="607"/>
      <c r="I1004" s="608"/>
      <c r="J1004" s="180">
        <f t="shared" si="474"/>
        <v>0</v>
      </c>
      <c r="K1004" s="179">
        <f t="shared" si="474"/>
        <v>0</v>
      </c>
      <c r="L1004" s="179">
        <f t="shared" si="474"/>
        <v>0</v>
      </c>
      <c r="M1004" s="179">
        <f t="shared" si="474"/>
        <v>0</v>
      </c>
      <c r="N1004" s="179">
        <f t="shared" si="474"/>
        <v>0</v>
      </c>
      <c r="O1004" s="179">
        <f t="shared" si="474"/>
        <v>0</v>
      </c>
      <c r="P1004" s="179">
        <f t="shared" si="474"/>
        <v>0</v>
      </c>
      <c r="Q1004" s="179">
        <f t="shared" si="474"/>
        <v>0</v>
      </c>
      <c r="R1004" s="179">
        <f t="shared" si="474"/>
        <v>0</v>
      </c>
      <c r="S1004" s="179">
        <f t="shared" si="474"/>
        <v>0</v>
      </c>
      <c r="T1004" s="179">
        <f t="shared" si="475"/>
        <v>0</v>
      </c>
      <c r="U1004" s="179">
        <f t="shared" si="475"/>
        <v>0</v>
      </c>
      <c r="V1004" s="179">
        <f t="shared" si="475"/>
        <v>0</v>
      </c>
      <c r="W1004" s="179">
        <f t="shared" si="475"/>
        <v>0</v>
      </c>
      <c r="X1004" s="179">
        <f t="shared" si="475"/>
        <v>0</v>
      </c>
      <c r="Y1004" s="179">
        <f t="shared" si="475"/>
        <v>0</v>
      </c>
      <c r="Z1004" s="179">
        <f t="shared" si="475"/>
        <v>0</v>
      </c>
      <c r="AA1004" s="179">
        <f t="shared" si="475"/>
        <v>0</v>
      </c>
      <c r="AB1004" s="179">
        <f t="shared" si="475"/>
        <v>0</v>
      </c>
      <c r="AC1004" s="179">
        <f t="shared" si="475"/>
        <v>0</v>
      </c>
      <c r="AD1004" s="179">
        <f t="shared" si="476"/>
        <v>0</v>
      </c>
      <c r="AE1004" s="179">
        <f t="shared" si="476"/>
        <v>0</v>
      </c>
      <c r="AF1004" s="179">
        <f t="shared" si="476"/>
        <v>4</v>
      </c>
      <c r="AG1004" s="337">
        <f t="shared" si="476"/>
        <v>0</v>
      </c>
      <c r="AH1004" s="337">
        <f t="shared" si="476"/>
        <v>0</v>
      </c>
      <c r="AI1004" s="337">
        <f t="shared" si="476"/>
        <v>0</v>
      </c>
      <c r="AJ1004" s="337">
        <f t="shared" si="476"/>
        <v>0</v>
      </c>
      <c r="AK1004" s="337">
        <f t="shared" si="476"/>
        <v>0</v>
      </c>
      <c r="AL1004" s="337">
        <f t="shared" si="476"/>
        <v>0</v>
      </c>
      <c r="AM1004" s="337">
        <f t="shared" si="476"/>
        <v>0</v>
      </c>
      <c r="AN1004" s="337">
        <f t="shared" si="477"/>
        <v>0</v>
      </c>
      <c r="AO1004" s="337">
        <f t="shared" si="477"/>
        <v>0</v>
      </c>
      <c r="AP1004" s="337">
        <f t="shared" si="477"/>
        <v>0</v>
      </c>
      <c r="AQ1004" s="337">
        <f t="shared" si="477"/>
        <v>0</v>
      </c>
      <c r="AR1004" s="337">
        <f t="shared" si="477"/>
        <v>0</v>
      </c>
      <c r="AS1004" s="337">
        <f t="shared" si="477"/>
        <v>0</v>
      </c>
      <c r="AT1004" s="337">
        <f t="shared" si="477"/>
        <v>0</v>
      </c>
      <c r="AU1004" s="337">
        <f t="shared" si="477"/>
        <v>0</v>
      </c>
      <c r="AV1004" s="337">
        <f t="shared" si="477"/>
        <v>0</v>
      </c>
      <c r="AW1004" s="337">
        <f t="shared" si="477"/>
        <v>0</v>
      </c>
      <c r="AX1004" s="337">
        <f t="shared" si="478"/>
        <v>0</v>
      </c>
      <c r="AY1004" s="337">
        <f t="shared" si="478"/>
        <v>0</v>
      </c>
      <c r="AZ1004" s="338">
        <f t="shared" si="478"/>
        <v>0</v>
      </c>
      <c r="BA1004" s="339">
        <f t="shared" si="478"/>
        <v>0</v>
      </c>
      <c r="BB1004" s="337">
        <f t="shared" si="478"/>
        <v>0</v>
      </c>
      <c r="BC1004" s="337">
        <f t="shared" si="478"/>
        <v>0</v>
      </c>
      <c r="BD1004" s="337">
        <f t="shared" si="478"/>
        <v>0</v>
      </c>
      <c r="BE1004" s="337">
        <f t="shared" si="478"/>
        <v>0</v>
      </c>
      <c r="BF1004" s="337">
        <f t="shared" si="478"/>
        <v>0</v>
      </c>
      <c r="BG1004" s="337">
        <f t="shared" si="478"/>
        <v>0</v>
      </c>
      <c r="BH1004" s="337">
        <f t="shared" si="479"/>
        <v>0</v>
      </c>
      <c r="BI1004" s="337">
        <f t="shared" si="479"/>
        <v>0</v>
      </c>
      <c r="BJ1004" s="337">
        <f t="shared" si="479"/>
        <v>0</v>
      </c>
      <c r="BK1004" s="337">
        <f t="shared" si="479"/>
        <v>0</v>
      </c>
      <c r="BL1004" s="338">
        <f t="shared" si="479"/>
        <v>0</v>
      </c>
      <c r="BM1004" s="339">
        <f t="shared" si="479"/>
        <v>4</v>
      </c>
    </row>
    <row r="1005" spans="1:74" ht="13.2" customHeight="1">
      <c r="A1005" s="169" t="str">
        <f t="shared" si="473"/>
        <v>E33</v>
      </c>
      <c r="B1005" s="159" t="str">
        <f>$B$10</f>
        <v>3</v>
      </c>
      <c r="E1005" s="186"/>
      <c r="F1005" s="606" t="str">
        <f>$I$10&amp;"　Total"</f>
        <v>Europe　Total</v>
      </c>
      <c r="G1005" s="607"/>
      <c r="H1005" s="607"/>
      <c r="I1005" s="608"/>
      <c r="J1005" s="180">
        <f t="shared" si="474"/>
        <v>0</v>
      </c>
      <c r="K1005" s="179">
        <f t="shared" si="474"/>
        <v>0</v>
      </c>
      <c r="L1005" s="179">
        <f t="shared" si="474"/>
        <v>0</v>
      </c>
      <c r="M1005" s="179">
        <f t="shared" si="474"/>
        <v>0</v>
      </c>
      <c r="N1005" s="179">
        <f t="shared" si="474"/>
        <v>0</v>
      </c>
      <c r="O1005" s="179">
        <f t="shared" si="474"/>
        <v>0</v>
      </c>
      <c r="P1005" s="179">
        <f t="shared" si="474"/>
        <v>0</v>
      </c>
      <c r="Q1005" s="179">
        <f t="shared" si="474"/>
        <v>0</v>
      </c>
      <c r="R1005" s="179">
        <f t="shared" si="474"/>
        <v>0</v>
      </c>
      <c r="S1005" s="179">
        <f t="shared" si="474"/>
        <v>0</v>
      </c>
      <c r="T1005" s="179">
        <f t="shared" si="475"/>
        <v>0</v>
      </c>
      <c r="U1005" s="179">
        <f t="shared" si="475"/>
        <v>0</v>
      </c>
      <c r="V1005" s="179">
        <f t="shared" si="475"/>
        <v>0</v>
      </c>
      <c r="W1005" s="179">
        <f t="shared" si="475"/>
        <v>0</v>
      </c>
      <c r="X1005" s="179">
        <f t="shared" si="475"/>
        <v>0</v>
      </c>
      <c r="Y1005" s="179">
        <f t="shared" si="475"/>
        <v>0</v>
      </c>
      <c r="Z1005" s="179">
        <f t="shared" si="475"/>
        <v>0</v>
      </c>
      <c r="AA1005" s="179">
        <f t="shared" si="475"/>
        <v>0</v>
      </c>
      <c r="AB1005" s="179">
        <f t="shared" si="475"/>
        <v>23</v>
      </c>
      <c r="AC1005" s="179">
        <f t="shared" si="475"/>
        <v>62</v>
      </c>
      <c r="AD1005" s="179">
        <f t="shared" si="476"/>
        <v>135</v>
      </c>
      <c r="AE1005" s="179">
        <f t="shared" si="476"/>
        <v>174</v>
      </c>
      <c r="AF1005" s="179">
        <f t="shared" si="476"/>
        <v>250</v>
      </c>
      <c r="AG1005" s="337">
        <f t="shared" si="476"/>
        <v>461</v>
      </c>
      <c r="AH1005" s="337">
        <f t="shared" si="476"/>
        <v>701</v>
      </c>
      <c r="AI1005" s="337">
        <f t="shared" si="476"/>
        <v>599</v>
      </c>
      <c r="AJ1005" s="337">
        <f t="shared" si="476"/>
        <v>0</v>
      </c>
      <c r="AK1005" s="337">
        <f t="shared" si="476"/>
        <v>0</v>
      </c>
      <c r="AL1005" s="337">
        <f t="shared" si="476"/>
        <v>0</v>
      </c>
      <c r="AM1005" s="337">
        <f t="shared" si="476"/>
        <v>0</v>
      </c>
      <c r="AN1005" s="337">
        <f t="shared" si="477"/>
        <v>0</v>
      </c>
      <c r="AO1005" s="337">
        <f t="shared" si="477"/>
        <v>0</v>
      </c>
      <c r="AP1005" s="337">
        <f t="shared" si="477"/>
        <v>0</v>
      </c>
      <c r="AQ1005" s="337">
        <f t="shared" si="477"/>
        <v>0</v>
      </c>
      <c r="AR1005" s="337">
        <f t="shared" si="477"/>
        <v>0</v>
      </c>
      <c r="AS1005" s="337">
        <f t="shared" si="477"/>
        <v>0</v>
      </c>
      <c r="AT1005" s="337">
        <f t="shared" si="477"/>
        <v>0</v>
      </c>
      <c r="AU1005" s="337">
        <f t="shared" si="477"/>
        <v>0</v>
      </c>
      <c r="AV1005" s="337">
        <f t="shared" si="477"/>
        <v>0</v>
      </c>
      <c r="AW1005" s="337">
        <f t="shared" si="477"/>
        <v>0</v>
      </c>
      <c r="AX1005" s="337">
        <f t="shared" si="478"/>
        <v>0</v>
      </c>
      <c r="AY1005" s="337">
        <f t="shared" si="478"/>
        <v>93</v>
      </c>
      <c r="AZ1005" s="338">
        <f t="shared" si="478"/>
        <v>599</v>
      </c>
      <c r="BA1005" s="339">
        <f t="shared" si="478"/>
        <v>42</v>
      </c>
      <c r="BB1005" s="337">
        <f t="shared" si="478"/>
        <v>56</v>
      </c>
      <c r="BC1005" s="337">
        <f t="shared" si="478"/>
        <v>82</v>
      </c>
      <c r="BD1005" s="337">
        <f t="shared" si="478"/>
        <v>52</v>
      </c>
      <c r="BE1005" s="337">
        <f t="shared" si="478"/>
        <v>22</v>
      </c>
      <c r="BF1005" s="337">
        <f t="shared" si="478"/>
        <v>45</v>
      </c>
      <c r="BG1005" s="337">
        <f t="shared" si="478"/>
        <v>122</v>
      </c>
      <c r="BH1005" s="337">
        <f t="shared" si="479"/>
        <v>47</v>
      </c>
      <c r="BI1005" s="337">
        <f t="shared" si="479"/>
        <v>38</v>
      </c>
      <c r="BJ1005" s="337">
        <f t="shared" si="479"/>
        <v>93</v>
      </c>
      <c r="BK1005" s="337">
        <f t="shared" si="479"/>
        <v>0</v>
      </c>
      <c r="BL1005" s="338">
        <f t="shared" si="479"/>
        <v>0</v>
      </c>
      <c r="BM1005" s="339">
        <f t="shared" si="479"/>
        <v>2405</v>
      </c>
    </row>
    <row r="1006" spans="1:74" ht="13.2" customHeight="1">
      <c r="A1006" s="169" t="str">
        <f t="shared" si="473"/>
        <v>E34</v>
      </c>
      <c r="B1006" s="159" t="str">
        <f>$B$11</f>
        <v>4</v>
      </c>
      <c r="E1006" s="186"/>
      <c r="F1006" s="606" t="str">
        <f>$I$11&amp;"　Total"</f>
        <v>ASIA　Total</v>
      </c>
      <c r="G1006" s="607"/>
      <c r="H1006" s="607"/>
      <c r="I1006" s="608"/>
      <c r="J1006" s="180">
        <f t="shared" si="474"/>
        <v>0</v>
      </c>
      <c r="K1006" s="179">
        <f t="shared" si="474"/>
        <v>0</v>
      </c>
      <c r="L1006" s="179">
        <f t="shared" si="474"/>
        <v>0</v>
      </c>
      <c r="M1006" s="179">
        <f t="shared" si="474"/>
        <v>0</v>
      </c>
      <c r="N1006" s="179">
        <f t="shared" si="474"/>
        <v>0</v>
      </c>
      <c r="O1006" s="179">
        <f t="shared" si="474"/>
        <v>0</v>
      </c>
      <c r="P1006" s="179">
        <f t="shared" si="474"/>
        <v>0</v>
      </c>
      <c r="Q1006" s="179">
        <f t="shared" si="474"/>
        <v>0</v>
      </c>
      <c r="R1006" s="179">
        <f t="shared" si="474"/>
        <v>0</v>
      </c>
      <c r="S1006" s="179">
        <f t="shared" si="474"/>
        <v>0</v>
      </c>
      <c r="T1006" s="179">
        <f t="shared" si="475"/>
        <v>0</v>
      </c>
      <c r="U1006" s="179">
        <f t="shared" si="475"/>
        <v>0</v>
      </c>
      <c r="V1006" s="179">
        <f t="shared" si="475"/>
        <v>0</v>
      </c>
      <c r="W1006" s="179">
        <f t="shared" si="475"/>
        <v>0</v>
      </c>
      <c r="X1006" s="179">
        <f t="shared" si="475"/>
        <v>0</v>
      </c>
      <c r="Y1006" s="179">
        <f t="shared" si="475"/>
        <v>0</v>
      </c>
      <c r="Z1006" s="179">
        <f t="shared" si="475"/>
        <v>0</v>
      </c>
      <c r="AA1006" s="179">
        <f t="shared" si="475"/>
        <v>0</v>
      </c>
      <c r="AB1006" s="179">
        <f t="shared" si="475"/>
        <v>0</v>
      </c>
      <c r="AC1006" s="179">
        <f t="shared" si="475"/>
        <v>0</v>
      </c>
      <c r="AD1006" s="179">
        <f t="shared" si="476"/>
        <v>0</v>
      </c>
      <c r="AE1006" s="179">
        <f t="shared" si="476"/>
        <v>0</v>
      </c>
      <c r="AF1006" s="179">
        <f t="shared" si="476"/>
        <v>0</v>
      </c>
      <c r="AG1006" s="337">
        <f t="shared" si="476"/>
        <v>0</v>
      </c>
      <c r="AH1006" s="337">
        <f t="shared" si="476"/>
        <v>0</v>
      </c>
      <c r="AI1006" s="337">
        <f t="shared" si="476"/>
        <v>0</v>
      </c>
      <c r="AJ1006" s="337">
        <f t="shared" si="476"/>
        <v>0</v>
      </c>
      <c r="AK1006" s="337">
        <f t="shared" si="476"/>
        <v>0</v>
      </c>
      <c r="AL1006" s="337">
        <f t="shared" si="476"/>
        <v>0</v>
      </c>
      <c r="AM1006" s="337">
        <f t="shared" si="476"/>
        <v>0</v>
      </c>
      <c r="AN1006" s="337">
        <f t="shared" si="477"/>
        <v>0</v>
      </c>
      <c r="AO1006" s="337">
        <f t="shared" si="477"/>
        <v>0</v>
      </c>
      <c r="AP1006" s="337">
        <f t="shared" si="477"/>
        <v>0</v>
      </c>
      <c r="AQ1006" s="337">
        <f t="shared" si="477"/>
        <v>0</v>
      </c>
      <c r="AR1006" s="337">
        <f t="shared" si="477"/>
        <v>0</v>
      </c>
      <c r="AS1006" s="337">
        <f t="shared" si="477"/>
        <v>0</v>
      </c>
      <c r="AT1006" s="337">
        <f t="shared" si="477"/>
        <v>0</v>
      </c>
      <c r="AU1006" s="337">
        <f t="shared" si="477"/>
        <v>0</v>
      </c>
      <c r="AV1006" s="337">
        <f t="shared" si="477"/>
        <v>0</v>
      </c>
      <c r="AW1006" s="337">
        <f t="shared" si="477"/>
        <v>0</v>
      </c>
      <c r="AX1006" s="337">
        <f t="shared" si="478"/>
        <v>0</v>
      </c>
      <c r="AY1006" s="337">
        <f t="shared" si="478"/>
        <v>0</v>
      </c>
      <c r="AZ1006" s="338">
        <f t="shared" si="478"/>
        <v>0</v>
      </c>
      <c r="BA1006" s="339">
        <f t="shared" si="478"/>
        <v>0</v>
      </c>
      <c r="BB1006" s="337">
        <f t="shared" si="478"/>
        <v>0</v>
      </c>
      <c r="BC1006" s="337">
        <f t="shared" si="478"/>
        <v>0</v>
      </c>
      <c r="BD1006" s="337">
        <f t="shared" si="478"/>
        <v>0</v>
      </c>
      <c r="BE1006" s="337">
        <f t="shared" si="478"/>
        <v>0</v>
      </c>
      <c r="BF1006" s="337">
        <f t="shared" si="478"/>
        <v>0</v>
      </c>
      <c r="BG1006" s="337">
        <f t="shared" si="478"/>
        <v>0</v>
      </c>
      <c r="BH1006" s="337">
        <f t="shared" si="479"/>
        <v>0</v>
      </c>
      <c r="BI1006" s="337">
        <f t="shared" si="479"/>
        <v>0</v>
      </c>
      <c r="BJ1006" s="337">
        <f t="shared" si="479"/>
        <v>0</v>
      </c>
      <c r="BK1006" s="337">
        <f t="shared" si="479"/>
        <v>0</v>
      </c>
      <c r="BL1006" s="338">
        <f t="shared" si="479"/>
        <v>0</v>
      </c>
      <c r="BM1006" s="339">
        <f t="shared" si="479"/>
        <v>0</v>
      </c>
    </row>
    <row r="1007" spans="1:74" ht="13.2" customHeight="1">
      <c r="A1007" s="169" t="str">
        <f t="shared" si="473"/>
        <v>E3C</v>
      </c>
      <c r="B1007" s="159" t="s">
        <v>204</v>
      </c>
      <c r="E1007" s="186"/>
      <c r="F1007" s="606" t="str">
        <f>$I$12&amp;"　Total"</f>
        <v>CHINA　Total</v>
      </c>
      <c r="G1007" s="607"/>
      <c r="H1007" s="607"/>
      <c r="I1007" s="608"/>
      <c r="J1007" s="180">
        <f t="shared" si="474"/>
        <v>0</v>
      </c>
      <c r="K1007" s="179">
        <f t="shared" si="474"/>
        <v>0</v>
      </c>
      <c r="L1007" s="179">
        <f t="shared" si="474"/>
        <v>0</v>
      </c>
      <c r="M1007" s="179">
        <f t="shared" si="474"/>
        <v>0</v>
      </c>
      <c r="N1007" s="179">
        <f t="shared" si="474"/>
        <v>0</v>
      </c>
      <c r="O1007" s="179">
        <f t="shared" si="474"/>
        <v>0</v>
      </c>
      <c r="P1007" s="179">
        <f t="shared" si="474"/>
        <v>0</v>
      </c>
      <c r="Q1007" s="179">
        <f t="shared" si="474"/>
        <v>0</v>
      </c>
      <c r="R1007" s="179">
        <f t="shared" si="474"/>
        <v>0</v>
      </c>
      <c r="S1007" s="179">
        <f t="shared" si="474"/>
        <v>0</v>
      </c>
      <c r="T1007" s="179">
        <f t="shared" si="475"/>
        <v>0</v>
      </c>
      <c r="U1007" s="179">
        <f t="shared" si="475"/>
        <v>0</v>
      </c>
      <c r="V1007" s="179">
        <f t="shared" si="475"/>
        <v>0</v>
      </c>
      <c r="W1007" s="179">
        <f t="shared" si="475"/>
        <v>0</v>
      </c>
      <c r="X1007" s="179">
        <f t="shared" si="475"/>
        <v>0</v>
      </c>
      <c r="Y1007" s="179">
        <f t="shared" si="475"/>
        <v>0</v>
      </c>
      <c r="Z1007" s="179">
        <f t="shared" si="475"/>
        <v>0</v>
      </c>
      <c r="AA1007" s="179">
        <f t="shared" si="475"/>
        <v>0</v>
      </c>
      <c r="AB1007" s="179">
        <f t="shared" si="475"/>
        <v>0</v>
      </c>
      <c r="AC1007" s="179">
        <f t="shared" si="475"/>
        <v>0</v>
      </c>
      <c r="AD1007" s="179">
        <f t="shared" si="476"/>
        <v>0</v>
      </c>
      <c r="AE1007" s="179">
        <f t="shared" si="476"/>
        <v>0</v>
      </c>
      <c r="AF1007" s="179">
        <f t="shared" si="476"/>
        <v>0</v>
      </c>
      <c r="AG1007" s="337">
        <f t="shared" si="476"/>
        <v>0</v>
      </c>
      <c r="AH1007" s="337">
        <f t="shared" si="476"/>
        <v>0</v>
      </c>
      <c r="AI1007" s="337">
        <f t="shared" si="476"/>
        <v>140</v>
      </c>
      <c r="AJ1007" s="337">
        <f t="shared" si="476"/>
        <v>0</v>
      </c>
      <c r="AK1007" s="337">
        <f t="shared" si="476"/>
        <v>0</v>
      </c>
      <c r="AL1007" s="337">
        <f t="shared" si="476"/>
        <v>0</v>
      </c>
      <c r="AM1007" s="337">
        <f t="shared" si="476"/>
        <v>0</v>
      </c>
      <c r="AN1007" s="337">
        <f t="shared" si="477"/>
        <v>0</v>
      </c>
      <c r="AO1007" s="337">
        <f t="shared" si="477"/>
        <v>0</v>
      </c>
      <c r="AP1007" s="337">
        <f t="shared" si="477"/>
        <v>0</v>
      </c>
      <c r="AQ1007" s="337">
        <f t="shared" si="477"/>
        <v>0</v>
      </c>
      <c r="AR1007" s="337">
        <f t="shared" si="477"/>
        <v>0</v>
      </c>
      <c r="AS1007" s="337">
        <f t="shared" si="477"/>
        <v>0</v>
      </c>
      <c r="AT1007" s="337">
        <f t="shared" si="477"/>
        <v>0</v>
      </c>
      <c r="AU1007" s="337">
        <f t="shared" si="477"/>
        <v>0</v>
      </c>
      <c r="AV1007" s="337">
        <f t="shared" si="477"/>
        <v>0</v>
      </c>
      <c r="AW1007" s="337">
        <f t="shared" si="477"/>
        <v>0</v>
      </c>
      <c r="AX1007" s="337">
        <f t="shared" si="478"/>
        <v>0</v>
      </c>
      <c r="AY1007" s="337">
        <f t="shared" si="478"/>
        <v>0</v>
      </c>
      <c r="AZ1007" s="338">
        <f t="shared" si="478"/>
        <v>140</v>
      </c>
      <c r="BA1007" s="339">
        <f t="shared" si="478"/>
        <v>0</v>
      </c>
      <c r="BB1007" s="337">
        <f t="shared" si="478"/>
        <v>0</v>
      </c>
      <c r="BC1007" s="337">
        <f t="shared" si="478"/>
        <v>0</v>
      </c>
      <c r="BD1007" s="337">
        <f t="shared" si="478"/>
        <v>0</v>
      </c>
      <c r="BE1007" s="337">
        <f t="shared" si="478"/>
        <v>0</v>
      </c>
      <c r="BF1007" s="337">
        <f t="shared" si="478"/>
        <v>0</v>
      </c>
      <c r="BG1007" s="337">
        <f t="shared" si="478"/>
        <v>0</v>
      </c>
      <c r="BH1007" s="337">
        <f t="shared" si="479"/>
        <v>140</v>
      </c>
      <c r="BI1007" s="337">
        <f t="shared" si="479"/>
        <v>0</v>
      </c>
      <c r="BJ1007" s="337">
        <f t="shared" si="479"/>
        <v>0</v>
      </c>
      <c r="BK1007" s="337">
        <f t="shared" si="479"/>
        <v>0</v>
      </c>
      <c r="BL1007" s="338">
        <f t="shared" si="479"/>
        <v>0</v>
      </c>
      <c r="BM1007" s="339">
        <f t="shared" si="479"/>
        <v>140</v>
      </c>
    </row>
    <row r="1008" spans="1:74" ht="13.2" customHeight="1">
      <c r="A1008" s="169" t="str">
        <f t="shared" si="473"/>
        <v>E35</v>
      </c>
      <c r="B1008" s="159" t="str">
        <f>$B$13</f>
        <v>5</v>
      </c>
      <c r="E1008" s="186"/>
      <c r="F1008" s="606" t="str">
        <f>$I$13&amp;"　Total"</f>
        <v>OCE　Total</v>
      </c>
      <c r="G1008" s="607"/>
      <c r="H1008" s="607"/>
      <c r="I1008" s="608"/>
      <c r="J1008" s="180">
        <f t="shared" si="474"/>
        <v>0</v>
      </c>
      <c r="K1008" s="179">
        <f t="shared" si="474"/>
        <v>0</v>
      </c>
      <c r="L1008" s="179">
        <f t="shared" si="474"/>
        <v>0</v>
      </c>
      <c r="M1008" s="179">
        <f t="shared" si="474"/>
        <v>0</v>
      </c>
      <c r="N1008" s="179">
        <f t="shared" si="474"/>
        <v>0</v>
      </c>
      <c r="O1008" s="179">
        <f t="shared" si="474"/>
        <v>0</v>
      </c>
      <c r="P1008" s="179">
        <f t="shared" si="474"/>
        <v>0</v>
      </c>
      <c r="Q1008" s="179">
        <f t="shared" si="474"/>
        <v>0</v>
      </c>
      <c r="R1008" s="179">
        <f t="shared" si="474"/>
        <v>0</v>
      </c>
      <c r="S1008" s="179">
        <f t="shared" si="474"/>
        <v>0</v>
      </c>
      <c r="T1008" s="179">
        <f t="shared" si="475"/>
        <v>0</v>
      </c>
      <c r="U1008" s="179">
        <f t="shared" si="475"/>
        <v>0</v>
      </c>
      <c r="V1008" s="179">
        <f t="shared" si="475"/>
        <v>0</v>
      </c>
      <c r="W1008" s="179">
        <f t="shared" si="475"/>
        <v>0</v>
      </c>
      <c r="X1008" s="179">
        <f t="shared" si="475"/>
        <v>0</v>
      </c>
      <c r="Y1008" s="179">
        <f t="shared" si="475"/>
        <v>0</v>
      </c>
      <c r="Z1008" s="179">
        <f t="shared" si="475"/>
        <v>0</v>
      </c>
      <c r="AA1008" s="179">
        <f t="shared" si="475"/>
        <v>0</v>
      </c>
      <c r="AB1008" s="179">
        <f t="shared" si="475"/>
        <v>0</v>
      </c>
      <c r="AC1008" s="179">
        <f t="shared" si="475"/>
        <v>0</v>
      </c>
      <c r="AD1008" s="179">
        <f t="shared" si="476"/>
        <v>0</v>
      </c>
      <c r="AE1008" s="179">
        <f t="shared" si="476"/>
        <v>0</v>
      </c>
      <c r="AF1008" s="179">
        <f t="shared" si="476"/>
        <v>0</v>
      </c>
      <c r="AG1008" s="337">
        <f t="shared" si="476"/>
        <v>0</v>
      </c>
      <c r="AH1008" s="337">
        <f t="shared" si="476"/>
        <v>12</v>
      </c>
      <c r="AI1008" s="337">
        <f t="shared" si="476"/>
        <v>22</v>
      </c>
      <c r="AJ1008" s="337">
        <f t="shared" si="476"/>
        <v>0</v>
      </c>
      <c r="AK1008" s="337">
        <f t="shared" si="476"/>
        <v>0</v>
      </c>
      <c r="AL1008" s="337">
        <f t="shared" si="476"/>
        <v>0</v>
      </c>
      <c r="AM1008" s="337">
        <f t="shared" si="476"/>
        <v>0</v>
      </c>
      <c r="AN1008" s="337">
        <f t="shared" si="477"/>
        <v>0</v>
      </c>
      <c r="AO1008" s="337">
        <f t="shared" si="477"/>
        <v>0</v>
      </c>
      <c r="AP1008" s="337">
        <f t="shared" si="477"/>
        <v>0</v>
      </c>
      <c r="AQ1008" s="337">
        <f t="shared" si="477"/>
        <v>0</v>
      </c>
      <c r="AR1008" s="337">
        <f t="shared" si="477"/>
        <v>0</v>
      </c>
      <c r="AS1008" s="337">
        <f t="shared" si="477"/>
        <v>0</v>
      </c>
      <c r="AT1008" s="337">
        <f t="shared" si="477"/>
        <v>0</v>
      </c>
      <c r="AU1008" s="337">
        <f t="shared" si="477"/>
        <v>0</v>
      </c>
      <c r="AV1008" s="337">
        <f t="shared" si="477"/>
        <v>0</v>
      </c>
      <c r="AW1008" s="337">
        <f t="shared" si="477"/>
        <v>0</v>
      </c>
      <c r="AX1008" s="337">
        <f t="shared" si="478"/>
        <v>0</v>
      </c>
      <c r="AY1008" s="337">
        <f t="shared" si="478"/>
        <v>3</v>
      </c>
      <c r="AZ1008" s="338">
        <f t="shared" si="478"/>
        <v>22</v>
      </c>
      <c r="BA1008" s="339">
        <f t="shared" si="478"/>
        <v>3</v>
      </c>
      <c r="BB1008" s="337">
        <f t="shared" si="478"/>
        <v>9</v>
      </c>
      <c r="BC1008" s="337">
        <f t="shared" si="478"/>
        <v>3</v>
      </c>
      <c r="BD1008" s="337">
        <f t="shared" si="478"/>
        <v>1</v>
      </c>
      <c r="BE1008" s="337">
        <f t="shared" si="478"/>
        <v>1</v>
      </c>
      <c r="BF1008" s="337">
        <f t="shared" si="478"/>
        <v>1</v>
      </c>
      <c r="BG1008" s="337">
        <f t="shared" si="478"/>
        <v>1</v>
      </c>
      <c r="BH1008" s="337">
        <f t="shared" si="479"/>
        <v>0</v>
      </c>
      <c r="BI1008" s="337">
        <f t="shared" si="479"/>
        <v>0</v>
      </c>
      <c r="BJ1008" s="337">
        <f t="shared" si="479"/>
        <v>3</v>
      </c>
      <c r="BK1008" s="337">
        <f t="shared" si="479"/>
        <v>0</v>
      </c>
      <c r="BL1008" s="338">
        <f t="shared" si="479"/>
        <v>0</v>
      </c>
      <c r="BM1008" s="339">
        <f t="shared" si="479"/>
        <v>34</v>
      </c>
    </row>
    <row r="1009" spans="1:73" ht="13.2" customHeight="1">
      <c r="A1009" s="169" t="str">
        <f t="shared" si="473"/>
        <v>E36</v>
      </c>
      <c r="B1009" s="159" t="str">
        <f>$B$14</f>
        <v>6</v>
      </c>
      <c r="E1009" s="186"/>
      <c r="F1009" s="606" t="str">
        <f>$I$14&amp;"　Total"</f>
        <v>MIDDLE EAS　Total</v>
      </c>
      <c r="G1009" s="607"/>
      <c r="H1009" s="607"/>
      <c r="I1009" s="608"/>
      <c r="J1009" s="180">
        <f t="shared" si="474"/>
        <v>0</v>
      </c>
      <c r="K1009" s="179">
        <f t="shared" si="474"/>
        <v>0</v>
      </c>
      <c r="L1009" s="179">
        <f t="shared" si="474"/>
        <v>0</v>
      </c>
      <c r="M1009" s="179">
        <f t="shared" si="474"/>
        <v>0</v>
      </c>
      <c r="N1009" s="179">
        <f t="shared" si="474"/>
        <v>0</v>
      </c>
      <c r="O1009" s="179">
        <f t="shared" si="474"/>
        <v>0</v>
      </c>
      <c r="P1009" s="179">
        <f t="shared" si="474"/>
        <v>0</v>
      </c>
      <c r="Q1009" s="179">
        <f t="shared" si="474"/>
        <v>0</v>
      </c>
      <c r="R1009" s="179">
        <f t="shared" si="474"/>
        <v>0</v>
      </c>
      <c r="S1009" s="179">
        <f t="shared" si="474"/>
        <v>0</v>
      </c>
      <c r="T1009" s="179">
        <f t="shared" si="475"/>
        <v>0</v>
      </c>
      <c r="U1009" s="179">
        <f t="shared" si="475"/>
        <v>0</v>
      </c>
      <c r="V1009" s="179">
        <f t="shared" si="475"/>
        <v>0</v>
      </c>
      <c r="W1009" s="179">
        <f t="shared" si="475"/>
        <v>0</v>
      </c>
      <c r="X1009" s="179">
        <f t="shared" si="475"/>
        <v>0</v>
      </c>
      <c r="Y1009" s="179">
        <f t="shared" si="475"/>
        <v>0</v>
      </c>
      <c r="Z1009" s="179">
        <f t="shared" si="475"/>
        <v>0</v>
      </c>
      <c r="AA1009" s="179">
        <f t="shared" si="475"/>
        <v>0</v>
      </c>
      <c r="AB1009" s="179">
        <f t="shared" si="475"/>
        <v>0</v>
      </c>
      <c r="AC1009" s="179">
        <f t="shared" si="475"/>
        <v>0</v>
      </c>
      <c r="AD1009" s="179">
        <f t="shared" si="476"/>
        <v>0</v>
      </c>
      <c r="AE1009" s="179">
        <f t="shared" si="476"/>
        <v>0</v>
      </c>
      <c r="AF1009" s="179">
        <f t="shared" si="476"/>
        <v>6</v>
      </c>
      <c r="AG1009" s="337">
        <f t="shared" si="476"/>
        <v>0</v>
      </c>
      <c r="AH1009" s="337">
        <f t="shared" si="476"/>
        <v>1</v>
      </c>
      <c r="AI1009" s="337">
        <f t="shared" si="476"/>
        <v>0</v>
      </c>
      <c r="AJ1009" s="337">
        <f t="shared" si="476"/>
        <v>0</v>
      </c>
      <c r="AK1009" s="337">
        <f t="shared" si="476"/>
        <v>0</v>
      </c>
      <c r="AL1009" s="337">
        <f t="shared" si="476"/>
        <v>0</v>
      </c>
      <c r="AM1009" s="337">
        <f t="shared" si="476"/>
        <v>0</v>
      </c>
      <c r="AN1009" s="337">
        <f t="shared" si="477"/>
        <v>0</v>
      </c>
      <c r="AO1009" s="337">
        <f t="shared" si="477"/>
        <v>0</v>
      </c>
      <c r="AP1009" s="337">
        <f t="shared" si="477"/>
        <v>0</v>
      </c>
      <c r="AQ1009" s="337">
        <f t="shared" si="477"/>
        <v>0</v>
      </c>
      <c r="AR1009" s="337">
        <f t="shared" si="477"/>
        <v>0</v>
      </c>
      <c r="AS1009" s="337">
        <f t="shared" si="477"/>
        <v>0</v>
      </c>
      <c r="AT1009" s="337">
        <f t="shared" si="477"/>
        <v>0</v>
      </c>
      <c r="AU1009" s="337">
        <f t="shared" si="477"/>
        <v>0</v>
      </c>
      <c r="AV1009" s="337">
        <f t="shared" si="477"/>
        <v>0</v>
      </c>
      <c r="AW1009" s="337">
        <f t="shared" si="477"/>
        <v>0</v>
      </c>
      <c r="AX1009" s="337">
        <f t="shared" si="478"/>
        <v>0</v>
      </c>
      <c r="AY1009" s="337">
        <f t="shared" si="478"/>
        <v>0</v>
      </c>
      <c r="AZ1009" s="338">
        <f t="shared" si="478"/>
        <v>0</v>
      </c>
      <c r="BA1009" s="339">
        <f t="shared" si="478"/>
        <v>0</v>
      </c>
      <c r="BB1009" s="337">
        <f t="shared" si="478"/>
        <v>0</v>
      </c>
      <c r="BC1009" s="337">
        <f t="shared" si="478"/>
        <v>0</v>
      </c>
      <c r="BD1009" s="337">
        <f t="shared" si="478"/>
        <v>0</v>
      </c>
      <c r="BE1009" s="337">
        <f t="shared" si="478"/>
        <v>0</v>
      </c>
      <c r="BF1009" s="337">
        <f t="shared" si="478"/>
        <v>0</v>
      </c>
      <c r="BG1009" s="337">
        <f t="shared" si="478"/>
        <v>0</v>
      </c>
      <c r="BH1009" s="337">
        <f t="shared" si="479"/>
        <v>0</v>
      </c>
      <c r="BI1009" s="337">
        <f t="shared" si="479"/>
        <v>0</v>
      </c>
      <c r="BJ1009" s="337">
        <f t="shared" si="479"/>
        <v>0</v>
      </c>
      <c r="BK1009" s="337">
        <f t="shared" si="479"/>
        <v>0</v>
      </c>
      <c r="BL1009" s="338">
        <f t="shared" si="479"/>
        <v>0</v>
      </c>
      <c r="BM1009" s="339">
        <f t="shared" si="479"/>
        <v>7</v>
      </c>
    </row>
    <row r="1010" spans="1:73" ht="13.2" customHeight="1">
      <c r="A1010" s="169" t="str">
        <f t="shared" si="473"/>
        <v>E37</v>
      </c>
      <c r="B1010" s="159" t="str">
        <f>$B$15</f>
        <v>7</v>
      </c>
      <c r="E1010" s="186"/>
      <c r="F1010" s="606" t="str">
        <f>$I$15&amp;"　Total"</f>
        <v>AFRICA   　Total</v>
      </c>
      <c r="G1010" s="607"/>
      <c r="H1010" s="607"/>
      <c r="I1010" s="608"/>
      <c r="J1010" s="180">
        <f t="shared" si="474"/>
        <v>0</v>
      </c>
      <c r="K1010" s="179">
        <f t="shared" si="474"/>
        <v>0</v>
      </c>
      <c r="L1010" s="179">
        <f t="shared" si="474"/>
        <v>0</v>
      </c>
      <c r="M1010" s="179">
        <f t="shared" si="474"/>
        <v>0</v>
      </c>
      <c r="N1010" s="179">
        <f t="shared" si="474"/>
        <v>0</v>
      </c>
      <c r="O1010" s="179">
        <f t="shared" si="474"/>
        <v>0</v>
      </c>
      <c r="P1010" s="179">
        <f t="shared" si="474"/>
        <v>0</v>
      </c>
      <c r="Q1010" s="179">
        <f t="shared" si="474"/>
        <v>0</v>
      </c>
      <c r="R1010" s="179">
        <f t="shared" si="474"/>
        <v>0</v>
      </c>
      <c r="S1010" s="179">
        <f t="shared" si="474"/>
        <v>0</v>
      </c>
      <c r="T1010" s="179">
        <f t="shared" si="475"/>
        <v>0</v>
      </c>
      <c r="U1010" s="179">
        <f t="shared" si="475"/>
        <v>0</v>
      </c>
      <c r="V1010" s="179">
        <f t="shared" si="475"/>
        <v>0</v>
      </c>
      <c r="W1010" s="179">
        <f t="shared" si="475"/>
        <v>0</v>
      </c>
      <c r="X1010" s="179">
        <f t="shared" si="475"/>
        <v>0</v>
      </c>
      <c r="Y1010" s="179">
        <f t="shared" si="475"/>
        <v>0</v>
      </c>
      <c r="Z1010" s="179">
        <f t="shared" si="475"/>
        <v>0</v>
      </c>
      <c r="AA1010" s="179">
        <f t="shared" si="475"/>
        <v>0</v>
      </c>
      <c r="AB1010" s="179">
        <f t="shared" si="475"/>
        <v>0</v>
      </c>
      <c r="AC1010" s="179">
        <f t="shared" si="475"/>
        <v>0</v>
      </c>
      <c r="AD1010" s="179">
        <f t="shared" si="476"/>
        <v>0</v>
      </c>
      <c r="AE1010" s="179">
        <f t="shared" si="476"/>
        <v>0</v>
      </c>
      <c r="AF1010" s="179">
        <f t="shared" si="476"/>
        <v>0</v>
      </c>
      <c r="AG1010" s="337">
        <f t="shared" si="476"/>
        <v>0</v>
      </c>
      <c r="AH1010" s="337">
        <f t="shared" si="476"/>
        <v>0</v>
      </c>
      <c r="AI1010" s="337">
        <f t="shared" si="476"/>
        <v>0</v>
      </c>
      <c r="AJ1010" s="337">
        <f t="shared" si="476"/>
        <v>0</v>
      </c>
      <c r="AK1010" s="337">
        <f t="shared" si="476"/>
        <v>0</v>
      </c>
      <c r="AL1010" s="337">
        <f t="shared" si="476"/>
        <v>0</v>
      </c>
      <c r="AM1010" s="337">
        <f t="shared" si="476"/>
        <v>0</v>
      </c>
      <c r="AN1010" s="337">
        <f t="shared" si="477"/>
        <v>0</v>
      </c>
      <c r="AO1010" s="337">
        <f t="shared" si="477"/>
        <v>0</v>
      </c>
      <c r="AP1010" s="337">
        <f t="shared" si="477"/>
        <v>0</v>
      </c>
      <c r="AQ1010" s="337">
        <f t="shared" si="477"/>
        <v>0</v>
      </c>
      <c r="AR1010" s="337">
        <f t="shared" si="477"/>
        <v>0</v>
      </c>
      <c r="AS1010" s="337">
        <f t="shared" si="477"/>
        <v>0</v>
      </c>
      <c r="AT1010" s="337">
        <f t="shared" si="477"/>
        <v>0</v>
      </c>
      <c r="AU1010" s="337">
        <f t="shared" si="477"/>
        <v>0</v>
      </c>
      <c r="AV1010" s="337">
        <f t="shared" si="477"/>
        <v>0</v>
      </c>
      <c r="AW1010" s="337">
        <f t="shared" si="477"/>
        <v>0</v>
      </c>
      <c r="AX1010" s="337">
        <f t="shared" si="478"/>
        <v>0</v>
      </c>
      <c r="AY1010" s="337">
        <f t="shared" si="478"/>
        <v>0</v>
      </c>
      <c r="AZ1010" s="338">
        <f t="shared" si="478"/>
        <v>0</v>
      </c>
      <c r="BA1010" s="339">
        <f t="shared" si="478"/>
        <v>0</v>
      </c>
      <c r="BB1010" s="337">
        <f t="shared" si="478"/>
        <v>0</v>
      </c>
      <c r="BC1010" s="337">
        <f t="shared" si="478"/>
        <v>0</v>
      </c>
      <c r="BD1010" s="337">
        <f t="shared" si="478"/>
        <v>0</v>
      </c>
      <c r="BE1010" s="337">
        <f t="shared" si="478"/>
        <v>0</v>
      </c>
      <c r="BF1010" s="337">
        <f t="shared" si="478"/>
        <v>0</v>
      </c>
      <c r="BG1010" s="337">
        <f t="shared" si="478"/>
        <v>0</v>
      </c>
      <c r="BH1010" s="337">
        <f t="shared" si="479"/>
        <v>0</v>
      </c>
      <c r="BI1010" s="337">
        <f t="shared" si="479"/>
        <v>0</v>
      </c>
      <c r="BJ1010" s="337">
        <f t="shared" si="479"/>
        <v>0</v>
      </c>
      <c r="BK1010" s="337">
        <f t="shared" si="479"/>
        <v>0</v>
      </c>
      <c r="BL1010" s="338">
        <f t="shared" si="479"/>
        <v>0</v>
      </c>
      <c r="BM1010" s="339">
        <f t="shared" si="479"/>
        <v>0</v>
      </c>
    </row>
    <row r="1011" spans="1:73" ht="13.2" customHeight="1" thickBot="1">
      <c r="A1011" s="169" t="str">
        <f t="shared" si="473"/>
        <v>E3Z</v>
      </c>
      <c r="B1011" s="159" t="str">
        <f>$B$16</f>
        <v>Z</v>
      </c>
      <c r="E1011" s="186"/>
      <c r="F1011" s="609" t="str">
        <f>$I$16&amp;"　Total"</f>
        <v>Others　Total</v>
      </c>
      <c r="G1011" s="610"/>
      <c r="H1011" s="610"/>
      <c r="I1011" s="611"/>
      <c r="J1011" s="105">
        <f t="shared" si="474"/>
        <v>0</v>
      </c>
      <c r="K1011" s="174">
        <f t="shared" si="474"/>
        <v>0</v>
      </c>
      <c r="L1011" s="174">
        <f t="shared" si="474"/>
        <v>0</v>
      </c>
      <c r="M1011" s="174">
        <f t="shared" si="474"/>
        <v>0</v>
      </c>
      <c r="N1011" s="174">
        <f t="shared" si="474"/>
        <v>0</v>
      </c>
      <c r="O1011" s="174">
        <f t="shared" si="474"/>
        <v>0</v>
      </c>
      <c r="P1011" s="174">
        <f t="shared" si="474"/>
        <v>0</v>
      </c>
      <c r="Q1011" s="174">
        <f t="shared" si="474"/>
        <v>0</v>
      </c>
      <c r="R1011" s="174">
        <f t="shared" si="474"/>
        <v>0</v>
      </c>
      <c r="S1011" s="174">
        <f t="shared" si="474"/>
        <v>0</v>
      </c>
      <c r="T1011" s="174">
        <f t="shared" si="475"/>
        <v>0</v>
      </c>
      <c r="U1011" s="174">
        <f t="shared" si="475"/>
        <v>0</v>
      </c>
      <c r="V1011" s="174">
        <f t="shared" si="475"/>
        <v>0</v>
      </c>
      <c r="W1011" s="174">
        <f t="shared" si="475"/>
        <v>0</v>
      </c>
      <c r="X1011" s="174">
        <f t="shared" si="475"/>
        <v>0</v>
      </c>
      <c r="Y1011" s="174">
        <f t="shared" si="475"/>
        <v>0</v>
      </c>
      <c r="Z1011" s="174">
        <f t="shared" si="475"/>
        <v>0</v>
      </c>
      <c r="AA1011" s="174">
        <f t="shared" si="475"/>
        <v>0</v>
      </c>
      <c r="AB1011" s="174">
        <f t="shared" si="475"/>
        <v>0</v>
      </c>
      <c r="AC1011" s="174">
        <f t="shared" si="475"/>
        <v>0</v>
      </c>
      <c r="AD1011" s="174">
        <f t="shared" si="476"/>
        <v>0</v>
      </c>
      <c r="AE1011" s="174">
        <f t="shared" si="476"/>
        <v>0</v>
      </c>
      <c r="AF1011" s="174">
        <f t="shared" si="476"/>
        <v>0</v>
      </c>
      <c r="AG1011" s="341">
        <f t="shared" si="476"/>
        <v>0</v>
      </c>
      <c r="AH1011" s="341">
        <f t="shared" si="476"/>
        <v>0</v>
      </c>
      <c r="AI1011" s="341">
        <f t="shared" si="476"/>
        <v>0</v>
      </c>
      <c r="AJ1011" s="341">
        <f t="shared" si="476"/>
        <v>0</v>
      </c>
      <c r="AK1011" s="341">
        <f t="shared" si="476"/>
        <v>0</v>
      </c>
      <c r="AL1011" s="341">
        <f t="shared" si="476"/>
        <v>0</v>
      </c>
      <c r="AM1011" s="341">
        <f t="shared" si="476"/>
        <v>0</v>
      </c>
      <c r="AN1011" s="341">
        <f t="shared" si="477"/>
        <v>0</v>
      </c>
      <c r="AO1011" s="341">
        <f t="shared" si="477"/>
        <v>0</v>
      </c>
      <c r="AP1011" s="341">
        <f t="shared" si="477"/>
        <v>0</v>
      </c>
      <c r="AQ1011" s="341">
        <f t="shared" si="477"/>
        <v>0</v>
      </c>
      <c r="AR1011" s="341">
        <f t="shared" si="477"/>
        <v>0</v>
      </c>
      <c r="AS1011" s="341">
        <f t="shared" si="477"/>
        <v>0</v>
      </c>
      <c r="AT1011" s="341">
        <f t="shared" si="477"/>
        <v>0</v>
      </c>
      <c r="AU1011" s="341">
        <f t="shared" si="477"/>
        <v>0</v>
      </c>
      <c r="AV1011" s="341">
        <f t="shared" si="477"/>
        <v>0</v>
      </c>
      <c r="AW1011" s="341">
        <f t="shared" si="477"/>
        <v>0</v>
      </c>
      <c r="AX1011" s="341">
        <f t="shared" si="478"/>
        <v>0</v>
      </c>
      <c r="AY1011" s="341">
        <f t="shared" si="478"/>
        <v>0</v>
      </c>
      <c r="AZ1011" s="342">
        <f t="shared" si="478"/>
        <v>0</v>
      </c>
      <c r="BA1011" s="343">
        <f t="shared" si="478"/>
        <v>0</v>
      </c>
      <c r="BB1011" s="341">
        <f t="shared" si="478"/>
        <v>0</v>
      </c>
      <c r="BC1011" s="341">
        <f t="shared" si="478"/>
        <v>0</v>
      </c>
      <c r="BD1011" s="341">
        <f t="shared" si="478"/>
        <v>0</v>
      </c>
      <c r="BE1011" s="341">
        <f t="shared" si="478"/>
        <v>0</v>
      </c>
      <c r="BF1011" s="341">
        <f t="shared" si="478"/>
        <v>0</v>
      </c>
      <c r="BG1011" s="341">
        <f t="shared" si="478"/>
        <v>0</v>
      </c>
      <c r="BH1011" s="341">
        <f t="shared" si="479"/>
        <v>0</v>
      </c>
      <c r="BI1011" s="341">
        <f t="shared" si="479"/>
        <v>0</v>
      </c>
      <c r="BJ1011" s="341">
        <f t="shared" si="479"/>
        <v>0</v>
      </c>
      <c r="BK1011" s="341">
        <f t="shared" si="479"/>
        <v>0</v>
      </c>
      <c r="BL1011" s="342">
        <f t="shared" si="479"/>
        <v>0</v>
      </c>
      <c r="BM1011" s="370">
        <f t="shared" si="479"/>
        <v>0</v>
      </c>
    </row>
    <row r="1012" spans="1:73" s="3" customFormat="1" ht="13.2" customHeight="1">
      <c r="A1012" s="163"/>
      <c r="B1012" s="164"/>
      <c r="D1012" s="214"/>
      <c r="E1012" s="555" t="s">
        <v>198</v>
      </c>
      <c r="F1012" s="556"/>
      <c r="G1012" s="556"/>
      <c r="H1012" s="556"/>
      <c r="I1012" s="557"/>
      <c r="J1012" s="103">
        <f t="shared" ref="J1012:AF1012" si="480">SUM(J1014:J1015)</f>
        <v>97</v>
      </c>
      <c r="K1012" s="57">
        <f t="shared" si="480"/>
        <v>117</v>
      </c>
      <c r="L1012" s="57">
        <f t="shared" si="480"/>
        <v>57</v>
      </c>
      <c r="M1012" s="57">
        <f t="shared" si="480"/>
        <v>118</v>
      </c>
      <c r="N1012" s="57">
        <f t="shared" si="480"/>
        <v>191</v>
      </c>
      <c r="O1012" s="57">
        <f t="shared" si="480"/>
        <v>401</v>
      </c>
      <c r="P1012" s="57">
        <f>SUM(P1014:P1015)</f>
        <v>179</v>
      </c>
      <c r="Q1012" s="57">
        <f t="shared" si="480"/>
        <v>15</v>
      </c>
      <c r="R1012" s="57">
        <f t="shared" si="480"/>
        <v>1</v>
      </c>
      <c r="S1012" s="57">
        <f t="shared" si="480"/>
        <v>0</v>
      </c>
      <c r="T1012" s="57">
        <f t="shared" si="480"/>
        <v>0</v>
      </c>
      <c r="U1012" s="57">
        <f t="shared" si="480"/>
        <v>0</v>
      </c>
      <c r="V1012" s="57">
        <f t="shared" si="480"/>
        <v>0</v>
      </c>
      <c r="W1012" s="57">
        <f t="shared" si="480"/>
        <v>0</v>
      </c>
      <c r="X1012" s="57">
        <f t="shared" si="480"/>
        <v>0</v>
      </c>
      <c r="Y1012" s="57">
        <f t="shared" si="480"/>
        <v>208</v>
      </c>
      <c r="Z1012" s="57">
        <f t="shared" si="480"/>
        <v>1100</v>
      </c>
      <c r="AA1012" s="57">
        <f t="shared" si="480"/>
        <v>1184</v>
      </c>
      <c r="AB1012" s="57">
        <f t="shared" si="480"/>
        <v>18</v>
      </c>
      <c r="AC1012" s="57">
        <f t="shared" si="480"/>
        <v>4</v>
      </c>
      <c r="AD1012" s="57">
        <f t="shared" si="480"/>
        <v>0</v>
      </c>
      <c r="AE1012" s="57">
        <f t="shared" si="480"/>
        <v>1</v>
      </c>
      <c r="AF1012" s="57">
        <f t="shared" si="480"/>
        <v>0</v>
      </c>
      <c r="AG1012" s="329">
        <f t="shared" ref="AG1012:BM1012" si="481">SUM(AG1014:AG1015)</f>
        <v>3346</v>
      </c>
      <c r="AH1012" s="329">
        <f t="shared" si="481"/>
        <v>14407</v>
      </c>
      <c r="AI1012" s="329">
        <f t="shared" si="481"/>
        <v>14421</v>
      </c>
      <c r="AJ1012" s="329">
        <f t="shared" si="481"/>
        <v>0</v>
      </c>
      <c r="AK1012" s="329">
        <f t="shared" si="481"/>
        <v>0</v>
      </c>
      <c r="AL1012" s="329">
        <f t="shared" si="481"/>
        <v>0</v>
      </c>
      <c r="AM1012" s="329">
        <f t="shared" si="481"/>
        <v>0</v>
      </c>
      <c r="AN1012" s="329">
        <f t="shared" si="481"/>
        <v>0</v>
      </c>
      <c r="AO1012" s="329">
        <f t="shared" si="481"/>
        <v>0</v>
      </c>
      <c r="AP1012" s="329">
        <f t="shared" si="481"/>
        <v>0</v>
      </c>
      <c r="AQ1012" s="329">
        <f t="shared" si="481"/>
        <v>0</v>
      </c>
      <c r="AR1012" s="329">
        <f t="shared" si="481"/>
        <v>0</v>
      </c>
      <c r="AS1012" s="329">
        <f t="shared" si="481"/>
        <v>0</v>
      </c>
      <c r="AT1012" s="329">
        <f t="shared" si="481"/>
        <v>0</v>
      </c>
      <c r="AU1012" s="329">
        <f t="shared" si="481"/>
        <v>0</v>
      </c>
      <c r="AV1012" s="329">
        <f t="shared" si="481"/>
        <v>0</v>
      </c>
      <c r="AW1012" s="329">
        <f t="shared" si="481"/>
        <v>0</v>
      </c>
      <c r="AX1012" s="329">
        <f t="shared" si="481"/>
        <v>0</v>
      </c>
      <c r="AY1012" s="329">
        <f t="shared" si="481"/>
        <v>1667</v>
      </c>
      <c r="AZ1012" s="330">
        <f t="shared" si="481"/>
        <v>14421</v>
      </c>
      <c r="BA1012" s="323">
        <f t="shared" si="481"/>
        <v>1681</v>
      </c>
      <c r="BB1012" s="329">
        <f t="shared" si="481"/>
        <v>1193</v>
      </c>
      <c r="BC1012" s="329">
        <f t="shared" si="481"/>
        <v>1441</v>
      </c>
      <c r="BD1012" s="329">
        <f t="shared" si="481"/>
        <v>1244</v>
      </c>
      <c r="BE1012" s="329">
        <f t="shared" si="481"/>
        <v>1355</v>
      </c>
      <c r="BF1012" s="329">
        <f t="shared" si="481"/>
        <v>2011</v>
      </c>
      <c r="BG1012" s="329">
        <f t="shared" si="481"/>
        <v>1188</v>
      </c>
      <c r="BH1012" s="329">
        <f t="shared" si="481"/>
        <v>1242</v>
      </c>
      <c r="BI1012" s="329">
        <f t="shared" si="481"/>
        <v>1399</v>
      </c>
      <c r="BJ1012" s="329">
        <f>SUM(BJ1014:BJ1015)</f>
        <v>1667</v>
      </c>
      <c r="BK1012" s="329">
        <f t="shared" si="481"/>
        <v>0</v>
      </c>
      <c r="BL1012" s="330">
        <f t="shared" si="481"/>
        <v>0</v>
      </c>
      <c r="BM1012" s="323">
        <f t="shared" si="481"/>
        <v>35865</v>
      </c>
      <c r="BN1012" s="222"/>
      <c r="BO1012" s="222"/>
      <c r="BT1012" s="56"/>
      <c r="BU1012" s="56"/>
    </row>
    <row r="1013" spans="1:73" s="3" customFormat="1" ht="13.2" customHeight="1" thickBot="1">
      <c r="A1013" s="163"/>
      <c r="B1013" s="170" t="s">
        <v>233</v>
      </c>
      <c r="D1013" s="214"/>
      <c r="E1013" s="558"/>
      <c r="F1013" s="559"/>
      <c r="G1013" s="559"/>
      <c r="H1013" s="559"/>
      <c r="I1013" s="560"/>
      <c r="J1013" s="106"/>
      <c r="K1013" s="382"/>
      <c r="L1013" s="382"/>
      <c r="M1013" s="382"/>
      <c r="N1013" s="382"/>
      <c r="O1013" s="382"/>
      <c r="P1013" s="382"/>
      <c r="Q1013" s="382"/>
      <c r="R1013" s="382"/>
      <c r="S1013" s="382"/>
      <c r="T1013" s="382"/>
      <c r="U1013" s="382"/>
      <c r="V1013" s="382"/>
      <c r="W1013" s="382"/>
      <c r="X1013" s="382"/>
      <c r="Y1013" s="382"/>
      <c r="Z1013" s="382"/>
      <c r="AA1013" s="382"/>
      <c r="AB1013" s="382"/>
      <c r="AC1013" s="382"/>
      <c r="AD1013" s="382"/>
      <c r="AE1013" s="382"/>
      <c r="AF1013" s="382"/>
      <c r="AG1013" s="383"/>
      <c r="AH1013" s="383"/>
      <c r="AI1013" s="383"/>
      <c r="AJ1013" s="383"/>
      <c r="AK1013" s="383"/>
      <c r="AL1013" s="383"/>
      <c r="AM1013" s="383"/>
      <c r="AN1013" s="383"/>
      <c r="AO1013" s="383"/>
      <c r="AP1013" s="383"/>
      <c r="AQ1013" s="383"/>
      <c r="AR1013" s="383"/>
      <c r="AS1013" s="383"/>
      <c r="AT1013" s="383"/>
      <c r="AU1013" s="383"/>
      <c r="AV1013" s="383"/>
      <c r="AW1013" s="383"/>
      <c r="AX1013" s="383"/>
      <c r="AY1013" s="383"/>
      <c r="AZ1013" s="384"/>
      <c r="BA1013" s="385"/>
      <c r="BB1013" s="383"/>
      <c r="BC1013" s="383"/>
      <c r="BD1013" s="383"/>
      <c r="BE1013" s="383"/>
      <c r="BF1013" s="383"/>
      <c r="BG1013" s="383"/>
      <c r="BH1013" s="383"/>
      <c r="BI1013" s="383"/>
      <c r="BJ1013" s="383"/>
      <c r="BK1013" s="383"/>
      <c r="BL1013" s="384"/>
      <c r="BM1013" s="385"/>
      <c r="BN1013" s="222"/>
      <c r="BO1013" s="222"/>
      <c r="BT1013" s="56"/>
      <c r="BU1013" s="56"/>
    </row>
    <row r="1014" spans="1:73" s="63" customFormat="1" ht="13.2" customHeight="1">
      <c r="A1014" s="169" t="str">
        <f>B$1013&amp;B1014</f>
        <v>E49</v>
      </c>
      <c r="B1014" s="159" t="str">
        <f>$B$6</f>
        <v>9</v>
      </c>
      <c r="D1014" s="218"/>
      <c r="E1014" s="184"/>
      <c r="F1014" s="533" t="s">
        <v>199</v>
      </c>
      <c r="G1014" s="534"/>
      <c r="H1014" s="534"/>
      <c r="I1014" s="535"/>
      <c r="J1014" s="149">
        <f t="shared" ref="J1014:AO1014" si="482">SUMIF($A$5:$A$945,$A1014,J$5:J$945)</f>
        <v>97</v>
      </c>
      <c r="K1014" s="153">
        <f t="shared" si="482"/>
        <v>117</v>
      </c>
      <c r="L1014" s="153">
        <f t="shared" si="482"/>
        <v>57</v>
      </c>
      <c r="M1014" s="153">
        <f t="shared" si="482"/>
        <v>31</v>
      </c>
      <c r="N1014" s="153">
        <f t="shared" si="482"/>
        <v>31</v>
      </c>
      <c r="O1014" s="153">
        <f t="shared" si="482"/>
        <v>39</v>
      </c>
      <c r="P1014" s="153">
        <f t="shared" si="482"/>
        <v>23</v>
      </c>
      <c r="Q1014" s="153">
        <f t="shared" si="482"/>
        <v>0</v>
      </c>
      <c r="R1014" s="153">
        <f t="shared" si="482"/>
        <v>0</v>
      </c>
      <c r="S1014" s="153">
        <f t="shared" si="482"/>
        <v>0</v>
      </c>
      <c r="T1014" s="153">
        <f t="shared" si="482"/>
        <v>0</v>
      </c>
      <c r="U1014" s="153">
        <f t="shared" si="482"/>
        <v>0</v>
      </c>
      <c r="V1014" s="153">
        <f t="shared" si="482"/>
        <v>0</v>
      </c>
      <c r="W1014" s="153">
        <f t="shared" si="482"/>
        <v>0</v>
      </c>
      <c r="X1014" s="153">
        <f t="shared" si="482"/>
        <v>0</v>
      </c>
      <c r="Y1014" s="153">
        <f t="shared" si="482"/>
        <v>16</v>
      </c>
      <c r="Z1014" s="153">
        <f t="shared" si="482"/>
        <v>3</v>
      </c>
      <c r="AA1014" s="153">
        <f t="shared" si="482"/>
        <v>0</v>
      </c>
      <c r="AB1014" s="153">
        <f t="shared" si="482"/>
        <v>0</v>
      </c>
      <c r="AC1014" s="153">
        <f t="shared" si="482"/>
        <v>0</v>
      </c>
      <c r="AD1014" s="153">
        <f t="shared" si="482"/>
        <v>0</v>
      </c>
      <c r="AE1014" s="153">
        <f t="shared" si="482"/>
        <v>0</v>
      </c>
      <c r="AF1014" s="153">
        <f t="shared" si="482"/>
        <v>0</v>
      </c>
      <c r="AG1014" s="366">
        <f t="shared" si="482"/>
        <v>0</v>
      </c>
      <c r="AH1014" s="366">
        <f t="shared" si="482"/>
        <v>1312</v>
      </c>
      <c r="AI1014" s="366">
        <f t="shared" si="482"/>
        <v>1447</v>
      </c>
      <c r="AJ1014" s="366">
        <f t="shared" si="482"/>
        <v>0</v>
      </c>
      <c r="AK1014" s="366">
        <f t="shared" si="482"/>
        <v>0</v>
      </c>
      <c r="AL1014" s="366">
        <f t="shared" si="482"/>
        <v>0</v>
      </c>
      <c r="AM1014" s="366">
        <f t="shared" si="482"/>
        <v>0</v>
      </c>
      <c r="AN1014" s="366">
        <f t="shared" si="482"/>
        <v>0</v>
      </c>
      <c r="AO1014" s="366">
        <f t="shared" si="482"/>
        <v>0</v>
      </c>
      <c r="AP1014" s="366">
        <f t="shared" ref="AP1014:BM1014" si="483">SUMIF($A$5:$A$945,$A1014,AP$5:AP$945)</f>
        <v>0</v>
      </c>
      <c r="AQ1014" s="366">
        <f t="shared" si="483"/>
        <v>0</v>
      </c>
      <c r="AR1014" s="366">
        <f t="shared" si="483"/>
        <v>0</v>
      </c>
      <c r="AS1014" s="366">
        <f t="shared" si="483"/>
        <v>0</v>
      </c>
      <c r="AT1014" s="366">
        <f t="shared" si="483"/>
        <v>0</v>
      </c>
      <c r="AU1014" s="366">
        <f t="shared" si="483"/>
        <v>0</v>
      </c>
      <c r="AV1014" s="366">
        <f t="shared" si="483"/>
        <v>0</v>
      </c>
      <c r="AW1014" s="366">
        <f t="shared" si="483"/>
        <v>0</v>
      </c>
      <c r="AX1014" s="366">
        <f t="shared" si="483"/>
        <v>0</v>
      </c>
      <c r="AY1014" s="366">
        <f>SUMIF($A$5:$A$945,$A1014,AY$5:AY$945)</f>
        <v>93</v>
      </c>
      <c r="AZ1014" s="356">
        <f t="shared" si="483"/>
        <v>1447</v>
      </c>
      <c r="BA1014" s="367">
        <f t="shared" si="483"/>
        <v>121</v>
      </c>
      <c r="BB1014" s="366">
        <f t="shared" si="483"/>
        <v>116</v>
      </c>
      <c r="BC1014" s="366">
        <f t="shared" si="483"/>
        <v>146</v>
      </c>
      <c r="BD1014" s="366">
        <f t="shared" si="483"/>
        <v>216</v>
      </c>
      <c r="BE1014" s="366">
        <f t="shared" si="483"/>
        <v>178</v>
      </c>
      <c r="BF1014" s="366">
        <f t="shared" si="483"/>
        <v>158</v>
      </c>
      <c r="BG1014" s="366">
        <f t="shared" si="483"/>
        <v>172</v>
      </c>
      <c r="BH1014" s="366">
        <f t="shared" si="483"/>
        <v>107</v>
      </c>
      <c r="BI1014" s="366">
        <f t="shared" si="483"/>
        <v>140</v>
      </c>
      <c r="BJ1014" s="366">
        <f t="shared" si="483"/>
        <v>93</v>
      </c>
      <c r="BK1014" s="366">
        <f t="shared" si="483"/>
        <v>0</v>
      </c>
      <c r="BL1014" s="356">
        <f t="shared" si="483"/>
        <v>0</v>
      </c>
      <c r="BM1014" s="357">
        <f t="shared" si="483"/>
        <v>3173</v>
      </c>
      <c r="BN1014" s="219"/>
      <c r="BO1014" s="219"/>
    </row>
    <row r="1015" spans="1:73" s="63" customFormat="1" ht="13.2" customHeight="1" thickBot="1">
      <c r="A1015" s="171"/>
      <c r="B1015" s="167"/>
      <c r="D1015" s="218"/>
      <c r="E1015" s="185"/>
      <c r="F1015" s="536" t="s">
        <v>200</v>
      </c>
      <c r="G1015" s="537"/>
      <c r="H1015" s="537"/>
      <c r="I1015" s="538"/>
      <c r="J1015" s="154">
        <f>SUM(J1016:J1024)</f>
        <v>0</v>
      </c>
      <c r="K1015" s="155">
        <f t="shared" ref="K1015:BL1015" si="484">SUM(K1016:K1024)</f>
        <v>0</v>
      </c>
      <c r="L1015" s="155">
        <f t="shared" si="484"/>
        <v>0</v>
      </c>
      <c r="M1015" s="155">
        <f t="shared" si="484"/>
        <v>87</v>
      </c>
      <c r="N1015" s="155">
        <f t="shared" si="484"/>
        <v>160</v>
      </c>
      <c r="O1015" s="155">
        <f t="shared" si="484"/>
        <v>362</v>
      </c>
      <c r="P1015" s="155">
        <f t="shared" si="484"/>
        <v>156</v>
      </c>
      <c r="Q1015" s="155">
        <f t="shared" si="484"/>
        <v>15</v>
      </c>
      <c r="R1015" s="155">
        <f t="shared" si="484"/>
        <v>1</v>
      </c>
      <c r="S1015" s="155">
        <f t="shared" si="484"/>
        <v>0</v>
      </c>
      <c r="T1015" s="155">
        <f t="shared" si="484"/>
        <v>0</v>
      </c>
      <c r="U1015" s="155">
        <f t="shared" si="484"/>
        <v>0</v>
      </c>
      <c r="V1015" s="155">
        <f t="shared" si="484"/>
        <v>0</v>
      </c>
      <c r="W1015" s="155">
        <f t="shared" si="484"/>
        <v>0</v>
      </c>
      <c r="X1015" s="155">
        <f t="shared" si="484"/>
        <v>0</v>
      </c>
      <c r="Y1015" s="155">
        <f t="shared" si="484"/>
        <v>192</v>
      </c>
      <c r="Z1015" s="155">
        <f t="shared" si="484"/>
        <v>1097</v>
      </c>
      <c r="AA1015" s="155">
        <f t="shared" si="484"/>
        <v>1184</v>
      </c>
      <c r="AB1015" s="155">
        <f t="shared" si="484"/>
        <v>18</v>
      </c>
      <c r="AC1015" s="155">
        <f t="shared" si="484"/>
        <v>4</v>
      </c>
      <c r="AD1015" s="155">
        <f t="shared" si="484"/>
        <v>0</v>
      </c>
      <c r="AE1015" s="155">
        <f t="shared" si="484"/>
        <v>1</v>
      </c>
      <c r="AF1015" s="155">
        <f t="shared" si="484"/>
        <v>0</v>
      </c>
      <c r="AG1015" s="368">
        <f t="shared" si="484"/>
        <v>3346</v>
      </c>
      <c r="AH1015" s="368">
        <f t="shared" si="484"/>
        <v>13095</v>
      </c>
      <c r="AI1015" s="368">
        <f t="shared" si="484"/>
        <v>12974</v>
      </c>
      <c r="AJ1015" s="368">
        <f t="shared" si="484"/>
        <v>0</v>
      </c>
      <c r="AK1015" s="368">
        <f t="shared" si="484"/>
        <v>0</v>
      </c>
      <c r="AL1015" s="368">
        <f t="shared" si="484"/>
        <v>0</v>
      </c>
      <c r="AM1015" s="368">
        <f t="shared" si="484"/>
        <v>0</v>
      </c>
      <c r="AN1015" s="368">
        <f t="shared" si="484"/>
        <v>0</v>
      </c>
      <c r="AO1015" s="368">
        <f t="shared" si="484"/>
        <v>0</v>
      </c>
      <c r="AP1015" s="368">
        <f t="shared" si="484"/>
        <v>0</v>
      </c>
      <c r="AQ1015" s="368">
        <f t="shared" si="484"/>
        <v>0</v>
      </c>
      <c r="AR1015" s="368">
        <f t="shared" si="484"/>
        <v>0</v>
      </c>
      <c r="AS1015" s="368">
        <f t="shared" si="484"/>
        <v>0</v>
      </c>
      <c r="AT1015" s="368">
        <f t="shared" si="484"/>
        <v>0</v>
      </c>
      <c r="AU1015" s="368">
        <f t="shared" si="484"/>
        <v>0</v>
      </c>
      <c r="AV1015" s="368">
        <f t="shared" si="484"/>
        <v>0</v>
      </c>
      <c r="AW1015" s="368">
        <f t="shared" si="484"/>
        <v>0</v>
      </c>
      <c r="AX1015" s="368">
        <f t="shared" si="484"/>
        <v>0</v>
      </c>
      <c r="AY1015" s="368">
        <f t="shared" si="484"/>
        <v>1574</v>
      </c>
      <c r="AZ1015" s="360">
        <f t="shared" si="484"/>
        <v>12974</v>
      </c>
      <c r="BA1015" s="369">
        <f t="shared" si="484"/>
        <v>1560</v>
      </c>
      <c r="BB1015" s="368">
        <f t="shared" si="484"/>
        <v>1077</v>
      </c>
      <c r="BC1015" s="368">
        <f t="shared" si="484"/>
        <v>1295</v>
      </c>
      <c r="BD1015" s="368">
        <f t="shared" si="484"/>
        <v>1028</v>
      </c>
      <c r="BE1015" s="368">
        <f t="shared" si="484"/>
        <v>1177</v>
      </c>
      <c r="BF1015" s="368">
        <f t="shared" si="484"/>
        <v>1853</v>
      </c>
      <c r="BG1015" s="368">
        <f t="shared" si="484"/>
        <v>1016</v>
      </c>
      <c r="BH1015" s="368">
        <f t="shared" si="484"/>
        <v>1135</v>
      </c>
      <c r="BI1015" s="368">
        <f t="shared" si="484"/>
        <v>1259</v>
      </c>
      <c r="BJ1015" s="368">
        <f t="shared" si="484"/>
        <v>1574</v>
      </c>
      <c r="BK1015" s="368">
        <f t="shared" si="484"/>
        <v>0</v>
      </c>
      <c r="BL1015" s="360">
        <f t="shared" si="484"/>
        <v>0</v>
      </c>
      <c r="BM1015" s="369">
        <f>SUM(BM1016:BM1024)</f>
        <v>32692</v>
      </c>
      <c r="BN1015" s="219"/>
      <c r="BO1015" s="219"/>
    </row>
    <row r="1016" spans="1:73" ht="13.2" customHeight="1">
      <c r="A1016" s="169" t="str">
        <f t="shared" ref="A1016:A1024" si="485">B$1013&amp;B1016</f>
        <v>E41</v>
      </c>
      <c r="B1016" s="159" t="str">
        <f>$B$8</f>
        <v>1</v>
      </c>
      <c r="E1016" s="186"/>
      <c r="F1016" s="603" t="str">
        <f>$I$8&amp;"　Total"</f>
        <v>N.AMERICA　Total</v>
      </c>
      <c r="G1016" s="604"/>
      <c r="H1016" s="604"/>
      <c r="I1016" s="605"/>
      <c r="J1016" s="177">
        <f t="shared" ref="J1016:S1024" si="486">SUMIF($A$5:$A$945,$A1016,J$5:J$945)</f>
        <v>0</v>
      </c>
      <c r="K1016" s="176">
        <f t="shared" si="486"/>
        <v>0</v>
      </c>
      <c r="L1016" s="176">
        <f t="shared" si="486"/>
        <v>0</v>
      </c>
      <c r="M1016" s="176">
        <f t="shared" si="486"/>
        <v>87</v>
      </c>
      <c r="N1016" s="176">
        <f t="shared" si="486"/>
        <v>160</v>
      </c>
      <c r="O1016" s="176">
        <f t="shared" si="486"/>
        <v>362</v>
      </c>
      <c r="P1016" s="176">
        <f t="shared" si="486"/>
        <v>156</v>
      </c>
      <c r="Q1016" s="176">
        <f t="shared" si="486"/>
        <v>15</v>
      </c>
      <c r="R1016" s="176">
        <f t="shared" si="486"/>
        <v>1</v>
      </c>
      <c r="S1016" s="176">
        <f t="shared" si="486"/>
        <v>0</v>
      </c>
      <c r="T1016" s="176">
        <f t="shared" ref="T1016:AC1024" si="487">SUMIF($A$5:$A$945,$A1016,T$5:T$945)</f>
        <v>0</v>
      </c>
      <c r="U1016" s="176">
        <f t="shared" si="487"/>
        <v>0</v>
      </c>
      <c r="V1016" s="176">
        <f t="shared" si="487"/>
        <v>0</v>
      </c>
      <c r="W1016" s="176">
        <f t="shared" si="487"/>
        <v>0</v>
      </c>
      <c r="X1016" s="176">
        <f t="shared" si="487"/>
        <v>0</v>
      </c>
      <c r="Y1016" s="176">
        <f t="shared" si="487"/>
        <v>192</v>
      </c>
      <c r="Z1016" s="176">
        <f t="shared" si="487"/>
        <v>1096</v>
      </c>
      <c r="AA1016" s="176">
        <f t="shared" si="487"/>
        <v>1184</v>
      </c>
      <c r="AB1016" s="176">
        <f t="shared" si="487"/>
        <v>18</v>
      </c>
      <c r="AC1016" s="176">
        <f t="shared" si="487"/>
        <v>4</v>
      </c>
      <c r="AD1016" s="176">
        <f t="shared" ref="AD1016:AM1024" si="488">SUMIF($A$5:$A$945,$A1016,AD$5:AD$945)</f>
        <v>0</v>
      </c>
      <c r="AE1016" s="176">
        <f t="shared" si="488"/>
        <v>1</v>
      </c>
      <c r="AF1016" s="176">
        <f t="shared" si="488"/>
        <v>0</v>
      </c>
      <c r="AG1016" s="333">
        <f t="shared" si="488"/>
        <v>0</v>
      </c>
      <c r="AH1016" s="333">
        <f t="shared" si="488"/>
        <v>0</v>
      </c>
      <c r="AI1016" s="333">
        <f t="shared" si="488"/>
        <v>236</v>
      </c>
      <c r="AJ1016" s="333">
        <f t="shared" si="488"/>
        <v>0</v>
      </c>
      <c r="AK1016" s="333">
        <f t="shared" si="488"/>
        <v>0</v>
      </c>
      <c r="AL1016" s="333">
        <f t="shared" si="488"/>
        <v>0</v>
      </c>
      <c r="AM1016" s="333">
        <f t="shared" si="488"/>
        <v>0</v>
      </c>
      <c r="AN1016" s="333">
        <f t="shared" ref="AN1016:AW1024" si="489">SUMIF($A$5:$A$945,$A1016,AN$5:AN$945)</f>
        <v>0</v>
      </c>
      <c r="AO1016" s="333">
        <f t="shared" si="489"/>
        <v>0</v>
      </c>
      <c r="AP1016" s="333">
        <f t="shared" si="489"/>
        <v>0</v>
      </c>
      <c r="AQ1016" s="333">
        <f t="shared" si="489"/>
        <v>0</v>
      </c>
      <c r="AR1016" s="333">
        <f t="shared" si="489"/>
        <v>0</v>
      </c>
      <c r="AS1016" s="333">
        <f t="shared" si="489"/>
        <v>0</v>
      </c>
      <c r="AT1016" s="333">
        <f t="shared" si="489"/>
        <v>0</v>
      </c>
      <c r="AU1016" s="333">
        <f t="shared" si="489"/>
        <v>0</v>
      </c>
      <c r="AV1016" s="333">
        <f t="shared" si="489"/>
        <v>0</v>
      </c>
      <c r="AW1016" s="333">
        <f t="shared" si="489"/>
        <v>0</v>
      </c>
      <c r="AX1016" s="333">
        <f t="shared" ref="AX1016:BG1024" si="490">SUMIF($A$5:$A$945,$A1016,AX$5:AX$945)</f>
        <v>0</v>
      </c>
      <c r="AY1016" s="333">
        <f t="shared" si="490"/>
        <v>1</v>
      </c>
      <c r="AZ1016" s="334">
        <f t="shared" si="490"/>
        <v>236</v>
      </c>
      <c r="BA1016" s="335">
        <f t="shared" si="490"/>
        <v>0</v>
      </c>
      <c r="BB1016" s="333">
        <f t="shared" si="490"/>
        <v>0</v>
      </c>
      <c r="BC1016" s="333">
        <f t="shared" si="490"/>
        <v>0</v>
      </c>
      <c r="BD1016" s="333">
        <f t="shared" si="490"/>
        <v>0</v>
      </c>
      <c r="BE1016" s="333">
        <f t="shared" si="490"/>
        <v>199</v>
      </c>
      <c r="BF1016" s="333">
        <f t="shared" si="490"/>
        <v>33</v>
      </c>
      <c r="BG1016" s="333">
        <f t="shared" si="490"/>
        <v>0</v>
      </c>
      <c r="BH1016" s="333">
        <f t="shared" ref="BH1016:BM1024" si="491">SUMIF($A$5:$A$945,$A1016,BH$5:BH$945)</f>
        <v>3</v>
      </c>
      <c r="BI1016" s="333">
        <f t="shared" si="491"/>
        <v>0</v>
      </c>
      <c r="BJ1016" s="333">
        <f t="shared" si="491"/>
        <v>1</v>
      </c>
      <c r="BK1016" s="333">
        <f t="shared" si="491"/>
        <v>0</v>
      </c>
      <c r="BL1016" s="334">
        <f t="shared" si="491"/>
        <v>0</v>
      </c>
      <c r="BM1016" s="335">
        <f t="shared" si="491"/>
        <v>3512</v>
      </c>
    </row>
    <row r="1017" spans="1:73" ht="13.2" customHeight="1">
      <c r="A1017" s="169" t="str">
        <f t="shared" si="485"/>
        <v>E42</v>
      </c>
      <c r="B1017" s="159" t="str">
        <f>$B$9</f>
        <v>2</v>
      </c>
      <c r="E1017" s="186"/>
      <c r="F1017" s="606" t="str">
        <f>$I$9&amp;"　Total"</f>
        <v>CS.AMERICA　Total</v>
      </c>
      <c r="G1017" s="607"/>
      <c r="H1017" s="607"/>
      <c r="I1017" s="608"/>
      <c r="J1017" s="180">
        <f t="shared" si="486"/>
        <v>0</v>
      </c>
      <c r="K1017" s="179">
        <f t="shared" si="486"/>
        <v>0</v>
      </c>
      <c r="L1017" s="179">
        <f t="shared" si="486"/>
        <v>0</v>
      </c>
      <c r="M1017" s="179">
        <f t="shared" si="486"/>
        <v>0</v>
      </c>
      <c r="N1017" s="179">
        <f t="shared" si="486"/>
        <v>0</v>
      </c>
      <c r="O1017" s="179">
        <f t="shared" si="486"/>
        <v>0</v>
      </c>
      <c r="P1017" s="179">
        <f t="shared" si="486"/>
        <v>0</v>
      </c>
      <c r="Q1017" s="179">
        <f t="shared" si="486"/>
        <v>0</v>
      </c>
      <c r="R1017" s="179">
        <f t="shared" si="486"/>
        <v>0</v>
      </c>
      <c r="S1017" s="179">
        <f t="shared" si="486"/>
        <v>0</v>
      </c>
      <c r="T1017" s="179">
        <f t="shared" si="487"/>
        <v>0</v>
      </c>
      <c r="U1017" s="179">
        <f t="shared" si="487"/>
        <v>0</v>
      </c>
      <c r="V1017" s="179">
        <f t="shared" si="487"/>
        <v>0</v>
      </c>
      <c r="W1017" s="179">
        <f t="shared" si="487"/>
        <v>0</v>
      </c>
      <c r="X1017" s="179">
        <f t="shared" si="487"/>
        <v>0</v>
      </c>
      <c r="Y1017" s="179">
        <f t="shared" si="487"/>
        <v>0</v>
      </c>
      <c r="Z1017" s="179">
        <f t="shared" si="487"/>
        <v>0</v>
      </c>
      <c r="AA1017" s="179">
        <f t="shared" si="487"/>
        <v>0</v>
      </c>
      <c r="AB1017" s="179">
        <f t="shared" si="487"/>
        <v>0</v>
      </c>
      <c r="AC1017" s="179">
        <f t="shared" si="487"/>
        <v>0</v>
      </c>
      <c r="AD1017" s="179">
        <f t="shared" si="488"/>
        <v>0</v>
      </c>
      <c r="AE1017" s="179">
        <f t="shared" si="488"/>
        <v>0</v>
      </c>
      <c r="AF1017" s="179">
        <f t="shared" si="488"/>
        <v>0</v>
      </c>
      <c r="AG1017" s="337">
        <f t="shared" si="488"/>
        <v>0</v>
      </c>
      <c r="AH1017" s="337">
        <f t="shared" si="488"/>
        <v>11</v>
      </c>
      <c r="AI1017" s="337">
        <f t="shared" si="488"/>
        <v>22</v>
      </c>
      <c r="AJ1017" s="337">
        <f t="shared" si="488"/>
        <v>0</v>
      </c>
      <c r="AK1017" s="337">
        <f t="shared" si="488"/>
        <v>0</v>
      </c>
      <c r="AL1017" s="337">
        <f t="shared" si="488"/>
        <v>0</v>
      </c>
      <c r="AM1017" s="337">
        <f t="shared" si="488"/>
        <v>0</v>
      </c>
      <c r="AN1017" s="337">
        <f t="shared" si="489"/>
        <v>0</v>
      </c>
      <c r="AO1017" s="337">
        <f t="shared" si="489"/>
        <v>0</v>
      </c>
      <c r="AP1017" s="337">
        <f t="shared" si="489"/>
        <v>0</v>
      </c>
      <c r="AQ1017" s="337">
        <f t="shared" si="489"/>
        <v>0</v>
      </c>
      <c r="AR1017" s="337">
        <f t="shared" si="489"/>
        <v>0</v>
      </c>
      <c r="AS1017" s="337">
        <f t="shared" si="489"/>
        <v>0</v>
      </c>
      <c r="AT1017" s="337">
        <f t="shared" si="489"/>
        <v>0</v>
      </c>
      <c r="AU1017" s="337">
        <f t="shared" si="489"/>
        <v>0</v>
      </c>
      <c r="AV1017" s="337">
        <f t="shared" si="489"/>
        <v>0</v>
      </c>
      <c r="AW1017" s="337">
        <f t="shared" si="489"/>
        <v>0</v>
      </c>
      <c r="AX1017" s="337">
        <f t="shared" si="490"/>
        <v>0</v>
      </c>
      <c r="AY1017" s="337">
        <f t="shared" si="490"/>
        <v>0</v>
      </c>
      <c r="AZ1017" s="338">
        <f t="shared" si="490"/>
        <v>22</v>
      </c>
      <c r="BA1017" s="339">
        <f t="shared" si="490"/>
        <v>1</v>
      </c>
      <c r="BB1017" s="337">
        <f t="shared" si="490"/>
        <v>2</v>
      </c>
      <c r="BC1017" s="337">
        <f t="shared" si="490"/>
        <v>4</v>
      </c>
      <c r="BD1017" s="337">
        <f t="shared" si="490"/>
        <v>3</v>
      </c>
      <c r="BE1017" s="337">
        <f t="shared" si="490"/>
        <v>0</v>
      </c>
      <c r="BF1017" s="337">
        <f t="shared" si="490"/>
        <v>2</v>
      </c>
      <c r="BG1017" s="337">
        <f t="shared" si="490"/>
        <v>4</v>
      </c>
      <c r="BH1017" s="337">
        <f t="shared" si="491"/>
        <v>3</v>
      </c>
      <c r="BI1017" s="337">
        <f t="shared" si="491"/>
        <v>3</v>
      </c>
      <c r="BJ1017" s="337">
        <f t="shared" si="491"/>
        <v>0</v>
      </c>
      <c r="BK1017" s="337">
        <f t="shared" si="491"/>
        <v>0</v>
      </c>
      <c r="BL1017" s="338">
        <f t="shared" si="491"/>
        <v>0</v>
      </c>
      <c r="BM1017" s="339">
        <f t="shared" si="491"/>
        <v>33</v>
      </c>
    </row>
    <row r="1018" spans="1:73" ht="13.2" customHeight="1">
      <c r="A1018" s="169" t="str">
        <f t="shared" si="485"/>
        <v>E43</v>
      </c>
      <c r="B1018" s="159" t="str">
        <f>$B$10</f>
        <v>3</v>
      </c>
      <c r="E1018" s="186"/>
      <c r="F1018" s="606" t="str">
        <f>$I$10&amp;"　Total"</f>
        <v>Europe　Total</v>
      </c>
      <c r="G1018" s="607"/>
      <c r="H1018" s="607"/>
      <c r="I1018" s="608"/>
      <c r="J1018" s="180">
        <f t="shared" si="486"/>
        <v>0</v>
      </c>
      <c r="K1018" s="179">
        <f t="shared" si="486"/>
        <v>0</v>
      </c>
      <c r="L1018" s="179">
        <f t="shared" si="486"/>
        <v>0</v>
      </c>
      <c r="M1018" s="179">
        <f t="shared" si="486"/>
        <v>0</v>
      </c>
      <c r="N1018" s="179">
        <f t="shared" si="486"/>
        <v>0</v>
      </c>
      <c r="O1018" s="179">
        <f t="shared" si="486"/>
        <v>0</v>
      </c>
      <c r="P1018" s="179">
        <f t="shared" si="486"/>
        <v>0</v>
      </c>
      <c r="Q1018" s="179">
        <f t="shared" si="486"/>
        <v>0</v>
      </c>
      <c r="R1018" s="179">
        <f t="shared" si="486"/>
        <v>0</v>
      </c>
      <c r="S1018" s="179">
        <f t="shared" si="486"/>
        <v>0</v>
      </c>
      <c r="T1018" s="179">
        <f t="shared" si="487"/>
        <v>0</v>
      </c>
      <c r="U1018" s="179">
        <f t="shared" si="487"/>
        <v>0</v>
      </c>
      <c r="V1018" s="179">
        <f t="shared" si="487"/>
        <v>0</v>
      </c>
      <c r="W1018" s="179">
        <f t="shared" si="487"/>
        <v>0</v>
      </c>
      <c r="X1018" s="179">
        <f t="shared" si="487"/>
        <v>0</v>
      </c>
      <c r="Y1018" s="179">
        <f t="shared" si="487"/>
        <v>0</v>
      </c>
      <c r="Z1018" s="179">
        <f t="shared" si="487"/>
        <v>0</v>
      </c>
      <c r="AA1018" s="179">
        <f t="shared" si="487"/>
        <v>0</v>
      </c>
      <c r="AB1018" s="179">
        <f t="shared" si="487"/>
        <v>0</v>
      </c>
      <c r="AC1018" s="179">
        <f t="shared" si="487"/>
        <v>0</v>
      </c>
      <c r="AD1018" s="179">
        <f t="shared" si="488"/>
        <v>0</v>
      </c>
      <c r="AE1018" s="179">
        <f t="shared" si="488"/>
        <v>0</v>
      </c>
      <c r="AF1018" s="179">
        <f t="shared" si="488"/>
        <v>0</v>
      </c>
      <c r="AG1018" s="337">
        <f t="shared" si="488"/>
        <v>550</v>
      </c>
      <c r="AH1018" s="337">
        <f t="shared" si="488"/>
        <v>8168</v>
      </c>
      <c r="AI1018" s="337">
        <f t="shared" si="488"/>
        <v>9197</v>
      </c>
      <c r="AJ1018" s="337">
        <f t="shared" si="488"/>
        <v>0</v>
      </c>
      <c r="AK1018" s="337">
        <f t="shared" si="488"/>
        <v>0</v>
      </c>
      <c r="AL1018" s="337">
        <f t="shared" si="488"/>
        <v>0</v>
      </c>
      <c r="AM1018" s="337">
        <f t="shared" si="488"/>
        <v>0</v>
      </c>
      <c r="AN1018" s="337">
        <f t="shared" si="489"/>
        <v>0</v>
      </c>
      <c r="AO1018" s="337">
        <f t="shared" si="489"/>
        <v>0</v>
      </c>
      <c r="AP1018" s="337">
        <f t="shared" si="489"/>
        <v>0</v>
      </c>
      <c r="AQ1018" s="337">
        <f t="shared" si="489"/>
        <v>0</v>
      </c>
      <c r="AR1018" s="337">
        <f t="shared" si="489"/>
        <v>0</v>
      </c>
      <c r="AS1018" s="337">
        <f t="shared" si="489"/>
        <v>0</v>
      </c>
      <c r="AT1018" s="337">
        <f t="shared" si="489"/>
        <v>0</v>
      </c>
      <c r="AU1018" s="337">
        <f t="shared" si="489"/>
        <v>0</v>
      </c>
      <c r="AV1018" s="337">
        <f t="shared" si="489"/>
        <v>0</v>
      </c>
      <c r="AW1018" s="337">
        <f t="shared" si="489"/>
        <v>0</v>
      </c>
      <c r="AX1018" s="337">
        <f t="shared" si="490"/>
        <v>0</v>
      </c>
      <c r="AY1018" s="337">
        <f t="shared" si="490"/>
        <v>1412</v>
      </c>
      <c r="AZ1018" s="338">
        <f t="shared" si="490"/>
        <v>9197</v>
      </c>
      <c r="BA1018" s="339">
        <f t="shared" si="490"/>
        <v>854</v>
      </c>
      <c r="BB1018" s="337">
        <f t="shared" si="490"/>
        <v>570</v>
      </c>
      <c r="BC1018" s="337">
        <f t="shared" si="490"/>
        <v>898</v>
      </c>
      <c r="BD1018" s="337">
        <f t="shared" si="490"/>
        <v>755</v>
      </c>
      <c r="BE1018" s="337">
        <f t="shared" si="490"/>
        <v>664</v>
      </c>
      <c r="BF1018" s="337">
        <f t="shared" si="490"/>
        <v>1446</v>
      </c>
      <c r="BG1018" s="337">
        <f t="shared" si="490"/>
        <v>709</v>
      </c>
      <c r="BH1018" s="337">
        <f t="shared" si="491"/>
        <v>826</v>
      </c>
      <c r="BI1018" s="337">
        <f t="shared" si="491"/>
        <v>1063</v>
      </c>
      <c r="BJ1018" s="337">
        <f t="shared" si="491"/>
        <v>1412</v>
      </c>
      <c r="BK1018" s="337">
        <f t="shared" si="491"/>
        <v>0</v>
      </c>
      <c r="BL1018" s="338">
        <f t="shared" si="491"/>
        <v>0</v>
      </c>
      <c r="BM1018" s="339">
        <f t="shared" si="491"/>
        <v>17915</v>
      </c>
    </row>
    <row r="1019" spans="1:73" ht="13.2" customHeight="1">
      <c r="A1019" s="169" t="str">
        <f t="shared" si="485"/>
        <v>E44</v>
      </c>
      <c r="B1019" s="159" t="str">
        <f>$B$11</f>
        <v>4</v>
      </c>
      <c r="E1019" s="186"/>
      <c r="F1019" s="606" t="str">
        <f>$I$11&amp;"　Total"</f>
        <v>ASIA　Total</v>
      </c>
      <c r="G1019" s="607"/>
      <c r="H1019" s="607"/>
      <c r="I1019" s="608"/>
      <c r="J1019" s="180">
        <f t="shared" si="486"/>
        <v>0</v>
      </c>
      <c r="K1019" s="179">
        <f t="shared" si="486"/>
        <v>0</v>
      </c>
      <c r="L1019" s="179">
        <f t="shared" si="486"/>
        <v>0</v>
      </c>
      <c r="M1019" s="179">
        <f t="shared" si="486"/>
        <v>0</v>
      </c>
      <c r="N1019" s="179">
        <f t="shared" si="486"/>
        <v>0</v>
      </c>
      <c r="O1019" s="179">
        <f t="shared" si="486"/>
        <v>0</v>
      </c>
      <c r="P1019" s="179">
        <f t="shared" si="486"/>
        <v>0</v>
      </c>
      <c r="Q1019" s="179">
        <f t="shared" si="486"/>
        <v>0</v>
      </c>
      <c r="R1019" s="179">
        <f t="shared" si="486"/>
        <v>0</v>
      </c>
      <c r="S1019" s="179">
        <f t="shared" si="486"/>
        <v>0</v>
      </c>
      <c r="T1019" s="179">
        <f t="shared" si="487"/>
        <v>0</v>
      </c>
      <c r="U1019" s="179">
        <f t="shared" si="487"/>
        <v>0</v>
      </c>
      <c r="V1019" s="179">
        <f t="shared" si="487"/>
        <v>0</v>
      </c>
      <c r="W1019" s="179">
        <f t="shared" si="487"/>
        <v>0</v>
      </c>
      <c r="X1019" s="179">
        <f t="shared" si="487"/>
        <v>0</v>
      </c>
      <c r="Y1019" s="179">
        <f t="shared" si="487"/>
        <v>0</v>
      </c>
      <c r="Z1019" s="179">
        <f t="shared" si="487"/>
        <v>1</v>
      </c>
      <c r="AA1019" s="179">
        <f t="shared" si="487"/>
        <v>0</v>
      </c>
      <c r="AB1019" s="179">
        <f t="shared" si="487"/>
        <v>0</v>
      </c>
      <c r="AC1019" s="179">
        <f t="shared" si="487"/>
        <v>0</v>
      </c>
      <c r="AD1019" s="179">
        <f t="shared" si="488"/>
        <v>0</v>
      </c>
      <c r="AE1019" s="179">
        <f t="shared" si="488"/>
        <v>0</v>
      </c>
      <c r="AF1019" s="179">
        <f t="shared" si="488"/>
        <v>0</v>
      </c>
      <c r="AG1019" s="337">
        <f t="shared" si="488"/>
        <v>1</v>
      </c>
      <c r="AH1019" s="337">
        <f t="shared" si="488"/>
        <v>54</v>
      </c>
      <c r="AI1019" s="337">
        <f t="shared" si="488"/>
        <v>227</v>
      </c>
      <c r="AJ1019" s="337">
        <f t="shared" si="488"/>
        <v>0</v>
      </c>
      <c r="AK1019" s="337">
        <f t="shared" si="488"/>
        <v>0</v>
      </c>
      <c r="AL1019" s="337">
        <f t="shared" si="488"/>
        <v>0</v>
      </c>
      <c r="AM1019" s="337">
        <f t="shared" si="488"/>
        <v>0</v>
      </c>
      <c r="AN1019" s="337">
        <f t="shared" si="489"/>
        <v>0</v>
      </c>
      <c r="AO1019" s="337">
        <f t="shared" si="489"/>
        <v>0</v>
      </c>
      <c r="AP1019" s="337">
        <f t="shared" si="489"/>
        <v>0</v>
      </c>
      <c r="AQ1019" s="337">
        <f t="shared" si="489"/>
        <v>0</v>
      </c>
      <c r="AR1019" s="337">
        <f t="shared" si="489"/>
        <v>0</v>
      </c>
      <c r="AS1019" s="337">
        <f t="shared" si="489"/>
        <v>0</v>
      </c>
      <c r="AT1019" s="337">
        <f t="shared" si="489"/>
        <v>0</v>
      </c>
      <c r="AU1019" s="337">
        <f t="shared" si="489"/>
        <v>0</v>
      </c>
      <c r="AV1019" s="337">
        <f t="shared" si="489"/>
        <v>0</v>
      </c>
      <c r="AW1019" s="337">
        <f t="shared" si="489"/>
        <v>0</v>
      </c>
      <c r="AX1019" s="337">
        <f t="shared" si="490"/>
        <v>0</v>
      </c>
      <c r="AY1019" s="337">
        <f t="shared" si="490"/>
        <v>6</v>
      </c>
      <c r="AZ1019" s="338">
        <f t="shared" si="490"/>
        <v>227</v>
      </c>
      <c r="BA1019" s="339">
        <f t="shared" si="490"/>
        <v>4</v>
      </c>
      <c r="BB1019" s="337">
        <f t="shared" si="490"/>
        <v>59</v>
      </c>
      <c r="BC1019" s="337">
        <f t="shared" si="490"/>
        <v>16</v>
      </c>
      <c r="BD1019" s="337">
        <f t="shared" si="490"/>
        <v>15</v>
      </c>
      <c r="BE1019" s="337">
        <f t="shared" si="490"/>
        <v>42</v>
      </c>
      <c r="BF1019" s="337">
        <f t="shared" si="490"/>
        <v>55</v>
      </c>
      <c r="BG1019" s="337">
        <f t="shared" si="490"/>
        <v>17</v>
      </c>
      <c r="BH1019" s="337">
        <f t="shared" si="491"/>
        <v>9</v>
      </c>
      <c r="BI1019" s="337">
        <f t="shared" si="491"/>
        <v>4</v>
      </c>
      <c r="BJ1019" s="337">
        <f t="shared" si="491"/>
        <v>6</v>
      </c>
      <c r="BK1019" s="337">
        <f t="shared" si="491"/>
        <v>0</v>
      </c>
      <c r="BL1019" s="338">
        <f t="shared" si="491"/>
        <v>0</v>
      </c>
      <c r="BM1019" s="339">
        <f t="shared" si="491"/>
        <v>283</v>
      </c>
    </row>
    <row r="1020" spans="1:73" ht="13.2" customHeight="1">
      <c r="A1020" s="169" t="str">
        <f t="shared" si="485"/>
        <v>E4C</v>
      </c>
      <c r="B1020" s="159" t="s">
        <v>204</v>
      </c>
      <c r="E1020" s="186"/>
      <c r="F1020" s="606" t="str">
        <f>$I$12&amp;"　Total"</f>
        <v>CHINA　Total</v>
      </c>
      <c r="G1020" s="607"/>
      <c r="H1020" s="607"/>
      <c r="I1020" s="608"/>
      <c r="J1020" s="180">
        <f t="shared" si="486"/>
        <v>0</v>
      </c>
      <c r="K1020" s="179">
        <f t="shared" si="486"/>
        <v>0</v>
      </c>
      <c r="L1020" s="179">
        <f t="shared" si="486"/>
        <v>0</v>
      </c>
      <c r="M1020" s="179">
        <f t="shared" si="486"/>
        <v>0</v>
      </c>
      <c r="N1020" s="179">
        <f t="shared" si="486"/>
        <v>0</v>
      </c>
      <c r="O1020" s="179">
        <f t="shared" si="486"/>
        <v>0</v>
      </c>
      <c r="P1020" s="179">
        <f t="shared" si="486"/>
        <v>0</v>
      </c>
      <c r="Q1020" s="179">
        <f t="shared" si="486"/>
        <v>0</v>
      </c>
      <c r="R1020" s="179">
        <f t="shared" si="486"/>
        <v>0</v>
      </c>
      <c r="S1020" s="179">
        <f t="shared" si="486"/>
        <v>0</v>
      </c>
      <c r="T1020" s="179">
        <f t="shared" si="487"/>
        <v>0</v>
      </c>
      <c r="U1020" s="179">
        <f t="shared" si="487"/>
        <v>0</v>
      </c>
      <c r="V1020" s="179">
        <f t="shared" si="487"/>
        <v>0</v>
      </c>
      <c r="W1020" s="179">
        <f t="shared" si="487"/>
        <v>0</v>
      </c>
      <c r="X1020" s="179">
        <f t="shared" si="487"/>
        <v>0</v>
      </c>
      <c r="Y1020" s="179">
        <f t="shared" si="487"/>
        <v>0</v>
      </c>
      <c r="Z1020" s="179">
        <f t="shared" si="487"/>
        <v>0</v>
      </c>
      <c r="AA1020" s="179">
        <f t="shared" si="487"/>
        <v>0</v>
      </c>
      <c r="AB1020" s="179">
        <f t="shared" si="487"/>
        <v>0</v>
      </c>
      <c r="AC1020" s="179">
        <f t="shared" si="487"/>
        <v>0</v>
      </c>
      <c r="AD1020" s="179">
        <f t="shared" si="488"/>
        <v>0</v>
      </c>
      <c r="AE1020" s="179">
        <f t="shared" si="488"/>
        <v>0</v>
      </c>
      <c r="AF1020" s="179">
        <f t="shared" si="488"/>
        <v>0</v>
      </c>
      <c r="AG1020" s="337">
        <f t="shared" si="488"/>
        <v>2791</v>
      </c>
      <c r="AH1020" s="337">
        <f t="shared" si="488"/>
        <v>4656</v>
      </c>
      <c r="AI1020" s="337">
        <f t="shared" si="488"/>
        <v>2996</v>
      </c>
      <c r="AJ1020" s="337">
        <f t="shared" si="488"/>
        <v>0</v>
      </c>
      <c r="AK1020" s="337">
        <f t="shared" si="488"/>
        <v>0</v>
      </c>
      <c r="AL1020" s="337">
        <f t="shared" si="488"/>
        <v>0</v>
      </c>
      <c r="AM1020" s="337">
        <f t="shared" si="488"/>
        <v>0</v>
      </c>
      <c r="AN1020" s="337">
        <f t="shared" si="489"/>
        <v>0</v>
      </c>
      <c r="AO1020" s="337">
        <f t="shared" si="489"/>
        <v>0</v>
      </c>
      <c r="AP1020" s="337">
        <f t="shared" si="489"/>
        <v>0</v>
      </c>
      <c r="AQ1020" s="337">
        <f t="shared" si="489"/>
        <v>0</v>
      </c>
      <c r="AR1020" s="337">
        <f t="shared" si="489"/>
        <v>0</v>
      </c>
      <c r="AS1020" s="337">
        <f t="shared" si="489"/>
        <v>0</v>
      </c>
      <c r="AT1020" s="337">
        <f t="shared" si="489"/>
        <v>0</v>
      </c>
      <c r="AU1020" s="337">
        <f t="shared" si="489"/>
        <v>0</v>
      </c>
      <c r="AV1020" s="337">
        <f t="shared" si="489"/>
        <v>0</v>
      </c>
      <c r="AW1020" s="337">
        <f t="shared" si="489"/>
        <v>0</v>
      </c>
      <c r="AX1020" s="337">
        <f t="shared" si="490"/>
        <v>0</v>
      </c>
      <c r="AY1020" s="337">
        <f t="shared" si="490"/>
        <v>140</v>
      </c>
      <c r="AZ1020" s="338">
        <f t="shared" si="490"/>
        <v>2996</v>
      </c>
      <c r="BA1020" s="339">
        <f t="shared" si="490"/>
        <v>672</v>
      </c>
      <c r="BB1020" s="337">
        <f t="shared" si="490"/>
        <v>393</v>
      </c>
      <c r="BC1020" s="337">
        <f t="shared" si="490"/>
        <v>330</v>
      </c>
      <c r="BD1020" s="337">
        <f t="shared" si="490"/>
        <v>220</v>
      </c>
      <c r="BE1020" s="337">
        <f t="shared" si="490"/>
        <v>235</v>
      </c>
      <c r="BF1020" s="337">
        <f t="shared" si="490"/>
        <v>302</v>
      </c>
      <c r="BG1020" s="337">
        <f t="shared" si="490"/>
        <v>264</v>
      </c>
      <c r="BH1020" s="337">
        <f t="shared" si="491"/>
        <v>269</v>
      </c>
      <c r="BI1020" s="337">
        <f t="shared" si="491"/>
        <v>171</v>
      </c>
      <c r="BJ1020" s="337">
        <f t="shared" si="491"/>
        <v>140</v>
      </c>
      <c r="BK1020" s="337">
        <f t="shared" si="491"/>
        <v>0</v>
      </c>
      <c r="BL1020" s="338">
        <f t="shared" si="491"/>
        <v>0</v>
      </c>
      <c r="BM1020" s="339">
        <f t="shared" si="491"/>
        <v>10443</v>
      </c>
    </row>
    <row r="1021" spans="1:73" ht="13.2" customHeight="1">
      <c r="A1021" s="169" t="str">
        <f t="shared" si="485"/>
        <v>E45</v>
      </c>
      <c r="B1021" s="159" t="str">
        <f>$B$13</f>
        <v>5</v>
      </c>
      <c r="E1021" s="186"/>
      <c r="F1021" s="606" t="str">
        <f>$I$13&amp;"　Total"</f>
        <v>OCE　Total</v>
      </c>
      <c r="G1021" s="607"/>
      <c r="H1021" s="607"/>
      <c r="I1021" s="608"/>
      <c r="J1021" s="180">
        <f t="shared" si="486"/>
        <v>0</v>
      </c>
      <c r="K1021" s="179">
        <f t="shared" si="486"/>
        <v>0</v>
      </c>
      <c r="L1021" s="179">
        <f t="shared" si="486"/>
        <v>0</v>
      </c>
      <c r="M1021" s="179">
        <f t="shared" si="486"/>
        <v>0</v>
      </c>
      <c r="N1021" s="179">
        <f t="shared" si="486"/>
        <v>0</v>
      </c>
      <c r="O1021" s="179">
        <f t="shared" si="486"/>
        <v>0</v>
      </c>
      <c r="P1021" s="179">
        <f t="shared" si="486"/>
        <v>0</v>
      </c>
      <c r="Q1021" s="179">
        <f t="shared" si="486"/>
        <v>0</v>
      </c>
      <c r="R1021" s="179">
        <f t="shared" si="486"/>
        <v>0</v>
      </c>
      <c r="S1021" s="179">
        <f t="shared" si="486"/>
        <v>0</v>
      </c>
      <c r="T1021" s="179">
        <f t="shared" si="487"/>
        <v>0</v>
      </c>
      <c r="U1021" s="179">
        <f t="shared" si="487"/>
        <v>0</v>
      </c>
      <c r="V1021" s="179">
        <f t="shared" si="487"/>
        <v>0</v>
      </c>
      <c r="W1021" s="179">
        <f t="shared" si="487"/>
        <v>0</v>
      </c>
      <c r="X1021" s="179">
        <f t="shared" si="487"/>
        <v>0</v>
      </c>
      <c r="Y1021" s="179">
        <f t="shared" si="487"/>
        <v>0</v>
      </c>
      <c r="Z1021" s="179">
        <f t="shared" si="487"/>
        <v>0</v>
      </c>
      <c r="AA1021" s="179">
        <f t="shared" si="487"/>
        <v>0</v>
      </c>
      <c r="AB1021" s="179">
        <f t="shared" si="487"/>
        <v>0</v>
      </c>
      <c r="AC1021" s="179">
        <f t="shared" si="487"/>
        <v>0</v>
      </c>
      <c r="AD1021" s="179">
        <f t="shared" si="488"/>
        <v>0</v>
      </c>
      <c r="AE1021" s="179">
        <f t="shared" si="488"/>
        <v>0</v>
      </c>
      <c r="AF1021" s="179">
        <f t="shared" si="488"/>
        <v>0</v>
      </c>
      <c r="AG1021" s="337">
        <f t="shared" si="488"/>
        <v>0</v>
      </c>
      <c r="AH1021" s="337">
        <f t="shared" si="488"/>
        <v>86</v>
      </c>
      <c r="AI1021" s="337">
        <f t="shared" si="488"/>
        <v>227</v>
      </c>
      <c r="AJ1021" s="337">
        <f t="shared" si="488"/>
        <v>0</v>
      </c>
      <c r="AK1021" s="337">
        <f t="shared" si="488"/>
        <v>0</v>
      </c>
      <c r="AL1021" s="337">
        <f t="shared" si="488"/>
        <v>0</v>
      </c>
      <c r="AM1021" s="337">
        <f t="shared" si="488"/>
        <v>0</v>
      </c>
      <c r="AN1021" s="337">
        <f t="shared" si="489"/>
        <v>0</v>
      </c>
      <c r="AO1021" s="337">
        <f t="shared" si="489"/>
        <v>0</v>
      </c>
      <c r="AP1021" s="337">
        <f t="shared" si="489"/>
        <v>0</v>
      </c>
      <c r="AQ1021" s="337">
        <f t="shared" si="489"/>
        <v>0</v>
      </c>
      <c r="AR1021" s="337">
        <f t="shared" si="489"/>
        <v>0</v>
      </c>
      <c r="AS1021" s="337">
        <f t="shared" si="489"/>
        <v>0</v>
      </c>
      <c r="AT1021" s="337">
        <f t="shared" si="489"/>
        <v>0</v>
      </c>
      <c r="AU1021" s="337">
        <f t="shared" si="489"/>
        <v>0</v>
      </c>
      <c r="AV1021" s="337">
        <f t="shared" si="489"/>
        <v>0</v>
      </c>
      <c r="AW1021" s="337">
        <f t="shared" si="489"/>
        <v>0</v>
      </c>
      <c r="AX1021" s="337">
        <f t="shared" si="490"/>
        <v>0</v>
      </c>
      <c r="AY1021" s="337">
        <f t="shared" si="490"/>
        <v>14</v>
      </c>
      <c r="AZ1021" s="338">
        <f t="shared" si="490"/>
        <v>227</v>
      </c>
      <c r="BA1021" s="339">
        <f t="shared" si="490"/>
        <v>23</v>
      </c>
      <c r="BB1021" s="337">
        <f t="shared" si="490"/>
        <v>46</v>
      </c>
      <c r="BC1021" s="337">
        <f t="shared" si="490"/>
        <v>28</v>
      </c>
      <c r="BD1021" s="337">
        <f t="shared" si="490"/>
        <v>19</v>
      </c>
      <c r="BE1021" s="337">
        <f t="shared" si="490"/>
        <v>23</v>
      </c>
      <c r="BF1021" s="337">
        <f t="shared" si="490"/>
        <v>11</v>
      </c>
      <c r="BG1021" s="337">
        <f t="shared" si="490"/>
        <v>20</v>
      </c>
      <c r="BH1021" s="337">
        <f t="shared" si="491"/>
        <v>25</v>
      </c>
      <c r="BI1021" s="337">
        <f t="shared" si="491"/>
        <v>18</v>
      </c>
      <c r="BJ1021" s="337">
        <f t="shared" si="491"/>
        <v>14</v>
      </c>
      <c r="BK1021" s="337">
        <f t="shared" si="491"/>
        <v>0</v>
      </c>
      <c r="BL1021" s="338">
        <f t="shared" si="491"/>
        <v>0</v>
      </c>
      <c r="BM1021" s="339">
        <f t="shared" si="491"/>
        <v>313</v>
      </c>
    </row>
    <row r="1022" spans="1:73" ht="13.2" customHeight="1">
      <c r="A1022" s="169" t="str">
        <f t="shared" si="485"/>
        <v>E46</v>
      </c>
      <c r="B1022" s="159" t="str">
        <f>$B$14</f>
        <v>6</v>
      </c>
      <c r="E1022" s="186"/>
      <c r="F1022" s="606" t="str">
        <f>$I$14&amp;"　Total"</f>
        <v>MIDDLE EAS　Total</v>
      </c>
      <c r="G1022" s="607"/>
      <c r="H1022" s="607"/>
      <c r="I1022" s="608"/>
      <c r="J1022" s="180">
        <f t="shared" si="486"/>
        <v>0</v>
      </c>
      <c r="K1022" s="179">
        <f t="shared" si="486"/>
        <v>0</v>
      </c>
      <c r="L1022" s="179">
        <f t="shared" si="486"/>
        <v>0</v>
      </c>
      <c r="M1022" s="179">
        <f t="shared" si="486"/>
        <v>0</v>
      </c>
      <c r="N1022" s="179">
        <f t="shared" si="486"/>
        <v>0</v>
      </c>
      <c r="O1022" s="179">
        <f t="shared" si="486"/>
        <v>0</v>
      </c>
      <c r="P1022" s="179">
        <f t="shared" si="486"/>
        <v>0</v>
      </c>
      <c r="Q1022" s="179">
        <f t="shared" si="486"/>
        <v>0</v>
      </c>
      <c r="R1022" s="179">
        <f t="shared" si="486"/>
        <v>0</v>
      </c>
      <c r="S1022" s="179">
        <f t="shared" si="486"/>
        <v>0</v>
      </c>
      <c r="T1022" s="179">
        <f t="shared" si="487"/>
        <v>0</v>
      </c>
      <c r="U1022" s="179">
        <f t="shared" si="487"/>
        <v>0</v>
      </c>
      <c r="V1022" s="179">
        <f t="shared" si="487"/>
        <v>0</v>
      </c>
      <c r="W1022" s="179">
        <f t="shared" si="487"/>
        <v>0</v>
      </c>
      <c r="X1022" s="179">
        <f t="shared" si="487"/>
        <v>0</v>
      </c>
      <c r="Y1022" s="179">
        <f t="shared" si="487"/>
        <v>0</v>
      </c>
      <c r="Z1022" s="179">
        <f t="shared" si="487"/>
        <v>0</v>
      </c>
      <c r="AA1022" s="179">
        <f t="shared" si="487"/>
        <v>0</v>
      </c>
      <c r="AB1022" s="179">
        <f t="shared" si="487"/>
        <v>0</v>
      </c>
      <c r="AC1022" s="179">
        <f t="shared" si="487"/>
        <v>0</v>
      </c>
      <c r="AD1022" s="179">
        <f t="shared" si="488"/>
        <v>0</v>
      </c>
      <c r="AE1022" s="179">
        <f t="shared" si="488"/>
        <v>0</v>
      </c>
      <c r="AF1022" s="179">
        <f t="shared" si="488"/>
        <v>0</v>
      </c>
      <c r="AG1022" s="337">
        <f t="shared" si="488"/>
        <v>4</v>
      </c>
      <c r="AH1022" s="337">
        <f t="shared" si="488"/>
        <v>120</v>
      </c>
      <c r="AI1022" s="337">
        <f t="shared" si="488"/>
        <v>69</v>
      </c>
      <c r="AJ1022" s="337">
        <f t="shared" si="488"/>
        <v>0</v>
      </c>
      <c r="AK1022" s="337">
        <f t="shared" si="488"/>
        <v>0</v>
      </c>
      <c r="AL1022" s="337">
        <f t="shared" si="488"/>
        <v>0</v>
      </c>
      <c r="AM1022" s="337">
        <f t="shared" si="488"/>
        <v>0</v>
      </c>
      <c r="AN1022" s="337">
        <f t="shared" si="489"/>
        <v>0</v>
      </c>
      <c r="AO1022" s="337">
        <f t="shared" si="489"/>
        <v>0</v>
      </c>
      <c r="AP1022" s="337">
        <f t="shared" si="489"/>
        <v>0</v>
      </c>
      <c r="AQ1022" s="337">
        <f t="shared" si="489"/>
        <v>0</v>
      </c>
      <c r="AR1022" s="337">
        <f t="shared" si="489"/>
        <v>0</v>
      </c>
      <c r="AS1022" s="337">
        <f t="shared" si="489"/>
        <v>0</v>
      </c>
      <c r="AT1022" s="337">
        <f t="shared" si="489"/>
        <v>0</v>
      </c>
      <c r="AU1022" s="337">
        <f t="shared" si="489"/>
        <v>0</v>
      </c>
      <c r="AV1022" s="337">
        <f t="shared" si="489"/>
        <v>0</v>
      </c>
      <c r="AW1022" s="337">
        <f t="shared" si="489"/>
        <v>0</v>
      </c>
      <c r="AX1022" s="337">
        <f t="shared" si="490"/>
        <v>0</v>
      </c>
      <c r="AY1022" s="337">
        <f t="shared" si="490"/>
        <v>1</v>
      </c>
      <c r="AZ1022" s="338">
        <f t="shared" si="490"/>
        <v>69</v>
      </c>
      <c r="BA1022" s="339">
        <f t="shared" si="490"/>
        <v>6</v>
      </c>
      <c r="BB1022" s="337">
        <f t="shared" si="490"/>
        <v>7</v>
      </c>
      <c r="BC1022" s="337">
        <f t="shared" si="490"/>
        <v>19</v>
      </c>
      <c r="BD1022" s="337">
        <f t="shared" si="490"/>
        <v>16</v>
      </c>
      <c r="BE1022" s="337">
        <f t="shared" si="490"/>
        <v>14</v>
      </c>
      <c r="BF1022" s="337">
        <f t="shared" si="490"/>
        <v>4</v>
      </c>
      <c r="BG1022" s="337">
        <f t="shared" si="490"/>
        <v>2</v>
      </c>
      <c r="BH1022" s="337">
        <f t="shared" si="491"/>
        <v>0</v>
      </c>
      <c r="BI1022" s="337">
        <f t="shared" si="491"/>
        <v>0</v>
      </c>
      <c r="BJ1022" s="337">
        <f t="shared" si="491"/>
        <v>1</v>
      </c>
      <c r="BK1022" s="337">
        <f t="shared" si="491"/>
        <v>0</v>
      </c>
      <c r="BL1022" s="338">
        <f t="shared" si="491"/>
        <v>0</v>
      </c>
      <c r="BM1022" s="339">
        <f t="shared" si="491"/>
        <v>193</v>
      </c>
    </row>
    <row r="1023" spans="1:73" ht="13.2" customHeight="1">
      <c r="A1023" s="169" t="str">
        <f t="shared" si="485"/>
        <v>E47</v>
      </c>
      <c r="B1023" s="159" t="str">
        <f>$B$15</f>
        <v>7</v>
      </c>
      <c r="E1023" s="186"/>
      <c r="F1023" s="606" t="str">
        <f>$I$15&amp;"　Total"</f>
        <v>AFRICA   　Total</v>
      </c>
      <c r="G1023" s="607"/>
      <c r="H1023" s="607"/>
      <c r="I1023" s="608"/>
      <c r="J1023" s="180">
        <f t="shared" si="486"/>
        <v>0</v>
      </c>
      <c r="K1023" s="179">
        <f t="shared" si="486"/>
        <v>0</v>
      </c>
      <c r="L1023" s="179">
        <f t="shared" si="486"/>
        <v>0</v>
      </c>
      <c r="M1023" s="179">
        <f t="shared" si="486"/>
        <v>0</v>
      </c>
      <c r="N1023" s="179">
        <f t="shared" si="486"/>
        <v>0</v>
      </c>
      <c r="O1023" s="179">
        <f t="shared" si="486"/>
        <v>0</v>
      </c>
      <c r="P1023" s="179">
        <f t="shared" si="486"/>
        <v>0</v>
      </c>
      <c r="Q1023" s="179">
        <f t="shared" si="486"/>
        <v>0</v>
      </c>
      <c r="R1023" s="179">
        <f t="shared" si="486"/>
        <v>0</v>
      </c>
      <c r="S1023" s="179">
        <f t="shared" si="486"/>
        <v>0</v>
      </c>
      <c r="T1023" s="179">
        <f t="shared" si="487"/>
        <v>0</v>
      </c>
      <c r="U1023" s="179">
        <f t="shared" si="487"/>
        <v>0</v>
      </c>
      <c r="V1023" s="179">
        <f t="shared" si="487"/>
        <v>0</v>
      </c>
      <c r="W1023" s="179">
        <f t="shared" si="487"/>
        <v>0</v>
      </c>
      <c r="X1023" s="179">
        <f t="shared" si="487"/>
        <v>0</v>
      </c>
      <c r="Y1023" s="179">
        <f t="shared" si="487"/>
        <v>0</v>
      </c>
      <c r="Z1023" s="179">
        <f t="shared" si="487"/>
        <v>0</v>
      </c>
      <c r="AA1023" s="179">
        <f t="shared" si="487"/>
        <v>0</v>
      </c>
      <c r="AB1023" s="179">
        <f t="shared" si="487"/>
        <v>0</v>
      </c>
      <c r="AC1023" s="179">
        <f t="shared" si="487"/>
        <v>0</v>
      </c>
      <c r="AD1023" s="179">
        <f t="shared" si="488"/>
        <v>0</v>
      </c>
      <c r="AE1023" s="179">
        <f t="shared" si="488"/>
        <v>0</v>
      </c>
      <c r="AF1023" s="179">
        <f t="shared" si="488"/>
        <v>0</v>
      </c>
      <c r="AG1023" s="337">
        <f t="shared" si="488"/>
        <v>0</v>
      </c>
      <c r="AH1023" s="337">
        <f t="shared" si="488"/>
        <v>0</v>
      </c>
      <c r="AI1023" s="337">
        <f t="shared" si="488"/>
        <v>0</v>
      </c>
      <c r="AJ1023" s="337">
        <f t="shared" si="488"/>
        <v>0</v>
      </c>
      <c r="AK1023" s="337">
        <f t="shared" si="488"/>
        <v>0</v>
      </c>
      <c r="AL1023" s="337">
        <f t="shared" si="488"/>
        <v>0</v>
      </c>
      <c r="AM1023" s="337">
        <f t="shared" si="488"/>
        <v>0</v>
      </c>
      <c r="AN1023" s="337">
        <f t="shared" si="489"/>
        <v>0</v>
      </c>
      <c r="AO1023" s="337">
        <f t="shared" si="489"/>
        <v>0</v>
      </c>
      <c r="AP1023" s="337">
        <f t="shared" si="489"/>
        <v>0</v>
      </c>
      <c r="AQ1023" s="337">
        <f t="shared" si="489"/>
        <v>0</v>
      </c>
      <c r="AR1023" s="337">
        <f t="shared" si="489"/>
        <v>0</v>
      </c>
      <c r="AS1023" s="337">
        <f t="shared" si="489"/>
        <v>0</v>
      </c>
      <c r="AT1023" s="337">
        <f t="shared" si="489"/>
        <v>0</v>
      </c>
      <c r="AU1023" s="337">
        <f t="shared" si="489"/>
        <v>0</v>
      </c>
      <c r="AV1023" s="337">
        <f t="shared" si="489"/>
        <v>0</v>
      </c>
      <c r="AW1023" s="337">
        <f t="shared" si="489"/>
        <v>0</v>
      </c>
      <c r="AX1023" s="337">
        <f t="shared" si="490"/>
        <v>0</v>
      </c>
      <c r="AY1023" s="337">
        <f t="shared" si="490"/>
        <v>0</v>
      </c>
      <c r="AZ1023" s="338">
        <f t="shared" si="490"/>
        <v>0</v>
      </c>
      <c r="BA1023" s="339">
        <f t="shared" si="490"/>
        <v>0</v>
      </c>
      <c r="BB1023" s="337">
        <f t="shared" si="490"/>
        <v>0</v>
      </c>
      <c r="BC1023" s="337">
        <f t="shared" si="490"/>
        <v>0</v>
      </c>
      <c r="BD1023" s="337">
        <f t="shared" si="490"/>
        <v>0</v>
      </c>
      <c r="BE1023" s="337">
        <f t="shared" si="490"/>
        <v>0</v>
      </c>
      <c r="BF1023" s="337">
        <f t="shared" si="490"/>
        <v>0</v>
      </c>
      <c r="BG1023" s="337">
        <f t="shared" si="490"/>
        <v>0</v>
      </c>
      <c r="BH1023" s="337">
        <f t="shared" si="491"/>
        <v>0</v>
      </c>
      <c r="BI1023" s="337">
        <f t="shared" si="491"/>
        <v>0</v>
      </c>
      <c r="BJ1023" s="337">
        <f t="shared" si="491"/>
        <v>0</v>
      </c>
      <c r="BK1023" s="337">
        <f t="shared" si="491"/>
        <v>0</v>
      </c>
      <c r="BL1023" s="338">
        <f t="shared" si="491"/>
        <v>0</v>
      </c>
      <c r="BM1023" s="339">
        <f t="shared" si="491"/>
        <v>0</v>
      </c>
    </row>
    <row r="1024" spans="1:73" ht="13.2" customHeight="1" thickBot="1">
      <c r="A1024" s="169" t="str">
        <f t="shared" si="485"/>
        <v>E4Z</v>
      </c>
      <c r="B1024" s="159" t="str">
        <f>$B$16</f>
        <v>Z</v>
      </c>
      <c r="E1024" s="186"/>
      <c r="F1024" s="609" t="str">
        <f>$I$16&amp;"　Total"</f>
        <v>Others　Total</v>
      </c>
      <c r="G1024" s="610"/>
      <c r="H1024" s="610"/>
      <c r="I1024" s="611"/>
      <c r="J1024" s="105">
        <f t="shared" si="486"/>
        <v>0</v>
      </c>
      <c r="K1024" s="174">
        <f t="shared" si="486"/>
        <v>0</v>
      </c>
      <c r="L1024" s="174">
        <f t="shared" si="486"/>
        <v>0</v>
      </c>
      <c r="M1024" s="174">
        <f t="shared" si="486"/>
        <v>0</v>
      </c>
      <c r="N1024" s="174">
        <f t="shared" si="486"/>
        <v>0</v>
      </c>
      <c r="O1024" s="174">
        <f t="shared" si="486"/>
        <v>0</v>
      </c>
      <c r="P1024" s="174">
        <f t="shared" si="486"/>
        <v>0</v>
      </c>
      <c r="Q1024" s="174">
        <f t="shared" si="486"/>
        <v>0</v>
      </c>
      <c r="R1024" s="174">
        <f t="shared" si="486"/>
        <v>0</v>
      </c>
      <c r="S1024" s="174">
        <f t="shared" si="486"/>
        <v>0</v>
      </c>
      <c r="T1024" s="174">
        <f t="shared" si="487"/>
        <v>0</v>
      </c>
      <c r="U1024" s="174">
        <f t="shared" si="487"/>
        <v>0</v>
      </c>
      <c r="V1024" s="174">
        <f t="shared" si="487"/>
        <v>0</v>
      </c>
      <c r="W1024" s="174">
        <f t="shared" si="487"/>
        <v>0</v>
      </c>
      <c r="X1024" s="174">
        <f t="shared" si="487"/>
        <v>0</v>
      </c>
      <c r="Y1024" s="174">
        <f t="shared" si="487"/>
        <v>0</v>
      </c>
      <c r="Z1024" s="174">
        <f t="shared" si="487"/>
        <v>0</v>
      </c>
      <c r="AA1024" s="174">
        <f t="shared" si="487"/>
        <v>0</v>
      </c>
      <c r="AB1024" s="174">
        <f t="shared" si="487"/>
        <v>0</v>
      </c>
      <c r="AC1024" s="174">
        <f t="shared" si="487"/>
        <v>0</v>
      </c>
      <c r="AD1024" s="174">
        <f t="shared" si="488"/>
        <v>0</v>
      </c>
      <c r="AE1024" s="174">
        <f t="shared" si="488"/>
        <v>0</v>
      </c>
      <c r="AF1024" s="174">
        <f t="shared" si="488"/>
        <v>0</v>
      </c>
      <c r="AG1024" s="341">
        <f t="shared" si="488"/>
        <v>0</v>
      </c>
      <c r="AH1024" s="341">
        <f t="shared" si="488"/>
        <v>0</v>
      </c>
      <c r="AI1024" s="341">
        <f t="shared" si="488"/>
        <v>0</v>
      </c>
      <c r="AJ1024" s="341">
        <f t="shared" si="488"/>
        <v>0</v>
      </c>
      <c r="AK1024" s="341">
        <f t="shared" si="488"/>
        <v>0</v>
      </c>
      <c r="AL1024" s="341">
        <f t="shared" si="488"/>
        <v>0</v>
      </c>
      <c r="AM1024" s="341">
        <f t="shared" si="488"/>
        <v>0</v>
      </c>
      <c r="AN1024" s="341">
        <f t="shared" si="489"/>
        <v>0</v>
      </c>
      <c r="AO1024" s="341">
        <f t="shared" si="489"/>
        <v>0</v>
      </c>
      <c r="AP1024" s="341">
        <f t="shared" si="489"/>
        <v>0</v>
      </c>
      <c r="AQ1024" s="341">
        <f t="shared" si="489"/>
        <v>0</v>
      </c>
      <c r="AR1024" s="341">
        <f t="shared" si="489"/>
        <v>0</v>
      </c>
      <c r="AS1024" s="341">
        <f t="shared" si="489"/>
        <v>0</v>
      </c>
      <c r="AT1024" s="341">
        <f t="shared" si="489"/>
        <v>0</v>
      </c>
      <c r="AU1024" s="341">
        <f t="shared" si="489"/>
        <v>0</v>
      </c>
      <c r="AV1024" s="341">
        <f t="shared" si="489"/>
        <v>0</v>
      </c>
      <c r="AW1024" s="341">
        <f t="shared" si="489"/>
        <v>0</v>
      </c>
      <c r="AX1024" s="341">
        <f t="shared" si="490"/>
        <v>0</v>
      </c>
      <c r="AY1024" s="341">
        <f t="shared" si="490"/>
        <v>0</v>
      </c>
      <c r="AZ1024" s="342">
        <f t="shared" si="490"/>
        <v>0</v>
      </c>
      <c r="BA1024" s="343">
        <f t="shared" si="490"/>
        <v>0</v>
      </c>
      <c r="BB1024" s="341">
        <f t="shared" si="490"/>
        <v>0</v>
      </c>
      <c r="BC1024" s="341">
        <f t="shared" si="490"/>
        <v>0</v>
      </c>
      <c r="BD1024" s="341">
        <f t="shared" si="490"/>
        <v>0</v>
      </c>
      <c r="BE1024" s="341">
        <f t="shared" si="490"/>
        <v>0</v>
      </c>
      <c r="BF1024" s="341">
        <f t="shared" si="490"/>
        <v>0</v>
      </c>
      <c r="BG1024" s="341">
        <f t="shared" si="490"/>
        <v>0</v>
      </c>
      <c r="BH1024" s="341">
        <f t="shared" si="491"/>
        <v>0</v>
      </c>
      <c r="BI1024" s="341">
        <f t="shared" si="491"/>
        <v>0</v>
      </c>
      <c r="BJ1024" s="341">
        <f t="shared" si="491"/>
        <v>0</v>
      </c>
      <c r="BK1024" s="341">
        <f t="shared" si="491"/>
        <v>0</v>
      </c>
      <c r="BL1024" s="342">
        <f t="shared" si="491"/>
        <v>0</v>
      </c>
      <c r="BM1024" s="370">
        <f t="shared" si="491"/>
        <v>0</v>
      </c>
    </row>
    <row r="1025" spans="1:73" s="3" customFormat="1" ht="13.2" customHeight="1">
      <c r="A1025" s="163"/>
      <c r="B1025" s="164"/>
      <c r="D1025" s="214"/>
      <c r="E1025" s="555" t="s">
        <v>213</v>
      </c>
      <c r="F1025" s="556"/>
      <c r="G1025" s="556"/>
      <c r="H1025" s="556"/>
      <c r="I1025" s="557"/>
      <c r="J1025" s="103">
        <f t="shared" ref="J1025:O1025" si="492">SUM(J1027:J1028)</f>
        <v>0</v>
      </c>
      <c r="K1025" s="57">
        <f t="shared" si="492"/>
        <v>0</v>
      </c>
      <c r="L1025" s="57">
        <f t="shared" si="492"/>
        <v>0</v>
      </c>
      <c r="M1025" s="57">
        <f t="shared" si="492"/>
        <v>0</v>
      </c>
      <c r="N1025" s="57">
        <f t="shared" si="492"/>
        <v>0</v>
      </c>
      <c r="O1025" s="57">
        <f t="shared" si="492"/>
        <v>0</v>
      </c>
      <c r="P1025" s="57">
        <f>SUM(P1027:P1028)</f>
        <v>0</v>
      </c>
      <c r="Q1025" s="57">
        <f t="shared" ref="Q1025:AF1025" si="493">SUM(Q1027:Q1028)</f>
        <v>0</v>
      </c>
      <c r="R1025" s="57">
        <f t="shared" si="493"/>
        <v>0</v>
      </c>
      <c r="S1025" s="57">
        <f t="shared" si="493"/>
        <v>0</v>
      </c>
      <c r="T1025" s="57">
        <f t="shared" si="493"/>
        <v>0</v>
      </c>
      <c r="U1025" s="57">
        <f t="shared" si="493"/>
        <v>0</v>
      </c>
      <c r="V1025" s="57">
        <f t="shared" si="493"/>
        <v>0</v>
      </c>
      <c r="W1025" s="57">
        <f t="shared" si="493"/>
        <v>0</v>
      </c>
      <c r="X1025" s="57">
        <f t="shared" si="493"/>
        <v>0</v>
      </c>
      <c r="Y1025" s="57">
        <f t="shared" si="493"/>
        <v>0</v>
      </c>
      <c r="Z1025" s="57">
        <f t="shared" si="493"/>
        <v>0</v>
      </c>
      <c r="AA1025" s="57">
        <f t="shared" si="493"/>
        <v>0</v>
      </c>
      <c r="AB1025" s="57">
        <f t="shared" si="493"/>
        <v>0</v>
      </c>
      <c r="AC1025" s="57">
        <f t="shared" si="493"/>
        <v>0</v>
      </c>
      <c r="AD1025" s="57">
        <f t="shared" si="493"/>
        <v>0</v>
      </c>
      <c r="AE1025" s="57">
        <f t="shared" si="493"/>
        <v>0</v>
      </c>
      <c r="AF1025" s="57">
        <f t="shared" si="493"/>
        <v>4602</v>
      </c>
      <c r="AG1025" s="329">
        <f t="shared" ref="AG1025:BI1025" si="494">SUM(AG1027:AG1028)</f>
        <v>3320</v>
      </c>
      <c r="AH1025" s="329">
        <f t="shared" si="494"/>
        <v>0</v>
      </c>
      <c r="AI1025" s="417">
        <f t="shared" si="494"/>
        <v>3760</v>
      </c>
      <c r="AJ1025" s="329">
        <f t="shared" si="494"/>
        <v>0</v>
      </c>
      <c r="AK1025" s="329">
        <f t="shared" si="494"/>
        <v>0</v>
      </c>
      <c r="AL1025" s="329">
        <f t="shared" si="494"/>
        <v>0</v>
      </c>
      <c r="AM1025" s="329">
        <f t="shared" si="494"/>
        <v>0</v>
      </c>
      <c r="AN1025" s="329">
        <f t="shared" si="494"/>
        <v>0</v>
      </c>
      <c r="AO1025" s="329">
        <f t="shared" si="494"/>
        <v>0</v>
      </c>
      <c r="AP1025" s="329">
        <f t="shared" si="494"/>
        <v>0</v>
      </c>
      <c r="AQ1025" s="329">
        <f t="shared" si="494"/>
        <v>0</v>
      </c>
      <c r="AR1025" s="329">
        <f t="shared" si="494"/>
        <v>0</v>
      </c>
      <c r="AS1025" s="329">
        <f t="shared" si="494"/>
        <v>0</v>
      </c>
      <c r="AT1025" s="329">
        <f t="shared" si="494"/>
        <v>0</v>
      </c>
      <c r="AU1025" s="329">
        <f t="shared" si="494"/>
        <v>0</v>
      </c>
      <c r="AV1025" s="329">
        <f t="shared" si="494"/>
        <v>0</v>
      </c>
      <c r="AW1025" s="329">
        <f t="shared" si="494"/>
        <v>0</v>
      </c>
      <c r="AX1025" s="329">
        <f t="shared" si="494"/>
        <v>0</v>
      </c>
      <c r="AY1025" s="329">
        <f t="shared" si="494"/>
        <v>983</v>
      </c>
      <c r="AZ1025" s="330">
        <f t="shared" si="494"/>
        <v>3760</v>
      </c>
      <c r="BA1025" s="470">
        <f t="shared" si="494"/>
        <v>527</v>
      </c>
      <c r="BB1025" s="417">
        <f t="shared" si="494"/>
        <v>400</v>
      </c>
      <c r="BC1025" s="417">
        <f t="shared" si="494"/>
        <v>400</v>
      </c>
      <c r="BD1025" s="417">
        <f t="shared" si="494"/>
        <v>400</v>
      </c>
      <c r="BE1025" s="417">
        <f t="shared" si="494"/>
        <v>400</v>
      </c>
      <c r="BF1025" s="417">
        <f t="shared" si="494"/>
        <v>150</v>
      </c>
      <c r="BG1025" s="417">
        <f t="shared" si="494"/>
        <v>150</v>
      </c>
      <c r="BH1025" s="417">
        <f t="shared" si="494"/>
        <v>150</v>
      </c>
      <c r="BI1025" s="417">
        <f t="shared" si="494"/>
        <v>200</v>
      </c>
      <c r="BJ1025" s="329">
        <f>SUM(BJ1027:BJ1028)</f>
        <v>983</v>
      </c>
      <c r="BK1025" s="329">
        <f>SUM(BK1027:BK1028)</f>
        <v>0</v>
      </c>
      <c r="BL1025" s="330">
        <f>SUM(BL1027:BL1028)</f>
        <v>0</v>
      </c>
      <c r="BM1025" s="323">
        <f>SUM(BM1027:BM1028)</f>
        <v>19164</v>
      </c>
      <c r="BN1025" s="222"/>
      <c r="BO1025" s="222"/>
      <c r="BT1025" s="56"/>
      <c r="BU1025" s="56"/>
    </row>
    <row r="1026" spans="1:73" s="3" customFormat="1" ht="13.2" customHeight="1" thickBot="1">
      <c r="A1026" s="163"/>
      <c r="B1026" s="170" t="s">
        <v>236</v>
      </c>
      <c r="D1026" s="214"/>
      <c r="E1026" s="558"/>
      <c r="F1026" s="559"/>
      <c r="G1026" s="559"/>
      <c r="H1026" s="559"/>
      <c r="I1026" s="560"/>
      <c r="J1026" s="106"/>
      <c r="K1026" s="382"/>
      <c r="L1026" s="382"/>
      <c r="M1026" s="382"/>
      <c r="N1026" s="382"/>
      <c r="O1026" s="382"/>
      <c r="P1026" s="382"/>
      <c r="Q1026" s="382"/>
      <c r="R1026" s="382"/>
      <c r="S1026" s="382"/>
      <c r="T1026" s="382"/>
      <c r="U1026" s="382"/>
      <c r="V1026" s="382"/>
      <c r="W1026" s="382"/>
      <c r="X1026" s="382"/>
      <c r="Y1026" s="382"/>
      <c r="Z1026" s="382"/>
      <c r="AA1026" s="382"/>
      <c r="AB1026" s="382"/>
      <c r="AC1026" s="382"/>
      <c r="AD1026" s="382"/>
      <c r="AE1026" s="382"/>
      <c r="AF1026" s="382"/>
      <c r="AG1026" s="383"/>
      <c r="AH1026" s="383"/>
      <c r="AI1026" s="383"/>
      <c r="AJ1026" s="383"/>
      <c r="AK1026" s="383"/>
      <c r="AL1026" s="383"/>
      <c r="AM1026" s="383"/>
      <c r="AN1026" s="383"/>
      <c r="AO1026" s="383"/>
      <c r="AP1026" s="383"/>
      <c r="AQ1026" s="383"/>
      <c r="AR1026" s="383"/>
      <c r="AS1026" s="383"/>
      <c r="AT1026" s="383"/>
      <c r="AU1026" s="383"/>
      <c r="AV1026" s="383"/>
      <c r="AW1026" s="383"/>
      <c r="AX1026" s="383"/>
      <c r="AY1026" s="383"/>
      <c r="AZ1026" s="384"/>
      <c r="BA1026" s="385"/>
      <c r="BB1026" s="383"/>
      <c r="BC1026" s="383"/>
      <c r="BD1026" s="383"/>
      <c r="BE1026" s="383"/>
      <c r="BF1026" s="383"/>
      <c r="BG1026" s="383"/>
      <c r="BH1026" s="383"/>
      <c r="BI1026" s="383"/>
      <c r="BJ1026" s="383"/>
      <c r="BK1026" s="383"/>
      <c r="BL1026" s="384"/>
      <c r="BM1026" s="385"/>
      <c r="BN1026" s="222"/>
      <c r="BO1026" s="222"/>
      <c r="BT1026" s="56"/>
      <c r="BU1026" s="56"/>
    </row>
    <row r="1027" spans="1:73" s="63" customFormat="1" ht="13.2" customHeight="1">
      <c r="A1027" s="169" t="str">
        <f>B$1026&amp;B1027</f>
        <v>E59</v>
      </c>
      <c r="B1027" s="159" t="str">
        <f>$B$6</f>
        <v>9</v>
      </c>
      <c r="D1027" s="218"/>
      <c r="E1027" s="184"/>
      <c r="F1027" s="533" t="s">
        <v>214</v>
      </c>
      <c r="G1027" s="534"/>
      <c r="H1027" s="534"/>
      <c r="I1027" s="535"/>
      <c r="J1027" s="149">
        <f t="shared" ref="J1027:AO1027" si="495">SUMIF($A$5:$A$945,$A1027,J$5:J$945)</f>
        <v>0</v>
      </c>
      <c r="K1027" s="153">
        <f t="shared" si="495"/>
        <v>0</v>
      </c>
      <c r="L1027" s="153">
        <f t="shared" si="495"/>
        <v>0</v>
      </c>
      <c r="M1027" s="153">
        <f t="shared" si="495"/>
        <v>0</v>
      </c>
      <c r="N1027" s="153">
        <f t="shared" si="495"/>
        <v>0</v>
      </c>
      <c r="O1027" s="153">
        <f t="shared" si="495"/>
        <v>0</v>
      </c>
      <c r="P1027" s="153">
        <f t="shared" si="495"/>
        <v>0</v>
      </c>
      <c r="Q1027" s="153">
        <f t="shared" si="495"/>
        <v>0</v>
      </c>
      <c r="R1027" s="153">
        <f t="shared" si="495"/>
        <v>0</v>
      </c>
      <c r="S1027" s="153">
        <f t="shared" si="495"/>
        <v>0</v>
      </c>
      <c r="T1027" s="153">
        <f t="shared" si="495"/>
        <v>0</v>
      </c>
      <c r="U1027" s="153">
        <f t="shared" si="495"/>
        <v>0</v>
      </c>
      <c r="V1027" s="153">
        <f t="shared" si="495"/>
        <v>0</v>
      </c>
      <c r="W1027" s="153">
        <f t="shared" si="495"/>
        <v>0</v>
      </c>
      <c r="X1027" s="153">
        <f t="shared" si="495"/>
        <v>0</v>
      </c>
      <c r="Y1027" s="153">
        <f t="shared" si="495"/>
        <v>0</v>
      </c>
      <c r="Z1027" s="153">
        <f t="shared" si="495"/>
        <v>0</v>
      </c>
      <c r="AA1027" s="153">
        <f t="shared" si="495"/>
        <v>0</v>
      </c>
      <c r="AB1027" s="153">
        <f t="shared" si="495"/>
        <v>0</v>
      </c>
      <c r="AC1027" s="153">
        <f t="shared" si="495"/>
        <v>0</v>
      </c>
      <c r="AD1027" s="153">
        <f t="shared" si="495"/>
        <v>0</v>
      </c>
      <c r="AE1027" s="153">
        <f t="shared" si="495"/>
        <v>0</v>
      </c>
      <c r="AF1027" s="153">
        <f t="shared" si="495"/>
        <v>0</v>
      </c>
      <c r="AG1027" s="366">
        <f t="shared" si="495"/>
        <v>0</v>
      </c>
      <c r="AH1027" s="366">
        <f t="shared" si="495"/>
        <v>0</v>
      </c>
      <c r="AI1027" s="366">
        <f t="shared" si="495"/>
        <v>0</v>
      </c>
      <c r="AJ1027" s="366">
        <f t="shared" si="495"/>
        <v>0</v>
      </c>
      <c r="AK1027" s="366">
        <f t="shared" si="495"/>
        <v>0</v>
      </c>
      <c r="AL1027" s="366">
        <f t="shared" si="495"/>
        <v>0</v>
      </c>
      <c r="AM1027" s="366">
        <f t="shared" si="495"/>
        <v>0</v>
      </c>
      <c r="AN1027" s="366">
        <f t="shared" si="495"/>
        <v>0</v>
      </c>
      <c r="AO1027" s="366">
        <f t="shared" si="495"/>
        <v>0</v>
      </c>
      <c r="AP1027" s="366">
        <f t="shared" ref="AP1027:BM1027" si="496">SUMIF($A$5:$A$945,$A1027,AP$5:AP$945)</f>
        <v>0</v>
      </c>
      <c r="AQ1027" s="366">
        <f t="shared" si="496"/>
        <v>0</v>
      </c>
      <c r="AR1027" s="366">
        <f t="shared" si="496"/>
        <v>0</v>
      </c>
      <c r="AS1027" s="366">
        <f t="shared" si="496"/>
        <v>0</v>
      </c>
      <c r="AT1027" s="366">
        <f t="shared" si="496"/>
        <v>0</v>
      </c>
      <c r="AU1027" s="366">
        <f t="shared" si="496"/>
        <v>0</v>
      </c>
      <c r="AV1027" s="366">
        <f t="shared" si="496"/>
        <v>0</v>
      </c>
      <c r="AW1027" s="366">
        <f t="shared" si="496"/>
        <v>0</v>
      </c>
      <c r="AX1027" s="366">
        <f t="shared" si="496"/>
        <v>0</v>
      </c>
      <c r="AY1027" s="366">
        <f t="shared" si="496"/>
        <v>0</v>
      </c>
      <c r="AZ1027" s="356">
        <f t="shared" si="496"/>
        <v>0</v>
      </c>
      <c r="BA1027" s="367">
        <f t="shared" si="496"/>
        <v>0</v>
      </c>
      <c r="BB1027" s="366">
        <f t="shared" si="496"/>
        <v>0</v>
      </c>
      <c r="BC1027" s="366">
        <f t="shared" si="496"/>
        <v>0</v>
      </c>
      <c r="BD1027" s="366">
        <f t="shared" si="496"/>
        <v>0</v>
      </c>
      <c r="BE1027" s="366">
        <f t="shared" si="496"/>
        <v>0</v>
      </c>
      <c r="BF1027" s="366">
        <f t="shared" si="496"/>
        <v>0</v>
      </c>
      <c r="BG1027" s="366">
        <f t="shared" si="496"/>
        <v>0</v>
      </c>
      <c r="BH1027" s="366">
        <f t="shared" si="496"/>
        <v>0</v>
      </c>
      <c r="BI1027" s="366">
        <f t="shared" si="496"/>
        <v>0</v>
      </c>
      <c r="BJ1027" s="366">
        <f t="shared" si="496"/>
        <v>0</v>
      </c>
      <c r="BK1027" s="366">
        <f t="shared" si="496"/>
        <v>0</v>
      </c>
      <c r="BL1027" s="356">
        <f t="shared" si="496"/>
        <v>0</v>
      </c>
      <c r="BM1027" s="357">
        <f t="shared" si="496"/>
        <v>0</v>
      </c>
      <c r="BN1027" s="219"/>
      <c r="BO1027" s="219"/>
    </row>
    <row r="1028" spans="1:73" s="63" customFormat="1" ht="13.2" customHeight="1" thickBot="1">
      <c r="A1028" s="171"/>
      <c r="B1028" s="167"/>
      <c r="D1028" s="218"/>
      <c r="E1028" s="185"/>
      <c r="F1028" s="536" t="s">
        <v>215</v>
      </c>
      <c r="G1028" s="537"/>
      <c r="H1028" s="537"/>
      <c r="I1028" s="538"/>
      <c r="J1028" s="154">
        <f>SUM(J1029:J1037)</f>
        <v>0</v>
      </c>
      <c r="K1028" s="155">
        <f t="shared" ref="K1028:BL1028" si="497">SUM(K1029:K1037)</f>
        <v>0</v>
      </c>
      <c r="L1028" s="155">
        <f t="shared" si="497"/>
        <v>0</v>
      </c>
      <c r="M1028" s="155">
        <f t="shared" si="497"/>
        <v>0</v>
      </c>
      <c r="N1028" s="155">
        <f t="shared" si="497"/>
        <v>0</v>
      </c>
      <c r="O1028" s="155">
        <f t="shared" si="497"/>
        <v>0</v>
      </c>
      <c r="P1028" s="155">
        <f t="shared" si="497"/>
        <v>0</v>
      </c>
      <c r="Q1028" s="155">
        <f t="shared" si="497"/>
        <v>0</v>
      </c>
      <c r="R1028" s="155">
        <f t="shared" si="497"/>
        <v>0</v>
      </c>
      <c r="S1028" s="155">
        <f t="shared" si="497"/>
        <v>0</v>
      </c>
      <c r="T1028" s="155">
        <f t="shared" si="497"/>
        <v>0</v>
      </c>
      <c r="U1028" s="155">
        <f t="shared" si="497"/>
        <v>0</v>
      </c>
      <c r="V1028" s="155">
        <f t="shared" si="497"/>
        <v>0</v>
      </c>
      <c r="W1028" s="155">
        <f t="shared" si="497"/>
        <v>0</v>
      </c>
      <c r="X1028" s="155">
        <f t="shared" si="497"/>
        <v>0</v>
      </c>
      <c r="Y1028" s="155">
        <f t="shared" si="497"/>
        <v>0</v>
      </c>
      <c r="Z1028" s="155">
        <f t="shared" si="497"/>
        <v>0</v>
      </c>
      <c r="AA1028" s="155">
        <f t="shared" si="497"/>
        <v>0</v>
      </c>
      <c r="AB1028" s="155">
        <f t="shared" si="497"/>
        <v>0</v>
      </c>
      <c r="AC1028" s="155">
        <f t="shared" si="497"/>
        <v>0</v>
      </c>
      <c r="AD1028" s="155">
        <f t="shared" si="497"/>
        <v>0</v>
      </c>
      <c r="AE1028" s="155">
        <f t="shared" si="497"/>
        <v>0</v>
      </c>
      <c r="AF1028" s="155">
        <f t="shared" si="497"/>
        <v>4602</v>
      </c>
      <c r="AG1028" s="368">
        <f t="shared" si="497"/>
        <v>3320</v>
      </c>
      <c r="AH1028" s="368"/>
      <c r="AI1028" s="457">
        <f t="shared" si="497"/>
        <v>3760</v>
      </c>
      <c r="AJ1028" s="368">
        <f t="shared" si="497"/>
        <v>0</v>
      </c>
      <c r="AK1028" s="368">
        <f t="shared" si="497"/>
        <v>0</v>
      </c>
      <c r="AL1028" s="368">
        <f t="shared" si="497"/>
        <v>0</v>
      </c>
      <c r="AM1028" s="368">
        <f t="shared" si="497"/>
        <v>0</v>
      </c>
      <c r="AN1028" s="368">
        <f t="shared" si="497"/>
        <v>0</v>
      </c>
      <c r="AO1028" s="368">
        <f t="shared" si="497"/>
        <v>0</v>
      </c>
      <c r="AP1028" s="368">
        <f t="shared" si="497"/>
        <v>0</v>
      </c>
      <c r="AQ1028" s="368">
        <f t="shared" si="497"/>
        <v>0</v>
      </c>
      <c r="AR1028" s="368">
        <f t="shared" si="497"/>
        <v>0</v>
      </c>
      <c r="AS1028" s="368">
        <f t="shared" si="497"/>
        <v>0</v>
      </c>
      <c r="AT1028" s="368">
        <f t="shared" si="497"/>
        <v>0</v>
      </c>
      <c r="AU1028" s="368">
        <f t="shared" si="497"/>
        <v>0</v>
      </c>
      <c r="AV1028" s="368">
        <f t="shared" si="497"/>
        <v>0</v>
      </c>
      <c r="AW1028" s="368">
        <f t="shared" si="497"/>
        <v>0</v>
      </c>
      <c r="AX1028" s="368">
        <f t="shared" si="497"/>
        <v>0</v>
      </c>
      <c r="AY1028" s="368">
        <f t="shared" si="497"/>
        <v>983</v>
      </c>
      <c r="AZ1028" s="360">
        <f t="shared" si="497"/>
        <v>3760</v>
      </c>
      <c r="BA1028" s="475">
        <f t="shared" si="497"/>
        <v>527</v>
      </c>
      <c r="BB1028" s="457">
        <f t="shared" si="497"/>
        <v>400</v>
      </c>
      <c r="BC1028" s="457">
        <f t="shared" si="497"/>
        <v>400</v>
      </c>
      <c r="BD1028" s="457">
        <f t="shared" si="497"/>
        <v>400</v>
      </c>
      <c r="BE1028" s="457">
        <f t="shared" si="497"/>
        <v>400</v>
      </c>
      <c r="BF1028" s="457">
        <f t="shared" si="497"/>
        <v>150</v>
      </c>
      <c r="BG1028" s="457">
        <f t="shared" si="497"/>
        <v>150</v>
      </c>
      <c r="BH1028" s="457">
        <f t="shared" si="497"/>
        <v>150</v>
      </c>
      <c r="BI1028" s="457">
        <f t="shared" si="497"/>
        <v>200</v>
      </c>
      <c r="BJ1028" s="368">
        <f t="shared" si="497"/>
        <v>983</v>
      </c>
      <c r="BK1028" s="368">
        <f t="shared" si="497"/>
        <v>0</v>
      </c>
      <c r="BL1028" s="360">
        <f t="shared" si="497"/>
        <v>0</v>
      </c>
      <c r="BM1028" s="362">
        <f>SUM(BM1029:BM1037)</f>
        <v>19164</v>
      </c>
      <c r="BN1028" s="219"/>
      <c r="BO1028" s="219"/>
    </row>
    <row r="1029" spans="1:73" ht="13.2" customHeight="1">
      <c r="A1029" s="169" t="str">
        <f t="shared" ref="A1029:A1037" si="498">B$1026&amp;B1029</f>
        <v>E51</v>
      </c>
      <c r="B1029" s="159" t="str">
        <f>$B$8</f>
        <v>1</v>
      </c>
      <c r="E1029" s="186"/>
      <c r="F1029" s="603" t="str">
        <f>$I$8&amp;"　Total"</f>
        <v>N.AMERICA　Total</v>
      </c>
      <c r="G1029" s="604"/>
      <c r="H1029" s="604"/>
      <c r="I1029" s="605"/>
      <c r="J1029" s="177">
        <f t="shared" ref="J1029:S1037" si="499">SUMIF($A$5:$A$945,$A1029,J$5:J$945)</f>
        <v>0</v>
      </c>
      <c r="K1029" s="176">
        <f t="shared" si="499"/>
        <v>0</v>
      </c>
      <c r="L1029" s="176">
        <f t="shared" si="499"/>
        <v>0</v>
      </c>
      <c r="M1029" s="176">
        <f t="shared" si="499"/>
        <v>0</v>
      </c>
      <c r="N1029" s="176">
        <f t="shared" si="499"/>
        <v>0</v>
      </c>
      <c r="O1029" s="176">
        <f t="shared" si="499"/>
        <v>0</v>
      </c>
      <c r="P1029" s="176">
        <f t="shared" si="499"/>
        <v>0</v>
      </c>
      <c r="Q1029" s="176">
        <f t="shared" si="499"/>
        <v>0</v>
      </c>
      <c r="R1029" s="176">
        <f t="shared" si="499"/>
        <v>0</v>
      </c>
      <c r="S1029" s="176">
        <f t="shared" si="499"/>
        <v>0</v>
      </c>
      <c r="T1029" s="176">
        <f t="shared" ref="T1029:AC1037" si="500">SUMIF($A$5:$A$945,$A1029,T$5:T$945)</f>
        <v>0</v>
      </c>
      <c r="U1029" s="176">
        <f t="shared" si="500"/>
        <v>0</v>
      </c>
      <c r="V1029" s="176">
        <f t="shared" si="500"/>
        <v>0</v>
      </c>
      <c r="W1029" s="176">
        <f t="shared" si="500"/>
        <v>0</v>
      </c>
      <c r="X1029" s="176">
        <f t="shared" si="500"/>
        <v>0</v>
      </c>
      <c r="Y1029" s="176">
        <f t="shared" si="500"/>
        <v>0</v>
      </c>
      <c r="Z1029" s="176">
        <f t="shared" si="500"/>
        <v>0</v>
      </c>
      <c r="AA1029" s="176">
        <f t="shared" si="500"/>
        <v>0</v>
      </c>
      <c r="AB1029" s="176">
        <f t="shared" si="500"/>
        <v>0</v>
      </c>
      <c r="AC1029" s="176">
        <f t="shared" si="500"/>
        <v>0</v>
      </c>
      <c r="AD1029" s="176">
        <f t="shared" ref="AD1029:AM1037" si="501">SUMIF($A$5:$A$945,$A1029,AD$5:AD$945)</f>
        <v>0</v>
      </c>
      <c r="AE1029" s="176">
        <f t="shared" si="501"/>
        <v>0</v>
      </c>
      <c r="AF1029" s="176">
        <f t="shared" si="501"/>
        <v>0</v>
      </c>
      <c r="AG1029" s="333">
        <f t="shared" si="501"/>
        <v>0</v>
      </c>
      <c r="AH1029" s="333">
        <f t="shared" si="501"/>
        <v>0</v>
      </c>
      <c r="AI1029" s="333">
        <f t="shared" si="501"/>
        <v>0</v>
      </c>
      <c r="AJ1029" s="333">
        <f t="shared" si="501"/>
        <v>0</v>
      </c>
      <c r="AK1029" s="333">
        <f t="shared" si="501"/>
        <v>0</v>
      </c>
      <c r="AL1029" s="333">
        <f t="shared" si="501"/>
        <v>0</v>
      </c>
      <c r="AM1029" s="333">
        <f t="shared" si="501"/>
        <v>0</v>
      </c>
      <c r="AN1029" s="333">
        <f t="shared" ref="AN1029:AW1037" si="502">SUMIF($A$5:$A$945,$A1029,AN$5:AN$945)</f>
        <v>0</v>
      </c>
      <c r="AO1029" s="333">
        <f t="shared" si="502"/>
        <v>0</v>
      </c>
      <c r="AP1029" s="333">
        <f t="shared" si="502"/>
        <v>0</v>
      </c>
      <c r="AQ1029" s="333">
        <f t="shared" si="502"/>
        <v>0</v>
      </c>
      <c r="AR1029" s="333">
        <f t="shared" si="502"/>
        <v>0</v>
      </c>
      <c r="AS1029" s="333">
        <f t="shared" si="502"/>
        <v>0</v>
      </c>
      <c r="AT1029" s="333">
        <f t="shared" si="502"/>
        <v>0</v>
      </c>
      <c r="AU1029" s="333">
        <f t="shared" si="502"/>
        <v>0</v>
      </c>
      <c r="AV1029" s="333">
        <f t="shared" si="502"/>
        <v>0</v>
      </c>
      <c r="AW1029" s="333">
        <f t="shared" si="502"/>
        <v>0</v>
      </c>
      <c r="AX1029" s="333">
        <f t="shared" ref="AX1029:BG1037" si="503">SUMIF($A$5:$A$945,$A1029,AX$5:AX$945)</f>
        <v>0</v>
      </c>
      <c r="AY1029" s="333">
        <f t="shared" si="503"/>
        <v>0</v>
      </c>
      <c r="AZ1029" s="334">
        <f t="shared" si="503"/>
        <v>0</v>
      </c>
      <c r="BA1029" s="335">
        <f t="shared" si="503"/>
        <v>0</v>
      </c>
      <c r="BB1029" s="333">
        <f t="shared" si="503"/>
        <v>0</v>
      </c>
      <c r="BC1029" s="333">
        <f t="shared" si="503"/>
        <v>0</v>
      </c>
      <c r="BD1029" s="333">
        <f t="shared" si="503"/>
        <v>0</v>
      </c>
      <c r="BE1029" s="333">
        <f t="shared" si="503"/>
        <v>0</v>
      </c>
      <c r="BF1029" s="333">
        <f t="shared" si="503"/>
        <v>0</v>
      </c>
      <c r="BG1029" s="333">
        <f t="shared" si="503"/>
        <v>0</v>
      </c>
      <c r="BH1029" s="333">
        <f t="shared" ref="BH1029:BM1037" si="504">SUMIF($A$5:$A$945,$A1029,BH$5:BH$945)</f>
        <v>0</v>
      </c>
      <c r="BI1029" s="333">
        <f t="shared" si="504"/>
        <v>0</v>
      </c>
      <c r="BJ1029" s="333">
        <f t="shared" si="504"/>
        <v>0</v>
      </c>
      <c r="BK1029" s="333">
        <f t="shared" si="504"/>
        <v>0</v>
      </c>
      <c r="BL1029" s="334">
        <f t="shared" si="504"/>
        <v>0</v>
      </c>
      <c r="BM1029" s="335">
        <f t="shared" si="504"/>
        <v>0</v>
      </c>
    </row>
    <row r="1030" spans="1:73" ht="13.2" customHeight="1">
      <c r="A1030" s="169" t="str">
        <f t="shared" si="498"/>
        <v>E52</v>
      </c>
      <c r="B1030" s="159" t="str">
        <f>$B$9</f>
        <v>2</v>
      </c>
      <c r="E1030" s="186"/>
      <c r="F1030" s="606" t="str">
        <f>$I$9&amp;"　Total"</f>
        <v>CS.AMERICA　Total</v>
      </c>
      <c r="G1030" s="607"/>
      <c r="H1030" s="607"/>
      <c r="I1030" s="608"/>
      <c r="J1030" s="180">
        <f t="shared" si="499"/>
        <v>0</v>
      </c>
      <c r="K1030" s="179">
        <f t="shared" si="499"/>
        <v>0</v>
      </c>
      <c r="L1030" s="179">
        <f t="shared" si="499"/>
        <v>0</v>
      </c>
      <c r="M1030" s="179">
        <f t="shared" si="499"/>
        <v>0</v>
      </c>
      <c r="N1030" s="179">
        <f t="shared" si="499"/>
        <v>0</v>
      </c>
      <c r="O1030" s="179">
        <f t="shared" si="499"/>
        <v>0</v>
      </c>
      <c r="P1030" s="179">
        <f t="shared" si="499"/>
        <v>0</v>
      </c>
      <c r="Q1030" s="179">
        <f t="shared" si="499"/>
        <v>0</v>
      </c>
      <c r="R1030" s="179">
        <f t="shared" si="499"/>
        <v>0</v>
      </c>
      <c r="S1030" s="179">
        <f t="shared" si="499"/>
        <v>0</v>
      </c>
      <c r="T1030" s="179">
        <f t="shared" si="500"/>
        <v>0</v>
      </c>
      <c r="U1030" s="179">
        <f t="shared" si="500"/>
        <v>0</v>
      </c>
      <c r="V1030" s="179">
        <f t="shared" si="500"/>
        <v>0</v>
      </c>
      <c r="W1030" s="179">
        <f t="shared" si="500"/>
        <v>0</v>
      </c>
      <c r="X1030" s="179">
        <f t="shared" si="500"/>
        <v>0</v>
      </c>
      <c r="Y1030" s="179">
        <f t="shared" si="500"/>
        <v>0</v>
      </c>
      <c r="Z1030" s="179">
        <f t="shared" si="500"/>
        <v>0</v>
      </c>
      <c r="AA1030" s="179">
        <f t="shared" si="500"/>
        <v>0</v>
      </c>
      <c r="AB1030" s="179">
        <f t="shared" si="500"/>
        <v>0</v>
      </c>
      <c r="AC1030" s="179">
        <f t="shared" si="500"/>
        <v>0</v>
      </c>
      <c r="AD1030" s="179">
        <f t="shared" si="501"/>
        <v>0</v>
      </c>
      <c r="AE1030" s="179">
        <f t="shared" si="501"/>
        <v>0</v>
      </c>
      <c r="AF1030" s="179">
        <f t="shared" si="501"/>
        <v>0</v>
      </c>
      <c r="AG1030" s="337">
        <f t="shared" si="501"/>
        <v>0</v>
      </c>
      <c r="AH1030" s="337">
        <f t="shared" si="501"/>
        <v>0</v>
      </c>
      <c r="AI1030" s="337">
        <f t="shared" si="501"/>
        <v>0</v>
      </c>
      <c r="AJ1030" s="337">
        <f t="shared" si="501"/>
        <v>0</v>
      </c>
      <c r="AK1030" s="337">
        <f t="shared" si="501"/>
        <v>0</v>
      </c>
      <c r="AL1030" s="337">
        <f t="shared" si="501"/>
        <v>0</v>
      </c>
      <c r="AM1030" s="337">
        <f t="shared" si="501"/>
        <v>0</v>
      </c>
      <c r="AN1030" s="337">
        <f t="shared" si="502"/>
        <v>0</v>
      </c>
      <c r="AO1030" s="337">
        <f t="shared" si="502"/>
        <v>0</v>
      </c>
      <c r="AP1030" s="337">
        <f t="shared" si="502"/>
        <v>0</v>
      </c>
      <c r="AQ1030" s="337">
        <f t="shared" si="502"/>
        <v>0</v>
      </c>
      <c r="AR1030" s="337">
        <f t="shared" si="502"/>
        <v>0</v>
      </c>
      <c r="AS1030" s="337">
        <f t="shared" si="502"/>
        <v>0</v>
      </c>
      <c r="AT1030" s="337">
        <f t="shared" si="502"/>
        <v>0</v>
      </c>
      <c r="AU1030" s="337">
        <f t="shared" si="502"/>
        <v>0</v>
      </c>
      <c r="AV1030" s="337">
        <f t="shared" si="502"/>
        <v>0</v>
      </c>
      <c r="AW1030" s="337">
        <f t="shared" si="502"/>
        <v>0</v>
      </c>
      <c r="AX1030" s="337">
        <f t="shared" si="503"/>
        <v>0</v>
      </c>
      <c r="AY1030" s="337">
        <f t="shared" si="503"/>
        <v>0</v>
      </c>
      <c r="AZ1030" s="338">
        <f t="shared" si="503"/>
        <v>0</v>
      </c>
      <c r="BA1030" s="339">
        <f t="shared" si="503"/>
        <v>0</v>
      </c>
      <c r="BB1030" s="337">
        <f t="shared" si="503"/>
        <v>0</v>
      </c>
      <c r="BC1030" s="337">
        <f t="shared" si="503"/>
        <v>0</v>
      </c>
      <c r="BD1030" s="337">
        <f t="shared" si="503"/>
        <v>0</v>
      </c>
      <c r="BE1030" s="337">
        <f t="shared" si="503"/>
        <v>0</v>
      </c>
      <c r="BF1030" s="337">
        <f t="shared" si="503"/>
        <v>0</v>
      </c>
      <c r="BG1030" s="337">
        <f t="shared" si="503"/>
        <v>0</v>
      </c>
      <c r="BH1030" s="337">
        <f t="shared" si="504"/>
        <v>0</v>
      </c>
      <c r="BI1030" s="337">
        <f t="shared" si="504"/>
        <v>0</v>
      </c>
      <c r="BJ1030" s="337">
        <f t="shared" si="504"/>
        <v>0</v>
      </c>
      <c r="BK1030" s="337">
        <f t="shared" si="504"/>
        <v>0</v>
      </c>
      <c r="BL1030" s="338">
        <f t="shared" si="504"/>
        <v>0</v>
      </c>
      <c r="BM1030" s="339">
        <f t="shared" si="504"/>
        <v>0</v>
      </c>
    </row>
    <row r="1031" spans="1:73" ht="13.2" customHeight="1">
      <c r="A1031" s="169" t="str">
        <f t="shared" si="498"/>
        <v>E53</v>
      </c>
      <c r="B1031" s="159" t="str">
        <f>$B$10</f>
        <v>3</v>
      </c>
      <c r="E1031" s="186"/>
      <c r="F1031" s="606" t="str">
        <f>$I$10&amp;"　Total"</f>
        <v>Europe　Total</v>
      </c>
      <c r="G1031" s="607"/>
      <c r="H1031" s="607"/>
      <c r="I1031" s="608"/>
      <c r="J1031" s="180">
        <f t="shared" si="499"/>
        <v>0</v>
      </c>
      <c r="K1031" s="179">
        <f t="shared" si="499"/>
        <v>0</v>
      </c>
      <c r="L1031" s="179">
        <f t="shared" si="499"/>
        <v>0</v>
      </c>
      <c r="M1031" s="179">
        <f t="shared" si="499"/>
        <v>0</v>
      </c>
      <c r="N1031" s="179">
        <f t="shared" si="499"/>
        <v>0</v>
      </c>
      <c r="O1031" s="179">
        <f t="shared" si="499"/>
        <v>0</v>
      </c>
      <c r="P1031" s="179">
        <f t="shared" si="499"/>
        <v>0</v>
      </c>
      <c r="Q1031" s="179">
        <f t="shared" si="499"/>
        <v>0</v>
      </c>
      <c r="R1031" s="179">
        <f t="shared" si="499"/>
        <v>0</v>
      </c>
      <c r="S1031" s="179">
        <f t="shared" si="499"/>
        <v>0</v>
      </c>
      <c r="T1031" s="179">
        <f t="shared" si="500"/>
        <v>0</v>
      </c>
      <c r="U1031" s="179">
        <f t="shared" si="500"/>
        <v>0</v>
      </c>
      <c r="V1031" s="179">
        <f t="shared" si="500"/>
        <v>0</v>
      </c>
      <c r="W1031" s="179">
        <f t="shared" si="500"/>
        <v>0</v>
      </c>
      <c r="X1031" s="179">
        <f t="shared" si="500"/>
        <v>0</v>
      </c>
      <c r="Y1031" s="179">
        <f t="shared" si="500"/>
        <v>0</v>
      </c>
      <c r="Z1031" s="179">
        <f t="shared" si="500"/>
        <v>0</v>
      </c>
      <c r="AA1031" s="179">
        <f t="shared" si="500"/>
        <v>0</v>
      </c>
      <c r="AB1031" s="179">
        <f t="shared" si="500"/>
        <v>0</v>
      </c>
      <c r="AC1031" s="179">
        <f t="shared" si="500"/>
        <v>0</v>
      </c>
      <c r="AD1031" s="179">
        <f t="shared" si="501"/>
        <v>0</v>
      </c>
      <c r="AE1031" s="179">
        <f t="shared" si="501"/>
        <v>0</v>
      </c>
      <c r="AF1031" s="179">
        <f t="shared" si="501"/>
        <v>0</v>
      </c>
      <c r="AG1031" s="337">
        <f t="shared" si="501"/>
        <v>0</v>
      </c>
      <c r="AH1031" s="337">
        <f t="shared" si="501"/>
        <v>0</v>
      </c>
      <c r="AI1031" s="337">
        <f t="shared" si="501"/>
        <v>0</v>
      </c>
      <c r="AJ1031" s="337">
        <f t="shared" si="501"/>
        <v>0</v>
      </c>
      <c r="AK1031" s="337">
        <f t="shared" si="501"/>
        <v>0</v>
      </c>
      <c r="AL1031" s="337">
        <f t="shared" si="501"/>
        <v>0</v>
      </c>
      <c r="AM1031" s="337">
        <f t="shared" si="501"/>
        <v>0</v>
      </c>
      <c r="AN1031" s="337">
        <f t="shared" si="502"/>
        <v>0</v>
      </c>
      <c r="AO1031" s="337">
        <f t="shared" si="502"/>
        <v>0</v>
      </c>
      <c r="AP1031" s="337">
        <f t="shared" si="502"/>
        <v>0</v>
      </c>
      <c r="AQ1031" s="337">
        <f t="shared" si="502"/>
        <v>0</v>
      </c>
      <c r="AR1031" s="337">
        <f t="shared" si="502"/>
        <v>0</v>
      </c>
      <c r="AS1031" s="337">
        <f t="shared" si="502"/>
        <v>0</v>
      </c>
      <c r="AT1031" s="337">
        <f t="shared" si="502"/>
        <v>0</v>
      </c>
      <c r="AU1031" s="337">
        <f t="shared" si="502"/>
        <v>0</v>
      </c>
      <c r="AV1031" s="337">
        <f t="shared" si="502"/>
        <v>0</v>
      </c>
      <c r="AW1031" s="337">
        <f t="shared" si="502"/>
        <v>0</v>
      </c>
      <c r="AX1031" s="337">
        <f t="shared" si="503"/>
        <v>0</v>
      </c>
      <c r="AY1031" s="337">
        <f t="shared" si="503"/>
        <v>0</v>
      </c>
      <c r="AZ1031" s="338">
        <f t="shared" si="503"/>
        <v>0</v>
      </c>
      <c r="BA1031" s="339">
        <f t="shared" si="503"/>
        <v>0</v>
      </c>
      <c r="BB1031" s="337">
        <f t="shared" si="503"/>
        <v>0</v>
      </c>
      <c r="BC1031" s="337">
        <f t="shared" si="503"/>
        <v>0</v>
      </c>
      <c r="BD1031" s="337">
        <f t="shared" si="503"/>
        <v>0</v>
      </c>
      <c r="BE1031" s="337">
        <f t="shared" si="503"/>
        <v>0</v>
      </c>
      <c r="BF1031" s="337">
        <f t="shared" si="503"/>
        <v>0</v>
      </c>
      <c r="BG1031" s="337">
        <f t="shared" si="503"/>
        <v>0</v>
      </c>
      <c r="BH1031" s="337">
        <f t="shared" si="504"/>
        <v>0</v>
      </c>
      <c r="BI1031" s="337">
        <f t="shared" si="504"/>
        <v>0</v>
      </c>
      <c r="BJ1031" s="337">
        <f t="shared" si="504"/>
        <v>0</v>
      </c>
      <c r="BK1031" s="337">
        <f t="shared" si="504"/>
        <v>0</v>
      </c>
      <c r="BL1031" s="338">
        <f t="shared" si="504"/>
        <v>0</v>
      </c>
      <c r="BM1031" s="339">
        <f t="shared" si="504"/>
        <v>0</v>
      </c>
    </row>
    <row r="1032" spans="1:73" ht="13.2" customHeight="1">
      <c r="A1032" s="169" t="str">
        <f t="shared" si="498"/>
        <v>E54</v>
      </c>
      <c r="B1032" s="159" t="str">
        <f>$B$11</f>
        <v>4</v>
      </c>
      <c r="E1032" s="186"/>
      <c r="F1032" s="606" t="str">
        <f>$I$11&amp;"　Total"</f>
        <v>ASIA　Total</v>
      </c>
      <c r="G1032" s="607"/>
      <c r="H1032" s="607"/>
      <c r="I1032" s="608"/>
      <c r="J1032" s="180">
        <f t="shared" si="499"/>
        <v>0</v>
      </c>
      <c r="K1032" s="179">
        <f t="shared" si="499"/>
        <v>0</v>
      </c>
      <c r="L1032" s="179">
        <f t="shared" si="499"/>
        <v>0</v>
      </c>
      <c r="M1032" s="179">
        <f t="shared" si="499"/>
        <v>0</v>
      </c>
      <c r="N1032" s="179">
        <f t="shared" si="499"/>
        <v>0</v>
      </c>
      <c r="O1032" s="179">
        <f t="shared" si="499"/>
        <v>0</v>
      </c>
      <c r="P1032" s="179">
        <f t="shared" si="499"/>
        <v>0</v>
      </c>
      <c r="Q1032" s="179">
        <f t="shared" si="499"/>
        <v>0</v>
      </c>
      <c r="R1032" s="179">
        <f t="shared" si="499"/>
        <v>0</v>
      </c>
      <c r="S1032" s="179">
        <f t="shared" si="499"/>
        <v>0</v>
      </c>
      <c r="T1032" s="179">
        <f t="shared" si="500"/>
        <v>0</v>
      </c>
      <c r="U1032" s="179">
        <f t="shared" si="500"/>
        <v>0</v>
      </c>
      <c r="V1032" s="179">
        <f t="shared" si="500"/>
        <v>0</v>
      </c>
      <c r="W1032" s="179">
        <f t="shared" si="500"/>
        <v>0</v>
      </c>
      <c r="X1032" s="179">
        <f t="shared" si="500"/>
        <v>0</v>
      </c>
      <c r="Y1032" s="179">
        <f t="shared" si="500"/>
        <v>0</v>
      </c>
      <c r="Z1032" s="179">
        <f t="shared" si="500"/>
        <v>0</v>
      </c>
      <c r="AA1032" s="179">
        <f t="shared" si="500"/>
        <v>0</v>
      </c>
      <c r="AB1032" s="179">
        <f t="shared" si="500"/>
        <v>0</v>
      </c>
      <c r="AC1032" s="179">
        <f t="shared" si="500"/>
        <v>0</v>
      </c>
      <c r="AD1032" s="179">
        <f t="shared" si="501"/>
        <v>0</v>
      </c>
      <c r="AE1032" s="179">
        <f t="shared" si="501"/>
        <v>0</v>
      </c>
      <c r="AF1032" s="179">
        <f t="shared" si="501"/>
        <v>4602</v>
      </c>
      <c r="AG1032" s="337">
        <f t="shared" si="501"/>
        <v>3320</v>
      </c>
      <c r="AH1032" s="337">
        <f t="shared" si="501"/>
        <v>7482</v>
      </c>
      <c r="AI1032" s="456">
        <f t="shared" si="501"/>
        <v>3760</v>
      </c>
      <c r="AJ1032" s="337">
        <f t="shared" si="501"/>
        <v>0</v>
      </c>
      <c r="AK1032" s="337">
        <f t="shared" si="501"/>
        <v>0</v>
      </c>
      <c r="AL1032" s="337">
        <f t="shared" si="501"/>
        <v>0</v>
      </c>
      <c r="AM1032" s="337">
        <f t="shared" si="501"/>
        <v>0</v>
      </c>
      <c r="AN1032" s="337">
        <f t="shared" si="502"/>
        <v>0</v>
      </c>
      <c r="AO1032" s="337">
        <f t="shared" si="502"/>
        <v>0</v>
      </c>
      <c r="AP1032" s="337">
        <f t="shared" si="502"/>
        <v>0</v>
      </c>
      <c r="AQ1032" s="337">
        <f t="shared" si="502"/>
        <v>0</v>
      </c>
      <c r="AR1032" s="337">
        <f t="shared" si="502"/>
        <v>0</v>
      </c>
      <c r="AS1032" s="337">
        <f t="shared" si="502"/>
        <v>0</v>
      </c>
      <c r="AT1032" s="337">
        <f t="shared" si="502"/>
        <v>0</v>
      </c>
      <c r="AU1032" s="337">
        <f t="shared" si="502"/>
        <v>0</v>
      </c>
      <c r="AV1032" s="337">
        <f t="shared" si="502"/>
        <v>0</v>
      </c>
      <c r="AW1032" s="337">
        <f t="shared" si="502"/>
        <v>0</v>
      </c>
      <c r="AX1032" s="337">
        <f t="shared" si="503"/>
        <v>0</v>
      </c>
      <c r="AY1032" s="337">
        <f t="shared" si="503"/>
        <v>983</v>
      </c>
      <c r="AZ1032" s="338">
        <f t="shared" si="503"/>
        <v>3760</v>
      </c>
      <c r="BA1032" s="472">
        <f t="shared" si="503"/>
        <v>527</v>
      </c>
      <c r="BB1032" s="456">
        <f t="shared" si="503"/>
        <v>400</v>
      </c>
      <c r="BC1032" s="456">
        <f t="shared" si="503"/>
        <v>400</v>
      </c>
      <c r="BD1032" s="456">
        <f t="shared" si="503"/>
        <v>400</v>
      </c>
      <c r="BE1032" s="456">
        <f t="shared" si="503"/>
        <v>400</v>
      </c>
      <c r="BF1032" s="456">
        <f t="shared" si="503"/>
        <v>150</v>
      </c>
      <c r="BG1032" s="456">
        <f t="shared" si="503"/>
        <v>150</v>
      </c>
      <c r="BH1032" s="456">
        <f t="shared" si="504"/>
        <v>150</v>
      </c>
      <c r="BI1032" s="456">
        <f t="shared" si="504"/>
        <v>200</v>
      </c>
      <c r="BJ1032" s="337">
        <f t="shared" si="504"/>
        <v>983</v>
      </c>
      <c r="BK1032" s="337">
        <f t="shared" si="504"/>
        <v>0</v>
      </c>
      <c r="BL1032" s="338">
        <f t="shared" si="504"/>
        <v>0</v>
      </c>
      <c r="BM1032" s="339">
        <f t="shared" si="504"/>
        <v>19164</v>
      </c>
    </row>
    <row r="1033" spans="1:73" ht="13.2" customHeight="1">
      <c r="A1033" s="169" t="str">
        <f t="shared" si="498"/>
        <v>E5C</v>
      </c>
      <c r="B1033" s="159" t="s">
        <v>204</v>
      </c>
      <c r="E1033" s="186"/>
      <c r="F1033" s="606" t="str">
        <f>$I$12&amp;"　Total"</f>
        <v>CHINA　Total</v>
      </c>
      <c r="G1033" s="607"/>
      <c r="H1033" s="607"/>
      <c r="I1033" s="608"/>
      <c r="J1033" s="180">
        <f t="shared" si="499"/>
        <v>0</v>
      </c>
      <c r="K1033" s="179">
        <f t="shared" si="499"/>
        <v>0</v>
      </c>
      <c r="L1033" s="179">
        <f t="shared" si="499"/>
        <v>0</v>
      </c>
      <c r="M1033" s="179">
        <f t="shared" si="499"/>
        <v>0</v>
      </c>
      <c r="N1033" s="179">
        <f t="shared" si="499"/>
        <v>0</v>
      </c>
      <c r="O1033" s="179">
        <f t="shared" si="499"/>
        <v>0</v>
      </c>
      <c r="P1033" s="179">
        <f t="shared" si="499"/>
        <v>0</v>
      </c>
      <c r="Q1033" s="179">
        <f t="shared" si="499"/>
        <v>0</v>
      </c>
      <c r="R1033" s="179">
        <f t="shared" si="499"/>
        <v>0</v>
      </c>
      <c r="S1033" s="179">
        <f t="shared" si="499"/>
        <v>0</v>
      </c>
      <c r="T1033" s="179">
        <f t="shared" si="500"/>
        <v>0</v>
      </c>
      <c r="U1033" s="179">
        <f t="shared" si="500"/>
        <v>0</v>
      </c>
      <c r="V1033" s="179">
        <f t="shared" si="500"/>
        <v>0</v>
      </c>
      <c r="W1033" s="179">
        <f t="shared" si="500"/>
        <v>0</v>
      </c>
      <c r="X1033" s="179">
        <f t="shared" si="500"/>
        <v>0</v>
      </c>
      <c r="Y1033" s="179">
        <f t="shared" si="500"/>
        <v>0</v>
      </c>
      <c r="Z1033" s="179">
        <f t="shared" si="500"/>
        <v>0</v>
      </c>
      <c r="AA1033" s="179">
        <f t="shared" si="500"/>
        <v>0</v>
      </c>
      <c r="AB1033" s="179">
        <f t="shared" si="500"/>
        <v>0</v>
      </c>
      <c r="AC1033" s="179">
        <f t="shared" si="500"/>
        <v>0</v>
      </c>
      <c r="AD1033" s="179">
        <f t="shared" si="501"/>
        <v>0</v>
      </c>
      <c r="AE1033" s="179">
        <f t="shared" si="501"/>
        <v>0</v>
      </c>
      <c r="AF1033" s="179">
        <f t="shared" si="501"/>
        <v>0</v>
      </c>
      <c r="AG1033" s="337">
        <f t="shared" si="501"/>
        <v>0</v>
      </c>
      <c r="AH1033" s="337">
        <f t="shared" si="501"/>
        <v>0</v>
      </c>
      <c r="AI1033" s="337">
        <f t="shared" si="501"/>
        <v>0</v>
      </c>
      <c r="AJ1033" s="337">
        <f t="shared" si="501"/>
        <v>0</v>
      </c>
      <c r="AK1033" s="337">
        <f t="shared" si="501"/>
        <v>0</v>
      </c>
      <c r="AL1033" s="337">
        <f t="shared" si="501"/>
        <v>0</v>
      </c>
      <c r="AM1033" s="337">
        <f t="shared" si="501"/>
        <v>0</v>
      </c>
      <c r="AN1033" s="337">
        <f t="shared" si="502"/>
        <v>0</v>
      </c>
      <c r="AO1033" s="337">
        <f t="shared" si="502"/>
        <v>0</v>
      </c>
      <c r="AP1033" s="337">
        <f t="shared" si="502"/>
        <v>0</v>
      </c>
      <c r="AQ1033" s="337">
        <f t="shared" si="502"/>
        <v>0</v>
      </c>
      <c r="AR1033" s="337">
        <f t="shared" si="502"/>
        <v>0</v>
      </c>
      <c r="AS1033" s="337">
        <f t="shared" si="502"/>
        <v>0</v>
      </c>
      <c r="AT1033" s="337">
        <f t="shared" si="502"/>
        <v>0</v>
      </c>
      <c r="AU1033" s="337">
        <f t="shared" si="502"/>
        <v>0</v>
      </c>
      <c r="AV1033" s="337">
        <f t="shared" si="502"/>
        <v>0</v>
      </c>
      <c r="AW1033" s="337">
        <f t="shared" si="502"/>
        <v>0</v>
      </c>
      <c r="AX1033" s="337">
        <f t="shared" si="503"/>
        <v>0</v>
      </c>
      <c r="AY1033" s="337">
        <f t="shared" si="503"/>
        <v>0</v>
      </c>
      <c r="AZ1033" s="338">
        <f t="shared" si="503"/>
        <v>0</v>
      </c>
      <c r="BA1033" s="339">
        <f t="shared" si="503"/>
        <v>0</v>
      </c>
      <c r="BB1033" s="337">
        <f t="shared" si="503"/>
        <v>0</v>
      </c>
      <c r="BC1033" s="337">
        <f t="shared" si="503"/>
        <v>0</v>
      </c>
      <c r="BD1033" s="337">
        <f t="shared" si="503"/>
        <v>0</v>
      </c>
      <c r="BE1033" s="337">
        <f t="shared" si="503"/>
        <v>0</v>
      </c>
      <c r="BF1033" s="337">
        <f t="shared" si="503"/>
        <v>0</v>
      </c>
      <c r="BG1033" s="337">
        <f t="shared" si="503"/>
        <v>0</v>
      </c>
      <c r="BH1033" s="337">
        <f t="shared" si="504"/>
        <v>0</v>
      </c>
      <c r="BI1033" s="337">
        <f t="shared" si="504"/>
        <v>0</v>
      </c>
      <c r="BJ1033" s="337">
        <f t="shared" si="504"/>
        <v>0</v>
      </c>
      <c r="BK1033" s="337">
        <f t="shared" si="504"/>
        <v>0</v>
      </c>
      <c r="BL1033" s="338">
        <f t="shared" si="504"/>
        <v>0</v>
      </c>
      <c r="BM1033" s="339">
        <f t="shared" si="504"/>
        <v>0</v>
      </c>
    </row>
    <row r="1034" spans="1:73" ht="13.2" customHeight="1">
      <c r="A1034" s="169" t="str">
        <f t="shared" si="498"/>
        <v>E55</v>
      </c>
      <c r="B1034" s="159" t="str">
        <f>$B$13</f>
        <v>5</v>
      </c>
      <c r="E1034" s="186"/>
      <c r="F1034" s="606" t="str">
        <f>$I$13&amp;"　Total"</f>
        <v>OCE　Total</v>
      </c>
      <c r="G1034" s="607"/>
      <c r="H1034" s="607"/>
      <c r="I1034" s="608"/>
      <c r="J1034" s="180">
        <f t="shared" si="499"/>
        <v>0</v>
      </c>
      <c r="K1034" s="179">
        <f t="shared" si="499"/>
        <v>0</v>
      </c>
      <c r="L1034" s="179">
        <f t="shared" si="499"/>
        <v>0</v>
      </c>
      <c r="M1034" s="179">
        <f t="shared" si="499"/>
        <v>0</v>
      </c>
      <c r="N1034" s="179">
        <f t="shared" si="499"/>
        <v>0</v>
      </c>
      <c r="O1034" s="179">
        <f t="shared" si="499"/>
        <v>0</v>
      </c>
      <c r="P1034" s="179">
        <f t="shared" si="499"/>
        <v>0</v>
      </c>
      <c r="Q1034" s="179">
        <f t="shared" si="499"/>
        <v>0</v>
      </c>
      <c r="R1034" s="179">
        <f t="shared" si="499"/>
        <v>0</v>
      </c>
      <c r="S1034" s="179">
        <f t="shared" si="499"/>
        <v>0</v>
      </c>
      <c r="T1034" s="179">
        <f t="shared" si="500"/>
        <v>0</v>
      </c>
      <c r="U1034" s="179">
        <f t="shared" si="500"/>
        <v>0</v>
      </c>
      <c r="V1034" s="179">
        <f t="shared" si="500"/>
        <v>0</v>
      </c>
      <c r="W1034" s="179">
        <f t="shared" si="500"/>
        <v>0</v>
      </c>
      <c r="X1034" s="179">
        <f t="shared" si="500"/>
        <v>0</v>
      </c>
      <c r="Y1034" s="179">
        <f t="shared" si="500"/>
        <v>0</v>
      </c>
      <c r="Z1034" s="179">
        <f t="shared" si="500"/>
        <v>0</v>
      </c>
      <c r="AA1034" s="179">
        <f t="shared" si="500"/>
        <v>0</v>
      </c>
      <c r="AB1034" s="179">
        <f t="shared" si="500"/>
        <v>0</v>
      </c>
      <c r="AC1034" s="179">
        <f t="shared" si="500"/>
        <v>0</v>
      </c>
      <c r="AD1034" s="179">
        <f t="shared" si="501"/>
        <v>0</v>
      </c>
      <c r="AE1034" s="179">
        <f t="shared" si="501"/>
        <v>0</v>
      </c>
      <c r="AF1034" s="179">
        <f t="shared" si="501"/>
        <v>0</v>
      </c>
      <c r="AG1034" s="337">
        <f t="shared" si="501"/>
        <v>0</v>
      </c>
      <c r="AH1034" s="337">
        <f t="shared" si="501"/>
        <v>0</v>
      </c>
      <c r="AI1034" s="337">
        <f t="shared" si="501"/>
        <v>0</v>
      </c>
      <c r="AJ1034" s="337">
        <f t="shared" si="501"/>
        <v>0</v>
      </c>
      <c r="AK1034" s="337">
        <f t="shared" si="501"/>
        <v>0</v>
      </c>
      <c r="AL1034" s="337">
        <f t="shared" si="501"/>
        <v>0</v>
      </c>
      <c r="AM1034" s="337">
        <f t="shared" si="501"/>
        <v>0</v>
      </c>
      <c r="AN1034" s="337">
        <f t="shared" si="502"/>
        <v>0</v>
      </c>
      <c r="AO1034" s="337">
        <f t="shared" si="502"/>
        <v>0</v>
      </c>
      <c r="AP1034" s="337">
        <f t="shared" si="502"/>
        <v>0</v>
      </c>
      <c r="AQ1034" s="337">
        <f t="shared" si="502"/>
        <v>0</v>
      </c>
      <c r="AR1034" s="337">
        <f t="shared" si="502"/>
        <v>0</v>
      </c>
      <c r="AS1034" s="337">
        <f t="shared" si="502"/>
        <v>0</v>
      </c>
      <c r="AT1034" s="337">
        <f t="shared" si="502"/>
        <v>0</v>
      </c>
      <c r="AU1034" s="337">
        <f t="shared" si="502"/>
        <v>0</v>
      </c>
      <c r="AV1034" s="337">
        <f t="shared" si="502"/>
        <v>0</v>
      </c>
      <c r="AW1034" s="337">
        <f t="shared" si="502"/>
        <v>0</v>
      </c>
      <c r="AX1034" s="337">
        <f t="shared" si="503"/>
        <v>0</v>
      </c>
      <c r="AY1034" s="337">
        <f t="shared" si="503"/>
        <v>0</v>
      </c>
      <c r="AZ1034" s="338">
        <f t="shared" si="503"/>
        <v>0</v>
      </c>
      <c r="BA1034" s="339">
        <f t="shared" si="503"/>
        <v>0</v>
      </c>
      <c r="BB1034" s="337">
        <f t="shared" si="503"/>
        <v>0</v>
      </c>
      <c r="BC1034" s="337">
        <f t="shared" si="503"/>
        <v>0</v>
      </c>
      <c r="BD1034" s="337">
        <f t="shared" si="503"/>
        <v>0</v>
      </c>
      <c r="BE1034" s="337">
        <f t="shared" si="503"/>
        <v>0</v>
      </c>
      <c r="BF1034" s="337">
        <f t="shared" si="503"/>
        <v>0</v>
      </c>
      <c r="BG1034" s="337">
        <f t="shared" si="503"/>
        <v>0</v>
      </c>
      <c r="BH1034" s="337">
        <f t="shared" si="504"/>
        <v>0</v>
      </c>
      <c r="BI1034" s="337">
        <f t="shared" si="504"/>
        <v>0</v>
      </c>
      <c r="BJ1034" s="337">
        <f t="shared" si="504"/>
        <v>0</v>
      </c>
      <c r="BK1034" s="337">
        <f t="shared" si="504"/>
        <v>0</v>
      </c>
      <c r="BL1034" s="338">
        <f t="shared" si="504"/>
        <v>0</v>
      </c>
      <c r="BM1034" s="339">
        <f t="shared" si="504"/>
        <v>0</v>
      </c>
    </row>
    <row r="1035" spans="1:73" ht="13.2" customHeight="1">
      <c r="A1035" s="169" t="str">
        <f t="shared" si="498"/>
        <v>E56</v>
      </c>
      <c r="B1035" s="159" t="str">
        <f>$B$14</f>
        <v>6</v>
      </c>
      <c r="E1035" s="186"/>
      <c r="F1035" s="606" t="str">
        <f>$I$14&amp;"　Total"</f>
        <v>MIDDLE EAS　Total</v>
      </c>
      <c r="G1035" s="607"/>
      <c r="H1035" s="607"/>
      <c r="I1035" s="608"/>
      <c r="J1035" s="180">
        <f t="shared" si="499"/>
        <v>0</v>
      </c>
      <c r="K1035" s="179">
        <f t="shared" si="499"/>
        <v>0</v>
      </c>
      <c r="L1035" s="179">
        <f t="shared" si="499"/>
        <v>0</v>
      </c>
      <c r="M1035" s="179">
        <f t="shared" si="499"/>
        <v>0</v>
      </c>
      <c r="N1035" s="179">
        <f t="shared" si="499"/>
        <v>0</v>
      </c>
      <c r="O1035" s="179">
        <f t="shared" si="499"/>
        <v>0</v>
      </c>
      <c r="P1035" s="179">
        <f t="shared" si="499"/>
        <v>0</v>
      </c>
      <c r="Q1035" s="179">
        <f t="shared" si="499"/>
        <v>0</v>
      </c>
      <c r="R1035" s="179">
        <f t="shared" si="499"/>
        <v>0</v>
      </c>
      <c r="S1035" s="179">
        <f t="shared" si="499"/>
        <v>0</v>
      </c>
      <c r="T1035" s="179">
        <f t="shared" si="500"/>
        <v>0</v>
      </c>
      <c r="U1035" s="179">
        <f t="shared" si="500"/>
        <v>0</v>
      </c>
      <c r="V1035" s="179">
        <f t="shared" si="500"/>
        <v>0</v>
      </c>
      <c r="W1035" s="179">
        <f t="shared" si="500"/>
        <v>0</v>
      </c>
      <c r="X1035" s="179">
        <f t="shared" si="500"/>
        <v>0</v>
      </c>
      <c r="Y1035" s="179">
        <f t="shared" si="500"/>
        <v>0</v>
      </c>
      <c r="Z1035" s="179">
        <f t="shared" si="500"/>
        <v>0</v>
      </c>
      <c r="AA1035" s="179">
        <f t="shared" si="500"/>
        <v>0</v>
      </c>
      <c r="AB1035" s="179">
        <f t="shared" si="500"/>
        <v>0</v>
      </c>
      <c r="AC1035" s="179">
        <f t="shared" si="500"/>
        <v>0</v>
      </c>
      <c r="AD1035" s="179">
        <f t="shared" si="501"/>
        <v>0</v>
      </c>
      <c r="AE1035" s="179">
        <f t="shared" si="501"/>
        <v>0</v>
      </c>
      <c r="AF1035" s="179">
        <f t="shared" si="501"/>
        <v>0</v>
      </c>
      <c r="AG1035" s="337">
        <f t="shared" si="501"/>
        <v>0</v>
      </c>
      <c r="AH1035" s="337">
        <f t="shared" si="501"/>
        <v>0</v>
      </c>
      <c r="AI1035" s="337">
        <f t="shared" si="501"/>
        <v>0</v>
      </c>
      <c r="AJ1035" s="337">
        <f t="shared" si="501"/>
        <v>0</v>
      </c>
      <c r="AK1035" s="337">
        <f t="shared" si="501"/>
        <v>0</v>
      </c>
      <c r="AL1035" s="337">
        <f t="shared" si="501"/>
        <v>0</v>
      </c>
      <c r="AM1035" s="337">
        <f t="shared" si="501"/>
        <v>0</v>
      </c>
      <c r="AN1035" s="337">
        <f t="shared" si="502"/>
        <v>0</v>
      </c>
      <c r="AO1035" s="337">
        <f t="shared" si="502"/>
        <v>0</v>
      </c>
      <c r="AP1035" s="337">
        <f t="shared" si="502"/>
        <v>0</v>
      </c>
      <c r="AQ1035" s="337">
        <f t="shared" si="502"/>
        <v>0</v>
      </c>
      <c r="AR1035" s="337">
        <f t="shared" si="502"/>
        <v>0</v>
      </c>
      <c r="AS1035" s="337">
        <f t="shared" si="502"/>
        <v>0</v>
      </c>
      <c r="AT1035" s="337">
        <f t="shared" si="502"/>
        <v>0</v>
      </c>
      <c r="AU1035" s="337">
        <f t="shared" si="502"/>
        <v>0</v>
      </c>
      <c r="AV1035" s="337">
        <f t="shared" si="502"/>
        <v>0</v>
      </c>
      <c r="AW1035" s="337">
        <f t="shared" si="502"/>
        <v>0</v>
      </c>
      <c r="AX1035" s="337">
        <f t="shared" si="503"/>
        <v>0</v>
      </c>
      <c r="AY1035" s="337">
        <f t="shared" si="503"/>
        <v>0</v>
      </c>
      <c r="AZ1035" s="338">
        <f t="shared" si="503"/>
        <v>0</v>
      </c>
      <c r="BA1035" s="339">
        <f t="shared" si="503"/>
        <v>0</v>
      </c>
      <c r="BB1035" s="337">
        <f t="shared" si="503"/>
        <v>0</v>
      </c>
      <c r="BC1035" s="337">
        <f t="shared" si="503"/>
        <v>0</v>
      </c>
      <c r="BD1035" s="337">
        <f t="shared" si="503"/>
        <v>0</v>
      </c>
      <c r="BE1035" s="337">
        <f t="shared" si="503"/>
        <v>0</v>
      </c>
      <c r="BF1035" s="337">
        <f t="shared" si="503"/>
        <v>0</v>
      </c>
      <c r="BG1035" s="337">
        <f t="shared" si="503"/>
        <v>0</v>
      </c>
      <c r="BH1035" s="337">
        <f t="shared" si="504"/>
        <v>0</v>
      </c>
      <c r="BI1035" s="337">
        <f t="shared" si="504"/>
        <v>0</v>
      </c>
      <c r="BJ1035" s="337">
        <f t="shared" si="504"/>
        <v>0</v>
      </c>
      <c r="BK1035" s="337">
        <f t="shared" si="504"/>
        <v>0</v>
      </c>
      <c r="BL1035" s="338">
        <f t="shared" si="504"/>
        <v>0</v>
      </c>
      <c r="BM1035" s="339">
        <f t="shared" si="504"/>
        <v>0</v>
      </c>
    </row>
    <row r="1036" spans="1:73" ht="13.2" customHeight="1">
      <c r="A1036" s="169" t="str">
        <f t="shared" si="498"/>
        <v>E57</v>
      </c>
      <c r="B1036" s="159" t="str">
        <f>$B$15</f>
        <v>7</v>
      </c>
      <c r="E1036" s="186"/>
      <c r="F1036" s="606" t="str">
        <f>$I$15&amp;"　Total"</f>
        <v>AFRICA   　Total</v>
      </c>
      <c r="G1036" s="607"/>
      <c r="H1036" s="607"/>
      <c r="I1036" s="608"/>
      <c r="J1036" s="180">
        <f t="shared" si="499"/>
        <v>0</v>
      </c>
      <c r="K1036" s="179">
        <f t="shared" si="499"/>
        <v>0</v>
      </c>
      <c r="L1036" s="179">
        <f t="shared" si="499"/>
        <v>0</v>
      </c>
      <c r="M1036" s="179">
        <f t="shared" si="499"/>
        <v>0</v>
      </c>
      <c r="N1036" s="179">
        <f t="shared" si="499"/>
        <v>0</v>
      </c>
      <c r="O1036" s="179">
        <f t="shared" si="499"/>
        <v>0</v>
      </c>
      <c r="P1036" s="179">
        <f t="shared" si="499"/>
        <v>0</v>
      </c>
      <c r="Q1036" s="179">
        <f t="shared" si="499"/>
        <v>0</v>
      </c>
      <c r="R1036" s="179">
        <f t="shared" si="499"/>
        <v>0</v>
      </c>
      <c r="S1036" s="179">
        <f t="shared" si="499"/>
        <v>0</v>
      </c>
      <c r="T1036" s="179">
        <f t="shared" si="500"/>
        <v>0</v>
      </c>
      <c r="U1036" s="179">
        <f t="shared" si="500"/>
        <v>0</v>
      </c>
      <c r="V1036" s="179">
        <f t="shared" si="500"/>
        <v>0</v>
      </c>
      <c r="W1036" s="179">
        <f t="shared" si="500"/>
        <v>0</v>
      </c>
      <c r="X1036" s="179">
        <f t="shared" si="500"/>
        <v>0</v>
      </c>
      <c r="Y1036" s="179">
        <f t="shared" si="500"/>
        <v>0</v>
      </c>
      <c r="Z1036" s="179">
        <f t="shared" si="500"/>
        <v>0</v>
      </c>
      <c r="AA1036" s="179">
        <f t="shared" si="500"/>
        <v>0</v>
      </c>
      <c r="AB1036" s="179">
        <f t="shared" si="500"/>
        <v>0</v>
      </c>
      <c r="AC1036" s="179">
        <f t="shared" si="500"/>
        <v>0</v>
      </c>
      <c r="AD1036" s="179">
        <f t="shared" si="501"/>
        <v>0</v>
      </c>
      <c r="AE1036" s="179">
        <f t="shared" si="501"/>
        <v>0</v>
      </c>
      <c r="AF1036" s="179">
        <f t="shared" si="501"/>
        <v>0</v>
      </c>
      <c r="AG1036" s="337">
        <f t="shared" si="501"/>
        <v>0</v>
      </c>
      <c r="AH1036" s="337">
        <f t="shared" si="501"/>
        <v>0</v>
      </c>
      <c r="AI1036" s="337">
        <f t="shared" si="501"/>
        <v>0</v>
      </c>
      <c r="AJ1036" s="337">
        <f t="shared" si="501"/>
        <v>0</v>
      </c>
      <c r="AK1036" s="337">
        <f t="shared" si="501"/>
        <v>0</v>
      </c>
      <c r="AL1036" s="337">
        <f t="shared" si="501"/>
        <v>0</v>
      </c>
      <c r="AM1036" s="337">
        <f t="shared" si="501"/>
        <v>0</v>
      </c>
      <c r="AN1036" s="337">
        <f t="shared" si="502"/>
        <v>0</v>
      </c>
      <c r="AO1036" s="337">
        <f t="shared" si="502"/>
        <v>0</v>
      </c>
      <c r="AP1036" s="337">
        <f t="shared" si="502"/>
        <v>0</v>
      </c>
      <c r="AQ1036" s="337">
        <f t="shared" si="502"/>
        <v>0</v>
      </c>
      <c r="AR1036" s="337">
        <f t="shared" si="502"/>
        <v>0</v>
      </c>
      <c r="AS1036" s="337">
        <f t="shared" si="502"/>
        <v>0</v>
      </c>
      <c r="AT1036" s="337">
        <f t="shared" si="502"/>
        <v>0</v>
      </c>
      <c r="AU1036" s="337">
        <f t="shared" si="502"/>
        <v>0</v>
      </c>
      <c r="AV1036" s="337">
        <f t="shared" si="502"/>
        <v>0</v>
      </c>
      <c r="AW1036" s="337">
        <f t="shared" si="502"/>
        <v>0</v>
      </c>
      <c r="AX1036" s="337">
        <f t="shared" si="503"/>
        <v>0</v>
      </c>
      <c r="AY1036" s="337">
        <f t="shared" si="503"/>
        <v>0</v>
      </c>
      <c r="AZ1036" s="338">
        <f t="shared" si="503"/>
        <v>0</v>
      </c>
      <c r="BA1036" s="339">
        <f t="shared" si="503"/>
        <v>0</v>
      </c>
      <c r="BB1036" s="337">
        <f t="shared" si="503"/>
        <v>0</v>
      </c>
      <c r="BC1036" s="337">
        <f t="shared" si="503"/>
        <v>0</v>
      </c>
      <c r="BD1036" s="337">
        <f t="shared" si="503"/>
        <v>0</v>
      </c>
      <c r="BE1036" s="337">
        <f t="shared" si="503"/>
        <v>0</v>
      </c>
      <c r="BF1036" s="337">
        <f t="shared" si="503"/>
        <v>0</v>
      </c>
      <c r="BG1036" s="337">
        <f t="shared" si="503"/>
        <v>0</v>
      </c>
      <c r="BH1036" s="337">
        <f t="shared" si="504"/>
        <v>0</v>
      </c>
      <c r="BI1036" s="337">
        <f t="shared" si="504"/>
        <v>0</v>
      </c>
      <c r="BJ1036" s="337">
        <f t="shared" si="504"/>
        <v>0</v>
      </c>
      <c r="BK1036" s="337">
        <f t="shared" si="504"/>
        <v>0</v>
      </c>
      <c r="BL1036" s="338">
        <f t="shared" si="504"/>
        <v>0</v>
      </c>
      <c r="BM1036" s="339">
        <f t="shared" si="504"/>
        <v>0</v>
      </c>
    </row>
    <row r="1037" spans="1:73" ht="13.2" customHeight="1" thickBot="1">
      <c r="A1037" s="169" t="str">
        <f t="shared" si="498"/>
        <v>E5Z</v>
      </c>
      <c r="B1037" s="159" t="str">
        <f>$B$16</f>
        <v>Z</v>
      </c>
      <c r="E1037" s="220"/>
      <c r="F1037" s="609" t="str">
        <f>$I$16&amp;"　Total"</f>
        <v>Others　Total</v>
      </c>
      <c r="G1037" s="610"/>
      <c r="H1037" s="610"/>
      <c r="I1037" s="611"/>
      <c r="J1037" s="105">
        <f t="shared" si="499"/>
        <v>0</v>
      </c>
      <c r="K1037" s="174">
        <f t="shared" si="499"/>
        <v>0</v>
      </c>
      <c r="L1037" s="174">
        <f t="shared" si="499"/>
        <v>0</v>
      </c>
      <c r="M1037" s="174">
        <f t="shared" si="499"/>
        <v>0</v>
      </c>
      <c r="N1037" s="174">
        <f t="shared" si="499"/>
        <v>0</v>
      </c>
      <c r="O1037" s="174">
        <f t="shared" si="499"/>
        <v>0</v>
      </c>
      <c r="P1037" s="174">
        <f t="shared" si="499"/>
        <v>0</v>
      </c>
      <c r="Q1037" s="174">
        <f t="shared" si="499"/>
        <v>0</v>
      </c>
      <c r="R1037" s="174">
        <f t="shared" si="499"/>
        <v>0</v>
      </c>
      <c r="S1037" s="174">
        <f t="shared" si="499"/>
        <v>0</v>
      </c>
      <c r="T1037" s="174">
        <f t="shared" si="500"/>
        <v>0</v>
      </c>
      <c r="U1037" s="174">
        <f t="shared" si="500"/>
        <v>0</v>
      </c>
      <c r="V1037" s="174">
        <f t="shared" si="500"/>
        <v>0</v>
      </c>
      <c r="W1037" s="174">
        <f t="shared" si="500"/>
        <v>0</v>
      </c>
      <c r="X1037" s="174">
        <f t="shared" si="500"/>
        <v>0</v>
      </c>
      <c r="Y1037" s="174">
        <f t="shared" si="500"/>
        <v>0</v>
      </c>
      <c r="Z1037" s="174">
        <f t="shared" si="500"/>
        <v>0</v>
      </c>
      <c r="AA1037" s="174">
        <f t="shared" si="500"/>
        <v>0</v>
      </c>
      <c r="AB1037" s="174">
        <f t="shared" si="500"/>
        <v>0</v>
      </c>
      <c r="AC1037" s="174">
        <f t="shared" si="500"/>
        <v>0</v>
      </c>
      <c r="AD1037" s="174">
        <f t="shared" si="501"/>
        <v>0</v>
      </c>
      <c r="AE1037" s="174">
        <f t="shared" si="501"/>
        <v>0</v>
      </c>
      <c r="AF1037" s="174">
        <f t="shared" si="501"/>
        <v>0</v>
      </c>
      <c r="AG1037" s="341">
        <f t="shared" si="501"/>
        <v>0</v>
      </c>
      <c r="AH1037" s="341">
        <f t="shared" si="501"/>
        <v>0</v>
      </c>
      <c r="AI1037" s="341">
        <f t="shared" si="501"/>
        <v>0</v>
      </c>
      <c r="AJ1037" s="341">
        <f t="shared" si="501"/>
        <v>0</v>
      </c>
      <c r="AK1037" s="341">
        <f t="shared" si="501"/>
        <v>0</v>
      </c>
      <c r="AL1037" s="341">
        <f t="shared" si="501"/>
        <v>0</v>
      </c>
      <c r="AM1037" s="341">
        <f t="shared" si="501"/>
        <v>0</v>
      </c>
      <c r="AN1037" s="341">
        <f t="shared" si="502"/>
        <v>0</v>
      </c>
      <c r="AO1037" s="341">
        <f t="shared" si="502"/>
        <v>0</v>
      </c>
      <c r="AP1037" s="341">
        <f t="shared" si="502"/>
        <v>0</v>
      </c>
      <c r="AQ1037" s="341">
        <f t="shared" si="502"/>
        <v>0</v>
      </c>
      <c r="AR1037" s="341">
        <f t="shared" si="502"/>
        <v>0</v>
      </c>
      <c r="AS1037" s="341">
        <f t="shared" si="502"/>
        <v>0</v>
      </c>
      <c r="AT1037" s="341">
        <f t="shared" si="502"/>
        <v>0</v>
      </c>
      <c r="AU1037" s="341">
        <f t="shared" si="502"/>
        <v>0</v>
      </c>
      <c r="AV1037" s="341">
        <f t="shared" si="502"/>
        <v>0</v>
      </c>
      <c r="AW1037" s="341">
        <f t="shared" si="502"/>
        <v>0</v>
      </c>
      <c r="AX1037" s="341">
        <f t="shared" si="503"/>
        <v>0</v>
      </c>
      <c r="AY1037" s="341">
        <f t="shared" si="503"/>
        <v>0</v>
      </c>
      <c r="AZ1037" s="342">
        <f t="shared" si="503"/>
        <v>0</v>
      </c>
      <c r="BA1037" s="343">
        <f t="shared" si="503"/>
        <v>0</v>
      </c>
      <c r="BB1037" s="341">
        <f t="shared" si="503"/>
        <v>0</v>
      </c>
      <c r="BC1037" s="341">
        <f t="shared" si="503"/>
        <v>0</v>
      </c>
      <c r="BD1037" s="341">
        <f t="shared" si="503"/>
        <v>0</v>
      </c>
      <c r="BE1037" s="341">
        <f t="shared" si="503"/>
        <v>0</v>
      </c>
      <c r="BF1037" s="341">
        <f t="shared" si="503"/>
        <v>0</v>
      </c>
      <c r="BG1037" s="341">
        <f t="shared" si="503"/>
        <v>0</v>
      </c>
      <c r="BH1037" s="341">
        <f t="shared" si="504"/>
        <v>0</v>
      </c>
      <c r="BI1037" s="341">
        <f t="shared" si="504"/>
        <v>0</v>
      </c>
      <c r="BJ1037" s="341">
        <f t="shared" si="504"/>
        <v>0</v>
      </c>
      <c r="BK1037" s="341">
        <f t="shared" si="504"/>
        <v>0</v>
      </c>
      <c r="BL1037" s="342">
        <f t="shared" si="504"/>
        <v>0</v>
      </c>
      <c r="BM1037" s="343">
        <f t="shared" si="504"/>
        <v>0</v>
      </c>
    </row>
    <row r="1038" spans="1:73" s="157" customFormat="1" ht="13.2" customHeight="1">
      <c r="A1038" s="157" t="s">
        <v>254</v>
      </c>
      <c r="B1038" s="159"/>
      <c r="D1038" s="221"/>
      <c r="E1038" s="221"/>
      <c r="F1038" s="221"/>
      <c r="G1038" s="221"/>
      <c r="H1038" s="221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222"/>
      <c r="AH1038" s="222"/>
      <c r="AI1038" s="222"/>
      <c r="AJ1038" s="222"/>
      <c r="AK1038" s="222"/>
      <c r="AL1038" s="222"/>
      <c r="AM1038" s="222"/>
      <c r="AN1038" s="222"/>
      <c r="AO1038" s="222"/>
      <c r="AP1038" s="222"/>
      <c r="AQ1038" s="222"/>
      <c r="AR1038" s="222"/>
      <c r="AS1038" s="222"/>
      <c r="AT1038" s="222"/>
      <c r="AU1038" s="222"/>
      <c r="AV1038" s="222"/>
      <c r="AW1038" s="222"/>
      <c r="AX1038" s="222"/>
      <c r="AY1038" s="217"/>
      <c r="AZ1038" s="217"/>
      <c r="BA1038" s="217"/>
      <c r="BB1038" s="217"/>
      <c r="BC1038" s="217"/>
      <c r="BD1038" s="217"/>
      <c r="BE1038" s="217"/>
      <c r="BF1038" s="217"/>
      <c r="BG1038" s="217"/>
      <c r="BH1038" s="217"/>
      <c r="BI1038" s="217"/>
      <c r="BJ1038" s="217"/>
      <c r="BK1038" s="217"/>
      <c r="BL1038" s="217"/>
      <c r="BM1038" s="371"/>
      <c r="BN1038" s="240"/>
      <c r="BO1038" s="240"/>
    </row>
    <row r="1039" spans="1:73" ht="14.4" thickBot="1">
      <c r="D1039" s="222"/>
      <c r="E1039" s="222"/>
      <c r="F1039" s="222"/>
      <c r="G1039" s="222"/>
      <c r="H1039" s="222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222"/>
      <c r="AH1039" s="222"/>
      <c r="AI1039" s="222"/>
      <c r="AJ1039" s="222"/>
      <c r="AK1039" s="222"/>
      <c r="AL1039" s="222"/>
      <c r="AM1039" s="222"/>
      <c r="AN1039" s="222"/>
      <c r="AO1039" s="222"/>
      <c r="AP1039" s="222"/>
      <c r="AQ1039" s="222"/>
      <c r="AR1039" s="222"/>
      <c r="AS1039" s="222"/>
      <c r="AT1039" s="222"/>
      <c r="AU1039" s="222"/>
      <c r="AV1039" s="222"/>
      <c r="AW1039" s="222"/>
      <c r="AX1039" s="222"/>
      <c r="AY1039" s="222"/>
      <c r="AZ1039" s="222"/>
      <c r="BA1039" s="222"/>
      <c r="BB1039" s="222"/>
      <c r="BC1039" s="222"/>
      <c r="BD1039" s="222"/>
      <c r="BE1039" s="222"/>
      <c r="BF1039" s="222"/>
      <c r="BG1039" s="222"/>
      <c r="BH1039" s="222"/>
      <c r="BI1039" s="222"/>
      <c r="BJ1039" s="222"/>
      <c r="BK1039" s="222"/>
      <c r="BL1039" s="222"/>
      <c r="BM1039" s="372"/>
    </row>
    <row r="1040" spans="1:73" ht="14.4" thickBot="1">
      <c r="D1040" s="222"/>
      <c r="E1040" s="222"/>
      <c r="F1040" s="222"/>
      <c r="G1040" s="222"/>
      <c r="H1040" s="222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222"/>
      <c r="AH1040" s="222"/>
      <c r="AI1040" s="222"/>
      <c r="AJ1040" s="222"/>
      <c r="AK1040" s="222"/>
      <c r="AL1040" s="222"/>
      <c r="AM1040" s="222"/>
      <c r="AN1040" s="222"/>
      <c r="AO1040" s="222"/>
      <c r="AP1040" s="222"/>
      <c r="AQ1040" s="222"/>
      <c r="AR1040" s="222"/>
      <c r="AS1040" s="222"/>
      <c r="AT1040" s="222"/>
      <c r="AU1040" s="222"/>
      <c r="AV1040" s="222"/>
      <c r="AW1040" s="222"/>
      <c r="AX1040" s="222"/>
      <c r="AY1040" s="373" t="s">
        <v>18</v>
      </c>
      <c r="AZ1040" s="322"/>
      <c r="BA1040" s="322"/>
      <c r="BB1040" s="322"/>
      <c r="BC1040" s="322"/>
      <c r="BD1040" s="322"/>
      <c r="BE1040" s="322"/>
      <c r="BF1040" s="322"/>
      <c r="BG1040" s="322"/>
      <c r="BH1040" s="322"/>
      <c r="BI1040" s="322"/>
      <c r="BJ1040" s="322"/>
      <c r="BK1040" s="322"/>
      <c r="BL1040" s="374"/>
      <c r="BM1040" s="217"/>
    </row>
    <row r="1041" spans="4:65" ht="14.4" thickBot="1">
      <c r="D1041" s="222"/>
      <c r="E1041" s="222"/>
      <c r="F1041" s="222"/>
      <c r="G1041" s="222"/>
      <c r="H1041" s="222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222"/>
      <c r="AH1041" s="222"/>
      <c r="AI1041" s="222"/>
      <c r="AJ1041" s="222"/>
      <c r="AK1041" s="222"/>
      <c r="AL1041" s="222"/>
      <c r="AM1041" s="222"/>
      <c r="AN1041" s="222"/>
      <c r="AO1041" s="222"/>
      <c r="AP1041" s="222"/>
      <c r="AQ1041" s="222"/>
      <c r="AR1041" s="222"/>
      <c r="AS1041" s="222"/>
      <c r="AT1041" s="222"/>
      <c r="AU1041" s="222"/>
      <c r="AV1041" s="222"/>
      <c r="AW1041" s="222"/>
      <c r="AX1041" s="222"/>
      <c r="AY1041" s="375" t="str">
        <f t="shared" ref="AY1041:BL1041" si="505">+AY3</f>
        <v>0月</v>
      </c>
      <c r="AZ1041" s="375" t="str">
        <f t="shared" si="505"/>
        <v>1-0月</v>
      </c>
      <c r="BA1041" s="375" t="str">
        <f t="shared" si="505"/>
        <v>202201</v>
      </c>
      <c r="BB1041" s="375" t="str">
        <f t="shared" si="505"/>
        <v>202202</v>
      </c>
      <c r="BC1041" s="375" t="str">
        <f t="shared" si="505"/>
        <v>202203</v>
      </c>
      <c r="BD1041" s="375" t="str">
        <f t="shared" si="505"/>
        <v>202204</v>
      </c>
      <c r="BE1041" s="375" t="str">
        <f t="shared" si="505"/>
        <v>202205</v>
      </c>
      <c r="BF1041" s="375" t="str">
        <f t="shared" si="505"/>
        <v>202206</v>
      </c>
      <c r="BG1041" s="375" t="str">
        <f t="shared" si="505"/>
        <v>202207</v>
      </c>
      <c r="BH1041" s="375" t="str">
        <f t="shared" si="505"/>
        <v>202208</v>
      </c>
      <c r="BI1041" s="375" t="str">
        <f t="shared" si="505"/>
        <v>202209</v>
      </c>
      <c r="BJ1041" s="375" t="str">
        <f t="shared" si="505"/>
        <v>202210</v>
      </c>
      <c r="BK1041" s="375" t="str">
        <f t="shared" si="505"/>
        <v>202211</v>
      </c>
      <c r="BL1041" s="375" t="str">
        <f t="shared" si="505"/>
        <v>202212</v>
      </c>
      <c r="BM1041" s="217"/>
    </row>
    <row r="1042" spans="4:65">
      <c r="D1042" s="222"/>
      <c r="E1042" s="222"/>
      <c r="F1042" s="222"/>
      <c r="G1042" s="222"/>
      <c r="H1042" s="222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222"/>
      <c r="AH1042" s="222"/>
      <c r="AI1042" s="222"/>
      <c r="AJ1042" s="222"/>
      <c r="AK1042" s="222"/>
      <c r="AL1042" s="222"/>
      <c r="AM1042" s="222"/>
      <c r="AN1042" s="222"/>
      <c r="AO1042" s="222"/>
      <c r="AP1042" s="222"/>
      <c r="AQ1042" s="222"/>
      <c r="AR1042" s="222"/>
      <c r="AS1042" s="222"/>
      <c r="AT1042" s="222"/>
      <c r="AU1042" s="222"/>
      <c r="AV1042" s="222"/>
      <c r="AW1042" s="222"/>
      <c r="AX1042" s="222"/>
      <c r="AY1042" s="376">
        <f>SUMIF(最新年販売実績!$A:$A,"T" &amp; " " &amp; "?" &amp; " " &amp; TEXT($A$1,"yyyymm") &amp; " " &amp; "??????" &amp; " " &amp; "??????????",最新年販売実績!$K:$K)</f>
        <v>0</v>
      </c>
      <c r="AZ1042" s="376">
        <f>SUMIF(最新年販売実績!$A:$A,"T" &amp; " " &amp; "?" &amp; " " &amp; "??????" &amp; " " &amp; TEXT($A$1,"yyyymm") &amp; " " &amp; "??????????",最新年販売実績!$K:$K)</f>
        <v>1949392</v>
      </c>
      <c r="BA1042" s="376">
        <f>SUMIF(最新年販売実績!$A:$A,"T" &amp; " " &amp; "?" &amp; " " &amp; BA$1041 &amp; " " &amp; "??????"&amp; " " &amp; "??????????",最新年販売実績!$K:$K)</f>
        <v>170404</v>
      </c>
      <c r="BB1042" s="376">
        <f>SUMIF(最新年販売実績!$A:$A,"T" &amp; " " &amp; "?" &amp; " " &amp; BB$1041 &amp; " " &amp; "??????"&amp; " " &amp; "??????????",最新年販売実績!$K:$K)</f>
        <v>165433</v>
      </c>
      <c r="BC1042" s="376">
        <f>SUMIF(最新年販売実績!$A:$A,"T" &amp; " " &amp; "?" &amp; " " &amp; BC$1041 &amp; " " &amp; "??????"&amp; " " &amp; "??????????",最新年販売実績!$K:$K)</f>
        <v>235836</v>
      </c>
      <c r="BD1042" s="376">
        <f>SUMIF(最新年販売実績!$A:$A,"T" &amp; " " &amp; "?" &amp; " " &amp; BD$1041 &amp; " " &amp; "??????"&amp; " " &amp; "??????????",最新年販売実績!$K:$K)</f>
        <v>199691</v>
      </c>
      <c r="BE1042" s="376">
        <f>SUMIF(最新年販売実績!$A:$A,"T" &amp; " " &amp; "?" &amp; " " &amp; BE$1041 &amp; " " &amp; "??????"&amp; " " &amp; "??????????",最新年販売実績!$K:$K)</f>
        <v>200552</v>
      </c>
      <c r="BF1042" s="376">
        <f>SUMIF(最新年販売実績!$A:$A,"T" &amp; " " &amp; "?" &amp; " " &amp; BF$1041 &amp; " " &amp; "??????"&amp; " " &amp; "??????????",最新年販売実績!$K:$K)</f>
        <v>204798</v>
      </c>
      <c r="BG1042" s="376">
        <f>SUMIF(最新年販売実績!$A:$A,"T" &amp; " " &amp; "?" &amp; " " &amp; BG$1041 &amp; " " &amp; "??????"&amp; " " &amp; "??????????",最新年販売実績!$K:$K)</f>
        <v>210648</v>
      </c>
      <c r="BH1042" s="376">
        <f>SUMIF(最新年販売実績!$A:$A,"T" &amp; " " &amp; "?" &amp; " " &amp; BH$1041 &amp; " " &amp; "??????"&amp; " " &amp; "??????????",最新年販売実績!$K:$K)</f>
        <v>186584</v>
      </c>
      <c r="BI1042" s="376">
        <f>SUMIF(最新年販売実績!$A:$A,"T" &amp; " " &amp; "?" &amp; " " &amp; BI$1041 &amp; " " &amp; "??????"&amp; " " &amp; "??????????",最新年販売実績!$K:$K)</f>
        <v>201052</v>
      </c>
      <c r="BJ1042" s="376">
        <f>SUMIF(最新年販売実績!$A:$A,"T" &amp; " " &amp; "?" &amp; " " &amp; BJ$1041 &amp; " " &amp; "??????"&amp; " " &amp; "??????????",最新年販売実績!$K:$K)</f>
        <v>174394</v>
      </c>
      <c r="BK1042" s="376">
        <f>SUMIF(最新年販売実績!$A:$A,"T" &amp; " " &amp; "?" &amp; " " &amp; BK$1041 &amp; " " &amp; "??????"&amp; " " &amp; "??????????",最新年販売実績!$K:$K)</f>
        <v>0</v>
      </c>
      <c r="BL1042" s="376">
        <f>SUMIF(最新年販売実績!$A:$A,"T" &amp; " " &amp; "?" &amp; " " &amp; BL$1041 &amp; " " &amp; "??????"&amp; " " &amp; "??????????",最新年販売実績!$K:$K)</f>
        <v>0</v>
      </c>
      <c r="BM1042" s="377" t="s">
        <v>607</v>
      </c>
    </row>
    <row r="1043" spans="4:65" ht="14.4" thickBot="1">
      <c r="D1043" s="222"/>
      <c r="E1043" s="222"/>
      <c r="F1043" s="222"/>
      <c r="G1043" s="222"/>
      <c r="H1043" s="222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222"/>
      <c r="AH1043" s="222"/>
      <c r="AI1043" s="222"/>
      <c r="AJ1043" s="222"/>
      <c r="AK1043" s="222"/>
      <c r="AL1043" s="222"/>
      <c r="AM1043" s="222"/>
      <c r="AN1043" s="222"/>
      <c r="AO1043" s="222"/>
      <c r="AP1043" s="222"/>
      <c r="AQ1043" s="222"/>
      <c r="AR1043" s="222"/>
      <c r="AS1043" s="222"/>
      <c r="AT1043" s="222"/>
      <c r="AU1043" s="222"/>
      <c r="AV1043" s="222"/>
      <c r="AW1043" s="222"/>
      <c r="AX1043" s="222"/>
      <c r="AY1043" s="378" t="s">
        <v>17</v>
      </c>
      <c r="AZ1043" s="378" t="s">
        <v>17</v>
      </c>
      <c r="BA1043" s="378"/>
      <c r="BB1043" s="378"/>
      <c r="BC1043" s="378"/>
      <c r="BD1043" s="378"/>
      <c r="BE1043" s="378"/>
      <c r="BF1043" s="378"/>
      <c r="BG1043" s="378"/>
      <c r="BH1043" s="378"/>
      <c r="BI1043" s="378"/>
      <c r="BJ1043" s="378"/>
      <c r="BK1043" s="378"/>
      <c r="BL1043" s="378"/>
      <c r="BM1043" s="377"/>
    </row>
    <row r="1044" spans="4:65">
      <c r="D1044" s="222"/>
      <c r="E1044" s="222"/>
      <c r="F1044" s="222"/>
      <c r="G1044" s="222"/>
      <c r="H1044" s="222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222"/>
      <c r="AH1044" s="222"/>
      <c r="AI1044" s="222"/>
      <c r="AJ1044" s="222"/>
      <c r="AK1044" s="222"/>
      <c r="AL1044" s="222"/>
      <c r="AM1044" s="222"/>
      <c r="AN1044" s="222"/>
      <c r="AO1044" s="222"/>
      <c r="AP1044" s="222"/>
      <c r="AQ1044" s="222"/>
      <c r="AR1044" s="222"/>
      <c r="AS1044" s="222"/>
      <c r="AT1044" s="222"/>
      <c r="AU1044" s="222"/>
      <c r="AV1044" s="222"/>
      <c r="AW1044" s="222"/>
      <c r="AX1044" s="222"/>
      <c r="AY1044" s="376">
        <f>SUMIF(最新年販売実績!$A:$A,"L" &amp; " " &amp; "?" &amp; " " &amp; TEXT($A$1,"yyyymm") &amp; " " &amp; "??????" &amp; " " &amp; "??????????",最新年販売実績!$K:$K)</f>
        <v>0</v>
      </c>
      <c r="AZ1044" s="376">
        <f>SUMIF(最新年販売実績!$A:$A,"L" &amp; " " &amp; "?" &amp; " " &amp; "??????" &amp; " " &amp; TEXT($A$1,"yyyymm") &amp; " " &amp; "??????????",最新年販売実績!$K:$K)</f>
        <v>222295</v>
      </c>
      <c r="BA1044" s="376">
        <f>SUMIF(最新年販売実績!$A:$A,"L" &amp; " " &amp; "?" &amp; " " &amp; BA$1041 &amp; " " &amp; "??????"&amp; " " &amp; "??????????",最新年販売実績!$K:$K)</f>
        <v>21952</v>
      </c>
      <c r="BB1044" s="376">
        <f>SUMIF(最新年販売実績!$A:$A,"L" &amp; " " &amp; "?" &amp; " " &amp; BB$1041 &amp; " " &amp; "??????"&amp; " " &amp; "??????????",最新年販売実績!$K:$K)</f>
        <v>17860</v>
      </c>
      <c r="BC1044" s="376">
        <f>SUMIF(最新年販売実績!$A:$A,"L" &amp; " " &amp; "?" &amp; " " &amp; BC$1041 &amp; " " &amp; "??????"&amp; " " &amp; "??????????",最新年販売実績!$K:$K)</f>
        <v>27025</v>
      </c>
      <c r="BD1044" s="376">
        <f>SUMIF(最新年販売実績!$A:$A,"L" &amp; " " &amp; "?" &amp; " " &amp; BD$1041 &amp; " " &amp; "??????"&amp; " " &amp; "??????????",最新年販売実績!$K:$K)</f>
        <v>23437</v>
      </c>
      <c r="BE1044" s="376">
        <f>SUMIF(最新年販売実績!$A:$A,"L" &amp; " " &amp; "?" &amp; " " &amp; BE$1041 &amp; " " &amp; "??????"&amp; " " &amp; "??????????",最新年販売実績!$K:$K)</f>
        <v>23074</v>
      </c>
      <c r="BF1044" s="376">
        <f>SUMIF(最新年販売実績!$A:$A,"L" &amp; " " &amp; "?" &amp; " " &amp; BF$1041 &amp; " " &amp; "??????"&amp; " " &amp; "??????????",最新年販売実績!$K:$K)</f>
        <v>25386</v>
      </c>
      <c r="BG1044" s="376">
        <f>SUMIF(最新年販売実績!$A:$A,"L" &amp; " " &amp; "?" &amp; " " &amp; BG$1041 &amp; " " &amp; "??????"&amp; " " &amp; "??????????",最新年販売実績!$K:$K)</f>
        <v>25278</v>
      </c>
      <c r="BH1044" s="376">
        <f>SUMIF(最新年販売実績!$A:$A,"L" &amp; " " &amp; "?" &amp; " " &amp; BH$1041 &amp; " " &amp; "??????"&amp; " " &amp; "??????????",最新年販売実績!$K:$K)</f>
        <v>21496</v>
      </c>
      <c r="BI1044" s="376">
        <f>SUMIF(最新年販売実績!$A:$A,"L" &amp; " " &amp; "?" &amp; " " &amp; BI$1041 &amp; " " &amp; "??????"&amp; " " &amp; "??????????",最新年販売実績!$K:$K)</f>
        <v>20528</v>
      </c>
      <c r="BJ1044" s="376">
        <f>SUMIF(最新年販売実績!$A:$A,"L" &amp; " " &amp; "?" &amp; " " &amp; BJ$1041 &amp; " " &amp; "??????"&amp; " " &amp; "??????????",最新年販売実績!$K:$K)</f>
        <v>16259</v>
      </c>
      <c r="BK1044" s="376">
        <f>SUMIF(最新年販売実績!$A:$A,"L" &amp; " " &amp; "?" &amp; " " &amp; BK$1041 &amp; " " &amp; "??????"&amp; " " &amp; "??????????",最新年販売実績!$K:$K)</f>
        <v>0</v>
      </c>
      <c r="BL1044" s="376">
        <f>SUMIF(最新年販売実績!$A:$A,"L" &amp; " " &amp; "?" &amp; " " &amp; BL$1041 &amp; " " &amp; "??????"&amp; " " &amp; "??????????",最新年販売実績!$K:$K)</f>
        <v>0</v>
      </c>
      <c r="BM1044" s="377" t="s">
        <v>609</v>
      </c>
    </row>
    <row r="1045" spans="4:65" ht="14.4" thickBot="1">
      <c r="D1045" s="222"/>
      <c r="E1045" s="222"/>
      <c r="F1045" s="222"/>
      <c r="G1045" s="222"/>
      <c r="H1045" s="222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222"/>
      <c r="AH1045" s="222"/>
      <c r="AI1045" s="222"/>
      <c r="AJ1045" s="222"/>
      <c r="AK1045" s="222"/>
      <c r="AL1045" s="222"/>
      <c r="AM1045" s="222"/>
      <c r="AN1045" s="222"/>
      <c r="AO1045" s="222"/>
      <c r="AP1045" s="222"/>
      <c r="AQ1045" s="222"/>
      <c r="AR1045" s="222"/>
      <c r="AS1045" s="222"/>
      <c r="AT1045" s="222"/>
      <c r="AU1045" s="222"/>
      <c r="AV1045" s="222"/>
      <c r="AW1045" s="222"/>
      <c r="AX1045" s="222"/>
      <c r="AY1045" s="378" t="s">
        <v>17</v>
      </c>
      <c r="AZ1045" s="378" t="s">
        <v>17</v>
      </c>
      <c r="BA1045" s="378"/>
      <c r="BB1045" s="378"/>
      <c r="BC1045" s="378"/>
      <c r="BD1045" s="378"/>
      <c r="BE1045" s="378"/>
      <c r="BF1045" s="378"/>
      <c r="BG1045" s="378"/>
      <c r="BH1045" s="378"/>
      <c r="BI1045" s="378"/>
      <c r="BJ1045" s="378"/>
      <c r="BK1045" s="378"/>
      <c r="BL1045" s="378"/>
      <c r="BM1045" s="377"/>
    </row>
    <row r="1046" spans="4:65">
      <c r="D1046" s="222"/>
      <c r="E1046" s="222"/>
      <c r="F1046" s="222"/>
      <c r="G1046" s="222"/>
      <c r="H1046" s="222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222"/>
      <c r="AH1046" s="222"/>
      <c r="AI1046" s="222"/>
      <c r="AJ1046" s="222"/>
      <c r="AK1046" s="222"/>
      <c r="AL1046" s="222"/>
      <c r="AM1046" s="222"/>
      <c r="AN1046" s="222"/>
      <c r="AO1046" s="222"/>
      <c r="AP1046" s="222"/>
      <c r="AQ1046" s="222"/>
      <c r="AR1046" s="222"/>
      <c r="AS1046" s="222"/>
      <c r="AT1046" s="222"/>
      <c r="AU1046" s="222"/>
      <c r="AV1046" s="222"/>
      <c r="AW1046" s="222"/>
      <c r="AX1046" s="222"/>
      <c r="AY1046" s="376">
        <f>SUMIF(最新年販売実績!$A:$A,"?" &amp; " " &amp; "J" &amp; " " &amp; TEXT($A$1,"yyyymm") &amp; " " &amp; "??????" &amp; " " &amp; "??????????",最新年販売実績!$K:$K)</f>
        <v>0</v>
      </c>
      <c r="AZ1046" s="376">
        <f>SUMIF(最新年販売実績!$A:$A,"?" &amp; " " &amp; "J" &amp; " " &amp; "??????" &amp; " " &amp; TEXT($A$1,"yyyymm") &amp; " " &amp; "??????????",最新年販売実績!$K:$K)</f>
        <v>461437</v>
      </c>
      <c r="BA1046" s="376">
        <f>SUMIF(最新年販売実績!$A:$A,"?" &amp; " " &amp; "J" &amp; " " &amp; BA$1041 &amp; " " &amp; "??????"&amp; " " &amp; "??????????",最新年販売実績!$K:$K)</f>
        <v>45381</v>
      </c>
      <c r="BB1046" s="376">
        <f>SUMIF(最新年販売実績!$A:$A,"?" &amp; " " &amp; "J" &amp; " " &amp; BB$1041 &amp; " " &amp; "??????"&amp; " " &amp; "??????????",最新年販売実績!$K:$K)</f>
        <v>49011</v>
      </c>
      <c r="BC1046" s="376">
        <f>SUMIF(最新年販売実績!$A:$A,"?" &amp; " " &amp; "J" &amp; " " &amp; BC$1041 &amp; " " &amp; "??????"&amp; " " &amp; "??????????",最新年販売実績!$K:$K)</f>
        <v>67731</v>
      </c>
      <c r="BD1046" s="376">
        <f>SUMIF(最新年販売実績!$A:$A,"?" &amp; " " &amp; "J" &amp; " " &amp; BD$1041 &amp; " " &amp; "??????"&amp; " " &amp; "??????????",最新年販売実績!$K:$K)</f>
        <v>39426</v>
      </c>
      <c r="BE1046" s="376">
        <f>SUMIF(最新年販売実績!$A:$A,"?" &amp; " " &amp; "J" &amp; " " &amp; BE$1041 &amp; " " &amp; "??????"&amp; " " &amp; "??????????",最新年販売実績!$K:$K)</f>
        <v>36500</v>
      </c>
      <c r="BF1046" s="376">
        <f>SUMIF(最新年販売実績!$A:$A,"?" &amp; " " &amp; "J" &amp; " " &amp; BF$1041 &amp; " " &amp; "??????"&amp; " " &amp; "??????????",最新年販売実績!$K:$K)</f>
        <v>42309</v>
      </c>
      <c r="BG1046" s="376">
        <f>SUMIF(最新年販売実績!$A:$A,"?" &amp; " " &amp; "J" &amp; " " &amp; BG$1041 &amp; " " &amp; "??????"&amp; " " &amp; "??????????",最新年販売実績!$K:$K)</f>
        <v>53164</v>
      </c>
      <c r="BH1046" s="376">
        <f>SUMIF(最新年販売実績!$A:$A,"?" &amp; " " &amp; "J" &amp; " " &amp; BH$1041 &amp; " " &amp; "??????"&amp; " " &amp; "??????????",最新年販売実績!$K:$K)</f>
        <v>46534</v>
      </c>
      <c r="BI1046" s="376">
        <f>SUMIF(最新年販売実績!$A:$A,"?" &amp; " " &amp; "J" &amp; " " &amp; BI$1041 &amp; " " &amp; "??????"&amp; " " &amp; "??????????",最新年販売実績!$K:$K)</f>
        <v>45190</v>
      </c>
      <c r="BJ1046" s="376">
        <f>SUMIF(最新年販売実績!$A:$A,"?" &amp; " " &amp; "J" &amp; " " &amp; BJ$1041 &amp; " " &amp; "??????"&amp; " " &amp; "??????????",最新年販売実績!$K:$K)</f>
        <v>36191</v>
      </c>
      <c r="BK1046" s="376">
        <f>SUMIF(最新年販売実績!$A:$A,"?" &amp; " " &amp; "J" &amp; " " &amp; BK$1041 &amp; " " &amp; "??????"&amp; " " &amp; "??????????",最新年販売実績!$K:$K)</f>
        <v>0</v>
      </c>
      <c r="BL1046" s="376">
        <f>SUMIF(最新年販売実績!$A:$A,"?" &amp; " " &amp; "J" &amp; " " &amp; BL$1041 &amp; " " &amp; "??????"&amp; " " &amp; "??????????",最新年販売実績!$K:$K)</f>
        <v>0</v>
      </c>
      <c r="BM1046" s="377" t="s">
        <v>608</v>
      </c>
    </row>
    <row r="1047" spans="4:65" ht="14.4" thickBot="1">
      <c r="D1047" s="222"/>
      <c r="E1047" s="222"/>
      <c r="F1047" s="222"/>
      <c r="G1047" s="222"/>
      <c r="H1047" s="222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222"/>
      <c r="AH1047" s="222"/>
      <c r="AI1047" s="222"/>
      <c r="AJ1047" s="222"/>
      <c r="AK1047" s="222"/>
      <c r="AL1047" s="222"/>
      <c r="AM1047" s="222"/>
      <c r="AN1047" s="222"/>
      <c r="AO1047" s="222"/>
      <c r="AP1047" s="222"/>
      <c r="AQ1047" s="222"/>
      <c r="AR1047" s="222"/>
      <c r="AS1047" s="222"/>
      <c r="AT1047" s="222"/>
      <c r="AU1047" s="222"/>
      <c r="AV1047" s="222"/>
      <c r="AW1047" s="222"/>
      <c r="AX1047" s="222"/>
      <c r="AY1047" s="378" t="s">
        <v>17</v>
      </c>
      <c r="AZ1047" s="378" t="s">
        <v>17</v>
      </c>
      <c r="BA1047" s="378"/>
      <c r="BB1047" s="378"/>
      <c r="BC1047" s="378"/>
      <c r="BD1047" s="378"/>
      <c r="BE1047" s="378"/>
      <c r="BF1047" s="378"/>
      <c r="BG1047" s="378"/>
      <c r="BH1047" s="378"/>
      <c r="BI1047" s="378"/>
      <c r="BJ1047" s="378"/>
      <c r="BK1047" s="378"/>
      <c r="BL1047" s="378"/>
      <c r="BM1047" s="377"/>
    </row>
    <row r="1048" spans="4:65">
      <c r="D1048" s="222"/>
      <c r="E1048" s="222"/>
      <c r="F1048" s="222"/>
      <c r="G1048" s="222"/>
      <c r="H1048" s="222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222"/>
      <c r="AH1048" s="222"/>
      <c r="AI1048" s="222"/>
      <c r="AJ1048" s="222"/>
      <c r="AK1048" s="222"/>
      <c r="AL1048" s="222"/>
      <c r="AM1048" s="222"/>
      <c r="AN1048" s="222"/>
      <c r="AO1048" s="222"/>
      <c r="AP1048" s="222"/>
      <c r="AQ1048" s="222"/>
      <c r="AR1048" s="222"/>
      <c r="AS1048" s="222"/>
      <c r="AT1048" s="222"/>
      <c r="AU1048" s="222"/>
      <c r="AV1048" s="222"/>
      <c r="AW1048" s="222"/>
      <c r="AX1048" s="222"/>
      <c r="AY1048" s="376">
        <f>SUMIF(最新年販売実績!$A:$A,"?" &amp; " " &amp; "O" &amp; " " &amp; TEXT($A$1,"yyyymm") &amp; " " &amp; "??????" &amp; " " &amp; "??????????",最新年販売実績!$K:$K)</f>
        <v>0</v>
      </c>
      <c r="AZ1048" s="376">
        <f>SUMIF(最新年販売実績!$A:$A,"?" &amp; " " &amp; "O" &amp; " " &amp; "??????" &amp; " " &amp; TEXT($A$1,"yyyymm") &amp; " " &amp; "??????????",最新年販売実績!$K:$K)</f>
        <v>1710250</v>
      </c>
      <c r="BA1048" s="376">
        <f>SUMIF(最新年販売実績!$A:$A,"?" &amp; " " &amp; "O" &amp; " " &amp; BA$1041 &amp; " " &amp; "??????"&amp; " " &amp; "??????????",最新年販売実績!$K:$K)</f>
        <v>146975</v>
      </c>
      <c r="BB1048" s="376">
        <f>SUMIF(最新年販売実績!$A:$A,"?" &amp; " " &amp; "O" &amp; " " &amp; BB$1041 &amp; " " &amp; "??????"&amp; " " &amp; "??????????",最新年販売実績!$K:$K)</f>
        <v>134282</v>
      </c>
      <c r="BC1048" s="376">
        <f>SUMIF(最新年販売実績!$A:$A,"?" &amp; " " &amp; "O" &amp; " " &amp; BC$1041 &amp; " " &amp; "??????"&amp; " " &amp; "??????????",最新年販売実績!$K:$K)</f>
        <v>195130</v>
      </c>
      <c r="BD1048" s="376">
        <f>SUMIF(最新年販売実績!$A:$A,"?" &amp; " " &amp; "O" &amp; " " &amp; BD$1041 &amp; " " &amp; "??????"&amp; " " &amp; "??????????",最新年販売実績!$K:$K)</f>
        <v>183702</v>
      </c>
      <c r="BE1048" s="376">
        <f>SUMIF(最新年販売実績!$A:$A,"?" &amp; " " &amp; "O" &amp; " " &amp; BE$1041 &amp; " " &amp; "??????"&amp; " " &amp; "??????????",最新年販売実績!$K:$K)</f>
        <v>187126</v>
      </c>
      <c r="BF1048" s="376">
        <f>SUMIF(最新年販売実績!$A:$A,"?" &amp; " " &amp; "O" &amp; " " &amp; BF$1041 &amp; " " &amp; "??????"&amp; " " &amp; "??????????",最新年販売実績!$K:$K)</f>
        <v>187875</v>
      </c>
      <c r="BG1048" s="376">
        <f>SUMIF(最新年販売実績!$A:$A,"?" &amp; " " &amp; "O" &amp; " " &amp; BG$1041 &amp; " " &amp; "??????"&amp; " " &amp; "??????????",最新年販売実績!$K:$K)</f>
        <v>182762</v>
      </c>
      <c r="BH1048" s="376">
        <f>SUMIF(最新年販売実績!$A:$A,"?" &amp; " " &amp; "O" &amp; " " &amp; BH$1041 &amp; " " &amp; "??????"&amp; " " &amp; "??????????",最新年販売実績!$K:$K)</f>
        <v>161546</v>
      </c>
      <c r="BI1048" s="376">
        <f>SUMIF(最新年販売実績!$A:$A,"?" &amp; " " &amp; "O" &amp; " " &amp; BI$1041 &amp; " " &amp; "??????"&amp; " " &amp; "??????????",最新年販売実績!$K:$K)</f>
        <v>176390</v>
      </c>
      <c r="BJ1048" s="376">
        <f>SUMIF(最新年販売実績!$A:$A,"?" &amp; " " &amp; "O" &amp; " " &amp; BJ$1041 &amp; " " &amp; "??????"&amp; " " &amp; "??????????",最新年販売実績!$K:$K)</f>
        <v>154462</v>
      </c>
      <c r="BK1048" s="376">
        <f>SUMIF(最新年販売実績!$A:$A,"?" &amp; " " &amp; "O" &amp; " " &amp; BK$1041 &amp; " " &amp; "??????"&amp; " " &amp; "??????????",最新年販売実績!$K:$K)</f>
        <v>0</v>
      </c>
      <c r="BL1048" s="376">
        <f>SUMIF(最新年販売実績!$A:$A,"?" &amp; " " &amp; "O" &amp; " " &amp; BL$1041 &amp; " " &amp; "??????"&amp; " " &amp; "??????????",最新年販売実績!$K:$K)</f>
        <v>0</v>
      </c>
      <c r="BM1048" s="377" t="s">
        <v>610</v>
      </c>
    </row>
    <row r="1049" spans="4:65" ht="14.4" thickBot="1">
      <c r="D1049" s="222"/>
      <c r="E1049" s="222"/>
      <c r="F1049" s="222"/>
      <c r="G1049" s="222"/>
      <c r="H1049" s="222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222"/>
      <c r="AH1049" s="222"/>
      <c r="AI1049" s="222"/>
      <c r="AJ1049" s="222"/>
      <c r="AK1049" s="222"/>
      <c r="AL1049" s="222"/>
      <c r="AM1049" s="222"/>
      <c r="AN1049" s="222"/>
      <c r="AO1049" s="222"/>
      <c r="AP1049" s="222"/>
      <c r="AQ1049" s="222"/>
      <c r="AR1049" s="222"/>
      <c r="AS1049" s="222"/>
      <c r="AT1049" s="222"/>
      <c r="AU1049" s="222"/>
      <c r="AV1049" s="222"/>
      <c r="AW1049" s="222"/>
      <c r="AX1049" s="222"/>
      <c r="AY1049" s="378" t="s">
        <v>17</v>
      </c>
      <c r="AZ1049" s="378" t="s">
        <v>17</v>
      </c>
      <c r="BA1049" s="378"/>
      <c r="BB1049" s="378"/>
      <c r="BC1049" s="378"/>
      <c r="BD1049" s="378"/>
      <c r="BE1049" s="378"/>
      <c r="BF1049" s="378"/>
      <c r="BG1049" s="378"/>
      <c r="BH1049" s="378"/>
      <c r="BI1049" s="378"/>
      <c r="BJ1049" s="378"/>
      <c r="BK1049" s="378"/>
      <c r="BL1049" s="378"/>
      <c r="BM1049" s="377"/>
    </row>
    <row r="1050" spans="4:65">
      <c r="D1050" s="222"/>
      <c r="E1050" s="222"/>
      <c r="F1050" s="222"/>
      <c r="G1050" s="222"/>
      <c r="H1050" s="222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222"/>
      <c r="AH1050" s="222"/>
      <c r="AI1050" s="222"/>
      <c r="AJ1050" s="222"/>
      <c r="AK1050" s="222"/>
      <c r="AL1050" s="222"/>
      <c r="AM1050" s="222"/>
      <c r="AN1050" s="222"/>
      <c r="AO1050" s="222"/>
      <c r="AP1050" s="222"/>
      <c r="AQ1050" s="222"/>
      <c r="AR1050" s="222"/>
      <c r="AS1050" s="222"/>
      <c r="AT1050" s="222"/>
      <c r="AU1050" s="222"/>
      <c r="AV1050" s="222"/>
      <c r="AW1050" s="222"/>
      <c r="AX1050" s="222"/>
      <c r="AY1050" s="376">
        <f t="shared" ref="AY1050:BL1050" si="506">AY1042+AY1044-AY1052</f>
        <v>0</v>
      </c>
      <c r="AZ1050" s="376">
        <f t="shared" si="506"/>
        <v>2166195</v>
      </c>
      <c r="BA1050" s="376">
        <f t="shared" si="506"/>
        <v>191911</v>
      </c>
      <c r="BB1050" s="376">
        <f t="shared" si="506"/>
        <v>182853</v>
      </c>
      <c r="BC1050" s="376">
        <f t="shared" si="506"/>
        <v>261798</v>
      </c>
      <c r="BD1050" s="376">
        <f t="shared" si="506"/>
        <v>222453</v>
      </c>
      <c r="BE1050" s="376">
        <f t="shared" si="506"/>
        <v>223019</v>
      </c>
      <c r="BF1050" s="376">
        <f t="shared" si="506"/>
        <v>229707</v>
      </c>
      <c r="BG1050" s="376">
        <f t="shared" si="506"/>
        <v>235505</v>
      </c>
      <c r="BH1050" s="376">
        <f t="shared" si="506"/>
        <v>207788</v>
      </c>
      <c r="BI1050" s="376">
        <f t="shared" si="506"/>
        <v>220981</v>
      </c>
      <c r="BJ1050" s="376">
        <f t="shared" si="506"/>
        <v>190180</v>
      </c>
      <c r="BK1050" s="376">
        <f t="shared" si="506"/>
        <v>0</v>
      </c>
      <c r="BL1050" s="376">
        <f t="shared" si="506"/>
        <v>0</v>
      </c>
      <c r="BM1050" s="377" t="s">
        <v>611</v>
      </c>
    </row>
    <row r="1051" spans="4:65" ht="14.4" thickBot="1">
      <c r="D1051" s="222"/>
      <c r="E1051" s="222"/>
      <c r="F1051" s="222"/>
      <c r="G1051" s="222"/>
      <c r="H1051" s="222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222"/>
      <c r="AH1051" s="222"/>
      <c r="AI1051" s="222"/>
      <c r="AJ1051" s="222"/>
      <c r="AK1051" s="222"/>
      <c r="AL1051" s="222"/>
      <c r="AM1051" s="222"/>
      <c r="AN1051" s="222"/>
      <c r="AO1051" s="222"/>
      <c r="AP1051" s="222"/>
      <c r="AQ1051" s="222"/>
      <c r="AR1051" s="222"/>
      <c r="AS1051" s="222"/>
      <c r="AT1051" s="222"/>
      <c r="AU1051" s="222"/>
      <c r="AV1051" s="222"/>
      <c r="AW1051" s="222"/>
      <c r="AX1051" s="222"/>
      <c r="AY1051" s="378" t="s">
        <v>17</v>
      </c>
      <c r="AZ1051" s="378" t="s">
        <v>17</v>
      </c>
      <c r="BA1051" s="378"/>
      <c r="BB1051" s="378"/>
      <c r="BC1051" s="378"/>
      <c r="BD1051" s="378"/>
      <c r="BE1051" s="378"/>
      <c r="BF1051" s="378"/>
      <c r="BG1051" s="378"/>
      <c r="BH1051" s="378"/>
      <c r="BI1051" s="378"/>
      <c r="BJ1051" s="378"/>
      <c r="BK1051" s="378"/>
      <c r="BL1051" s="378"/>
      <c r="BM1051" s="377"/>
    </row>
    <row r="1052" spans="4:65">
      <c r="D1052" s="222"/>
      <c r="E1052" s="222"/>
      <c r="F1052" s="222"/>
      <c r="G1052" s="222"/>
      <c r="H1052" s="222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222"/>
      <c r="AH1052" s="222"/>
      <c r="AI1052" s="222"/>
      <c r="AJ1052" s="222"/>
      <c r="AK1052" s="222"/>
      <c r="AL1052" s="222"/>
      <c r="AM1052" s="222"/>
      <c r="AN1052" s="222"/>
      <c r="AO1052" s="222"/>
      <c r="AP1052" s="222"/>
      <c r="AQ1052" s="222"/>
      <c r="AR1052" s="222"/>
      <c r="AS1052" s="222"/>
      <c r="AT1052" s="222"/>
      <c r="AU1052" s="222"/>
      <c r="AV1052" s="222"/>
      <c r="AW1052" s="222"/>
      <c r="AX1052" s="222"/>
      <c r="AY1052" s="376">
        <f t="shared" ref="AY1052:BL1052" si="507">AY1054+AY1056</f>
        <v>0</v>
      </c>
      <c r="AZ1052" s="376">
        <f t="shared" si="507"/>
        <v>5492</v>
      </c>
      <c r="BA1052" s="376">
        <f t="shared" si="507"/>
        <v>445</v>
      </c>
      <c r="BB1052" s="376">
        <f t="shared" si="507"/>
        <v>440</v>
      </c>
      <c r="BC1052" s="376">
        <f t="shared" si="507"/>
        <v>1063</v>
      </c>
      <c r="BD1052" s="376">
        <f t="shared" si="507"/>
        <v>675</v>
      </c>
      <c r="BE1052" s="376">
        <f t="shared" si="507"/>
        <v>607</v>
      </c>
      <c r="BF1052" s="376">
        <f t="shared" si="507"/>
        <v>477</v>
      </c>
      <c r="BG1052" s="376">
        <f t="shared" si="507"/>
        <v>421</v>
      </c>
      <c r="BH1052" s="376">
        <f t="shared" si="507"/>
        <v>292</v>
      </c>
      <c r="BI1052" s="376">
        <f t="shared" si="507"/>
        <v>599</v>
      </c>
      <c r="BJ1052" s="376">
        <f t="shared" si="507"/>
        <v>473</v>
      </c>
      <c r="BK1052" s="376">
        <f t="shared" si="507"/>
        <v>0</v>
      </c>
      <c r="BL1052" s="376">
        <f t="shared" si="507"/>
        <v>0</v>
      </c>
      <c r="BM1052" s="377" t="s">
        <v>612</v>
      </c>
    </row>
    <row r="1053" spans="4:65" ht="14.4" thickBot="1">
      <c r="D1053" s="222"/>
      <c r="E1053" s="222"/>
      <c r="F1053" s="222"/>
      <c r="G1053" s="222"/>
      <c r="H1053" s="222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222"/>
      <c r="AH1053" s="222"/>
      <c r="AI1053" s="222"/>
      <c r="AJ1053" s="222"/>
      <c r="AK1053" s="222"/>
      <c r="AL1053" s="222"/>
      <c r="AM1053" s="222"/>
      <c r="AN1053" s="222"/>
      <c r="AO1053" s="222"/>
      <c r="AP1053" s="222"/>
      <c r="AQ1053" s="222"/>
      <c r="AR1053" s="222"/>
      <c r="AS1053" s="222"/>
      <c r="AT1053" s="222"/>
      <c r="AU1053" s="222"/>
      <c r="AV1053" s="222"/>
      <c r="AW1053" s="222"/>
      <c r="AX1053" s="222"/>
      <c r="AY1053" s="378" t="s">
        <v>17</v>
      </c>
      <c r="AZ1053" s="378" t="s">
        <v>17</v>
      </c>
      <c r="BA1053" s="378"/>
      <c r="BB1053" s="378"/>
      <c r="BC1053" s="378"/>
      <c r="BD1053" s="378"/>
      <c r="BE1053" s="378"/>
      <c r="BF1053" s="378"/>
      <c r="BG1053" s="378"/>
      <c r="BH1053" s="378"/>
      <c r="BI1053" s="378"/>
      <c r="BJ1053" s="378"/>
      <c r="BK1053" s="378"/>
      <c r="BL1053" s="378"/>
      <c r="BM1053" s="377"/>
    </row>
    <row r="1054" spans="4:65">
      <c r="D1054" s="222"/>
      <c r="E1054" s="222"/>
      <c r="F1054" s="222"/>
      <c r="G1054" s="222"/>
      <c r="H1054" s="222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222"/>
      <c r="AH1054" s="222"/>
      <c r="AI1054" s="222"/>
      <c r="AJ1054" s="222"/>
      <c r="AK1054" s="222"/>
      <c r="AL1054" s="222"/>
      <c r="AM1054" s="222"/>
      <c r="AN1054" s="222"/>
      <c r="AO1054" s="222"/>
      <c r="AP1054" s="222"/>
      <c r="AQ1054" s="222"/>
      <c r="AR1054" s="222"/>
      <c r="AS1054" s="222"/>
      <c r="AT1054" s="222"/>
      <c r="AU1054" s="222"/>
      <c r="AV1054" s="222"/>
      <c r="AW1054" s="222"/>
      <c r="AX1054" s="222"/>
      <c r="AY1054" s="376">
        <f>SUMIF(最新年販売実績!$A:$A,"?" &amp; " " &amp; "J" &amp; " " &amp; TEXT($A$1,"yyyymm") &amp; " " &amp; "??????" &amp; " " &amp; "FCV???????",最新年販売実績!$K:$K)</f>
        <v>0</v>
      </c>
      <c r="AZ1054" s="376">
        <f>SUMIF(最新年販売実績!$A:$A,"?" &amp; " " &amp; "J" &amp; " " &amp; "??????" &amp; " " &amp; TEXT($A$1,"yyyymm") &amp; " " &amp; "FCV???????",最新年販売実績!$K:$K)</f>
        <v>2216</v>
      </c>
      <c r="BA1054" s="376">
        <f>SUMIF(最新年販売実績!$A:$A,"?" &amp; " " &amp; "J" &amp; " " &amp; BA$1041 &amp; " " &amp; "??????"&amp; " " &amp; "FCV???????",最新年販売実績!$K:$K)</f>
        <v>341</v>
      </c>
      <c r="BB1054" s="376">
        <f>SUMIF(最新年販売実績!$A:$A,"?" &amp; " " &amp; "J" &amp; " " &amp; BB$1041 &amp; " " &amp; "??????"&amp; " " &amp; "FCV???????",最新年販売実績!$K:$K)</f>
        <v>348</v>
      </c>
      <c r="BC1054" s="376">
        <f>SUMIF(最新年販売実績!$A:$A,"?" &amp; " " &amp; "J" &amp; " " &amp; BC$1041 &amp; " " &amp; "??????"&amp; " " &amp; "FCV???????",最新年販売実績!$K:$K)</f>
        <v>239</v>
      </c>
      <c r="BD1054" s="376">
        <f>SUMIF(最新年販売実績!$A:$A,"?" &amp; " " &amp; "J" &amp; " " &amp; BD$1041 &amp; " " &amp; "??????"&amp; " " &amp; "FCV???????",最新年販売実績!$K:$K)</f>
        <v>224</v>
      </c>
      <c r="BE1054" s="376">
        <f>SUMIF(最新年販売実績!$A:$A,"?" &amp; " " &amp; "J" &amp; " " &amp; BE$1041 &amp; " " &amp; "??????"&amp; " " &amp; "FCV???????",最新年販売実績!$K:$K)</f>
        <v>298</v>
      </c>
      <c r="BF1054" s="376">
        <f>SUMIF(最新年販売実績!$A:$A,"?" &amp; " " &amp; "J" &amp; " " &amp; BF$1041 &amp; " " &amp; "??????"&amp; " " &amp; "FCV???????",最新年販売実績!$K:$K)</f>
        <v>313</v>
      </c>
      <c r="BG1054" s="376">
        <f>SUMIF(最新年販売実績!$A:$A,"?" &amp; " " &amp; "J" &amp; " " &amp; BG$1041 &amp; " " &amp; "??????"&amp; " " &amp; "FCV???????",最新年販売実績!$K:$K)</f>
        <v>207</v>
      </c>
      <c r="BH1054" s="376">
        <f>SUMIF(最新年販売実績!$A:$A,"?" &amp; " " &amp; "J" &amp; " " &amp; BH$1041 &amp; " " &amp; "??????"&amp; " " &amp; "FCV???????",最新年販売実績!$K:$K)</f>
        <v>114</v>
      </c>
      <c r="BI1054" s="376">
        <f>SUMIF(最新年販売実績!$A:$A,"?" &amp; " " &amp; "J" &amp; " " &amp; BI$1041 &amp; " " &amp; "??????"&amp; " " &amp; "FCV???????",最新年販売実績!$K:$K)</f>
        <v>86</v>
      </c>
      <c r="BJ1054" s="376">
        <f>SUMIF(最新年販売実績!$A:$A,"?" &amp; " " &amp; "J" &amp; " " &amp; BJ$1041 &amp; " " &amp; "??????"&amp; " " &amp; "FCV???????",最新年販売実績!$K:$K)</f>
        <v>46</v>
      </c>
      <c r="BK1054" s="376">
        <f>SUMIF(最新年販売実績!$A:$A,"?" &amp; " " &amp; "J" &amp; " " &amp; BK$1041 &amp; " " &amp; "??????"&amp; " " &amp; "FCV???????",最新年販売実績!$K:$K)</f>
        <v>0</v>
      </c>
      <c r="BL1054" s="376">
        <f>SUMIF(最新年販売実績!$A:$A,"?" &amp; " " &amp; "J" &amp; " " &amp; BL$1041 &amp; " " &amp; "??????"&amp; " " &amp; "FCV???????",最新年販売実績!$K:$K)</f>
        <v>0</v>
      </c>
      <c r="BM1054" s="222" t="s">
        <v>613</v>
      </c>
    </row>
    <row r="1055" spans="4:65" ht="14.4" thickBot="1">
      <c r="D1055" s="222"/>
      <c r="E1055" s="222"/>
      <c r="F1055" s="222"/>
      <c r="G1055" s="222"/>
      <c r="H1055" s="222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222"/>
      <c r="AH1055" s="222"/>
      <c r="AI1055" s="222"/>
      <c r="AJ1055" s="222"/>
      <c r="AK1055" s="222"/>
      <c r="AL1055" s="222"/>
      <c r="AM1055" s="222"/>
      <c r="AN1055" s="222"/>
      <c r="AO1055" s="222"/>
      <c r="AP1055" s="222"/>
      <c r="AQ1055" s="222"/>
      <c r="AR1055" s="222"/>
      <c r="AS1055" s="222"/>
      <c r="AT1055" s="222"/>
      <c r="AU1055" s="222"/>
      <c r="AV1055" s="222"/>
      <c r="AW1055" s="222"/>
      <c r="AX1055" s="222"/>
      <c r="AY1055" s="378"/>
      <c r="AZ1055" s="378"/>
      <c r="BA1055" s="378"/>
      <c r="BB1055" s="378"/>
      <c r="BC1055" s="378"/>
      <c r="BD1055" s="378"/>
      <c r="BE1055" s="378"/>
      <c r="BF1055" s="378"/>
      <c r="BG1055" s="378"/>
      <c r="BH1055" s="378"/>
      <c r="BI1055" s="378"/>
      <c r="BJ1055" s="378"/>
      <c r="BK1055" s="378"/>
      <c r="BL1055" s="378"/>
      <c r="BM1055" s="217"/>
    </row>
    <row r="1056" spans="4:65">
      <c r="D1056" s="222"/>
      <c r="E1056" s="222"/>
      <c r="F1056" s="222"/>
      <c r="G1056" s="222"/>
      <c r="H1056" s="222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222"/>
      <c r="AH1056" s="222"/>
      <c r="AI1056" s="222"/>
      <c r="AJ1056" s="222"/>
      <c r="AK1056" s="222"/>
      <c r="AL1056" s="222"/>
      <c r="AM1056" s="222"/>
      <c r="AN1056" s="222"/>
      <c r="AO1056" s="222"/>
      <c r="AP1056" s="222"/>
      <c r="AQ1056" s="222"/>
      <c r="AR1056" s="222"/>
      <c r="AS1056" s="222"/>
      <c r="AT1056" s="222"/>
      <c r="AU1056" s="222"/>
      <c r="AV1056" s="222"/>
      <c r="AW1056" s="222"/>
      <c r="AX1056" s="222"/>
      <c r="AY1056" s="376">
        <f>SUMIF(最新年販売実績!$A:$A,"?" &amp; " " &amp; "O" &amp; " " &amp; TEXT($A$1,"yyyymm") &amp; " " &amp; "??????" &amp; " " &amp; "FCV???????",最新年販売実績!$K:$K)</f>
        <v>0</v>
      </c>
      <c r="AZ1056" s="376">
        <f>SUMIF(最新年販売実績!$A:$A,"?" &amp; " " &amp; "O" &amp; " " &amp; "??????" &amp; " " &amp; TEXT($A$1,"yyyymm") &amp; " " &amp; "FCV???????",最新年販売実績!$K:$K)</f>
        <v>3276</v>
      </c>
      <c r="BA1056" s="376">
        <f>SUMIF(最新年販売実績!$A:$A,"?" &amp; " " &amp; "O" &amp; " " &amp; BA$1041 &amp; " " &amp; "??????"&amp; " " &amp; "FCV???????",最新年販売実績!$K:$K)</f>
        <v>104</v>
      </c>
      <c r="BB1056" s="376">
        <f>SUMIF(最新年販売実績!$A:$A,"?" &amp; " " &amp; "O" &amp; " " &amp; BB$1041 &amp; " " &amp; "??????"&amp; " " &amp; "FCV???????",最新年販売実績!$K:$K)</f>
        <v>92</v>
      </c>
      <c r="BC1056" s="376">
        <f>SUMIF(最新年販売実績!$A:$A,"?" &amp; " " &amp; "O" &amp; " " &amp; BC$1041 &amp; " " &amp; "??????"&amp; " " &amp; "FCV???????",最新年販売実績!$K:$K)</f>
        <v>824</v>
      </c>
      <c r="BD1056" s="376">
        <f>SUMIF(最新年販売実績!$A:$A,"?" &amp; " " &amp; "O" &amp; " " &amp; BD$1041 &amp; " " &amp; "??????"&amp; " " &amp; "FCV???????",最新年販売実績!$K:$K)</f>
        <v>451</v>
      </c>
      <c r="BE1056" s="376">
        <f>SUMIF(最新年販売実績!$A:$A,"?" &amp; " " &amp; "O" &amp; " " &amp; BE$1041 &amp; " " &amp; "??????"&amp; " " &amp; "FCV???????",最新年販売実績!$K:$K)</f>
        <v>309</v>
      </c>
      <c r="BF1056" s="376">
        <f>SUMIF(最新年販売実績!$A:$A,"?" &amp; " " &amp; "O" &amp; " " &amp; BF$1041 &amp; " " &amp; "??????"&amp; " " &amp; "FCV???????",最新年販売実績!$K:$K)</f>
        <v>164</v>
      </c>
      <c r="BG1056" s="376">
        <f>SUMIF(最新年販売実績!$A:$A,"?" &amp; " " &amp; "O" &amp; " " &amp; BG$1041 &amp; " " &amp; "??????"&amp; " " &amp; "FCV???????",最新年販売実績!$K:$K)</f>
        <v>214</v>
      </c>
      <c r="BH1056" s="376">
        <f>SUMIF(最新年販売実績!$A:$A,"?" &amp; " " &amp; "O" &amp; " " &amp; BH$1041 &amp; " " &amp; "??????"&amp; " " &amp; "FCV???????",最新年販売実績!$K:$K)</f>
        <v>178</v>
      </c>
      <c r="BI1056" s="376">
        <f>SUMIF(最新年販売実績!$A:$A,"?" &amp; " " &amp; "O" &amp; " " &amp; BI$1041 &amp; " " &amp; "??????"&amp; " " &amp; "FCV???????",最新年販売実績!$K:$K)</f>
        <v>513</v>
      </c>
      <c r="BJ1056" s="376">
        <f>SUMIF(最新年販売実績!$A:$A,"?" &amp; " " &amp; "O" &amp; " " &amp; BJ$1041 &amp; " " &amp; "??????"&amp; " " &amp; "FCV???????",最新年販売実績!$K:$K)</f>
        <v>427</v>
      </c>
      <c r="BK1056" s="376">
        <f>SUMIF(最新年販売実績!$A:$A,"?" &amp; " " &amp; "O" &amp; " " &amp; BK$1041 &amp; " " &amp; "??????"&amp; " " &amp; "FCV???????",最新年販売実績!$K:$K)</f>
        <v>0</v>
      </c>
      <c r="BL1056" s="376">
        <f>SUMIF(最新年販売実績!$A:$A,"?" &amp; " " &amp; "O" &amp; " " &amp; BL$1041 &amp; " " &amp; "??????"&amp; " " &amp; "FCV???????",最新年販売実績!$K:$K)</f>
        <v>0</v>
      </c>
      <c r="BM1056" s="222" t="s">
        <v>614</v>
      </c>
    </row>
    <row r="1057" spans="4:65" ht="14.4" thickBot="1">
      <c r="D1057" s="222"/>
      <c r="E1057" s="222"/>
      <c r="F1057" s="222"/>
      <c r="G1057" s="222"/>
      <c r="H1057" s="222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222"/>
      <c r="AH1057" s="222"/>
      <c r="AI1057" s="222"/>
      <c r="AJ1057" s="222"/>
      <c r="AK1057" s="222"/>
      <c r="AL1057" s="222"/>
      <c r="AM1057" s="222"/>
      <c r="AN1057" s="222"/>
      <c r="AO1057" s="222"/>
      <c r="AP1057" s="222"/>
      <c r="AQ1057" s="222"/>
      <c r="AR1057" s="222"/>
      <c r="AS1057" s="222"/>
      <c r="AT1057" s="222"/>
      <c r="AU1057" s="222"/>
      <c r="AV1057" s="222"/>
      <c r="AW1057" s="222"/>
      <c r="AX1057" s="222"/>
      <c r="AY1057" s="378"/>
      <c r="AZ1057" s="378"/>
      <c r="BA1057" s="378"/>
      <c r="BB1057" s="378"/>
      <c r="BC1057" s="378"/>
      <c r="BD1057" s="378"/>
      <c r="BE1057" s="378"/>
      <c r="BF1057" s="378"/>
      <c r="BG1057" s="378"/>
      <c r="BH1057" s="378"/>
      <c r="BI1057" s="378"/>
      <c r="BJ1057" s="378"/>
      <c r="BK1057" s="378"/>
      <c r="BL1057" s="378"/>
      <c r="BM1057" s="218"/>
    </row>
    <row r="1058" spans="4:65">
      <c r="D1058" s="222"/>
      <c r="E1058" s="222"/>
      <c r="F1058" s="222"/>
      <c r="G1058" s="222"/>
      <c r="H1058" s="222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222"/>
      <c r="AH1058" s="222"/>
      <c r="AI1058" s="222"/>
      <c r="AJ1058" s="222"/>
      <c r="AK1058" s="222"/>
      <c r="AL1058" s="222"/>
      <c r="AM1058" s="222"/>
      <c r="AN1058" s="222"/>
      <c r="AO1058" s="222"/>
      <c r="AP1058" s="222"/>
      <c r="AQ1058" s="222"/>
      <c r="AR1058" s="222"/>
      <c r="AS1058" s="222"/>
      <c r="AT1058" s="222"/>
      <c r="AU1058" s="222"/>
      <c r="AV1058" s="222"/>
      <c r="AW1058" s="222"/>
      <c r="AX1058" s="222"/>
      <c r="AY1058" s="222"/>
      <c r="AZ1058" s="222"/>
      <c r="BA1058" s="222"/>
      <c r="BB1058" s="222"/>
      <c r="BC1058" s="222"/>
      <c r="BD1058" s="222"/>
      <c r="BE1058" s="222"/>
      <c r="BF1058" s="222"/>
      <c r="BG1058" s="222"/>
      <c r="BH1058" s="222"/>
      <c r="BI1058" s="222"/>
      <c r="BJ1058" s="222"/>
      <c r="BK1058" s="222"/>
      <c r="BL1058" s="222"/>
      <c r="BM1058" s="218"/>
    </row>
    <row r="1059" spans="4:65">
      <c r="D1059" s="222"/>
      <c r="E1059" s="222"/>
      <c r="F1059" s="222"/>
      <c r="G1059" s="222"/>
      <c r="H1059" s="222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222"/>
      <c r="AH1059" s="222"/>
      <c r="AI1059" s="222"/>
      <c r="AJ1059" s="222"/>
      <c r="AK1059" s="222"/>
      <c r="AL1059" s="222"/>
      <c r="AM1059" s="222"/>
      <c r="AN1059" s="222"/>
      <c r="AO1059" s="222"/>
      <c r="AP1059" s="222"/>
      <c r="AQ1059" s="222"/>
      <c r="AR1059" s="222"/>
      <c r="AS1059" s="222"/>
      <c r="AT1059" s="222"/>
      <c r="AU1059" s="222"/>
      <c r="AV1059" s="222"/>
      <c r="AW1059" s="222"/>
      <c r="AX1059" s="222"/>
      <c r="AY1059" s="222"/>
      <c r="AZ1059" s="222"/>
      <c r="BA1059" s="222"/>
      <c r="BB1059" s="222"/>
      <c r="BC1059" s="222"/>
      <c r="BD1059" s="222"/>
      <c r="BE1059" s="222"/>
      <c r="BF1059" s="222"/>
      <c r="BG1059" s="222"/>
      <c r="BH1059" s="222"/>
      <c r="BI1059" s="222"/>
      <c r="BJ1059" s="222"/>
      <c r="BK1059" s="222"/>
      <c r="BL1059" s="222"/>
      <c r="BM1059" s="218"/>
    </row>
    <row r="1060" spans="4:65">
      <c r="D1060" s="222"/>
      <c r="E1060" s="222"/>
      <c r="F1060" s="222"/>
      <c r="G1060" s="222"/>
      <c r="H1060" s="222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222"/>
      <c r="AH1060" s="222"/>
      <c r="AI1060" s="222"/>
      <c r="AJ1060" s="222"/>
      <c r="AK1060" s="222"/>
      <c r="AL1060" s="222"/>
      <c r="AM1060" s="222"/>
      <c r="AN1060" s="222"/>
      <c r="AO1060" s="222"/>
      <c r="AP1060" s="222"/>
      <c r="AQ1060" s="222"/>
      <c r="AR1060" s="222"/>
      <c r="AS1060" s="222"/>
      <c r="AT1060" s="222"/>
      <c r="AU1060" s="222"/>
      <c r="AV1060" s="222"/>
      <c r="AW1060" s="222"/>
      <c r="AX1060" s="222"/>
      <c r="AY1060" s="222"/>
      <c r="AZ1060" s="222"/>
      <c r="BA1060" s="222"/>
      <c r="BB1060" s="222"/>
      <c r="BC1060" s="222"/>
      <c r="BD1060" s="222"/>
      <c r="BE1060" s="222"/>
      <c r="BF1060" s="222"/>
      <c r="BG1060" s="222"/>
      <c r="BH1060" s="222"/>
      <c r="BI1060" s="222"/>
      <c r="BJ1060" s="222"/>
      <c r="BK1060" s="222"/>
      <c r="BL1060" s="222"/>
      <c r="BM1060" s="218"/>
    </row>
    <row r="1061" spans="4:65">
      <c r="D1061" s="222"/>
      <c r="E1061" s="222"/>
      <c r="F1061" s="222"/>
      <c r="G1061" s="222"/>
      <c r="H1061" s="222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222"/>
      <c r="AH1061" s="222"/>
      <c r="AI1061" s="222"/>
      <c r="AJ1061" s="222"/>
      <c r="AK1061" s="222"/>
      <c r="AL1061" s="222"/>
      <c r="AM1061" s="222"/>
      <c r="AN1061" s="222"/>
      <c r="AO1061" s="222"/>
      <c r="AP1061" s="222"/>
      <c r="AQ1061" s="222"/>
      <c r="AR1061" s="222"/>
      <c r="AS1061" s="222"/>
      <c r="AT1061" s="222"/>
      <c r="AU1061" s="222"/>
      <c r="AV1061" s="222"/>
      <c r="AW1061" s="222"/>
      <c r="AX1061" s="222"/>
      <c r="AY1061" s="222"/>
      <c r="AZ1061" s="222"/>
      <c r="BA1061" s="222"/>
      <c r="BB1061" s="222"/>
      <c r="BC1061" s="222"/>
      <c r="BD1061" s="222"/>
      <c r="BE1061" s="222"/>
      <c r="BF1061" s="222"/>
      <c r="BG1061" s="222"/>
      <c r="BH1061" s="222"/>
      <c r="BI1061" s="222"/>
      <c r="BJ1061" s="222"/>
      <c r="BK1061" s="222"/>
      <c r="BL1061" s="222"/>
      <c r="BM1061" s="218"/>
    </row>
    <row r="1062" spans="4:65">
      <c r="D1062" s="222"/>
      <c r="E1062" s="222"/>
      <c r="F1062" s="222"/>
      <c r="G1062" s="222"/>
      <c r="H1062" s="222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222"/>
      <c r="AH1062" s="222"/>
      <c r="AI1062" s="222"/>
      <c r="AJ1062" s="222"/>
      <c r="AK1062" s="222"/>
      <c r="AL1062" s="222"/>
      <c r="AM1062" s="222"/>
      <c r="AN1062" s="222"/>
      <c r="AO1062" s="222"/>
      <c r="AP1062" s="222"/>
      <c r="AQ1062" s="222"/>
      <c r="AR1062" s="222"/>
      <c r="AS1062" s="222"/>
      <c r="AT1062" s="222"/>
      <c r="AU1062" s="222"/>
      <c r="AV1062" s="222"/>
      <c r="AW1062" s="222"/>
      <c r="AX1062" s="222"/>
      <c r="AY1062" s="222"/>
      <c r="AZ1062" s="222"/>
      <c r="BA1062" s="222"/>
      <c r="BB1062" s="222"/>
      <c r="BC1062" s="222"/>
      <c r="BD1062" s="222"/>
      <c r="BE1062" s="222"/>
      <c r="BF1062" s="222"/>
      <c r="BG1062" s="222"/>
      <c r="BH1062" s="222"/>
      <c r="BI1062" s="222"/>
      <c r="BJ1062" s="222"/>
      <c r="BK1062" s="222"/>
      <c r="BL1062" s="222"/>
      <c r="BM1062" s="218"/>
    </row>
    <row r="1063" spans="4:65">
      <c r="D1063" s="222"/>
      <c r="E1063" s="222"/>
      <c r="F1063" s="222"/>
      <c r="G1063" s="222"/>
      <c r="H1063" s="222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222"/>
      <c r="AH1063" s="222"/>
      <c r="AI1063" s="222"/>
      <c r="AJ1063" s="222"/>
      <c r="AK1063" s="222"/>
      <c r="AL1063" s="222"/>
      <c r="AM1063" s="222"/>
      <c r="AN1063" s="222"/>
      <c r="AO1063" s="222"/>
      <c r="AP1063" s="222"/>
      <c r="AQ1063" s="222"/>
      <c r="AR1063" s="222"/>
      <c r="AS1063" s="222"/>
      <c r="AT1063" s="222"/>
      <c r="AU1063" s="222"/>
      <c r="AV1063" s="222"/>
      <c r="AW1063" s="222"/>
      <c r="AX1063" s="222"/>
      <c r="AY1063" s="222"/>
      <c r="AZ1063" s="222"/>
      <c r="BA1063" s="222"/>
      <c r="BB1063" s="222"/>
      <c r="BC1063" s="222"/>
      <c r="BD1063" s="222"/>
      <c r="BE1063" s="222"/>
      <c r="BF1063" s="222"/>
      <c r="BG1063" s="222"/>
      <c r="BH1063" s="222"/>
      <c r="BI1063" s="222"/>
      <c r="BJ1063" s="222"/>
      <c r="BK1063" s="222"/>
      <c r="BL1063" s="222"/>
      <c r="BM1063" s="218"/>
    </row>
    <row r="1064" spans="4:65">
      <c r="D1064" s="222"/>
      <c r="E1064" s="222"/>
      <c r="F1064" s="222"/>
      <c r="G1064" s="222"/>
      <c r="H1064" s="222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222"/>
      <c r="AH1064" s="222"/>
      <c r="AI1064" s="222"/>
      <c r="AJ1064" s="222"/>
      <c r="AK1064" s="222"/>
      <c r="AL1064" s="222"/>
      <c r="AM1064" s="222"/>
      <c r="AN1064" s="222"/>
      <c r="AO1064" s="222"/>
      <c r="AP1064" s="222"/>
      <c r="AQ1064" s="222"/>
      <c r="AR1064" s="222"/>
      <c r="AS1064" s="222"/>
      <c r="AT1064" s="222"/>
      <c r="AU1064" s="222"/>
      <c r="AV1064" s="222"/>
      <c r="AW1064" s="222"/>
      <c r="AX1064" s="222"/>
      <c r="AY1064" s="222"/>
      <c r="AZ1064" s="222"/>
      <c r="BA1064" s="222"/>
      <c r="BB1064" s="222"/>
      <c r="BC1064" s="222"/>
      <c r="BD1064" s="222"/>
      <c r="BE1064" s="222"/>
      <c r="BF1064" s="222"/>
      <c r="BG1064" s="222"/>
      <c r="BH1064" s="222"/>
      <c r="BI1064" s="222"/>
      <c r="BJ1064" s="222"/>
      <c r="BK1064" s="222"/>
      <c r="BL1064" s="222"/>
      <c r="BM1064" s="218"/>
    </row>
    <row r="1065" spans="4:65">
      <c r="D1065" s="222"/>
      <c r="E1065" s="222"/>
      <c r="F1065" s="222"/>
      <c r="G1065" s="222"/>
      <c r="H1065" s="222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222"/>
      <c r="AH1065" s="222"/>
      <c r="AI1065" s="222"/>
      <c r="AJ1065" s="222"/>
      <c r="AK1065" s="222"/>
      <c r="AL1065" s="222"/>
      <c r="AM1065" s="222"/>
      <c r="AN1065" s="222"/>
      <c r="AO1065" s="222"/>
      <c r="AP1065" s="222"/>
      <c r="AQ1065" s="222"/>
      <c r="AR1065" s="222"/>
      <c r="AS1065" s="222"/>
      <c r="AT1065" s="222"/>
      <c r="AU1065" s="222"/>
      <c r="AV1065" s="222"/>
      <c r="AW1065" s="222"/>
      <c r="AX1065" s="222"/>
      <c r="AY1065" s="222"/>
      <c r="AZ1065" s="222"/>
      <c r="BA1065" s="222"/>
      <c r="BB1065" s="222"/>
      <c r="BC1065" s="222"/>
      <c r="BD1065" s="222"/>
      <c r="BE1065" s="222"/>
      <c r="BF1065" s="222"/>
      <c r="BG1065" s="222"/>
      <c r="BH1065" s="222"/>
      <c r="BI1065" s="222"/>
      <c r="BJ1065" s="222"/>
      <c r="BK1065" s="222"/>
      <c r="BL1065" s="222"/>
      <c r="BM1065" s="218"/>
    </row>
    <row r="1066" spans="4:65">
      <c r="D1066" s="222"/>
      <c r="E1066" s="222"/>
      <c r="F1066" s="222"/>
      <c r="G1066" s="222"/>
      <c r="H1066" s="222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222"/>
      <c r="AH1066" s="222"/>
      <c r="AI1066" s="222"/>
      <c r="AJ1066" s="222"/>
      <c r="AK1066" s="222"/>
      <c r="AL1066" s="222"/>
      <c r="AM1066" s="222"/>
      <c r="AN1066" s="222"/>
      <c r="AO1066" s="222"/>
      <c r="AP1066" s="222"/>
      <c r="AQ1066" s="222"/>
      <c r="AR1066" s="222"/>
      <c r="AS1066" s="222"/>
      <c r="AT1066" s="222"/>
      <c r="AU1066" s="222"/>
      <c r="AV1066" s="222"/>
      <c r="AW1066" s="222"/>
      <c r="AX1066" s="222"/>
      <c r="AY1066" s="222"/>
      <c r="AZ1066" s="222"/>
      <c r="BA1066" s="222"/>
      <c r="BB1066" s="222"/>
      <c r="BC1066" s="222"/>
      <c r="BD1066" s="222"/>
      <c r="BE1066" s="222"/>
      <c r="BF1066" s="222"/>
      <c r="BG1066" s="222"/>
      <c r="BH1066" s="222"/>
      <c r="BI1066" s="222"/>
      <c r="BJ1066" s="222"/>
      <c r="BK1066" s="222"/>
      <c r="BL1066" s="222"/>
      <c r="BM1066" s="218"/>
    </row>
    <row r="1067" spans="4:65">
      <c r="D1067" s="222"/>
      <c r="E1067" s="222"/>
      <c r="F1067" s="222"/>
      <c r="G1067" s="222"/>
      <c r="H1067" s="222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222"/>
      <c r="AH1067" s="222"/>
      <c r="AI1067" s="222"/>
      <c r="AJ1067" s="222"/>
      <c r="AK1067" s="222"/>
      <c r="AL1067" s="222"/>
      <c r="AM1067" s="222"/>
      <c r="AN1067" s="222"/>
      <c r="AO1067" s="222"/>
      <c r="AP1067" s="222"/>
      <c r="AQ1067" s="222"/>
      <c r="AR1067" s="222"/>
      <c r="AS1067" s="222"/>
      <c r="AT1067" s="222"/>
      <c r="AU1067" s="222"/>
      <c r="AV1067" s="222"/>
      <c r="AW1067" s="222"/>
      <c r="AX1067" s="222"/>
      <c r="AY1067" s="222"/>
      <c r="AZ1067" s="222"/>
      <c r="BA1067" s="222"/>
      <c r="BB1067" s="222"/>
      <c r="BC1067" s="222"/>
      <c r="BD1067" s="222"/>
      <c r="BE1067" s="222"/>
      <c r="BF1067" s="222"/>
      <c r="BG1067" s="222"/>
      <c r="BH1067" s="222"/>
      <c r="BI1067" s="222"/>
      <c r="BJ1067" s="222"/>
      <c r="BK1067" s="222"/>
      <c r="BL1067" s="222"/>
      <c r="BM1067" s="218"/>
    </row>
    <row r="1068" spans="4:65">
      <c r="D1068" s="222"/>
      <c r="E1068" s="222"/>
      <c r="F1068" s="222"/>
      <c r="G1068" s="222"/>
      <c r="H1068" s="222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222"/>
      <c r="AH1068" s="222"/>
      <c r="AI1068" s="222"/>
      <c r="AJ1068" s="222"/>
      <c r="AK1068" s="222"/>
      <c r="AL1068" s="222"/>
      <c r="AM1068" s="222"/>
      <c r="AN1068" s="222"/>
      <c r="AO1068" s="222"/>
      <c r="AP1068" s="222"/>
      <c r="AQ1068" s="222"/>
      <c r="AR1068" s="222"/>
      <c r="AS1068" s="222"/>
      <c r="AT1068" s="222"/>
      <c r="AU1068" s="222"/>
      <c r="AV1068" s="222"/>
      <c r="AW1068" s="222"/>
      <c r="AX1068" s="222"/>
      <c r="AY1068" s="222"/>
      <c r="AZ1068" s="222"/>
      <c r="BA1068" s="222"/>
      <c r="BB1068" s="222"/>
      <c r="BC1068" s="222"/>
      <c r="BD1068" s="222"/>
      <c r="BE1068" s="222"/>
      <c r="BF1068" s="222"/>
      <c r="BG1068" s="222"/>
      <c r="BH1068" s="222"/>
      <c r="BI1068" s="222"/>
      <c r="BJ1068" s="222"/>
      <c r="BK1068" s="222"/>
      <c r="BL1068" s="222"/>
      <c r="BM1068" s="218"/>
    </row>
    <row r="1069" spans="4:65">
      <c r="D1069" s="222"/>
      <c r="E1069" s="222"/>
      <c r="F1069" s="222"/>
      <c r="G1069" s="222"/>
      <c r="H1069" s="222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222"/>
      <c r="AH1069" s="222"/>
      <c r="AI1069" s="222"/>
      <c r="AJ1069" s="222"/>
      <c r="AK1069" s="222"/>
      <c r="AL1069" s="222"/>
      <c r="AM1069" s="222"/>
      <c r="AN1069" s="222"/>
      <c r="AO1069" s="222"/>
      <c r="AP1069" s="222"/>
      <c r="AQ1069" s="222"/>
      <c r="AR1069" s="222"/>
      <c r="AS1069" s="222"/>
      <c r="AT1069" s="222"/>
      <c r="AU1069" s="222"/>
      <c r="AV1069" s="222"/>
      <c r="AW1069" s="222"/>
      <c r="AX1069" s="222"/>
      <c r="AY1069" s="222"/>
      <c r="AZ1069" s="222"/>
      <c r="BA1069" s="222"/>
      <c r="BB1069" s="222"/>
      <c r="BC1069" s="222"/>
      <c r="BD1069" s="222"/>
      <c r="BE1069" s="222"/>
      <c r="BF1069" s="222"/>
      <c r="BG1069" s="222"/>
      <c r="BH1069" s="222"/>
      <c r="BI1069" s="222"/>
      <c r="BJ1069" s="222"/>
      <c r="BK1069" s="222"/>
      <c r="BL1069" s="222"/>
      <c r="BM1069" s="218"/>
    </row>
    <row r="1070" spans="4:65">
      <c r="D1070" s="222"/>
      <c r="E1070" s="222"/>
      <c r="F1070" s="222"/>
      <c r="G1070" s="222"/>
      <c r="H1070" s="222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222"/>
      <c r="AH1070" s="222"/>
      <c r="AI1070" s="222"/>
      <c r="AJ1070" s="222"/>
      <c r="AK1070" s="222"/>
      <c r="AL1070" s="222"/>
      <c r="AM1070" s="222"/>
      <c r="AN1070" s="222"/>
      <c r="AO1070" s="222"/>
      <c r="AP1070" s="222"/>
      <c r="AQ1070" s="222"/>
      <c r="AR1070" s="222"/>
      <c r="AS1070" s="222"/>
      <c r="AT1070" s="222"/>
      <c r="AU1070" s="222"/>
      <c r="AV1070" s="222"/>
      <c r="AW1070" s="222"/>
      <c r="AX1070" s="222"/>
      <c r="AY1070" s="222"/>
      <c r="AZ1070" s="222"/>
      <c r="BA1070" s="222"/>
      <c r="BB1070" s="222"/>
      <c r="BC1070" s="222"/>
      <c r="BD1070" s="222"/>
      <c r="BE1070" s="222"/>
      <c r="BF1070" s="222"/>
      <c r="BG1070" s="222"/>
      <c r="BH1070" s="222"/>
      <c r="BI1070" s="222"/>
      <c r="BJ1070" s="222"/>
      <c r="BK1070" s="222"/>
      <c r="BL1070" s="222"/>
      <c r="BM1070" s="218"/>
    </row>
    <row r="1071" spans="4:65">
      <c r="D1071" s="222"/>
      <c r="E1071" s="222"/>
      <c r="F1071" s="222"/>
      <c r="G1071" s="222"/>
      <c r="H1071" s="222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222"/>
      <c r="AH1071" s="222"/>
      <c r="AI1071" s="222"/>
      <c r="AJ1071" s="222"/>
      <c r="AK1071" s="222"/>
      <c r="AL1071" s="222"/>
      <c r="AM1071" s="222"/>
      <c r="AN1071" s="222"/>
      <c r="AO1071" s="222"/>
      <c r="AP1071" s="222"/>
      <c r="AQ1071" s="222"/>
      <c r="AR1071" s="222"/>
      <c r="AS1071" s="222"/>
      <c r="AT1071" s="222"/>
      <c r="AU1071" s="222"/>
      <c r="AV1071" s="222"/>
      <c r="AW1071" s="222"/>
      <c r="AX1071" s="222"/>
      <c r="AY1071" s="222"/>
      <c r="AZ1071" s="222"/>
      <c r="BA1071" s="222"/>
      <c r="BB1071" s="222"/>
      <c r="BC1071" s="222"/>
      <c r="BD1071" s="222"/>
      <c r="BE1071" s="222"/>
      <c r="BF1071" s="222"/>
      <c r="BG1071" s="222"/>
      <c r="BH1071" s="222"/>
      <c r="BI1071" s="222"/>
      <c r="BJ1071" s="222"/>
      <c r="BK1071" s="222"/>
      <c r="BL1071" s="222"/>
      <c r="BM1071" s="218"/>
    </row>
    <row r="1072" spans="4:65">
      <c r="D1072" s="222"/>
      <c r="E1072" s="222"/>
      <c r="F1072" s="222"/>
      <c r="G1072" s="222"/>
      <c r="H1072" s="222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222"/>
      <c r="AH1072" s="222"/>
      <c r="AI1072" s="222"/>
      <c r="AJ1072" s="222"/>
      <c r="AK1072" s="222"/>
      <c r="AL1072" s="222"/>
      <c r="AM1072" s="222"/>
      <c r="AN1072" s="222"/>
      <c r="AO1072" s="222"/>
      <c r="AP1072" s="222"/>
      <c r="AQ1072" s="222"/>
      <c r="AR1072" s="222"/>
      <c r="AS1072" s="222"/>
      <c r="AT1072" s="222"/>
      <c r="AU1072" s="222"/>
      <c r="AV1072" s="222"/>
      <c r="AW1072" s="222"/>
      <c r="AX1072" s="222"/>
      <c r="AY1072" s="222"/>
      <c r="AZ1072" s="222"/>
      <c r="BA1072" s="222"/>
      <c r="BB1072" s="222"/>
      <c r="BC1072" s="222"/>
      <c r="BD1072" s="222"/>
      <c r="BE1072" s="222"/>
      <c r="BF1072" s="222"/>
      <c r="BG1072" s="222"/>
      <c r="BH1072" s="222"/>
      <c r="BI1072" s="222"/>
      <c r="BJ1072" s="222"/>
      <c r="BK1072" s="222"/>
      <c r="BL1072" s="222"/>
      <c r="BM1072" s="218"/>
    </row>
    <row r="1073" spans="4:65">
      <c r="D1073" s="222"/>
      <c r="E1073" s="222"/>
      <c r="F1073" s="222"/>
      <c r="G1073" s="222"/>
      <c r="H1073" s="222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222"/>
      <c r="AH1073" s="222"/>
      <c r="AI1073" s="222"/>
      <c r="AJ1073" s="222"/>
      <c r="AK1073" s="222"/>
      <c r="AL1073" s="222"/>
      <c r="AM1073" s="222"/>
      <c r="AN1073" s="222"/>
      <c r="AO1073" s="222"/>
      <c r="AP1073" s="222"/>
      <c r="AQ1073" s="222"/>
      <c r="AR1073" s="222"/>
      <c r="AS1073" s="222"/>
      <c r="AT1073" s="222"/>
      <c r="AU1073" s="222"/>
      <c r="AV1073" s="222"/>
      <c r="AW1073" s="222"/>
      <c r="AX1073" s="222"/>
      <c r="AY1073" s="222"/>
      <c r="AZ1073" s="222"/>
      <c r="BA1073" s="222"/>
      <c r="BB1073" s="222"/>
      <c r="BC1073" s="222"/>
      <c r="BD1073" s="222"/>
      <c r="BE1073" s="222"/>
      <c r="BF1073" s="222"/>
      <c r="BG1073" s="222"/>
      <c r="BH1073" s="222"/>
      <c r="BI1073" s="222"/>
      <c r="BJ1073" s="222"/>
      <c r="BK1073" s="222"/>
      <c r="BL1073" s="222"/>
      <c r="BM1073" s="218"/>
    </row>
    <row r="1074" spans="4:65">
      <c r="D1074" s="222"/>
      <c r="E1074" s="222"/>
      <c r="F1074" s="222"/>
      <c r="G1074" s="222"/>
      <c r="H1074" s="222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222"/>
      <c r="AH1074" s="222"/>
      <c r="AI1074" s="222"/>
      <c r="AJ1074" s="222"/>
      <c r="AK1074" s="222"/>
      <c r="AL1074" s="222"/>
      <c r="AM1074" s="222"/>
      <c r="AN1074" s="222"/>
      <c r="AO1074" s="222"/>
      <c r="AP1074" s="222"/>
      <c r="AQ1074" s="222"/>
      <c r="AR1074" s="222"/>
      <c r="AS1074" s="222"/>
      <c r="AT1074" s="222"/>
      <c r="AU1074" s="222"/>
      <c r="AV1074" s="222"/>
      <c r="AW1074" s="222"/>
      <c r="AX1074" s="222"/>
      <c r="AY1074" s="222"/>
      <c r="AZ1074" s="222"/>
      <c r="BA1074" s="222"/>
      <c r="BB1074" s="222"/>
      <c r="BC1074" s="222"/>
      <c r="BD1074" s="222"/>
      <c r="BE1074" s="222"/>
      <c r="BF1074" s="222"/>
      <c r="BG1074" s="222"/>
      <c r="BH1074" s="222"/>
      <c r="BI1074" s="222"/>
      <c r="BJ1074" s="222"/>
      <c r="BK1074" s="222"/>
      <c r="BL1074" s="222"/>
      <c r="BM1074" s="218"/>
    </row>
    <row r="1075" spans="4:65">
      <c r="D1075" s="222"/>
      <c r="E1075" s="222"/>
      <c r="F1075" s="222"/>
      <c r="G1075" s="222"/>
      <c r="H1075" s="222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222"/>
      <c r="AH1075" s="222"/>
      <c r="AI1075" s="222"/>
      <c r="AJ1075" s="222"/>
      <c r="AK1075" s="222"/>
      <c r="AL1075" s="222"/>
      <c r="AM1075" s="222"/>
      <c r="AN1075" s="222"/>
      <c r="AO1075" s="222"/>
      <c r="AP1075" s="222"/>
      <c r="AQ1075" s="222"/>
      <c r="AR1075" s="222"/>
      <c r="AS1075" s="222"/>
      <c r="AT1075" s="222"/>
      <c r="AU1075" s="222"/>
      <c r="AV1075" s="222"/>
      <c r="AW1075" s="222"/>
      <c r="AX1075" s="222"/>
      <c r="AY1075" s="222"/>
      <c r="AZ1075" s="222"/>
      <c r="BA1075" s="222"/>
      <c r="BB1075" s="222"/>
      <c r="BC1075" s="222"/>
      <c r="BD1075" s="222"/>
      <c r="BE1075" s="222"/>
      <c r="BF1075" s="222"/>
      <c r="BG1075" s="222"/>
      <c r="BH1075" s="222"/>
      <c r="BI1075" s="222"/>
      <c r="BJ1075" s="222"/>
      <c r="BK1075" s="222"/>
      <c r="BL1075" s="222"/>
      <c r="BM1075" s="218"/>
    </row>
    <row r="1076" spans="4:65">
      <c r="D1076" s="222"/>
      <c r="E1076" s="222"/>
      <c r="F1076" s="222"/>
      <c r="G1076" s="222"/>
      <c r="H1076" s="222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222"/>
      <c r="AH1076" s="222"/>
      <c r="AI1076" s="222"/>
      <c r="AJ1076" s="222"/>
      <c r="AK1076" s="222"/>
      <c r="AL1076" s="222"/>
      <c r="AM1076" s="222"/>
      <c r="AN1076" s="222"/>
      <c r="AO1076" s="222"/>
      <c r="AP1076" s="222"/>
      <c r="AQ1076" s="222"/>
      <c r="AR1076" s="222"/>
      <c r="AS1076" s="222"/>
      <c r="AT1076" s="222"/>
      <c r="AU1076" s="222"/>
      <c r="AV1076" s="222"/>
      <c r="AW1076" s="222"/>
      <c r="AX1076" s="222"/>
      <c r="AY1076" s="222"/>
      <c r="AZ1076" s="222"/>
      <c r="BA1076" s="222"/>
      <c r="BB1076" s="222"/>
      <c r="BC1076" s="222"/>
      <c r="BD1076" s="222"/>
      <c r="BE1076" s="222"/>
      <c r="BF1076" s="222"/>
      <c r="BG1076" s="222"/>
      <c r="BH1076" s="222"/>
      <c r="BI1076" s="222"/>
      <c r="BJ1076" s="222"/>
      <c r="BK1076" s="222"/>
      <c r="BL1076" s="222"/>
      <c r="BM1076" s="218"/>
    </row>
    <row r="1077" spans="4:65">
      <c r="D1077" s="222"/>
      <c r="E1077" s="222"/>
      <c r="F1077" s="222"/>
      <c r="G1077" s="222"/>
      <c r="H1077" s="222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222"/>
      <c r="AH1077" s="222"/>
      <c r="AI1077" s="222"/>
      <c r="AJ1077" s="222"/>
      <c r="AK1077" s="222"/>
      <c r="AL1077" s="222"/>
      <c r="AM1077" s="222"/>
      <c r="AN1077" s="222"/>
      <c r="AO1077" s="222"/>
      <c r="AP1077" s="222"/>
      <c r="AQ1077" s="222"/>
      <c r="AR1077" s="222"/>
      <c r="AS1077" s="222"/>
      <c r="AT1077" s="222"/>
      <c r="AU1077" s="222"/>
      <c r="AV1077" s="222"/>
      <c r="AW1077" s="222"/>
      <c r="AX1077" s="222"/>
      <c r="AY1077" s="222"/>
      <c r="AZ1077" s="222"/>
      <c r="BA1077" s="222"/>
      <c r="BB1077" s="222"/>
      <c r="BC1077" s="222"/>
      <c r="BD1077" s="222"/>
      <c r="BE1077" s="222"/>
      <c r="BF1077" s="222"/>
      <c r="BG1077" s="222"/>
      <c r="BH1077" s="222"/>
      <c r="BI1077" s="222"/>
      <c r="BJ1077" s="222"/>
      <c r="BK1077" s="222"/>
      <c r="BL1077" s="222"/>
      <c r="BM1077" s="218"/>
    </row>
    <row r="1078" spans="4:65">
      <c r="D1078" s="222"/>
      <c r="E1078" s="222"/>
      <c r="F1078" s="222"/>
      <c r="G1078" s="222"/>
      <c r="H1078" s="222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222"/>
      <c r="AH1078" s="222"/>
      <c r="AI1078" s="222"/>
      <c r="AJ1078" s="222"/>
      <c r="AK1078" s="222"/>
      <c r="AL1078" s="222"/>
      <c r="AM1078" s="222"/>
      <c r="AN1078" s="222"/>
      <c r="AO1078" s="222"/>
      <c r="AP1078" s="222"/>
      <c r="AQ1078" s="222"/>
      <c r="AR1078" s="222"/>
      <c r="AS1078" s="222"/>
      <c r="AT1078" s="222"/>
      <c r="AU1078" s="222"/>
      <c r="AV1078" s="222"/>
      <c r="AW1078" s="222"/>
      <c r="AX1078" s="222"/>
      <c r="AY1078" s="222"/>
      <c r="AZ1078" s="222"/>
      <c r="BA1078" s="222"/>
      <c r="BB1078" s="222"/>
      <c r="BC1078" s="222"/>
      <c r="BD1078" s="222"/>
      <c r="BE1078" s="222"/>
      <c r="BF1078" s="222"/>
      <c r="BG1078" s="222"/>
      <c r="BH1078" s="222"/>
      <c r="BI1078" s="222"/>
      <c r="BJ1078" s="222"/>
      <c r="BK1078" s="222"/>
      <c r="BL1078" s="222"/>
      <c r="BM1078" s="218"/>
    </row>
    <row r="1079" spans="4:65">
      <c r="D1079" s="222"/>
      <c r="E1079" s="222"/>
      <c r="F1079" s="222"/>
      <c r="G1079" s="222"/>
      <c r="H1079" s="222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222"/>
      <c r="AH1079" s="222"/>
      <c r="AI1079" s="222"/>
      <c r="AJ1079" s="222"/>
      <c r="AK1079" s="222"/>
      <c r="AL1079" s="222"/>
      <c r="AM1079" s="222"/>
      <c r="AN1079" s="222"/>
      <c r="AO1079" s="222"/>
      <c r="AP1079" s="222"/>
      <c r="AQ1079" s="222"/>
      <c r="AR1079" s="222"/>
      <c r="AS1079" s="222"/>
      <c r="AT1079" s="222"/>
      <c r="AU1079" s="222"/>
      <c r="AV1079" s="222"/>
      <c r="AW1079" s="222"/>
      <c r="AX1079" s="222"/>
      <c r="AY1079" s="222"/>
      <c r="AZ1079" s="222"/>
      <c r="BA1079" s="222"/>
      <c r="BB1079" s="222"/>
      <c r="BC1079" s="222"/>
      <c r="BD1079" s="222"/>
      <c r="BE1079" s="222"/>
      <c r="BF1079" s="222"/>
      <c r="BG1079" s="222"/>
      <c r="BH1079" s="222"/>
      <c r="BI1079" s="222"/>
      <c r="BJ1079" s="222"/>
      <c r="BK1079" s="222"/>
      <c r="BL1079" s="222"/>
      <c r="BM1079" s="218"/>
    </row>
    <row r="1080" spans="4:65">
      <c r="D1080" s="222"/>
      <c r="E1080" s="222"/>
      <c r="F1080" s="222"/>
      <c r="G1080" s="222"/>
      <c r="H1080" s="222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222"/>
      <c r="AH1080" s="222"/>
      <c r="AI1080" s="222"/>
      <c r="AJ1080" s="222"/>
      <c r="AK1080" s="222"/>
      <c r="AL1080" s="222"/>
      <c r="AM1080" s="222"/>
      <c r="AN1080" s="222"/>
      <c r="AO1080" s="222"/>
      <c r="AP1080" s="222"/>
      <c r="AQ1080" s="222"/>
      <c r="AR1080" s="222"/>
      <c r="AS1080" s="222"/>
      <c r="AT1080" s="222"/>
      <c r="AU1080" s="222"/>
      <c r="AV1080" s="222"/>
      <c r="AW1080" s="222"/>
      <c r="AX1080" s="222"/>
      <c r="AY1080" s="222"/>
      <c r="AZ1080" s="222"/>
      <c r="BA1080" s="222"/>
      <c r="BB1080" s="222"/>
      <c r="BC1080" s="222"/>
      <c r="BD1080" s="222"/>
      <c r="BE1080" s="222"/>
      <c r="BF1080" s="222"/>
      <c r="BG1080" s="222"/>
      <c r="BH1080" s="222"/>
      <c r="BI1080" s="222"/>
      <c r="BJ1080" s="222"/>
      <c r="BK1080" s="222"/>
      <c r="BL1080" s="222"/>
      <c r="BM1080" s="218"/>
    </row>
    <row r="1081" spans="4:65">
      <c r="D1081" s="222"/>
      <c r="E1081" s="222"/>
      <c r="F1081" s="222"/>
      <c r="G1081" s="222"/>
      <c r="H1081" s="222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222"/>
      <c r="AH1081" s="222"/>
      <c r="AI1081" s="222"/>
      <c r="AJ1081" s="222"/>
      <c r="AK1081" s="222"/>
      <c r="AL1081" s="222"/>
      <c r="AM1081" s="222"/>
      <c r="AN1081" s="222"/>
      <c r="AO1081" s="222"/>
      <c r="AP1081" s="222"/>
      <c r="AQ1081" s="222"/>
      <c r="AR1081" s="222"/>
      <c r="AS1081" s="222"/>
      <c r="AT1081" s="222"/>
      <c r="AU1081" s="222"/>
      <c r="AV1081" s="222"/>
      <c r="AW1081" s="222"/>
      <c r="AX1081" s="222"/>
      <c r="AY1081" s="222"/>
      <c r="AZ1081" s="222"/>
      <c r="BA1081" s="222"/>
      <c r="BB1081" s="222"/>
      <c r="BC1081" s="222"/>
      <c r="BD1081" s="222"/>
      <c r="BE1081" s="222"/>
      <c r="BF1081" s="222"/>
      <c r="BG1081" s="222"/>
      <c r="BH1081" s="222"/>
      <c r="BI1081" s="222"/>
      <c r="BJ1081" s="222"/>
      <c r="BK1081" s="222"/>
      <c r="BL1081" s="222"/>
      <c r="BM1081" s="218"/>
    </row>
    <row r="1082" spans="4:65">
      <c r="D1082" s="222"/>
      <c r="E1082" s="222"/>
      <c r="F1082" s="222"/>
      <c r="G1082" s="222"/>
      <c r="H1082" s="222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222"/>
      <c r="AH1082" s="222"/>
      <c r="AI1082" s="222"/>
      <c r="AJ1082" s="222"/>
      <c r="AK1082" s="222"/>
      <c r="AL1082" s="222"/>
      <c r="AM1082" s="222"/>
      <c r="AN1082" s="222"/>
      <c r="AO1082" s="222"/>
      <c r="AP1082" s="222"/>
      <c r="AQ1082" s="222"/>
      <c r="AR1082" s="222"/>
      <c r="AS1082" s="222"/>
      <c r="AT1082" s="222"/>
      <c r="AU1082" s="222"/>
      <c r="AV1082" s="222"/>
      <c r="AW1082" s="222"/>
      <c r="AX1082" s="222"/>
      <c r="AY1082" s="222"/>
      <c r="AZ1082" s="222"/>
      <c r="BA1082" s="222"/>
      <c r="BB1082" s="222"/>
      <c r="BC1082" s="222"/>
      <c r="BD1082" s="222"/>
      <c r="BE1082" s="222"/>
      <c r="BF1082" s="222"/>
      <c r="BG1082" s="222"/>
      <c r="BH1082" s="222"/>
      <c r="BI1082" s="222"/>
      <c r="BJ1082" s="222"/>
      <c r="BK1082" s="222"/>
      <c r="BL1082" s="222"/>
      <c r="BM1082" s="218"/>
    </row>
    <row r="1083" spans="4:65">
      <c r="D1083" s="222"/>
      <c r="E1083" s="222"/>
      <c r="F1083" s="222"/>
      <c r="G1083" s="222"/>
      <c r="H1083" s="222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222"/>
      <c r="AH1083" s="222"/>
      <c r="AI1083" s="222"/>
      <c r="AJ1083" s="222"/>
      <c r="AK1083" s="222"/>
      <c r="AL1083" s="222"/>
      <c r="AM1083" s="222"/>
      <c r="AN1083" s="222"/>
      <c r="AO1083" s="222"/>
      <c r="AP1083" s="222"/>
      <c r="AQ1083" s="222"/>
      <c r="AR1083" s="222"/>
      <c r="AS1083" s="222"/>
      <c r="AT1083" s="222"/>
      <c r="AU1083" s="222"/>
      <c r="AV1083" s="222"/>
      <c r="AW1083" s="222"/>
      <c r="AX1083" s="222"/>
      <c r="AY1083" s="222"/>
      <c r="AZ1083" s="222"/>
      <c r="BA1083" s="222"/>
      <c r="BB1083" s="222"/>
      <c r="BC1083" s="222"/>
      <c r="BD1083" s="222"/>
      <c r="BE1083" s="222"/>
      <c r="BF1083" s="222"/>
      <c r="BG1083" s="222"/>
      <c r="BH1083" s="222"/>
      <c r="BI1083" s="222"/>
      <c r="BJ1083" s="222"/>
      <c r="BK1083" s="222"/>
      <c r="BL1083" s="222"/>
      <c r="BM1083" s="218"/>
    </row>
    <row r="1084" spans="4:65">
      <c r="D1084" s="222"/>
      <c r="E1084" s="222"/>
      <c r="F1084" s="222"/>
      <c r="G1084" s="222"/>
      <c r="H1084" s="222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222"/>
      <c r="AH1084" s="222"/>
      <c r="AI1084" s="222"/>
      <c r="AJ1084" s="222"/>
      <c r="AK1084" s="222"/>
      <c r="AL1084" s="222"/>
      <c r="AM1084" s="222"/>
      <c r="AN1084" s="222"/>
      <c r="AO1084" s="222"/>
      <c r="AP1084" s="222"/>
      <c r="AQ1084" s="222"/>
      <c r="AR1084" s="222"/>
      <c r="AS1084" s="222"/>
      <c r="AT1084" s="222"/>
      <c r="AU1084" s="222"/>
      <c r="AV1084" s="222"/>
      <c r="AW1084" s="222"/>
      <c r="AX1084" s="222"/>
      <c r="AY1084" s="222"/>
      <c r="AZ1084" s="222"/>
      <c r="BA1084" s="222"/>
      <c r="BB1084" s="222"/>
      <c r="BC1084" s="222"/>
      <c r="BD1084" s="222"/>
      <c r="BE1084" s="222"/>
      <c r="BF1084" s="222"/>
      <c r="BG1084" s="222"/>
      <c r="BH1084" s="222"/>
      <c r="BI1084" s="222"/>
      <c r="BJ1084" s="222"/>
      <c r="BK1084" s="222"/>
      <c r="BL1084" s="222"/>
      <c r="BM1084" s="218"/>
    </row>
    <row r="1085" spans="4:65">
      <c r="D1085" s="222"/>
      <c r="E1085" s="222"/>
      <c r="F1085" s="222"/>
      <c r="G1085" s="222"/>
      <c r="H1085" s="222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222"/>
      <c r="AH1085" s="222"/>
      <c r="AI1085" s="222"/>
      <c r="AJ1085" s="222"/>
      <c r="AK1085" s="222"/>
      <c r="AL1085" s="222"/>
      <c r="AM1085" s="222"/>
      <c r="AN1085" s="222"/>
      <c r="AO1085" s="222"/>
      <c r="AP1085" s="222"/>
      <c r="AQ1085" s="222"/>
      <c r="AR1085" s="222"/>
      <c r="AS1085" s="222"/>
      <c r="AT1085" s="222"/>
      <c r="AU1085" s="222"/>
      <c r="AV1085" s="222"/>
      <c r="AW1085" s="222"/>
      <c r="AX1085" s="222"/>
      <c r="AY1085" s="222"/>
      <c r="AZ1085" s="222"/>
      <c r="BA1085" s="222"/>
      <c r="BB1085" s="222"/>
      <c r="BC1085" s="222"/>
      <c r="BD1085" s="222"/>
      <c r="BE1085" s="222"/>
      <c r="BF1085" s="222"/>
      <c r="BG1085" s="222"/>
      <c r="BH1085" s="222"/>
      <c r="BI1085" s="222"/>
      <c r="BJ1085" s="222"/>
      <c r="BK1085" s="222"/>
      <c r="BL1085" s="222"/>
      <c r="BM1085" s="218"/>
    </row>
    <row r="1086" spans="4:65">
      <c r="D1086" s="222"/>
      <c r="E1086" s="222"/>
      <c r="F1086" s="222"/>
      <c r="G1086" s="222"/>
      <c r="H1086" s="222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222"/>
      <c r="AH1086" s="222"/>
      <c r="AI1086" s="222"/>
      <c r="AJ1086" s="222"/>
      <c r="AK1086" s="222"/>
      <c r="AL1086" s="222"/>
      <c r="AM1086" s="222"/>
      <c r="AN1086" s="222"/>
      <c r="AO1086" s="222"/>
      <c r="AP1086" s="222"/>
      <c r="AQ1086" s="222"/>
      <c r="AR1086" s="222"/>
      <c r="AS1086" s="222"/>
      <c r="AT1086" s="222"/>
      <c r="AU1086" s="222"/>
      <c r="AV1086" s="222"/>
      <c r="AW1086" s="222"/>
      <c r="AX1086" s="222"/>
      <c r="AY1086" s="222"/>
      <c r="AZ1086" s="222"/>
      <c r="BA1086" s="222"/>
      <c r="BB1086" s="222"/>
      <c r="BC1086" s="222"/>
      <c r="BD1086" s="222"/>
      <c r="BE1086" s="222"/>
      <c r="BF1086" s="222"/>
      <c r="BG1086" s="222"/>
      <c r="BH1086" s="222"/>
      <c r="BI1086" s="222"/>
      <c r="BJ1086" s="222"/>
      <c r="BK1086" s="222"/>
      <c r="BL1086" s="222"/>
      <c r="BM1086" s="218"/>
    </row>
    <row r="1087" spans="4:65">
      <c r="D1087" s="222"/>
      <c r="E1087" s="222"/>
      <c r="F1087" s="222"/>
      <c r="G1087" s="222"/>
      <c r="H1087" s="222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222"/>
      <c r="AH1087" s="222"/>
      <c r="AI1087" s="222"/>
      <c r="AJ1087" s="222"/>
      <c r="AK1087" s="222"/>
      <c r="AL1087" s="222"/>
      <c r="AM1087" s="222"/>
      <c r="AN1087" s="222"/>
      <c r="AO1087" s="222"/>
      <c r="AP1087" s="222"/>
      <c r="AQ1087" s="222"/>
      <c r="AR1087" s="222"/>
      <c r="AS1087" s="222"/>
      <c r="AT1087" s="222"/>
      <c r="AU1087" s="222"/>
      <c r="AV1087" s="222"/>
      <c r="AW1087" s="222"/>
      <c r="AX1087" s="222"/>
      <c r="AY1087" s="222"/>
      <c r="AZ1087" s="222"/>
      <c r="BA1087" s="222"/>
      <c r="BB1087" s="222"/>
      <c r="BC1087" s="222"/>
      <c r="BD1087" s="222"/>
      <c r="BE1087" s="222"/>
      <c r="BF1087" s="222"/>
      <c r="BG1087" s="222"/>
      <c r="BH1087" s="222"/>
      <c r="BI1087" s="222"/>
      <c r="BJ1087" s="222"/>
      <c r="BK1087" s="222"/>
      <c r="BL1087" s="222"/>
      <c r="BM1087" s="218"/>
    </row>
    <row r="1088" spans="4:65">
      <c r="D1088" s="222"/>
      <c r="E1088" s="222"/>
      <c r="F1088" s="222"/>
      <c r="G1088" s="222"/>
      <c r="H1088" s="222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222"/>
      <c r="AH1088" s="222"/>
      <c r="AI1088" s="222"/>
      <c r="AJ1088" s="222"/>
      <c r="AK1088" s="222"/>
      <c r="AL1088" s="222"/>
      <c r="AM1088" s="222"/>
      <c r="AN1088" s="222"/>
      <c r="AO1088" s="222"/>
      <c r="AP1088" s="222"/>
      <c r="AQ1088" s="222"/>
      <c r="AR1088" s="222"/>
      <c r="AS1088" s="222"/>
      <c r="AT1088" s="222"/>
      <c r="AU1088" s="222"/>
      <c r="AV1088" s="222"/>
      <c r="AW1088" s="222"/>
      <c r="AX1088" s="222"/>
      <c r="AY1088" s="222"/>
      <c r="AZ1088" s="222"/>
      <c r="BA1088" s="222"/>
      <c r="BB1088" s="222"/>
      <c r="BC1088" s="222"/>
      <c r="BD1088" s="222"/>
      <c r="BE1088" s="222"/>
      <c r="BF1088" s="222"/>
      <c r="BG1088" s="222"/>
      <c r="BH1088" s="222"/>
      <c r="BI1088" s="222"/>
      <c r="BJ1088" s="222"/>
      <c r="BK1088" s="222"/>
      <c r="BL1088" s="222"/>
      <c r="BM1088" s="218"/>
    </row>
    <row r="1089" spans="4:65">
      <c r="D1089" s="222"/>
      <c r="E1089" s="222"/>
      <c r="F1089" s="222"/>
      <c r="G1089" s="222"/>
      <c r="H1089" s="222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222"/>
      <c r="AH1089" s="222"/>
      <c r="AI1089" s="222"/>
      <c r="AJ1089" s="222"/>
      <c r="AK1089" s="222"/>
      <c r="AL1089" s="222"/>
      <c r="AM1089" s="222"/>
      <c r="AN1089" s="222"/>
      <c r="AO1089" s="222"/>
      <c r="AP1089" s="222"/>
      <c r="AQ1089" s="222"/>
      <c r="AR1089" s="222"/>
      <c r="AS1089" s="222"/>
      <c r="AT1089" s="222"/>
      <c r="AU1089" s="222"/>
      <c r="AV1089" s="222"/>
      <c r="AW1089" s="222"/>
      <c r="AX1089" s="222"/>
      <c r="AY1089" s="222"/>
      <c r="AZ1089" s="222"/>
      <c r="BA1089" s="222"/>
      <c r="BB1089" s="222"/>
      <c r="BC1089" s="222"/>
      <c r="BD1089" s="222"/>
      <c r="BE1089" s="222"/>
      <c r="BF1089" s="222"/>
      <c r="BG1089" s="222"/>
      <c r="BH1089" s="222"/>
      <c r="BI1089" s="222"/>
      <c r="BJ1089" s="222"/>
      <c r="BK1089" s="222"/>
      <c r="BL1089" s="222"/>
      <c r="BM1089" s="218"/>
    </row>
    <row r="1090" spans="4:65">
      <c r="D1090" s="222"/>
      <c r="E1090" s="222"/>
      <c r="F1090" s="222"/>
      <c r="G1090" s="222"/>
      <c r="H1090" s="222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222"/>
      <c r="AH1090" s="222"/>
      <c r="AI1090" s="222"/>
      <c r="AJ1090" s="222"/>
      <c r="AK1090" s="222"/>
      <c r="AL1090" s="222"/>
      <c r="AM1090" s="222"/>
      <c r="AN1090" s="222"/>
      <c r="AO1090" s="222"/>
      <c r="AP1090" s="222"/>
      <c r="AQ1090" s="222"/>
      <c r="AR1090" s="222"/>
      <c r="AS1090" s="222"/>
      <c r="AT1090" s="222"/>
      <c r="AU1090" s="222"/>
      <c r="AV1090" s="222"/>
      <c r="AW1090" s="222"/>
      <c r="AX1090" s="222"/>
      <c r="AY1090" s="222"/>
      <c r="AZ1090" s="222"/>
      <c r="BA1090" s="222"/>
      <c r="BB1090" s="222"/>
      <c r="BC1090" s="222"/>
      <c r="BD1090" s="222"/>
      <c r="BE1090" s="222"/>
      <c r="BF1090" s="222"/>
      <c r="BG1090" s="222"/>
      <c r="BH1090" s="222"/>
      <c r="BI1090" s="222"/>
      <c r="BJ1090" s="222"/>
      <c r="BK1090" s="222"/>
      <c r="BL1090" s="222"/>
      <c r="BM1090" s="218"/>
    </row>
    <row r="1091" spans="4:65">
      <c r="D1091" s="222"/>
      <c r="E1091" s="222"/>
      <c r="F1091" s="222"/>
      <c r="G1091" s="222"/>
      <c r="H1091" s="222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222"/>
      <c r="AH1091" s="222"/>
      <c r="AI1091" s="222"/>
      <c r="AJ1091" s="222"/>
      <c r="AK1091" s="222"/>
      <c r="AL1091" s="222"/>
      <c r="AM1091" s="222"/>
      <c r="AN1091" s="222"/>
      <c r="AO1091" s="222"/>
      <c r="AP1091" s="222"/>
      <c r="AQ1091" s="222"/>
      <c r="AR1091" s="222"/>
      <c r="AS1091" s="222"/>
      <c r="AT1091" s="222"/>
      <c r="AU1091" s="222"/>
      <c r="AV1091" s="222"/>
      <c r="AW1091" s="222"/>
      <c r="AX1091" s="222"/>
      <c r="AY1091" s="222"/>
      <c r="AZ1091" s="222"/>
      <c r="BA1091" s="222"/>
      <c r="BB1091" s="222"/>
      <c r="BC1091" s="222"/>
      <c r="BD1091" s="222"/>
      <c r="BE1091" s="222"/>
      <c r="BF1091" s="222"/>
      <c r="BG1091" s="222"/>
      <c r="BH1091" s="222"/>
      <c r="BI1091" s="222"/>
      <c r="BJ1091" s="222"/>
      <c r="BK1091" s="222"/>
      <c r="BL1091" s="222"/>
      <c r="BM1091" s="218"/>
    </row>
    <row r="1092" spans="4:65">
      <c r="D1092" s="222"/>
      <c r="E1092" s="222"/>
      <c r="F1092" s="222"/>
      <c r="G1092" s="222"/>
      <c r="H1092" s="222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222"/>
      <c r="AH1092" s="222"/>
      <c r="AI1092" s="222"/>
      <c r="AJ1092" s="222"/>
      <c r="AK1092" s="222"/>
      <c r="AL1092" s="222"/>
      <c r="AM1092" s="222"/>
      <c r="AN1092" s="222"/>
      <c r="AO1092" s="222"/>
      <c r="AP1092" s="222"/>
      <c r="AQ1092" s="222"/>
      <c r="AR1092" s="222"/>
      <c r="AS1092" s="222"/>
      <c r="AT1092" s="222"/>
      <c r="AU1092" s="222"/>
      <c r="AV1092" s="222"/>
      <c r="AW1092" s="222"/>
      <c r="AX1092" s="222"/>
      <c r="AY1092" s="222"/>
      <c r="AZ1092" s="222"/>
      <c r="BA1092" s="222"/>
      <c r="BB1092" s="222"/>
      <c r="BC1092" s="222"/>
      <c r="BD1092" s="222"/>
      <c r="BE1092" s="222"/>
      <c r="BF1092" s="222"/>
      <c r="BG1092" s="222"/>
      <c r="BH1092" s="222"/>
      <c r="BI1092" s="222"/>
      <c r="BJ1092" s="222"/>
      <c r="BK1092" s="222"/>
      <c r="BL1092" s="222"/>
      <c r="BM1092" s="218"/>
    </row>
    <row r="1093" spans="4:65">
      <c r="D1093" s="222"/>
      <c r="E1093" s="222"/>
      <c r="F1093" s="222"/>
      <c r="G1093" s="222"/>
      <c r="H1093" s="222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222"/>
      <c r="AH1093" s="222"/>
      <c r="AI1093" s="222"/>
      <c r="AJ1093" s="222"/>
      <c r="AK1093" s="222"/>
      <c r="AL1093" s="222"/>
      <c r="AM1093" s="222"/>
      <c r="AN1093" s="222"/>
      <c r="AO1093" s="222"/>
      <c r="AP1093" s="222"/>
      <c r="AQ1093" s="222"/>
      <c r="AR1093" s="222"/>
      <c r="AS1093" s="222"/>
      <c r="AT1093" s="222"/>
      <c r="AU1093" s="222"/>
      <c r="AV1093" s="222"/>
      <c r="AW1093" s="222"/>
      <c r="AX1093" s="222"/>
      <c r="AY1093" s="222"/>
      <c r="AZ1093" s="222"/>
      <c r="BA1093" s="222"/>
      <c r="BB1093" s="222"/>
      <c r="BC1093" s="222"/>
      <c r="BD1093" s="222"/>
      <c r="BE1093" s="222"/>
      <c r="BF1093" s="222"/>
      <c r="BG1093" s="222"/>
      <c r="BH1093" s="222"/>
      <c r="BI1093" s="222"/>
      <c r="BJ1093" s="222"/>
      <c r="BK1093" s="222"/>
      <c r="BL1093" s="222"/>
      <c r="BM1093" s="218"/>
    </row>
    <row r="1094" spans="4:65">
      <c r="D1094" s="222"/>
      <c r="E1094" s="222"/>
      <c r="F1094" s="222"/>
      <c r="G1094" s="222"/>
      <c r="H1094" s="222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222"/>
      <c r="AH1094" s="222"/>
      <c r="AI1094" s="222"/>
      <c r="AJ1094" s="222"/>
      <c r="AK1094" s="222"/>
      <c r="AL1094" s="222"/>
      <c r="AM1094" s="222"/>
      <c r="AN1094" s="222"/>
      <c r="AO1094" s="222"/>
      <c r="AP1094" s="222"/>
      <c r="AQ1094" s="222"/>
      <c r="AR1094" s="222"/>
      <c r="AS1094" s="222"/>
      <c r="AT1094" s="222"/>
      <c r="AU1094" s="222"/>
      <c r="AV1094" s="222"/>
      <c r="AW1094" s="222"/>
      <c r="AX1094" s="222"/>
      <c r="AY1094" s="222"/>
      <c r="AZ1094" s="222"/>
      <c r="BA1094" s="222"/>
      <c r="BB1094" s="222"/>
      <c r="BC1094" s="222"/>
      <c r="BD1094" s="222"/>
      <c r="BE1094" s="222"/>
      <c r="BF1094" s="222"/>
      <c r="BG1094" s="222"/>
      <c r="BH1094" s="222"/>
      <c r="BI1094" s="222"/>
      <c r="BJ1094" s="222"/>
      <c r="BK1094" s="222"/>
      <c r="BL1094" s="222"/>
      <c r="BM1094" s="218"/>
    </row>
    <row r="1095" spans="4:65">
      <c r="D1095" s="222"/>
      <c r="E1095" s="222"/>
      <c r="F1095" s="222"/>
      <c r="G1095" s="222"/>
      <c r="H1095" s="222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222"/>
      <c r="AH1095" s="222"/>
      <c r="AI1095" s="222"/>
      <c r="AJ1095" s="222"/>
      <c r="AK1095" s="222"/>
      <c r="AL1095" s="222"/>
      <c r="AM1095" s="222"/>
      <c r="AN1095" s="222"/>
      <c r="AO1095" s="222"/>
      <c r="AP1095" s="222"/>
      <c r="AQ1095" s="222"/>
      <c r="AR1095" s="222"/>
      <c r="AS1095" s="222"/>
      <c r="AT1095" s="222"/>
      <c r="AU1095" s="222"/>
      <c r="AV1095" s="222"/>
      <c r="AW1095" s="222"/>
      <c r="AX1095" s="222"/>
      <c r="AY1095" s="222"/>
      <c r="AZ1095" s="222"/>
      <c r="BA1095" s="222"/>
      <c r="BB1095" s="222"/>
      <c r="BC1095" s="222"/>
      <c r="BD1095" s="222"/>
      <c r="BE1095" s="222"/>
      <c r="BF1095" s="222"/>
      <c r="BG1095" s="222"/>
      <c r="BH1095" s="222"/>
      <c r="BI1095" s="222"/>
      <c r="BJ1095" s="222"/>
      <c r="BK1095" s="222"/>
      <c r="BL1095" s="222"/>
      <c r="BM1095" s="218"/>
    </row>
    <row r="1096" spans="4:65">
      <c r="D1096" s="222"/>
      <c r="E1096" s="222"/>
      <c r="F1096" s="222"/>
      <c r="G1096" s="222"/>
      <c r="H1096" s="222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222"/>
      <c r="AH1096" s="222"/>
      <c r="AI1096" s="222"/>
      <c r="AJ1096" s="222"/>
      <c r="AK1096" s="222"/>
      <c r="AL1096" s="222"/>
      <c r="AM1096" s="222"/>
      <c r="AN1096" s="222"/>
      <c r="AO1096" s="222"/>
      <c r="AP1096" s="222"/>
      <c r="AQ1096" s="222"/>
      <c r="AR1096" s="222"/>
      <c r="AS1096" s="222"/>
      <c r="AT1096" s="222"/>
      <c r="AU1096" s="222"/>
      <c r="AV1096" s="222"/>
      <c r="AW1096" s="222"/>
      <c r="AX1096" s="222"/>
      <c r="AY1096" s="222"/>
      <c r="AZ1096" s="222"/>
      <c r="BA1096" s="222"/>
      <c r="BB1096" s="222"/>
      <c r="BC1096" s="222"/>
      <c r="BD1096" s="222"/>
      <c r="BE1096" s="222"/>
      <c r="BF1096" s="222"/>
      <c r="BG1096" s="222"/>
      <c r="BH1096" s="222"/>
      <c r="BI1096" s="222"/>
      <c r="BJ1096" s="222"/>
      <c r="BK1096" s="222"/>
      <c r="BL1096" s="222"/>
      <c r="BM1096" s="218"/>
    </row>
    <row r="1097" spans="4:65">
      <c r="D1097" s="222"/>
      <c r="E1097" s="222"/>
      <c r="F1097" s="222"/>
      <c r="G1097" s="222"/>
      <c r="H1097" s="222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222"/>
      <c r="AH1097" s="222"/>
      <c r="AI1097" s="222"/>
      <c r="AJ1097" s="222"/>
      <c r="AK1097" s="222"/>
      <c r="AL1097" s="222"/>
      <c r="AM1097" s="222"/>
      <c r="AN1097" s="222"/>
      <c r="AO1097" s="222"/>
      <c r="AP1097" s="222"/>
      <c r="AQ1097" s="222"/>
      <c r="AR1097" s="222"/>
      <c r="AS1097" s="222"/>
      <c r="AT1097" s="222"/>
      <c r="AU1097" s="222"/>
      <c r="AV1097" s="222"/>
      <c r="AW1097" s="222"/>
      <c r="AX1097" s="222"/>
      <c r="AY1097" s="222"/>
      <c r="AZ1097" s="222"/>
      <c r="BA1097" s="222"/>
      <c r="BB1097" s="222"/>
      <c r="BC1097" s="222"/>
      <c r="BD1097" s="222"/>
      <c r="BE1097" s="222"/>
      <c r="BF1097" s="222"/>
      <c r="BG1097" s="222"/>
      <c r="BH1097" s="222"/>
      <c r="BI1097" s="222"/>
      <c r="BJ1097" s="222"/>
      <c r="BK1097" s="222"/>
      <c r="BL1097" s="222"/>
      <c r="BM1097" s="218"/>
    </row>
    <row r="1098" spans="4:65">
      <c r="D1098" s="222"/>
      <c r="E1098" s="222"/>
      <c r="F1098" s="222"/>
      <c r="G1098" s="222"/>
      <c r="H1098" s="222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222"/>
      <c r="AH1098" s="222"/>
      <c r="AI1098" s="222"/>
      <c r="AJ1098" s="222"/>
      <c r="AK1098" s="222"/>
      <c r="AL1098" s="222"/>
      <c r="AM1098" s="222"/>
      <c r="AN1098" s="222"/>
      <c r="AO1098" s="222"/>
      <c r="AP1098" s="222"/>
      <c r="AQ1098" s="222"/>
      <c r="AR1098" s="222"/>
      <c r="AS1098" s="222"/>
      <c r="AT1098" s="222"/>
      <c r="AU1098" s="222"/>
      <c r="AV1098" s="222"/>
      <c r="AW1098" s="222"/>
      <c r="AX1098" s="222"/>
      <c r="AY1098" s="222"/>
      <c r="AZ1098" s="222"/>
      <c r="BA1098" s="222"/>
      <c r="BB1098" s="222"/>
      <c r="BC1098" s="222"/>
      <c r="BD1098" s="222"/>
      <c r="BE1098" s="222"/>
      <c r="BF1098" s="222"/>
      <c r="BG1098" s="222"/>
      <c r="BH1098" s="222"/>
      <c r="BI1098" s="222"/>
      <c r="BJ1098" s="222"/>
      <c r="BK1098" s="222"/>
      <c r="BL1098" s="222"/>
      <c r="BM1098" s="218"/>
    </row>
    <row r="1099" spans="4:65"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AB1099" s="3"/>
      <c r="AC1099" s="3"/>
      <c r="AD1099" s="3"/>
      <c r="AE1099" s="3"/>
      <c r="AF1099" s="3"/>
      <c r="AG1099" s="222"/>
      <c r="AH1099" s="222"/>
      <c r="AI1099" s="222"/>
      <c r="AJ1099" s="222"/>
      <c r="AK1099" s="222"/>
      <c r="AL1099" s="222"/>
      <c r="AM1099" s="222"/>
      <c r="AN1099" s="222"/>
      <c r="AO1099" s="222"/>
      <c r="AP1099" s="222"/>
      <c r="AQ1099" s="222"/>
      <c r="AR1099" s="222"/>
      <c r="AS1099" s="222"/>
      <c r="AT1099" s="222"/>
      <c r="AU1099" s="222"/>
      <c r="AV1099" s="222"/>
      <c r="AW1099" s="222"/>
      <c r="AX1099" s="222"/>
      <c r="AY1099" s="222"/>
      <c r="AZ1099" s="222"/>
      <c r="BA1099" s="222"/>
      <c r="BB1099" s="222"/>
      <c r="BC1099" s="222"/>
      <c r="BD1099" s="222"/>
      <c r="BE1099" s="222"/>
      <c r="BF1099" s="222"/>
      <c r="BG1099" s="222"/>
      <c r="BH1099" s="222"/>
      <c r="BI1099" s="222"/>
      <c r="BJ1099" s="222"/>
      <c r="BK1099" s="222"/>
      <c r="BL1099" s="222"/>
      <c r="BM1099" s="218"/>
    </row>
  </sheetData>
  <autoFilter ref="A5:BV1038" xr:uid="{00000000-0001-0000-0000-000000000000}">
    <filterColumn colId="3" showButton="0"/>
    <filterColumn colId="4" showButton="0"/>
    <filterColumn colId="6" showButton="0"/>
    <filterColumn colId="7" showButton="0"/>
  </autoFilter>
  <mergeCells count="478">
    <mergeCell ref="D437:F448"/>
    <mergeCell ref="G437:I437"/>
    <mergeCell ref="H438:I438"/>
    <mergeCell ref="H439:I439"/>
    <mergeCell ref="H442:H448"/>
    <mergeCell ref="D425:F436"/>
    <mergeCell ref="G425:I425"/>
    <mergeCell ref="H426:I426"/>
    <mergeCell ref="H427:I427"/>
    <mergeCell ref="H430:H436"/>
    <mergeCell ref="D221:F232"/>
    <mergeCell ref="G221:I221"/>
    <mergeCell ref="H222:I222"/>
    <mergeCell ref="H223:I223"/>
    <mergeCell ref="H227:H232"/>
    <mergeCell ref="D749:F760"/>
    <mergeCell ref="G749:I749"/>
    <mergeCell ref="H750:I750"/>
    <mergeCell ref="H751:I751"/>
    <mergeCell ref="H754:H760"/>
    <mergeCell ref="D497:F508"/>
    <mergeCell ref="G497:I497"/>
    <mergeCell ref="H498:I498"/>
    <mergeCell ref="H499:I499"/>
    <mergeCell ref="H502:H508"/>
    <mergeCell ref="D401:F412"/>
    <mergeCell ref="G401:I401"/>
    <mergeCell ref="H402:I402"/>
    <mergeCell ref="H403:I403"/>
    <mergeCell ref="H406:H412"/>
    <mergeCell ref="H354:I354"/>
    <mergeCell ref="H486:I486"/>
    <mergeCell ref="H487:I487"/>
    <mergeCell ref="H490:H496"/>
    <mergeCell ref="D898:F909"/>
    <mergeCell ref="G898:I898"/>
    <mergeCell ref="H899:I899"/>
    <mergeCell ref="H900:I900"/>
    <mergeCell ref="H903:H909"/>
    <mergeCell ref="C776:I776"/>
    <mergeCell ref="C777:I777"/>
    <mergeCell ref="D826:F837"/>
    <mergeCell ref="G826:I826"/>
    <mergeCell ref="D886:F897"/>
    <mergeCell ref="G886:I886"/>
    <mergeCell ref="H887:I887"/>
    <mergeCell ref="H888:I888"/>
    <mergeCell ref="D874:F885"/>
    <mergeCell ref="G874:I874"/>
    <mergeCell ref="H875:I875"/>
    <mergeCell ref="H876:I876"/>
    <mergeCell ref="D862:F873"/>
    <mergeCell ref="G862:I862"/>
    <mergeCell ref="H863:I863"/>
    <mergeCell ref="H864:I864"/>
    <mergeCell ref="G850:I850"/>
    <mergeCell ref="H851:I851"/>
    <mergeCell ref="H852:I852"/>
    <mergeCell ref="H763:I763"/>
    <mergeCell ref="D761:F772"/>
    <mergeCell ref="G761:I761"/>
    <mergeCell ref="H762:I762"/>
    <mergeCell ref="H766:H772"/>
    <mergeCell ref="G545:I545"/>
    <mergeCell ref="D569:F580"/>
    <mergeCell ref="G569:I569"/>
    <mergeCell ref="H570:I570"/>
    <mergeCell ref="H571:I571"/>
    <mergeCell ref="H574:H580"/>
    <mergeCell ref="H562:H568"/>
    <mergeCell ref="G557:I557"/>
    <mergeCell ref="H558:I558"/>
    <mergeCell ref="H559:I559"/>
    <mergeCell ref="D593:F604"/>
    <mergeCell ref="G593:I593"/>
    <mergeCell ref="H594:I594"/>
    <mergeCell ref="H595:I595"/>
    <mergeCell ref="D713:F724"/>
    <mergeCell ref="G713:I713"/>
    <mergeCell ref="H714:I714"/>
    <mergeCell ref="H715:I715"/>
    <mergeCell ref="H718:H724"/>
    <mergeCell ref="F1020:I1020"/>
    <mergeCell ref="F1021:I1021"/>
    <mergeCell ref="F1022:I1022"/>
    <mergeCell ref="F1023:I1023"/>
    <mergeCell ref="F1024:I1024"/>
    <mergeCell ref="F990:I990"/>
    <mergeCell ref="F991:I991"/>
    <mergeCell ref="F992:I992"/>
    <mergeCell ref="F993:I993"/>
    <mergeCell ref="F994:I994"/>
    <mergeCell ref="F995:I995"/>
    <mergeCell ref="F996:I996"/>
    <mergeCell ref="F997:I997"/>
    <mergeCell ref="F998:I998"/>
    <mergeCell ref="F1035:I1035"/>
    <mergeCell ref="F1036:I1036"/>
    <mergeCell ref="F1037:I1037"/>
    <mergeCell ref="E1025:I1026"/>
    <mergeCell ref="F1027:I1027"/>
    <mergeCell ref="F1028:I1028"/>
    <mergeCell ref="F1029:I1029"/>
    <mergeCell ref="F1030:I1030"/>
    <mergeCell ref="F1031:I1031"/>
    <mergeCell ref="F1032:I1032"/>
    <mergeCell ref="F1033:I1033"/>
    <mergeCell ref="F1034:I1034"/>
    <mergeCell ref="F984:I984"/>
    <mergeCell ref="F985:I985"/>
    <mergeCell ref="F1016:I1016"/>
    <mergeCell ref="F1017:I1017"/>
    <mergeCell ref="E986:I987"/>
    <mergeCell ref="F988:I988"/>
    <mergeCell ref="F989:I989"/>
    <mergeCell ref="F1018:I1018"/>
    <mergeCell ref="F1019:I1019"/>
    <mergeCell ref="F1003:I1003"/>
    <mergeCell ref="F1004:I1004"/>
    <mergeCell ref="F1005:I1005"/>
    <mergeCell ref="F1006:I1006"/>
    <mergeCell ref="F1007:I1007"/>
    <mergeCell ref="F1008:I1008"/>
    <mergeCell ref="F1009:I1009"/>
    <mergeCell ref="F1010:I1010"/>
    <mergeCell ref="F1011:I1011"/>
    <mergeCell ref="F1014:I1014"/>
    <mergeCell ref="E1012:I1013"/>
    <mergeCell ref="F1015:I1015"/>
    <mergeCell ref="D161:F172"/>
    <mergeCell ref="G161:I161"/>
    <mergeCell ref="H162:I162"/>
    <mergeCell ref="H163:I163"/>
    <mergeCell ref="H282:I282"/>
    <mergeCell ref="D341:F352"/>
    <mergeCell ref="G341:I341"/>
    <mergeCell ref="H342:I342"/>
    <mergeCell ref="H186:I186"/>
    <mergeCell ref="H191:H196"/>
    <mergeCell ref="D209:F220"/>
    <mergeCell ref="G209:I209"/>
    <mergeCell ref="H210:I210"/>
    <mergeCell ref="H343:I343"/>
    <mergeCell ref="H346:H352"/>
    <mergeCell ref="H259:I259"/>
    <mergeCell ref="H247:I247"/>
    <mergeCell ref="D257:F268"/>
    <mergeCell ref="G257:I257"/>
    <mergeCell ref="H251:H256"/>
    <mergeCell ref="H310:H316"/>
    <mergeCell ref="D317:F328"/>
    <mergeCell ref="G317:I317"/>
    <mergeCell ref="H318:I318"/>
    <mergeCell ref="D461:F472"/>
    <mergeCell ref="G461:I461"/>
    <mergeCell ref="H462:I462"/>
    <mergeCell ref="H463:I463"/>
    <mergeCell ref="H466:H472"/>
    <mergeCell ref="G377:I377"/>
    <mergeCell ref="H378:I378"/>
    <mergeCell ref="H258:I258"/>
    <mergeCell ref="D269:F280"/>
    <mergeCell ref="H450:I450"/>
    <mergeCell ref="H451:I451"/>
    <mergeCell ref="D449:F460"/>
    <mergeCell ref="G449:I449"/>
    <mergeCell ref="H454:H460"/>
    <mergeCell ref="D353:F364"/>
    <mergeCell ref="G353:I353"/>
    <mergeCell ref="H382:H388"/>
    <mergeCell ref="H394:H400"/>
    <mergeCell ref="D329:F340"/>
    <mergeCell ref="G329:I329"/>
    <mergeCell ref="H330:I330"/>
    <mergeCell ref="H331:I331"/>
    <mergeCell ref="D377:F388"/>
    <mergeCell ref="H307:I307"/>
    <mergeCell ref="H475:I475"/>
    <mergeCell ref="D413:F424"/>
    <mergeCell ref="G413:I413"/>
    <mergeCell ref="H418:H424"/>
    <mergeCell ref="H414:I414"/>
    <mergeCell ref="H415:I415"/>
    <mergeCell ref="D485:F496"/>
    <mergeCell ref="G485:I485"/>
    <mergeCell ref="H550:H556"/>
    <mergeCell ref="G521:I521"/>
    <mergeCell ref="H522:I522"/>
    <mergeCell ref="H523:I523"/>
    <mergeCell ref="H526:H532"/>
    <mergeCell ref="D533:F544"/>
    <mergeCell ref="G533:I533"/>
    <mergeCell ref="H534:I534"/>
    <mergeCell ref="H535:I535"/>
    <mergeCell ref="H538:H544"/>
    <mergeCell ref="D545:F556"/>
    <mergeCell ref="H546:I546"/>
    <mergeCell ref="H547:I547"/>
    <mergeCell ref="D473:F484"/>
    <mergeCell ref="G473:I473"/>
    <mergeCell ref="H474:I474"/>
    <mergeCell ref="D509:F520"/>
    <mergeCell ref="G509:I509"/>
    <mergeCell ref="H510:I510"/>
    <mergeCell ref="H598:H604"/>
    <mergeCell ref="D605:F616"/>
    <mergeCell ref="G605:I605"/>
    <mergeCell ref="H606:I606"/>
    <mergeCell ref="H607:I607"/>
    <mergeCell ref="H610:H616"/>
    <mergeCell ref="D557:F568"/>
    <mergeCell ref="H511:I511"/>
    <mergeCell ref="H514:H520"/>
    <mergeCell ref="H679:I679"/>
    <mergeCell ref="H682:H688"/>
    <mergeCell ref="D689:F700"/>
    <mergeCell ref="G689:I689"/>
    <mergeCell ref="H690:I690"/>
    <mergeCell ref="H691:I691"/>
    <mergeCell ref="H703:I703"/>
    <mergeCell ref="H706:H712"/>
    <mergeCell ref="D677:F688"/>
    <mergeCell ref="G677:I677"/>
    <mergeCell ref="H678:I678"/>
    <mergeCell ref="H654:I654"/>
    <mergeCell ref="H655:I655"/>
    <mergeCell ref="H658:H664"/>
    <mergeCell ref="D665:F676"/>
    <mergeCell ref="G665:I665"/>
    <mergeCell ref="H666:I666"/>
    <mergeCell ref="E953:I954"/>
    <mergeCell ref="E955:I956"/>
    <mergeCell ref="D629:F640"/>
    <mergeCell ref="G629:I629"/>
    <mergeCell ref="H630:I630"/>
    <mergeCell ref="H631:I631"/>
    <mergeCell ref="H634:H640"/>
    <mergeCell ref="C773:I773"/>
    <mergeCell ref="C774:I774"/>
    <mergeCell ref="H694:H700"/>
    <mergeCell ref="H702:I702"/>
    <mergeCell ref="D701:F712"/>
    <mergeCell ref="G701:I701"/>
    <mergeCell ref="D641:F652"/>
    <mergeCell ref="G641:I641"/>
    <mergeCell ref="H667:I667"/>
    <mergeCell ref="H670:H676"/>
    <mergeCell ref="D725:F736"/>
    <mergeCell ref="G725:I725"/>
    <mergeCell ref="H726:I726"/>
    <mergeCell ref="Q1:AD1"/>
    <mergeCell ref="BV2:BV3"/>
    <mergeCell ref="C4:I4"/>
    <mergeCell ref="C5:C748"/>
    <mergeCell ref="D5:F16"/>
    <mergeCell ref="G5:I5"/>
    <mergeCell ref="H7:I7"/>
    <mergeCell ref="H8:H16"/>
    <mergeCell ref="D17:F28"/>
    <mergeCell ref="H6:I6"/>
    <mergeCell ref="H30:I30"/>
    <mergeCell ref="H142:H148"/>
    <mergeCell ref="H154:H160"/>
    <mergeCell ref="H166:H172"/>
    <mergeCell ref="H178:H184"/>
    <mergeCell ref="H187:I187"/>
    <mergeCell ref="H215:H220"/>
    <mergeCell ref="D581:F592"/>
    <mergeCell ref="G581:I581"/>
    <mergeCell ref="H582:I582"/>
    <mergeCell ref="D521:F532"/>
    <mergeCell ref="G17:I17"/>
    <mergeCell ref="G18:G28"/>
    <mergeCell ref="H18:I18"/>
    <mergeCell ref="H54:I54"/>
    <mergeCell ref="H55:I55"/>
    <mergeCell ref="H115:I115"/>
    <mergeCell ref="H118:H124"/>
    <mergeCell ref="D125:F136"/>
    <mergeCell ref="G125:I125"/>
    <mergeCell ref="H126:I126"/>
    <mergeCell ref="H127:I127"/>
    <mergeCell ref="H130:H136"/>
    <mergeCell ref="D77:F88"/>
    <mergeCell ref="G77:I77"/>
    <mergeCell ref="H78:I78"/>
    <mergeCell ref="H79:I79"/>
    <mergeCell ref="H82:H88"/>
    <mergeCell ref="D89:F100"/>
    <mergeCell ref="G89:I89"/>
    <mergeCell ref="H90:I90"/>
    <mergeCell ref="H91:I91"/>
    <mergeCell ref="H94:H100"/>
    <mergeCell ref="D101:F112"/>
    <mergeCell ref="G101:I101"/>
    <mergeCell ref="H102:I102"/>
    <mergeCell ref="H103:I103"/>
    <mergeCell ref="H107:H112"/>
    <mergeCell ref="D1:N1"/>
    <mergeCell ref="D137:F148"/>
    <mergeCell ref="G137:I137"/>
    <mergeCell ref="H138:I138"/>
    <mergeCell ref="H139:I139"/>
    <mergeCell ref="D41:F52"/>
    <mergeCell ref="G41:I41"/>
    <mergeCell ref="H42:I42"/>
    <mergeCell ref="H43:I43"/>
    <mergeCell ref="D65:F76"/>
    <mergeCell ref="G65:I65"/>
    <mergeCell ref="H66:I66"/>
    <mergeCell ref="H67:I67"/>
    <mergeCell ref="H71:H76"/>
    <mergeCell ref="D113:F124"/>
    <mergeCell ref="G113:I113"/>
    <mergeCell ref="H114:I114"/>
    <mergeCell ref="H19:I19"/>
    <mergeCell ref="H20:H28"/>
    <mergeCell ref="D29:F40"/>
    <mergeCell ref="G29:I29"/>
    <mergeCell ref="H31:I31"/>
    <mergeCell ref="D53:F64"/>
    <mergeCell ref="G53:I53"/>
    <mergeCell ref="H727:I727"/>
    <mergeCell ref="H730:H736"/>
    <mergeCell ref="C775:I775"/>
    <mergeCell ref="G293:I293"/>
    <mergeCell ref="H295:I295"/>
    <mergeCell ref="H642:I642"/>
    <mergeCell ref="H643:I643"/>
    <mergeCell ref="H646:H652"/>
    <mergeCell ref="D653:F664"/>
    <mergeCell ref="G653:I653"/>
    <mergeCell ref="D617:F628"/>
    <mergeCell ref="G617:I617"/>
    <mergeCell ref="H618:I618"/>
    <mergeCell ref="H619:I619"/>
    <mergeCell ref="H622:H628"/>
    <mergeCell ref="D305:F316"/>
    <mergeCell ref="G305:I305"/>
    <mergeCell ref="H306:I306"/>
    <mergeCell ref="H583:I583"/>
    <mergeCell ref="H586:H592"/>
    <mergeCell ref="H370:H376"/>
    <mergeCell ref="H379:I379"/>
    <mergeCell ref="D737:F748"/>
    <mergeCell ref="G737:I737"/>
    <mergeCell ref="H738:I738"/>
    <mergeCell ref="H739:I739"/>
    <mergeCell ref="H742:H748"/>
    <mergeCell ref="C778:C897"/>
    <mergeCell ref="D778:F789"/>
    <mergeCell ref="G778:I778"/>
    <mergeCell ref="H779:I779"/>
    <mergeCell ref="H780:I780"/>
    <mergeCell ref="D790:F801"/>
    <mergeCell ref="G790:I790"/>
    <mergeCell ref="D814:F825"/>
    <mergeCell ref="G814:I814"/>
    <mergeCell ref="H815:I815"/>
    <mergeCell ref="H816:I816"/>
    <mergeCell ref="H791:I791"/>
    <mergeCell ref="H792:I792"/>
    <mergeCell ref="D802:F813"/>
    <mergeCell ref="G802:I802"/>
    <mergeCell ref="H803:I803"/>
    <mergeCell ref="D850:F861"/>
    <mergeCell ref="D838:F849"/>
    <mergeCell ref="G838:I838"/>
    <mergeCell ref="F982:I982"/>
    <mergeCell ref="F983:I983"/>
    <mergeCell ref="H912:I912"/>
    <mergeCell ref="H915:H921"/>
    <mergeCell ref="D934:F945"/>
    <mergeCell ref="G934:I934"/>
    <mergeCell ref="H935:I935"/>
    <mergeCell ref="H936:I936"/>
    <mergeCell ref="H939:H945"/>
    <mergeCell ref="D922:F933"/>
    <mergeCell ref="G922:I922"/>
    <mergeCell ref="H923:I923"/>
    <mergeCell ref="H924:I924"/>
    <mergeCell ref="H927:H933"/>
    <mergeCell ref="G910:I910"/>
    <mergeCell ref="H911:I911"/>
    <mergeCell ref="F975:I975"/>
    <mergeCell ref="F976:I976"/>
    <mergeCell ref="F1001:I1001"/>
    <mergeCell ref="F1002:I1002"/>
    <mergeCell ref="F957:I957"/>
    <mergeCell ref="F969:I970"/>
    <mergeCell ref="F971:I972"/>
    <mergeCell ref="E967:I968"/>
    <mergeCell ref="E999:I1000"/>
    <mergeCell ref="F964:I964"/>
    <mergeCell ref="F965:I965"/>
    <mergeCell ref="F963:I963"/>
    <mergeCell ref="F958:I958"/>
    <mergeCell ref="F959:I959"/>
    <mergeCell ref="F960:I960"/>
    <mergeCell ref="F962:I962"/>
    <mergeCell ref="F977:I977"/>
    <mergeCell ref="F978:I978"/>
    <mergeCell ref="F979:I979"/>
    <mergeCell ref="F980:I980"/>
    <mergeCell ref="F961:I961"/>
    <mergeCell ref="F981:I981"/>
    <mergeCell ref="H235:I235"/>
    <mergeCell ref="H239:H244"/>
    <mergeCell ref="E973:I974"/>
    <mergeCell ref="H783:H789"/>
    <mergeCell ref="H795:H801"/>
    <mergeCell ref="H819:H825"/>
    <mergeCell ref="H831:H837"/>
    <mergeCell ref="H843:H849"/>
    <mergeCell ref="H855:H861"/>
    <mergeCell ref="H867:H873"/>
    <mergeCell ref="H879:H885"/>
    <mergeCell ref="H891:H897"/>
    <mergeCell ref="H839:I839"/>
    <mergeCell ref="H840:I840"/>
    <mergeCell ref="H804:I804"/>
    <mergeCell ref="H807:H813"/>
    <mergeCell ref="H827:I827"/>
    <mergeCell ref="H828:I828"/>
    <mergeCell ref="C946:I946"/>
    <mergeCell ref="C947:I947"/>
    <mergeCell ref="C948:I948"/>
    <mergeCell ref="C949:I949"/>
    <mergeCell ref="C950:I951"/>
    <mergeCell ref="D910:F921"/>
    <mergeCell ref="H478:H484"/>
    <mergeCell ref="G269:I269"/>
    <mergeCell ref="H270:I270"/>
    <mergeCell ref="H271:I271"/>
    <mergeCell ref="H274:H280"/>
    <mergeCell ref="D281:F292"/>
    <mergeCell ref="G281:I281"/>
    <mergeCell ref="H298:H304"/>
    <mergeCell ref="H294:I294"/>
    <mergeCell ref="H286:H292"/>
    <mergeCell ref="D293:F304"/>
    <mergeCell ref="D389:F400"/>
    <mergeCell ref="G389:I389"/>
    <mergeCell ref="H390:I390"/>
    <mergeCell ref="D365:F376"/>
    <mergeCell ref="G365:I365"/>
    <mergeCell ref="H366:I366"/>
    <mergeCell ref="H367:I367"/>
    <mergeCell ref="H391:I391"/>
    <mergeCell ref="H334:H340"/>
    <mergeCell ref="H319:I319"/>
    <mergeCell ref="H322:H328"/>
    <mergeCell ref="H355:I355"/>
    <mergeCell ref="H358:H364"/>
    <mergeCell ref="D149:F160"/>
    <mergeCell ref="G149:I149"/>
    <mergeCell ref="H150:I150"/>
    <mergeCell ref="H151:I151"/>
    <mergeCell ref="H283:I283"/>
    <mergeCell ref="D245:F256"/>
    <mergeCell ref="G245:I245"/>
    <mergeCell ref="H246:I246"/>
    <mergeCell ref="H262:H268"/>
    <mergeCell ref="D185:F196"/>
    <mergeCell ref="G185:I185"/>
    <mergeCell ref="D173:F184"/>
    <mergeCell ref="G173:I173"/>
    <mergeCell ref="H174:I174"/>
    <mergeCell ref="H175:I175"/>
    <mergeCell ref="H211:I211"/>
    <mergeCell ref="D197:F208"/>
    <mergeCell ref="G197:I197"/>
    <mergeCell ref="H198:I198"/>
    <mergeCell ref="H199:I199"/>
    <mergeCell ref="H203:H208"/>
    <mergeCell ref="D233:F244"/>
    <mergeCell ref="G233:I233"/>
    <mergeCell ref="H234:I234"/>
  </mergeCells>
  <phoneticPr fontId="3"/>
  <pageMargins left="0.7" right="0.7" top="0.75" bottom="0.75" header="0.3" footer="0.3"/>
  <pageSetup paperSize="8" scale="24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9440"/>
  <sheetViews>
    <sheetView workbookViewId="0">
      <selection sqref="A1:E1048576"/>
    </sheetView>
  </sheetViews>
  <sheetFormatPr defaultColWidth="9" defaultRowHeight="12.75" customHeight="1"/>
  <cols>
    <col min="1" max="1" width="12" style="68" bestFit="1" customWidth="1"/>
    <col min="2" max="2" width="14.21875" style="68" bestFit="1" customWidth="1"/>
    <col min="3" max="3" width="9.88671875" style="68" bestFit="1" customWidth="1"/>
    <col min="4" max="4" width="7.6640625" style="68" bestFit="1" customWidth="1"/>
    <col min="5" max="5" width="22" style="68" bestFit="1" customWidth="1"/>
    <col min="6" max="6" width="12" style="68" bestFit="1" customWidth="1"/>
    <col min="7" max="7" width="9.88671875" style="68" bestFit="1" customWidth="1"/>
    <col min="8" max="8" width="6.33203125" style="68" customWidth="1"/>
    <col min="9" max="9" width="10.88671875" style="65" bestFit="1" customWidth="1"/>
    <col min="10" max="16384" width="9" style="65"/>
  </cols>
  <sheetData>
    <row r="1" spans="1:12" ht="12.75" customHeight="1" thickBot="1">
      <c r="A1" s="67" t="s">
        <v>354</v>
      </c>
      <c r="B1" s="67" t="s">
        <v>476</v>
      </c>
      <c r="C1" s="67" t="s">
        <v>355</v>
      </c>
      <c r="D1" s="67" t="s">
        <v>417</v>
      </c>
      <c r="E1" s="67" t="s">
        <v>106</v>
      </c>
      <c r="F1" s="67" t="s">
        <v>356</v>
      </c>
      <c r="G1" s="67" t="s">
        <v>357</v>
      </c>
      <c r="H1" s="67" t="s">
        <v>450</v>
      </c>
      <c r="I1" s="64" t="s">
        <v>418</v>
      </c>
      <c r="J1" s="65" t="s">
        <v>419</v>
      </c>
      <c r="K1" s="65" t="s">
        <v>358</v>
      </c>
      <c r="L1" s="65" t="s">
        <v>106</v>
      </c>
    </row>
    <row r="2" spans="1:12" ht="12.75" customHeight="1">
      <c r="A2" s="68" t="s">
        <v>420</v>
      </c>
      <c r="B2" s="68" t="s">
        <v>421</v>
      </c>
      <c r="C2" s="68" t="s">
        <v>271</v>
      </c>
      <c r="D2" s="68" t="s">
        <v>359</v>
      </c>
      <c r="E2" s="68" t="s">
        <v>360</v>
      </c>
      <c r="F2" s="68" t="s">
        <v>75</v>
      </c>
      <c r="G2" s="68" t="s">
        <v>246</v>
      </c>
      <c r="H2" s="68" t="s">
        <v>422</v>
      </c>
      <c r="I2" s="65">
        <v>1048</v>
      </c>
      <c r="J2" s="65">
        <v>104</v>
      </c>
      <c r="K2" s="65" t="s">
        <v>361</v>
      </c>
    </row>
    <row r="3" spans="1:12" ht="12.75" customHeight="1">
      <c r="A3" s="68" t="s">
        <v>420</v>
      </c>
      <c r="B3" s="68" t="s">
        <v>421</v>
      </c>
      <c r="C3" s="68" t="s">
        <v>271</v>
      </c>
      <c r="D3" s="68" t="s">
        <v>359</v>
      </c>
      <c r="E3" s="68" t="s">
        <v>360</v>
      </c>
      <c r="F3" s="68" t="s">
        <v>75</v>
      </c>
      <c r="G3" s="68" t="s">
        <v>246</v>
      </c>
      <c r="H3" s="68" t="s">
        <v>258</v>
      </c>
      <c r="I3" s="65">
        <v>974</v>
      </c>
      <c r="J3" s="65">
        <v>104</v>
      </c>
      <c r="K3" s="65" t="s">
        <v>361</v>
      </c>
    </row>
    <row r="4" spans="1:12" ht="12.75" customHeight="1">
      <c r="A4" s="68" t="s">
        <v>420</v>
      </c>
      <c r="B4" s="68" t="s">
        <v>421</v>
      </c>
      <c r="C4" s="68" t="s">
        <v>271</v>
      </c>
      <c r="D4" s="68" t="s">
        <v>359</v>
      </c>
      <c r="E4" s="68" t="s">
        <v>360</v>
      </c>
      <c r="F4" s="68" t="s">
        <v>75</v>
      </c>
      <c r="G4" s="68" t="s">
        <v>246</v>
      </c>
      <c r="H4" s="68" t="s">
        <v>362</v>
      </c>
      <c r="I4" s="65">
        <v>254</v>
      </c>
      <c r="J4" s="65">
        <v>104</v>
      </c>
      <c r="K4" s="65" t="s">
        <v>361</v>
      </c>
    </row>
    <row r="5" spans="1:12" ht="12.75" customHeight="1">
      <c r="A5" s="68" t="s">
        <v>420</v>
      </c>
      <c r="B5" s="68" t="s">
        <v>421</v>
      </c>
      <c r="C5" s="68" t="s">
        <v>271</v>
      </c>
      <c r="D5" s="68" t="s">
        <v>359</v>
      </c>
      <c r="E5" s="68" t="s">
        <v>360</v>
      </c>
      <c r="F5" s="68" t="s">
        <v>75</v>
      </c>
      <c r="G5" s="68" t="s">
        <v>246</v>
      </c>
      <c r="H5" s="68" t="s">
        <v>363</v>
      </c>
      <c r="I5" s="65">
        <v>128</v>
      </c>
      <c r="J5" s="65">
        <v>104</v>
      </c>
      <c r="K5" s="65" t="s">
        <v>361</v>
      </c>
    </row>
    <row r="6" spans="1:12" ht="12.75" customHeight="1">
      <c r="A6" s="68" t="s">
        <v>420</v>
      </c>
      <c r="B6" s="68" t="s">
        <v>421</v>
      </c>
      <c r="C6" s="68" t="s">
        <v>271</v>
      </c>
      <c r="D6" s="68" t="s">
        <v>359</v>
      </c>
      <c r="E6" s="68" t="s">
        <v>360</v>
      </c>
      <c r="F6" s="68" t="s">
        <v>75</v>
      </c>
      <c r="G6" s="68" t="s">
        <v>246</v>
      </c>
      <c r="H6" s="68" t="s">
        <v>364</v>
      </c>
      <c r="I6" s="65">
        <v>83</v>
      </c>
      <c r="J6" s="65">
        <v>104</v>
      </c>
      <c r="K6" s="65" t="s">
        <v>361</v>
      </c>
    </row>
    <row r="7" spans="1:12" ht="12.75" customHeight="1">
      <c r="A7" s="68" t="s">
        <v>420</v>
      </c>
      <c r="B7" s="68" t="s">
        <v>421</v>
      </c>
      <c r="C7" s="68" t="s">
        <v>271</v>
      </c>
      <c r="D7" s="68" t="s">
        <v>359</v>
      </c>
      <c r="E7" s="68" t="s">
        <v>360</v>
      </c>
      <c r="F7" s="68" t="s">
        <v>75</v>
      </c>
      <c r="G7" s="68" t="s">
        <v>246</v>
      </c>
      <c r="H7" s="68" t="s">
        <v>451</v>
      </c>
      <c r="I7" s="65">
        <v>51</v>
      </c>
      <c r="J7" s="65">
        <v>104</v>
      </c>
      <c r="K7" s="65" t="s">
        <v>361</v>
      </c>
    </row>
    <row r="8" spans="1:12" ht="12.75" customHeight="1">
      <c r="A8" s="68" t="s">
        <v>420</v>
      </c>
      <c r="B8" s="68" t="s">
        <v>421</v>
      </c>
      <c r="C8" s="68" t="s">
        <v>271</v>
      </c>
      <c r="D8" s="68" t="s">
        <v>359</v>
      </c>
      <c r="E8" s="68" t="s">
        <v>360</v>
      </c>
      <c r="F8" s="68" t="s">
        <v>75</v>
      </c>
      <c r="G8" s="68" t="s">
        <v>246</v>
      </c>
      <c r="H8" s="68" t="s">
        <v>365</v>
      </c>
      <c r="I8" s="65">
        <v>115</v>
      </c>
      <c r="J8" s="65">
        <v>104</v>
      </c>
      <c r="K8" s="65" t="s">
        <v>361</v>
      </c>
    </row>
    <row r="9" spans="1:12" ht="12.75" customHeight="1">
      <c r="A9" s="68" t="s">
        <v>420</v>
      </c>
      <c r="B9" s="68" t="s">
        <v>421</v>
      </c>
      <c r="C9" s="68" t="s">
        <v>271</v>
      </c>
      <c r="D9" s="68" t="s">
        <v>359</v>
      </c>
      <c r="E9" s="68" t="s">
        <v>360</v>
      </c>
      <c r="F9" s="68" t="s">
        <v>75</v>
      </c>
      <c r="G9" s="68" t="s">
        <v>246</v>
      </c>
      <c r="H9" s="68" t="s">
        <v>366</v>
      </c>
      <c r="I9" s="65">
        <v>64</v>
      </c>
      <c r="J9" s="65">
        <v>104</v>
      </c>
      <c r="K9" s="65" t="s">
        <v>361</v>
      </c>
    </row>
    <row r="10" spans="1:12" ht="12.75" customHeight="1">
      <c r="A10" s="68" t="s">
        <v>420</v>
      </c>
      <c r="B10" s="68" t="s">
        <v>421</v>
      </c>
      <c r="C10" s="68" t="s">
        <v>271</v>
      </c>
      <c r="D10" s="68" t="s">
        <v>359</v>
      </c>
      <c r="E10" s="68" t="s">
        <v>360</v>
      </c>
      <c r="F10" s="68" t="s">
        <v>75</v>
      </c>
      <c r="G10" s="68" t="s">
        <v>246</v>
      </c>
      <c r="H10" s="68" t="s">
        <v>367</v>
      </c>
      <c r="I10" s="65">
        <v>47</v>
      </c>
      <c r="J10" s="65">
        <v>104</v>
      </c>
      <c r="K10" s="65" t="s">
        <v>361</v>
      </c>
    </row>
    <row r="11" spans="1:12" ht="12.75" customHeight="1">
      <c r="A11" s="68" t="s">
        <v>420</v>
      </c>
      <c r="B11" s="68" t="s">
        <v>421</v>
      </c>
      <c r="C11" s="68" t="s">
        <v>271</v>
      </c>
      <c r="D11" s="68" t="s">
        <v>359</v>
      </c>
      <c r="E11" s="68" t="s">
        <v>360</v>
      </c>
      <c r="F11" s="68" t="s">
        <v>75</v>
      </c>
      <c r="G11" s="68" t="s">
        <v>246</v>
      </c>
      <c r="H11" s="68" t="s">
        <v>247</v>
      </c>
      <c r="I11" s="65">
        <v>40</v>
      </c>
      <c r="J11" s="65">
        <v>104</v>
      </c>
      <c r="K11" s="65" t="s">
        <v>361</v>
      </c>
    </row>
    <row r="12" spans="1:12" ht="12.75" customHeight="1">
      <c r="A12" s="68" t="s">
        <v>420</v>
      </c>
      <c r="B12" s="68" t="s">
        <v>421</v>
      </c>
      <c r="C12" s="68" t="s">
        <v>271</v>
      </c>
      <c r="D12" s="68" t="s">
        <v>359</v>
      </c>
      <c r="E12" s="68" t="s">
        <v>360</v>
      </c>
      <c r="F12" s="68" t="s">
        <v>75</v>
      </c>
      <c r="G12" s="68" t="s">
        <v>246</v>
      </c>
      <c r="H12" s="68" t="s">
        <v>368</v>
      </c>
      <c r="I12" s="65">
        <v>317</v>
      </c>
      <c r="J12" s="65">
        <v>104</v>
      </c>
      <c r="K12" s="65" t="s">
        <v>361</v>
      </c>
    </row>
    <row r="13" spans="1:12" ht="12.75" customHeight="1">
      <c r="A13" s="68" t="s">
        <v>420</v>
      </c>
      <c r="B13" s="68" t="s">
        <v>421</v>
      </c>
      <c r="C13" s="68" t="s">
        <v>271</v>
      </c>
      <c r="D13" s="68" t="s">
        <v>359</v>
      </c>
      <c r="E13" s="68" t="s">
        <v>360</v>
      </c>
      <c r="F13" s="68" t="s">
        <v>75</v>
      </c>
      <c r="G13" s="68" t="s">
        <v>246</v>
      </c>
      <c r="H13" s="68" t="s">
        <v>491</v>
      </c>
      <c r="I13" s="65">
        <v>185</v>
      </c>
      <c r="J13" s="65">
        <v>104</v>
      </c>
      <c r="K13" s="65" t="s">
        <v>361</v>
      </c>
    </row>
    <row r="14" spans="1:12" ht="12.75" customHeight="1">
      <c r="A14" s="68" t="s">
        <v>420</v>
      </c>
      <c r="B14" s="68" t="s">
        <v>421</v>
      </c>
      <c r="C14" s="68" t="s">
        <v>271</v>
      </c>
      <c r="D14" s="68" t="s">
        <v>359</v>
      </c>
      <c r="E14" s="68" t="s">
        <v>360</v>
      </c>
      <c r="F14" s="68" t="s">
        <v>75</v>
      </c>
      <c r="G14" s="68" t="s">
        <v>246</v>
      </c>
      <c r="H14" s="68" t="s">
        <v>369</v>
      </c>
      <c r="I14" s="65">
        <v>63</v>
      </c>
      <c r="J14" s="65">
        <v>104</v>
      </c>
      <c r="K14" s="65" t="s">
        <v>361</v>
      </c>
    </row>
    <row r="15" spans="1:12" ht="12.75" customHeight="1">
      <c r="A15" s="68" t="s">
        <v>420</v>
      </c>
      <c r="B15" s="68" t="s">
        <v>421</v>
      </c>
      <c r="C15" s="68" t="s">
        <v>271</v>
      </c>
      <c r="D15" s="68" t="s">
        <v>359</v>
      </c>
      <c r="E15" s="68" t="s">
        <v>360</v>
      </c>
      <c r="F15" s="68" t="s">
        <v>75</v>
      </c>
      <c r="G15" s="68" t="s">
        <v>246</v>
      </c>
      <c r="H15" s="68" t="s">
        <v>638</v>
      </c>
      <c r="I15" s="65">
        <v>82</v>
      </c>
      <c r="J15" s="65">
        <v>104</v>
      </c>
      <c r="K15" s="65" t="s">
        <v>361</v>
      </c>
    </row>
    <row r="16" spans="1:12" ht="12.75" customHeight="1">
      <c r="A16" s="68" t="s">
        <v>420</v>
      </c>
      <c r="B16" s="68" t="s">
        <v>421</v>
      </c>
      <c r="C16" s="68" t="s">
        <v>271</v>
      </c>
      <c r="D16" s="68" t="s">
        <v>359</v>
      </c>
      <c r="E16" s="68" t="s">
        <v>360</v>
      </c>
      <c r="F16" s="68" t="s">
        <v>75</v>
      </c>
      <c r="G16" s="68" t="s">
        <v>246</v>
      </c>
      <c r="H16" s="68" t="s">
        <v>422</v>
      </c>
      <c r="I16" s="65">
        <v>1</v>
      </c>
      <c r="J16" s="65">
        <v>103</v>
      </c>
      <c r="K16" s="65" t="s">
        <v>370</v>
      </c>
    </row>
    <row r="17" spans="1:11" ht="12.75" customHeight="1">
      <c r="A17" s="68" t="s">
        <v>420</v>
      </c>
      <c r="B17" s="68" t="s">
        <v>421</v>
      </c>
      <c r="C17" s="68" t="s">
        <v>271</v>
      </c>
      <c r="D17" s="68" t="s">
        <v>359</v>
      </c>
      <c r="E17" s="68" t="s">
        <v>360</v>
      </c>
      <c r="F17" s="68" t="s">
        <v>75</v>
      </c>
      <c r="G17" s="68" t="s">
        <v>246</v>
      </c>
      <c r="H17" s="68" t="s">
        <v>258</v>
      </c>
      <c r="I17" s="65">
        <v>4</v>
      </c>
      <c r="J17" s="65">
        <v>103</v>
      </c>
      <c r="K17" s="65" t="s">
        <v>370</v>
      </c>
    </row>
    <row r="18" spans="1:11" ht="12.75" customHeight="1">
      <c r="A18" s="68" t="s">
        <v>420</v>
      </c>
      <c r="B18" s="68" t="s">
        <v>421</v>
      </c>
      <c r="C18" s="68" t="s">
        <v>271</v>
      </c>
      <c r="D18" s="68" t="s">
        <v>359</v>
      </c>
      <c r="E18" s="68" t="s">
        <v>360</v>
      </c>
      <c r="F18" s="68" t="s">
        <v>75</v>
      </c>
      <c r="G18" s="68" t="s">
        <v>246</v>
      </c>
      <c r="H18" s="68" t="s">
        <v>362</v>
      </c>
      <c r="I18" s="65">
        <v>4</v>
      </c>
      <c r="J18" s="65">
        <v>103</v>
      </c>
      <c r="K18" s="65" t="s">
        <v>370</v>
      </c>
    </row>
    <row r="19" spans="1:11" ht="12.75" customHeight="1">
      <c r="A19" s="68" t="s">
        <v>420</v>
      </c>
      <c r="B19" s="68" t="s">
        <v>421</v>
      </c>
      <c r="C19" s="68" t="s">
        <v>271</v>
      </c>
      <c r="D19" s="68" t="s">
        <v>359</v>
      </c>
      <c r="E19" s="68" t="s">
        <v>360</v>
      </c>
      <c r="F19" s="68" t="s">
        <v>75</v>
      </c>
      <c r="G19" s="68" t="s">
        <v>246</v>
      </c>
      <c r="H19" s="68" t="s">
        <v>363</v>
      </c>
      <c r="I19" s="65">
        <v>1</v>
      </c>
      <c r="J19" s="65">
        <v>103</v>
      </c>
      <c r="K19" s="65" t="s">
        <v>370</v>
      </c>
    </row>
    <row r="20" spans="1:11" ht="12.75" customHeight="1">
      <c r="A20" s="68" t="s">
        <v>420</v>
      </c>
      <c r="B20" s="68" t="s">
        <v>421</v>
      </c>
      <c r="C20" s="68" t="s">
        <v>271</v>
      </c>
      <c r="D20" s="68" t="s">
        <v>359</v>
      </c>
      <c r="E20" s="68" t="s">
        <v>360</v>
      </c>
      <c r="F20" s="68" t="s">
        <v>75</v>
      </c>
      <c r="G20" s="68" t="s">
        <v>246</v>
      </c>
      <c r="H20" s="68" t="s">
        <v>364</v>
      </c>
      <c r="I20" s="65">
        <v>1</v>
      </c>
      <c r="J20" s="65">
        <v>103</v>
      </c>
      <c r="K20" s="65" t="s">
        <v>370</v>
      </c>
    </row>
    <row r="21" spans="1:11" ht="12.75" customHeight="1">
      <c r="A21" s="68" t="s">
        <v>420</v>
      </c>
      <c r="B21" s="68" t="s">
        <v>421</v>
      </c>
      <c r="C21" s="68" t="s">
        <v>271</v>
      </c>
      <c r="D21" s="68" t="s">
        <v>359</v>
      </c>
      <c r="E21" s="68" t="s">
        <v>360</v>
      </c>
      <c r="F21" s="68" t="s">
        <v>75</v>
      </c>
      <c r="G21" s="68" t="s">
        <v>246</v>
      </c>
      <c r="H21" s="68" t="s">
        <v>451</v>
      </c>
      <c r="I21" s="65">
        <v>3</v>
      </c>
      <c r="J21" s="65">
        <v>103</v>
      </c>
      <c r="K21" s="65" t="s">
        <v>370</v>
      </c>
    </row>
    <row r="22" spans="1:11" ht="12.75" customHeight="1">
      <c r="A22" s="68" t="s">
        <v>420</v>
      </c>
      <c r="B22" s="68" t="s">
        <v>421</v>
      </c>
      <c r="C22" s="68" t="s">
        <v>271</v>
      </c>
      <c r="D22" s="68" t="s">
        <v>359</v>
      </c>
      <c r="E22" s="68" t="s">
        <v>360</v>
      </c>
      <c r="F22" s="68" t="s">
        <v>75</v>
      </c>
      <c r="G22" s="68" t="s">
        <v>246</v>
      </c>
      <c r="H22" s="68" t="s">
        <v>365</v>
      </c>
      <c r="I22" s="65">
        <v>2</v>
      </c>
      <c r="J22" s="65">
        <v>103</v>
      </c>
      <c r="K22" s="65" t="s">
        <v>370</v>
      </c>
    </row>
    <row r="23" spans="1:11" ht="12.75" customHeight="1">
      <c r="A23" s="68" t="s">
        <v>420</v>
      </c>
      <c r="B23" s="68" t="s">
        <v>421</v>
      </c>
      <c r="C23" s="68" t="s">
        <v>271</v>
      </c>
      <c r="D23" s="68" t="s">
        <v>359</v>
      </c>
      <c r="E23" s="68" t="s">
        <v>360</v>
      </c>
      <c r="F23" s="68" t="s">
        <v>75</v>
      </c>
      <c r="G23" s="68" t="s">
        <v>246</v>
      </c>
      <c r="H23" s="68" t="s">
        <v>366</v>
      </c>
      <c r="I23" s="65">
        <v>1</v>
      </c>
      <c r="J23" s="65">
        <v>103</v>
      </c>
      <c r="K23" s="65" t="s">
        <v>370</v>
      </c>
    </row>
    <row r="24" spans="1:11" ht="12.75" customHeight="1">
      <c r="A24" s="68" t="s">
        <v>420</v>
      </c>
      <c r="B24" s="68" t="s">
        <v>421</v>
      </c>
      <c r="C24" s="68" t="s">
        <v>271</v>
      </c>
      <c r="D24" s="68" t="s">
        <v>359</v>
      </c>
      <c r="E24" s="68" t="s">
        <v>360</v>
      </c>
      <c r="F24" s="68" t="s">
        <v>75</v>
      </c>
      <c r="G24" s="68" t="s">
        <v>246</v>
      </c>
      <c r="H24" s="68" t="s">
        <v>368</v>
      </c>
      <c r="I24" s="65">
        <v>5</v>
      </c>
      <c r="J24" s="65">
        <v>103</v>
      </c>
      <c r="K24" s="65" t="s">
        <v>370</v>
      </c>
    </row>
    <row r="25" spans="1:11" ht="12.75" customHeight="1">
      <c r="A25" s="68" t="s">
        <v>420</v>
      </c>
      <c r="B25" s="68" t="s">
        <v>421</v>
      </c>
      <c r="C25" s="68" t="s">
        <v>271</v>
      </c>
      <c r="D25" s="68" t="s">
        <v>359</v>
      </c>
      <c r="E25" s="68" t="s">
        <v>360</v>
      </c>
      <c r="F25" s="68" t="s">
        <v>75</v>
      </c>
      <c r="G25" s="68" t="s">
        <v>246</v>
      </c>
      <c r="H25" s="68" t="s">
        <v>491</v>
      </c>
      <c r="I25" s="65">
        <v>2</v>
      </c>
      <c r="J25" s="65">
        <v>103</v>
      </c>
      <c r="K25" s="65" t="s">
        <v>370</v>
      </c>
    </row>
    <row r="26" spans="1:11" ht="12.75" customHeight="1">
      <c r="A26" s="68" t="s">
        <v>420</v>
      </c>
      <c r="B26" s="68" t="s">
        <v>421</v>
      </c>
      <c r="C26" s="68" t="s">
        <v>271</v>
      </c>
      <c r="D26" s="68" t="s">
        <v>359</v>
      </c>
      <c r="E26" s="68" t="s">
        <v>360</v>
      </c>
      <c r="F26" s="68" t="s">
        <v>75</v>
      </c>
      <c r="G26" s="68" t="s">
        <v>246</v>
      </c>
      <c r="H26" s="68" t="s">
        <v>369</v>
      </c>
      <c r="I26" s="65">
        <v>3</v>
      </c>
      <c r="J26" s="65">
        <v>103</v>
      </c>
      <c r="K26" s="65" t="s">
        <v>370</v>
      </c>
    </row>
    <row r="27" spans="1:11" ht="12.75" customHeight="1">
      <c r="A27" s="68" t="s">
        <v>420</v>
      </c>
      <c r="B27" s="68" t="s">
        <v>421</v>
      </c>
      <c r="C27" s="68" t="s">
        <v>271</v>
      </c>
      <c r="D27" s="68" t="s">
        <v>359</v>
      </c>
      <c r="E27" s="68" t="s">
        <v>360</v>
      </c>
      <c r="F27" s="68" t="s">
        <v>75</v>
      </c>
      <c r="G27" s="68" t="s">
        <v>246</v>
      </c>
      <c r="H27" s="68" t="s">
        <v>638</v>
      </c>
      <c r="I27" s="65">
        <v>2</v>
      </c>
      <c r="J27" s="65">
        <v>103</v>
      </c>
      <c r="K27" s="65" t="s">
        <v>370</v>
      </c>
    </row>
    <row r="28" spans="1:11" ht="12.75" customHeight="1">
      <c r="A28" s="68" t="s">
        <v>420</v>
      </c>
      <c r="B28" s="68" t="s">
        <v>421</v>
      </c>
      <c r="C28" s="68" t="s">
        <v>271</v>
      </c>
      <c r="D28" s="68" t="s">
        <v>359</v>
      </c>
      <c r="E28" s="68" t="s">
        <v>360</v>
      </c>
      <c r="F28" s="68" t="s">
        <v>75</v>
      </c>
      <c r="G28" s="68" t="s">
        <v>246</v>
      </c>
      <c r="H28" s="68" t="s">
        <v>422</v>
      </c>
      <c r="I28" s="65">
        <v>4</v>
      </c>
      <c r="J28" s="65">
        <v>212</v>
      </c>
      <c r="K28" s="65" t="s">
        <v>276</v>
      </c>
    </row>
    <row r="29" spans="1:11" ht="12.75" customHeight="1">
      <c r="A29" s="68" t="s">
        <v>420</v>
      </c>
      <c r="B29" s="68" t="s">
        <v>421</v>
      </c>
      <c r="C29" s="68" t="s">
        <v>271</v>
      </c>
      <c r="D29" s="68" t="s">
        <v>359</v>
      </c>
      <c r="E29" s="68" t="s">
        <v>360</v>
      </c>
      <c r="F29" s="68" t="s">
        <v>75</v>
      </c>
      <c r="G29" s="68" t="s">
        <v>246</v>
      </c>
      <c r="H29" s="68" t="s">
        <v>258</v>
      </c>
      <c r="I29" s="65">
        <v>2</v>
      </c>
      <c r="J29" s="65">
        <v>212</v>
      </c>
      <c r="K29" s="65" t="s">
        <v>276</v>
      </c>
    </row>
    <row r="30" spans="1:11" ht="12.75" customHeight="1">
      <c r="A30" s="68" t="s">
        <v>420</v>
      </c>
      <c r="B30" s="68" t="s">
        <v>421</v>
      </c>
      <c r="C30" s="68" t="s">
        <v>271</v>
      </c>
      <c r="D30" s="68" t="s">
        <v>359</v>
      </c>
      <c r="E30" s="68" t="s">
        <v>360</v>
      </c>
      <c r="F30" s="68" t="s">
        <v>75</v>
      </c>
      <c r="G30" s="68" t="s">
        <v>246</v>
      </c>
      <c r="H30" s="68" t="s">
        <v>368</v>
      </c>
      <c r="I30" s="65">
        <v>1</v>
      </c>
      <c r="J30" s="65">
        <v>212</v>
      </c>
      <c r="K30" s="65" t="s">
        <v>276</v>
      </c>
    </row>
    <row r="31" spans="1:11" ht="12.75" customHeight="1">
      <c r="A31" s="68" t="s">
        <v>420</v>
      </c>
      <c r="B31" s="68" t="s">
        <v>421</v>
      </c>
      <c r="C31" s="68" t="s">
        <v>271</v>
      </c>
      <c r="D31" s="68" t="s">
        <v>359</v>
      </c>
      <c r="E31" s="68" t="s">
        <v>360</v>
      </c>
      <c r="F31" s="68" t="s">
        <v>75</v>
      </c>
      <c r="G31" s="68" t="s">
        <v>246</v>
      </c>
      <c r="H31" s="68" t="s">
        <v>491</v>
      </c>
      <c r="I31" s="65">
        <v>1</v>
      </c>
      <c r="J31" s="65">
        <v>212</v>
      </c>
      <c r="K31" s="65" t="s">
        <v>276</v>
      </c>
    </row>
    <row r="32" spans="1:11" ht="12.75" customHeight="1">
      <c r="A32" s="68" t="s">
        <v>420</v>
      </c>
      <c r="B32" s="68" t="s">
        <v>421</v>
      </c>
      <c r="C32" s="68" t="s">
        <v>271</v>
      </c>
      <c r="D32" s="68" t="s">
        <v>359</v>
      </c>
      <c r="E32" s="68" t="s">
        <v>360</v>
      </c>
      <c r="F32" s="68" t="s">
        <v>75</v>
      </c>
      <c r="G32" s="68" t="s">
        <v>246</v>
      </c>
      <c r="H32" s="68" t="s">
        <v>422</v>
      </c>
      <c r="I32" s="65">
        <v>101</v>
      </c>
      <c r="J32" s="65">
        <v>102</v>
      </c>
      <c r="K32" s="65" t="s">
        <v>371</v>
      </c>
    </row>
    <row r="33" spans="1:11" ht="12.75" customHeight="1">
      <c r="A33" s="68" t="s">
        <v>420</v>
      </c>
      <c r="B33" s="68" t="s">
        <v>421</v>
      </c>
      <c r="C33" s="68" t="s">
        <v>271</v>
      </c>
      <c r="D33" s="68" t="s">
        <v>359</v>
      </c>
      <c r="E33" s="68" t="s">
        <v>360</v>
      </c>
      <c r="F33" s="68" t="s">
        <v>75</v>
      </c>
      <c r="G33" s="87" t="s">
        <v>246</v>
      </c>
      <c r="H33" s="68" t="s">
        <v>258</v>
      </c>
      <c r="I33" s="65">
        <v>53</v>
      </c>
      <c r="J33" s="65">
        <v>102</v>
      </c>
      <c r="K33" s="65" t="s">
        <v>371</v>
      </c>
    </row>
    <row r="34" spans="1:11" ht="12.75" customHeight="1">
      <c r="A34" s="68" t="s">
        <v>420</v>
      </c>
      <c r="B34" s="68" t="s">
        <v>421</v>
      </c>
      <c r="C34" s="68" t="s">
        <v>271</v>
      </c>
      <c r="D34" s="68" t="s">
        <v>359</v>
      </c>
      <c r="E34" s="68" t="s">
        <v>360</v>
      </c>
      <c r="F34" s="68" t="s">
        <v>75</v>
      </c>
      <c r="G34" s="68" t="s">
        <v>246</v>
      </c>
      <c r="H34" s="68" t="s">
        <v>362</v>
      </c>
      <c r="I34" s="65">
        <v>25</v>
      </c>
      <c r="J34" s="65">
        <v>102</v>
      </c>
      <c r="K34" s="65" t="s">
        <v>371</v>
      </c>
    </row>
    <row r="35" spans="1:11" ht="12.75" customHeight="1">
      <c r="A35" s="68" t="s">
        <v>420</v>
      </c>
      <c r="B35" s="68" t="s">
        <v>421</v>
      </c>
      <c r="C35" s="68" t="s">
        <v>271</v>
      </c>
      <c r="D35" s="68" t="s">
        <v>359</v>
      </c>
      <c r="E35" s="68" t="s">
        <v>360</v>
      </c>
      <c r="F35" s="68" t="s">
        <v>75</v>
      </c>
      <c r="G35" s="68" t="s">
        <v>246</v>
      </c>
      <c r="H35" s="68" t="s">
        <v>363</v>
      </c>
      <c r="I35" s="65">
        <v>19</v>
      </c>
      <c r="J35" s="65">
        <v>102</v>
      </c>
      <c r="K35" s="65" t="s">
        <v>371</v>
      </c>
    </row>
    <row r="36" spans="1:11" ht="12.75" customHeight="1">
      <c r="A36" s="68" t="s">
        <v>420</v>
      </c>
      <c r="B36" s="68" t="s">
        <v>421</v>
      </c>
      <c r="C36" s="68" t="s">
        <v>271</v>
      </c>
      <c r="D36" s="68" t="s">
        <v>359</v>
      </c>
      <c r="E36" s="68" t="s">
        <v>360</v>
      </c>
      <c r="F36" s="68" t="s">
        <v>75</v>
      </c>
      <c r="G36" s="68" t="s">
        <v>246</v>
      </c>
      <c r="H36" s="68" t="s">
        <v>364</v>
      </c>
      <c r="I36" s="65">
        <v>10</v>
      </c>
      <c r="J36" s="65">
        <v>102</v>
      </c>
      <c r="K36" s="65" t="s">
        <v>371</v>
      </c>
    </row>
    <row r="37" spans="1:11" ht="12.75" customHeight="1">
      <c r="A37" s="68" t="s">
        <v>420</v>
      </c>
      <c r="B37" s="68" t="s">
        <v>421</v>
      </c>
      <c r="C37" s="68" t="s">
        <v>271</v>
      </c>
      <c r="D37" s="68" t="s">
        <v>359</v>
      </c>
      <c r="E37" s="68" t="s">
        <v>360</v>
      </c>
      <c r="F37" s="68" t="s">
        <v>75</v>
      </c>
      <c r="G37" s="68" t="s">
        <v>246</v>
      </c>
      <c r="H37" s="68" t="s">
        <v>451</v>
      </c>
      <c r="I37" s="65">
        <v>5</v>
      </c>
      <c r="J37" s="65">
        <v>102</v>
      </c>
      <c r="K37" s="65" t="s">
        <v>371</v>
      </c>
    </row>
    <row r="38" spans="1:11" ht="12.75" customHeight="1">
      <c r="A38" s="68" t="s">
        <v>420</v>
      </c>
      <c r="B38" s="68" t="s">
        <v>421</v>
      </c>
      <c r="C38" s="68" t="s">
        <v>271</v>
      </c>
      <c r="D38" s="68" t="s">
        <v>359</v>
      </c>
      <c r="E38" s="68" t="s">
        <v>360</v>
      </c>
      <c r="F38" s="68" t="s">
        <v>75</v>
      </c>
      <c r="G38" s="68" t="s">
        <v>246</v>
      </c>
      <c r="H38" s="68" t="s">
        <v>365</v>
      </c>
      <c r="I38" s="65">
        <v>14</v>
      </c>
      <c r="J38" s="65">
        <v>102</v>
      </c>
      <c r="K38" s="65" t="s">
        <v>371</v>
      </c>
    </row>
    <row r="39" spans="1:11" ht="12.75" customHeight="1">
      <c r="A39" s="68" t="s">
        <v>420</v>
      </c>
      <c r="B39" s="68" t="s">
        <v>421</v>
      </c>
      <c r="C39" s="68" t="s">
        <v>271</v>
      </c>
      <c r="D39" s="68" t="s">
        <v>359</v>
      </c>
      <c r="E39" s="68" t="s">
        <v>360</v>
      </c>
      <c r="F39" s="68" t="s">
        <v>75</v>
      </c>
      <c r="G39" s="68" t="s">
        <v>246</v>
      </c>
      <c r="H39" s="68" t="s">
        <v>366</v>
      </c>
      <c r="I39" s="65">
        <v>4</v>
      </c>
      <c r="J39" s="65">
        <v>102</v>
      </c>
      <c r="K39" s="65" t="s">
        <v>371</v>
      </c>
    </row>
    <row r="40" spans="1:11" ht="12.75" customHeight="1">
      <c r="A40" s="68" t="s">
        <v>420</v>
      </c>
      <c r="B40" s="68" t="s">
        <v>421</v>
      </c>
      <c r="C40" s="68" t="s">
        <v>271</v>
      </c>
      <c r="D40" s="68" t="s">
        <v>359</v>
      </c>
      <c r="E40" s="68" t="s">
        <v>360</v>
      </c>
      <c r="F40" s="68" t="s">
        <v>75</v>
      </c>
      <c r="G40" s="68" t="s">
        <v>246</v>
      </c>
      <c r="H40" s="68" t="s">
        <v>367</v>
      </c>
      <c r="I40" s="65">
        <v>5</v>
      </c>
      <c r="J40" s="65">
        <v>102</v>
      </c>
      <c r="K40" s="65" t="s">
        <v>371</v>
      </c>
    </row>
    <row r="41" spans="1:11" ht="12.75" customHeight="1">
      <c r="A41" s="68" t="s">
        <v>420</v>
      </c>
      <c r="B41" s="68" t="s">
        <v>421</v>
      </c>
      <c r="C41" s="68" t="s">
        <v>271</v>
      </c>
      <c r="D41" s="68" t="s">
        <v>359</v>
      </c>
      <c r="E41" s="68" t="s">
        <v>360</v>
      </c>
      <c r="F41" s="68" t="s">
        <v>75</v>
      </c>
      <c r="G41" s="68" t="s">
        <v>246</v>
      </c>
      <c r="H41" s="68" t="s">
        <v>247</v>
      </c>
      <c r="I41" s="65">
        <v>4</v>
      </c>
      <c r="J41" s="65">
        <v>102</v>
      </c>
      <c r="K41" s="65" t="s">
        <v>371</v>
      </c>
    </row>
    <row r="42" spans="1:11" ht="12.75" customHeight="1">
      <c r="A42" s="68" t="s">
        <v>420</v>
      </c>
      <c r="B42" s="68" t="s">
        <v>421</v>
      </c>
      <c r="C42" s="68" t="s">
        <v>271</v>
      </c>
      <c r="D42" s="68" t="s">
        <v>359</v>
      </c>
      <c r="E42" s="68" t="s">
        <v>360</v>
      </c>
      <c r="F42" s="68" t="s">
        <v>75</v>
      </c>
      <c r="G42" s="68" t="s">
        <v>246</v>
      </c>
      <c r="H42" s="68" t="s">
        <v>368</v>
      </c>
      <c r="I42" s="65">
        <v>17</v>
      </c>
      <c r="J42" s="65">
        <v>102</v>
      </c>
      <c r="K42" s="65" t="s">
        <v>371</v>
      </c>
    </row>
    <row r="43" spans="1:11" ht="12.75" customHeight="1">
      <c r="A43" s="68" t="s">
        <v>420</v>
      </c>
      <c r="B43" s="68" t="s">
        <v>421</v>
      </c>
      <c r="C43" s="68" t="s">
        <v>271</v>
      </c>
      <c r="D43" s="68" t="s">
        <v>359</v>
      </c>
      <c r="E43" s="68" t="s">
        <v>360</v>
      </c>
      <c r="F43" s="68" t="s">
        <v>75</v>
      </c>
      <c r="G43" s="68" t="s">
        <v>246</v>
      </c>
      <c r="H43" s="68" t="s">
        <v>491</v>
      </c>
      <c r="I43" s="65">
        <v>3</v>
      </c>
      <c r="J43" s="65">
        <v>102</v>
      </c>
      <c r="K43" s="65" t="s">
        <v>371</v>
      </c>
    </row>
    <row r="44" spans="1:11" ht="12.75" customHeight="1">
      <c r="A44" s="68" t="s">
        <v>420</v>
      </c>
      <c r="B44" s="68" t="s">
        <v>421</v>
      </c>
      <c r="C44" s="68" t="s">
        <v>271</v>
      </c>
      <c r="D44" s="68" t="s">
        <v>359</v>
      </c>
      <c r="E44" s="68" t="s">
        <v>360</v>
      </c>
      <c r="F44" s="68" t="s">
        <v>75</v>
      </c>
      <c r="G44" s="68" t="s">
        <v>246</v>
      </c>
      <c r="H44" s="68" t="s">
        <v>369</v>
      </c>
      <c r="I44" s="65">
        <v>1</v>
      </c>
      <c r="J44" s="65">
        <v>102</v>
      </c>
      <c r="K44" s="65" t="s">
        <v>371</v>
      </c>
    </row>
    <row r="45" spans="1:11" ht="12.75" customHeight="1">
      <c r="A45" s="68" t="s">
        <v>420</v>
      </c>
      <c r="B45" s="68" t="s">
        <v>421</v>
      </c>
      <c r="C45" s="68" t="s">
        <v>271</v>
      </c>
      <c r="D45" s="68" t="s">
        <v>359</v>
      </c>
      <c r="E45" s="68" t="s">
        <v>360</v>
      </c>
      <c r="F45" s="68" t="s">
        <v>75</v>
      </c>
      <c r="G45" s="68" t="s">
        <v>246</v>
      </c>
      <c r="H45" s="68" t="s">
        <v>638</v>
      </c>
      <c r="I45" s="65">
        <v>3</v>
      </c>
      <c r="J45" s="65">
        <v>102</v>
      </c>
      <c r="K45" s="65" t="s">
        <v>371</v>
      </c>
    </row>
    <row r="46" spans="1:11" ht="12.75" customHeight="1">
      <c r="A46" s="68" t="s">
        <v>420</v>
      </c>
      <c r="B46" s="68" t="s">
        <v>421</v>
      </c>
      <c r="C46" s="68" t="s">
        <v>271</v>
      </c>
      <c r="D46" s="68" t="s">
        <v>359</v>
      </c>
      <c r="E46" s="68" t="s">
        <v>360</v>
      </c>
      <c r="F46" s="68" t="s">
        <v>75</v>
      </c>
      <c r="G46" s="68" t="s">
        <v>246</v>
      </c>
      <c r="H46" s="68" t="s">
        <v>638</v>
      </c>
      <c r="I46" s="65">
        <v>3</v>
      </c>
      <c r="J46" s="65">
        <v>209</v>
      </c>
      <c r="K46" s="65" t="s">
        <v>289</v>
      </c>
    </row>
    <row r="47" spans="1:11" ht="12.75" customHeight="1">
      <c r="A47" s="68" t="s">
        <v>420</v>
      </c>
      <c r="B47" s="68" t="s">
        <v>421</v>
      </c>
      <c r="C47" s="68" t="s">
        <v>271</v>
      </c>
      <c r="D47" s="68" t="s">
        <v>359</v>
      </c>
      <c r="E47" s="68" t="s">
        <v>360</v>
      </c>
      <c r="F47" s="68" t="s">
        <v>76</v>
      </c>
      <c r="G47" s="68" t="s">
        <v>492</v>
      </c>
      <c r="H47" s="68" t="s">
        <v>451</v>
      </c>
      <c r="I47" s="65">
        <v>1</v>
      </c>
      <c r="J47" s="65">
        <v>301</v>
      </c>
      <c r="K47" s="65" t="s">
        <v>372</v>
      </c>
    </row>
    <row r="48" spans="1:11" ht="12.75" customHeight="1">
      <c r="A48" s="68" t="s">
        <v>420</v>
      </c>
      <c r="B48" s="68" t="s">
        <v>421</v>
      </c>
      <c r="C48" s="68" t="s">
        <v>271</v>
      </c>
      <c r="D48" s="68" t="s">
        <v>359</v>
      </c>
      <c r="E48" s="68" t="s">
        <v>360</v>
      </c>
      <c r="F48" s="68" t="s">
        <v>76</v>
      </c>
      <c r="G48" s="68" t="s">
        <v>492</v>
      </c>
      <c r="H48" s="68" t="s">
        <v>366</v>
      </c>
      <c r="I48" s="65">
        <v>1</v>
      </c>
      <c r="J48" s="65">
        <v>301</v>
      </c>
      <c r="K48" s="65" t="s">
        <v>372</v>
      </c>
    </row>
    <row r="49" spans="1:11" ht="12.75" customHeight="1">
      <c r="A49" s="68" t="s">
        <v>420</v>
      </c>
      <c r="B49" s="68" t="s">
        <v>421</v>
      </c>
      <c r="C49" s="68" t="s">
        <v>271</v>
      </c>
      <c r="D49" s="68" t="s">
        <v>359</v>
      </c>
      <c r="E49" s="68" t="s">
        <v>360</v>
      </c>
      <c r="F49" s="68" t="s">
        <v>76</v>
      </c>
      <c r="G49" s="68" t="s">
        <v>492</v>
      </c>
      <c r="H49" s="68" t="s">
        <v>247</v>
      </c>
      <c r="I49" s="65">
        <v>1</v>
      </c>
      <c r="J49" s="65">
        <v>301</v>
      </c>
      <c r="K49" s="65" t="s">
        <v>372</v>
      </c>
    </row>
    <row r="50" spans="1:11" ht="12.75" customHeight="1">
      <c r="A50" s="68" t="s">
        <v>420</v>
      </c>
      <c r="B50" s="68" t="s">
        <v>421</v>
      </c>
      <c r="C50" s="68" t="s">
        <v>271</v>
      </c>
      <c r="D50" s="68" t="s">
        <v>359</v>
      </c>
      <c r="E50" s="68" t="s">
        <v>360</v>
      </c>
      <c r="F50" s="68" t="s">
        <v>76</v>
      </c>
      <c r="G50" s="68" t="s">
        <v>492</v>
      </c>
      <c r="H50" s="68" t="s">
        <v>491</v>
      </c>
      <c r="I50" s="65">
        <v>5</v>
      </c>
      <c r="J50" s="65">
        <v>301</v>
      </c>
      <c r="K50" s="65" t="s">
        <v>372</v>
      </c>
    </row>
    <row r="51" spans="1:11" ht="12.75" customHeight="1">
      <c r="A51" s="68" t="s">
        <v>420</v>
      </c>
      <c r="B51" s="68" t="s">
        <v>421</v>
      </c>
      <c r="C51" s="68" t="s">
        <v>271</v>
      </c>
      <c r="D51" s="68" t="s">
        <v>359</v>
      </c>
      <c r="E51" s="68" t="s">
        <v>360</v>
      </c>
      <c r="F51" s="68" t="s">
        <v>76</v>
      </c>
      <c r="G51" s="68" t="s">
        <v>492</v>
      </c>
      <c r="H51" s="68" t="s">
        <v>638</v>
      </c>
      <c r="I51" s="65">
        <v>1</v>
      </c>
      <c r="J51" s="65">
        <v>301</v>
      </c>
      <c r="K51" s="65" t="s">
        <v>372</v>
      </c>
    </row>
    <row r="52" spans="1:11" ht="12.75" customHeight="1">
      <c r="A52" s="68" t="s">
        <v>420</v>
      </c>
      <c r="B52" s="68" t="s">
        <v>421</v>
      </c>
      <c r="C52" s="68" t="s">
        <v>271</v>
      </c>
      <c r="D52" s="68" t="s">
        <v>359</v>
      </c>
      <c r="E52" s="68" t="s">
        <v>360</v>
      </c>
      <c r="F52" s="68" t="s">
        <v>76</v>
      </c>
      <c r="G52" s="68" t="s">
        <v>492</v>
      </c>
      <c r="H52" s="68" t="s">
        <v>366</v>
      </c>
      <c r="I52" s="65">
        <v>25</v>
      </c>
      <c r="J52" s="65">
        <v>314</v>
      </c>
      <c r="K52" s="65" t="s">
        <v>265</v>
      </c>
    </row>
    <row r="53" spans="1:11" ht="12.75" customHeight="1">
      <c r="A53" s="68" t="s">
        <v>420</v>
      </c>
      <c r="B53" s="68" t="s">
        <v>421</v>
      </c>
      <c r="C53" s="68" t="s">
        <v>271</v>
      </c>
      <c r="D53" s="68" t="s">
        <v>359</v>
      </c>
      <c r="E53" s="68" t="s">
        <v>360</v>
      </c>
      <c r="F53" s="68" t="s">
        <v>76</v>
      </c>
      <c r="G53" s="68" t="s">
        <v>492</v>
      </c>
      <c r="H53" s="68" t="s">
        <v>368</v>
      </c>
      <c r="I53" s="65">
        <v>3</v>
      </c>
      <c r="J53" s="65">
        <v>314</v>
      </c>
      <c r="K53" s="65" t="s">
        <v>265</v>
      </c>
    </row>
    <row r="54" spans="1:11" ht="12.75" customHeight="1">
      <c r="A54" s="68" t="s">
        <v>420</v>
      </c>
      <c r="B54" s="68" t="s">
        <v>421</v>
      </c>
      <c r="C54" s="68" t="s">
        <v>271</v>
      </c>
      <c r="D54" s="68" t="s">
        <v>359</v>
      </c>
      <c r="E54" s="68" t="s">
        <v>360</v>
      </c>
      <c r="F54" s="68" t="s">
        <v>76</v>
      </c>
      <c r="G54" s="68" t="s">
        <v>492</v>
      </c>
      <c r="H54" s="68" t="s">
        <v>491</v>
      </c>
      <c r="I54" s="65">
        <v>1</v>
      </c>
      <c r="J54" s="65">
        <v>314</v>
      </c>
      <c r="K54" s="65" t="s">
        <v>265</v>
      </c>
    </row>
    <row r="55" spans="1:11" ht="12.75" customHeight="1">
      <c r="A55" s="68" t="s">
        <v>420</v>
      </c>
      <c r="B55" s="68" t="s">
        <v>421</v>
      </c>
      <c r="C55" s="68" t="s">
        <v>271</v>
      </c>
      <c r="D55" s="68" t="s">
        <v>359</v>
      </c>
      <c r="E55" s="68" t="s">
        <v>360</v>
      </c>
      <c r="F55" s="68" t="s">
        <v>76</v>
      </c>
      <c r="G55" s="68" t="s">
        <v>492</v>
      </c>
      <c r="H55" s="68" t="s">
        <v>369</v>
      </c>
      <c r="I55" s="65">
        <v>1</v>
      </c>
      <c r="J55" s="65">
        <v>314</v>
      </c>
      <c r="K55" s="65" t="s">
        <v>265</v>
      </c>
    </row>
    <row r="56" spans="1:11" ht="12.75" customHeight="1">
      <c r="A56" s="68" t="s">
        <v>420</v>
      </c>
      <c r="B56" s="68" t="s">
        <v>421</v>
      </c>
      <c r="C56" s="68" t="s">
        <v>271</v>
      </c>
      <c r="D56" s="68" t="s">
        <v>359</v>
      </c>
      <c r="E56" s="68" t="s">
        <v>360</v>
      </c>
      <c r="F56" s="68" t="s">
        <v>76</v>
      </c>
      <c r="G56" s="68" t="s">
        <v>492</v>
      </c>
      <c r="H56" s="68" t="s">
        <v>363</v>
      </c>
      <c r="I56" s="65">
        <v>12</v>
      </c>
      <c r="J56" s="65">
        <v>305</v>
      </c>
      <c r="K56" s="65" t="s">
        <v>373</v>
      </c>
    </row>
    <row r="57" spans="1:11" ht="12.75" customHeight="1">
      <c r="A57" s="68" t="s">
        <v>420</v>
      </c>
      <c r="B57" s="68" t="s">
        <v>421</v>
      </c>
      <c r="C57" s="68" t="s">
        <v>271</v>
      </c>
      <c r="D57" s="68" t="s">
        <v>359</v>
      </c>
      <c r="E57" s="68" t="s">
        <v>360</v>
      </c>
      <c r="F57" s="68" t="s">
        <v>76</v>
      </c>
      <c r="G57" s="68" t="s">
        <v>492</v>
      </c>
      <c r="H57" s="68" t="s">
        <v>364</v>
      </c>
      <c r="I57" s="65">
        <v>3</v>
      </c>
      <c r="J57" s="65">
        <v>305</v>
      </c>
      <c r="K57" s="65" t="s">
        <v>373</v>
      </c>
    </row>
    <row r="58" spans="1:11" ht="12.75" customHeight="1">
      <c r="A58" s="68" t="s">
        <v>420</v>
      </c>
      <c r="B58" s="68" t="s">
        <v>421</v>
      </c>
      <c r="C58" s="68" t="s">
        <v>271</v>
      </c>
      <c r="D58" s="68" t="s">
        <v>359</v>
      </c>
      <c r="E58" s="68" t="s">
        <v>360</v>
      </c>
      <c r="F58" s="68" t="s">
        <v>76</v>
      </c>
      <c r="G58" s="68" t="s">
        <v>492</v>
      </c>
      <c r="H58" s="68" t="s">
        <v>451</v>
      </c>
      <c r="I58" s="65">
        <v>6</v>
      </c>
      <c r="J58" s="65">
        <v>305</v>
      </c>
      <c r="K58" s="65" t="s">
        <v>373</v>
      </c>
    </row>
    <row r="59" spans="1:11" ht="12.75" customHeight="1">
      <c r="A59" s="68" t="s">
        <v>420</v>
      </c>
      <c r="B59" s="68" t="s">
        <v>421</v>
      </c>
      <c r="C59" s="68" t="s">
        <v>271</v>
      </c>
      <c r="D59" s="68" t="s">
        <v>359</v>
      </c>
      <c r="E59" s="68" t="s">
        <v>360</v>
      </c>
      <c r="F59" s="68" t="s">
        <v>76</v>
      </c>
      <c r="G59" s="68" t="s">
        <v>492</v>
      </c>
      <c r="H59" s="68" t="s">
        <v>365</v>
      </c>
      <c r="I59" s="65">
        <v>3</v>
      </c>
      <c r="J59" s="65">
        <v>305</v>
      </c>
      <c r="K59" s="65" t="s">
        <v>373</v>
      </c>
    </row>
    <row r="60" spans="1:11" ht="12.75" customHeight="1">
      <c r="A60" s="68" t="s">
        <v>420</v>
      </c>
      <c r="B60" s="68" t="s">
        <v>421</v>
      </c>
      <c r="C60" s="68" t="s">
        <v>271</v>
      </c>
      <c r="D60" s="68" t="s">
        <v>359</v>
      </c>
      <c r="E60" s="68" t="s">
        <v>360</v>
      </c>
      <c r="F60" s="68" t="s">
        <v>76</v>
      </c>
      <c r="G60" s="68" t="s">
        <v>492</v>
      </c>
      <c r="H60" s="68" t="s">
        <v>366</v>
      </c>
      <c r="I60" s="65">
        <v>1</v>
      </c>
      <c r="J60" s="65">
        <v>305</v>
      </c>
      <c r="K60" s="65" t="s">
        <v>373</v>
      </c>
    </row>
    <row r="61" spans="1:11" ht="12.75" customHeight="1">
      <c r="A61" s="68" t="s">
        <v>420</v>
      </c>
      <c r="B61" s="68" t="s">
        <v>421</v>
      </c>
      <c r="C61" s="68" t="s">
        <v>271</v>
      </c>
      <c r="D61" s="68" t="s">
        <v>359</v>
      </c>
      <c r="E61" s="68" t="s">
        <v>360</v>
      </c>
      <c r="F61" s="68" t="s">
        <v>76</v>
      </c>
      <c r="G61" s="68" t="s">
        <v>492</v>
      </c>
      <c r="H61" s="68" t="s">
        <v>368</v>
      </c>
      <c r="I61" s="65">
        <v>3</v>
      </c>
      <c r="J61" s="65">
        <v>305</v>
      </c>
      <c r="K61" s="65" t="s">
        <v>373</v>
      </c>
    </row>
    <row r="62" spans="1:11" ht="12.75" customHeight="1">
      <c r="A62" s="68" t="s">
        <v>420</v>
      </c>
      <c r="B62" s="68" t="s">
        <v>421</v>
      </c>
      <c r="C62" s="68" t="s">
        <v>271</v>
      </c>
      <c r="D62" s="68" t="s">
        <v>359</v>
      </c>
      <c r="E62" s="68" t="s">
        <v>360</v>
      </c>
      <c r="F62" s="68" t="s">
        <v>76</v>
      </c>
      <c r="G62" s="68" t="s">
        <v>492</v>
      </c>
      <c r="H62" s="68" t="s">
        <v>491</v>
      </c>
      <c r="I62" s="65">
        <v>3</v>
      </c>
      <c r="J62" s="65">
        <v>305</v>
      </c>
      <c r="K62" s="65" t="s">
        <v>373</v>
      </c>
    </row>
    <row r="63" spans="1:11" ht="12.75" customHeight="1">
      <c r="A63" s="68" t="s">
        <v>420</v>
      </c>
      <c r="B63" s="68" t="s">
        <v>421</v>
      </c>
      <c r="C63" s="68" t="s">
        <v>271</v>
      </c>
      <c r="D63" s="68" t="s">
        <v>359</v>
      </c>
      <c r="E63" s="68" t="s">
        <v>360</v>
      </c>
      <c r="F63" s="68" t="s">
        <v>76</v>
      </c>
      <c r="G63" s="68" t="s">
        <v>492</v>
      </c>
      <c r="H63" s="68" t="s">
        <v>369</v>
      </c>
      <c r="I63" s="65">
        <v>1</v>
      </c>
      <c r="J63" s="65">
        <v>305</v>
      </c>
      <c r="K63" s="65" t="s">
        <v>373</v>
      </c>
    </row>
    <row r="64" spans="1:11" ht="12.75" customHeight="1">
      <c r="A64" s="68" t="s">
        <v>420</v>
      </c>
      <c r="B64" s="68" t="s">
        <v>421</v>
      </c>
      <c r="C64" s="68" t="s">
        <v>271</v>
      </c>
      <c r="D64" s="68" t="s">
        <v>359</v>
      </c>
      <c r="E64" s="68" t="s">
        <v>360</v>
      </c>
      <c r="F64" s="68" t="s">
        <v>76</v>
      </c>
      <c r="G64" s="68" t="s">
        <v>492</v>
      </c>
      <c r="H64" s="68" t="s">
        <v>258</v>
      </c>
      <c r="I64" s="65">
        <v>2</v>
      </c>
      <c r="J64" s="65">
        <v>303</v>
      </c>
      <c r="K64" s="65" t="s">
        <v>374</v>
      </c>
    </row>
    <row r="65" spans="1:11" ht="12.75" customHeight="1">
      <c r="A65" s="68" t="s">
        <v>420</v>
      </c>
      <c r="B65" s="68" t="s">
        <v>421</v>
      </c>
      <c r="C65" s="68" t="s">
        <v>271</v>
      </c>
      <c r="D65" s="68" t="s">
        <v>359</v>
      </c>
      <c r="E65" s="68" t="s">
        <v>360</v>
      </c>
      <c r="F65" s="68" t="s">
        <v>76</v>
      </c>
      <c r="G65" s="68" t="s">
        <v>492</v>
      </c>
      <c r="H65" s="68" t="s">
        <v>368</v>
      </c>
      <c r="I65" s="65">
        <v>3</v>
      </c>
      <c r="J65" s="65">
        <v>303</v>
      </c>
      <c r="K65" s="65" t="s">
        <v>374</v>
      </c>
    </row>
    <row r="66" spans="1:11" ht="12.75" customHeight="1">
      <c r="A66" s="68" t="s">
        <v>420</v>
      </c>
      <c r="B66" s="68" t="s">
        <v>421</v>
      </c>
      <c r="C66" s="68" t="s">
        <v>271</v>
      </c>
      <c r="D66" s="68" t="s">
        <v>359</v>
      </c>
      <c r="E66" s="68" t="s">
        <v>360</v>
      </c>
      <c r="F66" s="68" t="s">
        <v>76</v>
      </c>
      <c r="G66" s="68" t="s">
        <v>492</v>
      </c>
      <c r="H66" s="68" t="s">
        <v>366</v>
      </c>
      <c r="I66" s="65">
        <v>2</v>
      </c>
      <c r="J66" s="65">
        <v>313</v>
      </c>
      <c r="K66" s="65" t="s">
        <v>294</v>
      </c>
    </row>
    <row r="67" spans="1:11" ht="12.75" customHeight="1">
      <c r="A67" s="68" t="s">
        <v>420</v>
      </c>
      <c r="B67" s="68" t="s">
        <v>421</v>
      </c>
      <c r="C67" s="68" t="s">
        <v>271</v>
      </c>
      <c r="D67" s="68" t="s">
        <v>359</v>
      </c>
      <c r="E67" s="68" t="s">
        <v>360</v>
      </c>
      <c r="F67" s="68" t="s">
        <v>76</v>
      </c>
      <c r="G67" s="68" t="s">
        <v>492</v>
      </c>
      <c r="H67" s="68" t="s">
        <v>366</v>
      </c>
      <c r="I67" s="65">
        <v>1</v>
      </c>
      <c r="J67" s="65">
        <v>202</v>
      </c>
      <c r="K67" s="65" t="s">
        <v>427</v>
      </c>
    </row>
    <row r="68" spans="1:11" ht="12.75" customHeight="1">
      <c r="A68" s="68" t="s">
        <v>420</v>
      </c>
      <c r="B68" s="68" t="s">
        <v>421</v>
      </c>
      <c r="C68" s="68" t="s">
        <v>271</v>
      </c>
      <c r="D68" s="68" t="s">
        <v>359</v>
      </c>
      <c r="E68" s="68" t="s">
        <v>360</v>
      </c>
      <c r="F68" s="68" t="s">
        <v>76</v>
      </c>
      <c r="G68" s="68" t="s">
        <v>492</v>
      </c>
      <c r="H68" s="68" t="s">
        <v>367</v>
      </c>
      <c r="I68" s="65">
        <v>1</v>
      </c>
      <c r="J68" s="65">
        <v>202</v>
      </c>
      <c r="K68" s="65" t="s">
        <v>427</v>
      </c>
    </row>
    <row r="69" spans="1:11" ht="12.75" customHeight="1">
      <c r="A69" s="68" t="s">
        <v>420</v>
      </c>
      <c r="B69" s="68" t="s">
        <v>421</v>
      </c>
      <c r="C69" s="68" t="s">
        <v>271</v>
      </c>
      <c r="D69" s="68" t="s">
        <v>359</v>
      </c>
      <c r="E69" s="68" t="s">
        <v>360</v>
      </c>
      <c r="F69" s="68" t="s">
        <v>76</v>
      </c>
      <c r="G69" s="68" t="s">
        <v>492</v>
      </c>
      <c r="H69" s="68" t="s">
        <v>247</v>
      </c>
      <c r="I69" s="65">
        <v>1</v>
      </c>
      <c r="J69" s="65">
        <v>202</v>
      </c>
      <c r="K69" s="65" t="s">
        <v>427</v>
      </c>
    </row>
    <row r="70" spans="1:11" ht="12.75" customHeight="1">
      <c r="A70" s="68" t="s">
        <v>420</v>
      </c>
      <c r="B70" s="68" t="s">
        <v>421</v>
      </c>
      <c r="C70" s="68" t="s">
        <v>271</v>
      </c>
      <c r="D70" s="68" t="s">
        <v>359</v>
      </c>
      <c r="E70" s="68" t="s">
        <v>360</v>
      </c>
      <c r="F70" s="68" t="s">
        <v>76</v>
      </c>
      <c r="G70" s="68" t="s">
        <v>492</v>
      </c>
      <c r="H70" s="68" t="s">
        <v>369</v>
      </c>
      <c r="I70" s="65">
        <v>1</v>
      </c>
      <c r="J70" s="65">
        <v>213</v>
      </c>
      <c r="K70" s="65" t="s">
        <v>309</v>
      </c>
    </row>
    <row r="71" spans="1:11" ht="12.75" customHeight="1">
      <c r="A71" s="68" t="s">
        <v>420</v>
      </c>
      <c r="B71" s="68" t="s">
        <v>421</v>
      </c>
      <c r="C71" s="68" t="s">
        <v>271</v>
      </c>
      <c r="D71" s="68" t="s">
        <v>359</v>
      </c>
      <c r="E71" s="68" t="s">
        <v>360</v>
      </c>
      <c r="F71" s="68" t="s">
        <v>76</v>
      </c>
      <c r="G71" s="68" t="s">
        <v>492</v>
      </c>
      <c r="H71" s="68" t="s">
        <v>365</v>
      </c>
      <c r="I71" s="65">
        <v>2</v>
      </c>
      <c r="J71" s="65">
        <v>310</v>
      </c>
      <c r="K71" s="65" t="s">
        <v>493</v>
      </c>
    </row>
    <row r="72" spans="1:11" ht="12.75" customHeight="1">
      <c r="A72" s="68" t="s">
        <v>420</v>
      </c>
      <c r="B72" s="68" t="s">
        <v>421</v>
      </c>
      <c r="C72" s="68" t="s">
        <v>271</v>
      </c>
      <c r="D72" s="68" t="s">
        <v>359</v>
      </c>
      <c r="E72" s="68" t="s">
        <v>360</v>
      </c>
      <c r="F72" s="68" t="s">
        <v>76</v>
      </c>
      <c r="G72" s="68" t="s">
        <v>492</v>
      </c>
      <c r="H72" s="68" t="s">
        <v>366</v>
      </c>
      <c r="I72" s="65">
        <v>3</v>
      </c>
      <c r="J72" s="65">
        <v>310</v>
      </c>
      <c r="K72" s="65" t="s">
        <v>493</v>
      </c>
    </row>
    <row r="73" spans="1:11" ht="12.75" customHeight="1">
      <c r="A73" s="68" t="s">
        <v>420</v>
      </c>
      <c r="B73" s="68" t="s">
        <v>421</v>
      </c>
      <c r="C73" s="68" t="s">
        <v>271</v>
      </c>
      <c r="D73" s="68" t="s">
        <v>359</v>
      </c>
      <c r="E73" s="68" t="s">
        <v>360</v>
      </c>
      <c r="F73" s="68" t="s">
        <v>76</v>
      </c>
      <c r="G73" s="68" t="s">
        <v>492</v>
      </c>
      <c r="H73" s="68" t="s">
        <v>375</v>
      </c>
      <c r="I73" s="65">
        <v>1</v>
      </c>
      <c r="J73" s="65">
        <v>310</v>
      </c>
      <c r="K73" s="65" t="s">
        <v>493</v>
      </c>
    </row>
    <row r="74" spans="1:11" ht="12.75" customHeight="1">
      <c r="A74" s="68" t="s">
        <v>420</v>
      </c>
      <c r="B74" s="68" t="s">
        <v>421</v>
      </c>
      <c r="C74" s="68" t="s">
        <v>271</v>
      </c>
      <c r="D74" s="68" t="s">
        <v>359</v>
      </c>
      <c r="E74" s="68" t="s">
        <v>360</v>
      </c>
      <c r="F74" s="68" t="s">
        <v>76</v>
      </c>
      <c r="G74" s="68" t="s">
        <v>492</v>
      </c>
      <c r="H74" s="68" t="s">
        <v>368</v>
      </c>
      <c r="I74" s="65">
        <v>1</v>
      </c>
      <c r="J74" s="65">
        <v>203</v>
      </c>
      <c r="K74" s="65" t="s">
        <v>494</v>
      </c>
    </row>
    <row r="75" spans="1:11" ht="12.75" customHeight="1">
      <c r="A75" s="68" t="s">
        <v>420</v>
      </c>
      <c r="B75" s="68" t="s">
        <v>421</v>
      </c>
      <c r="C75" s="68" t="s">
        <v>271</v>
      </c>
      <c r="D75" s="68" t="s">
        <v>359</v>
      </c>
      <c r="E75" s="68" t="s">
        <v>360</v>
      </c>
      <c r="F75" s="68" t="s">
        <v>77</v>
      </c>
      <c r="G75" s="68" t="s">
        <v>273</v>
      </c>
      <c r="H75" s="68" t="s">
        <v>422</v>
      </c>
      <c r="I75" s="65">
        <v>101</v>
      </c>
      <c r="J75" s="65">
        <v>427</v>
      </c>
      <c r="K75" s="65" t="s">
        <v>376</v>
      </c>
    </row>
    <row r="76" spans="1:11" ht="12.75" customHeight="1">
      <c r="A76" s="68" t="s">
        <v>420</v>
      </c>
      <c r="B76" s="68" t="s">
        <v>421</v>
      </c>
      <c r="C76" s="68" t="s">
        <v>271</v>
      </c>
      <c r="D76" s="68" t="s">
        <v>359</v>
      </c>
      <c r="E76" s="68" t="s">
        <v>360</v>
      </c>
      <c r="F76" s="68" t="s">
        <v>77</v>
      </c>
      <c r="G76" s="68" t="s">
        <v>273</v>
      </c>
      <c r="H76" s="68" t="s">
        <v>258</v>
      </c>
      <c r="I76" s="65">
        <v>198</v>
      </c>
      <c r="J76" s="65">
        <v>427</v>
      </c>
      <c r="K76" s="65" t="s">
        <v>376</v>
      </c>
    </row>
    <row r="77" spans="1:11" ht="12.75" customHeight="1">
      <c r="A77" s="68" t="s">
        <v>420</v>
      </c>
      <c r="B77" s="68" t="s">
        <v>421</v>
      </c>
      <c r="C77" s="68" t="s">
        <v>271</v>
      </c>
      <c r="D77" s="68" t="s">
        <v>359</v>
      </c>
      <c r="E77" s="68" t="s">
        <v>360</v>
      </c>
      <c r="F77" s="68" t="s">
        <v>77</v>
      </c>
      <c r="G77" s="68" t="s">
        <v>273</v>
      </c>
      <c r="H77" s="68" t="s">
        <v>362</v>
      </c>
      <c r="I77" s="65">
        <v>35</v>
      </c>
      <c r="J77" s="65">
        <v>427</v>
      </c>
      <c r="K77" s="65" t="s">
        <v>376</v>
      </c>
    </row>
    <row r="78" spans="1:11" ht="12.75" customHeight="1">
      <c r="A78" s="68" t="s">
        <v>420</v>
      </c>
      <c r="B78" s="68" t="s">
        <v>421</v>
      </c>
      <c r="C78" s="68" t="s">
        <v>271</v>
      </c>
      <c r="D78" s="68" t="s">
        <v>359</v>
      </c>
      <c r="E78" s="68" t="s">
        <v>360</v>
      </c>
      <c r="F78" s="68" t="s">
        <v>77</v>
      </c>
      <c r="G78" s="68" t="s">
        <v>273</v>
      </c>
      <c r="H78" s="68" t="s">
        <v>363</v>
      </c>
      <c r="I78" s="65">
        <v>52</v>
      </c>
      <c r="J78" s="65">
        <v>427</v>
      </c>
      <c r="K78" s="65" t="s">
        <v>376</v>
      </c>
    </row>
    <row r="79" spans="1:11" ht="12.75" customHeight="1">
      <c r="A79" s="68" t="s">
        <v>420</v>
      </c>
      <c r="B79" s="68" t="s">
        <v>421</v>
      </c>
      <c r="C79" s="68" t="s">
        <v>271</v>
      </c>
      <c r="D79" s="68" t="s">
        <v>359</v>
      </c>
      <c r="E79" s="68" t="s">
        <v>360</v>
      </c>
      <c r="F79" s="68" t="s">
        <v>77</v>
      </c>
      <c r="G79" s="68" t="s">
        <v>273</v>
      </c>
      <c r="H79" s="68" t="s">
        <v>364</v>
      </c>
      <c r="I79" s="65">
        <v>21</v>
      </c>
      <c r="J79" s="65">
        <v>427</v>
      </c>
      <c r="K79" s="65" t="s">
        <v>376</v>
      </c>
    </row>
    <row r="80" spans="1:11" ht="12.75" customHeight="1">
      <c r="A80" s="68" t="s">
        <v>420</v>
      </c>
      <c r="B80" s="68" t="s">
        <v>421</v>
      </c>
      <c r="C80" s="68" t="s">
        <v>271</v>
      </c>
      <c r="D80" s="68" t="s">
        <v>359</v>
      </c>
      <c r="E80" s="68" t="s">
        <v>360</v>
      </c>
      <c r="F80" s="68" t="s">
        <v>77</v>
      </c>
      <c r="G80" s="68" t="s">
        <v>273</v>
      </c>
      <c r="H80" s="68" t="s">
        <v>451</v>
      </c>
      <c r="I80" s="65">
        <v>9</v>
      </c>
      <c r="J80" s="65">
        <v>427</v>
      </c>
      <c r="K80" s="65" t="s">
        <v>376</v>
      </c>
    </row>
    <row r="81" spans="1:11" ht="12.75" customHeight="1">
      <c r="A81" s="68" t="s">
        <v>420</v>
      </c>
      <c r="B81" s="68" t="s">
        <v>421</v>
      </c>
      <c r="C81" s="68" t="s">
        <v>271</v>
      </c>
      <c r="D81" s="68" t="s">
        <v>359</v>
      </c>
      <c r="E81" s="68" t="s">
        <v>360</v>
      </c>
      <c r="F81" s="68" t="s">
        <v>77</v>
      </c>
      <c r="G81" s="68" t="s">
        <v>273</v>
      </c>
      <c r="H81" s="68" t="s">
        <v>365</v>
      </c>
      <c r="I81" s="65">
        <v>36</v>
      </c>
      <c r="J81" s="65">
        <v>427</v>
      </c>
      <c r="K81" s="65" t="s">
        <v>376</v>
      </c>
    </row>
    <row r="82" spans="1:11" ht="12.75" customHeight="1">
      <c r="A82" s="68" t="s">
        <v>420</v>
      </c>
      <c r="B82" s="68" t="s">
        <v>421</v>
      </c>
      <c r="C82" s="68" t="s">
        <v>271</v>
      </c>
      <c r="D82" s="68" t="s">
        <v>359</v>
      </c>
      <c r="E82" s="68" t="s">
        <v>360</v>
      </c>
      <c r="F82" s="68" t="s">
        <v>77</v>
      </c>
      <c r="G82" s="68" t="s">
        <v>273</v>
      </c>
      <c r="H82" s="68" t="s">
        <v>366</v>
      </c>
      <c r="I82" s="65">
        <v>10</v>
      </c>
      <c r="J82" s="65">
        <v>427</v>
      </c>
      <c r="K82" s="65" t="s">
        <v>376</v>
      </c>
    </row>
    <row r="83" spans="1:11" ht="12.75" customHeight="1">
      <c r="A83" s="68" t="s">
        <v>420</v>
      </c>
      <c r="B83" s="68" t="s">
        <v>421</v>
      </c>
      <c r="C83" s="68" t="s">
        <v>271</v>
      </c>
      <c r="D83" s="68" t="s">
        <v>359</v>
      </c>
      <c r="E83" s="68" t="s">
        <v>360</v>
      </c>
      <c r="F83" s="68" t="s">
        <v>77</v>
      </c>
      <c r="G83" s="68" t="s">
        <v>273</v>
      </c>
      <c r="H83" s="68" t="s">
        <v>367</v>
      </c>
      <c r="I83" s="65">
        <v>13</v>
      </c>
      <c r="J83" s="65">
        <v>427</v>
      </c>
      <c r="K83" s="65" t="s">
        <v>376</v>
      </c>
    </row>
    <row r="84" spans="1:11" ht="12.75" customHeight="1">
      <c r="A84" s="68" t="s">
        <v>420</v>
      </c>
      <c r="B84" s="68" t="s">
        <v>421</v>
      </c>
      <c r="C84" s="68" t="s">
        <v>271</v>
      </c>
      <c r="D84" s="68" t="s">
        <v>359</v>
      </c>
      <c r="E84" s="68" t="s">
        <v>360</v>
      </c>
      <c r="F84" s="68" t="s">
        <v>77</v>
      </c>
      <c r="G84" s="68" t="s">
        <v>273</v>
      </c>
      <c r="H84" s="68" t="s">
        <v>247</v>
      </c>
      <c r="I84" s="65">
        <v>11</v>
      </c>
      <c r="J84" s="65">
        <v>427</v>
      </c>
      <c r="K84" s="65" t="s">
        <v>376</v>
      </c>
    </row>
    <row r="85" spans="1:11" ht="12.75" customHeight="1">
      <c r="A85" s="68" t="s">
        <v>420</v>
      </c>
      <c r="B85" s="68" t="s">
        <v>421</v>
      </c>
      <c r="C85" s="68" t="s">
        <v>271</v>
      </c>
      <c r="D85" s="68" t="s">
        <v>359</v>
      </c>
      <c r="E85" s="68" t="s">
        <v>360</v>
      </c>
      <c r="F85" s="68" t="s">
        <v>77</v>
      </c>
      <c r="G85" s="68" t="s">
        <v>273</v>
      </c>
      <c r="H85" s="68" t="s">
        <v>375</v>
      </c>
      <c r="I85" s="65">
        <v>5</v>
      </c>
      <c r="J85" s="65">
        <v>427</v>
      </c>
      <c r="K85" s="65" t="s">
        <v>376</v>
      </c>
    </row>
    <row r="86" spans="1:11" ht="12.75" customHeight="1">
      <c r="A86" s="68" t="s">
        <v>420</v>
      </c>
      <c r="B86" s="68" t="s">
        <v>421</v>
      </c>
      <c r="C86" s="68" t="s">
        <v>271</v>
      </c>
      <c r="D86" s="68" t="s">
        <v>359</v>
      </c>
      <c r="E86" s="68" t="s">
        <v>360</v>
      </c>
      <c r="F86" s="68" t="s">
        <v>77</v>
      </c>
      <c r="G86" s="68" t="s">
        <v>273</v>
      </c>
      <c r="H86" s="68" t="s">
        <v>368</v>
      </c>
      <c r="I86" s="65">
        <v>53</v>
      </c>
      <c r="J86" s="65">
        <v>427</v>
      </c>
      <c r="K86" s="65" t="s">
        <v>376</v>
      </c>
    </row>
    <row r="87" spans="1:11" ht="12.75" customHeight="1">
      <c r="A87" s="68" t="s">
        <v>420</v>
      </c>
      <c r="B87" s="68" t="s">
        <v>421</v>
      </c>
      <c r="C87" s="68" t="s">
        <v>271</v>
      </c>
      <c r="D87" s="68" t="s">
        <v>359</v>
      </c>
      <c r="E87" s="68" t="s">
        <v>360</v>
      </c>
      <c r="F87" s="68" t="s">
        <v>77</v>
      </c>
      <c r="G87" s="68" t="s">
        <v>273</v>
      </c>
      <c r="H87" s="68" t="s">
        <v>491</v>
      </c>
      <c r="I87" s="65">
        <v>16</v>
      </c>
      <c r="J87" s="65">
        <v>427</v>
      </c>
      <c r="K87" s="65" t="s">
        <v>376</v>
      </c>
    </row>
    <row r="88" spans="1:11" ht="12.75" customHeight="1">
      <c r="A88" s="68" t="s">
        <v>420</v>
      </c>
      <c r="B88" s="68" t="s">
        <v>421</v>
      </c>
      <c r="C88" s="68" t="s">
        <v>271</v>
      </c>
      <c r="D88" s="68" t="s">
        <v>359</v>
      </c>
      <c r="E88" s="68" t="s">
        <v>360</v>
      </c>
      <c r="F88" s="68" t="s">
        <v>77</v>
      </c>
      <c r="G88" s="68" t="s">
        <v>273</v>
      </c>
      <c r="H88" s="68" t="s">
        <v>369</v>
      </c>
      <c r="I88" s="65">
        <v>9</v>
      </c>
      <c r="J88" s="65">
        <v>427</v>
      </c>
      <c r="K88" s="65" t="s">
        <v>376</v>
      </c>
    </row>
    <row r="89" spans="1:11" ht="12.75" customHeight="1">
      <c r="A89" s="68" t="s">
        <v>420</v>
      </c>
      <c r="B89" s="68" t="s">
        <v>421</v>
      </c>
      <c r="C89" s="68" t="s">
        <v>271</v>
      </c>
      <c r="D89" s="68" t="s">
        <v>359</v>
      </c>
      <c r="E89" s="68" t="s">
        <v>360</v>
      </c>
      <c r="F89" s="68" t="s">
        <v>77</v>
      </c>
      <c r="G89" s="68" t="s">
        <v>273</v>
      </c>
      <c r="H89" s="68" t="s">
        <v>638</v>
      </c>
      <c r="I89" s="65">
        <v>9</v>
      </c>
      <c r="J89" s="65">
        <v>427</v>
      </c>
      <c r="K89" s="65" t="s">
        <v>376</v>
      </c>
    </row>
    <row r="90" spans="1:11" ht="12.75" customHeight="1">
      <c r="A90" s="68" t="s">
        <v>420</v>
      </c>
      <c r="B90" s="68" t="s">
        <v>421</v>
      </c>
      <c r="C90" s="68" t="s">
        <v>271</v>
      </c>
      <c r="D90" s="68" t="s">
        <v>359</v>
      </c>
      <c r="E90" s="68" t="s">
        <v>360</v>
      </c>
      <c r="F90" s="68" t="s">
        <v>77</v>
      </c>
      <c r="G90" s="68" t="s">
        <v>273</v>
      </c>
      <c r="H90" s="68" t="s">
        <v>422</v>
      </c>
      <c r="I90" s="65">
        <v>48</v>
      </c>
      <c r="J90" s="65">
        <v>410</v>
      </c>
      <c r="K90" s="65" t="s">
        <v>495</v>
      </c>
    </row>
    <row r="91" spans="1:11" ht="12.75" customHeight="1">
      <c r="A91" s="68" t="s">
        <v>420</v>
      </c>
      <c r="B91" s="68" t="s">
        <v>421</v>
      </c>
      <c r="C91" s="68" t="s">
        <v>271</v>
      </c>
      <c r="D91" s="68" t="s">
        <v>359</v>
      </c>
      <c r="E91" s="68" t="s">
        <v>360</v>
      </c>
      <c r="F91" s="68" t="s">
        <v>77</v>
      </c>
      <c r="G91" s="68" t="s">
        <v>273</v>
      </c>
      <c r="H91" s="68" t="s">
        <v>258</v>
      </c>
      <c r="I91" s="65">
        <v>70</v>
      </c>
      <c r="J91" s="65">
        <v>410</v>
      </c>
      <c r="K91" s="65" t="s">
        <v>495</v>
      </c>
    </row>
    <row r="92" spans="1:11" ht="12.75" customHeight="1">
      <c r="A92" s="68" t="s">
        <v>420</v>
      </c>
      <c r="B92" s="68" t="s">
        <v>421</v>
      </c>
      <c r="C92" s="68" t="s">
        <v>271</v>
      </c>
      <c r="D92" s="68" t="s">
        <v>359</v>
      </c>
      <c r="E92" s="68" t="s">
        <v>360</v>
      </c>
      <c r="F92" s="68" t="s">
        <v>77</v>
      </c>
      <c r="G92" s="68" t="s">
        <v>273</v>
      </c>
      <c r="H92" s="68" t="s">
        <v>362</v>
      </c>
      <c r="I92" s="65">
        <v>13</v>
      </c>
      <c r="J92" s="65">
        <v>410</v>
      </c>
      <c r="K92" s="65" t="s">
        <v>495</v>
      </c>
    </row>
    <row r="93" spans="1:11" ht="12.75" customHeight="1">
      <c r="A93" s="68" t="s">
        <v>420</v>
      </c>
      <c r="B93" s="68" t="s">
        <v>421</v>
      </c>
      <c r="C93" s="68" t="s">
        <v>271</v>
      </c>
      <c r="D93" s="68" t="s">
        <v>359</v>
      </c>
      <c r="E93" s="68" t="s">
        <v>360</v>
      </c>
      <c r="F93" s="68" t="s">
        <v>77</v>
      </c>
      <c r="G93" s="68" t="s">
        <v>273</v>
      </c>
      <c r="H93" s="68" t="s">
        <v>363</v>
      </c>
      <c r="I93" s="65">
        <v>11</v>
      </c>
      <c r="J93" s="65">
        <v>410</v>
      </c>
      <c r="K93" s="65" t="s">
        <v>495</v>
      </c>
    </row>
    <row r="94" spans="1:11" ht="12.75" customHeight="1">
      <c r="A94" s="68" t="s">
        <v>420</v>
      </c>
      <c r="B94" s="68" t="s">
        <v>421</v>
      </c>
      <c r="C94" s="68" t="s">
        <v>271</v>
      </c>
      <c r="D94" s="68" t="s">
        <v>359</v>
      </c>
      <c r="E94" s="68" t="s">
        <v>360</v>
      </c>
      <c r="F94" s="68" t="s">
        <v>77</v>
      </c>
      <c r="G94" s="68" t="s">
        <v>273</v>
      </c>
      <c r="H94" s="68" t="s">
        <v>364</v>
      </c>
      <c r="I94" s="65">
        <v>9</v>
      </c>
      <c r="J94" s="65">
        <v>410</v>
      </c>
      <c r="K94" s="65" t="s">
        <v>495</v>
      </c>
    </row>
    <row r="95" spans="1:11" ht="12.75" customHeight="1">
      <c r="A95" s="68" t="s">
        <v>420</v>
      </c>
      <c r="B95" s="68" t="s">
        <v>421</v>
      </c>
      <c r="C95" s="68" t="s">
        <v>271</v>
      </c>
      <c r="D95" s="68" t="s">
        <v>359</v>
      </c>
      <c r="E95" s="68" t="s">
        <v>360</v>
      </c>
      <c r="F95" s="68" t="s">
        <v>77</v>
      </c>
      <c r="G95" s="68" t="s">
        <v>273</v>
      </c>
      <c r="H95" s="68" t="s">
        <v>451</v>
      </c>
      <c r="I95" s="65">
        <v>1</v>
      </c>
      <c r="J95" s="65">
        <v>410</v>
      </c>
      <c r="K95" s="65" t="s">
        <v>495</v>
      </c>
    </row>
    <row r="96" spans="1:11" ht="12.75" customHeight="1">
      <c r="A96" s="68" t="s">
        <v>420</v>
      </c>
      <c r="B96" s="68" t="s">
        <v>421</v>
      </c>
      <c r="C96" s="68" t="s">
        <v>271</v>
      </c>
      <c r="D96" s="68" t="s">
        <v>359</v>
      </c>
      <c r="E96" s="68" t="s">
        <v>360</v>
      </c>
      <c r="F96" s="68" t="s">
        <v>77</v>
      </c>
      <c r="G96" s="68" t="s">
        <v>273</v>
      </c>
      <c r="H96" s="68" t="s">
        <v>365</v>
      </c>
      <c r="I96" s="65">
        <v>14</v>
      </c>
      <c r="J96" s="65">
        <v>410</v>
      </c>
      <c r="K96" s="65" t="s">
        <v>495</v>
      </c>
    </row>
    <row r="97" spans="1:11" ht="12.75" customHeight="1">
      <c r="A97" s="68" t="s">
        <v>420</v>
      </c>
      <c r="B97" s="68" t="s">
        <v>421</v>
      </c>
      <c r="C97" s="68" t="s">
        <v>271</v>
      </c>
      <c r="D97" s="68" t="s">
        <v>359</v>
      </c>
      <c r="E97" s="68" t="s">
        <v>360</v>
      </c>
      <c r="F97" s="68" t="s">
        <v>77</v>
      </c>
      <c r="G97" s="68" t="s">
        <v>273</v>
      </c>
      <c r="H97" s="68" t="s">
        <v>366</v>
      </c>
      <c r="I97" s="65">
        <v>7</v>
      </c>
      <c r="J97" s="65">
        <v>410</v>
      </c>
      <c r="K97" s="65" t="s">
        <v>495</v>
      </c>
    </row>
    <row r="98" spans="1:11" ht="12.75" customHeight="1">
      <c r="A98" s="68" t="s">
        <v>420</v>
      </c>
      <c r="B98" s="68" t="s">
        <v>421</v>
      </c>
      <c r="C98" s="68" t="s">
        <v>271</v>
      </c>
      <c r="D98" s="68" t="s">
        <v>359</v>
      </c>
      <c r="E98" s="68" t="s">
        <v>360</v>
      </c>
      <c r="F98" s="68" t="s">
        <v>77</v>
      </c>
      <c r="G98" s="68" t="s">
        <v>273</v>
      </c>
      <c r="H98" s="68" t="s">
        <v>367</v>
      </c>
      <c r="I98" s="65">
        <v>9</v>
      </c>
      <c r="J98" s="65">
        <v>410</v>
      </c>
      <c r="K98" s="65" t="s">
        <v>495</v>
      </c>
    </row>
    <row r="99" spans="1:11" ht="12.75" customHeight="1">
      <c r="A99" s="68" t="s">
        <v>420</v>
      </c>
      <c r="B99" s="68" t="s">
        <v>421</v>
      </c>
      <c r="C99" s="68" t="s">
        <v>271</v>
      </c>
      <c r="D99" s="68" t="s">
        <v>359</v>
      </c>
      <c r="E99" s="68" t="s">
        <v>360</v>
      </c>
      <c r="F99" s="68" t="s">
        <v>77</v>
      </c>
      <c r="G99" s="68" t="s">
        <v>273</v>
      </c>
      <c r="H99" s="68" t="s">
        <v>247</v>
      </c>
      <c r="I99" s="65">
        <v>7</v>
      </c>
      <c r="J99" s="65">
        <v>410</v>
      </c>
      <c r="K99" s="65" t="s">
        <v>495</v>
      </c>
    </row>
    <row r="100" spans="1:11" ht="12.75" customHeight="1">
      <c r="A100" s="68" t="s">
        <v>420</v>
      </c>
      <c r="B100" s="68" t="s">
        <v>421</v>
      </c>
      <c r="C100" s="68" t="s">
        <v>271</v>
      </c>
      <c r="D100" s="68" t="s">
        <v>359</v>
      </c>
      <c r="E100" s="68" t="s">
        <v>360</v>
      </c>
      <c r="F100" s="68" t="s">
        <v>77</v>
      </c>
      <c r="G100" s="68" t="s">
        <v>273</v>
      </c>
      <c r="H100" s="68" t="s">
        <v>375</v>
      </c>
      <c r="I100" s="65">
        <v>37</v>
      </c>
      <c r="J100" s="65">
        <v>410</v>
      </c>
      <c r="K100" s="65" t="s">
        <v>495</v>
      </c>
    </row>
    <row r="101" spans="1:11" ht="12.75" customHeight="1">
      <c r="A101" s="68" t="s">
        <v>420</v>
      </c>
      <c r="B101" s="68" t="s">
        <v>421</v>
      </c>
      <c r="C101" s="68" t="s">
        <v>271</v>
      </c>
      <c r="D101" s="68" t="s">
        <v>359</v>
      </c>
      <c r="E101" s="68" t="s">
        <v>360</v>
      </c>
      <c r="F101" s="68" t="s">
        <v>77</v>
      </c>
      <c r="G101" s="68" t="s">
        <v>273</v>
      </c>
      <c r="H101" s="68" t="s">
        <v>368</v>
      </c>
      <c r="I101" s="65">
        <v>33</v>
      </c>
      <c r="J101" s="65">
        <v>410</v>
      </c>
      <c r="K101" s="65" t="s">
        <v>495</v>
      </c>
    </row>
    <row r="102" spans="1:11" ht="12.75" customHeight="1">
      <c r="A102" s="68" t="s">
        <v>420</v>
      </c>
      <c r="B102" s="68" t="s">
        <v>421</v>
      </c>
      <c r="C102" s="68" t="s">
        <v>271</v>
      </c>
      <c r="D102" s="68" t="s">
        <v>359</v>
      </c>
      <c r="E102" s="68" t="s">
        <v>360</v>
      </c>
      <c r="F102" s="68" t="s">
        <v>77</v>
      </c>
      <c r="G102" s="68" t="s">
        <v>273</v>
      </c>
      <c r="H102" s="68" t="s">
        <v>491</v>
      </c>
      <c r="I102" s="65">
        <v>11</v>
      </c>
      <c r="J102" s="65">
        <v>410</v>
      </c>
      <c r="K102" s="65" t="s">
        <v>495</v>
      </c>
    </row>
    <row r="103" spans="1:11" ht="12.75" customHeight="1">
      <c r="A103" s="68" t="s">
        <v>420</v>
      </c>
      <c r="B103" s="68" t="s">
        <v>421</v>
      </c>
      <c r="C103" s="68" t="s">
        <v>271</v>
      </c>
      <c r="D103" s="68" t="s">
        <v>359</v>
      </c>
      <c r="E103" s="68" t="s">
        <v>360</v>
      </c>
      <c r="F103" s="68" t="s">
        <v>77</v>
      </c>
      <c r="G103" s="68" t="s">
        <v>273</v>
      </c>
      <c r="H103" s="68" t="s">
        <v>369</v>
      </c>
      <c r="I103" s="65">
        <v>4</v>
      </c>
      <c r="J103" s="65">
        <v>410</v>
      </c>
      <c r="K103" s="65" t="s">
        <v>495</v>
      </c>
    </row>
    <row r="104" spans="1:11" ht="12.75" customHeight="1">
      <c r="A104" s="68" t="s">
        <v>420</v>
      </c>
      <c r="B104" s="68" t="s">
        <v>421</v>
      </c>
      <c r="C104" s="68" t="s">
        <v>271</v>
      </c>
      <c r="D104" s="68" t="s">
        <v>359</v>
      </c>
      <c r="E104" s="68" t="s">
        <v>360</v>
      </c>
      <c r="F104" s="68" t="s">
        <v>77</v>
      </c>
      <c r="G104" s="68" t="s">
        <v>273</v>
      </c>
      <c r="H104" s="68" t="s">
        <v>638</v>
      </c>
      <c r="I104" s="65">
        <v>1</v>
      </c>
      <c r="J104" s="65">
        <v>410</v>
      </c>
      <c r="K104" s="65" t="s">
        <v>495</v>
      </c>
    </row>
    <row r="105" spans="1:11" ht="12.75" customHeight="1">
      <c r="A105" s="68" t="s">
        <v>420</v>
      </c>
      <c r="B105" s="68" t="s">
        <v>421</v>
      </c>
      <c r="C105" s="68" t="s">
        <v>271</v>
      </c>
      <c r="D105" s="68" t="s">
        <v>359</v>
      </c>
      <c r="E105" s="68" t="s">
        <v>360</v>
      </c>
      <c r="F105" s="68" t="s">
        <v>77</v>
      </c>
      <c r="G105" s="68" t="s">
        <v>273</v>
      </c>
      <c r="H105" s="68" t="s">
        <v>422</v>
      </c>
      <c r="I105" s="65">
        <v>120</v>
      </c>
      <c r="J105" s="65">
        <v>408</v>
      </c>
      <c r="K105" s="65" t="s">
        <v>496</v>
      </c>
    </row>
    <row r="106" spans="1:11" ht="12.75" customHeight="1">
      <c r="A106" s="68" t="s">
        <v>420</v>
      </c>
      <c r="B106" s="68" t="s">
        <v>421</v>
      </c>
      <c r="C106" s="68" t="s">
        <v>271</v>
      </c>
      <c r="D106" s="68" t="s">
        <v>359</v>
      </c>
      <c r="E106" s="68" t="s">
        <v>360</v>
      </c>
      <c r="F106" s="68" t="s">
        <v>77</v>
      </c>
      <c r="G106" s="68" t="s">
        <v>273</v>
      </c>
      <c r="H106" s="68" t="s">
        <v>258</v>
      </c>
      <c r="I106" s="65">
        <v>229</v>
      </c>
      <c r="J106" s="65">
        <v>408</v>
      </c>
      <c r="K106" s="65" t="s">
        <v>496</v>
      </c>
    </row>
    <row r="107" spans="1:11" ht="12.75" customHeight="1">
      <c r="A107" s="68" t="s">
        <v>420</v>
      </c>
      <c r="B107" s="68" t="s">
        <v>421</v>
      </c>
      <c r="C107" s="68" t="s">
        <v>271</v>
      </c>
      <c r="D107" s="68" t="s">
        <v>359</v>
      </c>
      <c r="E107" s="68" t="s">
        <v>360</v>
      </c>
      <c r="F107" s="68" t="s">
        <v>77</v>
      </c>
      <c r="G107" s="68" t="s">
        <v>273</v>
      </c>
      <c r="H107" s="68" t="s">
        <v>362</v>
      </c>
      <c r="I107" s="65">
        <v>109</v>
      </c>
      <c r="J107" s="65">
        <v>408</v>
      </c>
      <c r="K107" s="65" t="s">
        <v>496</v>
      </c>
    </row>
    <row r="108" spans="1:11" ht="12.75" customHeight="1">
      <c r="A108" s="68" t="s">
        <v>420</v>
      </c>
      <c r="B108" s="68" t="s">
        <v>421</v>
      </c>
      <c r="C108" s="68" t="s">
        <v>271</v>
      </c>
      <c r="D108" s="68" t="s">
        <v>359</v>
      </c>
      <c r="E108" s="68" t="s">
        <v>360</v>
      </c>
      <c r="F108" s="68" t="s">
        <v>77</v>
      </c>
      <c r="G108" s="68" t="s">
        <v>273</v>
      </c>
      <c r="H108" s="68" t="s">
        <v>363</v>
      </c>
      <c r="I108" s="65">
        <v>60</v>
      </c>
      <c r="J108" s="65">
        <v>408</v>
      </c>
      <c r="K108" s="65" t="s">
        <v>496</v>
      </c>
    </row>
    <row r="109" spans="1:11" ht="12.75" customHeight="1">
      <c r="A109" s="68" t="s">
        <v>420</v>
      </c>
      <c r="B109" s="68" t="s">
        <v>421</v>
      </c>
      <c r="C109" s="68" t="s">
        <v>271</v>
      </c>
      <c r="D109" s="68" t="s">
        <v>359</v>
      </c>
      <c r="E109" s="68" t="s">
        <v>360</v>
      </c>
      <c r="F109" s="68" t="s">
        <v>77</v>
      </c>
      <c r="G109" s="68" t="s">
        <v>273</v>
      </c>
      <c r="H109" s="68" t="s">
        <v>364</v>
      </c>
      <c r="I109" s="65">
        <v>41</v>
      </c>
      <c r="J109" s="65">
        <v>408</v>
      </c>
      <c r="K109" s="65" t="s">
        <v>496</v>
      </c>
    </row>
    <row r="110" spans="1:11" ht="12.75" customHeight="1">
      <c r="A110" s="68" t="s">
        <v>420</v>
      </c>
      <c r="B110" s="68" t="s">
        <v>421</v>
      </c>
      <c r="C110" s="68" t="s">
        <v>271</v>
      </c>
      <c r="D110" s="68" t="s">
        <v>359</v>
      </c>
      <c r="E110" s="68" t="s">
        <v>360</v>
      </c>
      <c r="F110" s="68" t="s">
        <v>77</v>
      </c>
      <c r="G110" s="68" t="s">
        <v>273</v>
      </c>
      <c r="H110" s="68" t="s">
        <v>451</v>
      </c>
      <c r="I110" s="65">
        <v>17</v>
      </c>
      <c r="J110" s="65">
        <v>408</v>
      </c>
      <c r="K110" s="65" t="s">
        <v>496</v>
      </c>
    </row>
    <row r="111" spans="1:11" ht="12.75" customHeight="1">
      <c r="A111" s="68" t="s">
        <v>420</v>
      </c>
      <c r="B111" s="68" t="s">
        <v>421</v>
      </c>
      <c r="C111" s="68" t="s">
        <v>271</v>
      </c>
      <c r="D111" s="68" t="s">
        <v>359</v>
      </c>
      <c r="E111" s="68" t="s">
        <v>360</v>
      </c>
      <c r="F111" s="68" t="s">
        <v>77</v>
      </c>
      <c r="G111" s="68" t="s">
        <v>273</v>
      </c>
      <c r="H111" s="68" t="s">
        <v>365</v>
      </c>
      <c r="I111" s="65">
        <v>31</v>
      </c>
      <c r="J111" s="65">
        <v>408</v>
      </c>
      <c r="K111" s="65" t="s">
        <v>496</v>
      </c>
    </row>
    <row r="112" spans="1:11" ht="12.75" customHeight="1">
      <c r="A112" s="68" t="s">
        <v>420</v>
      </c>
      <c r="B112" s="68" t="s">
        <v>421</v>
      </c>
      <c r="C112" s="68" t="s">
        <v>271</v>
      </c>
      <c r="D112" s="68" t="s">
        <v>359</v>
      </c>
      <c r="E112" s="68" t="s">
        <v>360</v>
      </c>
      <c r="F112" s="68" t="s">
        <v>77</v>
      </c>
      <c r="G112" s="68" t="s">
        <v>273</v>
      </c>
      <c r="H112" s="68" t="s">
        <v>366</v>
      </c>
      <c r="I112" s="65">
        <v>20</v>
      </c>
      <c r="J112" s="65">
        <v>408</v>
      </c>
      <c r="K112" s="65" t="s">
        <v>496</v>
      </c>
    </row>
    <row r="113" spans="1:11" ht="12.75" customHeight="1">
      <c r="A113" s="68" t="s">
        <v>420</v>
      </c>
      <c r="B113" s="68" t="s">
        <v>421</v>
      </c>
      <c r="C113" s="68" t="s">
        <v>271</v>
      </c>
      <c r="D113" s="68" t="s">
        <v>359</v>
      </c>
      <c r="E113" s="68" t="s">
        <v>360</v>
      </c>
      <c r="F113" s="68" t="s">
        <v>77</v>
      </c>
      <c r="G113" s="68" t="s">
        <v>273</v>
      </c>
      <c r="H113" s="68" t="s">
        <v>367</v>
      </c>
      <c r="I113" s="65">
        <v>20</v>
      </c>
      <c r="J113" s="65">
        <v>408</v>
      </c>
      <c r="K113" s="65" t="s">
        <v>496</v>
      </c>
    </row>
    <row r="114" spans="1:11" ht="12.75" customHeight="1">
      <c r="A114" s="68" t="s">
        <v>420</v>
      </c>
      <c r="B114" s="68" t="s">
        <v>421</v>
      </c>
      <c r="C114" s="68" t="s">
        <v>271</v>
      </c>
      <c r="D114" s="68" t="s">
        <v>359</v>
      </c>
      <c r="E114" s="68" t="s">
        <v>360</v>
      </c>
      <c r="F114" s="68" t="s">
        <v>77</v>
      </c>
      <c r="G114" s="68" t="s">
        <v>273</v>
      </c>
      <c r="H114" s="68" t="s">
        <v>247</v>
      </c>
      <c r="I114" s="65">
        <v>11</v>
      </c>
      <c r="J114" s="65">
        <v>408</v>
      </c>
      <c r="K114" s="65" t="s">
        <v>496</v>
      </c>
    </row>
    <row r="115" spans="1:11" ht="12.75" customHeight="1">
      <c r="A115" s="68" t="s">
        <v>420</v>
      </c>
      <c r="B115" s="68" t="s">
        <v>421</v>
      </c>
      <c r="C115" s="68" t="s">
        <v>271</v>
      </c>
      <c r="D115" s="68" t="s">
        <v>359</v>
      </c>
      <c r="E115" s="68" t="s">
        <v>360</v>
      </c>
      <c r="F115" s="68" t="s">
        <v>77</v>
      </c>
      <c r="G115" s="68" t="s">
        <v>273</v>
      </c>
      <c r="H115" s="68" t="s">
        <v>375</v>
      </c>
      <c r="I115" s="65">
        <v>10</v>
      </c>
      <c r="J115" s="65">
        <v>408</v>
      </c>
      <c r="K115" s="65" t="s">
        <v>496</v>
      </c>
    </row>
    <row r="116" spans="1:11" ht="12.75" customHeight="1">
      <c r="A116" s="68" t="s">
        <v>420</v>
      </c>
      <c r="B116" s="68" t="s">
        <v>421</v>
      </c>
      <c r="C116" s="68" t="s">
        <v>271</v>
      </c>
      <c r="D116" s="68" t="s">
        <v>359</v>
      </c>
      <c r="E116" s="68" t="s">
        <v>360</v>
      </c>
      <c r="F116" s="68" t="s">
        <v>77</v>
      </c>
      <c r="G116" s="68" t="s">
        <v>273</v>
      </c>
      <c r="H116" s="68" t="s">
        <v>368</v>
      </c>
      <c r="I116" s="65">
        <v>76</v>
      </c>
      <c r="J116" s="65">
        <v>408</v>
      </c>
      <c r="K116" s="65" t="s">
        <v>496</v>
      </c>
    </row>
    <row r="117" spans="1:11" ht="12.75" customHeight="1">
      <c r="A117" s="68" t="s">
        <v>420</v>
      </c>
      <c r="B117" s="68" t="s">
        <v>421</v>
      </c>
      <c r="C117" s="68" t="s">
        <v>271</v>
      </c>
      <c r="D117" s="68" t="s">
        <v>359</v>
      </c>
      <c r="E117" s="68" t="s">
        <v>360</v>
      </c>
      <c r="F117" s="68" t="s">
        <v>77</v>
      </c>
      <c r="G117" s="68" t="s">
        <v>273</v>
      </c>
      <c r="H117" s="68" t="s">
        <v>491</v>
      </c>
      <c r="I117" s="65">
        <v>26</v>
      </c>
      <c r="J117" s="65">
        <v>408</v>
      </c>
      <c r="K117" s="65" t="s">
        <v>496</v>
      </c>
    </row>
    <row r="118" spans="1:11" ht="12.75" customHeight="1">
      <c r="A118" s="68" t="s">
        <v>420</v>
      </c>
      <c r="B118" s="68" t="s">
        <v>421</v>
      </c>
      <c r="C118" s="68" t="s">
        <v>271</v>
      </c>
      <c r="D118" s="68" t="s">
        <v>359</v>
      </c>
      <c r="E118" s="68" t="s">
        <v>360</v>
      </c>
      <c r="F118" s="68" t="s">
        <v>77</v>
      </c>
      <c r="G118" s="68" t="s">
        <v>273</v>
      </c>
      <c r="H118" s="68" t="s">
        <v>369</v>
      </c>
      <c r="I118" s="65">
        <v>10</v>
      </c>
      <c r="J118" s="65">
        <v>408</v>
      </c>
      <c r="K118" s="65" t="s">
        <v>496</v>
      </c>
    </row>
    <row r="119" spans="1:11" ht="12.75" customHeight="1">
      <c r="A119" s="68" t="s">
        <v>420</v>
      </c>
      <c r="B119" s="68" t="s">
        <v>421</v>
      </c>
      <c r="C119" s="68" t="s">
        <v>271</v>
      </c>
      <c r="D119" s="68" t="s">
        <v>359</v>
      </c>
      <c r="E119" s="68" t="s">
        <v>360</v>
      </c>
      <c r="F119" s="68" t="s">
        <v>77</v>
      </c>
      <c r="G119" s="68" t="s">
        <v>273</v>
      </c>
      <c r="H119" s="68" t="s">
        <v>638</v>
      </c>
      <c r="I119" s="65">
        <v>10</v>
      </c>
      <c r="J119" s="65">
        <v>408</v>
      </c>
      <c r="K119" s="65" t="s">
        <v>496</v>
      </c>
    </row>
    <row r="120" spans="1:11" ht="12.75" customHeight="1">
      <c r="A120" s="68" t="s">
        <v>420</v>
      </c>
      <c r="B120" s="68" t="s">
        <v>421</v>
      </c>
      <c r="C120" s="68" t="s">
        <v>271</v>
      </c>
      <c r="D120" s="68" t="s">
        <v>359</v>
      </c>
      <c r="E120" s="68" t="s">
        <v>360</v>
      </c>
      <c r="F120" s="68" t="s">
        <v>77</v>
      </c>
      <c r="G120" s="68" t="s">
        <v>273</v>
      </c>
      <c r="H120" s="68" t="s">
        <v>422</v>
      </c>
      <c r="I120" s="65">
        <v>47</v>
      </c>
      <c r="J120" s="65">
        <v>414</v>
      </c>
      <c r="K120" s="65" t="s">
        <v>377</v>
      </c>
    </row>
    <row r="121" spans="1:11" ht="12.75" customHeight="1">
      <c r="A121" s="68" t="s">
        <v>420</v>
      </c>
      <c r="B121" s="68" t="s">
        <v>421</v>
      </c>
      <c r="C121" s="68" t="s">
        <v>271</v>
      </c>
      <c r="D121" s="68" t="s">
        <v>359</v>
      </c>
      <c r="E121" s="68" t="s">
        <v>360</v>
      </c>
      <c r="F121" s="68" t="s">
        <v>77</v>
      </c>
      <c r="G121" s="68" t="s">
        <v>273</v>
      </c>
      <c r="H121" s="68" t="s">
        <v>258</v>
      </c>
      <c r="I121" s="65">
        <v>80</v>
      </c>
      <c r="J121" s="65">
        <v>414</v>
      </c>
      <c r="K121" s="65" t="s">
        <v>377</v>
      </c>
    </row>
    <row r="122" spans="1:11" ht="12.75" customHeight="1">
      <c r="A122" s="68" t="s">
        <v>420</v>
      </c>
      <c r="B122" s="68" t="s">
        <v>421</v>
      </c>
      <c r="C122" s="68" t="s">
        <v>271</v>
      </c>
      <c r="D122" s="68" t="s">
        <v>359</v>
      </c>
      <c r="E122" s="68" t="s">
        <v>360</v>
      </c>
      <c r="F122" s="68" t="s">
        <v>77</v>
      </c>
      <c r="G122" s="68" t="s">
        <v>273</v>
      </c>
      <c r="H122" s="68" t="s">
        <v>362</v>
      </c>
      <c r="I122" s="65">
        <v>23</v>
      </c>
      <c r="J122" s="65">
        <v>414</v>
      </c>
      <c r="K122" s="65" t="s">
        <v>377</v>
      </c>
    </row>
    <row r="123" spans="1:11" ht="12.75" customHeight="1">
      <c r="A123" s="68" t="s">
        <v>420</v>
      </c>
      <c r="B123" s="68" t="s">
        <v>421</v>
      </c>
      <c r="C123" s="68" t="s">
        <v>271</v>
      </c>
      <c r="D123" s="68" t="s">
        <v>359</v>
      </c>
      <c r="E123" s="68" t="s">
        <v>360</v>
      </c>
      <c r="F123" s="68" t="s">
        <v>77</v>
      </c>
      <c r="G123" s="68" t="s">
        <v>273</v>
      </c>
      <c r="H123" s="68" t="s">
        <v>363</v>
      </c>
      <c r="I123" s="65">
        <v>12</v>
      </c>
      <c r="J123" s="65">
        <v>414</v>
      </c>
      <c r="K123" s="65" t="s">
        <v>377</v>
      </c>
    </row>
    <row r="124" spans="1:11" ht="12.75" customHeight="1">
      <c r="A124" s="68" t="s">
        <v>420</v>
      </c>
      <c r="B124" s="68" t="s">
        <v>421</v>
      </c>
      <c r="C124" s="68" t="s">
        <v>271</v>
      </c>
      <c r="D124" s="68" t="s">
        <v>359</v>
      </c>
      <c r="E124" s="68" t="s">
        <v>360</v>
      </c>
      <c r="F124" s="68" t="s">
        <v>77</v>
      </c>
      <c r="G124" s="68" t="s">
        <v>273</v>
      </c>
      <c r="H124" s="68" t="s">
        <v>364</v>
      </c>
      <c r="I124" s="65">
        <v>10</v>
      </c>
      <c r="J124" s="65">
        <v>414</v>
      </c>
      <c r="K124" s="65" t="s">
        <v>377</v>
      </c>
    </row>
    <row r="125" spans="1:11" ht="12.75" customHeight="1">
      <c r="A125" s="68" t="s">
        <v>420</v>
      </c>
      <c r="B125" s="68" t="s">
        <v>421</v>
      </c>
      <c r="C125" s="68" t="s">
        <v>271</v>
      </c>
      <c r="D125" s="68" t="s">
        <v>359</v>
      </c>
      <c r="E125" s="68" t="s">
        <v>360</v>
      </c>
      <c r="F125" s="68" t="s">
        <v>77</v>
      </c>
      <c r="G125" s="68" t="s">
        <v>273</v>
      </c>
      <c r="H125" s="68" t="s">
        <v>451</v>
      </c>
      <c r="I125" s="65">
        <v>2</v>
      </c>
      <c r="J125" s="65">
        <v>414</v>
      </c>
      <c r="K125" s="65" t="s">
        <v>377</v>
      </c>
    </row>
    <row r="126" spans="1:11" ht="12.75" customHeight="1">
      <c r="A126" s="68" t="s">
        <v>420</v>
      </c>
      <c r="B126" s="68" t="s">
        <v>421</v>
      </c>
      <c r="C126" s="68" t="s">
        <v>271</v>
      </c>
      <c r="D126" s="68" t="s">
        <v>359</v>
      </c>
      <c r="E126" s="68" t="s">
        <v>360</v>
      </c>
      <c r="F126" s="68" t="s">
        <v>77</v>
      </c>
      <c r="G126" s="68" t="s">
        <v>273</v>
      </c>
      <c r="H126" s="68" t="s">
        <v>365</v>
      </c>
      <c r="I126" s="65">
        <v>9</v>
      </c>
      <c r="J126" s="65">
        <v>414</v>
      </c>
      <c r="K126" s="65" t="s">
        <v>377</v>
      </c>
    </row>
    <row r="127" spans="1:11" ht="12.75" customHeight="1">
      <c r="A127" s="68" t="s">
        <v>420</v>
      </c>
      <c r="B127" s="68" t="s">
        <v>421</v>
      </c>
      <c r="C127" s="68" t="s">
        <v>271</v>
      </c>
      <c r="D127" s="68" t="s">
        <v>359</v>
      </c>
      <c r="E127" s="68" t="s">
        <v>360</v>
      </c>
      <c r="F127" s="68" t="s">
        <v>77</v>
      </c>
      <c r="G127" s="68" t="s">
        <v>273</v>
      </c>
      <c r="H127" s="68" t="s">
        <v>366</v>
      </c>
      <c r="I127" s="65">
        <v>6</v>
      </c>
      <c r="J127" s="65">
        <v>414</v>
      </c>
      <c r="K127" s="65" t="s">
        <v>377</v>
      </c>
    </row>
    <row r="128" spans="1:11" ht="12.75" customHeight="1">
      <c r="A128" s="68" t="s">
        <v>420</v>
      </c>
      <c r="B128" s="68" t="s">
        <v>421</v>
      </c>
      <c r="C128" s="68" t="s">
        <v>271</v>
      </c>
      <c r="D128" s="68" t="s">
        <v>359</v>
      </c>
      <c r="E128" s="68" t="s">
        <v>360</v>
      </c>
      <c r="F128" s="68" t="s">
        <v>77</v>
      </c>
      <c r="G128" s="68" t="s">
        <v>273</v>
      </c>
      <c r="H128" s="68" t="s">
        <v>367</v>
      </c>
      <c r="I128" s="65">
        <v>7</v>
      </c>
      <c r="J128" s="65">
        <v>414</v>
      </c>
      <c r="K128" s="65" t="s">
        <v>377</v>
      </c>
    </row>
    <row r="129" spans="1:11" ht="12.75" customHeight="1">
      <c r="A129" s="68" t="s">
        <v>420</v>
      </c>
      <c r="B129" s="68" t="s">
        <v>421</v>
      </c>
      <c r="C129" s="68" t="s">
        <v>271</v>
      </c>
      <c r="D129" s="68" t="s">
        <v>359</v>
      </c>
      <c r="E129" s="68" t="s">
        <v>360</v>
      </c>
      <c r="F129" s="68" t="s">
        <v>77</v>
      </c>
      <c r="G129" s="68" t="s">
        <v>273</v>
      </c>
      <c r="H129" s="68" t="s">
        <v>247</v>
      </c>
      <c r="I129" s="65">
        <v>2</v>
      </c>
      <c r="J129" s="65">
        <v>414</v>
      </c>
      <c r="K129" s="65" t="s">
        <v>377</v>
      </c>
    </row>
    <row r="130" spans="1:11" ht="12.75" customHeight="1">
      <c r="A130" s="68" t="s">
        <v>420</v>
      </c>
      <c r="B130" s="68" t="s">
        <v>421</v>
      </c>
      <c r="C130" s="68" t="s">
        <v>271</v>
      </c>
      <c r="D130" s="68" t="s">
        <v>359</v>
      </c>
      <c r="E130" s="68" t="s">
        <v>360</v>
      </c>
      <c r="F130" s="68" t="s">
        <v>77</v>
      </c>
      <c r="G130" s="68" t="s">
        <v>273</v>
      </c>
      <c r="H130" s="68" t="s">
        <v>368</v>
      </c>
      <c r="I130" s="65">
        <v>22</v>
      </c>
      <c r="J130" s="65">
        <v>414</v>
      </c>
      <c r="K130" s="65" t="s">
        <v>377</v>
      </c>
    </row>
    <row r="131" spans="1:11" ht="12.75" customHeight="1">
      <c r="A131" s="68" t="s">
        <v>420</v>
      </c>
      <c r="B131" s="68" t="s">
        <v>421</v>
      </c>
      <c r="C131" s="68" t="s">
        <v>271</v>
      </c>
      <c r="D131" s="68" t="s">
        <v>359</v>
      </c>
      <c r="E131" s="68" t="s">
        <v>360</v>
      </c>
      <c r="F131" s="68" t="s">
        <v>77</v>
      </c>
      <c r="G131" s="68" t="s">
        <v>273</v>
      </c>
      <c r="H131" s="68" t="s">
        <v>491</v>
      </c>
      <c r="I131" s="65">
        <v>6</v>
      </c>
      <c r="J131" s="65">
        <v>414</v>
      </c>
      <c r="K131" s="65" t="s">
        <v>377</v>
      </c>
    </row>
    <row r="132" spans="1:11" ht="12.75" customHeight="1">
      <c r="A132" s="68" t="s">
        <v>420</v>
      </c>
      <c r="B132" s="68" t="s">
        <v>421</v>
      </c>
      <c r="C132" s="68" t="s">
        <v>271</v>
      </c>
      <c r="D132" s="68" t="s">
        <v>359</v>
      </c>
      <c r="E132" s="68" t="s">
        <v>360</v>
      </c>
      <c r="F132" s="68" t="s">
        <v>77</v>
      </c>
      <c r="G132" s="68" t="s">
        <v>273</v>
      </c>
      <c r="H132" s="68" t="s">
        <v>369</v>
      </c>
      <c r="I132" s="65">
        <v>2</v>
      </c>
      <c r="J132" s="65">
        <v>414</v>
      </c>
      <c r="K132" s="65" t="s">
        <v>377</v>
      </c>
    </row>
    <row r="133" spans="1:11" ht="12.75" customHeight="1">
      <c r="A133" s="68" t="s">
        <v>420</v>
      </c>
      <c r="B133" s="68" t="s">
        <v>421</v>
      </c>
      <c r="C133" s="68" t="s">
        <v>271</v>
      </c>
      <c r="D133" s="68" t="s">
        <v>359</v>
      </c>
      <c r="E133" s="68" t="s">
        <v>360</v>
      </c>
      <c r="F133" s="68" t="s">
        <v>77</v>
      </c>
      <c r="G133" s="68" t="s">
        <v>273</v>
      </c>
      <c r="H133" s="68" t="s">
        <v>638</v>
      </c>
      <c r="I133" s="65">
        <v>2</v>
      </c>
      <c r="J133" s="65">
        <v>414</v>
      </c>
      <c r="K133" s="65" t="s">
        <v>377</v>
      </c>
    </row>
    <row r="134" spans="1:11" ht="12.75" customHeight="1">
      <c r="A134" s="68" t="s">
        <v>420</v>
      </c>
      <c r="B134" s="68" t="s">
        <v>421</v>
      </c>
      <c r="C134" s="68" t="s">
        <v>271</v>
      </c>
      <c r="D134" s="68" t="s">
        <v>359</v>
      </c>
      <c r="E134" s="68" t="s">
        <v>360</v>
      </c>
      <c r="F134" s="68" t="s">
        <v>77</v>
      </c>
      <c r="G134" s="68" t="s">
        <v>273</v>
      </c>
      <c r="H134" s="68" t="s">
        <v>422</v>
      </c>
      <c r="I134" s="65">
        <v>89</v>
      </c>
      <c r="J134" s="65">
        <v>424</v>
      </c>
      <c r="K134" s="65" t="s">
        <v>378</v>
      </c>
    </row>
    <row r="135" spans="1:11" ht="12.75" customHeight="1">
      <c r="A135" s="68" t="s">
        <v>420</v>
      </c>
      <c r="B135" s="68" t="s">
        <v>421</v>
      </c>
      <c r="C135" s="68" t="s">
        <v>271</v>
      </c>
      <c r="D135" s="68" t="s">
        <v>359</v>
      </c>
      <c r="E135" s="68" t="s">
        <v>360</v>
      </c>
      <c r="F135" s="68" t="s">
        <v>77</v>
      </c>
      <c r="G135" s="68" t="s">
        <v>273</v>
      </c>
      <c r="H135" s="68" t="s">
        <v>258</v>
      </c>
      <c r="I135" s="65">
        <v>56</v>
      </c>
      <c r="J135" s="65">
        <v>424</v>
      </c>
      <c r="K135" s="65" t="s">
        <v>378</v>
      </c>
    </row>
    <row r="136" spans="1:11" ht="12.75" customHeight="1">
      <c r="A136" s="68" t="s">
        <v>420</v>
      </c>
      <c r="B136" s="68" t="s">
        <v>421</v>
      </c>
      <c r="C136" s="68" t="s">
        <v>271</v>
      </c>
      <c r="D136" s="68" t="s">
        <v>359</v>
      </c>
      <c r="E136" s="68" t="s">
        <v>360</v>
      </c>
      <c r="F136" s="68" t="s">
        <v>77</v>
      </c>
      <c r="G136" s="68" t="s">
        <v>273</v>
      </c>
      <c r="H136" s="68" t="s">
        <v>362</v>
      </c>
      <c r="I136" s="65">
        <v>21</v>
      </c>
      <c r="J136" s="65">
        <v>424</v>
      </c>
      <c r="K136" s="65" t="s">
        <v>378</v>
      </c>
    </row>
    <row r="137" spans="1:11" ht="12.75" customHeight="1">
      <c r="A137" s="68" t="s">
        <v>420</v>
      </c>
      <c r="B137" s="68" t="s">
        <v>421</v>
      </c>
      <c r="C137" s="68" t="s">
        <v>271</v>
      </c>
      <c r="D137" s="68" t="s">
        <v>359</v>
      </c>
      <c r="E137" s="68" t="s">
        <v>360</v>
      </c>
      <c r="F137" s="68" t="s">
        <v>77</v>
      </c>
      <c r="G137" s="68" t="s">
        <v>273</v>
      </c>
      <c r="H137" s="68" t="s">
        <v>363</v>
      </c>
      <c r="I137" s="65">
        <v>19</v>
      </c>
      <c r="J137" s="65">
        <v>424</v>
      </c>
      <c r="K137" s="65" t="s">
        <v>378</v>
      </c>
    </row>
    <row r="138" spans="1:11" ht="12.75" customHeight="1">
      <c r="A138" s="68" t="s">
        <v>420</v>
      </c>
      <c r="B138" s="68" t="s">
        <v>421</v>
      </c>
      <c r="C138" s="68" t="s">
        <v>271</v>
      </c>
      <c r="D138" s="68" t="s">
        <v>359</v>
      </c>
      <c r="E138" s="68" t="s">
        <v>360</v>
      </c>
      <c r="F138" s="68" t="s">
        <v>77</v>
      </c>
      <c r="G138" s="68" t="s">
        <v>273</v>
      </c>
      <c r="H138" s="68" t="s">
        <v>364</v>
      </c>
      <c r="I138" s="65">
        <v>14</v>
      </c>
      <c r="J138" s="65">
        <v>424</v>
      </c>
      <c r="K138" s="65" t="s">
        <v>378</v>
      </c>
    </row>
    <row r="139" spans="1:11" ht="12.75" customHeight="1">
      <c r="A139" s="68" t="s">
        <v>420</v>
      </c>
      <c r="B139" s="68" t="s">
        <v>421</v>
      </c>
      <c r="C139" s="68" t="s">
        <v>271</v>
      </c>
      <c r="D139" s="68" t="s">
        <v>359</v>
      </c>
      <c r="E139" s="68" t="s">
        <v>360</v>
      </c>
      <c r="F139" s="68" t="s">
        <v>77</v>
      </c>
      <c r="G139" s="68" t="s">
        <v>273</v>
      </c>
      <c r="H139" s="68" t="s">
        <v>451</v>
      </c>
      <c r="I139" s="65">
        <v>7</v>
      </c>
      <c r="J139" s="65">
        <v>424</v>
      </c>
      <c r="K139" s="65" t="s">
        <v>378</v>
      </c>
    </row>
    <row r="140" spans="1:11" ht="12.75" customHeight="1">
      <c r="A140" s="68" t="s">
        <v>420</v>
      </c>
      <c r="B140" s="68" t="s">
        <v>421</v>
      </c>
      <c r="C140" s="68" t="s">
        <v>271</v>
      </c>
      <c r="D140" s="68" t="s">
        <v>359</v>
      </c>
      <c r="E140" s="68" t="s">
        <v>360</v>
      </c>
      <c r="F140" s="68" t="s">
        <v>77</v>
      </c>
      <c r="G140" s="68" t="s">
        <v>273</v>
      </c>
      <c r="H140" s="68" t="s">
        <v>365</v>
      </c>
      <c r="I140" s="65">
        <v>33</v>
      </c>
      <c r="J140" s="65">
        <v>424</v>
      </c>
      <c r="K140" s="65" t="s">
        <v>378</v>
      </c>
    </row>
    <row r="141" spans="1:11" ht="12.75" customHeight="1">
      <c r="A141" s="68" t="s">
        <v>420</v>
      </c>
      <c r="B141" s="68" t="s">
        <v>421</v>
      </c>
      <c r="C141" s="68" t="s">
        <v>271</v>
      </c>
      <c r="D141" s="68" t="s">
        <v>359</v>
      </c>
      <c r="E141" s="68" t="s">
        <v>360</v>
      </c>
      <c r="F141" s="68" t="s">
        <v>77</v>
      </c>
      <c r="G141" s="68" t="s">
        <v>273</v>
      </c>
      <c r="H141" s="68" t="s">
        <v>366</v>
      </c>
      <c r="I141" s="65">
        <v>16</v>
      </c>
      <c r="J141" s="65">
        <v>424</v>
      </c>
      <c r="K141" s="65" t="s">
        <v>378</v>
      </c>
    </row>
    <row r="142" spans="1:11" ht="12.75" customHeight="1">
      <c r="A142" s="68" t="s">
        <v>420</v>
      </c>
      <c r="B142" s="68" t="s">
        <v>421</v>
      </c>
      <c r="C142" s="68" t="s">
        <v>271</v>
      </c>
      <c r="D142" s="68" t="s">
        <v>359</v>
      </c>
      <c r="E142" s="68" t="s">
        <v>360</v>
      </c>
      <c r="F142" s="68" t="s">
        <v>77</v>
      </c>
      <c r="G142" s="68" t="s">
        <v>273</v>
      </c>
      <c r="H142" s="68" t="s">
        <v>367</v>
      </c>
      <c r="I142" s="65">
        <v>6</v>
      </c>
      <c r="J142" s="65">
        <v>424</v>
      </c>
      <c r="K142" s="65" t="s">
        <v>378</v>
      </c>
    </row>
    <row r="143" spans="1:11" ht="12.75" customHeight="1">
      <c r="A143" s="68" t="s">
        <v>420</v>
      </c>
      <c r="B143" s="68" t="s">
        <v>421</v>
      </c>
      <c r="C143" s="68" t="s">
        <v>271</v>
      </c>
      <c r="D143" s="68" t="s">
        <v>359</v>
      </c>
      <c r="E143" s="68" t="s">
        <v>360</v>
      </c>
      <c r="F143" s="68" t="s">
        <v>77</v>
      </c>
      <c r="G143" s="68" t="s">
        <v>273</v>
      </c>
      <c r="H143" s="68" t="s">
        <v>247</v>
      </c>
      <c r="I143" s="65">
        <v>6</v>
      </c>
      <c r="J143" s="65">
        <v>424</v>
      </c>
      <c r="K143" s="65" t="s">
        <v>378</v>
      </c>
    </row>
    <row r="144" spans="1:11" ht="12.75" customHeight="1">
      <c r="A144" s="68" t="s">
        <v>420</v>
      </c>
      <c r="B144" s="68" t="s">
        <v>421</v>
      </c>
      <c r="C144" s="68" t="s">
        <v>271</v>
      </c>
      <c r="D144" s="68" t="s">
        <v>359</v>
      </c>
      <c r="E144" s="68" t="s">
        <v>360</v>
      </c>
      <c r="F144" s="68" t="s">
        <v>77</v>
      </c>
      <c r="G144" s="68" t="s">
        <v>273</v>
      </c>
      <c r="H144" s="68" t="s">
        <v>375</v>
      </c>
      <c r="I144" s="65">
        <v>1</v>
      </c>
      <c r="J144" s="65">
        <v>424</v>
      </c>
      <c r="K144" s="65" t="s">
        <v>378</v>
      </c>
    </row>
    <row r="145" spans="1:11" ht="12.75" customHeight="1">
      <c r="A145" s="68" t="s">
        <v>420</v>
      </c>
      <c r="B145" s="68" t="s">
        <v>421</v>
      </c>
      <c r="C145" s="68" t="s">
        <v>271</v>
      </c>
      <c r="D145" s="68" t="s">
        <v>359</v>
      </c>
      <c r="E145" s="68" t="s">
        <v>360</v>
      </c>
      <c r="F145" s="68" t="s">
        <v>77</v>
      </c>
      <c r="G145" s="68" t="s">
        <v>273</v>
      </c>
      <c r="H145" s="68" t="s">
        <v>368</v>
      </c>
      <c r="I145" s="65">
        <v>30</v>
      </c>
      <c r="J145" s="65">
        <v>424</v>
      </c>
      <c r="K145" s="65" t="s">
        <v>378</v>
      </c>
    </row>
    <row r="146" spans="1:11" ht="12.75" customHeight="1">
      <c r="A146" s="68" t="s">
        <v>420</v>
      </c>
      <c r="B146" s="68" t="s">
        <v>421</v>
      </c>
      <c r="C146" s="68" t="s">
        <v>271</v>
      </c>
      <c r="D146" s="68" t="s">
        <v>359</v>
      </c>
      <c r="E146" s="68" t="s">
        <v>360</v>
      </c>
      <c r="F146" s="68" t="s">
        <v>77</v>
      </c>
      <c r="G146" s="68" t="s">
        <v>273</v>
      </c>
      <c r="H146" s="68" t="s">
        <v>491</v>
      </c>
      <c r="I146" s="65">
        <v>12</v>
      </c>
      <c r="J146" s="65">
        <v>424</v>
      </c>
      <c r="K146" s="65" t="s">
        <v>378</v>
      </c>
    </row>
    <row r="147" spans="1:11" ht="12.75" customHeight="1">
      <c r="A147" s="68" t="s">
        <v>420</v>
      </c>
      <c r="B147" s="68" t="s">
        <v>421</v>
      </c>
      <c r="C147" s="68" t="s">
        <v>271</v>
      </c>
      <c r="D147" s="68" t="s">
        <v>359</v>
      </c>
      <c r="E147" s="68" t="s">
        <v>360</v>
      </c>
      <c r="F147" s="68" t="s">
        <v>77</v>
      </c>
      <c r="G147" s="68" t="s">
        <v>273</v>
      </c>
      <c r="H147" s="68" t="s">
        <v>369</v>
      </c>
      <c r="I147" s="65">
        <v>14</v>
      </c>
      <c r="J147" s="65">
        <v>424</v>
      </c>
      <c r="K147" s="65" t="s">
        <v>378</v>
      </c>
    </row>
    <row r="148" spans="1:11" ht="12.75" customHeight="1">
      <c r="A148" s="68" t="s">
        <v>420</v>
      </c>
      <c r="B148" s="68" t="s">
        <v>421</v>
      </c>
      <c r="C148" s="68" t="s">
        <v>271</v>
      </c>
      <c r="D148" s="68" t="s">
        <v>359</v>
      </c>
      <c r="E148" s="68" t="s">
        <v>360</v>
      </c>
      <c r="F148" s="68" t="s">
        <v>77</v>
      </c>
      <c r="G148" s="68" t="s">
        <v>273</v>
      </c>
      <c r="H148" s="68" t="s">
        <v>638</v>
      </c>
      <c r="I148" s="65">
        <v>4</v>
      </c>
      <c r="J148" s="65">
        <v>424</v>
      </c>
      <c r="K148" s="65" t="s">
        <v>378</v>
      </c>
    </row>
    <row r="149" spans="1:11" ht="12.75" customHeight="1">
      <c r="A149" s="68" t="s">
        <v>420</v>
      </c>
      <c r="B149" s="68" t="s">
        <v>421</v>
      </c>
      <c r="C149" s="68" t="s">
        <v>271</v>
      </c>
      <c r="D149" s="68" t="s">
        <v>359</v>
      </c>
      <c r="E149" s="68" t="s">
        <v>360</v>
      </c>
      <c r="F149" s="68" t="s">
        <v>77</v>
      </c>
      <c r="G149" s="68" t="s">
        <v>273</v>
      </c>
      <c r="H149" s="68" t="s">
        <v>422</v>
      </c>
      <c r="I149" s="65">
        <v>33</v>
      </c>
      <c r="J149" s="65">
        <v>419</v>
      </c>
      <c r="K149" s="65" t="s">
        <v>262</v>
      </c>
    </row>
    <row r="150" spans="1:11" ht="12.75" customHeight="1">
      <c r="A150" s="68" t="s">
        <v>420</v>
      </c>
      <c r="B150" s="68" t="s">
        <v>421</v>
      </c>
      <c r="C150" s="68" t="s">
        <v>271</v>
      </c>
      <c r="D150" s="68" t="s">
        <v>359</v>
      </c>
      <c r="E150" s="68" t="s">
        <v>360</v>
      </c>
      <c r="F150" s="68" t="s">
        <v>77</v>
      </c>
      <c r="G150" s="68" t="s">
        <v>273</v>
      </c>
      <c r="H150" s="68" t="s">
        <v>258</v>
      </c>
      <c r="I150" s="65">
        <v>46</v>
      </c>
      <c r="J150" s="65">
        <v>419</v>
      </c>
      <c r="K150" s="65" t="s">
        <v>262</v>
      </c>
    </row>
    <row r="151" spans="1:11" ht="12.75" customHeight="1">
      <c r="A151" s="68" t="s">
        <v>420</v>
      </c>
      <c r="B151" s="68" t="s">
        <v>421</v>
      </c>
      <c r="C151" s="68" t="s">
        <v>271</v>
      </c>
      <c r="D151" s="68" t="s">
        <v>359</v>
      </c>
      <c r="E151" s="68" t="s">
        <v>360</v>
      </c>
      <c r="F151" s="68" t="s">
        <v>77</v>
      </c>
      <c r="G151" s="68" t="s">
        <v>273</v>
      </c>
      <c r="H151" s="68" t="s">
        <v>362</v>
      </c>
      <c r="I151" s="65">
        <v>15</v>
      </c>
      <c r="J151" s="65">
        <v>419</v>
      </c>
      <c r="K151" s="65" t="s">
        <v>262</v>
      </c>
    </row>
    <row r="152" spans="1:11" ht="12.75" customHeight="1">
      <c r="A152" s="68" t="s">
        <v>420</v>
      </c>
      <c r="B152" s="68" t="s">
        <v>421</v>
      </c>
      <c r="C152" s="68" t="s">
        <v>271</v>
      </c>
      <c r="D152" s="68" t="s">
        <v>359</v>
      </c>
      <c r="E152" s="68" t="s">
        <v>360</v>
      </c>
      <c r="F152" s="68" t="s">
        <v>77</v>
      </c>
      <c r="G152" s="68" t="s">
        <v>273</v>
      </c>
      <c r="H152" s="68" t="s">
        <v>363</v>
      </c>
      <c r="I152" s="65">
        <v>13</v>
      </c>
      <c r="J152" s="65">
        <v>419</v>
      </c>
      <c r="K152" s="65" t="s">
        <v>262</v>
      </c>
    </row>
    <row r="153" spans="1:11" ht="12.75" customHeight="1">
      <c r="A153" s="68" t="s">
        <v>420</v>
      </c>
      <c r="B153" s="68" t="s">
        <v>421</v>
      </c>
      <c r="C153" s="68" t="s">
        <v>271</v>
      </c>
      <c r="D153" s="68" t="s">
        <v>359</v>
      </c>
      <c r="E153" s="68" t="s">
        <v>360</v>
      </c>
      <c r="F153" s="68" t="s">
        <v>77</v>
      </c>
      <c r="G153" s="68" t="s">
        <v>273</v>
      </c>
      <c r="H153" s="68" t="s">
        <v>364</v>
      </c>
      <c r="I153" s="65">
        <v>11</v>
      </c>
      <c r="J153" s="65">
        <v>419</v>
      </c>
      <c r="K153" s="65" t="s">
        <v>262</v>
      </c>
    </row>
    <row r="154" spans="1:11" ht="12.75" customHeight="1">
      <c r="A154" s="68" t="s">
        <v>420</v>
      </c>
      <c r="B154" s="68" t="s">
        <v>421</v>
      </c>
      <c r="C154" s="68" t="s">
        <v>271</v>
      </c>
      <c r="D154" s="68" t="s">
        <v>359</v>
      </c>
      <c r="E154" s="68" t="s">
        <v>360</v>
      </c>
      <c r="F154" s="68" t="s">
        <v>77</v>
      </c>
      <c r="G154" s="68" t="s">
        <v>273</v>
      </c>
      <c r="H154" s="68" t="s">
        <v>451</v>
      </c>
      <c r="I154" s="65">
        <v>2</v>
      </c>
      <c r="J154" s="65">
        <v>419</v>
      </c>
      <c r="K154" s="65" t="s">
        <v>262</v>
      </c>
    </row>
    <row r="155" spans="1:11" ht="12.75" customHeight="1">
      <c r="A155" s="68" t="s">
        <v>420</v>
      </c>
      <c r="B155" s="68" t="s">
        <v>421</v>
      </c>
      <c r="C155" s="68" t="s">
        <v>271</v>
      </c>
      <c r="D155" s="68" t="s">
        <v>359</v>
      </c>
      <c r="E155" s="68" t="s">
        <v>360</v>
      </c>
      <c r="F155" s="68" t="s">
        <v>77</v>
      </c>
      <c r="G155" s="68" t="s">
        <v>273</v>
      </c>
      <c r="H155" s="68" t="s">
        <v>365</v>
      </c>
      <c r="I155" s="65">
        <v>29</v>
      </c>
      <c r="J155" s="65">
        <v>419</v>
      </c>
      <c r="K155" s="65" t="s">
        <v>262</v>
      </c>
    </row>
    <row r="156" spans="1:11" ht="12.75" customHeight="1">
      <c r="A156" s="68" t="s">
        <v>420</v>
      </c>
      <c r="B156" s="68" t="s">
        <v>421</v>
      </c>
      <c r="C156" s="68" t="s">
        <v>271</v>
      </c>
      <c r="D156" s="68" t="s">
        <v>359</v>
      </c>
      <c r="E156" s="68" t="s">
        <v>360</v>
      </c>
      <c r="F156" s="68" t="s">
        <v>77</v>
      </c>
      <c r="G156" s="68" t="s">
        <v>273</v>
      </c>
      <c r="H156" s="68" t="s">
        <v>366</v>
      </c>
      <c r="I156" s="65">
        <v>8</v>
      </c>
      <c r="J156" s="65">
        <v>419</v>
      </c>
      <c r="K156" s="65" t="s">
        <v>262</v>
      </c>
    </row>
    <row r="157" spans="1:11" ht="12.75" customHeight="1">
      <c r="A157" s="68" t="s">
        <v>420</v>
      </c>
      <c r="B157" s="68" t="s">
        <v>421</v>
      </c>
      <c r="C157" s="68" t="s">
        <v>271</v>
      </c>
      <c r="D157" s="68" t="s">
        <v>359</v>
      </c>
      <c r="E157" s="68" t="s">
        <v>360</v>
      </c>
      <c r="F157" s="68" t="s">
        <v>77</v>
      </c>
      <c r="G157" s="68" t="s">
        <v>273</v>
      </c>
      <c r="H157" s="68" t="s">
        <v>367</v>
      </c>
      <c r="I157" s="65">
        <v>7</v>
      </c>
      <c r="J157" s="65">
        <v>419</v>
      </c>
      <c r="K157" s="65" t="s">
        <v>262</v>
      </c>
    </row>
    <row r="158" spans="1:11" ht="12.75" customHeight="1">
      <c r="A158" s="68" t="s">
        <v>420</v>
      </c>
      <c r="B158" s="68" t="s">
        <v>421</v>
      </c>
      <c r="C158" s="68" t="s">
        <v>271</v>
      </c>
      <c r="D158" s="68" t="s">
        <v>359</v>
      </c>
      <c r="E158" s="68" t="s">
        <v>360</v>
      </c>
      <c r="F158" s="68" t="s">
        <v>77</v>
      </c>
      <c r="G158" s="68" t="s">
        <v>273</v>
      </c>
      <c r="H158" s="68" t="s">
        <v>247</v>
      </c>
      <c r="I158" s="65">
        <v>4</v>
      </c>
      <c r="J158" s="65">
        <v>419</v>
      </c>
      <c r="K158" s="65" t="s">
        <v>262</v>
      </c>
    </row>
    <row r="159" spans="1:11" ht="12.75" customHeight="1">
      <c r="A159" s="68" t="s">
        <v>420</v>
      </c>
      <c r="B159" s="68" t="s">
        <v>421</v>
      </c>
      <c r="C159" s="68" t="s">
        <v>271</v>
      </c>
      <c r="D159" s="68" t="s">
        <v>359</v>
      </c>
      <c r="E159" s="68" t="s">
        <v>360</v>
      </c>
      <c r="F159" s="68" t="s">
        <v>77</v>
      </c>
      <c r="G159" s="68" t="s">
        <v>273</v>
      </c>
      <c r="H159" s="68" t="s">
        <v>368</v>
      </c>
      <c r="I159" s="65">
        <v>31</v>
      </c>
      <c r="J159" s="65">
        <v>419</v>
      </c>
      <c r="K159" s="65" t="s">
        <v>262</v>
      </c>
    </row>
    <row r="160" spans="1:11" ht="12.75" customHeight="1">
      <c r="A160" s="68" t="s">
        <v>420</v>
      </c>
      <c r="B160" s="68" t="s">
        <v>421</v>
      </c>
      <c r="C160" s="68" t="s">
        <v>271</v>
      </c>
      <c r="D160" s="68" t="s">
        <v>359</v>
      </c>
      <c r="E160" s="68" t="s">
        <v>360</v>
      </c>
      <c r="F160" s="68" t="s">
        <v>77</v>
      </c>
      <c r="G160" s="68" t="s">
        <v>273</v>
      </c>
      <c r="H160" s="68" t="s">
        <v>491</v>
      </c>
      <c r="I160" s="65">
        <v>19</v>
      </c>
      <c r="J160" s="65">
        <v>419</v>
      </c>
      <c r="K160" s="65" t="s">
        <v>262</v>
      </c>
    </row>
    <row r="161" spans="1:11" ht="12.75" customHeight="1">
      <c r="A161" s="68" t="s">
        <v>420</v>
      </c>
      <c r="B161" s="68" t="s">
        <v>421</v>
      </c>
      <c r="C161" s="68" t="s">
        <v>271</v>
      </c>
      <c r="D161" s="68" t="s">
        <v>359</v>
      </c>
      <c r="E161" s="68" t="s">
        <v>360</v>
      </c>
      <c r="F161" s="68" t="s">
        <v>77</v>
      </c>
      <c r="G161" s="68" t="s">
        <v>273</v>
      </c>
      <c r="H161" s="68" t="s">
        <v>638</v>
      </c>
      <c r="I161" s="65">
        <v>5</v>
      </c>
      <c r="J161" s="65">
        <v>419</v>
      </c>
      <c r="K161" s="65" t="s">
        <v>262</v>
      </c>
    </row>
    <row r="162" spans="1:11" ht="12.75" customHeight="1">
      <c r="A162" s="68" t="s">
        <v>420</v>
      </c>
      <c r="B162" s="68" t="s">
        <v>421</v>
      </c>
      <c r="C162" s="68" t="s">
        <v>271</v>
      </c>
      <c r="D162" s="68" t="s">
        <v>359</v>
      </c>
      <c r="E162" s="68" t="s">
        <v>360</v>
      </c>
      <c r="F162" s="68" t="s">
        <v>77</v>
      </c>
      <c r="G162" s="68" t="s">
        <v>273</v>
      </c>
      <c r="H162" s="68" t="s">
        <v>422</v>
      </c>
      <c r="I162" s="65">
        <v>33</v>
      </c>
      <c r="J162" s="65">
        <v>403</v>
      </c>
      <c r="K162" s="65" t="s">
        <v>428</v>
      </c>
    </row>
    <row r="163" spans="1:11" ht="12.75" customHeight="1">
      <c r="A163" s="68" t="s">
        <v>420</v>
      </c>
      <c r="B163" s="68" t="s">
        <v>421</v>
      </c>
      <c r="C163" s="68" t="s">
        <v>271</v>
      </c>
      <c r="D163" s="68" t="s">
        <v>359</v>
      </c>
      <c r="E163" s="68" t="s">
        <v>360</v>
      </c>
      <c r="F163" s="68" t="s">
        <v>77</v>
      </c>
      <c r="G163" s="68" t="s">
        <v>273</v>
      </c>
      <c r="H163" s="68" t="s">
        <v>258</v>
      </c>
      <c r="I163" s="65">
        <v>54</v>
      </c>
      <c r="J163" s="65">
        <v>403</v>
      </c>
      <c r="K163" s="65" t="s">
        <v>428</v>
      </c>
    </row>
    <row r="164" spans="1:11" ht="12.75" customHeight="1">
      <c r="A164" s="68" t="s">
        <v>420</v>
      </c>
      <c r="B164" s="68" t="s">
        <v>421</v>
      </c>
      <c r="C164" s="68" t="s">
        <v>271</v>
      </c>
      <c r="D164" s="68" t="s">
        <v>359</v>
      </c>
      <c r="E164" s="68" t="s">
        <v>360</v>
      </c>
      <c r="F164" s="68" t="s">
        <v>77</v>
      </c>
      <c r="G164" s="68" t="s">
        <v>273</v>
      </c>
      <c r="H164" s="68" t="s">
        <v>362</v>
      </c>
      <c r="I164" s="65">
        <v>4</v>
      </c>
      <c r="J164" s="65">
        <v>403</v>
      </c>
      <c r="K164" s="65" t="s">
        <v>428</v>
      </c>
    </row>
    <row r="165" spans="1:11" ht="12.75" customHeight="1">
      <c r="A165" s="68" t="s">
        <v>420</v>
      </c>
      <c r="B165" s="68" t="s">
        <v>421</v>
      </c>
      <c r="C165" s="68" t="s">
        <v>271</v>
      </c>
      <c r="D165" s="68" t="s">
        <v>359</v>
      </c>
      <c r="E165" s="68" t="s">
        <v>360</v>
      </c>
      <c r="F165" s="68" t="s">
        <v>77</v>
      </c>
      <c r="G165" s="68" t="s">
        <v>273</v>
      </c>
      <c r="H165" s="68" t="s">
        <v>363</v>
      </c>
      <c r="I165" s="65">
        <v>6</v>
      </c>
      <c r="J165" s="65">
        <v>403</v>
      </c>
      <c r="K165" s="65" t="s">
        <v>428</v>
      </c>
    </row>
    <row r="166" spans="1:11" ht="12.75" customHeight="1">
      <c r="A166" s="68" t="s">
        <v>420</v>
      </c>
      <c r="B166" s="68" t="s">
        <v>421</v>
      </c>
      <c r="C166" s="68" t="s">
        <v>271</v>
      </c>
      <c r="D166" s="68" t="s">
        <v>359</v>
      </c>
      <c r="E166" s="68" t="s">
        <v>360</v>
      </c>
      <c r="F166" s="68" t="s">
        <v>77</v>
      </c>
      <c r="G166" s="68" t="s">
        <v>273</v>
      </c>
      <c r="H166" s="68" t="s">
        <v>364</v>
      </c>
      <c r="I166" s="65">
        <v>3</v>
      </c>
      <c r="J166" s="65">
        <v>403</v>
      </c>
      <c r="K166" s="65" t="s">
        <v>428</v>
      </c>
    </row>
    <row r="167" spans="1:11" ht="12.75" customHeight="1">
      <c r="A167" s="68" t="s">
        <v>420</v>
      </c>
      <c r="B167" s="68" t="s">
        <v>421</v>
      </c>
      <c r="C167" s="68" t="s">
        <v>271</v>
      </c>
      <c r="D167" s="68" t="s">
        <v>359</v>
      </c>
      <c r="E167" s="68" t="s">
        <v>360</v>
      </c>
      <c r="F167" s="68" t="s">
        <v>77</v>
      </c>
      <c r="G167" s="68" t="s">
        <v>273</v>
      </c>
      <c r="H167" s="68" t="s">
        <v>451</v>
      </c>
      <c r="I167" s="65">
        <v>5</v>
      </c>
      <c r="J167" s="65">
        <v>403</v>
      </c>
      <c r="K167" s="65" t="s">
        <v>428</v>
      </c>
    </row>
    <row r="168" spans="1:11" ht="12.75" customHeight="1">
      <c r="A168" s="68" t="s">
        <v>420</v>
      </c>
      <c r="B168" s="68" t="s">
        <v>421</v>
      </c>
      <c r="C168" s="68" t="s">
        <v>271</v>
      </c>
      <c r="D168" s="68" t="s">
        <v>359</v>
      </c>
      <c r="E168" s="68" t="s">
        <v>360</v>
      </c>
      <c r="F168" s="68" t="s">
        <v>77</v>
      </c>
      <c r="G168" s="68" t="s">
        <v>273</v>
      </c>
      <c r="H168" s="68" t="s">
        <v>365</v>
      </c>
      <c r="I168" s="65">
        <v>12</v>
      </c>
      <c r="J168" s="65">
        <v>403</v>
      </c>
      <c r="K168" s="65" t="s">
        <v>428</v>
      </c>
    </row>
    <row r="169" spans="1:11" ht="12.75" customHeight="1">
      <c r="A169" s="68" t="s">
        <v>420</v>
      </c>
      <c r="B169" s="68" t="s">
        <v>421</v>
      </c>
      <c r="C169" s="68" t="s">
        <v>271</v>
      </c>
      <c r="D169" s="68" t="s">
        <v>359</v>
      </c>
      <c r="E169" s="68" t="s">
        <v>360</v>
      </c>
      <c r="F169" s="68" t="s">
        <v>77</v>
      </c>
      <c r="G169" s="68" t="s">
        <v>273</v>
      </c>
      <c r="H169" s="68" t="s">
        <v>366</v>
      </c>
      <c r="I169" s="65">
        <v>9</v>
      </c>
      <c r="J169" s="65">
        <v>403</v>
      </c>
      <c r="K169" s="65" t="s">
        <v>428</v>
      </c>
    </row>
    <row r="170" spans="1:11" ht="12.75" customHeight="1">
      <c r="A170" s="68" t="s">
        <v>420</v>
      </c>
      <c r="B170" s="68" t="s">
        <v>421</v>
      </c>
      <c r="C170" s="68" t="s">
        <v>271</v>
      </c>
      <c r="D170" s="68" t="s">
        <v>359</v>
      </c>
      <c r="E170" s="68" t="s">
        <v>360</v>
      </c>
      <c r="F170" s="68" t="s">
        <v>77</v>
      </c>
      <c r="G170" s="68" t="s">
        <v>273</v>
      </c>
      <c r="H170" s="68" t="s">
        <v>367</v>
      </c>
      <c r="I170" s="65">
        <v>5</v>
      </c>
      <c r="J170" s="65">
        <v>403</v>
      </c>
      <c r="K170" s="65" t="s">
        <v>428</v>
      </c>
    </row>
    <row r="171" spans="1:11" ht="12.75" customHeight="1">
      <c r="A171" s="68" t="s">
        <v>420</v>
      </c>
      <c r="B171" s="68" t="s">
        <v>421</v>
      </c>
      <c r="C171" s="68" t="s">
        <v>271</v>
      </c>
      <c r="D171" s="68" t="s">
        <v>359</v>
      </c>
      <c r="E171" s="68" t="s">
        <v>360</v>
      </c>
      <c r="F171" s="68" t="s">
        <v>77</v>
      </c>
      <c r="G171" s="68" t="s">
        <v>273</v>
      </c>
      <c r="H171" s="68" t="s">
        <v>247</v>
      </c>
      <c r="I171" s="65">
        <v>3</v>
      </c>
      <c r="J171" s="65">
        <v>403</v>
      </c>
      <c r="K171" s="65" t="s">
        <v>428</v>
      </c>
    </row>
    <row r="172" spans="1:11" ht="12.75" customHeight="1">
      <c r="A172" s="68" t="s">
        <v>420</v>
      </c>
      <c r="B172" s="68" t="s">
        <v>421</v>
      </c>
      <c r="C172" s="68" t="s">
        <v>271</v>
      </c>
      <c r="D172" s="68" t="s">
        <v>359</v>
      </c>
      <c r="E172" s="68" t="s">
        <v>360</v>
      </c>
      <c r="F172" s="68" t="s">
        <v>77</v>
      </c>
      <c r="G172" s="68" t="s">
        <v>273</v>
      </c>
      <c r="H172" s="68" t="s">
        <v>375</v>
      </c>
      <c r="I172" s="65">
        <v>9</v>
      </c>
      <c r="J172" s="65">
        <v>403</v>
      </c>
      <c r="K172" s="65" t="s">
        <v>428</v>
      </c>
    </row>
    <row r="173" spans="1:11" ht="12.75" customHeight="1">
      <c r="A173" s="68" t="s">
        <v>420</v>
      </c>
      <c r="B173" s="68" t="s">
        <v>421</v>
      </c>
      <c r="C173" s="68" t="s">
        <v>271</v>
      </c>
      <c r="D173" s="68" t="s">
        <v>359</v>
      </c>
      <c r="E173" s="68" t="s">
        <v>360</v>
      </c>
      <c r="F173" s="68" t="s">
        <v>77</v>
      </c>
      <c r="G173" s="68" t="s">
        <v>273</v>
      </c>
      <c r="H173" s="68" t="s">
        <v>368</v>
      </c>
      <c r="I173" s="65">
        <v>21</v>
      </c>
      <c r="J173" s="65">
        <v>403</v>
      </c>
      <c r="K173" s="65" t="s">
        <v>428</v>
      </c>
    </row>
    <row r="174" spans="1:11" ht="12.75" customHeight="1">
      <c r="A174" s="68" t="s">
        <v>420</v>
      </c>
      <c r="B174" s="68" t="s">
        <v>421</v>
      </c>
      <c r="C174" s="68" t="s">
        <v>271</v>
      </c>
      <c r="D174" s="68" t="s">
        <v>359</v>
      </c>
      <c r="E174" s="68" t="s">
        <v>360</v>
      </c>
      <c r="F174" s="68" t="s">
        <v>77</v>
      </c>
      <c r="G174" s="68" t="s">
        <v>273</v>
      </c>
      <c r="H174" s="68" t="s">
        <v>369</v>
      </c>
      <c r="I174" s="65">
        <v>1</v>
      </c>
      <c r="J174" s="65">
        <v>403</v>
      </c>
      <c r="K174" s="65" t="s">
        <v>428</v>
      </c>
    </row>
    <row r="175" spans="1:11" ht="12.75" customHeight="1">
      <c r="A175" s="68" t="s">
        <v>420</v>
      </c>
      <c r="B175" s="68" t="s">
        <v>421</v>
      </c>
      <c r="C175" s="68" t="s">
        <v>271</v>
      </c>
      <c r="D175" s="68" t="s">
        <v>359</v>
      </c>
      <c r="E175" s="68" t="s">
        <v>360</v>
      </c>
      <c r="F175" s="68" t="s">
        <v>77</v>
      </c>
      <c r="G175" s="68" t="s">
        <v>273</v>
      </c>
      <c r="H175" s="68" t="s">
        <v>638</v>
      </c>
      <c r="I175" s="65">
        <v>3</v>
      </c>
      <c r="J175" s="65">
        <v>403</v>
      </c>
      <c r="K175" s="65" t="s">
        <v>428</v>
      </c>
    </row>
    <row r="176" spans="1:11" ht="12.75" customHeight="1">
      <c r="A176" s="68" t="s">
        <v>420</v>
      </c>
      <c r="B176" s="68" t="s">
        <v>421</v>
      </c>
      <c r="C176" s="68" t="s">
        <v>271</v>
      </c>
      <c r="D176" s="68" t="s">
        <v>359</v>
      </c>
      <c r="E176" s="68" t="s">
        <v>360</v>
      </c>
      <c r="F176" s="68" t="s">
        <v>77</v>
      </c>
      <c r="G176" s="68" t="s">
        <v>273</v>
      </c>
      <c r="H176" s="68" t="s">
        <v>422</v>
      </c>
      <c r="I176" s="65">
        <v>6</v>
      </c>
      <c r="J176" s="65">
        <v>418</v>
      </c>
      <c r="K176" s="65" t="s">
        <v>429</v>
      </c>
    </row>
    <row r="177" spans="1:11" ht="12.75" customHeight="1">
      <c r="A177" s="68" t="s">
        <v>420</v>
      </c>
      <c r="B177" s="68" t="s">
        <v>421</v>
      </c>
      <c r="C177" s="68" t="s">
        <v>271</v>
      </c>
      <c r="D177" s="68" t="s">
        <v>359</v>
      </c>
      <c r="E177" s="68" t="s">
        <v>360</v>
      </c>
      <c r="F177" s="68" t="s">
        <v>77</v>
      </c>
      <c r="G177" s="68" t="s">
        <v>273</v>
      </c>
      <c r="H177" s="68" t="s">
        <v>258</v>
      </c>
      <c r="I177" s="65">
        <v>12</v>
      </c>
      <c r="J177" s="65">
        <v>418</v>
      </c>
      <c r="K177" s="65" t="s">
        <v>429</v>
      </c>
    </row>
    <row r="178" spans="1:11" ht="12.75" customHeight="1">
      <c r="A178" s="68" t="s">
        <v>420</v>
      </c>
      <c r="B178" s="68" t="s">
        <v>421</v>
      </c>
      <c r="C178" s="68" t="s">
        <v>271</v>
      </c>
      <c r="D178" s="68" t="s">
        <v>359</v>
      </c>
      <c r="E178" s="68" t="s">
        <v>360</v>
      </c>
      <c r="F178" s="68" t="s">
        <v>77</v>
      </c>
      <c r="G178" s="68" t="s">
        <v>273</v>
      </c>
      <c r="H178" s="68" t="s">
        <v>362</v>
      </c>
      <c r="I178" s="65">
        <v>3</v>
      </c>
      <c r="J178" s="65">
        <v>418</v>
      </c>
      <c r="K178" s="65" t="s">
        <v>429</v>
      </c>
    </row>
    <row r="179" spans="1:11" ht="12.75" customHeight="1">
      <c r="A179" s="68" t="s">
        <v>420</v>
      </c>
      <c r="B179" s="68" t="s">
        <v>421</v>
      </c>
      <c r="C179" s="68" t="s">
        <v>271</v>
      </c>
      <c r="D179" s="68" t="s">
        <v>359</v>
      </c>
      <c r="E179" s="68" t="s">
        <v>360</v>
      </c>
      <c r="F179" s="68" t="s">
        <v>77</v>
      </c>
      <c r="G179" s="68" t="s">
        <v>273</v>
      </c>
      <c r="H179" s="68" t="s">
        <v>363</v>
      </c>
      <c r="I179" s="65">
        <v>2</v>
      </c>
      <c r="J179" s="65">
        <v>418</v>
      </c>
      <c r="K179" s="65" t="s">
        <v>429</v>
      </c>
    </row>
    <row r="180" spans="1:11" ht="12.75" customHeight="1">
      <c r="A180" s="68" t="s">
        <v>420</v>
      </c>
      <c r="B180" s="68" t="s">
        <v>421</v>
      </c>
      <c r="C180" s="68" t="s">
        <v>271</v>
      </c>
      <c r="D180" s="68" t="s">
        <v>359</v>
      </c>
      <c r="E180" s="68" t="s">
        <v>360</v>
      </c>
      <c r="F180" s="68" t="s">
        <v>77</v>
      </c>
      <c r="G180" s="68" t="s">
        <v>273</v>
      </c>
      <c r="H180" s="68" t="s">
        <v>364</v>
      </c>
      <c r="I180" s="65">
        <v>1</v>
      </c>
      <c r="J180" s="65">
        <v>418</v>
      </c>
      <c r="K180" s="65" t="s">
        <v>429</v>
      </c>
    </row>
    <row r="181" spans="1:11" ht="12.75" customHeight="1">
      <c r="A181" s="68" t="s">
        <v>420</v>
      </c>
      <c r="B181" s="68" t="s">
        <v>421</v>
      </c>
      <c r="C181" s="68" t="s">
        <v>271</v>
      </c>
      <c r="D181" s="68" t="s">
        <v>359</v>
      </c>
      <c r="E181" s="68" t="s">
        <v>360</v>
      </c>
      <c r="F181" s="68" t="s">
        <v>77</v>
      </c>
      <c r="G181" s="68" t="s">
        <v>273</v>
      </c>
      <c r="H181" s="68" t="s">
        <v>365</v>
      </c>
      <c r="I181" s="65">
        <v>4</v>
      </c>
      <c r="J181" s="65">
        <v>418</v>
      </c>
      <c r="K181" s="65" t="s">
        <v>429</v>
      </c>
    </row>
    <row r="182" spans="1:11" ht="12.75" customHeight="1">
      <c r="A182" s="68" t="s">
        <v>420</v>
      </c>
      <c r="B182" s="68" t="s">
        <v>421</v>
      </c>
      <c r="C182" s="68" t="s">
        <v>271</v>
      </c>
      <c r="D182" s="68" t="s">
        <v>359</v>
      </c>
      <c r="E182" s="68" t="s">
        <v>360</v>
      </c>
      <c r="F182" s="68" t="s">
        <v>77</v>
      </c>
      <c r="G182" s="68" t="s">
        <v>273</v>
      </c>
      <c r="H182" s="68" t="s">
        <v>366</v>
      </c>
      <c r="I182" s="65">
        <v>3</v>
      </c>
      <c r="J182" s="65">
        <v>418</v>
      </c>
      <c r="K182" s="65" t="s">
        <v>429</v>
      </c>
    </row>
    <row r="183" spans="1:11" ht="12.75" customHeight="1">
      <c r="A183" s="68" t="s">
        <v>420</v>
      </c>
      <c r="B183" s="68" t="s">
        <v>421</v>
      </c>
      <c r="C183" s="68" t="s">
        <v>271</v>
      </c>
      <c r="D183" s="68" t="s">
        <v>359</v>
      </c>
      <c r="E183" s="68" t="s">
        <v>360</v>
      </c>
      <c r="F183" s="68" t="s">
        <v>77</v>
      </c>
      <c r="G183" s="68" t="s">
        <v>273</v>
      </c>
      <c r="H183" s="68" t="s">
        <v>247</v>
      </c>
      <c r="I183" s="65">
        <v>1</v>
      </c>
      <c r="J183" s="65">
        <v>418</v>
      </c>
      <c r="K183" s="65" t="s">
        <v>429</v>
      </c>
    </row>
    <row r="184" spans="1:11" ht="12.75" customHeight="1">
      <c r="A184" s="68" t="s">
        <v>420</v>
      </c>
      <c r="B184" s="68" t="s">
        <v>421</v>
      </c>
      <c r="C184" s="68" t="s">
        <v>271</v>
      </c>
      <c r="D184" s="68" t="s">
        <v>359</v>
      </c>
      <c r="E184" s="68" t="s">
        <v>360</v>
      </c>
      <c r="F184" s="68" t="s">
        <v>77</v>
      </c>
      <c r="G184" s="68" t="s">
        <v>273</v>
      </c>
      <c r="H184" s="68" t="s">
        <v>375</v>
      </c>
      <c r="I184" s="65">
        <v>2</v>
      </c>
      <c r="J184" s="65">
        <v>418</v>
      </c>
      <c r="K184" s="65" t="s">
        <v>429</v>
      </c>
    </row>
    <row r="185" spans="1:11" ht="12.75" customHeight="1">
      <c r="A185" s="68" t="s">
        <v>420</v>
      </c>
      <c r="B185" s="68" t="s">
        <v>421</v>
      </c>
      <c r="C185" s="68" t="s">
        <v>271</v>
      </c>
      <c r="D185" s="68" t="s">
        <v>359</v>
      </c>
      <c r="E185" s="68" t="s">
        <v>360</v>
      </c>
      <c r="F185" s="68" t="s">
        <v>77</v>
      </c>
      <c r="G185" s="68" t="s">
        <v>273</v>
      </c>
      <c r="H185" s="68" t="s">
        <v>368</v>
      </c>
      <c r="I185" s="65">
        <v>5</v>
      </c>
      <c r="J185" s="65">
        <v>418</v>
      </c>
      <c r="K185" s="65" t="s">
        <v>429</v>
      </c>
    </row>
    <row r="186" spans="1:11" ht="12.75" customHeight="1">
      <c r="A186" s="68" t="s">
        <v>420</v>
      </c>
      <c r="B186" s="68" t="s">
        <v>421</v>
      </c>
      <c r="C186" s="68" t="s">
        <v>271</v>
      </c>
      <c r="D186" s="68" t="s">
        <v>359</v>
      </c>
      <c r="E186" s="68" t="s">
        <v>360</v>
      </c>
      <c r="F186" s="68" t="s">
        <v>77</v>
      </c>
      <c r="G186" s="68" t="s">
        <v>273</v>
      </c>
      <c r="H186" s="68" t="s">
        <v>491</v>
      </c>
      <c r="I186" s="65">
        <v>4</v>
      </c>
      <c r="J186" s="65">
        <v>418</v>
      </c>
      <c r="K186" s="65" t="s">
        <v>429</v>
      </c>
    </row>
    <row r="187" spans="1:11" ht="12.75" customHeight="1">
      <c r="A187" s="68" t="s">
        <v>420</v>
      </c>
      <c r="B187" s="68" t="s">
        <v>421</v>
      </c>
      <c r="C187" s="68" t="s">
        <v>271</v>
      </c>
      <c r="D187" s="68" t="s">
        <v>359</v>
      </c>
      <c r="E187" s="68" t="s">
        <v>360</v>
      </c>
      <c r="F187" s="68" t="s">
        <v>77</v>
      </c>
      <c r="G187" s="68" t="s">
        <v>273</v>
      </c>
      <c r="H187" s="68" t="s">
        <v>422</v>
      </c>
      <c r="I187" s="65">
        <v>2</v>
      </c>
      <c r="J187" s="65">
        <v>406</v>
      </c>
      <c r="K187" s="65" t="s">
        <v>497</v>
      </c>
    </row>
    <row r="188" spans="1:11" ht="12.75" customHeight="1">
      <c r="A188" s="68" t="s">
        <v>420</v>
      </c>
      <c r="B188" s="68" t="s">
        <v>421</v>
      </c>
      <c r="C188" s="68" t="s">
        <v>271</v>
      </c>
      <c r="D188" s="68" t="s">
        <v>359</v>
      </c>
      <c r="E188" s="68" t="s">
        <v>360</v>
      </c>
      <c r="F188" s="68" t="s">
        <v>77</v>
      </c>
      <c r="G188" s="68" t="s">
        <v>273</v>
      </c>
      <c r="H188" s="68" t="s">
        <v>258</v>
      </c>
      <c r="I188" s="65">
        <v>3</v>
      </c>
      <c r="J188" s="65">
        <v>406</v>
      </c>
      <c r="K188" s="65" t="s">
        <v>497</v>
      </c>
    </row>
    <row r="189" spans="1:11" ht="12.75" customHeight="1">
      <c r="A189" s="68" t="s">
        <v>420</v>
      </c>
      <c r="B189" s="68" t="s">
        <v>421</v>
      </c>
      <c r="C189" s="68" t="s">
        <v>271</v>
      </c>
      <c r="D189" s="68" t="s">
        <v>359</v>
      </c>
      <c r="E189" s="68" t="s">
        <v>360</v>
      </c>
      <c r="F189" s="68" t="s">
        <v>77</v>
      </c>
      <c r="G189" s="68" t="s">
        <v>273</v>
      </c>
      <c r="H189" s="68" t="s">
        <v>362</v>
      </c>
      <c r="I189" s="65">
        <v>3</v>
      </c>
      <c r="J189" s="65">
        <v>406</v>
      </c>
      <c r="K189" s="65" t="s">
        <v>497</v>
      </c>
    </row>
    <row r="190" spans="1:11" ht="12.75" customHeight="1">
      <c r="A190" s="68" t="s">
        <v>420</v>
      </c>
      <c r="B190" s="68" t="s">
        <v>421</v>
      </c>
      <c r="C190" s="68" t="s">
        <v>271</v>
      </c>
      <c r="D190" s="68" t="s">
        <v>359</v>
      </c>
      <c r="E190" s="68" t="s">
        <v>360</v>
      </c>
      <c r="F190" s="68" t="s">
        <v>77</v>
      </c>
      <c r="G190" s="68" t="s">
        <v>273</v>
      </c>
      <c r="H190" s="68" t="s">
        <v>365</v>
      </c>
      <c r="I190" s="65">
        <v>1</v>
      </c>
      <c r="J190" s="65">
        <v>406</v>
      </c>
      <c r="K190" s="65" t="s">
        <v>497</v>
      </c>
    </row>
    <row r="191" spans="1:11" ht="12.75" customHeight="1">
      <c r="A191" s="68" t="s">
        <v>420</v>
      </c>
      <c r="B191" s="68" t="s">
        <v>421</v>
      </c>
      <c r="C191" s="68" t="s">
        <v>271</v>
      </c>
      <c r="D191" s="68" t="s">
        <v>359</v>
      </c>
      <c r="E191" s="68" t="s">
        <v>360</v>
      </c>
      <c r="F191" s="68" t="s">
        <v>77</v>
      </c>
      <c r="G191" s="68" t="s">
        <v>273</v>
      </c>
      <c r="H191" s="68" t="s">
        <v>422</v>
      </c>
      <c r="I191" s="65">
        <v>8</v>
      </c>
      <c r="J191" s="65">
        <v>604</v>
      </c>
      <c r="K191" s="65" t="s">
        <v>280</v>
      </c>
    </row>
    <row r="192" spans="1:11" ht="12.75" customHeight="1">
      <c r="A192" s="68" t="s">
        <v>420</v>
      </c>
      <c r="B192" s="68" t="s">
        <v>421</v>
      </c>
      <c r="C192" s="68" t="s">
        <v>271</v>
      </c>
      <c r="D192" s="68" t="s">
        <v>359</v>
      </c>
      <c r="E192" s="68" t="s">
        <v>360</v>
      </c>
      <c r="F192" s="68" t="s">
        <v>77</v>
      </c>
      <c r="G192" s="68" t="s">
        <v>273</v>
      </c>
      <c r="H192" s="68" t="s">
        <v>258</v>
      </c>
      <c r="I192" s="65">
        <v>22</v>
      </c>
      <c r="J192" s="65">
        <v>604</v>
      </c>
      <c r="K192" s="65" t="s">
        <v>280</v>
      </c>
    </row>
    <row r="193" spans="1:11" ht="12.75" customHeight="1">
      <c r="A193" s="68" t="s">
        <v>420</v>
      </c>
      <c r="B193" s="68" t="s">
        <v>421</v>
      </c>
      <c r="C193" s="68" t="s">
        <v>271</v>
      </c>
      <c r="D193" s="68" t="s">
        <v>359</v>
      </c>
      <c r="E193" s="68" t="s">
        <v>360</v>
      </c>
      <c r="F193" s="68" t="s">
        <v>77</v>
      </c>
      <c r="G193" s="68" t="s">
        <v>273</v>
      </c>
      <c r="H193" s="68" t="s">
        <v>362</v>
      </c>
      <c r="I193" s="65">
        <v>6</v>
      </c>
      <c r="J193" s="65">
        <v>604</v>
      </c>
      <c r="K193" s="65" t="s">
        <v>280</v>
      </c>
    </row>
    <row r="194" spans="1:11" ht="12.75" customHeight="1">
      <c r="A194" s="68" t="s">
        <v>420</v>
      </c>
      <c r="B194" s="68" t="s">
        <v>421</v>
      </c>
      <c r="C194" s="68" t="s">
        <v>271</v>
      </c>
      <c r="D194" s="68" t="s">
        <v>359</v>
      </c>
      <c r="E194" s="68" t="s">
        <v>360</v>
      </c>
      <c r="F194" s="68" t="s">
        <v>77</v>
      </c>
      <c r="G194" s="68" t="s">
        <v>273</v>
      </c>
      <c r="H194" s="68" t="s">
        <v>363</v>
      </c>
      <c r="I194" s="65">
        <v>3</v>
      </c>
      <c r="J194" s="65">
        <v>604</v>
      </c>
      <c r="K194" s="65" t="s">
        <v>280</v>
      </c>
    </row>
    <row r="195" spans="1:11" ht="12.75" customHeight="1">
      <c r="A195" s="68" t="s">
        <v>420</v>
      </c>
      <c r="B195" s="68" t="s">
        <v>421</v>
      </c>
      <c r="C195" s="68" t="s">
        <v>271</v>
      </c>
      <c r="D195" s="68" t="s">
        <v>359</v>
      </c>
      <c r="E195" s="68" t="s">
        <v>360</v>
      </c>
      <c r="F195" s="68" t="s">
        <v>77</v>
      </c>
      <c r="G195" s="68" t="s">
        <v>273</v>
      </c>
      <c r="H195" s="68" t="s">
        <v>491</v>
      </c>
      <c r="I195" s="65">
        <v>2</v>
      </c>
      <c r="J195" s="65">
        <v>604</v>
      </c>
      <c r="K195" s="65" t="s">
        <v>280</v>
      </c>
    </row>
    <row r="196" spans="1:11" ht="12.75" customHeight="1">
      <c r="A196" s="68" t="s">
        <v>420</v>
      </c>
      <c r="B196" s="68" t="s">
        <v>421</v>
      </c>
      <c r="C196" s="68" t="s">
        <v>271</v>
      </c>
      <c r="D196" s="68" t="s">
        <v>359</v>
      </c>
      <c r="E196" s="68" t="s">
        <v>360</v>
      </c>
      <c r="F196" s="68" t="s">
        <v>77</v>
      </c>
      <c r="G196" s="68" t="s">
        <v>273</v>
      </c>
      <c r="H196" s="68" t="s">
        <v>638</v>
      </c>
      <c r="I196" s="65">
        <v>1</v>
      </c>
      <c r="J196" s="65">
        <v>604</v>
      </c>
      <c r="K196" s="65" t="s">
        <v>280</v>
      </c>
    </row>
    <row r="197" spans="1:11" ht="12.75" customHeight="1">
      <c r="A197" s="68" t="s">
        <v>420</v>
      </c>
      <c r="B197" s="68" t="s">
        <v>421</v>
      </c>
      <c r="C197" s="68" t="s">
        <v>271</v>
      </c>
      <c r="D197" s="68" t="s">
        <v>359</v>
      </c>
      <c r="E197" s="68" t="s">
        <v>360</v>
      </c>
      <c r="F197" s="68" t="s">
        <v>77</v>
      </c>
      <c r="G197" s="68" t="s">
        <v>273</v>
      </c>
      <c r="H197" s="68" t="s">
        <v>422</v>
      </c>
      <c r="I197" s="65">
        <v>29</v>
      </c>
      <c r="J197" s="65">
        <v>411</v>
      </c>
      <c r="K197" s="65" t="s">
        <v>498</v>
      </c>
    </row>
    <row r="198" spans="1:11" ht="12.75" customHeight="1">
      <c r="A198" s="68" t="s">
        <v>420</v>
      </c>
      <c r="B198" s="68" t="s">
        <v>421</v>
      </c>
      <c r="C198" s="68" t="s">
        <v>271</v>
      </c>
      <c r="D198" s="68" t="s">
        <v>359</v>
      </c>
      <c r="E198" s="68" t="s">
        <v>360</v>
      </c>
      <c r="F198" s="68" t="s">
        <v>77</v>
      </c>
      <c r="G198" s="68" t="s">
        <v>273</v>
      </c>
      <c r="H198" s="68" t="s">
        <v>258</v>
      </c>
      <c r="I198" s="65">
        <v>55</v>
      </c>
      <c r="J198" s="65">
        <v>411</v>
      </c>
      <c r="K198" s="65" t="s">
        <v>498</v>
      </c>
    </row>
    <row r="199" spans="1:11" ht="12.75" customHeight="1">
      <c r="A199" s="68" t="s">
        <v>420</v>
      </c>
      <c r="B199" s="68" t="s">
        <v>421</v>
      </c>
      <c r="C199" s="68" t="s">
        <v>271</v>
      </c>
      <c r="D199" s="68" t="s">
        <v>359</v>
      </c>
      <c r="E199" s="68" t="s">
        <v>360</v>
      </c>
      <c r="F199" s="68" t="s">
        <v>77</v>
      </c>
      <c r="G199" s="68" t="s">
        <v>273</v>
      </c>
      <c r="H199" s="68" t="s">
        <v>367</v>
      </c>
      <c r="I199" s="65">
        <v>1</v>
      </c>
      <c r="J199" s="65">
        <v>411</v>
      </c>
      <c r="K199" s="65" t="s">
        <v>498</v>
      </c>
    </row>
    <row r="200" spans="1:11" ht="12.75" customHeight="1">
      <c r="A200" s="68" t="s">
        <v>420</v>
      </c>
      <c r="B200" s="68" t="s">
        <v>421</v>
      </c>
      <c r="C200" s="68" t="s">
        <v>271</v>
      </c>
      <c r="D200" s="68" t="s">
        <v>359</v>
      </c>
      <c r="E200" s="68" t="s">
        <v>360</v>
      </c>
      <c r="F200" s="68" t="s">
        <v>77</v>
      </c>
      <c r="G200" s="68" t="s">
        <v>273</v>
      </c>
      <c r="H200" s="68" t="s">
        <v>368</v>
      </c>
      <c r="I200" s="65">
        <v>22</v>
      </c>
      <c r="J200" s="65">
        <v>411</v>
      </c>
      <c r="K200" s="65" t="s">
        <v>498</v>
      </c>
    </row>
    <row r="201" spans="1:11" ht="12.75" customHeight="1">
      <c r="A201" s="68" t="s">
        <v>420</v>
      </c>
      <c r="B201" s="68" t="s">
        <v>421</v>
      </c>
      <c r="C201" s="68" t="s">
        <v>271</v>
      </c>
      <c r="D201" s="68" t="s">
        <v>359</v>
      </c>
      <c r="E201" s="68" t="s">
        <v>360</v>
      </c>
      <c r="F201" s="68" t="s">
        <v>77</v>
      </c>
      <c r="G201" s="68" t="s">
        <v>273</v>
      </c>
      <c r="H201" s="68" t="s">
        <v>491</v>
      </c>
      <c r="I201" s="65">
        <v>11</v>
      </c>
      <c r="J201" s="65">
        <v>411</v>
      </c>
      <c r="K201" s="65" t="s">
        <v>498</v>
      </c>
    </row>
    <row r="202" spans="1:11" ht="12.75" customHeight="1">
      <c r="A202" s="68" t="s">
        <v>420</v>
      </c>
      <c r="B202" s="68" t="s">
        <v>421</v>
      </c>
      <c r="C202" s="68" t="s">
        <v>271</v>
      </c>
      <c r="D202" s="68" t="s">
        <v>359</v>
      </c>
      <c r="E202" s="68" t="s">
        <v>360</v>
      </c>
      <c r="F202" s="68" t="s">
        <v>77</v>
      </c>
      <c r="G202" s="68" t="s">
        <v>273</v>
      </c>
      <c r="H202" s="68" t="s">
        <v>369</v>
      </c>
      <c r="I202" s="65">
        <v>2</v>
      </c>
      <c r="J202" s="65">
        <v>411</v>
      </c>
      <c r="K202" s="65" t="s">
        <v>498</v>
      </c>
    </row>
    <row r="203" spans="1:11" ht="12.75" customHeight="1">
      <c r="A203" s="68" t="s">
        <v>420</v>
      </c>
      <c r="B203" s="68" t="s">
        <v>421</v>
      </c>
      <c r="C203" s="68" t="s">
        <v>271</v>
      </c>
      <c r="D203" s="68" t="s">
        <v>359</v>
      </c>
      <c r="E203" s="68" t="s">
        <v>360</v>
      </c>
      <c r="F203" s="68" t="s">
        <v>77</v>
      </c>
      <c r="G203" s="68" t="s">
        <v>273</v>
      </c>
      <c r="H203" s="68" t="s">
        <v>638</v>
      </c>
      <c r="I203" s="65">
        <v>2</v>
      </c>
      <c r="J203" s="65">
        <v>411</v>
      </c>
      <c r="K203" s="65" t="s">
        <v>498</v>
      </c>
    </row>
    <row r="204" spans="1:11" ht="12.75" customHeight="1">
      <c r="A204" s="68" t="s">
        <v>420</v>
      </c>
      <c r="B204" s="68" t="s">
        <v>421</v>
      </c>
      <c r="C204" s="68" t="s">
        <v>271</v>
      </c>
      <c r="D204" s="68" t="s">
        <v>359</v>
      </c>
      <c r="E204" s="68" t="s">
        <v>360</v>
      </c>
      <c r="F204" s="68" t="s">
        <v>77</v>
      </c>
      <c r="G204" s="68" t="s">
        <v>273</v>
      </c>
      <c r="H204" s="68" t="s">
        <v>422</v>
      </c>
      <c r="I204" s="65">
        <v>24</v>
      </c>
      <c r="J204" s="65">
        <v>425</v>
      </c>
      <c r="K204" s="65" t="s">
        <v>379</v>
      </c>
    </row>
    <row r="205" spans="1:11" ht="12.75" customHeight="1">
      <c r="A205" s="68" t="s">
        <v>420</v>
      </c>
      <c r="B205" s="68" t="s">
        <v>421</v>
      </c>
      <c r="C205" s="68" t="s">
        <v>271</v>
      </c>
      <c r="D205" s="68" t="s">
        <v>359</v>
      </c>
      <c r="E205" s="68" t="s">
        <v>360</v>
      </c>
      <c r="F205" s="68" t="s">
        <v>77</v>
      </c>
      <c r="G205" s="68" t="s">
        <v>273</v>
      </c>
      <c r="H205" s="68" t="s">
        <v>258</v>
      </c>
      <c r="I205" s="65">
        <v>23</v>
      </c>
      <c r="J205" s="65">
        <v>425</v>
      </c>
      <c r="K205" s="65" t="s">
        <v>379</v>
      </c>
    </row>
    <row r="206" spans="1:11" ht="12.75" customHeight="1">
      <c r="A206" s="68" t="s">
        <v>420</v>
      </c>
      <c r="B206" s="68" t="s">
        <v>421</v>
      </c>
      <c r="C206" s="68" t="s">
        <v>271</v>
      </c>
      <c r="D206" s="68" t="s">
        <v>359</v>
      </c>
      <c r="E206" s="68" t="s">
        <v>360</v>
      </c>
      <c r="F206" s="68" t="s">
        <v>77</v>
      </c>
      <c r="G206" s="68" t="s">
        <v>273</v>
      </c>
      <c r="H206" s="68" t="s">
        <v>362</v>
      </c>
      <c r="I206" s="65">
        <v>2</v>
      </c>
      <c r="J206" s="65">
        <v>425</v>
      </c>
      <c r="K206" s="65" t="s">
        <v>379</v>
      </c>
    </row>
    <row r="207" spans="1:11" ht="12.75" customHeight="1">
      <c r="A207" s="68" t="s">
        <v>420</v>
      </c>
      <c r="B207" s="68" t="s">
        <v>421</v>
      </c>
      <c r="C207" s="68" t="s">
        <v>271</v>
      </c>
      <c r="D207" s="68" t="s">
        <v>359</v>
      </c>
      <c r="E207" s="68" t="s">
        <v>360</v>
      </c>
      <c r="F207" s="68" t="s">
        <v>77</v>
      </c>
      <c r="G207" s="68" t="s">
        <v>273</v>
      </c>
      <c r="H207" s="68" t="s">
        <v>363</v>
      </c>
      <c r="I207" s="65">
        <v>6</v>
      </c>
      <c r="J207" s="65">
        <v>425</v>
      </c>
      <c r="K207" s="65" t="s">
        <v>379</v>
      </c>
    </row>
    <row r="208" spans="1:11" ht="12.75" customHeight="1">
      <c r="A208" s="68" t="s">
        <v>420</v>
      </c>
      <c r="B208" s="68" t="s">
        <v>421</v>
      </c>
      <c r="C208" s="68" t="s">
        <v>271</v>
      </c>
      <c r="D208" s="68" t="s">
        <v>359</v>
      </c>
      <c r="E208" s="68" t="s">
        <v>360</v>
      </c>
      <c r="F208" s="68" t="s">
        <v>77</v>
      </c>
      <c r="G208" s="68" t="s">
        <v>273</v>
      </c>
      <c r="H208" s="68" t="s">
        <v>364</v>
      </c>
      <c r="I208" s="65">
        <v>3</v>
      </c>
      <c r="J208" s="65">
        <v>425</v>
      </c>
      <c r="K208" s="65" t="s">
        <v>379</v>
      </c>
    </row>
    <row r="209" spans="1:11" ht="12.75" customHeight="1">
      <c r="A209" s="68" t="s">
        <v>420</v>
      </c>
      <c r="B209" s="68" t="s">
        <v>421</v>
      </c>
      <c r="C209" s="68" t="s">
        <v>271</v>
      </c>
      <c r="D209" s="68" t="s">
        <v>359</v>
      </c>
      <c r="E209" s="68" t="s">
        <v>360</v>
      </c>
      <c r="F209" s="68" t="s">
        <v>77</v>
      </c>
      <c r="G209" s="68" t="s">
        <v>273</v>
      </c>
      <c r="H209" s="68" t="s">
        <v>365</v>
      </c>
      <c r="I209" s="65">
        <v>7</v>
      </c>
      <c r="J209" s="65">
        <v>425</v>
      </c>
      <c r="K209" s="65" t="s">
        <v>379</v>
      </c>
    </row>
    <row r="210" spans="1:11" ht="12.75" customHeight="1">
      <c r="A210" s="68" t="s">
        <v>420</v>
      </c>
      <c r="B210" s="68" t="s">
        <v>421</v>
      </c>
      <c r="C210" s="68" t="s">
        <v>271</v>
      </c>
      <c r="D210" s="68" t="s">
        <v>359</v>
      </c>
      <c r="E210" s="68" t="s">
        <v>360</v>
      </c>
      <c r="F210" s="68" t="s">
        <v>77</v>
      </c>
      <c r="G210" s="68" t="s">
        <v>273</v>
      </c>
      <c r="H210" s="68" t="s">
        <v>366</v>
      </c>
      <c r="I210" s="65">
        <v>2</v>
      </c>
      <c r="J210" s="65">
        <v>425</v>
      </c>
      <c r="K210" s="65" t="s">
        <v>379</v>
      </c>
    </row>
    <row r="211" spans="1:11" ht="12.75" customHeight="1">
      <c r="A211" s="68" t="s">
        <v>420</v>
      </c>
      <c r="B211" s="68" t="s">
        <v>421</v>
      </c>
      <c r="C211" s="68" t="s">
        <v>271</v>
      </c>
      <c r="D211" s="68" t="s">
        <v>359</v>
      </c>
      <c r="E211" s="68" t="s">
        <v>360</v>
      </c>
      <c r="F211" s="68" t="s">
        <v>77</v>
      </c>
      <c r="G211" s="68" t="s">
        <v>273</v>
      </c>
      <c r="H211" s="68" t="s">
        <v>247</v>
      </c>
      <c r="I211" s="65">
        <v>1</v>
      </c>
      <c r="J211" s="65">
        <v>425</v>
      </c>
      <c r="K211" s="65" t="s">
        <v>379</v>
      </c>
    </row>
    <row r="212" spans="1:11" ht="12.75" customHeight="1">
      <c r="A212" s="68" t="s">
        <v>420</v>
      </c>
      <c r="B212" s="68" t="s">
        <v>421</v>
      </c>
      <c r="C212" s="68" t="s">
        <v>271</v>
      </c>
      <c r="D212" s="68" t="s">
        <v>359</v>
      </c>
      <c r="E212" s="68" t="s">
        <v>360</v>
      </c>
      <c r="F212" s="68" t="s">
        <v>77</v>
      </c>
      <c r="G212" s="68" t="s">
        <v>273</v>
      </c>
      <c r="H212" s="68" t="s">
        <v>375</v>
      </c>
      <c r="I212" s="65">
        <v>4</v>
      </c>
      <c r="J212" s="65">
        <v>425</v>
      </c>
      <c r="K212" s="65" t="s">
        <v>379</v>
      </c>
    </row>
    <row r="213" spans="1:11" ht="12.75" customHeight="1">
      <c r="A213" s="68" t="s">
        <v>420</v>
      </c>
      <c r="B213" s="68" t="s">
        <v>421</v>
      </c>
      <c r="C213" s="68" t="s">
        <v>271</v>
      </c>
      <c r="D213" s="68" t="s">
        <v>359</v>
      </c>
      <c r="E213" s="68" t="s">
        <v>360</v>
      </c>
      <c r="F213" s="68" t="s">
        <v>77</v>
      </c>
      <c r="G213" s="68" t="s">
        <v>273</v>
      </c>
      <c r="H213" s="68" t="s">
        <v>368</v>
      </c>
      <c r="I213" s="65">
        <v>24</v>
      </c>
      <c r="J213" s="65">
        <v>425</v>
      </c>
      <c r="K213" s="65" t="s">
        <v>379</v>
      </c>
    </row>
    <row r="214" spans="1:11" ht="12.75" customHeight="1">
      <c r="A214" s="68" t="s">
        <v>420</v>
      </c>
      <c r="B214" s="68" t="s">
        <v>421</v>
      </c>
      <c r="C214" s="68" t="s">
        <v>271</v>
      </c>
      <c r="D214" s="68" t="s">
        <v>359</v>
      </c>
      <c r="E214" s="68" t="s">
        <v>360</v>
      </c>
      <c r="F214" s="68" t="s">
        <v>77</v>
      </c>
      <c r="G214" s="68" t="s">
        <v>273</v>
      </c>
      <c r="H214" s="68" t="s">
        <v>491</v>
      </c>
      <c r="I214" s="65">
        <v>4</v>
      </c>
      <c r="J214" s="65">
        <v>425</v>
      </c>
      <c r="K214" s="65" t="s">
        <v>379</v>
      </c>
    </row>
    <row r="215" spans="1:11" ht="12.75" customHeight="1">
      <c r="A215" s="68" t="s">
        <v>420</v>
      </c>
      <c r="B215" s="68" t="s">
        <v>421</v>
      </c>
      <c r="C215" s="68" t="s">
        <v>271</v>
      </c>
      <c r="D215" s="68" t="s">
        <v>359</v>
      </c>
      <c r="E215" s="68" t="s">
        <v>360</v>
      </c>
      <c r="F215" s="68" t="s">
        <v>77</v>
      </c>
      <c r="G215" s="68" t="s">
        <v>273</v>
      </c>
      <c r="H215" s="68" t="s">
        <v>369</v>
      </c>
      <c r="I215" s="65">
        <v>4</v>
      </c>
      <c r="J215" s="65">
        <v>425</v>
      </c>
      <c r="K215" s="65" t="s">
        <v>379</v>
      </c>
    </row>
    <row r="216" spans="1:11" ht="12.75" customHeight="1">
      <c r="A216" s="68" t="s">
        <v>420</v>
      </c>
      <c r="B216" s="68" t="s">
        <v>421</v>
      </c>
      <c r="C216" s="68" t="s">
        <v>271</v>
      </c>
      <c r="D216" s="68" t="s">
        <v>359</v>
      </c>
      <c r="E216" s="68" t="s">
        <v>360</v>
      </c>
      <c r="F216" s="68" t="s">
        <v>77</v>
      </c>
      <c r="G216" s="68" t="s">
        <v>273</v>
      </c>
      <c r="H216" s="68" t="s">
        <v>638</v>
      </c>
      <c r="I216" s="65">
        <v>7</v>
      </c>
      <c r="J216" s="65">
        <v>425</v>
      </c>
      <c r="K216" s="65" t="s">
        <v>379</v>
      </c>
    </row>
    <row r="217" spans="1:11" ht="12.75" customHeight="1">
      <c r="A217" s="68" t="s">
        <v>420</v>
      </c>
      <c r="B217" s="68" t="s">
        <v>421</v>
      </c>
      <c r="C217" s="68" t="s">
        <v>271</v>
      </c>
      <c r="D217" s="68" t="s">
        <v>359</v>
      </c>
      <c r="E217" s="68" t="s">
        <v>360</v>
      </c>
      <c r="F217" s="68" t="s">
        <v>77</v>
      </c>
      <c r="G217" s="68" t="s">
        <v>273</v>
      </c>
      <c r="H217" s="68" t="s">
        <v>422</v>
      </c>
      <c r="I217" s="65">
        <v>20</v>
      </c>
      <c r="J217" s="65">
        <v>429</v>
      </c>
      <c r="K217" s="65" t="s">
        <v>380</v>
      </c>
    </row>
    <row r="218" spans="1:11" ht="12.75" customHeight="1">
      <c r="A218" s="68" t="s">
        <v>420</v>
      </c>
      <c r="B218" s="68" t="s">
        <v>421</v>
      </c>
      <c r="C218" s="68" t="s">
        <v>271</v>
      </c>
      <c r="D218" s="68" t="s">
        <v>359</v>
      </c>
      <c r="E218" s="68" t="s">
        <v>360</v>
      </c>
      <c r="F218" s="68" t="s">
        <v>77</v>
      </c>
      <c r="G218" s="68" t="s">
        <v>273</v>
      </c>
      <c r="H218" s="68" t="s">
        <v>258</v>
      </c>
      <c r="I218" s="65">
        <v>30</v>
      </c>
      <c r="J218" s="65">
        <v>429</v>
      </c>
      <c r="K218" s="65" t="s">
        <v>380</v>
      </c>
    </row>
    <row r="219" spans="1:11" ht="12.75" customHeight="1">
      <c r="A219" s="68" t="s">
        <v>420</v>
      </c>
      <c r="B219" s="68" t="s">
        <v>421</v>
      </c>
      <c r="C219" s="68" t="s">
        <v>271</v>
      </c>
      <c r="D219" s="68" t="s">
        <v>359</v>
      </c>
      <c r="E219" s="68" t="s">
        <v>360</v>
      </c>
      <c r="F219" s="68" t="s">
        <v>77</v>
      </c>
      <c r="G219" s="68" t="s">
        <v>273</v>
      </c>
      <c r="H219" s="68" t="s">
        <v>362</v>
      </c>
      <c r="I219" s="65">
        <v>4</v>
      </c>
      <c r="J219" s="65">
        <v>429</v>
      </c>
      <c r="K219" s="65" t="s">
        <v>380</v>
      </c>
    </row>
    <row r="220" spans="1:11" ht="12.75" customHeight="1">
      <c r="A220" s="68" t="s">
        <v>420</v>
      </c>
      <c r="B220" s="68" t="s">
        <v>421</v>
      </c>
      <c r="C220" s="68" t="s">
        <v>271</v>
      </c>
      <c r="D220" s="68" t="s">
        <v>359</v>
      </c>
      <c r="E220" s="68" t="s">
        <v>360</v>
      </c>
      <c r="F220" s="68" t="s">
        <v>77</v>
      </c>
      <c r="G220" s="68" t="s">
        <v>273</v>
      </c>
      <c r="H220" s="68" t="s">
        <v>363</v>
      </c>
      <c r="I220" s="65">
        <v>8</v>
      </c>
      <c r="J220" s="65">
        <v>429</v>
      </c>
      <c r="K220" s="65" t="s">
        <v>380</v>
      </c>
    </row>
    <row r="221" spans="1:11" ht="12.75" customHeight="1">
      <c r="A221" s="68" t="s">
        <v>420</v>
      </c>
      <c r="B221" s="68" t="s">
        <v>421</v>
      </c>
      <c r="C221" s="68" t="s">
        <v>271</v>
      </c>
      <c r="D221" s="68" t="s">
        <v>359</v>
      </c>
      <c r="E221" s="68" t="s">
        <v>360</v>
      </c>
      <c r="F221" s="68" t="s">
        <v>77</v>
      </c>
      <c r="G221" s="68" t="s">
        <v>273</v>
      </c>
      <c r="H221" s="68" t="s">
        <v>364</v>
      </c>
      <c r="I221" s="65">
        <v>1</v>
      </c>
      <c r="J221" s="65">
        <v>429</v>
      </c>
      <c r="K221" s="65" t="s">
        <v>380</v>
      </c>
    </row>
    <row r="222" spans="1:11" ht="12.75" customHeight="1">
      <c r="A222" s="68" t="s">
        <v>420</v>
      </c>
      <c r="B222" s="68" t="s">
        <v>421</v>
      </c>
      <c r="C222" s="68" t="s">
        <v>271</v>
      </c>
      <c r="D222" s="68" t="s">
        <v>359</v>
      </c>
      <c r="E222" s="68" t="s">
        <v>360</v>
      </c>
      <c r="F222" s="68" t="s">
        <v>77</v>
      </c>
      <c r="G222" s="68" t="s">
        <v>273</v>
      </c>
      <c r="H222" s="68" t="s">
        <v>451</v>
      </c>
      <c r="I222" s="65">
        <v>2</v>
      </c>
      <c r="J222" s="65">
        <v>429</v>
      </c>
      <c r="K222" s="65" t="s">
        <v>380</v>
      </c>
    </row>
    <row r="223" spans="1:11" ht="12.75" customHeight="1">
      <c r="A223" s="68" t="s">
        <v>420</v>
      </c>
      <c r="B223" s="68" t="s">
        <v>421</v>
      </c>
      <c r="C223" s="68" t="s">
        <v>271</v>
      </c>
      <c r="D223" s="68" t="s">
        <v>359</v>
      </c>
      <c r="E223" s="68" t="s">
        <v>360</v>
      </c>
      <c r="F223" s="68" t="s">
        <v>77</v>
      </c>
      <c r="G223" s="68" t="s">
        <v>273</v>
      </c>
      <c r="H223" s="68" t="s">
        <v>365</v>
      </c>
      <c r="I223" s="65">
        <v>6</v>
      </c>
      <c r="J223" s="65">
        <v>429</v>
      </c>
      <c r="K223" s="65" t="s">
        <v>380</v>
      </c>
    </row>
    <row r="224" spans="1:11" ht="12.75" customHeight="1">
      <c r="A224" s="68" t="s">
        <v>420</v>
      </c>
      <c r="B224" s="68" t="s">
        <v>421</v>
      </c>
      <c r="C224" s="68" t="s">
        <v>271</v>
      </c>
      <c r="D224" s="68" t="s">
        <v>359</v>
      </c>
      <c r="E224" s="68" t="s">
        <v>360</v>
      </c>
      <c r="F224" s="68" t="s">
        <v>77</v>
      </c>
      <c r="G224" s="68" t="s">
        <v>273</v>
      </c>
      <c r="H224" s="68" t="s">
        <v>366</v>
      </c>
      <c r="I224" s="65">
        <v>4</v>
      </c>
      <c r="J224" s="65">
        <v>429</v>
      </c>
      <c r="K224" s="65" t="s">
        <v>380</v>
      </c>
    </row>
    <row r="225" spans="1:11" ht="12.75" customHeight="1">
      <c r="A225" s="68" t="s">
        <v>420</v>
      </c>
      <c r="B225" s="68" t="s">
        <v>421</v>
      </c>
      <c r="C225" s="68" t="s">
        <v>271</v>
      </c>
      <c r="D225" s="68" t="s">
        <v>359</v>
      </c>
      <c r="E225" s="68" t="s">
        <v>360</v>
      </c>
      <c r="F225" s="68" t="s">
        <v>77</v>
      </c>
      <c r="G225" s="68" t="s">
        <v>273</v>
      </c>
      <c r="H225" s="68" t="s">
        <v>367</v>
      </c>
      <c r="I225" s="65">
        <v>1</v>
      </c>
      <c r="J225" s="65">
        <v>429</v>
      </c>
      <c r="K225" s="65" t="s">
        <v>380</v>
      </c>
    </row>
    <row r="226" spans="1:11" ht="12.75" customHeight="1">
      <c r="A226" s="68" t="s">
        <v>420</v>
      </c>
      <c r="B226" s="68" t="s">
        <v>421</v>
      </c>
      <c r="C226" s="68" t="s">
        <v>271</v>
      </c>
      <c r="D226" s="68" t="s">
        <v>359</v>
      </c>
      <c r="E226" s="68" t="s">
        <v>360</v>
      </c>
      <c r="F226" s="68" t="s">
        <v>77</v>
      </c>
      <c r="G226" s="68" t="s">
        <v>273</v>
      </c>
      <c r="H226" s="68" t="s">
        <v>375</v>
      </c>
      <c r="I226" s="65">
        <v>3</v>
      </c>
      <c r="J226" s="65">
        <v>429</v>
      </c>
      <c r="K226" s="65" t="s">
        <v>380</v>
      </c>
    </row>
    <row r="227" spans="1:11" ht="12.75" customHeight="1">
      <c r="A227" s="68" t="s">
        <v>420</v>
      </c>
      <c r="B227" s="68" t="s">
        <v>421</v>
      </c>
      <c r="C227" s="68" t="s">
        <v>271</v>
      </c>
      <c r="D227" s="68" t="s">
        <v>359</v>
      </c>
      <c r="E227" s="68" t="s">
        <v>360</v>
      </c>
      <c r="F227" s="68" t="s">
        <v>77</v>
      </c>
      <c r="G227" s="68" t="s">
        <v>273</v>
      </c>
      <c r="H227" s="68" t="s">
        <v>368</v>
      </c>
      <c r="I227" s="65">
        <v>11</v>
      </c>
      <c r="J227" s="65">
        <v>429</v>
      </c>
      <c r="K227" s="65" t="s">
        <v>380</v>
      </c>
    </row>
    <row r="228" spans="1:11" ht="12.75" customHeight="1">
      <c r="A228" s="68" t="s">
        <v>420</v>
      </c>
      <c r="B228" s="68" t="s">
        <v>421</v>
      </c>
      <c r="C228" s="68" t="s">
        <v>271</v>
      </c>
      <c r="D228" s="68" t="s">
        <v>359</v>
      </c>
      <c r="E228" s="68" t="s">
        <v>360</v>
      </c>
      <c r="F228" s="68" t="s">
        <v>77</v>
      </c>
      <c r="G228" s="68" t="s">
        <v>273</v>
      </c>
      <c r="H228" s="68" t="s">
        <v>491</v>
      </c>
      <c r="I228" s="65">
        <v>3</v>
      </c>
      <c r="J228" s="65">
        <v>429</v>
      </c>
      <c r="K228" s="65" t="s">
        <v>380</v>
      </c>
    </row>
    <row r="229" spans="1:11" ht="12.75" customHeight="1">
      <c r="A229" s="68" t="s">
        <v>420</v>
      </c>
      <c r="B229" s="68" t="s">
        <v>421</v>
      </c>
      <c r="C229" s="68" t="s">
        <v>271</v>
      </c>
      <c r="D229" s="68" t="s">
        <v>359</v>
      </c>
      <c r="E229" s="68" t="s">
        <v>360</v>
      </c>
      <c r="F229" s="68" t="s">
        <v>77</v>
      </c>
      <c r="G229" s="68" t="s">
        <v>273</v>
      </c>
      <c r="H229" s="68" t="s">
        <v>369</v>
      </c>
      <c r="I229" s="65">
        <v>2</v>
      </c>
      <c r="J229" s="65">
        <v>429</v>
      </c>
      <c r="K229" s="65" t="s">
        <v>380</v>
      </c>
    </row>
    <row r="230" spans="1:11" ht="12.75" customHeight="1">
      <c r="A230" s="68" t="s">
        <v>420</v>
      </c>
      <c r="B230" s="68" t="s">
        <v>421</v>
      </c>
      <c r="C230" s="68" t="s">
        <v>271</v>
      </c>
      <c r="D230" s="68" t="s">
        <v>359</v>
      </c>
      <c r="E230" s="68" t="s">
        <v>360</v>
      </c>
      <c r="F230" s="68" t="s">
        <v>77</v>
      </c>
      <c r="G230" s="68" t="s">
        <v>273</v>
      </c>
      <c r="H230" s="68" t="s">
        <v>422</v>
      </c>
      <c r="I230" s="65">
        <v>4</v>
      </c>
      <c r="J230" s="65">
        <v>409</v>
      </c>
      <c r="K230" s="65" t="s">
        <v>281</v>
      </c>
    </row>
    <row r="231" spans="1:11" ht="12.75" customHeight="1">
      <c r="A231" s="68" t="s">
        <v>420</v>
      </c>
      <c r="B231" s="68" t="s">
        <v>421</v>
      </c>
      <c r="C231" s="68" t="s">
        <v>271</v>
      </c>
      <c r="D231" s="68" t="s">
        <v>359</v>
      </c>
      <c r="E231" s="68" t="s">
        <v>360</v>
      </c>
      <c r="F231" s="68" t="s">
        <v>77</v>
      </c>
      <c r="G231" s="68" t="s">
        <v>273</v>
      </c>
      <c r="H231" s="68" t="s">
        <v>258</v>
      </c>
      <c r="I231" s="65">
        <v>12</v>
      </c>
      <c r="J231" s="65">
        <v>409</v>
      </c>
      <c r="K231" s="65" t="s">
        <v>281</v>
      </c>
    </row>
    <row r="232" spans="1:11" ht="12.75" customHeight="1">
      <c r="A232" s="68" t="s">
        <v>420</v>
      </c>
      <c r="B232" s="68" t="s">
        <v>421</v>
      </c>
      <c r="C232" s="68" t="s">
        <v>271</v>
      </c>
      <c r="D232" s="68" t="s">
        <v>359</v>
      </c>
      <c r="E232" s="68" t="s">
        <v>360</v>
      </c>
      <c r="F232" s="68" t="s">
        <v>77</v>
      </c>
      <c r="G232" s="68" t="s">
        <v>273</v>
      </c>
      <c r="H232" s="68" t="s">
        <v>362</v>
      </c>
      <c r="I232" s="65">
        <v>4</v>
      </c>
      <c r="J232" s="65">
        <v>409</v>
      </c>
      <c r="K232" s="65" t="s">
        <v>281</v>
      </c>
    </row>
    <row r="233" spans="1:11" ht="12.75" customHeight="1">
      <c r="A233" s="68" t="s">
        <v>420</v>
      </c>
      <c r="B233" s="68" t="s">
        <v>421</v>
      </c>
      <c r="C233" s="68" t="s">
        <v>271</v>
      </c>
      <c r="D233" s="68" t="s">
        <v>359</v>
      </c>
      <c r="E233" s="68" t="s">
        <v>360</v>
      </c>
      <c r="F233" s="68" t="s">
        <v>77</v>
      </c>
      <c r="G233" s="68" t="s">
        <v>273</v>
      </c>
      <c r="H233" s="68" t="s">
        <v>363</v>
      </c>
      <c r="I233" s="65">
        <v>4</v>
      </c>
      <c r="J233" s="65">
        <v>409</v>
      </c>
      <c r="K233" s="65" t="s">
        <v>281</v>
      </c>
    </row>
    <row r="234" spans="1:11" ht="12.75" customHeight="1">
      <c r="A234" s="68" t="s">
        <v>420</v>
      </c>
      <c r="B234" s="68" t="s">
        <v>421</v>
      </c>
      <c r="C234" s="68" t="s">
        <v>271</v>
      </c>
      <c r="D234" s="68" t="s">
        <v>359</v>
      </c>
      <c r="E234" s="68" t="s">
        <v>360</v>
      </c>
      <c r="F234" s="68" t="s">
        <v>77</v>
      </c>
      <c r="G234" s="68" t="s">
        <v>273</v>
      </c>
      <c r="H234" s="68" t="s">
        <v>364</v>
      </c>
      <c r="I234" s="65">
        <v>1</v>
      </c>
      <c r="J234" s="65">
        <v>409</v>
      </c>
      <c r="K234" s="65" t="s">
        <v>281</v>
      </c>
    </row>
    <row r="235" spans="1:11" ht="12.75" customHeight="1">
      <c r="A235" s="68" t="s">
        <v>420</v>
      </c>
      <c r="B235" s="68" t="s">
        <v>421</v>
      </c>
      <c r="C235" s="68" t="s">
        <v>271</v>
      </c>
      <c r="D235" s="68" t="s">
        <v>359</v>
      </c>
      <c r="E235" s="68" t="s">
        <v>360</v>
      </c>
      <c r="F235" s="68" t="s">
        <v>77</v>
      </c>
      <c r="G235" s="68" t="s">
        <v>273</v>
      </c>
      <c r="H235" s="68" t="s">
        <v>451</v>
      </c>
      <c r="I235" s="65">
        <v>1</v>
      </c>
      <c r="J235" s="65">
        <v>409</v>
      </c>
      <c r="K235" s="65" t="s">
        <v>281</v>
      </c>
    </row>
    <row r="236" spans="1:11" ht="12.75" customHeight="1">
      <c r="A236" s="68" t="s">
        <v>420</v>
      </c>
      <c r="B236" s="68" t="s">
        <v>421</v>
      </c>
      <c r="C236" s="68" t="s">
        <v>271</v>
      </c>
      <c r="D236" s="68" t="s">
        <v>359</v>
      </c>
      <c r="E236" s="68" t="s">
        <v>360</v>
      </c>
      <c r="F236" s="68" t="s">
        <v>77</v>
      </c>
      <c r="G236" s="68" t="s">
        <v>273</v>
      </c>
      <c r="H236" s="68" t="s">
        <v>365</v>
      </c>
      <c r="I236" s="65">
        <v>1</v>
      </c>
      <c r="J236" s="65">
        <v>409</v>
      </c>
      <c r="K236" s="65" t="s">
        <v>281</v>
      </c>
    </row>
    <row r="237" spans="1:11" ht="12.75" customHeight="1">
      <c r="A237" s="68" t="s">
        <v>420</v>
      </c>
      <c r="B237" s="68" t="s">
        <v>421</v>
      </c>
      <c r="C237" s="68" t="s">
        <v>271</v>
      </c>
      <c r="D237" s="68" t="s">
        <v>359</v>
      </c>
      <c r="E237" s="68" t="s">
        <v>360</v>
      </c>
      <c r="F237" s="68" t="s">
        <v>77</v>
      </c>
      <c r="G237" s="68" t="s">
        <v>273</v>
      </c>
      <c r="H237" s="68" t="s">
        <v>247</v>
      </c>
      <c r="I237" s="65">
        <v>1</v>
      </c>
      <c r="J237" s="65">
        <v>409</v>
      </c>
      <c r="K237" s="65" t="s">
        <v>281</v>
      </c>
    </row>
    <row r="238" spans="1:11" ht="12.75" customHeight="1">
      <c r="A238" s="68" t="s">
        <v>420</v>
      </c>
      <c r="B238" s="68" t="s">
        <v>421</v>
      </c>
      <c r="C238" s="68" t="s">
        <v>271</v>
      </c>
      <c r="D238" s="68" t="s">
        <v>359</v>
      </c>
      <c r="E238" s="68" t="s">
        <v>360</v>
      </c>
      <c r="F238" s="68" t="s">
        <v>77</v>
      </c>
      <c r="G238" s="68" t="s">
        <v>273</v>
      </c>
      <c r="H238" s="68" t="s">
        <v>368</v>
      </c>
      <c r="I238" s="65">
        <v>1</v>
      </c>
      <c r="J238" s="65">
        <v>409</v>
      </c>
      <c r="K238" s="65" t="s">
        <v>281</v>
      </c>
    </row>
    <row r="239" spans="1:11" ht="12.75" customHeight="1">
      <c r="A239" s="68" t="s">
        <v>420</v>
      </c>
      <c r="B239" s="68" t="s">
        <v>421</v>
      </c>
      <c r="C239" s="68" t="s">
        <v>271</v>
      </c>
      <c r="D239" s="68" t="s">
        <v>359</v>
      </c>
      <c r="E239" s="68" t="s">
        <v>360</v>
      </c>
      <c r="F239" s="68" t="s">
        <v>77</v>
      </c>
      <c r="G239" s="68" t="s">
        <v>273</v>
      </c>
      <c r="H239" s="68" t="s">
        <v>491</v>
      </c>
      <c r="I239" s="65">
        <v>1</v>
      </c>
      <c r="J239" s="65">
        <v>409</v>
      </c>
      <c r="K239" s="65" t="s">
        <v>281</v>
      </c>
    </row>
    <row r="240" spans="1:11" ht="12.75" customHeight="1">
      <c r="A240" s="68" t="s">
        <v>420</v>
      </c>
      <c r="B240" s="68" t="s">
        <v>421</v>
      </c>
      <c r="C240" s="68" t="s">
        <v>271</v>
      </c>
      <c r="D240" s="68" t="s">
        <v>359</v>
      </c>
      <c r="E240" s="68" t="s">
        <v>360</v>
      </c>
      <c r="F240" s="68" t="s">
        <v>77</v>
      </c>
      <c r="G240" s="68" t="s">
        <v>273</v>
      </c>
      <c r="H240" s="68" t="s">
        <v>422</v>
      </c>
      <c r="I240" s="65">
        <v>32</v>
      </c>
      <c r="J240" s="65">
        <v>423</v>
      </c>
      <c r="K240" s="65" t="s">
        <v>381</v>
      </c>
    </row>
    <row r="241" spans="1:11" ht="12.75" customHeight="1">
      <c r="A241" s="68" t="s">
        <v>420</v>
      </c>
      <c r="B241" s="68" t="s">
        <v>421</v>
      </c>
      <c r="C241" s="68" t="s">
        <v>271</v>
      </c>
      <c r="D241" s="68" t="s">
        <v>359</v>
      </c>
      <c r="E241" s="68" t="s">
        <v>360</v>
      </c>
      <c r="F241" s="68" t="s">
        <v>77</v>
      </c>
      <c r="G241" s="68" t="s">
        <v>273</v>
      </c>
      <c r="H241" s="68" t="s">
        <v>258</v>
      </c>
      <c r="I241" s="65">
        <v>85</v>
      </c>
      <c r="J241" s="65">
        <v>423</v>
      </c>
      <c r="K241" s="65" t="s">
        <v>381</v>
      </c>
    </row>
    <row r="242" spans="1:11" ht="12.75" customHeight="1">
      <c r="A242" s="68" t="s">
        <v>420</v>
      </c>
      <c r="B242" s="68" t="s">
        <v>421</v>
      </c>
      <c r="C242" s="68" t="s">
        <v>271</v>
      </c>
      <c r="D242" s="68" t="s">
        <v>359</v>
      </c>
      <c r="E242" s="68" t="s">
        <v>360</v>
      </c>
      <c r="F242" s="68" t="s">
        <v>77</v>
      </c>
      <c r="G242" s="68" t="s">
        <v>273</v>
      </c>
      <c r="H242" s="68" t="s">
        <v>362</v>
      </c>
      <c r="I242" s="65">
        <v>14</v>
      </c>
      <c r="J242" s="65">
        <v>423</v>
      </c>
      <c r="K242" s="65" t="s">
        <v>381</v>
      </c>
    </row>
    <row r="243" spans="1:11" ht="12.75" customHeight="1">
      <c r="A243" s="68" t="s">
        <v>420</v>
      </c>
      <c r="B243" s="68" t="s">
        <v>421</v>
      </c>
      <c r="C243" s="68" t="s">
        <v>271</v>
      </c>
      <c r="D243" s="68" t="s">
        <v>359</v>
      </c>
      <c r="E243" s="68" t="s">
        <v>360</v>
      </c>
      <c r="F243" s="68" t="s">
        <v>77</v>
      </c>
      <c r="G243" s="68" t="s">
        <v>273</v>
      </c>
      <c r="H243" s="68" t="s">
        <v>363</v>
      </c>
      <c r="I243" s="65">
        <v>14</v>
      </c>
      <c r="J243" s="65">
        <v>423</v>
      </c>
      <c r="K243" s="65" t="s">
        <v>381</v>
      </c>
    </row>
    <row r="244" spans="1:11" ht="12.75" customHeight="1">
      <c r="A244" s="68" t="s">
        <v>420</v>
      </c>
      <c r="B244" s="68" t="s">
        <v>421</v>
      </c>
      <c r="C244" s="68" t="s">
        <v>271</v>
      </c>
      <c r="D244" s="68" t="s">
        <v>359</v>
      </c>
      <c r="E244" s="68" t="s">
        <v>360</v>
      </c>
      <c r="F244" s="68" t="s">
        <v>77</v>
      </c>
      <c r="G244" s="68" t="s">
        <v>273</v>
      </c>
      <c r="H244" s="68" t="s">
        <v>364</v>
      </c>
      <c r="I244" s="65">
        <v>9</v>
      </c>
      <c r="J244" s="65">
        <v>423</v>
      </c>
      <c r="K244" s="65" t="s">
        <v>381</v>
      </c>
    </row>
    <row r="245" spans="1:11" ht="12.75" customHeight="1">
      <c r="A245" s="68" t="s">
        <v>420</v>
      </c>
      <c r="B245" s="68" t="s">
        <v>421</v>
      </c>
      <c r="C245" s="68" t="s">
        <v>271</v>
      </c>
      <c r="D245" s="68" t="s">
        <v>359</v>
      </c>
      <c r="E245" s="68" t="s">
        <v>360</v>
      </c>
      <c r="F245" s="68" t="s">
        <v>77</v>
      </c>
      <c r="G245" s="68" t="s">
        <v>273</v>
      </c>
      <c r="H245" s="68" t="s">
        <v>451</v>
      </c>
      <c r="I245" s="65">
        <v>7</v>
      </c>
      <c r="J245" s="65">
        <v>423</v>
      </c>
      <c r="K245" s="65" t="s">
        <v>381</v>
      </c>
    </row>
    <row r="246" spans="1:11" ht="12.75" customHeight="1">
      <c r="A246" s="68" t="s">
        <v>420</v>
      </c>
      <c r="B246" s="68" t="s">
        <v>421</v>
      </c>
      <c r="C246" s="68" t="s">
        <v>271</v>
      </c>
      <c r="D246" s="68" t="s">
        <v>359</v>
      </c>
      <c r="E246" s="68" t="s">
        <v>360</v>
      </c>
      <c r="F246" s="68" t="s">
        <v>77</v>
      </c>
      <c r="G246" s="68" t="s">
        <v>273</v>
      </c>
      <c r="H246" s="68" t="s">
        <v>365</v>
      </c>
      <c r="I246" s="65">
        <v>7</v>
      </c>
      <c r="J246" s="65">
        <v>423</v>
      </c>
      <c r="K246" s="65" t="s">
        <v>381</v>
      </c>
    </row>
    <row r="247" spans="1:11" ht="12.75" customHeight="1">
      <c r="A247" s="68" t="s">
        <v>420</v>
      </c>
      <c r="B247" s="68" t="s">
        <v>421</v>
      </c>
      <c r="C247" s="68" t="s">
        <v>271</v>
      </c>
      <c r="D247" s="68" t="s">
        <v>359</v>
      </c>
      <c r="E247" s="68" t="s">
        <v>360</v>
      </c>
      <c r="F247" s="68" t="s">
        <v>77</v>
      </c>
      <c r="G247" s="68" t="s">
        <v>273</v>
      </c>
      <c r="H247" s="68" t="s">
        <v>366</v>
      </c>
      <c r="I247" s="65">
        <v>6</v>
      </c>
      <c r="J247" s="65">
        <v>423</v>
      </c>
      <c r="K247" s="65" t="s">
        <v>381</v>
      </c>
    </row>
    <row r="248" spans="1:11" ht="12.75" customHeight="1">
      <c r="A248" s="68" t="s">
        <v>420</v>
      </c>
      <c r="B248" s="68" t="s">
        <v>421</v>
      </c>
      <c r="C248" s="68" t="s">
        <v>271</v>
      </c>
      <c r="D248" s="68" t="s">
        <v>359</v>
      </c>
      <c r="E248" s="68" t="s">
        <v>360</v>
      </c>
      <c r="F248" s="68" t="s">
        <v>77</v>
      </c>
      <c r="G248" s="68" t="s">
        <v>273</v>
      </c>
      <c r="H248" s="68" t="s">
        <v>367</v>
      </c>
      <c r="I248" s="65">
        <v>5</v>
      </c>
      <c r="J248" s="65">
        <v>423</v>
      </c>
      <c r="K248" s="65" t="s">
        <v>381</v>
      </c>
    </row>
    <row r="249" spans="1:11" ht="12.75" customHeight="1">
      <c r="A249" s="68" t="s">
        <v>420</v>
      </c>
      <c r="B249" s="68" t="s">
        <v>421</v>
      </c>
      <c r="C249" s="68" t="s">
        <v>271</v>
      </c>
      <c r="D249" s="68" t="s">
        <v>359</v>
      </c>
      <c r="E249" s="68" t="s">
        <v>360</v>
      </c>
      <c r="F249" s="68" t="s">
        <v>77</v>
      </c>
      <c r="G249" s="68" t="s">
        <v>273</v>
      </c>
      <c r="H249" s="68" t="s">
        <v>247</v>
      </c>
      <c r="I249" s="65">
        <v>7</v>
      </c>
      <c r="J249" s="65">
        <v>423</v>
      </c>
      <c r="K249" s="65" t="s">
        <v>381</v>
      </c>
    </row>
    <row r="250" spans="1:11" ht="12.75" customHeight="1">
      <c r="A250" s="68" t="s">
        <v>420</v>
      </c>
      <c r="B250" s="68" t="s">
        <v>421</v>
      </c>
      <c r="C250" s="68" t="s">
        <v>271</v>
      </c>
      <c r="D250" s="68" t="s">
        <v>359</v>
      </c>
      <c r="E250" s="68" t="s">
        <v>360</v>
      </c>
      <c r="F250" s="68" t="s">
        <v>77</v>
      </c>
      <c r="G250" s="68" t="s">
        <v>273</v>
      </c>
      <c r="H250" s="68" t="s">
        <v>375</v>
      </c>
      <c r="I250" s="65">
        <v>4</v>
      </c>
      <c r="J250" s="65">
        <v>423</v>
      </c>
      <c r="K250" s="65" t="s">
        <v>381</v>
      </c>
    </row>
    <row r="251" spans="1:11" ht="12.75" customHeight="1">
      <c r="A251" s="68" t="s">
        <v>420</v>
      </c>
      <c r="B251" s="68" t="s">
        <v>421</v>
      </c>
      <c r="C251" s="68" t="s">
        <v>271</v>
      </c>
      <c r="D251" s="68" t="s">
        <v>359</v>
      </c>
      <c r="E251" s="68" t="s">
        <v>360</v>
      </c>
      <c r="F251" s="68" t="s">
        <v>77</v>
      </c>
      <c r="G251" s="68" t="s">
        <v>273</v>
      </c>
      <c r="H251" s="68" t="s">
        <v>368</v>
      </c>
      <c r="I251" s="65">
        <v>10</v>
      </c>
      <c r="J251" s="65">
        <v>423</v>
      </c>
      <c r="K251" s="65" t="s">
        <v>381</v>
      </c>
    </row>
    <row r="252" spans="1:11" ht="12.75" customHeight="1">
      <c r="A252" s="68" t="s">
        <v>420</v>
      </c>
      <c r="B252" s="68" t="s">
        <v>421</v>
      </c>
      <c r="C252" s="68" t="s">
        <v>271</v>
      </c>
      <c r="D252" s="68" t="s">
        <v>359</v>
      </c>
      <c r="E252" s="68" t="s">
        <v>360</v>
      </c>
      <c r="F252" s="68" t="s">
        <v>77</v>
      </c>
      <c r="G252" s="68" t="s">
        <v>273</v>
      </c>
      <c r="H252" s="68" t="s">
        <v>491</v>
      </c>
      <c r="I252" s="65">
        <v>4</v>
      </c>
      <c r="J252" s="65">
        <v>423</v>
      </c>
      <c r="K252" s="65" t="s">
        <v>381</v>
      </c>
    </row>
    <row r="253" spans="1:11" ht="12.75" customHeight="1">
      <c r="A253" s="68" t="s">
        <v>420</v>
      </c>
      <c r="B253" s="68" t="s">
        <v>421</v>
      </c>
      <c r="C253" s="68" t="s">
        <v>271</v>
      </c>
      <c r="D253" s="68" t="s">
        <v>359</v>
      </c>
      <c r="E253" s="68" t="s">
        <v>360</v>
      </c>
      <c r="F253" s="68" t="s">
        <v>77</v>
      </c>
      <c r="G253" s="68" t="s">
        <v>273</v>
      </c>
      <c r="H253" s="68" t="s">
        <v>369</v>
      </c>
      <c r="I253" s="65">
        <v>2</v>
      </c>
      <c r="J253" s="65">
        <v>423</v>
      </c>
      <c r="K253" s="65" t="s">
        <v>381</v>
      </c>
    </row>
    <row r="254" spans="1:11" ht="12.75" customHeight="1">
      <c r="A254" s="68" t="s">
        <v>420</v>
      </c>
      <c r="B254" s="68" t="s">
        <v>421</v>
      </c>
      <c r="C254" s="68" t="s">
        <v>271</v>
      </c>
      <c r="D254" s="68" t="s">
        <v>359</v>
      </c>
      <c r="E254" s="68" t="s">
        <v>360</v>
      </c>
      <c r="F254" s="68" t="s">
        <v>77</v>
      </c>
      <c r="G254" s="68" t="s">
        <v>273</v>
      </c>
      <c r="H254" s="68" t="s">
        <v>638</v>
      </c>
      <c r="I254" s="65">
        <v>3</v>
      </c>
      <c r="J254" s="65">
        <v>423</v>
      </c>
      <c r="K254" s="65" t="s">
        <v>381</v>
      </c>
    </row>
    <row r="255" spans="1:11" ht="12.75" customHeight="1">
      <c r="A255" s="68" t="s">
        <v>420</v>
      </c>
      <c r="B255" s="68" t="s">
        <v>421</v>
      </c>
      <c r="C255" s="68" t="s">
        <v>271</v>
      </c>
      <c r="D255" s="68" t="s">
        <v>359</v>
      </c>
      <c r="E255" s="68" t="s">
        <v>360</v>
      </c>
      <c r="F255" s="68" t="s">
        <v>77</v>
      </c>
      <c r="G255" s="68" t="s">
        <v>273</v>
      </c>
      <c r="H255" s="68" t="s">
        <v>422</v>
      </c>
      <c r="I255" s="65">
        <v>7</v>
      </c>
      <c r="J255" s="65">
        <v>420</v>
      </c>
      <c r="K255" s="65" t="s">
        <v>274</v>
      </c>
    </row>
    <row r="256" spans="1:11" ht="12.75" customHeight="1">
      <c r="A256" s="68" t="s">
        <v>420</v>
      </c>
      <c r="B256" s="68" t="s">
        <v>421</v>
      </c>
      <c r="C256" s="68" t="s">
        <v>271</v>
      </c>
      <c r="D256" s="68" t="s">
        <v>359</v>
      </c>
      <c r="E256" s="68" t="s">
        <v>360</v>
      </c>
      <c r="F256" s="68" t="s">
        <v>77</v>
      </c>
      <c r="G256" s="68" t="s">
        <v>273</v>
      </c>
      <c r="H256" s="68" t="s">
        <v>258</v>
      </c>
      <c r="I256" s="65">
        <v>11</v>
      </c>
      <c r="J256" s="65">
        <v>420</v>
      </c>
      <c r="K256" s="65" t="s">
        <v>274</v>
      </c>
    </row>
    <row r="257" spans="1:11" ht="12.75" customHeight="1">
      <c r="A257" s="68" t="s">
        <v>420</v>
      </c>
      <c r="B257" s="68" t="s">
        <v>421</v>
      </c>
      <c r="C257" s="68" t="s">
        <v>271</v>
      </c>
      <c r="D257" s="68" t="s">
        <v>359</v>
      </c>
      <c r="E257" s="68" t="s">
        <v>360</v>
      </c>
      <c r="F257" s="68" t="s">
        <v>77</v>
      </c>
      <c r="G257" s="68" t="s">
        <v>273</v>
      </c>
      <c r="H257" s="68" t="s">
        <v>362</v>
      </c>
      <c r="I257" s="65">
        <v>1</v>
      </c>
      <c r="J257" s="65">
        <v>420</v>
      </c>
      <c r="K257" s="65" t="s">
        <v>274</v>
      </c>
    </row>
    <row r="258" spans="1:11" ht="12.75" customHeight="1">
      <c r="A258" s="68" t="s">
        <v>420</v>
      </c>
      <c r="B258" s="68" t="s">
        <v>421</v>
      </c>
      <c r="C258" s="68" t="s">
        <v>271</v>
      </c>
      <c r="D258" s="68" t="s">
        <v>359</v>
      </c>
      <c r="E258" s="68" t="s">
        <v>360</v>
      </c>
      <c r="F258" s="68" t="s">
        <v>77</v>
      </c>
      <c r="G258" s="68" t="s">
        <v>273</v>
      </c>
      <c r="H258" s="68" t="s">
        <v>365</v>
      </c>
      <c r="I258" s="65">
        <v>5</v>
      </c>
      <c r="J258" s="65">
        <v>420</v>
      </c>
      <c r="K258" s="65" t="s">
        <v>274</v>
      </c>
    </row>
    <row r="259" spans="1:11" ht="12.75" customHeight="1">
      <c r="A259" s="68" t="s">
        <v>420</v>
      </c>
      <c r="B259" s="68" t="s">
        <v>421</v>
      </c>
      <c r="C259" s="68" t="s">
        <v>271</v>
      </c>
      <c r="D259" s="68" t="s">
        <v>359</v>
      </c>
      <c r="E259" s="68" t="s">
        <v>360</v>
      </c>
      <c r="F259" s="68" t="s">
        <v>77</v>
      </c>
      <c r="G259" s="68" t="s">
        <v>273</v>
      </c>
      <c r="H259" s="68" t="s">
        <v>366</v>
      </c>
      <c r="I259" s="65">
        <v>1</v>
      </c>
      <c r="J259" s="65">
        <v>420</v>
      </c>
      <c r="K259" s="65" t="s">
        <v>274</v>
      </c>
    </row>
    <row r="260" spans="1:11" ht="12.75" customHeight="1">
      <c r="A260" s="68" t="s">
        <v>420</v>
      </c>
      <c r="B260" s="68" t="s">
        <v>421</v>
      </c>
      <c r="C260" s="68" t="s">
        <v>271</v>
      </c>
      <c r="D260" s="68" t="s">
        <v>359</v>
      </c>
      <c r="E260" s="68" t="s">
        <v>360</v>
      </c>
      <c r="F260" s="68" t="s">
        <v>77</v>
      </c>
      <c r="G260" s="68" t="s">
        <v>273</v>
      </c>
      <c r="H260" s="68" t="s">
        <v>368</v>
      </c>
      <c r="I260" s="65">
        <v>13</v>
      </c>
      <c r="J260" s="65">
        <v>420</v>
      </c>
      <c r="K260" s="65" t="s">
        <v>274</v>
      </c>
    </row>
    <row r="261" spans="1:11" ht="12.75" customHeight="1">
      <c r="A261" s="68" t="s">
        <v>420</v>
      </c>
      <c r="B261" s="68" t="s">
        <v>421</v>
      </c>
      <c r="C261" s="68" t="s">
        <v>271</v>
      </c>
      <c r="D261" s="68" t="s">
        <v>359</v>
      </c>
      <c r="E261" s="68" t="s">
        <v>360</v>
      </c>
      <c r="F261" s="68" t="s">
        <v>77</v>
      </c>
      <c r="G261" s="68" t="s">
        <v>273</v>
      </c>
      <c r="H261" s="68" t="s">
        <v>491</v>
      </c>
      <c r="I261" s="65">
        <v>1</v>
      </c>
      <c r="J261" s="65">
        <v>420</v>
      </c>
      <c r="K261" s="65" t="s">
        <v>274</v>
      </c>
    </row>
    <row r="262" spans="1:11" ht="12.75" customHeight="1">
      <c r="A262" s="68" t="s">
        <v>420</v>
      </c>
      <c r="B262" s="68" t="s">
        <v>421</v>
      </c>
      <c r="C262" s="68" t="s">
        <v>271</v>
      </c>
      <c r="D262" s="68" t="s">
        <v>359</v>
      </c>
      <c r="E262" s="68" t="s">
        <v>360</v>
      </c>
      <c r="F262" s="68" t="s">
        <v>77</v>
      </c>
      <c r="G262" s="68" t="s">
        <v>273</v>
      </c>
      <c r="H262" s="68" t="s">
        <v>638</v>
      </c>
      <c r="I262" s="65">
        <v>2</v>
      </c>
      <c r="J262" s="65">
        <v>420</v>
      </c>
      <c r="K262" s="65" t="s">
        <v>274</v>
      </c>
    </row>
    <row r="263" spans="1:11" ht="12.75" customHeight="1">
      <c r="A263" s="68" t="s">
        <v>420</v>
      </c>
      <c r="B263" s="68" t="s">
        <v>421</v>
      </c>
      <c r="C263" s="68" t="s">
        <v>271</v>
      </c>
      <c r="D263" s="68" t="s">
        <v>359</v>
      </c>
      <c r="E263" s="68" t="s">
        <v>360</v>
      </c>
      <c r="F263" s="68" t="s">
        <v>77</v>
      </c>
      <c r="G263" s="68" t="s">
        <v>273</v>
      </c>
      <c r="H263" s="68" t="s">
        <v>422</v>
      </c>
      <c r="I263" s="65">
        <v>3</v>
      </c>
      <c r="J263" s="65">
        <v>603</v>
      </c>
      <c r="K263" s="65" t="s">
        <v>263</v>
      </c>
    </row>
    <row r="264" spans="1:11" ht="12.75" customHeight="1">
      <c r="A264" s="68" t="s">
        <v>420</v>
      </c>
      <c r="B264" s="68" t="s">
        <v>421</v>
      </c>
      <c r="C264" s="68" t="s">
        <v>271</v>
      </c>
      <c r="D264" s="68" t="s">
        <v>359</v>
      </c>
      <c r="E264" s="68" t="s">
        <v>360</v>
      </c>
      <c r="F264" s="68" t="s">
        <v>77</v>
      </c>
      <c r="G264" s="68" t="s">
        <v>273</v>
      </c>
      <c r="H264" s="68" t="s">
        <v>258</v>
      </c>
      <c r="I264" s="65">
        <v>2</v>
      </c>
      <c r="J264" s="65">
        <v>603</v>
      </c>
      <c r="K264" s="65" t="s">
        <v>263</v>
      </c>
    </row>
    <row r="265" spans="1:11" ht="12.75" customHeight="1">
      <c r="A265" s="68" t="s">
        <v>420</v>
      </c>
      <c r="B265" s="68" t="s">
        <v>421</v>
      </c>
      <c r="C265" s="68" t="s">
        <v>271</v>
      </c>
      <c r="D265" s="68" t="s">
        <v>359</v>
      </c>
      <c r="E265" s="68" t="s">
        <v>360</v>
      </c>
      <c r="F265" s="68" t="s">
        <v>77</v>
      </c>
      <c r="G265" s="68" t="s">
        <v>273</v>
      </c>
      <c r="H265" s="68" t="s">
        <v>362</v>
      </c>
      <c r="I265" s="65">
        <v>1</v>
      </c>
      <c r="J265" s="65">
        <v>603</v>
      </c>
      <c r="K265" s="65" t="s">
        <v>263</v>
      </c>
    </row>
    <row r="266" spans="1:11" ht="12.75" customHeight="1">
      <c r="A266" s="68" t="s">
        <v>420</v>
      </c>
      <c r="B266" s="68" t="s">
        <v>421</v>
      </c>
      <c r="C266" s="68" t="s">
        <v>271</v>
      </c>
      <c r="D266" s="68" t="s">
        <v>359</v>
      </c>
      <c r="E266" s="68" t="s">
        <v>360</v>
      </c>
      <c r="F266" s="68" t="s">
        <v>77</v>
      </c>
      <c r="G266" s="68" t="s">
        <v>273</v>
      </c>
      <c r="H266" s="68" t="s">
        <v>364</v>
      </c>
      <c r="I266" s="65">
        <v>1</v>
      </c>
      <c r="J266" s="65">
        <v>603</v>
      </c>
      <c r="K266" s="65" t="s">
        <v>263</v>
      </c>
    </row>
    <row r="267" spans="1:11" ht="12.75" customHeight="1">
      <c r="A267" s="68" t="s">
        <v>420</v>
      </c>
      <c r="B267" s="68" t="s">
        <v>421</v>
      </c>
      <c r="C267" s="68" t="s">
        <v>271</v>
      </c>
      <c r="D267" s="68" t="s">
        <v>359</v>
      </c>
      <c r="E267" s="68" t="s">
        <v>360</v>
      </c>
      <c r="F267" s="68" t="s">
        <v>77</v>
      </c>
      <c r="G267" s="68" t="s">
        <v>273</v>
      </c>
      <c r="H267" s="68" t="s">
        <v>451</v>
      </c>
      <c r="I267" s="65">
        <v>1</v>
      </c>
      <c r="J267" s="65">
        <v>603</v>
      </c>
      <c r="K267" s="65" t="s">
        <v>263</v>
      </c>
    </row>
    <row r="268" spans="1:11" ht="12.75" customHeight="1">
      <c r="A268" s="68" t="s">
        <v>420</v>
      </c>
      <c r="B268" s="68" t="s">
        <v>421</v>
      </c>
      <c r="C268" s="68" t="s">
        <v>271</v>
      </c>
      <c r="D268" s="68" t="s">
        <v>359</v>
      </c>
      <c r="E268" s="68" t="s">
        <v>360</v>
      </c>
      <c r="F268" s="68" t="s">
        <v>77</v>
      </c>
      <c r="G268" s="68" t="s">
        <v>273</v>
      </c>
      <c r="H268" s="68" t="s">
        <v>368</v>
      </c>
      <c r="I268" s="65">
        <v>6</v>
      </c>
      <c r="J268" s="65">
        <v>603</v>
      </c>
      <c r="K268" s="65" t="s">
        <v>263</v>
      </c>
    </row>
    <row r="269" spans="1:11" ht="12.75" customHeight="1">
      <c r="A269" s="68" t="s">
        <v>420</v>
      </c>
      <c r="B269" s="68" t="s">
        <v>421</v>
      </c>
      <c r="C269" s="68" t="s">
        <v>271</v>
      </c>
      <c r="D269" s="68" t="s">
        <v>359</v>
      </c>
      <c r="E269" s="68" t="s">
        <v>360</v>
      </c>
      <c r="F269" s="68" t="s">
        <v>77</v>
      </c>
      <c r="G269" s="68" t="s">
        <v>273</v>
      </c>
      <c r="H269" s="68" t="s">
        <v>638</v>
      </c>
      <c r="I269" s="65">
        <v>2</v>
      </c>
      <c r="J269" s="65">
        <v>603</v>
      </c>
      <c r="K269" s="65" t="s">
        <v>263</v>
      </c>
    </row>
    <row r="270" spans="1:11" ht="12.75" customHeight="1">
      <c r="A270" s="68" t="s">
        <v>420</v>
      </c>
      <c r="B270" s="68" t="s">
        <v>421</v>
      </c>
      <c r="C270" s="68" t="s">
        <v>271</v>
      </c>
      <c r="D270" s="68" t="s">
        <v>359</v>
      </c>
      <c r="E270" s="68" t="s">
        <v>360</v>
      </c>
      <c r="F270" s="68" t="s">
        <v>77</v>
      </c>
      <c r="G270" s="68" t="s">
        <v>273</v>
      </c>
      <c r="H270" s="68" t="s">
        <v>422</v>
      </c>
      <c r="I270" s="65">
        <v>32</v>
      </c>
      <c r="J270" s="65">
        <v>417</v>
      </c>
      <c r="K270" s="65" t="s">
        <v>499</v>
      </c>
    </row>
    <row r="271" spans="1:11" ht="12.75" customHeight="1">
      <c r="A271" s="68" t="s">
        <v>420</v>
      </c>
      <c r="B271" s="68" t="s">
        <v>421</v>
      </c>
      <c r="C271" s="68" t="s">
        <v>271</v>
      </c>
      <c r="D271" s="68" t="s">
        <v>359</v>
      </c>
      <c r="E271" s="68" t="s">
        <v>360</v>
      </c>
      <c r="F271" s="68" t="s">
        <v>77</v>
      </c>
      <c r="G271" s="68" t="s">
        <v>273</v>
      </c>
      <c r="H271" s="68" t="s">
        <v>258</v>
      </c>
      <c r="I271" s="65">
        <v>47</v>
      </c>
      <c r="J271" s="65">
        <v>417</v>
      </c>
      <c r="K271" s="65" t="s">
        <v>499</v>
      </c>
    </row>
    <row r="272" spans="1:11" ht="12.75" customHeight="1">
      <c r="A272" s="68" t="s">
        <v>420</v>
      </c>
      <c r="B272" s="68" t="s">
        <v>421</v>
      </c>
      <c r="C272" s="68" t="s">
        <v>271</v>
      </c>
      <c r="D272" s="68" t="s">
        <v>359</v>
      </c>
      <c r="E272" s="68" t="s">
        <v>360</v>
      </c>
      <c r="F272" s="68" t="s">
        <v>77</v>
      </c>
      <c r="G272" s="68" t="s">
        <v>273</v>
      </c>
      <c r="H272" s="68" t="s">
        <v>362</v>
      </c>
      <c r="I272" s="65">
        <v>21</v>
      </c>
      <c r="J272" s="65">
        <v>417</v>
      </c>
      <c r="K272" s="65" t="s">
        <v>499</v>
      </c>
    </row>
    <row r="273" spans="1:11" ht="12.75" customHeight="1">
      <c r="A273" s="68" t="s">
        <v>420</v>
      </c>
      <c r="B273" s="68" t="s">
        <v>421</v>
      </c>
      <c r="C273" s="68" t="s">
        <v>271</v>
      </c>
      <c r="D273" s="68" t="s">
        <v>359</v>
      </c>
      <c r="E273" s="68" t="s">
        <v>360</v>
      </c>
      <c r="F273" s="68" t="s">
        <v>77</v>
      </c>
      <c r="G273" s="68" t="s">
        <v>273</v>
      </c>
      <c r="H273" s="68" t="s">
        <v>363</v>
      </c>
      <c r="I273" s="65">
        <v>9</v>
      </c>
      <c r="J273" s="65">
        <v>417</v>
      </c>
      <c r="K273" s="65" t="s">
        <v>499</v>
      </c>
    </row>
    <row r="274" spans="1:11" ht="12.75" customHeight="1">
      <c r="A274" s="68" t="s">
        <v>420</v>
      </c>
      <c r="B274" s="68" t="s">
        <v>421</v>
      </c>
      <c r="C274" s="68" t="s">
        <v>271</v>
      </c>
      <c r="D274" s="68" t="s">
        <v>359</v>
      </c>
      <c r="E274" s="68" t="s">
        <v>360</v>
      </c>
      <c r="F274" s="68" t="s">
        <v>77</v>
      </c>
      <c r="G274" s="68" t="s">
        <v>273</v>
      </c>
      <c r="H274" s="68" t="s">
        <v>364</v>
      </c>
      <c r="I274" s="65">
        <v>5</v>
      </c>
      <c r="J274" s="65">
        <v>417</v>
      </c>
      <c r="K274" s="65" t="s">
        <v>499</v>
      </c>
    </row>
    <row r="275" spans="1:11" ht="12.75" customHeight="1">
      <c r="A275" s="68" t="s">
        <v>420</v>
      </c>
      <c r="B275" s="68" t="s">
        <v>421</v>
      </c>
      <c r="C275" s="68" t="s">
        <v>271</v>
      </c>
      <c r="D275" s="68" t="s">
        <v>359</v>
      </c>
      <c r="E275" s="68" t="s">
        <v>360</v>
      </c>
      <c r="F275" s="68" t="s">
        <v>77</v>
      </c>
      <c r="G275" s="68" t="s">
        <v>273</v>
      </c>
      <c r="H275" s="68" t="s">
        <v>451</v>
      </c>
      <c r="I275" s="65">
        <v>4</v>
      </c>
      <c r="J275" s="65">
        <v>417</v>
      </c>
      <c r="K275" s="65" t="s">
        <v>499</v>
      </c>
    </row>
    <row r="276" spans="1:11" ht="12.75" customHeight="1">
      <c r="A276" s="68" t="s">
        <v>420</v>
      </c>
      <c r="B276" s="68" t="s">
        <v>421</v>
      </c>
      <c r="C276" s="68" t="s">
        <v>271</v>
      </c>
      <c r="D276" s="68" t="s">
        <v>359</v>
      </c>
      <c r="E276" s="68" t="s">
        <v>360</v>
      </c>
      <c r="F276" s="68" t="s">
        <v>77</v>
      </c>
      <c r="G276" s="68" t="s">
        <v>273</v>
      </c>
      <c r="H276" s="68" t="s">
        <v>365</v>
      </c>
      <c r="I276" s="65">
        <v>15</v>
      </c>
      <c r="J276" s="65">
        <v>417</v>
      </c>
      <c r="K276" s="65" t="s">
        <v>499</v>
      </c>
    </row>
    <row r="277" spans="1:11" ht="12.75" customHeight="1">
      <c r="A277" s="68" t="s">
        <v>420</v>
      </c>
      <c r="B277" s="68" t="s">
        <v>421</v>
      </c>
      <c r="C277" s="68" t="s">
        <v>271</v>
      </c>
      <c r="D277" s="68" t="s">
        <v>359</v>
      </c>
      <c r="E277" s="68" t="s">
        <v>360</v>
      </c>
      <c r="F277" s="68" t="s">
        <v>77</v>
      </c>
      <c r="G277" s="68" t="s">
        <v>273</v>
      </c>
      <c r="H277" s="68" t="s">
        <v>366</v>
      </c>
      <c r="I277" s="65">
        <v>11</v>
      </c>
      <c r="J277" s="65">
        <v>417</v>
      </c>
      <c r="K277" s="65" t="s">
        <v>499</v>
      </c>
    </row>
    <row r="278" spans="1:11" ht="12.75" customHeight="1">
      <c r="A278" s="68" t="s">
        <v>420</v>
      </c>
      <c r="B278" s="68" t="s">
        <v>421</v>
      </c>
      <c r="C278" s="68" t="s">
        <v>271</v>
      </c>
      <c r="D278" s="68" t="s">
        <v>359</v>
      </c>
      <c r="E278" s="68" t="s">
        <v>360</v>
      </c>
      <c r="F278" s="68" t="s">
        <v>77</v>
      </c>
      <c r="G278" s="68" t="s">
        <v>273</v>
      </c>
      <c r="H278" s="68" t="s">
        <v>367</v>
      </c>
      <c r="I278" s="65">
        <v>10</v>
      </c>
      <c r="J278" s="65">
        <v>417</v>
      </c>
      <c r="K278" s="65" t="s">
        <v>499</v>
      </c>
    </row>
    <row r="279" spans="1:11" ht="12.75" customHeight="1">
      <c r="A279" s="68" t="s">
        <v>420</v>
      </c>
      <c r="B279" s="68" t="s">
        <v>421</v>
      </c>
      <c r="C279" s="68" t="s">
        <v>271</v>
      </c>
      <c r="D279" s="68" t="s">
        <v>359</v>
      </c>
      <c r="E279" s="68" t="s">
        <v>360</v>
      </c>
      <c r="F279" s="68" t="s">
        <v>77</v>
      </c>
      <c r="G279" s="68" t="s">
        <v>273</v>
      </c>
      <c r="H279" s="68" t="s">
        <v>247</v>
      </c>
      <c r="I279" s="65">
        <v>3</v>
      </c>
      <c r="J279" s="65">
        <v>417</v>
      </c>
      <c r="K279" s="65" t="s">
        <v>499</v>
      </c>
    </row>
    <row r="280" spans="1:11" ht="12.75" customHeight="1">
      <c r="A280" s="68" t="s">
        <v>420</v>
      </c>
      <c r="B280" s="68" t="s">
        <v>421</v>
      </c>
      <c r="C280" s="68" t="s">
        <v>271</v>
      </c>
      <c r="D280" s="68" t="s">
        <v>359</v>
      </c>
      <c r="E280" s="68" t="s">
        <v>360</v>
      </c>
      <c r="F280" s="68" t="s">
        <v>77</v>
      </c>
      <c r="G280" s="68" t="s">
        <v>273</v>
      </c>
      <c r="H280" s="68" t="s">
        <v>375</v>
      </c>
      <c r="I280" s="65">
        <v>48</v>
      </c>
      <c r="J280" s="65">
        <v>417</v>
      </c>
      <c r="K280" s="65" t="s">
        <v>499</v>
      </c>
    </row>
    <row r="281" spans="1:11" ht="12.75" customHeight="1">
      <c r="A281" s="68" t="s">
        <v>420</v>
      </c>
      <c r="B281" s="68" t="s">
        <v>421</v>
      </c>
      <c r="C281" s="68" t="s">
        <v>271</v>
      </c>
      <c r="D281" s="68" t="s">
        <v>359</v>
      </c>
      <c r="E281" s="68" t="s">
        <v>360</v>
      </c>
      <c r="F281" s="68" t="s">
        <v>77</v>
      </c>
      <c r="G281" s="68" t="s">
        <v>273</v>
      </c>
      <c r="H281" s="68" t="s">
        <v>368</v>
      </c>
      <c r="I281" s="65">
        <v>90</v>
      </c>
      <c r="J281" s="65">
        <v>417</v>
      </c>
      <c r="K281" s="65" t="s">
        <v>499</v>
      </c>
    </row>
    <row r="282" spans="1:11" ht="12.75" customHeight="1">
      <c r="A282" s="68" t="s">
        <v>420</v>
      </c>
      <c r="B282" s="68" t="s">
        <v>421</v>
      </c>
      <c r="C282" s="68" t="s">
        <v>271</v>
      </c>
      <c r="D282" s="68" t="s">
        <v>359</v>
      </c>
      <c r="E282" s="68" t="s">
        <v>360</v>
      </c>
      <c r="F282" s="68" t="s">
        <v>77</v>
      </c>
      <c r="G282" s="68" t="s">
        <v>273</v>
      </c>
      <c r="H282" s="68" t="s">
        <v>491</v>
      </c>
      <c r="I282" s="65">
        <v>26</v>
      </c>
      <c r="J282" s="65">
        <v>417</v>
      </c>
      <c r="K282" s="65" t="s">
        <v>499</v>
      </c>
    </row>
    <row r="283" spans="1:11" ht="12.75" customHeight="1">
      <c r="A283" s="68" t="s">
        <v>420</v>
      </c>
      <c r="B283" s="68" t="s">
        <v>421</v>
      </c>
      <c r="C283" s="68" t="s">
        <v>271</v>
      </c>
      <c r="D283" s="68" t="s">
        <v>359</v>
      </c>
      <c r="E283" s="68" t="s">
        <v>360</v>
      </c>
      <c r="F283" s="68" t="s">
        <v>77</v>
      </c>
      <c r="G283" s="68" t="s">
        <v>273</v>
      </c>
      <c r="H283" s="68" t="s">
        <v>369</v>
      </c>
      <c r="I283" s="65">
        <v>15</v>
      </c>
      <c r="J283" s="65">
        <v>417</v>
      </c>
      <c r="K283" s="65" t="s">
        <v>499</v>
      </c>
    </row>
    <row r="284" spans="1:11" ht="12.75" customHeight="1">
      <c r="A284" s="68" t="s">
        <v>420</v>
      </c>
      <c r="B284" s="68" t="s">
        <v>421</v>
      </c>
      <c r="C284" s="68" t="s">
        <v>271</v>
      </c>
      <c r="D284" s="68" t="s">
        <v>359</v>
      </c>
      <c r="E284" s="68" t="s">
        <v>360</v>
      </c>
      <c r="F284" s="68" t="s">
        <v>77</v>
      </c>
      <c r="G284" s="68" t="s">
        <v>273</v>
      </c>
      <c r="H284" s="68" t="s">
        <v>638</v>
      </c>
      <c r="I284" s="65">
        <v>34</v>
      </c>
      <c r="J284" s="65">
        <v>417</v>
      </c>
      <c r="K284" s="65" t="s">
        <v>499</v>
      </c>
    </row>
    <row r="285" spans="1:11" ht="12.75" customHeight="1">
      <c r="A285" s="68" t="s">
        <v>420</v>
      </c>
      <c r="B285" s="68" t="s">
        <v>421</v>
      </c>
      <c r="C285" s="68" t="s">
        <v>271</v>
      </c>
      <c r="D285" s="68" t="s">
        <v>359</v>
      </c>
      <c r="E285" s="68" t="s">
        <v>360</v>
      </c>
      <c r="F285" s="68" t="s">
        <v>77</v>
      </c>
      <c r="G285" s="68" t="s">
        <v>273</v>
      </c>
      <c r="H285" s="68" t="s">
        <v>363</v>
      </c>
      <c r="I285" s="65">
        <v>8</v>
      </c>
      <c r="J285" s="65">
        <v>443</v>
      </c>
      <c r="K285" s="65" t="s">
        <v>232</v>
      </c>
    </row>
    <row r="286" spans="1:11" ht="12.75" customHeight="1">
      <c r="A286" s="68" t="s">
        <v>420</v>
      </c>
      <c r="B286" s="68" t="s">
        <v>421</v>
      </c>
      <c r="C286" s="68" t="s">
        <v>271</v>
      </c>
      <c r="D286" s="68" t="s">
        <v>359</v>
      </c>
      <c r="E286" s="68" t="s">
        <v>360</v>
      </c>
      <c r="F286" s="68" t="s">
        <v>77</v>
      </c>
      <c r="G286" s="68" t="s">
        <v>273</v>
      </c>
      <c r="H286" s="68" t="s">
        <v>364</v>
      </c>
      <c r="I286" s="65">
        <v>15</v>
      </c>
      <c r="J286" s="65">
        <v>443</v>
      </c>
      <c r="K286" s="65" t="s">
        <v>232</v>
      </c>
    </row>
    <row r="287" spans="1:11" ht="12.75" customHeight="1">
      <c r="A287" s="68" t="s">
        <v>420</v>
      </c>
      <c r="B287" s="68" t="s">
        <v>421</v>
      </c>
      <c r="C287" s="68" t="s">
        <v>271</v>
      </c>
      <c r="D287" s="68" t="s">
        <v>359</v>
      </c>
      <c r="E287" s="68" t="s">
        <v>360</v>
      </c>
      <c r="F287" s="68" t="s">
        <v>77</v>
      </c>
      <c r="G287" s="68" t="s">
        <v>273</v>
      </c>
      <c r="H287" s="68" t="s">
        <v>451</v>
      </c>
      <c r="I287" s="65">
        <v>6</v>
      </c>
      <c r="J287" s="65">
        <v>443</v>
      </c>
      <c r="K287" s="65" t="s">
        <v>232</v>
      </c>
    </row>
    <row r="288" spans="1:11" ht="12.75" customHeight="1">
      <c r="A288" s="68" t="s">
        <v>420</v>
      </c>
      <c r="B288" s="68" t="s">
        <v>421</v>
      </c>
      <c r="C288" s="68" t="s">
        <v>271</v>
      </c>
      <c r="D288" s="68" t="s">
        <v>359</v>
      </c>
      <c r="E288" s="68" t="s">
        <v>360</v>
      </c>
      <c r="F288" s="68" t="s">
        <v>77</v>
      </c>
      <c r="G288" s="68" t="s">
        <v>273</v>
      </c>
      <c r="H288" s="68" t="s">
        <v>365</v>
      </c>
      <c r="I288" s="65">
        <v>12</v>
      </c>
      <c r="J288" s="65">
        <v>443</v>
      </c>
      <c r="K288" s="65" t="s">
        <v>232</v>
      </c>
    </row>
    <row r="289" spans="1:11" ht="12.75" customHeight="1">
      <c r="A289" s="68" t="s">
        <v>420</v>
      </c>
      <c r="B289" s="68" t="s">
        <v>421</v>
      </c>
      <c r="C289" s="68" t="s">
        <v>271</v>
      </c>
      <c r="D289" s="68" t="s">
        <v>359</v>
      </c>
      <c r="E289" s="68" t="s">
        <v>360</v>
      </c>
      <c r="F289" s="68" t="s">
        <v>77</v>
      </c>
      <c r="G289" s="68" t="s">
        <v>273</v>
      </c>
      <c r="H289" s="68" t="s">
        <v>366</v>
      </c>
      <c r="I289" s="65">
        <v>10</v>
      </c>
      <c r="J289" s="65">
        <v>443</v>
      </c>
      <c r="K289" s="65" t="s">
        <v>232</v>
      </c>
    </row>
    <row r="290" spans="1:11" ht="12.75" customHeight="1">
      <c r="A290" s="68" t="s">
        <v>420</v>
      </c>
      <c r="B290" s="68" t="s">
        <v>421</v>
      </c>
      <c r="C290" s="68" t="s">
        <v>271</v>
      </c>
      <c r="D290" s="68" t="s">
        <v>359</v>
      </c>
      <c r="E290" s="68" t="s">
        <v>360</v>
      </c>
      <c r="F290" s="68" t="s">
        <v>77</v>
      </c>
      <c r="G290" s="68" t="s">
        <v>273</v>
      </c>
      <c r="H290" s="68" t="s">
        <v>367</v>
      </c>
      <c r="I290" s="65">
        <v>3</v>
      </c>
      <c r="J290" s="65">
        <v>443</v>
      </c>
      <c r="K290" s="65" t="s">
        <v>232</v>
      </c>
    </row>
    <row r="291" spans="1:11" ht="12.75" customHeight="1">
      <c r="A291" s="68" t="s">
        <v>420</v>
      </c>
      <c r="B291" s="68" t="s">
        <v>421</v>
      </c>
      <c r="C291" s="68" t="s">
        <v>271</v>
      </c>
      <c r="D291" s="68" t="s">
        <v>359</v>
      </c>
      <c r="E291" s="68" t="s">
        <v>360</v>
      </c>
      <c r="F291" s="68" t="s">
        <v>77</v>
      </c>
      <c r="G291" s="68" t="s">
        <v>273</v>
      </c>
      <c r="H291" s="68" t="s">
        <v>375</v>
      </c>
      <c r="I291" s="65">
        <v>2</v>
      </c>
      <c r="J291" s="65">
        <v>443</v>
      </c>
      <c r="K291" s="65" t="s">
        <v>232</v>
      </c>
    </row>
    <row r="292" spans="1:11" ht="12.75" customHeight="1">
      <c r="A292" s="68" t="s">
        <v>420</v>
      </c>
      <c r="B292" s="68" t="s">
        <v>421</v>
      </c>
      <c r="C292" s="68" t="s">
        <v>271</v>
      </c>
      <c r="D292" s="68" t="s">
        <v>359</v>
      </c>
      <c r="E292" s="68" t="s">
        <v>360</v>
      </c>
      <c r="F292" s="68" t="s">
        <v>77</v>
      </c>
      <c r="G292" s="68" t="s">
        <v>273</v>
      </c>
      <c r="H292" s="68" t="s">
        <v>368</v>
      </c>
      <c r="I292" s="65">
        <v>17</v>
      </c>
      <c r="J292" s="65">
        <v>443</v>
      </c>
      <c r="K292" s="65" t="s">
        <v>232</v>
      </c>
    </row>
    <row r="293" spans="1:11" ht="12.75" customHeight="1">
      <c r="A293" s="68" t="s">
        <v>420</v>
      </c>
      <c r="B293" s="68" t="s">
        <v>421</v>
      </c>
      <c r="C293" s="68" t="s">
        <v>271</v>
      </c>
      <c r="D293" s="68" t="s">
        <v>359</v>
      </c>
      <c r="E293" s="68" t="s">
        <v>360</v>
      </c>
      <c r="F293" s="68" t="s">
        <v>77</v>
      </c>
      <c r="G293" s="68" t="s">
        <v>273</v>
      </c>
      <c r="H293" s="68" t="s">
        <v>491</v>
      </c>
      <c r="I293" s="65">
        <v>11</v>
      </c>
      <c r="J293" s="65">
        <v>443</v>
      </c>
      <c r="K293" s="65" t="s">
        <v>232</v>
      </c>
    </row>
    <row r="294" spans="1:11" ht="12.75" customHeight="1">
      <c r="A294" s="68" t="s">
        <v>420</v>
      </c>
      <c r="B294" s="68" t="s">
        <v>421</v>
      </c>
      <c r="C294" s="68" t="s">
        <v>271</v>
      </c>
      <c r="D294" s="68" t="s">
        <v>359</v>
      </c>
      <c r="E294" s="68" t="s">
        <v>360</v>
      </c>
      <c r="F294" s="68" t="s">
        <v>77</v>
      </c>
      <c r="G294" s="68" t="s">
        <v>273</v>
      </c>
      <c r="H294" s="68" t="s">
        <v>369</v>
      </c>
      <c r="I294" s="65">
        <v>4</v>
      </c>
      <c r="J294" s="65">
        <v>443</v>
      </c>
      <c r="K294" s="65" t="s">
        <v>232</v>
      </c>
    </row>
    <row r="295" spans="1:11" ht="12.75" customHeight="1">
      <c r="A295" s="68" t="s">
        <v>420</v>
      </c>
      <c r="B295" s="68" t="s">
        <v>421</v>
      </c>
      <c r="C295" s="68" t="s">
        <v>271</v>
      </c>
      <c r="D295" s="68" t="s">
        <v>359</v>
      </c>
      <c r="E295" s="68" t="s">
        <v>360</v>
      </c>
      <c r="F295" s="68" t="s">
        <v>77</v>
      </c>
      <c r="G295" s="68" t="s">
        <v>273</v>
      </c>
      <c r="H295" s="68" t="s">
        <v>638</v>
      </c>
      <c r="I295" s="65">
        <v>1</v>
      </c>
      <c r="J295" s="65">
        <v>443</v>
      </c>
      <c r="K295" s="65" t="s">
        <v>232</v>
      </c>
    </row>
    <row r="296" spans="1:11" ht="12.75" customHeight="1">
      <c r="A296" s="68" t="s">
        <v>420</v>
      </c>
      <c r="B296" s="68" t="s">
        <v>421</v>
      </c>
      <c r="C296" s="68" t="s">
        <v>271</v>
      </c>
      <c r="D296" s="68" t="s">
        <v>359</v>
      </c>
      <c r="E296" s="68" t="s">
        <v>360</v>
      </c>
      <c r="F296" s="68" t="s">
        <v>77</v>
      </c>
      <c r="G296" s="68" t="s">
        <v>273</v>
      </c>
      <c r="H296" s="68" t="s">
        <v>422</v>
      </c>
      <c r="I296" s="65">
        <v>20</v>
      </c>
      <c r="J296" s="65">
        <v>413</v>
      </c>
      <c r="K296" s="65" t="s">
        <v>500</v>
      </c>
    </row>
    <row r="297" spans="1:11" ht="12.75" customHeight="1">
      <c r="A297" s="68" t="s">
        <v>420</v>
      </c>
      <c r="B297" s="68" t="s">
        <v>421</v>
      </c>
      <c r="C297" s="68" t="s">
        <v>271</v>
      </c>
      <c r="D297" s="68" t="s">
        <v>359</v>
      </c>
      <c r="E297" s="68" t="s">
        <v>360</v>
      </c>
      <c r="F297" s="68" t="s">
        <v>77</v>
      </c>
      <c r="G297" s="68" t="s">
        <v>273</v>
      </c>
      <c r="H297" s="68" t="s">
        <v>258</v>
      </c>
      <c r="I297" s="65">
        <v>48</v>
      </c>
      <c r="J297" s="65">
        <v>413</v>
      </c>
      <c r="K297" s="65" t="s">
        <v>500</v>
      </c>
    </row>
    <row r="298" spans="1:11" ht="12.75" customHeight="1">
      <c r="A298" s="68" t="s">
        <v>420</v>
      </c>
      <c r="B298" s="68" t="s">
        <v>421</v>
      </c>
      <c r="C298" s="68" t="s">
        <v>271</v>
      </c>
      <c r="D298" s="68" t="s">
        <v>359</v>
      </c>
      <c r="E298" s="68" t="s">
        <v>360</v>
      </c>
      <c r="F298" s="68" t="s">
        <v>77</v>
      </c>
      <c r="G298" s="68" t="s">
        <v>273</v>
      </c>
      <c r="H298" s="68" t="s">
        <v>362</v>
      </c>
      <c r="I298" s="65">
        <v>10</v>
      </c>
      <c r="J298" s="65">
        <v>413</v>
      </c>
      <c r="K298" s="65" t="s">
        <v>500</v>
      </c>
    </row>
    <row r="299" spans="1:11" ht="12.75" customHeight="1">
      <c r="A299" s="68" t="s">
        <v>420</v>
      </c>
      <c r="B299" s="68" t="s">
        <v>421</v>
      </c>
      <c r="C299" s="68" t="s">
        <v>271</v>
      </c>
      <c r="D299" s="68" t="s">
        <v>359</v>
      </c>
      <c r="E299" s="68" t="s">
        <v>360</v>
      </c>
      <c r="F299" s="68" t="s">
        <v>77</v>
      </c>
      <c r="G299" s="68" t="s">
        <v>273</v>
      </c>
      <c r="H299" s="68" t="s">
        <v>363</v>
      </c>
      <c r="I299" s="65">
        <v>7</v>
      </c>
      <c r="J299" s="65">
        <v>413</v>
      </c>
      <c r="K299" s="65" t="s">
        <v>500</v>
      </c>
    </row>
    <row r="300" spans="1:11" ht="12.75" customHeight="1">
      <c r="A300" s="68" t="s">
        <v>420</v>
      </c>
      <c r="B300" s="68" t="s">
        <v>421</v>
      </c>
      <c r="C300" s="68" t="s">
        <v>271</v>
      </c>
      <c r="D300" s="68" t="s">
        <v>359</v>
      </c>
      <c r="E300" s="68" t="s">
        <v>360</v>
      </c>
      <c r="F300" s="68" t="s">
        <v>77</v>
      </c>
      <c r="G300" s="68" t="s">
        <v>273</v>
      </c>
      <c r="H300" s="68" t="s">
        <v>364</v>
      </c>
      <c r="I300" s="65">
        <v>2</v>
      </c>
      <c r="J300" s="65">
        <v>413</v>
      </c>
      <c r="K300" s="65" t="s">
        <v>500</v>
      </c>
    </row>
    <row r="301" spans="1:11" ht="12.75" customHeight="1">
      <c r="A301" s="68" t="s">
        <v>420</v>
      </c>
      <c r="B301" s="68" t="s">
        <v>421</v>
      </c>
      <c r="C301" s="68" t="s">
        <v>271</v>
      </c>
      <c r="D301" s="68" t="s">
        <v>359</v>
      </c>
      <c r="E301" s="68" t="s">
        <v>360</v>
      </c>
      <c r="F301" s="68" t="s">
        <v>77</v>
      </c>
      <c r="G301" s="68" t="s">
        <v>273</v>
      </c>
      <c r="H301" s="68" t="s">
        <v>451</v>
      </c>
      <c r="I301" s="65">
        <v>2</v>
      </c>
      <c r="J301" s="65">
        <v>413</v>
      </c>
      <c r="K301" s="65" t="s">
        <v>500</v>
      </c>
    </row>
    <row r="302" spans="1:11" ht="12.75" customHeight="1">
      <c r="A302" s="68" t="s">
        <v>420</v>
      </c>
      <c r="B302" s="68" t="s">
        <v>421</v>
      </c>
      <c r="C302" s="68" t="s">
        <v>271</v>
      </c>
      <c r="D302" s="68" t="s">
        <v>359</v>
      </c>
      <c r="E302" s="68" t="s">
        <v>360</v>
      </c>
      <c r="F302" s="68" t="s">
        <v>77</v>
      </c>
      <c r="G302" s="68" t="s">
        <v>273</v>
      </c>
      <c r="H302" s="68" t="s">
        <v>365</v>
      </c>
      <c r="I302" s="65">
        <v>13</v>
      </c>
      <c r="J302" s="65">
        <v>413</v>
      </c>
      <c r="K302" s="65" t="s">
        <v>500</v>
      </c>
    </row>
    <row r="303" spans="1:11" ht="12.75" customHeight="1">
      <c r="A303" s="68" t="s">
        <v>420</v>
      </c>
      <c r="B303" s="68" t="s">
        <v>421</v>
      </c>
      <c r="C303" s="68" t="s">
        <v>271</v>
      </c>
      <c r="D303" s="68" t="s">
        <v>359</v>
      </c>
      <c r="E303" s="68" t="s">
        <v>360</v>
      </c>
      <c r="F303" s="68" t="s">
        <v>77</v>
      </c>
      <c r="G303" s="68" t="s">
        <v>273</v>
      </c>
      <c r="H303" s="68" t="s">
        <v>366</v>
      </c>
      <c r="I303" s="65">
        <v>8</v>
      </c>
      <c r="J303" s="65">
        <v>413</v>
      </c>
      <c r="K303" s="65" t="s">
        <v>500</v>
      </c>
    </row>
    <row r="304" spans="1:11" ht="12.75" customHeight="1">
      <c r="A304" s="68" t="s">
        <v>420</v>
      </c>
      <c r="B304" s="68" t="s">
        <v>421</v>
      </c>
      <c r="C304" s="68" t="s">
        <v>271</v>
      </c>
      <c r="D304" s="68" t="s">
        <v>359</v>
      </c>
      <c r="E304" s="68" t="s">
        <v>360</v>
      </c>
      <c r="F304" s="68" t="s">
        <v>77</v>
      </c>
      <c r="G304" s="68" t="s">
        <v>273</v>
      </c>
      <c r="H304" s="68" t="s">
        <v>367</v>
      </c>
      <c r="I304" s="65">
        <v>12</v>
      </c>
      <c r="J304" s="65">
        <v>413</v>
      </c>
      <c r="K304" s="65" t="s">
        <v>500</v>
      </c>
    </row>
    <row r="305" spans="1:11" ht="12.75" customHeight="1">
      <c r="A305" s="68" t="s">
        <v>420</v>
      </c>
      <c r="B305" s="68" t="s">
        <v>421</v>
      </c>
      <c r="C305" s="68" t="s">
        <v>271</v>
      </c>
      <c r="D305" s="68" t="s">
        <v>359</v>
      </c>
      <c r="E305" s="68" t="s">
        <v>360</v>
      </c>
      <c r="F305" s="68" t="s">
        <v>77</v>
      </c>
      <c r="G305" s="68" t="s">
        <v>273</v>
      </c>
      <c r="H305" s="68" t="s">
        <v>247</v>
      </c>
      <c r="I305" s="65">
        <v>4</v>
      </c>
      <c r="J305" s="65">
        <v>413</v>
      </c>
      <c r="K305" s="65" t="s">
        <v>500</v>
      </c>
    </row>
    <row r="306" spans="1:11" ht="12.75" customHeight="1">
      <c r="A306" s="68" t="s">
        <v>420</v>
      </c>
      <c r="B306" s="68" t="s">
        <v>421</v>
      </c>
      <c r="C306" s="68" t="s">
        <v>271</v>
      </c>
      <c r="D306" s="68" t="s">
        <v>359</v>
      </c>
      <c r="E306" s="68" t="s">
        <v>360</v>
      </c>
      <c r="F306" s="68" t="s">
        <v>77</v>
      </c>
      <c r="G306" s="68" t="s">
        <v>273</v>
      </c>
      <c r="H306" s="68" t="s">
        <v>375</v>
      </c>
      <c r="I306" s="65">
        <v>9</v>
      </c>
      <c r="J306" s="65">
        <v>413</v>
      </c>
      <c r="K306" s="65" t="s">
        <v>500</v>
      </c>
    </row>
    <row r="307" spans="1:11" ht="12.75" customHeight="1">
      <c r="A307" s="68" t="s">
        <v>420</v>
      </c>
      <c r="B307" s="68" t="s">
        <v>421</v>
      </c>
      <c r="C307" s="68" t="s">
        <v>271</v>
      </c>
      <c r="D307" s="68" t="s">
        <v>359</v>
      </c>
      <c r="E307" s="68" t="s">
        <v>360</v>
      </c>
      <c r="F307" s="68" t="s">
        <v>77</v>
      </c>
      <c r="G307" s="68" t="s">
        <v>273</v>
      </c>
      <c r="H307" s="68" t="s">
        <v>368</v>
      </c>
      <c r="I307" s="65">
        <v>54</v>
      </c>
      <c r="J307" s="65">
        <v>413</v>
      </c>
      <c r="K307" s="65" t="s">
        <v>500</v>
      </c>
    </row>
    <row r="308" spans="1:11" ht="12.75" customHeight="1">
      <c r="A308" s="68" t="s">
        <v>420</v>
      </c>
      <c r="B308" s="68" t="s">
        <v>421</v>
      </c>
      <c r="C308" s="68" t="s">
        <v>271</v>
      </c>
      <c r="D308" s="68" t="s">
        <v>359</v>
      </c>
      <c r="E308" s="68" t="s">
        <v>360</v>
      </c>
      <c r="F308" s="68" t="s">
        <v>77</v>
      </c>
      <c r="G308" s="68" t="s">
        <v>273</v>
      </c>
      <c r="H308" s="68" t="s">
        <v>491</v>
      </c>
      <c r="I308" s="65">
        <v>29</v>
      </c>
      <c r="J308" s="65">
        <v>413</v>
      </c>
      <c r="K308" s="65" t="s">
        <v>500</v>
      </c>
    </row>
    <row r="309" spans="1:11" ht="12.75" customHeight="1">
      <c r="A309" s="68" t="s">
        <v>420</v>
      </c>
      <c r="B309" s="68" t="s">
        <v>421</v>
      </c>
      <c r="C309" s="68" t="s">
        <v>271</v>
      </c>
      <c r="D309" s="68" t="s">
        <v>359</v>
      </c>
      <c r="E309" s="68" t="s">
        <v>360</v>
      </c>
      <c r="F309" s="68" t="s">
        <v>77</v>
      </c>
      <c r="G309" s="68" t="s">
        <v>273</v>
      </c>
      <c r="H309" s="68" t="s">
        <v>369</v>
      </c>
      <c r="I309" s="65">
        <v>5</v>
      </c>
      <c r="J309" s="65">
        <v>413</v>
      </c>
      <c r="K309" s="65" t="s">
        <v>500</v>
      </c>
    </row>
    <row r="310" spans="1:11" ht="12.75" customHeight="1">
      <c r="A310" s="68" t="s">
        <v>420</v>
      </c>
      <c r="B310" s="68" t="s">
        <v>421</v>
      </c>
      <c r="C310" s="68" t="s">
        <v>271</v>
      </c>
      <c r="D310" s="68" t="s">
        <v>359</v>
      </c>
      <c r="E310" s="68" t="s">
        <v>360</v>
      </c>
      <c r="F310" s="68" t="s">
        <v>77</v>
      </c>
      <c r="G310" s="68" t="s">
        <v>273</v>
      </c>
      <c r="H310" s="68" t="s">
        <v>638</v>
      </c>
      <c r="I310" s="65">
        <v>16</v>
      </c>
      <c r="J310" s="65">
        <v>413</v>
      </c>
      <c r="K310" s="65" t="s">
        <v>500</v>
      </c>
    </row>
    <row r="311" spans="1:11" ht="12.75" customHeight="1">
      <c r="A311" s="68" t="s">
        <v>420</v>
      </c>
      <c r="B311" s="68" t="s">
        <v>421</v>
      </c>
      <c r="C311" s="68" t="s">
        <v>271</v>
      </c>
      <c r="D311" s="68" t="s">
        <v>359</v>
      </c>
      <c r="E311" s="68" t="s">
        <v>360</v>
      </c>
      <c r="F311" s="68" t="s">
        <v>77</v>
      </c>
      <c r="G311" s="68" t="s">
        <v>273</v>
      </c>
      <c r="H311" s="68" t="s">
        <v>368</v>
      </c>
      <c r="I311" s="65">
        <v>1</v>
      </c>
      <c r="J311" s="65">
        <v>431</v>
      </c>
      <c r="K311" s="65" t="s">
        <v>282</v>
      </c>
    </row>
    <row r="312" spans="1:11" ht="12.75" customHeight="1">
      <c r="A312" s="68" t="s">
        <v>420</v>
      </c>
      <c r="B312" s="68" t="s">
        <v>421</v>
      </c>
      <c r="C312" s="68" t="s">
        <v>271</v>
      </c>
      <c r="D312" s="68" t="s">
        <v>359</v>
      </c>
      <c r="E312" s="68" t="s">
        <v>360</v>
      </c>
      <c r="F312" s="68" t="s">
        <v>77</v>
      </c>
      <c r="G312" s="68" t="s">
        <v>273</v>
      </c>
      <c r="H312" s="68" t="s">
        <v>422</v>
      </c>
      <c r="I312" s="65">
        <v>31</v>
      </c>
      <c r="J312" s="65">
        <v>405</v>
      </c>
      <c r="K312" s="65" t="s">
        <v>423</v>
      </c>
    </row>
    <row r="313" spans="1:11" ht="12.75" customHeight="1">
      <c r="A313" s="68" t="s">
        <v>420</v>
      </c>
      <c r="B313" s="68" t="s">
        <v>421</v>
      </c>
      <c r="C313" s="68" t="s">
        <v>271</v>
      </c>
      <c r="D313" s="68" t="s">
        <v>359</v>
      </c>
      <c r="E313" s="68" t="s">
        <v>360</v>
      </c>
      <c r="F313" s="68" t="s">
        <v>77</v>
      </c>
      <c r="G313" s="68" t="s">
        <v>273</v>
      </c>
      <c r="H313" s="68" t="s">
        <v>258</v>
      </c>
      <c r="I313" s="65">
        <v>55</v>
      </c>
      <c r="J313" s="65">
        <v>405</v>
      </c>
      <c r="K313" s="65" t="s">
        <v>423</v>
      </c>
    </row>
    <row r="314" spans="1:11" ht="12.75" customHeight="1">
      <c r="A314" s="68" t="s">
        <v>420</v>
      </c>
      <c r="B314" s="68" t="s">
        <v>421</v>
      </c>
      <c r="C314" s="68" t="s">
        <v>271</v>
      </c>
      <c r="D314" s="68" t="s">
        <v>359</v>
      </c>
      <c r="E314" s="68" t="s">
        <v>360</v>
      </c>
      <c r="F314" s="68" t="s">
        <v>77</v>
      </c>
      <c r="G314" s="68" t="s">
        <v>273</v>
      </c>
      <c r="H314" s="68" t="s">
        <v>362</v>
      </c>
      <c r="I314" s="65">
        <v>17</v>
      </c>
      <c r="J314" s="65">
        <v>405</v>
      </c>
      <c r="K314" s="65" t="s">
        <v>423</v>
      </c>
    </row>
    <row r="315" spans="1:11" ht="12.75" customHeight="1">
      <c r="A315" s="68" t="s">
        <v>420</v>
      </c>
      <c r="B315" s="68" t="s">
        <v>421</v>
      </c>
      <c r="C315" s="68" t="s">
        <v>271</v>
      </c>
      <c r="D315" s="68" t="s">
        <v>359</v>
      </c>
      <c r="E315" s="68" t="s">
        <v>360</v>
      </c>
      <c r="F315" s="68" t="s">
        <v>77</v>
      </c>
      <c r="G315" s="68" t="s">
        <v>273</v>
      </c>
      <c r="H315" s="68" t="s">
        <v>363</v>
      </c>
      <c r="I315" s="65">
        <v>17</v>
      </c>
      <c r="J315" s="65">
        <v>405</v>
      </c>
      <c r="K315" s="65" t="s">
        <v>423</v>
      </c>
    </row>
    <row r="316" spans="1:11" ht="12.75" customHeight="1">
      <c r="A316" s="68" t="s">
        <v>420</v>
      </c>
      <c r="B316" s="68" t="s">
        <v>421</v>
      </c>
      <c r="C316" s="68" t="s">
        <v>271</v>
      </c>
      <c r="D316" s="68" t="s">
        <v>359</v>
      </c>
      <c r="E316" s="68" t="s">
        <v>360</v>
      </c>
      <c r="F316" s="68" t="s">
        <v>77</v>
      </c>
      <c r="G316" s="68" t="s">
        <v>273</v>
      </c>
      <c r="H316" s="68" t="s">
        <v>364</v>
      </c>
      <c r="I316" s="65">
        <v>11</v>
      </c>
      <c r="J316" s="65">
        <v>405</v>
      </c>
      <c r="K316" s="65" t="s">
        <v>423</v>
      </c>
    </row>
    <row r="317" spans="1:11" ht="12.75" customHeight="1">
      <c r="A317" s="68" t="s">
        <v>420</v>
      </c>
      <c r="B317" s="68" t="s">
        <v>421</v>
      </c>
      <c r="C317" s="68" t="s">
        <v>271</v>
      </c>
      <c r="D317" s="68" t="s">
        <v>359</v>
      </c>
      <c r="E317" s="68" t="s">
        <v>360</v>
      </c>
      <c r="F317" s="68" t="s">
        <v>77</v>
      </c>
      <c r="G317" s="68" t="s">
        <v>273</v>
      </c>
      <c r="H317" s="68" t="s">
        <v>451</v>
      </c>
      <c r="I317" s="65">
        <v>11</v>
      </c>
      <c r="J317" s="65">
        <v>405</v>
      </c>
      <c r="K317" s="65" t="s">
        <v>423</v>
      </c>
    </row>
    <row r="318" spans="1:11" ht="12.75" customHeight="1">
      <c r="A318" s="68" t="s">
        <v>420</v>
      </c>
      <c r="B318" s="68" t="s">
        <v>421</v>
      </c>
      <c r="C318" s="68" t="s">
        <v>271</v>
      </c>
      <c r="D318" s="68" t="s">
        <v>359</v>
      </c>
      <c r="E318" s="68" t="s">
        <v>360</v>
      </c>
      <c r="F318" s="68" t="s">
        <v>77</v>
      </c>
      <c r="G318" s="68" t="s">
        <v>273</v>
      </c>
      <c r="H318" s="68" t="s">
        <v>365</v>
      </c>
      <c r="I318" s="65">
        <v>24</v>
      </c>
      <c r="J318" s="65">
        <v>405</v>
      </c>
      <c r="K318" s="65" t="s">
        <v>423</v>
      </c>
    </row>
    <row r="319" spans="1:11" ht="12.75" customHeight="1">
      <c r="A319" s="68" t="s">
        <v>420</v>
      </c>
      <c r="B319" s="68" t="s">
        <v>421</v>
      </c>
      <c r="C319" s="68" t="s">
        <v>271</v>
      </c>
      <c r="D319" s="68" t="s">
        <v>359</v>
      </c>
      <c r="E319" s="68" t="s">
        <v>360</v>
      </c>
      <c r="F319" s="68" t="s">
        <v>77</v>
      </c>
      <c r="G319" s="68" t="s">
        <v>273</v>
      </c>
      <c r="H319" s="68" t="s">
        <v>366</v>
      </c>
      <c r="I319" s="65">
        <v>4</v>
      </c>
      <c r="J319" s="65">
        <v>405</v>
      </c>
      <c r="K319" s="65" t="s">
        <v>423</v>
      </c>
    </row>
    <row r="320" spans="1:11" ht="12.75" customHeight="1">
      <c r="A320" s="68" t="s">
        <v>420</v>
      </c>
      <c r="B320" s="68" t="s">
        <v>421</v>
      </c>
      <c r="C320" s="68" t="s">
        <v>271</v>
      </c>
      <c r="D320" s="68" t="s">
        <v>359</v>
      </c>
      <c r="E320" s="68" t="s">
        <v>360</v>
      </c>
      <c r="F320" s="68" t="s">
        <v>77</v>
      </c>
      <c r="G320" s="68" t="s">
        <v>273</v>
      </c>
      <c r="H320" s="68" t="s">
        <v>422</v>
      </c>
      <c r="I320" s="65">
        <v>12</v>
      </c>
      <c r="J320" s="65">
        <v>421</v>
      </c>
      <c r="K320" s="65" t="s">
        <v>382</v>
      </c>
    </row>
    <row r="321" spans="1:11" ht="12.75" customHeight="1">
      <c r="A321" s="68" t="s">
        <v>420</v>
      </c>
      <c r="B321" s="68" t="s">
        <v>421</v>
      </c>
      <c r="C321" s="68" t="s">
        <v>271</v>
      </c>
      <c r="D321" s="68" t="s">
        <v>359</v>
      </c>
      <c r="E321" s="68" t="s">
        <v>360</v>
      </c>
      <c r="F321" s="68" t="s">
        <v>77</v>
      </c>
      <c r="G321" s="68" t="s">
        <v>273</v>
      </c>
      <c r="H321" s="68" t="s">
        <v>258</v>
      </c>
      <c r="I321" s="65">
        <v>40</v>
      </c>
      <c r="J321" s="65">
        <v>421</v>
      </c>
      <c r="K321" s="65" t="s">
        <v>382</v>
      </c>
    </row>
    <row r="322" spans="1:11" ht="12.75" customHeight="1">
      <c r="A322" s="68" t="s">
        <v>420</v>
      </c>
      <c r="B322" s="68" t="s">
        <v>421</v>
      </c>
      <c r="C322" s="68" t="s">
        <v>271</v>
      </c>
      <c r="D322" s="68" t="s">
        <v>359</v>
      </c>
      <c r="E322" s="68" t="s">
        <v>360</v>
      </c>
      <c r="F322" s="68" t="s">
        <v>77</v>
      </c>
      <c r="G322" s="68" t="s">
        <v>273</v>
      </c>
      <c r="H322" s="68" t="s">
        <v>362</v>
      </c>
      <c r="I322" s="65">
        <v>2</v>
      </c>
      <c r="J322" s="65">
        <v>421</v>
      </c>
      <c r="K322" s="65" t="s">
        <v>382</v>
      </c>
    </row>
    <row r="323" spans="1:11" ht="12.75" customHeight="1">
      <c r="A323" s="68" t="s">
        <v>420</v>
      </c>
      <c r="B323" s="68" t="s">
        <v>421</v>
      </c>
      <c r="C323" s="68" t="s">
        <v>271</v>
      </c>
      <c r="D323" s="68" t="s">
        <v>359</v>
      </c>
      <c r="E323" s="68" t="s">
        <v>360</v>
      </c>
      <c r="F323" s="68" t="s">
        <v>77</v>
      </c>
      <c r="G323" s="68" t="s">
        <v>273</v>
      </c>
      <c r="H323" s="68" t="s">
        <v>363</v>
      </c>
      <c r="I323" s="65">
        <v>7</v>
      </c>
      <c r="J323" s="65">
        <v>421</v>
      </c>
      <c r="K323" s="65" t="s">
        <v>382</v>
      </c>
    </row>
    <row r="324" spans="1:11" ht="12.75" customHeight="1">
      <c r="A324" s="68" t="s">
        <v>420</v>
      </c>
      <c r="B324" s="68" t="s">
        <v>421</v>
      </c>
      <c r="C324" s="68" t="s">
        <v>271</v>
      </c>
      <c r="D324" s="68" t="s">
        <v>359</v>
      </c>
      <c r="E324" s="68" t="s">
        <v>360</v>
      </c>
      <c r="F324" s="68" t="s">
        <v>77</v>
      </c>
      <c r="G324" s="68" t="s">
        <v>273</v>
      </c>
      <c r="H324" s="68" t="s">
        <v>364</v>
      </c>
      <c r="I324" s="65">
        <v>2</v>
      </c>
      <c r="J324" s="65">
        <v>421</v>
      </c>
      <c r="K324" s="65" t="s">
        <v>382</v>
      </c>
    </row>
    <row r="325" spans="1:11" ht="12.75" customHeight="1">
      <c r="A325" s="68" t="s">
        <v>420</v>
      </c>
      <c r="B325" s="68" t="s">
        <v>421</v>
      </c>
      <c r="C325" s="68" t="s">
        <v>271</v>
      </c>
      <c r="D325" s="68" t="s">
        <v>359</v>
      </c>
      <c r="E325" s="68" t="s">
        <v>360</v>
      </c>
      <c r="F325" s="68" t="s">
        <v>77</v>
      </c>
      <c r="G325" s="68" t="s">
        <v>273</v>
      </c>
      <c r="H325" s="68" t="s">
        <v>451</v>
      </c>
      <c r="I325" s="65">
        <v>2</v>
      </c>
      <c r="J325" s="65">
        <v>421</v>
      </c>
      <c r="K325" s="65" t="s">
        <v>382</v>
      </c>
    </row>
    <row r="326" spans="1:11" ht="12.75" customHeight="1">
      <c r="A326" s="68" t="s">
        <v>420</v>
      </c>
      <c r="B326" s="68" t="s">
        <v>421</v>
      </c>
      <c r="C326" s="68" t="s">
        <v>271</v>
      </c>
      <c r="D326" s="68" t="s">
        <v>359</v>
      </c>
      <c r="E326" s="68" t="s">
        <v>360</v>
      </c>
      <c r="F326" s="68" t="s">
        <v>77</v>
      </c>
      <c r="G326" s="68" t="s">
        <v>273</v>
      </c>
      <c r="H326" s="68" t="s">
        <v>365</v>
      </c>
      <c r="I326" s="65">
        <v>11</v>
      </c>
      <c r="J326" s="65">
        <v>421</v>
      </c>
      <c r="K326" s="65" t="s">
        <v>382</v>
      </c>
    </row>
    <row r="327" spans="1:11" ht="12.75" customHeight="1">
      <c r="A327" s="68" t="s">
        <v>420</v>
      </c>
      <c r="B327" s="68" t="s">
        <v>421</v>
      </c>
      <c r="C327" s="68" t="s">
        <v>271</v>
      </c>
      <c r="D327" s="68" t="s">
        <v>359</v>
      </c>
      <c r="E327" s="68" t="s">
        <v>360</v>
      </c>
      <c r="F327" s="68" t="s">
        <v>77</v>
      </c>
      <c r="G327" s="68" t="s">
        <v>273</v>
      </c>
      <c r="H327" s="68" t="s">
        <v>366</v>
      </c>
      <c r="I327" s="65">
        <v>6</v>
      </c>
      <c r="J327" s="65">
        <v>421</v>
      </c>
      <c r="K327" s="65" t="s">
        <v>382</v>
      </c>
    </row>
    <row r="328" spans="1:11" ht="12.75" customHeight="1">
      <c r="A328" s="68" t="s">
        <v>420</v>
      </c>
      <c r="B328" s="68" t="s">
        <v>421</v>
      </c>
      <c r="C328" s="68" t="s">
        <v>271</v>
      </c>
      <c r="D328" s="68" t="s">
        <v>359</v>
      </c>
      <c r="E328" s="68" t="s">
        <v>360</v>
      </c>
      <c r="F328" s="68" t="s">
        <v>77</v>
      </c>
      <c r="G328" s="68" t="s">
        <v>273</v>
      </c>
      <c r="H328" s="68" t="s">
        <v>367</v>
      </c>
      <c r="I328" s="65">
        <v>7</v>
      </c>
      <c r="J328" s="65">
        <v>421</v>
      </c>
      <c r="K328" s="65" t="s">
        <v>382</v>
      </c>
    </row>
    <row r="329" spans="1:11" ht="12.75" customHeight="1">
      <c r="A329" s="68" t="s">
        <v>420</v>
      </c>
      <c r="B329" s="68" t="s">
        <v>421</v>
      </c>
      <c r="C329" s="68" t="s">
        <v>271</v>
      </c>
      <c r="D329" s="68" t="s">
        <v>359</v>
      </c>
      <c r="E329" s="68" t="s">
        <v>360</v>
      </c>
      <c r="F329" s="68" t="s">
        <v>77</v>
      </c>
      <c r="G329" s="68" t="s">
        <v>273</v>
      </c>
      <c r="H329" s="68" t="s">
        <v>247</v>
      </c>
      <c r="I329" s="65">
        <v>1</v>
      </c>
      <c r="J329" s="65">
        <v>421</v>
      </c>
      <c r="K329" s="65" t="s">
        <v>382</v>
      </c>
    </row>
    <row r="330" spans="1:11" ht="12.75" customHeight="1">
      <c r="A330" s="68" t="s">
        <v>420</v>
      </c>
      <c r="B330" s="68" t="s">
        <v>421</v>
      </c>
      <c r="C330" s="68" t="s">
        <v>271</v>
      </c>
      <c r="D330" s="68" t="s">
        <v>359</v>
      </c>
      <c r="E330" s="68" t="s">
        <v>360</v>
      </c>
      <c r="F330" s="68" t="s">
        <v>77</v>
      </c>
      <c r="G330" s="68" t="s">
        <v>273</v>
      </c>
      <c r="H330" s="68" t="s">
        <v>375</v>
      </c>
      <c r="I330" s="65">
        <v>2</v>
      </c>
      <c r="J330" s="65">
        <v>421</v>
      </c>
      <c r="K330" s="65" t="s">
        <v>382</v>
      </c>
    </row>
    <row r="331" spans="1:11" ht="12.75" customHeight="1">
      <c r="A331" s="68" t="s">
        <v>420</v>
      </c>
      <c r="B331" s="68" t="s">
        <v>421</v>
      </c>
      <c r="C331" s="68" t="s">
        <v>271</v>
      </c>
      <c r="D331" s="68" t="s">
        <v>359</v>
      </c>
      <c r="E331" s="68" t="s">
        <v>360</v>
      </c>
      <c r="F331" s="68" t="s">
        <v>77</v>
      </c>
      <c r="G331" s="68" t="s">
        <v>273</v>
      </c>
      <c r="H331" s="68" t="s">
        <v>368</v>
      </c>
      <c r="I331" s="65">
        <v>17</v>
      </c>
      <c r="J331" s="65">
        <v>421</v>
      </c>
      <c r="K331" s="65" t="s">
        <v>382</v>
      </c>
    </row>
    <row r="332" spans="1:11" ht="12.75" customHeight="1">
      <c r="A332" s="68" t="s">
        <v>420</v>
      </c>
      <c r="B332" s="68" t="s">
        <v>421</v>
      </c>
      <c r="C332" s="68" t="s">
        <v>271</v>
      </c>
      <c r="D332" s="68" t="s">
        <v>359</v>
      </c>
      <c r="E332" s="68" t="s">
        <v>360</v>
      </c>
      <c r="F332" s="68" t="s">
        <v>77</v>
      </c>
      <c r="G332" s="68" t="s">
        <v>273</v>
      </c>
      <c r="H332" s="68" t="s">
        <v>638</v>
      </c>
      <c r="I332" s="65">
        <v>2</v>
      </c>
      <c r="J332" s="65">
        <v>421</v>
      </c>
      <c r="K332" s="65" t="s">
        <v>382</v>
      </c>
    </row>
    <row r="333" spans="1:11" ht="12.75" customHeight="1">
      <c r="A333" s="68" t="s">
        <v>420</v>
      </c>
      <c r="B333" s="68" t="s">
        <v>421</v>
      </c>
      <c r="C333" s="68" t="s">
        <v>271</v>
      </c>
      <c r="D333" s="68" t="s">
        <v>359</v>
      </c>
      <c r="E333" s="68" t="s">
        <v>360</v>
      </c>
      <c r="F333" s="68" t="s">
        <v>77</v>
      </c>
      <c r="G333" s="68" t="s">
        <v>273</v>
      </c>
      <c r="H333" s="68" t="s">
        <v>364</v>
      </c>
      <c r="I333" s="65">
        <v>5</v>
      </c>
      <c r="J333" s="65">
        <v>461</v>
      </c>
      <c r="K333" s="65" t="s">
        <v>319</v>
      </c>
    </row>
    <row r="334" spans="1:11" ht="12.75" customHeight="1">
      <c r="A334" s="68" t="s">
        <v>420</v>
      </c>
      <c r="B334" s="68" t="s">
        <v>421</v>
      </c>
      <c r="C334" s="68" t="s">
        <v>271</v>
      </c>
      <c r="D334" s="68" t="s">
        <v>359</v>
      </c>
      <c r="E334" s="68" t="s">
        <v>360</v>
      </c>
      <c r="F334" s="68" t="s">
        <v>77</v>
      </c>
      <c r="G334" s="68" t="s">
        <v>273</v>
      </c>
      <c r="H334" s="68" t="s">
        <v>451</v>
      </c>
      <c r="I334" s="65">
        <v>12</v>
      </c>
      <c r="J334" s="65">
        <v>461</v>
      </c>
      <c r="K334" s="65" t="s">
        <v>319</v>
      </c>
    </row>
    <row r="335" spans="1:11" ht="12.75" customHeight="1">
      <c r="A335" s="68" t="s">
        <v>420</v>
      </c>
      <c r="B335" s="68" t="s">
        <v>421</v>
      </c>
      <c r="C335" s="68" t="s">
        <v>271</v>
      </c>
      <c r="D335" s="68" t="s">
        <v>359</v>
      </c>
      <c r="E335" s="68" t="s">
        <v>360</v>
      </c>
      <c r="F335" s="68" t="s">
        <v>77</v>
      </c>
      <c r="G335" s="68" t="s">
        <v>273</v>
      </c>
      <c r="H335" s="68" t="s">
        <v>365</v>
      </c>
      <c r="I335" s="65">
        <v>18</v>
      </c>
      <c r="J335" s="65">
        <v>461</v>
      </c>
      <c r="K335" s="65" t="s">
        <v>319</v>
      </c>
    </row>
    <row r="336" spans="1:11" ht="12.75" customHeight="1">
      <c r="A336" s="68" t="s">
        <v>420</v>
      </c>
      <c r="B336" s="68" t="s">
        <v>421</v>
      </c>
      <c r="C336" s="68" t="s">
        <v>271</v>
      </c>
      <c r="D336" s="68" t="s">
        <v>359</v>
      </c>
      <c r="E336" s="68" t="s">
        <v>360</v>
      </c>
      <c r="F336" s="68" t="s">
        <v>77</v>
      </c>
      <c r="G336" s="68" t="s">
        <v>273</v>
      </c>
      <c r="H336" s="68" t="s">
        <v>366</v>
      </c>
      <c r="I336" s="65">
        <v>12</v>
      </c>
      <c r="J336" s="65">
        <v>461</v>
      </c>
      <c r="K336" s="65" t="s">
        <v>319</v>
      </c>
    </row>
    <row r="337" spans="1:11" ht="12.75" customHeight="1">
      <c r="A337" s="68" t="s">
        <v>420</v>
      </c>
      <c r="B337" s="68" t="s">
        <v>421</v>
      </c>
      <c r="C337" s="68" t="s">
        <v>271</v>
      </c>
      <c r="D337" s="68" t="s">
        <v>359</v>
      </c>
      <c r="E337" s="68" t="s">
        <v>360</v>
      </c>
      <c r="F337" s="68" t="s">
        <v>77</v>
      </c>
      <c r="G337" s="68" t="s">
        <v>273</v>
      </c>
      <c r="H337" s="68" t="s">
        <v>367</v>
      </c>
      <c r="I337" s="65">
        <v>7</v>
      </c>
      <c r="J337" s="65">
        <v>461</v>
      </c>
      <c r="K337" s="65" t="s">
        <v>319</v>
      </c>
    </row>
    <row r="338" spans="1:11" ht="12.75" customHeight="1">
      <c r="A338" s="68" t="s">
        <v>420</v>
      </c>
      <c r="B338" s="68" t="s">
        <v>421</v>
      </c>
      <c r="C338" s="68" t="s">
        <v>271</v>
      </c>
      <c r="D338" s="68" t="s">
        <v>359</v>
      </c>
      <c r="E338" s="68" t="s">
        <v>360</v>
      </c>
      <c r="F338" s="68" t="s">
        <v>77</v>
      </c>
      <c r="G338" s="68" t="s">
        <v>273</v>
      </c>
      <c r="H338" s="68" t="s">
        <v>247</v>
      </c>
      <c r="I338" s="65">
        <v>1</v>
      </c>
      <c r="J338" s="65">
        <v>461</v>
      </c>
      <c r="K338" s="65" t="s">
        <v>319</v>
      </c>
    </row>
    <row r="339" spans="1:11" ht="12.75" customHeight="1">
      <c r="A339" s="68" t="s">
        <v>420</v>
      </c>
      <c r="B339" s="68" t="s">
        <v>421</v>
      </c>
      <c r="C339" s="68" t="s">
        <v>271</v>
      </c>
      <c r="D339" s="68" t="s">
        <v>359</v>
      </c>
      <c r="E339" s="68" t="s">
        <v>360</v>
      </c>
      <c r="F339" s="68" t="s">
        <v>77</v>
      </c>
      <c r="G339" s="68" t="s">
        <v>273</v>
      </c>
      <c r="H339" s="68" t="s">
        <v>422</v>
      </c>
      <c r="I339" s="65">
        <v>42</v>
      </c>
      <c r="J339" s="65">
        <v>440</v>
      </c>
      <c r="K339" s="65" t="s">
        <v>501</v>
      </c>
    </row>
    <row r="340" spans="1:11" ht="12.75" customHeight="1">
      <c r="A340" s="68" t="s">
        <v>420</v>
      </c>
      <c r="B340" s="68" t="s">
        <v>421</v>
      </c>
      <c r="C340" s="68" t="s">
        <v>271</v>
      </c>
      <c r="D340" s="68" t="s">
        <v>359</v>
      </c>
      <c r="E340" s="68" t="s">
        <v>360</v>
      </c>
      <c r="F340" s="68" t="s">
        <v>77</v>
      </c>
      <c r="G340" s="68" t="s">
        <v>273</v>
      </c>
      <c r="H340" s="68" t="s">
        <v>258</v>
      </c>
      <c r="I340" s="65">
        <v>56</v>
      </c>
      <c r="J340" s="65">
        <v>440</v>
      </c>
      <c r="K340" s="65" t="s">
        <v>501</v>
      </c>
    </row>
    <row r="341" spans="1:11" ht="12.75" customHeight="1">
      <c r="A341" s="68" t="s">
        <v>420</v>
      </c>
      <c r="B341" s="68" t="s">
        <v>421</v>
      </c>
      <c r="C341" s="68" t="s">
        <v>271</v>
      </c>
      <c r="D341" s="68" t="s">
        <v>359</v>
      </c>
      <c r="E341" s="68" t="s">
        <v>360</v>
      </c>
      <c r="F341" s="68" t="s">
        <v>77</v>
      </c>
      <c r="G341" s="68" t="s">
        <v>273</v>
      </c>
      <c r="H341" s="68" t="s">
        <v>362</v>
      </c>
      <c r="I341" s="65">
        <v>11</v>
      </c>
      <c r="J341" s="65">
        <v>440</v>
      </c>
      <c r="K341" s="65" t="s">
        <v>501</v>
      </c>
    </row>
    <row r="342" spans="1:11" ht="12.75" customHeight="1">
      <c r="A342" s="68" t="s">
        <v>420</v>
      </c>
      <c r="B342" s="68" t="s">
        <v>421</v>
      </c>
      <c r="C342" s="68" t="s">
        <v>271</v>
      </c>
      <c r="D342" s="68" t="s">
        <v>359</v>
      </c>
      <c r="E342" s="68" t="s">
        <v>360</v>
      </c>
      <c r="F342" s="68" t="s">
        <v>77</v>
      </c>
      <c r="G342" s="68" t="s">
        <v>273</v>
      </c>
      <c r="H342" s="68" t="s">
        <v>363</v>
      </c>
      <c r="I342" s="65">
        <v>7</v>
      </c>
      <c r="J342" s="65">
        <v>440</v>
      </c>
      <c r="K342" s="65" t="s">
        <v>501</v>
      </c>
    </row>
    <row r="343" spans="1:11" ht="12.75" customHeight="1">
      <c r="A343" s="68" t="s">
        <v>420</v>
      </c>
      <c r="B343" s="68" t="s">
        <v>421</v>
      </c>
      <c r="C343" s="68" t="s">
        <v>271</v>
      </c>
      <c r="D343" s="68" t="s">
        <v>359</v>
      </c>
      <c r="E343" s="68" t="s">
        <v>360</v>
      </c>
      <c r="F343" s="68" t="s">
        <v>77</v>
      </c>
      <c r="G343" s="68" t="s">
        <v>273</v>
      </c>
      <c r="H343" s="68" t="s">
        <v>364</v>
      </c>
      <c r="I343" s="65">
        <v>4</v>
      </c>
      <c r="J343" s="65">
        <v>440</v>
      </c>
      <c r="K343" s="65" t="s">
        <v>501</v>
      </c>
    </row>
    <row r="344" spans="1:11" ht="12.75" customHeight="1">
      <c r="A344" s="68" t="s">
        <v>420</v>
      </c>
      <c r="B344" s="68" t="s">
        <v>421</v>
      </c>
      <c r="C344" s="68" t="s">
        <v>271</v>
      </c>
      <c r="D344" s="68" t="s">
        <v>359</v>
      </c>
      <c r="E344" s="68" t="s">
        <v>360</v>
      </c>
      <c r="F344" s="68" t="s">
        <v>77</v>
      </c>
      <c r="G344" s="68" t="s">
        <v>273</v>
      </c>
      <c r="H344" s="68" t="s">
        <v>451</v>
      </c>
      <c r="I344" s="65">
        <v>3</v>
      </c>
      <c r="J344" s="65">
        <v>440</v>
      </c>
      <c r="K344" s="65" t="s">
        <v>501</v>
      </c>
    </row>
    <row r="345" spans="1:11" ht="12.75" customHeight="1">
      <c r="A345" s="68" t="s">
        <v>420</v>
      </c>
      <c r="B345" s="68" t="s">
        <v>421</v>
      </c>
      <c r="C345" s="68" t="s">
        <v>271</v>
      </c>
      <c r="D345" s="68" t="s">
        <v>359</v>
      </c>
      <c r="E345" s="68" t="s">
        <v>360</v>
      </c>
      <c r="F345" s="68" t="s">
        <v>77</v>
      </c>
      <c r="G345" s="68" t="s">
        <v>273</v>
      </c>
      <c r="H345" s="68" t="s">
        <v>365</v>
      </c>
      <c r="I345" s="65">
        <v>27</v>
      </c>
      <c r="J345" s="65">
        <v>440</v>
      </c>
      <c r="K345" s="65" t="s">
        <v>501</v>
      </c>
    </row>
    <row r="346" spans="1:11" ht="12.75" customHeight="1">
      <c r="A346" s="68" t="s">
        <v>420</v>
      </c>
      <c r="B346" s="68" t="s">
        <v>421</v>
      </c>
      <c r="C346" s="68" t="s">
        <v>271</v>
      </c>
      <c r="D346" s="68" t="s">
        <v>359</v>
      </c>
      <c r="E346" s="68" t="s">
        <v>360</v>
      </c>
      <c r="F346" s="68" t="s">
        <v>77</v>
      </c>
      <c r="G346" s="68" t="s">
        <v>273</v>
      </c>
      <c r="H346" s="68" t="s">
        <v>366</v>
      </c>
      <c r="I346" s="65">
        <v>11</v>
      </c>
      <c r="J346" s="65">
        <v>440</v>
      </c>
      <c r="K346" s="65" t="s">
        <v>501</v>
      </c>
    </row>
    <row r="347" spans="1:11" ht="12.75" customHeight="1">
      <c r="A347" s="68" t="s">
        <v>420</v>
      </c>
      <c r="B347" s="68" t="s">
        <v>421</v>
      </c>
      <c r="C347" s="68" t="s">
        <v>271</v>
      </c>
      <c r="D347" s="68" t="s">
        <v>359</v>
      </c>
      <c r="E347" s="68" t="s">
        <v>360</v>
      </c>
      <c r="F347" s="68" t="s">
        <v>77</v>
      </c>
      <c r="G347" s="68" t="s">
        <v>273</v>
      </c>
      <c r="H347" s="68" t="s">
        <v>367</v>
      </c>
      <c r="I347" s="65">
        <v>4</v>
      </c>
      <c r="J347" s="65">
        <v>440</v>
      </c>
      <c r="K347" s="65" t="s">
        <v>501</v>
      </c>
    </row>
    <row r="348" spans="1:11" ht="12.75" customHeight="1">
      <c r="A348" s="68" t="s">
        <v>420</v>
      </c>
      <c r="B348" s="68" t="s">
        <v>421</v>
      </c>
      <c r="C348" s="68" t="s">
        <v>271</v>
      </c>
      <c r="D348" s="68" t="s">
        <v>359</v>
      </c>
      <c r="E348" s="68" t="s">
        <v>360</v>
      </c>
      <c r="F348" s="68" t="s">
        <v>77</v>
      </c>
      <c r="G348" s="68" t="s">
        <v>273</v>
      </c>
      <c r="H348" s="68" t="s">
        <v>247</v>
      </c>
      <c r="I348" s="65">
        <v>2</v>
      </c>
      <c r="J348" s="65">
        <v>440</v>
      </c>
      <c r="K348" s="65" t="s">
        <v>501</v>
      </c>
    </row>
    <row r="349" spans="1:11" ht="12.75" customHeight="1">
      <c r="A349" s="68" t="s">
        <v>420</v>
      </c>
      <c r="B349" s="68" t="s">
        <v>421</v>
      </c>
      <c r="C349" s="68" t="s">
        <v>271</v>
      </c>
      <c r="D349" s="68" t="s">
        <v>359</v>
      </c>
      <c r="E349" s="68" t="s">
        <v>360</v>
      </c>
      <c r="F349" s="68" t="s">
        <v>77</v>
      </c>
      <c r="G349" s="68" t="s">
        <v>273</v>
      </c>
      <c r="H349" s="68" t="s">
        <v>375</v>
      </c>
      <c r="I349" s="65">
        <v>8</v>
      </c>
      <c r="J349" s="65">
        <v>440</v>
      </c>
      <c r="K349" s="65" t="s">
        <v>501</v>
      </c>
    </row>
    <row r="350" spans="1:11" ht="12.75" customHeight="1">
      <c r="A350" s="68" t="s">
        <v>420</v>
      </c>
      <c r="B350" s="68" t="s">
        <v>421</v>
      </c>
      <c r="C350" s="68" t="s">
        <v>271</v>
      </c>
      <c r="D350" s="68" t="s">
        <v>359</v>
      </c>
      <c r="E350" s="68" t="s">
        <v>360</v>
      </c>
      <c r="F350" s="68" t="s">
        <v>77</v>
      </c>
      <c r="G350" s="68" t="s">
        <v>273</v>
      </c>
      <c r="H350" s="68" t="s">
        <v>368</v>
      </c>
      <c r="I350" s="65">
        <v>23</v>
      </c>
      <c r="J350" s="65">
        <v>440</v>
      </c>
      <c r="K350" s="65" t="s">
        <v>501</v>
      </c>
    </row>
    <row r="351" spans="1:11" ht="12.75" customHeight="1">
      <c r="A351" s="68" t="s">
        <v>420</v>
      </c>
      <c r="B351" s="68" t="s">
        <v>421</v>
      </c>
      <c r="C351" s="68" t="s">
        <v>271</v>
      </c>
      <c r="D351" s="68" t="s">
        <v>359</v>
      </c>
      <c r="E351" s="68" t="s">
        <v>360</v>
      </c>
      <c r="F351" s="68" t="s">
        <v>77</v>
      </c>
      <c r="G351" s="68" t="s">
        <v>273</v>
      </c>
      <c r="H351" s="68" t="s">
        <v>491</v>
      </c>
      <c r="I351" s="65">
        <v>6</v>
      </c>
      <c r="J351" s="65">
        <v>440</v>
      </c>
      <c r="K351" s="65" t="s">
        <v>501</v>
      </c>
    </row>
    <row r="352" spans="1:11" ht="12.75" customHeight="1">
      <c r="A352" s="68" t="s">
        <v>420</v>
      </c>
      <c r="B352" s="68" t="s">
        <v>421</v>
      </c>
      <c r="C352" s="68" t="s">
        <v>271</v>
      </c>
      <c r="D352" s="68" t="s">
        <v>359</v>
      </c>
      <c r="E352" s="68" t="s">
        <v>360</v>
      </c>
      <c r="F352" s="68" t="s">
        <v>77</v>
      </c>
      <c r="G352" s="68" t="s">
        <v>273</v>
      </c>
      <c r="H352" s="68" t="s">
        <v>369</v>
      </c>
      <c r="I352" s="65">
        <v>1</v>
      </c>
      <c r="J352" s="65">
        <v>440</v>
      </c>
      <c r="K352" s="65" t="s">
        <v>501</v>
      </c>
    </row>
    <row r="353" spans="1:11" ht="12.75" customHeight="1">
      <c r="A353" s="68" t="s">
        <v>420</v>
      </c>
      <c r="B353" s="68" t="s">
        <v>421</v>
      </c>
      <c r="C353" s="68" t="s">
        <v>271</v>
      </c>
      <c r="D353" s="68" t="s">
        <v>359</v>
      </c>
      <c r="E353" s="68" t="s">
        <v>360</v>
      </c>
      <c r="F353" s="68" t="s">
        <v>77</v>
      </c>
      <c r="G353" s="68" t="s">
        <v>273</v>
      </c>
      <c r="H353" s="68" t="s">
        <v>638</v>
      </c>
      <c r="I353" s="65">
        <v>5</v>
      </c>
      <c r="J353" s="65">
        <v>440</v>
      </c>
      <c r="K353" s="65" t="s">
        <v>501</v>
      </c>
    </row>
    <row r="354" spans="1:11" ht="12.75" customHeight="1">
      <c r="A354" s="68" t="s">
        <v>420</v>
      </c>
      <c r="B354" s="68" t="s">
        <v>421</v>
      </c>
      <c r="C354" s="68" t="s">
        <v>271</v>
      </c>
      <c r="D354" s="68" t="s">
        <v>359</v>
      </c>
      <c r="E354" s="68" t="s">
        <v>360</v>
      </c>
      <c r="F354" s="68" t="s">
        <v>77</v>
      </c>
      <c r="G354" s="68" t="s">
        <v>273</v>
      </c>
      <c r="H354" s="68" t="s">
        <v>422</v>
      </c>
      <c r="I354" s="65">
        <v>37</v>
      </c>
      <c r="J354" s="65">
        <v>465</v>
      </c>
      <c r="K354" s="65" t="s">
        <v>248</v>
      </c>
    </row>
    <row r="355" spans="1:11" ht="12.75" customHeight="1">
      <c r="A355" s="68" t="s">
        <v>420</v>
      </c>
      <c r="B355" s="68" t="s">
        <v>421</v>
      </c>
      <c r="C355" s="68" t="s">
        <v>271</v>
      </c>
      <c r="D355" s="68" t="s">
        <v>359</v>
      </c>
      <c r="E355" s="68" t="s">
        <v>360</v>
      </c>
      <c r="F355" s="68" t="s">
        <v>77</v>
      </c>
      <c r="G355" s="68" t="s">
        <v>273</v>
      </c>
      <c r="H355" s="68" t="s">
        <v>258</v>
      </c>
      <c r="I355" s="65">
        <v>628</v>
      </c>
      <c r="J355" s="65">
        <v>465</v>
      </c>
      <c r="K355" s="65" t="s">
        <v>248</v>
      </c>
    </row>
    <row r="356" spans="1:11" ht="12.75" customHeight="1">
      <c r="A356" s="68" t="s">
        <v>420</v>
      </c>
      <c r="B356" s="68" t="s">
        <v>421</v>
      </c>
      <c r="C356" s="68" t="s">
        <v>271</v>
      </c>
      <c r="D356" s="68" t="s">
        <v>359</v>
      </c>
      <c r="E356" s="68" t="s">
        <v>360</v>
      </c>
      <c r="F356" s="68" t="s">
        <v>77</v>
      </c>
      <c r="G356" s="68" t="s">
        <v>273</v>
      </c>
      <c r="H356" s="68" t="s">
        <v>362</v>
      </c>
      <c r="I356" s="65">
        <v>170</v>
      </c>
      <c r="J356" s="65">
        <v>465</v>
      </c>
      <c r="K356" s="65" t="s">
        <v>248</v>
      </c>
    </row>
    <row r="357" spans="1:11" ht="12.75" customHeight="1">
      <c r="A357" s="68" t="s">
        <v>420</v>
      </c>
      <c r="B357" s="68" t="s">
        <v>421</v>
      </c>
      <c r="C357" s="68" t="s">
        <v>271</v>
      </c>
      <c r="D357" s="68" t="s">
        <v>359</v>
      </c>
      <c r="E357" s="68" t="s">
        <v>360</v>
      </c>
      <c r="F357" s="68" t="s">
        <v>77</v>
      </c>
      <c r="G357" s="68" t="s">
        <v>273</v>
      </c>
      <c r="H357" s="68" t="s">
        <v>363</v>
      </c>
      <c r="I357" s="65">
        <v>131</v>
      </c>
      <c r="J357" s="65">
        <v>465</v>
      </c>
      <c r="K357" s="65" t="s">
        <v>248</v>
      </c>
    </row>
    <row r="358" spans="1:11" ht="12.75" customHeight="1">
      <c r="A358" s="68" t="s">
        <v>420</v>
      </c>
      <c r="B358" s="68" t="s">
        <v>421</v>
      </c>
      <c r="C358" s="68" t="s">
        <v>271</v>
      </c>
      <c r="D358" s="68" t="s">
        <v>359</v>
      </c>
      <c r="E358" s="68" t="s">
        <v>360</v>
      </c>
      <c r="F358" s="68" t="s">
        <v>77</v>
      </c>
      <c r="G358" s="68" t="s">
        <v>273</v>
      </c>
      <c r="H358" s="68" t="s">
        <v>364</v>
      </c>
      <c r="I358" s="65">
        <v>95</v>
      </c>
      <c r="J358" s="65">
        <v>465</v>
      </c>
      <c r="K358" s="65" t="s">
        <v>248</v>
      </c>
    </row>
    <row r="359" spans="1:11" ht="12.75" customHeight="1">
      <c r="A359" s="68" t="s">
        <v>420</v>
      </c>
      <c r="B359" s="68" t="s">
        <v>421</v>
      </c>
      <c r="C359" s="68" t="s">
        <v>271</v>
      </c>
      <c r="D359" s="68" t="s">
        <v>359</v>
      </c>
      <c r="E359" s="68" t="s">
        <v>360</v>
      </c>
      <c r="F359" s="68" t="s">
        <v>77</v>
      </c>
      <c r="G359" s="68" t="s">
        <v>273</v>
      </c>
      <c r="H359" s="68" t="s">
        <v>451</v>
      </c>
      <c r="I359" s="65">
        <v>45</v>
      </c>
      <c r="J359" s="65">
        <v>465</v>
      </c>
      <c r="K359" s="65" t="s">
        <v>248</v>
      </c>
    </row>
    <row r="360" spans="1:11" ht="12.75" customHeight="1">
      <c r="A360" s="68" t="s">
        <v>420</v>
      </c>
      <c r="B360" s="68" t="s">
        <v>421</v>
      </c>
      <c r="C360" s="68" t="s">
        <v>271</v>
      </c>
      <c r="D360" s="68" t="s">
        <v>359</v>
      </c>
      <c r="E360" s="68" t="s">
        <v>360</v>
      </c>
      <c r="F360" s="68" t="s">
        <v>77</v>
      </c>
      <c r="G360" s="68" t="s">
        <v>273</v>
      </c>
      <c r="H360" s="68" t="s">
        <v>365</v>
      </c>
      <c r="I360" s="65">
        <v>130</v>
      </c>
      <c r="J360" s="65">
        <v>465</v>
      </c>
      <c r="K360" s="65" t="s">
        <v>248</v>
      </c>
    </row>
    <row r="361" spans="1:11" ht="12.75" customHeight="1">
      <c r="A361" s="68" t="s">
        <v>420</v>
      </c>
      <c r="B361" s="68" t="s">
        <v>421</v>
      </c>
      <c r="C361" s="68" t="s">
        <v>271</v>
      </c>
      <c r="D361" s="68" t="s">
        <v>359</v>
      </c>
      <c r="E361" s="68" t="s">
        <v>360</v>
      </c>
      <c r="F361" s="68" t="s">
        <v>77</v>
      </c>
      <c r="G361" s="68" t="s">
        <v>273</v>
      </c>
      <c r="H361" s="68" t="s">
        <v>366</v>
      </c>
      <c r="I361" s="65">
        <v>59</v>
      </c>
      <c r="J361" s="65">
        <v>465</v>
      </c>
      <c r="K361" s="65" t="s">
        <v>248</v>
      </c>
    </row>
    <row r="362" spans="1:11" ht="12.75" customHeight="1">
      <c r="A362" s="68" t="s">
        <v>420</v>
      </c>
      <c r="B362" s="68" t="s">
        <v>421</v>
      </c>
      <c r="C362" s="68" t="s">
        <v>271</v>
      </c>
      <c r="D362" s="68" t="s">
        <v>359</v>
      </c>
      <c r="E362" s="68" t="s">
        <v>360</v>
      </c>
      <c r="F362" s="68" t="s">
        <v>77</v>
      </c>
      <c r="G362" s="68" t="s">
        <v>273</v>
      </c>
      <c r="H362" s="68" t="s">
        <v>367</v>
      </c>
      <c r="I362" s="65">
        <v>22</v>
      </c>
      <c r="J362" s="65">
        <v>465</v>
      </c>
      <c r="K362" s="65" t="s">
        <v>248</v>
      </c>
    </row>
    <row r="363" spans="1:11" ht="12.75" customHeight="1">
      <c r="A363" s="68" t="s">
        <v>420</v>
      </c>
      <c r="B363" s="68" t="s">
        <v>421</v>
      </c>
      <c r="C363" s="68" t="s">
        <v>271</v>
      </c>
      <c r="D363" s="68" t="s">
        <v>359</v>
      </c>
      <c r="E363" s="68" t="s">
        <v>360</v>
      </c>
      <c r="F363" s="68" t="s">
        <v>77</v>
      </c>
      <c r="G363" s="68" t="s">
        <v>273</v>
      </c>
      <c r="H363" s="68" t="s">
        <v>247</v>
      </c>
      <c r="I363" s="65">
        <v>12</v>
      </c>
      <c r="J363" s="65">
        <v>465</v>
      </c>
      <c r="K363" s="65" t="s">
        <v>248</v>
      </c>
    </row>
    <row r="364" spans="1:11" ht="12.75" customHeight="1">
      <c r="A364" s="68" t="s">
        <v>420</v>
      </c>
      <c r="B364" s="68" t="s">
        <v>421</v>
      </c>
      <c r="C364" s="68" t="s">
        <v>271</v>
      </c>
      <c r="D364" s="68" t="s">
        <v>359</v>
      </c>
      <c r="E364" s="68" t="s">
        <v>360</v>
      </c>
      <c r="F364" s="68" t="s">
        <v>77</v>
      </c>
      <c r="G364" s="68" t="s">
        <v>273</v>
      </c>
      <c r="H364" s="68" t="s">
        <v>364</v>
      </c>
      <c r="I364" s="65">
        <v>2</v>
      </c>
      <c r="J364" s="65">
        <v>467</v>
      </c>
      <c r="K364" s="65" t="s">
        <v>275</v>
      </c>
    </row>
    <row r="365" spans="1:11" ht="12.75" customHeight="1">
      <c r="A365" s="68" t="s">
        <v>420</v>
      </c>
      <c r="B365" s="68" t="s">
        <v>421</v>
      </c>
      <c r="C365" s="68" t="s">
        <v>271</v>
      </c>
      <c r="D365" s="68" t="s">
        <v>359</v>
      </c>
      <c r="E365" s="68" t="s">
        <v>360</v>
      </c>
      <c r="F365" s="68" t="s">
        <v>77</v>
      </c>
      <c r="G365" s="68" t="s">
        <v>273</v>
      </c>
      <c r="H365" s="68" t="s">
        <v>368</v>
      </c>
      <c r="I365" s="65">
        <v>1</v>
      </c>
      <c r="J365" s="65">
        <v>467</v>
      </c>
      <c r="K365" s="65" t="s">
        <v>275</v>
      </c>
    </row>
    <row r="366" spans="1:11" ht="12.75" customHeight="1">
      <c r="A366" s="68" t="s">
        <v>420</v>
      </c>
      <c r="B366" s="68" t="s">
        <v>421</v>
      </c>
      <c r="C366" s="68" t="s">
        <v>271</v>
      </c>
      <c r="D366" s="68" t="s">
        <v>359</v>
      </c>
      <c r="E366" s="68" t="s">
        <v>360</v>
      </c>
      <c r="F366" s="68" t="s">
        <v>77</v>
      </c>
      <c r="G366" s="68" t="s">
        <v>273</v>
      </c>
      <c r="H366" s="68" t="s">
        <v>491</v>
      </c>
      <c r="I366" s="65">
        <v>1</v>
      </c>
      <c r="J366" s="65">
        <v>467</v>
      </c>
      <c r="K366" s="65" t="s">
        <v>275</v>
      </c>
    </row>
    <row r="367" spans="1:11" ht="12.75" customHeight="1">
      <c r="A367" s="68" t="s">
        <v>420</v>
      </c>
      <c r="B367" s="68" t="s">
        <v>421</v>
      </c>
      <c r="C367" s="68" t="s">
        <v>271</v>
      </c>
      <c r="D367" s="68" t="s">
        <v>359</v>
      </c>
      <c r="E367" s="68" t="s">
        <v>360</v>
      </c>
      <c r="F367" s="68" t="s">
        <v>77</v>
      </c>
      <c r="G367" s="68" t="s">
        <v>273</v>
      </c>
      <c r="H367" s="68" t="s">
        <v>369</v>
      </c>
      <c r="I367" s="65">
        <v>1</v>
      </c>
      <c r="J367" s="65">
        <v>467</v>
      </c>
      <c r="K367" s="65" t="s">
        <v>275</v>
      </c>
    </row>
    <row r="368" spans="1:11" ht="12.75" customHeight="1">
      <c r="A368" s="68" t="s">
        <v>420</v>
      </c>
      <c r="B368" s="68" t="s">
        <v>421</v>
      </c>
      <c r="C368" s="68" t="s">
        <v>271</v>
      </c>
      <c r="D368" s="68" t="s">
        <v>359</v>
      </c>
      <c r="E368" s="68" t="s">
        <v>360</v>
      </c>
      <c r="F368" s="68" t="s">
        <v>77</v>
      </c>
      <c r="G368" s="68" t="s">
        <v>273</v>
      </c>
      <c r="H368" s="68" t="s">
        <v>362</v>
      </c>
      <c r="I368" s="65">
        <v>1</v>
      </c>
      <c r="J368" s="65">
        <v>616</v>
      </c>
      <c r="K368" s="65" t="s">
        <v>383</v>
      </c>
    </row>
    <row r="369" spans="1:11" ht="12.75" customHeight="1">
      <c r="A369" s="68" t="s">
        <v>420</v>
      </c>
      <c r="B369" s="68" t="s">
        <v>421</v>
      </c>
      <c r="C369" s="68" t="s">
        <v>271</v>
      </c>
      <c r="D369" s="68" t="s">
        <v>359</v>
      </c>
      <c r="E369" s="68" t="s">
        <v>360</v>
      </c>
      <c r="F369" s="68" t="s">
        <v>77</v>
      </c>
      <c r="G369" s="68" t="s">
        <v>273</v>
      </c>
      <c r="H369" s="68" t="s">
        <v>367</v>
      </c>
      <c r="I369" s="65">
        <v>3</v>
      </c>
      <c r="J369" s="65">
        <v>616</v>
      </c>
      <c r="K369" s="65" t="s">
        <v>383</v>
      </c>
    </row>
    <row r="370" spans="1:11" ht="12.75" customHeight="1">
      <c r="A370" s="68" t="s">
        <v>420</v>
      </c>
      <c r="B370" s="68" t="s">
        <v>421</v>
      </c>
      <c r="C370" s="68" t="s">
        <v>271</v>
      </c>
      <c r="D370" s="68" t="s">
        <v>359</v>
      </c>
      <c r="E370" s="68" t="s">
        <v>360</v>
      </c>
      <c r="F370" s="68" t="s">
        <v>77</v>
      </c>
      <c r="G370" s="68" t="s">
        <v>273</v>
      </c>
      <c r="H370" s="68" t="s">
        <v>247</v>
      </c>
      <c r="I370" s="65">
        <v>1</v>
      </c>
      <c r="J370" s="65">
        <v>616</v>
      </c>
      <c r="K370" s="65" t="s">
        <v>383</v>
      </c>
    </row>
    <row r="371" spans="1:11" ht="12.75" customHeight="1">
      <c r="A371" s="68" t="s">
        <v>420</v>
      </c>
      <c r="B371" s="68" t="s">
        <v>421</v>
      </c>
      <c r="C371" s="68" t="s">
        <v>271</v>
      </c>
      <c r="D371" s="68" t="s">
        <v>359</v>
      </c>
      <c r="E371" s="68" t="s">
        <v>360</v>
      </c>
      <c r="F371" s="68" t="s">
        <v>77</v>
      </c>
      <c r="G371" s="68" t="s">
        <v>273</v>
      </c>
      <c r="H371" s="68" t="s">
        <v>375</v>
      </c>
      <c r="I371" s="65">
        <v>4</v>
      </c>
      <c r="J371" s="65">
        <v>616</v>
      </c>
      <c r="K371" s="65" t="s">
        <v>383</v>
      </c>
    </row>
    <row r="372" spans="1:11" ht="12.75" customHeight="1">
      <c r="A372" s="68" t="s">
        <v>420</v>
      </c>
      <c r="B372" s="68" t="s">
        <v>421</v>
      </c>
      <c r="C372" s="68" t="s">
        <v>271</v>
      </c>
      <c r="D372" s="68" t="s">
        <v>359</v>
      </c>
      <c r="E372" s="68" t="s">
        <v>360</v>
      </c>
      <c r="F372" s="68" t="s">
        <v>77</v>
      </c>
      <c r="G372" s="68" t="s">
        <v>273</v>
      </c>
      <c r="H372" s="68" t="s">
        <v>368</v>
      </c>
      <c r="I372" s="65">
        <v>5</v>
      </c>
      <c r="J372" s="65">
        <v>616</v>
      </c>
      <c r="K372" s="65" t="s">
        <v>383</v>
      </c>
    </row>
    <row r="373" spans="1:11" ht="12.75" customHeight="1">
      <c r="A373" s="68" t="s">
        <v>420</v>
      </c>
      <c r="B373" s="68" t="s">
        <v>421</v>
      </c>
      <c r="C373" s="68" t="s">
        <v>271</v>
      </c>
      <c r="D373" s="68" t="s">
        <v>359</v>
      </c>
      <c r="E373" s="68" t="s">
        <v>360</v>
      </c>
      <c r="F373" s="68" t="s">
        <v>77</v>
      </c>
      <c r="G373" s="68" t="s">
        <v>273</v>
      </c>
      <c r="H373" s="68" t="s">
        <v>491</v>
      </c>
      <c r="I373" s="65">
        <v>5</v>
      </c>
      <c r="J373" s="65">
        <v>616</v>
      </c>
      <c r="K373" s="65" t="s">
        <v>383</v>
      </c>
    </row>
    <row r="374" spans="1:11" ht="12.75" customHeight="1">
      <c r="A374" s="68" t="s">
        <v>420</v>
      </c>
      <c r="B374" s="68" t="s">
        <v>421</v>
      </c>
      <c r="C374" s="68" t="s">
        <v>271</v>
      </c>
      <c r="D374" s="68" t="s">
        <v>359</v>
      </c>
      <c r="E374" s="68" t="s">
        <v>360</v>
      </c>
      <c r="F374" s="68" t="s">
        <v>77</v>
      </c>
      <c r="G374" s="68" t="s">
        <v>273</v>
      </c>
      <c r="H374" s="68" t="s">
        <v>369</v>
      </c>
      <c r="I374" s="65">
        <v>6</v>
      </c>
      <c r="J374" s="65">
        <v>616</v>
      </c>
      <c r="K374" s="65" t="s">
        <v>383</v>
      </c>
    </row>
    <row r="375" spans="1:11" ht="12.75" customHeight="1">
      <c r="A375" s="68" t="s">
        <v>420</v>
      </c>
      <c r="B375" s="68" t="s">
        <v>421</v>
      </c>
      <c r="C375" s="68" t="s">
        <v>271</v>
      </c>
      <c r="D375" s="68" t="s">
        <v>359</v>
      </c>
      <c r="E375" s="68" t="s">
        <v>360</v>
      </c>
      <c r="F375" s="68" t="s">
        <v>77</v>
      </c>
      <c r="G375" s="68" t="s">
        <v>273</v>
      </c>
      <c r="H375" s="68" t="s">
        <v>638</v>
      </c>
      <c r="I375" s="65">
        <v>5</v>
      </c>
      <c r="J375" s="65">
        <v>616</v>
      </c>
      <c r="K375" s="65" t="s">
        <v>383</v>
      </c>
    </row>
    <row r="376" spans="1:11" ht="12.75" customHeight="1">
      <c r="A376" s="68" t="s">
        <v>420</v>
      </c>
      <c r="B376" s="68" t="s">
        <v>421</v>
      </c>
      <c r="C376" s="68" t="s">
        <v>271</v>
      </c>
      <c r="D376" s="68" t="s">
        <v>359</v>
      </c>
      <c r="E376" s="68" t="s">
        <v>360</v>
      </c>
      <c r="F376" s="68" t="s">
        <v>77</v>
      </c>
      <c r="G376" s="68" t="s">
        <v>273</v>
      </c>
      <c r="H376" s="68" t="s">
        <v>422</v>
      </c>
      <c r="I376" s="65">
        <v>3</v>
      </c>
      <c r="J376" s="65">
        <v>432</v>
      </c>
      <c r="K376" s="65" t="s">
        <v>424</v>
      </c>
    </row>
    <row r="377" spans="1:11" ht="12.75" customHeight="1">
      <c r="A377" s="68" t="s">
        <v>420</v>
      </c>
      <c r="B377" s="68" t="s">
        <v>421</v>
      </c>
      <c r="C377" s="68" t="s">
        <v>271</v>
      </c>
      <c r="D377" s="68" t="s">
        <v>359</v>
      </c>
      <c r="E377" s="68" t="s">
        <v>360</v>
      </c>
      <c r="F377" s="68" t="s">
        <v>77</v>
      </c>
      <c r="G377" s="68" t="s">
        <v>273</v>
      </c>
      <c r="H377" s="68" t="s">
        <v>258</v>
      </c>
      <c r="I377" s="65">
        <v>4</v>
      </c>
      <c r="J377" s="65">
        <v>432</v>
      </c>
      <c r="K377" s="65" t="s">
        <v>424</v>
      </c>
    </row>
    <row r="378" spans="1:11" ht="12.75" customHeight="1">
      <c r="A378" s="68" t="s">
        <v>420</v>
      </c>
      <c r="B378" s="68" t="s">
        <v>421</v>
      </c>
      <c r="C378" s="68" t="s">
        <v>271</v>
      </c>
      <c r="D378" s="68" t="s">
        <v>359</v>
      </c>
      <c r="E378" s="68" t="s">
        <v>360</v>
      </c>
      <c r="F378" s="68" t="s">
        <v>77</v>
      </c>
      <c r="G378" s="68" t="s">
        <v>273</v>
      </c>
      <c r="H378" s="68" t="s">
        <v>363</v>
      </c>
      <c r="I378" s="65">
        <v>1</v>
      </c>
      <c r="J378" s="65">
        <v>432</v>
      </c>
      <c r="K378" s="65" t="s">
        <v>424</v>
      </c>
    </row>
    <row r="379" spans="1:11" ht="12.75" customHeight="1">
      <c r="A379" s="68" t="s">
        <v>420</v>
      </c>
      <c r="B379" s="68" t="s">
        <v>421</v>
      </c>
      <c r="C379" s="68" t="s">
        <v>271</v>
      </c>
      <c r="D379" s="68" t="s">
        <v>359</v>
      </c>
      <c r="E379" s="68" t="s">
        <v>360</v>
      </c>
      <c r="F379" s="68" t="s">
        <v>77</v>
      </c>
      <c r="G379" s="68" t="s">
        <v>273</v>
      </c>
      <c r="H379" s="68" t="s">
        <v>451</v>
      </c>
      <c r="I379" s="65">
        <v>1</v>
      </c>
      <c r="J379" s="65">
        <v>432</v>
      </c>
      <c r="K379" s="65" t="s">
        <v>424</v>
      </c>
    </row>
    <row r="380" spans="1:11" ht="12.75" customHeight="1">
      <c r="A380" s="68" t="s">
        <v>420</v>
      </c>
      <c r="B380" s="68" t="s">
        <v>421</v>
      </c>
      <c r="C380" s="68" t="s">
        <v>271</v>
      </c>
      <c r="D380" s="68" t="s">
        <v>359</v>
      </c>
      <c r="E380" s="68" t="s">
        <v>360</v>
      </c>
      <c r="F380" s="68" t="s">
        <v>204</v>
      </c>
      <c r="G380" s="68" t="s">
        <v>384</v>
      </c>
      <c r="H380" s="68" t="s">
        <v>422</v>
      </c>
      <c r="I380" s="65">
        <v>94</v>
      </c>
      <c r="J380" s="65">
        <v>708</v>
      </c>
      <c r="K380" s="65" t="s">
        <v>385</v>
      </c>
    </row>
    <row r="381" spans="1:11" ht="12.75" customHeight="1">
      <c r="A381" s="68" t="s">
        <v>420</v>
      </c>
      <c r="B381" s="68" t="s">
        <v>421</v>
      </c>
      <c r="C381" s="68" t="s">
        <v>271</v>
      </c>
      <c r="D381" s="68" t="s">
        <v>359</v>
      </c>
      <c r="E381" s="68" t="s">
        <v>360</v>
      </c>
      <c r="F381" s="68" t="s">
        <v>204</v>
      </c>
      <c r="G381" s="68" t="s">
        <v>384</v>
      </c>
      <c r="H381" s="68" t="s">
        <v>258</v>
      </c>
      <c r="I381" s="65">
        <v>120</v>
      </c>
      <c r="J381" s="65">
        <v>708</v>
      </c>
      <c r="K381" s="65" t="s">
        <v>385</v>
      </c>
    </row>
    <row r="382" spans="1:11" ht="12.75" customHeight="1">
      <c r="A382" s="68" t="s">
        <v>420</v>
      </c>
      <c r="B382" s="68" t="s">
        <v>421</v>
      </c>
      <c r="C382" s="68" t="s">
        <v>271</v>
      </c>
      <c r="D382" s="68" t="s">
        <v>359</v>
      </c>
      <c r="E382" s="68" t="s">
        <v>360</v>
      </c>
      <c r="F382" s="68" t="s">
        <v>204</v>
      </c>
      <c r="G382" s="68" t="s">
        <v>384</v>
      </c>
      <c r="H382" s="68" t="s">
        <v>362</v>
      </c>
      <c r="I382" s="65">
        <v>44</v>
      </c>
      <c r="J382" s="65">
        <v>708</v>
      </c>
      <c r="K382" s="65" t="s">
        <v>385</v>
      </c>
    </row>
    <row r="383" spans="1:11" ht="12.75" customHeight="1">
      <c r="A383" s="68" t="s">
        <v>420</v>
      </c>
      <c r="B383" s="68" t="s">
        <v>421</v>
      </c>
      <c r="C383" s="68" t="s">
        <v>271</v>
      </c>
      <c r="D383" s="68" t="s">
        <v>359</v>
      </c>
      <c r="E383" s="68" t="s">
        <v>360</v>
      </c>
      <c r="F383" s="68" t="s">
        <v>204</v>
      </c>
      <c r="G383" s="68" t="s">
        <v>384</v>
      </c>
      <c r="H383" s="68" t="s">
        <v>363</v>
      </c>
      <c r="I383" s="65">
        <v>51</v>
      </c>
      <c r="J383" s="65">
        <v>708</v>
      </c>
      <c r="K383" s="65" t="s">
        <v>385</v>
      </c>
    </row>
    <row r="384" spans="1:11" ht="12.75" customHeight="1">
      <c r="A384" s="68" t="s">
        <v>420</v>
      </c>
      <c r="B384" s="68" t="s">
        <v>421</v>
      </c>
      <c r="C384" s="68" t="s">
        <v>271</v>
      </c>
      <c r="D384" s="68" t="s">
        <v>359</v>
      </c>
      <c r="E384" s="68" t="s">
        <v>360</v>
      </c>
      <c r="F384" s="68" t="s">
        <v>204</v>
      </c>
      <c r="G384" s="68" t="s">
        <v>384</v>
      </c>
      <c r="H384" s="68" t="s">
        <v>364</v>
      </c>
      <c r="I384" s="65">
        <v>31</v>
      </c>
      <c r="J384" s="65">
        <v>708</v>
      </c>
      <c r="K384" s="65" t="s">
        <v>385</v>
      </c>
    </row>
    <row r="385" spans="1:11" ht="12.75" customHeight="1">
      <c r="A385" s="68" t="s">
        <v>420</v>
      </c>
      <c r="B385" s="68" t="s">
        <v>421</v>
      </c>
      <c r="C385" s="68" t="s">
        <v>271</v>
      </c>
      <c r="D385" s="68" t="s">
        <v>359</v>
      </c>
      <c r="E385" s="68" t="s">
        <v>360</v>
      </c>
      <c r="F385" s="68" t="s">
        <v>204</v>
      </c>
      <c r="G385" s="68" t="s">
        <v>384</v>
      </c>
      <c r="H385" s="68" t="s">
        <v>451</v>
      </c>
      <c r="I385" s="65">
        <v>22</v>
      </c>
      <c r="J385" s="65">
        <v>708</v>
      </c>
      <c r="K385" s="65" t="s">
        <v>385</v>
      </c>
    </row>
    <row r="386" spans="1:11" ht="12.75" customHeight="1">
      <c r="A386" s="68" t="s">
        <v>420</v>
      </c>
      <c r="B386" s="68" t="s">
        <v>421</v>
      </c>
      <c r="C386" s="68" t="s">
        <v>271</v>
      </c>
      <c r="D386" s="68" t="s">
        <v>359</v>
      </c>
      <c r="E386" s="68" t="s">
        <v>360</v>
      </c>
      <c r="F386" s="68" t="s">
        <v>204</v>
      </c>
      <c r="G386" s="68" t="s">
        <v>384</v>
      </c>
      <c r="H386" s="68" t="s">
        <v>365</v>
      </c>
      <c r="I386" s="65">
        <v>35</v>
      </c>
      <c r="J386" s="65">
        <v>708</v>
      </c>
      <c r="K386" s="65" t="s">
        <v>385</v>
      </c>
    </row>
    <row r="387" spans="1:11" ht="12.75" customHeight="1">
      <c r="A387" s="68" t="s">
        <v>420</v>
      </c>
      <c r="B387" s="68" t="s">
        <v>421</v>
      </c>
      <c r="C387" s="68" t="s">
        <v>271</v>
      </c>
      <c r="D387" s="68" t="s">
        <v>359</v>
      </c>
      <c r="E387" s="68" t="s">
        <v>360</v>
      </c>
      <c r="F387" s="68" t="s">
        <v>204</v>
      </c>
      <c r="G387" s="68" t="s">
        <v>384</v>
      </c>
      <c r="H387" s="68" t="s">
        <v>366</v>
      </c>
      <c r="I387" s="65">
        <v>16</v>
      </c>
      <c r="J387" s="65">
        <v>708</v>
      </c>
      <c r="K387" s="65" t="s">
        <v>385</v>
      </c>
    </row>
    <row r="388" spans="1:11" ht="12.75" customHeight="1">
      <c r="A388" s="68" t="s">
        <v>420</v>
      </c>
      <c r="B388" s="68" t="s">
        <v>421</v>
      </c>
      <c r="C388" s="68" t="s">
        <v>271</v>
      </c>
      <c r="D388" s="68" t="s">
        <v>359</v>
      </c>
      <c r="E388" s="68" t="s">
        <v>360</v>
      </c>
      <c r="F388" s="68" t="s">
        <v>204</v>
      </c>
      <c r="G388" s="68" t="s">
        <v>384</v>
      </c>
      <c r="H388" s="68" t="s">
        <v>367</v>
      </c>
      <c r="I388" s="65">
        <v>14</v>
      </c>
      <c r="J388" s="65">
        <v>708</v>
      </c>
      <c r="K388" s="65" t="s">
        <v>385</v>
      </c>
    </row>
    <row r="389" spans="1:11" ht="12.75" customHeight="1">
      <c r="A389" s="68" t="s">
        <v>420</v>
      </c>
      <c r="B389" s="68" t="s">
        <v>421</v>
      </c>
      <c r="C389" s="68" t="s">
        <v>271</v>
      </c>
      <c r="D389" s="68" t="s">
        <v>359</v>
      </c>
      <c r="E389" s="68" t="s">
        <v>360</v>
      </c>
      <c r="F389" s="68" t="s">
        <v>204</v>
      </c>
      <c r="G389" s="68" t="s">
        <v>384</v>
      </c>
      <c r="H389" s="68" t="s">
        <v>247</v>
      </c>
      <c r="I389" s="65">
        <v>5</v>
      </c>
      <c r="J389" s="65">
        <v>708</v>
      </c>
      <c r="K389" s="65" t="s">
        <v>385</v>
      </c>
    </row>
    <row r="390" spans="1:11" ht="12.75" customHeight="1">
      <c r="A390" s="68" t="s">
        <v>420</v>
      </c>
      <c r="B390" s="68" t="s">
        <v>421</v>
      </c>
      <c r="C390" s="68" t="s">
        <v>271</v>
      </c>
      <c r="D390" s="68" t="s">
        <v>359</v>
      </c>
      <c r="E390" s="68" t="s">
        <v>360</v>
      </c>
      <c r="F390" s="68" t="s">
        <v>204</v>
      </c>
      <c r="G390" s="68" t="s">
        <v>384</v>
      </c>
      <c r="H390" s="68" t="s">
        <v>375</v>
      </c>
      <c r="I390" s="65">
        <v>1</v>
      </c>
      <c r="J390" s="65">
        <v>708</v>
      </c>
      <c r="K390" s="65" t="s">
        <v>385</v>
      </c>
    </row>
    <row r="391" spans="1:11" ht="12.75" customHeight="1">
      <c r="A391" s="68" t="s">
        <v>420</v>
      </c>
      <c r="B391" s="68" t="s">
        <v>421</v>
      </c>
      <c r="C391" s="68" t="s">
        <v>271</v>
      </c>
      <c r="D391" s="68" t="s">
        <v>359</v>
      </c>
      <c r="E391" s="68" t="s">
        <v>360</v>
      </c>
      <c r="F391" s="68" t="s">
        <v>204</v>
      </c>
      <c r="G391" s="68" t="s">
        <v>384</v>
      </c>
      <c r="H391" s="68" t="s">
        <v>368</v>
      </c>
      <c r="I391" s="65">
        <v>16</v>
      </c>
      <c r="J391" s="65">
        <v>708</v>
      </c>
      <c r="K391" s="65" t="s">
        <v>385</v>
      </c>
    </row>
    <row r="392" spans="1:11" ht="12.75" customHeight="1">
      <c r="A392" s="68" t="s">
        <v>420</v>
      </c>
      <c r="B392" s="68" t="s">
        <v>421</v>
      </c>
      <c r="C392" s="68" t="s">
        <v>271</v>
      </c>
      <c r="D392" s="68" t="s">
        <v>359</v>
      </c>
      <c r="E392" s="68" t="s">
        <v>360</v>
      </c>
      <c r="F392" s="68" t="s">
        <v>204</v>
      </c>
      <c r="G392" s="68" t="s">
        <v>384</v>
      </c>
      <c r="H392" s="68" t="s">
        <v>491</v>
      </c>
      <c r="I392" s="65">
        <v>5</v>
      </c>
      <c r="J392" s="65">
        <v>708</v>
      </c>
      <c r="K392" s="65" t="s">
        <v>385</v>
      </c>
    </row>
    <row r="393" spans="1:11" ht="12.75" customHeight="1">
      <c r="A393" s="68" t="s">
        <v>420</v>
      </c>
      <c r="B393" s="68" t="s">
        <v>421</v>
      </c>
      <c r="C393" s="68" t="s">
        <v>271</v>
      </c>
      <c r="D393" s="68" t="s">
        <v>359</v>
      </c>
      <c r="E393" s="68" t="s">
        <v>360</v>
      </c>
      <c r="F393" s="68" t="s">
        <v>204</v>
      </c>
      <c r="G393" s="68" t="s">
        <v>384</v>
      </c>
      <c r="H393" s="68" t="s">
        <v>369</v>
      </c>
      <c r="I393" s="65">
        <v>6</v>
      </c>
      <c r="J393" s="65">
        <v>708</v>
      </c>
      <c r="K393" s="65" t="s">
        <v>385</v>
      </c>
    </row>
    <row r="394" spans="1:11" ht="12.75" customHeight="1">
      <c r="A394" s="68" t="s">
        <v>420</v>
      </c>
      <c r="B394" s="68" t="s">
        <v>421</v>
      </c>
      <c r="C394" s="68" t="s">
        <v>271</v>
      </c>
      <c r="D394" s="68" t="s">
        <v>359</v>
      </c>
      <c r="E394" s="68" t="s">
        <v>360</v>
      </c>
      <c r="F394" s="68" t="s">
        <v>204</v>
      </c>
      <c r="G394" s="68" t="s">
        <v>384</v>
      </c>
      <c r="H394" s="68" t="s">
        <v>638</v>
      </c>
      <c r="I394" s="65">
        <v>6</v>
      </c>
      <c r="J394" s="65">
        <v>708</v>
      </c>
      <c r="K394" s="65" t="s">
        <v>385</v>
      </c>
    </row>
    <row r="395" spans="1:11" ht="12.75" customHeight="1">
      <c r="A395" s="68" t="s">
        <v>420</v>
      </c>
      <c r="B395" s="68" t="s">
        <v>421</v>
      </c>
      <c r="C395" s="68" t="s">
        <v>271</v>
      </c>
      <c r="D395" s="68" t="s">
        <v>359</v>
      </c>
      <c r="E395" s="68" t="s">
        <v>360</v>
      </c>
      <c r="F395" s="68" t="s">
        <v>78</v>
      </c>
      <c r="G395" s="68" t="s">
        <v>384</v>
      </c>
      <c r="H395" s="68" t="s">
        <v>363</v>
      </c>
      <c r="I395" s="65">
        <v>22</v>
      </c>
      <c r="J395" s="65">
        <v>807</v>
      </c>
      <c r="K395" s="65" t="s">
        <v>283</v>
      </c>
    </row>
    <row r="396" spans="1:11" ht="12.75" customHeight="1">
      <c r="A396" s="68" t="s">
        <v>420</v>
      </c>
      <c r="B396" s="68" t="s">
        <v>421</v>
      </c>
      <c r="C396" s="68" t="s">
        <v>271</v>
      </c>
      <c r="D396" s="68" t="s">
        <v>359</v>
      </c>
      <c r="E396" s="68" t="s">
        <v>360</v>
      </c>
      <c r="F396" s="68" t="s">
        <v>78</v>
      </c>
      <c r="G396" s="68" t="s">
        <v>384</v>
      </c>
      <c r="H396" s="68" t="s">
        <v>364</v>
      </c>
      <c r="I396" s="65">
        <v>4</v>
      </c>
      <c r="J396" s="65">
        <v>807</v>
      </c>
      <c r="K396" s="65" t="s">
        <v>283</v>
      </c>
    </row>
    <row r="397" spans="1:11" ht="12.75" customHeight="1">
      <c r="A397" s="68" t="s">
        <v>420</v>
      </c>
      <c r="B397" s="68" t="s">
        <v>421</v>
      </c>
      <c r="C397" s="68" t="s">
        <v>271</v>
      </c>
      <c r="D397" s="68" t="s">
        <v>359</v>
      </c>
      <c r="E397" s="68" t="s">
        <v>360</v>
      </c>
      <c r="F397" s="68" t="s">
        <v>78</v>
      </c>
      <c r="G397" s="68" t="s">
        <v>384</v>
      </c>
      <c r="H397" s="68" t="s">
        <v>451</v>
      </c>
      <c r="I397" s="65">
        <v>9</v>
      </c>
      <c r="J397" s="65">
        <v>807</v>
      </c>
      <c r="K397" s="65" t="s">
        <v>283</v>
      </c>
    </row>
    <row r="398" spans="1:11" ht="12.75" customHeight="1">
      <c r="A398" s="68" t="s">
        <v>420</v>
      </c>
      <c r="B398" s="68" t="s">
        <v>421</v>
      </c>
      <c r="C398" s="68" t="s">
        <v>271</v>
      </c>
      <c r="D398" s="68" t="s">
        <v>359</v>
      </c>
      <c r="E398" s="68" t="s">
        <v>360</v>
      </c>
      <c r="F398" s="68" t="s">
        <v>78</v>
      </c>
      <c r="G398" s="68" t="s">
        <v>384</v>
      </c>
      <c r="H398" s="68" t="s">
        <v>365</v>
      </c>
      <c r="I398" s="65">
        <v>21</v>
      </c>
      <c r="J398" s="65">
        <v>807</v>
      </c>
      <c r="K398" s="65" t="s">
        <v>283</v>
      </c>
    </row>
    <row r="399" spans="1:11" ht="12.75" customHeight="1">
      <c r="A399" s="68" t="s">
        <v>420</v>
      </c>
      <c r="B399" s="68" t="s">
        <v>421</v>
      </c>
      <c r="C399" s="68" t="s">
        <v>271</v>
      </c>
      <c r="D399" s="68" t="s">
        <v>359</v>
      </c>
      <c r="E399" s="68" t="s">
        <v>360</v>
      </c>
      <c r="F399" s="68" t="s">
        <v>78</v>
      </c>
      <c r="G399" s="68" t="s">
        <v>384</v>
      </c>
      <c r="H399" s="68" t="s">
        <v>366</v>
      </c>
      <c r="I399" s="65">
        <v>12</v>
      </c>
      <c r="J399" s="65">
        <v>807</v>
      </c>
      <c r="K399" s="65" t="s">
        <v>283</v>
      </c>
    </row>
    <row r="400" spans="1:11" ht="12.75" customHeight="1">
      <c r="A400" s="68" t="s">
        <v>420</v>
      </c>
      <c r="B400" s="68" t="s">
        <v>421</v>
      </c>
      <c r="C400" s="68" t="s">
        <v>271</v>
      </c>
      <c r="D400" s="68" t="s">
        <v>359</v>
      </c>
      <c r="E400" s="68" t="s">
        <v>360</v>
      </c>
      <c r="F400" s="68" t="s">
        <v>78</v>
      </c>
      <c r="G400" s="68" t="s">
        <v>384</v>
      </c>
      <c r="H400" s="68" t="s">
        <v>247</v>
      </c>
      <c r="I400" s="65">
        <v>3</v>
      </c>
      <c r="J400" s="65">
        <v>807</v>
      </c>
      <c r="K400" s="65" t="s">
        <v>283</v>
      </c>
    </row>
    <row r="401" spans="1:11" ht="12.75" customHeight="1">
      <c r="A401" s="68" t="s">
        <v>420</v>
      </c>
      <c r="B401" s="68" t="s">
        <v>421</v>
      </c>
      <c r="C401" s="68" t="s">
        <v>271</v>
      </c>
      <c r="D401" s="68" t="s">
        <v>359</v>
      </c>
      <c r="E401" s="68" t="s">
        <v>360</v>
      </c>
      <c r="F401" s="68" t="s">
        <v>78</v>
      </c>
      <c r="G401" s="68" t="s">
        <v>384</v>
      </c>
      <c r="H401" s="68" t="s">
        <v>375</v>
      </c>
      <c r="I401" s="65">
        <v>1</v>
      </c>
      <c r="J401" s="65">
        <v>807</v>
      </c>
      <c r="K401" s="65" t="s">
        <v>283</v>
      </c>
    </row>
    <row r="402" spans="1:11" ht="12.75" customHeight="1">
      <c r="A402" s="68" t="s">
        <v>420</v>
      </c>
      <c r="B402" s="68" t="s">
        <v>421</v>
      </c>
      <c r="C402" s="68" t="s">
        <v>271</v>
      </c>
      <c r="D402" s="68" t="s">
        <v>359</v>
      </c>
      <c r="E402" s="68" t="s">
        <v>360</v>
      </c>
      <c r="F402" s="68" t="s">
        <v>78</v>
      </c>
      <c r="G402" s="68" t="s">
        <v>384</v>
      </c>
      <c r="H402" s="68" t="s">
        <v>368</v>
      </c>
      <c r="I402" s="65">
        <v>3</v>
      </c>
      <c r="J402" s="65">
        <v>807</v>
      </c>
      <c r="K402" s="65" t="s">
        <v>283</v>
      </c>
    </row>
    <row r="403" spans="1:11" ht="12.75" customHeight="1">
      <c r="A403" s="68" t="s">
        <v>420</v>
      </c>
      <c r="B403" s="68" t="s">
        <v>421</v>
      </c>
      <c r="C403" s="68" t="s">
        <v>271</v>
      </c>
      <c r="D403" s="68" t="s">
        <v>359</v>
      </c>
      <c r="E403" s="68" t="s">
        <v>360</v>
      </c>
      <c r="F403" s="68" t="s">
        <v>204</v>
      </c>
      <c r="G403" s="68" t="s">
        <v>384</v>
      </c>
      <c r="H403" s="68" t="s">
        <v>422</v>
      </c>
      <c r="I403" s="65">
        <v>126</v>
      </c>
      <c r="J403" s="65">
        <v>707</v>
      </c>
      <c r="K403" s="65" t="s">
        <v>386</v>
      </c>
    </row>
    <row r="404" spans="1:11" ht="12.75" customHeight="1">
      <c r="A404" s="68" t="s">
        <v>420</v>
      </c>
      <c r="B404" s="68" t="s">
        <v>421</v>
      </c>
      <c r="C404" s="68" t="s">
        <v>271</v>
      </c>
      <c r="D404" s="68" t="s">
        <v>359</v>
      </c>
      <c r="E404" s="68" t="s">
        <v>360</v>
      </c>
      <c r="F404" s="68" t="s">
        <v>204</v>
      </c>
      <c r="G404" s="68" t="s">
        <v>384</v>
      </c>
      <c r="H404" s="68" t="s">
        <v>258</v>
      </c>
      <c r="I404" s="65">
        <v>743</v>
      </c>
      <c r="J404" s="65">
        <v>707</v>
      </c>
      <c r="K404" s="65" t="s">
        <v>386</v>
      </c>
    </row>
    <row r="405" spans="1:11" ht="12.75" customHeight="1">
      <c r="A405" s="68" t="s">
        <v>420</v>
      </c>
      <c r="B405" s="68" t="s">
        <v>421</v>
      </c>
      <c r="C405" s="68" t="s">
        <v>271</v>
      </c>
      <c r="D405" s="68" t="s">
        <v>359</v>
      </c>
      <c r="E405" s="68" t="s">
        <v>360</v>
      </c>
      <c r="F405" s="68" t="s">
        <v>204</v>
      </c>
      <c r="G405" s="68" t="s">
        <v>384</v>
      </c>
      <c r="H405" s="68" t="s">
        <v>362</v>
      </c>
      <c r="I405" s="65">
        <v>258</v>
      </c>
      <c r="J405" s="65">
        <v>707</v>
      </c>
      <c r="K405" s="65" t="s">
        <v>386</v>
      </c>
    </row>
    <row r="406" spans="1:11" ht="12.75" customHeight="1">
      <c r="A406" s="68" t="s">
        <v>420</v>
      </c>
      <c r="B406" s="68" t="s">
        <v>421</v>
      </c>
      <c r="C406" s="68" t="s">
        <v>271</v>
      </c>
      <c r="D406" s="68" t="s">
        <v>359</v>
      </c>
      <c r="E406" s="68" t="s">
        <v>360</v>
      </c>
      <c r="F406" s="68" t="s">
        <v>204</v>
      </c>
      <c r="G406" s="68" t="s">
        <v>384</v>
      </c>
      <c r="H406" s="68" t="s">
        <v>363</v>
      </c>
      <c r="I406" s="65">
        <v>430</v>
      </c>
      <c r="J406" s="65">
        <v>707</v>
      </c>
      <c r="K406" s="65" t="s">
        <v>386</v>
      </c>
    </row>
    <row r="407" spans="1:11" ht="12.75" customHeight="1">
      <c r="A407" s="68" t="s">
        <v>420</v>
      </c>
      <c r="B407" s="68" t="s">
        <v>421</v>
      </c>
      <c r="C407" s="68" t="s">
        <v>271</v>
      </c>
      <c r="D407" s="68" t="s">
        <v>359</v>
      </c>
      <c r="E407" s="68" t="s">
        <v>360</v>
      </c>
      <c r="F407" s="68" t="s">
        <v>204</v>
      </c>
      <c r="G407" s="68" t="s">
        <v>384</v>
      </c>
      <c r="H407" s="68" t="s">
        <v>364</v>
      </c>
      <c r="I407" s="65">
        <v>270</v>
      </c>
      <c r="J407" s="65">
        <v>707</v>
      </c>
      <c r="K407" s="65" t="s">
        <v>386</v>
      </c>
    </row>
    <row r="408" spans="1:11" ht="12.75" customHeight="1">
      <c r="A408" s="68" t="s">
        <v>420</v>
      </c>
      <c r="B408" s="68" t="s">
        <v>421</v>
      </c>
      <c r="C408" s="68" t="s">
        <v>271</v>
      </c>
      <c r="D408" s="68" t="s">
        <v>359</v>
      </c>
      <c r="E408" s="68" t="s">
        <v>360</v>
      </c>
      <c r="F408" s="68" t="s">
        <v>204</v>
      </c>
      <c r="G408" s="68" t="s">
        <v>384</v>
      </c>
      <c r="H408" s="68" t="s">
        <v>451</v>
      </c>
      <c r="I408" s="65">
        <v>106</v>
      </c>
      <c r="J408" s="65">
        <v>707</v>
      </c>
      <c r="K408" s="65" t="s">
        <v>386</v>
      </c>
    </row>
    <row r="409" spans="1:11" ht="12.75" customHeight="1">
      <c r="A409" s="68" t="s">
        <v>420</v>
      </c>
      <c r="B409" s="68" t="s">
        <v>421</v>
      </c>
      <c r="C409" s="68" t="s">
        <v>271</v>
      </c>
      <c r="D409" s="68" t="s">
        <v>359</v>
      </c>
      <c r="E409" s="68" t="s">
        <v>360</v>
      </c>
      <c r="F409" s="68" t="s">
        <v>204</v>
      </c>
      <c r="G409" s="68" t="s">
        <v>384</v>
      </c>
      <c r="H409" s="68" t="s">
        <v>365</v>
      </c>
      <c r="I409" s="65">
        <v>74</v>
      </c>
      <c r="J409" s="65">
        <v>707</v>
      </c>
      <c r="K409" s="65" t="s">
        <v>386</v>
      </c>
    </row>
    <row r="410" spans="1:11" ht="12.75" customHeight="1">
      <c r="A410" s="68" t="s">
        <v>420</v>
      </c>
      <c r="B410" s="68" t="s">
        <v>421</v>
      </c>
      <c r="C410" s="68" t="s">
        <v>271</v>
      </c>
      <c r="D410" s="68" t="s">
        <v>359</v>
      </c>
      <c r="E410" s="68" t="s">
        <v>360</v>
      </c>
      <c r="F410" s="68" t="s">
        <v>204</v>
      </c>
      <c r="G410" s="68" t="s">
        <v>384</v>
      </c>
      <c r="H410" s="68" t="s">
        <v>366</v>
      </c>
      <c r="I410" s="65">
        <v>44</v>
      </c>
      <c r="J410" s="65">
        <v>707</v>
      </c>
      <c r="K410" s="65" t="s">
        <v>386</v>
      </c>
    </row>
    <row r="411" spans="1:11" ht="12.75" customHeight="1">
      <c r="A411" s="68" t="s">
        <v>420</v>
      </c>
      <c r="B411" s="68" t="s">
        <v>421</v>
      </c>
      <c r="C411" s="68" t="s">
        <v>271</v>
      </c>
      <c r="D411" s="68" t="s">
        <v>359</v>
      </c>
      <c r="E411" s="68" t="s">
        <v>360</v>
      </c>
      <c r="F411" s="68" t="s">
        <v>204</v>
      </c>
      <c r="G411" s="68" t="s">
        <v>384</v>
      </c>
      <c r="H411" s="68" t="s">
        <v>367</v>
      </c>
      <c r="I411" s="65">
        <v>11</v>
      </c>
      <c r="J411" s="65">
        <v>707</v>
      </c>
      <c r="K411" s="65" t="s">
        <v>386</v>
      </c>
    </row>
    <row r="412" spans="1:11" ht="12.75" customHeight="1">
      <c r="A412" s="68" t="s">
        <v>420</v>
      </c>
      <c r="B412" s="68" t="s">
        <v>421</v>
      </c>
      <c r="C412" s="68" t="s">
        <v>271</v>
      </c>
      <c r="D412" s="68" t="s">
        <v>359</v>
      </c>
      <c r="E412" s="68" t="s">
        <v>360</v>
      </c>
      <c r="F412" s="68" t="s">
        <v>204</v>
      </c>
      <c r="G412" s="68" t="s">
        <v>384</v>
      </c>
      <c r="H412" s="68" t="s">
        <v>247</v>
      </c>
      <c r="I412" s="65">
        <v>14</v>
      </c>
      <c r="J412" s="65">
        <v>707</v>
      </c>
      <c r="K412" s="65" t="s">
        <v>386</v>
      </c>
    </row>
    <row r="413" spans="1:11" ht="12.75" customHeight="1">
      <c r="A413" s="68" t="s">
        <v>420</v>
      </c>
      <c r="B413" s="68" t="s">
        <v>421</v>
      </c>
      <c r="C413" s="68" t="s">
        <v>271</v>
      </c>
      <c r="D413" s="68" t="s">
        <v>359</v>
      </c>
      <c r="E413" s="68" t="s">
        <v>360</v>
      </c>
      <c r="F413" s="68" t="s">
        <v>204</v>
      </c>
      <c r="G413" s="68" t="s">
        <v>384</v>
      </c>
      <c r="H413" s="68" t="s">
        <v>375</v>
      </c>
      <c r="I413" s="65">
        <v>9</v>
      </c>
      <c r="J413" s="65">
        <v>707</v>
      </c>
      <c r="K413" s="65" t="s">
        <v>386</v>
      </c>
    </row>
    <row r="414" spans="1:11" ht="12.75" customHeight="1">
      <c r="A414" s="68" t="s">
        <v>420</v>
      </c>
      <c r="B414" s="68" t="s">
        <v>421</v>
      </c>
      <c r="C414" s="68" t="s">
        <v>271</v>
      </c>
      <c r="D414" s="68" t="s">
        <v>359</v>
      </c>
      <c r="E414" s="68" t="s">
        <v>360</v>
      </c>
      <c r="F414" s="68" t="s">
        <v>204</v>
      </c>
      <c r="G414" s="68" t="s">
        <v>384</v>
      </c>
      <c r="H414" s="68" t="s">
        <v>368</v>
      </c>
      <c r="I414" s="65">
        <v>3286</v>
      </c>
      <c r="J414" s="65">
        <v>707</v>
      </c>
      <c r="K414" s="65" t="s">
        <v>386</v>
      </c>
    </row>
    <row r="415" spans="1:11" ht="12.75" customHeight="1">
      <c r="A415" s="68" t="s">
        <v>420</v>
      </c>
      <c r="B415" s="68" t="s">
        <v>421</v>
      </c>
      <c r="C415" s="68" t="s">
        <v>271</v>
      </c>
      <c r="D415" s="68" t="s">
        <v>359</v>
      </c>
      <c r="E415" s="68" t="s">
        <v>360</v>
      </c>
      <c r="F415" s="68" t="s">
        <v>204</v>
      </c>
      <c r="G415" s="68" t="s">
        <v>384</v>
      </c>
      <c r="H415" s="68" t="s">
        <v>491</v>
      </c>
      <c r="I415" s="65">
        <v>4610</v>
      </c>
      <c r="J415" s="65">
        <v>707</v>
      </c>
      <c r="K415" s="65" t="s">
        <v>386</v>
      </c>
    </row>
    <row r="416" spans="1:11" ht="12.75" customHeight="1">
      <c r="A416" s="68" t="s">
        <v>420</v>
      </c>
      <c r="B416" s="68" t="s">
        <v>421</v>
      </c>
      <c r="C416" s="68" t="s">
        <v>271</v>
      </c>
      <c r="D416" s="68" t="s">
        <v>359</v>
      </c>
      <c r="E416" s="68" t="s">
        <v>360</v>
      </c>
      <c r="F416" s="68" t="s">
        <v>204</v>
      </c>
      <c r="G416" s="68" t="s">
        <v>384</v>
      </c>
      <c r="H416" s="68" t="s">
        <v>369</v>
      </c>
      <c r="I416" s="65">
        <v>4911</v>
      </c>
      <c r="J416" s="65">
        <v>707</v>
      </c>
      <c r="K416" s="65" t="s">
        <v>386</v>
      </c>
    </row>
    <row r="417" spans="1:11" ht="12.75" customHeight="1">
      <c r="A417" s="68" t="s">
        <v>420</v>
      </c>
      <c r="B417" s="68" t="s">
        <v>421</v>
      </c>
      <c r="C417" s="68" t="s">
        <v>271</v>
      </c>
      <c r="D417" s="68" t="s">
        <v>359</v>
      </c>
      <c r="E417" s="68" t="s">
        <v>360</v>
      </c>
      <c r="F417" s="68" t="s">
        <v>204</v>
      </c>
      <c r="G417" s="68" t="s">
        <v>384</v>
      </c>
      <c r="H417" s="68" t="s">
        <v>638</v>
      </c>
      <c r="I417" s="65">
        <v>5001</v>
      </c>
      <c r="J417" s="65">
        <v>707</v>
      </c>
      <c r="K417" s="65" t="s">
        <v>386</v>
      </c>
    </row>
    <row r="418" spans="1:11" ht="12.75" customHeight="1">
      <c r="A418" s="68" t="s">
        <v>420</v>
      </c>
      <c r="B418" s="68" t="s">
        <v>421</v>
      </c>
      <c r="C418" s="68" t="s">
        <v>271</v>
      </c>
      <c r="D418" s="68" t="s">
        <v>359</v>
      </c>
      <c r="E418" s="68" t="s">
        <v>360</v>
      </c>
      <c r="F418" s="68" t="s">
        <v>78</v>
      </c>
      <c r="G418" s="68" t="s">
        <v>384</v>
      </c>
      <c r="H418" s="68" t="s">
        <v>258</v>
      </c>
      <c r="I418" s="65">
        <v>70</v>
      </c>
      <c r="J418" s="65">
        <v>721</v>
      </c>
      <c r="K418" s="65" t="s">
        <v>502</v>
      </c>
    </row>
    <row r="419" spans="1:11" ht="12.75" customHeight="1">
      <c r="A419" s="68" t="s">
        <v>420</v>
      </c>
      <c r="B419" s="68" t="s">
        <v>421</v>
      </c>
      <c r="C419" s="68" t="s">
        <v>271</v>
      </c>
      <c r="D419" s="68" t="s">
        <v>359</v>
      </c>
      <c r="E419" s="68" t="s">
        <v>360</v>
      </c>
      <c r="F419" s="68" t="s">
        <v>78</v>
      </c>
      <c r="G419" s="68" t="s">
        <v>384</v>
      </c>
      <c r="H419" s="68" t="s">
        <v>362</v>
      </c>
      <c r="I419" s="65">
        <v>36</v>
      </c>
      <c r="J419" s="65">
        <v>721</v>
      </c>
      <c r="K419" s="65" t="s">
        <v>502</v>
      </c>
    </row>
    <row r="420" spans="1:11" ht="12.75" customHeight="1">
      <c r="A420" s="68" t="s">
        <v>420</v>
      </c>
      <c r="B420" s="68" t="s">
        <v>421</v>
      </c>
      <c r="C420" s="68" t="s">
        <v>271</v>
      </c>
      <c r="D420" s="68" t="s">
        <v>359</v>
      </c>
      <c r="E420" s="68" t="s">
        <v>360</v>
      </c>
      <c r="F420" s="68" t="s">
        <v>78</v>
      </c>
      <c r="G420" s="68" t="s">
        <v>384</v>
      </c>
      <c r="H420" s="68" t="s">
        <v>363</v>
      </c>
      <c r="I420" s="65">
        <v>246</v>
      </c>
      <c r="J420" s="65">
        <v>721</v>
      </c>
      <c r="K420" s="65" t="s">
        <v>502</v>
      </c>
    </row>
    <row r="421" spans="1:11" ht="12.75" customHeight="1">
      <c r="A421" s="68" t="s">
        <v>420</v>
      </c>
      <c r="B421" s="68" t="s">
        <v>421</v>
      </c>
      <c r="C421" s="68" t="s">
        <v>271</v>
      </c>
      <c r="D421" s="68" t="s">
        <v>359</v>
      </c>
      <c r="E421" s="68" t="s">
        <v>360</v>
      </c>
      <c r="F421" s="68" t="s">
        <v>78</v>
      </c>
      <c r="G421" s="68" t="s">
        <v>384</v>
      </c>
      <c r="H421" s="68" t="s">
        <v>364</v>
      </c>
      <c r="I421" s="65">
        <v>72</v>
      </c>
      <c r="J421" s="65">
        <v>721</v>
      </c>
      <c r="K421" s="65" t="s">
        <v>502</v>
      </c>
    </row>
    <row r="422" spans="1:11" ht="12.75" customHeight="1">
      <c r="A422" s="68" t="s">
        <v>420</v>
      </c>
      <c r="B422" s="68" t="s">
        <v>421</v>
      </c>
      <c r="C422" s="68" t="s">
        <v>271</v>
      </c>
      <c r="D422" s="68" t="s">
        <v>359</v>
      </c>
      <c r="E422" s="68" t="s">
        <v>360</v>
      </c>
      <c r="F422" s="68" t="s">
        <v>78</v>
      </c>
      <c r="G422" s="68" t="s">
        <v>384</v>
      </c>
      <c r="H422" s="68" t="s">
        <v>451</v>
      </c>
      <c r="I422" s="65">
        <v>27</v>
      </c>
      <c r="J422" s="65">
        <v>721</v>
      </c>
      <c r="K422" s="65" t="s">
        <v>502</v>
      </c>
    </row>
    <row r="423" spans="1:11" ht="12.75" customHeight="1">
      <c r="A423" s="68" t="s">
        <v>420</v>
      </c>
      <c r="B423" s="68" t="s">
        <v>421</v>
      </c>
      <c r="C423" s="68" t="s">
        <v>271</v>
      </c>
      <c r="D423" s="68" t="s">
        <v>359</v>
      </c>
      <c r="E423" s="68" t="s">
        <v>360</v>
      </c>
      <c r="F423" s="68" t="s">
        <v>78</v>
      </c>
      <c r="G423" s="68" t="s">
        <v>384</v>
      </c>
      <c r="H423" s="68" t="s">
        <v>365</v>
      </c>
      <c r="I423" s="65">
        <v>66</v>
      </c>
      <c r="J423" s="65">
        <v>721</v>
      </c>
      <c r="K423" s="65" t="s">
        <v>502</v>
      </c>
    </row>
    <row r="424" spans="1:11" ht="12.75" customHeight="1">
      <c r="A424" s="68" t="s">
        <v>420</v>
      </c>
      <c r="B424" s="68" t="s">
        <v>421</v>
      </c>
      <c r="C424" s="68" t="s">
        <v>271</v>
      </c>
      <c r="D424" s="68" t="s">
        <v>359</v>
      </c>
      <c r="E424" s="68" t="s">
        <v>360</v>
      </c>
      <c r="F424" s="68" t="s">
        <v>78</v>
      </c>
      <c r="G424" s="68" t="s">
        <v>384</v>
      </c>
      <c r="H424" s="68" t="s">
        <v>366</v>
      </c>
      <c r="I424" s="65">
        <v>30</v>
      </c>
      <c r="J424" s="65">
        <v>721</v>
      </c>
      <c r="K424" s="65" t="s">
        <v>502</v>
      </c>
    </row>
    <row r="425" spans="1:11" ht="12.75" customHeight="1">
      <c r="A425" s="68" t="s">
        <v>420</v>
      </c>
      <c r="B425" s="68" t="s">
        <v>421</v>
      </c>
      <c r="C425" s="68" t="s">
        <v>271</v>
      </c>
      <c r="D425" s="68" t="s">
        <v>359</v>
      </c>
      <c r="E425" s="68" t="s">
        <v>360</v>
      </c>
      <c r="F425" s="68" t="s">
        <v>78</v>
      </c>
      <c r="G425" s="68" t="s">
        <v>384</v>
      </c>
      <c r="H425" s="68" t="s">
        <v>367</v>
      </c>
      <c r="I425" s="65">
        <v>19</v>
      </c>
      <c r="J425" s="65">
        <v>721</v>
      </c>
      <c r="K425" s="65" t="s">
        <v>502</v>
      </c>
    </row>
    <row r="426" spans="1:11" ht="12.75" customHeight="1">
      <c r="A426" s="68" t="s">
        <v>420</v>
      </c>
      <c r="B426" s="68" t="s">
        <v>421</v>
      </c>
      <c r="C426" s="68" t="s">
        <v>271</v>
      </c>
      <c r="D426" s="68" t="s">
        <v>359</v>
      </c>
      <c r="E426" s="68" t="s">
        <v>360</v>
      </c>
      <c r="F426" s="68" t="s">
        <v>78</v>
      </c>
      <c r="G426" s="68" t="s">
        <v>384</v>
      </c>
      <c r="H426" s="68" t="s">
        <v>247</v>
      </c>
      <c r="I426" s="65">
        <v>7</v>
      </c>
      <c r="J426" s="65">
        <v>721</v>
      </c>
      <c r="K426" s="65" t="s">
        <v>502</v>
      </c>
    </row>
    <row r="427" spans="1:11" ht="12.75" customHeight="1">
      <c r="A427" s="68" t="s">
        <v>420</v>
      </c>
      <c r="B427" s="68" t="s">
        <v>421</v>
      </c>
      <c r="C427" s="68" t="s">
        <v>271</v>
      </c>
      <c r="D427" s="68" t="s">
        <v>359</v>
      </c>
      <c r="E427" s="68" t="s">
        <v>360</v>
      </c>
      <c r="F427" s="68" t="s">
        <v>78</v>
      </c>
      <c r="G427" s="68" t="s">
        <v>384</v>
      </c>
      <c r="H427" s="68" t="s">
        <v>375</v>
      </c>
      <c r="I427" s="65">
        <v>38</v>
      </c>
      <c r="J427" s="65">
        <v>721</v>
      </c>
      <c r="K427" s="65" t="s">
        <v>502</v>
      </c>
    </row>
    <row r="428" spans="1:11" ht="12.75" customHeight="1">
      <c r="A428" s="68" t="s">
        <v>420</v>
      </c>
      <c r="B428" s="68" t="s">
        <v>421</v>
      </c>
      <c r="C428" s="68" t="s">
        <v>271</v>
      </c>
      <c r="D428" s="68" t="s">
        <v>359</v>
      </c>
      <c r="E428" s="68" t="s">
        <v>360</v>
      </c>
      <c r="F428" s="68" t="s">
        <v>78</v>
      </c>
      <c r="G428" s="68" t="s">
        <v>384</v>
      </c>
      <c r="H428" s="68" t="s">
        <v>368</v>
      </c>
      <c r="I428" s="65">
        <v>141</v>
      </c>
      <c r="J428" s="65">
        <v>721</v>
      </c>
      <c r="K428" s="65" t="s">
        <v>502</v>
      </c>
    </row>
    <row r="429" spans="1:11" ht="12.75" customHeight="1">
      <c r="A429" s="68" t="s">
        <v>420</v>
      </c>
      <c r="B429" s="68" t="s">
        <v>421</v>
      </c>
      <c r="C429" s="68" t="s">
        <v>271</v>
      </c>
      <c r="D429" s="68" t="s">
        <v>359</v>
      </c>
      <c r="E429" s="68" t="s">
        <v>360</v>
      </c>
      <c r="F429" s="68" t="s">
        <v>78</v>
      </c>
      <c r="G429" s="68" t="s">
        <v>384</v>
      </c>
      <c r="H429" s="68" t="s">
        <v>491</v>
      </c>
      <c r="I429" s="65">
        <v>53</v>
      </c>
      <c r="J429" s="65">
        <v>721</v>
      </c>
      <c r="K429" s="65" t="s">
        <v>502</v>
      </c>
    </row>
    <row r="430" spans="1:11" ht="12.75" customHeight="1">
      <c r="A430" s="68" t="s">
        <v>420</v>
      </c>
      <c r="B430" s="68" t="s">
        <v>421</v>
      </c>
      <c r="C430" s="68" t="s">
        <v>271</v>
      </c>
      <c r="D430" s="68" t="s">
        <v>359</v>
      </c>
      <c r="E430" s="68" t="s">
        <v>360</v>
      </c>
      <c r="F430" s="68" t="s">
        <v>78</v>
      </c>
      <c r="G430" s="68" t="s">
        <v>384</v>
      </c>
      <c r="H430" s="68" t="s">
        <v>369</v>
      </c>
      <c r="I430" s="65">
        <v>36</v>
      </c>
      <c r="J430" s="65">
        <v>721</v>
      </c>
      <c r="K430" s="65" t="s">
        <v>502</v>
      </c>
    </row>
    <row r="431" spans="1:11" ht="12.75" customHeight="1">
      <c r="A431" s="68" t="s">
        <v>420</v>
      </c>
      <c r="B431" s="68" t="s">
        <v>421</v>
      </c>
      <c r="C431" s="68" t="s">
        <v>271</v>
      </c>
      <c r="D431" s="68" t="s">
        <v>359</v>
      </c>
      <c r="E431" s="68" t="s">
        <v>360</v>
      </c>
      <c r="F431" s="68" t="s">
        <v>78</v>
      </c>
      <c r="G431" s="68" t="s">
        <v>384</v>
      </c>
      <c r="H431" s="68" t="s">
        <v>638</v>
      </c>
      <c r="I431" s="65">
        <v>56</v>
      </c>
      <c r="J431" s="65">
        <v>721</v>
      </c>
      <c r="K431" s="65" t="s">
        <v>502</v>
      </c>
    </row>
    <row r="432" spans="1:11" ht="12.75" customHeight="1">
      <c r="A432" s="68" t="s">
        <v>420</v>
      </c>
      <c r="B432" s="68" t="s">
        <v>421</v>
      </c>
      <c r="C432" s="68" t="s">
        <v>271</v>
      </c>
      <c r="D432" s="68" t="s">
        <v>359</v>
      </c>
      <c r="E432" s="68" t="s">
        <v>360</v>
      </c>
      <c r="F432" s="68" t="s">
        <v>78</v>
      </c>
      <c r="G432" s="68" t="s">
        <v>384</v>
      </c>
      <c r="H432" s="68" t="s">
        <v>362</v>
      </c>
      <c r="I432" s="65">
        <v>2</v>
      </c>
      <c r="J432" s="65">
        <v>722</v>
      </c>
      <c r="K432" s="65" t="s">
        <v>387</v>
      </c>
    </row>
    <row r="433" spans="1:11" ht="12.75" customHeight="1">
      <c r="A433" s="68" t="s">
        <v>420</v>
      </c>
      <c r="B433" s="68" t="s">
        <v>421</v>
      </c>
      <c r="C433" s="68" t="s">
        <v>271</v>
      </c>
      <c r="D433" s="68" t="s">
        <v>359</v>
      </c>
      <c r="E433" s="68" t="s">
        <v>360</v>
      </c>
      <c r="F433" s="68" t="s">
        <v>78</v>
      </c>
      <c r="G433" s="68" t="s">
        <v>384</v>
      </c>
      <c r="H433" s="68" t="s">
        <v>363</v>
      </c>
      <c r="I433" s="65">
        <v>9</v>
      </c>
      <c r="J433" s="65">
        <v>722</v>
      </c>
      <c r="K433" s="65" t="s">
        <v>387</v>
      </c>
    </row>
    <row r="434" spans="1:11" ht="12.75" customHeight="1">
      <c r="A434" s="68" t="s">
        <v>420</v>
      </c>
      <c r="B434" s="68" t="s">
        <v>421</v>
      </c>
      <c r="C434" s="68" t="s">
        <v>271</v>
      </c>
      <c r="D434" s="68" t="s">
        <v>359</v>
      </c>
      <c r="E434" s="68" t="s">
        <v>360</v>
      </c>
      <c r="F434" s="68" t="s">
        <v>78</v>
      </c>
      <c r="G434" s="68" t="s">
        <v>384</v>
      </c>
      <c r="H434" s="68" t="s">
        <v>364</v>
      </c>
      <c r="I434" s="65">
        <v>7</v>
      </c>
      <c r="J434" s="65">
        <v>722</v>
      </c>
      <c r="K434" s="65" t="s">
        <v>387</v>
      </c>
    </row>
    <row r="435" spans="1:11" ht="12.75" customHeight="1">
      <c r="A435" s="68" t="s">
        <v>420</v>
      </c>
      <c r="B435" s="68" t="s">
        <v>421</v>
      </c>
      <c r="C435" s="68" t="s">
        <v>271</v>
      </c>
      <c r="D435" s="68" t="s">
        <v>359</v>
      </c>
      <c r="E435" s="68" t="s">
        <v>360</v>
      </c>
      <c r="F435" s="68" t="s">
        <v>78</v>
      </c>
      <c r="G435" s="68" t="s">
        <v>384</v>
      </c>
      <c r="H435" s="68" t="s">
        <v>451</v>
      </c>
      <c r="I435" s="65">
        <v>3</v>
      </c>
      <c r="J435" s="65">
        <v>722</v>
      </c>
      <c r="K435" s="65" t="s">
        <v>387</v>
      </c>
    </row>
    <row r="436" spans="1:11" ht="12.75" customHeight="1">
      <c r="A436" s="68" t="s">
        <v>420</v>
      </c>
      <c r="B436" s="68" t="s">
        <v>421</v>
      </c>
      <c r="C436" s="68" t="s">
        <v>271</v>
      </c>
      <c r="D436" s="68" t="s">
        <v>359</v>
      </c>
      <c r="E436" s="68" t="s">
        <v>360</v>
      </c>
      <c r="F436" s="68" t="s">
        <v>78</v>
      </c>
      <c r="G436" s="68" t="s">
        <v>384</v>
      </c>
      <c r="H436" s="68" t="s">
        <v>365</v>
      </c>
      <c r="I436" s="65">
        <v>15</v>
      </c>
      <c r="J436" s="65">
        <v>722</v>
      </c>
      <c r="K436" s="65" t="s">
        <v>387</v>
      </c>
    </row>
    <row r="437" spans="1:11" ht="12.75" customHeight="1">
      <c r="A437" s="68" t="s">
        <v>420</v>
      </c>
      <c r="B437" s="68" t="s">
        <v>421</v>
      </c>
      <c r="C437" s="68" t="s">
        <v>271</v>
      </c>
      <c r="D437" s="68" t="s">
        <v>359</v>
      </c>
      <c r="E437" s="68" t="s">
        <v>360</v>
      </c>
      <c r="F437" s="68" t="s">
        <v>78</v>
      </c>
      <c r="G437" s="68" t="s">
        <v>384</v>
      </c>
      <c r="H437" s="68" t="s">
        <v>366</v>
      </c>
      <c r="I437" s="65">
        <v>2</v>
      </c>
      <c r="J437" s="65">
        <v>722</v>
      </c>
      <c r="K437" s="65" t="s">
        <v>387</v>
      </c>
    </row>
    <row r="438" spans="1:11" ht="12.75" customHeight="1">
      <c r="A438" s="68" t="s">
        <v>420</v>
      </c>
      <c r="B438" s="68" t="s">
        <v>421</v>
      </c>
      <c r="C438" s="68" t="s">
        <v>271</v>
      </c>
      <c r="D438" s="68" t="s">
        <v>359</v>
      </c>
      <c r="E438" s="68" t="s">
        <v>360</v>
      </c>
      <c r="F438" s="68" t="s">
        <v>78</v>
      </c>
      <c r="G438" s="68" t="s">
        <v>384</v>
      </c>
      <c r="H438" s="68" t="s">
        <v>367</v>
      </c>
      <c r="I438" s="65">
        <v>5</v>
      </c>
      <c r="J438" s="65">
        <v>722</v>
      </c>
      <c r="K438" s="65" t="s">
        <v>387</v>
      </c>
    </row>
    <row r="439" spans="1:11" ht="12.75" customHeight="1">
      <c r="A439" s="68" t="s">
        <v>420</v>
      </c>
      <c r="B439" s="68" t="s">
        <v>421</v>
      </c>
      <c r="C439" s="68" t="s">
        <v>271</v>
      </c>
      <c r="D439" s="68" t="s">
        <v>359</v>
      </c>
      <c r="E439" s="68" t="s">
        <v>360</v>
      </c>
      <c r="F439" s="68" t="s">
        <v>78</v>
      </c>
      <c r="G439" s="68" t="s">
        <v>384</v>
      </c>
      <c r="H439" s="68" t="s">
        <v>247</v>
      </c>
      <c r="I439" s="65">
        <v>4</v>
      </c>
      <c r="J439" s="65">
        <v>722</v>
      </c>
      <c r="K439" s="65" t="s">
        <v>387</v>
      </c>
    </row>
    <row r="440" spans="1:11" ht="12.75" customHeight="1">
      <c r="A440" s="68" t="s">
        <v>420</v>
      </c>
      <c r="B440" s="68" t="s">
        <v>421</v>
      </c>
      <c r="C440" s="68" t="s">
        <v>271</v>
      </c>
      <c r="D440" s="68" t="s">
        <v>359</v>
      </c>
      <c r="E440" s="68" t="s">
        <v>360</v>
      </c>
      <c r="F440" s="68" t="s">
        <v>78</v>
      </c>
      <c r="G440" s="68" t="s">
        <v>384</v>
      </c>
      <c r="H440" s="68" t="s">
        <v>375</v>
      </c>
      <c r="I440" s="65">
        <v>3</v>
      </c>
      <c r="J440" s="65">
        <v>722</v>
      </c>
      <c r="K440" s="65" t="s">
        <v>387</v>
      </c>
    </row>
    <row r="441" spans="1:11" ht="12.75" customHeight="1">
      <c r="A441" s="68" t="s">
        <v>420</v>
      </c>
      <c r="B441" s="68" t="s">
        <v>421</v>
      </c>
      <c r="C441" s="68" t="s">
        <v>271</v>
      </c>
      <c r="D441" s="68" t="s">
        <v>359</v>
      </c>
      <c r="E441" s="68" t="s">
        <v>360</v>
      </c>
      <c r="F441" s="68" t="s">
        <v>78</v>
      </c>
      <c r="G441" s="68" t="s">
        <v>384</v>
      </c>
      <c r="H441" s="68" t="s">
        <v>368</v>
      </c>
      <c r="I441" s="65">
        <v>5</v>
      </c>
      <c r="J441" s="65">
        <v>722</v>
      </c>
      <c r="K441" s="65" t="s">
        <v>387</v>
      </c>
    </row>
    <row r="442" spans="1:11" ht="12.75" customHeight="1">
      <c r="A442" s="68" t="s">
        <v>420</v>
      </c>
      <c r="B442" s="68" t="s">
        <v>421</v>
      </c>
      <c r="C442" s="68" t="s">
        <v>271</v>
      </c>
      <c r="D442" s="68" t="s">
        <v>359</v>
      </c>
      <c r="E442" s="68" t="s">
        <v>360</v>
      </c>
      <c r="F442" s="68" t="s">
        <v>78</v>
      </c>
      <c r="G442" s="68" t="s">
        <v>384</v>
      </c>
      <c r="H442" s="68" t="s">
        <v>491</v>
      </c>
      <c r="I442" s="65">
        <v>4</v>
      </c>
      <c r="J442" s="65">
        <v>722</v>
      </c>
      <c r="K442" s="65" t="s">
        <v>387</v>
      </c>
    </row>
    <row r="443" spans="1:11" ht="12.75" customHeight="1">
      <c r="A443" s="68" t="s">
        <v>420</v>
      </c>
      <c r="B443" s="68" t="s">
        <v>421</v>
      </c>
      <c r="C443" s="68" t="s">
        <v>271</v>
      </c>
      <c r="D443" s="68" t="s">
        <v>359</v>
      </c>
      <c r="E443" s="68" t="s">
        <v>360</v>
      </c>
      <c r="F443" s="68" t="s">
        <v>78</v>
      </c>
      <c r="G443" s="68" t="s">
        <v>384</v>
      </c>
      <c r="H443" s="68" t="s">
        <v>369</v>
      </c>
      <c r="I443" s="65">
        <v>2</v>
      </c>
      <c r="J443" s="65">
        <v>722</v>
      </c>
      <c r="K443" s="65" t="s">
        <v>387</v>
      </c>
    </row>
    <row r="444" spans="1:11" ht="12.75" customHeight="1">
      <c r="A444" s="68" t="s">
        <v>420</v>
      </c>
      <c r="B444" s="68" t="s">
        <v>421</v>
      </c>
      <c r="C444" s="68" t="s">
        <v>271</v>
      </c>
      <c r="D444" s="68" t="s">
        <v>359</v>
      </c>
      <c r="E444" s="68" t="s">
        <v>360</v>
      </c>
      <c r="F444" s="68" t="s">
        <v>78</v>
      </c>
      <c r="G444" s="68" t="s">
        <v>384</v>
      </c>
      <c r="H444" s="68" t="s">
        <v>363</v>
      </c>
      <c r="I444" s="65">
        <v>2</v>
      </c>
      <c r="J444" s="65">
        <v>811</v>
      </c>
      <c r="K444" s="65" t="s">
        <v>388</v>
      </c>
    </row>
    <row r="445" spans="1:11" ht="12.75" customHeight="1">
      <c r="A445" s="68" t="s">
        <v>420</v>
      </c>
      <c r="B445" s="68" t="s">
        <v>421</v>
      </c>
      <c r="C445" s="68" t="s">
        <v>271</v>
      </c>
      <c r="D445" s="68" t="s">
        <v>359</v>
      </c>
      <c r="E445" s="68" t="s">
        <v>360</v>
      </c>
      <c r="F445" s="68" t="s">
        <v>78</v>
      </c>
      <c r="G445" s="68" t="s">
        <v>384</v>
      </c>
      <c r="H445" s="68" t="s">
        <v>364</v>
      </c>
      <c r="I445" s="65">
        <v>5</v>
      </c>
      <c r="J445" s="65">
        <v>811</v>
      </c>
      <c r="K445" s="65" t="s">
        <v>388</v>
      </c>
    </row>
    <row r="446" spans="1:11" ht="12.75" customHeight="1">
      <c r="A446" s="68" t="s">
        <v>420</v>
      </c>
      <c r="B446" s="68" t="s">
        <v>421</v>
      </c>
      <c r="C446" s="68" t="s">
        <v>271</v>
      </c>
      <c r="D446" s="68" t="s">
        <v>359</v>
      </c>
      <c r="E446" s="68" t="s">
        <v>360</v>
      </c>
      <c r="F446" s="68" t="s">
        <v>78</v>
      </c>
      <c r="G446" s="68" t="s">
        <v>384</v>
      </c>
      <c r="H446" s="68" t="s">
        <v>365</v>
      </c>
      <c r="I446" s="65">
        <v>2</v>
      </c>
      <c r="J446" s="65">
        <v>811</v>
      </c>
      <c r="K446" s="65" t="s">
        <v>388</v>
      </c>
    </row>
    <row r="447" spans="1:11" ht="12.75" customHeight="1">
      <c r="A447" s="68" t="s">
        <v>420</v>
      </c>
      <c r="B447" s="68" t="s">
        <v>421</v>
      </c>
      <c r="C447" s="68" t="s">
        <v>271</v>
      </c>
      <c r="D447" s="68" t="s">
        <v>359</v>
      </c>
      <c r="E447" s="68" t="s">
        <v>360</v>
      </c>
      <c r="F447" s="68" t="s">
        <v>78</v>
      </c>
      <c r="G447" s="68" t="s">
        <v>384</v>
      </c>
      <c r="H447" s="68" t="s">
        <v>247</v>
      </c>
      <c r="I447" s="65">
        <v>2</v>
      </c>
      <c r="J447" s="65">
        <v>811</v>
      </c>
      <c r="K447" s="65" t="s">
        <v>388</v>
      </c>
    </row>
    <row r="448" spans="1:11" ht="12.75" customHeight="1">
      <c r="A448" s="68" t="s">
        <v>420</v>
      </c>
      <c r="B448" s="68" t="s">
        <v>421</v>
      </c>
      <c r="C448" s="68" t="s">
        <v>271</v>
      </c>
      <c r="D448" s="68" t="s">
        <v>359</v>
      </c>
      <c r="E448" s="68" t="s">
        <v>360</v>
      </c>
      <c r="F448" s="68" t="s">
        <v>78</v>
      </c>
      <c r="G448" s="68" t="s">
        <v>384</v>
      </c>
      <c r="H448" s="68" t="s">
        <v>375</v>
      </c>
      <c r="I448" s="65">
        <v>6</v>
      </c>
      <c r="J448" s="65">
        <v>811</v>
      </c>
      <c r="K448" s="65" t="s">
        <v>388</v>
      </c>
    </row>
    <row r="449" spans="1:11" ht="12.75" customHeight="1">
      <c r="A449" s="68" t="s">
        <v>420</v>
      </c>
      <c r="B449" s="68" t="s">
        <v>421</v>
      </c>
      <c r="C449" s="68" t="s">
        <v>271</v>
      </c>
      <c r="D449" s="68" t="s">
        <v>359</v>
      </c>
      <c r="E449" s="68" t="s">
        <v>360</v>
      </c>
      <c r="F449" s="68" t="s">
        <v>78</v>
      </c>
      <c r="G449" s="68" t="s">
        <v>384</v>
      </c>
      <c r="H449" s="68" t="s">
        <v>368</v>
      </c>
      <c r="I449" s="65">
        <v>15</v>
      </c>
      <c r="J449" s="65">
        <v>811</v>
      </c>
      <c r="K449" s="65" t="s">
        <v>388</v>
      </c>
    </row>
    <row r="450" spans="1:11" ht="12.75" customHeight="1">
      <c r="A450" s="68" t="s">
        <v>420</v>
      </c>
      <c r="B450" s="68" t="s">
        <v>421</v>
      </c>
      <c r="C450" s="68" t="s">
        <v>271</v>
      </c>
      <c r="D450" s="68" t="s">
        <v>359</v>
      </c>
      <c r="E450" s="68" t="s">
        <v>360</v>
      </c>
      <c r="F450" s="68" t="s">
        <v>78</v>
      </c>
      <c r="G450" s="68" t="s">
        <v>384</v>
      </c>
      <c r="H450" s="68" t="s">
        <v>491</v>
      </c>
      <c r="I450" s="65">
        <v>6</v>
      </c>
      <c r="J450" s="65">
        <v>811</v>
      </c>
      <c r="K450" s="65" t="s">
        <v>388</v>
      </c>
    </row>
    <row r="451" spans="1:11" ht="12.75" customHeight="1">
      <c r="A451" s="68" t="s">
        <v>420</v>
      </c>
      <c r="B451" s="68" t="s">
        <v>421</v>
      </c>
      <c r="C451" s="68" t="s">
        <v>271</v>
      </c>
      <c r="D451" s="68" t="s">
        <v>359</v>
      </c>
      <c r="E451" s="68" t="s">
        <v>360</v>
      </c>
      <c r="F451" s="68" t="s">
        <v>78</v>
      </c>
      <c r="G451" s="68" t="s">
        <v>384</v>
      </c>
      <c r="H451" s="68" t="s">
        <v>369</v>
      </c>
      <c r="I451" s="65">
        <v>1</v>
      </c>
      <c r="J451" s="65">
        <v>811</v>
      </c>
      <c r="K451" s="65" t="s">
        <v>388</v>
      </c>
    </row>
    <row r="452" spans="1:11" ht="12.75" customHeight="1">
      <c r="A452" s="68" t="s">
        <v>420</v>
      </c>
      <c r="B452" s="68" t="s">
        <v>421</v>
      </c>
      <c r="C452" s="68" t="s">
        <v>271</v>
      </c>
      <c r="D452" s="68" t="s">
        <v>359</v>
      </c>
      <c r="E452" s="68" t="s">
        <v>360</v>
      </c>
      <c r="F452" s="68" t="s">
        <v>78</v>
      </c>
      <c r="G452" s="68" t="s">
        <v>384</v>
      </c>
      <c r="H452" s="68" t="s">
        <v>638</v>
      </c>
      <c r="I452" s="65">
        <v>1</v>
      </c>
      <c r="J452" s="65">
        <v>811</v>
      </c>
      <c r="K452" s="65" t="s">
        <v>388</v>
      </c>
    </row>
    <row r="453" spans="1:11" ht="12.75" customHeight="1">
      <c r="A453" s="68" t="s">
        <v>420</v>
      </c>
      <c r="B453" s="68" t="s">
        <v>421</v>
      </c>
      <c r="C453" s="68" t="s">
        <v>271</v>
      </c>
      <c r="D453" s="68" t="s">
        <v>359</v>
      </c>
      <c r="E453" s="68" t="s">
        <v>360</v>
      </c>
      <c r="F453" s="68" t="s">
        <v>78</v>
      </c>
      <c r="G453" s="68" t="s">
        <v>384</v>
      </c>
      <c r="H453" s="68" t="s">
        <v>422</v>
      </c>
      <c r="I453" s="65">
        <v>73</v>
      </c>
      <c r="J453" s="65">
        <v>719</v>
      </c>
      <c r="K453" s="65" t="s">
        <v>389</v>
      </c>
    </row>
    <row r="454" spans="1:11" ht="12.75" customHeight="1">
      <c r="A454" s="68" t="s">
        <v>420</v>
      </c>
      <c r="B454" s="68" t="s">
        <v>421</v>
      </c>
      <c r="C454" s="68" t="s">
        <v>271</v>
      </c>
      <c r="D454" s="68" t="s">
        <v>359</v>
      </c>
      <c r="E454" s="68" t="s">
        <v>360</v>
      </c>
      <c r="F454" s="68" t="s">
        <v>78</v>
      </c>
      <c r="G454" s="68" t="s">
        <v>384</v>
      </c>
      <c r="H454" s="68" t="s">
        <v>258</v>
      </c>
      <c r="I454" s="65">
        <v>149</v>
      </c>
      <c r="J454" s="65">
        <v>719</v>
      </c>
      <c r="K454" s="65" t="s">
        <v>389</v>
      </c>
    </row>
    <row r="455" spans="1:11" ht="12.75" customHeight="1">
      <c r="A455" s="68" t="s">
        <v>420</v>
      </c>
      <c r="B455" s="68" t="s">
        <v>421</v>
      </c>
      <c r="C455" s="68" t="s">
        <v>271</v>
      </c>
      <c r="D455" s="68" t="s">
        <v>359</v>
      </c>
      <c r="E455" s="68" t="s">
        <v>360</v>
      </c>
      <c r="F455" s="68" t="s">
        <v>78</v>
      </c>
      <c r="G455" s="68" t="s">
        <v>384</v>
      </c>
      <c r="H455" s="68" t="s">
        <v>362</v>
      </c>
      <c r="I455" s="65">
        <v>87</v>
      </c>
      <c r="J455" s="65">
        <v>719</v>
      </c>
      <c r="K455" s="65" t="s">
        <v>389</v>
      </c>
    </row>
    <row r="456" spans="1:11" ht="12.75" customHeight="1">
      <c r="A456" s="68" t="s">
        <v>420</v>
      </c>
      <c r="B456" s="68" t="s">
        <v>421</v>
      </c>
      <c r="C456" s="68" t="s">
        <v>271</v>
      </c>
      <c r="D456" s="68" t="s">
        <v>359</v>
      </c>
      <c r="E456" s="68" t="s">
        <v>360</v>
      </c>
      <c r="F456" s="68" t="s">
        <v>78</v>
      </c>
      <c r="G456" s="68" t="s">
        <v>384</v>
      </c>
      <c r="H456" s="68" t="s">
        <v>363</v>
      </c>
      <c r="I456" s="65">
        <v>83</v>
      </c>
      <c r="J456" s="65">
        <v>719</v>
      </c>
      <c r="K456" s="65" t="s">
        <v>389</v>
      </c>
    </row>
    <row r="457" spans="1:11" ht="12.75" customHeight="1">
      <c r="A457" s="68" t="s">
        <v>420</v>
      </c>
      <c r="B457" s="68" t="s">
        <v>421</v>
      </c>
      <c r="C457" s="68" t="s">
        <v>271</v>
      </c>
      <c r="D457" s="68" t="s">
        <v>359</v>
      </c>
      <c r="E457" s="68" t="s">
        <v>360</v>
      </c>
      <c r="F457" s="68" t="s">
        <v>78</v>
      </c>
      <c r="G457" s="68" t="s">
        <v>384</v>
      </c>
      <c r="H457" s="68" t="s">
        <v>364</v>
      </c>
      <c r="I457" s="65">
        <v>64</v>
      </c>
      <c r="J457" s="65">
        <v>719</v>
      </c>
      <c r="K457" s="65" t="s">
        <v>389</v>
      </c>
    </row>
    <row r="458" spans="1:11" ht="12.75" customHeight="1">
      <c r="A458" s="68" t="s">
        <v>420</v>
      </c>
      <c r="B458" s="68" t="s">
        <v>421</v>
      </c>
      <c r="C458" s="68" t="s">
        <v>271</v>
      </c>
      <c r="D458" s="68" t="s">
        <v>359</v>
      </c>
      <c r="E458" s="68" t="s">
        <v>360</v>
      </c>
      <c r="F458" s="68" t="s">
        <v>78</v>
      </c>
      <c r="G458" s="68" t="s">
        <v>384</v>
      </c>
      <c r="H458" s="68" t="s">
        <v>451</v>
      </c>
      <c r="I458" s="65">
        <v>113</v>
      </c>
      <c r="J458" s="65">
        <v>719</v>
      </c>
      <c r="K458" s="65" t="s">
        <v>389</v>
      </c>
    </row>
    <row r="459" spans="1:11" ht="12.75" customHeight="1">
      <c r="A459" s="68" t="s">
        <v>420</v>
      </c>
      <c r="B459" s="68" t="s">
        <v>421</v>
      </c>
      <c r="C459" s="68" t="s">
        <v>271</v>
      </c>
      <c r="D459" s="68" t="s">
        <v>359</v>
      </c>
      <c r="E459" s="68" t="s">
        <v>360</v>
      </c>
      <c r="F459" s="68" t="s">
        <v>78</v>
      </c>
      <c r="G459" s="68" t="s">
        <v>384</v>
      </c>
      <c r="H459" s="68" t="s">
        <v>365</v>
      </c>
      <c r="I459" s="65">
        <v>105</v>
      </c>
      <c r="J459" s="65">
        <v>719</v>
      </c>
      <c r="K459" s="65" t="s">
        <v>389</v>
      </c>
    </row>
    <row r="460" spans="1:11" ht="12.75" customHeight="1">
      <c r="A460" s="68" t="s">
        <v>420</v>
      </c>
      <c r="B460" s="68" t="s">
        <v>421</v>
      </c>
      <c r="C460" s="68" t="s">
        <v>271</v>
      </c>
      <c r="D460" s="68" t="s">
        <v>359</v>
      </c>
      <c r="E460" s="68" t="s">
        <v>360</v>
      </c>
      <c r="F460" s="68" t="s">
        <v>78</v>
      </c>
      <c r="G460" s="68" t="s">
        <v>384</v>
      </c>
      <c r="H460" s="68" t="s">
        <v>366</v>
      </c>
      <c r="I460" s="65">
        <v>99</v>
      </c>
      <c r="J460" s="65">
        <v>719</v>
      </c>
      <c r="K460" s="65" t="s">
        <v>389</v>
      </c>
    </row>
    <row r="461" spans="1:11" ht="12.75" customHeight="1">
      <c r="A461" s="68" t="s">
        <v>420</v>
      </c>
      <c r="B461" s="68" t="s">
        <v>421</v>
      </c>
      <c r="C461" s="68" t="s">
        <v>271</v>
      </c>
      <c r="D461" s="68" t="s">
        <v>359</v>
      </c>
      <c r="E461" s="68" t="s">
        <v>360</v>
      </c>
      <c r="F461" s="68" t="s">
        <v>78</v>
      </c>
      <c r="G461" s="68" t="s">
        <v>384</v>
      </c>
      <c r="H461" s="68" t="s">
        <v>367</v>
      </c>
      <c r="I461" s="65">
        <v>72</v>
      </c>
      <c r="J461" s="65">
        <v>719</v>
      </c>
      <c r="K461" s="65" t="s">
        <v>389</v>
      </c>
    </row>
    <row r="462" spans="1:11" ht="12.75" customHeight="1">
      <c r="A462" s="68" t="s">
        <v>420</v>
      </c>
      <c r="B462" s="68" t="s">
        <v>421</v>
      </c>
      <c r="C462" s="68" t="s">
        <v>271</v>
      </c>
      <c r="D462" s="68" t="s">
        <v>359</v>
      </c>
      <c r="E462" s="68" t="s">
        <v>360</v>
      </c>
      <c r="F462" s="68" t="s">
        <v>78</v>
      </c>
      <c r="G462" s="68" t="s">
        <v>384</v>
      </c>
      <c r="H462" s="68" t="s">
        <v>247</v>
      </c>
      <c r="I462" s="65">
        <v>45</v>
      </c>
      <c r="J462" s="65">
        <v>719</v>
      </c>
      <c r="K462" s="65" t="s">
        <v>389</v>
      </c>
    </row>
    <row r="463" spans="1:11" ht="12.75" customHeight="1">
      <c r="A463" s="68" t="s">
        <v>420</v>
      </c>
      <c r="B463" s="68" t="s">
        <v>421</v>
      </c>
      <c r="C463" s="68" t="s">
        <v>271</v>
      </c>
      <c r="D463" s="68" t="s">
        <v>359</v>
      </c>
      <c r="E463" s="68" t="s">
        <v>360</v>
      </c>
      <c r="F463" s="68" t="s">
        <v>78</v>
      </c>
      <c r="G463" s="68" t="s">
        <v>384</v>
      </c>
      <c r="H463" s="68" t="s">
        <v>375</v>
      </c>
      <c r="I463" s="65">
        <v>93</v>
      </c>
      <c r="J463" s="65">
        <v>719</v>
      </c>
      <c r="K463" s="65" t="s">
        <v>389</v>
      </c>
    </row>
    <row r="464" spans="1:11" ht="12.75" customHeight="1">
      <c r="A464" s="68" t="s">
        <v>420</v>
      </c>
      <c r="B464" s="68" t="s">
        <v>421</v>
      </c>
      <c r="C464" s="68" t="s">
        <v>271</v>
      </c>
      <c r="D464" s="68" t="s">
        <v>359</v>
      </c>
      <c r="E464" s="68" t="s">
        <v>360</v>
      </c>
      <c r="F464" s="68" t="s">
        <v>78</v>
      </c>
      <c r="G464" s="68" t="s">
        <v>384</v>
      </c>
      <c r="H464" s="68" t="s">
        <v>368</v>
      </c>
      <c r="I464" s="65">
        <v>294</v>
      </c>
      <c r="J464" s="65">
        <v>719</v>
      </c>
      <c r="K464" s="65" t="s">
        <v>389</v>
      </c>
    </row>
    <row r="465" spans="1:11" ht="12.75" customHeight="1">
      <c r="A465" s="68" t="s">
        <v>420</v>
      </c>
      <c r="B465" s="68" t="s">
        <v>421</v>
      </c>
      <c r="C465" s="68" t="s">
        <v>271</v>
      </c>
      <c r="D465" s="68" t="s">
        <v>359</v>
      </c>
      <c r="E465" s="68" t="s">
        <v>360</v>
      </c>
      <c r="F465" s="68" t="s">
        <v>78</v>
      </c>
      <c r="G465" s="68" t="s">
        <v>384</v>
      </c>
      <c r="H465" s="68" t="s">
        <v>491</v>
      </c>
      <c r="I465" s="65">
        <v>61</v>
      </c>
      <c r="J465" s="65">
        <v>719</v>
      </c>
      <c r="K465" s="65" t="s">
        <v>389</v>
      </c>
    </row>
    <row r="466" spans="1:11" ht="12.75" customHeight="1">
      <c r="A466" s="68" t="s">
        <v>420</v>
      </c>
      <c r="B466" s="68" t="s">
        <v>421</v>
      </c>
      <c r="C466" s="68" t="s">
        <v>271</v>
      </c>
      <c r="D466" s="68" t="s">
        <v>359</v>
      </c>
      <c r="E466" s="68" t="s">
        <v>360</v>
      </c>
      <c r="F466" s="68" t="s">
        <v>78</v>
      </c>
      <c r="G466" s="68" t="s">
        <v>384</v>
      </c>
      <c r="H466" s="68" t="s">
        <v>369</v>
      </c>
      <c r="I466" s="65">
        <v>20</v>
      </c>
      <c r="J466" s="65">
        <v>719</v>
      </c>
      <c r="K466" s="65" t="s">
        <v>389</v>
      </c>
    </row>
    <row r="467" spans="1:11" ht="12.75" customHeight="1">
      <c r="A467" s="68" t="s">
        <v>420</v>
      </c>
      <c r="B467" s="68" t="s">
        <v>421</v>
      </c>
      <c r="C467" s="68" t="s">
        <v>271</v>
      </c>
      <c r="D467" s="68" t="s">
        <v>359</v>
      </c>
      <c r="E467" s="68" t="s">
        <v>360</v>
      </c>
      <c r="F467" s="68" t="s">
        <v>78</v>
      </c>
      <c r="G467" s="68" t="s">
        <v>384</v>
      </c>
      <c r="H467" s="68" t="s">
        <v>638</v>
      </c>
      <c r="I467" s="65">
        <v>112</v>
      </c>
      <c r="J467" s="65">
        <v>719</v>
      </c>
      <c r="K467" s="65" t="s">
        <v>389</v>
      </c>
    </row>
    <row r="468" spans="1:11" ht="12.75" customHeight="1">
      <c r="A468" s="68" t="s">
        <v>420</v>
      </c>
      <c r="B468" s="68" t="s">
        <v>421</v>
      </c>
      <c r="C468" s="68" t="s">
        <v>271</v>
      </c>
      <c r="D468" s="68" t="s">
        <v>359</v>
      </c>
      <c r="E468" s="68" t="s">
        <v>360</v>
      </c>
      <c r="F468" s="68" t="s">
        <v>78</v>
      </c>
      <c r="G468" s="68" t="s">
        <v>384</v>
      </c>
      <c r="H468" s="68" t="s">
        <v>364</v>
      </c>
      <c r="I468" s="65">
        <v>2</v>
      </c>
      <c r="J468" s="65">
        <v>812</v>
      </c>
      <c r="K468" s="65" t="s">
        <v>390</v>
      </c>
    </row>
    <row r="469" spans="1:11" ht="12.75" customHeight="1">
      <c r="A469" s="68" t="s">
        <v>420</v>
      </c>
      <c r="B469" s="68" t="s">
        <v>421</v>
      </c>
      <c r="C469" s="68" t="s">
        <v>271</v>
      </c>
      <c r="D469" s="68" t="s">
        <v>359</v>
      </c>
      <c r="E469" s="68" t="s">
        <v>360</v>
      </c>
      <c r="F469" s="68" t="s">
        <v>78</v>
      </c>
      <c r="G469" s="68" t="s">
        <v>384</v>
      </c>
      <c r="H469" s="68" t="s">
        <v>365</v>
      </c>
      <c r="I469" s="65">
        <v>1</v>
      </c>
      <c r="J469" s="65">
        <v>812</v>
      </c>
      <c r="K469" s="65" t="s">
        <v>390</v>
      </c>
    </row>
    <row r="470" spans="1:11" ht="12.75" customHeight="1">
      <c r="A470" s="68" t="s">
        <v>420</v>
      </c>
      <c r="B470" s="68" t="s">
        <v>421</v>
      </c>
      <c r="C470" s="68" t="s">
        <v>271</v>
      </c>
      <c r="D470" s="68" t="s">
        <v>359</v>
      </c>
      <c r="E470" s="68" t="s">
        <v>360</v>
      </c>
      <c r="F470" s="68" t="s">
        <v>78</v>
      </c>
      <c r="G470" s="68" t="s">
        <v>384</v>
      </c>
      <c r="H470" s="68" t="s">
        <v>366</v>
      </c>
      <c r="I470" s="65">
        <v>1</v>
      </c>
      <c r="J470" s="65">
        <v>812</v>
      </c>
      <c r="K470" s="65" t="s">
        <v>390</v>
      </c>
    </row>
    <row r="471" spans="1:11" ht="12.75" customHeight="1">
      <c r="A471" s="68" t="s">
        <v>420</v>
      </c>
      <c r="B471" s="68" t="s">
        <v>421</v>
      </c>
      <c r="C471" s="68" t="s">
        <v>271</v>
      </c>
      <c r="D471" s="68" t="s">
        <v>359</v>
      </c>
      <c r="E471" s="68" t="s">
        <v>360</v>
      </c>
      <c r="F471" s="68" t="s">
        <v>78</v>
      </c>
      <c r="G471" s="68" t="s">
        <v>384</v>
      </c>
      <c r="H471" s="68" t="s">
        <v>367</v>
      </c>
      <c r="I471" s="65">
        <v>1</v>
      </c>
      <c r="J471" s="65">
        <v>812</v>
      </c>
      <c r="K471" s="65" t="s">
        <v>390</v>
      </c>
    </row>
    <row r="472" spans="1:11" ht="12.75" customHeight="1">
      <c r="A472" s="68" t="s">
        <v>420</v>
      </c>
      <c r="B472" s="68" t="s">
        <v>421</v>
      </c>
      <c r="C472" s="68" t="s">
        <v>271</v>
      </c>
      <c r="D472" s="68" t="s">
        <v>359</v>
      </c>
      <c r="E472" s="68" t="s">
        <v>360</v>
      </c>
      <c r="F472" s="68" t="s">
        <v>78</v>
      </c>
      <c r="G472" s="68" t="s">
        <v>384</v>
      </c>
      <c r="H472" s="68" t="s">
        <v>369</v>
      </c>
      <c r="I472" s="65">
        <v>1</v>
      </c>
      <c r="J472" s="65">
        <v>812</v>
      </c>
      <c r="K472" s="65" t="s">
        <v>390</v>
      </c>
    </row>
    <row r="473" spans="1:11" ht="12.75" customHeight="1">
      <c r="A473" s="68" t="s">
        <v>420</v>
      </c>
      <c r="B473" s="68" t="s">
        <v>421</v>
      </c>
      <c r="C473" s="68" t="s">
        <v>271</v>
      </c>
      <c r="D473" s="68" t="s">
        <v>359</v>
      </c>
      <c r="E473" s="68" t="s">
        <v>360</v>
      </c>
      <c r="F473" s="68" t="s">
        <v>78</v>
      </c>
      <c r="G473" s="68" t="s">
        <v>384</v>
      </c>
      <c r="H473" s="68" t="s">
        <v>422</v>
      </c>
      <c r="I473" s="65">
        <v>24</v>
      </c>
      <c r="J473" s="65">
        <v>718</v>
      </c>
      <c r="K473" s="65" t="s">
        <v>503</v>
      </c>
    </row>
    <row r="474" spans="1:11" ht="12.75" customHeight="1">
      <c r="A474" s="68" t="s">
        <v>420</v>
      </c>
      <c r="B474" s="68" t="s">
        <v>421</v>
      </c>
      <c r="C474" s="68" t="s">
        <v>271</v>
      </c>
      <c r="D474" s="68" t="s">
        <v>359</v>
      </c>
      <c r="E474" s="68" t="s">
        <v>360</v>
      </c>
      <c r="F474" s="68" t="s">
        <v>78</v>
      </c>
      <c r="G474" s="68" t="s">
        <v>384</v>
      </c>
      <c r="H474" s="68" t="s">
        <v>258</v>
      </c>
      <c r="I474" s="65">
        <v>25</v>
      </c>
      <c r="J474" s="65">
        <v>718</v>
      </c>
      <c r="K474" s="65" t="s">
        <v>503</v>
      </c>
    </row>
    <row r="475" spans="1:11" ht="12.75" customHeight="1">
      <c r="A475" s="68" t="s">
        <v>420</v>
      </c>
      <c r="B475" s="68" t="s">
        <v>421</v>
      </c>
      <c r="C475" s="68" t="s">
        <v>271</v>
      </c>
      <c r="D475" s="68" t="s">
        <v>359</v>
      </c>
      <c r="E475" s="68" t="s">
        <v>360</v>
      </c>
      <c r="F475" s="68" t="s">
        <v>78</v>
      </c>
      <c r="G475" s="68" t="s">
        <v>384</v>
      </c>
      <c r="H475" s="68" t="s">
        <v>362</v>
      </c>
      <c r="I475" s="65">
        <v>13</v>
      </c>
      <c r="J475" s="65">
        <v>718</v>
      </c>
      <c r="K475" s="65" t="s">
        <v>503</v>
      </c>
    </row>
    <row r="476" spans="1:11" ht="12.75" customHeight="1">
      <c r="A476" s="68" t="s">
        <v>420</v>
      </c>
      <c r="B476" s="68" t="s">
        <v>421</v>
      </c>
      <c r="C476" s="68" t="s">
        <v>271</v>
      </c>
      <c r="D476" s="68" t="s">
        <v>359</v>
      </c>
      <c r="E476" s="68" t="s">
        <v>360</v>
      </c>
      <c r="F476" s="68" t="s">
        <v>78</v>
      </c>
      <c r="G476" s="68" t="s">
        <v>384</v>
      </c>
      <c r="H476" s="68" t="s">
        <v>363</v>
      </c>
      <c r="I476" s="65">
        <v>30</v>
      </c>
      <c r="J476" s="65">
        <v>718</v>
      </c>
      <c r="K476" s="65" t="s">
        <v>503</v>
      </c>
    </row>
    <row r="477" spans="1:11" ht="12.75" customHeight="1">
      <c r="A477" s="68" t="s">
        <v>420</v>
      </c>
      <c r="B477" s="68" t="s">
        <v>421</v>
      </c>
      <c r="C477" s="68" t="s">
        <v>271</v>
      </c>
      <c r="D477" s="68" t="s">
        <v>359</v>
      </c>
      <c r="E477" s="68" t="s">
        <v>360</v>
      </c>
      <c r="F477" s="68" t="s">
        <v>78</v>
      </c>
      <c r="G477" s="68" t="s">
        <v>384</v>
      </c>
      <c r="H477" s="68" t="s">
        <v>364</v>
      </c>
      <c r="I477" s="65">
        <v>12</v>
      </c>
      <c r="J477" s="65">
        <v>718</v>
      </c>
      <c r="K477" s="65" t="s">
        <v>503</v>
      </c>
    </row>
    <row r="478" spans="1:11" ht="12.75" customHeight="1">
      <c r="A478" s="68" t="s">
        <v>420</v>
      </c>
      <c r="B478" s="68" t="s">
        <v>421</v>
      </c>
      <c r="C478" s="68" t="s">
        <v>271</v>
      </c>
      <c r="D478" s="68" t="s">
        <v>359</v>
      </c>
      <c r="E478" s="68" t="s">
        <v>360</v>
      </c>
      <c r="F478" s="68" t="s">
        <v>78</v>
      </c>
      <c r="G478" s="68" t="s">
        <v>384</v>
      </c>
      <c r="H478" s="68" t="s">
        <v>451</v>
      </c>
      <c r="I478" s="65">
        <v>19</v>
      </c>
      <c r="J478" s="65">
        <v>718</v>
      </c>
      <c r="K478" s="65" t="s">
        <v>503</v>
      </c>
    </row>
    <row r="479" spans="1:11" ht="12.75" customHeight="1">
      <c r="A479" s="68" t="s">
        <v>420</v>
      </c>
      <c r="B479" s="68" t="s">
        <v>421</v>
      </c>
      <c r="C479" s="68" t="s">
        <v>271</v>
      </c>
      <c r="D479" s="68" t="s">
        <v>359</v>
      </c>
      <c r="E479" s="68" t="s">
        <v>360</v>
      </c>
      <c r="F479" s="68" t="s">
        <v>78</v>
      </c>
      <c r="G479" s="68" t="s">
        <v>384</v>
      </c>
      <c r="H479" s="68" t="s">
        <v>365</v>
      </c>
      <c r="I479" s="65">
        <v>4</v>
      </c>
      <c r="J479" s="65">
        <v>718</v>
      </c>
      <c r="K479" s="65" t="s">
        <v>503</v>
      </c>
    </row>
    <row r="480" spans="1:11" ht="12.75" customHeight="1">
      <c r="A480" s="68" t="s">
        <v>420</v>
      </c>
      <c r="B480" s="68" t="s">
        <v>421</v>
      </c>
      <c r="C480" s="68" t="s">
        <v>271</v>
      </c>
      <c r="D480" s="68" t="s">
        <v>359</v>
      </c>
      <c r="E480" s="68" t="s">
        <v>360</v>
      </c>
      <c r="F480" s="68" t="s">
        <v>78</v>
      </c>
      <c r="G480" s="68" t="s">
        <v>384</v>
      </c>
      <c r="H480" s="68" t="s">
        <v>366</v>
      </c>
      <c r="I480" s="65">
        <v>1</v>
      </c>
      <c r="J480" s="65">
        <v>718</v>
      </c>
      <c r="K480" s="65" t="s">
        <v>503</v>
      </c>
    </row>
    <row r="481" spans="1:11" ht="12.75" customHeight="1">
      <c r="A481" s="68" t="s">
        <v>420</v>
      </c>
      <c r="B481" s="68" t="s">
        <v>421</v>
      </c>
      <c r="C481" s="68" t="s">
        <v>271</v>
      </c>
      <c r="D481" s="68" t="s">
        <v>359</v>
      </c>
      <c r="E481" s="68" t="s">
        <v>360</v>
      </c>
      <c r="F481" s="68" t="s">
        <v>78</v>
      </c>
      <c r="G481" s="68" t="s">
        <v>384</v>
      </c>
      <c r="H481" s="68" t="s">
        <v>367</v>
      </c>
      <c r="I481" s="65">
        <v>2</v>
      </c>
      <c r="J481" s="65">
        <v>718</v>
      </c>
      <c r="K481" s="65" t="s">
        <v>503</v>
      </c>
    </row>
    <row r="482" spans="1:11" ht="12.75" customHeight="1">
      <c r="A482" s="68" t="s">
        <v>420</v>
      </c>
      <c r="B482" s="68" t="s">
        <v>421</v>
      </c>
      <c r="C482" s="68" t="s">
        <v>271</v>
      </c>
      <c r="D482" s="68" t="s">
        <v>359</v>
      </c>
      <c r="E482" s="68" t="s">
        <v>360</v>
      </c>
      <c r="F482" s="68" t="s">
        <v>78</v>
      </c>
      <c r="G482" s="68" t="s">
        <v>384</v>
      </c>
      <c r="H482" s="68" t="s">
        <v>368</v>
      </c>
      <c r="I482" s="65">
        <v>6</v>
      </c>
      <c r="J482" s="65">
        <v>718</v>
      </c>
      <c r="K482" s="65" t="s">
        <v>503</v>
      </c>
    </row>
    <row r="483" spans="1:11" ht="12.75" customHeight="1">
      <c r="A483" s="68" t="s">
        <v>420</v>
      </c>
      <c r="B483" s="68" t="s">
        <v>421</v>
      </c>
      <c r="C483" s="68" t="s">
        <v>271</v>
      </c>
      <c r="D483" s="68" t="s">
        <v>359</v>
      </c>
      <c r="E483" s="68" t="s">
        <v>360</v>
      </c>
      <c r="F483" s="68" t="s">
        <v>78</v>
      </c>
      <c r="G483" s="68" t="s">
        <v>384</v>
      </c>
      <c r="H483" s="68" t="s">
        <v>369</v>
      </c>
      <c r="I483" s="65">
        <v>2</v>
      </c>
      <c r="J483" s="65">
        <v>718</v>
      </c>
      <c r="K483" s="65" t="s">
        <v>503</v>
      </c>
    </row>
    <row r="484" spans="1:11" ht="12.75" customHeight="1">
      <c r="A484" s="68" t="s">
        <v>420</v>
      </c>
      <c r="B484" s="68" t="s">
        <v>421</v>
      </c>
      <c r="C484" s="68" t="s">
        <v>271</v>
      </c>
      <c r="D484" s="68" t="s">
        <v>359</v>
      </c>
      <c r="E484" s="68" t="s">
        <v>360</v>
      </c>
      <c r="F484" s="68" t="s">
        <v>78</v>
      </c>
      <c r="G484" s="68" t="s">
        <v>384</v>
      </c>
      <c r="H484" s="68" t="s">
        <v>638</v>
      </c>
      <c r="I484" s="65">
        <v>6</v>
      </c>
      <c r="J484" s="65">
        <v>718</v>
      </c>
      <c r="K484" s="65" t="s">
        <v>503</v>
      </c>
    </row>
    <row r="485" spans="1:11" ht="12.75" customHeight="1">
      <c r="A485" s="68" t="s">
        <v>420</v>
      </c>
      <c r="B485" s="68" t="s">
        <v>421</v>
      </c>
      <c r="C485" s="68" t="s">
        <v>271</v>
      </c>
      <c r="D485" s="68" t="s">
        <v>359</v>
      </c>
      <c r="E485" s="68" t="s">
        <v>360</v>
      </c>
      <c r="F485" s="68" t="s">
        <v>78</v>
      </c>
      <c r="G485" s="68" t="s">
        <v>384</v>
      </c>
      <c r="H485" s="68" t="s">
        <v>363</v>
      </c>
      <c r="I485" s="65">
        <v>6</v>
      </c>
      <c r="J485" s="65">
        <v>703</v>
      </c>
      <c r="K485" s="65" t="s">
        <v>425</v>
      </c>
    </row>
    <row r="486" spans="1:11" ht="12.75" customHeight="1">
      <c r="A486" s="68" t="s">
        <v>420</v>
      </c>
      <c r="B486" s="68" t="s">
        <v>421</v>
      </c>
      <c r="C486" s="68" t="s">
        <v>271</v>
      </c>
      <c r="D486" s="68" t="s">
        <v>359</v>
      </c>
      <c r="E486" s="68" t="s">
        <v>360</v>
      </c>
      <c r="F486" s="68" t="s">
        <v>78</v>
      </c>
      <c r="G486" s="68" t="s">
        <v>384</v>
      </c>
      <c r="H486" s="68" t="s">
        <v>364</v>
      </c>
      <c r="I486" s="65">
        <v>5</v>
      </c>
      <c r="J486" s="65">
        <v>703</v>
      </c>
      <c r="K486" s="65" t="s">
        <v>425</v>
      </c>
    </row>
    <row r="487" spans="1:11" ht="12.75" customHeight="1">
      <c r="A487" s="68" t="s">
        <v>420</v>
      </c>
      <c r="B487" s="68" t="s">
        <v>421</v>
      </c>
      <c r="C487" s="68" t="s">
        <v>271</v>
      </c>
      <c r="D487" s="68" t="s">
        <v>359</v>
      </c>
      <c r="E487" s="68" t="s">
        <v>360</v>
      </c>
      <c r="F487" s="68" t="s">
        <v>78</v>
      </c>
      <c r="G487" s="68" t="s">
        <v>384</v>
      </c>
      <c r="H487" s="68" t="s">
        <v>451</v>
      </c>
      <c r="I487" s="65">
        <v>3</v>
      </c>
      <c r="J487" s="65">
        <v>703</v>
      </c>
      <c r="K487" s="65" t="s">
        <v>425</v>
      </c>
    </row>
    <row r="488" spans="1:11" ht="12.75" customHeight="1">
      <c r="A488" s="68" t="s">
        <v>420</v>
      </c>
      <c r="B488" s="68" t="s">
        <v>421</v>
      </c>
      <c r="C488" s="68" t="s">
        <v>271</v>
      </c>
      <c r="D488" s="68" t="s">
        <v>359</v>
      </c>
      <c r="E488" s="68" t="s">
        <v>360</v>
      </c>
      <c r="F488" s="68" t="s">
        <v>78</v>
      </c>
      <c r="G488" s="68" t="s">
        <v>384</v>
      </c>
      <c r="H488" s="68" t="s">
        <v>365</v>
      </c>
      <c r="I488" s="65">
        <v>5</v>
      </c>
      <c r="J488" s="65">
        <v>703</v>
      </c>
      <c r="K488" s="65" t="s">
        <v>425</v>
      </c>
    </row>
    <row r="489" spans="1:11" ht="12.75" customHeight="1">
      <c r="A489" s="68" t="s">
        <v>420</v>
      </c>
      <c r="B489" s="68" t="s">
        <v>421</v>
      </c>
      <c r="C489" s="68" t="s">
        <v>271</v>
      </c>
      <c r="D489" s="68" t="s">
        <v>359</v>
      </c>
      <c r="E489" s="68" t="s">
        <v>360</v>
      </c>
      <c r="F489" s="68" t="s">
        <v>78</v>
      </c>
      <c r="G489" s="68" t="s">
        <v>384</v>
      </c>
      <c r="H489" s="68" t="s">
        <v>366</v>
      </c>
      <c r="I489" s="65">
        <v>1</v>
      </c>
      <c r="J489" s="65">
        <v>703</v>
      </c>
      <c r="K489" s="65" t="s">
        <v>425</v>
      </c>
    </row>
    <row r="490" spans="1:11" ht="12.75" customHeight="1">
      <c r="A490" s="68" t="s">
        <v>420</v>
      </c>
      <c r="B490" s="68" t="s">
        <v>421</v>
      </c>
      <c r="C490" s="68" t="s">
        <v>271</v>
      </c>
      <c r="D490" s="68" t="s">
        <v>359</v>
      </c>
      <c r="E490" s="68" t="s">
        <v>360</v>
      </c>
      <c r="F490" s="68" t="s">
        <v>78</v>
      </c>
      <c r="G490" s="68" t="s">
        <v>384</v>
      </c>
      <c r="H490" s="68" t="s">
        <v>247</v>
      </c>
      <c r="I490" s="65">
        <v>1</v>
      </c>
      <c r="J490" s="65">
        <v>703</v>
      </c>
      <c r="K490" s="65" t="s">
        <v>425</v>
      </c>
    </row>
    <row r="491" spans="1:11" ht="12.75" customHeight="1">
      <c r="A491" s="68" t="s">
        <v>420</v>
      </c>
      <c r="B491" s="68" t="s">
        <v>421</v>
      </c>
      <c r="C491" s="68" t="s">
        <v>271</v>
      </c>
      <c r="D491" s="68" t="s">
        <v>359</v>
      </c>
      <c r="E491" s="68" t="s">
        <v>360</v>
      </c>
      <c r="F491" s="68" t="s">
        <v>78</v>
      </c>
      <c r="G491" s="68" t="s">
        <v>384</v>
      </c>
      <c r="H491" s="68" t="s">
        <v>368</v>
      </c>
      <c r="I491" s="65">
        <v>1</v>
      </c>
      <c r="J491" s="65">
        <v>703</v>
      </c>
      <c r="K491" s="65" t="s">
        <v>425</v>
      </c>
    </row>
    <row r="492" spans="1:11" ht="12.75" customHeight="1">
      <c r="A492" s="68" t="s">
        <v>420</v>
      </c>
      <c r="B492" s="68" t="s">
        <v>421</v>
      </c>
      <c r="C492" s="68" t="s">
        <v>271</v>
      </c>
      <c r="D492" s="68" t="s">
        <v>359</v>
      </c>
      <c r="E492" s="68" t="s">
        <v>360</v>
      </c>
      <c r="F492" s="68" t="s">
        <v>78</v>
      </c>
      <c r="G492" s="68" t="s">
        <v>384</v>
      </c>
      <c r="H492" s="68" t="s">
        <v>375</v>
      </c>
      <c r="I492" s="65">
        <v>5</v>
      </c>
      <c r="J492" s="65">
        <v>715</v>
      </c>
      <c r="K492" s="65" t="s">
        <v>504</v>
      </c>
    </row>
    <row r="493" spans="1:11" ht="12.75" customHeight="1">
      <c r="A493" s="68" t="s">
        <v>420</v>
      </c>
      <c r="B493" s="68" t="s">
        <v>421</v>
      </c>
      <c r="C493" s="68" t="s">
        <v>271</v>
      </c>
      <c r="D493" s="68" t="s">
        <v>359</v>
      </c>
      <c r="E493" s="68" t="s">
        <v>360</v>
      </c>
      <c r="F493" s="68" t="s">
        <v>78</v>
      </c>
      <c r="G493" s="68" t="s">
        <v>384</v>
      </c>
      <c r="H493" s="68" t="s">
        <v>368</v>
      </c>
      <c r="I493" s="65">
        <v>14</v>
      </c>
      <c r="J493" s="65">
        <v>715</v>
      </c>
      <c r="K493" s="65" t="s">
        <v>504</v>
      </c>
    </row>
    <row r="494" spans="1:11" ht="12.75" customHeight="1">
      <c r="A494" s="68" t="s">
        <v>420</v>
      </c>
      <c r="B494" s="68" t="s">
        <v>421</v>
      </c>
      <c r="C494" s="68" t="s">
        <v>271</v>
      </c>
      <c r="D494" s="68" t="s">
        <v>359</v>
      </c>
      <c r="E494" s="68" t="s">
        <v>360</v>
      </c>
      <c r="F494" s="68" t="s">
        <v>78</v>
      </c>
      <c r="G494" s="68" t="s">
        <v>384</v>
      </c>
      <c r="H494" s="68" t="s">
        <v>491</v>
      </c>
      <c r="I494" s="65">
        <v>12</v>
      </c>
      <c r="J494" s="65">
        <v>715</v>
      </c>
      <c r="K494" s="65" t="s">
        <v>504</v>
      </c>
    </row>
    <row r="495" spans="1:11" ht="12.75" customHeight="1">
      <c r="A495" s="68" t="s">
        <v>420</v>
      </c>
      <c r="B495" s="68" t="s">
        <v>421</v>
      </c>
      <c r="C495" s="68" t="s">
        <v>271</v>
      </c>
      <c r="D495" s="68" t="s">
        <v>359</v>
      </c>
      <c r="E495" s="68" t="s">
        <v>360</v>
      </c>
      <c r="F495" s="68" t="s">
        <v>78</v>
      </c>
      <c r="G495" s="68" t="s">
        <v>384</v>
      </c>
      <c r="H495" s="68" t="s">
        <v>369</v>
      </c>
      <c r="I495" s="65">
        <v>9</v>
      </c>
      <c r="J495" s="65">
        <v>715</v>
      </c>
      <c r="K495" s="65" t="s">
        <v>504</v>
      </c>
    </row>
    <row r="496" spans="1:11" ht="12.75" customHeight="1">
      <c r="A496" s="68" t="s">
        <v>420</v>
      </c>
      <c r="B496" s="68" t="s">
        <v>421</v>
      </c>
      <c r="C496" s="68" t="s">
        <v>271</v>
      </c>
      <c r="D496" s="68" t="s">
        <v>359</v>
      </c>
      <c r="E496" s="68" t="s">
        <v>360</v>
      </c>
      <c r="F496" s="68" t="s">
        <v>78</v>
      </c>
      <c r="G496" s="68" t="s">
        <v>384</v>
      </c>
      <c r="H496" s="68" t="s">
        <v>638</v>
      </c>
      <c r="I496" s="65">
        <v>6</v>
      </c>
      <c r="J496" s="65">
        <v>715</v>
      </c>
      <c r="K496" s="65" t="s">
        <v>504</v>
      </c>
    </row>
    <row r="497" spans="1:11" ht="12.75" customHeight="1">
      <c r="A497" s="68" t="s">
        <v>420</v>
      </c>
      <c r="B497" s="68" t="s">
        <v>421</v>
      </c>
      <c r="C497" s="68" t="s">
        <v>271</v>
      </c>
      <c r="D497" s="68" t="s">
        <v>359</v>
      </c>
      <c r="E497" s="68" t="s">
        <v>360</v>
      </c>
      <c r="F497" s="68" t="s">
        <v>78</v>
      </c>
      <c r="G497" s="68" t="s">
        <v>384</v>
      </c>
      <c r="H497" s="68" t="s">
        <v>375</v>
      </c>
      <c r="I497" s="65">
        <v>8</v>
      </c>
      <c r="J497" s="65">
        <v>709</v>
      </c>
      <c r="K497" s="65" t="s">
        <v>391</v>
      </c>
    </row>
    <row r="498" spans="1:11" ht="12.75" customHeight="1">
      <c r="A498" s="68" t="s">
        <v>420</v>
      </c>
      <c r="B498" s="68" t="s">
        <v>421</v>
      </c>
      <c r="C498" s="68" t="s">
        <v>271</v>
      </c>
      <c r="D498" s="68" t="s">
        <v>359</v>
      </c>
      <c r="E498" s="68" t="s">
        <v>360</v>
      </c>
      <c r="F498" s="68" t="s">
        <v>78</v>
      </c>
      <c r="G498" s="68" t="s">
        <v>384</v>
      </c>
      <c r="H498" s="68" t="s">
        <v>368</v>
      </c>
      <c r="I498" s="65">
        <v>43</v>
      </c>
      <c r="J498" s="65">
        <v>709</v>
      </c>
      <c r="K498" s="65" t="s">
        <v>391</v>
      </c>
    </row>
    <row r="499" spans="1:11" ht="12.75" customHeight="1">
      <c r="A499" s="68" t="s">
        <v>420</v>
      </c>
      <c r="B499" s="68" t="s">
        <v>421</v>
      </c>
      <c r="C499" s="68" t="s">
        <v>271</v>
      </c>
      <c r="D499" s="68" t="s">
        <v>359</v>
      </c>
      <c r="E499" s="68" t="s">
        <v>360</v>
      </c>
      <c r="F499" s="68" t="s">
        <v>78</v>
      </c>
      <c r="G499" s="68" t="s">
        <v>384</v>
      </c>
      <c r="H499" s="68" t="s">
        <v>491</v>
      </c>
      <c r="I499" s="65">
        <v>8</v>
      </c>
      <c r="J499" s="65">
        <v>709</v>
      </c>
      <c r="K499" s="65" t="s">
        <v>391</v>
      </c>
    </row>
    <row r="500" spans="1:11" ht="12.75" customHeight="1">
      <c r="A500" s="68" t="s">
        <v>420</v>
      </c>
      <c r="B500" s="68" t="s">
        <v>421</v>
      </c>
      <c r="C500" s="68" t="s">
        <v>271</v>
      </c>
      <c r="D500" s="68" t="s">
        <v>359</v>
      </c>
      <c r="E500" s="68" t="s">
        <v>360</v>
      </c>
      <c r="F500" s="68" t="s">
        <v>78</v>
      </c>
      <c r="G500" s="68" t="s">
        <v>384</v>
      </c>
      <c r="H500" s="68" t="s">
        <v>369</v>
      </c>
      <c r="I500" s="65">
        <v>1</v>
      </c>
      <c r="J500" s="65">
        <v>709</v>
      </c>
      <c r="K500" s="65" t="s">
        <v>391</v>
      </c>
    </row>
    <row r="501" spans="1:11" ht="12.75" customHeight="1">
      <c r="A501" s="68" t="s">
        <v>420</v>
      </c>
      <c r="B501" s="68" t="s">
        <v>421</v>
      </c>
      <c r="C501" s="68" t="s">
        <v>271</v>
      </c>
      <c r="D501" s="68" t="s">
        <v>359</v>
      </c>
      <c r="E501" s="68" t="s">
        <v>360</v>
      </c>
      <c r="F501" s="68" t="s">
        <v>78</v>
      </c>
      <c r="G501" s="68" t="s">
        <v>384</v>
      </c>
      <c r="H501" s="68" t="s">
        <v>638</v>
      </c>
      <c r="I501" s="65">
        <v>4</v>
      </c>
      <c r="J501" s="65">
        <v>709</v>
      </c>
      <c r="K501" s="65" t="s">
        <v>391</v>
      </c>
    </row>
    <row r="502" spans="1:11" ht="12.75" customHeight="1">
      <c r="A502" s="68" t="s">
        <v>420</v>
      </c>
      <c r="B502" s="68" t="s">
        <v>421</v>
      </c>
      <c r="C502" s="68" t="s">
        <v>271</v>
      </c>
      <c r="D502" s="68" t="s">
        <v>359</v>
      </c>
      <c r="E502" s="68" t="s">
        <v>360</v>
      </c>
      <c r="F502" s="68" t="s">
        <v>79</v>
      </c>
      <c r="G502" s="68" t="s">
        <v>392</v>
      </c>
      <c r="H502" s="68" t="s">
        <v>422</v>
      </c>
      <c r="I502" s="65">
        <v>45</v>
      </c>
      <c r="J502" s="65">
        <v>801</v>
      </c>
      <c r="K502" s="65" t="s">
        <v>393</v>
      </c>
    </row>
    <row r="503" spans="1:11" ht="12.75" customHeight="1">
      <c r="A503" s="68" t="s">
        <v>420</v>
      </c>
      <c r="B503" s="68" t="s">
        <v>421</v>
      </c>
      <c r="C503" s="68" t="s">
        <v>271</v>
      </c>
      <c r="D503" s="68" t="s">
        <v>359</v>
      </c>
      <c r="E503" s="68" t="s">
        <v>360</v>
      </c>
      <c r="F503" s="68" t="s">
        <v>79</v>
      </c>
      <c r="G503" s="68" t="s">
        <v>392</v>
      </c>
      <c r="H503" s="68" t="s">
        <v>258</v>
      </c>
      <c r="I503" s="65">
        <v>61</v>
      </c>
      <c r="J503" s="65">
        <v>801</v>
      </c>
      <c r="K503" s="65" t="s">
        <v>393</v>
      </c>
    </row>
    <row r="504" spans="1:11" ht="12.75" customHeight="1">
      <c r="A504" s="68" t="s">
        <v>420</v>
      </c>
      <c r="B504" s="68" t="s">
        <v>421</v>
      </c>
      <c r="C504" s="68" t="s">
        <v>271</v>
      </c>
      <c r="D504" s="68" t="s">
        <v>359</v>
      </c>
      <c r="E504" s="68" t="s">
        <v>360</v>
      </c>
      <c r="F504" s="68" t="s">
        <v>79</v>
      </c>
      <c r="G504" s="68" t="s">
        <v>392</v>
      </c>
      <c r="H504" s="68" t="s">
        <v>362</v>
      </c>
      <c r="I504" s="65">
        <v>18</v>
      </c>
      <c r="J504" s="65">
        <v>801</v>
      </c>
      <c r="K504" s="65" t="s">
        <v>393</v>
      </c>
    </row>
    <row r="505" spans="1:11" ht="12.75" customHeight="1">
      <c r="A505" s="68" t="s">
        <v>420</v>
      </c>
      <c r="B505" s="68" t="s">
        <v>421</v>
      </c>
      <c r="C505" s="68" t="s">
        <v>271</v>
      </c>
      <c r="D505" s="68" t="s">
        <v>359</v>
      </c>
      <c r="E505" s="68" t="s">
        <v>360</v>
      </c>
      <c r="F505" s="68" t="s">
        <v>79</v>
      </c>
      <c r="G505" s="68" t="s">
        <v>392</v>
      </c>
      <c r="H505" s="68" t="s">
        <v>363</v>
      </c>
      <c r="I505" s="65">
        <v>20</v>
      </c>
      <c r="J505" s="65">
        <v>801</v>
      </c>
      <c r="K505" s="65" t="s">
        <v>393</v>
      </c>
    </row>
    <row r="506" spans="1:11" ht="12.75" customHeight="1">
      <c r="A506" s="68" t="s">
        <v>420</v>
      </c>
      <c r="B506" s="68" t="s">
        <v>421</v>
      </c>
      <c r="C506" s="68" t="s">
        <v>271</v>
      </c>
      <c r="D506" s="68" t="s">
        <v>359</v>
      </c>
      <c r="E506" s="68" t="s">
        <v>360</v>
      </c>
      <c r="F506" s="68" t="s">
        <v>79</v>
      </c>
      <c r="G506" s="68" t="s">
        <v>392</v>
      </c>
      <c r="H506" s="68" t="s">
        <v>364</v>
      </c>
      <c r="I506" s="65">
        <v>10</v>
      </c>
      <c r="J506" s="65">
        <v>801</v>
      </c>
      <c r="K506" s="65" t="s">
        <v>393</v>
      </c>
    </row>
    <row r="507" spans="1:11" ht="12.75" customHeight="1">
      <c r="A507" s="68" t="s">
        <v>420</v>
      </c>
      <c r="B507" s="68" t="s">
        <v>421</v>
      </c>
      <c r="C507" s="68" t="s">
        <v>271</v>
      </c>
      <c r="D507" s="68" t="s">
        <v>359</v>
      </c>
      <c r="E507" s="68" t="s">
        <v>360</v>
      </c>
      <c r="F507" s="68" t="s">
        <v>79</v>
      </c>
      <c r="G507" s="68" t="s">
        <v>392</v>
      </c>
      <c r="H507" s="68" t="s">
        <v>451</v>
      </c>
      <c r="I507" s="65">
        <v>5</v>
      </c>
      <c r="J507" s="65">
        <v>801</v>
      </c>
      <c r="K507" s="65" t="s">
        <v>393</v>
      </c>
    </row>
    <row r="508" spans="1:11" ht="12.75" customHeight="1">
      <c r="A508" s="68" t="s">
        <v>420</v>
      </c>
      <c r="B508" s="68" t="s">
        <v>421</v>
      </c>
      <c r="C508" s="68" t="s">
        <v>271</v>
      </c>
      <c r="D508" s="68" t="s">
        <v>359</v>
      </c>
      <c r="E508" s="68" t="s">
        <v>360</v>
      </c>
      <c r="F508" s="68" t="s">
        <v>79</v>
      </c>
      <c r="G508" s="68" t="s">
        <v>392</v>
      </c>
      <c r="H508" s="68" t="s">
        <v>365</v>
      </c>
      <c r="I508" s="65">
        <v>24</v>
      </c>
      <c r="J508" s="65">
        <v>801</v>
      </c>
      <c r="K508" s="65" t="s">
        <v>393</v>
      </c>
    </row>
    <row r="509" spans="1:11" ht="12.75" customHeight="1">
      <c r="A509" s="68" t="s">
        <v>420</v>
      </c>
      <c r="B509" s="68" t="s">
        <v>421</v>
      </c>
      <c r="C509" s="68" t="s">
        <v>271</v>
      </c>
      <c r="D509" s="68" t="s">
        <v>359</v>
      </c>
      <c r="E509" s="68" t="s">
        <v>360</v>
      </c>
      <c r="F509" s="68" t="s">
        <v>79</v>
      </c>
      <c r="G509" s="68" t="s">
        <v>392</v>
      </c>
      <c r="H509" s="68" t="s">
        <v>366</v>
      </c>
      <c r="I509" s="65">
        <v>14</v>
      </c>
      <c r="J509" s="65">
        <v>801</v>
      </c>
      <c r="K509" s="65" t="s">
        <v>393</v>
      </c>
    </row>
    <row r="510" spans="1:11" ht="12.75" customHeight="1">
      <c r="A510" s="68" t="s">
        <v>420</v>
      </c>
      <c r="B510" s="68" t="s">
        <v>421</v>
      </c>
      <c r="C510" s="68" t="s">
        <v>271</v>
      </c>
      <c r="D510" s="68" t="s">
        <v>359</v>
      </c>
      <c r="E510" s="68" t="s">
        <v>360</v>
      </c>
      <c r="F510" s="68" t="s">
        <v>79</v>
      </c>
      <c r="G510" s="68" t="s">
        <v>392</v>
      </c>
      <c r="H510" s="68" t="s">
        <v>367</v>
      </c>
      <c r="I510" s="65">
        <v>13</v>
      </c>
      <c r="J510" s="65">
        <v>801</v>
      </c>
      <c r="K510" s="65" t="s">
        <v>393</v>
      </c>
    </row>
    <row r="511" spans="1:11" ht="12.75" customHeight="1">
      <c r="A511" s="68" t="s">
        <v>420</v>
      </c>
      <c r="B511" s="68" t="s">
        <v>421</v>
      </c>
      <c r="C511" s="68" t="s">
        <v>271</v>
      </c>
      <c r="D511" s="68" t="s">
        <v>359</v>
      </c>
      <c r="E511" s="68" t="s">
        <v>360</v>
      </c>
      <c r="F511" s="68" t="s">
        <v>79</v>
      </c>
      <c r="G511" s="68" t="s">
        <v>392</v>
      </c>
      <c r="H511" s="68" t="s">
        <v>247</v>
      </c>
      <c r="I511" s="65">
        <v>8</v>
      </c>
      <c r="J511" s="65">
        <v>801</v>
      </c>
      <c r="K511" s="65" t="s">
        <v>393</v>
      </c>
    </row>
    <row r="512" spans="1:11" ht="12.75" customHeight="1">
      <c r="A512" s="68" t="s">
        <v>420</v>
      </c>
      <c r="B512" s="68" t="s">
        <v>421</v>
      </c>
      <c r="C512" s="68" t="s">
        <v>271</v>
      </c>
      <c r="D512" s="68" t="s">
        <v>359</v>
      </c>
      <c r="E512" s="68" t="s">
        <v>360</v>
      </c>
      <c r="F512" s="68" t="s">
        <v>79</v>
      </c>
      <c r="G512" s="68" t="s">
        <v>392</v>
      </c>
      <c r="H512" s="68" t="s">
        <v>375</v>
      </c>
      <c r="I512" s="65">
        <v>1</v>
      </c>
      <c r="J512" s="65">
        <v>801</v>
      </c>
      <c r="K512" s="65" t="s">
        <v>393</v>
      </c>
    </row>
    <row r="513" spans="1:11" ht="12.75" customHeight="1">
      <c r="A513" s="68" t="s">
        <v>420</v>
      </c>
      <c r="B513" s="68" t="s">
        <v>421</v>
      </c>
      <c r="C513" s="68" t="s">
        <v>271</v>
      </c>
      <c r="D513" s="68" t="s">
        <v>359</v>
      </c>
      <c r="E513" s="68" t="s">
        <v>360</v>
      </c>
      <c r="F513" s="68" t="s">
        <v>79</v>
      </c>
      <c r="G513" s="68" t="s">
        <v>392</v>
      </c>
      <c r="H513" s="68" t="s">
        <v>368</v>
      </c>
      <c r="I513" s="65">
        <v>25</v>
      </c>
      <c r="J513" s="65">
        <v>801</v>
      </c>
      <c r="K513" s="65" t="s">
        <v>393</v>
      </c>
    </row>
    <row r="514" spans="1:11" ht="12.75" customHeight="1">
      <c r="A514" s="68" t="s">
        <v>420</v>
      </c>
      <c r="B514" s="68" t="s">
        <v>421</v>
      </c>
      <c r="C514" s="68" t="s">
        <v>271</v>
      </c>
      <c r="D514" s="68" t="s">
        <v>359</v>
      </c>
      <c r="E514" s="68" t="s">
        <v>360</v>
      </c>
      <c r="F514" s="68" t="s">
        <v>79</v>
      </c>
      <c r="G514" s="68" t="s">
        <v>392</v>
      </c>
      <c r="H514" s="68" t="s">
        <v>491</v>
      </c>
      <c r="I514" s="65">
        <v>10</v>
      </c>
      <c r="J514" s="65">
        <v>801</v>
      </c>
      <c r="K514" s="65" t="s">
        <v>393</v>
      </c>
    </row>
    <row r="515" spans="1:11" ht="12.75" customHeight="1">
      <c r="A515" s="68" t="s">
        <v>420</v>
      </c>
      <c r="B515" s="68" t="s">
        <v>421</v>
      </c>
      <c r="C515" s="68" t="s">
        <v>271</v>
      </c>
      <c r="D515" s="68" t="s">
        <v>359</v>
      </c>
      <c r="E515" s="68" t="s">
        <v>360</v>
      </c>
      <c r="F515" s="68" t="s">
        <v>79</v>
      </c>
      <c r="G515" s="68" t="s">
        <v>392</v>
      </c>
      <c r="H515" s="68" t="s">
        <v>369</v>
      </c>
      <c r="I515" s="65">
        <v>5</v>
      </c>
      <c r="J515" s="65">
        <v>801</v>
      </c>
      <c r="K515" s="65" t="s">
        <v>393</v>
      </c>
    </row>
    <row r="516" spans="1:11" ht="12.75" customHeight="1">
      <c r="A516" s="68" t="s">
        <v>420</v>
      </c>
      <c r="B516" s="68" t="s">
        <v>421</v>
      </c>
      <c r="C516" s="68" t="s">
        <v>271</v>
      </c>
      <c r="D516" s="68" t="s">
        <v>359</v>
      </c>
      <c r="E516" s="68" t="s">
        <v>360</v>
      </c>
      <c r="F516" s="68" t="s">
        <v>79</v>
      </c>
      <c r="G516" s="68" t="s">
        <v>392</v>
      </c>
      <c r="H516" s="68" t="s">
        <v>638</v>
      </c>
      <c r="I516" s="65">
        <v>8</v>
      </c>
      <c r="J516" s="65">
        <v>801</v>
      </c>
      <c r="K516" s="65" t="s">
        <v>393</v>
      </c>
    </row>
    <row r="517" spans="1:11" ht="12.75" customHeight="1">
      <c r="A517" s="68" t="s">
        <v>420</v>
      </c>
      <c r="B517" s="68" t="s">
        <v>421</v>
      </c>
      <c r="C517" s="68" t="s">
        <v>271</v>
      </c>
      <c r="D517" s="68" t="s">
        <v>359</v>
      </c>
      <c r="E517" s="68" t="s">
        <v>360</v>
      </c>
      <c r="F517" s="68" t="s">
        <v>79</v>
      </c>
      <c r="G517" s="68" t="s">
        <v>392</v>
      </c>
      <c r="H517" s="68" t="s">
        <v>422</v>
      </c>
      <c r="I517" s="65">
        <v>8</v>
      </c>
      <c r="J517" s="65">
        <v>809</v>
      </c>
      <c r="K517" s="65" t="s">
        <v>394</v>
      </c>
    </row>
    <row r="518" spans="1:11" ht="12.75" customHeight="1">
      <c r="A518" s="68" t="s">
        <v>420</v>
      </c>
      <c r="B518" s="68" t="s">
        <v>421</v>
      </c>
      <c r="C518" s="68" t="s">
        <v>271</v>
      </c>
      <c r="D518" s="68" t="s">
        <v>359</v>
      </c>
      <c r="E518" s="68" t="s">
        <v>360</v>
      </c>
      <c r="F518" s="68" t="s">
        <v>79</v>
      </c>
      <c r="G518" s="68" t="s">
        <v>392</v>
      </c>
      <c r="H518" s="68" t="s">
        <v>258</v>
      </c>
      <c r="I518" s="65">
        <v>13</v>
      </c>
      <c r="J518" s="65">
        <v>809</v>
      </c>
      <c r="K518" s="65" t="s">
        <v>394</v>
      </c>
    </row>
    <row r="519" spans="1:11" ht="12.75" customHeight="1">
      <c r="A519" s="68" t="s">
        <v>420</v>
      </c>
      <c r="B519" s="68" t="s">
        <v>421</v>
      </c>
      <c r="C519" s="68" t="s">
        <v>271</v>
      </c>
      <c r="D519" s="68" t="s">
        <v>359</v>
      </c>
      <c r="E519" s="68" t="s">
        <v>360</v>
      </c>
      <c r="F519" s="68" t="s">
        <v>79</v>
      </c>
      <c r="G519" s="68" t="s">
        <v>392</v>
      </c>
      <c r="H519" s="68" t="s">
        <v>362</v>
      </c>
      <c r="I519" s="65">
        <v>4</v>
      </c>
      <c r="J519" s="65">
        <v>809</v>
      </c>
      <c r="K519" s="65" t="s">
        <v>394</v>
      </c>
    </row>
    <row r="520" spans="1:11" ht="12.75" customHeight="1">
      <c r="A520" s="68" t="s">
        <v>420</v>
      </c>
      <c r="B520" s="68" t="s">
        <v>421</v>
      </c>
      <c r="C520" s="68" t="s">
        <v>271</v>
      </c>
      <c r="D520" s="68" t="s">
        <v>359</v>
      </c>
      <c r="E520" s="68" t="s">
        <v>360</v>
      </c>
      <c r="F520" s="68" t="s">
        <v>79</v>
      </c>
      <c r="G520" s="68" t="s">
        <v>392</v>
      </c>
      <c r="H520" s="68" t="s">
        <v>363</v>
      </c>
      <c r="I520" s="65">
        <v>1</v>
      </c>
      <c r="J520" s="65">
        <v>809</v>
      </c>
      <c r="K520" s="65" t="s">
        <v>394</v>
      </c>
    </row>
    <row r="521" spans="1:11" ht="12.75" customHeight="1">
      <c r="A521" s="68" t="s">
        <v>420</v>
      </c>
      <c r="B521" s="68" t="s">
        <v>421</v>
      </c>
      <c r="C521" s="68" t="s">
        <v>271</v>
      </c>
      <c r="D521" s="68" t="s">
        <v>359</v>
      </c>
      <c r="E521" s="68" t="s">
        <v>360</v>
      </c>
      <c r="F521" s="68" t="s">
        <v>79</v>
      </c>
      <c r="G521" s="68" t="s">
        <v>392</v>
      </c>
      <c r="H521" s="68" t="s">
        <v>364</v>
      </c>
      <c r="I521" s="65">
        <v>1</v>
      </c>
      <c r="J521" s="65">
        <v>809</v>
      </c>
      <c r="K521" s="65" t="s">
        <v>394</v>
      </c>
    </row>
    <row r="522" spans="1:11" ht="12.75" customHeight="1">
      <c r="A522" s="68" t="s">
        <v>420</v>
      </c>
      <c r="B522" s="68" t="s">
        <v>421</v>
      </c>
      <c r="C522" s="68" t="s">
        <v>271</v>
      </c>
      <c r="D522" s="68" t="s">
        <v>359</v>
      </c>
      <c r="E522" s="68" t="s">
        <v>360</v>
      </c>
      <c r="F522" s="68" t="s">
        <v>79</v>
      </c>
      <c r="G522" s="68" t="s">
        <v>392</v>
      </c>
      <c r="H522" s="68" t="s">
        <v>451</v>
      </c>
      <c r="I522" s="65">
        <v>3</v>
      </c>
      <c r="J522" s="65">
        <v>809</v>
      </c>
      <c r="K522" s="65" t="s">
        <v>394</v>
      </c>
    </row>
    <row r="523" spans="1:11" ht="12.75" customHeight="1">
      <c r="A523" s="68" t="s">
        <v>420</v>
      </c>
      <c r="B523" s="68" t="s">
        <v>421</v>
      </c>
      <c r="C523" s="68" t="s">
        <v>271</v>
      </c>
      <c r="D523" s="68" t="s">
        <v>359</v>
      </c>
      <c r="E523" s="68" t="s">
        <v>360</v>
      </c>
      <c r="F523" s="68" t="s">
        <v>79</v>
      </c>
      <c r="G523" s="68" t="s">
        <v>392</v>
      </c>
      <c r="H523" s="68" t="s">
        <v>366</v>
      </c>
      <c r="I523" s="65">
        <v>4</v>
      </c>
      <c r="J523" s="65">
        <v>809</v>
      </c>
      <c r="K523" s="65" t="s">
        <v>394</v>
      </c>
    </row>
    <row r="524" spans="1:11" ht="12.75" customHeight="1">
      <c r="A524" s="68" t="s">
        <v>420</v>
      </c>
      <c r="B524" s="68" t="s">
        <v>421</v>
      </c>
      <c r="C524" s="68" t="s">
        <v>271</v>
      </c>
      <c r="D524" s="68" t="s">
        <v>359</v>
      </c>
      <c r="E524" s="68" t="s">
        <v>360</v>
      </c>
      <c r="F524" s="68" t="s">
        <v>79</v>
      </c>
      <c r="G524" s="68" t="s">
        <v>392</v>
      </c>
      <c r="H524" s="68" t="s">
        <v>375</v>
      </c>
      <c r="I524" s="65">
        <v>1</v>
      </c>
      <c r="J524" s="65">
        <v>809</v>
      </c>
      <c r="K524" s="65" t="s">
        <v>394</v>
      </c>
    </row>
    <row r="525" spans="1:11" ht="12.75" customHeight="1">
      <c r="A525" s="68" t="s">
        <v>420</v>
      </c>
      <c r="B525" s="68" t="s">
        <v>421</v>
      </c>
      <c r="C525" s="68" t="s">
        <v>271</v>
      </c>
      <c r="D525" s="68" t="s">
        <v>359</v>
      </c>
      <c r="E525" s="68" t="s">
        <v>360</v>
      </c>
      <c r="F525" s="68" t="s">
        <v>79</v>
      </c>
      <c r="G525" s="68" t="s">
        <v>392</v>
      </c>
      <c r="H525" s="68" t="s">
        <v>368</v>
      </c>
      <c r="I525" s="65">
        <v>1</v>
      </c>
      <c r="J525" s="65">
        <v>809</v>
      </c>
      <c r="K525" s="65" t="s">
        <v>394</v>
      </c>
    </row>
    <row r="526" spans="1:11" ht="12.75" customHeight="1">
      <c r="A526" s="68" t="s">
        <v>420</v>
      </c>
      <c r="B526" s="68" t="s">
        <v>421</v>
      </c>
      <c r="C526" s="68" t="s">
        <v>271</v>
      </c>
      <c r="D526" s="68" t="s">
        <v>359</v>
      </c>
      <c r="E526" s="68" t="s">
        <v>360</v>
      </c>
      <c r="F526" s="68" t="s">
        <v>79</v>
      </c>
      <c r="G526" s="68" t="s">
        <v>392</v>
      </c>
      <c r="H526" s="68" t="s">
        <v>638</v>
      </c>
      <c r="I526" s="65">
        <v>3</v>
      </c>
      <c r="J526" s="65">
        <v>809</v>
      </c>
      <c r="K526" s="65" t="s">
        <v>394</v>
      </c>
    </row>
    <row r="527" spans="1:11" ht="12.75" customHeight="1">
      <c r="A527" s="68" t="s">
        <v>420</v>
      </c>
      <c r="B527" s="68" t="s">
        <v>421</v>
      </c>
      <c r="C527" s="68" t="s">
        <v>271</v>
      </c>
      <c r="D527" s="68" t="s">
        <v>359</v>
      </c>
      <c r="E527" s="68" t="s">
        <v>360</v>
      </c>
      <c r="F527" s="68" t="s">
        <v>79</v>
      </c>
      <c r="G527" s="68" t="s">
        <v>392</v>
      </c>
      <c r="H527" s="68" t="s">
        <v>422</v>
      </c>
      <c r="I527" s="65">
        <v>8</v>
      </c>
      <c r="J527" s="65">
        <v>806</v>
      </c>
      <c r="K527" s="65" t="s">
        <v>264</v>
      </c>
    </row>
    <row r="528" spans="1:11" ht="12.75" customHeight="1">
      <c r="A528" s="68" t="s">
        <v>420</v>
      </c>
      <c r="B528" s="68" t="s">
        <v>421</v>
      </c>
      <c r="C528" s="68" t="s">
        <v>271</v>
      </c>
      <c r="D528" s="68" t="s">
        <v>359</v>
      </c>
      <c r="E528" s="68" t="s">
        <v>360</v>
      </c>
      <c r="F528" s="68" t="s">
        <v>79</v>
      </c>
      <c r="G528" s="68" t="s">
        <v>392</v>
      </c>
      <c r="H528" s="68" t="s">
        <v>258</v>
      </c>
      <c r="I528" s="65">
        <v>21</v>
      </c>
      <c r="J528" s="65">
        <v>806</v>
      </c>
      <c r="K528" s="65" t="s">
        <v>264</v>
      </c>
    </row>
    <row r="529" spans="1:11" ht="12.75" customHeight="1">
      <c r="A529" s="68" t="s">
        <v>420</v>
      </c>
      <c r="B529" s="68" t="s">
        <v>421</v>
      </c>
      <c r="C529" s="68" t="s">
        <v>271</v>
      </c>
      <c r="D529" s="68" t="s">
        <v>359</v>
      </c>
      <c r="E529" s="68" t="s">
        <v>360</v>
      </c>
      <c r="F529" s="68" t="s">
        <v>80</v>
      </c>
      <c r="G529" s="68" t="s">
        <v>395</v>
      </c>
      <c r="H529" s="68" t="s">
        <v>363</v>
      </c>
      <c r="I529" s="65">
        <v>48</v>
      </c>
      <c r="J529" s="65">
        <v>618</v>
      </c>
      <c r="K529" s="65" t="s">
        <v>396</v>
      </c>
    </row>
    <row r="530" spans="1:11" ht="12.75" customHeight="1">
      <c r="A530" s="68" t="s">
        <v>420</v>
      </c>
      <c r="B530" s="68" t="s">
        <v>421</v>
      </c>
      <c r="C530" s="68" t="s">
        <v>271</v>
      </c>
      <c r="D530" s="68" t="s">
        <v>359</v>
      </c>
      <c r="E530" s="68" t="s">
        <v>360</v>
      </c>
      <c r="F530" s="68" t="s">
        <v>80</v>
      </c>
      <c r="G530" s="68" t="s">
        <v>395</v>
      </c>
      <c r="H530" s="68" t="s">
        <v>364</v>
      </c>
      <c r="I530" s="65">
        <v>21</v>
      </c>
      <c r="J530" s="65">
        <v>618</v>
      </c>
      <c r="K530" s="65" t="s">
        <v>396</v>
      </c>
    </row>
    <row r="531" spans="1:11" ht="12.75" customHeight="1">
      <c r="A531" s="68" t="s">
        <v>420</v>
      </c>
      <c r="B531" s="68" t="s">
        <v>421</v>
      </c>
      <c r="C531" s="68" t="s">
        <v>271</v>
      </c>
      <c r="D531" s="68" t="s">
        <v>359</v>
      </c>
      <c r="E531" s="68" t="s">
        <v>360</v>
      </c>
      <c r="F531" s="68" t="s">
        <v>80</v>
      </c>
      <c r="G531" s="68" t="s">
        <v>395</v>
      </c>
      <c r="H531" s="68" t="s">
        <v>451</v>
      </c>
      <c r="I531" s="65">
        <v>5</v>
      </c>
      <c r="J531" s="65">
        <v>618</v>
      </c>
      <c r="K531" s="65" t="s">
        <v>396</v>
      </c>
    </row>
    <row r="532" spans="1:11" ht="12.75" customHeight="1">
      <c r="A532" s="68" t="s">
        <v>420</v>
      </c>
      <c r="B532" s="68" t="s">
        <v>421</v>
      </c>
      <c r="C532" s="68" t="s">
        <v>271</v>
      </c>
      <c r="D532" s="68" t="s">
        <v>359</v>
      </c>
      <c r="E532" s="68" t="s">
        <v>360</v>
      </c>
      <c r="F532" s="68" t="s">
        <v>80</v>
      </c>
      <c r="G532" s="68" t="s">
        <v>395</v>
      </c>
      <c r="H532" s="68" t="s">
        <v>365</v>
      </c>
      <c r="I532" s="65">
        <v>4</v>
      </c>
      <c r="J532" s="65">
        <v>618</v>
      </c>
      <c r="K532" s="65" t="s">
        <v>396</v>
      </c>
    </row>
    <row r="533" spans="1:11" ht="12.75" customHeight="1">
      <c r="A533" s="68" t="s">
        <v>420</v>
      </c>
      <c r="B533" s="68" t="s">
        <v>421</v>
      </c>
      <c r="C533" s="68" t="s">
        <v>271</v>
      </c>
      <c r="D533" s="68" t="s">
        <v>359</v>
      </c>
      <c r="E533" s="68" t="s">
        <v>360</v>
      </c>
      <c r="F533" s="68" t="s">
        <v>80</v>
      </c>
      <c r="G533" s="68" t="s">
        <v>395</v>
      </c>
      <c r="H533" s="68" t="s">
        <v>366</v>
      </c>
      <c r="I533" s="65">
        <v>47</v>
      </c>
      <c r="J533" s="65">
        <v>618</v>
      </c>
      <c r="K533" s="65" t="s">
        <v>396</v>
      </c>
    </row>
    <row r="534" spans="1:11" ht="12.75" customHeight="1">
      <c r="A534" s="68" t="s">
        <v>420</v>
      </c>
      <c r="B534" s="68" t="s">
        <v>421</v>
      </c>
      <c r="C534" s="68" t="s">
        <v>271</v>
      </c>
      <c r="D534" s="68" t="s">
        <v>359</v>
      </c>
      <c r="E534" s="68" t="s">
        <v>360</v>
      </c>
      <c r="F534" s="68" t="s">
        <v>80</v>
      </c>
      <c r="G534" s="68" t="s">
        <v>395</v>
      </c>
      <c r="H534" s="68" t="s">
        <v>367</v>
      </c>
      <c r="I534" s="65">
        <v>116</v>
      </c>
      <c r="J534" s="65">
        <v>618</v>
      </c>
      <c r="K534" s="65" t="s">
        <v>396</v>
      </c>
    </row>
    <row r="535" spans="1:11" ht="12.75" customHeight="1">
      <c r="A535" s="68" t="s">
        <v>420</v>
      </c>
      <c r="B535" s="68" t="s">
        <v>421</v>
      </c>
      <c r="C535" s="68" t="s">
        <v>271</v>
      </c>
      <c r="D535" s="68" t="s">
        <v>359</v>
      </c>
      <c r="E535" s="68" t="s">
        <v>360</v>
      </c>
      <c r="F535" s="68" t="s">
        <v>80</v>
      </c>
      <c r="G535" s="68" t="s">
        <v>395</v>
      </c>
      <c r="H535" s="68" t="s">
        <v>247</v>
      </c>
      <c r="I535" s="65">
        <v>74</v>
      </c>
      <c r="J535" s="65">
        <v>618</v>
      </c>
      <c r="K535" s="65" t="s">
        <v>396</v>
      </c>
    </row>
    <row r="536" spans="1:11" ht="12.75" customHeight="1">
      <c r="A536" s="68" t="s">
        <v>420</v>
      </c>
      <c r="B536" s="68" t="s">
        <v>421</v>
      </c>
      <c r="C536" s="68" t="s">
        <v>271</v>
      </c>
      <c r="D536" s="68" t="s">
        <v>359</v>
      </c>
      <c r="E536" s="68" t="s">
        <v>360</v>
      </c>
      <c r="F536" s="68" t="s">
        <v>80</v>
      </c>
      <c r="G536" s="68" t="s">
        <v>395</v>
      </c>
      <c r="H536" s="68" t="s">
        <v>375</v>
      </c>
      <c r="I536" s="65">
        <v>72</v>
      </c>
      <c r="J536" s="65">
        <v>618</v>
      </c>
      <c r="K536" s="65" t="s">
        <v>396</v>
      </c>
    </row>
    <row r="537" spans="1:11" ht="12.75" customHeight="1">
      <c r="A537" s="68" t="s">
        <v>420</v>
      </c>
      <c r="B537" s="68" t="s">
        <v>421</v>
      </c>
      <c r="C537" s="68" t="s">
        <v>271</v>
      </c>
      <c r="D537" s="68" t="s">
        <v>359</v>
      </c>
      <c r="E537" s="68" t="s">
        <v>360</v>
      </c>
      <c r="F537" s="68" t="s">
        <v>80</v>
      </c>
      <c r="G537" s="68" t="s">
        <v>395</v>
      </c>
      <c r="H537" s="68" t="s">
        <v>368</v>
      </c>
      <c r="I537" s="65">
        <v>237</v>
      </c>
      <c r="J537" s="65">
        <v>618</v>
      </c>
      <c r="K537" s="65" t="s">
        <v>396</v>
      </c>
    </row>
    <row r="538" spans="1:11" ht="12.75" customHeight="1">
      <c r="A538" s="68" t="s">
        <v>420</v>
      </c>
      <c r="B538" s="68" t="s">
        <v>421</v>
      </c>
      <c r="C538" s="68" t="s">
        <v>271</v>
      </c>
      <c r="D538" s="68" t="s">
        <v>359</v>
      </c>
      <c r="E538" s="68" t="s">
        <v>360</v>
      </c>
      <c r="F538" s="68" t="s">
        <v>80</v>
      </c>
      <c r="G538" s="68" t="s">
        <v>395</v>
      </c>
      <c r="H538" s="68" t="s">
        <v>491</v>
      </c>
      <c r="I538" s="65">
        <v>109</v>
      </c>
      <c r="J538" s="65">
        <v>618</v>
      </c>
      <c r="K538" s="65" t="s">
        <v>396</v>
      </c>
    </row>
    <row r="539" spans="1:11" ht="12.75" customHeight="1">
      <c r="A539" s="68" t="s">
        <v>420</v>
      </c>
      <c r="B539" s="68" t="s">
        <v>421</v>
      </c>
      <c r="C539" s="68" t="s">
        <v>271</v>
      </c>
      <c r="D539" s="68" t="s">
        <v>359</v>
      </c>
      <c r="E539" s="68" t="s">
        <v>360</v>
      </c>
      <c r="F539" s="68" t="s">
        <v>80</v>
      </c>
      <c r="G539" s="68" t="s">
        <v>395</v>
      </c>
      <c r="H539" s="68" t="s">
        <v>369</v>
      </c>
      <c r="I539" s="65">
        <v>72</v>
      </c>
      <c r="J539" s="65">
        <v>618</v>
      </c>
      <c r="K539" s="65" t="s">
        <v>396</v>
      </c>
    </row>
    <row r="540" spans="1:11" ht="12.75" customHeight="1">
      <c r="A540" s="68" t="s">
        <v>420</v>
      </c>
      <c r="B540" s="68" t="s">
        <v>421</v>
      </c>
      <c r="C540" s="68" t="s">
        <v>271</v>
      </c>
      <c r="D540" s="68" t="s">
        <v>359</v>
      </c>
      <c r="E540" s="68" t="s">
        <v>360</v>
      </c>
      <c r="F540" s="68" t="s">
        <v>80</v>
      </c>
      <c r="G540" s="68" t="s">
        <v>395</v>
      </c>
      <c r="H540" s="68" t="s">
        <v>638</v>
      </c>
      <c r="I540" s="65">
        <v>81</v>
      </c>
      <c r="J540" s="65">
        <v>618</v>
      </c>
      <c r="K540" s="65" t="s">
        <v>396</v>
      </c>
    </row>
    <row r="541" spans="1:11" ht="12.75" customHeight="1">
      <c r="A541" s="68" t="s">
        <v>420</v>
      </c>
      <c r="B541" s="68" t="s">
        <v>421</v>
      </c>
      <c r="C541" s="68" t="s">
        <v>271</v>
      </c>
      <c r="D541" s="68" t="s">
        <v>359</v>
      </c>
      <c r="E541" s="68" t="s">
        <v>360</v>
      </c>
      <c r="F541" s="68" t="s">
        <v>80</v>
      </c>
      <c r="G541" s="68" t="s">
        <v>395</v>
      </c>
      <c r="H541" s="68" t="s">
        <v>363</v>
      </c>
      <c r="I541" s="65">
        <v>35</v>
      </c>
      <c r="J541" s="65">
        <v>620</v>
      </c>
      <c r="K541" s="65" t="s">
        <v>505</v>
      </c>
    </row>
    <row r="542" spans="1:11" ht="12.75" customHeight="1">
      <c r="A542" s="68" t="s">
        <v>420</v>
      </c>
      <c r="B542" s="68" t="s">
        <v>421</v>
      </c>
      <c r="C542" s="68" t="s">
        <v>271</v>
      </c>
      <c r="D542" s="68" t="s">
        <v>359</v>
      </c>
      <c r="E542" s="68" t="s">
        <v>360</v>
      </c>
      <c r="F542" s="68" t="s">
        <v>80</v>
      </c>
      <c r="G542" s="68" t="s">
        <v>395</v>
      </c>
      <c r="H542" s="68" t="s">
        <v>364</v>
      </c>
      <c r="I542" s="65">
        <v>15</v>
      </c>
      <c r="J542" s="65">
        <v>620</v>
      </c>
      <c r="K542" s="65" t="s">
        <v>505</v>
      </c>
    </row>
    <row r="543" spans="1:11" ht="12.75" customHeight="1">
      <c r="A543" s="68" t="s">
        <v>420</v>
      </c>
      <c r="B543" s="68" t="s">
        <v>421</v>
      </c>
      <c r="C543" s="68" t="s">
        <v>271</v>
      </c>
      <c r="D543" s="68" t="s">
        <v>359</v>
      </c>
      <c r="E543" s="68" t="s">
        <v>360</v>
      </c>
      <c r="F543" s="68" t="s">
        <v>80</v>
      </c>
      <c r="G543" s="68" t="s">
        <v>395</v>
      </c>
      <c r="H543" s="68" t="s">
        <v>451</v>
      </c>
      <c r="I543" s="65">
        <v>4</v>
      </c>
      <c r="J543" s="65">
        <v>620</v>
      </c>
      <c r="K543" s="65" t="s">
        <v>505</v>
      </c>
    </row>
    <row r="544" spans="1:11" ht="12.75" customHeight="1">
      <c r="A544" s="68" t="s">
        <v>420</v>
      </c>
      <c r="B544" s="68" t="s">
        <v>421</v>
      </c>
      <c r="C544" s="68" t="s">
        <v>271</v>
      </c>
      <c r="D544" s="68" t="s">
        <v>359</v>
      </c>
      <c r="E544" s="68" t="s">
        <v>360</v>
      </c>
      <c r="F544" s="68" t="s">
        <v>80</v>
      </c>
      <c r="G544" s="68" t="s">
        <v>395</v>
      </c>
      <c r="H544" s="68" t="s">
        <v>365</v>
      </c>
      <c r="I544" s="65">
        <v>8</v>
      </c>
      <c r="J544" s="65">
        <v>620</v>
      </c>
      <c r="K544" s="65" t="s">
        <v>505</v>
      </c>
    </row>
    <row r="545" spans="1:11" ht="12.75" customHeight="1">
      <c r="A545" s="68" t="s">
        <v>420</v>
      </c>
      <c r="B545" s="68" t="s">
        <v>421</v>
      </c>
      <c r="C545" s="68" t="s">
        <v>271</v>
      </c>
      <c r="D545" s="68" t="s">
        <v>359</v>
      </c>
      <c r="E545" s="68" t="s">
        <v>360</v>
      </c>
      <c r="F545" s="68" t="s">
        <v>80</v>
      </c>
      <c r="G545" s="68" t="s">
        <v>395</v>
      </c>
      <c r="H545" s="68" t="s">
        <v>366</v>
      </c>
      <c r="I545" s="65">
        <v>7</v>
      </c>
      <c r="J545" s="65">
        <v>620</v>
      </c>
      <c r="K545" s="65" t="s">
        <v>505</v>
      </c>
    </row>
    <row r="546" spans="1:11" ht="12.75" customHeight="1">
      <c r="A546" s="68" t="s">
        <v>420</v>
      </c>
      <c r="B546" s="68" t="s">
        <v>421</v>
      </c>
      <c r="C546" s="68" t="s">
        <v>271</v>
      </c>
      <c r="D546" s="68" t="s">
        <v>359</v>
      </c>
      <c r="E546" s="68" t="s">
        <v>360</v>
      </c>
      <c r="F546" s="68" t="s">
        <v>80</v>
      </c>
      <c r="G546" s="68" t="s">
        <v>395</v>
      </c>
      <c r="H546" s="68" t="s">
        <v>367</v>
      </c>
      <c r="I546" s="65">
        <v>9</v>
      </c>
      <c r="J546" s="65">
        <v>620</v>
      </c>
      <c r="K546" s="65" t="s">
        <v>505</v>
      </c>
    </row>
    <row r="547" spans="1:11" ht="12.75" customHeight="1">
      <c r="A547" s="68" t="s">
        <v>420</v>
      </c>
      <c r="B547" s="68" t="s">
        <v>421</v>
      </c>
      <c r="C547" s="68" t="s">
        <v>271</v>
      </c>
      <c r="D547" s="68" t="s">
        <v>359</v>
      </c>
      <c r="E547" s="68" t="s">
        <v>360</v>
      </c>
      <c r="F547" s="68" t="s">
        <v>80</v>
      </c>
      <c r="G547" s="68" t="s">
        <v>395</v>
      </c>
      <c r="H547" s="68" t="s">
        <v>247</v>
      </c>
      <c r="I547" s="65">
        <v>6</v>
      </c>
      <c r="J547" s="65">
        <v>620</v>
      </c>
      <c r="K547" s="65" t="s">
        <v>505</v>
      </c>
    </row>
    <row r="548" spans="1:11" ht="12.75" customHeight="1">
      <c r="A548" s="68" t="s">
        <v>420</v>
      </c>
      <c r="B548" s="68" t="s">
        <v>421</v>
      </c>
      <c r="C548" s="68" t="s">
        <v>271</v>
      </c>
      <c r="D548" s="68" t="s">
        <v>359</v>
      </c>
      <c r="E548" s="68" t="s">
        <v>360</v>
      </c>
      <c r="F548" s="68" t="s">
        <v>80</v>
      </c>
      <c r="G548" s="68" t="s">
        <v>395</v>
      </c>
      <c r="H548" s="68" t="s">
        <v>375</v>
      </c>
      <c r="I548" s="65">
        <v>8</v>
      </c>
      <c r="J548" s="65">
        <v>620</v>
      </c>
      <c r="K548" s="65" t="s">
        <v>505</v>
      </c>
    </row>
    <row r="549" spans="1:11" ht="12.75" customHeight="1">
      <c r="A549" s="68" t="s">
        <v>420</v>
      </c>
      <c r="B549" s="68" t="s">
        <v>421</v>
      </c>
      <c r="C549" s="68" t="s">
        <v>271</v>
      </c>
      <c r="D549" s="68" t="s">
        <v>359</v>
      </c>
      <c r="E549" s="68" t="s">
        <v>360</v>
      </c>
      <c r="F549" s="68" t="s">
        <v>80</v>
      </c>
      <c r="G549" s="68" t="s">
        <v>395</v>
      </c>
      <c r="H549" s="68" t="s">
        <v>368</v>
      </c>
      <c r="I549" s="65">
        <v>27</v>
      </c>
      <c r="J549" s="65">
        <v>620</v>
      </c>
      <c r="K549" s="65" t="s">
        <v>505</v>
      </c>
    </row>
    <row r="550" spans="1:11" ht="12.75" customHeight="1">
      <c r="A550" s="68" t="s">
        <v>420</v>
      </c>
      <c r="B550" s="68" t="s">
        <v>421</v>
      </c>
      <c r="C550" s="68" t="s">
        <v>271</v>
      </c>
      <c r="D550" s="68" t="s">
        <v>359</v>
      </c>
      <c r="E550" s="68" t="s">
        <v>360</v>
      </c>
      <c r="F550" s="68" t="s">
        <v>80</v>
      </c>
      <c r="G550" s="68" t="s">
        <v>395</v>
      </c>
      <c r="H550" s="68" t="s">
        <v>491</v>
      </c>
      <c r="I550" s="65">
        <v>4</v>
      </c>
      <c r="J550" s="65">
        <v>620</v>
      </c>
      <c r="K550" s="65" t="s">
        <v>505</v>
      </c>
    </row>
    <row r="551" spans="1:11" ht="12.75" customHeight="1">
      <c r="A551" s="68" t="s">
        <v>420</v>
      </c>
      <c r="B551" s="68" t="s">
        <v>421</v>
      </c>
      <c r="C551" s="68" t="s">
        <v>271</v>
      </c>
      <c r="D551" s="68" t="s">
        <v>359</v>
      </c>
      <c r="E551" s="68" t="s">
        <v>360</v>
      </c>
      <c r="F551" s="68" t="s">
        <v>80</v>
      </c>
      <c r="G551" s="68" t="s">
        <v>395</v>
      </c>
      <c r="H551" s="68" t="s">
        <v>369</v>
      </c>
      <c r="I551" s="65">
        <v>2</v>
      </c>
      <c r="J551" s="65">
        <v>620</v>
      </c>
      <c r="K551" s="65" t="s">
        <v>505</v>
      </c>
    </row>
    <row r="552" spans="1:11" ht="12.75" customHeight="1">
      <c r="A552" s="68" t="s">
        <v>420</v>
      </c>
      <c r="B552" s="68" t="s">
        <v>421</v>
      </c>
      <c r="C552" s="68" t="s">
        <v>271</v>
      </c>
      <c r="D552" s="68" t="s">
        <v>359</v>
      </c>
      <c r="E552" s="68" t="s">
        <v>360</v>
      </c>
      <c r="F552" s="68" t="s">
        <v>80</v>
      </c>
      <c r="G552" s="68" t="s">
        <v>395</v>
      </c>
      <c r="H552" s="68" t="s">
        <v>363</v>
      </c>
      <c r="I552" s="65">
        <v>18</v>
      </c>
      <c r="J552" s="65">
        <v>613</v>
      </c>
      <c r="K552" s="65" t="s">
        <v>397</v>
      </c>
    </row>
    <row r="553" spans="1:11" ht="12.75" customHeight="1">
      <c r="A553" s="68" t="s">
        <v>420</v>
      </c>
      <c r="B553" s="68" t="s">
        <v>421</v>
      </c>
      <c r="C553" s="68" t="s">
        <v>271</v>
      </c>
      <c r="D553" s="68" t="s">
        <v>359</v>
      </c>
      <c r="E553" s="68" t="s">
        <v>360</v>
      </c>
      <c r="F553" s="68" t="s">
        <v>80</v>
      </c>
      <c r="G553" s="68" t="s">
        <v>395</v>
      </c>
      <c r="H553" s="68" t="s">
        <v>364</v>
      </c>
      <c r="I553" s="65">
        <v>13</v>
      </c>
      <c r="J553" s="65">
        <v>613</v>
      </c>
      <c r="K553" s="65" t="s">
        <v>397</v>
      </c>
    </row>
    <row r="554" spans="1:11" ht="12.75" customHeight="1">
      <c r="A554" s="68" t="s">
        <v>420</v>
      </c>
      <c r="B554" s="68" t="s">
        <v>421</v>
      </c>
      <c r="C554" s="68" t="s">
        <v>271</v>
      </c>
      <c r="D554" s="68" t="s">
        <v>359</v>
      </c>
      <c r="E554" s="68" t="s">
        <v>360</v>
      </c>
      <c r="F554" s="68" t="s">
        <v>80</v>
      </c>
      <c r="G554" s="68" t="s">
        <v>395</v>
      </c>
      <c r="H554" s="68" t="s">
        <v>451</v>
      </c>
      <c r="I554" s="65">
        <v>6</v>
      </c>
      <c r="J554" s="65">
        <v>613</v>
      </c>
      <c r="K554" s="65" t="s">
        <v>397</v>
      </c>
    </row>
    <row r="555" spans="1:11" ht="12.75" customHeight="1">
      <c r="A555" s="68" t="s">
        <v>420</v>
      </c>
      <c r="B555" s="68" t="s">
        <v>421</v>
      </c>
      <c r="C555" s="68" t="s">
        <v>271</v>
      </c>
      <c r="D555" s="68" t="s">
        <v>359</v>
      </c>
      <c r="E555" s="68" t="s">
        <v>360</v>
      </c>
      <c r="F555" s="68" t="s">
        <v>80</v>
      </c>
      <c r="G555" s="68" t="s">
        <v>395</v>
      </c>
      <c r="H555" s="68" t="s">
        <v>365</v>
      </c>
      <c r="I555" s="65">
        <v>9</v>
      </c>
      <c r="J555" s="65">
        <v>613</v>
      </c>
      <c r="K555" s="65" t="s">
        <v>397</v>
      </c>
    </row>
    <row r="556" spans="1:11" ht="12.75" customHeight="1">
      <c r="A556" s="68" t="s">
        <v>420</v>
      </c>
      <c r="B556" s="68" t="s">
        <v>421</v>
      </c>
      <c r="C556" s="68" t="s">
        <v>271</v>
      </c>
      <c r="D556" s="68" t="s">
        <v>359</v>
      </c>
      <c r="E556" s="68" t="s">
        <v>360</v>
      </c>
      <c r="F556" s="68" t="s">
        <v>80</v>
      </c>
      <c r="G556" s="68" t="s">
        <v>395</v>
      </c>
      <c r="H556" s="68" t="s">
        <v>366</v>
      </c>
      <c r="I556" s="65">
        <v>11</v>
      </c>
      <c r="J556" s="65">
        <v>613</v>
      </c>
      <c r="K556" s="65" t="s">
        <v>397</v>
      </c>
    </row>
    <row r="557" spans="1:11" ht="12.75" customHeight="1">
      <c r="A557" s="68" t="s">
        <v>420</v>
      </c>
      <c r="B557" s="68" t="s">
        <v>421</v>
      </c>
      <c r="C557" s="68" t="s">
        <v>271</v>
      </c>
      <c r="D557" s="68" t="s">
        <v>359</v>
      </c>
      <c r="E557" s="68" t="s">
        <v>360</v>
      </c>
      <c r="F557" s="68" t="s">
        <v>80</v>
      </c>
      <c r="G557" s="68" t="s">
        <v>395</v>
      </c>
      <c r="H557" s="68" t="s">
        <v>367</v>
      </c>
      <c r="I557" s="65">
        <v>8</v>
      </c>
      <c r="J557" s="65">
        <v>613</v>
      </c>
      <c r="K557" s="65" t="s">
        <v>397</v>
      </c>
    </row>
    <row r="558" spans="1:11" ht="12.75" customHeight="1">
      <c r="A558" s="68" t="s">
        <v>420</v>
      </c>
      <c r="B558" s="68" t="s">
        <v>421</v>
      </c>
      <c r="C558" s="68" t="s">
        <v>271</v>
      </c>
      <c r="D558" s="68" t="s">
        <v>359</v>
      </c>
      <c r="E558" s="68" t="s">
        <v>360</v>
      </c>
      <c r="F558" s="68" t="s">
        <v>80</v>
      </c>
      <c r="G558" s="68" t="s">
        <v>395</v>
      </c>
      <c r="H558" s="68" t="s">
        <v>247</v>
      </c>
      <c r="I558" s="65">
        <v>3</v>
      </c>
      <c r="J558" s="65">
        <v>613</v>
      </c>
      <c r="K558" s="65" t="s">
        <v>397</v>
      </c>
    </row>
    <row r="559" spans="1:11" ht="12.75" customHeight="1">
      <c r="A559" s="68" t="s">
        <v>420</v>
      </c>
      <c r="B559" s="68" t="s">
        <v>421</v>
      </c>
      <c r="C559" s="68" t="s">
        <v>271</v>
      </c>
      <c r="D559" s="68" t="s">
        <v>359</v>
      </c>
      <c r="E559" s="68" t="s">
        <v>360</v>
      </c>
      <c r="F559" s="68" t="s">
        <v>80</v>
      </c>
      <c r="G559" s="68" t="s">
        <v>395</v>
      </c>
      <c r="H559" s="68" t="s">
        <v>375</v>
      </c>
      <c r="I559" s="65">
        <v>2</v>
      </c>
      <c r="J559" s="65">
        <v>613</v>
      </c>
      <c r="K559" s="65" t="s">
        <v>397</v>
      </c>
    </row>
    <row r="560" spans="1:11" ht="12.75" customHeight="1">
      <c r="A560" s="68" t="s">
        <v>420</v>
      </c>
      <c r="B560" s="68" t="s">
        <v>421</v>
      </c>
      <c r="C560" s="68" t="s">
        <v>271</v>
      </c>
      <c r="D560" s="68" t="s">
        <v>359</v>
      </c>
      <c r="E560" s="68" t="s">
        <v>360</v>
      </c>
      <c r="F560" s="68" t="s">
        <v>80</v>
      </c>
      <c r="G560" s="68" t="s">
        <v>395</v>
      </c>
      <c r="H560" s="68" t="s">
        <v>368</v>
      </c>
      <c r="I560" s="65">
        <v>11</v>
      </c>
      <c r="J560" s="65">
        <v>613</v>
      </c>
      <c r="K560" s="65" t="s">
        <v>397</v>
      </c>
    </row>
    <row r="561" spans="1:11" ht="12.75" customHeight="1">
      <c r="A561" s="68" t="s">
        <v>420</v>
      </c>
      <c r="B561" s="68" t="s">
        <v>421</v>
      </c>
      <c r="C561" s="68" t="s">
        <v>271</v>
      </c>
      <c r="D561" s="68" t="s">
        <v>359</v>
      </c>
      <c r="E561" s="68" t="s">
        <v>360</v>
      </c>
      <c r="F561" s="68" t="s">
        <v>80</v>
      </c>
      <c r="G561" s="68" t="s">
        <v>395</v>
      </c>
      <c r="H561" s="68" t="s">
        <v>491</v>
      </c>
      <c r="I561" s="65">
        <v>2</v>
      </c>
      <c r="J561" s="65">
        <v>613</v>
      </c>
      <c r="K561" s="65" t="s">
        <v>397</v>
      </c>
    </row>
    <row r="562" spans="1:11" ht="12.75" customHeight="1">
      <c r="A562" s="68" t="s">
        <v>420</v>
      </c>
      <c r="B562" s="68" t="s">
        <v>421</v>
      </c>
      <c r="C562" s="68" t="s">
        <v>271</v>
      </c>
      <c r="D562" s="68" t="s">
        <v>359</v>
      </c>
      <c r="E562" s="68" t="s">
        <v>360</v>
      </c>
      <c r="F562" s="68" t="s">
        <v>80</v>
      </c>
      <c r="G562" s="68" t="s">
        <v>395</v>
      </c>
      <c r="H562" s="68" t="s">
        <v>369</v>
      </c>
      <c r="I562" s="65">
        <v>4</v>
      </c>
      <c r="J562" s="65">
        <v>613</v>
      </c>
      <c r="K562" s="65" t="s">
        <v>397</v>
      </c>
    </row>
    <row r="563" spans="1:11" ht="12.75" customHeight="1">
      <c r="A563" s="68" t="s">
        <v>420</v>
      </c>
      <c r="B563" s="68" t="s">
        <v>421</v>
      </c>
      <c r="C563" s="68" t="s">
        <v>271</v>
      </c>
      <c r="D563" s="68" t="s">
        <v>359</v>
      </c>
      <c r="E563" s="68" t="s">
        <v>360</v>
      </c>
      <c r="F563" s="68" t="s">
        <v>80</v>
      </c>
      <c r="G563" s="68" t="s">
        <v>395</v>
      </c>
      <c r="H563" s="68" t="s">
        <v>638</v>
      </c>
      <c r="I563" s="65">
        <v>2</v>
      </c>
      <c r="J563" s="65">
        <v>613</v>
      </c>
      <c r="K563" s="65" t="s">
        <v>397</v>
      </c>
    </row>
    <row r="564" spans="1:11" ht="12.75" customHeight="1">
      <c r="A564" s="68" t="s">
        <v>420</v>
      </c>
      <c r="B564" s="68" t="s">
        <v>421</v>
      </c>
      <c r="C564" s="68" t="s">
        <v>271</v>
      </c>
      <c r="D564" s="68" t="s">
        <v>359</v>
      </c>
      <c r="E564" s="68" t="s">
        <v>360</v>
      </c>
      <c r="F564" s="68" t="s">
        <v>80</v>
      </c>
      <c r="G564" s="68" t="s">
        <v>395</v>
      </c>
      <c r="H564" s="68" t="s">
        <v>363</v>
      </c>
      <c r="I564" s="65">
        <v>26</v>
      </c>
      <c r="J564" s="65">
        <v>615</v>
      </c>
      <c r="K564" s="65" t="s">
        <v>398</v>
      </c>
    </row>
    <row r="565" spans="1:11" ht="12.75" customHeight="1">
      <c r="A565" s="68" t="s">
        <v>420</v>
      </c>
      <c r="B565" s="68" t="s">
        <v>421</v>
      </c>
      <c r="C565" s="68" t="s">
        <v>271</v>
      </c>
      <c r="D565" s="68" t="s">
        <v>359</v>
      </c>
      <c r="E565" s="68" t="s">
        <v>360</v>
      </c>
      <c r="F565" s="68" t="s">
        <v>80</v>
      </c>
      <c r="G565" s="68" t="s">
        <v>395</v>
      </c>
      <c r="H565" s="68" t="s">
        <v>364</v>
      </c>
      <c r="I565" s="65">
        <v>23</v>
      </c>
      <c r="J565" s="65">
        <v>615</v>
      </c>
      <c r="K565" s="65" t="s">
        <v>398</v>
      </c>
    </row>
    <row r="566" spans="1:11" ht="12.75" customHeight="1">
      <c r="A566" s="68" t="s">
        <v>420</v>
      </c>
      <c r="B566" s="68" t="s">
        <v>421</v>
      </c>
      <c r="C566" s="68" t="s">
        <v>271</v>
      </c>
      <c r="D566" s="68" t="s">
        <v>359</v>
      </c>
      <c r="E566" s="68" t="s">
        <v>360</v>
      </c>
      <c r="F566" s="68" t="s">
        <v>80</v>
      </c>
      <c r="G566" s="68" t="s">
        <v>395</v>
      </c>
      <c r="H566" s="68" t="s">
        <v>451</v>
      </c>
      <c r="I566" s="65">
        <v>17</v>
      </c>
      <c r="J566" s="65">
        <v>615</v>
      </c>
      <c r="K566" s="65" t="s">
        <v>398</v>
      </c>
    </row>
    <row r="567" spans="1:11" ht="12.75" customHeight="1">
      <c r="A567" s="68" t="s">
        <v>420</v>
      </c>
      <c r="B567" s="68" t="s">
        <v>421</v>
      </c>
      <c r="C567" s="68" t="s">
        <v>271</v>
      </c>
      <c r="D567" s="68" t="s">
        <v>359</v>
      </c>
      <c r="E567" s="68" t="s">
        <v>360</v>
      </c>
      <c r="F567" s="68" t="s">
        <v>80</v>
      </c>
      <c r="G567" s="68" t="s">
        <v>395</v>
      </c>
      <c r="H567" s="68" t="s">
        <v>365</v>
      </c>
      <c r="I567" s="65">
        <v>9</v>
      </c>
      <c r="J567" s="65">
        <v>615</v>
      </c>
      <c r="K567" s="65" t="s">
        <v>398</v>
      </c>
    </row>
    <row r="568" spans="1:11" ht="12.75" customHeight="1">
      <c r="A568" s="68" t="s">
        <v>420</v>
      </c>
      <c r="B568" s="68" t="s">
        <v>421</v>
      </c>
      <c r="C568" s="68" t="s">
        <v>271</v>
      </c>
      <c r="D568" s="68" t="s">
        <v>359</v>
      </c>
      <c r="E568" s="68" t="s">
        <v>360</v>
      </c>
      <c r="F568" s="68" t="s">
        <v>80</v>
      </c>
      <c r="G568" s="68" t="s">
        <v>395</v>
      </c>
      <c r="H568" s="68" t="s">
        <v>366</v>
      </c>
      <c r="I568" s="65">
        <v>8</v>
      </c>
      <c r="J568" s="65">
        <v>615</v>
      </c>
      <c r="K568" s="65" t="s">
        <v>398</v>
      </c>
    </row>
    <row r="569" spans="1:11" ht="12.75" customHeight="1">
      <c r="A569" s="68" t="s">
        <v>420</v>
      </c>
      <c r="B569" s="68" t="s">
        <v>421</v>
      </c>
      <c r="C569" s="68" t="s">
        <v>271</v>
      </c>
      <c r="D569" s="68" t="s">
        <v>359</v>
      </c>
      <c r="E569" s="68" t="s">
        <v>360</v>
      </c>
      <c r="F569" s="68" t="s">
        <v>80</v>
      </c>
      <c r="G569" s="68" t="s">
        <v>395</v>
      </c>
      <c r="H569" s="68" t="s">
        <v>367</v>
      </c>
      <c r="I569" s="65">
        <v>3</v>
      </c>
      <c r="J569" s="65">
        <v>615</v>
      </c>
      <c r="K569" s="65" t="s">
        <v>398</v>
      </c>
    </row>
    <row r="570" spans="1:11" ht="12.75" customHeight="1">
      <c r="A570" s="68" t="s">
        <v>420</v>
      </c>
      <c r="B570" s="68" t="s">
        <v>421</v>
      </c>
      <c r="C570" s="68" t="s">
        <v>271</v>
      </c>
      <c r="D570" s="68" t="s">
        <v>359</v>
      </c>
      <c r="E570" s="68" t="s">
        <v>360</v>
      </c>
      <c r="F570" s="68" t="s">
        <v>80</v>
      </c>
      <c r="G570" s="68" t="s">
        <v>395</v>
      </c>
      <c r="H570" s="68" t="s">
        <v>247</v>
      </c>
      <c r="I570" s="65">
        <v>3</v>
      </c>
      <c r="J570" s="65">
        <v>615</v>
      </c>
      <c r="K570" s="65" t="s">
        <v>398</v>
      </c>
    </row>
    <row r="571" spans="1:11" ht="12.75" customHeight="1">
      <c r="A571" s="68" t="s">
        <v>420</v>
      </c>
      <c r="B571" s="68" t="s">
        <v>421</v>
      </c>
      <c r="C571" s="68" t="s">
        <v>271</v>
      </c>
      <c r="D571" s="68" t="s">
        <v>359</v>
      </c>
      <c r="E571" s="68" t="s">
        <v>360</v>
      </c>
      <c r="F571" s="68" t="s">
        <v>80</v>
      </c>
      <c r="G571" s="68" t="s">
        <v>395</v>
      </c>
      <c r="H571" s="68" t="s">
        <v>375</v>
      </c>
      <c r="I571" s="65">
        <v>8</v>
      </c>
      <c r="J571" s="65">
        <v>615</v>
      </c>
      <c r="K571" s="65" t="s">
        <v>398</v>
      </c>
    </row>
    <row r="572" spans="1:11" ht="12.75" customHeight="1">
      <c r="A572" s="68" t="s">
        <v>420</v>
      </c>
      <c r="B572" s="68" t="s">
        <v>421</v>
      </c>
      <c r="C572" s="68" t="s">
        <v>271</v>
      </c>
      <c r="D572" s="68" t="s">
        <v>359</v>
      </c>
      <c r="E572" s="68" t="s">
        <v>360</v>
      </c>
      <c r="F572" s="68" t="s">
        <v>80</v>
      </c>
      <c r="G572" s="68" t="s">
        <v>395</v>
      </c>
      <c r="H572" s="68" t="s">
        <v>368</v>
      </c>
      <c r="I572" s="65">
        <v>15</v>
      </c>
      <c r="J572" s="65">
        <v>615</v>
      </c>
      <c r="K572" s="65" t="s">
        <v>398</v>
      </c>
    </row>
    <row r="573" spans="1:11" ht="12.75" customHeight="1">
      <c r="A573" s="68" t="s">
        <v>420</v>
      </c>
      <c r="B573" s="68" t="s">
        <v>421</v>
      </c>
      <c r="C573" s="68" t="s">
        <v>271</v>
      </c>
      <c r="D573" s="68" t="s">
        <v>359</v>
      </c>
      <c r="E573" s="68" t="s">
        <v>360</v>
      </c>
      <c r="F573" s="68" t="s">
        <v>80</v>
      </c>
      <c r="G573" s="68" t="s">
        <v>395</v>
      </c>
      <c r="H573" s="68" t="s">
        <v>491</v>
      </c>
      <c r="I573" s="65">
        <v>16</v>
      </c>
      <c r="J573" s="65">
        <v>615</v>
      </c>
      <c r="K573" s="65" t="s">
        <v>398</v>
      </c>
    </row>
    <row r="574" spans="1:11" ht="12.75" customHeight="1">
      <c r="A574" s="68" t="s">
        <v>420</v>
      </c>
      <c r="B574" s="68" t="s">
        <v>421</v>
      </c>
      <c r="C574" s="68" t="s">
        <v>271</v>
      </c>
      <c r="D574" s="68" t="s">
        <v>359</v>
      </c>
      <c r="E574" s="68" t="s">
        <v>360</v>
      </c>
      <c r="F574" s="68" t="s">
        <v>80</v>
      </c>
      <c r="G574" s="68" t="s">
        <v>395</v>
      </c>
      <c r="H574" s="68" t="s">
        <v>369</v>
      </c>
      <c r="I574" s="65">
        <v>13</v>
      </c>
      <c r="J574" s="65">
        <v>615</v>
      </c>
      <c r="K574" s="65" t="s">
        <v>398</v>
      </c>
    </row>
    <row r="575" spans="1:11" ht="12.75" customHeight="1">
      <c r="A575" s="68" t="s">
        <v>420</v>
      </c>
      <c r="B575" s="68" t="s">
        <v>421</v>
      </c>
      <c r="C575" s="68" t="s">
        <v>271</v>
      </c>
      <c r="D575" s="68" t="s">
        <v>359</v>
      </c>
      <c r="E575" s="68" t="s">
        <v>360</v>
      </c>
      <c r="F575" s="68" t="s">
        <v>80</v>
      </c>
      <c r="G575" s="68" t="s">
        <v>395</v>
      </c>
      <c r="H575" s="68" t="s">
        <v>638</v>
      </c>
      <c r="I575" s="65">
        <v>14</v>
      </c>
      <c r="J575" s="65">
        <v>615</v>
      </c>
      <c r="K575" s="65" t="s">
        <v>398</v>
      </c>
    </row>
    <row r="576" spans="1:11" ht="12.75" customHeight="1">
      <c r="A576" s="68" t="s">
        <v>420</v>
      </c>
      <c r="B576" s="68" t="s">
        <v>421</v>
      </c>
      <c r="C576" s="68" t="s">
        <v>271</v>
      </c>
      <c r="D576" s="68" t="s">
        <v>359</v>
      </c>
      <c r="E576" s="68" t="s">
        <v>360</v>
      </c>
      <c r="F576" s="68" t="s">
        <v>80</v>
      </c>
      <c r="G576" s="68" t="s">
        <v>395</v>
      </c>
      <c r="H576" s="68" t="s">
        <v>363</v>
      </c>
      <c r="I576" s="65">
        <v>40</v>
      </c>
      <c r="J576" s="65">
        <v>611</v>
      </c>
      <c r="K576" s="65" t="s">
        <v>399</v>
      </c>
    </row>
    <row r="577" spans="1:11" ht="12.75" customHeight="1">
      <c r="A577" s="68" t="s">
        <v>420</v>
      </c>
      <c r="B577" s="68" t="s">
        <v>421</v>
      </c>
      <c r="C577" s="68" t="s">
        <v>271</v>
      </c>
      <c r="D577" s="68" t="s">
        <v>359</v>
      </c>
      <c r="E577" s="68" t="s">
        <v>360</v>
      </c>
      <c r="F577" s="68" t="s">
        <v>80</v>
      </c>
      <c r="G577" s="68" t="s">
        <v>395</v>
      </c>
      <c r="H577" s="68" t="s">
        <v>364</v>
      </c>
      <c r="I577" s="65">
        <v>4</v>
      </c>
      <c r="J577" s="65">
        <v>611</v>
      </c>
      <c r="K577" s="65" t="s">
        <v>399</v>
      </c>
    </row>
    <row r="578" spans="1:11" ht="12.75" customHeight="1">
      <c r="A578" s="68" t="s">
        <v>420</v>
      </c>
      <c r="B578" s="68" t="s">
        <v>421</v>
      </c>
      <c r="C578" s="68" t="s">
        <v>271</v>
      </c>
      <c r="D578" s="68" t="s">
        <v>359</v>
      </c>
      <c r="E578" s="68" t="s">
        <v>360</v>
      </c>
      <c r="F578" s="68" t="s">
        <v>80</v>
      </c>
      <c r="G578" s="68" t="s">
        <v>395</v>
      </c>
      <c r="H578" s="68" t="s">
        <v>451</v>
      </c>
      <c r="I578" s="65">
        <v>2</v>
      </c>
      <c r="J578" s="65">
        <v>611</v>
      </c>
      <c r="K578" s="65" t="s">
        <v>399</v>
      </c>
    </row>
    <row r="579" spans="1:11" ht="12.75" customHeight="1">
      <c r="A579" s="68" t="s">
        <v>420</v>
      </c>
      <c r="B579" s="68" t="s">
        <v>421</v>
      </c>
      <c r="C579" s="68" t="s">
        <v>271</v>
      </c>
      <c r="D579" s="68" t="s">
        <v>359</v>
      </c>
      <c r="E579" s="68" t="s">
        <v>360</v>
      </c>
      <c r="F579" s="68" t="s">
        <v>80</v>
      </c>
      <c r="G579" s="68" t="s">
        <v>395</v>
      </c>
      <c r="H579" s="68" t="s">
        <v>365</v>
      </c>
      <c r="I579" s="65">
        <v>10</v>
      </c>
      <c r="J579" s="65">
        <v>611</v>
      </c>
      <c r="K579" s="65" t="s">
        <v>399</v>
      </c>
    </row>
    <row r="580" spans="1:11" ht="12.75" customHeight="1">
      <c r="A580" s="68" t="s">
        <v>420</v>
      </c>
      <c r="B580" s="68" t="s">
        <v>421</v>
      </c>
      <c r="C580" s="68" t="s">
        <v>271</v>
      </c>
      <c r="D580" s="68" t="s">
        <v>359</v>
      </c>
      <c r="E580" s="68" t="s">
        <v>360</v>
      </c>
      <c r="F580" s="68" t="s">
        <v>80</v>
      </c>
      <c r="G580" s="68" t="s">
        <v>395</v>
      </c>
      <c r="H580" s="68" t="s">
        <v>366</v>
      </c>
      <c r="I580" s="65">
        <v>5</v>
      </c>
      <c r="J580" s="65">
        <v>611</v>
      </c>
      <c r="K580" s="65" t="s">
        <v>399</v>
      </c>
    </row>
    <row r="581" spans="1:11" ht="12.75" customHeight="1">
      <c r="A581" s="68" t="s">
        <v>420</v>
      </c>
      <c r="B581" s="68" t="s">
        <v>421</v>
      </c>
      <c r="C581" s="68" t="s">
        <v>271</v>
      </c>
      <c r="D581" s="68" t="s">
        <v>359</v>
      </c>
      <c r="E581" s="68" t="s">
        <v>360</v>
      </c>
      <c r="F581" s="68" t="s">
        <v>80</v>
      </c>
      <c r="G581" s="68" t="s">
        <v>395</v>
      </c>
      <c r="H581" s="68" t="s">
        <v>375</v>
      </c>
      <c r="I581" s="65">
        <v>5</v>
      </c>
      <c r="J581" s="65">
        <v>611</v>
      </c>
      <c r="K581" s="65" t="s">
        <v>399</v>
      </c>
    </row>
    <row r="582" spans="1:11" ht="12.75" customHeight="1">
      <c r="A582" s="68" t="s">
        <v>420</v>
      </c>
      <c r="B582" s="68" t="s">
        <v>421</v>
      </c>
      <c r="C582" s="68" t="s">
        <v>271</v>
      </c>
      <c r="D582" s="68" t="s">
        <v>359</v>
      </c>
      <c r="E582" s="68" t="s">
        <v>360</v>
      </c>
      <c r="F582" s="68" t="s">
        <v>80</v>
      </c>
      <c r="G582" s="68" t="s">
        <v>395</v>
      </c>
      <c r="H582" s="68" t="s">
        <v>368</v>
      </c>
      <c r="I582" s="65">
        <v>19</v>
      </c>
      <c r="J582" s="65">
        <v>611</v>
      </c>
      <c r="K582" s="65" t="s">
        <v>399</v>
      </c>
    </row>
    <row r="583" spans="1:11" ht="12.75" customHeight="1">
      <c r="A583" s="68" t="s">
        <v>420</v>
      </c>
      <c r="B583" s="68" t="s">
        <v>421</v>
      </c>
      <c r="C583" s="68" t="s">
        <v>271</v>
      </c>
      <c r="D583" s="68" t="s">
        <v>359</v>
      </c>
      <c r="E583" s="68" t="s">
        <v>360</v>
      </c>
      <c r="F583" s="68" t="s">
        <v>80</v>
      </c>
      <c r="G583" s="68" t="s">
        <v>395</v>
      </c>
      <c r="H583" s="68" t="s">
        <v>491</v>
      </c>
      <c r="I583" s="65">
        <v>15</v>
      </c>
      <c r="J583" s="65">
        <v>611</v>
      </c>
      <c r="K583" s="65" t="s">
        <v>399</v>
      </c>
    </row>
    <row r="584" spans="1:11" ht="12.75" customHeight="1">
      <c r="A584" s="68" t="s">
        <v>420</v>
      </c>
      <c r="B584" s="68" t="s">
        <v>421</v>
      </c>
      <c r="C584" s="68" t="s">
        <v>271</v>
      </c>
      <c r="D584" s="68" t="s">
        <v>359</v>
      </c>
      <c r="E584" s="68" t="s">
        <v>360</v>
      </c>
      <c r="F584" s="68" t="s">
        <v>80</v>
      </c>
      <c r="G584" s="68" t="s">
        <v>395</v>
      </c>
      <c r="H584" s="68" t="s">
        <v>369</v>
      </c>
      <c r="I584" s="65">
        <v>6</v>
      </c>
      <c r="J584" s="65">
        <v>611</v>
      </c>
      <c r="K584" s="65" t="s">
        <v>399</v>
      </c>
    </row>
    <row r="585" spans="1:11" ht="12.75" customHeight="1">
      <c r="A585" s="68" t="s">
        <v>420</v>
      </c>
      <c r="B585" s="68" t="s">
        <v>421</v>
      </c>
      <c r="C585" s="68" t="s">
        <v>271</v>
      </c>
      <c r="D585" s="68" t="s">
        <v>359</v>
      </c>
      <c r="E585" s="68" t="s">
        <v>360</v>
      </c>
      <c r="F585" s="68" t="s">
        <v>80</v>
      </c>
      <c r="G585" s="68" t="s">
        <v>395</v>
      </c>
      <c r="H585" s="68" t="s">
        <v>638</v>
      </c>
      <c r="I585" s="65">
        <v>5</v>
      </c>
      <c r="J585" s="65">
        <v>611</v>
      </c>
      <c r="K585" s="65" t="s">
        <v>399</v>
      </c>
    </row>
    <row r="586" spans="1:11" ht="12.75" customHeight="1">
      <c r="A586" s="68" t="s">
        <v>420</v>
      </c>
      <c r="B586" s="68" t="s">
        <v>421</v>
      </c>
      <c r="C586" s="68" t="s">
        <v>271</v>
      </c>
      <c r="D586" s="68" t="s">
        <v>359</v>
      </c>
      <c r="E586" s="68" t="s">
        <v>360</v>
      </c>
      <c r="F586" s="68" t="s">
        <v>80</v>
      </c>
      <c r="G586" s="68" t="s">
        <v>395</v>
      </c>
      <c r="H586" s="68" t="s">
        <v>363</v>
      </c>
      <c r="I586" s="65">
        <v>10</v>
      </c>
      <c r="J586" s="65">
        <v>612</v>
      </c>
      <c r="K586" s="65" t="s">
        <v>506</v>
      </c>
    </row>
    <row r="587" spans="1:11" ht="12.75" customHeight="1">
      <c r="A587" s="68" t="s">
        <v>420</v>
      </c>
      <c r="B587" s="68" t="s">
        <v>421</v>
      </c>
      <c r="C587" s="68" t="s">
        <v>271</v>
      </c>
      <c r="D587" s="68" t="s">
        <v>359</v>
      </c>
      <c r="E587" s="68" t="s">
        <v>360</v>
      </c>
      <c r="F587" s="68" t="s">
        <v>80</v>
      </c>
      <c r="G587" s="68" t="s">
        <v>395</v>
      </c>
      <c r="H587" s="68" t="s">
        <v>364</v>
      </c>
      <c r="I587" s="65">
        <v>4</v>
      </c>
      <c r="J587" s="65">
        <v>612</v>
      </c>
      <c r="K587" s="65" t="s">
        <v>506</v>
      </c>
    </row>
    <row r="588" spans="1:11" ht="12.75" customHeight="1">
      <c r="A588" s="68" t="s">
        <v>420</v>
      </c>
      <c r="B588" s="68" t="s">
        <v>421</v>
      </c>
      <c r="C588" s="68" t="s">
        <v>271</v>
      </c>
      <c r="D588" s="68" t="s">
        <v>359</v>
      </c>
      <c r="E588" s="68" t="s">
        <v>360</v>
      </c>
      <c r="F588" s="68" t="s">
        <v>80</v>
      </c>
      <c r="G588" s="68" t="s">
        <v>395</v>
      </c>
      <c r="H588" s="68" t="s">
        <v>451</v>
      </c>
      <c r="I588" s="65">
        <v>3</v>
      </c>
      <c r="J588" s="65">
        <v>612</v>
      </c>
      <c r="K588" s="65" t="s">
        <v>506</v>
      </c>
    </row>
    <row r="589" spans="1:11" ht="12.75" customHeight="1">
      <c r="A589" s="68" t="s">
        <v>420</v>
      </c>
      <c r="B589" s="68" t="s">
        <v>421</v>
      </c>
      <c r="C589" s="68" t="s">
        <v>271</v>
      </c>
      <c r="D589" s="68" t="s">
        <v>359</v>
      </c>
      <c r="E589" s="68" t="s">
        <v>360</v>
      </c>
      <c r="F589" s="68" t="s">
        <v>80</v>
      </c>
      <c r="G589" s="68" t="s">
        <v>395</v>
      </c>
      <c r="H589" s="68" t="s">
        <v>365</v>
      </c>
      <c r="I589" s="65">
        <v>10</v>
      </c>
      <c r="J589" s="65">
        <v>612</v>
      </c>
      <c r="K589" s="65" t="s">
        <v>506</v>
      </c>
    </row>
    <row r="590" spans="1:11" ht="12.75" customHeight="1">
      <c r="A590" s="68" t="s">
        <v>420</v>
      </c>
      <c r="B590" s="68" t="s">
        <v>421</v>
      </c>
      <c r="C590" s="68" t="s">
        <v>271</v>
      </c>
      <c r="D590" s="68" t="s">
        <v>359</v>
      </c>
      <c r="E590" s="68" t="s">
        <v>360</v>
      </c>
      <c r="F590" s="68" t="s">
        <v>80</v>
      </c>
      <c r="G590" s="68" t="s">
        <v>395</v>
      </c>
      <c r="H590" s="68" t="s">
        <v>366</v>
      </c>
      <c r="I590" s="65">
        <v>2</v>
      </c>
      <c r="J590" s="65">
        <v>612</v>
      </c>
      <c r="K590" s="65" t="s">
        <v>506</v>
      </c>
    </row>
    <row r="591" spans="1:11" ht="12.75" customHeight="1">
      <c r="A591" s="68" t="s">
        <v>420</v>
      </c>
      <c r="B591" s="68" t="s">
        <v>421</v>
      </c>
      <c r="C591" s="68" t="s">
        <v>271</v>
      </c>
      <c r="D591" s="68" t="s">
        <v>359</v>
      </c>
      <c r="E591" s="68" t="s">
        <v>360</v>
      </c>
      <c r="F591" s="68" t="s">
        <v>80</v>
      </c>
      <c r="G591" s="68" t="s">
        <v>395</v>
      </c>
      <c r="H591" s="68" t="s">
        <v>367</v>
      </c>
      <c r="I591" s="65">
        <v>1</v>
      </c>
      <c r="J591" s="65">
        <v>612</v>
      </c>
      <c r="K591" s="65" t="s">
        <v>506</v>
      </c>
    </row>
    <row r="592" spans="1:11" ht="12.75" customHeight="1">
      <c r="A592" s="68" t="s">
        <v>420</v>
      </c>
      <c r="B592" s="68" t="s">
        <v>421</v>
      </c>
      <c r="C592" s="68" t="s">
        <v>271</v>
      </c>
      <c r="D592" s="68" t="s">
        <v>359</v>
      </c>
      <c r="E592" s="68" t="s">
        <v>360</v>
      </c>
      <c r="F592" s="68" t="s">
        <v>80</v>
      </c>
      <c r="G592" s="68" t="s">
        <v>395</v>
      </c>
      <c r="H592" s="68" t="s">
        <v>247</v>
      </c>
      <c r="I592" s="65">
        <v>3</v>
      </c>
      <c r="J592" s="65">
        <v>612</v>
      </c>
      <c r="K592" s="65" t="s">
        <v>506</v>
      </c>
    </row>
    <row r="593" spans="1:11" ht="12.75" customHeight="1">
      <c r="A593" s="68" t="s">
        <v>420</v>
      </c>
      <c r="B593" s="68" t="s">
        <v>421</v>
      </c>
      <c r="C593" s="68" t="s">
        <v>271</v>
      </c>
      <c r="D593" s="68" t="s">
        <v>359</v>
      </c>
      <c r="E593" s="68" t="s">
        <v>360</v>
      </c>
      <c r="F593" s="68" t="s">
        <v>80</v>
      </c>
      <c r="G593" s="68" t="s">
        <v>395</v>
      </c>
      <c r="H593" s="68" t="s">
        <v>375</v>
      </c>
      <c r="I593" s="65">
        <v>3</v>
      </c>
      <c r="J593" s="65">
        <v>612</v>
      </c>
      <c r="K593" s="65" t="s">
        <v>506</v>
      </c>
    </row>
    <row r="594" spans="1:11" ht="12.75" customHeight="1">
      <c r="A594" s="68" t="s">
        <v>420</v>
      </c>
      <c r="B594" s="68" t="s">
        <v>421</v>
      </c>
      <c r="C594" s="68" t="s">
        <v>271</v>
      </c>
      <c r="D594" s="68" t="s">
        <v>359</v>
      </c>
      <c r="E594" s="68" t="s">
        <v>360</v>
      </c>
      <c r="F594" s="68" t="s">
        <v>80</v>
      </c>
      <c r="G594" s="68" t="s">
        <v>395</v>
      </c>
      <c r="H594" s="68" t="s">
        <v>368</v>
      </c>
      <c r="I594" s="65">
        <v>14</v>
      </c>
      <c r="J594" s="65">
        <v>612</v>
      </c>
      <c r="K594" s="65" t="s">
        <v>506</v>
      </c>
    </row>
    <row r="595" spans="1:11" ht="12.75" customHeight="1">
      <c r="A595" s="68" t="s">
        <v>420</v>
      </c>
      <c r="B595" s="68" t="s">
        <v>421</v>
      </c>
      <c r="C595" s="68" t="s">
        <v>271</v>
      </c>
      <c r="D595" s="68" t="s">
        <v>359</v>
      </c>
      <c r="E595" s="68" t="s">
        <v>360</v>
      </c>
      <c r="F595" s="68" t="s">
        <v>80</v>
      </c>
      <c r="G595" s="68" t="s">
        <v>395</v>
      </c>
      <c r="H595" s="68" t="s">
        <v>491</v>
      </c>
      <c r="I595" s="65">
        <v>5</v>
      </c>
      <c r="J595" s="65">
        <v>612</v>
      </c>
      <c r="K595" s="65" t="s">
        <v>506</v>
      </c>
    </row>
    <row r="596" spans="1:11" ht="12.75" customHeight="1">
      <c r="A596" s="68" t="s">
        <v>420</v>
      </c>
      <c r="B596" s="68" t="s">
        <v>421</v>
      </c>
      <c r="C596" s="68" t="s">
        <v>271</v>
      </c>
      <c r="D596" s="68" t="s">
        <v>359</v>
      </c>
      <c r="E596" s="68" t="s">
        <v>360</v>
      </c>
      <c r="F596" s="68" t="s">
        <v>80</v>
      </c>
      <c r="G596" s="68" t="s">
        <v>395</v>
      </c>
      <c r="H596" s="68" t="s">
        <v>369</v>
      </c>
      <c r="I596" s="65">
        <v>1</v>
      </c>
      <c r="J596" s="65">
        <v>612</v>
      </c>
      <c r="K596" s="65" t="s">
        <v>506</v>
      </c>
    </row>
    <row r="597" spans="1:11" ht="12.75" customHeight="1">
      <c r="A597" s="68" t="s">
        <v>420</v>
      </c>
      <c r="B597" s="68" t="s">
        <v>421</v>
      </c>
      <c r="C597" s="68" t="s">
        <v>271</v>
      </c>
      <c r="D597" s="68" t="s">
        <v>359</v>
      </c>
      <c r="E597" s="68" t="s">
        <v>360</v>
      </c>
      <c r="F597" s="68" t="s">
        <v>80</v>
      </c>
      <c r="G597" s="68" t="s">
        <v>395</v>
      </c>
      <c r="H597" s="68" t="s">
        <v>638</v>
      </c>
      <c r="I597" s="65">
        <v>1</v>
      </c>
      <c r="J597" s="65">
        <v>612</v>
      </c>
      <c r="K597" s="65" t="s">
        <v>506</v>
      </c>
    </row>
    <row r="598" spans="1:11" ht="12.75" customHeight="1">
      <c r="A598" s="68" t="s">
        <v>420</v>
      </c>
      <c r="B598" s="68" t="s">
        <v>421</v>
      </c>
      <c r="C598" s="68" t="s">
        <v>271</v>
      </c>
      <c r="D598" s="68" t="s">
        <v>359</v>
      </c>
      <c r="E598" s="68" t="s">
        <v>360</v>
      </c>
      <c r="F598" s="68" t="s">
        <v>80</v>
      </c>
      <c r="G598" s="68" t="s">
        <v>395</v>
      </c>
      <c r="H598" s="68" t="s">
        <v>362</v>
      </c>
      <c r="I598" s="65">
        <v>1</v>
      </c>
      <c r="J598" s="65">
        <v>608</v>
      </c>
      <c r="K598" s="65" t="s">
        <v>507</v>
      </c>
    </row>
    <row r="599" spans="1:11" ht="12.75" customHeight="1">
      <c r="A599" s="68" t="s">
        <v>420</v>
      </c>
      <c r="B599" s="68" t="s">
        <v>421</v>
      </c>
      <c r="C599" s="68" t="s">
        <v>271</v>
      </c>
      <c r="D599" s="68" t="s">
        <v>359</v>
      </c>
      <c r="E599" s="68" t="s">
        <v>360</v>
      </c>
      <c r="F599" s="68" t="s">
        <v>80</v>
      </c>
      <c r="G599" s="68" t="s">
        <v>395</v>
      </c>
      <c r="H599" s="68" t="s">
        <v>363</v>
      </c>
      <c r="I599" s="65">
        <v>7</v>
      </c>
      <c r="J599" s="65">
        <v>608</v>
      </c>
      <c r="K599" s="65" t="s">
        <v>507</v>
      </c>
    </row>
    <row r="600" spans="1:11" ht="12.75" customHeight="1">
      <c r="A600" s="68" t="s">
        <v>420</v>
      </c>
      <c r="B600" s="68" t="s">
        <v>421</v>
      </c>
      <c r="C600" s="68" t="s">
        <v>271</v>
      </c>
      <c r="D600" s="68" t="s">
        <v>359</v>
      </c>
      <c r="E600" s="68" t="s">
        <v>360</v>
      </c>
      <c r="F600" s="68" t="s">
        <v>80</v>
      </c>
      <c r="G600" s="68" t="s">
        <v>395</v>
      </c>
      <c r="H600" s="68" t="s">
        <v>364</v>
      </c>
      <c r="I600" s="65">
        <v>2</v>
      </c>
      <c r="J600" s="65">
        <v>608</v>
      </c>
      <c r="K600" s="65" t="s">
        <v>507</v>
      </c>
    </row>
    <row r="601" spans="1:11" ht="12.75" customHeight="1">
      <c r="A601" s="68" t="s">
        <v>420</v>
      </c>
      <c r="B601" s="68" t="s">
        <v>421</v>
      </c>
      <c r="C601" s="68" t="s">
        <v>271</v>
      </c>
      <c r="D601" s="68" t="s">
        <v>359</v>
      </c>
      <c r="E601" s="68" t="s">
        <v>360</v>
      </c>
      <c r="F601" s="68" t="s">
        <v>80</v>
      </c>
      <c r="G601" s="68" t="s">
        <v>395</v>
      </c>
      <c r="H601" s="68" t="s">
        <v>451</v>
      </c>
      <c r="I601" s="65">
        <v>2</v>
      </c>
      <c r="J601" s="65">
        <v>608</v>
      </c>
      <c r="K601" s="65" t="s">
        <v>507</v>
      </c>
    </row>
    <row r="602" spans="1:11" ht="12.75" customHeight="1">
      <c r="A602" s="68" t="s">
        <v>420</v>
      </c>
      <c r="B602" s="68" t="s">
        <v>421</v>
      </c>
      <c r="C602" s="68" t="s">
        <v>271</v>
      </c>
      <c r="D602" s="68" t="s">
        <v>359</v>
      </c>
      <c r="E602" s="68" t="s">
        <v>360</v>
      </c>
      <c r="F602" s="68" t="s">
        <v>80</v>
      </c>
      <c r="G602" s="68" t="s">
        <v>395</v>
      </c>
      <c r="H602" s="68" t="s">
        <v>365</v>
      </c>
      <c r="I602" s="65">
        <v>3</v>
      </c>
      <c r="J602" s="65">
        <v>608</v>
      </c>
      <c r="K602" s="65" t="s">
        <v>507</v>
      </c>
    </row>
    <row r="603" spans="1:11" ht="12.75" customHeight="1">
      <c r="A603" s="68" t="s">
        <v>420</v>
      </c>
      <c r="B603" s="68" t="s">
        <v>421</v>
      </c>
      <c r="C603" s="68" t="s">
        <v>271</v>
      </c>
      <c r="D603" s="68" t="s">
        <v>359</v>
      </c>
      <c r="E603" s="68" t="s">
        <v>360</v>
      </c>
      <c r="F603" s="68" t="s">
        <v>80</v>
      </c>
      <c r="G603" s="68" t="s">
        <v>395</v>
      </c>
      <c r="H603" s="68" t="s">
        <v>366</v>
      </c>
      <c r="I603" s="65">
        <v>3</v>
      </c>
      <c r="J603" s="65">
        <v>608</v>
      </c>
      <c r="K603" s="65" t="s">
        <v>507</v>
      </c>
    </row>
    <row r="604" spans="1:11" ht="12.75" customHeight="1">
      <c r="A604" s="68" t="s">
        <v>420</v>
      </c>
      <c r="B604" s="68" t="s">
        <v>421</v>
      </c>
      <c r="C604" s="68" t="s">
        <v>271</v>
      </c>
      <c r="D604" s="68" t="s">
        <v>359</v>
      </c>
      <c r="E604" s="68" t="s">
        <v>360</v>
      </c>
      <c r="F604" s="68" t="s">
        <v>80</v>
      </c>
      <c r="G604" s="68" t="s">
        <v>395</v>
      </c>
      <c r="H604" s="68" t="s">
        <v>367</v>
      </c>
      <c r="I604" s="65">
        <v>3</v>
      </c>
      <c r="J604" s="65">
        <v>608</v>
      </c>
      <c r="K604" s="65" t="s">
        <v>507</v>
      </c>
    </row>
    <row r="605" spans="1:11" ht="12.75" customHeight="1">
      <c r="A605" s="68" t="s">
        <v>420</v>
      </c>
      <c r="B605" s="68" t="s">
        <v>421</v>
      </c>
      <c r="C605" s="68" t="s">
        <v>271</v>
      </c>
      <c r="D605" s="68" t="s">
        <v>359</v>
      </c>
      <c r="E605" s="68" t="s">
        <v>360</v>
      </c>
      <c r="F605" s="68" t="s">
        <v>80</v>
      </c>
      <c r="G605" s="68" t="s">
        <v>395</v>
      </c>
      <c r="H605" s="68" t="s">
        <v>368</v>
      </c>
      <c r="I605" s="65">
        <v>6</v>
      </c>
      <c r="J605" s="65">
        <v>608</v>
      </c>
      <c r="K605" s="65" t="s">
        <v>507</v>
      </c>
    </row>
    <row r="606" spans="1:11" ht="12.75" customHeight="1">
      <c r="A606" s="68" t="s">
        <v>420</v>
      </c>
      <c r="B606" s="68" t="s">
        <v>421</v>
      </c>
      <c r="C606" s="68" t="s">
        <v>271</v>
      </c>
      <c r="D606" s="68" t="s">
        <v>359</v>
      </c>
      <c r="E606" s="68" t="s">
        <v>360</v>
      </c>
      <c r="F606" s="68" t="s">
        <v>80</v>
      </c>
      <c r="G606" s="68" t="s">
        <v>395</v>
      </c>
      <c r="H606" s="68" t="s">
        <v>491</v>
      </c>
      <c r="I606" s="65">
        <v>3</v>
      </c>
      <c r="J606" s="65">
        <v>608</v>
      </c>
      <c r="K606" s="65" t="s">
        <v>507</v>
      </c>
    </row>
    <row r="607" spans="1:11" ht="12.75" customHeight="1">
      <c r="A607" s="68" t="s">
        <v>420</v>
      </c>
      <c r="B607" s="68" t="s">
        <v>421</v>
      </c>
      <c r="C607" s="68" t="s">
        <v>271</v>
      </c>
      <c r="D607" s="68" t="s">
        <v>359</v>
      </c>
      <c r="E607" s="68" t="s">
        <v>360</v>
      </c>
      <c r="F607" s="68" t="s">
        <v>80</v>
      </c>
      <c r="G607" s="68" t="s">
        <v>395</v>
      </c>
      <c r="H607" s="68" t="s">
        <v>363</v>
      </c>
      <c r="I607" s="65">
        <v>1</v>
      </c>
      <c r="J607" s="65">
        <v>609</v>
      </c>
      <c r="K607" s="65" t="s">
        <v>252</v>
      </c>
    </row>
    <row r="608" spans="1:11" ht="12.75" customHeight="1">
      <c r="A608" s="68" t="s">
        <v>420</v>
      </c>
      <c r="B608" s="68" t="s">
        <v>421</v>
      </c>
      <c r="C608" s="68" t="s">
        <v>271</v>
      </c>
      <c r="D608" s="68" t="s">
        <v>359</v>
      </c>
      <c r="E608" s="68" t="s">
        <v>360</v>
      </c>
      <c r="F608" s="68" t="s">
        <v>80</v>
      </c>
      <c r="G608" s="68" t="s">
        <v>395</v>
      </c>
      <c r="H608" s="68" t="s">
        <v>364</v>
      </c>
      <c r="I608" s="65">
        <v>4</v>
      </c>
      <c r="J608" s="65">
        <v>609</v>
      </c>
      <c r="K608" s="65" t="s">
        <v>252</v>
      </c>
    </row>
    <row r="609" spans="1:11" ht="12.75" customHeight="1">
      <c r="A609" s="68" t="s">
        <v>420</v>
      </c>
      <c r="B609" s="68" t="s">
        <v>421</v>
      </c>
      <c r="C609" s="68" t="s">
        <v>271</v>
      </c>
      <c r="D609" s="68" t="s">
        <v>359</v>
      </c>
      <c r="E609" s="68" t="s">
        <v>360</v>
      </c>
      <c r="F609" s="68" t="s">
        <v>80</v>
      </c>
      <c r="G609" s="68" t="s">
        <v>395</v>
      </c>
      <c r="H609" s="68" t="s">
        <v>451</v>
      </c>
      <c r="I609" s="65">
        <v>1</v>
      </c>
      <c r="J609" s="65">
        <v>609</v>
      </c>
      <c r="K609" s="65" t="s">
        <v>252</v>
      </c>
    </row>
    <row r="610" spans="1:11" ht="12.75" customHeight="1">
      <c r="A610" s="68" t="s">
        <v>420</v>
      </c>
      <c r="B610" s="68" t="s">
        <v>421</v>
      </c>
      <c r="C610" s="68" t="s">
        <v>271</v>
      </c>
      <c r="D610" s="68" t="s">
        <v>359</v>
      </c>
      <c r="E610" s="68" t="s">
        <v>360</v>
      </c>
      <c r="F610" s="68" t="s">
        <v>80</v>
      </c>
      <c r="G610" s="68" t="s">
        <v>395</v>
      </c>
      <c r="H610" s="68" t="s">
        <v>368</v>
      </c>
      <c r="I610" s="65">
        <v>1</v>
      </c>
      <c r="J610" s="65">
        <v>606</v>
      </c>
      <c r="K610" s="65" t="s">
        <v>508</v>
      </c>
    </row>
    <row r="611" spans="1:11" ht="12.75" customHeight="1">
      <c r="A611" s="68" t="s">
        <v>420</v>
      </c>
      <c r="B611" s="68" t="s">
        <v>421</v>
      </c>
      <c r="C611" s="68" t="s">
        <v>271</v>
      </c>
      <c r="D611" s="68" t="s">
        <v>359</v>
      </c>
      <c r="E611" s="68" t="s">
        <v>360</v>
      </c>
      <c r="F611" s="68" t="s">
        <v>80</v>
      </c>
      <c r="G611" s="68" t="s">
        <v>395</v>
      </c>
      <c r="H611" s="68" t="s">
        <v>364</v>
      </c>
      <c r="I611" s="65">
        <v>3</v>
      </c>
      <c r="J611" s="65">
        <v>448</v>
      </c>
      <c r="K611" s="65" t="s">
        <v>400</v>
      </c>
    </row>
    <row r="612" spans="1:11" ht="12.75" customHeight="1">
      <c r="A612" s="68" t="s">
        <v>420</v>
      </c>
      <c r="B612" s="68" t="s">
        <v>421</v>
      </c>
      <c r="C612" s="68" t="s">
        <v>271</v>
      </c>
      <c r="D612" s="68" t="s">
        <v>359</v>
      </c>
      <c r="E612" s="68" t="s">
        <v>360</v>
      </c>
      <c r="F612" s="68" t="s">
        <v>80</v>
      </c>
      <c r="G612" s="68" t="s">
        <v>395</v>
      </c>
      <c r="H612" s="68" t="s">
        <v>365</v>
      </c>
      <c r="I612" s="65">
        <v>1</v>
      </c>
      <c r="J612" s="65">
        <v>448</v>
      </c>
      <c r="K612" s="65" t="s">
        <v>400</v>
      </c>
    </row>
    <row r="613" spans="1:11" ht="12.75" customHeight="1">
      <c r="A613" s="68" t="s">
        <v>420</v>
      </c>
      <c r="B613" s="68" t="s">
        <v>421</v>
      </c>
      <c r="C613" s="68" t="s">
        <v>271</v>
      </c>
      <c r="D613" s="68" t="s">
        <v>359</v>
      </c>
      <c r="E613" s="68" t="s">
        <v>360</v>
      </c>
      <c r="F613" s="68" t="s">
        <v>80</v>
      </c>
      <c r="G613" s="68" t="s">
        <v>395</v>
      </c>
      <c r="H613" s="68" t="s">
        <v>366</v>
      </c>
      <c r="I613" s="65">
        <v>5</v>
      </c>
      <c r="J613" s="65">
        <v>448</v>
      </c>
      <c r="K613" s="65" t="s">
        <v>400</v>
      </c>
    </row>
    <row r="614" spans="1:11" ht="12.75" customHeight="1">
      <c r="A614" s="68" t="s">
        <v>420</v>
      </c>
      <c r="B614" s="68" t="s">
        <v>421</v>
      </c>
      <c r="C614" s="68" t="s">
        <v>271</v>
      </c>
      <c r="D614" s="68" t="s">
        <v>359</v>
      </c>
      <c r="E614" s="68" t="s">
        <v>360</v>
      </c>
      <c r="F614" s="68" t="s">
        <v>80</v>
      </c>
      <c r="G614" s="68" t="s">
        <v>395</v>
      </c>
      <c r="H614" s="68" t="s">
        <v>367</v>
      </c>
      <c r="I614" s="65">
        <v>1</v>
      </c>
      <c r="J614" s="65">
        <v>448</v>
      </c>
      <c r="K614" s="65" t="s">
        <v>400</v>
      </c>
    </row>
    <row r="615" spans="1:11" ht="12.75" customHeight="1">
      <c r="A615" s="68" t="s">
        <v>420</v>
      </c>
      <c r="B615" s="68" t="s">
        <v>421</v>
      </c>
      <c r="C615" s="68" t="s">
        <v>271</v>
      </c>
      <c r="D615" s="68" t="s">
        <v>359</v>
      </c>
      <c r="E615" s="68" t="s">
        <v>360</v>
      </c>
      <c r="F615" s="68" t="s">
        <v>80</v>
      </c>
      <c r="G615" s="68" t="s">
        <v>395</v>
      </c>
      <c r="H615" s="68" t="s">
        <v>368</v>
      </c>
      <c r="I615" s="65">
        <v>4</v>
      </c>
      <c r="J615" s="65">
        <v>448</v>
      </c>
      <c r="K615" s="65" t="s">
        <v>400</v>
      </c>
    </row>
    <row r="616" spans="1:11" ht="12.75" customHeight="1">
      <c r="A616" s="68" t="s">
        <v>420</v>
      </c>
      <c r="B616" s="68" t="s">
        <v>421</v>
      </c>
      <c r="C616" s="68" t="s">
        <v>271</v>
      </c>
      <c r="D616" s="68" t="s">
        <v>359</v>
      </c>
      <c r="E616" s="68" t="s">
        <v>360</v>
      </c>
      <c r="F616" s="68" t="s">
        <v>80</v>
      </c>
      <c r="G616" s="68" t="s">
        <v>395</v>
      </c>
      <c r="H616" s="68" t="s">
        <v>491</v>
      </c>
      <c r="I616" s="65">
        <v>2</v>
      </c>
      <c r="J616" s="65">
        <v>448</v>
      </c>
      <c r="K616" s="65" t="s">
        <v>400</v>
      </c>
    </row>
    <row r="617" spans="1:11" ht="12.75" customHeight="1">
      <c r="A617" s="68" t="s">
        <v>420</v>
      </c>
      <c r="B617" s="68" t="s">
        <v>421</v>
      </c>
      <c r="C617" s="68" t="s">
        <v>271</v>
      </c>
      <c r="D617" s="68" t="s">
        <v>359</v>
      </c>
      <c r="E617" s="68" t="s">
        <v>360</v>
      </c>
      <c r="F617" s="68" t="s">
        <v>80</v>
      </c>
      <c r="G617" s="68" t="s">
        <v>395</v>
      </c>
      <c r="H617" s="68" t="s">
        <v>369</v>
      </c>
      <c r="I617" s="65">
        <v>1</v>
      </c>
      <c r="J617" s="65">
        <v>448</v>
      </c>
      <c r="K617" s="65" t="s">
        <v>400</v>
      </c>
    </row>
    <row r="618" spans="1:11" ht="12.75" customHeight="1">
      <c r="A618" s="68" t="s">
        <v>420</v>
      </c>
      <c r="B618" s="68" t="s">
        <v>421</v>
      </c>
      <c r="C618" s="68" t="s">
        <v>271</v>
      </c>
      <c r="D618" s="68" t="s">
        <v>359</v>
      </c>
      <c r="E618" s="68" t="s">
        <v>360</v>
      </c>
      <c r="F618" s="68" t="s">
        <v>80</v>
      </c>
      <c r="G618" s="68" t="s">
        <v>395</v>
      </c>
      <c r="H618" s="68" t="s">
        <v>638</v>
      </c>
      <c r="I618" s="65">
        <v>3</v>
      </c>
      <c r="J618" s="65">
        <v>448</v>
      </c>
      <c r="K618" s="65" t="s">
        <v>400</v>
      </c>
    </row>
    <row r="619" spans="1:11" ht="12.75" customHeight="1">
      <c r="A619" s="68" t="s">
        <v>420</v>
      </c>
      <c r="B619" s="68" t="s">
        <v>421</v>
      </c>
      <c r="C619" s="68" t="s">
        <v>271</v>
      </c>
      <c r="D619" s="68" t="s">
        <v>359</v>
      </c>
      <c r="E619" s="68" t="s">
        <v>360</v>
      </c>
      <c r="F619" s="68" t="s">
        <v>80</v>
      </c>
      <c r="G619" s="68" t="s">
        <v>395</v>
      </c>
      <c r="H619" s="68" t="s">
        <v>362</v>
      </c>
      <c r="I619" s="65">
        <v>8</v>
      </c>
      <c r="J619" s="65">
        <v>607</v>
      </c>
      <c r="K619" s="65" t="s">
        <v>401</v>
      </c>
    </row>
    <row r="620" spans="1:11" ht="12.75" customHeight="1">
      <c r="A620" s="68" t="s">
        <v>420</v>
      </c>
      <c r="B620" s="68" t="s">
        <v>421</v>
      </c>
      <c r="C620" s="68" t="s">
        <v>271</v>
      </c>
      <c r="D620" s="68" t="s">
        <v>359</v>
      </c>
      <c r="E620" s="68" t="s">
        <v>360</v>
      </c>
      <c r="F620" s="68" t="s">
        <v>80</v>
      </c>
      <c r="G620" s="68" t="s">
        <v>395</v>
      </c>
      <c r="H620" s="68" t="s">
        <v>363</v>
      </c>
      <c r="I620" s="65">
        <v>9</v>
      </c>
      <c r="J620" s="65">
        <v>607</v>
      </c>
      <c r="K620" s="65" t="s">
        <v>401</v>
      </c>
    </row>
    <row r="621" spans="1:11" ht="12.75" customHeight="1">
      <c r="A621" s="68" t="s">
        <v>420</v>
      </c>
      <c r="B621" s="68" t="s">
        <v>421</v>
      </c>
      <c r="C621" s="68" t="s">
        <v>271</v>
      </c>
      <c r="D621" s="68" t="s">
        <v>359</v>
      </c>
      <c r="E621" s="68" t="s">
        <v>360</v>
      </c>
      <c r="F621" s="68" t="s">
        <v>80</v>
      </c>
      <c r="G621" s="68" t="s">
        <v>395</v>
      </c>
      <c r="H621" s="68" t="s">
        <v>364</v>
      </c>
      <c r="I621" s="65">
        <v>2</v>
      </c>
      <c r="J621" s="65">
        <v>607</v>
      </c>
      <c r="K621" s="65" t="s">
        <v>401</v>
      </c>
    </row>
    <row r="622" spans="1:11" ht="12.75" customHeight="1">
      <c r="A622" s="68" t="s">
        <v>420</v>
      </c>
      <c r="B622" s="68" t="s">
        <v>421</v>
      </c>
      <c r="C622" s="68" t="s">
        <v>271</v>
      </c>
      <c r="D622" s="68" t="s">
        <v>359</v>
      </c>
      <c r="E622" s="68" t="s">
        <v>360</v>
      </c>
      <c r="F622" s="68" t="s">
        <v>80</v>
      </c>
      <c r="G622" s="68" t="s">
        <v>395</v>
      </c>
      <c r="H622" s="68" t="s">
        <v>451</v>
      </c>
      <c r="I622" s="65">
        <v>1</v>
      </c>
      <c r="J622" s="65">
        <v>607</v>
      </c>
      <c r="K622" s="65" t="s">
        <v>401</v>
      </c>
    </row>
    <row r="623" spans="1:11" ht="12.75" customHeight="1">
      <c r="A623" s="68" t="s">
        <v>420</v>
      </c>
      <c r="B623" s="68" t="s">
        <v>421</v>
      </c>
      <c r="C623" s="68" t="s">
        <v>271</v>
      </c>
      <c r="D623" s="68" t="s">
        <v>359</v>
      </c>
      <c r="E623" s="68" t="s">
        <v>360</v>
      </c>
      <c r="F623" s="68" t="s">
        <v>80</v>
      </c>
      <c r="G623" s="68" t="s">
        <v>395</v>
      </c>
      <c r="H623" s="68" t="s">
        <v>365</v>
      </c>
      <c r="I623" s="65">
        <v>6</v>
      </c>
      <c r="J623" s="65">
        <v>607</v>
      </c>
      <c r="K623" s="65" t="s">
        <v>401</v>
      </c>
    </row>
    <row r="624" spans="1:11" ht="12.75" customHeight="1">
      <c r="A624" s="68" t="s">
        <v>420</v>
      </c>
      <c r="B624" s="68" t="s">
        <v>421</v>
      </c>
      <c r="C624" s="68" t="s">
        <v>271</v>
      </c>
      <c r="D624" s="68" t="s">
        <v>359</v>
      </c>
      <c r="E624" s="68" t="s">
        <v>360</v>
      </c>
      <c r="F624" s="68" t="s">
        <v>80</v>
      </c>
      <c r="G624" s="68" t="s">
        <v>395</v>
      </c>
      <c r="H624" s="68" t="s">
        <v>366</v>
      </c>
      <c r="I624" s="65">
        <v>4</v>
      </c>
      <c r="J624" s="65">
        <v>607</v>
      </c>
      <c r="K624" s="65" t="s">
        <v>401</v>
      </c>
    </row>
    <row r="625" spans="1:11" ht="12.75" customHeight="1">
      <c r="A625" s="68" t="s">
        <v>420</v>
      </c>
      <c r="B625" s="68" t="s">
        <v>421</v>
      </c>
      <c r="C625" s="68" t="s">
        <v>271</v>
      </c>
      <c r="D625" s="68" t="s">
        <v>359</v>
      </c>
      <c r="E625" s="68" t="s">
        <v>360</v>
      </c>
      <c r="F625" s="68" t="s">
        <v>80</v>
      </c>
      <c r="G625" s="68" t="s">
        <v>395</v>
      </c>
      <c r="H625" s="68" t="s">
        <v>367</v>
      </c>
      <c r="I625" s="65">
        <v>4</v>
      </c>
      <c r="J625" s="65">
        <v>607</v>
      </c>
      <c r="K625" s="65" t="s">
        <v>401</v>
      </c>
    </row>
    <row r="626" spans="1:11" ht="12.75" customHeight="1">
      <c r="A626" s="68" t="s">
        <v>420</v>
      </c>
      <c r="B626" s="68" t="s">
        <v>421</v>
      </c>
      <c r="C626" s="68" t="s">
        <v>271</v>
      </c>
      <c r="D626" s="68" t="s">
        <v>359</v>
      </c>
      <c r="E626" s="68" t="s">
        <v>360</v>
      </c>
      <c r="F626" s="68" t="s">
        <v>80</v>
      </c>
      <c r="G626" s="68" t="s">
        <v>395</v>
      </c>
      <c r="H626" s="68" t="s">
        <v>247</v>
      </c>
      <c r="I626" s="65">
        <v>4</v>
      </c>
      <c r="J626" s="65">
        <v>607</v>
      </c>
      <c r="K626" s="65" t="s">
        <v>401</v>
      </c>
    </row>
    <row r="627" spans="1:11" ht="12.75" customHeight="1">
      <c r="A627" s="68" t="s">
        <v>420</v>
      </c>
      <c r="B627" s="68" t="s">
        <v>421</v>
      </c>
      <c r="C627" s="68" t="s">
        <v>271</v>
      </c>
      <c r="D627" s="68" t="s">
        <v>359</v>
      </c>
      <c r="E627" s="68" t="s">
        <v>360</v>
      </c>
      <c r="F627" s="68" t="s">
        <v>80</v>
      </c>
      <c r="G627" s="68" t="s">
        <v>395</v>
      </c>
      <c r="H627" s="68" t="s">
        <v>368</v>
      </c>
      <c r="I627" s="65">
        <v>23</v>
      </c>
      <c r="J627" s="65">
        <v>607</v>
      </c>
      <c r="K627" s="65" t="s">
        <v>401</v>
      </c>
    </row>
    <row r="628" spans="1:11" ht="12.75" customHeight="1">
      <c r="A628" s="68" t="s">
        <v>420</v>
      </c>
      <c r="B628" s="68" t="s">
        <v>421</v>
      </c>
      <c r="C628" s="68" t="s">
        <v>271</v>
      </c>
      <c r="D628" s="68" t="s">
        <v>359</v>
      </c>
      <c r="E628" s="68" t="s">
        <v>360</v>
      </c>
      <c r="F628" s="68" t="s">
        <v>80</v>
      </c>
      <c r="G628" s="68" t="s">
        <v>395</v>
      </c>
      <c r="H628" s="68" t="s">
        <v>491</v>
      </c>
      <c r="I628" s="65">
        <v>1</v>
      </c>
      <c r="J628" s="65">
        <v>607</v>
      </c>
      <c r="K628" s="65" t="s">
        <v>401</v>
      </c>
    </row>
    <row r="629" spans="1:11" ht="12.75" customHeight="1">
      <c r="A629" s="68" t="s">
        <v>420</v>
      </c>
      <c r="B629" s="68" t="s">
        <v>421</v>
      </c>
      <c r="C629" s="68" t="s">
        <v>271</v>
      </c>
      <c r="D629" s="68" t="s">
        <v>359</v>
      </c>
      <c r="E629" s="68" t="s">
        <v>360</v>
      </c>
      <c r="F629" s="68" t="s">
        <v>80</v>
      </c>
      <c r="G629" s="68" t="s">
        <v>395</v>
      </c>
      <c r="H629" s="68" t="s">
        <v>369</v>
      </c>
      <c r="I629" s="65">
        <v>1</v>
      </c>
      <c r="J629" s="65">
        <v>607</v>
      </c>
      <c r="K629" s="65" t="s">
        <v>401</v>
      </c>
    </row>
    <row r="630" spans="1:11" ht="12.75" customHeight="1">
      <c r="A630" s="68" t="s">
        <v>420</v>
      </c>
      <c r="B630" s="68" t="s">
        <v>421</v>
      </c>
      <c r="C630" s="68" t="s">
        <v>271</v>
      </c>
      <c r="D630" s="68" t="s">
        <v>359</v>
      </c>
      <c r="E630" s="68" t="s">
        <v>360</v>
      </c>
      <c r="F630" s="68" t="s">
        <v>80</v>
      </c>
      <c r="G630" s="68" t="s">
        <v>395</v>
      </c>
      <c r="H630" s="68" t="s">
        <v>638</v>
      </c>
      <c r="I630" s="65">
        <v>8</v>
      </c>
      <c r="J630" s="65">
        <v>607</v>
      </c>
      <c r="K630" s="65" t="s">
        <v>401</v>
      </c>
    </row>
    <row r="631" spans="1:11" ht="12.75" customHeight="1">
      <c r="A631" s="68" t="s">
        <v>420</v>
      </c>
      <c r="B631" s="68" t="s">
        <v>421</v>
      </c>
      <c r="C631" s="68" t="s">
        <v>271</v>
      </c>
      <c r="D631" s="68" t="s">
        <v>359</v>
      </c>
      <c r="E631" s="68" t="s">
        <v>360</v>
      </c>
      <c r="F631" s="68" t="s">
        <v>81</v>
      </c>
      <c r="G631" s="68" t="s">
        <v>402</v>
      </c>
      <c r="H631" s="68" t="s">
        <v>364</v>
      </c>
      <c r="I631" s="65">
        <v>5</v>
      </c>
      <c r="J631" s="65">
        <v>537</v>
      </c>
      <c r="K631" s="65" t="s">
        <v>284</v>
      </c>
    </row>
    <row r="632" spans="1:11" ht="12.75" customHeight="1">
      <c r="A632" s="68" t="s">
        <v>420</v>
      </c>
      <c r="B632" s="68" t="s">
        <v>421</v>
      </c>
      <c r="C632" s="68" t="s">
        <v>271</v>
      </c>
      <c r="D632" s="68" t="s">
        <v>359</v>
      </c>
      <c r="E632" s="68" t="s">
        <v>360</v>
      </c>
      <c r="F632" s="68" t="s">
        <v>81</v>
      </c>
      <c r="G632" s="68" t="s">
        <v>402</v>
      </c>
      <c r="H632" s="68" t="s">
        <v>451</v>
      </c>
      <c r="I632" s="65">
        <v>1</v>
      </c>
      <c r="J632" s="65">
        <v>537</v>
      </c>
      <c r="K632" s="65" t="s">
        <v>284</v>
      </c>
    </row>
    <row r="633" spans="1:11" ht="12.75" customHeight="1">
      <c r="A633" s="68" t="s">
        <v>420</v>
      </c>
      <c r="B633" s="68" t="s">
        <v>421</v>
      </c>
      <c r="C633" s="68" t="s">
        <v>271</v>
      </c>
      <c r="D633" s="68" t="s">
        <v>359</v>
      </c>
      <c r="E633" s="68" t="s">
        <v>360</v>
      </c>
      <c r="F633" s="68" t="s">
        <v>81</v>
      </c>
      <c r="G633" s="68" t="s">
        <v>402</v>
      </c>
      <c r="H633" s="68" t="s">
        <v>365</v>
      </c>
      <c r="I633" s="65">
        <v>2</v>
      </c>
      <c r="J633" s="65">
        <v>537</v>
      </c>
      <c r="K633" s="65" t="s">
        <v>284</v>
      </c>
    </row>
    <row r="634" spans="1:11" ht="12.75" customHeight="1">
      <c r="A634" s="68" t="s">
        <v>420</v>
      </c>
      <c r="B634" s="68" t="s">
        <v>421</v>
      </c>
      <c r="C634" s="68" t="s">
        <v>271</v>
      </c>
      <c r="D634" s="68" t="s">
        <v>359</v>
      </c>
      <c r="E634" s="68" t="s">
        <v>360</v>
      </c>
      <c r="F634" s="68" t="s">
        <v>81</v>
      </c>
      <c r="G634" s="68" t="s">
        <v>402</v>
      </c>
      <c r="H634" s="68" t="s">
        <v>364</v>
      </c>
      <c r="I634" s="65">
        <v>2</v>
      </c>
      <c r="J634" s="65">
        <v>529</v>
      </c>
      <c r="K634" s="65" t="s">
        <v>509</v>
      </c>
    </row>
    <row r="635" spans="1:11" ht="12.75" customHeight="1">
      <c r="A635" s="68" t="s">
        <v>420</v>
      </c>
      <c r="B635" s="68" t="s">
        <v>421</v>
      </c>
      <c r="C635" s="68" t="s">
        <v>271</v>
      </c>
      <c r="D635" s="68" t="s">
        <v>359</v>
      </c>
      <c r="E635" s="68" t="s">
        <v>360</v>
      </c>
      <c r="F635" s="68" t="s">
        <v>81</v>
      </c>
      <c r="G635" s="68" t="s">
        <v>402</v>
      </c>
      <c r="H635" s="68" t="s">
        <v>247</v>
      </c>
      <c r="I635" s="65">
        <v>2</v>
      </c>
      <c r="J635" s="65">
        <v>529</v>
      </c>
      <c r="K635" s="65" t="s">
        <v>509</v>
      </c>
    </row>
    <row r="636" spans="1:11" ht="12.75" customHeight="1">
      <c r="A636" s="68" t="s">
        <v>420</v>
      </c>
      <c r="B636" s="68" t="s">
        <v>421</v>
      </c>
      <c r="C636" s="68" t="s">
        <v>271</v>
      </c>
      <c r="D636" s="68" t="s">
        <v>359</v>
      </c>
      <c r="E636" s="68" t="s">
        <v>360</v>
      </c>
      <c r="F636" s="68" t="s">
        <v>81</v>
      </c>
      <c r="G636" s="68" t="s">
        <v>402</v>
      </c>
      <c r="H636" s="68" t="s">
        <v>368</v>
      </c>
      <c r="I636" s="65">
        <v>13</v>
      </c>
      <c r="J636" s="65">
        <v>529</v>
      </c>
      <c r="K636" s="65" t="s">
        <v>509</v>
      </c>
    </row>
    <row r="637" spans="1:11" ht="12.75" customHeight="1">
      <c r="A637" s="68" t="s">
        <v>420</v>
      </c>
      <c r="B637" s="68" t="s">
        <v>421</v>
      </c>
      <c r="C637" s="68" t="s">
        <v>271</v>
      </c>
      <c r="D637" s="68" t="s">
        <v>359</v>
      </c>
      <c r="E637" s="68" t="s">
        <v>360</v>
      </c>
      <c r="F637" s="68" t="s">
        <v>81</v>
      </c>
      <c r="G637" s="68" t="s">
        <v>402</v>
      </c>
      <c r="H637" s="68" t="s">
        <v>491</v>
      </c>
      <c r="I637" s="65">
        <v>6</v>
      </c>
      <c r="J637" s="65">
        <v>529</v>
      </c>
      <c r="K637" s="65" t="s">
        <v>509</v>
      </c>
    </row>
    <row r="638" spans="1:11" ht="12.75" customHeight="1">
      <c r="A638" s="68" t="s">
        <v>420</v>
      </c>
      <c r="B638" s="68" t="s">
        <v>421</v>
      </c>
      <c r="C638" s="68" t="s">
        <v>271</v>
      </c>
      <c r="D638" s="68" t="s">
        <v>359</v>
      </c>
      <c r="E638" s="68" t="s">
        <v>360</v>
      </c>
      <c r="F638" s="68" t="s">
        <v>81</v>
      </c>
      <c r="G638" s="68" t="s">
        <v>402</v>
      </c>
      <c r="H638" s="68" t="s">
        <v>369</v>
      </c>
      <c r="I638" s="65">
        <v>3</v>
      </c>
      <c r="J638" s="65">
        <v>529</v>
      </c>
      <c r="K638" s="65" t="s">
        <v>509</v>
      </c>
    </row>
    <row r="639" spans="1:11" ht="12.75" customHeight="1">
      <c r="A639" s="68" t="s">
        <v>420</v>
      </c>
      <c r="B639" s="68" t="s">
        <v>421</v>
      </c>
      <c r="C639" s="68" t="s">
        <v>271</v>
      </c>
      <c r="D639" s="68" t="s">
        <v>359</v>
      </c>
      <c r="E639" s="68" t="s">
        <v>360</v>
      </c>
      <c r="F639" s="68" t="s">
        <v>81</v>
      </c>
      <c r="G639" s="68" t="s">
        <v>402</v>
      </c>
      <c r="H639" s="68" t="s">
        <v>638</v>
      </c>
      <c r="I639" s="65">
        <v>2</v>
      </c>
      <c r="J639" s="65">
        <v>529</v>
      </c>
      <c r="K639" s="65" t="s">
        <v>509</v>
      </c>
    </row>
    <row r="640" spans="1:11" ht="12.75" customHeight="1">
      <c r="A640" s="68" t="s">
        <v>420</v>
      </c>
      <c r="B640" s="68" t="s">
        <v>421</v>
      </c>
      <c r="C640" s="68" t="s">
        <v>271</v>
      </c>
      <c r="D640" s="68" t="s">
        <v>359</v>
      </c>
      <c r="E640" s="68" t="s">
        <v>360</v>
      </c>
      <c r="F640" s="68" t="s">
        <v>81</v>
      </c>
      <c r="G640" s="68" t="s">
        <v>402</v>
      </c>
      <c r="H640" s="68" t="s">
        <v>369</v>
      </c>
      <c r="I640" s="65">
        <v>1</v>
      </c>
      <c r="J640" s="65">
        <v>546</v>
      </c>
      <c r="K640" s="65" t="s">
        <v>300</v>
      </c>
    </row>
    <row r="641" spans="1:11" ht="12.75" customHeight="1">
      <c r="A641" s="68" t="s">
        <v>420</v>
      </c>
      <c r="B641" s="68" t="s">
        <v>421</v>
      </c>
      <c r="C641" s="68" t="s">
        <v>271</v>
      </c>
      <c r="D641" s="68" t="s">
        <v>359</v>
      </c>
      <c r="E641" s="68" t="s">
        <v>360</v>
      </c>
      <c r="F641" s="68" t="s">
        <v>81</v>
      </c>
      <c r="G641" s="68" t="s">
        <v>402</v>
      </c>
      <c r="H641" s="68" t="s">
        <v>258</v>
      </c>
      <c r="I641" s="65">
        <v>2</v>
      </c>
      <c r="J641" s="65">
        <v>539</v>
      </c>
      <c r="K641" s="65" t="s">
        <v>510</v>
      </c>
    </row>
    <row r="642" spans="1:11" ht="12.75" customHeight="1">
      <c r="A642" s="68" t="s">
        <v>420</v>
      </c>
      <c r="B642" s="68" t="s">
        <v>421</v>
      </c>
      <c r="C642" s="68" t="s">
        <v>271</v>
      </c>
      <c r="D642" s="68" t="s">
        <v>359</v>
      </c>
      <c r="E642" s="68" t="s">
        <v>360</v>
      </c>
      <c r="F642" s="68" t="s">
        <v>81</v>
      </c>
      <c r="G642" s="68" t="s">
        <v>402</v>
      </c>
      <c r="H642" s="68" t="s">
        <v>362</v>
      </c>
      <c r="I642" s="65">
        <v>1</v>
      </c>
      <c r="J642" s="65">
        <v>539</v>
      </c>
      <c r="K642" s="65" t="s">
        <v>510</v>
      </c>
    </row>
    <row r="643" spans="1:11" ht="12.75" customHeight="1">
      <c r="A643" s="68" t="s">
        <v>420</v>
      </c>
      <c r="B643" s="68" t="s">
        <v>421</v>
      </c>
      <c r="C643" s="68" t="s">
        <v>271</v>
      </c>
      <c r="D643" s="68" t="s">
        <v>359</v>
      </c>
      <c r="E643" s="68" t="s">
        <v>360</v>
      </c>
      <c r="F643" s="68" t="s">
        <v>82</v>
      </c>
      <c r="G643" s="68" t="s">
        <v>403</v>
      </c>
      <c r="H643" s="68" t="s">
        <v>364</v>
      </c>
      <c r="I643" s="65">
        <v>2025</v>
      </c>
      <c r="J643" s="65">
        <v>930</v>
      </c>
      <c r="K643" s="65" t="s">
        <v>249</v>
      </c>
    </row>
    <row r="644" spans="1:11" ht="12.75" customHeight="1">
      <c r="A644" s="68" t="s">
        <v>420</v>
      </c>
      <c r="B644" s="68" t="s">
        <v>421</v>
      </c>
      <c r="C644" s="68" t="s">
        <v>271</v>
      </c>
      <c r="D644" s="68" t="s">
        <v>359</v>
      </c>
      <c r="E644" s="68" t="s">
        <v>360</v>
      </c>
      <c r="F644" s="68" t="s">
        <v>82</v>
      </c>
      <c r="G644" s="68" t="s">
        <v>403</v>
      </c>
      <c r="H644" s="68" t="s">
        <v>451</v>
      </c>
      <c r="I644" s="65">
        <v>2228</v>
      </c>
      <c r="J644" s="65">
        <v>930</v>
      </c>
      <c r="K644" s="65" t="s">
        <v>249</v>
      </c>
    </row>
    <row r="645" spans="1:11" ht="12.75" customHeight="1">
      <c r="A645" s="68" t="s">
        <v>420</v>
      </c>
      <c r="B645" s="68" t="s">
        <v>421</v>
      </c>
      <c r="C645" s="68" t="s">
        <v>271</v>
      </c>
      <c r="D645" s="68" t="s">
        <v>359</v>
      </c>
      <c r="E645" s="68" t="s">
        <v>360</v>
      </c>
      <c r="F645" s="68" t="s">
        <v>82</v>
      </c>
      <c r="G645" s="68" t="s">
        <v>403</v>
      </c>
      <c r="H645" s="68" t="s">
        <v>365</v>
      </c>
      <c r="I645" s="65">
        <v>4873</v>
      </c>
      <c r="J645" s="65">
        <v>930</v>
      </c>
      <c r="K645" s="65" t="s">
        <v>249</v>
      </c>
    </row>
    <row r="646" spans="1:11" ht="12.75" customHeight="1">
      <c r="A646" s="68" t="s">
        <v>420</v>
      </c>
      <c r="B646" s="68" t="s">
        <v>421</v>
      </c>
      <c r="C646" s="68" t="s">
        <v>271</v>
      </c>
      <c r="D646" s="68" t="s">
        <v>359</v>
      </c>
      <c r="E646" s="68" t="s">
        <v>360</v>
      </c>
      <c r="F646" s="68" t="s">
        <v>82</v>
      </c>
      <c r="G646" s="68" t="s">
        <v>403</v>
      </c>
      <c r="H646" s="68" t="s">
        <v>366</v>
      </c>
      <c r="I646" s="65">
        <v>2248</v>
      </c>
      <c r="J646" s="65">
        <v>930</v>
      </c>
      <c r="K646" s="65" t="s">
        <v>249</v>
      </c>
    </row>
    <row r="647" spans="1:11" ht="12.75" customHeight="1">
      <c r="A647" s="68" t="s">
        <v>420</v>
      </c>
      <c r="B647" s="68" t="s">
        <v>421</v>
      </c>
      <c r="C647" s="68" t="s">
        <v>271</v>
      </c>
      <c r="D647" s="68" t="s">
        <v>359</v>
      </c>
      <c r="E647" s="68" t="s">
        <v>360</v>
      </c>
      <c r="F647" s="68" t="s">
        <v>82</v>
      </c>
      <c r="G647" s="68" t="s">
        <v>403</v>
      </c>
      <c r="H647" s="68" t="s">
        <v>367</v>
      </c>
      <c r="I647" s="65">
        <v>1883</v>
      </c>
      <c r="J647" s="65">
        <v>930</v>
      </c>
      <c r="K647" s="65" t="s">
        <v>249</v>
      </c>
    </row>
    <row r="648" spans="1:11" ht="12.75" customHeight="1">
      <c r="A648" s="68" t="s">
        <v>420</v>
      </c>
      <c r="B648" s="68" t="s">
        <v>421</v>
      </c>
      <c r="C648" s="68" t="s">
        <v>271</v>
      </c>
      <c r="D648" s="68" t="s">
        <v>359</v>
      </c>
      <c r="E648" s="68" t="s">
        <v>360</v>
      </c>
      <c r="F648" s="68" t="s">
        <v>82</v>
      </c>
      <c r="G648" s="68" t="s">
        <v>403</v>
      </c>
      <c r="H648" s="68" t="s">
        <v>247</v>
      </c>
      <c r="I648" s="65">
        <v>1214</v>
      </c>
      <c r="J648" s="65">
        <v>930</v>
      </c>
      <c r="K648" s="65" t="s">
        <v>249</v>
      </c>
    </row>
    <row r="649" spans="1:11" ht="12.75" customHeight="1">
      <c r="A649" s="68" t="s">
        <v>420</v>
      </c>
      <c r="B649" s="68" t="s">
        <v>421</v>
      </c>
      <c r="C649" s="68" t="s">
        <v>271</v>
      </c>
      <c r="D649" s="68" t="s">
        <v>359</v>
      </c>
      <c r="E649" s="68" t="s">
        <v>360</v>
      </c>
      <c r="F649" s="68" t="s">
        <v>82</v>
      </c>
      <c r="G649" s="68" t="s">
        <v>403</v>
      </c>
      <c r="H649" s="68" t="s">
        <v>375</v>
      </c>
      <c r="I649" s="65">
        <v>4251</v>
      </c>
      <c r="J649" s="65">
        <v>930</v>
      </c>
      <c r="K649" s="65" t="s">
        <v>249</v>
      </c>
    </row>
    <row r="650" spans="1:11" ht="12.75" customHeight="1">
      <c r="A650" s="68" t="s">
        <v>420</v>
      </c>
      <c r="B650" s="68" t="s">
        <v>421</v>
      </c>
      <c r="C650" s="68" t="s">
        <v>271</v>
      </c>
      <c r="D650" s="68" t="s">
        <v>359</v>
      </c>
      <c r="E650" s="68" t="s">
        <v>360</v>
      </c>
      <c r="F650" s="68" t="s">
        <v>82</v>
      </c>
      <c r="G650" s="68" t="s">
        <v>403</v>
      </c>
      <c r="H650" s="68" t="s">
        <v>368</v>
      </c>
      <c r="I650" s="65">
        <v>5719</v>
      </c>
      <c r="J650" s="65">
        <v>930</v>
      </c>
      <c r="K650" s="65" t="s">
        <v>249</v>
      </c>
    </row>
    <row r="651" spans="1:11" ht="12.75" customHeight="1">
      <c r="A651" s="68" t="s">
        <v>420</v>
      </c>
      <c r="B651" s="68" t="s">
        <v>421</v>
      </c>
      <c r="C651" s="68" t="s">
        <v>271</v>
      </c>
      <c r="D651" s="68" t="s">
        <v>359</v>
      </c>
      <c r="E651" s="68" t="s">
        <v>360</v>
      </c>
      <c r="F651" s="68" t="s">
        <v>82</v>
      </c>
      <c r="G651" s="68" t="s">
        <v>403</v>
      </c>
      <c r="H651" s="68" t="s">
        <v>491</v>
      </c>
      <c r="I651" s="65">
        <v>1697</v>
      </c>
      <c r="J651" s="65">
        <v>930</v>
      </c>
      <c r="K651" s="65" t="s">
        <v>249</v>
      </c>
    </row>
    <row r="652" spans="1:11" ht="12.75" customHeight="1">
      <c r="A652" s="68" t="s">
        <v>420</v>
      </c>
      <c r="B652" s="68" t="s">
        <v>421</v>
      </c>
      <c r="C652" s="68" t="s">
        <v>271</v>
      </c>
      <c r="D652" s="68" t="s">
        <v>359</v>
      </c>
      <c r="E652" s="68" t="s">
        <v>360</v>
      </c>
      <c r="F652" s="68" t="s">
        <v>82</v>
      </c>
      <c r="G652" s="68" t="s">
        <v>403</v>
      </c>
      <c r="H652" s="68" t="s">
        <v>369</v>
      </c>
      <c r="I652" s="65">
        <v>1060</v>
      </c>
      <c r="J652" s="65">
        <v>930</v>
      </c>
      <c r="K652" s="65" t="s">
        <v>249</v>
      </c>
    </row>
    <row r="653" spans="1:11" ht="12.75" customHeight="1">
      <c r="A653" s="68" t="s">
        <v>420</v>
      </c>
      <c r="B653" s="68" t="s">
        <v>421</v>
      </c>
      <c r="C653" s="68" t="s">
        <v>271</v>
      </c>
      <c r="D653" s="68" t="s">
        <v>359</v>
      </c>
      <c r="E653" s="68" t="s">
        <v>360</v>
      </c>
      <c r="F653" s="68" t="s">
        <v>82</v>
      </c>
      <c r="G653" s="68" t="s">
        <v>403</v>
      </c>
      <c r="H653" s="68" t="s">
        <v>638</v>
      </c>
      <c r="I653" s="65">
        <v>2794</v>
      </c>
      <c r="J653" s="65">
        <v>930</v>
      </c>
      <c r="K653" s="65" t="s">
        <v>249</v>
      </c>
    </row>
    <row r="654" spans="1:11" ht="12.75" customHeight="1">
      <c r="A654" s="68" t="s">
        <v>350</v>
      </c>
      <c r="B654" s="68" t="s">
        <v>426</v>
      </c>
      <c r="C654" s="68" t="s">
        <v>271</v>
      </c>
      <c r="D654" s="68" t="s">
        <v>359</v>
      </c>
      <c r="E654" s="68" t="s">
        <v>360</v>
      </c>
      <c r="F654" s="68" t="s">
        <v>75</v>
      </c>
      <c r="G654" s="68" t="s">
        <v>246</v>
      </c>
      <c r="H654" s="68" t="s">
        <v>404</v>
      </c>
      <c r="I654" s="65">
        <v>1771</v>
      </c>
      <c r="J654" s="65">
        <v>104</v>
      </c>
      <c r="K654" s="65" t="s">
        <v>361</v>
      </c>
    </row>
    <row r="655" spans="1:11" ht="12.75" customHeight="1">
      <c r="A655" s="68" t="s">
        <v>350</v>
      </c>
      <c r="B655" s="68" t="s">
        <v>426</v>
      </c>
      <c r="C655" s="68" t="s">
        <v>271</v>
      </c>
      <c r="D655" s="68" t="s">
        <v>359</v>
      </c>
      <c r="E655" s="68" t="s">
        <v>360</v>
      </c>
      <c r="F655" s="68" t="s">
        <v>75</v>
      </c>
      <c r="G655" s="68" t="s">
        <v>246</v>
      </c>
      <c r="H655" s="68" t="s">
        <v>422</v>
      </c>
      <c r="I655" s="65">
        <v>1634</v>
      </c>
      <c r="J655" s="65">
        <v>104</v>
      </c>
      <c r="K655" s="65" t="s">
        <v>361</v>
      </c>
    </row>
    <row r="656" spans="1:11" ht="12.75" customHeight="1">
      <c r="A656" s="68" t="s">
        <v>350</v>
      </c>
      <c r="B656" s="68" t="s">
        <v>426</v>
      </c>
      <c r="C656" s="68" t="s">
        <v>271</v>
      </c>
      <c r="D656" s="68" t="s">
        <v>359</v>
      </c>
      <c r="E656" s="68" t="s">
        <v>360</v>
      </c>
      <c r="F656" s="68" t="s">
        <v>75</v>
      </c>
      <c r="G656" s="68" t="s">
        <v>246</v>
      </c>
      <c r="H656" s="68" t="s">
        <v>258</v>
      </c>
      <c r="I656" s="65">
        <v>671</v>
      </c>
      <c r="J656" s="65">
        <v>104</v>
      </c>
      <c r="K656" s="65" t="s">
        <v>361</v>
      </c>
    </row>
    <row r="657" spans="1:11" ht="12.75" customHeight="1">
      <c r="A657" s="68" t="s">
        <v>350</v>
      </c>
      <c r="B657" s="68" t="s">
        <v>426</v>
      </c>
      <c r="C657" s="68" t="s">
        <v>271</v>
      </c>
      <c r="D657" s="68" t="s">
        <v>359</v>
      </c>
      <c r="E657" s="68" t="s">
        <v>360</v>
      </c>
      <c r="F657" s="68" t="s">
        <v>75</v>
      </c>
      <c r="G657" s="68" t="s">
        <v>246</v>
      </c>
      <c r="H657" s="68" t="s">
        <v>362</v>
      </c>
      <c r="I657" s="65">
        <v>464</v>
      </c>
      <c r="J657" s="65">
        <v>104</v>
      </c>
      <c r="K657" s="65" t="s">
        <v>361</v>
      </c>
    </row>
    <row r="658" spans="1:11" ht="12.75" customHeight="1">
      <c r="A658" s="68" t="s">
        <v>350</v>
      </c>
      <c r="B658" s="68" t="s">
        <v>426</v>
      </c>
      <c r="C658" s="68" t="s">
        <v>271</v>
      </c>
      <c r="D658" s="68" t="s">
        <v>359</v>
      </c>
      <c r="E658" s="68" t="s">
        <v>360</v>
      </c>
      <c r="F658" s="68" t="s">
        <v>75</v>
      </c>
      <c r="G658" s="68" t="s">
        <v>246</v>
      </c>
      <c r="H658" s="68" t="s">
        <v>363</v>
      </c>
      <c r="I658" s="65">
        <v>304</v>
      </c>
      <c r="J658" s="65">
        <v>104</v>
      </c>
      <c r="K658" s="65" t="s">
        <v>361</v>
      </c>
    </row>
    <row r="659" spans="1:11" ht="12.75" customHeight="1">
      <c r="A659" s="68" t="s">
        <v>350</v>
      </c>
      <c r="B659" s="68" t="s">
        <v>426</v>
      </c>
      <c r="C659" s="68" t="s">
        <v>271</v>
      </c>
      <c r="D659" s="68" t="s">
        <v>359</v>
      </c>
      <c r="E659" s="68" t="s">
        <v>360</v>
      </c>
      <c r="F659" s="68" t="s">
        <v>75</v>
      </c>
      <c r="G659" s="68" t="s">
        <v>246</v>
      </c>
      <c r="H659" s="68" t="s">
        <v>364</v>
      </c>
      <c r="I659" s="65">
        <v>279</v>
      </c>
      <c r="J659" s="65">
        <v>104</v>
      </c>
      <c r="K659" s="65" t="s">
        <v>361</v>
      </c>
    </row>
    <row r="660" spans="1:11" ht="12.75" customHeight="1">
      <c r="A660" s="68" t="s">
        <v>350</v>
      </c>
      <c r="B660" s="68" t="s">
        <v>426</v>
      </c>
      <c r="C660" s="68" t="s">
        <v>271</v>
      </c>
      <c r="D660" s="68" t="s">
        <v>359</v>
      </c>
      <c r="E660" s="68" t="s">
        <v>360</v>
      </c>
      <c r="F660" s="68" t="s">
        <v>75</v>
      </c>
      <c r="G660" s="68" t="s">
        <v>246</v>
      </c>
      <c r="H660" s="68" t="s">
        <v>451</v>
      </c>
      <c r="I660" s="65">
        <v>602</v>
      </c>
      <c r="J660" s="65">
        <v>104</v>
      </c>
      <c r="K660" s="65" t="s">
        <v>361</v>
      </c>
    </row>
    <row r="661" spans="1:11" ht="12.75" customHeight="1">
      <c r="A661" s="68" t="s">
        <v>350</v>
      </c>
      <c r="B661" s="68" t="s">
        <v>426</v>
      </c>
      <c r="C661" s="68" t="s">
        <v>271</v>
      </c>
      <c r="D661" s="68" t="s">
        <v>359</v>
      </c>
      <c r="E661" s="68" t="s">
        <v>360</v>
      </c>
      <c r="F661" s="68" t="s">
        <v>75</v>
      </c>
      <c r="G661" s="68" t="s">
        <v>246</v>
      </c>
      <c r="H661" s="68" t="s">
        <v>365</v>
      </c>
      <c r="I661" s="65">
        <v>519</v>
      </c>
      <c r="J661" s="65">
        <v>104</v>
      </c>
      <c r="K661" s="65" t="s">
        <v>361</v>
      </c>
    </row>
    <row r="662" spans="1:11" ht="12.75" customHeight="1">
      <c r="A662" s="68" t="s">
        <v>350</v>
      </c>
      <c r="B662" s="68" t="s">
        <v>426</v>
      </c>
      <c r="C662" s="68" t="s">
        <v>271</v>
      </c>
      <c r="D662" s="68" t="s">
        <v>359</v>
      </c>
      <c r="E662" s="68" t="s">
        <v>360</v>
      </c>
      <c r="F662" s="68" t="s">
        <v>75</v>
      </c>
      <c r="G662" s="68" t="s">
        <v>246</v>
      </c>
      <c r="H662" s="68" t="s">
        <v>366</v>
      </c>
      <c r="I662" s="65">
        <v>177</v>
      </c>
      <c r="J662" s="65">
        <v>104</v>
      </c>
      <c r="K662" s="65" t="s">
        <v>361</v>
      </c>
    </row>
    <row r="663" spans="1:11" ht="12.75" customHeight="1">
      <c r="A663" s="68" t="s">
        <v>350</v>
      </c>
      <c r="B663" s="68" t="s">
        <v>426</v>
      </c>
      <c r="C663" s="68" t="s">
        <v>271</v>
      </c>
      <c r="D663" s="68" t="s">
        <v>359</v>
      </c>
      <c r="E663" s="68" t="s">
        <v>360</v>
      </c>
      <c r="F663" s="68" t="s">
        <v>75</v>
      </c>
      <c r="G663" s="68" t="s">
        <v>246</v>
      </c>
      <c r="H663" s="68" t="s">
        <v>367</v>
      </c>
      <c r="I663" s="65">
        <v>91</v>
      </c>
      <c r="J663" s="65">
        <v>104</v>
      </c>
      <c r="K663" s="65" t="s">
        <v>361</v>
      </c>
    </row>
    <row r="664" spans="1:11" ht="12.75" customHeight="1">
      <c r="A664" s="68" t="s">
        <v>350</v>
      </c>
      <c r="B664" s="68" t="s">
        <v>426</v>
      </c>
      <c r="C664" s="68" t="s">
        <v>271</v>
      </c>
      <c r="D664" s="68" t="s">
        <v>359</v>
      </c>
      <c r="E664" s="68" t="s">
        <v>360</v>
      </c>
      <c r="F664" s="68" t="s">
        <v>75</v>
      </c>
      <c r="G664" s="68" t="s">
        <v>246</v>
      </c>
      <c r="H664" s="68" t="s">
        <v>247</v>
      </c>
      <c r="I664" s="65">
        <v>70</v>
      </c>
      <c r="J664" s="65">
        <v>104</v>
      </c>
      <c r="K664" s="65" t="s">
        <v>361</v>
      </c>
    </row>
    <row r="665" spans="1:11" ht="12.75" customHeight="1">
      <c r="A665" s="68" t="s">
        <v>350</v>
      </c>
      <c r="B665" s="68" t="s">
        <v>426</v>
      </c>
      <c r="C665" s="68" t="s">
        <v>271</v>
      </c>
      <c r="D665" s="68" t="s">
        <v>359</v>
      </c>
      <c r="E665" s="68" t="s">
        <v>360</v>
      </c>
      <c r="F665" s="68" t="s">
        <v>75</v>
      </c>
      <c r="G665" s="68" t="s">
        <v>246</v>
      </c>
      <c r="H665" s="68" t="s">
        <v>375</v>
      </c>
      <c r="I665" s="65">
        <v>49</v>
      </c>
      <c r="J665" s="65">
        <v>104</v>
      </c>
      <c r="K665" s="65" t="s">
        <v>361</v>
      </c>
    </row>
    <row r="666" spans="1:11" ht="12.75" customHeight="1">
      <c r="A666" s="68" t="s">
        <v>350</v>
      </c>
      <c r="B666" s="68" t="s">
        <v>426</v>
      </c>
      <c r="C666" s="68" t="s">
        <v>271</v>
      </c>
      <c r="D666" s="68" t="s">
        <v>359</v>
      </c>
      <c r="E666" s="68" t="s">
        <v>360</v>
      </c>
      <c r="F666" s="68" t="s">
        <v>75</v>
      </c>
      <c r="G666" s="68" t="s">
        <v>246</v>
      </c>
      <c r="H666" s="68" t="s">
        <v>368</v>
      </c>
      <c r="I666" s="65">
        <v>40</v>
      </c>
      <c r="J666" s="65">
        <v>104</v>
      </c>
      <c r="K666" s="65" t="s">
        <v>361</v>
      </c>
    </row>
    <row r="667" spans="1:11" ht="12.75" customHeight="1">
      <c r="A667" s="68" t="s">
        <v>350</v>
      </c>
      <c r="B667" s="68" t="s">
        <v>426</v>
      </c>
      <c r="C667" s="68" t="s">
        <v>271</v>
      </c>
      <c r="D667" s="68" t="s">
        <v>359</v>
      </c>
      <c r="E667" s="68" t="s">
        <v>360</v>
      </c>
      <c r="F667" s="68" t="s">
        <v>75</v>
      </c>
      <c r="G667" s="68" t="s">
        <v>246</v>
      </c>
      <c r="H667" s="68" t="s">
        <v>491</v>
      </c>
      <c r="I667" s="65">
        <v>6</v>
      </c>
      <c r="J667" s="65">
        <v>104</v>
      </c>
      <c r="K667" s="65" t="s">
        <v>361</v>
      </c>
    </row>
    <row r="668" spans="1:11" ht="12.75" customHeight="1">
      <c r="A668" s="68" t="s">
        <v>350</v>
      </c>
      <c r="B668" s="68" t="s">
        <v>426</v>
      </c>
      <c r="C668" s="68" t="s">
        <v>271</v>
      </c>
      <c r="D668" s="68" t="s">
        <v>359</v>
      </c>
      <c r="E668" s="68" t="s">
        <v>360</v>
      </c>
      <c r="F668" s="68" t="s">
        <v>75</v>
      </c>
      <c r="G668" s="68" t="s">
        <v>246</v>
      </c>
      <c r="H668" s="68" t="s">
        <v>638</v>
      </c>
      <c r="I668" s="65">
        <v>1</v>
      </c>
      <c r="J668" s="65">
        <v>104</v>
      </c>
      <c r="K668" s="65" t="s">
        <v>361</v>
      </c>
    </row>
    <row r="669" spans="1:11" ht="12.75" customHeight="1">
      <c r="A669" s="68" t="s">
        <v>350</v>
      </c>
      <c r="B669" s="68" t="s">
        <v>426</v>
      </c>
      <c r="C669" s="68" t="s">
        <v>271</v>
      </c>
      <c r="D669" s="68" t="s">
        <v>359</v>
      </c>
      <c r="E669" s="68" t="s">
        <v>360</v>
      </c>
      <c r="F669" s="68" t="s">
        <v>75</v>
      </c>
      <c r="G669" s="68" t="s">
        <v>246</v>
      </c>
      <c r="H669" s="68" t="s">
        <v>404</v>
      </c>
      <c r="I669" s="65">
        <v>13</v>
      </c>
      <c r="J669" s="65">
        <v>103</v>
      </c>
      <c r="K669" s="65" t="s">
        <v>370</v>
      </c>
    </row>
    <row r="670" spans="1:11" ht="12.75" customHeight="1">
      <c r="A670" s="68" t="s">
        <v>350</v>
      </c>
      <c r="B670" s="68" t="s">
        <v>426</v>
      </c>
      <c r="C670" s="68" t="s">
        <v>271</v>
      </c>
      <c r="D670" s="68" t="s">
        <v>359</v>
      </c>
      <c r="E670" s="68" t="s">
        <v>360</v>
      </c>
      <c r="F670" s="68" t="s">
        <v>75</v>
      </c>
      <c r="G670" s="68" t="s">
        <v>246</v>
      </c>
      <c r="H670" s="68" t="s">
        <v>422</v>
      </c>
      <c r="I670" s="65">
        <v>11</v>
      </c>
      <c r="J670" s="65">
        <v>103</v>
      </c>
      <c r="K670" s="65" t="s">
        <v>370</v>
      </c>
    </row>
    <row r="671" spans="1:11" ht="12.75" customHeight="1">
      <c r="A671" s="68" t="s">
        <v>350</v>
      </c>
      <c r="B671" s="68" t="s">
        <v>426</v>
      </c>
      <c r="C671" s="68" t="s">
        <v>271</v>
      </c>
      <c r="D671" s="68" t="s">
        <v>359</v>
      </c>
      <c r="E671" s="68" t="s">
        <v>360</v>
      </c>
      <c r="F671" s="68" t="s">
        <v>75</v>
      </c>
      <c r="G671" s="68" t="s">
        <v>246</v>
      </c>
      <c r="H671" s="68" t="s">
        <v>258</v>
      </c>
      <c r="I671" s="65">
        <v>7</v>
      </c>
      <c r="J671" s="65">
        <v>103</v>
      </c>
      <c r="K671" s="65" t="s">
        <v>370</v>
      </c>
    </row>
    <row r="672" spans="1:11" ht="12.75" customHeight="1">
      <c r="A672" s="68" t="s">
        <v>350</v>
      </c>
      <c r="B672" s="68" t="s">
        <v>426</v>
      </c>
      <c r="C672" s="68" t="s">
        <v>271</v>
      </c>
      <c r="D672" s="68" t="s">
        <v>359</v>
      </c>
      <c r="E672" s="68" t="s">
        <v>360</v>
      </c>
      <c r="F672" s="68" t="s">
        <v>75</v>
      </c>
      <c r="G672" s="68" t="s">
        <v>246</v>
      </c>
      <c r="H672" s="68" t="s">
        <v>362</v>
      </c>
      <c r="I672" s="65">
        <v>5</v>
      </c>
      <c r="J672" s="65">
        <v>103</v>
      </c>
      <c r="K672" s="65" t="s">
        <v>370</v>
      </c>
    </row>
    <row r="673" spans="1:11" ht="12.75" customHeight="1">
      <c r="A673" s="68" t="s">
        <v>350</v>
      </c>
      <c r="B673" s="68" t="s">
        <v>426</v>
      </c>
      <c r="C673" s="68" t="s">
        <v>271</v>
      </c>
      <c r="D673" s="68" t="s">
        <v>359</v>
      </c>
      <c r="E673" s="68" t="s">
        <v>360</v>
      </c>
      <c r="F673" s="68" t="s">
        <v>75</v>
      </c>
      <c r="G673" s="68" t="s">
        <v>246</v>
      </c>
      <c r="H673" s="68" t="s">
        <v>363</v>
      </c>
      <c r="I673" s="65">
        <v>1</v>
      </c>
      <c r="J673" s="65">
        <v>103</v>
      </c>
      <c r="K673" s="65" t="s">
        <v>370</v>
      </c>
    </row>
    <row r="674" spans="1:11" ht="12.75" customHeight="1">
      <c r="A674" s="68" t="s">
        <v>350</v>
      </c>
      <c r="B674" s="68" t="s">
        <v>426</v>
      </c>
      <c r="C674" s="68" t="s">
        <v>271</v>
      </c>
      <c r="D674" s="68" t="s">
        <v>359</v>
      </c>
      <c r="E674" s="68" t="s">
        <v>360</v>
      </c>
      <c r="F674" s="68" t="s">
        <v>75</v>
      </c>
      <c r="G674" s="68" t="s">
        <v>246</v>
      </c>
      <c r="H674" s="68" t="s">
        <v>364</v>
      </c>
      <c r="I674" s="65">
        <v>3</v>
      </c>
      <c r="J674" s="65">
        <v>103</v>
      </c>
      <c r="K674" s="65" t="s">
        <v>370</v>
      </c>
    </row>
    <row r="675" spans="1:11" ht="12.75" customHeight="1">
      <c r="A675" s="68" t="s">
        <v>350</v>
      </c>
      <c r="B675" s="68" t="s">
        <v>426</v>
      </c>
      <c r="C675" s="68" t="s">
        <v>271</v>
      </c>
      <c r="D675" s="68" t="s">
        <v>359</v>
      </c>
      <c r="E675" s="68" t="s">
        <v>360</v>
      </c>
      <c r="F675" s="68" t="s">
        <v>75</v>
      </c>
      <c r="G675" s="68" t="s">
        <v>246</v>
      </c>
      <c r="H675" s="68" t="s">
        <v>451</v>
      </c>
      <c r="I675" s="65">
        <v>5</v>
      </c>
      <c r="J675" s="65">
        <v>103</v>
      </c>
      <c r="K675" s="65" t="s">
        <v>370</v>
      </c>
    </row>
    <row r="676" spans="1:11" ht="12.75" customHeight="1">
      <c r="A676" s="68" t="s">
        <v>350</v>
      </c>
      <c r="B676" s="68" t="s">
        <v>426</v>
      </c>
      <c r="C676" s="68" t="s">
        <v>271</v>
      </c>
      <c r="D676" s="68" t="s">
        <v>359</v>
      </c>
      <c r="E676" s="68" t="s">
        <v>360</v>
      </c>
      <c r="F676" s="68" t="s">
        <v>75</v>
      </c>
      <c r="G676" s="68" t="s">
        <v>246</v>
      </c>
      <c r="H676" s="68" t="s">
        <v>365</v>
      </c>
      <c r="I676" s="65">
        <v>3</v>
      </c>
      <c r="J676" s="65">
        <v>103</v>
      </c>
      <c r="K676" s="65" t="s">
        <v>370</v>
      </c>
    </row>
    <row r="677" spans="1:11" ht="12.75" customHeight="1">
      <c r="A677" s="68" t="s">
        <v>350</v>
      </c>
      <c r="B677" s="68" t="s">
        <v>426</v>
      </c>
      <c r="C677" s="68" t="s">
        <v>271</v>
      </c>
      <c r="D677" s="68" t="s">
        <v>359</v>
      </c>
      <c r="E677" s="68" t="s">
        <v>360</v>
      </c>
      <c r="F677" s="68" t="s">
        <v>75</v>
      </c>
      <c r="G677" s="68" t="s">
        <v>246</v>
      </c>
      <c r="H677" s="68" t="s">
        <v>366</v>
      </c>
      <c r="I677" s="65">
        <v>6</v>
      </c>
      <c r="J677" s="65">
        <v>103</v>
      </c>
      <c r="K677" s="65" t="s">
        <v>370</v>
      </c>
    </row>
    <row r="678" spans="1:11" ht="12.75" customHeight="1">
      <c r="A678" s="68" t="s">
        <v>350</v>
      </c>
      <c r="B678" s="68" t="s">
        <v>426</v>
      </c>
      <c r="C678" s="68" t="s">
        <v>271</v>
      </c>
      <c r="D678" s="68" t="s">
        <v>359</v>
      </c>
      <c r="E678" s="68" t="s">
        <v>360</v>
      </c>
      <c r="F678" s="68" t="s">
        <v>75</v>
      </c>
      <c r="G678" s="68" t="s">
        <v>246</v>
      </c>
      <c r="H678" s="68" t="s">
        <v>375</v>
      </c>
      <c r="I678" s="65">
        <v>1</v>
      </c>
      <c r="J678" s="65">
        <v>103</v>
      </c>
      <c r="K678" s="65" t="s">
        <v>370</v>
      </c>
    </row>
    <row r="679" spans="1:11" ht="12.75" customHeight="1">
      <c r="A679" s="68" t="s">
        <v>350</v>
      </c>
      <c r="B679" s="68" t="s">
        <v>426</v>
      </c>
      <c r="C679" s="68" t="s">
        <v>271</v>
      </c>
      <c r="D679" s="68" t="s">
        <v>359</v>
      </c>
      <c r="E679" s="68" t="s">
        <v>360</v>
      </c>
      <c r="F679" s="68" t="s">
        <v>75</v>
      </c>
      <c r="G679" s="68" t="s">
        <v>246</v>
      </c>
      <c r="H679" s="68" t="s">
        <v>404</v>
      </c>
      <c r="I679" s="65">
        <v>10</v>
      </c>
      <c r="J679" s="65">
        <v>212</v>
      </c>
      <c r="K679" s="65" t="s">
        <v>276</v>
      </c>
    </row>
    <row r="680" spans="1:11" ht="12.75" customHeight="1">
      <c r="A680" s="68" t="s">
        <v>350</v>
      </c>
      <c r="B680" s="68" t="s">
        <v>426</v>
      </c>
      <c r="C680" s="68" t="s">
        <v>271</v>
      </c>
      <c r="D680" s="68" t="s">
        <v>359</v>
      </c>
      <c r="E680" s="68" t="s">
        <v>360</v>
      </c>
      <c r="F680" s="68" t="s">
        <v>75</v>
      </c>
      <c r="G680" s="68" t="s">
        <v>246</v>
      </c>
      <c r="H680" s="68" t="s">
        <v>422</v>
      </c>
      <c r="I680" s="65">
        <v>14</v>
      </c>
      <c r="J680" s="65">
        <v>212</v>
      </c>
      <c r="K680" s="65" t="s">
        <v>276</v>
      </c>
    </row>
    <row r="681" spans="1:11" ht="12.75" customHeight="1">
      <c r="A681" s="68" t="s">
        <v>350</v>
      </c>
      <c r="B681" s="68" t="s">
        <v>426</v>
      </c>
      <c r="C681" s="68" t="s">
        <v>271</v>
      </c>
      <c r="D681" s="68" t="s">
        <v>359</v>
      </c>
      <c r="E681" s="68" t="s">
        <v>360</v>
      </c>
      <c r="F681" s="68" t="s">
        <v>75</v>
      </c>
      <c r="G681" s="68" t="s">
        <v>246</v>
      </c>
      <c r="H681" s="68" t="s">
        <v>258</v>
      </c>
      <c r="I681" s="65">
        <v>12</v>
      </c>
      <c r="J681" s="65">
        <v>212</v>
      </c>
      <c r="K681" s="65" t="s">
        <v>276</v>
      </c>
    </row>
    <row r="682" spans="1:11" ht="12.75" customHeight="1">
      <c r="A682" s="68" t="s">
        <v>350</v>
      </c>
      <c r="B682" s="68" t="s">
        <v>426</v>
      </c>
      <c r="C682" s="68" t="s">
        <v>271</v>
      </c>
      <c r="D682" s="68" t="s">
        <v>359</v>
      </c>
      <c r="E682" s="68" t="s">
        <v>360</v>
      </c>
      <c r="F682" s="68" t="s">
        <v>75</v>
      </c>
      <c r="G682" s="68" t="s">
        <v>246</v>
      </c>
      <c r="H682" s="68" t="s">
        <v>362</v>
      </c>
      <c r="I682" s="65">
        <v>7</v>
      </c>
      <c r="J682" s="65">
        <v>212</v>
      </c>
      <c r="K682" s="65" t="s">
        <v>276</v>
      </c>
    </row>
    <row r="683" spans="1:11" ht="12.75" customHeight="1">
      <c r="A683" s="68" t="s">
        <v>350</v>
      </c>
      <c r="B683" s="68" t="s">
        <v>426</v>
      </c>
      <c r="C683" s="68" t="s">
        <v>271</v>
      </c>
      <c r="D683" s="68" t="s">
        <v>359</v>
      </c>
      <c r="E683" s="68" t="s">
        <v>360</v>
      </c>
      <c r="F683" s="68" t="s">
        <v>75</v>
      </c>
      <c r="G683" s="68" t="s">
        <v>246</v>
      </c>
      <c r="H683" s="68" t="s">
        <v>363</v>
      </c>
      <c r="I683" s="65">
        <v>2</v>
      </c>
      <c r="J683" s="65">
        <v>212</v>
      </c>
      <c r="K683" s="65" t="s">
        <v>276</v>
      </c>
    </row>
    <row r="684" spans="1:11" ht="12.75" customHeight="1">
      <c r="A684" s="68" t="s">
        <v>350</v>
      </c>
      <c r="B684" s="68" t="s">
        <v>426</v>
      </c>
      <c r="C684" s="68" t="s">
        <v>271</v>
      </c>
      <c r="D684" s="68" t="s">
        <v>359</v>
      </c>
      <c r="E684" s="68" t="s">
        <v>360</v>
      </c>
      <c r="F684" s="68" t="s">
        <v>75</v>
      </c>
      <c r="G684" s="68" t="s">
        <v>246</v>
      </c>
      <c r="H684" s="68" t="s">
        <v>451</v>
      </c>
      <c r="I684" s="65">
        <v>5</v>
      </c>
      <c r="J684" s="65">
        <v>212</v>
      </c>
      <c r="K684" s="65" t="s">
        <v>276</v>
      </c>
    </row>
    <row r="685" spans="1:11" ht="12.75" customHeight="1">
      <c r="A685" s="68" t="s">
        <v>350</v>
      </c>
      <c r="B685" s="68" t="s">
        <v>426</v>
      </c>
      <c r="C685" s="68" t="s">
        <v>271</v>
      </c>
      <c r="D685" s="68" t="s">
        <v>359</v>
      </c>
      <c r="E685" s="68" t="s">
        <v>360</v>
      </c>
      <c r="F685" s="68" t="s">
        <v>75</v>
      </c>
      <c r="G685" s="68" t="s">
        <v>246</v>
      </c>
      <c r="H685" s="68" t="s">
        <v>365</v>
      </c>
      <c r="I685" s="65">
        <v>7</v>
      </c>
      <c r="J685" s="65">
        <v>212</v>
      </c>
      <c r="K685" s="65" t="s">
        <v>276</v>
      </c>
    </row>
    <row r="686" spans="1:11" ht="12.75" customHeight="1">
      <c r="A686" s="68" t="s">
        <v>350</v>
      </c>
      <c r="B686" s="68" t="s">
        <v>426</v>
      </c>
      <c r="C686" s="68" t="s">
        <v>271</v>
      </c>
      <c r="D686" s="68" t="s">
        <v>359</v>
      </c>
      <c r="E686" s="68" t="s">
        <v>360</v>
      </c>
      <c r="F686" s="68" t="s">
        <v>75</v>
      </c>
      <c r="G686" s="68" t="s">
        <v>246</v>
      </c>
      <c r="H686" s="68" t="s">
        <v>404</v>
      </c>
      <c r="I686" s="65">
        <v>133</v>
      </c>
      <c r="J686" s="65">
        <v>102</v>
      </c>
      <c r="K686" s="65" t="s">
        <v>371</v>
      </c>
    </row>
    <row r="687" spans="1:11" ht="12.75" customHeight="1">
      <c r="A687" s="68" t="s">
        <v>350</v>
      </c>
      <c r="B687" s="68" t="s">
        <v>426</v>
      </c>
      <c r="C687" s="68" t="s">
        <v>271</v>
      </c>
      <c r="D687" s="68" t="s">
        <v>359</v>
      </c>
      <c r="E687" s="68" t="s">
        <v>360</v>
      </c>
      <c r="F687" s="68" t="s">
        <v>75</v>
      </c>
      <c r="G687" s="68" t="s">
        <v>246</v>
      </c>
      <c r="H687" s="68" t="s">
        <v>422</v>
      </c>
      <c r="I687" s="65">
        <v>99</v>
      </c>
      <c r="J687" s="65">
        <v>102</v>
      </c>
      <c r="K687" s="65" t="s">
        <v>371</v>
      </c>
    </row>
    <row r="688" spans="1:11" ht="12.75" customHeight="1">
      <c r="A688" s="68" t="s">
        <v>350</v>
      </c>
      <c r="B688" s="68" t="s">
        <v>426</v>
      </c>
      <c r="C688" s="68" t="s">
        <v>271</v>
      </c>
      <c r="D688" s="68" t="s">
        <v>359</v>
      </c>
      <c r="E688" s="68" t="s">
        <v>360</v>
      </c>
      <c r="F688" s="68" t="s">
        <v>75</v>
      </c>
      <c r="G688" s="68" t="s">
        <v>246</v>
      </c>
      <c r="H688" s="68" t="s">
        <v>258</v>
      </c>
      <c r="I688" s="65">
        <v>99</v>
      </c>
      <c r="J688" s="65">
        <v>102</v>
      </c>
      <c r="K688" s="65" t="s">
        <v>371</v>
      </c>
    </row>
    <row r="689" spans="1:11" ht="12.75" customHeight="1">
      <c r="A689" s="68" t="s">
        <v>350</v>
      </c>
      <c r="B689" s="68" t="s">
        <v>426</v>
      </c>
      <c r="C689" s="68" t="s">
        <v>271</v>
      </c>
      <c r="D689" s="68" t="s">
        <v>359</v>
      </c>
      <c r="E689" s="68" t="s">
        <v>360</v>
      </c>
      <c r="F689" s="68" t="s">
        <v>75</v>
      </c>
      <c r="G689" s="68" t="s">
        <v>246</v>
      </c>
      <c r="H689" s="68" t="s">
        <v>362</v>
      </c>
      <c r="I689" s="65">
        <v>50</v>
      </c>
      <c r="J689" s="65">
        <v>102</v>
      </c>
      <c r="K689" s="65" t="s">
        <v>371</v>
      </c>
    </row>
    <row r="690" spans="1:11" ht="12.75" customHeight="1">
      <c r="A690" s="68" t="s">
        <v>350</v>
      </c>
      <c r="B690" s="68" t="s">
        <v>426</v>
      </c>
      <c r="C690" s="68" t="s">
        <v>271</v>
      </c>
      <c r="D690" s="68" t="s">
        <v>359</v>
      </c>
      <c r="E690" s="68" t="s">
        <v>360</v>
      </c>
      <c r="F690" s="68" t="s">
        <v>75</v>
      </c>
      <c r="G690" s="68" t="s">
        <v>246</v>
      </c>
      <c r="H690" s="68" t="s">
        <v>363</v>
      </c>
      <c r="I690" s="65">
        <v>27</v>
      </c>
      <c r="J690" s="65">
        <v>102</v>
      </c>
      <c r="K690" s="65" t="s">
        <v>371</v>
      </c>
    </row>
    <row r="691" spans="1:11" ht="12.75" customHeight="1">
      <c r="A691" s="68" t="s">
        <v>350</v>
      </c>
      <c r="B691" s="68" t="s">
        <v>426</v>
      </c>
      <c r="C691" s="68" t="s">
        <v>271</v>
      </c>
      <c r="D691" s="68" t="s">
        <v>359</v>
      </c>
      <c r="E691" s="68" t="s">
        <v>360</v>
      </c>
      <c r="F691" s="68" t="s">
        <v>75</v>
      </c>
      <c r="G691" s="68" t="s">
        <v>246</v>
      </c>
      <c r="H691" s="68" t="s">
        <v>364</v>
      </c>
      <c r="I691" s="65">
        <v>12</v>
      </c>
      <c r="J691" s="65">
        <v>102</v>
      </c>
      <c r="K691" s="65" t="s">
        <v>371</v>
      </c>
    </row>
    <row r="692" spans="1:11" ht="12.75" customHeight="1">
      <c r="A692" s="68" t="s">
        <v>350</v>
      </c>
      <c r="B692" s="68" t="s">
        <v>426</v>
      </c>
      <c r="C692" s="68" t="s">
        <v>271</v>
      </c>
      <c r="D692" s="68" t="s">
        <v>359</v>
      </c>
      <c r="E692" s="68" t="s">
        <v>360</v>
      </c>
      <c r="F692" s="68" t="s">
        <v>75</v>
      </c>
      <c r="G692" s="68" t="s">
        <v>246</v>
      </c>
      <c r="H692" s="68" t="s">
        <v>451</v>
      </c>
      <c r="I692" s="65">
        <v>55</v>
      </c>
      <c r="J692" s="65">
        <v>102</v>
      </c>
      <c r="K692" s="65" t="s">
        <v>371</v>
      </c>
    </row>
    <row r="693" spans="1:11" ht="12.75" customHeight="1">
      <c r="A693" s="68" t="s">
        <v>350</v>
      </c>
      <c r="B693" s="68" t="s">
        <v>426</v>
      </c>
      <c r="C693" s="68" t="s">
        <v>271</v>
      </c>
      <c r="D693" s="68" t="s">
        <v>359</v>
      </c>
      <c r="E693" s="68" t="s">
        <v>360</v>
      </c>
      <c r="F693" s="68" t="s">
        <v>75</v>
      </c>
      <c r="G693" s="68" t="s">
        <v>246</v>
      </c>
      <c r="H693" s="68" t="s">
        <v>365</v>
      </c>
      <c r="I693" s="65">
        <v>93</v>
      </c>
      <c r="J693" s="65">
        <v>102</v>
      </c>
      <c r="K693" s="65" t="s">
        <v>371</v>
      </c>
    </row>
    <row r="694" spans="1:11" ht="12.75" customHeight="1">
      <c r="A694" s="68" t="s">
        <v>350</v>
      </c>
      <c r="B694" s="68" t="s">
        <v>426</v>
      </c>
      <c r="C694" s="68" t="s">
        <v>271</v>
      </c>
      <c r="D694" s="68" t="s">
        <v>359</v>
      </c>
      <c r="E694" s="68" t="s">
        <v>360</v>
      </c>
      <c r="F694" s="68" t="s">
        <v>75</v>
      </c>
      <c r="G694" s="68" t="s">
        <v>246</v>
      </c>
      <c r="H694" s="68" t="s">
        <v>366</v>
      </c>
      <c r="I694" s="65">
        <v>4</v>
      </c>
      <c r="J694" s="65">
        <v>102</v>
      </c>
      <c r="K694" s="65" t="s">
        <v>371</v>
      </c>
    </row>
    <row r="695" spans="1:11" ht="12.75" customHeight="1">
      <c r="A695" s="68" t="s">
        <v>350</v>
      </c>
      <c r="B695" s="68" t="s">
        <v>426</v>
      </c>
      <c r="C695" s="68" t="s">
        <v>271</v>
      </c>
      <c r="D695" s="68" t="s">
        <v>359</v>
      </c>
      <c r="E695" s="68" t="s">
        <v>360</v>
      </c>
      <c r="F695" s="68" t="s">
        <v>75</v>
      </c>
      <c r="G695" s="68" t="s">
        <v>246</v>
      </c>
      <c r="H695" s="68" t="s">
        <v>367</v>
      </c>
      <c r="I695" s="65">
        <v>4</v>
      </c>
      <c r="J695" s="65">
        <v>102</v>
      </c>
      <c r="K695" s="65" t="s">
        <v>371</v>
      </c>
    </row>
    <row r="696" spans="1:11" ht="12.75" customHeight="1">
      <c r="A696" s="68" t="s">
        <v>350</v>
      </c>
      <c r="B696" s="68" t="s">
        <v>426</v>
      </c>
      <c r="C696" s="68" t="s">
        <v>271</v>
      </c>
      <c r="D696" s="68" t="s">
        <v>359</v>
      </c>
      <c r="E696" s="68" t="s">
        <v>360</v>
      </c>
      <c r="F696" s="68" t="s">
        <v>75</v>
      </c>
      <c r="G696" s="68" t="s">
        <v>246</v>
      </c>
      <c r="H696" s="68" t="s">
        <v>247</v>
      </c>
      <c r="I696" s="65">
        <v>6</v>
      </c>
      <c r="J696" s="65">
        <v>102</v>
      </c>
      <c r="K696" s="65" t="s">
        <v>371</v>
      </c>
    </row>
    <row r="697" spans="1:11" ht="12.75" customHeight="1">
      <c r="A697" s="68" t="s">
        <v>350</v>
      </c>
      <c r="B697" s="68" t="s">
        <v>426</v>
      </c>
      <c r="C697" s="68" t="s">
        <v>271</v>
      </c>
      <c r="D697" s="68" t="s">
        <v>359</v>
      </c>
      <c r="E697" s="68" t="s">
        <v>360</v>
      </c>
      <c r="F697" s="68" t="s">
        <v>75</v>
      </c>
      <c r="G697" s="68" t="s">
        <v>246</v>
      </c>
      <c r="H697" s="68" t="s">
        <v>375</v>
      </c>
      <c r="I697" s="65">
        <v>3</v>
      </c>
      <c r="J697" s="65">
        <v>102</v>
      </c>
      <c r="K697" s="65" t="s">
        <v>371</v>
      </c>
    </row>
    <row r="698" spans="1:11" ht="12.75" customHeight="1">
      <c r="A698" s="68" t="s">
        <v>350</v>
      </c>
      <c r="B698" s="68" t="s">
        <v>426</v>
      </c>
      <c r="C698" s="68" t="s">
        <v>271</v>
      </c>
      <c r="D698" s="68" t="s">
        <v>359</v>
      </c>
      <c r="E698" s="68" t="s">
        <v>360</v>
      </c>
      <c r="F698" s="68" t="s">
        <v>75</v>
      </c>
      <c r="G698" s="68" t="s">
        <v>246</v>
      </c>
      <c r="H698" s="68" t="s">
        <v>368</v>
      </c>
      <c r="I698" s="65">
        <v>1</v>
      </c>
      <c r="J698" s="65">
        <v>102</v>
      </c>
      <c r="K698" s="65" t="s">
        <v>371</v>
      </c>
    </row>
    <row r="699" spans="1:11" ht="12.75" customHeight="1">
      <c r="A699" s="68" t="s">
        <v>350</v>
      </c>
      <c r="B699" s="68" t="s">
        <v>426</v>
      </c>
      <c r="C699" s="68" t="s">
        <v>271</v>
      </c>
      <c r="D699" s="68" t="s">
        <v>359</v>
      </c>
      <c r="E699" s="68" t="s">
        <v>360</v>
      </c>
      <c r="F699" s="68" t="s">
        <v>76</v>
      </c>
      <c r="G699" s="68" t="s">
        <v>492</v>
      </c>
      <c r="H699" s="68" t="s">
        <v>451</v>
      </c>
      <c r="I699" s="65">
        <v>1</v>
      </c>
      <c r="J699" s="65">
        <v>301</v>
      </c>
      <c r="K699" s="65" t="s">
        <v>372</v>
      </c>
    </row>
    <row r="700" spans="1:11" ht="12.75" customHeight="1">
      <c r="A700" s="68" t="s">
        <v>350</v>
      </c>
      <c r="B700" s="68" t="s">
        <v>426</v>
      </c>
      <c r="C700" s="68" t="s">
        <v>271</v>
      </c>
      <c r="D700" s="68" t="s">
        <v>359</v>
      </c>
      <c r="E700" s="68" t="s">
        <v>360</v>
      </c>
      <c r="F700" s="68" t="s">
        <v>76</v>
      </c>
      <c r="G700" s="68" t="s">
        <v>492</v>
      </c>
      <c r="H700" s="68" t="s">
        <v>365</v>
      </c>
      <c r="I700" s="65">
        <v>8</v>
      </c>
      <c r="J700" s="65">
        <v>301</v>
      </c>
      <c r="K700" s="65" t="s">
        <v>372</v>
      </c>
    </row>
    <row r="701" spans="1:11" ht="12.75" customHeight="1">
      <c r="A701" s="68" t="s">
        <v>350</v>
      </c>
      <c r="B701" s="68" t="s">
        <v>426</v>
      </c>
      <c r="C701" s="68" t="s">
        <v>271</v>
      </c>
      <c r="D701" s="68" t="s">
        <v>359</v>
      </c>
      <c r="E701" s="68" t="s">
        <v>360</v>
      </c>
      <c r="F701" s="68" t="s">
        <v>76</v>
      </c>
      <c r="G701" s="68" t="s">
        <v>492</v>
      </c>
      <c r="H701" s="68" t="s">
        <v>367</v>
      </c>
      <c r="I701" s="65">
        <v>1</v>
      </c>
      <c r="J701" s="65">
        <v>301</v>
      </c>
      <c r="K701" s="65" t="s">
        <v>372</v>
      </c>
    </row>
    <row r="702" spans="1:11" ht="12.75" customHeight="1">
      <c r="A702" s="68" t="s">
        <v>350</v>
      </c>
      <c r="B702" s="68" t="s">
        <v>426</v>
      </c>
      <c r="C702" s="68" t="s">
        <v>271</v>
      </c>
      <c r="D702" s="68" t="s">
        <v>359</v>
      </c>
      <c r="E702" s="68" t="s">
        <v>360</v>
      </c>
      <c r="F702" s="68" t="s">
        <v>76</v>
      </c>
      <c r="G702" s="68" t="s">
        <v>492</v>
      </c>
      <c r="H702" s="68" t="s">
        <v>375</v>
      </c>
      <c r="I702" s="65">
        <v>1</v>
      </c>
      <c r="J702" s="65">
        <v>301</v>
      </c>
      <c r="K702" s="65" t="s">
        <v>372</v>
      </c>
    </row>
    <row r="703" spans="1:11" ht="12.75" customHeight="1">
      <c r="A703" s="68" t="s">
        <v>350</v>
      </c>
      <c r="B703" s="68" t="s">
        <v>426</v>
      </c>
      <c r="C703" s="68" t="s">
        <v>271</v>
      </c>
      <c r="D703" s="68" t="s">
        <v>359</v>
      </c>
      <c r="E703" s="68" t="s">
        <v>360</v>
      </c>
      <c r="F703" s="68" t="s">
        <v>76</v>
      </c>
      <c r="G703" s="68" t="s">
        <v>492</v>
      </c>
      <c r="H703" s="68" t="s">
        <v>368</v>
      </c>
      <c r="I703" s="65">
        <v>8</v>
      </c>
      <c r="J703" s="65">
        <v>301</v>
      </c>
      <c r="K703" s="65" t="s">
        <v>372</v>
      </c>
    </row>
    <row r="704" spans="1:11" ht="12.75" customHeight="1">
      <c r="A704" s="68" t="s">
        <v>350</v>
      </c>
      <c r="B704" s="68" t="s">
        <v>426</v>
      </c>
      <c r="C704" s="68" t="s">
        <v>271</v>
      </c>
      <c r="D704" s="68" t="s">
        <v>359</v>
      </c>
      <c r="E704" s="68" t="s">
        <v>360</v>
      </c>
      <c r="F704" s="68" t="s">
        <v>76</v>
      </c>
      <c r="G704" s="68" t="s">
        <v>492</v>
      </c>
      <c r="H704" s="68" t="s">
        <v>491</v>
      </c>
      <c r="I704" s="65">
        <v>11</v>
      </c>
      <c r="J704" s="65">
        <v>301</v>
      </c>
      <c r="K704" s="65" t="s">
        <v>372</v>
      </c>
    </row>
    <row r="705" spans="1:11" ht="12.75" customHeight="1">
      <c r="A705" s="68" t="s">
        <v>350</v>
      </c>
      <c r="B705" s="68" t="s">
        <v>426</v>
      </c>
      <c r="C705" s="68" t="s">
        <v>271</v>
      </c>
      <c r="D705" s="68" t="s">
        <v>359</v>
      </c>
      <c r="E705" s="68" t="s">
        <v>360</v>
      </c>
      <c r="F705" s="68" t="s">
        <v>76</v>
      </c>
      <c r="G705" s="68" t="s">
        <v>492</v>
      </c>
      <c r="H705" s="68" t="s">
        <v>369</v>
      </c>
      <c r="I705" s="65">
        <v>4</v>
      </c>
      <c r="J705" s="65">
        <v>301</v>
      </c>
      <c r="K705" s="65" t="s">
        <v>372</v>
      </c>
    </row>
    <row r="706" spans="1:11" ht="12.75" customHeight="1">
      <c r="A706" s="68" t="s">
        <v>350</v>
      </c>
      <c r="B706" s="68" t="s">
        <v>426</v>
      </c>
      <c r="C706" s="68" t="s">
        <v>271</v>
      </c>
      <c r="D706" s="68" t="s">
        <v>359</v>
      </c>
      <c r="E706" s="68" t="s">
        <v>360</v>
      </c>
      <c r="F706" s="68" t="s">
        <v>76</v>
      </c>
      <c r="G706" s="68" t="s">
        <v>492</v>
      </c>
      <c r="H706" s="68" t="s">
        <v>638</v>
      </c>
      <c r="I706" s="65">
        <v>1</v>
      </c>
      <c r="J706" s="65">
        <v>301</v>
      </c>
      <c r="K706" s="65" t="s">
        <v>372</v>
      </c>
    </row>
    <row r="707" spans="1:11" ht="12.75" customHeight="1">
      <c r="A707" s="68" t="s">
        <v>350</v>
      </c>
      <c r="B707" s="68" t="s">
        <v>426</v>
      </c>
      <c r="C707" s="68" t="s">
        <v>271</v>
      </c>
      <c r="D707" s="68" t="s">
        <v>359</v>
      </c>
      <c r="E707" s="68" t="s">
        <v>360</v>
      </c>
      <c r="F707" s="68" t="s">
        <v>76</v>
      </c>
      <c r="G707" s="68" t="s">
        <v>492</v>
      </c>
      <c r="H707" s="68" t="s">
        <v>451</v>
      </c>
      <c r="I707" s="65">
        <v>3</v>
      </c>
      <c r="J707" s="65">
        <v>305</v>
      </c>
      <c r="K707" s="65" t="s">
        <v>373</v>
      </c>
    </row>
    <row r="708" spans="1:11" ht="12.75" customHeight="1">
      <c r="A708" s="68" t="s">
        <v>350</v>
      </c>
      <c r="B708" s="68" t="s">
        <v>426</v>
      </c>
      <c r="C708" s="68" t="s">
        <v>271</v>
      </c>
      <c r="D708" s="68" t="s">
        <v>359</v>
      </c>
      <c r="E708" s="68" t="s">
        <v>360</v>
      </c>
      <c r="F708" s="68" t="s">
        <v>76</v>
      </c>
      <c r="G708" s="68" t="s">
        <v>492</v>
      </c>
      <c r="H708" s="68" t="s">
        <v>365</v>
      </c>
      <c r="I708" s="65">
        <v>5</v>
      </c>
      <c r="J708" s="65">
        <v>305</v>
      </c>
      <c r="K708" s="65" t="s">
        <v>373</v>
      </c>
    </row>
    <row r="709" spans="1:11" ht="12.75" customHeight="1">
      <c r="A709" s="68" t="s">
        <v>350</v>
      </c>
      <c r="B709" s="68" t="s">
        <v>426</v>
      </c>
      <c r="C709" s="68" t="s">
        <v>271</v>
      </c>
      <c r="D709" s="68" t="s">
        <v>359</v>
      </c>
      <c r="E709" s="68" t="s">
        <v>360</v>
      </c>
      <c r="F709" s="68" t="s">
        <v>76</v>
      </c>
      <c r="G709" s="68" t="s">
        <v>492</v>
      </c>
      <c r="H709" s="68" t="s">
        <v>367</v>
      </c>
      <c r="I709" s="65">
        <v>1</v>
      </c>
      <c r="J709" s="65">
        <v>305</v>
      </c>
      <c r="K709" s="65" t="s">
        <v>373</v>
      </c>
    </row>
    <row r="710" spans="1:11" ht="12.75" customHeight="1">
      <c r="A710" s="68" t="s">
        <v>350</v>
      </c>
      <c r="B710" s="68" t="s">
        <v>426</v>
      </c>
      <c r="C710" s="68" t="s">
        <v>271</v>
      </c>
      <c r="D710" s="68" t="s">
        <v>359</v>
      </c>
      <c r="E710" s="68" t="s">
        <v>360</v>
      </c>
      <c r="F710" s="68" t="s">
        <v>76</v>
      </c>
      <c r="G710" s="68" t="s">
        <v>492</v>
      </c>
      <c r="H710" s="68" t="s">
        <v>247</v>
      </c>
      <c r="I710" s="65">
        <v>2</v>
      </c>
      <c r="J710" s="65">
        <v>305</v>
      </c>
      <c r="K710" s="65" t="s">
        <v>373</v>
      </c>
    </row>
    <row r="711" spans="1:11" ht="12.75" customHeight="1">
      <c r="A711" s="68" t="s">
        <v>350</v>
      </c>
      <c r="B711" s="68" t="s">
        <v>426</v>
      </c>
      <c r="C711" s="68" t="s">
        <v>271</v>
      </c>
      <c r="D711" s="68" t="s">
        <v>359</v>
      </c>
      <c r="E711" s="68" t="s">
        <v>360</v>
      </c>
      <c r="F711" s="68" t="s">
        <v>76</v>
      </c>
      <c r="G711" s="68" t="s">
        <v>492</v>
      </c>
      <c r="H711" s="68" t="s">
        <v>375</v>
      </c>
      <c r="I711" s="65">
        <v>3</v>
      </c>
      <c r="J711" s="65">
        <v>305</v>
      </c>
      <c r="K711" s="65" t="s">
        <v>373</v>
      </c>
    </row>
    <row r="712" spans="1:11" ht="12.75" customHeight="1">
      <c r="A712" s="68" t="s">
        <v>350</v>
      </c>
      <c r="B712" s="68" t="s">
        <v>426</v>
      </c>
      <c r="C712" s="68" t="s">
        <v>271</v>
      </c>
      <c r="D712" s="68" t="s">
        <v>359</v>
      </c>
      <c r="E712" s="68" t="s">
        <v>360</v>
      </c>
      <c r="F712" s="68" t="s">
        <v>76</v>
      </c>
      <c r="G712" s="68" t="s">
        <v>492</v>
      </c>
      <c r="H712" s="68" t="s">
        <v>365</v>
      </c>
      <c r="I712" s="65">
        <v>5</v>
      </c>
      <c r="J712" s="65">
        <v>202</v>
      </c>
      <c r="K712" s="65" t="s">
        <v>427</v>
      </c>
    </row>
    <row r="713" spans="1:11" ht="12.75" customHeight="1">
      <c r="A713" s="68" t="s">
        <v>350</v>
      </c>
      <c r="B713" s="68" t="s">
        <v>426</v>
      </c>
      <c r="C713" s="68" t="s">
        <v>271</v>
      </c>
      <c r="D713" s="68" t="s">
        <v>359</v>
      </c>
      <c r="E713" s="68" t="s">
        <v>360</v>
      </c>
      <c r="F713" s="68" t="s">
        <v>76</v>
      </c>
      <c r="G713" s="68" t="s">
        <v>492</v>
      </c>
      <c r="H713" s="68" t="s">
        <v>366</v>
      </c>
      <c r="I713" s="65">
        <v>3</v>
      </c>
      <c r="J713" s="65">
        <v>202</v>
      </c>
      <c r="K713" s="65" t="s">
        <v>427</v>
      </c>
    </row>
    <row r="714" spans="1:11" ht="12.75" customHeight="1">
      <c r="A714" s="68" t="s">
        <v>350</v>
      </c>
      <c r="B714" s="68" t="s">
        <v>426</v>
      </c>
      <c r="C714" s="68" t="s">
        <v>271</v>
      </c>
      <c r="D714" s="68" t="s">
        <v>359</v>
      </c>
      <c r="E714" s="68" t="s">
        <v>360</v>
      </c>
      <c r="F714" s="68" t="s">
        <v>76</v>
      </c>
      <c r="G714" s="68" t="s">
        <v>492</v>
      </c>
      <c r="H714" s="68" t="s">
        <v>367</v>
      </c>
      <c r="I714" s="65">
        <v>5</v>
      </c>
      <c r="J714" s="65">
        <v>202</v>
      </c>
      <c r="K714" s="65" t="s">
        <v>427</v>
      </c>
    </row>
    <row r="715" spans="1:11" ht="12.75" customHeight="1">
      <c r="A715" s="68" t="s">
        <v>350</v>
      </c>
      <c r="B715" s="68" t="s">
        <v>426</v>
      </c>
      <c r="C715" s="68" t="s">
        <v>271</v>
      </c>
      <c r="D715" s="68" t="s">
        <v>359</v>
      </c>
      <c r="E715" s="68" t="s">
        <v>360</v>
      </c>
      <c r="F715" s="68" t="s">
        <v>76</v>
      </c>
      <c r="G715" s="68" t="s">
        <v>492</v>
      </c>
      <c r="H715" s="68" t="s">
        <v>247</v>
      </c>
      <c r="I715" s="65">
        <v>4</v>
      </c>
      <c r="J715" s="65">
        <v>202</v>
      </c>
      <c r="K715" s="65" t="s">
        <v>427</v>
      </c>
    </row>
    <row r="716" spans="1:11" ht="12.75" customHeight="1">
      <c r="A716" s="68" t="s">
        <v>350</v>
      </c>
      <c r="B716" s="68" t="s">
        <v>426</v>
      </c>
      <c r="C716" s="68" t="s">
        <v>271</v>
      </c>
      <c r="D716" s="68" t="s">
        <v>359</v>
      </c>
      <c r="E716" s="68" t="s">
        <v>360</v>
      </c>
      <c r="F716" s="68" t="s">
        <v>76</v>
      </c>
      <c r="G716" s="68" t="s">
        <v>492</v>
      </c>
      <c r="H716" s="68" t="s">
        <v>375</v>
      </c>
      <c r="I716" s="65">
        <v>3</v>
      </c>
      <c r="J716" s="65">
        <v>202</v>
      </c>
      <c r="K716" s="65" t="s">
        <v>427</v>
      </c>
    </row>
    <row r="717" spans="1:11" ht="12.75" customHeight="1">
      <c r="A717" s="68" t="s">
        <v>350</v>
      </c>
      <c r="B717" s="68" t="s">
        <v>426</v>
      </c>
      <c r="C717" s="68" t="s">
        <v>271</v>
      </c>
      <c r="D717" s="68" t="s">
        <v>359</v>
      </c>
      <c r="E717" s="68" t="s">
        <v>360</v>
      </c>
      <c r="F717" s="68" t="s">
        <v>76</v>
      </c>
      <c r="G717" s="68" t="s">
        <v>492</v>
      </c>
      <c r="H717" s="68" t="s">
        <v>451</v>
      </c>
      <c r="I717" s="65">
        <v>3</v>
      </c>
      <c r="J717" s="65">
        <v>211</v>
      </c>
      <c r="K717" s="65" t="s">
        <v>266</v>
      </c>
    </row>
    <row r="718" spans="1:11" ht="12.75" customHeight="1">
      <c r="A718" s="68" t="s">
        <v>350</v>
      </c>
      <c r="B718" s="68" t="s">
        <v>426</v>
      </c>
      <c r="C718" s="68" t="s">
        <v>271</v>
      </c>
      <c r="D718" s="68" t="s">
        <v>359</v>
      </c>
      <c r="E718" s="68" t="s">
        <v>360</v>
      </c>
      <c r="F718" s="68" t="s">
        <v>76</v>
      </c>
      <c r="G718" s="68" t="s">
        <v>492</v>
      </c>
      <c r="H718" s="68" t="s">
        <v>365</v>
      </c>
      <c r="I718" s="65">
        <v>8</v>
      </c>
      <c r="J718" s="65">
        <v>211</v>
      </c>
      <c r="K718" s="65" t="s">
        <v>266</v>
      </c>
    </row>
    <row r="719" spans="1:11" ht="12.75" customHeight="1">
      <c r="A719" s="68" t="s">
        <v>350</v>
      </c>
      <c r="B719" s="68" t="s">
        <v>426</v>
      </c>
      <c r="C719" s="68" t="s">
        <v>271</v>
      </c>
      <c r="D719" s="68" t="s">
        <v>359</v>
      </c>
      <c r="E719" s="68" t="s">
        <v>360</v>
      </c>
      <c r="F719" s="68" t="s">
        <v>76</v>
      </c>
      <c r="G719" s="68" t="s">
        <v>492</v>
      </c>
      <c r="H719" s="68" t="s">
        <v>366</v>
      </c>
      <c r="I719" s="65">
        <v>3</v>
      </c>
      <c r="J719" s="65">
        <v>211</v>
      </c>
      <c r="K719" s="65" t="s">
        <v>266</v>
      </c>
    </row>
    <row r="720" spans="1:11" ht="12.75" customHeight="1">
      <c r="A720" s="68" t="s">
        <v>350</v>
      </c>
      <c r="B720" s="68" t="s">
        <v>426</v>
      </c>
      <c r="C720" s="68" t="s">
        <v>271</v>
      </c>
      <c r="D720" s="68" t="s">
        <v>359</v>
      </c>
      <c r="E720" s="68" t="s">
        <v>360</v>
      </c>
      <c r="F720" s="68" t="s">
        <v>76</v>
      </c>
      <c r="G720" s="68" t="s">
        <v>492</v>
      </c>
      <c r="H720" s="68" t="s">
        <v>367</v>
      </c>
      <c r="I720" s="65">
        <v>1</v>
      </c>
      <c r="J720" s="65">
        <v>211</v>
      </c>
      <c r="K720" s="65" t="s">
        <v>266</v>
      </c>
    </row>
    <row r="721" spans="1:11" ht="12.75" customHeight="1">
      <c r="A721" s="68" t="s">
        <v>350</v>
      </c>
      <c r="B721" s="68" t="s">
        <v>426</v>
      </c>
      <c r="C721" s="68" t="s">
        <v>271</v>
      </c>
      <c r="D721" s="68" t="s">
        <v>359</v>
      </c>
      <c r="E721" s="68" t="s">
        <v>360</v>
      </c>
      <c r="F721" s="68" t="s">
        <v>76</v>
      </c>
      <c r="G721" s="68" t="s">
        <v>492</v>
      </c>
      <c r="H721" s="68" t="s">
        <v>375</v>
      </c>
      <c r="I721" s="65">
        <v>1</v>
      </c>
      <c r="J721" s="65">
        <v>211</v>
      </c>
      <c r="K721" s="65" t="s">
        <v>266</v>
      </c>
    </row>
    <row r="722" spans="1:11" ht="12.75" customHeight="1">
      <c r="A722" s="68" t="s">
        <v>350</v>
      </c>
      <c r="B722" s="68" t="s">
        <v>426</v>
      </c>
      <c r="C722" s="68" t="s">
        <v>271</v>
      </c>
      <c r="D722" s="68" t="s">
        <v>359</v>
      </c>
      <c r="E722" s="68" t="s">
        <v>360</v>
      </c>
      <c r="F722" s="68" t="s">
        <v>76</v>
      </c>
      <c r="G722" s="68" t="s">
        <v>492</v>
      </c>
      <c r="H722" s="68" t="s">
        <v>367</v>
      </c>
      <c r="I722" s="65">
        <v>1</v>
      </c>
      <c r="J722" s="65">
        <v>310</v>
      </c>
      <c r="K722" s="65" t="s">
        <v>493</v>
      </c>
    </row>
    <row r="723" spans="1:11" ht="12.75" customHeight="1">
      <c r="A723" s="68" t="s">
        <v>350</v>
      </c>
      <c r="B723" s="68" t="s">
        <v>426</v>
      </c>
      <c r="C723" s="68" t="s">
        <v>271</v>
      </c>
      <c r="D723" s="68" t="s">
        <v>359</v>
      </c>
      <c r="E723" s="68" t="s">
        <v>360</v>
      </c>
      <c r="F723" s="68" t="s">
        <v>76</v>
      </c>
      <c r="G723" s="68" t="s">
        <v>492</v>
      </c>
      <c r="H723" s="68" t="s">
        <v>375</v>
      </c>
      <c r="I723" s="65">
        <v>1</v>
      </c>
      <c r="J723" s="65">
        <v>310</v>
      </c>
      <c r="K723" s="65" t="s">
        <v>493</v>
      </c>
    </row>
    <row r="724" spans="1:11" ht="12.75" customHeight="1">
      <c r="A724" s="68" t="s">
        <v>350</v>
      </c>
      <c r="B724" s="68" t="s">
        <v>426</v>
      </c>
      <c r="C724" s="68" t="s">
        <v>271</v>
      </c>
      <c r="D724" s="68" t="s">
        <v>359</v>
      </c>
      <c r="E724" s="68" t="s">
        <v>360</v>
      </c>
      <c r="F724" s="68" t="s">
        <v>76</v>
      </c>
      <c r="G724" s="68" t="s">
        <v>492</v>
      </c>
      <c r="H724" s="68" t="s">
        <v>491</v>
      </c>
      <c r="I724" s="65">
        <v>1</v>
      </c>
      <c r="J724" s="65">
        <v>310</v>
      </c>
      <c r="K724" s="65" t="s">
        <v>493</v>
      </c>
    </row>
    <row r="725" spans="1:11" ht="12.75" customHeight="1">
      <c r="A725" s="68" t="s">
        <v>350</v>
      </c>
      <c r="B725" s="68" t="s">
        <v>426</v>
      </c>
      <c r="C725" s="68" t="s">
        <v>271</v>
      </c>
      <c r="D725" s="68" t="s">
        <v>359</v>
      </c>
      <c r="E725" s="68" t="s">
        <v>360</v>
      </c>
      <c r="F725" s="68" t="s">
        <v>76</v>
      </c>
      <c r="G725" s="68" t="s">
        <v>492</v>
      </c>
      <c r="H725" s="68" t="s">
        <v>366</v>
      </c>
      <c r="I725" s="65">
        <v>1</v>
      </c>
      <c r="J725" s="65">
        <v>228</v>
      </c>
      <c r="K725" s="65" t="s">
        <v>303</v>
      </c>
    </row>
    <row r="726" spans="1:11" ht="12.75" customHeight="1">
      <c r="A726" s="68" t="s">
        <v>350</v>
      </c>
      <c r="B726" s="68" t="s">
        <v>426</v>
      </c>
      <c r="C726" s="68" t="s">
        <v>271</v>
      </c>
      <c r="D726" s="68" t="s">
        <v>359</v>
      </c>
      <c r="E726" s="68" t="s">
        <v>360</v>
      </c>
      <c r="F726" s="68" t="s">
        <v>77</v>
      </c>
      <c r="G726" s="68" t="s">
        <v>273</v>
      </c>
      <c r="H726" s="68" t="s">
        <v>404</v>
      </c>
      <c r="I726" s="65">
        <v>277</v>
      </c>
      <c r="J726" s="65">
        <v>427</v>
      </c>
      <c r="K726" s="65" t="s">
        <v>376</v>
      </c>
    </row>
    <row r="727" spans="1:11" ht="12.75" customHeight="1">
      <c r="A727" s="68" t="s">
        <v>350</v>
      </c>
      <c r="B727" s="68" t="s">
        <v>426</v>
      </c>
      <c r="C727" s="68" t="s">
        <v>271</v>
      </c>
      <c r="D727" s="68" t="s">
        <v>359</v>
      </c>
      <c r="E727" s="68" t="s">
        <v>360</v>
      </c>
      <c r="F727" s="68" t="s">
        <v>77</v>
      </c>
      <c r="G727" s="68" t="s">
        <v>273</v>
      </c>
      <c r="H727" s="68" t="s">
        <v>422</v>
      </c>
      <c r="I727" s="65">
        <v>289</v>
      </c>
      <c r="J727" s="65">
        <v>427</v>
      </c>
      <c r="K727" s="65" t="s">
        <v>376</v>
      </c>
    </row>
    <row r="728" spans="1:11" ht="12.75" customHeight="1">
      <c r="A728" s="68" t="s">
        <v>350</v>
      </c>
      <c r="B728" s="68" t="s">
        <v>426</v>
      </c>
      <c r="C728" s="68" t="s">
        <v>271</v>
      </c>
      <c r="D728" s="68" t="s">
        <v>359</v>
      </c>
      <c r="E728" s="68" t="s">
        <v>360</v>
      </c>
      <c r="F728" s="68" t="s">
        <v>77</v>
      </c>
      <c r="G728" s="68" t="s">
        <v>273</v>
      </c>
      <c r="H728" s="68" t="s">
        <v>258</v>
      </c>
      <c r="I728" s="65">
        <v>262</v>
      </c>
      <c r="J728" s="65">
        <v>427</v>
      </c>
      <c r="K728" s="65" t="s">
        <v>376</v>
      </c>
    </row>
    <row r="729" spans="1:11" ht="12.75" customHeight="1">
      <c r="A729" s="68" t="s">
        <v>350</v>
      </c>
      <c r="B729" s="68" t="s">
        <v>426</v>
      </c>
      <c r="C729" s="68" t="s">
        <v>271</v>
      </c>
      <c r="D729" s="68" t="s">
        <v>359</v>
      </c>
      <c r="E729" s="68" t="s">
        <v>360</v>
      </c>
      <c r="F729" s="68" t="s">
        <v>77</v>
      </c>
      <c r="G729" s="68" t="s">
        <v>273</v>
      </c>
      <c r="H729" s="68" t="s">
        <v>362</v>
      </c>
      <c r="I729" s="65">
        <v>93</v>
      </c>
      <c r="J729" s="65">
        <v>427</v>
      </c>
      <c r="K729" s="65" t="s">
        <v>376</v>
      </c>
    </row>
    <row r="730" spans="1:11" ht="12.75" customHeight="1">
      <c r="A730" s="68" t="s">
        <v>350</v>
      </c>
      <c r="B730" s="68" t="s">
        <v>426</v>
      </c>
      <c r="C730" s="68" t="s">
        <v>271</v>
      </c>
      <c r="D730" s="68" t="s">
        <v>359</v>
      </c>
      <c r="E730" s="68" t="s">
        <v>360</v>
      </c>
      <c r="F730" s="68" t="s">
        <v>77</v>
      </c>
      <c r="G730" s="68" t="s">
        <v>273</v>
      </c>
      <c r="H730" s="68" t="s">
        <v>363</v>
      </c>
      <c r="I730" s="65">
        <v>95</v>
      </c>
      <c r="J730" s="65">
        <v>427</v>
      </c>
      <c r="K730" s="65" t="s">
        <v>376</v>
      </c>
    </row>
    <row r="731" spans="1:11" ht="12.75" customHeight="1">
      <c r="A731" s="68" t="s">
        <v>350</v>
      </c>
      <c r="B731" s="68" t="s">
        <v>426</v>
      </c>
      <c r="C731" s="68" t="s">
        <v>271</v>
      </c>
      <c r="D731" s="68" t="s">
        <v>359</v>
      </c>
      <c r="E731" s="68" t="s">
        <v>360</v>
      </c>
      <c r="F731" s="68" t="s">
        <v>77</v>
      </c>
      <c r="G731" s="68" t="s">
        <v>273</v>
      </c>
      <c r="H731" s="68" t="s">
        <v>364</v>
      </c>
      <c r="I731" s="65">
        <v>35</v>
      </c>
      <c r="J731" s="65">
        <v>427</v>
      </c>
      <c r="K731" s="65" t="s">
        <v>376</v>
      </c>
    </row>
    <row r="732" spans="1:11" ht="12.75" customHeight="1">
      <c r="A732" s="68" t="s">
        <v>350</v>
      </c>
      <c r="B732" s="68" t="s">
        <v>426</v>
      </c>
      <c r="C732" s="68" t="s">
        <v>271</v>
      </c>
      <c r="D732" s="68" t="s">
        <v>359</v>
      </c>
      <c r="E732" s="68" t="s">
        <v>360</v>
      </c>
      <c r="F732" s="68" t="s">
        <v>77</v>
      </c>
      <c r="G732" s="68" t="s">
        <v>273</v>
      </c>
      <c r="H732" s="68" t="s">
        <v>451</v>
      </c>
      <c r="I732" s="65">
        <v>287</v>
      </c>
      <c r="J732" s="65">
        <v>427</v>
      </c>
      <c r="K732" s="65" t="s">
        <v>376</v>
      </c>
    </row>
    <row r="733" spans="1:11" ht="12.75" customHeight="1">
      <c r="A733" s="68" t="s">
        <v>350</v>
      </c>
      <c r="B733" s="68" t="s">
        <v>426</v>
      </c>
      <c r="C733" s="68" t="s">
        <v>271</v>
      </c>
      <c r="D733" s="68" t="s">
        <v>359</v>
      </c>
      <c r="E733" s="68" t="s">
        <v>360</v>
      </c>
      <c r="F733" s="68" t="s">
        <v>77</v>
      </c>
      <c r="G733" s="68" t="s">
        <v>273</v>
      </c>
      <c r="H733" s="68" t="s">
        <v>365</v>
      </c>
      <c r="I733" s="65">
        <v>181</v>
      </c>
      <c r="J733" s="65">
        <v>427</v>
      </c>
      <c r="K733" s="65" t="s">
        <v>376</v>
      </c>
    </row>
    <row r="734" spans="1:11" ht="12.75" customHeight="1">
      <c r="A734" s="68" t="s">
        <v>350</v>
      </c>
      <c r="B734" s="68" t="s">
        <v>426</v>
      </c>
      <c r="C734" s="68" t="s">
        <v>271</v>
      </c>
      <c r="D734" s="68" t="s">
        <v>359</v>
      </c>
      <c r="E734" s="68" t="s">
        <v>360</v>
      </c>
      <c r="F734" s="68" t="s">
        <v>77</v>
      </c>
      <c r="G734" s="68" t="s">
        <v>273</v>
      </c>
      <c r="H734" s="68" t="s">
        <v>366</v>
      </c>
      <c r="I734" s="65">
        <v>116</v>
      </c>
      <c r="J734" s="65">
        <v>427</v>
      </c>
      <c r="K734" s="65" t="s">
        <v>376</v>
      </c>
    </row>
    <row r="735" spans="1:11" ht="12.75" customHeight="1">
      <c r="A735" s="68" t="s">
        <v>350</v>
      </c>
      <c r="B735" s="68" t="s">
        <v>426</v>
      </c>
      <c r="C735" s="68" t="s">
        <v>271</v>
      </c>
      <c r="D735" s="68" t="s">
        <v>359</v>
      </c>
      <c r="E735" s="68" t="s">
        <v>360</v>
      </c>
      <c r="F735" s="68" t="s">
        <v>77</v>
      </c>
      <c r="G735" s="68" t="s">
        <v>273</v>
      </c>
      <c r="H735" s="68" t="s">
        <v>367</v>
      </c>
      <c r="I735" s="65">
        <v>95</v>
      </c>
      <c r="J735" s="65">
        <v>427</v>
      </c>
      <c r="K735" s="65" t="s">
        <v>376</v>
      </c>
    </row>
    <row r="736" spans="1:11" ht="12.75" customHeight="1">
      <c r="A736" s="68" t="s">
        <v>350</v>
      </c>
      <c r="B736" s="68" t="s">
        <v>426</v>
      </c>
      <c r="C736" s="68" t="s">
        <v>271</v>
      </c>
      <c r="D736" s="68" t="s">
        <v>359</v>
      </c>
      <c r="E736" s="68" t="s">
        <v>360</v>
      </c>
      <c r="F736" s="68" t="s">
        <v>77</v>
      </c>
      <c r="G736" s="68" t="s">
        <v>273</v>
      </c>
      <c r="H736" s="68" t="s">
        <v>247</v>
      </c>
      <c r="I736" s="65">
        <v>148</v>
      </c>
      <c r="J736" s="65">
        <v>427</v>
      </c>
      <c r="K736" s="65" t="s">
        <v>376</v>
      </c>
    </row>
    <row r="737" spans="1:11" ht="12.75" customHeight="1">
      <c r="A737" s="68" t="s">
        <v>350</v>
      </c>
      <c r="B737" s="68" t="s">
        <v>426</v>
      </c>
      <c r="C737" s="68" t="s">
        <v>271</v>
      </c>
      <c r="D737" s="68" t="s">
        <v>359</v>
      </c>
      <c r="E737" s="68" t="s">
        <v>360</v>
      </c>
      <c r="F737" s="68" t="s">
        <v>77</v>
      </c>
      <c r="G737" s="68" t="s">
        <v>273</v>
      </c>
      <c r="H737" s="68" t="s">
        <v>375</v>
      </c>
      <c r="I737" s="65">
        <v>138</v>
      </c>
      <c r="J737" s="65">
        <v>427</v>
      </c>
      <c r="K737" s="65" t="s">
        <v>376</v>
      </c>
    </row>
    <row r="738" spans="1:11" ht="12.75" customHeight="1">
      <c r="A738" s="68" t="s">
        <v>350</v>
      </c>
      <c r="B738" s="68" t="s">
        <v>426</v>
      </c>
      <c r="C738" s="68" t="s">
        <v>271</v>
      </c>
      <c r="D738" s="68" t="s">
        <v>359</v>
      </c>
      <c r="E738" s="68" t="s">
        <v>360</v>
      </c>
      <c r="F738" s="68" t="s">
        <v>77</v>
      </c>
      <c r="G738" s="68" t="s">
        <v>273</v>
      </c>
      <c r="H738" s="68" t="s">
        <v>368</v>
      </c>
      <c r="I738" s="65">
        <v>107</v>
      </c>
      <c r="J738" s="65">
        <v>427</v>
      </c>
      <c r="K738" s="65" t="s">
        <v>376</v>
      </c>
    </row>
    <row r="739" spans="1:11" ht="12.75" customHeight="1">
      <c r="A739" s="68" t="s">
        <v>350</v>
      </c>
      <c r="B739" s="68" t="s">
        <v>426</v>
      </c>
      <c r="C739" s="68" t="s">
        <v>271</v>
      </c>
      <c r="D739" s="68" t="s">
        <v>359</v>
      </c>
      <c r="E739" s="68" t="s">
        <v>360</v>
      </c>
      <c r="F739" s="68" t="s">
        <v>77</v>
      </c>
      <c r="G739" s="68" t="s">
        <v>273</v>
      </c>
      <c r="H739" s="68" t="s">
        <v>491</v>
      </c>
      <c r="I739" s="65">
        <v>14</v>
      </c>
      <c r="J739" s="65">
        <v>427</v>
      </c>
      <c r="K739" s="65" t="s">
        <v>376</v>
      </c>
    </row>
    <row r="740" spans="1:11" ht="12.75" customHeight="1">
      <c r="A740" s="68" t="s">
        <v>350</v>
      </c>
      <c r="B740" s="68" t="s">
        <v>426</v>
      </c>
      <c r="C740" s="68" t="s">
        <v>271</v>
      </c>
      <c r="D740" s="68" t="s">
        <v>359</v>
      </c>
      <c r="E740" s="68" t="s">
        <v>360</v>
      </c>
      <c r="F740" s="68" t="s">
        <v>77</v>
      </c>
      <c r="G740" s="68" t="s">
        <v>273</v>
      </c>
      <c r="H740" s="68" t="s">
        <v>404</v>
      </c>
      <c r="I740" s="65">
        <v>87</v>
      </c>
      <c r="J740" s="65">
        <v>410</v>
      </c>
      <c r="K740" s="65" t="s">
        <v>495</v>
      </c>
    </row>
    <row r="741" spans="1:11" ht="12.75" customHeight="1">
      <c r="A741" s="68" t="s">
        <v>350</v>
      </c>
      <c r="B741" s="68" t="s">
        <v>426</v>
      </c>
      <c r="C741" s="68" t="s">
        <v>271</v>
      </c>
      <c r="D741" s="68" t="s">
        <v>359</v>
      </c>
      <c r="E741" s="68" t="s">
        <v>360</v>
      </c>
      <c r="F741" s="68" t="s">
        <v>77</v>
      </c>
      <c r="G741" s="68" t="s">
        <v>273</v>
      </c>
      <c r="H741" s="68" t="s">
        <v>422</v>
      </c>
      <c r="I741" s="65">
        <v>154</v>
      </c>
      <c r="J741" s="65">
        <v>410</v>
      </c>
      <c r="K741" s="65" t="s">
        <v>495</v>
      </c>
    </row>
    <row r="742" spans="1:11" ht="12.75" customHeight="1">
      <c r="A742" s="68" t="s">
        <v>350</v>
      </c>
      <c r="B742" s="68" t="s">
        <v>426</v>
      </c>
      <c r="C742" s="68" t="s">
        <v>271</v>
      </c>
      <c r="D742" s="68" t="s">
        <v>359</v>
      </c>
      <c r="E742" s="68" t="s">
        <v>360</v>
      </c>
      <c r="F742" s="68" t="s">
        <v>77</v>
      </c>
      <c r="G742" s="68" t="s">
        <v>273</v>
      </c>
      <c r="H742" s="68" t="s">
        <v>258</v>
      </c>
      <c r="I742" s="65">
        <v>139</v>
      </c>
      <c r="J742" s="65">
        <v>410</v>
      </c>
      <c r="K742" s="65" t="s">
        <v>495</v>
      </c>
    </row>
    <row r="743" spans="1:11" ht="12.75" customHeight="1">
      <c r="A743" s="68" t="s">
        <v>350</v>
      </c>
      <c r="B743" s="68" t="s">
        <v>426</v>
      </c>
      <c r="C743" s="68" t="s">
        <v>271</v>
      </c>
      <c r="D743" s="68" t="s">
        <v>359</v>
      </c>
      <c r="E743" s="68" t="s">
        <v>360</v>
      </c>
      <c r="F743" s="68" t="s">
        <v>77</v>
      </c>
      <c r="G743" s="68" t="s">
        <v>273</v>
      </c>
      <c r="H743" s="68" t="s">
        <v>362</v>
      </c>
      <c r="I743" s="65">
        <v>54</v>
      </c>
      <c r="J743" s="65">
        <v>410</v>
      </c>
      <c r="K743" s="65" t="s">
        <v>495</v>
      </c>
    </row>
    <row r="744" spans="1:11" ht="12.75" customHeight="1">
      <c r="A744" s="68" t="s">
        <v>350</v>
      </c>
      <c r="B744" s="68" t="s">
        <v>426</v>
      </c>
      <c r="C744" s="68" t="s">
        <v>271</v>
      </c>
      <c r="D744" s="68" t="s">
        <v>359</v>
      </c>
      <c r="E744" s="68" t="s">
        <v>360</v>
      </c>
      <c r="F744" s="68" t="s">
        <v>77</v>
      </c>
      <c r="G744" s="68" t="s">
        <v>273</v>
      </c>
      <c r="H744" s="68" t="s">
        <v>363</v>
      </c>
      <c r="I744" s="65">
        <v>43</v>
      </c>
      <c r="J744" s="65">
        <v>410</v>
      </c>
      <c r="K744" s="65" t="s">
        <v>495</v>
      </c>
    </row>
    <row r="745" spans="1:11" ht="12.75" customHeight="1">
      <c r="A745" s="68" t="s">
        <v>350</v>
      </c>
      <c r="B745" s="68" t="s">
        <v>426</v>
      </c>
      <c r="C745" s="68" t="s">
        <v>271</v>
      </c>
      <c r="D745" s="68" t="s">
        <v>359</v>
      </c>
      <c r="E745" s="68" t="s">
        <v>360</v>
      </c>
      <c r="F745" s="68" t="s">
        <v>77</v>
      </c>
      <c r="G745" s="68" t="s">
        <v>273</v>
      </c>
      <c r="H745" s="68" t="s">
        <v>364</v>
      </c>
      <c r="I745" s="65">
        <v>16</v>
      </c>
      <c r="J745" s="65">
        <v>410</v>
      </c>
      <c r="K745" s="65" t="s">
        <v>495</v>
      </c>
    </row>
    <row r="746" spans="1:11" ht="12.75" customHeight="1">
      <c r="A746" s="68" t="s">
        <v>350</v>
      </c>
      <c r="B746" s="68" t="s">
        <v>426</v>
      </c>
      <c r="C746" s="68" t="s">
        <v>271</v>
      </c>
      <c r="D746" s="68" t="s">
        <v>359</v>
      </c>
      <c r="E746" s="68" t="s">
        <v>360</v>
      </c>
      <c r="F746" s="68" t="s">
        <v>77</v>
      </c>
      <c r="G746" s="68" t="s">
        <v>273</v>
      </c>
      <c r="H746" s="68" t="s">
        <v>451</v>
      </c>
      <c r="I746" s="65">
        <v>164</v>
      </c>
      <c r="J746" s="65">
        <v>410</v>
      </c>
      <c r="K746" s="65" t="s">
        <v>495</v>
      </c>
    </row>
    <row r="747" spans="1:11" ht="12.75" customHeight="1">
      <c r="A747" s="68" t="s">
        <v>350</v>
      </c>
      <c r="B747" s="68" t="s">
        <v>426</v>
      </c>
      <c r="C747" s="68" t="s">
        <v>271</v>
      </c>
      <c r="D747" s="68" t="s">
        <v>359</v>
      </c>
      <c r="E747" s="68" t="s">
        <v>360</v>
      </c>
      <c r="F747" s="68" t="s">
        <v>77</v>
      </c>
      <c r="G747" s="68" t="s">
        <v>273</v>
      </c>
      <c r="H747" s="68" t="s">
        <v>365</v>
      </c>
      <c r="I747" s="65">
        <v>142</v>
      </c>
      <c r="J747" s="65">
        <v>410</v>
      </c>
      <c r="K747" s="65" t="s">
        <v>495</v>
      </c>
    </row>
    <row r="748" spans="1:11" ht="12.75" customHeight="1">
      <c r="A748" s="68" t="s">
        <v>350</v>
      </c>
      <c r="B748" s="68" t="s">
        <v>426</v>
      </c>
      <c r="C748" s="68" t="s">
        <v>271</v>
      </c>
      <c r="D748" s="68" t="s">
        <v>359</v>
      </c>
      <c r="E748" s="68" t="s">
        <v>360</v>
      </c>
      <c r="F748" s="68" t="s">
        <v>77</v>
      </c>
      <c r="G748" s="68" t="s">
        <v>273</v>
      </c>
      <c r="H748" s="68" t="s">
        <v>366</v>
      </c>
      <c r="I748" s="65">
        <v>182</v>
      </c>
      <c r="J748" s="65">
        <v>410</v>
      </c>
      <c r="K748" s="65" t="s">
        <v>495</v>
      </c>
    </row>
    <row r="749" spans="1:11" ht="12.75" customHeight="1">
      <c r="A749" s="68" t="s">
        <v>350</v>
      </c>
      <c r="B749" s="68" t="s">
        <v>426</v>
      </c>
      <c r="C749" s="68" t="s">
        <v>271</v>
      </c>
      <c r="D749" s="68" t="s">
        <v>359</v>
      </c>
      <c r="E749" s="68" t="s">
        <v>360</v>
      </c>
      <c r="F749" s="68" t="s">
        <v>77</v>
      </c>
      <c r="G749" s="68" t="s">
        <v>273</v>
      </c>
      <c r="H749" s="68" t="s">
        <v>367</v>
      </c>
      <c r="I749" s="65">
        <v>113</v>
      </c>
      <c r="J749" s="65">
        <v>410</v>
      </c>
      <c r="K749" s="65" t="s">
        <v>495</v>
      </c>
    </row>
    <row r="750" spans="1:11" ht="12.75" customHeight="1">
      <c r="A750" s="68" t="s">
        <v>350</v>
      </c>
      <c r="B750" s="68" t="s">
        <v>426</v>
      </c>
      <c r="C750" s="68" t="s">
        <v>271</v>
      </c>
      <c r="D750" s="68" t="s">
        <v>359</v>
      </c>
      <c r="E750" s="68" t="s">
        <v>360</v>
      </c>
      <c r="F750" s="68" t="s">
        <v>77</v>
      </c>
      <c r="G750" s="68" t="s">
        <v>273</v>
      </c>
      <c r="H750" s="68" t="s">
        <v>247</v>
      </c>
      <c r="I750" s="65">
        <v>194</v>
      </c>
      <c r="J750" s="65">
        <v>410</v>
      </c>
      <c r="K750" s="65" t="s">
        <v>495</v>
      </c>
    </row>
    <row r="751" spans="1:11" ht="12.75" customHeight="1">
      <c r="A751" s="68" t="s">
        <v>350</v>
      </c>
      <c r="B751" s="68" t="s">
        <v>426</v>
      </c>
      <c r="C751" s="68" t="s">
        <v>271</v>
      </c>
      <c r="D751" s="68" t="s">
        <v>359</v>
      </c>
      <c r="E751" s="68" t="s">
        <v>360</v>
      </c>
      <c r="F751" s="68" t="s">
        <v>77</v>
      </c>
      <c r="G751" s="68" t="s">
        <v>273</v>
      </c>
      <c r="H751" s="68" t="s">
        <v>375</v>
      </c>
      <c r="I751" s="65">
        <v>177</v>
      </c>
      <c r="J751" s="65">
        <v>410</v>
      </c>
      <c r="K751" s="65" t="s">
        <v>495</v>
      </c>
    </row>
    <row r="752" spans="1:11" ht="12.75" customHeight="1">
      <c r="A752" s="68" t="s">
        <v>350</v>
      </c>
      <c r="B752" s="68" t="s">
        <v>426</v>
      </c>
      <c r="C752" s="68" t="s">
        <v>271</v>
      </c>
      <c r="D752" s="68" t="s">
        <v>359</v>
      </c>
      <c r="E752" s="68" t="s">
        <v>360</v>
      </c>
      <c r="F752" s="68" t="s">
        <v>77</v>
      </c>
      <c r="G752" s="68" t="s">
        <v>273</v>
      </c>
      <c r="H752" s="68" t="s">
        <v>368</v>
      </c>
      <c r="I752" s="65">
        <v>95</v>
      </c>
      <c r="J752" s="65">
        <v>410</v>
      </c>
      <c r="K752" s="65" t="s">
        <v>495</v>
      </c>
    </row>
    <row r="753" spans="1:11" ht="12.75" customHeight="1">
      <c r="A753" s="68" t="s">
        <v>350</v>
      </c>
      <c r="B753" s="68" t="s">
        <v>426</v>
      </c>
      <c r="C753" s="68" t="s">
        <v>271</v>
      </c>
      <c r="D753" s="68" t="s">
        <v>359</v>
      </c>
      <c r="E753" s="68" t="s">
        <v>360</v>
      </c>
      <c r="F753" s="68" t="s">
        <v>77</v>
      </c>
      <c r="G753" s="68" t="s">
        <v>273</v>
      </c>
      <c r="H753" s="68" t="s">
        <v>404</v>
      </c>
      <c r="I753" s="65">
        <v>624</v>
      </c>
      <c r="J753" s="65">
        <v>408</v>
      </c>
      <c r="K753" s="65" t="s">
        <v>496</v>
      </c>
    </row>
    <row r="754" spans="1:11" ht="12.75" customHeight="1">
      <c r="A754" s="68" t="s">
        <v>350</v>
      </c>
      <c r="B754" s="68" t="s">
        <v>426</v>
      </c>
      <c r="C754" s="68" t="s">
        <v>271</v>
      </c>
      <c r="D754" s="68" t="s">
        <v>359</v>
      </c>
      <c r="E754" s="68" t="s">
        <v>360</v>
      </c>
      <c r="F754" s="68" t="s">
        <v>77</v>
      </c>
      <c r="G754" s="68" t="s">
        <v>273</v>
      </c>
      <c r="H754" s="68" t="s">
        <v>422</v>
      </c>
      <c r="I754" s="65">
        <v>780</v>
      </c>
      <c r="J754" s="65">
        <v>408</v>
      </c>
      <c r="K754" s="65" t="s">
        <v>496</v>
      </c>
    </row>
    <row r="755" spans="1:11" ht="12.75" customHeight="1">
      <c r="A755" s="68" t="s">
        <v>350</v>
      </c>
      <c r="B755" s="68" t="s">
        <v>426</v>
      </c>
      <c r="C755" s="68" t="s">
        <v>271</v>
      </c>
      <c r="D755" s="68" t="s">
        <v>359</v>
      </c>
      <c r="E755" s="68" t="s">
        <v>360</v>
      </c>
      <c r="F755" s="68" t="s">
        <v>77</v>
      </c>
      <c r="G755" s="68" t="s">
        <v>273</v>
      </c>
      <c r="H755" s="68" t="s">
        <v>258</v>
      </c>
      <c r="I755" s="65">
        <v>535</v>
      </c>
      <c r="J755" s="65">
        <v>408</v>
      </c>
      <c r="K755" s="65" t="s">
        <v>496</v>
      </c>
    </row>
    <row r="756" spans="1:11" ht="12.75" customHeight="1">
      <c r="A756" s="68" t="s">
        <v>350</v>
      </c>
      <c r="B756" s="68" t="s">
        <v>426</v>
      </c>
      <c r="C756" s="68" t="s">
        <v>271</v>
      </c>
      <c r="D756" s="68" t="s">
        <v>359</v>
      </c>
      <c r="E756" s="68" t="s">
        <v>360</v>
      </c>
      <c r="F756" s="68" t="s">
        <v>77</v>
      </c>
      <c r="G756" s="68" t="s">
        <v>273</v>
      </c>
      <c r="H756" s="68" t="s">
        <v>362</v>
      </c>
      <c r="I756" s="65">
        <v>298</v>
      </c>
      <c r="J756" s="65">
        <v>408</v>
      </c>
      <c r="K756" s="65" t="s">
        <v>496</v>
      </c>
    </row>
    <row r="757" spans="1:11" ht="12.75" customHeight="1">
      <c r="A757" s="68" t="s">
        <v>350</v>
      </c>
      <c r="B757" s="68" t="s">
        <v>426</v>
      </c>
      <c r="C757" s="68" t="s">
        <v>271</v>
      </c>
      <c r="D757" s="68" t="s">
        <v>359</v>
      </c>
      <c r="E757" s="68" t="s">
        <v>360</v>
      </c>
      <c r="F757" s="68" t="s">
        <v>77</v>
      </c>
      <c r="G757" s="68" t="s">
        <v>273</v>
      </c>
      <c r="H757" s="68" t="s">
        <v>363</v>
      </c>
      <c r="I757" s="65">
        <v>207</v>
      </c>
      <c r="J757" s="65">
        <v>408</v>
      </c>
      <c r="K757" s="65" t="s">
        <v>496</v>
      </c>
    </row>
    <row r="758" spans="1:11" ht="12.75" customHeight="1">
      <c r="A758" s="68" t="s">
        <v>350</v>
      </c>
      <c r="B758" s="68" t="s">
        <v>426</v>
      </c>
      <c r="C758" s="68" t="s">
        <v>271</v>
      </c>
      <c r="D758" s="68" t="s">
        <v>359</v>
      </c>
      <c r="E758" s="68" t="s">
        <v>360</v>
      </c>
      <c r="F758" s="68" t="s">
        <v>77</v>
      </c>
      <c r="G758" s="68" t="s">
        <v>273</v>
      </c>
      <c r="H758" s="68" t="s">
        <v>364</v>
      </c>
      <c r="I758" s="65">
        <v>80</v>
      </c>
      <c r="J758" s="65">
        <v>408</v>
      </c>
      <c r="K758" s="65" t="s">
        <v>496</v>
      </c>
    </row>
    <row r="759" spans="1:11" ht="12.75" customHeight="1">
      <c r="A759" s="68" t="s">
        <v>350</v>
      </c>
      <c r="B759" s="68" t="s">
        <v>426</v>
      </c>
      <c r="C759" s="68" t="s">
        <v>271</v>
      </c>
      <c r="D759" s="68" t="s">
        <v>359</v>
      </c>
      <c r="E759" s="68" t="s">
        <v>360</v>
      </c>
      <c r="F759" s="68" t="s">
        <v>77</v>
      </c>
      <c r="G759" s="68" t="s">
        <v>273</v>
      </c>
      <c r="H759" s="68" t="s">
        <v>451</v>
      </c>
      <c r="I759" s="65">
        <v>376</v>
      </c>
      <c r="J759" s="65">
        <v>408</v>
      </c>
      <c r="K759" s="65" t="s">
        <v>496</v>
      </c>
    </row>
    <row r="760" spans="1:11" ht="12.75" customHeight="1">
      <c r="A760" s="68" t="s">
        <v>350</v>
      </c>
      <c r="B760" s="68" t="s">
        <v>426</v>
      </c>
      <c r="C760" s="68" t="s">
        <v>271</v>
      </c>
      <c r="D760" s="68" t="s">
        <v>359</v>
      </c>
      <c r="E760" s="68" t="s">
        <v>360</v>
      </c>
      <c r="F760" s="68" t="s">
        <v>77</v>
      </c>
      <c r="G760" s="68" t="s">
        <v>273</v>
      </c>
      <c r="H760" s="68" t="s">
        <v>365</v>
      </c>
      <c r="I760" s="65">
        <v>262</v>
      </c>
      <c r="J760" s="65">
        <v>408</v>
      </c>
      <c r="K760" s="65" t="s">
        <v>496</v>
      </c>
    </row>
    <row r="761" spans="1:11" ht="12.75" customHeight="1">
      <c r="A761" s="68" t="s">
        <v>350</v>
      </c>
      <c r="B761" s="68" t="s">
        <v>426</v>
      </c>
      <c r="C761" s="68" t="s">
        <v>271</v>
      </c>
      <c r="D761" s="68" t="s">
        <v>359</v>
      </c>
      <c r="E761" s="68" t="s">
        <v>360</v>
      </c>
      <c r="F761" s="68" t="s">
        <v>77</v>
      </c>
      <c r="G761" s="68" t="s">
        <v>273</v>
      </c>
      <c r="H761" s="68" t="s">
        <v>366</v>
      </c>
      <c r="I761" s="65">
        <v>636</v>
      </c>
      <c r="J761" s="65">
        <v>408</v>
      </c>
      <c r="K761" s="65" t="s">
        <v>496</v>
      </c>
    </row>
    <row r="762" spans="1:11" ht="12.75" customHeight="1">
      <c r="A762" s="68" t="s">
        <v>350</v>
      </c>
      <c r="B762" s="68" t="s">
        <v>426</v>
      </c>
      <c r="C762" s="68" t="s">
        <v>271</v>
      </c>
      <c r="D762" s="68" t="s">
        <v>359</v>
      </c>
      <c r="E762" s="68" t="s">
        <v>360</v>
      </c>
      <c r="F762" s="68" t="s">
        <v>77</v>
      </c>
      <c r="G762" s="68" t="s">
        <v>273</v>
      </c>
      <c r="H762" s="68" t="s">
        <v>367</v>
      </c>
      <c r="I762" s="65">
        <v>447</v>
      </c>
      <c r="J762" s="65">
        <v>408</v>
      </c>
      <c r="K762" s="65" t="s">
        <v>496</v>
      </c>
    </row>
    <row r="763" spans="1:11" ht="12.75" customHeight="1">
      <c r="A763" s="68" t="s">
        <v>350</v>
      </c>
      <c r="B763" s="68" t="s">
        <v>426</v>
      </c>
      <c r="C763" s="68" t="s">
        <v>271</v>
      </c>
      <c r="D763" s="68" t="s">
        <v>359</v>
      </c>
      <c r="E763" s="68" t="s">
        <v>360</v>
      </c>
      <c r="F763" s="68" t="s">
        <v>77</v>
      </c>
      <c r="G763" s="68" t="s">
        <v>273</v>
      </c>
      <c r="H763" s="68" t="s">
        <v>247</v>
      </c>
      <c r="I763" s="65">
        <v>636</v>
      </c>
      <c r="J763" s="65">
        <v>408</v>
      </c>
      <c r="K763" s="65" t="s">
        <v>496</v>
      </c>
    </row>
    <row r="764" spans="1:11" ht="12.75" customHeight="1">
      <c r="A764" s="68" t="s">
        <v>350</v>
      </c>
      <c r="B764" s="68" t="s">
        <v>426</v>
      </c>
      <c r="C764" s="68" t="s">
        <v>271</v>
      </c>
      <c r="D764" s="68" t="s">
        <v>359</v>
      </c>
      <c r="E764" s="68" t="s">
        <v>360</v>
      </c>
      <c r="F764" s="68" t="s">
        <v>77</v>
      </c>
      <c r="G764" s="68" t="s">
        <v>273</v>
      </c>
      <c r="H764" s="68" t="s">
        <v>375</v>
      </c>
      <c r="I764" s="65">
        <v>418</v>
      </c>
      <c r="J764" s="65">
        <v>408</v>
      </c>
      <c r="K764" s="65" t="s">
        <v>496</v>
      </c>
    </row>
    <row r="765" spans="1:11" ht="12.75" customHeight="1">
      <c r="A765" s="68" t="s">
        <v>350</v>
      </c>
      <c r="B765" s="68" t="s">
        <v>426</v>
      </c>
      <c r="C765" s="68" t="s">
        <v>271</v>
      </c>
      <c r="D765" s="68" t="s">
        <v>359</v>
      </c>
      <c r="E765" s="68" t="s">
        <v>360</v>
      </c>
      <c r="F765" s="68" t="s">
        <v>77</v>
      </c>
      <c r="G765" s="68" t="s">
        <v>273</v>
      </c>
      <c r="H765" s="68" t="s">
        <v>368</v>
      </c>
      <c r="I765" s="65">
        <v>274</v>
      </c>
      <c r="J765" s="65">
        <v>408</v>
      </c>
      <c r="K765" s="65" t="s">
        <v>496</v>
      </c>
    </row>
    <row r="766" spans="1:11" ht="12.75" customHeight="1">
      <c r="A766" s="68" t="s">
        <v>350</v>
      </c>
      <c r="B766" s="68" t="s">
        <v>426</v>
      </c>
      <c r="C766" s="68" t="s">
        <v>271</v>
      </c>
      <c r="D766" s="68" t="s">
        <v>359</v>
      </c>
      <c r="E766" s="68" t="s">
        <v>360</v>
      </c>
      <c r="F766" s="68" t="s">
        <v>77</v>
      </c>
      <c r="G766" s="68" t="s">
        <v>273</v>
      </c>
      <c r="H766" s="68" t="s">
        <v>491</v>
      </c>
      <c r="I766" s="65">
        <v>3</v>
      </c>
      <c r="J766" s="65">
        <v>408</v>
      </c>
      <c r="K766" s="65" t="s">
        <v>496</v>
      </c>
    </row>
    <row r="767" spans="1:11" ht="12.75" customHeight="1">
      <c r="A767" s="68" t="s">
        <v>350</v>
      </c>
      <c r="B767" s="68" t="s">
        <v>426</v>
      </c>
      <c r="C767" s="68" t="s">
        <v>271</v>
      </c>
      <c r="D767" s="68" t="s">
        <v>359</v>
      </c>
      <c r="E767" s="68" t="s">
        <v>360</v>
      </c>
      <c r="F767" s="68" t="s">
        <v>77</v>
      </c>
      <c r="G767" s="68" t="s">
        <v>273</v>
      </c>
      <c r="H767" s="68" t="s">
        <v>404</v>
      </c>
      <c r="I767" s="65">
        <v>99</v>
      </c>
      <c r="J767" s="65">
        <v>414</v>
      </c>
      <c r="K767" s="65" t="s">
        <v>377</v>
      </c>
    </row>
    <row r="768" spans="1:11" ht="12.75" customHeight="1">
      <c r="A768" s="68" t="s">
        <v>350</v>
      </c>
      <c r="B768" s="68" t="s">
        <v>426</v>
      </c>
      <c r="C768" s="68" t="s">
        <v>271</v>
      </c>
      <c r="D768" s="68" t="s">
        <v>359</v>
      </c>
      <c r="E768" s="68" t="s">
        <v>360</v>
      </c>
      <c r="F768" s="68" t="s">
        <v>77</v>
      </c>
      <c r="G768" s="68" t="s">
        <v>273</v>
      </c>
      <c r="H768" s="68" t="s">
        <v>422</v>
      </c>
      <c r="I768" s="65">
        <v>123</v>
      </c>
      <c r="J768" s="65">
        <v>414</v>
      </c>
      <c r="K768" s="65" t="s">
        <v>377</v>
      </c>
    </row>
    <row r="769" spans="1:11" ht="12.75" customHeight="1">
      <c r="A769" s="68" t="s">
        <v>350</v>
      </c>
      <c r="B769" s="68" t="s">
        <v>426</v>
      </c>
      <c r="C769" s="68" t="s">
        <v>271</v>
      </c>
      <c r="D769" s="68" t="s">
        <v>359</v>
      </c>
      <c r="E769" s="68" t="s">
        <v>360</v>
      </c>
      <c r="F769" s="68" t="s">
        <v>77</v>
      </c>
      <c r="G769" s="68" t="s">
        <v>273</v>
      </c>
      <c r="H769" s="68" t="s">
        <v>258</v>
      </c>
      <c r="I769" s="65">
        <v>97</v>
      </c>
      <c r="J769" s="65">
        <v>414</v>
      </c>
      <c r="K769" s="65" t="s">
        <v>377</v>
      </c>
    </row>
    <row r="770" spans="1:11" ht="12.75" customHeight="1">
      <c r="A770" s="68" t="s">
        <v>350</v>
      </c>
      <c r="B770" s="68" t="s">
        <v>426</v>
      </c>
      <c r="C770" s="68" t="s">
        <v>271</v>
      </c>
      <c r="D770" s="68" t="s">
        <v>359</v>
      </c>
      <c r="E770" s="68" t="s">
        <v>360</v>
      </c>
      <c r="F770" s="68" t="s">
        <v>77</v>
      </c>
      <c r="G770" s="68" t="s">
        <v>273</v>
      </c>
      <c r="H770" s="68" t="s">
        <v>362</v>
      </c>
      <c r="I770" s="65">
        <v>27</v>
      </c>
      <c r="J770" s="65">
        <v>414</v>
      </c>
      <c r="K770" s="65" t="s">
        <v>377</v>
      </c>
    </row>
    <row r="771" spans="1:11" ht="12.75" customHeight="1">
      <c r="A771" s="68" t="s">
        <v>350</v>
      </c>
      <c r="B771" s="68" t="s">
        <v>426</v>
      </c>
      <c r="C771" s="68" t="s">
        <v>271</v>
      </c>
      <c r="D771" s="68" t="s">
        <v>359</v>
      </c>
      <c r="E771" s="68" t="s">
        <v>360</v>
      </c>
      <c r="F771" s="68" t="s">
        <v>77</v>
      </c>
      <c r="G771" s="68" t="s">
        <v>273</v>
      </c>
      <c r="H771" s="68" t="s">
        <v>363</v>
      </c>
      <c r="I771" s="65">
        <v>26</v>
      </c>
      <c r="J771" s="65">
        <v>414</v>
      </c>
      <c r="K771" s="65" t="s">
        <v>377</v>
      </c>
    </row>
    <row r="772" spans="1:11" ht="12.75" customHeight="1">
      <c r="A772" s="68" t="s">
        <v>350</v>
      </c>
      <c r="B772" s="68" t="s">
        <v>426</v>
      </c>
      <c r="C772" s="68" t="s">
        <v>271</v>
      </c>
      <c r="D772" s="68" t="s">
        <v>359</v>
      </c>
      <c r="E772" s="68" t="s">
        <v>360</v>
      </c>
      <c r="F772" s="68" t="s">
        <v>77</v>
      </c>
      <c r="G772" s="68" t="s">
        <v>273</v>
      </c>
      <c r="H772" s="68" t="s">
        <v>364</v>
      </c>
      <c r="I772" s="65">
        <v>11</v>
      </c>
      <c r="J772" s="65">
        <v>414</v>
      </c>
      <c r="K772" s="65" t="s">
        <v>377</v>
      </c>
    </row>
    <row r="773" spans="1:11" ht="12.75" customHeight="1">
      <c r="A773" s="68" t="s">
        <v>350</v>
      </c>
      <c r="B773" s="68" t="s">
        <v>426</v>
      </c>
      <c r="C773" s="68" t="s">
        <v>271</v>
      </c>
      <c r="D773" s="68" t="s">
        <v>359</v>
      </c>
      <c r="E773" s="68" t="s">
        <v>360</v>
      </c>
      <c r="F773" s="68" t="s">
        <v>77</v>
      </c>
      <c r="G773" s="68" t="s">
        <v>273</v>
      </c>
      <c r="H773" s="68" t="s">
        <v>451</v>
      </c>
      <c r="I773" s="65">
        <v>50</v>
      </c>
      <c r="J773" s="65">
        <v>414</v>
      </c>
      <c r="K773" s="65" t="s">
        <v>377</v>
      </c>
    </row>
    <row r="774" spans="1:11" ht="12.75" customHeight="1">
      <c r="A774" s="68" t="s">
        <v>350</v>
      </c>
      <c r="B774" s="68" t="s">
        <v>426</v>
      </c>
      <c r="C774" s="68" t="s">
        <v>271</v>
      </c>
      <c r="D774" s="68" t="s">
        <v>359</v>
      </c>
      <c r="E774" s="68" t="s">
        <v>360</v>
      </c>
      <c r="F774" s="68" t="s">
        <v>77</v>
      </c>
      <c r="G774" s="68" t="s">
        <v>273</v>
      </c>
      <c r="H774" s="68" t="s">
        <v>365</v>
      </c>
      <c r="I774" s="65">
        <v>55</v>
      </c>
      <c r="J774" s="65">
        <v>414</v>
      </c>
      <c r="K774" s="65" t="s">
        <v>377</v>
      </c>
    </row>
    <row r="775" spans="1:11" ht="12.75" customHeight="1">
      <c r="A775" s="68" t="s">
        <v>350</v>
      </c>
      <c r="B775" s="68" t="s">
        <v>426</v>
      </c>
      <c r="C775" s="68" t="s">
        <v>271</v>
      </c>
      <c r="D775" s="68" t="s">
        <v>359</v>
      </c>
      <c r="E775" s="68" t="s">
        <v>360</v>
      </c>
      <c r="F775" s="68" t="s">
        <v>77</v>
      </c>
      <c r="G775" s="68" t="s">
        <v>273</v>
      </c>
      <c r="H775" s="68" t="s">
        <v>366</v>
      </c>
      <c r="I775" s="65">
        <v>36</v>
      </c>
      <c r="J775" s="65">
        <v>414</v>
      </c>
      <c r="K775" s="65" t="s">
        <v>377</v>
      </c>
    </row>
    <row r="776" spans="1:11" ht="12.75" customHeight="1">
      <c r="A776" s="68" t="s">
        <v>350</v>
      </c>
      <c r="B776" s="68" t="s">
        <v>426</v>
      </c>
      <c r="C776" s="68" t="s">
        <v>271</v>
      </c>
      <c r="D776" s="68" t="s">
        <v>359</v>
      </c>
      <c r="E776" s="68" t="s">
        <v>360</v>
      </c>
      <c r="F776" s="68" t="s">
        <v>77</v>
      </c>
      <c r="G776" s="68" t="s">
        <v>273</v>
      </c>
      <c r="H776" s="68" t="s">
        <v>367</v>
      </c>
      <c r="I776" s="65">
        <v>17</v>
      </c>
      <c r="J776" s="65">
        <v>414</v>
      </c>
      <c r="K776" s="65" t="s">
        <v>377</v>
      </c>
    </row>
    <row r="777" spans="1:11" ht="12.75" customHeight="1">
      <c r="A777" s="68" t="s">
        <v>350</v>
      </c>
      <c r="B777" s="68" t="s">
        <v>426</v>
      </c>
      <c r="C777" s="68" t="s">
        <v>271</v>
      </c>
      <c r="D777" s="68" t="s">
        <v>359</v>
      </c>
      <c r="E777" s="68" t="s">
        <v>360</v>
      </c>
      <c r="F777" s="68" t="s">
        <v>77</v>
      </c>
      <c r="G777" s="68" t="s">
        <v>273</v>
      </c>
      <c r="H777" s="68" t="s">
        <v>247</v>
      </c>
      <c r="I777" s="65">
        <v>15</v>
      </c>
      <c r="J777" s="65">
        <v>414</v>
      </c>
      <c r="K777" s="65" t="s">
        <v>377</v>
      </c>
    </row>
    <row r="778" spans="1:11" ht="12.75" customHeight="1">
      <c r="A778" s="68" t="s">
        <v>350</v>
      </c>
      <c r="B778" s="68" t="s">
        <v>426</v>
      </c>
      <c r="C778" s="68" t="s">
        <v>271</v>
      </c>
      <c r="D778" s="68" t="s">
        <v>359</v>
      </c>
      <c r="E778" s="68" t="s">
        <v>360</v>
      </c>
      <c r="F778" s="68" t="s">
        <v>77</v>
      </c>
      <c r="G778" s="68" t="s">
        <v>273</v>
      </c>
      <c r="H778" s="68" t="s">
        <v>375</v>
      </c>
      <c r="I778" s="65">
        <v>12</v>
      </c>
      <c r="J778" s="65">
        <v>414</v>
      </c>
      <c r="K778" s="65" t="s">
        <v>377</v>
      </c>
    </row>
    <row r="779" spans="1:11" ht="12.75" customHeight="1">
      <c r="A779" s="68" t="s">
        <v>350</v>
      </c>
      <c r="B779" s="68" t="s">
        <v>426</v>
      </c>
      <c r="C779" s="68" t="s">
        <v>271</v>
      </c>
      <c r="D779" s="68" t="s">
        <v>359</v>
      </c>
      <c r="E779" s="68" t="s">
        <v>360</v>
      </c>
      <c r="F779" s="68" t="s">
        <v>77</v>
      </c>
      <c r="G779" s="68" t="s">
        <v>273</v>
      </c>
      <c r="H779" s="68" t="s">
        <v>368</v>
      </c>
      <c r="I779" s="65">
        <v>5</v>
      </c>
      <c r="J779" s="65">
        <v>414</v>
      </c>
      <c r="K779" s="65" t="s">
        <v>377</v>
      </c>
    </row>
    <row r="780" spans="1:11" ht="12.75" customHeight="1">
      <c r="A780" s="68" t="s">
        <v>350</v>
      </c>
      <c r="B780" s="68" t="s">
        <v>426</v>
      </c>
      <c r="C780" s="68" t="s">
        <v>271</v>
      </c>
      <c r="D780" s="68" t="s">
        <v>359</v>
      </c>
      <c r="E780" s="68" t="s">
        <v>360</v>
      </c>
      <c r="F780" s="68" t="s">
        <v>77</v>
      </c>
      <c r="G780" s="68" t="s">
        <v>273</v>
      </c>
      <c r="H780" s="68" t="s">
        <v>404</v>
      </c>
      <c r="I780" s="65">
        <v>167</v>
      </c>
      <c r="J780" s="65">
        <v>424</v>
      </c>
      <c r="K780" s="65" t="s">
        <v>378</v>
      </c>
    </row>
    <row r="781" spans="1:11" ht="12.75" customHeight="1">
      <c r="A781" s="68" t="s">
        <v>350</v>
      </c>
      <c r="B781" s="68" t="s">
        <v>426</v>
      </c>
      <c r="C781" s="68" t="s">
        <v>271</v>
      </c>
      <c r="D781" s="68" t="s">
        <v>359</v>
      </c>
      <c r="E781" s="68" t="s">
        <v>360</v>
      </c>
      <c r="F781" s="68" t="s">
        <v>77</v>
      </c>
      <c r="G781" s="68" t="s">
        <v>273</v>
      </c>
      <c r="H781" s="68" t="s">
        <v>422</v>
      </c>
      <c r="I781" s="65">
        <v>187</v>
      </c>
      <c r="J781" s="65">
        <v>424</v>
      </c>
      <c r="K781" s="65" t="s">
        <v>378</v>
      </c>
    </row>
    <row r="782" spans="1:11" ht="12.75" customHeight="1">
      <c r="A782" s="68" t="s">
        <v>350</v>
      </c>
      <c r="B782" s="68" t="s">
        <v>426</v>
      </c>
      <c r="C782" s="68" t="s">
        <v>271</v>
      </c>
      <c r="D782" s="68" t="s">
        <v>359</v>
      </c>
      <c r="E782" s="68" t="s">
        <v>360</v>
      </c>
      <c r="F782" s="68" t="s">
        <v>77</v>
      </c>
      <c r="G782" s="68" t="s">
        <v>273</v>
      </c>
      <c r="H782" s="68" t="s">
        <v>258</v>
      </c>
      <c r="I782" s="65">
        <v>136</v>
      </c>
      <c r="J782" s="65">
        <v>424</v>
      </c>
      <c r="K782" s="65" t="s">
        <v>378</v>
      </c>
    </row>
    <row r="783" spans="1:11" ht="12.75" customHeight="1">
      <c r="A783" s="68" t="s">
        <v>350</v>
      </c>
      <c r="B783" s="68" t="s">
        <v>426</v>
      </c>
      <c r="C783" s="68" t="s">
        <v>271</v>
      </c>
      <c r="D783" s="68" t="s">
        <v>359</v>
      </c>
      <c r="E783" s="68" t="s">
        <v>360</v>
      </c>
      <c r="F783" s="68" t="s">
        <v>77</v>
      </c>
      <c r="G783" s="68" t="s">
        <v>273</v>
      </c>
      <c r="H783" s="68" t="s">
        <v>362</v>
      </c>
      <c r="I783" s="65">
        <v>57</v>
      </c>
      <c r="J783" s="65">
        <v>424</v>
      </c>
      <c r="K783" s="65" t="s">
        <v>378</v>
      </c>
    </row>
    <row r="784" spans="1:11" ht="12.75" customHeight="1">
      <c r="A784" s="68" t="s">
        <v>350</v>
      </c>
      <c r="B784" s="68" t="s">
        <v>426</v>
      </c>
      <c r="C784" s="68" t="s">
        <v>271</v>
      </c>
      <c r="D784" s="68" t="s">
        <v>359</v>
      </c>
      <c r="E784" s="68" t="s">
        <v>360</v>
      </c>
      <c r="F784" s="68" t="s">
        <v>77</v>
      </c>
      <c r="G784" s="68" t="s">
        <v>273</v>
      </c>
      <c r="H784" s="68" t="s">
        <v>363</v>
      </c>
      <c r="I784" s="65">
        <v>66</v>
      </c>
      <c r="J784" s="65">
        <v>424</v>
      </c>
      <c r="K784" s="65" t="s">
        <v>378</v>
      </c>
    </row>
    <row r="785" spans="1:11" ht="12.75" customHeight="1">
      <c r="A785" s="68" t="s">
        <v>350</v>
      </c>
      <c r="B785" s="68" t="s">
        <v>426</v>
      </c>
      <c r="C785" s="68" t="s">
        <v>271</v>
      </c>
      <c r="D785" s="68" t="s">
        <v>359</v>
      </c>
      <c r="E785" s="68" t="s">
        <v>360</v>
      </c>
      <c r="F785" s="68" t="s">
        <v>77</v>
      </c>
      <c r="G785" s="68" t="s">
        <v>273</v>
      </c>
      <c r="H785" s="68" t="s">
        <v>364</v>
      </c>
      <c r="I785" s="65">
        <v>40</v>
      </c>
      <c r="J785" s="65">
        <v>424</v>
      </c>
      <c r="K785" s="65" t="s">
        <v>378</v>
      </c>
    </row>
    <row r="786" spans="1:11" ht="12.75" customHeight="1">
      <c r="A786" s="68" t="s">
        <v>350</v>
      </c>
      <c r="B786" s="68" t="s">
        <v>426</v>
      </c>
      <c r="C786" s="68" t="s">
        <v>271</v>
      </c>
      <c r="D786" s="68" t="s">
        <v>359</v>
      </c>
      <c r="E786" s="68" t="s">
        <v>360</v>
      </c>
      <c r="F786" s="68" t="s">
        <v>77</v>
      </c>
      <c r="G786" s="68" t="s">
        <v>273</v>
      </c>
      <c r="H786" s="68" t="s">
        <v>451</v>
      </c>
      <c r="I786" s="65">
        <v>130</v>
      </c>
      <c r="J786" s="65">
        <v>424</v>
      </c>
      <c r="K786" s="65" t="s">
        <v>378</v>
      </c>
    </row>
    <row r="787" spans="1:11" ht="12.75" customHeight="1">
      <c r="A787" s="68" t="s">
        <v>350</v>
      </c>
      <c r="B787" s="68" t="s">
        <v>426</v>
      </c>
      <c r="C787" s="68" t="s">
        <v>271</v>
      </c>
      <c r="D787" s="68" t="s">
        <v>359</v>
      </c>
      <c r="E787" s="68" t="s">
        <v>360</v>
      </c>
      <c r="F787" s="68" t="s">
        <v>77</v>
      </c>
      <c r="G787" s="68" t="s">
        <v>273</v>
      </c>
      <c r="H787" s="68" t="s">
        <v>365</v>
      </c>
      <c r="I787" s="65">
        <v>115</v>
      </c>
      <c r="J787" s="65">
        <v>424</v>
      </c>
      <c r="K787" s="65" t="s">
        <v>378</v>
      </c>
    </row>
    <row r="788" spans="1:11" ht="12.75" customHeight="1">
      <c r="A788" s="68" t="s">
        <v>350</v>
      </c>
      <c r="B788" s="68" t="s">
        <v>426</v>
      </c>
      <c r="C788" s="68" t="s">
        <v>271</v>
      </c>
      <c r="D788" s="68" t="s">
        <v>359</v>
      </c>
      <c r="E788" s="68" t="s">
        <v>360</v>
      </c>
      <c r="F788" s="68" t="s">
        <v>77</v>
      </c>
      <c r="G788" s="68" t="s">
        <v>273</v>
      </c>
      <c r="H788" s="68" t="s">
        <v>366</v>
      </c>
      <c r="I788" s="65">
        <v>168</v>
      </c>
      <c r="J788" s="65">
        <v>424</v>
      </c>
      <c r="K788" s="65" t="s">
        <v>378</v>
      </c>
    </row>
    <row r="789" spans="1:11" ht="12.75" customHeight="1">
      <c r="A789" s="68" t="s">
        <v>350</v>
      </c>
      <c r="B789" s="68" t="s">
        <v>426</v>
      </c>
      <c r="C789" s="68" t="s">
        <v>271</v>
      </c>
      <c r="D789" s="68" t="s">
        <v>359</v>
      </c>
      <c r="E789" s="68" t="s">
        <v>360</v>
      </c>
      <c r="F789" s="68" t="s">
        <v>77</v>
      </c>
      <c r="G789" s="68" t="s">
        <v>273</v>
      </c>
      <c r="H789" s="68" t="s">
        <v>367</v>
      </c>
      <c r="I789" s="65">
        <v>194</v>
      </c>
      <c r="J789" s="65">
        <v>424</v>
      </c>
      <c r="K789" s="65" t="s">
        <v>378</v>
      </c>
    </row>
    <row r="790" spans="1:11" ht="12.75" customHeight="1">
      <c r="A790" s="68" t="s">
        <v>350</v>
      </c>
      <c r="B790" s="68" t="s">
        <v>426</v>
      </c>
      <c r="C790" s="68" t="s">
        <v>271</v>
      </c>
      <c r="D790" s="68" t="s">
        <v>359</v>
      </c>
      <c r="E790" s="68" t="s">
        <v>360</v>
      </c>
      <c r="F790" s="68" t="s">
        <v>77</v>
      </c>
      <c r="G790" s="68" t="s">
        <v>273</v>
      </c>
      <c r="H790" s="68" t="s">
        <v>247</v>
      </c>
      <c r="I790" s="65">
        <v>195</v>
      </c>
      <c r="J790" s="65">
        <v>424</v>
      </c>
      <c r="K790" s="65" t="s">
        <v>378</v>
      </c>
    </row>
    <row r="791" spans="1:11" ht="12.75" customHeight="1">
      <c r="A791" s="68" t="s">
        <v>350</v>
      </c>
      <c r="B791" s="68" t="s">
        <v>426</v>
      </c>
      <c r="C791" s="68" t="s">
        <v>271</v>
      </c>
      <c r="D791" s="68" t="s">
        <v>359</v>
      </c>
      <c r="E791" s="68" t="s">
        <v>360</v>
      </c>
      <c r="F791" s="68" t="s">
        <v>77</v>
      </c>
      <c r="G791" s="68" t="s">
        <v>273</v>
      </c>
      <c r="H791" s="68" t="s">
        <v>375</v>
      </c>
      <c r="I791" s="65">
        <v>149</v>
      </c>
      <c r="J791" s="65">
        <v>424</v>
      </c>
      <c r="K791" s="65" t="s">
        <v>378</v>
      </c>
    </row>
    <row r="792" spans="1:11" ht="12.75" customHeight="1">
      <c r="A792" s="68" t="s">
        <v>350</v>
      </c>
      <c r="B792" s="68" t="s">
        <v>426</v>
      </c>
      <c r="C792" s="68" t="s">
        <v>271</v>
      </c>
      <c r="D792" s="68" t="s">
        <v>359</v>
      </c>
      <c r="E792" s="68" t="s">
        <v>360</v>
      </c>
      <c r="F792" s="68" t="s">
        <v>77</v>
      </c>
      <c r="G792" s="68" t="s">
        <v>273</v>
      </c>
      <c r="H792" s="68" t="s">
        <v>368</v>
      </c>
      <c r="I792" s="65">
        <v>150</v>
      </c>
      <c r="J792" s="65">
        <v>424</v>
      </c>
      <c r="K792" s="65" t="s">
        <v>378</v>
      </c>
    </row>
    <row r="793" spans="1:11" ht="12.75" customHeight="1">
      <c r="A793" s="68" t="s">
        <v>350</v>
      </c>
      <c r="B793" s="68" t="s">
        <v>426</v>
      </c>
      <c r="C793" s="68" t="s">
        <v>271</v>
      </c>
      <c r="D793" s="68" t="s">
        <v>359</v>
      </c>
      <c r="E793" s="68" t="s">
        <v>360</v>
      </c>
      <c r="F793" s="68" t="s">
        <v>77</v>
      </c>
      <c r="G793" s="68" t="s">
        <v>273</v>
      </c>
      <c r="H793" s="68" t="s">
        <v>404</v>
      </c>
      <c r="I793" s="65">
        <v>34</v>
      </c>
      <c r="J793" s="65">
        <v>419</v>
      </c>
      <c r="K793" s="65" t="s">
        <v>262</v>
      </c>
    </row>
    <row r="794" spans="1:11" ht="12.75" customHeight="1">
      <c r="A794" s="68" t="s">
        <v>350</v>
      </c>
      <c r="B794" s="68" t="s">
        <v>426</v>
      </c>
      <c r="C794" s="68" t="s">
        <v>271</v>
      </c>
      <c r="D794" s="68" t="s">
        <v>359</v>
      </c>
      <c r="E794" s="68" t="s">
        <v>360</v>
      </c>
      <c r="F794" s="68" t="s">
        <v>77</v>
      </c>
      <c r="G794" s="68" t="s">
        <v>273</v>
      </c>
      <c r="H794" s="68" t="s">
        <v>422</v>
      </c>
      <c r="I794" s="65">
        <v>75</v>
      </c>
      <c r="J794" s="65">
        <v>419</v>
      </c>
      <c r="K794" s="65" t="s">
        <v>262</v>
      </c>
    </row>
    <row r="795" spans="1:11" ht="12.75" customHeight="1">
      <c r="A795" s="68" t="s">
        <v>350</v>
      </c>
      <c r="B795" s="68" t="s">
        <v>426</v>
      </c>
      <c r="C795" s="68" t="s">
        <v>271</v>
      </c>
      <c r="D795" s="68" t="s">
        <v>359</v>
      </c>
      <c r="E795" s="68" t="s">
        <v>360</v>
      </c>
      <c r="F795" s="68" t="s">
        <v>77</v>
      </c>
      <c r="G795" s="68" t="s">
        <v>273</v>
      </c>
      <c r="H795" s="68" t="s">
        <v>258</v>
      </c>
      <c r="I795" s="65">
        <v>57</v>
      </c>
      <c r="J795" s="65">
        <v>419</v>
      </c>
      <c r="K795" s="65" t="s">
        <v>262</v>
      </c>
    </row>
    <row r="796" spans="1:11" ht="12.75" customHeight="1">
      <c r="A796" s="68" t="s">
        <v>350</v>
      </c>
      <c r="B796" s="68" t="s">
        <v>426</v>
      </c>
      <c r="C796" s="68" t="s">
        <v>271</v>
      </c>
      <c r="D796" s="68" t="s">
        <v>359</v>
      </c>
      <c r="E796" s="68" t="s">
        <v>360</v>
      </c>
      <c r="F796" s="68" t="s">
        <v>77</v>
      </c>
      <c r="G796" s="68" t="s">
        <v>273</v>
      </c>
      <c r="H796" s="68" t="s">
        <v>362</v>
      </c>
      <c r="I796" s="65">
        <v>38</v>
      </c>
      <c r="J796" s="65">
        <v>419</v>
      </c>
      <c r="K796" s="65" t="s">
        <v>262</v>
      </c>
    </row>
    <row r="797" spans="1:11" ht="12.75" customHeight="1">
      <c r="A797" s="68" t="s">
        <v>350</v>
      </c>
      <c r="B797" s="68" t="s">
        <v>426</v>
      </c>
      <c r="C797" s="68" t="s">
        <v>271</v>
      </c>
      <c r="D797" s="68" t="s">
        <v>359</v>
      </c>
      <c r="E797" s="68" t="s">
        <v>360</v>
      </c>
      <c r="F797" s="68" t="s">
        <v>77</v>
      </c>
      <c r="G797" s="68" t="s">
        <v>273</v>
      </c>
      <c r="H797" s="68" t="s">
        <v>363</v>
      </c>
      <c r="I797" s="65">
        <v>23</v>
      </c>
      <c r="J797" s="65">
        <v>419</v>
      </c>
      <c r="K797" s="65" t="s">
        <v>262</v>
      </c>
    </row>
    <row r="798" spans="1:11" ht="12.75" customHeight="1">
      <c r="A798" s="68" t="s">
        <v>350</v>
      </c>
      <c r="B798" s="68" t="s">
        <v>426</v>
      </c>
      <c r="C798" s="68" t="s">
        <v>271</v>
      </c>
      <c r="D798" s="68" t="s">
        <v>359</v>
      </c>
      <c r="E798" s="68" t="s">
        <v>360</v>
      </c>
      <c r="F798" s="68" t="s">
        <v>77</v>
      </c>
      <c r="G798" s="68" t="s">
        <v>273</v>
      </c>
      <c r="H798" s="68" t="s">
        <v>364</v>
      </c>
      <c r="I798" s="65">
        <v>10</v>
      </c>
      <c r="J798" s="65">
        <v>419</v>
      </c>
      <c r="K798" s="65" t="s">
        <v>262</v>
      </c>
    </row>
    <row r="799" spans="1:11" ht="12.75" customHeight="1">
      <c r="A799" s="68" t="s">
        <v>350</v>
      </c>
      <c r="B799" s="68" t="s">
        <v>426</v>
      </c>
      <c r="C799" s="68" t="s">
        <v>271</v>
      </c>
      <c r="D799" s="68" t="s">
        <v>359</v>
      </c>
      <c r="E799" s="68" t="s">
        <v>360</v>
      </c>
      <c r="F799" s="68" t="s">
        <v>77</v>
      </c>
      <c r="G799" s="68" t="s">
        <v>273</v>
      </c>
      <c r="H799" s="68" t="s">
        <v>451</v>
      </c>
      <c r="I799" s="65">
        <v>102</v>
      </c>
      <c r="J799" s="65">
        <v>419</v>
      </c>
      <c r="K799" s="65" t="s">
        <v>262</v>
      </c>
    </row>
    <row r="800" spans="1:11" ht="12.75" customHeight="1">
      <c r="A800" s="68" t="s">
        <v>350</v>
      </c>
      <c r="B800" s="68" t="s">
        <v>426</v>
      </c>
      <c r="C800" s="68" t="s">
        <v>271</v>
      </c>
      <c r="D800" s="68" t="s">
        <v>359</v>
      </c>
      <c r="E800" s="68" t="s">
        <v>360</v>
      </c>
      <c r="F800" s="68" t="s">
        <v>77</v>
      </c>
      <c r="G800" s="68" t="s">
        <v>273</v>
      </c>
      <c r="H800" s="68" t="s">
        <v>365</v>
      </c>
      <c r="I800" s="65">
        <v>57</v>
      </c>
      <c r="J800" s="65">
        <v>419</v>
      </c>
      <c r="K800" s="65" t="s">
        <v>262</v>
      </c>
    </row>
    <row r="801" spans="1:11" ht="12.75" customHeight="1">
      <c r="A801" s="68" t="s">
        <v>350</v>
      </c>
      <c r="B801" s="68" t="s">
        <v>426</v>
      </c>
      <c r="C801" s="68" t="s">
        <v>271</v>
      </c>
      <c r="D801" s="68" t="s">
        <v>359</v>
      </c>
      <c r="E801" s="68" t="s">
        <v>360</v>
      </c>
      <c r="F801" s="68" t="s">
        <v>77</v>
      </c>
      <c r="G801" s="68" t="s">
        <v>273</v>
      </c>
      <c r="H801" s="68" t="s">
        <v>366</v>
      </c>
      <c r="I801" s="65">
        <v>94</v>
      </c>
      <c r="J801" s="65">
        <v>419</v>
      </c>
      <c r="K801" s="65" t="s">
        <v>262</v>
      </c>
    </row>
    <row r="802" spans="1:11" ht="12.75" customHeight="1">
      <c r="A802" s="68" t="s">
        <v>350</v>
      </c>
      <c r="B802" s="68" t="s">
        <v>426</v>
      </c>
      <c r="C802" s="68" t="s">
        <v>271</v>
      </c>
      <c r="D802" s="68" t="s">
        <v>359</v>
      </c>
      <c r="E802" s="68" t="s">
        <v>360</v>
      </c>
      <c r="F802" s="68" t="s">
        <v>77</v>
      </c>
      <c r="G802" s="68" t="s">
        <v>273</v>
      </c>
      <c r="H802" s="68" t="s">
        <v>367</v>
      </c>
      <c r="I802" s="65">
        <v>68</v>
      </c>
      <c r="J802" s="65">
        <v>419</v>
      </c>
      <c r="K802" s="65" t="s">
        <v>262</v>
      </c>
    </row>
    <row r="803" spans="1:11" ht="12.75" customHeight="1">
      <c r="A803" s="68" t="s">
        <v>350</v>
      </c>
      <c r="B803" s="68" t="s">
        <v>426</v>
      </c>
      <c r="C803" s="68" t="s">
        <v>271</v>
      </c>
      <c r="D803" s="68" t="s">
        <v>359</v>
      </c>
      <c r="E803" s="68" t="s">
        <v>360</v>
      </c>
      <c r="F803" s="68" t="s">
        <v>77</v>
      </c>
      <c r="G803" s="68" t="s">
        <v>273</v>
      </c>
      <c r="H803" s="68" t="s">
        <v>247</v>
      </c>
      <c r="I803" s="65">
        <v>49</v>
      </c>
      <c r="J803" s="65">
        <v>419</v>
      </c>
      <c r="K803" s="65" t="s">
        <v>262</v>
      </c>
    </row>
    <row r="804" spans="1:11" ht="12.75" customHeight="1">
      <c r="A804" s="68" t="s">
        <v>350</v>
      </c>
      <c r="B804" s="68" t="s">
        <v>426</v>
      </c>
      <c r="C804" s="68" t="s">
        <v>271</v>
      </c>
      <c r="D804" s="68" t="s">
        <v>359</v>
      </c>
      <c r="E804" s="68" t="s">
        <v>360</v>
      </c>
      <c r="F804" s="68" t="s">
        <v>77</v>
      </c>
      <c r="G804" s="68" t="s">
        <v>273</v>
      </c>
      <c r="H804" s="68" t="s">
        <v>375</v>
      </c>
      <c r="I804" s="65">
        <v>39</v>
      </c>
      <c r="J804" s="65">
        <v>419</v>
      </c>
      <c r="K804" s="65" t="s">
        <v>262</v>
      </c>
    </row>
    <row r="805" spans="1:11" ht="12.75" customHeight="1">
      <c r="A805" s="68" t="s">
        <v>350</v>
      </c>
      <c r="B805" s="68" t="s">
        <v>426</v>
      </c>
      <c r="C805" s="68" t="s">
        <v>271</v>
      </c>
      <c r="D805" s="68" t="s">
        <v>359</v>
      </c>
      <c r="E805" s="68" t="s">
        <v>360</v>
      </c>
      <c r="F805" s="68" t="s">
        <v>77</v>
      </c>
      <c r="G805" s="68" t="s">
        <v>273</v>
      </c>
      <c r="H805" s="68" t="s">
        <v>368</v>
      </c>
      <c r="I805" s="65">
        <v>13</v>
      </c>
      <c r="J805" s="65">
        <v>419</v>
      </c>
      <c r="K805" s="65" t="s">
        <v>262</v>
      </c>
    </row>
    <row r="806" spans="1:11" ht="12.75" customHeight="1">
      <c r="A806" s="68" t="s">
        <v>350</v>
      </c>
      <c r="B806" s="68" t="s">
        <v>426</v>
      </c>
      <c r="C806" s="68" t="s">
        <v>271</v>
      </c>
      <c r="D806" s="68" t="s">
        <v>359</v>
      </c>
      <c r="E806" s="68" t="s">
        <v>360</v>
      </c>
      <c r="F806" s="68" t="s">
        <v>77</v>
      </c>
      <c r="G806" s="68" t="s">
        <v>273</v>
      </c>
      <c r="H806" s="68" t="s">
        <v>404</v>
      </c>
      <c r="I806" s="65">
        <v>59</v>
      </c>
      <c r="J806" s="65">
        <v>403</v>
      </c>
      <c r="K806" s="65" t="s">
        <v>428</v>
      </c>
    </row>
    <row r="807" spans="1:11" ht="12.75" customHeight="1">
      <c r="A807" s="68" t="s">
        <v>350</v>
      </c>
      <c r="B807" s="68" t="s">
        <v>426</v>
      </c>
      <c r="C807" s="68" t="s">
        <v>271</v>
      </c>
      <c r="D807" s="68" t="s">
        <v>359</v>
      </c>
      <c r="E807" s="68" t="s">
        <v>360</v>
      </c>
      <c r="F807" s="68" t="s">
        <v>77</v>
      </c>
      <c r="G807" s="68" t="s">
        <v>273</v>
      </c>
      <c r="H807" s="68" t="s">
        <v>422</v>
      </c>
      <c r="I807" s="65">
        <v>115</v>
      </c>
      <c r="J807" s="65">
        <v>403</v>
      </c>
      <c r="K807" s="65" t="s">
        <v>428</v>
      </c>
    </row>
    <row r="808" spans="1:11" ht="12.75" customHeight="1">
      <c r="A808" s="68" t="s">
        <v>350</v>
      </c>
      <c r="B808" s="68" t="s">
        <v>426</v>
      </c>
      <c r="C808" s="68" t="s">
        <v>271</v>
      </c>
      <c r="D808" s="68" t="s">
        <v>359</v>
      </c>
      <c r="E808" s="68" t="s">
        <v>360</v>
      </c>
      <c r="F808" s="68" t="s">
        <v>77</v>
      </c>
      <c r="G808" s="68" t="s">
        <v>273</v>
      </c>
      <c r="H808" s="68" t="s">
        <v>258</v>
      </c>
      <c r="I808" s="65">
        <v>80</v>
      </c>
      <c r="J808" s="65">
        <v>403</v>
      </c>
      <c r="K808" s="65" t="s">
        <v>428</v>
      </c>
    </row>
    <row r="809" spans="1:11" ht="12.75" customHeight="1">
      <c r="A809" s="68" t="s">
        <v>350</v>
      </c>
      <c r="B809" s="68" t="s">
        <v>426</v>
      </c>
      <c r="C809" s="68" t="s">
        <v>271</v>
      </c>
      <c r="D809" s="68" t="s">
        <v>359</v>
      </c>
      <c r="E809" s="68" t="s">
        <v>360</v>
      </c>
      <c r="F809" s="68" t="s">
        <v>77</v>
      </c>
      <c r="G809" s="68" t="s">
        <v>273</v>
      </c>
      <c r="H809" s="68" t="s">
        <v>362</v>
      </c>
      <c r="I809" s="65">
        <v>19</v>
      </c>
      <c r="J809" s="65">
        <v>403</v>
      </c>
      <c r="K809" s="65" t="s">
        <v>428</v>
      </c>
    </row>
    <row r="810" spans="1:11" ht="12.75" customHeight="1">
      <c r="A810" s="68" t="s">
        <v>350</v>
      </c>
      <c r="B810" s="68" t="s">
        <v>426</v>
      </c>
      <c r="C810" s="68" t="s">
        <v>271</v>
      </c>
      <c r="D810" s="68" t="s">
        <v>359</v>
      </c>
      <c r="E810" s="68" t="s">
        <v>360</v>
      </c>
      <c r="F810" s="68" t="s">
        <v>77</v>
      </c>
      <c r="G810" s="68" t="s">
        <v>273</v>
      </c>
      <c r="H810" s="68" t="s">
        <v>363</v>
      </c>
      <c r="I810" s="65">
        <v>14</v>
      </c>
      <c r="J810" s="65">
        <v>403</v>
      </c>
      <c r="K810" s="65" t="s">
        <v>428</v>
      </c>
    </row>
    <row r="811" spans="1:11" ht="12.75" customHeight="1">
      <c r="A811" s="68" t="s">
        <v>350</v>
      </c>
      <c r="B811" s="68" t="s">
        <v>426</v>
      </c>
      <c r="C811" s="68" t="s">
        <v>271</v>
      </c>
      <c r="D811" s="68" t="s">
        <v>359</v>
      </c>
      <c r="E811" s="68" t="s">
        <v>360</v>
      </c>
      <c r="F811" s="68" t="s">
        <v>77</v>
      </c>
      <c r="G811" s="68" t="s">
        <v>273</v>
      </c>
      <c r="H811" s="68" t="s">
        <v>364</v>
      </c>
      <c r="I811" s="65">
        <v>15</v>
      </c>
      <c r="J811" s="65">
        <v>403</v>
      </c>
      <c r="K811" s="65" t="s">
        <v>428</v>
      </c>
    </row>
    <row r="812" spans="1:11" ht="12.75" customHeight="1">
      <c r="A812" s="68" t="s">
        <v>350</v>
      </c>
      <c r="B812" s="68" t="s">
        <v>426</v>
      </c>
      <c r="C812" s="68" t="s">
        <v>271</v>
      </c>
      <c r="D812" s="68" t="s">
        <v>359</v>
      </c>
      <c r="E812" s="68" t="s">
        <v>360</v>
      </c>
      <c r="F812" s="68" t="s">
        <v>77</v>
      </c>
      <c r="G812" s="68" t="s">
        <v>273</v>
      </c>
      <c r="H812" s="68" t="s">
        <v>451</v>
      </c>
      <c r="I812" s="65">
        <v>118</v>
      </c>
      <c r="J812" s="65">
        <v>403</v>
      </c>
      <c r="K812" s="65" t="s">
        <v>428</v>
      </c>
    </row>
    <row r="813" spans="1:11" ht="12.75" customHeight="1">
      <c r="A813" s="68" t="s">
        <v>350</v>
      </c>
      <c r="B813" s="68" t="s">
        <v>426</v>
      </c>
      <c r="C813" s="68" t="s">
        <v>271</v>
      </c>
      <c r="D813" s="68" t="s">
        <v>359</v>
      </c>
      <c r="E813" s="68" t="s">
        <v>360</v>
      </c>
      <c r="F813" s="68" t="s">
        <v>77</v>
      </c>
      <c r="G813" s="68" t="s">
        <v>273</v>
      </c>
      <c r="H813" s="68" t="s">
        <v>365</v>
      </c>
      <c r="I813" s="65">
        <v>72</v>
      </c>
      <c r="J813" s="65">
        <v>403</v>
      </c>
      <c r="K813" s="65" t="s">
        <v>428</v>
      </c>
    </row>
    <row r="814" spans="1:11" ht="12.75" customHeight="1">
      <c r="A814" s="68" t="s">
        <v>350</v>
      </c>
      <c r="B814" s="68" t="s">
        <v>426</v>
      </c>
      <c r="C814" s="68" t="s">
        <v>271</v>
      </c>
      <c r="D814" s="68" t="s">
        <v>359</v>
      </c>
      <c r="E814" s="68" t="s">
        <v>360</v>
      </c>
      <c r="F814" s="68" t="s">
        <v>77</v>
      </c>
      <c r="G814" s="68" t="s">
        <v>273</v>
      </c>
      <c r="H814" s="68" t="s">
        <v>366</v>
      </c>
      <c r="I814" s="65">
        <v>116</v>
      </c>
      <c r="J814" s="65">
        <v>403</v>
      </c>
      <c r="K814" s="65" t="s">
        <v>428</v>
      </c>
    </row>
    <row r="815" spans="1:11" ht="12.75" customHeight="1">
      <c r="A815" s="68" t="s">
        <v>350</v>
      </c>
      <c r="B815" s="68" t="s">
        <v>426</v>
      </c>
      <c r="C815" s="68" t="s">
        <v>271</v>
      </c>
      <c r="D815" s="68" t="s">
        <v>359</v>
      </c>
      <c r="E815" s="68" t="s">
        <v>360</v>
      </c>
      <c r="F815" s="68" t="s">
        <v>77</v>
      </c>
      <c r="G815" s="68" t="s">
        <v>273</v>
      </c>
      <c r="H815" s="68" t="s">
        <v>367</v>
      </c>
      <c r="I815" s="65">
        <v>64</v>
      </c>
      <c r="J815" s="65">
        <v>403</v>
      </c>
      <c r="K815" s="65" t="s">
        <v>428</v>
      </c>
    </row>
    <row r="816" spans="1:11" ht="12.75" customHeight="1">
      <c r="A816" s="68" t="s">
        <v>350</v>
      </c>
      <c r="B816" s="68" t="s">
        <v>426</v>
      </c>
      <c r="C816" s="68" t="s">
        <v>271</v>
      </c>
      <c r="D816" s="68" t="s">
        <v>359</v>
      </c>
      <c r="E816" s="68" t="s">
        <v>360</v>
      </c>
      <c r="F816" s="68" t="s">
        <v>77</v>
      </c>
      <c r="G816" s="68" t="s">
        <v>273</v>
      </c>
      <c r="H816" s="68" t="s">
        <v>247</v>
      </c>
      <c r="I816" s="65">
        <v>89</v>
      </c>
      <c r="J816" s="65">
        <v>403</v>
      </c>
      <c r="K816" s="65" t="s">
        <v>428</v>
      </c>
    </row>
    <row r="817" spans="1:11" ht="12.75" customHeight="1">
      <c r="A817" s="68" t="s">
        <v>350</v>
      </c>
      <c r="B817" s="68" t="s">
        <v>426</v>
      </c>
      <c r="C817" s="68" t="s">
        <v>271</v>
      </c>
      <c r="D817" s="68" t="s">
        <v>359</v>
      </c>
      <c r="E817" s="68" t="s">
        <v>360</v>
      </c>
      <c r="F817" s="68" t="s">
        <v>77</v>
      </c>
      <c r="G817" s="68" t="s">
        <v>273</v>
      </c>
      <c r="H817" s="68" t="s">
        <v>375</v>
      </c>
      <c r="I817" s="65">
        <v>47</v>
      </c>
      <c r="J817" s="65">
        <v>403</v>
      </c>
      <c r="K817" s="65" t="s">
        <v>428</v>
      </c>
    </row>
    <row r="818" spans="1:11" ht="12.75" customHeight="1">
      <c r="A818" s="68" t="s">
        <v>350</v>
      </c>
      <c r="B818" s="68" t="s">
        <v>426</v>
      </c>
      <c r="C818" s="68" t="s">
        <v>271</v>
      </c>
      <c r="D818" s="68" t="s">
        <v>359</v>
      </c>
      <c r="E818" s="68" t="s">
        <v>360</v>
      </c>
      <c r="F818" s="68" t="s">
        <v>77</v>
      </c>
      <c r="G818" s="68" t="s">
        <v>273</v>
      </c>
      <c r="H818" s="68" t="s">
        <v>368</v>
      </c>
      <c r="I818" s="65">
        <v>23</v>
      </c>
      <c r="J818" s="65">
        <v>403</v>
      </c>
      <c r="K818" s="65" t="s">
        <v>428</v>
      </c>
    </row>
    <row r="819" spans="1:11" ht="12.75" customHeight="1">
      <c r="A819" s="68" t="s">
        <v>350</v>
      </c>
      <c r="B819" s="68" t="s">
        <v>426</v>
      </c>
      <c r="C819" s="68" t="s">
        <v>271</v>
      </c>
      <c r="D819" s="68" t="s">
        <v>359</v>
      </c>
      <c r="E819" s="68" t="s">
        <v>360</v>
      </c>
      <c r="F819" s="68" t="s">
        <v>77</v>
      </c>
      <c r="G819" s="68" t="s">
        <v>273</v>
      </c>
      <c r="H819" s="68" t="s">
        <v>404</v>
      </c>
      <c r="I819" s="65">
        <v>25</v>
      </c>
      <c r="J819" s="65">
        <v>418</v>
      </c>
      <c r="K819" s="65" t="s">
        <v>429</v>
      </c>
    </row>
    <row r="820" spans="1:11" ht="12.75" customHeight="1">
      <c r="A820" s="68" t="s">
        <v>350</v>
      </c>
      <c r="B820" s="68" t="s">
        <v>426</v>
      </c>
      <c r="C820" s="68" t="s">
        <v>271</v>
      </c>
      <c r="D820" s="68" t="s">
        <v>359</v>
      </c>
      <c r="E820" s="68" t="s">
        <v>360</v>
      </c>
      <c r="F820" s="68" t="s">
        <v>77</v>
      </c>
      <c r="G820" s="68" t="s">
        <v>273</v>
      </c>
      <c r="H820" s="68" t="s">
        <v>422</v>
      </c>
      <c r="I820" s="65">
        <v>40</v>
      </c>
      <c r="J820" s="65">
        <v>418</v>
      </c>
      <c r="K820" s="65" t="s">
        <v>429</v>
      </c>
    </row>
    <row r="821" spans="1:11" ht="12.75" customHeight="1">
      <c r="A821" s="68" t="s">
        <v>350</v>
      </c>
      <c r="B821" s="68" t="s">
        <v>426</v>
      </c>
      <c r="C821" s="68" t="s">
        <v>271</v>
      </c>
      <c r="D821" s="68" t="s">
        <v>359</v>
      </c>
      <c r="E821" s="68" t="s">
        <v>360</v>
      </c>
      <c r="F821" s="68" t="s">
        <v>77</v>
      </c>
      <c r="G821" s="68" t="s">
        <v>273</v>
      </c>
      <c r="H821" s="68" t="s">
        <v>258</v>
      </c>
      <c r="I821" s="65">
        <v>39</v>
      </c>
      <c r="J821" s="65">
        <v>418</v>
      </c>
      <c r="K821" s="65" t="s">
        <v>429</v>
      </c>
    </row>
    <row r="822" spans="1:11" ht="12.75" customHeight="1">
      <c r="A822" s="68" t="s">
        <v>350</v>
      </c>
      <c r="B822" s="68" t="s">
        <v>426</v>
      </c>
      <c r="C822" s="68" t="s">
        <v>271</v>
      </c>
      <c r="D822" s="68" t="s">
        <v>359</v>
      </c>
      <c r="E822" s="68" t="s">
        <v>360</v>
      </c>
      <c r="F822" s="68" t="s">
        <v>77</v>
      </c>
      <c r="G822" s="68" t="s">
        <v>273</v>
      </c>
      <c r="H822" s="68" t="s">
        <v>362</v>
      </c>
      <c r="I822" s="65">
        <v>22</v>
      </c>
      <c r="J822" s="65">
        <v>418</v>
      </c>
      <c r="K822" s="65" t="s">
        <v>429</v>
      </c>
    </row>
    <row r="823" spans="1:11" ht="12.75" customHeight="1">
      <c r="A823" s="68" t="s">
        <v>350</v>
      </c>
      <c r="B823" s="68" t="s">
        <v>426</v>
      </c>
      <c r="C823" s="68" t="s">
        <v>271</v>
      </c>
      <c r="D823" s="68" t="s">
        <v>359</v>
      </c>
      <c r="E823" s="68" t="s">
        <v>360</v>
      </c>
      <c r="F823" s="68" t="s">
        <v>77</v>
      </c>
      <c r="G823" s="68" t="s">
        <v>273</v>
      </c>
      <c r="H823" s="68" t="s">
        <v>363</v>
      </c>
      <c r="I823" s="65">
        <v>11</v>
      </c>
      <c r="J823" s="65">
        <v>418</v>
      </c>
      <c r="K823" s="65" t="s">
        <v>429</v>
      </c>
    </row>
    <row r="824" spans="1:11" ht="12.75" customHeight="1">
      <c r="A824" s="68" t="s">
        <v>350</v>
      </c>
      <c r="B824" s="68" t="s">
        <v>426</v>
      </c>
      <c r="C824" s="68" t="s">
        <v>271</v>
      </c>
      <c r="D824" s="68" t="s">
        <v>359</v>
      </c>
      <c r="E824" s="68" t="s">
        <v>360</v>
      </c>
      <c r="F824" s="68" t="s">
        <v>77</v>
      </c>
      <c r="G824" s="68" t="s">
        <v>273</v>
      </c>
      <c r="H824" s="68" t="s">
        <v>364</v>
      </c>
      <c r="I824" s="65">
        <v>5</v>
      </c>
      <c r="J824" s="65">
        <v>418</v>
      </c>
      <c r="K824" s="65" t="s">
        <v>429</v>
      </c>
    </row>
    <row r="825" spans="1:11" ht="12.75" customHeight="1">
      <c r="A825" s="68" t="s">
        <v>350</v>
      </c>
      <c r="B825" s="68" t="s">
        <v>426</v>
      </c>
      <c r="C825" s="68" t="s">
        <v>271</v>
      </c>
      <c r="D825" s="68" t="s">
        <v>359</v>
      </c>
      <c r="E825" s="68" t="s">
        <v>360</v>
      </c>
      <c r="F825" s="68" t="s">
        <v>77</v>
      </c>
      <c r="G825" s="68" t="s">
        <v>273</v>
      </c>
      <c r="H825" s="68" t="s">
        <v>451</v>
      </c>
      <c r="I825" s="65">
        <v>10</v>
      </c>
      <c r="J825" s="65">
        <v>418</v>
      </c>
      <c r="K825" s="65" t="s">
        <v>429</v>
      </c>
    </row>
    <row r="826" spans="1:11" ht="12.75" customHeight="1">
      <c r="A826" s="68" t="s">
        <v>350</v>
      </c>
      <c r="B826" s="68" t="s">
        <v>426</v>
      </c>
      <c r="C826" s="68" t="s">
        <v>271</v>
      </c>
      <c r="D826" s="68" t="s">
        <v>359</v>
      </c>
      <c r="E826" s="68" t="s">
        <v>360</v>
      </c>
      <c r="F826" s="68" t="s">
        <v>77</v>
      </c>
      <c r="G826" s="68" t="s">
        <v>273</v>
      </c>
      <c r="H826" s="68" t="s">
        <v>365</v>
      </c>
      <c r="I826" s="65">
        <v>8</v>
      </c>
      <c r="J826" s="65">
        <v>418</v>
      </c>
      <c r="K826" s="65" t="s">
        <v>429</v>
      </c>
    </row>
    <row r="827" spans="1:11" ht="12.75" customHeight="1">
      <c r="A827" s="68" t="s">
        <v>350</v>
      </c>
      <c r="B827" s="68" t="s">
        <v>426</v>
      </c>
      <c r="C827" s="68" t="s">
        <v>271</v>
      </c>
      <c r="D827" s="68" t="s">
        <v>359</v>
      </c>
      <c r="E827" s="68" t="s">
        <v>360</v>
      </c>
      <c r="F827" s="68" t="s">
        <v>77</v>
      </c>
      <c r="G827" s="68" t="s">
        <v>273</v>
      </c>
      <c r="H827" s="68" t="s">
        <v>366</v>
      </c>
      <c r="I827" s="65">
        <v>23</v>
      </c>
      <c r="J827" s="65">
        <v>418</v>
      </c>
      <c r="K827" s="65" t="s">
        <v>429</v>
      </c>
    </row>
    <row r="828" spans="1:11" ht="12.75" customHeight="1">
      <c r="A828" s="68" t="s">
        <v>350</v>
      </c>
      <c r="B828" s="68" t="s">
        <v>426</v>
      </c>
      <c r="C828" s="68" t="s">
        <v>271</v>
      </c>
      <c r="D828" s="68" t="s">
        <v>359</v>
      </c>
      <c r="E828" s="68" t="s">
        <v>360</v>
      </c>
      <c r="F828" s="68" t="s">
        <v>77</v>
      </c>
      <c r="G828" s="68" t="s">
        <v>273</v>
      </c>
      <c r="H828" s="68" t="s">
        <v>367</v>
      </c>
      <c r="I828" s="65">
        <v>17</v>
      </c>
      <c r="J828" s="65">
        <v>418</v>
      </c>
      <c r="K828" s="65" t="s">
        <v>429</v>
      </c>
    </row>
    <row r="829" spans="1:11" ht="12.75" customHeight="1">
      <c r="A829" s="68" t="s">
        <v>350</v>
      </c>
      <c r="B829" s="68" t="s">
        <v>426</v>
      </c>
      <c r="C829" s="68" t="s">
        <v>271</v>
      </c>
      <c r="D829" s="68" t="s">
        <v>359</v>
      </c>
      <c r="E829" s="68" t="s">
        <v>360</v>
      </c>
      <c r="F829" s="68" t="s">
        <v>77</v>
      </c>
      <c r="G829" s="68" t="s">
        <v>273</v>
      </c>
      <c r="H829" s="68" t="s">
        <v>247</v>
      </c>
      <c r="I829" s="65">
        <v>31</v>
      </c>
      <c r="J829" s="65">
        <v>418</v>
      </c>
      <c r="K829" s="65" t="s">
        <v>429</v>
      </c>
    </row>
    <row r="830" spans="1:11" ht="12.75" customHeight="1">
      <c r="A830" s="68" t="s">
        <v>350</v>
      </c>
      <c r="B830" s="68" t="s">
        <v>426</v>
      </c>
      <c r="C830" s="68" t="s">
        <v>271</v>
      </c>
      <c r="D830" s="68" t="s">
        <v>359</v>
      </c>
      <c r="E830" s="68" t="s">
        <v>360</v>
      </c>
      <c r="F830" s="68" t="s">
        <v>77</v>
      </c>
      <c r="G830" s="68" t="s">
        <v>273</v>
      </c>
      <c r="H830" s="68" t="s">
        <v>375</v>
      </c>
      <c r="I830" s="65">
        <v>33</v>
      </c>
      <c r="J830" s="65">
        <v>418</v>
      </c>
      <c r="K830" s="65" t="s">
        <v>429</v>
      </c>
    </row>
    <row r="831" spans="1:11" ht="12.75" customHeight="1">
      <c r="A831" s="68" t="s">
        <v>350</v>
      </c>
      <c r="B831" s="68" t="s">
        <v>426</v>
      </c>
      <c r="C831" s="68" t="s">
        <v>271</v>
      </c>
      <c r="D831" s="68" t="s">
        <v>359</v>
      </c>
      <c r="E831" s="68" t="s">
        <v>360</v>
      </c>
      <c r="F831" s="68" t="s">
        <v>77</v>
      </c>
      <c r="G831" s="68" t="s">
        <v>273</v>
      </c>
      <c r="H831" s="68" t="s">
        <v>368</v>
      </c>
      <c r="I831" s="65">
        <v>34</v>
      </c>
      <c r="J831" s="65">
        <v>418</v>
      </c>
      <c r="K831" s="65" t="s">
        <v>429</v>
      </c>
    </row>
    <row r="832" spans="1:11" ht="12.75" customHeight="1">
      <c r="A832" s="68" t="s">
        <v>350</v>
      </c>
      <c r="B832" s="68" t="s">
        <v>426</v>
      </c>
      <c r="C832" s="68" t="s">
        <v>271</v>
      </c>
      <c r="D832" s="68" t="s">
        <v>359</v>
      </c>
      <c r="E832" s="68" t="s">
        <v>360</v>
      </c>
      <c r="F832" s="68" t="s">
        <v>77</v>
      </c>
      <c r="G832" s="68" t="s">
        <v>273</v>
      </c>
      <c r="H832" s="68" t="s">
        <v>404</v>
      </c>
      <c r="I832" s="65">
        <v>3</v>
      </c>
      <c r="J832" s="65">
        <v>406</v>
      </c>
      <c r="K832" s="65" t="s">
        <v>497</v>
      </c>
    </row>
    <row r="833" spans="1:11" ht="12.75" customHeight="1">
      <c r="A833" s="68" t="s">
        <v>350</v>
      </c>
      <c r="B833" s="68" t="s">
        <v>426</v>
      </c>
      <c r="C833" s="68" t="s">
        <v>271</v>
      </c>
      <c r="D833" s="68" t="s">
        <v>359</v>
      </c>
      <c r="E833" s="68" t="s">
        <v>360</v>
      </c>
      <c r="F833" s="68" t="s">
        <v>77</v>
      </c>
      <c r="G833" s="68" t="s">
        <v>273</v>
      </c>
      <c r="H833" s="68" t="s">
        <v>422</v>
      </c>
      <c r="I833" s="65">
        <v>4</v>
      </c>
      <c r="J833" s="65">
        <v>406</v>
      </c>
      <c r="K833" s="65" t="s">
        <v>497</v>
      </c>
    </row>
    <row r="834" spans="1:11" ht="12.75" customHeight="1">
      <c r="A834" s="68" t="s">
        <v>350</v>
      </c>
      <c r="B834" s="68" t="s">
        <v>426</v>
      </c>
      <c r="C834" s="68" t="s">
        <v>271</v>
      </c>
      <c r="D834" s="68" t="s">
        <v>359</v>
      </c>
      <c r="E834" s="68" t="s">
        <v>360</v>
      </c>
      <c r="F834" s="68" t="s">
        <v>77</v>
      </c>
      <c r="G834" s="68" t="s">
        <v>273</v>
      </c>
      <c r="H834" s="68" t="s">
        <v>258</v>
      </c>
      <c r="I834" s="65">
        <v>2</v>
      </c>
      <c r="J834" s="65">
        <v>406</v>
      </c>
      <c r="K834" s="65" t="s">
        <v>497</v>
      </c>
    </row>
    <row r="835" spans="1:11" ht="12.75" customHeight="1">
      <c r="A835" s="68" t="s">
        <v>350</v>
      </c>
      <c r="B835" s="68" t="s">
        <v>426</v>
      </c>
      <c r="C835" s="68" t="s">
        <v>271</v>
      </c>
      <c r="D835" s="68" t="s">
        <v>359</v>
      </c>
      <c r="E835" s="68" t="s">
        <v>360</v>
      </c>
      <c r="F835" s="68" t="s">
        <v>77</v>
      </c>
      <c r="G835" s="68" t="s">
        <v>273</v>
      </c>
      <c r="H835" s="68" t="s">
        <v>362</v>
      </c>
      <c r="I835" s="65">
        <v>4</v>
      </c>
      <c r="J835" s="65">
        <v>406</v>
      </c>
      <c r="K835" s="65" t="s">
        <v>497</v>
      </c>
    </row>
    <row r="836" spans="1:11" ht="12.75" customHeight="1">
      <c r="A836" s="68" t="s">
        <v>350</v>
      </c>
      <c r="B836" s="68" t="s">
        <v>426</v>
      </c>
      <c r="C836" s="68" t="s">
        <v>271</v>
      </c>
      <c r="D836" s="68" t="s">
        <v>359</v>
      </c>
      <c r="E836" s="68" t="s">
        <v>360</v>
      </c>
      <c r="F836" s="68" t="s">
        <v>77</v>
      </c>
      <c r="G836" s="68" t="s">
        <v>273</v>
      </c>
      <c r="H836" s="68" t="s">
        <v>363</v>
      </c>
      <c r="I836" s="65">
        <v>1</v>
      </c>
      <c r="J836" s="65">
        <v>406</v>
      </c>
      <c r="K836" s="65" t="s">
        <v>497</v>
      </c>
    </row>
    <row r="837" spans="1:11" ht="12.75" customHeight="1">
      <c r="A837" s="68" t="s">
        <v>350</v>
      </c>
      <c r="B837" s="68" t="s">
        <v>426</v>
      </c>
      <c r="C837" s="68" t="s">
        <v>271</v>
      </c>
      <c r="D837" s="68" t="s">
        <v>359</v>
      </c>
      <c r="E837" s="68" t="s">
        <v>360</v>
      </c>
      <c r="F837" s="68" t="s">
        <v>77</v>
      </c>
      <c r="G837" s="68" t="s">
        <v>273</v>
      </c>
      <c r="H837" s="68" t="s">
        <v>364</v>
      </c>
      <c r="I837" s="65">
        <v>1</v>
      </c>
      <c r="J837" s="65">
        <v>406</v>
      </c>
      <c r="K837" s="65" t="s">
        <v>497</v>
      </c>
    </row>
    <row r="838" spans="1:11" ht="12.75" customHeight="1">
      <c r="A838" s="68" t="s">
        <v>350</v>
      </c>
      <c r="B838" s="68" t="s">
        <v>426</v>
      </c>
      <c r="C838" s="68" t="s">
        <v>271</v>
      </c>
      <c r="D838" s="68" t="s">
        <v>359</v>
      </c>
      <c r="E838" s="68" t="s">
        <v>360</v>
      </c>
      <c r="F838" s="68" t="s">
        <v>77</v>
      </c>
      <c r="G838" s="68" t="s">
        <v>273</v>
      </c>
      <c r="H838" s="68" t="s">
        <v>451</v>
      </c>
      <c r="I838" s="65">
        <v>2</v>
      </c>
      <c r="J838" s="65">
        <v>406</v>
      </c>
      <c r="K838" s="65" t="s">
        <v>497</v>
      </c>
    </row>
    <row r="839" spans="1:11" ht="12.75" customHeight="1">
      <c r="A839" s="68" t="s">
        <v>350</v>
      </c>
      <c r="B839" s="68" t="s">
        <v>426</v>
      </c>
      <c r="C839" s="68" t="s">
        <v>271</v>
      </c>
      <c r="D839" s="68" t="s">
        <v>359</v>
      </c>
      <c r="E839" s="68" t="s">
        <v>360</v>
      </c>
      <c r="F839" s="68" t="s">
        <v>77</v>
      </c>
      <c r="G839" s="68" t="s">
        <v>273</v>
      </c>
      <c r="H839" s="68" t="s">
        <v>365</v>
      </c>
      <c r="I839" s="65">
        <v>1</v>
      </c>
      <c r="J839" s="65">
        <v>406</v>
      </c>
      <c r="K839" s="65" t="s">
        <v>497</v>
      </c>
    </row>
    <row r="840" spans="1:11" ht="12.75" customHeight="1">
      <c r="A840" s="68" t="s">
        <v>350</v>
      </c>
      <c r="B840" s="68" t="s">
        <v>426</v>
      </c>
      <c r="C840" s="68" t="s">
        <v>271</v>
      </c>
      <c r="D840" s="68" t="s">
        <v>359</v>
      </c>
      <c r="E840" s="68" t="s">
        <v>360</v>
      </c>
      <c r="F840" s="68" t="s">
        <v>77</v>
      </c>
      <c r="G840" s="68" t="s">
        <v>273</v>
      </c>
      <c r="H840" s="68" t="s">
        <v>366</v>
      </c>
      <c r="I840" s="65">
        <v>2</v>
      </c>
      <c r="J840" s="65">
        <v>406</v>
      </c>
      <c r="K840" s="65" t="s">
        <v>497</v>
      </c>
    </row>
    <row r="841" spans="1:11" ht="12.75" customHeight="1">
      <c r="A841" s="68" t="s">
        <v>350</v>
      </c>
      <c r="B841" s="68" t="s">
        <v>426</v>
      </c>
      <c r="C841" s="68" t="s">
        <v>271</v>
      </c>
      <c r="D841" s="68" t="s">
        <v>359</v>
      </c>
      <c r="E841" s="68" t="s">
        <v>360</v>
      </c>
      <c r="F841" s="68" t="s">
        <v>77</v>
      </c>
      <c r="G841" s="68" t="s">
        <v>273</v>
      </c>
      <c r="H841" s="68" t="s">
        <v>404</v>
      </c>
      <c r="I841" s="65">
        <v>31</v>
      </c>
      <c r="J841" s="65">
        <v>604</v>
      </c>
      <c r="K841" s="65" t="s">
        <v>280</v>
      </c>
    </row>
    <row r="842" spans="1:11" ht="12.75" customHeight="1">
      <c r="A842" s="68" t="s">
        <v>350</v>
      </c>
      <c r="B842" s="68" t="s">
        <v>426</v>
      </c>
      <c r="C842" s="68" t="s">
        <v>271</v>
      </c>
      <c r="D842" s="68" t="s">
        <v>359</v>
      </c>
      <c r="E842" s="68" t="s">
        <v>360</v>
      </c>
      <c r="F842" s="68" t="s">
        <v>77</v>
      </c>
      <c r="G842" s="68" t="s">
        <v>273</v>
      </c>
      <c r="H842" s="68" t="s">
        <v>422</v>
      </c>
      <c r="I842" s="65">
        <v>70</v>
      </c>
      <c r="J842" s="65">
        <v>604</v>
      </c>
      <c r="K842" s="65" t="s">
        <v>280</v>
      </c>
    </row>
    <row r="843" spans="1:11" ht="12.75" customHeight="1">
      <c r="A843" s="68" t="s">
        <v>350</v>
      </c>
      <c r="B843" s="68" t="s">
        <v>426</v>
      </c>
      <c r="C843" s="68" t="s">
        <v>271</v>
      </c>
      <c r="D843" s="68" t="s">
        <v>359</v>
      </c>
      <c r="E843" s="68" t="s">
        <v>360</v>
      </c>
      <c r="F843" s="68" t="s">
        <v>77</v>
      </c>
      <c r="G843" s="68" t="s">
        <v>273</v>
      </c>
      <c r="H843" s="68" t="s">
        <v>258</v>
      </c>
      <c r="I843" s="65">
        <v>199</v>
      </c>
      <c r="J843" s="65">
        <v>604</v>
      </c>
      <c r="K843" s="65" t="s">
        <v>280</v>
      </c>
    </row>
    <row r="844" spans="1:11" ht="12.75" customHeight="1">
      <c r="A844" s="68" t="s">
        <v>350</v>
      </c>
      <c r="B844" s="68" t="s">
        <v>426</v>
      </c>
      <c r="C844" s="68" t="s">
        <v>271</v>
      </c>
      <c r="D844" s="68" t="s">
        <v>359</v>
      </c>
      <c r="E844" s="68" t="s">
        <v>360</v>
      </c>
      <c r="F844" s="68" t="s">
        <v>77</v>
      </c>
      <c r="G844" s="68" t="s">
        <v>273</v>
      </c>
      <c r="H844" s="68" t="s">
        <v>362</v>
      </c>
      <c r="I844" s="65">
        <v>19</v>
      </c>
      <c r="J844" s="65">
        <v>604</v>
      </c>
      <c r="K844" s="65" t="s">
        <v>280</v>
      </c>
    </row>
    <row r="845" spans="1:11" ht="12.75" customHeight="1">
      <c r="A845" s="68" t="s">
        <v>350</v>
      </c>
      <c r="B845" s="68" t="s">
        <v>426</v>
      </c>
      <c r="C845" s="68" t="s">
        <v>271</v>
      </c>
      <c r="D845" s="68" t="s">
        <v>359</v>
      </c>
      <c r="E845" s="68" t="s">
        <v>360</v>
      </c>
      <c r="F845" s="68" t="s">
        <v>77</v>
      </c>
      <c r="G845" s="68" t="s">
        <v>273</v>
      </c>
      <c r="H845" s="68" t="s">
        <v>363</v>
      </c>
      <c r="I845" s="65">
        <v>2</v>
      </c>
      <c r="J845" s="65">
        <v>604</v>
      </c>
      <c r="K845" s="65" t="s">
        <v>280</v>
      </c>
    </row>
    <row r="846" spans="1:11" ht="12.75" customHeight="1">
      <c r="A846" s="68" t="s">
        <v>350</v>
      </c>
      <c r="B846" s="68" t="s">
        <v>426</v>
      </c>
      <c r="C846" s="68" t="s">
        <v>271</v>
      </c>
      <c r="D846" s="68" t="s">
        <v>359</v>
      </c>
      <c r="E846" s="68" t="s">
        <v>360</v>
      </c>
      <c r="F846" s="68" t="s">
        <v>77</v>
      </c>
      <c r="G846" s="68" t="s">
        <v>273</v>
      </c>
      <c r="H846" s="68" t="s">
        <v>364</v>
      </c>
      <c r="I846" s="65">
        <v>2</v>
      </c>
      <c r="J846" s="65">
        <v>604</v>
      </c>
      <c r="K846" s="65" t="s">
        <v>280</v>
      </c>
    </row>
    <row r="847" spans="1:11" ht="12.75" customHeight="1">
      <c r="A847" s="68" t="s">
        <v>350</v>
      </c>
      <c r="B847" s="68" t="s">
        <v>426</v>
      </c>
      <c r="C847" s="68" t="s">
        <v>271</v>
      </c>
      <c r="D847" s="68" t="s">
        <v>359</v>
      </c>
      <c r="E847" s="68" t="s">
        <v>360</v>
      </c>
      <c r="F847" s="68" t="s">
        <v>77</v>
      </c>
      <c r="G847" s="68" t="s">
        <v>273</v>
      </c>
      <c r="H847" s="68" t="s">
        <v>451</v>
      </c>
      <c r="I847" s="65">
        <v>1</v>
      </c>
      <c r="J847" s="65">
        <v>604</v>
      </c>
      <c r="K847" s="65" t="s">
        <v>280</v>
      </c>
    </row>
    <row r="848" spans="1:11" ht="12.75" customHeight="1">
      <c r="A848" s="68" t="s">
        <v>350</v>
      </c>
      <c r="B848" s="68" t="s">
        <v>426</v>
      </c>
      <c r="C848" s="68" t="s">
        <v>271</v>
      </c>
      <c r="D848" s="68" t="s">
        <v>359</v>
      </c>
      <c r="E848" s="68" t="s">
        <v>360</v>
      </c>
      <c r="F848" s="68" t="s">
        <v>77</v>
      </c>
      <c r="G848" s="68" t="s">
        <v>273</v>
      </c>
      <c r="H848" s="68" t="s">
        <v>366</v>
      </c>
      <c r="I848" s="65">
        <v>3</v>
      </c>
      <c r="J848" s="65">
        <v>604</v>
      </c>
      <c r="K848" s="65" t="s">
        <v>280</v>
      </c>
    </row>
    <row r="849" spans="1:11" ht="12.75" customHeight="1">
      <c r="A849" s="68" t="s">
        <v>350</v>
      </c>
      <c r="B849" s="68" t="s">
        <v>426</v>
      </c>
      <c r="C849" s="68" t="s">
        <v>271</v>
      </c>
      <c r="D849" s="68" t="s">
        <v>359</v>
      </c>
      <c r="E849" s="68" t="s">
        <v>360</v>
      </c>
      <c r="F849" s="68" t="s">
        <v>77</v>
      </c>
      <c r="G849" s="68" t="s">
        <v>273</v>
      </c>
      <c r="H849" s="68" t="s">
        <v>247</v>
      </c>
      <c r="I849" s="65">
        <v>1</v>
      </c>
      <c r="J849" s="65">
        <v>604</v>
      </c>
      <c r="K849" s="65" t="s">
        <v>280</v>
      </c>
    </row>
    <row r="850" spans="1:11" ht="12.75" customHeight="1">
      <c r="A850" s="68" t="s">
        <v>350</v>
      </c>
      <c r="B850" s="68" t="s">
        <v>426</v>
      </c>
      <c r="C850" s="68" t="s">
        <v>271</v>
      </c>
      <c r="D850" s="68" t="s">
        <v>359</v>
      </c>
      <c r="E850" s="68" t="s">
        <v>360</v>
      </c>
      <c r="F850" s="68" t="s">
        <v>77</v>
      </c>
      <c r="G850" s="68" t="s">
        <v>273</v>
      </c>
      <c r="H850" s="68" t="s">
        <v>404</v>
      </c>
      <c r="I850" s="65">
        <v>61</v>
      </c>
      <c r="J850" s="65">
        <v>411</v>
      </c>
      <c r="K850" s="65" t="s">
        <v>498</v>
      </c>
    </row>
    <row r="851" spans="1:11" ht="12.75" customHeight="1">
      <c r="A851" s="68" t="s">
        <v>350</v>
      </c>
      <c r="B851" s="68" t="s">
        <v>426</v>
      </c>
      <c r="C851" s="68" t="s">
        <v>271</v>
      </c>
      <c r="D851" s="68" t="s">
        <v>359</v>
      </c>
      <c r="E851" s="68" t="s">
        <v>360</v>
      </c>
      <c r="F851" s="68" t="s">
        <v>77</v>
      </c>
      <c r="G851" s="68" t="s">
        <v>273</v>
      </c>
      <c r="H851" s="68" t="s">
        <v>422</v>
      </c>
      <c r="I851" s="65">
        <v>116</v>
      </c>
      <c r="J851" s="65">
        <v>411</v>
      </c>
      <c r="K851" s="65" t="s">
        <v>498</v>
      </c>
    </row>
    <row r="852" spans="1:11" ht="12.75" customHeight="1">
      <c r="A852" s="68" t="s">
        <v>350</v>
      </c>
      <c r="B852" s="68" t="s">
        <v>426</v>
      </c>
      <c r="C852" s="68" t="s">
        <v>271</v>
      </c>
      <c r="D852" s="68" t="s">
        <v>359</v>
      </c>
      <c r="E852" s="68" t="s">
        <v>360</v>
      </c>
      <c r="F852" s="68" t="s">
        <v>77</v>
      </c>
      <c r="G852" s="68" t="s">
        <v>273</v>
      </c>
      <c r="H852" s="68" t="s">
        <v>258</v>
      </c>
      <c r="I852" s="65">
        <v>111</v>
      </c>
      <c r="J852" s="65">
        <v>411</v>
      </c>
      <c r="K852" s="65" t="s">
        <v>498</v>
      </c>
    </row>
    <row r="853" spans="1:11" ht="12.75" customHeight="1">
      <c r="A853" s="68" t="s">
        <v>350</v>
      </c>
      <c r="B853" s="68" t="s">
        <v>426</v>
      </c>
      <c r="C853" s="68" t="s">
        <v>271</v>
      </c>
      <c r="D853" s="68" t="s">
        <v>359</v>
      </c>
      <c r="E853" s="68" t="s">
        <v>360</v>
      </c>
      <c r="F853" s="68" t="s">
        <v>77</v>
      </c>
      <c r="G853" s="68" t="s">
        <v>273</v>
      </c>
      <c r="H853" s="68" t="s">
        <v>362</v>
      </c>
      <c r="I853" s="65">
        <v>4</v>
      </c>
      <c r="J853" s="65">
        <v>411</v>
      </c>
      <c r="K853" s="65" t="s">
        <v>498</v>
      </c>
    </row>
    <row r="854" spans="1:11" ht="12.75" customHeight="1">
      <c r="A854" s="68" t="s">
        <v>350</v>
      </c>
      <c r="B854" s="68" t="s">
        <v>426</v>
      </c>
      <c r="C854" s="68" t="s">
        <v>271</v>
      </c>
      <c r="D854" s="68" t="s">
        <v>359</v>
      </c>
      <c r="E854" s="68" t="s">
        <v>360</v>
      </c>
      <c r="F854" s="68" t="s">
        <v>77</v>
      </c>
      <c r="G854" s="68" t="s">
        <v>273</v>
      </c>
      <c r="H854" s="68" t="s">
        <v>363</v>
      </c>
      <c r="I854" s="65">
        <v>4</v>
      </c>
      <c r="J854" s="65">
        <v>411</v>
      </c>
      <c r="K854" s="65" t="s">
        <v>498</v>
      </c>
    </row>
    <row r="855" spans="1:11" ht="12.75" customHeight="1">
      <c r="A855" s="68" t="s">
        <v>350</v>
      </c>
      <c r="B855" s="68" t="s">
        <v>426</v>
      </c>
      <c r="C855" s="68" t="s">
        <v>271</v>
      </c>
      <c r="D855" s="68" t="s">
        <v>359</v>
      </c>
      <c r="E855" s="68" t="s">
        <v>360</v>
      </c>
      <c r="F855" s="68" t="s">
        <v>77</v>
      </c>
      <c r="G855" s="68" t="s">
        <v>273</v>
      </c>
      <c r="H855" s="68" t="s">
        <v>451</v>
      </c>
      <c r="I855" s="65">
        <v>28</v>
      </c>
      <c r="J855" s="65">
        <v>411</v>
      </c>
      <c r="K855" s="65" t="s">
        <v>498</v>
      </c>
    </row>
    <row r="856" spans="1:11" ht="12.75" customHeight="1">
      <c r="A856" s="68" t="s">
        <v>350</v>
      </c>
      <c r="B856" s="68" t="s">
        <v>426</v>
      </c>
      <c r="C856" s="68" t="s">
        <v>271</v>
      </c>
      <c r="D856" s="68" t="s">
        <v>359</v>
      </c>
      <c r="E856" s="68" t="s">
        <v>360</v>
      </c>
      <c r="F856" s="68" t="s">
        <v>77</v>
      </c>
      <c r="G856" s="68" t="s">
        <v>273</v>
      </c>
      <c r="H856" s="68" t="s">
        <v>365</v>
      </c>
      <c r="I856" s="65">
        <v>27</v>
      </c>
      <c r="J856" s="65">
        <v>411</v>
      </c>
      <c r="K856" s="65" t="s">
        <v>498</v>
      </c>
    </row>
    <row r="857" spans="1:11" ht="12.75" customHeight="1">
      <c r="A857" s="68" t="s">
        <v>350</v>
      </c>
      <c r="B857" s="68" t="s">
        <v>426</v>
      </c>
      <c r="C857" s="68" t="s">
        <v>271</v>
      </c>
      <c r="D857" s="68" t="s">
        <v>359</v>
      </c>
      <c r="E857" s="68" t="s">
        <v>360</v>
      </c>
      <c r="F857" s="68" t="s">
        <v>77</v>
      </c>
      <c r="G857" s="68" t="s">
        <v>273</v>
      </c>
      <c r="H857" s="68" t="s">
        <v>366</v>
      </c>
      <c r="I857" s="65">
        <v>67</v>
      </c>
      <c r="J857" s="65">
        <v>411</v>
      </c>
      <c r="K857" s="65" t="s">
        <v>498</v>
      </c>
    </row>
    <row r="858" spans="1:11" ht="12.75" customHeight="1">
      <c r="A858" s="68" t="s">
        <v>350</v>
      </c>
      <c r="B858" s="68" t="s">
        <v>426</v>
      </c>
      <c r="C858" s="68" t="s">
        <v>271</v>
      </c>
      <c r="D858" s="68" t="s">
        <v>359</v>
      </c>
      <c r="E858" s="68" t="s">
        <v>360</v>
      </c>
      <c r="F858" s="68" t="s">
        <v>77</v>
      </c>
      <c r="G858" s="68" t="s">
        <v>273</v>
      </c>
      <c r="H858" s="68" t="s">
        <v>367</v>
      </c>
      <c r="I858" s="65">
        <v>46</v>
      </c>
      <c r="J858" s="65">
        <v>411</v>
      </c>
      <c r="K858" s="65" t="s">
        <v>498</v>
      </c>
    </row>
    <row r="859" spans="1:11" ht="12.75" customHeight="1">
      <c r="A859" s="68" t="s">
        <v>350</v>
      </c>
      <c r="B859" s="68" t="s">
        <v>426</v>
      </c>
      <c r="C859" s="68" t="s">
        <v>271</v>
      </c>
      <c r="D859" s="68" t="s">
        <v>359</v>
      </c>
      <c r="E859" s="68" t="s">
        <v>360</v>
      </c>
      <c r="F859" s="68" t="s">
        <v>77</v>
      </c>
      <c r="G859" s="68" t="s">
        <v>273</v>
      </c>
      <c r="H859" s="68" t="s">
        <v>247</v>
      </c>
      <c r="I859" s="65">
        <v>72</v>
      </c>
      <c r="J859" s="65">
        <v>411</v>
      </c>
      <c r="K859" s="65" t="s">
        <v>498</v>
      </c>
    </row>
    <row r="860" spans="1:11" ht="12.75" customHeight="1">
      <c r="A860" s="68" t="s">
        <v>350</v>
      </c>
      <c r="B860" s="68" t="s">
        <v>426</v>
      </c>
      <c r="C860" s="68" t="s">
        <v>271</v>
      </c>
      <c r="D860" s="68" t="s">
        <v>359</v>
      </c>
      <c r="E860" s="68" t="s">
        <v>360</v>
      </c>
      <c r="F860" s="68" t="s">
        <v>77</v>
      </c>
      <c r="G860" s="68" t="s">
        <v>273</v>
      </c>
      <c r="H860" s="68" t="s">
        <v>375</v>
      </c>
      <c r="I860" s="65">
        <v>39</v>
      </c>
      <c r="J860" s="65">
        <v>411</v>
      </c>
      <c r="K860" s="65" t="s">
        <v>498</v>
      </c>
    </row>
    <row r="861" spans="1:11" ht="12.75" customHeight="1">
      <c r="A861" s="68" t="s">
        <v>350</v>
      </c>
      <c r="B861" s="68" t="s">
        <v>426</v>
      </c>
      <c r="C861" s="68" t="s">
        <v>271</v>
      </c>
      <c r="D861" s="68" t="s">
        <v>359</v>
      </c>
      <c r="E861" s="68" t="s">
        <v>360</v>
      </c>
      <c r="F861" s="68" t="s">
        <v>77</v>
      </c>
      <c r="G861" s="68" t="s">
        <v>273</v>
      </c>
      <c r="H861" s="68" t="s">
        <v>368</v>
      </c>
      <c r="I861" s="65">
        <v>7</v>
      </c>
      <c r="J861" s="65">
        <v>411</v>
      </c>
      <c r="K861" s="65" t="s">
        <v>498</v>
      </c>
    </row>
    <row r="862" spans="1:11" ht="12.75" customHeight="1">
      <c r="A862" s="68" t="s">
        <v>350</v>
      </c>
      <c r="B862" s="68" t="s">
        <v>426</v>
      </c>
      <c r="C862" s="68" t="s">
        <v>271</v>
      </c>
      <c r="D862" s="68" t="s">
        <v>359</v>
      </c>
      <c r="E862" s="68" t="s">
        <v>360</v>
      </c>
      <c r="F862" s="68" t="s">
        <v>77</v>
      </c>
      <c r="G862" s="68" t="s">
        <v>273</v>
      </c>
      <c r="H862" s="68" t="s">
        <v>491</v>
      </c>
      <c r="I862" s="65">
        <v>1</v>
      </c>
      <c r="J862" s="65">
        <v>411</v>
      </c>
      <c r="K862" s="65" t="s">
        <v>498</v>
      </c>
    </row>
    <row r="863" spans="1:11" ht="12.75" customHeight="1">
      <c r="A863" s="68" t="s">
        <v>350</v>
      </c>
      <c r="B863" s="68" t="s">
        <v>426</v>
      </c>
      <c r="C863" s="68" t="s">
        <v>271</v>
      </c>
      <c r="D863" s="68" t="s">
        <v>359</v>
      </c>
      <c r="E863" s="68" t="s">
        <v>360</v>
      </c>
      <c r="F863" s="68" t="s">
        <v>77</v>
      </c>
      <c r="G863" s="68" t="s">
        <v>273</v>
      </c>
      <c r="H863" s="68" t="s">
        <v>404</v>
      </c>
      <c r="I863" s="65">
        <v>63</v>
      </c>
      <c r="J863" s="65">
        <v>425</v>
      </c>
      <c r="K863" s="65" t="s">
        <v>379</v>
      </c>
    </row>
    <row r="864" spans="1:11" ht="12.75" customHeight="1">
      <c r="A864" s="68" t="s">
        <v>350</v>
      </c>
      <c r="B864" s="68" t="s">
        <v>426</v>
      </c>
      <c r="C864" s="68" t="s">
        <v>271</v>
      </c>
      <c r="D864" s="68" t="s">
        <v>359</v>
      </c>
      <c r="E864" s="68" t="s">
        <v>360</v>
      </c>
      <c r="F864" s="68" t="s">
        <v>77</v>
      </c>
      <c r="G864" s="68" t="s">
        <v>273</v>
      </c>
      <c r="H864" s="68" t="s">
        <v>422</v>
      </c>
      <c r="I864" s="65">
        <v>74</v>
      </c>
      <c r="J864" s="65">
        <v>425</v>
      </c>
      <c r="K864" s="65" t="s">
        <v>379</v>
      </c>
    </row>
    <row r="865" spans="1:11" ht="12.75" customHeight="1">
      <c r="A865" s="68" t="s">
        <v>350</v>
      </c>
      <c r="B865" s="68" t="s">
        <v>426</v>
      </c>
      <c r="C865" s="68" t="s">
        <v>271</v>
      </c>
      <c r="D865" s="68" t="s">
        <v>359</v>
      </c>
      <c r="E865" s="68" t="s">
        <v>360</v>
      </c>
      <c r="F865" s="68" t="s">
        <v>77</v>
      </c>
      <c r="G865" s="68" t="s">
        <v>273</v>
      </c>
      <c r="H865" s="68" t="s">
        <v>258</v>
      </c>
      <c r="I865" s="65">
        <v>45</v>
      </c>
      <c r="J865" s="65">
        <v>425</v>
      </c>
      <c r="K865" s="65" t="s">
        <v>379</v>
      </c>
    </row>
    <row r="866" spans="1:11" ht="12.75" customHeight="1">
      <c r="A866" s="68" t="s">
        <v>350</v>
      </c>
      <c r="B866" s="68" t="s">
        <v>426</v>
      </c>
      <c r="C866" s="68" t="s">
        <v>271</v>
      </c>
      <c r="D866" s="68" t="s">
        <v>359</v>
      </c>
      <c r="E866" s="68" t="s">
        <v>360</v>
      </c>
      <c r="F866" s="68" t="s">
        <v>77</v>
      </c>
      <c r="G866" s="68" t="s">
        <v>273</v>
      </c>
      <c r="H866" s="68" t="s">
        <v>362</v>
      </c>
      <c r="I866" s="65">
        <v>27</v>
      </c>
      <c r="J866" s="65">
        <v>425</v>
      </c>
      <c r="K866" s="65" t="s">
        <v>379</v>
      </c>
    </row>
    <row r="867" spans="1:11" ht="12.75" customHeight="1">
      <c r="A867" s="68" t="s">
        <v>350</v>
      </c>
      <c r="B867" s="68" t="s">
        <v>426</v>
      </c>
      <c r="C867" s="68" t="s">
        <v>271</v>
      </c>
      <c r="D867" s="68" t="s">
        <v>359</v>
      </c>
      <c r="E867" s="68" t="s">
        <v>360</v>
      </c>
      <c r="F867" s="68" t="s">
        <v>77</v>
      </c>
      <c r="G867" s="68" t="s">
        <v>273</v>
      </c>
      <c r="H867" s="68" t="s">
        <v>363</v>
      </c>
      <c r="I867" s="65">
        <v>19</v>
      </c>
      <c r="J867" s="65">
        <v>425</v>
      </c>
      <c r="K867" s="65" t="s">
        <v>379</v>
      </c>
    </row>
    <row r="868" spans="1:11" ht="12.75" customHeight="1">
      <c r="A868" s="68" t="s">
        <v>350</v>
      </c>
      <c r="B868" s="68" t="s">
        <v>426</v>
      </c>
      <c r="C868" s="68" t="s">
        <v>271</v>
      </c>
      <c r="D868" s="68" t="s">
        <v>359</v>
      </c>
      <c r="E868" s="68" t="s">
        <v>360</v>
      </c>
      <c r="F868" s="68" t="s">
        <v>77</v>
      </c>
      <c r="G868" s="68" t="s">
        <v>273</v>
      </c>
      <c r="H868" s="68" t="s">
        <v>364</v>
      </c>
      <c r="I868" s="65">
        <v>13</v>
      </c>
      <c r="J868" s="65">
        <v>425</v>
      </c>
      <c r="K868" s="65" t="s">
        <v>379</v>
      </c>
    </row>
    <row r="869" spans="1:11" ht="12.75" customHeight="1">
      <c r="A869" s="68" t="s">
        <v>350</v>
      </c>
      <c r="B869" s="68" t="s">
        <v>426</v>
      </c>
      <c r="C869" s="68" t="s">
        <v>271</v>
      </c>
      <c r="D869" s="68" t="s">
        <v>359</v>
      </c>
      <c r="E869" s="68" t="s">
        <v>360</v>
      </c>
      <c r="F869" s="68" t="s">
        <v>77</v>
      </c>
      <c r="G869" s="68" t="s">
        <v>273</v>
      </c>
      <c r="H869" s="68" t="s">
        <v>451</v>
      </c>
      <c r="I869" s="65">
        <v>82</v>
      </c>
      <c r="J869" s="65">
        <v>425</v>
      </c>
      <c r="K869" s="65" t="s">
        <v>379</v>
      </c>
    </row>
    <row r="870" spans="1:11" ht="12.75" customHeight="1">
      <c r="A870" s="68" t="s">
        <v>350</v>
      </c>
      <c r="B870" s="68" t="s">
        <v>426</v>
      </c>
      <c r="C870" s="68" t="s">
        <v>271</v>
      </c>
      <c r="D870" s="68" t="s">
        <v>359</v>
      </c>
      <c r="E870" s="68" t="s">
        <v>360</v>
      </c>
      <c r="F870" s="68" t="s">
        <v>77</v>
      </c>
      <c r="G870" s="68" t="s">
        <v>273</v>
      </c>
      <c r="H870" s="68" t="s">
        <v>365</v>
      </c>
      <c r="I870" s="65">
        <v>53</v>
      </c>
      <c r="J870" s="65">
        <v>425</v>
      </c>
      <c r="K870" s="65" t="s">
        <v>379</v>
      </c>
    </row>
    <row r="871" spans="1:11" ht="12.75" customHeight="1">
      <c r="A871" s="68" t="s">
        <v>350</v>
      </c>
      <c r="B871" s="68" t="s">
        <v>426</v>
      </c>
      <c r="C871" s="68" t="s">
        <v>271</v>
      </c>
      <c r="D871" s="68" t="s">
        <v>359</v>
      </c>
      <c r="E871" s="68" t="s">
        <v>360</v>
      </c>
      <c r="F871" s="68" t="s">
        <v>77</v>
      </c>
      <c r="G871" s="68" t="s">
        <v>273</v>
      </c>
      <c r="H871" s="68" t="s">
        <v>366</v>
      </c>
      <c r="I871" s="65">
        <v>56</v>
      </c>
      <c r="J871" s="65">
        <v>425</v>
      </c>
      <c r="K871" s="65" t="s">
        <v>379</v>
      </c>
    </row>
    <row r="872" spans="1:11" ht="12.75" customHeight="1">
      <c r="A872" s="68" t="s">
        <v>350</v>
      </c>
      <c r="B872" s="68" t="s">
        <v>426</v>
      </c>
      <c r="C872" s="68" t="s">
        <v>271</v>
      </c>
      <c r="D872" s="68" t="s">
        <v>359</v>
      </c>
      <c r="E872" s="68" t="s">
        <v>360</v>
      </c>
      <c r="F872" s="68" t="s">
        <v>77</v>
      </c>
      <c r="G872" s="68" t="s">
        <v>273</v>
      </c>
      <c r="H872" s="68" t="s">
        <v>367</v>
      </c>
      <c r="I872" s="65">
        <v>42</v>
      </c>
      <c r="J872" s="65">
        <v>425</v>
      </c>
      <c r="K872" s="65" t="s">
        <v>379</v>
      </c>
    </row>
    <row r="873" spans="1:11" ht="12.75" customHeight="1">
      <c r="A873" s="68" t="s">
        <v>350</v>
      </c>
      <c r="B873" s="68" t="s">
        <v>426</v>
      </c>
      <c r="C873" s="68" t="s">
        <v>271</v>
      </c>
      <c r="D873" s="68" t="s">
        <v>359</v>
      </c>
      <c r="E873" s="68" t="s">
        <v>360</v>
      </c>
      <c r="F873" s="68" t="s">
        <v>77</v>
      </c>
      <c r="G873" s="68" t="s">
        <v>273</v>
      </c>
      <c r="H873" s="68" t="s">
        <v>247</v>
      </c>
      <c r="I873" s="65">
        <v>50</v>
      </c>
      <c r="J873" s="65">
        <v>425</v>
      </c>
      <c r="K873" s="65" t="s">
        <v>379</v>
      </c>
    </row>
    <row r="874" spans="1:11" ht="12.75" customHeight="1">
      <c r="A874" s="68" t="s">
        <v>350</v>
      </c>
      <c r="B874" s="68" t="s">
        <v>426</v>
      </c>
      <c r="C874" s="68" t="s">
        <v>271</v>
      </c>
      <c r="D874" s="68" t="s">
        <v>359</v>
      </c>
      <c r="E874" s="68" t="s">
        <v>360</v>
      </c>
      <c r="F874" s="68" t="s">
        <v>77</v>
      </c>
      <c r="G874" s="68" t="s">
        <v>273</v>
      </c>
      <c r="H874" s="68" t="s">
        <v>375</v>
      </c>
      <c r="I874" s="65">
        <v>28</v>
      </c>
      <c r="J874" s="65">
        <v>425</v>
      </c>
      <c r="K874" s="65" t="s">
        <v>379</v>
      </c>
    </row>
    <row r="875" spans="1:11" ht="12.75" customHeight="1">
      <c r="A875" s="68" t="s">
        <v>350</v>
      </c>
      <c r="B875" s="68" t="s">
        <v>426</v>
      </c>
      <c r="C875" s="68" t="s">
        <v>271</v>
      </c>
      <c r="D875" s="68" t="s">
        <v>359</v>
      </c>
      <c r="E875" s="68" t="s">
        <v>360</v>
      </c>
      <c r="F875" s="68" t="s">
        <v>77</v>
      </c>
      <c r="G875" s="68" t="s">
        <v>273</v>
      </c>
      <c r="H875" s="68" t="s">
        <v>368</v>
      </c>
      <c r="I875" s="65">
        <v>7</v>
      </c>
      <c r="J875" s="65">
        <v>425</v>
      </c>
      <c r="K875" s="65" t="s">
        <v>379</v>
      </c>
    </row>
    <row r="876" spans="1:11" ht="12.75" customHeight="1">
      <c r="A876" s="68" t="s">
        <v>350</v>
      </c>
      <c r="B876" s="68" t="s">
        <v>426</v>
      </c>
      <c r="C876" s="68" t="s">
        <v>271</v>
      </c>
      <c r="D876" s="68" t="s">
        <v>359</v>
      </c>
      <c r="E876" s="68" t="s">
        <v>360</v>
      </c>
      <c r="F876" s="68" t="s">
        <v>77</v>
      </c>
      <c r="G876" s="68" t="s">
        <v>273</v>
      </c>
      <c r="H876" s="68" t="s">
        <v>404</v>
      </c>
      <c r="I876" s="65">
        <v>15</v>
      </c>
      <c r="J876" s="65">
        <v>429</v>
      </c>
      <c r="K876" s="65" t="s">
        <v>380</v>
      </c>
    </row>
    <row r="877" spans="1:11" ht="12.75" customHeight="1">
      <c r="A877" s="68" t="s">
        <v>350</v>
      </c>
      <c r="B877" s="68" t="s">
        <v>426</v>
      </c>
      <c r="C877" s="68" t="s">
        <v>271</v>
      </c>
      <c r="D877" s="68" t="s">
        <v>359</v>
      </c>
      <c r="E877" s="68" t="s">
        <v>360</v>
      </c>
      <c r="F877" s="68" t="s">
        <v>77</v>
      </c>
      <c r="G877" s="68" t="s">
        <v>273</v>
      </c>
      <c r="H877" s="68" t="s">
        <v>422</v>
      </c>
      <c r="I877" s="65">
        <v>20</v>
      </c>
      <c r="J877" s="65">
        <v>429</v>
      </c>
      <c r="K877" s="65" t="s">
        <v>380</v>
      </c>
    </row>
    <row r="878" spans="1:11" ht="12.75" customHeight="1">
      <c r="A878" s="68" t="s">
        <v>350</v>
      </c>
      <c r="B878" s="68" t="s">
        <v>426</v>
      </c>
      <c r="C878" s="68" t="s">
        <v>271</v>
      </c>
      <c r="D878" s="68" t="s">
        <v>359</v>
      </c>
      <c r="E878" s="68" t="s">
        <v>360</v>
      </c>
      <c r="F878" s="68" t="s">
        <v>77</v>
      </c>
      <c r="G878" s="68" t="s">
        <v>273</v>
      </c>
      <c r="H878" s="68" t="s">
        <v>258</v>
      </c>
      <c r="I878" s="65">
        <v>16</v>
      </c>
      <c r="J878" s="65">
        <v>429</v>
      </c>
      <c r="K878" s="65" t="s">
        <v>380</v>
      </c>
    </row>
    <row r="879" spans="1:11" ht="12.75" customHeight="1">
      <c r="A879" s="68" t="s">
        <v>350</v>
      </c>
      <c r="B879" s="68" t="s">
        <v>426</v>
      </c>
      <c r="C879" s="68" t="s">
        <v>271</v>
      </c>
      <c r="D879" s="68" t="s">
        <v>359</v>
      </c>
      <c r="E879" s="68" t="s">
        <v>360</v>
      </c>
      <c r="F879" s="68" t="s">
        <v>77</v>
      </c>
      <c r="G879" s="68" t="s">
        <v>273</v>
      </c>
      <c r="H879" s="68" t="s">
        <v>362</v>
      </c>
      <c r="I879" s="65">
        <v>7</v>
      </c>
      <c r="J879" s="65">
        <v>429</v>
      </c>
      <c r="K879" s="65" t="s">
        <v>380</v>
      </c>
    </row>
    <row r="880" spans="1:11" ht="12.75" customHeight="1">
      <c r="A880" s="68" t="s">
        <v>350</v>
      </c>
      <c r="B880" s="68" t="s">
        <v>426</v>
      </c>
      <c r="C880" s="68" t="s">
        <v>271</v>
      </c>
      <c r="D880" s="68" t="s">
        <v>359</v>
      </c>
      <c r="E880" s="68" t="s">
        <v>360</v>
      </c>
      <c r="F880" s="68" t="s">
        <v>77</v>
      </c>
      <c r="G880" s="68" t="s">
        <v>273</v>
      </c>
      <c r="H880" s="68" t="s">
        <v>363</v>
      </c>
      <c r="I880" s="65">
        <v>5</v>
      </c>
      <c r="J880" s="65">
        <v>429</v>
      </c>
      <c r="K880" s="65" t="s">
        <v>380</v>
      </c>
    </row>
    <row r="881" spans="1:11" ht="12.75" customHeight="1">
      <c r="A881" s="68" t="s">
        <v>350</v>
      </c>
      <c r="B881" s="68" t="s">
        <v>426</v>
      </c>
      <c r="C881" s="68" t="s">
        <v>271</v>
      </c>
      <c r="D881" s="68" t="s">
        <v>359</v>
      </c>
      <c r="E881" s="68" t="s">
        <v>360</v>
      </c>
      <c r="F881" s="68" t="s">
        <v>77</v>
      </c>
      <c r="G881" s="68" t="s">
        <v>273</v>
      </c>
      <c r="H881" s="68" t="s">
        <v>364</v>
      </c>
      <c r="I881" s="65">
        <v>3</v>
      </c>
      <c r="J881" s="65">
        <v>429</v>
      </c>
      <c r="K881" s="65" t="s">
        <v>380</v>
      </c>
    </row>
    <row r="882" spans="1:11" ht="12.75" customHeight="1">
      <c r="A882" s="68" t="s">
        <v>350</v>
      </c>
      <c r="B882" s="68" t="s">
        <v>426</v>
      </c>
      <c r="C882" s="68" t="s">
        <v>271</v>
      </c>
      <c r="D882" s="68" t="s">
        <v>359</v>
      </c>
      <c r="E882" s="68" t="s">
        <v>360</v>
      </c>
      <c r="F882" s="68" t="s">
        <v>77</v>
      </c>
      <c r="G882" s="68" t="s">
        <v>273</v>
      </c>
      <c r="H882" s="68" t="s">
        <v>451</v>
      </c>
      <c r="I882" s="65">
        <v>32</v>
      </c>
      <c r="J882" s="65">
        <v>429</v>
      </c>
      <c r="K882" s="65" t="s">
        <v>380</v>
      </c>
    </row>
    <row r="883" spans="1:11" ht="12.75" customHeight="1">
      <c r="A883" s="68" t="s">
        <v>350</v>
      </c>
      <c r="B883" s="68" t="s">
        <v>426</v>
      </c>
      <c r="C883" s="68" t="s">
        <v>271</v>
      </c>
      <c r="D883" s="68" t="s">
        <v>359</v>
      </c>
      <c r="E883" s="68" t="s">
        <v>360</v>
      </c>
      <c r="F883" s="68" t="s">
        <v>77</v>
      </c>
      <c r="G883" s="68" t="s">
        <v>273</v>
      </c>
      <c r="H883" s="68" t="s">
        <v>365</v>
      </c>
      <c r="I883" s="65">
        <v>24</v>
      </c>
      <c r="J883" s="65">
        <v>429</v>
      </c>
      <c r="K883" s="65" t="s">
        <v>380</v>
      </c>
    </row>
    <row r="884" spans="1:11" ht="12.75" customHeight="1">
      <c r="A884" s="68" t="s">
        <v>350</v>
      </c>
      <c r="B884" s="68" t="s">
        <v>426</v>
      </c>
      <c r="C884" s="68" t="s">
        <v>271</v>
      </c>
      <c r="D884" s="68" t="s">
        <v>359</v>
      </c>
      <c r="E884" s="68" t="s">
        <v>360</v>
      </c>
      <c r="F884" s="68" t="s">
        <v>77</v>
      </c>
      <c r="G884" s="68" t="s">
        <v>273</v>
      </c>
      <c r="H884" s="68" t="s">
        <v>366</v>
      </c>
      <c r="I884" s="65">
        <v>12</v>
      </c>
      <c r="J884" s="65">
        <v>429</v>
      </c>
      <c r="K884" s="65" t="s">
        <v>380</v>
      </c>
    </row>
    <row r="885" spans="1:11" ht="12.75" customHeight="1">
      <c r="A885" s="68" t="s">
        <v>350</v>
      </c>
      <c r="B885" s="68" t="s">
        <v>426</v>
      </c>
      <c r="C885" s="68" t="s">
        <v>271</v>
      </c>
      <c r="D885" s="68" t="s">
        <v>359</v>
      </c>
      <c r="E885" s="68" t="s">
        <v>360</v>
      </c>
      <c r="F885" s="68" t="s">
        <v>77</v>
      </c>
      <c r="G885" s="68" t="s">
        <v>273</v>
      </c>
      <c r="H885" s="68" t="s">
        <v>367</v>
      </c>
      <c r="I885" s="65">
        <v>10</v>
      </c>
      <c r="J885" s="65">
        <v>429</v>
      </c>
      <c r="K885" s="65" t="s">
        <v>380</v>
      </c>
    </row>
    <row r="886" spans="1:11" ht="12.75" customHeight="1">
      <c r="A886" s="68" t="s">
        <v>350</v>
      </c>
      <c r="B886" s="68" t="s">
        <v>426</v>
      </c>
      <c r="C886" s="68" t="s">
        <v>271</v>
      </c>
      <c r="D886" s="68" t="s">
        <v>359</v>
      </c>
      <c r="E886" s="68" t="s">
        <v>360</v>
      </c>
      <c r="F886" s="68" t="s">
        <v>77</v>
      </c>
      <c r="G886" s="68" t="s">
        <v>273</v>
      </c>
      <c r="H886" s="68" t="s">
        <v>247</v>
      </c>
      <c r="I886" s="65">
        <v>10</v>
      </c>
      <c r="J886" s="65">
        <v>429</v>
      </c>
      <c r="K886" s="65" t="s">
        <v>380</v>
      </c>
    </row>
    <row r="887" spans="1:11" ht="12.75" customHeight="1">
      <c r="A887" s="68" t="s">
        <v>350</v>
      </c>
      <c r="B887" s="68" t="s">
        <v>426</v>
      </c>
      <c r="C887" s="68" t="s">
        <v>271</v>
      </c>
      <c r="D887" s="68" t="s">
        <v>359</v>
      </c>
      <c r="E887" s="68" t="s">
        <v>360</v>
      </c>
      <c r="F887" s="68" t="s">
        <v>77</v>
      </c>
      <c r="G887" s="68" t="s">
        <v>273</v>
      </c>
      <c r="H887" s="68" t="s">
        <v>375</v>
      </c>
      <c r="I887" s="65">
        <v>10</v>
      </c>
      <c r="J887" s="65">
        <v>429</v>
      </c>
      <c r="K887" s="65" t="s">
        <v>380</v>
      </c>
    </row>
    <row r="888" spans="1:11" ht="12.75" customHeight="1">
      <c r="A888" s="68" t="s">
        <v>350</v>
      </c>
      <c r="B888" s="68" t="s">
        <v>426</v>
      </c>
      <c r="C888" s="68" t="s">
        <v>271</v>
      </c>
      <c r="D888" s="68" t="s">
        <v>359</v>
      </c>
      <c r="E888" s="68" t="s">
        <v>360</v>
      </c>
      <c r="F888" s="68" t="s">
        <v>77</v>
      </c>
      <c r="G888" s="68" t="s">
        <v>273</v>
      </c>
      <c r="H888" s="68" t="s">
        <v>368</v>
      </c>
      <c r="I888" s="65">
        <v>4</v>
      </c>
      <c r="J888" s="65">
        <v>429</v>
      </c>
      <c r="K888" s="65" t="s">
        <v>380</v>
      </c>
    </row>
    <row r="889" spans="1:11" ht="12.75" customHeight="1">
      <c r="A889" s="68" t="s">
        <v>350</v>
      </c>
      <c r="B889" s="68" t="s">
        <v>426</v>
      </c>
      <c r="C889" s="68" t="s">
        <v>271</v>
      </c>
      <c r="D889" s="68" t="s">
        <v>359</v>
      </c>
      <c r="E889" s="68" t="s">
        <v>360</v>
      </c>
      <c r="F889" s="68" t="s">
        <v>77</v>
      </c>
      <c r="G889" s="68" t="s">
        <v>273</v>
      </c>
      <c r="H889" s="68" t="s">
        <v>404</v>
      </c>
      <c r="I889" s="65">
        <v>5</v>
      </c>
      <c r="J889" s="65">
        <v>409</v>
      </c>
      <c r="K889" s="65" t="s">
        <v>281</v>
      </c>
    </row>
    <row r="890" spans="1:11" ht="12.75" customHeight="1">
      <c r="A890" s="68" t="s">
        <v>350</v>
      </c>
      <c r="B890" s="68" t="s">
        <v>426</v>
      </c>
      <c r="C890" s="68" t="s">
        <v>271</v>
      </c>
      <c r="D890" s="68" t="s">
        <v>359</v>
      </c>
      <c r="E890" s="68" t="s">
        <v>360</v>
      </c>
      <c r="F890" s="68" t="s">
        <v>77</v>
      </c>
      <c r="G890" s="68" t="s">
        <v>273</v>
      </c>
      <c r="H890" s="68" t="s">
        <v>422</v>
      </c>
      <c r="I890" s="65">
        <v>5</v>
      </c>
      <c r="J890" s="65">
        <v>409</v>
      </c>
      <c r="K890" s="65" t="s">
        <v>281</v>
      </c>
    </row>
    <row r="891" spans="1:11" ht="12.75" customHeight="1">
      <c r="A891" s="68" t="s">
        <v>350</v>
      </c>
      <c r="B891" s="68" t="s">
        <v>426</v>
      </c>
      <c r="C891" s="68" t="s">
        <v>271</v>
      </c>
      <c r="D891" s="68" t="s">
        <v>359</v>
      </c>
      <c r="E891" s="68" t="s">
        <v>360</v>
      </c>
      <c r="F891" s="68" t="s">
        <v>77</v>
      </c>
      <c r="G891" s="68" t="s">
        <v>273</v>
      </c>
      <c r="H891" s="68" t="s">
        <v>258</v>
      </c>
      <c r="I891" s="65">
        <v>26</v>
      </c>
      <c r="J891" s="65">
        <v>409</v>
      </c>
      <c r="K891" s="65" t="s">
        <v>281</v>
      </c>
    </row>
    <row r="892" spans="1:11" ht="12.75" customHeight="1">
      <c r="A892" s="68" t="s">
        <v>350</v>
      </c>
      <c r="B892" s="68" t="s">
        <v>426</v>
      </c>
      <c r="C892" s="68" t="s">
        <v>271</v>
      </c>
      <c r="D892" s="68" t="s">
        <v>359</v>
      </c>
      <c r="E892" s="68" t="s">
        <v>360</v>
      </c>
      <c r="F892" s="68" t="s">
        <v>77</v>
      </c>
      <c r="G892" s="68" t="s">
        <v>273</v>
      </c>
      <c r="H892" s="68" t="s">
        <v>362</v>
      </c>
      <c r="I892" s="65">
        <v>8</v>
      </c>
      <c r="J892" s="65">
        <v>409</v>
      </c>
      <c r="K892" s="65" t="s">
        <v>281</v>
      </c>
    </row>
    <row r="893" spans="1:11" ht="12.75" customHeight="1">
      <c r="A893" s="68" t="s">
        <v>350</v>
      </c>
      <c r="B893" s="68" t="s">
        <v>426</v>
      </c>
      <c r="C893" s="68" t="s">
        <v>271</v>
      </c>
      <c r="D893" s="68" t="s">
        <v>359</v>
      </c>
      <c r="E893" s="68" t="s">
        <v>360</v>
      </c>
      <c r="F893" s="68" t="s">
        <v>77</v>
      </c>
      <c r="G893" s="68" t="s">
        <v>273</v>
      </c>
      <c r="H893" s="68" t="s">
        <v>363</v>
      </c>
      <c r="I893" s="65">
        <v>6</v>
      </c>
      <c r="J893" s="65">
        <v>409</v>
      </c>
      <c r="K893" s="65" t="s">
        <v>281</v>
      </c>
    </row>
    <row r="894" spans="1:11" ht="12.75" customHeight="1">
      <c r="A894" s="68" t="s">
        <v>350</v>
      </c>
      <c r="B894" s="68" t="s">
        <v>426</v>
      </c>
      <c r="C894" s="68" t="s">
        <v>271</v>
      </c>
      <c r="D894" s="68" t="s">
        <v>359</v>
      </c>
      <c r="E894" s="68" t="s">
        <v>360</v>
      </c>
      <c r="F894" s="68" t="s">
        <v>77</v>
      </c>
      <c r="G894" s="68" t="s">
        <v>273</v>
      </c>
      <c r="H894" s="68" t="s">
        <v>364</v>
      </c>
      <c r="I894" s="65">
        <v>2</v>
      </c>
      <c r="J894" s="65">
        <v>409</v>
      </c>
      <c r="K894" s="65" t="s">
        <v>281</v>
      </c>
    </row>
    <row r="895" spans="1:11" ht="12.75" customHeight="1">
      <c r="A895" s="68" t="s">
        <v>350</v>
      </c>
      <c r="B895" s="68" t="s">
        <v>426</v>
      </c>
      <c r="C895" s="68" t="s">
        <v>271</v>
      </c>
      <c r="D895" s="68" t="s">
        <v>359</v>
      </c>
      <c r="E895" s="68" t="s">
        <v>360</v>
      </c>
      <c r="F895" s="68" t="s">
        <v>77</v>
      </c>
      <c r="G895" s="68" t="s">
        <v>273</v>
      </c>
      <c r="H895" s="68" t="s">
        <v>451</v>
      </c>
      <c r="I895" s="65">
        <v>19</v>
      </c>
      <c r="J895" s="65">
        <v>409</v>
      </c>
      <c r="K895" s="65" t="s">
        <v>281</v>
      </c>
    </row>
    <row r="896" spans="1:11" ht="12.75" customHeight="1">
      <c r="A896" s="68" t="s">
        <v>350</v>
      </c>
      <c r="B896" s="68" t="s">
        <v>426</v>
      </c>
      <c r="C896" s="68" t="s">
        <v>271</v>
      </c>
      <c r="D896" s="68" t="s">
        <v>359</v>
      </c>
      <c r="E896" s="68" t="s">
        <v>360</v>
      </c>
      <c r="F896" s="68" t="s">
        <v>77</v>
      </c>
      <c r="G896" s="68" t="s">
        <v>273</v>
      </c>
      <c r="H896" s="68" t="s">
        <v>365</v>
      </c>
      <c r="I896" s="65">
        <v>8</v>
      </c>
      <c r="J896" s="65">
        <v>409</v>
      </c>
      <c r="K896" s="65" t="s">
        <v>281</v>
      </c>
    </row>
    <row r="897" spans="1:11" ht="12.75" customHeight="1">
      <c r="A897" s="68" t="s">
        <v>350</v>
      </c>
      <c r="B897" s="68" t="s">
        <v>426</v>
      </c>
      <c r="C897" s="68" t="s">
        <v>271</v>
      </c>
      <c r="D897" s="68" t="s">
        <v>359</v>
      </c>
      <c r="E897" s="68" t="s">
        <v>360</v>
      </c>
      <c r="F897" s="68" t="s">
        <v>77</v>
      </c>
      <c r="G897" s="68" t="s">
        <v>273</v>
      </c>
      <c r="H897" s="68" t="s">
        <v>366</v>
      </c>
      <c r="I897" s="65">
        <v>12</v>
      </c>
      <c r="J897" s="65">
        <v>409</v>
      </c>
      <c r="K897" s="65" t="s">
        <v>281</v>
      </c>
    </row>
    <row r="898" spans="1:11" ht="12.75" customHeight="1">
      <c r="A898" s="68" t="s">
        <v>350</v>
      </c>
      <c r="B898" s="68" t="s">
        <v>426</v>
      </c>
      <c r="C898" s="68" t="s">
        <v>271</v>
      </c>
      <c r="D898" s="68" t="s">
        <v>359</v>
      </c>
      <c r="E898" s="68" t="s">
        <v>360</v>
      </c>
      <c r="F898" s="68" t="s">
        <v>77</v>
      </c>
      <c r="G898" s="68" t="s">
        <v>273</v>
      </c>
      <c r="H898" s="68" t="s">
        <v>367</v>
      </c>
      <c r="I898" s="65">
        <v>7</v>
      </c>
      <c r="J898" s="65">
        <v>409</v>
      </c>
      <c r="K898" s="65" t="s">
        <v>281</v>
      </c>
    </row>
    <row r="899" spans="1:11" ht="12.75" customHeight="1">
      <c r="A899" s="68" t="s">
        <v>350</v>
      </c>
      <c r="B899" s="68" t="s">
        <v>426</v>
      </c>
      <c r="C899" s="68" t="s">
        <v>271</v>
      </c>
      <c r="D899" s="68" t="s">
        <v>359</v>
      </c>
      <c r="E899" s="68" t="s">
        <v>360</v>
      </c>
      <c r="F899" s="68" t="s">
        <v>77</v>
      </c>
      <c r="G899" s="68" t="s">
        <v>273</v>
      </c>
      <c r="H899" s="68" t="s">
        <v>247</v>
      </c>
      <c r="I899" s="65">
        <v>6</v>
      </c>
      <c r="J899" s="65">
        <v>409</v>
      </c>
      <c r="K899" s="65" t="s">
        <v>281</v>
      </c>
    </row>
    <row r="900" spans="1:11" ht="12.75" customHeight="1">
      <c r="A900" s="68" t="s">
        <v>350</v>
      </c>
      <c r="B900" s="68" t="s">
        <v>426</v>
      </c>
      <c r="C900" s="68" t="s">
        <v>271</v>
      </c>
      <c r="D900" s="68" t="s">
        <v>359</v>
      </c>
      <c r="E900" s="68" t="s">
        <v>360</v>
      </c>
      <c r="F900" s="68" t="s">
        <v>77</v>
      </c>
      <c r="G900" s="68" t="s">
        <v>273</v>
      </c>
      <c r="H900" s="68" t="s">
        <v>375</v>
      </c>
      <c r="I900" s="65">
        <v>9</v>
      </c>
      <c r="J900" s="65">
        <v>409</v>
      </c>
      <c r="K900" s="65" t="s">
        <v>281</v>
      </c>
    </row>
    <row r="901" spans="1:11" ht="12.75" customHeight="1">
      <c r="A901" s="68" t="s">
        <v>350</v>
      </c>
      <c r="B901" s="68" t="s">
        <v>426</v>
      </c>
      <c r="C901" s="68" t="s">
        <v>271</v>
      </c>
      <c r="D901" s="68" t="s">
        <v>359</v>
      </c>
      <c r="E901" s="68" t="s">
        <v>360</v>
      </c>
      <c r="F901" s="68" t="s">
        <v>77</v>
      </c>
      <c r="G901" s="68" t="s">
        <v>273</v>
      </c>
      <c r="H901" s="68" t="s">
        <v>368</v>
      </c>
      <c r="I901" s="65">
        <v>7</v>
      </c>
      <c r="J901" s="65">
        <v>409</v>
      </c>
      <c r="K901" s="65" t="s">
        <v>281</v>
      </c>
    </row>
    <row r="902" spans="1:11" ht="12.75" customHeight="1">
      <c r="A902" s="68" t="s">
        <v>350</v>
      </c>
      <c r="B902" s="68" t="s">
        <v>426</v>
      </c>
      <c r="C902" s="68" t="s">
        <v>271</v>
      </c>
      <c r="D902" s="68" t="s">
        <v>359</v>
      </c>
      <c r="E902" s="68" t="s">
        <v>360</v>
      </c>
      <c r="F902" s="68" t="s">
        <v>77</v>
      </c>
      <c r="G902" s="68" t="s">
        <v>273</v>
      </c>
      <c r="H902" s="68" t="s">
        <v>404</v>
      </c>
      <c r="I902" s="65">
        <v>58</v>
      </c>
      <c r="J902" s="65">
        <v>423</v>
      </c>
      <c r="K902" s="65" t="s">
        <v>381</v>
      </c>
    </row>
    <row r="903" spans="1:11" ht="12.75" customHeight="1">
      <c r="A903" s="68" t="s">
        <v>350</v>
      </c>
      <c r="B903" s="68" t="s">
        <v>426</v>
      </c>
      <c r="C903" s="68" t="s">
        <v>271</v>
      </c>
      <c r="D903" s="68" t="s">
        <v>359</v>
      </c>
      <c r="E903" s="68" t="s">
        <v>360</v>
      </c>
      <c r="F903" s="68" t="s">
        <v>77</v>
      </c>
      <c r="G903" s="68" t="s">
        <v>273</v>
      </c>
      <c r="H903" s="68" t="s">
        <v>422</v>
      </c>
      <c r="I903" s="65">
        <v>88</v>
      </c>
      <c r="J903" s="65">
        <v>423</v>
      </c>
      <c r="K903" s="65" t="s">
        <v>381</v>
      </c>
    </row>
    <row r="904" spans="1:11" ht="12.75" customHeight="1">
      <c r="A904" s="68" t="s">
        <v>350</v>
      </c>
      <c r="B904" s="68" t="s">
        <v>426</v>
      </c>
      <c r="C904" s="68" t="s">
        <v>271</v>
      </c>
      <c r="D904" s="68" t="s">
        <v>359</v>
      </c>
      <c r="E904" s="68" t="s">
        <v>360</v>
      </c>
      <c r="F904" s="68" t="s">
        <v>77</v>
      </c>
      <c r="G904" s="68" t="s">
        <v>273</v>
      </c>
      <c r="H904" s="68" t="s">
        <v>258</v>
      </c>
      <c r="I904" s="65">
        <v>67</v>
      </c>
      <c r="J904" s="65">
        <v>423</v>
      </c>
      <c r="K904" s="65" t="s">
        <v>381</v>
      </c>
    </row>
    <row r="905" spans="1:11" ht="12.75" customHeight="1">
      <c r="A905" s="68" t="s">
        <v>350</v>
      </c>
      <c r="B905" s="68" t="s">
        <v>426</v>
      </c>
      <c r="C905" s="68" t="s">
        <v>271</v>
      </c>
      <c r="D905" s="68" t="s">
        <v>359</v>
      </c>
      <c r="E905" s="68" t="s">
        <v>360</v>
      </c>
      <c r="F905" s="68" t="s">
        <v>77</v>
      </c>
      <c r="G905" s="68" t="s">
        <v>273</v>
      </c>
      <c r="H905" s="68" t="s">
        <v>362</v>
      </c>
      <c r="I905" s="65">
        <v>30</v>
      </c>
      <c r="J905" s="65">
        <v>423</v>
      </c>
      <c r="K905" s="65" t="s">
        <v>381</v>
      </c>
    </row>
    <row r="906" spans="1:11" ht="12.75" customHeight="1">
      <c r="A906" s="68" t="s">
        <v>350</v>
      </c>
      <c r="B906" s="68" t="s">
        <v>426</v>
      </c>
      <c r="C906" s="68" t="s">
        <v>271</v>
      </c>
      <c r="D906" s="68" t="s">
        <v>359</v>
      </c>
      <c r="E906" s="68" t="s">
        <v>360</v>
      </c>
      <c r="F906" s="68" t="s">
        <v>77</v>
      </c>
      <c r="G906" s="68" t="s">
        <v>273</v>
      </c>
      <c r="H906" s="68" t="s">
        <v>363</v>
      </c>
      <c r="I906" s="65">
        <v>24</v>
      </c>
      <c r="J906" s="65">
        <v>423</v>
      </c>
      <c r="K906" s="65" t="s">
        <v>381</v>
      </c>
    </row>
    <row r="907" spans="1:11" ht="12.75" customHeight="1">
      <c r="A907" s="68" t="s">
        <v>350</v>
      </c>
      <c r="B907" s="68" t="s">
        <v>426</v>
      </c>
      <c r="C907" s="68" t="s">
        <v>271</v>
      </c>
      <c r="D907" s="68" t="s">
        <v>359</v>
      </c>
      <c r="E907" s="68" t="s">
        <v>360</v>
      </c>
      <c r="F907" s="68" t="s">
        <v>77</v>
      </c>
      <c r="G907" s="68" t="s">
        <v>273</v>
      </c>
      <c r="H907" s="68" t="s">
        <v>364</v>
      </c>
      <c r="I907" s="65">
        <v>25</v>
      </c>
      <c r="J907" s="65">
        <v>423</v>
      </c>
      <c r="K907" s="65" t="s">
        <v>381</v>
      </c>
    </row>
    <row r="908" spans="1:11" ht="12.75" customHeight="1">
      <c r="A908" s="68" t="s">
        <v>350</v>
      </c>
      <c r="B908" s="68" t="s">
        <v>426</v>
      </c>
      <c r="C908" s="68" t="s">
        <v>271</v>
      </c>
      <c r="D908" s="68" t="s">
        <v>359</v>
      </c>
      <c r="E908" s="68" t="s">
        <v>360</v>
      </c>
      <c r="F908" s="68" t="s">
        <v>77</v>
      </c>
      <c r="G908" s="68" t="s">
        <v>273</v>
      </c>
      <c r="H908" s="68" t="s">
        <v>451</v>
      </c>
      <c r="I908" s="65">
        <v>61</v>
      </c>
      <c r="J908" s="65">
        <v>423</v>
      </c>
      <c r="K908" s="65" t="s">
        <v>381</v>
      </c>
    </row>
    <row r="909" spans="1:11" ht="12.75" customHeight="1">
      <c r="A909" s="68" t="s">
        <v>350</v>
      </c>
      <c r="B909" s="68" t="s">
        <v>426</v>
      </c>
      <c r="C909" s="68" t="s">
        <v>271</v>
      </c>
      <c r="D909" s="68" t="s">
        <v>359</v>
      </c>
      <c r="E909" s="68" t="s">
        <v>360</v>
      </c>
      <c r="F909" s="68" t="s">
        <v>77</v>
      </c>
      <c r="G909" s="68" t="s">
        <v>273</v>
      </c>
      <c r="H909" s="68" t="s">
        <v>365</v>
      </c>
      <c r="I909" s="65">
        <v>40</v>
      </c>
      <c r="J909" s="65">
        <v>423</v>
      </c>
      <c r="K909" s="65" t="s">
        <v>381</v>
      </c>
    </row>
    <row r="910" spans="1:11" ht="12.75" customHeight="1">
      <c r="A910" s="68" t="s">
        <v>350</v>
      </c>
      <c r="B910" s="68" t="s">
        <v>426</v>
      </c>
      <c r="C910" s="68" t="s">
        <v>271</v>
      </c>
      <c r="D910" s="68" t="s">
        <v>359</v>
      </c>
      <c r="E910" s="68" t="s">
        <v>360</v>
      </c>
      <c r="F910" s="68" t="s">
        <v>77</v>
      </c>
      <c r="G910" s="68" t="s">
        <v>273</v>
      </c>
      <c r="H910" s="68" t="s">
        <v>366</v>
      </c>
      <c r="I910" s="65">
        <v>34</v>
      </c>
      <c r="J910" s="65">
        <v>423</v>
      </c>
      <c r="K910" s="65" t="s">
        <v>381</v>
      </c>
    </row>
    <row r="911" spans="1:11" ht="12.75" customHeight="1">
      <c r="A911" s="68" t="s">
        <v>350</v>
      </c>
      <c r="B911" s="68" t="s">
        <v>426</v>
      </c>
      <c r="C911" s="68" t="s">
        <v>271</v>
      </c>
      <c r="D911" s="68" t="s">
        <v>359</v>
      </c>
      <c r="E911" s="68" t="s">
        <v>360</v>
      </c>
      <c r="F911" s="68" t="s">
        <v>77</v>
      </c>
      <c r="G911" s="68" t="s">
        <v>273</v>
      </c>
      <c r="H911" s="68" t="s">
        <v>367</v>
      </c>
      <c r="I911" s="65">
        <v>17</v>
      </c>
      <c r="J911" s="65">
        <v>423</v>
      </c>
      <c r="K911" s="65" t="s">
        <v>381</v>
      </c>
    </row>
    <row r="912" spans="1:11" ht="12.75" customHeight="1">
      <c r="A912" s="68" t="s">
        <v>350</v>
      </c>
      <c r="B912" s="68" t="s">
        <v>426</v>
      </c>
      <c r="C912" s="68" t="s">
        <v>271</v>
      </c>
      <c r="D912" s="68" t="s">
        <v>359</v>
      </c>
      <c r="E912" s="68" t="s">
        <v>360</v>
      </c>
      <c r="F912" s="68" t="s">
        <v>77</v>
      </c>
      <c r="G912" s="68" t="s">
        <v>273</v>
      </c>
      <c r="H912" s="68" t="s">
        <v>247</v>
      </c>
      <c r="I912" s="65">
        <v>22</v>
      </c>
      <c r="J912" s="65">
        <v>423</v>
      </c>
      <c r="K912" s="65" t="s">
        <v>381</v>
      </c>
    </row>
    <row r="913" spans="1:11" ht="12.75" customHeight="1">
      <c r="A913" s="68" t="s">
        <v>350</v>
      </c>
      <c r="B913" s="68" t="s">
        <v>426</v>
      </c>
      <c r="C913" s="68" t="s">
        <v>271</v>
      </c>
      <c r="D913" s="68" t="s">
        <v>359</v>
      </c>
      <c r="E913" s="68" t="s">
        <v>360</v>
      </c>
      <c r="F913" s="68" t="s">
        <v>77</v>
      </c>
      <c r="G913" s="68" t="s">
        <v>273</v>
      </c>
      <c r="H913" s="68" t="s">
        <v>375</v>
      </c>
      <c r="I913" s="65">
        <v>12</v>
      </c>
      <c r="J913" s="65">
        <v>423</v>
      </c>
      <c r="K913" s="65" t="s">
        <v>381</v>
      </c>
    </row>
    <row r="914" spans="1:11" ht="12.75" customHeight="1">
      <c r="A914" s="68" t="s">
        <v>350</v>
      </c>
      <c r="B914" s="68" t="s">
        <v>426</v>
      </c>
      <c r="C914" s="68" t="s">
        <v>271</v>
      </c>
      <c r="D914" s="68" t="s">
        <v>359</v>
      </c>
      <c r="E914" s="68" t="s">
        <v>360</v>
      </c>
      <c r="F914" s="68" t="s">
        <v>77</v>
      </c>
      <c r="G914" s="68" t="s">
        <v>273</v>
      </c>
      <c r="H914" s="68" t="s">
        <v>368</v>
      </c>
      <c r="I914" s="65">
        <v>5</v>
      </c>
      <c r="J914" s="65">
        <v>423</v>
      </c>
      <c r="K914" s="65" t="s">
        <v>381</v>
      </c>
    </row>
    <row r="915" spans="1:11" ht="12.75" customHeight="1">
      <c r="A915" s="68" t="s">
        <v>350</v>
      </c>
      <c r="B915" s="68" t="s">
        <v>426</v>
      </c>
      <c r="C915" s="68" t="s">
        <v>271</v>
      </c>
      <c r="D915" s="68" t="s">
        <v>359</v>
      </c>
      <c r="E915" s="68" t="s">
        <v>360</v>
      </c>
      <c r="F915" s="68" t="s">
        <v>77</v>
      </c>
      <c r="G915" s="68" t="s">
        <v>273</v>
      </c>
      <c r="H915" s="68" t="s">
        <v>404</v>
      </c>
      <c r="I915" s="65">
        <v>4</v>
      </c>
      <c r="J915" s="65">
        <v>420</v>
      </c>
      <c r="K915" s="65" t="s">
        <v>274</v>
      </c>
    </row>
    <row r="916" spans="1:11" ht="12.75" customHeight="1">
      <c r="A916" s="68" t="s">
        <v>350</v>
      </c>
      <c r="B916" s="68" t="s">
        <v>426</v>
      </c>
      <c r="C916" s="68" t="s">
        <v>271</v>
      </c>
      <c r="D916" s="68" t="s">
        <v>359</v>
      </c>
      <c r="E916" s="68" t="s">
        <v>360</v>
      </c>
      <c r="F916" s="68" t="s">
        <v>77</v>
      </c>
      <c r="G916" s="68" t="s">
        <v>273</v>
      </c>
      <c r="H916" s="68" t="s">
        <v>422</v>
      </c>
      <c r="I916" s="65">
        <v>6</v>
      </c>
      <c r="J916" s="65">
        <v>420</v>
      </c>
      <c r="K916" s="65" t="s">
        <v>274</v>
      </c>
    </row>
    <row r="917" spans="1:11" ht="12.75" customHeight="1">
      <c r="A917" s="68" t="s">
        <v>350</v>
      </c>
      <c r="B917" s="68" t="s">
        <v>426</v>
      </c>
      <c r="C917" s="68" t="s">
        <v>271</v>
      </c>
      <c r="D917" s="68" t="s">
        <v>359</v>
      </c>
      <c r="E917" s="68" t="s">
        <v>360</v>
      </c>
      <c r="F917" s="68" t="s">
        <v>77</v>
      </c>
      <c r="G917" s="68" t="s">
        <v>273</v>
      </c>
      <c r="H917" s="68" t="s">
        <v>258</v>
      </c>
      <c r="I917" s="65">
        <v>6</v>
      </c>
      <c r="J917" s="65">
        <v>420</v>
      </c>
      <c r="K917" s="65" t="s">
        <v>274</v>
      </c>
    </row>
    <row r="918" spans="1:11" ht="12.75" customHeight="1">
      <c r="A918" s="68" t="s">
        <v>350</v>
      </c>
      <c r="B918" s="68" t="s">
        <v>426</v>
      </c>
      <c r="C918" s="68" t="s">
        <v>271</v>
      </c>
      <c r="D918" s="68" t="s">
        <v>359</v>
      </c>
      <c r="E918" s="68" t="s">
        <v>360</v>
      </c>
      <c r="F918" s="68" t="s">
        <v>77</v>
      </c>
      <c r="G918" s="68" t="s">
        <v>273</v>
      </c>
      <c r="H918" s="68" t="s">
        <v>362</v>
      </c>
      <c r="I918" s="65">
        <v>4</v>
      </c>
      <c r="J918" s="65">
        <v>420</v>
      </c>
      <c r="K918" s="65" t="s">
        <v>274</v>
      </c>
    </row>
    <row r="919" spans="1:11" ht="12.75" customHeight="1">
      <c r="A919" s="68" t="s">
        <v>350</v>
      </c>
      <c r="B919" s="68" t="s">
        <v>426</v>
      </c>
      <c r="C919" s="68" t="s">
        <v>271</v>
      </c>
      <c r="D919" s="68" t="s">
        <v>359</v>
      </c>
      <c r="E919" s="68" t="s">
        <v>360</v>
      </c>
      <c r="F919" s="68" t="s">
        <v>77</v>
      </c>
      <c r="G919" s="68" t="s">
        <v>273</v>
      </c>
      <c r="H919" s="68" t="s">
        <v>363</v>
      </c>
      <c r="I919" s="65">
        <v>1</v>
      </c>
      <c r="J919" s="65">
        <v>420</v>
      </c>
      <c r="K919" s="65" t="s">
        <v>274</v>
      </c>
    </row>
    <row r="920" spans="1:11" ht="12.75" customHeight="1">
      <c r="A920" s="68" t="s">
        <v>350</v>
      </c>
      <c r="B920" s="68" t="s">
        <v>426</v>
      </c>
      <c r="C920" s="68" t="s">
        <v>271</v>
      </c>
      <c r="D920" s="68" t="s">
        <v>359</v>
      </c>
      <c r="E920" s="68" t="s">
        <v>360</v>
      </c>
      <c r="F920" s="68" t="s">
        <v>77</v>
      </c>
      <c r="G920" s="68" t="s">
        <v>273</v>
      </c>
      <c r="H920" s="68" t="s">
        <v>451</v>
      </c>
      <c r="I920" s="65">
        <v>16</v>
      </c>
      <c r="J920" s="65">
        <v>420</v>
      </c>
      <c r="K920" s="65" t="s">
        <v>274</v>
      </c>
    </row>
    <row r="921" spans="1:11" ht="12.75" customHeight="1">
      <c r="A921" s="68" t="s">
        <v>350</v>
      </c>
      <c r="B921" s="68" t="s">
        <v>426</v>
      </c>
      <c r="C921" s="68" t="s">
        <v>271</v>
      </c>
      <c r="D921" s="68" t="s">
        <v>359</v>
      </c>
      <c r="E921" s="68" t="s">
        <v>360</v>
      </c>
      <c r="F921" s="68" t="s">
        <v>77</v>
      </c>
      <c r="G921" s="68" t="s">
        <v>273</v>
      </c>
      <c r="H921" s="68" t="s">
        <v>365</v>
      </c>
      <c r="I921" s="65">
        <v>10</v>
      </c>
      <c r="J921" s="65">
        <v>420</v>
      </c>
      <c r="K921" s="65" t="s">
        <v>274</v>
      </c>
    </row>
    <row r="922" spans="1:11" ht="12.75" customHeight="1">
      <c r="A922" s="68" t="s">
        <v>350</v>
      </c>
      <c r="B922" s="68" t="s">
        <v>426</v>
      </c>
      <c r="C922" s="68" t="s">
        <v>271</v>
      </c>
      <c r="D922" s="68" t="s">
        <v>359</v>
      </c>
      <c r="E922" s="68" t="s">
        <v>360</v>
      </c>
      <c r="F922" s="68" t="s">
        <v>77</v>
      </c>
      <c r="G922" s="68" t="s">
        <v>273</v>
      </c>
      <c r="H922" s="68" t="s">
        <v>366</v>
      </c>
      <c r="I922" s="65">
        <v>28</v>
      </c>
      <c r="J922" s="65">
        <v>420</v>
      </c>
      <c r="K922" s="65" t="s">
        <v>274</v>
      </c>
    </row>
    <row r="923" spans="1:11" ht="12.75" customHeight="1">
      <c r="A923" s="68" t="s">
        <v>350</v>
      </c>
      <c r="B923" s="68" t="s">
        <v>426</v>
      </c>
      <c r="C923" s="68" t="s">
        <v>271</v>
      </c>
      <c r="D923" s="68" t="s">
        <v>359</v>
      </c>
      <c r="E923" s="68" t="s">
        <v>360</v>
      </c>
      <c r="F923" s="68" t="s">
        <v>77</v>
      </c>
      <c r="G923" s="68" t="s">
        <v>273</v>
      </c>
      <c r="H923" s="68" t="s">
        <v>367</v>
      </c>
      <c r="I923" s="65">
        <v>18</v>
      </c>
      <c r="J923" s="65">
        <v>420</v>
      </c>
      <c r="K923" s="65" t="s">
        <v>274</v>
      </c>
    </row>
    <row r="924" spans="1:11" ht="12.75" customHeight="1">
      <c r="A924" s="68" t="s">
        <v>350</v>
      </c>
      <c r="B924" s="68" t="s">
        <v>426</v>
      </c>
      <c r="C924" s="68" t="s">
        <v>271</v>
      </c>
      <c r="D924" s="68" t="s">
        <v>359</v>
      </c>
      <c r="E924" s="68" t="s">
        <v>360</v>
      </c>
      <c r="F924" s="68" t="s">
        <v>77</v>
      </c>
      <c r="G924" s="68" t="s">
        <v>273</v>
      </c>
      <c r="H924" s="68" t="s">
        <v>247</v>
      </c>
      <c r="I924" s="65">
        <v>15</v>
      </c>
      <c r="J924" s="65">
        <v>420</v>
      </c>
      <c r="K924" s="65" t="s">
        <v>274</v>
      </c>
    </row>
    <row r="925" spans="1:11" ht="12.75" customHeight="1">
      <c r="A925" s="68" t="s">
        <v>350</v>
      </c>
      <c r="B925" s="68" t="s">
        <v>426</v>
      </c>
      <c r="C925" s="68" t="s">
        <v>271</v>
      </c>
      <c r="D925" s="68" t="s">
        <v>359</v>
      </c>
      <c r="E925" s="68" t="s">
        <v>360</v>
      </c>
      <c r="F925" s="68" t="s">
        <v>77</v>
      </c>
      <c r="G925" s="68" t="s">
        <v>273</v>
      </c>
      <c r="H925" s="68" t="s">
        <v>375</v>
      </c>
      <c r="I925" s="65">
        <v>8</v>
      </c>
      <c r="J925" s="65">
        <v>420</v>
      </c>
      <c r="K925" s="65" t="s">
        <v>274</v>
      </c>
    </row>
    <row r="926" spans="1:11" ht="12.75" customHeight="1">
      <c r="A926" s="68" t="s">
        <v>350</v>
      </c>
      <c r="B926" s="68" t="s">
        <v>426</v>
      </c>
      <c r="C926" s="68" t="s">
        <v>271</v>
      </c>
      <c r="D926" s="68" t="s">
        <v>359</v>
      </c>
      <c r="E926" s="68" t="s">
        <v>360</v>
      </c>
      <c r="F926" s="68" t="s">
        <v>77</v>
      </c>
      <c r="G926" s="68" t="s">
        <v>273</v>
      </c>
      <c r="H926" s="68" t="s">
        <v>368</v>
      </c>
      <c r="I926" s="65">
        <v>1</v>
      </c>
      <c r="J926" s="65">
        <v>420</v>
      </c>
      <c r="K926" s="65" t="s">
        <v>274</v>
      </c>
    </row>
    <row r="927" spans="1:11" ht="12.75" customHeight="1">
      <c r="A927" s="68" t="s">
        <v>350</v>
      </c>
      <c r="B927" s="68" t="s">
        <v>426</v>
      </c>
      <c r="C927" s="68" t="s">
        <v>271</v>
      </c>
      <c r="D927" s="68" t="s">
        <v>359</v>
      </c>
      <c r="E927" s="68" t="s">
        <v>360</v>
      </c>
      <c r="F927" s="68" t="s">
        <v>77</v>
      </c>
      <c r="G927" s="68" t="s">
        <v>273</v>
      </c>
      <c r="H927" s="68" t="s">
        <v>404</v>
      </c>
      <c r="I927" s="65">
        <v>4</v>
      </c>
      <c r="J927" s="65">
        <v>603</v>
      </c>
      <c r="K927" s="65" t="s">
        <v>263</v>
      </c>
    </row>
    <row r="928" spans="1:11" ht="12.75" customHeight="1">
      <c r="A928" s="68" t="s">
        <v>350</v>
      </c>
      <c r="B928" s="68" t="s">
        <v>426</v>
      </c>
      <c r="C928" s="68" t="s">
        <v>271</v>
      </c>
      <c r="D928" s="68" t="s">
        <v>359</v>
      </c>
      <c r="E928" s="68" t="s">
        <v>360</v>
      </c>
      <c r="F928" s="68" t="s">
        <v>77</v>
      </c>
      <c r="G928" s="68" t="s">
        <v>273</v>
      </c>
      <c r="H928" s="68" t="s">
        <v>422</v>
      </c>
      <c r="I928" s="65">
        <v>3</v>
      </c>
      <c r="J928" s="65">
        <v>603</v>
      </c>
      <c r="K928" s="65" t="s">
        <v>263</v>
      </c>
    </row>
    <row r="929" spans="1:11" ht="12.75" customHeight="1">
      <c r="A929" s="68" t="s">
        <v>350</v>
      </c>
      <c r="B929" s="68" t="s">
        <v>426</v>
      </c>
      <c r="C929" s="68" t="s">
        <v>271</v>
      </c>
      <c r="D929" s="68" t="s">
        <v>359</v>
      </c>
      <c r="E929" s="68" t="s">
        <v>360</v>
      </c>
      <c r="F929" s="68" t="s">
        <v>77</v>
      </c>
      <c r="G929" s="68" t="s">
        <v>273</v>
      </c>
      <c r="H929" s="68" t="s">
        <v>258</v>
      </c>
      <c r="I929" s="65">
        <v>4</v>
      </c>
      <c r="J929" s="65">
        <v>603</v>
      </c>
      <c r="K929" s="65" t="s">
        <v>263</v>
      </c>
    </row>
    <row r="930" spans="1:11" ht="12.75" customHeight="1">
      <c r="A930" s="68" t="s">
        <v>350</v>
      </c>
      <c r="B930" s="68" t="s">
        <v>426</v>
      </c>
      <c r="C930" s="68" t="s">
        <v>271</v>
      </c>
      <c r="D930" s="68" t="s">
        <v>359</v>
      </c>
      <c r="E930" s="68" t="s">
        <v>360</v>
      </c>
      <c r="F930" s="68" t="s">
        <v>77</v>
      </c>
      <c r="G930" s="68" t="s">
        <v>273</v>
      </c>
      <c r="H930" s="68" t="s">
        <v>363</v>
      </c>
      <c r="I930" s="65">
        <v>2</v>
      </c>
      <c r="J930" s="65">
        <v>603</v>
      </c>
      <c r="K930" s="65" t="s">
        <v>263</v>
      </c>
    </row>
    <row r="931" spans="1:11" ht="12.75" customHeight="1">
      <c r="A931" s="68" t="s">
        <v>350</v>
      </c>
      <c r="B931" s="68" t="s">
        <v>426</v>
      </c>
      <c r="C931" s="68" t="s">
        <v>271</v>
      </c>
      <c r="D931" s="68" t="s">
        <v>359</v>
      </c>
      <c r="E931" s="68" t="s">
        <v>360</v>
      </c>
      <c r="F931" s="68" t="s">
        <v>77</v>
      </c>
      <c r="G931" s="68" t="s">
        <v>273</v>
      </c>
      <c r="H931" s="68" t="s">
        <v>451</v>
      </c>
      <c r="I931" s="65">
        <v>4</v>
      </c>
      <c r="J931" s="65">
        <v>603</v>
      </c>
      <c r="K931" s="65" t="s">
        <v>263</v>
      </c>
    </row>
    <row r="932" spans="1:11" ht="12.75" customHeight="1">
      <c r="A932" s="68" t="s">
        <v>350</v>
      </c>
      <c r="B932" s="68" t="s">
        <v>426</v>
      </c>
      <c r="C932" s="68" t="s">
        <v>271</v>
      </c>
      <c r="D932" s="68" t="s">
        <v>359</v>
      </c>
      <c r="E932" s="68" t="s">
        <v>360</v>
      </c>
      <c r="F932" s="68" t="s">
        <v>77</v>
      </c>
      <c r="G932" s="68" t="s">
        <v>273</v>
      </c>
      <c r="H932" s="68" t="s">
        <v>365</v>
      </c>
      <c r="I932" s="65">
        <v>3</v>
      </c>
      <c r="J932" s="65">
        <v>603</v>
      </c>
      <c r="K932" s="65" t="s">
        <v>263</v>
      </c>
    </row>
    <row r="933" spans="1:11" ht="12.75" customHeight="1">
      <c r="A933" s="68" t="s">
        <v>350</v>
      </c>
      <c r="B933" s="68" t="s">
        <v>426</v>
      </c>
      <c r="C933" s="68" t="s">
        <v>271</v>
      </c>
      <c r="D933" s="68" t="s">
        <v>359</v>
      </c>
      <c r="E933" s="68" t="s">
        <v>360</v>
      </c>
      <c r="F933" s="68" t="s">
        <v>77</v>
      </c>
      <c r="G933" s="68" t="s">
        <v>273</v>
      </c>
      <c r="H933" s="68" t="s">
        <v>366</v>
      </c>
      <c r="I933" s="65">
        <v>4</v>
      </c>
      <c r="J933" s="65">
        <v>603</v>
      </c>
      <c r="K933" s="65" t="s">
        <v>263</v>
      </c>
    </row>
    <row r="934" spans="1:11" ht="12.75" customHeight="1">
      <c r="A934" s="68" t="s">
        <v>350</v>
      </c>
      <c r="B934" s="68" t="s">
        <v>426</v>
      </c>
      <c r="C934" s="68" t="s">
        <v>271</v>
      </c>
      <c r="D934" s="68" t="s">
        <v>359</v>
      </c>
      <c r="E934" s="68" t="s">
        <v>360</v>
      </c>
      <c r="F934" s="68" t="s">
        <v>77</v>
      </c>
      <c r="G934" s="68" t="s">
        <v>273</v>
      </c>
      <c r="H934" s="68" t="s">
        <v>367</v>
      </c>
      <c r="I934" s="65">
        <v>2</v>
      </c>
      <c r="J934" s="65">
        <v>603</v>
      </c>
      <c r="K934" s="65" t="s">
        <v>263</v>
      </c>
    </row>
    <row r="935" spans="1:11" ht="12.75" customHeight="1">
      <c r="A935" s="68" t="s">
        <v>350</v>
      </c>
      <c r="B935" s="68" t="s">
        <v>426</v>
      </c>
      <c r="C935" s="68" t="s">
        <v>271</v>
      </c>
      <c r="D935" s="68" t="s">
        <v>359</v>
      </c>
      <c r="E935" s="68" t="s">
        <v>360</v>
      </c>
      <c r="F935" s="68" t="s">
        <v>77</v>
      </c>
      <c r="G935" s="68" t="s">
        <v>273</v>
      </c>
      <c r="H935" s="68" t="s">
        <v>247</v>
      </c>
      <c r="I935" s="65">
        <v>1</v>
      </c>
      <c r="J935" s="65">
        <v>603</v>
      </c>
      <c r="K935" s="65" t="s">
        <v>263</v>
      </c>
    </row>
    <row r="936" spans="1:11" ht="12.75" customHeight="1">
      <c r="A936" s="68" t="s">
        <v>350</v>
      </c>
      <c r="B936" s="68" t="s">
        <v>426</v>
      </c>
      <c r="C936" s="68" t="s">
        <v>271</v>
      </c>
      <c r="D936" s="68" t="s">
        <v>359</v>
      </c>
      <c r="E936" s="68" t="s">
        <v>360</v>
      </c>
      <c r="F936" s="68" t="s">
        <v>77</v>
      </c>
      <c r="G936" s="68" t="s">
        <v>273</v>
      </c>
      <c r="H936" s="68" t="s">
        <v>375</v>
      </c>
      <c r="I936" s="65">
        <v>4</v>
      </c>
      <c r="J936" s="65">
        <v>603</v>
      </c>
      <c r="K936" s="65" t="s">
        <v>263</v>
      </c>
    </row>
    <row r="937" spans="1:11" ht="12.75" customHeight="1">
      <c r="A937" s="68" t="s">
        <v>350</v>
      </c>
      <c r="B937" s="68" t="s">
        <v>426</v>
      </c>
      <c r="C937" s="68" t="s">
        <v>271</v>
      </c>
      <c r="D937" s="68" t="s">
        <v>359</v>
      </c>
      <c r="E937" s="68" t="s">
        <v>360</v>
      </c>
      <c r="F937" s="68" t="s">
        <v>77</v>
      </c>
      <c r="G937" s="68" t="s">
        <v>273</v>
      </c>
      <c r="H937" s="68" t="s">
        <v>368</v>
      </c>
      <c r="I937" s="65">
        <v>2</v>
      </c>
      <c r="J937" s="65">
        <v>603</v>
      </c>
      <c r="K937" s="65" t="s">
        <v>263</v>
      </c>
    </row>
    <row r="938" spans="1:11" ht="12.75" customHeight="1">
      <c r="A938" s="68" t="s">
        <v>350</v>
      </c>
      <c r="B938" s="68" t="s">
        <v>426</v>
      </c>
      <c r="C938" s="68" t="s">
        <v>271</v>
      </c>
      <c r="D938" s="68" t="s">
        <v>359</v>
      </c>
      <c r="E938" s="68" t="s">
        <v>360</v>
      </c>
      <c r="F938" s="68" t="s">
        <v>77</v>
      </c>
      <c r="G938" s="68" t="s">
        <v>273</v>
      </c>
      <c r="H938" s="68" t="s">
        <v>404</v>
      </c>
      <c r="I938" s="65">
        <v>27</v>
      </c>
      <c r="J938" s="65">
        <v>417</v>
      </c>
      <c r="K938" s="65" t="s">
        <v>499</v>
      </c>
    </row>
    <row r="939" spans="1:11" ht="12.75" customHeight="1">
      <c r="A939" s="68" t="s">
        <v>350</v>
      </c>
      <c r="B939" s="68" t="s">
        <v>426</v>
      </c>
      <c r="C939" s="68" t="s">
        <v>271</v>
      </c>
      <c r="D939" s="68" t="s">
        <v>359</v>
      </c>
      <c r="E939" s="68" t="s">
        <v>360</v>
      </c>
      <c r="F939" s="68" t="s">
        <v>77</v>
      </c>
      <c r="G939" s="68" t="s">
        <v>273</v>
      </c>
      <c r="H939" s="68" t="s">
        <v>422</v>
      </c>
      <c r="I939" s="65">
        <v>58</v>
      </c>
      <c r="J939" s="65">
        <v>417</v>
      </c>
      <c r="K939" s="65" t="s">
        <v>499</v>
      </c>
    </row>
    <row r="940" spans="1:11" ht="12.75" customHeight="1">
      <c r="A940" s="68" t="s">
        <v>350</v>
      </c>
      <c r="B940" s="68" t="s">
        <v>426</v>
      </c>
      <c r="C940" s="68" t="s">
        <v>271</v>
      </c>
      <c r="D940" s="68" t="s">
        <v>359</v>
      </c>
      <c r="E940" s="68" t="s">
        <v>360</v>
      </c>
      <c r="F940" s="68" t="s">
        <v>77</v>
      </c>
      <c r="G940" s="68" t="s">
        <v>273</v>
      </c>
      <c r="H940" s="68" t="s">
        <v>258</v>
      </c>
      <c r="I940" s="65">
        <v>95</v>
      </c>
      <c r="J940" s="65">
        <v>417</v>
      </c>
      <c r="K940" s="65" t="s">
        <v>499</v>
      </c>
    </row>
    <row r="941" spans="1:11" ht="12.75" customHeight="1">
      <c r="A941" s="68" t="s">
        <v>350</v>
      </c>
      <c r="B941" s="68" t="s">
        <v>426</v>
      </c>
      <c r="C941" s="68" t="s">
        <v>271</v>
      </c>
      <c r="D941" s="68" t="s">
        <v>359</v>
      </c>
      <c r="E941" s="68" t="s">
        <v>360</v>
      </c>
      <c r="F941" s="68" t="s">
        <v>77</v>
      </c>
      <c r="G941" s="68" t="s">
        <v>273</v>
      </c>
      <c r="H941" s="68" t="s">
        <v>362</v>
      </c>
      <c r="I941" s="65">
        <v>38</v>
      </c>
      <c r="J941" s="65">
        <v>417</v>
      </c>
      <c r="K941" s="65" t="s">
        <v>499</v>
      </c>
    </row>
    <row r="942" spans="1:11" ht="12.75" customHeight="1">
      <c r="A942" s="68" t="s">
        <v>350</v>
      </c>
      <c r="B942" s="68" t="s">
        <v>426</v>
      </c>
      <c r="C942" s="68" t="s">
        <v>271</v>
      </c>
      <c r="D942" s="68" t="s">
        <v>359</v>
      </c>
      <c r="E942" s="68" t="s">
        <v>360</v>
      </c>
      <c r="F942" s="68" t="s">
        <v>77</v>
      </c>
      <c r="G942" s="68" t="s">
        <v>273</v>
      </c>
      <c r="H942" s="68" t="s">
        <v>363</v>
      </c>
      <c r="I942" s="65">
        <v>32</v>
      </c>
      <c r="J942" s="65">
        <v>417</v>
      </c>
      <c r="K942" s="65" t="s">
        <v>499</v>
      </c>
    </row>
    <row r="943" spans="1:11" ht="12.75" customHeight="1">
      <c r="A943" s="68" t="s">
        <v>350</v>
      </c>
      <c r="B943" s="68" t="s">
        <v>426</v>
      </c>
      <c r="C943" s="68" t="s">
        <v>271</v>
      </c>
      <c r="D943" s="68" t="s">
        <v>359</v>
      </c>
      <c r="E943" s="68" t="s">
        <v>360</v>
      </c>
      <c r="F943" s="68" t="s">
        <v>77</v>
      </c>
      <c r="G943" s="68" t="s">
        <v>273</v>
      </c>
      <c r="H943" s="68" t="s">
        <v>364</v>
      </c>
      <c r="I943" s="65">
        <v>14</v>
      </c>
      <c r="J943" s="65">
        <v>417</v>
      </c>
      <c r="K943" s="65" t="s">
        <v>499</v>
      </c>
    </row>
    <row r="944" spans="1:11" ht="12.75" customHeight="1">
      <c r="A944" s="68" t="s">
        <v>350</v>
      </c>
      <c r="B944" s="68" t="s">
        <v>426</v>
      </c>
      <c r="C944" s="68" t="s">
        <v>271</v>
      </c>
      <c r="D944" s="68" t="s">
        <v>359</v>
      </c>
      <c r="E944" s="68" t="s">
        <v>360</v>
      </c>
      <c r="F944" s="68" t="s">
        <v>77</v>
      </c>
      <c r="G944" s="68" t="s">
        <v>273</v>
      </c>
      <c r="H944" s="68" t="s">
        <v>451</v>
      </c>
      <c r="I944" s="65">
        <v>72</v>
      </c>
      <c r="J944" s="65">
        <v>417</v>
      </c>
      <c r="K944" s="65" t="s">
        <v>499</v>
      </c>
    </row>
    <row r="945" spans="1:11" ht="12.75" customHeight="1">
      <c r="A945" s="68" t="s">
        <v>350</v>
      </c>
      <c r="B945" s="68" t="s">
        <v>426</v>
      </c>
      <c r="C945" s="68" t="s">
        <v>271</v>
      </c>
      <c r="D945" s="68" t="s">
        <v>359</v>
      </c>
      <c r="E945" s="68" t="s">
        <v>360</v>
      </c>
      <c r="F945" s="68" t="s">
        <v>77</v>
      </c>
      <c r="G945" s="68" t="s">
        <v>273</v>
      </c>
      <c r="H945" s="68" t="s">
        <v>365</v>
      </c>
      <c r="I945" s="65">
        <v>66</v>
      </c>
      <c r="J945" s="65">
        <v>417</v>
      </c>
      <c r="K945" s="65" t="s">
        <v>499</v>
      </c>
    </row>
    <row r="946" spans="1:11" ht="12.75" customHeight="1">
      <c r="A946" s="68" t="s">
        <v>350</v>
      </c>
      <c r="B946" s="68" t="s">
        <v>426</v>
      </c>
      <c r="C946" s="68" t="s">
        <v>271</v>
      </c>
      <c r="D946" s="68" t="s">
        <v>359</v>
      </c>
      <c r="E946" s="68" t="s">
        <v>360</v>
      </c>
      <c r="F946" s="68" t="s">
        <v>77</v>
      </c>
      <c r="G946" s="68" t="s">
        <v>273</v>
      </c>
      <c r="H946" s="68" t="s">
        <v>366</v>
      </c>
      <c r="I946" s="65">
        <v>172</v>
      </c>
      <c r="J946" s="65">
        <v>417</v>
      </c>
      <c r="K946" s="65" t="s">
        <v>499</v>
      </c>
    </row>
    <row r="947" spans="1:11" ht="12.75" customHeight="1">
      <c r="A947" s="68" t="s">
        <v>350</v>
      </c>
      <c r="B947" s="68" t="s">
        <v>426</v>
      </c>
      <c r="C947" s="68" t="s">
        <v>271</v>
      </c>
      <c r="D947" s="68" t="s">
        <v>359</v>
      </c>
      <c r="E947" s="68" t="s">
        <v>360</v>
      </c>
      <c r="F947" s="68" t="s">
        <v>77</v>
      </c>
      <c r="G947" s="68" t="s">
        <v>273</v>
      </c>
      <c r="H947" s="68" t="s">
        <v>367</v>
      </c>
      <c r="I947" s="65">
        <v>147</v>
      </c>
      <c r="J947" s="65">
        <v>417</v>
      </c>
      <c r="K947" s="65" t="s">
        <v>499</v>
      </c>
    </row>
    <row r="948" spans="1:11" ht="12.75" customHeight="1">
      <c r="A948" s="68" t="s">
        <v>350</v>
      </c>
      <c r="B948" s="68" t="s">
        <v>426</v>
      </c>
      <c r="C948" s="68" t="s">
        <v>271</v>
      </c>
      <c r="D948" s="68" t="s">
        <v>359</v>
      </c>
      <c r="E948" s="68" t="s">
        <v>360</v>
      </c>
      <c r="F948" s="68" t="s">
        <v>77</v>
      </c>
      <c r="G948" s="68" t="s">
        <v>273</v>
      </c>
      <c r="H948" s="68" t="s">
        <v>247</v>
      </c>
      <c r="I948" s="65">
        <v>115</v>
      </c>
      <c r="J948" s="65">
        <v>417</v>
      </c>
      <c r="K948" s="65" t="s">
        <v>499</v>
      </c>
    </row>
    <row r="949" spans="1:11" ht="12.75" customHeight="1">
      <c r="A949" s="68" t="s">
        <v>350</v>
      </c>
      <c r="B949" s="68" t="s">
        <v>426</v>
      </c>
      <c r="C949" s="68" t="s">
        <v>271</v>
      </c>
      <c r="D949" s="68" t="s">
        <v>359</v>
      </c>
      <c r="E949" s="68" t="s">
        <v>360</v>
      </c>
      <c r="F949" s="68" t="s">
        <v>77</v>
      </c>
      <c r="G949" s="68" t="s">
        <v>273</v>
      </c>
      <c r="H949" s="68" t="s">
        <v>375</v>
      </c>
      <c r="I949" s="65">
        <v>66</v>
      </c>
      <c r="J949" s="65">
        <v>417</v>
      </c>
      <c r="K949" s="65" t="s">
        <v>499</v>
      </c>
    </row>
    <row r="950" spans="1:11" ht="12.75" customHeight="1">
      <c r="A950" s="68" t="s">
        <v>350</v>
      </c>
      <c r="B950" s="68" t="s">
        <v>426</v>
      </c>
      <c r="C950" s="68" t="s">
        <v>271</v>
      </c>
      <c r="D950" s="68" t="s">
        <v>359</v>
      </c>
      <c r="E950" s="68" t="s">
        <v>360</v>
      </c>
      <c r="F950" s="68" t="s">
        <v>77</v>
      </c>
      <c r="G950" s="68" t="s">
        <v>273</v>
      </c>
      <c r="H950" s="68" t="s">
        <v>368</v>
      </c>
      <c r="I950" s="65">
        <v>38</v>
      </c>
      <c r="J950" s="65">
        <v>417</v>
      </c>
      <c r="K950" s="65" t="s">
        <v>499</v>
      </c>
    </row>
    <row r="951" spans="1:11" ht="12.75" customHeight="1">
      <c r="A951" s="68" t="s">
        <v>350</v>
      </c>
      <c r="B951" s="68" t="s">
        <v>426</v>
      </c>
      <c r="C951" s="68" t="s">
        <v>271</v>
      </c>
      <c r="D951" s="68" t="s">
        <v>359</v>
      </c>
      <c r="E951" s="68" t="s">
        <v>360</v>
      </c>
      <c r="F951" s="68" t="s">
        <v>77</v>
      </c>
      <c r="G951" s="68" t="s">
        <v>273</v>
      </c>
      <c r="H951" s="68" t="s">
        <v>491</v>
      </c>
      <c r="I951" s="65">
        <v>6</v>
      </c>
      <c r="J951" s="65">
        <v>417</v>
      </c>
      <c r="K951" s="65" t="s">
        <v>499</v>
      </c>
    </row>
    <row r="952" spans="1:11" ht="12.75" customHeight="1">
      <c r="A952" s="68" t="s">
        <v>350</v>
      </c>
      <c r="B952" s="68" t="s">
        <v>426</v>
      </c>
      <c r="C952" s="68" t="s">
        <v>271</v>
      </c>
      <c r="D952" s="68" t="s">
        <v>359</v>
      </c>
      <c r="E952" s="68" t="s">
        <v>360</v>
      </c>
      <c r="F952" s="68" t="s">
        <v>77</v>
      </c>
      <c r="G952" s="68" t="s">
        <v>273</v>
      </c>
      <c r="H952" s="68" t="s">
        <v>365</v>
      </c>
      <c r="I952" s="65">
        <v>1</v>
      </c>
      <c r="J952" s="65">
        <v>443</v>
      </c>
      <c r="K952" s="65" t="s">
        <v>232</v>
      </c>
    </row>
    <row r="953" spans="1:11" ht="12.75" customHeight="1">
      <c r="A953" s="68" t="s">
        <v>350</v>
      </c>
      <c r="B953" s="68" t="s">
        <v>426</v>
      </c>
      <c r="C953" s="68" t="s">
        <v>271</v>
      </c>
      <c r="D953" s="68" t="s">
        <v>359</v>
      </c>
      <c r="E953" s="68" t="s">
        <v>360</v>
      </c>
      <c r="F953" s="68" t="s">
        <v>77</v>
      </c>
      <c r="G953" s="68" t="s">
        <v>273</v>
      </c>
      <c r="H953" s="68" t="s">
        <v>366</v>
      </c>
      <c r="I953" s="65">
        <v>5</v>
      </c>
      <c r="J953" s="65">
        <v>443</v>
      </c>
      <c r="K953" s="65" t="s">
        <v>232</v>
      </c>
    </row>
    <row r="954" spans="1:11" ht="12.75" customHeight="1">
      <c r="A954" s="68" t="s">
        <v>350</v>
      </c>
      <c r="B954" s="68" t="s">
        <v>426</v>
      </c>
      <c r="C954" s="68" t="s">
        <v>271</v>
      </c>
      <c r="D954" s="68" t="s">
        <v>359</v>
      </c>
      <c r="E954" s="68" t="s">
        <v>360</v>
      </c>
      <c r="F954" s="68" t="s">
        <v>77</v>
      </c>
      <c r="G954" s="68" t="s">
        <v>273</v>
      </c>
      <c r="H954" s="68" t="s">
        <v>367</v>
      </c>
      <c r="I954" s="65">
        <v>3</v>
      </c>
      <c r="J954" s="65">
        <v>443</v>
      </c>
      <c r="K954" s="65" t="s">
        <v>232</v>
      </c>
    </row>
    <row r="955" spans="1:11" ht="12.75" customHeight="1">
      <c r="A955" s="68" t="s">
        <v>350</v>
      </c>
      <c r="B955" s="68" t="s">
        <v>426</v>
      </c>
      <c r="C955" s="68" t="s">
        <v>271</v>
      </c>
      <c r="D955" s="68" t="s">
        <v>359</v>
      </c>
      <c r="E955" s="68" t="s">
        <v>360</v>
      </c>
      <c r="F955" s="68" t="s">
        <v>77</v>
      </c>
      <c r="G955" s="68" t="s">
        <v>273</v>
      </c>
      <c r="H955" s="68" t="s">
        <v>404</v>
      </c>
      <c r="I955" s="65">
        <v>24</v>
      </c>
      <c r="J955" s="65">
        <v>413</v>
      </c>
      <c r="K955" s="65" t="s">
        <v>500</v>
      </c>
    </row>
    <row r="956" spans="1:11" ht="12.75" customHeight="1">
      <c r="A956" s="68" t="s">
        <v>350</v>
      </c>
      <c r="B956" s="68" t="s">
        <v>426</v>
      </c>
      <c r="C956" s="68" t="s">
        <v>271</v>
      </c>
      <c r="D956" s="68" t="s">
        <v>359</v>
      </c>
      <c r="E956" s="68" t="s">
        <v>360</v>
      </c>
      <c r="F956" s="68" t="s">
        <v>77</v>
      </c>
      <c r="G956" s="68" t="s">
        <v>273</v>
      </c>
      <c r="H956" s="68" t="s">
        <v>422</v>
      </c>
      <c r="I956" s="65">
        <v>51</v>
      </c>
      <c r="J956" s="65">
        <v>413</v>
      </c>
      <c r="K956" s="65" t="s">
        <v>500</v>
      </c>
    </row>
    <row r="957" spans="1:11" ht="12.75" customHeight="1">
      <c r="A957" s="68" t="s">
        <v>350</v>
      </c>
      <c r="B957" s="68" t="s">
        <v>426</v>
      </c>
      <c r="C957" s="68" t="s">
        <v>271</v>
      </c>
      <c r="D957" s="68" t="s">
        <v>359</v>
      </c>
      <c r="E957" s="68" t="s">
        <v>360</v>
      </c>
      <c r="F957" s="68" t="s">
        <v>77</v>
      </c>
      <c r="G957" s="68" t="s">
        <v>273</v>
      </c>
      <c r="H957" s="68" t="s">
        <v>258</v>
      </c>
      <c r="I957" s="65">
        <v>36</v>
      </c>
      <c r="J957" s="65">
        <v>413</v>
      </c>
      <c r="K957" s="65" t="s">
        <v>500</v>
      </c>
    </row>
    <row r="958" spans="1:11" ht="12.75" customHeight="1">
      <c r="A958" s="68" t="s">
        <v>350</v>
      </c>
      <c r="B958" s="68" t="s">
        <v>426</v>
      </c>
      <c r="C958" s="68" t="s">
        <v>271</v>
      </c>
      <c r="D958" s="68" t="s">
        <v>359</v>
      </c>
      <c r="E958" s="68" t="s">
        <v>360</v>
      </c>
      <c r="F958" s="68" t="s">
        <v>77</v>
      </c>
      <c r="G958" s="68" t="s">
        <v>273</v>
      </c>
      <c r="H958" s="68" t="s">
        <v>362</v>
      </c>
      <c r="I958" s="65">
        <v>20</v>
      </c>
      <c r="J958" s="65">
        <v>413</v>
      </c>
      <c r="K958" s="65" t="s">
        <v>500</v>
      </c>
    </row>
    <row r="959" spans="1:11" ht="12.75" customHeight="1">
      <c r="A959" s="68" t="s">
        <v>350</v>
      </c>
      <c r="B959" s="68" t="s">
        <v>426</v>
      </c>
      <c r="C959" s="68" t="s">
        <v>271</v>
      </c>
      <c r="D959" s="68" t="s">
        <v>359</v>
      </c>
      <c r="E959" s="68" t="s">
        <v>360</v>
      </c>
      <c r="F959" s="68" t="s">
        <v>77</v>
      </c>
      <c r="G959" s="68" t="s">
        <v>273</v>
      </c>
      <c r="H959" s="68" t="s">
        <v>363</v>
      </c>
      <c r="I959" s="65">
        <v>9</v>
      </c>
      <c r="J959" s="65">
        <v>413</v>
      </c>
      <c r="K959" s="65" t="s">
        <v>500</v>
      </c>
    </row>
    <row r="960" spans="1:11" ht="12.75" customHeight="1">
      <c r="A960" s="68" t="s">
        <v>350</v>
      </c>
      <c r="B960" s="68" t="s">
        <v>426</v>
      </c>
      <c r="C960" s="68" t="s">
        <v>271</v>
      </c>
      <c r="D960" s="68" t="s">
        <v>359</v>
      </c>
      <c r="E960" s="68" t="s">
        <v>360</v>
      </c>
      <c r="F960" s="68" t="s">
        <v>77</v>
      </c>
      <c r="G960" s="68" t="s">
        <v>273</v>
      </c>
      <c r="H960" s="68" t="s">
        <v>364</v>
      </c>
      <c r="I960" s="65">
        <v>4</v>
      </c>
      <c r="J960" s="65">
        <v>413</v>
      </c>
      <c r="K960" s="65" t="s">
        <v>500</v>
      </c>
    </row>
    <row r="961" spans="1:11" ht="12.75" customHeight="1">
      <c r="A961" s="68" t="s">
        <v>350</v>
      </c>
      <c r="B961" s="68" t="s">
        <v>426</v>
      </c>
      <c r="C961" s="68" t="s">
        <v>271</v>
      </c>
      <c r="D961" s="68" t="s">
        <v>359</v>
      </c>
      <c r="E961" s="68" t="s">
        <v>360</v>
      </c>
      <c r="F961" s="68" t="s">
        <v>77</v>
      </c>
      <c r="G961" s="68" t="s">
        <v>273</v>
      </c>
      <c r="H961" s="68" t="s">
        <v>451</v>
      </c>
      <c r="I961" s="65">
        <v>35</v>
      </c>
      <c r="J961" s="65">
        <v>413</v>
      </c>
      <c r="K961" s="65" t="s">
        <v>500</v>
      </c>
    </row>
    <row r="962" spans="1:11" ht="12.75" customHeight="1">
      <c r="A962" s="68" t="s">
        <v>350</v>
      </c>
      <c r="B962" s="68" t="s">
        <v>426</v>
      </c>
      <c r="C962" s="68" t="s">
        <v>271</v>
      </c>
      <c r="D962" s="68" t="s">
        <v>359</v>
      </c>
      <c r="E962" s="68" t="s">
        <v>360</v>
      </c>
      <c r="F962" s="68" t="s">
        <v>77</v>
      </c>
      <c r="G962" s="68" t="s">
        <v>273</v>
      </c>
      <c r="H962" s="68" t="s">
        <v>365</v>
      </c>
      <c r="I962" s="65">
        <v>21</v>
      </c>
      <c r="J962" s="65">
        <v>413</v>
      </c>
      <c r="K962" s="65" t="s">
        <v>500</v>
      </c>
    </row>
    <row r="963" spans="1:11" ht="12.75" customHeight="1">
      <c r="A963" s="68" t="s">
        <v>350</v>
      </c>
      <c r="B963" s="68" t="s">
        <v>426</v>
      </c>
      <c r="C963" s="68" t="s">
        <v>271</v>
      </c>
      <c r="D963" s="68" t="s">
        <v>359</v>
      </c>
      <c r="E963" s="68" t="s">
        <v>360</v>
      </c>
      <c r="F963" s="68" t="s">
        <v>77</v>
      </c>
      <c r="G963" s="68" t="s">
        <v>273</v>
      </c>
      <c r="H963" s="68" t="s">
        <v>366</v>
      </c>
      <c r="I963" s="65">
        <v>49</v>
      </c>
      <c r="J963" s="65">
        <v>413</v>
      </c>
      <c r="K963" s="65" t="s">
        <v>500</v>
      </c>
    </row>
    <row r="964" spans="1:11" ht="12.75" customHeight="1">
      <c r="A964" s="68" t="s">
        <v>350</v>
      </c>
      <c r="B964" s="68" t="s">
        <v>426</v>
      </c>
      <c r="C964" s="68" t="s">
        <v>271</v>
      </c>
      <c r="D964" s="68" t="s">
        <v>359</v>
      </c>
      <c r="E964" s="68" t="s">
        <v>360</v>
      </c>
      <c r="F964" s="68" t="s">
        <v>77</v>
      </c>
      <c r="G964" s="68" t="s">
        <v>273</v>
      </c>
      <c r="H964" s="68" t="s">
        <v>367</v>
      </c>
      <c r="I964" s="65">
        <v>49</v>
      </c>
      <c r="J964" s="65">
        <v>413</v>
      </c>
      <c r="K964" s="65" t="s">
        <v>500</v>
      </c>
    </row>
    <row r="965" spans="1:11" ht="12.75" customHeight="1">
      <c r="A965" s="68" t="s">
        <v>350</v>
      </c>
      <c r="B965" s="68" t="s">
        <v>426</v>
      </c>
      <c r="C965" s="68" t="s">
        <v>271</v>
      </c>
      <c r="D965" s="68" t="s">
        <v>359</v>
      </c>
      <c r="E965" s="68" t="s">
        <v>360</v>
      </c>
      <c r="F965" s="68" t="s">
        <v>77</v>
      </c>
      <c r="G965" s="68" t="s">
        <v>273</v>
      </c>
      <c r="H965" s="68" t="s">
        <v>247</v>
      </c>
      <c r="I965" s="65">
        <v>72</v>
      </c>
      <c r="J965" s="65">
        <v>413</v>
      </c>
      <c r="K965" s="65" t="s">
        <v>500</v>
      </c>
    </row>
    <row r="966" spans="1:11" ht="12.75" customHeight="1">
      <c r="A966" s="68" t="s">
        <v>350</v>
      </c>
      <c r="B966" s="68" t="s">
        <v>426</v>
      </c>
      <c r="C966" s="68" t="s">
        <v>271</v>
      </c>
      <c r="D966" s="68" t="s">
        <v>359</v>
      </c>
      <c r="E966" s="68" t="s">
        <v>360</v>
      </c>
      <c r="F966" s="68" t="s">
        <v>77</v>
      </c>
      <c r="G966" s="68" t="s">
        <v>273</v>
      </c>
      <c r="H966" s="68" t="s">
        <v>375</v>
      </c>
      <c r="I966" s="65">
        <v>66</v>
      </c>
      <c r="J966" s="65">
        <v>413</v>
      </c>
      <c r="K966" s="65" t="s">
        <v>500</v>
      </c>
    </row>
    <row r="967" spans="1:11" ht="12.75" customHeight="1">
      <c r="A967" s="68" t="s">
        <v>350</v>
      </c>
      <c r="B967" s="68" t="s">
        <v>426</v>
      </c>
      <c r="C967" s="68" t="s">
        <v>271</v>
      </c>
      <c r="D967" s="68" t="s">
        <v>359</v>
      </c>
      <c r="E967" s="68" t="s">
        <v>360</v>
      </c>
      <c r="F967" s="68" t="s">
        <v>77</v>
      </c>
      <c r="G967" s="68" t="s">
        <v>273</v>
      </c>
      <c r="H967" s="68" t="s">
        <v>368</v>
      </c>
      <c r="I967" s="65">
        <v>101</v>
      </c>
      <c r="J967" s="65">
        <v>413</v>
      </c>
      <c r="K967" s="65" t="s">
        <v>500</v>
      </c>
    </row>
    <row r="968" spans="1:11" ht="12.75" customHeight="1">
      <c r="A968" s="68" t="s">
        <v>350</v>
      </c>
      <c r="B968" s="68" t="s">
        <v>426</v>
      </c>
      <c r="C968" s="68" t="s">
        <v>271</v>
      </c>
      <c r="D968" s="68" t="s">
        <v>359</v>
      </c>
      <c r="E968" s="68" t="s">
        <v>360</v>
      </c>
      <c r="F968" s="68" t="s">
        <v>77</v>
      </c>
      <c r="G968" s="68" t="s">
        <v>273</v>
      </c>
      <c r="H968" s="68" t="s">
        <v>491</v>
      </c>
      <c r="I968" s="65">
        <v>2</v>
      </c>
      <c r="J968" s="65">
        <v>413</v>
      </c>
      <c r="K968" s="65" t="s">
        <v>500</v>
      </c>
    </row>
    <row r="969" spans="1:11" ht="12.75" customHeight="1">
      <c r="A969" s="68" t="s">
        <v>350</v>
      </c>
      <c r="B969" s="68" t="s">
        <v>426</v>
      </c>
      <c r="C969" s="68" t="s">
        <v>271</v>
      </c>
      <c r="D969" s="68" t="s">
        <v>359</v>
      </c>
      <c r="E969" s="68" t="s">
        <v>360</v>
      </c>
      <c r="F969" s="68" t="s">
        <v>77</v>
      </c>
      <c r="G969" s="68" t="s">
        <v>273</v>
      </c>
      <c r="H969" s="68" t="s">
        <v>367</v>
      </c>
      <c r="I969" s="65">
        <v>1</v>
      </c>
      <c r="J969" s="65">
        <v>431</v>
      </c>
      <c r="K969" s="65" t="s">
        <v>282</v>
      </c>
    </row>
    <row r="970" spans="1:11" ht="12.75" customHeight="1">
      <c r="A970" s="68" t="s">
        <v>350</v>
      </c>
      <c r="B970" s="68" t="s">
        <v>426</v>
      </c>
      <c r="C970" s="68" t="s">
        <v>271</v>
      </c>
      <c r="D970" s="68" t="s">
        <v>359</v>
      </c>
      <c r="E970" s="68" t="s">
        <v>360</v>
      </c>
      <c r="F970" s="68" t="s">
        <v>77</v>
      </c>
      <c r="G970" s="68" t="s">
        <v>273</v>
      </c>
      <c r="H970" s="68" t="s">
        <v>375</v>
      </c>
      <c r="I970" s="65">
        <v>1</v>
      </c>
      <c r="J970" s="65">
        <v>431</v>
      </c>
      <c r="K970" s="65" t="s">
        <v>282</v>
      </c>
    </row>
    <row r="971" spans="1:11" ht="12.75" customHeight="1">
      <c r="A971" s="68" t="s">
        <v>350</v>
      </c>
      <c r="B971" s="68" t="s">
        <v>426</v>
      </c>
      <c r="C971" s="68" t="s">
        <v>271</v>
      </c>
      <c r="D971" s="68" t="s">
        <v>359</v>
      </c>
      <c r="E971" s="68" t="s">
        <v>360</v>
      </c>
      <c r="F971" s="68" t="s">
        <v>77</v>
      </c>
      <c r="G971" s="68" t="s">
        <v>273</v>
      </c>
      <c r="H971" s="68" t="s">
        <v>367</v>
      </c>
      <c r="I971" s="65">
        <v>1</v>
      </c>
      <c r="J971" s="65">
        <v>451</v>
      </c>
      <c r="K971" s="65" t="s">
        <v>328</v>
      </c>
    </row>
    <row r="972" spans="1:11" ht="12.75" customHeight="1">
      <c r="A972" s="68" t="s">
        <v>350</v>
      </c>
      <c r="B972" s="68" t="s">
        <v>426</v>
      </c>
      <c r="C972" s="68" t="s">
        <v>271</v>
      </c>
      <c r="D972" s="68" t="s">
        <v>359</v>
      </c>
      <c r="E972" s="68" t="s">
        <v>360</v>
      </c>
      <c r="F972" s="68" t="s">
        <v>77</v>
      </c>
      <c r="G972" s="68" t="s">
        <v>273</v>
      </c>
      <c r="H972" s="68" t="s">
        <v>404</v>
      </c>
      <c r="I972" s="65">
        <v>13</v>
      </c>
      <c r="J972" s="65">
        <v>405</v>
      </c>
      <c r="K972" s="65" t="s">
        <v>423</v>
      </c>
    </row>
    <row r="973" spans="1:11" ht="12.75" customHeight="1">
      <c r="A973" s="68" t="s">
        <v>350</v>
      </c>
      <c r="B973" s="68" t="s">
        <v>426</v>
      </c>
      <c r="C973" s="68" t="s">
        <v>271</v>
      </c>
      <c r="D973" s="68" t="s">
        <v>359</v>
      </c>
      <c r="E973" s="68" t="s">
        <v>360</v>
      </c>
      <c r="F973" s="68" t="s">
        <v>77</v>
      </c>
      <c r="G973" s="68" t="s">
        <v>273</v>
      </c>
      <c r="H973" s="68" t="s">
        <v>422</v>
      </c>
      <c r="I973" s="65">
        <v>21</v>
      </c>
      <c r="J973" s="65">
        <v>405</v>
      </c>
      <c r="K973" s="65" t="s">
        <v>423</v>
      </c>
    </row>
    <row r="974" spans="1:11" ht="12.75" customHeight="1">
      <c r="A974" s="68" t="s">
        <v>350</v>
      </c>
      <c r="B974" s="68" t="s">
        <v>426</v>
      </c>
      <c r="C974" s="68" t="s">
        <v>271</v>
      </c>
      <c r="D974" s="68" t="s">
        <v>359</v>
      </c>
      <c r="E974" s="68" t="s">
        <v>360</v>
      </c>
      <c r="F974" s="68" t="s">
        <v>77</v>
      </c>
      <c r="G974" s="68" t="s">
        <v>273</v>
      </c>
      <c r="H974" s="68" t="s">
        <v>258</v>
      </c>
      <c r="I974" s="65">
        <v>15</v>
      </c>
      <c r="J974" s="65">
        <v>405</v>
      </c>
      <c r="K974" s="65" t="s">
        <v>423</v>
      </c>
    </row>
    <row r="975" spans="1:11" ht="12.75" customHeight="1">
      <c r="A975" s="68" t="s">
        <v>350</v>
      </c>
      <c r="B975" s="68" t="s">
        <v>426</v>
      </c>
      <c r="C975" s="68" t="s">
        <v>271</v>
      </c>
      <c r="D975" s="68" t="s">
        <v>359</v>
      </c>
      <c r="E975" s="68" t="s">
        <v>360</v>
      </c>
      <c r="F975" s="68" t="s">
        <v>77</v>
      </c>
      <c r="G975" s="68" t="s">
        <v>273</v>
      </c>
      <c r="H975" s="68" t="s">
        <v>362</v>
      </c>
      <c r="I975" s="65">
        <v>9</v>
      </c>
      <c r="J975" s="65">
        <v>405</v>
      </c>
      <c r="K975" s="65" t="s">
        <v>423</v>
      </c>
    </row>
    <row r="976" spans="1:11" ht="12.75" customHeight="1">
      <c r="A976" s="68" t="s">
        <v>350</v>
      </c>
      <c r="B976" s="68" t="s">
        <v>426</v>
      </c>
      <c r="C976" s="68" t="s">
        <v>271</v>
      </c>
      <c r="D976" s="68" t="s">
        <v>359</v>
      </c>
      <c r="E976" s="68" t="s">
        <v>360</v>
      </c>
      <c r="F976" s="68" t="s">
        <v>77</v>
      </c>
      <c r="G976" s="68" t="s">
        <v>273</v>
      </c>
      <c r="H976" s="68" t="s">
        <v>363</v>
      </c>
      <c r="I976" s="65">
        <v>11</v>
      </c>
      <c r="J976" s="65">
        <v>405</v>
      </c>
      <c r="K976" s="65" t="s">
        <v>423</v>
      </c>
    </row>
    <row r="977" spans="1:11" ht="12.75" customHeight="1">
      <c r="A977" s="68" t="s">
        <v>350</v>
      </c>
      <c r="B977" s="68" t="s">
        <v>426</v>
      </c>
      <c r="C977" s="68" t="s">
        <v>271</v>
      </c>
      <c r="D977" s="68" t="s">
        <v>359</v>
      </c>
      <c r="E977" s="68" t="s">
        <v>360</v>
      </c>
      <c r="F977" s="68" t="s">
        <v>77</v>
      </c>
      <c r="G977" s="68" t="s">
        <v>273</v>
      </c>
      <c r="H977" s="68" t="s">
        <v>364</v>
      </c>
      <c r="I977" s="65">
        <v>4</v>
      </c>
      <c r="J977" s="65">
        <v>405</v>
      </c>
      <c r="K977" s="65" t="s">
        <v>423</v>
      </c>
    </row>
    <row r="978" spans="1:11" ht="12.75" customHeight="1">
      <c r="A978" s="68" t="s">
        <v>350</v>
      </c>
      <c r="B978" s="68" t="s">
        <v>426</v>
      </c>
      <c r="C978" s="68" t="s">
        <v>271</v>
      </c>
      <c r="D978" s="68" t="s">
        <v>359</v>
      </c>
      <c r="E978" s="68" t="s">
        <v>360</v>
      </c>
      <c r="F978" s="68" t="s">
        <v>77</v>
      </c>
      <c r="G978" s="68" t="s">
        <v>273</v>
      </c>
      <c r="H978" s="68" t="s">
        <v>451</v>
      </c>
      <c r="I978" s="65">
        <v>45</v>
      </c>
      <c r="J978" s="65">
        <v>405</v>
      </c>
      <c r="K978" s="65" t="s">
        <v>423</v>
      </c>
    </row>
    <row r="979" spans="1:11" ht="12.75" customHeight="1">
      <c r="A979" s="68" t="s">
        <v>350</v>
      </c>
      <c r="B979" s="68" t="s">
        <v>426</v>
      </c>
      <c r="C979" s="68" t="s">
        <v>271</v>
      </c>
      <c r="D979" s="68" t="s">
        <v>359</v>
      </c>
      <c r="E979" s="68" t="s">
        <v>360</v>
      </c>
      <c r="F979" s="68" t="s">
        <v>77</v>
      </c>
      <c r="G979" s="68" t="s">
        <v>273</v>
      </c>
      <c r="H979" s="68" t="s">
        <v>365</v>
      </c>
      <c r="I979" s="65">
        <v>34</v>
      </c>
      <c r="J979" s="65">
        <v>405</v>
      </c>
      <c r="K979" s="65" t="s">
        <v>423</v>
      </c>
    </row>
    <row r="980" spans="1:11" ht="12.75" customHeight="1">
      <c r="A980" s="68" t="s">
        <v>350</v>
      </c>
      <c r="B980" s="68" t="s">
        <v>426</v>
      </c>
      <c r="C980" s="68" t="s">
        <v>271</v>
      </c>
      <c r="D980" s="68" t="s">
        <v>359</v>
      </c>
      <c r="E980" s="68" t="s">
        <v>360</v>
      </c>
      <c r="F980" s="68" t="s">
        <v>77</v>
      </c>
      <c r="G980" s="68" t="s">
        <v>273</v>
      </c>
      <c r="H980" s="68" t="s">
        <v>366</v>
      </c>
      <c r="I980" s="65">
        <v>25</v>
      </c>
      <c r="J980" s="65">
        <v>405</v>
      </c>
      <c r="K980" s="65" t="s">
        <v>423</v>
      </c>
    </row>
    <row r="981" spans="1:11" ht="12.75" customHeight="1">
      <c r="A981" s="68" t="s">
        <v>350</v>
      </c>
      <c r="B981" s="68" t="s">
        <v>426</v>
      </c>
      <c r="C981" s="68" t="s">
        <v>271</v>
      </c>
      <c r="D981" s="68" t="s">
        <v>359</v>
      </c>
      <c r="E981" s="68" t="s">
        <v>360</v>
      </c>
      <c r="F981" s="68" t="s">
        <v>77</v>
      </c>
      <c r="G981" s="68" t="s">
        <v>273</v>
      </c>
      <c r="H981" s="68" t="s">
        <v>422</v>
      </c>
      <c r="I981" s="65">
        <v>12</v>
      </c>
      <c r="J981" s="65">
        <v>421</v>
      </c>
      <c r="K981" s="65" t="s">
        <v>382</v>
      </c>
    </row>
    <row r="982" spans="1:11" ht="12.75" customHeight="1">
      <c r="A982" s="68" t="s">
        <v>350</v>
      </c>
      <c r="B982" s="68" t="s">
        <v>426</v>
      </c>
      <c r="C982" s="68" t="s">
        <v>271</v>
      </c>
      <c r="D982" s="68" t="s">
        <v>359</v>
      </c>
      <c r="E982" s="68" t="s">
        <v>360</v>
      </c>
      <c r="F982" s="68" t="s">
        <v>77</v>
      </c>
      <c r="G982" s="68" t="s">
        <v>273</v>
      </c>
      <c r="H982" s="68" t="s">
        <v>258</v>
      </c>
      <c r="I982" s="65">
        <v>30</v>
      </c>
      <c r="J982" s="65">
        <v>421</v>
      </c>
      <c r="K982" s="65" t="s">
        <v>382</v>
      </c>
    </row>
    <row r="983" spans="1:11" ht="12.75" customHeight="1">
      <c r="A983" s="68" t="s">
        <v>350</v>
      </c>
      <c r="B983" s="68" t="s">
        <v>426</v>
      </c>
      <c r="C983" s="68" t="s">
        <v>271</v>
      </c>
      <c r="D983" s="68" t="s">
        <v>359</v>
      </c>
      <c r="E983" s="68" t="s">
        <v>360</v>
      </c>
      <c r="F983" s="68" t="s">
        <v>77</v>
      </c>
      <c r="G983" s="68" t="s">
        <v>273</v>
      </c>
      <c r="H983" s="68" t="s">
        <v>362</v>
      </c>
      <c r="I983" s="65">
        <v>7</v>
      </c>
      <c r="J983" s="65">
        <v>421</v>
      </c>
      <c r="K983" s="65" t="s">
        <v>382</v>
      </c>
    </row>
    <row r="984" spans="1:11" ht="12.75" customHeight="1">
      <c r="A984" s="68" t="s">
        <v>350</v>
      </c>
      <c r="B984" s="68" t="s">
        <v>426</v>
      </c>
      <c r="C984" s="68" t="s">
        <v>271</v>
      </c>
      <c r="D984" s="68" t="s">
        <v>359</v>
      </c>
      <c r="E984" s="68" t="s">
        <v>360</v>
      </c>
      <c r="F984" s="68" t="s">
        <v>77</v>
      </c>
      <c r="G984" s="68" t="s">
        <v>273</v>
      </c>
      <c r="H984" s="68" t="s">
        <v>363</v>
      </c>
      <c r="I984" s="65">
        <v>2</v>
      </c>
      <c r="J984" s="65">
        <v>421</v>
      </c>
      <c r="K984" s="65" t="s">
        <v>382</v>
      </c>
    </row>
    <row r="985" spans="1:11" ht="12.75" customHeight="1">
      <c r="A985" s="68" t="s">
        <v>350</v>
      </c>
      <c r="B985" s="68" t="s">
        <v>426</v>
      </c>
      <c r="C985" s="68" t="s">
        <v>271</v>
      </c>
      <c r="D985" s="68" t="s">
        <v>359</v>
      </c>
      <c r="E985" s="68" t="s">
        <v>360</v>
      </c>
      <c r="F985" s="68" t="s">
        <v>77</v>
      </c>
      <c r="G985" s="68" t="s">
        <v>273</v>
      </c>
      <c r="H985" s="68" t="s">
        <v>364</v>
      </c>
      <c r="I985" s="65">
        <v>1</v>
      </c>
      <c r="J985" s="65">
        <v>421</v>
      </c>
      <c r="K985" s="65" t="s">
        <v>382</v>
      </c>
    </row>
    <row r="986" spans="1:11" ht="12.75" customHeight="1">
      <c r="A986" s="68" t="s">
        <v>350</v>
      </c>
      <c r="B986" s="68" t="s">
        <v>426</v>
      </c>
      <c r="C986" s="68" t="s">
        <v>271</v>
      </c>
      <c r="D986" s="68" t="s">
        <v>359</v>
      </c>
      <c r="E986" s="68" t="s">
        <v>360</v>
      </c>
      <c r="F986" s="68" t="s">
        <v>77</v>
      </c>
      <c r="G986" s="68" t="s">
        <v>273</v>
      </c>
      <c r="H986" s="68" t="s">
        <v>451</v>
      </c>
      <c r="I986" s="65">
        <v>19</v>
      </c>
      <c r="J986" s="65">
        <v>421</v>
      </c>
      <c r="K986" s="65" t="s">
        <v>382</v>
      </c>
    </row>
    <row r="987" spans="1:11" ht="12.75" customHeight="1">
      <c r="A987" s="68" t="s">
        <v>350</v>
      </c>
      <c r="B987" s="68" t="s">
        <v>426</v>
      </c>
      <c r="C987" s="68" t="s">
        <v>271</v>
      </c>
      <c r="D987" s="68" t="s">
        <v>359</v>
      </c>
      <c r="E987" s="68" t="s">
        <v>360</v>
      </c>
      <c r="F987" s="68" t="s">
        <v>77</v>
      </c>
      <c r="G987" s="68" t="s">
        <v>273</v>
      </c>
      <c r="H987" s="68" t="s">
        <v>365</v>
      </c>
      <c r="I987" s="65">
        <v>23</v>
      </c>
      <c r="J987" s="65">
        <v>421</v>
      </c>
      <c r="K987" s="65" t="s">
        <v>382</v>
      </c>
    </row>
    <row r="988" spans="1:11" ht="12.75" customHeight="1">
      <c r="A988" s="68" t="s">
        <v>350</v>
      </c>
      <c r="B988" s="68" t="s">
        <v>426</v>
      </c>
      <c r="C988" s="68" t="s">
        <v>271</v>
      </c>
      <c r="D988" s="68" t="s">
        <v>359</v>
      </c>
      <c r="E988" s="68" t="s">
        <v>360</v>
      </c>
      <c r="F988" s="68" t="s">
        <v>77</v>
      </c>
      <c r="G988" s="68" t="s">
        <v>273</v>
      </c>
      <c r="H988" s="68" t="s">
        <v>366</v>
      </c>
      <c r="I988" s="65">
        <v>10</v>
      </c>
      <c r="J988" s="65">
        <v>421</v>
      </c>
      <c r="K988" s="65" t="s">
        <v>382</v>
      </c>
    </row>
    <row r="989" spans="1:11" ht="12.75" customHeight="1">
      <c r="A989" s="68" t="s">
        <v>350</v>
      </c>
      <c r="B989" s="68" t="s">
        <v>426</v>
      </c>
      <c r="C989" s="68" t="s">
        <v>271</v>
      </c>
      <c r="D989" s="68" t="s">
        <v>359</v>
      </c>
      <c r="E989" s="68" t="s">
        <v>360</v>
      </c>
      <c r="F989" s="68" t="s">
        <v>77</v>
      </c>
      <c r="G989" s="68" t="s">
        <v>273</v>
      </c>
      <c r="H989" s="68" t="s">
        <v>367</v>
      </c>
      <c r="I989" s="65">
        <v>6</v>
      </c>
      <c r="J989" s="65">
        <v>421</v>
      </c>
      <c r="K989" s="65" t="s">
        <v>382</v>
      </c>
    </row>
    <row r="990" spans="1:11" ht="12.75" customHeight="1">
      <c r="A990" s="68" t="s">
        <v>350</v>
      </c>
      <c r="B990" s="68" t="s">
        <v>426</v>
      </c>
      <c r="C990" s="68" t="s">
        <v>271</v>
      </c>
      <c r="D990" s="68" t="s">
        <v>359</v>
      </c>
      <c r="E990" s="68" t="s">
        <v>360</v>
      </c>
      <c r="F990" s="68" t="s">
        <v>77</v>
      </c>
      <c r="G990" s="68" t="s">
        <v>273</v>
      </c>
      <c r="H990" s="68" t="s">
        <v>247</v>
      </c>
      <c r="I990" s="65">
        <v>11</v>
      </c>
      <c r="J990" s="65">
        <v>421</v>
      </c>
      <c r="K990" s="65" t="s">
        <v>382</v>
      </c>
    </row>
    <row r="991" spans="1:11" ht="12.75" customHeight="1">
      <c r="A991" s="68" t="s">
        <v>350</v>
      </c>
      <c r="B991" s="68" t="s">
        <v>426</v>
      </c>
      <c r="C991" s="68" t="s">
        <v>271</v>
      </c>
      <c r="D991" s="68" t="s">
        <v>359</v>
      </c>
      <c r="E991" s="68" t="s">
        <v>360</v>
      </c>
      <c r="F991" s="68" t="s">
        <v>77</v>
      </c>
      <c r="G991" s="68" t="s">
        <v>273</v>
      </c>
      <c r="H991" s="68" t="s">
        <v>375</v>
      </c>
      <c r="I991" s="65">
        <v>8</v>
      </c>
      <c r="J991" s="65">
        <v>421</v>
      </c>
      <c r="K991" s="65" t="s">
        <v>382</v>
      </c>
    </row>
    <row r="992" spans="1:11" ht="12.75" customHeight="1">
      <c r="A992" s="68" t="s">
        <v>350</v>
      </c>
      <c r="B992" s="68" t="s">
        <v>426</v>
      </c>
      <c r="C992" s="68" t="s">
        <v>271</v>
      </c>
      <c r="D992" s="68" t="s">
        <v>359</v>
      </c>
      <c r="E992" s="68" t="s">
        <v>360</v>
      </c>
      <c r="F992" s="68" t="s">
        <v>77</v>
      </c>
      <c r="G992" s="68" t="s">
        <v>273</v>
      </c>
      <c r="H992" s="68" t="s">
        <v>368</v>
      </c>
      <c r="I992" s="65">
        <v>3</v>
      </c>
      <c r="J992" s="65">
        <v>421</v>
      </c>
      <c r="K992" s="65" t="s">
        <v>382</v>
      </c>
    </row>
    <row r="993" spans="1:11" ht="12.75" customHeight="1">
      <c r="A993" s="68" t="s">
        <v>350</v>
      </c>
      <c r="B993" s="68" t="s">
        <v>426</v>
      </c>
      <c r="C993" s="68" t="s">
        <v>271</v>
      </c>
      <c r="D993" s="68" t="s">
        <v>359</v>
      </c>
      <c r="E993" s="68" t="s">
        <v>360</v>
      </c>
      <c r="F993" s="68" t="s">
        <v>77</v>
      </c>
      <c r="G993" s="68" t="s">
        <v>273</v>
      </c>
      <c r="H993" s="68" t="s">
        <v>364</v>
      </c>
      <c r="I993" s="65">
        <v>4</v>
      </c>
      <c r="J993" s="65">
        <v>461</v>
      </c>
      <c r="K993" s="65" t="s">
        <v>319</v>
      </c>
    </row>
    <row r="994" spans="1:11" ht="12.75" customHeight="1">
      <c r="A994" s="68" t="s">
        <v>350</v>
      </c>
      <c r="B994" s="68" t="s">
        <v>426</v>
      </c>
      <c r="C994" s="68" t="s">
        <v>271</v>
      </c>
      <c r="D994" s="68" t="s">
        <v>359</v>
      </c>
      <c r="E994" s="68" t="s">
        <v>360</v>
      </c>
      <c r="F994" s="68" t="s">
        <v>77</v>
      </c>
      <c r="G994" s="68" t="s">
        <v>273</v>
      </c>
      <c r="H994" s="68" t="s">
        <v>451</v>
      </c>
      <c r="I994" s="65">
        <v>16</v>
      </c>
      <c r="J994" s="65">
        <v>461</v>
      </c>
      <c r="K994" s="65" t="s">
        <v>319</v>
      </c>
    </row>
    <row r="995" spans="1:11" ht="12.75" customHeight="1">
      <c r="A995" s="68" t="s">
        <v>350</v>
      </c>
      <c r="B995" s="68" t="s">
        <v>426</v>
      </c>
      <c r="C995" s="68" t="s">
        <v>271</v>
      </c>
      <c r="D995" s="68" t="s">
        <v>359</v>
      </c>
      <c r="E995" s="68" t="s">
        <v>360</v>
      </c>
      <c r="F995" s="68" t="s">
        <v>77</v>
      </c>
      <c r="G995" s="68" t="s">
        <v>273</v>
      </c>
      <c r="H995" s="68" t="s">
        <v>365</v>
      </c>
      <c r="I995" s="65">
        <v>13</v>
      </c>
      <c r="J995" s="65">
        <v>461</v>
      </c>
      <c r="K995" s="65" t="s">
        <v>319</v>
      </c>
    </row>
    <row r="996" spans="1:11" ht="12.75" customHeight="1">
      <c r="A996" s="68" t="s">
        <v>350</v>
      </c>
      <c r="B996" s="68" t="s">
        <v>426</v>
      </c>
      <c r="C996" s="68" t="s">
        <v>271</v>
      </c>
      <c r="D996" s="68" t="s">
        <v>359</v>
      </c>
      <c r="E996" s="68" t="s">
        <v>360</v>
      </c>
      <c r="F996" s="68" t="s">
        <v>77</v>
      </c>
      <c r="G996" s="68" t="s">
        <v>273</v>
      </c>
      <c r="H996" s="68" t="s">
        <v>366</v>
      </c>
      <c r="I996" s="65">
        <v>8</v>
      </c>
      <c r="J996" s="65">
        <v>461</v>
      </c>
      <c r="K996" s="65" t="s">
        <v>319</v>
      </c>
    </row>
    <row r="997" spans="1:11" ht="12.75" customHeight="1">
      <c r="A997" s="68" t="s">
        <v>350</v>
      </c>
      <c r="B997" s="68" t="s">
        <v>426</v>
      </c>
      <c r="C997" s="68" t="s">
        <v>271</v>
      </c>
      <c r="D997" s="68" t="s">
        <v>359</v>
      </c>
      <c r="E997" s="68" t="s">
        <v>360</v>
      </c>
      <c r="F997" s="68" t="s">
        <v>77</v>
      </c>
      <c r="G997" s="68" t="s">
        <v>273</v>
      </c>
      <c r="H997" s="68" t="s">
        <v>367</v>
      </c>
      <c r="I997" s="65">
        <v>6</v>
      </c>
      <c r="J997" s="65">
        <v>461</v>
      </c>
      <c r="K997" s="65" t="s">
        <v>319</v>
      </c>
    </row>
    <row r="998" spans="1:11" ht="12.75" customHeight="1">
      <c r="A998" s="68" t="s">
        <v>350</v>
      </c>
      <c r="B998" s="68" t="s">
        <v>426</v>
      </c>
      <c r="C998" s="68" t="s">
        <v>271</v>
      </c>
      <c r="D998" s="68" t="s">
        <v>359</v>
      </c>
      <c r="E998" s="68" t="s">
        <v>360</v>
      </c>
      <c r="F998" s="68" t="s">
        <v>77</v>
      </c>
      <c r="G998" s="68" t="s">
        <v>273</v>
      </c>
      <c r="H998" s="68" t="s">
        <v>247</v>
      </c>
      <c r="I998" s="65">
        <v>2</v>
      </c>
      <c r="J998" s="65">
        <v>461</v>
      </c>
      <c r="K998" s="65" t="s">
        <v>319</v>
      </c>
    </row>
    <row r="999" spans="1:11" ht="12.75" customHeight="1">
      <c r="A999" s="68" t="s">
        <v>350</v>
      </c>
      <c r="B999" s="68" t="s">
        <v>426</v>
      </c>
      <c r="C999" s="68" t="s">
        <v>271</v>
      </c>
      <c r="D999" s="68" t="s">
        <v>359</v>
      </c>
      <c r="E999" s="68" t="s">
        <v>360</v>
      </c>
      <c r="F999" s="68" t="s">
        <v>77</v>
      </c>
      <c r="G999" s="68" t="s">
        <v>273</v>
      </c>
      <c r="H999" s="68" t="s">
        <v>404</v>
      </c>
      <c r="I999" s="65">
        <v>43</v>
      </c>
      <c r="J999" s="65">
        <v>440</v>
      </c>
      <c r="K999" s="65" t="s">
        <v>501</v>
      </c>
    </row>
    <row r="1000" spans="1:11" ht="12.75" customHeight="1">
      <c r="A1000" s="68" t="s">
        <v>350</v>
      </c>
      <c r="B1000" s="68" t="s">
        <v>426</v>
      </c>
      <c r="C1000" s="68" t="s">
        <v>271</v>
      </c>
      <c r="D1000" s="68" t="s">
        <v>359</v>
      </c>
      <c r="E1000" s="68" t="s">
        <v>360</v>
      </c>
      <c r="F1000" s="68" t="s">
        <v>77</v>
      </c>
      <c r="G1000" s="68" t="s">
        <v>273</v>
      </c>
      <c r="H1000" s="68" t="s">
        <v>422</v>
      </c>
      <c r="I1000" s="65">
        <v>84</v>
      </c>
      <c r="J1000" s="65">
        <v>440</v>
      </c>
      <c r="K1000" s="65" t="s">
        <v>501</v>
      </c>
    </row>
    <row r="1001" spans="1:11" ht="12.75" customHeight="1">
      <c r="A1001" s="68" t="s">
        <v>350</v>
      </c>
      <c r="B1001" s="68" t="s">
        <v>426</v>
      </c>
      <c r="C1001" s="68" t="s">
        <v>271</v>
      </c>
      <c r="D1001" s="68" t="s">
        <v>359</v>
      </c>
      <c r="E1001" s="68" t="s">
        <v>360</v>
      </c>
      <c r="F1001" s="68" t="s">
        <v>77</v>
      </c>
      <c r="G1001" s="68" t="s">
        <v>273</v>
      </c>
      <c r="H1001" s="68" t="s">
        <v>258</v>
      </c>
      <c r="I1001" s="65">
        <v>43</v>
      </c>
      <c r="J1001" s="65">
        <v>440</v>
      </c>
      <c r="K1001" s="65" t="s">
        <v>501</v>
      </c>
    </row>
    <row r="1002" spans="1:11" ht="12.75" customHeight="1">
      <c r="A1002" s="68" t="s">
        <v>350</v>
      </c>
      <c r="B1002" s="68" t="s">
        <v>426</v>
      </c>
      <c r="C1002" s="68" t="s">
        <v>271</v>
      </c>
      <c r="D1002" s="68" t="s">
        <v>359</v>
      </c>
      <c r="E1002" s="68" t="s">
        <v>360</v>
      </c>
      <c r="F1002" s="68" t="s">
        <v>77</v>
      </c>
      <c r="G1002" s="68" t="s">
        <v>273</v>
      </c>
      <c r="H1002" s="68" t="s">
        <v>362</v>
      </c>
      <c r="I1002" s="65">
        <v>9</v>
      </c>
      <c r="J1002" s="65">
        <v>440</v>
      </c>
      <c r="K1002" s="65" t="s">
        <v>501</v>
      </c>
    </row>
    <row r="1003" spans="1:11" ht="12.75" customHeight="1">
      <c r="A1003" s="68" t="s">
        <v>350</v>
      </c>
      <c r="B1003" s="68" t="s">
        <v>426</v>
      </c>
      <c r="C1003" s="68" t="s">
        <v>271</v>
      </c>
      <c r="D1003" s="68" t="s">
        <v>359</v>
      </c>
      <c r="E1003" s="68" t="s">
        <v>360</v>
      </c>
      <c r="F1003" s="68" t="s">
        <v>77</v>
      </c>
      <c r="G1003" s="68" t="s">
        <v>273</v>
      </c>
      <c r="H1003" s="68" t="s">
        <v>363</v>
      </c>
      <c r="I1003" s="65">
        <v>15</v>
      </c>
      <c r="J1003" s="65">
        <v>440</v>
      </c>
      <c r="K1003" s="65" t="s">
        <v>501</v>
      </c>
    </row>
    <row r="1004" spans="1:11" ht="12.75" customHeight="1">
      <c r="A1004" s="68" t="s">
        <v>350</v>
      </c>
      <c r="B1004" s="68" t="s">
        <v>426</v>
      </c>
      <c r="C1004" s="68" t="s">
        <v>271</v>
      </c>
      <c r="D1004" s="68" t="s">
        <v>359</v>
      </c>
      <c r="E1004" s="68" t="s">
        <v>360</v>
      </c>
      <c r="F1004" s="68" t="s">
        <v>77</v>
      </c>
      <c r="G1004" s="68" t="s">
        <v>273</v>
      </c>
      <c r="H1004" s="68" t="s">
        <v>364</v>
      </c>
      <c r="I1004" s="65">
        <v>7</v>
      </c>
      <c r="J1004" s="65">
        <v>440</v>
      </c>
      <c r="K1004" s="65" t="s">
        <v>501</v>
      </c>
    </row>
    <row r="1005" spans="1:11" ht="12.75" customHeight="1">
      <c r="A1005" s="68" t="s">
        <v>350</v>
      </c>
      <c r="B1005" s="68" t="s">
        <v>426</v>
      </c>
      <c r="C1005" s="68" t="s">
        <v>271</v>
      </c>
      <c r="D1005" s="68" t="s">
        <v>359</v>
      </c>
      <c r="E1005" s="68" t="s">
        <v>360</v>
      </c>
      <c r="F1005" s="68" t="s">
        <v>77</v>
      </c>
      <c r="G1005" s="68" t="s">
        <v>273</v>
      </c>
      <c r="H1005" s="68" t="s">
        <v>451</v>
      </c>
      <c r="I1005" s="65">
        <v>47</v>
      </c>
      <c r="J1005" s="65">
        <v>440</v>
      </c>
      <c r="K1005" s="65" t="s">
        <v>501</v>
      </c>
    </row>
    <row r="1006" spans="1:11" ht="12.75" customHeight="1">
      <c r="A1006" s="68" t="s">
        <v>350</v>
      </c>
      <c r="B1006" s="68" t="s">
        <v>426</v>
      </c>
      <c r="C1006" s="68" t="s">
        <v>271</v>
      </c>
      <c r="D1006" s="68" t="s">
        <v>359</v>
      </c>
      <c r="E1006" s="68" t="s">
        <v>360</v>
      </c>
      <c r="F1006" s="68" t="s">
        <v>77</v>
      </c>
      <c r="G1006" s="68" t="s">
        <v>273</v>
      </c>
      <c r="H1006" s="68" t="s">
        <v>365</v>
      </c>
      <c r="I1006" s="65">
        <v>38</v>
      </c>
      <c r="J1006" s="65">
        <v>440</v>
      </c>
      <c r="K1006" s="65" t="s">
        <v>501</v>
      </c>
    </row>
    <row r="1007" spans="1:11" ht="12.75" customHeight="1">
      <c r="A1007" s="68" t="s">
        <v>350</v>
      </c>
      <c r="B1007" s="68" t="s">
        <v>426</v>
      </c>
      <c r="C1007" s="68" t="s">
        <v>271</v>
      </c>
      <c r="D1007" s="68" t="s">
        <v>359</v>
      </c>
      <c r="E1007" s="68" t="s">
        <v>360</v>
      </c>
      <c r="F1007" s="68" t="s">
        <v>77</v>
      </c>
      <c r="G1007" s="68" t="s">
        <v>273</v>
      </c>
      <c r="H1007" s="68" t="s">
        <v>366</v>
      </c>
      <c r="I1007" s="65">
        <v>54</v>
      </c>
      <c r="J1007" s="65">
        <v>440</v>
      </c>
      <c r="K1007" s="65" t="s">
        <v>501</v>
      </c>
    </row>
    <row r="1008" spans="1:11" ht="12.75" customHeight="1">
      <c r="A1008" s="68" t="s">
        <v>350</v>
      </c>
      <c r="B1008" s="68" t="s">
        <v>426</v>
      </c>
      <c r="C1008" s="68" t="s">
        <v>271</v>
      </c>
      <c r="D1008" s="68" t="s">
        <v>359</v>
      </c>
      <c r="E1008" s="68" t="s">
        <v>360</v>
      </c>
      <c r="F1008" s="68" t="s">
        <v>77</v>
      </c>
      <c r="G1008" s="68" t="s">
        <v>273</v>
      </c>
      <c r="H1008" s="68" t="s">
        <v>367</v>
      </c>
      <c r="I1008" s="65">
        <v>33</v>
      </c>
      <c r="J1008" s="65">
        <v>440</v>
      </c>
      <c r="K1008" s="65" t="s">
        <v>501</v>
      </c>
    </row>
    <row r="1009" spans="1:11" ht="12.75" customHeight="1">
      <c r="A1009" s="68" t="s">
        <v>350</v>
      </c>
      <c r="B1009" s="68" t="s">
        <v>426</v>
      </c>
      <c r="C1009" s="68" t="s">
        <v>271</v>
      </c>
      <c r="D1009" s="68" t="s">
        <v>359</v>
      </c>
      <c r="E1009" s="68" t="s">
        <v>360</v>
      </c>
      <c r="F1009" s="68" t="s">
        <v>77</v>
      </c>
      <c r="G1009" s="68" t="s">
        <v>273</v>
      </c>
      <c r="H1009" s="68" t="s">
        <v>247</v>
      </c>
      <c r="I1009" s="65">
        <v>47</v>
      </c>
      <c r="J1009" s="65">
        <v>440</v>
      </c>
      <c r="K1009" s="65" t="s">
        <v>501</v>
      </c>
    </row>
    <row r="1010" spans="1:11" ht="12.75" customHeight="1">
      <c r="A1010" s="68" t="s">
        <v>350</v>
      </c>
      <c r="B1010" s="68" t="s">
        <v>426</v>
      </c>
      <c r="C1010" s="68" t="s">
        <v>271</v>
      </c>
      <c r="D1010" s="68" t="s">
        <v>359</v>
      </c>
      <c r="E1010" s="68" t="s">
        <v>360</v>
      </c>
      <c r="F1010" s="68" t="s">
        <v>77</v>
      </c>
      <c r="G1010" s="68" t="s">
        <v>273</v>
      </c>
      <c r="H1010" s="68" t="s">
        <v>375</v>
      </c>
      <c r="I1010" s="65">
        <v>57</v>
      </c>
      <c r="J1010" s="65">
        <v>440</v>
      </c>
      <c r="K1010" s="65" t="s">
        <v>501</v>
      </c>
    </row>
    <row r="1011" spans="1:11" ht="12.75" customHeight="1">
      <c r="A1011" s="68" t="s">
        <v>350</v>
      </c>
      <c r="B1011" s="68" t="s">
        <v>426</v>
      </c>
      <c r="C1011" s="68" t="s">
        <v>271</v>
      </c>
      <c r="D1011" s="68" t="s">
        <v>359</v>
      </c>
      <c r="E1011" s="68" t="s">
        <v>360</v>
      </c>
      <c r="F1011" s="68" t="s">
        <v>77</v>
      </c>
      <c r="G1011" s="68" t="s">
        <v>273</v>
      </c>
      <c r="H1011" s="68" t="s">
        <v>368</v>
      </c>
      <c r="I1011" s="65">
        <v>54</v>
      </c>
      <c r="J1011" s="65">
        <v>440</v>
      </c>
      <c r="K1011" s="65" t="s">
        <v>501</v>
      </c>
    </row>
    <row r="1012" spans="1:11" ht="12.75" customHeight="1">
      <c r="A1012" s="68" t="s">
        <v>350</v>
      </c>
      <c r="B1012" s="68" t="s">
        <v>426</v>
      </c>
      <c r="C1012" s="68" t="s">
        <v>271</v>
      </c>
      <c r="D1012" s="68" t="s">
        <v>359</v>
      </c>
      <c r="E1012" s="68" t="s">
        <v>360</v>
      </c>
      <c r="F1012" s="68" t="s">
        <v>77</v>
      </c>
      <c r="G1012" s="68" t="s">
        <v>273</v>
      </c>
      <c r="H1012" s="68" t="s">
        <v>404</v>
      </c>
      <c r="I1012" s="65">
        <v>247</v>
      </c>
      <c r="J1012" s="65">
        <v>465</v>
      </c>
      <c r="K1012" s="65" t="s">
        <v>248</v>
      </c>
    </row>
    <row r="1013" spans="1:11" ht="12.75" customHeight="1">
      <c r="A1013" s="68" t="s">
        <v>350</v>
      </c>
      <c r="B1013" s="68" t="s">
        <v>426</v>
      </c>
      <c r="C1013" s="68" t="s">
        <v>271</v>
      </c>
      <c r="D1013" s="68" t="s">
        <v>359</v>
      </c>
      <c r="E1013" s="68" t="s">
        <v>360</v>
      </c>
      <c r="F1013" s="68" t="s">
        <v>77</v>
      </c>
      <c r="G1013" s="68" t="s">
        <v>273</v>
      </c>
      <c r="H1013" s="68" t="s">
        <v>422</v>
      </c>
      <c r="I1013" s="65">
        <v>391</v>
      </c>
      <c r="J1013" s="65">
        <v>465</v>
      </c>
      <c r="K1013" s="65" t="s">
        <v>248</v>
      </c>
    </row>
    <row r="1014" spans="1:11" ht="12.75" customHeight="1">
      <c r="A1014" s="68" t="s">
        <v>350</v>
      </c>
      <c r="B1014" s="68" t="s">
        <v>426</v>
      </c>
      <c r="C1014" s="68" t="s">
        <v>271</v>
      </c>
      <c r="D1014" s="68" t="s">
        <v>359</v>
      </c>
      <c r="E1014" s="68" t="s">
        <v>360</v>
      </c>
      <c r="F1014" s="68" t="s">
        <v>77</v>
      </c>
      <c r="G1014" s="68" t="s">
        <v>273</v>
      </c>
      <c r="H1014" s="68" t="s">
        <v>258</v>
      </c>
      <c r="I1014" s="65">
        <v>484</v>
      </c>
      <c r="J1014" s="65">
        <v>465</v>
      </c>
      <c r="K1014" s="65" t="s">
        <v>248</v>
      </c>
    </row>
    <row r="1015" spans="1:11" ht="12.75" customHeight="1">
      <c r="A1015" s="68" t="s">
        <v>350</v>
      </c>
      <c r="B1015" s="68" t="s">
        <v>426</v>
      </c>
      <c r="C1015" s="68" t="s">
        <v>271</v>
      </c>
      <c r="D1015" s="68" t="s">
        <v>359</v>
      </c>
      <c r="E1015" s="68" t="s">
        <v>360</v>
      </c>
      <c r="F1015" s="68" t="s">
        <v>77</v>
      </c>
      <c r="G1015" s="68" t="s">
        <v>273</v>
      </c>
      <c r="H1015" s="68" t="s">
        <v>362</v>
      </c>
      <c r="I1015" s="65">
        <v>130</v>
      </c>
      <c r="J1015" s="65">
        <v>465</v>
      </c>
      <c r="K1015" s="65" t="s">
        <v>248</v>
      </c>
    </row>
    <row r="1016" spans="1:11" ht="12.75" customHeight="1">
      <c r="A1016" s="68" t="s">
        <v>350</v>
      </c>
      <c r="B1016" s="68" t="s">
        <v>426</v>
      </c>
      <c r="C1016" s="68" t="s">
        <v>271</v>
      </c>
      <c r="D1016" s="68" t="s">
        <v>359</v>
      </c>
      <c r="E1016" s="68" t="s">
        <v>360</v>
      </c>
      <c r="F1016" s="68" t="s">
        <v>77</v>
      </c>
      <c r="G1016" s="68" t="s">
        <v>273</v>
      </c>
      <c r="H1016" s="68" t="s">
        <v>363</v>
      </c>
      <c r="I1016" s="65">
        <v>61</v>
      </c>
      <c r="J1016" s="65">
        <v>465</v>
      </c>
      <c r="K1016" s="65" t="s">
        <v>248</v>
      </c>
    </row>
    <row r="1017" spans="1:11" ht="12.75" customHeight="1">
      <c r="A1017" s="68" t="s">
        <v>350</v>
      </c>
      <c r="B1017" s="68" t="s">
        <v>426</v>
      </c>
      <c r="C1017" s="68" t="s">
        <v>271</v>
      </c>
      <c r="D1017" s="68" t="s">
        <v>359</v>
      </c>
      <c r="E1017" s="68" t="s">
        <v>360</v>
      </c>
      <c r="F1017" s="68" t="s">
        <v>77</v>
      </c>
      <c r="G1017" s="68" t="s">
        <v>273</v>
      </c>
      <c r="H1017" s="68" t="s">
        <v>364</v>
      </c>
      <c r="I1017" s="65">
        <v>27</v>
      </c>
      <c r="J1017" s="65">
        <v>465</v>
      </c>
      <c r="K1017" s="65" t="s">
        <v>248</v>
      </c>
    </row>
    <row r="1018" spans="1:11" ht="12.75" customHeight="1">
      <c r="A1018" s="68" t="s">
        <v>350</v>
      </c>
      <c r="B1018" s="68" t="s">
        <v>426</v>
      </c>
      <c r="C1018" s="68" t="s">
        <v>271</v>
      </c>
      <c r="D1018" s="68" t="s">
        <v>359</v>
      </c>
      <c r="E1018" s="68" t="s">
        <v>360</v>
      </c>
      <c r="F1018" s="68" t="s">
        <v>77</v>
      </c>
      <c r="G1018" s="68" t="s">
        <v>273</v>
      </c>
      <c r="H1018" s="68" t="s">
        <v>451</v>
      </c>
      <c r="I1018" s="65">
        <v>173</v>
      </c>
      <c r="J1018" s="65">
        <v>465</v>
      </c>
      <c r="K1018" s="65" t="s">
        <v>248</v>
      </c>
    </row>
    <row r="1019" spans="1:11" ht="12.75" customHeight="1">
      <c r="A1019" s="68" t="s">
        <v>350</v>
      </c>
      <c r="B1019" s="68" t="s">
        <v>426</v>
      </c>
      <c r="C1019" s="68" t="s">
        <v>271</v>
      </c>
      <c r="D1019" s="68" t="s">
        <v>359</v>
      </c>
      <c r="E1019" s="68" t="s">
        <v>360</v>
      </c>
      <c r="F1019" s="68" t="s">
        <v>77</v>
      </c>
      <c r="G1019" s="68" t="s">
        <v>273</v>
      </c>
      <c r="H1019" s="68" t="s">
        <v>365</v>
      </c>
      <c r="I1019" s="65">
        <v>112</v>
      </c>
      <c r="J1019" s="65">
        <v>465</v>
      </c>
      <c r="K1019" s="65" t="s">
        <v>248</v>
      </c>
    </row>
    <row r="1020" spans="1:11" ht="12.75" customHeight="1">
      <c r="A1020" s="68" t="s">
        <v>350</v>
      </c>
      <c r="B1020" s="68" t="s">
        <v>426</v>
      </c>
      <c r="C1020" s="68" t="s">
        <v>271</v>
      </c>
      <c r="D1020" s="68" t="s">
        <v>359</v>
      </c>
      <c r="E1020" s="68" t="s">
        <v>360</v>
      </c>
      <c r="F1020" s="68" t="s">
        <v>77</v>
      </c>
      <c r="G1020" s="68" t="s">
        <v>273</v>
      </c>
      <c r="H1020" s="68" t="s">
        <v>366</v>
      </c>
      <c r="I1020" s="65">
        <v>22</v>
      </c>
      <c r="J1020" s="65">
        <v>465</v>
      </c>
      <c r="K1020" s="65" t="s">
        <v>248</v>
      </c>
    </row>
    <row r="1021" spans="1:11" ht="12.75" customHeight="1">
      <c r="A1021" s="68" t="s">
        <v>350</v>
      </c>
      <c r="B1021" s="68" t="s">
        <v>426</v>
      </c>
      <c r="C1021" s="68" t="s">
        <v>271</v>
      </c>
      <c r="D1021" s="68" t="s">
        <v>359</v>
      </c>
      <c r="E1021" s="68" t="s">
        <v>360</v>
      </c>
      <c r="F1021" s="68" t="s">
        <v>77</v>
      </c>
      <c r="G1021" s="68" t="s">
        <v>273</v>
      </c>
      <c r="H1021" s="68" t="s">
        <v>367</v>
      </c>
      <c r="I1021" s="65">
        <v>1</v>
      </c>
      <c r="J1021" s="65">
        <v>465</v>
      </c>
      <c r="K1021" s="65" t="s">
        <v>248</v>
      </c>
    </row>
    <row r="1022" spans="1:11" ht="12.75" customHeight="1">
      <c r="A1022" s="68" t="s">
        <v>350</v>
      </c>
      <c r="B1022" s="68" t="s">
        <v>426</v>
      </c>
      <c r="C1022" s="68" t="s">
        <v>271</v>
      </c>
      <c r="D1022" s="68" t="s">
        <v>359</v>
      </c>
      <c r="E1022" s="68" t="s">
        <v>360</v>
      </c>
      <c r="F1022" s="68" t="s">
        <v>77</v>
      </c>
      <c r="G1022" s="68" t="s">
        <v>273</v>
      </c>
      <c r="H1022" s="68" t="s">
        <v>422</v>
      </c>
      <c r="I1022" s="65">
        <v>2</v>
      </c>
      <c r="J1022" s="65">
        <v>467</v>
      </c>
      <c r="K1022" s="65" t="s">
        <v>275</v>
      </c>
    </row>
    <row r="1023" spans="1:11" ht="12.75" customHeight="1">
      <c r="A1023" s="68" t="s">
        <v>350</v>
      </c>
      <c r="B1023" s="68" t="s">
        <v>426</v>
      </c>
      <c r="C1023" s="68" t="s">
        <v>271</v>
      </c>
      <c r="D1023" s="68" t="s">
        <v>359</v>
      </c>
      <c r="E1023" s="68" t="s">
        <v>360</v>
      </c>
      <c r="F1023" s="68" t="s">
        <v>77</v>
      </c>
      <c r="G1023" s="68" t="s">
        <v>273</v>
      </c>
      <c r="H1023" s="68" t="s">
        <v>258</v>
      </c>
      <c r="I1023" s="65">
        <v>15</v>
      </c>
      <c r="J1023" s="65">
        <v>467</v>
      </c>
      <c r="K1023" s="65" t="s">
        <v>275</v>
      </c>
    </row>
    <row r="1024" spans="1:11" ht="12.75" customHeight="1">
      <c r="A1024" s="68" t="s">
        <v>350</v>
      </c>
      <c r="B1024" s="68" t="s">
        <v>426</v>
      </c>
      <c r="C1024" s="68" t="s">
        <v>271</v>
      </c>
      <c r="D1024" s="68" t="s">
        <v>359</v>
      </c>
      <c r="E1024" s="68" t="s">
        <v>360</v>
      </c>
      <c r="F1024" s="68" t="s">
        <v>77</v>
      </c>
      <c r="G1024" s="68" t="s">
        <v>273</v>
      </c>
      <c r="H1024" s="68" t="s">
        <v>362</v>
      </c>
      <c r="I1024" s="65">
        <v>10</v>
      </c>
      <c r="J1024" s="65">
        <v>467</v>
      </c>
      <c r="K1024" s="65" t="s">
        <v>275</v>
      </c>
    </row>
    <row r="1025" spans="1:11" ht="12.75" customHeight="1">
      <c r="A1025" s="68" t="s">
        <v>350</v>
      </c>
      <c r="B1025" s="68" t="s">
        <v>426</v>
      </c>
      <c r="C1025" s="68" t="s">
        <v>271</v>
      </c>
      <c r="D1025" s="68" t="s">
        <v>359</v>
      </c>
      <c r="E1025" s="68" t="s">
        <v>360</v>
      </c>
      <c r="F1025" s="68" t="s">
        <v>77</v>
      </c>
      <c r="G1025" s="68" t="s">
        <v>273</v>
      </c>
      <c r="H1025" s="68" t="s">
        <v>363</v>
      </c>
      <c r="I1025" s="65">
        <v>7</v>
      </c>
      <c r="J1025" s="65">
        <v>467</v>
      </c>
      <c r="K1025" s="65" t="s">
        <v>275</v>
      </c>
    </row>
    <row r="1026" spans="1:11" ht="12.75" customHeight="1">
      <c r="A1026" s="68" t="s">
        <v>350</v>
      </c>
      <c r="B1026" s="68" t="s">
        <v>426</v>
      </c>
      <c r="C1026" s="68" t="s">
        <v>271</v>
      </c>
      <c r="D1026" s="68" t="s">
        <v>359</v>
      </c>
      <c r="E1026" s="68" t="s">
        <v>360</v>
      </c>
      <c r="F1026" s="68" t="s">
        <v>77</v>
      </c>
      <c r="G1026" s="68" t="s">
        <v>273</v>
      </c>
      <c r="H1026" s="68" t="s">
        <v>364</v>
      </c>
      <c r="I1026" s="65">
        <v>3</v>
      </c>
      <c r="J1026" s="65">
        <v>467</v>
      </c>
      <c r="K1026" s="65" t="s">
        <v>275</v>
      </c>
    </row>
    <row r="1027" spans="1:11" ht="12.75" customHeight="1">
      <c r="A1027" s="68" t="s">
        <v>350</v>
      </c>
      <c r="B1027" s="68" t="s">
        <v>426</v>
      </c>
      <c r="C1027" s="68" t="s">
        <v>271</v>
      </c>
      <c r="D1027" s="68" t="s">
        <v>359</v>
      </c>
      <c r="E1027" s="68" t="s">
        <v>360</v>
      </c>
      <c r="F1027" s="68" t="s">
        <v>77</v>
      </c>
      <c r="G1027" s="68" t="s">
        <v>273</v>
      </c>
      <c r="H1027" s="68" t="s">
        <v>451</v>
      </c>
      <c r="I1027" s="65">
        <v>13</v>
      </c>
      <c r="J1027" s="65">
        <v>467</v>
      </c>
      <c r="K1027" s="65" t="s">
        <v>275</v>
      </c>
    </row>
    <row r="1028" spans="1:11" ht="12.75" customHeight="1">
      <c r="A1028" s="68" t="s">
        <v>350</v>
      </c>
      <c r="B1028" s="68" t="s">
        <v>426</v>
      </c>
      <c r="C1028" s="68" t="s">
        <v>271</v>
      </c>
      <c r="D1028" s="68" t="s">
        <v>359</v>
      </c>
      <c r="E1028" s="68" t="s">
        <v>360</v>
      </c>
      <c r="F1028" s="68" t="s">
        <v>77</v>
      </c>
      <c r="G1028" s="68" t="s">
        <v>273</v>
      </c>
      <c r="H1028" s="68" t="s">
        <v>365</v>
      </c>
      <c r="I1028" s="65">
        <v>4</v>
      </c>
      <c r="J1028" s="65">
        <v>467</v>
      </c>
      <c r="K1028" s="65" t="s">
        <v>275</v>
      </c>
    </row>
    <row r="1029" spans="1:11" ht="12.75" customHeight="1">
      <c r="A1029" s="68" t="s">
        <v>350</v>
      </c>
      <c r="B1029" s="68" t="s">
        <v>426</v>
      </c>
      <c r="C1029" s="68" t="s">
        <v>271</v>
      </c>
      <c r="D1029" s="68" t="s">
        <v>359</v>
      </c>
      <c r="E1029" s="68" t="s">
        <v>360</v>
      </c>
      <c r="F1029" s="68" t="s">
        <v>77</v>
      </c>
      <c r="G1029" s="68" t="s">
        <v>273</v>
      </c>
      <c r="H1029" s="68" t="s">
        <v>366</v>
      </c>
      <c r="I1029" s="65">
        <v>8</v>
      </c>
      <c r="J1029" s="65">
        <v>467</v>
      </c>
      <c r="K1029" s="65" t="s">
        <v>275</v>
      </c>
    </row>
    <row r="1030" spans="1:11" ht="12.75" customHeight="1">
      <c r="A1030" s="68" t="s">
        <v>350</v>
      </c>
      <c r="B1030" s="68" t="s">
        <v>426</v>
      </c>
      <c r="C1030" s="68" t="s">
        <v>271</v>
      </c>
      <c r="D1030" s="68" t="s">
        <v>359</v>
      </c>
      <c r="E1030" s="68" t="s">
        <v>360</v>
      </c>
      <c r="F1030" s="68" t="s">
        <v>77</v>
      </c>
      <c r="G1030" s="68" t="s">
        <v>273</v>
      </c>
      <c r="H1030" s="68" t="s">
        <v>367</v>
      </c>
      <c r="I1030" s="65">
        <v>27</v>
      </c>
      <c r="J1030" s="65">
        <v>467</v>
      </c>
      <c r="K1030" s="65" t="s">
        <v>275</v>
      </c>
    </row>
    <row r="1031" spans="1:11" ht="12.75" customHeight="1">
      <c r="A1031" s="68" t="s">
        <v>350</v>
      </c>
      <c r="B1031" s="68" t="s">
        <v>426</v>
      </c>
      <c r="C1031" s="68" t="s">
        <v>271</v>
      </c>
      <c r="D1031" s="68" t="s">
        <v>359</v>
      </c>
      <c r="E1031" s="68" t="s">
        <v>360</v>
      </c>
      <c r="F1031" s="68" t="s">
        <v>77</v>
      </c>
      <c r="G1031" s="68" t="s">
        <v>273</v>
      </c>
      <c r="H1031" s="68" t="s">
        <v>247</v>
      </c>
      <c r="I1031" s="65">
        <v>6</v>
      </c>
      <c r="J1031" s="65">
        <v>467</v>
      </c>
      <c r="K1031" s="65" t="s">
        <v>275</v>
      </c>
    </row>
    <row r="1032" spans="1:11" ht="12.75" customHeight="1">
      <c r="A1032" s="68" t="s">
        <v>350</v>
      </c>
      <c r="B1032" s="68" t="s">
        <v>426</v>
      </c>
      <c r="C1032" s="68" t="s">
        <v>271</v>
      </c>
      <c r="D1032" s="68" t="s">
        <v>359</v>
      </c>
      <c r="E1032" s="68" t="s">
        <v>360</v>
      </c>
      <c r="F1032" s="68" t="s">
        <v>77</v>
      </c>
      <c r="G1032" s="68" t="s">
        <v>273</v>
      </c>
      <c r="H1032" s="68" t="s">
        <v>375</v>
      </c>
      <c r="I1032" s="65">
        <v>6</v>
      </c>
      <c r="J1032" s="65">
        <v>467</v>
      </c>
      <c r="K1032" s="65" t="s">
        <v>275</v>
      </c>
    </row>
    <row r="1033" spans="1:11" ht="12.75" customHeight="1">
      <c r="A1033" s="68" t="s">
        <v>350</v>
      </c>
      <c r="B1033" s="68" t="s">
        <v>426</v>
      </c>
      <c r="C1033" s="68" t="s">
        <v>271</v>
      </c>
      <c r="D1033" s="68" t="s">
        <v>359</v>
      </c>
      <c r="E1033" s="68" t="s">
        <v>360</v>
      </c>
      <c r="F1033" s="68" t="s">
        <v>77</v>
      </c>
      <c r="G1033" s="68" t="s">
        <v>273</v>
      </c>
      <c r="H1033" s="68" t="s">
        <v>368</v>
      </c>
      <c r="I1033" s="65">
        <v>1</v>
      </c>
      <c r="J1033" s="65">
        <v>467</v>
      </c>
      <c r="K1033" s="65" t="s">
        <v>275</v>
      </c>
    </row>
    <row r="1034" spans="1:11" ht="12.75" customHeight="1">
      <c r="A1034" s="68" t="s">
        <v>350</v>
      </c>
      <c r="B1034" s="68" t="s">
        <v>426</v>
      </c>
      <c r="C1034" s="68" t="s">
        <v>271</v>
      </c>
      <c r="D1034" s="68" t="s">
        <v>359</v>
      </c>
      <c r="E1034" s="68" t="s">
        <v>360</v>
      </c>
      <c r="F1034" s="68" t="s">
        <v>77</v>
      </c>
      <c r="G1034" s="68" t="s">
        <v>273</v>
      </c>
      <c r="H1034" s="68" t="s">
        <v>365</v>
      </c>
      <c r="I1034" s="65">
        <v>1</v>
      </c>
      <c r="J1034" s="65">
        <v>616</v>
      </c>
      <c r="K1034" s="65" t="s">
        <v>383</v>
      </c>
    </row>
    <row r="1035" spans="1:11" ht="12.75" customHeight="1">
      <c r="A1035" s="68" t="s">
        <v>350</v>
      </c>
      <c r="B1035" s="68" t="s">
        <v>426</v>
      </c>
      <c r="C1035" s="68" t="s">
        <v>271</v>
      </c>
      <c r="D1035" s="68" t="s">
        <v>359</v>
      </c>
      <c r="E1035" s="68" t="s">
        <v>360</v>
      </c>
      <c r="F1035" s="68" t="s">
        <v>77</v>
      </c>
      <c r="G1035" s="68" t="s">
        <v>273</v>
      </c>
      <c r="H1035" s="68" t="s">
        <v>367</v>
      </c>
      <c r="I1035" s="65">
        <v>1</v>
      </c>
      <c r="J1035" s="65">
        <v>616</v>
      </c>
      <c r="K1035" s="65" t="s">
        <v>383</v>
      </c>
    </row>
    <row r="1036" spans="1:11" ht="12.75" customHeight="1">
      <c r="A1036" s="68" t="s">
        <v>350</v>
      </c>
      <c r="B1036" s="68" t="s">
        <v>426</v>
      </c>
      <c r="C1036" s="68" t="s">
        <v>271</v>
      </c>
      <c r="D1036" s="68" t="s">
        <v>359</v>
      </c>
      <c r="E1036" s="68" t="s">
        <v>360</v>
      </c>
      <c r="F1036" s="68" t="s">
        <v>77</v>
      </c>
      <c r="G1036" s="68" t="s">
        <v>273</v>
      </c>
      <c r="H1036" s="68" t="s">
        <v>375</v>
      </c>
      <c r="I1036" s="65">
        <v>4</v>
      </c>
      <c r="J1036" s="65">
        <v>616</v>
      </c>
      <c r="K1036" s="65" t="s">
        <v>383</v>
      </c>
    </row>
    <row r="1037" spans="1:11" ht="12.75" customHeight="1">
      <c r="A1037" s="68" t="s">
        <v>350</v>
      </c>
      <c r="B1037" s="68" t="s">
        <v>426</v>
      </c>
      <c r="C1037" s="68" t="s">
        <v>271</v>
      </c>
      <c r="D1037" s="68" t="s">
        <v>359</v>
      </c>
      <c r="E1037" s="68" t="s">
        <v>360</v>
      </c>
      <c r="F1037" s="68" t="s">
        <v>77</v>
      </c>
      <c r="G1037" s="68" t="s">
        <v>273</v>
      </c>
      <c r="H1037" s="68" t="s">
        <v>368</v>
      </c>
      <c r="I1037" s="65">
        <v>2</v>
      </c>
      <c r="J1037" s="65">
        <v>616</v>
      </c>
      <c r="K1037" s="65" t="s">
        <v>383</v>
      </c>
    </row>
    <row r="1038" spans="1:11" ht="12.75" customHeight="1">
      <c r="A1038" s="68" t="s">
        <v>350</v>
      </c>
      <c r="B1038" s="68" t="s">
        <v>426</v>
      </c>
      <c r="C1038" s="68" t="s">
        <v>271</v>
      </c>
      <c r="D1038" s="68" t="s">
        <v>359</v>
      </c>
      <c r="E1038" s="68" t="s">
        <v>360</v>
      </c>
      <c r="F1038" s="68" t="s">
        <v>77</v>
      </c>
      <c r="G1038" s="68" t="s">
        <v>273</v>
      </c>
      <c r="H1038" s="68" t="s">
        <v>491</v>
      </c>
      <c r="I1038" s="65">
        <v>2</v>
      </c>
      <c r="J1038" s="65">
        <v>616</v>
      </c>
      <c r="K1038" s="65" t="s">
        <v>383</v>
      </c>
    </row>
    <row r="1039" spans="1:11" ht="12.75" customHeight="1">
      <c r="A1039" s="68" t="s">
        <v>350</v>
      </c>
      <c r="B1039" s="68" t="s">
        <v>426</v>
      </c>
      <c r="C1039" s="68" t="s">
        <v>271</v>
      </c>
      <c r="D1039" s="68" t="s">
        <v>359</v>
      </c>
      <c r="E1039" s="68" t="s">
        <v>360</v>
      </c>
      <c r="F1039" s="68" t="s">
        <v>77</v>
      </c>
      <c r="G1039" s="68" t="s">
        <v>273</v>
      </c>
      <c r="H1039" s="68" t="s">
        <v>404</v>
      </c>
      <c r="I1039" s="65">
        <v>8</v>
      </c>
      <c r="J1039" s="65">
        <v>432</v>
      </c>
      <c r="K1039" s="65" t="s">
        <v>424</v>
      </c>
    </row>
    <row r="1040" spans="1:11" ht="12.75" customHeight="1">
      <c r="A1040" s="68" t="s">
        <v>350</v>
      </c>
      <c r="B1040" s="68" t="s">
        <v>426</v>
      </c>
      <c r="C1040" s="68" t="s">
        <v>271</v>
      </c>
      <c r="D1040" s="68" t="s">
        <v>359</v>
      </c>
      <c r="E1040" s="68" t="s">
        <v>360</v>
      </c>
      <c r="F1040" s="68" t="s">
        <v>77</v>
      </c>
      <c r="G1040" s="68" t="s">
        <v>273</v>
      </c>
      <c r="H1040" s="68" t="s">
        <v>422</v>
      </c>
      <c r="I1040" s="65">
        <v>17</v>
      </c>
      <c r="J1040" s="65">
        <v>432</v>
      </c>
      <c r="K1040" s="65" t="s">
        <v>424</v>
      </c>
    </row>
    <row r="1041" spans="1:11" ht="12.75" customHeight="1">
      <c r="A1041" s="68" t="s">
        <v>350</v>
      </c>
      <c r="B1041" s="68" t="s">
        <v>426</v>
      </c>
      <c r="C1041" s="68" t="s">
        <v>271</v>
      </c>
      <c r="D1041" s="68" t="s">
        <v>359</v>
      </c>
      <c r="E1041" s="68" t="s">
        <v>360</v>
      </c>
      <c r="F1041" s="68" t="s">
        <v>77</v>
      </c>
      <c r="G1041" s="68" t="s">
        <v>273</v>
      </c>
      <c r="H1041" s="68" t="s">
        <v>258</v>
      </c>
      <c r="I1041" s="65">
        <v>14</v>
      </c>
      <c r="J1041" s="65">
        <v>432</v>
      </c>
      <c r="K1041" s="65" t="s">
        <v>424</v>
      </c>
    </row>
    <row r="1042" spans="1:11" ht="12.75" customHeight="1">
      <c r="A1042" s="68" t="s">
        <v>350</v>
      </c>
      <c r="B1042" s="68" t="s">
        <v>426</v>
      </c>
      <c r="C1042" s="68" t="s">
        <v>271</v>
      </c>
      <c r="D1042" s="68" t="s">
        <v>359</v>
      </c>
      <c r="E1042" s="68" t="s">
        <v>360</v>
      </c>
      <c r="F1042" s="68" t="s">
        <v>77</v>
      </c>
      <c r="G1042" s="68" t="s">
        <v>273</v>
      </c>
      <c r="H1042" s="68" t="s">
        <v>362</v>
      </c>
      <c r="I1042" s="65">
        <v>8</v>
      </c>
      <c r="J1042" s="65">
        <v>432</v>
      </c>
      <c r="K1042" s="65" t="s">
        <v>424</v>
      </c>
    </row>
    <row r="1043" spans="1:11" ht="12.75" customHeight="1">
      <c r="A1043" s="68" t="s">
        <v>350</v>
      </c>
      <c r="B1043" s="68" t="s">
        <v>426</v>
      </c>
      <c r="C1043" s="68" t="s">
        <v>271</v>
      </c>
      <c r="D1043" s="68" t="s">
        <v>359</v>
      </c>
      <c r="E1043" s="68" t="s">
        <v>360</v>
      </c>
      <c r="F1043" s="68" t="s">
        <v>77</v>
      </c>
      <c r="G1043" s="68" t="s">
        <v>273</v>
      </c>
      <c r="H1043" s="68" t="s">
        <v>451</v>
      </c>
      <c r="I1043" s="65">
        <v>2</v>
      </c>
      <c r="J1043" s="65">
        <v>432</v>
      </c>
      <c r="K1043" s="65" t="s">
        <v>424</v>
      </c>
    </row>
    <row r="1044" spans="1:11" ht="12.75" customHeight="1">
      <c r="A1044" s="68" t="s">
        <v>350</v>
      </c>
      <c r="B1044" s="68" t="s">
        <v>426</v>
      </c>
      <c r="C1044" s="68" t="s">
        <v>271</v>
      </c>
      <c r="D1044" s="68" t="s">
        <v>359</v>
      </c>
      <c r="E1044" s="68" t="s">
        <v>360</v>
      </c>
      <c r="F1044" s="68" t="s">
        <v>77</v>
      </c>
      <c r="G1044" s="68" t="s">
        <v>273</v>
      </c>
      <c r="H1044" s="68" t="s">
        <v>365</v>
      </c>
      <c r="I1044" s="65">
        <v>1</v>
      </c>
      <c r="J1044" s="65">
        <v>432</v>
      </c>
      <c r="K1044" s="65" t="s">
        <v>424</v>
      </c>
    </row>
    <row r="1045" spans="1:11" ht="12.75" customHeight="1">
      <c r="A1045" s="68" t="s">
        <v>350</v>
      </c>
      <c r="B1045" s="68" t="s">
        <v>426</v>
      </c>
      <c r="C1045" s="68" t="s">
        <v>271</v>
      </c>
      <c r="D1045" s="68" t="s">
        <v>359</v>
      </c>
      <c r="E1045" s="68" t="s">
        <v>360</v>
      </c>
      <c r="F1045" s="68" t="s">
        <v>77</v>
      </c>
      <c r="G1045" s="68" t="s">
        <v>273</v>
      </c>
      <c r="H1045" s="68" t="s">
        <v>366</v>
      </c>
      <c r="I1045" s="65">
        <v>3</v>
      </c>
      <c r="J1045" s="65">
        <v>432</v>
      </c>
      <c r="K1045" s="65" t="s">
        <v>424</v>
      </c>
    </row>
    <row r="1046" spans="1:11" ht="12.75" customHeight="1">
      <c r="A1046" s="68" t="s">
        <v>350</v>
      </c>
      <c r="B1046" s="68" t="s">
        <v>426</v>
      </c>
      <c r="C1046" s="68" t="s">
        <v>271</v>
      </c>
      <c r="D1046" s="68" t="s">
        <v>359</v>
      </c>
      <c r="E1046" s="68" t="s">
        <v>360</v>
      </c>
      <c r="F1046" s="68" t="s">
        <v>77</v>
      </c>
      <c r="G1046" s="68" t="s">
        <v>273</v>
      </c>
      <c r="H1046" s="68" t="s">
        <v>247</v>
      </c>
      <c r="I1046" s="65">
        <v>2</v>
      </c>
      <c r="J1046" s="65">
        <v>432</v>
      </c>
      <c r="K1046" s="65" t="s">
        <v>424</v>
      </c>
    </row>
    <row r="1047" spans="1:11" ht="12.75" customHeight="1">
      <c r="A1047" s="68" t="s">
        <v>350</v>
      </c>
      <c r="B1047" s="68" t="s">
        <v>426</v>
      </c>
      <c r="C1047" s="68" t="s">
        <v>271</v>
      </c>
      <c r="D1047" s="68" t="s">
        <v>359</v>
      </c>
      <c r="E1047" s="68" t="s">
        <v>360</v>
      </c>
      <c r="F1047" s="68" t="s">
        <v>77</v>
      </c>
      <c r="G1047" s="68" t="s">
        <v>273</v>
      </c>
      <c r="H1047" s="68" t="s">
        <v>375</v>
      </c>
      <c r="I1047" s="65">
        <v>2</v>
      </c>
      <c r="J1047" s="65">
        <v>432</v>
      </c>
      <c r="K1047" s="65" t="s">
        <v>424</v>
      </c>
    </row>
    <row r="1048" spans="1:11" ht="12.75" customHeight="1">
      <c r="A1048" s="68" t="s">
        <v>350</v>
      </c>
      <c r="B1048" s="68" t="s">
        <v>426</v>
      </c>
      <c r="C1048" s="68" t="s">
        <v>271</v>
      </c>
      <c r="D1048" s="68" t="s">
        <v>359</v>
      </c>
      <c r="E1048" s="68" t="s">
        <v>360</v>
      </c>
      <c r="F1048" s="68" t="s">
        <v>204</v>
      </c>
      <c r="G1048" s="68" t="s">
        <v>384</v>
      </c>
      <c r="H1048" s="68" t="s">
        <v>258</v>
      </c>
      <c r="I1048" s="65">
        <v>24</v>
      </c>
      <c r="J1048" s="65">
        <v>708</v>
      </c>
      <c r="K1048" s="65" t="s">
        <v>385</v>
      </c>
    </row>
    <row r="1049" spans="1:11" ht="12.75" customHeight="1">
      <c r="A1049" s="68" t="s">
        <v>350</v>
      </c>
      <c r="B1049" s="68" t="s">
        <v>426</v>
      </c>
      <c r="C1049" s="68" t="s">
        <v>271</v>
      </c>
      <c r="D1049" s="68" t="s">
        <v>359</v>
      </c>
      <c r="E1049" s="68" t="s">
        <v>360</v>
      </c>
      <c r="F1049" s="68" t="s">
        <v>204</v>
      </c>
      <c r="G1049" s="68" t="s">
        <v>384</v>
      </c>
      <c r="H1049" s="68" t="s">
        <v>362</v>
      </c>
      <c r="I1049" s="65">
        <v>81</v>
      </c>
      <c r="J1049" s="65">
        <v>708</v>
      </c>
      <c r="K1049" s="65" t="s">
        <v>385</v>
      </c>
    </row>
    <row r="1050" spans="1:11" ht="12.75" customHeight="1">
      <c r="A1050" s="68" t="s">
        <v>350</v>
      </c>
      <c r="B1050" s="68" t="s">
        <v>426</v>
      </c>
      <c r="C1050" s="68" t="s">
        <v>271</v>
      </c>
      <c r="D1050" s="68" t="s">
        <v>359</v>
      </c>
      <c r="E1050" s="68" t="s">
        <v>360</v>
      </c>
      <c r="F1050" s="68" t="s">
        <v>204</v>
      </c>
      <c r="G1050" s="68" t="s">
        <v>384</v>
      </c>
      <c r="H1050" s="68" t="s">
        <v>363</v>
      </c>
      <c r="I1050" s="65">
        <v>69</v>
      </c>
      <c r="J1050" s="65">
        <v>708</v>
      </c>
      <c r="K1050" s="65" t="s">
        <v>385</v>
      </c>
    </row>
    <row r="1051" spans="1:11" ht="12.75" customHeight="1">
      <c r="A1051" s="68" t="s">
        <v>350</v>
      </c>
      <c r="B1051" s="68" t="s">
        <v>426</v>
      </c>
      <c r="C1051" s="68" t="s">
        <v>271</v>
      </c>
      <c r="D1051" s="68" t="s">
        <v>359</v>
      </c>
      <c r="E1051" s="68" t="s">
        <v>360</v>
      </c>
      <c r="F1051" s="68" t="s">
        <v>204</v>
      </c>
      <c r="G1051" s="68" t="s">
        <v>384</v>
      </c>
      <c r="H1051" s="68" t="s">
        <v>364</v>
      </c>
      <c r="I1051" s="65">
        <v>25</v>
      </c>
      <c r="J1051" s="65">
        <v>708</v>
      </c>
      <c r="K1051" s="65" t="s">
        <v>385</v>
      </c>
    </row>
    <row r="1052" spans="1:11" ht="12.75" customHeight="1">
      <c r="A1052" s="68" t="s">
        <v>350</v>
      </c>
      <c r="B1052" s="68" t="s">
        <v>426</v>
      </c>
      <c r="C1052" s="68" t="s">
        <v>271</v>
      </c>
      <c r="D1052" s="68" t="s">
        <v>359</v>
      </c>
      <c r="E1052" s="68" t="s">
        <v>360</v>
      </c>
      <c r="F1052" s="68" t="s">
        <v>204</v>
      </c>
      <c r="G1052" s="68" t="s">
        <v>384</v>
      </c>
      <c r="H1052" s="68" t="s">
        <v>451</v>
      </c>
      <c r="I1052" s="65">
        <v>68</v>
      </c>
      <c r="J1052" s="65">
        <v>708</v>
      </c>
      <c r="K1052" s="65" t="s">
        <v>385</v>
      </c>
    </row>
    <row r="1053" spans="1:11" ht="12.75" customHeight="1">
      <c r="A1053" s="68" t="s">
        <v>350</v>
      </c>
      <c r="B1053" s="68" t="s">
        <v>426</v>
      </c>
      <c r="C1053" s="68" t="s">
        <v>271</v>
      </c>
      <c r="D1053" s="68" t="s">
        <v>359</v>
      </c>
      <c r="E1053" s="68" t="s">
        <v>360</v>
      </c>
      <c r="F1053" s="68" t="s">
        <v>204</v>
      </c>
      <c r="G1053" s="68" t="s">
        <v>384</v>
      </c>
      <c r="H1053" s="68" t="s">
        <v>365</v>
      </c>
      <c r="I1053" s="65">
        <v>41</v>
      </c>
      <c r="J1053" s="65">
        <v>708</v>
      </c>
      <c r="K1053" s="65" t="s">
        <v>385</v>
      </c>
    </row>
    <row r="1054" spans="1:11" ht="12.75" customHeight="1">
      <c r="A1054" s="68" t="s">
        <v>350</v>
      </c>
      <c r="B1054" s="68" t="s">
        <v>426</v>
      </c>
      <c r="C1054" s="68" t="s">
        <v>271</v>
      </c>
      <c r="D1054" s="68" t="s">
        <v>359</v>
      </c>
      <c r="E1054" s="68" t="s">
        <v>360</v>
      </c>
      <c r="F1054" s="68" t="s">
        <v>204</v>
      </c>
      <c r="G1054" s="68" t="s">
        <v>384</v>
      </c>
      <c r="H1054" s="68" t="s">
        <v>366</v>
      </c>
      <c r="I1054" s="65">
        <v>36</v>
      </c>
      <c r="J1054" s="65">
        <v>708</v>
      </c>
      <c r="K1054" s="65" t="s">
        <v>385</v>
      </c>
    </row>
    <row r="1055" spans="1:11" ht="12.75" customHeight="1">
      <c r="A1055" s="68" t="s">
        <v>350</v>
      </c>
      <c r="B1055" s="68" t="s">
        <v>426</v>
      </c>
      <c r="C1055" s="68" t="s">
        <v>271</v>
      </c>
      <c r="D1055" s="68" t="s">
        <v>359</v>
      </c>
      <c r="E1055" s="68" t="s">
        <v>360</v>
      </c>
      <c r="F1055" s="68" t="s">
        <v>204</v>
      </c>
      <c r="G1055" s="68" t="s">
        <v>384</v>
      </c>
      <c r="H1055" s="68" t="s">
        <v>367</v>
      </c>
      <c r="I1055" s="65">
        <v>3</v>
      </c>
      <c r="J1055" s="65">
        <v>708</v>
      </c>
      <c r="K1055" s="65" t="s">
        <v>385</v>
      </c>
    </row>
    <row r="1056" spans="1:11" ht="12.75" customHeight="1">
      <c r="A1056" s="68" t="s">
        <v>350</v>
      </c>
      <c r="B1056" s="68" t="s">
        <v>426</v>
      </c>
      <c r="C1056" s="68" t="s">
        <v>271</v>
      </c>
      <c r="D1056" s="68" t="s">
        <v>359</v>
      </c>
      <c r="E1056" s="68" t="s">
        <v>360</v>
      </c>
      <c r="F1056" s="68" t="s">
        <v>204</v>
      </c>
      <c r="G1056" s="68" t="s">
        <v>384</v>
      </c>
      <c r="H1056" s="68" t="s">
        <v>247</v>
      </c>
      <c r="I1056" s="65">
        <v>1</v>
      </c>
      <c r="J1056" s="65">
        <v>708</v>
      </c>
      <c r="K1056" s="65" t="s">
        <v>385</v>
      </c>
    </row>
    <row r="1057" spans="1:11" ht="12.75" customHeight="1">
      <c r="A1057" s="68" t="s">
        <v>350</v>
      </c>
      <c r="B1057" s="68" t="s">
        <v>426</v>
      </c>
      <c r="C1057" s="68" t="s">
        <v>271</v>
      </c>
      <c r="D1057" s="68" t="s">
        <v>359</v>
      </c>
      <c r="E1057" s="68" t="s">
        <v>360</v>
      </c>
      <c r="F1057" s="68" t="s">
        <v>204</v>
      </c>
      <c r="G1057" s="68" t="s">
        <v>384</v>
      </c>
      <c r="H1057" s="68" t="s">
        <v>375</v>
      </c>
      <c r="I1057" s="65">
        <v>1</v>
      </c>
      <c r="J1057" s="65">
        <v>708</v>
      </c>
      <c r="K1057" s="65" t="s">
        <v>385</v>
      </c>
    </row>
    <row r="1058" spans="1:11" ht="12.75" customHeight="1">
      <c r="A1058" s="68" t="s">
        <v>350</v>
      </c>
      <c r="B1058" s="68" t="s">
        <v>426</v>
      </c>
      <c r="C1058" s="68" t="s">
        <v>271</v>
      </c>
      <c r="D1058" s="68" t="s">
        <v>359</v>
      </c>
      <c r="E1058" s="68" t="s">
        <v>360</v>
      </c>
      <c r="F1058" s="68" t="s">
        <v>78</v>
      </c>
      <c r="G1058" s="68" t="s">
        <v>384</v>
      </c>
      <c r="H1058" s="68" t="s">
        <v>451</v>
      </c>
      <c r="I1058" s="65">
        <v>8</v>
      </c>
      <c r="J1058" s="65">
        <v>807</v>
      </c>
      <c r="K1058" s="65" t="s">
        <v>283</v>
      </c>
    </row>
    <row r="1059" spans="1:11" ht="12.75" customHeight="1">
      <c r="A1059" s="68" t="s">
        <v>350</v>
      </c>
      <c r="B1059" s="68" t="s">
        <v>426</v>
      </c>
      <c r="C1059" s="68" t="s">
        <v>271</v>
      </c>
      <c r="D1059" s="68" t="s">
        <v>359</v>
      </c>
      <c r="E1059" s="68" t="s">
        <v>360</v>
      </c>
      <c r="F1059" s="68" t="s">
        <v>78</v>
      </c>
      <c r="G1059" s="68" t="s">
        <v>384</v>
      </c>
      <c r="H1059" s="68" t="s">
        <v>365</v>
      </c>
      <c r="I1059" s="65">
        <v>2</v>
      </c>
      <c r="J1059" s="65">
        <v>807</v>
      </c>
      <c r="K1059" s="65" t="s">
        <v>283</v>
      </c>
    </row>
    <row r="1060" spans="1:11" ht="12.75" customHeight="1">
      <c r="A1060" s="68" t="s">
        <v>350</v>
      </c>
      <c r="B1060" s="68" t="s">
        <v>426</v>
      </c>
      <c r="C1060" s="68" t="s">
        <v>271</v>
      </c>
      <c r="D1060" s="68" t="s">
        <v>359</v>
      </c>
      <c r="E1060" s="68" t="s">
        <v>360</v>
      </c>
      <c r="F1060" s="68" t="s">
        <v>204</v>
      </c>
      <c r="G1060" s="68" t="s">
        <v>384</v>
      </c>
      <c r="H1060" s="68" t="s">
        <v>362</v>
      </c>
      <c r="I1060" s="65">
        <v>273</v>
      </c>
      <c r="J1060" s="65">
        <v>707</v>
      </c>
      <c r="K1060" s="65" t="s">
        <v>386</v>
      </c>
    </row>
    <row r="1061" spans="1:11" ht="12.75" customHeight="1">
      <c r="A1061" s="68" t="s">
        <v>350</v>
      </c>
      <c r="B1061" s="68" t="s">
        <v>426</v>
      </c>
      <c r="C1061" s="68" t="s">
        <v>271</v>
      </c>
      <c r="D1061" s="68" t="s">
        <v>359</v>
      </c>
      <c r="E1061" s="68" t="s">
        <v>360</v>
      </c>
      <c r="F1061" s="68" t="s">
        <v>204</v>
      </c>
      <c r="G1061" s="68" t="s">
        <v>384</v>
      </c>
      <c r="H1061" s="68" t="s">
        <v>363</v>
      </c>
      <c r="I1061" s="65">
        <v>147</v>
      </c>
      <c r="J1061" s="65">
        <v>707</v>
      </c>
      <c r="K1061" s="65" t="s">
        <v>386</v>
      </c>
    </row>
    <row r="1062" spans="1:11" ht="12.75" customHeight="1">
      <c r="A1062" s="68" t="s">
        <v>350</v>
      </c>
      <c r="B1062" s="68" t="s">
        <v>426</v>
      </c>
      <c r="C1062" s="68" t="s">
        <v>271</v>
      </c>
      <c r="D1062" s="68" t="s">
        <v>359</v>
      </c>
      <c r="E1062" s="68" t="s">
        <v>360</v>
      </c>
      <c r="F1062" s="68" t="s">
        <v>204</v>
      </c>
      <c r="G1062" s="68" t="s">
        <v>384</v>
      </c>
      <c r="H1062" s="68" t="s">
        <v>364</v>
      </c>
      <c r="I1062" s="65">
        <v>67</v>
      </c>
      <c r="J1062" s="65">
        <v>707</v>
      </c>
      <c r="K1062" s="65" t="s">
        <v>386</v>
      </c>
    </row>
    <row r="1063" spans="1:11" ht="12.75" customHeight="1">
      <c r="A1063" s="68" t="s">
        <v>350</v>
      </c>
      <c r="B1063" s="68" t="s">
        <v>426</v>
      </c>
      <c r="C1063" s="68" t="s">
        <v>271</v>
      </c>
      <c r="D1063" s="68" t="s">
        <v>359</v>
      </c>
      <c r="E1063" s="68" t="s">
        <v>360</v>
      </c>
      <c r="F1063" s="68" t="s">
        <v>204</v>
      </c>
      <c r="G1063" s="68" t="s">
        <v>384</v>
      </c>
      <c r="H1063" s="68" t="s">
        <v>451</v>
      </c>
      <c r="I1063" s="65">
        <v>40</v>
      </c>
      <c r="J1063" s="65">
        <v>707</v>
      </c>
      <c r="K1063" s="65" t="s">
        <v>386</v>
      </c>
    </row>
    <row r="1064" spans="1:11" ht="12.75" customHeight="1">
      <c r="A1064" s="68" t="s">
        <v>350</v>
      </c>
      <c r="B1064" s="68" t="s">
        <v>426</v>
      </c>
      <c r="C1064" s="68" t="s">
        <v>271</v>
      </c>
      <c r="D1064" s="68" t="s">
        <v>359</v>
      </c>
      <c r="E1064" s="68" t="s">
        <v>360</v>
      </c>
      <c r="F1064" s="68" t="s">
        <v>204</v>
      </c>
      <c r="G1064" s="68" t="s">
        <v>384</v>
      </c>
      <c r="H1064" s="68" t="s">
        <v>365</v>
      </c>
      <c r="I1064" s="65">
        <v>82</v>
      </c>
      <c r="J1064" s="65">
        <v>707</v>
      </c>
      <c r="K1064" s="65" t="s">
        <v>386</v>
      </c>
    </row>
    <row r="1065" spans="1:11" ht="12.75" customHeight="1">
      <c r="A1065" s="68" t="s">
        <v>350</v>
      </c>
      <c r="B1065" s="68" t="s">
        <v>426</v>
      </c>
      <c r="C1065" s="68" t="s">
        <v>271</v>
      </c>
      <c r="D1065" s="68" t="s">
        <v>359</v>
      </c>
      <c r="E1065" s="68" t="s">
        <v>360</v>
      </c>
      <c r="F1065" s="68" t="s">
        <v>204</v>
      </c>
      <c r="G1065" s="68" t="s">
        <v>384</v>
      </c>
      <c r="H1065" s="68" t="s">
        <v>366</v>
      </c>
      <c r="I1065" s="65">
        <v>113</v>
      </c>
      <c r="J1065" s="65">
        <v>707</v>
      </c>
      <c r="K1065" s="65" t="s">
        <v>386</v>
      </c>
    </row>
    <row r="1066" spans="1:11" ht="12.75" customHeight="1">
      <c r="A1066" s="68" t="s">
        <v>350</v>
      </c>
      <c r="B1066" s="68" t="s">
        <v>426</v>
      </c>
      <c r="C1066" s="68" t="s">
        <v>271</v>
      </c>
      <c r="D1066" s="68" t="s">
        <v>359</v>
      </c>
      <c r="E1066" s="68" t="s">
        <v>360</v>
      </c>
      <c r="F1066" s="68" t="s">
        <v>204</v>
      </c>
      <c r="G1066" s="68" t="s">
        <v>384</v>
      </c>
      <c r="H1066" s="68" t="s">
        <v>367</v>
      </c>
      <c r="I1066" s="65">
        <v>49</v>
      </c>
      <c r="J1066" s="65">
        <v>707</v>
      </c>
      <c r="K1066" s="65" t="s">
        <v>386</v>
      </c>
    </row>
    <row r="1067" spans="1:11" ht="12.75" customHeight="1">
      <c r="A1067" s="68" t="s">
        <v>350</v>
      </c>
      <c r="B1067" s="68" t="s">
        <v>426</v>
      </c>
      <c r="C1067" s="68" t="s">
        <v>271</v>
      </c>
      <c r="D1067" s="68" t="s">
        <v>359</v>
      </c>
      <c r="E1067" s="68" t="s">
        <v>360</v>
      </c>
      <c r="F1067" s="68" t="s">
        <v>204</v>
      </c>
      <c r="G1067" s="68" t="s">
        <v>384</v>
      </c>
      <c r="H1067" s="68" t="s">
        <v>247</v>
      </c>
      <c r="I1067" s="65">
        <v>435</v>
      </c>
      <c r="J1067" s="65">
        <v>707</v>
      </c>
      <c r="K1067" s="65" t="s">
        <v>386</v>
      </c>
    </row>
    <row r="1068" spans="1:11" ht="12.75" customHeight="1">
      <c r="A1068" s="68" t="s">
        <v>350</v>
      </c>
      <c r="B1068" s="68" t="s">
        <v>426</v>
      </c>
      <c r="C1068" s="68" t="s">
        <v>271</v>
      </c>
      <c r="D1068" s="68" t="s">
        <v>359</v>
      </c>
      <c r="E1068" s="68" t="s">
        <v>360</v>
      </c>
      <c r="F1068" s="68" t="s">
        <v>204</v>
      </c>
      <c r="G1068" s="68" t="s">
        <v>384</v>
      </c>
      <c r="H1068" s="68" t="s">
        <v>375</v>
      </c>
      <c r="I1068" s="65">
        <v>820</v>
      </c>
      <c r="J1068" s="65">
        <v>707</v>
      </c>
      <c r="K1068" s="65" t="s">
        <v>386</v>
      </c>
    </row>
    <row r="1069" spans="1:11" ht="12.75" customHeight="1">
      <c r="A1069" s="68" t="s">
        <v>350</v>
      </c>
      <c r="B1069" s="68" t="s">
        <v>426</v>
      </c>
      <c r="C1069" s="68" t="s">
        <v>271</v>
      </c>
      <c r="D1069" s="68" t="s">
        <v>359</v>
      </c>
      <c r="E1069" s="68" t="s">
        <v>360</v>
      </c>
      <c r="F1069" s="68" t="s">
        <v>204</v>
      </c>
      <c r="G1069" s="68" t="s">
        <v>384</v>
      </c>
      <c r="H1069" s="68" t="s">
        <v>368</v>
      </c>
      <c r="I1069" s="65">
        <v>959</v>
      </c>
      <c r="J1069" s="65">
        <v>707</v>
      </c>
      <c r="K1069" s="65" t="s">
        <v>386</v>
      </c>
    </row>
    <row r="1070" spans="1:11" ht="12.75" customHeight="1">
      <c r="A1070" s="68" t="s">
        <v>350</v>
      </c>
      <c r="B1070" s="68" t="s">
        <v>426</v>
      </c>
      <c r="C1070" s="68" t="s">
        <v>271</v>
      </c>
      <c r="D1070" s="68" t="s">
        <v>359</v>
      </c>
      <c r="E1070" s="68" t="s">
        <v>360</v>
      </c>
      <c r="F1070" s="68" t="s">
        <v>204</v>
      </c>
      <c r="G1070" s="68" t="s">
        <v>384</v>
      </c>
      <c r="H1070" s="68" t="s">
        <v>491</v>
      </c>
      <c r="I1070" s="65">
        <v>1</v>
      </c>
      <c r="J1070" s="65">
        <v>707</v>
      </c>
      <c r="K1070" s="65" t="s">
        <v>386</v>
      </c>
    </row>
    <row r="1071" spans="1:11" ht="12.75" customHeight="1">
      <c r="A1071" s="68" t="s">
        <v>350</v>
      </c>
      <c r="B1071" s="68" t="s">
        <v>426</v>
      </c>
      <c r="C1071" s="68" t="s">
        <v>271</v>
      </c>
      <c r="D1071" s="68" t="s">
        <v>359</v>
      </c>
      <c r="E1071" s="68" t="s">
        <v>360</v>
      </c>
      <c r="F1071" s="68" t="s">
        <v>78</v>
      </c>
      <c r="G1071" s="68" t="s">
        <v>384</v>
      </c>
      <c r="H1071" s="68" t="s">
        <v>258</v>
      </c>
      <c r="I1071" s="65">
        <v>59</v>
      </c>
      <c r="J1071" s="65">
        <v>721</v>
      </c>
      <c r="K1071" s="65" t="s">
        <v>502</v>
      </c>
    </row>
    <row r="1072" spans="1:11" ht="12.75" customHeight="1">
      <c r="A1072" s="68" t="s">
        <v>350</v>
      </c>
      <c r="B1072" s="68" t="s">
        <v>426</v>
      </c>
      <c r="C1072" s="68" t="s">
        <v>271</v>
      </c>
      <c r="D1072" s="68" t="s">
        <v>359</v>
      </c>
      <c r="E1072" s="68" t="s">
        <v>360</v>
      </c>
      <c r="F1072" s="68" t="s">
        <v>78</v>
      </c>
      <c r="G1072" s="68" t="s">
        <v>384</v>
      </c>
      <c r="H1072" s="68" t="s">
        <v>362</v>
      </c>
      <c r="I1072" s="65">
        <v>213</v>
      </c>
      <c r="J1072" s="65">
        <v>721</v>
      </c>
      <c r="K1072" s="65" t="s">
        <v>502</v>
      </c>
    </row>
    <row r="1073" spans="1:11" ht="12.75" customHeight="1">
      <c r="A1073" s="68" t="s">
        <v>350</v>
      </c>
      <c r="B1073" s="68" t="s">
        <v>426</v>
      </c>
      <c r="C1073" s="68" t="s">
        <v>271</v>
      </c>
      <c r="D1073" s="68" t="s">
        <v>359</v>
      </c>
      <c r="E1073" s="68" t="s">
        <v>360</v>
      </c>
      <c r="F1073" s="68" t="s">
        <v>78</v>
      </c>
      <c r="G1073" s="68" t="s">
        <v>384</v>
      </c>
      <c r="H1073" s="68" t="s">
        <v>363</v>
      </c>
      <c r="I1073" s="65">
        <v>216</v>
      </c>
      <c r="J1073" s="65">
        <v>721</v>
      </c>
      <c r="K1073" s="65" t="s">
        <v>502</v>
      </c>
    </row>
    <row r="1074" spans="1:11" ht="12.75" customHeight="1">
      <c r="A1074" s="68" t="s">
        <v>350</v>
      </c>
      <c r="B1074" s="68" t="s">
        <v>426</v>
      </c>
      <c r="C1074" s="68" t="s">
        <v>271</v>
      </c>
      <c r="D1074" s="68" t="s">
        <v>359</v>
      </c>
      <c r="E1074" s="68" t="s">
        <v>360</v>
      </c>
      <c r="F1074" s="68" t="s">
        <v>78</v>
      </c>
      <c r="G1074" s="68" t="s">
        <v>384</v>
      </c>
      <c r="H1074" s="68" t="s">
        <v>364</v>
      </c>
      <c r="I1074" s="65">
        <v>125</v>
      </c>
      <c r="J1074" s="65">
        <v>721</v>
      </c>
      <c r="K1074" s="65" t="s">
        <v>502</v>
      </c>
    </row>
    <row r="1075" spans="1:11" ht="12.75" customHeight="1">
      <c r="A1075" s="68" t="s">
        <v>350</v>
      </c>
      <c r="B1075" s="68" t="s">
        <v>426</v>
      </c>
      <c r="C1075" s="68" t="s">
        <v>271</v>
      </c>
      <c r="D1075" s="68" t="s">
        <v>359</v>
      </c>
      <c r="E1075" s="68" t="s">
        <v>360</v>
      </c>
      <c r="F1075" s="68" t="s">
        <v>78</v>
      </c>
      <c r="G1075" s="68" t="s">
        <v>384</v>
      </c>
      <c r="H1075" s="68" t="s">
        <v>451</v>
      </c>
      <c r="I1075" s="65">
        <v>662</v>
      </c>
      <c r="J1075" s="65">
        <v>721</v>
      </c>
      <c r="K1075" s="65" t="s">
        <v>502</v>
      </c>
    </row>
    <row r="1076" spans="1:11" ht="12.75" customHeight="1">
      <c r="A1076" s="68" t="s">
        <v>350</v>
      </c>
      <c r="B1076" s="68" t="s">
        <v>426</v>
      </c>
      <c r="C1076" s="68" t="s">
        <v>271</v>
      </c>
      <c r="D1076" s="68" t="s">
        <v>359</v>
      </c>
      <c r="E1076" s="68" t="s">
        <v>360</v>
      </c>
      <c r="F1076" s="68" t="s">
        <v>78</v>
      </c>
      <c r="G1076" s="68" t="s">
        <v>384</v>
      </c>
      <c r="H1076" s="68" t="s">
        <v>365</v>
      </c>
      <c r="I1076" s="65">
        <v>442</v>
      </c>
      <c r="J1076" s="65">
        <v>721</v>
      </c>
      <c r="K1076" s="65" t="s">
        <v>502</v>
      </c>
    </row>
    <row r="1077" spans="1:11" ht="12.75" customHeight="1">
      <c r="A1077" s="68" t="s">
        <v>350</v>
      </c>
      <c r="B1077" s="68" t="s">
        <v>426</v>
      </c>
      <c r="C1077" s="68" t="s">
        <v>271</v>
      </c>
      <c r="D1077" s="68" t="s">
        <v>359</v>
      </c>
      <c r="E1077" s="68" t="s">
        <v>360</v>
      </c>
      <c r="F1077" s="68" t="s">
        <v>78</v>
      </c>
      <c r="G1077" s="68" t="s">
        <v>384</v>
      </c>
      <c r="H1077" s="68" t="s">
        <v>366</v>
      </c>
      <c r="I1077" s="65">
        <v>1093</v>
      </c>
      <c r="J1077" s="65">
        <v>721</v>
      </c>
      <c r="K1077" s="65" t="s">
        <v>502</v>
      </c>
    </row>
    <row r="1078" spans="1:11" ht="12.75" customHeight="1">
      <c r="A1078" s="68" t="s">
        <v>350</v>
      </c>
      <c r="B1078" s="68" t="s">
        <v>426</v>
      </c>
      <c r="C1078" s="68" t="s">
        <v>271</v>
      </c>
      <c r="D1078" s="68" t="s">
        <v>359</v>
      </c>
      <c r="E1078" s="68" t="s">
        <v>360</v>
      </c>
      <c r="F1078" s="68" t="s">
        <v>78</v>
      </c>
      <c r="G1078" s="68" t="s">
        <v>384</v>
      </c>
      <c r="H1078" s="68" t="s">
        <v>367</v>
      </c>
      <c r="I1078" s="65">
        <v>108</v>
      </c>
      <c r="J1078" s="65">
        <v>721</v>
      </c>
      <c r="K1078" s="65" t="s">
        <v>502</v>
      </c>
    </row>
    <row r="1079" spans="1:11" ht="12.75" customHeight="1">
      <c r="A1079" s="68" t="s">
        <v>350</v>
      </c>
      <c r="B1079" s="68" t="s">
        <v>426</v>
      </c>
      <c r="C1079" s="68" t="s">
        <v>271</v>
      </c>
      <c r="D1079" s="68" t="s">
        <v>359</v>
      </c>
      <c r="E1079" s="68" t="s">
        <v>360</v>
      </c>
      <c r="F1079" s="68" t="s">
        <v>78</v>
      </c>
      <c r="G1079" s="68" t="s">
        <v>384</v>
      </c>
      <c r="H1079" s="68" t="s">
        <v>247</v>
      </c>
      <c r="I1079" s="65">
        <v>76</v>
      </c>
      <c r="J1079" s="65">
        <v>721</v>
      </c>
      <c r="K1079" s="65" t="s">
        <v>502</v>
      </c>
    </row>
    <row r="1080" spans="1:11" ht="12.75" customHeight="1">
      <c r="A1080" s="68" t="s">
        <v>350</v>
      </c>
      <c r="B1080" s="68" t="s">
        <v>426</v>
      </c>
      <c r="C1080" s="68" t="s">
        <v>271</v>
      </c>
      <c r="D1080" s="68" t="s">
        <v>359</v>
      </c>
      <c r="E1080" s="68" t="s">
        <v>360</v>
      </c>
      <c r="F1080" s="68" t="s">
        <v>78</v>
      </c>
      <c r="G1080" s="68" t="s">
        <v>384</v>
      </c>
      <c r="H1080" s="68" t="s">
        <v>375</v>
      </c>
      <c r="I1080" s="65">
        <v>27</v>
      </c>
      <c r="J1080" s="65">
        <v>721</v>
      </c>
      <c r="K1080" s="65" t="s">
        <v>502</v>
      </c>
    </row>
    <row r="1081" spans="1:11" ht="12.75" customHeight="1">
      <c r="A1081" s="68" t="s">
        <v>350</v>
      </c>
      <c r="B1081" s="68" t="s">
        <v>426</v>
      </c>
      <c r="C1081" s="68" t="s">
        <v>271</v>
      </c>
      <c r="D1081" s="68" t="s">
        <v>359</v>
      </c>
      <c r="E1081" s="68" t="s">
        <v>360</v>
      </c>
      <c r="F1081" s="68" t="s">
        <v>78</v>
      </c>
      <c r="G1081" s="68" t="s">
        <v>384</v>
      </c>
      <c r="H1081" s="68" t="s">
        <v>368</v>
      </c>
      <c r="I1081" s="65">
        <v>14</v>
      </c>
      <c r="J1081" s="65">
        <v>721</v>
      </c>
      <c r="K1081" s="65" t="s">
        <v>502</v>
      </c>
    </row>
    <row r="1082" spans="1:11" ht="12.75" customHeight="1">
      <c r="A1082" s="68" t="s">
        <v>350</v>
      </c>
      <c r="B1082" s="68" t="s">
        <v>426</v>
      </c>
      <c r="C1082" s="68" t="s">
        <v>271</v>
      </c>
      <c r="D1082" s="68" t="s">
        <v>359</v>
      </c>
      <c r="E1082" s="68" t="s">
        <v>360</v>
      </c>
      <c r="F1082" s="68" t="s">
        <v>78</v>
      </c>
      <c r="G1082" s="68" t="s">
        <v>384</v>
      </c>
      <c r="H1082" s="68" t="s">
        <v>491</v>
      </c>
      <c r="I1082" s="65">
        <v>8</v>
      </c>
      <c r="J1082" s="65">
        <v>721</v>
      </c>
      <c r="K1082" s="65" t="s">
        <v>502</v>
      </c>
    </row>
    <row r="1083" spans="1:11" ht="12.75" customHeight="1">
      <c r="A1083" s="68" t="s">
        <v>350</v>
      </c>
      <c r="B1083" s="68" t="s">
        <v>426</v>
      </c>
      <c r="C1083" s="68" t="s">
        <v>271</v>
      </c>
      <c r="D1083" s="68" t="s">
        <v>359</v>
      </c>
      <c r="E1083" s="68" t="s">
        <v>360</v>
      </c>
      <c r="F1083" s="68" t="s">
        <v>78</v>
      </c>
      <c r="G1083" s="68" t="s">
        <v>384</v>
      </c>
      <c r="H1083" s="68" t="s">
        <v>369</v>
      </c>
      <c r="I1083" s="65">
        <v>1</v>
      </c>
      <c r="J1083" s="65">
        <v>721</v>
      </c>
      <c r="K1083" s="65" t="s">
        <v>502</v>
      </c>
    </row>
    <row r="1084" spans="1:11" ht="12.75" customHeight="1">
      <c r="A1084" s="68" t="s">
        <v>350</v>
      </c>
      <c r="B1084" s="68" t="s">
        <v>426</v>
      </c>
      <c r="C1084" s="68" t="s">
        <v>271</v>
      </c>
      <c r="D1084" s="68" t="s">
        <v>359</v>
      </c>
      <c r="E1084" s="68" t="s">
        <v>360</v>
      </c>
      <c r="F1084" s="68" t="s">
        <v>78</v>
      </c>
      <c r="G1084" s="68" t="s">
        <v>384</v>
      </c>
      <c r="H1084" s="68" t="s">
        <v>451</v>
      </c>
      <c r="I1084" s="65">
        <v>5</v>
      </c>
      <c r="J1084" s="65">
        <v>722</v>
      </c>
      <c r="K1084" s="65" t="s">
        <v>387</v>
      </c>
    </row>
    <row r="1085" spans="1:11" ht="12.75" customHeight="1">
      <c r="A1085" s="68" t="s">
        <v>350</v>
      </c>
      <c r="B1085" s="68" t="s">
        <v>426</v>
      </c>
      <c r="C1085" s="68" t="s">
        <v>271</v>
      </c>
      <c r="D1085" s="68" t="s">
        <v>359</v>
      </c>
      <c r="E1085" s="68" t="s">
        <v>360</v>
      </c>
      <c r="F1085" s="68" t="s">
        <v>78</v>
      </c>
      <c r="G1085" s="68" t="s">
        <v>384</v>
      </c>
      <c r="H1085" s="68" t="s">
        <v>365</v>
      </c>
      <c r="I1085" s="65">
        <v>36</v>
      </c>
      <c r="J1085" s="65">
        <v>722</v>
      </c>
      <c r="K1085" s="65" t="s">
        <v>387</v>
      </c>
    </row>
    <row r="1086" spans="1:11" ht="12.75" customHeight="1">
      <c r="A1086" s="68" t="s">
        <v>350</v>
      </c>
      <c r="B1086" s="68" t="s">
        <v>426</v>
      </c>
      <c r="C1086" s="68" t="s">
        <v>271</v>
      </c>
      <c r="D1086" s="68" t="s">
        <v>359</v>
      </c>
      <c r="E1086" s="68" t="s">
        <v>360</v>
      </c>
      <c r="F1086" s="68" t="s">
        <v>78</v>
      </c>
      <c r="G1086" s="68" t="s">
        <v>384</v>
      </c>
      <c r="H1086" s="68" t="s">
        <v>366</v>
      </c>
      <c r="I1086" s="65">
        <v>48</v>
      </c>
      <c r="J1086" s="65">
        <v>722</v>
      </c>
      <c r="K1086" s="65" t="s">
        <v>387</v>
      </c>
    </row>
    <row r="1087" spans="1:11" ht="12.75" customHeight="1">
      <c r="A1087" s="68" t="s">
        <v>350</v>
      </c>
      <c r="B1087" s="68" t="s">
        <v>426</v>
      </c>
      <c r="C1087" s="68" t="s">
        <v>271</v>
      </c>
      <c r="D1087" s="68" t="s">
        <v>359</v>
      </c>
      <c r="E1087" s="68" t="s">
        <v>360</v>
      </c>
      <c r="F1087" s="68" t="s">
        <v>78</v>
      </c>
      <c r="G1087" s="68" t="s">
        <v>384</v>
      </c>
      <c r="H1087" s="68" t="s">
        <v>367</v>
      </c>
      <c r="I1087" s="65">
        <v>25</v>
      </c>
      <c r="J1087" s="65">
        <v>722</v>
      </c>
      <c r="K1087" s="65" t="s">
        <v>387</v>
      </c>
    </row>
    <row r="1088" spans="1:11" ht="12.75" customHeight="1">
      <c r="A1088" s="68" t="s">
        <v>350</v>
      </c>
      <c r="B1088" s="68" t="s">
        <v>426</v>
      </c>
      <c r="C1088" s="68" t="s">
        <v>271</v>
      </c>
      <c r="D1088" s="68" t="s">
        <v>359</v>
      </c>
      <c r="E1088" s="68" t="s">
        <v>360</v>
      </c>
      <c r="F1088" s="68" t="s">
        <v>78</v>
      </c>
      <c r="G1088" s="68" t="s">
        <v>384</v>
      </c>
      <c r="H1088" s="68" t="s">
        <v>247</v>
      </c>
      <c r="I1088" s="65">
        <v>9</v>
      </c>
      <c r="J1088" s="65">
        <v>722</v>
      </c>
      <c r="K1088" s="65" t="s">
        <v>387</v>
      </c>
    </row>
    <row r="1089" spans="1:11" ht="12.75" customHeight="1">
      <c r="A1089" s="68" t="s">
        <v>350</v>
      </c>
      <c r="B1089" s="68" t="s">
        <v>426</v>
      </c>
      <c r="C1089" s="68" t="s">
        <v>271</v>
      </c>
      <c r="D1089" s="68" t="s">
        <v>359</v>
      </c>
      <c r="E1089" s="68" t="s">
        <v>360</v>
      </c>
      <c r="F1089" s="68" t="s">
        <v>78</v>
      </c>
      <c r="G1089" s="68" t="s">
        <v>384</v>
      </c>
      <c r="H1089" s="68" t="s">
        <v>375</v>
      </c>
      <c r="I1089" s="65">
        <v>6</v>
      </c>
      <c r="J1089" s="65">
        <v>722</v>
      </c>
      <c r="K1089" s="65" t="s">
        <v>387</v>
      </c>
    </row>
    <row r="1090" spans="1:11" ht="12.75" customHeight="1">
      <c r="A1090" s="68" t="s">
        <v>350</v>
      </c>
      <c r="B1090" s="68" t="s">
        <v>426</v>
      </c>
      <c r="C1090" s="68" t="s">
        <v>271</v>
      </c>
      <c r="D1090" s="68" t="s">
        <v>359</v>
      </c>
      <c r="E1090" s="68" t="s">
        <v>360</v>
      </c>
      <c r="F1090" s="68" t="s">
        <v>78</v>
      </c>
      <c r="G1090" s="68" t="s">
        <v>384</v>
      </c>
      <c r="H1090" s="68" t="s">
        <v>368</v>
      </c>
      <c r="I1090" s="65">
        <v>4</v>
      </c>
      <c r="J1090" s="65">
        <v>722</v>
      </c>
      <c r="K1090" s="65" t="s">
        <v>387</v>
      </c>
    </row>
    <row r="1091" spans="1:11" ht="12.75" customHeight="1">
      <c r="A1091" s="68" t="s">
        <v>350</v>
      </c>
      <c r="B1091" s="68" t="s">
        <v>426</v>
      </c>
      <c r="C1091" s="68" t="s">
        <v>271</v>
      </c>
      <c r="D1091" s="68" t="s">
        <v>359</v>
      </c>
      <c r="E1091" s="68" t="s">
        <v>360</v>
      </c>
      <c r="F1091" s="68" t="s">
        <v>78</v>
      </c>
      <c r="G1091" s="68" t="s">
        <v>384</v>
      </c>
      <c r="H1091" s="68" t="s">
        <v>451</v>
      </c>
      <c r="I1091" s="65">
        <v>3</v>
      </c>
      <c r="J1091" s="65">
        <v>811</v>
      </c>
      <c r="K1091" s="65" t="s">
        <v>388</v>
      </c>
    </row>
    <row r="1092" spans="1:11" ht="12.75" customHeight="1">
      <c r="A1092" s="68" t="s">
        <v>350</v>
      </c>
      <c r="B1092" s="68" t="s">
        <v>426</v>
      </c>
      <c r="C1092" s="68" t="s">
        <v>271</v>
      </c>
      <c r="D1092" s="68" t="s">
        <v>359</v>
      </c>
      <c r="E1092" s="68" t="s">
        <v>360</v>
      </c>
      <c r="F1092" s="68" t="s">
        <v>78</v>
      </c>
      <c r="G1092" s="68" t="s">
        <v>384</v>
      </c>
      <c r="H1092" s="68" t="s">
        <v>365</v>
      </c>
      <c r="I1092" s="65">
        <v>1</v>
      </c>
      <c r="J1092" s="65">
        <v>811</v>
      </c>
      <c r="K1092" s="65" t="s">
        <v>388</v>
      </c>
    </row>
    <row r="1093" spans="1:11" ht="12.75" customHeight="1">
      <c r="A1093" s="68" t="s">
        <v>350</v>
      </c>
      <c r="B1093" s="68" t="s">
        <v>426</v>
      </c>
      <c r="C1093" s="68" t="s">
        <v>271</v>
      </c>
      <c r="D1093" s="68" t="s">
        <v>359</v>
      </c>
      <c r="E1093" s="68" t="s">
        <v>360</v>
      </c>
      <c r="F1093" s="68" t="s">
        <v>78</v>
      </c>
      <c r="G1093" s="68" t="s">
        <v>384</v>
      </c>
      <c r="H1093" s="68" t="s">
        <v>366</v>
      </c>
      <c r="I1093" s="65">
        <v>1</v>
      </c>
      <c r="J1093" s="65">
        <v>811</v>
      </c>
      <c r="K1093" s="65" t="s">
        <v>388</v>
      </c>
    </row>
    <row r="1094" spans="1:11" ht="12.75" customHeight="1">
      <c r="A1094" s="68" t="s">
        <v>350</v>
      </c>
      <c r="B1094" s="68" t="s">
        <v>426</v>
      </c>
      <c r="C1094" s="68" t="s">
        <v>271</v>
      </c>
      <c r="D1094" s="68" t="s">
        <v>359</v>
      </c>
      <c r="E1094" s="68" t="s">
        <v>360</v>
      </c>
      <c r="F1094" s="68" t="s">
        <v>78</v>
      </c>
      <c r="G1094" s="68" t="s">
        <v>384</v>
      </c>
      <c r="H1094" s="68" t="s">
        <v>375</v>
      </c>
      <c r="I1094" s="65">
        <v>1</v>
      </c>
      <c r="J1094" s="65">
        <v>811</v>
      </c>
      <c r="K1094" s="65" t="s">
        <v>388</v>
      </c>
    </row>
    <row r="1095" spans="1:11" ht="12.75" customHeight="1">
      <c r="A1095" s="68" t="s">
        <v>350</v>
      </c>
      <c r="B1095" s="68" t="s">
        <v>426</v>
      </c>
      <c r="C1095" s="68" t="s">
        <v>271</v>
      </c>
      <c r="D1095" s="68" t="s">
        <v>359</v>
      </c>
      <c r="E1095" s="68" t="s">
        <v>360</v>
      </c>
      <c r="F1095" s="68" t="s">
        <v>78</v>
      </c>
      <c r="G1095" s="68" t="s">
        <v>384</v>
      </c>
      <c r="H1095" s="68" t="s">
        <v>258</v>
      </c>
      <c r="I1095" s="65">
        <v>100</v>
      </c>
      <c r="J1095" s="65">
        <v>719</v>
      </c>
      <c r="K1095" s="65" t="s">
        <v>389</v>
      </c>
    </row>
    <row r="1096" spans="1:11" ht="12.75" customHeight="1">
      <c r="A1096" s="68" t="s">
        <v>350</v>
      </c>
      <c r="B1096" s="68" t="s">
        <v>426</v>
      </c>
      <c r="C1096" s="68" t="s">
        <v>271</v>
      </c>
      <c r="D1096" s="68" t="s">
        <v>359</v>
      </c>
      <c r="E1096" s="68" t="s">
        <v>360</v>
      </c>
      <c r="F1096" s="68" t="s">
        <v>78</v>
      </c>
      <c r="G1096" s="68" t="s">
        <v>384</v>
      </c>
      <c r="H1096" s="68" t="s">
        <v>362</v>
      </c>
      <c r="I1096" s="65">
        <v>114</v>
      </c>
      <c r="J1096" s="65">
        <v>719</v>
      </c>
      <c r="K1096" s="65" t="s">
        <v>389</v>
      </c>
    </row>
    <row r="1097" spans="1:11" ht="12.75" customHeight="1">
      <c r="A1097" s="68" t="s">
        <v>350</v>
      </c>
      <c r="B1097" s="68" t="s">
        <v>426</v>
      </c>
      <c r="C1097" s="68" t="s">
        <v>271</v>
      </c>
      <c r="D1097" s="68" t="s">
        <v>359</v>
      </c>
      <c r="E1097" s="68" t="s">
        <v>360</v>
      </c>
      <c r="F1097" s="68" t="s">
        <v>78</v>
      </c>
      <c r="G1097" s="68" t="s">
        <v>384</v>
      </c>
      <c r="H1097" s="68" t="s">
        <v>363</v>
      </c>
      <c r="I1097" s="65">
        <v>45</v>
      </c>
      <c r="J1097" s="65">
        <v>719</v>
      </c>
      <c r="K1097" s="65" t="s">
        <v>389</v>
      </c>
    </row>
    <row r="1098" spans="1:11" ht="12.75" customHeight="1">
      <c r="A1098" s="68" t="s">
        <v>350</v>
      </c>
      <c r="B1098" s="68" t="s">
        <v>426</v>
      </c>
      <c r="C1098" s="68" t="s">
        <v>271</v>
      </c>
      <c r="D1098" s="68" t="s">
        <v>359</v>
      </c>
      <c r="E1098" s="68" t="s">
        <v>360</v>
      </c>
      <c r="F1098" s="68" t="s">
        <v>78</v>
      </c>
      <c r="G1098" s="68" t="s">
        <v>384</v>
      </c>
      <c r="H1098" s="68" t="s">
        <v>364</v>
      </c>
      <c r="I1098" s="65">
        <v>27</v>
      </c>
      <c r="J1098" s="65">
        <v>719</v>
      </c>
      <c r="K1098" s="65" t="s">
        <v>389</v>
      </c>
    </row>
    <row r="1099" spans="1:11" ht="12.75" customHeight="1">
      <c r="A1099" s="68" t="s">
        <v>350</v>
      </c>
      <c r="B1099" s="68" t="s">
        <v>426</v>
      </c>
      <c r="C1099" s="68" t="s">
        <v>271</v>
      </c>
      <c r="D1099" s="68" t="s">
        <v>359</v>
      </c>
      <c r="E1099" s="68" t="s">
        <v>360</v>
      </c>
      <c r="F1099" s="68" t="s">
        <v>78</v>
      </c>
      <c r="G1099" s="68" t="s">
        <v>384</v>
      </c>
      <c r="H1099" s="68" t="s">
        <v>451</v>
      </c>
      <c r="I1099" s="65">
        <v>63</v>
      </c>
      <c r="J1099" s="65">
        <v>719</v>
      </c>
      <c r="K1099" s="65" t="s">
        <v>389</v>
      </c>
    </row>
    <row r="1100" spans="1:11" ht="12.75" customHeight="1">
      <c r="A1100" s="68" t="s">
        <v>350</v>
      </c>
      <c r="B1100" s="68" t="s">
        <v>426</v>
      </c>
      <c r="C1100" s="68" t="s">
        <v>271</v>
      </c>
      <c r="D1100" s="68" t="s">
        <v>359</v>
      </c>
      <c r="E1100" s="68" t="s">
        <v>360</v>
      </c>
      <c r="F1100" s="68" t="s">
        <v>78</v>
      </c>
      <c r="G1100" s="68" t="s">
        <v>384</v>
      </c>
      <c r="H1100" s="68" t="s">
        <v>365</v>
      </c>
      <c r="I1100" s="65">
        <v>75</v>
      </c>
      <c r="J1100" s="65">
        <v>719</v>
      </c>
      <c r="K1100" s="65" t="s">
        <v>389</v>
      </c>
    </row>
    <row r="1101" spans="1:11" ht="12.75" customHeight="1">
      <c r="A1101" s="68" t="s">
        <v>350</v>
      </c>
      <c r="B1101" s="68" t="s">
        <v>426</v>
      </c>
      <c r="C1101" s="68" t="s">
        <v>271</v>
      </c>
      <c r="D1101" s="68" t="s">
        <v>359</v>
      </c>
      <c r="E1101" s="68" t="s">
        <v>360</v>
      </c>
      <c r="F1101" s="68" t="s">
        <v>78</v>
      </c>
      <c r="G1101" s="68" t="s">
        <v>384</v>
      </c>
      <c r="H1101" s="68" t="s">
        <v>366</v>
      </c>
      <c r="I1101" s="65">
        <v>28</v>
      </c>
      <c r="J1101" s="65">
        <v>719</v>
      </c>
      <c r="K1101" s="65" t="s">
        <v>389</v>
      </c>
    </row>
    <row r="1102" spans="1:11" ht="12.75" customHeight="1">
      <c r="A1102" s="68" t="s">
        <v>350</v>
      </c>
      <c r="B1102" s="68" t="s">
        <v>426</v>
      </c>
      <c r="C1102" s="68" t="s">
        <v>271</v>
      </c>
      <c r="D1102" s="68" t="s">
        <v>359</v>
      </c>
      <c r="E1102" s="68" t="s">
        <v>360</v>
      </c>
      <c r="F1102" s="68" t="s">
        <v>78</v>
      </c>
      <c r="G1102" s="68" t="s">
        <v>384</v>
      </c>
      <c r="H1102" s="68" t="s">
        <v>367</v>
      </c>
      <c r="I1102" s="65">
        <v>14</v>
      </c>
      <c r="J1102" s="65">
        <v>719</v>
      </c>
      <c r="K1102" s="65" t="s">
        <v>389</v>
      </c>
    </row>
    <row r="1103" spans="1:11" ht="12.75" customHeight="1">
      <c r="A1103" s="68" t="s">
        <v>350</v>
      </c>
      <c r="B1103" s="68" t="s">
        <v>426</v>
      </c>
      <c r="C1103" s="68" t="s">
        <v>271</v>
      </c>
      <c r="D1103" s="68" t="s">
        <v>359</v>
      </c>
      <c r="E1103" s="68" t="s">
        <v>360</v>
      </c>
      <c r="F1103" s="68" t="s">
        <v>78</v>
      </c>
      <c r="G1103" s="68" t="s">
        <v>384</v>
      </c>
      <c r="H1103" s="68" t="s">
        <v>247</v>
      </c>
      <c r="I1103" s="65">
        <v>62</v>
      </c>
      <c r="J1103" s="65">
        <v>719</v>
      </c>
      <c r="K1103" s="65" t="s">
        <v>389</v>
      </c>
    </row>
    <row r="1104" spans="1:11" ht="12.75" customHeight="1">
      <c r="A1104" s="68" t="s">
        <v>350</v>
      </c>
      <c r="B1104" s="68" t="s">
        <v>426</v>
      </c>
      <c r="C1104" s="68" t="s">
        <v>271</v>
      </c>
      <c r="D1104" s="68" t="s">
        <v>359</v>
      </c>
      <c r="E1104" s="68" t="s">
        <v>360</v>
      </c>
      <c r="F1104" s="68" t="s">
        <v>78</v>
      </c>
      <c r="G1104" s="68" t="s">
        <v>384</v>
      </c>
      <c r="H1104" s="68" t="s">
        <v>375</v>
      </c>
      <c r="I1104" s="65">
        <v>62</v>
      </c>
      <c r="J1104" s="65">
        <v>719</v>
      </c>
      <c r="K1104" s="65" t="s">
        <v>389</v>
      </c>
    </row>
    <row r="1105" spans="1:11" ht="12.75" customHeight="1">
      <c r="A1105" s="68" t="s">
        <v>350</v>
      </c>
      <c r="B1105" s="68" t="s">
        <v>426</v>
      </c>
      <c r="C1105" s="68" t="s">
        <v>271</v>
      </c>
      <c r="D1105" s="68" t="s">
        <v>359</v>
      </c>
      <c r="E1105" s="68" t="s">
        <v>360</v>
      </c>
      <c r="F1105" s="68" t="s">
        <v>78</v>
      </c>
      <c r="G1105" s="68" t="s">
        <v>384</v>
      </c>
      <c r="H1105" s="68" t="s">
        <v>368</v>
      </c>
      <c r="I1105" s="65">
        <v>27</v>
      </c>
      <c r="J1105" s="65">
        <v>719</v>
      </c>
      <c r="K1105" s="65" t="s">
        <v>389</v>
      </c>
    </row>
    <row r="1106" spans="1:11" ht="12.75" customHeight="1">
      <c r="A1106" s="68" t="s">
        <v>350</v>
      </c>
      <c r="B1106" s="68" t="s">
        <v>426</v>
      </c>
      <c r="C1106" s="68" t="s">
        <v>271</v>
      </c>
      <c r="D1106" s="68" t="s">
        <v>359</v>
      </c>
      <c r="E1106" s="68" t="s">
        <v>360</v>
      </c>
      <c r="F1106" s="68" t="s">
        <v>78</v>
      </c>
      <c r="G1106" s="68" t="s">
        <v>384</v>
      </c>
      <c r="H1106" s="68" t="s">
        <v>258</v>
      </c>
      <c r="I1106" s="65">
        <v>28</v>
      </c>
      <c r="J1106" s="65">
        <v>718</v>
      </c>
      <c r="K1106" s="65" t="s">
        <v>503</v>
      </c>
    </row>
    <row r="1107" spans="1:11" ht="12.75" customHeight="1">
      <c r="A1107" s="68" t="s">
        <v>350</v>
      </c>
      <c r="B1107" s="68" t="s">
        <v>426</v>
      </c>
      <c r="C1107" s="68" t="s">
        <v>271</v>
      </c>
      <c r="D1107" s="68" t="s">
        <v>359</v>
      </c>
      <c r="E1107" s="68" t="s">
        <v>360</v>
      </c>
      <c r="F1107" s="68" t="s">
        <v>78</v>
      </c>
      <c r="G1107" s="68" t="s">
        <v>384</v>
      </c>
      <c r="H1107" s="68" t="s">
        <v>362</v>
      </c>
      <c r="I1107" s="65">
        <v>126</v>
      </c>
      <c r="J1107" s="65">
        <v>718</v>
      </c>
      <c r="K1107" s="65" t="s">
        <v>503</v>
      </c>
    </row>
    <row r="1108" spans="1:11" ht="12.75" customHeight="1">
      <c r="A1108" s="68" t="s">
        <v>350</v>
      </c>
      <c r="B1108" s="68" t="s">
        <v>426</v>
      </c>
      <c r="C1108" s="68" t="s">
        <v>271</v>
      </c>
      <c r="D1108" s="68" t="s">
        <v>359</v>
      </c>
      <c r="E1108" s="68" t="s">
        <v>360</v>
      </c>
      <c r="F1108" s="68" t="s">
        <v>78</v>
      </c>
      <c r="G1108" s="68" t="s">
        <v>384</v>
      </c>
      <c r="H1108" s="68" t="s">
        <v>363</v>
      </c>
      <c r="I1108" s="65">
        <v>93</v>
      </c>
      <c r="J1108" s="65">
        <v>718</v>
      </c>
      <c r="K1108" s="65" t="s">
        <v>503</v>
      </c>
    </row>
    <row r="1109" spans="1:11" ht="12.75" customHeight="1">
      <c r="A1109" s="68" t="s">
        <v>350</v>
      </c>
      <c r="B1109" s="68" t="s">
        <v>426</v>
      </c>
      <c r="C1109" s="68" t="s">
        <v>271</v>
      </c>
      <c r="D1109" s="68" t="s">
        <v>359</v>
      </c>
      <c r="E1109" s="68" t="s">
        <v>360</v>
      </c>
      <c r="F1109" s="68" t="s">
        <v>78</v>
      </c>
      <c r="G1109" s="68" t="s">
        <v>384</v>
      </c>
      <c r="H1109" s="68" t="s">
        <v>364</v>
      </c>
      <c r="I1109" s="65">
        <v>40</v>
      </c>
      <c r="J1109" s="65">
        <v>718</v>
      </c>
      <c r="K1109" s="65" t="s">
        <v>503</v>
      </c>
    </row>
    <row r="1110" spans="1:11" ht="12.75" customHeight="1">
      <c r="A1110" s="68" t="s">
        <v>350</v>
      </c>
      <c r="B1110" s="68" t="s">
        <v>426</v>
      </c>
      <c r="C1110" s="68" t="s">
        <v>271</v>
      </c>
      <c r="D1110" s="68" t="s">
        <v>359</v>
      </c>
      <c r="E1110" s="68" t="s">
        <v>360</v>
      </c>
      <c r="F1110" s="68" t="s">
        <v>78</v>
      </c>
      <c r="G1110" s="68" t="s">
        <v>384</v>
      </c>
      <c r="H1110" s="68" t="s">
        <v>451</v>
      </c>
      <c r="I1110" s="65">
        <v>100</v>
      </c>
      <c r="J1110" s="65">
        <v>718</v>
      </c>
      <c r="K1110" s="65" t="s">
        <v>503</v>
      </c>
    </row>
    <row r="1111" spans="1:11" ht="12.75" customHeight="1">
      <c r="A1111" s="68" t="s">
        <v>350</v>
      </c>
      <c r="B1111" s="68" t="s">
        <v>426</v>
      </c>
      <c r="C1111" s="68" t="s">
        <v>271</v>
      </c>
      <c r="D1111" s="68" t="s">
        <v>359</v>
      </c>
      <c r="E1111" s="68" t="s">
        <v>360</v>
      </c>
      <c r="F1111" s="68" t="s">
        <v>78</v>
      </c>
      <c r="G1111" s="68" t="s">
        <v>384</v>
      </c>
      <c r="H1111" s="68" t="s">
        <v>365</v>
      </c>
      <c r="I1111" s="65">
        <v>6</v>
      </c>
      <c r="J1111" s="65">
        <v>718</v>
      </c>
      <c r="K1111" s="65" t="s">
        <v>503</v>
      </c>
    </row>
    <row r="1112" spans="1:11" ht="12.75" customHeight="1">
      <c r="A1112" s="68" t="s">
        <v>350</v>
      </c>
      <c r="B1112" s="68" t="s">
        <v>426</v>
      </c>
      <c r="C1112" s="68" t="s">
        <v>271</v>
      </c>
      <c r="D1112" s="68" t="s">
        <v>359</v>
      </c>
      <c r="E1112" s="68" t="s">
        <v>360</v>
      </c>
      <c r="F1112" s="68" t="s">
        <v>78</v>
      </c>
      <c r="G1112" s="68" t="s">
        <v>384</v>
      </c>
      <c r="H1112" s="68" t="s">
        <v>366</v>
      </c>
      <c r="I1112" s="65">
        <v>8</v>
      </c>
      <c r="J1112" s="65">
        <v>718</v>
      </c>
      <c r="K1112" s="65" t="s">
        <v>503</v>
      </c>
    </row>
    <row r="1113" spans="1:11" ht="12.75" customHeight="1">
      <c r="A1113" s="68" t="s">
        <v>350</v>
      </c>
      <c r="B1113" s="68" t="s">
        <v>426</v>
      </c>
      <c r="C1113" s="68" t="s">
        <v>271</v>
      </c>
      <c r="D1113" s="68" t="s">
        <v>359</v>
      </c>
      <c r="E1113" s="68" t="s">
        <v>360</v>
      </c>
      <c r="F1113" s="68" t="s">
        <v>78</v>
      </c>
      <c r="G1113" s="68" t="s">
        <v>384</v>
      </c>
      <c r="H1113" s="68" t="s">
        <v>367</v>
      </c>
      <c r="I1113" s="65">
        <v>1</v>
      </c>
      <c r="J1113" s="65">
        <v>718</v>
      </c>
      <c r="K1113" s="65" t="s">
        <v>503</v>
      </c>
    </row>
    <row r="1114" spans="1:11" ht="12.75" customHeight="1">
      <c r="A1114" s="68" t="s">
        <v>350</v>
      </c>
      <c r="B1114" s="68" t="s">
        <v>426</v>
      </c>
      <c r="C1114" s="68" t="s">
        <v>271</v>
      </c>
      <c r="D1114" s="68" t="s">
        <v>359</v>
      </c>
      <c r="E1114" s="68" t="s">
        <v>360</v>
      </c>
      <c r="F1114" s="68" t="s">
        <v>78</v>
      </c>
      <c r="G1114" s="68" t="s">
        <v>384</v>
      </c>
      <c r="H1114" s="68" t="s">
        <v>247</v>
      </c>
      <c r="I1114" s="65">
        <v>3</v>
      </c>
      <c r="J1114" s="65">
        <v>718</v>
      </c>
      <c r="K1114" s="65" t="s">
        <v>503</v>
      </c>
    </row>
    <row r="1115" spans="1:11" ht="12.75" customHeight="1">
      <c r="A1115" s="68" t="s">
        <v>350</v>
      </c>
      <c r="B1115" s="68" t="s">
        <v>426</v>
      </c>
      <c r="C1115" s="68" t="s">
        <v>271</v>
      </c>
      <c r="D1115" s="68" t="s">
        <v>359</v>
      </c>
      <c r="E1115" s="68" t="s">
        <v>360</v>
      </c>
      <c r="F1115" s="68" t="s">
        <v>78</v>
      </c>
      <c r="G1115" s="68" t="s">
        <v>384</v>
      </c>
      <c r="H1115" s="68" t="s">
        <v>375</v>
      </c>
      <c r="I1115" s="65">
        <v>2</v>
      </c>
      <c r="J1115" s="65">
        <v>718</v>
      </c>
      <c r="K1115" s="65" t="s">
        <v>503</v>
      </c>
    </row>
    <row r="1116" spans="1:11" ht="12.75" customHeight="1">
      <c r="A1116" s="68" t="s">
        <v>350</v>
      </c>
      <c r="B1116" s="68" t="s">
        <v>426</v>
      </c>
      <c r="C1116" s="68" t="s">
        <v>271</v>
      </c>
      <c r="D1116" s="68" t="s">
        <v>359</v>
      </c>
      <c r="E1116" s="68" t="s">
        <v>360</v>
      </c>
      <c r="F1116" s="68" t="s">
        <v>78</v>
      </c>
      <c r="G1116" s="68" t="s">
        <v>384</v>
      </c>
      <c r="H1116" s="68" t="s">
        <v>368</v>
      </c>
      <c r="I1116" s="65">
        <v>2</v>
      </c>
      <c r="J1116" s="65">
        <v>718</v>
      </c>
      <c r="K1116" s="65" t="s">
        <v>503</v>
      </c>
    </row>
    <row r="1117" spans="1:11" ht="12.75" customHeight="1">
      <c r="A1117" s="68" t="s">
        <v>350</v>
      </c>
      <c r="B1117" s="68" t="s">
        <v>426</v>
      </c>
      <c r="C1117" s="68" t="s">
        <v>271</v>
      </c>
      <c r="D1117" s="68" t="s">
        <v>359</v>
      </c>
      <c r="E1117" s="68" t="s">
        <v>360</v>
      </c>
      <c r="F1117" s="68" t="s">
        <v>78</v>
      </c>
      <c r="G1117" s="68" t="s">
        <v>384</v>
      </c>
      <c r="H1117" s="68" t="s">
        <v>491</v>
      </c>
      <c r="I1117" s="65">
        <v>2</v>
      </c>
      <c r="J1117" s="65">
        <v>718</v>
      </c>
      <c r="K1117" s="65" t="s">
        <v>503</v>
      </c>
    </row>
    <row r="1118" spans="1:11" ht="12.75" customHeight="1">
      <c r="A1118" s="68" t="s">
        <v>350</v>
      </c>
      <c r="B1118" s="68" t="s">
        <v>426</v>
      </c>
      <c r="C1118" s="68" t="s">
        <v>271</v>
      </c>
      <c r="D1118" s="68" t="s">
        <v>359</v>
      </c>
      <c r="E1118" s="68" t="s">
        <v>360</v>
      </c>
      <c r="F1118" s="68" t="s">
        <v>78</v>
      </c>
      <c r="G1118" s="68" t="s">
        <v>384</v>
      </c>
      <c r="H1118" s="68" t="s">
        <v>451</v>
      </c>
      <c r="I1118" s="65">
        <v>12</v>
      </c>
      <c r="J1118" s="65">
        <v>703</v>
      </c>
      <c r="K1118" s="65" t="s">
        <v>425</v>
      </c>
    </row>
    <row r="1119" spans="1:11" ht="12.75" customHeight="1">
      <c r="A1119" s="68" t="s">
        <v>350</v>
      </c>
      <c r="B1119" s="68" t="s">
        <v>426</v>
      </c>
      <c r="C1119" s="68" t="s">
        <v>271</v>
      </c>
      <c r="D1119" s="68" t="s">
        <v>359</v>
      </c>
      <c r="E1119" s="68" t="s">
        <v>360</v>
      </c>
      <c r="F1119" s="68" t="s">
        <v>78</v>
      </c>
      <c r="G1119" s="68" t="s">
        <v>384</v>
      </c>
      <c r="H1119" s="68" t="s">
        <v>365</v>
      </c>
      <c r="I1119" s="65">
        <v>4</v>
      </c>
      <c r="J1119" s="65">
        <v>703</v>
      </c>
      <c r="K1119" s="65" t="s">
        <v>425</v>
      </c>
    </row>
    <row r="1120" spans="1:11" ht="12.75" customHeight="1">
      <c r="A1120" s="68" t="s">
        <v>350</v>
      </c>
      <c r="B1120" s="68" t="s">
        <v>426</v>
      </c>
      <c r="C1120" s="68" t="s">
        <v>271</v>
      </c>
      <c r="D1120" s="68" t="s">
        <v>359</v>
      </c>
      <c r="E1120" s="68" t="s">
        <v>360</v>
      </c>
      <c r="F1120" s="68" t="s">
        <v>78</v>
      </c>
      <c r="G1120" s="68" t="s">
        <v>384</v>
      </c>
      <c r="H1120" s="68" t="s">
        <v>366</v>
      </c>
      <c r="I1120" s="65">
        <v>8</v>
      </c>
      <c r="J1120" s="65">
        <v>703</v>
      </c>
      <c r="K1120" s="65" t="s">
        <v>425</v>
      </c>
    </row>
    <row r="1121" spans="1:11" ht="12.75" customHeight="1">
      <c r="A1121" s="68" t="s">
        <v>350</v>
      </c>
      <c r="B1121" s="68" t="s">
        <v>426</v>
      </c>
      <c r="C1121" s="68" t="s">
        <v>271</v>
      </c>
      <c r="D1121" s="68" t="s">
        <v>359</v>
      </c>
      <c r="E1121" s="68" t="s">
        <v>360</v>
      </c>
      <c r="F1121" s="68" t="s">
        <v>78</v>
      </c>
      <c r="G1121" s="68" t="s">
        <v>384</v>
      </c>
      <c r="H1121" s="68" t="s">
        <v>367</v>
      </c>
      <c r="I1121" s="65">
        <v>4</v>
      </c>
      <c r="J1121" s="65">
        <v>703</v>
      </c>
      <c r="K1121" s="65" t="s">
        <v>425</v>
      </c>
    </row>
    <row r="1122" spans="1:11" ht="12.75" customHeight="1">
      <c r="A1122" s="68" t="s">
        <v>350</v>
      </c>
      <c r="B1122" s="68" t="s">
        <v>426</v>
      </c>
      <c r="C1122" s="68" t="s">
        <v>271</v>
      </c>
      <c r="D1122" s="68" t="s">
        <v>359</v>
      </c>
      <c r="E1122" s="68" t="s">
        <v>360</v>
      </c>
      <c r="F1122" s="68" t="s">
        <v>78</v>
      </c>
      <c r="G1122" s="68" t="s">
        <v>384</v>
      </c>
      <c r="H1122" s="68" t="s">
        <v>247</v>
      </c>
      <c r="I1122" s="65">
        <v>1</v>
      </c>
      <c r="J1122" s="65">
        <v>703</v>
      </c>
      <c r="K1122" s="65" t="s">
        <v>425</v>
      </c>
    </row>
    <row r="1123" spans="1:11" ht="12.75" customHeight="1">
      <c r="A1123" s="68" t="s">
        <v>350</v>
      </c>
      <c r="B1123" s="68" t="s">
        <v>426</v>
      </c>
      <c r="C1123" s="68" t="s">
        <v>271</v>
      </c>
      <c r="D1123" s="68" t="s">
        <v>359</v>
      </c>
      <c r="E1123" s="68" t="s">
        <v>360</v>
      </c>
      <c r="F1123" s="68" t="s">
        <v>78</v>
      </c>
      <c r="G1123" s="68" t="s">
        <v>384</v>
      </c>
      <c r="H1123" s="68" t="s">
        <v>375</v>
      </c>
      <c r="I1123" s="65">
        <v>2</v>
      </c>
      <c r="J1123" s="65">
        <v>703</v>
      </c>
      <c r="K1123" s="65" t="s">
        <v>425</v>
      </c>
    </row>
    <row r="1124" spans="1:11" ht="12.75" customHeight="1">
      <c r="A1124" s="68" t="s">
        <v>350</v>
      </c>
      <c r="B1124" s="68" t="s">
        <v>426</v>
      </c>
      <c r="C1124" s="68" t="s">
        <v>271</v>
      </c>
      <c r="D1124" s="68" t="s">
        <v>359</v>
      </c>
      <c r="E1124" s="68" t="s">
        <v>360</v>
      </c>
      <c r="F1124" s="68" t="s">
        <v>79</v>
      </c>
      <c r="G1124" s="68" t="s">
        <v>392</v>
      </c>
      <c r="H1124" s="68" t="s">
        <v>404</v>
      </c>
      <c r="I1124" s="65">
        <v>197</v>
      </c>
      <c r="J1124" s="65">
        <v>801</v>
      </c>
      <c r="K1124" s="65" t="s">
        <v>393</v>
      </c>
    </row>
    <row r="1125" spans="1:11" ht="12.75" customHeight="1">
      <c r="A1125" s="68" t="s">
        <v>350</v>
      </c>
      <c r="B1125" s="68" t="s">
        <v>426</v>
      </c>
      <c r="C1125" s="68" t="s">
        <v>271</v>
      </c>
      <c r="D1125" s="68" t="s">
        <v>359</v>
      </c>
      <c r="E1125" s="68" t="s">
        <v>360</v>
      </c>
      <c r="F1125" s="68" t="s">
        <v>79</v>
      </c>
      <c r="G1125" s="68" t="s">
        <v>392</v>
      </c>
      <c r="H1125" s="68" t="s">
        <v>422</v>
      </c>
      <c r="I1125" s="65">
        <v>216</v>
      </c>
      <c r="J1125" s="65">
        <v>801</v>
      </c>
      <c r="K1125" s="65" t="s">
        <v>393</v>
      </c>
    </row>
    <row r="1126" spans="1:11" ht="12.75" customHeight="1">
      <c r="A1126" s="68" t="s">
        <v>350</v>
      </c>
      <c r="B1126" s="68" t="s">
        <v>426</v>
      </c>
      <c r="C1126" s="68" t="s">
        <v>271</v>
      </c>
      <c r="D1126" s="68" t="s">
        <v>359</v>
      </c>
      <c r="E1126" s="68" t="s">
        <v>360</v>
      </c>
      <c r="F1126" s="68" t="s">
        <v>79</v>
      </c>
      <c r="G1126" s="68" t="s">
        <v>392</v>
      </c>
      <c r="H1126" s="68" t="s">
        <v>258</v>
      </c>
      <c r="I1126" s="65">
        <v>163</v>
      </c>
      <c r="J1126" s="65">
        <v>801</v>
      </c>
      <c r="K1126" s="65" t="s">
        <v>393</v>
      </c>
    </row>
    <row r="1127" spans="1:11" ht="12.75" customHeight="1">
      <c r="A1127" s="68" t="s">
        <v>350</v>
      </c>
      <c r="B1127" s="68" t="s">
        <v>426</v>
      </c>
      <c r="C1127" s="68" t="s">
        <v>271</v>
      </c>
      <c r="D1127" s="68" t="s">
        <v>359</v>
      </c>
      <c r="E1127" s="68" t="s">
        <v>360</v>
      </c>
      <c r="F1127" s="68" t="s">
        <v>79</v>
      </c>
      <c r="G1127" s="68" t="s">
        <v>392</v>
      </c>
      <c r="H1127" s="68" t="s">
        <v>362</v>
      </c>
      <c r="I1127" s="65">
        <v>64</v>
      </c>
      <c r="J1127" s="65">
        <v>801</v>
      </c>
      <c r="K1127" s="65" t="s">
        <v>393</v>
      </c>
    </row>
    <row r="1128" spans="1:11" ht="12.75" customHeight="1">
      <c r="A1128" s="68" t="s">
        <v>350</v>
      </c>
      <c r="B1128" s="68" t="s">
        <v>426</v>
      </c>
      <c r="C1128" s="68" t="s">
        <v>271</v>
      </c>
      <c r="D1128" s="68" t="s">
        <v>359</v>
      </c>
      <c r="E1128" s="68" t="s">
        <v>360</v>
      </c>
      <c r="F1128" s="68" t="s">
        <v>79</v>
      </c>
      <c r="G1128" s="68" t="s">
        <v>392</v>
      </c>
      <c r="H1128" s="68" t="s">
        <v>363</v>
      </c>
      <c r="I1128" s="65">
        <v>42</v>
      </c>
      <c r="J1128" s="65">
        <v>801</v>
      </c>
      <c r="K1128" s="65" t="s">
        <v>393</v>
      </c>
    </row>
    <row r="1129" spans="1:11" ht="12.75" customHeight="1">
      <c r="A1129" s="68" t="s">
        <v>350</v>
      </c>
      <c r="B1129" s="68" t="s">
        <v>426</v>
      </c>
      <c r="C1129" s="68" t="s">
        <v>271</v>
      </c>
      <c r="D1129" s="68" t="s">
        <v>359</v>
      </c>
      <c r="E1129" s="68" t="s">
        <v>360</v>
      </c>
      <c r="F1129" s="68" t="s">
        <v>79</v>
      </c>
      <c r="G1129" s="68" t="s">
        <v>392</v>
      </c>
      <c r="H1129" s="68" t="s">
        <v>364</v>
      </c>
      <c r="I1129" s="65">
        <v>20</v>
      </c>
      <c r="J1129" s="65">
        <v>801</v>
      </c>
      <c r="K1129" s="65" t="s">
        <v>393</v>
      </c>
    </row>
    <row r="1130" spans="1:11" ht="12.75" customHeight="1">
      <c r="A1130" s="68" t="s">
        <v>350</v>
      </c>
      <c r="B1130" s="68" t="s">
        <v>426</v>
      </c>
      <c r="C1130" s="68" t="s">
        <v>271</v>
      </c>
      <c r="D1130" s="68" t="s">
        <v>359</v>
      </c>
      <c r="E1130" s="68" t="s">
        <v>360</v>
      </c>
      <c r="F1130" s="68" t="s">
        <v>79</v>
      </c>
      <c r="G1130" s="68" t="s">
        <v>392</v>
      </c>
      <c r="H1130" s="68" t="s">
        <v>451</v>
      </c>
      <c r="I1130" s="65">
        <v>120</v>
      </c>
      <c r="J1130" s="65">
        <v>801</v>
      </c>
      <c r="K1130" s="65" t="s">
        <v>393</v>
      </c>
    </row>
    <row r="1131" spans="1:11" ht="12.75" customHeight="1">
      <c r="A1131" s="68" t="s">
        <v>350</v>
      </c>
      <c r="B1131" s="68" t="s">
        <v>426</v>
      </c>
      <c r="C1131" s="68" t="s">
        <v>271</v>
      </c>
      <c r="D1131" s="68" t="s">
        <v>359</v>
      </c>
      <c r="E1131" s="68" t="s">
        <v>360</v>
      </c>
      <c r="F1131" s="68" t="s">
        <v>79</v>
      </c>
      <c r="G1131" s="68" t="s">
        <v>392</v>
      </c>
      <c r="H1131" s="68" t="s">
        <v>365</v>
      </c>
      <c r="I1131" s="65">
        <v>110</v>
      </c>
      <c r="J1131" s="65">
        <v>801</v>
      </c>
      <c r="K1131" s="65" t="s">
        <v>393</v>
      </c>
    </row>
    <row r="1132" spans="1:11" ht="12.75" customHeight="1">
      <c r="A1132" s="68" t="s">
        <v>350</v>
      </c>
      <c r="B1132" s="68" t="s">
        <v>426</v>
      </c>
      <c r="C1132" s="68" t="s">
        <v>271</v>
      </c>
      <c r="D1132" s="68" t="s">
        <v>359</v>
      </c>
      <c r="E1132" s="68" t="s">
        <v>360</v>
      </c>
      <c r="F1132" s="68" t="s">
        <v>79</v>
      </c>
      <c r="G1132" s="68" t="s">
        <v>392</v>
      </c>
      <c r="H1132" s="68" t="s">
        <v>366</v>
      </c>
      <c r="I1132" s="65">
        <v>102</v>
      </c>
      <c r="J1132" s="65">
        <v>801</v>
      </c>
      <c r="K1132" s="65" t="s">
        <v>393</v>
      </c>
    </row>
    <row r="1133" spans="1:11" ht="12.75" customHeight="1">
      <c r="A1133" s="68" t="s">
        <v>350</v>
      </c>
      <c r="B1133" s="68" t="s">
        <v>426</v>
      </c>
      <c r="C1133" s="68" t="s">
        <v>271</v>
      </c>
      <c r="D1133" s="68" t="s">
        <v>359</v>
      </c>
      <c r="E1133" s="68" t="s">
        <v>360</v>
      </c>
      <c r="F1133" s="68" t="s">
        <v>79</v>
      </c>
      <c r="G1133" s="68" t="s">
        <v>392</v>
      </c>
      <c r="H1133" s="68" t="s">
        <v>367</v>
      </c>
      <c r="I1133" s="65">
        <v>41</v>
      </c>
      <c r="J1133" s="65">
        <v>801</v>
      </c>
      <c r="K1133" s="65" t="s">
        <v>393</v>
      </c>
    </row>
    <row r="1134" spans="1:11" ht="12.75" customHeight="1">
      <c r="A1134" s="68" t="s">
        <v>350</v>
      </c>
      <c r="B1134" s="68" t="s">
        <v>426</v>
      </c>
      <c r="C1134" s="68" t="s">
        <v>271</v>
      </c>
      <c r="D1134" s="68" t="s">
        <v>359</v>
      </c>
      <c r="E1134" s="68" t="s">
        <v>360</v>
      </c>
      <c r="F1134" s="68" t="s">
        <v>79</v>
      </c>
      <c r="G1134" s="68" t="s">
        <v>392</v>
      </c>
      <c r="H1134" s="68" t="s">
        <v>247</v>
      </c>
      <c r="I1134" s="65">
        <v>35</v>
      </c>
      <c r="J1134" s="65">
        <v>801</v>
      </c>
      <c r="K1134" s="65" t="s">
        <v>393</v>
      </c>
    </row>
    <row r="1135" spans="1:11" ht="12.75" customHeight="1">
      <c r="A1135" s="68" t="s">
        <v>350</v>
      </c>
      <c r="B1135" s="68" t="s">
        <v>426</v>
      </c>
      <c r="C1135" s="68" t="s">
        <v>271</v>
      </c>
      <c r="D1135" s="68" t="s">
        <v>359</v>
      </c>
      <c r="E1135" s="68" t="s">
        <v>360</v>
      </c>
      <c r="F1135" s="68" t="s">
        <v>79</v>
      </c>
      <c r="G1135" s="68" t="s">
        <v>392</v>
      </c>
      <c r="H1135" s="68" t="s">
        <v>375</v>
      </c>
      <c r="I1135" s="65">
        <v>36</v>
      </c>
      <c r="J1135" s="65">
        <v>801</v>
      </c>
      <c r="K1135" s="65" t="s">
        <v>393</v>
      </c>
    </row>
    <row r="1136" spans="1:11" ht="12.75" customHeight="1">
      <c r="A1136" s="68" t="s">
        <v>350</v>
      </c>
      <c r="B1136" s="68" t="s">
        <v>426</v>
      </c>
      <c r="C1136" s="68" t="s">
        <v>271</v>
      </c>
      <c r="D1136" s="68" t="s">
        <v>359</v>
      </c>
      <c r="E1136" s="68" t="s">
        <v>360</v>
      </c>
      <c r="F1136" s="68" t="s">
        <v>79</v>
      </c>
      <c r="G1136" s="68" t="s">
        <v>392</v>
      </c>
      <c r="H1136" s="68" t="s">
        <v>368</v>
      </c>
      <c r="I1136" s="65">
        <v>19</v>
      </c>
      <c r="J1136" s="65">
        <v>801</v>
      </c>
      <c r="K1136" s="65" t="s">
        <v>393</v>
      </c>
    </row>
    <row r="1137" spans="1:11" ht="12.75" customHeight="1">
      <c r="A1137" s="68" t="s">
        <v>350</v>
      </c>
      <c r="B1137" s="68" t="s">
        <v>426</v>
      </c>
      <c r="C1137" s="68" t="s">
        <v>271</v>
      </c>
      <c r="D1137" s="68" t="s">
        <v>359</v>
      </c>
      <c r="E1137" s="68" t="s">
        <v>360</v>
      </c>
      <c r="F1137" s="68" t="s">
        <v>79</v>
      </c>
      <c r="G1137" s="68" t="s">
        <v>392</v>
      </c>
      <c r="H1137" s="68" t="s">
        <v>491</v>
      </c>
      <c r="I1137" s="65">
        <v>3</v>
      </c>
      <c r="J1137" s="65">
        <v>801</v>
      </c>
      <c r="K1137" s="65" t="s">
        <v>393</v>
      </c>
    </row>
    <row r="1138" spans="1:11" ht="12.75" customHeight="1">
      <c r="A1138" s="68" t="s">
        <v>350</v>
      </c>
      <c r="B1138" s="68" t="s">
        <v>426</v>
      </c>
      <c r="C1138" s="68" t="s">
        <v>271</v>
      </c>
      <c r="D1138" s="68" t="s">
        <v>359</v>
      </c>
      <c r="E1138" s="68" t="s">
        <v>360</v>
      </c>
      <c r="F1138" s="68" t="s">
        <v>79</v>
      </c>
      <c r="G1138" s="68" t="s">
        <v>392</v>
      </c>
      <c r="H1138" s="68" t="s">
        <v>369</v>
      </c>
      <c r="I1138" s="65">
        <v>4</v>
      </c>
      <c r="J1138" s="65">
        <v>801</v>
      </c>
      <c r="K1138" s="65" t="s">
        <v>393</v>
      </c>
    </row>
    <row r="1139" spans="1:11" ht="12.75" customHeight="1">
      <c r="A1139" s="68" t="s">
        <v>350</v>
      </c>
      <c r="B1139" s="68" t="s">
        <v>426</v>
      </c>
      <c r="C1139" s="68" t="s">
        <v>271</v>
      </c>
      <c r="D1139" s="68" t="s">
        <v>359</v>
      </c>
      <c r="E1139" s="68" t="s">
        <v>360</v>
      </c>
      <c r="F1139" s="68" t="s">
        <v>79</v>
      </c>
      <c r="G1139" s="68" t="s">
        <v>392</v>
      </c>
      <c r="H1139" s="68" t="s">
        <v>404</v>
      </c>
      <c r="I1139" s="65">
        <v>38</v>
      </c>
      <c r="J1139" s="65">
        <v>809</v>
      </c>
      <c r="K1139" s="65" t="s">
        <v>394</v>
      </c>
    </row>
    <row r="1140" spans="1:11" ht="12.75" customHeight="1">
      <c r="A1140" s="68" t="s">
        <v>350</v>
      </c>
      <c r="B1140" s="68" t="s">
        <v>426</v>
      </c>
      <c r="C1140" s="68" t="s">
        <v>271</v>
      </c>
      <c r="D1140" s="68" t="s">
        <v>359</v>
      </c>
      <c r="E1140" s="68" t="s">
        <v>360</v>
      </c>
      <c r="F1140" s="68" t="s">
        <v>79</v>
      </c>
      <c r="G1140" s="68" t="s">
        <v>392</v>
      </c>
      <c r="H1140" s="68" t="s">
        <v>422</v>
      </c>
      <c r="I1140" s="65">
        <v>28</v>
      </c>
      <c r="J1140" s="65">
        <v>809</v>
      </c>
      <c r="K1140" s="65" t="s">
        <v>394</v>
      </c>
    </row>
    <row r="1141" spans="1:11" ht="12.75" customHeight="1">
      <c r="A1141" s="68" t="s">
        <v>350</v>
      </c>
      <c r="B1141" s="68" t="s">
        <v>426</v>
      </c>
      <c r="C1141" s="68" t="s">
        <v>271</v>
      </c>
      <c r="D1141" s="68" t="s">
        <v>359</v>
      </c>
      <c r="E1141" s="68" t="s">
        <v>360</v>
      </c>
      <c r="F1141" s="68" t="s">
        <v>79</v>
      </c>
      <c r="G1141" s="68" t="s">
        <v>392</v>
      </c>
      <c r="H1141" s="68" t="s">
        <v>258</v>
      </c>
      <c r="I1141" s="65">
        <v>13</v>
      </c>
      <c r="J1141" s="65">
        <v>809</v>
      </c>
      <c r="K1141" s="65" t="s">
        <v>394</v>
      </c>
    </row>
    <row r="1142" spans="1:11" ht="12.75" customHeight="1">
      <c r="A1142" s="68" t="s">
        <v>350</v>
      </c>
      <c r="B1142" s="68" t="s">
        <v>426</v>
      </c>
      <c r="C1142" s="68" t="s">
        <v>271</v>
      </c>
      <c r="D1142" s="68" t="s">
        <v>359</v>
      </c>
      <c r="E1142" s="68" t="s">
        <v>360</v>
      </c>
      <c r="F1142" s="68" t="s">
        <v>79</v>
      </c>
      <c r="G1142" s="68" t="s">
        <v>392</v>
      </c>
      <c r="H1142" s="68" t="s">
        <v>362</v>
      </c>
      <c r="I1142" s="65">
        <v>7</v>
      </c>
      <c r="J1142" s="65">
        <v>809</v>
      </c>
      <c r="K1142" s="65" t="s">
        <v>394</v>
      </c>
    </row>
    <row r="1143" spans="1:11" ht="12.75" customHeight="1">
      <c r="A1143" s="68" t="s">
        <v>350</v>
      </c>
      <c r="B1143" s="68" t="s">
        <v>426</v>
      </c>
      <c r="C1143" s="68" t="s">
        <v>271</v>
      </c>
      <c r="D1143" s="68" t="s">
        <v>359</v>
      </c>
      <c r="E1143" s="68" t="s">
        <v>360</v>
      </c>
      <c r="F1143" s="68" t="s">
        <v>79</v>
      </c>
      <c r="G1143" s="68" t="s">
        <v>392</v>
      </c>
      <c r="H1143" s="68" t="s">
        <v>363</v>
      </c>
      <c r="I1143" s="65">
        <v>5</v>
      </c>
      <c r="J1143" s="65">
        <v>809</v>
      </c>
      <c r="K1143" s="65" t="s">
        <v>394</v>
      </c>
    </row>
    <row r="1144" spans="1:11" ht="12.75" customHeight="1">
      <c r="A1144" s="68" t="s">
        <v>350</v>
      </c>
      <c r="B1144" s="68" t="s">
        <v>426</v>
      </c>
      <c r="C1144" s="68" t="s">
        <v>271</v>
      </c>
      <c r="D1144" s="68" t="s">
        <v>359</v>
      </c>
      <c r="E1144" s="68" t="s">
        <v>360</v>
      </c>
      <c r="F1144" s="68" t="s">
        <v>79</v>
      </c>
      <c r="G1144" s="68" t="s">
        <v>392</v>
      </c>
      <c r="H1144" s="68" t="s">
        <v>364</v>
      </c>
      <c r="I1144" s="65">
        <v>4</v>
      </c>
      <c r="J1144" s="65">
        <v>809</v>
      </c>
      <c r="K1144" s="65" t="s">
        <v>394</v>
      </c>
    </row>
    <row r="1145" spans="1:11" ht="12.75" customHeight="1">
      <c r="A1145" s="68" t="s">
        <v>350</v>
      </c>
      <c r="B1145" s="68" t="s">
        <v>426</v>
      </c>
      <c r="C1145" s="68" t="s">
        <v>271</v>
      </c>
      <c r="D1145" s="68" t="s">
        <v>359</v>
      </c>
      <c r="E1145" s="68" t="s">
        <v>360</v>
      </c>
      <c r="F1145" s="68" t="s">
        <v>79</v>
      </c>
      <c r="G1145" s="68" t="s">
        <v>392</v>
      </c>
      <c r="H1145" s="68" t="s">
        <v>451</v>
      </c>
      <c r="I1145" s="65">
        <v>26</v>
      </c>
      <c r="J1145" s="65">
        <v>809</v>
      </c>
      <c r="K1145" s="65" t="s">
        <v>394</v>
      </c>
    </row>
    <row r="1146" spans="1:11" ht="12.75" customHeight="1">
      <c r="A1146" s="68" t="s">
        <v>350</v>
      </c>
      <c r="B1146" s="68" t="s">
        <v>426</v>
      </c>
      <c r="C1146" s="68" t="s">
        <v>271</v>
      </c>
      <c r="D1146" s="68" t="s">
        <v>359</v>
      </c>
      <c r="E1146" s="68" t="s">
        <v>360</v>
      </c>
      <c r="F1146" s="68" t="s">
        <v>79</v>
      </c>
      <c r="G1146" s="68" t="s">
        <v>392</v>
      </c>
      <c r="H1146" s="68" t="s">
        <v>365</v>
      </c>
      <c r="I1146" s="65">
        <v>19</v>
      </c>
      <c r="J1146" s="65">
        <v>809</v>
      </c>
      <c r="K1146" s="65" t="s">
        <v>394</v>
      </c>
    </row>
    <row r="1147" spans="1:11" ht="12.75" customHeight="1">
      <c r="A1147" s="68" t="s">
        <v>350</v>
      </c>
      <c r="B1147" s="68" t="s">
        <v>426</v>
      </c>
      <c r="C1147" s="68" t="s">
        <v>271</v>
      </c>
      <c r="D1147" s="68" t="s">
        <v>359</v>
      </c>
      <c r="E1147" s="68" t="s">
        <v>360</v>
      </c>
      <c r="F1147" s="68" t="s">
        <v>79</v>
      </c>
      <c r="G1147" s="68" t="s">
        <v>392</v>
      </c>
      <c r="H1147" s="68" t="s">
        <v>366</v>
      </c>
      <c r="I1147" s="65">
        <v>14</v>
      </c>
      <c r="J1147" s="65">
        <v>809</v>
      </c>
      <c r="K1147" s="65" t="s">
        <v>394</v>
      </c>
    </row>
    <row r="1148" spans="1:11" ht="12.75" customHeight="1">
      <c r="A1148" s="68" t="s">
        <v>350</v>
      </c>
      <c r="B1148" s="68" t="s">
        <v>426</v>
      </c>
      <c r="C1148" s="68" t="s">
        <v>271</v>
      </c>
      <c r="D1148" s="68" t="s">
        <v>359</v>
      </c>
      <c r="E1148" s="68" t="s">
        <v>360</v>
      </c>
      <c r="F1148" s="68" t="s">
        <v>79</v>
      </c>
      <c r="G1148" s="68" t="s">
        <v>392</v>
      </c>
      <c r="H1148" s="68" t="s">
        <v>367</v>
      </c>
      <c r="I1148" s="65">
        <v>17</v>
      </c>
      <c r="J1148" s="65">
        <v>809</v>
      </c>
      <c r="K1148" s="65" t="s">
        <v>394</v>
      </c>
    </row>
    <row r="1149" spans="1:11" ht="12.75" customHeight="1">
      <c r="A1149" s="68" t="s">
        <v>350</v>
      </c>
      <c r="B1149" s="68" t="s">
        <v>426</v>
      </c>
      <c r="C1149" s="68" t="s">
        <v>271</v>
      </c>
      <c r="D1149" s="68" t="s">
        <v>359</v>
      </c>
      <c r="E1149" s="68" t="s">
        <v>360</v>
      </c>
      <c r="F1149" s="68" t="s">
        <v>79</v>
      </c>
      <c r="G1149" s="68" t="s">
        <v>392</v>
      </c>
      <c r="H1149" s="68" t="s">
        <v>247</v>
      </c>
      <c r="I1149" s="65">
        <v>10</v>
      </c>
      <c r="J1149" s="65">
        <v>809</v>
      </c>
      <c r="K1149" s="65" t="s">
        <v>394</v>
      </c>
    </row>
    <row r="1150" spans="1:11" ht="12.75" customHeight="1">
      <c r="A1150" s="68" t="s">
        <v>350</v>
      </c>
      <c r="B1150" s="68" t="s">
        <v>426</v>
      </c>
      <c r="C1150" s="68" t="s">
        <v>271</v>
      </c>
      <c r="D1150" s="68" t="s">
        <v>359</v>
      </c>
      <c r="E1150" s="68" t="s">
        <v>360</v>
      </c>
      <c r="F1150" s="68" t="s">
        <v>79</v>
      </c>
      <c r="G1150" s="68" t="s">
        <v>392</v>
      </c>
      <c r="H1150" s="68" t="s">
        <v>375</v>
      </c>
      <c r="I1150" s="65">
        <v>4</v>
      </c>
      <c r="J1150" s="65">
        <v>809</v>
      </c>
      <c r="K1150" s="65" t="s">
        <v>394</v>
      </c>
    </row>
    <row r="1151" spans="1:11" ht="12.75" customHeight="1">
      <c r="A1151" s="68" t="s">
        <v>350</v>
      </c>
      <c r="B1151" s="68" t="s">
        <v>426</v>
      </c>
      <c r="C1151" s="68" t="s">
        <v>271</v>
      </c>
      <c r="D1151" s="68" t="s">
        <v>359</v>
      </c>
      <c r="E1151" s="68" t="s">
        <v>360</v>
      </c>
      <c r="F1151" s="68" t="s">
        <v>79</v>
      </c>
      <c r="G1151" s="68" t="s">
        <v>392</v>
      </c>
      <c r="H1151" s="68" t="s">
        <v>368</v>
      </c>
      <c r="I1151" s="65">
        <v>4</v>
      </c>
      <c r="J1151" s="65">
        <v>809</v>
      </c>
      <c r="K1151" s="65" t="s">
        <v>394</v>
      </c>
    </row>
    <row r="1152" spans="1:11" ht="12.75" customHeight="1">
      <c r="A1152" s="68" t="s">
        <v>350</v>
      </c>
      <c r="B1152" s="68" t="s">
        <v>426</v>
      </c>
      <c r="C1152" s="68" t="s">
        <v>271</v>
      </c>
      <c r="D1152" s="68" t="s">
        <v>359</v>
      </c>
      <c r="E1152" s="68" t="s">
        <v>360</v>
      </c>
      <c r="F1152" s="68" t="s">
        <v>79</v>
      </c>
      <c r="G1152" s="68" t="s">
        <v>392</v>
      </c>
      <c r="H1152" s="68" t="s">
        <v>491</v>
      </c>
      <c r="I1152" s="65">
        <v>2</v>
      </c>
      <c r="J1152" s="65">
        <v>809</v>
      </c>
      <c r="K1152" s="65" t="s">
        <v>394</v>
      </c>
    </row>
    <row r="1153" spans="1:11" ht="12.75" customHeight="1">
      <c r="A1153" s="68" t="s">
        <v>350</v>
      </c>
      <c r="B1153" s="68" t="s">
        <v>426</v>
      </c>
      <c r="C1153" s="68" t="s">
        <v>271</v>
      </c>
      <c r="D1153" s="68" t="s">
        <v>359</v>
      </c>
      <c r="E1153" s="68" t="s">
        <v>360</v>
      </c>
      <c r="F1153" s="68" t="s">
        <v>79</v>
      </c>
      <c r="G1153" s="68" t="s">
        <v>392</v>
      </c>
      <c r="H1153" s="68" t="s">
        <v>369</v>
      </c>
      <c r="I1153" s="65">
        <v>3</v>
      </c>
      <c r="J1153" s="65">
        <v>809</v>
      </c>
      <c r="K1153" s="65" t="s">
        <v>394</v>
      </c>
    </row>
    <row r="1154" spans="1:11" ht="12.75" customHeight="1">
      <c r="A1154" s="68" t="s">
        <v>350</v>
      </c>
      <c r="B1154" s="68" t="s">
        <v>426</v>
      </c>
      <c r="C1154" s="68" t="s">
        <v>271</v>
      </c>
      <c r="D1154" s="68" t="s">
        <v>359</v>
      </c>
      <c r="E1154" s="68" t="s">
        <v>360</v>
      </c>
      <c r="F1154" s="68" t="s">
        <v>79</v>
      </c>
      <c r="G1154" s="68" t="s">
        <v>392</v>
      </c>
      <c r="H1154" s="68" t="s">
        <v>404</v>
      </c>
      <c r="I1154" s="65">
        <v>4</v>
      </c>
      <c r="J1154" s="65">
        <v>806</v>
      </c>
      <c r="K1154" s="65" t="s">
        <v>264</v>
      </c>
    </row>
    <row r="1155" spans="1:11" ht="12.75" customHeight="1">
      <c r="A1155" s="68" t="s">
        <v>350</v>
      </c>
      <c r="B1155" s="68" t="s">
        <v>426</v>
      </c>
      <c r="C1155" s="68" t="s">
        <v>271</v>
      </c>
      <c r="D1155" s="68" t="s">
        <v>359</v>
      </c>
      <c r="E1155" s="68" t="s">
        <v>360</v>
      </c>
      <c r="F1155" s="68" t="s">
        <v>79</v>
      </c>
      <c r="G1155" s="68" t="s">
        <v>392</v>
      </c>
      <c r="H1155" s="68" t="s">
        <v>422</v>
      </c>
      <c r="I1155" s="65">
        <v>3</v>
      </c>
      <c r="J1155" s="65">
        <v>806</v>
      </c>
      <c r="K1155" s="65" t="s">
        <v>264</v>
      </c>
    </row>
    <row r="1156" spans="1:11" ht="12.75" customHeight="1">
      <c r="A1156" s="68" t="s">
        <v>350</v>
      </c>
      <c r="B1156" s="68" t="s">
        <v>426</v>
      </c>
      <c r="C1156" s="68" t="s">
        <v>271</v>
      </c>
      <c r="D1156" s="68" t="s">
        <v>359</v>
      </c>
      <c r="E1156" s="68" t="s">
        <v>360</v>
      </c>
      <c r="F1156" s="68" t="s">
        <v>79</v>
      </c>
      <c r="G1156" s="68" t="s">
        <v>392</v>
      </c>
      <c r="H1156" s="68" t="s">
        <v>258</v>
      </c>
      <c r="I1156" s="65">
        <v>2</v>
      </c>
      <c r="J1156" s="65">
        <v>806</v>
      </c>
      <c r="K1156" s="65" t="s">
        <v>264</v>
      </c>
    </row>
    <row r="1157" spans="1:11" ht="12.75" customHeight="1">
      <c r="A1157" s="68" t="s">
        <v>350</v>
      </c>
      <c r="B1157" s="68" t="s">
        <v>426</v>
      </c>
      <c r="C1157" s="68" t="s">
        <v>271</v>
      </c>
      <c r="D1157" s="68" t="s">
        <v>359</v>
      </c>
      <c r="E1157" s="68" t="s">
        <v>360</v>
      </c>
      <c r="F1157" s="68" t="s">
        <v>80</v>
      </c>
      <c r="G1157" s="68" t="s">
        <v>395</v>
      </c>
      <c r="H1157" s="68" t="s">
        <v>451</v>
      </c>
      <c r="I1157" s="65">
        <v>3</v>
      </c>
      <c r="J1157" s="65">
        <v>618</v>
      </c>
      <c r="K1157" s="65" t="s">
        <v>396</v>
      </c>
    </row>
    <row r="1158" spans="1:11" ht="12.75" customHeight="1">
      <c r="A1158" s="68" t="s">
        <v>350</v>
      </c>
      <c r="B1158" s="68" t="s">
        <v>426</v>
      </c>
      <c r="C1158" s="68" t="s">
        <v>271</v>
      </c>
      <c r="D1158" s="68" t="s">
        <v>359</v>
      </c>
      <c r="E1158" s="68" t="s">
        <v>360</v>
      </c>
      <c r="F1158" s="68" t="s">
        <v>80</v>
      </c>
      <c r="G1158" s="68" t="s">
        <v>395</v>
      </c>
      <c r="H1158" s="68" t="s">
        <v>366</v>
      </c>
      <c r="I1158" s="65">
        <v>59</v>
      </c>
      <c r="J1158" s="65">
        <v>618</v>
      </c>
      <c r="K1158" s="65" t="s">
        <v>396</v>
      </c>
    </row>
    <row r="1159" spans="1:11" ht="12.75" customHeight="1">
      <c r="A1159" s="68" t="s">
        <v>350</v>
      </c>
      <c r="B1159" s="68" t="s">
        <v>426</v>
      </c>
      <c r="C1159" s="68" t="s">
        <v>271</v>
      </c>
      <c r="D1159" s="68" t="s">
        <v>359</v>
      </c>
      <c r="E1159" s="68" t="s">
        <v>360</v>
      </c>
      <c r="F1159" s="68" t="s">
        <v>80</v>
      </c>
      <c r="G1159" s="68" t="s">
        <v>395</v>
      </c>
      <c r="H1159" s="68" t="s">
        <v>367</v>
      </c>
      <c r="I1159" s="65">
        <v>140</v>
      </c>
      <c r="J1159" s="65">
        <v>618</v>
      </c>
      <c r="K1159" s="65" t="s">
        <v>396</v>
      </c>
    </row>
    <row r="1160" spans="1:11" ht="12.75" customHeight="1">
      <c r="A1160" s="68" t="s">
        <v>350</v>
      </c>
      <c r="B1160" s="68" t="s">
        <v>426</v>
      </c>
      <c r="C1160" s="68" t="s">
        <v>271</v>
      </c>
      <c r="D1160" s="68" t="s">
        <v>359</v>
      </c>
      <c r="E1160" s="68" t="s">
        <v>360</v>
      </c>
      <c r="F1160" s="68" t="s">
        <v>80</v>
      </c>
      <c r="G1160" s="68" t="s">
        <v>395</v>
      </c>
      <c r="H1160" s="68" t="s">
        <v>247</v>
      </c>
      <c r="I1160" s="65">
        <v>133</v>
      </c>
      <c r="J1160" s="65">
        <v>618</v>
      </c>
      <c r="K1160" s="65" t="s">
        <v>396</v>
      </c>
    </row>
    <row r="1161" spans="1:11" ht="12.75" customHeight="1">
      <c r="A1161" s="68" t="s">
        <v>350</v>
      </c>
      <c r="B1161" s="68" t="s">
        <v>426</v>
      </c>
      <c r="C1161" s="68" t="s">
        <v>271</v>
      </c>
      <c r="D1161" s="68" t="s">
        <v>359</v>
      </c>
      <c r="E1161" s="68" t="s">
        <v>360</v>
      </c>
      <c r="F1161" s="68" t="s">
        <v>80</v>
      </c>
      <c r="G1161" s="68" t="s">
        <v>395</v>
      </c>
      <c r="H1161" s="68" t="s">
        <v>375</v>
      </c>
      <c r="I1161" s="65">
        <v>99</v>
      </c>
      <c r="J1161" s="65">
        <v>618</v>
      </c>
      <c r="K1161" s="65" t="s">
        <v>396</v>
      </c>
    </row>
    <row r="1162" spans="1:11" ht="12.75" customHeight="1">
      <c r="A1162" s="68" t="s">
        <v>350</v>
      </c>
      <c r="B1162" s="68" t="s">
        <v>426</v>
      </c>
      <c r="C1162" s="68" t="s">
        <v>271</v>
      </c>
      <c r="D1162" s="68" t="s">
        <v>359</v>
      </c>
      <c r="E1162" s="68" t="s">
        <v>360</v>
      </c>
      <c r="F1162" s="68" t="s">
        <v>80</v>
      </c>
      <c r="G1162" s="68" t="s">
        <v>395</v>
      </c>
      <c r="H1162" s="68" t="s">
        <v>368</v>
      </c>
      <c r="I1162" s="65">
        <v>41</v>
      </c>
      <c r="J1162" s="65">
        <v>618</v>
      </c>
      <c r="K1162" s="65" t="s">
        <v>396</v>
      </c>
    </row>
    <row r="1163" spans="1:11" ht="12.75" customHeight="1">
      <c r="A1163" s="68" t="s">
        <v>350</v>
      </c>
      <c r="B1163" s="68" t="s">
        <v>426</v>
      </c>
      <c r="C1163" s="68" t="s">
        <v>271</v>
      </c>
      <c r="D1163" s="68" t="s">
        <v>359</v>
      </c>
      <c r="E1163" s="68" t="s">
        <v>360</v>
      </c>
      <c r="F1163" s="68" t="s">
        <v>80</v>
      </c>
      <c r="G1163" s="68" t="s">
        <v>395</v>
      </c>
      <c r="H1163" s="68" t="s">
        <v>491</v>
      </c>
      <c r="I1163" s="65">
        <v>2</v>
      </c>
      <c r="J1163" s="65">
        <v>618</v>
      </c>
      <c r="K1163" s="65" t="s">
        <v>396</v>
      </c>
    </row>
    <row r="1164" spans="1:11" ht="12.75" customHeight="1">
      <c r="A1164" s="68" t="s">
        <v>350</v>
      </c>
      <c r="B1164" s="68" t="s">
        <v>426</v>
      </c>
      <c r="C1164" s="68" t="s">
        <v>271</v>
      </c>
      <c r="D1164" s="68" t="s">
        <v>359</v>
      </c>
      <c r="E1164" s="68" t="s">
        <v>360</v>
      </c>
      <c r="F1164" s="68" t="s">
        <v>80</v>
      </c>
      <c r="G1164" s="68" t="s">
        <v>395</v>
      </c>
      <c r="H1164" s="68" t="s">
        <v>369</v>
      </c>
      <c r="I1164" s="65">
        <v>2</v>
      </c>
      <c r="J1164" s="65">
        <v>618</v>
      </c>
      <c r="K1164" s="65" t="s">
        <v>396</v>
      </c>
    </row>
    <row r="1165" spans="1:11" ht="12.75" customHeight="1">
      <c r="A1165" s="68" t="s">
        <v>350</v>
      </c>
      <c r="B1165" s="68" t="s">
        <v>426</v>
      </c>
      <c r="C1165" s="68" t="s">
        <v>271</v>
      </c>
      <c r="D1165" s="68" t="s">
        <v>359</v>
      </c>
      <c r="E1165" s="68" t="s">
        <v>360</v>
      </c>
      <c r="F1165" s="68" t="s">
        <v>80</v>
      </c>
      <c r="G1165" s="68" t="s">
        <v>395</v>
      </c>
      <c r="H1165" s="68" t="s">
        <v>451</v>
      </c>
      <c r="I1165" s="65">
        <v>3</v>
      </c>
      <c r="J1165" s="65">
        <v>620</v>
      </c>
      <c r="K1165" s="65" t="s">
        <v>505</v>
      </c>
    </row>
    <row r="1166" spans="1:11" ht="12.75" customHeight="1">
      <c r="A1166" s="68" t="s">
        <v>350</v>
      </c>
      <c r="B1166" s="68" t="s">
        <v>426</v>
      </c>
      <c r="C1166" s="68" t="s">
        <v>271</v>
      </c>
      <c r="D1166" s="68" t="s">
        <v>359</v>
      </c>
      <c r="E1166" s="68" t="s">
        <v>360</v>
      </c>
      <c r="F1166" s="68" t="s">
        <v>80</v>
      </c>
      <c r="G1166" s="68" t="s">
        <v>395</v>
      </c>
      <c r="H1166" s="68" t="s">
        <v>365</v>
      </c>
      <c r="I1166" s="65">
        <v>2</v>
      </c>
      <c r="J1166" s="65">
        <v>620</v>
      </c>
      <c r="K1166" s="65" t="s">
        <v>505</v>
      </c>
    </row>
    <row r="1167" spans="1:11" ht="12.75" customHeight="1">
      <c r="A1167" s="68" t="s">
        <v>350</v>
      </c>
      <c r="B1167" s="68" t="s">
        <v>426</v>
      </c>
      <c r="C1167" s="68" t="s">
        <v>271</v>
      </c>
      <c r="D1167" s="68" t="s">
        <v>359</v>
      </c>
      <c r="E1167" s="68" t="s">
        <v>360</v>
      </c>
      <c r="F1167" s="68" t="s">
        <v>80</v>
      </c>
      <c r="G1167" s="68" t="s">
        <v>395</v>
      </c>
      <c r="H1167" s="68" t="s">
        <v>247</v>
      </c>
      <c r="I1167" s="65">
        <v>13</v>
      </c>
      <c r="J1167" s="65">
        <v>620</v>
      </c>
      <c r="K1167" s="65" t="s">
        <v>505</v>
      </c>
    </row>
    <row r="1168" spans="1:11" ht="12.75" customHeight="1">
      <c r="A1168" s="68" t="s">
        <v>350</v>
      </c>
      <c r="B1168" s="68" t="s">
        <v>426</v>
      </c>
      <c r="C1168" s="68" t="s">
        <v>271</v>
      </c>
      <c r="D1168" s="68" t="s">
        <v>359</v>
      </c>
      <c r="E1168" s="68" t="s">
        <v>360</v>
      </c>
      <c r="F1168" s="68" t="s">
        <v>80</v>
      </c>
      <c r="G1168" s="68" t="s">
        <v>395</v>
      </c>
      <c r="H1168" s="68" t="s">
        <v>375</v>
      </c>
      <c r="I1168" s="65">
        <v>33</v>
      </c>
      <c r="J1168" s="65">
        <v>620</v>
      </c>
      <c r="K1168" s="65" t="s">
        <v>505</v>
      </c>
    </row>
    <row r="1169" spans="1:11" ht="12.75" customHeight="1">
      <c r="A1169" s="68" t="s">
        <v>350</v>
      </c>
      <c r="B1169" s="68" t="s">
        <v>426</v>
      </c>
      <c r="C1169" s="68" t="s">
        <v>271</v>
      </c>
      <c r="D1169" s="68" t="s">
        <v>359</v>
      </c>
      <c r="E1169" s="68" t="s">
        <v>360</v>
      </c>
      <c r="F1169" s="68" t="s">
        <v>80</v>
      </c>
      <c r="G1169" s="68" t="s">
        <v>395</v>
      </c>
      <c r="H1169" s="68" t="s">
        <v>368</v>
      </c>
      <c r="I1169" s="65">
        <v>14</v>
      </c>
      <c r="J1169" s="65">
        <v>620</v>
      </c>
      <c r="K1169" s="65" t="s">
        <v>505</v>
      </c>
    </row>
    <row r="1170" spans="1:11" ht="12.75" customHeight="1">
      <c r="A1170" s="68" t="s">
        <v>350</v>
      </c>
      <c r="B1170" s="68" t="s">
        <v>426</v>
      </c>
      <c r="C1170" s="68" t="s">
        <v>271</v>
      </c>
      <c r="D1170" s="68" t="s">
        <v>359</v>
      </c>
      <c r="E1170" s="68" t="s">
        <v>360</v>
      </c>
      <c r="F1170" s="68" t="s">
        <v>80</v>
      </c>
      <c r="G1170" s="68" t="s">
        <v>395</v>
      </c>
      <c r="H1170" s="68" t="s">
        <v>491</v>
      </c>
      <c r="I1170" s="65">
        <v>4</v>
      </c>
      <c r="J1170" s="65">
        <v>620</v>
      </c>
      <c r="K1170" s="65" t="s">
        <v>505</v>
      </c>
    </row>
    <row r="1171" spans="1:11" ht="12.75" customHeight="1">
      <c r="A1171" s="68" t="s">
        <v>350</v>
      </c>
      <c r="B1171" s="68" t="s">
        <v>426</v>
      </c>
      <c r="C1171" s="68" t="s">
        <v>271</v>
      </c>
      <c r="D1171" s="68" t="s">
        <v>359</v>
      </c>
      <c r="E1171" s="68" t="s">
        <v>360</v>
      </c>
      <c r="F1171" s="68" t="s">
        <v>80</v>
      </c>
      <c r="G1171" s="68" t="s">
        <v>395</v>
      </c>
      <c r="H1171" s="68" t="s">
        <v>451</v>
      </c>
      <c r="I1171" s="65">
        <v>3</v>
      </c>
      <c r="J1171" s="65">
        <v>613</v>
      </c>
      <c r="K1171" s="65" t="s">
        <v>397</v>
      </c>
    </row>
    <row r="1172" spans="1:11" ht="12.75" customHeight="1">
      <c r="A1172" s="68" t="s">
        <v>350</v>
      </c>
      <c r="B1172" s="68" t="s">
        <v>426</v>
      </c>
      <c r="C1172" s="68" t="s">
        <v>271</v>
      </c>
      <c r="D1172" s="68" t="s">
        <v>359</v>
      </c>
      <c r="E1172" s="68" t="s">
        <v>360</v>
      </c>
      <c r="F1172" s="68" t="s">
        <v>80</v>
      </c>
      <c r="G1172" s="68" t="s">
        <v>395</v>
      </c>
      <c r="H1172" s="68" t="s">
        <v>365</v>
      </c>
      <c r="I1172" s="65">
        <v>7</v>
      </c>
      <c r="J1172" s="65">
        <v>613</v>
      </c>
      <c r="K1172" s="65" t="s">
        <v>397</v>
      </c>
    </row>
    <row r="1173" spans="1:11" ht="12.75" customHeight="1">
      <c r="A1173" s="68" t="s">
        <v>350</v>
      </c>
      <c r="B1173" s="68" t="s">
        <v>426</v>
      </c>
      <c r="C1173" s="68" t="s">
        <v>271</v>
      </c>
      <c r="D1173" s="68" t="s">
        <v>359</v>
      </c>
      <c r="E1173" s="68" t="s">
        <v>360</v>
      </c>
      <c r="F1173" s="68" t="s">
        <v>80</v>
      </c>
      <c r="G1173" s="68" t="s">
        <v>395</v>
      </c>
      <c r="H1173" s="68" t="s">
        <v>366</v>
      </c>
      <c r="I1173" s="65">
        <v>5</v>
      </c>
      <c r="J1173" s="65">
        <v>613</v>
      </c>
      <c r="K1173" s="65" t="s">
        <v>397</v>
      </c>
    </row>
    <row r="1174" spans="1:11" ht="12.75" customHeight="1">
      <c r="A1174" s="68" t="s">
        <v>350</v>
      </c>
      <c r="B1174" s="68" t="s">
        <v>426</v>
      </c>
      <c r="C1174" s="68" t="s">
        <v>271</v>
      </c>
      <c r="D1174" s="68" t="s">
        <v>359</v>
      </c>
      <c r="E1174" s="68" t="s">
        <v>360</v>
      </c>
      <c r="F1174" s="68" t="s">
        <v>80</v>
      </c>
      <c r="G1174" s="68" t="s">
        <v>395</v>
      </c>
      <c r="H1174" s="68" t="s">
        <v>367</v>
      </c>
      <c r="I1174" s="65">
        <v>12</v>
      </c>
      <c r="J1174" s="65">
        <v>613</v>
      </c>
      <c r="K1174" s="65" t="s">
        <v>397</v>
      </c>
    </row>
    <row r="1175" spans="1:11" ht="12.75" customHeight="1">
      <c r="A1175" s="68" t="s">
        <v>350</v>
      </c>
      <c r="B1175" s="68" t="s">
        <v>426</v>
      </c>
      <c r="C1175" s="68" t="s">
        <v>271</v>
      </c>
      <c r="D1175" s="68" t="s">
        <v>359</v>
      </c>
      <c r="E1175" s="68" t="s">
        <v>360</v>
      </c>
      <c r="F1175" s="68" t="s">
        <v>80</v>
      </c>
      <c r="G1175" s="68" t="s">
        <v>395</v>
      </c>
      <c r="H1175" s="68" t="s">
        <v>247</v>
      </c>
      <c r="I1175" s="65">
        <v>11</v>
      </c>
      <c r="J1175" s="65">
        <v>613</v>
      </c>
      <c r="K1175" s="65" t="s">
        <v>397</v>
      </c>
    </row>
    <row r="1176" spans="1:11" ht="12.75" customHeight="1">
      <c r="A1176" s="68" t="s">
        <v>350</v>
      </c>
      <c r="B1176" s="68" t="s">
        <v>426</v>
      </c>
      <c r="C1176" s="68" t="s">
        <v>271</v>
      </c>
      <c r="D1176" s="68" t="s">
        <v>359</v>
      </c>
      <c r="E1176" s="68" t="s">
        <v>360</v>
      </c>
      <c r="F1176" s="68" t="s">
        <v>80</v>
      </c>
      <c r="G1176" s="68" t="s">
        <v>395</v>
      </c>
      <c r="H1176" s="68" t="s">
        <v>375</v>
      </c>
      <c r="I1176" s="65">
        <v>16</v>
      </c>
      <c r="J1176" s="65">
        <v>613</v>
      </c>
      <c r="K1176" s="65" t="s">
        <v>397</v>
      </c>
    </row>
    <row r="1177" spans="1:11" ht="12.75" customHeight="1">
      <c r="A1177" s="68" t="s">
        <v>350</v>
      </c>
      <c r="B1177" s="68" t="s">
        <v>426</v>
      </c>
      <c r="C1177" s="68" t="s">
        <v>271</v>
      </c>
      <c r="D1177" s="68" t="s">
        <v>359</v>
      </c>
      <c r="E1177" s="68" t="s">
        <v>360</v>
      </c>
      <c r="F1177" s="68" t="s">
        <v>80</v>
      </c>
      <c r="G1177" s="68" t="s">
        <v>395</v>
      </c>
      <c r="H1177" s="68" t="s">
        <v>368</v>
      </c>
      <c r="I1177" s="65">
        <v>7</v>
      </c>
      <c r="J1177" s="65">
        <v>613</v>
      </c>
      <c r="K1177" s="65" t="s">
        <v>397</v>
      </c>
    </row>
    <row r="1178" spans="1:11" ht="12.75" customHeight="1">
      <c r="A1178" s="68" t="s">
        <v>350</v>
      </c>
      <c r="B1178" s="68" t="s">
        <v>426</v>
      </c>
      <c r="C1178" s="68" t="s">
        <v>271</v>
      </c>
      <c r="D1178" s="68" t="s">
        <v>359</v>
      </c>
      <c r="E1178" s="68" t="s">
        <v>360</v>
      </c>
      <c r="F1178" s="68" t="s">
        <v>80</v>
      </c>
      <c r="G1178" s="68" t="s">
        <v>395</v>
      </c>
      <c r="H1178" s="68" t="s">
        <v>491</v>
      </c>
      <c r="I1178" s="65">
        <v>5</v>
      </c>
      <c r="J1178" s="65">
        <v>613</v>
      </c>
      <c r="K1178" s="65" t="s">
        <v>397</v>
      </c>
    </row>
    <row r="1179" spans="1:11" ht="12.75" customHeight="1">
      <c r="A1179" s="68" t="s">
        <v>350</v>
      </c>
      <c r="B1179" s="68" t="s">
        <v>426</v>
      </c>
      <c r="C1179" s="68" t="s">
        <v>271</v>
      </c>
      <c r="D1179" s="68" t="s">
        <v>359</v>
      </c>
      <c r="E1179" s="68" t="s">
        <v>360</v>
      </c>
      <c r="F1179" s="68" t="s">
        <v>80</v>
      </c>
      <c r="G1179" s="68" t="s">
        <v>395</v>
      </c>
      <c r="H1179" s="68" t="s">
        <v>369</v>
      </c>
      <c r="I1179" s="65">
        <v>5</v>
      </c>
      <c r="J1179" s="65">
        <v>613</v>
      </c>
      <c r="K1179" s="65" t="s">
        <v>397</v>
      </c>
    </row>
    <row r="1180" spans="1:11" ht="12.75" customHeight="1">
      <c r="A1180" s="68" t="s">
        <v>350</v>
      </c>
      <c r="B1180" s="68" t="s">
        <v>426</v>
      </c>
      <c r="C1180" s="68" t="s">
        <v>271</v>
      </c>
      <c r="D1180" s="68" t="s">
        <v>359</v>
      </c>
      <c r="E1180" s="68" t="s">
        <v>360</v>
      </c>
      <c r="F1180" s="68" t="s">
        <v>80</v>
      </c>
      <c r="G1180" s="68" t="s">
        <v>395</v>
      </c>
      <c r="H1180" s="68" t="s">
        <v>638</v>
      </c>
      <c r="I1180" s="65">
        <v>2</v>
      </c>
      <c r="J1180" s="65">
        <v>613</v>
      </c>
      <c r="K1180" s="65" t="s">
        <v>397</v>
      </c>
    </row>
    <row r="1181" spans="1:11" ht="12.75" customHeight="1">
      <c r="A1181" s="68" t="s">
        <v>350</v>
      </c>
      <c r="B1181" s="68" t="s">
        <v>426</v>
      </c>
      <c r="C1181" s="68" t="s">
        <v>271</v>
      </c>
      <c r="D1181" s="68" t="s">
        <v>359</v>
      </c>
      <c r="E1181" s="68" t="s">
        <v>360</v>
      </c>
      <c r="F1181" s="68" t="s">
        <v>80</v>
      </c>
      <c r="G1181" s="68" t="s">
        <v>395</v>
      </c>
      <c r="H1181" s="68" t="s">
        <v>451</v>
      </c>
      <c r="I1181" s="65">
        <v>12</v>
      </c>
      <c r="J1181" s="65">
        <v>615</v>
      </c>
      <c r="K1181" s="65" t="s">
        <v>398</v>
      </c>
    </row>
    <row r="1182" spans="1:11" ht="12.75" customHeight="1">
      <c r="A1182" s="68" t="s">
        <v>350</v>
      </c>
      <c r="B1182" s="68" t="s">
        <v>426</v>
      </c>
      <c r="C1182" s="68" t="s">
        <v>271</v>
      </c>
      <c r="D1182" s="68" t="s">
        <v>359</v>
      </c>
      <c r="E1182" s="68" t="s">
        <v>360</v>
      </c>
      <c r="F1182" s="68" t="s">
        <v>80</v>
      </c>
      <c r="G1182" s="68" t="s">
        <v>395</v>
      </c>
      <c r="H1182" s="68" t="s">
        <v>365</v>
      </c>
      <c r="I1182" s="65">
        <v>12</v>
      </c>
      <c r="J1182" s="65">
        <v>615</v>
      </c>
      <c r="K1182" s="65" t="s">
        <v>398</v>
      </c>
    </row>
    <row r="1183" spans="1:11" ht="12.75" customHeight="1">
      <c r="A1183" s="68" t="s">
        <v>350</v>
      </c>
      <c r="B1183" s="68" t="s">
        <v>426</v>
      </c>
      <c r="C1183" s="68" t="s">
        <v>271</v>
      </c>
      <c r="D1183" s="68" t="s">
        <v>359</v>
      </c>
      <c r="E1183" s="68" t="s">
        <v>360</v>
      </c>
      <c r="F1183" s="68" t="s">
        <v>80</v>
      </c>
      <c r="G1183" s="68" t="s">
        <v>395</v>
      </c>
      <c r="H1183" s="68" t="s">
        <v>366</v>
      </c>
      <c r="I1183" s="65">
        <v>5</v>
      </c>
      <c r="J1183" s="65">
        <v>615</v>
      </c>
      <c r="K1183" s="65" t="s">
        <v>398</v>
      </c>
    </row>
    <row r="1184" spans="1:11" ht="12.75" customHeight="1">
      <c r="A1184" s="68" t="s">
        <v>350</v>
      </c>
      <c r="B1184" s="68" t="s">
        <v>426</v>
      </c>
      <c r="C1184" s="68" t="s">
        <v>271</v>
      </c>
      <c r="D1184" s="68" t="s">
        <v>359</v>
      </c>
      <c r="E1184" s="68" t="s">
        <v>360</v>
      </c>
      <c r="F1184" s="68" t="s">
        <v>80</v>
      </c>
      <c r="G1184" s="68" t="s">
        <v>395</v>
      </c>
      <c r="H1184" s="68" t="s">
        <v>367</v>
      </c>
      <c r="I1184" s="65">
        <v>6</v>
      </c>
      <c r="J1184" s="65">
        <v>615</v>
      </c>
      <c r="K1184" s="65" t="s">
        <v>398</v>
      </c>
    </row>
    <row r="1185" spans="1:11" ht="12.75" customHeight="1">
      <c r="A1185" s="68" t="s">
        <v>350</v>
      </c>
      <c r="B1185" s="68" t="s">
        <v>426</v>
      </c>
      <c r="C1185" s="68" t="s">
        <v>271</v>
      </c>
      <c r="D1185" s="68" t="s">
        <v>359</v>
      </c>
      <c r="E1185" s="68" t="s">
        <v>360</v>
      </c>
      <c r="F1185" s="68" t="s">
        <v>80</v>
      </c>
      <c r="G1185" s="68" t="s">
        <v>395</v>
      </c>
      <c r="H1185" s="68" t="s">
        <v>247</v>
      </c>
      <c r="I1185" s="65">
        <v>5</v>
      </c>
      <c r="J1185" s="65">
        <v>615</v>
      </c>
      <c r="K1185" s="65" t="s">
        <v>398</v>
      </c>
    </row>
    <row r="1186" spans="1:11" ht="12.75" customHeight="1">
      <c r="A1186" s="68" t="s">
        <v>350</v>
      </c>
      <c r="B1186" s="68" t="s">
        <v>426</v>
      </c>
      <c r="C1186" s="68" t="s">
        <v>271</v>
      </c>
      <c r="D1186" s="68" t="s">
        <v>359</v>
      </c>
      <c r="E1186" s="68" t="s">
        <v>360</v>
      </c>
      <c r="F1186" s="68" t="s">
        <v>80</v>
      </c>
      <c r="G1186" s="68" t="s">
        <v>395</v>
      </c>
      <c r="H1186" s="68" t="s">
        <v>375</v>
      </c>
      <c r="I1186" s="65">
        <v>17</v>
      </c>
      <c r="J1186" s="65">
        <v>615</v>
      </c>
      <c r="K1186" s="65" t="s">
        <v>398</v>
      </c>
    </row>
    <row r="1187" spans="1:11" ht="12.75" customHeight="1">
      <c r="A1187" s="68" t="s">
        <v>350</v>
      </c>
      <c r="B1187" s="68" t="s">
        <v>426</v>
      </c>
      <c r="C1187" s="68" t="s">
        <v>271</v>
      </c>
      <c r="D1187" s="68" t="s">
        <v>359</v>
      </c>
      <c r="E1187" s="68" t="s">
        <v>360</v>
      </c>
      <c r="F1187" s="68" t="s">
        <v>80</v>
      </c>
      <c r="G1187" s="68" t="s">
        <v>395</v>
      </c>
      <c r="H1187" s="68" t="s">
        <v>368</v>
      </c>
      <c r="I1187" s="65">
        <v>40</v>
      </c>
      <c r="J1187" s="65">
        <v>615</v>
      </c>
      <c r="K1187" s="65" t="s">
        <v>398</v>
      </c>
    </row>
    <row r="1188" spans="1:11" ht="12.75" customHeight="1">
      <c r="A1188" s="68" t="s">
        <v>350</v>
      </c>
      <c r="B1188" s="68" t="s">
        <v>426</v>
      </c>
      <c r="C1188" s="68" t="s">
        <v>271</v>
      </c>
      <c r="D1188" s="68" t="s">
        <v>359</v>
      </c>
      <c r="E1188" s="68" t="s">
        <v>360</v>
      </c>
      <c r="F1188" s="68" t="s">
        <v>80</v>
      </c>
      <c r="G1188" s="68" t="s">
        <v>395</v>
      </c>
      <c r="H1188" s="68" t="s">
        <v>491</v>
      </c>
      <c r="I1188" s="65">
        <v>40</v>
      </c>
      <c r="J1188" s="65">
        <v>615</v>
      </c>
      <c r="K1188" s="65" t="s">
        <v>398</v>
      </c>
    </row>
    <row r="1189" spans="1:11" ht="12.75" customHeight="1">
      <c r="A1189" s="68" t="s">
        <v>350</v>
      </c>
      <c r="B1189" s="68" t="s">
        <v>426</v>
      </c>
      <c r="C1189" s="68" t="s">
        <v>271</v>
      </c>
      <c r="D1189" s="68" t="s">
        <v>359</v>
      </c>
      <c r="E1189" s="68" t="s">
        <v>360</v>
      </c>
      <c r="F1189" s="68" t="s">
        <v>80</v>
      </c>
      <c r="G1189" s="68" t="s">
        <v>395</v>
      </c>
      <c r="H1189" s="68" t="s">
        <v>369</v>
      </c>
      <c r="I1189" s="65">
        <v>25</v>
      </c>
      <c r="J1189" s="65">
        <v>615</v>
      </c>
      <c r="K1189" s="65" t="s">
        <v>398</v>
      </c>
    </row>
    <row r="1190" spans="1:11" ht="12.75" customHeight="1">
      <c r="A1190" s="68" t="s">
        <v>350</v>
      </c>
      <c r="B1190" s="68" t="s">
        <v>426</v>
      </c>
      <c r="C1190" s="68" t="s">
        <v>271</v>
      </c>
      <c r="D1190" s="68" t="s">
        <v>359</v>
      </c>
      <c r="E1190" s="68" t="s">
        <v>360</v>
      </c>
      <c r="F1190" s="68" t="s">
        <v>80</v>
      </c>
      <c r="G1190" s="68" t="s">
        <v>395</v>
      </c>
      <c r="H1190" s="68" t="s">
        <v>638</v>
      </c>
      <c r="I1190" s="65">
        <v>8</v>
      </c>
      <c r="J1190" s="65">
        <v>615</v>
      </c>
      <c r="K1190" s="65" t="s">
        <v>398</v>
      </c>
    </row>
    <row r="1191" spans="1:11" ht="12.75" customHeight="1">
      <c r="A1191" s="68" t="s">
        <v>350</v>
      </c>
      <c r="B1191" s="68" t="s">
        <v>426</v>
      </c>
      <c r="C1191" s="68" t="s">
        <v>271</v>
      </c>
      <c r="D1191" s="68" t="s">
        <v>359</v>
      </c>
      <c r="E1191" s="68" t="s">
        <v>360</v>
      </c>
      <c r="F1191" s="68" t="s">
        <v>80</v>
      </c>
      <c r="G1191" s="68" t="s">
        <v>395</v>
      </c>
      <c r="H1191" s="68" t="s">
        <v>451</v>
      </c>
      <c r="I1191" s="65">
        <v>2</v>
      </c>
      <c r="J1191" s="65">
        <v>611</v>
      </c>
      <c r="K1191" s="65" t="s">
        <v>399</v>
      </c>
    </row>
    <row r="1192" spans="1:11" ht="12.75" customHeight="1">
      <c r="A1192" s="68" t="s">
        <v>350</v>
      </c>
      <c r="B1192" s="68" t="s">
        <v>426</v>
      </c>
      <c r="C1192" s="68" t="s">
        <v>271</v>
      </c>
      <c r="D1192" s="68" t="s">
        <v>359</v>
      </c>
      <c r="E1192" s="68" t="s">
        <v>360</v>
      </c>
      <c r="F1192" s="68" t="s">
        <v>80</v>
      </c>
      <c r="G1192" s="68" t="s">
        <v>395</v>
      </c>
      <c r="H1192" s="68" t="s">
        <v>365</v>
      </c>
      <c r="I1192" s="65">
        <v>2</v>
      </c>
      <c r="J1192" s="65">
        <v>611</v>
      </c>
      <c r="K1192" s="65" t="s">
        <v>399</v>
      </c>
    </row>
    <row r="1193" spans="1:11" ht="12.75" customHeight="1">
      <c r="A1193" s="68" t="s">
        <v>350</v>
      </c>
      <c r="B1193" s="68" t="s">
        <v>426</v>
      </c>
      <c r="C1193" s="68" t="s">
        <v>271</v>
      </c>
      <c r="D1193" s="68" t="s">
        <v>359</v>
      </c>
      <c r="E1193" s="68" t="s">
        <v>360</v>
      </c>
      <c r="F1193" s="68" t="s">
        <v>80</v>
      </c>
      <c r="G1193" s="68" t="s">
        <v>395</v>
      </c>
      <c r="H1193" s="68" t="s">
        <v>366</v>
      </c>
      <c r="I1193" s="65">
        <v>1</v>
      </c>
      <c r="J1193" s="65">
        <v>611</v>
      </c>
      <c r="K1193" s="65" t="s">
        <v>399</v>
      </c>
    </row>
    <row r="1194" spans="1:11" ht="12.75" customHeight="1">
      <c r="A1194" s="68" t="s">
        <v>350</v>
      </c>
      <c r="B1194" s="68" t="s">
        <v>426</v>
      </c>
      <c r="C1194" s="68" t="s">
        <v>271</v>
      </c>
      <c r="D1194" s="68" t="s">
        <v>359</v>
      </c>
      <c r="E1194" s="68" t="s">
        <v>360</v>
      </c>
      <c r="F1194" s="68" t="s">
        <v>80</v>
      </c>
      <c r="G1194" s="68" t="s">
        <v>395</v>
      </c>
      <c r="H1194" s="68" t="s">
        <v>247</v>
      </c>
      <c r="I1194" s="65">
        <v>3</v>
      </c>
      <c r="J1194" s="65">
        <v>611</v>
      </c>
      <c r="K1194" s="65" t="s">
        <v>399</v>
      </c>
    </row>
    <row r="1195" spans="1:11" ht="12.75" customHeight="1">
      <c r="A1195" s="68" t="s">
        <v>350</v>
      </c>
      <c r="B1195" s="68" t="s">
        <v>426</v>
      </c>
      <c r="C1195" s="68" t="s">
        <v>271</v>
      </c>
      <c r="D1195" s="68" t="s">
        <v>359</v>
      </c>
      <c r="E1195" s="68" t="s">
        <v>360</v>
      </c>
      <c r="F1195" s="68" t="s">
        <v>80</v>
      </c>
      <c r="G1195" s="68" t="s">
        <v>395</v>
      </c>
      <c r="H1195" s="68" t="s">
        <v>375</v>
      </c>
      <c r="I1195" s="65">
        <v>19</v>
      </c>
      <c r="J1195" s="65">
        <v>611</v>
      </c>
      <c r="K1195" s="65" t="s">
        <v>399</v>
      </c>
    </row>
    <row r="1196" spans="1:11" ht="12.75" customHeight="1">
      <c r="A1196" s="68" t="s">
        <v>350</v>
      </c>
      <c r="B1196" s="68" t="s">
        <v>426</v>
      </c>
      <c r="C1196" s="68" t="s">
        <v>271</v>
      </c>
      <c r="D1196" s="68" t="s">
        <v>359</v>
      </c>
      <c r="E1196" s="68" t="s">
        <v>360</v>
      </c>
      <c r="F1196" s="68" t="s">
        <v>80</v>
      </c>
      <c r="G1196" s="68" t="s">
        <v>395</v>
      </c>
      <c r="H1196" s="68" t="s">
        <v>368</v>
      </c>
      <c r="I1196" s="65">
        <v>9</v>
      </c>
      <c r="J1196" s="65">
        <v>611</v>
      </c>
      <c r="K1196" s="65" t="s">
        <v>399</v>
      </c>
    </row>
    <row r="1197" spans="1:11" ht="12.75" customHeight="1">
      <c r="A1197" s="68" t="s">
        <v>350</v>
      </c>
      <c r="B1197" s="68" t="s">
        <v>426</v>
      </c>
      <c r="C1197" s="68" t="s">
        <v>271</v>
      </c>
      <c r="D1197" s="68" t="s">
        <v>359</v>
      </c>
      <c r="E1197" s="68" t="s">
        <v>360</v>
      </c>
      <c r="F1197" s="68" t="s">
        <v>80</v>
      </c>
      <c r="G1197" s="68" t="s">
        <v>395</v>
      </c>
      <c r="H1197" s="68" t="s">
        <v>491</v>
      </c>
      <c r="I1197" s="65">
        <v>4</v>
      </c>
      <c r="J1197" s="65">
        <v>611</v>
      </c>
      <c r="K1197" s="65" t="s">
        <v>399</v>
      </c>
    </row>
    <row r="1198" spans="1:11" ht="12.75" customHeight="1">
      <c r="A1198" s="68" t="s">
        <v>350</v>
      </c>
      <c r="B1198" s="68" t="s">
        <v>426</v>
      </c>
      <c r="C1198" s="68" t="s">
        <v>271</v>
      </c>
      <c r="D1198" s="68" t="s">
        <v>359</v>
      </c>
      <c r="E1198" s="68" t="s">
        <v>360</v>
      </c>
      <c r="F1198" s="68" t="s">
        <v>80</v>
      </c>
      <c r="G1198" s="68" t="s">
        <v>395</v>
      </c>
      <c r="H1198" s="68" t="s">
        <v>451</v>
      </c>
      <c r="I1198" s="65">
        <v>2</v>
      </c>
      <c r="J1198" s="65">
        <v>612</v>
      </c>
      <c r="K1198" s="65" t="s">
        <v>506</v>
      </c>
    </row>
    <row r="1199" spans="1:11" ht="12.75" customHeight="1">
      <c r="A1199" s="68" t="s">
        <v>350</v>
      </c>
      <c r="B1199" s="68" t="s">
        <v>426</v>
      </c>
      <c r="C1199" s="68" t="s">
        <v>271</v>
      </c>
      <c r="D1199" s="68" t="s">
        <v>359</v>
      </c>
      <c r="E1199" s="68" t="s">
        <v>360</v>
      </c>
      <c r="F1199" s="68" t="s">
        <v>80</v>
      </c>
      <c r="G1199" s="68" t="s">
        <v>395</v>
      </c>
      <c r="H1199" s="68" t="s">
        <v>365</v>
      </c>
      <c r="I1199" s="65">
        <v>1</v>
      </c>
      <c r="J1199" s="65">
        <v>612</v>
      </c>
      <c r="K1199" s="65" t="s">
        <v>506</v>
      </c>
    </row>
    <row r="1200" spans="1:11" ht="12.75" customHeight="1">
      <c r="A1200" s="68" t="s">
        <v>350</v>
      </c>
      <c r="B1200" s="68" t="s">
        <v>426</v>
      </c>
      <c r="C1200" s="68" t="s">
        <v>271</v>
      </c>
      <c r="D1200" s="68" t="s">
        <v>359</v>
      </c>
      <c r="E1200" s="68" t="s">
        <v>360</v>
      </c>
      <c r="F1200" s="68" t="s">
        <v>80</v>
      </c>
      <c r="G1200" s="68" t="s">
        <v>395</v>
      </c>
      <c r="H1200" s="68" t="s">
        <v>367</v>
      </c>
      <c r="I1200" s="65">
        <v>1</v>
      </c>
      <c r="J1200" s="65">
        <v>612</v>
      </c>
      <c r="K1200" s="65" t="s">
        <v>506</v>
      </c>
    </row>
    <row r="1201" spans="1:11" ht="12.75" customHeight="1">
      <c r="A1201" s="68" t="s">
        <v>350</v>
      </c>
      <c r="B1201" s="68" t="s">
        <v>426</v>
      </c>
      <c r="C1201" s="68" t="s">
        <v>271</v>
      </c>
      <c r="D1201" s="68" t="s">
        <v>359</v>
      </c>
      <c r="E1201" s="68" t="s">
        <v>360</v>
      </c>
      <c r="F1201" s="68" t="s">
        <v>80</v>
      </c>
      <c r="G1201" s="68" t="s">
        <v>395</v>
      </c>
      <c r="H1201" s="68" t="s">
        <v>247</v>
      </c>
      <c r="I1201" s="65">
        <v>2</v>
      </c>
      <c r="J1201" s="65">
        <v>612</v>
      </c>
      <c r="K1201" s="65" t="s">
        <v>506</v>
      </c>
    </row>
    <row r="1202" spans="1:11" ht="12.75" customHeight="1">
      <c r="A1202" s="68" t="s">
        <v>350</v>
      </c>
      <c r="B1202" s="68" t="s">
        <v>426</v>
      </c>
      <c r="C1202" s="68" t="s">
        <v>271</v>
      </c>
      <c r="D1202" s="68" t="s">
        <v>359</v>
      </c>
      <c r="E1202" s="68" t="s">
        <v>360</v>
      </c>
      <c r="F1202" s="68" t="s">
        <v>80</v>
      </c>
      <c r="G1202" s="68" t="s">
        <v>395</v>
      </c>
      <c r="H1202" s="68" t="s">
        <v>375</v>
      </c>
      <c r="I1202" s="65">
        <v>2</v>
      </c>
      <c r="J1202" s="65">
        <v>612</v>
      </c>
      <c r="K1202" s="65" t="s">
        <v>506</v>
      </c>
    </row>
    <row r="1203" spans="1:11" ht="12.75" customHeight="1">
      <c r="A1203" s="68" t="s">
        <v>350</v>
      </c>
      <c r="B1203" s="68" t="s">
        <v>426</v>
      </c>
      <c r="C1203" s="68" t="s">
        <v>271</v>
      </c>
      <c r="D1203" s="68" t="s">
        <v>359</v>
      </c>
      <c r="E1203" s="68" t="s">
        <v>360</v>
      </c>
      <c r="F1203" s="68" t="s">
        <v>80</v>
      </c>
      <c r="G1203" s="68" t="s">
        <v>395</v>
      </c>
      <c r="H1203" s="68" t="s">
        <v>368</v>
      </c>
      <c r="I1203" s="65">
        <v>2</v>
      </c>
      <c r="J1203" s="65">
        <v>612</v>
      </c>
      <c r="K1203" s="65" t="s">
        <v>506</v>
      </c>
    </row>
    <row r="1204" spans="1:11" ht="12.75" customHeight="1">
      <c r="A1204" s="68" t="s">
        <v>350</v>
      </c>
      <c r="B1204" s="68" t="s">
        <v>426</v>
      </c>
      <c r="C1204" s="68" t="s">
        <v>271</v>
      </c>
      <c r="D1204" s="68" t="s">
        <v>359</v>
      </c>
      <c r="E1204" s="68" t="s">
        <v>360</v>
      </c>
      <c r="F1204" s="68" t="s">
        <v>80</v>
      </c>
      <c r="G1204" s="68" t="s">
        <v>395</v>
      </c>
      <c r="H1204" s="68" t="s">
        <v>491</v>
      </c>
      <c r="I1204" s="65">
        <v>2</v>
      </c>
      <c r="J1204" s="65">
        <v>612</v>
      </c>
      <c r="K1204" s="65" t="s">
        <v>506</v>
      </c>
    </row>
    <row r="1205" spans="1:11" ht="12.75" customHeight="1">
      <c r="A1205" s="68" t="s">
        <v>350</v>
      </c>
      <c r="B1205" s="68" t="s">
        <v>426</v>
      </c>
      <c r="C1205" s="68" t="s">
        <v>271</v>
      </c>
      <c r="D1205" s="68" t="s">
        <v>359</v>
      </c>
      <c r="E1205" s="68" t="s">
        <v>360</v>
      </c>
      <c r="F1205" s="68" t="s">
        <v>80</v>
      </c>
      <c r="G1205" s="68" t="s">
        <v>395</v>
      </c>
      <c r="H1205" s="68" t="s">
        <v>638</v>
      </c>
      <c r="I1205" s="65">
        <v>2</v>
      </c>
      <c r="J1205" s="65">
        <v>612</v>
      </c>
      <c r="K1205" s="65" t="s">
        <v>506</v>
      </c>
    </row>
    <row r="1206" spans="1:11" ht="12.75" customHeight="1">
      <c r="A1206" s="68" t="s">
        <v>350</v>
      </c>
      <c r="B1206" s="68" t="s">
        <v>426</v>
      </c>
      <c r="C1206" s="68" t="s">
        <v>271</v>
      </c>
      <c r="D1206" s="68" t="s">
        <v>359</v>
      </c>
      <c r="E1206" s="68" t="s">
        <v>360</v>
      </c>
      <c r="F1206" s="68" t="s">
        <v>80</v>
      </c>
      <c r="G1206" s="68" t="s">
        <v>395</v>
      </c>
      <c r="H1206" s="68" t="s">
        <v>367</v>
      </c>
      <c r="I1206" s="65">
        <v>8</v>
      </c>
      <c r="J1206" s="65">
        <v>608</v>
      </c>
      <c r="K1206" s="65" t="s">
        <v>507</v>
      </c>
    </row>
    <row r="1207" spans="1:11" ht="12.75" customHeight="1">
      <c r="A1207" s="68" t="s">
        <v>350</v>
      </c>
      <c r="B1207" s="68" t="s">
        <v>426</v>
      </c>
      <c r="C1207" s="68" t="s">
        <v>271</v>
      </c>
      <c r="D1207" s="68" t="s">
        <v>359</v>
      </c>
      <c r="E1207" s="68" t="s">
        <v>360</v>
      </c>
      <c r="F1207" s="68" t="s">
        <v>80</v>
      </c>
      <c r="G1207" s="68" t="s">
        <v>395</v>
      </c>
      <c r="H1207" s="68" t="s">
        <v>247</v>
      </c>
      <c r="I1207" s="65">
        <v>2</v>
      </c>
      <c r="J1207" s="65">
        <v>608</v>
      </c>
      <c r="K1207" s="65" t="s">
        <v>507</v>
      </c>
    </row>
    <row r="1208" spans="1:11" ht="12.75" customHeight="1">
      <c r="A1208" s="68" t="s">
        <v>350</v>
      </c>
      <c r="B1208" s="68" t="s">
        <v>426</v>
      </c>
      <c r="C1208" s="68" t="s">
        <v>271</v>
      </c>
      <c r="D1208" s="68" t="s">
        <v>359</v>
      </c>
      <c r="E1208" s="68" t="s">
        <v>360</v>
      </c>
      <c r="F1208" s="68" t="s">
        <v>80</v>
      </c>
      <c r="G1208" s="68" t="s">
        <v>395</v>
      </c>
      <c r="H1208" s="68" t="s">
        <v>375</v>
      </c>
      <c r="I1208" s="65">
        <v>4</v>
      </c>
      <c r="J1208" s="65">
        <v>608</v>
      </c>
      <c r="K1208" s="65" t="s">
        <v>507</v>
      </c>
    </row>
    <row r="1209" spans="1:11" ht="12.75" customHeight="1">
      <c r="A1209" s="68" t="s">
        <v>350</v>
      </c>
      <c r="B1209" s="68" t="s">
        <v>426</v>
      </c>
      <c r="C1209" s="68" t="s">
        <v>271</v>
      </c>
      <c r="D1209" s="68" t="s">
        <v>359</v>
      </c>
      <c r="E1209" s="68" t="s">
        <v>360</v>
      </c>
      <c r="F1209" s="68" t="s">
        <v>80</v>
      </c>
      <c r="G1209" s="68" t="s">
        <v>395</v>
      </c>
      <c r="H1209" s="68" t="s">
        <v>366</v>
      </c>
      <c r="I1209" s="65">
        <v>3</v>
      </c>
      <c r="J1209" s="65">
        <v>448</v>
      </c>
      <c r="K1209" s="65" t="s">
        <v>400</v>
      </c>
    </row>
    <row r="1210" spans="1:11" ht="12.75" customHeight="1">
      <c r="A1210" s="68" t="s">
        <v>350</v>
      </c>
      <c r="B1210" s="68" t="s">
        <v>426</v>
      </c>
      <c r="C1210" s="68" t="s">
        <v>271</v>
      </c>
      <c r="D1210" s="68" t="s">
        <v>359</v>
      </c>
      <c r="E1210" s="68" t="s">
        <v>360</v>
      </c>
      <c r="F1210" s="68" t="s">
        <v>80</v>
      </c>
      <c r="G1210" s="68" t="s">
        <v>395</v>
      </c>
      <c r="H1210" s="68" t="s">
        <v>367</v>
      </c>
      <c r="I1210" s="65">
        <v>2</v>
      </c>
      <c r="J1210" s="65">
        <v>448</v>
      </c>
      <c r="K1210" s="65" t="s">
        <v>400</v>
      </c>
    </row>
    <row r="1211" spans="1:11" ht="12.75" customHeight="1">
      <c r="A1211" s="68" t="s">
        <v>350</v>
      </c>
      <c r="B1211" s="68" t="s">
        <v>426</v>
      </c>
      <c r="C1211" s="68" t="s">
        <v>271</v>
      </c>
      <c r="D1211" s="68" t="s">
        <v>359</v>
      </c>
      <c r="E1211" s="68" t="s">
        <v>360</v>
      </c>
      <c r="F1211" s="68" t="s">
        <v>80</v>
      </c>
      <c r="G1211" s="68" t="s">
        <v>395</v>
      </c>
      <c r="H1211" s="68" t="s">
        <v>258</v>
      </c>
      <c r="I1211" s="65">
        <v>6</v>
      </c>
      <c r="J1211" s="65">
        <v>607</v>
      </c>
      <c r="K1211" s="65" t="s">
        <v>401</v>
      </c>
    </row>
    <row r="1212" spans="1:11" ht="12.75" customHeight="1">
      <c r="A1212" s="68" t="s">
        <v>350</v>
      </c>
      <c r="B1212" s="68" t="s">
        <v>426</v>
      </c>
      <c r="C1212" s="68" t="s">
        <v>271</v>
      </c>
      <c r="D1212" s="68" t="s">
        <v>359</v>
      </c>
      <c r="E1212" s="68" t="s">
        <v>360</v>
      </c>
      <c r="F1212" s="68" t="s">
        <v>80</v>
      </c>
      <c r="G1212" s="68" t="s">
        <v>395</v>
      </c>
      <c r="H1212" s="68" t="s">
        <v>362</v>
      </c>
      <c r="I1212" s="65">
        <v>71</v>
      </c>
      <c r="J1212" s="65">
        <v>607</v>
      </c>
      <c r="K1212" s="65" t="s">
        <v>401</v>
      </c>
    </row>
    <row r="1213" spans="1:11" ht="12.75" customHeight="1">
      <c r="A1213" s="68" t="s">
        <v>350</v>
      </c>
      <c r="B1213" s="68" t="s">
        <v>426</v>
      </c>
      <c r="C1213" s="68" t="s">
        <v>271</v>
      </c>
      <c r="D1213" s="68" t="s">
        <v>359</v>
      </c>
      <c r="E1213" s="68" t="s">
        <v>360</v>
      </c>
      <c r="F1213" s="68" t="s">
        <v>80</v>
      </c>
      <c r="G1213" s="68" t="s">
        <v>395</v>
      </c>
      <c r="H1213" s="68" t="s">
        <v>363</v>
      </c>
      <c r="I1213" s="65">
        <v>38</v>
      </c>
      <c r="J1213" s="65">
        <v>607</v>
      </c>
      <c r="K1213" s="65" t="s">
        <v>401</v>
      </c>
    </row>
    <row r="1214" spans="1:11" ht="12.75" customHeight="1">
      <c r="A1214" s="68" t="s">
        <v>350</v>
      </c>
      <c r="B1214" s="68" t="s">
        <v>426</v>
      </c>
      <c r="C1214" s="68" t="s">
        <v>271</v>
      </c>
      <c r="D1214" s="68" t="s">
        <v>359</v>
      </c>
      <c r="E1214" s="68" t="s">
        <v>360</v>
      </c>
      <c r="F1214" s="68" t="s">
        <v>80</v>
      </c>
      <c r="G1214" s="68" t="s">
        <v>395</v>
      </c>
      <c r="H1214" s="68" t="s">
        <v>364</v>
      </c>
      <c r="I1214" s="65">
        <v>21</v>
      </c>
      <c r="J1214" s="65">
        <v>607</v>
      </c>
      <c r="K1214" s="65" t="s">
        <v>401</v>
      </c>
    </row>
    <row r="1215" spans="1:11" ht="12.75" customHeight="1">
      <c r="A1215" s="68" t="s">
        <v>350</v>
      </c>
      <c r="B1215" s="68" t="s">
        <v>426</v>
      </c>
      <c r="C1215" s="68" t="s">
        <v>271</v>
      </c>
      <c r="D1215" s="68" t="s">
        <v>359</v>
      </c>
      <c r="E1215" s="68" t="s">
        <v>360</v>
      </c>
      <c r="F1215" s="68" t="s">
        <v>80</v>
      </c>
      <c r="G1215" s="68" t="s">
        <v>395</v>
      </c>
      <c r="H1215" s="68" t="s">
        <v>451</v>
      </c>
      <c r="I1215" s="65">
        <v>37</v>
      </c>
      <c r="J1215" s="65">
        <v>607</v>
      </c>
      <c r="K1215" s="65" t="s">
        <v>401</v>
      </c>
    </row>
    <row r="1216" spans="1:11" ht="12.75" customHeight="1">
      <c r="A1216" s="68" t="s">
        <v>350</v>
      </c>
      <c r="B1216" s="68" t="s">
        <v>426</v>
      </c>
      <c r="C1216" s="68" t="s">
        <v>271</v>
      </c>
      <c r="D1216" s="68" t="s">
        <v>359</v>
      </c>
      <c r="E1216" s="68" t="s">
        <v>360</v>
      </c>
      <c r="F1216" s="68" t="s">
        <v>80</v>
      </c>
      <c r="G1216" s="68" t="s">
        <v>395</v>
      </c>
      <c r="H1216" s="68" t="s">
        <v>365</v>
      </c>
      <c r="I1216" s="65">
        <v>41</v>
      </c>
      <c r="J1216" s="65">
        <v>607</v>
      </c>
      <c r="K1216" s="65" t="s">
        <v>401</v>
      </c>
    </row>
    <row r="1217" spans="1:11" ht="12.75" customHeight="1">
      <c r="A1217" s="68" t="s">
        <v>350</v>
      </c>
      <c r="B1217" s="68" t="s">
        <v>426</v>
      </c>
      <c r="C1217" s="68" t="s">
        <v>271</v>
      </c>
      <c r="D1217" s="68" t="s">
        <v>359</v>
      </c>
      <c r="E1217" s="68" t="s">
        <v>360</v>
      </c>
      <c r="F1217" s="68" t="s">
        <v>80</v>
      </c>
      <c r="G1217" s="68" t="s">
        <v>395</v>
      </c>
      <c r="H1217" s="68" t="s">
        <v>366</v>
      </c>
      <c r="I1217" s="65">
        <v>177</v>
      </c>
      <c r="J1217" s="65">
        <v>607</v>
      </c>
      <c r="K1217" s="65" t="s">
        <v>401</v>
      </c>
    </row>
    <row r="1218" spans="1:11" ht="12.75" customHeight="1">
      <c r="A1218" s="68" t="s">
        <v>350</v>
      </c>
      <c r="B1218" s="68" t="s">
        <v>426</v>
      </c>
      <c r="C1218" s="68" t="s">
        <v>271</v>
      </c>
      <c r="D1218" s="68" t="s">
        <v>359</v>
      </c>
      <c r="E1218" s="68" t="s">
        <v>360</v>
      </c>
      <c r="F1218" s="68" t="s">
        <v>80</v>
      </c>
      <c r="G1218" s="68" t="s">
        <v>395</v>
      </c>
      <c r="H1218" s="68" t="s">
        <v>367</v>
      </c>
      <c r="I1218" s="65">
        <v>89</v>
      </c>
      <c r="J1218" s="65">
        <v>607</v>
      </c>
      <c r="K1218" s="65" t="s">
        <v>401</v>
      </c>
    </row>
    <row r="1219" spans="1:11" ht="12.75" customHeight="1">
      <c r="A1219" s="68" t="s">
        <v>350</v>
      </c>
      <c r="B1219" s="68" t="s">
        <v>426</v>
      </c>
      <c r="C1219" s="68" t="s">
        <v>271</v>
      </c>
      <c r="D1219" s="68" t="s">
        <v>359</v>
      </c>
      <c r="E1219" s="68" t="s">
        <v>360</v>
      </c>
      <c r="F1219" s="68" t="s">
        <v>80</v>
      </c>
      <c r="G1219" s="68" t="s">
        <v>395</v>
      </c>
      <c r="H1219" s="68" t="s">
        <v>247</v>
      </c>
      <c r="I1219" s="65">
        <v>116</v>
      </c>
      <c r="J1219" s="65">
        <v>607</v>
      </c>
      <c r="K1219" s="65" t="s">
        <v>401</v>
      </c>
    </row>
    <row r="1220" spans="1:11" ht="12.75" customHeight="1">
      <c r="A1220" s="68" t="s">
        <v>350</v>
      </c>
      <c r="B1220" s="68" t="s">
        <v>426</v>
      </c>
      <c r="C1220" s="68" t="s">
        <v>271</v>
      </c>
      <c r="D1220" s="68" t="s">
        <v>359</v>
      </c>
      <c r="E1220" s="68" t="s">
        <v>360</v>
      </c>
      <c r="F1220" s="68" t="s">
        <v>80</v>
      </c>
      <c r="G1220" s="68" t="s">
        <v>395</v>
      </c>
      <c r="H1220" s="68" t="s">
        <v>375</v>
      </c>
      <c r="I1220" s="65">
        <v>157</v>
      </c>
      <c r="J1220" s="65">
        <v>607</v>
      </c>
      <c r="K1220" s="65" t="s">
        <v>401</v>
      </c>
    </row>
    <row r="1221" spans="1:11" ht="12.75" customHeight="1">
      <c r="A1221" s="68" t="s">
        <v>350</v>
      </c>
      <c r="B1221" s="68" t="s">
        <v>426</v>
      </c>
      <c r="C1221" s="68" t="s">
        <v>271</v>
      </c>
      <c r="D1221" s="68" t="s">
        <v>359</v>
      </c>
      <c r="E1221" s="68" t="s">
        <v>360</v>
      </c>
      <c r="F1221" s="68" t="s">
        <v>80</v>
      </c>
      <c r="G1221" s="68" t="s">
        <v>395</v>
      </c>
      <c r="H1221" s="68" t="s">
        <v>368</v>
      </c>
      <c r="I1221" s="65">
        <v>58</v>
      </c>
      <c r="J1221" s="65">
        <v>607</v>
      </c>
      <c r="K1221" s="65" t="s">
        <v>401</v>
      </c>
    </row>
    <row r="1222" spans="1:11" ht="12.75" customHeight="1">
      <c r="A1222" s="68" t="s">
        <v>350</v>
      </c>
      <c r="B1222" s="68" t="s">
        <v>426</v>
      </c>
      <c r="C1222" s="68" t="s">
        <v>271</v>
      </c>
      <c r="D1222" s="68" t="s">
        <v>359</v>
      </c>
      <c r="E1222" s="68" t="s">
        <v>360</v>
      </c>
      <c r="F1222" s="68" t="s">
        <v>80</v>
      </c>
      <c r="G1222" s="68" t="s">
        <v>395</v>
      </c>
      <c r="H1222" s="68" t="s">
        <v>491</v>
      </c>
      <c r="I1222" s="65">
        <v>7</v>
      </c>
      <c r="J1222" s="65">
        <v>607</v>
      </c>
      <c r="K1222" s="65" t="s">
        <v>401</v>
      </c>
    </row>
    <row r="1223" spans="1:11" ht="12.75" customHeight="1">
      <c r="A1223" s="68" t="s">
        <v>350</v>
      </c>
      <c r="B1223" s="68" t="s">
        <v>426</v>
      </c>
      <c r="C1223" s="68" t="s">
        <v>271</v>
      </c>
      <c r="D1223" s="68" t="s">
        <v>359</v>
      </c>
      <c r="E1223" s="68" t="s">
        <v>360</v>
      </c>
      <c r="F1223" s="68" t="s">
        <v>81</v>
      </c>
      <c r="G1223" s="68" t="s">
        <v>402</v>
      </c>
      <c r="H1223" s="68" t="s">
        <v>258</v>
      </c>
      <c r="I1223" s="65">
        <v>47</v>
      </c>
      <c r="J1223" s="65">
        <v>537</v>
      </c>
      <c r="K1223" s="65" t="s">
        <v>284</v>
      </c>
    </row>
    <row r="1224" spans="1:11" ht="12.75" customHeight="1">
      <c r="A1224" s="68" t="s">
        <v>350</v>
      </c>
      <c r="B1224" s="68" t="s">
        <v>426</v>
      </c>
      <c r="C1224" s="68" t="s">
        <v>271</v>
      </c>
      <c r="D1224" s="68" t="s">
        <v>359</v>
      </c>
      <c r="E1224" s="68" t="s">
        <v>360</v>
      </c>
      <c r="F1224" s="68" t="s">
        <v>81</v>
      </c>
      <c r="G1224" s="68" t="s">
        <v>402</v>
      </c>
      <c r="H1224" s="68" t="s">
        <v>362</v>
      </c>
      <c r="I1224" s="65">
        <v>40</v>
      </c>
      <c r="J1224" s="65">
        <v>537</v>
      </c>
      <c r="K1224" s="65" t="s">
        <v>284</v>
      </c>
    </row>
    <row r="1225" spans="1:11" ht="12.75" customHeight="1">
      <c r="A1225" s="68" t="s">
        <v>350</v>
      </c>
      <c r="B1225" s="68" t="s">
        <v>426</v>
      </c>
      <c r="C1225" s="68" t="s">
        <v>271</v>
      </c>
      <c r="D1225" s="68" t="s">
        <v>359</v>
      </c>
      <c r="E1225" s="68" t="s">
        <v>360</v>
      </c>
      <c r="F1225" s="68" t="s">
        <v>81</v>
      </c>
      <c r="G1225" s="68" t="s">
        <v>402</v>
      </c>
      <c r="H1225" s="68" t="s">
        <v>363</v>
      </c>
      <c r="I1225" s="65">
        <v>23</v>
      </c>
      <c r="J1225" s="65">
        <v>537</v>
      </c>
      <c r="K1225" s="65" t="s">
        <v>284</v>
      </c>
    </row>
    <row r="1226" spans="1:11" ht="12.75" customHeight="1">
      <c r="A1226" s="68" t="s">
        <v>350</v>
      </c>
      <c r="B1226" s="68" t="s">
        <v>426</v>
      </c>
      <c r="C1226" s="68" t="s">
        <v>271</v>
      </c>
      <c r="D1226" s="68" t="s">
        <v>359</v>
      </c>
      <c r="E1226" s="68" t="s">
        <v>360</v>
      </c>
      <c r="F1226" s="68" t="s">
        <v>81</v>
      </c>
      <c r="G1226" s="68" t="s">
        <v>402</v>
      </c>
      <c r="H1226" s="68" t="s">
        <v>364</v>
      </c>
      <c r="I1226" s="65">
        <v>13</v>
      </c>
      <c r="J1226" s="65">
        <v>537</v>
      </c>
      <c r="K1226" s="65" t="s">
        <v>284</v>
      </c>
    </row>
    <row r="1227" spans="1:11" ht="12.75" customHeight="1">
      <c r="A1227" s="68" t="s">
        <v>350</v>
      </c>
      <c r="B1227" s="68" t="s">
        <v>426</v>
      </c>
      <c r="C1227" s="68" t="s">
        <v>271</v>
      </c>
      <c r="D1227" s="68" t="s">
        <v>359</v>
      </c>
      <c r="E1227" s="68" t="s">
        <v>360</v>
      </c>
      <c r="F1227" s="68" t="s">
        <v>81</v>
      </c>
      <c r="G1227" s="68" t="s">
        <v>402</v>
      </c>
      <c r="H1227" s="68" t="s">
        <v>451</v>
      </c>
      <c r="I1227" s="65">
        <v>34</v>
      </c>
      <c r="J1227" s="65">
        <v>537</v>
      </c>
      <c r="K1227" s="65" t="s">
        <v>284</v>
      </c>
    </row>
    <row r="1228" spans="1:11" ht="12.75" customHeight="1">
      <c r="A1228" s="68" t="s">
        <v>350</v>
      </c>
      <c r="B1228" s="68" t="s">
        <v>426</v>
      </c>
      <c r="C1228" s="68" t="s">
        <v>271</v>
      </c>
      <c r="D1228" s="68" t="s">
        <v>359</v>
      </c>
      <c r="E1228" s="68" t="s">
        <v>360</v>
      </c>
      <c r="F1228" s="68" t="s">
        <v>81</v>
      </c>
      <c r="G1228" s="68" t="s">
        <v>402</v>
      </c>
      <c r="H1228" s="68" t="s">
        <v>365</v>
      </c>
      <c r="I1228" s="65">
        <v>18</v>
      </c>
      <c r="J1228" s="65">
        <v>537</v>
      </c>
      <c r="K1228" s="65" t="s">
        <v>284</v>
      </c>
    </row>
    <row r="1229" spans="1:11" ht="12.75" customHeight="1">
      <c r="A1229" s="68" t="s">
        <v>350</v>
      </c>
      <c r="B1229" s="68" t="s">
        <v>426</v>
      </c>
      <c r="C1229" s="68" t="s">
        <v>271</v>
      </c>
      <c r="D1229" s="68" t="s">
        <v>359</v>
      </c>
      <c r="E1229" s="68" t="s">
        <v>360</v>
      </c>
      <c r="F1229" s="68" t="s">
        <v>81</v>
      </c>
      <c r="G1229" s="68" t="s">
        <v>402</v>
      </c>
      <c r="H1229" s="68" t="s">
        <v>366</v>
      </c>
      <c r="I1229" s="65">
        <v>2</v>
      </c>
      <c r="J1229" s="65">
        <v>537</v>
      </c>
      <c r="K1229" s="65" t="s">
        <v>284</v>
      </c>
    </row>
    <row r="1230" spans="1:11" ht="12.75" customHeight="1">
      <c r="A1230" s="68" t="s">
        <v>350</v>
      </c>
      <c r="B1230" s="68" t="s">
        <v>426</v>
      </c>
      <c r="C1230" s="68" t="s">
        <v>271</v>
      </c>
      <c r="D1230" s="68" t="s">
        <v>359</v>
      </c>
      <c r="E1230" s="68" t="s">
        <v>360</v>
      </c>
      <c r="F1230" s="68" t="s">
        <v>81</v>
      </c>
      <c r="G1230" s="68" t="s">
        <v>402</v>
      </c>
      <c r="H1230" s="68" t="s">
        <v>363</v>
      </c>
      <c r="I1230" s="65">
        <v>2</v>
      </c>
      <c r="J1230" s="65">
        <v>525</v>
      </c>
      <c r="K1230" s="65" t="s">
        <v>313</v>
      </c>
    </row>
    <row r="1231" spans="1:11" ht="12.75" customHeight="1">
      <c r="A1231" s="68" t="s">
        <v>350</v>
      </c>
      <c r="B1231" s="68" t="s">
        <v>426</v>
      </c>
      <c r="C1231" s="68" t="s">
        <v>271</v>
      </c>
      <c r="D1231" s="68" t="s">
        <v>359</v>
      </c>
      <c r="E1231" s="68" t="s">
        <v>360</v>
      </c>
      <c r="F1231" s="68" t="s">
        <v>81</v>
      </c>
      <c r="G1231" s="68" t="s">
        <v>402</v>
      </c>
      <c r="H1231" s="68" t="s">
        <v>366</v>
      </c>
      <c r="I1231" s="65">
        <v>1</v>
      </c>
      <c r="J1231" s="65">
        <v>525</v>
      </c>
      <c r="K1231" s="65" t="s">
        <v>313</v>
      </c>
    </row>
    <row r="1232" spans="1:11" ht="12.75" customHeight="1">
      <c r="A1232" s="68" t="s">
        <v>350</v>
      </c>
      <c r="B1232" s="68" t="s">
        <v>426</v>
      </c>
      <c r="C1232" s="68" t="s">
        <v>271</v>
      </c>
      <c r="D1232" s="68" t="s">
        <v>359</v>
      </c>
      <c r="E1232" s="68" t="s">
        <v>360</v>
      </c>
      <c r="F1232" s="68" t="s">
        <v>81</v>
      </c>
      <c r="G1232" s="68" t="s">
        <v>402</v>
      </c>
      <c r="H1232" s="68" t="s">
        <v>375</v>
      </c>
      <c r="I1232" s="65">
        <v>1</v>
      </c>
      <c r="J1232" s="65">
        <v>525</v>
      </c>
      <c r="K1232" s="65" t="s">
        <v>313</v>
      </c>
    </row>
    <row r="1233" spans="1:11" ht="12.75" customHeight="1">
      <c r="A1233" s="68" t="s">
        <v>350</v>
      </c>
      <c r="B1233" s="68" t="s">
        <v>426</v>
      </c>
      <c r="C1233" s="68" t="s">
        <v>271</v>
      </c>
      <c r="D1233" s="68" t="s">
        <v>359</v>
      </c>
      <c r="E1233" s="68" t="s">
        <v>360</v>
      </c>
      <c r="F1233" s="68" t="s">
        <v>81</v>
      </c>
      <c r="G1233" s="68" t="s">
        <v>402</v>
      </c>
      <c r="H1233" s="68" t="s">
        <v>362</v>
      </c>
      <c r="I1233" s="65">
        <v>2</v>
      </c>
      <c r="J1233" s="65">
        <v>539</v>
      </c>
      <c r="K1233" s="65" t="s">
        <v>510</v>
      </c>
    </row>
    <row r="1234" spans="1:11" ht="12.75" customHeight="1">
      <c r="A1234" s="68" t="s">
        <v>350</v>
      </c>
      <c r="B1234" s="68" t="s">
        <v>426</v>
      </c>
      <c r="C1234" s="68" t="s">
        <v>271</v>
      </c>
      <c r="D1234" s="68" t="s">
        <v>359</v>
      </c>
      <c r="E1234" s="68" t="s">
        <v>360</v>
      </c>
      <c r="F1234" s="68" t="s">
        <v>81</v>
      </c>
      <c r="G1234" s="68" t="s">
        <v>402</v>
      </c>
      <c r="H1234" s="68" t="s">
        <v>451</v>
      </c>
      <c r="I1234" s="65">
        <v>2</v>
      </c>
      <c r="J1234" s="65">
        <v>539</v>
      </c>
      <c r="K1234" s="65" t="s">
        <v>510</v>
      </c>
    </row>
    <row r="1235" spans="1:11" ht="12.75" customHeight="1">
      <c r="A1235" s="68" t="s">
        <v>350</v>
      </c>
      <c r="B1235" s="68" t="s">
        <v>426</v>
      </c>
      <c r="C1235" s="68" t="s">
        <v>271</v>
      </c>
      <c r="D1235" s="68" t="s">
        <v>359</v>
      </c>
      <c r="E1235" s="68" t="s">
        <v>360</v>
      </c>
      <c r="F1235" s="68" t="s">
        <v>81</v>
      </c>
      <c r="G1235" s="68" t="s">
        <v>402</v>
      </c>
      <c r="H1235" s="68" t="s">
        <v>366</v>
      </c>
      <c r="I1235" s="65">
        <v>1</v>
      </c>
      <c r="J1235" s="65">
        <v>539</v>
      </c>
      <c r="K1235" s="65" t="s">
        <v>510</v>
      </c>
    </row>
    <row r="1236" spans="1:11" ht="12.75" customHeight="1">
      <c r="A1236" s="68" t="s">
        <v>350</v>
      </c>
      <c r="B1236" s="68" t="s">
        <v>426</v>
      </c>
      <c r="C1236" s="68" t="s">
        <v>271</v>
      </c>
      <c r="D1236" s="68" t="s">
        <v>359</v>
      </c>
      <c r="E1236" s="68" t="s">
        <v>360</v>
      </c>
      <c r="F1236" s="68" t="s">
        <v>81</v>
      </c>
      <c r="G1236" s="68" t="s">
        <v>402</v>
      </c>
      <c r="H1236" s="68" t="s">
        <v>367</v>
      </c>
      <c r="I1236" s="65">
        <v>1</v>
      </c>
      <c r="J1236" s="65">
        <v>539</v>
      </c>
      <c r="K1236" s="65" t="s">
        <v>510</v>
      </c>
    </row>
    <row r="1237" spans="1:11" ht="12.75" customHeight="1">
      <c r="A1237" s="68" t="s">
        <v>350</v>
      </c>
      <c r="B1237" s="68" t="s">
        <v>426</v>
      </c>
      <c r="C1237" s="68" t="s">
        <v>271</v>
      </c>
      <c r="D1237" s="68" t="s">
        <v>359</v>
      </c>
      <c r="E1237" s="68" t="s">
        <v>360</v>
      </c>
      <c r="F1237" s="68" t="s">
        <v>81</v>
      </c>
      <c r="G1237" s="68" t="s">
        <v>402</v>
      </c>
      <c r="H1237" s="68" t="s">
        <v>368</v>
      </c>
      <c r="I1237" s="65">
        <v>1</v>
      </c>
      <c r="J1237" s="65">
        <v>593</v>
      </c>
      <c r="K1237" s="65" t="s">
        <v>405</v>
      </c>
    </row>
    <row r="1238" spans="1:11" ht="12.75" customHeight="1">
      <c r="A1238" s="68" t="s">
        <v>350</v>
      </c>
      <c r="B1238" s="68" t="s">
        <v>426</v>
      </c>
      <c r="C1238" s="68" t="s">
        <v>271</v>
      </c>
      <c r="D1238" s="68" t="s">
        <v>359</v>
      </c>
      <c r="E1238" s="68" t="s">
        <v>360</v>
      </c>
      <c r="F1238" s="68" t="s">
        <v>82</v>
      </c>
      <c r="G1238" s="68" t="s">
        <v>403</v>
      </c>
      <c r="H1238" s="68" t="s">
        <v>364</v>
      </c>
      <c r="I1238" s="65">
        <v>315</v>
      </c>
      <c r="J1238" s="65">
        <v>930</v>
      </c>
      <c r="K1238" s="65" t="s">
        <v>249</v>
      </c>
    </row>
    <row r="1239" spans="1:11" ht="12.75" customHeight="1">
      <c r="A1239" s="68" t="s">
        <v>350</v>
      </c>
      <c r="B1239" s="68" t="s">
        <v>426</v>
      </c>
      <c r="C1239" s="68" t="s">
        <v>271</v>
      </c>
      <c r="D1239" s="68" t="s">
        <v>359</v>
      </c>
      <c r="E1239" s="68" t="s">
        <v>360</v>
      </c>
      <c r="F1239" s="68" t="s">
        <v>82</v>
      </c>
      <c r="G1239" s="68" t="s">
        <v>403</v>
      </c>
      <c r="H1239" s="68" t="s">
        <v>451</v>
      </c>
      <c r="I1239" s="65">
        <v>4681</v>
      </c>
      <c r="J1239" s="65">
        <v>930</v>
      </c>
      <c r="K1239" s="65" t="s">
        <v>249</v>
      </c>
    </row>
    <row r="1240" spans="1:11" ht="12.75" customHeight="1">
      <c r="A1240" s="68" t="s">
        <v>350</v>
      </c>
      <c r="B1240" s="68" t="s">
        <v>426</v>
      </c>
      <c r="C1240" s="68" t="s">
        <v>271</v>
      </c>
      <c r="D1240" s="68" t="s">
        <v>359</v>
      </c>
      <c r="E1240" s="68" t="s">
        <v>360</v>
      </c>
      <c r="F1240" s="68" t="s">
        <v>82</v>
      </c>
      <c r="G1240" s="68" t="s">
        <v>403</v>
      </c>
      <c r="H1240" s="68" t="s">
        <v>365</v>
      </c>
      <c r="I1240" s="65">
        <v>3178</v>
      </c>
      <c r="J1240" s="65">
        <v>930</v>
      </c>
      <c r="K1240" s="65" t="s">
        <v>249</v>
      </c>
    </row>
    <row r="1241" spans="1:11" ht="12.75" customHeight="1">
      <c r="A1241" s="68" t="s">
        <v>350</v>
      </c>
      <c r="B1241" s="68" t="s">
        <v>426</v>
      </c>
      <c r="C1241" s="68" t="s">
        <v>271</v>
      </c>
      <c r="D1241" s="68" t="s">
        <v>359</v>
      </c>
      <c r="E1241" s="68" t="s">
        <v>360</v>
      </c>
      <c r="F1241" s="68" t="s">
        <v>82</v>
      </c>
      <c r="G1241" s="68" t="s">
        <v>403</v>
      </c>
      <c r="H1241" s="68" t="s">
        <v>366</v>
      </c>
      <c r="I1241" s="65">
        <v>3984</v>
      </c>
      <c r="J1241" s="65">
        <v>930</v>
      </c>
      <c r="K1241" s="65" t="s">
        <v>249</v>
      </c>
    </row>
    <row r="1242" spans="1:11" ht="12.75" customHeight="1">
      <c r="A1242" s="68" t="s">
        <v>350</v>
      </c>
      <c r="B1242" s="68" t="s">
        <v>426</v>
      </c>
      <c r="C1242" s="68" t="s">
        <v>271</v>
      </c>
      <c r="D1242" s="68" t="s">
        <v>359</v>
      </c>
      <c r="E1242" s="68" t="s">
        <v>360</v>
      </c>
      <c r="F1242" s="68" t="s">
        <v>82</v>
      </c>
      <c r="G1242" s="68" t="s">
        <v>403</v>
      </c>
      <c r="H1242" s="68" t="s">
        <v>367</v>
      </c>
      <c r="I1242" s="65">
        <v>2382</v>
      </c>
      <c r="J1242" s="65">
        <v>930</v>
      </c>
      <c r="K1242" s="65" t="s">
        <v>249</v>
      </c>
    </row>
    <row r="1243" spans="1:11" ht="12.75" customHeight="1">
      <c r="A1243" s="68" t="s">
        <v>350</v>
      </c>
      <c r="B1243" s="68" t="s">
        <v>426</v>
      </c>
      <c r="C1243" s="68" t="s">
        <v>271</v>
      </c>
      <c r="D1243" s="68" t="s">
        <v>359</v>
      </c>
      <c r="E1243" s="68" t="s">
        <v>360</v>
      </c>
      <c r="F1243" s="68" t="s">
        <v>82</v>
      </c>
      <c r="G1243" s="68" t="s">
        <v>403</v>
      </c>
      <c r="H1243" s="68" t="s">
        <v>247</v>
      </c>
      <c r="I1243" s="65">
        <v>4415</v>
      </c>
      <c r="J1243" s="65">
        <v>930</v>
      </c>
      <c r="K1243" s="65" t="s">
        <v>249</v>
      </c>
    </row>
    <row r="1244" spans="1:11" ht="12.75" customHeight="1">
      <c r="A1244" s="68" t="s">
        <v>350</v>
      </c>
      <c r="B1244" s="68" t="s">
        <v>426</v>
      </c>
      <c r="C1244" s="68" t="s">
        <v>271</v>
      </c>
      <c r="D1244" s="68" t="s">
        <v>359</v>
      </c>
      <c r="E1244" s="68" t="s">
        <v>360</v>
      </c>
      <c r="F1244" s="68" t="s">
        <v>82</v>
      </c>
      <c r="G1244" s="68" t="s">
        <v>403</v>
      </c>
      <c r="H1244" s="68" t="s">
        <v>375</v>
      </c>
      <c r="I1244" s="65">
        <v>3014</v>
      </c>
      <c r="J1244" s="65">
        <v>930</v>
      </c>
      <c r="K1244" s="65" t="s">
        <v>249</v>
      </c>
    </row>
    <row r="1245" spans="1:11" ht="12.75" customHeight="1">
      <c r="A1245" s="68" t="s">
        <v>350</v>
      </c>
      <c r="B1245" s="68" t="s">
        <v>426</v>
      </c>
      <c r="C1245" s="68" t="s">
        <v>271</v>
      </c>
      <c r="D1245" s="68" t="s">
        <v>359</v>
      </c>
      <c r="E1245" s="68" t="s">
        <v>360</v>
      </c>
      <c r="F1245" s="68" t="s">
        <v>82</v>
      </c>
      <c r="G1245" s="68" t="s">
        <v>403</v>
      </c>
      <c r="H1245" s="68" t="s">
        <v>368</v>
      </c>
      <c r="I1245" s="65">
        <v>1777</v>
      </c>
      <c r="J1245" s="65">
        <v>930</v>
      </c>
      <c r="K1245" s="65" t="s">
        <v>249</v>
      </c>
    </row>
    <row r="1246" spans="1:11" ht="12.75" customHeight="1">
      <c r="A1246" s="68" t="s">
        <v>350</v>
      </c>
      <c r="B1246" s="68" t="s">
        <v>426</v>
      </c>
      <c r="C1246" s="68" t="s">
        <v>271</v>
      </c>
      <c r="D1246" s="68" t="s">
        <v>359</v>
      </c>
      <c r="E1246" s="68" t="s">
        <v>360</v>
      </c>
      <c r="F1246" s="68" t="s">
        <v>82</v>
      </c>
      <c r="G1246" s="68" t="s">
        <v>403</v>
      </c>
      <c r="H1246" s="68" t="s">
        <v>491</v>
      </c>
      <c r="I1246" s="65">
        <v>660</v>
      </c>
      <c r="J1246" s="65">
        <v>930</v>
      </c>
      <c r="K1246" s="65" t="s">
        <v>249</v>
      </c>
    </row>
    <row r="1247" spans="1:11" ht="12.75" customHeight="1">
      <c r="A1247" s="68" t="s">
        <v>350</v>
      </c>
      <c r="B1247" s="68" t="s">
        <v>426</v>
      </c>
      <c r="C1247" s="68" t="s">
        <v>271</v>
      </c>
      <c r="D1247" s="68" t="s">
        <v>359</v>
      </c>
      <c r="E1247" s="68" t="s">
        <v>360</v>
      </c>
      <c r="F1247" s="68" t="s">
        <v>82</v>
      </c>
      <c r="G1247" s="68" t="s">
        <v>403</v>
      </c>
      <c r="H1247" s="68" t="s">
        <v>369</v>
      </c>
      <c r="I1247" s="65">
        <v>382</v>
      </c>
      <c r="J1247" s="65">
        <v>930</v>
      </c>
      <c r="K1247" s="65" t="s">
        <v>249</v>
      </c>
    </row>
    <row r="1248" spans="1:11" ht="12.75" customHeight="1">
      <c r="A1248" s="68" t="s">
        <v>350</v>
      </c>
      <c r="B1248" s="68" t="s">
        <v>426</v>
      </c>
      <c r="C1248" s="68" t="s">
        <v>271</v>
      </c>
      <c r="D1248" s="68" t="s">
        <v>359</v>
      </c>
      <c r="E1248" s="68" t="s">
        <v>360</v>
      </c>
      <c r="F1248" s="68" t="s">
        <v>82</v>
      </c>
      <c r="G1248" s="68" t="s">
        <v>403</v>
      </c>
      <c r="H1248" s="68" t="s">
        <v>638</v>
      </c>
      <c r="I1248" s="65">
        <v>3</v>
      </c>
      <c r="J1248" s="65">
        <v>930</v>
      </c>
      <c r="K1248" s="65" t="s">
        <v>249</v>
      </c>
    </row>
    <row r="1249" spans="1:11" ht="12.75" customHeight="1">
      <c r="A1249" s="68" t="s">
        <v>269</v>
      </c>
      <c r="B1249" s="68" t="s">
        <v>452</v>
      </c>
      <c r="C1249" s="68" t="s">
        <v>271</v>
      </c>
      <c r="D1249" s="68" t="s">
        <v>359</v>
      </c>
      <c r="E1249" s="68" t="s">
        <v>360</v>
      </c>
      <c r="F1249" s="68" t="s">
        <v>75</v>
      </c>
      <c r="G1249" s="68" t="s">
        <v>246</v>
      </c>
      <c r="H1249" s="68" t="s">
        <v>451</v>
      </c>
      <c r="I1249" s="65">
        <v>6981</v>
      </c>
      <c r="J1249" s="65">
        <v>104</v>
      </c>
      <c r="K1249" s="65" t="s">
        <v>361</v>
      </c>
    </row>
    <row r="1250" spans="1:11" ht="12.75" customHeight="1">
      <c r="A1250" s="68" t="s">
        <v>269</v>
      </c>
      <c r="B1250" s="68" t="s">
        <v>452</v>
      </c>
      <c r="C1250" s="68" t="s">
        <v>271</v>
      </c>
      <c r="D1250" s="68" t="s">
        <v>359</v>
      </c>
      <c r="E1250" s="68" t="s">
        <v>360</v>
      </c>
      <c r="F1250" s="68" t="s">
        <v>75</v>
      </c>
      <c r="G1250" s="68" t="s">
        <v>246</v>
      </c>
      <c r="H1250" s="68" t="s">
        <v>365</v>
      </c>
      <c r="I1250" s="65">
        <v>16425</v>
      </c>
      <c r="J1250" s="65">
        <v>104</v>
      </c>
      <c r="K1250" s="65" t="s">
        <v>361</v>
      </c>
    </row>
    <row r="1251" spans="1:11" ht="12.75" customHeight="1">
      <c r="A1251" s="68" t="s">
        <v>269</v>
      </c>
      <c r="B1251" s="68" t="s">
        <v>452</v>
      </c>
      <c r="C1251" s="68" t="s">
        <v>271</v>
      </c>
      <c r="D1251" s="68" t="s">
        <v>359</v>
      </c>
      <c r="E1251" s="68" t="s">
        <v>360</v>
      </c>
      <c r="F1251" s="68" t="s">
        <v>75</v>
      </c>
      <c r="G1251" s="68" t="s">
        <v>246</v>
      </c>
      <c r="H1251" s="68" t="s">
        <v>366</v>
      </c>
      <c r="I1251" s="65">
        <v>14730</v>
      </c>
      <c r="J1251" s="65">
        <v>104</v>
      </c>
      <c r="K1251" s="65" t="s">
        <v>361</v>
      </c>
    </row>
    <row r="1252" spans="1:11" ht="12.75" customHeight="1">
      <c r="A1252" s="68" t="s">
        <v>269</v>
      </c>
      <c r="B1252" s="68" t="s">
        <v>452</v>
      </c>
      <c r="C1252" s="68" t="s">
        <v>271</v>
      </c>
      <c r="D1252" s="68" t="s">
        <v>359</v>
      </c>
      <c r="E1252" s="68" t="s">
        <v>360</v>
      </c>
      <c r="F1252" s="68" t="s">
        <v>75</v>
      </c>
      <c r="G1252" s="68" t="s">
        <v>246</v>
      </c>
      <c r="H1252" s="68" t="s">
        <v>367</v>
      </c>
      <c r="I1252" s="65">
        <v>11188</v>
      </c>
      <c r="J1252" s="65">
        <v>104</v>
      </c>
      <c r="K1252" s="65" t="s">
        <v>361</v>
      </c>
    </row>
    <row r="1253" spans="1:11" ht="12.75" customHeight="1">
      <c r="A1253" s="68" t="s">
        <v>269</v>
      </c>
      <c r="B1253" s="68" t="s">
        <v>452</v>
      </c>
      <c r="C1253" s="68" t="s">
        <v>271</v>
      </c>
      <c r="D1253" s="68" t="s">
        <v>359</v>
      </c>
      <c r="E1253" s="68" t="s">
        <v>360</v>
      </c>
      <c r="F1253" s="68" t="s">
        <v>75</v>
      </c>
      <c r="G1253" s="68" t="s">
        <v>246</v>
      </c>
      <c r="H1253" s="68" t="s">
        <v>247</v>
      </c>
      <c r="I1253" s="65">
        <v>7612</v>
      </c>
      <c r="J1253" s="65">
        <v>104</v>
      </c>
      <c r="K1253" s="65" t="s">
        <v>361</v>
      </c>
    </row>
    <row r="1254" spans="1:11" ht="12.75" customHeight="1">
      <c r="A1254" s="68" t="s">
        <v>269</v>
      </c>
      <c r="B1254" s="68" t="s">
        <v>452</v>
      </c>
      <c r="C1254" s="68" t="s">
        <v>271</v>
      </c>
      <c r="D1254" s="68" t="s">
        <v>359</v>
      </c>
      <c r="E1254" s="68" t="s">
        <v>360</v>
      </c>
      <c r="F1254" s="68" t="s">
        <v>75</v>
      </c>
      <c r="G1254" s="68" t="s">
        <v>246</v>
      </c>
      <c r="H1254" s="68" t="s">
        <v>375</v>
      </c>
      <c r="I1254" s="65">
        <v>5374</v>
      </c>
      <c r="J1254" s="65">
        <v>104</v>
      </c>
      <c r="K1254" s="65" t="s">
        <v>361</v>
      </c>
    </row>
    <row r="1255" spans="1:11" ht="12.75" customHeight="1">
      <c r="A1255" s="68" t="s">
        <v>269</v>
      </c>
      <c r="B1255" s="68" t="s">
        <v>452</v>
      </c>
      <c r="C1255" s="68" t="s">
        <v>271</v>
      </c>
      <c r="D1255" s="68" t="s">
        <v>359</v>
      </c>
      <c r="E1255" s="68" t="s">
        <v>360</v>
      </c>
      <c r="F1255" s="68" t="s">
        <v>75</v>
      </c>
      <c r="G1255" s="68" t="s">
        <v>246</v>
      </c>
      <c r="H1255" s="68" t="s">
        <v>368</v>
      </c>
      <c r="I1255" s="65">
        <v>5234</v>
      </c>
      <c r="J1255" s="65">
        <v>104</v>
      </c>
      <c r="K1255" s="65" t="s">
        <v>361</v>
      </c>
    </row>
    <row r="1256" spans="1:11" ht="12.75" customHeight="1">
      <c r="A1256" s="68" t="s">
        <v>269</v>
      </c>
      <c r="B1256" s="68" t="s">
        <v>452</v>
      </c>
      <c r="C1256" s="68" t="s">
        <v>271</v>
      </c>
      <c r="D1256" s="68" t="s">
        <v>359</v>
      </c>
      <c r="E1256" s="68" t="s">
        <v>360</v>
      </c>
      <c r="F1256" s="68" t="s">
        <v>75</v>
      </c>
      <c r="G1256" s="68" t="s">
        <v>246</v>
      </c>
      <c r="H1256" s="68" t="s">
        <v>491</v>
      </c>
      <c r="I1256" s="65">
        <v>9043</v>
      </c>
      <c r="J1256" s="65">
        <v>104</v>
      </c>
      <c r="K1256" s="65" t="s">
        <v>361</v>
      </c>
    </row>
    <row r="1257" spans="1:11" ht="12.75" customHeight="1">
      <c r="A1257" s="68" t="s">
        <v>269</v>
      </c>
      <c r="B1257" s="68" t="s">
        <v>452</v>
      </c>
      <c r="C1257" s="68" t="s">
        <v>271</v>
      </c>
      <c r="D1257" s="68" t="s">
        <v>359</v>
      </c>
      <c r="E1257" s="68" t="s">
        <v>360</v>
      </c>
      <c r="F1257" s="68" t="s">
        <v>75</v>
      </c>
      <c r="G1257" s="68" t="s">
        <v>246</v>
      </c>
      <c r="H1257" s="68" t="s">
        <v>369</v>
      </c>
      <c r="I1257" s="65">
        <v>8762</v>
      </c>
      <c r="J1257" s="65">
        <v>104</v>
      </c>
      <c r="K1257" s="65" t="s">
        <v>361</v>
      </c>
    </row>
    <row r="1258" spans="1:11" ht="12.75" customHeight="1">
      <c r="A1258" s="68" t="s">
        <v>269</v>
      </c>
      <c r="B1258" s="68" t="s">
        <v>452</v>
      </c>
      <c r="C1258" s="68" t="s">
        <v>271</v>
      </c>
      <c r="D1258" s="68" t="s">
        <v>359</v>
      </c>
      <c r="E1258" s="68" t="s">
        <v>360</v>
      </c>
      <c r="F1258" s="68" t="s">
        <v>75</v>
      </c>
      <c r="G1258" s="68" t="s">
        <v>246</v>
      </c>
      <c r="H1258" s="68" t="s">
        <v>638</v>
      </c>
      <c r="I1258" s="65">
        <v>12963</v>
      </c>
      <c r="J1258" s="65">
        <v>104</v>
      </c>
      <c r="K1258" s="65" t="s">
        <v>361</v>
      </c>
    </row>
    <row r="1259" spans="1:11" ht="12.75" customHeight="1">
      <c r="A1259" s="68" t="s">
        <v>269</v>
      </c>
      <c r="B1259" s="68" t="s">
        <v>452</v>
      </c>
      <c r="C1259" s="68" t="s">
        <v>271</v>
      </c>
      <c r="D1259" s="68" t="s">
        <v>359</v>
      </c>
      <c r="E1259" s="68" t="s">
        <v>360</v>
      </c>
      <c r="F1259" s="68" t="s">
        <v>75</v>
      </c>
      <c r="G1259" s="68" t="s">
        <v>246</v>
      </c>
      <c r="H1259" s="68" t="s">
        <v>451</v>
      </c>
      <c r="I1259" s="65">
        <v>61</v>
      </c>
      <c r="J1259" s="65">
        <v>103</v>
      </c>
      <c r="K1259" s="65" t="s">
        <v>370</v>
      </c>
    </row>
    <row r="1260" spans="1:11" ht="12.75" customHeight="1">
      <c r="A1260" s="68" t="s">
        <v>269</v>
      </c>
      <c r="B1260" s="68" t="s">
        <v>452</v>
      </c>
      <c r="C1260" s="68" t="s">
        <v>271</v>
      </c>
      <c r="D1260" s="68" t="s">
        <v>359</v>
      </c>
      <c r="E1260" s="68" t="s">
        <v>360</v>
      </c>
      <c r="F1260" s="68" t="s">
        <v>75</v>
      </c>
      <c r="G1260" s="68" t="s">
        <v>246</v>
      </c>
      <c r="H1260" s="68" t="s">
        <v>365</v>
      </c>
      <c r="I1260" s="65">
        <v>137</v>
      </c>
      <c r="J1260" s="65">
        <v>103</v>
      </c>
      <c r="K1260" s="65" t="s">
        <v>370</v>
      </c>
    </row>
    <row r="1261" spans="1:11" ht="12.75" customHeight="1">
      <c r="A1261" s="68" t="s">
        <v>269</v>
      </c>
      <c r="B1261" s="68" t="s">
        <v>452</v>
      </c>
      <c r="C1261" s="68" t="s">
        <v>271</v>
      </c>
      <c r="D1261" s="68" t="s">
        <v>359</v>
      </c>
      <c r="E1261" s="68" t="s">
        <v>360</v>
      </c>
      <c r="F1261" s="68" t="s">
        <v>75</v>
      </c>
      <c r="G1261" s="68" t="s">
        <v>246</v>
      </c>
      <c r="H1261" s="68" t="s">
        <v>366</v>
      </c>
      <c r="I1261" s="65">
        <v>107</v>
      </c>
      <c r="J1261" s="65">
        <v>103</v>
      </c>
      <c r="K1261" s="65" t="s">
        <v>370</v>
      </c>
    </row>
    <row r="1262" spans="1:11" ht="12.75" customHeight="1">
      <c r="A1262" s="68" t="s">
        <v>269</v>
      </c>
      <c r="B1262" s="68" t="s">
        <v>452</v>
      </c>
      <c r="C1262" s="68" t="s">
        <v>271</v>
      </c>
      <c r="D1262" s="68" t="s">
        <v>359</v>
      </c>
      <c r="E1262" s="68" t="s">
        <v>360</v>
      </c>
      <c r="F1262" s="68" t="s">
        <v>75</v>
      </c>
      <c r="G1262" s="68" t="s">
        <v>246</v>
      </c>
      <c r="H1262" s="68" t="s">
        <v>367</v>
      </c>
      <c r="I1262" s="65">
        <v>53</v>
      </c>
      <c r="J1262" s="65">
        <v>103</v>
      </c>
      <c r="K1262" s="65" t="s">
        <v>370</v>
      </c>
    </row>
    <row r="1263" spans="1:11" ht="12.75" customHeight="1">
      <c r="A1263" s="68" t="s">
        <v>269</v>
      </c>
      <c r="B1263" s="68" t="s">
        <v>452</v>
      </c>
      <c r="C1263" s="68" t="s">
        <v>271</v>
      </c>
      <c r="D1263" s="68" t="s">
        <v>359</v>
      </c>
      <c r="E1263" s="68" t="s">
        <v>360</v>
      </c>
      <c r="F1263" s="68" t="s">
        <v>75</v>
      </c>
      <c r="G1263" s="68" t="s">
        <v>246</v>
      </c>
      <c r="H1263" s="68" t="s">
        <v>247</v>
      </c>
      <c r="I1263" s="65">
        <v>33</v>
      </c>
      <c r="J1263" s="65">
        <v>103</v>
      </c>
      <c r="K1263" s="65" t="s">
        <v>370</v>
      </c>
    </row>
    <row r="1264" spans="1:11" ht="12.75" customHeight="1">
      <c r="A1264" s="68" t="s">
        <v>269</v>
      </c>
      <c r="B1264" s="68" t="s">
        <v>452</v>
      </c>
      <c r="C1264" s="68" t="s">
        <v>271</v>
      </c>
      <c r="D1264" s="68" t="s">
        <v>359</v>
      </c>
      <c r="E1264" s="68" t="s">
        <v>360</v>
      </c>
      <c r="F1264" s="68" t="s">
        <v>75</v>
      </c>
      <c r="G1264" s="68" t="s">
        <v>246</v>
      </c>
      <c r="H1264" s="68" t="s">
        <v>375</v>
      </c>
      <c r="I1264" s="65">
        <v>20</v>
      </c>
      <c r="J1264" s="65">
        <v>103</v>
      </c>
      <c r="K1264" s="65" t="s">
        <v>370</v>
      </c>
    </row>
    <row r="1265" spans="1:11" ht="12.75" customHeight="1">
      <c r="A1265" s="68" t="s">
        <v>269</v>
      </c>
      <c r="B1265" s="68" t="s">
        <v>452</v>
      </c>
      <c r="C1265" s="68" t="s">
        <v>271</v>
      </c>
      <c r="D1265" s="68" t="s">
        <v>359</v>
      </c>
      <c r="E1265" s="68" t="s">
        <v>360</v>
      </c>
      <c r="F1265" s="68" t="s">
        <v>75</v>
      </c>
      <c r="G1265" s="68" t="s">
        <v>246</v>
      </c>
      <c r="H1265" s="68" t="s">
        <v>368</v>
      </c>
      <c r="I1265" s="65">
        <v>18</v>
      </c>
      <c r="J1265" s="65">
        <v>103</v>
      </c>
      <c r="K1265" s="65" t="s">
        <v>370</v>
      </c>
    </row>
    <row r="1266" spans="1:11" ht="12.75" customHeight="1">
      <c r="A1266" s="68" t="s">
        <v>269</v>
      </c>
      <c r="B1266" s="68" t="s">
        <v>452</v>
      </c>
      <c r="C1266" s="68" t="s">
        <v>271</v>
      </c>
      <c r="D1266" s="68" t="s">
        <v>359</v>
      </c>
      <c r="E1266" s="68" t="s">
        <v>360</v>
      </c>
      <c r="F1266" s="68" t="s">
        <v>75</v>
      </c>
      <c r="G1266" s="68" t="s">
        <v>246</v>
      </c>
      <c r="H1266" s="68" t="s">
        <v>491</v>
      </c>
      <c r="I1266" s="65">
        <v>30</v>
      </c>
      <c r="J1266" s="65">
        <v>103</v>
      </c>
      <c r="K1266" s="65" t="s">
        <v>370</v>
      </c>
    </row>
    <row r="1267" spans="1:11" ht="12.75" customHeight="1">
      <c r="A1267" s="68" t="s">
        <v>269</v>
      </c>
      <c r="B1267" s="68" t="s">
        <v>452</v>
      </c>
      <c r="C1267" s="68" t="s">
        <v>271</v>
      </c>
      <c r="D1267" s="68" t="s">
        <v>359</v>
      </c>
      <c r="E1267" s="68" t="s">
        <v>360</v>
      </c>
      <c r="F1267" s="68" t="s">
        <v>75</v>
      </c>
      <c r="G1267" s="68" t="s">
        <v>246</v>
      </c>
      <c r="H1267" s="68" t="s">
        <v>369</v>
      </c>
      <c r="I1267" s="65">
        <v>22</v>
      </c>
      <c r="J1267" s="65">
        <v>103</v>
      </c>
      <c r="K1267" s="65" t="s">
        <v>370</v>
      </c>
    </row>
    <row r="1268" spans="1:11" ht="12.75" customHeight="1">
      <c r="A1268" s="68" t="s">
        <v>269</v>
      </c>
      <c r="B1268" s="68" t="s">
        <v>452</v>
      </c>
      <c r="C1268" s="68" t="s">
        <v>271</v>
      </c>
      <c r="D1268" s="68" t="s">
        <v>359</v>
      </c>
      <c r="E1268" s="68" t="s">
        <v>360</v>
      </c>
      <c r="F1268" s="68" t="s">
        <v>75</v>
      </c>
      <c r="G1268" s="68" t="s">
        <v>246</v>
      </c>
      <c r="H1268" s="68" t="s">
        <v>638</v>
      </c>
      <c r="I1268" s="65">
        <v>27</v>
      </c>
      <c r="J1268" s="65">
        <v>103</v>
      </c>
      <c r="K1268" s="65" t="s">
        <v>370</v>
      </c>
    </row>
    <row r="1269" spans="1:11" ht="12.75" customHeight="1">
      <c r="A1269" s="68" t="s">
        <v>269</v>
      </c>
      <c r="B1269" s="68" t="s">
        <v>452</v>
      </c>
      <c r="C1269" s="68" t="s">
        <v>271</v>
      </c>
      <c r="D1269" s="68" t="s">
        <v>359</v>
      </c>
      <c r="E1269" s="68" t="s">
        <v>360</v>
      </c>
      <c r="F1269" s="68" t="s">
        <v>75</v>
      </c>
      <c r="G1269" s="68" t="s">
        <v>246</v>
      </c>
      <c r="H1269" s="68" t="s">
        <v>451</v>
      </c>
      <c r="I1269" s="65">
        <v>22</v>
      </c>
      <c r="J1269" s="65">
        <v>212</v>
      </c>
      <c r="K1269" s="65" t="s">
        <v>276</v>
      </c>
    </row>
    <row r="1270" spans="1:11" ht="12.75" customHeight="1">
      <c r="A1270" s="68" t="s">
        <v>269</v>
      </c>
      <c r="B1270" s="68" t="s">
        <v>452</v>
      </c>
      <c r="C1270" s="68" t="s">
        <v>271</v>
      </c>
      <c r="D1270" s="68" t="s">
        <v>359</v>
      </c>
      <c r="E1270" s="68" t="s">
        <v>360</v>
      </c>
      <c r="F1270" s="68" t="s">
        <v>75</v>
      </c>
      <c r="G1270" s="68" t="s">
        <v>246</v>
      </c>
      <c r="H1270" s="68" t="s">
        <v>365</v>
      </c>
      <c r="I1270" s="65">
        <v>140</v>
      </c>
      <c r="J1270" s="65">
        <v>212</v>
      </c>
      <c r="K1270" s="65" t="s">
        <v>276</v>
      </c>
    </row>
    <row r="1271" spans="1:11" ht="12.75" customHeight="1">
      <c r="A1271" s="68" t="s">
        <v>269</v>
      </c>
      <c r="B1271" s="68" t="s">
        <v>452</v>
      </c>
      <c r="C1271" s="68" t="s">
        <v>271</v>
      </c>
      <c r="D1271" s="68" t="s">
        <v>359</v>
      </c>
      <c r="E1271" s="68" t="s">
        <v>360</v>
      </c>
      <c r="F1271" s="68" t="s">
        <v>75</v>
      </c>
      <c r="G1271" s="68" t="s">
        <v>246</v>
      </c>
      <c r="H1271" s="68" t="s">
        <v>366</v>
      </c>
      <c r="I1271" s="65">
        <v>81</v>
      </c>
      <c r="J1271" s="65">
        <v>212</v>
      </c>
      <c r="K1271" s="65" t="s">
        <v>276</v>
      </c>
    </row>
    <row r="1272" spans="1:11" ht="12.75" customHeight="1">
      <c r="A1272" s="68" t="s">
        <v>269</v>
      </c>
      <c r="B1272" s="68" t="s">
        <v>452</v>
      </c>
      <c r="C1272" s="68" t="s">
        <v>271</v>
      </c>
      <c r="D1272" s="68" t="s">
        <v>359</v>
      </c>
      <c r="E1272" s="68" t="s">
        <v>360</v>
      </c>
      <c r="F1272" s="68" t="s">
        <v>75</v>
      </c>
      <c r="G1272" s="68" t="s">
        <v>246</v>
      </c>
      <c r="H1272" s="68" t="s">
        <v>367</v>
      </c>
      <c r="I1272" s="65">
        <v>32</v>
      </c>
      <c r="J1272" s="65">
        <v>212</v>
      </c>
      <c r="K1272" s="65" t="s">
        <v>276</v>
      </c>
    </row>
    <row r="1273" spans="1:11" ht="12.75" customHeight="1">
      <c r="A1273" s="68" t="s">
        <v>269</v>
      </c>
      <c r="B1273" s="68" t="s">
        <v>452</v>
      </c>
      <c r="C1273" s="68" t="s">
        <v>271</v>
      </c>
      <c r="D1273" s="68" t="s">
        <v>359</v>
      </c>
      <c r="E1273" s="68" t="s">
        <v>360</v>
      </c>
      <c r="F1273" s="68" t="s">
        <v>75</v>
      </c>
      <c r="G1273" s="68" t="s">
        <v>246</v>
      </c>
      <c r="H1273" s="68" t="s">
        <v>247</v>
      </c>
      <c r="I1273" s="65">
        <v>15</v>
      </c>
      <c r="J1273" s="65">
        <v>212</v>
      </c>
      <c r="K1273" s="65" t="s">
        <v>276</v>
      </c>
    </row>
    <row r="1274" spans="1:11" ht="12.75" customHeight="1">
      <c r="A1274" s="68" t="s">
        <v>269</v>
      </c>
      <c r="B1274" s="68" t="s">
        <v>452</v>
      </c>
      <c r="C1274" s="68" t="s">
        <v>271</v>
      </c>
      <c r="D1274" s="68" t="s">
        <v>359</v>
      </c>
      <c r="E1274" s="68" t="s">
        <v>360</v>
      </c>
      <c r="F1274" s="68" t="s">
        <v>75</v>
      </c>
      <c r="G1274" s="68" t="s">
        <v>246</v>
      </c>
      <c r="H1274" s="68" t="s">
        <v>375</v>
      </c>
      <c r="I1274" s="65">
        <v>12</v>
      </c>
      <c r="J1274" s="65">
        <v>212</v>
      </c>
      <c r="K1274" s="65" t="s">
        <v>276</v>
      </c>
    </row>
    <row r="1275" spans="1:11" ht="12.75" customHeight="1">
      <c r="A1275" s="68" t="s">
        <v>269</v>
      </c>
      <c r="B1275" s="68" t="s">
        <v>452</v>
      </c>
      <c r="C1275" s="68" t="s">
        <v>271</v>
      </c>
      <c r="D1275" s="68" t="s">
        <v>359</v>
      </c>
      <c r="E1275" s="68" t="s">
        <v>360</v>
      </c>
      <c r="F1275" s="68" t="s">
        <v>75</v>
      </c>
      <c r="G1275" s="68" t="s">
        <v>246</v>
      </c>
      <c r="H1275" s="68" t="s">
        <v>368</v>
      </c>
      <c r="I1275" s="65">
        <v>8</v>
      </c>
      <c r="J1275" s="65">
        <v>212</v>
      </c>
      <c r="K1275" s="65" t="s">
        <v>276</v>
      </c>
    </row>
    <row r="1276" spans="1:11" ht="12.75" customHeight="1">
      <c r="A1276" s="68" t="s">
        <v>269</v>
      </c>
      <c r="B1276" s="68" t="s">
        <v>452</v>
      </c>
      <c r="C1276" s="68" t="s">
        <v>271</v>
      </c>
      <c r="D1276" s="68" t="s">
        <v>359</v>
      </c>
      <c r="E1276" s="68" t="s">
        <v>360</v>
      </c>
      <c r="F1276" s="68" t="s">
        <v>75</v>
      </c>
      <c r="G1276" s="68" t="s">
        <v>246</v>
      </c>
      <c r="H1276" s="68" t="s">
        <v>491</v>
      </c>
      <c r="I1276" s="65">
        <v>16</v>
      </c>
      <c r="J1276" s="65">
        <v>212</v>
      </c>
      <c r="K1276" s="65" t="s">
        <v>276</v>
      </c>
    </row>
    <row r="1277" spans="1:11" ht="12.75" customHeight="1">
      <c r="A1277" s="68" t="s">
        <v>269</v>
      </c>
      <c r="B1277" s="68" t="s">
        <v>452</v>
      </c>
      <c r="C1277" s="68" t="s">
        <v>271</v>
      </c>
      <c r="D1277" s="68" t="s">
        <v>359</v>
      </c>
      <c r="E1277" s="68" t="s">
        <v>360</v>
      </c>
      <c r="F1277" s="68" t="s">
        <v>75</v>
      </c>
      <c r="G1277" s="68" t="s">
        <v>246</v>
      </c>
      <c r="H1277" s="68" t="s">
        <v>369</v>
      </c>
      <c r="I1277" s="65">
        <v>11</v>
      </c>
      <c r="J1277" s="65">
        <v>212</v>
      </c>
      <c r="K1277" s="65" t="s">
        <v>276</v>
      </c>
    </row>
    <row r="1278" spans="1:11" ht="12.75" customHeight="1">
      <c r="A1278" s="68" t="s">
        <v>269</v>
      </c>
      <c r="B1278" s="68" t="s">
        <v>452</v>
      </c>
      <c r="C1278" s="68" t="s">
        <v>271</v>
      </c>
      <c r="D1278" s="68" t="s">
        <v>359</v>
      </c>
      <c r="E1278" s="68" t="s">
        <v>360</v>
      </c>
      <c r="F1278" s="68" t="s">
        <v>75</v>
      </c>
      <c r="G1278" s="68" t="s">
        <v>246</v>
      </c>
      <c r="H1278" s="68" t="s">
        <v>638</v>
      </c>
      <c r="I1278" s="65">
        <v>14</v>
      </c>
      <c r="J1278" s="65">
        <v>212</v>
      </c>
      <c r="K1278" s="65" t="s">
        <v>276</v>
      </c>
    </row>
    <row r="1279" spans="1:11" ht="12.75" customHeight="1">
      <c r="A1279" s="68" t="s">
        <v>269</v>
      </c>
      <c r="B1279" s="68" t="s">
        <v>452</v>
      </c>
      <c r="C1279" s="68" t="s">
        <v>271</v>
      </c>
      <c r="D1279" s="68" t="s">
        <v>359</v>
      </c>
      <c r="E1279" s="68" t="s">
        <v>360</v>
      </c>
      <c r="F1279" s="68" t="s">
        <v>75</v>
      </c>
      <c r="G1279" s="68" t="s">
        <v>246</v>
      </c>
      <c r="H1279" s="68" t="s">
        <v>451</v>
      </c>
      <c r="I1279" s="65">
        <v>329</v>
      </c>
      <c r="J1279" s="65">
        <v>102</v>
      </c>
      <c r="K1279" s="65" t="s">
        <v>371</v>
      </c>
    </row>
    <row r="1280" spans="1:11" ht="12.75" customHeight="1">
      <c r="A1280" s="68" t="s">
        <v>269</v>
      </c>
      <c r="B1280" s="68" t="s">
        <v>452</v>
      </c>
      <c r="C1280" s="68" t="s">
        <v>271</v>
      </c>
      <c r="D1280" s="68" t="s">
        <v>359</v>
      </c>
      <c r="E1280" s="68" t="s">
        <v>360</v>
      </c>
      <c r="F1280" s="68" t="s">
        <v>75</v>
      </c>
      <c r="G1280" s="68" t="s">
        <v>246</v>
      </c>
      <c r="H1280" s="68" t="s">
        <v>365</v>
      </c>
      <c r="I1280" s="65">
        <v>731</v>
      </c>
      <c r="J1280" s="65">
        <v>102</v>
      </c>
      <c r="K1280" s="65" t="s">
        <v>371</v>
      </c>
    </row>
    <row r="1281" spans="1:11" ht="12.75" customHeight="1">
      <c r="A1281" s="68" t="s">
        <v>269</v>
      </c>
      <c r="B1281" s="68" t="s">
        <v>452</v>
      </c>
      <c r="C1281" s="68" t="s">
        <v>271</v>
      </c>
      <c r="D1281" s="68" t="s">
        <v>359</v>
      </c>
      <c r="E1281" s="68" t="s">
        <v>360</v>
      </c>
      <c r="F1281" s="68" t="s">
        <v>75</v>
      </c>
      <c r="G1281" s="68" t="s">
        <v>246</v>
      </c>
      <c r="H1281" s="68" t="s">
        <v>366</v>
      </c>
      <c r="I1281" s="65">
        <v>642</v>
      </c>
      <c r="J1281" s="65">
        <v>102</v>
      </c>
      <c r="K1281" s="65" t="s">
        <v>371</v>
      </c>
    </row>
    <row r="1282" spans="1:11" ht="12.75" customHeight="1">
      <c r="A1282" s="68" t="s">
        <v>269</v>
      </c>
      <c r="B1282" s="68" t="s">
        <v>452</v>
      </c>
      <c r="C1282" s="68" t="s">
        <v>271</v>
      </c>
      <c r="D1282" s="68" t="s">
        <v>359</v>
      </c>
      <c r="E1282" s="68" t="s">
        <v>360</v>
      </c>
      <c r="F1282" s="68" t="s">
        <v>75</v>
      </c>
      <c r="G1282" s="68" t="s">
        <v>246</v>
      </c>
      <c r="H1282" s="68" t="s">
        <v>367</v>
      </c>
      <c r="I1282" s="65">
        <v>483</v>
      </c>
      <c r="J1282" s="65">
        <v>102</v>
      </c>
      <c r="K1282" s="65" t="s">
        <v>371</v>
      </c>
    </row>
    <row r="1283" spans="1:11" ht="12.75" customHeight="1">
      <c r="A1283" s="68" t="s">
        <v>269</v>
      </c>
      <c r="B1283" s="68" t="s">
        <v>452</v>
      </c>
      <c r="C1283" s="68" t="s">
        <v>271</v>
      </c>
      <c r="D1283" s="68" t="s">
        <v>359</v>
      </c>
      <c r="E1283" s="68" t="s">
        <v>360</v>
      </c>
      <c r="F1283" s="68" t="s">
        <v>75</v>
      </c>
      <c r="G1283" s="68" t="s">
        <v>246</v>
      </c>
      <c r="H1283" s="68" t="s">
        <v>247</v>
      </c>
      <c r="I1283" s="65">
        <v>468</v>
      </c>
      <c r="J1283" s="65">
        <v>102</v>
      </c>
      <c r="K1283" s="65" t="s">
        <v>371</v>
      </c>
    </row>
    <row r="1284" spans="1:11" ht="12.75" customHeight="1">
      <c r="A1284" s="68" t="s">
        <v>269</v>
      </c>
      <c r="B1284" s="68" t="s">
        <v>452</v>
      </c>
      <c r="C1284" s="68" t="s">
        <v>271</v>
      </c>
      <c r="D1284" s="68" t="s">
        <v>359</v>
      </c>
      <c r="E1284" s="68" t="s">
        <v>360</v>
      </c>
      <c r="F1284" s="68" t="s">
        <v>75</v>
      </c>
      <c r="G1284" s="68" t="s">
        <v>246</v>
      </c>
      <c r="H1284" s="68" t="s">
        <v>375</v>
      </c>
      <c r="I1284" s="65">
        <v>324</v>
      </c>
      <c r="J1284" s="65">
        <v>102</v>
      </c>
      <c r="K1284" s="65" t="s">
        <v>371</v>
      </c>
    </row>
    <row r="1285" spans="1:11" ht="12.75" customHeight="1">
      <c r="A1285" s="68" t="s">
        <v>269</v>
      </c>
      <c r="B1285" s="68" t="s">
        <v>452</v>
      </c>
      <c r="C1285" s="68" t="s">
        <v>271</v>
      </c>
      <c r="D1285" s="68" t="s">
        <v>359</v>
      </c>
      <c r="E1285" s="68" t="s">
        <v>360</v>
      </c>
      <c r="F1285" s="68" t="s">
        <v>75</v>
      </c>
      <c r="G1285" s="68" t="s">
        <v>246</v>
      </c>
      <c r="H1285" s="68" t="s">
        <v>368</v>
      </c>
      <c r="I1285" s="65">
        <v>391</v>
      </c>
      <c r="J1285" s="65">
        <v>102</v>
      </c>
      <c r="K1285" s="65" t="s">
        <v>371</v>
      </c>
    </row>
    <row r="1286" spans="1:11" ht="12.75" customHeight="1">
      <c r="A1286" s="68" t="s">
        <v>269</v>
      </c>
      <c r="B1286" s="68" t="s">
        <v>452</v>
      </c>
      <c r="C1286" s="68" t="s">
        <v>271</v>
      </c>
      <c r="D1286" s="68" t="s">
        <v>359</v>
      </c>
      <c r="E1286" s="68" t="s">
        <v>360</v>
      </c>
      <c r="F1286" s="68" t="s">
        <v>75</v>
      </c>
      <c r="G1286" s="68" t="s">
        <v>246</v>
      </c>
      <c r="H1286" s="68" t="s">
        <v>491</v>
      </c>
      <c r="I1286" s="65">
        <v>717</v>
      </c>
      <c r="J1286" s="65">
        <v>102</v>
      </c>
      <c r="K1286" s="65" t="s">
        <v>371</v>
      </c>
    </row>
    <row r="1287" spans="1:11" ht="12.75" customHeight="1">
      <c r="A1287" s="68" t="s">
        <v>269</v>
      </c>
      <c r="B1287" s="68" t="s">
        <v>452</v>
      </c>
      <c r="C1287" s="68" t="s">
        <v>271</v>
      </c>
      <c r="D1287" s="68" t="s">
        <v>359</v>
      </c>
      <c r="E1287" s="68" t="s">
        <v>360</v>
      </c>
      <c r="F1287" s="68" t="s">
        <v>75</v>
      </c>
      <c r="G1287" s="68" t="s">
        <v>246</v>
      </c>
      <c r="H1287" s="68" t="s">
        <v>369</v>
      </c>
      <c r="I1287" s="65">
        <v>469</v>
      </c>
      <c r="J1287" s="65">
        <v>102</v>
      </c>
      <c r="K1287" s="65" t="s">
        <v>371</v>
      </c>
    </row>
    <row r="1288" spans="1:11" ht="12.75" customHeight="1">
      <c r="A1288" s="68" t="s">
        <v>269</v>
      </c>
      <c r="B1288" s="68" t="s">
        <v>452</v>
      </c>
      <c r="C1288" s="68" t="s">
        <v>271</v>
      </c>
      <c r="D1288" s="68" t="s">
        <v>359</v>
      </c>
      <c r="E1288" s="68" t="s">
        <v>360</v>
      </c>
      <c r="F1288" s="68" t="s">
        <v>75</v>
      </c>
      <c r="G1288" s="68" t="s">
        <v>246</v>
      </c>
      <c r="H1288" s="68" t="s">
        <v>638</v>
      </c>
      <c r="I1288" s="65">
        <v>582</v>
      </c>
      <c r="J1288" s="65">
        <v>102</v>
      </c>
      <c r="K1288" s="65" t="s">
        <v>371</v>
      </c>
    </row>
    <row r="1289" spans="1:11" ht="12.75" customHeight="1">
      <c r="A1289" s="68" t="s">
        <v>269</v>
      </c>
      <c r="B1289" s="68" t="s">
        <v>452</v>
      </c>
      <c r="C1289" s="68" t="s">
        <v>271</v>
      </c>
      <c r="D1289" s="68" t="s">
        <v>359</v>
      </c>
      <c r="E1289" s="68" t="s">
        <v>360</v>
      </c>
      <c r="F1289" s="68" t="s">
        <v>75</v>
      </c>
      <c r="G1289" s="68" t="s">
        <v>246</v>
      </c>
      <c r="H1289" s="68" t="s">
        <v>638</v>
      </c>
      <c r="I1289" s="65">
        <v>40</v>
      </c>
      <c r="J1289" s="65">
        <v>209</v>
      </c>
      <c r="K1289" s="65" t="s">
        <v>289</v>
      </c>
    </row>
    <row r="1290" spans="1:11" ht="12.75" customHeight="1">
      <c r="A1290" s="68" t="s">
        <v>269</v>
      </c>
      <c r="B1290" s="68" t="s">
        <v>452</v>
      </c>
      <c r="C1290" s="68" t="s">
        <v>271</v>
      </c>
      <c r="D1290" s="68" t="s">
        <v>359</v>
      </c>
      <c r="E1290" s="68" t="s">
        <v>360</v>
      </c>
      <c r="F1290" s="68" t="s">
        <v>76</v>
      </c>
      <c r="G1290" s="68" t="s">
        <v>492</v>
      </c>
      <c r="H1290" s="68" t="s">
        <v>369</v>
      </c>
      <c r="I1290" s="65">
        <v>1</v>
      </c>
      <c r="J1290" s="65">
        <v>301</v>
      </c>
      <c r="K1290" s="65" t="s">
        <v>372</v>
      </c>
    </row>
    <row r="1291" spans="1:11" ht="12.75" customHeight="1">
      <c r="A1291" s="68" t="s">
        <v>269</v>
      </c>
      <c r="B1291" s="68" t="s">
        <v>452</v>
      </c>
      <c r="C1291" s="68" t="s">
        <v>271</v>
      </c>
      <c r="D1291" s="68" t="s">
        <v>359</v>
      </c>
      <c r="E1291" s="68" t="s">
        <v>360</v>
      </c>
      <c r="F1291" s="68" t="s">
        <v>76</v>
      </c>
      <c r="G1291" s="68" t="s">
        <v>492</v>
      </c>
      <c r="H1291" s="68" t="s">
        <v>638</v>
      </c>
      <c r="I1291" s="65">
        <v>3</v>
      </c>
      <c r="J1291" s="65">
        <v>301</v>
      </c>
      <c r="K1291" s="65" t="s">
        <v>372</v>
      </c>
    </row>
    <row r="1292" spans="1:11" ht="12.75" customHeight="1">
      <c r="A1292" s="68" t="s">
        <v>269</v>
      </c>
      <c r="B1292" s="68" t="s">
        <v>452</v>
      </c>
      <c r="C1292" s="68" t="s">
        <v>271</v>
      </c>
      <c r="D1292" s="68" t="s">
        <v>359</v>
      </c>
      <c r="E1292" s="68" t="s">
        <v>360</v>
      </c>
      <c r="F1292" s="68" t="s">
        <v>76</v>
      </c>
      <c r="G1292" s="68" t="s">
        <v>492</v>
      </c>
      <c r="H1292" s="68" t="s">
        <v>366</v>
      </c>
      <c r="I1292" s="65">
        <v>56</v>
      </c>
      <c r="J1292" s="65">
        <v>314</v>
      </c>
      <c r="K1292" s="65" t="s">
        <v>265</v>
      </c>
    </row>
    <row r="1293" spans="1:11" ht="12.75" customHeight="1">
      <c r="A1293" s="68" t="s">
        <v>269</v>
      </c>
      <c r="B1293" s="68" t="s">
        <v>452</v>
      </c>
      <c r="C1293" s="68" t="s">
        <v>271</v>
      </c>
      <c r="D1293" s="68" t="s">
        <v>359</v>
      </c>
      <c r="E1293" s="68" t="s">
        <v>360</v>
      </c>
      <c r="F1293" s="68" t="s">
        <v>76</v>
      </c>
      <c r="G1293" s="68" t="s">
        <v>492</v>
      </c>
      <c r="H1293" s="68" t="s">
        <v>638</v>
      </c>
      <c r="I1293" s="65">
        <v>2</v>
      </c>
      <c r="J1293" s="65">
        <v>305</v>
      </c>
      <c r="K1293" s="65" t="s">
        <v>373</v>
      </c>
    </row>
    <row r="1294" spans="1:11" ht="12.75" customHeight="1">
      <c r="A1294" s="68" t="s">
        <v>269</v>
      </c>
      <c r="B1294" s="68" t="s">
        <v>452</v>
      </c>
      <c r="C1294" s="68" t="s">
        <v>271</v>
      </c>
      <c r="D1294" s="68" t="s">
        <v>359</v>
      </c>
      <c r="E1294" s="68" t="s">
        <v>360</v>
      </c>
      <c r="F1294" s="68" t="s">
        <v>76</v>
      </c>
      <c r="G1294" s="68" t="s">
        <v>492</v>
      </c>
      <c r="H1294" s="68" t="s">
        <v>368</v>
      </c>
      <c r="I1294" s="65">
        <v>20</v>
      </c>
      <c r="J1294" s="65">
        <v>303</v>
      </c>
      <c r="K1294" s="65" t="s">
        <v>374</v>
      </c>
    </row>
    <row r="1295" spans="1:11" ht="12.75" customHeight="1">
      <c r="A1295" s="68" t="s">
        <v>269</v>
      </c>
      <c r="B1295" s="68" t="s">
        <v>452</v>
      </c>
      <c r="C1295" s="68" t="s">
        <v>271</v>
      </c>
      <c r="D1295" s="68" t="s">
        <v>359</v>
      </c>
      <c r="E1295" s="68" t="s">
        <v>360</v>
      </c>
      <c r="F1295" s="68" t="s">
        <v>76</v>
      </c>
      <c r="G1295" s="68" t="s">
        <v>492</v>
      </c>
      <c r="H1295" s="68" t="s">
        <v>491</v>
      </c>
      <c r="I1295" s="65">
        <v>120</v>
      </c>
      <c r="J1295" s="65">
        <v>303</v>
      </c>
      <c r="K1295" s="65" t="s">
        <v>374</v>
      </c>
    </row>
    <row r="1296" spans="1:11" ht="12.75" customHeight="1">
      <c r="A1296" s="68" t="s">
        <v>269</v>
      </c>
      <c r="B1296" s="68" t="s">
        <v>452</v>
      </c>
      <c r="C1296" s="68" t="s">
        <v>271</v>
      </c>
      <c r="D1296" s="68" t="s">
        <v>359</v>
      </c>
      <c r="E1296" s="68" t="s">
        <v>360</v>
      </c>
      <c r="F1296" s="68" t="s">
        <v>76</v>
      </c>
      <c r="G1296" s="68" t="s">
        <v>492</v>
      </c>
      <c r="H1296" s="68" t="s">
        <v>369</v>
      </c>
      <c r="I1296" s="65">
        <v>40</v>
      </c>
      <c r="J1296" s="65">
        <v>303</v>
      </c>
      <c r="K1296" s="65" t="s">
        <v>374</v>
      </c>
    </row>
    <row r="1297" spans="1:11" ht="12.75" customHeight="1">
      <c r="A1297" s="68" t="s">
        <v>269</v>
      </c>
      <c r="B1297" s="68" t="s">
        <v>452</v>
      </c>
      <c r="C1297" s="68" t="s">
        <v>271</v>
      </c>
      <c r="D1297" s="68" t="s">
        <v>359</v>
      </c>
      <c r="E1297" s="68" t="s">
        <v>360</v>
      </c>
      <c r="F1297" s="68" t="s">
        <v>76</v>
      </c>
      <c r="G1297" s="68" t="s">
        <v>492</v>
      </c>
      <c r="H1297" s="68" t="s">
        <v>638</v>
      </c>
      <c r="I1297" s="65">
        <v>49</v>
      </c>
      <c r="J1297" s="65">
        <v>303</v>
      </c>
      <c r="K1297" s="65" t="s">
        <v>374</v>
      </c>
    </row>
    <row r="1298" spans="1:11" ht="12.75" customHeight="1">
      <c r="A1298" s="68" t="s">
        <v>269</v>
      </c>
      <c r="B1298" s="68" t="s">
        <v>452</v>
      </c>
      <c r="C1298" s="68" t="s">
        <v>271</v>
      </c>
      <c r="D1298" s="68" t="s">
        <v>359</v>
      </c>
      <c r="E1298" s="68" t="s">
        <v>360</v>
      </c>
      <c r="F1298" s="68" t="s">
        <v>76</v>
      </c>
      <c r="G1298" s="68" t="s">
        <v>492</v>
      </c>
      <c r="H1298" s="68" t="s">
        <v>365</v>
      </c>
      <c r="I1298" s="65">
        <v>5</v>
      </c>
      <c r="J1298" s="65">
        <v>202</v>
      </c>
      <c r="K1298" s="65" t="s">
        <v>427</v>
      </c>
    </row>
    <row r="1299" spans="1:11" ht="12.75" customHeight="1">
      <c r="A1299" s="68" t="s">
        <v>269</v>
      </c>
      <c r="B1299" s="68" t="s">
        <v>452</v>
      </c>
      <c r="C1299" s="68" t="s">
        <v>271</v>
      </c>
      <c r="D1299" s="68" t="s">
        <v>359</v>
      </c>
      <c r="E1299" s="68" t="s">
        <v>360</v>
      </c>
      <c r="F1299" s="68" t="s">
        <v>76</v>
      </c>
      <c r="G1299" s="68" t="s">
        <v>492</v>
      </c>
      <c r="H1299" s="68" t="s">
        <v>366</v>
      </c>
      <c r="I1299" s="65">
        <v>1</v>
      </c>
      <c r="J1299" s="65">
        <v>202</v>
      </c>
      <c r="K1299" s="65" t="s">
        <v>427</v>
      </c>
    </row>
    <row r="1300" spans="1:11" ht="12.75" customHeight="1">
      <c r="A1300" s="68" t="s">
        <v>269</v>
      </c>
      <c r="B1300" s="68" t="s">
        <v>452</v>
      </c>
      <c r="C1300" s="68" t="s">
        <v>271</v>
      </c>
      <c r="D1300" s="68" t="s">
        <v>359</v>
      </c>
      <c r="E1300" s="68" t="s">
        <v>360</v>
      </c>
      <c r="F1300" s="68" t="s">
        <v>76</v>
      </c>
      <c r="G1300" s="68" t="s">
        <v>492</v>
      </c>
      <c r="H1300" s="68" t="s">
        <v>367</v>
      </c>
      <c r="I1300" s="65">
        <v>4</v>
      </c>
      <c r="J1300" s="65">
        <v>202</v>
      </c>
      <c r="K1300" s="65" t="s">
        <v>427</v>
      </c>
    </row>
    <row r="1301" spans="1:11" ht="12.75" customHeight="1">
      <c r="A1301" s="68" t="s">
        <v>269</v>
      </c>
      <c r="B1301" s="68" t="s">
        <v>452</v>
      </c>
      <c r="C1301" s="68" t="s">
        <v>271</v>
      </c>
      <c r="D1301" s="68" t="s">
        <v>359</v>
      </c>
      <c r="E1301" s="68" t="s">
        <v>360</v>
      </c>
      <c r="F1301" s="68" t="s">
        <v>76</v>
      </c>
      <c r="G1301" s="68" t="s">
        <v>492</v>
      </c>
      <c r="H1301" s="68" t="s">
        <v>375</v>
      </c>
      <c r="I1301" s="65">
        <v>1</v>
      </c>
      <c r="J1301" s="65">
        <v>202</v>
      </c>
      <c r="K1301" s="65" t="s">
        <v>427</v>
      </c>
    </row>
    <row r="1302" spans="1:11" ht="12.75" customHeight="1">
      <c r="A1302" s="68" t="s">
        <v>269</v>
      </c>
      <c r="B1302" s="68" t="s">
        <v>452</v>
      </c>
      <c r="C1302" s="68" t="s">
        <v>271</v>
      </c>
      <c r="D1302" s="68" t="s">
        <v>359</v>
      </c>
      <c r="E1302" s="68" t="s">
        <v>360</v>
      </c>
      <c r="F1302" s="68" t="s">
        <v>76</v>
      </c>
      <c r="G1302" s="68" t="s">
        <v>492</v>
      </c>
      <c r="H1302" s="68" t="s">
        <v>365</v>
      </c>
      <c r="I1302" s="65">
        <v>1</v>
      </c>
      <c r="J1302" s="65">
        <v>210</v>
      </c>
      <c r="K1302" s="65" t="s">
        <v>290</v>
      </c>
    </row>
    <row r="1303" spans="1:11" ht="12.75" customHeight="1">
      <c r="A1303" s="68" t="s">
        <v>269</v>
      </c>
      <c r="B1303" s="68" t="s">
        <v>452</v>
      </c>
      <c r="C1303" s="68" t="s">
        <v>271</v>
      </c>
      <c r="D1303" s="68" t="s">
        <v>359</v>
      </c>
      <c r="E1303" s="68" t="s">
        <v>360</v>
      </c>
      <c r="F1303" s="68" t="s">
        <v>77</v>
      </c>
      <c r="G1303" s="68" t="s">
        <v>273</v>
      </c>
      <c r="H1303" s="68" t="s">
        <v>368</v>
      </c>
      <c r="I1303" s="65">
        <v>29</v>
      </c>
      <c r="J1303" s="65">
        <v>427</v>
      </c>
      <c r="K1303" s="65" t="s">
        <v>376</v>
      </c>
    </row>
    <row r="1304" spans="1:11" ht="12.75" customHeight="1">
      <c r="A1304" s="68" t="s">
        <v>269</v>
      </c>
      <c r="B1304" s="68" t="s">
        <v>452</v>
      </c>
      <c r="C1304" s="68" t="s">
        <v>271</v>
      </c>
      <c r="D1304" s="68" t="s">
        <v>359</v>
      </c>
      <c r="E1304" s="68" t="s">
        <v>360</v>
      </c>
      <c r="F1304" s="68" t="s">
        <v>77</v>
      </c>
      <c r="G1304" s="68" t="s">
        <v>273</v>
      </c>
      <c r="H1304" s="68" t="s">
        <v>491</v>
      </c>
      <c r="I1304" s="65">
        <v>160</v>
      </c>
      <c r="J1304" s="65">
        <v>427</v>
      </c>
      <c r="K1304" s="65" t="s">
        <v>376</v>
      </c>
    </row>
    <row r="1305" spans="1:11" ht="12.75" customHeight="1">
      <c r="A1305" s="68" t="s">
        <v>269</v>
      </c>
      <c r="B1305" s="68" t="s">
        <v>452</v>
      </c>
      <c r="C1305" s="68" t="s">
        <v>271</v>
      </c>
      <c r="D1305" s="68" t="s">
        <v>359</v>
      </c>
      <c r="E1305" s="68" t="s">
        <v>360</v>
      </c>
      <c r="F1305" s="68" t="s">
        <v>77</v>
      </c>
      <c r="G1305" s="68" t="s">
        <v>273</v>
      </c>
      <c r="H1305" s="68" t="s">
        <v>369</v>
      </c>
      <c r="I1305" s="65">
        <v>195</v>
      </c>
      <c r="J1305" s="65">
        <v>427</v>
      </c>
      <c r="K1305" s="65" t="s">
        <v>376</v>
      </c>
    </row>
    <row r="1306" spans="1:11" ht="12.75" customHeight="1">
      <c r="A1306" s="68" t="s">
        <v>269</v>
      </c>
      <c r="B1306" s="68" t="s">
        <v>452</v>
      </c>
      <c r="C1306" s="68" t="s">
        <v>271</v>
      </c>
      <c r="D1306" s="68" t="s">
        <v>359</v>
      </c>
      <c r="E1306" s="68" t="s">
        <v>360</v>
      </c>
      <c r="F1306" s="68" t="s">
        <v>77</v>
      </c>
      <c r="G1306" s="68" t="s">
        <v>273</v>
      </c>
      <c r="H1306" s="68" t="s">
        <v>638</v>
      </c>
      <c r="I1306" s="65">
        <v>210</v>
      </c>
      <c r="J1306" s="65">
        <v>427</v>
      </c>
      <c r="K1306" s="65" t="s">
        <v>376</v>
      </c>
    </row>
    <row r="1307" spans="1:11" ht="12.75" customHeight="1">
      <c r="A1307" s="68" t="s">
        <v>269</v>
      </c>
      <c r="B1307" s="68" t="s">
        <v>452</v>
      </c>
      <c r="C1307" s="68" t="s">
        <v>271</v>
      </c>
      <c r="D1307" s="68" t="s">
        <v>359</v>
      </c>
      <c r="E1307" s="68" t="s">
        <v>360</v>
      </c>
      <c r="F1307" s="68" t="s">
        <v>77</v>
      </c>
      <c r="G1307" s="68" t="s">
        <v>273</v>
      </c>
      <c r="H1307" s="68" t="s">
        <v>368</v>
      </c>
      <c r="I1307" s="65">
        <v>48</v>
      </c>
      <c r="J1307" s="65">
        <v>410</v>
      </c>
      <c r="K1307" s="65" t="s">
        <v>495</v>
      </c>
    </row>
    <row r="1308" spans="1:11" ht="12.75" customHeight="1">
      <c r="A1308" s="68" t="s">
        <v>269</v>
      </c>
      <c r="B1308" s="68" t="s">
        <v>452</v>
      </c>
      <c r="C1308" s="68" t="s">
        <v>271</v>
      </c>
      <c r="D1308" s="68" t="s">
        <v>359</v>
      </c>
      <c r="E1308" s="68" t="s">
        <v>360</v>
      </c>
      <c r="F1308" s="68" t="s">
        <v>77</v>
      </c>
      <c r="G1308" s="68" t="s">
        <v>273</v>
      </c>
      <c r="H1308" s="68" t="s">
        <v>491</v>
      </c>
      <c r="I1308" s="65">
        <v>559</v>
      </c>
      <c r="J1308" s="65">
        <v>410</v>
      </c>
      <c r="K1308" s="65" t="s">
        <v>495</v>
      </c>
    </row>
    <row r="1309" spans="1:11" ht="12.75" customHeight="1">
      <c r="A1309" s="68" t="s">
        <v>269</v>
      </c>
      <c r="B1309" s="68" t="s">
        <v>452</v>
      </c>
      <c r="C1309" s="68" t="s">
        <v>271</v>
      </c>
      <c r="D1309" s="68" t="s">
        <v>359</v>
      </c>
      <c r="E1309" s="68" t="s">
        <v>360</v>
      </c>
      <c r="F1309" s="68" t="s">
        <v>77</v>
      </c>
      <c r="G1309" s="68" t="s">
        <v>273</v>
      </c>
      <c r="H1309" s="68" t="s">
        <v>369</v>
      </c>
      <c r="I1309" s="65">
        <v>487</v>
      </c>
      <c r="J1309" s="65">
        <v>410</v>
      </c>
      <c r="K1309" s="65" t="s">
        <v>495</v>
      </c>
    </row>
    <row r="1310" spans="1:11" ht="12.75" customHeight="1">
      <c r="A1310" s="68" t="s">
        <v>269</v>
      </c>
      <c r="B1310" s="68" t="s">
        <v>452</v>
      </c>
      <c r="C1310" s="68" t="s">
        <v>271</v>
      </c>
      <c r="D1310" s="68" t="s">
        <v>359</v>
      </c>
      <c r="E1310" s="68" t="s">
        <v>360</v>
      </c>
      <c r="F1310" s="68" t="s">
        <v>77</v>
      </c>
      <c r="G1310" s="68" t="s">
        <v>273</v>
      </c>
      <c r="H1310" s="68" t="s">
        <v>638</v>
      </c>
      <c r="I1310" s="65">
        <v>601</v>
      </c>
      <c r="J1310" s="65">
        <v>410</v>
      </c>
      <c r="K1310" s="65" t="s">
        <v>495</v>
      </c>
    </row>
    <row r="1311" spans="1:11" ht="12.75" customHeight="1">
      <c r="A1311" s="68" t="s">
        <v>269</v>
      </c>
      <c r="B1311" s="68" t="s">
        <v>452</v>
      </c>
      <c r="C1311" s="68" t="s">
        <v>271</v>
      </c>
      <c r="D1311" s="68" t="s">
        <v>359</v>
      </c>
      <c r="E1311" s="68" t="s">
        <v>360</v>
      </c>
      <c r="F1311" s="68" t="s">
        <v>77</v>
      </c>
      <c r="G1311" s="68" t="s">
        <v>273</v>
      </c>
      <c r="H1311" s="68" t="s">
        <v>368</v>
      </c>
      <c r="I1311" s="65">
        <v>2</v>
      </c>
      <c r="J1311" s="65">
        <v>408</v>
      </c>
      <c r="K1311" s="65" t="s">
        <v>496</v>
      </c>
    </row>
    <row r="1312" spans="1:11" ht="12.75" customHeight="1">
      <c r="A1312" s="68" t="s">
        <v>269</v>
      </c>
      <c r="B1312" s="68" t="s">
        <v>452</v>
      </c>
      <c r="C1312" s="68" t="s">
        <v>271</v>
      </c>
      <c r="D1312" s="68" t="s">
        <v>359</v>
      </c>
      <c r="E1312" s="68" t="s">
        <v>360</v>
      </c>
      <c r="F1312" s="68" t="s">
        <v>77</v>
      </c>
      <c r="G1312" s="68" t="s">
        <v>273</v>
      </c>
      <c r="H1312" s="68" t="s">
        <v>491</v>
      </c>
      <c r="I1312" s="65">
        <v>1015</v>
      </c>
      <c r="J1312" s="65">
        <v>408</v>
      </c>
      <c r="K1312" s="65" t="s">
        <v>496</v>
      </c>
    </row>
    <row r="1313" spans="1:11" ht="12.75" customHeight="1">
      <c r="A1313" s="68" t="s">
        <v>269</v>
      </c>
      <c r="B1313" s="68" t="s">
        <v>452</v>
      </c>
      <c r="C1313" s="68" t="s">
        <v>271</v>
      </c>
      <c r="D1313" s="68" t="s">
        <v>359</v>
      </c>
      <c r="E1313" s="68" t="s">
        <v>360</v>
      </c>
      <c r="F1313" s="68" t="s">
        <v>77</v>
      </c>
      <c r="G1313" s="68" t="s">
        <v>273</v>
      </c>
      <c r="H1313" s="68" t="s">
        <v>369</v>
      </c>
      <c r="I1313" s="65">
        <v>1096</v>
      </c>
      <c r="J1313" s="65">
        <v>408</v>
      </c>
      <c r="K1313" s="65" t="s">
        <v>496</v>
      </c>
    </row>
    <row r="1314" spans="1:11" ht="12.75" customHeight="1">
      <c r="A1314" s="68" t="s">
        <v>269</v>
      </c>
      <c r="B1314" s="68" t="s">
        <v>452</v>
      </c>
      <c r="C1314" s="68" t="s">
        <v>271</v>
      </c>
      <c r="D1314" s="68" t="s">
        <v>359</v>
      </c>
      <c r="E1314" s="68" t="s">
        <v>360</v>
      </c>
      <c r="F1314" s="68" t="s">
        <v>77</v>
      </c>
      <c r="G1314" s="68" t="s">
        <v>273</v>
      </c>
      <c r="H1314" s="68" t="s">
        <v>638</v>
      </c>
      <c r="I1314" s="65">
        <v>1421</v>
      </c>
      <c r="J1314" s="65">
        <v>408</v>
      </c>
      <c r="K1314" s="65" t="s">
        <v>496</v>
      </c>
    </row>
    <row r="1315" spans="1:11" ht="12.75" customHeight="1">
      <c r="A1315" s="68" t="s">
        <v>269</v>
      </c>
      <c r="B1315" s="68" t="s">
        <v>452</v>
      </c>
      <c r="C1315" s="68" t="s">
        <v>271</v>
      </c>
      <c r="D1315" s="68" t="s">
        <v>359</v>
      </c>
      <c r="E1315" s="68" t="s">
        <v>360</v>
      </c>
      <c r="F1315" s="68" t="s">
        <v>77</v>
      </c>
      <c r="G1315" s="68" t="s">
        <v>273</v>
      </c>
      <c r="H1315" s="68" t="s">
        <v>368</v>
      </c>
      <c r="I1315" s="65">
        <v>28</v>
      </c>
      <c r="J1315" s="65">
        <v>414</v>
      </c>
      <c r="K1315" s="65" t="s">
        <v>377</v>
      </c>
    </row>
    <row r="1316" spans="1:11" ht="12.75" customHeight="1">
      <c r="A1316" s="68" t="s">
        <v>269</v>
      </c>
      <c r="B1316" s="68" t="s">
        <v>452</v>
      </c>
      <c r="C1316" s="68" t="s">
        <v>271</v>
      </c>
      <c r="D1316" s="68" t="s">
        <v>359</v>
      </c>
      <c r="E1316" s="68" t="s">
        <v>360</v>
      </c>
      <c r="F1316" s="68" t="s">
        <v>77</v>
      </c>
      <c r="G1316" s="68" t="s">
        <v>273</v>
      </c>
      <c r="H1316" s="68" t="s">
        <v>491</v>
      </c>
      <c r="I1316" s="65">
        <v>207</v>
      </c>
      <c r="J1316" s="65">
        <v>414</v>
      </c>
      <c r="K1316" s="65" t="s">
        <v>377</v>
      </c>
    </row>
    <row r="1317" spans="1:11" ht="12.75" customHeight="1">
      <c r="A1317" s="68" t="s">
        <v>269</v>
      </c>
      <c r="B1317" s="68" t="s">
        <v>452</v>
      </c>
      <c r="C1317" s="68" t="s">
        <v>271</v>
      </c>
      <c r="D1317" s="68" t="s">
        <v>359</v>
      </c>
      <c r="E1317" s="68" t="s">
        <v>360</v>
      </c>
      <c r="F1317" s="68" t="s">
        <v>77</v>
      </c>
      <c r="G1317" s="68" t="s">
        <v>273</v>
      </c>
      <c r="H1317" s="68" t="s">
        <v>369</v>
      </c>
      <c r="I1317" s="65">
        <v>126</v>
      </c>
      <c r="J1317" s="65">
        <v>414</v>
      </c>
      <c r="K1317" s="65" t="s">
        <v>377</v>
      </c>
    </row>
    <row r="1318" spans="1:11" ht="12.75" customHeight="1">
      <c r="A1318" s="68" t="s">
        <v>269</v>
      </c>
      <c r="B1318" s="68" t="s">
        <v>452</v>
      </c>
      <c r="C1318" s="68" t="s">
        <v>271</v>
      </c>
      <c r="D1318" s="68" t="s">
        <v>359</v>
      </c>
      <c r="E1318" s="68" t="s">
        <v>360</v>
      </c>
      <c r="F1318" s="68" t="s">
        <v>77</v>
      </c>
      <c r="G1318" s="68" t="s">
        <v>273</v>
      </c>
      <c r="H1318" s="68" t="s">
        <v>638</v>
      </c>
      <c r="I1318" s="65">
        <v>123</v>
      </c>
      <c r="J1318" s="65">
        <v>414</v>
      </c>
      <c r="K1318" s="65" t="s">
        <v>377</v>
      </c>
    </row>
    <row r="1319" spans="1:11" ht="12.75" customHeight="1">
      <c r="A1319" s="68" t="s">
        <v>269</v>
      </c>
      <c r="B1319" s="68" t="s">
        <v>452</v>
      </c>
      <c r="C1319" s="68" t="s">
        <v>271</v>
      </c>
      <c r="D1319" s="68" t="s">
        <v>359</v>
      </c>
      <c r="E1319" s="68" t="s">
        <v>360</v>
      </c>
      <c r="F1319" s="68" t="s">
        <v>77</v>
      </c>
      <c r="G1319" s="68" t="s">
        <v>273</v>
      </c>
      <c r="H1319" s="68" t="s">
        <v>491</v>
      </c>
      <c r="I1319" s="65">
        <v>520</v>
      </c>
      <c r="J1319" s="65">
        <v>424</v>
      </c>
      <c r="K1319" s="65" t="s">
        <v>378</v>
      </c>
    </row>
    <row r="1320" spans="1:11" ht="12.75" customHeight="1">
      <c r="A1320" s="68" t="s">
        <v>269</v>
      </c>
      <c r="B1320" s="68" t="s">
        <v>452</v>
      </c>
      <c r="C1320" s="68" t="s">
        <v>271</v>
      </c>
      <c r="D1320" s="68" t="s">
        <v>359</v>
      </c>
      <c r="E1320" s="68" t="s">
        <v>360</v>
      </c>
      <c r="F1320" s="68" t="s">
        <v>77</v>
      </c>
      <c r="G1320" s="68" t="s">
        <v>273</v>
      </c>
      <c r="H1320" s="68" t="s">
        <v>369</v>
      </c>
      <c r="I1320" s="65">
        <v>227</v>
      </c>
      <c r="J1320" s="65">
        <v>424</v>
      </c>
      <c r="K1320" s="65" t="s">
        <v>378</v>
      </c>
    </row>
    <row r="1321" spans="1:11" ht="12.75" customHeight="1">
      <c r="A1321" s="68" t="s">
        <v>269</v>
      </c>
      <c r="B1321" s="68" t="s">
        <v>452</v>
      </c>
      <c r="C1321" s="68" t="s">
        <v>271</v>
      </c>
      <c r="D1321" s="68" t="s">
        <v>359</v>
      </c>
      <c r="E1321" s="68" t="s">
        <v>360</v>
      </c>
      <c r="F1321" s="68" t="s">
        <v>77</v>
      </c>
      <c r="G1321" s="68" t="s">
        <v>273</v>
      </c>
      <c r="H1321" s="68" t="s">
        <v>638</v>
      </c>
      <c r="I1321" s="65">
        <v>290</v>
      </c>
      <c r="J1321" s="65">
        <v>424</v>
      </c>
      <c r="K1321" s="65" t="s">
        <v>378</v>
      </c>
    </row>
    <row r="1322" spans="1:11" ht="12.75" customHeight="1">
      <c r="A1322" s="68" t="s">
        <v>269</v>
      </c>
      <c r="B1322" s="68" t="s">
        <v>452</v>
      </c>
      <c r="C1322" s="68" t="s">
        <v>271</v>
      </c>
      <c r="D1322" s="68" t="s">
        <v>359</v>
      </c>
      <c r="E1322" s="68" t="s">
        <v>360</v>
      </c>
      <c r="F1322" s="68" t="s">
        <v>77</v>
      </c>
      <c r="G1322" s="68" t="s">
        <v>273</v>
      </c>
      <c r="H1322" s="68" t="s">
        <v>368</v>
      </c>
      <c r="I1322" s="65">
        <v>15</v>
      </c>
      <c r="J1322" s="65">
        <v>419</v>
      </c>
      <c r="K1322" s="65" t="s">
        <v>262</v>
      </c>
    </row>
    <row r="1323" spans="1:11" ht="12.75" customHeight="1">
      <c r="A1323" s="68" t="s">
        <v>269</v>
      </c>
      <c r="B1323" s="68" t="s">
        <v>452</v>
      </c>
      <c r="C1323" s="68" t="s">
        <v>271</v>
      </c>
      <c r="D1323" s="68" t="s">
        <v>359</v>
      </c>
      <c r="E1323" s="68" t="s">
        <v>360</v>
      </c>
      <c r="F1323" s="68" t="s">
        <v>77</v>
      </c>
      <c r="G1323" s="68" t="s">
        <v>273</v>
      </c>
      <c r="H1323" s="68" t="s">
        <v>491</v>
      </c>
      <c r="I1323" s="65">
        <v>171</v>
      </c>
      <c r="J1323" s="65">
        <v>419</v>
      </c>
      <c r="K1323" s="65" t="s">
        <v>262</v>
      </c>
    </row>
    <row r="1324" spans="1:11" ht="12.75" customHeight="1">
      <c r="A1324" s="68" t="s">
        <v>269</v>
      </c>
      <c r="B1324" s="68" t="s">
        <v>452</v>
      </c>
      <c r="C1324" s="68" t="s">
        <v>271</v>
      </c>
      <c r="D1324" s="68" t="s">
        <v>359</v>
      </c>
      <c r="E1324" s="68" t="s">
        <v>360</v>
      </c>
      <c r="F1324" s="68" t="s">
        <v>77</v>
      </c>
      <c r="G1324" s="68" t="s">
        <v>273</v>
      </c>
      <c r="H1324" s="68" t="s">
        <v>369</v>
      </c>
      <c r="I1324" s="65">
        <v>103</v>
      </c>
      <c r="J1324" s="65">
        <v>419</v>
      </c>
      <c r="K1324" s="65" t="s">
        <v>262</v>
      </c>
    </row>
    <row r="1325" spans="1:11" ht="12.75" customHeight="1">
      <c r="A1325" s="68" t="s">
        <v>269</v>
      </c>
      <c r="B1325" s="68" t="s">
        <v>452</v>
      </c>
      <c r="C1325" s="68" t="s">
        <v>271</v>
      </c>
      <c r="D1325" s="68" t="s">
        <v>359</v>
      </c>
      <c r="E1325" s="68" t="s">
        <v>360</v>
      </c>
      <c r="F1325" s="68" t="s">
        <v>77</v>
      </c>
      <c r="G1325" s="68" t="s">
        <v>273</v>
      </c>
      <c r="H1325" s="68" t="s">
        <v>638</v>
      </c>
      <c r="I1325" s="65">
        <v>129</v>
      </c>
      <c r="J1325" s="65">
        <v>419</v>
      </c>
      <c r="K1325" s="65" t="s">
        <v>262</v>
      </c>
    </row>
    <row r="1326" spans="1:11" ht="12.75" customHeight="1">
      <c r="A1326" s="68" t="s">
        <v>269</v>
      </c>
      <c r="B1326" s="68" t="s">
        <v>452</v>
      </c>
      <c r="C1326" s="68" t="s">
        <v>271</v>
      </c>
      <c r="D1326" s="68" t="s">
        <v>359</v>
      </c>
      <c r="E1326" s="68" t="s">
        <v>360</v>
      </c>
      <c r="F1326" s="68" t="s">
        <v>77</v>
      </c>
      <c r="G1326" s="68" t="s">
        <v>273</v>
      </c>
      <c r="H1326" s="68" t="s">
        <v>368</v>
      </c>
      <c r="I1326" s="65">
        <v>23</v>
      </c>
      <c r="J1326" s="65">
        <v>403</v>
      </c>
      <c r="K1326" s="65" t="s">
        <v>428</v>
      </c>
    </row>
    <row r="1327" spans="1:11" ht="12.75" customHeight="1">
      <c r="A1327" s="68" t="s">
        <v>269</v>
      </c>
      <c r="B1327" s="68" t="s">
        <v>452</v>
      </c>
      <c r="C1327" s="68" t="s">
        <v>271</v>
      </c>
      <c r="D1327" s="68" t="s">
        <v>359</v>
      </c>
      <c r="E1327" s="68" t="s">
        <v>360</v>
      </c>
      <c r="F1327" s="68" t="s">
        <v>77</v>
      </c>
      <c r="G1327" s="68" t="s">
        <v>273</v>
      </c>
      <c r="H1327" s="68" t="s">
        <v>491</v>
      </c>
      <c r="I1327" s="65">
        <v>141</v>
      </c>
      <c r="J1327" s="65">
        <v>403</v>
      </c>
      <c r="K1327" s="65" t="s">
        <v>428</v>
      </c>
    </row>
    <row r="1328" spans="1:11" ht="12.75" customHeight="1">
      <c r="A1328" s="68" t="s">
        <v>269</v>
      </c>
      <c r="B1328" s="68" t="s">
        <v>452</v>
      </c>
      <c r="C1328" s="68" t="s">
        <v>271</v>
      </c>
      <c r="D1328" s="68" t="s">
        <v>359</v>
      </c>
      <c r="E1328" s="68" t="s">
        <v>360</v>
      </c>
      <c r="F1328" s="68" t="s">
        <v>77</v>
      </c>
      <c r="G1328" s="68" t="s">
        <v>273</v>
      </c>
      <c r="H1328" s="68" t="s">
        <v>369</v>
      </c>
      <c r="I1328" s="65">
        <v>70</v>
      </c>
      <c r="J1328" s="65">
        <v>403</v>
      </c>
      <c r="K1328" s="65" t="s">
        <v>428</v>
      </c>
    </row>
    <row r="1329" spans="1:11" ht="12.75" customHeight="1">
      <c r="A1329" s="68" t="s">
        <v>269</v>
      </c>
      <c r="B1329" s="68" t="s">
        <v>452</v>
      </c>
      <c r="C1329" s="68" t="s">
        <v>271</v>
      </c>
      <c r="D1329" s="68" t="s">
        <v>359</v>
      </c>
      <c r="E1329" s="68" t="s">
        <v>360</v>
      </c>
      <c r="F1329" s="68" t="s">
        <v>77</v>
      </c>
      <c r="G1329" s="68" t="s">
        <v>273</v>
      </c>
      <c r="H1329" s="68" t="s">
        <v>638</v>
      </c>
      <c r="I1329" s="65">
        <v>97</v>
      </c>
      <c r="J1329" s="65">
        <v>403</v>
      </c>
      <c r="K1329" s="65" t="s">
        <v>428</v>
      </c>
    </row>
    <row r="1330" spans="1:11" ht="12.75" customHeight="1">
      <c r="A1330" s="68" t="s">
        <v>269</v>
      </c>
      <c r="B1330" s="68" t="s">
        <v>452</v>
      </c>
      <c r="C1330" s="68" t="s">
        <v>271</v>
      </c>
      <c r="D1330" s="68" t="s">
        <v>359</v>
      </c>
      <c r="E1330" s="68" t="s">
        <v>360</v>
      </c>
      <c r="F1330" s="68" t="s">
        <v>77</v>
      </c>
      <c r="G1330" s="68" t="s">
        <v>273</v>
      </c>
      <c r="H1330" s="68" t="s">
        <v>491</v>
      </c>
      <c r="I1330" s="65">
        <v>83</v>
      </c>
      <c r="J1330" s="65">
        <v>418</v>
      </c>
      <c r="K1330" s="65" t="s">
        <v>429</v>
      </c>
    </row>
    <row r="1331" spans="1:11" ht="12.75" customHeight="1">
      <c r="A1331" s="68" t="s">
        <v>269</v>
      </c>
      <c r="B1331" s="68" t="s">
        <v>452</v>
      </c>
      <c r="C1331" s="68" t="s">
        <v>271</v>
      </c>
      <c r="D1331" s="68" t="s">
        <v>359</v>
      </c>
      <c r="E1331" s="68" t="s">
        <v>360</v>
      </c>
      <c r="F1331" s="68" t="s">
        <v>77</v>
      </c>
      <c r="G1331" s="68" t="s">
        <v>273</v>
      </c>
      <c r="H1331" s="68" t="s">
        <v>369</v>
      </c>
      <c r="I1331" s="65">
        <v>55</v>
      </c>
      <c r="J1331" s="65">
        <v>418</v>
      </c>
      <c r="K1331" s="65" t="s">
        <v>429</v>
      </c>
    </row>
    <row r="1332" spans="1:11" ht="12.75" customHeight="1">
      <c r="A1332" s="68" t="s">
        <v>269</v>
      </c>
      <c r="B1332" s="68" t="s">
        <v>452</v>
      </c>
      <c r="C1332" s="68" t="s">
        <v>271</v>
      </c>
      <c r="D1332" s="68" t="s">
        <v>359</v>
      </c>
      <c r="E1332" s="68" t="s">
        <v>360</v>
      </c>
      <c r="F1332" s="68" t="s">
        <v>77</v>
      </c>
      <c r="G1332" s="68" t="s">
        <v>273</v>
      </c>
      <c r="H1332" s="68" t="s">
        <v>638</v>
      </c>
      <c r="I1332" s="65">
        <v>57</v>
      </c>
      <c r="J1332" s="65">
        <v>418</v>
      </c>
      <c r="K1332" s="65" t="s">
        <v>429</v>
      </c>
    </row>
    <row r="1333" spans="1:11" ht="12.75" customHeight="1">
      <c r="A1333" s="68" t="s">
        <v>269</v>
      </c>
      <c r="B1333" s="68" t="s">
        <v>452</v>
      </c>
      <c r="C1333" s="68" t="s">
        <v>271</v>
      </c>
      <c r="D1333" s="68" t="s">
        <v>359</v>
      </c>
      <c r="E1333" s="68" t="s">
        <v>360</v>
      </c>
      <c r="F1333" s="68" t="s">
        <v>77</v>
      </c>
      <c r="G1333" s="68" t="s">
        <v>273</v>
      </c>
      <c r="H1333" s="68" t="s">
        <v>369</v>
      </c>
      <c r="I1333" s="65">
        <v>5</v>
      </c>
      <c r="J1333" s="65">
        <v>406</v>
      </c>
      <c r="K1333" s="65" t="s">
        <v>497</v>
      </c>
    </row>
    <row r="1334" spans="1:11" ht="12.75" customHeight="1">
      <c r="A1334" s="68" t="s">
        <v>269</v>
      </c>
      <c r="B1334" s="68" t="s">
        <v>452</v>
      </c>
      <c r="C1334" s="68" t="s">
        <v>271</v>
      </c>
      <c r="D1334" s="68" t="s">
        <v>359</v>
      </c>
      <c r="E1334" s="68" t="s">
        <v>360</v>
      </c>
      <c r="F1334" s="68" t="s">
        <v>77</v>
      </c>
      <c r="G1334" s="68" t="s">
        <v>273</v>
      </c>
      <c r="H1334" s="68" t="s">
        <v>638</v>
      </c>
      <c r="I1334" s="65">
        <v>11</v>
      </c>
      <c r="J1334" s="65">
        <v>406</v>
      </c>
      <c r="K1334" s="65" t="s">
        <v>497</v>
      </c>
    </row>
    <row r="1335" spans="1:11" ht="12.75" customHeight="1">
      <c r="A1335" s="68" t="s">
        <v>269</v>
      </c>
      <c r="B1335" s="68" t="s">
        <v>452</v>
      </c>
      <c r="C1335" s="68" t="s">
        <v>271</v>
      </c>
      <c r="D1335" s="68" t="s">
        <v>359</v>
      </c>
      <c r="E1335" s="68" t="s">
        <v>360</v>
      </c>
      <c r="F1335" s="68" t="s">
        <v>77</v>
      </c>
      <c r="G1335" s="68" t="s">
        <v>273</v>
      </c>
      <c r="H1335" s="68" t="s">
        <v>369</v>
      </c>
      <c r="I1335" s="65">
        <v>5</v>
      </c>
      <c r="J1335" s="65">
        <v>604</v>
      </c>
      <c r="K1335" s="65" t="s">
        <v>280</v>
      </c>
    </row>
    <row r="1336" spans="1:11" ht="12.75" customHeight="1">
      <c r="A1336" s="68" t="s">
        <v>269</v>
      </c>
      <c r="B1336" s="68" t="s">
        <v>452</v>
      </c>
      <c r="C1336" s="68" t="s">
        <v>271</v>
      </c>
      <c r="D1336" s="68" t="s">
        <v>359</v>
      </c>
      <c r="E1336" s="68" t="s">
        <v>360</v>
      </c>
      <c r="F1336" s="68" t="s">
        <v>77</v>
      </c>
      <c r="G1336" s="68" t="s">
        <v>273</v>
      </c>
      <c r="H1336" s="68" t="s">
        <v>638</v>
      </c>
      <c r="I1336" s="65">
        <v>3</v>
      </c>
      <c r="J1336" s="65">
        <v>604</v>
      </c>
      <c r="K1336" s="65" t="s">
        <v>280</v>
      </c>
    </row>
    <row r="1337" spans="1:11" ht="12.75" customHeight="1">
      <c r="A1337" s="68" t="s">
        <v>269</v>
      </c>
      <c r="B1337" s="68" t="s">
        <v>452</v>
      </c>
      <c r="C1337" s="68" t="s">
        <v>271</v>
      </c>
      <c r="D1337" s="68" t="s">
        <v>359</v>
      </c>
      <c r="E1337" s="68" t="s">
        <v>360</v>
      </c>
      <c r="F1337" s="68" t="s">
        <v>77</v>
      </c>
      <c r="G1337" s="68" t="s">
        <v>273</v>
      </c>
      <c r="H1337" s="68" t="s">
        <v>491</v>
      </c>
      <c r="I1337" s="65">
        <v>134</v>
      </c>
      <c r="J1337" s="65">
        <v>411</v>
      </c>
      <c r="K1337" s="65" t="s">
        <v>498</v>
      </c>
    </row>
    <row r="1338" spans="1:11" ht="12.75" customHeight="1">
      <c r="A1338" s="68" t="s">
        <v>269</v>
      </c>
      <c r="B1338" s="68" t="s">
        <v>452</v>
      </c>
      <c r="C1338" s="68" t="s">
        <v>271</v>
      </c>
      <c r="D1338" s="68" t="s">
        <v>359</v>
      </c>
      <c r="E1338" s="68" t="s">
        <v>360</v>
      </c>
      <c r="F1338" s="68" t="s">
        <v>77</v>
      </c>
      <c r="G1338" s="68" t="s">
        <v>273</v>
      </c>
      <c r="H1338" s="68" t="s">
        <v>369</v>
      </c>
      <c r="I1338" s="65">
        <v>107</v>
      </c>
      <c r="J1338" s="65">
        <v>411</v>
      </c>
      <c r="K1338" s="65" t="s">
        <v>498</v>
      </c>
    </row>
    <row r="1339" spans="1:11" ht="12.75" customHeight="1">
      <c r="A1339" s="68" t="s">
        <v>269</v>
      </c>
      <c r="B1339" s="68" t="s">
        <v>452</v>
      </c>
      <c r="C1339" s="68" t="s">
        <v>271</v>
      </c>
      <c r="D1339" s="68" t="s">
        <v>359</v>
      </c>
      <c r="E1339" s="68" t="s">
        <v>360</v>
      </c>
      <c r="F1339" s="68" t="s">
        <v>77</v>
      </c>
      <c r="G1339" s="68" t="s">
        <v>273</v>
      </c>
      <c r="H1339" s="68" t="s">
        <v>638</v>
      </c>
      <c r="I1339" s="65">
        <v>135</v>
      </c>
      <c r="J1339" s="65">
        <v>411</v>
      </c>
      <c r="K1339" s="65" t="s">
        <v>498</v>
      </c>
    </row>
    <row r="1340" spans="1:11" ht="12.75" customHeight="1">
      <c r="A1340" s="68" t="s">
        <v>269</v>
      </c>
      <c r="B1340" s="68" t="s">
        <v>452</v>
      </c>
      <c r="C1340" s="68" t="s">
        <v>271</v>
      </c>
      <c r="D1340" s="68" t="s">
        <v>359</v>
      </c>
      <c r="E1340" s="68" t="s">
        <v>360</v>
      </c>
      <c r="F1340" s="68" t="s">
        <v>77</v>
      </c>
      <c r="G1340" s="68" t="s">
        <v>273</v>
      </c>
      <c r="H1340" s="68" t="s">
        <v>368</v>
      </c>
      <c r="I1340" s="65">
        <v>16</v>
      </c>
      <c r="J1340" s="65">
        <v>425</v>
      </c>
      <c r="K1340" s="65" t="s">
        <v>379</v>
      </c>
    </row>
    <row r="1341" spans="1:11" ht="12.75" customHeight="1">
      <c r="A1341" s="68" t="s">
        <v>269</v>
      </c>
      <c r="B1341" s="68" t="s">
        <v>452</v>
      </c>
      <c r="C1341" s="68" t="s">
        <v>271</v>
      </c>
      <c r="D1341" s="68" t="s">
        <v>359</v>
      </c>
      <c r="E1341" s="68" t="s">
        <v>360</v>
      </c>
      <c r="F1341" s="68" t="s">
        <v>77</v>
      </c>
      <c r="G1341" s="68" t="s">
        <v>273</v>
      </c>
      <c r="H1341" s="68" t="s">
        <v>491</v>
      </c>
      <c r="I1341" s="65">
        <v>195</v>
      </c>
      <c r="J1341" s="65">
        <v>425</v>
      </c>
      <c r="K1341" s="65" t="s">
        <v>379</v>
      </c>
    </row>
    <row r="1342" spans="1:11" ht="12.75" customHeight="1">
      <c r="A1342" s="68" t="s">
        <v>269</v>
      </c>
      <c r="B1342" s="68" t="s">
        <v>452</v>
      </c>
      <c r="C1342" s="68" t="s">
        <v>271</v>
      </c>
      <c r="D1342" s="68" t="s">
        <v>359</v>
      </c>
      <c r="E1342" s="68" t="s">
        <v>360</v>
      </c>
      <c r="F1342" s="68" t="s">
        <v>77</v>
      </c>
      <c r="G1342" s="68" t="s">
        <v>273</v>
      </c>
      <c r="H1342" s="68" t="s">
        <v>369</v>
      </c>
      <c r="I1342" s="65">
        <v>201</v>
      </c>
      <c r="J1342" s="65">
        <v>425</v>
      </c>
      <c r="K1342" s="65" t="s">
        <v>379</v>
      </c>
    </row>
    <row r="1343" spans="1:11" ht="12.75" customHeight="1">
      <c r="A1343" s="68" t="s">
        <v>269</v>
      </c>
      <c r="B1343" s="68" t="s">
        <v>452</v>
      </c>
      <c r="C1343" s="68" t="s">
        <v>271</v>
      </c>
      <c r="D1343" s="68" t="s">
        <v>359</v>
      </c>
      <c r="E1343" s="68" t="s">
        <v>360</v>
      </c>
      <c r="F1343" s="68" t="s">
        <v>77</v>
      </c>
      <c r="G1343" s="68" t="s">
        <v>273</v>
      </c>
      <c r="H1343" s="68" t="s">
        <v>638</v>
      </c>
      <c r="I1343" s="65">
        <v>220</v>
      </c>
      <c r="J1343" s="65">
        <v>425</v>
      </c>
      <c r="K1343" s="65" t="s">
        <v>379</v>
      </c>
    </row>
    <row r="1344" spans="1:11" ht="12.75" customHeight="1">
      <c r="A1344" s="68" t="s">
        <v>269</v>
      </c>
      <c r="B1344" s="68" t="s">
        <v>452</v>
      </c>
      <c r="C1344" s="68" t="s">
        <v>271</v>
      </c>
      <c r="D1344" s="68" t="s">
        <v>359</v>
      </c>
      <c r="E1344" s="68" t="s">
        <v>360</v>
      </c>
      <c r="F1344" s="68" t="s">
        <v>77</v>
      </c>
      <c r="G1344" s="68" t="s">
        <v>273</v>
      </c>
      <c r="H1344" s="68" t="s">
        <v>491</v>
      </c>
      <c r="I1344" s="65">
        <v>30</v>
      </c>
      <c r="J1344" s="65">
        <v>429</v>
      </c>
      <c r="K1344" s="65" t="s">
        <v>380</v>
      </c>
    </row>
    <row r="1345" spans="1:11" ht="12.75" customHeight="1">
      <c r="A1345" s="68" t="s">
        <v>269</v>
      </c>
      <c r="B1345" s="68" t="s">
        <v>452</v>
      </c>
      <c r="C1345" s="68" t="s">
        <v>271</v>
      </c>
      <c r="D1345" s="68" t="s">
        <v>359</v>
      </c>
      <c r="E1345" s="68" t="s">
        <v>360</v>
      </c>
      <c r="F1345" s="68" t="s">
        <v>77</v>
      </c>
      <c r="G1345" s="68" t="s">
        <v>273</v>
      </c>
      <c r="H1345" s="68" t="s">
        <v>369</v>
      </c>
      <c r="I1345" s="65">
        <v>17</v>
      </c>
      <c r="J1345" s="65">
        <v>429</v>
      </c>
      <c r="K1345" s="65" t="s">
        <v>380</v>
      </c>
    </row>
    <row r="1346" spans="1:11" ht="12.75" customHeight="1">
      <c r="A1346" s="68" t="s">
        <v>269</v>
      </c>
      <c r="B1346" s="68" t="s">
        <v>452</v>
      </c>
      <c r="C1346" s="68" t="s">
        <v>271</v>
      </c>
      <c r="D1346" s="68" t="s">
        <v>359</v>
      </c>
      <c r="E1346" s="68" t="s">
        <v>360</v>
      </c>
      <c r="F1346" s="68" t="s">
        <v>77</v>
      </c>
      <c r="G1346" s="68" t="s">
        <v>273</v>
      </c>
      <c r="H1346" s="68" t="s">
        <v>638</v>
      </c>
      <c r="I1346" s="65">
        <v>25</v>
      </c>
      <c r="J1346" s="65">
        <v>429</v>
      </c>
      <c r="K1346" s="65" t="s">
        <v>380</v>
      </c>
    </row>
    <row r="1347" spans="1:11" ht="12.75" customHeight="1">
      <c r="A1347" s="68" t="s">
        <v>269</v>
      </c>
      <c r="B1347" s="68" t="s">
        <v>452</v>
      </c>
      <c r="C1347" s="68" t="s">
        <v>271</v>
      </c>
      <c r="D1347" s="68" t="s">
        <v>359</v>
      </c>
      <c r="E1347" s="68" t="s">
        <v>360</v>
      </c>
      <c r="F1347" s="68" t="s">
        <v>77</v>
      </c>
      <c r="G1347" s="68" t="s">
        <v>273</v>
      </c>
      <c r="H1347" s="68" t="s">
        <v>368</v>
      </c>
      <c r="I1347" s="65">
        <v>5</v>
      </c>
      <c r="J1347" s="65">
        <v>409</v>
      </c>
      <c r="K1347" s="65" t="s">
        <v>281</v>
      </c>
    </row>
    <row r="1348" spans="1:11" ht="12.75" customHeight="1">
      <c r="A1348" s="68" t="s">
        <v>269</v>
      </c>
      <c r="B1348" s="68" t="s">
        <v>452</v>
      </c>
      <c r="C1348" s="68" t="s">
        <v>271</v>
      </c>
      <c r="D1348" s="68" t="s">
        <v>359</v>
      </c>
      <c r="E1348" s="68" t="s">
        <v>360</v>
      </c>
      <c r="F1348" s="68" t="s">
        <v>77</v>
      </c>
      <c r="G1348" s="68" t="s">
        <v>273</v>
      </c>
      <c r="H1348" s="68" t="s">
        <v>491</v>
      </c>
      <c r="I1348" s="65">
        <v>67</v>
      </c>
      <c r="J1348" s="65">
        <v>409</v>
      </c>
      <c r="K1348" s="65" t="s">
        <v>281</v>
      </c>
    </row>
    <row r="1349" spans="1:11" ht="12.75" customHeight="1">
      <c r="A1349" s="68" t="s">
        <v>269</v>
      </c>
      <c r="B1349" s="68" t="s">
        <v>452</v>
      </c>
      <c r="C1349" s="68" t="s">
        <v>271</v>
      </c>
      <c r="D1349" s="68" t="s">
        <v>359</v>
      </c>
      <c r="E1349" s="68" t="s">
        <v>360</v>
      </c>
      <c r="F1349" s="68" t="s">
        <v>77</v>
      </c>
      <c r="G1349" s="68" t="s">
        <v>273</v>
      </c>
      <c r="H1349" s="68" t="s">
        <v>369</v>
      </c>
      <c r="I1349" s="65">
        <v>61</v>
      </c>
      <c r="J1349" s="65">
        <v>409</v>
      </c>
      <c r="K1349" s="65" t="s">
        <v>281</v>
      </c>
    </row>
    <row r="1350" spans="1:11" ht="12.75" customHeight="1">
      <c r="A1350" s="68" t="s">
        <v>269</v>
      </c>
      <c r="B1350" s="68" t="s">
        <v>452</v>
      </c>
      <c r="C1350" s="68" t="s">
        <v>271</v>
      </c>
      <c r="D1350" s="68" t="s">
        <v>359</v>
      </c>
      <c r="E1350" s="68" t="s">
        <v>360</v>
      </c>
      <c r="F1350" s="68" t="s">
        <v>77</v>
      </c>
      <c r="G1350" s="68" t="s">
        <v>273</v>
      </c>
      <c r="H1350" s="68" t="s">
        <v>638</v>
      </c>
      <c r="I1350" s="65">
        <v>58</v>
      </c>
      <c r="J1350" s="65">
        <v>409</v>
      </c>
      <c r="K1350" s="65" t="s">
        <v>281</v>
      </c>
    </row>
    <row r="1351" spans="1:11" ht="12.75" customHeight="1">
      <c r="A1351" s="68" t="s">
        <v>269</v>
      </c>
      <c r="B1351" s="68" t="s">
        <v>452</v>
      </c>
      <c r="C1351" s="68" t="s">
        <v>271</v>
      </c>
      <c r="D1351" s="68" t="s">
        <v>359</v>
      </c>
      <c r="E1351" s="68" t="s">
        <v>360</v>
      </c>
      <c r="F1351" s="68" t="s">
        <v>77</v>
      </c>
      <c r="G1351" s="68" t="s">
        <v>273</v>
      </c>
      <c r="H1351" s="68" t="s">
        <v>368</v>
      </c>
      <c r="I1351" s="65">
        <v>1</v>
      </c>
      <c r="J1351" s="65">
        <v>420</v>
      </c>
      <c r="K1351" s="65" t="s">
        <v>274</v>
      </c>
    </row>
    <row r="1352" spans="1:11" ht="12.75" customHeight="1">
      <c r="A1352" s="68" t="s">
        <v>269</v>
      </c>
      <c r="B1352" s="68" t="s">
        <v>452</v>
      </c>
      <c r="C1352" s="68" t="s">
        <v>271</v>
      </c>
      <c r="D1352" s="68" t="s">
        <v>359</v>
      </c>
      <c r="E1352" s="68" t="s">
        <v>360</v>
      </c>
      <c r="F1352" s="68" t="s">
        <v>77</v>
      </c>
      <c r="G1352" s="68" t="s">
        <v>273</v>
      </c>
      <c r="H1352" s="68" t="s">
        <v>491</v>
      </c>
      <c r="I1352" s="65">
        <v>54</v>
      </c>
      <c r="J1352" s="65">
        <v>420</v>
      </c>
      <c r="K1352" s="65" t="s">
        <v>274</v>
      </c>
    </row>
    <row r="1353" spans="1:11" ht="12.75" customHeight="1">
      <c r="A1353" s="68" t="s">
        <v>269</v>
      </c>
      <c r="B1353" s="68" t="s">
        <v>452</v>
      </c>
      <c r="C1353" s="68" t="s">
        <v>271</v>
      </c>
      <c r="D1353" s="68" t="s">
        <v>359</v>
      </c>
      <c r="E1353" s="68" t="s">
        <v>360</v>
      </c>
      <c r="F1353" s="68" t="s">
        <v>77</v>
      </c>
      <c r="G1353" s="68" t="s">
        <v>273</v>
      </c>
      <c r="H1353" s="68" t="s">
        <v>369</v>
      </c>
      <c r="I1353" s="65">
        <v>16</v>
      </c>
      <c r="J1353" s="65">
        <v>420</v>
      </c>
      <c r="K1353" s="65" t="s">
        <v>274</v>
      </c>
    </row>
    <row r="1354" spans="1:11" ht="12.75" customHeight="1">
      <c r="A1354" s="68" t="s">
        <v>269</v>
      </c>
      <c r="B1354" s="68" t="s">
        <v>452</v>
      </c>
      <c r="C1354" s="68" t="s">
        <v>271</v>
      </c>
      <c r="D1354" s="68" t="s">
        <v>359</v>
      </c>
      <c r="E1354" s="68" t="s">
        <v>360</v>
      </c>
      <c r="F1354" s="68" t="s">
        <v>77</v>
      </c>
      <c r="G1354" s="68" t="s">
        <v>273</v>
      </c>
      <c r="H1354" s="68" t="s">
        <v>638</v>
      </c>
      <c r="I1354" s="65">
        <v>66</v>
      </c>
      <c r="J1354" s="65">
        <v>420</v>
      </c>
      <c r="K1354" s="65" t="s">
        <v>274</v>
      </c>
    </row>
    <row r="1355" spans="1:11" ht="12.75" customHeight="1">
      <c r="A1355" s="68" t="s">
        <v>269</v>
      </c>
      <c r="B1355" s="68" t="s">
        <v>452</v>
      </c>
      <c r="C1355" s="68" t="s">
        <v>271</v>
      </c>
      <c r="D1355" s="68" t="s">
        <v>359</v>
      </c>
      <c r="E1355" s="68" t="s">
        <v>360</v>
      </c>
      <c r="F1355" s="68" t="s">
        <v>77</v>
      </c>
      <c r="G1355" s="68" t="s">
        <v>273</v>
      </c>
      <c r="H1355" s="68" t="s">
        <v>491</v>
      </c>
      <c r="I1355" s="65">
        <v>6</v>
      </c>
      <c r="J1355" s="65">
        <v>603</v>
      </c>
      <c r="K1355" s="65" t="s">
        <v>263</v>
      </c>
    </row>
    <row r="1356" spans="1:11" ht="12.75" customHeight="1">
      <c r="A1356" s="68" t="s">
        <v>269</v>
      </c>
      <c r="B1356" s="68" t="s">
        <v>452</v>
      </c>
      <c r="C1356" s="68" t="s">
        <v>271</v>
      </c>
      <c r="D1356" s="68" t="s">
        <v>359</v>
      </c>
      <c r="E1356" s="68" t="s">
        <v>360</v>
      </c>
      <c r="F1356" s="68" t="s">
        <v>77</v>
      </c>
      <c r="G1356" s="68" t="s">
        <v>273</v>
      </c>
      <c r="H1356" s="68" t="s">
        <v>369</v>
      </c>
      <c r="I1356" s="65">
        <v>9</v>
      </c>
      <c r="J1356" s="65">
        <v>603</v>
      </c>
      <c r="K1356" s="65" t="s">
        <v>263</v>
      </c>
    </row>
    <row r="1357" spans="1:11" ht="12.75" customHeight="1">
      <c r="A1357" s="68" t="s">
        <v>269</v>
      </c>
      <c r="B1357" s="68" t="s">
        <v>452</v>
      </c>
      <c r="C1357" s="68" t="s">
        <v>271</v>
      </c>
      <c r="D1357" s="68" t="s">
        <v>359</v>
      </c>
      <c r="E1357" s="68" t="s">
        <v>360</v>
      </c>
      <c r="F1357" s="68" t="s">
        <v>77</v>
      </c>
      <c r="G1357" s="68" t="s">
        <v>273</v>
      </c>
      <c r="H1357" s="68" t="s">
        <v>638</v>
      </c>
      <c r="I1357" s="65">
        <v>5</v>
      </c>
      <c r="J1357" s="65">
        <v>603</v>
      </c>
      <c r="K1357" s="65" t="s">
        <v>263</v>
      </c>
    </row>
    <row r="1358" spans="1:11" ht="12.75" customHeight="1">
      <c r="A1358" s="68" t="s">
        <v>269</v>
      </c>
      <c r="B1358" s="68" t="s">
        <v>452</v>
      </c>
      <c r="C1358" s="68" t="s">
        <v>271</v>
      </c>
      <c r="D1358" s="68" t="s">
        <v>359</v>
      </c>
      <c r="E1358" s="68" t="s">
        <v>360</v>
      </c>
      <c r="F1358" s="68" t="s">
        <v>77</v>
      </c>
      <c r="G1358" s="68" t="s">
        <v>273</v>
      </c>
      <c r="H1358" s="68" t="s">
        <v>368</v>
      </c>
      <c r="I1358" s="65">
        <v>27</v>
      </c>
      <c r="J1358" s="65">
        <v>417</v>
      </c>
      <c r="K1358" s="65" t="s">
        <v>499</v>
      </c>
    </row>
    <row r="1359" spans="1:11" ht="12.75" customHeight="1">
      <c r="A1359" s="68" t="s">
        <v>269</v>
      </c>
      <c r="B1359" s="68" t="s">
        <v>452</v>
      </c>
      <c r="C1359" s="68" t="s">
        <v>271</v>
      </c>
      <c r="D1359" s="68" t="s">
        <v>359</v>
      </c>
      <c r="E1359" s="68" t="s">
        <v>360</v>
      </c>
      <c r="F1359" s="68" t="s">
        <v>77</v>
      </c>
      <c r="G1359" s="68" t="s">
        <v>273</v>
      </c>
      <c r="H1359" s="68" t="s">
        <v>491</v>
      </c>
      <c r="I1359" s="65">
        <v>380</v>
      </c>
      <c r="J1359" s="65">
        <v>417</v>
      </c>
      <c r="K1359" s="65" t="s">
        <v>499</v>
      </c>
    </row>
    <row r="1360" spans="1:11" ht="12.75" customHeight="1">
      <c r="A1360" s="68" t="s">
        <v>269</v>
      </c>
      <c r="B1360" s="68" t="s">
        <v>452</v>
      </c>
      <c r="C1360" s="68" t="s">
        <v>271</v>
      </c>
      <c r="D1360" s="68" t="s">
        <v>359</v>
      </c>
      <c r="E1360" s="68" t="s">
        <v>360</v>
      </c>
      <c r="F1360" s="68" t="s">
        <v>77</v>
      </c>
      <c r="G1360" s="68" t="s">
        <v>273</v>
      </c>
      <c r="H1360" s="68" t="s">
        <v>369</v>
      </c>
      <c r="I1360" s="65">
        <v>551</v>
      </c>
      <c r="J1360" s="65">
        <v>417</v>
      </c>
      <c r="K1360" s="65" t="s">
        <v>499</v>
      </c>
    </row>
    <row r="1361" spans="1:11" ht="12.75" customHeight="1">
      <c r="A1361" s="68" t="s">
        <v>269</v>
      </c>
      <c r="B1361" s="68" t="s">
        <v>452</v>
      </c>
      <c r="C1361" s="68" t="s">
        <v>271</v>
      </c>
      <c r="D1361" s="68" t="s">
        <v>359</v>
      </c>
      <c r="E1361" s="68" t="s">
        <v>360</v>
      </c>
      <c r="F1361" s="68" t="s">
        <v>77</v>
      </c>
      <c r="G1361" s="68" t="s">
        <v>273</v>
      </c>
      <c r="H1361" s="68" t="s">
        <v>638</v>
      </c>
      <c r="I1361" s="65">
        <v>814</v>
      </c>
      <c r="J1361" s="65">
        <v>417</v>
      </c>
      <c r="K1361" s="65" t="s">
        <v>499</v>
      </c>
    </row>
    <row r="1362" spans="1:11" ht="12.75" customHeight="1">
      <c r="A1362" s="68" t="s">
        <v>269</v>
      </c>
      <c r="B1362" s="68" t="s">
        <v>452</v>
      </c>
      <c r="C1362" s="68" t="s">
        <v>271</v>
      </c>
      <c r="D1362" s="68" t="s">
        <v>359</v>
      </c>
      <c r="E1362" s="68" t="s">
        <v>360</v>
      </c>
      <c r="F1362" s="68" t="s">
        <v>77</v>
      </c>
      <c r="G1362" s="68" t="s">
        <v>273</v>
      </c>
      <c r="H1362" s="68" t="s">
        <v>365</v>
      </c>
      <c r="I1362" s="65">
        <v>1</v>
      </c>
      <c r="J1362" s="65">
        <v>443</v>
      </c>
      <c r="K1362" s="65" t="s">
        <v>232</v>
      </c>
    </row>
    <row r="1363" spans="1:11" ht="12.75" customHeight="1">
      <c r="A1363" s="68" t="s">
        <v>269</v>
      </c>
      <c r="B1363" s="68" t="s">
        <v>452</v>
      </c>
      <c r="C1363" s="68" t="s">
        <v>271</v>
      </c>
      <c r="D1363" s="68" t="s">
        <v>359</v>
      </c>
      <c r="E1363" s="68" t="s">
        <v>360</v>
      </c>
      <c r="F1363" s="68" t="s">
        <v>77</v>
      </c>
      <c r="G1363" s="68" t="s">
        <v>273</v>
      </c>
      <c r="H1363" s="68" t="s">
        <v>366</v>
      </c>
      <c r="I1363" s="65">
        <v>2</v>
      </c>
      <c r="J1363" s="65">
        <v>443</v>
      </c>
      <c r="K1363" s="65" t="s">
        <v>232</v>
      </c>
    </row>
    <row r="1364" spans="1:11" ht="12.75" customHeight="1">
      <c r="A1364" s="68" t="s">
        <v>269</v>
      </c>
      <c r="B1364" s="68" t="s">
        <v>452</v>
      </c>
      <c r="C1364" s="68" t="s">
        <v>271</v>
      </c>
      <c r="D1364" s="68" t="s">
        <v>359</v>
      </c>
      <c r="E1364" s="68" t="s">
        <v>360</v>
      </c>
      <c r="F1364" s="68" t="s">
        <v>77</v>
      </c>
      <c r="G1364" s="68" t="s">
        <v>273</v>
      </c>
      <c r="H1364" s="68" t="s">
        <v>368</v>
      </c>
      <c r="I1364" s="65">
        <v>10</v>
      </c>
      <c r="J1364" s="65">
        <v>413</v>
      </c>
      <c r="K1364" s="65" t="s">
        <v>500</v>
      </c>
    </row>
    <row r="1365" spans="1:11" ht="12.75" customHeight="1">
      <c r="A1365" s="68" t="s">
        <v>269</v>
      </c>
      <c r="B1365" s="68" t="s">
        <v>452</v>
      </c>
      <c r="C1365" s="68" t="s">
        <v>271</v>
      </c>
      <c r="D1365" s="68" t="s">
        <v>359</v>
      </c>
      <c r="E1365" s="68" t="s">
        <v>360</v>
      </c>
      <c r="F1365" s="68" t="s">
        <v>77</v>
      </c>
      <c r="G1365" s="68" t="s">
        <v>273</v>
      </c>
      <c r="H1365" s="68" t="s">
        <v>491</v>
      </c>
      <c r="I1365" s="65">
        <v>226</v>
      </c>
      <c r="J1365" s="65">
        <v>413</v>
      </c>
      <c r="K1365" s="65" t="s">
        <v>500</v>
      </c>
    </row>
    <row r="1366" spans="1:11" ht="12.75" customHeight="1">
      <c r="A1366" s="68" t="s">
        <v>269</v>
      </c>
      <c r="B1366" s="68" t="s">
        <v>452</v>
      </c>
      <c r="C1366" s="68" t="s">
        <v>271</v>
      </c>
      <c r="D1366" s="68" t="s">
        <v>359</v>
      </c>
      <c r="E1366" s="68" t="s">
        <v>360</v>
      </c>
      <c r="F1366" s="68" t="s">
        <v>77</v>
      </c>
      <c r="G1366" s="68" t="s">
        <v>273</v>
      </c>
      <c r="H1366" s="68" t="s">
        <v>369</v>
      </c>
      <c r="I1366" s="65">
        <v>164</v>
      </c>
      <c r="J1366" s="65">
        <v>413</v>
      </c>
      <c r="K1366" s="65" t="s">
        <v>500</v>
      </c>
    </row>
    <row r="1367" spans="1:11" ht="12.75" customHeight="1">
      <c r="A1367" s="68" t="s">
        <v>269</v>
      </c>
      <c r="B1367" s="68" t="s">
        <v>452</v>
      </c>
      <c r="C1367" s="68" t="s">
        <v>271</v>
      </c>
      <c r="D1367" s="68" t="s">
        <v>359</v>
      </c>
      <c r="E1367" s="68" t="s">
        <v>360</v>
      </c>
      <c r="F1367" s="68" t="s">
        <v>77</v>
      </c>
      <c r="G1367" s="68" t="s">
        <v>273</v>
      </c>
      <c r="H1367" s="68" t="s">
        <v>638</v>
      </c>
      <c r="I1367" s="65">
        <v>229</v>
      </c>
      <c r="J1367" s="65">
        <v>413</v>
      </c>
      <c r="K1367" s="65" t="s">
        <v>500</v>
      </c>
    </row>
    <row r="1368" spans="1:11" ht="12.75" customHeight="1">
      <c r="A1368" s="68" t="s">
        <v>269</v>
      </c>
      <c r="B1368" s="68" t="s">
        <v>452</v>
      </c>
      <c r="C1368" s="68" t="s">
        <v>271</v>
      </c>
      <c r="D1368" s="68" t="s">
        <v>359</v>
      </c>
      <c r="E1368" s="68" t="s">
        <v>360</v>
      </c>
      <c r="F1368" s="68" t="s">
        <v>77</v>
      </c>
      <c r="G1368" s="68" t="s">
        <v>273</v>
      </c>
      <c r="H1368" s="68" t="s">
        <v>491</v>
      </c>
      <c r="I1368" s="65">
        <v>2</v>
      </c>
      <c r="J1368" s="65">
        <v>431</v>
      </c>
      <c r="K1368" s="65" t="s">
        <v>282</v>
      </c>
    </row>
    <row r="1369" spans="1:11" ht="12.75" customHeight="1">
      <c r="A1369" s="68" t="s">
        <v>269</v>
      </c>
      <c r="B1369" s="68" t="s">
        <v>452</v>
      </c>
      <c r="C1369" s="68" t="s">
        <v>271</v>
      </c>
      <c r="D1369" s="68" t="s">
        <v>359</v>
      </c>
      <c r="E1369" s="68" t="s">
        <v>360</v>
      </c>
      <c r="F1369" s="68" t="s">
        <v>77</v>
      </c>
      <c r="G1369" s="68" t="s">
        <v>273</v>
      </c>
      <c r="H1369" s="68" t="s">
        <v>369</v>
      </c>
      <c r="I1369" s="65">
        <v>1</v>
      </c>
      <c r="J1369" s="65">
        <v>431</v>
      </c>
      <c r="K1369" s="65" t="s">
        <v>282</v>
      </c>
    </row>
    <row r="1370" spans="1:11" ht="12.75" customHeight="1">
      <c r="A1370" s="68" t="s">
        <v>269</v>
      </c>
      <c r="B1370" s="68" t="s">
        <v>452</v>
      </c>
      <c r="C1370" s="68" t="s">
        <v>271</v>
      </c>
      <c r="D1370" s="68" t="s">
        <v>359</v>
      </c>
      <c r="E1370" s="68" t="s">
        <v>360</v>
      </c>
      <c r="F1370" s="68" t="s">
        <v>77</v>
      </c>
      <c r="G1370" s="68" t="s">
        <v>273</v>
      </c>
      <c r="H1370" s="68" t="s">
        <v>638</v>
      </c>
      <c r="I1370" s="65">
        <v>2</v>
      </c>
      <c r="J1370" s="65">
        <v>431</v>
      </c>
      <c r="K1370" s="65" t="s">
        <v>282</v>
      </c>
    </row>
    <row r="1371" spans="1:11" ht="12.75" customHeight="1">
      <c r="A1371" s="68" t="s">
        <v>269</v>
      </c>
      <c r="B1371" s="68" t="s">
        <v>452</v>
      </c>
      <c r="C1371" s="68" t="s">
        <v>271</v>
      </c>
      <c r="D1371" s="68" t="s">
        <v>359</v>
      </c>
      <c r="E1371" s="68" t="s">
        <v>360</v>
      </c>
      <c r="F1371" s="68" t="s">
        <v>77</v>
      </c>
      <c r="G1371" s="68" t="s">
        <v>273</v>
      </c>
      <c r="H1371" s="68" t="s">
        <v>367</v>
      </c>
      <c r="I1371" s="65">
        <v>17</v>
      </c>
      <c r="J1371" s="65">
        <v>451</v>
      </c>
      <c r="K1371" s="65" t="s">
        <v>328</v>
      </c>
    </row>
    <row r="1372" spans="1:11" ht="12.75" customHeight="1">
      <c r="A1372" s="68" t="s">
        <v>269</v>
      </c>
      <c r="B1372" s="68" t="s">
        <v>452</v>
      </c>
      <c r="C1372" s="68" t="s">
        <v>271</v>
      </c>
      <c r="D1372" s="68" t="s">
        <v>359</v>
      </c>
      <c r="E1372" s="68" t="s">
        <v>360</v>
      </c>
      <c r="F1372" s="68" t="s">
        <v>77</v>
      </c>
      <c r="G1372" s="68" t="s">
        <v>273</v>
      </c>
      <c r="H1372" s="68" t="s">
        <v>368</v>
      </c>
      <c r="I1372" s="65">
        <v>2</v>
      </c>
      <c r="J1372" s="65">
        <v>421</v>
      </c>
      <c r="K1372" s="65" t="s">
        <v>382</v>
      </c>
    </row>
    <row r="1373" spans="1:11" ht="12.75" customHeight="1">
      <c r="A1373" s="68" t="s">
        <v>269</v>
      </c>
      <c r="B1373" s="68" t="s">
        <v>452</v>
      </c>
      <c r="C1373" s="68" t="s">
        <v>271</v>
      </c>
      <c r="D1373" s="68" t="s">
        <v>359</v>
      </c>
      <c r="E1373" s="68" t="s">
        <v>360</v>
      </c>
      <c r="F1373" s="68" t="s">
        <v>77</v>
      </c>
      <c r="G1373" s="68" t="s">
        <v>273</v>
      </c>
      <c r="H1373" s="68" t="s">
        <v>491</v>
      </c>
      <c r="I1373" s="65">
        <v>44</v>
      </c>
      <c r="J1373" s="65">
        <v>421</v>
      </c>
      <c r="K1373" s="65" t="s">
        <v>382</v>
      </c>
    </row>
    <row r="1374" spans="1:11" ht="12.75" customHeight="1">
      <c r="A1374" s="68" t="s">
        <v>269</v>
      </c>
      <c r="B1374" s="68" t="s">
        <v>452</v>
      </c>
      <c r="C1374" s="68" t="s">
        <v>271</v>
      </c>
      <c r="D1374" s="68" t="s">
        <v>359</v>
      </c>
      <c r="E1374" s="68" t="s">
        <v>360</v>
      </c>
      <c r="F1374" s="68" t="s">
        <v>77</v>
      </c>
      <c r="G1374" s="68" t="s">
        <v>273</v>
      </c>
      <c r="H1374" s="68" t="s">
        <v>369</v>
      </c>
      <c r="I1374" s="65">
        <v>35</v>
      </c>
      <c r="J1374" s="65">
        <v>421</v>
      </c>
      <c r="K1374" s="65" t="s">
        <v>382</v>
      </c>
    </row>
    <row r="1375" spans="1:11" ht="12.75" customHeight="1">
      <c r="A1375" s="68" t="s">
        <v>269</v>
      </c>
      <c r="B1375" s="68" t="s">
        <v>452</v>
      </c>
      <c r="C1375" s="68" t="s">
        <v>271</v>
      </c>
      <c r="D1375" s="68" t="s">
        <v>359</v>
      </c>
      <c r="E1375" s="68" t="s">
        <v>360</v>
      </c>
      <c r="F1375" s="68" t="s">
        <v>77</v>
      </c>
      <c r="G1375" s="68" t="s">
        <v>273</v>
      </c>
      <c r="H1375" s="68" t="s">
        <v>638</v>
      </c>
      <c r="I1375" s="65">
        <v>21</v>
      </c>
      <c r="J1375" s="65">
        <v>421</v>
      </c>
      <c r="K1375" s="65" t="s">
        <v>382</v>
      </c>
    </row>
    <row r="1376" spans="1:11" ht="12.75" customHeight="1">
      <c r="A1376" s="68" t="s">
        <v>269</v>
      </c>
      <c r="B1376" s="68" t="s">
        <v>452</v>
      </c>
      <c r="C1376" s="68" t="s">
        <v>271</v>
      </c>
      <c r="D1376" s="68" t="s">
        <v>359</v>
      </c>
      <c r="E1376" s="68" t="s">
        <v>360</v>
      </c>
      <c r="F1376" s="68" t="s">
        <v>77</v>
      </c>
      <c r="G1376" s="68" t="s">
        <v>273</v>
      </c>
      <c r="H1376" s="68" t="s">
        <v>451</v>
      </c>
      <c r="I1376" s="65">
        <v>2</v>
      </c>
      <c r="J1376" s="65">
        <v>461</v>
      </c>
      <c r="K1376" s="65" t="s">
        <v>319</v>
      </c>
    </row>
    <row r="1377" spans="1:11" ht="12.75" customHeight="1">
      <c r="A1377" s="68" t="s">
        <v>269</v>
      </c>
      <c r="B1377" s="68" t="s">
        <v>452</v>
      </c>
      <c r="C1377" s="68" t="s">
        <v>271</v>
      </c>
      <c r="D1377" s="68" t="s">
        <v>359</v>
      </c>
      <c r="E1377" s="68" t="s">
        <v>360</v>
      </c>
      <c r="F1377" s="68" t="s">
        <v>77</v>
      </c>
      <c r="G1377" s="68" t="s">
        <v>273</v>
      </c>
      <c r="H1377" s="68" t="s">
        <v>365</v>
      </c>
      <c r="I1377" s="65">
        <v>6</v>
      </c>
      <c r="J1377" s="65">
        <v>461</v>
      </c>
      <c r="K1377" s="65" t="s">
        <v>319</v>
      </c>
    </row>
    <row r="1378" spans="1:11" ht="12.75" customHeight="1">
      <c r="A1378" s="68" t="s">
        <v>269</v>
      </c>
      <c r="B1378" s="68" t="s">
        <v>452</v>
      </c>
      <c r="C1378" s="68" t="s">
        <v>271</v>
      </c>
      <c r="D1378" s="68" t="s">
        <v>359</v>
      </c>
      <c r="E1378" s="68" t="s">
        <v>360</v>
      </c>
      <c r="F1378" s="68" t="s">
        <v>77</v>
      </c>
      <c r="G1378" s="68" t="s">
        <v>273</v>
      </c>
      <c r="H1378" s="68" t="s">
        <v>366</v>
      </c>
      <c r="I1378" s="65">
        <v>7</v>
      </c>
      <c r="J1378" s="65">
        <v>461</v>
      </c>
      <c r="K1378" s="65" t="s">
        <v>319</v>
      </c>
    </row>
    <row r="1379" spans="1:11" ht="12.75" customHeight="1">
      <c r="A1379" s="68" t="s">
        <v>269</v>
      </c>
      <c r="B1379" s="68" t="s">
        <v>452</v>
      </c>
      <c r="C1379" s="68" t="s">
        <v>271</v>
      </c>
      <c r="D1379" s="68" t="s">
        <v>359</v>
      </c>
      <c r="E1379" s="68" t="s">
        <v>360</v>
      </c>
      <c r="F1379" s="68" t="s">
        <v>77</v>
      </c>
      <c r="G1379" s="68" t="s">
        <v>273</v>
      </c>
      <c r="H1379" s="68" t="s">
        <v>367</v>
      </c>
      <c r="I1379" s="65">
        <v>1</v>
      </c>
      <c r="J1379" s="65">
        <v>461</v>
      </c>
      <c r="K1379" s="65" t="s">
        <v>319</v>
      </c>
    </row>
    <row r="1380" spans="1:11" ht="12.75" customHeight="1">
      <c r="A1380" s="68" t="s">
        <v>269</v>
      </c>
      <c r="B1380" s="68" t="s">
        <v>452</v>
      </c>
      <c r="C1380" s="68" t="s">
        <v>271</v>
      </c>
      <c r="D1380" s="68" t="s">
        <v>359</v>
      </c>
      <c r="E1380" s="68" t="s">
        <v>360</v>
      </c>
      <c r="F1380" s="68" t="s">
        <v>77</v>
      </c>
      <c r="G1380" s="68" t="s">
        <v>273</v>
      </c>
      <c r="H1380" s="68" t="s">
        <v>368</v>
      </c>
      <c r="I1380" s="65">
        <v>6</v>
      </c>
      <c r="J1380" s="65">
        <v>440</v>
      </c>
      <c r="K1380" s="65" t="s">
        <v>501</v>
      </c>
    </row>
    <row r="1381" spans="1:11" ht="12.75" customHeight="1">
      <c r="A1381" s="68" t="s">
        <v>269</v>
      </c>
      <c r="B1381" s="68" t="s">
        <v>452</v>
      </c>
      <c r="C1381" s="68" t="s">
        <v>271</v>
      </c>
      <c r="D1381" s="68" t="s">
        <v>359</v>
      </c>
      <c r="E1381" s="68" t="s">
        <v>360</v>
      </c>
      <c r="F1381" s="68" t="s">
        <v>77</v>
      </c>
      <c r="G1381" s="68" t="s">
        <v>273</v>
      </c>
      <c r="H1381" s="68" t="s">
        <v>491</v>
      </c>
      <c r="I1381" s="65">
        <v>104</v>
      </c>
      <c r="J1381" s="65">
        <v>440</v>
      </c>
      <c r="K1381" s="65" t="s">
        <v>501</v>
      </c>
    </row>
    <row r="1382" spans="1:11" ht="12.75" customHeight="1">
      <c r="A1382" s="68" t="s">
        <v>269</v>
      </c>
      <c r="B1382" s="68" t="s">
        <v>452</v>
      </c>
      <c r="C1382" s="68" t="s">
        <v>271</v>
      </c>
      <c r="D1382" s="68" t="s">
        <v>359</v>
      </c>
      <c r="E1382" s="68" t="s">
        <v>360</v>
      </c>
      <c r="F1382" s="68" t="s">
        <v>77</v>
      </c>
      <c r="G1382" s="68" t="s">
        <v>273</v>
      </c>
      <c r="H1382" s="68" t="s">
        <v>369</v>
      </c>
      <c r="I1382" s="65">
        <v>66</v>
      </c>
      <c r="J1382" s="65">
        <v>440</v>
      </c>
      <c r="K1382" s="65" t="s">
        <v>501</v>
      </c>
    </row>
    <row r="1383" spans="1:11" ht="12.75" customHeight="1">
      <c r="A1383" s="68" t="s">
        <v>269</v>
      </c>
      <c r="B1383" s="68" t="s">
        <v>452</v>
      </c>
      <c r="C1383" s="68" t="s">
        <v>271</v>
      </c>
      <c r="D1383" s="68" t="s">
        <v>359</v>
      </c>
      <c r="E1383" s="68" t="s">
        <v>360</v>
      </c>
      <c r="F1383" s="68" t="s">
        <v>77</v>
      </c>
      <c r="G1383" s="68" t="s">
        <v>273</v>
      </c>
      <c r="H1383" s="68" t="s">
        <v>638</v>
      </c>
      <c r="I1383" s="65">
        <v>84</v>
      </c>
      <c r="J1383" s="65">
        <v>440</v>
      </c>
      <c r="K1383" s="65" t="s">
        <v>501</v>
      </c>
    </row>
    <row r="1384" spans="1:11" ht="12.75" customHeight="1">
      <c r="A1384" s="68" t="s">
        <v>269</v>
      </c>
      <c r="B1384" s="68" t="s">
        <v>452</v>
      </c>
      <c r="C1384" s="68" t="s">
        <v>271</v>
      </c>
      <c r="D1384" s="68" t="s">
        <v>359</v>
      </c>
      <c r="E1384" s="68" t="s">
        <v>360</v>
      </c>
      <c r="F1384" s="68" t="s">
        <v>77</v>
      </c>
      <c r="G1384" s="68" t="s">
        <v>273</v>
      </c>
      <c r="H1384" s="68" t="s">
        <v>451</v>
      </c>
      <c r="I1384" s="65">
        <v>114</v>
      </c>
      <c r="J1384" s="65">
        <v>465</v>
      </c>
      <c r="K1384" s="65" t="s">
        <v>248</v>
      </c>
    </row>
    <row r="1385" spans="1:11" ht="12.75" customHeight="1">
      <c r="A1385" s="68" t="s">
        <v>269</v>
      </c>
      <c r="B1385" s="68" t="s">
        <v>452</v>
      </c>
      <c r="C1385" s="68" t="s">
        <v>271</v>
      </c>
      <c r="D1385" s="68" t="s">
        <v>359</v>
      </c>
      <c r="E1385" s="68" t="s">
        <v>360</v>
      </c>
      <c r="F1385" s="68" t="s">
        <v>77</v>
      </c>
      <c r="G1385" s="68" t="s">
        <v>273</v>
      </c>
      <c r="H1385" s="68" t="s">
        <v>365</v>
      </c>
      <c r="I1385" s="65">
        <v>161</v>
      </c>
      <c r="J1385" s="65">
        <v>465</v>
      </c>
      <c r="K1385" s="65" t="s">
        <v>248</v>
      </c>
    </row>
    <row r="1386" spans="1:11" ht="12.75" customHeight="1">
      <c r="A1386" s="68" t="s">
        <v>269</v>
      </c>
      <c r="B1386" s="68" t="s">
        <v>452</v>
      </c>
      <c r="C1386" s="68" t="s">
        <v>271</v>
      </c>
      <c r="D1386" s="68" t="s">
        <v>359</v>
      </c>
      <c r="E1386" s="68" t="s">
        <v>360</v>
      </c>
      <c r="F1386" s="68" t="s">
        <v>77</v>
      </c>
      <c r="G1386" s="68" t="s">
        <v>273</v>
      </c>
      <c r="H1386" s="68" t="s">
        <v>366</v>
      </c>
      <c r="I1386" s="65">
        <v>112</v>
      </c>
      <c r="J1386" s="65">
        <v>465</v>
      </c>
      <c r="K1386" s="65" t="s">
        <v>248</v>
      </c>
    </row>
    <row r="1387" spans="1:11" ht="12.75" customHeight="1">
      <c r="A1387" s="68" t="s">
        <v>269</v>
      </c>
      <c r="B1387" s="68" t="s">
        <v>452</v>
      </c>
      <c r="C1387" s="68" t="s">
        <v>271</v>
      </c>
      <c r="D1387" s="68" t="s">
        <v>359</v>
      </c>
      <c r="E1387" s="68" t="s">
        <v>360</v>
      </c>
      <c r="F1387" s="68" t="s">
        <v>77</v>
      </c>
      <c r="G1387" s="68" t="s">
        <v>273</v>
      </c>
      <c r="H1387" s="68" t="s">
        <v>367</v>
      </c>
      <c r="I1387" s="65">
        <v>26</v>
      </c>
      <c r="J1387" s="65">
        <v>465</v>
      </c>
      <c r="K1387" s="65" t="s">
        <v>248</v>
      </c>
    </row>
    <row r="1388" spans="1:11" ht="12.75" customHeight="1">
      <c r="A1388" s="68" t="s">
        <v>269</v>
      </c>
      <c r="B1388" s="68" t="s">
        <v>452</v>
      </c>
      <c r="C1388" s="68" t="s">
        <v>271</v>
      </c>
      <c r="D1388" s="68" t="s">
        <v>359</v>
      </c>
      <c r="E1388" s="68" t="s">
        <v>360</v>
      </c>
      <c r="F1388" s="68" t="s">
        <v>77</v>
      </c>
      <c r="G1388" s="68" t="s">
        <v>273</v>
      </c>
      <c r="H1388" s="68" t="s">
        <v>491</v>
      </c>
      <c r="I1388" s="65">
        <v>22</v>
      </c>
      <c r="J1388" s="65">
        <v>467</v>
      </c>
      <c r="K1388" s="65" t="s">
        <v>275</v>
      </c>
    </row>
    <row r="1389" spans="1:11" ht="12.75" customHeight="1">
      <c r="A1389" s="68" t="s">
        <v>269</v>
      </c>
      <c r="B1389" s="68" t="s">
        <v>452</v>
      </c>
      <c r="C1389" s="68" t="s">
        <v>271</v>
      </c>
      <c r="D1389" s="68" t="s">
        <v>359</v>
      </c>
      <c r="E1389" s="68" t="s">
        <v>360</v>
      </c>
      <c r="F1389" s="68" t="s">
        <v>77</v>
      </c>
      <c r="G1389" s="68" t="s">
        <v>273</v>
      </c>
      <c r="H1389" s="68" t="s">
        <v>369</v>
      </c>
      <c r="I1389" s="65">
        <v>6</v>
      </c>
      <c r="J1389" s="65">
        <v>467</v>
      </c>
      <c r="K1389" s="65" t="s">
        <v>275</v>
      </c>
    </row>
    <row r="1390" spans="1:11" ht="12.75" customHeight="1">
      <c r="A1390" s="68" t="s">
        <v>269</v>
      </c>
      <c r="B1390" s="68" t="s">
        <v>452</v>
      </c>
      <c r="C1390" s="68" t="s">
        <v>271</v>
      </c>
      <c r="D1390" s="68" t="s">
        <v>359</v>
      </c>
      <c r="E1390" s="68" t="s">
        <v>360</v>
      </c>
      <c r="F1390" s="68" t="s">
        <v>77</v>
      </c>
      <c r="G1390" s="68" t="s">
        <v>273</v>
      </c>
      <c r="H1390" s="68" t="s">
        <v>638</v>
      </c>
      <c r="I1390" s="65">
        <v>16</v>
      </c>
      <c r="J1390" s="65">
        <v>467</v>
      </c>
      <c r="K1390" s="65" t="s">
        <v>275</v>
      </c>
    </row>
    <row r="1391" spans="1:11" ht="12.75" customHeight="1">
      <c r="A1391" s="68" t="s">
        <v>269</v>
      </c>
      <c r="B1391" s="68" t="s">
        <v>452</v>
      </c>
      <c r="C1391" s="68" t="s">
        <v>271</v>
      </c>
      <c r="D1391" s="68" t="s">
        <v>359</v>
      </c>
      <c r="E1391" s="68" t="s">
        <v>360</v>
      </c>
      <c r="F1391" s="68" t="s">
        <v>77</v>
      </c>
      <c r="G1391" s="68" t="s">
        <v>273</v>
      </c>
      <c r="H1391" s="68" t="s">
        <v>368</v>
      </c>
      <c r="I1391" s="65">
        <v>1</v>
      </c>
      <c r="J1391" s="65">
        <v>616</v>
      </c>
      <c r="K1391" s="65" t="s">
        <v>383</v>
      </c>
    </row>
    <row r="1392" spans="1:11" ht="12.75" customHeight="1">
      <c r="A1392" s="68" t="s">
        <v>269</v>
      </c>
      <c r="B1392" s="68" t="s">
        <v>452</v>
      </c>
      <c r="C1392" s="68" t="s">
        <v>271</v>
      </c>
      <c r="D1392" s="68" t="s">
        <v>359</v>
      </c>
      <c r="E1392" s="68" t="s">
        <v>360</v>
      </c>
      <c r="F1392" s="68" t="s">
        <v>77</v>
      </c>
      <c r="G1392" s="68" t="s">
        <v>273</v>
      </c>
      <c r="H1392" s="68" t="s">
        <v>491</v>
      </c>
      <c r="I1392" s="65">
        <v>28</v>
      </c>
      <c r="J1392" s="65">
        <v>616</v>
      </c>
      <c r="K1392" s="65" t="s">
        <v>383</v>
      </c>
    </row>
    <row r="1393" spans="1:11" ht="12.75" customHeight="1">
      <c r="A1393" s="68" t="s">
        <v>269</v>
      </c>
      <c r="B1393" s="68" t="s">
        <v>452</v>
      </c>
      <c r="C1393" s="68" t="s">
        <v>271</v>
      </c>
      <c r="D1393" s="68" t="s">
        <v>359</v>
      </c>
      <c r="E1393" s="68" t="s">
        <v>360</v>
      </c>
      <c r="F1393" s="68" t="s">
        <v>77</v>
      </c>
      <c r="G1393" s="68" t="s">
        <v>273</v>
      </c>
      <c r="H1393" s="68" t="s">
        <v>369</v>
      </c>
      <c r="I1393" s="65">
        <v>31</v>
      </c>
      <c r="J1393" s="65">
        <v>616</v>
      </c>
      <c r="K1393" s="65" t="s">
        <v>383</v>
      </c>
    </row>
    <row r="1394" spans="1:11" ht="12.75" customHeight="1">
      <c r="A1394" s="68" t="s">
        <v>269</v>
      </c>
      <c r="B1394" s="68" t="s">
        <v>452</v>
      </c>
      <c r="C1394" s="68" t="s">
        <v>271</v>
      </c>
      <c r="D1394" s="68" t="s">
        <v>359</v>
      </c>
      <c r="E1394" s="68" t="s">
        <v>360</v>
      </c>
      <c r="F1394" s="68" t="s">
        <v>77</v>
      </c>
      <c r="G1394" s="68" t="s">
        <v>273</v>
      </c>
      <c r="H1394" s="68" t="s">
        <v>638</v>
      </c>
      <c r="I1394" s="65">
        <v>56</v>
      </c>
      <c r="J1394" s="65">
        <v>616</v>
      </c>
      <c r="K1394" s="65" t="s">
        <v>383</v>
      </c>
    </row>
    <row r="1395" spans="1:11" ht="12.75" customHeight="1">
      <c r="A1395" s="68" t="s">
        <v>269</v>
      </c>
      <c r="B1395" s="68" t="s">
        <v>452</v>
      </c>
      <c r="C1395" s="68" t="s">
        <v>271</v>
      </c>
      <c r="D1395" s="68" t="s">
        <v>359</v>
      </c>
      <c r="E1395" s="68" t="s">
        <v>360</v>
      </c>
      <c r="F1395" s="68" t="s">
        <v>77</v>
      </c>
      <c r="G1395" s="68" t="s">
        <v>273</v>
      </c>
      <c r="H1395" s="68" t="s">
        <v>369</v>
      </c>
      <c r="I1395" s="65">
        <v>2</v>
      </c>
      <c r="J1395" s="65">
        <v>432</v>
      </c>
      <c r="K1395" s="65" t="s">
        <v>424</v>
      </c>
    </row>
    <row r="1396" spans="1:11" ht="12.75" customHeight="1">
      <c r="A1396" s="68" t="s">
        <v>269</v>
      </c>
      <c r="B1396" s="68" t="s">
        <v>452</v>
      </c>
      <c r="C1396" s="68" t="s">
        <v>271</v>
      </c>
      <c r="D1396" s="68" t="s">
        <v>359</v>
      </c>
      <c r="E1396" s="68" t="s">
        <v>360</v>
      </c>
      <c r="F1396" s="68" t="s">
        <v>77</v>
      </c>
      <c r="G1396" s="68" t="s">
        <v>273</v>
      </c>
      <c r="H1396" s="68" t="s">
        <v>638</v>
      </c>
      <c r="I1396" s="65">
        <v>8</v>
      </c>
      <c r="J1396" s="65">
        <v>432</v>
      </c>
      <c r="K1396" s="65" t="s">
        <v>424</v>
      </c>
    </row>
    <row r="1397" spans="1:11" ht="12.75" customHeight="1">
      <c r="A1397" s="68" t="s">
        <v>269</v>
      </c>
      <c r="B1397" s="68" t="s">
        <v>452</v>
      </c>
      <c r="C1397" s="68" t="s">
        <v>271</v>
      </c>
      <c r="D1397" s="68" t="s">
        <v>359</v>
      </c>
      <c r="E1397" s="68" t="s">
        <v>360</v>
      </c>
      <c r="F1397" s="68" t="s">
        <v>204</v>
      </c>
      <c r="G1397" s="68" t="s">
        <v>384</v>
      </c>
      <c r="H1397" s="68" t="s">
        <v>365</v>
      </c>
      <c r="I1397" s="65">
        <v>26</v>
      </c>
      <c r="J1397" s="65">
        <v>708</v>
      </c>
      <c r="K1397" s="65" t="s">
        <v>385</v>
      </c>
    </row>
    <row r="1398" spans="1:11" ht="12.75" customHeight="1">
      <c r="A1398" s="68" t="s">
        <v>269</v>
      </c>
      <c r="B1398" s="68" t="s">
        <v>452</v>
      </c>
      <c r="C1398" s="68" t="s">
        <v>271</v>
      </c>
      <c r="D1398" s="68" t="s">
        <v>359</v>
      </c>
      <c r="E1398" s="68" t="s">
        <v>360</v>
      </c>
      <c r="F1398" s="68" t="s">
        <v>204</v>
      </c>
      <c r="G1398" s="68" t="s">
        <v>384</v>
      </c>
      <c r="H1398" s="68" t="s">
        <v>366</v>
      </c>
      <c r="I1398" s="65">
        <v>67</v>
      </c>
      <c r="J1398" s="65">
        <v>708</v>
      </c>
      <c r="K1398" s="65" t="s">
        <v>385</v>
      </c>
    </row>
    <row r="1399" spans="1:11" ht="12.75" customHeight="1">
      <c r="A1399" s="68" t="s">
        <v>269</v>
      </c>
      <c r="B1399" s="68" t="s">
        <v>452</v>
      </c>
      <c r="C1399" s="68" t="s">
        <v>271</v>
      </c>
      <c r="D1399" s="68" t="s">
        <v>359</v>
      </c>
      <c r="E1399" s="68" t="s">
        <v>360</v>
      </c>
      <c r="F1399" s="68" t="s">
        <v>204</v>
      </c>
      <c r="G1399" s="68" t="s">
        <v>384</v>
      </c>
      <c r="H1399" s="68" t="s">
        <v>367</v>
      </c>
      <c r="I1399" s="65">
        <v>45</v>
      </c>
      <c r="J1399" s="65">
        <v>708</v>
      </c>
      <c r="K1399" s="65" t="s">
        <v>385</v>
      </c>
    </row>
    <row r="1400" spans="1:11" ht="12.75" customHeight="1">
      <c r="A1400" s="68" t="s">
        <v>269</v>
      </c>
      <c r="B1400" s="68" t="s">
        <v>452</v>
      </c>
      <c r="C1400" s="68" t="s">
        <v>271</v>
      </c>
      <c r="D1400" s="68" t="s">
        <v>359</v>
      </c>
      <c r="E1400" s="68" t="s">
        <v>360</v>
      </c>
      <c r="F1400" s="68" t="s">
        <v>204</v>
      </c>
      <c r="G1400" s="68" t="s">
        <v>384</v>
      </c>
      <c r="H1400" s="68" t="s">
        <v>247</v>
      </c>
      <c r="I1400" s="65">
        <v>26</v>
      </c>
      <c r="J1400" s="65">
        <v>708</v>
      </c>
      <c r="K1400" s="65" t="s">
        <v>385</v>
      </c>
    </row>
    <row r="1401" spans="1:11" ht="12.75" customHeight="1">
      <c r="A1401" s="68" t="s">
        <v>269</v>
      </c>
      <c r="B1401" s="68" t="s">
        <v>452</v>
      </c>
      <c r="C1401" s="68" t="s">
        <v>271</v>
      </c>
      <c r="D1401" s="68" t="s">
        <v>359</v>
      </c>
      <c r="E1401" s="68" t="s">
        <v>360</v>
      </c>
      <c r="F1401" s="68" t="s">
        <v>204</v>
      </c>
      <c r="G1401" s="68" t="s">
        <v>384</v>
      </c>
      <c r="H1401" s="68" t="s">
        <v>375</v>
      </c>
      <c r="I1401" s="65">
        <v>23</v>
      </c>
      <c r="J1401" s="65">
        <v>708</v>
      </c>
      <c r="K1401" s="65" t="s">
        <v>385</v>
      </c>
    </row>
    <row r="1402" spans="1:11" ht="12.75" customHeight="1">
      <c r="A1402" s="68" t="s">
        <v>269</v>
      </c>
      <c r="B1402" s="68" t="s">
        <v>452</v>
      </c>
      <c r="C1402" s="68" t="s">
        <v>271</v>
      </c>
      <c r="D1402" s="68" t="s">
        <v>359</v>
      </c>
      <c r="E1402" s="68" t="s">
        <v>360</v>
      </c>
      <c r="F1402" s="68" t="s">
        <v>204</v>
      </c>
      <c r="G1402" s="68" t="s">
        <v>384</v>
      </c>
      <c r="H1402" s="68" t="s">
        <v>368</v>
      </c>
      <c r="I1402" s="65">
        <v>20</v>
      </c>
      <c r="J1402" s="65">
        <v>708</v>
      </c>
      <c r="K1402" s="65" t="s">
        <v>385</v>
      </c>
    </row>
    <row r="1403" spans="1:11" ht="12.75" customHeight="1">
      <c r="A1403" s="68" t="s">
        <v>269</v>
      </c>
      <c r="B1403" s="68" t="s">
        <v>452</v>
      </c>
      <c r="C1403" s="68" t="s">
        <v>271</v>
      </c>
      <c r="D1403" s="68" t="s">
        <v>359</v>
      </c>
      <c r="E1403" s="68" t="s">
        <v>360</v>
      </c>
      <c r="F1403" s="68" t="s">
        <v>204</v>
      </c>
      <c r="G1403" s="68" t="s">
        <v>384</v>
      </c>
      <c r="H1403" s="68" t="s">
        <v>491</v>
      </c>
      <c r="I1403" s="65">
        <v>17</v>
      </c>
      <c r="J1403" s="65">
        <v>708</v>
      </c>
      <c r="K1403" s="65" t="s">
        <v>385</v>
      </c>
    </row>
    <row r="1404" spans="1:11" ht="12.75" customHeight="1">
      <c r="A1404" s="68" t="s">
        <v>269</v>
      </c>
      <c r="B1404" s="68" t="s">
        <v>452</v>
      </c>
      <c r="C1404" s="68" t="s">
        <v>271</v>
      </c>
      <c r="D1404" s="68" t="s">
        <v>359</v>
      </c>
      <c r="E1404" s="68" t="s">
        <v>360</v>
      </c>
      <c r="F1404" s="68" t="s">
        <v>204</v>
      </c>
      <c r="G1404" s="68" t="s">
        <v>384</v>
      </c>
      <c r="H1404" s="68" t="s">
        <v>369</v>
      </c>
      <c r="I1404" s="65">
        <v>32</v>
      </c>
      <c r="J1404" s="65">
        <v>708</v>
      </c>
      <c r="K1404" s="65" t="s">
        <v>385</v>
      </c>
    </row>
    <row r="1405" spans="1:11" ht="12.75" customHeight="1">
      <c r="A1405" s="68" t="s">
        <v>269</v>
      </c>
      <c r="B1405" s="68" t="s">
        <v>452</v>
      </c>
      <c r="C1405" s="68" t="s">
        <v>271</v>
      </c>
      <c r="D1405" s="68" t="s">
        <v>359</v>
      </c>
      <c r="E1405" s="68" t="s">
        <v>360</v>
      </c>
      <c r="F1405" s="68" t="s">
        <v>204</v>
      </c>
      <c r="G1405" s="68" t="s">
        <v>384</v>
      </c>
      <c r="H1405" s="68" t="s">
        <v>638</v>
      </c>
      <c r="I1405" s="65">
        <v>9</v>
      </c>
      <c r="J1405" s="65">
        <v>708</v>
      </c>
      <c r="K1405" s="65" t="s">
        <v>385</v>
      </c>
    </row>
    <row r="1406" spans="1:11" ht="12.75" customHeight="1">
      <c r="A1406" s="68" t="s">
        <v>269</v>
      </c>
      <c r="B1406" s="68" t="s">
        <v>452</v>
      </c>
      <c r="C1406" s="68" t="s">
        <v>271</v>
      </c>
      <c r="D1406" s="68" t="s">
        <v>359</v>
      </c>
      <c r="E1406" s="68" t="s">
        <v>360</v>
      </c>
      <c r="F1406" s="68" t="s">
        <v>78</v>
      </c>
      <c r="G1406" s="68" t="s">
        <v>384</v>
      </c>
      <c r="H1406" s="68" t="s">
        <v>365</v>
      </c>
      <c r="I1406" s="65">
        <v>17</v>
      </c>
      <c r="J1406" s="65">
        <v>807</v>
      </c>
      <c r="K1406" s="65" t="s">
        <v>283</v>
      </c>
    </row>
    <row r="1407" spans="1:11" ht="12.75" customHeight="1">
      <c r="A1407" s="68" t="s">
        <v>269</v>
      </c>
      <c r="B1407" s="68" t="s">
        <v>452</v>
      </c>
      <c r="C1407" s="68" t="s">
        <v>271</v>
      </c>
      <c r="D1407" s="68" t="s">
        <v>359</v>
      </c>
      <c r="E1407" s="68" t="s">
        <v>360</v>
      </c>
      <c r="F1407" s="68" t="s">
        <v>78</v>
      </c>
      <c r="G1407" s="68" t="s">
        <v>384</v>
      </c>
      <c r="H1407" s="68" t="s">
        <v>366</v>
      </c>
      <c r="I1407" s="65">
        <v>85</v>
      </c>
      <c r="J1407" s="65">
        <v>807</v>
      </c>
      <c r="K1407" s="65" t="s">
        <v>283</v>
      </c>
    </row>
    <row r="1408" spans="1:11" ht="12.75" customHeight="1">
      <c r="A1408" s="68" t="s">
        <v>269</v>
      </c>
      <c r="B1408" s="68" t="s">
        <v>452</v>
      </c>
      <c r="C1408" s="68" t="s">
        <v>271</v>
      </c>
      <c r="D1408" s="68" t="s">
        <v>359</v>
      </c>
      <c r="E1408" s="68" t="s">
        <v>360</v>
      </c>
      <c r="F1408" s="68" t="s">
        <v>78</v>
      </c>
      <c r="G1408" s="68" t="s">
        <v>384</v>
      </c>
      <c r="H1408" s="68" t="s">
        <v>367</v>
      </c>
      <c r="I1408" s="65">
        <v>44</v>
      </c>
      <c r="J1408" s="65">
        <v>807</v>
      </c>
      <c r="K1408" s="65" t="s">
        <v>283</v>
      </c>
    </row>
    <row r="1409" spans="1:11" ht="12.75" customHeight="1">
      <c r="A1409" s="68" t="s">
        <v>269</v>
      </c>
      <c r="B1409" s="68" t="s">
        <v>452</v>
      </c>
      <c r="C1409" s="68" t="s">
        <v>271</v>
      </c>
      <c r="D1409" s="68" t="s">
        <v>359</v>
      </c>
      <c r="E1409" s="68" t="s">
        <v>360</v>
      </c>
      <c r="F1409" s="68" t="s">
        <v>78</v>
      </c>
      <c r="G1409" s="68" t="s">
        <v>384</v>
      </c>
      <c r="H1409" s="68" t="s">
        <v>247</v>
      </c>
      <c r="I1409" s="65">
        <v>24</v>
      </c>
      <c r="J1409" s="65">
        <v>807</v>
      </c>
      <c r="K1409" s="65" t="s">
        <v>283</v>
      </c>
    </row>
    <row r="1410" spans="1:11" ht="12.75" customHeight="1">
      <c r="A1410" s="68" t="s">
        <v>269</v>
      </c>
      <c r="B1410" s="68" t="s">
        <v>452</v>
      </c>
      <c r="C1410" s="68" t="s">
        <v>271</v>
      </c>
      <c r="D1410" s="68" t="s">
        <v>359</v>
      </c>
      <c r="E1410" s="68" t="s">
        <v>360</v>
      </c>
      <c r="F1410" s="68" t="s">
        <v>78</v>
      </c>
      <c r="G1410" s="68" t="s">
        <v>384</v>
      </c>
      <c r="H1410" s="68" t="s">
        <v>375</v>
      </c>
      <c r="I1410" s="65">
        <v>32</v>
      </c>
      <c r="J1410" s="65">
        <v>807</v>
      </c>
      <c r="K1410" s="65" t="s">
        <v>283</v>
      </c>
    </row>
    <row r="1411" spans="1:11" ht="12.75" customHeight="1">
      <c r="A1411" s="68" t="s">
        <v>269</v>
      </c>
      <c r="B1411" s="68" t="s">
        <v>452</v>
      </c>
      <c r="C1411" s="68" t="s">
        <v>271</v>
      </c>
      <c r="D1411" s="68" t="s">
        <v>359</v>
      </c>
      <c r="E1411" s="68" t="s">
        <v>360</v>
      </c>
      <c r="F1411" s="68" t="s">
        <v>78</v>
      </c>
      <c r="G1411" s="68" t="s">
        <v>384</v>
      </c>
      <c r="H1411" s="68" t="s">
        <v>368</v>
      </c>
      <c r="I1411" s="65">
        <v>45</v>
      </c>
      <c r="J1411" s="65">
        <v>807</v>
      </c>
      <c r="K1411" s="65" t="s">
        <v>283</v>
      </c>
    </row>
    <row r="1412" spans="1:11" ht="12.75" customHeight="1">
      <c r="A1412" s="68" t="s">
        <v>269</v>
      </c>
      <c r="B1412" s="68" t="s">
        <v>452</v>
      </c>
      <c r="C1412" s="68" t="s">
        <v>271</v>
      </c>
      <c r="D1412" s="68" t="s">
        <v>359</v>
      </c>
      <c r="E1412" s="68" t="s">
        <v>360</v>
      </c>
      <c r="F1412" s="68" t="s">
        <v>78</v>
      </c>
      <c r="G1412" s="68" t="s">
        <v>384</v>
      </c>
      <c r="H1412" s="68" t="s">
        <v>491</v>
      </c>
      <c r="I1412" s="65">
        <v>99</v>
      </c>
      <c r="J1412" s="65">
        <v>807</v>
      </c>
      <c r="K1412" s="65" t="s">
        <v>283</v>
      </c>
    </row>
    <row r="1413" spans="1:11" ht="12.75" customHeight="1">
      <c r="A1413" s="68" t="s">
        <v>269</v>
      </c>
      <c r="B1413" s="68" t="s">
        <v>452</v>
      </c>
      <c r="C1413" s="68" t="s">
        <v>271</v>
      </c>
      <c r="D1413" s="68" t="s">
        <v>359</v>
      </c>
      <c r="E1413" s="68" t="s">
        <v>360</v>
      </c>
      <c r="F1413" s="68" t="s">
        <v>78</v>
      </c>
      <c r="G1413" s="68" t="s">
        <v>384</v>
      </c>
      <c r="H1413" s="68" t="s">
        <v>369</v>
      </c>
      <c r="I1413" s="65">
        <v>78</v>
      </c>
      <c r="J1413" s="65">
        <v>807</v>
      </c>
      <c r="K1413" s="65" t="s">
        <v>283</v>
      </c>
    </row>
    <row r="1414" spans="1:11" ht="12.75" customHeight="1">
      <c r="A1414" s="68" t="s">
        <v>269</v>
      </c>
      <c r="B1414" s="68" t="s">
        <v>452</v>
      </c>
      <c r="C1414" s="68" t="s">
        <v>271</v>
      </c>
      <c r="D1414" s="68" t="s">
        <v>359</v>
      </c>
      <c r="E1414" s="68" t="s">
        <v>360</v>
      </c>
      <c r="F1414" s="68" t="s">
        <v>78</v>
      </c>
      <c r="G1414" s="68" t="s">
        <v>384</v>
      </c>
      <c r="H1414" s="68" t="s">
        <v>638</v>
      </c>
      <c r="I1414" s="65">
        <v>52</v>
      </c>
      <c r="J1414" s="65">
        <v>807</v>
      </c>
      <c r="K1414" s="65" t="s">
        <v>283</v>
      </c>
    </row>
    <row r="1415" spans="1:11" ht="12.75" customHeight="1">
      <c r="A1415" s="68" t="s">
        <v>269</v>
      </c>
      <c r="B1415" s="68" t="s">
        <v>452</v>
      </c>
      <c r="C1415" s="68" t="s">
        <v>271</v>
      </c>
      <c r="D1415" s="68" t="s">
        <v>359</v>
      </c>
      <c r="E1415" s="68" t="s">
        <v>360</v>
      </c>
      <c r="F1415" s="68" t="s">
        <v>204</v>
      </c>
      <c r="G1415" s="68" t="s">
        <v>384</v>
      </c>
      <c r="H1415" s="68" t="s">
        <v>451</v>
      </c>
      <c r="I1415" s="65">
        <v>1964</v>
      </c>
      <c r="J1415" s="65">
        <v>707</v>
      </c>
      <c r="K1415" s="65" t="s">
        <v>386</v>
      </c>
    </row>
    <row r="1416" spans="1:11" ht="12.75" customHeight="1">
      <c r="A1416" s="68" t="s">
        <v>269</v>
      </c>
      <c r="B1416" s="68" t="s">
        <v>452</v>
      </c>
      <c r="C1416" s="68" t="s">
        <v>271</v>
      </c>
      <c r="D1416" s="68" t="s">
        <v>359</v>
      </c>
      <c r="E1416" s="68" t="s">
        <v>360</v>
      </c>
      <c r="F1416" s="68" t="s">
        <v>204</v>
      </c>
      <c r="G1416" s="68" t="s">
        <v>384</v>
      </c>
      <c r="H1416" s="68" t="s">
        <v>365</v>
      </c>
      <c r="I1416" s="65">
        <v>12012</v>
      </c>
      <c r="J1416" s="65">
        <v>707</v>
      </c>
      <c r="K1416" s="65" t="s">
        <v>386</v>
      </c>
    </row>
    <row r="1417" spans="1:11" ht="12.75" customHeight="1">
      <c r="A1417" s="68" t="s">
        <v>269</v>
      </c>
      <c r="B1417" s="68" t="s">
        <v>452</v>
      </c>
      <c r="C1417" s="68" t="s">
        <v>271</v>
      </c>
      <c r="D1417" s="68" t="s">
        <v>359</v>
      </c>
      <c r="E1417" s="68" t="s">
        <v>360</v>
      </c>
      <c r="F1417" s="68" t="s">
        <v>204</v>
      </c>
      <c r="G1417" s="68" t="s">
        <v>384</v>
      </c>
      <c r="H1417" s="68" t="s">
        <v>366</v>
      </c>
      <c r="I1417" s="65">
        <v>12681</v>
      </c>
      <c r="J1417" s="65">
        <v>707</v>
      </c>
      <c r="K1417" s="65" t="s">
        <v>386</v>
      </c>
    </row>
    <row r="1418" spans="1:11" ht="12.75" customHeight="1">
      <c r="A1418" s="68" t="s">
        <v>269</v>
      </c>
      <c r="B1418" s="68" t="s">
        <v>452</v>
      </c>
      <c r="C1418" s="68" t="s">
        <v>271</v>
      </c>
      <c r="D1418" s="68" t="s">
        <v>359</v>
      </c>
      <c r="E1418" s="68" t="s">
        <v>360</v>
      </c>
      <c r="F1418" s="68" t="s">
        <v>204</v>
      </c>
      <c r="G1418" s="68" t="s">
        <v>384</v>
      </c>
      <c r="H1418" s="68" t="s">
        <v>367</v>
      </c>
      <c r="I1418" s="65">
        <v>9245</v>
      </c>
      <c r="J1418" s="65">
        <v>707</v>
      </c>
      <c r="K1418" s="65" t="s">
        <v>386</v>
      </c>
    </row>
    <row r="1419" spans="1:11" ht="12.75" customHeight="1">
      <c r="A1419" s="68" t="s">
        <v>269</v>
      </c>
      <c r="B1419" s="68" t="s">
        <v>452</v>
      </c>
      <c r="C1419" s="68" t="s">
        <v>271</v>
      </c>
      <c r="D1419" s="68" t="s">
        <v>359</v>
      </c>
      <c r="E1419" s="68" t="s">
        <v>360</v>
      </c>
      <c r="F1419" s="68" t="s">
        <v>204</v>
      </c>
      <c r="G1419" s="68" t="s">
        <v>384</v>
      </c>
      <c r="H1419" s="68" t="s">
        <v>247</v>
      </c>
      <c r="I1419" s="65">
        <v>14040</v>
      </c>
      <c r="J1419" s="65">
        <v>707</v>
      </c>
      <c r="K1419" s="65" t="s">
        <v>386</v>
      </c>
    </row>
    <row r="1420" spans="1:11" ht="12.75" customHeight="1">
      <c r="A1420" s="68" t="s">
        <v>269</v>
      </c>
      <c r="B1420" s="68" t="s">
        <v>452</v>
      </c>
      <c r="C1420" s="68" t="s">
        <v>271</v>
      </c>
      <c r="D1420" s="68" t="s">
        <v>359</v>
      </c>
      <c r="E1420" s="68" t="s">
        <v>360</v>
      </c>
      <c r="F1420" s="68" t="s">
        <v>204</v>
      </c>
      <c r="G1420" s="68" t="s">
        <v>384</v>
      </c>
      <c r="H1420" s="68" t="s">
        <v>375</v>
      </c>
      <c r="I1420" s="65">
        <v>19811</v>
      </c>
      <c r="J1420" s="65">
        <v>707</v>
      </c>
      <c r="K1420" s="65" t="s">
        <v>386</v>
      </c>
    </row>
    <row r="1421" spans="1:11" ht="12.75" customHeight="1">
      <c r="A1421" s="68" t="s">
        <v>269</v>
      </c>
      <c r="B1421" s="68" t="s">
        <v>452</v>
      </c>
      <c r="C1421" s="68" t="s">
        <v>271</v>
      </c>
      <c r="D1421" s="68" t="s">
        <v>359</v>
      </c>
      <c r="E1421" s="68" t="s">
        <v>360</v>
      </c>
      <c r="F1421" s="68" t="s">
        <v>204</v>
      </c>
      <c r="G1421" s="68" t="s">
        <v>384</v>
      </c>
      <c r="H1421" s="68" t="s">
        <v>368</v>
      </c>
      <c r="I1421" s="65">
        <v>22820</v>
      </c>
      <c r="J1421" s="65">
        <v>707</v>
      </c>
      <c r="K1421" s="65" t="s">
        <v>386</v>
      </c>
    </row>
    <row r="1422" spans="1:11" ht="12.75" customHeight="1">
      <c r="A1422" s="68" t="s">
        <v>269</v>
      </c>
      <c r="B1422" s="68" t="s">
        <v>452</v>
      </c>
      <c r="C1422" s="68" t="s">
        <v>271</v>
      </c>
      <c r="D1422" s="68" t="s">
        <v>359</v>
      </c>
      <c r="E1422" s="68" t="s">
        <v>360</v>
      </c>
      <c r="F1422" s="68" t="s">
        <v>204</v>
      </c>
      <c r="G1422" s="68" t="s">
        <v>384</v>
      </c>
      <c r="H1422" s="68" t="s">
        <v>491</v>
      </c>
      <c r="I1422" s="65">
        <v>35237</v>
      </c>
      <c r="J1422" s="65">
        <v>707</v>
      </c>
      <c r="K1422" s="65" t="s">
        <v>386</v>
      </c>
    </row>
    <row r="1423" spans="1:11" ht="12.75" customHeight="1">
      <c r="A1423" s="68" t="s">
        <v>269</v>
      </c>
      <c r="B1423" s="68" t="s">
        <v>452</v>
      </c>
      <c r="C1423" s="68" t="s">
        <v>271</v>
      </c>
      <c r="D1423" s="68" t="s">
        <v>359</v>
      </c>
      <c r="E1423" s="68" t="s">
        <v>360</v>
      </c>
      <c r="F1423" s="68" t="s">
        <v>204</v>
      </c>
      <c r="G1423" s="68" t="s">
        <v>384</v>
      </c>
      <c r="H1423" s="68" t="s">
        <v>369</v>
      </c>
      <c r="I1423" s="65">
        <v>40926</v>
      </c>
      <c r="J1423" s="65">
        <v>707</v>
      </c>
      <c r="K1423" s="65" t="s">
        <v>386</v>
      </c>
    </row>
    <row r="1424" spans="1:11" ht="12.75" customHeight="1">
      <c r="A1424" s="68" t="s">
        <v>269</v>
      </c>
      <c r="B1424" s="68" t="s">
        <v>452</v>
      </c>
      <c r="C1424" s="68" t="s">
        <v>271</v>
      </c>
      <c r="D1424" s="68" t="s">
        <v>359</v>
      </c>
      <c r="E1424" s="68" t="s">
        <v>360</v>
      </c>
      <c r="F1424" s="68" t="s">
        <v>204</v>
      </c>
      <c r="G1424" s="68" t="s">
        <v>384</v>
      </c>
      <c r="H1424" s="68" t="s">
        <v>638</v>
      </c>
      <c r="I1424" s="65">
        <v>44731</v>
      </c>
      <c r="J1424" s="65">
        <v>707</v>
      </c>
      <c r="K1424" s="65" t="s">
        <v>386</v>
      </c>
    </row>
    <row r="1425" spans="1:11" ht="12.75" customHeight="1">
      <c r="A1425" s="68" t="s">
        <v>269</v>
      </c>
      <c r="B1425" s="68" t="s">
        <v>452</v>
      </c>
      <c r="C1425" s="68" t="s">
        <v>271</v>
      </c>
      <c r="D1425" s="68" t="s">
        <v>359</v>
      </c>
      <c r="E1425" s="68" t="s">
        <v>360</v>
      </c>
      <c r="F1425" s="68" t="s">
        <v>78</v>
      </c>
      <c r="G1425" s="68" t="s">
        <v>384</v>
      </c>
      <c r="H1425" s="68" t="s">
        <v>451</v>
      </c>
      <c r="I1425" s="65">
        <v>942</v>
      </c>
      <c r="J1425" s="65">
        <v>721</v>
      </c>
      <c r="K1425" s="65" t="s">
        <v>502</v>
      </c>
    </row>
    <row r="1426" spans="1:11" ht="12.75" customHeight="1">
      <c r="A1426" s="68" t="s">
        <v>269</v>
      </c>
      <c r="B1426" s="68" t="s">
        <v>452</v>
      </c>
      <c r="C1426" s="68" t="s">
        <v>271</v>
      </c>
      <c r="D1426" s="68" t="s">
        <v>359</v>
      </c>
      <c r="E1426" s="68" t="s">
        <v>360</v>
      </c>
      <c r="F1426" s="68" t="s">
        <v>78</v>
      </c>
      <c r="G1426" s="68" t="s">
        <v>384</v>
      </c>
      <c r="H1426" s="68" t="s">
        <v>365</v>
      </c>
      <c r="I1426" s="65">
        <v>2846</v>
      </c>
      <c r="J1426" s="65">
        <v>721</v>
      </c>
      <c r="K1426" s="65" t="s">
        <v>502</v>
      </c>
    </row>
    <row r="1427" spans="1:11" ht="12.75" customHeight="1">
      <c r="A1427" s="68" t="s">
        <v>269</v>
      </c>
      <c r="B1427" s="68" t="s">
        <v>452</v>
      </c>
      <c r="C1427" s="68" t="s">
        <v>271</v>
      </c>
      <c r="D1427" s="68" t="s">
        <v>359</v>
      </c>
      <c r="E1427" s="68" t="s">
        <v>360</v>
      </c>
      <c r="F1427" s="68" t="s">
        <v>78</v>
      </c>
      <c r="G1427" s="68" t="s">
        <v>384</v>
      </c>
      <c r="H1427" s="68" t="s">
        <v>366</v>
      </c>
      <c r="I1427" s="65">
        <v>2983</v>
      </c>
      <c r="J1427" s="65">
        <v>721</v>
      </c>
      <c r="K1427" s="65" t="s">
        <v>502</v>
      </c>
    </row>
    <row r="1428" spans="1:11" ht="12.75" customHeight="1">
      <c r="A1428" s="68" t="s">
        <v>269</v>
      </c>
      <c r="B1428" s="68" t="s">
        <v>452</v>
      </c>
      <c r="C1428" s="68" t="s">
        <v>271</v>
      </c>
      <c r="D1428" s="68" t="s">
        <v>359</v>
      </c>
      <c r="E1428" s="68" t="s">
        <v>360</v>
      </c>
      <c r="F1428" s="68" t="s">
        <v>78</v>
      </c>
      <c r="G1428" s="68" t="s">
        <v>384</v>
      </c>
      <c r="H1428" s="68" t="s">
        <v>367</v>
      </c>
      <c r="I1428" s="65">
        <v>881</v>
      </c>
      <c r="J1428" s="65">
        <v>721</v>
      </c>
      <c r="K1428" s="65" t="s">
        <v>502</v>
      </c>
    </row>
    <row r="1429" spans="1:11" ht="12.75" customHeight="1">
      <c r="A1429" s="68" t="s">
        <v>269</v>
      </c>
      <c r="B1429" s="68" t="s">
        <v>452</v>
      </c>
      <c r="C1429" s="68" t="s">
        <v>271</v>
      </c>
      <c r="D1429" s="68" t="s">
        <v>359</v>
      </c>
      <c r="E1429" s="68" t="s">
        <v>360</v>
      </c>
      <c r="F1429" s="68" t="s">
        <v>78</v>
      </c>
      <c r="G1429" s="68" t="s">
        <v>384</v>
      </c>
      <c r="H1429" s="68" t="s">
        <v>247</v>
      </c>
      <c r="I1429" s="65">
        <v>797</v>
      </c>
      <c r="J1429" s="65">
        <v>721</v>
      </c>
      <c r="K1429" s="65" t="s">
        <v>502</v>
      </c>
    </row>
    <row r="1430" spans="1:11" ht="12.75" customHeight="1">
      <c r="A1430" s="68" t="s">
        <v>269</v>
      </c>
      <c r="B1430" s="68" t="s">
        <v>452</v>
      </c>
      <c r="C1430" s="68" t="s">
        <v>271</v>
      </c>
      <c r="D1430" s="68" t="s">
        <v>359</v>
      </c>
      <c r="E1430" s="68" t="s">
        <v>360</v>
      </c>
      <c r="F1430" s="68" t="s">
        <v>78</v>
      </c>
      <c r="G1430" s="68" t="s">
        <v>384</v>
      </c>
      <c r="H1430" s="68" t="s">
        <v>375</v>
      </c>
      <c r="I1430" s="65">
        <v>561</v>
      </c>
      <c r="J1430" s="65">
        <v>721</v>
      </c>
      <c r="K1430" s="65" t="s">
        <v>502</v>
      </c>
    </row>
    <row r="1431" spans="1:11" ht="12.75" customHeight="1">
      <c r="A1431" s="68" t="s">
        <v>269</v>
      </c>
      <c r="B1431" s="68" t="s">
        <v>452</v>
      </c>
      <c r="C1431" s="68" t="s">
        <v>271</v>
      </c>
      <c r="D1431" s="68" t="s">
        <v>359</v>
      </c>
      <c r="E1431" s="68" t="s">
        <v>360</v>
      </c>
      <c r="F1431" s="68" t="s">
        <v>78</v>
      </c>
      <c r="G1431" s="68" t="s">
        <v>384</v>
      </c>
      <c r="H1431" s="68" t="s">
        <v>368</v>
      </c>
      <c r="I1431" s="65">
        <v>463</v>
      </c>
      <c r="J1431" s="65">
        <v>721</v>
      </c>
      <c r="K1431" s="65" t="s">
        <v>502</v>
      </c>
    </row>
    <row r="1432" spans="1:11" ht="12.75" customHeight="1">
      <c r="A1432" s="68" t="s">
        <v>269</v>
      </c>
      <c r="B1432" s="68" t="s">
        <v>452</v>
      </c>
      <c r="C1432" s="68" t="s">
        <v>271</v>
      </c>
      <c r="D1432" s="68" t="s">
        <v>359</v>
      </c>
      <c r="E1432" s="68" t="s">
        <v>360</v>
      </c>
      <c r="F1432" s="68" t="s">
        <v>78</v>
      </c>
      <c r="G1432" s="68" t="s">
        <v>384</v>
      </c>
      <c r="H1432" s="68" t="s">
        <v>491</v>
      </c>
      <c r="I1432" s="65">
        <v>1426</v>
      </c>
      <c r="J1432" s="65">
        <v>721</v>
      </c>
      <c r="K1432" s="65" t="s">
        <v>502</v>
      </c>
    </row>
    <row r="1433" spans="1:11" ht="12.75" customHeight="1">
      <c r="A1433" s="68" t="s">
        <v>269</v>
      </c>
      <c r="B1433" s="68" t="s">
        <v>452</v>
      </c>
      <c r="C1433" s="68" t="s">
        <v>271</v>
      </c>
      <c r="D1433" s="68" t="s">
        <v>359</v>
      </c>
      <c r="E1433" s="68" t="s">
        <v>360</v>
      </c>
      <c r="F1433" s="68" t="s">
        <v>78</v>
      </c>
      <c r="G1433" s="68" t="s">
        <v>384</v>
      </c>
      <c r="H1433" s="68" t="s">
        <v>369</v>
      </c>
      <c r="I1433" s="65">
        <v>1239</v>
      </c>
      <c r="J1433" s="65">
        <v>721</v>
      </c>
      <c r="K1433" s="65" t="s">
        <v>502</v>
      </c>
    </row>
    <row r="1434" spans="1:11" ht="12.75" customHeight="1">
      <c r="A1434" s="68" t="s">
        <v>269</v>
      </c>
      <c r="B1434" s="68" t="s">
        <v>452</v>
      </c>
      <c r="C1434" s="68" t="s">
        <v>271</v>
      </c>
      <c r="D1434" s="68" t="s">
        <v>359</v>
      </c>
      <c r="E1434" s="68" t="s">
        <v>360</v>
      </c>
      <c r="F1434" s="68" t="s">
        <v>78</v>
      </c>
      <c r="G1434" s="68" t="s">
        <v>384</v>
      </c>
      <c r="H1434" s="68" t="s">
        <v>638</v>
      </c>
      <c r="I1434" s="65">
        <v>1283</v>
      </c>
      <c r="J1434" s="65">
        <v>721</v>
      </c>
      <c r="K1434" s="65" t="s">
        <v>502</v>
      </c>
    </row>
    <row r="1435" spans="1:11" ht="12.75" customHeight="1">
      <c r="A1435" s="68" t="s">
        <v>269</v>
      </c>
      <c r="B1435" s="68" t="s">
        <v>452</v>
      </c>
      <c r="C1435" s="68" t="s">
        <v>271</v>
      </c>
      <c r="D1435" s="68" t="s">
        <v>359</v>
      </c>
      <c r="E1435" s="68" t="s">
        <v>360</v>
      </c>
      <c r="F1435" s="68" t="s">
        <v>78</v>
      </c>
      <c r="G1435" s="68" t="s">
        <v>384</v>
      </c>
      <c r="H1435" s="68" t="s">
        <v>366</v>
      </c>
      <c r="I1435" s="65">
        <v>76</v>
      </c>
      <c r="J1435" s="65">
        <v>722</v>
      </c>
      <c r="K1435" s="65" t="s">
        <v>387</v>
      </c>
    </row>
    <row r="1436" spans="1:11" ht="12.75" customHeight="1">
      <c r="A1436" s="68" t="s">
        <v>269</v>
      </c>
      <c r="B1436" s="68" t="s">
        <v>452</v>
      </c>
      <c r="C1436" s="68" t="s">
        <v>271</v>
      </c>
      <c r="D1436" s="68" t="s">
        <v>359</v>
      </c>
      <c r="E1436" s="68" t="s">
        <v>360</v>
      </c>
      <c r="F1436" s="68" t="s">
        <v>78</v>
      </c>
      <c r="G1436" s="68" t="s">
        <v>384</v>
      </c>
      <c r="H1436" s="68" t="s">
        <v>367</v>
      </c>
      <c r="I1436" s="65">
        <v>80</v>
      </c>
      <c r="J1436" s="65">
        <v>722</v>
      </c>
      <c r="K1436" s="65" t="s">
        <v>387</v>
      </c>
    </row>
    <row r="1437" spans="1:11" ht="12.75" customHeight="1">
      <c r="A1437" s="68" t="s">
        <v>269</v>
      </c>
      <c r="B1437" s="68" t="s">
        <v>452</v>
      </c>
      <c r="C1437" s="68" t="s">
        <v>271</v>
      </c>
      <c r="D1437" s="68" t="s">
        <v>359</v>
      </c>
      <c r="E1437" s="68" t="s">
        <v>360</v>
      </c>
      <c r="F1437" s="68" t="s">
        <v>78</v>
      </c>
      <c r="G1437" s="68" t="s">
        <v>384</v>
      </c>
      <c r="H1437" s="68" t="s">
        <v>247</v>
      </c>
      <c r="I1437" s="65">
        <v>44</v>
      </c>
      <c r="J1437" s="65">
        <v>722</v>
      </c>
      <c r="K1437" s="65" t="s">
        <v>387</v>
      </c>
    </row>
    <row r="1438" spans="1:11" ht="12.75" customHeight="1">
      <c r="A1438" s="68" t="s">
        <v>269</v>
      </c>
      <c r="B1438" s="68" t="s">
        <v>452</v>
      </c>
      <c r="C1438" s="68" t="s">
        <v>271</v>
      </c>
      <c r="D1438" s="68" t="s">
        <v>359</v>
      </c>
      <c r="E1438" s="68" t="s">
        <v>360</v>
      </c>
      <c r="F1438" s="68" t="s">
        <v>78</v>
      </c>
      <c r="G1438" s="68" t="s">
        <v>384</v>
      </c>
      <c r="H1438" s="68" t="s">
        <v>375</v>
      </c>
      <c r="I1438" s="65">
        <v>34</v>
      </c>
      <c r="J1438" s="65">
        <v>722</v>
      </c>
      <c r="K1438" s="65" t="s">
        <v>387</v>
      </c>
    </row>
    <row r="1439" spans="1:11" ht="12.75" customHeight="1">
      <c r="A1439" s="68" t="s">
        <v>269</v>
      </c>
      <c r="B1439" s="68" t="s">
        <v>452</v>
      </c>
      <c r="C1439" s="68" t="s">
        <v>271</v>
      </c>
      <c r="D1439" s="68" t="s">
        <v>359</v>
      </c>
      <c r="E1439" s="68" t="s">
        <v>360</v>
      </c>
      <c r="F1439" s="68" t="s">
        <v>78</v>
      </c>
      <c r="G1439" s="68" t="s">
        <v>384</v>
      </c>
      <c r="H1439" s="68" t="s">
        <v>368</v>
      </c>
      <c r="I1439" s="65">
        <v>90</v>
      </c>
      <c r="J1439" s="65">
        <v>722</v>
      </c>
      <c r="K1439" s="65" t="s">
        <v>387</v>
      </c>
    </row>
    <row r="1440" spans="1:11" ht="12.75" customHeight="1">
      <c r="A1440" s="68" t="s">
        <v>269</v>
      </c>
      <c r="B1440" s="68" t="s">
        <v>452</v>
      </c>
      <c r="C1440" s="68" t="s">
        <v>271</v>
      </c>
      <c r="D1440" s="68" t="s">
        <v>359</v>
      </c>
      <c r="E1440" s="68" t="s">
        <v>360</v>
      </c>
      <c r="F1440" s="68" t="s">
        <v>78</v>
      </c>
      <c r="G1440" s="68" t="s">
        <v>384</v>
      </c>
      <c r="H1440" s="68" t="s">
        <v>491</v>
      </c>
      <c r="I1440" s="65">
        <v>114</v>
      </c>
      <c r="J1440" s="65">
        <v>722</v>
      </c>
      <c r="K1440" s="65" t="s">
        <v>387</v>
      </c>
    </row>
    <row r="1441" spans="1:11" ht="12.75" customHeight="1">
      <c r="A1441" s="68" t="s">
        <v>269</v>
      </c>
      <c r="B1441" s="68" t="s">
        <v>452</v>
      </c>
      <c r="C1441" s="68" t="s">
        <v>271</v>
      </c>
      <c r="D1441" s="68" t="s">
        <v>359</v>
      </c>
      <c r="E1441" s="68" t="s">
        <v>360</v>
      </c>
      <c r="F1441" s="68" t="s">
        <v>78</v>
      </c>
      <c r="G1441" s="68" t="s">
        <v>384</v>
      </c>
      <c r="H1441" s="68" t="s">
        <v>369</v>
      </c>
      <c r="I1441" s="65">
        <v>61</v>
      </c>
      <c r="J1441" s="65">
        <v>722</v>
      </c>
      <c r="K1441" s="65" t="s">
        <v>387</v>
      </c>
    </row>
    <row r="1442" spans="1:11" ht="12.75" customHeight="1">
      <c r="A1442" s="68" t="s">
        <v>269</v>
      </c>
      <c r="B1442" s="68" t="s">
        <v>452</v>
      </c>
      <c r="C1442" s="68" t="s">
        <v>271</v>
      </c>
      <c r="D1442" s="68" t="s">
        <v>359</v>
      </c>
      <c r="E1442" s="68" t="s">
        <v>360</v>
      </c>
      <c r="F1442" s="68" t="s">
        <v>78</v>
      </c>
      <c r="G1442" s="68" t="s">
        <v>384</v>
      </c>
      <c r="H1442" s="68" t="s">
        <v>638</v>
      </c>
      <c r="I1442" s="65">
        <v>81</v>
      </c>
      <c r="J1442" s="65">
        <v>722</v>
      </c>
      <c r="K1442" s="65" t="s">
        <v>387</v>
      </c>
    </row>
    <row r="1443" spans="1:11" ht="12.75" customHeight="1">
      <c r="A1443" s="68" t="s">
        <v>269</v>
      </c>
      <c r="B1443" s="68" t="s">
        <v>452</v>
      </c>
      <c r="C1443" s="68" t="s">
        <v>271</v>
      </c>
      <c r="D1443" s="68" t="s">
        <v>359</v>
      </c>
      <c r="E1443" s="68" t="s">
        <v>360</v>
      </c>
      <c r="F1443" s="68" t="s">
        <v>78</v>
      </c>
      <c r="G1443" s="68" t="s">
        <v>384</v>
      </c>
      <c r="H1443" s="68" t="s">
        <v>638</v>
      </c>
      <c r="I1443" s="65">
        <v>3</v>
      </c>
      <c r="J1443" s="65">
        <v>811</v>
      </c>
      <c r="K1443" s="65" t="s">
        <v>388</v>
      </c>
    </row>
    <row r="1444" spans="1:11" ht="12.75" customHeight="1">
      <c r="A1444" s="68" t="s">
        <v>269</v>
      </c>
      <c r="B1444" s="68" t="s">
        <v>452</v>
      </c>
      <c r="C1444" s="68" t="s">
        <v>271</v>
      </c>
      <c r="D1444" s="68" t="s">
        <v>359</v>
      </c>
      <c r="E1444" s="68" t="s">
        <v>360</v>
      </c>
      <c r="F1444" s="68" t="s">
        <v>78</v>
      </c>
      <c r="G1444" s="68" t="s">
        <v>384</v>
      </c>
      <c r="H1444" s="68" t="s">
        <v>451</v>
      </c>
      <c r="I1444" s="65">
        <v>946</v>
      </c>
      <c r="J1444" s="65">
        <v>719</v>
      </c>
      <c r="K1444" s="65" t="s">
        <v>389</v>
      </c>
    </row>
    <row r="1445" spans="1:11" ht="12.75" customHeight="1">
      <c r="A1445" s="68" t="s">
        <v>269</v>
      </c>
      <c r="B1445" s="68" t="s">
        <v>452</v>
      </c>
      <c r="C1445" s="68" t="s">
        <v>271</v>
      </c>
      <c r="D1445" s="68" t="s">
        <v>359</v>
      </c>
      <c r="E1445" s="68" t="s">
        <v>360</v>
      </c>
      <c r="F1445" s="68" t="s">
        <v>78</v>
      </c>
      <c r="G1445" s="68" t="s">
        <v>384</v>
      </c>
      <c r="H1445" s="68" t="s">
        <v>365</v>
      </c>
      <c r="I1445" s="65">
        <v>2879</v>
      </c>
      <c r="J1445" s="65">
        <v>719</v>
      </c>
      <c r="K1445" s="65" t="s">
        <v>389</v>
      </c>
    </row>
    <row r="1446" spans="1:11" ht="12.75" customHeight="1">
      <c r="A1446" s="68" t="s">
        <v>269</v>
      </c>
      <c r="B1446" s="68" t="s">
        <v>452</v>
      </c>
      <c r="C1446" s="68" t="s">
        <v>271</v>
      </c>
      <c r="D1446" s="68" t="s">
        <v>359</v>
      </c>
      <c r="E1446" s="68" t="s">
        <v>360</v>
      </c>
      <c r="F1446" s="68" t="s">
        <v>78</v>
      </c>
      <c r="G1446" s="68" t="s">
        <v>384</v>
      </c>
      <c r="H1446" s="68" t="s">
        <v>366</v>
      </c>
      <c r="I1446" s="65">
        <v>4384</v>
      </c>
      <c r="J1446" s="65">
        <v>719</v>
      </c>
      <c r="K1446" s="65" t="s">
        <v>389</v>
      </c>
    </row>
    <row r="1447" spans="1:11" ht="12.75" customHeight="1">
      <c r="A1447" s="68" t="s">
        <v>269</v>
      </c>
      <c r="B1447" s="68" t="s">
        <v>452</v>
      </c>
      <c r="C1447" s="68" t="s">
        <v>271</v>
      </c>
      <c r="D1447" s="68" t="s">
        <v>359</v>
      </c>
      <c r="E1447" s="68" t="s">
        <v>360</v>
      </c>
      <c r="F1447" s="68" t="s">
        <v>78</v>
      </c>
      <c r="G1447" s="68" t="s">
        <v>384</v>
      </c>
      <c r="H1447" s="68" t="s">
        <v>367</v>
      </c>
      <c r="I1447" s="65">
        <v>5011</v>
      </c>
      <c r="J1447" s="65">
        <v>719</v>
      </c>
      <c r="K1447" s="65" t="s">
        <v>389</v>
      </c>
    </row>
    <row r="1448" spans="1:11" ht="12.75" customHeight="1">
      <c r="A1448" s="68" t="s">
        <v>269</v>
      </c>
      <c r="B1448" s="68" t="s">
        <v>452</v>
      </c>
      <c r="C1448" s="68" t="s">
        <v>271</v>
      </c>
      <c r="D1448" s="68" t="s">
        <v>359</v>
      </c>
      <c r="E1448" s="68" t="s">
        <v>360</v>
      </c>
      <c r="F1448" s="68" t="s">
        <v>78</v>
      </c>
      <c r="G1448" s="68" t="s">
        <v>384</v>
      </c>
      <c r="H1448" s="68" t="s">
        <v>247</v>
      </c>
      <c r="I1448" s="65">
        <v>6116</v>
      </c>
      <c r="J1448" s="65">
        <v>719</v>
      </c>
      <c r="K1448" s="65" t="s">
        <v>389</v>
      </c>
    </row>
    <row r="1449" spans="1:11" ht="12.75" customHeight="1">
      <c r="A1449" s="68" t="s">
        <v>269</v>
      </c>
      <c r="B1449" s="68" t="s">
        <v>452</v>
      </c>
      <c r="C1449" s="68" t="s">
        <v>271</v>
      </c>
      <c r="D1449" s="68" t="s">
        <v>359</v>
      </c>
      <c r="E1449" s="68" t="s">
        <v>360</v>
      </c>
      <c r="F1449" s="68" t="s">
        <v>78</v>
      </c>
      <c r="G1449" s="68" t="s">
        <v>384</v>
      </c>
      <c r="H1449" s="68" t="s">
        <v>375</v>
      </c>
      <c r="I1449" s="65">
        <v>7630</v>
      </c>
      <c r="J1449" s="65">
        <v>719</v>
      </c>
      <c r="K1449" s="65" t="s">
        <v>389</v>
      </c>
    </row>
    <row r="1450" spans="1:11" ht="12.75" customHeight="1">
      <c r="A1450" s="68" t="s">
        <v>269</v>
      </c>
      <c r="B1450" s="68" t="s">
        <v>452</v>
      </c>
      <c r="C1450" s="68" t="s">
        <v>271</v>
      </c>
      <c r="D1450" s="68" t="s">
        <v>359</v>
      </c>
      <c r="E1450" s="68" t="s">
        <v>360</v>
      </c>
      <c r="F1450" s="68" t="s">
        <v>78</v>
      </c>
      <c r="G1450" s="68" t="s">
        <v>384</v>
      </c>
      <c r="H1450" s="68" t="s">
        <v>368</v>
      </c>
      <c r="I1450" s="65">
        <v>8800</v>
      </c>
      <c r="J1450" s="65">
        <v>719</v>
      </c>
      <c r="K1450" s="65" t="s">
        <v>389</v>
      </c>
    </row>
    <row r="1451" spans="1:11" ht="12.75" customHeight="1">
      <c r="A1451" s="68" t="s">
        <v>269</v>
      </c>
      <c r="B1451" s="68" t="s">
        <v>452</v>
      </c>
      <c r="C1451" s="68" t="s">
        <v>271</v>
      </c>
      <c r="D1451" s="68" t="s">
        <v>359</v>
      </c>
      <c r="E1451" s="68" t="s">
        <v>360</v>
      </c>
      <c r="F1451" s="68" t="s">
        <v>78</v>
      </c>
      <c r="G1451" s="68" t="s">
        <v>384</v>
      </c>
      <c r="H1451" s="68" t="s">
        <v>491</v>
      </c>
      <c r="I1451" s="65">
        <v>7301</v>
      </c>
      <c r="J1451" s="65">
        <v>719</v>
      </c>
      <c r="K1451" s="65" t="s">
        <v>389</v>
      </c>
    </row>
    <row r="1452" spans="1:11" ht="12.75" customHeight="1">
      <c r="A1452" s="68" t="s">
        <v>269</v>
      </c>
      <c r="B1452" s="68" t="s">
        <v>452</v>
      </c>
      <c r="C1452" s="68" t="s">
        <v>271</v>
      </c>
      <c r="D1452" s="68" t="s">
        <v>359</v>
      </c>
      <c r="E1452" s="68" t="s">
        <v>360</v>
      </c>
      <c r="F1452" s="68" t="s">
        <v>78</v>
      </c>
      <c r="G1452" s="68" t="s">
        <v>384</v>
      </c>
      <c r="H1452" s="68" t="s">
        <v>369</v>
      </c>
      <c r="I1452" s="65">
        <v>5738</v>
      </c>
      <c r="J1452" s="65">
        <v>719</v>
      </c>
      <c r="K1452" s="65" t="s">
        <v>389</v>
      </c>
    </row>
    <row r="1453" spans="1:11" ht="12.75" customHeight="1">
      <c r="A1453" s="68" t="s">
        <v>269</v>
      </c>
      <c r="B1453" s="68" t="s">
        <v>452</v>
      </c>
      <c r="C1453" s="68" t="s">
        <v>271</v>
      </c>
      <c r="D1453" s="68" t="s">
        <v>359</v>
      </c>
      <c r="E1453" s="68" t="s">
        <v>360</v>
      </c>
      <c r="F1453" s="68" t="s">
        <v>78</v>
      </c>
      <c r="G1453" s="68" t="s">
        <v>384</v>
      </c>
      <c r="H1453" s="68" t="s">
        <v>638</v>
      </c>
      <c r="I1453" s="65">
        <v>6748</v>
      </c>
      <c r="J1453" s="65">
        <v>719</v>
      </c>
      <c r="K1453" s="65" t="s">
        <v>389</v>
      </c>
    </row>
    <row r="1454" spans="1:11" ht="12.75" customHeight="1">
      <c r="A1454" s="68" t="s">
        <v>269</v>
      </c>
      <c r="B1454" s="68" t="s">
        <v>452</v>
      </c>
      <c r="C1454" s="68" t="s">
        <v>271</v>
      </c>
      <c r="D1454" s="68" t="s">
        <v>359</v>
      </c>
      <c r="E1454" s="68" t="s">
        <v>360</v>
      </c>
      <c r="F1454" s="68" t="s">
        <v>78</v>
      </c>
      <c r="G1454" s="68" t="s">
        <v>384</v>
      </c>
      <c r="H1454" s="68" t="s">
        <v>366</v>
      </c>
      <c r="I1454" s="65">
        <v>5</v>
      </c>
      <c r="J1454" s="65">
        <v>812</v>
      </c>
      <c r="K1454" s="65" t="s">
        <v>390</v>
      </c>
    </row>
    <row r="1455" spans="1:11" ht="12.75" customHeight="1">
      <c r="A1455" s="68" t="s">
        <v>269</v>
      </c>
      <c r="B1455" s="68" t="s">
        <v>452</v>
      </c>
      <c r="C1455" s="68" t="s">
        <v>271</v>
      </c>
      <c r="D1455" s="68" t="s">
        <v>359</v>
      </c>
      <c r="E1455" s="68" t="s">
        <v>360</v>
      </c>
      <c r="F1455" s="68" t="s">
        <v>78</v>
      </c>
      <c r="G1455" s="68" t="s">
        <v>384</v>
      </c>
      <c r="H1455" s="68" t="s">
        <v>367</v>
      </c>
      <c r="I1455" s="65">
        <v>3</v>
      </c>
      <c r="J1455" s="65">
        <v>812</v>
      </c>
      <c r="K1455" s="65" t="s">
        <v>390</v>
      </c>
    </row>
    <row r="1456" spans="1:11" ht="12.75" customHeight="1">
      <c r="A1456" s="68" t="s">
        <v>269</v>
      </c>
      <c r="B1456" s="68" t="s">
        <v>452</v>
      </c>
      <c r="C1456" s="68" t="s">
        <v>271</v>
      </c>
      <c r="D1456" s="68" t="s">
        <v>359</v>
      </c>
      <c r="E1456" s="68" t="s">
        <v>360</v>
      </c>
      <c r="F1456" s="68" t="s">
        <v>78</v>
      </c>
      <c r="G1456" s="68" t="s">
        <v>384</v>
      </c>
      <c r="H1456" s="68" t="s">
        <v>247</v>
      </c>
      <c r="I1456" s="65">
        <v>3</v>
      </c>
      <c r="J1456" s="65">
        <v>812</v>
      </c>
      <c r="K1456" s="65" t="s">
        <v>390</v>
      </c>
    </row>
    <row r="1457" spans="1:11" ht="12.75" customHeight="1">
      <c r="A1457" s="68" t="s">
        <v>269</v>
      </c>
      <c r="B1457" s="68" t="s">
        <v>452</v>
      </c>
      <c r="C1457" s="68" t="s">
        <v>271</v>
      </c>
      <c r="D1457" s="68" t="s">
        <v>359</v>
      </c>
      <c r="E1457" s="68" t="s">
        <v>360</v>
      </c>
      <c r="F1457" s="68" t="s">
        <v>78</v>
      </c>
      <c r="G1457" s="68" t="s">
        <v>384</v>
      </c>
      <c r="H1457" s="68" t="s">
        <v>375</v>
      </c>
      <c r="I1457" s="65">
        <v>1</v>
      </c>
      <c r="J1457" s="65">
        <v>812</v>
      </c>
      <c r="K1457" s="65" t="s">
        <v>390</v>
      </c>
    </row>
    <row r="1458" spans="1:11" ht="12.75" customHeight="1">
      <c r="A1458" s="68" t="s">
        <v>269</v>
      </c>
      <c r="B1458" s="68" t="s">
        <v>452</v>
      </c>
      <c r="C1458" s="68" t="s">
        <v>271</v>
      </c>
      <c r="D1458" s="68" t="s">
        <v>359</v>
      </c>
      <c r="E1458" s="68" t="s">
        <v>360</v>
      </c>
      <c r="F1458" s="68" t="s">
        <v>78</v>
      </c>
      <c r="G1458" s="68" t="s">
        <v>384</v>
      </c>
      <c r="H1458" s="68" t="s">
        <v>365</v>
      </c>
      <c r="I1458" s="65">
        <v>67</v>
      </c>
      <c r="J1458" s="65">
        <v>718</v>
      </c>
      <c r="K1458" s="65" t="s">
        <v>503</v>
      </c>
    </row>
    <row r="1459" spans="1:11" ht="12.75" customHeight="1">
      <c r="A1459" s="68" t="s">
        <v>269</v>
      </c>
      <c r="B1459" s="68" t="s">
        <v>452</v>
      </c>
      <c r="C1459" s="68" t="s">
        <v>271</v>
      </c>
      <c r="D1459" s="68" t="s">
        <v>359</v>
      </c>
      <c r="E1459" s="68" t="s">
        <v>360</v>
      </c>
      <c r="F1459" s="68" t="s">
        <v>78</v>
      </c>
      <c r="G1459" s="68" t="s">
        <v>384</v>
      </c>
      <c r="H1459" s="68" t="s">
        <v>366</v>
      </c>
      <c r="I1459" s="65">
        <v>260</v>
      </c>
      <c r="J1459" s="65">
        <v>718</v>
      </c>
      <c r="K1459" s="65" t="s">
        <v>503</v>
      </c>
    </row>
    <row r="1460" spans="1:11" ht="12.75" customHeight="1">
      <c r="A1460" s="68" t="s">
        <v>269</v>
      </c>
      <c r="B1460" s="68" t="s">
        <v>452</v>
      </c>
      <c r="C1460" s="68" t="s">
        <v>271</v>
      </c>
      <c r="D1460" s="68" t="s">
        <v>359</v>
      </c>
      <c r="E1460" s="68" t="s">
        <v>360</v>
      </c>
      <c r="F1460" s="68" t="s">
        <v>78</v>
      </c>
      <c r="G1460" s="68" t="s">
        <v>384</v>
      </c>
      <c r="H1460" s="68" t="s">
        <v>367</v>
      </c>
      <c r="I1460" s="65">
        <v>243</v>
      </c>
      <c r="J1460" s="65">
        <v>718</v>
      </c>
      <c r="K1460" s="65" t="s">
        <v>503</v>
      </c>
    </row>
    <row r="1461" spans="1:11" ht="12.75" customHeight="1">
      <c r="A1461" s="68" t="s">
        <v>269</v>
      </c>
      <c r="B1461" s="68" t="s">
        <v>452</v>
      </c>
      <c r="C1461" s="68" t="s">
        <v>271</v>
      </c>
      <c r="D1461" s="68" t="s">
        <v>359</v>
      </c>
      <c r="E1461" s="68" t="s">
        <v>360</v>
      </c>
      <c r="F1461" s="68" t="s">
        <v>78</v>
      </c>
      <c r="G1461" s="68" t="s">
        <v>384</v>
      </c>
      <c r="H1461" s="68" t="s">
        <v>247</v>
      </c>
      <c r="I1461" s="65">
        <v>127</v>
      </c>
      <c r="J1461" s="65">
        <v>718</v>
      </c>
      <c r="K1461" s="65" t="s">
        <v>503</v>
      </c>
    </row>
    <row r="1462" spans="1:11" ht="12.75" customHeight="1">
      <c r="A1462" s="68" t="s">
        <v>269</v>
      </c>
      <c r="B1462" s="68" t="s">
        <v>452</v>
      </c>
      <c r="C1462" s="68" t="s">
        <v>271</v>
      </c>
      <c r="D1462" s="68" t="s">
        <v>359</v>
      </c>
      <c r="E1462" s="68" t="s">
        <v>360</v>
      </c>
      <c r="F1462" s="68" t="s">
        <v>78</v>
      </c>
      <c r="G1462" s="68" t="s">
        <v>384</v>
      </c>
      <c r="H1462" s="68" t="s">
        <v>375</v>
      </c>
      <c r="I1462" s="65">
        <v>96</v>
      </c>
      <c r="J1462" s="65">
        <v>718</v>
      </c>
      <c r="K1462" s="65" t="s">
        <v>503</v>
      </c>
    </row>
    <row r="1463" spans="1:11" ht="12.75" customHeight="1">
      <c r="A1463" s="68" t="s">
        <v>269</v>
      </c>
      <c r="B1463" s="68" t="s">
        <v>452</v>
      </c>
      <c r="C1463" s="68" t="s">
        <v>271</v>
      </c>
      <c r="D1463" s="68" t="s">
        <v>359</v>
      </c>
      <c r="E1463" s="68" t="s">
        <v>360</v>
      </c>
      <c r="F1463" s="68" t="s">
        <v>78</v>
      </c>
      <c r="G1463" s="68" t="s">
        <v>384</v>
      </c>
      <c r="H1463" s="68" t="s">
        <v>368</v>
      </c>
      <c r="I1463" s="65">
        <v>189</v>
      </c>
      <c r="J1463" s="65">
        <v>718</v>
      </c>
      <c r="K1463" s="65" t="s">
        <v>503</v>
      </c>
    </row>
    <row r="1464" spans="1:11" ht="12.75" customHeight="1">
      <c r="A1464" s="68" t="s">
        <v>269</v>
      </c>
      <c r="B1464" s="68" t="s">
        <v>452</v>
      </c>
      <c r="C1464" s="68" t="s">
        <v>271</v>
      </c>
      <c r="D1464" s="68" t="s">
        <v>359</v>
      </c>
      <c r="E1464" s="68" t="s">
        <v>360</v>
      </c>
      <c r="F1464" s="68" t="s">
        <v>78</v>
      </c>
      <c r="G1464" s="68" t="s">
        <v>384</v>
      </c>
      <c r="H1464" s="68" t="s">
        <v>491</v>
      </c>
      <c r="I1464" s="65">
        <v>268</v>
      </c>
      <c r="J1464" s="65">
        <v>718</v>
      </c>
      <c r="K1464" s="65" t="s">
        <v>503</v>
      </c>
    </row>
    <row r="1465" spans="1:11" ht="12.75" customHeight="1">
      <c r="A1465" s="68" t="s">
        <v>269</v>
      </c>
      <c r="B1465" s="68" t="s">
        <v>452</v>
      </c>
      <c r="C1465" s="68" t="s">
        <v>271</v>
      </c>
      <c r="D1465" s="68" t="s">
        <v>359</v>
      </c>
      <c r="E1465" s="68" t="s">
        <v>360</v>
      </c>
      <c r="F1465" s="68" t="s">
        <v>78</v>
      </c>
      <c r="G1465" s="68" t="s">
        <v>384</v>
      </c>
      <c r="H1465" s="68" t="s">
        <v>369</v>
      </c>
      <c r="I1465" s="65">
        <v>205</v>
      </c>
      <c r="J1465" s="65">
        <v>718</v>
      </c>
      <c r="K1465" s="65" t="s">
        <v>503</v>
      </c>
    </row>
    <row r="1466" spans="1:11" ht="12.75" customHeight="1">
      <c r="A1466" s="68" t="s">
        <v>269</v>
      </c>
      <c r="B1466" s="68" t="s">
        <v>452</v>
      </c>
      <c r="C1466" s="68" t="s">
        <v>271</v>
      </c>
      <c r="D1466" s="68" t="s">
        <v>359</v>
      </c>
      <c r="E1466" s="68" t="s">
        <v>360</v>
      </c>
      <c r="F1466" s="68" t="s">
        <v>78</v>
      </c>
      <c r="G1466" s="68" t="s">
        <v>384</v>
      </c>
      <c r="H1466" s="68" t="s">
        <v>638</v>
      </c>
      <c r="I1466" s="65">
        <v>277</v>
      </c>
      <c r="J1466" s="65">
        <v>718</v>
      </c>
      <c r="K1466" s="65" t="s">
        <v>503</v>
      </c>
    </row>
    <row r="1467" spans="1:11" ht="12.75" customHeight="1">
      <c r="A1467" s="68" t="s">
        <v>269</v>
      </c>
      <c r="B1467" s="68" t="s">
        <v>452</v>
      </c>
      <c r="C1467" s="68" t="s">
        <v>271</v>
      </c>
      <c r="D1467" s="68" t="s">
        <v>359</v>
      </c>
      <c r="E1467" s="68" t="s">
        <v>360</v>
      </c>
      <c r="F1467" s="68" t="s">
        <v>78</v>
      </c>
      <c r="G1467" s="68" t="s">
        <v>384</v>
      </c>
      <c r="H1467" s="68" t="s">
        <v>365</v>
      </c>
      <c r="I1467" s="65">
        <v>6</v>
      </c>
      <c r="J1467" s="65">
        <v>703</v>
      </c>
      <c r="K1467" s="65" t="s">
        <v>425</v>
      </c>
    </row>
    <row r="1468" spans="1:11" ht="12.75" customHeight="1">
      <c r="A1468" s="68" t="s">
        <v>269</v>
      </c>
      <c r="B1468" s="68" t="s">
        <v>452</v>
      </c>
      <c r="C1468" s="68" t="s">
        <v>271</v>
      </c>
      <c r="D1468" s="68" t="s">
        <v>359</v>
      </c>
      <c r="E1468" s="68" t="s">
        <v>360</v>
      </c>
      <c r="F1468" s="68" t="s">
        <v>78</v>
      </c>
      <c r="G1468" s="68" t="s">
        <v>384</v>
      </c>
      <c r="H1468" s="68" t="s">
        <v>366</v>
      </c>
      <c r="I1468" s="65">
        <v>11</v>
      </c>
      <c r="J1468" s="65">
        <v>703</v>
      </c>
      <c r="K1468" s="65" t="s">
        <v>425</v>
      </c>
    </row>
    <row r="1469" spans="1:11" ht="12.75" customHeight="1">
      <c r="A1469" s="68" t="s">
        <v>269</v>
      </c>
      <c r="B1469" s="68" t="s">
        <v>452</v>
      </c>
      <c r="C1469" s="68" t="s">
        <v>271</v>
      </c>
      <c r="D1469" s="68" t="s">
        <v>359</v>
      </c>
      <c r="E1469" s="68" t="s">
        <v>360</v>
      </c>
      <c r="F1469" s="68" t="s">
        <v>78</v>
      </c>
      <c r="G1469" s="68" t="s">
        <v>384</v>
      </c>
      <c r="H1469" s="68" t="s">
        <v>367</v>
      </c>
      <c r="I1469" s="65">
        <v>10</v>
      </c>
      <c r="J1469" s="65">
        <v>703</v>
      </c>
      <c r="K1469" s="65" t="s">
        <v>425</v>
      </c>
    </row>
    <row r="1470" spans="1:11" ht="12.75" customHeight="1">
      <c r="A1470" s="68" t="s">
        <v>269</v>
      </c>
      <c r="B1470" s="68" t="s">
        <v>452</v>
      </c>
      <c r="C1470" s="68" t="s">
        <v>271</v>
      </c>
      <c r="D1470" s="68" t="s">
        <v>359</v>
      </c>
      <c r="E1470" s="68" t="s">
        <v>360</v>
      </c>
      <c r="F1470" s="68" t="s">
        <v>78</v>
      </c>
      <c r="G1470" s="68" t="s">
        <v>384</v>
      </c>
      <c r="H1470" s="68" t="s">
        <v>247</v>
      </c>
      <c r="I1470" s="65">
        <v>8</v>
      </c>
      <c r="J1470" s="65">
        <v>703</v>
      </c>
      <c r="K1470" s="65" t="s">
        <v>425</v>
      </c>
    </row>
    <row r="1471" spans="1:11" ht="12.75" customHeight="1">
      <c r="A1471" s="68" t="s">
        <v>269</v>
      </c>
      <c r="B1471" s="68" t="s">
        <v>452</v>
      </c>
      <c r="C1471" s="68" t="s">
        <v>271</v>
      </c>
      <c r="D1471" s="68" t="s">
        <v>359</v>
      </c>
      <c r="E1471" s="68" t="s">
        <v>360</v>
      </c>
      <c r="F1471" s="68" t="s">
        <v>78</v>
      </c>
      <c r="G1471" s="68" t="s">
        <v>384</v>
      </c>
      <c r="H1471" s="68" t="s">
        <v>375</v>
      </c>
      <c r="I1471" s="65">
        <v>8</v>
      </c>
      <c r="J1471" s="65">
        <v>703</v>
      </c>
      <c r="K1471" s="65" t="s">
        <v>425</v>
      </c>
    </row>
    <row r="1472" spans="1:11" ht="12.75" customHeight="1">
      <c r="A1472" s="68" t="s">
        <v>269</v>
      </c>
      <c r="B1472" s="68" t="s">
        <v>452</v>
      </c>
      <c r="C1472" s="68" t="s">
        <v>271</v>
      </c>
      <c r="D1472" s="68" t="s">
        <v>359</v>
      </c>
      <c r="E1472" s="68" t="s">
        <v>360</v>
      </c>
      <c r="F1472" s="68" t="s">
        <v>78</v>
      </c>
      <c r="G1472" s="68" t="s">
        <v>384</v>
      </c>
      <c r="H1472" s="68" t="s">
        <v>368</v>
      </c>
      <c r="I1472" s="65">
        <v>7</v>
      </c>
      <c r="J1472" s="65">
        <v>703</v>
      </c>
      <c r="K1472" s="65" t="s">
        <v>425</v>
      </c>
    </row>
    <row r="1473" spans="1:11" ht="12.75" customHeight="1">
      <c r="A1473" s="68" t="s">
        <v>269</v>
      </c>
      <c r="B1473" s="68" t="s">
        <v>452</v>
      </c>
      <c r="C1473" s="68" t="s">
        <v>271</v>
      </c>
      <c r="D1473" s="68" t="s">
        <v>359</v>
      </c>
      <c r="E1473" s="68" t="s">
        <v>360</v>
      </c>
      <c r="F1473" s="68" t="s">
        <v>78</v>
      </c>
      <c r="G1473" s="68" t="s">
        <v>384</v>
      </c>
      <c r="H1473" s="68" t="s">
        <v>491</v>
      </c>
      <c r="I1473" s="65">
        <v>7</v>
      </c>
      <c r="J1473" s="65">
        <v>703</v>
      </c>
      <c r="K1473" s="65" t="s">
        <v>425</v>
      </c>
    </row>
    <row r="1474" spans="1:11" ht="12.75" customHeight="1">
      <c r="A1474" s="68" t="s">
        <v>269</v>
      </c>
      <c r="B1474" s="68" t="s">
        <v>452</v>
      </c>
      <c r="C1474" s="68" t="s">
        <v>271</v>
      </c>
      <c r="D1474" s="68" t="s">
        <v>359</v>
      </c>
      <c r="E1474" s="68" t="s">
        <v>360</v>
      </c>
      <c r="F1474" s="68" t="s">
        <v>78</v>
      </c>
      <c r="G1474" s="68" t="s">
        <v>384</v>
      </c>
      <c r="H1474" s="68" t="s">
        <v>369</v>
      </c>
      <c r="I1474" s="65">
        <v>9</v>
      </c>
      <c r="J1474" s="65">
        <v>703</v>
      </c>
      <c r="K1474" s="65" t="s">
        <v>425</v>
      </c>
    </row>
    <row r="1475" spans="1:11" ht="12.75" customHeight="1">
      <c r="A1475" s="68" t="s">
        <v>269</v>
      </c>
      <c r="B1475" s="68" t="s">
        <v>452</v>
      </c>
      <c r="C1475" s="68" t="s">
        <v>271</v>
      </c>
      <c r="D1475" s="68" t="s">
        <v>359</v>
      </c>
      <c r="E1475" s="68" t="s">
        <v>360</v>
      </c>
      <c r="F1475" s="68" t="s">
        <v>78</v>
      </c>
      <c r="G1475" s="68" t="s">
        <v>384</v>
      </c>
      <c r="H1475" s="68" t="s">
        <v>638</v>
      </c>
      <c r="I1475" s="65">
        <v>8</v>
      </c>
      <c r="J1475" s="65">
        <v>703</v>
      </c>
      <c r="K1475" s="65" t="s">
        <v>425</v>
      </c>
    </row>
    <row r="1476" spans="1:11" ht="12.75" customHeight="1">
      <c r="A1476" s="68" t="s">
        <v>269</v>
      </c>
      <c r="B1476" s="68" t="s">
        <v>452</v>
      </c>
      <c r="C1476" s="68" t="s">
        <v>271</v>
      </c>
      <c r="D1476" s="68" t="s">
        <v>359</v>
      </c>
      <c r="E1476" s="68" t="s">
        <v>360</v>
      </c>
      <c r="F1476" s="68" t="s">
        <v>78</v>
      </c>
      <c r="G1476" s="68" t="s">
        <v>384</v>
      </c>
      <c r="H1476" s="68" t="s">
        <v>369</v>
      </c>
      <c r="I1476" s="65">
        <v>25</v>
      </c>
      <c r="J1476" s="65">
        <v>715</v>
      </c>
      <c r="K1476" s="65" t="s">
        <v>504</v>
      </c>
    </row>
    <row r="1477" spans="1:11" ht="12.75" customHeight="1">
      <c r="A1477" s="68" t="s">
        <v>269</v>
      </c>
      <c r="B1477" s="68" t="s">
        <v>452</v>
      </c>
      <c r="C1477" s="68" t="s">
        <v>271</v>
      </c>
      <c r="D1477" s="68" t="s">
        <v>359</v>
      </c>
      <c r="E1477" s="68" t="s">
        <v>360</v>
      </c>
      <c r="F1477" s="68" t="s">
        <v>78</v>
      </c>
      <c r="G1477" s="68" t="s">
        <v>384</v>
      </c>
      <c r="H1477" s="68" t="s">
        <v>638</v>
      </c>
      <c r="I1477" s="65">
        <v>32</v>
      </c>
      <c r="J1477" s="65">
        <v>715</v>
      </c>
      <c r="K1477" s="65" t="s">
        <v>504</v>
      </c>
    </row>
    <row r="1478" spans="1:11" ht="12.75" customHeight="1">
      <c r="A1478" s="68" t="s">
        <v>269</v>
      </c>
      <c r="B1478" s="68" t="s">
        <v>452</v>
      </c>
      <c r="C1478" s="68" t="s">
        <v>271</v>
      </c>
      <c r="D1478" s="68" t="s">
        <v>359</v>
      </c>
      <c r="E1478" s="68" t="s">
        <v>360</v>
      </c>
      <c r="F1478" s="68" t="s">
        <v>78</v>
      </c>
      <c r="G1478" s="68" t="s">
        <v>384</v>
      </c>
      <c r="H1478" s="68" t="s">
        <v>375</v>
      </c>
      <c r="I1478" s="65">
        <v>104</v>
      </c>
      <c r="J1478" s="65">
        <v>709</v>
      </c>
      <c r="K1478" s="65" t="s">
        <v>391</v>
      </c>
    </row>
    <row r="1479" spans="1:11" ht="12.75" customHeight="1">
      <c r="A1479" s="68" t="s">
        <v>269</v>
      </c>
      <c r="B1479" s="68" t="s">
        <v>452</v>
      </c>
      <c r="C1479" s="68" t="s">
        <v>271</v>
      </c>
      <c r="D1479" s="68" t="s">
        <v>359</v>
      </c>
      <c r="E1479" s="68" t="s">
        <v>360</v>
      </c>
      <c r="F1479" s="68" t="s">
        <v>78</v>
      </c>
      <c r="G1479" s="68" t="s">
        <v>384</v>
      </c>
      <c r="H1479" s="68" t="s">
        <v>368</v>
      </c>
      <c r="I1479" s="65">
        <v>178</v>
      </c>
      <c r="J1479" s="65">
        <v>709</v>
      </c>
      <c r="K1479" s="65" t="s">
        <v>391</v>
      </c>
    </row>
    <row r="1480" spans="1:11" ht="12.75" customHeight="1">
      <c r="A1480" s="68" t="s">
        <v>269</v>
      </c>
      <c r="B1480" s="68" t="s">
        <v>452</v>
      </c>
      <c r="C1480" s="68" t="s">
        <v>271</v>
      </c>
      <c r="D1480" s="68" t="s">
        <v>359</v>
      </c>
      <c r="E1480" s="68" t="s">
        <v>360</v>
      </c>
      <c r="F1480" s="68" t="s">
        <v>78</v>
      </c>
      <c r="G1480" s="68" t="s">
        <v>384</v>
      </c>
      <c r="H1480" s="68" t="s">
        <v>491</v>
      </c>
      <c r="I1480" s="65">
        <v>324</v>
      </c>
      <c r="J1480" s="65">
        <v>709</v>
      </c>
      <c r="K1480" s="65" t="s">
        <v>391</v>
      </c>
    </row>
    <row r="1481" spans="1:11" ht="12.75" customHeight="1">
      <c r="A1481" s="68" t="s">
        <v>269</v>
      </c>
      <c r="B1481" s="68" t="s">
        <v>452</v>
      </c>
      <c r="C1481" s="68" t="s">
        <v>271</v>
      </c>
      <c r="D1481" s="68" t="s">
        <v>359</v>
      </c>
      <c r="E1481" s="68" t="s">
        <v>360</v>
      </c>
      <c r="F1481" s="68" t="s">
        <v>78</v>
      </c>
      <c r="G1481" s="68" t="s">
        <v>384</v>
      </c>
      <c r="H1481" s="68" t="s">
        <v>369</v>
      </c>
      <c r="I1481" s="65">
        <v>225</v>
      </c>
      <c r="J1481" s="65">
        <v>709</v>
      </c>
      <c r="K1481" s="65" t="s">
        <v>391</v>
      </c>
    </row>
    <row r="1482" spans="1:11" ht="12.75" customHeight="1">
      <c r="A1482" s="68" t="s">
        <v>269</v>
      </c>
      <c r="B1482" s="68" t="s">
        <v>452</v>
      </c>
      <c r="C1482" s="68" t="s">
        <v>271</v>
      </c>
      <c r="D1482" s="68" t="s">
        <v>359</v>
      </c>
      <c r="E1482" s="68" t="s">
        <v>360</v>
      </c>
      <c r="F1482" s="68" t="s">
        <v>78</v>
      </c>
      <c r="G1482" s="68" t="s">
        <v>384</v>
      </c>
      <c r="H1482" s="68" t="s">
        <v>638</v>
      </c>
      <c r="I1482" s="65">
        <v>360</v>
      </c>
      <c r="J1482" s="65">
        <v>709</v>
      </c>
      <c r="K1482" s="65" t="s">
        <v>391</v>
      </c>
    </row>
    <row r="1483" spans="1:11" ht="12.75" customHeight="1">
      <c r="A1483" s="68" t="s">
        <v>269</v>
      </c>
      <c r="B1483" s="68" t="s">
        <v>452</v>
      </c>
      <c r="C1483" s="68" t="s">
        <v>271</v>
      </c>
      <c r="D1483" s="68" t="s">
        <v>359</v>
      </c>
      <c r="E1483" s="68" t="s">
        <v>360</v>
      </c>
      <c r="F1483" s="68" t="s">
        <v>79</v>
      </c>
      <c r="G1483" s="68" t="s">
        <v>392</v>
      </c>
      <c r="H1483" s="68" t="s">
        <v>365</v>
      </c>
      <c r="I1483" s="65">
        <v>111</v>
      </c>
      <c r="J1483" s="65">
        <v>801</v>
      </c>
      <c r="K1483" s="65" t="s">
        <v>393</v>
      </c>
    </row>
    <row r="1484" spans="1:11" ht="12.75" customHeight="1">
      <c r="A1484" s="68" t="s">
        <v>269</v>
      </c>
      <c r="B1484" s="68" t="s">
        <v>452</v>
      </c>
      <c r="C1484" s="68" t="s">
        <v>271</v>
      </c>
      <c r="D1484" s="68" t="s">
        <v>359</v>
      </c>
      <c r="E1484" s="68" t="s">
        <v>360</v>
      </c>
      <c r="F1484" s="68" t="s">
        <v>79</v>
      </c>
      <c r="G1484" s="68" t="s">
        <v>392</v>
      </c>
      <c r="H1484" s="68" t="s">
        <v>366</v>
      </c>
      <c r="I1484" s="65">
        <v>414</v>
      </c>
      <c r="J1484" s="65">
        <v>801</v>
      </c>
      <c r="K1484" s="65" t="s">
        <v>393</v>
      </c>
    </row>
    <row r="1485" spans="1:11" ht="12.75" customHeight="1">
      <c r="A1485" s="68" t="s">
        <v>269</v>
      </c>
      <c r="B1485" s="68" t="s">
        <v>452</v>
      </c>
      <c r="C1485" s="68" t="s">
        <v>271</v>
      </c>
      <c r="D1485" s="68" t="s">
        <v>359</v>
      </c>
      <c r="E1485" s="68" t="s">
        <v>360</v>
      </c>
      <c r="F1485" s="68" t="s">
        <v>79</v>
      </c>
      <c r="G1485" s="68" t="s">
        <v>392</v>
      </c>
      <c r="H1485" s="68" t="s">
        <v>367</v>
      </c>
      <c r="I1485" s="65">
        <v>228</v>
      </c>
      <c r="J1485" s="65">
        <v>801</v>
      </c>
      <c r="K1485" s="65" t="s">
        <v>393</v>
      </c>
    </row>
    <row r="1486" spans="1:11" ht="12.75" customHeight="1">
      <c r="A1486" s="68" t="s">
        <v>269</v>
      </c>
      <c r="B1486" s="68" t="s">
        <v>452</v>
      </c>
      <c r="C1486" s="68" t="s">
        <v>271</v>
      </c>
      <c r="D1486" s="68" t="s">
        <v>359</v>
      </c>
      <c r="E1486" s="68" t="s">
        <v>360</v>
      </c>
      <c r="F1486" s="68" t="s">
        <v>79</v>
      </c>
      <c r="G1486" s="68" t="s">
        <v>392</v>
      </c>
      <c r="H1486" s="68" t="s">
        <v>247</v>
      </c>
      <c r="I1486" s="65">
        <v>167</v>
      </c>
      <c r="J1486" s="65">
        <v>801</v>
      </c>
      <c r="K1486" s="65" t="s">
        <v>393</v>
      </c>
    </row>
    <row r="1487" spans="1:11" ht="12.75" customHeight="1">
      <c r="A1487" s="68" t="s">
        <v>269</v>
      </c>
      <c r="B1487" s="68" t="s">
        <v>452</v>
      </c>
      <c r="C1487" s="68" t="s">
        <v>271</v>
      </c>
      <c r="D1487" s="68" t="s">
        <v>359</v>
      </c>
      <c r="E1487" s="68" t="s">
        <v>360</v>
      </c>
      <c r="F1487" s="68" t="s">
        <v>79</v>
      </c>
      <c r="G1487" s="68" t="s">
        <v>392</v>
      </c>
      <c r="H1487" s="68" t="s">
        <v>375</v>
      </c>
      <c r="I1487" s="65">
        <v>153</v>
      </c>
      <c r="J1487" s="65">
        <v>801</v>
      </c>
      <c r="K1487" s="65" t="s">
        <v>393</v>
      </c>
    </row>
    <row r="1488" spans="1:11" ht="12.75" customHeight="1">
      <c r="A1488" s="68" t="s">
        <v>269</v>
      </c>
      <c r="B1488" s="68" t="s">
        <v>452</v>
      </c>
      <c r="C1488" s="68" t="s">
        <v>271</v>
      </c>
      <c r="D1488" s="68" t="s">
        <v>359</v>
      </c>
      <c r="E1488" s="68" t="s">
        <v>360</v>
      </c>
      <c r="F1488" s="68" t="s">
        <v>79</v>
      </c>
      <c r="G1488" s="68" t="s">
        <v>392</v>
      </c>
      <c r="H1488" s="68" t="s">
        <v>368</v>
      </c>
      <c r="I1488" s="65">
        <v>140</v>
      </c>
      <c r="J1488" s="65">
        <v>801</v>
      </c>
      <c r="K1488" s="65" t="s">
        <v>393</v>
      </c>
    </row>
    <row r="1489" spans="1:11" ht="12.75" customHeight="1">
      <c r="A1489" s="68" t="s">
        <v>269</v>
      </c>
      <c r="B1489" s="68" t="s">
        <v>452</v>
      </c>
      <c r="C1489" s="68" t="s">
        <v>271</v>
      </c>
      <c r="D1489" s="68" t="s">
        <v>359</v>
      </c>
      <c r="E1489" s="68" t="s">
        <v>360</v>
      </c>
      <c r="F1489" s="68" t="s">
        <v>79</v>
      </c>
      <c r="G1489" s="68" t="s">
        <v>392</v>
      </c>
      <c r="H1489" s="68" t="s">
        <v>491</v>
      </c>
      <c r="I1489" s="65">
        <v>559</v>
      </c>
      <c r="J1489" s="65">
        <v>801</v>
      </c>
      <c r="K1489" s="65" t="s">
        <v>393</v>
      </c>
    </row>
    <row r="1490" spans="1:11" ht="12.75" customHeight="1">
      <c r="A1490" s="68" t="s">
        <v>269</v>
      </c>
      <c r="B1490" s="68" t="s">
        <v>452</v>
      </c>
      <c r="C1490" s="68" t="s">
        <v>271</v>
      </c>
      <c r="D1490" s="68" t="s">
        <v>359</v>
      </c>
      <c r="E1490" s="68" t="s">
        <v>360</v>
      </c>
      <c r="F1490" s="68" t="s">
        <v>79</v>
      </c>
      <c r="G1490" s="68" t="s">
        <v>392</v>
      </c>
      <c r="H1490" s="68" t="s">
        <v>369</v>
      </c>
      <c r="I1490" s="65">
        <v>586</v>
      </c>
      <c r="J1490" s="65">
        <v>801</v>
      </c>
      <c r="K1490" s="65" t="s">
        <v>393</v>
      </c>
    </row>
    <row r="1491" spans="1:11" ht="12.75" customHeight="1">
      <c r="A1491" s="68" t="s">
        <v>269</v>
      </c>
      <c r="B1491" s="68" t="s">
        <v>452</v>
      </c>
      <c r="C1491" s="68" t="s">
        <v>271</v>
      </c>
      <c r="D1491" s="68" t="s">
        <v>359</v>
      </c>
      <c r="E1491" s="68" t="s">
        <v>360</v>
      </c>
      <c r="F1491" s="68" t="s">
        <v>79</v>
      </c>
      <c r="G1491" s="68" t="s">
        <v>392</v>
      </c>
      <c r="H1491" s="68" t="s">
        <v>638</v>
      </c>
      <c r="I1491" s="65">
        <v>700</v>
      </c>
      <c r="J1491" s="65">
        <v>801</v>
      </c>
      <c r="K1491" s="65" t="s">
        <v>393</v>
      </c>
    </row>
    <row r="1492" spans="1:11" ht="12.75" customHeight="1">
      <c r="A1492" s="68" t="s">
        <v>269</v>
      </c>
      <c r="B1492" s="68" t="s">
        <v>452</v>
      </c>
      <c r="C1492" s="68" t="s">
        <v>271</v>
      </c>
      <c r="D1492" s="68" t="s">
        <v>359</v>
      </c>
      <c r="E1492" s="68" t="s">
        <v>360</v>
      </c>
      <c r="F1492" s="68" t="s">
        <v>79</v>
      </c>
      <c r="G1492" s="68" t="s">
        <v>392</v>
      </c>
      <c r="H1492" s="68" t="s">
        <v>365</v>
      </c>
      <c r="I1492" s="65">
        <v>18</v>
      </c>
      <c r="J1492" s="65">
        <v>809</v>
      </c>
      <c r="K1492" s="65" t="s">
        <v>394</v>
      </c>
    </row>
    <row r="1493" spans="1:11" ht="12.75" customHeight="1">
      <c r="A1493" s="68" t="s">
        <v>269</v>
      </c>
      <c r="B1493" s="68" t="s">
        <v>452</v>
      </c>
      <c r="C1493" s="68" t="s">
        <v>271</v>
      </c>
      <c r="D1493" s="68" t="s">
        <v>359</v>
      </c>
      <c r="E1493" s="68" t="s">
        <v>360</v>
      </c>
      <c r="F1493" s="68" t="s">
        <v>79</v>
      </c>
      <c r="G1493" s="68" t="s">
        <v>392</v>
      </c>
      <c r="H1493" s="68" t="s">
        <v>366</v>
      </c>
      <c r="I1493" s="65">
        <v>40</v>
      </c>
      <c r="J1493" s="65">
        <v>809</v>
      </c>
      <c r="K1493" s="65" t="s">
        <v>394</v>
      </c>
    </row>
    <row r="1494" spans="1:11" ht="12.75" customHeight="1">
      <c r="A1494" s="68" t="s">
        <v>269</v>
      </c>
      <c r="B1494" s="68" t="s">
        <v>452</v>
      </c>
      <c r="C1494" s="68" t="s">
        <v>271</v>
      </c>
      <c r="D1494" s="68" t="s">
        <v>359</v>
      </c>
      <c r="E1494" s="68" t="s">
        <v>360</v>
      </c>
      <c r="F1494" s="68" t="s">
        <v>79</v>
      </c>
      <c r="G1494" s="68" t="s">
        <v>392</v>
      </c>
      <c r="H1494" s="68" t="s">
        <v>367</v>
      </c>
      <c r="I1494" s="65">
        <v>22</v>
      </c>
      <c r="J1494" s="65">
        <v>809</v>
      </c>
      <c r="K1494" s="65" t="s">
        <v>394</v>
      </c>
    </row>
    <row r="1495" spans="1:11" ht="12.75" customHeight="1">
      <c r="A1495" s="68" t="s">
        <v>269</v>
      </c>
      <c r="B1495" s="68" t="s">
        <v>452</v>
      </c>
      <c r="C1495" s="68" t="s">
        <v>271</v>
      </c>
      <c r="D1495" s="68" t="s">
        <v>359</v>
      </c>
      <c r="E1495" s="68" t="s">
        <v>360</v>
      </c>
      <c r="F1495" s="68" t="s">
        <v>79</v>
      </c>
      <c r="G1495" s="68" t="s">
        <v>392</v>
      </c>
      <c r="H1495" s="68" t="s">
        <v>247</v>
      </c>
      <c r="I1495" s="65">
        <v>13</v>
      </c>
      <c r="J1495" s="65">
        <v>809</v>
      </c>
      <c r="K1495" s="65" t="s">
        <v>394</v>
      </c>
    </row>
    <row r="1496" spans="1:11" ht="12.75" customHeight="1">
      <c r="A1496" s="68" t="s">
        <v>269</v>
      </c>
      <c r="B1496" s="68" t="s">
        <v>452</v>
      </c>
      <c r="C1496" s="68" t="s">
        <v>271</v>
      </c>
      <c r="D1496" s="68" t="s">
        <v>359</v>
      </c>
      <c r="E1496" s="68" t="s">
        <v>360</v>
      </c>
      <c r="F1496" s="68" t="s">
        <v>79</v>
      </c>
      <c r="G1496" s="68" t="s">
        <v>392</v>
      </c>
      <c r="H1496" s="68" t="s">
        <v>375</v>
      </c>
      <c r="I1496" s="65">
        <v>17</v>
      </c>
      <c r="J1496" s="65">
        <v>809</v>
      </c>
      <c r="K1496" s="65" t="s">
        <v>394</v>
      </c>
    </row>
    <row r="1497" spans="1:11" ht="12.75" customHeight="1">
      <c r="A1497" s="68" t="s">
        <v>269</v>
      </c>
      <c r="B1497" s="68" t="s">
        <v>452</v>
      </c>
      <c r="C1497" s="68" t="s">
        <v>271</v>
      </c>
      <c r="D1497" s="68" t="s">
        <v>359</v>
      </c>
      <c r="E1497" s="68" t="s">
        <v>360</v>
      </c>
      <c r="F1497" s="68" t="s">
        <v>79</v>
      </c>
      <c r="G1497" s="68" t="s">
        <v>392</v>
      </c>
      <c r="H1497" s="68" t="s">
        <v>368</v>
      </c>
      <c r="I1497" s="65">
        <v>31</v>
      </c>
      <c r="J1497" s="65">
        <v>809</v>
      </c>
      <c r="K1497" s="65" t="s">
        <v>394</v>
      </c>
    </row>
    <row r="1498" spans="1:11" ht="12.75" customHeight="1">
      <c r="A1498" s="68" t="s">
        <v>269</v>
      </c>
      <c r="B1498" s="68" t="s">
        <v>452</v>
      </c>
      <c r="C1498" s="68" t="s">
        <v>271</v>
      </c>
      <c r="D1498" s="68" t="s">
        <v>359</v>
      </c>
      <c r="E1498" s="68" t="s">
        <v>360</v>
      </c>
      <c r="F1498" s="68" t="s">
        <v>79</v>
      </c>
      <c r="G1498" s="68" t="s">
        <v>392</v>
      </c>
      <c r="H1498" s="68" t="s">
        <v>491</v>
      </c>
      <c r="I1498" s="65">
        <v>53</v>
      </c>
      <c r="J1498" s="65">
        <v>809</v>
      </c>
      <c r="K1498" s="65" t="s">
        <v>394</v>
      </c>
    </row>
    <row r="1499" spans="1:11" ht="12.75" customHeight="1">
      <c r="A1499" s="68" t="s">
        <v>269</v>
      </c>
      <c r="B1499" s="68" t="s">
        <v>452</v>
      </c>
      <c r="C1499" s="68" t="s">
        <v>271</v>
      </c>
      <c r="D1499" s="68" t="s">
        <v>359</v>
      </c>
      <c r="E1499" s="68" t="s">
        <v>360</v>
      </c>
      <c r="F1499" s="68" t="s">
        <v>79</v>
      </c>
      <c r="G1499" s="68" t="s">
        <v>392</v>
      </c>
      <c r="H1499" s="68" t="s">
        <v>369</v>
      </c>
      <c r="I1499" s="65">
        <v>43</v>
      </c>
      <c r="J1499" s="65">
        <v>809</v>
      </c>
      <c r="K1499" s="65" t="s">
        <v>394</v>
      </c>
    </row>
    <row r="1500" spans="1:11" ht="12.75" customHeight="1">
      <c r="A1500" s="68" t="s">
        <v>269</v>
      </c>
      <c r="B1500" s="68" t="s">
        <v>452</v>
      </c>
      <c r="C1500" s="68" t="s">
        <v>271</v>
      </c>
      <c r="D1500" s="68" t="s">
        <v>359</v>
      </c>
      <c r="E1500" s="68" t="s">
        <v>360</v>
      </c>
      <c r="F1500" s="68" t="s">
        <v>79</v>
      </c>
      <c r="G1500" s="68" t="s">
        <v>392</v>
      </c>
      <c r="H1500" s="68" t="s">
        <v>638</v>
      </c>
      <c r="I1500" s="65">
        <v>55</v>
      </c>
      <c r="J1500" s="65">
        <v>809</v>
      </c>
      <c r="K1500" s="65" t="s">
        <v>394</v>
      </c>
    </row>
    <row r="1501" spans="1:11" ht="12.75" customHeight="1">
      <c r="A1501" s="68" t="s">
        <v>269</v>
      </c>
      <c r="B1501" s="68" t="s">
        <v>452</v>
      </c>
      <c r="C1501" s="68" t="s">
        <v>271</v>
      </c>
      <c r="D1501" s="68" t="s">
        <v>359</v>
      </c>
      <c r="E1501" s="68" t="s">
        <v>360</v>
      </c>
      <c r="F1501" s="68" t="s">
        <v>79</v>
      </c>
      <c r="G1501" s="68" t="s">
        <v>392</v>
      </c>
      <c r="H1501" s="68" t="s">
        <v>451</v>
      </c>
      <c r="I1501" s="65">
        <v>10</v>
      </c>
      <c r="J1501" s="65">
        <v>806</v>
      </c>
      <c r="K1501" s="65" t="s">
        <v>264</v>
      </c>
    </row>
    <row r="1502" spans="1:11" ht="12.75" customHeight="1">
      <c r="A1502" s="68" t="s">
        <v>269</v>
      </c>
      <c r="B1502" s="68" t="s">
        <v>452</v>
      </c>
      <c r="C1502" s="68" t="s">
        <v>271</v>
      </c>
      <c r="D1502" s="68" t="s">
        <v>359</v>
      </c>
      <c r="E1502" s="68" t="s">
        <v>360</v>
      </c>
      <c r="F1502" s="68" t="s">
        <v>79</v>
      </c>
      <c r="G1502" s="68" t="s">
        <v>392</v>
      </c>
      <c r="H1502" s="68" t="s">
        <v>365</v>
      </c>
      <c r="I1502" s="65">
        <v>16</v>
      </c>
      <c r="J1502" s="65">
        <v>806</v>
      </c>
      <c r="K1502" s="65" t="s">
        <v>264</v>
      </c>
    </row>
    <row r="1503" spans="1:11" ht="12.75" customHeight="1">
      <c r="A1503" s="68" t="s">
        <v>269</v>
      </c>
      <c r="B1503" s="68" t="s">
        <v>452</v>
      </c>
      <c r="C1503" s="68" t="s">
        <v>271</v>
      </c>
      <c r="D1503" s="68" t="s">
        <v>359</v>
      </c>
      <c r="E1503" s="68" t="s">
        <v>360</v>
      </c>
      <c r="F1503" s="68" t="s">
        <v>79</v>
      </c>
      <c r="G1503" s="68" t="s">
        <v>392</v>
      </c>
      <c r="H1503" s="68" t="s">
        <v>366</v>
      </c>
      <c r="I1503" s="65">
        <v>19</v>
      </c>
      <c r="J1503" s="65">
        <v>806</v>
      </c>
      <c r="K1503" s="65" t="s">
        <v>264</v>
      </c>
    </row>
    <row r="1504" spans="1:11" ht="12.75" customHeight="1">
      <c r="A1504" s="68" t="s">
        <v>269</v>
      </c>
      <c r="B1504" s="68" t="s">
        <v>452</v>
      </c>
      <c r="C1504" s="68" t="s">
        <v>271</v>
      </c>
      <c r="D1504" s="68" t="s">
        <v>359</v>
      </c>
      <c r="E1504" s="68" t="s">
        <v>360</v>
      </c>
      <c r="F1504" s="68" t="s">
        <v>79</v>
      </c>
      <c r="G1504" s="68" t="s">
        <v>392</v>
      </c>
      <c r="H1504" s="68" t="s">
        <v>367</v>
      </c>
      <c r="I1504" s="65">
        <v>17</v>
      </c>
      <c r="J1504" s="65">
        <v>806</v>
      </c>
      <c r="K1504" s="65" t="s">
        <v>264</v>
      </c>
    </row>
    <row r="1505" spans="1:11" ht="12.75" customHeight="1">
      <c r="A1505" s="68" t="s">
        <v>269</v>
      </c>
      <c r="B1505" s="68" t="s">
        <v>452</v>
      </c>
      <c r="C1505" s="68" t="s">
        <v>271</v>
      </c>
      <c r="D1505" s="68" t="s">
        <v>359</v>
      </c>
      <c r="E1505" s="68" t="s">
        <v>360</v>
      </c>
      <c r="F1505" s="68" t="s">
        <v>79</v>
      </c>
      <c r="G1505" s="68" t="s">
        <v>392</v>
      </c>
      <c r="H1505" s="68" t="s">
        <v>247</v>
      </c>
      <c r="I1505" s="65">
        <v>9</v>
      </c>
      <c r="J1505" s="65">
        <v>806</v>
      </c>
      <c r="K1505" s="65" t="s">
        <v>264</v>
      </c>
    </row>
    <row r="1506" spans="1:11" ht="12.75" customHeight="1">
      <c r="A1506" s="68" t="s">
        <v>269</v>
      </c>
      <c r="B1506" s="68" t="s">
        <v>452</v>
      </c>
      <c r="C1506" s="68" t="s">
        <v>271</v>
      </c>
      <c r="D1506" s="68" t="s">
        <v>359</v>
      </c>
      <c r="E1506" s="68" t="s">
        <v>360</v>
      </c>
      <c r="F1506" s="68" t="s">
        <v>79</v>
      </c>
      <c r="G1506" s="68" t="s">
        <v>392</v>
      </c>
      <c r="H1506" s="68" t="s">
        <v>375</v>
      </c>
      <c r="I1506" s="65">
        <v>4</v>
      </c>
      <c r="J1506" s="65">
        <v>806</v>
      </c>
      <c r="K1506" s="65" t="s">
        <v>264</v>
      </c>
    </row>
    <row r="1507" spans="1:11" ht="12.75" customHeight="1">
      <c r="A1507" s="68" t="s">
        <v>269</v>
      </c>
      <c r="B1507" s="68" t="s">
        <v>452</v>
      </c>
      <c r="C1507" s="68" t="s">
        <v>271</v>
      </c>
      <c r="D1507" s="68" t="s">
        <v>359</v>
      </c>
      <c r="E1507" s="68" t="s">
        <v>360</v>
      </c>
      <c r="F1507" s="68" t="s">
        <v>79</v>
      </c>
      <c r="G1507" s="68" t="s">
        <v>392</v>
      </c>
      <c r="H1507" s="68" t="s">
        <v>368</v>
      </c>
      <c r="I1507" s="65">
        <v>1</v>
      </c>
      <c r="J1507" s="65">
        <v>806</v>
      </c>
      <c r="K1507" s="65" t="s">
        <v>264</v>
      </c>
    </row>
    <row r="1508" spans="1:11" ht="12.75" customHeight="1">
      <c r="A1508" s="68" t="s">
        <v>269</v>
      </c>
      <c r="B1508" s="68" t="s">
        <v>452</v>
      </c>
      <c r="C1508" s="68" t="s">
        <v>271</v>
      </c>
      <c r="D1508" s="68" t="s">
        <v>359</v>
      </c>
      <c r="E1508" s="68" t="s">
        <v>360</v>
      </c>
      <c r="F1508" s="68" t="s">
        <v>80</v>
      </c>
      <c r="G1508" s="68" t="s">
        <v>395</v>
      </c>
      <c r="H1508" s="68" t="s">
        <v>368</v>
      </c>
      <c r="I1508" s="65">
        <v>266</v>
      </c>
      <c r="J1508" s="65">
        <v>618</v>
      </c>
      <c r="K1508" s="65" t="s">
        <v>396</v>
      </c>
    </row>
    <row r="1509" spans="1:11" ht="12.75" customHeight="1">
      <c r="A1509" s="68" t="s">
        <v>269</v>
      </c>
      <c r="B1509" s="68" t="s">
        <v>452</v>
      </c>
      <c r="C1509" s="68" t="s">
        <v>271</v>
      </c>
      <c r="D1509" s="68" t="s">
        <v>359</v>
      </c>
      <c r="E1509" s="68" t="s">
        <v>360</v>
      </c>
      <c r="F1509" s="68" t="s">
        <v>80</v>
      </c>
      <c r="G1509" s="68" t="s">
        <v>395</v>
      </c>
      <c r="H1509" s="68" t="s">
        <v>491</v>
      </c>
      <c r="I1509" s="65">
        <v>888</v>
      </c>
      <c r="J1509" s="65">
        <v>618</v>
      </c>
      <c r="K1509" s="65" t="s">
        <v>396</v>
      </c>
    </row>
    <row r="1510" spans="1:11" ht="12.75" customHeight="1">
      <c r="A1510" s="68" t="s">
        <v>269</v>
      </c>
      <c r="B1510" s="68" t="s">
        <v>452</v>
      </c>
      <c r="C1510" s="68" t="s">
        <v>271</v>
      </c>
      <c r="D1510" s="68" t="s">
        <v>359</v>
      </c>
      <c r="E1510" s="68" t="s">
        <v>360</v>
      </c>
      <c r="F1510" s="68" t="s">
        <v>80</v>
      </c>
      <c r="G1510" s="68" t="s">
        <v>395</v>
      </c>
      <c r="H1510" s="68" t="s">
        <v>369</v>
      </c>
      <c r="I1510" s="65">
        <v>738</v>
      </c>
      <c r="J1510" s="65">
        <v>618</v>
      </c>
      <c r="K1510" s="65" t="s">
        <v>396</v>
      </c>
    </row>
    <row r="1511" spans="1:11" ht="12.75" customHeight="1">
      <c r="A1511" s="68" t="s">
        <v>269</v>
      </c>
      <c r="B1511" s="68" t="s">
        <v>452</v>
      </c>
      <c r="C1511" s="68" t="s">
        <v>271</v>
      </c>
      <c r="D1511" s="68" t="s">
        <v>359</v>
      </c>
      <c r="E1511" s="68" t="s">
        <v>360</v>
      </c>
      <c r="F1511" s="68" t="s">
        <v>80</v>
      </c>
      <c r="G1511" s="68" t="s">
        <v>395</v>
      </c>
      <c r="H1511" s="68" t="s">
        <v>638</v>
      </c>
      <c r="I1511" s="65">
        <v>1624</v>
      </c>
      <c r="J1511" s="65">
        <v>618</v>
      </c>
      <c r="K1511" s="65" t="s">
        <v>396</v>
      </c>
    </row>
    <row r="1512" spans="1:11" ht="12.75" customHeight="1">
      <c r="A1512" s="68" t="s">
        <v>269</v>
      </c>
      <c r="B1512" s="68" t="s">
        <v>452</v>
      </c>
      <c r="C1512" s="68" t="s">
        <v>271</v>
      </c>
      <c r="D1512" s="68" t="s">
        <v>359</v>
      </c>
      <c r="E1512" s="68" t="s">
        <v>360</v>
      </c>
      <c r="F1512" s="68" t="s">
        <v>80</v>
      </c>
      <c r="G1512" s="68" t="s">
        <v>395</v>
      </c>
      <c r="H1512" s="68" t="s">
        <v>368</v>
      </c>
      <c r="I1512" s="65">
        <v>57</v>
      </c>
      <c r="J1512" s="65">
        <v>620</v>
      </c>
      <c r="K1512" s="65" t="s">
        <v>505</v>
      </c>
    </row>
    <row r="1513" spans="1:11" ht="12.75" customHeight="1">
      <c r="A1513" s="68" t="s">
        <v>269</v>
      </c>
      <c r="B1513" s="68" t="s">
        <v>452</v>
      </c>
      <c r="C1513" s="68" t="s">
        <v>271</v>
      </c>
      <c r="D1513" s="68" t="s">
        <v>359</v>
      </c>
      <c r="E1513" s="68" t="s">
        <v>360</v>
      </c>
      <c r="F1513" s="68" t="s">
        <v>80</v>
      </c>
      <c r="G1513" s="68" t="s">
        <v>395</v>
      </c>
      <c r="H1513" s="68" t="s">
        <v>491</v>
      </c>
      <c r="I1513" s="65">
        <v>169</v>
      </c>
      <c r="J1513" s="65">
        <v>620</v>
      </c>
      <c r="K1513" s="65" t="s">
        <v>505</v>
      </c>
    </row>
    <row r="1514" spans="1:11" ht="12.75" customHeight="1">
      <c r="A1514" s="68" t="s">
        <v>269</v>
      </c>
      <c r="B1514" s="68" t="s">
        <v>452</v>
      </c>
      <c r="C1514" s="68" t="s">
        <v>271</v>
      </c>
      <c r="D1514" s="68" t="s">
        <v>359</v>
      </c>
      <c r="E1514" s="68" t="s">
        <v>360</v>
      </c>
      <c r="F1514" s="68" t="s">
        <v>80</v>
      </c>
      <c r="G1514" s="68" t="s">
        <v>395</v>
      </c>
      <c r="H1514" s="68" t="s">
        <v>369</v>
      </c>
      <c r="I1514" s="65">
        <v>104</v>
      </c>
      <c r="J1514" s="65">
        <v>620</v>
      </c>
      <c r="K1514" s="65" t="s">
        <v>505</v>
      </c>
    </row>
    <row r="1515" spans="1:11" ht="12.75" customHeight="1">
      <c r="A1515" s="68" t="s">
        <v>269</v>
      </c>
      <c r="B1515" s="68" t="s">
        <v>452</v>
      </c>
      <c r="C1515" s="68" t="s">
        <v>271</v>
      </c>
      <c r="D1515" s="68" t="s">
        <v>359</v>
      </c>
      <c r="E1515" s="68" t="s">
        <v>360</v>
      </c>
      <c r="F1515" s="68" t="s">
        <v>80</v>
      </c>
      <c r="G1515" s="68" t="s">
        <v>395</v>
      </c>
      <c r="H1515" s="68" t="s">
        <v>638</v>
      </c>
      <c r="I1515" s="65">
        <v>81</v>
      </c>
      <c r="J1515" s="65">
        <v>620</v>
      </c>
      <c r="K1515" s="65" t="s">
        <v>505</v>
      </c>
    </row>
    <row r="1516" spans="1:11" ht="12.75" customHeight="1">
      <c r="A1516" s="68" t="s">
        <v>269</v>
      </c>
      <c r="B1516" s="68" t="s">
        <v>452</v>
      </c>
      <c r="C1516" s="68" t="s">
        <v>271</v>
      </c>
      <c r="D1516" s="68" t="s">
        <v>359</v>
      </c>
      <c r="E1516" s="68" t="s">
        <v>360</v>
      </c>
      <c r="F1516" s="68" t="s">
        <v>80</v>
      </c>
      <c r="G1516" s="68" t="s">
        <v>395</v>
      </c>
      <c r="H1516" s="68" t="s">
        <v>368</v>
      </c>
      <c r="I1516" s="65">
        <v>7</v>
      </c>
      <c r="J1516" s="65">
        <v>613</v>
      </c>
      <c r="K1516" s="65" t="s">
        <v>397</v>
      </c>
    </row>
    <row r="1517" spans="1:11" ht="12.75" customHeight="1">
      <c r="A1517" s="68" t="s">
        <v>269</v>
      </c>
      <c r="B1517" s="68" t="s">
        <v>452</v>
      </c>
      <c r="C1517" s="68" t="s">
        <v>271</v>
      </c>
      <c r="D1517" s="68" t="s">
        <v>359</v>
      </c>
      <c r="E1517" s="68" t="s">
        <v>360</v>
      </c>
      <c r="F1517" s="68" t="s">
        <v>80</v>
      </c>
      <c r="G1517" s="68" t="s">
        <v>395</v>
      </c>
      <c r="H1517" s="68" t="s">
        <v>491</v>
      </c>
      <c r="I1517" s="65">
        <v>29</v>
      </c>
      <c r="J1517" s="65">
        <v>613</v>
      </c>
      <c r="K1517" s="65" t="s">
        <v>397</v>
      </c>
    </row>
    <row r="1518" spans="1:11" ht="12.75" customHeight="1">
      <c r="A1518" s="68" t="s">
        <v>269</v>
      </c>
      <c r="B1518" s="68" t="s">
        <v>452</v>
      </c>
      <c r="C1518" s="68" t="s">
        <v>271</v>
      </c>
      <c r="D1518" s="68" t="s">
        <v>359</v>
      </c>
      <c r="E1518" s="68" t="s">
        <v>360</v>
      </c>
      <c r="F1518" s="68" t="s">
        <v>80</v>
      </c>
      <c r="G1518" s="68" t="s">
        <v>395</v>
      </c>
      <c r="H1518" s="68" t="s">
        <v>369</v>
      </c>
      <c r="I1518" s="65">
        <v>28</v>
      </c>
      <c r="J1518" s="65">
        <v>613</v>
      </c>
      <c r="K1518" s="65" t="s">
        <v>397</v>
      </c>
    </row>
    <row r="1519" spans="1:11" ht="12.75" customHeight="1">
      <c r="A1519" s="68" t="s">
        <v>269</v>
      </c>
      <c r="B1519" s="68" t="s">
        <v>452</v>
      </c>
      <c r="C1519" s="68" t="s">
        <v>271</v>
      </c>
      <c r="D1519" s="68" t="s">
        <v>359</v>
      </c>
      <c r="E1519" s="68" t="s">
        <v>360</v>
      </c>
      <c r="F1519" s="68" t="s">
        <v>80</v>
      </c>
      <c r="G1519" s="68" t="s">
        <v>395</v>
      </c>
      <c r="H1519" s="68" t="s">
        <v>638</v>
      </c>
      <c r="I1519" s="65">
        <v>39</v>
      </c>
      <c r="J1519" s="65">
        <v>613</v>
      </c>
      <c r="K1519" s="65" t="s">
        <v>397</v>
      </c>
    </row>
    <row r="1520" spans="1:11" ht="12.75" customHeight="1">
      <c r="A1520" s="68" t="s">
        <v>269</v>
      </c>
      <c r="B1520" s="68" t="s">
        <v>452</v>
      </c>
      <c r="C1520" s="68" t="s">
        <v>271</v>
      </c>
      <c r="D1520" s="68" t="s">
        <v>359</v>
      </c>
      <c r="E1520" s="68" t="s">
        <v>360</v>
      </c>
      <c r="F1520" s="68" t="s">
        <v>80</v>
      </c>
      <c r="G1520" s="68" t="s">
        <v>395</v>
      </c>
      <c r="H1520" s="68" t="s">
        <v>368</v>
      </c>
      <c r="I1520" s="65">
        <v>236</v>
      </c>
      <c r="J1520" s="65">
        <v>615</v>
      </c>
      <c r="K1520" s="65" t="s">
        <v>398</v>
      </c>
    </row>
    <row r="1521" spans="1:11" ht="12.75" customHeight="1">
      <c r="A1521" s="68" t="s">
        <v>269</v>
      </c>
      <c r="B1521" s="68" t="s">
        <v>452</v>
      </c>
      <c r="C1521" s="68" t="s">
        <v>271</v>
      </c>
      <c r="D1521" s="68" t="s">
        <v>359</v>
      </c>
      <c r="E1521" s="68" t="s">
        <v>360</v>
      </c>
      <c r="F1521" s="68" t="s">
        <v>80</v>
      </c>
      <c r="G1521" s="68" t="s">
        <v>395</v>
      </c>
      <c r="H1521" s="68" t="s">
        <v>491</v>
      </c>
      <c r="I1521" s="65">
        <v>889</v>
      </c>
      <c r="J1521" s="65">
        <v>615</v>
      </c>
      <c r="K1521" s="65" t="s">
        <v>398</v>
      </c>
    </row>
    <row r="1522" spans="1:11" ht="12.75" customHeight="1">
      <c r="A1522" s="68" t="s">
        <v>269</v>
      </c>
      <c r="B1522" s="68" t="s">
        <v>452</v>
      </c>
      <c r="C1522" s="68" t="s">
        <v>271</v>
      </c>
      <c r="D1522" s="68" t="s">
        <v>359</v>
      </c>
      <c r="E1522" s="68" t="s">
        <v>360</v>
      </c>
      <c r="F1522" s="68" t="s">
        <v>80</v>
      </c>
      <c r="G1522" s="68" t="s">
        <v>395</v>
      </c>
      <c r="H1522" s="68" t="s">
        <v>369</v>
      </c>
      <c r="I1522" s="65">
        <v>643</v>
      </c>
      <c r="J1522" s="65">
        <v>615</v>
      </c>
      <c r="K1522" s="65" t="s">
        <v>398</v>
      </c>
    </row>
    <row r="1523" spans="1:11" ht="12.75" customHeight="1">
      <c r="A1523" s="68" t="s">
        <v>269</v>
      </c>
      <c r="B1523" s="68" t="s">
        <v>452</v>
      </c>
      <c r="C1523" s="68" t="s">
        <v>271</v>
      </c>
      <c r="D1523" s="68" t="s">
        <v>359</v>
      </c>
      <c r="E1523" s="68" t="s">
        <v>360</v>
      </c>
      <c r="F1523" s="68" t="s">
        <v>80</v>
      </c>
      <c r="G1523" s="68" t="s">
        <v>395</v>
      </c>
      <c r="H1523" s="68" t="s">
        <v>638</v>
      </c>
      <c r="I1523" s="65">
        <v>762</v>
      </c>
      <c r="J1523" s="65">
        <v>615</v>
      </c>
      <c r="K1523" s="65" t="s">
        <v>398</v>
      </c>
    </row>
    <row r="1524" spans="1:11" ht="12.75" customHeight="1">
      <c r="A1524" s="68" t="s">
        <v>269</v>
      </c>
      <c r="B1524" s="68" t="s">
        <v>452</v>
      </c>
      <c r="C1524" s="68" t="s">
        <v>271</v>
      </c>
      <c r="D1524" s="68" t="s">
        <v>359</v>
      </c>
      <c r="E1524" s="68" t="s">
        <v>360</v>
      </c>
      <c r="F1524" s="68" t="s">
        <v>80</v>
      </c>
      <c r="G1524" s="68" t="s">
        <v>395</v>
      </c>
      <c r="H1524" s="68" t="s">
        <v>368</v>
      </c>
      <c r="I1524" s="65">
        <v>17</v>
      </c>
      <c r="J1524" s="65">
        <v>611</v>
      </c>
      <c r="K1524" s="65" t="s">
        <v>399</v>
      </c>
    </row>
    <row r="1525" spans="1:11" ht="12.75" customHeight="1">
      <c r="A1525" s="68" t="s">
        <v>269</v>
      </c>
      <c r="B1525" s="68" t="s">
        <v>452</v>
      </c>
      <c r="C1525" s="68" t="s">
        <v>271</v>
      </c>
      <c r="D1525" s="68" t="s">
        <v>359</v>
      </c>
      <c r="E1525" s="68" t="s">
        <v>360</v>
      </c>
      <c r="F1525" s="68" t="s">
        <v>80</v>
      </c>
      <c r="G1525" s="68" t="s">
        <v>395</v>
      </c>
      <c r="H1525" s="68" t="s">
        <v>491</v>
      </c>
      <c r="I1525" s="65">
        <v>45</v>
      </c>
      <c r="J1525" s="65">
        <v>611</v>
      </c>
      <c r="K1525" s="65" t="s">
        <v>399</v>
      </c>
    </row>
    <row r="1526" spans="1:11" ht="12.75" customHeight="1">
      <c r="A1526" s="68" t="s">
        <v>269</v>
      </c>
      <c r="B1526" s="68" t="s">
        <v>452</v>
      </c>
      <c r="C1526" s="68" t="s">
        <v>271</v>
      </c>
      <c r="D1526" s="68" t="s">
        <v>359</v>
      </c>
      <c r="E1526" s="68" t="s">
        <v>360</v>
      </c>
      <c r="F1526" s="68" t="s">
        <v>80</v>
      </c>
      <c r="G1526" s="68" t="s">
        <v>395</v>
      </c>
      <c r="H1526" s="68" t="s">
        <v>369</v>
      </c>
      <c r="I1526" s="65">
        <v>39</v>
      </c>
      <c r="J1526" s="65">
        <v>611</v>
      </c>
      <c r="K1526" s="65" t="s">
        <v>399</v>
      </c>
    </row>
    <row r="1527" spans="1:11" ht="12.75" customHeight="1">
      <c r="A1527" s="68" t="s">
        <v>269</v>
      </c>
      <c r="B1527" s="68" t="s">
        <v>452</v>
      </c>
      <c r="C1527" s="68" t="s">
        <v>271</v>
      </c>
      <c r="D1527" s="68" t="s">
        <v>359</v>
      </c>
      <c r="E1527" s="68" t="s">
        <v>360</v>
      </c>
      <c r="F1527" s="68" t="s">
        <v>80</v>
      </c>
      <c r="G1527" s="68" t="s">
        <v>395</v>
      </c>
      <c r="H1527" s="68" t="s">
        <v>638</v>
      </c>
      <c r="I1527" s="65">
        <v>27</v>
      </c>
      <c r="J1527" s="65">
        <v>611</v>
      </c>
      <c r="K1527" s="65" t="s">
        <v>399</v>
      </c>
    </row>
    <row r="1528" spans="1:11" ht="12.75" customHeight="1">
      <c r="A1528" s="68" t="s">
        <v>269</v>
      </c>
      <c r="B1528" s="68" t="s">
        <v>452</v>
      </c>
      <c r="C1528" s="68" t="s">
        <v>271</v>
      </c>
      <c r="D1528" s="68" t="s">
        <v>359</v>
      </c>
      <c r="E1528" s="68" t="s">
        <v>360</v>
      </c>
      <c r="F1528" s="68" t="s">
        <v>80</v>
      </c>
      <c r="G1528" s="68" t="s">
        <v>395</v>
      </c>
      <c r="H1528" s="68" t="s">
        <v>368</v>
      </c>
      <c r="I1528" s="65">
        <v>5</v>
      </c>
      <c r="J1528" s="65">
        <v>612</v>
      </c>
      <c r="K1528" s="65" t="s">
        <v>506</v>
      </c>
    </row>
    <row r="1529" spans="1:11" ht="12.75" customHeight="1">
      <c r="A1529" s="68" t="s">
        <v>269</v>
      </c>
      <c r="B1529" s="68" t="s">
        <v>452</v>
      </c>
      <c r="C1529" s="68" t="s">
        <v>271</v>
      </c>
      <c r="D1529" s="68" t="s">
        <v>359</v>
      </c>
      <c r="E1529" s="68" t="s">
        <v>360</v>
      </c>
      <c r="F1529" s="68" t="s">
        <v>80</v>
      </c>
      <c r="G1529" s="68" t="s">
        <v>395</v>
      </c>
      <c r="H1529" s="68" t="s">
        <v>491</v>
      </c>
      <c r="I1529" s="65">
        <v>20</v>
      </c>
      <c r="J1529" s="65">
        <v>612</v>
      </c>
      <c r="K1529" s="65" t="s">
        <v>506</v>
      </c>
    </row>
    <row r="1530" spans="1:11" ht="12.75" customHeight="1">
      <c r="A1530" s="68" t="s">
        <v>269</v>
      </c>
      <c r="B1530" s="68" t="s">
        <v>452</v>
      </c>
      <c r="C1530" s="68" t="s">
        <v>271</v>
      </c>
      <c r="D1530" s="68" t="s">
        <v>359</v>
      </c>
      <c r="E1530" s="68" t="s">
        <v>360</v>
      </c>
      <c r="F1530" s="68" t="s">
        <v>80</v>
      </c>
      <c r="G1530" s="68" t="s">
        <v>395</v>
      </c>
      <c r="H1530" s="68" t="s">
        <v>369</v>
      </c>
      <c r="I1530" s="65">
        <v>7</v>
      </c>
      <c r="J1530" s="65">
        <v>612</v>
      </c>
      <c r="K1530" s="65" t="s">
        <v>506</v>
      </c>
    </row>
    <row r="1531" spans="1:11" ht="12.75" customHeight="1">
      <c r="A1531" s="68" t="s">
        <v>269</v>
      </c>
      <c r="B1531" s="68" t="s">
        <v>452</v>
      </c>
      <c r="C1531" s="68" t="s">
        <v>271</v>
      </c>
      <c r="D1531" s="68" t="s">
        <v>359</v>
      </c>
      <c r="E1531" s="68" t="s">
        <v>360</v>
      </c>
      <c r="F1531" s="68" t="s">
        <v>80</v>
      </c>
      <c r="G1531" s="68" t="s">
        <v>395</v>
      </c>
      <c r="H1531" s="68" t="s">
        <v>638</v>
      </c>
      <c r="I1531" s="65">
        <v>31</v>
      </c>
      <c r="J1531" s="65">
        <v>612</v>
      </c>
      <c r="K1531" s="65" t="s">
        <v>506</v>
      </c>
    </row>
    <row r="1532" spans="1:11" ht="12.75" customHeight="1">
      <c r="A1532" s="68" t="s">
        <v>269</v>
      </c>
      <c r="B1532" s="68" t="s">
        <v>452</v>
      </c>
      <c r="C1532" s="68" t="s">
        <v>271</v>
      </c>
      <c r="D1532" s="68" t="s">
        <v>359</v>
      </c>
      <c r="E1532" s="68" t="s">
        <v>360</v>
      </c>
      <c r="F1532" s="68" t="s">
        <v>80</v>
      </c>
      <c r="G1532" s="68" t="s">
        <v>395</v>
      </c>
      <c r="H1532" s="68" t="s">
        <v>365</v>
      </c>
      <c r="I1532" s="65">
        <v>58</v>
      </c>
      <c r="J1532" s="65">
        <v>608</v>
      </c>
      <c r="K1532" s="65" t="s">
        <v>507</v>
      </c>
    </row>
    <row r="1533" spans="1:11" ht="12.75" customHeight="1">
      <c r="A1533" s="68" t="s">
        <v>269</v>
      </c>
      <c r="B1533" s="68" t="s">
        <v>452</v>
      </c>
      <c r="C1533" s="68" t="s">
        <v>271</v>
      </c>
      <c r="D1533" s="68" t="s">
        <v>359</v>
      </c>
      <c r="E1533" s="68" t="s">
        <v>360</v>
      </c>
      <c r="F1533" s="68" t="s">
        <v>80</v>
      </c>
      <c r="G1533" s="68" t="s">
        <v>395</v>
      </c>
      <c r="H1533" s="68" t="s">
        <v>366</v>
      </c>
      <c r="I1533" s="65">
        <v>44</v>
      </c>
      <c r="J1533" s="65">
        <v>608</v>
      </c>
      <c r="K1533" s="65" t="s">
        <v>507</v>
      </c>
    </row>
    <row r="1534" spans="1:11" ht="12.75" customHeight="1">
      <c r="A1534" s="68" t="s">
        <v>269</v>
      </c>
      <c r="B1534" s="68" t="s">
        <v>452</v>
      </c>
      <c r="C1534" s="68" t="s">
        <v>271</v>
      </c>
      <c r="D1534" s="68" t="s">
        <v>359</v>
      </c>
      <c r="E1534" s="68" t="s">
        <v>360</v>
      </c>
      <c r="F1534" s="68" t="s">
        <v>80</v>
      </c>
      <c r="G1534" s="68" t="s">
        <v>395</v>
      </c>
      <c r="H1534" s="68" t="s">
        <v>367</v>
      </c>
      <c r="I1534" s="65">
        <v>38</v>
      </c>
      <c r="J1534" s="65">
        <v>608</v>
      </c>
      <c r="K1534" s="65" t="s">
        <v>507</v>
      </c>
    </row>
    <row r="1535" spans="1:11" ht="12.75" customHeight="1">
      <c r="A1535" s="68" t="s">
        <v>269</v>
      </c>
      <c r="B1535" s="68" t="s">
        <v>452</v>
      </c>
      <c r="C1535" s="68" t="s">
        <v>271</v>
      </c>
      <c r="D1535" s="68" t="s">
        <v>359</v>
      </c>
      <c r="E1535" s="68" t="s">
        <v>360</v>
      </c>
      <c r="F1535" s="68" t="s">
        <v>80</v>
      </c>
      <c r="G1535" s="68" t="s">
        <v>395</v>
      </c>
      <c r="H1535" s="68" t="s">
        <v>247</v>
      </c>
      <c r="I1535" s="65">
        <v>46</v>
      </c>
      <c r="J1535" s="65">
        <v>608</v>
      </c>
      <c r="K1535" s="65" t="s">
        <v>507</v>
      </c>
    </row>
    <row r="1536" spans="1:11" ht="12.75" customHeight="1">
      <c r="A1536" s="68" t="s">
        <v>269</v>
      </c>
      <c r="B1536" s="68" t="s">
        <v>452</v>
      </c>
      <c r="C1536" s="68" t="s">
        <v>271</v>
      </c>
      <c r="D1536" s="68" t="s">
        <v>359</v>
      </c>
      <c r="E1536" s="68" t="s">
        <v>360</v>
      </c>
      <c r="F1536" s="68" t="s">
        <v>80</v>
      </c>
      <c r="G1536" s="68" t="s">
        <v>395</v>
      </c>
      <c r="H1536" s="68" t="s">
        <v>375</v>
      </c>
      <c r="I1536" s="65">
        <v>30</v>
      </c>
      <c r="J1536" s="65">
        <v>608</v>
      </c>
      <c r="K1536" s="65" t="s">
        <v>507</v>
      </c>
    </row>
    <row r="1537" spans="1:11" ht="12.75" customHeight="1">
      <c r="A1537" s="68" t="s">
        <v>269</v>
      </c>
      <c r="B1537" s="68" t="s">
        <v>452</v>
      </c>
      <c r="C1537" s="68" t="s">
        <v>271</v>
      </c>
      <c r="D1537" s="68" t="s">
        <v>359</v>
      </c>
      <c r="E1537" s="68" t="s">
        <v>360</v>
      </c>
      <c r="F1537" s="68" t="s">
        <v>80</v>
      </c>
      <c r="G1537" s="68" t="s">
        <v>395</v>
      </c>
      <c r="H1537" s="68" t="s">
        <v>368</v>
      </c>
      <c r="I1537" s="65">
        <v>16</v>
      </c>
      <c r="J1537" s="65">
        <v>608</v>
      </c>
      <c r="K1537" s="65" t="s">
        <v>507</v>
      </c>
    </row>
    <row r="1538" spans="1:11" ht="12.75" customHeight="1">
      <c r="A1538" s="68" t="s">
        <v>269</v>
      </c>
      <c r="B1538" s="68" t="s">
        <v>452</v>
      </c>
      <c r="C1538" s="68" t="s">
        <v>271</v>
      </c>
      <c r="D1538" s="68" t="s">
        <v>359</v>
      </c>
      <c r="E1538" s="68" t="s">
        <v>360</v>
      </c>
      <c r="F1538" s="68" t="s">
        <v>80</v>
      </c>
      <c r="G1538" s="68" t="s">
        <v>395</v>
      </c>
      <c r="H1538" s="68" t="s">
        <v>491</v>
      </c>
      <c r="I1538" s="65">
        <v>67</v>
      </c>
      <c r="J1538" s="65">
        <v>608</v>
      </c>
      <c r="K1538" s="65" t="s">
        <v>507</v>
      </c>
    </row>
    <row r="1539" spans="1:11" ht="12.75" customHeight="1">
      <c r="A1539" s="68" t="s">
        <v>269</v>
      </c>
      <c r="B1539" s="68" t="s">
        <v>452</v>
      </c>
      <c r="C1539" s="68" t="s">
        <v>271</v>
      </c>
      <c r="D1539" s="68" t="s">
        <v>359</v>
      </c>
      <c r="E1539" s="68" t="s">
        <v>360</v>
      </c>
      <c r="F1539" s="68" t="s">
        <v>80</v>
      </c>
      <c r="G1539" s="68" t="s">
        <v>395</v>
      </c>
      <c r="H1539" s="68" t="s">
        <v>369</v>
      </c>
      <c r="I1539" s="65">
        <v>33</v>
      </c>
      <c r="J1539" s="65">
        <v>608</v>
      </c>
      <c r="K1539" s="65" t="s">
        <v>507</v>
      </c>
    </row>
    <row r="1540" spans="1:11" ht="12.75" customHeight="1">
      <c r="A1540" s="68" t="s">
        <v>269</v>
      </c>
      <c r="B1540" s="68" t="s">
        <v>452</v>
      </c>
      <c r="C1540" s="68" t="s">
        <v>271</v>
      </c>
      <c r="D1540" s="68" t="s">
        <v>359</v>
      </c>
      <c r="E1540" s="68" t="s">
        <v>360</v>
      </c>
      <c r="F1540" s="68" t="s">
        <v>80</v>
      </c>
      <c r="G1540" s="68" t="s">
        <v>395</v>
      </c>
      <c r="H1540" s="68" t="s">
        <v>638</v>
      </c>
      <c r="I1540" s="65">
        <v>44</v>
      </c>
      <c r="J1540" s="65">
        <v>608</v>
      </c>
      <c r="K1540" s="65" t="s">
        <v>507</v>
      </c>
    </row>
    <row r="1541" spans="1:11" ht="12.75" customHeight="1">
      <c r="A1541" s="68" t="s">
        <v>269</v>
      </c>
      <c r="B1541" s="68" t="s">
        <v>452</v>
      </c>
      <c r="C1541" s="68" t="s">
        <v>271</v>
      </c>
      <c r="D1541" s="68" t="s">
        <v>359</v>
      </c>
      <c r="E1541" s="68" t="s">
        <v>360</v>
      </c>
      <c r="F1541" s="68" t="s">
        <v>80</v>
      </c>
      <c r="G1541" s="68" t="s">
        <v>395</v>
      </c>
      <c r="H1541" s="68" t="s">
        <v>368</v>
      </c>
      <c r="I1541" s="65">
        <v>1</v>
      </c>
      <c r="J1541" s="65">
        <v>609</v>
      </c>
      <c r="K1541" s="65" t="s">
        <v>252</v>
      </c>
    </row>
    <row r="1542" spans="1:11" ht="12.75" customHeight="1">
      <c r="A1542" s="68" t="s">
        <v>269</v>
      </c>
      <c r="B1542" s="68" t="s">
        <v>452</v>
      </c>
      <c r="C1542" s="68" t="s">
        <v>271</v>
      </c>
      <c r="D1542" s="68" t="s">
        <v>359</v>
      </c>
      <c r="E1542" s="68" t="s">
        <v>360</v>
      </c>
      <c r="F1542" s="68" t="s">
        <v>80</v>
      </c>
      <c r="G1542" s="68" t="s">
        <v>395</v>
      </c>
      <c r="H1542" s="68" t="s">
        <v>491</v>
      </c>
      <c r="I1542" s="65">
        <v>20</v>
      </c>
      <c r="J1542" s="65">
        <v>609</v>
      </c>
      <c r="K1542" s="65" t="s">
        <v>252</v>
      </c>
    </row>
    <row r="1543" spans="1:11" ht="12.75" customHeight="1">
      <c r="A1543" s="68" t="s">
        <v>269</v>
      </c>
      <c r="B1543" s="68" t="s">
        <v>452</v>
      </c>
      <c r="C1543" s="68" t="s">
        <v>271</v>
      </c>
      <c r="D1543" s="68" t="s">
        <v>359</v>
      </c>
      <c r="E1543" s="68" t="s">
        <v>360</v>
      </c>
      <c r="F1543" s="68" t="s">
        <v>80</v>
      </c>
      <c r="G1543" s="68" t="s">
        <v>395</v>
      </c>
      <c r="H1543" s="68" t="s">
        <v>369</v>
      </c>
      <c r="I1543" s="65">
        <v>2</v>
      </c>
      <c r="J1543" s="65">
        <v>609</v>
      </c>
      <c r="K1543" s="65" t="s">
        <v>252</v>
      </c>
    </row>
    <row r="1544" spans="1:11" ht="12.75" customHeight="1">
      <c r="A1544" s="68" t="s">
        <v>269</v>
      </c>
      <c r="B1544" s="68" t="s">
        <v>452</v>
      </c>
      <c r="C1544" s="68" t="s">
        <v>271</v>
      </c>
      <c r="D1544" s="68" t="s">
        <v>359</v>
      </c>
      <c r="E1544" s="68" t="s">
        <v>360</v>
      </c>
      <c r="F1544" s="68" t="s">
        <v>80</v>
      </c>
      <c r="G1544" s="68" t="s">
        <v>395</v>
      </c>
      <c r="H1544" s="68" t="s">
        <v>368</v>
      </c>
      <c r="I1544" s="65">
        <v>2</v>
      </c>
      <c r="J1544" s="65">
        <v>607</v>
      </c>
      <c r="K1544" s="65" t="s">
        <v>401</v>
      </c>
    </row>
    <row r="1545" spans="1:11" ht="12.75" customHeight="1">
      <c r="A1545" s="68" t="s">
        <v>269</v>
      </c>
      <c r="B1545" s="68" t="s">
        <v>452</v>
      </c>
      <c r="C1545" s="68" t="s">
        <v>271</v>
      </c>
      <c r="D1545" s="68" t="s">
        <v>359</v>
      </c>
      <c r="E1545" s="68" t="s">
        <v>360</v>
      </c>
      <c r="F1545" s="68" t="s">
        <v>80</v>
      </c>
      <c r="G1545" s="68" t="s">
        <v>395</v>
      </c>
      <c r="H1545" s="68" t="s">
        <v>491</v>
      </c>
      <c r="I1545" s="65">
        <v>144</v>
      </c>
      <c r="J1545" s="65">
        <v>607</v>
      </c>
      <c r="K1545" s="65" t="s">
        <v>401</v>
      </c>
    </row>
    <row r="1546" spans="1:11" ht="12.75" customHeight="1">
      <c r="A1546" s="68" t="s">
        <v>269</v>
      </c>
      <c r="B1546" s="68" t="s">
        <v>452</v>
      </c>
      <c r="C1546" s="68" t="s">
        <v>271</v>
      </c>
      <c r="D1546" s="68" t="s">
        <v>359</v>
      </c>
      <c r="E1546" s="68" t="s">
        <v>360</v>
      </c>
      <c r="F1546" s="68" t="s">
        <v>80</v>
      </c>
      <c r="G1546" s="68" t="s">
        <v>395</v>
      </c>
      <c r="H1546" s="68" t="s">
        <v>369</v>
      </c>
      <c r="I1546" s="65">
        <v>128</v>
      </c>
      <c r="J1546" s="65">
        <v>607</v>
      </c>
      <c r="K1546" s="65" t="s">
        <v>401</v>
      </c>
    </row>
    <row r="1547" spans="1:11" ht="12.75" customHeight="1">
      <c r="A1547" s="68" t="s">
        <v>269</v>
      </c>
      <c r="B1547" s="68" t="s">
        <v>452</v>
      </c>
      <c r="C1547" s="68" t="s">
        <v>271</v>
      </c>
      <c r="D1547" s="68" t="s">
        <v>359</v>
      </c>
      <c r="E1547" s="68" t="s">
        <v>360</v>
      </c>
      <c r="F1547" s="68" t="s">
        <v>80</v>
      </c>
      <c r="G1547" s="68" t="s">
        <v>395</v>
      </c>
      <c r="H1547" s="68" t="s">
        <v>638</v>
      </c>
      <c r="I1547" s="65">
        <v>149</v>
      </c>
      <c r="J1547" s="65">
        <v>607</v>
      </c>
      <c r="K1547" s="65" t="s">
        <v>401</v>
      </c>
    </row>
    <row r="1548" spans="1:11" ht="12.75" customHeight="1">
      <c r="A1548" s="68" t="s">
        <v>269</v>
      </c>
      <c r="B1548" s="68" t="s">
        <v>452</v>
      </c>
      <c r="C1548" s="68" t="s">
        <v>271</v>
      </c>
      <c r="D1548" s="68" t="s">
        <v>359</v>
      </c>
      <c r="E1548" s="68" t="s">
        <v>360</v>
      </c>
      <c r="F1548" s="68" t="s">
        <v>81</v>
      </c>
      <c r="G1548" s="68" t="s">
        <v>402</v>
      </c>
      <c r="H1548" s="68" t="s">
        <v>365</v>
      </c>
      <c r="I1548" s="65">
        <v>4</v>
      </c>
      <c r="J1548" s="65">
        <v>537</v>
      </c>
      <c r="K1548" s="65" t="s">
        <v>284</v>
      </c>
    </row>
    <row r="1549" spans="1:11" ht="12.75" customHeight="1">
      <c r="A1549" s="68" t="s">
        <v>269</v>
      </c>
      <c r="B1549" s="68" t="s">
        <v>452</v>
      </c>
      <c r="C1549" s="68" t="s">
        <v>271</v>
      </c>
      <c r="D1549" s="68" t="s">
        <v>359</v>
      </c>
      <c r="E1549" s="68" t="s">
        <v>360</v>
      </c>
      <c r="F1549" s="68" t="s">
        <v>81</v>
      </c>
      <c r="G1549" s="68" t="s">
        <v>402</v>
      </c>
      <c r="H1549" s="68" t="s">
        <v>366</v>
      </c>
      <c r="I1549" s="65">
        <v>49</v>
      </c>
      <c r="J1549" s="65">
        <v>537</v>
      </c>
      <c r="K1549" s="65" t="s">
        <v>284</v>
      </c>
    </row>
    <row r="1550" spans="1:11" ht="12.75" customHeight="1">
      <c r="A1550" s="68" t="s">
        <v>269</v>
      </c>
      <c r="B1550" s="68" t="s">
        <v>452</v>
      </c>
      <c r="C1550" s="68" t="s">
        <v>271</v>
      </c>
      <c r="D1550" s="68" t="s">
        <v>359</v>
      </c>
      <c r="E1550" s="68" t="s">
        <v>360</v>
      </c>
      <c r="F1550" s="68" t="s">
        <v>81</v>
      </c>
      <c r="G1550" s="68" t="s">
        <v>402</v>
      </c>
      <c r="H1550" s="68" t="s">
        <v>367</v>
      </c>
      <c r="I1550" s="65">
        <v>9</v>
      </c>
      <c r="J1550" s="65">
        <v>537</v>
      </c>
      <c r="K1550" s="65" t="s">
        <v>284</v>
      </c>
    </row>
    <row r="1551" spans="1:11" ht="12.75" customHeight="1">
      <c r="A1551" s="68" t="s">
        <v>269</v>
      </c>
      <c r="B1551" s="68" t="s">
        <v>452</v>
      </c>
      <c r="C1551" s="68" t="s">
        <v>271</v>
      </c>
      <c r="D1551" s="68" t="s">
        <v>359</v>
      </c>
      <c r="E1551" s="68" t="s">
        <v>360</v>
      </c>
      <c r="F1551" s="68" t="s">
        <v>81</v>
      </c>
      <c r="G1551" s="68" t="s">
        <v>402</v>
      </c>
      <c r="H1551" s="68" t="s">
        <v>247</v>
      </c>
      <c r="I1551" s="65">
        <v>2</v>
      </c>
      <c r="J1551" s="65">
        <v>537</v>
      </c>
      <c r="K1551" s="65" t="s">
        <v>284</v>
      </c>
    </row>
    <row r="1552" spans="1:11" ht="12.75" customHeight="1">
      <c r="A1552" s="68" t="s">
        <v>269</v>
      </c>
      <c r="B1552" s="68" t="s">
        <v>452</v>
      </c>
      <c r="C1552" s="68" t="s">
        <v>271</v>
      </c>
      <c r="D1552" s="68" t="s">
        <v>359</v>
      </c>
      <c r="E1552" s="68" t="s">
        <v>360</v>
      </c>
      <c r="F1552" s="68" t="s">
        <v>81</v>
      </c>
      <c r="G1552" s="68" t="s">
        <v>402</v>
      </c>
      <c r="H1552" s="68" t="s">
        <v>375</v>
      </c>
      <c r="I1552" s="65">
        <v>4</v>
      </c>
      <c r="J1552" s="65">
        <v>537</v>
      </c>
      <c r="K1552" s="65" t="s">
        <v>284</v>
      </c>
    </row>
    <row r="1553" spans="1:11" ht="12.75" customHeight="1">
      <c r="A1553" s="68" t="s">
        <v>269</v>
      </c>
      <c r="B1553" s="68" t="s">
        <v>452</v>
      </c>
      <c r="C1553" s="68" t="s">
        <v>271</v>
      </c>
      <c r="D1553" s="68" t="s">
        <v>359</v>
      </c>
      <c r="E1553" s="68" t="s">
        <v>360</v>
      </c>
      <c r="F1553" s="68" t="s">
        <v>81</v>
      </c>
      <c r="G1553" s="68" t="s">
        <v>402</v>
      </c>
      <c r="H1553" s="68" t="s">
        <v>368</v>
      </c>
      <c r="I1553" s="65">
        <v>9</v>
      </c>
      <c r="J1553" s="65">
        <v>537</v>
      </c>
      <c r="K1553" s="65" t="s">
        <v>284</v>
      </c>
    </row>
    <row r="1554" spans="1:11" ht="12.75" customHeight="1">
      <c r="A1554" s="68" t="s">
        <v>269</v>
      </c>
      <c r="B1554" s="68" t="s">
        <v>452</v>
      </c>
      <c r="C1554" s="68" t="s">
        <v>271</v>
      </c>
      <c r="D1554" s="68" t="s">
        <v>359</v>
      </c>
      <c r="E1554" s="68" t="s">
        <v>360</v>
      </c>
      <c r="F1554" s="68" t="s">
        <v>81</v>
      </c>
      <c r="G1554" s="68" t="s">
        <v>402</v>
      </c>
      <c r="H1554" s="68" t="s">
        <v>491</v>
      </c>
      <c r="I1554" s="65">
        <v>25</v>
      </c>
      <c r="J1554" s="65">
        <v>537</v>
      </c>
      <c r="K1554" s="65" t="s">
        <v>284</v>
      </c>
    </row>
    <row r="1555" spans="1:11" ht="12.75" customHeight="1">
      <c r="A1555" s="68" t="s">
        <v>269</v>
      </c>
      <c r="B1555" s="68" t="s">
        <v>452</v>
      </c>
      <c r="C1555" s="68" t="s">
        <v>271</v>
      </c>
      <c r="D1555" s="68" t="s">
        <v>359</v>
      </c>
      <c r="E1555" s="68" t="s">
        <v>360</v>
      </c>
      <c r="F1555" s="68" t="s">
        <v>81</v>
      </c>
      <c r="G1555" s="68" t="s">
        <v>402</v>
      </c>
      <c r="H1555" s="68" t="s">
        <v>369</v>
      </c>
      <c r="I1555" s="65">
        <v>19</v>
      </c>
      <c r="J1555" s="65">
        <v>537</v>
      </c>
      <c r="K1555" s="65" t="s">
        <v>284</v>
      </c>
    </row>
    <row r="1556" spans="1:11" ht="12.75" customHeight="1">
      <c r="A1556" s="68" t="s">
        <v>269</v>
      </c>
      <c r="B1556" s="68" t="s">
        <v>452</v>
      </c>
      <c r="C1556" s="68" t="s">
        <v>271</v>
      </c>
      <c r="D1556" s="68" t="s">
        <v>359</v>
      </c>
      <c r="E1556" s="68" t="s">
        <v>360</v>
      </c>
      <c r="F1556" s="68" t="s">
        <v>81</v>
      </c>
      <c r="G1556" s="68" t="s">
        <v>402</v>
      </c>
      <c r="H1556" s="68" t="s">
        <v>638</v>
      </c>
      <c r="I1556" s="65">
        <v>30</v>
      </c>
      <c r="J1556" s="65">
        <v>537</v>
      </c>
      <c r="K1556" s="65" t="s">
        <v>284</v>
      </c>
    </row>
    <row r="1557" spans="1:11" ht="12.75" customHeight="1">
      <c r="A1557" s="68" t="s">
        <v>269</v>
      </c>
      <c r="B1557" s="68" t="s">
        <v>452</v>
      </c>
      <c r="C1557" s="68" t="s">
        <v>271</v>
      </c>
      <c r="D1557" s="68" t="s">
        <v>359</v>
      </c>
      <c r="E1557" s="68" t="s">
        <v>360</v>
      </c>
      <c r="F1557" s="68" t="s">
        <v>81</v>
      </c>
      <c r="G1557" s="68" t="s">
        <v>402</v>
      </c>
      <c r="H1557" s="68" t="s">
        <v>491</v>
      </c>
      <c r="I1557" s="65">
        <v>44</v>
      </c>
      <c r="J1557" s="65">
        <v>529</v>
      </c>
      <c r="K1557" s="65" t="s">
        <v>509</v>
      </c>
    </row>
    <row r="1558" spans="1:11" ht="12.75" customHeight="1">
      <c r="A1558" s="68" t="s">
        <v>269</v>
      </c>
      <c r="B1558" s="68" t="s">
        <v>452</v>
      </c>
      <c r="C1558" s="68" t="s">
        <v>271</v>
      </c>
      <c r="D1558" s="68" t="s">
        <v>359</v>
      </c>
      <c r="E1558" s="68" t="s">
        <v>360</v>
      </c>
      <c r="F1558" s="68" t="s">
        <v>81</v>
      </c>
      <c r="G1558" s="68" t="s">
        <v>402</v>
      </c>
      <c r="H1558" s="68" t="s">
        <v>369</v>
      </c>
      <c r="I1558" s="65">
        <v>33</v>
      </c>
      <c r="J1558" s="65">
        <v>529</v>
      </c>
      <c r="K1558" s="65" t="s">
        <v>509</v>
      </c>
    </row>
    <row r="1559" spans="1:11" ht="12.75" customHeight="1">
      <c r="A1559" s="68" t="s">
        <v>269</v>
      </c>
      <c r="B1559" s="68" t="s">
        <v>452</v>
      </c>
      <c r="C1559" s="68" t="s">
        <v>271</v>
      </c>
      <c r="D1559" s="68" t="s">
        <v>359</v>
      </c>
      <c r="E1559" s="68" t="s">
        <v>360</v>
      </c>
      <c r="F1559" s="68" t="s">
        <v>81</v>
      </c>
      <c r="G1559" s="68" t="s">
        <v>402</v>
      </c>
      <c r="H1559" s="68" t="s">
        <v>638</v>
      </c>
      <c r="I1559" s="65">
        <v>54</v>
      </c>
      <c r="J1559" s="65">
        <v>529</v>
      </c>
      <c r="K1559" s="65" t="s">
        <v>509</v>
      </c>
    </row>
    <row r="1560" spans="1:11" ht="12.75" customHeight="1">
      <c r="A1560" s="68" t="s">
        <v>269</v>
      </c>
      <c r="B1560" s="68" t="s">
        <v>452</v>
      </c>
      <c r="C1560" s="68" t="s">
        <v>271</v>
      </c>
      <c r="D1560" s="68" t="s">
        <v>359</v>
      </c>
      <c r="E1560" s="68" t="s">
        <v>360</v>
      </c>
      <c r="F1560" s="68" t="s">
        <v>82</v>
      </c>
      <c r="G1560" s="68" t="s">
        <v>403</v>
      </c>
      <c r="H1560" s="68" t="s">
        <v>368</v>
      </c>
      <c r="I1560" s="65">
        <v>745</v>
      </c>
      <c r="J1560" s="65">
        <v>930</v>
      </c>
      <c r="K1560" s="65" t="s">
        <v>249</v>
      </c>
    </row>
    <row r="1561" spans="1:11" ht="12.75" customHeight="1">
      <c r="A1561" s="68" t="s">
        <v>269</v>
      </c>
      <c r="B1561" s="68" t="s">
        <v>452</v>
      </c>
      <c r="C1561" s="68" t="s">
        <v>271</v>
      </c>
      <c r="D1561" s="68" t="s">
        <v>359</v>
      </c>
      <c r="E1561" s="68" t="s">
        <v>360</v>
      </c>
      <c r="F1561" s="68" t="s">
        <v>82</v>
      </c>
      <c r="G1561" s="68" t="s">
        <v>403</v>
      </c>
      <c r="H1561" s="68" t="s">
        <v>491</v>
      </c>
      <c r="I1561" s="65">
        <v>11140</v>
      </c>
      <c r="J1561" s="65">
        <v>930</v>
      </c>
      <c r="K1561" s="65" t="s">
        <v>249</v>
      </c>
    </row>
    <row r="1562" spans="1:11" ht="12.75" customHeight="1">
      <c r="A1562" s="68" t="s">
        <v>269</v>
      </c>
      <c r="B1562" s="68" t="s">
        <v>452</v>
      </c>
      <c r="C1562" s="68" t="s">
        <v>271</v>
      </c>
      <c r="D1562" s="68" t="s">
        <v>359</v>
      </c>
      <c r="E1562" s="68" t="s">
        <v>360</v>
      </c>
      <c r="F1562" s="68" t="s">
        <v>82</v>
      </c>
      <c r="G1562" s="68" t="s">
        <v>403</v>
      </c>
      <c r="H1562" s="68" t="s">
        <v>369</v>
      </c>
      <c r="I1562" s="65">
        <v>5171</v>
      </c>
      <c r="J1562" s="65">
        <v>930</v>
      </c>
      <c r="K1562" s="65" t="s">
        <v>249</v>
      </c>
    </row>
    <row r="1563" spans="1:11" ht="12.75" customHeight="1">
      <c r="A1563" s="68" t="s">
        <v>269</v>
      </c>
      <c r="B1563" s="68" t="s">
        <v>452</v>
      </c>
      <c r="C1563" s="68" t="s">
        <v>271</v>
      </c>
      <c r="D1563" s="68" t="s">
        <v>359</v>
      </c>
      <c r="E1563" s="68" t="s">
        <v>360</v>
      </c>
      <c r="F1563" s="68" t="s">
        <v>82</v>
      </c>
      <c r="G1563" s="68" t="s">
        <v>403</v>
      </c>
      <c r="H1563" s="68" t="s">
        <v>638</v>
      </c>
      <c r="I1563" s="65">
        <v>4401</v>
      </c>
      <c r="J1563" s="65">
        <v>930</v>
      </c>
      <c r="K1563" s="65" t="s">
        <v>249</v>
      </c>
    </row>
    <row r="1564" spans="1:11" ht="12.75" customHeight="1">
      <c r="A1564" s="68" t="s">
        <v>270</v>
      </c>
      <c r="B1564" s="68" t="s">
        <v>511</v>
      </c>
      <c r="C1564" s="68" t="s">
        <v>271</v>
      </c>
      <c r="D1564" s="68" t="s">
        <v>359</v>
      </c>
      <c r="E1564" s="68" t="s">
        <v>360</v>
      </c>
      <c r="F1564" s="68" t="s">
        <v>75</v>
      </c>
      <c r="G1564" s="68" t="s">
        <v>246</v>
      </c>
      <c r="H1564" s="68" t="s">
        <v>362</v>
      </c>
      <c r="I1564" s="65">
        <v>6651</v>
      </c>
      <c r="J1564" s="65">
        <v>104</v>
      </c>
      <c r="K1564" s="65" t="s">
        <v>361</v>
      </c>
    </row>
    <row r="1565" spans="1:11" ht="12.75" customHeight="1">
      <c r="A1565" s="68" t="s">
        <v>270</v>
      </c>
      <c r="B1565" s="68" t="s">
        <v>511</v>
      </c>
      <c r="C1565" s="68" t="s">
        <v>271</v>
      </c>
      <c r="D1565" s="68" t="s">
        <v>359</v>
      </c>
      <c r="E1565" s="68" t="s">
        <v>360</v>
      </c>
      <c r="F1565" s="68" t="s">
        <v>75</v>
      </c>
      <c r="G1565" s="68" t="s">
        <v>246</v>
      </c>
      <c r="H1565" s="68" t="s">
        <v>363</v>
      </c>
      <c r="I1565" s="65">
        <v>10592</v>
      </c>
      <c r="J1565" s="65">
        <v>104</v>
      </c>
      <c r="K1565" s="65" t="s">
        <v>361</v>
      </c>
    </row>
    <row r="1566" spans="1:11" ht="12.75" customHeight="1">
      <c r="A1566" s="68" t="s">
        <v>270</v>
      </c>
      <c r="B1566" s="68" t="s">
        <v>511</v>
      </c>
      <c r="C1566" s="68" t="s">
        <v>271</v>
      </c>
      <c r="D1566" s="68" t="s">
        <v>359</v>
      </c>
      <c r="E1566" s="68" t="s">
        <v>360</v>
      </c>
      <c r="F1566" s="68" t="s">
        <v>75</v>
      </c>
      <c r="G1566" s="68" t="s">
        <v>246</v>
      </c>
      <c r="H1566" s="68" t="s">
        <v>364</v>
      </c>
      <c r="I1566" s="65">
        <v>2778</v>
      </c>
      <c r="J1566" s="65">
        <v>104</v>
      </c>
      <c r="K1566" s="65" t="s">
        <v>361</v>
      </c>
    </row>
    <row r="1567" spans="1:11" ht="12.75" customHeight="1">
      <c r="A1567" s="68" t="s">
        <v>270</v>
      </c>
      <c r="B1567" s="68" t="s">
        <v>511</v>
      </c>
      <c r="C1567" s="68" t="s">
        <v>271</v>
      </c>
      <c r="D1567" s="68" t="s">
        <v>359</v>
      </c>
      <c r="E1567" s="68" t="s">
        <v>360</v>
      </c>
      <c r="F1567" s="68" t="s">
        <v>75</v>
      </c>
      <c r="G1567" s="68" t="s">
        <v>246</v>
      </c>
      <c r="H1567" s="68" t="s">
        <v>451</v>
      </c>
      <c r="I1567" s="65">
        <v>600</v>
      </c>
      <c r="J1567" s="65">
        <v>104</v>
      </c>
      <c r="K1567" s="65" t="s">
        <v>361</v>
      </c>
    </row>
    <row r="1568" spans="1:11" ht="12.75" customHeight="1">
      <c r="A1568" s="68" t="s">
        <v>270</v>
      </c>
      <c r="B1568" s="68" t="s">
        <v>511</v>
      </c>
      <c r="C1568" s="68" t="s">
        <v>271</v>
      </c>
      <c r="D1568" s="68" t="s">
        <v>359</v>
      </c>
      <c r="E1568" s="68" t="s">
        <v>360</v>
      </c>
      <c r="F1568" s="68" t="s">
        <v>75</v>
      </c>
      <c r="G1568" s="68" t="s">
        <v>246</v>
      </c>
      <c r="H1568" s="68" t="s">
        <v>362</v>
      </c>
      <c r="I1568" s="65">
        <v>48</v>
      </c>
      <c r="J1568" s="65">
        <v>103</v>
      </c>
      <c r="K1568" s="65" t="s">
        <v>370</v>
      </c>
    </row>
    <row r="1569" spans="1:11" ht="12.75" customHeight="1">
      <c r="A1569" s="68" t="s">
        <v>270</v>
      </c>
      <c r="B1569" s="68" t="s">
        <v>511</v>
      </c>
      <c r="C1569" s="68" t="s">
        <v>271</v>
      </c>
      <c r="D1569" s="68" t="s">
        <v>359</v>
      </c>
      <c r="E1569" s="68" t="s">
        <v>360</v>
      </c>
      <c r="F1569" s="68" t="s">
        <v>75</v>
      </c>
      <c r="G1569" s="68" t="s">
        <v>246</v>
      </c>
      <c r="H1569" s="68" t="s">
        <v>363</v>
      </c>
      <c r="I1569" s="65">
        <v>71</v>
      </c>
      <c r="J1569" s="65">
        <v>103</v>
      </c>
      <c r="K1569" s="65" t="s">
        <v>370</v>
      </c>
    </row>
    <row r="1570" spans="1:11" ht="12.75" customHeight="1">
      <c r="A1570" s="68" t="s">
        <v>270</v>
      </c>
      <c r="B1570" s="68" t="s">
        <v>511</v>
      </c>
      <c r="C1570" s="68" t="s">
        <v>271</v>
      </c>
      <c r="D1570" s="68" t="s">
        <v>359</v>
      </c>
      <c r="E1570" s="68" t="s">
        <v>360</v>
      </c>
      <c r="F1570" s="68" t="s">
        <v>75</v>
      </c>
      <c r="G1570" s="68" t="s">
        <v>246</v>
      </c>
      <c r="H1570" s="68" t="s">
        <v>364</v>
      </c>
      <c r="I1570" s="65">
        <v>86</v>
      </c>
      <c r="J1570" s="65">
        <v>103</v>
      </c>
      <c r="K1570" s="65" t="s">
        <v>370</v>
      </c>
    </row>
    <row r="1571" spans="1:11" ht="12.75" customHeight="1">
      <c r="A1571" s="68" t="s">
        <v>270</v>
      </c>
      <c r="B1571" s="68" t="s">
        <v>511</v>
      </c>
      <c r="C1571" s="68" t="s">
        <v>271</v>
      </c>
      <c r="D1571" s="68" t="s">
        <v>359</v>
      </c>
      <c r="E1571" s="68" t="s">
        <v>360</v>
      </c>
      <c r="F1571" s="68" t="s">
        <v>75</v>
      </c>
      <c r="G1571" s="68" t="s">
        <v>246</v>
      </c>
      <c r="H1571" s="68" t="s">
        <v>451</v>
      </c>
      <c r="I1571" s="65">
        <v>49</v>
      </c>
      <c r="J1571" s="65">
        <v>103</v>
      </c>
      <c r="K1571" s="65" t="s">
        <v>370</v>
      </c>
    </row>
    <row r="1572" spans="1:11" ht="12.75" customHeight="1">
      <c r="A1572" s="68" t="s">
        <v>270</v>
      </c>
      <c r="B1572" s="68" t="s">
        <v>511</v>
      </c>
      <c r="C1572" s="68" t="s">
        <v>271</v>
      </c>
      <c r="D1572" s="68" t="s">
        <v>359</v>
      </c>
      <c r="E1572" s="68" t="s">
        <v>360</v>
      </c>
      <c r="F1572" s="68" t="s">
        <v>75</v>
      </c>
      <c r="G1572" s="68" t="s">
        <v>246</v>
      </c>
      <c r="H1572" s="68" t="s">
        <v>365</v>
      </c>
      <c r="I1572" s="65">
        <v>5</v>
      </c>
      <c r="J1572" s="65">
        <v>103</v>
      </c>
      <c r="K1572" s="65" t="s">
        <v>370</v>
      </c>
    </row>
    <row r="1573" spans="1:11" ht="12.75" customHeight="1">
      <c r="A1573" s="68" t="s">
        <v>270</v>
      </c>
      <c r="B1573" s="68" t="s">
        <v>511</v>
      </c>
      <c r="C1573" s="68" t="s">
        <v>271</v>
      </c>
      <c r="D1573" s="68" t="s">
        <v>359</v>
      </c>
      <c r="E1573" s="68" t="s">
        <v>360</v>
      </c>
      <c r="F1573" s="68" t="s">
        <v>75</v>
      </c>
      <c r="G1573" s="68" t="s">
        <v>246</v>
      </c>
      <c r="H1573" s="68" t="s">
        <v>362</v>
      </c>
      <c r="I1573" s="65">
        <v>18</v>
      </c>
      <c r="J1573" s="65">
        <v>212</v>
      </c>
      <c r="K1573" s="65" t="s">
        <v>276</v>
      </c>
    </row>
    <row r="1574" spans="1:11" ht="12.75" customHeight="1">
      <c r="A1574" s="68" t="s">
        <v>270</v>
      </c>
      <c r="B1574" s="68" t="s">
        <v>511</v>
      </c>
      <c r="C1574" s="68" t="s">
        <v>271</v>
      </c>
      <c r="D1574" s="68" t="s">
        <v>359</v>
      </c>
      <c r="E1574" s="68" t="s">
        <v>360</v>
      </c>
      <c r="F1574" s="68" t="s">
        <v>75</v>
      </c>
      <c r="G1574" s="68" t="s">
        <v>246</v>
      </c>
      <c r="H1574" s="68" t="s">
        <v>363</v>
      </c>
      <c r="I1574" s="65">
        <v>16</v>
      </c>
      <c r="J1574" s="65">
        <v>212</v>
      </c>
      <c r="K1574" s="65" t="s">
        <v>276</v>
      </c>
    </row>
    <row r="1575" spans="1:11" ht="12.75" customHeight="1">
      <c r="A1575" s="68" t="s">
        <v>270</v>
      </c>
      <c r="B1575" s="68" t="s">
        <v>511</v>
      </c>
      <c r="C1575" s="68" t="s">
        <v>271</v>
      </c>
      <c r="D1575" s="68" t="s">
        <v>359</v>
      </c>
      <c r="E1575" s="68" t="s">
        <v>360</v>
      </c>
      <c r="F1575" s="68" t="s">
        <v>75</v>
      </c>
      <c r="G1575" s="68" t="s">
        <v>246</v>
      </c>
      <c r="H1575" s="68" t="s">
        <v>364</v>
      </c>
      <c r="I1575" s="65">
        <v>11</v>
      </c>
      <c r="J1575" s="65">
        <v>212</v>
      </c>
      <c r="K1575" s="65" t="s">
        <v>276</v>
      </c>
    </row>
    <row r="1576" spans="1:11" ht="12.75" customHeight="1">
      <c r="A1576" s="68" t="s">
        <v>270</v>
      </c>
      <c r="B1576" s="68" t="s">
        <v>511</v>
      </c>
      <c r="C1576" s="68" t="s">
        <v>271</v>
      </c>
      <c r="D1576" s="68" t="s">
        <v>359</v>
      </c>
      <c r="E1576" s="68" t="s">
        <v>360</v>
      </c>
      <c r="F1576" s="68" t="s">
        <v>75</v>
      </c>
      <c r="G1576" s="68" t="s">
        <v>246</v>
      </c>
      <c r="H1576" s="68" t="s">
        <v>451</v>
      </c>
      <c r="I1576" s="65">
        <v>4</v>
      </c>
      <c r="J1576" s="65">
        <v>212</v>
      </c>
      <c r="K1576" s="65" t="s">
        <v>276</v>
      </c>
    </row>
    <row r="1577" spans="1:11" ht="12.75" customHeight="1">
      <c r="A1577" s="68" t="s">
        <v>270</v>
      </c>
      <c r="B1577" s="68" t="s">
        <v>511</v>
      </c>
      <c r="C1577" s="68" t="s">
        <v>271</v>
      </c>
      <c r="D1577" s="68" t="s">
        <v>359</v>
      </c>
      <c r="E1577" s="68" t="s">
        <v>360</v>
      </c>
      <c r="F1577" s="68" t="s">
        <v>75</v>
      </c>
      <c r="G1577" s="68" t="s">
        <v>246</v>
      </c>
      <c r="H1577" s="68" t="s">
        <v>362</v>
      </c>
      <c r="I1577" s="65">
        <v>269</v>
      </c>
      <c r="J1577" s="65">
        <v>102</v>
      </c>
      <c r="K1577" s="65" t="s">
        <v>371</v>
      </c>
    </row>
    <row r="1578" spans="1:11" ht="12.75" customHeight="1">
      <c r="A1578" s="68" t="s">
        <v>270</v>
      </c>
      <c r="B1578" s="68" t="s">
        <v>511</v>
      </c>
      <c r="C1578" s="68" t="s">
        <v>271</v>
      </c>
      <c r="D1578" s="68" t="s">
        <v>359</v>
      </c>
      <c r="E1578" s="68" t="s">
        <v>360</v>
      </c>
      <c r="F1578" s="68" t="s">
        <v>75</v>
      </c>
      <c r="G1578" s="68" t="s">
        <v>246</v>
      </c>
      <c r="H1578" s="68" t="s">
        <v>363</v>
      </c>
      <c r="I1578" s="65">
        <v>746</v>
      </c>
      <c r="J1578" s="65">
        <v>102</v>
      </c>
      <c r="K1578" s="65" t="s">
        <v>371</v>
      </c>
    </row>
    <row r="1579" spans="1:11" ht="12.75" customHeight="1">
      <c r="A1579" s="68" t="s">
        <v>270</v>
      </c>
      <c r="B1579" s="68" t="s">
        <v>511</v>
      </c>
      <c r="C1579" s="68" t="s">
        <v>271</v>
      </c>
      <c r="D1579" s="68" t="s">
        <v>359</v>
      </c>
      <c r="E1579" s="68" t="s">
        <v>360</v>
      </c>
      <c r="F1579" s="68" t="s">
        <v>75</v>
      </c>
      <c r="G1579" s="68" t="s">
        <v>246</v>
      </c>
      <c r="H1579" s="68" t="s">
        <v>364</v>
      </c>
      <c r="I1579" s="65">
        <v>308</v>
      </c>
      <c r="J1579" s="65">
        <v>102</v>
      </c>
      <c r="K1579" s="65" t="s">
        <v>371</v>
      </c>
    </row>
    <row r="1580" spans="1:11" ht="12.75" customHeight="1">
      <c r="A1580" s="68" t="s">
        <v>270</v>
      </c>
      <c r="B1580" s="68" t="s">
        <v>511</v>
      </c>
      <c r="C1580" s="68" t="s">
        <v>271</v>
      </c>
      <c r="D1580" s="68" t="s">
        <v>359</v>
      </c>
      <c r="E1580" s="68" t="s">
        <v>360</v>
      </c>
      <c r="F1580" s="68" t="s">
        <v>75</v>
      </c>
      <c r="G1580" s="68" t="s">
        <v>246</v>
      </c>
      <c r="H1580" s="68" t="s">
        <v>451</v>
      </c>
      <c r="I1580" s="65">
        <v>108</v>
      </c>
      <c r="J1580" s="65">
        <v>102</v>
      </c>
      <c r="K1580" s="65" t="s">
        <v>371</v>
      </c>
    </row>
    <row r="1581" spans="1:11" ht="12.75" customHeight="1">
      <c r="A1581" s="68" t="s">
        <v>270</v>
      </c>
      <c r="B1581" s="68" t="s">
        <v>511</v>
      </c>
      <c r="C1581" s="68" t="s">
        <v>271</v>
      </c>
      <c r="D1581" s="68" t="s">
        <v>359</v>
      </c>
      <c r="E1581" s="68" t="s">
        <v>360</v>
      </c>
      <c r="F1581" s="68" t="s">
        <v>79</v>
      </c>
      <c r="G1581" s="68" t="s">
        <v>392</v>
      </c>
      <c r="H1581" s="68" t="s">
        <v>362</v>
      </c>
      <c r="I1581" s="65">
        <v>7</v>
      </c>
      <c r="J1581" s="65">
        <v>806</v>
      </c>
      <c r="K1581" s="65" t="s">
        <v>264</v>
      </c>
    </row>
    <row r="1582" spans="1:11" ht="12.75" customHeight="1">
      <c r="A1582" s="68" t="s">
        <v>270</v>
      </c>
      <c r="B1582" s="68" t="s">
        <v>511</v>
      </c>
      <c r="C1582" s="68" t="s">
        <v>271</v>
      </c>
      <c r="D1582" s="68" t="s">
        <v>359</v>
      </c>
      <c r="E1582" s="68" t="s">
        <v>360</v>
      </c>
      <c r="F1582" s="68" t="s">
        <v>79</v>
      </c>
      <c r="G1582" s="68" t="s">
        <v>392</v>
      </c>
      <c r="H1582" s="68" t="s">
        <v>363</v>
      </c>
      <c r="I1582" s="65">
        <v>10</v>
      </c>
      <c r="J1582" s="65">
        <v>806</v>
      </c>
      <c r="K1582" s="65" t="s">
        <v>264</v>
      </c>
    </row>
    <row r="1583" spans="1:11" ht="12.75" customHeight="1">
      <c r="A1583" s="68" t="s">
        <v>270</v>
      </c>
      <c r="B1583" s="68" t="s">
        <v>511</v>
      </c>
      <c r="C1583" s="68" t="s">
        <v>271</v>
      </c>
      <c r="D1583" s="68" t="s">
        <v>359</v>
      </c>
      <c r="E1583" s="68" t="s">
        <v>360</v>
      </c>
      <c r="F1583" s="68" t="s">
        <v>79</v>
      </c>
      <c r="G1583" s="68" t="s">
        <v>392</v>
      </c>
      <c r="H1583" s="68" t="s">
        <v>364</v>
      </c>
      <c r="I1583" s="65">
        <v>1</v>
      </c>
      <c r="J1583" s="65">
        <v>806</v>
      </c>
      <c r="K1583" s="65" t="s">
        <v>264</v>
      </c>
    </row>
    <row r="1584" spans="1:11" ht="12.75" customHeight="1">
      <c r="A1584" s="68" t="s">
        <v>270</v>
      </c>
      <c r="B1584" s="68" t="s">
        <v>511</v>
      </c>
      <c r="C1584" s="68" t="s">
        <v>271</v>
      </c>
      <c r="D1584" s="68" t="s">
        <v>359</v>
      </c>
      <c r="E1584" s="68" t="s">
        <v>360</v>
      </c>
      <c r="F1584" s="68" t="s">
        <v>82</v>
      </c>
      <c r="G1584" s="68" t="s">
        <v>403</v>
      </c>
      <c r="H1584" s="68" t="s">
        <v>364</v>
      </c>
      <c r="I1584" s="65">
        <v>5868</v>
      </c>
      <c r="J1584" s="65">
        <v>930</v>
      </c>
      <c r="K1584" s="65" t="s">
        <v>249</v>
      </c>
    </row>
    <row r="1585" spans="1:11" ht="12.75" customHeight="1">
      <c r="A1585" s="68" t="s">
        <v>270</v>
      </c>
      <c r="B1585" s="68" t="s">
        <v>511</v>
      </c>
      <c r="C1585" s="68" t="s">
        <v>271</v>
      </c>
      <c r="D1585" s="68" t="s">
        <v>359</v>
      </c>
      <c r="E1585" s="68" t="s">
        <v>360</v>
      </c>
      <c r="F1585" s="68" t="s">
        <v>82</v>
      </c>
      <c r="G1585" s="68" t="s">
        <v>403</v>
      </c>
      <c r="H1585" s="68" t="s">
        <v>451</v>
      </c>
      <c r="I1585" s="65">
        <v>4965</v>
      </c>
      <c r="J1585" s="65">
        <v>930</v>
      </c>
      <c r="K1585" s="65" t="s">
        <v>249</v>
      </c>
    </row>
    <row r="1586" spans="1:11" ht="12.75" customHeight="1">
      <c r="A1586" s="68" t="s">
        <v>270</v>
      </c>
      <c r="B1586" s="68" t="s">
        <v>511</v>
      </c>
      <c r="C1586" s="68" t="s">
        <v>271</v>
      </c>
      <c r="D1586" s="68" t="s">
        <v>359</v>
      </c>
      <c r="E1586" s="68" t="s">
        <v>360</v>
      </c>
      <c r="F1586" s="68" t="s">
        <v>82</v>
      </c>
      <c r="G1586" s="68" t="s">
        <v>403</v>
      </c>
      <c r="H1586" s="68" t="s">
        <v>365</v>
      </c>
      <c r="I1586" s="65">
        <v>5735</v>
      </c>
      <c r="J1586" s="65">
        <v>930</v>
      </c>
      <c r="K1586" s="65" t="s">
        <v>249</v>
      </c>
    </row>
    <row r="1587" spans="1:11" ht="12.75" customHeight="1">
      <c r="A1587" s="68" t="s">
        <v>270</v>
      </c>
      <c r="B1587" s="68" t="s">
        <v>511</v>
      </c>
      <c r="C1587" s="68" t="s">
        <v>271</v>
      </c>
      <c r="D1587" s="68" t="s">
        <v>359</v>
      </c>
      <c r="E1587" s="68" t="s">
        <v>360</v>
      </c>
      <c r="F1587" s="68" t="s">
        <v>82</v>
      </c>
      <c r="G1587" s="68" t="s">
        <v>403</v>
      </c>
      <c r="H1587" s="68" t="s">
        <v>366</v>
      </c>
      <c r="I1587" s="65">
        <v>2958</v>
      </c>
      <c r="J1587" s="65">
        <v>930</v>
      </c>
      <c r="K1587" s="65" t="s">
        <v>249</v>
      </c>
    </row>
    <row r="1588" spans="1:11" ht="12.75" customHeight="1">
      <c r="A1588" s="68" t="s">
        <v>270</v>
      </c>
      <c r="B1588" s="68" t="s">
        <v>511</v>
      </c>
      <c r="C1588" s="68" t="s">
        <v>271</v>
      </c>
      <c r="D1588" s="68" t="s">
        <v>359</v>
      </c>
      <c r="E1588" s="68" t="s">
        <v>360</v>
      </c>
      <c r="F1588" s="68" t="s">
        <v>82</v>
      </c>
      <c r="G1588" s="68" t="s">
        <v>403</v>
      </c>
      <c r="H1588" s="68" t="s">
        <v>367</v>
      </c>
      <c r="I1588" s="65">
        <v>2050</v>
      </c>
      <c r="J1588" s="65">
        <v>930</v>
      </c>
      <c r="K1588" s="65" t="s">
        <v>249</v>
      </c>
    </row>
    <row r="1589" spans="1:11" ht="12.75" customHeight="1">
      <c r="A1589" s="68" t="s">
        <v>270</v>
      </c>
      <c r="B1589" s="68" t="s">
        <v>511</v>
      </c>
      <c r="C1589" s="68" t="s">
        <v>271</v>
      </c>
      <c r="D1589" s="68" t="s">
        <v>359</v>
      </c>
      <c r="E1589" s="68" t="s">
        <v>360</v>
      </c>
      <c r="F1589" s="68" t="s">
        <v>82</v>
      </c>
      <c r="G1589" s="68" t="s">
        <v>403</v>
      </c>
      <c r="H1589" s="68" t="s">
        <v>247</v>
      </c>
      <c r="I1589" s="65">
        <v>1364</v>
      </c>
      <c r="J1589" s="65">
        <v>930</v>
      </c>
      <c r="K1589" s="65" t="s">
        <v>249</v>
      </c>
    </row>
    <row r="1590" spans="1:11" ht="12.75" customHeight="1">
      <c r="A1590" s="68" t="s">
        <v>270</v>
      </c>
      <c r="B1590" s="68" t="s">
        <v>511</v>
      </c>
      <c r="C1590" s="68" t="s">
        <v>271</v>
      </c>
      <c r="D1590" s="68" t="s">
        <v>359</v>
      </c>
      <c r="E1590" s="68" t="s">
        <v>360</v>
      </c>
      <c r="F1590" s="68" t="s">
        <v>82</v>
      </c>
      <c r="G1590" s="68" t="s">
        <v>403</v>
      </c>
      <c r="H1590" s="68" t="s">
        <v>375</v>
      </c>
      <c r="I1590" s="65">
        <v>838</v>
      </c>
      <c r="J1590" s="65">
        <v>930</v>
      </c>
      <c r="K1590" s="65" t="s">
        <v>249</v>
      </c>
    </row>
    <row r="1591" spans="1:11" ht="12.75" customHeight="1">
      <c r="A1591" s="68" t="s">
        <v>270</v>
      </c>
      <c r="B1591" s="68" t="s">
        <v>511</v>
      </c>
      <c r="C1591" s="68" t="s">
        <v>271</v>
      </c>
      <c r="D1591" s="68" t="s">
        <v>359</v>
      </c>
      <c r="E1591" s="68" t="s">
        <v>360</v>
      </c>
      <c r="F1591" s="68" t="s">
        <v>82</v>
      </c>
      <c r="G1591" s="68" t="s">
        <v>403</v>
      </c>
      <c r="H1591" s="68" t="s">
        <v>368</v>
      </c>
      <c r="I1591" s="65">
        <v>135</v>
      </c>
      <c r="J1591" s="65">
        <v>930</v>
      </c>
      <c r="K1591" s="65" t="s">
        <v>249</v>
      </c>
    </row>
    <row r="1592" spans="1:11" ht="12.75" customHeight="1">
      <c r="A1592" s="68" t="s">
        <v>484</v>
      </c>
      <c r="B1592" s="68" t="s">
        <v>453</v>
      </c>
      <c r="C1592" s="68" t="s">
        <v>271</v>
      </c>
      <c r="D1592" s="68" t="s">
        <v>359</v>
      </c>
      <c r="E1592" s="68" t="s">
        <v>360</v>
      </c>
      <c r="F1592" s="68" t="s">
        <v>76</v>
      </c>
      <c r="G1592" s="68" t="s">
        <v>492</v>
      </c>
      <c r="H1592" s="68" t="s">
        <v>491</v>
      </c>
      <c r="I1592" s="65">
        <v>28</v>
      </c>
      <c r="J1592" s="65">
        <v>301</v>
      </c>
      <c r="K1592" s="65" t="s">
        <v>372</v>
      </c>
    </row>
    <row r="1593" spans="1:11" ht="12.75" customHeight="1">
      <c r="A1593" s="68" t="s">
        <v>484</v>
      </c>
      <c r="B1593" s="68" t="s">
        <v>453</v>
      </c>
      <c r="C1593" s="68" t="s">
        <v>271</v>
      </c>
      <c r="D1593" s="68" t="s">
        <v>359</v>
      </c>
      <c r="E1593" s="68" t="s">
        <v>360</v>
      </c>
      <c r="F1593" s="68" t="s">
        <v>76</v>
      </c>
      <c r="G1593" s="68" t="s">
        <v>492</v>
      </c>
      <c r="H1593" s="68" t="s">
        <v>369</v>
      </c>
      <c r="I1593" s="65">
        <v>23</v>
      </c>
      <c r="J1593" s="65">
        <v>301</v>
      </c>
      <c r="K1593" s="65" t="s">
        <v>372</v>
      </c>
    </row>
    <row r="1594" spans="1:11" ht="12.75" customHeight="1">
      <c r="A1594" s="68" t="s">
        <v>484</v>
      </c>
      <c r="B1594" s="68" t="s">
        <v>453</v>
      </c>
      <c r="C1594" s="68" t="s">
        <v>271</v>
      </c>
      <c r="D1594" s="68" t="s">
        <v>359</v>
      </c>
      <c r="E1594" s="68" t="s">
        <v>360</v>
      </c>
      <c r="F1594" s="68" t="s">
        <v>76</v>
      </c>
      <c r="G1594" s="68" t="s">
        <v>492</v>
      </c>
      <c r="H1594" s="68" t="s">
        <v>638</v>
      </c>
      <c r="I1594" s="65">
        <v>20</v>
      </c>
      <c r="J1594" s="65">
        <v>301</v>
      </c>
      <c r="K1594" s="65" t="s">
        <v>372</v>
      </c>
    </row>
    <row r="1595" spans="1:11" ht="12.75" customHeight="1">
      <c r="A1595" s="68" t="s">
        <v>484</v>
      </c>
      <c r="B1595" s="68" t="s">
        <v>453</v>
      </c>
      <c r="C1595" s="68" t="s">
        <v>271</v>
      </c>
      <c r="D1595" s="68" t="s">
        <v>359</v>
      </c>
      <c r="E1595" s="68" t="s">
        <v>360</v>
      </c>
      <c r="F1595" s="68" t="s">
        <v>76</v>
      </c>
      <c r="G1595" s="68" t="s">
        <v>492</v>
      </c>
      <c r="H1595" s="68" t="s">
        <v>365</v>
      </c>
      <c r="I1595" s="65">
        <v>1</v>
      </c>
      <c r="J1595" s="65">
        <v>305</v>
      </c>
      <c r="K1595" s="65" t="s">
        <v>373</v>
      </c>
    </row>
    <row r="1596" spans="1:11" ht="12.75" customHeight="1">
      <c r="A1596" s="68" t="s">
        <v>484</v>
      </c>
      <c r="B1596" s="68" t="s">
        <v>453</v>
      </c>
      <c r="C1596" s="68" t="s">
        <v>271</v>
      </c>
      <c r="D1596" s="68" t="s">
        <v>359</v>
      </c>
      <c r="E1596" s="68" t="s">
        <v>360</v>
      </c>
      <c r="F1596" s="68" t="s">
        <v>76</v>
      </c>
      <c r="G1596" s="68" t="s">
        <v>492</v>
      </c>
      <c r="H1596" s="68" t="s">
        <v>366</v>
      </c>
      <c r="I1596" s="65">
        <v>3</v>
      </c>
      <c r="J1596" s="65">
        <v>305</v>
      </c>
      <c r="K1596" s="65" t="s">
        <v>373</v>
      </c>
    </row>
    <row r="1597" spans="1:11" ht="12.75" customHeight="1">
      <c r="A1597" s="68" t="s">
        <v>484</v>
      </c>
      <c r="B1597" s="68" t="s">
        <v>453</v>
      </c>
      <c r="C1597" s="68" t="s">
        <v>271</v>
      </c>
      <c r="D1597" s="68" t="s">
        <v>359</v>
      </c>
      <c r="E1597" s="68" t="s">
        <v>360</v>
      </c>
      <c r="F1597" s="68" t="s">
        <v>76</v>
      </c>
      <c r="G1597" s="68" t="s">
        <v>492</v>
      </c>
      <c r="H1597" s="68" t="s">
        <v>367</v>
      </c>
      <c r="I1597" s="65">
        <v>2</v>
      </c>
      <c r="J1597" s="65">
        <v>305</v>
      </c>
      <c r="K1597" s="65" t="s">
        <v>373</v>
      </c>
    </row>
    <row r="1598" spans="1:11" ht="12.75" customHeight="1">
      <c r="A1598" s="68" t="s">
        <v>484</v>
      </c>
      <c r="B1598" s="68" t="s">
        <v>453</v>
      </c>
      <c r="C1598" s="68" t="s">
        <v>271</v>
      </c>
      <c r="D1598" s="68" t="s">
        <v>359</v>
      </c>
      <c r="E1598" s="68" t="s">
        <v>360</v>
      </c>
      <c r="F1598" s="68" t="s">
        <v>76</v>
      </c>
      <c r="G1598" s="68" t="s">
        <v>492</v>
      </c>
      <c r="H1598" s="68" t="s">
        <v>247</v>
      </c>
      <c r="I1598" s="65">
        <v>5</v>
      </c>
      <c r="J1598" s="65">
        <v>305</v>
      </c>
      <c r="K1598" s="65" t="s">
        <v>373</v>
      </c>
    </row>
    <row r="1599" spans="1:11" ht="12.75" customHeight="1">
      <c r="A1599" s="68" t="s">
        <v>484</v>
      </c>
      <c r="B1599" s="68" t="s">
        <v>453</v>
      </c>
      <c r="C1599" s="68" t="s">
        <v>271</v>
      </c>
      <c r="D1599" s="68" t="s">
        <v>359</v>
      </c>
      <c r="E1599" s="68" t="s">
        <v>360</v>
      </c>
      <c r="F1599" s="68" t="s">
        <v>76</v>
      </c>
      <c r="G1599" s="68" t="s">
        <v>492</v>
      </c>
      <c r="H1599" s="68" t="s">
        <v>375</v>
      </c>
      <c r="I1599" s="65">
        <v>3</v>
      </c>
      <c r="J1599" s="65">
        <v>305</v>
      </c>
      <c r="K1599" s="65" t="s">
        <v>373</v>
      </c>
    </row>
    <row r="1600" spans="1:11" ht="12.75" customHeight="1">
      <c r="A1600" s="68" t="s">
        <v>484</v>
      </c>
      <c r="B1600" s="68" t="s">
        <v>453</v>
      </c>
      <c r="C1600" s="68" t="s">
        <v>271</v>
      </c>
      <c r="D1600" s="68" t="s">
        <v>359</v>
      </c>
      <c r="E1600" s="68" t="s">
        <v>360</v>
      </c>
      <c r="F1600" s="68" t="s">
        <v>76</v>
      </c>
      <c r="G1600" s="68" t="s">
        <v>492</v>
      </c>
      <c r="H1600" s="68" t="s">
        <v>368</v>
      </c>
      <c r="I1600" s="65">
        <v>1</v>
      </c>
      <c r="J1600" s="65">
        <v>305</v>
      </c>
      <c r="K1600" s="65" t="s">
        <v>373</v>
      </c>
    </row>
    <row r="1601" spans="1:11" ht="12.75" customHeight="1">
      <c r="A1601" s="68" t="s">
        <v>484</v>
      </c>
      <c r="B1601" s="68" t="s">
        <v>453</v>
      </c>
      <c r="C1601" s="68" t="s">
        <v>271</v>
      </c>
      <c r="D1601" s="68" t="s">
        <v>359</v>
      </c>
      <c r="E1601" s="68" t="s">
        <v>360</v>
      </c>
      <c r="F1601" s="68" t="s">
        <v>76</v>
      </c>
      <c r="G1601" s="68" t="s">
        <v>492</v>
      </c>
      <c r="H1601" s="68" t="s">
        <v>491</v>
      </c>
      <c r="I1601" s="65">
        <v>1</v>
      </c>
      <c r="J1601" s="65">
        <v>305</v>
      </c>
      <c r="K1601" s="65" t="s">
        <v>373</v>
      </c>
    </row>
    <row r="1602" spans="1:11" ht="12.75" customHeight="1">
      <c r="A1602" s="68" t="s">
        <v>484</v>
      </c>
      <c r="B1602" s="68" t="s">
        <v>453</v>
      </c>
      <c r="C1602" s="68" t="s">
        <v>271</v>
      </c>
      <c r="D1602" s="68" t="s">
        <v>359</v>
      </c>
      <c r="E1602" s="68" t="s">
        <v>360</v>
      </c>
      <c r="F1602" s="68" t="s">
        <v>76</v>
      </c>
      <c r="G1602" s="68" t="s">
        <v>492</v>
      </c>
      <c r="H1602" s="68" t="s">
        <v>366</v>
      </c>
      <c r="I1602" s="65">
        <v>2</v>
      </c>
      <c r="J1602" s="65">
        <v>310</v>
      </c>
      <c r="K1602" s="65" t="s">
        <v>493</v>
      </c>
    </row>
    <row r="1603" spans="1:11" ht="12.75" customHeight="1">
      <c r="A1603" s="68" t="s">
        <v>484</v>
      </c>
      <c r="B1603" s="68" t="s">
        <v>453</v>
      </c>
      <c r="C1603" s="68" t="s">
        <v>271</v>
      </c>
      <c r="D1603" s="68" t="s">
        <v>359</v>
      </c>
      <c r="E1603" s="68" t="s">
        <v>360</v>
      </c>
      <c r="F1603" s="68" t="s">
        <v>76</v>
      </c>
      <c r="G1603" s="68" t="s">
        <v>492</v>
      </c>
      <c r="H1603" s="68" t="s">
        <v>367</v>
      </c>
      <c r="I1603" s="65">
        <v>6</v>
      </c>
      <c r="J1603" s="65">
        <v>310</v>
      </c>
      <c r="K1603" s="65" t="s">
        <v>493</v>
      </c>
    </row>
    <row r="1604" spans="1:11" ht="12.75" customHeight="1">
      <c r="A1604" s="68" t="s">
        <v>484</v>
      </c>
      <c r="B1604" s="68" t="s">
        <v>453</v>
      </c>
      <c r="C1604" s="68" t="s">
        <v>271</v>
      </c>
      <c r="D1604" s="68" t="s">
        <v>359</v>
      </c>
      <c r="E1604" s="68" t="s">
        <v>360</v>
      </c>
      <c r="F1604" s="68" t="s">
        <v>76</v>
      </c>
      <c r="G1604" s="68" t="s">
        <v>492</v>
      </c>
      <c r="H1604" s="68" t="s">
        <v>247</v>
      </c>
      <c r="I1604" s="65">
        <v>1</v>
      </c>
      <c r="J1604" s="65">
        <v>310</v>
      </c>
      <c r="K1604" s="65" t="s">
        <v>493</v>
      </c>
    </row>
    <row r="1605" spans="1:11" ht="12.75" customHeight="1">
      <c r="A1605" s="68" t="s">
        <v>484</v>
      </c>
      <c r="B1605" s="68" t="s">
        <v>453</v>
      </c>
      <c r="C1605" s="68" t="s">
        <v>271</v>
      </c>
      <c r="D1605" s="68" t="s">
        <v>359</v>
      </c>
      <c r="E1605" s="68" t="s">
        <v>360</v>
      </c>
      <c r="F1605" s="68" t="s">
        <v>76</v>
      </c>
      <c r="G1605" s="68" t="s">
        <v>492</v>
      </c>
      <c r="H1605" s="68" t="s">
        <v>366</v>
      </c>
      <c r="I1605" s="65">
        <v>5</v>
      </c>
      <c r="J1605" s="65">
        <v>227</v>
      </c>
      <c r="K1605" s="65" t="s">
        <v>302</v>
      </c>
    </row>
    <row r="1606" spans="1:11" ht="12.75" customHeight="1">
      <c r="A1606" s="68" t="s">
        <v>484</v>
      </c>
      <c r="B1606" s="68" t="s">
        <v>453</v>
      </c>
      <c r="C1606" s="68" t="s">
        <v>271</v>
      </c>
      <c r="D1606" s="68" t="s">
        <v>359</v>
      </c>
      <c r="E1606" s="68" t="s">
        <v>360</v>
      </c>
      <c r="F1606" s="68" t="s">
        <v>76</v>
      </c>
      <c r="G1606" s="68" t="s">
        <v>492</v>
      </c>
      <c r="H1606" s="68" t="s">
        <v>367</v>
      </c>
      <c r="I1606" s="65">
        <v>3</v>
      </c>
      <c r="J1606" s="65">
        <v>227</v>
      </c>
      <c r="K1606" s="65" t="s">
        <v>302</v>
      </c>
    </row>
    <row r="1607" spans="1:11" ht="12.75" customHeight="1">
      <c r="A1607" s="68" t="s">
        <v>484</v>
      </c>
      <c r="B1607" s="68" t="s">
        <v>453</v>
      </c>
      <c r="C1607" s="68" t="s">
        <v>271</v>
      </c>
      <c r="D1607" s="68" t="s">
        <v>359</v>
      </c>
      <c r="E1607" s="68" t="s">
        <v>360</v>
      </c>
      <c r="F1607" s="68" t="s">
        <v>76</v>
      </c>
      <c r="G1607" s="68" t="s">
        <v>492</v>
      </c>
      <c r="H1607" s="68" t="s">
        <v>247</v>
      </c>
      <c r="I1607" s="65">
        <v>2</v>
      </c>
      <c r="J1607" s="65">
        <v>227</v>
      </c>
      <c r="K1607" s="65" t="s">
        <v>302</v>
      </c>
    </row>
    <row r="1608" spans="1:11" ht="12.75" customHeight="1">
      <c r="A1608" s="68" t="s">
        <v>484</v>
      </c>
      <c r="B1608" s="68" t="s">
        <v>453</v>
      </c>
      <c r="C1608" s="68" t="s">
        <v>271</v>
      </c>
      <c r="D1608" s="68" t="s">
        <v>359</v>
      </c>
      <c r="E1608" s="68" t="s">
        <v>360</v>
      </c>
      <c r="F1608" s="68" t="s">
        <v>76</v>
      </c>
      <c r="G1608" s="68" t="s">
        <v>492</v>
      </c>
      <c r="H1608" s="68" t="s">
        <v>375</v>
      </c>
      <c r="I1608" s="65">
        <v>1</v>
      </c>
      <c r="J1608" s="65">
        <v>227</v>
      </c>
      <c r="K1608" s="65" t="s">
        <v>302</v>
      </c>
    </row>
    <row r="1609" spans="1:11" ht="12.75" customHeight="1">
      <c r="A1609" s="68" t="s">
        <v>484</v>
      </c>
      <c r="B1609" s="68" t="s">
        <v>453</v>
      </c>
      <c r="C1609" s="68" t="s">
        <v>271</v>
      </c>
      <c r="D1609" s="68" t="s">
        <v>359</v>
      </c>
      <c r="E1609" s="68" t="s">
        <v>360</v>
      </c>
      <c r="F1609" s="68" t="s">
        <v>76</v>
      </c>
      <c r="G1609" s="68" t="s">
        <v>492</v>
      </c>
      <c r="H1609" s="68" t="s">
        <v>368</v>
      </c>
      <c r="I1609" s="65">
        <v>1</v>
      </c>
      <c r="J1609" s="65">
        <v>227</v>
      </c>
      <c r="K1609" s="65" t="s">
        <v>302</v>
      </c>
    </row>
    <row r="1610" spans="1:11" ht="12.75" customHeight="1">
      <c r="A1610" s="68" t="s">
        <v>484</v>
      </c>
      <c r="B1610" s="68" t="s">
        <v>453</v>
      </c>
      <c r="C1610" s="68" t="s">
        <v>271</v>
      </c>
      <c r="D1610" s="68" t="s">
        <v>359</v>
      </c>
      <c r="E1610" s="68" t="s">
        <v>360</v>
      </c>
      <c r="F1610" s="68" t="s">
        <v>76</v>
      </c>
      <c r="G1610" s="68" t="s">
        <v>492</v>
      </c>
      <c r="H1610" s="68" t="s">
        <v>366</v>
      </c>
      <c r="I1610" s="65">
        <v>6</v>
      </c>
      <c r="J1610" s="65">
        <v>228</v>
      </c>
      <c r="K1610" s="65" t="s">
        <v>303</v>
      </c>
    </row>
    <row r="1611" spans="1:11" ht="12.75" customHeight="1">
      <c r="A1611" s="68" t="s">
        <v>484</v>
      </c>
      <c r="B1611" s="68" t="s">
        <v>453</v>
      </c>
      <c r="C1611" s="68" t="s">
        <v>271</v>
      </c>
      <c r="D1611" s="68" t="s">
        <v>359</v>
      </c>
      <c r="E1611" s="68" t="s">
        <v>360</v>
      </c>
      <c r="F1611" s="68" t="s">
        <v>76</v>
      </c>
      <c r="G1611" s="68" t="s">
        <v>492</v>
      </c>
      <c r="H1611" s="68" t="s">
        <v>367</v>
      </c>
      <c r="I1611" s="65">
        <v>5</v>
      </c>
      <c r="J1611" s="65">
        <v>228</v>
      </c>
      <c r="K1611" s="65" t="s">
        <v>303</v>
      </c>
    </row>
    <row r="1612" spans="1:11" ht="12.75" customHeight="1">
      <c r="A1612" s="68" t="s">
        <v>484</v>
      </c>
      <c r="B1612" s="68" t="s">
        <v>453</v>
      </c>
      <c r="C1612" s="68" t="s">
        <v>271</v>
      </c>
      <c r="D1612" s="68" t="s">
        <v>359</v>
      </c>
      <c r="E1612" s="68" t="s">
        <v>360</v>
      </c>
      <c r="F1612" s="68" t="s">
        <v>76</v>
      </c>
      <c r="G1612" s="68" t="s">
        <v>492</v>
      </c>
      <c r="H1612" s="68" t="s">
        <v>247</v>
      </c>
      <c r="I1612" s="65">
        <v>3</v>
      </c>
      <c r="J1612" s="65">
        <v>228</v>
      </c>
      <c r="K1612" s="65" t="s">
        <v>303</v>
      </c>
    </row>
    <row r="1613" spans="1:11" ht="12.75" customHeight="1">
      <c r="A1613" s="68" t="s">
        <v>484</v>
      </c>
      <c r="B1613" s="68" t="s">
        <v>453</v>
      </c>
      <c r="C1613" s="68" t="s">
        <v>271</v>
      </c>
      <c r="D1613" s="68" t="s">
        <v>359</v>
      </c>
      <c r="E1613" s="68" t="s">
        <v>360</v>
      </c>
      <c r="F1613" s="68" t="s">
        <v>76</v>
      </c>
      <c r="G1613" s="68" t="s">
        <v>492</v>
      </c>
      <c r="H1613" s="68" t="s">
        <v>375</v>
      </c>
      <c r="I1613" s="65">
        <v>1</v>
      </c>
      <c r="J1613" s="65">
        <v>228</v>
      </c>
      <c r="K1613" s="65" t="s">
        <v>303</v>
      </c>
    </row>
    <row r="1614" spans="1:11" ht="12.75" customHeight="1">
      <c r="A1614" s="68" t="s">
        <v>484</v>
      </c>
      <c r="B1614" s="68" t="s">
        <v>453</v>
      </c>
      <c r="C1614" s="68" t="s">
        <v>271</v>
      </c>
      <c r="D1614" s="68" t="s">
        <v>359</v>
      </c>
      <c r="E1614" s="68" t="s">
        <v>360</v>
      </c>
      <c r="F1614" s="68" t="s">
        <v>76</v>
      </c>
      <c r="G1614" s="68" t="s">
        <v>492</v>
      </c>
      <c r="H1614" s="68" t="s">
        <v>368</v>
      </c>
      <c r="I1614" s="65">
        <v>1</v>
      </c>
      <c r="J1614" s="65">
        <v>228</v>
      </c>
      <c r="K1614" s="65" t="s">
        <v>303</v>
      </c>
    </row>
    <row r="1615" spans="1:11" ht="12.75" customHeight="1">
      <c r="A1615" s="68" t="s">
        <v>484</v>
      </c>
      <c r="B1615" s="68" t="s">
        <v>453</v>
      </c>
      <c r="C1615" s="68" t="s">
        <v>271</v>
      </c>
      <c r="D1615" s="68" t="s">
        <v>359</v>
      </c>
      <c r="E1615" s="68" t="s">
        <v>360</v>
      </c>
      <c r="F1615" s="68" t="s">
        <v>77</v>
      </c>
      <c r="G1615" s="68" t="s">
        <v>273</v>
      </c>
      <c r="H1615" s="68" t="s">
        <v>365</v>
      </c>
      <c r="I1615" s="65">
        <v>306</v>
      </c>
      <c r="J1615" s="65">
        <v>427</v>
      </c>
      <c r="K1615" s="65" t="s">
        <v>376</v>
      </c>
    </row>
    <row r="1616" spans="1:11" ht="12.75" customHeight="1">
      <c r="A1616" s="68" t="s">
        <v>484</v>
      </c>
      <c r="B1616" s="68" t="s">
        <v>453</v>
      </c>
      <c r="C1616" s="68" t="s">
        <v>271</v>
      </c>
      <c r="D1616" s="68" t="s">
        <v>359</v>
      </c>
      <c r="E1616" s="68" t="s">
        <v>360</v>
      </c>
      <c r="F1616" s="68" t="s">
        <v>77</v>
      </c>
      <c r="G1616" s="68" t="s">
        <v>273</v>
      </c>
      <c r="H1616" s="68" t="s">
        <v>366</v>
      </c>
      <c r="I1616" s="65">
        <v>276</v>
      </c>
      <c r="J1616" s="65">
        <v>427</v>
      </c>
      <c r="K1616" s="65" t="s">
        <v>376</v>
      </c>
    </row>
    <row r="1617" spans="1:11" ht="12.75" customHeight="1">
      <c r="A1617" s="68" t="s">
        <v>484</v>
      </c>
      <c r="B1617" s="68" t="s">
        <v>453</v>
      </c>
      <c r="C1617" s="68" t="s">
        <v>271</v>
      </c>
      <c r="D1617" s="68" t="s">
        <v>359</v>
      </c>
      <c r="E1617" s="68" t="s">
        <v>360</v>
      </c>
      <c r="F1617" s="68" t="s">
        <v>77</v>
      </c>
      <c r="G1617" s="68" t="s">
        <v>273</v>
      </c>
      <c r="H1617" s="68" t="s">
        <v>367</v>
      </c>
      <c r="I1617" s="65">
        <v>206</v>
      </c>
      <c r="J1617" s="65">
        <v>427</v>
      </c>
      <c r="K1617" s="65" t="s">
        <v>376</v>
      </c>
    </row>
    <row r="1618" spans="1:11" ht="12.75" customHeight="1">
      <c r="A1618" s="68" t="s">
        <v>484</v>
      </c>
      <c r="B1618" s="68" t="s">
        <v>453</v>
      </c>
      <c r="C1618" s="68" t="s">
        <v>271</v>
      </c>
      <c r="D1618" s="68" t="s">
        <v>359</v>
      </c>
      <c r="E1618" s="68" t="s">
        <v>360</v>
      </c>
      <c r="F1618" s="68" t="s">
        <v>77</v>
      </c>
      <c r="G1618" s="68" t="s">
        <v>273</v>
      </c>
      <c r="H1618" s="68" t="s">
        <v>247</v>
      </c>
      <c r="I1618" s="65">
        <v>184</v>
      </c>
      <c r="J1618" s="65">
        <v>427</v>
      </c>
      <c r="K1618" s="65" t="s">
        <v>376</v>
      </c>
    </row>
    <row r="1619" spans="1:11" ht="12.75" customHeight="1">
      <c r="A1619" s="68" t="s">
        <v>484</v>
      </c>
      <c r="B1619" s="68" t="s">
        <v>453</v>
      </c>
      <c r="C1619" s="68" t="s">
        <v>271</v>
      </c>
      <c r="D1619" s="68" t="s">
        <v>359</v>
      </c>
      <c r="E1619" s="68" t="s">
        <v>360</v>
      </c>
      <c r="F1619" s="68" t="s">
        <v>77</v>
      </c>
      <c r="G1619" s="68" t="s">
        <v>273</v>
      </c>
      <c r="H1619" s="68" t="s">
        <v>375</v>
      </c>
      <c r="I1619" s="65">
        <v>272</v>
      </c>
      <c r="J1619" s="65">
        <v>427</v>
      </c>
      <c r="K1619" s="65" t="s">
        <v>376</v>
      </c>
    </row>
    <row r="1620" spans="1:11" ht="12.75" customHeight="1">
      <c r="A1620" s="68" t="s">
        <v>484</v>
      </c>
      <c r="B1620" s="68" t="s">
        <v>453</v>
      </c>
      <c r="C1620" s="68" t="s">
        <v>271</v>
      </c>
      <c r="D1620" s="68" t="s">
        <v>359</v>
      </c>
      <c r="E1620" s="68" t="s">
        <v>360</v>
      </c>
      <c r="F1620" s="68" t="s">
        <v>77</v>
      </c>
      <c r="G1620" s="68" t="s">
        <v>273</v>
      </c>
      <c r="H1620" s="68" t="s">
        <v>368</v>
      </c>
      <c r="I1620" s="65">
        <v>325</v>
      </c>
      <c r="J1620" s="65">
        <v>427</v>
      </c>
      <c r="K1620" s="65" t="s">
        <v>376</v>
      </c>
    </row>
    <row r="1621" spans="1:11" ht="12.75" customHeight="1">
      <c r="A1621" s="68" t="s">
        <v>484</v>
      </c>
      <c r="B1621" s="68" t="s">
        <v>453</v>
      </c>
      <c r="C1621" s="68" t="s">
        <v>271</v>
      </c>
      <c r="D1621" s="68" t="s">
        <v>359</v>
      </c>
      <c r="E1621" s="68" t="s">
        <v>360</v>
      </c>
      <c r="F1621" s="68" t="s">
        <v>77</v>
      </c>
      <c r="G1621" s="68" t="s">
        <v>273</v>
      </c>
      <c r="H1621" s="68" t="s">
        <v>491</v>
      </c>
      <c r="I1621" s="65">
        <v>216</v>
      </c>
      <c r="J1621" s="65">
        <v>427</v>
      </c>
      <c r="K1621" s="65" t="s">
        <v>376</v>
      </c>
    </row>
    <row r="1622" spans="1:11" ht="12.75" customHeight="1">
      <c r="A1622" s="68" t="s">
        <v>484</v>
      </c>
      <c r="B1622" s="68" t="s">
        <v>453</v>
      </c>
      <c r="C1622" s="68" t="s">
        <v>271</v>
      </c>
      <c r="D1622" s="68" t="s">
        <v>359</v>
      </c>
      <c r="E1622" s="68" t="s">
        <v>360</v>
      </c>
      <c r="F1622" s="68" t="s">
        <v>77</v>
      </c>
      <c r="G1622" s="68" t="s">
        <v>273</v>
      </c>
      <c r="H1622" s="68" t="s">
        <v>369</v>
      </c>
      <c r="I1622" s="65">
        <v>189</v>
      </c>
      <c r="J1622" s="65">
        <v>427</v>
      </c>
      <c r="K1622" s="65" t="s">
        <v>376</v>
      </c>
    </row>
    <row r="1623" spans="1:11" ht="12.75" customHeight="1">
      <c r="A1623" s="68" t="s">
        <v>484</v>
      </c>
      <c r="B1623" s="68" t="s">
        <v>453</v>
      </c>
      <c r="C1623" s="68" t="s">
        <v>271</v>
      </c>
      <c r="D1623" s="68" t="s">
        <v>359</v>
      </c>
      <c r="E1623" s="68" t="s">
        <v>360</v>
      </c>
      <c r="F1623" s="68" t="s">
        <v>77</v>
      </c>
      <c r="G1623" s="68" t="s">
        <v>273</v>
      </c>
      <c r="H1623" s="68" t="s">
        <v>638</v>
      </c>
      <c r="I1623" s="65">
        <v>76</v>
      </c>
      <c r="J1623" s="65">
        <v>427</v>
      </c>
      <c r="K1623" s="65" t="s">
        <v>376</v>
      </c>
    </row>
    <row r="1624" spans="1:11" ht="12.75" customHeight="1">
      <c r="A1624" s="68" t="s">
        <v>484</v>
      </c>
      <c r="B1624" s="68" t="s">
        <v>453</v>
      </c>
      <c r="C1624" s="68" t="s">
        <v>271</v>
      </c>
      <c r="D1624" s="68" t="s">
        <v>359</v>
      </c>
      <c r="E1624" s="68" t="s">
        <v>360</v>
      </c>
      <c r="F1624" s="68" t="s">
        <v>77</v>
      </c>
      <c r="G1624" s="68" t="s">
        <v>273</v>
      </c>
      <c r="H1624" s="68" t="s">
        <v>365</v>
      </c>
      <c r="I1624" s="65">
        <v>965</v>
      </c>
      <c r="J1624" s="65">
        <v>410</v>
      </c>
      <c r="K1624" s="65" t="s">
        <v>495</v>
      </c>
    </row>
    <row r="1625" spans="1:11" ht="12.75" customHeight="1">
      <c r="A1625" s="68" t="s">
        <v>484</v>
      </c>
      <c r="B1625" s="68" t="s">
        <v>453</v>
      </c>
      <c r="C1625" s="68" t="s">
        <v>271</v>
      </c>
      <c r="D1625" s="68" t="s">
        <v>359</v>
      </c>
      <c r="E1625" s="68" t="s">
        <v>360</v>
      </c>
      <c r="F1625" s="68" t="s">
        <v>77</v>
      </c>
      <c r="G1625" s="68" t="s">
        <v>273</v>
      </c>
      <c r="H1625" s="68" t="s">
        <v>366</v>
      </c>
      <c r="I1625" s="65">
        <v>1159</v>
      </c>
      <c r="J1625" s="65">
        <v>410</v>
      </c>
      <c r="K1625" s="65" t="s">
        <v>495</v>
      </c>
    </row>
    <row r="1626" spans="1:11" ht="12.75" customHeight="1">
      <c r="A1626" s="68" t="s">
        <v>484</v>
      </c>
      <c r="B1626" s="68" t="s">
        <v>453</v>
      </c>
      <c r="C1626" s="68" t="s">
        <v>271</v>
      </c>
      <c r="D1626" s="68" t="s">
        <v>359</v>
      </c>
      <c r="E1626" s="68" t="s">
        <v>360</v>
      </c>
      <c r="F1626" s="68" t="s">
        <v>77</v>
      </c>
      <c r="G1626" s="68" t="s">
        <v>273</v>
      </c>
      <c r="H1626" s="68" t="s">
        <v>367</v>
      </c>
      <c r="I1626" s="65">
        <v>791</v>
      </c>
      <c r="J1626" s="65">
        <v>410</v>
      </c>
      <c r="K1626" s="65" t="s">
        <v>495</v>
      </c>
    </row>
    <row r="1627" spans="1:11" ht="12.75" customHeight="1">
      <c r="A1627" s="68" t="s">
        <v>484</v>
      </c>
      <c r="B1627" s="68" t="s">
        <v>453</v>
      </c>
      <c r="C1627" s="68" t="s">
        <v>271</v>
      </c>
      <c r="D1627" s="68" t="s">
        <v>359</v>
      </c>
      <c r="E1627" s="68" t="s">
        <v>360</v>
      </c>
      <c r="F1627" s="68" t="s">
        <v>77</v>
      </c>
      <c r="G1627" s="68" t="s">
        <v>273</v>
      </c>
      <c r="H1627" s="68" t="s">
        <v>247</v>
      </c>
      <c r="I1627" s="65">
        <v>783</v>
      </c>
      <c r="J1627" s="65">
        <v>410</v>
      </c>
      <c r="K1627" s="65" t="s">
        <v>495</v>
      </c>
    </row>
    <row r="1628" spans="1:11" ht="12.75" customHeight="1">
      <c r="A1628" s="68" t="s">
        <v>484</v>
      </c>
      <c r="B1628" s="68" t="s">
        <v>453</v>
      </c>
      <c r="C1628" s="68" t="s">
        <v>271</v>
      </c>
      <c r="D1628" s="68" t="s">
        <v>359</v>
      </c>
      <c r="E1628" s="68" t="s">
        <v>360</v>
      </c>
      <c r="F1628" s="68" t="s">
        <v>77</v>
      </c>
      <c r="G1628" s="68" t="s">
        <v>273</v>
      </c>
      <c r="H1628" s="68" t="s">
        <v>375</v>
      </c>
      <c r="I1628" s="65">
        <v>777</v>
      </c>
      <c r="J1628" s="65">
        <v>410</v>
      </c>
      <c r="K1628" s="65" t="s">
        <v>495</v>
      </c>
    </row>
    <row r="1629" spans="1:11" ht="12.75" customHeight="1">
      <c r="A1629" s="68" t="s">
        <v>484</v>
      </c>
      <c r="B1629" s="68" t="s">
        <v>453</v>
      </c>
      <c r="C1629" s="68" t="s">
        <v>271</v>
      </c>
      <c r="D1629" s="68" t="s">
        <v>359</v>
      </c>
      <c r="E1629" s="68" t="s">
        <v>360</v>
      </c>
      <c r="F1629" s="68" t="s">
        <v>77</v>
      </c>
      <c r="G1629" s="68" t="s">
        <v>273</v>
      </c>
      <c r="H1629" s="68" t="s">
        <v>368</v>
      </c>
      <c r="I1629" s="65">
        <v>647</v>
      </c>
      <c r="J1629" s="65">
        <v>410</v>
      </c>
      <c r="K1629" s="65" t="s">
        <v>495</v>
      </c>
    </row>
    <row r="1630" spans="1:11" ht="12.75" customHeight="1">
      <c r="A1630" s="68" t="s">
        <v>484</v>
      </c>
      <c r="B1630" s="68" t="s">
        <v>453</v>
      </c>
      <c r="C1630" s="68" t="s">
        <v>271</v>
      </c>
      <c r="D1630" s="68" t="s">
        <v>359</v>
      </c>
      <c r="E1630" s="68" t="s">
        <v>360</v>
      </c>
      <c r="F1630" s="68" t="s">
        <v>77</v>
      </c>
      <c r="G1630" s="68" t="s">
        <v>273</v>
      </c>
      <c r="H1630" s="68" t="s">
        <v>491</v>
      </c>
      <c r="I1630" s="65">
        <v>390</v>
      </c>
      <c r="J1630" s="65">
        <v>410</v>
      </c>
      <c r="K1630" s="65" t="s">
        <v>495</v>
      </c>
    </row>
    <row r="1631" spans="1:11" ht="12.75" customHeight="1">
      <c r="A1631" s="68" t="s">
        <v>484</v>
      </c>
      <c r="B1631" s="68" t="s">
        <v>453</v>
      </c>
      <c r="C1631" s="68" t="s">
        <v>271</v>
      </c>
      <c r="D1631" s="68" t="s">
        <v>359</v>
      </c>
      <c r="E1631" s="68" t="s">
        <v>360</v>
      </c>
      <c r="F1631" s="68" t="s">
        <v>77</v>
      </c>
      <c r="G1631" s="68" t="s">
        <v>273</v>
      </c>
      <c r="H1631" s="68" t="s">
        <v>369</v>
      </c>
      <c r="I1631" s="65">
        <v>285</v>
      </c>
      <c r="J1631" s="65">
        <v>410</v>
      </c>
      <c r="K1631" s="65" t="s">
        <v>495</v>
      </c>
    </row>
    <row r="1632" spans="1:11" ht="12.75" customHeight="1">
      <c r="A1632" s="68" t="s">
        <v>484</v>
      </c>
      <c r="B1632" s="68" t="s">
        <v>453</v>
      </c>
      <c r="C1632" s="68" t="s">
        <v>271</v>
      </c>
      <c r="D1632" s="68" t="s">
        <v>359</v>
      </c>
      <c r="E1632" s="68" t="s">
        <v>360</v>
      </c>
      <c r="F1632" s="68" t="s">
        <v>77</v>
      </c>
      <c r="G1632" s="68" t="s">
        <v>273</v>
      </c>
      <c r="H1632" s="68" t="s">
        <v>638</v>
      </c>
      <c r="I1632" s="65">
        <v>20</v>
      </c>
      <c r="J1632" s="65">
        <v>410</v>
      </c>
      <c r="K1632" s="65" t="s">
        <v>495</v>
      </c>
    </row>
    <row r="1633" spans="1:11" ht="12.75" customHeight="1">
      <c r="A1633" s="68" t="s">
        <v>484</v>
      </c>
      <c r="B1633" s="68" t="s">
        <v>453</v>
      </c>
      <c r="C1633" s="68" t="s">
        <v>271</v>
      </c>
      <c r="D1633" s="68" t="s">
        <v>359</v>
      </c>
      <c r="E1633" s="68" t="s">
        <v>360</v>
      </c>
      <c r="F1633" s="68" t="s">
        <v>77</v>
      </c>
      <c r="G1633" s="68" t="s">
        <v>273</v>
      </c>
      <c r="H1633" s="68" t="s">
        <v>365</v>
      </c>
      <c r="I1633" s="65">
        <v>1751</v>
      </c>
      <c r="J1633" s="65">
        <v>408</v>
      </c>
      <c r="K1633" s="65" t="s">
        <v>496</v>
      </c>
    </row>
    <row r="1634" spans="1:11" ht="12.75" customHeight="1">
      <c r="A1634" s="68" t="s">
        <v>484</v>
      </c>
      <c r="B1634" s="68" t="s">
        <v>453</v>
      </c>
      <c r="C1634" s="68" t="s">
        <v>271</v>
      </c>
      <c r="D1634" s="68" t="s">
        <v>359</v>
      </c>
      <c r="E1634" s="68" t="s">
        <v>360</v>
      </c>
      <c r="F1634" s="68" t="s">
        <v>77</v>
      </c>
      <c r="G1634" s="68" t="s">
        <v>273</v>
      </c>
      <c r="H1634" s="68" t="s">
        <v>366</v>
      </c>
      <c r="I1634" s="65">
        <v>3574</v>
      </c>
      <c r="J1634" s="65">
        <v>408</v>
      </c>
      <c r="K1634" s="65" t="s">
        <v>496</v>
      </c>
    </row>
    <row r="1635" spans="1:11" ht="12.75" customHeight="1">
      <c r="A1635" s="68" t="s">
        <v>484</v>
      </c>
      <c r="B1635" s="68" t="s">
        <v>453</v>
      </c>
      <c r="C1635" s="68" t="s">
        <v>271</v>
      </c>
      <c r="D1635" s="68" t="s">
        <v>359</v>
      </c>
      <c r="E1635" s="68" t="s">
        <v>360</v>
      </c>
      <c r="F1635" s="68" t="s">
        <v>77</v>
      </c>
      <c r="G1635" s="68" t="s">
        <v>273</v>
      </c>
      <c r="H1635" s="68" t="s">
        <v>367</v>
      </c>
      <c r="I1635" s="65">
        <v>3522</v>
      </c>
      <c r="J1635" s="65">
        <v>408</v>
      </c>
      <c r="K1635" s="65" t="s">
        <v>496</v>
      </c>
    </row>
    <row r="1636" spans="1:11" ht="12.75" customHeight="1">
      <c r="A1636" s="68" t="s">
        <v>484</v>
      </c>
      <c r="B1636" s="68" t="s">
        <v>453</v>
      </c>
      <c r="C1636" s="68" t="s">
        <v>271</v>
      </c>
      <c r="D1636" s="68" t="s">
        <v>359</v>
      </c>
      <c r="E1636" s="68" t="s">
        <v>360</v>
      </c>
      <c r="F1636" s="68" t="s">
        <v>77</v>
      </c>
      <c r="G1636" s="68" t="s">
        <v>273</v>
      </c>
      <c r="H1636" s="68" t="s">
        <v>247</v>
      </c>
      <c r="I1636" s="65">
        <v>2338</v>
      </c>
      <c r="J1636" s="65">
        <v>408</v>
      </c>
      <c r="K1636" s="65" t="s">
        <v>496</v>
      </c>
    </row>
    <row r="1637" spans="1:11" ht="12.75" customHeight="1">
      <c r="A1637" s="68" t="s">
        <v>484</v>
      </c>
      <c r="B1637" s="68" t="s">
        <v>453</v>
      </c>
      <c r="C1637" s="68" t="s">
        <v>271</v>
      </c>
      <c r="D1637" s="68" t="s">
        <v>359</v>
      </c>
      <c r="E1637" s="68" t="s">
        <v>360</v>
      </c>
      <c r="F1637" s="68" t="s">
        <v>77</v>
      </c>
      <c r="G1637" s="68" t="s">
        <v>273</v>
      </c>
      <c r="H1637" s="68" t="s">
        <v>375</v>
      </c>
      <c r="I1637" s="65">
        <v>1781</v>
      </c>
      <c r="J1637" s="65">
        <v>408</v>
      </c>
      <c r="K1637" s="65" t="s">
        <v>496</v>
      </c>
    </row>
    <row r="1638" spans="1:11" ht="12.75" customHeight="1">
      <c r="A1638" s="68" t="s">
        <v>484</v>
      </c>
      <c r="B1638" s="68" t="s">
        <v>453</v>
      </c>
      <c r="C1638" s="68" t="s">
        <v>271</v>
      </c>
      <c r="D1638" s="68" t="s">
        <v>359</v>
      </c>
      <c r="E1638" s="68" t="s">
        <v>360</v>
      </c>
      <c r="F1638" s="68" t="s">
        <v>77</v>
      </c>
      <c r="G1638" s="68" t="s">
        <v>273</v>
      </c>
      <c r="H1638" s="68" t="s">
        <v>368</v>
      </c>
      <c r="I1638" s="65">
        <v>1591</v>
      </c>
      <c r="J1638" s="65">
        <v>408</v>
      </c>
      <c r="K1638" s="65" t="s">
        <v>496</v>
      </c>
    </row>
    <row r="1639" spans="1:11" ht="12.75" customHeight="1">
      <c r="A1639" s="68" t="s">
        <v>484</v>
      </c>
      <c r="B1639" s="68" t="s">
        <v>453</v>
      </c>
      <c r="C1639" s="68" t="s">
        <v>271</v>
      </c>
      <c r="D1639" s="68" t="s">
        <v>359</v>
      </c>
      <c r="E1639" s="68" t="s">
        <v>360</v>
      </c>
      <c r="F1639" s="68" t="s">
        <v>77</v>
      </c>
      <c r="G1639" s="68" t="s">
        <v>273</v>
      </c>
      <c r="H1639" s="68" t="s">
        <v>491</v>
      </c>
      <c r="I1639" s="65">
        <v>1226</v>
      </c>
      <c r="J1639" s="65">
        <v>408</v>
      </c>
      <c r="K1639" s="65" t="s">
        <v>496</v>
      </c>
    </row>
    <row r="1640" spans="1:11" ht="12.75" customHeight="1">
      <c r="A1640" s="68" t="s">
        <v>484</v>
      </c>
      <c r="B1640" s="68" t="s">
        <v>453</v>
      </c>
      <c r="C1640" s="68" t="s">
        <v>271</v>
      </c>
      <c r="D1640" s="68" t="s">
        <v>359</v>
      </c>
      <c r="E1640" s="68" t="s">
        <v>360</v>
      </c>
      <c r="F1640" s="68" t="s">
        <v>77</v>
      </c>
      <c r="G1640" s="68" t="s">
        <v>273</v>
      </c>
      <c r="H1640" s="68" t="s">
        <v>369</v>
      </c>
      <c r="I1640" s="65">
        <v>590</v>
      </c>
      <c r="J1640" s="65">
        <v>408</v>
      </c>
      <c r="K1640" s="65" t="s">
        <v>496</v>
      </c>
    </row>
    <row r="1641" spans="1:11" ht="12.75" customHeight="1">
      <c r="A1641" s="68" t="s">
        <v>484</v>
      </c>
      <c r="B1641" s="68" t="s">
        <v>453</v>
      </c>
      <c r="C1641" s="68" t="s">
        <v>271</v>
      </c>
      <c r="D1641" s="68" t="s">
        <v>359</v>
      </c>
      <c r="E1641" s="68" t="s">
        <v>360</v>
      </c>
      <c r="F1641" s="68" t="s">
        <v>77</v>
      </c>
      <c r="G1641" s="68" t="s">
        <v>273</v>
      </c>
      <c r="H1641" s="68" t="s">
        <v>638</v>
      </c>
      <c r="I1641" s="65">
        <v>61</v>
      </c>
      <c r="J1641" s="65">
        <v>408</v>
      </c>
      <c r="K1641" s="65" t="s">
        <v>496</v>
      </c>
    </row>
    <row r="1642" spans="1:11" ht="12.75" customHeight="1">
      <c r="A1642" s="68" t="s">
        <v>484</v>
      </c>
      <c r="B1642" s="68" t="s">
        <v>453</v>
      </c>
      <c r="C1642" s="68" t="s">
        <v>271</v>
      </c>
      <c r="D1642" s="68" t="s">
        <v>359</v>
      </c>
      <c r="E1642" s="68" t="s">
        <v>360</v>
      </c>
      <c r="F1642" s="68" t="s">
        <v>77</v>
      </c>
      <c r="G1642" s="68" t="s">
        <v>273</v>
      </c>
      <c r="H1642" s="68" t="s">
        <v>365</v>
      </c>
      <c r="I1642" s="65">
        <v>276</v>
      </c>
      <c r="J1642" s="65">
        <v>414</v>
      </c>
      <c r="K1642" s="65" t="s">
        <v>377</v>
      </c>
    </row>
    <row r="1643" spans="1:11" ht="12.75" customHeight="1">
      <c r="A1643" s="68" t="s">
        <v>484</v>
      </c>
      <c r="B1643" s="68" t="s">
        <v>453</v>
      </c>
      <c r="C1643" s="68" t="s">
        <v>271</v>
      </c>
      <c r="D1643" s="68" t="s">
        <v>359</v>
      </c>
      <c r="E1643" s="68" t="s">
        <v>360</v>
      </c>
      <c r="F1643" s="68" t="s">
        <v>77</v>
      </c>
      <c r="G1643" s="68" t="s">
        <v>273</v>
      </c>
      <c r="H1643" s="68" t="s">
        <v>366</v>
      </c>
      <c r="I1643" s="65">
        <v>336</v>
      </c>
      <c r="J1643" s="65">
        <v>414</v>
      </c>
      <c r="K1643" s="65" t="s">
        <v>377</v>
      </c>
    </row>
    <row r="1644" spans="1:11" ht="12.75" customHeight="1">
      <c r="A1644" s="68" t="s">
        <v>484</v>
      </c>
      <c r="B1644" s="68" t="s">
        <v>453</v>
      </c>
      <c r="C1644" s="68" t="s">
        <v>271</v>
      </c>
      <c r="D1644" s="68" t="s">
        <v>359</v>
      </c>
      <c r="E1644" s="68" t="s">
        <v>360</v>
      </c>
      <c r="F1644" s="68" t="s">
        <v>77</v>
      </c>
      <c r="G1644" s="68" t="s">
        <v>273</v>
      </c>
      <c r="H1644" s="68" t="s">
        <v>367</v>
      </c>
      <c r="I1644" s="65">
        <v>280</v>
      </c>
      <c r="J1644" s="65">
        <v>414</v>
      </c>
      <c r="K1644" s="65" t="s">
        <v>377</v>
      </c>
    </row>
    <row r="1645" spans="1:11" ht="12.75" customHeight="1">
      <c r="A1645" s="68" t="s">
        <v>484</v>
      </c>
      <c r="B1645" s="68" t="s">
        <v>453</v>
      </c>
      <c r="C1645" s="68" t="s">
        <v>271</v>
      </c>
      <c r="D1645" s="68" t="s">
        <v>359</v>
      </c>
      <c r="E1645" s="68" t="s">
        <v>360</v>
      </c>
      <c r="F1645" s="68" t="s">
        <v>77</v>
      </c>
      <c r="G1645" s="68" t="s">
        <v>273</v>
      </c>
      <c r="H1645" s="68" t="s">
        <v>247</v>
      </c>
      <c r="I1645" s="65">
        <v>132</v>
      </c>
      <c r="J1645" s="65">
        <v>414</v>
      </c>
      <c r="K1645" s="65" t="s">
        <v>377</v>
      </c>
    </row>
    <row r="1646" spans="1:11" ht="12.75" customHeight="1">
      <c r="A1646" s="68" t="s">
        <v>484</v>
      </c>
      <c r="B1646" s="68" t="s">
        <v>453</v>
      </c>
      <c r="C1646" s="68" t="s">
        <v>271</v>
      </c>
      <c r="D1646" s="68" t="s">
        <v>359</v>
      </c>
      <c r="E1646" s="68" t="s">
        <v>360</v>
      </c>
      <c r="F1646" s="68" t="s">
        <v>77</v>
      </c>
      <c r="G1646" s="68" t="s">
        <v>273</v>
      </c>
      <c r="H1646" s="68" t="s">
        <v>375</v>
      </c>
      <c r="I1646" s="65">
        <v>170</v>
      </c>
      <c r="J1646" s="65">
        <v>414</v>
      </c>
      <c r="K1646" s="65" t="s">
        <v>377</v>
      </c>
    </row>
    <row r="1647" spans="1:11" ht="12.75" customHeight="1">
      <c r="A1647" s="68" t="s">
        <v>484</v>
      </c>
      <c r="B1647" s="68" t="s">
        <v>453</v>
      </c>
      <c r="C1647" s="68" t="s">
        <v>271</v>
      </c>
      <c r="D1647" s="68" t="s">
        <v>359</v>
      </c>
      <c r="E1647" s="68" t="s">
        <v>360</v>
      </c>
      <c r="F1647" s="68" t="s">
        <v>77</v>
      </c>
      <c r="G1647" s="68" t="s">
        <v>273</v>
      </c>
      <c r="H1647" s="68" t="s">
        <v>368</v>
      </c>
      <c r="I1647" s="65">
        <v>148</v>
      </c>
      <c r="J1647" s="65">
        <v>414</v>
      </c>
      <c r="K1647" s="65" t="s">
        <v>377</v>
      </c>
    </row>
    <row r="1648" spans="1:11" ht="12.75" customHeight="1">
      <c r="A1648" s="68" t="s">
        <v>484</v>
      </c>
      <c r="B1648" s="68" t="s">
        <v>453</v>
      </c>
      <c r="C1648" s="68" t="s">
        <v>271</v>
      </c>
      <c r="D1648" s="68" t="s">
        <v>359</v>
      </c>
      <c r="E1648" s="68" t="s">
        <v>360</v>
      </c>
      <c r="F1648" s="68" t="s">
        <v>77</v>
      </c>
      <c r="G1648" s="68" t="s">
        <v>273</v>
      </c>
      <c r="H1648" s="68" t="s">
        <v>491</v>
      </c>
      <c r="I1648" s="65">
        <v>64</v>
      </c>
      <c r="J1648" s="65">
        <v>414</v>
      </c>
      <c r="K1648" s="65" t="s">
        <v>377</v>
      </c>
    </row>
    <row r="1649" spans="1:11" ht="12.75" customHeight="1">
      <c r="A1649" s="68" t="s">
        <v>484</v>
      </c>
      <c r="B1649" s="68" t="s">
        <v>453</v>
      </c>
      <c r="C1649" s="68" t="s">
        <v>271</v>
      </c>
      <c r="D1649" s="68" t="s">
        <v>359</v>
      </c>
      <c r="E1649" s="68" t="s">
        <v>360</v>
      </c>
      <c r="F1649" s="68" t="s">
        <v>77</v>
      </c>
      <c r="G1649" s="68" t="s">
        <v>273</v>
      </c>
      <c r="H1649" s="68" t="s">
        <v>369</v>
      </c>
      <c r="I1649" s="65">
        <v>15</v>
      </c>
      <c r="J1649" s="65">
        <v>414</v>
      </c>
      <c r="K1649" s="65" t="s">
        <v>377</v>
      </c>
    </row>
    <row r="1650" spans="1:11" ht="12.75" customHeight="1">
      <c r="A1650" s="68" t="s">
        <v>484</v>
      </c>
      <c r="B1650" s="68" t="s">
        <v>453</v>
      </c>
      <c r="C1650" s="68" t="s">
        <v>271</v>
      </c>
      <c r="D1650" s="68" t="s">
        <v>359</v>
      </c>
      <c r="E1650" s="68" t="s">
        <v>360</v>
      </c>
      <c r="F1650" s="68" t="s">
        <v>77</v>
      </c>
      <c r="G1650" s="68" t="s">
        <v>273</v>
      </c>
      <c r="H1650" s="68" t="s">
        <v>365</v>
      </c>
      <c r="I1650" s="65">
        <v>657</v>
      </c>
      <c r="J1650" s="65">
        <v>424</v>
      </c>
      <c r="K1650" s="65" t="s">
        <v>378</v>
      </c>
    </row>
    <row r="1651" spans="1:11" ht="12.75" customHeight="1">
      <c r="A1651" s="68" t="s">
        <v>484</v>
      </c>
      <c r="B1651" s="68" t="s">
        <v>453</v>
      </c>
      <c r="C1651" s="68" t="s">
        <v>271</v>
      </c>
      <c r="D1651" s="68" t="s">
        <v>359</v>
      </c>
      <c r="E1651" s="68" t="s">
        <v>360</v>
      </c>
      <c r="F1651" s="68" t="s">
        <v>77</v>
      </c>
      <c r="G1651" s="68" t="s">
        <v>273</v>
      </c>
      <c r="H1651" s="68" t="s">
        <v>366</v>
      </c>
      <c r="I1651" s="65">
        <v>769</v>
      </c>
      <c r="J1651" s="65">
        <v>424</v>
      </c>
      <c r="K1651" s="65" t="s">
        <v>378</v>
      </c>
    </row>
    <row r="1652" spans="1:11" ht="12.75" customHeight="1">
      <c r="A1652" s="68" t="s">
        <v>484</v>
      </c>
      <c r="B1652" s="68" t="s">
        <v>453</v>
      </c>
      <c r="C1652" s="68" t="s">
        <v>271</v>
      </c>
      <c r="D1652" s="68" t="s">
        <v>359</v>
      </c>
      <c r="E1652" s="68" t="s">
        <v>360</v>
      </c>
      <c r="F1652" s="68" t="s">
        <v>77</v>
      </c>
      <c r="G1652" s="68" t="s">
        <v>273</v>
      </c>
      <c r="H1652" s="68" t="s">
        <v>367</v>
      </c>
      <c r="I1652" s="65">
        <v>881</v>
      </c>
      <c r="J1652" s="65">
        <v>424</v>
      </c>
      <c r="K1652" s="65" t="s">
        <v>378</v>
      </c>
    </row>
    <row r="1653" spans="1:11" ht="12.75" customHeight="1">
      <c r="A1653" s="68" t="s">
        <v>484</v>
      </c>
      <c r="B1653" s="68" t="s">
        <v>453</v>
      </c>
      <c r="C1653" s="68" t="s">
        <v>271</v>
      </c>
      <c r="D1653" s="68" t="s">
        <v>359</v>
      </c>
      <c r="E1653" s="68" t="s">
        <v>360</v>
      </c>
      <c r="F1653" s="68" t="s">
        <v>77</v>
      </c>
      <c r="G1653" s="68" t="s">
        <v>273</v>
      </c>
      <c r="H1653" s="68" t="s">
        <v>247</v>
      </c>
      <c r="I1653" s="65">
        <v>819</v>
      </c>
      <c r="J1653" s="65">
        <v>424</v>
      </c>
      <c r="K1653" s="65" t="s">
        <v>378</v>
      </c>
    </row>
    <row r="1654" spans="1:11" ht="12.75" customHeight="1">
      <c r="A1654" s="68" t="s">
        <v>484</v>
      </c>
      <c r="B1654" s="68" t="s">
        <v>453</v>
      </c>
      <c r="C1654" s="68" t="s">
        <v>271</v>
      </c>
      <c r="D1654" s="68" t="s">
        <v>359</v>
      </c>
      <c r="E1654" s="68" t="s">
        <v>360</v>
      </c>
      <c r="F1654" s="68" t="s">
        <v>77</v>
      </c>
      <c r="G1654" s="68" t="s">
        <v>273</v>
      </c>
      <c r="H1654" s="68" t="s">
        <v>375</v>
      </c>
      <c r="I1654" s="65">
        <v>809</v>
      </c>
      <c r="J1654" s="65">
        <v>424</v>
      </c>
      <c r="K1654" s="65" t="s">
        <v>378</v>
      </c>
    </row>
    <row r="1655" spans="1:11" ht="12.75" customHeight="1">
      <c r="A1655" s="68" t="s">
        <v>484</v>
      </c>
      <c r="B1655" s="68" t="s">
        <v>453</v>
      </c>
      <c r="C1655" s="68" t="s">
        <v>271</v>
      </c>
      <c r="D1655" s="68" t="s">
        <v>359</v>
      </c>
      <c r="E1655" s="68" t="s">
        <v>360</v>
      </c>
      <c r="F1655" s="68" t="s">
        <v>77</v>
      </c>
      <c r="G1655" s="68" t="s">
        <v>273</v>
      </c>
      <c r="H1655" s="68" t="s">
        <v>368</v>
      </c>
      <c r="I1655" s="65">
        <v>1002</v>
      </c>
      <c r="J1655" s="65">
        <v>424</v>
      </c>
      <c r="K1655" s="65" t="s">
        <v>378</v>
      </c>
    </row>
    <row r="1656" spans="1:11" ht="12.75" customHeight="1">
      <c r="A1656" s="68" t="s">
        <v>484</v>
      </c>
      <c r="B1656" s="68" t="s">
        <v>453</v>
      </c>
      <c r="C1656" s="68" t="s">
        <v>271</v>
      </c>
      <c r="D1656" s="68" t="s">
        <v>359</v>
      </c>
      <c r="E1656" s="68" t="s">
        <v>360</v>
      </c>
      <c r="F1656" s="68" t="s">
        <v>77</v>
      </c>
      <c r="G1656" s="68" t="s">
        <v>273</v>
      </c>
      <c r="H1656" s="68" t="s">
        <v>491</v>
      </c>
      <c r="I1656" s="65">
        <v>653</v>
      </c>
      <c r="J1656" s="65">
        <v>424</v>
      </c>
      <c r="K1656" s="65" t="s">
        <v>378</v>
      </c>
    </row>
    <row r="1657" spans="1:11" ht="12.75" customHeight="1">
      <c r="A1657" s="68" t="s">
        <v>484</v>
      </c>
      <c r="B1657" s="68" t="s">
        <v>453</v>
      </c>
      <c r="C1657" s="68" t="s">
        <v>271</v>
      </c>
      <c r="D1657" s="68" t="s">
        <v>359</v>
      </c>
      <c r="E1657" s="68" t="s">
        <v>360</v>
      </c>
      <c r="F1657" s="68" t="s">
        <v>77</v>
      </c>
      <c r="G1657" s="68" t="s">
        <v>273</v>
      </c>
      <c r="H1657" s="68" t="s">
        <v>369</v>
      </c>
      <c r="I1657" s="65">
        <v>230</v>
      </c>
      <c r="J1657" s="65">
        <v>424</v>
      </c>
      <c r="K1657" s="65" t="s">
        <v>378</v>
      </c>
    </row>
    <row r="1658" spans="1:11" ht="12.75" customHeight="1">
      <c r="A1658" s="68" t="s">
        <v>484</v>
      </c>
      <c r="B1658" s="68" t="s">
        <v>453</v>
      </c>
      <c r="C1658" s="68" t="s">
        <v>271</v>
      </c>
      <c r="D1658" s="68" t="s">
        <v>359</v>
      </c>
      <c r="E1658" s="68" t="s">
        <v>360</v>
      </c>
      <c r="F1658" s="68" t="s">
        <v>77</v>
      </c>
      <c r="G1658" s="68" t="s">
        <v>273</v>
      </c>
      <c r="H1658" s="68" t="s">
        <v>638</v>
      </c>
      <c r="I1658" s="65">
        <v>107</v>
      </c>
      <c r="J1658" s="65">
        <v>424</v>
      </c>
      <c r="K1658" s="65" t="s">
        <v>378</v>
      </c>
    </row>
    <row r="1659" spans="1:11" ht="12.75" customHeight="1">
      <c r="A1659" s="68" t="s">
        <v>484</v>
      </c>
      <c r="B1659" s="68" t="s">
        <v>453</v>
      </c>
      <c r="C1659" s="68" t="s">
        <v>271</v>
      </c>
      <c r="D1659" s="68" t="s">
        <v>359</v>
      </c>
      <c r="E1659" s="68" t="s">
        <v>360</v>
      </c>
      <c r="F1659" s="68" t="s">
        <v>77</v>
      </c>
      <c r="G1659" s="68" t="s">
        <v>273</v>
      </c>
      <c r="H1659" s="68" t="s">
        <v>365</v>
      </c>
      <c r="I1659" s="65">
        <v>305</v>
      </c>
      <c r="J1659" s="65">
        <v>419</v>
      </c>
      <c r="K1659" s="65" t="s">
        <v>262</v>
      </c>
    </row>
    <row r="1660" spans="1:11" ht="12.75" customHeight="1">
      <c r="A1660" s="68" t="s">
        <v>484</v>
      </c>
      <c r="B1660" s="68" t="s">
        <v>453</v>
      </c>
      <c r="C1660" s="68" t="s">
        <v>271</v>
      </c>
      <c r="D1660" s="68" t="s">
        <v>359</v>
      </c>
      <c r="E1660" s="68" t="s">
        <v>360</v>
      </c>
      <c r="F1660" s="68" t="s">
        <v>77</v>
      </c>
      <c r="G1660" s="68" t="s">
        <v>273</v>
      </c>
      <c r="H1660" s="68" t="s">
        <v>366</v>
      </c>
      <c r="I1660" s="65">
        <v>464</v>
      </c>
      <c r="J1660" s="65">
        <v>419</v>
      </c>
      <c r="K1660" s="65" t="s">
        <v>262</v>
      </c>
    </row>
    <row r="1661" spans="1:11" ht="12.75" customHeight="1">
      <c r="A1661" s="68" t="s">
        <v>484</v>
      </c>
      <c r="B1661" s="68" t="s">
        <v>453</v>
      </c>
      <c r="C1661" s="68" t="s">
        <v>271</v>
      </c>
      <c r="D1661" s="68" t="s">
        <v>359</v>
      </c>
      <c r="E1661" s="68" t="s">
        <v>360</v>
      </c>
      <c r="F1661" s="68" t="s">
        <v>77</v>
      </c>
      <c r="G1661" s="68" t="s">
        <v>273</v>
      </c>
      <c r="H1661" s="68" t="s">
        <v>367</v>
      </c>
      <c r="I1661" s="65">
        <v>298</v>
      </c>
      <c r="J1661" s="65">
        <v>419</v>
      </c>
      <c r="K1661" s="65" t="s">
        <v>262</v>
      </c>
    </row>
    <row r="1662" spans="1:11" ht="12.75" customHeight="1">
      <c r="A1662" s="68" t="s">
        <v>484</v>
      </c>
      <c r="B1662" s="68" t="s">
        <v>453</v>
      </c>
      <c r="C1662" s="68" t="s">
        <v>271</v>
      </c>
      <c r="D1662" s="68" t="s">
        <v>359</v>
      </c>
      <c r="E1662" s="68" t="s">
        <v>360</v>
      </c>
      <c r="F1662" s="68" t="s">
        <v>77</v>
      </c>
      <c r="G1662" s="68" t="s">
        <v>273</v>
      </c>
      <c r="H1662" s="68" t="s">
        <v>247</v>
      </c>
      <c r="I1662" s="65">
        <v>167</v>
      </c>
      <c r="J1662" s="65">
        <v>419</v>
      </c>
      <c r="K1662" s="65" t="s">
        <v>262</v>
      </c>
    </row>
    <row r="1663" spans="1:11" ht="12.75" customHeight="1">
      <c r="A1663" s="68" t="s">
        <v>484</v>
      </c>
      <c r="B1663" s="68" t="s">
        <v>453</v>
      </c>
      <c r="C1663" s="68" t="s">
        <v>271</v>
      </c>
      <c r="D1663" s="68" t="s">
        <v>359</v>
      </c>
      <c r="E1663" s="68" t="s">
        <v>360</v>
      </c>
      <c r="F1663" s="68" t="s">
        <v>77</v>
      </c>
      <c r="G1663" s="68" t="s">
        <v>273</v>
      </c>
      <c r="H1663" s="68" t="s">
        <v>375</v>
      </c>
      <c r="I1663" s="65">
        <v>273</v>
      </c>
      <c r="J1663" s="65">
        <v>419</v>
      </c>
      <c r="K1663" s="65" t="s">
        <v>262</v>
      </c>
    </row>
    <row r="1664" spans="1:11" ht="12.75" customHeight="1">
      <c r="A1664" s="68" t="s">
        <v>484</v>
      </c>
      <c r="B1664" s="68" t="s">
        <v>453</v>
      </c>
      <c r="C1664" s="68" t="s">
        <v>271</v>
      </c>
      <c r="D1664" s="68" t="s">
        <v>359</v>
      </c>
      <c r="E1664" s="68" t="s">
        <v>360</v>
      </c>
      <c r="F1664" s="68" t="s">
        <v>77</v>
      </c>
      <c r="G1664" s="68" t="s">
        <v>273</v>
      </c>
      <c r="H1664" s="68" t="s">
        <v>368</v>
      </c>
      <c r="I1664" s="65">
        <v>217</v>
      </c>
      <c r="J1664" s="65">
        <v>419</v>
      </c>
      <c r="K1664" s="65" t="s">
        <v>262</v>
      </c>
    </row>
    <row r="1665" spans="1:11" ht="12.75" customHeight="1">
      <c r="A1665" s="68" t="s">
        <v>484</v>
      </c>
      <c r="B1665" s="68" t="s">
        <v>453</v>
      </c>
      <c r="C1665" s="68" t="s">
        <v>271</v>
      </c>
      <c r="D1665" s="68" t="s">
        <v>359</v>
      </c>
      <c r="E1665" s="68" t="s">
        <v>360</v>
      </c>
      <c r="F1665" s="68" t="s">
        <v>77</v>
      </c>
      <c r="G1665" s="68" t="s">
        <v>273</v>
      </c>
      <c r="H1665" s="68" t="s">
        <v>491</v>
      </c>
      <c r="I1665" s="65">
        <v>123</v>
      </c>
      <c r="J1665" s="65">
        <v>419</v>
      </c>
      <c r="K1665" s="65" t="s">
        <v>262</v>
      </c>
    </row>
    <row r="1666" spans="1:11" ht="12.75" customHeight="1">
      <c r="A1666" s="68" t="s">
        <v>484</v>
      </c>
      <c r="B1666" s="68" t="s">
        <v>453</v>
      </c>
      <c r="C1666" s="68" t="s">
        <v>271</v>
      </c>
      <c r="D1666" s="68" t="s">
        <v>359</v>
      </c>
      <c r="E1666" s="68" t="s">
        <v>360</v>
      </c>
      <c r="F1666" s="68" t="s">
        <v>77</v>
      </c>
      <c r="G1666" s="68" t="s">
        <v>273</v>
      </c>
      <c r="H1666" s="68" t="s">
        <v>369</v>
      </c>
      <c r="I1666" s="65">
        <v>42</v>
      </c>
      <c r="J1666" s="65">
        <v>419</v>
      </c>
      <c r="K1666" s="65" t="s">
        <v>262</v>
      </c>
    </row>
    <row r="1667" spans="1:11" ht="12.75" customHeight="1">
      <c r="A1667" s="68" t="s">
        <v>484</v>
      </c>
      <c r="B1667" s="68" t="s">
        <v>453</v>
      </c>
      <c r="C1667" s="68" t="s">
        <v>271</v>
      </c>
      <c r="D1667" s="68" t="s">
        <v>359</v>
      </c>
      <c r="E1667" s="68" t="s">
        <v>360</v>
      </c>
      <c r="F1667" s="68" t="s">
        <v>77</v>
      </c>
      <c r="G1667" s="68" t="s">
        <v>273</v>
      </c>
      <c r="H1667" s="68" t="s">
        <v>638</v>
      </c>
      <c r="I1667" s="65">
        <v>18</v>
      </c>
      <c r="J1667" s="65">
        <v>419</v>
      </c>
      <c r="K1667" s="65" t="s">
        <v>262</v>
      </c>
    </row>
    <row r="1668" spans="1:11" ht="12.75" customHeight="1">
      <c r="A1668" s="68" t="s">
        <v>484</v>
      </c>
      <c r="B1668" s="68" t="s">
        <v>453</v>
      </c>
      <c r="C1668" s="68" t="s">
        <v>271</v>
      </c>
      <c r="D1668" s="68" t="s">
        <v>359</v>
      </c>
      <c r="E1668" s="68" t="s">
        <v>360</v>
      </c>
      <c r="F1668" s="68" t="s">
        <v>77</v>
      </c>
      <c r="G1668" s="68" t="s">
        <v>273</v>
      </c>
      <c r="H1668" s="68" t="s">
        <v>365</v>
      </c>
      <c r="I1668" s="65">
        <v>323</v>
      </c>
      <c r="J1668" s="65">
        <v>403</v>
      </c>
      <c r="K1668" s="65" t="s">
        <v>428</v>
      </c>
    </row>
    <row r="1669" spans="1:11" ht="12.75" customHeight="1">
      <c r="A1669" s="68" t="s">
        <v>484</v>
      </c>
      <c r="B1669" s="68" t="s">
        <v>453</v>
      </c>
      <c r="C1669" s="68" t="s">
        <v>271</v>
      </c>
      <c r="D1669" s="68" t="s">
        <v>359</v>
      </c>
      <c r="E1669" s="68" t="s">
        <v>360</v>
      </c>
      <c r="F1669" s="68" t="s">
        <v>77</v>
      </c>
      <c r="G1669" s="68" t="s">
        <v>273</v>
      </c>
      <c r="H1669" s="68" t="s">
        <v>366</v>
      </c>
      <c r="I1669" s="65">
        <v>463</v>
      </c>
      <c r="J1669" s="65">
        <v>403</v>
      </c>
      <c r="K1669" s="65" t="s">
        <v>428</v>
      </c>
    </row>
    <row r="1670" spans="1:11" ht="12.75" customHeight="1">
      <c r="A1670" s="68" t="s">
        <v>484</v>
      </c>
      <c r="B1670" s="68" t="s">
        <v>453</v>
      </c>
      <c r="C1670" s="68" t="s">
        <v>271</v>
      </c>
      <c r="D1670" s="68" t="s">
        <v>359</v>
      </c>
      <c r="E1670" s="68" t="s">
        <v>360</v>
      </c>
      <c r="F1670" s="68" t="s">
        <v>77</v>
      </c>
      <c r="G1670" s="68" t="s">
        <v>273</v>
      </c>
      <c r="H1670" s="68" t="s">
        <v>367</v>
      </c>
      <c r="I1670" s="65">
        <v>257</v>
      </c>
      <c r="J1670" s="65">
        <v>403</v>
      </c>
      <c r="K1670" s="65" t="s">
        <v>428</v>
      </c>
    </row>
    <row r="1671" spans="1:11" ht="12.75" customHeight="1">
      <c r="A1671" s="68" t="s">
        <v>484</v>
      </c>
      <c r="B1671" s="68" t="s">
        <v>453</v>
      </c>
      <c r="C1671" s="68" t="s">
        <v>271</v>
      </c>
      <c r="D1671" s="68" t="s">
        <v>359</v>
      </c>
      <c r="E1671" s="68" t="s">
        <v>360</v>
      </c>
      <c r="F1671" s="68" t="s">
        <v>77</v>
      </c>
      <c r="G1671" s="68" t="s">
        <v>273</v>
      </c>
      <c r="H1671" s="68" t="s">
        <v>247</v>
      </c>
      <c r="I1671" s="65">
        <v>221</v>
      </c>
      <c r="J1671" s="65">
        <v>403</v>
      </c>
      <c r="K1671" s="65" t="s">
        <v>428</v>
      </c>
    </row>
    <row r="1672" spans="1:11" ht="12.75" customHeight="1">
      <c r="A1672" s="68" t="s">
        <v>484</v>
      </c>
      <c r="B1672" s="68" t="s">
        <v>453</v>
      </c>
      <c r="C1672" s="68" t="s">
        <v>271</v>
      </c>
      <c r="D1672" s="68" t="s">
        <v>359</v>
      </c>
      <c r="E1672" s="68" t="s">
        <v>360</v>
      </c>
      <c r="F1672" s="68" t="s">
        <v>77</v>
      </c>
      <c r="G1672" s="68" t="s">
        <v>273</v>
      </c>
      <c r="H1672" s="68" t="s">
        <v>375</v>
      </c>
      <c r="I1672" s="65">
        <v>235</v>
      </c>
      <c r="J1672" s="65">
        <v>403</v>
      </c>
      <c r="K1672" s="65" t="s">
        <v>428</v>
      </c>
    </row>
    <row r="1673" spans="1:11" ht="12.75" customHeight="1">
      <c r="A1673" s="68" t="s">
        <v>484</v>
      </c>
      <c r="B1673" s="68" t="s">
        <v>453</v>
      </c>
      <c r="C1673" s="68" t="s">
        <v>271</v>
      </c>
      <c r="D1673" s="68" t="s">
        <v>359</v>
      </c>
      <c r="E1673" s="68" t="s">
        <v>360</v>
      </c>
      <c r="F1673" s="68" t="s">
        <v>77</v>
      </c>
      <c r="G1673" s="68" t="s">
        <v>273</v>
      </c>
      <c r="H1673" s="68" t="s">
        <v>368</v>
      </c>
      <c r="I1673" s="65">
        <v>148</v>
      </c>
      <c r="J1673" s="65">
        <v>403</v>
      </c>
      <c r="K1673" s="65" t="s">
        <v>428</v>
      </c>
    </row>
    <row r="1674" spans="1:11" ht="12.75" customHeight="1">
      <c r="A1674" s="68" t="s">
        <v>484</v>
      </c>
      <c r="B1674" s="68" t="s">
        <v>453</v>
      </c>
      <c r="C1674" s="68" t="s">
        <v>271</v>
      </c>
      <c r="D1674" s="68" t="s">
        <v>359</v>
      </c>
      <c r="E1674" s="68" t="s">
        <v>360</v>
      </c>
      <c r="F1674" s="68" t="s">
        <v>77</v>
      </c>
      <c r="G1674" s="68" t="s">
        <v>273</v>
      </c>
      <c r="H1674" s="68" t="s">
        <v>491</v>
      </c>
      <c r="I1674" s="65">
        <v>102</v>
      </c>
      <c r="J1674" s="65">
        <v>403</v>
      </c>
      <c r="K1674" s="65" t="s">
        <v>428</v>
      </c>
    </row>
    <row r="1675" spans="1:11" ht="12.75" customHeight="1">
      <c r="A1675" s="68" t="s">
        <v>484</v>
      </c>
      <c r="B1675" s="68" t="s">
        <v>453</v>
      </c>
      <c r="C1675" s="68" t="s">
        <v>271</v>
      </c>
      <c r="D1675" s="68" t="s">
        <v>359</v>
      </c>
      <c r="E1675" s="68" t="s">
        <v>360</v>
      </c>
      <c r="F1675" s="68" t="s">
        <v>77</v>
      </c>
      <c r="G1675" s="68" t="s">
        <v>273</v>
      </c>
      <c r="H1675" s="68" t="s">
        <v>369</v>
      </c>
      <c r="I1675" s="65">
        <v>26</v>
      </c>
      <c r="J1675" s="65">
        <v>403</v>
      </c>
      <c r="K1675" s="65" t="s">
        <v>428</v>
      </c>
    </row>
    <row r="1676" spans="1:11" ht="12.75" customHeight="1">
      <c r="A1676" s="68" t="s">
        <v>484</v>
      </c>
      <c r="B1676" s="68" t="s">
        <v>453</v>
      </c>
      <c r="C1676" s="68" t="s">
        <v>271</v>
      </c>
      <c r="D1676" s="68" t="s">
        <v>359</v>
      </c>
      <c r="E1676" s="68" t="s">
        <v>360</v>
      </c>
      <c r="F1676" s="68" t="s">
        <v>77</v>
      </c>
      <c r="G1676" s="68" t="s">
        <v>273</v>
      </c>
      <c r="H1676" s="68" t="s">
        <v>365</v>
      </c>
      <c r="I1676" s="65">
        <v>63</v>
      </c>
      <c r="J1676" s="65">
        <v>418</v>
      </c>
      <c r="K1676" s="65" t="s">
        <v>429</v>
      </c>
    </row>
    <row r="1677" spans="1:11" ht="12.75" customHeight="1">
      <c r="A1677" s="68" t="s">
        <v>484</v>
      </c>
      <c r="B1677" s="68" t="s">
        <v>453</v>
      </c>
      <c r="C1677" s="68" t="s">
        <v>271</v>
      </c>
      <c r="D1677" s="68" t="s">
        <v>359</v>
      </c>
      <c r="E1677" s="68" t="s">
        <v>360</v>
      </c>
      <c r="F1677" s="68" t="s">
        <v>77</v>
      </c>
      <c r="G1677" s="68" t="s">
        <v>273</v>
      </c>
      <c r="H1677" s="68" t="s">
        <v>366</v>
      </c>
      <c r="I1677" s="65">
        <v>138</v>
      </c>
      <c r="J1677" s="65">
        <v>418</v>
      </c>
      <c r="K1677" s="65" t="s">
        <v>429</v>
      </c>
    </row>
    <row r="1678" spans="1:11" ht="12.75" customHeight="1">
      <c r="A1678" s="68" t="s">
        <v>484</v>
      </c>
      <c r="B1678" s="68" t="s">
        <v>453</v>
      </c>
      <c r="C1678" s="68" t="s">
        <v>271</v>
      </c>
      <c r="D1678" s="68" t="s">
        <v>359</v>
      </c>
      <c r="E1678" s="68" t="s">
        <v>360</v>
      </c>
      <c r="F1678" s="68" t="s">
        <v>77</v>
      </c>
      <c r="G1678" s="68" t="s">
        <v>273</v>
      </c>
      <c r="H1678" s="68" t="s">
        <v>367</v>
      </c>
      <c r="I1678" s="65">
        <v>136</v>
      </c>
      <c r="J1678" s="65">
        <v>418</v>
      </c>
      <c r="K1678" s="65" t="s">
        <v>429</v>
      </c>
    </row>
    <row r="1679" spans="1:11" ht="12.75" customHeight="1">
      <c r="A1679" s="68" t="s">
        <v>484</v>
      </c>
      <c r="B1679" s="68" t="s">
        <v>453</v>
      </c>
      <c r="C1679" s="68" t="s">
        <v>271</v>
      </c>
      <c r="D1679" s="68" t="s">
        <v>359</v>
      </c>
      <c r="E1679" s="68" t="s">
        <v>360</v>
      </c>
      <c r="F1679" s="68" t="s">
        <v>77</v>
      </c>
      <c r="G1679" s="68" t="s">
        <v>273</v>
      </c>
      <c r="H1679" s="68" t="s">
        <v>247</v>
      </c>
      <c r="I1679" s="65">
        <v>112</v>
      </c>
      <c r="J1679" s="65">
        <v>418</v>
      </c>
      <c r="K1679" s="65" t="s">
        <v>429</v>
      </c>
    </row>
    <row r="1680" spans="1:11" ht="12.75" customHeight="1">
      <c r="A1680" s="68" t="s">
        <v>484</v>
      </c>
      <c r="B1680" s="68" t="s">
        <v>453</v>
      </c>
      <c r="C1680" s="68" t="s">
        <v>271</v>
      </c>
      <c r="D1680" s="68" t="s">
        <v>359</v>
      </c>
      <c r="E1680" s="68" t="s">
        <v>360</v>
      </c>
      <c r="F1680" s="68" t="s">
        <v>77</v>
      </c>
      <c r="G1680" s="68" t="s">
        <v>273</v>
      </c>
      <c r="H1680" s="68" t="s">
        <v>375</v>
      </c>
      <c r="I1680" s="65">
        <v>174</v>
      </c>
      <c r="J1680" s="65">
        <v>418</v>
      </c>
      <c r="K1680" s="65" t="s">
        <v>429</v>
      </c>
    </row>
    <row r="1681" spans="1:11" ht="12.75" customHeight="1">
      <c r="A1681" s="68" t="s">
        <v>484</v>
      </c>
      <c r="B1681" s="68" t="s">
        <v>453</v>
      </c>
      <c r="C1681" s="68" t="s">
        <v>271</v>
      </c>
      <c r="D1681" s="68" t="s">
        <v>359</v>
      </c>
      <c r="E1681" s="68" t="s">
        <v>360</v>
      </c>
      <c r="F1681" s="68" t="s">
        <v>77</v>
      </c>
      <c r="G1681" s="68" t="s">
        <v>273</v>
      </c>
      <c r="H1681" s="68" t="s">
        <v>368</v>
      </c>
      <c r="I1681" s="65">
        <v>170</v>
      </c>
      <c r="J1681" s="65">
        <v>418</v>
      </c>
      <c r="K1681" s="65" t="s">
        <v>429</v>
      </c>
    </row>
    <row r="1682" spans="1:11" ht="12.75" customHeight="1">
      <c r="A1682" s="68" t="s">
        <v>484</v>
      </c>
      <c r="B1682" s="68" t="s">
        <v>453</v>
      </c>
      <c r="C1682" s="68" t="s">
        <v>271</v>
      </c>
      <c r="D1682" s="68" t="s">
        <v>359</v>
      </c>
      <c r="E1682" s="68" t="s">
        <v>360</v>
      </c>
      <c r="F1682" s="68" t="s">
        <v>77</v>
      </c>
      <c r="G1682" s="68" t="s">
        <v>273</v>
      </c>
      <c r="H1682" s="68" t="s">
        <v>491</v>
      </c>
      <c r="I1682" s="65">
        <v>103</v>
      </c>
      <c r="J1682" s="65">
        <v>418</v>
      </c>
      <c r="K1682" s="65" t="s">
        <v>429</v>
      </c>
    </row>
    <row r="1683" spans="1:11" ht="12.75" customHeight="1">
      <c r="A1683" s="68" t="s">
        <v>484</v>
      </c>
      <c r="B1683" s="68" t="s">
        <v>453</v>
      </c>
      <c r="C1683" s="68" t="s">
        <v>271</v>
      </c>
      <c r="D1683" s="68" t="s">
        <v>359</v>
      </c>
      <c r="E1683" s="68" t="s">
        <v>360</v>
      </c>
      <c r="F1683" s="68" t="s">
        <v>77</v>
      </c>
      <c r="G1683" s="68" t="s">
        <v>273</v>
      </c>
      <c r="H1683" s="68" t="s">
        <v>369</v>
      </c>
      <c r="I1683" s="65">
        <v>30</v>
      </c>
      <c r="J1683" s="65">
        <v>418</v>
      </c>
      <c r="K1683" s="65" t="s">
        <v>429</v>
      </c>
    </row>
    <row r="1684" spans="1:11" ht="12.75" customHeight="1">
      <c r="A1684" s="68" t="s">
        <v>484</v>
      </c>
      <c r="B1684" s="68" t="s">
        <v>453</v>
      </c>
      <c r="C1684" s="68" t="s">
        <v>271</v>
      </c>
      <c r="D1684" s="68" t="s">
        <v>359</v>
      </c>
      <c r="E1684" s="68" t="s">
        <v>360</v>
      </c>
      <c r="F1684" s="68" t="s">
        <v>77</v>
      </c>
      <c r="G1684" s="68" t="s">
        <v>273</v>
      </c>
      <c r="H1684" s="68" t="s">
        <v>638</v>
      </c>
      <c r="I1684" s="65">
        <v>6</v>
      </c>
      <c r="J1684" s="65">
        <v>418</v>
      </c>
      <c r="K1684" s="65" t="s">
        <v>429</v>
      </c>
    </row>
    <row r="1685" spans="1:11" ht="12.75" customHeight="1">
      <c r="A1685" s="68" t="s">
        <v>484</v>
      </c>
      <c r="B1685" s="68" t="s">
        <v>453</v>
      </c>
      <c r="C1685" s="68" t="s">
        <v>271</v>
      </c>
      <c r="D1685" s="68" t="s">
        <v>359</v>
      </c>
      <c r="E1685" s="68" t="s">
        <v>360</v>
      </c>
      <c r="F1685" s="68" t="s">
        <v>77</v>
      </c>
      <c r="G1685" s="68" t="s">
        <v>273</v>
      </c>
      <c r="H1685" s="68" t="s">
        <v>365</v>
      </c>
      <c r="I1685" s="65">
        <v>2</v>
      </c>
      <c r="J1685" s="65">
        <v>604</v>
      </c>
      <c r="K1685" s="65" t="s">
        <v>280</v>
      </c>
    </row>
    <row r="1686" spans="1:11" ht="12.75" customHeight="1">
      <c r="A1686" s="68" t="s">
        <v>484</v>
      </c>
      <c r="B1686" s="68" t="s">
        <v>453</v>
      </c>
      <c r="C1686" s="68" t="s">
        <v>271</v>
      </c>
      <c r="D1686" s="68" t="s">
        <v>359</v>
      </c>
      <c r="E1686" s="68" t="s">
        <v>360</v>
      </c>
      <c r="F1686" s="68" t="s">
        <v>77</v>
      </c>
      <c r="G1686" s="68" t="s">
        <v>273</v>
      </c>
      <c r="H1686" s="68" t="s">
        <v>366</v>
      </c>
      <c r="I1686" s="65">
        <v>8</v>
      </c>
      <c r="J1686" s="65">
        <v>604</v>
      </c>
      <c r="K1686" s="65" t="s">
        <v>280</v>
      </c>
    </row>
    <row r="1687" spans="1:11" ht="12.75" customHeight="1">
      <c r="A1687" s="68" t="s">
        <v>484</v>
      </c>
      <c r="B1687" s="68" t="s">
        <v>453</v>
      </c>
      <c r="C1687" s="68" t="s">
        <v>271</v>
      </c>
      <c r="D1687" s="68" t="s">
        <v>359</v>
      </c>
      <c r="E1687" s="68" t="s">
        <v>360</v>
      </c>
      <c r="F1687" s="68" t="s">
        <v>77</v>
      </c>
      <c r="G1687" s="68" t="s">
        <v>273</v>
      </c>
      <c r="H1687" s="68" t="s">
        <v>367</v>
      </c>
      <c r="I1687" s="65">
        <v>2</v>
      </c>
      <c r="J1687" s="65">
        <v>604</v>
      </c>
      <c r="K1687" s="65" t="s">
        <v>280</v>
      </c>
    </row>
    <row r="1688" spans="1:11" ht="12.75" customHeight="1">
      <c r="A1688" s="68" t="s">
        <v>484</v>
      </c>
      <c r="B1688" s="68" t="s">
        <v>453</v>
      </c>
      <c r="C1688" s="68" t="s">
        <v>271</v>
      </c>
      <c r="D1688" s="68" t="s">
        <v>359</v>
      </c>
      <c r="E1688" s="68" t="s">
        <v>360</v>
      </c>
      <c r="F1688" s="68" t="s">
        <v>77</v>
      </c>
      <c r="G1688" s="68" t="s">
        <v>273</v>
      </c>
      <c r="H1688" s="68" t="s">
        <v>247</v>
      </c>
      <c r="I1688" s="65">
        <v>1</v>
      </c>
      <c r="J1688" s="65">
        <v>604</v>
      </c>
      <c r="K1688" s="65" t="s">
        <v>280</v>
      </c>
    </row>
    <row r="1689" spans="1:11" ht="12.75" customHeight="1">
      <c r="A1689" s="68" t="s">
        <v>484</v>
      </c>
      <c r="B1689" s="68" t="s">
        <v>453</v>
      </c>
      <c r="C1689" s="68" t="s">
        <v>271</v>
      </c>
      <c r="D1689" s="68" t="s">
        <v>359</v>
      </c>
      <c r="E1689" s="68" t="s">
        <v>360</v>
      </c>
      <c r="F1689" s="68" t="s">
        <v>77</v>
      </c>
      <c r="G1689" s="68" t="s">
        <v>273</v>
      </c>
      <c r="H1689" s="68" t="s">
        <v>375</v>
      </c>
      <c r="I1689" s="65">
        <v>1</v>
      </c>
      <c r="J1689" s="65">
        <v>604</v>
      </c>
      <c r="K1689" s="65" t="s">
        <v>280</v>
      </c>
    </row>
    <row r="1690" spans="1:11" ht="12.75" customHeight="1">
      <c r="A1690" s="68" t="s">
        <v>484</v>
      </c>
      <c r="B1690" s="68" t="s">
        <v>453</v>
      </c>
      <c r="C1690" s="68" t="s">
        <v>271</v>
      </c>
      <c r="D1690" s="68" t="s">
        <v>359</v>
      </c>
      <c r="E1690" s="68" t="s">
        <v>360</v>
      </c>
      <c r="F1690" s="68" t="s">
        <v>77</v>
      </c>
      <c r="G1690" s="68" t="s">
        <v>273</v>
      </c>
      <c r="H1690" s="68" t="s">
        <v>368</v>
      </c>
      <c r="I1690" s="65">
        <v>2</v>
      </c>
      <c r="J1690" s="65">
        <v>604</v>
      </c>
      <c r="K1690" s="65" t="s">
        <v>280</v>
      </c>
    </row>
    <row r="1691" spans="1:11" ht="12.75" customHeight="1">
      <c r="A1691" s="68" t="s">
        <v>484</v>
      </c>
      <c r="B1691" s="68" t="s">
        <v>453</v>
      </c>
      <c r="C1691" s="68" t="s">
        <v>271</v>
      </c>
      <c r="D1691" s="68" t="s">
        <v>359</v>
      </c>
      <c r="E1691" s="68" t="s">
        <v>360</v>
      </c>
      <c r="F1691" s="68" t="s">
        <v>77</v>
      </c>
      <c r="G1691" s="68" t="s">
        <v>273</v>
      </c>
      <c r="H1691" s="68" t="s">
        <v>369</v>
      </c>
      <c r="I1691" s="65">
        <v>2</v>
      </c>
      <c r="J1691" s="65">
        <v>604</v>
      </c>
      <c r="K1691" s="65" t="s">
        <v>280</v>
      </c>
    </row>
    <row r="1692" spans="1:11" ht="12.75" customHeight="1">
      <c r="A1692" s="68" t="s">
        <v>484</v>
      </c>
      <c r="B1692" s="68" t="s">
        <v>453</v>
      </c>
      <c r="C1692" s="68" t="s">
        <v>271</v>
      </c>
      <c r="D1692" s="68" t="s">
        <v>359</v>
      </c>
      <c r="E1692" s="68" t="s">
        <v>360</v>
      </c>
      <c r="F1692" s="68" t="s">
        <v>77</v>
      </c>
      <c r="G1692" s="68" t="s">
        <v>273</v>
      </c>
      <c r="H1692" s="68" t="s">
        <v>365</v>
      </c>
      <c r="I1692" s="65">
        <v>44</v>
      </c>
      <c r="J1692" s="65">
        <v>411</v>
      </c>
      <c r="K1692" s="65" t="s">
        <v>498</v>
      </c>
    </row>
    <row r="1693" spans="1:11" ht="12.75" customHeight="1">
      <c r="A1693" s="68" t="s">
        <v>484</v>
      </c>
      <c r="B1693" s="68" t="s">
        <v>453</v>
      </c>
      <c r="C1693" s="68" t="s">
        <v>271</v>
      </c>
      <c r="D1693" s="68" t="s">
        <v>359</v>
      </c>
      <c r="E1693" s="68" t="s">
        <v>360</v>
      </c>
      <c r="F1693" s="68" t="s">
        <v>77</v>
      </c>
      <c r="G1693" s="68" t="s">
        <v>273</v>
      </c>
      <c r="H1693" s="68" t="s">
        <v>366</v>
      </c>
      <c r="I1693" s="65">
        <v>180</v>
      </c>
      <c r="J1693" s="65">
        <v>411</v>
      </c>
      <c r="K1693" s="65" t="s">
        <v>498</v>
      </c>
    </row>
    <row r="1694" spans="1:11" ht="12.75" customHeight="1">
      <c r="A1694" s="68" t="s">
        <v>484</v>
      </c>
      <c r="B1694" s="68" t="s">
        <v>453</v>
      </c>
      <c r="C1694" s="68" t="s">
        <v>271</v>
      </c>
      <c r="D1694" s="68" t="s">
        <v>359</v>
      </c>
      <c r="E1694" s="68" t="s">
        <v>360</v>
      </c>
      <c r="F1694" s="68" t="s">
        <v>77</v>
      </c>
      <c r="G1694" s="68" t="s">
        <v>273</v>
      </c>
      <c r="H1694" s="68" t="s">
        <v>367</v>
      </c>
      <c r="I1694" s="65">
        <v>133</v>
      </c>
      <c r="J1694" s="65">
        <v>411</v>
      </c>
      <c r="K1694" s="65" t="s">
        <v>498</v>
      </c>
    </row>
    <row r="1695" spans="1:11" ht="12.75" customHeight="1">
      <c r="A1695" s="68" t="s">
        <v>484</v>
      </c>
      <c r="B1695" s="68" t="s">
        <v>453</v>
      </c>
      <c r="C1695" s="68" t="s">
        <v>271</v>
      </c>
      <c r="D1695" s="68" t="s">
        <v>359</v>
      </c>
      <c r="E1695" s="68" t="s">
        <v>360</v>
      </c>
      <c r="F1695" s="68" t="s">
        <v>77</v>
      </c>
      <c r="G1695" s="68" t="s">
        <v>273</v>
      </c>
      <c r="H1695" s="68" t="s">
        <v>247</v>
      </c>
      <c r="I1695" s="65">
        <v>159</v>
      </c>
      <c r="J1695" s="65">
        <v>411</v>
      </c>
      <c r="K1695" s="65" t="s">
        <v>498</v>
      </c>
    </row>
    <row r="1696" spans="1:11" ht="12.75" customHeight="1">
      <c r="A1696" s="68" t="s">
        <v>484</v>
      </c>
      <c r="B1696" s="68" t="s">
        <v>453</v>
      </c>
      <c r="C1696" s="68" t="s">
        <v>271</v>
      </c>
      <c r="D1696" s="68" t="s">
        <v>359</v>
      </c>
      <c r="E1696" s="68" t="s">
        <v>360</v>
      </c>
      <c r="F1696" s="68" t="s">
        <v>77</v>
      </c>
      <c r="G1696" s="68" t="s">
        <v>273</v>
      </c>
      <c r="H1696" s="68" t="s">
        <v>375</v>
      </c>
      <c r="I1696" s="65">
        <v>127</v>
      </c>
      <c r="J1696" s="65">
        <v>411</v>
      </c>
      <c r="K1696" s="65" t="s">
        <v>498</v>
      </c>
    </row>
    <row r="1697" spans="1:11" ht="12.75" customHeight="1">
      <c r="A1697" s="68" t="s">
        <v>484</v>
      </c>
      <c r="B1697" s="68" t="s">
        <v>453</v>
      </c>
      <c r="C1697" s="68" t="s">
        <v>271</v>
      </c>
      <c r="D1697" s="68" t="s">
        <v>359</v>
      </c>
      <c r="E1697" s="68" t="s">
        <v>360</v>
      </c>
      <c r="F1697" s="68" t="s">
        <v>77</v>
      </c>
      <c r="G1697" s="68" t="s">
        <v>273</v>
      </c>
      <c r="H1697" s="68" t="s">
        <v>368</v>
      </c>
      <c r="I1697" s="65">
        <v>109</v>
      </c>
      <c r="J1697" s="65">
        <v>411</v>
      </c>
      <c r="K1697" s="65" t="s">
        <v>498</v>
      </c>
    </row>
    <row r="1698" spans="1:11" ht="12.75" customHeight="1">
      <c r="A1698" s="68" t="s">
        <v>484</v>
      </c>
      <c r="B1698" s="68" t="s">
        <v>453</v>
      </c>
      <c r="C1698" s="68" t="s">
        <v>271</v>
      </c>
      <c r="D1698" s="68" t="s">
        <v>359</v>
      </c>
      <c r="E1698" s="68" t="s">
        <v>360</v>
      </c>
      <c r="F1698" s="68" t="s">
        <v>77</v>
      </c>
      <c r="G1698" s="68" t="s">
        <v>273</v>
      </c>
      <c r="H1698" s="68" t="s">
        <v>491</v>
      </c>
      <c r="I1698" s="65">
        <v>47</v>
      </c>
      <c r="J1698" s="65">
        <v>411</v>
      </c>
      <c r="K1698" s="65" t="s">
        <v>498</v>
      </c>
    </row>
    <row r="1699" spans="1:11" ht="12.75" customHeight="1">
      <c r="A1699" s="68" t="s">
        <v>484</v>
      </c>
      <c r="B1699" s="68" t="s">
        <v>453</v>
      </c>
      <c r="C1699" s="68" t="s">
        <v>271</v>
      </c>
      <c r="D1699" s="68" t="s">
        <v>359</v>
      </c>
      <c r="E1699" s="68" t="s">
        <v>360</v>
      </c>
      <c r="F1699" s="68" t="s">
        <v>77</v>
      </c>
      <c r="G1699" s="68" t="s">
        <v>273</v>
      </c>
      <c r="H1699" s="68" t="s">
        <v>369</v>
      </c>
      <c r="I1699" s="65">
        <v>20</v>
      </c>
      <c r="J1699" s="65">
        <v>411</v>
      </c>
      <c r="K1699" s="65" t="s">
        <v>498</v>
      </c>
    </row>
    <row r="1700" spans="1:11" ht="12.75" customHeight="1">
      <c r="A1700" s="68" t="s">
        <v>484</v>
      </c>
      <c r="B1700" s="68" t="s">
        <v>453</v>
      </c>
      <c r="C1700" s="68" t="s">
        <v>271</v>
      </c>
      <c r="D1700" s="68" t="s">
        <v>359</v>
      </c>
      <c r="E1700" s="68" t="s">
        <v>360</v>
      </c>
      <c r="F1700" s="68" t="s">
        <v>77</v>
      </c>
      <c r="G1700" s="68" t="s">
        <v>273</v>
      </c>
      <c r="H1700" s="68" t="s">
        <v>365</v>
      </c>
      <c r="I1700" s="65">
        <v>328</v>
      </c>
      <c r="J1700" s="65">
        <v>425</v>
      </c>
      <c r="K1700" s="65" t="s">
        <v>379</v>
      </c>
    </row>
    <row r="1701" spans="1:11" ht="12.75" customHeight="1">
      <c r="A1701" s="68" t="s">
        <v>484</v>
      </c>
      <c r="B1701" s="68" t="s">
        <v>453</v>
      </c>
      <c r="C1701" s="68" t="s">
        <v>271</v>
      </c>
      <c r="D1701" s="68" t="s">
        <v>359</v>
      </c>
      <c r="E1701" s="68" t="s">
        <v>360</v>
      </c>
      <c r="F1701" s="68" t="s">
        <v>77</v>
      </c>
      <c r="G1701" s="68" t="s">
        <v>273</v>
      </c>
      <c r="H1701" s="68" t="s">
        <v>366</v>
      </c>
      <c r="I1701" s="65">
        <v>277</v>
      </c>
      <c r="J1701" s="65">
        <v>425</v>
      </c>
      <c r="K1701" s="65" t="s">
        <v>379</v>
      </c>
    </row>
    <row r="1702" spans="1:11" ht="12.75" customHeight="1">
      <c r="A1702" s="68" t="s">
        <v>484</v>
      </c>
      <c r="B1702" s="68" t="s">
        <v>453</v>
      </c>
      <c r="C1702" s="68" t="s">
        <v>271</v>
      </c>
      <c r="D1702" s="68" t="s">
        <v>359</v>
      </c>
      <c r="E1702" s="68" t="s">
        <v>360</v>
      </c>
      <c r="F1702" s="68" t="s">
        <v>77</v>
      </c>
      <c r="G1702" s="68" t="s">
        <v>273</v>
      </c>
      <c r="H1702" s="68" t="s">
        <v>367</v>
      </c>
      <c r="I1702" s="65">
        <v>232</v>
      </c>
      <c r="J1702" s="65">
        <v>425</v>
      </c>
      <c r="K1702" s="65" t="s">
        <v>379</v>
      </c>
    </row>
    <row r="1703" spans="1:11" ht="12.75" customHeight="1">
      <c r="A1703" s="68" t="s">
        <v>484</v>
      </c>
      <c r="B1703" s="68" t="s">
        <v>453</v>
      </c>
      <c r="C1703" s="68" t="s">
        <v>271</v>
      </c>
      <c r="D1703" s="68" t="s">
        <v>359</v>
      </c>
      <c r="E1703" s="68" t="s">
        <v>360</v>
      </c>
      <c r="F1703" s="68" t="s">
        <v>77</v>
      </c>
      <c r="G1703" s="68" t="s">
        <v>273</v>
      </c>
      <c r="H1703" s="68" t="s">
        <v>247</v>
      </c>
      <c r="I1703" s="65">
        <v>220</v>
      </c>
      <c r="J1703" s="65">
        <v>425</v>
      </c>
      <c r="K1703" s="65" t="s">
        <v>379</v>
      </c>
    </row>
    <row r="1704" spans="1:11" ht="12.75" customHeight="1">
      <c r="A1704" s="68" t="s">
        <v>484</v>
      </c>
      <c r="B1704" s="68" t="s">
        <v>453</v>
      </c>
      <c r="C1704" s="68" t="s">
        <v>271</v>
      </c>
      <c r="D1704" s="68" t="s">
        <v>359</v>
      </c>
      <c r="E1704" s="68" t="s">
        <v>360</v>
      </c>
      <c r="F1704" s="68" t="s">
        <v>77</v>
      </c>
      <c r="G1704" s="68" t="s">
        <v>273</v>
      </c>
      <c r="H1704" s="68" t="s">
        <v>375</v>
      </c>
      <c r="I1704" s="65">
        <v>160</v>
      </c>
      <c r="J1704" s="65">
        <v>425</v>
      </c>
      <c r="K1704" s="65" t="s">
        <v>379</v>
      </c>
    </row>
    <row r="1705" spans="1:11" ht="12.75" customHeight="1">
      <c r="A1705" s="68" t="s">
        <v>484</v>
      </c>
      <c r="B1705" s="68" t="s">
        <v>453</v>
      </c>
      <c r="C1705" s="68" t="s">
        <v>271</v>
      </c>
      <c r="D1705" s="68" t="s">
        <v>359</v>
      </c>
      <c r="E1705" s="68" t="s">
        <v>360</v>
      </c>
      <c r="F1705" s="68" t="s">
        <v>77</v>
      </c>
      <c r="G1705" s="68" t="s">
        <v>273</v>
      </c>
      <c r="H1705" s="68" t="s">
        <v>368</v>
      </c>
      <c r="I1705" s="65">
        <v>108</v>
      </c>
      <c r="J1705" s="65">
        <v>425</v>
      </c>
      <c r="K1705" s="65" t="s">
        <v>379</v>
      </c>
    </row>
    <row r="1706" spans="1:11" ht="12.75" customHeight="1">
      <c r="A1706" s="68" t="s">
        <v>484</v>
      </c>
      <c r="B1706" s="68" t="s">
        <v>453</v>
      </c>
      <c r="C1706" s="68" t="s">
        <v>271</v>
      </c>
      <c r="D1706" s="68" t="s">
        <v>359</v>
      </c>
      <c r="E1706" s="68" t="s">
        <v>360</v>
      </c>
      <c r="F1706" s="68" t="s">
        <v>77</v>
      </c>
      <c r="G1706" s="68" t="s">
        <v>273</v>
      </c>
      <c r="H1706" s="68" t="s">
        <v>491</v>
      </c>
      <c r="I1706" s="65">
        <v>81</v>
      </c>
      <c r="J1706" s="65">
        <v>425</v>
      </c>
      <c r="K1706" s="65" t="s">
        <v>379</v>
      </c>
    </row>
    <row r="1707" spans="1:11" ht="12.75" customHeight="1">
      <c r="A1707" s="68" t="s">
        <v>484</v>
      </c>
      <c r="B1707" s="68" t="s">
        <v>453</v>
      </c>
      <c r="C1707" s="68" t="s">
        <v>271</v>
      </c>
      <c r="D1707" s="68" t="s">
        <v>359</v>
      </c>
      <c r="E1707" s="68" t="s">
        <v>360</v>
      </c>
      <c r="F1707" s="68" t="s">
        <v>77</v>
      </c>
      <c r="G1707" s="68" t="s">
        <v>273</v>
      </c>
      <c r="H1707" s="68" t="s">
        <v>369</v>
      </c>
      <c r="I1707" s="65">
        <v>18</v>
      </c>
      <c r="J1707" s="65">
        <v>425</v>
      </c>
      <c r="K1707" s="65" t="s">
        <v>379</v>
      </c>
    </row>
    <row r="1708" spans="1:11" ht="12.75" customHeight="1">
      <c r="A1708" s="68" t="s">
        <v>484</v>
      </c>
      <c r="B1708" s="68" t="s">
        <v>453</v>
      </c>
      <c r="C1708" s="68" t="s">
        <v>271</v>
      </c>
      <c r="D1708" s="68" t="s">
        <v>359</v>
      </c>
      <c r="E1708" s="68" t="s">
        <v>360</v>
      </c>
      <c r="F1708" s="68" t="s">
        <v>77</v>
      </c>
      <c r="G1708" s="68" t="s">
        <v>273</v>
      </c>
      <c r="H1708" s="68" t="s">
        <v>365</v>
      </c>
      <c r="I1708" s="65">
        <v>79</v>
      </c>
      <c r="J1708" s="65">
        <v>429</v>
      </c>
      <c r="K1708" s="65" t="s">
        <v>380</v>
      </c>
    </row>
    <row r="1709" spans="1:11" ht="12.75" customHeight="1">
      <c r="A1709" s="68" t="s">
        <v>484</v>
      </c>
      <c r="B1709" s="68" t="s">
        <v>453</v>
      </c>
      <c r="C1709" s="68" t="s">
        <v>271</v>
      </c>
      <c r="D1709" s="68" t="s">
        <v>359</v>
      </c>
      <c r="E1709" s="68" t="s">
        <v>360</v>
      </c>
      <c r="F1709" s="68" t="s">
        <v>77</v>
      </c>
      <c r="G1709" s="68" t="s">
        <v>273</v>
      </c>
      <c r="H1709" s="68" t="s">
        <v>366</v>
      </c>
      <c r="I1709" s="65">
        <v>94</v>
      </c>
      <c r="J1709" s="65">
        <v>429</v>
      </c>
      <c r="K1709" s="65" t="s">
        <v>380</v>
      </c>
    </row>
    <row r="1710" spans="1:11" ht="12.75" customHeight="1">
      <c r="A1710" s="68" t="s">
        <v>484</v>
      </c>
      <c r="B1710" s="68" t="s">
        <v>453</v>
      </c>
      <c r="C1710" s="68" t="s">
        <v>271</v>
      </c>
      <c r="D1710" s="68" t="s">
        <v>359</v>
      </c>
      <c r="E1710" s="68" t="s">
        <v>360</v>
      </c>
      <c r="F1710" s="68" t="s">
        <v>77</v>
      </c>
      <c r="G1710" s="68" t="s">
        <v>273</v>
      </c>
      <c r="H1710" s="68" t="s">
        <v>367</v>
      </c>
      <c r="I1710" s="65">
        <v>43</v>
      </c>
      <c r="J1710" s="65">
        <v>429</v>
      </c>
      <c r="K1710" s="65" t="s">
        <v>380</v>
      </c>
    </row>
    <row r="1711" spans="1:11" ht="12.75" customHeight="1">
      <c r="A1711" s="68" t="s">
        <v>484</v>
      </c>
      <c r="B1711" s="68" t="s">
        <v>453</v>
      </c>
      <c r="C1711" s="68" t="s">
        <v>271</v>
      </c>
      <c r="D1711" s="68" t="s">
        <v>359</v>
      </c>
      <c r="E1711" s="68" t="s">
        <v>360</v>
      </c>
      <c r="F1711" s="68" t="s">
        <v>77</v>
      </c>
      <c r="G1711" s="68" t="s">
        <v>273</v>
      </c>
      <c r="H1711" s="68" t="s">
        <v>247</v>
      </c>
      <c r="I1711" s="65">
        <v>23</v>
      </c>
      <c r="J1711" s="65">
        <v>429</v>
      </c>
      <c r="K1711" s="65" t="s">
        <v>380</v>
      </c>
    </row>
    <row r="1712" spans="1:11" ht="12.75" customHeight="1">
      <c r="A1712" s="68" t="s">
        <v>484</v>
      </c>
      <c r="B1712" s="68" t="s">
        <v>453</v>
      </c>
      <c r="C1712" s="68" t="s">
        <v>271</v>
      </c>
      <c r="D1712" s="68" t="s">
        <v>359</v>
      </c>
      <c r="E1712" s="68" t="s">
        <v>360</v>
      </c>
      <c r="F1712" s="68" t="s">
        <v>77</v>
      </c>
      <c r="G1712" s="68" t="s">
        <v>273</v>
      </c>
      <c r="H1712" s="68" t="s">
        <v>375</v>
      </c>
      <c r="I1712" s="65">
        <v>91</v>
      </c>
      <c r="J1712" s="65">
        <v>429</v>
      </c>
      <c r="K1712" s="65" t="s">
        <v>380</v>
      </c>
    </row>
    <row r="1713" spans="1:11" ht="12.75" customHeight="1">
      <c r="A1713" s="68" t="s">
        <v>484</v>
      </c>
      <c r="B1713" s="68" t="s">
        <v>453</v>
      </c>
      <c r="C1713" s="68" t="s">
        <v>271</v>
      </c>
      <c r="D1713" s="68" t="s">
        <v>359</v>
      </c>
      <c r="E1713" s="68" t="s">
        <v>360</v>
      </c>
      <c r="F1713" s="68" t="s">
        <v>77</v>
      </c>
      <c r="G1713" s="68" t="s">
        <v>273</v>
      </c>
      <c r="H1713" s="68" t="s">
        <v>368</v>
      </c>
      <c r="I1713" s="65">
        <v>60</v>
      </c>
      <c r="J1713" s="65">
        <v>429</v>
      </c>
      <c r="K1713" s="65" t="s">
        <v>380</v>
      </c>
    </row>
    <row r="1714" spans="1:11" ht="12.75" customHeight="1">
      <c r="A1714" s="68" t="s">
        <v>484</v>
      </c>
      <c r="B1714" s="68" t="s">
        <v>453</v>
      </c>
      <c r="C1714" s="68" t="s">
        <v>271</v>
      </c>
      <c r="D1714" s="68" t="s">
        <v>359</v>
      </c>
      <c r="E1714" s="68" t="s">
        <v>360</v>
      </c>
      <c r="F1714" s="68" t="s">
        <v>77</v>
      </c>
      <c r="G1714" s="68" t="s">
        <v>273</v>
      </c>
      <c r="H1714" s="68" t="s">
        <v>491</v>
      </c>
      <c r="I1714" s="65">
        <v>38</v>
      </c>
      <c r="J1714" s="65">
        <v>429</v>
      </c>
      <c r="K1714" s="65" t="s">
        <v>380</v>
      </c>
    </row>
    <row r="1715" spans="1:11" ht="12.75" customHeight="1">
      <c r="A1715" s="68" t="s">
        <v>484</v>
      </c>
      <c r="B1715" s="68" t="s">
        <v>453</v>
      </c>
      <c r="C1715" s="68" t="s">
        <v>271</v>
      </c>
      <c r="D1715" s="68" t="s">
        <v>359</v>
      </c>
      <c r="E1715" s="68" t="s">
        <v>360</v>
      </c>
      <c r="F1715" s="68" t="s">
        <v>77</v>
      </c>
      <c r="G1715" s="68" t="s">
        <v>273</v>
      </c>
      <c r="H1715" s="68" t="s">
        <v>369</v>
      </c>
      <c r="I1715" s="65">
        <v>13</v>
      </c>
      <c r="J1715" s="65">
        <v>429</v>
      </c>
      <c r="K1715" s="65" t="s">
        <v>380</v>
      </c>
    </row>
    <row r="1716" spans="1:11" ht="12.75" customHeight="1">
      <c r="A1716" s="68" t="s">
        <v>484</v>
      </c>
      <c r="B1716" s="68" t="s">
        <v>453</v>
      </c>
      <c r="C1716" s="68" t="s">
        <v>271</v>
      </c>
      <c r="D1716" s="68" t="s">
        <v>359</v>
      </c>
      <c r="E1716" s="68" t="s">
        <v>360</v>
      </c>
      <c r="F1716" s="68" t="s">
        <v>77</v>
      </c>
      <c r="G1716" s="68" t="s">
        <v>273</v>
      </c>
      <c r="H1716" s="68" t="s">
        <v>638</v>
      </c>
      <c r="I1716" s="65">
        <v>9</v>
      </c>
      <c r="J1716" s="65">
        <v>429</v>
      </c>
      <c r="K1716" s="65" t="s">
        <v>380</v>
      </c>
    </row>
    <row r="1717" spans="1:11" ht="12.75" customHeight="1">
      <c r="A1717" s="68" t="s">
        <v>484</v>
      </c>
      <c r="B1717" s="68" t="s">
        <v>453</v>
      </c>
      <c r="C1717" s="68" t="s">
        <v>271</v>
      </c>
      <c r="D1717" s="68" t="s">
        <v>359</v>
      </c>
      <c r="E1717" s="68" t="s">
        <v>360</v>
      </c>
      <c r="F1717" s="68" t="s">
        <v>77</v>
      </c>
      <c r="G1717" s="68" t="s">
        <v>273</v>
      </c>
      <c r="H1717" s="68" t="s">
        <v>365</v>
      </c>
      <c r="I1717" s="65">
        <v>107</v>
      </c>
      <c r="J1717" s="65">
        <v>409</v>
      </c>
      <c r="K1717" s="65" t="s">
        <v>281</v>
      </c>
    </row>
    <row r="1718" spans="1:11" ht="12.75" customHeight="1">
      <c r="A1718" s="68" t="s">
        <v>484</v>
      </c>
      <c r="B1718" s="68" t="s">
        <v>453</v>
      </c>
      <c r="C1718" s="68" t="s">
        <v>271</v>
      </c>
      <c r="D1718" s="68" t="s">
        <v>359</v>
      </c>
      <c r="E1718" s="68" t="s">
        <v>360</v>
      </c>
      <c r="F1718" s="68" t="s">
        <v>77</v>
      </c>
      <c r="G1718" s="68" t="s">
        <v>273</v>
      </c>
      <c r="H1718" s="68" t="s">
        <v>366</v>
      </c>
      <c r="I1718" s="65">
        <v>86</v>
      </c>
      <c r="J1718" s="65">
        <v>409</v>
      </c>
      <c r="K1718" s="65" t="s">
        <v>281</v>
      </c>
    </row>
    <row r="1719" spans="1:11" ht="12.75" customHeight="1">
      <c r="A1719" s="68" t="s">
        <v>484</v>
      </c>
      <c r="B1719" s="68" t="s">
        <v>453</v>
      </c>
      <c r="C1719" s="68" t="s">
        <v>271</v>
      </c>
      <c r="D1719" s="68" t="s">
        <v>359</v>
      </c>
      <c r="E1719" s="68" t="s">
        <v>360</v>
      </c>
      <c r="F1719" s="68" t="s">
        <v>77</v>
      </c>
      <c r="G1719" s="68" t="s">
        <v>273</v>
      </c>
      <c r="H1719" s="68" t="s">
        <v>367</v>
      </c>
      <c r="I1719" s="65">
        <v>65</v>
      </c>
      <c r="J1719" s="65">
        <v>409</v>
      </c>
      <c r="K1719" s="65" t="s">
        <v>281</v>
      </c>
    </row>
    <row r="1720" spans="1:11" ht="12.75" customHeight="1">
      <c r="A1720" s="68" t="s">
        <v>484</v>
      </c>
      <c r="B1720" s="68" t="s">
        <v>453</v>
      </c>
      <c r="C1720" s="68" t="s">
        <v>271</v>
      </c>
      <c r="D1720" s="68" t="s">
        <v>359</v>
      </c>
      <c r="E1720" s="68" t="s">
        <v>360</v>
      </c>
      <c r="F1720" s="68" t="s">
        <v>77</v>
      </c>
      <c r="G1720" s="68" t="s">
        <v>273</v>
      </c>
      <c r="H1720" s="68" t="s">
        <v>247</v>
      </c>
      <c r="I1720" s="65">
        <v>65</v>
      </c>
      <c r="J1720" s="65">
        <v>409</v>
      </c>
      <c r="K1720" s="65" t="s">
        <v>281</v>
      </c>
    </row>
    <row r="1721" spans="1:11" ht="12.75" customHeight="1">
      <c r="A1721" s="68" t="s">
        <v>484</v>
      </c>
      <c r="B1721" s="68" t="s">
        <v>453</v>
      </c>
      <c r="C1721" s="68" t="s">
        <v>271</v>
      </c>
      <c r="D1721" s="68" t="s">
        <v>359</v>
      </c>
      <c r="E1721" s="68" t="s">
        <v>360</v>
      </c>
      <c r="F1721" s="68" t="s">
        <v>77</v>
      </c>
      <c r="G1721" s="68" t="s">
        <v>273</v>
      </c>
      <c r="H1721" s="68" t="s">
        <v>375</v>
      </c>
      <c r="I1721" s="65">
        <v>95</v>
      </c>
      <c r="J1721" s="65">
        <v>409</v>
      </c>
      <c r="K1721" s="65" t="s">
        <v>281</v>
      </c>
    </row>
    <row r="1722" spans="1:11" ht="12.75" customHeight="1">
      <c r="A1722" s="68" t="s">
        <v>484</v>
      </c>
      <c r="B1722" s="68" t="s">
        <v>453</v>
      </c>
      <c r="C1722" s="68" t="s">
        <v>271</v>
      </c>
      <c r="D1722" s="68" t="s">
        <v>359</v>
      </c>
      <c r="E1722" s="68" t="s">
        <v>360</v>
      </c>
      <c r="F1722" s="68" t="s">
        <v>77</v>
      </c>
      <c r="G1722" s="68" t="s">
        <v>273</v>
      </c>
      <c r="H1722" s="68" t="s">
        <v>368</v>
      </c>
      <c r="I1722" s="65">
        <v>89</v>
      </c>
      <c r="J1722" s="65">
        <v>409</v>
      </c>
      <c r="K1722" s="65" t="s">
        <v>281</v>
      </c>
    </row>
    <row r="1723" spans="1:11" ht="12.75" customHeight="1">
      <c r="A1723" s="68" t="s">
        <v>484</v>
      </c>
      <c r="B1723" s="68" t="s">
        <v>453</v>
      </c>
      <c r="C1723" s="68" t="s">
        <v>271</v>
      </c>
      <c r="D1723" s="68" t="s">
        <v>359</v>
      </c>
      <c r="E1723" s="68" t="s">
        <v>360</v>
      </c>
      <c r="F1723" s="68" t="s">
        <v>77</v>
      </c>
      <c r="G1723" s="68" t="s">
        <v>273</v>
      </c>
      <c r="H1723" s="68" t="s">
        <v>491</v>
      </c>
      <c r="I1723" s="65">
        <v>40</v>
      </c>
      <c r="J1723" s="65">
        <v>409</v>
      </c>
      <c r="K1723" s="65" t="s">
        <v>281</v>
      </c>
    </row>
    <row r="1724" spans="1:11" ht="12.75" customHeight="1">
      <c r="A1724" s="68" t="s">
        <v>484</v>
      </c>
      <c r="B1724" s="68" t="s">
        <v>453</v>
      </c>
      <c r="C1724" s="68" t="s">
        <v>271</v>
      </c>
      <c r="D1724" s="68" t="s">
        <v>359</v>
      </c>
      <c r="E1724" s="68" t="s">
        <v>360</v>
      </c>
      <c r="F1724" s="68" t="s">
        <v>77</v>
      </c>
      <c r="G1724" s="68" t="s">
        <v>273</v>
      </c>
      <c r="H1724" s="68" t="s">
        <v>369</v>
      </c>
      <c r="I1724" s="65">
        <v>26</v>
      </c>
      <c r="J1724" s="65">
        <v>409</v>
      </c>
      <c r="K1724" s="65" t="s">
        <v>281</v>
      </c>
    </row>
    <row r="1725" spans="1:11" ht="12.75" customHeight="1">
      <c r="A1725" s="68" t="s">
        <v>484</v>
      </c>
      <c r="B1725" s="68" t="s">
        <v>453</v>
      </c>
      <c r="C1725" s="68" t="s">
        <v>271</v>
      </c>
      <c r="D1725" s="68" t="s">
        <v>359</v>
      </c>
      <c r="E1725" s="68" t="s">
        <v>360</v>
      </c>
      <c r="F1725" s="68" t="s">
        <v>77</v>
      </c>
      <c r="G1725" s="68" t="s">
        <v>273</v>
      </c>
      <c r="H1725" s="68" t="s">
        <v>365</v>
      </c>
      <c r="I1725" s="65">
        <v>98</v>
      </c>
      <c r="J1725" s="65">
        <v>423</v>
      </c>
      <c r="K1725" s="65" t="s">
        <v>381</v>
      </c>
    </row>
    <row r="1726" spans="1:11" ht="12.75" customHeight="1">
      <c r="A1726" s="68" t="s">
        <v>484</v>
      </c>
      <c r="B1726" s="68" t="s">
        <v>453</v>
      </c>
      <c r="C1726" s="68" t="s">
        <v>271</v>
      </c>
      <c r="D1726" s="68" t="s">
        <v>359</v>
      </c>
      <c r="E1726" s="68" t="s">
        <v>360</v>
      </c>
      <c r="F1726" s="68" t="s">
        <v>77</v>
      </c>
      <c r="G1726" s="68" t="s">
        <v>273</v>
      </c>
      <c r="H1726" s="68" t="s">
        <v>366</v>
      </c>
      <c r="I1726" s="65">
        <v>134</v>
      </c>
      <c r="J1726" s="65">
        <v>423</v>
      </c>
      <c r="K1726" s="65" t="s">
        <v>381</v>
      </c>
    </row>
    <row r="1727" spans="1:11" ht="12.75" customHeight="1">
      <c r="A1727" s="68" t="s">
        <v>484</v>
      </c>
      <c r="B1727" s="68" t="s">
        <v>453</v>
      </c>
      <c r="C1727" s="68" t="s">
        <v>271</v>
      </c>
      <c r="D1727" s="68" t="s">
        <v>359</v>
      </c>
      <c r="E1727" s="68" t="s">
        <v>360</v>
      </c>
      <c r="F1727" s="68" t="s">
        <v>77</v>
      </c>
      <c r="G1727" s="68" t="s">
        <v>273</v>
      </c>
      <c r="H1727" s="68" t="s">
        <v>367</v>
      </c>
      <c r="I1727" s="65">
        <v>66</v>
      </c>
      <c r="J1727" s="65">
        <v>423</v>
      </c>
      <c r="K1727" s="65" t="s">
        <v>381</v>
      </c>
    </row>
    <row r="1728" spans="1:11" ht="12.75" customHeight="1">
      <c r="A1728" s="68" t="s">
        <v>484</v>
      </c>
      <c r="B1728" s="68" t="s">
        <v>453</v>
      </c>
      <c r="C1728" s="68" t="s">
        <v>271</v>
      </c>
      <c r="D1728" s="68" t="s">
        <v>359</v>
      </c>
      <c r="E1728" s="68" t="s">
        <v>360</v>
      </c>
      <c r="F1728" s="68" t="s">
        <v>77</v>
      </c>
      <c r="G1728" s="68" t="s">
        <v>273</v>
      </c>
      <c r="H1728" s="68" t="s">
        <v>247</v>
      </c>
      <c r="I1728" s="65">
        <v>18</v>
      </c>
      <c r="J1728" s="65">
        <v>423</v>
      </c>
      <c r="K1728" s="65" t="s">
        <v>381</v>
      </c>
    </row>
    <row r="1729" spans="1:11" ht="12.75" customHeight="1">
      <c r="A1729" s="68" t="s">
        <v>484</v>
      </c>
      <c r="B1729" s="68" t="s">
        <v>453</v>
      </c>
      <c r="C1729" s="68" t="s">
        <v>271</v>
      </c>
      <c r="D1729" s="68" t="s">
        <v>359</v>
      </c>
      <c r="E1729" s="68" t="s">
        <v>360</v>
      </c>
      <c r="F1729" s="68" t="s">
        <v>77</v>
      </c>
      <c r="G1729" s="68" t="s">
        <v>273</v>
      </c>
      <c r="H1729" s="68" t="s">
        <v>375</v>
      </c>
      <c r="I1729" s="65">
        <v>37</v>
      </c>
      <c r="J1729" s="65">
        <v>423</v>
      </c>
      <c r="K1729" s="65" t="s">
        <v>381</v>
      </c>
    </row>
    <row r="1730" spans="1:11" ht="12.75" customHeight="1">
      <c r="A1730" s="68" t="s">
        <v>484</v>
      </c>
      <c r="B1730" s="68" t="s">
        <v>453</v>
      </c>
      <c r="C1730" s="68" t="s">
        <v>271</v>
      </c>
      <c r="D1730" s="68" t="s">
        <v>359</v>
      </c>
      <c r="E1730" s="68" t="s">
        <v>360</v>
      </c>
      <c r="F1730" s="68" t="s">
        <v>77</v>
      </c>
      <c r="G1730" s="68" t="s">
        <v>273</v>
      </c>
      <c r="H1730" s="68" t="s">
        <v>368</v>
      </c>
      <c r="I1730" s="65">
        <v>20</v>
      </c>
      <c r="J1730" s="65">
        <v>423</v>
      </c>
      <c r="K1730" s="65" t="s">
        <v>381</v>
      </c>
    </row>
    <row r="1731" spans="1:11" ht="12.75" customHeight="1">
      <c r="A1731" s="68" t="s">
        <v>484</v>
      </c>
      <c r="B1731" s="68" t="s">
        <v>453</v>
      </c>
      <c r="C1731" s="68" t="s">
        <v>271</v>
      </c>
      <c r="D1731" s="68" t="s">
        <v>359</v>
      </c>
      <c r="E1731" s="68" t="s">
        <v>360</v>
      </c>
      <c r="F1731" s="68" t="s">
        <v>77</v>
      </c>
      <c r="G1731" s="68" t="s">
        <v>273</v>
      </c>
      <c r="H1731" s="68" t="s">
        <v>491</v>
      </c>
      <c r="I1731" s="65">
        <v>16</v>
      </c>
      <c r="J1731" s="65">
        <v>423</v>
      </c>
      <c r="K1731" s="65" t="s">
        <v>381</v>
      </c>
    </row>
    <row r="1732" spans="1:11" ht="12.75" customHeight="1">
      <c r="A1732" s="68" t="s">
        <v>484</v>
      </c>
      <c r="B1732" s="68" t="s">
        <v>453</v>
      </c>
      <c r="C1732" s="68" t="s">
        <v>271</v>
      </c>
      <c r="D1732" s="68" t="s">
        <v>359</v>
      </c>
      <c r="E1732" s="68" t="s">
        <v>360</v>
      </c>
      <c r="F1732" s="68" t="s">
        <v>77</v>
      </c>
      <c r="G1732" s="68" t="s">
        <v>273</v>
      </c>
      <c r="H1732" s="68" t="s">
        <v>369</v>
      </c>
      <c r="I1732" s="65">
        <v>8</v>
      </c>
      <c r="J1732" s="65">
        <v>423</v>
      </c>
      <c r="K1732" s="65" t="s">
        <v>381</v>
      </c>
    </row>
    <row r="1733" spans="1:11" ht="12.75" customHeight="1">
      <c r="A1733" s="68" t="s">
        <v>484</v>
      </c>
      <c r="B1733" s="68" t="s">
        <v>453</v>
      </c>
      <c r="C1733" s="68" t="s">
        <v>271</v>
      </c>
      <c r="D1733" s="68" t="s">
        <v>359</v>
      </c>
      <c r="E1733" s="68" t="s">
        <v>360</v>
      </c>
      <c r="F1733" s="68" t="s">
        <v>77</v>
      </c>
      <c r="G1733" s="68" t="s">
        <v>273</v>
      </c>
      <c r="H1733" s="68" t="s">
        <v>638</v>
      </c>
      <c r="I1733" s="65">
        <v>2</v>
      </c>
      <c r="J1733" s="65">
        <v>423</v>
      </c>
      <c r="K1733" s="65" t="s">
        <v>381</v>
      </c>
    </row>
    <row r="1734" spans="1:11" ht="12.75" customHeight="1">
      <c r="A1734" s="68" t="s">
        <v>484</v>
      </c>
      <c r="B1734" s="68" t="s">
        <v>453</v>
      </c>
      <c r="C1734" s="68" t="s">
        <v>271</v>
      </c>
      <c r="D1734" s="68" t="s">
        <v>359</v>
      </c>
      <c r="E1734" s="68" t="s">
        <v>360</v>
      </c>
      <c r="F1734" s="68" t="s">
        <v>77</v>
      </c>
      <c r="G1734" s="68" t="s">
        <v>273</v>
      </c>
      <c r="H1734" s="68" t="s">
        <v>365</v>
      </c>
      <c r="I1734" s="65">
        <v>170</v>
      </c>
      <c r="J1734" s="65">
        <v>420</v>
      </c>
      <c r="K1734" s="65" t="s">
        <v>274</v>
      </c>
    </row>
    <row r="1735" spans="1:11" ht="12.75" customHeight="1">
      <c r="A1735" s="68" t="s">
        <v>484</v>
      </c>
      <c r="B1735" s="68" t="s">
        <v>453</v>
      </c>
      <c r="C1735" s="68" t="s">
        <v>271</v>
      </c>
      <c r="D1735" s="68" t="s">
        <v>359</v>
      </c>
      <c r="E1735" s="68" t="s">
        <v>360</v>
      </c>
      <c r="F1735" s="68" t="s">
        <v>77</v>
      </c>
      <c r="G1735" s="68" t="s">
        <v>273</v>
      </c>
      <c r="H1735" s="68" t="s">
        <v>366</v>
      </c>
      <c r="I1735" s="65">
        <v>191</v>
      </c>
      <c r="J1735" s="65">
        <v>420</v>
      </c>
      <c r="K1735" s="65" t="s">
        <v>274</v>
      </c>
    </row>
    <row r="1736" spans="1:11" ht="12.75" customHeight="1">
      <c r="A1736" s="68" t="s">
        <v>484</v>
      </c>
      <c r="B1736" s="68" t="s">
        <v>453</v>
      </c>
      <c r="C1736" s="68" t="s">
        <v>271</v>
      </c>
      <c r="D1736" s="68" t="s">
        <v>359</v>
      </c>
      <c r="E1736" s="68" t="s">
        <v>360</v>
      </c>
      <c r="F1736" s="68" t="s">
        <v>77</v>
      </c>
      <c r="G1736" s="68" t="s">
        <v>273</v>
      </c>
      <c r="H1736" s="68" t="s">
        <v>367</v>
      </c>
      <c r="I1736" s="65">
        <v>130</v>
      </c>
      <c r="J1736" s="65">
        <v>420</v>
      </c>
      <c r="K1736" s="65" t="s">
        <v>274</v>
      </c>
    </row>
    <row r="1737" spans="1:11" ht="12.75" customHeight="1">
      <c r="A1737" s="68" t="s">
        <v>484</v>
      </c>
      <c r="B1737" s="68" t="s">
        <v>453</v>
      </c>
      <c r="C1737" s="68" t="s">
        <v>271</v>
      </c>
      <c r="D1737" s="68" t="s">
        <v>359</v>
      </c>
      <c r="E1737" s="68" t="s">
        <v>360</v>
      </c>
      <c r="F1737" s="68" t="s">
        <v>77</v>
      </c>
      <c r="G1737" s="68" t="s">
        <v>273</v>
      </c>
      <c r="H1737" s="68" t="s">
        <v>247</v>
      </c>
      <c r="I1737" s="65">
        <v>85</v>
      </c>
      <c r="J1737" s="65">
        <v>420</v>
      </c>
      <c r="K1737" s="65" t="s">
        <v>274</v>
      </c>
    </row>
    <row r="1738" spans="1:11" ht="12.75" customHeight="1">
      <c r="A1738" s="68" t="s">
        <v>484</v>
      </c>
      <c r="B1738" s="68" t="s">
        <v>453</v>
      </c>
      <c r="C1738" s="68" t="s">
        <v>271</v>
      </c>
      <c r="D1738" s="68" t="s">
        <v>359</v>
      </c>
      <c r="E1738" s="68" t="s">
        <v>360</v>
      </c>
      <c r="F1738" s="68" t="s">
        <v>77</v>
      </c>
      <c r="G1738" s="68" t="s">
        <v>273</v>
      </c>
      <c r="H1738" s="68" t="s">
        <v>375</v>
      </c>
      <c r="I1738" s="65">
        <v>68</v>
      </c>
      <c r="J1738" s="65">
        <v>420</v>
      </c>
      <c r="K1738" s="65" t="s">
        <v>274</v>
      </c>
    </row>
    <row r="1739" spans="1:11" ht="12.75" customHeight="1">
      <c r="A1739" s="68" t="s">
        <v>484</v>
      </c>
      <c r="B1739" s="68" t="s">
        <v>453</v>
      </c>
      <c r="C1739" s="68" t="s">
        <v>271</v>
      </c>
      <c r="D1739" s="68" t="s">
        <v>359</v>
      </c>
      <c r="E1739" s="68" t="s">
        <v>360</v>
      </c>
      <c r="F1739" s="68" t="s">
        <v>77</v>
      </c>
      <c r="G1739" s="68" t="s">
        <v>273</v>
      </c>
      <c r="H1739" s="68" t="s">
        <v>368</v>
      </c>
      <c r="I1739" s="65">
        <v>34</v>
      </c>
      <c r="J1739" s="65">
        <v>420</v>
      </c>
      <c r="K1739" s="65" t="s">
        <v>274</v>
      </c>
    </row>
    <row r="1740" spans="1:11" ht="12.75" customHeight="1">
      <c r="A1740" s="68" t="s">
        <v>484</v>
      </c>
      <c r="B1740" s="68" t="s">
        <v>453</v>
      </c>
      <c r="C1740" s="68" t="s">
        <v>271</v>
      </c>
      <c r="D1740" s="68" t="s">
        <v>359</v>
      </c>
      <c r="E1740" s="68" t="s">
        <v>360</v>
      </c>
      <c r="F1740" s="68" t="s">
        <v>77</v>
      </c>
      <c r="G1740" s="68" t="s">
        <v>273</v>
      </c>
      <c r="H1740" s="68" t="s">
        <v>491</v>
      </c>
      <c r="I1740" s="65">
        <v>12</v>
      </c>
      <c r="J1740" s="65">
        <v>420</v>
      </c>
      <c r="K1740" s="65" t="s">
        <v>274</v>
      </c>
    </row>
    <row r="1741" spans="1:11" ht="12.75" customHeight="1">
      <c r="A1741" s="68" t="s">
        <v>484</v>
      </c>
      <c r="B1741" s="68" t="s">
        <v>453</v>
      </c>
      <c r="C1741" s="68" t="s">
        <v>271</v>
      </c>
      <c r="D1741" s="68" t="s">
        <v>359</v>
      </c>
      <c r="E1741" s="68" t="s">
        <v>360</v>
      </c>
      <c r="F1741" s="68" t="s">
        <v>77</v>
      </c>
      <c r="G1741" s="68" t="s">
        <v>273</v>
      </c>
      <c r="H1741" s="68" t="s">
        <v>369</v>
      </c>
      <c r="I1741" s="65">
        <v>8</v>
      </c>
      <c r="J1741" s="65">
        <v>420</v>
      </c>
      <c r="K1741" s="65" t="s">
        <v>274</v>
      </c>
    </row>
    <row r="1742" spans="1:11" ht="12.75" customHeight="1">
      <c r="A1742" s="68" t="s">
        <v>484</v>
      </c>
      <c r="B1742" s="68" t="s">
        <v>453</v>
      </c>
      <c r="C1742" s="68" t="s">
        <v>271</v>
      </c>
      <c r="D1742" s="68" t="s">
        <v>359</v>
      </c>
      <c r="E1742" s="68" t="s">
        <v>360</v>
      </c>
      <c r="F1742" s="68" t="s">
        <v>77</v>
      </c>
      <c r="G1742" s="68" t="s">
        <v>273</v>
      </c>
      <c r="H1742" s="68" t="s">
        <v>365</v>
      </c>
      <c r="I1742" s="65">
        <v>5</v>
      </c>
      <c r="J1742" s="65">
        <v>603</v>
      </c>
      <c r="K1742" s="65" t="s">
        <v>263</v>
      </c>
    </row>
    <row r="1743" spans="1:11" ht="12.75" customHeight="1">
      <c r="A1743" s="68" t="s">
        <v>484</v>
      </c>
      <c r="B1743" s="68" t="s">
        <v>453</v>
      </c>
      <c r="C1743" s="68" t="s">
        <v>271</v>
      </c>
      <c r="D1743" s="68" t="s">
        <v>359</v>
      </c>
      <c r="E1743" s="68" t="s">
        <v>360</v>
      </c>
      <c r="F1743" s="68" t="s">
        <v>77</v>
      </c>
      <c r="G1743" s="68" t="s">
        <v>273</v>
      </c>
      <c r="H1743" s="68" t="s">
        <v>366</v>
      </c>
      <c r="I1743" s="65">
        <v>15</v>
      </c>
      <c r="J1743" s="65">
        <v>603</v>
      </c>
      <c r="K1743" s="65" t="s">
        <v>263</v>
      </c>
    </row>
    <row r="1744" spans="1:11" ht="12.75" customHeight="1">
      <c r="A1744" s="68" t="s">
        <v>484</v>
      </c>
      <c r="B1744" s="68" t="s">
        <v>453</v>
      </c>
      <c r="C1744" s="68" t="s">
        <v>271</v>
      </c>
      <c r="D1744" s="68" t="s">
        <v>359</v>
      </c>
      <c r="E1744" s="68" t="s">
        <v>360</v>
      </c>
      <c r="F1744" s="68" t="s">
        <v>77</v>
      </c>
      <c r="G1744" s="68" t="s">
        <v>273</v>
      </c>
      <c r="H1744" s="68" t="s">
        <v>367</v>
      </c>
      <c r="I1744" s="65">
        <v>7</v>
      </c>
      <c r="J1744" s="65">
        <v>603</v>
      </c>
      <c r="K1744" s="65" t="s">
        <v>263</v>
      </c>
    </row>
    <row r="1745" spans="1:11" ht="12.75" customHeight="1">
      <c r="A1745" s="68" t="s">
        <v>484</v>
      </c>
      <c r="B1745" s="68" t="s">
        <v>453</v>
      </c>
      <c r="C1745" s="68" t="s">
        <v>271</v>
      </c>
      <c r="D1745" s="68" t="s">
        <v>359</v>
      </c>
      <c r="E1745" s="68" t="s">
        <v>360</v>
      </c>
      <c r="F1745" s="68" t="s">
        <v>77</v>
      </c>
      <c r="G1745" s="68" t="s">
        <v>273</v>
      </c>
      <c r="H1745" s="68" t="s">
        <v>247</v>
      </c>
      <c r="I1745" s="65">
        <v>4</v>
      </c>
      <c r="J1745" s="65">
        <v>603</v>
      </c>
      <c r="K1745" s="65" t="s">
        <v>263</v>
      </c>
    </row>
    <row r="1746" spans="1:11" ht="12.75" customHeight="1">
      <c r="A1746" s="68" t="s">
        <v>484</v>
      </c>
      <c r="B1746" s="68" t="s">
        <v>453</v>
      </c>
      <c r="C1746" s="68" t="s">
        <v>271</v>
      </c>
      <c r="D1746" s="68" t="s">
        <v>359</v>
      </c>
      <c r="E1746" s="68" t="s">
        <v>360</v>
      </c>
      <c r="F1746" s="68" t="s">
        <v>77</v>
      </c>
      <c r="G1746" s="68" t="s">
        <v>273</v>
      </c>
      <c r="H1746" s="68" t="s">
        <v>375</v>
      </c>
      <c r="I1746" s="65">
        <v>5</v>
      </c>
      <c r="J1746" s="65">
        <v>603</v>
      </c>
      <c r="K1746" s="65" t="s">
        <v>263</v>
      </c>
    </row>
    <row r="1747" spans="1:11" ht="12.75" customHeight="1">
      <c r="A1747" s="68" t="s">
        <v>484</v>
      </c>
      <c r="B1747" s="68" t="s">
        <v>453</v>
      </c>
      <c r="C1747" s="68" t="s">
        <v>271</v>
      </c>
      <c r="D1747" s="68" t="s">
        <v>359</v>
      </c>
      <c r="E1747" s="68" t="s">
        <v>360</v>
      </c>
      <c r="F1747" s="68" t="s">
        <v>77</v>
      </c>
      <c r="G1747" s="68" t="s">
        <v>273</v>
      </c>
      <c r="H1747" s="68" t="s">
        <v>368</v>
      </c>
      <c r="I1747" s="65">
        <v>6</v>
      </c>
      <c r="J1747" s="65">
        <v>603</v>
      </c>
      <c r="K1747" s="65" t="s">
        <v>263</v>
      </c>
    </row>
    <row r="1748" spans="1:11" ht="12.75" customHeight="1">
      <c r="A1748" s="68" t="s">
        <v>484</v>
      </c>
      <c r="B1748" s="68" t="s">
        <v>453</v>
      </c>
      <c r="C1748" s="68" t="s">
        <v>271</v>
      </c>
      <c r="D1748" s="68" t="s">
        <v>359</v>
      </c>
      <c r="E1748" s="68" t="s">
        <v>360</v>
      </c>
      <c r="F1748" s="68" t="s">
        <v>77</v>
      </c>
      <c r="G1748" s="68" t="s">
        <v>273</v>
      </c>
      <c r="H1748" s="68" t="s">
        <v>491</v>
      </c>
      <c r="I1748" s="65">
        <v>1</v>
      </c>
      <c r="J1748" s="65">
        <v>603</v>
      </c>
      <c r="K1748" s="65" t="s">
        <v>263</v>
      </c>
    </row>
    <row r="1749" spans="1:11" ht="12.75" customHeight="1">
      <c r="A1749" s="68" t="s">
        <v>484</v>
      </c>
      <c r="B1749" s="68" t="s">
        <v>453</v>
      </c>
      <c r="C1749" s="68" t="s">
        <v>271</v>
      </c>
      <c r="D1749" s="68" t="s">
        <v>359</v>
      </c>
      <c r="E1749" s="68" t="s">
        <v>360</v>
      </c>
      <c r="F1749" s="68" t="s">
        <v>77</v>
      </c>
      <c r="G1749" s="68" t="s">
        <v>273</v>
      </c>
      <c r="H1749" s="68" t="s">
        <v>369</v>
      </c>
      <c r="I1749" s="65">
        <v>1</v>
      </c>
      <c r="J1749" s="65">
        <v>603</v>
      </c>
      <c r="K1749" s="65" t="s">
        <v>263</v>
      </c>
    </row>
    <row r="1750" spans="1:11" ht="12.75" customHeight="1">
      <c r="A1750" s="68" t="s">
        <v>484</v>
      </c>
      <c r="B1750" s="68" t="s">
        <v>453</v>
      </c>
      <c r="C1750" s="68" t="s">
        <v>271</v>
      </c>
      <c r="D1750" s="68" t="s">
        <v>359</v>
      </c>
      <c r="E1750" s="68" t="s">
        <v>360</v>
      </c>
      <c r="F1750" s="68" t="s">
        <v>77</v>
      </c>
      <c r="G1750" s="68" t="s">
        <v>273</v>
      </c>
      <c r="H1750" s="68" t="s">
        <v>638</v>
      </c>
      <c r="I1750" s="65">
        <v>2</v>
      </c>
      <c r="J1750" s="65">
        <v>603</v>
      </c>
      <c r="K1750" s="65" t="s">
        <v>263</v>
      </c>
    </row>
    <row r="1751" spans="1:11" ht="12.75" customHeight="1">
      <c r="A1751" s="68" t="s">
        <v>484</v>
      </c>
      <c r="B1751" s="68" t="s">
        <v>453</v>
      </c>
      <c r="C1751" s="68" t="s">
        <v>271</v>
      </c>
      <c r="D1751" s="68" t="s">
        <v>359</v>
      </c>
      <c r="E1751" s="68" t="s">
        <v>360</v>
      </c>
      <c r="F1751" s="68" t="s">
        <v>77</v>
      </c>
      <c r="G1751" s="68" t="s">
        <v>273</v>
      </c>
      <c r="H1751" s="68" t="s">
        <v>365</v>
      </c>
      <c r="I1751" s="65">
        <v>250</v>
      </c>
      <c r="J1751" s="65">
        <v>417</v>
      </c>
      <c r="K1751" s="65" t="s">
        <v>499</v>
      </c>
    </row>
    <row r="1752" spans="1:11" ht="12.75" customHeight="1">
      <c r="A1752" s="68" t="s">
        <v>484</v>
      </c>
      <c r="B1752" s="68" t="s">
        <v>453</v>
      </c>
      <c r="C1752" s="68" t="s">
        <v>271</v>
      </c>
      <c r="D1752" s="68" t="s">
        <v>359</v>
      </c>
      <c r="E1752" s="68" t="s">
        <v>360</v>
      </c>
      <c r="F1752" s="68" t="s">
        <v>77</v>
      </c>
      <c r="G1752" s="68" t="s">
        <v>273</v>
      </c>
      <c r="H1752" s="68" t="s">
        <v>366</v>
      </c>
      <c r="I1752" s="65">
        <v>273</v>
      </c>
      <c r="J1752" s="65">
        <v>417</v>
      </c>
      <c r="K1752" s="65" t="s">
        <v>499</v>
      </c>
    </row>
    <row r="1753" spans="1:11" ht="12.75" customHeight="1">
      <c r="A1753" s="68" t="s">
        <v>484</v>
      </c>
      <c r="B1753" s="68" t="s">
        <v>453</v>
      </c>
      <c r="C1753" s="68" t="s">
        <v>271</v>
      </c>
      <c r="D1753" s="68" t="s">
        <v>359</v>
      </c>
      <c r="E1753" s="68" t="s">
        <v>360</v>
      </c>
      <c r="F1753" s="68" t="s">
        <v>77</v>
      </c>
      <c r="G1753" s="68" t="s">
        <v>273</v>
      </c>
      <c r="H1753" s="68" t="s">
        <v>367</v>
      </c>
      <c r="I1753" s="65">
        <v>205</v>
      </c>
      <c r="J1753" s="65">
        <v>417</v>
      </c>
      <c r="K1753" s="65" t="s">
        <v>499</v>
      </c>
    </row>
    <row r="1754" spans="1:11" ht="12.75" customHeight="1">
      <c r="A1754" s="68" t="s">
        <v>484</v>
      </c>
      <c r="B1754" s="68" t="s">
        <v>453</v>
      </c>
      <c r="C1754" s="68" t="s">
        <v>271</v>
      </c>
      <c r="D1754" s="68" t="s">
        <v>359</v>
      </c>
      <c r="E1754" s="68" t="s">
        <v>360</v>
      </c>
      <c r="F1754" s="68" t="s">
        <v>77</v>
      </c>
      <c r="G1754" s="68" t="s">
        <v>273</v>
      </c>
      <c r="H1754" s="68" t="s">
        <v>247</v>
      </c>
      <c r="I1754" s="65">
        <v>129</v>
      </c>
      <c r="J1754" s="65">
        <v>417</v>
      </c>
      <c r="K1754" s="65" t="s">
        <v>499</v>
      </c>
    </row>
    <row r="1755" spans="1:11" ht="12.75" customHeight="1">
      <c r="A1755" s="68" t="s">
        <v>484</v>
      </c>
      <c r="B1755" s="68" t="s">
        <v>453</v>
      </c>
      <c r="C1755" s="68" t="s">
        <v>271</v>
      </c>
      <c r="D1755" s="68" t="s">
        <v>359</v>
      </c>
      <c r="E1755" s="68" t="s">
        <v>360</v>
      </c>
      <c r="F1755" s="68" t="s">
        <v>77</v>
      </c>
      <c r="G1755" s="68" t="s">
        <v>273</v>
      </c>
      <c r="H1755" s="68" t="s">
        <v>375</v>
      </c>
      <c r="I1755" s="65">
        <v>36</v>
      </c>
      <c r="J1755" s="65">
        <v>417</v>
      </c>
      <c r="K1755" s="65" t="s">
        <v>499</v>
      </c>
    </row>
    <row r="1756" spans="1:11" ht="12.75" customHeight="1">
      <c r="A1756" s="68" t="s">
        <v>484</v>
      </c>
      <c r="B1756" s="68" t="s">
        <v>453</v>
      </c>
      <c r="C1756" s="68" t="s">
        <v>271</v>
      </c>
      <c r="D1756" s="68" t="s">
        <v>359</v>
      </c>
      <c r="E1756" s="68" t="s">
        <v>360</v>
      </c>
      <c r="F1756" s="68" t="s">
        <v>77</v>
      </c>
      <c r="G1756" s="68" t="s">
        <v>273</v>
      </c>
      <c r="H1756" s="68" t="s">
        <v>368</v>
      </c>
      <c r="I1756" s="65">
        <v>41</v>
      </c>
      <c r="J1756" s="65">
        <v>417</v>
      </c>
      <c r="K1756" s="65" t="s">
        <v>499</v>
      </c>
    </row>
    <row r="1757" spans="1:11" ht="12.75" customHeight="1">
      <c r="A1757" s="68" t="s">
        <v>484</v>
      </c>
      <c r="B1757" s="68" t="s">
        <v>453</v>
      </c>
      <c r="C1757" s="68" t="s">
        <v>271</v>
      </c>
      <c r="D1757" s="68" t="s">
        <v>359</v>
      </c>
      <c r="E1757" s="68" t="s">
        <v>360</v>
      </c>
      <c r="F1757" s="68" t="s">
        <v>77</v>
      </c>
      <c r="G1757" s="68" t="s">
        <v>273</v>
      </c>
      <c r="H1757" s="68" t="s">
        <v>491</v>
      </c>
      <c r="I1757" s="65">
        <v>40</v>
      </c>
      <c r="J1757" s="65">
        <v>417</v>
      </c>
      <c r="K1757" s="65" t="s">
        <v>499</v>
      </c>
    </row>
    <row r="1758" spans="1:11" ht="12.75" customHeight="1">
      <c r="A1758" s="68" t="s">
        <v>484</v>
      </c>
      <c r="B1758" s="68" t="s">
        <v>453</v>
      </c>
      <c r="C1758" s="68" t="s">
        <v>271</v>
      </c>
      <c r="D1758" s="68" t="s">
        <v>359</v>
      </c>
      <c r="E1758" s="68" t="s">
        <v>360</v>
      </c>
      <c r="F1758" s="68" t="s">
        <v>77</v>
      </c>
      <c r="G1758" s="68" t="s">
        <v>273</v>
      </c>
      <c r="H1758" s="68" t="s">
        <v>369</v>
      </c>
      <c r="I1758" s="65">
        <v>143</v>
      </c>
      <c r="J1758" s="65">
        <v>417</v>
      </c>
      <c r="K1758" s="65" t="s">
        <v>499</v>
      </c>
    </row>
    <row r="1759" spans="1:11" ht="12.75" customHeight="1">
      <c r="A1759" s="68" t="s">
        <v>484</v>
      </c>
      <c r="B1759" s="68" t="s">
        <v>453</v>
      </c>
      <c r="C1759" s="68" t="s">
        <v>271</v>
      </c>
      <c r="D1759" s="68" t="s">
        <v>359</v>
      </c>
      <c r="E1759" s="68" t="s">
        <v>360</v>
      </c>
      <c r="F1759" s="68" t="s">
        <v>77</v>
      </c>
      <c r="G1759" s="68" t="s">
        <v>273</v>
      </c>
      <c r="H1759" s="68" t="s">
        <v>638</v>
      </c>
      <c r="I1759" s="65">
        <v>191</v>
      </c>
      <c r="J1759" s="65">
        <v>417</v>
      </c>
      <c r="K1759" s="65" t="s">
        <v>499</v>
      </c>
    </row>
    <row r="1760" spans="1:11" ht="12.75" customHeight="1">
      <c r="A1760" s="68" t="s">
        <v>484</v>
      </c>
      <c r="B1760" s="68" t="s">
        <v>453</v>
      </c>
      <c r="C1760" s="68" t="s">
        <v>271</v>
      </c>
      <c r="D1760" s="68" t="s">
        <v>359</v>
      </c>
      <c r="E1760" s="68" t="s">
        <v>360</v>
      </c>
      <c r="F1760" s="68" t="s">
        <v>77</v>
      </c>
      <c r="G1760" s="68" t="s">
        <v>273</v>
      </c>
      <c r="H1760" s="68" t="s">
        <v>365</v>
      </c>
      <c r="I1760" s="65">
        <v>49</v>
      </c>
      <c r="J1760" s="65">
        <v>413</v>
      </c>
      <c r="K1760" s="65" t="s">
        <v>500</v>
      </c>
    </row>
    <row r="1761" spans="1:11" ht="12.75" customHeight="1">
      <c r="A1761" s="68" t="s">
        <v>484</v>
      </c>
      <c r="B1761" s="68" t="s">
        <v>453</v>
      </c>
      <c r="C1761" s="68" t="s">
        <v>271</v>
      </c>
      <c r="D1761" s="68" t="s">
        <v>359</v>
      </c>
      <c r="E1761" s="68" t="s">
        <v>360</v>
      </c>
      <c r="F1761" s="68" t="s">
        <v>77</v>
      </c>
      <c r="G1761" s="68" t="s">
        <v>273</v>
      </c>
      <c r="H1761" s="68" t="s">
        <v>366</v>
      </c>
      <c r="I1761" s="65">
        <v>37</v>
      </c>
      <c r="J1761" s="65">
        <v>413</v>
      </c>
      <c r="K1761" s="65" t="s">
        <v>500</v>
      </c>
    </row>
    <row r="1762" spans="1:11" ht="12.75" customHeight="1">
      <c r="A1762" s="68" t="s">
        <v>484</v>
      </c>
      <c r="B1762" s="68" t="s">
        <v>453</v>
      </c>
      <c r="C1762" s="68" t="s">
        <v>271</v>
      </c>
      <c r="D1762" s="68" t="s">
        <v>359</v>
      </c>
      <c r="E1762" s="68" t="s">
        <v>360</v>
      </c>
      <c r="F1762" s="68" t="s">
        <v>77</v>
      </c>
      <c r="G1762" s="68" t="s">
        <v>273</v>
      </c>
      <c r="H1762" s="68" t="s">
        <v>367</v>
      </c>
      <c r="I1762" s="65">
        <v>52</v>
      </c>
      <c r="J1762" s="65">
        <v>413</v>
      </c>
      <c r="K1762" s="65" t="s">
        <v>500</v>
      </c>
    </row>
    <row r="1763" spans="1:11" ht="12.75" customHeight="1">
      <c r="A1763" s="68" t="s">
        <v>484</v>
      </c>
      <c r="B1763" s="68" t="s">
        <v>453</v>
      </c>
      <c r="C1763" s="68" t="s">
        <v>271</v>
      </c>
      <c r="D1763" s="68" t="s">
        <v>359</v>
      </c>
      <c r="E1763" s="68" t="s">
        <v>360</v>
      </c>
      <c r="F1763" s="68" t="s">
        <v>77</v>
      </c>
      <c r="G1763" s="68" t="s">
        <v>273</v>
      </c>
      <c r="H1763" s="68" t="s">
        <v>247</v>
      </c>
      <c r="I1763" s="65">
        <v>52</v>
      </c>
      <c r="J1763" s="65">
        <v>413</v>
      </c>
      <c r="K1763" s="65" t="s">
        <v>500</v>
      </c>
    </row>
    <row r="1764" spans="1:11" ht="12.75" customHeight="1">
      <c r="A1764" s="68" t="s">
        <v>484</v>
      </c>
      <c r="B1764" s="68" t="s">
        <v>453</v>
      </c>
      <c r="C1764" s="68" t="s">
        <v>271</v>
      </c>
      <c r="D1764" s="68" t="s">
        <v>359</v>
      </c>
      <c r="E1764" s="68" t="s">
        <v>360</v>
      </c>
      <c r="F1764" s="68" t="s">
        <v>77</v>
      </c>
      <c r="G1764" s="68" t="s">
        <v>273</v>
      </c>
      <c r="H1764" s="68" t="s">
        <v>375</v>
      </c>
      <c r="I1764" s="65">
        <v>84</v>
      </c>
      <c r="J1764" s="65">
        <v>413</v>
      </c>
      <c r="K1764" s="65" t="s">
        <v>500</v>
      </c>
    </row>
    <row r="1765" spans="1:11" ht="12.75" customHeight="1">
      <c r="A1765" s="68" t="s">
        <v>484</v>
      </c>
      <c r="B1765" s="68" t="s">
        <v>453</v>
      </c>
      <c r="C1765" s="68" t="s">
        <v>271</v>
      </c>
      <c r="D1765" s="68" t="s">
        <v>359</v>
      </c>
      <c r="E1765" s="68" t="s">
        <v>360</v>
      </c>
      <c r="F1765" s="68" t="s">
        <v>77</v>
      </c>
      <c r="G1765" s="68" t="s">
        <v>273</v>
      </c>
      <c r="H1765" s="68" t="s">
        <v>368</v>
      </c>
      <c r="I1765" s="65">
        <v>82</v>
      </c>
      <c r="J1765" s="65">
        <v>413</v>
      </c>
      <c r="K1765" s="65" t="s">
        <v>500</v>
      </c>
    </row>
    <row r="1766" spans="1:11" ht="12.75" customHeight="1">
      <c r="A1766" s="68" t="s">
        <v>484</v>
      </c>
      <c r="B1766" s="68" t="s">
        <v>453</v>
      </c>
      <c r="C1766" s="68" t="s">
        <v>271</v>
      </c>
      <c r="D1766" s="68" t="s">
        <v>359</v>
      </c>
      <c r="E1766" s="68" t="s">
        <v>360</v>
      </c>
      <c r="F1766" s="68" t="s">
        <v>77</v>
      </c>
      <c r="G1766" s="68" t="s">
        <v>273</v>
      </c>
      <c r="H1766" s="68" t="s">
        <v>491</v>
      </c>
      <c r="I1766" s="65">
        <v>65</v>
      </c>
      <c r="J1766" s="65">
        <v>413</v>
      </c>
      <c r="K1766" s="65" t="s">
        <v>500</v>
      </c>
    </row>
    <row r="1767" spans="1:11" ht="12.75" customHeight="1">
      <c r="A1767" s="68" t="s">
        <v>484</v>
      </c>
      <c r="B1767" s="68" t="s">
        <v>453</v>
      </c>
      <c r="C1767" s="68" t="s">
        <v>271</v>
      </c>
      <c r="D1767" s="68" t="s">
        <v>359</v>
      </c>
      <c r="E1767" s="68" t="s">
        <v>360</v>
      </c>
      <c r="F1767" s="68" t="s">
        <v>77</v>
      </c>
      <c r="G1767" s="68" t="s">
        <v>273</v>
      </c>
      <c r="H1767" s="68" t="s">
        <v>369</v>
      </c>
      <c r="I1767" s="65">
        <v>38</v>
      </c>
      <c r="J1767" s="65">
        <v>413</v>
      </c>
      <c r="K1767" s="65" t="s">
        <v>500</v>
      </c>
    </row>
    <row r="1768" spans="1:11" ht="12.75" customHeight="1">
      <c r="A1768" s="68" t="s">
        <v>484</v>
      </c>
      <c r="B1768" s="68" t="s">
        <v>453</v>
      </c>
      <c r="C1768" s="68" t="s">
        <v>271</v>
      </c>
      <c r="D1768" s="68" t="s">
        <v>359</v>
      </c>
      <c r="E1768" s="68" t="s">
        <v>360</v>
      </c>
      <c r="F1768" s="68" t="s">
        <v>77</v>
      </c>
      <c r="G1768" s="68" t="s">
        <v>273</v>
      </c>
      <c r="H1768" s="68" t="s">
        <v>638</v>
      </c>
      <c r="I1768" s="65">
        <v>22</v>
      </c>
      <c r="J1768" s="65">
        <v>413</v>
      </c>
      <c r="K1768" s="65" t="s">
        <v>500</v>
      </c>
    </row>
    <row r="1769" spans="1:11" ht="12.75" customHeight="1">
      <c r="A1769" s="68" t="s">
        <v>484</v>
      </c>
      <c r="B1769" s="68" t="s">
        <v>453</v>
      </c>
      <c r="C1769" s="68" t="s">
        <v>271</v>
      </c>
      <c r="D1769" s="68" t="s">
        <v>359</v>
      </c>
      <c r="E1769" s="68" t="s">
        <v>360</v>
      </c>
      <c r="F1769" s="68" t="s">
        <v>77</v>
      </c>
      <c r="G1769" s="68" t="s">
        <v>273</v>
      </c>
      <c r="H1769" s="68" t="s">
        <v>366</v>
      </c>
      <c r="I1769" s="65">
        <v>2</v>
      </c>
      <c r="J1769" s="65">
        <v>431</v>
      </c>
      <c r="K1769" s="65" t="s">
        <v>282</v>
      </c>
    </row>
    <row r="1770" spans="1:11" ht="12.75" customHeight="1">
      <c r="A1770" s="68" t="s">
        <v>484</v>
      </c>
      <c r="B1770" s="68" t="s">
        <v>453</v>
      </c>
      <c r="C1770" s="68" t="s">
        <v>271</v>
      </c>
      <c r="D1770" s="68" t="s">
        <v>359</v>
      </c>
      <c r="E1770" s="68" t="s">
        <v>360</v>
      </c>
      <c r="F1770" s="68" t="s">
        <v>77</v>
      </c>
      <c r="G1770" s="68" t="s">
        <v>273</v>
      </c>
      <c r="H1770" s="68" t="s">
        <v>367</v>
      </c>
      <c r="I1770" s="65">
        <v>6</v>
      </c>
      <c r="J1770" s="65">
        <v>431</v>
      </c>
      <c r="K1770" s="65" t="s">
        <v>282</v>
      </c>
    </row>
    <row r="1771" spans="1:11" ht="12.75" customHeight="1">
      <c r="A1771" s="68" t="s">
        <v>484</v>
      </c>
      <c r="B1771" s="68" t="s">
        <v>453</v>
      </c>
      <c r="C1771" s="68" t="s">
        <v>271</v>
      </c>
      <c r="D1771" s="68" t="s">
        <v>359</v>
      </c>
      <c r="E1771" s="68" t="s">
        <v>360</v>
      </c>
      <c r="F1771" s="68" t="s">
        <v>77</v>
      </c>
      <c r="G1771" s="68" t="s">
        <v>273</v>
      </c>
      <c r="H1771" s="68" t="s">
        <v>247</v>
      </c>
      <c r="I1771" s="65">
        <v>6</v>
      </c>
      <c r="J1771" s="65">
        <v>431</v>
      </c>
      <c r="K1771" s="65" t="s">
        <v>282</v>
      </c>
    </row>
    <row r="1772" spans="1:11" ht="12.75" customHeight="1">
      <c r="A1772" s="68" t="s">
        <v>484</v>
      </c>
      <c r="B1772" s="68" t="s">
        <v>453</v>
      </c>
      <c r="C1772" s="68" t="s">
        <v>271</v>
      </c>
      <c r="D1772" s="68" t="s">
        <v>359</v>
      </c>
      <c r="E1772" s="68" t="s">
        <v>360</v>
      </c>
      <c r="F1772" s="68" t="s">
        <v>77</v>
      </c>
      <c r="G1772" s="68" t="s">
        <v>273</v>
      </c>
      <c r="H1772" s="68" t="s">
        <v>375</v>
      </c>
      <c r="I1772" s="65">
        <v>9</v>
      </c>
      <c r="J1772" s="65">
        <v>431</v>
      </c>
      <c r="K1772" s="65" t="s">
        <v>282</v>
      </c>
    </row>
    <row r="1773" spans="1:11" ht="12.75" customHeight="1">
      <c r="A1773" s="68" t="s">
        <v>484</v>
      </c>
      <c r="B1773" s="68" t="s">
        <v>453</v>
      </c>
      <c r="C1773" s="68" t="s">
        <v>271</v>
      </c>
      <c r="D1773" s="68" t="s">
        <v>359</v>
      </c>
      <c r="E1773" s="68" t="s">
        <v>360</v>
      </c>
      <c r="F1773" s="68" t="s">
        <v>77</v>
      </c>
      <c r="G1773" s="68" t="s">
        <v>273</v>
      </c>
      <c r="H1773" s="68" t="s">
        <v>368</v>
      </c>
      <c r="I1773" s="65">
        <v>6</v>
      </c>
      <c r="J1773" s="65">
        <v>431</v>
      </c>
      <c r="K1773" s="65" t="s">
        <v>282</v>
      </c>
    </row>
    <row r="1774" spans="1:11" ht="12.75" customHeight="1">
      <c r="A1774" s="68" t="s">
        <v>484</v>
      </c>
      <c r="B1774" s="68" t="s">
        <v>453</v>
      </c>
      <c r="C1774" s="68" t="s">
        <v>271</v>
      </c>
      <c r="D1774" s="68" t="s">
        <v>359</v>
      </c>
      <c r="E1774" s="68" t="s">
        <v>360</v>
      </c>
      <c r="F1774" s="68" t="s">
        <v>77</v>
      </c>
      <c r="G1774" s="68" t="s">
        <v>273</v>
      </c>
      <c r="H1774" s="68" t="s">
        <v>491</v>
      </c>
      <c r="I1774" s="65">
        <v>1</v>
      </c>
      <c r="J1774" s="65">
        <v>431</v>
      </c>
      <c r="K1774" s="65" t="s">
        <v>282</v>
      </c>
    </row>
    <row r="1775" spans="1:11" ht="12.75" customHeight="1">
      <c r="A1775" s="68" t="s">
        <v>484</v>
      </c>
      <c r="B1775" s="68" t="s">
        <v>453</v>
      </c>
      <c r="C1775" s="68" t="s">
        <v>271</v>
      </c>
      <c r="D1775" s="68" t="s">
        <v>359</v>
      </c>
      <c r="E1775" s="68" t="s">
        <v>360</v>
      </c>
      <c r="F1775" s="68" t="s">
        <v>77</v>
      </c>
      <c r="G1775" s="68" t="s">
        <v>273</v>
      </c>
      <c r="H1775" s="68" t="s">
        <v>369</v>
      </c>
      <c r="I1775" s="65">
        <v>1</v>
      </c>
      <c r="J1775" s="65">
        <v>431</v>
      </c>
      <c r="K1775" s="65" t="s">
        <v>282</v>
      </c>
    </row>
    <row r="1776" spans="1:11" ht="12.75" customHeight="1">
      <c r="A1776" s="68" t="s">
        <v>484</v>
      </c>
      <c r="B1776" s="68" t="s">
        <v>453</v>
      </c>
      <c r="C1776" s="68" t="s">
        <v>271</v>
      </c>
      <c r="D1776" s="68" t="s">
        <v>359</v>
      </c>
      <c r="E1776" s="68" t="s">
        <v>360</v>
      </c>
      <c r="F1776" s="68" t="s">
        <v>77</v>
      </c>
      <c r="G1776" s="68" t="s">
        <v>273</v>
      </c>
      <c r="H1776" s="68" t="s">
        <v>365</v>
      </c>
      <c r="I1776" s="65">
        <v>19</v>
      </c>
      <c r="J1776" s="65">
        <v>405</v>
      </c>
      <c r="K1776" s="65" t="s">
        <v>423</v>
      </c>
    </row>
    <row r="1777" spans="1:11" ht="12.75" customHeight="1">
      <c r="A1777" s="68" t="s">
        <v>484</v>
      </c>
      <c r="B1777" s="68" t="s">
        <v>453</v>
      </c>
      <c r="C1777" s="68" t="s">
        <v>271</v>
      </c>
      <c r="D1777" s="68" t="s">
        <v>359</v>
      </c>
      <c r="E1777" s="68" t="s">
        <v>360</v>
      </c>
      <c r="F1777" s="68" t="s">
        <v>77</v>
      </c>
      <c r="G1777" s="68" t="s">
        <v>273</v>
      </c>
      <c r="H1777" s="68" t="s">
        <v>366</v>
      </c>
      <c r="I1777" s="65">
        <v>29</v>
      </c>
      <c r="J1777" s="65">
        <v>405</v>
      </c>
      <c r="K1777" s="65" t="s">
        <v>423</v>
      </c>
    </row>
    <row r="1778" spans="1:11" ht="12.75" customHeight="1">
      <c r="A1778" s="68" t="s">
        <v>484</v>
      </c>
      <c r="B1778" s="68" t="s">
        <v>453</v>
      </c>
      <c r="C1778" s="68" t="s">
        <v>271</v>
      </c>
      <c r="D1778" s="68" t="s">
        <v>359</v>
      </c>
      <c r="E1778" s="68" t="s">
        <v>360</v>
      </c>
      <c r="F1778" s="68" t="s">
        <v>77</v>
      </c>
      <c r="G1778" s="68" t="s">
        <v>273</v>
      </c>
      <c r="H1778" s="68" t="s">
        <v>365</v>
      </c>
      <c r="I1778" s="65">
        <v>21</v>
      </c>
      <c r="J1778" s="65">
        <v>421</v>
      </c>
      <c r="K1778" s="65" t="s">
        <v>382</v>
      </c>
    </row>
    <row r="1779" spans="1:11" ht="12.75" customHeight="1">
      <c r="A1779" s="68" t="s">
        <v>484</v>
      </c>
      <c r="B1779" s="68" t="s">
        <v>453</v>
      </c>
      <c r="C1779" s="68" t="s">
        <v>271</v>
      </c>
      <c r="D1779" s="68" t="s">
        <v>359</v>
      </c>
      <c r="E1779" s="68" t="s">
        <v>360</v>
      </c>
      <c r="F1779" s="68" t="s">
        <v>77</v>
      </c>
      <c r="G1779" s="68" t="s">
        <v>273</v>
      </c>
      <c r="H1779" s="68" t="s">
        <v>366</v>
      </c>
      <c r="I1779" s="65">
        <v>39</v>
      </c>
      <c r="J1779" s="65">
        <v>421</v>
      </c>
      <c r="K1779" s="65" t="s">
        <v>382</v>
      </c>
    </row>
    <row r="1780" spans="1:11" ht="12.75" customHeight="1">
      <c r="A1780" s="68" t="s">
        <v>484</v>
      </c>
      <c r="B1780" s="68" t="s">
        <v>453</v>
      </c>
      <c r="C1780" s="68" t="s">
        <v>271</v>
      </c>
      <c r="D1780" s="68" t="s">
        <v>359</v>
      </c>
      <c r="E1780" s="68" t="s">
        <v>360</v>
      </c>
      <c r="F1780" s="68" t="s">
        <v>77</v>
      </c>
      <c r="G1780" s="68" t="s">
        <v>273</v>
      </c>
      <c r="H1780" s="68" t="s">
        <v>367</v>
      </c>
      <c r="I1780" s="65">
        <v>16</v>
      </c>
      <c r="J1780" s="65">
        <v>421</v>
      </c>
      <c r="K1780" s="65" t="s">
        <v>382</v>
      </c>
    </row>
    <row r="1781" spans="1:11" ht="12.75" customHeight="1">
      <c r="A1781" s="68" t="s">
        <v>484</v>
      </c>
      <c r="B1781" s="68" t="s">
        <v>453</v>
      </c>
      <c r="C1781" s="68" t="s">
        <v>271</v>
      </c>
      <c r="D1781" s="68" t="s">
        <v>359</v>
      </c>
      <c r="E1781" s="68" t="s">
        <v>360</v>
      </c>
      <c r="F1781" s="68" t="s">
        <v>77</v>
      </c>
      <c r="G1781" s="68" t="s">
        <v>273</v>
      </c>
      <c r="H1781" s="68" t="s">
        <v>247</v>
      </c>
      <c r="I1781" s="65">
        <v>3</v>
      </c>
      <c r="J1781" s="65">
        <v>421</v>
      </c>
      <c r="K1781" s="65" t="s">
        <v>382</v>
      </c>
    </row>
    <row r="1782" spans="1:11" ht="12.75" customHeight="1">
      <c r="A1782" s="68" t="s">
        <v>484</v>
      </c>
      <c r="B1782" s="68" t="s">
        <v>453</v>
      </c>
      <c r="C1782" s="68" t="s">
        <v>271</v>
      </c>
      <c r="D1782" s="68" t="s">
        <v>359</v>
      </c>
      <c r="E1782" s="68" t="s">
        <v>360</v>
      </c>
      <c r="F1782" s="68" t="s">
        <v>77</v>
      </c>
      <c r="G1782" s="68" t="s">
        <v>273</v>
      </c>
      <c r="H1782" s="68" t="s">
        <v>375</v>
      </c>
      <c r="I1782" s="65">
        <v>14</v>
      </c>
      <c r="J1782" s="65">
        <v>421</v>
      </c>
      <c r="K1782" s="65" t="s">
        <v>382</v>
      </c>
    </row>
    <row r="1783" spans="1:11" ht="12.75" customHeight="1">
      <c r="A1783" s="68" t="s">
        <v>484</v>
      </c>
      <c r="B1783" s="68" t="s">
        <v>453</v>
      </c>
      <c r="C1783" s="68" t="s">
        <v>271</v>
      </c>
      <c r="D1783" s="68" t="s">
        <v>359</v>
      </c>
      <c r="E1783" s="68" t="s">
        <v>360</v>
      </c>
      <c r="F1783" s="68" t="s">
        <v>77</v>
      </c>
      <c r="G1783" s="68" t="s">
        <v>273</v>
      </c>
      <c r="H1783" s="68" t="s">
        <v>368</v>
      </c>
      <c r="I1783" s="65">
        <v>14</v>
      </c>
      <c r="J1783" s="65">
        <v>421</v>
      </c>
      <c r="K1783" s="65" t="s">
        <v>382</v>
      </c>
    </row>
    <row r="1784" spans="1:11" ht="12.75" customHeight="1">
      <c r="A1784" s="68" t="s">
        <v>484</v>
      </c>
      <c r="B1784" s="68" t="s">
        <v>453</v>
      </c>
      <c r="C1784" s="68" t="s">
        <v>271</v>
      </c>
      <c r="D1784" s="68" t="s">
        <v>359</v>
      </c>
      <c r="E1784" s="68" t="s">
        <v>360</v>
      </c>
      <c r="F1784" s="68" t="s">
        <v>77</v>
      </c>
      <c r="G1784" s="68" t="s">
        <v>273</v>
      </c>
      <c r="H1784" s="68" t="s">
        <v>491</v>
      </c>
      <c r="I1784" s="65">
        <v>17</v>
      </c>
      <c r="J1784" s="65">
        <v>421</v>
      </c>
      <c r="K1784" s="65" t="s">
        <v>382</v>
      </c>
    </row>
    <row r="1785" spans="1:11" ht="12.75" customHeight="1">
      <c r="A1785" s="68" t="s">
        <v>484</v>
      </c>
      <c r="B1785" s="68" t="s">
        <v>453</v>
      </c>
      <c r="C1785" s="68" t="s">
        <v>271</v>
      </c>
      <c r="D1785" s="68" t="s">
        <v>359</v>
      </c>
      <c r="E1785" s="68" t="s">
        <v>360</v>
      </c>
      <c r="F1785" s="68" t="s">
        <v>77</v>
      </c>
      <c r="G1785" s="68" t="s">
        <v>273</v>
      </c>
      <c r="H1785" s="68" t="s">
        <v>365</v>
      </c>
      <c r="I1785" s="65">
        <v>43</v>
      </c>
      <c r="J1785" s="65">
        <v>440</v>
      </c>
      <c r="K1785" s="65" t="s">
        <v>501</v>
      </c>
    </row>
    <row r="1786" spans="1:11" ht="12.75" customHeight="1">
      <c r="A1786" s="68" t="s">
        <v>484</v>
      </c>
      <c r="B1786" s="68" t="s">
        <v>453</v>
      </c>
      <c r="C1786" s="68" t="s">
        <v>271</v>
      </c>
      <c r="D1786" s="68" t="s">
        <v>359</v>
      </c>
      <c r="E1786" s="68" t="s">
        <v>360</v>
      </c>
      <c r="F1786" s="68" t="s">
        <v>77</v>
      </c>
      <c r="G1786" s="68" t="s">
        <v>273</v>
      </c>
      <c r="H1786" s="68" t="s">
        <v>366</v>
      </c>
      <c r="I1786" s="65">
        <v>54</v>
      </c>
      <c r="J1786" s="65">
        <v>440</v>
      </c>
      <c r="K1786" s="65" t="s">
        <v>501</v>
      </c>
    </row>
    <row r="1787" spans="1:11" ht="12.75" customHeight="1">
      <c r="A1787" s="68" t="s">
        <v>484</v>
      </c>
      <c r="B1787" s="68" t="s">
        <v>453</v>
      </c>
      <c r="C1787" s="68" t="s">
        <v>271</v>
      </c>
      <c r="D1787" s="68" t="s">
        <v>359</v>
      </c>
      <c r="E1787" s="68" t="s">
        <v>360</v>
      </c>
      <c r="F1787" s="68" t="s">
        <v>77</v>
      </c>
      <c r="G1787" s="68" t="s">
        <v>273</v>
      </c>
      <c r="H1787" s="68" t="s">
        <v>367</v>
      </c>
      <c r="I1787" s="65">
        <v>37</v>
      </c>
      <c r="J1787" s="65">
        <v>440</v>
      </c>
      <c r="K1787" s="65" t="s">
        <v>501</v>
      </c>
    </row>
    <row r="1788" spans="1:11" ht="12.75" customHeight="1">
      <c r="A1788" s="68" t="s">
        <v>484</v>
      </c>
      <c r="B1788" s="68" t="s">
        <v>453</v>
      </c>
      <c r="C1788" s="68" t="s">
        <v>271</v>
      </c>
      <c r="D1788" s="68" t="s">
        <v>359</v>
      </c>
      <c r="E1788" s="68" t="s">
        <v>360</v>
      </c>
      <c r="F1788" s="68" t="s">
        <v>77</v>
      </c>
      <c r="G1788" s="68" t="s">
        <v>273</v>
      </c>
      <c r="H1788" s="68" t="s">
        <v>247</v>
      </c>
      <c r="I1788" s="65">
        <v>36</v>
      </c>
      <c r="J1788" s="65">
        <v>440</v>
      </c>
      <c r="K1788" s="65" t="s">
        <v>501</v>
      </c>
    </row>
    <row r="1789" spans="1:11" ht="12.75" customHeight="1">
      <c r="A1789" s="68" t="s">
        <v>484</v>
      </c>
      <c r="B1789" s="68" t="s">
        <v>453</v>
      </c>
      <c r="C1789" s="68" t="s">
        <v>271</v>
      </c>
      <c r="D1789" s="68" t="s">
        <v>359</v>
      </c>
      <c r="E1789" s="68" t="s">
        <v>360</v>
      </c>
      <c r="F1789" s="68" t="s">
        <v>77</v>
      </c>
      <c r="G1789" s="68" t="s">
        <v>273</v>
      </c>
      <c r="H1789" s="68" t="s">
        <v>375</v>
      </c>
      <c r="I1789" s="65">
        <v>37</v>
      </c>
      <c r="J1789" s="65">
        <v>440</v>
      </c>
      <c r="K1789" s="65" t="s">
        <v>501</v>
      </c>
    </row>
    <row r="1790" spans="1:11" ht="12.75" customHeight="1">
      <c r="A1790" s="68" t="s">
        <v>484</v>
      </c>
      <c r="B1790" s="68" t="s">
        <v>453</v>
      </c>
      <c r="C1790" s="68" t="s">
        <v>271</v>
      </c>
      <c r="D1790" s="68" t="s">
        <v>359</v>
      </c>
      <c r="E1790" s="68" t="s">
        <v>360</v>
      </c>
      <c r="F1790" s="68" t="s">
        <v>77</v>
      </c>
      <c r="G1790" s="68" t="s">
        <v>273</v>
      </c>
      <c r="H1790" s="68" t="s">
        <v>368</v>
      </c>
      <c r="I1790" s="65">
        <v>31</v>
      </c>
      <c r="J1790" s="65">
        <v>440</v>
      </c>
      <c r="K1790" s="65" t="s">
        <v>501</v>
      </c>
    </row>
    <row r="1791" spans="1:11" ht="12.75" customHeight="1">
      <c r="A1791" s="68" t="s">
        <v>484</v>
      </c>
      <c r="B1791" s="68" t="s">
        <v>453</v>
      </c>
      <c r="C1791" s="68" t="s">
        <v>271</v>
      </c>
      <c r="D1791" s="68" t="s">
        <v>359</v>
      </c>
      <c r="E1791" s="68" t="s">
        <v>360</v>
      </c>
      <c r="F1791" s="68" t="s">
        <v>77</v>
      </c>
      <c r="G1791" s="68" t="s">
        <v>273</v>
      </c>
      <c r="H1791" s="68" t="s">
        <v>491</v>
      </c>
      <c r="I1791" s="65">
        <v>19</v>
      </c>
      <c r="J1791" s="65">
        <v>440</v>
      </c>
      <c r="K1791" s="65" t="s">
        <v>501</v>
      </c>
    </row>
    <row r="1792" spans="1:11" ht="12.75" customHeight="1">
      <c r="A1792" s="68" t="s">
        <v>484</v>
      </c>
      <c r="B1792" s="68" t="s">
        <v>453</v>
      </c>
      <c r="C1792" s="68" t="s">
        <v>271</v>
      </c>
      <c r="D1792" s="68" t="s">
        <v>359</v>
      </c>
      <c r="E1792" s="68" t="s">
        <v>360</v>
      </c>
      <c r="F1792" s="68" t="s">
        <v>77</v>
      </c>
      <c r="G1792" s="68" t="s">
        <v>273</v>
      </c>
      <c r="H1792" s="68" t="s">
        <v>369</v>
      </c>
      <c r="I1792" s="65">
        <v>8</v>
      </c>
      <c r="J1792" s="65">
        <v>440</v>
      </c>
      <c r="K1792" s="65" t="s">
        <v>501</v>
      </c>
    </row>
    <row r="1793" spans="1:11" ht="12.75" customHeight="1">
      <c r="A1793" s="68" t="s">
        <v>484</v>
      </c>
      <c r="B1793" s="68" t="s">
        <v>453</v>
      </c>
      <c r="C1793" s="68" t="s">
        <v>271</v>
      </c>
      <c r="D1793" s="68" t="s">
        <v>359</v>
      </c>
      <c r="E1793" s="68" t="s">
        <v>360</v>
      </c>
      <c r="F1793" s="68" t="s">
        <v>77</v>
      </c>
      <c r="G1793" s="68" t="s">
        <v>273</v>
      </c>
      <c r="H1793" s="68" t="s">
        <v>365</v>
      </c>
      <c r="I1793" s="65">
        <v>80</v>
      </c>
      <c r="J1793" s="65">
        <v>465</v>
      </c>
      <c r="K1793" s="65" t="s">
        <v>248</v>
      </c>
    </row>
    <row r="1794" spans="1:11" ht="12.75" customHeight="1">
      <c r="A1794" s="68" t="s">
        <v>484</v>
      </c>
      <c r="B1794" s="68" t="s">
        <v>453</v>
      </c>
      <c r="C1794" s="68" t="s">
        <v>271</v>
      </c>
      <c r="D1794" s="68" t="s">
        <v>359</v>
      </c>
      <c r="E1794" s="68" t="s">
        <v>360</v>
      </c>
      <c r="F1794" s="68" t="s">
        <v>77</v>
      </c>
      <c r="G1794" s="68" t="s">
        <v>273</v>
      </c>
      <c r="H1794" s="68" t="s">
        <v>366</v>
      </c>
      <c r="I1794" s="65">
        <v>136</v>
      </c>
      <c r="J1794" s="65">
        <v>465</v>
      </c>
      <c r="K1794" s="65" t="s">
        <v>248</v>
      </c>
    </row>
    <row r="1795" spans="1:11" ht="12.75" customHeight="1">
      <c r="A1795" s="68" t="s">
        <v>484</v>
      </c>
      <c r="B1795" s="68" t="s">
        <v>453</v>
      </c>
      <c r="C1795" s="68" t="s">
        <v>271</v>
      </c>
      <c r="D1795" s="68" t="s">
        <v>359</v>
      </c>
      <c r="E1795" s="68" t="s">
        <v>360</v>
      </c>
      <c r="F1795" s="68" t="s">
        <v>77</v>
      </c>
      <c r="G1795" s="68" t="s">
        <v>273</v>
      </c>
      <c r="H1795" s="68" t="s">
        <v>367</v>
      </c>
      <c r="I1795" s="65">
        <v>9</v>
      </c>
      <c r="J1795" s="65">
        <v>465</v>
      </c>
      <c r="K1795" s="65" t="s">
        <v>248</v>
      </c>
    </row>
    <row r="1796" spans="1:11" ht="12.75" customHeight="1">
      <c r="A1796" s="68" t="s">
        <v>484</v>
      </c>
      <c r="B1796" s="68" t="s">
        <v>453</v>
      </c>
      <c r="C1796" s="68" t="s">
        <v>271</v>
      </c>
      <c r="D1796" s="68" t="s">
        <v>359</v>
      </c>
      <c r="E1796" s="68" t="s">
        <v>360</v>
      </c>
      <c r="F1796" s="68" t="s">
        <v>77</v>
      </c>
      <c r="G1796" s="68" t="s">
        <v>273</v>
      </c>
      <c r="H1796" s="68" t="s">
        <v>365</v>
      </c>
      <c r="I1796" s="65">
        <v>5</v>
      </c>
      <c r="J1796" s="65">
        <v>467</v>
      </c>
      <c r="K1796" s="65" t="s">
        <v>275</v>
      </c>
    </row>
    <row r="1797" spans="1:11" ht="12.75" customHeight="1">
      <c r="A1797" s="68" t="s">
        <v>484</v>
      </c>
      <c r="B1797" s="68" t="s">
        <v>453</v>
      </c>
      <c r="C1797" s="68" t="s">
        <v>271</v>
      </c>
      <c r="D1797" s="68" t="s">
        <v>359</v>
      </c>
      <c r="E1797" s="68" t="s">
        <v>360</v>
      </c>
      <c r="F1797" s="68" t="s">
        <v>77</v>
      </c>
      <c r="G1797" s="68" t="s">
        <v>273</v>
      </c>
      <c r="H1797" s="68" t="s">
        <v>366</v>
      </c>
      <c r="I1797" s="65">
        <v>21</v>
      </c>
      <c r="J1797" s="65">
        <v>467</v>
      </c>
      <c r="K1797" s="65" t="s">
        <v>275</v>
      </c>
    </row>
    <row r="1798" spans="1:11" ht="12.75" customHeight="1">
      <c r="A1798" s="68" t="s">
        <v>484</v>
      </c>
      <c r="B1798" s="68" t="s">
        <v>453</v>
      </c>
      <c r="C1798" s="68" t="s">
        <v>271</v>
      </c>
      <c r="D1798" s="68" t="s">
        <v>359</v>
      </c>
      <c r="E1798" s="68" t="s">
        <v>360</v>
      </c>
      <c r="F1798" s="68" t="s">
        <v>77</v>
      </c>
      <c r="G1798" s="68" t="s">
        <v>273</v>
      </c>
      <c r="H1798" s="68" t="s">
        <v>367</v>
      </c>
      <c r="I1798" s="65">
        <v>7</v>
      </c>
      <c r="J1798" s="65">
        <v>467</v>
      </c>
      <c r="K1798" s="65" t="s">
        <v>275</v>
      </c>
    </row>
    <row r="1799" spans="1:11" ht="12.75" customHeight="1">
      <c r="A1799" s="68" t="s">
        <v>484</v>
      </c>
      <c r="B1799" s="68" t="s">
        <v>453</v>
      </c>
      <c r="C1799" s="68" t="s">
        <v>271</v>
      </c>
      <c r="D1799" s="68" t="s">
        <v>359</v>
      </c>
      <c r="E1799" s="68" t="s">
        <v>360</v>
      </c>
      <c r="F1799" s="68" t="s">
        <v>77</v>
      </c>
      <c r="G1799" s="68" t="s">
        <v>273</v>
      </c>
      <c r="H1799" s="68" t="s">
        <v>247</v>
      </c>
      <c r="I1799" s="65">
        <v>8</v>
      </c>
      <c r="J1799" s="65">
        <v>467</v>
      </c>
      <c r="K1799" s="65" t="s">
        <v>275</v>
      </c>
    </row>
    <row r="1800" spans="1:11" ht="12.75" customHeight="1">
      <c r="A1800" s="68" t="s">
        <v>484</v>
      </c>
      <c r="B1800" s="68" t="s">
        <v>453</v>
      </c>
      <c r="C1800" s="68" t="s">
        <v>271</v>
      </c>
      <c r="D1800" s="68" t="s">
        <v>359</v>
      </c>
      <c r="E1800" s="68" t="s">
        <v>360</v>
      </c>
      <c r="F1800" s="68" t="s">
        <v>77</v>
      </c>
      <c r="G1800" s="68" t="s">
        <v>273</v>
      </c>
      <c r="H1800" s="68" t="s">
        <v>375</v>
      </c>
      <c r="I1800" s="65">
        <v>14</v>
      </c>
      <c r="J1800" s="65">
        <v>467</v>
      </c>
      <c r="K1800" s="65" t="s">
        <v>275</v>
      </c>
    </row>
    <row r="1801" spans="1:11" ht="12.75" customHeight="1">
      <c r="A1801" s="68" t="s">
        <v>484</v>
      </c>
      <c r="B1801" s="68" t="s">
        <v>453</v>
      </c>
      <c r="C1801" s="68" t="s">
        <v>271</v>
      </c>
      <c r="D1801" s="68" t="s">
        <v>359</v>
      </c>
      <c r="E1801" s="68" t="s">
        <v>360</v>
      </c>
      <c r="F1801" s="68" t="s">
        <v>77</v>
      </c>
      <c r="G1801" s="68" t="s">
        <v>273</v>
      </c>
      <c r="H1801" s="68" t="s">
        <v>368</v>
      </c>
      <c r="I1801" s="65">
        <v>12</v>
      </c>
      <c r="J1801" s="65">
        <v>467</v>
      </c>
      <c r="K1801" s="65" t="s">
        <v>275</v>
      </c>
    </row>
    <row r="1802" spans="1:11" ht="12.75" customHeight="1">
      <c r="A1802" s="68" t="s">
        <v>484</v>
      </c>
      <c r="B1802" s="68" t="s">
        <v>453</v>
      </c>
      <c r="C1802" s="68" t="s">
        <v>271</v>
      </c>
      <c r="D1802" s="68" t="s">
        <v>359</v>
      </c>
      <c r="E1802" s="68" t="s">
        <v>360</v>
      </c>
      <c r="F1802" s="68" t="s">
        <v>77</v>
      </c>
      <c r="G1802" s="68" t="s">
        <v>273</v>
      </c>
      <c r="H1802" s="68" t="s">
        <v>491</v>
      </c>
      <c r="I1802" s="65">
        <v>11</v>
      </c>
      <c r="J1802" s="65">
        <v>467</v>
      </c>
      <c r="K1802" s="65" t="s">
        <v>275</v>
      </c>
    </row>
    <row r="1803" spans="1:11" ht="12.75" customHeight="1">
      <c r="A1803" s="68" t="s">
        <v>484</v>
      </c>
      <c r="B1803" s="68" t="s">
        <v>453</v>
      </c>
      <c r="C1803" s="68" t="s">
        <v>271</v>
      </c>
      <c r="D1803" s="68" t="s">
        <v>359</v>
      </c>
      <c r="E1803" s="68" t="s">
        <v>360</v>
      </c>
      <c r="F1803" s="68" t="s">
        <v>77</v>
      </c>
      <c r="G1803" s="68" t="s">
        <v>273</v>
      </c>
      <c r="H1803" s="68" t="s">
        <v>638</v>
      </c>
      <c r="I1803" s="65">
        <v>3</v>
      </c>
      <c r="J1803" s="65">
        <v>467</v>
      </c>
      <c r="K1803" s="65" t="s">
        <v>275</v>
      </c>
    </row>
    <row r="1804" spans="1:11" ht="12.75" customHeight="1">
      <c r="A1804" s="68" t="s">
        <v>484</v>
      </c>
      <c r="B1804" s="68" t="s">
        <v>453</v>
      </c>
      <c r="C1804" s="68" t="s">
        <v>271</v>
      </c>
      <c r="D1804" s="68" t="s">
        <v>359</v>
      </c>
      <c r="E1804" s="68" t="s">
        <v>360</v>
      </c>
      <c r="F1804" s="68" t="s">
        <v>77</v>
      </c>
      <c r="G1804" s="68" t="s">
        <v>273</v>
      </c>
      <c r="H1804" s="68" t="s">
        <v>367</v>
      </c>
      <c r="I1804" s="65">
        <v>1</v>
      </c>
      <c r="J1804" s="65">
        <v>616</v>
      </c>
      <c r="K1804" s="65" t="s">
        <v>383</v>
      </c>
    </row>
    <row r="1805" spans="1:11" ht="12.75" customHeight="1">
      <c r="A1805" s="68" t="s">
        <v>484</v>
      </c>
      <c r="B1805" s="68" t="s">
        <v>453</v>
      </c>
      <c r="C1805" s="68" t="s">
        <v>271</v>
      </c>
      <c r="D1805" s="68" t="s">
        <v>359</v>
      </c>
      <c r="E1805" s="68" t="s">
        <v>360</v>
      </c>
      <c r="F1805" s="68" t="s">
        <v>77</v>
      </c>
      <c r="G1805" s="68" t="s">
        <v>273</v>
      </c>
      <c r="H1805" s="68" t="s">
        <v>375</v>
      </c>
      <c r="I1805" s="65">
        <v>1</v>
      </c>
      <c r="J1805" s="65">
        <v>616</v>
      </c>
      <c r="K1805" s="65" t="s">
        <v>383</v>
      </c>
    </row>
    <row r="1806" spans="1:11" ht="12.75" customHeight="1">
      <c r="A1806" s="68" t="s">
        <v>484</v>
      </c>
      <c r="B1806" s="68" t="s">
        <v>453</v>
      </c>
      <c r="C1806" s="68" t="s">
        <v>271</v>
      </c>
      <c r="D1806" s="68" t="s">
        <v>359</v>
      </c>
      <c r="E1806" s="68" t="s">
        <v>360</v>
      </c>
      <c r="F1806" s="68" t="s">
        <v>77</v>
      </c>
      <c r="G1806" s="68" t="s">
        <v>273</v>
      </c>
      <c r="H1806" s="68" t="s">
        <v>368</v>
      </c>
      <c r="I1806" s="65">
        <v>1</v>
      </c>
      <c r="J1806" s="65">
        <v>616</v>
      </c>
      <c r="K1806" s="65" t="s">
        <v>383</v>
      </c>
    </row>
    <row r="1807" spans="1:11" ht="12.75" customHeight="1">
      <c r="A1807" s="68" t="s">
        <v>484</v>
      </c>
      <c r="B1807" s="68" t="s">
        <v>453</v>
      </c>
      <c r="C1807" s="68" t="s">
        <v>271</v>
      </c>
      <c r="D1807" s="68" t="s">
        <v>359</v>
      </c>
      <c r="E1807" s="68" t="s">
        <v>360</v>
      </c>
      <c r="F1807" s="68" t="s">
        <v>77</v>
      </c>
      <c r="G1807" s="68" t="s">
        <v>273</v>
      </c>
      <c r="H1807" s="68" t="s">
        <v>365</v>
      </c>
      <c r="I1807" s="65">
        <v>3</v>
      </c>
      <c r="J1807" s="65">
        <v>432</v>
      </c>
      <c r="K1807" s="65" t="s">
        <v>424</v>
      </c>
    </row>
    <row r="1808" spans="1:11" ht="12.75" customHeight="1">
      <c r="A1808" s="68" t="s">
        <v>484</v>
      </c>
      <c r="B1808" s="68" t="s">
        <v>453</v>
      </c>
      <c r="C1808" s="68" t="s">
        <v>271</v>
      </c>
      <c r="D1808" s="68" t="s">
        <v>359</v>
      </c>
      <c r="E1808" s="68" t="s">
        <v>360</v>
      </c>
      <c r="F1808" s="68" t="s">
        <v>77</v>
      </c>
      <c r="G1808" s="68" t="s">
        <v>273</v>
      </c>
      <c r="H1808" s="68" t="s">
        <v>366</v>
      </c>
      <c r="I1808" s="65">
        <v>3</v>
      </c>
      <c r="J1808" s="65">
        <v>432</v>
      </c>
      <c r="K1808" s="65" t="s">
        <v>424</v>
      </c>
    </row>
    <row r="1809" spans="1:11" ht="12.75" customHeight="1">
      <c r="A1809" s="68" t="s">
        <v>484</v>
      </c>
      <c r="B1809" s="68" t="s">
        <v>453</v>
      </c>
      <c r="C1809" s="68" t="s">
        <v>271</v>
      </c>
      <c r="D1809" s="68" t="s">
        <v>359</v>
      </c>
      <c r="E1809" s="68" t="s">
        <v>360</v>
      </c>
      <c r="F1809" s="68" t="s">
        <v>77</v>
      </c>
      <c r="G1809" s="68" t="s">
        <v>273</v>
      </c>
      <c r="H1809" s="68" t="s">
        <v>367</v>
      </c>
      <c r="I1809" s="65">
        <v>8</v>
      </c>
      <c r="J1809" s="65">
        <v>432</v>
      </c>
      <c r="K1809" s="65" t="s">
        <v>424</v>
      </c>
    </row>
    <row r="1810" spans="1:11" ht="12.75" customHeight="1">
      <c r="A1810" s="68" t="s">
        <v>484</v>
      </c>
      <c r="B1810" s="68" t="s">
        <v>453</v>
      </c>
      <c r="C1810" s="68" t="s">
        <v>271</v>
      </c>
      <c r="D1810" s="68" t="s">
        <v>359</v>
      </c>
      <c r="E1810" s="68" t="s">
        <v>360</v>
      </c>
      <c r="F1810" s="68" t="s">
        <v>77</v>
      </c>
      <c r="G1810" s="68" t="s">
        <v>273</v>
      </c>
      <c r="H1810" s="68" t="s">
        <v>247</v>
      </c>
      <c r="I1810" s="65">
        <v>7</v>
      </c>
      <c r="J1810" s="65">
        <v>432</v>
      </c>
      <c r="K1810" s="65" t="s">
        <v>424</v>
      </c>
    </row>
    <row r="1811" spans="1:11" ht="12.75" customHeight="1">
      <c r="A1811" s="68" t="s">
        <v>484</v>
      </c>
      <c r="B1811" s="68" t="s">
        <v>453</v>
      </c>
      <c r="C1811" s="68" t="s">
        <v>271</v>
      </c>
      <c r="D1811" s="68" t="s">
        <v>359</v>
      </c>
      <c r="E1811" s="68" t="s">
        <v>360</v>
      </c>
      <c r="F1811" s="68" t="s">
        <v>77</v>
      </c>
      <c r="G1811" s="68" t="s">
        <v>273</v>
      </c>
      <c r="H1811" s="68" t="s">
        <v>375</v>
      </c>
      <c r="I1811" s="65">
        <v>5</v>
      </c>
      <c r="J1811" s="65">
        <v>432</v>
      </c>
      <c r="K1811" s="65" t="s">
        <v>424</v>
      </c>
    </row>
    <row r="1812" spans="1:11" ht="12.75" customHeight="1">
      <c r="A1812" s="68" t="s">
        <v>484</v>
      </c>
      <c r="B1812" s="68" t="s">
        <v>453</v>
      </c>
      <c r="C1812" s="68" t="s">
        <v>271</v>
      </c>
      <c r="D1812" s="68" t="s">
        <v>359</v>
      </c>
      <c r="E1812" s="68" t="s">
        <v>360</v>
      </c>
      <c r="F1812" s="68" t="s">
        <v>77</v>
      </c>
      <c r="G1812" s="68" t="s">
        <v>273</v>
      </c>
      <c r="H1812" s="68" t="s">
        <v>368</v>
      </c>
      <c r="I1812" s="65">
        <v>14</v>
      </c>
      <c r="J1812" s="65">
        <v>432</v>
      </c>
      <c r="K1812" s="65" t="s">
        <v>424</v>
      </c>
    </row>
    <row r="1813" spans="1:11" ht="12.75" customHeight="1">
      <c r="A1813" s="68" t="s">
        <v>484</v>
      </c>
      <c r="B1813" s="68" t="s">
        <v>453</v>
      </c>
      <c r="C1813" s="68" t="s">
        <v>271</v>
      </c>
      <c r="D1813" s="68" t="s">
        <v>359</v>
      </c>
      <c r="E1813" s="68" t="s">
        <v>360</v>
      </c>
      <c r="F1813" s="68" t="s">
        <v>77</v>
      </c>
      <c r="G1813" s="68" t="s">
        <v>273</v>
      </c>
      <c r="H1813" s="68" t="s">
        <v>491</v>
      </c>
      <c r="I1813" s="65">
        <v>15</v>
      </c>
      <c r="J1813" s="65">
        <v>432</v>
      </c>
      <c r="K1813" s="65" t="s">
        <v>424</v>
      </c>
    </row>
    <row r="1814" spans="1:11" ht="12.75" customHeight="1">
      <c r="A1814" s="68" t="s">
        <v>484</v>
      </c>
      <c r="B1814" s="68" t="s">
        <v>453</v>
      </c>
      <c r="C1814" s="68" t="s">
        <v>271</v>
      </c>
      <c r="D1814" s="68" t="s">
        <v>359</v>
      </c>
      <c r="E1814" s="68" t="s">
        <v>360</v>
      </c>
      <c r="F1814" s="68" t="s">
        <v>77</v>
      </c>
      <c r="G1814" s="68" t="s">
        <v>273</v>
      </c>
      <c r="H1814" s="68" t="s">
        <v>369</v>
      </c>
      <c r="I1814" s="65">
        <v>12</v>
      </c>
      <c r="J1814" s="65">
        <v>432</v>
      </c>
      <c r="K1814" s="65" t="s">
        <v>424</v>
      </c>
    </row>
    <row r="1815" spans="1:11" ht="12.75" customHeight="1">
      <c r="A1815" s="68" t="s">
        <v>484</v>
      </c>
      <c r="B1815" s="68" t="s">
        <v>453</v>
      </c>
      <c r="C1815" s="68" t="s">
        <v>271</v>
      </c>
      <c r="D1815" s="68" t="s">
        <v>359</v>
      </c>
      <c r="E1815" s="68" t="s">
        <v>360</v>
      </c>
      <c r="F1815" s="68" t="s">
        <v>77</v>
      </c>
      <c r="G1815" s="68" t="s">
        <v>273</v>
      </c>
      <c r="H1815" s="68" t="s">
        <v>638</v>
      </c>
      <c r="I1815" s="65">
        <v>6</v>
      </c>
      <c r="J1815" s="65">
        <v>432</v>
      </c>
      <c r="K1815" s="65" t="s">
        <v>424</v>
      </c>
    </row>
    <row r="1816" spans="1:11" ht="12.75" customHeight="1">
      <c r="A1816" s="68" t="s">
        <v>484</v>
      </c>
      <c r="B1816" s="68" t="s">
        <v>453</v>
      </c>
      <c r="C1816" s="68" t="s">
        <v>271</v>
      </c>
      <c r="D1816" s="68" t="s">
        <v>359</v>
      </c>
      <c r="E1816" s="68" t="s">
        <v>360</v>
      </c>
      <c r="F1816" s="68" t="s">
        <v>204</v>
      </c>
      <c r="G1816" s="68" t="s">
        <v>384</v>
      </c>
      <c r="H1816" s="68" t="s">
        <v>365</v>
      </c>
      <c r="I1816" s="65">
        <v>97</v>
      </c>
      <c r="J1816" s="65">
        <v>708</v>
      </c>
      <c r="K1816" s="65" t="s">
        <v>385</v>
      </c>
    </row>
    <row r="1817" spans="1:11" ht="12.75" customHeight="1">
      <c r="A1817" s="68" t="s">
        <v>484</v>
      </c>
      <c r="B1817" s="68" t="s">
        <v>453</v>
      </c>
      <c r="C1817" s="68" t="s">
        <v>271</v>
      </c>
      <c r="D1817" s="68" t="s">
        <v>359</v>
      </c>
      <c r="E1817" s="68" t="s">
        <v>360</v>
      </c>
      <c r="F1817" s="68" t="s">
        <v>204</v>
      </c>
      <c r="G1817" s="68" t="s">
        <v>384</v>
      </c>
      <c r="H1817" s="68" t="s">
        <v>366</v>
      </c>
      <c r="I1817" s="65">
        <v>87</v>
      </c>
      <c r="J1817" s="65">
        <v>708</v>
      </c>
      <c r="K1817" s="65" t="s">
        <v>385</v>
      </c>
    </row>
    <row r="1818" spans="1:11" ht="12.75" customHeight="1">
      <c r="A1818" s="68" t="s">
        <v>484</v>
      </c>
      <c r="B1818" s="68" t="s">
        <v>453</v>
      </c>
      <c r="C1818" s="68" t="s">
        <v>271</v>
      </c>
      <c r="D1818" s="68" t="s">
        <v>359</v>
      </c>
      <c r="E1818" s="68" t="s">
        <v>360</v>
      </c>
      <c r="F1818" s="68" t="s">
        <v>204</v>
      </c>
      <c r="G1818" s="68" t="s">
        <v>384</v>
      </c>
      <c r="H1818" s="68" t="s">
        <v>367</v>
      </c>
      <c r="I1818" s="65">
        <v>4</v>
      </c>
      <c r="J1818" s="65">
        <v>708</v>
      </c>
      <c r="K1818" s="65" t="s">
        <v>385</v>
      </c>
    </row>
    <row r="1819" spans="1:11" ht="12.75" customHeight="1">
      <c r="A1819" s="68" t="s">
        <v>484</v>
      </c>
      <c r="B1819" s="68" t="s">
        <v>453</v>
      </c>
      <c r="C1819" s="68" t="s">
        <v>271</v>
      </c>
      <c r="D1819" s="68" t="s">
        <v>359</v>
      </c>
      <c r="E1819" s="68" t="s">
        <v>360</v>
      </c>
      <c r="F1819" s="68" t="s">
        <v>204</v>
      </c>
      <c r="G1819" s="68" t="s">
        <v>384</v>
      </c>
      <c r="H1819" s="68" t="s">
        <v>247</v>
      </c>
      <c r="I1819" s="65">
        <v>2</v>
      </c>
      <c r="J1819" s="65">
        <v>708</v>
      </c>
      <c r="K1819" s="65" t="s">
        <v>385</v>
      </c>
    </row>
    <row r="1820" spans="1:11" ht="12.75" customHeight="1">
      <c r="A1820" s="68" t="s">
        <v>484</v>
      </c>
      <c r="B1820" s="68" t="s">
        <v>453</v>
      </c>
      <c r="C1820" s="68" t="s">
        <v>271</v>
      </c>
      <c r="D1820" s="68" t="s">
        <v>359</v>
      </c>
      <c r="E1820" s="68" t="s">
        <v>360</v>
      </c>
      <c r="F1820" s="68" t="s">
        <v>204</v>
      </c>
      <c r="G1820" s="68" t="s">
        <v>384</v>
      </c>
      <c r="H1820" s="68" t="s">
        <v>375</v>
      </c>
      <c r="I1820" s="65">
        <v>12</v>
      </c>
      <c r="J1820" s="65">
        <v>708</v>
      </c>
      <c r="K1820" s="65" t="s">
        <v>385</v>
      </c>
    </row>
    <row r="1821" spans="1:11" ht="12.75" customHeight="1">
      <c r="A1821" s="68" t="s">
        <v>484</v>
      </c>
      <c r="B1821" s="68" t="s">
        <v>453</v>
      </c>
      <c r="C1821" s="68" t="s">
        <v>271</v>
      </c>
      <c r="D1821" s="68" t="s">
        <v>359</v>
      </c>
      <c r="E1821" s="68" t="s">
        <v>360</v>
      </c>
      <c r="F1821" s="68" t="s">
        <v>204</v>
      </c>
      <c r="G1821" s="68" t="s">
        <v>384</v>
      </c>
      <c r="H1821" s="68" t="s">
        <v>368</v>
      </c>
      <c r="I1821" s="65">
        <v>37</v>
      </c>
      <c r="J1821" s="65">
        <v>708</v>
      </c>
      <c r="K1821" s="65" t="s">
        <v>385</v>
      </c>
    </row>
    <row r="1822" spans="1:11" ht="12.75" customHeight="1">
      <c r="A1822" s="68" t="s">
        <v>484</v>
      </c>
      <c r="B1822" s="68" t="s">
        <v>453</v>
      </c>
      <c r="C1822" s="68" t="s">
        <v>271</v>
      </c>
      <c r="D1822" s="68" t="s">
        <v>359</v>
      </c>
      <c r="E1822" s="68" t="s">
        <v>360</v>
      </c>
      <c r="F1822" s="68" t="s">
        <v>204</v>
      </c>
      <c r="G1822" s="68" t="s">
        <v>384</v>
      </c>
      <c r="H1822" s="68" t="s">
        <v>491</v>
      </c>
      <c r="I1822" s="65">
        <v>9</v>
      </c>
      <c r="J1822" s="65">
        <v>708</v>
      </c>
      <c r="K1822" s="65" t="s">
        <v>385</v>
      </c>
    </row>
    <row r="1823" spans="1:11" ht="12.75" customHeight="1">
      <c r="A1823" s="68" t="s">
        <v>484</v>
      </c>
      <c r="B1823" s="68" t="s">
        <v>453</v>
      </c>
      <c r="C1823" s="68" t="s">
        <v>271</v>
      </c>
      <c r="D1823" s="68" t="s">
        <v>359</v>
      </c>
      <c r="E1823" s="68" t="s">
        <v>360</v>
      </c>
      <c r="F1823" s="68" t="s">
        <v>204</v>
      </c>
      <c r="G1823" s="68" t="s">
        <v>384</v>
      </c>
      <c r="H1823" s="68" t="s">
        <v>369</v>
      </c>
      <c r="I1823" s="65">
        <v>4</v>
      </c>
      <c r="J1823" s="65">
        <v>708</v>
      </c>
      <c r="K1823" s="65" t="s">
        <v>385</v>
      </c>
    </row>
    <row r="1824" spans="1:11" ht="12.75" customHeight="1">
      <c r="A1824" s="68" t="s">
        <v>484</v>
      </c>
      <c r="B1824" s="68" t="s">
        <v>453</v>
      </c>
      <c r="C1824" s="68" t="s">
        <v>271</v>
      </c>
      <c r="D1824" s="68" t="s">
        <v>359</v>
      </c>
      <c r="E1824" s="68" t="s">
        <v>360</v>
      </c>
      <c r="F1824" s="68" t="s">
        <v>204</v>
      </c>
      <c r="G1824" s="68" t="s">
        <v>384</v>
      </c>
      <c r="H1824" s="68" t="s">
        <v>638</v>
      </c>
      <c r="I1824" s="65">
        <v>7</v>
      </c>
      <c r="J1824" s="65">
        <v>708</v>
      </c>
      <c r="K1824" s="65" t="s">
        <v>385</v>
      </c>
    </row>
    <row r="1825" spans="1:11" ht="12.75" customHeight="1">
      <c r="A1825" s="68" t="s">
        <v>484</v>
      </c>
      <c r="B1825" s="68" t="s">
        <v>453</v>
      </c>
      <c r="C1825" s="68" t="s">
        <v>271</v>
      </c>
      <c r="D1825" s="68" t="s">
        <v>359</v>
      </c>
      <c r="E1825" s="68" t="s">
        <v>360</v>
      </c>
      <c r="F1825" s="68" t="s">
        <v>78</v>
      </c>
      <c r="G1825" s="68" t="s">
        <v>384</v>
      </c>
      <c r="H1825" s="68" t="s">
        <v>365</v>
      </c>
      <c r="I1825" s="65">
        <v>1412</v>
      </c>
      <c r="J1825" s="65">
        <v>721</v>
      </c>
      <c r="K1825" s="65" t="s">
        <v>502</v>
      </c>
    </row>
    <row r="1826" spans="1:11" ht="12.75" customHeight="1">
      <c r="A1826" s="68" t="s">
        <v>484</v>
      </c>
      <c r="B1826" s="68" t="s">
        <v>453</v>
      </c>
      <c r="C1826" s="68" t="s">
        <v>271</v>
      </c>
      <c r="D1826" s="68" t="s">
        <v>359</v>
      </c>
      <c r="E1826" s="68" t="s">
        <v>360</v>
      </c>
      <c r="F1826" s="68" t="s">
        <v>78</v>
      </c>
      <c r="G1826" s="68" t="s">
        <v>384</v>
      </c>
      <c r="H1826" s="68" t="s">
        <v>366</v>
      </c>
      <c r="I1826" s="65">
        <v>2371</v>
      </c>
      <c r="J1826" s="65">
        <v>721</v>
      </c>
      <c r="K1826" s="65" t="s">
        <v>502</v>
      </c>
    </row>
    <row r="1827" spans="1:11" ht="12.75" customHeight="1">
      <c r="A1827" s="68" t="s">
        <v>484</v>
      </c>
      <c r="B1827" s="68" t="s">
        <v>453</v>
      </c>
      <c r="C1827" s="68" t="s">
        <v>271</v>
      </c>
      <c r="D1827" s="68" t="s">
        <v>359</v>
      </c>
      <c r="E1827" s="68" t="s">
        <v>360</v>
      </c>
      <c r="F1827" s="68" t="s">
        <v>78</v>
      </c>
      <c r="G1827" s="68" t="s">
        <v>384</v>
      </c>
      <c r="H1827" s="68" t="s">
        <v>367</v>
      </c>
      <c r="I1827" s="65">
        <v>413</v>
      </c>
      <c r="J1827" s="65">
        <v>721</v>
      </c>
      <c r="K1827" s="65" t="s">
        <v>502</v>
      </c>
    </row>
    <row r="1828" spans="1:11" ht="12.75" customHeight="1">
      <c r="A1828" s="68" t="s">
        <v>484</v>
      </c>
      <c r="B1828" s="68" t="s">
        <v>453</v>
      </c>
      <c r="C1828" s="68" t="s">
        <v>271</v>
      </c>
      <c r="D1828" s="68" t="s">
        <v>359</v>
      </c>
      <c r="E1828" s="68" t="s">
        <v>360</v>
      </c>
      <c r="F1828" s="68" t="s">
        <v>78</v>
      </c>
      <c r="G1828" s="68" t="s">
        <v>384</v>
      </c>
      <c r="H1828" s="68" t="s">
        <v>247</v>
      </c>
      <c r="I1828" s="65">
        <v>36</v>
      </c>
      <c r="J1828" s="65">
        <v>721</v>
      </c>
      <c r="K1828" s="65" t="s">
        <v>502</v>
      </c>
    </row>
    <row r="1829" spans="1:11" ht="12.75" customHeight="1">
      <c r="A1829" s="68" t="s">
        <v>484</v>
      </c>
      <c r="B1829" s="68" t="s">
        <v>453</v>
      </c>
      <c r="C1829" s="68" t="s">
        <v>271</v>
      </c>
      <c r="D1829" s="68" t="s">
        <v>359</v>
      </c>
      <c r="E1829" s="68" t="s">
        <v>360</v>
      </c>
      <c r="F1829" s="68" t="s">
        <v>78</v>
      </c>
      <c r="G1829" s="68" t="s">
        <v>384</v>
      </c>
      <c r="H1829" s="68" t="s">
        <v>375</v>
      </c>
      <c r="I1829" s="65">
        <v>3</v>
      </c>
      <c r="J1829" s="65">
        <v>721</v>
      </c>
      <c r="K1829" s="65" t="s">
        <v>502</v>
      </c>
    </row>
    <row r="1830" spans="1:11" ht="12.75" customHeight="1">
      <c r="A1830" s="68" t="s">
        <v>484</v>
      </c>
      <c r="B1830" s="68" t="s">
        <v>453</v>
      </c>
      <c r="C1830" s="68" t="s">
        <v>271</v>
      </c>
      <c r="D1830" s="68" t="s">
        <v>359</v>
      </c>
      <c r="E1830" s="68" t="s">
        <v>360</v>
      </c>
      <c r="F1830" s="68" t="s">
        <v>78</v>
      </c>
      <c r="G1830" s="68" t="s">
        <v>384</v>
      </c>
      <c r="H1830" s="68" t="s">
        <v>368</v>
      </c>
      <c r="I1830" s="65">
        <v>4</v>
      </c>
      <c r="J1830" s="65">
        <v>721</v>
      </c>
      <c r="K1830" s="65" t="s">
        <v>502</v>
      </c>
    </row>
    <row r="1831" spans="1:11" ht="12.75" customHeight="1">
      <c r="A1831" s="68" t="s">
        <v>484</v>
      </c>
      <c r="B1831" s="68" t="s">
        <v>453</v>
      </c>
      <c r="C1831" s="68" t="s">
        <v>271</v>
      </c>
      <c r="D1831" s="68" t="s">
        <v>359</v>
      </c>
      <c r="E1831" s="68" t="s">
        <v>360</v>
      </c>
      <c r="F1831" s="68" t="s">
        <v>78</v>
      </c>
      <c r="G1831" s="68" t="s">
        <v>384</v>
      </c>
      <c r="H1831" s="68" t="s">
        <v>491</v>
      </c>
      <c r="I1831" s="65">
        <v>4</v>
      </c>
      <c r="J1831" s="65">
        <v>721</v>
      </c>
      <c r="K1831" s="65" t="s">
        <v>502</v>
      </c>
    </row>
    <row r="1832" spans="1:11" ht="12.75" customHeight="1">
      <c r="A1832" s="68" t="s">
        <v>484</v>
      </c>
      <c r="B1832" s="68" t="s">
        <v>453</v>
      </c>
      <c r="C1832" s="68" t="s">
        <v>271</v>
      </c>
      <c r="D1832" s="68" t="s">
        <v>359</v>
      </c>
      <c r="E1832" s="68" t="s">
        <v>360</v>
      </c>
      <c r="F1832" s="68" t="s">
        <v>78</v>
      </c>
      <c r="G1832" s="68" t="s">
        <v>384</v>
      </c>
      <c r="H1832" s="68" t="s">
        <v>369</v>
      </c>
      <c r="I1832" s="65">
        <v>48</v>
      </c>
      <c r="J1832" s="65">
        <v>721</v>
      </c>
      <c r="K1832" s="65" t="s">
        <v>502</v>
      </c>
    </row>
    <row r="1833" spans="1:11" ht="12.75" customHeight="1">
      <c r="A1833" s="68" t="s">
        <v>484</v>
      </c>
      <c r="B1833" s="68" t="s">
        <v>453</v>
      </c>
      <c r="C1833" s="68" t="s">
        <v>271</v>
      </c>
      <c r="D1833" s="68" t="s">
        <v>359</v>
      </c>
      <c r="E1833" s="68" t="s">
        <v>360</v>
      </c>
      <c r="F1833" s="68" t="s">
        <v>78</v>
      </c>
      <c r="G1833" s="68" t="s">
        <v>384</v>
      </c>
      <c r="H1833" s="68" t="s">
        <v>638</v>
      </c>
      <c r="I1833" s="65">
        <v>360</v>
      </c>
      <c r="J1833" s="65">
        <v>721</v>
      </c>
      <c r="K1833" s="65" t="s">
        <v>502</v>
      </c>
    </row>
    <row r="1834" spans="1:11" ht="12.75" customHeight="1">
      <c r="A1834" s="68" t="s">
        <v>484</v>
      </c>
      <c r="B1834" s="68" t="s">
        <v>453</v>
      </c>
      <c r="C1834" s="68" t="s">
        <v>271</v>
      </c>
      <c r="D1834" s="68" t="s">
        <v>359</v>
      </c>
      <c r="E1834" s="68" t="s">
        <v>360</v>
      </c>
      <c r="F1834" s="68" t="s">
        <v>78</v>
      </c>
      <c r="G1834" s="68" t="s">
        <v>384</v>
      </c>
      <c r="H1834" s="68" t="s">
        <v>365</v>
      </c>
      <c r="I1834" s="65">
        <v>113</v>
      </c>
      <c r="J1834" s="65">
        <v>722</v>
      </c>
      <c r="K1834" s="65" t="s">
        <v>387</v>
      </c>
    </row>
    <row r="1835" spans="1:11" ht="12.75" customHeight="1">
      <c r="A1835" s="68" t="s">
        <v>484</v>
      </c>
      <c r="B1835" s="68" t="s">
        <v>453</v>
      </c>
      <c r="C1835" s="68" t="s">
        <v>271</v>
      </c>
      <c r="D1835" s="68" t="s">
        <v>359</v>
      </c>
      <c r="E1835" s="68" t="s">
        <v>360</v>
      </c>
      <c r="F1835" s="68" t="s">
        <v>78</v>
      </c>
      <c r="G1835" s="68" t="s">
        <v>384</v>
      </c>
      <c r="H1835" s="68" t="s">
        <v>366</v>
      </c>
      <c r="I1835" s="65">
        <v>59</v>
      </c>
      <c r="J1835" s="65">
        <v>722</v>
      </c>
      <c r="K1835" s="65" t="s">
        <v>387</v>
      </c>
    </row>
    <row r="1836" spans="1:11" ht="12.75" customHeight="1">
      <c r="A1836" s="68" t="s">
        <v>484</v>
      </c>
      <c r="B1836" s="68" t="s">
        <v>453</v>
      </c>
      <c r="C1836" s="68" t="s">
        <v>271</v>
      </c>
      <c r="D1836" s="68" t="s">
        <v>359</v>
      </c>
      <c r="E1836" s="68" t="s">
        <v>360</v>
      </c>
      <c r="F1836" s="68" t="s">
        <v>78</v>
      </c>
      <c r="G1836" s="68" t="s">
        <v>384</v>
      </c>
      <c r="H1836" s="68" t="s">
        <v>367</v>
      </c>
      <c r="I1836" s="65">
        <v>10</v>
      </c>
      <c r="J1836" s="65">
        <v>722</v>
      </c>
      <c r="K1836" s="65" t="s">
        <v>387</v>
      </c>
    </row>
    <row r="1837" spans="1:11" ht="12.75" customHeight="1">
      <c r="A1837" s="68" t="s">
        <v>484</v>
      </c>
      <c r="B1837" s="68" t="s">
        <v>453</v>
      </c>
      <c r="C1837" s="68" t="s">
        <v>271</v>
      </c>
      <c r="D1837" s="68" t="s">
        <v>359</v>
      </c>
      <c r="E1837" s="68" t="s">
        <v>360</v>
      </c>
      <c r="F1837" s="68" t="s">
        <v>78</v>
      </c>
      <c r="G1837" s="68" t="s">
        <v>384</v>
      </c>
      <c r="H1837" s="68" t="s">
        <v>247</v>
      </c>
      <c r="I1837" s="65">
        <v>5</v>
      </c>
      <c r="J1837" s="65">
        <v>722</v>
      </c>
      <c r="K1837" s="65" t="s">
        <v>387</v>
      </c>
    </row>
    <row r="1838" spans="1:11" ht="12.75" customHeight="1">
      <c r="A1838" s="68" t="s">
        <v>484</v>
      </c>
      <c r="B1838" s="68" t="s">
        <v>453</v>
      </c>
      <c r="C1838" s="68" t="s">
        <v>271</v>
      </c>
      <c r="D1838" s="68" t="s">
        <v>359</v>
      </c>
      <c r="E1838" s="68" t="s">
        <v>360</v>
      </c>
      <c r="F1838" s="68" t="s">
        <v>78</v>
      </c>
      <c r="G1838" s="68" t="s">
        <v>384</v>
      </c>
      <c r="H1838" s="68" t="s">
        <v>375</v>
      </c>
      <c r="I1838" s="65">
        <v>7</v>
      </c>
      <c r="J1838" s="65">
        <v>722</v>
      </c>
      <c r="K1838" s="65" t="s">
        <v>387</v>
      </c>
    </row>
    <row r="1839" spans="1:11" ht="12.75" customHeight="1">
      <c r="A1839" s="68" t="s">
        <v>484</v>
      </c>
      <c r="B1839" s="68" t="s">
        <v>453</v>
      </c>
      <c r="C1839" s="68" t="s">
        <v>271</v>
      </c>
      <c r="D1839" s="68" t="s">
        <v>359</v>
      </c>
      <c r="E1839" s="68" t="s">
        <v>360</v>
      </c>
      <c r="F1839" s="68" t="s">
        <v>78</v>
      </c>
      <c r="G1839" s="68" t="s">
        <v>384</v>
      </c>
      <c r="H1839" s="68" t="s">
        <v>368</v>
      </c>
      <c r="I1839" s="65">
        <v>6</v>
      </c>
      <c r="J1839" s="65">
        <v>722</v>
      </c>
      <c r="K1839" s="65" t="s">
        <v>387</v>
      </c>
    </row>
    <row r="1840" spans="1:11" ht="12.75" customHeight="1">
      <c r="A1840" s="68" t="s">
        <v>484</v>
      </c>
      <c r="B1840" s="68" t="s">
        <v>453</v>
      </c>
      <c r="C1840" s="68" t="s">
        <v>271</v>
      </c>
      <c r="D1840" s="68" t="s">
        <v>359</v>
      </c>
      <c r="E1840" s="68" t="s">
        <v>360</v>
      </c>
      <c r="F1840" s="68" t="s">
        <v>78</v>
      </c>
      <c r="G1840" s="68" t="s">
        <v>384</v>
      </c>
      <c r="H1840" s="68" t="s">
        <v>491</v>
      </c>
      <c r="I1840" s="65">
        <v>3</v>
      </c>
      <c r="J1840" s="65">
        <v>722</v>
      </c>
      <c r="K1840" s="65" t="s">
        <v>387</v>
      </c>
    </row>
    <row r="1841" spans="1:11" ht="12.75" customHeight="1">
      <c r="A1841" s="68" t="s">
        <v>484</v>
      </c>
      <c r="B1841" s="68" t="s">
        <v>453</v>
      </c>
      <c r="C1841" s="68" t="s">
        <v>271</v>
      </c>
      <c r="D1841" s="68" t="s">
        <v>359</v>
      </c>
      <c r="E1841" s="68" t="s">
        <v>360</v>
      </c>
      <c r="F1841" s="68" t="s">
        <v>78</v>
      </c>
      <c r="G1841" s="68" t="s">
        <v>384</v>
      </c>
      <c r="H1841" s="68" t="s">
        <v>369</v>
      </c>
      <c r="I1841" s="65">
        <v>3</v>
      </c>
      <c r="J1841" s="65">
        <v>722</v>
      </c>
      <c r="K1841" s="65" t="s">
        <v>387</v>
      </c>
    </row>
    <row r="1842" spans="1:11" ht="12.75" customHeight="1">
      <c r="A1842" s="68" t="s">
        <v>484</v>
      </c>
      <c r="B1842" s="68" t="s">
        <v>453</v>
      </c>
      <c r="C1842" s="68" t="s">
        <v>271</v>
      </c>
      <c r="D1842" s="68" t="s">
        <v>359</v>
      </c>
      <c r="E1842" s="68" t="s">
        <v>360</v>
      </c>
      <c r="F1842" s="68" t="s">
        <v>78</v>
      </c>
      <c r="G1842" s="68" t="s">
        <v>384</v>
      </c>
      <c r="H1842" s="68" t="s">
        <v>638</v>
      </c>
      <c r="I1842" s="65">
        <v>88</v>
      </c>
      <c r="J1842" s="65">
        <v>722</v>
      </c>
      <c r="K1842" s="65" t="s">
        <v>387</v>
      </c>
    </row>
    <row r="1843" spans="1:11" ht="12.75" customHeight="1">
      <c r="A1843" s="68" t="s">
        <v>484</v>
      </c>
      <c r="B1843" s="68" t="s">
        <v>453</v>
      </c>
      <c r="C1843" s="68" t="s">
        <v>271</v>
      </c>
      <c r="D1843" s="68" t="s">
        <v>359</v>
      </c>
      <c r="E1843" s="68" t="s">
        <v>360</v>
      </c>
      <c r="F1843" s="68" t="s">
        <v>78</v>
      </c>
      <c r="G1843" s="68" t="s">
        <v>384</v>
      </c>
      <c r="H1843" s="68" t="s">
        <v>369</v>
      </c>
      <c r="I1843" s="65">
        <v>2</v>
      </c>
      <c r="J1843" s="65">
        <v>811</v>
      </c>
      <c r="K1843" s="65" t="s">
        <v>388</v>
      </c>
    </row>
    <row r="1844" spans="1:11" ht="12.75" customHeight="1">
      <c r="A1844" s="68" t="s">
        <v>484</v>
      </c>
      <c r="B1844" s="68" t="s">
        <v>453</v>
      </c>
      <c r="C1844" s="68" t="s">
        <v>271</v>
      </c>
      <c r="D1844" s="68" t="s">
        <v>359</v>
      </c>
      <c r="E1844" s="68" t="s">
        <v>360</v>
      </c>
      <c r="F1844" s="68" t="s">
        <v>78</v>
      </c>
      <c r="G1844" s="68" t="s">
        <v>384</v>
      </c>
      <c r="H1844" s="68" t="s">
        <v>638</v>
      </c>
      <c r="I1844" s="65">
        <v>27</v>
      </c>
      <c r="J1844" s="65">
        <v>811</v>
      </c>
      <c r="K1844" s="65" t="s">
        <v>388</v>
      </c>
    </row>
    <row r="1845" spans="1:11" ht="12.75" customHeight="1">
      <c r="A1845" s="68" t="s">
        <v>484</v>
      </c>
      <c r="B1845" s="68" t="s">
        <v>453</v>
      </c>
      <c r="C1845" s="68" t="s">
        <v>271</v>
      </c>
      <c r="D1845" s="68" t="s">
        <v>359</v>
      </c>
      <c r="E1845" s="68" t="s">
        <v>360</v>
      </c>
      <c r="F1845" s="68" t="s">
        <v>78</v>
      </c>
      <c r="G1845" s="68" t="s">
        <v>384</v>
      </c>
      <c r="H1845" s="68" t="s">
        <v>365</v>
      </c>
      <c r="I1845" s="65">
        <v>19</v>
      </c>
      <c r="J1845" s="65">
        <v>718</v>
      </c>
      <c r="K1845" s="65" t="s">
        <v>503</v>
      </c>
    </row>
    <row r="1846" spans="1:11" ht="12.75" customHeight="1">
      <c r="A1846" s="68" t="s">
        <v>484</v>
      </c>
      <c r="B1846" s="68" t="s">
        <v>453</v>
      </c>
      <c r="C1846" s="68" t="s">
        <v>271</v>
      </c>
      <c r="D1846" s="68" t="s">
        <v>359</v>
      </c>
      <c r="E1846" s="68" t="s">
        <v>360</v>
      </c>
      <c r="F1846" s="68" t="s">
        <v>78</v>
      </c>
      <c r="G1846" s="68" t="s">
        <v>384</v>
      </c>
      <c r="H1846" s="68" t="s">
        <v>366</v>
      </c>
      <c r="I1846" s="65">
        <v>35</v>
      </c>
      <c r="J1846" s="65">
        <v>718</v>
      </c>
      <c r="K1846" s="65" t="s">
        <v>503</v>
      </c>
    </row>
    <row r="1847" spans="1:11" ht="12.75" customHeight="1">
      <c r="A1847" s="68" t="s">
        <v>484</v>
      </c>
      <c r="B1847" s="68" t="s">
        <v>453</v>
      </c>
      <c r="C1847" s="68" t="s">
        <v>271</v>
      </c>
      <c r="D1847" s="68" t="s">
        <v>359</v>
      </c>
      <c r="E1847" s="68" t="s">
        <v>360</v>
      </c>
      <c r="F1847" s="68" t="s">
        <v>78</v>
      </c>
      <c r="G1847" s="68" t="s">
        <v>384</v>
      </c>
      <c r="H1847" s="68" t="s">
        <v>367</v>
      </c>
      <c r="I1847" s="65">
        <v>7</v>
      </c>
      <c r="J1847" s="65">
        <v>718</v>
      </c>
      <c r="K1847" s="65" t="s">
        <v>503</v>
      </c>
    </row>
    <row r="1848" spans="1:11" ht="12.75" customHeight="1">
      <c r="A1848" s="68" t="s">
        <v>484</v>
      </c>
      <c r="B1848" s="68" t="s">
        <v>453</v>
      </c>
      <c r="C1848" s="68" t="s">
        <v>271</v>
      </c>
      <c r="D1848" s="68" t="s">
        <v>359</v>
      </c>
      <c r="E1848" s="68" t="s">
        <v>360</v>
      </c>
      <c r="F1848" s="68" t="s">
        <v>78</v>
      </c>
      <c r="G1848" s="68" t="s">
        <v>384</v>
      </c>
      <c r="H1848" s="68" t="s">
        <v>247</v>
      </c>
      <c r="I1848" s="65">
        <v>7</v>
      </c>
      <c r="J1848" s="65">
        <v>718</v>
      </c>
      <c r="K1848" s="65" t="s">
        <v>503</v>
      </c>
    </row>
    <row r="1849" spans="1:11" ht="12.75" customHeight="1">
      <c r="A1849" s="68" t="s">
        <v>484</v>
      </c>
      <c r="B1849" s="68" t="s">
        <v>453</v>
      </c>
      <c r="C1849" s="68" t="s">
        <v>271</v>
      </c>
      <c r="D1849" s="68" t="s">
        <v>359</v>
      </c>
      <c r="E1849" s="68" t="s">
        <v>360</v>
      </c>
      <c r="F1849" s="68" t="s">
        <v>78</v>
      </c>
      <c r="G1849" s="68" t="s">
        <v>384</v>
      </c>
      <c r="H1849" s="68" t="s">
        <v>375</v>
      </c>
      <c r="I1849" s="65">
        <v>3</v>
      </c>
      <c r="J1849" s="65">
        <v>718</v>
      </c>
      <c r="K1849" s="65" t="s">
        <v>503</v>
      </c>
    </row>
    <row r="1850" spans="1:11" ht="12.75" customHeight="1">
      <c r="A1850" s="68" t="s">
        <v>484</v>
      </c>
      <c r="B1850" s="68" t="s">
        <v>453</v>
      </c>
      <c r="C1850" s="68" t="s">
        <v>271</v>
      </c>
      <c r="D1850" s="68" t="s">
        <v>359</v>
      </c>
      <c r="E1850" s="68" t="s">
        <v>360</v>
      </c>
      <c r="F1850" s="68" t="s">
        <v>78</v>
      </c>
      <c r="G1850" s="68" t="s">
        <v>384</v>
      </c>
      <c r="H1850" s="68" t="s">
        <v>368</v>
      </c>
      <c r="I1850" s="65">
        <v>80</v>
      </c>
      <c r="J1850" s="65">
        <v>718</v>
      </c>
      <c r="K1850" s="65" t="s">
        <v>503</v>
      </c>
    </row>
    <row r="1851" spans="1:11" ht="12.75" customHeight="1">
      <c r="A1851" s="68" t="s">
        <v>484</v>
      </c>
      <c r="B1851" s="68" t="s">
        <v>453</v>
      </c>
      <c r="C1851" s="68" t="s">
        <v>271</v>
      </c>
      <c r="D1851" s="68" t="s">
        <v>359</v>
      </c>
      <c r="E1851" s="68" t="s">
        <v>360</v>
      </c>
      <c r="F1851" s="68" t="s">
        <v>78</v>
      </c>
      <c r="G1851" s="68" t="s">
        <v>384</v>
      </c>
      <c r="H1851" s="68" t="s">
        <v>491</v>
      </c>
      <c r="I1851" s="65">
        <v>32</v>
      </c>
      <c r="J1851" s="65">
        <v>718</v>
      </c>
      <c r="K1851" s="65" t="s">
        <v>503</v>
      </c>
    </row>
    <row r="1852" spans="1:11" ht="12.75" customHeight="1">
      <c r="A1852" s="68" t="s">
        <v>484</v>
      </c>
      <c r="B1852" s="68" t="s">
        <v>453</v>
      </c>
      <c r="C1852" s="68" t="s">
        <v>271</v>
      </c>
      <c r="D1852" s="68" t="s">
        <v>359</v>
      </c>
      <c r="E1852" s="68" t="s">
        <v>360</v>
      </c>
      <c r="F1852" s="68" t="s">
        <v>78</v>
      </c>
      <c r="G1852" s="68" t="s">
        <v>384</v>
      </c>
      <c r="H1852" s="68" t="s">
        <v>369</v>
      </c>
      <c r="I1852" s="65">
        <v>26</v>
      </c>
      <c r="J1852" s="65">
        <v>718</v>
      </c>
      <c r="K1852" s="65" t="s">
        <v>503</v>
      </c>
    </row>
    <row r="1853" spans="1:11" ht="12.75" customHeight="1">
      <c r="A1853" s="68" t="s">
        <v>484</v>
      </c>
      <c r="B1853" s="68" t="s">
        <v>453</v>
      </c>
      <c r="C1853" s="68" t="s">
        <v>271</v>
      </c>
      <c r="D1853" s="68" t="s">
        <v>359</v>
      </c>
      <c r="E1853" s="68" t="s">
        <v>360</v>
      </c>
      <c r="F1853" s="68" t="s">
        <v>78</v>
      </c>
      <c r="G1853" s="68" t="s">
        <v>384</v>
      </c>
      <c r="H1853" s="68" t="s">
        <v>638</v>
      </c>
      <c r="I1853" s="65">
        <v>113</v>
      </c>
      <c r="J1853" s="65">
        <v>718</v>
      </c>
      <c r="K1853" s="65" t="s">
        <v>503</v>
      </c>
    </row>
    <row r="1854" spans="1:11" ht="12.75" customHeight="1">
      <c r="A1854" s="68" t="s">
        <v>484</v>
      </c>
      <c r="B1854" s="68" t="s">
        <v>453</v>
      </c>
      <c r="C1854" s="68" t="s">
        <v>271</v>
      </c>
      <c r="D1854" s="68" t="s">
        <v>359</v>
      </c>
      <c r="E1854" s="68" t="s">
        <v>360</v>
      </c>
      <c r="F1854" s="68" t="s">
        <v>78</v>
      </c>
      <c r="G1854" s="68" t="s">
        <v>384</v>
      </c>
      <c r="H1854" s="68" t="s">
        <v>638</v>
      </c>
      <c r="I1854" s="65">
        <v>3</v>
      </c>
      <c r="J1854" s="65">
        <v>715</v>
      </c>
      <c r="K1854" s="65" t="s">
        <v>504</v>
      </c>
    </row>
    <row r="1855" spans="1:11" ht="12.75" customHeight="1">
      <c r="A1855" s="68" t="s">
        <v>484</v>
      </c>
      <c r="B1855" s="68" t="s">
        <v>453</v>
      </c>
      <c r="C1855" s="68" t="s">
        <v>271</v>
      </c>
      <c r="D1855" s="68" t="s">
        <v>359</v>
      </c>
      <c r="E1855" s="68" t="s">
        <v>360</v>
      </c>
      <c r="F1855" s="68" t="s">
        <v>79</v>
      </c>
      <c r="G1855" s="68" t="s">
        <v>392</v>
      </c>
      <c r="H1855" s="68" t="s">
        <v>365</v>
      </c>
      <c r="I1855" s="65">
        <v>333</v>
      </c>
      <c r="J1855" s="65">
        <v>801</v>
      </c>
      <c r="K1855" s="65" t="s">
        <v>393</v>
      </c>
    </row>
    <row r="1856" spans="1:11" ht="12.75" customHeight="1">
      <c r="A1856" s="68" t="s">
        <v>484</v>
      </c>
      <c r="B1856" s="68" t="s">
        <v>453</v>
      </c>
      <c r="C1856" s="68" t="s">
        <v>271</v>
      </c>
      <c r="D1856" s="68" t="s">
        <v>359</v>
      </c>
      <c r="E1856" s="68" t="s">
        <v>360</v>
      </c>
      <c r="F1856" s="68" t="s">
        <v>79</v>
      </c>
      <c r="G1856" s="68" t="s">
        <v>392</v>
      </c>
      <c r="H1856" s="68" t="s">
        <v>366</v>
      </c>
      <c r="I1856" s="65">
        <v>696</v>
      </c>
      <c r="J1856" s="65">
        <v>801</v>
      </c>
      <c r="K1856" s="65" t="s">
        <v>393</v>
      </c>
    </row>
    <row r="1857" spans="1:11" ht="12.75" customHeight="1">
      <c r="A1857" s="68" t="s">
        <v>484</v>
      </c>
      <c r="B1857" s="68" t="s">
        <v>453</v>
      </c>
      <c r="C1857" s="68" t="s">
        <v>271</v>
      </c>
      <c r="D1857" s="68" t="s">
        <v>359</v>
      </c>
      <c r="E1857" s="68" t="s">
        <v>360</v>
      </c>
      <c r="F1857" s="68" t="s">
        <v>79</v>
      </c>
      <c r="G1857" s="68" t="s">
        <v>392</v>
      </c>
      <c r="H1857" s="68" t="s">
        <v>367</v>
      </c>
      <c r="I1857" s="65">
        <v>542</v>
      </c>
      <c r="J1857" s="65">
        <v>801</v>
      </c>
      <c r="K1857" s="65" t="s">
        <v>393</v>
      </c>
    </row>
    <row r="1858" spans="1:11" ht="12.75" customHeight="1">
      <c r="A1858" s="68" t="s">
        <v>484</v>
      </c>
      <c r="B1858" s="68" t="s">
        <v>453</v>
      </c>
      <c r="C1858" s="68" t="s">
        <v>271</v>
      </c>
      <c r="D1858" s="68" t="s">
        <v>359</v>
      </c>
      <c r="E1858" s="68" t="s">
        <v>360</v>
      </c>
      <c r="F1858" s="68" t="s">
        <v>79</v>
      </c>
      <c r="G1858" s="68" t="s">
        <v>392</v>
      </c>
      <c r="H1858" s="68" t="s">
        <v>247</v>
      </c>
      <c r="I1858" s="65">
        <v>320</v>
      </c>
      <c r="J1858" s="65">
        <v>801</v>
      </c>
      <c r="K1858" s="65" t="s">
        <v>393</v>
      </c>
    </row>
    <row r="1859" spans="1:11" ht="12.75" customHeight="1">
      <c r="A1859" s="68" t="s">
        <v>484</v>
      </c>
      <c r="B1859" s="68" t="s">
        <v>453</v>
      </c>
      <c r="C1859" s="68" t="s">
        <v>271</v>
      </c>
      <c r="D1859" s="68" t="s">
        <v>359</v>
      </c>
      <c r="E1859" s="68" t="s">
        <v>360</v>
      </c>
      <c r="F1859" s="68" t="s">
        <v>79</v>
      </c>
      <c r="G1859" s="68" t="s">
        <v>392</v>
      </c>
      <c r="H1859" s="68" t="s">
        <v>375</v>
      </c>
      <c r="I1859" s="65">
        <v>305</v>
      </c>
      <c r="J1859" s="65">
        <v>801</v>
      </c>
      <c r="K1859" s="65" t="s">
        <v>393</v>
      </c>
    </row>
    <row r="1860" spans="1:11" ht="12.75" customHeight="1">
      <c r="A1860" s="68" t="s">
        <v>484</v>
      </c>
      <c r="B1860" s="68" t="s">
        <v>453</v>
      </c>
      <c r="C1860" s="68" t="s">
        <v>271</v>
      </c>
      <c r="D1860" s="68" t="s">
        <v>359</v>
      </c>
      <c r="E1860" s="68" t="s">
        <v>360</v>
      </c>
      <c r="F1860" s="68" t="s">
        <v>79</v>
      </c>
      <c r="G1860" s="68" t="s">
        <v>392</v>
      </c>
      <c r="H1860" s="68" t="s">
        <v>368</v>
      </c>
      <c r="I1860" s="65">
        <v>193</v>
      </c>
      <c r="J1860" s="65">
        <v>801</v>
      </c>
      <c r="K1860" s="65" t="s">
        <v>393</v>
      </c>
    </row>
    <row r="1861" spans="1:11" ht="12.75" customHeight="1">
      <c r="A1861" s="68" t="s">
        <v>484</v>
      </c>
      <c r="B1861" s="68" t="s">
        <v>453</v>
      </c>
      <c r="C1861" s="68" t="s">
        <v>271</v>
      </c>
      <c r="D1861" s="68" t="s">
        <v>359</v>
      </c>
      <c r="E1861" s="68" t="s">
        <v>360</v>
      </c>
      <c r="F1861" s="68" t="s">
        <v>79</v>
      </c>
      <c r="G1861" s="68" t="s">
        <v>392</v>
      </c>
      <c r="H1861" s="68" t="s">
        <v>491</v>
      </c>
      <c r="I1861" s="65">
        <v>102</v>
      </c>
      <c r="J1861" s="65">
        <v>801</v>
      </c>
      <c r="K1861" s="65" t="s">
        <v>393</v>
      </c>
    </row>
    <row r="1862" spans="1:11" ht="12.75" customHeight="1">
      <c r="A1862" s="68" t="s">
        <v>484</v>
      </c>
      <c r="B1862" s="68" t="s">
        <v>453</v>
      </c>
      <c r="C1862" s="68" t="s">
        <v>271</v>
      </c>
      <c r="D1862" s="68" t="s">
        <v>359</v>
      </c>
      <c r="E1862" s="68" t="s">
        <v>360</v>
      </c>
      <c r="F1862" s="68" t="s">
        <v>79</v>
      </c>
      <c r="G1862" s="68" t="s">
        <v>392</v>
      </c>
      <c r="H1862" s="68" t="s">
        <v>369</v>
      </c>
      <c r="I1862" s="65">
        <v>83</v>
      </c>
      <c r="J1862" s="65">
        <v>801</v>
      </c>
      <c r="K1862" s="65" t="s">
        <v>393</v>
      </c>
    </row>
    <row r="1863" spans="1:11" ht="12.75" customHeight="1">
      <c r="A1863" s="68" t="s">
        <v>484</v>
      </c>
      <c r="B1863" s="68" t="s">
        <v>453</v>
      </c>
      <c r="C1863" s="68" t="s">
        <v>271</v>
      </c>
      <c r="D1863" s="68" t="s">
        <v>359</v>
      </c>
      <c r="E1863" s="68" t="s">
        <v>360</v>
      </c>
      <c r="F1863" s="68" t="s">
        <v>79</v>
      </c>
      <c r="G1863" s="68" t="s">
        <v>392</v>
      </c>
      <c r="H1863" s="68" t="s">
        <v>638</v>
      </c>
      <c r="I1863" s="65">
        <v>211</v>
      </c>
      <c r="J1863" s="65">
        <v>801</v>
      </c>
      <c r="K1863" s="65" t="s">
        <v>393</v>
      </c>
    </row>
    <row r="1864" spans="1:11" ht="12.75" customHeight="1">
      <c r="A1864" s="68" t="s">
        <v>484</v>
      </c>
      <c r="B1864" s="68" t="s">
        <v>453</v>
      </c>
      <c r="C1864" s="68" t="s">
        <v>271</v>
      </c>
      <c r="D1864" s="68" t="s">
        <v>359</v>
      </c>
      <c r="E1864" s="68" t="s">
        <v>360</v>
      </c>
      <c r="F1864" s="68" t="s">
        <v>79</v>
      </c>
      <c r="G1864" s="68" t="s">
        <v>392</v>
      </c>
      <c r="H1864" s="68" t="s">
        <v>365</v>
      </c>
      <c r="I1864" s="65">
        <v>50</v>
      </c>
      <c r="J1864" s="65">
        <v>809</v>
      </c>
      <c r="K1864" s="65" t="s">
        <v>394</v>
      </c>
    </row>
    <row r="1865" spans="1:11" ht="12.75" customHeight="1">
      <c r="A1865" s="68" t="s">
        <v>484</v>
      </c>
      <c r="B1865" s="68" t="s">
        <v>453</v>
      </c>
      <c r="C1865" s="68" t="s">
        <v>271</v>
      </c>
      <c r="D1865" s="68" t="s">
        <v>359</v>
      </c>
      <c r="E1865" s="68" t="s">
        <v>360</v>
      </c>
      <c r="F1865" s="68" t="s">
        <v>79</v>
      </c>
      <c r="G1865" s="68" t="s">
        <v>392</v>
      </c>
      <c r="H1865" s="68" t="s">
        <v>366</v>
      </c>
      <c r="I1865" s="65">
        <v>35</v>
      </c>
      <c r="J1865" s="65">
        <v>809</v>
      </c>
      <c r="K1865" s="65" t="s">
        <v>394</v>
      </c>
    </row>
    <row r="1866" spans="1:11" ht="12.75" customHeight="1">
      <c r="A1866" s="68" t="s">
        <v>484</v>
      </c>
      <c r="B1866" s="68" t="s">
        <v>453</v>
      </c>
      <c r="C1866" s="68" t="s">
        <v>271</v>
      </c>
      <c r="D1866" s="68" t="s">
        <v>359</v>
      </c>
      <c r="E1866" s="68" t="s">
        <v>360</v>
      </c>
      <c r="F1866" s="68" t="s">
        <v>79</v>
      </c>
      <c r="G1866" s="68" t="s">
        <v>392</v>
      </c>
      <c r="H1866" s="68" t="s">
        <v>367</v>
      </c>
      <c r="I1866" s="65">
        <v>22</v>
      </c>
      <c r="J1866" s="65">
        <v>809</v>
      </c>
      <c r="K1866" s="65" t="s">
        <v>394</v>
      </c>
    </row>
    <row r="1867" spans="1:11" ht="12.75" customHeight="1">
      <c r="A1867" s="68" t="s">
        <v>484</v>
      </c>
      <c r="B1867" s="68" t="s">
        <v>453</v>
      </c>
      <c r="C1867" s="68" t="s">
        <v>271</v>
      </c>
      <c r="D1867" s="68" t="s">
        <v>359</v>
      </c>
      <c r="E1867" s="68" t="s">
        <v>360</v>
      </c>
      <c r="F1867" s="68" t="s">
        <v>79</v>
      </c>
      <c r="G1867" s="68" t="s">
        <v>392</v>
      </c>
      <c r="H1867" s="68" t="s">
        <v>247</v>
      </c>
      <c r="I1867" s="65">
        <v>9</v>
      </c>
      <c r="J1867" s="65">
        <v>809</v>
      </c>
      <c r="K1867" s="65" t="s">
        <v>394</v>
      </c>
    </row>
    <row r="1868" spans="1:11" ht="12.75" customHeight="1">
      <c r="A1868" s="68" t="s">
        <v>484</v>
      </c>
      <c r="B1868" s="68" t="s">
        <v>453</v>
      </c>
      <c r="C1868" s="68" t="s">
        <v>271</v>
      </c>
      <c r="D1868" s="68" t="s">
        <v>359</v>
      </c>
      <c r="E1868" s="68" t="s">
        <v>360</v>
      </c>
      <c r="F1868" s="68" t="s">
        <v>79</v>
      </c>
      <c r="G1868" s="68" t="s">
        <v>392</v>
      </c>
      <c r="H1868" s="68" t="s">
        <v>375</v>
      </c>
      <c r="I1868" s="65">
        <v>16</v>
      </c>
      <c r="J1868" s="65">
        <v>809</v>
      </c>
      <c r="K1868" s="65" t="s">
        <v>394</v>
      </c>
    </row>
    <row r="1869" spans="1:11" ht="12.75" customHeight="1">
      <c r="A1869" s="68" t="s">
        <v>484</v>
      </c>
      <c r="B1869" s="68" t="s">
        <v>453</v>
      </c>
      <c r="C1869" s="68" t="s">
        <v>271</v>
      </c>
      <c r="D1869" s="68" t="s">
        <v>359</v>
      </c>
      <c r="E1869" s="68" t="s">
        <v>360</v>
      </c>
      <c r="F1869" s="68" t="s">
        <v>79</v>
      </c>
      <c r="G1869" s="68" t="s">
        <v>392</v>
      </c>
      <c r="H1869" s="68" t="s">
        <v>368</v>
      </c>
      <c r="I1869" s="65">
        <v>18</v>
      </c>
      <c r="J1869" s="65">
        <v>809</v>
      </c>
      <c r="K1869" s="65" t="s">
        <v>394</v>
      </c>
    </row>
    <row r="1870" spans="1:11" ht="12.75" customHeight="1">
      <c r="A1870" s="68" t="s">
        <v>484</v>
      </c>
      <c r="B1870" s="68" t="s">
        <v>453</v>
      </c>
      <c r="C1870" s="68" t="s">
        <v>271</v>
      </c>
      <c r="D1870" s="68" t="s">
        <v>359</v>
      </c>
      <c r="E1870" s="68" t="s">
        <v>360</v>
      </c>
      <c r="F1870" s="68" t="s">
        <v>79</v>
      </c>
      <c r="G1870" s="68" t="s">
        <v>392</v>
      </c>
      <c r="H1870" s="68" t="s">
        <v>491</v>
      </c>
      <c r="I1870" s="65">
        <v>20</v>
      </c>
      <c r="J1870" s="65">
        <v>809</v>
      </c>
      <c r="K1870" s="65" t="s">
        <v>394</v>
      </c>
    </row>
    <row r="1871" spans="1:11" ht="12.75" customHeight="1">
      <c r="A1871" s="68" t="s">
        <v>484</v>
      </c>
      <c r="B1871" s="68" t="s">
        <v>453</v>
      </c>
      <c r="C1871" s="68" t="s">
        <v>271</v>
      </c>
      <c r="D1871" s="68" t="s">
        <v>359</v>
      </c>
      <c r="E1871" s="68" t="s">
        <v>360</v>
      </c>
      <c r="F1871" s="68" t="s">
        <v>79</v>
      </c>
      <c r="G1871" s="68" t="s">
        <v>392</v>
      </c>
      <c r="H1871" s="68" t="s">
        <v>369</v>
      </c>
      <c r="I1871" s="65">
        <v>16</v>
      </c>
      <c r="J1871" s="65">
        <v>809</v>
      </c>
      <c r="K1871" s="65" t="s">
        <v>394</v>
      </c>
    </row>
    <row r="1872" spans="1:11" ht="12.75" customHeight="1">
      <c r="A1872" s="68" t="s">
        <v>484</v>
      </c>
      <c r="B1872" s="68" t="s">
        <v>453</v>
      </c>
      <c r="C1872" s="68" t="s">
        <v>271</v>
      </c>
      <c r="D1872" s="68" t="s">
        <v>359</v>
      </c>
      <c r="E1872" s="68" t="s">
        <v>360</v>
      </c>
      <c r="F1872" s="68" t="s">
        <v>79</v>
      </c>
      <c r="G1872" s="68" t="s">
        <v>392</v>
      </c>
      <c r="H1872" s="68" t="s">
        <v>638</v>
      </c>
      <c r="I1872" s="65">
        <v>46</v>
      </c>
      <c r="J1872" s="65">
        <v>809</v>
      </c>
      <c r="K1872" s="65" t="s">
        <v>394</v>
      </c>
    </row>
    <row r="1873" spans="1:11" ht="12.75" customHeight="1">
      <c r="A1873" s="68" t="s">
        <v>484</v>
      </c>
      <c r="B1873" s="68" t="s">
        <v>453</v>
      </c>
      <c r="C1873" s="68" t="s">
        <v>271</v>
      </c>
      <c r="D1873" s="68" t="s">
        <v>359</v>
      </c>
      <c r="E1873" s="68" t="s">
        <v>360</v>
      </c>
      <c r="F1873" s="68" t="s">
        <v>80</v>
      </c>
      <c r="G1873" s="68" t="s">
        <v>395</v>
      </c>
      <c r="H1873" s="68" t="s">
        <v>367</v>
      </c>
      <c r="I1873" s="65">
        <v>16</v>
      </c>
      <c r="J1873" s="65">
        <v>608</v>
      </c>
      <c r="K1873" s="65" t="s">
        <v>507</v>
      </c>
    </row>
    <row r="1874" spans="1:11" ht="12.75" customHeight="1">
      <c r="A1874" s="68" t="s">
        <v>484</v>
      </c>
      <c r="B1874" s="68" t="s">
        <v>453</v>
      </c>
      <c r="C1874" s="68" t="s">
        <v>271</v>
      </c>
      <c r="D1874" s="68" t="s">
        <v>359</v>
      </c>
      <c r="E1874" s="68" t="s">
        <v>360</v>
      </c>
      <c r="F1874" s="68" t="s">
        <v>80</v>
      </c>
      <c r="G1874" s="68" t="s">
        <v>395</v>
      </c>
      <c r="H1874" s="68" t="s">
        <v>247</v>
      </c>
      <c r="I1874" s="65">
        <v>35</v>
      </c>
      <c r="J1874" s="65">
        <v>608</v>
      </c>
      <c r="K1874" s="65" t="s">
        <v>507</v>
      </c>
    </row>
    <row r="1875" spans="1:11" ht="12.75" customHeight="1">
      <c r="A1875" s="68" t="s">
        <v>484</v>
      </c>
      <c r="B1875" s="68" t="s">
        <v>453</v>
      </c>
      <c r="C1875" s="68" t="s">
        <v>271</v>
      </c>
      <c r="D1875" s="68" t="s">
        <v>359</v>
      </c>
      <c r="E1875" s="68" t="s">
        <v>360</v>
      </c>
      <c r="F1875" s="68" t="s">
        <v>80</v>
      </c>
      <c r="G1875" s="68" t="s">
        <v>395</v>
      </c>
      <c r="H1875" s="68" t="s">
        <v>375</v>
      </c>
      <c r="I1875" s="65">
        <v>21</v>
      </c>
      <c r="J1875" s="65">
        <v>608</v>
      </c>
      <c r="K1875" s="65" t="s">
        <v>507</v>
      </c>
    </row>
    <row r="1876" spans="1:11" ht="12.75" customHeight="1">
      <c r="A1876" s="68" t="s">
        <v>484</v>
      </c>
      <c r="B1876" s="68" t="s">
        <v>453</v>
      </c>
      <c r="C1876" s="68" t="s">
        <v>271</v>
      </c>
      <c r="D1876" s="68" t="s">
        <v>359</v>
      </c>
      <c r="E1876" s="68" t="s">
        <v>360</v>
      </c>
      <c r="F1876" s="68" t="s">
        <v>80</v>
      </c>
      <c r="G1876" s="68" t="s">
        <v>395</v>
      </c>
      <c r="H1876" s="68" t="s">
        <v>368</v>
      </c>
      <c r="I1876" s="65">
        <v>14</v>
      </c>
      <c r="J1876" s="65">
        <v>608</v>
      </c>
      <c r="K1876" s="65" t="s">
        <v>507</v>
      </c>
    </row>
    <row r="1877" spans="1:11" ht="12.75" customHeight="1">
      <c r="A1877" s="68" t="s">
        <v>484</v>
      </c>
      <c r="B1877" s="68" t="s">
        <v>453</v>
      </c>
      <c r="C1877" s="68" t="s">
        <v>271</v>
      </c>
      <c r="D1877" s="68" t="s">
        <v>359</v>
      </c>
      <c r="E1877" s="68" t="s">
        <v>360</v>
      </c>
      <c r="F1877" s="68" t="s">
        <v>80</v>
      </c>
      <c r="G1877" s="68" t="s">
        <v>395</v>
      </c>
      <c r="H1877" s="68" t="s">
        <v>491</v>
      </c>
      <c r="I1877" s="65">
        <v>13</v>
      </c>
      <c r="J1877" s="65">
        <v>608</v>
      </c>
      <c r="K1877" s="65" t="s">
        <v>507</v>
      </c>
    </row>
    <row r="1878" spans="1:11" ht="12.75" customHeight="1">
      <c r="A1878" s="68" t="s">
        <v>484</v>
      </c>
      <c r="B1878" s="68" t="s">
        <v>453</v>
      </c>
      <c r="C1878" s="68" t="s">
        <v>271</v>
      </c>
      <c r="D1878" s="68" t="s">
        <v>359</v>
      </c>
      <c r="E1878" s="68" t="s">
        <v>360</v>
      </c>
      <c r="F1878" s="68" t="s">
        <v>80</v>
      </c>
      <c r="G1878" s="68" t="s">
        <v>395</v>
      </c>
      <c r="H1878" s="68" t="s">
        <v>369</v>
      </c>
      <c r="I1878" s="65">
        <v>5</v>
      </c>
      <c r="J1878" s="65">
        <v>608</v>
      </c>
      <c r="K1878" s="65" t="s">
        <v>507</v>
      </c>
    </row>
    <row r="1879" spans="1:11" ht="12.75" customHeight="1">
      <c r="A1879" s="68" t="s">
        <v>484</v>
      </c>
      <c r="B1879" s="68" t="s">
        <v>453</v>
      </c>
      <c r="C1879" s="68" t="s">
        <v>271</v>
      </c>
      <c r="D1879" s="68" t="s">
        <v>359</v>
      </c>
      <c r="E1879" s="68" t="s">
        <v>360</v>
      </c>
      <c r="F1879" s="68" t="s">
        <v>80</v>
      </c>
      <c r="G1879" s="68" t="s">
        <v>395</v>
      </c>
      <c r="H1879" s="68" t="s">
        <v>365</v>
      </c>
      <c r="I1879" s="65">
        <v>38</v>
      </c>
      <c r="J1879" s="65">
        <v>607</v>
      </c>
      <c r="K1879" s="65" t="s">
        <v>401</v>
      </c>
    </row>
    <row r="1880" spans="1:11" ht="12.75" customHeight="1">
      <c r="A1880" s="68" t="s">
        <v>484</v>
      </c>
      <c r="B1880" s="68" t="s">
        <v>453</v>
      </c>
      <c r="C1880" s="68" t="s">
        <v>271</v>
      </c>
      <c r="D1880" s="68" t="s">
        <v>359</v>
      </c>
      <c r="E1880" s="68" t="s">
        <v>360</v>
      </c>
      <c r="F1880" s="68" t="s">
        <v>80</v>
      </c>
      <c r="G1880" s="68" t="s">
        <v>395</v>
      </c>
      <c r="H1880" s="68" t="s">
        <v>366</v>
      </c>
      <c r="I1880" s="65">
        <v>394</v>
      </c>
      <c r="J1880" s="65">
        <v>607</v>
      </c>
      <c r="K1880" s="65" t="s">
        <v>401</v>
      </c>
    </row>
    <row r="1881" spans="1:11" ht="12.75" customHeight="1">
      <c r="A1881" s="68" t="s">
        <v>484</v>
      </c>
      <c r="B1881" s="68" t="s">
        <v>453</v>
      </c>
      <c r="C1881" s="68" t="s">
        <v>271</v>
      </c>
      <c r="D1881" s="68" t="s">
        <v>359</v>
      </c>
      <c r="E1881" s="68" t="s">
        <v>360</v>
      </c>
      <c r="F1881" s="68" t="s">
        <v>80</v>
      </c>
      <c r="G1881" s="68" t="s">
        <v>395</v>
      </c>
      <c r="H1881" s="68" t="s">
        <v>367</v>
      </c>
      <c r="I1881" s="65">
        <v>355</v>
      </c>
      <c r="J1881" s="65">
        <v>607</v>
      </c>
      <c r="K1881" s="65" t="s">
        <v>401</v>
      </c>
    </row>
    <row r="1882" spans="1:11" ht="12.75" customHeight="1">
      <c r="A1882" s="68" t="s">
        <v>484</v>
      </c>
      <c r="B1882" s="68" t="s">
        <v>453</v>
      </c>
      <c r="C1882" s="68" t="s">
        <v>271</v>
      </c>
      <c r="D1882" s="68" t="s">
        <v>359</v>
      </c>
      <c r="E1882" s="68" t="s">
        <v>360</v>
      </c>
      <c r="F1882" s="68" t="s">
        <v>80</v>
      </c>
      <c r="G1882" s="68" t="s">
        <v>395</v>
      </c>
      <c r="H1882" s="68" t="s">
        <v>247</v>
      </c>
      <c r="I1882" s="65">
        <v>284</v>
      </c>
      <c r="J1882" s="65">
        <v>607</v>
      </c>
      <c r="K1882" s="65" t="s">
        <v>401</v>
      </c>
    </row>
    <row r="1883" spans="1:11" ht="12.75" customHeight="1">
      <c r="A1883" s="68" t="s">
        <v>484</v>
      </c>
      <c r="B1883" s="68" t="s">
        <v>453</v>
      </c>
      <c r="C1883" s="68" t="s">
        <v>271</v>
      </c>
      <c r="D1883" s="68" t="s">
        <v>359</v>
      </c>
      <c r="E1883" s="68" t="s">
        <v>360</v>
      </c>
      <c r="F1883" s="68" t="s">
        <v>80</v>
      </c>
      <c r="G1883" s="68" t="s">
        <v>395</v>
      </c>
      <c r="H1883" s="68" t="s">
        <v>375</v>
      </c>
      <c r="I1883" s="65">
        <v>246</v>
      </c>
      <c r="J1883" s="65">
        <v>607</v>
      </c>
      <c r="K1883" s="65" t="s">
        <v>401</v>
      </c>
    </row>
    <row r="1884" spans="1:11" ht="12.75" customHeight="1">
      <c r="A1884" s="68" t="s">
        <v>484</v>
      </c>
      <c r="B1884" s="68" t="s">
        <v>453</v>
      </c>
      <c r="C1884" s="68" t="s">
        <v>271</v>
      </c>
      <c r="D1884" s="68" t="s">
        <v>359</v>
      </c>
      <c r="E1884" s="68" t="s">
        <v>360</v>
      </c>
      <c r="F1884" s="68" t="s">
        <v>80</v>
      </c>
      <c r="G1884" s="68" t="s">
        <v>395</v>
      </c>
      <c r="H1884" s="68" t="s">
        <v>368</v>
      </c>
      <c r="I1884" s="65">
        <v>217</v>
      </c>
      <c r="J1884" s="65">
        <v>607</v>
      </c>
      <c r="K1884" s="65" t="s">
        <v>401</v>
      </c>
    </row>
    <row r="1885" spans="1:11" ht="12.75" customHeight="1">
      <c r="A1885" s="68" t="s">
        <v>484</v>
      </c>
      <c r="B1885" s="68" t="s">
        <v>453</v>
      </c>
      <c r="C1885" s="68" t="s">
        <v>271</v>
      </c>
      <c r="D1885" s="68" t="s">
        <v>359</v>
      </c>
      <c r="E1885" s="68" t="s">
        <v>360</v>
      </c>
      <c r="F1885" s="68" t="s">
        <v>80</v>
      </c>
      <c r="G1885" s="68" t="s">
        <v>395</v>
      </c>
      <c r="H1885" s="68" t="s">
        <v>491</v>
      </c>
      <c r="I1885" s="65">
        <v>195</v>
      </c>
      <c r="J1885" s="65">
        <v>607</v>
      </c>
      <c r="K1885" s="65" t="s">
        <v>401</v>
      </c>
    </row>
    <row r="1886" spans="1:11" ht="12.75" customHeight="1">
      <c r="A1886" s="68" t="s">
        <v>484</v>
      </c>
      <c r="B1886" s="68" t="s">
        <v>453</v>
      </c>
      <c r="C1886" s="68" t="s">
        <v>271</v>
      </c>
      <c r="D1886" s="68" t="s">
        <v>359</v>
      </c>
      <c r="E1886" s="68" t="s">
        <v>360</v>
      </c>
      <c r="F1886" s="68" t="s">
        <v>80</v>
      </c>
      <c r="G1886" s="68" t="s">
        <v>395</v>
      </c>
      <c r="H1886" s="68" t="s">
        <v>369</v>
      </c>
      <c r="I1886" s="65">
        <v>94</v>
      </c>
      <c r="J1886" s="65">
        <v>607</v>
      </c>
      <c r="K1886" s="65" t="s">
        <v>401</v>
      </c>
    </row>
    <row r="1887" spans="1:11" ht="12.75" customHeight="1">
      <c r="A1887" s="68" t="s">
        <v>484</v>
      </c>
      <c r="B1887" s="68" t="s">
        <v>453</v>
      </c>
      <c r="C1887" s="68" t="s">
        <v>271</v>
      </c>
      <c r="D1887" s="68" t="s">
        <v>359</v>
      </c>
      <c r="E1887" s="68" t="s">
        <v>360</v>
      </c>
      <c r="F1887" s="68" t="s">
        <v>80</v>
      </c>
      <c r="G1887" s="68" t="s">
        <v>395</v>
      </c>
      <c r="H1887" s="68" t="s">
        <v>638</v>
      </c>
      <c r="I1887" s="65">
        <v>1</v>
      </c>
      <c r="J1887" s="65">
        <v>607</v>
      </c>
      <c r="K1887" s="65" t="s">
        <v>401</v>
      </c>
    </row>
    <row r="1888" spans="1:11" ht="12.75" customHeight="1">
      <c r="A1888" s="68" t="s">
        <v>484</v>
      </c>
      <c r="B1888" s="68" t="s">
        <v>453</v>
      </c>
      <c r="C1888" s="68" t="s">
        <v>271</v>
      </c>
      <c r="D1888" s="68" t="s">
        <v>359</v>
      </c>
      <c r="E1888" s="68" t="s">
        <v>360</v>
      </c>
      <c r="F1888" s="68" t="s">
        <v>81</v>
      </c>
      <c r="G1888" s="68" t="s">
        <v>402</v>
      </c>
      <c r="H1888" s="68" t="s">
        <v>368</v>
      </c>
      <c r="I1888" s="65">
        <v>3</v>
      </c>
      <c r="J1888" s="65">
        <v>537</v>
      </c>
      <c r="K1888" s="65" t="s">
        <v>284</v>
      </c>
    </row>
    <row r="1889" spans="1:11" ht="12.75" customHeight="1">
      <c r="A1889" s="68" t="s">
        <v>484</v>
      </c>
      <c r="B1889" s="68" t="s">
        <v>453</v>
      </c>
      <c r="C1889" s="68" t="s">
        <v>271</v>
      </c>
      <c r="D1889" s="68" t="s">
        <v>359</v>
      </c>
      <c r="E1889" s="68" t="s">
        <v>360</v>
      </c>
      <c r="F1889" s="68" t="s">
        <v>81</v>
      </c>
      <c r="G1889" s="68" t="s">
        <v>402</v>
      </c>
      <c r="H1889" s="68" t="s">
        <v>491</v>
      </c>
      <c r="I1889" s="65">
        <v>5</v>
      </c>
      <c r="J1889" s="65">
        <v>537</v>
      </c>
      <c r="K1889" s="65" t="s">
        <v>284</v>
      </c>
    </row>
    <row r="1890" spans="1:11" ht="12.75" customHeight="1">
      <c r="A1890" s="68" t="s">
        <v>484</v>
      </c>
      <c r="B1890" s="68" t="s">
        <v>453</v>
      </c>
      <c r="C1890" s="68" t="s">
        <v>271</v>
      </c>
      <c r="D1890" s="68" t="s">
        <v>359</v>
      </c>
      <c r="E1890" s="68" t="s">
        <v>360</v>
      </c>
      <c r="F1890" s="68" t="s">
        <v>81</v>
      </c>
      <c r="G1890" s="68" t="s">
        <v>402</v>
      </c>
      <c r="H1890" s="68" t="s">
        <v>369</v>
      </c>
      <c r="I1890" s="65">
        <v>4</v>
      </c>
      <c r="J1890" s="65">
        <v>537</v>
      </c>
      <c r="K1890" s="65" t="s">
        <v>284</v>
      </c>
    </row>
    <row r="1891" spans="1:11" ht="12.75" customHeight="1">
      <c r="A1891" s="68" t="s">
        <v>484</v>
      </c>
      <c r="B1891" s="68" t="s">
        <v>453</v>
      </c>
      <c r="C1891" s="68" t="s">
        <v>271</v>
      </c>
      <c r="D1891" s="68" t="s">
        <v>359</v>
      </c>
      <c r="E1891" s="68" t="s">
        <v>360</v>
      </c>
      <c r="F1891" s="68" t="s">
        <v>81</v>
      </c>
      <c r="G1891" s="68" t="s">
        <v>402</v>
      </c>
      <c r="H1891" s="68" t="s">
        <v>638</v>
      </c>
      <c r="I1891" s="65">
        <v>35</v>
      </c>
      <c r="J1891" s="65">
        <v>537</v>
      </c>
      <c r="K1891" s="65" t="s">
        <v>284</v>
      </c>
    </row>
    <row r="1892" spans="1:11" ht="12.75" customHeight="1">
      <c r="A1892" s="68" t="s">
        <v>484</v>
      </c>
      <c r="B1892" s="68" t="s">
        <v>453</v>
      </c>
      <c r="C1892" s="68" t="s">
        <v>271</v>
      </c>
      <c r="D1892" s="68" t="s">
        <v>359</v>
      </c>
      <c r="E1892" s="68" t="s">
        <v>360</v>
      </c>
      <c r="F1892" s="68" t="s">
        <v>81</v>
      </c>
      <c r="G1892" s="68" t="s">
        <v>402</v>
      </c>
      <c r="H1892" s="68" t="s">
        <v>491</v>
      </c>
      <c r="I1892" s="65">
        <v>3</v>
      </c>
      <c r="J1892" s="65">
        <v>529</v>
      </c>
      <c r="K1892" s="65" t="s">
        <v>509</v>
      </c>
    </row>
    <row r="1893" spans="1:11" ht="12.75" customHeight="1">
      <c r="A1893" s="68" t="s">
        <v>484</v>
      </c>
      <c r="B1893" s="68" t="s">
        <v>453</v>
      </c>
      <c r="C1893" s="68" t="s">
        <v>271</v>
      </c>
      <c r="D1893" s="68" t="s">
        <v>359</v>
      </c>
      <c r="E1893" s="68" t="s">
        <v>360</v>
      </c>
      <c r="F1893" s="68" t="s">
        <v>81</v>
      </c>
      <c r="G1893" s="68" t="s">
        <v>402</v>
      </c>
      <c r="H1893" s="68" t="s">
        <v>638</v>
      </c>
      <c r="I1893" s="65">
        <v>1</v>
      </c>
      <c r="J1893" s="65">
        <v>529</v>
      </c>
      <c r="K1893" s="65" t="s">
        <v>509</v>
      </c>
    </row>
    <row r="1894" spans="1:11" ht="12.75" customHeight="1">
      <c r="A1894" s="68" t="s">
        <v>484</v>
      </c>
      <c r="B1894" s="68" t="s">
        <v>453</v>
      </c>
      <c r="C1894" s="68" t="s">
        <v>271</v>
      </c>
      <c r="D1894" s="68" t="s">
        <v>359</v>
      </c>
      <c r="E1894" s="68" t="s">
        <v>360</v>
      </c>
      <c r="F1894" s="68" t="s">
        <v>81</v>
      </c>
      <c r="G1894" s="68" t="s">
        <v>402</v>
      </c>
      <c r="H1894" s="68" t="s">
        <v>365</v>
      </c>
      <c r="I1894" s="65">
        <v>7</v>
      </c>
      <c r="J1894" s="65">
        <v>539</v>
      </c>
      <c r="K1894" s="65" t="s">
        <v>510</v>
      </c>
    </row>
    <row r="1895" spans="1:11" ht="12.75" customHeight="1">
      <c r="A1895" s="68" t="s">
        <v>484</v>
      </c>
      <c r="B1895" s="68" t="s">
        <v>453</v>
      </c>
      <c r="C1895" s="68" t="s">
        <v>271</v>
      </c>
      <c r="D1895" s="68" t="s">
        <v>359</v>
      </c>
      <c r="E1895" s="68" t="s">
        <v>360</v>
      </c>
      <c r="F1895" s="68" t="s">
        <v>81</v>
      </c>
      <c r="G1895" s="68" t="s">
        <v>402</v>
      </c>
      <c r="H1895" s="68" t="s">
        <v>366</v>
      </c>
      <c r="I1895" s="65">
        <v>9</v>
      </c>
      <c r="J1895" s="65">
        <v>539</v>
      </c>
      <c r="K1895" s="65" t="s">
        <v>510</v>
      </c>
    </row>
    <row r="1896" spans="1:11" ht="12.75" customHeight="1">
      <c r="A1896" s="68" t="s">
        <v>484</v>
      </c>
      <c r="B1896" s="68" t="s">
        <v>453</v>
      </c>
      <c r="C1896" s="68" t="s">
        <v>271</v>
      </c>
      <c r="D1896" s="68" t="s">
        <v>359</v>
      </c>
      <c r="E1896" s="68" t="s">
        <v>360</v>
      </c>
      <c r="F1896" s="68" t="s">
        <v>81</v>
      </c>
      <c r="G1896" s="68" t="s">
        <v>402</v>
      </c>
      <c r="H1896" s="68" t="s">
        <v>367</v>
      </c>
      <c r="I1896" s="65">
        <v>3</v>
      </c>
      <c r="J1896" s="65">
        <v>539</v>
      </c>
      <c r="K1896" s="65" t="s">
        <v>510</v>
      </c>
    </row>
    <row r="1897" spans="1:11" ht="12.75" customHeight="1">
      <c r="A1897" s="68" t="s">
        <v>484</v>
      </c>
      <c r="B1897" s="68" t="s">
        <v>453</v>
      </c>
      <c r="C1897" s="68" t="s">
        <v>271</v>
      </c>
      <c r="D1897" s="68" t="s">
        <v>359</v>
      </c>
      <c r="E1897" s="68" t="s">
        <v>360</v>
      </c>
      <c r="F1897" s="68" t="s">
        <v>81</v>
      </c>
      <c r="G1897" s="68" t="s">
        <v>402</v>
      </c>
      <c r="H1897" s="68" t="s">
        <v>247</v>
      </c>
      <c r="I1897" s="65">
        <v>1</v>
      </c>
      <c r="J1897" s="65">
        <v>539</v>
      </c>
      <c r="K1897" s="65" t="s">
        <v>510</v>
      </c>
    </row>
    <row r="1898" spans="1:11" ht="12.75" customHeight="1">
      <c r="A1898" s="68" t="s">
        <v>484</v>
      </c>
      <c r="B1898" s="68" t="s">
        <v>453</v>
      </c>
      <c r="C1898" s="68" t="s">
        <v>271</v>
      </c>
      <c r="D1898" s="68" t="s">
        <v>359</v>
      </c>
      <c r="E1898" s="68" t="s">
        <v>360</v>
      </c>
      <c r="F1898" s="68" t="s">
        <v>82</v>
      </c>
      <c r="G1898" s="68" t="s">
        <v>403</v>
      </c>
      <c r="H1898" s="68" t="s">
        <v>365</v>
      </c>
      <c r="I1898" s="65">
        <v>8743</v>
      </c>
      <c r="J1898" s="65">
        <v>930</v>
      </c>
      <c r="K1898" s="65" t="s">
        <v>249</v>
      </c>
    </row>
    <row r="1899" spans="1:11" ht="12.75" customHeight="1">
      <c r="A1899" s="68" t="s">
        <v>484</v>
      </c>
      <c r="B1899" s="68" t="s">
        <v>453</v>
      </c>
      <c r="C1899" s="68" t="s">
        <v>271</v>
      </c>
      <c r="D1899" s="68" t="s">
        <v>359</v>
      </c>
      <c r="E1899" s="68" t="s">
        <v>360</v>
      </c>
      <c r="F1899" s="68" t="s">
        <v>82</v>
      </c>
      <c r="G1899" s="68" t="s">
        <v>403</v>
      </c>
      <c r="H1899" s="68" t="s">
        <v>366</v>
      </c>
      <c r="I1899" s="65">
        <v>6955</v>
      </c>
      <c r="J1899" s="65">
        <v>930</v>
      </c>
      <c r="K1899" s="65" t="s">
        <v>249</v>
      </c>
    </row>
    <row r="1900" spans="1:11" ht="12.75" customHeight="1">
      <c r="A1900" s="68" t="s">
        <v>484</v>
      </c>
      <c r="B1900" s="68" t="s">
        <v>453</v>
      </c>
      <c r="C1900" s="68" t="s">
        <v>271</v>
      </c>
      <c r="D1900" s="68" t="s">
        <v>359</v>
      </c>
      <c r="E1900" s="68" t="s">
        <v>360</v>
      </c>
      <c r="F1900" s="68" t="s">
        <v>82</v>
      </c>
      <c r="G1900" s="68" t="s">
        <v>403</v>
      </c>
      <c r="H1900" s="68" t="s">
        <v>367</v>
      </c>
      <c r="I1900" s="65">
        <v>4157</v>
      </c>
      <c r="J1900" s="65">
        <v>930</v>
      </c>
      <c r="K1900" s="65" t="s">
        <v>249</v>
      </c>
    </row>
    <row r="1901" spans="1:11" ht="12.75" customHeight="1">
      <c r="A1901" s="68" t="s">
        <v>484</v>
      </c>
      <c r="B1901" s="68" t="s">
        <v>453</v>
      </c>
      <c r="C1901" s="68" t="s">
        <v>271</v>
      </c>
      <c r="D1901" s="68" t="s">
        <v>359</v>
      </c>
      <c r="E1901" s="68" t="s">
        <v>360</v>
      </c>
      <c r="F1901" s="68" t="s">
        <v>82</v>
      </c>
      <c r="G1901" s="68" t="s">
        <v>403</v>
      </c>
      <c r="H1901" s="68" t="s">
        <v>247</v>
      </c>
      <c r="I1901" s="65">
        <v>2748</v>
      </c>
      <c r="J1901" s="65">
        <v>930</v>
      </c>
      <c r="K1901" s="65" t="s">
        <v>249</v>
      </c>
    </row>
    <row r="1902" spans="1:11" ht="12.75" customHeight="1">
      <c r="A1902" s="68" t="s">
        <v>484</v>
      </c>
      <c r="B1902" s="68" t="s">
        <v>453</v>
      </c>
      <c r="C1902" s="68" t="s">
        <v>271</v>
      </c>
      <c r="D1902" s="68" t="s">
        <v>359</v>
      </c>
      <c r="E1902" s="68" t="s">
        <v>360</v>
      </c>
      <c r="F1902" s="68" t="s">
        <v>82</v>
      </c>
      <c r="G1902" s="68" t="s">
        <v>403</v>
      </c>
      <c r="H1902" s="68" t="s">
        <v>375</v>
      </c>
      <c r="I1902" s="65">
        <v>4242</v>
      </c>
      <c r="J1902" s="65">
        <v>930</v>
      </c>
      <c r="K1902" s="65" t="s">
        <v>249</v>
      </c>
    </row>
    <row r="1903" spans="1:11" ht="12.75" customHeight="1">
      <c r="A1903" s="68" t="s">
        <v>484</v>
      </c>
      <c r="B1903" s="68" t="s">
        <v>453</v>
      </c>
      <c r="C1903" s="68" t="s">
        <v>271</v>
      </c>
      <c r="D1903" s="68" t="s">
        <v>359</v>
      </c>
      <c r="E1903" s="68" t="s">
        <v>360</v>
      </c>
      <c r="F1903" s="68" t="s">
        <v>82</v>
      </c>
      <c r="G1903" s="68" t="s">
        <v>403</v>
      </c>
      <c r="H1903" s="68" t="s">
        <v>368</v>
      </c>
      <c r="I1903" s="65">
        <v>2539</v>
      </c>
      <c r="J1903" s="65">
        <v>930</v>
      </c>
      <c r="K1903" s="65" t="s">
        <v>249</v>
      </c>
    </row>
    <row r="1904" spans="1:11" ht="12.75" customHeight="1">
      <c r="A1904" s="68" t="s">
        <v>484</v>
      </c>
      <c r="B1904" s="68" t="s">
        <v>453</v>
      </c>
      <c r="C1904" s="68" t="s">
        <v>271</v>
      </c>
      <c r="D1904" s="68" t="s">
        <v>359</v>
      </c>
      <c r="E1904" s="68" t="s">
        <v>360</v>
      </c>
      <c r="F1904" s="68" t="s">
        <v>82</v>
      </c>
      <c r="G1904" s="68" t="s">
        <v>403</v>
      </c>
      <c r="H1904" s="68" t="s">
        <v>491</v>
      </c>
      <c r="I1904" s="65">
        <v>1470</v>
      </c>
      <c r="J1904" s="65">
        <v>930</v>
      </c>
      <c r="K1904" s="65" t="s">
        <v>249</v>
      </c>
    </row>
    <row r="1905" spans="1:11" ht="12.75" customHeight="1">
      <c r="A1905" s="68" t="s">
        <v>484</v>
      </c>
      <c r="B1905" s="68" t="s">
        <v>453</v>
      </c>
      <c r="C1905" s="68" t="s">
        <v>271</v>
      </c>
      <c r="D1905" s="68" t="s">
        <v>359</v>
      </c>
      <c r="E1905" s="68" t="s">
        <v>360</v>
      </c>
      <c r="F1905" s="68" t="s">
        <v>82</v>
      </c>
      <c r="G1905" s="68" t="s">
        <v>403</v>
      </c>
      <c r="H1905" s="68" t="s">
        <v>369</v>
      </c>
      <c r="I1905" s="65">
        <v>1571</v>
      </c>
      <c r="J1905" s="65">
        <v>930</v>
      </c>
      <c r="K1905" s="65" t="s">
        <v>249</v>
      </c>
    </row>
    <row r="1906" spans="1:11" ht="12.75" customHeight="1">
      <c r="A1906" s="68" t="s">
        <v>484</v>
      </c>
      <c r="B1906" s="68" t="s">
        <v>453</v>
      </c>
      <c r="C1906" s="68" t="s">
        <v>271</v>
      </c>
      <c r="D1906" s="68" t="s">
        <v>359</v>
      </c>
      <c r="E1906" s="68" t="s">
        <v>360</v>
      </c>
      <c r="F1906" s="68" t="s">
        <v>82</v>
      </c>
      <c r="G1906" s="68" t="s">
        <v>403</v>
      </c>
      <c r="H1906" s="68" t="s">
        <v>638</v>
      </c>
      <c r="I1906" s="65">
        <v>5959</v>
      </c>
      <c r="J1906" s="65">
        <v>930</v>
      </c>
      <c r="K1906" s="65" t="s">
        <v>249</v>
      </c>
    </row>
    <row r="1907" spans="1:11" ht="12.75" customHeight="1">
      <c r="A1907" s="68" t="s">
        <v>485</v>
      </c>
      <c r="B1907" s="68" t="s">
        <v>430</v>
      </c>
      <c r="C1907" s="68" t="s">
        <v>271</v>
      </c>
      <c r="D1907" s="68" t="s">
        <v>359</v>
      </c>
      <c r="E1907" s="68" t="s">
        <v>360</v>
      </c>
      <c r="F1907" s="68" t="s">
        <v>76</v>
      </c>
      <c r="G1907" s="68" t="s">
        <v>492</v>
      </c>
      <c r="H1907" s="68" t="s">
        <v>368</v>
      </c>
      <c r="I1907" s="65">
        <v>1</v>
      </c>
      <c r="J1907" s="65">
        <v>228</v>
      </c>
      <c r="K1907" s="65" t="s">
        <v>303</v>
      </c>
    </row>
    <row r="1908" spans="1:11" ht="12.75" customHeight="1">
      <c r="A1908" s="68" t="s">
        <v>485</v>
      </c>
      <c r="B1908" s="68" t="s">
        <v>430</v>
      </c>
      <c r="C1908" s="68" t="s">
        <v>271</v>
      </c>
      <c r="D1908" s="68" t="s">
        <v>359</v>
      </c>
      <c r="E1908" s="68" t="s">
        <v>360</v>
      </c>
      <c r="F1908" s="68" t="s">
        <v>77</v>
      </c>
      <c r="G1908" s="68" t="s">
        <v>273</v>
      </c>
      <c r="H1908" s="68" t="s">
        <v>367</v>
      </c>
      <c r="I1908" s="65">
        <v>3</v>
      </c>
      <c r="J1908" s="65">
        <v>427</v>
      </c>
      <c r="K1908" s="65" t="s">
        <v>376</v>
      </c>
    </row>
    <row r="1909" spans="1:11" ht="12.75" customHeight="1">
      <c r="A1909" s="68" t="s">
        <v>485</v>
      </c>
      <c r="B1909" s="68" t="s">
        <v>430</v>
      </c>
      <c r="C1909" s="68" t="s">
        <v>271</v>
      </c>
      <c r="D1909" s="68" t="s">
        <v>359</v>
      </c>
      <c r="E1909" s="68" t="s">
        <v>360</v>
      </c>
      <c r="F1909" s="68" t="s">
        <v>77</v>
      </c>
      <c r="G1909" s="68" t="s">
        <v>273</v>
      </c>
      <c r="H1909" s="68" t="s">
        <v>247</v>
      </c>
      <c r="I1909" s="65">
        <v>25</v>
      </c>
      <c r="J1909" s="65">
        <v>427</v>
      </c>
      <c r="K1909" s="65" t="s">
        <v>376</v>
      </c>
    </row>
    <row r="1910" spans="1:11" ht="12.75" customHeight="1">
      <c r="A1910" s="68" t="s">
        <v>485</v>
      </c>
      <c r="B1910" s="68" t="s">
        <v>430</v>
      </c>
      <c r="C1910" s="68" t="s">
        <v>271</v>
      </c>
      <c r="D1910" s="68" t="s">
        <v>359</v>
      </c>
      <c r="E1910" s="68" t="s">
        <v>360</v>
      </c>
      <c r="F1910" s="68" t="s">
        <v>77</v>
      </c>
      <c r="G1910" s="68" t="s">
        <v>273</v>
      </c>
      <c r="H1910" s="68" t="s">
        <v>375</v>
      </c>
      <c r="I1910" s="65">
        <v>21</v>
      </c>
      <c r="J1910" s="65">
        <v>427</v>
      </c>
      <c r="K1910" s="65" t="s">
        <v>376</v>
      </c>
    </row>
    <row r="1911" spans="1:11" ht="12.75" customHeight="1">
      <c r="A1911" s="68" t="s">
        <v>485</v>
      </c>
      <c r="B1911" s="68" t="s">
        <v>430</v>
      </c>
      <c r="C1911" s="68" t="s">
        <v>271</v>
      </c>
      <c r="D1911" s="68" t="s">
        <v>359</v>
      </c>
      <c r="E1911" s="68" t="s">
        <v>360</v>
      </c>
      <c r="F1911" s="68" t="s">
        <v>77</v>
      </c>
      <c r="G1911" s="68" t="s">
        <v>273</v>
      </c>
      <c r="H1911" s="68" t="s">
        <v>368</v>
      </c>
      <c r="I1911" s="65">
        <v>36</v>
      </c>
      <c r="J1911" s="65">
        <v>427</v>
      </c>
      <c r="K1911" s="65" t="s">
        <v>376</v>
      </c>
    </row>
    <row r="1912" spans="1:11" ht="12.75" customHeight="1">
      <c r="A1912" s="68" t="s">
        <v>485</v>
      </c>
      <c r="B1912" s="68" t="s">
        <v>430</v>
      </c>
      <c r="C1912" s="68" t="s">
        <v>271</v>
      </c>
      <c r="D1912" s="68" t="s">
        <v>359</v>
      </c>
      <c r="E1912" s="68" t="s">
        <v>360</v>
      </c>
      <c r="F1912" s="68" t="s">
        <v>77</v>
      </c>
      <c r="G1912" s="68" t="s">
        <v>273</v>
      </c>
      <c r="H1912" s="68" t="s">
        <v>491</v>
      </c>
      <c r="I1912" s="65">
        <v>49</v>
      </c>
      <c r="J1912" s="65">
        <v>427</v>
      </c>
      <c r="K1912" s="65" t="s">
        <v>376</v>
      </c>
    </row>
    <row r="1913" spans="1:11" ht="12.75" customHeight="1">
      <c r="A1913" s="68" t="s">
        <v>485</v>
      </c>
      <c r="B1913" s="68" t="s">
        <v>430</v>
      </c>
      <c r="C1913" s="68" t="s">
        <v>271</v>
      </c>
      <c r="D1913" s="68" t="s">
        <v>359</v>
      </c>
      <c r="E1913" s="68" t="s">
        <v>360</v>
      </c>
      <c r="F1913" s="68" t="s">
        <v>77</v>
      </c>
      <c r="G1913" s="68" t="s">
        <v>273</v>
      </c>
      <c r="H1913" s="68" t="s">
        <v>369</v>
      </c>
      <c r="I1913" s="65">
        <v>59</v>
      </c>
      <c r="J1913" s="65">
        <v>427</v>
      </c>
      <c r="K1913" s="65" t="s">
        <v>376</v>
      </c>
    </row>
    <row r="1914" spans="1:11" ht="12.75" customHeight="1">
      <c r="A1914" s="68" t="s">
        <v>485</v>
      </c>
      <c r="B1914" s="68" t="s">
        <v>430</v>
      </c>
      <c r="C1914" s="68" t="s">
        <v>271</v>
      </c>
      <c r="D1914" s="68" t="s">
        <v>359</v>
      </c>
      <c r="E1914" s="68" t="s">
        <v>360</v>
      </c>
      <c r="F1914" s="68" t="s">
        <v>77</v>
      </c>
      <c r="G1914" s="68" t="s">
        <v>273</v>
      </c>
      <c r="H1914" s="68" t="s">
        <v>638</v>
      </c>
      <c r="I1914" s="65">
        <v>21</v>
      </c>
      <c r="J1914" s="65">
        <v>427</v>
      </c>
      <c r="K1914" s="65" t="s">
        <v>376</v>
      </c>
    </row>
    <row r="1915" spans="1:11" ht="12.75" customHeight="1">
      <c r="A1915" s="68" t="s">
        <v>485</v>
      </c>
      <c r="B1915" s="68" t="s">
        <v>430</v>
      </c>
      <c r="C1915" s="68" t="s">
        <v>271</v>
      </c>
      <c r="D1915" s="68" t="s">
        <v>359</v>
      </c>
      <c r="E1915" s="68" t="s">
        <v>360</v>
      </c>
      <c r="F1915" s="68" t="s">
        <v>77</v>
      </c>
      <c r="G1915" s="68" t="s">
        <v>273</v>
      </c>
      <c r="H1915" s="68" t="s">
        <v>247</v>
      </c>
      <c r="I1915" s="65">
        <v>205</v>
      </c>
      <c r="J1915" s="65">
        <v>410</v>
      </c>
      <c r="K1915" s="65" t="s">
        <v>495</v>
      </c>
    </row>
    <row r="1916" spans="1:11" ht="12.75" customHeight="1">
      <c r="A1916" s="68" t="s">
        <v>485</v>
      </c>
      <c r="B1916" s="68" t="s">
        <v>430</v>
      </c>
      <c r="C1916" s="68" t="s">
        <v>271</v>
      </c>
      <c r="D1916" s="68" t="s">
        <v>359</v>
      </c>
      <c r="E1916" s="68" t="s">
        <v>360</v>
      </c>
      <c r="F1916" s="68" t="s">
        <v>77</v>
      </c>
      <c r="G1916" s="68" t="s">
        <v>273</v>
      </c>
      <c r="H1916" s="68" t="s">
        <v>375</v>
      </c>
      <c r="I1916" s="65">
        <v>166</v>
      </c>
      <c r="J1916" s="65">
        <v>410</v>
      </c>
      <c r="K1916" s="65" t="s">
        <v>495</v>
      </c>
    </row>
    <row r="1917" spans="1:11" ht="12.75" customHeight="1">
      <c r="A1917" s="68" t="s">
        <v>485</v>
      </c>
      <c r="B1917" s="68" t="s">
        <v>430</v>
      </c>
      <c r="C1917" s="68" t="s">
        <v>271</v>
      </c>
      <c r="D1917" s="68" t="s">
        <v>359</v>
      </c>
      <c r="E1917" s="68" t="s">
        <v>360</v>
      </c>
      <c r="F1917" s="68" t="s">
        <v>77</v>
      </c>
      <c r="G1917" s="68" t="s">
        <v>273</v>
      </c>
      <c r="H1917" s="68" t="s">
        <v>368</v>
      </c>
      <c r="I1917" s="65">
        <v>205</v>
      </c>
      <c r="J1917" s="65">
        <v>410</v>
      </c>
      <c r="K1917" s="65" t="s">
        <v>495</v>
      </c>
    </row>
    <row r="1918" spans="1:11" ht="12.75" customHeight="1">
      <c r="A1918" s="68" t="s">
        <v>485</v>
      </c>
      <c r="B1918" s="68" t="s">
        <v>430</v>
      </c>
      <c r="C1918" s="68" t="s">
        <v>271</v>
      </c>
      <c r="D1918" s="68" t="s">
        <v>359</v>
      </c>
      <c r="E1918" s="68" t="s">
        <v>360</v>
      </c>
      <c r="F1918" s="68" t="s">
        <v>77</v>
      </c>
      <c r="G1918" s="68" t="s">
        <v>273</v>
      </c>
      <c r="H1918" s="68" t="s">
        <v>491</v>
      </c>
      <c r="I1918" s="65">
        <v>109</v>
      </c>
      <c r="J1918" s="65">
        <v>410</v>
      </c>
      <c r="K1918" s="65" t="s">
        <v>495</v>
      </c>
    </row>
    <row r="1919" spans="1:11" ht="12.75" customHeight="1">
      <c r="A1919" s="68" t="s">
        <v>485</v>
      </c>
      <c r="B1919" s="68" t="s">
        <v>430</v>
      </c>
      <c r="C1919" s="68" t="s">
        <v>271</v>
      </c>
      <c r="D1919" s="68" t="s">
        <v>359</v>
      </c>
      <c r="E1919" s="68" t="s">
        <v>360</v>
      </c>
      <c r="F1919" s="68" t="s">
        <v>77</v>
      </c>
      <c r="G1919" s="68" t="s">
        <v>273</v>
      </c>
      <c r="H1919" s="68" t="s">
        <v>369</v>
      </c>
      <c r="I1919" s="65">
        <v>64</v>
      </c>
      <c r="J1919" s="65">
        <v>410</v>
      </c>
      <c r="K1919" s="65" t="s">
        <v>495</v>
      </c>
    </row>
    <row r="1920" spans="1:11" ht="12.75" customHeight="1">
      <c r="A1920" s="68" t="s">
        <v>485</v>
      </c>
      <c r="B1920" s="68" t="s">
        <v>430</v>
      </c>
      <c r="C1920" s="68" t="s">
        <v>271</v>
      </c>
      <c r="D1920" s="68" t="s">
        <v>359</v>
      </c>
      <c r="E1920" s="68" t="s">
        <v>360</v>
      </c>
      <c r="F1920" s="68" t="s">
        <v>77</v>
      </c>
      <c r="G1920" s="68" t="s">
        <v>273</v>
      </c>
      <c r="H1920" s="68" t="s">
        <v>367</v>
      </c>
      <c r="I1920" s="65">
        <v>47</v>
      </c>
      <c r="J1920" s="65">
        <v>408</v>
      </c>
      <c r="K1920" s="65" t="s">
        <v>496</v>
      </c>
    </row>
    <row r="1921" spans="1:11" ht="12.75" customHeight="1">
      <c r="A1921" s="68" t="s">
        <v>485</v>
      </c>
      <c r="B1921" s="68" t="s">
        <v>430</v>
      </c>
      <c r="C1921" s="68" t="s">
        <v>271</v>
      </c>
      <c r="D1921" s="68" t="s">
        <v>359</v>
      </c>
      <c r="E1921" s="68" t="s">
        <v>360</v>
      </c>
      <c r="F1921" s="68" t="s">
        <v>77</v>
      </c>
      <c r="G1921" s="68" t="s">
        <v>273</v>
      </c>
      <c r="H1921" s="68" t="s">
        <v>247</v>
      </c>
      <c r="I1921" s="65">
        <v>581</v>
      </c>
      <c r="J1921" s="65">
        <v>408</v>
      </c>
      <c r="K1921" s="65" t="s">
        <v>496</v>
      </c>
    </row>
    <row r="1922" spans="1:11" ht="12.75" customHeight="1">
      <c r="A1922" s="68" t="s">
        <v>485</v>
      </c>
      <c r="B1922" s="68" t="s">
        <v>430</v>
      </c>
      <c r="C1922" s="68" t="s">
        <v>271</v>
      </c>
      <c r="D1922" s="68" t="s">
        <v>359</v>
      </c>
      <c r="E1922" s="68" t="s">
        <v>360</v>
      </c>
      <c r="F1922" s="68" t="s">
        <v>77</v>
      </c>
      <c r="G1922" s="68" t="s">
        <v>273</v>
      </c>
      <c r="H1922" s="68" t="s">
        <v>375</v>
      </c>
      <c r="I1922" s="65">
        <v>444</v>
      </c>
      <c r="J1922" s="65">
        <v>408</v>
      </c>
      <c r="K1922" s="65" t="s">
        <v>496</v>
      </c>
    </row>
    <row r="1923" spans="1:11" ht="12.75" customHeight="1">
      <c r="A1923" s="68" t="s">
        <v>485</v>
      </c>
      <c r="B1923" s="68" t="s">
        <v>430</v>
      </c>
      <c r="C1923" s="68" t="s">
        <v>271</v>
      </c>
      <c r="D1923" s="68" t="s">
        <v>359</v>
      </c>
      <c r="E1923" s="68" t="s">
        <v>360</v>
      </c>
      <c r="F1923" s="68" t="s">
        <v>77</v>
      </c>
      <c r="G1923" s="68" t="s">
        <v>273</v>
      </c>
      <c r="H1923" s="68" t="s">
        <v>368</v>
      </c>
      <c r="I1923" s="65">
        <v>406</v>
      </c>
      <c r="J1923" s="65">
        <v>408</v>
      </c>
      <c r="K1923" s="65" t="s">
        <v>496</v>
      </c>
    </row>
    <row r="1924" spans="1:11" ht="12.75" customHeight="1">
      <c r="A1924" s="68" t="s">
        <v>485</v>
      </c>
      <c r="B1924" s="68" t="s">
        <v>430</v>
      </c>
      <c r="C1924" s="68" t="s">
        <v>271</v>
      </c>
      <c r="D1924" s="68" t="s">
        <v>359</v>
      </c>
      <c r="E1924" s="68" t="s">
        <v>360</v>
      </c>
      <c r="F1924" s="68" t="s">
        <v>77</v>
      </c>
      <c r="G1924" s="68" t="s">
        <v>273</v>
      </c>
      <c r="H1924" s="68" t="s">
        <v>491</v>
      </c>
      <c r="I1924" s="65">
        <v>426</v>
      </c>
      <c r="J1924" s="65">
        <v>408</v>
      </c>
      <c r="K1924" s="65" t="s">
        <v>496</v>
      </c>
    </row>
    <row r="1925" spans="1:11" ht="12.75" customHeight="1">
      <c r="A1925" s="68" t="s">
        <v>485</v>
      </c>
      <c r="B1925" s="68" t="s">
        <v>430</v>
      </c>
      <c r="C1925" s="68" t="s">
        <v>271</v>
      </c>
      <c r="D1925" s="68" t="s">
        <v>359</v>
      </c>
      <c r="E1925" s="68" t="s">
        <v>360</v>
      </c>
      <c r="F1925" s="68" t="s">
        <v>77</v>
      </c>
      <c r="G1925" s="68" t="s">
        <v>273</v>
      </c>
      <c r="H1925" s="68" t="s">
        <v>369</v>
      </c>
      <c r="I1925" s="65">
        <v>260</v>
      </c>
      <c r="J1925" s="65">
        <v>408</v>
      </c>
      <c r="K1925" s="65" t="s">
        <v>496</v>
      </c>
    </row>
    <row r="1926" spans="1:11" ht="12.75" customHeight="1">
      <c r="A1926" s="68" t="s">
        <v>485</v>
      </c>
      <c r="B1926" s="68" t="s">
        <v>430</v>
      </c>
      <c r="C1926" s="68" t="s">
        <v>271</v>
      </c>
      <c r="D1926" s="68" t="s">
        <v>359</v>
      </c>
      <c r="E1926" s="68" t="s">
        <v>360</v>
      </c>
      <c r="F1926" s="68" t="s">
        <v>77</v>
      </c>
      <c r="G1926" s="68" t="s">
        <v>273</v>
      </c>
      <c r="H1926" s="68" t="s">
        <v>638</v>
      </c>
      <c r="I1926" s="65">
        <v>19</v>
      </c>
      <c r="J1926" s="65">
        <v>408</v>
      </c>
      <c r="K1926" s="65" t="s">
        <v>496</v>
      </c>
    </row>
    <row r="1927" spans="1:11" ht="12.75" customHeight="1">
      <c r="A1927" s="68" t="s">
        <v>485</v>
      </c>
      <c r="B1927" s="68" t="s">
        <v>430</v>
      </c>
      <c r="C1927" s="68" t="s">
        <v>271</v>
      </c>
      <c r="D1927" s="68" t="s">
        <v>359</v>
      </c>
      <c r="E1927" s="68" t="s">
        <v>360</v>
      </c>
      <c r="F1927" s="68" t="s">
        <v>77</v>
      </c>
      <c r="G1927" s="68" t="s">
        <v>273</v>
      </c>
      <c r="H1927" s="68" t="s">
        <v>247</v>
      </c>
      <c r="I1927" s="65">
        <v>94</v>
      </c>
      <c r="J1927" s="65">
        <v>414</v>
      </c>
      <c r="K1927" s="65" t="s">
        <v>377</v>
      </c>
    </row>
    <row r="1928" spans="1:11" ht="12.75" customHeight="1">
      <c r="A1928" s="68" t="s">
        <v>485</v>
      </c>
      <c r="B1928" s="68" t="s">
        <v>430</v>
      </c>
      <c r="C1928" s="68" t="s">
        <v>271</v>
      </c>
      <c r="D1928" s="68" t="s">
        <v>359</v>
      </c>
      <c r="E1928" s="68" t="s">
        <v>360</v>
      </c>
      <c r="F1928" s="68" t="s">
        <v>77</v>
      </c>
      <c r="G1928" s="68" t="s">
        <v>273</v>
      </c>
      <c r="H1928" s="68" t="s">
        <v>375</v>
      </c>
      <c r="I1928" s="65">
        <v>65</v>
      </c>
      <c r="J1928" s="65">
        <v>414</v>
      </c>
      <c r="K1928" s="65" t="s">
        <v>377</v>
      </c>
    </row>
    <row r="1929" spans="1:11" ht="12.75" customHeight="1">
      <c r="A1929" s="68" t="s">
        <v>485</v>
      </c>
      <c r="B1929" s="68" t="s">
        <v>430</v>
      </c>
      <c r="C1929" s="68" t="s">
        <v>271</v>
      </c>
      <c r="D1929" s="68" t="s">
        <v>359</v>
      </c>
      <c r="E1929" s="68" t="s">
        <v>360</v>
      </c>
      <c r="F1929" s="68" t="s">
        <v>77</v>
      </c>
      <c r="G1929" s="68" t="s">
        <v>273</v>
      </c>
      <c r="H1929" s="68" t="s">
        <v>368</v>
      </c>
      <c r="I1929" s="65">
        <v>81</v>
      </c>
      <c r="J1929" s="65">
        <v>414</v>
      </c>
      <c r="K1929" s="65" t="s">
        <v>377</v>
      </c>
    </row>
    <row r="1930" spans="1:11" ht="12.75" customHeight="1">
      <c r="A1930" s="68" t="s">
        <v>485</v>
      </c>
      <c r="B1930" s="68" t="s">
        <v>430</v>
      </c>
      <c r="C1930" s="68" t="s">
        <v>271</v>
      </c>
      <c r="D1930" s="68" t="s">
        <v>359</v>
      </c>
      <c r="E1930" s="68" t="s">
        <v>360</v>
      </c>
      <c r="F1930" s="68" t="s">
        <v>77</v>
      </c>
      <c r="G1930" s="68" t="s">
        <v>273</v>
      </c>
      <c r="H1930" s="68" t="s">
        <v>491</v>
      </c>
      <c r="I1930" s="65">
        <v>69</v>
      </c>
      <c r="J1930" s="65">
        <v>414</v>
      </c>
      <c r="K1930" s="65" t="s">
        <v>377</v>
      </c>
    </row>
    <row r="1931" spans="1:11" ht="12.75" customHeight="1">
      <c r="A1931" s="68" t="s">
        <v>485</v>
      </c>
      <c r="B1931" s="68" t="s">
        <v>430</v>
      </c>
      <c r="C1931" s="68" t="s">
        <v>271</v>
      </c>
      <c r="D1931" s="68" t="s">
        <v>359</v>
      </c>
      <c r="E1931" s="68" t="s">
        <v>360</v>
      </c>
      <c r="F1931" s="68" t="s">
        <v>77</v>
      </c>
      <c r="G1931" s="68" t="s">
        <v>273</v>
      </c>
      <c r="H1931" s="68" t="s">
        <v>369</v>
      </c>
      <c r="I1931" s="65">
        <v>38</v>
      </c>
      <c r="J1931" s="65">
        <v>414</v>
      </c>
      <c r="K1931" s="65" t="s">
        <v>377</v>
      </c>
    </row>
    <row r="1932" spans="1:11" ht="12.75" customHeight="1">
      <c r="A1932" s="68" t="s">
        <v>485</v>
      </c>
      <c r="B1932" s="68" t="s">
        <v>430</v>
      </c>
      <c r="C1932" s="68" t="s">
        <v>271</v>
      </c>
      <c r="D1932" s="68" t="s">
        <v>359</v>
      </c>
      <c r="E1932" s="68" t="s">
        <v>360</v>
      </c>
      <c r="F1932" s="68" t="s">
        <v>77</v>
      </c>
      <c r="G1932" s="68" t="s">
        <v>273</v>
      </c>
      <c r="H1932" s="68" t="s">
        <v>638</v>
      </c>
      <c r="I1932" s="65">
        <v>8</v>
      </c>
      <c r="J1932" s="65">
        <v>414</v>
      </c>
      <c r="K1932" s="65" t="s">
        <v>377</v>
      </c>
    </row>
    <row r="1933" spans="1:11" ht="12.75" customHeight="1">
      <c r="A1933" s="68" t="s">
        <v>485</v>
      </c>
      <c r="B1933" s="68" t="s">
        <v>430</v>
      </c>
      <c r="C1933" s="68" t="s">
        <v>271</v>
      </c>
      <c r="D1933" s="68" t="s">
        <v>359</v>
      </c>
      <c r="E1933" s="68" t="s">
        <v>360</v>
      </c>
      <c r="F1933" s="68" t="s">
        <v>77</v>
      </c>
      <c r="G1933" s="68" t="s">
        <v>273</v>
      </c>
      <c r="H1933" s="68" t="s">
        <v>367</v>
      </c>
      <c r="I1933" s="65">
        <v>12</v>
      </c>
      <c r="J1933" s="65">
        <v>424</v>
      </c>
      <c r="K1933" s="65" t="s">
        <v>378</v>
      </c>
    </row>
    <row r="1934" spans="1:11" ht="12.75" customHeight="1">
      <c r="A1934" s="68" t="s">
        <v>485</v>
      </c>
      <c r="B1934" s="68" t="s">
        <v>430</v>
      </c>
      <c r="C1934" s="68" t="s">
        <v>271</v>
      </c>
      <c r="D1934" s="68" t="s">
        <v>359</v>
      </c>
      <c r="E1934" s="68" t="s">
        <v>360</v>
      </c>
      <c r="F1934" s="68" t="s">
        <v>77</v>
      </c>
      <c r="G1934" s="68" t="s">
        <v>273</v>
      </c>
      <c r="H1934" s="68" t="s">
        <v>247</v>
      </c>
      <c r="I1934" s="65">
        <v>283</v>
      </c>
      <c r="J1934" s="65">
        <v>424</v>
      </c>
      <c r="K1934" s="65" t="s">
        <v>378</v>
      </c>
    </row>
    <row r="1935" spans="1:11" ht="12.75" customHeight="1">
      <c r="A1935" s="68" t="s">
        <v>485</v>
      </c>
      <c r="B1935" s="68" t="s">
        <v>430</v>
      </c>
      <c r="C1935" s="68" t="s">
        <v>271</v>
      </c>
      <c r="D1935" s="68" t="s">
        <v>359</v>
      </c>
      <c r="E1935" s="68" t="s">
        <v>360</v>
      </c>
      <c r="F1935" s="68" t="s">
        <v>77</v>
      </c>
      <c r="G1935" s="68" t="s">
        <v>273</v>
      </c>
      <c r="H1935" s="68" t="s">
        <v>375</v>
      </c>
      <c r="I1935" s="65">
        <v>227</v>
      </c>
      <c r="J1935" s="65">
        <v>424</v>
      </c>
      <c r="K1935" s="65" t="s">
        <v>378</v>
      </c>
    </row>
    <row r="1936" spans="1:11" ht="12.75" customHeight="1">
      <c r="A1936" s="68" t="s">
        <v>485</v>
      </c>
      <c r="B1936" s="68" t="s">
        <v>430</v>
      </c>
      <c r="C1936" s="68" t="s">
        <v>271</v>
      </c>
      <c r="D1936" s="68" t="s">
        <v>359</v>
      </c>
      <c r="E1936" s="68" t="s">
        <v>360</v>
      </c>
      <c r="F1936" s="68" t="s">
        <v>77</v>
      </c>
      <c r="G1936" s="68" t="s">
        <v>273</v>
      </c>
      <c r="H1936" s="68" t="s">
        <v>368</v>
      </c>
      <c r="I1936" s="65">
        <v>261</v>
      </c>
      <c r="J1936" s="65">
        <v>424</v>
      </c>
      <c r="K1936" s="65" t="s">
        <v>378</v>
      </c>
    </row>
    <row r="1937" spans="1:11" ht="12.75" customHeight="1">
      <c r="A1937" s="68" t="s">
        <v>485</v>
      </c>
      <c r="B1937" s="68" t="s">
        <v>430</v>
      </c>
      <c r="C1937" s="68" t="s">
        <v>271</v>
      </c>
      <c r="D1937" s="68" t="s">
        <v>359</v>
      </c>
      <c r="E1937" s="68" t="s">
        <v>360</v>
      </c>
      <c r="F1937" s="68" t="s">
        <v>77</v>
      </c>
      <c r="G1937" s="68" t="s">
        <v>273</v>
      </c>
      <c r="H1937" s="68" t="s">
        <v>491</v>
      </c>
      <c r="I1937" s="65">
        <v>178</v>
      </c>
      <c r="J1937" s="65">
        <v>424</v>
      </c>
      <c r="K1937" s="65" t="s">
        <v>378</v>
      </c>
    </row>
    <row r="1938" spans="1:11" ht="12.75" customHeight="1">
      <c r="A1938" s="68" t="s">
        <v>485</v>
      </c>
      <c r="B1938" s="68" t="s">
        <v>430</v>
      </c>
      <c r="C1938" s="68" t="s">
        <v>271</v>
      </c>
      <c r="D1938" s="68" t="s">
        <v>359</v>
      </c>
      <c r="E1938" s="68" t="s">
        <v>360</v>
      </c>
      <c r="F1938" s="68" t="s">
        <v>77</v>
      </c>
      <c r="G1938" s="68" t="s">
        <v>273</v>
      </c>
      <c r="H1938" s="68" t="s">
        <v>369</v>
      </c>
      <c r="I1938" s="65">
        <v>92</v>
      </c>
      <c r="J1938" s="65">
        <v>424</v>
      </c>
      <c r="K1938" s="65" t="s">
        <v>378</v>
      </c>
    </row>
    <row r="1939" spans="1:11" ht="12.75" customHeight="1">
      <c r="A1939" s="68" t="s">
        <v>485</v>
      </c>
      <c r="B1939" s="68" t="s">
        <v>430</v>
      </c>
      <c r="C1939" s="68" t="s">
        <v>271</v>
      </c>
      <c r="D1939" s="68" t="s">
        <v>359</v>
      </c>
      <c r="E1939" s="68" t="s">
        <v>360</v>
      </c>
      <c r="F1939" s="68" t="s">
        <v>77</v>
      </c>
      <c r="G1939" s="68" t="s">
        <v>273</v>
      </c>
      <c r="H1939" s="68" t="s">
        <v>638</v>
      </c>
      <c r="I1939" s="65">
        <v>8</v>
      </c>
      <c r="J1939" s="65">
        <v>424</v>
      </c>
      <c r="K1939" s="65" t="s">
        <v>378</v>
      </c>
    </row>
    <row r="1940" spans="1:11" ht="12.75" customHeight="1">
      <c r="A1940" s="68" t="s">
        <v>485</v>
      </c>
      <c r="B1940" s="68" t="s">
        <v>430</v>
      </c>
      <c r="C1940" s="68" t="s">
        <v>271</v>
      </c>
      <c r="D1940" s="68" t="s">
        <v>359</v>
      </c>
      <c r="E1940" s="68" t="s">
        <v>360</v>
      </c>
      <c r="F1940" s="68" t="s">
        <v>77</v>
      </c>
      <c r="G1940" s="68" t="s">
        <v>273</v>
      </c>
      <c r="H1940" s="68" t="s">
        <v>247</v>
      </c>
      <c r="I1940" s="65">
        <v>48</v>
      </c>
      <c r="J1940" s="65">
        <v>419</v>
      </c>
      <c r="K1940" s="65" t="s">
        <v>262</v>
      </c>
    </row>
    <row r="1941" spans="1:11" ht="12.75" customHeight="1">
      <c r="A1941" s="68" t="s">
        <v>485</v>
      </c>
      <c r="B1941" s="68" t="s">
        <v>430</v>
      </c>
      <c r="C1941" s="68" t="s">
        <v>271</v>
      </c>
      <c r="D1941" s="68" t="s">
        <v>359</v>
      </c>
      <c r="E1941" s="68" t="s">
        <v>360</v>
      </c>
      <c r="F1941" s="68" t="s">
        <v>77</v>
      </c>
      <c r="G1941" s="68" t="s">
        <v>273</v>
      </c>
      <c r="H1941" s="68" t="s">
        <v>375</v>
      </c>
      <c r="I1941" s="65">
        <v>26</v>
      </c>
      <c r="J1941" s="65">
        <v>419</v>
      </c>
      <c r="K1941" s="65" t="s">
        <v>262</v>
      </c>
    </row>
    <row r="1942" spans="1:11" ht="12.75" customHeight="1">
      <c r="A1942" s="68" t="s">
        <v>485</v>
      </c>
      <c r="B1942" s="68" t="s">
        <v>430</v>
      </c>
      <c r="C1942" s="68" t="s">
        <v>271</v>
      </c>
      <c r="D1942" s="68" t="s">
        <v>359</v>
      </c>
      <c r="E1942" s="68" t="s">
        <v>360</v>
      </c>
      <c r="F1942" s="68" t="s">
        <v>77</v>
      </c>
      <c r="G1942" s="68" t="s">
        <v>273</v>
      </c>
      <c r="H1942" s="68" t="s">
        <v>368</v>
      </c>
      <c r="I1942" s="65">
        <v>17</v>
      </c>
      <c r="J1942" s="65">
        <v>419</v>
      </c>
      <c r="K1942" s="65" t="s">
        <v>262</v>
      </c>
    </row>
    <row r="1943" spans="1:11" ht="12.75" customHeight="1">
      <c r="A1943" s="68" t="s">
        <v>485</v>
      </c>
      <c r="B1943" s="68" t="s">
        <v>430</v>
      </c>
      <c r="C1943" s="68" t="s">
        <v>271</v>
      </c>
      <c r="D1943" s="68" t="s">
        <v>359</v>
      </c>
      <c r="E1943" s="68" t="s">
        <v>360</v>
      </c>
      <c r="F1943" s="68" t="s">
        <v>77</v>
      </c>
      <c r="G1943" s="68" t="s">
        <v>273</v>
      </c>
      <c r="H1943" s="68" t="s">
        <v>491</v>
      </c>
      <c r="I1943" s="65">
        <v>25</v>
      </c>
      <c r="J1943" s="65">
        <v>419</v>
      </c>
      <c r="K1943" s="65" t="s">
        <v>262</v>
      </c>
    </row>
    <row r="1944" spans="1:11" ht="12.75" customHeight="1">
      <c r="A1944" s="68" t="s">
        <v>485</v>
      </c>
      <c r="B1944" s="68" t="s">
        <v>430</v>
      </c>
      <c r="C1944" s="68" t="s">
        <v>271</v>
      </c>
      <c r="D1944" s="68" t="s">
        <v>359</v>
      </c>
      <c r="E1944" s="68" t="s">
        <v>360</v>
      </c>
      <c r="F1944" s="68" t="s">
        <v>77</v>
      </c>
      <c r="G1944" s="68" t="s">
        <v>273</v>
      </c>
      <c r="H1944" s="68" t="s">
        <v>369</v>
      </c>
      <c r="I1944" s="65">
        <v>15</v>
      </c>
      <c r="J1944" s="65">
        <v>419</v>
      </c>
      <c r="K1944" s="65" t="s">
        <v>262</v>
      </c>
    </row>
    <row r="1945" spans="1:11" ht="12.75" customHeight="1">
      <c r="A1945" s="68" t="s">
        <v>485</v>
      </c>
      <c r="B1945" s="68" t="s">
        <v>430</v>
      </c>
      <c r="C1945" s="68" t="s">
        <v>271</v>
      </c>
      <c r="D1945" s="68" t="s">
        <v>359</v>
      </c>
      <c r="E1945" s="68" t="s">
        <v>360</v>
      </c>
      <c r="F1945" s="68" t="s">
        <v>77</v>
      </c>
      <c r="G1945" s="68" t="s">
        <v>273</v>
      </c>
      <c r="H1945" s="68" t="s">
        <v>367</v>
      </c>
      <c r="I1945" s="65">
        <v>13</v>
      </c>
      <c r="J1945" s="65">
        <v>403</v>
      </c>
      <c r="K1945" s="65" t="s">
        <v>428</v>
      </c>
    </row>
    <row r="1946" spans="1:11" ht="12.75" customHeight="1">
      <c r="A1946" s="68" t="s">
        <v>485</v>
      </c>
      <c r="B1946" s="68" t="s">
        <v>430</v>
      </c>
      <c r="C1946" s="68" t="s">
        <v>271</v>
      </c>
      <c r="D1946" s="68" t="s">
        <v>359</v>
      </c>
      <c r="E1946" s="68" t="s">
        <v>360</v>
      </c>
      <c r="F1946" s="68" t="s">
        <v>77</v>
      </c>
      <c r="G1946" s="68" t="s">
        <v>273</v>
      </c>
      <c r="H1946" s="68" t="s">
        <v>247</v>
      </c>
      <c r="I1946" s="65">
        <v>84</v>
      </c>
      <c r="J1946" s="65">
        <v>403</v>
      </c>
      <c r="K1946" s="65" t="s">
        <v>428</v>
      </c>
    </row>
    <row r="1947" spans="1:11" ht="12.75" customHeight="1">
      <c r="A1947" s="68" t="s">
        <v>485</v>
      </c>
      <c r="B1947" s="68" t="s">
        <v>430</v>
      </c>
      <c r="C1947" s="68" t="s">
        <v>271</v>
      </c>
      <c r="D1947" s="68" t="s">
        <v>359</v>
      </c>
      <c r="E1947" s="68" t="s">
        <v>360</v>
      </c>
      <c r="F1947" s="68" t="s">
        <v>77</v>
      </c>
      <c r="G1947" s="68" t="s">
        <v>273</v>
      </c>
      <c r="H1947" s="68" t="s">
        <v>375</v>
      </c>
      <c r="I1947" s="65">
        <v>83</v>
      </c>
      <c r="J1947" s="65">
        <v>403</v>
      </c>
      <c r="K1947" s="65" t="s">
        <v>428</v>
      </c>
    </row>
    <row r="1948" spans="1:11" ht="12.75" customHeight="1">
      <c r="A1948" s="68" t="s">
        <v>485</v>
      </c>
      <c r="B1948" s="68" t="s">
        <v>430</v>
      </c>
      <c r="C1948" s="68" t="s">
        <v>271</v>
      </c>
      <c r="D1948" s="68" t="s">
        <v>359</v>
      </c>
      <c r="E1948" s="68" t="s">
        <v>360</v>
      </c>
      <c r="F1948" s="68" t="s">
        <v>77</v>
      </c>
      <c r="G1948" s="68" t="s">
        <v>273</v>
      </c>
      <c r="H1948" s="68" t="s">
        <v>368</v>
      </c>
      <c r="I1948" s="65">
        <v>81</v>
      </c>
      <c r="J1948" s="65">
        <v>403</v>
      </c>
      <c r="K1948" s="65" t="s">
        <v>428</v>
      </c>
    </row>
    <row r="1949" spans="1:11" ht="12.75" customHeight="1">
      <c r="A1949" s="68" t="s">
        <v>485</v>
      </c>
      <c r="B1949" s="68" t="s">
        <v>430</v>
      </c>
      <c r="C1949" s="68" t="s">
        <v>271</v>
      </c>
      <c r="D1949" s="68" t="s">
        <v>359</v>
      </c>
      <c r="E1949" s="68" t="s">
        <v>360</v>
      </c>
      <c r="F1949" s="68" t="s">
        <v>77</v>
      </c>
      <c r="G1949" s="68" t="s">
        <v>273</v>
      </c>
      <c r="H1949" s="68" t="s">
        <v>491</v>
      </c>
      <c r="I1949" s="65">
        <v>41</v>
      </c>
      <c r="J1949" s="65">
        <v>403</v>
      </c>
      <c r="K1949" s="65" t="s">
        <v>428</v>
      </c>
    </row>
    <row r="1950" spans="1:11" ht="12.75" customHeight="1">
      <c r="A1950" s="68" t="s">
        <v>485</v>
      </c>
      <c r="B1950" s="68" t="s">
        <v>430</v>
      </c>
      <c r="C1950" s="68" t="s">
        <v>271</v>
      </c>
      <c r="D1950" s="68" t="s">
        <v>359</v>
      </c>
      <c r="E1950" s="68" t="s">
        <v>360</v>
      </c>
      <c r="F1950" s="68" t="s">
        <v>77</v>
      </c>
      <c r="G1950" s="68" t="s">
        <v>273</v>
      </c>
      <c r="H1950" s="68" t="s">
        <v>369</v>
      </c>
      <c r="I1950" s="65">
        <v>19</v>
      </c>
      <c r="J1950" s="65">
        <v>403</v>
      </c>
      <c r="K1950" s="65" t="s">
        <v>428</v>
      </c>
    </row>
    <row r="1951" spans="1:11" ht="12.75" customHeight="1">
      <c r="A1951" s="68" t="s">
        <v>485</v>
      </c>
      <c r="B1951" s="68" t="s">
        <v>430</v>
      </c>
      <c r="C1951" s="68" t="s">
        <v>271</v>
      </c>
      <c r="D1951" s="68" t="s">
        <v>359</v>
      </c>
      <c r="E1951" s="68" t="s">
        <v>360</v>
      </c>
      <c r="F1951" s="68" t="s">
        <v>77</v>
      </c>
      <c r="G1951" s="68" t="s">
        <v>273</v>
      </c>
      <c r="H1951" s="68" t="s">
        <v>367</v>
      </c>
      <c r="I1951" s="65">
        <v>3</v>
      </c>
      <c r="J1951" s="65">
        <v>418</v>
      </c>
      <c r="K1951" s="65" t="s">
        <v>429</v>
      </c>
    </row>
    <row r="1952" spans="1:11" ht="12.75" customHeight="1">
      <c r="A1952" s="68" t="s">
        <v>485</v>
      </c>
      <c r="B1952" s="68" t="s">
        <v>430</v>
      </c>
      <c r="C1952" s="68" t="s">
        <v>271</v>
      </c>
      <c r="D1952" s="68" t="s">
        <v>359</v>
      </c>
      <c r="E1952" s="68" t="s">
        <v>360</v>
      </c>
      <c r="F1952" s="68" t="s">
        <v>77</v>
      </c>
      <c r="G1952" s="68" t="s">
        <v>273</v>
      </c>
      <c r="H1952" s="68" t="s">
        <v>247</v>
      </c>
      <c r="I1952" s="65">
        <v>25</v>
      </c>
      <c r="J1952" s="65">
        <v>418</v>
      </c>
      <c r="K1952" s="65" t="s">
        <v>429</v>
      </c>
    </row>
    <row r="1953" spans="1:11" ht="12.75" customHeight="1">
      <c r="A1953" s="68" t="s">
        <v>485</v>
      </c>
      <c r="B1953" s="68" t="s">
        <v>430</v>
      </c>
      <c r="C1953" s="68" t="s">
        <v>271</v>
      </c>
      <c r="D1953" s="68" t="s">
        <v>359</v>
      </c>
      <c r="E1953" s="68" t="s">
        <v>360</v>
      </c>
      <c r="F1953" s="68" t="s">
        <v>77</v>
      </c>
      <c r="G1953" s="68" t="s">
        <v>273</v>
      </c>
      <c r="H1953" s="68" t="s">
        <v>375</v>
      </c>
      <c r="I1953" s="65">
        <v>29</v>
      </c>
      <c r="J1953" s="65">
        <v>418</v>
      </c>
      <c r="K1953" s="65" t="s">
        <v>429</v>
      </c>
    </row>
    <row r="1954" spans="1:11" ht="12.75" customHeight="1">
      <c r="A1954" s="68" t="s">
        <v>485</v>
      </c>
      <c r="B1954" s="68" t="s">
        <v>430</v>
      </c>
      <c r="C1954" s="68" t="s">
        <v>271</v>
      </c>
      <c r="D1954" s="68" t="s">
        <v>359</v>
      </c>
      <c r="E1954" s="68" t="s">
        <v>360</v>
      </c>
      <c r="F1954" s="68" t="s">
        <v>77</v>
      </c>
      <c r="G1954" s="68" t="s">
        <v>273</v>
      </c>
      <c r="H1954" s="68" t="s">
        <v>368</v>
      </c>
      <c r="I1954" s="65">
        <v>30</v>
      </c>
      <c r="J1954" s="65">
        <v>418</v>
      </c>
      <c r="K1954" s="65" t="s">
        <v>429</v>
      </c>
    </row>
    <row r="1955" spans="1:11" ht="12.75" customHeight="1">
      <c r="A1955" s="68" t="s">
        <v>485</v>
      </c>
      <c r="B1955" s="68" t="s">
        <v>430</v>
      </c>
      <c r="C1955" s="68" t="s">
        <v>271</v>
      </c>
      <c r="D1955" s="68" t="s">
        <v>359</v>
      </c>
      <c r="E1955" s="68" t="s">
        <v>360</v>
      </c>
      <c r="F1955" s="68" t="s">
        <v>77</v>
      </c>
      <c r="G1955" s="68" t="s">
        <v>273</v>
      </c>
      <c r="H1955" s="68" t="s">
        <v>491</v>
      </c>
      <c r="I1955" s="65">
        <v>28</v>
      </c>
      <c r="J1955" s="65">
        <v>418</v>
      </c>
      <c r="K1955" s="65" t="s">
        <v>429</v>
      </c>
    </row>
    <row r="1956" spans="1:11" ht="12.75" customHeight="1">
      <c r="A1956" s="68" t="s">
        <v>485</v>
      </c>
      <c r="B1956" s="68" t="s">
        <v>430</v>
      </c>
      <c r="C1956" s="68" t="s">
        <v>271</v>
      </c>
      <c r="D1956" s="68" t="s">
        <v>359</v>
      </c>
      <c r="E1956" s="68" t="s">
        <v>360</v>
      </c>
      <c r="F1956" s="68" t="s">
        <v>77</v>
      </c>
      <c r="G1956" s="68" t="s">
        <v>273</v>
      </c>
      <c r="H1956" s="68" t="s">
        <v>369</v>
      </c>
      <c r="I1956" s="65">
        <v>16</v>
      </c>
      <c r="J1956" s="65">
        <v>418</v>
      </c>
      <c r="K1956" s="65" t="s">
        <v>429</v>
      </c>
    </row>
    <row r="1957" spans="1:11" ht="12.75" customHeight="1">
      <c r="A1957" s="68" t="s">
        <v>485</v>
      </c>
      <c r="B1957" s="68" t="s">
        <v>430</v>
      </c>
      <c r="C1957" s="68" t="s">
        <v>271</v>
      </c>
      <c r="D1957" s="68" t="s">
        <v>359</v>
      </c>
      <c r="E1957" s="68" t="s">
        <v>360</v>
      </c>
      <c r="F1957" s="68" t="s">
        <v>77</v>
      </c>
      <c r="G1957" s="68" t="s">
        <v>273</v>
      </c>
      <c r="H1957" s="68" t="s">
        <v>247</v>
      </c>
      <c r="I1957" s="65">
        <v>36</v>
      </c>
      <c r="J1957" s="65">
        <v>411</v>
      </c>
      <c r="K1957" s="65" t="s">
        <v>498</v>
      </c>
    </row>
    <row r="1958" spans="1:11" ht="12.75" customHeight="1">
      <c r="A1958" s="68" t="s">
        <v>485</v>
      </c>
      <c r="B1958" s="68" t="s">
        <v>430</v>
      </c>
      <c r="C1958" s="68" t="s">
        <v>271</v>
      </c>
      <c r="D1958" s="68" t="s">
        <v>359</v>
      </c>
      <c r="E1958" s="68" t="s">
        <v>360</v>
      </c>
      <c r="F1958" s="68" t="s">
        <v>77</v>
      </c>
      <c r="G1958" s="68" t="s">
        <v>273</v>
      </c>
      <c r="H1958" s="68" t="s">
        <v>375</v>
      </c>
      <c r="I1958" s="65">
        <v>35</v>
      </c>
      <c r="J1958" s="65">
        <v>411</v>
      </c>
      <c r="K1958" s="65" t="s">
        <v>498</v>
      </c>
    </row>
    <row r="1959" spans="1:11" ht="12.75" customHeight="1">
      <c r="A1959" s="68" t="s">
        <v>485</v>
      </c>
      <c r="B1959" s="68" t="s">
        <v>430</v>
      </c>
      <c r="C1959" s="68" t="s">
        <v>271</v>
      </c>
      <c r="D1959" s="68" t="s">
        <v>359</v>
      </c>
      <c r="E1959" s="68" t="s">
        <v>360</v>
      </c>
      <c r="F1959" s="68" t="s">
        <v>77</v>
      </c>
      <c r="G1959" s="68" t="s">
        <v>273</v>
      </c>
      <c r="H1959" s="68" t="s">
        <v>368</v>
      </c>
      <c r="I1959" s="65">
        <v>5</v>
      </c>
      <c r="J1959" s="65">
        <v>411</v>
      </c>
      <c r="K1959" s="65" t="s">
        <v>498</v>
      </c>
    </row>
    <row r="1960" spans="1:11" ht="12.75" customHeight="1">
      <c r="A1960" s="68" t="s">
        <v>485</v>
      </c>
      <c r="B1960" s="68" t="s">
        <v>430</v>
      </c>
      <c r="C1960" s="68" t="s">
        <v>271</v>
      </c>
      <c r="D1960" s="68" t="s">
        <v>359</v>
      </c>
      <c r="E1960" s="68" t="s">
        <v>360</v>
      </c>
      <c r="F1960" s="68" t="s">
        <v>77</v>
      </c>
      <c r="G1960" s="68" t="s">
        <v>273</v>
      </c>
      <c r="H1960" s="68" t="s">
        <v>491</v>
      </c>
      <c r="I1960" s="65">
        <v>15</v>
      </c>
      <c r="J1960" s="65">
        <v>411</v>
      </c>
      <c r="K1960" s="65" t="s">
        <v>498</v>
      </c>
    </row>
    <row r="1961" spans="1:11" ht="12.75" customHeight="1">
      <c r="A1961" s="68" t="s">
        <v>485</v>
      </c>
      <c r="B1961" s="68" t="s">
        <v>430</v>
      </c>
      <c r="C1961" s="68" t="s">
        <v>271</v>
      </c>
      <c r="D1961" s="68" t="s">
        <v>359</v>
      </c>
      <c r="E1961" s="68" t="s">
        <v>360</v>
      </c>
      <c r="F1961" s="68" t="s">
        <v>77</v>
      </c>
      <c r="G1961" s="68" t="s">
        <v>273</v>
      </c>
      <c r="H1961" s="68" t="s">
        <v>369</v>
      </c>
      <c r="I1961" s="65">
        <v>5</v>
      </c>
      <c r="J1961" s="65">
        <v>411</v>
      </c>
      <c r="K1961" s="65" t="s">
        <v>498</v>
      </c>
    </row>
    <row r="1962" spans="1:11" ht="12.75" customHeight="1">
      <c r="A1962" s="68" t="s">
        <v>485</v>
      </c>
      <c r="B1962" s="68" t="s">
        <v>430</v>
      </c>
      <c r="C1962" s="68" t="s">
        <v>271</v>
      </c>
      <c r="D1962" s="68" t="s">
        <v>359</v>
      </c>
      <c r="E1962" s="68" t="s">
        <v>360</v>
      </c>
      <c r="F1962" s="68" t="s">
        <v>77</v>
      </c>
      <c r="G1962" s="68" t="s">
        <v>273</v>
      </c>
      <c r="H1962" s="68" t="s">
        <v>367</v>
      </c>
      <c r="I1962" s="65">
        <v>5</v>
      </c>
      <c r="J1962" s="65">
        <v>425</v>
      </c>
      <c r="K1962" s="65" t="s">
        <v>379</v>
      </c>
    </row>
    <row r="1963" spans="1:11" ht="12.75" customHeight="1">
      <c r="A1963" s="68" t="s">
        <v>485</v>
      </c>
      <c r="B1963" s="68" t="s">
        <v>430</v>
      </c>
      <c r="C1963" s="68" t="s">
        <v>271</v>
      </c>
      <c r="D1963" s="68" t="s">
        <v>359</v>
      </c>
      <c r="E1963" s="68" t="s">
        <v>360</v>
      </c>
      <c r="F1963" s="68" t="s">
        <v>77</v>
      </c>
      <c r="G1963" s="68" t="s">
        <v>273</v>
      </c>
      <c r="H1963" s="68" t="s">
        <v>247</v>
      </c>
      <c r="I1963" s="65">
        <v>19</v>
      </c>
      <c r="J1963" s="65">
        <v>425</v>
      </c>
      <c r="K1963" s="65" t="s">
        <v>379</v>
      </c>
    </row>
    <row r="1964" spans="1:11" ht="12.75" customHeight="1">
      <c r="A1964" s="68" t="s">
        <v>485</v>
      </c>
      <c r="B1964" s="68" t="s">
        <v>430</v>
      </c>
      <c r="C1964" s="68" t="s">
        <v>271</v>
      </c>
      <c r="D1964" s="68" t="s">
        <v>359</v>
      </c>
      <c r="E1964" s="68" t="s">
        <v>360</v>
      </c>
      <c r="F1964" s="68" t="s">
        <v>77</v>
      </c>
      <c r="G1964" s="68" t="s">
        <v>273</v>
      </c>
      <c r="H1964" s="68" t="s">
        <v>375</v>
      </c>
      <c r="I1964" s="65">
        <v>20</v>
      </c>
      <c r="J1964" s="65">
        <v>425</v>
      </c>
      <c r="K1964" s="65" t="s">
        <v>379</v>
      </c>
    </row>
    <row r="1965" spans="1:11" ht="12.75" customHeight="1">
      <c r="A1965" s="68" t="s">
        <v>485</v>
      </c>
      <c r="B1965" s="68" t="s">
        <v>430</v>
      </c>
      <c r="C1965" s="68" t="s">
        <v>271</v>
      </c>
      <c r="D1965" s="68" t="s">
        <v>359</v>
      </c>
      <c r="E1965" s="68" t="s">
        <v>360</v>
      </c>
      <c r="F1965" s="68" t="s">
        <v>77</v>
      </c>
      <c r="G1965" s="68" t="s">
        <v>273</v>
      </c>
      <c r="H1965" s="68" t="s">
        <v>368</v>
      </c>
      <c r="I1965" s="65">
        <v>19</v>
      </c>
      <c r="J1965" s="65">
        <v>425</v>
      </c>
      <c r="K1965" s="65" t="s">
        <v>379</v>
      </c>
    </row>
    <row r="1966" spans="1:11" ht="12.75" customHeight="1">
      <c r="A1966" s="68" t="s">
        <v>485</v>
      </c>
      <c r="B1966" s="68" t="s">
        <v>430</v>
      </c>
      <c r="C1966" s="68" t="s">
        <v>271</v>
      </c>
      <c r="D1966" s="68" t="s">
        <v>359</v>
      </c>
      <c r="E1966" s="68" t="s">
        <v>360</v>
      </c>
      <c r="F1966" s="68" t="s">
        <v>77</v>
      </c>
      <c r="G1966" s="68" t="s">
        <v>273</v>
      </c>
      <c r="H1966" s="68" t="s">
        <v>491</v>
      </c>
      <c r="I1966" s="65">
        <v>16</v>
      </c>
      <c r="J1966" s="65">
        <v>425</v>
      </c>
      <c r="K1966" s="65" t="s">
        <v>379</v>
      </c>
    </row>
    <row r="1967" spans="1:11" ht="12.75" customHeight="1">
      <c r="A1967" s="68" t="s">
        <v>485</v>
      </c>
      <c r="B1967" s="68" t="s">
        <v>430</v>
      </c>
      <c r="C1967" s="68" t="s">
        <v>271</v>
      </c>
      <c r="D1967" s="68" t="s">
        <v>359</v>
      </c>
      <c r="E1967" s="68" t="s">
        <v>360</v>
      </c>
      <c r="F1967" s="68" t="s">
        <v>77</v>
      </c>
      <c r="G1967" s="68" t="s">
        <v>273</v>
      </c>
      <c r="H1967" s="68" t="s">
        <v>369</v>
      </c>
      <c r="I1967" s="65">
        <v>8</v>
      </c>
      <c r="J1967" s="65">
        <v>425</v>
      </c>
      <c r="K1967" s="65" t="s">
        <v>379</v>
      </c>
    </row>
    <row r="1968" spans="1:11" ht="12.75" customHeight="1">
      <c r="A1968" s="68" t="s">
        <v>485</v>
      </c>
      <c r="B1968" s="68" t="s">
        <v>430</v>
      </c>
      <c r="C1968" s="68" t="s">
        <v>271</v>
      </c>
      <c r="D1968" s="68" t="s">
        <v>359</v>
      </c>
      <c r="E1968" s="68" t="s">
        <v>360</v>
      </c>
      <c r="F1968" s="68" t="s">
        <v>77</v>
      </c>
      <c r="G1968" s="68" t="s">
        <v>273</v>
      </c>
      <c r="H1968" s="68" t="s">
        <v>367</v>
      </c>
      <c r="I1968" s="65">
        <v>3</v>
      </c>
      <c r="J1968" s="65">
        <v>429</v>
      </c>
      <c r="K1968" s="65" t="s">
        <v>380</v>
      </c>
    </row>
    <row r="1969" spans="1:11" ht="12.75" customHeight="1">
      <c r="A1969" s="68" t="s">
        <v>485</v>
      </c>
      <c r="B1969" s="68" t="s">
        <v>430</v>
      </c>
      <c r="C1969" s="68" t="s">
        <v>271</v>
      </c>
      <c r="D1969" s="68" t="s">
        <v>359</v>
      </c>
      <c r="E1969" s="68" t="s">
        <v>360</v>
      </c>
      <c r="F1969" s="68" t="s">
        <v>77</v>
      </c>
      <c r="G1969" s="68" t="s">
        <v>273</v>
      </c>
      <c r="H1969" s="68" t="s">
        <v>247</v>
      </c>
      <c r="I1969" s="65">
        <v>17</v>
      </c>
      <c r="J1969" s="65">
        <v>429</v>
      </c>
      <c r="K1969" s="65" t="s">
        <v>380</v>
      </c>
    </row>
    <row r="1970" spans="1:11" ht="12.75" customHeight="1">
      <c r="A1970" s="68" t="s">
        <v>485</v>
      </c>
      <c r="B1970" s="68" t="s">
        <v>430</v>
      </c>
      <c r="C1970" s="68" t="s">
        <v>271</v>
      </c>
      <c r="D1970" s="68" t="s">
        <v>359</v>
      </c>
      <c r="E1970" s="68" t="s">
        <v>360</v>
      </c>
      <c r="F1970" s="68" t="s">
        <v>77</v>
      </c>
      <c r="G1970" s="68" t="s">
        <v>273</v>
      </c>
      <c r="H1970" s="68" t="s">
        <v>375</v>
      </c>
      <c r="I1970" s="65">
        <v>21</v>
      </c>
      <c r="J1970" s="65">
        <v>429</v>
      </c>
      <c r="K1970" s="65" t="s">
        <v>380</v>
      </c>
    </row>
    <row r="1971" spans="1:11" ht="12.75" customHeight="1">
      <c r="A1971" s="68" t="s">
        <v>485</v>
      </c>
      <c r="B1971" s="68" t="s">
        <v>430</v>
      </c>
      <c r="C1971" s="68" t="s">
        <v>271</v>
      </c>
      <c r="D1971" s="68" t="s">
        <v>359</v>
      </c>
      <c r="E1971" s="68" t="s">
        <v>360</v>
      </c>
      <c r="F1971" s="68" t="s">
        <v>77</v>
      </c>
      <c r="G1971" s="68" t="s">
        <v>273</v>
      </c>
      <c r="H1971" s="68" t="s">
        <v>368</v>
      </c>
      <c r="I1971" s="65">
        <v>9</v>
      </c>
      <c r="J1971" s="65">
        <v>429</v>
      </c>
      <c r="K1971" s="65" t="s">
        <v>380</v>
      </c>
    </row>
    <row r="1972" spans="1:11" ht="12.75" customHeight="1">
      <c r="A1972" s="68" t="s">
        <v>485</v>
      </c>
      <c r="B1972" s="68" t="s">
        <v>430</v>
      </c>
      <c r="C1972" s="68" t="s">
        <v>271</v>
      </c>
      <c r="D1972" s="68" t="s">
        <v>359</v>
      </c>
      <c r="E1972" s="68" t="s">
        <v>360</v>
      </c>
      <c r="F1972" s="68" t="s">
        <v>77</v>
      </c>
      <c r="G1972" s="68" t="s">
        <v>273</v>
      </c>
      <c r="H1972" s="68" t="s">
        <v>491</v>
      </c>
      <c r="I1972" s="65">
        <v>9</v>
      </c>
      <c r="J1972" s="65">
        <v>429</v>
      </c>
      <c r="K1972" s="65" t="s">
        <v>380</v>
      </c>
    </row>
    <row r="1973" spans="1:11" ht="12.75" customHeight="1">
      <c r="A1973" s="68" t="s">
        <v>485</v>
      </c>
      <c r="B1973" s="68" t="s">
        <v>430</v>
      </c>
      <c r="C1973" s="68" t="s">
        <v>271</v>
      </c>
      <c r="D1973" s="68" t="s">
        <v>359</v>
      </c>
      <c r="E1973" s="68" t="s">
        <v>360</v>
      </c>
      <c r="F1973" s="68" t="s">
        <v>77</v>
      </c>
      <c r="G1973" s="68" t="s">
        <v>273</v>
      </c>
      <c r="H1973" s="68" t="s">
        <v>369</v>
      </c>
      <c r="I1973" s="65">
        <v>6</v>
      </c>
      <c r="J1973" s="65">
        <v>429</v>
      </c>
      <c r="K1973" s="65" t="s">
        <v>380</v>
      </c>
    </row>
    <row r="1974" spans="1:11" ht="12.75" customHeight="1">
      <c r="A1974" s="68" t="s">
        <v>485</v>
      </c>
      <c r="B1974" s="68" t="s">
        <v>430</v>
      </c>
      <c r="C1974" s="68" t="s">
        <v>271</v>
      </c>
      <c r="D1974" s="68" t="s">
        <v>359</v>
      </c>
      <c r="E1974" s="68" t="s">
        <v>360</v>
      </c>
      <c r="F1974" s="68" t="s">
        <v>77</v>
      </c>
      <c r="G1974" s="68" t="s">
        <v>273</v>
      </c>
      <c r="H1974" s="68" t="s">
        <v>247</v>
      </c>
      <c r="I1974" s="65">
        <v>18</v>
      </c>
      <c r="J1974" s="65">
        <v>409</v>
      </c>
      <c r="K1974" s="65" t="s">
        <v>281</v>
      </c>
    </row>
    <row r="1975" spans="1:11" ht="12.75" customHeight="1">
      <c r="A1975" s="68" t="s">
        <v>485</v>
      </c>
      <c r="B1975" s="68" t="s">
        <v>430</v>
      </c>
      <c r="C1975" s="68" t="s">
        <v>271</v>
      </c>
      <c r="D1975" s="68" t="s">
        <v>359</v>
      </c>
      <c r="E1975" s="68" t="s">
        <v>360</v>
      </c>
      <c r="F1975" s="68" t="s">
        <v>77</v>
      </c>
      <c r="G1975" s="68" t="s">
        <v>273</v>
      </c>
      <c r="H1975" s="68" t="s">
        <v>375</v>
      </c>
      <c r="I1975" s="65">
        <v>23</v>
      </c>
      <c r="J1975" s="65">
        <v>409</v>
      </c>
      <c r="K1975" s="65" t="s">
        <v>281</v>
      </c>
    </row>
    <row r="1976" spans="1:11" ht="12.75" customHeight="1">
      <c r="A1976" s="68" t="s">
        <v>485</v>
      </c>
      <c r="B1976" s="68" t="s">
        <v>430</v>
      </c>
      <c r="C1976" s="68" t="s">
        <v>271</v>
      </c>
      <c r="D1976" s="68" t="s">
        <v>359</v>
      </c>
      <c r="E1976" s="68" t="s">
        <v>360</v>
      </c>
      <c r="F1976" s="68" t="s">
        <v>77</v>
      </c>
      <c r="G1976" s="68" t="s">
        <v>273</v>
      </c>
      <c r="H1976" s="68" t="s">
        <v>368</v>
      </c>
      <c r="I1976" s="65">
        <v>13</v>
      </c>
      <c r="J1976" s="65">
        <v>409</v>
      </c>
      <c r="K1976" s="65" t="s">
        <v>281</v>
      </c>
    </row>
    <row r="1977" spans="1:11" ht="12.75" customHeight="1">
      <c r="A1977" s="68" t="s">
        <v>485</v>
      </c>
      <c r="B1977" s="68" t="s">
        <v>430</v>
      </c>
      <c r="C1977" s="68" t="s">
        <v>271</v>
      </c>
      <c r="D1977" s="68" t="s">
        <v>359</v>
      </c>
      <c r="E1977" s="68" t="s">
        <v>360</v>
      </c>
      <c r="F1977" s="68" t="s">
        <v>77</v>
      </c>
      <c r="G1977" s="68" t="s">
        <v>273</v>
      </c>
      <c r="H1977" s="68" t="s">
        <v>491</v>
      </c>
      <c r="I1977" s="65">
        <v>10</v>
      </c>
      <c r="J1977" s="65">
        <v>409</v>
      </c>
      <c r="K1977" s="65" t="s">
        <v>281</v>
      </c>
    </row>
    <row r="1978" spans="1:11" ht="12.75" customHeight="1">
      <c r="A1978" s="68" t="s">
        <v>485</v>
      </c>
      <c r="B1978" s="68" t="s">
        <v>430</v>
      </c>
      <c r="C1978" s="68" t="s">
        <v>271</v>
      </c>
      <c r="D1978" s="68" t="s">
        <v>359</v>
      </c>
      <c r="E1978" s="68" t="s">
        <v>360</v>
      </c>
      <c r="F1978" s="68" t="s">
        <v>77</v>
      </c>
      <c r="G1978" s="68" t="s">
        <v>273</v>
      </c>
      <c r="H1978" s="68" t="s">
        <v>369</v>
      </c>
      <c r="I1978" s="65">
        <v>4</v>
      </c>
      <c r="J1978" s="65">
        <v>409</v>
      </c>
      <c r="K1978" s="65" t="s">
        <v>281</v>
      </c>
    </row>
    <row r="1979" spans="1:11" ht="12.75" customHeight="1">
      <c r="A1979" s="68" t="s">
        <v>485</v>
      </c>
      <c r="B1979" s="68" t="s">
        <v>430</v>
      </c>
      <c r="C1979" s="68" t="s">
        <v>271</v>
      </c>
      <c r="D1979" s="68" t="s">
        <v>359</v>
      </c>
      <c r="E1979" s="68" t="s">
        <v>360</v>
      </c>
      <c r="F1979" s="68" t="s">
        <v>77</v>
      </c>
      <c r="G1979" s="68" t="s">
        <v>273</v>
      </c>
      <c r="H1979" s="68" t="s">
        <v>367</v>
      </c>
      <c r="I1979" s="65">
        <v>1</v>
      </c>
      <c r="J1979" s="65">
        <v>423</v>
      </c>
      <c r="K1979" s="65" t="s">
        <v>381</v>
      </c>
    </row>
    <row r="1980" spans="1:11" ht="12.75" customHeight="1">
      <c r="A1980" s="68" t="s">
        <v>485</v>
      </c>
      <c r="B1980" s="68" t="s">
        <v>430</v>
      </c>
      <c r="C1980" s="68" t="s">
        <v>271</v>
      </c>
      <c r="D1980" s="68" t="s">
        <v>359</v>
      </c>
      <c r="E1980" s="68" t="s">
        <v>360</v>
      </c>
      <c r="F1980" s="68" t="s">
        <v>77</v>
      </c>
      <c r="G1980" s="68" t="s">
        <v>273</v>
      </c>
      <c r="H1980" s="68" t="s">
        <v>247</v>
      </c>
      <c r="I1980" s="65">
        <v>11</v>
      </c>
      <c r="J1980" s="65">
        <v>423</v>
      </c>
      <c r="K1980" s="65" t="s">
        <v>381</v>
      </c>
    </row>
    <row r="1981" spans="1:11" ht="12.75" customHeight="1">
      <c r="A1981" s="68" t="s">
        <v>485</v>
      </c>
      <c r="B1981" s="68" t="s">
        <v>430</v>
      </c>
      <c r="C1981" s="68" t="s">
        <v>271</v>
      </c>
      <c r="D1981" s="68" t="s">
        <v>359</v>
      </c>
      <c r="E1981" s="68" t="s">
        <v>360</v>
      </c>
      <c r="F1981" s="68" t="s">
        <v>77</v>
      </c>
      <c r="G1981" s="68" t="s">
        <v>273</v>
      </c>
      <c r="H1981" s="68" t="s">
        <v>375</v>
      </c>
      <c r="I1981" s="65">
        <v>9</v>
      </c>
      <c r="J1981" s="65">
        <v>423</v>
      </c>
      <c r="K1981" s="65" t="s">
        <v>381</v>
      </c>
    </row>
    <row r="1982" spans="1:11" ht="12.75" customHeight="1">
      <c r="A1982" s="68" t="s">
        <v>485</v>
      </c>
      <c r="B1982" s="68" t="s">
        <v>430</v>
      </c>
      <c r="C1982" s="68" t="s">
        <v>271</v>
      </c>
      <c r="D1982" s="68" t="s">
        <v>359</v>
      </c>
      <c r="E1982" s="68" t="s">
        <v>360</v>
      </c>
      <c r="F1982" s="68" t="s">
        <v>77</v>
      </c>
      <c r="G1982" s="68" t="s">
        <v>273</v>
      </c>
      <c r="H1982" s="68" t="s">
        <v>368</v>
      </c>
      <c r="I1982" s="65">
        <v>10</v>
      </c>
      <c r="J1982" s="65">
        <v>423</v>
      </c>
      <c r="K1982" s="65" t="s">
        <v>381</v>
      </c>
    </row>
    <row r="1983" spans="1:11" ht="12.75" customHeight="1">
      <c r="A1983" s="68" t="s">
        <v>485</v>
      </c>
      <c r="B1983" s="68" t="s">
        <v>430</v>
      </c>
      <c r="C1983" s="68" t="s">
        <v>271</v>
      </c>
      <c r="D1983" s="68" t="s">
        <v>359</v>
      </c>
      <c r="E1983" s="68" t="s">
        <v>360</v>
      </c>
      <c r="F1983" s="68" t="s">
        <v>77</v>
      </c>
      <c r="G1983" s="68" t="s">
        <v>273</v>
      </c>
      <c r="H1983" s="68" t="s">
        <v>491</v>
      </c>
      <c r="I1983" s="65">
        <v>8</v>
      </c>
      <c r="J1983" s="65">
        <v>423</v>
      </c>
      <c r="K1983" s="65" t="s">
        <v>381</v>
      </c>
    </row>
    <row r="1984" spans="1:11" ht="12.75" customHeight="1">
      <c r="A1984" s="68" t="s">
        <v>485</v>
      </c>
      <c r="B1984" s="68" t="s">
        <v>430</v>
      </c>
      <c r="C1984" s="68" t="s">
        <v>271</v>
      </c>
      <c r="D1984" s="68" t="s">
        <v>359</v>
      </c>
      <c r="E1984" s="68" t="s">
        <v>360</v>
      </c>
      <c r="F1984" s="68" t="s">
        <v>77</v>
      </c>
      <c r="G1984" s="68" t="s">
        <v>273</v>
      </c>
      <c r="H1984" s="68" t="s">
        <v>369</v>
      </c>
      <c r="I1984" s="65">
        <v>1</v>
      </c>
      <c r="J1984" s="65">
        <v>423</v>
      </c>
      <c r="K1984" s="65" t="s">
        <v>381</v>
      </c>
    </row>
    <row r="1985" spans="1:11" ht="12.75" customHeight="1">
      <c r="A1985" s="68" t="s">
        <v>485</v>
      </c>
      <c r="B1985" s="68" t="s">
        <v>430</v>
      </c>
      <c r="C1985" s="68" t="s">
        <v>271</v>
      </c>
      <c r="D1985" s="68" t="s">
        <v>359</v>
      </c>
      <c r="E1985" s="68" t="s">
        <v>360</v>
      </c>
      <c r="F1985" s="68" t="s">
        <v>77</v>
      </c>
      <c r="G1985" s="68" t="s">
        <v>273</v>
      </c>
      <c r="H1985" s="68" t="s">
        <v>638</v>
      </c>
      <c r="I1985" s="65">
        <v>1</v>
      </c>
      <c r="J1985" s="65">
        <v>423</v>
      </c>
      <c r="K1985" s="65" t="s">
        <v>381</v>
      </c>
    </row>
    <row r="1986" spans="1:11" ht="12.75" customHeight="1">
      <c r="A1986" s="68" t="s">
        <v>485</v>
      </c>
      <c r="B1986" s="68" t="s">
        <v>430</v>
      </c>
      <c r="C1986" s="68" t="s">
        <v>271</v>
      </c>
      <c r="D1986" s="68" t="s">
        <v>359</v>
      </c>
      <c r="E1986" s="68" t="s">
        <v>360</v>
      </c>
      <c r="F1986" s="68" t="s">
        <v>77</v>
      </c>
      <c r="G1986" s="68" t="s">
        <v>273</v>
      </c>
      <c r="H1986" s="68" t="s">
        <v>247</v>
      </c>
      <c r="I1986" s="65">
        <v>49</v>
      </c>
      <c r="J1986" s="65">
        <v>420</v>
      </c>
      <c r="K1986" s="65" t="s">
        <v>274</v>
      </c>
    </row>
    <row r="1987" spans="1:11" ht="12.75" customHeight="1">
      <c r="A1987" s="68" t="s">
        <v>485</v>
      </c>
      <c r="B1987" s="68" t="s">
        <v>430</v>
      </c>
      <c r="C1987" s="68" t="s">
        <v>271</v>
      </c>
      <c r="D1987" s="68" t="s">
        <v>359</v>
      </c>
      <c r="E1987" s="68" t="s">
        <v>360</v>
      </c>
      <c r="F1987" s="68" t="s">
        <v>77</v>
      </c>
      <c r="G1987" s="68" t="s">
        <v>273</v>
      </c>
      <c r="H1987" s="68" t="s">
        <v>375</v>
      </c>
      <c r="I1987" s="65">
        <v>21</v>
      </c>
      <c r="J1987" s="65">
        <v>420</v>
      </c>
      <c r="K1987" s="65" t="s">
        <v>274</v>
      </c>
    </row>
    <row r="1988" spans="1:11" ht="12.75" customHeight="1">
      <c r="A1988" s="68" t="s">
        <v>485</v>
      </c>
      <c r="B1988" s="68" t="s">
        <v>430</v>
      </c>
      <c r="C1988" s="68" t="s">
        <v>271</v>
      </c>
      <c r="D1988" s="68" t="s">
        <v>359</v>
      </c>
      <c r="E1988" s="68" t="s">
        <v>360</v>
      </c>
      <c r="F1988" s="68" t="s">
        <v>77</v>
      </c>
      <c r="G1988" s="68" t="s">
        <v>273</v>
      </c>
      <c r="H1988" s="68" t="s">
        <v>368</v>
      </c>
      <c r="I1988" s="65">
        <v>6</v>
      </c>
      <c r="J1988" s="65">
        <v>420</v>
      </c>
      <c r="K1988" s="65" t="s">
        <v>274</v>
      </c>
    </row>
    <row r="1989" spans="1:11" ht="12.75" customHeight="1">
      <c r="A1989" s="68" t="s">
        <v>485</v>
      </c>
      <c r="B1989" s="68" t="s">
        <v>430</v>
      </c>
      <c r="C1989" s="68" t="s">
        <v>271</v>
      </c>
      <c r="D1989" s="68" t="s">
        <v>359</v>
      </c>
      <c r="E1989" s="68" t="s">
        <v>360</v>
      </c>
      <c r="F1989" s="68" t="s">
        <v>77</v>
      </c>
      <c r="G1989" s="68" t="s">
        <v>273</v>
      </c>
      <c r="H1989" s="68" t="s">
        <v>491</v>
      </c>
      <c r="I1989" s="65">
        <v>5</v>
      </c>
      <c r="J1989" s="65">
        <v>420</v>
      </c>
      <c r="K1989" s="65" t="s">
        <v>274</v>
      </c>
    </row>
    <row r="1990" spans="1:11" ht="12.75" customHeight="1">
      <c r="A1990" s="68" t="s">
        <v>485</v>
      </c>
      <c r="B1990" s="68" t="s">
        <v>430</v>
      </c>
      <c r="C1990" s="68" t="s">
        <v>271</v>
      </c>
      <c r="D1990" s="68" t="s">
        <v>359</v>
      </c>
      <c r="E1990" s="68" t="s">
        <v>360</v>
      </c>
      <c r="F1990" s="68" t="s">
        <v>77</v>
      </c>
      <c r="G1990" s="68" t="s">
        <v>273</v>
      </c>
      <c r="H1990" s="68" t="s">
        <v>369</v>
      </c>
      <c r="I1990" s="65">
        <v>2</v>
      </c>
      <c r="J1990" s="65">
        <v>420</v>
      </c>
      <c r="K1990" s="65" t="s">
        <v>274</v>
      </c>
    </row>
    <row r="1991" spans="1:11" ht="12.75" customHeight="1">
      <c r="A1991" s="68" t="s">
        <v>485</v>
      </c>
      <c r="B1991" s="68" t="s">
        <v>430</v>
      </c>
      <c r="C1991" s="68" t="s">
        <v>271</v>
      </c>
      <c r="D1991" s="68" t="s">
        <v>359</v>
      </c>
      <c r="E1991" s="68" t="s">
        <v>360</v>
      </c>
      <c r="F1991" s="68" t="s">
        <v>77</v>
      </c>
      <c r="G1991" s="68" t="s">
        <v>273</v>
      </c>
      <c r="H1991" s="68" t="s">
        <v>247</v>
      </c>
      <c r="I1991" s="65">
        <v>1</v>
      </c>
      <c r="J1991" s="65">
        <v>603</v>
      </c>
      <c r="K1991" s="65" t="s">
        <v>263</v>
      </c>
    </row>
    <row r="1992" spans="1:11" ht="12.75" customHeight="1">
      <c r="A1992" s="68" t="s">
        <v>485</v>
      </c>
      <c r="B1992" s="68" t="s">
        <v>430</v>
      </c>
      <c r="C1992" s="68" t="s">
        <v>271</v>
      </c>
      <c r="D1992" s="68" t="s">
        <v>359</v>
      </c>
      <c r="E1992" s="68" t="s">
        <v>360</v>
      </c>
      <c r="F1992" s="68" t="s">
        <v>77</v>
      </c>
      <c r="G1992" s="68" t="s">
        <v>273</v>
      </c>
      <c r="H1992" s="68" t="s">
        <v>375</v>
      </c>
      <c r="I1992" s="65">
        <v>2</v>
      </c>
      <c r="J1992" s="65">
        <v>603</v>
      </c>
      <c r="K1992" s="65" t="s">
        <v>263</v>
      </c>
    </row>
    <row r="1993" spans="1:11" ht="12.75" customHeight="1">
      <c r="A1993" s="68" t="s">
        <v>485</v>
      </c>
      <c r="B1993" s="68" t="s">
        <v>430</v>
      </c>
      <c r="C1993" s="68" t="s">
        <v>271</v>
      </c>
      <c r="D1993" s="68" t="s">
        <v>359</v>
      </c>
      <c r="E1993" s="68" t="s">
        <v>360</v>
      </c>
      <c r="F1993" s="68" t="s">
        <v>77</v>
      </c>
      <c r="G1993" s="68" t="s">
        <v>273</v>
      </c>
      <c r="H1993" s="68" t="s">
        <v>368</v>
      </c>
      <c r="I1993" s="65">
        <v>1</v>
      </c>
      <c r="J1993" s="65">
        <v>603</v>
      </c>
      <c r="K1993" s="65" t="s">
        <v>263</v>
      </c>
    </row>
    <row r="1994" spans="1:11" ht="12.75" customHeight="1">
      <c r="A1994" s="68" t="s">
        <v>485</v>
      </c>
      <c r="B1994" s="68" t="s">
        <v>430</v>
      </c>
      <c r="C1994" s="68" t="s">
        <v>271</v>
      </c>
      <c r="D1994" s="68" t="s">
        <v>359</v>
      </c>
      <c r="E1994" s="68" t="s">
        <v>360</v>
      </c>
      <c r="F1994" s="68" t="s">
        <v>77</v>
      </c>
      <c r="G1994" s="68" t="s">
        <v>273</v>
      </c>
      <c r="H1994" s="68" t="s">
        <v>491</v>
      </c>
      <c r="I1994" s="65">
        <v>2</v>
      </c>
      <c r="J1994" s="65">
        <v>603</v>
      </c>
      <c r="K1994" s="65" t="s">
        <v>263</v>
      </c>
    </row>
    <row r="1995" spans="1:11" ht="12.75" customHeight="1">
      <c r="A1995" s="68" t="s">
        <v>485</v>
      </c>
      <c r="B1995" s="68" t="s">
        <v>430</v>
      </c>
      <c r="C1995" s="68" t="s">
        <v>271</v>
      </c>
      <c r="D1995" s="68" t="s">
        <v>359</v>
      </c>
      <c r="E1995" s="68" t="s">
        <v>360</v>
      </c>
      <c r="F1995" s="68" t="s">
        <v>77</v>
      </c>
      <c r="G1995" s="68" t="s">
        <v>273</v>
      </c>
      <c r="H1995" s="68" t="s">
        <v>369</v>
      </c>
      <c r="I1995" s="65">
        <v>1</v>
      </c>
      <c r="J1995" s="65">
        <v>603</v>
      </c>
      <c r="K1995" s="65" t="s">
        <v>263</v>
      </c>
    </row>
    <row r="1996" spans="1:11" ht="12.75" customHeight="1">
      <c r="A1996" s="68" t="s">
        <v>485</v>
      </c>
      <c r="B1996" s="68" t="s">
        <v>430</v>
      </c>
      <c r="C1996" s="68" t="s">
        <v>271</v>
      </c>
      <c r="D1996" s="68" t="s">
        <v>359</v>
      </c>
      <c r="E1996" s="68" t="s">
        <v>360</v>
      </c>
      <c r="F1996" s="68" t="s">
        <v>77</v>
      </c>
      <c r="G1996" s="68" t="s">
        <v>273</v>
      </c>
      <c r="H1996" s="68" t="s">
        <v>638</v>
      </c>
      <c r="I1996" s="65">
        <v>1</v>
      </c>
      <c r="J1996" s="65">
        <v>603</v>
      </c>
      <c r="K1996" s="65" t="s">
        <v>263</v>
      </c>
    </row>
    <row r="1997" spans="1:11" ht="12.75" customHeight="1">
      <c r="A1997" s="68" t="s">
        <v>485</v>
      </c>
      <c r="B1997" s="68" t="s">
        <v>430</v>
      </c>
      <c r="C1997" s="68" t="s">
        <v>271</v>
      </c>
      <c r="D1997" s="68" t="s">
        <v>359</v>
      </c>
      <c r="E1997" s="68" t="s">
        <v>360</v>
      </c>
      <c r="F1997" s="68" t="s">
        <v>77</v>
      </c>
      <c r="G1997" s="68" t="s">
        <v>273</v>
      </c>
      <c r="H1997" s="68" t="s">
        <v>367</v>
      </c>
      <c r="I1997" s="65">
        <v>2</v>
      </c>
      <c r="J1997" s="65">
        <v>417</v>
      </c>
      <c r="K1997" s="65" t="s">
        <v>499</v>
      </c>
    </row>
    <row r="1998" spans="1:11" ht="12.75" customHeight="1">
      <c r="A1998" s="68" t="s">
        <v>485</v>
      </c>
      <c r="B1998" s="68" t="s">
        <v>430</v>
      </c>
      <c r="C1998" s="68" t="s">
        <v>271</v>
      </c>
      <c r="D1998" s="68" t="s">
        <v>359</v>
      </c>
      <c r="E1998" s="68" t="s">
        <v>360</v>
      </c>
      <c r="F1998" s="68" t="s">
        <v>77</v>
      </c>
      <c r="G1998" s="68" t="s">
        <v>273</v>
      </c>
      <c r="H1998" s="68" t="s">
        <v>247</v>
      </c>
      <c r="I1998" s="65">
        <v>13</v>
      </c>
      <c r="J1998" s="65">
        <v>417</v>
      </c>
      <c r="K1998" s="65" t="s">
        <v>499</v>
      </c>
    </row>
    <row r="1999" spans="1:11" ht="12.75" customHeight="1">
      <c r="A1999" s="68" t="s">
        <v>485</v>
      </c>
      <c r="B1999" s="68" t="s">
        <v>430</v>
      </c>
      <c r="C1999" s="68" t="s">
        <v>271</v>
      </c>
      <c r="D1999" s="68" t="s">
        <v>359</v>
      </c>
      <c r="E1999" s="68" t="s">
        <v>360</v>
      </c>
      <c r="F1999" s="68" t="s">
        <v>77</v>
      </c>
      <c r="G1999" s="68" t="s">
        <v>273</v>
      </c>
      <c r="H1999" s="68" t="s">
        <v>375</v>
      </c>
      <c r="I1999" s="65">
        <v>6</v>
      </c>
      <c r="J1999" s="65">
        <v>417</v>
      </c>
      <c r="K1999" s="65" t="s">
        <v>499</v>
      </c>
    </row>
    <row r="2000" spans="1:11" ht="12.75" customHeight="1">
      <c r="A2000" s="68" t="s">
        <v>485</v>
      </c>
      <c r="B2000" s="68" t="s">
        <v>430</v>
      </c>
      <c r="C2000" s="68" t="s">
        <v>271</v>
      </c>
      <c r="D2000" s="68" t="s">
        <v>359</v>
      </c>
      <c r="E2000" s="68" t="s">
        <v>360</v>
      </c>
      <c r="F2000" s="68" t="s">
        <v>77</v>
      </c>
      <c r="G2000" s="68" t="s">
        <v>273</v>
      </c>
      <c r="H2000" s="68" t="s">
        <v>368</v>
      </c>
      <c r="I2000" s="65">
        <v>7</v>
      </c>
      <c r="J2000" s="65">
        <v>417</v>
      </c>
      <c r="K2000" s="65" t="s">
        <v>499</v>
      </c>
    </row>
    <row r="2001" spans="1:11" ht="12.75" customHeight="1">
      <c r="A2001" s="68" t="s">
        <v>485</v>
      </c>
      <c r="B2001" s="68" t="s">
        <v>430</v>
      </c>
      <c r="C2001" s="68" t="s">
        <v>271</v>
      </c>
      <c r="D2001" s="68" t="s">
        <v>359</v>
      </c>
      <c r="E2001" s="68" t="s">
        <v>360</v>
      </c>
      <c r="F2001" s="68" t="s">
        <v>77</v>
      </c>
      <c r="G2001" s="68" t="s">
        <v>273</v>
      </c>
      <c r="H2001" s="68" t="s">
        <v>491</v>
      </c>
      <c r="I2001" s="65">
        <v>6</v>
      </c>
      <c r="J2001" s="65">
        <v>417</v>
      </c>
      <c r="K2001" s="65" t="s">
        <v>499</v>
      </c>
    </row>
    <row r="2002" spans="1:11" ht="12.75" customHeight="1">
      <c r="A2002" s="68" t="s">
        <v>485</v>
      </c>
      <c r="B2002" s="68" t="s">
        <v>430</v>
      </c>
      <c r="C2002" s="68" t="s">
        <v>271</v>
      </c>
      <c r="D2002" s="68" t="s">
        <v>359</v>
      </c>
      <c r="E2002" s="68" t="s">
        <v>360</v>
      </c>
      <c r="F2002" s="68" t="s">
        <v>77</v>
      </c>
      <c r="G2002" s="68" t="s">
        <v>273</v>
      </c>
      <c r="H2002" s="68" t="s">
        <v>369</v>
      </c>
      <c r="I2002" s="65">
        <v>21</v>
      </c>
      <c r="J2002" s="65">
        <v>417</v>
      </c>
      <c r="K2002" s="65" t="s">
        <v>499</v>
      </c>
    </row>
    <row r="2003" spans="1:11" ht="12.75" customHeight="1">
      <c r="A2003" s="68" t="s">
        <v>485</v>
      </c>
      <c r="B2003" s="68" t="s">
        <v>430</v>
      </c>
      <c r="C2003" s="68" t="s">
        <v>271</v>
      </c>
      <c r="D2003" s="68" t="s">
        <v>359</v>
      </c>
      <c r="E2003" s="68" t="s">
        <v>360</v>
      </c>
      <c r="F2003" s="68" t="s">
        <v>77</v>
      </c>
      <c r="G2003" s="68" t="s">
        <v>273</v>
      </c>
      <c r="H2003" s="68" t="s">
        <v>638</v>
      </c>
      <c r="I2003" s="65">
        <v>3</v>
      </c>
      <c r="J2003" s="65">
        <v>417</v>
      </c>
      <c r="K2003" s="65" t="s">
        <v>499</v>
      </c>
    </row>
    <row r="2004" spans="1:11" ht="12.75" customHeight="1">
      <c r="A2004" s="68" t="s">
        <v>485</v>
      </c>
      <c r="B2004" s="68" t="s">
        <v>430</v>
      </c>
      <c r="C2004" s="68" t="s">
        <v>271</v>
      </c>
      <c r="D2004" s="68" t="s">
        <v>359</v>
      </c>
      <c r="E2004" s="68" t="s">
        <v>360</v>
      </c>
      <c r="F2004" s="68" t="s">
        <v>77</v>
      </c>
      <c r="G2004" s="68" t="s">
        <v>273</v>
      </c>
      <c r="H2004" s="68" t="s">
        <v>247</v>
      </c>
      <c r="I2004" s="65">
        <v>9</v>
      </c>
      <c r="J2004" s="65">
        <v>413</v>
      </c>
      <c r="K2004" s="65" t="s">
        <v>500</v>
      </c>
    </row>
    <row r="2005" spans="1:11" ht="12.75" customHeight="1">
      <c r="A2005" s="68" t="s">
        <v>485</v>
      </c>
      <c r="B2005" s="68" t="s">
        <v>430</v>
      </c>
      <c r="C2005" s="68" t="s">
        <v>271</v>
      </c>
      <c r="D2005" s="68" t="s">
        <v>359</v>
      </c>
      <c r="E2005" s="68" t="s">
        <v>360</v>
      </c>
      <c r="F2005" s="68" t="s">
        <v>77</v>
      </c>
      <c r="G2005" s="68" t="s">
        <v>273</v>
      </c>
      <c r="H2005" s="68" t="s">
        <v>375</v>
      </c>
      <c r="I2005" s="65">
        <v>6</v>
      </c>
      <c r="J2005" s="65">
        <v>413</v>
      </c>
      <c r="K2005" s="65" t="s">
        <v>500</v>
      </c>
    </row>
    <row r="2006" spans="1:11" ht="12.75" customHeight="1">
      <c r="A2006" s="68" t="s">
        <v>485</v>
      </c>
      <c r="B2006" s="68" t="s">
        <v>430</v>
      </c>
      <c r="C2006" s="68" t="s">
        <v>271</v>
      </c>
      <c r="D2006" s="68" t="s">
        <v>359</v>
      </c>
      <c r="E2006" s="68" t="s">
        <v>360</v>
      </c>
      <c r="F2006" s="68" t="s">
        <v>77</v>
      </c>
      <c r="G2006" s="68" t="s">
        <v>273</v>
      </c>
      <c r="H2006" s="68" t="s">
        <v>368</v>
      </c>
      <c r="I2006" s="65">
        <v>8</v>
      </c>
      <c r="J2006" s="65">
        <v>413</v>
      </c>
      <c r="K2006" s="65" t="s">
        <v>500</v>
      </c>
    </row>
    <row r="2007" spans="1:11" ht="12.75" customHeight="1">
      <c r="A2007" s="68" t="s">
        <v>485</v>
      </c>
      <c r="B2007" s="68" t="s">
        <v>430</v>
      </c>
      <c r="C2007" s="68" t="s">
        <v>271</v>
      </c>
      <c r="D2007" s="68" t="s">
        <v>359</v>
      </c>
      <c r="E2007" s="68" t="s">
        <v>360</v>
      </c>
      <c r="F2007" s="68" t="s">
        <v>77</v>
      </c>
      <c r="G2007" s="68" t="s">
        <v>273</v>
      </c>
      <c r="H2007" s="68" t="s">
        <v>491</v>
      </c>
      <c r="I2007" s="65">
        <v>28</v>
      </c>
      <c r="J2007" s="65">
        <v>413</v>
      </c>
      <c r="K2007" s="65" t="s">
        <v>500</v>
      </c>
    </row>
    <row r="2008" spans="1:11" ht="12.75" customHeight="1">
      <c r="A2008" s="68" t="s">
        <v>485</v>
      </c>
      <c r="B2008" s="68" t="s">
        <v>430</v>
      </c>
      <c r="C2008" s="68" t="s">
        <v>271</v>
      </c>
      <c r="D2008" s="68" t="s">
        <v>359</v>
      </c>
      <c r="E2008" s="68" t="s">
        <v>360</v>
      </c>
      <c r="F2008" s="68" t="s">
        <v>77</v>
      </c>
      <c r="G2008" s="68" t="s">
        <v>273</v>
      </c>
      <c r="H2008" s="68" t="s">
        <v>369</v>
      </c>
      <c r="I2008" s="65">
        <v>7</v>
      </c>
      <c r="J2008" s="65">
        <v>413</v>
      </c>
      <c r="K2008" s="65" t="s">
        <v>500</v>
      </c>
    </row>
    <row r="2009" spans="1:11" ht="12.75" customHeight="1">
      <c r="A2009" s="68" t="s">
        <v>485</v>
      </c>
      <c r="B2009" s="68" t="s">
        <v>430</v>
      </c>
      <c r="C2009" s="68" t="s">
        <v>271</v>
      </c>
      <c r="D2009" s="68" t="s">
        <v>359</v>
      </c>
      <c r="E2009" s="68" t="s">
        <v>360</v>
      </c>
      <c r="F2009" s="68" t="s">
        <v>77</v>
      </c>
      <c r="G2009" s="68" t="s">
        <v>273</v>
      </c>
      <c r="H2009" s="68" t="s">
        <v>638</v>
      </c>
      <c r="I2009" s="65">
        <v>1</v>
      </c>
      <c r="J2009" s="65">
        <v>413</v>
      </c>
      <c r="K2009" s="65" t="s">
        <v>500</v>
      </c>
    </row>
    <row r="2010" spans="1:11" ht="12.75" customHeight="1">
      <c r="A2010" s="68" t="s">
        <v>485</v>
      </c>
      <c r="B2010" s="68" t="s">
        <v>430</v>
      </c>
      <c r="C2010" s="68" t="s">
        <v>271</v>
      </c>
      <c r="D2010" s="68" t="s">
        <v>359</v>
      </c>
      <c r="E2010" s="68" t="s">
        <v>360</v>
      </c>
      <c r="F2010" s="68" t="s">
        <v>77</v>
      </c>
      <c r="G2010" s="68" t="s">
        <v>273</v>
      </c>
      <c r="H2010" s="68" t="s">
        <v>247</v>
      </c>
      <c r="I2010" s="65">
        <v>1</v>
      </c>
      <c r="J2010" s="65">
        <v>431</v>
      </c>
      <c r="K2010" s="65" t="s">
        <v>282</v>
      </c>
    </row>
    <row r="2011" spans="1:11" ht="12.75" customHeight="1">
      <c r="A2011" s="68" t="s">
        <v>485</v>
      </c>
      <c r="B2011" s="68" t="s">
        <v>430</v>
      </c>
      <c r="C2011" s="68" t="s">
        <v>271</v>
      </c>
      <c r="D2011" s="68" t="s">
        <v>359</v>
      </c>
      <c r="E2011" s="68" t="s">
        <v>360</v>
      </c>
      <c r="F2011" s="68" t="s">
        <v>77</v>
      </c>
      <c r="G2011" s="68" t="s">
        <v>273</v>
      </c>
      <c r="H2011" s="68" t="s">
        <v>375</v>
      </c>
      <c r="I2011" s="65">
        <v>1</v>
      </c>
      <c r="J2011" s="65">
        <v>431</v>
      </c>
      <c r="K2011" s="65" t="s">
        <v>282</v>
      </c>
    </row>
    <row r="2012" spans="1:11" ht="12.75" customHeight="1">
      <c r="A2012" s="68" t="s">
        <v>485</v>
      </c>
      <c r="B2012" s="68" t="s">
        <v>430</v>
      </c>
      <c r="C2012" s="68" t="s">
        <v>271</v>
      </c>
      <c r="D2012" s="68" t="s">
        <v>359</v>
      </c>
      <c r="E2012" s="68" t="s">
        <v>360</v>
      </c>
      <c r="F2012" s="68" t="s">
        <v>77</v>
      </c>
      <c r="G2012" s="68" t="s">
        <v>273</v>
      </c>
      <c r="H2012" s="68" t="s">
        <v>368</v>
      </c>
      <c r="I2012" s="65">
        <v>1</v>
      </c>
      <c r="J2012" s="65">
        <v>431</v>
      </c>
      <c r="K2012" s="65" t="s">
        <v>282</v>
      </c>
    </row>
    <row r="2013" spans="1:11" ht="12.75" customHeight="1">
      <c r="A2013" s="68" t="s">
        <v>485</v>
      </c>
      <c r="B2013" s="68" t="s">
        <v>430</v>
      </c>
      <c r="C2013" s="68" t="s">
        <v>271</v>
      </c>
      <c r="D2013" s="68" t="s">
        <v>359</v>
      </c>
      <c r="E2013" s="68" t="s">
        <v>360</v>
      </c>
      <c r="F2013" s="68" t="s">
        <v>77</v>
      </c>
      <c r="G2013" s="68" t="s">
        <v>273</v>
      </c>
      <c r="H2013" s="68" t="s">
        <v>375</v>
      </c>
      <c r="I2013" s="65">
        <v>2</v>
      </c>
      <c r="J2013" s="65">
        <v>421</v>
      </c>
      <c r="K2013" s="65" t="s">
        <v>382</v>
      </c>
    </row>
    <row r="2014" spans="1:11" ht="12.75" customHeight="1">
      <c r="A2014" s="68" t="s">
        <v>485</v>
      </c>
      <c r="B2014" s="68" t="s">
        <v>430</v>
      </c>
      <c r="C2014" s="68" t="s">
        <v>271</v>
      </c>
      <c r="D2014" s="68" t="s">
        <v>359</v>
      </c>
      <c r="E2014" s="68" t="s">
        <v>360</v>
      </c>
      <c r="F2014" s="68" t="s">
        <v>77</v>
      </c>
      <c r="G2014" s="68" t="s">
        <v>273</v>
      </c>
      <c r="H2014" s="68" t="s">
        <v>368</v>
      </c>
      <c r="I2014" s="65">
        <v>2</v>
      </c>
      <c r="J2014" s="65">
        <v>421</v>
      </c>
      <c r="K2014" s="65" t="s">
        <v>382</v>
      </c>
    </row>
    <row r="2015" spans="1:11" ht="12.75" customHeight="1">
      <c r="A2015" s="68" t="s">
        <v>485</v>
      </c>
      <c r="B2015" s="68" t="s">
        <v>430</v>
      </c>
      <c r="C2015" s="68" t="s">
        <v>271</v>
      </c>
      <c r="D2015" s="68" t="s">
        <v>359</v>
      </c>
      <c r="E2015" s="68" t="s">
        <v>360</v>
      </c>
      <c r="F2015" s="68" t="s">
        <v>77</v>
      </c>
      <c r="G2015" s="68" t="s">
        <v>273</v>
      </c>
      <c r="H2015" s="68" t="s">
        <v>247</v>
      </c>
      <c r="I2015" s="65">
        <v>1</v>
      </c>
      <c r="J2015" s="65">
        <v>440</v>
      </c>
      <c r="K2015" s="65" t="s">
        <v>501</v>
      </c>
    </row>
    <row r="2016" spans="1:11" ht="12.75" customHeight="1">
      <c r="A2016" s="68" t="s">
        <v>485</v>
      </c>
      <c r="B2016" s="68" t="s">
        <v>430</v>
      </c>
      <c r="C2016" s="68" t="s">
        <v>271</v>
      </c>
      <c r="D2016" s="68" t="s">
        <v>359</v>
      </c>
      <c r="E2016" s="68" t="s">
        <v>360</v>
      </c>
      <c r="F2016" s="68" t="s">
        <v>77</v>
      </c>
      <c r="G2016" s="68" t="s">
        <v>273</v>
      </c>
      <c r="H2016" s="68" t="s">
        <v>375</v>
      </c>
      <c r="I2016" s="65">
        <v>6</v>
      </c>
      <c r="J2016" s="65">
        <v>440</v>
      </c>
      <c r="K2016" s="65" t="s">
        <v>501</v>
      </c>
    </row>
    <row r="2017" spans="1:11" ht="12.75" customHeight="1">
      <c r="A2017" s="68" t="s">
        <v>485</v>
      </c>
      <c r="B2017" s="68" t="s">
        <v>430</v>
      </c>
      <c r="C2017" s="68" t="s">
        <v>271</v>
      </c>
      <c r="D2017" s="68" t="s">
        <v>359</v>
      </c>
      <c r="E2017" s="68" t="s">
        <v>360</v>
      </c>
      <c r="F2017" s="68" t="s">
        <v>77</v>
      </c>
      <c r="G2017" s="68" t="s">
        <v>273</v>
      </c>
      <c r="H2017" s="68" t="s">
        <v>368</v>
      </c>
      <c r="I2017" s="65">
        <v>5</v>
      </c>
      <c r="J2017" s="65">
        <v>440</v>
      </c>
      <c r="K2017" s="65" t="s">
        <v>501</v>
      </c>
    </row>
    <row r="2018" spans="1:11" ht="12.75" customHeight="1">
      <c r="A2018" s="68" t="s">
        <v>485</v>
      </c>
      <c r="B2018" s="68" t="s">
        <v>430</v>
      </c>
      <c r="C2018" s="68" t="s">
        <v>271</v>
      </c>
      <c r="D2018" s="68" t="s">
        <v>359</v>
      </c>
      <c r="E2018" s="68" t="s">
        <v>360</v>
      </c>
      <c r="F2018" s="68" t="s">
        <v>77</v>
      </c>
      <c r="G2018" s="68" t="s">
        <v>273</v>
      </c>
      <c r="H2018" s="68" t="s">
        <v>491</v>
      </c>
      <c r="I2018" s="65">
        <v>2</v>
      </c>
      <c r="J2018" s="65">
        <v>440</v>
      </c>
      <c r="K2018" s="65" t="s">
        <v>501</v>
      </c>
    </row>
    <row r="2019" spans="1:11" ht="12.75" customHeight="1">
      <c r="A2019" s="68" t="s">
        <v>485</v>
      </c>
      <c r="B2019" s="68" t="s">
        <v>430</v>
      </c>
      <c r="C2019" s="68" t="s">
        <v>271</v>
      </c>
      <c r="D2019" s="68" t="s">
        <v>359</v>
      </c>
      <c r="E2019" s="68" t="s">
        <v>360</v>
      </c>
      <c r="F2019" s="68" t="s">
        <v>77</v>
      </c>
      <c r="G2019" s="68" t="s">
        <v>273</v>
      </c>
      <c r="H2019" s="68" t="s">
        <v>369</v>
      </c>
      <c r="I2019" s="65">
        <v>3</v>
      </c>
      <c r="J2019" s="65">
        <v>440</v>
      </c>
      <c r="K2019" s="65" t="s">
        <v>501</v>
      </c>
    </row>
    <row r="2020" spans="1:11" ht="12.75" customHeight="1">
      <c r="A2020" s="68" t="s">
        <v>485</v>
      </c>
      <c r="B2020" s="68" t="s">
        <v>430</v>
      </c>
      <c r="C2020" s="68" t="s">
        <v>271</v>
      </c>
      <c r="D2020" s="68" t="s">
        <v>359</v>
      </c>
      <c r="E2020" s="68" t="s">
        <v>360</v>
      </c>
      <c r="F2020" s="68" t="s">
        <v>77</v>
      </c>
      <c r="G2020" s="68" t="s">
        <v>273</v>
      </c>
      <c r="H2020" s="68" t="s">
        <v>368</v>
      </c>
      <c r="I2020" s="65">
        <v>2</v>
      </c>
      <c r="J2020" s="65">
        <v>467</v>
      </c>
      <c r="K2020" s="65" t="s">
        <v>275</v>
      </c>
    </row>
    <row r="2021" spans="1:11" ht="12.75" customHeight="1">
      <c r="A2021" s="68" t="s">
        <v>485</v>
      </c>
      <c r="B2021" s="68" t="s">
        <v>430</v>
      </c>
      <c r="C2021" s="68" t="s">
        <v>271</v>
      </c>
      <c r="D2021" s="68" t="s">
        <v>359</v>
      </c>
      <c r="E2021" s="68" t="s">
        <v>360</v>
      </c>
      <c r="F2021" s="68" t="s">
        <v>77</v>
      </c>
      <c r="G2021" s="68" t="s">
        <v>273</v>
      </c>
      <c r="H2021" s="68" t="s">
        <v>491</v>
      </c>
      <c r="I2021" s="65">
        <v>3</v>
      </c>
      <c r="J2021" s="65">
        <v>467</v>
      </c>
      <c r="K2021" s="65" t="s">
        <v>275</v>
      </c>
    </row>
    <row r="2022" spans="1:11" ht="12.75" customHeight="1">
      <c r="A2022" s="68" t="s">
        <v>485</v>
      </c>
      <c r="B2022" s="68" t="s">
        <v>430</v>
      </c>
      <c r="C2022" s="68" t="s">
        <v>271</v>
      </c>
      <c r="D2022" s="68" t="s">
        <v>359</v>
      </c>
      <c r="E2022" s="68" t="s">
        <v>360</v>
      </c>
      <c r="F2022" s="68" t="s">
        <v>77</v>
      </c>
      <c r="G2022" s="68" t="s">
        <v>273</v>
      </c>
      <c r="H2022" s="68" t="s">
        <v>375</v>
      </c>
      <c r="I2022" s="65">
        <v>1</v>
      </c>
      <c r="J2022" s="65">
        <v>432</v>
      </c>
      <c r="K2022" s="65" t="s">
        <v>424</v>
      </c>
    </row>
    <row r="2023" spans="1:11" ht="12.75" customHeight="1">
      <c r="A2023" s="68" t="s">
        <v>485</v>
      </c>
      <c r="B2023" s="68" t="s">
        <v>430</v>
      </c>
      <c r="C2023" s="68" t="s">
        <v>271</v>
      </c>
      <c r="D2023" s="68" t="s">
        <v>359</v>
      </c>
      <c r="E2023" s="68" t="s">
        <v>360</v>
      </c>
      <c r="F2023" s="68" t="s">
        <v>204</v>
      </c>
      <c r="G2023" s="68" t="s">
        <v>384</v>
      </c>
      <c r="H2023" s="68" t="s">
        <v>247</v>
      </c>
      <c r="I2023" s="65">
        <v>2</v>
      </c>
      <c r="J2023" s="65">
        <v>708</v>
      </c>
      <c r="K2023" s="65" t="s">
        <v>385</v>
      </c>
    </row>
    <row r="2024" spans="1:11" ht="12.75" customHeight="1">
      <c r="A2024" s="68" t="s">
        <v>485</v>
      </c>
      <c r="B2024" s="68" t="s">
        <v>430</v>
      </c>
      <c r="C2024" s="68" t="s">
        <v>271</v>
      </c>
      <c r="D2024" s="68" t="s">
        <v>359</v>
      </c>
      <c r="E2024" s="68" t="s">
        <v>360</v>
      </c>
      <c r="F2024" s="68" t="s">
        <v>78</v>
      </c>
      <c r="G2024" s="68" t="s">
        <v>384</v>
      </c>
      <c r="H2024" s="68" t="s">
        <v>247</v>
      </c>
      <c r="I2024" s="65">
        <v>8</v>
      </c>
      <c r="J2024" s="65">
        <v>721</v>
      </c>
      <c r="K2024" s="65" t="s">
        <v>502</v>
      </c>
    </row>
    <row r="2025" spans="1:11" ht="12.75" customHeight="1">
      <c r="A2025" s="68" t="s">
        <v>485</v>
      </c>
      <c r="B2025" s="68" t="s">
        <v>430</v>
      </c>
      <c r="C2025" s="68" t="s">
        <v>271</v>
      </c>
      <c r="D2025" s="68" t="s">
        <v>359</v>
      </c>
      <c r="E2025" s="68" t="s">
        <v>360</v>
      </c>
      <c r="F2025" s="68" t="s">
        <v>78</v>
      </c>
      <c r="G2025" s="68" t="s">
        <v>384</v>
      </c>
      <c r="H2025" s="68" t="s">
        <v>375</v>
      </c>
      <c r="I2025" s="65">
        <v>2</v>
      </c>
      <c r="J2025" s="65">
        <v>721</v>
      </c>
      <c r="K2025" s="65" t="s">
        <v>502</v>
      </c>
    </row>
    <row r="2026" spans="1:11" ht="12.75" customHeight="1">
      <c r="A2026" s="68" t="s">
        <v>485</v>
      </c>
      <c r="B2026" s="68" t="s">
        <v>430</v>
      </c>
      <c r="C2026" s="68" t="s">
        <v>271</v>
      </c>
      <c r="D2026" s="68" t="s">
        <v>359</v>
      </c>
      <c r="E2026" s="68" t="s">
        <v>360</v>
      </c>
      <c r="F2026" s="68" t="s">
        <v>82</v>
      </c>
      <c r="G2026" s="68" t="s">
        <v>403</v>
      </c>
      <c r="H2026" s="68" t="s">
        <v>366</v>
      </c>
      <c r="I2026" s="65">
        <v>499</v>
      </c>
      <c r="J2026" s="65">
        <v>930</v>
      </c>
      <c r="K2026" s="65" t="s">
        <v>249</v>
      </c>
    </row>
    <row r="2027" spans="1:11" ht="12.75" customHeight="1">
      <c r="A2027" s="68" t="s">
        <v>485</v>
      </c>
      <c r="B2027" s="68" t="s">
        <v>430</v>
      </c>
      <c r="C2027" s="68" t="s">
        <v>271</v>
      </c>
      <c r="D2027" s="68" t="s">
        <v>359</v>
      </c>
      <c r="E2027" s="68" t="s">
        <v>360</v>
      </c>
      <c r="F2027" s="68" t="s">
        <v>82</v>
      </c>
      <c r="G2027" s="68" t="s">
        <v>403</v>
      </c>
      <c r="H2027" s="68" t="s">
        <v>367</v>
      </c>
      <c r="I2027" s="65">
        <v>2554</v>
      </c>
      <c r="J2027" s="65">
        <v>930</v>
      </c>
      <c r="K2027" s="65" t="s">
        <v>249</v>
      </c>
    </row>
    <row r="2028" spans="1:11" ht="12.75" customHeight="1">
      <c r="A2028" s="68" t="s">
        <v>485</v>
      </c>
      <c r="B2028" s="68" t="s">
        <v>430</v>
      </c>
      <c r="C2028" s="68" t="s">
        <v>271</v>
      </c>
      <c r="D2028" s="68" t="s">
        <v>359</v>
      </c>
      <c r="E2028" s="68" t="s">
        <v>360</v>
      </c>
      <c r="F2028" s="68" t="s">
        <v>82</v>
      </c>
      <c r="G2028" s="68" t="s">
        <v>403</v>
      </c>
      <c r="H2028" s="68" t="s">
        <v>247</v>
      </c>
      <c r="I2028" s="65">
        <v>861</v>
      </c>
      <c r="J2028" s="65">
        <v>930</v>
      </c>
      <c r="K2028" s="65" t="s">
        <v>249</v>
      </c>
    </row>
    <row r="2029" spans="1:11" ht="12.75" customHeight="1">
      <c r="A2029" s="68" t="s">
        <v>485</v>
      </c>
      <c r="B2029" s="68" t="s">
        <v>430</v>
      </c>
      <c r="C2029" s="68" t="s">
        <v>271</v>
      </c>
      <c r="D2029" s="68" t="s">
        <v>359</v>
      </c>
      <c r="E2029" s="68" t="s">
        <v>360</v>
      </c>
      <c r="F2029" s="68" t="s">
        <v>82</v>
      </c>
      <c r="G2029" s="68" t="s">
        <v>403</v>
      </c>
      <c r="H2029" s="68" t="s">
        <v>375</v>
      </c>
      <c r="I2029" s="65">
        <v>494</v>
      </c>
      <c r="J2029" s="65">
        <v>930</v>
      </c>
      <c r="K2029" s="65" t="s">
        <v>249</v>
      </c>
    </row>
    <row r="2030" spans="1:11" ht="12.75" customHeight="1">
      <c r="A2030" s="68" t="s">
        <v>485</v>
      </c>
      <c r="B2030" s="68" t="s">
        <v>430</v>
      </c>
      <c r="C2030" s="68" t="s">
        <v>271</v>
      </c>
      <c r="D2030" s="68" t="s">
        <v>359</v>
      </c>
      <c r="E2030" s="68" t="s">
        <v>360</v>
      </c>
      <c r="F2030" s="68" t="s">
        <v>82</v>
      </c>
      <c r="G2030" s="68" t="s">
        <v>403</v>
      </c>
      <c r="H2030" s="68" t="s">
        <v>368</v>
      </c>
      <c r="I2030" s="65">
        <v>711</v>
      </c>
      <c r="J2030" s="65">
        <v>930</v>
      </c>
      <c r="K2030" s="65" t="s">
        <v>249</v>
      </c>
    </row>
    <row r="2031" spans="1:11" ht="12.75" customHeight="1">
      <c r="A2031" s="68" t="s">
        <v>485</v>
      </c>
      <c r="B2031" s="68" t="s">
        <v>430</v>
      </c>
      <c r="C2031" s="68" t="s">
        <v>271</v>
      </c>
      <c r="D2031" s="68" t="s">
        <v>359</v>
      </c>
      <c r="E2031" s="68" t="s">
        <v>360</v>
      </c>
      <c r="F2031" s="68" t="s">
        <v>82</v>
      </c>
      <c r="G2031" s="68" t="s">
        <v>403</v>
      </c>
      <c r="H2031" s="68" t="s">
        <v>491</v>
      </c>
      <c r="I2031" s="65">
        <v>782</v>
      </c>
      <c r="J2031" s="65">
        <v>930</v>
      </c>
      <c r="K2031" s="65" t="s">
        <v>249</v>
      </c>
    </row>
    <row r="2032" spans="1:11" ht="12.75" customHeight="1">
      <c r="A2032" s="68" t="s">
        <v>485</v>
      </c>
      <c r="B2032" s="68" t="s">
        <v>430</v>
      </c>
      <c r="C2032" s="68" t="s">
        <v>271</v>
      </c>
      <c r="D2032" s="68" t="s">
        <v>359</v>
      </c>
      <c r="E2032" s="68" t="s">
        <v>360</v>
      </c>
      <c r="F2032" s="68" t="s">
        <v>82</v>
      </c>
      <c r="G2032" s="68" t="s">
        <v>403</v>
      </c>
      <c r="H2032" s="68" t="s">
        <v>369</v>
      </c>
      <c r="I2032" s="65">
        <v>548</v>
      </c>
      <c r="J2032" s="65">
        <v>930</v>
      </c>
      <c r="K2032" s="65" t="s">
        <v>249</v>
      </c>
    </row>
    <row r="2033" spans="1:11" ht="12.75" customHeight="1">
      <c r="A2033" s="68" t="s">
        <v>485</v>
      </c>
      <c r="B2033" s="68" t="s">
        <v>430</v>
      </c>
      <c r="C2033" s="68" t="s">
        <v>271</v>
      </c>
      <c r="D2033" s="68" t="s">
        <v>359</v>
      </c>
      <c r="E2033" s="68" t="s">
        <v>360</v>
      </c>
      <c r="F2033" s="68" t="s">
        <v>82</v>
      </c>
      <c r="G2033" s="68" t="s">
        <v>403</v>
      </c>
      <c r="H2033" s="68" t="s">
        <v>638</v>
      </c>
      <c r="I2033" s="65">
        <v>346</v>
      </c>
      <c r="J2033" s="65">
        <v>930</v>
      </c>
      <c r="K2033" s="65" t="s">
        <v>249</v>
      </c>
    </row>
    <row r="2034" spans="1:11" ht="12.75" customHeight="1">
      <c r="A2034" s="68" t="s">
        <v>431</v>
      </c>
      <c r="B2034" s="68" t="s">
        <v>285</v>
      </c>
      <c r="C2034" s="68" t="s">
        <v>271</v>
      </c>
      <c r="D2034" s="68" t="s">
        <v>359</v>
      </c>
      <c r="E2034" s="68" t="s">
        <v>360</v>
      </c>
      <c r="F2034" s="68" t="s">
        <v>75</v>
      </c>
      <c r="G2034" s="68" t="s">
        <v>246</v>
      </c>
      <c r="H2034" s="68" t="s">
        <v>364</v>
      </c>
      <c r="I2034" s="65">
        <v>14214</v>
      </c>
      <c r="J2034" s="65">
        <v>104</v>
      </c>
      <c r="K2034" s="65" t="s">
        <v>361</v>
      </c>
    </row>
    <row r="2035" spans="1:11" ht="12.75" customHeight="1">
      <c r="A2035" s="68" t="s">
        <v>431</v>
      </c>
      <c r="B2035" s="68" t="s">
        <v>285</v>
      </c>
      <c r="C2035" s="68" t="s">
        <v>271</v>
      </c>
      <c r="D2035" s="68" t="s">
        <v>359</v>
      </c>
      <c r="E2035" s="68" t="s">
        <v>360</v>
      </c>
      <c r="F2035" s="68" t="s">
        <v>75</v>
      </c>
      <c r="G2035" s="68" t="s">
        <v>246</v>
      </c>
      <c r="H2035" s="68" t="s">
        <v>451</v>
      </c>
      <c r="I2035" s="65">
        <v>17382</v>
      </c>
      <c r="J2035" s="65">
        <v>104</v>
      </c>
      <c r="K2035" s="65" t="s">
        <v>361</v>
      </c>
    </row>
    <row r="2036" spans="1:11" ht="12.75" customHeight="1">
      <c r="A2036" s="68" t="s">
        <v>431</v>
      </c>
      <c r="B2036" s="68" t="s">
        <v>285</v>
      </c>
      <c r="C2036" s="68" t="s">
        <v>271</v>
      </c>
      <c r="D2036" s="68" t="s">
        <v>359</v>
      </c>
      <c r="E2036" s="68" t="s">
        <v>360</v>
      </c>
      <c r="F2036" s="68" t="s">
        <v>75</v>
      </c>
      <c r="G2036" s="68" t="s">
        <v>246</v>
      </c>
      <c r="H2036" s="68" t="s">
        <v>365</v>
      </c>
      <c r="I2036" s="65">
        <v>14912</v>
      </c>
      <c r="J2036" s="65">
        <v>104</v>
      </c>
      <c r="K2036" s="65" t="s">
        <v>361</v>
      </c>
    </row>
    <row r="2037" spans="1:11" ht="12.75" customHeight="1">
      <c r="A2037" s="68" t="s">
        <v>431</v>
      </c>
      <c r="B2037" s="68" t="s">
        <v>285</v>
      </c>
      <c r="C2037" s="68" t="s">
        <v>271</v>
      </c>
      <c r="D2037" s="68" t="s">
        <v>359</v>
      </c>
      <c r="E2037" s="68" t="s">
        <v>360</v>
      </c>
      <c r="F2037" s="68" t="s">
        <v>75</v>
      </c>
      <c r="G2037" s="68" t="s">
        <v>246</v>
      </c>
      <c r="H2037" s="68" t="s">
        <v>366</v>
      </c>
      <c r="I2037" s="65">
        <v>17511</v>
      </c>
      <c r="J2037" s="65">
        <v>104</v>
      </c>
      <c r="K2037" s="65" t="s">
        <v>361</v>
      </c>
    </row>
    <row r="2038" spans="1:11" ht="12.75" customHeight="1">
      <c r="A2038" s="68" t="s">
        <v>431</v>
      </c>
      <c r="B2038" s="68" t="s">
        <v>285</v>
      </c>
      <c r="C2038" s="68" t="s">
        <v>271</v>
      </c>
      <c r="D2038" s="68" t="s">
        <v>359</v>
      </c>
      <c r="E2038" s="68" t="s">
        <v>360</v>
      </c>
      <c r="F2038" s="68" t="s">
        <v>75</v>
      </c>
      <c r="G2038" s="68" t="s">
        <v>246</v>
      </c>
      <c r="H2038" s="68" t="s">
        <v>367</v>
      </c>
      <c r="I2038" s="65">
        <v>14559</v>
      </c>
      <c r="J2038" s="65">
        <v>104</v>
      </c>
      <c r="K2038" s="65" t="s">
        <v>361</v>
      </c>
    </row>
    <row r="2039" spans="1:11" ht="12.75" customHeight="1">
      <c r="A2039" s="68" t="s">
        <v>431</v>
      </c>
      <c r="B2039" s="68" t="s">
        <v>285</v>
      </c>
      <c r="C2039" s="68" t="s">
        <v>271</v>
      </c>
      <c r="D2039" s="68" t="s">
        <v>359</v>
      </c>
      <c r="E2039" s="68" t="s">
        <v>360</v>
      </c>
      <c r="F2039" s="68" t="s">
        <v>75</v>
      </c>
      <c r="G2039" s="68" t="s">
        <v>246</v>
      </c>
      <c r="H2039" s="68" t="s">
        <v>247</v>
      </c>
      <c r="I2039" s="65">
        <v>8836</v>
      </c>
      <c r="J2039" s="65">
        <v>104</v>
      </c>
      <c r="K2039" s="65" t="s">
        <v>361</v>
      </c>
    </row>
    <row r="2040" spans="1:11" ht="12.75" customHeight="1">
      <c r="A2040" s="68" t="s">
        <v>431</v>
      </c>
      <c r="B2040" s="68" t="s">
        <v>285</v>
      </c>
      <c r="C2040" s="68" t="s">
        <v>271</v>
      </c>
      <c r="D2040" s="68" t="s">
        <v>359</v>
      </c>
      <c r="E2040" s="68" t="s">
        <v>360</v>
      </c>
      <c r="F2040" s="68" t="s">
        <v>75</v>
      </c>
      <c r="G2040" s="68" t="s">
        <v>246</v>
      </c>
      <c r="H2040" s="68" t="s">
        <v>375</v>
      </c>
      <c r="I2040" s="65">
        <v>4635</v>
      </c>
      <c r="J2040" s="65">
        <v>104</v>
      </c>
      <c r="K2040" s="65" t="s">
        <v>361</v>
      </c>
    </row>
    <row r="2041" spans="1:11" ht="12.75" customHeight="1">
      <c r="A2041" s="68" t="s">
        <v>431</v>
      </c>
      <c r="B2041" s="68" t="s">
        <v>285</v>
      </c>
      <c r="C2041" s="68" t="s">
        <v>271</v>
      </c>
      <c r="D2041" s="68" t="s">
        <v>359</v>
      </c>
      <c r="E2041" s="68" t="s">
        <v>360</v>
      </c>
      <c r="F2041" s="68" t="s">
        <v>75</v>
      </c>
      <c r="G2041" s="68" t="s">
        <v>246</v>
      </c>
      <c r="H2041" s="68" t="s">
        <v>368</v>
      </c>
      <c r="I2041" s="65">
        <v>2</v>
      </c>
      <c r="J2041" s="65">
        <v>104</v>
      </c>
      <c r="K2041" s="65" t="s">
        <v>361</v>
      </c>
    </row>
    <row r="2042" spans="1:11" ht="12.75" customHeight="1">
      <c r="A2042" s="68" t="s">
        <v>431</v>
      </c>
      <c r="B2042" s="68" t="s">
        <v>285</v>
      </c>
      <c r="C2042" s="68" t="s">
        <v>271</v>
      </c>
      <c r="D2042" s="68" t="s">
        <v>359</v>
      </c>
      <c r="E2042" s="68" t="s">
        <v>360</v>
      </c>
      <c r="F2042" s="68" t="s">
        <v>75</v>
      </c>
      <c r="G2042" s="68" t="s">
        <v>246</v>
      </c>
      <c r="H2042" s="68" t="s">
        <v>364</v>
      </c>
      <c r="I2042" s="65">
        <v>167</v>
      </c>
      <c r="J2042" s="65">
        <v>103</v>
      </c>
      <c r="K2042" s="65" t="s">
        <v>370</v>
      </c>
    </row>
    <row r="2043" spans="1:11" ht="12.75" customHeight="1">
      <c r="A2043" s="68" t="s">
        <v>431</v>
      </c>
      <c r="B2043" s="68" t="s">
        <v>285</v>
      </c>
      <c r="C2043" s="68" t="s">
        <v>271</v>
      </c>
      <c r="D2043" s="68" t="s">
        <v>359</v>
      </c>
      <c r="E2043" s="68" t="s">
        <v>360</v>
      </c>
      <c r="F2043" s="68" t="s">
        <v>75</v>
      </c>
      <c r="G2043" s="68" t="s">
        <v>246</v>
      </c>
      <c r="H2043" s="68" t="s">
        <v>451</v>
      </c>
      <c r="I2043" s="65">
        <v>291</v>
      </c>
      <c r="J2043" s="65">
        <v>103</v>
      </c>
      <c r="K2043" s="65" t="s">
        <v>370</v>
      </c>
    </row>
    <row r="2044" spans="1:11" ht="12.75" customHeight="1">
      <c r="A2044" s="68" t="s">
        <v>431</v>
      </c>
      <c r="B2044" s="68" t="s">
        <v>285</v>
      </c>
      <c r="C2044" s="68" t="s">
        <v>271</v>
      </c>
      <c r="D2044" s="68" t="s">
        <v>359</v>
      </c>
      <c r="E2044" s="68" t="s">
        <v>360</v>
      </c>
      <c r="F2044" s="68" t="s">
        <v>75</v>
      </c>
      <c r="G2044" s="68" t="s">
        <v>246</v>
      </c>
      <c r="H2044" s="68" t="s">
        <v>365</v>
      </c>
      <c r="I2044" s="65">
        <v>159</v>
      </c>
      <c r="J2044" s="65">
        <v>103</v>
      </c>
      <c r="K2044" s="65" t="s">
        <v>370</v>
      </c>
    </row>
    <row r="2045" spans="1:11" ht="12.75" customHeight="1">
      <c r="A2045" s="68" t="s">
        <v>431</v>
      </c>
      <c r="B2045" s="68" t="s">
        <v>285</v>
      </c>
      <c r="C2045" s="68" t="s">
        <v>271</v>
      </c>
      <c r="D2045" s="68" t="s">
        <v>359</v>
      </c>
      <c r="E2045" s="68" t="s">
        <v>360</v>
      </c>
      <c r="F2045" s="68" t="s">
        <v>75</v>
      </c>
      <c r="G2045" s="68" t="s">
        <v>246</v>
      </c>
      <c r="H2045" s="68" t="s">
        <v>366</v>
      </c>
      <c r="I2045" s="65">
        <v>162</v>
      </c>
      <c r="J2045" s="65">
        <v>103</v>
      </c>
      <c r="K2045" s="65" t="s">
        <v>370</v>
      </c>
    </row>
    <row r="2046" spans="1:11" ht="12.75" customHeight="1">
      <c r="A2046" s="68" t="s">
        <v>431</v>
      </c>
      <c r="B2046" s="68" t="s">
        <v>285</v>
      </c>
      <c r="C2046" s="68" t="s">
        <v>271</v>
      </c>
      <c r="D2046" s="68" t="s">
        <v>359</v>
      </c>
      <c r="E2046" s="68" t="s">
        <v>360</v>
      </c>
      <c r="F2046" s="68" t="s">
        <v>75</v>
      </c>
      <c r="G2046" s="68" t="s">
        <v>246</v>
      </c>
      <c r="H2046" s="68" t="s">
        <v>367</v>
      </c>
      <c r="I2046" s="65">
        <v>98</v>
      </c>
      <c r="J2046" s="65">
        <v>103</v>
      </c>
      <c r="K2046" s="65" t="s">
        <v>370</v>
      </c>
    </row>
    <row r="2047" spans="1:11" ht="12.75" customHeight="1">
      <c r="A2047" s="68" t="s">
        <v>431</v>
      </c>
      <c r="B2047" s="68" t="s">
        <v>285</v>
      </c>
      <c r="C2047" s="68" t="s">
        <v>271</v>
      </c>
      <c r="D2047" s="68" t="s">
        <v>359</v>
      </c>
      <c r="E2047" s="68" t="s">
        <v>360</v>
      </c>
      <c r="F2047" s="68" t="s">
        <v>75</v>
      </c>
      <c r="G2047" s="68" t="s">
        <v>246</v>
      </c>
      <c r="H2047" s="68" t="s">
        <v>247</v>
      </c>
      <c r="I2047" s="65">
        <v>67</v>
      </c>
      <c r="J2047" s="65">
        <v>103</v>
      </c>
      <c r="K2047" s="65" t="s">
        <v>370</v>
      </c>
    </row>
    <row r="2048" spans="1:11" ht="12.75" customHeight="1">
      <c r="A2048" s="68" t="s">
        <v>431</v>
      </c>
      <c r="B2048" s="68" t="s">
        <v>285</v>
      </c>
      <c r="C2048" s="68" t="s">
        <v>271</v>
      </c>
      <c r="D2048" s="68" t="s">
        <v>359</v>
      </c>
      <c r="E2048" s="68" t="s">
        <v>360</v>
      </c>
      <c r="F2048" s="68" t="s">
        <v>75</v>
      </c>
      <c r="G2048" s="68" t="s">
        <v>246</v>
      </c>
      <c r="H2048" s="68" t="s">
        <v>375</v>
      </c>
      <c r="I2048" s="65">
        <v>55</v>
      </c>
      <c r="J2048" s="65">
        <v>103</v>
      </c>
      <c r="K2048" s="65" t="s">
        <v>370</v>
      </c>
    </row>
    <row r="2049" spans="1:11" ht="12.75" customHeight="1">
      <c r="A2049" s="68" t="s">
        <v>431</v>
      </c>
      <c r="B2049" s="68" t="s">
        <v>285</v>
      </c>
      <c r="C2049" s="68" t="s">
        <v>271</v>
      </c>
      <c r="D2049" s="68" t="s">
        <v>359</v>
      </c>
      <c r="E2049" s="68" t="s">
        <v>360</v>
      </c>
      <c r="F2049" s="68" t="s">
        <v>75</v>
      </c>
      <c r="G2049" s="68" t="s">
        <v>246</v>
      </c>
      <c r="H2049" s="68" t="s">
        <v>368</v>
      </c>
      <c r="I2049" s="65">
        <v>2</v>
      </c>
      <c r="J2049" s="65">
        <v>103</v>
      </c>
      <c r="K2049" s="65" t="s">
        <v>370</v>
      </c>
    </row>
    <row r="2050" spans="1:11" ht="12.75" customHeight="1">
      <c r="A2050" s="68" t="s">
        <v>431</v>
      </c>
      <c r="B2050" s="68" t="s">
        <v>285</v>
      </c>
      <c r="C2050" s="68" t="s">
        <v>271</v>
      </c>
      <c r="D2050" s="68" t="s">
        <v>359</v>
      </c>
      <c r="E2050" s="68" t="s">
        <v>360</v>
      </c>
      <c r="F2050" s="68" t="s">
        <v>75</v>
      </c>
      <c r="G2050" s="68" t="s">
        <v>246</v>
      </c>
      <c r="H2050" s="68" t="s">
        <v>364</v>
      </c>
      <c r="I2050" s="65">
        <v>19</v>
      </c>
      <c r="J2050" s="65">
        <v>212</v>
      </c>
      <c r="K2050" s="65" t="s">
        <v>276</v>
      </c>
    </row>
    <row r="2051" spans="1:11" ht="12.75" customHeight="1">
      <c r="A2051" s="68" t="s">
        <v>431</v>
      </c>
      <c r="B2051" s="68" t="s">
        <v>285</v>
      </c>
      <c r="C2051" s="68" t="s">
        <v>271</v>
      </c>
      <c r="D2051" s="68" t="s">
        <v>359</v>
      </c>
      <c r="E2051" s="68" t="s">
        <v>360</v>
      </c>
      <c r="F2051" s="68" t="s">
        <v>75</v>
      </c>
      <c r="G2051" s="68" t="s">
        <v>246</v>
      </c>
      <c r="H2051" s="68" t="s">
        <v>451</v>
      </c>
      <c r="I2051" s="65">
        <v>38</v>
      </c>
      <c r="J2051" s="65">
        <v>212</v>
      </c>
      <c r="K2051" s="65" t="s">
        <v>276</v>
      </c>
    </row>
    <row r="2052" spans="1:11" ht="12.75" customHeight="1">
      <c r="A2052" s="68" t="s">
        <v>431</v>
      </c>
      <c r="B2052" s="68" t="s">
        <v>285</v>
      </c>
      <c r="C2052" s="68" t="s">
        <v>271</v>
      </c>
      <c r="D2052" s="68" t="s">
        <v>359</v>
      </c>
      <c r="E2052" s="68" t="s">
        <v>360</v>
      </c>
      <c r="F2052" s="68" t="s">
        <v>75</v>
      </c>
      <c r="G2052" s="68" t="s">
        <v>246</v>
      </c>
      <c r="H2052" s="68" t="s">
        <v>365</v>
      </c>
      <c r="I2052" s="65">
        <v>43</v>
      </c>
      <c r="J2052" s="65">
        <v>212</v>
      </c>
      <c r="K2052" s="65" t="s">
        <v>276</v>
      </c>
    </row>
    <row r="2053" spans="1:11" ht="12.75" customHeight="1">
      <c r="A2053" s="68" t="s">
        <v>431</v>
      </c>
      <c r="B2053" s="68" t="s">
        <v>285</v>
      </c>
      <c r="C2053" s="68" t="s">
        <v>271</v>
      </c>
      <c r="D2053" s="68" t="s">
        <v>359</v>
      </c>
      <c r="E2053" s="68" t="s">
        <v>360</v>
      </c>
      <c r="F2053" s="68" t="s">
        <v>75</v>
      </c>
      <c r="G2053" s="68" t="s">
        <v>246</v>
      </c>
      <c r="H2053" s="68" t="s">
        <v>366</v>
      </c>
      <c r="I2053" s="65">
        <v>28</v>
      </c>
      <c r="J2053" s="65">
        <v>212</v>
      </c>
      <c r="K2053" s="65" t="s">
        <v>276</v>
      </c>
    </row>
    <row r="2054" spans="1:11" ht="12.75" customHeight="1">
      <c r="A2054" s="68" t="s">
        <v>431</v>
      </c>
      <c r="B2054" s="68" t="s">
        <v>285</v>
      </c>
      <c r="C2054" s="68" t="s">
        <v>271</v>
      </c>
      <c r="D2054" s="68" t="s">
        <v>359</v>
      </c>
      <c r="E2054" s="68" t="s">
        <v>360</v>
      </c>
      <c r="F2054" s="68" t="s">
        <v>75</v>
      </c>
      <c r="G2054" s="68" t="s">
        <v>246</v>
      </c>
      <c r="H2054" s="68" t="s">
        <v>367</v>
      </c>
      <c r="I2054" s="65">
        <v>14</v>
      </c>
      <c r="J2054" s="65">
        <v>212</v>
      </c>
      <c r="K2054" s="65" t="s">
        <v>276</v>
      </c>
    </row>
    <row r="2055" spans="1:11" ht="12.75" customHeight="1">
      <c r="A2055" s="68" t="s">
        <v>431</v>
      </c>
      <c r="B2055" s="68" t="s">
        <v>285</v>
      </c>
      <c r="C2055" s="68" t="s">
        <v>271</v>
      </c>
      <c r="D2055" s="68" t="s">
        <v>359</v>
      </c>
      <c r="E2055" s="68" t="s">
        <v>360</v>
      </c>
      <c r="F2055" s="68" t="s">
        <v>75</v>
      </c>
      <c r="G2055" s="68" t="s">
        <v>246</v>
      </c>
      <c r="H2055" s="68" t="s">
        <v>247</v>
      </c>
      <c r="I2055" s="65">
        <v>3</v>
      </c>
      <c r="J2055" s="65">
        <v>212</v>
      </c>
      <c r="K2055" s="65" t="s">
        <v>276</v>
      </c>
    </row>
    <row r="2056" spans="1:11" ht="12.75" customHeight="1">
      <c r="A2056" s="68" t="s">
        <v>431</v>
      </c>
      <c r="B2056" s="68" t="s">
        <v>285</v>
      </c>
      <c r="C2056" s="68" t="s">
        <v>271</v>
      </c>
      <c r="D2056" s="68" t="s">
        <v>359</v>
      </c>
      <c r="E2056" s="68" t="s">
        <v>360</v>
      </c>
      <c r="F2056" s="68" t="s">
        <v>75</v>
      </c>
      <c r="G2056" s="68" t="s">
        <v>246</v>
      </c>
      <c r="H2056" s="68" t="s">
        <v>375</v>
      </c>
      <c r="I2056" s="65">
        <v>3</v>
      </c>
      <c r="J2056" s="65">
        <v>212</v>
      </c>
      <c r="K2056" s="65" t="s">
        <v>276</v>
      </c>
    </row>
    <row r="2057" spans="1:11" ht="12.75" customHeight="1">
      <c r="A2057" s="68" t="s">
        <v>431</v>
      </c>
      <c r="B2057" s="68" t="s">
        <v>285</v>
      </c>
      <c r="C2057" s="68" t="s">
        <v>271</v>
      </c>
      <c r="D2057" s="68" t="s">
        <v>359</v>
      </c>
      <c r="E2057" s="68" t="s">
        <v>360</v>
      </c>
      <c r="F2057" s="68" t="s">
        <v>75</v>
      </c>
      <c r="G2057" s="68" t="s">
        <v>246</v>
      </c>
      <c r="H2057" s="68" t="s">
        <v>364</v>
      </c>
      <c r="I2057" s="65">
        <v>1350</v>
      </c>
      <c r="J2057" s="65">
        <v>102</v>
      </c>
      <c r="K2057" s="65" t="s">
        <v>371</v>
      </c>
    </row>
    <row r="2058" spans="1:11" ht="12.75" customHeight="1">
      <c r="A2058" s="68" t="s">
        <v>431</v>
      </c>
      <c r="B2058" s="68" t="s">
        <v>285</v>
      </c>
      <c r="C2058" s="68" t="s">
        <v>271</v>
      </c>
      <c r="D2058" s="68" t="s">
        <v>359</v>
      </c>
      <c r="E2058" s="68" t="s">
        <v>360</v>
      </c>
      <c r="F2058" s="68" t="s">
        <v>75</v>
      </c>
      <c r="G2058" s="68" t="s">
        <v>246</v>
      </c>
      <c r="H2058" s="68" t="s">
        <v>451</v>
      </c>
      <c r="I2058" s="65">
        <v>1640</v>
      </c>
      <c r="J2058" s="65">
        <v>102</v>
      </c>
      <c r="K2058" s="65" t="s">
        <v>371</v>
      </c>
    </row>
    <row r="2059" spans="1:11" ht="12.75" customHeight="1">
      <c r="A2059" s="68" t="s">
        <v>431</v>
      </c>
      <c r="B2059" s="68" t="s">
        <v>285</v>
      </c>
      <c r="C2059" s="68" t="s">
        <v>271</v>
      </c>
      <c r="D2059" s="68" t="s">
        <v>359</v>
      </c>
      <c r="E2059" s="68" t="s">
        <v>360</v>
      </c>
      <c r="F2059" s="68" t="s">
        <v>75</v>
      </c>
      <c r="G2059" s="68" t="s">
        <v>246</v>
      </c>
      <c r="H2059" s="68" t="s">
        <v>365</v>
      </c>
      <c r="I2059" s="65">
        <v>979</v>
      </c>
      <c r="J2059" s="65">
        <v>102</v>
      </c>
      <c r="K2059" s="65" t="s">
        <v>371</v>
      </c>
    </row>
    <row r="2060" spans="1:11" ht="12.75" customHeight="1">
      <c r="A2060" s="68" t="s">
        <v>431</v>
      </c>
      <c r="B2060" s="68" t="s">
        <v>285</v>
      </c>
      <c r="C2060" s="68" t="s">
        <v>271</v>
      </c>
      <c r="D2060" s="68" t="s">
        <v>359</v>
      </c>
      <c r="E2060" s="68" t="s">
        <v>360</v>
      </c>
      <c r="F2060" s="68" t="s">
        <v>75</v>
      </c>
      <c r="G2060" s="68" t="s">
        <v>246</v>
      </c>
      <c r="H2060" s="68" t="s">
        <v>366</v>
      </c>
      <c r="I2060" s="65">
        <v>1035</v>
      </c>
      <c r="J2060" s="65">
        <v>102</v>
      </c>
      <c r="K2060" s="65" t="s">
        <v>371</v>
      </c>
    </row>
    <row r="2061" spans="1:11" ht="12.75" customHeight="1">
      <c r="A2061" s="68" t="s">
        <v>431</v>
      </c>
      <c r="B2061" s="68" t="s">
        <v>285</v>
      </c>
      <c r="C2061" s="68" t="s">
        <v>271</v>
      </c>
      <c r="D2061" s="68" t="s">
        <v>359</v>
      </c>
      <c r="E2061" s="68" t="s">
        <v>360</v>
      </c>
      <c r="F2061" s="68" t="s">
        <v>75</v>
      </c>
      <c r="G2061" s="68" t="s">
        <v>246</v>
      </c>
      <c r="H2061" s="68" t="s">
        <v>367</v>
      </c>
      <c r="I2061" s="65">
        <v>814</v>
      </c>
      <c r="J2061" s="65">
        <v>102</v>
      </c>
      <c r="K2061" s="65" t="s">
        <v>371</v>
      </c>
    </row>
    <row r="2062" spans="1:11" ht="12.75" customHeight="1">
      <c r="A2062" s="68" t="s">
        <v>431</v>
      </c>
      <c r="B2062" s="68" t="s">
        <v>285</v>
      </c>
      <c r="C2062" s="68" t="s">
        <v>271</v>
      </c>
      <c r="D2062" s="68" t="s">
        <v>359</v>
      </c>
      <c r="E2062" s="68" t="s">
        <v>360</v>
      </c>
      <c r="F2062" s="68" t="s">
        <v>75</v>
      </c>
      <c r="G2062" s="68" t="s">
        <v>246</v>
      </c>
      <c r="H2062" s="68" t="s">
        <v>247</v>
      </c>
      <c r="I2062" s="65">
        <v>546</v>
      </c>
      <c r="J2062" s="65">
        <v>102</v>
      </c>
      <c r="K2062" s="65" t="s">
        <v>371</v>
      </c>
    </row>
    <row r="2063" spans="1:11" ht="12.75" customHeight="1">
      <c r="A2063" s="68" t="s">
        <v>431</v>
      </c>
      <c r="B2063" s="68" t="s">
        <v>285</v>
      </c>
      <c r="C2063" s="68" t="s">
        <v>271</v>
      </c>
      <c r="D2063" s="68" t="s">
        <v>359</v>
      </c>
      <c r="E2063" s="68" t="s">
        <v>360</v>
      </c>
      <c r="F2063" s="68" t="s">
        <v>75</v>
      </c>
      <c r="G2063" s="68" t="s">
        <v>246</v>
      </c>
      <c r="H2063" s="68" t="s">
        <v>375</v>
      </c>
      <c r="I2063" s="65">
        <v>367</v>
      </c>
      <c r="J2063" s="65">
        <v>102</v>
      </c>
      <c r="K2063" s="65" t="s">
        <v>371</v>
      </c>
    </row>
    <row r="2064" spans="1:11" ht="12.75" customHeight="1">
      <c r="A2064" s="68" t="s">
        <v>431</v>
      </c>
      <c r="B2064" s="68" t="s">
        <v>285</v>
      </c>
      <c r="C2064" s="68" t="s">
        <v>271</v>
      </c>
      <c r="D2064" s="68" t="s">
        <v>359</v>
      </c>
      <c r="E2064" s="68" t="s">
        <v>360</v>
      </c>
      <c r="F2064" s="68" t="s">
        <v>76</v>
      </c>
      <c r="G2064" s="68" t="s">
        <v>492</v>
      </c>
      <c r="H2064" s="68" t="s">
        <v>451</v>
      </c>
      <c r="I2064" s="65">
        <v>2</v>
      </c>
      <c r="J2064" s="65">
        <v>314</v>
      </c>
      <c r="K2064" s="65" t="s">
        <v>265</v>
      </c>
    </row>
    <row r="2065" spans="1:11" ht="12.75" customHeight="1">
      <c r="A2065" s="68" t="s">
        <v>431</v>
      </c>
      <c r="B2065" s="68" t="s">
        <v>285</v>
      </c>
      <c r="C2065" s="68" t="s">
        <v>271</v>
      </c>
      <c r="D2065" s="68" t="s">
        <v>359</v>
      </c>
      <c r="E2065" s="68" t="s">
        <v>360</v>
      </c>
      <c r="F2065" s="68" t="s">
        <v>76</v>
      </c>
      <c r="G2065" s="68" t="s">
        <v>492</v>
      </c>
      <c r="H2065" s="68" t="s">
        <v>366</v>
      </c>
      <c r="I2065" s="65">
        <v>16</v>
      </c>
      <c r="J2065" s="65">
        <v>314</v>
      </c>
      <c r="K2065" s="65" t="s">
        <v>265</v>
      </c>
    </row>
    <row r="2066" spans="1:11" ht="12.75" customHeight="1">
      <c r="A2066" s="68" t="s">
        <v>431</v>
      </c>
      <c r="B2066" s="68" t="s">
        <v>285</v>
      </c>
      <c r="C2066" s="68" t="s">
        <v>271</v>
      </c>
      <c r="D2066" s="68" t="s">
        <v>359</v>
      </c>
      <c r="E2066" s="68" t="s">
        <v>360</v>
      </c>
      <c r="F2066" s="68" t="s">
        <v>76</v>
      </c>
      <c r="G2066" s="68" t="s">
        <v>492</v>
      </c>
      <c r="H2066" s="68" t="s">
        <v>367</v>
      </c>
      <c r="I2066" s="65">
        <v>12</v>
      </c>
      <c r="J2066" s="65">
        <v>314</v>
      </c>
      <c r="K2066" s="65" t="s">
        <v>265</v>
      </c>
    </row>
    <row r="2067" spans="1:11" ht="12.75" customHeight="1">
      <c r="A2067" s="68" t="s">
        <v>431</v>
      </c>
      <c r="B2067" s="68" t="s">
        <v>285</v>
      </c>
      <c r="C2067" s="68" t="s">
        <v>271</v>
      </c>
      <c r="D2067" s="68" t="s">
        <v>359</v>
      </c>
      <c r="E2067" s="68" t="s">
        <v>360</v>
      </c>
      <c r="F2067" s="68" t="s">
        <v>76</v>
      </c>
      <c r="G2067" s="68" t="s">
        <v>492</v>
      </c>
      <c r="H2067" s="68" t="s">
        <v>247</v>
      </c>
      <c r="I2067" s="65">
        <v>4</v>
      </c>
      <c r="J2067" s="65">
        <v>314</v>
      </c>
      <c r="K2067" s="65" t="s">
        <v>265</v>
      </c>
    </row>
    <row r="2068" spans="1:11" ht="12.75" customHeight="1">
      <c r="A2068" s="68" t="s">
        <v>431</v>
      </c>
      <c r="B2068" s="68" t="s">
        <v>285</v>
      </c>
      <c r="C2068" s="68" t="s">
        <v>271</v>
      </c>
      <c r="D2068" s="68" t="s">
        <v>359</v>
      </c>
      <c r="E2068" s="68" t="s">
        <v>360</v>
      </c>
      <c r="F2068" s="68" t="s">
        <v>76</v>
      </c>
      <c r="G2068" s="68" t="s">
        <v>492</v>
      </c>
      <c r="H2068" s="68" t="s">
        <v>375</v>
      </c>
      <c r="I2068" s="65">
        <v>5</v>
      </c>
      <c r="J2068" s="65">
        <v>314</v>
      </c>
      <c r="K2068" s="65" t="s">
        <v>265</v>
      </c>
    </row>
    <row r="2069" spans="1:11" ht="12.75" customHeight="1">
      <c r="A2069" s="68" t="s">
        <v>431</v>
      </c>
      <c r="B2069" s="68" t="s">
        <v>285</v>
      </c>
      <c r="C2069" s="68" t="s">
        <v>271</v>
      </c>
      <c r="D2069" s="68" t="s">
        <v>359</v>
      </c>
      <c r="E2069" s="68" t="s">
        <v>360</v>
      </c>
      <c r="F2069" s="68" t="s">
        <v>76</v>
      </c>
      <c r="G2069" s="68" t="s">
        <v>492</v>
      </c>
      <c r="H2069" s="68" t="s">
        <v>368</v>
      </c>
      <c r="I2069" s="65">
        <v>5</v>
      </c>
      <c r="J2069" s="65">
        <v>314</v>
      </c>
      <c r="K2069" s="65" t="s">
        <v>265</v>
      </c>
    </row>
    <row r="2070" spans="1:11" ht="12.75" customHeight="1">
      <c r="A2070" s="68" t="s">
        <v>431</v>
      </c>
      <c r="B2070" s="68" t="s">
        <v>285</v>
      </c>
      <c r="C2070" s="68" t="s">
        <v>271</v>
      </c>
      <c r="D2070" s="68" t="s">
        <v>359</v>
      </c>
      <c r="E2070" s="68" t="s">
        <v>360</v>
      </c>
      <c r="F2070" s="68" t="s">
        <v>76</v>
      </c>
      <c r="G2070" s="68" t="s">
        <v>492</v>
      </c>
      <c r="H2070" s="68" t="s">
        <v>491</v>
      </c>
      <c r="I2070" s="65">
        <v>2</v>
      </c>
      <c r="J2070" s="65">
        <v>314</v>
      </c>
      <c r="K2070" s="65" t="s">
        <v>265</v>
      </c>
    </row>
    <row r="2071" spans="1:11" ht="12.75" customHeight="1">
      <c r="A2071" s="68" t="s">
        <v>431</v>
      </c>
      <c r="B2071" s="68" t="s">
        <v>285</v>
      </c>
      <c r="C2071" s="68" t="s">
        <v>271</v>
      </c>
      <c r="D2071" s="68" t="s">
        <v>359</v>
      </c>
      <c r="E2071" s="68" t="s">
        <v>360</v>
      </c>
      <c r="F2071" s="68" t="s">
        <v>76</v>
      </c>
      <c r="G2071" s="68" t="s">
        <v>492</v>
      </c>
      <c r="H2071" s="68" t="s">
        <v>364</v>
      </c>
      <c r="I2071" s="65">
        <v>97</v>
      </c>
      <c r="J2071" s="65">
        <v>305</v>
      </c>
      <c r="K2071" s="65" t="s">
        <v>373</v>
      </c>
    </row>
    <row r="2072" spans="1:11" ht="12.75" customHeight="1">
      <c r="A2072" s="68" t="s">
        <v>431</v>
      </c>
      <c r="B2072" s="68" t="s">
        <v>285</v>
      </c>
      <c r="C2072" s="68" t="s">
        <v>271</v>
      </c>
      <c r="D2072" s="68" t="s">
        <v>359</v>
      </c>
      <c r="E2072" s="68" t="s">
        <v>360</v>
      </c>
      <c r="F2072" s="68" t="s">
        <v>76</v>
      </c>
      <c r="G2072" s="68" t="s">
        <v>492</v>
      </c>
      <c r="H2072" s="68" t="s">
        <v>451</v>
      </c>
      <c r="I2072" s="65">
        <v>106</v>
      </c>
      <c r="J2072" s="65">
        <v>305</v>
      </c>
      <c r="K2072" s="65" t="s">
        <v>373</v>
      </c>
    </row>
    <row r="2073" spans="1:11" ht="12.75" customHeight="1">
      <c r="A2073" s="68" t="s">
        <v>431</v>
      </c>
      <c r="B2073" s="68" t="s">
        <v>285</v>
      </c>
      <c r="C2073" s="68" t="s">
        <v>271</v>
      </c>
      <c r="D2073" s="68" t="s">
        <v>359</v>
      </c>
      <c r="E2073" s="68" t="s">
        <v>360</v>
      </c>
      <c r="F2073" s="68" t="s">
        <v>76</v>
      </c>
      <c r="G2073" s="68" t="s">
        <v>492</v>
      </c>
      <c r="H2073" s="68" t="s">
        <v>365</v>
      </c>
      <c r="I2073" s="65">
        <v>57</v>
      </c>
      <c r="J2073" s="65">
        <v>305</v>
      </c>
      <c r="K2073" s="65" t="s">
        <v>373</v>
      </c>
    </row>
    <row r="2074" spans="1:11" ht="12.75" customHeight="1">
      <c r="A2074" s="68" t="s">
        <v>431</v>
      </c>
      <c r="B2074" s="68" t="s">
        <v>285</v>
      </c>
      <c r="C2074" s="68" t="s">
        <v>271</v>
      </c>
      <c r="D2074" s="68" t="s">
        <v>359</v>
      </c>
      <c r="E2074" s="68" t="s">
        <v>360</v>
      </c>
      <c r="F2074" s="68" t="s">
        <v>76</v>
      </c>
      <c r="G2074" s="68" t="s">
        <v>492</v>
      </c>
      <c r="H2074" s="68" t="s">
        <v>366</v>
      </c>
      <c r="I2074" s="65">
        <v>44</v>
      </c>
      <c r="J2074" s="65">
        <v>305</v>
      </c>
      <c r="K2074" s="65" t="s">
        <v>373</v>
      </c>
    </row>
    <row r="2075" spans="1:11" ht="12.75" customHeight="1">
      <c r="A2075" s="68" t="s">
        <v>431</v>
      </c>
      <c r="B2075" s="68" t="s">
        <v>285</v>
      </c>
      <c r="C2075" s="68" t="s">
        <v>271</v>
      </c>
      <c r="D2075" s="68" t="s">
        <v>359</v>
      </c>
      <c r="E2075" s="68" t="s">
        <v>360</v>
      </c>
      <c r="F2075" s="68" t="s">
        <v>76</v>
      </c>
      <c r="G2075" s="68" t="s">
        <v>492</v>
      </c>
      <c r="H2075" s="68" t="s">
        <v>367</v>
      </c>
      <c r="I2075" s="65">
        <v>74</v>
      </c>
      <c r="J2075" s="65">
        <v>305</v>
      </c>
      <c r="K2075" s="65" t="s">
        <v>373</v>
      </c>
    </row>
    <row r="2076" spans="1:11" ht="12.75" customHeight="1">
      <c r="A2076" s="68" t="s">
        <v>431</v>
      </c>
      <c r="B2076" s="68" t="s">
        <v>285</v>
      </c>
      <c r="C2076" s="68" t="s">
        <v>271</v>
      </c>
      <c r="D2076" s="68" t="s">
        <v>359</v>
      </c>
      <c r="E2076" s="68" t="s">
        <v>360</v>
      </c>
      <c r="F2076" s="68" t="s">
        <v>76</v>
      </c>
      <c r="G2076" s="68" t="s">
        <v>492</v>
      </c>
      <c r="H2076" s="68" t="s">
        <v>247</v>
      </c>
      <c r="I2076" s="65">
        <v>68</v>
      </c>
      <c r="J2076" s="65">
        <v>305</v>
      </c>
      <c r="K2076" s="65" t="s">
        <v>373</v>
      </c>
    </row>
    <row r="2077" spans="1:11" ht="12.75" customHeight="1">
      <c r="A2077" s="68" t="s">
        <v>431</v>
      </c>
      <c r="B2077" s="68" t="s">
        <v>285</v>
      </c>
      <c r="C2077" s="68" t="s">
        <v>271</v>
      </c>
      <c r="D2077" s="68" t="s">
        <v>359</v>
      </c>
      <c r="E2077" s="68" t="s">
        <v>360</v>
      </c>
      <c r="F2077" s="68" t="s">
        <v>76</v>
      </c>
      <c r="G2077" s="68" t="s">
        <v>492</v>
      </c>
      <c r="H2077" s="68" t="s">
        <v>375</v>
      </c>
      <c r="I2077" s="65">
        <v>87</v>
      </c>
      <c r="J2077" s="65">
        <v>305</v>
      </c>
      <c r="K2077" s="65" t="s">
        <v>373</v>
      </c>
    </row>
    <row r="2078" spans="1:11" ht="12.75" customHeight="1">
      <c r="A2078" s="68" t="s">
        <v>431</v>
      </c>
      <c r="B2078" s="68" t="s">
        <v>285</v>
      </c>
      <c r="C2078" s="68" t="s">
        <v>271</v>
      </c>
      <c r="D2078" s="68" t="s">
        <v>359</v>
      </c>
      <c r="E2078" s="68" t="s">
        <v>360</v>
      </c>
      <c r="F2078" s="68" t="s">
        <v>76</v>
      </c>
      <c r="G2078" s="68" t="s">
        <v>492</v>
      </c>
      <c r="H2078" s="68" t="s">
        <v>368</v>
      </c>
      <c r="I2078" s="65">
        <v>88</v>
      </c>
      <c r="J2078" s="65">
        <v>305</v>
      </c>
      <c r="K2078" s="65" t="s">
        <v>373</v>
      </c>
    </row>
    <row r="2079" spans="1:11" ht="12.75" customHeight="1">
      <c r="A2079" s="68" t="s">
        <v>431</v>
      </c>
      <c r="B2079" s="68" t="s">
        <v>285</v>
      </c>
      <c r="C2079" s="68" t="s">
        <v>271</v>
      </c>
      <c r="D2079" s="68" t="s">
        <v>359</v>
      </c>
      <c r="E2079" s="68" t="s">
        <v>360</v>
      </c>
      <c r="F2079" s="68" t="s">
        <v>76</v>
      </c>
      <c r="G2079" s="68" t="s">
        <v>492</v>
      </c>
      <c r="H2079" s="68" t="s">
        <v>491</v>
      </c>
      <c r="I2079" s="65">
        <v>23</v>
      </c>
      <c r="J2079" s="65">
        <v>305</v>
      </c>
      <c r="K2079" s="65" t="s">
        <v>373</v>
      </c>
    </row>
    <row r="2080" spans="1:11" ht="12.75" customHeight="1">
      <c r="A2080" s="68" t="s">
        <v>431</v>
      </c>
      <c r="B2080" s="68" t="s">
        <v>285</v>
      </c>
      <c r="C2080" s="68" t="s">
        <v>271</v>
      </c>
      <c r="D2080" s="68" t="s">
        <v>359</v>
      </c>
      <c r="E2080" s="68" t="s">
        <v>360</v>
      </c>
      <c r="F2080" s="68" t="s">
        <v>76</v>
      </c>
      <c r="G2080" s="68" t="s">
        <v>492</v>
      </c>
      <c r="H2080" s="68" t="s">
        <v>369</v>
      </c>
      <c r="I2080" s="65">
        <v>1</v>
      </c>
      <c r="J2080" s="65">
        <v>305</v>
      </c>
      <c r="K2080" s="65" t="s">
        <v>373</v>
      </c>
    </row>
    <row r="2081" spans="1:11" ht="12.75" customHeight="1">
      <c r="A2081" s="68" t="s">
        <v>431</v>
      </c>
      <c r="B2081" s="68" t="s">
        <v>285</v>
      </c>
      <c r="C2081" s="68" t="s">
        <v>271</v>
      </c>
      <c r="D2081" s="68" t="s">
        <v>359</v>
      </c>
      <c r="E2081" s="68" t="s">
        <v>360</v>
      </c>
      <c r="F2081" s="68" t="s">
        <v>76</v>
      </c>
      <c r="G2081" s="68" t="s">
        <v>492</v>
      </c>
      <c r="H2081" s="68" t="s">
        <v>451</v>
      </c>
      <c r="I2081" s="65">
        <v>3</v>
      </c>
      <c r="J2081" s="65">
        <v>303</v>
      </c>
      <c r="K2081" s="65" t="s">
        <v>374</v>
      </c>
    </row>
    <row r="2082" spans="1:11" ht="12.75" customHeight="1">
      <c r="A2082" s="68" t="s">
        <v>431</v>
      </c>
      <c r="B2082" s="68" t="s">
        <v>285</v>
      </c>
      <c r="C2082" s="68" t="s">
        <v>271</v>
      </c>
      <c r="D2082" s="68" t="s">
        <v>359</v>
      </c>
      <c r="E2082" s="68" t="s">
        <v>360</v>
      </c>
      <c r="F2082" s="68" t="s">
        <v>76</v>
      </c>
      <c r="G2082" s="68" t="s">
        <v>492</v>
      </c>
      <c r="H2082" s="68" t="s">
        <v>365</v>
      </c>
      <c r="I2082" s="65">
        <v>22</v>
      </c>
      <c r="J2082" s="65">
        <v>303</v>
      </c>
      <c r="K2082" s="65" t="s">
        <v>374</v>
      </c>
    </row>
    <row r="2083" spans="1:11" ht="12.75" customHeight="1">
      <c r="A2083" s="68" t="s">
        <v>431</v>
      </c>
      <c r="B2083" s="68" t="s">
        <v>285</v>
      </c>
      <c r="C2083" s="68" t="s">
        <v>271</v>
      </c>
      <c r="D2083" s="68" t="s">
        <v>359</v>
      </c>
      <c r="E2083" s="68" t="s">
        <v>360</v>
      </c>
      <c r="F2083" s="68" t="s">
        <v>76</v>
      </c>
      <c r="G2083" s="68" t="s">
        <v>492</v>
      </c>
      <c r="H2083" s="68" t="s">
        <v>366</v>
      </c>
      <c r="I2083" s="65">
        <v>16</v>
      </c>
      <c r="J2083" s="65">
        <v>303</v>
      </c>
      <c r="K2083" s="65" t="s">
        <v>374</v>
      </c>
    </row>
    <row r="2084" spans="1:11" ht="12.75" customHeight="1">
      <c r="A2084" s="68" t="s">
        <v>431</v>
      </c>
      <c r="B2084" s="68" t="s">
        <v>285</v>
      </c>
      <c r="C2084" s="68" t="s">
        <v>271</v>
      </c>
      <c r="D2084" s="68" t="s">
        <v>359</v>
      </c>
      <c r="E2084" s="68" t="s">
        <v>360</v>
      </c>
      <c r="F2084" s="68" t="s">
        <v>76</v>
      </c>
      <c r="G2084" s="68" t="s">
        <v>492</v>
      </c>
      <c r="H2084" s="68" t="s">
        <v>367</v>
      </c>
      <c r="I2084" s="65">
        <v>35</v>
      </c>
      <c r="J2084" s="65">
        <v>303</v>
      </c>
      <c r="K2084" s="65" t="s">
        <v>374</v>
      </c>
    </row>
    <row r="2085" spans="1:11" ht="12.75" customHeight="1">
      <c r="A2085" s="68" t="s">
        <v>431</v>
      </c>
      <c r="B2085" s="68" t="s">
        <v>285</v>
      </c>
      <c r="C2085" s="68" t="s">
        <v>271</v>
      </c>
      <c r="D2085" s="68" t="s">
        <v>359</v>
      </c>
      <c r="E2085" s="68" t="s">
        <v>360</v>
      </c>
      <c r="F2085" s="68" t="s">
        <v>76</v>
      </c>
      <c r="G2085" s="68" t="s">
        <v>492</v>
      </c>
      <c r="H2085" s="68" t="s">
        <v>247</v>
      </c>
      <c r="I2085" s="65">
        <v>82</v>
      </c>
      <c r="J2085" s="65">
        <v>303</v>
      </c>
      <c r="K2085" s="65" t="s">
        <v>374</v>
      </c>
    </row>
    <row r="2086" spans="1:11" ht="12.75" customHeight="1">
      <c r="A2086" s="68" t="s">
        <v>431</v>
      </c>
      <c r="B2086" s="68" t="s">
        <v>285</v>
      </c>
      <c r="C2086" s="68" t="s">
        <v>271</v>
      </c>
      <c r="D2086" s="68" t="s">
        <v>359</v>
      </c>
      <c r="E2086" s="68" t="s">
        <v>360</v>
      </c>
      <c r="F2086" s="68" t="s">
        <v>76</v>
      </c>
      <c r="G2086" s="68" t="s">
        <v>492</v>
      </c>
      <c r="H2086" s="68" t="s">
        <v>375</v>
      </c>
      <c r="I2086" s="65">
        <v>237</v>
      </c>
      <c r="J2086" s="65">
        <v>303</v>
      </c>
      <c r="K2086" s="65" t="s">
        <v>374</v>
      </c>
    </row>
    <row r="2087" spans="1:11" ht="12.75" customHeight="1">
      <c r="A2087" s="68" t="s">
        <v>431</v>
      </c>
      <c r="B2087" s="68" t="s">
        <v>285</v>
      </c>
      <c r="C2087" s="68" t="s">
        <v>271</v>
      </c>
      <c r="D2087" s="68" t="s">
        <v>359</v>
      </c>
      <c r="E2087" s="68" t="s">
        <v>360</v>
      </c>
      <c r="F2087" s="68" t="s">
        <v>76</v>
      </c>
      <c r="G2087" s="68" t="s">
        <v>492</v>
      </c>
      <c r="H2087" s="68" t="s">
        <v>368</v>
      </c>
      <c r="I2087" s="65">
        <v>200</v>
      </c>
      <c r="J2087" s="65">
        <v>303</v>
      </c>
      <c r="K2087" s="65" t="s">
        <v>374</v>
      </c>
    </row>
    <row r="2088" spans="1:11" ht="12.75" customHeight="1">
      <c r="A2088" s="68" t="s">
        <v>431</v>
      </c>
      <c r="B2088" s="68" t="s">
        <v>285</v>
      </c>
      <c r="C2088" s="68" t="s">
        <v>271</v>
      </c>
      <c r="D2088" s="68" t="s">
        <v>359</v>
      </c>
      <c r="E2088" s="68" t="s">
        <v>360</v>
      </c>
      <c r="F2088" s="68" t="s">
        <v>76</v>
      </c>
      <c r="G2088" s="68" t="s">
        <v>492</v>
      </c>
      <c r="H2088" s="68" t="s">
        <v>491</v>
      </c>
      <c r="I2088" s="65">
        <v>14</v>
      </c>
      <c r="J2088" s="65">
        <v>303</v>
      </c>
      <c r="K2088" s="65" t="s">
        <v>374</v>
      </c>
    </row>
    <row r="2089" spans="1:11" ht="12.75" customHeight="1">
      <c r="A2089" s="68" t="s">
        <v>431</v>
      </c>
      <c r="B2089" s="68" t="s">
        <v>285</v>
      </c>
      <c r="C2089" s="68" t="s">
        <v>271</v>
      </c>
      <c r="D2089" s="68" t="s">
        <v>359</v>
      </c>
      <c r="E2089" s="68" t="s">
        <v>360</v>
      </c>
      <c r="F2089" s="68" t="s">
        <v>76</v>
      </c>
      <c r="G2089" s="68" t="s">
        <v>492</v>
      </c>
      <c r="H2089" s="68" t="s">
        <v>369</v>
      </c>
      <c r="I2089" s="65">
        <v>15</v>
      </c>
      <c r="J2089" s="65">
        <v>303</v>
      </c>
      <c r="K2089" s="65" t="s">
        <v>374</v>
      </c>
    </row>
    <row r="2090" spans="1:11" ht="12.75" customHeight="1">
      <c r="A2090" s="68" t="s">
        <v>431</v>
      </c>
      <c r="B2090" s="68" t="s">
        <v>285</v>
      </c>
      <c r="C2090" s="68" t="s">
        <v>271</v>
      </c>
      <c r="D2090" s="68" t="s">
        <v>359</v>
      </c>
      <c r="E2090" s="68" t="s">
        <v>360</v>
      </c>
      <c r="F2090" s="68" t="s">
        <v>76</v>
      </c>
      <c r="G2090" s="68" t="s">
        <v>492</v>
      </c>
      <c r="H2090" s="68" t="s">
        <v>375</v>
      </c>
      <c r="I2090" s="65">
        <v>1</v>
      </c>
      <c r="J2090" s="65">
        <v>315</v>
      </c>
      <c r="K2090" s="65" t="s">
        <v>295</v>
      </c>
    </row>
    <row r="2091" spans="1:11" ht="12.75" customHeight="1">
      <c r="A2091" s="68" t="s">
        <v>431</v>
      </c>
      <c r="B2091" s="68" t="s">
        <v>285</v>
      </c>
      <c r="C2091" s="68" t="s">
        <v>271</v>
      </c>
      <c r="D2091" s="68" t="s">
        <v>359</v>
      </c>
      <c r="E2091" s="68" t="s">
        <v>360</v>
      </c>
      <c r="F2091" s="68" t="s">
        <v>76</v>
      </c>
      <c r="G2091" s="68" t="s">
        <v>492</v>
      </c>
      <c r="H2091" s="68" t="s">
        <v>365</v>
      </c>
      <c r="I2091" s="65">
        <v>4</v>
      </c>
      <c r="J2091" s="65">
        <v>202</v>
      </c>
      <c r="K2091" s="65" t="s">
        <v>427</v>
      </c>
    </row>
    <row r="2092" spans="1:11" ht="12.75" customHeight="1">
      <c r="A2092" s="68" t="s">
        <v>431</v>
      </c>
      <c r="B2092" s="68" t="s">
        <v>285</v>
      </c>
      <c r="C2092" s="68" t="s">
        <v>271</v>
      </c>
      <c r="D2092" s="68" t="s">
        <v>359</v>
      </c>
      <c r="E2092" s="68" t="s">
        <v>360</v>
      </c>
      <c r="F2092" s="68" t="s">
        <v>76</v>
      </c>
      <c r="G2092" s="68" t="s">
        <v>492</v>
      </c>
      <c r="H2092" s="68" t="s">
        <v>366</v>
      </c>
      <c r="I2092" s="65">
        <v>10</v>
      </c>
      <c r="J2092" s="65">
        <v>202</v>
      </c>
      <c r="K2092" s="65" t="s">
        <v>427</v>
      </c>
    </row>
    <row r="2093" spans="1:11" ht="12.75" customHeight="1">
      <c r="A2093" s="68" t="s">
        <v>431</v>
      </c>
      <c r="B2093" s="68" t="s">
        <v>285</v>
      </c>
      <c r="C2093" s="68" t="s">
        <v>271</v>
      </c>
      <c r="D2093" s="68" t="s">
        <v>359</v>
      </c>
      <c r="E2093" s="68" t="s">
        <v>360</v>
      </c>
      <c r="F2093" s="68" t="s">
        <v>76</v>
      </c>
      <c r="G2093" s="68" t="s">
        <v>492</v>
      </c>
      <c r="H2093" s="68" t="s">
        <v>367</v>
      </c>
      <c r="I2093" s="65">
        <v>7</v>
      </c>
      <c r="J2093" s="65">
        <v>202</v>
      </c>
      <c r="K2093" s="65" t="s">
        <v>427</v>
      </c>
    </row>
    <row r="2094" spans="1:11" ht="12.75" customHeight="1">
      <c r="A2094" s="68" t="s">
        <v>431</v>
      </c>
      <c r="B2094" s="68" t="s">
        <v>285</v>
      </c>
      <c r="C2094" s="68" t="s">
        <v>271</v>
      </c>
      <c r="D2094" s="68" t="s">
        <v>359</v>
      </c>
      <c r="E2094" s="68" t="s">
        <v>360</v>
      </c>
      <c r="F2094" s="68" t="s">
        <v>76</v>
      </c>
      <c r="G2094" s="68" t="s">
        <v>492</v>
      </c>
      <c r="H2094" s="68" t="s">
        <v>247</v>
      </c>
      <c r="I2094" s="65">
        <v>4</v>
      </c>
      <c r="J2094" s="65">
        <v>202</v>
      </c>
      <c r="K2094" s="65" t="s">
        <v>427</v>
      </c>
    </row>
    <row r="2095" spans="1:11" ht="12.75" customHeight="1">
      <c r="A2095" s="68" t="s">
        <v>431</v>
      </c>
      <c r="B2095" s="68" t="s">
        <v>285</v>
      </c>
      <c r="C2095" s="68" t="s">
        <v>271</v>
      </c>
      <c r="D2095" s="68" t="s">
        <v>359</v>
      </c>
      <c r="E2095" s="68" t="s">
        <v>360</v>
      </c>
      <c r="F2095" s="68" t="s">
        <v>76</v>
      </c>
      <c r="G2095" s="68" t="s">
        <v>492</v>
      </c>
      <c r="H2095" s="68" t="s">
        <v>366</v>
      </c>
      <c r="I2095" s="65">
        <v>14</v>
      </c>
      <c r="J2095" s="65">
        <v>211</v>
      </c>
      <c r="K2095" s="65" t="s">
        <v>266</v>
      </c>
    </row>
    <row r="2096" spans="1:11" ht="12.75" customHeight="1">
      <c r="A2096" s="68" t="s">
        <v>431</v>
      </c>
      <c r="B2096" s="68" t="s">
        <v>285</v>
      </c>
      <c r="C2096" s="68" t="s">
        <v>271</v>
      </c>
      <c r="D2096" s="68" t="s">
        <v>359</v>
      </c>
      <c r="E2096" s="68" t="s">
        <v>360</v>
      </c>
      <c r="F2096" s="68" t="s">
        <v>76</v>
      </c>
      <c r="G2096" s="68" t="s">
        <v>492</v>
      </c>
      <c r="H2096" s="68" t="s">
        <v>367</v>
      </c>
      <c r="I2096" s="65">
        <v>7</v>
      </c>
      <c r="J2096" s="65">
        <v>211</v>
      </c>
      <c r="K2096" s="65" t="s">
        <v>266</v>
      </c>
    </row>
    <row r="2097" spans="1:11" ht="12.75" customHeight="1">
      <c r="A2097" s="68" t="s">
        <v>431</v>
      </c>
      <c r="B2097" s="68" t="s">
        <v>285</v>
      </c>
      <c r="C2097" s="68" t="s">
        <v>271</v>
      </c>
      <c r="D2097" s="68" t="s">
        <v>359</v>
      </c>
      <c r="E2097" s="68" t="s">
        <v>360</v>
      </c>
      <c r="F2097" s="68" t="s">
        <v>76</v>
      </c>
      <c r="G2097" s="68" t="s">
        <v>492</v>
      </c>
      <c r="H2097" s="68" t="s">
        <v>247</v>
      </c>
      <c r="I2097" s="65">
        <v>5</v>
      </c>
      <c r="J2097" s="65">
        <v>211</v>
      </c>
      <c r="K2097" s="65" t="s">
        <v>266</v>
      </c>
    </row>
    <row r="2098" spans="1:11" ht="12.75" customHeight="1">
      <c r="A2098" s="68" t="s">
        <v>431</v>
      </c>
      <c r="B2098" s="68" t="s">
        <v>285</v>
      </c>
      <c r="C2098" s="68" t="s">
        <v>271</v>
      </c>
      <c r="D2098" s="68" t="s">
        <v>359</v>
      </c>
      <c r="E2098" s="68" t="s">
        <v>360</v>
      </c>
      <c r="F2098" s="68" t="s">
        <v>76</v>
      </c>
      <c r="G2098" s="68" t="s">
        <v>492</v>
      </c>
      <c r="H2098" s="68" t="s">
        <v>375</v>
      </c>
      <c r="I2098" s="65">
        <v>7</v>
      </c>
      <c r="J2098" s="65">
        <v>211</v>
      </c>
      <c r="K2098" s="65" t="s">
        <v>266</v>
      </c>
    </row>
    <row r="2099" spans="1:11" ht="12.75" customHeight="1">
      <c r="A2099" s="68" t="s">
        <v>431</v>
      </c>
      <c r="B2099" s="68" t="s">
        <v>285</v>
      </c>
      <c r="C2099" s="68" t="s">
        <v>271</v>
      </c>
      <c r="D2099" s="68" t="s">
        <v>359</v>
      </c>
      <c r="E2099" s="68" t="s">
        <v>360</v>
      </c>
      <c r="F2099" s="68" t="s">
        <v>76</v>
      </c>
      <c r="G2099" s="68" t="s">
        <v>492</v>
      </c>
      <c r="H2099" s="68" t="s">
        <v>368</v>
      </c>
      <c r="I2099" s="65">
        <v>1</v>
      </c>
      <c r="J2099" s="65">
        <v>211</v>
      </c>
      <c r="K2099" s="65" t="s">
        <v>266</v>
      </c>
    </row>
    <row r="2100" spans="1:11" ht="12.75" customHeight="1">
      <c r="A2100" s="68" t="s">
        <v>431</v>
      </c>
      <c r="B2100" s="68" t="s">
        <v>285</v>
      </c>
      <c r="C2100" s="68" t="s">
        <v>271</v>
      </c>
      <c r="D2100" s="68" t="s">
        <v>359</v>
      </c>
      <c r="E2100" s="68" t="s">
        <v>360</v>
      </c>
      <c r="F2100" s="68" t="s">
        <v>76</v>
      </c>
      <c r="G2100" s="68" t="s">
        <v>492</v>
      </c>
      <c r="H2100" s="68" t="s">
        <v>491</v>
      </c>
      <c r="I2100" s="65">
        <v>2</v>
      </c>
      <c r="J2100" s="65">
        <v>211</v>
      </c>
      <c r="K2100" s="65" t="s">
        <v>266</v>
      </c>
    </row>
    <row r="2101" spans="1:11" ht="12.75" customHeight="1">
      <c r="A2101" s="68" t="s">
        <v>431</v>
      </c>
      <c r="B2101" s="68" t="s">
        <v>285</v>
      </c>
      <c r="C2101" s="68" t="s">
        <v>271</v>
      </c>
      <c r="D2101" s="68" t="s">
        <v>359</v>
      </c>
      <c r="E2101" s="68" t="s">
        <v>360</v>
      </c>
      <c r="F2101" s="68" t="s">
        <v>76</v>
      </c>
      <c r="G2101" s="68" t="s">
        <v>492</v>
      </c>
      <c r="H2101" s="68" t="s">
        <v>367</v>
      </c>
      <c r="I2101" s="65">
        <v>9</v>
      </c>
      <c r="J2101" s="65">
        <v>310</v>
      </c>
      <c r="K2101" s="65" t="s">
        <v>493</v>
      </c>
    </row>
    <row r="2102" spans="1:11" ht="12.75" customHeight="1">
      <c r="A2102" s="68" t="s">
        <v>431</v>
      </c>
      <c r="B2102" s="68" t="s">
        <v>285</v>
      </c>
      <c r="C2102" s="68" t="s">
        <v>271</v>
      </c>
      <c r="D2102" s="68" t="s">
        <v>359</v>
      </c>
      <c r="E2102" s="68" t="s">
        <v>360</v>
      </c>
      <c r="F2102" s="68" t="s">
        <v>76</v>
      </c>
      <c r="G2102" s="68" t="s">
        <v>492</v>
      </c>
      <c r="H2102" s="68" t="s">
        <v>247</v>
      </c>
      <c r="I2102" s="65">
        <v>1</v>
      </c>
      <c r="J2102" s="65">
        <v>310</v>
      </c>
      <c r="K2102" s="65" t="s">
        <v>493</v>
      </c>
    </row>
    <row r="2103" spans="1:11" ht="12.75" customHeight="1">
      <c r="A2103" s="68" t="s">
        <v>431</v>
      </c>
      <c r="B2103" s="68" t="s">
        <v>285</v>
      </c>
      <c r="C2103" s="68" t="s">
        <v>271</v>
      </c>
      <c r="D2103" s="68" t="s">
        <v>359</v>
      </c>
      <c r="E2103" s="68" t="s">
        <v>360</v>
      </c>
      <c r="F2103" s="68" t="s">
        <v>76</v>
      </c>
      <c r="G2103" s="68" t="s">
        <v>492</v>
      </c>
      <c r="H2103" s="68" t="s">
        <v>366</v>
      </c>
      <c r="I2103" s="65">
        <v>7</v>
      </c>
      <c r="J2103" s="65">
        <v>227</v>
      </c>
      <c r="K2103" s="65" t="s">
        <v>302</v>
      </c>
    </row>
    <row r="2104" spans="1:11" ht="12.75" customHeight="1">
      <c r="A2104" s="68" t="s">
        <v>431</v>
      </c>
      <c r="B2104" s="68" t="s">
        <v>285</v>
      </c>
      <c r="C2104" s="68" t="s">
        <v>271</v>
      </c>
      <c r="D2104" s="68" t="s">
        <v>359</v>
      </c>
      <c r="E2104" s="68" t="s">
        <v>360</v>
      </c>
      <c r="F2104" s="68" t="s">
        <v>76</v>
      </c>
      <c r="G2104" s="68" t="s">
        <v>492</v>
      </c>
      <c r="H2104" s="68" t="s">
        <v>367</v>
      </c>
      <c r="I2104" s="65">
        <v>7</v>
      </c>
      <c r="J2104" s="65">
        <v>227</v>
      </c>
      <c r="K2104" s="65" t="s">
        <v>302</v>
      </c>
    </row>
    <row r="2105" spans="1:11" ht="12.75" customHeight="1">
      <c r="A2105" s="68" t="s">
        <v>431</v>
      </c>
      <c r="B2105" s="68" t="s">
        <v>285</v>
      </c>
      <c r="C2105" s="68" t="s">
        <v>271</v>
      </c>
      <c r="D2105" s="68" t="s">
        <v>359</v>
      </c>
      <c r="E2105" s="68" t="s">
        <v>360</v>
      </c>
      <c r="F2105" s="68" t="s">
        <v>76</v>
      </c>
      <c r="G2105" s="68" t="s">
        <v>492</v>
      </c>
      <c r="H2105" s="68" t="s">
        <v>247</v>
      </c>
      <c r="I2105" s="65">
        <v>3</v>
      </c>
      <c r="J2105" s="65">
        <v>227</v>
      </c>
      <c r="K2105" s="65" t="s">
        <v>302</v>
      </c>
    </row>
    <row r="2106" spans="1:11" ht="12.75" customHeight="1">
      <c r="A2106" s="68" t="s">
        <v>431</v>
      </c>
      <c r="B2106" s="68" t="s">
        <v>285</v>
      </c>
      <c r="C2106" s="68" t="s">
        <v>271</v>
      </c>
      <c r="D2106" s="68" t="s">
        <v>359</v>
      </c>
      <c r="E2106" s="68" t="s">
        <v>360</v>
      </c>
      <c r="F2106" s="68" t="s">
        <v>76</v>
      </c>
      <c r="G2106" s="68" t="s">
        <v>492</v>
      </c>
      <c r="H2106" s="68" t="s">
        <v>375</v>
      </c>
      <c r="I2106" s="65">
        <v>2</v>
      </c>
      <c r="J2106" s="65">
        <v>227</v>
      </c>
      <c r="K2106" s="65" t="s">
        <v>302</v>
      </c>
    </row>
    <row r="2107" spans="1:11" ht="12.75" customHeight="1">
      <c r="A2107" s="68" t="s">
        <v>431</v>
      </c>
      <c r="B2107" s="68" t="s">
        <v>285</v>
      </c>
      <c r="C2107" s="68" t="s">
        <v>271</v>
      </c>
      <c r="D2107" s="68" t="s">
        <v>359</v>
      </c>
      <c r="E2107" s="68" t="s">
        <v>360</v>
      </c>
      <c r="F2107" s="68" t="s">
        <v>76</v>
      </c>
      <c r="G2107" s="68" t="s">
        <v>492</v>
      </c>
      <c r="H2107" s="68" t="s">
        <v>365</v>
      </c>
      <c r="I2107" s="65">
        <v>1</v>
      </c>
      <c r="J2107" s="65">
        <v>228</v>
      </c>
      <c r="K2107" s="65" t="s">
        <v>303</v>
      </c>
    </row>
    <row r="2108" spans="1:11" ht="12.75" customHeight="1">
      <c r="A2108" s="68" t="s">
        <v>431</v>
      </c>
      <c r="B2108" s="68" t="s">
        <v>285</v>
      </c>
      <c r="C2108" s="68" t="s">
        <v>271</v>
      </c>
      <c r="D2108" s="68" t="s">
        <v>359</v>
      </c>
      <c r="E2108" s="68" t="s">
        <v>360</v>
      </c>
      <c r="F2108" s="68" t="s">
        <v>76</v>
      </c>
      <c r="G2108" s="68" t="s">
        <v>492</v>
      </c>
      <c r="H2108" s="68" t="s">
        <v>366</v>
      </c>
      <c r="I2108" s="65">
        <v>3</v>
      </c>
      <c r="J2108" s="65">
        <v>228</v>
      </c>
      <c r="K2108" s="65" t="s">
        <v>303</v>
      </c>
    </row>
    <row r="2109" spans="1:11" ht="12.75" customHeight="1">
      <c r="A2109" s="68" t="s">
        <v>431</v>
      </c>
      <c r="B2109" s="68" t="s">
        <v>285</v>
      </c>
      <c r="C2109" s="68" t="s">
        <v>271</v>
      </c>
      <c r="D2109" s="68" t="s">
        <v>359</v>
      </c>
      <c r="E2109" s="68" t="s">
        <v>360</v>
      </c>
      <c r="F2109" s="68" t="s">
        <v>76</v>
      </c>
      <c r="G2109" s="68" t="s">
        <v>492</v>
      </c>
      <c r="H2109" s="68" t="s">
        <v>367</v>
      </c>
      <c r="I2109" s="65">
        <v>4</v>
      </c>
      <c r="J2109" s="65">
        <v>228</v>
      </c>
      <c r="K2109" s="65" t="s">
        <v>303</v>
      </c>
    </row>
    <row r="2110" spans="1:11" ht="12.75" customHeight="1">
      <c r="A2110" s="68" t="s">
        <v>431</v>
      </c>
      <c r="B2110" s="68" t="s">
        <v>285</v>
      </c>
      <c r="C2110" s="68" t="s">
        <v>271</v>
      </c>
      <c r="D2110" s="68" t="s">
        <v>359</v>
      </c>
      <c r="E2110" s="68" t="s">
        <v>360</v>
      </c>
      <c r="F2110" s="68" t="s">
        <v>76</v>
      </c>
      <c r="G2110" s="68" t="s">
        <v>492</v>
      </c>
      <c r="H2110" s="68" t="s">
        <v>247</v>
      </c>
      <c r="I2110" s="65">
        <v>4</v>
      </c>
      <c r="J2110" s="65">
        <v>228</v>
      </c>
      <c r="K2110" s="65" t="s">
        <v>303</v>
      </c>
    </row>
    <row r="2111" spans="1:11" ht="12.75" customHeight="1">
      <c r="A2111" s="68" t="s">
        <v>431</v>
      </c>
      <c r="B2111" s="68" t="s">
        <v>285</v>
      </c>
      <c r="C2111" s="68" t="s">
        <v>271</v>
      </c>
      <c r="D2111" s="68" t="s">
        <v>359</v>
      </c>
      <c r="E2111" s="68" t="s">
        <v>360</v>
      </c>
      <c r="F2111" s="68" t="s">
        <v>76</v>
      </c>
      <c r="G2111" s="68" t="s">
        <v>492</v>
      </c>
      <c r="H2111" s="68" t="s">
        <v>375</v>
      </c>
      <c r="I2111" s="65">
        <v>1</v>
      </c>
      <c r="J2111" s="65">
        <v>228</v>
      </c>
      <c r="K2111" s="65" t="s">
        <v>303</v>
      </c>
    </row>
    <row r="2112" spans="1:11" ht="12.75" customHeight="1">
      <c r="A2112" s="68" t="s">
        <v>431</v>
      </c>
      <c r="B2112" s="68" t="s">
        <v>285</v>
      </c>
      <c r="C2112" s="68" t="s">
        <v>271</v>
      </c>
      <c r="D2112" s="68" t="s">
        <v>359</v>
      </c>
      <c r="E2112" s="68" t="s">
        <v>360</v>
      </c>
      <c r="F2112" s="68" t="s">
        <v>76</v>
      </c>
      <c r="G2112" s="68" t="s">
        <v>492</v>
      </c>
      <c r="H2112" s="68" t="s">
        <v>367</v>
      </c>
      <c r="I2112" s="65">
        <v>3</v>
      </c>
      <c r="J2112" s="65">
        <v>224</v>
      </c>
      <c r="K2112" s="65" t="s">
        <v>310</v>
      </c>
    </row>
    <row r="2113" spans="1:11" ht="12.75" customHeight="1">
      <c r="A2113" s="68" t="s">
        <v>431</v>
      </c>
      <c r="B2113" s="68" t="s">
        <v>285</v>
      </c>
      <c r="C2113" s="68" t="s">
        <v>271</v>
      </c>
      <c r="D2113" s="68" t="s">
        <v>359</v>
      </c>
      <c r="E2113" s="68" t="s">
        <v>360</v>
      </c>
      <c r="F2113" s="68" t="s">
        <v>76</v>
      </c>
      <c r="G2113" s="68" t="s">
        <v>492</v>
      </c>
      <c r="H2113" s="68" t="s">
        <v>247</v>
      </c>
      <c r="I2113" s="65">
        <v>1</v>
      </c>
      <c r="J2113" s="65">
        <v>224</v>
      </c>
      <c r="K2113" s="65" t="s">
        <v>310</v>
      </c>
    </row>
    <row r="2114" spans="1:11" ht="12.75" customHeight="1">
      <c r="A2114" s="68" t="s">
        <v>431</v>
      </c>
      <c r="B2114" s="68" t="s">
        <v>285</v>
      </c>
      <c r="C2114" s="68" t="s">
        <v>271</v>
      </c>
      <c r="D2114" s="68" t="s">
        <v>359</v>
      </c>
      <c r="E2114" s="68" t="s">
        <v>360</v>
      </c>
      <c r="F2114" s="68" t="s">
        <v>76</v>
      </c>
      <c r="G2114" s="68" t="s">
        <v>492</v>
      </c>
      <c r="H2114" s="68" t="s">
        <v>375</v>
      </c>
      <c r="I2114" s="65">
        <v>4</v>
      </c>
      <c r="J2114" s="65">
        <v>224</v>
      </c>
      <c r="K2114" s="65" t="s">
        <v>310</v>
      </c>
    </row>
    <row r="2115" spans="1:11" ht="12.75" customHeight="1">
      <c r="A2115" s="68" t="s">
        <v>431</v>
      </c>
      <c r="B2115" s="68" t="s">
        <v>285</v>
      </c>
      <c r="C2115" s="68" t="s">
        <v>271</v>
      </c>
      <c r="D2115" s="68" t="s">
        <v>359</v>
      </c>
      <c r="E2115" s="68" t="s">
        <v>360</v>
      </c>
      <c r="F2115" s="68" t="s">
        <v>77</v>
      </c>
      <c r="G2115" s="68" t="s">
        <v>273</v>
      </c>
      <c r="H2115" s="68" t="s">
        <v>364</v>
      </c>
      <c r="I2115" s="65">
        <v>1578</v>
      </c>
      <c r="J2115" s="65">
        <v>427</v>
      </c>
      <c r="K2115" s="65" t="s">
        <v>376</v>
      </c>
    </row>
    <row r="2116" spans="1:11" ht="12.75" customHeight="1">
      <c r="A2116" s="68" t="s">
        <v>431</v>
      </c>
      <c r="B2116" s="68" t="s">
        <v>285</v>
      </c>
      <c r="C2116" s="68" t="s">
        <v>271</v>
      </c>
      <c r="D2116" s="68" t="s">
        <v>359</v>
      </c>
      <c r="E2116" s="68" t="s">
        <v>360</v>
      </c>
      <c r="F2116" s="68" t="s">
        <v>77</v>
      </c>
      <c r="G2116" s="68" t="s">
        <v>273</v>
      </c>
      <c r="H2116" s="68" t="s">
        <v>451</v>
      </c>
      <c r="I2116" s="65">
        <v>1406</v>
      </c>
      <c r="J2116" s="65">
        <v>427</v>
      </c>
      <c r="K2116" s="65" t="s">
        <v>376</v>
      </c>
    </row>
    <row r="2117" spans="1:11" ht="12.75" customHeight="1">
      <c r="A2117" s="68" t="s">
        <v>431</v>
      </c>
      <c r="B2117" s="68" t="s">
        <v>285</v>
      </c>
      <c r="C2117" s="68" t="s">
        <v>271</v>
      </c>
      <c r="D2117" s="68" t="s">
        <v>359</v>
      </c>
      <c r="E2117" s="68" t="s">
        <v>360</v>
      </c>
      <c r="F2117" s="68" t="s">
        <v>77</v>
      </c>
      <c r="G2117" s="68" t="s">
        <v>273</v>
      </c>
      <c r="H2117" s="68" t="s">
        <v>365</v>
      </c>
      <c r="I2117" s="65">
        <v>418</v>
      </c>
      <c r="J2117" s="65">
        <v>427</v>
      </c>
      <c r="K2117" s="65" t="s">
        <v>376</v>
      </c>
    </row>
    <row r="2118" spans="1:11" ht="12.75" customHeight="1">
      <c r="A2118" s="68" t="s">
        <v>431</v>
      </c>
      <c r="B2118" s="68" t="s">
        <v>285</v>
      </c>
      <c r="C2118" s="68" t="s">
        <v>271</v>
      </c>
      <c r="D2118" s="68" t="s">
        <v>359</v>
      </c>
      <c r="E2118" s="68" t="s">
        <v>360</v>
      </c>
      <c r="F2118" s="68" t="s">
        <v>77</v>
      </c>
      <c r="G2118" s="68" t="s">
        <v>273</v>
      </c>
      <c r="H2118" s="68" t="s">
        <v>366</v>
      </c>
      <c r="I2118" s="65">
        <v>264</v>
      </c>
      <c r="J2118" s="65">
        <v>427</v>
      </c>
      <c r="K2118" s="65" t="s">
        <v>376</v>
      </c>
    </row>
    <row r="2119" spans="1:11" ht="12.75" customHeight="1">
      <c r="A2119" s="68" t="s">
        <v>431</v>
      </c>
      <c r="B2119" s="68" t="s">
        <v>285</v>
      </c>
      <c r="C2119" s="68" t="s">
        <v>271</v>
      </c>
      <c r="D2119" s="68" t="s">
        <v>359</v>
      </c>
      <c r="E2119" s="68" t="s">
        <v>360</v>
      </c>
      <c r="F2119" s="68" t="s">
        <v>77</v>
      </c>
      <c r="G2119" s="68" t="s">
        <v>273</v>
      </c>
      <c r="H2119" s="68" t="s">
        <v>367</v>
      </c>
      <c r="I2119" s="65">
        <v>237</v>
      </c>
      <c r="J2119" s="65">
        <v>427</v>
      </c>
      <c r="K2119" s="65" t="s">
        <v>376</v>
      </c>
    </row>
    <row r="2120" spans="1:11" ht="12.75" customHeight="1">
      <c r="A2120" s="68" t="s">
        <v>431</v>
      </c>
      <c r="B2120" s="68" t="s">
        <v>285</v>
      </c>
      <c r="C2120" s="68" t="s">
        <v>271</v>
      </c>
      <c r="D2120" s="68" t="s">
        <v>359</v>
      </c>
      <c r="E2120" s="68" t="s">
        <v>360</v>
      </c>
      <c r="F2120" s="68" t="s">
        <v>77</v>
      </c>
      <c r="G2120" s="68" t="s">
        <v>273</v>
      </c>
      <c r="H2120" s="68" t="s">
        <v>247</v>
      </c>
      <c r="I2120" s="65">
        <v>202</v>
      </c>
      <c r="J2120" s="65">
        <v>427</v>
      </c>
      <c r="K2120" s="65" t="s">
        <v>376</v>
      </c>
    </row>
    <row r="2121" spans="1:11" ht="12.75" customHeight="1">
      <c r="A2121" s="68" t="s">
        <v>431</v>
      </c>
      <c r="B2121" s="68" t="s">
        <v>285</v>
      </c>
      <c r="C2121" s="68" t="s">
        <v>271</v>
      </c>
      <c r="D2121" s="68" t="s">
        <v>359</v>
      </c>
      <c r="E2121" s="68" t="s">
        <v>360</v>
      </c>
      <c r="F2121" s="68" t="s">
        <v>77</v>
      </c>
      <c r="G2121" s="68" t="s">
        <v>273</v>
      </c>
      <c r="H2121" s="68" t="s">
        <v>375</v>
      </c>
      <c r="I2121" s="65">
        <v>264</v>
      </c>
      <c r="J2121" s="65">
        <v>427</v>
      </c>
      <c r="K2121" s="65" t="s">
        <v>376</v>
      </c>
    </row>
    <row r="2122" spans="1:11" ht="12.75" customHeight="1">
      <c r="A2122" s="68" t="s">
        <v>431</v>
      </c>
      <c r="B2122" s="68" t="s">
        <v>285</v>
      </c>
      <c r="C2122" s="68" t="s">
        <v>271</v>
      </c>
      <c r="D2122" s="68" t="s">
        <v>359</v>
      </c>
      <c r="E2122" s="68" t="s">
        <v>360</v>
      </c>
      <c r="F2122" s="68" t="s">
        <v>77</v>
      </c>
      <c r="G2122" s="68" t="s">
        <v>273</v>
      </c>
      <c r="H2122" s="68" t="s">
        <v>368</v>
      </c>
      <c r="I2122" s="65">
        <v>402</v>
      </c>
      <c r="J2122" s="65">
        <v>427</v>
      </c>
      <c r="K2122" s="65" t="s">
        <v>376</v>
      </c>
    </row>
    <row r="2123" spans="1:11" ht="12.75" customHeight="1">
      <c r="A2123" s="68" t="s">
        <v>431</v>
      </c>
      <c r="B2123" s="68" t="s">
        <v>285</v>
      </c>
      <c r="C2123" s="68" t="s">
        <v>271</v>
      </c>
      <c r="D2123" s="68" t="s">
        <v>359</v>
      </c>
      <c r="E2123" s="68" t="s">
        <v>360</v>
      </c>
      <c r="F2123" s="68" t="s">
        <v>77</v>
      </c>
      <c r="G2123" s="68" t="s">
        <v>273</v>
      </c>
      <c r="H2123" s="68" t="s">
        <v>491</v>
      </c>
      <c r="I2123" s="65">
        <v>182</v>
      </c>
      <c r="J2123" s="65">
        <v>427</v>
      </c>
      <c r="K2123" s="65" t="s">
        <v>376</v>
      </c>
    </row>
    <row r="2124" spans="1:11" ht="12.75" customHeight="1">
      <c r="A2124" s="68" t="s">
        <v>431</v>
      </c>
      <c r="B2124" s="68" t="s">
        <v>285</v>
      </c>
      <c r="C2124" s="68" t="s">
        <v>271</v>
      </c>
      <c r="D2124" s="68" t="s">
        <v>359</v>
      </c>
      <c r="E2124" s="68" t="s">
        <v>360</v>
      </c>
      <c r="F2124" s="68" t="s">
        <v>77</v>
      </c>
      <c r="G2124" s="68" t="s">
        <v>273</v>
      </c>
      <c r="H2124" s="68" t="s">
        <v>369</v>
      </c>
      <c r="I2124" s="65">
        <v>202</v>
      </c>
      <c r="J2124" s="65">
        <v>427</v>
      </c>
      <c r="K2124" s="65" t="s">
        <v>376</v>
      </c>
    </row>
    <row r="2125" spans="1:11" ht="12.75" customHeight="1">
      <c r="A2125" s="68" t="s">
        <v>431</v>
      </c>
      <c r="B2125" s="68" t="s">
        <v>285</v>
      </c>
      <c r="C2125" s="68" t="s">
        <v>271</v>
      </c>
      <c r="D2125" s="68" t="s">
        <v>359</v>
      </c>
      <c r="E2125" s="68" t="s">
        <v>360</v>
      </c>
      <c r="F2125" s="68" t="s">
        <v>77</v>
      </c>
      <c r="G2125" s="68" t="s">
        <v>273</v>
      </c>
      <c r="H2125" s="68" t="s">
        <v>638</v>
      </c>
      <c r="I2125" s="65">
        <v>3</v>
      </c>
      <c r="J2125" s="65">
        <v>427</v>
      </c>
      <c r="K2125" s="65" t="s">
        <v>376</v>
      </c>
    </row>
    <row r="2126" spans="1:11" ht="12.75" customHeight="1">
      <c r="A2126" s="68" t="s">
        <v>431</v>
      </c>
      <c r="B2126" s="68" t="s">
        <v>285</v>
      </c>
      <c r="C2126" s="68" t="s">
        <v>271</v>
      </c>
      <c r="D2126" s="68" t="s">
        <v>359</v>
      </c>
      <c r="E2126" s="68" t="s">
        <v>360</v>
      </c>
      <c r="F2126" s="68" t="s">
        <v>77</v>
      </c>
      <c r="G2126" s="68" t="s">
        <v>273</v>
      </c>
      <c r="H2126" s="68" t="s">
        <v>364</v>
      </c>
      <c r="I2126" s="65">
        <v>1657</v>
      </c>
      <c r="J2126" s="65">
        <v>410</v>
      </c>
      <c r="K2126" s="65" t="s">
        <v>495</v>
      </c>
    </row>
    <row r="2127" spans="1:11" ht="12.75" customHeight="1">
      <c r="A2127" s="68" t="s">
        <v>431</v>
      </c>
      <c r="B2127" s="68" t="s">
        <v>285</v>
      </c>
      <c r="C2127" s="68" t="s">
        <v>271</v>
      </c>
      <c r="D2127" s="68" t="s">
        <v>359</v>
      </c>
      <c r="E2127" s="68" t="s">
        <v>360</v>
      </c>
      <c r="F2127" s="68" t="s">
        <v>77</v>
      </c>
      <c r="G2127" s="68" t="s">
        <v>273</v>
      </c>
      <c r="H2127" s="68" t="s">
        <v>451</v>
      </c>
      <c r="I2127" s="65">
        <v>1241</v>
      </c>
      <c r="J2127" s="65">
        <v>410</v>
      </c>
      <c r="K2127" s="65" t="s">
        <v>495</v>
      </c>
    </row>
    <row r="2128" spans="1:11" ht="12.75" customHeight="1">
      <c r="A2128" s="68" t="s">
        <v>431</v>
      </c>
      <c r="B2128" s="68" t="s">
        <v>285</v>
      </c>
      <c r="C2128" s="68" t="s">
        <v>271</v>
      </c>
      <c r="D2128" s="68" t="s">
        <v>359</v>
      </c>
      <c r="E2128" s="68" t="s">
        <v>360</v>
      </c>
      <c r="F2128" s="68" t="s">
        <v>77</v>
      </c>
      <c r="G2128" s="68" t="s">
        <v>273</v>
      </c>
      <c r="H2128" s="68" t="s">
        <v>365</v>
      </c>
      <c r="I2128" s="65">
        <v>1035</v>
      </c>
      <c r="J2128" s="65">
        <v>410</v>
      </c>
      <c r="K2128" s="65" t="s">
        <v>495</v>
      </c>
    </row>
    <row r="2129" spans="1:11" ht="12.75" customHeight="1">
      <c r="A2129" s="68" t="s">
        <v>431</v>
      </c>
      <c r="B2129" s="68" t="s">
        <v>285</v>
      </c>
      <c r="C2129" s="68" t="s">
        <v>271</v>
      </c>
      <c r="D2129" s="68" t="s">
        <v>359</v>
      </c>
      <c r="E2129" s="68" t="s">
        <v>360</v>
      </c>
      <c r="F2129" s="68" t="s">
        <v>77</v>
      </c>
      <c r="G2129" s="68" t="s">
        <v>273</v>
      </c>
      <c r="H2129" s="68" t="s">
        <v>366</v>
      </c>
      <c r="I2129" s="65">
        <v>805</v>
      </c>
      <c r="J2129" s="65">
        <v>410</v>
      </c>
      <c r="K2129" s="65" t="s">
        <v>495</v>
      </c>
    </row>
    <row r="2130" spans="1:11" ht="12.75" customHeight="1">
      <c r="A2130" s="68" t="s">
        <v>431</v>
      </c>
      <c r="B2130" s="68" t="s">
        <v>285</v>
      </c>
      <c r="C2130" s="68" t="s">
        <v>271</v>
      </c>
      <c r="D2130" s="68" t="s">
        <v>359</v>
      </c>
      <c r="E2130" s="68" t="s">
        <v>360</v>
      </c>
      <c r="F2130" s="68" t="s">
        <v>77</v>
      </c>
      <c r="G2130" s="68" t="s">
        <v>273</v>
      </c>
      <c r="H2130" s="68" t="s">
        <v>367</v>
      </c>
      <c r="I2130" s="65">
        <v>1024</v>
      </c>
      <c r="J2130" s="65">
        <v>410</v>
      </c>
      <c r="K2130" s="65" t="s">
        <v>495</v>
      </c>
    </row>
    <row r="2131" spans="1:11" ht="12.75" customHeight="1">
      <c r="A2131" s="68" t="s">
        <v>431</v>
      </c>
      <c r="B2131" s="68" t="s">
        <v>285</v>
      </c>
      <c r="C2131" s="68" t="s">
        <v>271</v>
      </c>
      <c r="D2131" s="68" t="s">
        <v>359</v>
      </c>
      <c r="E2131" s="68" t="s">
        <v>360</v>
      </c>
      <c r="F2131" s="68" t="s">
        <v>77</v>
      </c>
      <c r="G2131" s="68" t="s">
        <v>273</v>
      </c>
      <c r="H2131" s="68" t="s">
        <v>247</v>
      </c>
      <c r="I2131" s="65">
        <v>931</v>
      </c>
      <c r="J2131" s="65">
        <v>410</v>
      </c>
      <c r="K2131" s="65" t="s">
        <v>495</v>
      </c>
    </row>
    <row r="2132" spans="1:11" ht="12.75" customHeight="1">
      <c r="A2132" s="68" t="s">
        <v>431</v>
      </c>
      <c r="B2132" s="68" t="s">
        <v>285</v>
      </c>
      <c r="C2132" s="68" t="s">
        <v>271</v>
      </c>
      <c r="D2132" s="68" t="s">
        <v>359</v>
      </c>
      <c r="E2132" s="68" t="s">
        <v>360</v>
      </c>
      <c r="F2132" s="68" t="s">
        <v>77</v>
      </c>
      <c r="G2132" s="68" t="s">
        <v>273</v>
      </c>
      <c r="H2132" s="68" t="s">
        <v>375</v>
      </c>
      <c r="I2132" s="65">
        <v>1022</v>
      </c>
      <c r="J2132" s="65">
        <v>410</v>
      </c>
      <c r="K2132" s="65" t="s">
        <v>495</v>
      </c>
    </row>
    <row r="2133" spans="1:11" ht="12.75" customHeight="1">
      <c r="A2133" s="68" t="s">
        <v>431</v>
      </c>
      <c r="B2133" s="68" t="s">
        <v>285</v>
      </c>
      <c r="C2133" s="68" t="s">
        <v>271</v>
      </c>
      <c r="D2133" s="68" t="s">
        <v>359</v>
      </c>
      <c r="E2133" s="68" t="s">
        <v>360</v>
      </c>
      <c r="F2133" s="68" t="s">
        <v>77</v>
      </c>
      <c r="G2133" s="68" t="s">
        <v>273</v>
      </c>
      <c r="H2133" s="68" t="s">
        <v>368</v>
      </c>
      <c r="I2133" s="65">
        <v>1039</v>
      </c>
      <c r="J2133" s="65">
        <v>410</v>
      </c>
      <c r="K2133" s="65" t="s">
        <v>495</v>
      </c>
    </row>
    <row r="2134" spans="1:11" ht="12.75" customHeight="1">
      <c r="A2134" s="68" t="s">
        <v>431</v>
      </c>
      <c r="B2134" s="68" t="s">
        <v>285</v>
      </c>
      <c r="C2134" s="68" t="s">
        <v>271</v>
      </c>
      <c r="D2134" s="68" t="s">
        <v>359</v>
      </c>
      <c r="E2134" s="68" t="s">
        <v>360</v>
      </c>
      <c r="F2134" s="68" t="s">
        <v>77</v>
      </c>
      <c r="G2134" s="68" t="s">
        <v>273</v>
      </c>
      <c r="H2134" s="68" t="s">
        <v>491</v>
      </c>
      <c r="I2134" s="65">
        <v>540</v>
      </c>
      <c r="J2134" s="65">
        <v>410</v>
      </c>
      <c r="K2134" s="65" t="s">
        <v>495</v>
      </c>
    </row>
    <row r="2135" spans="1:11" ht="12.75" customHeight="1">
      <c r="A2135" s="68" t="s">
        <v>431</v>
      </c>
      <c r="B2135" s="68" t="s">
        <v>285</v>
      </c>
      <c r="C2135" s="68" t="s">
        <v>271</v>
      </c>
      <c r="D2135" s="68" t="s">
        <v>359</v>
      </c>
      <c r="E2135" s="68" t="s">
        <v>360</v>
      </c>
      <c r="F2135" s="68" t="s">
        <v>77</v>
      </c>
      <c r="G2135" s="68" t="s">
        <v>273</v>
      </c>
      <c r="H2135" s="68" t="s">
        <v>369</v>
      </c>
      <c r="I2135" s="65">
        <v>549</v>
      </c>
      <c r="J2135" s="65">
        <v>410</v>
      </c>
      <c r="K2135" s="65" t="s">
        <v>495</v>
      </c>
    </row>
    <row r="2136" spans="1:11" ht="12.75" customHeight="1">
      <c r="A2136" s="68" t="s">
        <v>431</v>
      </c>
      <c r="B2136" s="68" t="s">
        <v>285</v>
      </c>
      <c r="C2136" s="68" t="s">
        <v>271</v>
      </c>
      <c r="D2136" s="68" t="s">
        <v>359</v>
      </c>
      <c r="E2136" s="68" t="s">
        <v>360</v>
      </c>
      <c r="F2136" s="68" t="s">
        <v>77</v>
      </c>
      <c r="G2136" s="68" t="s">
        <v>273</v>
      </c>
      <c r="H2136" s="68" t="s">
        <v>638</v>
      </c>
      <c r="I2136" s="65">
        <v>51</v>
      </c>
      <c r="J2136" s="65">
        <v>410</v>
      </c>
      <c r="K2136" s="65" t="s">
        <v>495</v>
      </c>
    </row>
    <row r="2137" spans="1:11" ht="12.75" customHeight="1">
      <c r="A2137" s="68" t="s">
        <v>431</v>
      </c>
      <c r="B2137" s="68" t="s">
        <v>285</v>
      </c>
      <c r="C2137" s="68" t="s">
        <v>271</v>
      </c>
      <c r="D2137" s="68" t="s">
        <v>359</v>
      </c>
      <c r="E2137" s="68" t="s">
        <v>360</v>
      </c>
      <c r="F2137" s="68" t="s">
        <v>77</v>
      </c>
      <c r="G2137" s="68" t="s">
        <v>273</v>
      </c>
      <c r="H2137" s="68" t="s">
        <v>364</v>
      </c>
      <c r="I2137" s="65">
        <v>4224</v>
      </c>
      <c r="J2137" s="65">
        <v>408</v>
      </c>
      <c r="K2137" s="65" t="s">
        <v>496</v>
      </c>
    </row>
    <row r="2138" spans="1:11" ht="12.75" customHeight="1">
      <c r="A2138" s="68" t="s">
        <v>431</v>
      </c>
      <c r="B2138" s="68" t="s">
        <v>285</v>
      </c>
      <c r="C2138" s="68" t="s">
        <v>271</v>
      </c>
      <c r="D2138" s="68" t="s">
        <v>359</v>
      </c>
      <c r="E2138" s="68" t="s">
        <v>360</v>
      </c>
      <c r="F2138" s="68" t="s">
        <v>77</v>
      </c>
      <c r="G2138" s="68" t="s">
        <v>273</v>
      </c>
      <c r="H2138" s="68" t="s">
        <v>451</v>
      </c>
      <c r="I2138" s="65">
        <v>4706</v>
      </c>
      <c r="J2138" s="65">
        <v>408</v>
      </c>
      <c r="K2138" s="65" t="s">
        <v>496</v>
      </c>
    </row>
    <row r="2139" spans="1:11" ht="12.75" customHeight="1">
      <c r="A2139" s="68" t="s">
        <v>431</v>
      </c>
      <c r="B2139" s="68" t="s">
        <v>285</v>
      </c>
      <c r="C2139" s="68" t="s">
        <v>271</v>
      </c>
      <c r="D2139" s="68" t="s">
        <v>359</v>
      </c>
      <c r="E2139" s="68" t="s">
        <v>360</v>
      </c>
      <c r="F2139" s="68" t="s">
        <v>77</v>
      </c>
      <c r="G2139" s="68" t="s">
        <v>273</v>
      </c>
      <c r="H2139" s="68" t="s">
        <v>365</v>
      </c>
      <c r="I2139" s="65">
        <v>4185</v>
      </c>
      <c r="J2139" s="65">
        <v>408</v>
      </c>
      <c r="K2139" s="65" t="s">
        <v>496</v>
      </c>
    </row>
    <row r="2140" spans="1:11" ht="12.75" customHeight="1">
      <c r="A2140" s="68" t="s">
        <v>431</v>
      </c>
      <c r="B2140" s="68" t="s">
        <v>285</v>
      </c>
      <c r="C2140" s="68" t="s">
        <v>271</v>
      </c>
      <c r="D2140" s="68" t="s">
        <v>359</v>
      </c>
      <c r="E2140" s="68" t="s">
        <v>360</v>
      </c>
      <c r="F2140" s="68" t="s">
        <v>77</v>
      </c>
      <c r="G2140" s="68" t="s">
        <v>273</v>
      </c>
      <c r="H2140" s="68" t="s">
        <v>366</v>
      </c>
      <c r="I2140" s="65">
        <v>4219</v>
      </c>
      <c r="J2140" s="65">
        <v>408</v>
      </c>
      <c r="K2140" s="65" t="s">
        <v>496</v>
      </c>
    </row>
    <row r="2141" spans="1:11" ht="12.75" customHeight="1">
      <c r="A2141" s="68" t="s">
        <v>431</v>
      </c>
      <c r="B2141" s="68" t="s">
        <v>285</v>
      </c>
      <c r="C2141" s="68" t="s">
        <v>271</v>
      </c>
      <c r="D2141" s="68" t="s">
        <v>359</v>
      </c>
      <c r="E2141" s="68" t="s">
        <v>360</v>
      </c>
      <c r="F2141" s="68" t="s">
        <v>77</v>
      </c>
      <c r="G2141" s="68" t="s">
        <v>273</v>
      </c>
      <c r="H2141" s="68" t="s">
        <v>367</v>
      </c>
      <c r="I2141" s="65">
        <v>3874</v>
      </c>
      <c r="J2141" s="65">
        <v>408</v>
      </c>
      <c r="K2141" s="65" t="s">
        <v>496</v>
      </c>
    </row>
    <row r="2142" spans="1:11" ht="12.75" customHeight="1">
      <c r="A2142" s="68" t="s">
        <v>431</v>
      </c>
      <c r="B2142" s="68" t="s">
        <v>285</v>
      </c>
      <c r="C2142" s="68" t="s">
        <v>271</v>
      </c>
      <c r="D2142" s="68" t="s">
        <v>359</v>
      </c>
      <c r="E2142" s="68" t="s">
        <v>360</v>
      </c>
      <c r="F2142" s="68" t="s">
        <v>77</v>
      </c>
      <c r="G2142" s="68" t="s">
        <v>273</v>
      </c>
      <c r="H2142" s="68" t="s">
        <v>247</v>
      </c>
      <c r="I2142" s="65">
        <v>3190</v>
      </c>
      <c r="J2142" s="65">
        <v>408</v>
      </c>
      <c r="K2142" s="65" t="s">
        <v>496</v>
      </c>
    </row>
    <row r="2143" spans="1:11" ht="12.75" customHeight="1">
      <c r="A2143" s="68" t="s">
        <v>431</v>
      </c>
      <c r="B2143" s="68" t="s">
        <v>285</v>
      </c>
      <c r="C2143" s="68" t="s">
        <v>271</v>
      </c>
      <c r="D2143" s="68" t="s">
        <v>359</v>
      </c>
      <c r="E2143" s="68" t="s">
        <v>360</v>
      </c>
      <c r="F2143" s="68" t="s">
        <v>77</v>
      </c>
      <c r="G2143" s="68" t="s">
        <v>273</v>
      </c>
      <c r="H2143" s="68" t="s">
        <v>375</v>
      </c>
      <c r="I2143" s="65">
        <v>3178</v>
      </c>
      <c r="J2143" s="65">
        <v>408</v>
      </c>
      <c r="K2143" s="65" t="s">
        <v>496</v>
      </c>
    </row>
    <row r="2144" spans="1:11" ht="12.75" customHeight="1">
      <c r="A2144" s="68" t="s">
        <v>431</v>
      </c>
      <c r="B2144" s="68" t="s">
        <v>285</v>
      </c>
      <c r="C2144" s="68" t="s">
        <v>271</v>
      </c>
      <c r="D2144" s="68" t="s">
        <v>359</v>
      </c>
      <c r="E2144" s="68" t="s">
        <v>360</v>
      </c>
      <c r="F2144" s="68" t="s">
        <v>77</v>
      </c>
      <c r="G2144" s="68" t="s">
        <v>273</v>
      </c>
      <c r="H2144" s="68" t="s">
        <v>368</v>
      </c>
      <c r="I2144" s="65">
        <v>2845</v>
      </c>
      <c r="J2144" s="65">
        <v>408</v>
      </c>
      <c r="K2144" s="65" t="s">
        <v>496</v>
      </c>
    </row>
    <row r="2145" spans="1:11" ht="12.75" customHeight="1">
      <c r="A2145" s="68" t="s">
        <v>431</v>
      </c>
      <c r="B2145" s="68" t="s">
        <v>285</v>
      </c>
      <c r="C2145" s="68" t="s">
        <v>271</v>
      </c>
      <c r="D2145" s="68" t="s">
        <v>359</v>
      </c>
      <c r="E2145" s="68" t="s">
        <v>360</v>
      </c>
      <c r="F2145" s="68" t="s">
        <v>77</v>
      </c>
      <c r="G2145" s="68" t="s">
        <v>273</v>
      </c>
      <c r="H2145" s="68" t="s">
        <v>491</v>
      </c>
      <c r="I2145" s="65">
        <v>1957</v>
      </c>
      <c r="J2145" s="65">
        <v>408</v>
      </c>
      <c r="K2145" s="65" t="s">
        <v>496</v>
      </c>
    </row>
    <row r="2146" spans="1:11" ht="12.75" customHeight="1">
      <c r="A2146" s="68" t="s">
        <v>431</v>
      </c>
      <c r="B2146" s="68" t="s">
        <v>285</v>
      </c>
      <c r="C2146" s="68" t="s">
        <v>271</v>
      </c>
      <c r="D2146" s="68" t="s">
        <v>359</v>
      </c>
      <c r="E2146" s="68" t="s">
        <v>360</v>
      </c>
      <c r="F2146" s="68" t="s">
        <v>77</v>
      </c>
      <c r="G2146" s="68" t="s">
        <v>273</v>
      </c>
      <c r="H2146" s="68" t="s">
        <v>369</v>
      </c>
      <c r="I2146" s="65">
        <v>1300</v>
      </c>
      <c r="J2146" s="65">
        <v>408</v>
      </c>
      <c r="K2146" s="65" t="s">
        <v>496</v>
      </c>
    </row>
    <row r="2147" spans="1:11" ht="12.75" customHeight="1">
      <c r="A2147" s="68" t="s">
        <v>431</v>
      </c>
      <c r="B2147" s="68" t="s">
        <v>285</v>
      </c>
      <c r="C2147" s="68" t="s">
        <v>271</v>
      </c>
      <c r="D2147" s="68" t="s">
        <v>359</v>
      </c>
      <c r="E2147" s="68" t="s">
        <v>360</v>
      </c>
      <c r="F2147" s="68" t="s">
        <v>77</v>
      </c>
      <c r="G2147" s="68" t="s">
        <v>273</v>
      </c>
      <c r="H2147" s="68" t="s">
        <v>638</v>
      </c>
      <c r="I2147" s="65">
        <v>288</v>
      </c>
      <c r="J2147" s="65">
        <v>408</v>
      </c>
      <c r="K2147" s="65" t="s">
        <v>496</v>
      </c>
    </row>
    <row r="2148" spans="1:11" ht="12.75" customHeight="1">
      <c r="A2148" s="68" t="s">
        <v>431</v>
      </c>
      <c r="B2148" s="68" t="s">
        <v>285</v>
      </c>
      <c r="C2148" s="68" t="s">
        <v>271</v>
      </c>
      <c r="D2148" s="68" t="s">
        <v>359</v>
      </c>
      <c r="E2148" s="68" t="s">
        <v>360</v>
      </c>
      <c r="F2148" s="68" t="s">
        <v>77</v>
      </c>
      <c r="G2148" s="68" t="s">
        <v>273</v>
      </c>
      <c r="H2148" s="68" t="s">
        <v>364</v>
      </c>
      <c r="I2148" s="65">
        <v>878</v>
      </c>
      <c r="J2148" s="65">
        <v>414</v>
      </c>
      <c r="K2148" s="65" t="s">
        <v>377</v>
      </c>
    </row>
    <row r="2149" spans="1:11" ht="12.75" customHeight="1">
      <c r="A2149" s="68" t="s">
        <v>431</v>
      </c>
      <c r="B2149" s="68" t="s">
        <v>285</v>
      </c>
      <c r="C2149" s="68" t="s">
        <v>271</v>
      </c>
      <c r="D2149" s="68" t="s">
        <v>359</v>
      </c>
      <c r="E2149" s="68" t="s">
        <v>360</v>
      </c>
      <c r="F2149" s="68" t="s">
        <v>77</v>
      </c>
      <c r="G2149" s="68" t="s">
        <v>273</v>
      </c>
      <c r="H2149" s="68" t="s">
        <v>451</v>
      </c>
      <c r="I2149" s="65">
        <v>717</v>
      </c>
      <c r="J2149" s="65">
        <v>414</v>
      </c>
      <c r="K2149" s="65" t="s">
        <v>377</v>
      </c>
    </row>
    <row r="2150" spans="1:11" ht="12.75" customHeight="1">
      <c r="A2150" s="68" t="s">
        <v>431</v>
      </c>
      <c r="B2150" s="68" t="s">
        <v>285</v>
      </c>
      <c r="C2150" s="68" t="s">
        <v>271</v>
      </c>
      <c r="D2150" s="68" t="s">
        <v>359</v>
      </c>
      <c r="E2150" s="68" t="s">
        <v>360</v>
      </c>
      <c r="F2150" s="68" t="s">
        <v>77</v>
      </c>
      <c r="G2150" s="68" t="s">
        <v>273</v>
      </c>
      <c r="H2150" s="68" t="s">
        <v>365</v>
      </c>
      <c r="I2150" s="65">
        <v>536</v>
      </c>
      <c r="J2150" s="65">
        <v>414</v>
      </c>
      <c r="K2150" s="65" t="s">
        <v>377</v>
      </c>
    </row>
    <row r="2151" spans="1:11" ht="12.75" customHeight="1">
      <c r="A2151" s="68" t="s">
        <v>431</v>
      </c>
      <c r="B2151" s="68" t="s">
        <v>285</v>
      </c>
      <c r="C2151" s="68" t="s">
        <v>271</v>
      </c>
      <c r="D2151" s="68" t="s">
        <v>359</v>
      </c>
      <c r="E2151" s="68" t="s">
        <v>360</v>
      </c>
      <c r="F2151" s="68" t="s">
        <v>77</v>
      </c>
      <c r="G2151" s="68" t="s">
        <v>273</v>
      </c>
      <c r="H2151" s="68" t="s">
        <v>366</v>
      </c>
      <c r="I2151" s="65">
        <v>787</v>
      </c>
      <c r="J2151" s="65">
        <v>414</v>
      </c>
      <c r="K2151" s="65" t="s">
        <v>377</v>
      </c>
    </row>
    <row r="2152" spans="1:11" ht="12.75" customHeight="1">
      <c r="A2152" s="68" t="s">
        <v>431</v>
      </c>
      <c r="B2152" s="68" t="s">
        <v>285</v>
      </c>
      <c r="C2152" s="68" t="s">
        <v>271</v>
      </c>
      <c r="D2152" s="68" t="s">
        <v>359</v>
      </c>
      <c r="E2152" s="68" t="s">
        <v>360</v>
      </c>
      <c r="F2152" s="68" t="s">
        <v>77</v>
      </c>
      <c r="G2152" s="68" t="s">
        <v>273</v>
      </c>
      <c r="H2152" s="68" t="s">
        <v>367</v>
      </c>
      <c r="I2152" s="65">
        <v>750</v>
      </c>
      <c r="J2152" s="65">
        <v>414</v>
      </c>
      <c r="K2152" s="65" t="s">
        <v>377</v>
      </c>
    </row>
    <row r="2153" spans="1:11" ht="12.75" customHeight="1">
      <c r="A2153" s="68" t="s">
        <v>431</v>
      </c>
      <c r="B2153" s="68" t="s">
        <v>285</v>
      </c>
      <c r="C2153" s="68" t="s">
        <v>271</v>
      </c>
      <c r="D2153" s="68" t="s">
        <v>359</v>
      </c>
      <c r="E2153" s="68" t="s">
        <v>360</v>
      </c>
      <c r="F2153" s="68" t="s">
        <v>77</v>
      </c>
      <c r="G2153" s="68" t="s">
        <v>273</v>
      </c>
      <c r="H2153" s="68" t="s">
        <v>247</v>
      </c>
      <c r="I2153" s="65">
        <v>614</v>
      </c>
      <c r="J2153" s="65">
        <v>414</v>
      </c>
      <c r="K2153" s="65" t="s">
        <v>377</v>
      </c>
    </row>
    <row r="2154" spans="1:11" ht="12.75" customHeight="1">
      <c r="A2154" s="68" t="s">
        <v>431</v>
      </c>
      <c r="B2154" s="68" t="s">
        <v>285</v>
      </c>
      <c r="C2154" s="68" t="s">
        <v>271</v>
      </c>
      <c r="D2154" s="68" t="s">
        <v>359</v>
      </c>
      <c r="E2154" s="68" t="s">
        <v>360</v>
      </c>
      <c r="F2154" s="68" t="s">
        <v>77</v>
      </c>
      <c r="G2154" s="68" t="s">
        <v>273</v>
      </c>
      <c r="H2154" s="68" t="s">
        <v>375</v>
      </c>
      <c r="I2154" s="65">
        <v>586</v>
      </c>
      <c r="J2154" s="65">
        <v>414</v>
      </c>
      <c r="K2154" s="65" t="s">
        <v>377</v>
      </c>
    </row>
    <row r="2155" spans="1:11" ht="12.75" customHeight="1">
      <c r="A2155" s="68" t="s">
        <v>431</v>
      </c>
      <c r="B2155" s="68" t="s">
        <v>285</v>
      </c>
      <c r="C2155" s="68" t="s">
        <v>271</v>
      </c>
      <c r="D2155" s="68" t="s">
        <v>359</v>
      </c>
      <c r="E2155" s="68" t="s">
        <v>360</v>
      </c>
      <c r="F2155" s="68" t="s">
        <v>77</v>
      </c>
      <c r="G2155" s="68" t="s">
        <v>273</v>
      </c>
      <c r="H2155" s="68" t="s">
        <v>368</v>
      </c>
      <c r="I2155" s="65">
        <v>531</v>
      </c>
      <c r="J2155" s="65">
        <v>414</v>
      </c>
      <c r="K2155" s="65" t="s">
        <v>377</v>
      </c>
    </row>
    <row r="2156" spans="1:11" ht="12.75" customHeight="1">
      <c r="A2156" s="68" t="s">
        <v>431</v>
      </c>
      <c r="B2156" s="68" t="s">
        <v>285</v>
      </c>
      <c r="C2156" s="68" t="s">
        <v>271</v>
      </c>
      <c r="D2156" s="68" t="s">
        <v>359</v>
      </c>
      <c r="E2156" s="68" t="s">
        <v>360</v>
      </c>
      <c r="F2156" s="68" t="s">
        <v>77</v>
      </c>
      <c r="G2156" s="68" t="s">
        <v>273</v>
      </c>
      <c r="H2156" s="68" t="s">
        <v>491</v>
      </c>
      <c r="I2156" s="65">
        <v>186</v>
      </c>
      <c r="J2156" s="65">
        <v>414</v>
      </c>
      <c r="K2156" s="65" t="s">
        <v>377</v>
      </c>
    </row>
    <row r="2157" spans="1:11" ht="12.75" customHeight="1">
      <c r="A2157" s="68" t="s">
        <v>431</v>
      </c>
      <c r="B2157" s="68" t="s">
        <v>285</v>
      </c>
      <c r="C2157" s="68" t="s">
        <v>271</v>
      </c>
      <c r="D2157" s="68" t="s">
        <v>359</v>
      </c>
      <c r="E2157" s="68" t="s">
        <v>360</v>
      </c>
      <c r="F2157" s="68" t="s">
        <v>77</v>
      </c>
      <c r="G2157" s="68" t="s">
        <v>273</v>
      </c>
      <c r="H2157" s="68" t="s">
        <v>369</v>
      </c>
      <c r="I2157" s="65">
        <v>33</v>
      </c>
      <c r="J2157" s="65">
        <v>414</v>
      </c>
      <c r="K2157" s="65" t="s">
        <v>377</v>
      </c>
    </row>
    <row r="2158" spans="1:11" ht="12.75" customHeight="1">
      <c r="A2158" s="68" t="s">
        <v>431</v>
      </c>
      <c r="B2158" s="68" t="s">
        <v>285</v>
      </c>
      <c r="C2158" s="68" t="s">
        <v>271</v>
      </c>
      <c r="D2158" s="68" t="s">
        <v>359</v>
      </c>
      <c r="E2158" s="68" t="s">
        <v>360</v>
      </c>
      <c r="F2158" s="68" t="s">
        <v>77</v>
      </c>
      <c r="G2158" s="68" t="s">
        <v>273</v>
      </c>
      <c r="H2158" s="68" t="s">
        <v>638</v>
      </c>
      <c r="I2158" s="65">
        <v>1</v>
      </c>
      <c r="J2158" s="65">
        <v>414</v>
      </c>
      <c r="K2158" s="65" t="s">
        <v>377</v>
      </c>
    </row>
    <row r="2159" spans="1:11" ht="12.75" customHeight="1">
      <c r="A2159" s="68" t="s">
        <v>431</v>
      </c>
      <c r="B2159" s="68" t="s">
        <v>285</v>
      </c>
      <c r="C2159" s="68" t="s">
        <v>271</v>
      </c>
      <c r="D2159" s="68" t="s">
        <v>359</v>
      </c>
      <c r="E2159" s="68" t="s">
        <v>360</v>
      </c>
      <c r="F2159" s="68" t="s">
        <v>77</v>
      </c>
      <c r="G2159" s="68" t="s">
        <v>273</v>
      </c>
      <c r="H2159" s="68" t="s">
        <v>364</v>
      </c>
      <c r="I2159" s="65">
        <v>1850</v>
      </c>
      <c r="J2159" s="65">
        <v>424</v>
      </c>
      <c r="K2159" s="65" t="s">
        <v>378</v>
      </c>
    </row>
    <row r="2160" spans="1:11" ht="12.75" customHeight="1">
      <c r="A2160" s="68" t="s">
        <v>431</v>
      </c>
      <c r="B2160" s="68" t="s">
        <v>285</v>
      </c>
      <c r="C2160" s="68" t="s">
        <v>271</v>
      </c>
      <c r="D2160" s="68" t="s">
        <v>359</v>
      </c>
      <c r="E2160" s="68" t="s">
        <v>360</v>
      </c>
      <c r="F2160" s="68" t="s">
        <v>77</v>
      </c>
      <c r="G2160" s="68" t="s">
        <v>273</v>
      </c>
      <c r="H2160" s="68" t="s">
        <v>451</v>
      </c>
      <c r="I2160" s="65">
        <v>1103</v>
      </c>
      <c r="J2160" s="65">
        <v>424</v>
      </c>
      <c r="K2160" s="65" t="s">
        <v>378</v>
      </c>
    </row>
    <row r="2161" spans="1:11" ht="12.75" customHeight="1">
      <c r="A2161" s="68" t="s">
        <v>431</v>
      </c>
      <c r="B2161" s="68" t="s">
        <v>285</v>
      </c>
      <c r="C2161" s="68" t="s">
        <v>271</v>
      </c>
      <c r="D2161" s="68" t="s">
        <v>359</v>
      </c>
      <c r="E2161" s="68" t="s">
        <v>360</v>
      </c>
      <c r="F2161" s="68" t="s">
        <v>77</v>
      </c>
      <c r="G2161" s="68" t="s">
        <v>273</v>
      </c>
      <c r="H2161" s="68" t="s">
        <v>365</v>
      </c>
      <c r="I2161" s="65">
        <v>709</v>
      </c>
      <c r="J2161" s="65">
        <v>424</v>
      </c>
      <c r="K2161" s="65" t="s">
        <v>378</v>
      </c>
    </row>
    <row r="2162" spans="1:11" ht="12.75" customHeight="1">
      <c r="A2162" s="68" t="s">
        <v>431</v>
      </c>
      <c r="B2162" s="68" t="s">
        <v>285</v>
      </c>
      <c r="C2162" s="68" t="s">
        <v>271</v>
      </c>
      <c r="D2162" s="68" t="s">
        <v>359</v>
      </c>
      <c r="E2162" s="68" t="s">
        <v>360</v>
      </c>
      <c r="F2162" s="68" t="s">
        <v>77</v>
      </c>
      <c r="G2162" s="68" t="s">
        <v>273</v>
      </c>
      <c r="H2162" s="68" t="s">
        <v>366</v>
      </c>
      <c r="I2162" s="65">
        <v>1323</v>
      </c>
      <c r="J2162" s="65">
        <v>424</v>
      </c>
      <c r="K2162" s="65" t="s">
        <v>378</v>
      </c>
    </row>
    <row r="2163" spans="1:11" ht="12.75" customHeight="1">
      <c r="A2163" s="68" t="s">
        <v>431</v>
      </c>
      <c r="B2163" s="68" t="s">
        <v>285</v>
      </c>
      <c r="C2163" s="68" t="s">
        <v>271</v>
      </c>
      <c r="D2163" s="68" t="s">
        <v>359</v>
      </c>
      <c r="E2163" s="68" t="s">
        <v>360</v>
      </c>
      <c r="F2163" s="68" t="s">
        <v>77</v>
      </c>
      <c r="G2163" s="68" t="s">
        <v>273</v>
      </c>
      <c r="H2163" s="68" t="s">
        <v>367</v>
      </c>
      <c r="I2163" s="65">
        <v>1316</v>
      </c>
      <c r="J2163" s="65">
        <v>424</v>
      </c>
      <c r="K2163" s="65" t="s">
        <v>378</v>
      </c>
    </row>
    <row r="2164" spans="1:11" ht="12.75" customHeight="1">
      <c r="A2164" s="68" t="s">
        <v>431</v>
      </c>
      <c r="B2164" s="68" t="s">
        <v>285</v>
      </c>
      <c r="C2164" s="68" t="s">
        <v>271</v>
      </c>
      <c r="D2164" s="68" t="s">
        <v>359</v>
      </c>
      <c r="E2164" s="68" t="s">
        <v>360</v>
      </c>
      <c r="F2164" s="68" t="s">
        <v>77</v>
      </c>
      <c r="G2164" s="68" t="s">
        <v>273</v>
      </c>
      <c r="H2164" s="68" t="s">
        <v>247</v>
      </c>
      <c r="I2164" s="65">
        <v>1366</v>
      </c>
      <c r="J2164" s="65">
        <v>424</v>
      </c>
      <c r="K2164" s="65" t="s">
        <v>378</v>
      </c>
    </row>
    <row r="2165" spans="1:11" ht="12.75" customHeight="1">
      <c r="A2165" s="68" t="s">
        <v>431</v>
      </c>
      <c r="B2165" s="68" t="s">
        <v>285</v>
      </c>
      <c r="C2165" s="68" t="s">
        <v>271</v>
      </c>
      <c r="D2165" s="68" t="s">
        <v>359</v>
      </c>
      <c r="E2165" s="68" t="s">
        <v>360</v>
      </c>
      <c r="F2165" s="68" t="s">
        <v>77</v>
      </c>
      <c r="G2165" s="68" t="s">
        <v>273</v>
      </c>
      <c r="H2165" s="68" t="s">
        <v>375</v>
      </c>
      <c r="I2165" s="65">
        <v>1599</v>
      </c>
      <c r="J2165" s="65">
        <v>424</v>
      </c>
      <c r="K2165" s="65" t="s">
        <v>378</v>
      </c>
    </row>
    <row r="2166" spans="1:11" ht="12.75" customHeight="1">
      <c r="A2166" s="68" t="s">
        <v>431</v>
      </c>
      <c r="B2166" s="68" t="s">
        <v>285</v>
      </c>
      <c r="C2166" s="68" t="s">
        <v>271</v>
      </c>
      <c r="D2166" s="68" t="s">
        <v>359</v>
      </c>
      <c r="E2166" s="68" t="s">
        <v>360</v>
      </c>
      <c r="F2166" s="68" t="s">
        <v>77</v>
      </c>
      <c r="G2166" s="68" t="s">
        <v>273</v>
      </c>
      <c r="H2166" s="68" t="s">
        <v>368</v>
      </c>
      <c r="I2166" s="65">
        <v>1809</v>
      </c>
      <c r="J2166" s="65">
        <v>424</v>
      </c>
      <c r="K2166" s="65" t="s">
        <v>378</v>
      </c>
    </row>
    <row r="2167" spans="1:11" ht="12.75" customHeight="1">
      <c r="A2167" s="68" t="s">
        <v>431</v>
      </c>
      <c r="B2167" s="68" t="s">
        <v>285</v>
      </c>
      <c r="C2167" s="68" t="s">
        <v>271</v>
      </c>
      <c r="D2167" s="68" t="s">
        <v>359</v>
      </c>
      <c r="E2167" s="68" t="s">
        <v>360</v>
      </c>
      <c r="F2167" s="68" t="s">
        <v>77</v>
      </c>
      <c r="G2167" s="68" t="s">
        <v>273</v>
      </c>
      <c r="H2167" s="68" t="s">
        <v>491</v>
      </c>
      <c r="I2167" s="65">
        <v>1082</v>
      </c>
      <c r="J2167" s="65">
        <v>424</v>
      </c>
      <c r="K2167" s="65" t="s">
        <v>378</v>
      </c>
    </row>
    <row r="2168" spans="1:11" ht="12.75" customHeight="1">
      <c r="A2168" s="68" t="s">
        <v>431</v>
      </c>
      <c r="B2168" s="68" t="s">
        <v>285</v>
      </c>
      <c r="C2168" s="68" t="s">
        <v>271</v>
      </c>
      <c r="D2168" s="68" t="s">
        <v>359</v>
      </c>
      <c r="E2168" s="68" t="s">
        <v>360</v>
      </c>
      <c r="F2168" s="68" t="s">
        <v>77</v>
      </c>
      <c r="G2168" s="68" t="s">
        <v>273</v>
      </c>
      <c r="H2168" s="68" t="s">
        <v>369</v>
      </c>
      <c r="I2168" s="65">
        <v>523</v>
      </c>
      <c r="J2168" s="65">
        <v>424</v>
      </c>
      <c r="K2168" s="65" t="s">
        <v>378</v>
      </c>
    </row>
    <row r="2169" spans="1:11" ht="12.75" customHeight="1">
      <c r="A2169" s="68" t="s">
        <v>431</v>
      </c>
      <c r="B2169" s="68" t="s">
        <v>285</v>
      </c>
      <c r="C2169" s="68" t="s">
        <v>271</v>
      </c>
      <c r="D2169" s="68" t="s">
        <v>359</v>
      </c>
      <c r="E2169" s="68" t="s">
        <v>360</v>
      </c>
      <c r="F2169" s="68" t="s">
        <v>77</v>
      </c>
      <c r="G2169" s="68" t="s">
        <v>273</v>
      </c>
      <c r="H2169" s="68" t="s">
        <v>638</v>
      </c>
      <c r="I2169" s="65">
        <v>374</v>
      </c>
      <c r="J2169" s="65">
        <v>424</v>
      </c>
      <c r="K2169" s="65" t="s">
        <v>378</v>
      </c>
    </row>
    <row r="2170" spans="1:11" ht="12.75" customHeight="1">
      <c r="A2170" s="68" t="s">
        <v>431</v>
      </c>
      <c r="B2170" s="68" t="s">
        <v>285</v>
      </c>
      <c r="C2170" s="68" t="s">
        <v>271</v>
      </c>
      <c r="D2170" s="68" t="s">
        <v>359</v>
      </c>
      <c r="E2170" s="68" t="s">
        <v>360</v>
      </c>
      <c r="F2170" s="68" t="s">
        <v>77</v>
      </c>
      <c r="G2170" s="68" t="s">
        <v>273</v>
      </c>
      <c r="H2170" s="68" t="s">
        <v>364</v>
      </c>
      <c r="I2170" s="65">
        <v>2290</v>
      </c>
      <c r="J2170" s="65">
        <v>419</v>
      </c>
      <c r="K2170" s="65" t="s">
        <v>262</v>
      </c>
    </row>
    <row r="2171" spans="1:11" ht="12.75" customHeight="1">
      <c r="A2171" s="68" t="s">
        <v>431</v>
      </c>
      <c r="B2171" s="68" t="s">
        <v>285</v>
      </c>
      <c r="C2171" s="68" t="s">
        <v>271</v>
      </c>
      <c r="D2171" s="68" t="s">
        <v>359</v>
      </c>
      <c r="E2171" s="68" t="s">
        <v>360</v>
      </c>
      <c r="F2171" s="68" t="s">
        <v>77</v>
      </c>
      <c r="G2171" s="68" t="s">
        <v>273</v>
      </c>
      <c r="H2171" s="68" t="s">
        <v>451</v>
      </c>
      <c r="I2171" s="65">
        <v>3388</v>
      </c>
      <c r="J2171" s="65">
        <v>419</v>
      </c>
      <c r="K2171" s="65" t="s">
        <v>262</v>
      </c>
    </row>
    <row r="2172" spans="1:11" ht="12.75" customHeight="1">
      <c r="A2172" s="68" t="s">
        <v>431</v>
      </c>
      <c r="B2172" s="68" t="s">
        <v>285</v>
      </c>
      <c r="C2172" s="68" t="s">
        <v>271</v>
      </c>
      <c r="D2172" s="68" t="s">
        <v>359</v>
      </c>
      <c r="E2172" s="68" t="s">
        <v>360</v>
      </c>
      <c r="F2172" s="68" t="s">
        <v>77</v>
      </c>
      <c r="G2172" s="68" t="s">
        <v>273</v>
      </c>
      <c r="H2172" s="68" t="s">
        <v>365</v>
      </c>
      <c r="I2172" s="65">
        <v>933</v>
      </c>
      <c r="J2172" s="65">
        <v>419</v>
      </c>
      <c r="K2172" s="65" t="s">
        <v>262</v>
      </c>
    </row>
    <row r="2173" spans="1:11" ht="12.75" customHeight="1">
      <c r="A2173" s="68" t="s">
        <v>431</v>
      </c>
      <c r="B2173" s="68" t="s">
        <v>285</v>
      </c>
      <c r="C2173" s="68" t="s">
        <v>271</v>
      </c>
      <c r="D2173" s="68" t="s">
        <v>359</v>
      </c>
      <c r="E2173" s="68" t="s">
        <v>360</v>
      </c>
      <c r="F2173" s="68" t="s">
        <v>77</v>
      </c>
      <c r="G2173" s="68" t="s">
        <v>273</v>
      </c>
      <c r="H2173" s="68" t="s">
        <v>366</v>
      </c>
      <c r="I2173" s="65">
        <v>1017</v>
      </c>
      <c r="J2173" s="65">
        <v>419</v>
      </c>
      <c r="K2173" s="65" t="s">
        <v>262</v>
      </c>
    </row>
    <row r="2174" spans="1:11" ht="12.75" customHeight="1">
      <c r="A2174" s="68" t="s">
        <v>431</v>
      </c>
      <c r="B2174" s="68" t="s">
        <v>285</v>
      </c>
      <c r="C2174" s="68" t="s">
        <v>271</v>
      </c>
      <c r="D2174" s="68" t="s">
        <v>359</v>
      </c>
      <c r="E2174" s="68" t="s">
        <v>360</v>
      </c>
      <c r="F2174" s="68" t="s">
        <v>77</v>
      </c>
      <c r="G2174" s="68" t="s">
        <v>273</v>
      </c>
      <c r="H2174" s="68" t="s">
        <v>367</v>
      </c>
      <c r="I2174" s="65">
        <v>1250</v>
      </c>
      <c r="J2174" s="65">
        <v>419</v>
      </c>
      <c r="K2174" s="65" t="s">
        <v>262</v>
      </c>
    </row>
    <row r="2175" spans="1:11" ht="12.75" customHeight="1">
      <c r="A2175" s="68" t="s">
        <v>431</v>
      </c>
      <c r="B2175" s="68" t="s">
        <v>285</v>
      </c>
      <c r="C2175" s="68" t="s">
        <v>271</v>
      </c>
      <c r="D2175" s="68" t="s">
        <v>359</v>
      </c>
      <c r="E2175" s="68" t="s">
        <v>360</v>
      </c>
      <c r="F2175" s="68" t="s">
        <v>77</v>
      </c>
      <c r="G2175" s="68" t="s">
        <v>273</v>
      </c>
      <c r="H2175" s="68" t="s">
        <v>247</v>
      </c>
      <c r="I2175" s="65">
        <v>279</v>
      </c>
      <c r="J2175" s="65">
        <v>419</v>
      </c>
      <c r="K2175" s="65" t="s">
        <v>262</v>
      </c>
    </row>
    <row r="2176" spans="1:11" ht="12.75" customHeight="1">
      <c r="A2176" s="68" t="s">
        <v>431</v>
      </c>
      <c r="B2176" s="68" t="s">
        <v>285</v>
      </c>
      <c r="C2176" s="68" t="s">
        <v>271</v>
      </c>
      <c r="D2176" s="68" t="s">
        <v>359</v>
      </c>
      <c r="E2176" s="68" t="s">
        <v>360</v>
      </c>
      <c r="F2176" s="68" t="s">
        <v>77</v>
      </c>
      <c r="G2176" s="68" t="s">
        <v>273</v>
      </c>
      <c r="H2176" s="68" t="s">
        <v>375</v>
      </c>
      <c r="I2176" s="65">
        <v>316</v>
      </c>
      <c r="J2176" s="65">
        <v>419</v>
      </c>
      <c r="K2176" s="65" t="s">
        <v>262</v>
      </c>
    </row>
    <row r="2177" spans="1:11" ht="12.75" customHeight="1">
      <c r="A2177" s="68" t="s">
        <v>431</v>
      </c>
      <c r="B2177" s="68" t="s">
        <v>285</v>
      </c>
      <c r="C2177" s="68" t="s">
        <v>271</v>
      </c>
      <c r="D2177" s="68" t="s">
        <v>359</v>
      </c>
      <c r="E2177" s="68" t="s">
        <v>360</v>
      </c>
      <c r="F2177" s="68" t="s">
        <v>77</v>
      </c>
      <c r="G2177" s="68" t="s">
        <v>273</v>
      </c>
      <c r="H2177" s="68" t="s">
        <v>368</v>
      </c>
      <c r="I2177" s="65">
        <v>383</v>
      </c>
      <c r="J2177" s="65">
        <v>419</v>
      </c>
      <c r="K2177" s="65" t="s">
        <v>262</v>
      </c>
    </row>
    <row r="2178" spans="1:11" ht="12.75" customHeight="1">
      <c r="A2178" s="68" t="s">
        <v>431</v>
      </c>
      <c r="B2178" s="68" t="s">
        <v>285</v>
      </c>
      <c r="C2178" s="68" t="s">
        <v>271</v>
      </c>
      <c r="D2178" s="68" t="s">
        <v>359</v>
      </c>
      <c r="E2178" s="68" t="s">
        <v>360</v>
      </c>
      <c r="F2178" s="68" t="s">
        <v>77</v>
      </c>
      <c r="G2178" s="68" t="s">
        <v>273</v>
      </c>
      <c r="H2178" s="68" t="s">
        <v>491</v>
      </c>
      <c r="I2178" s="65">
        <v>300</v>
      </c>
      <c r="J2178" s="65">
        <v>419</v>
      </c>
      <c r="K2178" s="65" t="s">
        <v>262</v>
      </c>
    </row>
    <row r="2179" spans="1:11" ht="12.75" customHeight="1">
      <c r="A2179" s="68" t="s">
        <v>431</v>
      </c>
      <c r="B2179" s="68" t="s">
        <v>285</v>
      </c>
      <c r="C2179" s="68" t="s">
        <v>271</v>
      </c>
      <c r="D2179" s="68" t="s">
        <v>359</v>
      </c>
      <c r="E2179" s="68" t="s">
        <v>360</v>
      </c>
      <c r="F2179" s="68" t="s">
        <v>77</v>
      </c>
      <c r="G2179" s="68" t="s">
        <v>273</v>
      </c>
      <c r="H2179" s="68" t="s">
        <v>369</v>
      </c>
      <c r="I2179" s="65">
        <v>194</v>
      </c>
      <c r="J2179" s="65">
        <v>419</v>
      </c>
      <c r="K2179" s="65" t="s">
        <v>262</v>
      </c>
    </row>
    <row r="2180" spans="1:11" ht="12.75" customHeight="1">
      <c r="A2180" s="68" t="s">
        <v>431</v>
      </c>
      <c r="B2180" s="68" t="s">
        <v>285</v>
      </c>
      <c r="C2180" s="68" t="s">
        <v>271</v>
      </c>
      <c r="D2180" s="68" t="s">
        <v>359</v>
      </c>
      <c r="E2180" s="68" t="s">
        <v>360</v>
      </c>
      <c r="F2180" s="68" t="s">
        <v>77</v>
      </c>
      <c r="G2180" s="68" t="s">
        <v>273</v>
      </c>
      <c r="H2180" s="68" t="s">
        <v>638</v>
      </c>
      <c r="I2180" s="65">
        <v>56</v>
      </c>
      <c r="J2180" s="65">
        <v>419</v>
      </c>
      <c r="K2180" s="65" t="s">
        <v>262</v>
      </c>
    </row>
    <row r="2181" spans="1:11" ht="12.75" customHeight="1">
      <c r="A2181" s="68" t="s">
        <v>431</v>
      </c>
      <c r="B2181" s="68" t="s">
        <v>285</v>
      </c>
      <c r="C2181" s="68" t="s">
        <v>271</v>
      </c>
      <c r="D2181" s="68" t="s">
        <v>359</v>
      </c>
      <c r="E2181" s="68" t="s">
        <v>360</v>
      </c>
      <c r="F2181" s="68" t="s">
        <v>77</v>
      </c>
      <c r="G2181" s="68" t="s">
        <v>273</v>
      </c>
      <c r="H2181" s="68" t="s">
        <v>364</v>
      </c>
      <c r="I2181" s="65">
        <v>818</v>
      </c>
      <c r="J2181" s="65">
        <v>403</v>
      </c>
      <c r="K2181" s="65" t="s">
        <v>428</v>
      </c>
    </row>
    <row r="2182" spans="1:11" ht="12.75" customHeight="1">
      <c r="A2182" s="68" t="s">
        <v>431</v>
      </c>
      <c r="B2182" s="68" t="s">
        <v>285</v>
      </c>
      <c r="C2182" s="68" t="s">
        <v>271</v>
      </c>
      <c r="D2182" s="68" t="s">
        <v>359</v>
      </c>
      <c r="E2182" s="68" t="s">
        <v>360</v>
      </c>
      <c r="F2182" s="68" t="s">
        <v>77</v>
      </c>
      <c r="G2182" s="68" t="s">
        <v>273</v>
      </c>
      <c r="H2182" s="68" t="s">
        <v>451</v>
      </c>
      <c r="I2182" s="65">
        <v>641</v>
      </c>
      <c r="J2182" s="65">
        <v>403</v>
      </c>
      <c r="K2182" s="65" t="s">
        <v>428</v>
      </c>
    </row>
    <row r="2183" spans="1:11" ht="12.75" customHeight="1">
      <c r="A2183" s="68" t="s">
        <v>431</v>
      </c>
      <c r="B2183" s="68" t="s">
        <v>285</v>
      </c>
      <c r="C2183" s="68" t="s">
        <v>271</v>
      </c>
      <c r="D2183" s="68" t="s">
        <v>359</v>
      </c>
      <c r="E2183" s="68" t="s">
        <v>360</v>
      </c>
      <c r="F2183" s="68" t="s">
        <v>77</v>
      </c>
      <c r="G2183" s="68" t="s">
        <v>273</v>
      </c>
      <c r="H2183" s="68" t="s">
        <v>365</v>
      </c>
      <c r="I2183" s="65">
        <v>336</v>
      </c>
      <c r="J2183" s="65">
        <v>403</v>
      </c>
      <c r="K2183" s="65" t="s">
        <v>428</v>
      </c>
    </row>
    <row r="2184" spans="1:11" ht="12.75" customHeight="1">
      <c r="A2184" s="68" t="s">
        <v>431</v>
      </c>
      <c r="B2184" s="68" t="s">
        <v>285</v>
      </c>
      <c r="C2184" s="68" t="s">
        <v>271</v>
      </c>
      <c r="D2184" s="68" t="s">
        <v>359</v>
      </c>
      <c r="E2184" s="68" t="s">
        <v>360</v>
      </c>
      <c r="F2184" s="68" t="s">
        <v>77</v>
      </c>
      <c r="G2184" s="68" t="s">
        <v>273</v>
      </c>
      <c r="H2184" s="68" t="s">
        <v>366</v>
      </c>
      <c r="I2184" s="65">
        <v>326</v>
      </c>
      <c r="J2184" s="65">
        <v>403</v>
      </c>
      <c r="K2184" s="65" t="s">
        <v>428</v>
      </c>
    </row>
    <row r="2185" spans="1:11" ht="12.75" customHeight="1">
      <c r="A2185" s="68" t="s">
        <v>431</v>
      </c>
      <c r="B2185" s="68" t="s">
        <v>285</v>
      </c>
      <c r="C2185" s="68" t="s">
        <v>271</v>
      </c>
      <c r="D2185" s="68" t="s">
        <v>359</v>
      </c>
      <c r="E2185" s="68" t="s">
        <v>360</v>
      </c>
      <c r="F2185" s="68" t="s">
        <v>77</v>
      </c>
      <c r="G2185" s="68" t="s">
        <v>273</v>
      </c>
      <c r="H2185" s="68" t="s">
        <v>367</v>
      </c>
      <c r="I2185" s="65">
        <v>289</v>
      </c>
      <c r="J2185" s="65">
        <v>403</v>
      </c>
      <c r="K2185" s="65" t="s">
        <v>428</v>
      </c>
    </row>
    <row r="2186" spans="1:11" ht="12.75" customHeight="1">
      <c r="A2186" s="68" t="s">
        <v>431</v>
      </c>
      <c r="B2186" s="68" t="s">
        <v>285</v>
      </c>
      <c r="C2186" s="68" t="s">
        <v>271</v>
      </c>
      <c r="D2186" s="68" t="s">
        <v>359</v>
      </c>
      <c r="E2186" s="68" t="s">
        <v>360</v>
      </c>
      <c r="F2186" s="68" t="s">
        <v>77</v>
      </c>
      <c r="G2186" s="68" t="s">
        <v>273</v>
      </c>
      <c r="H2186" s="68" t="s">
        <v>247</v>
      </c>
      <c r="I2186" s="65">
        <v>374</v>
      </c>
      <c r="J2186" s="65">
        <v>403</v>
      </c>
      <c r="K2186" s="65" t="s">
        <v>428</v>
      </c>
    </row>
    <row r="2187" spans="1:11" ht="12.75" customHeight="1">
      <c r="A2187" s="68" t="s">
        <v>431</v>
      </c>
      <c r="B2187" s="68" t="s">
        <v>285</v>
      </c>
      <c r="C2187" s="68" t="s">
        <v>271</v>
      </c>
      <c r="D2187" s="68" t="s">
        <v>359</v>
      </c>
      <c r="E2187" s="68" t="s">
        <v>360</v>
      </c>
      <c r="F2187" s="68" t="s">
        <v>77</v>
      </c>
      <c r="G2187" s="68" t="s">
        <v>273</v>
      </c>
      <c r="H2187" s="68" t="s">
        <v>375</v>
      </c>
      <c r="I2187" s="65">
        <v>477</v>
      </c>
      <c r="J2187" s="65">
        <v>403</v>
      </c>
      <c r="K2187" s="65" t="s">
        <v>428</v>
      </c>
    </row>
    <row r="2188" spans="1:11" ht="12.75" customHeight="1">
      <c r="A2188" s="68" t="s">
        <v>431</v>
      </c>
      <c r="B2188" s="68" t="s">
        <v>285</v>
      </c>
      <c r="C2188" s="68" t="s">
        <v>271</v>
      </c>
      <c r="D2188" s="68" t="s">
        <v>359</v>
      </c>
      <c r="E2188" s="68" t="s">
        <v>360</v>
      </c>
      <c r="F2188" s="68" t="s">
        <v>77</v>
      </c>
      <c r="G2188" s="68" t="s">
        <v>273</v>
      </c>
      <c r="H2188" s="68" t="s">
        <v>368</v>
      </c>
      <c r="I2188" s="65">
        <v>407</v>
      </c>
      <c r="J2188" s="65">
        <v>403</v>
      </c>
      <c r="K2188" s="65" t="s">
        <v>428</v>
      </c>
    </row>
    <row r="2189" spans="1:11" ht="12.75" customHeight="1">
      <c r="A2189" s="68" t="s">
        <v>431</v>
      </c>
      <c r="B2189" s="68" t="s">
        <v>285</v>
      </c>
      <c r="C2189" s="68" t="s">
        <v>271</v>
      </c>
      <c r="D2189" s="68" t="s">
        <v>359</v>
      </c>
      <c r="E2189" s="68" t="s">
        <v>360</v>
      </c>
      <c r="F2189" s="68" t="s">
        <v>77</v>
      </c>
      <c r="G2189" s="68" t="s">
        <v>273</v>
      </c>
      <c r="H2189" s="68" t="s">
        <v>491</v>
      </c>
      <c r="I2189" s="65">
        <v>260</v>
      </c>
      <c r="J2189" s="65">
        <v>403</v>
      </c>
      <c r="K2189" s="65" t="s">
        <v>428</v>
      </c>
    </row>
    <row r="2190" spans="1:11" ht="12.75" customHeight="1">
      <c r="A2190" s="68" t="s">
        <v>431</v>
      </c>
      <c r="B2190" s="68" t="s">
        <v>285</v>
      </c>
      <c r="C2190" s="68" t="s">
        <v>271</v>
      </c>
      <c r="D2190" s="68" t="s">
        <v>359</v>
      </c>
      <c r="E2190" s="68" t="s">
        <v>360</v>
      </c>
      <c r="F2190" s="68" t="s">
        <v>77</v>
      </c>
      <c r="G2190" s="68" t="s">
        <v>273</v>
      </c>
      <c r="H2190" s="68" t="s">
        <v>369</v>
      </c>
      <c r="I2190" s="65">
        <v>110</v>
      </c>
      <c r="J2190" s="65">
        <v>403</v>
      </c>
      <c r="K2190" s="65" t="s">
        <v>428</v>
      </c>
    </row>
    <row r="2191" spans="1:11" ht="12.75" customHeight="1">
      <c r="A2191" s="68" t="s">
        <v>431</v>
      </c>
      <c r="B2191" s="68" t="s">
        <v>285</v>
      </c>
      <c r="C2191" s="68" t="s">
        <v>271</v>
      </c>
      <c r="D2191" s="68" t="s">
        <v>359</v>
      </c>
      <c r="E2191" s="68" t="s">
        <v>360</v>
      </c>
      <c r="F2191" s="68" t="s">
        <v>77</v>
      </c>
      <c r="G2191" s="68" t="s">
        <v>273</v>
      </c>
      <c r="H2191" s="68" t="s">
        <v>638</v>
      </c>
      <c r="I2191" s="65">
        <v>50</v>
      </c>
      <c r="J2191" s="65">
        <v>403</v>
      </c>
      <c r="K2191" s="65" t="s">
        <v>428</v>
      </c>
    </row>
    <row r="2192" spans="1:11" ht="12.75" customHeight="1">
      <c r="A2192" s="68" t="s">
        <v>431</v>
      </c>
      <c r="B2192" s="68" t="s">
        <v>285</v>
      </c>
      <c r="C2192" s="68" t="s">
        <v>271</v>
      </c>
      <c r="D2192" s="68" t="s">
        <v>359</v>
      </c>
      <c r="E2192" s="68" t="s">
        <v>360</v>
      </c>
      <c r="F2192" s="68" t="s">
        <v>77</v>
      </c>
      <c r="G2192" s="68" t="s">
        <v>273</v>
      </c>
      <c r="H2192" s="68" t="s">
        <v>364</v>
      </c>
      <c r="I2192" s="65">
        <v>167</v>
      </c>
      <c r="J2192" s="65">
        <v>418</v>
      </c>
      <c r="K2192" s="65" t="s">
        <v>429</v>
      </c>
    </row>
    <row r="2193" spans="1:11" ht="12.75" customHeight="1">
      <c r="A2193" s="68" t="s">
        <v>431</v>
      </c>
      <c r="B2193" s="68" t="s">
        <v>285</v>
      </c>
      <c r="C2193" s="68" t="s">
        <v>271</v>
      </c>
      <c r="D2193" s="68" t="s">
        <v>359</v>
      </c>
      <c r="E2193" s="68" t="s">
        <v>360</v>
      </c>
      <c r="F2193" s="68" t="s">
        <v>77</v>
      </c>
      <c r="G2193" s="68" t="s">
        <v>273</v>
      </c>
      <c r="H2193" s="68" t="s">
        <v>451</v>
      </c>
      <c r="I2193" s="65">
        <v>35</v>
      </c>
      <c r="J2193" s="65">
        <v>418</v>
      </c>
      <c r="K2193" s="65" t="s">
        <v>429</v>
      </c>
    </row>
    <row r="2194" spans="1:11" ht="12.75" customHeight="1">
      <c r="A2194" s="68" t="s">
        <v>431</v>
      </c>
      <c r="B2194" s="68" t="s">
        <v>285</v>
      </c>
      <c r="C2194" s="68" t="s">
        <v>271</v>
      </c>
      <c r="D2194" s="68" t="s">
        <v>359</v>
      </c>
      <c r="E2194" s="68" t="s">
        <v>360</v>
      </c>
      <c r="F2194" s="68" t="s">
        <v>77</v>
      </c>
      <c r="G2194" s="68" t="s">
        <v>273</v>
      </c>
      <c r="H2194" s="68" t="s">
        <v>365</v>
      </c>
      <c r="I2194" s="65">
        <v>53</v>
      </c>
      <c r="J2194" s="65">
        <v>418</v>
      </c>
      <c r="K2194" s="65" t="s">
        <v>429</v>
      </c>
    </row>
    <row r="2195" spans="1:11" ht="12.75" customHeight="1">
      <c r="A2195" s="68" t="s">
        <v>431</v>
      </c>
      <c r="B2195" s="68" t="s">
        <v>285</v>
      </c>
      <c r="C2195" s="68" t="s">
        <v>271</v>
      </c>
      <c r="D2195" s="68" t="s">
        <v>359</v>
      </c>
      <c r="E2195" s="68" t="s">
        <v>360</v>
      </c>
      <c r="F2195" s="68" t="s">
        <v>77</v>
      </c>
      <c r="G2195" s="68" t="s">
        <v>273</v>
      </c>
      <c r="H2195" s="68" t="s">
        <v>366</v>
      </c>
      <c r="I2195" s="65">
        <v>88</v>
      </c>
      <c r="J2195" s="65">
        <v>418</v>
      </c>
      <c r="K2195" s="65" t="s">
        <v>429</v>
      </c>
    </row>
    <row r="2196" spans="1:11" ht="12.75" customHeight="1">
      <c r="A2196" s="68" t="s">
        <v>431</v>
      </c>
      <c r="B2196" s="68" t="s">
        <v>285</v>
      </c>
      <c r="C2196" s="68" t="s">
        <v>271</v>
      </c>
      <c r="D2196" s="68" t="s">
        <v>359</v>
      </c>
      <c r="E2196" s="68" t="s">
        <v>360</v>
      </c>
      <c r="F2196" s="68" t="s">
        <v>77</v>
      </c>
      <c r="G2196" s="68" t="s">
        <v>273</v>
      </c>
      <c r="H2196" s="68" t="s">
        <v>367</v>
      </c>
      <c r="I2196" s="65">
        <v>95</v>
      </c>
      <c r="J2196" s="65">
        <v>418</v>
      </c>
      <c r="K2196" s="65" t="s">
        <v>429</v>
      </c>
    </row>
    <row r="2197" spans="1:11" ht="12.75" customHeight="1">
      <c r="A2197" s="68" t="s">
        <v>431</v>
      </c>
      <c r="B2197" s="68" t="s">
        <v>285</v>
      </c>
      <c r="C2197" s="68" t="s">
        <v>271</v>
      </c>
      <c r="D2197" s="68" t="s">
        <v>359</v>
      </c>
      <c r="E2197" s="68" t="s">
        <v>360</v>
      </c>
      <c r="F2197" s="68" t="s">
        <v>77</v>
      </c>
      <c r="G2197" s="68" t="s">
        <v>273</v>
      </c>
      <c r="H2197" s="68" t="s">
        <v>247</v>
      </c>
      <c r="I2197" s="65">
        <v>103</v>
      </c>
      <c r="J2197" s="65">
        <v>418</v>
      </c>
      <c r="K2197" s="65" t="s">
        <v>429</v>
      </c>
    </row>
    <row r="2198" spans="1:11" ht="12.75" customHeight="1">
      <c r="A2198" s="68" t="s">
        <v>431</v>
      </c>
      <c r="B2198" s="68" t="s">
        <v>285</v>
      </c>
      <c r="C2198" s="68" t="s">
        <v>271</v>
      </c>
      <c r="D2198" s="68" t="s">
        <v>359</v>
      </c>
      <c r="E2198" s="68" t="s">
        <v>360</v>
      </c>
      <c r="F2198" s="68" t="s">
        <v>77</v>
      </c>
      <c r="G2198" s="68" t="s">
        <v>273</v>
      </c>
      <c r="H2198" s="68" t="s">
        <v>375</v>
      </c>
      <c r="I2198" s="65">
        <v>103</v>
      </c>
      <c r="J2198" s="65">
        <v>418</v>
      </c>
      <c r="K2198" s="65" t="s">
        <v>429</v>
      </c>
    </row>
    <row r="2199" spans="1:11" ht="12.75" customHeight="1">
      <c r="A2199" s="68" t="s">
        <v>431</v>
      </c>
      <c r="B2199" s="68" t="s">
        <v>285</v>
      </c>
      <c r="C2199" s="68" t="s">
        <v>271</v>
      </c>
      <c r="D2199" s="68" t="s">
        <v>359</v>
      </c>
      <c r="E2199" s="68" t="s">
        <v>360</v>
      </c>
      <c r="F2199" s="68" t="s">
        <v>77</v>
      </c>
      <c r="G2199" s="68" t="s">
        <v>273</v>
      </c>
      <c r="H2199" s="68" t="s">
        <v>368</v>
      </c>
      <c r="I2199" s="65">
        <v>145</v>
      </c>
      <c r="J2199" s="65">
        <v>418</v>
      </c>
      <c r="K2199" s="65" t="s">
        <v>429</v>
      </c>
    </row>
    <row r="2200" spans="1:11" ht="12.75" customHeight="1">
      <c r="A2200" s="68" t="s">
        <v>431</v>
      </c>
      <c r="B2200" s="68" t="s">
        <v>285</v>
      </c>
      <c r="C2200" s="68" t="s">
        <v>271</v>
      </c>
      <c r="D2200" s="68" t="s">
        <v>359</v>
      </c>
      <c r="E2200" s="68" t="s">
        <v>360</v>
      </c>
      <c r="F2200" s="68" t="s">
        <v>77</v>
      </c>
      <c r="G2200" s="68" t="s">
        <v>273</v>
      </c>
      <c r="H2200" s="68" t="s">
        <v>491</v>
      </c>
      <c r="I2200" s="65">
        <v>72</v>
      </c>
      <c r="J2200" s="65">
        <v>418</v>
      </c>
      <c r="K2200" s="65" t="s">
        <v>429</v>
      </c>
    </row>
    <row r="2201" spans="1:11" ht="12.75" customHeight="1">
      <c r="A2201" s="68" t="s">
        <v>431</v>
      </c>
      <c r="B2201" s="68" t="s">
        <v>285</v>
      </c>
      <c r="C2201" s="68" t="s">
        <v>271</v>
      </c>
      <c r="D2201" s="68" t="s">
        <v>359</v>
      </c>
      <c r="E2201" s="68" t="s">
        <v>360</v>
      </c>
      <c r="F2201" s="68" t="s">
        <v>77</v>
      </c>
      <c r="G2201" s="68" t="s">
        <v>273</v>
      </c>
      <c r="H2201" s="68" t="s">
        <v>369</v>
      </c>
      <c r="I2201" s="65">
        <v>36</v>
      </c>
      <c r="J2201" s="65">
        <v>418</v>
      </c>
      <c r="K2201" s="65" t="s">
        <v>429</v>
      </c>
    </row>
    <row r="2202" spans="1:11" ht="12.75" customHeight="1">
      <c r="A2202" s="68" t="s">
        <v>431</v>
      </c>
      <c r="B2202" s="68" t="s">
        <v>285</v>
      </c>
      <c r="C2202" s="68" t="s">
        <v>271</v>
      </c>
      <c r="D2202" s="68" t="s">
        <v>359</v>
      </c>
      <c r="E2202" s="68" t="s">
        <v>360</v>
      </c>
      <c r="F2202" s="68" t="s">
        <v>77</v>
      </c>
      <c r="G2202" s="68" t="s">
        <v>273</v>
      </c>
      <c r="H2202" s="68" t="s">
        <v>638</v>
      </c>
      <c r="I2202" s="65">
        <v>2</v>
      </c>
      <c r="J2202" s="65">
        <v>418</v>
      </c>
      <c r="K2202" s="65" t="s">
        <v>429</v>
      </c>
    </row>
    <row r="2203" spans="1:11" ht="12.75" customHeight="1">
      <c r="A2203" s="68" t="s">
        <v>431</v>
      </c>
      <c r="B2203" s="68" t="s">
        <v>285</v>
      </c>
      <c r="C2203" s="68" t="s">
        <v>271</v>
      </c>
      <c r="D2203" s="68" t="s">
        <v>359</v>
      </c>
      <c r="E2203" s="68" t="s">
        <v>360</v>
      </c>
      <c r="F2203" s="68" t="s">
        <v>77</v>
      </c>
      <c r="G2203" s="68" t="s">
        <v>273</v>
      </c>
      <c r="H2203" s="68" t="s">
        <v>364</v>
      </c>
      <c r="I2203" s="65">
        <v>35</v>
      </c>
      <c r="J2203" s="65">
        <v>406</v>
      </c>
      <c r="K2203" s="65" t="s">
        <v>497</v>
      </c>
    </row>
    <row r="2204" spans="1:11" ht="12.75" customHeight="1">
      <c r="A2204" s="68" t="s">
        <v>431</v>
      </c>
      <c r="B2204" s="68" t="s">
        <v>285</v>
      </c>
      <c r="C2204" s="68" t="s">
        <v>271</v>
      </c>
      <c r="D2204" s="68" t="s">
        <v>359</v>
      </c>
      <c r="E2204" s="68" t="s">
        <v>360</v>
      </c>
      <c r="F2204" s="68" t="s">
        <v>77</v>
      </c>
      <c r="G2204" s="68" t="s">
        <v>273</v>
      </c>
      <c r="H2204" s="68" t="s">
        <v>451</v>
      </c>
      <c r="I2204" s="65">
        <v>24</v>
      </c>
      <c r="J2204" s="65">
        <v>406</v>
      </c>
      <c r="K2204" s="65" t="s">
        <v>497</v>
      </c>
    </row>
    <row r="2205" spans="1:11" ht="12.75" customHeight="1">
      <c r="A2205" s="68" t="s">
        <v>431</v>
      </c>
      <c r="B2205" s="68" t="s">
        <v>285</v>
      </c>
      <c r="C2205" s="68" t="s">
        <v>271</v>
      </c>
      <c r="D2205" s="68" t="s">
        <v>359</v>
      </c>
      <c r="E2205" s="68" t="s">
        <v>360</v>
      </c>
      <c r="F2205" s="68" t="s">
        <v>77</v>
      </c>
      <c r="G2205" s="68" t="s">
        <v>273</v>
      </c>
      <c r="H2205" s="68" t="s">
        <v>365</v>
      </c>
      <c r="I2205" s="65">
        <v>11</v>
      </c>
      <c r="J2205" s="65">
        <v>406</v>
      </c>
      <c r="K2205" s="65" t="s">
        <v>497</v>
      </c>
    </row>
    <row r="2206" spans="1:11" ht="12.75" customHeight="1">
      <c r="A2206" s="68" t="s">
        <v>431</v>
      </c>
      <c r="B2206" s="68" t="s">
        <v>285</v>
      </c>
      <c r="C2206" s="68" t="s">
        <v>271</v>
      </c>
      <c r="D2206" s="68" t="s">
        <v>359</v>
      </c>
      <c r="E2206" s="68" t="s">
        <v>360</v>
      </c>
      <c r="F2206" s="68" t="s">
        <v>77</v>
      </c>
      <c r="G2206" s="68" t="s">
        <v>273</v>
      </c>
      <c r="H2206" s="68" t="s">
        <v>366</v>
      </c>
      <c r="I2206" s="65">
        <v>4</v>
      </c>
      <c r="J2206" s="65">
        <v>406</v>
      </c>
      <c r="K2206" s="65" t="s">
        <v>497</v>
      </c>
    </row>
    <row r="2207" spans="1:11" ht="12.75" customHeight="1">
      <c r="A2207" s="68" t="s">
        <v>431</v>
      </c>
      <c r="B2207" s="68" t="s">
        <v>285</v>
      </c>
      <c r="C2207" s="68" t="s">
        <v>271</v>
      </c>
      <c r="D2207" s="68" t="s">
        <v>359</v>
      </c>
      <c r="E2207" s="68" t="s">
        <v>360</v>
      </c>
      <c r="F2207" s="68" t="s">
        <v>77</v>
      </c>
      <c r="G2207" s="68" t="s">
        <v>273</v>
      </c>
      <c r="H2207" s="68" t="s">
        <v>364</v>
      </c>
      <c r="I2207" s="65">
        <v>122</v>
      </c>
      <c r="J2207" s="65">
        <v>604</v>
      </c>
      <c r="K2207" s="65" t="s">
        <v>280</v>
      </c>
    </row>
    <row r="2208" spans="1:11" ht="12.75" customHeight="1">
      <c r="A2208" s="68" t="s">
        <v>431</v>
      </c>
      <c r="B2208" s="68" t="s">
        <v>285</v>
      </c>
      <c r="C2208" s="68" t="s">
        <v>271</v>
      </c>
      <c r="D2208" s="68" t="s">
        <v>359</v>
      </c>
      <c r="E2208" s="68" t="s">
        <v>360</v>
      </c>
      <c r="F2208" s="68" t="s">
        <v>77</v>
      </c>
      <c r="G2208" s="68" t="s">
        <v>273</v>
      </c>
      <c r="H2208" s="68" t="s">
        <v>451</v>
      </c>
      <c r="I2208" s="65">
        <v>50</v>
      </c>
      <c r="J2208" s="65">
        <v>604</v>
      </c>
      <c r="K2208" s="65" t="s">
        <v>280</v>
      </c>
    </row>
    <row r="2209" spans="1:11" ht="12.75" customHeight="1">
      <c r="A2209" s="68" t="s">
        <v>431</v>
      </c>
      <c r="B2209" s="68" t="s">
        <v>285</v>
      </c>
      <c r="C2209" s="68" t="s">
        <v>271</v>
      </c>
      <c r="D2209" s="68" t="s">
        <v>359</v>
      </c>
      <c r="E2209" s="68" t="s">
        <v>360</v>
      </c>
      <c r="F2209" s="68" t="s">
        <v>77</v>
      </c>
      <c r="G2209" s="68" t="s">
        <v>273</v>
      </c>
      <c r="H2209" s="68" t="s">
        <v>365</v>
      </c>
      <c r="I2209" s="65">
        <v>23</v>
      </c>
      <c r="J2209" s="65">
        <v>604</v>
      </c>
      <c r="K2209" s="65" t="s">
        <v>280</v>
      </c>
    </row>
    <row r="2210" spans="1:11" ht="12.75" customHeight="1">
      <c r="A2210" s="68" t="s">
        <v>431</v>
      </c>
      <c r="B2210" s="68" t="s">
        <v>285</v>
      </c>
      <c r="C2210" s="68" t="s">
        <v>271</v>
      </c>
      <c r="D2210" s="68" t="s">
        <v>359</v>
      </c>
      <c r="E2210" s="68" t="s">
        <v>360</v>
      </c>
      <c r="F2210" s="68" t="s">
        <v>77</v>
      </c>
      <c r="G2210" s="68" t="s">
        <v>273</v>
      </c>
      <c r="H2210" s="68" t="s">
        <v>366</v>
      </c>
      <c r="I2210" s="65">
        <v>43</v>
      </c>
      <c r="J2210" s="65">
        <v>604</v>
      </c>
      <c r="K2210" s="65" t="s">
        <v>280</v>
      </c>
    </row>
    <row r="2211" spans="1:11" ht="12.75" customHeight="1">
      <c r="A2211" s="68" t="s">
        <v>431</v>
      </c>
      <c r="B2211" s="68" t="s">
        <v>285</v>
      </c>
      <c r="C2211" s="68" t="s">
        <v>271</v>
      </c>
      <c r="D2211" s="68" t="s">
        <v>359</v>
      </c>
      <c r="E2211" s="68" t="s">
        <v>360</v>
      </c>
      <c r="F2211" s="68" t="s">
        <v>77</v>
      </c>
      <c r="G2211" s="68" t="s">
        <v>273</v>
      </c>
      <c r="H2211" s="68" t="s">
        <v>367</v>
      </c>
      <c r="I2211" s="65">
        <v>28</v>
      </c>
      <c r="J2211" s="65">
        <v>604</v>
      </c>
      <c r="K2211" s="65" t="s">
        <v>280</v>
      </c>
    </row>
    <row r="2212" spans="1:11" ht="12.75" customHeight="1">
      <c r="A2212" s="68" t="s">
        <v>431</v>
      </c>
      <c r="B2212" s="68" t="s">
        <v>285</v>
      </c>
      <c r="C2212" s="68" t="s">
        <v>271</v>
      </c>
      <c r="D2212" s="68" t="s">
        <v>359</v>
      </c>
      <c r="E2212" s="68" t="s">
        <v>360</v>
      </c>
      <c r="F2212" s="68" t="s">
        <v>77</v>
      </c>
      <c r="G2212" s="68" t="s">
        <v>273</v>
      </c>
      <c r="H2212" s="68" t="s">
        <v>247</v>
      </c>
      <c r="I2212" s="65">
        <v>13</v>
      </c>
      <c r="J2212" s="65">
        <v>604</v>
      </c>
      <c r="K2212" s="65" t="s">
        <v>280</v>
      </c>
    </row>
    <row r="2213" spans="1:11" ht="12.75" customHeight="1">
      <c r="A2213" s="68" t="s">
        <v>431</v>
      </c>
      <c r="B2213" s="68" t="s">
        <v>285</v>
      </c>
      <c r="C2213" s="68" t="s">
        <v>271</v>
      </c>
      <c r="D2213" s="68" t="s">
        <v>359</v>
      </c>
      <c r="E2213" s="68" t="s">
        <v>360</v>
      </c>
      <c r="F2213" s="68" t="s">
        <v>77</v>
      </c>
      <c r="G2213" s="68" t="s">
        <v>273</v>
      </c>
      <c r="H2213" s="68" t="s">
        <v>375</v>
      </c>
      <c r="I2213" s="65">
        <v>5</v>
      </c>
      <c r="J2213" s="65">
        <v>604</v>
      </c>
      <c r="K2213" s="65" t="s">
        <v>280</v>
      </c>
    </row>
    <row r="2214" spans="1:11" ht="12.75" customHeight="1">
      <c r="A2214" s="68" t="s">
        <v>431</v>
      </c>
      <c r="B2214" s="68" t="s">
        <v>285</v>
      </c>
      <c r="C2214" s="68" t="s">
        <v>271</v>
      </c>
      <c r="D2214" s="68" t="s">
        <v>359</v>
      </c>
      <c r="E2214" s="68" t="s">
        <v>360</v>
      </c>
      <c r="F2214" s="68" t="s">
        <v>77</v>
      </c>
      <c r="G2214" s="68" t="s">
        <v>273</v>
      </c>
      <c r="H2214" s="68" t="s">
        <v>368</v>
      </c>
      <c r="I2214" s="65">
        <v>4</v>
      </c>
      <c r="J2214" s="65">
        <v>604</v>
      </c>
      <c r="K2214" s="65" t="s">
        <v>280</v>
      </c>
    </row>
    <row r="2215" spans="1:11" ht="12.75" customHeight="1">
      <c r="A2215" s="68" t="s">
        <v>431</v>
      </c>
      <c r="B2215" s="68" t="s">
        <v>285</v>
      </c>
      <c r="C2215" s="68" t="s">
        <v>271</v>
      </c>
      <c r="D2215" s="68" t="s">
        <v>359</v>
      </c>
      <c r="E2215" s="68" t="s">
        <v>360</v>
      </c>
      <c r="F2215" s="68" t="s">
        <v>77</v>
      </c>
      <c r="G2215" s="68" t="s">
        <v>273</v>
      </c>
      <c r="H2215" s="68" t="s">
        <v>491</v>
      </c>
      <c r="I2215" s="65">
        <v>3</v>
      </c>
      <c r="J2215" s="65">
        <v>604</v>
      </c>
      <c r="K2215" s="65" t="s">
        <v>280</v>
      </c>
    </row>
    <row r="2216" spans="1:11" ht="12.75" customHeight="1">
      <c r="A2216" s="68" t="s">
        <v>431</v>
      </c>
      <c r="B2216" s="68" t="s">
        <v>285</v>
      </c>
      <c r="C2216" s="68" t="s">
        <v>271</v>
      </c>
      <c r="D2216" s="68" t="s">
        <v>359</v>
      </c>
      <c r="E2216" s="68" t="s">
        <v>360</v>
      </c>
      <c r="F2216" s="68" t="s">
        <v>77</v>
      </c>
      <c r="G2216" s="68" t="s">
        <v>273</v>
      </c>
      <c r="H2216" s="68" t="s">
        <v>364</v>
      </c>
      <c r="I2216" s="65">
        <v>155</v>
      </c>
      <c r="J2216" s="65">
        <v>411</v>
      </c>
      <c r="K2216" s="65" t="s">
        <v>498</v>
      </c>
    </row>
    <row r="2217" spans="1:11" ht="12.75" customHeight="1">
      <c r="A2217" s="68" t="s">
        <v>431</v>
      </c>
      <c r="B2217" s="68" t="s">
        <v>285</v>
      </c>
      <c r="C2217" s="68" t="s">
        <v>271</v>
      </c>
      <c r="D2217" s="68" t="s">
        <v>359</v>
      </c>
      <c r="E2217" s="68" t="s">
        <v>360</v>
      </c>
      <c r="F2217" s="68" t="s">
        <v>77</v>
      </c>
      <c r="G2217" s="68" t="s">
        <v>273</v>
      </c>
      <c r="H2217" s="68" t="s">
        <v>451</v>
      </c>
      <c r="I2217" s="65">
        <v>109</v>
      </c>
      <c r="J2217" s="65">
        <v>411</v>
      </c>
      <c r="K2217" s="65" t="s">
        <v>498</v>
      </c>
    </row>
    <row r="2218" spans="1:11" ht="12.75" customHeight="1">
      <c r="A2218" s="68" t="s">
        <v>431</v>
      </c>
      <c r="B2218" s="68" t="s">
        <v>285</v>
      </c>
      <c r="C2218" s="68" t="s">
        <v>271</v>
      </c>
      <c r="D2218" s="68" t="s">
        <v>359</v>
      </c>
      <c r="E2218" s="68" t="s">
        <v>360</v>
      </c>
      <c r="F2218" s="68" t="s">
        <v>77</v>
      </c>
      <c r="G2218" s="68" t="s">
        <v>273</v>
      </c>
      <c r="H2218" s="68" t="s">
        <v>365</v>
      </c>
      <c r="I2218" s="65">
        <v>45</v>
      </c>
      <c r="J2218" s="65">
        <v>411</v>
      </c>
      <c r="K2218" s="65" t="s">
        <v>498</v>
      </c>
    </row>
    <row r="2219" spans="1:11" ht="12.75" customHeight="1">
      <c r="A2219" s="68" t="s">
        <v>431</v>
      </c>
      <c r="B2219" s="68" t="s">
        <v>285</v>
      </c>
      <c r="C2219" s="68" t="s">
        <v>271</v>
      </c>
      <c r="D2219" s="68" t="s">
        <v>359</v>
      </c>
      <c r="E2219" s="68" t="s">
        <v>360</v>
      </c>
      <c r="F2219" s="68" t="s">
        <v>77</v>
      </c>
      <c r="G2219" s="68" t="s">
        <v>273</v>
      </c>
      <c r="H2219" s="68" t="s">
        <v>366</v>
      </c>
      <c r="I2219" s="65">
        <v>60</v>
      </c>
      <c r="J2219" s="65">
        <v>411</v>
      </c>
      <c r="K2219" s="65" t="s">
        <v>498</v>
      </c>
    </row>
    <row r="2220" spans="1:11" ht="12.75" customHeight="1">
      <c r="A2220" s="68" t="s">
        <v>431</v>
      </c>
      <c r="B2220" s="68" t="s">
        <v>285</v>
      </c>
      <c r="C2220" s="68" t="s">
        <v>271</v>
      </c>
      <c r="D2220" s="68" t="s">
        <v>359</v>
      </c>
      <c r="E2220" s="68" t="s">
        <v>360</v>
      </c>
      <c r="F2220" s="68" t="s">
        <v>77</v>
      </c>
      <c r="G2220" s="68" t="s">
        <v>273</v>
      </c>
      <c r="H2220" s="68" t="s">
        <v>367</v>
      </c>
      <c r="I2220" s="65">
        <v>50</v>
      </c>
      <c r="J2220" s="65">
        <v>411</v>
      </c>
      <c r="K2220" s="65" t="s">
        <v>498</v>
      </c>
    </row>
    <row r="2221" spans="1:11" ht="12.75" customHeight="1">
      <c r="A2221" s="68" t="s">
        <v>431</v>
      </c>
      <c r="B2221" s="68" t="s">
        <v>285</v>
      </c>
      <c r="C2221" s="68" t="s">
        <v>271</v>
      </c>
      <c r="D2221" s="68" t="s">
        <v>359</v>
      </c>
      <c r="E2221" s="68" t="s">
        <v>360</v>
      </c>
      <c r="F2221" s="68" t="s">
        <v>77</v>
      </c>
      <c r="G2221" s="68" t="s">
        <v>273</v>
      </c>
      <c r="H2221" s="68" t="s">
        <v>247</v>
      </c>
      <c r="I2221" s="65">
        <v>52</v>
      </c>
      <c r="J2221" s="65">
        <v>411</v>
      </c>
      <c r="K2221" s="65" t="s">
        <v>498</v>
      </c>
    </row>
    <row r="2222" spans="1:11" ht="12.75" customHeight="1">
      <c r="A2222" s="68" t="s">
        <v>431</v>
      </c>
      <c r="B2222" s="68" t="s">
        <v>285</v>
      </c>
      <c r="C2222" s="68" t="s">
        <v>271</v>
      </c>
      <c r="D2222" s="68" t="s">
        <v>359</v>
      </c>
      <c r="E2222" s="68" t="s">
        <v>360</v>
      </c>
      <c r="F2222" s="68" t="s">
        <v>77</v>
      </c>
      <c r="G2222" s="68" t="s">
        <v>273</v>
      </c>
      <c r="H2222" s="68" t="s">
        <v>375</v>
      </c>
      <c r="I2222" s="65">
        <v>54</v>
      </c>
      <c r="J2222" s="65">
        <v>411</v>
      </c>
      <c r="K2222" s="65" t="s">
        <v>498</v>
      </c>
    </row>
    <row r="2223" spans="1:11" ht="12.75" customHeight="1">
      <c r="A2223" s="68" t="s">
        <v>431</v>
      </c>
      <c r="B2223" s="68" t="s">
        <v>285</v>
      </c>
      <c r="C2223" s="68" t="s">
        <v>271</v>
      </c>
      <c r="D2223" s="68" t="s">
        <v>359</v>
      </c>
      <c r="E2223" s="68" t="s">
        <v>360</v>
      </c>
      <c r="F2223" s="68" t="s">
        <v>77</v>
      </c>
      <c r="G2223" s="68" t="s">
        <v>273</v>
      </c>
      <c r="H2223" s="68" t="s">
        <v>368</v>
      </c>
      <c r="I2223" s="65">
        <v>58</v>
      </c>
      <c r="J2223" s="65">
        <v>411</v>
      </c>
      <c r="K2223" s="65" t="s">
        <v>498</v>
      </c>
    </row>
    <row r="2224" spans="1:11" ht="12.75" customHeight="1">
      <c r="A2224" s="68" t="s">
        <v>431</v>
      </c>
      <c r="B2224" s="68" t="s">
        <v>285</v>
      </c>
      <c r="C2224" s="68" t="s">
        <v>271</v>
      </c>
      <c r="D2224" s="68" t="s">
        <v>359</v>
      </c>
      <c r="E2224" s="68" t="s">
        <v>360</v>
      </c>
      <c r="F2224" s="68" t="s">
        <v>77</v>
      </c>
      <c r="G2224" s="68" t="s">
        <v>273</v>
      </c>
      <c r="H2224" s="68" t="s">
        <v>491</v>
      </c>
      <c r="I2224" s="65">
        <v>35</v>
      </c>
      <c r="J2224" s="65">
        <v>411</v>
      </c>
      <c r="K2224" s="65" t="s">
        <v>498</v>
      </c>
    </row>
    <row r="2225" spans="1:11" ht="12.75" customHeight="1">
      <c r="A2225" s="68" t="s">
        <v>431</v>
      </c>
      <c r="B2225" s="68" t="s">
        <v>285</v>
      </c>
      <c r="C2225" s="68" t="s">
        <v>271</v>
      </c>
      <c r="D2225" s="68" t="s">
        <v>359</v>
      </c>
      <c r="E2225" s="68" t="s">
        <v>360</v>
      </c>
      <c r="F2225" s="68" t="s">
        <v>77</v>
      </c>
      <c r="G2225" s="68" t="s">
        <v>273</v>
      </c>
      <c r="H2225" s="68" t="s">
        <v>369</v>
      </c>
      <c r="I2225" s="65">
        <v>22</v>
      </c>
      <c r="J2225" s="65">
        <v>411</v>
      </c>
      <c r="K2225" s="65" t="s">
        <v>498</v>
      </c>
    </row>
    <row r="2226" spans="1:11" ht="12.75" customHeight="1">
      <c r="A2226" s="68" t="s">
        <v>431</v>
      </c>
      <c r="B2226" s="68" t="s">
        <v>285</v>
      </c>
      <c r="C2226" s="68" t="s">
        <v>271</v>
      </c>
      <c r="D2226" s="68" t="s">
        <v>359</v>
      </c>
      <c r="E2226" s="68" t="s">
        <v>360</v>
      </c>
      <c r="F2226" s="68" t="s">
        <v>77</v>
      </c>
      <c r="G2226" s="68" t="s">
        <v>273</v>
      </c>
      <c r="H2226" s="68" t="s">
        <v>364</v>
      </c>
      <c r="I2226" s="65">
        <v>568</v>
      </c>
      <c r="J2226" s="65">
        <v>425</v>
      </c>
      <c r="K2226" s="65" t="s">
        <v>379</v>
      </c>
    </row>
    <row r="2227" spans="1:11" ht="12.75" customHeight="1">
      <c r="A2227" s="68" t="s">
        <v>431</v>
      </c>
      <c r="B2227" s="68" t="s">
        <v>285</v>
      </c>
      <c r="C2227" s="68" t="s">
        <v>271</v>
      </c>
      <c r="D2227" s="68" t="s">
        <v>359</v>
      </c>
      <c r="E2227" s="68" t="s">
        <v>360</v>
      </c>
      <c r="F2227" s="68" t="s">
        <v>77</v>
      </c>
      <c r="G2227" s="68" t="s">
        <v>273</v>
      </c>
      <c r="H2227" s="68" t="s">
        <v>451</v>
      </c>
      <c r="I2227" s="65">
        <v>257</v>
      </c>
      <c r="J2227" s="65">
        <v>425</v>
      </c>
      <c r="K2227" s="65" t="s">
        <v>379</v>
      </c>
    </row>
    <row r="2228" spans="1:11" ht="12.75" customHeight="1">
      <c r="A2228" s="68" t="s">
        <v>431</v>
      </c>
      <c r="B2228" s="68" t="s">
        <v>285</v>
      </c>
      <c r="C2228" s="68" t="s">
        <v>271</v>
      </c>
      <c r="D2228" s="68" t="s">
        <v>359</v>
      </c>
      <c r="E2228" s="68" t="s">
        <v>360</v>
      </c>
      <c r="F2228" s="68" t="s">
        <v>77</v>
      </c>
      <c r="G2228" s="68" t="s">
        <v>273</v>
      </c>
      <c r="H2228" s="68" t="s">
        <v>365</v>
      </c>
      <c r="I2228" s="65">
        <v>130</v>
      </c>
      <c r="J2228" s="65">
        <v>425</v>
      </c>
      <c r="K2228" s="65" t="s">
        <v>379</v>
      </c>
    </row>
    <row r="2229" spans="1:11" ht="12.75" customHeight="1">
      <c r="A2229" s="68" t="s">
        <v>431</v>
      </c>
      <c r="B2229" s="68" t="s">
        <v>285</v>
      </c>
      <c r="C2229" s="68" t="s">
        <v>271</v>
      </c>
      <c r="D2229" s="68" t="s">
        <v>359</v>
      </c>
      <c r="E2229" s="68" t="s">
        <v>360</v>
      </c>
      <c r="F2229" s="68" t="s">
        <v>77</v>
      </c>
      <c r="G2229" s="68" t="s">
        <v>273</v>
      </c>
      <c r="H2229" s="68" t="s">
        <v>366</v>
      </c>
      <c r="I2229" s="65">
        <v>148</v>
      </c>
      <c r="J2229" s="65">
        <v>425</v>
      </c>
      <c r="K2229" s="65" t="s">
        <v>379</v>
      </c>
    </row>
    <row r="2230" spans="1:11" ht="12.75" customHeight="1">
      <c r="A2230" s="68" t="s">
        <v>431</v>
      </c>
      <c r="B2230" s="68" t="s">
        <v>285</v>
      </c>
      <c r="C2230" s="68" t="s">
        <v>271</v>
      </c>
      <c r="D2230" s="68" t="s">
        <v>359</v>
      </c>
      <c r="E2230" s="68" t="s">
        <v>360</v>
      </c>
      <c r="F2230" s="68" t="s">
        <v>77</v>
      </c>
      <c r="G2230" s="68" t="s">
        <v>273</v>
      </c>
      <c r="H2230" s="68" t="s">
        <v>367</v>
      </c>
      <c r="I2230" s="65">
        <v>153</v>
      </c>
      <c r="J2230" s="65">
        <v>425</v>
      </c>
      <c r="K2230" s="65" t="s">
        <v>379</v>
      </c>
    </row>
    <row r="2231" spans="1:11" ht="12.75" customHeight="1">
      <c r="A2231" s="68" t="s">
        <v>431</v>
      </c>
      <c r="B2231" s="68" t="s">
        <v>285</v>
      </c>
      <c r="C2231" s="68" t="s">
        <v>271</v>
      </c>
      <c r="D2231" s="68" t="s">
        <v>359</v>
      </c>
      <c r="E2231" s="68" t="s">
        <v>360</v>
      </c>
      <c r="F2231" s="68" t="s">
        <v>77</v>
      </c>
      <c r="G2231" s="68" t="s">
        <v>273</v>
      </c>
      <c r="H2231" s="68" t="s">
        <v>247</v>
      </c>
      <c r="I2231" s="65">
        <v>168</v>
      </c>
      <c r="J2231" s="65">
        <v>425</v>
      </c>
      <c r="K2231" s="65" t="s">
        <v>379</v>
      </c>
    </row>
    <row r="2232" spans="1:11" ht="12.75" customHeight="1">
      <c r="A2232" s="68" t="s">
        <v>431</v>
      </c>
      <c r="B2232" s="68" t="s">
        <v>285</v>
      </c>
      <c r="C2232" s="68" t="s">
        <v>271</v>
      </c>
      <c r="D2232" s="68" t="s">
        <v>359</v>
      </c>
      <c r="E2232" s="68" t="s">
        <v>360</v>
      </c>
      <c r="F2232" s="68" t="s">
        <v>77</v>
      </c>
      <c r="G2232" s="68" t="s">
        <v>273</v>
      </c>
      <c r="H2232" s="68" t="s">
        <v>375</v>
      </c>
      <c r="I2232" s="65">
        <v>156</v>
      </c>
      <c r="J2232" s="65">
        <v>425</v>
      </c>
      <c r="K2232" s="65" t="s">
        <v>379</v>
      </c>
    </row>
    <row r="2233" spans="1:11" ht="12.75" customHeight="1">
      <c r="A2233" s="68" t="s">
        <v>431</v>
      </c>
      <c r="B2233" s="68" t="s">
        <v>285</v>
      </c>
      <c r="C2233" s="68" t="s">
        <v>271</v>
      </c>
      <c r="D2233" s="68" t="s">
        <v>359</v>
      </c>
      <c r="E2233" s="68" t="s">
        <v>360</v>
      </c>
      <c r="F2233" s="68" t="s">
        <v>77</v>
      </c>
      <c r="G2233" s="68" t="s">
        <v>273</v>
      </c>
      <c r="H2233" s="68" t="s">
        <v>368</v>
      </c>
      <c r="I2233" s="65">
        <v>165</v>
      </c>
      <c r="J2233" s="65">
        <v>425</v>
      </c>
      <c r="K2233" s="65" t="s">
        <v>379</v>
      </c>
    </row>
    <row r="2234" spans="1:11" ht="12.75" customHeight="1">
      <c r="A2234" s="68" t="s">
        <v>431</v>
      </c>
      <c r="B2234" s="68" t="s">
        <v>285</v>
      </c>
      <c r="C2234" s="68" t="s">
        <v>271</v>
      </c>
      <c r="D2234" s="68" t="s">
        <v>359</v>
      </c>
      <c r="E2234" s="68" t="s">
        <v>360</v>
      </c>
      <c r="F2234" s="68" t="s">
        <v>77</v>
      </c>
      <c r="G2234" s="68" t="s">
        <v>273</v>
      </c>
      <c r="H2234" s="68" t="s">
        <v>491</v>
      </c>
      <c r="I2234" s="65">
        <v>76</v>
      </c>
      <c r="J2234" s="65">
        <v>425</v>
      </c>
      <c r="K2234" s="65" t="s">
        <v>379</v>
      </c>
    </row>
    <row r="2235" spans="1:11" ht="12.75" customHeight="1">
      <c r="A2235" s="68" t="s">
        <v>431</v>
      </c>
      <c r="B2235" s="68" t="s">
        <v>285</v>
      </c>
      <c r="C2235" s="68" t="s">
        <v>271</v>
      </c>
      <c r="D2235" s="68" t="s">
        <v>359</v>
      </c>
      <c r="E2235" s="68" t="s">
        <v>360</v>
      </c>
      <c r="F2235" s="68" t="s">
        <v>77</v>
      </c>
      <c r="G2235" s="68" t="s">
        <v>273</v>
      </c>
      <c r="H2235" s="68" t="s">
        <v>369</v>
      </c>
      <c r="I2235" s="65">
        <v>28</v>
      </c>
      <c r="J2235" s="65">
        <v>425</v>
      </c>
      <c r="K2235" s="65" t="s">
        <v>379</v>
      </c>
    </row>
    <row r="2236" spans="1:11" ht="12.75" customHeight="1">
      <c r="A2236" s="68" t="s">
        <v>431</v>
      </c>
      <c r="B2236" s="68" t="s">
        <v>285</v>
      </c>
      <c r="C2236" s="68" t="s">
        <v>271</v>
      </c>
      <c r="D2236" s="68" t="s">
        <v>359</v>
      </c>
      <c r="E2236" s="68" t="s">
        <v>360</v>
      </c>
      <c r="F2236" s="68" t="s">
        <v>77</v>
      </c>
      <c r="G2236" s="68" t="s">
        <v>273</v>
      </c>
      <c r="H2236" s="68" t="s">
        <v>364</v>
      </c>
      <c r="I2236" s="65">
        <v>220</v>
      </c>
      <c r="J2236" s="65">
        <v>429</v>
      </c>
      <c r="K2236" s="65" t="s">
        <v>380</v>
      </c>
    </row>
    <row r="2237" spans="1:11" ht="12.75" customHeight="1">
      <c r="A2237" s="68" t="s">
        <v>431</v>
      </c>
      <c r="B2237" s="68" t="s">
        <v>285</v>
      </c>
      <c r="C2237" s="68" t="s">
        <v>271</v>
      </c>
      <c r="D2237" s="68" t="s">
        <v>359</v>
      </c>
      <c r="E2237" s="68" t="s">
        <v>360</v>
      </c>
      <c r="F2237" s="68" t="s">
        <v>77</v>
      </c>
      <c r="G2237" s="68" t="s">
        <v>273</v>
      </c>
      <c r="H2237" s="68" t="s">
        <v>451</v>
      </c>
      <c r="I2237" s="65">
        <v>139</v>
      </c>
      <c r="J2237" s="65">
        <v>429</v>
      </c>
      <c r="K2237" s="65" t="s">
        <v>380</v>
      </c>
    </row>
    <row r="2238" spans="1:11" ht="12.75" customHeight="1">
      <c r="A2238" s="68" t="s">
        <v>431</v>
      </c>
      <c r="B2238" s="68" t="s">
        <v>285</v>
      </c>
      <c r="C2238" s="68" t="s">
        <v>271</v>
      </c>
      <c r="D2238" s="68" t="s">
        <v>359</v>
      </c>
      <c r="E2238" s="68" t="s">
        <v>360</v>
      </c>
      <c r="F2238" s="68" t="s">
        <v>77</v>
      </c>
      <c r="G2238" s="68" t="s">
        <v>273</v>
      </c>
      <c r="H2238" s="68" t="s">
        <v>365</v>
      </c>
      <c r="I2238" s="65">
        <v>38</v>
      </c>
      <c r="J2238" s="65">
        <v>429</v>
      </c>
      <c r="K2238" s="65" t="s">
        <v>380</v>
      </c>
    </row>
    <row r="2239" spans="1:11" ht="12.75" customHeight="1">
      <c r="A2239" s="68" t="s">
        <v>431</v>
      </c>
      <c r="B2239" s="68" t="s">
        <v>285</v>
      </c>
      <c r="C2239" s="68" t="s">
        <v>271</v>
      </c>
      <c r="D2239" s="68" t="s">
        <v>359</v>
      </c>
      <c r="E2239" s="68" t="s">
        <v>360</v>
      </c>
      <c r="F2239" s="68" t="s">
        <v>77</v>
      </c>
      <c r="G2239" s="68" t="s">
        <v>273</v>
      </c>
      <c r="H2239" s="68" t="s">
        <v>366</v>
      </c>
      <c r="I2239" s="65">
        <v>46</v>
      </c>
      <c r="J2239" s="65">
        <v>429</v>
      </c>
      <c r="K2239" s="65" t="s">
        <v>380</v>
      </c>
    </row>
    <row r="2240" spans="1:11" ht="12.75" customHeight="1">
      <c r="A2240" s="68" t="s">
        <v>431</v>
      </c>
      <c r="B2240" s="68" t="s">
        <v>285</v>
      </c>
      <c r="C2240" s="68" t="s">
        <v>271</v>
      </c>
      <c r="D2240" s="68" t="s">
        <v>359</v>
      </c>
      <c r="E2240" s="68" t="s">
        <v>360</v>
      </c>
      <c r="F2240" s="68" t="s">
        <v>77</v>
      </c>
      <c r="G2240" s="68" t="s">
        <v>273</v>
      </c>
      <c r="H2240" s="68" t="s">
        <v>367</v>
      </c>
      <c r="I2240" s="65">
        <v>23</v>
      </c>
      <c r="J2240" s="65">
        <v>429</v>
      </c>
      <c r="K2240" s="65" t="s">
        <v>380</v>
      </c>
    </row>
    <row r="2241" spans="1:11" ht="12.75" customHeight="1">
      <c r="A2241" s="68" t="s">
        <v>431</v>
      </c>
      <c r="B2241" s="68" t="s">
        <v>285</v>
      </c>
      <c r="C2241" s="68" t="s">
        <v>271</v>
      </c>
      <c r="D2241" s="68" t="s">
        <v>359</v>
      </c>
      <c r="E2241" s="68" t="s">
        <v>360</v>
      </c>
      <c r="F2241" s="68" t="s">
        <v>77</v>
      </c>
      <c r="G2241" s="68" t="s">
        <v>273</v>
      </c>
      <c r="H2241" s="68" t="s">
        <v>247</v>
      </c>
      <c r="I2241" s="65">
        <v>24</v>
      </c>
      <c r="J2241" s="65">
        <v>429</v>
      </c>
      <c r="K2241" s="65" t="s">
        <v>380</v>
      </c>
    </row>
    <row r="2242" spans="1:11" ht="12.75" customHeight="1">
      <c r="A2242" s="68" t="s">
        <v>431</v>
      </c>
      <c r="B2242" s="68" t="s">
        <v>285</v>
      </c>
      <c r="C2242" s="68" t="s">
        <v>271</v>
      </c>
      <c r="D2242" s="68" t="s">
        <v>359</v>
      </c>
      <c r="E2242" s="68" t="s">
        <v>360</v>
      </c>
      <c r="F2242" s="68" t="s">
        <v>77</v>
      </c>
      <c r="G2242" s="68" t="s">
        <v>273</v>
      </c>
      <c r="H2242" s="68" t="s">
        <v>375</v>
      </c>
      <c r="I2242" s="65">
        <v>42</v>
      </c>
      <c r="J2242" s="65">
        <v>429</v>
      </c>
      <c r="K2242" s="65" t="s">
        <v>380</v>
      </c>
    </row>
    <row r="2243" spans="1:11" ht="12.75" customHeight="1">
      <c r="A2243" s="68" t="s">
        <v>431</v>
      </c>
      <c r="B2243" s="68" t="s">
        <v>285</v>
      </c>
      <c r="C2243" s="68" t="s">
        <v>271</v>
      </c>
      <c r="D2243" s="68" t="s">
        <v>359</v>
      </c>
      <c r="E2243" s="68" t="s">
        <v>360</v>
      </c>
      <c r="F2243" s="68" t="s">
        <v>77</v>
      </c>
      <c r="G2243" s="68" t="s">
        <v>273</v>
      </c>
      <c r="H2243" s="68" t="s">
        <v>368</v>
      </c>
      <c r="I2243" s="65">
        <v>53</v>
      </c>
      <c r="J2243" s="65">
        <v>429</v>
      </c>
      <c r="K2243" s="65" t="s">
        <v>380</v>
      </c>
    </row>
    <row r="2244" spans="1:11" ht="12.75" customHeight="1">
      <c r="A2244" s="68" t="s">
        <v>431</v>
      </c>
      <c r="B2244" s="68" t="s">
        <v>285</v>
      </c>
      <c r="C2244" s="68" t="s">
        <v>271</v>
      </c>
      <c r="D2244" s="68" t="s">
        <v>359</v>
      </c>
      <c r="E2244" s="68" t="s">
        <v>360</v>
      </c>
      <c r="F2244" s="68" t="s">
        <v>77</v>
      </c>
      <c r="G2244" s="68" t="s">
        <v>273</v>
      </c>
      <c r="H2244" s="68" t="s">
        <v>491</v>
      </c>
      <c r="I2244" s="65">
        <v>23</v>
      </c>
      <c r="J2244" s="65">
        <v>429</v>
      </c>
      <c r="K2244" s="65" t="s">
        <v>380</v>
      </c>
    </row>
    <row r="2245" spans="1:11" ht="12.75" customHeight="1">
      <c r="A2245" s="68" t="s">
        <v>431</v>
      </c>
      <c r="B2245" s="68" t="s">
        <v>285</v>
      </c>
      <c r="C2245" s="68" t="s">
        <v>271</v>
      </c>
      <c r="D2245" s="68" t="s">
        <v>359</v>
      </c>
      <c r="E2245" s="68" t="s">
        <v>360</v>
      </c>
      <c r="F2245" s="68" t="s">
        <v>77</v>
      </c>
      <c r="G2245" s="68" t="s">
        <v>273</v>
      </c>
      <c r="H2245" s="68" t="s">
        <v>369</v>
      </c>
      <c r="I2245" s="65">
        <v>3</v>
      </c>
      <c r="J2245" s="65">
        <v>429</v>
      </c>
      <c r="K2245" s="65" t="s">
        <v>380</v>
      </c>
    </row>
    <row r="2246" spans="1:11" ht="12.75" customHeight="1">
      <c r="A2246" s="68" t="s">
        <v>431</v>
      </c>
      <c r="B2246" s="68" t="s">
        <v>285</v>
      </c>
      <c r="C2246" s="68" t="s">
        <v>271</v>
      </c>
      <c r="D2246" s="68" t="s">
        <v>359</v>
      </c>
      <c r="E2246" s="68" t="s">
        <v>360</v>
      </c>
      <c r="F2246" s="68" t="s">
        <v>77</v>
      </c>
      <c r="G2246" s="68" t="s">
        <v>273</v>
      </c>
      <c r="H2246" s="68" t="s">
        <v>364</v>
      </c>
      <c r="I2246" s="65">
        <v>145</v>
      </c>
      <c r="J2246" s="65">
        <v>409</v>
      </c>
      <c r="K2246" s="65" t="s">
        <v>281</v>
      </c>
    </row>
    <row r="2247" spans="1:11" ht="12.75" customHeight="1">
      <c r="A2247" s="68" t="s">
        <v>431</v>
      </c>
      <c r="B2247" s="68" t="s">
        <v>285</v>
      </c>
      <c r="C2247" s="68" t="s">
        <v>271</v>
      </c>
      <c r="D2247" s="68" t="s">
        <v>359</v>
      </c>
      <c r="E2247" s="68" t="s">
        <v>360</v>
      </c>
      <c r="F2247" s="68" t="s">
        <v>77</v>
      </c>
      <c r="G2247" s="68" t="s">
        <v>273</v>
      </c>
      <c r="H2247" s="68" t="s">
        <v>451</v>
      </c>
      <c r="I2247" s="65">
        <v>130</v>
      </c>
      <c r="J2247" s="65">
        <v>409</v>
      </c>
      <c r="K2247" s="65" t="s">
        <v>281</v>
      </c>
    </row>
    <row r="2248" spans="1:11" ht="12.75" customHeight="1">
      <c r="A2248" s="68" t="s">
        <v>431</v>
      </c>
      <c r="B2248" s="68" t="s">
        <v>285</v>
      </c>
      <c r="C2248" s="68" t="s">
        <v>271</v>
      </c>
      <c r="D2248" s="68" t="s">
        <v>359</v>
      </c>
      <c r="E2248" s="68" t="s">
        <v>360</v>
      </c>
      <c r="F2248" s="68" t="s">
        <v>77</v>
      </c>
      <c r="G2248" s="68" t="s">
        <v>273</v>
      </c>
      <c r="H2248" s="68" t="s">
        <v>365</v>
      </c>
      <c r="I2248" s="65">
        <v>49</v>
      </c>
      <c r="J2248" s="65">
        <v>409</v>
      </c>
      <c r="K2248" s="65" t="s">
        <v>281</v>
      </c>
    </row>
    <row r="2249" spans="1:11" ht="12.75" customHeight="1">
      <c r="A2249" s="68" t="s">
        <v>431</v>
      </c>
      <c r="B2249" s="68" t="s">
        <v>285</v>
      </c>
      <c r="C2249" s="68" t="s">
        <v>271</v>
      </c>
      <c r="D2249" s="68" t="s">
        <v>359</v>
      </c>
      <c r="E2249" s="68" t="s">
        <v>360</v>
      </c>
      <c r="F2249" s="68" t="s">
        <v>77</v>
      </c>
      <c r="G2249" s="68" t="s">
        <v>273</v>
      </c>
      <c r="H2249" s="68" t="s">
        <v>366</v>
      </c>
      <c r="I2249" s="65">
        <v>65</v>
      </c>
      <c r="J2249" s="65">
        <v>409</v>
      </c>
      <c r="K2249" s="65" t="s">
        <v>281</v>
      </c>
    </row>
    <row r="2250" spans="1:11" ht="12.75" customHeight="1">
      <c r="A2250" s="68" t="s">
        <v>431</v>
      </c>
      <c r="B2250" s="68" t="s">
        <v>285</v>
      </c>
      <c r="C2250" s="68" t="s">
        <v>271</v>
      </c>
      <c r="D2250" s="68" t="s">
        <v>359</v>
      </c>
      <c r="E2250" s="68" t="s">
        <v>360</v>
      </c>
      <c r="F2250" s="68" t="s">
        <v>77</v>
      </c>
      <c r="G2250" s="68" t="s">
        <v>273</v>
      </c>
      <c r="H2250" s="68" t="s">
        <v>367</v>
      </c>
      <c r="I2250" s="65">
        <v>63</v>
      </c>
      <c r="J2250" s="65">
        <v>409</v>
      </c>
      <c r="K2250" s="65" t="s">
        <v>281</v>
      </c>
    </row>
    <row r="2251" spans="1:11" ht="12.75" customHeight="1">
      <c r="A2251" s="68" t="s">
        <v>431</v>
      </c>
      <c r="B2251" s="68" t="s">
        <v>285</v>
      </c>
      <c r="C2251" s="68" t="s">
        <v>271</v>
      </c>
      <c r="D2251" s="68" t="s">
        <v>359</v>
      </c>
      <c r="E2251" s="68" t="s">
        <v>360</v>
      </c>
      <c r="F2251" s="68" t="s">
        <v>77</v>
      </c>
      <c r="G2251" s="68" t="s">
        <v>273</v>
      </c>
      <c r="H2251" s="68" t="s">
        <v>247</v>
      </c>
      <c r="I2251" s="65">
        <v>51</v>
      </c>
      <c r="J2251" s="65">
        <v>409</v>
      </c>
      <c r="K2251" s="65" t="s">
        <v>281</v>
      </c>
    </row>
    <row r="2252" spans="1:11" ht="12.75" customHeight="1">
      <c r="A2252" s="68" t="s">
        <v>431</v>
      </c>
      <c r="B2252" s="68" t="s">
        <v>285</v>
      </c>
      <c r="C2252" s="68" t="s">
        <v>271</v>
      </c>
      <c r="D2252" s="68" t="s">
        <v>359</v>
      </c>
      <c r="E2252" s="68" t="s">
        <v>360</v>
      </c>
      <c r="F2252" s="68" t="s">
        <v>77</v>
      </c>
      <c r="G2252" s="68" t="s">
        <v>273</v>
      </c>
      <c r="H2252" s="68" t="s">
        <v>375</v>
      </c>
      <c r="I2252" s="65">
        <v>42</v>
      </c>
      <c r="J2252" s="65">
        <v>409</v>
      </c>
      <c r="K2252" s="65" t="s">
        <v>281</v>
      </c>
    </row>
    <row r="2253" spans="1:11" ht="12.75" customHeight="1">
      <c r="A2253" s="68" t="s">
        <v>431</v>
      </c>
      <c r="B2253" s="68" t="s">
        <v>285</v>
      </c>
      <c r="C2253" s="68" t="s">
        <v>271</v>
      </c>
      <c r="D2253" s="68" t="s">
        <v>359</v>
      </c>
      <c r="E2253" s="68" t="s">
        <v>360</v>
      </c>
      <c r="F2253" s="68" t="s">
        <v>77</v>
      </c>
      <c r="G2253" s="68" t="s">
        <v>273</v>
      </c>
      <c r="H2253" s="68" t="s">
        <v>368</v>
      </c>
      <c r="I2253" s="65">
        <v>48</v>
      </c>
      <c r="J2253" s="65">
        <v>409</v>
      </c>
      <c r="K2253" s="65" t="s">
        <v>281</v>
      </c>
    </row>
    <row r="2254" spans="1:11" ht="12.75" customHeight="1">
      <c r="A2254" s="68" t="s">
        <v>431</v>
      </c>
      <c r="B2254" s="68" t="s">
        <v>285</v>
      </c>
      <c r="C2254" s="68" t="s">
        <v>271</v>
      </c>
      <c r="D2254" s="68" t="s">
        <v>359</v>
      </c>
      <c r="E2254" s="68" t="s">
        <v>360</v>
      </c>
      <c r="F2254" s="68" t="s">
        <v>77</v>
      </c>
      <c r="G2254" s="68" t="s">
        <v>273</v>
      </c>
      <c r="H2254" s="68" t="s">
        <v>491</v>
      </c>
      <c r="I2254" s="65">
        <v>36</v>
      </c>
      <c r="J2254" s="65">
        <v>409</v>
      </c>
      <c r="K2254" s="65" t="s">
        <v>281</v>
      </c>
    </row>
    <row r="2255" spans="1:11" ht="12.75" customHeight="1">
      <c r="A2255" s="68" t="s">
        <v>431</v>
      </c>
      <c r="B2255" s="68" t="s">
        <v>285</v>
      </c>
      <c r="C2255" s="68" t="s">
        <v>271</v>
      </c>
      <c r="D2255" s="68" t="s">
        <v>359</v>
      </c>
      <c r="E2255" s="68" t="s">
        <v>360</v>
      </c>
      <c r="F2255" s="68" t="s">
        <v>77</v>
      </c>
      <c r="G2255" s="68" t="s">
        <v>273</v>
      </c>
      <c r="H2255" s="68" t="s">
        <v>369</v>
      </c>
      <c r="I2255" s="65">
        <v>18</v>
      </c>
      <c r="J2255" s="65">
        <v>409</v>
      </c>
      <c r="K2255" s="65" t="s">
        <v>281</v>
      </c>
    </row>
    <row r="2256" spans="1:11" ht="12.75" customHeight="1">
      <c r="A2256" s="68" t="s">
        <v>431</v>
      </c>
      <c r="B2256" s="68" t="s">
        <v>285</v>
      </c>
      <c r="C2256" s="68" t="s">
        <v>271</v>
      </c>
      <c r="D2256" s="68" t="s">
        <v>359</v>
      </c>
      <c r="E2256" s="68" t="s">
        <v>360</v>
      </c>
      <c r="F2256" s="68" t="s">
        <v>77</v>
      </c>
      <c r="G2256" s="68" t="s">
        <v>273</v>
      </c>
      <c r="H2256" s="68" t="s">
        <v>364</v>
      </c>
      <c r="I2256" s="65">
        <v>537</v>
      </c>
      <c r="J2256" s="65">
        <v>423</v>
      </c>
      <c r="K2256" s="65" t="s">
        <v>381</v>
      </c>
    </row>
    <row r="2257" spans="1:11" ht="12.75" customHeight="1">
      <c r="A2257" s="68" t="s">
        <v>431</v>
      </c>
      <c r="B2257" s="68" t="s">
        <v>285</v>
      </c>
      <c r="C2257" s="68" t="s">
        <v>271</v>
      </c>
      <c r="D2257" s="68" t="s">
        <v>359</v>
      </c>
      <c r="E2257" s="68" t="s">
        <v>360</v>
      </c>
      <c r="F2257" s="68" t="s">
        <v>77</v>
      </c>
      <c r="G2257" s="68" t="s">
        <v>273</v>
      </c>
      <c r="H2257" s="68" t="s">
        <v>451</v>
      </c>
      <c r="I2257" s="65">
        <v>434</v>
      </c>
      <c r="J2257" s="65">
        <v>423</v>
      </c>
      <c r="K2257" s="65" t="s">
        <v>381</v>
      </c>
    </row>
    <row r="2258" spans="1:11" ht="12.75" customHeight="1">
      <c r="A2258" s="68" t="s">
        <v>431</v>
      </c>
      <c r="B2258" s="68" t="s">
        <v>285</v>
      </c>
      <c r="C2258" s="68" t="s">
        <v>271</v>
      </c>
      <c r="D2258" s="68" t="s">
        <v>359</v>
      </c>
      <c r="E2258" s="68" t="s">
        <v>360</v>
      </c>
      <c r="F2258" s="68" t="s">
        <v>77</v>
      </c>
      <c r="G2258" s="68" t="s">
        <v>273</v>
      </c>
      <c r="H2258" s="68" t="s">
        <v>365</v>
      </c>
      <c r="I2258" s="65">
        <v>150</v>
      </c>
      <c r="J2258" s="65">
        <v>423</v>
      </c>
      <c r="K2258" s="65" t="s">
        <v>381</v>
      </c>
    </row>
    <row r="2259" spans="1:11" ht="12.75" customHeight="1">
      <c r="A2259" s="68" t="s">
        <v>431</v>
      </c>
      <c r="B2259" s="68" t="s">
        <v>285</v>
      </c>
      <c r="C2259" s="68" t="s">
        <v>271</v>
      </c>
      <c r="D2259" s="68" t="s">
        <v>359</v>
      </c>
      <c r="E2259" s="68" t="s">
        <v>360</v>
      </c>
      <c r="F2259" s="68" t="s">
        <v>77</v>
      </c>
      <c r="G2259" s="68" t="s">
        <v>273</v>
      </c>
      <c r="H2259" s="68" t="s">
        <v>366</v>
      </c>
      <c r="I2259" s="65">
        <v>198</v>
      </c>
      <c r="J2259" s="65">
        <v>423</v>
      </c>
      <c r="K2259" s="65" t="s">
        <v>381</v>
      </c>
    </row>
    <row r="2260" spans="1:11" ht="12.75" customHeight="1">
      <c r="A2260" s="68" t="s">
        <v>431</v>
      </c>
      <c r="B2260" s="68" t="s">
        <v>285</v>
      </c>
      <c r="C2260" s="68" t="s">
        <v>271</v>
      </c>
      <c r="D2260" s="68" t="s">
        <v>359</v>
      </c>
      <c r="E2260" s="68" t="s">
        <v>360</v>
      </c>
      <c r="F2260" s="68" t="s">
        <v>77</v>
      </c>
      <c r="G2260" s="68" t="s">
        <v>273</v>
      </c>
      <c r="H2260" s="68" t="s">
        <v>367</v>
      </c>
      <c r="I2260" s="65">
        <v>96</v>
      </c>
      <c r="J2260" s="65">
        <v>423</v>
      </c>
      <c r="K2260" s="65" t="s">
        <v>381</v>
      </c>
    </row>
    <row r="2261" spans="1:11" ht="12.75" customHeight="1">
      <c r="A2261" s="68" t="s">
        <v>431</v>
      </c>
      <c r="B2261" s="68" t="s">
        <v>285</v>
      </c>
      <c r="C2261" s="68" t="s">
        <v>271</v>
      </c>
      <c r="D2261" s="68" t="s">
        <v>359</v>
      </c>
      <c r="E2261" s="68" t="s">
        <v>360</v>
      </c>
      <c r="F2261" s="68" t="s">
        <v>77</v>
      </c>
      <c r="G2261" s="68" t="s">
        <v>273</v>
      </c>
      <c r="H2261" s="68" t="s">
        <v>247</v>
      </c>
      <c r="I2261" s="65">
        <v>85</v>
      </c>
      <c r="J2261" s="65">
        <v>423</v>
      </c>
      <c r="K2261" s="65" t="s">
        <v>381</v>
      </c>
    </row>
    <row r="2262" spans="1:11" ht="12.75" customHeight="1">
      <c r="A2262" s="68" t="s">
        <v>431</v>
      </c>
      <c r="B2262" s="68" t="s">
        <v>285</v>
      </c>
      <c r="C2262" s="68" t="s">
        <v>271</v>
      </c>
      <c r="D2262" s="68" t="s">
        <v>359</v>
      </c>
      <c r="E2262" s="68" t="s">
        <v>360</v>
      </c>
      <c r="F2262" s="68" t="s">
        <v>77</v>
      </c>
      <c r="G2262" s="68" t="s">
        <v>273</v>
      </c>
      <c r="H2262" s="68" t="s">
        <v>375</v>
      </c>
      <c r="I2262" s="65">
        <v>92</v>
      </c>
      <c r="J2262" s="65">
        <v>423</v>
      </c>
      <c r="K2262" s="65" t="s">
        <v>381</v>
      </c>
    </row>
    <row r="2263" spans="1:11" ht="12.75" customHeight="1">
      <c r="A2263" s="68" t="s">
        <v>431</v>
      </c>
      <c r="B2263" s="68" t="s">
        <v>285</v>
      </c>
      <c r="C2263" s="68" t="s">
        <v>271</v>
      </c>
      <c r="D2263" s="68" t="s">
        <v>359</v>
      </c>
      <c r="E2263" s="68" t="s">
        <v>360</v>
      </c>
      <c r="F2263" s="68" t="s">
        <v>77</v>
      </c>
      <c r="G2263" s="68" t="s">
        <v>273</v>
      </c>
      <c r="H2263" s="68" t="s">
        <v>368</v>
      </c>
      <c r="I2263" s="65">
        <v>156</v>
      </c>
      <c r="J2263" s="65">
        <v>423</v>
      </c>
      <c r="K2263" s="65" t="s">
        <v>381</v>
      </c>
    </row>
    <row r="2264" spans="1:11" ht="12.75" customHeight="1">
      <c r="A2264" s="68" t="s">
        <v>431</v>
      </c>
      <c r="B2264" s="68" t="s">
        <v>285</v>
      </c>
      <c r="C2264" s="68" t="s">
        <v>271</v>
      </c>
      <c r="D2264" s="68" t="s">
        <v>359</v>
      </c>
      <c r="E2264" s="68" t="s">
        <v>360</v>
      </c>
      <c r="F2264" s="68" t="s">
        <v>77</v>
      </c>
      <c r="G2264" s="68" t="s">
        <v>273</v>
      </c>
      <c r="H2264" s="68" t="s">
        <v>491</v>
      </c>
      <c r="I2264" s="65">
        <v>106</v>
      </c>
      <c r="J2264" s="65">
        <v>423</v>
      </c>
      <c r="K2264" s="65" t="s">
        <v>381</v>
      </c>
    </row>
    <row r="2265" spans="1:11" ht="12.75" customHeight="1">
      <c r="A2265" s="68" t="s">
        <v>431</v>
      </c>
      <c r="B2265" s="68" t="s">
        <v>285</v>
      </c>
      <c r="C2265" s="68" t="s">
        <v>271</v>
      </c>
      <c r="D2265" s="68" t="s">
        <v>359</v>
      </c>
      <c r="E2265" s="68" t="s">
        <v>360</v>
      </c>
      <c r="F2265" s="68" t="s">
        <v>77</v>
      </c>
      <c r="G2265" s="68" t="s">
        <v>273</v>
      </c>
      <c r="H2265" s="68" t="s">
        <v>369</v>
      </c>
      <c r="I2265" s="65">
        <v>21</v>
      </c>
      <c r="J2265" s="65">
        <v>423</v>
      </c>
      <c r="K2265" s="65" t="s">
        <v>381</v>
      </c>
    </row>
    <row r="2266" spans="1:11" ht="12.75" customHeight="1">
      <c r="A2266" s="68" t="s">
        <v>431</v>
      </c>
      <c r="B2266" s="68" t="s">
        <v>285</v>
      </c>
      <c r="C2266" s="68" t="s">
        <v>271</v>
      </c>
      <c r="D2266" s="68" t="s">
        <v>359</v>
      </c>
      <c r="E2266" s="68" t="s">
        <v>360</v>
      </c>
      <c r="F2266" s="68" t="s">
        <v>77</v>
      </c>
      <c r="G2266" s="68" t="s">
        <v>273</v>
      </c>
      <c r="H2266" s="68" t="s">
        <v>638</v>
      </c>
      <c r="I2266" s="65">
        <v>2</v>
      </c>
      <c r="J2266" s="65">
        <v>423</v>
      </c>
      <c r="K2266" s="65" t="s">
        <v>381</v>
      </c>
    </row>
    <row r="2267" spans="1:11" ht="12.75" customHeight="1">
      <c r="A2267" s="68" t="s">
        <v>431</v>
      </c>
      <c r="B2267" s="68" t="s">
        <v>285</v>
      </c>
      <c r="C2267" s="68" t="s">
        <v>271</v>
      </c>
      <c r="D2267" s="68" t="s">
        <v>359</v>
      </c>
      <c r="E2267" s="68" t="s">
        <v>360</v>
      </c>
      <c r="F2267" s="68" t="s">
        <v>77</v>
      </c>
      <c r="G2267" s="68" t="s">
        <v>273</v>
      </c>
      <c r="H2267" s="68" t="s">
        <v>364</v>
      </c>
      <c r="I2267" s="65">
        <v>411</v>
      </c>
      <c r="J2267" s="65">
        <v>420</v>
      </c>
      <c r="K2267" s="65" t="s">
        <v>274</v>
      </c>
    </row>
    <row r="2268" spans="1:11" ht="12.75" customHeight="1">
      <c r="A2268" s="68" t="s">
        <v>431</v>
      </c>
      <c r="B2268" s="68" t="s">
        <v>285</v>
      </c>
      <c r="C2268" s="68" t="s">
        <v>271</v>
      </c>
      <c r="D2268" s="68" t="s">
        <v>359</v>
      </c>
      <c r="E2268" s="68" t="s">
        <v>360</v>
      </c>
      <c r="F2268" s="68" t="s">
        <v>77</v>
      </c>
      <c r="G2268" s="68" t="s">
        <v>273</v>
      </c>
      <c r="H2268" s="68" t="s">
        <v>451</v>
      </c>
      <c r="I2268" s="65">
        <v>370</v>
      </c>
      <c r="J2268" s="65">
        <v>420</v>
      </c>
      <c r="K2268" s="65" t="s">
        <v>274</v>
      </c>
    </row>
    <row r="2269" spans="1:11" ht="12.75" customHeight="1">
      <c r="A2269" s="68" t="s">
        <v>431</v>
      </c>
      <c r="B2269" s="68" t="s">
        <v>285</v>
      </c>
      <c r="C2269" s="68" t="s">
        <v>271</v>
      </c>
      <c r="D2269" s="68" t="s">
        <v>359</v>
      </c>
      <c r="E2269" s="68" t="s">
        <v>360</v>
      </c>
      <c r="F2269" s="68" t="s">
        <v>77</v>
      </c>
      <c r="G2269" s="68" t="s">
        <v>273</v>
      </c>
      <c r="H2269" s="68" t="s">
        <v>365</v>
      </c>
      <c r="I2269" s="65">
        <v>265</v>
      </c>
      <c r="J2269" s="65">
        <v>420</v>
      </c>
      <c r="K2269" s="65" t="s">
        <v>274</v>
      </c>
    </row>
    <row r="2270" spans="1:11" ht="12.75" customHeight="1">
      <c r="A2270" s="68" t="s">
        <v>431</v>
      </c>
      <c r="B2270" s="68" t="s">
        <v>285</v>
      </c>
      <c r="C2270" s="68" t="s">
        <v>271</v>
      </c>
      <c r="D2270" s="68" t="s">
        <v>359</v>
      </c>
      <c r="E2270" s="68" t="s">
        <v>360</v>
      </c>
      <c r="F2270" s="68" t="s">
        <v>77</v>
      </c>
      <c r="G2270" s="68" t="s">
        <v>273</v>
      </c>
      <c r="H2270" s="68" t="s">
        <v>366</v>
      </c>
      <c r="I2270" s="65">
        <v>271</v>
      </c>
      <c r="J2270" s="65">
        <v>420</v>
      </c>
      <c r="K2270" s="65" t="s">
        <v>274</v>
      </c>
    </row>
    <row r="2271" spans="1:11" ht="12.75" customHeight="1">
      <c r="A2271" s="68" t="s">
        <v>431</v>
      </c>
      <c r="B2271" s="68" t="s">
        <v>285</v>
      </c>
      <c r="C2271" s="68" t="s">
        <v>271</v>
      </c>
      <c r="D2271" s="68" t="s">
        <v>359</v>
      </c>
      <c r="E2271" s="68" t="s">
        <v>360</v>
      </c>
      <c r="F2271" s="68" t="s">
        <v>77</v>
      </c>
      <c r="G2271" s="68" t="s">
        <v>273</v>
      </c>
      <c r="H2271" s="68" t="s">
        <v>367</v>
      </c>
      <c r="I2271" s="65">
        <v>253</v>
      </c>
      <c r="J2271" s="65">
        <v>420</v>
      </c>
      <c r="K2271" s="65" t="s">
        <v>274</v>
      </c>
    </row>
    <row r="2272" spans="1:11" ht="12.75" customHeight="1">
      <c r="A2272" s="68" t="s">
        <v>431</v>
      </c>
      <c r="B2272" s="68" t="s">
        <v>285</v>
      </c>
      <c r="C2272" s="68" t="s">
        <v>271</v>
      </c>
      <c r="D2272" s="68" t="s">
        <v>359</v>
      </c>
      <c r="E2272" s="68" t="s">
        <v>360</v>
      </c>
      <c r="F2272" s="68" t="s">
        <v>77</v>
      </c>
      <c r="G2272" s="68" t="s">
        <v>273</v>
      </c>
      <c r="H2272" s="68" t="s">
        <v>247</v>
      </c>
      <c r="I2272" s="65">
        <v>245</v>
      </c>
      <c r="J2272" s="65">
        <v>420</v>
      </c>
      <c r="K2272" s="65" t="s">
        <v>274</v>
      </c>
    </row>
    <row r="2273" spans="1:11" ht="12.75" customHeight="1">
      <c r="A2273" s="68" t="s">
        <v>431</v>
      </c>
      <c r="B2273" s="68" t="s">
        <v>285</v>
      </c>
      <c r="C2273" s="68" t="s">
        <v>271</v>
      </c>
      <c r="D2273" s="68" t="s">
        <v>359</v>
      </c>
      <c r="E2273" s="68" t="s">
        <v>360</v>
      </c>
      <c r="F2273" s="68" t="s">
        <v>77</v>
      </c>
      <c r="G2273" s="68" t="s">
        <v>273</v>
      </c>
      <c r="H2273" s="68" t="s">
        <v>375</v>
      </c>
      <c r="I2273" s="65">
        <v>170</v>
      </c>
      <c r="J2273" s="65">
        <v>420</v>
      </c>
      <c r="K2273" s="65" t="s">
        <v>274</v>
      </c>
    </row>
    <row r="2274" spans="1:11" ht="12.75" customHeight="1">
      <c r="A2274" s="68" t="s">
        <v>431</v>
      </c>
      <c r="B2274" s="68" t="s">
        <v>285</v>
      </c>
      <c r="C2274" s="68" t="s">
        <v>271</v>
      </c>
      <c r="D2274" s="68" t="s">
        <v>359</v>
      </c>
      <c r="E2274" s="68" t="s">
        <v>360</v>
      </c>
      <c r="F2274" s="68" t="s">
        <v>77</v>
      </c>
      <c r="G2274" s="68" t="s">
        <v>273</v>
      </c>
      <c r="H2274" s="68" t="s">
        <v>368</v>
      </c>
      <c r="I2274" s="65">
        <v>183</v>
      </c>
      <c r="J2274" s="65">
        <v>420</v>
      </c>
      <c r="K2274" s="65" t="s">
        <v>274</v>
      </c>
    </row>
    <row r="2275" spans="1:11" ht="12.75" customHeight="1">
      <c r="A2275" s="68" t="s">
        <v>431</v>
      </c>
      <c r="B2275" s="68" t="s">
        <v>285</v>
      </c>
      <c r="C2275" s="68" t="s">
        <v>271</v>
      </c>
      <c r="D2275" s="68" t="s">
        <v>359</v>
      </c>
      <c r="E2275" s="68" t="s">
        <v>360</v>
      </c>
      <c r="F2275" s="68" t="s">
        <v>77</v>
      </c>
      <c r="G2275" s="68" t="s">
        <v>273</v>
      </c>
      <c r="H2275" s="68" t="s">
        <v>491</v>
      </c>
      <c r="I2275" s="65">
        <v>50</v>
      </c>
      <c r="J2275" s="65">
        <v>420</v>
      </c>
      <c r="K2275" s="65" t="s">
        <v>274</v>
      </c>
    </row>
    <row r="2276" spans="1:11" ht="12.75" customHeight="1">
      <c r="A2276" s="68" t="s">
        <v>431</v>
      </c>
      <c r="B2276" s="68" t="s">
        <v>285</v>
      </c>
      <c r="C2276" s="68" t="s">
        <v>271</v>
      </c>
      <c r="D2276" s="68" t="s">
        <v>359</v>
      </c>
      <c r="E2276" s="68" t="s">
        <v>360</v>
      </c>
      <c r="F2276" s="68" t="s">
        <v>77</v>
      </c>
      <c r="G2276" s="68" t="s">
        <v>273</v>
      </c>
      <c r="H2276" s="68" t="s">
        <v>369</v>
      </c>
      <c r="I2276" s="65">
        <v>28</v>
      </c>
      <c r="J2276" s="65">
        <v>420</v>
      </c>
      <c r="K2276" s="65" t="s">
        <v>274</v>
      </c>
    </row>
    <row r="2277" spans="1:11" ht="12.75" customHeight="1">
      <c r="A2277" s="68" t="s">
        <v>431</v>
      </c>
      <c r="B2277" s="68" t="s">
        <v>285</v>
      </c>
      <c r="C2277" s="68" t="s">
        <v>271</v>
      </c>
      <c r="D2277" s="68" t="s">
        <v>359</v>
      </c>
      <c r="E2277" s="68" t="s">
        <v>360</v>
      </c>
      <c r="F2277" s="68" t="s">
        <v>77</v>
      </c>
      <c r="G2277" s="68" t="s">
        <v>273</v>
      </c>
      <c r="H2277" s="68" t="s">
        <v>364</v>
      </c>
      <c r="I2277" s="65">
        <v>33</v>
      </c>
      <c r="J2277" s="65">
        <v>603</v>
      </c>
      <c r="K2277" s="65" t="s">
        <v>263</v>
      </c>
    </row>
    <row r="2278" spans="1:11" ht="12.75" customHeight="1">
      <c r="A2278" s="68" t="s">
        <v>431</v>
      </c>
      <c r="B2278" s="68" t="s">
        <v>285</v>
      </c>
      <c r="C2278" s="68" t="s">
        <v>271</v>
      </c>
      <c r="D2278" s="68" t="s">
        <v>359</v>
      </c>
      <c r="E2278" s="68" t="s">
        <v>360</v>
      </c>
      <c r="F2278" s="68" t="s">
        <v>77</v>
      </c>
      <c r="G2278" s="68" t="s">
        <v>273</v>
      </c>
      <c r="H2278" s="68" t="s">
        <v>451</v>
      </c>
      <c r="I2278" s="65">
        <v>17</v>
      </c>
      <c r="J2278" s="65">
        <v>603</v>
      </c>
      <c r="K2278" s="65" t="s">
        <v>263</v>
      </c>
    </row>
    <row r="2279" spans="1:11" ht="12.75" customHeight="1">
      <c r="A2279" s="68" t="s">
        <v>431</v>
      </c>
      <c r="B2279" s="68" t="s">
        <v>285</v>
      </c>
      <c r="C2279" s="68" t="s">
        <v>271</v>
      </c>
      <c r="D2279" s="68" t="s">
        <v>359</v>
      </c>
      <c r="E2279" s="68" t="s">
        <v>360</v>
      </c>
      <c r="F2279" s="68" t="s">
        <v>77</v>
      </c>
      <c r="G2279" s="68" t="s">
        <v>273</v>
      </c>
      <c r="H2279" s="68" t="s">
        <v>365</v>
      </c>
      <c r="I2279" s="65">
        <v>9</v>
      </c>
      <c r="J2279" s="65">
        <v>603</v>
      </c>
      <c r="K2279" s="65" t="s">
        <v>263</v>
      </c>
    </row>
    <row r="2280" spans="1:11" ht="12.75" customHeight="1">
      <c r="A2280" s="68" t="s">
        <v>431</v>
      </c>
      <c r="B2280" s="68" t="s">
        <v>285</v>
      </c>
      <c r="C2280" s="68" t="s">
        <v>271</v>
      </c>
      <c r="D2280" s="68" t="s">
        <v>359</v>
      </c>
      <c r="E2280" s="68" t="s">
        <v>360</v>
      </c>
      <c r="F2280" s="68" t="s">
        <v>77</v>
      </c>
      <c r="G2280" s="68" t="s">
        <v>273</v>
      </c>
      <c r="H2280" s="68" t="s">
        <v>366</v>
      </c>
      <c r="I2280" s="65">
        <v>8</v>
      </c>
      <c r="J2280" s="65">
        <v>603</v>
      </c>
      <c r="K2280" s="65" t="s">
        <v>263</v>
      </c>
    </row>
    <row r="2281" spans="1:11" ht="12.75" customHeight="1">
      <c r="A2281" s="68" t="s">
        <v>431</v>
      </c>
      <c r="B2281" s="68" t="s">
        <v>285</v>
      </c>
      <c r="C2281" s="68" t="s">
        <v>271</v>
      </c>
      <c r="D2281" s="68" t="s">
        <v>359</v>
      </c>
      <c r="E2281" s="68" t="s">
        <v>360</v>
      </c>
      <c r="F2281" s="68" t="s">
        <v>77</v>
      </c>
      <c r="G2281" s="68" t="s">
        <v>273</v>
      </c>
      <c r="H2281" s="68" t="s">
        <v>367</v>
      </c>
      <c r="I2281" s="65">
        <v>6</v>
      </c>
      <c r="J2281" s="65">
        <v>603</v>
      </c>
      <c r="K2281" s="65" t="s">
        <v>263</v>
      </c>
    </row>
    <row r="2282" spans="1:11" ht="12.75" customHeight="1">
      <c r="A2282" s="68" t="s">
        <v>431</v>
      </c>
      <c r="B2282" s="68" t="s">
        <v>285</v>
      </c>
      <c r="C2282" s="68" t="s">
        <v>271</v>
      </c>
      <c r="D2282" s="68" t="s">
        <v>359</v>
      </c>
      <c r="E2282" s="68" t="s">
        <v>360</v>
      </c>
      <c r="F2282" s="68" t="s">
        <v>77</v>
      </c>
      <c r="G2282" s="68" t="s">
        <v>273</v>
      </c>
      <c r="H2282" s="68" t="s">
        <v>247</v>
      </c>
      <c r="I2282" s="65">
        <v>6</v>
      </c>
      <c r="J2282" s="65">
        <v>603</v>
      </c>
      <c r="K2282" s="65" t="s">
        <v>263</v>
      </c>
    </row>
    <row r="2283" spans="1:11" ht="12.75" customHeight="1">
      <c r="A2283" s="68" t="s">
        <v>431</v>
      </c>
      <c r="B2283" s="68" t="s">
        <v>285</v>
      </c>
      <c r="C2283" s="68" t="s">
        <v>271</v>
      </c>
      <c r="D2283" s="68" t="s">
        <v>359</v>
      </c>
      <c r="E2283" s="68" t="s">
        <v>360</v>
      </c>
      <c r="F2283" s="68" t="s">
        <v>77</v>
      </c>
      <c r="G2283" s="68" t="s">
        <v>273</v>
      </c>
      <c r="H2283" s="68" t="s">
        <v>375</v>
      </c>
      <c r="I2283" s="65">
        <v>21</v>
      </c>
      <c r="J2283" s="65">
        <v>603</v>
      </c>
      <c r="K2283" s="65" t="s">
        <v>263</v>
      </c>
    </row>
    <row r="2284" spans="1:11" ht="12.75" customHeight="1">
      <c r="A2284" s="68" t="s">
        <v>431</v>
      </c>
      <c r="B2284" s="68" t="s">
        <v>285</v>
      </c>
      <c r="C2284" s="68" t="s">
        <v>271</v>
      </c>
      <c r="D2284" s="68" t="s">
        <v>359</v>
      </c>
      <c r="E2284" s="68" t="s">
        <v>360</v>
      </c>
      <c r="F2284" s="68" t="s">
        <v>77</v>
      </c>
      <c r="G2284" s="68" t="s">
        <v>273</v>
      </c>
      <c r="H2284" s="68" t="s">
        <v>368</v>
      </c>
      <c r="I2284" s="65">
        <v>28</v>
      </c>
      <c r="J2284" s="65">
        <v>603</v>
      </c>
      <c r="K2284" s="65" t="s">
        <v>263</v>
      </c>
    </row>
    <row r="2285" spans="1:11" ht="12.75" customHeight="1">
      <c r="A2285" s="68" t="s">
        <v>431</v>
      </c>
      <c r="B2285" s="68" t="s">
        <v>285</v>
      </c>
      <c r="C2285" s="68" t="s">
        <v>271</v>
      </c>
      <c r="D2285" s="68" t="s">
        <v>359</v>
      </c>
      <c r="E2285" s="68" t="s">
        <v>360</v>
      </c>
      <c r="F2285" s="68" t="s">
        <v>77</v>
      </c>
      <c r="G2285" s="68" t="s">
        <v>273</v>
      </c>
      <c r="H2285" s="68" t="s">
        <v>491</v>
      </c>
      <c r="I2285" s="65">
        <v>18</v>
      </c>
      <c r="J2285" s="65">
        <v>603</v>
      </c>
      <c r="K2285" s="65" t="s">
        <v>263</v>
      </c>
    </row>
    <row r="2286" spans="1:11" ht="12.75" customHeight="1">
      <c r="A2286" s="68" t="s">
        <v>431</v>
      </c>
      <c r="B2286" s="68" t="s">
        <v>285</v>
      </c>
      <c r="C2286" s="68" t="s">
        <v>271</v>
      </c>
      <c r="D2286" s="68" t="s">
        <v>359</v>
      </c>
      <c r="E2286" s="68" t="s">
        <v>360</v>
      </c>
      <c r="F2286" s="68" t="s">
        <v>77</v>
      </c>
      <c r="G2286" s="68" t="s">
        <v>273</v>
      </c>
      <c r="H2286" s="68" t="s">
        <v>369</v>
      </c>
      <c r="I2286" s="65">
        <v>13</v>
      </c>
      <c r="J2286" s="65">
        <v>603</v>
      </c>
      <c r="K2286" s="65" t="s">
        <v>263</v>
      </c>
    </row>
    <row r="2287" spans="1:11" ht="12.75" customHeight="1">
      <c r="A2287" s="68" t="s">
        <v>431</v>
      </c>
      <c r="B2287" s="68" t="s">
        <v>285</v>
      </c>
      <c r="C2287" s="68" t="s">
        <v>271</v>
      </c>
      <c r="D2287" s="68" t="s">
        <v>359</v>
      </c>
      <c r="E2287" s="68" t="s">
        <v>360</v>
      </c>
      <c r="F2287" s="68" t="s">
        <v>77</v>
      </c>
      <c r="G2287" s="68" t="s">
        <v>273</v>
      </c>
      <c r="H2287" s="68" t="s">
        <v>638</v>
      </c>
      <c r="I2287" s="65">
        <v>2</v>
      </c>
      <c r="J2287" s="65">
        <v>603</v>
      </c>
      <c r="K2287" s="65" t="s">
        <v>263</v>
      </c>
    </row>
    <row r="2288" spans="1:11" ht="12.75" customHeight="1">
      <c r="A2288" s="68" t="s">
        <v>431</v>
      </c>
      <c r="B2288" s="68" t="s">
        <v>285</v>
      </c>
      <c r="C2288" s="68" t="s">
        <v>271</v>
      </c>
      <c r="D2288" s="68" t="s">
        <v>359</v>
      </c>
      <c r="E2288" s="68" t="s">
        <v>360</v>
      </c>
      <c r="F2288" s="68" t="s">
        <v>77</v>
      </c>
      <c r="G2288" s="68" t="s">
        <v>273</v>
      </c>
      <c r="H2288" s="68" t="s">
        <v>364</v>
      </c>
      <c r="I2288" s="65">
        <v>320</v>
      </c>
      <c r="J2288" s="65">
        <v>417</v>
      </c>
      <c r="K2288" s="65" t="s">
        <v>499</v>
      </c>
    </row>
    <row r="2289" spans="1:11" ht="12.75" customHeight="1">
      <c r="A2289" s="68" t="s">
        <v>431</v>
      </c>
      <c r="B2289" s="68" t="s">
        <v>285</v>
      </c>
      <c r="C2289" s="68" t="s">
        <v>271</v>
      </c>
      <c r="D2289" s="68" t="s">
        <v>359</v>
      </c>
      <c r="E2289" s="68" t="s">
        <v>360</v>
      </c>
      <c r="F2289" s="68" t="s">
        <v>77</v>
      </c>
      <c r="G2289" s="68" t="s">
        <v>273</v>
      </c>
      <c r="H2289" s="68" t="s">
        <v>451</v>
      </c>
      <c r="I2289" s="65">
        <v>133</v>
      </c>
      <c r="J2289" s="65">
        <v>417</v>
      </c>
      <c r="K2289" s="65" t="s">
        <v>499</v>
      </c>
    </row>
    <row r="2290" spans="1:11" ht="12.75" customHeight="1">
      <c r="A2290" s="68" t="s">
        <v>431</v>
      </c>
      <c r="B2290" s="68" t="s">
        <v>285</v>
      </c>
      <c r="C2290" s="68" t="s">
        <v>271</v>
      </c>
      <c r="D2290" s="68" t="s">
        <v>359</v>
      </c>
      <c r="E2290" s="68" t="s">
        <v>360</v>
      </c>
      <c r="F2290" s="68" t="s">
        <v>77</v>
      </c>
      <c r="G2290" s="68" t="s">
        <v>273</v>
      </c>
      <c r="H2290" s="68" t="s">
        <v>365</v>
      </c>
      <c r="I2290" s="65">
        <v>120</v>
      </c>
      <c r="J2290" s="65">
        <v>417</v>
      </c>
      <c r="K2290" s="65" t="s">
        <v>499</v>
      </c>
    </row>
    <row r="2291" spans="1:11" ht="12.75" customHeight="1">
      <c r="A2291" s="68" t="s">
        <v>431</v>
      </c>
      <c r="B2291" s="68" t="s">
        <v>285</v>
      </c>
      <c r="C2291" s="68" t="s">
        <v>271</v>
      </c>
      <c r="D2291" s="68" t="s">
        <v>359</v>
      </c>
      <c r="E2291" s="68" t="s">
        <v>360</v>
      </c>
      <c r="F2291" s="68" t="s">
        <v>77</v>
      </c>
      <c r="G2291" s="68" t="s">
        <v>273</v>
      </c>
      <c r="H2291" s="68" t="s">
        <v>366</v>
      </c>
      <c r="I2291" s="65">
        <v>244</v>
      </c>
      <c r="J2291" s="65">
        <v>417</v>
      </c>
      <c r="K2291" s="65" t="s">
        <v>499</v>
      </c>
    </row>
    <row r="2292" spans="1:11" ht="12.75" customHeight="1">
      <c r="A2292" s="68" t="s">
        <v>431</v>
      </c>
      <c r="B2292" s="68" t="s">
        <v>285</v>
      </c>
      <c r="C2292" s="68" t="s">
        <v>271</v>
      </c>
      <c r="D2292" s="68" t="s">
        <v>359</v>
      </c>
      <c r="E2292" s="68" t="s">
        <v>360</v>
      </c>
      <c r="F2292" s="68" t="s">
        <v>77</v>
      </c>
      <c r="G2292" s="68" t="s">
        <v>273</v>
      </c>
      <c r="H2292" s="68" t="s">
        <v>367</v>
      </c>
      <c r="I2292" s="65">
        <v>274</v>
      </c>
      <c r="J2292" s="65">
        <v>417</v>
      </c>
      <c r="K2292" s="65" t="s">
        <v>499</v>
      </c>
    </row>
    <row r="2293" spans="1:11" ht="12.75" customHeight="1">
      <c r="A2293" s="68" t="s">
        <v>431</v>
      </c>
      <c r="B2293" s="68" t="s">
        <v>285</v>
      </c>
      <c r="C2293" s="68" t="s">
        <v>271</v>
      </c>
      <c r="D2293" s="68" t="s">
        <v>359</v>
      </c>
      <c r="E2293" s="68" t="s">
        <v>360</v>
      </c>
      <c r="F2293" s="68" t="s">
        <v>77</v>
      </c>
      <c r="G2293" s="68" t="s">
        <v>273</v>
      </c>
      <c r="H2293" s="68" t="s">
        <v>247</v>
      </c>
      <c r="I2293" s="65">
        <v>359</v>
      </c>
      <c r="J2293" s="65">
        <v>417</v>
      </c>
      <c r="K2293" s="65" t="s">
        <v>499</v>
      </c>
    </row>
    <row r="2294" spans="1:11" ht="12.75" customHeight="1">
      <c r="A2294" s="68" t="s">
        <v>431</v>
      </c>
      <c r="B2294" s="68" t="s">
        <v>285</v>
      </c>
      <c r="C2294" s="68" t="s">
        <v>271</v>
      </c>
      <c r="D2294" s="68" t="s">
        <v>359</v>
      </c>
      <c r="E2294" s="68" t="s">
        <v>360</v>
      </c>
      <c r="F2294" s="68" t="s">
        <v>77</v>
      </c>
      <c r="G2294" s="68" t="s">
        <v>273</v>
      </c>
      <c r="H2294" s="68" t="s">
        <v>375</v>
      </c>
      <c r="I2294" s="65">
        <v>415</v>
      </c>
      <c r="J2294" s="65">
        <v>417</v>
      </c>
      <c r="K2294" s="65" t="s">
        <v>499</v>
      </c>
    </row>
    <row r="2295" spans="1:11" ht="12.75" customHeight="1">
      <c r="A2295" s="68" t="s">
        <v>431</v>
      </c>
      <c r="B2295" s="68" t="s">
        <v>285</v>
      </c>
      <c r="C2295" s="68" t="s">
        <v>271</v>
      </c>
      <c r="D2295" s="68" t="s">
        <v>359</v>
      </c>
      <c r="E2295" s="68" t="s">
        <v>360</v>
      </c>
      <c r="F2295" s="68" t="s">
        <v>77</v>
      </c>
      <c r="G2295" s="68" t="s">
        <v>273</v>
      </c>
      <c r="H2295" s="68" t="s">
        <v>368</v>
      </c>
      <c r="I2295" s="65">
        <v>375</v>
      </c>
      <c r="J2295" s="65">
        <v>417</v>
      </c>
      <c r="K2295" s="65" t="s">
        <v>499</v>
      </c>
    </row>
    <row r="2296" spans="1:11" ht="12.75" customHeight="1">
      <c r="A2296" s="68" t="s">
        <v>431</v>
      </c>
      <c r="B2296" s="68" t="s">
        <v>285</v>
      </c>
      <c r="C2296" s="68" t="s">
        <v>271</v>
      </c>
      <c r="D2296" s="68" t="s">
        <v>359</v>
      </c>
      <c r="E2296" s="68" t="s">
        <v>360</v>
      </c>
      <c r="F2296" s="68" t="s">
        <v>77</v>
      </c>
      <c r="G2296" s="68" t="s">
        <v>273</v>
      </c>
      <c r="H2296" s="68" t="s">
        <v>491</v>
      </c>
      <c r="I2296" s="65">
        <v>327</v>
      </c>
      <c r="J2296" s="65">
        <v>417</v>
      </c>
      <c r="K2296" s="65" t="s">
        <v>499</v>
      </c>
    </row>
    <row r="2297" spans="1:11" ht="12.75" customHeight="1">
      <c r="A2297" s="68" t="s">
        <v>431</v>
      </c>
      <c r="B2297" s="68" t="s">
        <v>285</v>
      </c>
      <c r="C2297" s="68" t="s">
        <v>271</v>
      </c>
      <c r="D2297" s="68" t="s">
        <v>359</v>
      </c>
      <c r="E2297" s="68" t="s">
        <v>360</v>
      </c>
      <c r="F2297" s="68" t="s">
        <v>77</v>
      </c>
      <c r="G2297" s="68" t="s">
        <v>273</v>
      </c>
      <c r="H2297" s="68" t="s">
        <v>369</v>
      </c>
      <c r="I2297" s="65">
        <v>1072</v>
      </c>
      <c r="J2297" s="65">
        <v>417</v>
      </c>
      <c r="K2297" s="65" t="s">
        <v>499</v>
      </c>
    </row>
    <row r="2298" spans="1:11" ht="12.75" customHeight="1">
      <c r="A2298" s="68" t="s">
        <v>431</v>
      </c>
      <c r="B2298" s="68" t="s">
        <v>285</v>
      </c>
      <c r="C2298" s="68" t="s">
        <v>271</v>
      </c>
      <c r="D2298" s="68" t="s">
        <v>359</v>
      </c>
      <c r="E2298" s="68" t="s">
        <v>360</v>
      </c>
      <c r="F2298" s="68" t="s">
        <v>77</v>
      </c>
      <c r="G2298" s="68" t="s">
        <v>273</v>
      </c>
      <c r="H2298" s="68" t="s">
        <v>638</v>
      </c>
      <c r="I2298" s="65">
        <v>404</v>
      </c>
      <c r="J2298" s="65">
        <v>417</v>
      </c>
      <c r="K2298" s="65" t="s">
        <v>499</v>
      </c>
    </row>
    <row r="2299" spans="1:11" ht="12.75" customHeight="1">
      <c r="A2299" s="68" t="s">
        <v>431</v>
      </c>
      <c r="B2299" s="68" t="s">
        <v>285</v>
      </c>
      <c r="C2299" s="68" t="s">
        <v>271</v>
      </c>
      <c r="D2299" s="68" t="s">
        <v>359</v>
      </c>
      <c r="E2299" s="68" t="s">
        <v>360</v>
      </c>
      <c r="F2299" s="68" t="s">
        <v>77</v>
      </c>
      <c r="G2299" s="68" t="s">
        <v>273</v>
      </c>
      <c r="H2299" s="68" t="s">
        <v>364</v>
      </c>
      <c r="I2299" s="65">
        <v>27</v>
      </c>
      <c r="J2299" s="65">
        <v>443</v>
      </c>
      <c r="K2299" s="65" t="s">
        <v>232</v>
      </c>
    </row>
    <row r="2300" spans="1:11" ht="12.75" customHeight="1">
      <c r="A2300" s="68" t="s">
        <v>431</v>
      </c>
      <c r="B2300" s="68" t="s">
        <v>285</v>
      </c>
      <c r="C2300" s="68" t="s">
        <v>271</v>
      </c>
      <c r="D2300" s="68" t="s">
        <v>359</v>
      </c>
      <c r="E2300" s="68" t="s">
        <v>360</v>
      </c>
      <c r="F2300" s="68" t="s">
        <v>77</v>
      </c>
      <c r="G2300" s="68" t="s">
        <v>273</v>
      </c>
      <c r="H2300" s="68" t="s">
        <v>451</v>
      </c>
      <c r="I2300" s="65">
        <v>9</v>
      </c>
      <c r="J2300" s="65">
        <v>443</v>
      </c>
      <c r="K2300" s="65" t="s">
        <v>232</v>
      </c>
    </row>
    <row r="2301" spans="1:11" ht="12.75" customHeight="1">
      <c r="A2301" s="68" t="s">
        <v>431</v>
      </c>
      <c r="B2301" s="68" t="s">
        <v>285</v>
      </c>
      <c r="C2301" s="68" t="s">
        <v>271</v>
      </c>
      <c r="D2301" s="68" t="s">
        <v>359</v>
      </c>
      <c r="E2301" s="68" t="s">
        <v>360</v>
      </c>
      <c r="F2301" s="68" t="s">
        <v>77</v>
      </c>
      <c r="G2301" s="68" t="s">
        <v>273</v>
      </c>
      <c r="H2301" s="68" t="s">
        <v>365</v>
      </c>
      <c r="I2301" s="65">
        <v>2</v>
      </c>
      <c r="J2301" s="65">
        <v>443</v>
      </c>
      <c r="K2301" s="65" t="s">
        <v>232</v>
      </c>
    </row>
    <row r="2302" spans="1:11" ht="12.75" customHeight="1">
      <c r="A2302" s="68" t="s">
        <v>431</v>
      </c>
      <c r="B2302" s="68" t="s">
        <v>285</v>
      </c>
      <c r="C2302" s="68" t="s">
        <v>271</v>
      </c>
      <c r="D2302" s="68" t="s">
        <v>359</v>
      </c>
      <c r="E2302" s="68" t="s">
        <v>360</v>
      </c>
      <c r="F2302" s="68" t="s">
        <v>77</v>
      </c>
      <c r="G2302" s="68" t="s">
        <v>273</v>
      </c>
      <c r="H2302" s="68" t="s">
        <v>364</v>
      </c>
      <c r="I2302" s="65">
        <v>54</v>
      </c>
      <c r="J2302" s="65">
        <v>413</v>
      </c>
      <c r="K2302" s="65" t="s">
        <v>500</v>
      </c>
    </row>
    <row r="2303" spans="1:11" ht="12.75" customHeight="1">
      <c r="A2303" s="68" t="s">
        <v>431</v>
      </c>
      <c r="B2303" s="68" t="s">
        <v>285</v>
      </c>
      <c r="C2303" s="68" t="s">
        <v>271</v>
      </c>
      <c r="D2303" s="68" t="s">
        <v>359</v>
      </c>
      <c r="E2303" s="68" t="s">
        <v>360</v>
      </c>
      <c r="F2303" s="68" t="s">
        <v>77</v>
      </c>
      <c r="G2303" s="68" t="s">
        <v>273</v>
      </c>
      <c r="H2303" s="68" t="s">
        <v>451</v>
      </c>
      <c r="I2303" s="65">
        <v>31</v>
      </c>
      <c r="J2303" s="65">
        <v>413</v>
      </c>
      <c r="K2303" s="65" t="s">
        <v>500</v>
      </c>
    </row>
    <row r="2304" spans="1:11" ht="12.75" customHeight="1">
      <c r="A2304" s="68" t="s">
        <v>431</v>
      </c>
      <c r="B2304" s="68" t="s">
        <v>285</v>
      </c>
      <c r="C2304" s="68" t="s">
        <v>271</v>
      </c>
      <c r="D2304" s="68" t="s">
        <v>359</v>
      </c>
      <c r="E2304" s="68" t="s">
        <v>360</v>
      </c>
      <c r="F2304" s="68" t="s">
        <v>77</v>
      </c>
      <c r="G2304" s="68" t="s">
        <v>273</v>
      </c>
      <c r="H2304" s="68" t="s">
        <v>365</v>
      </c>
      <c r="I2304" s="65">
        <v>12</v>
      </c>
      <c r="J2304" s="65">
        <v>413</v>
      </c>
      <c r="K2304" s="65" t="s">
        <v>500</v>
      </c>
    </row>
    <row r="2305" spans="1:11" ht="12.75" customHeight="1">
      <c r="A2305" s="68" t="s">
        <v>431</v>
      </c>
      <c r="B2305" s="68" t="s">
        <v>285</v>
      </c>
      <c r="C2305" s="68" t="s">
        <v>271</v>
      </c>
      <c r="D2305" s="68" t="s">
        <v>359</v>
      </c>
      <c r="E2305" s="68" t="s">
        <v>360</v>
      </c>
      <c r="F2305" s="68" t="s">
        <v>77</v>
      </c>
      <c r="G2305" s="68" t="s">
        <v>273</v>
      </c>
      <c r="H2305" s="68" t="s">
        <v>366</v>
      </c>
      <c r="I2305" s="65">
        <v>12</v>
      </c>
      <c r="J2305" s="65">
        <v>413</v>
      </c>
      <c r="K2305" s="65" t="s">
        <v>500</v>
      </c>
    </row>
    <row r="2306" spans="1:11" ht="12.75" customHeight="1">
      <c r="A2306" s="68" t="s">
        <v>431</v>
      </c>
      <c r="B2306" s="68" t="s">
        <v>285</v>
      </c>
      <c r="C2306" s="68" t="s">
        <v>271</v>
      </c>
      <c r="D2306" s="68" t="s">
        <v>359</v>
      </c>
      <c r="E2306" s="68" t="s">
        <v>360</v>
      </c>
      <c r="F2306" s="68" t="s">
        <v>77</v>
      </c>
      <c r="G2306" s="68" t="s">
        <v>273</v>
      </c>
      <c r="H2306" s="68" t="s">
        <v>367</v>
      </c>
      <c r="I2306" s="65">
        <v>40</v>
      </c>
      <c r="J2306" s="65">
        <v>413</v>
      </c>
      <c r="K2306" s="65" t="s">
        <v>500</v>
      </c>
    </row>
    <row r="2307" spans="1:11" ht="12.75" customHeight="1">
      <c r="A2307" s="68" t="s">
        <v>431</v>
      </c>
      <c r="B2307" s="68" t="s">
        <v>285</v>
      </c>
      <c r="C2307" s="68" t="s">
        <v>271</v>
      </c>
      <c r="D2307" s="68" t="s">
        <v>359</v>
      </c>
      <c r="E2307" s="68" t="s">
        <v>360</v>
      </c>
      <c r="F2307" s="68" t="s">
        <v>77</v>
      </c>
      <c r="G2307" s="68" t="s">
        <v>273</v>
      </c>
      <c r="H2307" s="68" t="s">
        <v>247</v>
      </c>
      <c r="I2307" s="65">
        <v>16</v>
      </c>
      <c r="J2307" s="65">
        <v>413</v>
      </c>
      <c r="K2307" s="65" t="s">
        <v>500</v>
      </c>
    </row>
    <row r="2308" spans="1:11" ht="12.75" customHeight="1">
      <c r="A2308" s="68" t="s">
        <v>431</v>
      </c>
      <c r="B2308" s="68" t="s">
        <v>285</v>
      </c>
      <c r="C2308" s="68" t="s">
        <v>271</v>
      </c>
      <c r="D2308" s="68" t="s">
        <v>359</v>
      </c>
      <c r="E2308" s="68" t="s">
        <v>360</v>
      </c>
      <c r="F2308" s="68" t="s">
        <v>77</v>
      </c>
      <c r="G2308" s="68" t="s">
        <v>273</v>
      </c>
      <c r="H2308" s="68" t="s">
        <v>375</v>
      </c>
      <c r="I2308" s="65">
        <v>22</v>
      </c>
      <c r="J2308" s="65">
        <v>413</v>
      </c>
      <c r="K2308" s="65" t="s">
        <v>500</v>
      </c>
    </row>
    <row r="2309" spans="1:11" ht="12.75" customHeight="1">
      <c r="A2309" s="68" t="s">
        <v>431</v>
      </c>
      <c r="B2309" s="68" t="s">
        <v>285</v>
      </c>
      <c r="C2309" s="68" t="s">
        <v>271</v>
      </c>
      <c r="D2309" s="68" t="s">
        <v>359</v>
      </c>
      <c r="E2309" s="68" t="s">
        <v>360</v>
      </c>
      <c r="F2309" s="68" t="s">
        <v>77</v>
      </c>
      <c r="G2309" s="68" t="s">
        <v>273</v>
      </c>
      <c r="H2309" s="68" t="s">
        <v>368</v>
      </c>
      <c r="I2309" s="65">
        <v>51</v>
      </c>
      <c r="J2309" s="65">
        <v>413</v>
      </c>
      <c r="K2309" s="65" t="s">
        <v>500</v>
      </c>
    </row>
    <row r="2310" spans="1:11" ht="12.75" customHeight="1">
      <c r="A2310" s="68" t="s">
        <v>431</v>
      </c>
      <c r="B2310" s="68" t="s">
        <v>285</v>
      </c>
      <c r="C2310" s="68" t="s">
        <v>271</v>
      </c>
      <c r="D2310" s="68" t="s">
        <v>359</v>
      </c>
      <c r="E2310" s="68" t="s">
        <v>360</v>
      </c>
      <c r="F2310" s="68" t="s">
        <v>77</v>
      </c>
      <c r="G2310" s="68" t="s">
        <v>273</v>
      </c>
      <c r="H2310" s="68" t="s">
        <v>491</v>
      </c>
      <c r="I2310" s="65">
        <v>39</v>
      </c>
      <c r="J2310" s="65">
        <v>413</v>
      </c>
      <c r="K2310" s="65" t="s">
        <v>500</v>
      </c>
    </row>
    <row r="2311" spans="1:11" ht="12.75" customHeight="1">
      <c r="A2311" s="68" t="s">
        <v>431</v>
      </c>
      <c r="B2311" s="68" t="s">
        <v>285</v>
      </c>
      <c r="C2311" s="68" t="s">
        <v>271</v>
      </c>
      <c r="D2311" s="68" t="s">
        <v>359</v>
      </c>
      <c r="E2311" s="68" t="s">
        <v>360</v>
      </c>
      <c r="F2311" s="68" t="s">
        <v>77</v>
      </c>
      <c r="G2311" s="68" t="s">
        <v>273</v>
      </c>
      <c r="H2311" s="68" t="s">
        <v>369</v>
      </c>
      <c r="I2311" s="65">
        <v>37</v>
      </c>
      <c r="J2311" s="65">
        <v>413</v>
      </c>
      <c r="K2311" s="65" t="s">
        <v>500</v>
      </c>
    </row>
    <row r="2312" spans="1:11" ht="12.75" customHeight="1">
      <c r="A2312" s="68" t="s">
        <v>431</v>
      </c>
      <c r="B2312" s="68" t="s">
        <v>285</v>
      </c>
      <c r="C2312" s="68" t="s">
        <v>271</v>
      </c>
      <c r="D2312" s="68" t="s">
        <v>359</v>
      </c>
      <c r="E2312" s="68" t="s">
        <v>360</v>
      </c>
      <c r="F2312" s="68" t="s">
        <v>77</v>
      </c>
      <c r="G2312" s="68" t="s">
        <v>273</v>
      </c>
      <c r="H2312" s="68" t="s">
        <v>638</v>
      </c>
      <c r="I2312" s="65">
        <v>7</v>
      </c>
      <c r="J2312" s="65">
        <v>413</v>
      </c>
      <c r="K2312" s="65" t="s">
        <v>500</v>
      </c>
    </row>
    <row r="2313" spans="1:11" ht="12.75" customHeight="1">
      <c r="A2313" s="68" t="s">
        <v>431</v>
      </c>
      <c r="B2313" s="68" t="s">
        <v>285</v>
      </c>
      <c r="C2313" s="68" t="s">
        <v>271</v>
      </c>
      <c r="D2313" s="68" t="s">
        <v>359</v>
      </c>
      <c r="E2313" s="68" t="s">
        <v>360</v>
      </c>
      <c r="F2313" s="68" t="s">
        <v>77</v>
      </c>
      <c r="G2313" s="68" t="s">
        <v>273</v>
      </c>
      <c r="H2313" s="68" t="s">
        <v>367</v>
      </c>
      <c r="I2313" s="65">
        <v>3</v>
      </c>
      <c r="J2313" s="65">
        <v>431</v>
      </c>
      <c r="K2313" s="65" t="s">
        <v>282</v>
      </c>
    </row>
    <row r="2314" spans="1:11" ht="12.75" customHeight="1">
      <c r="A2314" s="68" t="s">
        <v>431</v>
      </c>
      <c r="B2314" s="68" t="s">
        <v>285</v>
      </c>
      <c r="C2314" s="68" t="s">
        <v>271</v>
      </c>
      <c r="D2314" s="68" t="s">
        <v>359</v>
      </c>
      <c r="E2314" s="68" t="s">
        <v>360</v>
      </c>
      <c r="F2314" s="68" t="s">
        <v>77</v>
      </c>
      <c r="G2314" s="68" t="s">
        <v>273</v>
      </c>
      <c r="H2314" s="68" t="s">
        <v>247</v>
      </c>
      <c r="I2314" s="65">
        <v>3</v>
      </c>
      <c r="J2314" s="65">
        <v>431</v>
      </c>
      <c r="K2314" s="65" t="s">
        <v>282</v>
      </c>
    </row>
    <row r="2315" spans="1:11" ht="12.75" customHeight="1">
      <c r="A2315" s="68" t="s">
        <v>431</v>
      </c>
      <c r="B2315" s="68" t="s">
        <v>285</v>
      </c>
      <c r="C2315" s="68" t="s">
        <v>271</v>
      </c>
      <c r="D2315" s="68" t="s">
        <v>359</v>
      </c>
      <c r="E2315" s="68" t="s">
        <v>360</v>
      </c>
      <c r="F2315" s="68" t="s">
        <v>77</v>
      </c>
      <c r="G2315" s="68" t="s">
        <v>273</v>
      </c>
      <c r="H2315" s="68" t="s">
        <v>375</v>
      </c>
      <c r="I2315" s="65">
        <v>2</v>
      </c>
      <c r="J2315" s="65">
        <v>431</v>
      </c>
      <c r="K2315" s="65" t="s">
        <v>282</v>
      </c>
    </row>
    <row r="2316" spans="1:11" ht="12.75" customHeight="1">
      <c r="A2316" s="68" t="s">
        <v>431</v>
      </c>
      <c r="B2316" s="68" t="s">
        <v>285</v>
      </c>
      <c r="C2316" s="68" t="s">
        <v>271</v>
      </c>
      <c r="D2316" s="68" t="s">
        <v>359</v>
      </c>
      <c r="E2316" s="68" t="s">
        <v>360</v>
      </c>
      <c r="F2316" s="68" t="s">
        <v>77</v>
      </c>
      <c r="G2316" s="68" t="s">
        <v>273</v>
      </c>
      <c r="H2316" s="68" t="s">
        <v>368</v>
      </c>
      <c r="I2316" s="65">
        <v>3</v>
      </c>
      <c r="J2316" s="65">
        <v>431</v>
      </c>
      <c r="K2316" s="65" t="s">
        <v>282</v>
      </c>
    </row>
    <row r="2317" spans="1:11" ht="12.75" customHeight="1">
      <c r="A2317" s="68" t="s">
        <v>431</v>
      </c>
      <c r="B2317" s="68" t="s">
        <v>285</v>
      </c>
      <c r="C2317" s="68" t="s">
        <v>271</v>
      </c>
      <c r="D2317" s="68" t="s">
        <v>359</v>
      </c>
      <c r="E2317" s="68" t="s">
        <v>360</v>
      </c>
      <c r="F2317" s="68" t="s">
        <v>77</v>
      </c>
      <c r="G2317" s="68" t="s">
        <v>273</v>
      </c>
      <c r="H2317" s="68" t="s">
        <v>491</v>
      </c>
      <c r="I2317" s="65">
        <v>2</v>
      </c>
      <c r="J2317" s="65">
        <v>431</v>
      </c>
      <c r="K2317" s="65" t="s">
        <v>282</v>
      </c>
    </row>
    <row r="2318" spans="1:11" ht="12.75" customHeight="1">
      <c r="A2318" s="68" t="s">
        <v>431</v>
      </c>
      <c r="B2318" s="68" t="s">
        <v>285</v>
      </c>
      <c r="C2318" s="68" t="s">
        <v>271</v>
      </c>
      <c r="D2318" s="68" t="s">
        <v>359</v>
      </c>
      <c r="E2318" s="68" t="s">
        <v>360</v>
      </c>
      <c r="F2318" s="68" t="s">
        <v>77</v>
      </c>
      <c r="G2318" s="68" t="s">
        <v>273</v>
      </c>
      <c r="H2318" s="68" t="s">
        <v>367</v>
      </c>
      <c r="I2318" s="65">
        <v>29</v>
      </c>
      <c r="J2318" s="65">
        <v>451</v>
      </c>
      <c r="K2318" s="65" t="s">
        <v>328</v>
      </c>
    </row>
    <row r="2319" spans="1:11" ht="12.75" customHeight="1">
      <c r="A2319" s="68" t="s">
        <v>431</v>
      </c>
      <c r="B2319" s="68" t="s">
        <v>285</v>
      </c>
      <c r="C2319" s="68" t="s">
        <v>271</v>
      </c>
      <c r="D2319" s="68" t="s">
        <v>359</v>
      </c>
      <c r="E2319" s="68" t="s">
        <v>360</v>
      </c>
      <c r="F2319" s="68" t="s">
        <v>77</v>
      </c>
      <c r="G2319" s="68" t="s">
        <v>273</v>
      </c>
      <c r="H2319" s="68" t="s">
        <v>364</v>
      </c>
      <c r="I2319" s="65">
        <v>76</v>
      </c>
      <c r="J2319" s="65">
        <v>405</v>
      </c>
      <c r="K2319" s="65" t="s">
        <v>423</v>
      </c>
    </row>
    <row r="2320" spans="1:11" ht="12.75" customHeight="1">
      <c r="A2320" s="68" t="s">
        <v>431</v>
      </c>
      <c r="B2320" s="68" t="s">
        <v>285</v>
      </c>
      <c r="C2320" s="68" t="s">
        <v>271</v>
      </c>
      <c r="D2320" s="68" t="s">
        <v>359</v>
      </c>
      <c r="E2320" s="68" t="s">
        <v>360</v>
      </c>
      <c r="F2320" s="68" t="s">
        <v>77</v>
      </c>
      <c r="G2320" s="68" t="s">
        <v>273</v>
      </c>
      <c r="H2320" s="68" t="s">
        <v>451</v>
      </c>
      <c r="I2320" s="65">
        <v>30</v>
      </c>
      <c r="J2320" s="65">
        <v>405</v>
      </c>
      <c r="K2320" s="65" t="s">
        <v>423</v>
      </c>
    </row>
    <row r="2321" spans="1:11" ht="12.75" customHeight="1">
      <c r="A2321" s="68" t="s">
        <v>431</v>
      </c>
      <c r="B2321" s="68" t="s">
        <v>285</v>
      </c>
      <c r="C2321" s="68" t="s">
        <v>271</v>
      </c>
      <c r="D2321" s="68" t="s">
        <v>359</v>
      </c>
      <c r="E2321" s="68" t="s">
        <v>360</v>
      </c>
      <c r="F2321" s="68" t="s">
        <v>77</v>
      </c>
      <c r="G2321" s="68" t="s">
        <v>273</v>
      </c>
      <c r="H2321" s="68" t="s">
        <v>365</v>
      </c>
      <c r="I2321" s="65">
        <v>15</v>
      </c>
      <c r="J2321" s="65">
        <v>405</v>
      </c>
      <c r="K2321" s="65" t="s">
        <v>423</v>
      </c>
    </row>
    <row r="2322" spans="1:11" ht="12.75" customHeight="1">
      <c r="A2322" s="68" t="s">
        <v>431</v>
      </c>
      <c r="B2322" s="68" t="s">
        <v>285</v>
      </c>
      <c r="C2322" s="68" t="s">
        <v>271</v>
      </c>
      <c r="D2322" s="68" t="s">
        <v>359</v>
      </c>
      <c r="E2322" s="68" t="s">
        <v>360</v>
      </c>
      <c r="F2322" s="68" t="s">
        <v>77</v>
      </c>
      <c r="G2322" s="68" t="s">
        <v>273</v>
      </c>
      <c r="H2322" s="68" t="s">
        <v>366</v>
      </c>
      <c r="I2322" s="65">
        <v>21</v>
      </c>
      <c r="J2322" s="65">
        <v>405</v>
      </c>
      <c r="K2322" s="65" t="s">
        <v>423</v>
      </c>
    </row>
    <row r="2323" spans="1:11" ht="12.75" customHeight="1">
      <c r="A2323" s="68" t="s">
        <v>431</v>
      </c>
      <c r="B2323" s="68" t="s">
        <v>285</v>
      </c>
      <c r="C2323" s="68" t="s">
        <v>271</v>
      </c>
      <c r="D2323" s="68" t="s">
        <v>359</v>
      </c>
      <c r="E2323" s="68" t="s">
        <v>360</v>
      </c>
      <c r="F2323" s="68" t="s">
        <v>77</v>
      </c>
      <c r="G2323" s="68" t="s">
        <v>273</v>
      </c>
      <c r="H2323" s="68" t="s">
        <v>364</v>
      </c>
      <c r="I2323" s="65">
        <v>60</v>
      </c>
      <c r="J2323" s="65">
        <v>421</v>
      </c>
      <c r="K2323" s="65" t="s">
        <v>382</v>
      </c>
    </row>
    <row r="2324" spans="1:11" ht="12.75" customHeight="1">
      <c r="A2324" s="68" t="s">
        <v>431</v>
      </c>
      <c r="B2324" s="68" t="s">
        <v>285</v>
      </c>
      <c r="C2324" s="68" t="s">
        <v>271</v>
      </c>
      <c r="D2324" s="68" t="s">
        <v>359</v>
      </c>
      <c r="E2324" s="68" t="s">
        <v>360</v>
      </c>
      <c r="F2324" s="68" t="s">
        <v>77</v>
      </c>
      <c r="G2324" s="68" t="s">
        <v>273</v>
      </c>
      <c r="H2324" s="68" t="s">
        <v>451</v>
      </c>
      <c r="I2324" s="65">
        <v>21</v>
      </c>
      <c r="J2324" s="65">
        <v>421</v>
      </c>
      <c r="K2324" s="65" t="s">
        <v>382</v>
      </c>
    </row>
    <row r="2325" spans="1:11" ht="12.75" customHeight="1">
      <c r="A2325" s="68" t="s">
        <v>431</v>
      </c>
      <c r="B2325" s="68" t="s">
        <v>285</v>
      </c>
      <c r="C2325" s="68" t="s">
        <v>271</v>
      </c>
      <c r="D2325" s="68" t="s">
        <v>359</v>
      </c>
      <c r="E2325" s="68" t="s">
        <v>360</v>
      </c>
      <c r="F2325" s="68" t="s">
        <v>77</v>
      </c>
      <c r="G2325" s="68" t="s">
        <v>273</v>
      </c>
      <c r="H2325" s="68" t="s">
        <v>365</v>
      </c>
      <c r="I2325" s="65">
        <v>16</v>
      </c>
      <c r="J2325" s="65">
        <v>421</v>
      </c>
      <c r="K2325" s="65" t="s">
        <v>382</v>
      </c>
    </row>
    <row r="2326" spans="1:11" ht="12.75" customHeight="1">
      <c r="A2326" s="68" t="s">
        <v>431</v>
      </c>
      <c r="B2326" s="68" t="s">
        <v>285</v>
      </c>
      <c r="C2326" s="68" t="s">
        <v>271</v>
      </c>
      <c r="D2326" s="68" t="s">
        <v>359</v>
      </c>
      <c r="E2326" s="68" t="s">
        <v>360</v>
      </c>
      <c r="F2326" s="68" t="s">
        <v>77</v>
      </c>
      <c r="G2326" s="68" t="s">
        <v>273</v>
      </c>
      <c r="H2326" s="68" t="s">
        <v>366</v>
      </c>
      <c r="I2326" s="65">
        <v>6</v>
      </c>
      <c r="J2326" s="65">
        <v>421</v>
      </c>
      <c r="K2326" s="65" t="s">
        <v>382</v>
      </c>
    </row>
    <row r="2327" spans="1:11" ht="12.75" customHeight="1">
      <c r="A2327" s="68" t="s">
        <v>431</v>
      </c>
      <c r="B2327" s="68" t="s">
        <v>285</v>
      </c>
      <c r="C2327" s="68" t="s">
        <v>271</v>
      </c>
      <c r="D2327" s="68" t="s">
        <v>359</v>
      </c>
      <c r="E2327" s="68" t="s">
        <v>360</v>
      </c>
      <c r="F2327" s="68" t="s">
        <v>77</v>
      </c>
      <c r="G2327" s="68" t="s">
        <v>273</v>
      </c>
      <c r="H2327" s="68" t="s">
        <v>367</v>
      </c>
      <c r="I2327" s="65">
        <v>8</v>
      </c>
      <c r="J2327" s="65">
        <v>421</v>
      </c>
      <c r="K2327" s="65" t="s">
        <v>382</v>
      </c>
    </row>
    <row r="2328" spans="1:11" ht="12.75" customHeight="1">
      <c r="A2328" s="68" t="s">
        <v>431</v>
      </c>
      <c r="B2328" s="68" t="s">
        <v>285</v>
      </c>
      <c r="C2328" s="68" t="s">
        <v>271</v>
      </c>
      <c r="D2328" s="68" t="s">
        <v>359</v>
      </c>
      <c r="E2328" s="68" t="s">
        <v>360</v>
      </c>
      <c r="F2328" s="68" t="s">
        <v>77</v>
      </c>
      <c r="G2328" s="68" t="s">
        <v>273</v>
      </c>
      <c r="H2328" s="68" t="s">
        <v>247</v>
      </c>
      <c r="I2328" s="65">
        <v>9</v>
      </c>
      <c r="J2328" s="65">
        <v>421</v>
      </c>
      <c r="K2328" s="65" t="s">
        <v>382</v>
      </c>
    </row>
    <row r="2329" spans="1:11" ht="12.75" customHeight="1">
      <c r="A2329" s="68" t="s">
        <v>431</v>
      </c>
      <c r="B2329" s="68" t="s">
        <v>285</v>
      </c>
      <c r="C2329" s="68" t="s">
        <v>271</v>
      </c>
      <c r="D2329" s="68" t="s">
        <v>359</v>
      </c>
      <c r="E2329" s="68" t="s">
        <v>360</v>
      </c>
      <c r="F2329" s="68" t="s">
        <v>77</v>
      </c>
      <c r="G2329" s="68" t="s">
        <v>273</v>
      </c>
      <c r="H2329" s="68" t="s">
        <v>375</v>
      </c>
      <c r="I2329" s="65">
        <v>3</v>
      </c>
      <c r="J2329" s="65">
        <v>421</v>
      </c>
      <c r="K2329" s="65" t="s">
        <v>382</v>
      </c>
    </row>
    <row r="2330" spans="1:11" ht="12.75" customHeight="1">
      <c r="A2330" s="68" t="s">
        <v>431</v>
      </c>
      <c r="B2330" s="68" t="s">
        <v>285</v>
      </c>
      <c r="C2330" s="68" t="s">
        <v>271</v>
      </c>
      <c r="D2330" s="68" t="s">
        <v>359</v>
      </c>
      <c r="E2330" s="68" t="s">
        <v>360</v>
      </c>
      <c r="F2330" s="68" t="s">
        <v>77</v>
      </c>
      <c r="G2330" s="68" t="s">
        <v>273</v>
      </c>
      <c r="H2330" s="68" t="s">
        <v>368</v>
      </c>
      <c r="I2330" s="65">
        <v>2</v>
      </c>
      <c r="J2330" s="65">
        <v>421</v>
      </c>
      <c r="K2330" s="65" t="s">
        <v>382</v>
      </c>
    </row>
    <row r="2331" spans="1:11" ht="12.75" customHeight="1">
      <c r="A2331" s="68" t="s">
        <v>431</v>
      </c>
      <c r="B2331" s="68" t="s">
        <v>285</v>
      </c>
      <c r="C2331" s="68" t="s">
        <v>271</v>
      </c>
      <c r="D2331" s="68" t="s">
        <v>359</v>
      </c>
      <c r="E2331" s="68" t="s">
        <v>360</v>
      </c>
      <c r="F2331" s="68" t="s">
        <v>77</v>
      </c>
      <c r="G2331" s="68" t="s">
        <v>273</v>
      </c>
      <c r="H2331" s="68" t="s">
        <v>491</v>
      </c>
      <c r="I2331" s="65">
        <v>3</v>
      </c>
      <c r="J2331" s="65">
        <v>421</v>
      </c>
      <c r="K2331" s="65" t="s">
        <v>382</v>
      </c>
    </row>
    <row r="2332" spans="1:11" ht="12.75" customHeight="1">
      <c r="A2332" s="68" t="s">
        <v>431</v>
      </c>
      <c r="B2332" s="68" t="s">
        <v>285</v>
      </c>
      <c r="C2332" s="68" t="s">
        <v>271</v>
      </c>
      <c r="D2332" s="68" t="s">
        <v>359</v>
      </c>
      <c r="E2332" s="68" t="s">
        <v>360</v>
      </c>
      <c r="F2332" s="68" t="s">
        <v>77</v>
      </c>
      <c r="G2332" s="68" t="s">
        <v>273</v>
      </c>
      <c r="H2332" s="68" t="s">
        <v>364</v>
      </c>
      <c r="I2332" s="65">
        <v>96</v>
      </c>
      <c r="J2332" s="65">
        <v>440</v>
      </c>
      <c r="K2332" s="65" t="s">
        <v>501</v>
      </c>
    </row>
    <row r="2333" spans="1:11" ht="12.75" customHeight="1">
      <c r="A2333" s="68" t="s">
        <v>431</v>
      </c>
      <c r="B2333" s="68" t="s">
        <v>285</v>
      </c>
      <c r="C2333" s="68" t="s">
        <v>271</v>
      </c>
      <c r="D2333" s="68" t="s">
        <v>359</v>
      </c>
      <c r="E2333" s="68" t="s">
        <v>360</v>
      </c>
      <c r="F2333" s="68" t="s">
        <v>77</v>
      </c>
      <c r="G2333" s="68" t="s">
        <v>273</v>
      </c>
      <c r="H2333" s="68" t="s">
        <v>451</v>
      </c>
      <c r="I2333" s="65">
        <v>38</v>
      </c>
      <c r="J2333" s="65">
        <v>440</v>
      </c>
      <c r="K2333" s="65" t="s">
        <v>501</v>
      </c>
    </row>
    <row r="2334" spans="1:11" ht="12.75" customHeight="1">
      <c r="A2334" s="68" t="s">
        <v>431</v>
      </c>
      <c r="B2334" s="68" t="s">
        <v>285</v>
      </c>
      <c r="C2334" s="68" t="s">
        <v>271</v>
      </c>
      <c r="D2334" s="68" t="s">
        <v>359</v>
      </c>
      <c r="E2334" s="68" t="s">
        <v>360</v>
      </c>
      <c r="F2334" s="68" t="s">
        <v>77</v>
      </c>
      <c r="G2334" s="68" t="s">
        <v>273</v>
      </c>
      <c r="H2334" s="68" t="s">
        <v>365</v>
      </c>
      <c r="I2334" s="65">
        <v>35</v>
      </c>
      <c r="J2334" s="65">
        <v>440</v>
      </c>
      <c r="K2334" s="65" t="s">
        <v>501</v>
      </c>
    </row>
    <row r="2335" spans="1:11" ht="12.75" customHeight="1">
      <c r="A2335" s="68" t="s">
        <v>431</v>
      </c>
      <c r="B2335" s="68" t="s">
        <v>285</v>
      </c>
      <c r="C2335" s="68" t="s">
        <v>271</v>
      </c>
      <c r="D2335" s="68" t="s">
        <v>359</v>
      </c>
      <c r="E2335" s="68" t="s">
        <v>360</v>
      </c>
      <c r="F2335" s="68" t="s">
        <v>77</v>
      </c>
      <c r="G2335" s="68" t="s">
        <v>273</v>
      </c>
      <c r="H2335" s="68" t="s">
        <v>366</v>
      </c>
      <c r="I2335" s="65">
        <v>39</v>
      </c>
      <c r="J2335" s="65">
        <v>440</v>
      </c>
      <c r="K2335" s="65" t="s">
        <v>501</v>
      </c>
    </row>
    <row r="2336" spans="1:11" ht="12.75" customHeight="1">
      <c r="A2336" s="68" t="s">
        <v>431</v>
      </c>
      <c r="B2336" s="68" t="s">
        <v>285</v>
      </c>
      <c r="C2336" s="68" t="s">
        <v>271</v>
      </c>
      <c r="D2336" s="68" t="s">
        <v>359</v>
      </c>
      <c r="E2336" s="68" t="s">
        <v>360</v>
      </c>
      <c r="F2336" s="68" t="s">
        <v>77</v>
      </c>
      <c r="G2336" s="68" t="s">
        <v>273</v>
      </c>
      <c r="H2336" s="68" t="s">
        <v>367</v>
      </c>
      <c r="I2336" s="65">
        <v>27</v>
      </c>
      <c r="J2336" s="65">
        <v>440</v>
      </c>
      <c r="K2336" s="65" t="s">
        <v>501</v>
      </c>
    </row>
    <row r="2337" spans="1:11" ht="12.75" customHeight="1">
      <c r="A2337" s="68" t="s">
        <v>431</v>
      </c>
      <c r="B2337" s="68" t="s">
        <v>285</v>
      </c>
      <c r="C2337" s="68" t="s">
        <v>271</v>
      </c>
      <c r="D2337" s="68" t="s">
        <v>359</v>
      </c>
      <c r="E2337" s="68" t="s">
        <v>360</v>
      </c>
      <c r="F2337" s="68" t="s">
        <v>77</v>
      </c>
      <c r="G2337" s="68" t="s">
        <v>273</v>
      </c>
      <c r="H2337" s="68" t="s">
        <v>247</v>
      </c>
      <c r="I2337" s="65">
        <v>28</v>
      </c>
      <c r="J2337" s="65">
        <v>440</v>
      </c>
      <c r="K2337" s="65" t="s">
        <v>501</v>
      </c>
    </row>
    <row r="2338" spans="1:11" ht="12.75" customHeight="1">
      <c r="A2338" s="68" t="s">
        <v>431</v>
      </c>
      <c r="B2338" s="68" t="s">
        <v>285</v>
      </c>
      <c r="C2338" s="68" t="s">
        <v>271</v>
      </c>
      <c r="D2338" s="68" t="s">
        <v>359</v>
      </c>
      <c r="E2338" s="68" t="s">
        <v>360</v>
      </c>
      <c r="F2338" s="68" t="s">
        <v>77</v>
      </c>
      <c r="G2338" s="68" t="s">
        <v>273</v>
      </c>
      <c r="H2338" s="68" t="s">
        <v>375</v>
      </c>
      <c r="I2338" s="65">
        <v>33</v>
      </c>
      <c r="J2338" s="65">
        <v>440</v>
      </c>
      <c r="K2338" s="65" t="s">
        <v>501</v>
      </c>
    </row>
    <row r="2339" spans="1:11" ht="12.75" customHeight="1">
      <c r="A2339" s="68" t="s">
        <v>431</v>
      </c>
      <c r="B2339" s="68" t="s">
        <v>285</v>
      </c>
      <c r="C2339" s="68" t="s">
        <v>271</v>
      </c>
      <c r="D2339" s="68" t="s">
        <v>359</v>
      </c>
      <c r="E2339" s="68" t="s">
        <v>360</v>
      </c>
      <c r="F2339" s="68" t="s">
        <v>77</v>
      </c>
      <c r="G2339" s="68" t="s">
        <v>273</v>
      </c>
      <c r="H2339" s="68" t="s">
        <v>368</v>
      </c>
      <c r="I2339" s="65">
        <v>29</v>
      </c>
      <c r="J2339" s="65">
        <v>440</v>
      </c>
      <c r="K2339" s="65" t="s">
        <v>501</v>
      </c>
    </row>
    <row r="2340" spans="1:11" ht="12.75" customHeight="1">
      <c r="A2340" s="68" t="s">
        <v>431</v>
      </c>
      <c r="B2340" s="68" t="s">
        <v>285</v>
      </c>
      <c r="C2340" s="68" t="s">
        <v>271</v>
      </c>
      <c r="D2340" s="68" t="s">
        <v>359</v>
      </c>
      <c r="E2340" s="68" t="s">
        <v>360</v>
      </c>
      <c r="F2340" s="68" t="s">
        <v>77</v>
      </c>
      <c r="G2340" s="68" t="s">
        <v>273</v>
      </c>
      <c r="H2340" s="68" t="s">
        <v>491</v>
      </c>
      <c r="I2340" s="65">
        <v>14</v>
      </c>
      <c r="J2340" s="65">
        <v>440</v>
      </c>
      <c r="K2340" s="65" t="s">
        <v>501</v>
      </c>
    </row>
    <row r="2341" spans="1:11" ht="12.75" customHeight="1">
      <c r="A2341" s="68" t="s">
        <v>431</v>
      </c>
      <c r="B2341" s="68" t="s">
        <v>285</v>
      </c>
      <c r="C2341" s="68" t="s">
        <v>271</v>
      </c>
      <c r="D2341" s="68" t="s">
        <v>359</v>
      </c>
      <c r="E2341" s="68" t="s">
        <v>360</v>
      </c>
      <c r="F2341" s="68" t="s">
        <v>77</v>
      </c>
      <c r="G2341" s="68" t="s">
        <v>273</v>
      </c>
      <c r="H2341" s="68" t="s">
        <v>369</v>
      </c>
      <c r="I2341" s="65">
        <v>3</v>
      </c>
      <c r="J2341" s="65">
        <v>440</v>
      </c>
      <c r="K2341" s="65" t="s">
        <v>501</v>
      </c>
    </row>
    <row r="2342" spans="1:11" ht="12.75" customHeight="1">
      <c r="A2342" s="68" t="s">
        <v>431</v>
      </c>
      <c r="B2342" s="68" t="s">
        <v>285</v>
      </c>
      <c r="C2342" s="68" t="s">
        <v>271</v>
      </c>
      <c r="D2342" s="68" t="s">
        <v>359</v>
      </c>
      <c r="E2342" s="68" t="s">
        <v>360</v>
      </c>
      <c r="F2342" s="68" t="s">
        <v>77</v>
      </c>
      <c r="G2342" s="68" t="s">
        <v>273</v>
      </c>
      <c r="H2342" s="68" t="s">
        <v>364</v>
      </c>
      <c r="I2342" s="65">
        <v>443</v>
      </c>
      <c r="J2342" s="65">
        <v>465</v>
      </c>
      <c r="K2342" s="65" t="s">
        <v>248</v>
      </c>
    </row>
    <row r="2343" spans="1:11" ht="12.75" customHeight="1">
      <c r="A2343" s="68" t="s">
        <v>431</v>
      </c>
      <c r="B2343" s="68" t="s">
        <v>285</v>
      </c>
      <c r="C2343" s="68" t="s">
        <v>271</v>
      </c>
      <c r="D2343" s="68" t="s">
        <v>359</v>
      </c>
      <c r="E2343" s="68" t="s">
        <v>360</v>
      </c>
      <c r="F2343" s="68" t="s">
        <v>77</v>
      </c>
      <c r="G2343" s="68" t="s">
        <v>273</v>
      </c>
      <c r="H2343" s="68" t="s">
        <v>451</v>
      </c>
      <c r="I2343" s="65">
        <v>326</v>
      </c>
      <c r="J2343" s="65">
        <v>465</v>
      </c>
      <c r="K2343" s="65" t="s">
        <v>248</v>
      </c>
    </row>
    <row r="2344" spans="1:11" ht="12.75" customHeight="1">
      <c r="A2344" s="68" t="s">
        <v>431</v>
      </c>
      <c r="B2344" s="68" t="s">
        <v>285</v>
      </c>
      <c r="C2344" s="68" t="s">
        <v>271</v>
      </c>
      <c r="D2344" s="68" t="s">
        <v>359</v>
      </c>
      <c r="E2344" s="68" t="s">
        <v>360</v>
      </c>
      <c r="F2344" s="68" t="s">
        <v>77</v>
      </c>
      <c r="G2344" s="68" t="s">
        <v>273</v>
      </c>
      <c r="H2344" s="68" t="s">
        <v>365</v>
      </c>
      <c r="I2344" s="65">
        <v>70</v>
      </c>
      <c r="J2344" s="65">
        <v>465</v>
      </c>
      <c r="K2344" s="65" t="s">
        <v>248</v>
      </c>
    </row>
    <row r="2345" spans="1:11" ht="12.75" customHeight="1">
      <c r="A2345" s="68" t="s">
        <v>431</v>
      </c>
      <c r="B2345" s="68" t="s">
        <v>285</v>
      </c>
      <c r="C2345" s="68" t="s">
        <v>271</v>
      </c>
      <c r="D2345" s="68" t="s">
        <v>359</v>
      </c>
      <c r="E2345" s="68" t="s">
        <v>360</v>
      </c>
      <c r="F2345" s="68" t="s">
        <v>77</v>
      </c>
      <c r="G2345" s="68" t="s">
        <v>273</v>
      </c>
      <c r="H2345" s="68" t="s">
        <v>366</v>
      </c>
      <c r="I2345" s="65">
        <v>70</v>
      </c>
      <c r="J2345" s="65">
        <v>465</v>
      </c>
      <c r="K2345" s="65" t="s">
        <v>248</v>
      </c>
    </row>
    <row r="2346" spans="1:11" ht="12.75" customHeight="1">
      <c r="A2346" s="68" t="s">
        <v>431</v>
      </c>
      <c r="B2346" s="68" t="s">
        <v>285</v>
      </c>
      <c r="C2346" s="68" t="s">
        <v>271</v>
      </c>
      <c r="D2346" s="68" t="s">
        <v>359</v>
      </c>
      <c r="E2346" s="68" t="s">
        <v>360</v>
      </c>
      <c r="F2346" s="68" t="s">
        <v>77</v>
      </c>
      <c r="G2346" s="68" t="s">
        <v>273</v>
      </c>
      <c r="H2346" s="68" t="s">
        <v>367</v>
      </c>
      <c r="I2346" s="65">
        <v>5</v>
      </c>
      <c r="J2346" s="65">
        <v>465</v>
      </c>
      <c r="K2346" s="65" t="s">
        <v>248</v>
      </c>
    </row>
    <row r="2347" spans="1:11" ht="12.75" customHeight="1">
      <c r="A2347" s="68" t="s">
        <v>431</v>
      </c>
      <c r="B2347" s="68" t="s">
        <v>285</v>
      </c>
      <c r="C2347" s="68" t="s">
        <v>271</v>
      </c>
      <c r="D2347" s="68" t="s">
        <v>359</v>
      </c>
      <c r="E2347" s="68" t="s">
        <v>360</v>
      </c>
      <c r="F2347" s="68" t="s">
        <v>77</v>
      </c>
      <c r="G2347" s="68" t="s">
        <v>273</v>
      </c>
      <c r="H2347" s="68" t="s">
        <v>364</v>
      </c>
      <c r="I2347" s="65">
        <v>38</v>
      </c>
      <c r="J2347" s="65">
        <v>467</v>
      </c>
      <c r="K2347" s="65" t="s">
        <v>275</v>
      </c>
    </row>
    <row r="2348" spans="1:11" ht="12.75" customHeight="1">
      <c r="A2348" s="68" t="s">
        <v>431</v>
      </c>
      <c r="B2348" s="68" t="s">
        <v>285</v>
      </c>
      <c r="C2348" s="68" t="s">
        <v>271</v>
      </c>
      <c r="D2348" s="68" t="s">
        <v>359</v>
      </c>
      <c r="E2348" s="68" t="s">
        <v>360</v>
      </c>
      <c r="F2348" s="68" t="s">
        <v>77</v>
      </c>
      <c r="G2348" s="68" t="s">
        <v>273</v>
      </c>
      <c r="H2348" s="68" t="s">
        <v>451</v>
      </c>
      <c r="I2348" s="65">
        <v>17</v>
      </c>
      <c r="J2348" s="65">
        <v>467</v>
      </c>
      <c r="K2348" s="65" t="s">
        <v>275</v>
      </c>
    </row>
    <row r="2349" spans="1:11" ht="12.75" customHeight="1">
      <c r="A2349" s="68" t="s">
        <v>431</v>
      </c>
      <c r="B2349" s="68" t="s">
        <v>285</v>
      </c>
      <c r="C2349" s="68" t="s">
        <v>271</v>
      </c>
      <c r="D2349" s="68" t="s">
        <v>359</v>
      </c>
      <c r="E2349" s="68" t="s">
        <v>360</v>
      </c>
      <c r="F2349" s="68" t="s">
        <v>77</v>
      </c>
      <c r="G2349" s="68" t="s">
        <v>273</v>
      </c>
      <c r="H2349" s="68" t="s">
        <v>365</v>
      </c>
      <c r="I2349" s="65">
        <v>7</v>
      </c>
      <c r="J2349" s="65">
        <v>467</v>
      </c>
      <c r="K2349" s="65" t="s">
        <v>275</v>
      </c>
    </row>
    <row r="2350" spans="1:11" ht="12.75" customHeight="1">
      <c r="A2350" s="68" t="s">
        <v>431</v>
      </c>
      <c r="B2350" s="68" t="s">
        <v>285</v>
      </c>
      <c r="C2350" s="68" t="s">
        <v>271</v>
      </c>
      <c r="D2350" s="68" t="s">
        <v>359</v>
      </c>
      <c r="E2350" s="68" t="s">
        <v>360</v>
      </c>
      <c r="F2350" s="68" t="s">
        <v>77</v>
      </c>
      <c r="G2350" s="68" t="s">
        <v>273</v>
      </c>
      <c r="H2350" s="68" t="s">
        <v>366</v>
      </c>
      <c r="I2350" s="65">
        <v>7</v>
      </c>
      <c r="J2350" s="65">
        <v>467</v>
      </c>
      <c r="K2350" s="65" t="s">
        <v>275</v>
      </c>
    </row>
    <row r="2351" spans="1:11" ht="12.75" customHeight="1">
      <c r="A2351" s="68" t="s">
        <v>431</v>
      </c>
      <c r="B2351" s="68" t="s">
        <v>285</v>
      </c>
      <c r="C2351" s="68" t="s">
        <v>271</v>
      </c>
      <c r="D2351" s="68" t="s">
        <v>359</v>
      </c>
      <c r="E2351" s="68" t="s">
        <v>360</v>
      </c>
      <c r="F2351" s="68" t="s">
        <v>77</v>
      </c>
      <c r="G2351" s="68" t="s">
        <v>273</v>
      </c>
      <c r="H2351" s="68" t="s">
        <v>367</v>
      </c>
      <c r="I2351" s="65">
        <v>4</v>
      </c>
      <c r="J2351" s="65">
        <v>467</v>
      </c>
      <c r="K2351" s="65" t="s">
        <v>275</v>
      </c>
    </row>
    <row r="2352" spans="1:11" ht="12.75" customHeight="1">
      <c r="A2352" s="68" t="s">
        <v>431</v>
      </c>
      <c r="B2352" s="68" t="s">
        <v>285</v>
      </c>
      <c r="C2352" s="68" t="s">
        <v>271</v>
      </c>
      <c r="D2352" s="68" t="s">
        <v>359</v>
      </c>
      <c r="E2352" s="68" t="s">
        <v>360</v>
      </c>
      <c r="F2352" s="68" t="s">
        <v>77</v>
      </c>
      <c r="G2352" s="68" t="s">
        <v>273</v>
      </c>
      <c r="H2352" s="68" t="s">
        <v>247</v>
      </c>
      <c r="I2352" s="65">
        <v>5</v>
      </c>
      <c r="J2352" s="65">
        <v>467</v>
      </c>
      <c r="K2352" s="65" t="s">
        <v>275</v>
      </c>
    </row>
    <row r="2353" spans="1:11" ht="12.75" customHeight="1">
      <c r="A2353" s="68" t="s">
        <v>431</v>
      </c>
      <c r="B2353" s="68" t="s">
        <v>285</v>
      </c>
      <c r="C2353" s="68" t="s">
        <v>271</v>
      </c>
      <c r="D2353" s="68" t="s">
        <v>359</v>
      </c>
      <c r="E2353" s="68" t="s">
        <v>360</v>
      </c>
      <c r="F2353" s="68" t="s">
        <v>77</v>
      </c>
      <c r="G2353" s="68" t="s">
        <v>273</v>
      </c>
      <c r="H2353" s="68" t="s">
        <v>375</v>
      </c>
      <c r="I2353" s="65">
        <v>6</v>
      </c>
      <c r="J2353" s="65">
        <v>467</v>
      </c>
      <c r="K2353" s="65" t="s">
        <v>275</v>
      </c>
    </row>
    <row r="2354" spans="1:11" ht="12.75" customHeight="1">
      <c r="A2354" s="68" t="s">
        <v>431</v>
      </c>
      <c r="B2354" s="68" t="s">
        <v>285</v>
      </c>
      <c r="C2354" s="68" t="s">
        <v>271</v>
      </c>
      <c r="D2354" s="68" t="s">
        <v>359</v>
      </c>
      <c r="E2354" s="68" t="s">
        <v>360</v>
      </c>
      <c r="F2354" s="68" t="s">
        <v>77</v>
      </c>
      <c r="G2354" s="68" t="s">
        <v>273</v>
      </c>
      <c r="H2354" s="68" t="s">
        <v>368</v>
      </c>
      <c r="I2354" s="65">
        <v>8</v>
      </c>
      <c r="J2354" s="65">
        <v>467</v>
      </c>
      <c r="K2354" s="65" t="s">
        <v>275</v>
      </c>
    </row>
    <row r="2355" spans="1:11" ht="12.75" customHeight="1">
      <c r="A2355" s="68" t="s">
        <v>431</v>
      </c>
      <c r="B2355" s="68" t="s">
        <v>285</v>
      </c>
      <c r="C2355" s="68" t="s">
        <v>271</v>
      </c>
      <c r="D2355" s="68" t="s">
        <v>359</v>
      </c>
      <c r="E2355" s="68" t="s">
        <v>360</v>
      </c>
      <c r="F2355" s="68" t="s">
        <v>77</v>
      </c>
      <c r="G2355" s="68" t="s">
        <v>273</v>
      </c>
      <c r="H2355" s="68" t="s">
        <v>491</v>
      </c>
      <c r="I2355" s="65">
        <v>2</v>
      </c>
      <c r="J2355" s="65">
        <v>467</v>
      </c>
      <c r="K2355" s="65" t="s">
        <v>275</v>
      </c>
    </row>
    <row r="2356" spans="1:11" ht="12.75" customHeight="1">
      <c r="A2356" s="68" t="s">
        <v>431</v>
      </c>
      <c r="B2356" s="68" t="s">
        <v>285</v>
      </c>
      <c r="C2356" s="68" t="s">
        <v>271</v>
      </c>
      <c r="D2356" s="68" t="s">
        <v>359</v>
      </c>
      <c r="E2356" s="68" t="s">
        <v>360</v>
      </c>
      <c r="F2356" s="68" t="s">
        <v>77</v>
      </c>
      <c r="G2356" s="68" t="s">
        <v>273</v>
      </c>
      <c r="H2356" s="68" t="s">
        <v>369</v>
      </c>
      <c r="I2356" s="65">
        <v>2</v>
      </c>
      <c r="J2356" s="65">
        <v>467</v>
      </c>
      <c r="K2356" s="65" t="s">
        <v>275</v>
      </c>
    </row>
    <row r="2357" spans="1:11" ht="12.75" customHeight="1">
      <c r="A2357" s="68" t="s">
        <v>431</v>
      </c>
      <c r="B2357" s="68" t="s">
        <v>285</v>
      </c>
      <c r="C2357" s="68" t="s">
        <v>271</v>
      </c>
      <c r="D2357" s="68" t="s">
        <v>359</v>
      </c>
      <c r="E2357" s="68" t="s">
        <v>360</v>
      </c>
      <c r="F2357" s="68" t="s">
        <v>77</v>
      </c>
      <c r="G2357" s="68" t="s">
        <v>273</v>
      </c>
      <c r="H2357" s="68" t="s">
        <v>375</v>
      </c>
      <c r="I2357" s="65">
        <v>4</v>
      </c>
      <c r="J2357" s="65">
        <v>616</v>
      </c>
      <c r="K2357" s="65" t="s">
        <v>383</v>
      </c>
    </row>
    <row r="2358" spans="1:11" ht="12.75" customHeight="1">
      <c r="A2358" s="68" t="s">
        <v>431</v>
      </c>
      <c r="B2358" s="68" t="s">
        <v>285</v>
      </c>
      <c r="C2358" s="68" t="s">
        <v>271</v>
      </c>
      <c r="D2358" s="68" t="s">
        <v>359</v>
      </c>
      <c r="E2358" s="68" t="s">
        <v>360</v>
      </c>
      <c r="F2358" s="68" t="s">
        <v>77</v>
      </c>
      <c r="G2358" s="68" t="s">
        <v>273</v>
      </c>
      <c r="H2358" s="68" t="s">
        <v>368</v>
      </c>
      <c r="I2358" s="65">
        <v>18</v>
      </c>
      <c r="J2358" s="65">
        <v>616</v>
      </c>
      <c r="K2358" s="65" t="s">
        <v>383</v>
      </c>
    </row>
    <row r="2359" spans="1:11" ht="12.75" customHeight="1">
      <c r="A2359" s="68" t="s">
        <v>431</v>
      </c>
      <c r="B2359" s="68" t="s">
        <v>285</v>
      </c>
      <c r="C2359" s="68" t="s">
        <v>271</v>
      </c>
      <c r="D2359" s="68" t="s">
        <v>359</v>
      </c>
      <c r="E2359" s="68" t="s">
        <v>360</v>
      </c>
      <c r="F2359" s="68" t="s">
        <v>77</v>
      </c>
      <c r="G2359" s="68" t="s">
        <v>273</v>
      </c>
      <c r="H2359" s="68" t="s">
        <v>491</v>
      </c>
      <c r="I2359" s="65">
        <v>14</v>
      </c>
      <c r="J2359" s="65">
        <v>616</v>
      </c>
      <c r="K2359" s="65" t="s">
        <v>383</v>
      </c>
    </row>
    <row r="2360" spans="1:11" ht="12.75" customHeight="1">
      <c r="A2360" s="68" t="s">
        <v>431</v>
      </c>
      <c r="B2360" s="68" t="s">
        <v>285</v>
      </c>
      <c r="C2360" s="68" t="s">
        <v>271</v>
      </c>
      <c r="D2360" s="68" t="s">
        <v>359</v>
      </c>
      <c r="E2360" s="68" t="s">
        <v>360</v>
      </c>
      <c r="F2360" s="68" t="s">
        <v>77</v>
      </c>
      <c r="G2360" s="68" t="s">
        <v>273</v>
      </c>
      <c r="H2360" s="68" t="s">
        <v>369</v>
      </c>
      <c r="I2360" s="65">
        <v>13</v>
      </c>
      <c r="J2360" s="65">
        <v>616</v>
      </c>
      <c r="K2360" s="65" t="s">
        <v>383</v>
      </c>
    </row>
    <row r="2361" spans="1:11" ht="12.75" customHeight="1">
      <c r="A2361" s="68" t="s">
        <v>431</v>
      </c>
      <c r="B2361" s="68" t="s">
        <v>285</v>
      </c>
      <c r="C2361" s="68" t="s">
        <v>271</v>
      </c>
      <c r="D2361" s="68" t="s">
        <v>359</v>
      </c>
      <c r="E2361" s="68" t="s">
        <v>360</v>
      </c>
      <c r="F2361" s="68" t="s">
        <v>77</v>
      </c>
      <c r="G2361" s="68" t="s">
        <v>273</v>
      </c>
      <c r="H2361" s="68" t="s">
        <v>364</v>
      </c>
      <c r="I2361" s="65">
        <v>33</v>
      </c>
      <c r="J2361" s="65">
        <v>432</v>
      </c>
      <c r="K2361" s="65" t="s">
        <v>424</v>
      </c>
    </row>
    <row r="2362" spans="1:11" ht="12.75" customHeight="1">
      <c r="A2362" s="68" t="s">
        <v>431</v>
      </c>
      <c r="B2362" s="68" t="s">
        <v>285</v>
      </c>
      <c r="C2362" s="68" t="s">
        <v>271</v>
      </c>
      <c r="D2362" s="68" t="s">
        <v>359</v>
      </c>
      <c r="E2362" s="68" t="s">
        <v>360</v>
      </c>
      <c r="F2362" s="68" t="s">
        <v>77</v>
      </c>
      <c r="G2362" s="68" t="s">
        <v>273</v>
      </c>
      <c r="H2362" s="68" t="s">
        <v>451</v>
      </c>
      <c r="I2362" s="65">
        <v>35</v>
      </c>
      <c r="J2362" s="65">
        <v>432</v>
      </c>
      <c r="K2362" s="65" t="s">
        <v>424</v>
      </c>
    </row>
    <row r="2363" spans="1:11" ht="12.75" customHeight="1">
      <c r="A2363" s="68" t="s">
        <v>431</v>
      </c>
      <c r="B2363" s="68" t="s">
        <v>285</v>
      </c>
      <c r="C2363" s="68" t="s">
        <v>271</v>
      </c>
      <c r="D2363" s="68" t="s">
        <v>359</v>
      </c>
      <c r="E2363" s="68" t="s">
        <v>360</v>
      </c>
      <c r="F2363" s="68" t="s">
        <v>77</v>
      </c>
      <c r="G2363" s="68" t="s">
        <v>273</v>
      </c>
      <c r="H2363" s="68" t="s">
        <v>365</v>
      </c>
      <c r="I2363" s="65">
        <v>15</v>
      </c>
      <c r="J2363" s="65">
        <v>432</v>
      </c>
      <c r="K2363" s="65" t="s">
        <v>424</v>
      </c>
    </row>
    <row r="2364" spans="1:11" ht="12.75" customHeight="1">
      <c r="A2364" s="68" t="s">
        <v>431</v>
      </c>
      <c r="B2364" s="68" t="s">
        <v>285</v>
      </c>
      <c r="C2364" s="68" t="s">
        <v>271</v>
      </c>
      <c r="D2364" s="68" t="s">
        <v>359</v>
      </c>
      <c r="E2364" s="68" t="s">
        <v>360</v>
      </c>
      <c r="F2364" s="68" t="s">
        <v>77</v>
      </c>
      <c r="G2364" s="68" t="s">
        <v>273</v>
      </c>
      <c r="H2364" s="68" t="s">
        <v>366</v>
      </c>
      <c r="I2364" s="65">
        <v>19</v>
      </c>
      <c r="J2364" s="65">
        <v>432</v>
      </c>
      <c r="K2364" s="65" t="s">
        <v>424</v>
      </c>
    </row>
    <row r="2365" spans="1:11" ht="12.75" customHeight="1">
      <c r="A2365" s="68" t="s">
        <v>431</v>
      </c>
      <c r="B2365" s="68" t="s">
        <v>285</v>
      </c>
      <c r="C2365" s="68" t="s">
        <v>271</v>
      </c>
      <c r="D2365" s="68" t="s">
        <v>359</v>
      </c>
      <c r="E2365" s="68" t="s">
        <v>360</v>
      </c>
      <c r="F2365" s="68" t="s">
        <v>77</v>
      </c>
      <c r="G2365" s="68" t="s">
        <v>273</v>
      </c>
      <c r="H2365" s="68" t="s">
        <v>367</v>
      </c>
      <c r="I2365" s="65">
        <v>21</v>
      </c>
      <c r="J2365" s="65">
        <v>432</v>
      </c>
      <c r="K2365" s="65" t="s">
        <v>424</v>
      </c>
    </row>
    <row r="2366" spans="1:11" ht="12.75" customHeight="1">
      <c r="A2366" s="68" t="s">
        <v>431</v>
      </c>
      <c r="B2366" s="68" t="s">
        <v>285</v>
      </c>
      <c r="C2366" s="68" t="s">
        <v>271</v>
      </c>
      <c r="D2366" s="68" t="s">
        <v>359</v>
      </c>
      <c r="E2366" s="68" t="s">
        <v>360</v>
      </c>
      <c r="F2366" s="68" t="s">
        <v>77</v>
      </c>
      <c r="G2366" s="68" t="s">
        <v>273</v>
      </c>
      <c r="H2366" s="68" t="s">
        <v>247</v>
      </c>
      <c r="I2366" s="65">
        <v>17</v>
      </c>
      <c r="J2366" s="65">
        <v>432</v>
      </c>
      <c r="K2366" s="65" t="s">
        <v>424</v>
      </c>
    </row>
    <row r="2367" spans="1:11" ht="12.75" customHeight="1">
      <c r="A2367" s="68" t="s">
        <v>431</v>
      </c>
      <c r="B2367" s="68" t="s">
        <v>285</v>
      </c>
      <c r="C2367" s="68" t="s">
        <v>271</v>
      </c>
      <c r="D2367" s="68" t="s">
        <v>359</v>
      </c>
      <c r="E2367" s="68" t="s">
        <v>360</v>
      </c>
      <c r="F2367" s="68" t="s">
        <v>77</v>
      </c>
      <c r="G2367" s="68" t="s">
        <v>273</v>
      </c>
      <c r="H2367" s="68" t="s">
        <v>375</v>
      </c>
      <c r="I2367" s="65">
        <v>20</v>
      </c>
      <c r="J2367" s="65">
        <v>432</v>
      </c>
      <c r="K2367" s="65" t="s">
        <v>424</v>
      </c>
    </row>
    <row r="2368" spans="1:11" ht="12.75" customHeight="1">
      <c r="A2368" s="68" t="s">
        <v>431</v>
      </c>
      <c r="B2368" s="68" t="s">
        <v>285</v>
      </c>
      <c r="C2368" s="68" t="s">
        <v>271</v>
      </c>
      <c r="D2368" s="68" t="s">
        <v>359</v>
      </c>
      <c r="E2368" s="68" t="s">
        <v>360</v>
      </c>
      <c r="F2368" s="68" t="s">
        <v>77</v>
      </c>
      <c r="G2368" s="68" t="s">
        <v>273</v>
      </c>
      <c r="H2368" s="68" t="s">
        <v>368</v>
      </c>
      <c r="I2368" s="65">
        <v>21</v>
      </c>
      <c r="J2368" s="65">
        <v>432</v>
      </c>
      <c r="K2368" s="65" t="s">
        <v>424</v>
      </c>
    </row>
    <row r="2369" spans="1:11" ht="12.75" customHeight="1">
      <c r="A2369" s="68" t="s">
        <v>431</v>
      </c>
      <c r="B2369" s="68" t="s">
        <v>285</v>
      </c>
      <c r="C2369" s="68" t="s">
        <v>271</v>
      </c>
      <c r="D2369" s="68" t="s">
        <v>359</v>
      </c>
      <c r="E2369" s="68" t="s">
        <v>360</v>
      </c>
      <c r="F2369" s="68" t="s">
        <v>77</v>
      </c>
      <c r="G2369" s="68" t="s">
        <v>273</v>
      </c>
      <c r="H2369" s="68" t="s">
        <v>491</v>
      </c>
      <c r="I2369" s="65">
        <v>27</v>
      </c>
      <c r="J2369" s="65">
        <v>432</v>
      </c>
      <c r="K2369" s="65" t="s">
        <v>424</v>
      </c>
    </row>
    <row r="2370" spans="1:11" ht="12.75" customHeight="1">
      <c r="A2370" s="68" t="s">
        <v>431</v>
      </c>
      <c r="B2370" s="68" t="s">
        <v>285</v>
      </c>
      <c r="C2370" s="68" t="s">
        <v>271</v>
      </c>
      <c r="D2370" s="68" t="s">
        <v>359</v>
      </c>
      <c r="E2370" s="68" t="s">
        <v>360</v>
      </c>
      <c r="F2370" s="68" t="s">
        <v>77</v>
      </c>
      <c r="G2370" s="68" t="s">
        <v>273</v>
      </c>
      <c r="H2370" s="68" t="s">
        <v>369</v>
      </c>
      <c r="I2370" s="65">
        <v>19</v>
      </c>
      <c r="J2370" s="65">
        <v>432</v>
      </c>
      <c r="K2370" s="65" t="s">
        <v>424</v>
      </c>
    </row>
    <row r="2371" spans="1:11" ht="12.75" customHeight="1">
      <c r="A2371" s="68" t="s">
        <v>431</v>
      </c>
      <c r="B2371" s="68" t="s">
        <v>285</v>
      </c>
      <c r="C2371" s="68" t="s">
        <v>271</v>
      </c>
      <c r="D2371" s="68" t="s">
        <v>359</v>
      </c>
      <c r="E2371" s="68" t="s">
        <v>360</v>
      </c>
      <c r="F2371" s="68" t="s">
        <v>77</v>
      </c>
      <c r="G2371" s="68" t="s">
        <v>273</v>
      </c>
      <c r="H2371" s="68" t="s">
        <v>638</v>
      </c>
      <c r="I2371" s="65">
        <v>9</v>
      </c>
      <c r="J2371" s="65">
        <v>432</v>
      </c>
      <c r="K2371" s="65" t="s">
        <v>424</v>
      </c>
    </row>
    <row r="2372" spans="1:11" ht="12.75" customHeight="1">
      <c r="A2372" s="68" t="s">
        <v>431</v>
      </c>
      <c r="B2372" s="68" t="s">
        <v>285</v>
      </c>
      <c r="C2372" s="68" t="s">
        <v>271</v>
      </c>
      <c r="D2372" s="68" t="s">
        <v>359</v>
      </c>
      <c r="E2372" s="68" t="s">
        <v>360</v>
      </c>
      <c r="F2372" s="68" t="s">
        <v>204</v>
      </c>
      <c r="G2372" s="68" t="s">
        <v>384</v>
      </c>
      <c r="H2372" s="68" t="s">
        <v>364</v>
      </c>
      <c r="I2372" s="65">
        <v>508</v>
      </c>
      <c r="J2372" s="65">
        <v>708</v>
      </c>
      <c r="K2372" s="65" t="s">
        <v>385</v>
      </c>
    </row>
    <row r="2373" spans="1:11" ht="12.75" customHeight="1">
      <c r="A2373" s="68" t="s">
        <v>431</v>
      </c>
      <c r="B2373" s="68" t="s">
        <v>285</v>
      </c>
      <c r="C2373" s="68" t="s">
        <v>271</v>
      </c>
      <c r="D2373" s="68" t="s">
        <v>359</v>
      </c>
      <c r="E2373" s="68" t="s">
        <v>360</v>
      </c>
      <c r="F2373" s="68" t="s">
        <v>204</v>
      </c>
      <c r="G2373" s="68" t="s">
        <v>384</v>
      </c>
      <c r="H2373" s="68" t="s">
        <v>451</v>
      </c>
      <c r="I2373" s="65">
        <v>260</v>
      </c>
      <c r="J2373" s="65">
        <v>708</v>
      </c>
      <c r="K2373" s="65" t="s">
        <v>385</v>
      </c>
    </row>
    <row r="2374" spans="1:11" ht="12.75" customHeight="1">
      <c r="A2374" s="68" t="s">
        <v>431</v>
      </c>
      <c r="B2374" s="68" t="s">
        <v>285</v>
      </c>
      <c r="C2374" s="68" t="s">
        <v>271</v>
      </c>
      <c r="D2374" s="68" t="s">
        <v>359</v>
      </c>
      <c r="E2374" s="68" t="s">
        <v>360</v>
      </c>
      <c r="F2374" s="68" t="s">
        <v>204</v>
      </c>
      <c r="G2374" s="68" t="s">
        <v>384</v>
      </c>
      <c r="H2374" s="68" t="s">
        <v>365</v>
      </c>
      <c r="I2374" s="65">
        <v>72</v>
      </c>
      <c r="J2374" s="65">
        <v>708</v>
      </c>
      <c r="K2374" s="65" t="s">
        <v>385</v>
      </c>
    </row>
    <row r="2375" spans="1:11" ht="12.75" customHeight="1">
      <c r="A2375" s="68" t="s">
        <v>431</v>
      </c>
      <c r="B2375" s="68" t="s">
        <v>285</v>
      </c>
      <c r="C2375" s="68" t="s">
        <v>271</v>
      </c>
      <c r="D2375" s="68" t="s">
        <v>359</v>
      </c>
      <c r="E2375" s="68" t="s">
        <v>360</v>
      </c>
      <c r="F2375" s="68" t="s">
        <v>204</v>
      </c>
      <c r="G2375" s="68" t="s">
        <v>384</v>
      </c>
      <c r="H2375" s="68" t="s">
        <v>366</v>
      </c>
      <c r="I2375" s="65">
        <v>317</v>
      </c>
      <c r="J2375" s="65">
        <v>708</v>
      </c>
      <c r="K2375" s="65" t="s">
        <v>385</v>
      </c>
    </row>
    <row r="2376" spans="1:11" ht="12.75" customHeight="1">
      <c r="A2376" s="68" t="s">
        <v>431</v>
      </c>
      <c r="B2376" s="68" t="s">
        <v>285</v>
      </c>
      <c r="C2376" s="68" t="s">
        <v>271</v>
      </c>
      <c r="D2376" s="68" t="s">
        <v>359</v>
      </c>
      <c r="E2376" s="68" t="s">
        <v>360</v>
      </c>
      <c r="F2376" s="68" t="s">
        <v>204</v>
      </c>
      <c r="G2376" s="68" t="s">
        <v>384</v>
      </c>
      <c r="H2376" s="68" t="s">
        <v>367</v>
      </c>
      <c r="I2376" s="65">
        <v>182</v>
      </c>
      <c r="J2376" s="65">
        <v>708</v>
      </c>
      <c r="K2376" s="65" t="s">
        <v>385</v>
      </c>
    </row>
    <row r="2377" spans="1:11" ht="12.75" customHeight="1">
      <c r="A2377" s="68" t="s">
        <v>431</v>
      </c>
      <c r="B2377" s="68" t="s">
        <v>285</v>
      </c>
      <c r="C2377" s="68" t="s">
        <v>271</v>
      </c>
      <c r="D2377" s="68" t="s">
        <v>359</v>
      </c>
      <c r="E2377" s="68" t="s">
        <v>360</v>
      </c>
      <c r="F2377" s="68" t="s">
        <v>204</v>
      </c>
      <c r="G2377" s="68" t="s">
        <v>384</v>
      </c>
      <c r="H2377" s="68" t="s">
        <v>247</v>
      </c>
      <c r="I2377" s="65">
        <v>84</v>
      </c>
      <c r="J2377" s="65">
        <v>708</v>
      </c>
      <c r="K2377" s="65" t="s">
        <v>385</v>
      </c>
    </row>
    <row r="2378" spans="1:11" ht="12.75" customHeight="1">
      <c r="A2378" s="68" t="s">
        <v>431</v>
      </c>
      <c r="B2378" s="68" t="s">
        <v>285</v>
      </c>
      <c r="C2378" s="68" t="s">
        <v>271</v>
      </c>
      <c r="D2378" s="68" t="s">
        <v>359</v>
      </c>
      <c r="E2378" s="68" t="s">
        <v>360</v>
      </c>
      <c r="F2378" s="68" t="s">
        <v>204</v>
      </c>
      <c r="G2378" s="68" t="s">
        <v>384</v>
      </c>
      <c r="H2378" s="68" t="s">
        <v>375</v>
      </c>
      <c r="I2378" s="65">
        <v>74</v>
      </c>
      <c r="J2378" s="65">
        <v>708</v>
      </c>
      <c r="K2378" s="65" t="s">
        <v>385</v>
      </c>
    </row>
    <row r="2379" spans="1:11" ht="12.75" customHeight="1">
      <c r="A2379" s="68" t="s">
        <v>431</v>
      </c>
      <c r="B2379" s="68" t="s">
        <v>285</v>
      </c>
      <c r="C2379" s="68" t="s">
        <v>271</v>
      </c>
      <c r="D2379" s="68" t="s">
        <v>359</v>
      </c>
      <c r="E2379" s="68" t="s">
        <v>360</v>
      </c>
      <c r="F2379" s="68" t="s">
        <v>204</v>
      </c>
      <c r="G2379" s="68" t="s">
        <v>384</v>
      </c>
      <c r="H2379" s="68" t="s">
        <v>368</v>
      </c>
      <c r="I2379" s="65">
        <v>117</v>
      </c>
      <c r="J2379" s="65">
        <v>708</v>
      </c>
      <c r="K2379" s="65" t="s">
        <v>385</v>
      </c>
    </row>
    <row r="2380" spans="1:11" ht="12.75" customHeight="1">
      <c r="A2380" s="68" t="s">
        <v>431</v>
      </c>
      <c r="B2380" s="68" t="s">
        <v>285</v>
      </c>
      <c r="C2380" s="68" t="s">
        <v>271</v>
      </c>
      <c r="D2380" s="68" t="s">
        <v>359</v>
      </c>
      <c r="E2380" s="68" t="s">
        <v>360</v>
      </c>
      <c r="F2380" s="68" t="s">
        <v>204</v>
      </c>
      <c r="G2380" s="68" t="s">
        <v>384</v>
      </c>
      <c r="H2380" s="68" t="s">
        <v>491</v>
      </c>
      <c r="I2380" s="65">
        <v>33</v>
      </c>
      <c r="J2380" s="65">
        <v>708</v>
      </c>
      <c r="K2380" s="65" t="s">
        <v>385</v>
      </c>
    </row>
    <row r="2381" spans="1:11" ht="12.75" customHeight="1">
      <c r="A2381" s="68" t="s">
        <v>431</v>
      </c>
      <c r="B2381" s="68" t="s">
        <v>285</v>
      </c>
      <c r="C2381" s="68" t="s">
        <v>271</v>
      </c>
      <c r="D2381" s="68" t="s">
        <v>359</v>
      </c>
      <c r="E2381" s="68" t="s">
        <v>360</v>
      </c>
      <c r="F2381" s="68" t="s">
        <v>204</v>
      </c>
      <c r="G2381" s="68" t="s">
        <v>384</v>
      </c>
      <c r="H2381" s="68" t="s">
        <v>369</v>
      </c>
      <c r="I2381" s="65">
        <v>13</v>
      </c>
      <c r="J2381" s="65">
        <v>708</v>
      </c>
      <c r="K2381" s="65" t="s">
        <v>385</v>
      </c>
    </row>
    <row r="2382" spans="1:11" ht="12.75" customHeight="1">
      <c r="A2382" s="68" t="s">
        <v>431</v>
      </c>
      <c r="B2382" s="68" t="s">
        <v>285</v>
      </c>
      <c r="C2382" s="68" t="s">
        <v>271</v>
      </c>
      <c r="D2382" s="68" t="s">
        <v>359</v>
      </c>
      <c r="E2382" s="68" t="s">
        <v>360</v>
      </c>
      <c r="F2382" s="68" t="s">
        <v>78</v>
      </c>
      <c r="G2382" s="68" t="s">
        <v>384</v>
      </c>
      <c r="H2382" s="68" t="s">
        <v>368</v>
      </c>
      <c r="I2382" s="65">
        <v>1</v>
      </c>
      <c r="J2382" s="65">
        <v>807</v>
      </c>
      <c r="K2382" s="65" t="s">
        <v>283</v>
      </c>
    </row>
    <row r="2383" spans="1:11" ht="12.75" customHeight="1">
      <c r="A2383" s="68" t="s">
        <v>431</v>
      </c>
      <c r="B2383" s="68" t="s">
        <v>285</v>
      </c>
      <c r="C2383" s="68" t="s">
        <v>271</v>
      </c>
      <c r="D2383" s="68" t="s">
        <v>359</v>
      </c>
      <c r="E2383" s="68" t="s">
        <v>360</v>
      </c>
      <c r="F2383" s="68" t="s">
        <v>204</v>
      </c>
      <c r="G2383" s="68" t="s">
        <v>384</v>
      </c>
      <c r="H2383" s="68" t="s">
        <v>364</v>
      </c>
      <c r="I2383" s="65">
        <v>1236</v>
      </c>
      <c r="J2383" s="65">
        <v>707</v>
      </c>
      <c r="K2383" s="65" t="s">
        <v>386</v>
      </c>
    </row>
    <row r="2384" spans="1:11" ht="12.75" customHeight="1">
      <c r="A2384" s="68" t="s">
        <v>431</v>
      </c>
      <c r="B2384" s="68" t="s">
        <v>285</v>
      </c>
      <c r="C2384" s="68" t="s">
        <v>271</v>
      </c>
      <c r="D2384" s="68" t="s">
        <v>359</v>
      </c>
      <c r="E2384" s="68" t="s">
        <v>360</v>
      </c>
      <c r="F2384" s="68" t="s">
        <v>204</v>
      </c>
      <c r="G2384" s="68" t="s">
        <v>384</v>
      </c>
      <c r="H2384" s="68" t="s">
        <v>451</v>
      </c>
      <c r="I2384" s="65">
        <v>10988</v>
      </c>
      <c r="J2384" s="65">
        <v>707</v>
      </c>
      <c r="K2384" s="65" t="s">
        <v>386</v>
      </c>
    </row>
    <row r="2385" spans="1:11" ht="12.75" customHeight="1">
      <c r="A2385" s="68" t="s">
        <v>431</v>
      </c>
      <c r="B2385" s="68" t="s">
        <v>285</v>
      </c>
      <c r="C2385" s="68" t="s">
        <v>271</v>
      </c>
      <c r="D2385" s="68" t="s">
        <v>359</v>
      </c>
      <c r="E2385" s="68" t="s">
        <v>360</v>
      </c>
      <c r="F2385" s="68" t="s">
        <v>204</v>
      </c>
      <c r="G2385" s="68" t="s">
        <v>384</v>
      </c>
      <c r="H2385" s="68" t="s">
        <v>365</v>
      </c>
      <c r="I2385" s="65">
        <v>7377</v>
      </c>
      <c r="J2385" s="65">
        <v>707</v>
      </c>
      <c r="K2385" s="65" t="s">
        <v>386</v>
      </c>
    </row>
    <row r="2386" spans="1:11" ht="12.75" customHeight="1">
      <c r="A2386" s="68" t="s">
        <v>431</v>
      </c>
      <c r="B2386" s="68" t="s">
        <v>285</v>
      </c>
      <c r="C2386" s="68" t="s">
        <v>271</v>
      </c>
      <c r="D2386" s="68" t="s">
        <v>359</v>
      </c>
      <c r="E2386" s="68" t="s">
        <v>360</v>
      </c>
      <c r="F2386" s="68" t="s">
        <v>204</v>
      </c>
      <c r="G2386" s="68" t="s">
        <v>384</v>
      </c>
      <c r="H2386" s="68" t="s">
        <v>366</v>
      </c>
      <c r="I2386" s="65">
        <v>8040</v>
      </c>
      <c r="J2386" s="65">
        <v>707</v>
      </c>
      <c r="K2386" s="65" t="s">
        <v>386</v>
      </c>
    </row>
    <row r="2387" spans="1:11" ht="12.75" customHeight="1">
      <c r="A2387" s="68" t="s">
        <v>431</v>
      </c>
      <c r="B2387" s="68" t="s">
        <v>285</v>
      </c>
      <c r="C2387" s="68" t="s">
        <v>271</v>
      </c>
      <c r="D2387" s="68" t="s">
        <v>359</v>
      </c>
      <c r="E2387" s="68" t="s">
        <v>360</v>
      </c>
      <c r="F2387" s="68" t="s">
        <v>204</v>
      </c>
      <c r="G2387" s="68" t="s">
        <v>384</v>
      </c>
      <c r="H2387" s="68" t="s">
        <v>367</v>
      </c>
      <c r="I2387" s="65">
        <v>5697</v>
      </c>
      <c r="J2387" s="65">
        <v>707</v>
      </c>
      <c r="K2387" s="65" t="s">
        <v>386</v>
      </c>
    </row>
    <row r="2388" spans="1:11" ht="12.75" customHeight="1">
      <c r="A2388" s="68" t="s">
        <v>431</v>
      </c>
      <c r="B2388" s="68" t="s">
        <v>285</v>
      </c>
      <c r="C2388" s="68" t="s">
        <v>271</v>
      </c>
      <c r="D2388" s="68" t="s">
        <v>359</v>
      </c>
      <c r="E2388" s="68" t="s">
        <v>360</v>
      </c>
      <c r="F2388" s="68" t="s">
        <v>204</v>
      </c>
      <c r="G2388" s="68" t="s">
        <v>384</v>
      </c>
      <c r="H2388" s="68" t="s">
        <v>247</v>
      </c>
      <c r="I2388" s="65">
        <v>5066</v>
      </c>
      <c r="J2388" s="65">
        <v>707</v>
      </c>
      <c r="K2388" s="65" t="s">
        <v>386</v>
      </c>
    </row>
    <row r="2389" spans="1:11" ht="12.75" customHeight="1">
      <c r="A2389" s="68" t="s">
        <v>431</v>
      </c>
      <c r="B2389" s="68" t="s">
        <v>285</v>
      </c>
      <c r="C2389" s="68" t="s">
        <v>271</v>
      </c>
      <c r="D2389" s="68" t="s">
        <v>359</v>
      </c>
      <c r="E2389" s="68" t="s">
        <v>360</v>
      </c>
      <c r="F2389" s="68" t="s">
        <v>204</v>
      </c>
      <c r="G2389" s="68" t="s">
        <v>384</v>
      </c>
      <c r="H2389" s="68" t="s">
        <v>375</v>
      </c>
      <c r="I2389" s="65">
        <v>7079</v>
      </c>
      <c r="J2389" s="65">
        <v>707</v>
      </c>
      <c r="K2389" s="65" t="s">
        <v>386</v>
      </c>
    </row>
    <row r="2390" spans="1:11" ht="12.75" customHeight="1">
      <c r="A2390" s="68" t="s">
        <v>431</v>
      </c>
      <c r="B2390" s="68" t="s">
        <v>285</v>
      </c>
      <c r="C2390" s="68" t="s">
        <v>271</v>
      </c>
      <c r="D2390" s="68" t="s">
        <v>359</v>
      </c>
      <c r="E2390" s="68" t="s">
        <v>360</v>
      </c>
      <c r="F2390" s="68" t="s">
        <v>204</v>
      </c>
      <c r="G2390" s="68" t="s">
        <v>384</v>
      </c>
      <c r="H2390" s="68" t="s">
        <v>368</v>
      </c>
      <c r="I2390" s="65">
        <v>8858</v>
      </c>
      <c r="J2390" s="65">
        <v>707</v>
      </c>
      <c r="K2390" s="65" t="s">
        <v>386</v>
      </c>
    </row>
    <row r="2391" spans="1:11" ht="12.75" customHeight="1">
      <c r="A2391" s="68" t="s">
        <v>431</v>
      </c>
      <c r="B2391" s="68" t="s">
        <v>285</v>
      </c>
      <c r="C2391" s="68" t="s">
        <v>271</v>
      </c>
      <c r="D2391" s="68" t="s">
        <v>359</v>
      </c>
      <c r="E2391" s="68" t="s">
        <v>360</v>
      </c>
      <c r="F2391" s="68" t="s">
        <v>204</v>
      </c>
      <c r="G2391" s="68" t="s">
        <v>384</v>
      </c>
      <c r="H2391" s="68" t="s">
        <v>491</v>
      </c>
      <c r="I2391" s="65">
        <v>5982</v>
      </c>
      <c r="J2391" s="65">
        <v>707</v>
      </c>
      <c r="K2391" s="65" t="s">
        <v>386</v>
      </c>
    </row>
    <row r="2392" spans="1:11" ht="12.75" customHeight="1">
      <c r="A2392" s="68" t="s">
        <v>431</v>
      </c>
      <c r="B2392" s="68" t="s">
        <v>285</v>
      </c>
      <c r="C2392" s="68" t="s">
        <v>271</v>
      </c>
      <c r="D2392" s="68" t="s">
        <v>359</v>
      </c>
      <c r="E2392" s="68" t="s">
        <v>360</v>
      </c>
      <c r="F2392" s="68" t="s">
        <v>204</v>
      </c>
      <c r="G2392" s="68" t="s">
        <v>384</v>
      </c>
      <c r="H2392" s="68" t="s">
        <v>369</v>
      </c>
      <c r="I2392" s="65">
        <v>5706</v>
      </c>
      <c r="J2392" s="65">
        <v>707</v>
      </c>
      <c r="K2392" s="65" t="s">
        <v>386</v>
      </c>
    </row>
    <row r="2393" spans="1:11" ht="12.75" customHeight="1">
      <c r="A2393" s="68" t="s">
        <v>431</v>
      </c>
      <c r="B2393" s="68" t="s">
        <v>285</v>
      </c>
      <c r="C2393" s="68" t="s">
        <v>271</v>
      </c>
      <c r="D2393" s="68" t="s">
        <v>359</v>
      </c>
      <c r="E2393" s="68" t="s">
        <v>360</v>
      </c>
      <c r="F2393" s="68" t="s">
        <v>204</v>
      </c>
      <c r="G2393" s="68" t="s">
        <v>384</v>
      </c>
      <c r="H2393" s="68" t="s">
        <v>638</v>
      </c>
      <c r="I2393" s="65">
        <v>3255</v>
      </c>
      <c r="J2393" s="65">
        <v>707</v>
      </c>
      <c r="K2393" s="65" t="s">
        <v>386</v>
      </c>
    </row>
    <row r="2394" spans="1:11" ht="12.75" customHeight="1">
      <c r="A2394" s="68" t="s">
        <v>431</v>
      </c>
      <c r="B2394" s="68" t="s">
        <v>285</v>
      </c>
      <c r="C2394" s="68" t="s">
        <v>271</v>
      </c>
      <c r="D2394" s="68" t="s">
        <v>359</v>
      </c>
      <c r="E2394" s="68" t="s">
        <v>360</v>
      </c>
      <c r="F2394" s="68" t="s">
        <v>78</v>
      </c>
      <c r="G2394" s="68" t="s">
        <v>384</v>
      </c>
      <c r="H2394" s="68" t="s">
        <v>364</v>
      </c>
      <c r="I2394" s="65">
        <v>2376</v>
      </c>
      <c r="J2394" s="65">
        <v>721</v>
      </c>
      <c r="K2394" s="65" t="s">
        <v>502</v>
      </c>
    </row>
    <row r="2395" spans="1:11" ht="12.75" customHeight="1">
      <c r="A2395" s="68" t="s">
        <v>431</v>
      </c>
      <c r="B2395" s="68" t="s">
        <v>285</v>
      </c>
      <c r="C2395" s="68" t="s">
        <v>271</v>
      </c>
      <c r="D2395" s="68" t="s">
        <v>359</v>
      </c>
      <c r="E2395" s="68" t="s">
        <v>360</v>
      </c>
      <c r="F2395" s="68" t="s">
        <v>78</v>
      </c>
      <c r="G2395" s="68" t="s">
        <v>384</v>
      </c>
      <c r="H2395" s="68" t="s">
        <v>451</v>
      </c>
      <c r="I2395" s="65">
        <v>2678</v>
      </c>
      <c r="J2395" s="65">
        <v>721</v>
      </c>
      <c r="K2395" s="65" t="s">
        <v>502</v>
      </c>
    </row>
    <row r="2396" spans="1:11" ht="12.75" customHeight="1">
      <c r="A2396" s="68" t="s">
        <v>431</v>
      </c>
      <c r="B2396" s="68" t="s">
        <v>285</v>
      </c>
      <c r="C2396" s="68" t="s">
        <v>271</v>
      </c>
      <c r="D2396" s="68" t="s">
        <v>359</v>
      </c>
      <c r="E2396" s="68" t="s">
        <v>360</v>
      </c>
      <c r="F2396" s="68" t="s">
        <v>78</v>
      </c>
      <c r="G2396" s="68" t="s">
        <v>384</v>
      </c>
      <c r="H2396" s="68" t="s">
        <v>365</v>
      </c>
      <c r="I2396" s="65">
        <v>1732</v>
      </c>
      <c r="J2396" s="65">
        <v>721</v>
      </c>
      <c r="K2396" s="65" t="s">
        <v>502</v>
      </c>
    </row>
    <row r="2397" spans="1:11" ht="12.75" customHeight="1">
      <c r="A2397" s="68" t="s">
        <v>431</v>
      </c>
      <c r="B2397" s="68" t="s">
        <v>285</v>
      </c>
      <c r="C2397" s="68" t="s">
        <v>271</v>
      </c>
      <c r="D2397" s="68" t="s">
        <v>359</v>
      </c>
      <c r="E2397" s="68" t="s">
        <v>360</v>
      </c>
      <c r="F2397" s="68" t="s">
        <v>78</v>
      </c>
      <c r="G2397" s="68" t="s">
        <v>384</v>
      </c>
      <c r="H2397" s="68" t="s">
        <v>366</v>
      </c>
      <c r="I2397" s="65">
        <v>1986</v>
      </c>
      <c r="J2397" s="65">
        <v>721</v>
      </c>
      <c r="K2397" s="65" t="s">
        <v>502</v>
      </c>
    </row>
    <row r="2398" spans="1:11" ht="12.75" customHeight="1">
      <c r="A2398" s="68" t="s">
        <v>431</v>
      </c>
      <c r="B2398" s="68" t="s">
        <v>285</v>
      </c>
      <c r="C2398" s="68" t="s">
        <v>271</v>
      </c>
      <c r="D2398" s="68" t="s">
        <v>359</v>
      </c>
      <c r="E2398" s="68" t="s">
        <v>360</v>
      </c>
      <c r="F2398" s="68" t="s">
        <v>78</v>
      </c>
      <c r="G2398" s="68" t="s">
        <v>384</v>
      </c>
      <c r="H2398" s="68" t="s">
        <v>367</v>
      </c>
      <c r="I2398" s="65">
        <v>1823</v>
      </c>
      <c r="J2398" s="65">
        <v>721</v>
      </c>
      <c r="K2398" s="65" t="s">
        <v>502</v>
      </c>
    </row>
    <row r="2399" spans="1:11" ht="12.75" customHeight="1">
      <c r="A2399" s="68" t="s">
        <v>431</v>
      </c>
      <c r="B2399" s="68" t="s">
        <v>285</v>
      </c>
      <c r="C2399" s="68" t="s">
        <v>271</v>
      </c>
      <c r="D2399" s="68" t="s">
        <v>359</v>
      </c>
      <c r="E2399" s="68" t="s">
        <v>360</v>
      </c>
      <c r="F2399" s="68" t="s">
        <v>78</v>
      </c>
      <c r="G2399" s="68" t="s">
        <v>384</v>
      </c>
      <c r="H2399" s="68" t="s">
        <v>247</v>
      </c>
      <c r="I2399" s="65">
        <v>1279</v>
      </c>
      <c r="J2399" s="65">
        <v>721</v>
      </c>
      <c r="K2399" s="65" t="s">
        <v>502</v>
      </c>
    </row>
    <row r="2400" spans="1:11" ht="12.75" customHeight="1">
      <c r="A2400" s="68" t="s">
        <v>431</v>
      </c>
      <c r="B2400" s="68" t="s">
        <v>285</v>
      </c>
      <c r="C2400" s="68" t="s">
        <v>271</v>
      </c>
      <c r="D2400" s="68" t="s">
        <v>359</v>
      </c>
      <c r="E2400" s="68" t="s">
        <v>360</v>
      </c>
      <c r="F2400" s="68" t="s">
        <v>78</v>
      </c>
      <c r="G2400" s="68" t="s">
        <v>384</v>
      </c>
      <c r="H2400" s="68" t="s">
        <v>375</v>
      </c>
      <c r="I2400" s="65">
        <v>1141</v>
      </c>
      <c r="J2400" s="65">
        <v>721</v>
      </c>
      <c r="K2400" s="65" t="s">
        <v>502</v>
      </c>
    </row>
    <row r="2401" spans="1:11" ht="12.75" customHeight="1">
      <c r="A2401" s="68" t="s">
        <v>431</v>
      </c>
      <c r="B2401" s="68" t="s">
        <v>285</v>
      </c>
      <c r="C2401" s="68" t="s">
        <v>271</v>
      </c>
      <c r="D2401" s="68" t="s">
        <v>359</v>
      </c>
      <c r="E2401" s="68" t="s">
        <v>360</v>
      </c>
      <c r="F2401" s="68" t="s">
        <v>78</v>
      </c>
      <c r="G2401" s="68" t="s">
        <v>384</v>
      </c>
      <c r="H2401" s="68" t="s">
        <v>368</v>
      </c>
      <c r="I2401" s="65">
        <v>1021</v>
      </c>
      <c r="J2401" s="65">
        <v>721</v>
      </c>
      <c r="K2401" s="65" t="s">
        <v>502</v>
      </c>
    </row>
    <row r="2402" spans="1:11" ht="12.75" customHeight="1">
      <c r="A2402" s="68" t="s">
        <v>431</v>
      </c>
      <c r="B2402" s="68" t="s">
        <v>285</v>
      </c>
      <c r="C2402" s="68" t="s">
        <v>271</v>
      </c>
      <c r="D2402" s="68" t="s">
        <v>359</v>
      </c>
      <c r="E2402" s="68" t="s">
        <v>360</v>
      </c>
      <c r="F2402" s="68" t="s">
        <v>78</v>
      </c>
      <c r="G2402" s="68" t="s">
        <v>384</v>
      </c>
      <c r="H2402" s="68" t="s">
        <v>491</v>
      </c>
      <c r="I2402" s="65">
        <v>193</v>
      </c>
      <c r="J2402" s="65">
        <v>721</v>
      </c>
      <c r="K2402" s="65" t="s">
        <v>502</v>
      </c>
    </row>
    <row r="2403" spans="1:11" ht="12.75" customHeight="1">
      <c r="A2403" s="68" t="s">
        <v>431</v>
      </c>
      <c r="B2403" s="68" t="s">
        <v>285</v>
      </c>
      <c r="C2403" s="68" t="s">
        <v>271</v>
      </c>
      <c r="D2403" s="68" t="s">
        <v>359</v>
      </c>
      <c r="E2403" s="68" t="s">
        <v>360</v>
      </c>
      <c r="F2403" s="68" t="s">
        <v>78</v>
      </c>
      <c r="G2403" s="68" t="s">
        <v>384</v>
      </c>
      <c r="H2403" s="68" t="s">
        <v>369</v>
      </c>
      <c r="I2403" s="65">
        <v>27</v>
      </c>
      <c r="J2403" s="65">
        <v>721</v>
      </c>
      <c r="K2403" s="65" t="s">
        <v>502</v>
      </c>
    </row>
    <row r="2404" spans="1:11" ht="12.75" customHeight="1">
      <c r="A2404" s="68" t="s">
        <v>431</v>
      </c>
      <c r="B2404" s="68" t="s">
        <v>285</v>
      </c>
      <c r="C2404" s="68" t="s">
        <v>271</v>
      </c>
      <c r="D2404" s="68" t="s">
        <v>359</v>
      </c>
      <c r="E2404" s="68" t="s">
        <v>360</v>
      </c>
      <c r="F2404" s="68" t="s">
        <v>78</v>
      </c>
      <c r="G2404" s="68" t="s">
        <v>384</v>
      </c>
      <c r="H2404" s="68" t="s">
        <v>364</v>
      </c>
      <c r="I2404" s="65">
        <v>261</v>
      </c>
      <c r="J2404" s="65">
        <v>722</v>
      </c>
      <c r="K2404" s="65" t="s">
        <v>387</v>
      </c>
    </row>
    <row r="2405" spans="1:11" ht="12.75" customHeight="1">
      <c r="A2405" s="68" t="s">
        <v>431</v>
      </c>
      <c r="B2405" s="68" t="s">
        <v>285</v>
      </c>
      <c r="C2405" s="68" t="s">
        <v>271</v>
      </c>
      <c r="D2405" s="68" t="s">
        <v>359</v>
      </c>
      <c r="E2405" s="68" t="s">
        <v>360</v>
      </c>
      <c r="F2405" s="68" t="s">
        <v>78</v>
      </c>
      <c r="G2405" s="68" t="s">
        <v>384</v>
      </c>
      <c r="H2405" s="68" t="s">
        <v>451</v>
      </c>
      <c r="I2405" s="65">
        <v>188</v>
      </c>
      <c r="J2405" s="65">
        <v>722</v>
      </c>
      <c r="K2405" s="65" t="s">
        <v>387</v>
      </c>
    </row>
    <row r="2406" spans="1:11" ht="12.75" customHeight="1">
      <c r="A2406" s="68" t="s">
        <v>431</v>
      </c>
      <c r="B2406" s="68" t="s">
        <v>285</v>
      </c>
      <c r="C2406" s="68" t="s">
        <v>271</v>
      </c>
      <c r="D2406" s="68" t="s">
        <v>359</v>
      </c>
      <c r="E2406" s="68" t="s">
        <v>360</v>
      </c>
      <c r="F2406" s="68" t="s">
        <v>78</v>
      </c>
      <c r="G2406" s="68" t="s">
        <v>384</v>
      </c>
      <c r="H2406" s="68" t="s">
        <v>365</v>
      </c>
      <c r="I2406" s="65">
        <v>68</v>
      </c>
      <c r="J2406" s="65">
        <v>722</v>
      </c>
      <c r="K2406" s="65" t="s">
        <v>387</v>
      </c>
    </row>
    <row r="2407" spans="1:11" ht="12.75" customHeight="1">
      <c r="A2407" s="68" t="s">
        <v>431</v>
      </c>
      <c r="B2407" s="68" t="s">
        <v>285</v>
      </c>
      <c r="C2407" s="68" t="s">
        <v>271</v>
      </c>
      <c r="D2407" s="68" t="s">
        <v>359</v>
      </c>
      <c r="E2407" s="68" t="s">
        <v>360</v>
      </c>
      <c r="F2407" s="68" t="s">
        <v>78</v>
      </c>
      <c r="G2407" s="68" t="s">
        <v>384</v>
      </c>
      <c r="H2407" s="68" t="s">
        <v>366</v>
      </c>
      <c r="I2407" s="65">
        <v>39</v>
      </c>
      <c r="J2407" s="65">
        <v>722</v>
      </c>
      <c r="K2407" s="65" t="s">
        <v>387</v>
      </c>
    </row>
    <row r="2408" spans="1:11" ht="12.75" customHeight="1">
      <c r="A2408" s="68" t="s">
        <v>431</v>
      </c>
      <c r="B2408" s="68" t="s">
        <v>285</v>
      </c>
      <c r="C2408" s="68" t="s">
        <v>271</v>
      </c>
      <c r="D2408" s="68" t="s">
        <v>359</v>
      </c>
      <c r="E2408" s="68" t="s">
        <v>360</v>
      </c>
      <c r="F2408" s="68" t="s">
        <v>78</v>
      </c>
      <c r="G2408" s="68" t="s">
        <v>384</v>
      </c>
      <c r="H2408" s="68" t="s">
        <v>367</v>
      </c>
      <c r="I2408" s="65">
        <v>19</v>
      </c>
      <c r="J2408" s="65">
        <v>722</v>
      </c>
      <c r="K2408" s="65" t="s">
        <v>387</v>
      </c>
    </row>
    <row r="2409" spans="1:11" ht="12.75" customHeight="1">
      <c r="A2409" s="68" t="s">
        <v>431</v>
      </c>
      <c r="B2409" s="68" t="s">
        <v>285</v>
      </c>
      <c r="C2409" s="68" t="s">
        <v>271</v>
      </c>
      <c r="D2409" s="68" t="s">
        <v>359</v>
      </c>
      <c r="E2409" s="68" t="s">
        <v>360</v>
      </c>
      <c r="F2409" s="68" t="s">
        <v>78</v>
      </c>
      <c r="G2409" s="68" t="s">
        <v>384</v>
      </c>
      <c r="H2409" s="68" t="s">
        <v>247</v>
      </c>
      <c r="I2409" s="65">
        <v>4</v>
      </c>
      <c r="J2409" s="65">
        <v>722</v>
      </c>
      <c r="K2409" s="65" t="s">
        <v>387</v>
      </c>
    </row>
    <row r="2410" spans="1:11" ht="12.75" customHeight="1">
      <c r="A2410" s="68" t="s">
        <v>431</v>
      </c>
      <c r="B2410" s="68" t="s">
        <v>285</v>
      </c>
      <c r="C2410" s="68" t="s">
        <v>271</v>
      </c>
      <c r="D2410" s="68" t="s">
        <v>359</v>
      </c>
      <c r="E2410" s="68" t="s">
        <v>360</v>
      </c>
      <c r="F2410" s="68" t="s">
        <v>78</v>
      </c>
      <c r="G2410" s="68" t="s">
        <v>384</v>
      </c>
      <c r="H2410" s="68" t="s">
        <v>375</v>
      </c>
      <c r="I2410" s="65">
        <v>9</v>
      </c>
      <c r="J2410" s="65">
        <v>722</v>
      </c>
      <c r="K2410" s="65" t="s">
        <v>387</v>
      </c>
    </row>
    <row r="2411" spans="1:11" ht="12.75" customHeight="1">
      <c r="A2411" s="68" t="s">
        <v>431</v>
      </c>
      <c r="B2411" s="68" t="s">
        <v>285</v>
      </c>
      <c r="C2411" s="68" t="s">
        <v>271</v>
      </c>
      <c r="D2411" s="68" t="s">
        <v>359</v>
      </c>
      <c r="E2411" s="68" t="s">
        <v>360</v>
      </c>
      <c r="F2411" s="68" t="s">
        <v>78</v>
      </c>
      <c r="G2411" s="68" t="s">
        <v>384</v>
      </c>
      <c r="H2411" s="68" t="s">
        <v>368</v>
      </c>
      <c r="I2411" s="65">
        <v>9</v>
      </c>
      <c r="J2411" s="65">
        <v>722</v>
      </c>
      <c r="K2411" s="65" t="s">
        <v>387</v>
      </c>
    </row>
    <row r="2412" spans="1:11" ht="12.75" customHeight="1">
      <c r="A2412" s="68" t="s">
        <v>431</v>
      </c>
      <c r="B2412" s="68" t="s">
        <v>285</v>
      </c>
      <c r="C2412" s="68" t="s">
        <v>271</v>
      </c>
      <c r="D2412" s="68" t="s">
        <v>359</v>
      </c>
      <c r="E2412" s="68" t="s">
        <v>360</v>
      </c>
      <c r="F2412" s="68" t="s">
        <v>78</v>
      </c>
      <c r="G2412" s="68" t="s">
        <v>384</v>
      </c>
      <c r="H2412" s="68" t="s">
        <v>491</v>
      </c>
      <c r="I2412" s="65">
        <v>5</v>
      </c>
      <c r="J2412" s="65">
        <v>722</v>
      </c>
      <c r="K2412" s="65" t="s">
        <v>387</v>
      </c>
    </row>
    <row r="2413" spans="1:11" ht="12.75" customHeight="1">
      <c r="A2413" s="68" t="s">
        <v>431</v>
      </c>
      <c r="B2413" s="68" t="s">
        <v>285</v>
      </c>
      <c r="C2413" s="68" t="s">
        <v>271</v>
      </c>
      <c r="D2413" s="68" t="s">
        <v>359</v>
      </c>
      <c r="E2413" s="68" t="s">
        <v>360</v>
      </c>
      <c r="F2413" s="68" t="s">
        <v>78</v>
      </c>
      <c r="G2413" s="68" t="s">
        <v>384</v>
      </c>
      <c r="H2413" s="68" t="s">
        <v>369</v>
      </c>
      <c r="I2413" s="65">
        <v>2</v>
      </c>
      <c r="J2413" s="65">
        <v>722</v>
      </c>
      <c r="K2413" s="65" t="s">
        <v>387</v>
      </c>
    </row>
    <row r="2414" spans="1:11" ht="12.75" customHeight="1">
      <c r="A2414" s="68" t="s">
        <v>431</v>
      </c>
      <c r="B2414" s="68" t="s">
        <v>285</v>
      </c>
      <c r="C2414" s="68" t="s">
        <v>271</v>
      </c>
      <c r="D2414" s="68" t="s">
        <v>359</v>
      </c>
      <c r="E2414" s="68" t="s">
        <v>360</v>
      </c>
      <c r="F2414" s="68" t="s">
        <v>78</v>
      </c>
      <c r="G2414" s="68" t="s">
        <v>384</v>
      </c>
      <c r="H2414" s="68" t="s">
        <v>364</v>
      </c>
      <c r="I2414" s="65">
        <v>35</v>
      </c>
      <c r="J2414" s="65">
        <v>811</v>
      </c>
      <c r="K2414" s="65" t="s">
        <v>388</v>
      </c>
    </row>
    <row r="2415" spans="1:11" ht="12.75" customHeight="1">
      <c r="A2415" s="68" t="s">
        <v>431</v>
      </c>
      <c r="B2415" s="68" t="s">
        <v>285</v>
      </c>
      <c r="C2415" s="68" t="s">
        <v>271</v>
      </c>
      <c r="D2415" s="68" t="s">
        <v>359</v>
      </c>
      <c r="E2415" s="68" t="s">
        <v>360</v>
      </c>
      <c r="F2415" s="68" t="s">
        <v>78</v>
      </c>
      <c r="G2415" s="68" t="s">
        <v>384</v>
      </c>
      <c r="H2415" s="68" t="s">
        <v>451</v>
      </c>
      <c r="I2415" s="65">
        <v>29</v>
      </c>
      <c r="J2415" s="65">
        <v>811</v>
      </c>
      <c r="K2415" s="65" t="s">
        <v>388</v>
      </c>
    </row>
    <row r="2416" spans="1:11" ht="12.75" customHeight="1">
      <c r="A2416" s="68" t="s">
        <v>431</v>
      </c>
      <c r="B2416" s="68" t="s">
        <v>285</v>
      </c>
      <c r="C2416" s="68" t="s">
        <v>271</v>
      </c>
      <c r="D2416" s="68" t="s">
        <v>359</v>
      </c>
      <c r="E2416" s="68" t="s">
        <v>360</v>
      </c>
      <c r="F2416" s="68" t="s">
        <v>78</v>
      </c>
      <c r="G2416" s="68" t="s">
        <v>384</v>
      </c>
      <c r="H2416" s="68" t="s">
        <v>365</v>
      </c>
      <c r="I2416" s="65">
        <v>11</v>
      </c>
      <c r="J2416" s="65">
        <v>811</v>
      </c>
      <c r="K2416" s="65" t="s">
        <v>388</v>
      </c>
    </row>
    <row r="2417" spans="1:11" ht="12.75" customHeight="1">
      <c r="A2417" s="68" t="s">
        <v>431</v>
      </c>
      <c r="B2417" s="68" t="s">
        <v>285</v>
      </c>
      <c r="C2417" s="68" t="s">
        <v>271</v>
      </c>
      <c r="D2417" s="68" t="s">
        <v>359</v>
      </c>
      <c r="E2417" s="68" t="s">
        <v>360</v>
      </c>
      <c r="F2417" s="68" t="s">
        <v>78</v>
      </c>
      <c r="G2417" s="68" t="s">
        <v>384</v>
      </c>
      <c r="H2417" s="68" t="s">
        <v>366</v>
      </c>
      <c r="I2417" s="65">
        <v>4</v>
      </c>
      <c r="J2417" s="65">
        <v>811</v>
      </c>
      <c r="K2417" s="65" t="s">
        <v>388</v>
      </c>
    </row>
    <row r="2418" spans="1:11" ht="12.75" customHeight="1">
      <c r="A2418" s="68" t="s">
        <v>431</v>
      </c>
      <c r="B2418" s="68" t="s">
        <v>285</v>
      </c>
      <c r="C2418" s="68" t="s">
        <v>271</v>
      </c>
      <c r="D2418" s="68" t="s">
        <v>359</v>
      </c>
      <c r="E2418" s="68" t="s">
        <v>360</v>
      </c>
      <c r="F2418" s="68" t="s">
        <v>78</v>
      </c>
      <c r="G2418" s="68" t="s">
        <v>384</v>
      </c>
      <c r="H2418" s="68" t="s">
        <v>367</v>
      </c>
      <c r="I2418" s="65">
        <v>1</v>
      </c>
      <c r="J2418" s="65">
        <v>811</v>
      </c>
      <c r="K2418" s="65" t="s">
        <v>388</v>
      </c>
    </row>
    <row r="2419" spans="1:11" ht="12.75" customHeight="1">
      <c r="A2419" s="68" t="s">
        <v>431</v>
      </c>
      <c r="B2419" s="68" t="s">
        <v>285</v>
      </c>
      <c r="C2419" s="68" t="s">
        <v>271</v>
      </c>
      <c r="D2419" s="68" t="s">
        <v>359</v>
      </c>
      <c r="E2419" s="68" t="s">
        <v>360</v>
      </c>
      <c r="F2419" s="68" t="s">
        <v>78</v>
      </c>
      <c r="G2419" s="68" t="s">
        <v>384</v>
      </c>
      <c r="H2419" s="68" t="s">
        <v>364</v>
      </c>
      <c r="I2419" s="65">
        <v>1086</v>
      </c>
      <c r="J2419" s="65">
        <v>719</v>
      </c>
      <c r="K2419" s="65" t="s">
        <v>389</v>
      </c>
    </row>
    <row r="2420" spans="1:11" ht="12.75" customHeight="1">
      <c r="A2420" s="68" t="s">
        <v>431</v>
      </c>
      <c r="B2420" s="68" t="s">
        <v>285</v>
      </c>
      <c r="C2420" s="68" t="s">
        <v>271</v>
      </c>
      <c r="D2420" s="68" t="s">
        <v>359</v>
      </c>
      <c r="E2420" s="68" t="s">
        <v>360</v>
      </c>
      <c r="F2420" s="68" t="s">
        <v>78</v>
      </c>
      <c r="G2420" s="68" t="s">
        <v>384</v>
      </c>
      <c r="H2420" s="68" t="s">
        <v>451</v>
      </c>
      <c r="I2420" s="65">
        <v>452</v>
      </c>
      <c r="J2420" s="65">
        <v>719</v>
      </c>
      <c r="K2420" s="65" t="s">
        <v>389</v>
      </c>
    </row>
    <row r="2421" spans="1:11" ht="12.75" customHeight="1">
      <c r="A2421" s="68" t="s">
        <v>431</v>
      </c>
      <c r="B2421" s="68" t="s">
        <v>285</v>
      </c>
      <c r="C2421" s="68" t="s">
        <v>271</v>
      </c>
      <c r="D2421" s="68" t="s">
        <v>359</v>
      </c>
      <c r="E2421" s="68" t="s">
        <v>360</v>
      </c>
      <c r="F2421" s="68" t="s">
        <v>78</v>
      </c>
      <c r="G2421" s="68" t="s">
        <v>384</v>
      </c>
      <c r="H2421" s="68" t="s">
        <v>365</v>
      </c>
      <c r="I2421" s="65">
        <v>136</v>
      </c>
      <c r="J2421" s="65">
        <v>719</v>
      </c>
      <c r="K2421" s="65" t="s">
        <v>389</v>
      </c>
    </row>
    <row r="2422" spans="1:11" ht="12.75" customHeight="1">
      <c r="A2422" s="68" t="s">
        <v>431</v>
      </c>
      <c r="B2422" s="68" t="s">
        <v>285</v>
      </c>
      <c r="C2422" s="68" t="s">
        <v>271</v>
      </c>
      <c r="D2422" s="68" t="s">
        <v>359</v>
      </c>
      <c r="E2422" s="68" t="s">
        <v>360</v>
      </c>
      <c r="F2422" s="68" t="s">
        <v>78</v>
      </c>
      <c r="G2422" s="68" t="s">
        <v>384</v>
      </c>
      <c r="H2422" s="68" t="s">
        <v>366</v>
      </c>
      <c r="I2422" s="65">
        <v>331</v>
      </c>
      <c r="J2422" s="65">
        <v>719</v>
      </c>
      <c r="K2422" s="65" t="s">
        <v>389</v>
      </c>
    </row>
    <row r="2423" spans="1:11" ht="12.75" customHeight="1">
      <c r="A2423" s="68" t="s">
        <v>431</v>
      </c>
      <c r="B2423" s="68" t="s">
        <v>285</v>
      </c>
      <c r="C2423" s="68" t="s">
        <v>271</v>
      </c>
      <c r="D2423" s="68" t="s">
        <v>359</v>
      </c>
      <c r="E2423" s="68" t="s">
        <v>360</v>
      </c>
      <c r="F2423" s="68" t="s">
        <v>78</v>
      </c>
      <c r="G2423" s="68" t="s">
        <v>384</v>
      </c>
      <c r="H2423" s="68" t="s">
        <v>367</v>
      </c>
      <c r="I2423" s="65">
        <v>483</v>
      </c>
      <c r="J2423" s="65">
        <v>719</v>
      </c>
      <c r="K2423" s="65" t="s">
        <v>389</v>
      </c>
    </row>
    <row r="2424" spans="1:11" ht="12.75" customHeight="1">
      <c r="A2424" s="68" t="s">
        <v>431</v>
      </c>
      <c r="B2424" s="68" t="s">
        <v>285</v>
      </c>
      <c r="C2424" s="68" t="s">
        <v>271</v>
      </c>
      <c r="D2424" s="68" t="s">
        <v>359</v>
      </c>
      <c r="E2424" s="68" t="s">
        <v>360</v>
      </c>
      <c r="F2424" s="68" t="s">
        <v>78</v>
      </c>
      <c r="G2424" s="68" t="s">
        <v>384</v>
      </c>
      <c r="H2424" s="68" t="s">
        <v>247</v>
      </c>
      <c r="I2424" s="65">
        <v>454</v>
      </c>
      <c r="J2424" s="65">
        <v>719</v>
      </c>
      <c r="K2424" s="65" t="s">
        <v>389</v>
      </c>
    </row>
    <row r="2425" spans="1:11" ht="12.75" customHeight="1">
      <c r="A2425" s="68" t="s">
        <v>431</v>
      </c>
      <c r="B2425" s="68" t="s">
        <v>285</v>
      </c>
      <c r="C2425" s="68" t="s">
        <v>271</v>
      </c>
      <c r="D2425" s="68" t="s">
        <v>359</v>
      </c>
      <c r="E2425" s="68" t="s">
        <v>360</v>
      </c>
      <c r="F2425" s="68" t="s">
        <v>78</v>
      </c>
      <c r="G2425" s="68" t="s">
        <v>384</v>
      </c>
      <c r="H2425" s="68" t="s">
        <v>375</v>
      </c>
      <c r="I2425" s="65">
        <v>564</v>
      </c>
      <c r="J2425" s="65">
        <v>719</v>
      </c>
      <c r="K2425" s="65" t="s">
        <v>389</v>
      </c>
    </row>
    <row r="2426" spans="1:11" ht="12.75" customHeight="1">
      <c r="A2426" s="68" t="s">
        <v>431</v>
      </c>
      <c r="B2426" s="68" t="s">
        <v>285</v>
      </c>
      <c r="C2426" s="68" t="s">
        <v>271</v>
      </c>
      <c r="D2426" s="68" t="s">
        <v>359</v>
      </c>
      <c r="E2426" s="68" t="s">
        <v>360</v>
      </c>
      <c r="F2426" s="68" t="s">
        <v>78</v>
      </c>
      <c r="G2426" s="68" t="s">
        <v>384</v>
      </c>
      <c r="H2426" s="68" t="s">
        <v>368</v>
      </c>
      <c r="I2426" s="65">
        <v>674</v>
      </c>
      <c r="J2426" s="65">
        <v>719</v>
      </c>
      <c r="K2426" s="65" t="s">
        <v>389</v>
      </c>
    </row>
    <row r="2427" spans="1:11" ht="12.75" customHeight="1">
      <c r="A2427" s="68" t="s">
        <v>431</v>
      </c>
      <c r="B2427" s="68" t="s">
        <v>285</v>
      </c>
      <c r="C2427" s="68" t="s">
        <v>271</v>
      </c>
      <c r="D2427" s="68" t="s">
        <v>359</v>
      </c>
      <c r="E2427" s="68" t="s">
        <v>360</v>
      </c>
      <c r="F2427" s="68" t="s">
        <v>78</v>
      </c>
      <c r="G2427" s="68" t="s">
        <v>384</v>
      </c>
      <c r="H2427" s="68" t="s">
        <v>491</v>
      </c>
      <c r="I2427" s="65">
        <v>181</v>
      </c>
      <c r="J2427" s="65">
        <v>719</v>
      </c>
      <c r="K2427" s="65" t="s">
        <v>389</v>
      </c>
    </row>
    <row r="2428" spans="1:11" ht="12.75" customHeight="1">
      <c r="A2428" s="68" t="s">
        <v>431</v>
      </c>
      <c r="B2428" s="68" t="s">
        <v>285</v>
      </c>
      <c r="C2428" s="68" t="s">
        <v>271</v>
      </c>
      <c r="D2428" s="68" t="s">
        <v>359</v>
      </c>
      <c r="E2428" s="68" t="s">
        <v>360</v>
      </c>
      <c r="F2428" s="68" t="s">
        <v>78</v>
      </c>
      <c r="G2428" s="68" t="s">
        <v>384</v>
      </c>
      <c r="H2428" s="68" t="s">
        <v>369</v>
      </c>
      <c r="I2428" s="65">
        <v>64</v>
      </c>
      <c r="J2428" s="65">
        <v>719</v>
      </c>
      <c r="K2428" s="65" t="s">
        <v>389</v>
      </c>
    </row>
    <row r="2429" spans="1:11" ht="12.75" customHeight="1">
      <c r="A2429" s="68" t="s">
        <v>431</v>
      </c>
      <c r="B2429" s="68" t="s">
        <v>285</v>
      </c>
      <c r="C2429" s="68" t="s">
        <v>271</v>
      </c>
      <c r="D2429" s="68" t="s">
        <v>359</v>
      </c>
      <c r="E2429" s="68" t="s">
        <v>360</v>
      </c>
      <c r="F2429" s="68" t="s">
        <v>78</v>
      </c>
      <c r="G2429" s="68" t="s">
        <v>384</v>
      </c>
      <c r="H2429" s="68" t="s">
        <v>638</v>
      </c>
      <c r="I2429" s="65">
        <v>21</v>
      </c>
      <c r="J2429" s="65">
        <v>719</v>
      </c>
      <c r="K2429" s="65" t="s">
        <v>389</v>
      </c>
    </row>
    <row r="2430" spans="1:11" ht="12.75" customHeight="1">
      <c r="A2430" s="68" t="s">
        <v>431</v>
      </c>
      <c r="B2430" s="68" t="s">
        <v>285</v>
      </c>
      <c r="C2430" s="68" t="s">
        <v>271</v>
      </c>
      <c r="D2430" s="68" t="s">
        <v>359</v>
      </c>
      <c r="E2430" s="68" t="s">
        <v>360</v>
      </c>
      <c r="F2430" s="68" t="s">
        <v>78</v>
      </c>
      <c r="G2430" s="68" t="s">
        <v>384</v>
      </c>
      <c r="H2430" s="68" t="s">
        <v>364</v>
      </c>
      <c r="I2430" s="65">
        <v>1260</v>
      </c>
      <c r="J2430" s="65">
        <v>812</v>
      </c>
      <c r="K2430" s="65" t="s">
        <v>390</v>
      </c>
    </row>
    <row r="2431" spans="1:11" ht="12.75" customHeight="1">
      <c r="A2431" s="68" t="s">
        <v>431</v>
      </c>
      <c r="B2431" s="68" t="s">
        <v>285</v>
      </c>
      <c r="C2431" s="68" t="s">
        <v>271</v>
      </c>
      <c r="D2431" s="68" t="s">
        <v>359</v>
      </c>
      <c r="E2431" s="68" t="s">
        <v>360</v>
      </c>
      <c r="F2431" s="68" t="s">
        <v>78</v>
      </c>
      <c r="G2431" s="68" t="s">
        <v>384</v>
      </c>
      <c r="H2431" s="68" t="s">
        <v>451</v>
      </c>
      <c r="I2431" s="65">
        <v>981</v>
      </c>
      <c r="J2431" s="65">
        <v>812</v>
      </c>
      <c r="K2431" s="65" t="s">
        <v>390</v>
      </c>
    </row>
    <row r="2432" spans="1:11" ht="12.75" customHeight="1">
      <c r="A2432" s="68" t="s">
        <v>431</v>
      </c>
      <c r="B2432" s="68" t="s">
        <v>285</v>
      </c>
      <c r="C2432" s="68" t="s">
        <v>271</v>
      </c>
      <c r="D2432" s="68" t="s">
        <v>359</v>
      </c>
      <c r="E2432" s="68" t="s">
        <v>360</v>
      </c>
      <c r="F2432" s="68" t="s">
        <v>78</v>
      </c>
      <c r="G2432" s="68" t="s">
        <v>384</v>
      </c>
      <c r="H2432" s="68" t="s">
        <v>365</v>
      </c>
      <c r="I2432" s="65">
        <v>704</v>
      </c>
      <c r="J2432" s="65">
        <v>812</v>
      </c>
      <c r="K2432" s="65" t="s">
        <v>390</v>
      </c>
    </row>
    <row r="2433" spans="1:11" ht="12.75" customHeight="1">
      <c r="A2433" s="68" t="s">
        <v>431</v>
      </c>
      <c r="B2433" s="68" t="s">
        <v>285</v>
      </c>
      <c r="C2433" s="68" t="s">
        <v>271</v>
      </c>
      <c r="D2433" s="68" t="s">
        <v>359</v>
      </c>
      <c r="E2433" s="68" t="s">
        <v>360</v>
      </c>
      <c r="F2433" s="68" t="s">
        <v>78</v>
      </c>
      <c r="G2433" s="68" t="s">
        <v>384</v>
      </c>
      <c r="H2433" s="68" t="s">
        <v>366</v>
      </c>
      <c r="I2433" s="65">
        <v>97</v>
      </c>
      <c r="J2433" s="65">
        <v>812</v>
      </c>
      <c r="K2433" s="65" t="s">
        <v>390</v>
      </c>
    </row>
    <row r="2434" spans="1:11" ht="12.75" customHeight="1">
      <c r="A2434" s="68" t="s">
        <v>431</v>
      </c>
      <c r="B2434" s="68" t="s">
        <v>285</v>
      </c>
      <c r="C2434" s="68" t="s">
        <v>271</v>
      </c>
      <c r="D2434" s="68" t="s">
        <v>359</v>
      </c>
      <c r="E2434" s="68" t="s">
        <v>360</v>
      </c>
      <c r="F2434" s="68" t="s">
        <v>78</v>
      </c>
      <c r="G2434" s="68" t="s">
        <v>384</v>
      </c>
      <c r="H2434" s="68" t="s">
        <v>247</v>
      </c>
      <c r="I2434" s="65">
        <v>1</v>
      </c>
      <c r="J2434" s="65">
        <v>812</v>
      </c>
      <c r="K2434" s="65" t="s">
        <v>390</v>
      </c>
    </row>
    <row r="2435" spans="1:11" ht="12.75" customHeight="1">
      <c r="A2435" s="68" t="s">
        <v>431</v>
      </c>
      <c r="B2435" s="68" t="s">
        <v>285</v>
      </c>
      <c r="C2435" s="68" t="s">
        <v>271</v>
      </c>
      <c r="D2435" s="68" t="s">
        <v>359</v>
      </c>
      <c r="E2435" s="68" t="s">
        <v>360</v>
      </c>
      <c r="F2435" s="68" t="s">
        <v>78</v>
      </c>
      <c r="G2435" s="68" t="s">
        <v>384</v>
      </c>
      <c r="H2435" s="68" t="s">
        <v>364</v>
      </c>
      <c r="I2435" s="65">
        <v>148</v>
      </c>
      <c r="J2435" s="65">
        <v>718</v>
      </c>
      <c r="K2435" s="65" t="s">
        <v>503</v>
      </c>
    </row>
    <row r="2436" spans="1:11" ht="12.75" customHeight="1">
      <c r="A2436" s="68" t="s">
        <v>431</v>
      </c>
      <c r="B2436" s="68" t="s">
        <v>285</v>
      </c>
      <c r="C2436" s="68" t="s">
        <v>271</v>
      </c>
      <c r="D2436" s="68" t="s">
        <v>359</v>
      </c>
      <c r="E2436" s="68" t="s">
        <v>360</v>
      </c>
      <c r="F2436" s="68" t="s">
        <v>78</v>
      </c>
      <c r="G2436" s="68" t="s">
        <v>384</v>
      </c>
      <c r="H2436" s="68" t="s">
        <v>451</v>
      </c>
      <c r="I2436" s="65">
        <v>70</v>
      </c>
      <c r="J2436" s="65">
        <v>718</v>
      </c>
      <c r="K2436" s="65" t="s">
        <v>503</v>
      </c>
    </row>
    <row r="2437" spans="1:11" ht="12.75" customHeight="1">
      <c r="A2437" s="68" t="s">
        <v>431</v>
      </c>
      <c r="B2437" s="68" t="s">
        <v>285</v>
      </c>
      <c r="C2437" s="68" t="s">
        <v>271</v>
      </c>
      <c r="D2437" s="68" t="s">
        <v>359</v>
      </c>
      <c r="E2437" s="68" t="s">
        <v>360</v>
      </c>
      <c r="F2437" s="68" t="s">
        <v>78</v>
      </c>
      <c r="G2437" s="68" t="s">
        <v>384</v>
      </c>
      <c r="H2437" s="68" t="s">
        <v>365</v>
      </c>
      <c r="I2437" s="65">
        <v>14</v>
      </c>
      <c r="J2437" s="65">
        <v>718</v>
      </c>
      <c r="K2437" s="65" t="s">
        <v>503</v>
      </c>
    </row>
    <row r="2438" spans="1:11" ht="12.75" customHeight="1">
      <c r="A2438" s="68" t="s">
        <v>431</v>
      </c>
      <c r="B2438" s="68" t="s">
        <v>285</v>
      </c>
      <c r="C2438" s="68" t="s">
        <v>271</v>
      </c>
      <c r="D2438" s="68" t="s">
        <v>359</v>
      </c>
      <c r="E2438" s="68" t="s">
        <v>360</v>
      </c>
      <c r="F2438" s="68" t="s">
        <v>78</v>
      </c>
      <c r="G2438" s="68" t="s">
        <v>384</v>
      </c>
      <c r="H2438" s="68" t="s">
        <v>366</v>
      </c>
      <c r="I2438" s="65">
        <v>14</v>
      </c>
      <c r="J2438" s="65">
        <v>718</v>
      </c>
      <c r="K2438" s="65" t="s">
        <v>503</v>
      </c>
    </row>
    <row r="2439" spans="1:11" ht="12.75" customHeight="1">
      <c r="A2439" s="68" t="s">
        <v>431</v>
      </c>
      <c r="B2439" s="68" t="s">
        <v>285</v>
      </c>
      <c r="C2439" s="68" t="s">
        <v>271</v>
      </c>
      <c r="D2439" s="68" t="s">
        <v>359</v>
      </c>
      <c r="E2439" s="68" t="s">
        <v>360</v>
      </c>
      <c r="F2439" s="68" t="s">
        <v>78</v>
      </c>
      <c r="G2439" s="68" t="s">
        <v>384</v>
      </c>
      <c r="H2439" s="68" t="s">
        <v>367</v>
      </c>
      <c r="I2439" s="65">
        <v>13</v>
      </c>
      <c r="J2439" s="65">
        <v>718</v>
      </c>
      <c r="K2439" s="65" t="s">
        <v>503</v>
      </c>
    </row>
    <row r="2440" spans="1:11" ht="12.75" customHeight="1">
      <c r="A2440" s="68" t="s">
        <v>431</v>
      </c>
      <c r="B2440" s="68" t="s">
        <v>285</v>
      </c>
      <c r="C2440" s="68" t="s">
        <v>271</v>
      </c>
      <c r="D2440" s="68" t="s">
        <v>359</v>
      </c>
      <c r="E2440" s="68" t="s">
        <v>360</v>
      </c>
      <c r="F2440" s="68" t="s">
        <v>78</v>
      </c>
      <c r="G2440" s="68" t="s">
        <v>384</v>
      </c>
      <c r="H2440" s="68" t="s">
        <v>247</v>
      </c>
      <c r="I2440" s="65">
        <v>15</v>
      </c>
      <c r="J2440" s="65">
        <v>718</v>
      </c>
      <c r="K2440" s="65" t="s">
        <v>503</v>
      </c>
    </row>
    <row r="2441" spans="1:11" ht="12.75" customHeight="1">
      <c r="A2441" s="68" t="s">
        <v>431</v>
      </c>
      <c r="B2441" s="68" t="s">
        <v>285</v>
      </c>
      <c r="C2441" s="68" t="s">
        <v>271</v>
      </c>
      <c r="D2441" s="68" t="s">
        <v>359</v>
      </c>
      <c r="E2441" s="68" t="s">
        <v>360</v>
      </c>
      <c r="F2441" s="68" t="s">
        <v>78</v>
      </c>
      <c r="G2441" s="68" t="s">
        <v>384</v>
      </c>
      <c r="H2441" s="68" t="s">
        <v>375</v>
      </c>
      <c r="I2441" s="65">
        <v>1</v>
      </c>
      <c r="J2441" s="65">
        <v>718</v>
      </c>
      <c r="K2441" s="65" t="s">
        <v>503</v>
      </c>
    </row>
    <row r="2442" spans="1:11" ht="12.75" customHeight="1">
      <c r="A2442" s="68" t="s">
        <v>431</v>
      </c>
      <c r="B2442" s="68" t="s">
        <v>285</v>
      </c>
      <c r="C2442" s="68" t="s">
        <v>271</v>
      </c>
      <c r="D2442" s="68" t="s">
        <v>359</v>
      </c>
      <c r="E2442" s="68" t="s">
        <v>360</v>
      </c>
      <c r="F2442" s="68" t="s">
        <v>78</v>
      </c>
      <c r="G2442" s="68" t="s">
        <v>384</v>
      </c>
      <c r="H2442" s="68" t="s">
        <v>368</v>
      </c>
      <c r="I2442" s="65">
        <v>1</v>
      </c>
      <c r="J2442" s="65">
        <v>718</v>
      </c>
      <c r="K2442" s="65" t="s">
        <v>503</v>
      </c>
    </row>
    <row r="2443" spans="1:11" ht="12.75" customHeight="1">
      <c r="A2443" s="68" t="s">
        <v>431</v>
      </c>
      <c r="B2443" s="68" t="s">
        <v>285</v>
      </c>
      <c r="C2443" s="68" t="s">
        <v>271</v>
      </c>
      <c r="D2443" s="68" t="s">
        <v>359</v>
      </c>
      <c r="E2443" s="68" t="s">
        <v>360</v>
      </c>
      <c r="F2443" s="68" t="s">
        <v>78</v>
      </c>
      <c r="G2443" s="68" t="s">
        <v>384</v>
      </c>
      <c r="H2443" s="68" t="s">
        <v>364</v>
      </c>
      <c r="I2443" s="65">
        <v>62</v>
      </c>
      <c r="J2443" s="65">
        <v>703</v>
      </c>
      <c r="K2443" s="65" t="s">
        <v>425</v>
      </c>
    </row>
    <row r="2444" spans="1:11" ht="12.75" customHeight="1">
      <c r="A2444" s="68" t="s">
        <v>431</v>
      </c>
      <c r="B2444" s="68" t="s">
        <v>285</v>
      </c>
      <c r="C2444" s="68" t="s">
        <v>271</v>
      </c>
      <c r="D2444" s="68" t="s">
        <v>359</v>
      </c>
      <c r="E2444" s="68" t="s">
        <v>360</v>
      </c>
      <c r="F2444" s="68" t="s">
        <v>78</v>
      </c>
      <c r="G2444" s="68" t="s">
        <v>384</v>
      </c>
      <c r="H2444" s="68" t="s">
        <v>451</v>
      </c>
      <c r="I2444" s="65">
        <v>80</v>
      </c>
      <c r="J2444" s="65">
        <v>703</v>
      </c>
      <c r="K2444" s="65" t="s">
        <v>425</v>
      </c>
    </row>
    <row r="2445" spans="1:11" ht="12.75" customHeight="1">
      <c r="A2445" s="68" t="s">
        <v>431</v>
      </c>
      <c r="B2445" s="68" t="s">
        <v>285</v>
      </c>
      <c r="C2445" s="68" t="s">
        <v>271</v>
      </c>
      <c r="D2445" s="68" t="s">
        <v>359</v>
      </c>
      <c r="E2445" s="68" t="s">
        <v>360</v>
      </c>
      <c r="F2445" s="68" t="s">
        <v>78</v>
      </c>
      <c r="G2445" s="68" t="s">
        <v>384</v>
      </c>
      <c r="H2445" s="68" t="s">
        <v>365</v>
      </c>
      <c r="I2445" s="65">
        <v>49</v>
      </c>
      <c r="J2445" s="65">
        <v>703</v>
      </c>
      <c r="K2445" s="65" t="s">
        <v>425</v>
      </c>
    </row>
    <row r="2446" spans="1:11" ht="12.75" customHeight="1">
      <c r="A2446" s="68" t="s">
        <v>431</v>
      </c>
      <c r="B2446" s="68" t="s">
        <v>285</v>
      </c>
      <c r="C2446" s="68" t="s">
        <v>271</v>
      </c>
      <c r="D2446" s="68" t="s">
        <v>359</v>
      </c>
      <c r="E2446" s="68" t="s">
        <v>360</v>
      </c>
      <c r="F2446" s="68" t="s">
        <v>78</v>
      </c>
      <c r="G2446" s="68" t="s">
        <v>384</v>
      </c>
      <c r="H2446" s="68" t="s">
        <v>366</v>
      </c>
      <c r="I2446" s="65">
        <v>29</v>
      </c>
      <c r="J2446" s="65">
        <v>703</v>
      </c>
      <c r="K2446" s="65" t="s">
        <v>425</v>
      </c>
    </row>
    <row r="2447" spans="1:11" ht="12.75" customHeight="1">
      <c r="A2447" s="68" t="s">
        <v>431</v>
      </c>
      <c r="B2447" s="68" t="s">
        <v>285</v>
      </c>
      <c r="C2447" s="68" t="s">
        <v>271</v>
      </c>
      <c r="D2447" s="68" t="s">
        <v>359</v>
      </c>
      <c r="E2447" s="68" t="s">
        <v>360</v>
      </c>
      <c r="F2447" s="68" t="s">
        <v>78</v>
      </c>
      <c r="G2447" s="68" t="s">
        <v>384</v>
      </c>
      <c r="H2447" s="68" t="s">
        <v>367</v>
      </c>
      <c r="I2447" s="65">
        <v>25</v>
      </c>
      <c r="J2447" s="65">
        <v>703</v>
      </c>
      <c r="K2447" s="65" t="s">
        <v>425</v>
      </c>
    </row>
    <row r="2448" spans="1:11" ht="12.75" customHeight="1">
      <c r="A2448" s="68" t="s">
        <v>431</v>
      </c>
      <c r="B2448" s="68" t="s">
        <v>285</v>
      </c>
      <c r="C2448" s="68" t="s">
        <v>271</v>
      </c>
      <c r="D2448" s="68" t="s">
        <v>359</v>
      </c>
      <c r="E2448" s="68" t="s">
        <v>360</v>
      </c>
      <c r="F2448" s="68" t="s">
        <v>78</v>
      </c>
      <c r="G2448" s="68" t="s">
        <v>384</v>
      </c>
      <c r="H2448" s="68" t="s">
        <v>247</v>
      </c>
      <c r="I2448" s="65">
        <v>12</v>
      </c>
      <c r="J2448" s="65">
        <v>703</v>
      </c>
      <c r="K2448" s="65" t="s">
        <v>425</v>
      </c>
    </row>
    <row r="2449" spans="1:11" ht="12.75" customHeight="1">
      <c r="A2449" s="68" t="s">
        <v>431</v>
      </c>
      <c r="B2449" s="68" t="s">
        <v>285</v>
      </c>
      <c r="C2449" s="68" t="s">
        <v>271</v>
      </c>
      <c r="D2449" s="68" t="s">
        <v>359</v>
      </c>
      <c r="E2449" s="68" t="s">
        <v>360</v>
      </c>
      <c r="F2449" s="68" t="s">
        <v>78</v>
      </c>
      <c r="G2449" s="68" t="s">
        <v>384</v>
      </c>
      <c r="H2449" s="68" t="s">
        <v>375</v>
      </c>
      <c r="I2449" s="65">
        <v>7</v>
      </c>
      <c r="J2449" s="65">
        <v>703</v>
      </c>
      <c r="K2449" s="65" t="s">
        <v>425</v>
      </c>
    </row>
    <row r="2450" spans="1:11" ht="12.75" customHeight="1">
      <c r="A2450" s="68" t="s">
        <v>431</v>
      </c>
      <c r="B2450" s="68" t="s">
        <v>285</v>
      </c>
      <c r="C2450" s="68" t="s">
        <v>271</v>
      </c>
      <c r="D2450" s="68" t="s">
        <v>359</v>
      </c>
      <c r="E2450" s="68" t="s">
        <v>360</v>
      </c>
      <c r="F2450" s="68" t="s">
        <v>78</v>
      </c>
      <c r="G2450" s="68" t="s">
        <v>384</v>
      </c>
      <c r="H2450" s="68" t="s">
        <v>368</v>
      </c>
      <c r="I2450" s="65">
        <v>7</v>
      </c>
      <c r="J2450" s="65">
        <v>703</v>
      </c>
      <c r="K2450" s="65" t="s">
        <v>425</v>
      </c>
    </row>
    <row r="2451" spans="1:11" ht="12.75" customHeight="1">
      <c r="A2451" s="68" t="s">
        <v>431</v>
      </c>
      <c r="B2451" s="68" t="s">
        <v>285</v>
      </c>
      <c r="C2451" s="68" t="s">
        <v>271</v>
      </c>
      <c r="D2451" s="68" t="s">
        <v>359</v>
      </c>
      <c r="E2451" s="68" t="s">
        <v>360</v>
      </c>
      <c r="F2451" s="68" t="s">
        <v>79</v>
      </c>
      <c r="G2451" s="68" t="s">
        <v>392</v>
      </c>
      <c r="H2451" s="68" t="s">
        <v>364</v>
      </c>
      <c r="I2451" s="65">
        <v>1311</v>
      </c>
      <c r="J2451" s="65">
        <v>801</v>
      </c>
      <c r="K2451" s="65" t="s">
        <v>393</v>
      </c>
    </row>
    <row r="2452" spans="1:11" ht="12.75" customHeight="1">
      <c r="A2452" s="68" t="s">
        <v>431</v>
      </c>
      <c r="B2452" s="68" t="s">
        <v>285</v>
      </c>
      <c r="C2452" s="68" t="s">
        <v>271</v>
      </c>
      <c r="D2452" s="68" t="s">
        <v>359</v>
      </c>
      <c r="E2452" s="68" t="s">
        <v>360</v>
      </c>
      <c r="F2452" s="68" t="s">
        <v>79</v>
      </c>
      <c r="G2452" s="68" t="s">
        <v>392</v>
      </c>
      <c r="H2452" s="68" t="s">
        <v>451</v>
      </c>
      <c r="I2452" s="65">
        <v>1500</v>
      </c>
      <c r="J2452" s="65">
        <v>801</v>
      </c>
      <c r="K2452" s="65" t="s">
        <v>393</v>
      </c>
    </row>
    <row r="2453" spans="1:11" ht="12.75" customHeight="1">
      <c r="A2453" s="68" t="s">
        <v>431</v>
      </c>
      <c r="B2453" s="68" t="s">
        <v>285</v>
      </c>
      <c r="C2453" s="68" t="s">
        <v>271</v>
      </c>
      <c r="D2453" s="68" t="s">
        <v>359</v>
      </c>
      <c r="E2453" s="68" t="s">
        <v>360</v>
      </c>
      <c r="F2453" s="68" t="s">
        <v>79</v>
      </c>
      <c r="G2453" s="68" t="s">
        <v>392</v>
      </c>
      <c r="H2453" s="68" t="s">
        <v>365</v>
      </c>
      <c r="I2453" s="65">
        <v>847</v>
      </c>
      <c r="J2453" s="65">
        <v>801</v>
      </c>
      <c r="K2453" s="65" t="s">
        <v>393</v>
      </c>
    </row>
    <row r="2454" spans="1:11" ht="12.75" customHeight="1">
      <c r="A2454" s="68" t="s">
        <v>431</v>
      </c>
      <c r="B2454" s="68" t="s">
        <v>285</v>
      </c>
      <c r="C2454" s="68" t="s">
        <v>271</v>
      </c>
      <c r="D2454" s="68" t="s">
        <v>359</v>
      </c>
      <c r="E2454" s="68" t="s">
        <v>360</v>
      </c>
      <c r="F2454" s="68" t="s">
        <v>79</v>
      </c>
      <c r="G2454" s="68" t="s">
        <v>392</v>
      </c>
      <c r="H2454" s="68" t="s">
        <v>366</v>
      </c>
      <c r="I2454" s="65">
        <v>785</v>
      </c>
      <c r="J2454" s="65">
        <v>801</v>
      </c>
      <c r="K2454" s="65" t="s">
        <v>393</v>
      </c>
    </row>
    <row r="2455" spans="1:11" ht="12.75" customHeight="1">
      <c r="A2455" s="68" t="s">
        <v>431</v>
      </c>
      <c r="B2455" s="68" t="s">
        <v>285</v>
      </c>
      <c r="C2455" s="68" t="s">
        <v>271</v>
      </c>
      <c r="D2455" s="68" t="s">
        <v>359</v>
      </c>
      <c r="E2455" s="68" t="s">
        <v>360</v>
      </c>
      <c r="F2455" s="68" t="s">
        <v>79</v>
      </c>
      <c r="G2455" s="68" t="s">
        <v>392</v>
      </c>
      <c r="H2455" s="68" t="s">
        <v>367</v>
      </c>
      <c r="I2455" s="65">
        <v>720</v>
      </c>
      <c r="J2455" s="65">
        <v>801</v>
      </c>
      <c r="K2455" s="65" t="s">
        <v>393</v>
      </c>
    </row>
    <row r="2456" spans="1:11" ht="12.75" customHeight="1">
      <c r="A2456" s="68" t="s">
        <v>431</v>
      </c>
      <c r="B2456" s="68" t="s">
        <v>285</v>
      </c>
      <c r="C2456" s="68" t="s">
        <v>271</v>
      </c>
      <c r="D2456" s="68" t="s">
        <v>359</v>
      </c>
      <c r="E2456" s="68" t="s">
        <v>360</v>
      </c>
      <c r="F2456" s="68" t="s">
        <v>79</v>
      </c>
      <c r="G2456" s="68" t="s">
        <v>392</v>
      </c>
      <c r="H2456" s="68" t="s">
        <v>247</v>
      </c>
      <c r="I2456" s="65">
        <v>901</v>
      </c>
      <c r="J2456" s="65">
        <v>801</v>
      </c>
      <c r="K2456" s="65" t="s">
        <v>393</v>
      </c>
    </row>
    <row r="2457" spans="1:11" ht="12.75" customHeight="1">
      <c r="A2457" s="68" t="s">
        <v>431</v>
      </c>
      <c r="B2457" s="68" t="s">
        <v>285</v>
      </c>
      <c r="C2457" s="68" t="s">
        <v>271</v>
      </c>
      <c r="D2457" s="68" t="s">
        <v>359</v>
      </c>
      <c r="E2457" s="68" t="s">
        <v>360</v>
      </c>
      <c r="F2457" s="68" t="s">
        <v>79</v>
      </c>
      <c r="G2457" s="68" t="s">
        <v>392</v>
      </c>
      <c r="H2457" s="68" t="s">
        <v>375</v>
      </c>
      <c r="I2457" s="65">
        <v>821</v>
      </c>
      <c r="J2457" s="65">
        <v>801</v>
      </c>
      <c r="K2457" s="65" t="s">
        <v>393</v>
      </c>
    </row>
    <row r="2458" spans="1:11" ht="12.75" customHeight="1">
      <c r="A2458" s="68" t="s">
        <v>431</v>
      </c>
      <c r="B2458" s="68" t="s">
        <v>285</v>
      </c>
      <c r="C2458" s="68" t="s">
        <v>271</v>
      </c>
      <c r="D2458" s="68" t="s">
        <v>359</v>
      </c>
      <c r="E2458" s="68" t="s">
        <v>360</v>
      </c>
      <c r="F2458" s="68" t="s">
        <v>79</v>
      </c>
      <c r="G2458" s="68" t="s">
        <v>392</v>
      </c>
      <c r="H2458" s="68" t="s">
        <v>368</v>
      </c>
      <c r="I2458" s="65">
        <v>607</v>
      </c>
      <c r="J2458" s="65">
        <v>801</v>
      </c>
      <c r="K2458" s="65" t="s">
        <v>393</v>
      </c>
    </row>
    <row r="2459" spans="1:11" ht="12.75" customHeight="1">
      <c r="A2459" s="68" t="s">
        <v>431</v>
      </c>
      <c r="B2459" s="68" t="s">
        <v>285</v>
      </c>
      <c r="C2459" s="68" t="s">
        <v>271</v>
      </c>
      <c r="D2459" s="68" t="s">
        <v>359</v>
      </c>
      <c r="E2459" s="68" t="s">
        <v>360</v>
      </c>
      <c r="F2459" s="68" t="s">
        <v>79</v>
      </c>
      <c r="G2459" s="68" t="s">
        <v>392</v>
      </c>
      <c r="H2459" s="68" t="s">
        <v>491</v>
      </c>
      <c r="I2459" s="65">
        <v>183</v>
      </c>
      <c r="J2459" s="65">
        <v>801</v>
      </c>
      <c r="K2459" s="65" t="s">
        <v>393</v>
      </c>
    </row>
    <row r="2460" spans="1:11" ht="12.75" customHeight="1">
      <c r="A2460" s="68" t="s">
        <v>431</v>
      </c>
      <c r="B2460" s="68" t="s">
        <v>285</v>
      </c>
      <c r="C2460" s="68" t="s">
        <v>271</v>
      </c>
      <c r="D2460" s="68" t="s">
        <v>359</v>
      </c>
      <c r="E2460" s="68" t="s">
        <v>360</v>
      </c>
      <c r="F2460" s="68" t="s">
        <v>79</v>
      </c>
      <c r="G2460" s="68" t="s">
        <v>392</v>
      </c>
      <c r="H2460" s="68" t="s">
        <v>369</v>
      </c>
      <c r="I2460" s="65">
        <v>112</v>
      </c>
      <c r="J2460" s="65">
        <v>801</v>
      </c>
      <c r="K2460" s="65" t="s">
        <v>393</v>
      </c>
    </row>
    <row r="2461" spans="1:11" ht="12.75" customHeight="1">
      <c r="A2461" s="68" t="s">
        <v>431</v>
      </c>
      <c r="B2461" s="68" t="s">
        <v>285</v>
      </c>
      <c r="C2461" s="68" t="s">
        <v>271</v>
      </c>
      <c r="D2461" s="68" t="s">
        <v>359</v>
      </c>
      <c r="E2461" s="68" t="s">
        <v>360</v>
      </c>
      <c r="F2461" s="68" t="s">
        <v>79</v>
      </c>
      <c r="G2461" s="68" t="s">
        <v>392</v>
      </c>
      <c r="H2461" s="68" t="s">
        <v>638</v>
      </c>
      <c r="I2461" s="65">
        <v>77</v>
      </c>
      <c r="J2461" s="65">
        <v>801</v>
      </c>
      <c r="K2461" s="65" t="s">
        <v>393</v>
      </c>
    </row>
    <row r="2462" spans="1:11" ht="12.75" customHeight="1">
      <c r="A2462" s="68" t="s">
        <v>431</v>
      </c>
      <c r="B2462" s="68" t="s">
        <v>285</v>
      </c>
      <c r="C2462" s="68" t="s">
        <v>271</v>
      </c>
      <c r="D2462" s="68" t="s">
        <v>359</v>
      </c>
      <c r="E2462" s="68" t="s">
        <v>360</v>
      </c>
      <c r="F2462" s="68" t="s">
        <v>79</v>
      </c>
      <c r="G2462" s="68" t="s">
        <v>392</v>
      </c>
      <c r="H2462" s="68" t="s">
        <v>364</v>
      </c>
      <c r="I2462" s="65">
        <v>229</v>
      </c>
      <c r="J2462" s="65">
        <v>809</v>
      </c>
      <c r="K2462" s="65" t="s">
        <v>394</v>
      </c>
    </row>
    <row r="2463" spans="1:11" ht="12.75" customHeight="1">
      <c r="A2463" s="68" t="s">
        <v>431</v>
      </c>
      <c r="B2463" s="68" t="s">
        <v>285</v>
      </c>
      <c r="C2463" s="68" t="s">
        <v>271</v>
      </c>
      <c r="D2463" s="68" t="s">
        <v>359</v>
      </c>
      <c r="E2463" s="68" t="s">
        <v>360</v>
      </c>
      <c r="F2463" s="68" t="s">
        <v>79</v>
      </c>
      <c r="G2463" s="68" t="s">
        <v>392</v>
      </c>
      <c r="H2463" s="68" t="s">
        <v>451</v>
      </c>
      <c r="I2463" s="65">
        <v>97</v>
      </c>
      <c r="J2463" s="65">
        <v>809</v>
      </c>
      <c r="K2463" s="65" t="s">
        <v>394</v>
      </c>
    </row>
    <row r="2464" spans="1:11" ht="12.75" customHeight="1">
      <c r="A2464" s="68" t="s">
        <v>431</v>
      </c>
      <c r="B2464" s="68" t="s">
        <v>285</v>
      </c>
      <c r="C2464" s="68" t="s">
        <v>271</v>
      </c>
      <c r="D2464" s="68" t="s">
        <v>359</v>
      </c>
      <c r="E2464" s="68" t="s">
        <v>360</v>
      </c>
      <c r="F2464" s="68" t="s">
        <v>79</v>
      </c>
      <c r="G2464" s="68" t="s">
        <v>392</v>
      </c>
      <c r="H2464" s="68" t="s">
        <v>365</v>
      </c>
      <c r="I2464" s="65">
        <v>92</v>
      </c>
      <c r="J2464" s="65">
        <v>809</v>
      </c>
      <c r="K2464" s="65" t="s">
        <v>394</v>
      </c>
    </row>
    <row r="2465" spans="1:11" ht="12.75" customHeight="1">
      <c r="A2465" s="68" t="s">
        <v>431</v>
      </c>
      <c r="B2465" s="68" t="s">
        <v>285</v>
      </c>
      <c r="C2465" s="68" t="s">
        <v>271</v>
      </c>
      <c r="D2465" s="68" t="s">
        <v>359</v>
      </c>
      <c r="E2465" s="68" t="s">
        <v>360</v>
      </c>
      <c r="F2465" s="68" t="s">
        <v>79</v>
      </c>
      <c r="G2465" s="68" t="s">
        <v>392</v>
      </c>
      <c r="H2465" s="68" t="s">
        <v>366</v>
      </c>
      <c r="I2465" s="65">
        <v>95</v>
      </c>
      <c r="J2465" s="65">
        <v>809</v>
      </c>
      <c r="K2465" s="65" t="s">
        <v>394</v>
      </c>
    </row>
    <row r="2466" spans="1:11" ht="12.75" customHeight="1">
      <c r="A2466" s="68" t="s">
        <v>431</v>
      </c>
      <c r="B2466" s="68" t="s">
        <v>285</v>
      </c>
      <c r="C2466" s="68" t="s">
        <v>271</v>
      </c>
      <c r="D2466" s="68" t="s">
        <v>359</v>
      </c>
      <c r="E2466" s="68" t="s">
        <v>360</v>
      </c>
      <c r="F2466" s="68" t="s">
        <v>79</v>
      </c>
      <c r="G2466" s="68" t="s">
        <v>392</v>
      </c>
      <c r="H2466" s="68" t="s">
        <v>367</v>
      </c>
      <c r="I2466" s="65">
        <v>53</v>
      </c>
      <c r="J2466" s="65">
        <v>809</v>
      </c>
      <c r="K2466" s="65" t="s">
        <v>394</v>
      </c>
    </row>
    <row r="2467" spans="1:11" ht="12.75" customHeight="1">
      <c r="A2467" s="68" t="s">
        <v>431</v>
      </c>
      <c r="B2467" s="68" t="s">
        <v>285</v>
      </c>
      <c r="C2467" s="68" t="s">
        <v>271</v>
      </c>
      <c r="D2467" s="68" t="s">
        <v>359</v>
      </c>
      <c r="E2467" s="68" t="s">
        <v>360</v>
      </c>
      <c r="F2467" s="68" t="s">
        <v>79</v>
      </c>
      <c r="G2467" s="68" t="s">
        <v>392</v>
      </c>
      <c r="H2467" s="68" t="s">
        <v>247</v>
      </c>
      <c r="I2467" s="65">
        <v>44</v>
      </c>
      <c r="J2467" s="65">
        <v>809</v>
      </c>
      <c r="K2467" s="65" t="s">
        <v>394</v>
      </c>
    </row>
    <row r="2468" spans="1:11" ht="12.75" customHeight="1">
      <c r="A2468" s="68" t="s">
        <v>431</v>
      </c>
      <c r="B2468" s="68" t="s">
        <v>285</v>
      </c>
      <c r="C2468" s="68" t="s">
        <v>271</v>
      </c>
      <c r="D2468" s="68" t="s">
        <v>359</v>
      </c>
      <c r="E2468" s="68" t="s">
        <v>360</v>
      </c>
      <c r="F2468" s="68" t="s">
        <v>79</v>
      </c>
      <c r="G2468" s="68" t="s">
        <v>392</v>
      </c>
      <c r="H2468" s="68" t="s">
        <v>375</v>
      </c>
      <c r="I2468" s="65">
        <v>44</v>
      </c>
      <c r="J2468" s="65">
        <v>809</v>
      </c>
      <c r="K2468" s="65" t="s">
        <v>394</v>
      </c>
    </row>
    <row r="2469" spans="1:11" ht="12.75" customHeight="1">
      <c r="A2469" s="68" t="s">
        <v>431</v>
      </c>
      <c r="B2469" s="68" t="s">
        <v>285</v>
      </c>
      <c r="C2469" s="68" t="s">
        <v>271</v>
      </c>
      <c r="D2469" s="68" t="s">
        <v>359</v>
      </c>
      <c r="E2469" s="68" t="s">
        <v>360</v>
      </c>
      <c r="F2469" s="68" t="s">
        <v>79</v>
      </c>
      <c r="G2469" s="68" t="s">
        <v>392</v>
      </c>
      <c r="H2469" s="68" t="s">
        <v>368</v>
      </c>
      <c r="I2469" s="65">
        <v>52</v>
      </c>
      <c r="J2469" s="65">
        <v>809</v>
      </c>
      <c r="K2469" s="65" t="s">
        <v>394</v>
      </c>
    </row>
    <row r="2470" spans="1:11" ht="12.75" customHeight="1">
      <c r="A2470" s="68" t="s">
        <v>431</v>
      </c>
      <c r="B2470" s="68" t="s">
        <v>285</v>
      </c>
      <c r="C2470" s="68" t="s">
        <v>271</v>
      </c>
      <c r="D2470" s="68" t="s">
        <v>359</v>
      </c>
      <c r="E2470" s="68" t="s">
        <v>360</v>
      </c>
      <c r="F2470" s="68" t="s">
        <v>79</v>
      </c>
      <c r="G2470" s="68" t="s">
        <v>392</v>
      </c>
      <c r="H2470" s="68" t="s">
        <v>491</v>
      </c>
      <c r="I2470" s="65">
        <v>29</v>
      </c>
      <c r="J2470" s="65">
        <v>809</v>
      </c>
      <c r="K2470" s="65" t="s">
        <v>394</v>
      </c>
    </row>
    <row r="2471" spans="1:11" ht="12.75" customHeight="1">
      <c r="A2471" s="68" t="s">
        <v>431</v>
      </c>
      <c r="B2471" s="68" t="s">
        <v>285</v>
      </c>
      <c r="C2471" s="68" t="s">
        <v>271</v>
      </c>
      <c r="D2471" s="68" t="s">
        <v>359</v>
      </c>
      <c r="E2471" s="68" t="s">
        <v>360</v>
      </c>
      <c r="F2471" s="68" t="s">
        <v>79</v>
      </c>
      <c r="G2471" s="68" t="s">
        <v>392</v>
      </c>
      <c r="H2471" s="68" t="s">
        <v>369</v>
      </c>
      <c r="I2471" s="65">
        <v>36</v>
      </c>
      <c r="J2471" s="65">
        <v>809</v>
      </c>
      <c r="K2471" s="65" t="s">
        <v>394</v>
      </c>
    </row>
    <row r="2472" spans="1:11" ht="12.75" customHeight="1">
      <c r="A2472" s="68" t="s">
        <v>431</v>
      </c>
      <c r="B2472" s="68" t="s">
        <v>285</v>
      </c>
      <c r="C2472" s="68" t="s">
        <v>271</v>
      </c>
      <c r="D2472" s="68" t="s">
        <v>359</v>
      </c>
      <c r="E2472" s="68" t="s">
        <v>360</v>
      </c>
      <c r="F2472" s="68" t="s">
        <v>79</v>
      </c>
      <c r="G2472" s="68" t="s">
        <v>392</v>
      </c>
      <c r="H2472" s="68" t="s">
        <v>638</v>
      </c>
      <c r="I2472" s="65">
        <v>45</v>
      </c>
      <c r="J2472" s="65">
        <v>809</v>
      </c>
      <c r="K2472" s="65" t="s">
        <v>394</v>
      </c>
    </row>
    <row r="2473" spans="1:11" ht="12.75" customHeight="1">
      <c r="A2473" s="68" t="s">
        <v>431</v>
      </c>
      <c r="B2473" s="68" t="s">
        <v>285</v>
      </c>
      <c r="C2473" s="68" t="s">
        <v>271</v>
      </c>
      <c r="D2473" s="68" t="s">
        <v>359</v>
      </c>
      <c r="E2473" s="68" t="s">
        <v>360</v>
      </c>
      <c r="F2473" s="68" t="s">
        <v>79</v>
      </c>
      <c r="G2473" s="68" t="s">
        <v>392</v>
      </c>
      <c r="H2473" s="68" t="s">
        <v>364</v>
      </c>
      <c r="I2473" s="65">
        <v>16</v>
      </c>
      <c r="J2473" s="65">
        <v>806</v>
      </c>
      <c r="K2473" s="65" t="s">
        <v>264</v>
      </c>
    </row>
    <row r="2474" spans="1:11" ht="12.75" customHeight="1">
      <c r="A2474" s="68" t="s">
        <v>431</v>
      </c>
      <c r="B2474" s="68" t="s">
        <v>285</v>
      </c>
      <c r="C2474" s="68" t="s">
        <v>271</v>
      </c>
      <c r="D2474" s="68" t="s">
        <v>359</v>
      </c>
      <c r="E2474" s="68" t="s">
        <v>360</v>
      </c>
      <c r="F2474" s="68" t="s">
        <v>79</v>
      </c>
      <c r="G2474" s="68" t="s">
        <v>392</v>
      </c>
      <c r="H2474" s="68" t="s">
        <v>451</v>
      </c>
      <c r="I2474" s="65">
        <v>21</v>
      </c>
      <c r="J2474" s="65">
        <v>806</v>
      </c>
      <c r="K2474" s="65" t="s">
        <v>264</v>
      </c>
    </row>
    <row r="2475" spans="1:11" ht="12.75" customHeight="1">
      <c r="A2475" s="68" t="s">
        <v>431</v>
      </c>
      <c r="B2475" s="68" t="s">
        <v>285</v>
      </c>
      <c r="C2475" s="68" t="s">
        <v>271</v>
      </c>
      <c r="D2475" s="68" t="s">
        <v>359</v>
      </c>
      <c r="E2475" s="68" t="s">
        <v>360</v>
      </c>
      <c r="F2475" s="68" t="s">
        <v>79</v>
      </c>
      <c r="G2475" s="68" t="s">
        <v>392</v>
      </c>
      <c r="H2475" s="68" t="s">
        <v>365</v>
      </c>
      <c r="I2475" s="65">
        <v>14</v>
      </c>
      <c r="J2475" s="65">
        <v>806</v>
      </c>
      <c r="K2475" s="65" t="s">
        <v>264</v>
      </c>
    </row>
    <row r="2476" spans="1:11" ht="12.75" customHeight="1">
      <c r="A2476" s="68" t="s">
        <v>431</v>
      </c>
      <c r="B2476" s="68" t="s">
        <v>285</v>
      </c>
      <c r="C2476" s="68" t="s">
        <v>271</v>
      </c>
      <c r="D2476" s="68" t="s">
        <v>359</v>
      </c>
      <c r="E2476" s="68" t="s">
        <v>360</v>
      </c>
      <c r="F2476" s="68" t="s">
        <v>79</v>
      </c>
      <c r="G2476" s="68" t="s">
        <v>392</v>
      </c>
      <c r="H2476" s="68" t="s">
        <v>366</v>
      </c>
      <c r="I2476" s="65">
        <v>9</v>
      </c>
      <c r="J2476" s="65">
        <v>806</v>
      </c>
      <c r="K2476" s="65" t="s">
        <v>264</v>
      </c>
    </row>
    <row r="2477" spans="1:11" ht="12.75" customHeight="1">
      <c r="A2477" s="68" t="s">
        <v>431</v>
      </c>
      <c r="B2477" s="68" t="s">
        <v>285</v>
      </c>
      <c r="C2477" s="68" t="s">
        <v>271</v>
      </c>
      <c r="D2477" s="68" t="s">
        <v>359</v>
      </c>
      <c r="E2477" s="68" t="s">
        <v>360</v>
      </c>
      <c r="F2477" s="68" t="s">
        <v>80</v>
      </c>
      <c r="G2477" s="68" t="s">
        <v>395</v>
      </c>
      <c r="H2477" s="68" t="s">
        <v>363</v>
      </c>
      <c r="I2477" s="65">
        <v>1</v>
      </c>
      <c r="J2477" s="65">
        <v>618</v>
      </c>
      <c r="K2477" s="65" t="s">
        <v>396</v>
      </c>
    </row>
    <row r="2478" spans="1:11" ht="12.75" customHeight="1">
      <c r="A2478" s="68" t="s">
        <v>431</v>
      </c>
      <c r="B2478" s="68" t="s">
        <v>285</v>
      </c>
      <c r="C2478" s="68" t="s">
        <v>271</v>
      </c>
      <c r="D2478" s="68" t="s">
        <v>359</v>
      </c>
      <c r="E2478" s="68" t="s">
        <v>360</v>
      </c>
      <c r="F2478" s="68" t="s">
        <v>80</v>
      </c>
      <c r="G2478" s="68" t="s">
        <v>395</v>
      </c>
      <c r="H2478" s="68" t="s">
        <v>364</v>
      </c>
      <c r="I2478" s="65">
        <v>4</v>
      </c>
      <c r="J2478" s="65">
        <v>618</v>
      </c>
      <c r="K2478" s="65" t="s">
        <v>396</v>
      </c>
    </row>
    <row r="2479" spans="1:11" ht="12.75" customHeight="1">
      <c r="A2479" s="68" t="s">
        <v>431</v>
      </c>
      <c r="B2479" s="68" t="s">
        <v>285</v>
      </c>
      <c r="C2479" s="68" t="s">
        <v>271</v>
      </c>
      <c r="D2479" s="68" t="s">
        <v>359</v>
      </c>
      <c r="E2479" s="68" t="s">
        <v>360</v>
      </c>
      <c r="F2479" s="68" t="s">
        <v>80</v>
      </c>
      <c r="G2479" s="68" t="s">
        <v>395</v>
      </c>
      <c r="H2479" s="68" t="s">
        <v>364</v>
      </c>
      <c r="I2479" s="65">
        <v>30</v>
      </c>
      <c r="J2479" s="65">
        <v>620</v>
      </c>
      <c r="K2479" s="65" t="s">
        <v>505</v>
      </c>
    </row>
    <row r="2480" spans="1:11" ht="12.75" customHeight="1">
      <c r="A2480" s="68" t="s">
        <v>431</v>
      </c>
      <c r="B2480" s="68" t="s">
        <v>285</v>
      </c>
      <c r="C2480" s="68" t="s">
        <v>271</v>
      </c>
      <c r="D2480" s="68" t="s">
        <v>359</v>
      </c>
      <c r="E2480" s="68" t="s">
        <v>360</v>
      </c>
      <c r="F2480" s="68" t="s">
        <v>80</v>
      </c>
      <c r="G2480" s="68" t="s">
        <v>395</v>
      </c>
      <c r="H2480" s="68" t="s">
        <v>451</v>
      </c>
      <c r="I2480" s="65">
        <v>8</v>
      </c>
      <c r="J2480" s="65">
        <v>620</v>
      </c>
      <c r="K2480" s="65" t="s">
        <v>505</v>
      </c>
    </row>
    <row r="2481" spans="1:11" ht="12.75" customHeight="1">
      <c r="A2481" s="68" t="s">
        <v>431</v>
      </c>
      <c r="B2481" s="68" t="s">
        <v>285</v>
      </c>
      <c r="C2481" s="68" t="s">
        <v>271</v>
      </c>
      <c r="D2481" s="68" t="s">
        <v>359</v>
      </c>
      <c r="E2481" s="68" t="s">
        <v>360</v>
      </c>
      <c r="F2481" s="68" t="s">
        <v>80</v>
      </c>
      <c r="G2481" s="68" t="s">
        <v>395</v>
      </c>
      <c r="H2481" s="68" t="s">
        <v>365</v>
      </c>
      <c r="I2481" s="65">
        <v>12</v>
      </c>
      <c r="J2481" s="65">
        <v>620</v>
      </c>
      <c r="K2481" s="65" t="s">
        <v>505</v>
      </c>
    </row>
    <row r="2482" spans="1:11" ht="12.75" customHeight="1">
      <c r="A2482" s="68" t="s">
        <v>431</v>
      </c>
      <c r="B2482" s="68" t="s">
        <v>285</v>
      </c>
      <c r="C2482" s="68" t="s">
        <v>271</v>
      </c>
      <c r="D2482" s="68" t="s">
        <v>359</v>
      </c>
      <c r="E2482" s="68" t="s">
        <v>360</v>
      </c>
      <c r="F2482" s="68" t="s">
        <v>80</v>
      </c>
      <c r="G2482" s="68" t="s">
        <v>395</v>
      </c>
      <c r="H2482" s="68" t="s">
        <v>366</v>
      </c>
      <c r="I2482" s="65">
        <v>40</v>
      </c>
      <c r="J2482" s="65">
        <v>620</v>
      </c>
      <c r="K2482" s="65" t="s">
        <v>505</v>
      </c>
    </row>
    <row r="2483" spans="1:11" ht="12.75" customHeight="1">
      <c r="A2483" s="68" t="s">
        <v>431</v>
      </c>
      <c r="B2483" s="68" t="s">
        <v>285</v>
      </c>
      <c r="C2483" s="68" t="s">
        <v>271</v>
      </c>
      <c r="D2483" s="68" t="s">
        <v>359</v>
      </c>
      <c r="E2483" s="68" t="s">
        <v>360</v>
      </c>
      <c r="F2483" s="68" t="s">
        <v>80</v>
      </c>
      <c r="G2483" s="68" t="s">
        <v>395</v>
      </c>
      <c r="H2483" s="68" t="s">
        <v>367</v>
      </c>
      <c r="I2483" s="65">
        <v>61</v>
      </c>
      <c r="J2483" s="65">
        <v>620</v>
      </c>
      <c r="K2483" s="65" t="s">
        <v>505</v>
      </c>
    </row>
    <row r="2484" spans="1:11" ht="12.75" customHeight="1">
      <c r="A2484" s="68" t="s">
        <v>431</v>
      </c>
      <c r="B2484" s="68" t="s">
        <v>285</v>
      </c>
      <c r="C2484" s="68" t="s">
        <v>271</v>
      </c>
      <c r="D2484" s="68" t="s">
        <v>359</v>
      </c>
      <c r="E2484" s="68" t="s">
        <v>360</v>
      </c>
      <c r="F2484" s="68" t="s">
        <v>80</v>
      </c>
      <c r="G2484" s="68" t="s">
        <v>395</v>
      </c>
      <c r="H2484" s="68" t="s">
        <v>247</v>
      </c>
      <c r="I2484" s="65">
        <v>35</v>
      </c>
      <c r="J2484" s="65">
        <v>620</v>
      </c>
      <c r="K2484" s="65" t="s">
        <v>505</v>
      </c>
    </row>
    <row r="2485" spans="1:11" ht="12.75" customHeight="1">
      <c r="A2485" s="68" t="s">
        <v>431</v>
      </c>
      <c r="B2485" s="68" t="s">
        <v>285</v>
      </c>
      <c r="C2485" s="68" t="s">
        <v>271</v>
      </c>
      <c r="D2485" s="68" t="s">
        <v>359</v>
      </c>
      <c r="E2485" s="68" t="s">
        <v>360</v>
      </c>
      <c r="F2485" s="68" t="s">
        <v>80</v>
      </c>
      <c r="G2485" s="68" t="s">
        <v>395</v>
      </c>
      <c r="H2485" s="68" t="s">
        <v>375</v>
      </c>
      <c r="I2485" s="65">
        <v>1</v>
      </c>
      <c r="J2485" s="65">
        <v>620</v>
      </c>
      <c r="K2485" s="65" t="s">
        <v>505</v>
      </c>
    </row>
    <row r="2486" spans="1:11" ht="12.75" customHeight="1">
      <c r="A2486" s="68" t="s">
        <v>431</v>
      </c>
      <c r="B2486" s="68" t="s">
        <v>285</v>
      </c>
      <c r="C2486" s="68" t="s">
        <v>271</v>
      </c>
      <c r="D2486" s="68" t="s">
        <v>359</v>
      </c>
      <c r="E2486" s="68" t="s">
        <v>360</v>
      </c>
      <c r="F2486" s="68" t="s">
        <v>80</v>
      </c>
      <c r="G2486" s="68" t="s">
        <v>395</v>
      </c>
      <c r="H2486" s="68" t="s">
        <v>364</v>
      </c>
      <c r="I2486" s="65">
        <v>13</v>
      </c>
      <c r="J2486" s="65">
        <v>613</v>
      </c>
      <c r="K2486" s="65" t="s">
        <v>397</v>
      </c>
    </row>
    <row r="2487" spans="1:11" ht="12.75" customHeight="1">
      <c r="A2487" s="68" t="s">
        <v>431</v>
      </c>
      <c r="B2487" s="68" t="s">
        <v>285</v>
      </c>
      <c r="C2487" s="68" t="s">
        <v>271</v>
      </c>
      <c r="D2487" s="68" t="s">
        <v>359</v>
      </c>
      <c r="E2487" s="68" t="s">
        <v>360</v>
      </c>
      <c r="F2487" s="68" t="s">
        <v>80</v>
      </c>
      <c r="G2487" s="68" t="s">
        <v>395</v>
      </c>
      <c r="H2487" s="68" t="s">
        <v>451</v>
      </c>
      <c r="I2487" s="65">
        <v>6</v>
      </c>
      <c r="J2487" s="65">
        <v>613</v>
      </c>
      <c r="K2487" s="65" t="s">
        <v>397</v>
      </c>
    </row>
    <row r="2488" spans="1:11" ht="12.75" customHeight="1">
      <c r="A2488" s="68" t="s">
        <v>431</v>
      </c>
      <c r="B2488" s="68" t="s">
        <v>285</v>
      </c>
      <c r="C2488" s="68" t="s">
        <v>271</v>
      </c>
      <c r="D2488" s="68" t="s">
        <v>359</v>
      </c>
      <c r="E2488" s="68" t="s">
        <v>360</v>
      </c>
      <c r="F2488" s="68" t="s">
        <v>80</v>
      </c>
      <c r="G2488" s="68" t="s">
        <v>395</v>
      </c>
      <c r="H2488" s="68" t="s">
        <v>365</v>
      </c>
      <c r="I2488" s="65">
        <v>19</v>
      </c>
      <c r="J2488" s="65">
        <v>613</v>
      </c>
      <c r="K2488" s="65" t="s">
        <v>397</v>
      </c>
    </row>
    <row r="2489" spans="1:11" ht="12.75" customHeight="1">
      <c r="A2489" s="68" t="s">
        <v>431</v>
      </c>
      <c r="B2489" s="68" t="s">
        <v>285</v>
      </c>
      <c r="C2489" s="68" t="s">
        <v>271</v>
      </c>
      <c r="D2489" s="68" t="s">
        <v>359</v>
      </c>
      <c r="E2489" s="68" t="s">
        <v>360</v>
      </c>
      <c r="F2489" s="68" t="s">
        <v>80</v>
      </c>
      <c r="G2489" s="68" t="s">
        <v>395</v>
      </c>
      <c r="H2489" s="68" t="s">
        <v>364</v>
      </c>
      <c r="I2489" s="65">
        <v>42</v>
      </c>
      <c r="J2489" s="65">
        <v>615</v>
      </c>
      <c r="K2489" s="65" t="s">
        <v>398</v>
      </c>
    </row>
    <row r="2490" spans="1:11" ht="12.75" customHeight="1">
      <c r="A2490" s="68" t="s">
        <v>431</v>
      </c>
      <c r="B2490" s="68" t="s">
        <v>285</v>
      </c>
      <c r="C2490" s="68" t="s">
        <v>271</v>
      </c>
      <c r="D2490" s="68" t="s">
        <v>359</v>
      </c>
      <c r="E2490" s="68" t="s">
        <v>360</v>
      </c>
      <c r="F2490" s="68" t="s">
        <v>80</v>
      </c>
      <c r="G2490" s="68" t="s">
        <v>395</v>
      </c>
      <c r="H2490" s="68" t="s">
        <v>451</v>
      </c>
      <c r="I2490" s="65">
        <v>60</v>
      </c>
      <c r="J2490" s="65">
        <v>615</v>
      </c>
      <c r="K2490" s="65" t="s">
        <v>398</v>
      </c>
    </row>
    <row r="2491" spans="1:11" ht="12.75" customHeight="1">
      <c r="A2491" s="68" t="s">
        <v>431</v>
      </c>
      <c r="B2491" s="68" t="s">
        <v>285</v>
      </c>
      <c r="C2491" s="68" t="s">
        <v>271</v>
      </c>
      <c r="D2491" s="68" t="s">
        <v>359</v>
      </c>
      <c r="E2491" s="68" t="s">
        <v>360</v>
      </c>
      <c r="F2491" s="68" t="s">
        <v>80</v>
      </c>
      <c r="G2491" s="68" t="s">
        <v>395</v>
      </c>
      <c r="H2491" s="68" t="s">
        <v>365</v>
      </c>
      <c r="I2491" s="65">
        <v>28</v>
      </c>
      <c r="J2491" s="65">
        <v>615</v>
      </c>
      <c r="K2491" s="65" t="s">
        <v>398</v>
      </c>
    </row>
    <row r="2492" spans="1:11" ht="12.75" customHeight="1">
      <c r="A2492" s="68" t="s">
        <v>431</v>
      </c>
      <c r="B2492" s="68" t="s">
        <v>285</v>
      </c>
      <c r="C2492" s="68" t="s">
        <v>271</v>
      </c>
      <c r="D2492" s="68" t="s">
        <v>359</v>
      </c>
      <c r="E2492" s="68" t="s">
        <v>360</v>
      </c>
      <c r="F2492" s="68" t="s">
        <v>80</v>
      </c>
      <c r="G2492" s="68" t="s">
        <v>395</v>
      </c>
      <c r="H2492" s="68" t="s">
        <v>366</v>
      </c>
      <c r="I2492" s="65">
        <v>40</v>
      </c>
      <c r="J2492" s="65">
        <v>615</v>
      </c>
      <c r="K2492" s="65" t="s">
        <v>398</v>
      </c>
    </row>
    <row r="2493" spans="1:11" ht="12.75" customHeight="1">
      <c r="A2493" s="68" t="s">
        <v>431</v>
      </c>
      <c r="B2493" s="68" t="s">
        <v>285</v>
      </c>
      <c r="C2493" s="68" t="s">
        <v>271</v>
      </c>
      <c r="D2493" s="68" t="s">
        <v>359</v>
      </c>
      <c r="E2493" s="68" t="s">
        <v>360</v>
      </c>
      <c r="F2493" s="68" t="s">
        <v>80</v>
      </c>
      <c r="G2493" s="68" t="s">
        <v>395</v>
      </c>
      <c r="H2493" s="68" t="s">
        <v>367</v>
      </c>
      <c r="I2493" s="65">
        <v>19</v>
      </c>
      <c r="J2493" s="65">
        <v>615</v>
      </c>
      <c r="K2493" s="65" t="s">
        <v>398</v>
      </c>
    </row>
    <row r="2494" spans="1:11" ht="12.75" customHeight="1">
      <c r="A2494" s="68" t="s">
        <v>431</v>
      </c>
      <c r="B2494" s="68" t="s">
        <v>285</v>
      </c>
      <c r="C2494" s="68" t="s">
        <v>271</v>
      </c>
      <c r="D2494" s="68" t="s">
        <v>359</v>
      </c>
      <c r="E2494" s="68" t="s">
        <v>360</v>
      </c>
      <c r="F2494" s="68" t="s">
        <v>80</v>
      </c>
      <c r="G2494" s="68" t="s">
        <v>395</v>
      </c>
      <c r="H2494" s="68" t="s">
        <v>247</v>
      </c>
      <c r="I2494" s="65">
        <v>8</v>
      </c>
      <c r="J2494" s="65">
        <v>615</v>
      </c>
      <c r="K2494" s="65" t="s">
        <v>398</v>
      </c>
    </row>
    <row r="2495" spans="1:11" ht="12.75" customHeight="1">
      <c r="A2495" s="68" t="s">
        <v>431</v>
      </c>
      <c r="B2495" s="68" t="s">
        <v>285</v>
      </c>
      <c r="C2495" s="68" t="s">
        <v>271</v>
      </c>
      <c r="D2495" s="68" t="s">
        <v>359</v>
      </c>
      <c r="E2495" s="68" t="s">
        <v>360</v>
      </c>
      <c r="F2495" s="68" t="s">
        <v>80</v>
      </c>
      <c r="G2495" s="68" t="s">
        <v>395</v>
      </c>
      <c r="H2495" s="68" t="s">
        <v>375</v>
      </c>
      <c r="I2495" s="65">
        <v>25</v>
      </c>
      <c r="J2495" s="65">
        <v>615</v>
      </c>
      <c r="K2495" s="65" t="s">
        <v>398</v>
      </c>
    </row>
    <row r="2496" spans="1:11" ht="12.75" customHeight="1">
      <c r="A2496" s="68" t="s">
        <v>431</v>
      </c>
      <c r="B2496" s="68" t="s">
        <v>285</v>
      </c>
      <c r="C2496" s="68" t="s">
        <v>271</v>
      </c>
      <c r="D2496" s="68" t="s">
        <v>359</v>
      </c>
      <c r="E2496" s="68" t="s">
        <v>360</v>
      </c>
      <c r="F2496" s="68" t="s">
        <v>80</v>
      </c>
      <c r="G2496" s="68" t="s">
        <v>395</v>
      </c>
      <c r="H2496" s="68" t="s">
        <v>368</v>
      </c>
      <c r="I2496" s="65">
        <v>15</v>
      </c>
      <c r="J2496" s="65">
        <v>615</v>
      </c>
      <c r="K2496" s="65" t="s">
        <v>398</v>
      </c>
    </row>
    <row r="2497" spans="1:11" ht="12.75" customHeight="1">
      <c r="A2497" s="68" t="s">
        <v>431</v>
      </c>
      <c r="B2497" s="68" t="s">
        <v>285</v>
      </c>
      <c r="C2497" s="68" t="s">
        <v>271</v>
      </c>
      <c r="D2497" s="68" t="s">
        <v>359</v>
      </c>
      <c r="E2497" s="68" t="s">
        <v>360</v>
      </c>
      <c r="F2497" s="68" t="s">
        <v>80</v>
      </c>
      <c r="G2497" s="68" t="s">
        <v>395</v>
      </c>
      <c r="H2497" s="68" t="s">
        <v>491</v>
      </c>
      <c r="I2497" s="65">
        <v>8</v>
      </c>
      <c r="J2497" s="65">
        <v>615</v>
      </c>
      <c r="K2497" s="65" t="s">
        <v>398</v>
      </c>
    </row>
    <row r="2498" spans="1:11" ht="12.75" customHeight="1">
      <c r="A2498" s="68" t="s">
        <v>431</v>
      </c>
      <c r="B2498" s="68" t="s">
        <v>285</v>
      </c>
      <c r="C2498" s="68" t="s">
        <v>271</v>
      </c>
      <c r="D2498" s="68" t="s">
        <v>359</v>
      </c>
      <c r="E2498" s="68" t="s">
        <v>360</v>
      </c>
      <c r="F2498" s="68" t="s">
        <v>80</v>
      </c>
      <c r="G2498" s="68" t="s">
        <v>395</v>
      </c>
      <c r="H2498" s="68" t="s">
        <v>369</v>
      </c>
      <c r="I2498" s="65">
        <v>1</v>
      </c>
      <c r="J2498" s="65">
        <v>615</v>
      </c>
      <c r="K2498" s="65" t="s">
        <v>398</v>
      </c>
    </row>
    <row r="2499" spans="1:11" ht="12.75" customHeight="1">
      <c r="A2499" s="68" t="s">
        <v>431</v>
      </c>
      <c r="B2499" s="68" t="s">
        <v>285</v>
      </c>
      <c r="C2499" s="68" t="s">
        <v>271</v>
      </c>
      <c r="D2499" s="68" t="s">
        <v>359</v>
      </c>
      <c r="E2499" s="68" t="s">
        <v>360</v>
      </c>
      <c r="F2499" s="68" t="s">
        <v>80</v>
      </c>
      <c r="G2499" s="68" t="s">
        <v>395</v>
      </c>
      <c r="H2499" s="68" t="s">
        <v>364</v>
      </c>
      <c r="I2499" s="65">
        <v>4</v>
      </c>
      <c r="J2499" s="65">
        <v>611</v>
      </c>
      <c r="K2499" s="65" t="s">
        <v>399</v>
      </c>
    </row>
    <row r="2500" spans="1:11" ht="12.75" customHeight="1">
      <c r="A2500" s="68" t="s">
        <v>431</v>
      </c>
      <c r="B2500" s="68" t="s">
        <v>285</v>
      </c>
      <c r="C2500" s="68" t="s">
        <v>271</v>
      </c>
      <c r="D2500" s="68" t="s">
        <v>359</v>
      </c>
      <c r="E2500" s="68" t="s">
        <v>360</v>
      </c>
      <c r="F2500" s="68" t="s">
        <v>80</v>
      </c>
      <c r="G2500" s="68" t="s">
        <v>395</v>
      </c>
      <c r="H2500" s="68" t="s">
        <v>364</v>
      </c>
      <c r="I2500" s="65">
        <v>1</v>
      </c>
      <c r="J2500" s="65">
        <v>612</v>
      </c>
      <c r="K2500" s="65" t="s">
        <v>506</v>
      </c>
    </row>
    <row r="2501" spans="1:11" ht="12.75" customHeight="1">
      <c r="A2501" s="68" t="s">
        <v>431</v>
      </c>
      <c r="B2501" s="68" t="s">
        <v>285</v>
      </c>
      <c r="C2501" s="68" t="s">
        <v>271</v>
      </c>
      <c r="D2501" s="68" t="s">
        <v>359</v>
      </c>
      <c r="E2501" s="68" t="s">
        <v>360</v>
      </c>
      <c r="F2501" s="68" t="s">
        <v>80</v>
      </c>
      <c r="G2501" s="68" t="s">
        <v>395</v>
      </c>
      <c r="H2501" s="68" t="s">
        <v>451</v>
      </c>
      <c r="I2501" s="65">
        <v>5</v>
      </c>
      <c r="J2501" s="65">
        <v>612</v>
      </c>
      <c r="K2501" s="65" t="s">
        <v>506</v>
      </c>
    </row>
    <row r="2502" spans="1:11" ht="12.75" customHeight="1">
      <c r="A2502" s="68" t="s">
        <v>431</v>
      </c>
      <c r="B2502" s="68" t="s">
        <v>285</v>
      </c>
      <c r="C2502" s="68" t="s">
        <v>271</v>
      </c>
      <c r="D2502" s="68" t="s">
        <v>359</v>
      </c>
      <c r="E2502" s="68" t="s">
        <v>360</v>
      </c>
      <c r="F2502" s="68" t="s">
        <v>80</v>
      </c>
      <c r="G2502" s="68" t="s">
        <v>395</v>
      </c>
      <c r="H2502" s="68" t="s">
        <v>366</v>
      </c>
      <c r="I2502" s="65">
        <v>1</v>
      </c>
      <c r="J2502" s="65">
        <v>612</v>
      </c>
      <c r="K2502" s="65" t="s">
        <v>506</v>
      </c>
    </row>
    <row r="2503" spans="1:11" ht="12.75" customHeight="1">
      <c r="A2503" s="68" t="s">
        <v>431</v>
      </c>
      <c r="B2503" s="68" t="s">
        <v>285</v>
      </c>
      <c r="C2503" s="68" t="s">
        <v>271</v>
      </c>
      <c r="D2503" s="68" t="s">
        <v>359</v>
      </c>
      <c r="E2503" s="68" t="s">
        <v>360</v>
      </c>
      <c r="F2503" s="68" t="s">
        <v>80</v>
      </c>
      <c r="G2503" s="68" t="s">
        <v>395</v>
      </c>
      <c r="H2503" s="68" t="s">
        <v>367</v>
      </c>
      <c r="I2503" s="65">
        <v>1</v>
      </c>
      <c r="J2503" s="65">
        <v>612</v>
      </c>
      <c r="K2503" s="65" t="s">
        <v>506</v>
      </c>
    </row>
    <row r="2504" spans="1:11" ht="12.75" customHeight="1">
      <c r="A2504" s="68" t="s">
        <v>431</v>
      </c>
      <c r="B2504" s="68" t="s">
        <v>285</v>
      </c>
      <c r="C2504" s="68" t="s">
        <v>271</v>
      </c>
      <c r="D2504" s="68" t="s">
        <v>359</v>
      </c>
      <c r="E2504" s="68" t="s">
        <v>360</v>
      </c>
      <c r="F2504" s="68" t="s">
        <v>80</v>
      </c>
      <c r="G2504" s="68" t="s">
        <v>395</v>
      </c>
      <c r="H2504" s="68" t="s">
        <v>247</v>
      </c>
      <c r="I2504" s="65">
        <v>2</v>
      </c>
      <c r="J2504" s="65">
        <v>612</v>
      </c>
      <c r="K2504" s="65" t="s">
        <v>506</v>
      </c>
    </row>
    <row r="2505" spans="1:11" ht="12.75" customHeight="1">
      <c r="A2505" s="68" t="s">
        <v>431</v>
      </c>
      <c r="B2505" s="68" t="s">
        <v>285</v>
      </c>
      <c r="C2505" s="68" t="s">
        <v>271</v>
      </c>
      <c r="D2505" s="68" t="s">
        <v>359</v>
      </c>
      <c r="E2505" s="68" t="s">
        <v>360</v>
      </c>
      <c r="F2505" s="68" t="s">
        <v>80</v>
      </c>
      <c r="G2505" s="68" t="s">
        <v>395</v>
      </c>
      <c r="H2505" s="68" t="s">
        <v>375</v>
      </c>
      <c r="I2505" s="65">
        <v>1</v>
      </c>
      <c r="J2505" s="65">
        <v>612</v>
      </c>
      <c r="K2505" s="65" t="s">
        <v>506</v>
      </c>
    </row>
    <row r="2506" spans="1:11" ht="12.75" customHeight="1">
      <c r="A2506" s="68" t="s">
        <v>431</v>
      </c>
      <c r="B2506" s="68" t="s">
        <v>285</v>
      </c>
      <c r="C2506" s="68" t="s">
        <v>271</v>
      </c>
      <c r="D2506" s="68" t="s">
        <v>359</v>
      </c>
      <c r="E2506" s="68" t="s">
        <v>360</v>
      </c>
      <c r="F2506" s="68" t="s">
        <v>80</v>
      </c>
      <c r="G2506" s="68" t="s">
        <v>395</v>
      </c>
      <c r="H2506" s="68" t="s">
        <v>491</v>
      </c>
      <c r="I2506" s="65">
        <v>1</v>
      </c>
      <c r="J2506" s="65">
        <v>612</v>
      </c>
      <c r="K2506" s="65" t="s">
        <v>506</v>
      </c>
    </row>
    <row r="2507" spans="1:11" ht="12.75" customHeight="1">
      <c r="A2507" s="68" t="s">
        <v>431</v>
      </c>
      <c r="B2507" s="68" t="s">
        <v>285</v>
      </c>
      <c r="C2507" s="68" t="s">
        <v>271</v>
      </c>
      <c r="D2507" s="68" t="s">
        <v>359</v>
      </c>
      <c r="E2507" s="68" t="s">
        <v>360</v>
      </c>
      <c r="F2507" s="68" t="s">
        <v>80</v>
      </c>
      <c r="G2507" s="68" t="s">
        <v>395</v>
      </c>
      <c r="H2507" s="68" t="s">
        <v>638</v>
      </c>
      <c r="I2507" s="65">
        <v>1</v>
      </c>
      <c r="J2507" s="65">
        <v>612</v>
      </c>
      <c r="K2507" s="65" t="s">
        <v>506</v>
      </c>
    </row>
    <row r="2508" spans="1:11" ht="12.75" customHeight="1">
      <c r="A2508" s="68" t="s">
        <v>431</v>
      </c>
      <c r="B2508" s="68" t="s">
        <v>285</v>
      </c>
      <c r="C2508" s="68" t="s">
        <v>271</v>
      </c>
      <c r="D2508" s="68" t="s">
        <v>359</v>
      </c>
      <c r="E2508" s="68" t="s">
        <v>360</v>
      </c>
      <c r="F2508" s="68" t="s">
        <v>80</v>
      </c>
      <c r="G2508" s="68" t="s">
        <v>395</v>
      </c>
      <c r="H2508" s="68" t="s">
        <v>365</v>
      </c>
      <c r="I2508" s="65">
        <v>8</v>
      </c>
      <c r="J2508" s="65">
        <v>608</v>
      </c>
      <c r="K2508" s="65" t="s">
        <v>507</v>
      </c>
    </row>
    <row r="2509" spans="1:11" ht="12.75" customHeight="1">
      <c r="A2509" s="68" t="s">
        <v>431</v>
      </c>
      <c r="B2509" s="68" t="s">
        <v>285</v>
      </c>
      <c r="C2509" s="68" t="s">
        <v>271</v>
      </c>
      <c r="D2509" s="68" t="s">
        <v>359</v>
      </c>
      <c r="E2509" s="68" t="s">
        <v>360</v>
      </c>
      <c r="F2509" s="68" t="s">
        <v>80</v>
      </c>
      <c r="G2509" s="68" t="s">
        <v>395</v>
      </c>
      <c r="H2509" s="68" t="s">
        <v>366</v>
      </c>
      <c r="I2509" s="65">
        <v>4</v>
      </c>
      <c r="J2509" s="65">
        <v>608</v>
      </c>
      <c r="K2509" s="65" t="s">
        <v>507</v>
      </c>
    </row>
    <row r="2510" spans="1:11" ht="12.75" customHeight="1">
      <c r="A2510" s="68" t="s">
        <v>431</v>
      </c>
      <c r="B2510" s="68" t="s">
        <v>285</v>
      </c>
      <c r="C2510" s="68" t="s">
        <v>271</v>
      </c>
      <c r="D2510" s="68" t="s">
        <v>359</v>
      </c>
      <c r="E2510" s="68" t="s">
        <v>360</v>
      </c>
      <c r="F2510" s="68" t="s">
        <v>80</v>
      </c>
      <c r="G2510" s="68" t="s">
        <v>395</v>
      </c>
      <c r="H2510" s="68" t="s">
        <v>367</v>
      </c>
      <c r="I2510" s="65">
        <v>1</v>
      </c>
      <c r="J2510" s="65">
        <v>608</v>
      </c>
      <c r="K2510" s="65" t="s">
        <v>507</v>
      </c>
    </row>
    <row r="2511" spans="1:11" ht="12.75" customHeight="1">
      <c r="A2511" s="68" t="s">
        <v>431</v>
      </c>
      <c r="B2511" s="68" t="s">
        <v>285</v>
      </c>
      <c r="C2511" s="68" t="s">
        <v>271</v>
      </c>
      <c r="D2511" s="68" t="s">
        <v>359</v>
      </c>
      <c r="E2511" s="68" t="s">
        <v>360</v>
      </c>
      <c r="F2511" s="68" t="s">
        <v>80</v>
      </c>
      <c r="G2511" s="68" t="s">
        <v>395</v>
      </c>
      <c r="H2511" s="68" t="s">
        <v>451</v>
      </c>
      <c r="I2511" s="65">
        <v>2</v>
      </c>
      <c r="J2511" s="65">
        <v>609</v>
      </c>
      <c r="K2511" s="65" t="s">
        <v>252</v>
      </c>
    </row>
    <row r="2512" spans="1:11" ht="12.75" customHeight="1">
      <c r="A2512" s="68" t="s">
        <v>431</v>
      </c>
      <c r="B2512" s="68" t="s">
        <v>285</v>
      </c>
      <c r="C2512" s="68" t="s">
        <v>271</v>
      </c>
      <c r="D2512" s="68" t="s">
        <v>359</v>
      </c>
      <c r="E2512" s="68" t="s">
        <v>360</v>
      </c>
      <c r="F2512" s="68" t="s">
        <v>80</v>
      </c>
      <c r="G2512" s="68" t="s">
        <v>395</v>
      </c>
      <c r="H2512" s="68" t="s">
        <v>365</v>
      </c>
      <c r="I2512" s="65">
        <v>1</v>
      </c>
      <c r="J2512" s="65">
        <v>609</v>
      </c>
      <c r="K2512" s="65" t="s">
        <v>252</v>
      </c>
    </row>
    <row r="2513" spans="1:11" ht="12.75" customHeight="1">
      <c r="A2513" s="68" t="s">
        <v>431</v>
      </c>
      <c r="B2513" s="68" t="s">
        <v>285</v>
      </c>
      <c r="C2513" s="68" t="s">
        <v>271</v>
      </c>
      <c r="D2513" s="68" t="s">
        <v>359</v>
      </c>
      <c r="E2513" s="68" t="s">
        <v>360</v>
      </c>
      <c r="F2513" s="68" t="s">
        <v>80</v>
      </c>
      <c r="G2513" s="68" t="s">
        <v>395</v>
      </c>
      <c r="H2513" s="68" t="s">
        <v>638</v>
      </c>
      <c r="I2513" s="65">
        <v>1</v>
      </c>
      <c r="J2513" s="65">
        <v>609</v>
      </c>
      <c r="K2513" s="65" t="s">
        <v>252</v>
      </c>
    </row>
    <row r="2514" spans="1:11" ht="12.75" customHeight="1">
      <c r="A2514" s="68" t="s">
        <v>431</v>
      </c>
      <c r="B2514" s="68" t="s">
        <v>285</v>
      </c>
      <c r="C2514" s="68" t="s">
        <v>271</v>
      </c>
      <c r="D2514" s="68" t="s">
        <v>359</v>
      </c>
      <c r="E2514" s="68" t="s">
        <v>360</v>
      </c>
      <c r="F2514" s="68" t="s">
        <v>80</v>
      </c>
      <c r="G2514" s="68" t="s">
        <v>395</v>
      </c>
      <c r="H2514" s="68" t="s">
        <v>367</v>
      </c>
      <c r="I2514" s="65">
        <v>2</v>
      </c>
      <c r="J2514" s="65">
        <v>448</v>
      </c>
      <c r="K2514" s="65" t="s">
        <v>400</v>
      </c>
    </row>
    <row r="2515" spans="1:11" ht="12.75" customHeight="1">
      <c r="A2515" s="68" t="s">
        <v>431</v>
      </c>
      <c r="B2515" s="68" t="s">
        <v>285</v>
      </c>
      <c r="C2515" s="68" t="s">
        <v>271</v>
      </c>
      <c r="D2515" s="68" t="s">
        <v>359</v>
      </c>
      <c r="E2515" s="68" t="s">
        <v>360</v>
      </c>
      <c r="F2515" s="68" t="s">
        <v>80</v>
      </c>
      <c r="G2515" s="68" t="s">
        <v>395</v>
      </c>
      <c r="H2515" s="68" t="s">
        <v>364</v>
      </c>
      <c r="I2515" s="65">
        <v>178</v>
      </c>
      <c r="J2515" s="65">
        <v>607</v>
      </c>
      <c r="K2515" s="65" t="s">
        <v>401</v>
      </c>
    </row>
    <row r="2516" spans="1:11" ht="12.75" customHeight="1">
      <c r="A2516" s="68" t="s">
        <v>431</v>
      </c>
      <c r="B2516" s="68" t="s">
        <v>285</v>
      </c>
      <c r="C2516" s="68" t="s">
        <v>271</v>
      </c>
      <c r="D2516" s="68" t="s">
        <v>359</v>
      </c>
      <c r="E2516" s="68" t="s">
        <v>360</v>
      </c>
      <c r="F2516" s="68" t="s">
        <v>80</v>
      </c>
      <c r="G2516" s="68" t="s">
        <v>395</v>
      </c>
      <c r="H2516" s="68" t="s">
        <v>451</v>
      </c>
      <c r="I2516" s="65">
        <v>227</v>
      </c>
      <c r="J2516" s="65">
        <v>607</v>
      </c>
      <c r="K2516" s="65" t="s">
        <v>401</v>
      </c>
    </row>
    <row r="2517" spans="1:11" ht="12.75" customHeight="1">
      <c r="A2517" s="68" t="s">
        <v>431</v>
      </c>
      <c r="B2517" s="68" t="s">
        <v>285</v>
      </c>
      <c r="C2517" s="68" t="s">
        <v>271</v>
      </c>
      <c r="D2517" s="68" t="s">
        <v>359</v>
      </c>
      <c r="E2517" s="68" t="s">
        <v>360</v>
      </c>
      <c r="F2517" s="68" t="s">
        <v>80</v>
      </c>
      <c r="G2517" s="68" t="s">
        <v>395</v>
      </c>
      <c r="H2517" s="68" t="s">
        <v>365</v>
      </c>
      <c r="I2517" s="65">
        <v>204</v>
      </c>
      <c r="J2517" s="65">
        <v>607</v>
      </c>
      <c r="K2517" s="65" t="s">
        <v>401</v>
      </c>
    </row>
    <row r="2518" spans="1:11" ht="12.75" customHeight="1">
      <c r="A2518" s="68" t="s">
        <v>431</v>
      </c>
      <c r="B2518" s="68" t="s">
        <v>285</v>
      </c>
      <c r="C2518" s="68" t="s">
        <v>271</v>
      </c>
      <c r="D2518" s="68" t="s">
        <v>359</v>
      </c>
      <c r="E2518" s="68" t="s">
        <v>360</v>
      </c>
      <c r="F2518" s="68" t="s">
        <v>80</v>
      </c>
      <c r="G2518" s="68" t="s">
        <v>395</v>
      </c>
      <c r="H2518" s="68" t="s">
        <v>366</v>
      </c>
      <c r="I2518" s="65">
        <v>250</v>
      </c>
      <c r="J2518" s="65">
        <v>607</v>
      </c>
      <c r="K2518" s="65" t="s">
        <v>401</v>
      </c>
    </row>
    <row r="2519" spans="1:11" ht="12.75" customHeight="1">
      <c r="A2519" s="68" t="s">
        <v>431</v>
      </c>
      <c r="B2519" s="68" t="s">
        <v>285</v>
      </c>
      <c r="C2519" s="68" t="s">
        <v>271</v>
      </c>
      <c r="D2519" s="68" t="s">
        <v>359</v>
      </c>
      <c r="E2519" s="68" t="s">
        <v>360</v>
      </c>
      <c r="F2519" s="68" t="s">
        <v>80</v>
      </c>
      <c r="G2519" s="68" t="s">
        <v>395</v>
      </c>
      <c r="H2519" s="68" t="s">
        <v>367</v>
      </c>
      <c r="I2519" s="65">
        <v>315</v>
      </c>
      <c r="J2519" s="65">
        <v>607</v>
      </c>
      <c r="K2519" s="65" t="s">
        <v>401</v>
      </c>
    </row>
    <row r="2520" spans="1:11" ht="12.75" customHeight="1">
      <c r="A2520" s="68" t="s">
        <v>431</v>
      </c>
      <c r="B2520" s="68" t="s">
        <v>285</v>
      </c>
      <c r="C2520" s="68" t="s">
        <v>271</v>
      </c>
      <c r="D2520" s="68" t="s">
        <v>359</v>
      </c>
      <c r="E2520" s="68" t="s">
        <v>360</v>
      </c>
      <c r="F2520" s="68" t="s">
        <v>80</v>
      </c>
      <c r="G2520" s="68" t="s">
        <v>395</v>
      </c>
      <c r="H2520" s="68" t="s">
        <v>247</v>
      </c>
      <c r="I2520" s="65">
        <v>272</v>
      </c>
      <c r="J2520" s="65">
        <v>607</v>
      </c>
      <c r="K2520" s="65" t="s">
        <v>401</v>
      </c>
    </row>
    <row r="2521" spans="1:11" ht="12.75" customHeight="1">
      <c r="A2521" s="68" t="s">
        <v>431</v>
      </c>
      <c r="B2521" s="68" t="s">
        <v>285</v>
      </c>
      <c r="C2521" s="68" t="s">
        <v>271</v>
      </c>
      <c r="D2521" s="68" t="s">
        <v>359</v>
      </c>
      <c r="E2521" s="68" t="s">
        <v>360</v>
      </c>
      <c r="F2521" s="68" t="s">
        <v>80</v>
      </c>
      <c r="G2521" s="68" t="s">
        <v>395</v>
      </c>
      <c r="H2521" s="68" t="s">
        <v>375</v>
      </c>
      <c r="I2521" s="65">
        <v>210</v>
      </c>
      <c r="J2521" s="65">
        <v>607</v>
      </c>
      <c r="K2521" s="65" t="s">
        <v>401</v>
      </c>
    </row>
    <row r="2522" spans="1:11" ht="12.75" customHeight="1">
      <c r="A2522" s="68" t="s">
        <v>431</v>
      </c>
      <c r="B2522" s="68" t="s">
        <v>285</v>
      </c>
      <c r="C2522" s="68" t="s">
        <v>271</v>
      </c>
      <c r="D2522" s="68" t="s">
        <v>359</v>
      </c>
      <c r="E2522" s="68" t="s">
        <v>360</v>
      </c>
      <c r="F2522" s="68" t="s">
        <v>80</v>
      </c>
      <c r="G2522" s="68" t="s">
        <v>395</v>
      </c>
      <c r="H2522" s="68" t="s">
        <v>368</v>
      </c>
      <c r="I2522" s="65">
        <v>368</v>
      </c>
      <c r="J2522" s="65">
        <v>607</v>
      </c>
      <c r="K2522" s="65" t="s">
        <v>401</v>
      </c>
    </row>
    <row r="2523" spans="1:11" ht="12.75" customHeight="1">
      <c r="A2523" s="68" t="s">
        <v>431</v>
      </c>
      <c r="B2523" s="68" t="s">
        <v>285</v>
      </c>
      <c r="C2523" s="68" t="s">
        <v>271</v>
      </c>
      <c r="D2523" s="68" t="s">
        <v>359</v>
      </c>
      <c r="E2523" s="68" t="s">
        <v>360</v>
      </c>
      <c r="F2523" s="68" t="s">
        <v>80</v>
      </c>
      <c r="G2523" s="68" t="s">
        <v>395</v>
      </c>
      <c r="H2523" s="68" t="s">
        <v>491</v>
      </c>
      <c r="I2523" s="65">
        <v>205</v>
      </c>
      <c r="J2523" s="65">
        <v>607</v>
      </c>
      <c r="K2523" s="65" t="s">
        <v>401</v>
      </c>
    </row>
    <row r="2524" spans="1:11" ht="12.75" customHeight="1">
      <c r="A2524" s="68" t="s">
        <v>431</v>
      </c>
      <c r="B2524" s="68" t="s">
        <v>285</v>
      </c>
      <c r="C2524" s="68" t="s">
        <v>271</v>
      </c>
      <c r="D2524" s="68" t="s">
        <v>359</v>
      </c>
      <c r="E2524" s="68" t="s">
        <v>360</v>
      </c>
      <c r="F2524" s="68" t="s">
        <v>80</v>
      </c>
      <c r="G2524" s="68" t="s">
        <v>395</v>
      </c>
      <c r="H2524" s="68" t="s">
        <v>369</v>
      </c>
      <c r="I2524" s="65">
        <v>130</v>
      </c>
      <c r="J2524" s="65">
        <v>607</v>
      </c>
      <c r="K2524" s="65" t="s">
        <v>401</v>
      </c>
    </row>
    <row r="2525" spans="1:11" ht="12.75" customHeight="1">
      <c r="A2525" s="68" t="s">
        <v>431</v>
      </c>
      <c r="B2525" s="68" t="s">
        <v>285</v>
      </c>
      <c r="C2525" s="68" t="s">
        <v>271</v>
      </c>
      <c r="D2525" s="68" t="s">
        <v>359</v>
      </c>
      <c r="E2525" s="68" t="s">
        <v>360</v>
      </c>
      <c r="F2525" s="68" t="s">
        <v>81</v>
      </c>
      <c r="G2525" s="68" t="s">
        <v>402</v>
      </c>
      <c r="H2525" s="68" t="s">
        <v>364</v>
      </c>
      <c r="I2525" s="65">
        <v>127</v>
      </c>
      <c r="J2525" s="65">
        <v>537</v>
      </c>
      <c r="K2525" s="65" t="s">
        <v>284</v>
      </c>
    </row>
    <row r="2526" spans="1:11" ht="12.75" customHeight="1">
      <c r="A2526" s="68" t="s">
        <v>431</v>
      </c>
      <c r="B2526" s="68" t="s">
        <v>285</v>
      </c>
      <c r="C2526" s="68" t="s">
        <v>271</v>
      </c>
      <c r="D2526" s="68" t="s">
        <v>359</v>
      </c>
      <c r="E2526" s="68" t="s">
        <v>360</v>
      </c>
      <c r="F2526" s="68" t="s">
        <v>81</v>
      </c>
      <c r="G2526" s="68" t="s">
        <v>402</v>
      </c>
      <c r="H2526" s="68" t="s">
        <v>451</v>
      </c>
      <c r="I2526" s="65">
        <v>127</v>
      </c>
      <c r="J2526" s="65">
        <v>537</v>
      </c>
      <c r="K2526" s="65" t="s">
        <v>284</v>
      </c>
    </row>
    <row r="2527" spans="1:11" ht="12.75" customHeight="1">
      <c r="A2527" s="68" t="s">
        <v>431</v>
      </c>
      <c r="B2527" s="68" t="s">
        <v>285</v>
      </c>
      <c r="C2527" s="68" t="s">
        <v>271</v>
      </c>
      <c r="D2527" s="68" t="s">
        <v>359</v>
      </c>
      <c r="E2527" s="68" t="s">
        <v>360</v>
      </c>
      <c r="F2527" s="68" t="s">
        <v>81</v>
      </c>
      <c r="G2527" s="68" t="s">
        <v>402</v>
      </c>
      <c r="H2527" s="68" t="s">
        <v>365</v>
      </c>
      <c r="I2527" s="65">
        <v>25</v>
      </c>
      <c r="J2527" s="65">
        <v>537</v>
      </c>
      <c r="K2527" s="65" t="s">
        <v>284</v>
      </c>
    </row>
    <row r="2528" spans="1:11" ht="12.75" customHeight="1">
      <c r="A2528" s="68" t="s">
        <v>431</v>
      </c>
      <c r="B2528" s="68" t="s">
        <v>285</v>
      </c>
      <c r="C2528" s="68" t="s">
        <v>271</v>
      </c>
      <c r="D2528" s="68" t="s">
        <v>359</v>
      </c>
      <c r="E2528" s="68" t="s">
        <v>360</v>
      </c>
      <c r="F2528" s="68" t="s">
        <v>81</v>
      </c>
      <c r="G2528" s="68" t="s">
        <v>402</v>
      </c>
      <c r="H2528" s="68" t="s">
        <v>366</v>
      </c>
      <c r="I2528" s="65">
        <v>30</v>
      </c>
      <c r="J2528" s="65">
        <v>537</v>
      </c>
      <c r="K2528" s="65" t="s">
        <v>284</v>
      </c>
    </row>
    <row r="2529" spans="1:11" ht="12.75" customHeight="1">
      <c r="A2529" s="68" t="s">
        <v>431</v>
      </c>
      <c r="B2529" s="68" t="s">
        <v>285</v>
      </c>
      <c r="C2529" s="68" t="s">
        <v>271</v>
      </c>
      <c r="D2529" s="68" t="s">
        <v>359</v>
      </c>
      <c r="E2529" s="68" t="s">
        <v>360</v>
      </c>
      <c r="F2529" s="68" t="s">
        <v>81</v>
      </c>
      <c r="G2529" s="68" t="s">
        <v>402</v>
      </c>
      <c r="H2529" s="68" t="s">
        <v>367</v>
      </c>
      <c r="I2529" s="65">
        <v>12</v>
      </c>
      <c r="J2529" s="65">
        <v>537</v>
      </c>
      <c r="K2529" s="65" t="s">
        <v>284</v>
      </c>
    </row>
    <row r="2530" spans="1:11" ht="12.75" customHeight="1">
      <c r="A2530" s="68" t="s">
        <v>431</v>
      </c>
      <c r="B2530" s="68" t="s">
        <v>285</v>
      </c>
      <c r="C2530" s="68" t="s">
        <v>271</v>
      </c>
      <c r="D2530" s="68" t="s">
        <v>359</v>
      </c>
      <c r="E2530" s="68" t="s">
        <v>360</v>
      </c>
      <c r="F2530" s="68" t="s">
        <v>81</v>
      </c>
      <c r="G2530" s="68" t="s">
        <v>402</v>
      </c>
      <c r="H2530" s="68" t="s">
        <v>247</v>
      </c>
      <c r="I2530" s="65">
        <v>4</v>
      </c>
      <c r="J2530" s="65">
        <v>537</v>
      </c>
      <c r="K2530" s="65" t="s">
        <v>284</v>
      </c>
    </row>
    <row r="2531" spans="1:11" ht="12.75" customHeight="1">
      <c r="A2531" s="68" t="s">
        <v>431</v>
      </c>
      <c r="B2531" s="68" t="s">
        <v>285</v>
      </c>
      <c r="C2531" s="68" t="s">
        <v>271</v>
      </c>
      <c r="D2531" s="68" t="s">
        <v>359</v>
      </c>
      <c r="E2531" s="68" t="s">
        <v>360</v>
      </c>
      <c r="F2531" s="68" t="s">
        <v>81</v>
      </c>
      <c r="G2531" s="68" t="s">
        <v>402</v>
      </c>
      <c r="H2531" s="68" t="s">
        <v>375</v>
      </c>
      <c r="I2531" s="65">
        <v>7</v>
      </c>
      <c r="J2531" s="65">
        <v>537</v>
      </c>
      <c r="K2531" s="65" t="s">
        <v>284</v>
      </c>
    </row>
    <row r="2532" spans="1:11" ht="12.75" customHeight="1">
      <c r="A2532" s="68" t="s">
        <v>431</v>
      </c>
      <c r="B2532" s="68" t="s">
        <v>285</v>
      </c>
      <c r="C2532" s="68" t="s">
        <v>271</v>
      </c>
      <c r="D2532" s="68" t="s">
        <v>359</v>
      </c>
      <c r="E2532" s="68" t="s">
        <v>360</v>
      </c>
      <c r="F2532" s="68" t="s">
        <v>81</v>
      </c>
      <c r="G2532" s="68" t="s">
        <v>402</v>
      </c>
      <c r="H2532" s="68" t="s">
        <v>368</v>
      </c>
      <c r="I2532" s="65">
        <v>6</v>
      </c>
      <c r="J2532" s="65">
        <v>537</v>
      </c>
      <c r="K2532" s="65" t="s">
        <v>284</v>
      </c>
    </row>
    <row r="2533" spans="1:11" ht="12.75" customHeight="1">
      <c r="A2533" s="68" t="s">
        <v>431</v>
      </c>
      <c r="B2533" s="68" t="s">
        <v>285</v>
      </c>
      <c r="C2533" s="68" t="s">
        <v>271</v>
      </c>
      <c r="D2533" s="68" t="s">
        <v>359</v>
      </c>
      <c r="E2533" s="68" t="s">
        <v>360</v>
      </c>
      <c r="F2533" s="68" t="s">
        <v>81</v>
      </c>
      <c r="G2533" s="68" t="s">
        <v>402</v>
      </c>
      <c r="H2533" s="68" t="s">
        <v>364</v>
      </c>
      <c r="I2533" s="65">
        <v>40</v>
      </c>
      <c r="J2533" s="65">
        <v>539</v>
      </c>
      <c r="K2533" s="65" t="s">
        <v>510</v>
      </c>
    </row>
    <row r="2534" spans="1:11" ht="12.75" customHeight="1">
      <c r="A2534" s="68" t="s">
        <v>431</v>
      </c>
      <c r="B2534" s="68" t="s">
        <v>285</v>
      </c>
      <c r="C2534" s="68" t="s">
        <v>271</v>
      </c>
      <c r="D2534" s="68" t="s">
        <v>359</v>
      </c>
      <c r="E2534" s="68" t="s">
        <v>360</v>
      </c>
      <c r="F2534" s="68" t="s">
        <v>81</v>
      </c>
      <c r="G2534" s="68" t="s">
        <v>402</v>
      </c>
      <c r="H2534" s="68" t="s">
        <v>451</v>
      </c>
      <c r="I2534" s="65">
        <v>49</v>
      </c>
      <c r="J2534" s="65">
        <v>539</v>
      </c>
      <c r="K2534" s="65" t="s">
        <v>510</v>
      </c>
    </row>
    <row r="2535" spans="1:11" ht="12.75" customHeight="1">
      <c r="A2535" s="68" t="s">
        <v>431</v>
      </c>
      <c r="B2535" s="68" t="s">
        <v>285</v>
      </c>
      <c r="C2535" s="68" t="s">
        <v>271</v>
      </c>
      <c r="D2535" s="68" t="s">
        <v>359</v>
      </c>
      <c r="E2535" s="68" t="s">
        <v>360</v>
      </c>
      <c r="F2535" s="68" t="s">
        <v>81</v>
      </c>
      <c r="G2535" s="68" t="s">
        <v>402</v>
      </c>
      <c r="H2535" s="68" t="s">
        <v>365</v>
      </c>
      <c r="I2535" s="65">
        <v>24</v>
      </c>
      <c r="J2535" s="65">
        <v>539</v>
      </c>
      <c r="K2535" s="65" t="s">
        <v>510</v>
      </c>
    </row>
    <row r="2536" spans="1:11" ht="12.75" customHeight="1">
      <c r="A2536" s="68" t="s">
        <v>431</v>
      </c>
      <c r="B2536" s="68" t="s">
        <v>285</v>
      </c>
      <c r="C2536" s="68" t="s">
        <v>271</v>
      </c>
      <c r="D2536" s="68" t="s">
        <v>359</v>
      </c>
      <c r="E2536" s="68" t="s">
        <v>360</v>
      </c>
      <c r="F2536" s="68" t="s">
        <v>81</v>
      </c>
      <c r="G2536" s="68" t="s">
        <v>402</v>
      </c>
      <c r="H2536" s="68" t="s">
        <v>366</v>
      </c>
      <c r="I2536" s="65">
        <v>17</v>
      </c>
      <c r="J2536" s="65">
        <v>539</v>
      </c>
      <c r="K2536" s="65" t="s">
        <v>510</v>
      </c>
    </row>
    <row r="2537" spans="1:11" ht="12.75" customHeight="1">
      <c r="A2537" s="68" t="s">
        <v>431</v>
      </c>
      <c r="B2537" s="68" t="s">
        <v>285</v>
      </c>
      <c r="C2537" s="68" t="s">
        <v>271</v>
      </c>
      <c r="D2537" s="68" t="s">
        <v>359</v>
      </c>
      <c r="E2537" s="68" t="s">
        <v>360</v>
      </c>
      <c r="F2537" s="68" t="s">
        <v>81</v>
      </c>
      <c r="G2537" s="68" t="s">
        <v>402</v>
      </c>
      <c r="H2537" s="68" t="s">
        <v>367</v>
      </c>
      <c r="I2537" s="65">
        <v>12</v>
      </c>
      <c r="J2537" s="65">
        <v>539</v>
      </c>
      <c r="K2537" s="65" t="s">
        <v>510</v>
      </c>
    </row>
    <row r="2538" spans="1:11" ht="12.75" customHeight="1">
      <c r="A2538" s="68" t="s">
        <v>431</v>
      </c>
      <c r="B2538" s="68" t="s">
        <v>285</v>
      </c>
      <c r="C2538" s="68" t="s">
        <v>271</v>
      </c>
      <c r="D2538" s="68" t="s">
        <v>359</v>
      </c>
      <c r="E2538" s="68" t="s">
        <v>360</v>
      </c>
      <c r="F2538" s="68" t="s">
        <v>81</v>
      </c>
      <c r="G2538" s="68" t="s">
        <v>402</v>
      </c>
      <c r="H2538" s="68" t="s">
        <v>247</v>
      </c>
      <c r="I2538" s="65">
        <v>9</v>
      </c>
      <c r="J2538" s="65">
        <v>539</v>
      </c>
      <c r="K2538" s="65" t="s">
        <v>510</v>
      </c>
    </row>
    <row r="2539" spans="1:11" ht="12.75" customHeight="1">
      <c r="A2539" s="68" t="s">
        <v>431</v>
      </c>
      <c r="B2539" s="68" t="s">
        <v>285</v>
      </c>
      <c r="C2539" s="68" t="s">
        <v>271</v>
      </c>
      <c r="D2539" s="68" t="s">
        <v>359</v>
      </c>
      <c r="E2539" s="68" t="s">
        <v>360</v>
      </c>
      <c r="F2539" s="68" t="s">
        <v>81</v>
      </c>
      <c r="G2539" s="68" t="s">
        <v>402</v>
      </c>
      <c r="H2539" s="68" t="s">
        <v>375</v>
      </c>
      <c r="I2539" s="65">
        <v>1</v>
      </c>
      <c r="J2539" s="65">
        <v>539</v>
      </c>
      <c r="K2539" s="65" t="s">
        <v>510</v>
      </c>
    </row>
    <row r="2540" spans="1:11" ht="12.75" customHeight="1">
      <c r="A2540" s="68" t="s">
        <v>431</v>
      </c>
      <c r="B2540" s="68" t="s">
        <v>285</v>
      </c>
      <c r="C2540" s="68" t="s">
        <v>271</v>
      </c>
      <c r="D2540" s="68" t="s">
        <v>359</v>
      </c>
      <c r="E2540" s="68" t="s">
        <v>360</v>
      </c>
      <c r="F2540" s="68" t="s">
        <v>81</v>
      </c>
      <c r="G2540" s="68" t="s">
        <v>402</v>
      </c>
      <c r="H2540" s="68" t="s">
        <v>368</v>
      </c>
      <c r="I2540" s="65">
        <v>1</v>
      </c>
      <c r="J2540" s="65">
        <v>539</v>
      </c>
      <c r="K2540" s="65" t="s">
        <v>510</v>
      </c>
    </row>
    <row r="2541" spans="1:11" ht="12.75" customHeight="1">
      <c r="A2541" s="68" t="s">
        <v>431</v>
      </c>
      <c r="B2541" s="68" t="s">
        <v>285</v>
      </c>
      <c r="C2541" s="68" t="s">
        <v>271</v>
      </c>
      <c r="D2541" s="68" t="s">
        <v>359</v>
      </c>
      <c r="E2541" s="68" t="s">
        <v>360</v>
      </c>
      <c r="F2541" s="68" t="s">
        <v>82</v>
      </c>
      <c r="G2541" s="68" t="s">
        <v>403</v>
      </c>
      <c r="H2541" s="68" t="s">
        <v>364</v>
      </c>
      <c r="I2541" s="65">
        <v>20704</v>
      </c>
      <c r="J2541" s="65">
        <v>930</v>
      </c>
      <c r="K2541" s="65" t="s">
        <v>249</v>
      </c>
    </row>
    <row r="2542" spans="1:11" ht="12.75" customHeight="1">
      <c r="A2542" s="68" t="s">
        <v>431</v>
      </c>
      <c r="B2542" s="68" t="s">
        <v>285</v>
      </c>
      <c r="C2542" s="68" t="s">
        <v>271</v>
      </c>
      <c r="D2542" s="68" t="s">
        <v>359</v>
      </c>
      <c r="E2542" s="68" t="s">
        <v>360</v>
      </c>
      <c r="F2542" s="68" t="s">
        <v>82</v>
      </c>
      <c r="G2542" s="68" t="s">
        <v>403</v>
      </c>
      <c r="H2542" s="68" t="s">
        <v>451</v>
      </c>
      <c r="I2542" s="65">
        <v>11325</v>
      </c>
      <c r="J2542" s="65">
        <v>930</v>
      </c>
      <c r="K2542" s="65" t="s">
        <v>249</v>
      </c>
    </row>
    <row r="2543" spans="1:11" ht="12.75" customHeight="1">
      <c r="A2543" s="68" t="s">
        <v>431</v>
      </c>
      <c r="B2543" s="68" t="s">
        <v>285</v>
      </c>
      <c r="C2543" s="68" t="s">
        <v>271</v>
      </c>
      <c r="D2543" s="68" t="s">
        <v>359</v>
      </c>
      <c r="E2543" s="68" t="s">
        <v>360</v>
      </c>
      <c r="F2543" s="68" t="s">
        <v>82</v>
      </c>
      <c r="G2543" s="68" t="s">
        <v>403</v>
      </c>
      <c r="H2543" s="68" t="s">
        <v>365</v>
      </c>
      <c r="I2543" s="65">
        <v>5828</v>
      </c>
      <c r="J2543" s="65">
        <v>930</v>
      </c>
      <c r="K2543" s="65" t="s">
        <v>249</v>
      </c>
    </row>
    <row r="2544" spans="1:11" ht="12.75" customHeight="1">
      <c r="A2544" s="68" t="s">
        <v>431</v>
      </c>
      <c r="B2544" s="68" t="s">
        <v>285</v>
      </c>
      <c r="C2544" s="68" t="s">
        <v>271</v>
      </c>
      <c r="D2544" s="68" t="s">
        <v>359</v>
      </c>
      <c r="E2544" s="68" t="s">
        <v>360</v>
      </c>
      <c r="F2544" s="68" t="s">
        <v>82</v>
      </c>
      <c r="G2544" s="68" t="s">
        <v>403</v>
      </c>
      <c r="H2544" s="68" t="s">
        <v>366</v>
      </c>
      <c r="I2544" s="65">
        <v>8592</v>
      </c>
      <c r="J2544" s="65">
        <v>930</v>
      </c>
      <c r="K2544" s="65" t="s">
        <v>249</v>
      </c>
    </row>
    <row r="2545" spans="1:11" ht="12.75" customHeight="1">
      <c r="A2545" s="68" t="s">
        <v>431</v>
      </c>
      <c r="B2545" s="68" t="s">
        <v>285</v>
      </c>
      <c r="C2545" s="68" t="s">
        <v>271</v>
      </c>
      <c r="D2545" s="68" t="s">
        <v>359</v>
      </c>
      <c r="E2545" s="68" t="s">
        <v>360</v>
      </c>
      <c r="F2545" s="68" t="s">
        <v>82</v>
      </c>
      <c r="G2545" s="68" t="s">
        <v>403</v>
      </c>
      <c r="H2545" s="68" t="s">
        <v>367</v>
      </c>
      <c r="I2545" s="65">
        <v>5395</v>
      </c>
      <c r="J2545" s="65">
        <v>930</v>
      </c>
      <c r="K2545" s="65" t="s">
        <v>249</v>
      </c>
    </row>
    <row r="2546" spans="1:11" ht="12.75" customHeight="1">
      <c r="A2546" s="68" t="s">
        <v>431</v>
      </c>
      <c r="B2546" s="68" t="s">
        <v>285</v>
      </c>
      <c r="C2546" s="68" t="s">
        <v>271</v>
      </c>
      <c r="D2546" s="68" t="s">
        <v>359</v>
      </c>
      <c r="E2546" s="68" t="s">
        <v>360</v>
      </c>
      <c r="F2546" s="68" t="s">
        <v>82</v>
      </c>
      <c r="G2546" s="68" t="s">
        <v>403</v>
      </c>
      <c r="H2546" s="68" t="s">
        <v>247</v>
      </c>
      <c r="I2546" s="65">
        <v>3641</v>
      </c>
      <c r="J2546" s="65">
        <v>930</v>
      </c>
      <c r="K2546" s="65" t="s">
        <v>249</v>
      </c>
    </row>
    <row r="2547" spans="1:11" ht="12.75" customHeight="1">
      <c r="A2547" s="68" t="s">
        <v>431</v>
      </c>
      <c r="B2547" s="68" t="s">
        <v>285</v>
      </c>
      <c r="C2547" s="68" t="s">
        <v>271</v>
      </c>
      <c r="D2547" s="68" t="s">
        <v>359</v>
      </c>
      <c r="E2547" s="68" t="s">
        <v>360</v>
      </c>
      <c r="F2547" s="68" t="s">
        <v>82</v>
      </c>
      <c r="G2547" s="68" t="s">
        <v>403</v>
      </c>
      <c r="H2547" s="68" t="s">
        <v>375</v>
      </c>
      <c r="I2547" s="65">
        <v>3621</v>
      </c>
      <c r="J2547" s="65">
        <v>930</v>
      </c>
      <c r="K2547" s="65" t="s">
        <v>249</v>
      </c>
    </row>
    <row r="2548" spans="1:11" ht="12.75" customHeight="1">
      <c r="A2548" s="68" t="s">
        <v>431</v>
      </c>
      <c r="B2548" s="68" t="s">
        <v>285</v>
      </c>
      <c r="C2548" s="68" t="s">
        <v>271</v>
      </c>
      <c r="D2548" s="68" t="s">
        <v>359</v>
      </c>
      <c r="E2548" s="68" t="s">
        <v>360</v>
      </c>
      <c r="F2548" s="68" t="s">
        <v>82</v>
      </c>
      <c r="G2548" s="68" t="s">
        <v>403</v>
      </c>
      <c r="H2548" s="68" t="s">
        <v>368</v>
      </c>
      <c r="I2548" s="65">
        <v>4860</v>
      </c>
      <c r="J2548" s="65">
        <v>930</v>
      </c>
      <c r="K2548" s="65" t="s">
        <v>249</v>
      </c>
    </row>
    <row r="2549" spans="1:11" ht="12.75" customHeight="1">
      <c r="A2549" s="68" t="s">
        <v>431</v>
      </c>
      <c r="B2549" s="68" t="s">
        <v>285</v>
      </c>
      <c r="C2549" s="68" t="s">
        <v>271</v>
      </c>
      <c r="D2549" s="68" t="s">
        <v>359</v>
      </c>
      <c r="E2549" s="68" t="s">
        <v>360</v>
      </c>
      <c r="F2549" s="68" t="s">
        <v>82</v>
      </c>
      <c r="G2549" s="68" t="s">
        <v>403</v>
      </c>
      <c r="H2549" s="68" t="s">
        <v>491</v>
      </c>
      <c r="I2549" s="65">
        <v>2344</v>
      </c>
      <c r="J2549" s="65">
        <v>930</v>
      </c>
      <c r="K2549" s="65" t="s">
        <v>249</v>
      </c>
    </row>
    <row r="2550" spans="1:11" ht="12.75" customHeight="1">
      <c r="A2550" s="68" t="s">
        <v>431</v>
      </c>
      <c r="B2550" s="68" t="s">
        <v>285</v>
      </c>
      <c r="C2550" s="68" t="s">
        <v>271</v>
      </c>
      <c r="D2550" s="68" t="s">
        <v>359</v>
      </c>
      <c r="E2550" s="68" t="s">
        <v>360</v>
      </c>
      <c r="F2550" s="68" t="s">
        <v>82</v>
      </c>
      <c r="G2550" s="68" t="s">
        <v>403</v>
      </c>
      <c r="H2550" s="68" t="s">
        <v>369</v>
      </c>
      <c r="I2550" s="65">
        <v>1781</v>
      </c>
      <c r="J2550" s="65">
        <v>930</v>
      </c>
      <c r="K2550" s="65" t="s">
        <v>249</v>
      </c>
    </row>
    <row r="2551" spans="1:11" ht="12.75" customHeight="1">
      <c r="A2551" s="68" t="s">
        <v>431</v>
      </c>
      <c r="B2551" s="68" t="s">
        <v>285</v>
      </c>
      <c r="C2551" s="68" t="s">
        <v>271</v>
      </c>
      <c r="D2551" s="68" t="s">
        <v>359</v>
      </c>
      <c r="E2551" s="68" t="s">
        <v>360</v>
      </c>
      <c r="F2551" s="68" t="s">
        <v>82</v>
      </c>
      <c r="G2551" s="68" t="s">
        <v>403</v>
      </c>
      <c r="H2551" s="68" t="s">
        <v>638</v>
      </c>
      <c r="I2551" s="65">
        <v>1856</v>
      </c>
      <c r="J2551" s="65">
        <v>930</v>
      </c>
      <c r="K2551" s="65" t="s">
        <v>249</v>
      </c>
    </row>
    <row r="2552" spans="1:11" ht="12.75" customHeight="1">
      <c r="A2552" s="68" t="s">
        <v>228</v>
      </c>
      <c r="B2552" s="68" t="s">
        <v>432</v>
      </c>
      <c r="C2552" s="68" t="s">
        <v>271</v>
      </c>
      <c r="D2552" s="68" t="s">
        <v>359</v>
      </c>
      <c r="E2552" s="68" t="s">
        <v>360</v>
      </c>
      <c r="F2552" s="68" t="s">
        <v>75</v>
      </c>
      <c r="G2552" s="68" t="s">
        <v>246</v>
      </c>
      <c r="H2552" s="68" t="s">
        <v>375</v>
      </c>
      <c r="I2552" s="65">
        <v>112</v>
      </c>
      <c r="J2552" s="65">
        <v>104</v>
      </c>
      <c r="K2552" s="65" t="s">
        <v>361</v>
      </c>
    </row>
    <row r="2553" spans="1:11" ht="12.75" customHeight="1">
      <c r="A2553" s="68" t="s">
        <v>228</v>
      </c>
      <c r="B2553" s="68" t="s">
        <v>432</v>
      </c>
      <c r="C2553" s="68" t="s">
        <v>271</v>
      </c>
      <c r="D2553" s="68" t="s">
        <v>359</v>
      </c>
      <c r="E2553" s="68" t="s">
        <v>360</v>
      </c>
      <c r="F2553" s="68" t="s">
        <v>75</v>
      </c>
      <c r="G2553" s="68" t="s">
        <v>246</v>
      </c>
      <c r="H2553" s="68" t="s">
        <v>368</v>
      </c>
      <c r="I2553" s="65">
        <v>100</v>
      </c>
      <c r="J2553" s="65">
        <v>104</v>
      </c>
      <c r="K2553" s="65" t="s">
        <v>361</v>
      </c>
    </row>
    <row r="2554" spans="1:11" ht="12.75" customHeight="1">
      <c r="A2554" s="68" t="s">
        <v>228</v>
      </c>
      <c r="B2554" s="68" t="s">
        <v>432</v>
      </c>
      <c r="C2554" s="68" t="s">
        <v>271</v>
      </c>
      <c r="D2554" s="68" t="s">
        <v>359</v>
      </c>
      <c r="E2554" s="68" t="s">
        <v>360</v>
      </c>
      <c r="F2554" s="68" t="s">
        <v>75</v>
      </c>
      <c r="G2554" s="68" t="s">
        <v>246</v>
      </c>
      <c r="H2554" s="68" t="s">
        <v>491</v>
      </c>
      <c r="I2554" s="65">
        <v>35</v>
      </c>
      <c r="J2554" s="65">
        <v>104</v>
      </c>
      <c r="K2554" s="65" t="s">
        <v>361</v>
      </c>
    </row>
    <row r="2555" spans="1:11" ht="12.75" customHeight="1">
      <c r="A2555" s="68" t="s">
        <v>228</v>
      </c>
      <c r="B2555" s="68" t="s">
        <v>432</v>
      </c>
      <c r="C2555" s="68" t="s">
        <v>271</v>
      </c>
      <c r="D2555" s="68" t="s">
        <v>359</v>
      </c>
      <c r="E2555" s="68" t="s">
        <v>360</v>
      </c>
      <c r="F2555" s="68" t="s">
        <v>75</v>
      </c>
      <c r="G2555" s="68" t="s">
        <v>246</v>
      </c>
      <c r="H2555" s="68" t="s">
        <v>369</v>
      </c>
      <c r="I2555" s="65">
        <v>13</v>
      </c>
      <c r="J2555" s="65">
        <v>104</v>
      </c>
      <c r="K2555" s="65" t="s">
        <v>361</v>
      </c>
    </row>
    <row r="2556" spans="1:11" ht="12.75" customHeight="1">
      <c r="A2556" s="68" t="s">
        <v>228</v>
      </c>
      <c r="B2556" s="68" t="s">
        <v>432</v>
      </c>
      <c r="C2556" s="68" t="s">
        <v>271</v>
      </c>
      <c r="D2556" s="68" t="s">
        <v>359</v>
      </c>
      <c r="E2556" s="68" t="s">
        <v>360</v>
      </c>
      <c r="F2556" s="68" t="s">
        <v>75</v>
      </c>
      <c r="G2556" s="68" t="s">
        <v>246</v>
      </c>
      <c r="H2556" s="68" t="s">
        <v>638</v>
      </c>
      <c r="I2556" s="65">
        <v>14</v>
      </c>
      <c r="J2556" s="65">
        <v>104</v>
      </c>
      <c r="K2556" s="65" t="s">
        <v>361</v>
      </c>
    </row>
    <row r="2557" spans="1:11" ht="12.75" customHeight="1">
      <c r="A2557" s="68" t="s">
        <v>228</v>
      </c>
      <c r="B2557" s="68" t="s">
        <v>432</v>
      </c>
      <c r="C2557" s="68" t="s">
        <v>271</v>
      </c>
      <c r="D2557" s="68" t="s">
        <v>359</v>
      </c>
      <c r="E2557" s="68" t="s">
        <v>360</v>
      </c>
      <c r="F2557" s="68" t="s">
        <v>75</v>
      </c>
      <c r="G2557" s="68" t="s">
        <v>246</v>
      </c>
      <c r="H2557" s="68" t="s">
        <v>375</v>
      </c>
      <c r="I2557" s="65">
        <v>7</v>
      </c>
      <c r="J2557" s="65">
        <v>103</v>
      </c>
      <c r="K2557" s="65" t="s">
        <v>370</v>
      </c>
    </row>
    <row r="2558" spans="1:11" ht="12.75" customHeight="1">
      <c r="A2558" s="68" t="s">
        <v>228</v>
      </c>
      <c r="B2558" s="68" t="s">
        <v>432</v>
      </c>
      <c r="C2558" s="68" t="s">
        <v>271</v>
      </c>
      <c r="D2558" s="68" t="s">
        <v>359</v>
      </c>
      <c r="E2558" s="68" t="s">
        <v>360</v>
      </c>
      <c r="F2558" s="68" t="s">
        <v>75</v>
      </c>
      <c r="G2558" s="68" t="s">
        <v>246</v>
      </c>
      <c r="H2558" s="68" t="s">
        <v>368</v>
      </c>
      <c r="I2558" s="65">
        <v>2</v>
      </c>
      <c r="J2558" s="65">
        <v>103</v>
      </c>
      <c r="K2558" s="65" t="s">
        <v>370</v>
      </c>
    </row>
    <row r="2559" spans="1:11" ht="12.75" customHeight="1">
      <c r="A2559" s="68" t="s">
        <v>228</v>
      </c>
      <c r="B2559" s="68" t="s">
        <v>432</v>
      </c>
      <c r="C2559" s="68" t="s">
        <v>271</v>
      </c>
      <c r="D2559" s="68" t="s">
        <v>359</v>
      </c>
      <c r="E2559" s="68" t="s">
        <v>360</v>
      </c>
      <c r="F2559" s="68" t="s">
        <v>75</v>
      </c>
      <c r="G2559" s="68" t="s">
        <v>246</v>
      </c>
      <c r="H2559" s="68" t="s">
        <v>491</v>
      </c>
      <c r="I2559" s="65">
        <v>2</v>
      </c>
      <c r="J2559" s="65">
        <v>103</v>
      </c>
      <c r="K2559" s="65" t="s">
        <v>370</v>
      </c>
    </row>
    <row r="2560" spans="1:11" ht="12.75" customHeight="1">
      <c r="A2560" s="68" t="s">
        <v>228</v>
      </c>
      <c r="B2560" s="68" t="s">
        <v>432</v>
      </c>
      <c r="C2560" s="68" t="s">
        <v>271</v>
      </c>
      <c r="D2560" s="68" t="s">
        <v>359</v>
      </c>
      <c r="E2560" s="68" t="s">
        <v>360</v>
      </c>
      <c r="F2560" s="68" t="s">
        <v>75</v>
      </c>
      <c r="G2560" s="68" t="s">
        <v>246</v>
      </c>
      <c r="H2560" s="68" t="s">
        <v>369</v>
      </c>
      <c r="I2560" s="65">
        <v>1</v>
      </c>
      <c r="J2560" s="65">
        <v>103</v>
      </c>
      <c r="K2560" s="65" t="s">
        <v>370</v>
      </c>
    </row>
    <row r="2561" spans="1:11" ht="12.75" customHeight="1">
      <c r="A2561" s="68" t="s">
        <v>228</v>
      </c>
      <c r="B2561" s="68" t="s">
        <v>432</v>
      </c>
      <c r="C2561" s="68" t="s">
        <v>271</v>
      </c>
      <c r="D2561" s="68" t="s">
        <v>359</v>
      </c>
      <c r="E2561" s="68" t="s">
        <v>360</v>
      </c>
      <c r="F2561" s="68" t="s">
        <v>75</v>
      </c>
      <c r="G2561" s="68" t="s">
        <v>246</v>
      </c>
      <c r="H2561" s="68" t="s">
        <v>375</v>
      </c>
      <c r="I2561" s="65">
        <v>12</v>
      </c>
      <c r="J2561" s="65">
        <v>102</v>
      </c>
      <c r="K2561" s="65" t="s">
        <v>371</v>
      </c>
    </row>
    <row r="2562" spans="1:11" ht="12.75" customHeight="1">
      <c r="A2562" s="68" t="s">
        <v>228</v>
      </c>
      <c r="B2562" s="68" t="s">
        <v>432</v>
      </c>
      <c r="C2562" s="68" t="s">
        <v>271</v>
      </c>
      <c r="D2562" s="68" t="s">
        <v>359</v>
      </c>
      <c r="E2562" s="68" t="s">
        <v>360</v>
      </c>
      <c r="F2562" s="68" t="s">
        <v>75</v>
      </c>
      <c r="G2562" s="68" t="s">
        <v>246</v>
      </c>
      <c r="H2562" s="68" t="s">
        <v>368</v>
      </c>
      <c r="I2562" s="65">
        <v>12</v>
      </c>
      <c r="J2562" s="65">
        <v>102</v>
      </c>
      <c r="K2562" s="65" t="s">
        <v>371</v>
      </c>
    </row>
    <row r="2563" spans="1:11" ht="12.75" customHeight="1">
      <c r="A2563" s="68" t="s">
        <v>228</v>
      </c>
      <c r="B2563" s="68" t="s">
        <v>432</v>
      </c>
      <c r="C2563" s="68" t="s">
        <v>271</v>
      </c>
      <c r="D2563" s="68" t="s">
        <v>359</v>
      </c>
      <c r="E2563" s="68" t="s">
        <v>360</v>
      </c>
      <c r="F2563" s="68" t="s">
        <v>75</v>
      </c>
      <c r="G2563" s="68" t="s">
        <v>246</v>
      </c>
      <c r="H2563" s="68" t="s">
        <v>491</v>
      </c>
      <c r="I2563" s="65">
        <v>3</v>
      </c>
      <c r="J2563" s="65">
        <v>102</v>
      </c>
      <c r="K2563" s="65" t="s">
        <v>371</v>
      </c>
    </row>
    <row r="2564" spans="1:11" ht="12.75" customHeight="1">
      <c r="A2564" s="68" t="s">
        <v>228</v>
      </c>
      <c r="B2564" s="68" t="s">
        <v>432</v>
      </c>
      <c r="C2564" s="68" t="s">
        <v>271</v>
      </c>
      <c r="D2564" s="68" t="s">
        <v>359</v>
      </c>
      <c r="E2564" s="68" t="s">
        <v>360</v>
      </c>
      <c r="F2564" s="68" t="s">
        <v>75</v>
      </c>
      <c r="G2564" s="68" t="s">
        <v>246</v>
      </c>
      <c r="H2564" s="68" t="s">
        <v>369</v>
      </c>
      <c r="I2564" s="65">
        <v>2</v>
      </c>
      <c r="J2564" s="65">
        <v>102</v>
      </c>
      <c r="K2564" s="65" t="s">
        <v>371</v>
      </c>
    </row>
    <row r="2565" spans="1:11" ht="12.75" customHeight="1">
      <c r="A2565" s="68" t="s">
        <v>228</v>
      </c>
      <c r="B2565" s="68" t="s">
        <v>432</v>
      </c>
      <c r="C2565" s="68" t="s">
        <v>271</v>
      </c>
      <c r="D2565" s="68" t="s">
        <v>359</v>
      </c>
      <c r="E2565" s="68" t="s">
        <v>360</v>
      </c>
      <c r="F2565" s="68" t="s">
        <v>75</v>
      </c>
      <c r="G2565" s="68" t="s">
        <v>246</v>
      </c>
      <c r="H2565" s="68" t="s">
        <v>638</v>
      </c>
      <c r="I2565" s="65">
        <v>1</v>
      </c>
      <c r="J2565" s="65">
        <v>102</v>
      </c>
      <c r="K2565" s="65" t="s">
        <v>371</v>
      </c>
    </row>
    <row r="2566" spans="1:11" ht="12.75" customHeight="1">
      <c r="A2566" s="68" t="s">
        <v>228</v>
      </c>
      <c r="B2566" s="68" t="s">
        <v>432</v>
      </c>
      <c r="C2566" s="68" t="s">
        <v>271</v>
      </c>
      <c r="D2566" s="68" t="s">
        <v>359</v>
      </c>
      <c r="E2566" s="68" t="s">
        <v>360</v>
      </c>
      <c r="F2566" s="68" t="s">
        <v>76</v>
      </c>
      <c r="G2566" s="68" t="s">
        <v>492</v>
      </c>
      <c r="H2566" s="68" t="s">
        <v>375</v>
      </c>
      <c r="I2566" s="65">
        <v>3</v>
      </c>
      <c r="J2566" s="65">
        <v>314</v>
      </c>
      <c r="K2566" s="65" t="s">
        <v>265</v>
      </c>
    </row>
    <row r="2567" spans="1:11" ht="12.75" customHeight="1">
      <c r="A2567" s="68" t="s">
        <v>228</v>
      </c>
      <c r="B2567" s="68" t="s">
        <v>432</v>
      </c>
      <c r="C2567" s="68" t="s">
        <v>271</v>
      </c>
      <c r="D2567" s="68" t="s">
        <v>359</v>
      </c>
      <c r="E2567" s="68" t="s">
        <v>360</v>
      </c>
      <c r="F2567" s="68" t="s">
        <v>76</v>
      </c>
      <c r="G2567" s="68" t="s">
        <v>492</v>
      </c>
      <c r="H2567" s="68" t="s">
        <v>368</v>
      </c>
      <c r="I2567" s="65">
        <v>2</v>
      </c>
      <c r="J2567" s="65">
        <v>314</v>
      </c>
      <c r="K2567" s="65" t="s">
        <v>265</v>
      </c>
    </row>
    <row r="2568" spans="1:11" ht="12.75" customHeight="1">
      <c r="A2568" s="68" t="s">
        <v>228</v>
      </c>
      <c r="B2568" s="68" t="s">
        <v>432</v>
      </c>
      <c r="C2568" s="68" t="s">
        <v>271</v>
      </c>
      <c r="D2568" s="68" t="s">
        <v>359</v>
      </c>
      <c r="E2568" s="68" t="s">
        <v>360</v>
      </c>
      <c r="F2568" s="68" t="s">
        <v>76</v>
      </c>
      <c r="G2568" s="68" t="s">
        <v>492</v>
      </c>
      <c r="H2568" s="68" t="s">
        <v>369</v>
      </c>
      <c r="I2568" s="65">
        <v>1</v>
      </c>
      <c r="J2568" s="65">
        <v>314</v>
      </c>
      <c r="K2568" s="65" t="s">
        <v>265</v>
      </c>
    </row>
    <row r="2569" spans="1:11" ht="12.75" customHeight="1">
      <c r="A2569" s="68" t="s">
        <v>228</v>
      </c>
      <c r="B2569" s="68" t="s">
        <v>432</v>
      </c>
      <c r="C2569" s="68" t="s">
        <v>271</v>
      </c>
      <c r="D2569" s="68" t="s">
        <v>359</v>
      </c>
      <c r="E2569" s="68" t="s">
        <v>360</v>
      </c>
      <c r="F2569" s="68" t="s">
        <v>76</v>
      </c>
      <c r="G2569" s="68" t="s">
        <v>492</v>
      </c>
      <c r="H2569" s="68" t="s">
        <v>638</v>
      </c>
      <c r="I2569" s="65">
        <v>1</v>
      </c>
      <c r="J2569" s="65">
        <v>204</v>
      </c>
      <c r="K2569" s="65" t="s">
        <v>286</v>
      </c>
    </row>
    <row r="2570" spans="1:11" ht="12.75" customHeight="1">
      <c r="A2570" s="68" t="s">
        <v>228</v>
      </c>
      <c r="B2570" s="68" t="s">
        <v>432</v>
      </c>
      <c r="C2570" s="68" t="s">
        <v>271</v>
      </c>
      <c r="D2570" s="68" t="s">
        <v>359</v>
      </c>
      <c r="E2570" s="68" t="s">
        <v>360</v>
      </c>
      <c r="F2570" s="68" t="s">
        <v>76</v>
      </c>
      <c r="G2570" s="68" t="s">
        <v>492</v>
      </c>
      <c r="H2570" s="68" t="s">
        <v>368</v>
      </c>
      <c r="I2570" s="65">
        <v>1</v>
      </c>
      <c r="J2570" s="65">
        <v>311</v>
      </c>
      <c r="K2570" s="65" t="s">
        <v>296</v>
      </c>
    </row>
    <row r="2571" spans="1:11" ht="12.75" customHeight="1">
      <c r="A2571" s="68" t="s">
        <v>228</v>
      </c>
      <c r="B2571" s="68" t="s">
        <v>432</v>
      </c>
      <c r="C2571" s="68" t="s">
        <v>271</v>
      </c>
      <c r="D2571" s="68" t="s">
        <v>359</v>
      </c>
      <c r="E2571" s="68" t="s">
        <v>360</v>
      </c>
      <c r="F2571" s="68" t="s">
        <v>77</v>
      </c>
      <c r="G2571" s="68" t="s">
        <v>273</v>
      </c>
      <c r="H2571" s="68" t="s">
        <v>375</v>
      </c>
      <c r="I2571" s="65">
        <v>19</v>
      </c>
      <c r="J2571" s="65">
        <v>427</v>
      </c>
      <c r="K2571" s="65" t="s">
        <v>376</v>
      </c>
    </row>
    <row r="2572" spans="1:11" ht="12.75" customHeight="1">
      <c r="A2572" s="68" t="s">
        <v>228</v>
      </c>
      <c r="B2572" s="68" t="s">
        <v>432</v>
      </c>
      <c r="C2572" s="68" t="s">
        <v>271</v>
      </c>
      <c r="D2572" s="68" t="s">
        <v>359</v>
      </c>
      <c r="E2572" s="68" t="s">
        <v>360</v>
      </c>
      <c r="F2572" s="68" t="s">
        <v>77</v>
      </c>
      <c r="G2572" s="68" t="s">
        <v>273</v>
      </c>
      <c r="H2572" s="68" t="s">
        <v>368</v>
      </c>
      <c r="I2572" s="65">
        <v>29</v>
      </c>
      <c r="J2572" s="65">
        <v>427</v>
      </c>
      <c r="K2572" s="65" t="s">
        <v>376</v>
      </c>
    </row>
    <row r="2573" spans="1:11" ht="12.75" customHeight="1">
      <c r="A2573" s="68" t="s">
        <v>228</v>
      </c>
      <c r="B2573" s="68" t="s">
        <v>432</v>
      </c>
      <c r="C2573" s="68" t="s">
        <v>271</v>
      </c>
      <c r="D2573" s="68" t="s">
        <v>359</v>
      </c>
      <c r="E2573" s="68" t="s">
        <v>360</v>
      </c>
      <c r="F2573" s="68" t="s">
        <v>77</v>
      </c>
      <c r="G2573" s="68" t="s">
        <v>273</v>
      </c>
      <c r="H2573" s="68" t="s">
        <v>491</v>
      </c>
      <c r="I2573" s="65">
        <v>22</v>
      </c>
      <c r="J2573" s="65">
        <v>427</v>
      </c>
      <c r="K2573" s="65" t="s">
        <v>376</v>
      </c>
    </row>
    <row r="2574" spans="1:11" ht="12.75" customHeight="1">
      <c r="A2574" s="68" t="s">
        <v>228</v>
      </c>
      <c r="B2574" s="68" t="s">
        <v>432</v>
      </c>
      <c r="C2574" s="68" t="s">
        <v>271</v>
      </c>
      <c r="D2574" s="68" t="s">
        <v>359</v>
      </c>
      <c r="E2574" s="68" t="s">
        <v>360</v>
      </c>
      <c r="F2574" s="68" t="s">
        <v>77</v>
      </c>
      <c r="G2574" s="68" t="s">
        <v>273</v>
      </c>
      <c r="H2574" s="68" t="s">
        <v>369</v>
      </c>
      <c r="I2574" s="65">
        <v>11</v>
      </c>
      <c r="J2574" s="65">
        <v>427</v>
      </c>
      <c r="K2574" s="65" t="s">
        <v>376</v>
      </c>
    </row>
    <row r="2575" spans="1:11" ht="12.75" customHeight="1">
      <c r="A2575" s="68" t="s">
        <v>228</v>
      </c>
      <c r="B2575" s="68" t="s">
        <v>432</v>
      </c>
      <c r="C2575" s="68" t="s">
        <v>271</v>
      </c>
      <c r="D2575" s="68" t="s">
        <v>359</v>
      </c>
      <c r="E2575" s="68" t="s">
        <v>360</v>
      </c>
      <c r="F2575" s="68" t="s">
        <v>77</v>
      </c>
      <c r="G2575" s="68" t="s">
        <v>273</v>
      </c>
      <c r="H2575" s="68" t="s">
        <v>638</v>
      </c>
      <c r="I2575" s="65">
        <v>5</v>
      </c>
      <c r="J2575" s="65">
        <v>427</v>
      </c>
      <c r="K2575" s="65" t="s">
        <v>376</v>
      </c>
    </row>
    <row r="2576" spans="1:11" ht="12.75" customHeight="1">
      <c r="A2576" s="68" t="s">
        <v>228</v>
      </c>
      <c r="B2576" s="68" t="s">
        <v>432</v>
      </c>
      <c r="C2576" s="68" t="s">
        <v>271</v>
      </c>
      <c r="D2576" s="68" t="s">
        <v>359</v>
      </c>
      <c r="E2576" s="68" t="s">
        <v>360</v>
      </c>
      <c r="F2576" s="68" t="s">
        <v>77</v>
      </c>
      <c r="G2576" s="68" t="s">
        <v>273</v>
      </c>
      <c r="H2576" s="68" t="s">
        <v>375</v>
      </c>
      <c r="I2576" s="65">
        <v>77</v>
      </c>
      <c r="J2576" s="65">
        <v>410</v>
      </c>
      <c r="K2576" s="65" t="s">
        <v>495</v>
      </c>
    </row>
    <row r="2577" spans="1:11" ht="12.75" customHeight="1">
      <c r="A2577" s="68" t="s">
        <v>228</v>
      </c>
      <c r="B2577" s="68" t="s">
        <v>432</v>
      </c>
      <c r="C2577" s="68" t="s">
        <v>271</v>
      </c>
      <c r="D2577" s="68" t="s">
        <v>359</v>
      </c>
      <c r="E2577" s="68" t="s">
        <v>360</v>
      </c>
      <c r="F2577" s="68" t="s">
        <v>77</v>
      </c>
      <c r="G2577" s="68" t="s">
        <v>273</v>
      </c>
      <c r="H2577" s="68" t="s">
        <v>368</v>
      </c>
      <c r="I2577" s="65">
        <v>95</v>
      </c>
      <c r="J2577" s="65">
        <v>410</v>
      </c>
      <c r="K2577" s="65" t="s">
        <v>495</v>
      </c>
    </row>
    <row r="2578" spans="1:11" ht="12.75" customHeight="1">
      <c r="A2578" s="68" t="s">
        <v>228</v>
      </c>
      <c r="B2578" s="68" t="s">
        <v>432</v>
      </c>
      <c r="C2578" s="68" t="s">
        <v>271</v>
      </c>
      <c r="D2578" s="68" t="s">
        <v>359</v>
      </c>
      <c r="E2578" s="68" t="s">
        <v>360</v>
      </c>
      <c r="F2578" s="68" t="s">
        <v>77</v>
      </c>
      <c r="G2578" s="68" t="s">
        <v>273</v>
      </c>
      <c r="H2578" s="68" t="s">
        <v>491</v>
      </c>
      <c r="I2578" s="65">
        <v>15</v>
      </c>
      <c r="J2578" s="65">
        <v>410</v>
      </c>
      <c r="K2578" s="65" t="s">
        <v>495</v>
      </c>
    </row>
    <row r="2579" spans="1:11" ht="12.75" customHeight="1">
      <c r="A2579" s="68" t="s">
        <v>228</v>
      </c>
      <c r="B2579" s="68" t="s">
        <v>432</v>
      </c>
      <c r="C2579" s="68" t="s">
        <v>271</v>
      </c>
      <c r="D2579" s="68" t="s">
        <v>359</v>
      </c>
      <c r="E2579" s="68" t="s">
        <v>360</v>
      </c>
      <c r="F2579" s="68" t="s">
        <v>77</v>
      </c>
      <c r="G2579" s="68" t="s">
        <v>273</v>
      </c>
      <c r="H2579" s="68" t="s">
        <v>369</v>
      </c>
      <c r="I2579" s="65">
        <v>10</v>
      </c>
      <c r="J2579" s="65">
        <v>410</v>
      </c>
      <c r="K2579" s="65" t="s">
        <v>495</v>
      </c>
    </row>
    <row r="2580" spans="1:11" ht="12.75" customHeight="1">
      <c r="A2580" s="68" t="s">
        <v>228</v>
      </c>
      <c r="B2580" s="68" t="s">
        <v>432</v>
      </c>
      <c r="C2580" s="68" t="s">
        <v>271</v>
      </c>
      <c r="D2580" s="68" t="s">
        <v>359</v>
      </c>
      <c r="E2580" s="68" t="s">
        <v>360</v>
      </c>
      <c r="F2580" s="68" t="s">
        <v>77</v>
      </c>
      <c r="G2580" s="68" t="s">
        <v>273</v>
      </c>
      <c r="H2580" s="68" t="s">
        <v>638</v>
      </c>
      <c r="I2580" s="65">
        <v>9</v>
      </c>
      <c r="J2580" s="65">
        <v>410</v>
      </c>
      <c r="K2580" s="65" t="s">
        <v>495</v>
      </c>
    </row>
    <row r="2581" spans="1:11" ht="12.75" customHeight="1">
      <c r="A2581" s="68" t="s">
        <v>228</v>
      </c>
      <c r="B2581" s="68" t="s">
        <v>432</v>
      </c>
      <c r="C2581" s="68" t="s">
        <v>271</v>
      </c>
      <c r="D2581" s="68" t="s">
        <v>359</v>
      </c>
      <c r="E2581" s="68" t="s">
        <v>360</v>
      </c>
      <c r="F2581" s="68" t="s">
        <v>77</v>
      </c>
      <c r="G2581" s="68" t="s">
        <v>273</v>
      </c>
      <c r="H2581" s="68" t="s">
        <v>375</v>
      </c>
      <c r="I2581" s="65">
        <v>73</v>
      </c>
      <c r="J2581" s="65">
        <v>408</v>
      </c>
      <c r="K2581" s="65" t="s">
        <v>496</v>
      </c>
    </row>
    <row r="2582" spans="1:11" ht="12.75" customHeight="1">
      <c r="A2582" s="68" t="s">
        <v>228</v>
      </c>
      <c r="B2582" s="68" t="s">
        <v>432</v>
      </c>
      <c r="C2582" s="68" t="s">
        <v>271</v>
      </c>
      <c r="D2582" s="68" t="s">
        <v>359</v>
      </c>
      <c r="E2582" s="68" t="s">
        <v>360</v>
      </c>
      <c r="F2582" s="68" t="s">
        <v>77</v>
      </c>
      <c r="G2582" s="68" t="s">
        <v>273</v>
      </c>
      <c r="H2582" s="68" t="s">
        <v>368</v>
      </c>
      <c r="I2582" s="65">
        <v>73</v>
      </c>
      <c r="J2582" s="65">
        <v>408</v>
      </c>
      <c r="K2582" s="65" t="s">
        <v>496</v>
      </c>
    </row>
    <row r="2583" spans="1:11" ht="12.75" customHeight="1">
      <c r="A2583" s="68" t="s">
        <v>228</v>
      </c>
      <c r="B2583" s="68" t="s">
        <v>432</v>
      </c>
      <c r="C2583" s="68" t="s">
        <v>271</v>
      </c>
      <c r="D2583" s="68" t="s">
        <v>359</v>
      </c>
      <c r="E2583" s="68" t="s">
        <v>360</v>
      </c>
      <c r="F2583" s="68" t="s">
        <v>77</v>
      </c>
      <c r="G2583" s="68" t="s">
        <v>273</v>
      </c>
      <c r="H2583" s="68" t="s">
        <v>491</v>
      </c>
      <c r="I2583" s="65">
        <v>38</v>
      </c>
      <c r="J2583" s="65">
        <v>408</v>
      </c>
      <c r="K2583" s="65" t="s">
        <v>496</v>
      </c>
    </row>
    <row r="2584" spans="1:11" ht="12.75" customHeight="1">
      <c r="A2584" s="68" t="s">
        <v>228</v>
      </c>
      <c r="B2584" s="68" t="s">
        <v>432</v>
      </c>
      <c r="C2584" s="68" t="s">
        <v>271</v>
      </c>
      <c r="D2584" s="68" t="s">
        <v>359</v>
      </c>
      <c r="E2584" s="68" t="s">
        <v>360</v>
      </c>
      <c r="F2584" s="68" t="s">
        <v>77</v>
      </c>
      <c r="G2584" s="68" t="s">
        <v>273</v>
      </c>
      <c r="H2584" s="68" t="s">
        <v>369</v>
      </c>
      <c r="I2584" s="65">
        <v>10</v>
      </c>
      <c r="J2584" s="65">
        <v>408</v>
      </c>
      <c r="K2584" s="65" t="s">
        <v>496</v>
      </c>
    </row>
    <row r="2585" spans="1:11" ht="12.75" customHeight="1">
      <c r="A2585" s="68" t="s">
        <v>228</v>
      </c>
      <c r="B2585" s="68" t="s">
        <v>432</v>
      </c>
      <c r="C2585" s="68" t="s">
        <v>271</v>
      </c>
      <c r="D2585" s="68" t="s">
        <v>359</v>
      </c>
      <c r="E2585" s="68" t="s">
        <v>360</v>
      </c>
      <c r="F2585" s="68" t="s">
        <v>77</v>
      </c>
      <c r="G2585" s="68" t="s">
        <v>273</v>
      </c>
      <c r="H2585" s="68" t="s">
        <v>638</v>
      </c>
      <c r="I2585" s="65">
        <v>13</v>
      </c>
      <c r="J2585" s="65">
        <v>408</v>
      </c>
      <c r="K2585" s="65" t="s">
        <v>496</v>
      </c>
    </row>
    <row r="2586" spans="1:11" ht="12.75" customHeight="1">
      <c r="A2586" s="68" t="s">
        <v>228</v>
      </c>
      <c r="B2586" s="68" t="s">
        <v>432</v>
      </c>
      <c r="C2586" s="68" t="s">
        <v>271</v>
      </c>
      <c r="D2586" s="68" t="s">
        <v>359</v>
      </c>
      <c r="E2586" s="68" t="s">
        <v>360</v>
      </c>
      <c r="F2586" s="68" t="s">
        <v>77</v>
      </c>
      <c r="G2586" s="68" t="s">
        <v>273</v>
      </c>
      <c r="H2586" s="68" t="s">
        <v>375</v>
      </c>
      <c r="I2586" s="65">
        <v>31</v>
      </c>
      <c r="J2586" s="65">
        <v>414</v>
      </c>
      <c r="K2586" s="65" t="s">
        <v>377</v>
      </c>
    </row>
    <row r="2587" spans="1:11" ht="12.75" customHeight="1">
      <c r="A2587" s="68" t="s">
        <v>228</v>
      </c>
      <c r="B2587" s="68" t="s">
        <v>432</v>
      </c>
      <c r="C2587" s="68" t="s">
        <v>271</v>
      </c>
      <c r="D2587" s="68" t="s">
        <v>359</v>
      </c>
      <c r="E2587" s="68" t="s">
        <v>360</v>
      </c>
      <c r="F2587" s="68" t="s">
        <v>77</v>
      </c>
      <c r="G2587" s="68" t="s">
        <v>273</v>
      </c>
      <c r="H2587" s="68" t="s">
        <v>368</v>
      </c>
      <c r="I2587" s="65">
        <v>23</v>
      </c>
      <c r="J2587" s="65">
        <v>414</v>
      </c>
      <c r="K2587" s="65" t="s">
        <v>377</v>
      </c>
    </row>
    <row r="2588" spans="1:11" ht="12.75" customHeight="1">
      <c r="A2588" s="68" t="s">
        <v>228</v>
      </c>
      <c r="B2588" s="68" t="s">
        <v>432</v>
      </c>
      <c r="C2588" s="68" t="s">
        <v>271</v>
      </c>
      <c r="D2588" s="68" t="s">
        <v>359</v>
      </c>
      <c r="E2588" s="68" t="s">
        <v>360</v>
      </c>
      <c r="F2588" s="68" t="s">
        <v>77</v>
      </c>
      <c r="G2588" s="68" t="s">
        <v>273</v>
      </c>
      <c r="H2588" s="68" t="s">
        <v>491</v>
      </c>
      <c r="I2588" s="65">
        <v>7</v>
      </c>
      <c r="J2588" s="65">
        <v>414</v>
      </c>
      <c r="K2588" s="65" t="s">
        <v>377</v>
      </c>
    </row>
    <row r="2589" spans="1:11" ht="12.75" customHeight="1">
      <c r="A2589" s="68" t="s">
        <v>228</v>
      </c>
      <c r="B2589" s="68" t="s">
        <v>432</v>
      </c>
      <c r="C2589" s="68" t="s">
        <v>271</v>
      </c>
      <c r="D2589" s="68" t="s">
        <v>359</v>
      </c>
      <c r="E2589" s="68" t="s">
        <v>360</v>
      </c>
      <c r="F2589" s="68" t="s">
        <v>77</v>
      </c>
      <c r="G2589" s="68" t="s">
        <v>273</v>
      </c>
      <c r="H2589" s="68" t="s">
        <v>369</v>
      </c>
      <c r="I2589" s="65">
        <v>4</v>
      </c>
      <c r="J2589" s="65">
        <v>414</v>
      </c>
      <c r="K2589" s="65" t="s">
        <v>377</v>
      </c>
    </row>
    <row r="2590" spans="1:11" ht="12.75" customHeight="1">
      <c r="A2590" s="68" t="s">
        <v>228</v>
      </c>
      <c r="B2590" s="68" t="s">
        <v>432</v>
      </c>
      <c r="C2590" s="68" t="s">
        <v>271</v>
      </c>
      <c r="D2590" s="68" t="s">
        <v>359</v>
      </c>
      <c r="E2590" s="68" t="s">
        <v>360</v>
      </c>
      <c r="F2590" s="68" t="s">
        <v>77</v>
      </c>
      <c r="G2590" s="68" t="s">
        <v>273</v>
      </c>
      <c r="H2590" s="68" t="s">
        <v>638</v>
      </c>
      <c r="I2590" s="65">
        <v>5</v>
      </c>
      <c r="J2590" s="65">
        <v>414</v>
      </c>
      <c r="K2590" s="65" t="s">
        <v>377</v>
      </c>
    </row>
    <row r="2591" spans="1:11" ht="12.75" customHeight="1">
      <c r="A2591" s="68" t="s">
        <v>228</v>
      </c>
      <c r="B2591" s="68" t="s">
        <v>432</v>
      </c>
      <c r="C2591" s="68" t="s">
        <v>271</v>
      </c>
      <c r="D2591" s="68" t="s">
        <v>359</v>
      </c>
      <c r="E2591" s="68" t="s">
        <v>360</v>
      </c>
      <c r="F2591" s="68" t="s">
        <v>77</v>
      </c>
      <c r="G2591" s="68" t="s">
        <v>273</v>
      </c>
      <c r="H2591" s="68" t="s">
        <v>375</v>
      </c>
      <c r="I2591" s="65">
        <v>18</v>
      </c>
      <c r="J2591" s="65">
        <v>424</v>
      </c>
      <c r="K2591" s="65" t="s">
        <v>378</v>
      </c>
    </row>
    <row r="2592" spans="1:11" ht="12.75" customHeight="1">
      <c r="A2592" s="68" t="s">
        <v>228</v>
      </c>
      <c r="B2592" s="68" t="s">
        <v>432</v>
      </c>
      <c r="C2592" s="68" t="s">
        <v>271</v>
      </c>
      <c r="D2592" s="68" t="s">
        <v>359</v>
      </c>
      <c r="E2592" s="68" t="s">
        <v>360</v>
      </c>
      <c r="F2592" s="68" t="s">
        <v>77</v>
      </c>
      <c r="G2592" s="68" t="s">
        <v>273</v>
      </c>
      <c r="H2592" s="68" t="s">
        <v>368</v>
      </c>
      <c r="I2592" s="65">
        <v>17</v>
      </c>
      <c r="J2592" s="65">
        <v>424</v>
      </c>
      <c r="K2592" s="65" t="s">
        <v>378</v>
      </c>
    </row>
    <row r="2593" spans="1:11" ht="12.75" customHeight="1">
      <c r="A2593" s="68" t="s">
        <v>228</v>
      </c>
      <c r="B2593" s="68" t="s">
        <v>432</v>
      </c>
      <c r="C2593" s="68" t="s">
        <v>271</v>
      </c>
      <c r="D2593" s="68" t="s">
        <v>359</v>
      </c>
      <c r="E2593" s="68" t="s">
        <v>360</v>
      </c>
      <c r="F2593" s="68" t="s">
        <v>77</v>
      </c>
      <c r="G2593" s="68" t="s">
        <v>273</v>
      </c>
      <c r="H2593" s="68" t="s">
        <v>491</v>
      </c>
      <c r="I2593" s="65">
        <v>11</v>
      </c>
      <c r="J2593" s="65">
        <v>424</v>
      </c>
      <c r="K2593" s="65" t="s">
        <v>378</v>
      </c>
    </row>
    <row r="2594" spans="1:11" ht="12.75" customHeight="1">
      <c r="A2594" s="68" t="s">
        <v>228</v>
      </c>
      <c r="B2594" s="68" t="s">
        <v>432</v>
      </c>
      <c r="C2594" s="68" t="s">
        <v>271</v>
      </c>
      <c r="D2594" s="68" t="s">
        <v>359</v>
      </c>
      <c r="E2594" s="68" t="s">
        <v>360</v>
      </c>
      <c r="F2594" s="68" t="s">
        <v>77</v>
      </c>
      <c r="G2594" s="68" t="s">
        <v>273</v>
      </c>
      <c r="H2594" s="68" t="s">
        <v>638</v>
      </c>
      <c r="I2594" s="65">
        <v>4</v>
      </c>
      <c r="J2594" s="65">
        <v>424</v>
      </c>
      <c r="K2594" s="65" t="s">
        <v>378</v>
      </c>
    </row>
    <row r="2595" spans="1:11" ht="12.75" customHeight="1">
      <c r="A2595" s="68" t="s">
        <v>228</v>
      </c>
      <c r="B2595" s="68" t="s">
        <v>432</v>
      </c>
      <c r="C2595" s="68" t="s">
        <v>271</v>
      </c>
      <c r="D2595" s="68" t="s">
        <v>359</v>
      </c>
      <c r="E2595" s="68" t="s">
        <v>360</v>
      </c>
      <c r="F2595" s="68" t="s">
        <v>77</v>
      </c>
      <c r="G2595" s="68" t="s">
        <v>273</v>
      </c>
      <c r="H2595" s="68" t="s">
        <v>375</v>
      </c>
      <c r="I2595" s="65">
        <v>12</v>
      </c>
      <c r="J2595" s="65">
        <v>419</v>
      </c>
      <c r="K2595" s="65" t="s">
        <v>262</v>
      </c>
    </row>
    <row r="2596" spans="1:11" ht="12.75" customHeight="1">
      <c r="A2596" s="68" t="s">
        <v>228</v>
      </c>
      <c r="B2596" s="68" t="s">
        <v>432</v>
      </c>
      <c r="C2596" s="68" t="s">
        <v>271</v>
      </c>
      <c r="D2596" s="68" t="s">
        <v>359</v>
      </c>
      <c r="E2596" s="68" t="s">
        <v>360</v>
      </c>
      <c r="F2596" s="68" t="s">
        <v>77</v>
      </c>
      <c r="G2596" s="68" t="s">
        <v>273</v>
      </c>
      <c r="H2596" s="68" t="s">
        <v>368</v>
      </c>
      <c r="I2596" s="65">
        <v>22</v>
      </c>
      <c r="J2596" s="65">
        <v>419</v>
      </c>
      <c r="K2596" s="65" t="s">
        <v>262</v>
      </c>
    </row>
    <row r="2597" spans="1:11" ht="12.75" customHeight="1">
      <c r="A2597" s="68" t="s">
        <v>228</v>
      </c>
      <c r="B2597" s="68" t="s">
        <v>432</v>
      </c>
      <c r="C2597" s="68" t="s">
        <v>271</v>
      </c>
      <c r="D2597" s="68" t="s">
        <v>359</v>
      </c>
      <c r="E2597" s="68" t="s">
        <v>360</v>
      </c>
      <c r="F2597" s="68" t="s">
        <v>77</v>
      </c>
      <c r="G2597" s="68" t="s">
        <v>273</v>
      </c>
      <c r="H2597" s="68" t="s">
        <v>491</v>
      </c>
      <c r="I2597" s="65">
        <v>9</v>
      </c>
      <c r="J2597" s="65">
        <v>419</v>
      </c>
      <c r="K2597" s="65" t="s">
        <v>262</v>
      </c>
    </row>
    <row r="2598" spans="1:11" ht="12.75" customHeight="1">
      <c r="A2598" s="68" t="s">
        <v>228</v>
      </c>
      <c r="B2598" s="68" t="s">
        <v>432</v>
      </c>
      <c r="C2598" s="68" t="s">
        <v>271</v>
      </c>
      <c r="D2598" s="68" t="s">
        <v>359</v>
      </c>
      <c r="E2598" s="68" t="s">
        <v>360</v>
      </c>
      <c r="F2598" s="68" t="s">
        <v>77</v>
      </c>
      <c r="G2598" s="68" t="s">
        <v>273</v>
      </c>
      <c r="H2598" s="68" t="s">
        <v>369</v>
      </c>
      <c r="I2598" s="65">
        <v>5</v>
      </c>
      <c r="J2598" s="65">
        <v>419</v>
      </c>
      <c r="K2598" s="65" t="s">
        <v>262</v>
      </c>
    </row>
    <row r="2599" spans="1:11" ht="12.75" customHeight="1">
      <c r="A2599" s="68" t="s">
        <v>228</v>
      </c>
      <c r="B2599" s="68" t="s">
        <v>432</v>
      </c>
      <c r="C2599" s="68" t="s">
        <v>271</v>
      </c>
      <c r="D2599" s="68" t="s">
        <v>359</v>
      </c>
      <c r="E2599" s="68" t="s">
        <v>360</v>
      </c>
      <c r="F2599" s="68" t="s">
        <v>77</v>
      </c>
      <c r="G2599" s="68" t="s">
        <v>273</v>
      </c>
      <c r="H2599" s="68" t="s">
        <v>638</v>
      </c>
      <c r="I2599" s="65">
        <v>1</v>
      </c>
      <c r="J2599" s="65">
        <v>419</v>
      </c>
      <c r="K2599" s="65" t="s">
        <v>262</v>
      </c>
    </row>
    <row r="2600" spans="1:11" ht="12.75" customHeight="1">
      <c r="A2600" s="68" t="s">
        <v>228</v>
      </c>
      <c r="B2600" s="68" t="s">
        <v>432</v>
      </c>
      <c r="C2600" s="68" t="s">
        <v>271</v>
      </c>
      <c r="D2600" s="68" t="s">
        <v>359</v>
      </c>
      <c r="E2600" s="68" t="s">
        <v>360</v>
      </c>
      <c r="F2600" s="68" t="s">
        <v>77</v>
      </c>
      <c r="G2600" s="68" t="s">
        <v>273</v>
      </c>
      <c r="H2600" s="68" t="s">
        <v>375</v>
      </c>
      <c r="I2600" s="65">
        <v>14</v>
      </c>
      <c r="J2600" s="65">
        <v>403</v>
      </c>
      <c r="K2600" s="65" t="s">
        <v>428</v>
      </c>
    </row>
    <row r="2601" spans="1:11" ht="12.75" customHeight="1">
      <c r="A2601" s="68" t="s">
        <v>228</v>
      </c>
      <c r="B2601" s="68" t="s">
        <v>432</v>
      </c>
      <c r="C2601" s="68" t="s">
        <v>271</v>
      </c>
      <c r="D2601" s="68" t="s">
        <v>359</v>
      </c>
      <c r="E2601" s="68" t="s">
        <v>360</v>
      </c>
      <c r="F2601" s="68" t="s">
        <v>77</v>
      </c>
      <c r="G2601" s="68" t="s">
        <v>273</v>
      </c>
      <c r="H2601" s="68" t="s">
        <v>368</v>
      </c>
      <c r="I2601" s="65">
        <v>18</v>
      </c>
      <c r="J2601" s="65">
        <v>403</v>
      </c>
      <c r="K2601" s="65" t="s">
        <v>428</v>
      </c>
    </row>
    <row r="2602" spans="1:11" ht="12.75" customHeight="1">
      <c r="A2602" s="68" t="s">
        <v>228</v>
      </c>
      <c r="B2602" s="68" t="s">
        <v>432</v>
      </c>
      <c r="C2602" s="68" t="s">
        <v>271</v>
      </c>
      <c r="D2602" s="68" t="s">
        <v>359</v>
      </c>
      <c r="E2602" s="68" t="s">
        <v>360</v>
      </c>
      <c r="F2602" s="68" t="s">
        <v>77</v>
      </c>
      <c r="G2602" s="68" t="s">
        <v>273</v>
      </c>
      <c r="H2602" s="68" t="s">
        <v>491</v>
      </c>
      <c r="I2602" s="65">
        <v>6</v>
      </c>
      <c r="J2602" s="65">
        <v>403</v>
      </c>
      <c r="K2602" s="65" t="s">
        <v>428</v>
      </c>
    </row>
    <row r="2603" spans="1:11" ht="12.75" customHeight="1">
      <c r="A2603" s="68" t="s">
        <v>228</v>
      </c>
      <c r="B2603" s="68" t="s">
        <v>432</v>
      </c>
      <c r="C2603" s="68" t="s">
        <v>271</v>
      </c>
      <c r="D2603" s="68" t="s">
        <v>359</v>
      </c>
      <c r="E2603" s="68" t="s">
        <v>360</v>
      </c>
      <c r="F2603" s="68" t="s">
        <v>77</v>
      </c>
      <c r="G2603" s="68" t="s">
        <v>273</v>
      </c>
      <c r="H2603" s="68" t="s">
        <v>369</v>
      </c>
      <c r="I2603" s="65">
        <v>4</v>
      </c>
      <c r="J2603" s="65">
        <v>403</v>
      </c>
      <c r="K2603" s="65" t="s">
        <v>428</v>
      </c>
    </row>
    <row r="2604" spans="1:11" ht="12.75" customHeight="1">
      <c r="A2604" s="68" t="s">
        <v>228</v>
      </c>
      <c r="B2604" s="68" t="s">
        <v>432</v>
      </c>
      <c r="C2604" s="68" t="s">
        <v>271</v>
      </c>
      <c r="D2604" s="68" t="s">
        <v>359</v>
      </c>
      <c r="E2604" s="68" t="s">
        <v>360</v>
      </c>
      <c r="F2604" s="68" t="s">
        <v>77</v>
      </c>
      <c r="G2604" s="68" t="s">
        <v>273</v>
      </c>
      <c r="H2604" s="68" t="s">
        <v>638</v>
      </c>
      <c r="I2604" s="65">
        <v>2</v>
      </c>
      <c r="J2604" s="65">
        <v>403</v>
      </c>
      <c r="K2604" s="65" t="s">
        <v>428</v>
      </c>
    </row>
    <row r="2605" spans="1:11" ht="12.75" customHeight="1">
      <c r="A2605" s="68" t="s">
        <v>228</v>
      </c>
      <c r="B2605" s="68" t="s">
        <v>432</v>
      </c>
      <c r="C2605" s="68" t="s">
        <v>271</v>
      </c>
      <c r="D2605" s="68" t="s">
        <v>359</v>
      </c>
      <c r="E2605" s="68" t="s">
        <v>360</v>
      </c>
      <c r="F2605" s="68" t="s">
        <v>77</v>
      </c>
      <c r="G2605" s="68" t="s">
        <v>273</v>
      </c>
      <c r="H2605" s="68" t="s">
        <v>375</v>
      </c>
      <c r="I2605" s="65">
        <v>7</v>
      </c>
      <c r="J2605" s="65">
        <v>418</v>
      </c>
      <c r="K2605" s="65" t="s">
        <v>429</v>
      </c>
    </row>
    <row r="2606" spans="1:11" ht="12.75" customHeight="1">
      <c r="A2606" s="68" t="s">
        <v>228</v>
      </c>
      <c r="B2606" s="68" t="s">
        <v>432</v>
      </c>
      <c r="C2606" s="68" t="s">
        <v>271</v>
      </c>
      <c r="D2606" s="68" t="s">
        <v>359</v>
      </c>
      <c r="E2606" s="68" t="s">
        <v>360</v>
      </c>
      <c r="F2606" s="68" t="s">
        <v>77</v>
      </c>
      <c r="G2606" s="68" t="s">
        <v>273</v>
      </c>
      <c r="H2606" s="68" t="s">
        <v>368</v>
      </c>
      <c r="I2606" s="65">
        <v>6</v>
      </c>
      <c r="J2606" s="65">
        <v>418</v>
      </c>
      <c r="K2606" s="65" t="s">
        <v>429</v>
      </c>
    </row>
    <row r="2607" spans="1:11" ht="12.75" customHeight="1">
      <c r="A2607" s="68" t="s">
        <v>228</v>
      </c>
      <c r="B2607" s="68" t="s">
        <v>432</v>
      </c>
      <c r="C2607" s="68" t="s">
        <v>271</v>
      </c>
      <c r="D2607" s="68" t="s">
        <v>359</v>
      </c>
      <c r="E2607" s="68" t="s">
        <v>360</v>
      </c>
      <c r="F2607" s="68" t="s">
        <v>77</v>
      </c>
      <c r="G2607" s="68" t="s">
        <v>273</v>
      </c>
      <c r="H2607" s="68" t="s">
        <v>491</v>
      </c>
      <c r="I2607" s="65">
        <v>6</v>
      </c>
      <c r="J2607" s="65">
        <v>418</v>
      </c>
      <c r="K2607" s="65" t="s">
        <v>429</v>
      </c>
    </row>
    <row r="2608" spans="1:11" ht="12.75" customHeight="1">
      <c r="A2608" s="68" t="s">
        <v>228</v>
      </c>
      <c r="B2608" s="68" t="s">
        <v>432</v>
      </c>
      <c r="C2608" s="68" t="s">
        <v>271</v>
      </c>
      <c r="D2608" s="68" t="s">
        <v>359</v>
      </c>
      <c r="E2608" s="68" t="s">
        <v>360</v>
      </c>
      <c r="F2608" s="68" t="s">
        <v>77</v>
      </c>
      <c r="G2608" s="68" t="s">
        <v>273</v>
      </c>
      <c r="H2608" s="68" t="s">
        <v>369</v>
      </c>
      <c r="I2608" s="65">
        <v>4</v>
      </c>
      <c r="J2608" s="65">
        <v>418</v>
      </c>
      <c r="K2608" s="65" t="s">
        <v>429</v>
      </c>
    </row>
    <row r="2609" spans="1:11" ht="12.75" customHeight="1">
      <c r="A2609" s="68" t="s">
        <v>228</v>
      </c>
      <c r="B2609" s="68" t="s">
        <v>432</v>
      </c>
      <c r="C2609" s="68" t="s">
        <v>271</v>
      </c>
      <c r="D2609" s="68" t="s">
        <v>359</v>
      </c>
      <c r="E2609" s="68" t="s">
        <v>360</v>
      </c>
      <c r="F2609" s="68" t="s">
        <v>77</v>
      </c>
      <c r="G2609" s="68" t="s">
        <v>273</v>
      </c>
      <c r="H2609" s="68" t="s">
        <v>375</v>
      </c>
      <c r="I2609" s="65">
        <v>4</v>
      </c>
      <c r="J2609" s="65">
        <v>411</v>
      </c>
      <c r="K2609" s="65" t="s">
        <v>498</v>
      </c>
    </row>
    <row r="2610" spans="1:11" ht="12.75" customHeight="1">
      <c r="A2610" s="68" t="s">
        <v>228</v>
      </c>
      <c r="B2610" s="68" t="s">
        <v>432</v>
      </c>
      <c r="C2610" s="68" t="s">
        <v>271</v>
      </c>
      <c r="D2610" s="68" t="s">
        <v>359</v>
      </c>
      <c r="E2610" s="68" t="s">
        <v>360</v>
      </c>
      <c r="F2610" s="68" t="s">
        <v>77</v>
      </c>
      <c r="G2610" s="68" t="s">
        <v>273</v>
      </c>
      <c r="H2610" s="68" t="s">
        <v>368</v>
      </c>
      <c r="I2610" s="65">
        <v>7</v>
      </c>
      <c r="J2610" s="65">
        <v>411</v>
      </c>
      <c r="K2610" s="65" t="s">
        <v>498</v>
      </c>
    </row>
    <row r="2611" spans="1:11" ht="12.75" customHeight="1">
      <c r="A2611" s="68" t="s">
        <v>228</v>
      </c>
      <c r="B2611" s="68" t="s">
        <v>432</v>
      </c>
      <c r="C2611" s="68" t="s">
        <v>271</v>
      </c>
      <c r="D2611" s="68" t="s">
        <v>359</v>
      </c>
      <c r="E2611" s="68" t="s">
        <v>360</v>
      </c>
      <c r="F2611" s="68" t="s">
        <v>77</v>
      </c>
      <c r="G2611" s="68" t="s">
        <v>273</v>
      </c>
      <c r="H2611" s="68" t="s">
        <v>491</v>
      </c>
      <c r="I2611" s="65">
        <v>4</v>
      </c>
      <c r="J2611" s="65">
        <v>411</v>
      </c>
      <c r="K2611" s="65" t="s">
        <v>498</v>
      </c>
    </row>
    <row r="2612" spans="1:11" ht="12.75" customHeight="1">
      <c r="A2612" s="68" t="s">
        <v>228</v>
      </c>
      <c r="B2612" s="68" t="s">
        <v>432</v>
      </c>
      <c r="C2612" s="68" t="s">
        <v>271</v>
      </c>
      <c r="D2612" s="68" t="s">
        <v>359</v>
      </c>
      <c r="E2612" s="68" t="s">
        <v>360</v>
      </c>
      <c r="F2612" s="68" t="s">
        <v>77</v>
      </c>
      <c r="G2612" s="68" t="s">
        <v>273</v>
      </c>
      <c r="H2612" s="68" t="s">
        <v>369</v>
      </c>
      <c r="I2612" s="65">
        <v>4</v>
      </c>
      <c r="J2612" s="65">
        <v>411</v>
      </c>
      <c r="K2612" s="65" t="s">
        <v>498</v>
      </c>
    </row>
    <row r="2613" spans="1:11" ht="12.75" customHeight="1">
      <c r="A2613" s="68" t="s">
        <v>228</v>
      </c>
      <c r="B2613" s="68" t="s">
        <v>432</v>
      </c>
      <c r="C2613" s="68" t="s">
        <v>271</v>
      </c>
      <c r="D2613" s="68" t="s">
        <v>359</v>
      </c>
      <c r="E2613" s="68" t="s">
        <v>360</v>
      </c>
      <c r="F2613" s="68" t="s">
        <v>77</v>
      </c>
      <c r="G2613" s="68" t="s">
        <v>273</v>
      </c>
      <c r="H2613" s="68" t="s">
        <v>638</v>
      </c>
      <c r="I2613" s="65">
        <v>1</v>
      </c>
      <c r="J2613" s="65">
        <v>411</v>
      </c>
      <c r="K2613" s="65" t="s">
        <v>498</v>
      </c>
    </row>
    <row r="2614" spans="1:11" ht="12.75" customHeight="1">
      <c r="A2614" s="68" t="s">
        <v>228</v>
      </c>
      <c r="B2614" s="68" t="s">
        <v>432</v>
      </c>
      <c r="C2614" s="68" t="s">
        <v>271</v>
      </c>
      <c r="D2614" s="68" t="s">
        <v>359</v>
      </c>
      <c r="E2614" s="68" t="s">
        <v>360</v>
      </c>
      <c r="F2614" s="68" t="s">
        <v>77</v>
      </c>
      <c r="G2614" s="68" t="s">
        <v>273</v>
      </c>
      <c r="H2614" s="68" t="s">
        <v>375</v>
      </c>
      <c r="I2614" s="65">
        <v>5</v>
      </c>
      <c r="J2614" s="65">
        <v>425</v>
      </c>
      <c r="K2614" s="65" t="s">
        <v>379</v>
      </c>
    </row>
    <row r="2615" spans="1:11" ht="12.75" customHeight="1">
      <c r="A2615" s="68" t="s">
        <v>228</v>
      </c>
      <c r="B2615" s="68" t="s">
        <v>432</v>
      </c>
      <c r="C2615" s="68" t="s">
        <v>271</v>
      </c>
      <c r="D2615" s="68" t="s">
        <v>359</v>
      </c>
      <c r="E2615" s="68" t="s">
        <v>360</v>
      </c>
      <c r="F2615" s="68" t="s">
        <v>77</v>
      </c>
      <c r="G2615" s="68" t="s">
        <v>273</v>
      </c>
      <c r="H2615" s="68" t="s">
        <v>368</v>
      </c>
      <c r="I2615" s="65">
        <v>3</v>
      </c>
      <c r="J2615" s="65">
        <v>425</v>
      </c>
      <c r="K2615" s="65" t="s">
        <v>379</v>
      </c>
    </row>
    <row r="2616" spans="1:11" ht="12.75" customHeight="1">
      <c r="A2616" s="68" t="s">
        <v>228</v>
      </c>
      <c r="B2616" s="68" t="s">
        <v>432</v>
      </c>
      <c r="C2616" s="68" t="s">
        <v>271</v>
      </c>
      <c r="D2616" s="68" t="s">
        <v>359</v>
      </c>
      <c r="E2616" s="68" t="s">
        <v>360</v>
      </c>
      <c r="F2616" s="68" t="s">
        <v>77</v>
      </c>
      <c r="G2616" s="68" t="s">
        <v>273</v>
      </c>
      <c r="H2616" s="68" t="s">
        <v>491</v>
      </c>
      <c r="I2616" s="65">
        <v>8</v>
      </c>
      <c r="J2616" s="65">
        <v>425</v>
      </c>
      <c r="K2616" s="65" t="s">
        <v>379</v>
      </c>
    </row>
    <row r="2617" spans="1:11" ht="12.75" customHeight="1">
      <c r="A2617" s="68" t="s">
        <v>228</v>
      </c>
      <c r="B2617" s="68" t="s">
        <v>432</v>
      </c>
      <c r="C2617" s="68" t="s">
        <v>271</v>
      </c>
      <c r="D2617" s="68" t="s">
        <v>359</v>
      </c>
      <c r="E2617" s="68" t="s">
        <v>360</v>
      </c>
      <c r="F2617" s="68" t="s">
        <v>77</v>
      </c>
      <c r="G2617" s="68" t="s">
        <v>273</v>
      </c>
      <c r="H2617" s="68" t="s">
        <v>369</v>
      </c>
      <c r="I2617" s="65">
        <v>2</v>
      </c>
      <c r="J2617" s="65">
        <v>425</v>
      </c>
      <c r="K2617" s="65" t="s">
        <v>379</v>
      </c>
    </row>
    <row r="2618" spans="1:11" ht="12.75" customHeight="1">
      <c r="A2618" s="68" t="s">
        <v>228</v>
      </c>
      <c r="B2618" s="68" t="s">
        <v>432</v>
      </c>
      <c r="C2618" s="68" t="s">
        <v>271</v>
      </c>
      <c r="D2618" s="68" t="s">
        <v>359</v>
      </c>
      <c r="E2618" s="68" t="s">
        <v>360</v>
      </c>
      <c r="F2618" s="68" t="s">
        <v>77</v>
      </c>
      <c r="G2618" s="68" t="s">
        <v>273</v>
      </c>
      <c r="H2618" s="68" t="s">
        <v>638</v>
      </c>
      <c r="I2618" s="65">
        <v>2</v>
      </c>
      <c r="J2618" s="65">
        <v>425</v>
      </c>
      <c r="K2618" s="65" t="s">
        <v>379</v>
      </c>
    </row>
    <row r="2619" spans="1:11" ht="12.75" customHeight="1">
      <c r="A2619" s="68" t="s">
        <v>228</v>
      </c>
      <c r="B2619" s="68" t="s">
        <v>432</v>
      </c>
      <c r="C2619" s="68" t="s">
        <v>271</v>
      </c>
      <c r="D2619" s="68" t="s">
        <v>359</v>
      </c>
      <c r="E2619" s="68" t="s">
        <v>360</v>
      </c>
      <c r="F2619" s="68" t="s">
        <v>77</v>
      </c>
      <c r="G2619" s="68" t="s">
        <v>273</v>
      </c>
      <c r="H2619" s="68" t="s">
        <v>375</v>
      </c>
      <c r="I2619" s="65">
        <v>2</v>
      </c>
      <c r="J2619" s="65">
        <v>429</v>
      </c>
      <c r="K2619" s="65" t="s">
        <v>380</v>
      </c>
    </row>
    <row r="2620" spans="1:11" ht="12.75" customHeight="1">
      <c r="A2620" s="68" t="s">
        <v>228</v>
      </c>
      <c r="B2620" s="68" t="s">
        <v>432</v>
      </c>
      <c r="C2620" s="68" t="s">
        <v>271</v>
      </c>
      <c r="D2620" s="68" t="s">
        <v>359</v>
      </c>
      <c r="E2620" s="68" t="s">
        <v>360</v>
      </c>
      <c r="F2620" s="68" t="s">
        <v>77</v>
      </c>
      <c r="G2620" s="68" t="s">
        <v>273</v>
      </c>
      <c r="H2620" s="68" t="s">
        <v>368</v>
      </c>
      <c r="I2620" s="65">
        <v>14</v>
      </c>
      <c r="J2620" s="65">
        <v>429</v>
      </c>
      <c r="K2620" s="65" t="s">
        <v>380</v>
      </c>
    </row>
    <row r="2621" spans="1:11" ht="12.75" customHeight="1">
      <c r="A2621" s="68" t="s">
        <v>228</v>
      </c>
      <c r="B2621" s="68" t="s">
        <v>432</v>
      </c>
      <c r="C2621" s="68" t="s">
        <v>271</v>
      </c>
      <c r="D2621" s="68" t="s">
        <v>359</v>
      </c>
      <c r="E2621" s="68" t="s">
        <v>360</v>
      </c>
      <c r="F2621" s="68" t="s">
        <v>77</v>
      </c>
      <c r="G2621" s="68" t="s">
        <v>273</v>
      </c>
      <c r="H2621" s="68" t="s">
        <v>491</v>
      </c>
      <c r="I2621" s="65">
        <v>6</v>
      </c>
      <c r="J2621" s="65">
        <v>429</v>
      </c>
      <c r="K2621" s="65" t="s">
        <v>380</v>
      </c>
    </row>
    <row r="2622" spans="1:11" ht="12.75" customHeight="1">
      <c r="A2622" s="68" t="s">
        <v>228</v>
      </c>
      <c r="B2622" s="68" t="s">
        <v>432</v>
      </c>
      <c r="C2622" s="68" t="s">
        <v>271</v>
      </c>
      <c r="D2622" s="68" t="s">
        <v>359</v>
      </c>
      <c r="E2622" s="68" t="s">
        <v>360</v>
      </c>
      <c r="F2622" s="68" t="s">
        <v>77</v>
      </c>
      <c r="G2622" s="68" t="s">
        <v>273</v>
      </c>
      <c r="H2622" s="68" t="s">
        <v>369</v>
      </c>
      <c r="I2622" s="65">
        <v>2</v>
      </c>
      <c r="J2622" s="65">
        <v>429</v>
      </c>
      <c r="K2622" s="65" t="s">
        <v>380</v>
      </c>
    </row>
    <row r="2623" spans="1:11" ht="12.75" customHeight="1">
      <c r="A2623" s="68" t="s">
        <v>228</v>
      </c>
      <c r="B2623" s="68" t="s">
        <v>432</v>
      </c>
      <c r="C2623" s="68" t="s">
        <v>271</v>
      </c>
      <c r="D2623" s="68" t="s">
        <v>359</v>
      </c>
      <c r="E2623" s="68" t="s">
        <v>360</v>
      </c>
      <c r="F2623" s="68" t="s">
        <v>77</v>
      </c>
      <c r="G2623" s="68" t="s">
        <v>273</v>
      </c>
      <c r="H2623" s="68" t="s">
        <v>638</v>
      </c>
      <c r="I2623" s="65">
        <v>1</v>
      </c>
      <c r="J2623" s="65">
        <v>429</v>
      </c>
      <c r="K2623" s="65" t="s">
        <v>380</v>
      </c>
    </row>
    <row r="2624" spans="1:11" ht="12.75" customHeight="1">
      <c r="A2624" s="68" t="s">
        <v>228</v>
      </c>
      <c r="B2624" s="68" t="s">
        <v>432</v>
      </c>
      <c r="C2624" s="68" t="s">
        <v>271</v>
      </c>
      <c r="D2624" s="68" t="s">
        <v>359</v>
      </c>
      <c r="E2624" s="68" t="s">
        <v>360</v>
      </c>
      <c r="F2624" s="68" t="s">
        <v>77</v>
      </c>
      <c r="G2624" s="68" t="s">
        <v>273</v>
      </c>
      <c r="H2624" s="68" t="s">
        <v>375</v>
      </c>
      <c r="I2624" s="65">
        <v>3</v>
      </c>
      <c r="J2624" s="65">
        <v>409</v>
      </c>
      <c r="K2624" s="65" t="s">
        <v>281</v>
      </c>
    </row>
    <row r="2625" spans="1:11" ht="12.75" customHeight="1">
      <c r="A2625" s="68" t="s">
        <v>228</v>
      </c>
      <c r="B2625" s="68" t="s">
        <v>432</v>
      </c>
      <c r="C2625" s="68" t="s">
        <v>271</v>
      </c>
      <c r="D2625" s="68" t="s">
        <v>359</v>
      </c>
      <c r="E2625" s="68" t="s">
        <v>360</v>
      </c>
      <c r="F2625" s="68" t="s">
        <v>77</v>
      </c>
      <c r="G2625" s="68" t="s">
        <v>273</v>
      </c>
      <c r="H2625" s="68" t="s">
        <v>368</v>
      </c>
      <c r="I2625" s="65">
        <v>4</v>
      </c>
      <c r="J2625" s="65">
        <v>409</v>
      </c>
      <c r="K2625" s="65" t="s">
        <v>281</v>
      </c>
    </row>
    <row r="2626" spans="1:11" ht="12.75" customHeight="1">
      <c r="A2626" s="68" t="s">
        <v>228</v>
      </c>
      <c r="B2626" s="68" t="s">
        <v>432</v>
      </c>
      <c r="C2626" s="68" t="s">
        <v>271</v>
      </c>
      <c r="D2626" s="68" t="s">
        <v>359</v>
      </c>
      <c r="E2626" s="68" t="s">
        <v>360</v>
      </c>
      <c r="F2626" s="68" t="s">
        <v>77</v>
      </c>
      <c r="G2626" s="68" t="s">
        <v>273</v>
      </c>
      <c r="H2626" s="68" t="s">
        <v>375</v>
      </c>
      <c r="I2626" s="65">
        <v>9</v>
      </c>
      <c r="J2626" s="65">
        <v>423</v>
      </c>
      <c r="K2626" s="65" t="s">
        <v>381</v>
      </c>
    </row>
    <row r="2627" spans="1:11" ht="12.75" customHeight="1">
      <c r="A2627" s="68" t="s">
        <v>228</v>
      </c>
      <c r="B2627" s="68" t="s">
        <v>432</v>
      </c>
      <c r="C2627" s="68" t="s">
        <v>271</v>
      </c>
      <c r="D2627" s="68" t="s">
        <v>359</v>
      </c>
      <c r="E2627" s="68" t="s">
        <v>360</v>
      </c>
      <c r="F2627" s="68" t="s">
        <v>77</v>
      </c>
      <c r="G2627" s="68" t="s">
        <v>273</v>
      </c>
      <c r="H2627" s="68" t="s">
        <v>368</v>
      </c>
      <c r="I2627" s="65">
        <v>9</v>
      </c>
      <c r="J2627" s="65">
        <v>423</v>
      </c>
      <c r="K2627" s="65" t="s">
        <v>381</v>
      </c>
    </row>
    <row r="2628" spans="1:11" ht="12.75" customHeight="1">
      <c r="A2628" s="68" t="s">
        <v>228</v>
      </c>
      <c r="B2628" s="68" t="s">
        <v>432</v>
      </c>
      <c r="C2628" s="68" t="s">
        <v>271</v>
      </c>
      <c r="D2628" s="68" t="s">
        <v>359</v>
      </c>
      <c r="E2628" s="68" t="s">
        <v>360</v>
      </c>
      <c r="F2628" s="68" t="s">
        <v>77</v>
      </c>
      <c r="G2628" s="68" t="s">
        <v>273</v>
      </c>
      <c r="H2628" s="68" t="s">
        <v>491</v>
      </c>
      <c r="I2628" s="65">
        <v>6</v>
      </c>
      <c r="J2628" s="65">
        <v>423</v>
      </c>
      <c r="K2628" s="65" t="s">
        <v>381</v>
      </c>
    </row>
    <row r="2629" spans="1:11" ht="12.75" customHeight="1">
      <c r="A2629" s="68" t="s">
        <v>228</v>
      </c>
      <c r="B2629" s="68" t="s">
        <v>432</v>
      </c>
      <c r="C2629" s="68" t="s">
        <v>271</v>
      </c>
      <c r="D2629" s="68" t="s">
        <v>359</v>
      </c>
      <c r="E2629" s="68" t="s">
        <v>360</v>
      </c>
      <c r="F2629" s="68" t="s">
        <v>77</v>
      </c>
      <c r="G2629" s="68" t="s">
        <v>273</v>
      </c>
      <c r="H2629" s="68" t="s">
        <v>369</v>
      </c>
      <c r="I2629" s="65">
        <v>3</v>
      </c>
      <c r="J2629" s="65">
        <v>423</v>
      </c>
      <c r="K2629" s="65" t="s">
        <v>381</v>
      </c>
    </row>
    <row r="2630" spans="1:11" ht="12.75" customHeight="1">
      <c r="A2630" s="68" t="s">
        <v>228</v>
      </c>
      <c r="B2630" s="68" t="s">
        <v>432</v>
      </c>
      <c r="C2630" s="68" t="s">
        <v>271</v>
      </c>
      <c r="D2630" s="68" t="s">
        <v>359</v>
      </c>
      <c r="E2630" s="68" t="s">
        <v>360</v>
      </c>
      <c r="F2630" s="68" t="s">
        <v>77</v>
      </c>
      <c r="G2630" s="68" t="s">
        <v>273</v>
      </c>
      <c r="H2630" s="68" t="s">
        <v>638</v>
      </c>
      <c r="I2630" s="65">
        <v>2</v>
      </c>
      <c r="J2630" s="65">
        <v>423</v>
      </c>
      <c r="K2630" s="65" t="s">
        <v>381</v>
      </c>
    </row>
    <row r="2631" spans="1:11" ht="12.75" customHeight="1">
      <c r="A2631" s="68" t="s">
        <v>228</v>
      </c>
      <c r="B2631" s="68" t="s">
        <v>432</v>
      </c>
      <c r="C2631" s="68" t="s">
        <v>271</v>
      </c>
      <c r="D2631" s="68" t="s">
        <v>359</v>
      </c>
      <c r="E2631" s="68" t="s">
        <v>360</v>
      </c>
      <c r="F2631" s="68" t="s">
        <v>77</v>
      </c>
      <c r="G2631" s="68" t="s">
        <v>273</v>
      </c>
      <c r="H2631" s="68" t="s">
        <v>375</v>
      </c>
      <c r="I2631" s="65">
        <v>9</v>
      </c>
      <c r="J2631" s="65">
        <v>420</v>
      </c>
      <c r="K2631" s="65" t="s">
        <v>274</v>
      </c>
    </row>
    <row r="2632" spans="1:11" ht="12.75" customHeight="1">
      <c r="A2632" s="68" t="s">
        <v>228</v>
      </c>
      <c r="B2632" s="68" t="s">
        <v>432</v>
      </c>
      <c r="C2632" s="68" t="s">
        <v>271</v>
      </c>
      <c r="D2632" s="68" t="s">
        <v>359</v>
      </c>
      <c r="E2632" s="68" t="s">
        <v>360</v>
      </c>
      <c r="F2632" s="68" t="s">
        <v>77</v>
      </c>
      <c r="G2632" s="68" t="s">
        <v>273</v>
      </c>
      <c r="H2632" s="68" t="s">
        <v>368</v>
      </c>
      <c r="I2632" s="65">
        <v>9</v>
      </c>
      <c r="J2632" s="65">
        <v>420</v>
      </c>
      <c r="K2632" s="65" t="s">
        <v>274</v>
      </c>
    </row>
    <row r="2633" spans="1:11" ht="12.75" customHeight="1">
      <c r="A2633" s="68" t="s">
        <v>228</v>
      </c>
      <c r="B2633" s="68" t="s">
        <v>432</v>
      </c>
      <c r="C2633" s="68" t="s">
        <v>271</v>
      </c>
      <c r="D2633" s="68" t="s">
        <v>359</v>
      </c>
      <c r="E2633" s="68" t="s">
        <v>360</v>
      </c>
      <c r="F2633" s="68" t="s">
        <v>77</v>
      </c>
      <c r="G2633" s="68" t="s">
        <v>273</v>
      </c>
      <c r="H2633" s="68" t="s">
        <v>491</v>
      </c>
      <c r="I2633" s="65">
        <v>2</v>
      </c>
      <c r="J2633" s="65">
        <v>420</v>
      </c>
      <c r="K2633" s="65" t="s">
        <v>274</v>
      </c>
    </row>
    <row r="2634" spans="1:11" ht="12.75" customHeight="1">
      <c r="A2634" s="68" t="s">
        <v>228</v>
      </c>
      <c r="B2634" s="68" t="s">
        <v>432</v>
      </c>
      <c r="C2634" s="68" t="s">
        <v>271</v>
      </c>
      <c r="D2634" s="68" t="s">
        <v>359</v>
      </c>
      <c r="E2634" s="68" t="s">
        <v>360</v>
      </c>
      <c r="F2634" s="68" t="s">
        <v>77</v>
      </c>
      <c r="G2634" s="68" t="s">
        <v>273</v>
      </c>
      <c r="H2634" s="68" t="s">
        <v>375</v>
      </c>
      <c r="I2634" s="65">
        <v>3</v>
      </c>
      <c r="J2634" s="65">
        <v>603</v>
      </c>
      <c r="K2634" s="65" t="s">
        <v>263</v>
      </c>
    </row>
    <row r="2635" spans="1:11" ht="12.75" customHeight="1">
      <c r="A2635" s="68" t="s">
        <v>228</v>
      </c>
      <c r="B2635" s="68" t="s">
        <v>432</v>
      </c>
      <c r="C2635" s="68" t="s">
        <v>271</v>
      </c>
      <c r="D2635" s="68" t="s">
        <v>359</v>
      </c>
      <c r="E2635" s="68" t="s">
        <v>360</v>
      </c>
      <c r="F2635" s="68" t="s">
        <v>77</v>
      </c>
      <c r="G2635" s="68" t="s">
        <v>273</v>
      </c>
      <c r="H2635" s="68" t="s">
        <v>368</v>
      </c>
      <c r="I2635" s="65">
        <v>1</v>
      </c>
      <c r="J2635" s="65">
        <v>603</v>
      </c>
      <c r="K2635" s="65" t="s">
        <v>263</v>
      </c>
    </row>
    <row r="2636" spans="1:11" ht="12.75" customHeight="1">
      <c r="A2636" s="68" t="s">
        <v>228</v>
      </c>
      <c r="B2636" s="68" t="s">
        <v>432</v>
      </c>
      <c r="C2636" s="68" t="s">
        <v>271</v>
      </c>
      <c r="D2636" s="68" t="s">
        <v>359</v>
      </c>
      <c r="E2636" s="68" t="s">
        <v>360</v>
      </c>
      <c r="F2636" s="68" t="s">
        <v>77</v>
      </c>
      <c r="G2636" s="68" t="s">
        <v>273</v>
      </c>
      <c r="H2636" s="68" t="s">
        <v>491</v>
      </c>
      <c r="I2636" s="65">
        <v>2</v>
      </c>
      <c r="J2636" s="65">
        <v>603</v>
      </c>
      <c r="K2636" s="65" t="s">
        <v>263</v>
      </c>
    </row>
    <row r="2637" spans="1:11" ht="12.75" customHeight="1">
      <c r="A2637" s="68" t="s">
        <v>228</v>
      </c>
      <c r="B2637" s="68" t="s">
        <v>432</v>
      </c>
      <c r="C2637" s="68" t="s">
        <v>271</v>
      </c>
      <c r="D2637" s="68" t="s">
        <v>359</v>
      </c>
      <c r="E2637" s="68" t="s">
        <v>360</v>
      </c>
      <c r="F2637" s="68" t="s">
        <v>77</v>
      </c>
      <c r="G2637" s="68" t="s">
        <v>273</v>
      </c>
      <c r="H2637" s="68" t="s">
        <v>638</v>
      </c>
      <c r="I2637" s="65">
        <v>1</v>
      </c>
      <c r="J2637" s="65">
        <v>603</v>
      </c>
      <c r="K2637" s="65" t="s">
        <v>263</v>
      </c>
    </row>
    <row r="2638" spans="1:11" ht="12.75" customHeight="1">
      <c r="A2638" s="68" t="s">
        <v>228</v>
      </c>
      <c r="B2638" s="68" t="s">
        <v>432</v>
      </c>
      <c r="C2638" s="68" t="s">
        <v>271</v>
      </c>
      <c r="D2638" s="68" t="s">
        <v>359</v>
      </c>
      <c r="E2638" s="68" t="s">
        <v>360</v>
      </c>
      <c r="F2638" s="68" t="s">
        <v>77</v>
      </c>
      <c r="G2638" s="68" t="s">
        <v>273</v>
      </c>
      <c r="H2638" s="68" t="s">
        <v>375</v>
      </c>
      <c r="I2638" s="65">
        <v>17</v>
      </c>
      <c r="J2638" s="65">
        <v>417</v>
      </c>
      <c r="K2638" s="65" t="s">
        <v>499</v>
      </c>
    </row>
    <row r="2639" spans="1:11" ht="12.75" customHeight="1">
      <c r="A2639" s="68" t="s">
        <v>228</v>
      </c>
      <c r="B2639" s="68" t="s">
        <v>432</v>
      </c>
      <c r="C2639" s="68" t="s">
        <v>271</v>
      </c>
      <c r="D2639" s="68" t="s">
        <v>359</v>
      </c>
      <c r="E2639" s="68" t="s">
        <v>360</v>
      </c>
      <c r="F2639" s="68" t="s">
        <v>77</v>
      </c>
      <c r="G2639" s="68" t="s">
        <v>273</v>
      </c>
      <c r="H2639" s="68" t="s">
        <v>368</v>
      </c>
      <c r="I2639" s="65">
        <v>19</v>
      </c>
      <c r="J2639" s="65">
        <v>417</v>
      </c>
      <c r="K2639" s="65" t="s">
        <v>499</v>
      </c>
    </row>
    <row r="2640" spans="1:11" ht="12.75" customHeight="1">
      <c r="A2640" s="68" t="s">
        <v>228</v>
      </c>
      <c r="B2640" s="68" t="s">
        <v>432</v>
      </c>
      <c r="C2640" s="68" t="s">
        <v>271</v>
      </c>
      <c r="D2640" s="68" t="s">
        <v>359</v>
      </c>
      <c r="E2640" s="68" t="s">
        <v>360</v>
      </c>
      <c r="F2640" s="68" t="s">
        <v>77</v>
      </c>
      <c r="G2640" s="68" t="s">
        <v>273</v>
      </c>
      <c r="H2640" s="68" t="s">
        <v>491</v>
      </c>
      <c r="I2640" s="65">
        <v>9</v>
      </c>
      <c r="J2640" s="65">
        <v>417</v>
      </c>
      <c r="K2640" s="65" t="s">
        <v>499</v>
      </c>
    </row>
    <row r="2641" spans="1:11" ht="12.75" customHeight="1">
      <c r="A2641" s="68" t="s">
        <v>228</v>
      </c>
      <c r="B2641" s="68" t="s">
        <v>432</v>
      </c>
      <c r="C2641" s="68" t="s">
        <v>271</v>
      </c>
      <c r="D2641" s="68" t="s">
        <v>359</v>
      </c>
      <c r="E2641" s="68" t="s">
        <v>360</v>
      </c>
      <c r="F2641" s="68" t="s">
        <v>77</v>
      </c>
      <c r="G2641" s="68" t="s">
        <v>273</v>
      </c>
      <c r="H2641" s="68" t="s">
        <v>369</v>
      </c>
      <c r="I2641" s="65">
        <v>10</v>
      </c>
      <c r="J2641" s="65">
        <v>417</v>
      </c>
      <c r="K2641" s="65" t="s">
        <v>499</v>
      </c>
    </row>
    <row r="2642" spans="1:11" ht="12.75" customHeight="1">
      <c r="A2642" s="68" t="s">
        <v>228</v>
      </c>
      <c r="B2642" s="68" t="s">
        <v>432</v>
      </c>
      <c r="C2642" s="68" t="s">
        <v>271</v>
      </c>
      <c r="D2642" s="68" t="s">
        <v>359</v>
      </c>
      <c r="E2642" s="68" t="s">
        <v>360</v>
      </c>
      <c r="F2642" s="68" t="s">
        <v>77</v>
      </c>
      <c r="G2642" s="68" t="s">
        <v>273</v>
      </c>
      <c r="H2642" s="68" t="s">
        <v>638</v>
      </c>
      <c r="I2642" s="65">
        <v>3</v>
      </c>
      <c r="J2642" s="65">
        <v>417</v>
      </c>
      <c r="K2642" s="65" t="s">
        <v>499</v>
      </c>
    </row>
    <row r="2643" spans="1:11" ht="12.75" customHeight="1">
      <c r="A2643" s="68" t="s">
        <v>228</v>
      </c>
      <c r="B2643" s="68" t="s">
        <v>432</v>
      </c>
      <c r="C2643" s="68" t="s">
        <v>271</v>
      </c>
      <c r="D2643" s="68" t="s">
        <v>359</v>
      </c>
      <c r="E2643" s="68" t="s">
        <v>360</v>
      </c>
      <c r="F2643" s="68" t="s">
        <v>77</v>
      </c>
      <c r="G2643" s="68" t="s">
        <v>273</v>
      </c>
      <c r="H2643" s="68" t="s">
        <v>375</v>
      </c>
      <c r="I2643" s="65">
        <v>2</v>
      </c>
      <c r="J2643" s="65">
        <v>443</v>
      </c>
      <c r="K2643" s="65" t="s">
        <v>232</v>
      </c>
    </row>
    <row r="2644" spans="1:11" ht="12.75" customHeight="1">
      <c r="A2644" s="68" t="s">
        <v>228</v>
      </c>
      <c r="B2644" s="68" t="s">
        <v>432</v>
      </c>
      <c r="C2644" s="68" t="s">
        <v>271</v>
      </c>
      <c r="D2644" s="68" t="s">
        <v>359</v>
      </c>
      <c r="E2644" s="68" t="s">
        <v>360</v>
      </c>
      <c r="F2644" s="68" t="s">
        <v>77</v>
      </c>
      <c r="G2644" s="68" t="s">
        <v>273</v>
      </c>
      <c r="H2644" s="68" t="s">
        <v>368</v>
      </c>
      <c r="I2644" s="65">
        <v>4</v>
      </c>
      <c r="J2644" s="65">
        <v>443</v>
      </c>
      <c r="K2644" s="65" t="s">
        <v>232</v>
      </c>
    </row>
    <row r="2645" spans="1:11" ht="12.75" customHeight="1">
      <c r="A2645" s="68" t="s">
        <v>228</v>
      </c>
      <c r="B2645" s="68" t="s">
        <v>432</v>
      </c>
      <c r="C2645" s="68" t="s">
        <v>271</v>
      </c>
      <c r="D2645" s="68" t="s">
        <v>359</v>
      </c>
      <c r="E2645" s="68" t="s">
        <v>360</v>
      </c>
      <c r="F2645" s="68" t="s">
        <v>77</v>
      </c>
      <c r="G2645" s="68" t="s">
        <v>273</v>
      </c>
      <c r="H2645" s="68" t="s">
        <v>491</v>
      </c>
      <c r="I2645" s="65">
        <v>1</v>
      </c>
      <c r="J2645" s="65">
        <v>443</v>
      </c>
      <c r="K2645" s="65" t="s">
        <v>232</v>
      </c>
    </row>
    <row r="2646" spans="1:11" ht="12.75" customHeight="1">
      <c r="A2646" s="68" t="s">
        <v>228</v>
      </c>
      <c r="B2646" s="68" t="s">
        <v>432</v>
      </c>
      <c r="C2646" s="68" t="s">
        <v>271</v>
      </c>
      <c r="D2646" s="68" t="s">
        <v>359</v>
      </c>
      <c r="E2646" s="68" t="s">
        <v>360</v>
      </c>
      <c r="F2646" s="68" t="s">
        <v>77</v>
      </c>
      <c r="G2646" s="68" t="s">
        <v>273</v>
      </c>
      <c r="H2646" s="68" t="s">
        <v>369</v>
      </c>
      <c r="I2646" s="65">
        <v>5</v>
      </c>
      <c r="J2646" s="65">
        <v>443</v>
      </c>
      <c r="K2646" s="65" t="s">
        <v>232</v>
      </c>
    </row>
    <row r="2647" spans="1:11" ht="12.75" customHeight="1">
      <c r="A2647" s="68" t="s">
        <v>228</v>
      </c>
      <c r="B2647" s="68" t="s">
        <v>432</v>
      </c>
      <c r="C2647" s="68" t="s">
        <v>271</v>
      </c>
      <c r="D2647" s="68" t="s">
        <v>359</v>
      </c>
      <c r="E2647" s="68" t="s">
        <v>360</v>
      </c>
      <c r="F2647" s="68" t="s">
        <v>77</v>
      </c>
      <c r="G2647" s="68" t="s">
        <v>273</v>
      </c>
      <c r="H2647" s="68" t="s">
        <v>638</v>
      </c>
      <c r="I2647" s="65">
        <v>1</v>
      </c>
      <c r="J2647" s="65">
        <v>443</v>
      </c>
      <c r="K2647" s="65" t="s">
        <v>232</v>
      </c>
    </row>
    <row r="2648" spans="1:11" ht="12.75" customHeight="1">
      <c r="A2648" s="68" t="s">
        <v>228</v>
      </c>
      <c r="B2648" s="68" t="s">
        <v>432</v>
      </c>
      <c r="C2648" s="68" t="s">
        <v>271</v>
      </c>
      <c r="D2648" s="68" t="s">
        <v>359</v>
      </c>
      <c r="E2648" s="68" t="s">
        <v>360</v>
      </c>
      <c r="F2648" s="68" t="s">
        <v>77</v>
      </c>
      <c r="G2648" s="68" t="s">
        <v>273</v>
      </c>
      <c r="H2648" s="68" t="s">
        <v>375</v>
      </c>
      <c r="I2648" s="65">
        <v>11</v>
      </c>
      <c r="J2648" s="65">
        <v>413</v>
      </c>
      <c r="K2648" s="65" t="s">
        <v>500</v>
      </c>
    </row>
    <row r="2649" spans="1:11" ht="12.75" customHeight="1">
      <c r="A2649" s="68" t="s">
        <v>228</v>
      </c>
      <c r="B2649" s="68" t="s">
        <v>432</v>
      </c>
      <c r="C2649" s="68" t="s">
        <v>271</v>
      </c>
      <c r="D2649" s="68" t="s">
        <v>359</v>
      </c>
      <c r="E2649" s="68" t="s">
        <v>360</v>
      </c>
      <c r="F2649" s="68" t="s">
        <v>77</v>
      </c>
      <c r="G2649" s="68" t="s">
        <v>273</v>
      </c>
      <c r="H2649" s="68" t="s">
        <v>368</v>
      </c>
      <c r="I2649" s="65">
        <v>13</v>
      </c>
      <c r="J2649" s="65">
        <v>413</v>
      </c>
      <c r="K2649" s="65" t="s">
        <v>500</v>
      </c>
    </row>
    <row r="2650" spans="1:11" ht="12.75" customHeight="1">
      <c r="A2650" s="68" t="s">
        <v>228</v>
      </c>
      <c r="B2650" s="68" t="s">
        <v>432</v>
      </c>
      <c r="C2650" s="68" t="s">
        <v>271</v>
      </c>
      <c r="D2650" s="68" t="s">
        <v>359</v>
      </c>
      <c r="E2650" s="68" t="s">
        <v>360</v>
      </c>
      <c r="F2650" s="68" t="s">
        <v>77</v>
      </c>
      <c r="G2650" s="68" t="s">
        <v>273</v>
      </c>
      <c r="H2650" s="68" t="s">
        <v>491</v>
      </c>
      <c r="I2650" s="65">
        <v>4</v>
      </c>
      <c r="J2650" s="65">
        <v>413</v>
      </c>
      <c r="K2650" s="65" t="s">
        <v>500</v>
      </c>
    </row>
    <row r="2651" spans="1:11" ht="12.75" customHeight="1">
      <c r="A2651" s="68" t="s">
        <v>228</v>
      </c>
      <c r="B2651" s="68" t="s">
        <v>432</v>
      </c>
      <c r="C2651" s="68" t="s">
        <v>271</v>
      </c>
      <c r="D2651" s="68" t="s">
        <v>359</v>
      </c>
      <c r="E2651" s="68" t="s">
        <v>360</v>
      </c>
      <c r="F2651" s="68" t="s">
        <v>77</v>
      </c>
      <c r="G2651" s="68" t="s">
        <v>273</v>
      </c>
      <c r="H2651" s="68" t="s">
        <v>369</v>
      </c>
      <c r="I2651" s="65">
        <v>4</v>
      </c>
      <c r="J2651" s="65">
        <v>413</v>
      </c>
      <c r="K2651" s="65" t="s">
        <v>500</v>
      </c>
    </row>
    <row r="2652" spans="1:11" ht="12.75" customHeight="1">
      <c r="A2652" s="68" t="s">
        <v>228</v>
      </c>
      <c r="B2652" s="68" t="s">
        <v>432</v>
      </c>
      <c r="C2652" s="68" t="s">
        <v>271</v>
      </c>
      <c r="D2652" s="68" t="s">
        <v>359</v>
      </c>
      <c r="E2652" s="68" t="s">
        <v>360</v>
      </c>
      <c r="F2652" s="68" t="s">
        <v>77</v>
      </c>
      <c r="G2652" s="68" t="s">
        <v>273</v>
      </c>
      <c r="H2652" s="68" t="s">
        <v>638</v>
      </c>
      <c r="I2652" s="65">
        <v>2</v>
      </c>
      <c r="J2652" s="65">
        <v>413</v>
      </c>
      <c r="K2652" s="65" t="s">
        <v>500</v>
      </c>
    </row>
    <row r="2653" spans="1:11" ht="12.75" customHeight="1">
      <c r="A2653" s="68" t="s">
        <v>228</v>
      </c>
      <c r="B2653" s="68" t="s">
        <v>432</v>
      </c>
      <c r="C2653" s="68" t="s">
        <v>271</v>
      </c>
      <c r="D2653" s="68" t="s">
        <v>359</v>
      </c>
      <c r="E2653" s="68" t="s">
        <v>360</v>
      </c>
      <c r="F2653" s="68" t="s">
        <v>77</v>
      </c>
      <c r="G2653" s="68" t="s">
        <v>273</v>
      </c>
      <c r="H2653" s="68" t="s">
        <v>375</v>
      </c>
      <c r="I2653" s="65">
        <v>1</v>
      </c>
      <c r="J2653" s="65">
        <v>431</v>
      </c>
      <c r="K2653" s="65" t="s">
        <v>282</v>
      </c>
    </row>
    <row r="2654" spans="1:11" ht="12.75" customHeight="1">
      <c r="A2654" s="68" t="s">
        <v>228</v>
      </c>
      <c r="B2654" s="68" t="s">
        <v>432</v>
      </c>
      <c r="C2654" s="68" t="s">
        <v>271</v>
      </c>
      <c r="D2654" s="68" t="s">
        <v>359</v>
      </c>
      <c r="E2654" s="68" t="s">
        <v>360</v>
      </c>
      <c r="F2654" s="68" t="s">
        <v>77</v>
      </c>
      <c r="G2654" s="68" t="s">
        <v>273</v>
      </c>
      <c r="H2654" s="68" t="s">
        <v>375</v>
      </c>
      <c r="I2654" s="65">
        <v>2</v>
      </c>
      <c r="J2654" s="65">
        <v>421</v>
      </c>
      <c r="K2654" s="65" t="s">
        <v>382</v>
      </c>
    </row>
    <row r="2655" spans="1:11" ht="12.75" customHeight="1">
      <c r="A2655" s="68" t="s">
        <v>228</v>
      </c>
      <c r="B2655" s="68" t="s">
        <v>432</v>
      </c>
      <c r="C2655" s="68" t="s">
        <v>271</v>
      </c>
      <c r="D2655" s="68" t="s">
        <v>359</v>
      </c>
      <c r="E2655" s="68" t="s">
        <v>360</v>
      </c>
      <c r="F2655" s="68" t="s">
        <v>77</v>
      </c>
      <c r="G2655" s="68" t="s">
        <v>273</v>
      </c>
      <c r="H2655" s="68" t="s">
        <v>368</v>
      </c>
      <c r="I2655" s="65">
        <v>8</v>
      </c>
      <c r="J2655" s="65">
        <v>421</v>
      </c>
      <c r="K2655" s="65" t="s">
        <v>382</v>
      </c>
    </row>
    <row r="2656" spans="1:11" ht="12.75" customHeight="1">
      <c r="A2656" s="68" t="s">
        <v>228</v>
      </c>
      <c r="B2656" s="68" t="s">
        <v>432</v>
      </c>
      <c r="C2656" s="68" t="s">
        <v>271</v>
      </c>
      <c r="D2656" s="68" t="s">
        <v>359</v>
      </c>
      <c r="E2656" s="68" t="s">
        <v>360</v>
      </c>
      <c r="F2656" s="68" t="s">
        <v>77</v>
      </c>
      <c r="G2656" s="68" t="s">
        <v>273</v>
      </c>
      <c r="H2656" s="68" t="s">
        <v>491</v>
      </c>
      <c r="I2656" s="65">
        <v>2</v>
      </c>
      <c r="J2656" s="65">
        <v>421</v>
      </c>
      <c r="K2656" s="65" t="s">
        <v>382</v>
      </c>
    </row>
    <row r="2657" spans="1:11" ht="12.75" customHeight="1">
      <c r="A2657" s="68" t="s">
        <v>228</v>
      </c>
      <c r="B2657" s="68" t="s">
        <v>432</v>
      </c>
      <c r="C2657" s="68" t="s">
        <v>271</v>
      </c>
      <c r="D2657" s="68" t="s">
        <v>359</v>
      </c>
      <c r="E2657" s="68" t="s">
        <v>360</v>
      </c>
      <c r="F2657" s="68" t="s">
        <v>77</v>
      </c>
      <c r="G2657" s="68" t="s">
        <v>273</v>
      </c>
      <c r="H2657" s="68" t="s">
        <v>369</v>
      </c>
      <c r="I2657" s="65">
        <v>1</v>
      </c>
      <c r="J2657" s="65">
        <v>421</v>
      </c>
      <c r="K2657" s="65" t="s">
        <v>382</v>
      </c>
    </row>
    <row r="2658" spans="1:11" ht="12.75" customHeight="1">
      <c r="A2658" s="68" t="s">
        <v>228</v>
      </c>
      <c r="B2658" s="68" t="s">
        <v>432</v>
      </c>
      <c r="C2658" s="68" t="s">
        <v>271</v>
      </c>
      <c r="D2658" s="68" t="s">
        <v>359</v>
      </c>
      <c r="E2658" s="68" t="s">
        <v>360</v>
      </c>
      <c r="F2658" s="68" t="s">
        <v>77</v>
      </c>
      <c r="G2658" s="68" t="s">
        <v>273</v>
      </c>
      <c r="H2658" s="68" t="s">
        <v>368</v>
      </c>
      <c r="I2658" s="65">
        <v>4</v>
      </c>
      <c r="J2658" s="65">
        <v>440</v>
      </c>
      <c r="K2658" s="65" t="s">
        <v>501</v>
      </c>
    </row>
    <row r="2659" spans="1:11" ht="12.75" customHeight="1">
      <c r="A2659" s="68" t="s">
        <v>228</v>
      </c>
      <c r="B2659" s="68" t="s">
        <v>432</v>
      </c>
      <c r="C2659" s="68" t="s">
        <v>271</v>
      </c>
      <c r="D2659" s="68" t="s">
        <v>359</v>
      </c>
      <c r="E2659" s="68" t="s">
        <v>360</v>
      </c>
      <c r="F2659" s="68" t="s">
        <v>77</v>
      </c>
      <c r="G2659" s="68" t="s">
        <v>273</v>
      </c>
      <c r="H2659" s="68" t="s">
        <v>491</v>
      </c>
      <c r="I2659" s="65">
        <v>2</v>
      </c>
      <c r="J2659" s="65">
        <v>440</v>
      </c>
      <c r="K2659" s="65" t="s">
        <v>501</v>
      </c>
    </row>
    <row r="2660" spans="1:11" ht="12.75" customHeight="1">
      <c r="A2660" s="68" t="s">
        <v>228</v>
      </c>
      <c r="B2660" s="68" t="s">
        <v>432</v>
      </c>
      <c r="C2660" s="68" t="s">
        <v>271</v>
      </c>
      <c r="D2660" s="68" t="s">
        <v>359</v>
      </c>
      <c r="E2660" s="68" t="s">
        <v>360</v>
      </c>
      <c r="F2660" s="68" t="s">
        <v>77</v>
      </c>
      <c r="G2660" s="68" t="s">
        <v>273</v>
      </c>
      <c r="H2660" s="68" t="s">
        <v>638</v>
      </c>
      <c r="I2660" s="65">
        <v>1</v>
      </c>
      <c r="J2660" s="65">
        <v>440</v>
      </c>
      <c r="K2660" s="65" t="s">
        <v>501</v>
      </c>
    </row>
    <row r="2661" spans="1:11" ht="12.75" customHeight="1">
      <c r="A2661" s="68" t="s">
        <v>228</v>
      </c>
      <c r="B2661" s="68" t="s">
        <v>432</v>
      </c>
      <c r="C2661" s="68" t="s">
        <v>271</v>
      </c>
      <c r="D2661" s="68" t="s">
        <v>359</v>
      </c>
      <c r="E2661" s="68" t="s">
        <v>360</v>
      </c>
      <c r="F2661" s="68" t="s">
        <v>77</v>
      </c>
      <c r="G2661" s="68" t="s">
        <v>273</v>
      </c>
      <c r="H2661" s="68" t="s">
        <v>375</v>
      </c>
      <c r="I2661" s="65">
        <v>2</v>
      </c>
      <c r="J2661" s="65">
        <v>467</v>
      </c>
      <c r="K2661" s="65" t="s">
        <v>275</v>
      </c>
    </row>
    <row r="2662" spans="1:11" ht="12.75" customHeight="1">
      <c r="A2662" s="68" t="s">
        <v>228</v>
      </c>
      <c r="B2662" s="68" t="s">
        <v>432</v>
      </c>
      <c r="C2662" s="68" t="s">
        <v>271</v>
      </c>
      <c r="D2662" s="68" t="s">
        <v>359</v>
      </c>
      <c r="E2662" s="68" t="s">
        <v>360</v>
      </c>
      <c r="F2662" s="68" t="s">
        <v>77</v>
      </c>
      <c r="G2662" s="68" t="s">
        <v>273</v>
      </c>
      <c r="H2662" s="68" t="s">
        <v>368</v>
      </c>
      <c r="I2662" s="65">
        <v>3</v>
      </c>
      <c r="J2662" s="65">
        <v>467</v>
      </c>
      <c r="K2662" s="65" t="s">
        <v>275</v>
      </c>
    </row>
    <row r="2663" spans="1:11" ht="12.75" customHeight="1">
      <c r="A2663" s="68" t="s">
        <v>228</v>
      </c>
      <c r="B2663" s="68" t="s">
        <v>432</v>
      </c>
      <c r="C2663" s="68" t="s">
        <v>271</v>
      </c>
      <c r="D2663" s="68" t="s">
        <v>359</v>
      </c>
      <c r="E2663" s="68" t="s">
        <v>360</v>
      </c>
      <c r="F2663" s="68" t="s">
        <v>77</v>
      </c>
      <c r="G2663" s="68" t="s">
        <v>273</v>
      </c>
      <c r="H2663" s="68" t="s">
        <v>491</v>
      </c>
      <c r="I2663" s="65">
        <v>2</v>
      </c>
      <c r="J2663" s="65">
        <v>467</v>
      </c>
      <c r="K2663" s="65" t="s">
        <v>275</v>
      </c>
    </row>
    <row r="2664" spans="1:11" ht="12.75" customHeight="1">
      <c r="A2664" s="68" t="s">
        <v>228</v>
      </c>
      <c r="B2664" s="68" t="s">
        <v>432</v>
      </c>
      <c r="C2664" s="68" t="s">
        <v>271</v>
      </c>
      <c r="D2664" s="68" t="s">
        <v>359</v>
      </c>
      <c r="E2664" s="68" t="s">
        <v>360</v>
      </c>
      <c r="F2664" s="68" t="s">
        <v>77</v>
      </c>
      <c r="G2664" s="68" t="s">
        <v>273</v>
      </c>
      <c r="H2664" s="68" t="s">
        <v>369</v>
      </c>
      <c r="I2664" s="65">
        <v>1</v>
      </c>
      <c r="J2664" s="65">
        <v>467</v>
      </c>
      <c r="K2664" s="65" t="s">
        <v>275</v>
      </c>
    </row>
    <row r="2665" spans="1:11" ht="12.75" customHeight="1">
      <c r="A2665" s="68" t="s">
        <v>228</v>
      </c>
      <c r="B2665" s="68" t="s">
        <v>432</v>
      </c>
      <c r="C2665" s="68" t="s">
        <v>271</v>
      </c>
      <c r="D2665" s="68" t="s">
        <v>359</v>
      </c>
      <c r="E2665" s="68" t="s">
        <v>360</v>
      </c>
      <c r="F2665" s="68" t="s">
        <v>77</v>
      </c>
      <c r="G2665" s="68" t="s">
        <v>273</v>
      </c>
      <c r="H2665" s="68" t="s">
        <v>638</v>
      </c>
      <c r="I2665" s="65">
        <v>1</v>
      </c>
      <c r="J2665" s="65">
        <v>467</v>
      </c>
      <c r="K2665" s="65" t="s">
        <v>275</v>
      </c>
    </row>
    <row r="2666" spans="1:11" ht="12.75" customHeight="1">
      <c r="A2666" s="68" t="s">
        <v>228</v>
      </c>
      <c r="B2666" s="68" t="s">
        <v>432</v>
      </c>
      <c r="C2666" s="68" t="s">
        <v>271</v>
      </c>
      <c r="D2666" s="68" t="s">
        <v>359</v>
      </c>
      <c r="E2666" s="68" t="s">
        <v>360</v>
      </c>
      <c r="F2666" s="68" t="s">
        <v>77</v>
      </c>
      <c r="G2666" s="68" t="s">
        <v>273</v>
      </c>
      <c r="H2666" s="68" t="s">
        <v>491</v>
      </c>
      <c r="I2666" s="65">
        <v>1</v>
      </c>
      <c r="J2666" s="65">
        <v>616</v>
      </c>
      <c r="K2666" s="65" t="s">
        <v>383</v>
      </c>
    </row>
    <row r="2667" spans="1:11" ht="12.75" customHeight="1">
      <c r="A2667" s="68" t="s">
        <v>228</v>
      </c>
      <c r="B2667" s="68" t="s">
        <v>432</v>
      </c>
      <c r="C2667" s="68" t="s">
        <v>271</v>
      </c>
      <c r="D2667" s="68" t="s">
        <v>359</v>
      </c>
      <c r="E2667" s="68" t="s">
        <v>360</v>
      </c>
      <c r="F2667" s="68" t="s">
        <v>77</v>
      </c>
      <c r="G2667" s="68" t="s">
        <v>273</v>
      </c>
      <c r="H2667" s="68" t="s">
        <v>369</v>
      </c>
      <c r="I2667" s="65">
        <v>2</v>
      </c>
      <c r="J2667" s="65">
        <v>616</v>
      </c>
      <c r="K2667" s="65" t="s">
        <v>383</v>
      </c>
    </row>
    <row r="2668" spans="1:11" ht="12.75" customHeight="1">
      <c r="A2668" s="68" t="s">
        <v>228</v>
      </c>
      <c r="B2668" s="68" t="s">
        <v>432</v>
      </c>
      <c r="C2668" s="68" t="s">
        <v>271</v>
      </c>
      <c r="D2668" s="68" t="s">
        <v>359</v>
      </c>
      <c r="E2668" s="68" t="s">
        <v>360</v>
      </c>
      <c r="F2668" s="68" t="s">
        <v>77</v>
      </c>
      <c r="G2668" s="68" t="s">
        <v>273</v>
      </c>
      <c r="H2668" s="68" t="s">
        <v>638</v>
      </c>
      <c r="I2668" s="65">
        <v>1</v>
      </c>
      <c r="J2668" s="65">
        <v>616</v>
      </c>
      <c r="K2668" s="65" t="s">
        <v>383</v>
      </c>
    </row>
    <row r="2669" spans="1:11" ht="12.75" customHeight="1">
      <c r="A2669" s="68" t="s">
        <v>228</v>
      </c>
      <c r="B2669" s="68" t="s">
        <v>432</v>
      </c>
      <c r="C2669" s="68" t="s">
        <v>271</v>
      </c>
      <c r="D2669" s="68" t="s">
        <v>359</v>
      </c>
      <c r="E2669" s="68" t="s">
        <v>360</v>
      </c>
      <c r="F2669" s="68" t="s">
        <v>204</v>
      </c>
      <c r="G2669" s="68" t="s">
        <v>384</v>
      </c>
      <c r="H2669" s="68" t="s">
        <v>368</v>
      </c>
      <c r="I2669" s="65">
        <v>2</v>
      </c>
      <c r="J2669" s="65">
        <v>708</v>
      </c>
      <c r="K2669" s="65" t="s">
        <v>385</v>
      </c>
    </row>
    <row r="2670" spans="1:11" ht="12.75" customHeight="1">
      <c r="A2670" s="68" t="s">
        <v>228</v>
      </c>
      <c r="B2670" s="68" t="s">
        <v>432</v>
      </c>
      <c r="C2670" s="68" t="s">
        <v>271</v>
      </c>
      <c r="D2670" s="68" t="s">
        <v>359</v>
      </c>
      <c r="E2670" s="68" t="s">
        <v>360</v>
      </c>
      <c r="F2670" s="68" t="s">
        <v>204</v>
      </c>
      <c r="G2670" s="68" t="s">
        <v>384</v>
      </c>
      <c r="H2670" s="68" t="s">
        <v>369</v>
      </c>
      <c r="I2670" s="65">
        <v>1</v>
      </c>
      <c r="J2670" s="65">
        <v>708</v>
      </c>
      <c r="K2670" s="65" t="s">
        <v>385</v>
      </c>
    </row>
    <row r="2671" spans="1:11" ht="12.75" customHeight="1">
      <c r="A2671" s="68" t="s">
        <v>228</v>
      </c>
      <c r="B2671" s="68" t="s">
        <v>432</v>
      </c>
      <c r="C2671" s="68" t="s">
        <v>271</v>
      </c>
      <c r="D2671" s="68" t="s">
        <v>359</v>
      </c>
      <c r="E2671" s="68" t="s">
        <v>360</v>
      </c>
      <c r="F2671" s="68" t="s">
        <v>204</v>
      </c>
      <c r="G2671" s="68" t="s">
        <v>384</v>
      </c>
      <c r="H2671" s="68" t="s">
        <v>368</v>
      </c>
      <c r="I2671" s="65">
        <v>235</v>
      </c>
      <c r="J2671" s="65">
        <v>707</v>
      </c>
      <c r="K2671" s="65" t="s">
        <v>386</v>
      </c>
    </row>
    <row r="2672" spans="1:11" ht="12.75" customHeight="1">
      <c r="A2672" s="68" t="s">
        <v>228</v>
      </c>
      <c r="B2672" s="68" t="s">
        <v>432</v>
      </c>
      <c r="C2672" s="68" t="s">
        <v>271</v>
      </c>
      <c r="D2672" s="68" t="s">
        <v>359</v>
      </c>
      <c r="E2672" s="68" t="s">
        <v>360</v>
      </c>
      <c r="F2672" s="68" t="s">
        <v>204</v>
      </c>
      <c r="G2672" s="68" t="s">
        <v>384</v>
      </c>
      <c r="H2672" s="68" t="s">
        <v>491</v>
      </c>
      <c r="I2672" s="65">
        <v>140</v>
      </c>
      <c r="J2672" s="65">
        <v>707</v>
      </c>
      <c r="K2672" s="65" t="s">
        <v>386</v>
      </c>
    </row>
    <row r="2673" spans="1:11" ht="12.75" customHeight="1">
      <c r="A2673" s="68" t="s">
        <v>228</v>
      </c>
      <c r="B2673" s="68" t="s">
        <v>432</v>
      </c>
      <c r="C2673" s="68" t="s">
        <v>271</v>
      </c>
      <c r="D2673" s="68" t="s">
        <v>359</v>
      </c>
      <c r="E2673" s="68" t="s">
        <v>360</v>
      </c>
      <c r="F2673" s="68" t="s">
        <v>204</v>
      </c>
      <c r="G2673" s="68" t="s">
        <v>384</v>
      </c>
      <c r="H2673" s="68" t="s">
        <v>369</v>
      </c>
      <c r="I2673" s="65">
        <v>84</v>
      </c>
      <c r="J2673" s="65">
        <v>707</v>
      </c>
      <c r="K2673" s="65" t="s">
        <v>386</v>
      </c>
    </row>
    <row r="2674" spans="1:11" ht="12.75" customHeight="1">
      <c r="A2674" s="68" t="s">
        <v>228</v>
      </c>
      <c r="B2674" s="68" t="s">
        <v>432</v>
      </c>
      <c r="C2674" s="68" t="s">
        <v>271</v>
      </c>
      <c r="D2674" s="68" t="s">
        <v>359</v>
      </c>
      <c r="E2674" s="68" t="s">
        <v>360</v>
      </c>
      <c r="F2674" s="68" t="s">
        <v>204</v>
      </c>
      <c r="G2674" s="68" t="s">
        <v>384</v>
      </c>
      <c r="H2674" s="68" t="s">
        <v>638</v>
      </c>
      <c r="I2674" s="65">
        <v>103</v>
      </c>
      <c r="J2674" s="65">
        <v>707</v>
      </c>
      <c r="K2674" s="65" t="s">
        <v>386</v>
      </c>
    </row>
    <row r="2675" spans="1:11" ht="12.75" customHeight="1">
      <c r="A2675" s="68" t="s">
        <v>228</v>
      </c>
      <c r="B2675" s="68" t="s">
        <v>432</v>
      </c>
      <c r="C2675" s="68" t="s">
        <v>271</v>
      </c>
      <c r="D2675" s="68" t="s">
        <v>359</v>
      </c>
      <c r="E2675" s="68" t="s">
        <v>360</v>
      </c>
      <c r="F2675" s="68" t="s">
        <v>78</v>
      </c>
      <c r="G2675" s="68" t="s">
        <v>384</v>
      </c>
      <c r="H2675" s="68" t="s">
        <v>375</v>
      </c>
      <c r="I2675" s="65">
        <v>10</v>
      </c>
      <c r="J2675" s="65">
        <v>721</v>
      </c>
      <c r="K2675" s="65" t="s">
        <v>502</v>
      </c>
    </row>
    <row r="2676" spans="1:11" ht="12.75" customHeight="1">
      <c r="A2676" s="68" t="s">
        <v>228</v>
      </c>
      <c r="B2676" s="68" t="s">
        <v>432</v>
      </c>
      <c r="C2676" s="68" t="s">
        <v>271</v>
      </c>
      <c r="D2676" s="68" t="s">
        <v>359</v>
      </c>
      <c r="E2676" s="68" t="s">
        <v>360</v>
      </c>
      <c r="F2676" s="68" t="s">
        <v>78</v>
      </c>
      <c r="G2676" s="68" t="s">
        <v>384</v>
      </c>
      <c r="H2676" s="68" t="s">
        <v>368</v>
      </c>
      <c r="I2676" s="65">
        <v>10</v>
      </c>
      <c r="J2676" s="65">
        <v>721</v>
      </c>
      <c r="K2676" s="65" t="s">
        <v>502</v>
      </c>
    </row>
    <row r="2677" spans="1:11" ht="12.75" customHeight="1">
      <c r="A2677" s="68" t="s">
        <v>228</v>
      </c>
      <c r="B2677" s="68" t="s">
        <v>432</v>
      </c>
      <c r="C2677" s="68" t="s">
        <v>271</v>
      </c>
      <c r="D2677" s="68" t="s">
        <v>359</v>
      </c>
      <c r="E2677" s="68" t="s">
        <v>360</v>
      </c>
      <c r="F2677" s="68" t="s">
        <v>78</v>
      </c>
      <c r="G2677" s="68" t="s">
        <v>384</v>
      </c>
      <c r="H2677" s="68" t="s">
        <v>491</v>
      </c>
      <c r="I2677" s="65">
        <v>6</v>
      </c>
      <c r="J2677" s="65">
        <v>721</v>
      </c>
      <c r="K2677" s="65" t="s">
        <v>502</v>
      </c>
    </row>
    <row r="2678" spans="1:11" ht="12.75" customHeight="1">
      <c r="A2678" s="68" t="s">
        <v>228</v>
      </c>
      <c r="B2678" s="68" t="s">
        <v>432</v>
      </c>
      <c r="C2678" s="68" t="s">
        <v>271</v>
      </c>
      <c r="D2678" s="68" t="s">
        <v>359</v>
      </c>
      <c r="E2678" s="68" t="s">
        <v>360</v>
      </c>
      <c r="F2678" s="68" t="s">
        <v>78</v>
      </c>
      <c r="G2678" s="68" t="s">
        <v>384</v>
      </c>
      <c r="H2678" s="68" t="s">
        <v>369</v>
      </c>
      <c r="I2678" s="65">
        <v>2</v>
      </c>
      <c r="J2678" s="65">
        <v>721</v>
      </c>
      <c r="K2678" s="65" t="s">
        <v>502</v>
      </c>
    </row>
    <row r="2679" spans="1:11" ht="12.75" customHeight="1">
      <c r="A2679" s="68" t="s">
        <v>228</v>
      </c>
      <c r="B2679" s="68" t="s">
        <v>432</v>
      </c>
      <c r="C2679" s="68" t="s">
        <v>271</v>
      </c>
      <c r="D2679" s="68" t="s">
        <v>359</v>
      </c>
      <c r="E2679" s="68" t="s">
        <v>360</v>
      </c>
      <c r="F2679" s="68" t="s">
        <v>78</v>
      </c>
      <c r="G2679" s="68" t="s">
        <v>384</v>
      </c>
      <c r="H2679" s="68" t="s">
        <v>638</v>
      </c>
      <c r="I2679" s="65">
        <v>5</v>
      </c>
      <c r="J2679" s="65">
        <v>721</v>
      </c>
      <c r="K2679" s="65" t="s">
        <v>502</v>
      </c>
    </row>
    <row r="2680" spans="1:11" ht="12.75" customHeight="1">
      <c r="A2680" s="68" t="s">
        <v>228</v>
      </c>
      <c r="B2680" s="68" t="s">
        <v>432</v>
      </c>
      <c r="C2680" s="68" t="s">
        <v>271</v>
      </c>
      <c r="D2680" s="68" t="s">
        <v>359</v>
      </c>
      <c r="E2680" s="68" t="s">
        <v>360</v>
      </c>
      <c r="F2680" s="68" t="s">
        <v>78</v>
      </c>
      <c r="G2680" s="68" t="s">
        <v>384</v>
      </c>
      <c r="H2680" s="68" t="s">
        <v>375</v>
      </c>
      <c r="I2680" s="65">
        <v>10</v>
      </c>
      <c r="J2680" s="65">
        <v>719</v>
      </c>
      <c r="K2680" s="65" t="s">
        <v>389</v>
      </c>
    </row>
    <row r="2681" spans="1:11" ht="12.75" customHeight="1">
      <c r="A2681" s="68" t="s">
        <v>228</v>
      </c>
      <c r="B2681" s="68" t="s">
        <v>432</v>
      </c>
      <c r="C2681" s="68" t="s">
        <v>271</v>
      </c>
      <c r="D2681" s="68" t="s">
        <v>359</v>
      </c>
      <c r="E2681" s="68" t="s">
        <v>360</v>
      </c>
      <c r="F2681" s="68" t="s">
        <v>78</v>
      </c>
      <c r="G2681" s="68" t="s">
        <v>384</v>
      </c>
      <c r="H2681" s="68" t="s">
        <v>368</v>
      </c>
      <c r="I2681" s="65">
        <v>4</v>
      </c>
      <c r="J2681" s="65">
        <v>719</v>
      </c>
      <c r="K2681" s="65" t="s">
        <v>389</v>
      </c>
    </row>
    <row r="2682" spans="1:11" ht="12.75" customHeight="1">
      <c r="A2682" s="68" t="s">
        <v>228</v>
      </c>
      <c r="B2682" s="68" t="s">
        <v>432</v>
      </c>
      <c r="C2682" s="68" t="s">
        <v>271</v>
      </c>
      <c r="D2682" s="68" t="s">
        <v>359</v>
      </c>
      <c r="E2682" s="68" t="s">
        <v>360</v>
      </c>
      <c r="F2682" s="68" t="s">
        <v>78</v>
      </c>
      <c r="G2682" s="68" t="s">
        <v>384</v>
      </c>
      <c r="H2682" s="68" t="s">
        <v>491</v>
      </c>
      <c r="I2682" s="65">
        <v>1</v>
      </c>
      <c r="J2682" s="65">
        <v>719</v>
      </c>
      <c r="K2682" s="65" t="s">
        <v>389</v>
      </c>
    </row>
    <row r="2683" spans="1:11" ht="12.75" customHeight="1">
      <c r="A2683" s="68" t="s">
        <v>228</v>
      </c>
      <c r="B2683" s="68" t="s">
        <v>432</v>
      </c>
      <c r="C2683" s="68" t="s">
        <v>271</v>
      </c>
      <c r="D2683" s="68" t="s">
        <v>359</v>
      </c>
      <c r="E2683" s="68" t="s">
        <v>360</v>
      </c>
      <c r="F2683" s="68" t="s">
        <v>78</v>
      </c>
      <c r="G2683" s="68" t="s">
        <v>384</v>
      </c>
      <c r="H2683" s="68" t="s">
        <v>369</v>
      </c>
      <c r="I2683" s="65">
        <v>2</v>
      </c>
      <c r="J2683" s="65">
        <v>719</v>
      </c>
      <c r="K2683" s="65" t="s">
        <v>389</v>
      </c>
    </row>
    <row r="2684" spans="1:11" ht="12.75" customHeight="1">
      <c r="A2684" s="68" t="s">
        <v>228</v>
      </c>
      <c r="B2684" s="68" t="s">
        <v>432</v>
      </c>
      <c r="C2684" s="68" t="s">
        <v>271</v>
      </c>
      <c r="D2684" s="68" t="s">
        <v>359</v>
      </c>
      <c r="E2684" s="68" t="s">
        <v>360</v>
      </c>
      <c r="F2684" s="68" t="s">
        <v>78</v>
      </c>
      <c r="G2684" s="68" t="s">
        <v>384</v>
      </c>
      <c r="H2684" s="68" t="s">
        <v>638</v>
      </c>
      <c r="I2684" s="65">
        <v>1</v>
      </c>
      <c r="J2684" s="65">
        <v>719</v>
      </c>
      <c r="K2684" s="65" t="s">
        <v>389</v>
      </c>
    </row>
    <row r="2685" spans="1:11" ht="12.75" customHeight="1">
      <c r="A2685" s="68" t="s">
        <v>228</v>
      </c>
      <c r="B2685" s="68" t="s">
        <v>432</v>
      </c>
      <c r="C2685" s="68" t="s">
        <v>271</v>
      </c>
      <c r="D2685" s="68" t="s">
        <v>359</v>
      </c>
      <c r="E2685" s="68" t="s">
        <v>360</v>
      </c>
      <c r="F2685" s="68" t="s">
        <v>78</v>
      </c>
      <c r="G2685" s="68" t="s">
        <v>384</v>
      </c>
      <c r="H2685" s="68" t="s">
        <v>375</v>
      </c>
      <c r="I2685" s="65">
        <v>1</v>
      </c>
      <c r="J2685" s="65">
        <v>718</v>
      </c>
      <c r="K2685" s="65" t="s">
        <v>503</v>
      </c>
    </row>
    <row r="2686" spans="1:11" ht="12.75" customHeight="1">
      <c r="A2686" s="68" t="s">
        <v>228</v>
      </c>
      <c r="B2686" s="68" t="s">
        <v>432</v>
      </c>
      <c r="C2686" s="68" t="s">
        <v>271</v>
      </c>
      <c r="D2686" s="68" t="s">
        <v>359</v>
      </c>
      <c r="E2686" s="68" t="s">
        <v>360</v>
      </c>
      <c r="F2686" s="68" t="s">
        <v>78</v>
      </c>
      <c r="G2686" s="68" t="s">
        <v>384</v>
      </c>
      <c r="H2686" s="68" t="s">
        <v>368</v>
      </c>
      <c r="I2686" s="65">
        <v>2</v>
      </c>
      <c r="J2686" s="65">
        <v>718</v>
      </c>
      <c r="K2686" s="65" t="s">
        <v>503</v>
      </c>
    </row>
    <row r="2687" spans="1:11" ht="12.75" customHeight="1">
      <c r="A2687" s="68" t="s">
        <v>228</v>
      </c>
      <c r="B2687" s="68" t="s">
        <v>432</v>
      </c>
      <c r="C2687" s="68" t="s">
        <v>271</v>
      </c>
      <c r="D2687" s="68" t="s">
        <v>359</v>
      </c>
      <c r="E2687" s="68" t="s">
        <v>360</v>
      </c>
      <c r="F2687" s="68" t="s">
        <v>78</v>
      </c>
      <c r="G2687" s="68" t="s">
        <v>384</v>
      </c>
      <c r="H2687" s="68" t="s">
        <v>369</v>
      </c>
      <c r="I2687" s="65">
        <v>2</v>
      </c>
      <c r="J2687" s="65">
        <v>709</v>
      </c>
      <c r="K2687" s="65" t="s">
        <v>391</v>
      </c>
    </row>
    <row r="2688" spans="1:11" ht="12.75" customHeight="1">
      <c r="A2688" s="68" t="s">
        <v>228</v>
      </c>
      <c r="B2688" s="68" t="s">
        <v>432</v>
      </c>
      <c r="C2688" s="68" t="s">
        <v>271</v>
      </c>
      <c r="D2688" s="68" t="s">
        <v>359</v>
      </c>
      <c r="E2688" s="68" t="s">
        <v>360</v>
      </c>
      <c r="F2688" s="68" t="s">
        <v>79</v>
      </c>
      <c r="G2688" s="68" t="s">
        <v>392</v>
      </c>
      <c r="H2688" s="68" t="s">
        <v>375</v>
      </c>
      <c r="I2688" s="65">
        <v>14</v>
      </c>
      <c r="J2688" s="65">
        <v>801</v>
      </c>
      <c r="K2688" s="65" t="s">
        <v>393</v>
      </c>
    </row>
    <row r="2689" spans="1:11" ht="12.75" customHeight="1">
      <c r="A2689" s="68" t="s">
        <v>228</v>
      </c>
      <c r="B2689" s="68" t="s">
        <v>432</v>
      </c>
      <c r="C2689" s="68" t="s">
        <v>271</v>
      </c>
      <c r="D2689" s="68" t="s">
        <v>359</v>
      </c>
      <c r="E2689" s="68" t="s">
        <v>360</v>
      </c>
      <c r="F2689" s="68" t="s">
        <v>79</v>
      </c>
      <c r="G2689" s="68" t="s">
        <v>392</v>
      </c>
      <c r="H2689" s="68" t="s">
        <v>368</v>
      </c>
      <c r="I2689" s="65">
        <v>9</v>
      </c>
      <c r="J2689" s="65">
        <v>801</v>
      </c>
      <c r="K2689" s="65" t="s">
        <v>393</v>
      </c>
    </row>
    <row r="2690" spans="1:11" ht="12.75" customHeight="1">
      <c r="A2690" s="68" t="s">
        <v>228</v>
      </c>
      <c r="B2690" s="68" t="s">
        <v>432</v>
      </c>
      <c r="C2690" s="68" t="s">
        <v>271</v>
      </c>
      <c r="D2690" s="68" t="s">
        <v>359</v>
      </c>
      <c r="E2690" s="68" t="s">
        <v>360</v>
      </c>
      <c r="F2690" s="68" t="s">
        <v>79</v>
      </c>
      <c r="G2690" s="68" t="s">
        <v>392</v>
      </c>
      <c r="H2690" s="68" t="s">
        <v>491</v>
      </c>
      <c r="I2690" s="65">
        <v>3</v>
      </c>
      <c r="J2690" s="65">
        <v>801</v>
      </c>
      <c r="K2690" s="65" t="s">
        <v>393</v>
      </c>
    </row>
    <row r="2691" spans="1:11" ht="12.75" customHeight="1">
      <c r="A2691" s="68" t="s">
        <v>228</v>
      </c>
      <c r="B2691" s="68" t="s">
        <v>432</v>
      </c>
      <c r="C2691" s="68" t="s">
        <v>271</v>
      </c>
      <c r="D2691" s="68" t="s">
        <v>359</v>
      </c>
      <c r="E2691" s="68" t="s">
        <v>360</v>
      </c>
      <c r="F2691" s="68" t="s">
        <v>79</v>
      </c>
      <c r="G2691" s="68" t="s">
        <v>392</v>
      </c>
      <c r="H2691" s="68" t="s">
        <v>369</v>
      </c>
      <c r="I2691" s="65">
        <v>3</v>
      </c>
      <c r="J2691" s="65">
        <v>801</v>
      </c>
      <c r="K2691" s="65" t="s">
        <v>393</v>
      </c>
    </row>
    <row r="2692" spans="1:11" ht="12.75" customHeight="1">
      <c r="A2692" s="68" t="s">
        <v>228</v>
      </c>
      <c r="B2692" s="68" t="s">
        <v>432</v>
      </c>
      <c r="C2692" s="68" t="s">
        <v>271</v>
      </c>
      <c r="D2692" s="68" t="s">
        <v>359</v>
      </c>
      <c r="E2692" s="68" t="s">
        <v>360</v>
      </c>
      <c r="F2692" s="68" t="s">
        <v>79</v>
      </c>
      <c r="G2692" s="68" t="s">
        <v>392</v>
      </c>
      <c r="H2692" s="68" t="s">
        <v>638</v>
      </c>
      <c r="I2692" s="65">
        <v>1</v>
      </c>
      <c r="J2692" s="65">
        <v>801</v>
      </c>
      <c r="K2692" s="65" t="s">
        <v>393</v>
      </c>
    </row>
    <row r="2693" spans="1:11" ht="12.75" customHeight="1">
      <c r="A2693" s="68" t="s">
        <v>228</v>
      </c>
      <c r="B2693" s="68" t="s">
        <v>432</v>
      </c>
      <c r="C2693" s="68" t="s">
        <v>271</v>
      </c>
      <c r="D2693" s="68" t="s">
        <v>359</v>
      </c>
      <c r="E2693" s="68" t="s">
        <v>360</v>
      </c>
      <c r="F2693" s="68" t="s">
        <v>79</v>
      </c>
      <c r="G2693" s="68" t="s">
        <v>392</v>
      </c>
      <c r="H2693" s="68" t="s">
        <v>375</v>
      </c>
      <c r="I2693" s="65">
        <v>3</v>
      </c>
      <c r="J2693" s="65">
        <v>809</v>
      </c>
      <c r="K2693" s="65" t="s">
        <v>394</v>
      </c>
    </row>
    <row r="2694" spans="1:11" ht="12.75" customHeight="1">
      <c r="A2694" s="68" t="s">
        <v>228</v>
      </c>
      <c r="B2694" s="68" t="s">
        <v>432</v>
      </c>
      <c r="C2694" s="68" t="s">
        <v>271</v>
      </c>
      <c r="D2694" s="68" t="s">
        <v>359</v>
      </c>
      <c r="E2694" s="68" t="s">
        <v>360</v>
      </c>
      <c r="F2694" s="68" t="s">
        <v>79</v>
      </c>
      <c r="G2694" s="68" t="s">
        <v>392</v>
      </c>
      <c r="H2694" s="68" t="s">
        <v>368</v>
      </c>
      <c r="I2694" s="65">
        <v>1</v>
      </c>
      <c r="J2694" s="65">
        <v>809</v>
      </c>
      <c r="K2694" s="65" t="s">
        <v>394</v>
      </c>
    </row>
    <row r="2695" spans="1:11" ht="12.75" customHeight="1">
      <c r="A2695" s="68" t="s">
        <v>228</v>
      </c>
      <c r="B2695" s="68" t="s">
        <v>432</v>
      </c>
      <c r="C2695" s="68" t="s">
        <v>271</v>
      </c>
      <c r="D2695" s="68" t="s">
        <v>359</v>
      </c>
      <c r="E2695" s="68" t="s">
        <v>360</v>
      </c>
      <c r="F2695" s="68" t="s">
        <v>80</v>
      </c>
      <c r="G2695" s="68" t="s">
        <v>395</v>
      </c>
      <c r="H2695" s="68" t="s">
        <v>375</v>
      </c>
      <c r="I2695" s="65">
        <v>2</v>
      </c>
      <c r="J2695" s="65">
        <v>620</v>
      </c>
      <c r="K2695" s="65" t="s">
        <v>505</v>
      </c>
    </row>
    <row r="2696" spans="1:11" ht="12.75" customHeight="1">
      <c r="A2696" s="68" t="s">
        <v>228</v>
      </c>
      <c r="B2696" s="68" t="s">
        <v>432</v>
      </c>
      <c r="C2696" s="68" t="s">
        <v>271</v>
      </c>
      <c r="D2696" s="68" t="s">
        <v>359</v>
      </c>
      <c r="E2696" s="68" t="s">
        <v>360</v>
      </c>
      <c r="F2696" s="68" t="s">
        <v>80</v>
      </c>
      <c r="G2696" s="68" t="s">
        <v>395</v>
      </c>
      <c r="H2696" s="68" t="s">
        <v>375</v>
      </c>
      <c r="I2696" s="65">
        <v>2</v>
      </c>
      <c r="J2696" s="65">
        <v>613</v>
      </c>
      <c r="K2696" s="65" t="s">
        <v>397</v>
      </c>
    </row>
    <row r="2697" spans="1:11" ht="12.75" customHeight="1">
      <c r="A2697" s="68" t="s">
        <v>228</v>
      </c>
      <c r="B2697" s="68" t="s">
        <v>432</v>
      </c>
      <c r="C2697" s="68" t="s">
        <v>271</v>
      </c>
      <c r="D2697" s="68" t="s">
        <v>359</v>
      </c>
      <c r="E2697" s="68" t="s">
        <v>360</v>
      </c>
      <c r="F2697" s="68" t="s">
        <v>80</v>
      </c>
      <c r="G2697" s="68" t="s">
        <v>395</v>
      </c>
      <c r="H2697" s="68" t="s">
        <v>375</v>
      </c>
      <c r="I2697" s="65">
        <v>4</v>
      </c>
      <c r="J2697" s="65">
        <v>615</v>
      </c>
      <c r="K2697" s="65" t="s">
        <v>398</v>
      </c>
    </row>
    <row r="2698" spans="1:11" ht="12.75" customHeight="1">
      <c r="A2698" s="68" t="s">
        <v>228</v>
      </c>
      <c r="B2698" s="68" t="s">
        <v>432</v>
      </c>
      <c r="C2698" s="68" t="s">
        <v>271</v>
      </c>
      <c r="D2698" s="68" t="s">
        <v>359</v>
      </c>
      <c r="E2698" s="68" t="s">
        <v>360</v>
      </c>
      <c r="F2698" s="68" t="s">
        <v>80</v>
      </c>
      <c r="G2698" s="68" t="s">
        <v>395</v>
      </c>
      <c r="H2698" s="68" t="s">
        <v>368</v>
      </c>
      <c r="I2698" s="65">
        <v>5</v>
      </c>
      <c r="J2698" s="65">
        <v>615</v>
      </c>
      <c r="K2698" s="65" t="s">
        <v>398</v>
      </c>
    </row>
    <row r="2699" spans="1:11" ht="12.75" customHeight="1">
      <c r="A2699" s="68" t="s">
        <v>228</v>
      </c>
      <c r="B2699" s="68" t="s">
        <v>432</v>
      </c>
      <c r="C2699" s="68" t="s">
        <v>271</v>
      </c>
      <c r="D2699" s="68" t="s">
        <v>359</v>
      </c>
      <c r="E2699" s="68" t="s">
        <v>360</v>
      </c>
      <c r="F2699" s="68" t="s">
        <v>80</v>
      </c>
      <c r="G2699" s="68" t="s">
        <v>395</v>
      </c>
      <c r="H2699" s="68" t="s">
        <v>491</v>
      </c>
      <c r="I2699" s="65">
        <v>4</v>
      </c>
      <c r="J2699" s="65">
        <v>615</v>
      </c>
      <c r="K2699" s="65" t="s">
        <v>398</v>
      </c>
    </row>
    <row r="2700" spans="1:11" ht="12.75" customHeight="1">
      <c r="A2700" s="68" t="s">
        <v>228</v>
      </c>
      <c r="B2700" s="68" t="s">
        <v>432</v>
      </c>
      <c r="C2700" s="68" t="s">
        <v>271</v>
      </c>
      <c r="D2700" s="68" t="s">
        <v>359</v>
      </c>
      <c r="E2700" s="68" t="s">
        <v>360</v>
      </c>
      <c r="F2700" s="68" t="s">
        <v>80</v>
      </c>
      <c r="G2700" s="68" t="s">
        <v>395</v>
      </c>
      <c r="H2700" s="68" t="s">
        <v>375</v>
      </c>
      <c r="I2700" s="65">
        <v>6</v>
      </c>
      <c r="J2700" s="65">
        <v>611</v>
      </c>
      <c r="K2700" s="65" t="s">
        <v>399</v>
      </c>
    </row>
    <row r="2701" spans="1:11" ht="12.75" customHeight="1">
      <c r="A2701" s="68" t="s">
        <v>228</v>
      </c>
      <c r="B2701" s="68" t="s">
        <v>432</v>
      </c>
      <c r="C2701" s="68" t="s">
        <v>271</v>
      </c>
      <c r="D2701" s="68" t="s">
        <v>359</v>
      </c>
      <c r="E2701" s="68" t="s">
        <v>360</v>
      </c>
      <c r="F2701" s="68" t="s">
        <v>80</v>
      </c>
      <c r="G2701" s="68" t="s">
        <v>395</v>
      </c>
      <c r="H2701" s="68" t="s">
        <v>491</v>
      </c>
      <c r="I2701" s="65">
        <v>4</v>
      </c>
      <c r="J2701" s="65">
        <v>611</v>
      </c>
      <c r="K2701" s="65" t="s">
        <v>399</v>
      </c>
    </row>
    <row r="2702" spans="1:11" ht="12.75" customHeight="1">
      <c r="A2702" s="68" t="s">
        <v>228</v>
      </c>
      <c r="B2702" s="68" t="s">
        <v>432</v>
      </c>
      <c r="C2702" s="68" t="s">
        <v>271</v>
      </c>
      <c r="D2702" s="68" t="s">
        <v>359</v>
      </c>
      <c r="E2702" s="68" t="s">
        <v>360</v>
      </c>
      <c r="F2702" s="68" t="s">
        <v>80</v>
      </c>
      <c r="G2702" s="68" t="s">
        <v>395</v>
      </c>
      <c r="H2702" s="68" t="s">
        <v>375</v>
      </c>
      <c r="I2702" s="65">
        <v>3</v>
      </c>
      <c r="J2702" s="65">
        <v>612</v>
      </c>
      <c r="K2702" s="65" t="s">
        <v>506</v>
      </c>
    </row>
    <row r="2703" spans="1:11" ht="12.75" customHeight="1">
      <c r="A2703" s="68" t="s">
        <v>228</v>
      </c>
      <c r="B2703" s="68" t="s">
        <v>432</v>
      </c>
      <c r="C2703" s="68" t="s">
        <v>271</v>
      </c>
      <c r="D2703" s="68" t="s">
        <v>359</v>
      </c>
      <c r="E2703" s="68" t="s">
        <v>360</v>
      </c>
      <c r="F2703" s="68" t="s">
        <v>80</v>
      </c>
      <c r="G2703" s="68" t="s">
        <v>395</v>
      </c>
      <c r="H2703" s="68" t="s">
        <v>491</v>
      </c>
      <c r="I2703" s="65">
        <v>2</v>
      </c>
      <c r="J2703" s="65">
        <v>612</v>
      </c>
      <c r="K2703" s="65" t="s">
        <v>506</v>
      </c>
    </row>
    <row r="2704" spans="1:11" ht="12.75" customHeight="1">
      <c r="A2704" s="68" t="s">
        <v>228</v>
      </c>
      <c r="B2704" s="68" t="s">
        <v>432</v>
      </c>
      <c r="C2704" s="68" t="s">
        <v>271</v>
      </c>
      <c r="D2704" s="68" t="s">
        <v>359</v>
      </c>
      <c r="E2704" s="68" t="s">
        <v>360</v>
      </c>
      <c r="F2704" s="68" t="s">
        <v>80</v>
      </c>
      <c r="G2704" s="68" t="s">
        <v>395</v>
      </c>
      <c r="H2704" s="68" t="s">
        <v>491</v>
      </c>
      <c r="I2704" s="65">
        <v>1</v>
      </c>
      <c r="J2704" s="65">
        <v>608</v>
      </c>
      <c r="K2704" s="65" t="s">
        <v>507</v>
      </c>
    </row>
    <row r="2705" spans="1:11" ht="12.75" customHeight="1">
      <c r="A2705" s="68" t="s">
        <v>228</v>
      </c>
      <c r="B2705" s="68" t="s">
        <v>432</v>
      </c>
      <c r="C2705" s="68" t="s">
        <v>271</v>
      </c>
      <c r="D2705" s="68" t="s">
        <v>359</v>
      </c>
      <c r="E2705" s="68" t="s">
        <v>360</v>
      </c>
      <c r="F2705" s="68" t="s">
        <v>80</v>
      </c>
      <c r="G2705" s="68" t="s">
        <v>395</v>
      </c>
      <c r="H2705" s="68" t="s">
        <v>368</v>
      </c>
      <c r="I2705" s="65">
        <v>1</v>
      </c>
      <c r="J2705" s="65">
        <v>448</v>
      </c>
      <c r="K2705" s="65" t="s">
        <v>400</v>
      </c>
    </row>
    <row r="2706" spans="1:11" ht="12.75" customHeight="1">
      <c r="A2706" s="68" t="s">
        <v>228</v>
      </c>
      <c r="B2706" s="68" t="s">
        <v>432</v>
      </c>
      <c r="C2706" s="68" t="s">
        <v>271</v>
      </c>
      <c r="D2706" s="68" t="s">
        <v>359</v>
      </c>
      <c r="E2706" s="68" t="s">
        <v>360</v>
      </c>
      <c r="F2706" s="68" t="s">
        <v>80</v>
      </c>
      <c r="G2706" s="68" t="s">
        <v>395</v>
      </c>
      <c r="H2706" s="68" t="s">
        <v>368</v>
      </c>
      <c r="I2706" s="65">
        <v>3</v>
      </c>
      <c r="J2706" s="65">
        <v>607</v>
      </c>
      <c r="K2706" s="65" t="s">
        <v>401</v>
      </c>
    </row>
    <row r="2707" spans="1:11" ht="12.75" customHeight="1">
      <c r="A2707" s="68" t="s">
        <v>228</v>
      </c>
      <c r="B2707" s="68" t="s">
        <v>432</v>
      </c>
      <c r="C2707" s="68" t="s">
        <v>271</v>
      </c>
      <c r="D2707" s="68" t="s">
        <v>359</v>
      </c>
      <c r="E2707" s="68" t="s">
        <v>360</v>
      </c>
      <c r="F2707" s="68" t="s">
        <v>82</v>
      </c>
      <c r="G2707" s="68" t="s">
        <v>403</v>
      </c>
      <c r="H2707" s="68" t="s">
        <v>375</v>
      </c>
      <c r="I2707" s="65">
        <v>1057</v>
      </c>
      <c r="J2707" s="65">
        <v>930</v>
      </c>
      <c r="K2707" s="65" t="s">
        <v>249</v>
      </c>
    </row>
    <row r="2708" spans="1:11" ht="12.75" customHeight="1">
      <c r="A2708" s="68" t="s">
        <v>228</v>
      </c>
      <c r="B2708" s="68" t="s">
        <v>432</v>
      </c>
      <c r="C2708" s="68" t="s">
        <v>271</v>
      </c>
      <c r="D2708" s="68" t="s">
        <v>359</v>
      </c>
      <c r="E2708" s="68" t="s">
        <v>360</v>
      </c>
      <c r="F2708" s="68" t="s">
        <v>82</v>
      </c>
      <c r="G2708" s="68" t="s">
        <v>403</v>
      </c>
      <c r="H2708" s="68" t="s">
        <v>368</v>
      </c>
      <c r="I2708" s="65">
        <v>506</v>
      </c>
      <c r="J2708" s="65">
        <v>930</v>
      </c>
      <c r="K2708" s="65" t="s">
        <v>249</v>
      </c>
    </row>
    <row r="2709" spans="1:11" ht="12.75" customHeight="1">
      <c r="A2709" s="68" t="s">
        <v>228</v>
      </c>
      <c r="B2709" s="68" t="s">
        <v>432</v>
      </c>
      <c r="C2709" s="68" t="s">
        <v>271</v>
      </c>
      <c r="D2709" s="68" t="s">
        <v>359</v>
      </c>
      <c r="E2709" s="68" t="s">
        <v>360</v>
      </c>
      <c r="F2709" s="68" t="s">
        <v>82</v>
      </c>
      <c r="G2709" s="68" t="s">
        <v>403</v>
      </c>
      <c r="H2709" s="68" t="s">
        <v>491</v>
      </c>
      <c r="I2709" s="65">
        <v>183</v>
      </c>
      <c r="J2709" s="65">
        <v>930</v>
      </c>
      <c r="K2709" s="65" t="s">
        <v>249</v>
      </c>
    </row>
    <row r="2710" spans="1:11" ht="12.75" customHeight="1">
      <c r="A2710" s="68" t="s">
        <v>228</v>
      </c>
      <c r="B2710" s="68" t="s">
        <v>432</v>
      </c>
      <c r="C2710" s="68" t="s">
        <v>271</v>
      </c>
      <c r="D2710" s="68" t="s">
        <v>359</v>
      </c>
      <c r="E2710" s="68" t="s">
        <v>360</v>
      </c>
      <c r="F2710" s="68" t="s">
        <v>82</v>
      </c>
      <c r="G2710" s="68" t="s">
        <v>403</v>
      </c>
      <c r="H2710" s="68" t="s">
        <v>369</v>
      </c>
      <c r="I2710" s="65">
        <v>136</v>
      </c>
      <c r="J2710" s="65">
        <v>930</v>
      </c>
      <c r="K2710" s="65" t="s">
        <v>249</v>
      </c>
    </row>
    <row r="2711" spans="1:11" ht="12.75" customHeight="1">
      <c r="A2711" s="68" t="s">
        <v>228</v>
      </c>
      <c r="B2711" s="68" t="s">
        <v>432</v>
      </c>
      <c r="C2711" s="68" t="s">
        <v>271</v>
      </c>
      <c r="D2711" s="68" t="s">
        <v>359</v>
      </c>
      <c r="E2711" s="68" t="s">
        <v>360</v>
      </c>
      <c r="F2711" s="68" t="s">
        <v>82</v>
      </c>
      <c r="G2711" s="68" t="s">
        <v>403</v>
      </c>
      <c r="H2711" s="68" t="s">
        <v>638</v>
      </c>
      <c r="I2711" s="65">
        <v>143</v>
      </c>
      <c r="J2711" s="65">
        <v>930</v>
      </c>
      <c r="K2711" s="65" t="s">
        <v>249</v>
      </c>
    </row>
    <row r="2712" spans="1:11" ht="12.75" customHeight="1">
      <c r="A2712" s="68" t="s">
        <v>477</v>
      </c>
      <c r="B2712" s="68" t="s">
        <v>112</v>
      </c>
      <c r="C2712" s="68" t="s">
        <v>287</v>
      </c>
      <c r="D2712" s="68" t="s">
        <v>359</v>
      </c>
      <c r="E2712" s="68" t="s">
        <v>360</v>
      </c>
      <c r="F2712" s="68" t="s">
        <v>75</v>
      </c>
      <c r="G2712" s="68" t="s">
        <v>246</v>
      </c>
      <c r="H2712" s="68" t="s">
        <v>451</v>
      </c>
      <c r="I2712" s="65">
        <v>747</v>
      </c>
      <c r="J2712" s="65">
        <v>104</v>
      </c>
      <c r="K2712" s="65" t="s">
        <v>361</v>
      </c>
    </row>
    <row r="2713" spans="1:11" ht="12.75" customHeight="1">
      <c r="A2713" s="68" t="s">
        <v>477</v>
      </c>
      <c r="B2713" s="68" t="s">
        <v>112</v>
      </c>
      <c r="C2713" s="68" t="s">
        <v>287</v>
      </c>
      <c r="D2713" s="68" t="s">
        <v>359</v>
      </c>
      <c r="E2713" s="68" t="s">
        <v>360</v>
      </c>
      <c r="F2713" s="68" t="s">
        <v>75</v>
      </c>
      <c r="G2713" s="68" t="s">
        <v>246</v>
      </c>
      <c r="H2713" s="68" t="s">
        <v>365</v>
      </c>
      <c r="I2713" s="65">
        <v>16424</v>
      </c>
      <c r="J2713" s="65">
        <v>104</v>
      </c>
      <c r="K2713" s="65" t="s">
        <v>361</v>
      </c>
    </row>
    <row r="2714" spans="1:11" ht="12.75" customHeight="1">
      <c r="A2714" s="68" t="s">
        <v>477</v>
      </c>
      <c r="B2714" s="68" t="s">
        <v>112</v>
      </c>
      <c r="C2714" s="68" t="s">
        <v>287</v>
      </c>
      <c r="D2714" s="68" t="s">
        <v>359</v>
      </c>
      <c r="E2714" s="68" t="s">
        <v>360</v>
      </c>
      <c r="F2714" s="68" t="s">
        <v>75</v>
      </c>
      <c r="G2714" s="68" t="s">
        <v>246</v>
      </c>
      <c r="H2714" s="68" t="s">
        <v>366</v>
      </c>
      <c r="I2714" s="65">
        <v>17004</v>
      </c>
      <c r="J2714" s="65">
        <v>104</v>
      </c>
      <c r="K2714" s="65" t="s">
        <v>361</v>
      </c>
    </row>
    <row r="2715" spans="1:11" ht="12.75" customHeight="1">
      <c r="A2715" s="68" t="s">
        <v>477</v>
      </c>
      <c r="B2715" s="68" t="s">
        <v>112</v>
      </c>
      <c r="C2715" s="68" t="s">
        <v>287</v>
      </c>
      <c r="D2715" s="68" t="s">
        <v>359</v>
      </c>
      <c r="E2715" s="68" t="s">
        <v>360</v>
      </c>
      <c r="F2715" s="68" t="s">
        <v>75</v>
      </c>
      <c r="G2715" s="68" t="s">
        <v>246</v>
      </c>
      <c r="H2715" s="68" t="s">
        <v>367</v>
      </c>
      <c r="I2715" s="65">
        <v>11926</v>
      </c>
      <c r="J2715" s="65">
        <v>104</v>
      </c>
      <c r="K2715" s="65" t="s">
        <v>361</v>
      </c>
    </row>
    <row r="2716" spans="1:11" ht="12.75" customHeight="1">
      <c r="A2716" s="68" t="s">
        <v>477</v>
      </c>
      <c r="B2716" s="68" t="s">
        <v>112</v>
      </c>
      <c r="C2716" s="68" t="s">
        <v>287</v>
      </c>
      <c r="D2716" s="68" t="s">
        <v>359</v>
      </c>
      <c r="E2716" s="68" t="s">
        <v>360</v>
      </c>
      <c r="F2716" s="68" t="s">
        <v>75</v>
      </c>
      <c r="G2716" s="68" t="s">
        <v>246</v>
      </c>
      <c r="H2716" s="68" t="s">
        <v>247</v>
      </c>
      <c r="I2716" s="65">
        <v>8435</v>
      </c>
      <c r="J2716" s="65">
        <v>104</v>
      </c>
      <c r="K2716" s="65" t="s">
        <v>361</v>
      </c>
    </row>
    <row r="2717" spans="1:11" ht="12.75" customHeight="1">
      <c r="A2717" s="68" t="s">
        <v>477</v>
      </c>
      <c r="B2717" s="68" t="s">
        <v>112</v>
      </c>
      <c r="C2717" s="68" t="s">
        <v>287</v>
      </c>
      <c r="D2717" s="68" t="s">
        <v>359</v>
      </c>
      <c r="E2717" s="68" t="s">
        <v>360</v>
      </c>
      <c r="F2717" s="68" t="s">
        <v>75</v>
      </c>
      <c r="G2717" s="68" t="s">
        <v>246</v>
      </c>
      <c r="H2717" s="68" t="s">
        <v>375</v>
      </c>
      <c r="I2717" s="65">
        <v>4970</v>
      </c>
      <c r="J2717" s="65">
        <v>104</v>
      </c>
      <c r="K2717" s="65" t="s">
        <v>361</v>
      </c>
    </row>
    <row r="2718" spans="1:11" ht="12.75" customHeight="1">
      <c r="A2718" s="68" t="s">
        <v>477</v>
      </c>
      <c r="B2718" s="68" t="s">
        <v>112</v>
      </c>
      <c r="C2718" s="68" t="s">
        <v>287</v>
      </c>
      <c r="D2718" s="68" t="s">
        <v>359</v>
      </c>
      <c r="E2718" s="68" t="s">
        <v>360</v>
      </c>
      <c r="F2718" s="68" t="s">
        <v>75</v>
      </c>
      <c r="G2718" s="68" t="s">
        <v>246</v>
      </c>
      <c r="H2718" s="68" t="s">
        <v>368</v>
      </c>
      <c r="I2718" s="65">
        <v>7997</v>
      </c>
      <c r="J2718" s="65">
        <v>104</v>
      </c>
      <c r="K2718" s="65" t="s">
        <v>361</v>
      </c>
    </row>
    <row r="2719" spans="1:11" ht="12.75" customHeight="1">
      <c r="A2719" s="68" t="s">
        <v>477</v>
      </c>
      <c r="B2719" s="68" t="s">
        <v>112</v>
      </c>
      <c r="C2719" s="68" t="s">
        <v>287</v>
      </c>
      <c r="D2719" s="68" t="s">
        <v>359</v>
      </c>
      <c r="E2719" s="68" t="s">
        <v>360</v>
      </c>
      <c r="F2719" s="68" t="s">
        <v>75</v>
      </c>
      <c r="G2719" s="68" t="s">
        <v>246</v>
      </c>
      <c r="H2719" s="68" t="s">
        <v>491</v>
      </c>
      <c r="I2719" s="65">
        <v>6539</v>
      </c>
      <c r="J2719" s="65">
        <v>104</v>
      </c>
      <c r="K2719" s="65" t="s">
        <v>361</v>
      </c>
    </row>
    <row r="2720" spans="1:11" ht="12.75" customHeight="1">
      <c r="A2720" s="68" t="s">
        <v>477</v>
      </c>
      <c r="B2720" s="68" t="s">
        <v>112</v>
      </c>
      <c r="C2720" s="68" t="s">
        <v>287</v>
      </c>
      <c r="D2720" s="68" t="s">
        <v>359</v>
      </c>
      <c r="E2720" s="68" t="s">
        <v>360</v>
      </c>
      <c r="F2720" s="68" t="s">
        <v>75</v>
      </c>
      <c r="G2720" s="68" t="s">
        <v>246</v>
      </c>
      <c r="H2720" s="68" t="s">
        <v>369</v>
      </c>
      <c r="I2720" s="65">
        <v>6706</v>
      </c>
      <c r="J2720" s="65">
        <v>104</v>
      </c>
      <c r="K2720" s="65" t="s">
        <v>361</v>
      </c>
    </row>
    <row r="2721" spans="1:11" ht="12.75" customHeight="1">
      <c r="A2721" s="68" t="s">
        <v>477</v>
      </c>
      <c r="B2721" s="68" t="s">
        <v>112</v>
      </c>
      <c r="C2721" s="68" t="s">
        <v>287</v>
      </c>
      <c r="D2721" s="68" t="s">
        <v>359</v>
      </c>
      <c r="E2721" s="68" t="s">
        <v>360</v>
      </c>
      <c r="F2721" s="68" t="s">
        <v>75</v>
      </c>
      <c r="G2721" s="68" t="s">
        <v>246</v>
      </c>
      <c r="H2721" s="68" t="s">
        <v>638</v>
      </c>
      <c r="I2721" s="65">
        <v>9725</v>
      </c>
      <c r="J2721" s="65">
        <v>104</v>
      </c>
      <c r="K2721" s="65" t="s">
        <v>361</v>
      </c>
    </row>
    <row r="2722" spans="1:11" ht="12.75" customHeight="1">
      <c r="A2722" s="68" t="s">
        <v>477</v>
      </c>
      <c r="B2722" s="68" t="s">
        <v>112</v>
      </c>
      <c r="C2722" s="68" t="s">
        <v>287</v>
      </c>
      <c r="D2722" s="68" t="s">
        <v>359</v>
      </c>
      <c r="E2722" s="68" t="s">
        <v>360</v>
      </c>
      <c r="F2722" s="68" t="s">
        <v>75</v>
      </c>
      <c r="G2722" s="68" t="s">
        <v>246</v>
      </c>
      <c r="H2722" s="68" t="s">
        <v>365</v>
      </c>
      <c r="I2722" s="65">
        <v>43</v>
      </c>
      <c r="J2722" s="65">
        <v>103</v>
      </c>
      <c r="K2722" s="65" t="s">
        <v>370</v>
      </c>
    </row>
    <row r="2723" spans="1:11" ht="12.75" customHeight="1">
      <c r="A2723" s="68" t="s">
        <v>477</v>
      </c>
      <c r="B2723" s="68" t="s">
        <v>112</v>
      </c>
      <c r="C2723" s="68" t="s">
        <v>287</v>
      </c>
      <c r="D2723" s="68" t="s">
        <v>359</v>
      </c>
      <c r="E2723" s="68" t="s">
        <v>360</v>
      </c>
      <c r="F2723" s="68" t="s">
        <v>75</v>
      </c>
      <c r="G2723" s="68" t="s">
        <v>246</v>
      </c>
      <c r="H2723" s="68" t="s">
        <v>366</v>
      </c>
      <c r="I2723" s="65">
        <v>44</v>
      </c>
      <c r="J2723" s="65">
        <v>103</v>
      </c>
      <c r="K2723" s="65" t="s">
        <v>370</v>
      </c>
    </row>
    <row r="2724" spans="1:11" ht="12.75" customHeight="1">
      <c r="A2724" s="68" t="s">
        <v>477</v>
      </c>
      <c r="B2724" s="68" t="s">
        <v>112</v>
      </c>
      <c r="C2724" s="68" t="s">
        <v>287</v>
      </c>
      <c r="D2724" s="68" t="s">
        <v>359</v>
      </c>
      <c r="E2724" s="68" t="s">
        <v>360</v>
      </c>
      <c r="F2724" s="68" t="s">
        <v>75</v>
      </c>
      <c r="G2724" s="68" t="s">
        <v>246</v>
      </c>
      <c r="H2724" s="68" t="s">
        <v>367</v>
      </c>
      <c r="I2724" s="65">
        <v>30</v>
      </c>
      <c r="J2724" s="65">
        <v>103</v>
      </c>
      <c r="K2724" s="65" t="s">
        <v>370</v>
      </c>
    </row>
    <row r="2725" spans="1:11" ht="12.75" customHeight="1">
      <c r="A2725" s="68" t="s">
        <v>477</v>
      </c>
      <c r="B2725" s="68" t="s">
        <v>112</v>
      </c>
      <c r="C2725" s="68" t="s">
        <v>287</v>
      </c>
      <c r="D2725" s="68" t="s">
        <v>359</v>
      </c>
      <c r="E2725" s="68" t="s">
        <v>360</v>
      </c>
      <c r="F2725" s="68" t="s">
        <v>75</v>
      </c>
      <c r="G2725" s="68" t="s">
        <v>246</v>
      </c>
      <c r="H2725" s="68" t="s">
        <v>247</v>
      </c>
      <c r="I2725" s="65">
        <v>16</v>
      </c>
      <c r="J2725" s="65">
        <v>103</v>
      </c>
      <c r="K2725" s="65" t="s">
        <v>370</v>
      </c>
    </row>
    <row r="2726" spans="1:11" ht="12.75" customHeight="1">
      <c r="A2726" s="68" t="s">
        <v>477</v>
      </c>
      <c r="B2726" s="68" t="s">
        <v>112</v>
      </c>
      <c r="C2726" s="68" t="s">
        <v>287</v>
      </c>
      <c r="D2726" s="68" t="s">
        <v>359</v>
      </c>
      <c r="E2726" s="68" t="s">
        <v>360</v>
      </c>
      <c r="F2726" s="68" t="s">
        <v>75</v>
      </c>
      <c r="G2726" s="68" t="s">
        <v>246</v>
      </c>
      <c r="H2726" s="68" t="s">
        <v>375</v>
      </c>
      <c r="I2726" s="65">
        <v>20</v>
      </c>
      <c r="J2726" s="65">
        <v>103</v>
      </c>
      <c r="K2726" s="65" t="s">
        <v>370</v>
      </c>
    </row>
    <row r="2727" spans="1:11" ht="12.75" customHeight="1">
      <c r="A2727" s="68" t="s">
        <v>477</v>
      </c>
      <c r="B2727" s="68" t="s">
        <v>112</v>
      </c>
      <c r="C2727" s="68" t="s">
        <v>287</v>
      </c>
      <c r="D2727" s="68" t="s">
        <v>359</v>
      </c>
      <c r="E2727" s="68" t="s">
        <v>360</v>
      </c>
      <c r="F2727" s="68" t="s">
        <v>75</v>
      </c>
      <c r="G2727" s="68" t="s">
        <v>246</v>
      </c>
      <c r="H2727" s="68" t="s">
        <v>368</v>
      </c>
      <c r="I2727" s="65">
        <v>12</v>
      </c>
      <c r="J2727" s="65">
        <v>103</v>
      </c>
      <c r="K2727" s="65" t="s">
        <v>370</v>
      </c>
    </row>
    <row r="2728" spans="1:11" ht="12.75" customHeight="1">
      <c r="A2728" s="68" t="s">
        <v>477</v>
      </c>
      <c r="B2728" s="68" t="s">
        <v>112</v>
      </c>
      <c r="C2728" s="68" t="s">
        <v>287</v>
      </c>
      <c r="D2728" s="68" t="s">
        <v>359</v>
      </c>
      <c r="E2728" s="68" t="s">
        <v>360</v>
      </c>
      <c r="F2728" s="68" t="s">
        <v>75</v>
      </c>
      <c r="G2728" s="68" t="s">
        <v>246</v>
      </c>
      <c r="H2728" s="68" t="s">
        <v>491</v>
      </c>
      <c r="I2728" s="65">
        <v>13</v>
      </c>
      <c r="J2728" s="65">
        <v>103</v>
      </c>
      <c r="K2728" s="65" t="s">
        <v>370</v>
      </c>
    </row>
    <row r="2729" spans="1:11" ht="12.75" customHeight="1">
      <c r="A2729" s="68" t="s">
        <v>477</v>
      </c>
      <c r="B2729" s="68" t="s">
        <v>112</v>
      </c>
      <c r="C2729" s="68" t="s">
        <v>287</v>
      </c>
      <c r="D2729" s="68" t="s">
        <v>359</v>
      </c>
      <c r="E2729" s="68" t="s">
        <v>360</v>
      </c>
      <c r="F2729" s="68" t="s">
        <v>75</v>
      </c>
      <c r="G2729" s="68" t="s">
        <v>246</v>
      </c>
      <c r="H2729" s="68" t="s">
        <v>369</v>
      </c>
      <c r="I2729" s="65">
        <v>8</v>
      </c>
      <c r="J2729" s="65">
        <v>103</v>
      </c>
      <c r="K2729" s="65" t="s">
        <v>370</v>
      </c>
    </row>
    <row r="2730" spans="1:11" ht="12.75" customHeight="1">
      <c r="A2730" s="68" t="s">
        <v>477</v>
      </c>
      <c r="B2730" s="68" t="s">
        <v>112</v>
      </c>
      <c r="C2730" s="68" t="s">
        <v>287</v>
      </c>
      <c r="D2730" s="68" t="s">
        <v>359</v>
      </c>
      <c r="E2730" s="68" t="s">
        <v>360</v>
      </c>
      <c r="F2730" s="68" t="s">
        <v>75</v>
      </c>
      <c r="G2730" s="68" t="s">
        <v>246</v>
      </c>
      <c r="H2730" s="68" t="s">
        <v>638</v>
      </c>
      <c r="I2730" s="65">
        <v>9</v>
      </c>
      <c r="J2730" s="65">
        <v>103</v>
      </c>
      <c r="K2730" s="65" t="s">
        <v>370</v>
      </c>
    </row>
    <row r="2731" spans="1:11" ht="12.75" customHeight="1">
      <c r="A2731" s="68" t="s">
        <v>477</v>
      </c>
      <c r="B2731" s="68" t="s">
        <v>112</v>
      </c>
      <c r="C2731" s="68" t="s">
        <v>287</v>
      </c>
      <c r="D2731" s="68" t="s">
        <v>359</v>
      </c>
      <c r="E2731" s="68" t="s">
        <v>360</v>
      </c>
      <c r="F2731" s="68" t="s">
        <v>75</v>
      </c>
      <c r="G2731" s="68" t="s">
        <v>246</v>
      </c>
      <c r="H2731" s="68" t="s">
        <v>365</v>
      </c>
      <c r="I2731" s="65">
        <v>45</v>
      </c>
      <c r="J2731" s="65">
        <v>212</v>
      </c>
      <c r="K2731" s="65" t="s">
        <v>276</v>
      </c>
    </row>
    <row r="2732" spans="1:11" ht="12.75" customHeight="1">
      <c r="A2732" s="68" t="s">
        <v>477</v>
      </c>
      <c r="B2732" s="68" t="s">
        <v>112</v>
      </c>
      <c r="C2732" s="68" t="s">
        <v>287</v>
      </c>
      <c r="D2732" s="68" t="s">
        <v>359</v>
      </c>
      <c r="E2732" s="68" t="s">
        <v>360</v>
      </c>
      <c r="F2732" s="68" t="s">
        <v>75</v>
      </c>
      <c r="G2732" s="68" t="s">
        <v>246</v>
      </c>
      <c r="H2732" s="68" t="s">
        <v>366</v>
      </c>
      <c r="I2732" s="65">
        <v>61</v>
      </c>
      <c r="J2732" s="65">
        <v>212</v>
      </c>
      <c r="K2732" s="65" t="s">
        <v>276</v>
      </c>
    </row>
    <row r="2733" spans="1:11" ht="12.75" customHeight="1">
      <c r="A2733" s="68" t="s">
        <v>477</v>
      </c>
      <c r="B2733" s="68" t="s">
        <v>112</v>
      </c>
      <c r="C2733" s="68" t="s">
        <v>287</v>
      </c>
      <c r="D2733" s="68" t="s">
        <v>359</v>
      </c>
      <c r="E2733" s="68" t="s">
        <v>360</v>
      </c>
      <c r="F2733" s="68" t="s">
        <v>75</v>
      </c>
      <c r="G2733" s="68" t="s">
        <v>246</v>
      </c>
      <c r="H2733" s="68" t="s">
        <v>367</v>
      </c>
      <c r="I2733" s="65">
        <v>11</v>
      </c>
      <c r="J2733" s="65">
        <v>212</v>
      </c>
      <c r="K2733" s="65" t="s">
        <v>276</v>
      </c>
    </row>
    <row r="2734" spans="1:11" ht="12.75" customHeight="1">
      <c r="A2734" s="68" t="s">
        <v>477</v>
      </c>
      <c r="B2734" s="68" t="s">
        <v>112</v>
      </c>
      <c r="C2734" s="68" t="s">
        <v>287</v>
      </c>
      <c r="D2734" s="68" t="s">
        <v>359</v>
      </c>
      <c r="E2734" s="68" t="s">
        <v>360</v>
      </c>
      <c r="F2734" s="68" t="s">
        <v>75</v>
      </c>
      <c r="G2734" s="68" t="s">
        <v>246</v>
      </c>
      <c r="H2734" s="68" t="s">
        <v>247</v>
      </c>
      <c r="I2734" s="65">
        <v>5</v>
      </c>
      <c r="J2734" s="65">
        <v>212</v>
      </c>
      <c r="K2734" s="65" t="s">
        <v>276</v>
      </c>
    </row>
    <row r="2735" spans="1:11" ht="12.75" customHeight="1">
      <c r="A2735" s="68" t="s">
        <v>477</v>
      </c>
      <c r="B2735" s="68" t="s">
        <v>112</v>
      </c>
      <c r="C2735" s="68" t="s">
        <v>287</v>
      </c>
      <c r="D2735" s="68" t="s">
        <v>359</v>
      </c>
      <c r="E2735" s="68" t="s">
        <v>360</v>
      </c>
      <c r="F2735" s="68" t="s">
        <v>75</v>
      </c>
      <c r="G2735" s="68" t="s">
        <v>246</v>
      </c>
      <c r="H2735" s="68" t="s">
        <v>368</v>
      </c>
      <c r="I2735" s="65">
        <v>2</v>
      </c>
      <c r="J2735" s="65">
        <v>212</v>
      </c>
      <c r="K2735" s="65" t="s">
        <v>276</v>
      </c>
    </row>
    <row r="2736" spans="1:11" ht="12.75" customHeight="1">
      <c r="A2736" s="68" t="s">
        <v>477</v>
      </c>
      <c r="B2736" s="68" t="s">
        <v>112</v>
      </c>
      <c r="C2736" s="68" t="s">
        <v>287</v>
      </c>
      <c r="D2736" s="68" t="s">
        <v>359</v>
      </c>
      <c r="E2736" s="68" t="s">
        <v>360</v>
      </c>
      <c r="F2736" s="68" t="s">
        <v>75</v>
      </c>
      <c r="G2736" s="68" t="s">
        <v>246</v>
      </c>
      <c r="H2736" s="68" t="s">
        <v>369</v>
      </c>
      <c r="I2736" s="65">
        <v>2</v>
      </c>
      <c r="J2736" s="65">
        <v>212</v>
      </c>
      <c r="K2736" s="65" t="s">
        <v>276</v>
      </c>
    </row>
    <row r="2737" spans="1:11" ht="12.75" customHeight="1">
      <c r="A2737" s="68" t="s">
        <v>477</v>
      </c>
      <c r="B2737" s="68" t="s">
        <v>112</v>
      </c>
      <c r="C2737" s="68" t="s">
        <v>287</v>
      </c>
      <c r="D2737" s="68" t="s">
        <v>359</v>
      </c>
      <c r="E2737" s="68" t="s">
        <v>360</v>
      </c>
      <c r="F2737" s="68" t="s">
        <v>75</v>
      </c>
      <c r="G2737" s="68" t="s">
        <v>246</v>
      </c>
      <c r="H2737" s="68" t="s">
        <v>638</v>
      </c>
      <c r="I2737" s="65">
        <v>5</v>
      </c>
      <c r="J2737" s="65">
        <v>212</v>
      </c>
      <c r="K2737" s="65" t="s">
        <v>276</v>
      </c>
    </row>
    <row r="2738" spans="1:11" ht="12.75" customHeight="1">
      <c r="A2738" s="68" t="s">
        <v>477</v>
      </c>
      <c r="B2738" s="68" t="s">
        <v>112</v>
      </c>
      <c r="C2738" s="68" t="s">
        <v>287</v>
      </c>
      <c r="D2738" s="68" t="s">
        <v>359</v>
      </c>
      <c r="E2738" s="68" t="s">
        <v>360</v>
      </c>
      <c r="F2738" s="68" t="s">
        <v>76</v>
      </c>
      <c r="G2738" s="68" t="s">
        <v>492</v>
      </c>
      <c r="H2738" s="68" t="s">
        <v>375</v>
      </c>
      <c r="I2738" s="65">
        <v>20</v>
      </c>
      <c r="J2738" s="65">
        <v>215</v>
      </c>
      <c r="K2738" s="65" t="s">
        <v>291</v>
      </c>
    </row>
    <row r="2739" spans="1:11" ht="12.75" customHeight="1">
      <c r="A2739" s="68" t="s">
        <v>477</v>
      </c>
      <c r="B2739" s="68" t="s">
        <v>112</v>
      </c>
      <c r="C2739" s="68" t="s">
        <v>287</v>
      </c>
      <c r="D2739" s="68" t="s">
        <v>359</v>
      </c>
      <c r="E2739" s="68" t="s">
        <v>360</v>
      </c>
      <c r="F2739" s="68" t="s">
        <v>76</v>
      </c>
      <c r="G2739" s="68" t="s">
        <v>492</v>
      </c>
      <c r="H2739" s="68" t="s">
        <v>368</v>
      </c>
      <c r="I2739" s="65">
        <v>10</v>
      </c>
      <c r="J2739" s="65">
        <v>215</v>
      </c>
      <c r="K2739" s="65" t="s">
        <v>291</v>
      </c>
    </row>
    <row r="2740" spans="1:11" ht="12.75" customHeight="1">
      <c r="A2740" s="68" t="s">
        <v>477</v>
      </c>
      <c r="B2740" s="68" t="s">
        <v>112</v>
      </c>
      <c r="C2740" s="68" t="s">
        <v>287</v>
      </c>
      <c r="D2740" s="68" t="s">
        <v>359</v>
      </c>
      <c r="E2740" s="68" t="s">
        <v>360</v>
      </c>
      <c r="F2740" s="68" t="s">
        <v>204</v>
      </c>
      <c r="G2740" s="68" t="s">
        <v>384</v>
      </c>
      <c r="H2740" s="68" t="s">
        <v>491</v>
      </c>
      <c r="I2740" s="65">
        <v>25616</v>
      </c>
      <c r="J2740" s="65">
        <v>707</v>
      </c>
      <c r="K2740" s="65" t="s">
        <v>386</v>
      </c>
    </row>
    <row r="2741" spans="1:11" ht="12.75" customHeight="1">
      <c r="A2741" s="68" t="s">
        <v>477</v>
      </c>
      <c r="B2741" s="68" t="s">
        <v>112</v>
      </c>
      <c r="C2741" s="68" t="s">
        <v>287</v>
      </c>
      <c r="D2741" s="68" t="s">
        <v>359</v>
      </c>
      <c r="E2741" s="68" t="s">
        <v>360</v>
      </c>
      <c r="F2741" s="68" t="s">
        <v>204</v>
      </c>
      <c r="G2741" s="68" t="s">
        <v>384</v>
      </c>
      <c r="H2741" s="68" t="s">
        <v>369</v>
      </c>
      <c r="I2741" s="65">
        <v>33356</v>
      </c>
      <c r="J2741" s="65">
        <v>707</v>
      </c>
      <c r="K2741" s="65" t="s">
        <v>386</v>
      </c>
    </row>
    <row r="2742" spans="1:11" ht="12.75" customHeight="1">
      <c r="A2742" s="68" t="s">
        <v>477</v>
      </c>
      <c r="B2742" s="68" t="s">
        <v>112</v>
      </c>
      <c r="C2742" s="68" t="s">
        <v>287</v>
      </c>
      <c r="D2742" s="68" t="s">
        <v>359</v>
      </c>
      <c r="E2742" s="68" t="s">
        <v>360</v>
      </c>
      <c r="F2742" s="68" t="s">
        <v>204</v>
      </c>
      <c r="G2742" s="68" t="s">
        <v>384</v>
      </c>
      <c r="H2742" s="68" t="s">
        <v>638</v>
      </c>
      <c r="I2742" s="65">
        <v>43693</v>
      </c>
      <c r="J2742" s="65">
        <v>707</v>
      </c>
      <c r="K2742" s="65" t="s">
        <v>386</v>
      </c>
    </row>
    <row r="2743" spans="1:11" ht="12.75" customHeight="1">
      <c r="A2743" s="68" t="s">
        <v>477</v>
      </c>
      <c r="B2743" s="68" t="s">
        <v>112</v>
      </c>
      <c r="C2743" s="68" t="s">
        <v>287</v>
      </c>
      <c r="D2743" s="68" t="s">
        <v>359</v>
      </c>
      <c r="E2743" s="68" t="s">
        <v>360</v>
      </c>
      <c r="F2743" s="68" t="s">
        <v>78</v>
      </c>
      <c r="G2743" s="68" t="s">
        <v>384</v>
      </c>
      <c r="H2743" s="68" t="s">
        <v>368</v>
      </c>
      <c r="I2743" s="65">
        <v>426</v>
      </c>
      <c r="J2743" s="65">
        <v>719</v>
      </c>
      <c r="K2743" s="65" t="s">
        <v>389</v>
      </c>
    </row>
    <row r="2744" spans="1:11" ht="12.75" customHeight="1">
      <c r="A2744" s="68" t="s">
        <v>477</v>
      </c>
      <c r="B2744" s="68" t="s">
        <v>112</v>
      </c>
      <c r="C2744" s="68" t="s">
        <v>287</v>
      </c>
      <c r="D2744" s="68" t="s">
        <v>359</v>
      </c>
      <c r="E2744" s="68" t="s">
        <v>360</v>
      </c>
      <c r="F2744" s="68" t="s">
        <v>78</v>
      </c>
      <c r="G2744" s="68" t="s">
        <v>384</v>
      </c>
      <c r="H2744" s="68" t="s">
        <v>491</v>
      </c>
      <c r="I2744" s="65">
        <v>1267</v>
      </c>
      <c r="J2744" s="65">
        <v>719</v>
      </c>
      <c r="K2744" s="65" t="s">
        <v>389</v>
      </c>
    </row>
    <row r="2745" spans="1:11" ht="12.75" customHeight="1">
      <c r="A2745" s="68" t="s">
        <v>477</v>
      </c>
      <c r="B2745" s="68" t="s">
        <v>112</v>
      </c>
      <c r="C2745" s="68" t="s">
        <v>287</v>
      </c>
      <c r="D2745" s="68" t="s">
        <v>359</v>
      </c>
      <c r="E2745" s="68" t="s">
        <v>360</v>
      </c>
      <c r="F2745" s="68" t="s">
        <v>78</v>
      </c>
      <c r="G2745" s="68" t="s">
        <v>384</v>
      </c>
      <c r="H2745" s="68" t="s">
        <v>369</v>
      </c>
      <c r="I2745" s="65">
        <v>544</v>
      </c>
      <c r="J2745" s="65">
        <v>719</v>
      </c>
      <c r="K2745" s="65" t="s">
        <v>389</v>
      </c>
    </row>
    <row r="2746" spans="1:11" ht="12.75" customHeight="1">
      <c r="A2746" s="68" t="s">
        <v>477</v>
      </c>
      <c r="B2746" s="68" t="s">
        <v>112</v>
      </c>
      <c r="C2746" s="68" t="s">
        <v>287</v>
      </c>
      <c r="D2746" s="68" t="s">
        <v>359</v>
      </c>
      <c r="E2746" s="68" t="s">
        <v>360</v>
      </c>
      <c r="F2746" s="68" t="s">
        <v>78</v>
      </c>
      <c r="G2746" s="68" t="s">
        <v>384</v>
      </c>
      <c r="H2746" s="68" t="s">
        <v>638</v>
      </c>
      <c r="I2746" s="65">
        <v>296</v>
      </c>
      <c r="J2746" s="65">
        <v>719</v>
      </c>
      <c r="K2746" s="65" t="s">
        <v>389</v>
      </c>
    </row>
    <row r="2747" spans="1:11" ht="12.75" customHeight="1">
      <c r="A2747" s="68" t="s">
        <v>288</v>
      </c>
      <c r="B2747" s="68" t="s">
        <v>113</v>
      </c>
      <c r="C2747" s="68" t="s">
        <v>287</v>
      </c>
      <c r="D2747" s="68" t="s">
        <v>359</v>
      </c>
      <c r="E2747" s="68" t="s">
        <v>360</v>
      </c>
      <c r="F2747" s="68" t="s">
        <v>75</v>
      </c>
      <c r="G2747" s="68" t="s">
        <v>246</v>
      </c>
      <c r="H2747" s="68" t="s">
        <v>404</v>
      </c>
      <c r="I2747" s="65">
        <v>31095</v>
      </c>
      <c r="J2747" s="65">
        <v>104</v>
      </c>
      <c r="K2747" s="65" t="s">
        <v>361</v>
      </c>
    </row>
    <row r="2748" spans="1:11" ht="12.75" customHeight="1">
      <c r="A2748" s="68" t="s">
        <v>288</v>
      </c>
      <c r="B2748" s="68" t="s">
        <v>113</v>
      </c>
      <c r="C2748" s="68" t="s">
        <v>287</v>
      </c>
      <c r="D2748" s="68" t="s">
        <v>359</v>
      </c>
      <c r="E2748" s="68" t="s">
        <v>360</v>
      </c>
      <c r="F2748" s="68" t="s">
        <v>75</v>
      </c>
      <c r="G2748" s="68" t="s">
        <v>246</v>
      </c>
      <c r="H2748" s="68" t="s">
        <v>422</v>
      </c>
      <c r="I2748" s="65">
        <v>54261</v>
      </c>
      <c r="J2748" s="65">
        <v>104</v>
      </c>
      <c r="K2748" s="65" t="s">
        <v>361</v>
      </c>
    </row>
    <row r="2749" spans="1:11" ht="12.75" customHeight="1">
      <c r="A2749" s="68" t="s">
        <v>288</v>
      </c>
      <c r="B2749" s="68" t="s">
        <v>113</v>
      </c>
      <c r="C2749" s="68" t="s">
        <v>287</v>
      </c>
      <c r="D2749" s="68" t="s">
        <v>359</v>
      </c>
      <c r="E2749" s="68" t="s">
        <v>360</v>
      </c>
      <c r="F2749" s="68" t="s">
        <v>75</v>
      </c>
      <c r="G2749" s="68" t="s">
        <v>246</v>
      </c>
      <c r="H2749" s="68" t="s">
        <v>258</v>
      </c>
      <c r="I2749" s="65">
        <v>46035</v>
      </c>
      <c r="J2749" s="65">
        <v>104</v>
      </c>
      <c r="K2749" s="65" t="s">
        <v>361</v>
      </c>
    </row>
    <row r="2750" spans="1:11" ht="12.75" customHeight="1">
      <c r="A2750" s="68" t="s">
        <v>288</v>
      </c>
      <c r="B2750" s="68" t="s">
        <v>113</v>
      </c>
      <c r="C2750" s="68" t="s">
        <v>287</v>
      </c>
      <c r="D2750" s="68" t="s">
        <v>359</v>
      </c>
      <c r="E2750" s="68" t="s">
        <v>360</v>
      </c>
      <c r="F2750" s="68" t="s">
        <v>75</v>
      </c>
      <c r="G2750" s="68" t="s">
        <v>246</v>
      </c>
      <c r="H2750" s="68" t="s">
        <v>362</v>
      </c>
      <c r="I2750" s="65">
        <v>22776</v>
      </c>
      <c r="J2750" s="65">
        <v>104</v>
      </c>
      <c r="K2750" s="65" t="s">
        <v>361</v>
      </c>
    </row>
    <row r="2751" spans="1:11" ht="12.75" customHeight="1">
      <c r="A2751" s="68" t="s">
        <v>288</v>
      </c>
      <c r="B2751" s="68" t="s">
        <v>113</v>
      </c>
      <c r="C2751" s="68" t="s">
        <v>287</v>
      </c>
      <c r="D2751" s="68" t="s">
        <v>359</v>
      </c>
      <c r="E2751" s="68" t="s">
        <v>360</v>
      </c>
      <c r="F2751" s="68" t="s">
        <v>75</v>
      </c>
      <c r="G2751" s="68" t="s">
        <v>246</v>
      </c>
      <c r="H2751" s="68" t="s">
        <v>363</v>
      </c>
      <c r="I2751" s="65">
        <v>14520</v>
      </c>
      <c r="J2751" s="65">
        <v>104</v>
      </c>
      <c r="K2751" s="65" t="s">
        <v>361</v>
      </c>
    </row>
    <row r="2752" spans="1:11" ht="12.75" customHeight="1">
      <c r="A2752" s="68" t="s">
        <v>288</v>
      </c>
      <c r="B2752" s="68" t="s">
        <v>113</v>
      </c>
      <c r="C2752" s="68" t="s">
        <v>287</v>
      </c>
      <c r="D2752" s="68" t="s">
        <v>359</v>
      </c>
      <c r="E2752" s="68" t="s">
        <v>360</v>
      </c>
      <c r="F2752" s="68" t="s">
        <v>75</v>
      </c>
      <c r="G2752" s="68" t="s">
        <v>246</v>
      </c>
      <c r="H2752" s="68" t="s">
        <v>364</v>
      </c>
      <c r="I2752" s="65">
        <v>9201</v>
      </c>
      <c r="J2752" s="65">
        <v>104</v>
      </c>
      <c r="K2752" s="65" t="s">
        <v>361</v>
      </c>
    </row>
    <row r="2753" spans="1:11" ht="12.75" customHeight="1">
      <c r="A2753" s="68" t="s">
        <v>288</v>
      </c>
      <c r="B2753" s="68" t="s">
        <v>113</v>
      </c>
      <c r="C2753" s="68" t="s">
        <v>287</v>
      </c>
      <c r="D2753" s="68" t="s">
        <v>359</v>
      </c>
      <c r="E2753" s="68" t="s">
        <v>360</v>
      </c>
      <c r="F2753" s="68" t="s">
        <v>75</v>
      </c>
      <c r="G2753" s="68" t="s">
        <v>246</v>
      </c>
      <c r="H2753" s="68" t="s">
        <v>451</v>
      </c>
      <c r="I2753" s="65">
        <v>45461</v>
      </c>
      <c r="J2753" s="65">
        <v>104</v>
      </c>
      <c r="K2753" s="65" t="s">
        <v>361</v>
      </c>
    </row>
    <row r="2754" spans="1:11" ht="12.75" customHeight="1">
      <c r="A2754" s="68" t="s">
        <v>288</v>
      </c>
      <c r="B2754" s="68" t="s">
        <v>113</v>
      </c>
      <c r="C2754" s="68" t="s">
        <v>287</v>
      </c>
      <c r="D2754" s="68" t="s">
        <v>359</v>
      </c>
      <c r="E2754" s="68" t="s">
        <v>360</v>
      </c>
      <c r="F2754" s="68" t="s">
        <v>75</v>
      </c>
      <c r="G2754" s="68" t="s">
        <v>246</v>
      </c>
      <c r="H2754" s="68" t="s">
        <v>365</v>
      </c>
      <c r="I2754" s="65">
        <v>44282</v>
      </c>
      <c r="J2754" s="65">
        <v>104</v>
      </c>
      <c r="K2754" s="65" t="s">
        <v>361</v>
      </c>
    </row>
    <row r="2755" spans="1:11" ht="12.75" customHeight="1">
      <c r="A2755" s="68" t="s">
        <v>288</v>
      </c>
      <c r="B2755" s="68" t="s">
        <v>113</v>
      </c>
      <c r="C2755" s="68" t="s">
        <v>287</v>
      </c>
      <c r="D2755" s="68" t="s">
        <v>359</v>
      </c>
      <c r="E2755" s="68" t="s">
        <v>360</v>
      </c>
      <c r="F2755" s="68" t="s">
        <v>75</v>
      </c>
      <c r="G2755" s="68" t="s">
        <v>246</v>
      </c>
      <c r="H2755" s="68" t="s">
        <v>366</v>
      </c>
      <c r="I2755" s="65">
        <v>39364</v>
      </c>
      <c r="J2755" s="65">
        <v>104</v>
      </c>
      <c r="K2755" s="65" t="s">
        <v>361</v>
      </c>
    </row>
    <row r="2756" spans="1:11" ht="12.75" customHeight="1">
      <c r="A2756" s="68" t="s">
        <v>288</v>
      </c>
      <c r="B2756" s="68" t="s">
        <v>113</v>
      </c>
      <c r="C2756" s="68" t="s">
        <v>287</v>
      </c>
      <c r="D2756" s="68" t="s">
        <v>359</v>
      </c>
      <c r="E2756" s="68" t="s">
        <v>360</v>
      </c>
      <c r="F2756" s="68" t="s">
        <v>75</v>
      </c>
      <c r="G2756" s="68" t="s">
        <v>246</v>
      </c>
      <c r="H2756" s="68" t="s">
        <v>367</v>
      </c>
      <c r="I2756" s="65">
        <v>30470</v>
      </c>
      <c r="J2756" s="65">
        <v>104</v>
      </c>
      <c r="K2756" s="65" t="s">
        <v>361</v>
      </c>
    </row>
    <row r="2757" spans="1:11" ht="12.75" customHeight="1">
      <c r="A2757" s="68" t="s">
        <v>288</v>
      </c>
      <c r="B2757" s="68" t="s">
        <v>113</v>
      </c>
      <c r="C2757" s="68" t="s">
        <v>287</v>
      </c>
      <c r="D2757" s="68" t="s">
        <v>359</v>
      </c>
      <c r="E2757" s="68" t="s">
        <v>360</v>
      </c>
      <c r="F2757" s="68" t="s">
        <v>75</v>
      </c>
      <c r="G2757" s="68" t="s">
        <v>246</v>
      </c>
      <c r="H2757" s="68" t="s">
        <v>247</v>
      </c>
      <c r="I2757" s="65">
        <v>22106</v>
      </c>
      <c r="J2757" s="65">
        <v>104</v>
      </c>
      <c r="K2757" s="65" t="s">
        <v>361</v>
      </c>
    </row>
    <row r="2758" spans="1:11" ht="12.75" customHeight="1">
      <c r="A2758" s="68" t="s">
        <v>288</v>
      </c>
      <c r="B2758" s="68" t="s">
        <v>113</v>
      </c>
      <c r="C2758" s="68" t="s">
        <v>287</v>
      </c>
      <c r="D2758" s="68" t="s">
        <v>359</v>
      </c>
      <c r="E2758" s="68" t="s">
        <v>360</v>
      </c>
      <c r="F2758" s="68" t="s">
        <v>75</v>
      </c>
      <c r="G2758" s="68" t="s">
        <v>246</v>
      </c>
      <c r="H2758" s="68" t="s">
        <v>375</v>
      </c>
      <c r="I2758" s="65">
        <v>20881</v>
      </c>
      <c r="J2758" s="65">
        <v>104</v>
      </c>
      <c r="K2758" s="65" t="s">
        <v>361</v>
      </c>
    </row>
    <row r="2759" spans="1:11" ht="12.75" customHeight="1">
      <c r="A2759" s="68" t="s">
        <v>288</v>
      </c>
      <c r="B2759" s="68" t="s">
        <v>113</v>
      </c>
      <c r="C2759" s="68" t="s">
        <v>287</v>
      </c>
      <c r="D2759" s="68" t="s">
        <v>359</v>
      </c>
      <c r="E2759" s="68" t="s">
        <v>360</v>
      </c>
      <c r="F2759" s="68" t="s">
        <v>75</v>
      </c>
      <c r="G2759" s="68" t="s">
        <v>246</v>
      </c>
      <c r="H2759" s="68" t="s">
        <v>368</v>
      </c>
      <c r="I2759" s="65">
        <v>22789</v>
      </c>
      <c r="J2759" s="65">
        <v>104</v>
      </c>
      <c r="K2759" s="65" t="s">
        <v>361</v>
      </c>
    </row>
    <row r="2760" spans="1:11" ht="12.75" customHeight="1">
      <c r="A2760" s="68" t="s">
        <v>288</v>
      </c>
      <c r="B2760" s="68" t="s">
        <v>113</v>
      </c>
      <c r="C2760" s="68" t="s">
        <v>287</v>
      </c>
      <c r="D2760" s="68" t="s">
        <v>359</v>
      </c>
      <c r="E2760" s="68" t="s">
        <v>360</v>
      </c>
      <c r="F2760" s="68" t="s">
        <v>75</v>
      </c>
      <c r="G2760" s="68" t="s">
        <v>246</v>
      </c>
      <c r="H2760" s="68" t="s">
        <v>491</v>
      </c>
      <c r="I2760" s="65">
        <v>25937</v>
      </c>
      <c r="J2760" s="65">
        <v>104</v>
      </c>
      <c r="K2760" s="65" t="s">
        <v>361</v>
      </c>
    </row>
    <row r="2761" spans="1:11" ht="12.75" customHeight="1">
      <c r="A2761" s="68" t="s">
        <v>288</v>
      </c>
      <c r="B2761" s="68" t="s">
        <v>113</v>
      </c>
      <c r="C2761" s="68" t="s">
        <v>287</v>
      </c>
      <c r="D2761" s="68" t="s">
        <v>359</v>
      </c>
      <c r="E2761" s="68" t="s">
        <v>360</v>
      </c>
      <c r="F2761" s="68" t="s">
        <v>75</v>
      </c>
      <c r="G2761" s="68" t="s">
        <v>246</v>
      </c>
      <c r="H2761" s="68" t="s">
        <v>369</v>
      </c>
      <c r="I2761" s="65">
        <v>33762</v>
      </c>
      <c r="J2761" s="65">
        <v>104</v>
      </c>
      <c r="K2761" s="65" t="s">
        <v>361</v>
      </c>
    </row>
    <row r="2762" spans="1:11" ht="12.75" customHeight="1">
      <c r="A2762" s="68" t="s">
        <v>288</v>
      </c>
      <c r="B2762" s="68" t="s">
        <v>113</v>
      </c>
      <c r="C2762" s="68" t="s">
        <v>287</v>
      </c>
      <c r="D2762" s="68" t="s">
        <v>359</v>
      </c>
      <c r="E2762" s="68" t="s">
        <v>360</v>
      </c>
      <c r="F2762" s="68" t="s">
        <v>75</v>
      </c>
      <c r="G2762" s="68" t="s">
        <v>246</v>
      </c>
      <c r="H2762" s="68" t="s">
        <v>638</v>
      </c>
      <c r="I2762" s="65">
        <v>46317</v>
      </c>
      <c r="J2762" s="65">
        <v>104</v>
      </c>
      <c r="K2762" s="65" t="s">
        <v>361</v>
      </c>
    </row>
    <row r="2763" spans="1:11" ht="12.75" customHeight="1">
      <c r="A2763" s="68" t="s">
        <v>288</v>
      </c>
      <c r="B2763" s="68" t="s">
        <v>113</v>
      </c>
      <c r="C2763" s="68" t="s">
        <v>287</v>
      </c>
      <c r="D2763" s="68" t="s">
        <v>359</v>
      </c>
      <c r="E2763" s="68" t="s">
        <v>360</v>
      </c>
      <c r="F2763" s="68" t="s">
        <v>75</v>
      </c>
      <c r="G2763" s="68" t="s">
        <v>246</v>
      </c>
      <c r="H2763" s="68" t="s">
        <v>404</v>
      </c>
      <c r="I2763" s="65">
        <v>246</v>
      </c>
      <c r="J2763" s="65">
        <v>103</v>
      </c>
      <c r="K2763" s="65" t="s">
        <v>370</v>
      </c>
    </row>
    <row r="2764" spans="1:11" ht="12.75" customHeight="1">
      <c r="A2764" s="68" t="s">
        <v>288</v>
      </c>
      <c r="B2764" s="68" t="s">
        <v>113</v>
      </c>
      <c r="C2764" s="68" t="s">
        <v>287</v>
      </c>
      <c r="D2764" s="68" t="s">
        <v>359</v>
      </c>
      <c r="E2764" s="68" t="s">
        <v>360</v>
      </c>
      <c r="F2764" s="68" t="s">
        <v>75</v>
      </c>
      <c r="G2764" s="68" t="s">
        <v>246</v>
      </c>
      <c r="H2764" s="68" t="s">
        <v>422</v>
      </c>
      <c r="I2764" s="65">
        <v>231</v>
      </c>
      <c r="J2764" s="65">
        <v>103</v>
      </c>
      <c r="K2764" s="65" t="s">
        <v>370</v>
      </c>
    </row>
    <row r="2765" spans="1:11" ht="12.75" customHeight="1">
      <c r="A2765" s="68" t="s">
        <v>288</v>
      </c>
      <c r="B2765" s="68" t="s">
        <v>113</v>
      </c>
      <c r="C2765" s="68" t="s">
        <v>287</v>
      </c>
      <c r="D2765" s="68" t="s">
        <v>359</v>
      </c>
      <c r="E2765" s="68" t="s">
        <v>360</v>
      </c>
      <c r="F2765" s="68" t="s">
        <v>75</v>
      </c>
      <c r="G2765" s="68" t="s">
        <v>246</v>
      </c>
      <c r="H2765" s="68" t="s">
        <v>258</v>
      </c>
      <c r="I2765" s="65">
        <v>237</v>
      </c>
      <c r="J2765" s="65">
        <v>103</v>
      </c>
      <c r="K2765" s="65" t="s">
        <v>370</v>
      </c>
    </row>
    <row r="2766" spans="1:11" ht="12.75" customHeight="1">
      <c r="A2766" s="68" t="s">
        <v>288</v>
      </c>
      <c r="B2766" s="68" t="s">
        <v>113</v>
      </c>
      <c r="C2766" s="68" t="s">
        <v>287</v>
      </c>
      <c r="D2766" s="68" t="s">
        <v>359</v>
      </c>
      <c r="E2766" s="68" t="s">
        <v>360</v>
      </c>
      <c r="F2766" s="68" t="s">
        <v>75</v>
      </c>
      <c r="G2766" s="68" t="s">
        <v>246</v>
      </c>
      <c r="H2766" s="68" t="s">
        <v>362</v>
      </c>
      <c r="I2766" s="65">
        <v>124</v>
      </c>
      <c r="J2766" s="65">
        <v>103</v>
      </c>
      <c r="K2766" s="65" t="s">
        <v>370</v>
      </c>
    </row>
    <row r="2767" spans="1:11" ht="12.75" customHeight="1">
      <c r="A2767" s="68" t="s">
        <v>288</v>
      </c>
      <c r="B2767" s="68" t="s">
        <v>113</v>
      </c>
      <c r="C2767" s="68" t="s">
        <v>287</v>
      </c>
      <c r="D2767" s="68" t="s">
        <v>359</v>
      </c>
      <c r="E2767" s="68" t="s">
        <v>360</v>
      </c>
      <c r="F2767" s="68" t="s">
        <v>75</v>
      </c>
      <c r="G2767" s="68" t="s">
        <v>246</v>
      </c>
      <c r="H2767" s="68" t="s">
        <v>363</v>
      </c>
      <c r="I2767" s="65">
        <v>67</v>
      </c>
      <c r="J2767" s="65">
        <v>103</v>
      </c>
      <c r="K2767" s="65" t="s">
        <v>370</v>
      </c>
    </row>
    <row r="2768" spans="1:11" ht="12.75" customHeight="1">
      <c r="A2768" s="68" t="s">
        <v>288</v>
      </c>
      <c r="B2768" s="68" t="s">
        <v>113</v>
      </c>
      <c r="C2768" s="68" t="s">
        <v>287</v>
      </c>
      <c r="D2768" s="68" t="s">
        <v>359</v>
      </c>
      <c r="E2768" s="68" t="s">
        <v>360</v>
      </c>
      <c r="F2768" s="68" t="s">
        <v>75</v>
      </c>
      <c r="G2768" s="68" t="s">
        <v>246</v>
      </c>
      <c r="H2768" s="68" t="s">
        <v>364</v>
      </c>
      <c r="I2768" s="65">
        <v>40</v>
      </c>
      <c r="J2768" s="65">
        <v>103</v>
      </c>
      <c r="K2768" s="65" t="s">
        <v>370</v>
      </c>
    </row>
    <row r="2769" spans="1:11" ht="12.75" customHeight="1">
      <c r="A2769" s="68" t="s">
        <v>288</v>
      </c>
      <c r="B2769" s="68" t="s">
        <v>113</v>
      </c>
      <c r="C2769" s="68" t="s">
        <v>287</v>
      </c>
      <c r="D2769" s="68" t="s">
        <v>359</v>
      </c>
      <c r="E2769" s="68" t="s">
        <v>360</v>
      </c>
      <c r="F2769" s="68" t="s">
        <v>75</v>
      </c>
      <c r="G2769" s="68" t="s">
        <v>246</v>
      </c>
      <c r="H2769" s="68" t="s">
        <v>451</v>
      </c>
      <c r="I2769" s="65">
        <v>183</v>
      </c>
      <c r="J2769" s="65">
        <v>103</v>
      </c>
      <c r="K2769" s="65" t="s">
        <v>370</v>
      </c>
    </row>
    <row r="2770" spans="1:11" ht="12.75" customHeight="1">
      <c r="A2770" s="68" t="s">
        <v>288</v>
      </c>
      <c r="B2770" s="68" t="s">
        <v>113</v>
      </c>
      <c r="C2770" s="68" t="s">
        <v>287</v>
      </c>
      <c r="D2770" s="68" t="s">
        <v>359</v>
      </c>
      <c r="E2770" s="68" t="s">
        <v>360</v>
      </c>
      <c r="F2770" s="68" t="s">
        <v>75</v>
      </c>
      <c r="G2770" s="68" t="s">
        <v>246</v>
      </c>
      <c r="H2770" s="68" t="s">
        <v>365</v>
      </c>
      <c r="I2770" s="65">
        <v>166</v>
      </c>
      <c r="J2770" s="65">
        <v>103</v>
      </c>
      <c r="K2770" s="65" t="s">
        <v>370</v>
      </c>
    </row>
    <row r="2771" spans="1:11" ht="12.75" customHeight="1">
      <c r="A2771" s="68" t="s">
        <v>288</v>
      </c>
      <c r="B2771" s="68" t="s">
        <v>113</v>
      </c>
      <c r="C2771" s="68" t="s">
        <v>287</v>
      </c>
      <c r="D2771" s="68" t="s">
        <v>359</v>
      </c>
      <c r="E2771" s="68" t="s">
        <v>360</v>
      </c>
      <c r="F2771" s="68" t="s">
        <v>75</v>
      </c>
      <c r="G2771" s="68" t="s">
        <v>246</v>
      </c>
      <c r="H2771" s="68" t="s">
        <v>366</v>
      </c>
      <c r="I2771" s="65">
        <v>151</v>
      </c>
      <c r="J2771" s="65">
        <v>103</v>
      </c>
      <c r="K2771" s="65" t="s">
        <v>370</v>
      </c>
    </row>
    <row r="2772" spans="1:11" ht="12.75" customHeight="1">
      <c r="A2772" s="68" t="s">
        <v>288</v>
      </c>
      <c r="B2772" s="68" t="s">
        <v>113</v>
      </c>
      <c r="C2772" s="68" t="s">
        <v>287</v>
      </c>
      <c r="D2772" s="68" t="s">
        <v>359</v>
      </c>
      <c r="E2772" s="68" t="s">
        <v>360</v>
      </c>
      <c r="F2772" s="68" t="s">
        <v>75</v>
      </c>
      <c r="G2772" s="68" t="s">
        <v>246</v>
      </c>
      <c r="H2772" s="68" t="s">
        <v>367</v>
      </c>
      <c r="I2772" s="65">
        <v>170</v>
      </c>
      <c r="J2772" s="65">
        <v>103</v>
      </c>
      <c r="K2772" s="65" t="s">
        <v>370</v>
      </c>
    </row>
    <row r="2773" spans="1:11" ht="12.75" customHeight="1">
      <c r="A2773" s="68" t="s">
        <v>288</v>
      </c>
      <c r="B2773" s="68" t="s">
        <v>113</v>
      </c>
      <c r="C2773" s="68" t="s">
        <v>287</v>
      </c>
      <c r="D2773" s="68" t="s">
        <v>359</v>
      </c>
      <c r="E2773" s="68" t="s">
        <v>360</v>
      </c>
      <c r="F2773" s="68" t="s">
        <v>75</v>
      </c>
      <c r="G2773" s="68" t="s">
        <v>246</v>
      </c>
      <c r="H2773" s="68" t="s">
        <v>247</v>
      </c>
      <c r="I2773" s="65">
        <v>121</v>
      </c>
      <c r="J2773" s="65">
        <v>103</v>
      </c>
      <c r="K2773" s="65" t="s">
        <v>370</v>
      </c>
    </row>
    <row r="2774" spans="1:11" ht="12.75" customHeight="1">
      <c r="A2774" s="68" t="s">
        <v>288</v>
      </c>
      <c r="B2774" s="68" t="s">
        <v>113</v>
      </c>
      <c r="C2774" s="68" t="s">
        <v>287</v>
      </c>
      <c r="D2774" s="68" t="s">
        <v>359</v>
      </c>
      <c r="E2774" s="68" t="s">
        <v>360</v>
      </c>
      <c r="F2774" s="68" t="s">
        <v>75</v>
      </c>
      <c r="G2774" s="68" t="s">
        <v>246</v>
      </c>
      <c r="H2774" s="68" t="s">
        <v>375</v>
      </c>
      <c r="I2774" s="65">
        <v>104</v>
      </c>
      <c r="J2774" s="65">
        <v>103</v>
      </c>
      <c r="K2774" s="65" t="s">
        <v>370</v>
      </c>
    </row>
    <row r="2775" spans="1:11" ht="12.75" customHeight="1">
      <c r="A2775" s="68" t="s">
        <v>288</v>
      </c>
      <c r="B2775" s="68" t="s">
        <v>113</v>
      </c>
      <c r="C2775" s="68" t="s">
        <v>287</v>
      </c>
      <c r="D2775" s="68" t="s">
        <v>359</v>
      </c>
      <c r="E2775" s="68" t="s">
        <v>360</v>
      </c>
      <c r="F2775" s="68" t="s">
        <v>75</v>
      </c>
      <c r="G2775" s="68" t="s">
        <v>246</v>
      </c>
      <c r="H2775" s="68" t="s">
        <v>368</v>
      </c>
      <c r="I2775" s="65">
        <v>125</v>
      </c>
      <c r="J2775" s="65">
        <v>103</v>
      </c>
      <c r="K2775" s="65" t="s">
        <v>370</v>
      </c>
    </row>
    <row r="2776" spans="1:11" ht="12.75" customHeight="1">
      <c r="A2776" s="68" t="s">
        <v>288</v>
      </c>
      <c r="B2776" s="68" t="s">
        <v>113</v>
      </c>
      <c r="C2776" s="68" t="s">
        <v>287</v>
      </c>
      <c r="D2776" s="68" t="s">
        <v>359</v>
      </c>
      <c r="E2776" s="68" t="s">
        <v>360</v>
      </c>
      <c r="F2776" s="68" t="s">
        <v>75</v>
      </c>
      <c r="G2776" s="68" t="s">
        <v>246</v>
      </c>
      <c r="H2776" s="68" t="s">
        <v>491</v>
      </c>
      <c r="I2776" s="65">
        <v>106</v>
      </c>
      <c r="J2776" s="65">
        <v>103</v>
      </c>
      <c r="K2776" s="65" t="s">
        <v>370</v>
      </c>
    </row>
    <row r="2777" spans="1:11" ht="12.75" customHeight="1">
      <c r="A2777" s="68" t="s">
        <v>288</v>
      </c>
      <c r="B2777" s="68" t="s">
        <v>113</v>
      </c>
      <c r="C2777" s="68" t="s">
        <v>287</v>
      </c>
      <c r="D2777" s="68" t="s">
        <v>359</v>
      </c>
      <c r="E2777" s="68" t="s">
        <v>360</v>
      </c>
      <c r="F2777" s="68" t="s">
        <v>75</v>
      </c>
      <c r="G2777" s="68" t="s">
        <v>246</v>
      </c>
      <c r="H2777" s="68" t="s">
        <v>369</v>
      </c>
      <c r="I2777" s="65">
        <v>64</v>
      </c>
      <c r="J2777" s="65">
        <v>103</v>
      </c>
      <c r="K2777" s="65" t="s">
        <v>370</v>
      </c>
    </row>
    <row r="2778" spans="1:11" ht="12.75" customHeight="1">
      <c r="A2778" s="68" t="s">
        <v>288</v>
      </c>
      <c r="B2778" s="68" t="s">
        <v>113</v>
      </c>
      <c r="C2778" s="68" t="s">
        <v>287</v>
      </c>
      <c r="D2778" s="68" t="s">
        <v>359</v>
      </c>
      <c r="E2778" s="68" t="s">
        <v>360</v>
      </c>
      <c r="F2778" s="68" t="s">
        <v>75</v>
      </c>
      <c r="G2778" s="68" t="s">
        <v>246</v>
      </c>
      <c r="H2778" s="68" t="s">
        <v>638</v>
      </c>
      <c r="I2778" s="65">
        <v>82</v>
      </c>
      <c r="J2778" s="65">
        <v>103</v>
      </c>
      <c r="K2778" s="65" t="s">
        <v>370</v>
      </c>
    </row>
    <row r="2779" spans="1:11" ht="12.75" customHeight="1">
      <c r="A2779" s="68" t="s">
        <v>288</v>
      </c>
      <c r="B2779" s="68" t="s">
        <v>113</v>
      </c>
      <c r="C2779" s="68" t="s">
        <v>287</v>
      </c>
      <c r="D2779" s="68" t="s">
        <v>359</v>
      </c>
      <c r="E2779" s="68" t="s">
        <v>360</v>
      </c>
      <c r="F2779" s="68" t="s">
        <v>75</v>
      </c>
      <c r="G2779" s="68" t="s">
        <v>246</v>
      </c>
      <c r="H2779" s="68" t="s">
        <v>404</v>
      </c>
      <c r="I2779" s="65">
        <v>124</v>
      </c>
      <c r="J2779" s="65">
        <v>212</v>
      </c>
      <c r="K2779" s="65" t="s">
        <v>276</v>
      </c>
    </row>
    <row r="2780" spans="1:11" ht="12.75" customHeight="1">
      <c r="A2780" s="68" t="s">
        <v>288</v>
      </c>
      <c r="B2780" s="68" t="s">
        <v>113</v>
      </c>
      <c r="C2780" s="68" t="s">
        <v>287</v>
      </c>
      <c r="D2780" s="68" t="s">
        <v>359</v>
      </c>
      <c r="E2780" s="68" t="s">
        <v>360</v>
      </c>
      <c r="F2780" s="68" t="s">
        <v>75</v>
      </c>
      <c r="G2780" s="68" t="s">
        <v>246</v>
      </c>
      <c r="H2780" s="68" t="s">
        <v>422</v>
      </c>
      <c r="I2780" s="65">
        <v>127</v>
      </c>
      <c r="J2780" s="65">
        <v>212</v>
      </c>
      <c r="K2780" s="65" t="s">
        <v>276</v>
      </c>
    </row>
    <row r="2781" spans="1:11" ht="12.75" customHeight="1">
      <c r="A2781" s="68" t="s">
        <v>288</v>
      </c>
      <c r="B2781" s="68" t="s">
        <v>113</v>
      </c>
      <c r="C2781" s="68" t="s">
        <v>287</v>
      </c>
      <c r="D2781" s="68" t="s">
        <v>359</v>
      </c>
      <c r="E2781" s="68" t="s">
        <v>360</v>
      </c>
      <c r="F2781" s="68" t="s">
        <v>75</v>
      </c>
      <c r="G2781" s="68" t="s">
        <v>246</v>
      </c>
      <c r="H2781" s="68" t="s">
        <v>258</v>
      </c>
      <c r="I2781" s="65">
        <v>112</v>
      </c>
      <c r="J2781" s="65">
        <v>212</v>
      </c>
      <c r="K2781" s="65" t="s">
        <v>276</v>
      </c>
    </row>
    <row r="2782" spans="1:11" ht="12.75" customHeight="1">
      <c r="A2782" s="68" t="s">
        <v>288</v>
      </c>
      <c r="B2782" s="68" t="s">
        <v>113</v>
      </c>
      <c r="C2782" s="68" t="s">
        <v>287</v>
      </c>
      <c r="D2782" s="68" t="s">
        <v>359</v>
      </c>
      <c r="E2782" s="68" t="s">
        <v>360</v>
      </c>
      <c r="F2782" s="68" t="s">
        <v>75</v>
      </c>
      <c r="G2782" s="68" t="s">
        <v>246</v>
      </c>
      <c r="H2782" s="68" t="s">
        <v>362</v>
      </c>
      <c r="I2782" s="65">
        <v>62</v>
      </c>
      <c r="J2782" s="65">
        <v>212</v>
      </c>
      <c r="K2782" s="65" t="s">
        <v>276</v>
      </c>
    </row>
    <row r="2783" spans="1:11" ht="12.75" customHeight="1">
      <c r="A2783" s="68" t="s">
        <v>288</v>
      </c>
      <c r="B2783" s="68" t="s">
        <v>113</v>
      </c>
      <c r="C2783" s="68" t="s">
        <v>287</v>
      </c>
      <c r="D2783" s="68" t="s">
        <v>359</v>
      </c>
      <c r="E2783" s="68" t="s">
        <v>360</v>
      </c>
      <c r="F2783" s="68" t="s">
        <v>75</v>
      </c>
      <c r="G2783" s="68" t="s">
        <v>246</v>
      </c>
      <c r="H2783" s="68" t="s">
        <v>363</v>
      </c>
      <c r="I2783" s="65">
        <v>8</v>
      </c>
      <c r="J2783" s="65">
        <v>212</v>
      </c>
      <c r="K2783" s="65" t="s">
        <v>276</v>
      </c>
    </row>
    <row r="2784" spans="1:11" ht="12.75" customHeight="1">
      <c r="A2784" s="68" t="s">
        <v>288</v>
      </c>
      <c r="B2784" s="68" t="s">
        <v>113</v>
      </c>
      <c r="C2784" s="68" t="s">
        <v>287</v>
      </c>
      <c r="D2784" s="68" t="s">
        <v>359</v>
      </c>
      <c r="E2784" s="68" t="s">
        <v>360</v>
      </c>
      <c r="F2784" s="68" t="s">
        <v>75</v>
      </c>
      <c r="G2784" s="68" t="s">
        <v>246</v>
      </c>
      <c r="H2784" s="68" t="s">
        <v>364</v>
      </c>
      <c r="I2784" s="65">
        <v>8</v>
      </c>
      <c r="J2784" s="65">
        <v>212</v>
      </c>
      <c r="K2784" s="65" t="s">
        <v>276</v>
      </c>
    </row>
    <row r="2785" spans="1:11" ht="12.75" customHeight="1">
      <c r="A2785" s="68" t="s">
        <v>288</v>
      </c>
      <c r="B2785" s="68" t="s">
        <v>113</v>
      </c>
      <c r="C2785" s="68" t="s">
        <v>287</v>
      </c>
      <c r="D2785" s="68" t="s">
        <v>359</v>
      </c>
      <c r="E2785" s="68" t="s">
        <v>360</v>
      </c>
      <c r="F2785" s="68" t="s">
        <v>75</v>
      </c>
      <c r="G2785" s="68" t="s">
        <v>246</v>
      </c>
      <c r="H2785" s="68" t="s">
        <v>451</v>
      </c>
      <c r="I2785" s="65">
        <v>85</v>
      </c>
      <c r="J2785" s="65">
        <v>212</v>
      </c>
      <c r="K2785" s="65" t="s">
        <v>276</v>
      </c>
    </row>
    <row r="2786" spans="1:11" ht="12.75" customHeight="1">
      <c r="A2786" s="68" t="s">
        <v>288</v>
      </c>
      <c r="B2786" s="68" t="s">
        <v>113</v>
      </c>
      <c r="C2786" s="68" t="s">
        <v>287</v>
      </c>
      <c r="D2786" s="68" t="s">
        <v>359</v>
      </c>
      <c r="E2786" s="68" t="s">
        <v>360</v>
      </c>
      <c r="F2786" s="68" t="s">
        <v>75</v>
      </c>
      <c r="G2786" s="68" t="s">
        <v>246</v>
      </c>
      <c r="H2786" s="68" t="s">
        <v>365</v>
      </c>
      <c r="I2786" s="65">
        <v>57</v>
      </c>
      <c r="J2786" s="65">
        <v>212</v>
      </c>
      <c r="K2786" s="65" t="s">
        <v>276</v>
      </c>
    </row>
    <row r="2787" spans="1:11" ht="12.75" customHeight="1">
      <c r="A2787" s="68" t="s">
        <v>288</v>
      </c>
      <c r="B2787" s="68" t="s">
        <v>113</v>
      </c>
      <c r="C2787" s="68" t="s">
        <v>287</v>
      </c>
      <c r="D2787" s="68" t="s">
        <v>359</v>
      </c>
      <c r="E2787" s="68" t="s">
        <v>360</v>
      </c>
      <c r="F2787" s="68" t="s">
        <v>75</v>
      </c>
      <c r="G2787" s="68" t="s">
        <v>246</v>
      </c>
      <c r="H2787" s="68" t="s">
        <v>366</v>
      </c>
      <c r="I2787" s="65">
        <v>35</v>
      </c>
      <c r="J2787" s="65">
        <v>212</v>
      </c>
      <c r="K2787" s="65" t="s">
        <v>276</v>
      </c>
    </row>
    <row r="2788" spans="1:11" ht="12.75" customHeight="1">
      <c r="A2788" s="68" t="s">
        <v>288</v>
      </c>
      <c r="B2788" s="68" t="s">
        <v>113</v>
      </c>
      <c r="C2788" s="68" t="s">
        <v>287</v>
      </c>
      <c r="D2788" s="68" t="s">
        <v>359</v>
      </c>
      <c r="E2788" s="68" t="s">
        <v>360</v>
      </c>
      <c r="F2788" s="68" t="s">
        <v>75</v>
      </c>
      <c r="G2788" s="68" t="s">
        <v>246</v>
      </c>
      <c r="H2788" s="68" t="s">
        <v>367</v>
      </c>
      <c r="I2788" s="65">
        <v>37</v>
      </c>
      <c r="J2788" s="65">
        <v>212</v>
      </c>
      <c r="K2788" s="65" t="s">
        <v>276</v>
      </c>
    </row>
    <row r="2789" spans="1:11" ht="12.75" customHeight="1">
      <c r="A2789" s="68" t="s">
        <v>288</v>
      </c>
      <c r="B2789" s="68" t="s">
        <v>113</v>
      </c>
      <c r="C2789" s="68" t="s">
        <v>287</v>
      </c>
      <c r="D2789" s="68" t="s">
        <v>359</v>
      </c>
      <c r="E2789" s="68" t="s">
        <v>360</v>
      </c>
      <c r="F2789" s="68" t="s">
        <v>75</v>
      </c>
      <c r="G2789" s="68" t="s">
        <v>246</v>
      </c>
      <c r="H2789" s="68" t="s">
        <v>247</v>
      </c>
      <c r="I2789" s="65">
        <v>29</v>
      </c>
      <c r="J2789" s="65">
        <v>212</v>
      </c>
      <c r="K2789" s="65" t="s">
        <v>276</v>
      </c>
    </row>
    <row r="2790" spans="1:11" ht="12.75" customHeight="1">
      <c r="A2790" s="68" t="s">
        <v>288</v>
      </c>
      <c r="B2790" s="68" t="s">
        <v>113</v>
      </c>
      <c r="C2790" s="68" t="s">
        <v>287</v>
      </c>
      <c r="D2790" s="68" t="s">
        <v>359</v>
      </c>
      <c r="E2790" s="68" t="s">
        <v>360</v>
      </c>
      <c r="F2790" s="68" t="s">
        <v>75</v>
      </c>
      <c r="G2790" s="68" t="s">
        <v>246</v>
      </c>
      <c r="H2790" s="68" t="s">
        <v>375</v>
      </c>
      <c r="I2790" s="65">
        <v>9</v>
      </c>
      <c r="J2790" s="65">
        <v>212</v>
      </c>
      <c r="K2790" s="65" t="s">
        <v>276</v>
      </c>
    </row>
    <row r="2791" spans="1:11" ht="12.75" customHeight="1">
      <c r="A2791" s="68" t="s">
        <v>288</v>
      </c>
      <c r="B2791" s="68" t="s">
        <v>113</v>
      </c>
      <c r="C2791" s="68" t="s">
        <v>287</v>
      </c>
      <c r="D2791" s="68" t="s">
        <v>359</v>
      </c>
      <c r="E2791" s="68" t="s">
        <v>360</v>
      </c>
      <c r="F2791" s="68" t="s">
        <v>75</v>
      </c>
      <c r="G2791" s="68" t="s">
        <v>246</v>
      </c>
      <c r="H2791" s="68" t="s">
        <v>368</v>
      </c>
      <c r="I2791" s="65">
        <v>15</v>
      </c>
      <c r="J2791" s="65">
        <v>212</v>
      </c>
      <c r="K2791" s="65" t="s">
        <v>276</v>
      </c>
    </row>
    <row r="2792" spans="1:11" ht="12.75" customHeight="1">
      <c r="A2792" s="68" t="s">
        <v>288</v>
      </c>
      <c r="B2792" s="68" t="s">
        <v>113</v>
      </c>
      <c r="C2792" s="68" t="s">
        <v>287</v>
      </c>
      <c r="D2792" s="68" t="s">
        <v>359</v>
      </c>
      <c r="E2792" s="68" t="s">
        <v>360</v>
      </c>
      <c r="F2792" s="68" t="s">
        <v>75</v>
      </c>
      <c r="G2792" s="68" t="s">
        <v>246</v>
      </c>
      <c r="H2792" s="68" t="s">
        <v>491</v>
      </c>
      <c r="I2792" s="65">
        <v>20</v>
      </c>
      <c r="J2792" s="65">
        <v>212</v>
      </c>
      <c r="K2792" s="65" t="s">
        <v>276</v>
      </c>
    </row>
    <row r="2793" spans="1:11" ht="12.75" customHeight="1">
      <c r="A2793" s="68" t="s">
        <v>288</v>
      </c>
      <c r="B2793" s="68" t="s">
        <v>113</v>
      </c>
      <c r="C2793" s="68" t="s">
        <v>287</v>
      </c>
      <c r="D2793" s="68" t="s">
        <v>359</v>
      </c>
      <c r="E2793" s="68" t="s">
        <v>360</v>
      </c>
      <c r="F2793" s="68" t="s">
        <v>75</v>
      </c>
      <c r="G2793" s="68" t="s">
        <v>246</v>
      </c>
      <c r="H2793" s="68" t="s">
        <v>369</v>
      </c>
      <c r="I2793" s="65">
        <v>16</v>
      </c>
      <c r="J2793" s="65">
        <v>212</v>
      </c>
      <c r="K2793" s="65" t="s">
        <v>276</v>
      </c>
    </row>
    <row r="2794" spans="1:11" ht="12.75" customHeight="1">
      <c r="A2794" s="68" t="s">
        <v>288</v>
      </c>
      <c r="B2794" s="68" t="s">
        <v>113</v>
      </c>
      <c r="C2794" s="68" t="s">
        <v>287</v>
      </c>
      <c r="D2794" s="68" t="s">
        <v>359</v>
      </c>
      <c r="E2794" s="68" t="s">
        <v>360</v>
      </c>
      <c r="F2794" s="68" t="s">
        <v>75</v>
      </c>
      <c r="G2794" s="68" t="s">
        <v>246</v>
      </c>
      <c r="H2794" s="68" t="s">
        <v>638</v>
      </c>
      <c r="I2794" s="65">
        <v>46</v>
      </c>
      <c r="J2794" s="65">
        <v>212</v>
      </c>
      <c r="K2794" s="65" t="s">
        <v>276</v>
      </c>
    </row>
    <row r="2795" spans="1:11" ht="12.75" customHeight="1">
      <c r="A2795" s="68" t="s">
        <v>288</v>
      </c>
      <c r="B2795" s="68" t="s">
        <v>113</v>
      </c>
      <c r="C2795" s="68" t="s">
        <v>287</v>
      </c>
      <c r="D2795" s="68" t="s">
        <v>359</v>
      </c>
      <c r="E2795" s="68" t="s">
        <v>360</v>
      </c>
      <c r="F2795" s="68" t="s">
        <v>75</v>
      </c>
      <c r="G2795" s="68" t="s">
        <v>246</v>
      </c>
      <c r="H2795" s="68" t="s">
        <v>404</v>
      </c>
      <c r="I2795" s="65">
        <v>2116</v>
      </c>
      <c r="J2795" s="65">
        <v>102</v>
      </c>
      <c r="K2795" s="65" t="s">
        <v>371</v>
      </c>
    </row>
    <row r="2796" spans="1:11" ht="12.75" customHeight="1">
      <c r="A2796" s="68" t="s">
        <v>288</v>
      </c>
      <c r="B2796" s="68" t="s">
        <v>113</v>
      </c>
      <c r="C2796" s="68" t="s">
        <v>287</v>
      </c>
      <c r="D2796" s="68" t="s">
        <v>359</v>
      </c>
      <c r="E2796" s="68" t="s">
        <v>360</v>
      </c>
      <c r="F2796" s="68" t="s">
        <v>75</v>
      </c>
      <c r="G2796" s="68" t="s">
        <v>246</v>
      </c>
      <c r="H2796" s="68" t="s">
        <v>422</v>
      </c>
      <c r="I2796" s="65">
        <v>5802</v>
      </c>
      <c r="J2796" s="65">
        <v>102</v>
      </c>
      <c r="K2796" s="65" t="s">
        <v>371</v>
      </c>
    </row>
    <row r="2797" spans="1:11" ht="12.75" customHeight="1">
      <c r="A2797" s="68" t="s">
        <v>288</v>
      </c>
      <c r="B2797" s="68" t="s">
        <v>113</v>
      </c>
      <c r="C2797" s="68" t="s">
        <v>287</v>
      </c>
      <c r="D2797" s="68" t="s">
        <v>359</v>
      </c>
      <c r="E2797" s="68" t="s">
        <v>360</v>
      </c>
      <c r="F2797" s="68" t="s">
        <v>75</v>
      </c>
      <c r="G2797" s="68" t="s">
        <v>246</v>
      </c>
      <c r="H2797" s="68" t="s">
        <v>258</v>
      </c>
      <c r="I2797" s="65">
        <v>6033</v>
      </c>
      <c r="J2797" s="65">
        <v>102</v>
      </c>
      <c r="K2797" s="65" t="s">
        <v>371</v>
      </c>
    </row>
    <row r="2798" spans="1:11" ht="12.75" customHeight="1">
      <c r="A2798" s="68" t="s">
        <v>288</v>
      </c>
      <c r="B2798" s="68" t="s">
        <v>113</v>
      </c>
      <c r="C2798" s="68" t="s">
        <v>287</v>
      </c>
      <c r="D2798" s="68" t="s">
        <v>359</v>
      </c>
      <c r="E2798" s="68" t="s">
        <v>360</v>
      </c>
      <c r="F2798" s="68" t="s">
        <v>75</v>
      </c>
      <c r="G2798" s="68" t="s">
        <v>246</v>
      </c>
      <c r="H2798" s="68" t="s">
        <v>362</v>
      </c>
      <c r="I2798" s="65">
        <v>2544</v>
      </c>
      <c r="J2798" s="65">
        <v>102</v>
      </c>
      <c r="K2798" s="65" t="s">
        <v>371</v>
      </c>
    </row>
    <row r="2799" spans="1:11" ht="12.75" customHeight="1">
      <c r="A2799" s="68" t="s">
        <v>288</v>
      </c>
      <c r="B2799" s="68" t="s">
        <v>113</v>
      </c>
      <c r="C2799" s="68" t="s">
        <v>287</v>
      </c>
      <c r="D2799" s="68" t="s">
        <v>359</v>
      </c>
      <c r="E2799" s="68" t="s">
        <v>360</v>
      </c>
      <c r="F2799" s="68" t="s">
        <v>75</v>
      </c>
      <c r="G2799" s="68" t="s">
        <v>246</v>
      </c>
      <c r="H2799" s="68" t="s">
        <v>363</v>
      </c>
      <c r="I2799" s="65">
        <v>1215</v>
      </c>
      <c r="J2799" s="65">
        <v>102</v>
      </c>
      <c r="K2799" s="65" t="s">
        <v>371</v>
      </c>
    </row>
    <row r="2800" spans="1:11" ht="12.75" customHeight="1">
      <c r="A2800" s="68" t="s">
        <v>288</v>
      </c>
      <c r="B2800" s="68" t="s">
        <v>113</v>
      </c>
      <c r="C2800" s="68" t="s">
        <v>287</v>
      </c>
      <c r="D2800" s="68" t="s">
        <v>359</v>
      </c>
      <c r="E2800" s="68" t="s">
        <v>360</v>
      </c>
      <c r="F2800" s="68" t="s">
        <v>75</v>
      </c>
      <c r="G2800" s="68" t="s">
        <v>246</v>
      </c>
      <c r="H2800" s="68" t="s">
        <v>364</v>
      </c>
      <c r="I2800" s="65">
        <v>1198</v>
      </c>
      <c r="J2800" s="65">
        <v>102</v>
      </c>
      <c r="K2800" s="65" t="s">
        <v>371</v>
      </c>
    </row>
    <row r="2801" spans="1:11" ht="12.75" customHeight="1">
      <c r="A2801" s="68" t="s">
        <v>288</v>
      </c>
      <c r="B2801" s="68" t="s">
        <v>113</v>
      </c>
      <c r="C2801" s="68" t="s">
        <v>287</v>
      </c>
      <c r="D2801" s="68" t="s">
        <v>359</v>
      </c>
      <c r="E2801" s="68" t="s">
        <v>360</v>
      </c>
      <c r="F2801" s="68" t="s">
        <v>75</v>
      </c>
      <c r="G2801" s="68" t="s">
        <v>246</v>
      </c>
      <c r="H2801" s="68" t="s">
        <v>451</v>
      </c>
      <c r="I2801" s="65">
        <v>3438</v>
      </c>
      <c r="J2801" s="65">
        <v>102</v>
      </c>
      <c r="K2801" s="65" t="s">
        <v>371</v>
      </c>
    </row>
    <row r="2802" spans="1:11" ht="12.75" customHeight="1">
      <c r="A2802" s="68" t="s">
        <v>288</v>
      </c>
      <c r="B2802" s="68" t="s">
        <v>113</v>
      </c>
      <c r="C2802" s="68" t="s">
        <v>287</v>
      </c>
      <c r="D2802" s="68" t="s">
        <v>359</v>
      </c>
      <c r="E2802" s="68" t="s">
        <v>360</v>
      </c>
      <c r="F2802" s="68" t="s">
        <v>75</v>
      </c>
      <c r="G2802" s="68" t="s">
        <v>246</v>
      </c>
      <c r="H2802" s="68" t="s">
        <v>365</v>
      </c>
      <c r="I2802" s="65">
        <v>3132</v>
      </c>
      <c r="J2802" s="65">
        <v>102</v>
      </c>
      <c r="K2802" s="65" t="s">
        <v>371</v>
      </c>
    </row>
    <row r="2803" spans="1:11" ht="12.75" customHeight="1">
      <c r="A2803" s="68" t="s">
        <v>288</v>
      </c>
      <c r="B2803" s="68" t="s">
        <v>113</v>
      </c>
      <c r="C2803" s="68" t="s">
        <v>287</v>
      </c>
      <c r="D2803" s="68" t="s">
        <v>359</v>
      </c>
      <c r="E2803" s="68" t="s">
        <v>360</v>
      </c>
      <c r="F2803" s="68" t="s">
        <v>75</v>
      </c>
      <c r="G2803" s="68" t="s">
        <v>246</v>
      </c>
      <c r="H2803" s="68" t="s">
        <v>366</v>
      </c>
      <c r="I2803" s="65">
        <v>2763</v>
      </c>
      <c r="J2803" s="65">
        <v>102</v>
      </c>
      <c r="K2803" s="65" t="s">
        <v>371</v>
      </c>
    </row>
    <row r="2804" spans="1:11" ht="12.75" customHeight="1">
      <c r="A2804" s="68" t="s">
        <v>288</v>
      </c>
      <c r="B2804" s="68" t="s">
        <v>113</v>
      </c>
      <c r="C2804" s="68" t="s">
        <v>287</v>
      </c>
      <c r="D2804" s="68" t="s">
        <v>359</v>
      </c>
      <c r="E2804" s="68" t="s">
        <v>360</v>
      </c>
      <c r="F2804" s="68" t="s">
        <v>75</v>
      </c>
      <c r="G2804" s="68" t="s">
        <v>246</v>
      </c>
      <c r="H2804" s="68" t="s">
        <v>367</v>
      </c>
      <c r="I2804" s="65">
        <v>3059</v>
      </c>
      <c r="J2804" s="65">
        <v>102</v>
      </c>
      <c r="K2804" s="65" t="s">
        <v>371</v>
      </c>
    </row>
    <row r="2805" spans="1:11" ht="12.75" customHeight="1">
      <c r="A2805" s="68" t="s">
        <v>288</v>
      </c>
      <c r="B2805" s="68" t="s">
        <v>113</v>
      </c>
      <c r="C2805" s="68" t="s">
        <v>287</v>
      </c>
      <c r="D2805" s="68" t="s">
        <v>359</v>
      </c>
      <c r="E2805" s="68" t="s">
        <v>360</v>
      </c>
      <c r="F2805" s="68" t="s">
        <v>75</v>
      </c>
      <c r="G2805" s="68" t="s">
        <v>246</v>
      </c>
      <c r="H2805" s="68" t="s">
        <v>247</v>
      </c>
      <c r="I2805" s="65">
        <v>2912</v>
      </c>
      <c r="J2805" s="65">
        <v>102</v>
      </c>
      <c r="K2805" s="65" t="s">
        <v>371</v>
      </c>
    </row>
    <row r="2806" spans="1:11" ht="12.75" customHeight="1">
      <c r="A2806" s="68" t="s">
        <v>288</v>
      </c>
      <c r="B2806" s="68" t="s">
        <v>113</v>
      </c>
      <c r="C2806" s="68" t="s">
        <v>287</v>
      </c>
      <c r="D2806" s="68" t="s">
        <v>359</v>
      </c>
      <c r="E2806" s="68" t="s">
        <v>360</v>
      </c>
      <c r="F2806" s="68" t="s">
        <v>75</v>
      </c>
      <c r="G2806" s="68" t="s">
        <v>246</v>
      </c>
      <c r="H2806" s="68" t="s">
        <v>375</v>
      </c>
      <c r="I2806" s="65">
        <v>2618</v>
      </c>
      <c r="J2806" s="65">
        <v>102</v>
      </c>
      <c r="K2806" s="65" t="s">
        <v>371</v>
      </c>
    </row>
    <row r="2807" spans="1:11" ht="12.75" customHeight="1">
      <c r="A2807" s="68" t="s">
        <v>288</v>
      </c>
      <c r="B2807" s="68" t="s">
        <v>113</v>
      </c>
      <c r="C2807" s="68" t="s">
        <v>287</v>
      </c>
      <c r="D2807" s="68" t="s">
        <v>359</v>
      </c>
      <c r="E2807" s="68" t="s">
        <v>360</v>
      </c>
      <c r="F2807" s="68" t="s">
        <v>75</v>
      </c>
      <c r="G2807" s="68" t="s">
        <v>246</v>
      </c>
      <c r="H2807" s="68" t="s">
        <v>368</v>
      </c>
      <c r="I2807" s="65">
        <v>3837</v>
      </c>
      <c r="J2807" s="65">
        <v>102</v>
      </c>
      <c r="K2807" s="65" t="s">
        <v>371</v>
      </c>
    </row>
    <row r="2808" spans="1:11" ht="12.75" customHeight="1">
      <c r="A2808" s="68" t="s">
        <v>288</v>
      </c>
      <c r="B2808" s="68" t="s">
        <v>113</v>
      </c>
      <c r="C2808" s="68" t="s">
        <v>287</v>
      </c>
      <c r="D2808" s="68" t="s">
        <v>359</v>
      </c>
      <c r="E2808" s="68" t="s">
        <v>360</v>
      </c>
      <c r="F2808" s="68" t="s">
        <v>75</v>
      </c>
      <c r="G2808" s="68" t="s">
        <v>246</v>
      </c>
      <c r="H2808" s="68" t="s">
        <v>491</v>
      </c>
      <c r="I2808" s="65">
        <v>2746</v>
      </c>
      <c r="J2808" s="65">
        <v>102</v>
      </c>
      <c r="K2808" s="65" t="s">
        <v>371</v>
      </c>
    </row>
    <row r="2809" spans="1:11" ht="12.75" customHeight="1">
      <c r="A2809" s="68" t="s">
        <v>288</v>
      </c>
      <c r="B2809" s="68" t="s">
        <v>113</v>
      </c>
      <c r="C2809" s="68" t="s">
        <v>287</v>
      </c>
      <c r="D2809" s="68" t="s">
        <v>359</v>
      </c>
      <c r="E2809" s="68" t="s">
        <v>360</v>
      </c>
      <c r="F2809" s="68" t="s">
        <v>75</v>
      </c>
      <c r="G2809" s="68" t="s">
        <v>246</v>
      </c>
      <c r="H2809" s="68" t="s">
        <v>369</v>
      </c>
      <c r="I2809" s="65">
        <v>1742</v>
      </c>
      <c r="J2809" s="65">
        <v>102</v>
      </c>
      <c r="K2809" s="65" t="s">
        <v>371</v>
      </c>
    </row>
    <row r="2810" spans="1:11" ht="12.75" customHeight="1">
      <c r="A2810" s="68" t="s">
        <v>288</v>
      </c>
      <c r="B2810" s="68" t="s">
        <v>113</v>
      </c>
      <c r="C2810" s="68" t="s">
        <v>287</v>
      </c>
      <c r="D2810" s="68" t="s">
        <v>359</v>
      </c>
      <c r="E2810" s="68" t="s">
        <v>360</v>
      </c>
      <c r="F2810" s="68" t="s">
        <v>75</v>
      </c>
      <c r="G2810" s="68" t="s">
        <v>246</v>
      </c>
      <c r="H2810" s="68" t="s">
        <v>638</v>
      </c>
      <c r="I2810" s="65">
        <v>3834</v>
      </c>
      <c r="J2810" s="65">
        <v>102</v>
      </c>
      <c r="K2810" s="65" t="s">
        <v>371</v>
      </c>
    </row>
    <row r="2811" spans="1:11" ht="12.75" customHeight="1">
      <c r="A2811" s="68" t="s">
        <v>288</v>
      </c>
      <c r="B2811" s="68" t="s">
        <v>113</v>
      </c>
      <c r="C2811" s="68" t="s">
        <v>287</v>
      </c>
      <c r="D2811" s="68" t="s">
        <v>359</v>
      </c>
      <c r="E2811" s="68" t="s">
        <v>360</v>
      </c>
      <c r="F2811" s="68" t="s">
        <v>75</v>
      </c>
      <c r="G2811" s="68" t="s">
        <v>246</v>
      </c>
      <c r="H2811" s="68" t="s">
        <v>368</v>
      </c>
      <c r="I2811" s="65">
        <v>247</v>
      </c>
      <c r="J2811" s="65">
        <v>209</v>
      </c>
      <c r="K2811" s="65" t="s">
        <v>289</v>
      </c>
    </row>
    <row r="2812" spans="1:11" ht="12.75" customHeight="1">
      <c r="A2812" s="68" t="s">
        <v>288</v>
      </c>
      <c r="B2812" s="68" t="s">
        <v>113</v>
      </c>
      <c r="C2812" s="68" t="s">
        <v>287</v>
      </c>
      <c r="D2812" s="68" t="s">
        <v>359</v>
      </c>
      <c r="E2812" s="68" t="s">
        <v>360</v>
      </c>
      <c r="F2812" s="68" t="s">
        <v>75</v>
      </c>
      <c r="G2812" s="68" t="s">
        <v>246</v>
      </c>
      <c r="H2812" s="68" t="s">
        <v>491</v>
      </c>
      <c r="I2812" s="65">
        <v>732</v>
      </c>
      <c r="J2812" s="65">
        <v>209</v>
      </c>
      <c r="K2812" s="65" t="s">
        <v>289</v>
      </c>
    </row>
    <row r="2813" spans="1:11" ht="12.75" customHeight="1">
      <c r="A2813" s="68" t="s">
        <v>288</v>
      </c>
      <c r="B2813" s="68" t="s">
        <v>113</v>
      </c>
      <c r="C2813" s="68" t="s">
        <v>287</v>
      </c>
      <c r="D2813" s="68" t="s">
        <v>359</v>
      </c>
      <c r="E2813" s="68" t="s">
        <v>360</v>
      </c>
      <c r="F2813" s="68" t="s">
        <v>75</v>
      </c>
      <c r="G2813" s="68" t="s">
        <v>246</v>
      </c>
      <c r="H2813" s="68" t="s">
        <v>369</v>
      </c>
      <c r="I2813" s="65">
        <v>437</v>
      </c>
      <c r="J2813" s="65">
        <v>209</v>
      </c>
      <c r="K2813" s="65" t="s">
        <v>289</v>
      </c>
    </row>
    <row r="2814" spans="1:11" ht="12.75" customHeight="1">
      <c r="A2814" s="68" t="s">
        <v>288</v>
      </c>
      <c r="B2814" s="68" t="s">
        <v>113</v>
      </c>
      <c r="C2814" s="68" t="s">
        <v>287</v>
      </c>
      <c r="D2814" s="68" t="s">
        <v>359</v>
      </c>
      <c r="E2814" s="68" t="s">
        <v>360</v>
      </c>
      <c r="F2814" s="68" t="s">
        <v>75</v>
      </c>
      <c r="G2814" s="68" t="s">
        <v>246</v>
      </c>
      <c r="H2814" s="68" t="s">
        <v>638</v>
      </c>
      <c r="I2814" s="65">
        <v>1253</v>
      </c>
      <c r="J2814" s="65">
        <v>209</v>
      </c>
      <c r="K2814" s="65" t="s">
        <v>289</v>
      </c>
    </row>
    <row r="2815" spans="1:11" ht="12.75" customHeight="1">
      <c r="A2815" s="68" t="s">
        <v>288</v>
      </c>
      <c r="B2815" s="68" t="s">
        <v>113</v>
      </c>
      <c r="C2815" s="68" t="s">
        <v>287</v>
      </c>
      <c r="D2815" s="68" t="s">
        <v>359</v>
      </c>
      <c r="E2815" s="68" t="s">
        <v>360</v>
      </c>
      <c r="F2815" s="68" t="s">
        <v>76</v>
      </c>
      <c r="G2815" s="68" t="s">
        <v>492</v>
      </c>
      <c r="H2815" s="68" t="s">
        <v>638</v>
      </c>
      <c r="I2815" s="65">
        <v>12</v>
      </c>
      <c r="J2815" s="65">
        <v>301</v>
      </c>
      <c r="K2815" s="65" t="s">
        <v>372</v>
      </c>
    </row>
    <row r="2816" spans="1:11" ht="12.75" customHeight="1">
      <c r="A2816" s="68" t="s">
        <v>288</v>
      </c>
      <c r="B2816" s="68" t="s">
        <v>113</v>
      </c>
      <c r="C2816" s="68" t="s">
        <v>287</v>
      </c>
      <c r="D2816" s="68" t="s">
        <v>359</v>
      </c>
      <c r="E2816" s="68" t="s">
        <v>360</v>
      </c>
      <c r="F2816" s="68" t="s">
        <v>76</v>
      </c>
      <c r="G2816" s="68" t="s">
        <v>492</v>
      </c>
      <c r="H2816" s="68" t="s">
        <v>366</v>
      </c>
      <c r="I2816" s="65">
        <v>48</v>
      </c>
      <c r="J2816" s="65">
        <v>314</v>
      </c>
      <c r="K2816" s="65" t="s">
        <v>265</v>
      </c>
    </row>
    <row r="2817" spans="1:11" ht="12.75" customHeight="1">
      <c r="A2817" s="68" t="s">
        <v>288</v>
      </c>
      <c r="B2817" s="68" t="s">
        <v>113</v>
      </c>
      <c r="C2817" s="68" t="s">
        <v>287</v>
      </c>
      <c r="D2817" s="68" t="s">
        <v>359</v>
      </c>
      <c r="E2817" s="68" t="s">
        <v>360</v>
      </c>
      <c r="F2817" s="68" t="s">
        <v>76</v>
      </c>
      <c r="G2817" s="68" t="s">
        <v>492</v>
      </c>
      <c r="H2817" s="68" t="s">
        <v>367</v>
      </c>
      <c r="I2817" s="65">
        <v>35</v>
      </c>
      <c r="J2817" s="65">
        <v>314</v>
      </c>
      <c r="K2817" s="65" t="s">
        <v>265</v>
      </c>
    </row>
    <row r="2818" spans="1:11" ht="12.75" customHeight="1">
      <c r="A2818" s="68" t="s">
        <v>288</v>
      </c>
      <c r="B2818" s="68" t="s">
        <v>113</v>
      </c>
      <c r="C2818" s="68" t="s">
        <v>287</v>
      </c>
      <c r="D2818" s="68" t="s">
        <v>359</v>
      </c>
      <c r="E2818" s="68" t="s">
        <v>360</v>
      </c>
      <c r="F2818" s="68" t="s">
        <v>76</v>
      </c>
      <c r="G2818" s="68" t="s">
        <v>492</v>
      </c>
      <c r="H2818" s="68" t="s">
        <v>451</v>
      </c>
      <c r="I2818" s="65">
        <v>5</v>
      </c>
      <c r="J2818" s="65">
        <v>305</v>
      </c>
      <c r="K2818" s="65" t="s">
        <v>373</v>
      </c>
    </row>
    <row r="2819" spans="1:11" ht="12.75" customHeight="1">
      <c r="A2819" s="68" t="s">
        <v>288</v>
      </c>
      <c r="B2819" s="68" t="s">
        <v>113</v>
      </c>
      <c r="C2819" s="68" t="s">
        <v>287</v>
      </c>
      <c r="D2819" s="68" t="s">
        <v>359</v>
      </c>
      <c r="E2819" s="68" t="s">
        <v>360</v>
      </c>
      <c r="F2819" s="68" t="s">
        <v>76</v>
      </c>
      <c r="G2819" s="68" t="s">
        <v>492</v>
      </c>
      <c r="H2819" s="68" t="s">
        <v>365</v>
      </c>
      <c r="I2819" s="65">
        <v>5</v>
      </c>
      <c r="J2819" s="65">
        <v>305</v>
      </c>
      <c r="K2819" s="65" t="s">
        <v>373</v>
      </c>
    </row>
    <row r="2820" spans="1:11" ht="12.75" customHeight="1">
      <c r="A2820" s="68" t="s">
        <v>288</v>
      </c>
      <c r="B2820" s="68" t="s">
        <v>113</v>
      </c>
      <c r="C2820" s="68" t="s">
        <v>287</v>
      </c>
      <c r="D2820" s="68" t="s">
        <v>359</v>
      </c>
      <c r="E2820" s="68" t="s">
        <v>360</v>
      </c>
      <c r="F2820" s="68" t="s">
        <v>76</v>
      </c>
      <c r="G2820" s="68" t="s">
        <v>492</v>
      </c>
      <c r="H2820" s="68" t="s">
        <v>366</v>
      </c>
      <c r="I2820" s="65">
        <v>26</v>
      </c>
      <c r="J2820" s="65">
        <v>305</v>
      </c>
      <c r="K2820" s="65" t="s">
        <v>373</v>
      </c>
    </row>
    <row r="2821" spans="1:11" ht="12.75" customHeight="1">
      <c r="A2821" s="68" t="s">
        <v>288</v>
      </c>
      <c r="B2821" s="68" t="s">
        <v>113</v>
      </c>
      <c r="C2821" s="68" t="s">
        <v>287</v>
      </c>
      <c r="D2821" s="68" t="s">
        <v>359</v>
      </c>
      <c r="E2821" s="68" t="s">
        <v>360</v>
      </c>
      <c r="F2821" s="68" t="s">
        <v>76</v>
      </c>
      <c r="G2821" s="68" t="s">
        <v>492</v>
      </c>
      <c r="H2821" s="68" t="s">
        <v>367</v>
      </c>
      <c r="I2821" s="65">
        <v>4</v>
      </c>
      <c r="J2821" s="65">
        <v>305</v>
      </c>
      <c r="K2821" s="65" t="s">
        <v>373</v>
      </c>
    </row>
    <row r="2822" spans="1:11" ht="12.75" customHeight="1">
      <c r="A2822" s="68" t="s">
        <v>288</v>
      </c>
      <c r="B2822" s="68" t="s">
        <v>113</v>
      </c>
      <c r="C2822" s="68" t="s">
        <v>287</v>
      </c>
      <c r="D2822" s="68" t="s">
        <v>359</v>
      </c>
      <c r="E2822" s="68" t="s">
        <v>360</v>
      </c>
      <c r="F2822" s="68" t="s">
        <v>76</v>
      </c>
      <c r="G2822" s="68" t="s">
        <v>492</v>
      </c>
      <c r="H2822" s="68" t="s">
        <v>247</v>
      </c>
      <c r="I2822" s="65">
        <v>3</v>
      </c>
      <c r="J2822" s="65">
        <v>305</v>
      </c>
      <c r="K2822" s="65" t="s">
        <v>373</v>
      </c>
    </row>
    <row r="2823" spans="1:11" ht="12.75" customHeight="1">
      <c r="A2823" s="68" t="s">
        <v>288</v>
      </c>
      <c r="B2823" s="68" t="s">
        <v>113</v>
      </c>
      <c r="C2823" s="68" t="s">
        <v>287</v>
      </c>
      <c r="D2823" s="68" t="s">
        <v>359</v>
      </c>
      <c r="E2823" s="68" t="s">
        <v>360</v>
      </c>
      <c r="F2823" s="68" t="s">
        <v>76</v>
      </c>
      <c r="G2823" s="68" t="s">
        <v>492</v>
      </c>
      <c r="H2823" s="68" t="s">
        <v>375</v>
      </c>
      <c r="I2823" s="65">
        <v>3</v>
      </c>
      <c r="J2823" s="65">
        <v>305</v>
      </c>
      <c r="K2823" s="65" t="s">
        <v>373</v>
      </c>
    </row>
    <row r="2824" spans="1:11" ht="12.75" customHeight="1">
      <c r="A2824" s="68" t="s">
        <v>288</v>
      </c>
      <c r="B2824" s="68" t="s">
        <v>113</v>
      </c>
      <c r="C2824" s="68" t="s">
        <v>287</v>
      </c>
      <c r="D2824" s="68" t="s">
        <v>359</v>
      </c>
      <c r="E2824" s="68" t="s">
        <v>360</v>
      </c>
      <c r="F2824" s="68" t="s">
        <v>76</v>
      </c>
      <c r="G2824" s="68" t="s">
        <v>492</v>
      </c>
      <c r="H2824" s="68" t="s">
        <v>368</v>
      </c>
      <c r="I2824" s="65">
        <v>15</v>
      </c>
      <c r="J2824" s="65">
        <v>305</v>
      </c>
      <c r="K2824" s="65" t="s">
        <v>373</v>
      </c>
    </row>
    <row r="2825" spans="1:11" ht="12.75" customHeight="1">
      <c r="A2825" s="68" t="s">
        <v>288</v>
      </c>
      <c r="B2825" s="68" t="s">
        <v>113</v>
      </c>
      <c r="C2825" s="68" t="s">
        <v>287</v>
      </c>
      <c r="D2825" s="68" t="s">
        <v>359</v>
      </c>
      <c r="E2825" s="68" t="s">
        <v>360</v>
      </c>
      <c r="F2825" s="68" t="s">
        <v>76</v>
      </c>
      <c r="G2825" s="68" t="s">
        <v>492</v>
      </c>
      <c r="H2825" s="68" t="s">
        <v>491</v>
      </c>
      <c r="I2825" s="65">
        <v>6</v>
      </c>
      <c r="J2825" s="65">
        <v>305</v>
      </c>
      <c r="K2825" s="65" t="s">
        <v>373</v>
      </c>
    </row>
    <row r="2826" spans="1:11" ht="12.75" customHeight="1">
      <c r="A2826" s="68" t="s">
        <v>288</v>
      </c>
      <c r="B2826" s="68" t="s">
        <v>113</v>
      </c>
      <c r="C2826" s="68" t="s">
        <v>287</v>
      </c>
      <c r="D2826" s="68" t="s">
        <v>359</v>
      </c>
      <c r="E2826" s="68" t="s">
        <v>360</v>
      </c>
      <c r="F2826" s="68" t="s">
        <v>76</v>
      </c>
      <c r="G2826" s="68" t="s">
        <v>492</v>
      </c>
      <c r="H2826" s="68" t="s">
        <v>369</v>
      </c>
      <c r="I2826" s="65">
        <v>3</v>
      </c>
      <c r="J2826" s="65">
        <v>305</v>
      </c>
      <c r="K2826" s="65" t="s">
        <v>373</v>
      </c>
    </row>
    <row r="2827" spans="1:11" ht="12.75" customHeight="1">
      <c r="A2827" s="68" t="s">
        <v>288</v>
      </c>
      <c r="B2827" s="68" t="s">
        <v>113</v>
      </c>
      <c r="C2827" s="68" t="s">
        <v>287</v>
      </c>
      <c r="D2827" s="68" t="s">
        <v>359</v>
      </c>
      <c r="E2827" s="68" t="s">
        <v>360</v>
      </c>
      <c r="F2827" s="68" t="s">
        <v>76</v>
      </c>
      <c r="G2827" s="68" t="s">
        <v>492</v>
      </c>
      <c r="H2827" s="68" t="s">
        <v>638</v>
      </c>
      <c r="I2827" s="65">
        <v>4</v>
      </c>
      <c r="J2827" s="65">
        <v>305</v>
      </c>
      <c r="K2827" s="65" t="s">
        <v>373</v>
      </c>
    </row>
    <row r="2828" spans="1:11" ht="12.75" customHeight="1">
      <c r="A2828" s="68" t="s">
        <v>288</v>
      </c>
      <c r="B2828" s="68" t="s">
        <v>113</v>
      </c>
      <c r="C2828" s="68" t="s">
        <v>287</v>
      </c>
      <c r="D2828" s="68" t="s">
        <v>359</v>
      </c>
      <c r="E2828" s="68" t="s">
        <v>360</v>
      </c>
      <c r="F2828" s="68" t="s">
        <v>76</v>
      </c>
      <c r="G2828" s="68" t="s">
        <v>492</v>
      </c>
      <c r="H2828" s="68" t="s">
        <v>451</v>
      </c>
      <c r="I2828" s="65">
        <v>1</v>
      </c>
      <c r="J2828" s="65">
        <v>315</v>
      </c>
      <c r="K2828" s="65" t="s">
        <v>295</v>
      </c>
    </row>
    <row r="2829" spans="1:11" ht="12.75" customHeight="1">
      <c r="A2829" s="68" t="s">
        <v>288</v>
      </c>
      <c r="B2829" s="68" t="s">
        <v>113</v>
      </c>
      <c r="C2829" s="68" t="s">
        <v>287</v>
      </c>
      <c r="D2829" s="68" t="s">
        <v>359</v>
      </c>
      <c r="E2829" s="68" t="s">
        <v>360</v>
      </c>
      <c r="F2829" s="68" t="s">
        <v>76</v>
      </c>
      <c r="G2829" s="68" t="s">
        <v>492</v>
      </c>
      <c r="H2829" s="68" t="s">
        <v>365</v>
      </c>
      <c r="I2829" s="65">
        <v>2</v>
      </c>
      <c r="J2829" s="65">
        <v>315</v>
      </c>
      <c r="K2829" s="65" t="s">
        <v>295</v>
      </c>
    </row>
    <row r="2830" spans="1:11" ht="12.75" customHeight="1">
      <c r="A2830" s="68" t="s">
        <v>288</v>
      </c>
      <c r="B2830" s="68" t="s">
        <v>113</v>
      </c>
      <c r="C2830" s="68" t="s">
        <v>287</v>
      </c>
      <c r="D2830" s="68" t="s">
        <v>359</v>
      </c>
      <c r="E2830" s="68" t="s">
        <v>360</v>
      </c>
      <c r="F2830" s="68" t="s">
        <v>76</v>
      </c>
      <c r="G2830" s="68" t="s">
        <v>492</v>
      </c>
      <c r="H2830" s="68" t="s">
        <v>247</v>
      </c>
      <c r="I2830" s="65">
        <v>1</v>
      </c>
      <c r="J2830" s="65">
        <v>315</v>
      </c>
      <c r="K2830" s="65" t="s">
        <v>295</v>
      </c>
    </row>
    <row r="2831" spans="1:11" ht="12.75" customHeight="1">
      <c r="A2831" s="68" t="s">
        <v>288</v>
      </c>
      <c r="B2831" s="68" t="s">
        <v>113</v>
      </c>
      <c r="C2831" s="68" t="s">
        <v>287</v>
      </c>
      <c r="D2831" s="68" t="s">
        <v>359</v>
      </c>
      <c r="E2831" s="68" t="s">
        <v>360</v>
      </c>
      <c r="F2831" s="68" t="s">
        <v>76</v>
      </c>
      <c r="G2831" s="68" t="s">
        <v>492</v>
      </c>
      <c r="H2831" s="68" t="s">
        <v>451</v>
      </c>
      <c r="I2831" s="65">
        <v>21</v>
      </c>
      <c r="J2831" s="65">
        <v>202</v>
      </c>
      <c r="K2831" s="65" t="s">
        <v>427</v>
      </c>
    </row>
    <row r="2832" spans="1:11" ht="12.75" customHeight="1">
      <c r="A2832" s="68" t="s">
        <v>288</v>
      </c>
      <c r="B2832" s="68" t="s">
        <v>113</v>
      </c>
      <c r="C2832" s="68" t="s">
        <v>287</v>
      </c>
      <c r="D2832" s="68" t="s">
        <v>359</v>
      </c>
      <c r="E2832" s="68" t="s">
        <v>360</v>
      </c>
      <c r="F2832" s="68" t="s">
        <v>76</v>
      </c>
      <c r="G2832" s="68" t="s">
        <v>492</v>
      </c>
      <c r="H2832" s="68" t="s">
        <v>365</v>
      </c>
      <c r="I2832" s="65">
        <v>14</v>
      </c>
      <c r="J2832" s="65">
        <v>202</v>
      </c>
      <c r="K2832" s="65" t="s">
        <v>427</v>
      </c>
    </row>
    <row r="2833" spans="1:11" ht="12.75" customHeight="1">
      <c r="A2833" s="68" t="s">
        <v>288</v>
      </c>
      <c r="B2833" s="68" t="s">
        <v>113</v>
      </c>
      <c r="C2833" s="68" t="s">
        <v>287</v>
      </c>
      <c r="D2833" s="68" t="s">
        <v>359</v>
      </c>
      <c r="E2833" s="68" t="s">
        <v>360</v>
      </c>
      <c r="F2833" s="68" t="s">
        <v>76</v>
      </c>
      <c r="G2833" s="68" t="s">
        <v>492</v>
      </c>
      <c r="H2833" s="68" t="s">
        <v>366</v>
      </c>
      <c r="I2833" s="65">
        <v>13</v>
      </c>
      <c r="J2833" s="65">
        <v>202</v>
      </c>
      <c r="K2833" s="65" t="s">
        <v>427</v>
      </c>
    </row>
    <row r="2834" spans="1:11" ht="12.75" customHeight="1">
      <c r="A2834" s="68" t="s">
        <v>288</v>
      </c>
      <c r="B2834" s="68" t="s">
        <v>113</v>
      </c>
      <c r="C2834" s="68" t="s">
        <v>287</v>
      </c>
      <c r="D2834" s="68" t="s">
        <v>359</v>
      </c>
      <c r="E2834" s="68" t="s">
        <v>360</v>
      </c>
      <c r="F2834" s="68" t="s">
        <v>76</v>
      </c>
      <c r="G2834" s="68" t="s">
        <v>492</v>
      </c>
      <c r="H2834" s="68" t="s">
        <v>367</v>
      </c>
      <c r="I2834" s="65">
        <v>21</v>
      </c>
      <c r="J2834" s="65">
        <v>202</v>
      </c>
      <c r="K2834" s="65" t="s">
        <v>427</v>
      </c>
    </row>
    <row r="2835" spans="1:11" ht="12.75" customHeight="1">
      <c r="A2835" s="68" t="s">
        <v>288</v>
      </c>
      <c r="B2835" s="68" t="s">
        <v>113</v>
      </c>
      <c r="C2835" s="68" t="s">
        <v>287</v>
      </c>
      <c r="D2835" s="68" t="s">
        <v>359</v>
      </c>
      <c r="E2835" s="68" t="s">
        <v>360</v>
      </c>
      <c r="F2835" s="68" t="s">
        <v>76</v>
      </c>
      <c r="G2835" s="68" t="s">
        <v>492</v>
      </c>
      <c r="H2835" s="68" t="s">
        <v>247</v>
      </c>
      <c r="I2835" s="65">
        <v>15</v>
      </c>
      <c r="J2835" s="65">
        <v>202</v>
      </c>
      <c r="K2835" s="65" t="s">
        <v>427</v>
      </c>
    </row>
    <row r="2836" spans="1:11" ht="12.75" customHeight="1">
      <c r="A2836" s="68" t="s">
        <v>288</v>
      </c>
      <c r="B2836" s="68" t="s">
        <v>113</v>
      </c>
      <c r="C2836" s="68" t="s">
        <v>287</v>
      </c>
      <c r="D2836" s="68" t="s">
        <v>359</v>
      </c>
      <c r="E2836" s="68" t="s">
        <v>360</v>
      </c>
      <c r="F2836" s="68" t="s">
        <v>76</v>
      </c>
      <c r="G2836" s="68" t="s">
        <v>492</v>
      </c>
      <c r="H2836" s="68" t="s">
        <v>375</v>
      </c>
      <c r="I2836" s="65">
        <v>4</v>
      </c>
      <c r="J2836" s="65">
        <v>202</v>
      </c>
      <c r="K2836" s="65" t="s">
        <v>427</v>
      </c>
    </row>
    <row r="2837" spans="1:11" ht="12.75" customHeight="1">
      <c r="A2837" s="68" t="s">
        <v>288</v>
      </c>
      <c r="B2837" s="68" t="s">
        <v>113</v>
      </c>
      <c r="C2837" s="68" t="s">
        <v>287</v>
      </c>
      <c r="D2837" s="68" t="s">
        <v>359</v>
      </c>
      <c r="E2837" s="68" t="s">
        <v>360</v>
      </c>
      <c r="F2837" s="68" t="s">
        <v>76</v>
      </c>
      <c r="G2837" s="68" t="s">
        <v>492</v>
      </c>
      <c r="H2837" s="68" t="s">
        <v>368</v>
      </c>
      <c r="I2837" s="65">
        <v>9</v>
      </c>
      <c r="J2837" s="65">
        <v>202</v>
      </c>
      <c r="K2837" s="65" t="s">
        <v>427</v>
      </c>
    </row>
    <row r="2838" spans="1:11" ht="12.75" customHeight="1">
      <c r="A2838" s="68" t="s">
        <v>288</v>
      </c>
      <c r="B2838" s="68" t="s">
        <v>113</v>
      </c>
      <c r="C2838" s="68" t="s">
        <v>287</v>
      </c>
      <c r="D2838" s="68" t="s">
        <v>359</v>
      </c>
      <c r="E2838" s="68" t="s">
        <v>360</v>
      </c>
      <c r="F2838" s="68" t="s">
        <v>76</v>
      </c>
      <c r="G2838" s="68" t="s">
        <v>492</v>
      </c>
      <c r="H2838" s="68" t="s">
        <v>369</v>
      </c>
      <c r="I2838" s="65">
        <v>1</v>
      </c>
      <c r="J2838" s="65">
        <v>202</v>
      </c>
      <c r="K2838" s="65" t="s">
        <v>427</v>
      </c>
    </row>
    <row r="2839" spans="1:11" ht="12.75" customHeight="1">
      <c r="A2839" s="68" t="s">
        <v>288</v>
      </c>
      <c r="B2839" s="68" t="s">
        <v>113</v>
      </c>
      <c r="C2839" s="68" t="s">
        <v>287</v>
      </c>
      <c r="D2839" s="68" t="s">
        <v>359</v>
      </c>
      <c r="E2839" s="68" t="s">
        <v>360</v>
      </c>
      <c r="F2839" s="68" t="s">
        <v>76</v>
      </c>
      <c r="G2839" s="68" t="s">
        <v>492</v>
      </c>
      <c r="H2839" s="68" t="s">
        <v>364</v>
      </c>
      <c r="I2839" s="65">
        <v>4</v>
      </c>
      <c r="J2839" s="65">
        <v>211</v>
      </c>
      <c r="K2839" s="65" t="s">
        <v>266</v>
      </c>
    </row>
    <row r="2840" spans="1:11" ht="12.75" customHeight="1">
      <c r="A2840" s="68" t="s">
        <v>288</v>
      </c>
      <c r="B2840" s="68" t="s">
        <v>113</v>
      </c>
      <c r="C2840" s="68" t="s">
        <v>287</v>
      </c>
      <c r="D2840" s="68" t="s">
        <v>359</v>
      </c>
      <c r="E2840" s="68" t="s">
        <v>360</v>
      </c>
      <c r="F2840" s="68" t="s">
        <v>76</v>
      </c>
      <c r="G2840" s="68" t="s">
        <v>492</v>
      </c>
      <c r="H2840" s="68" t="s">
        <v>451</v>
      </c>
      <c r="I2840" s="65">
        <v>21</v>
      </c>
      <c r="J2840" s="65">
        <v>211</v>
      </c>
      <c r="K2840" s="65" t="s">
        <v>266</v>
      </c>
    </row>
    <row r="2841" spans="1:11" ht="12.75" customHeight="1">
      <c r="A2841" s="68" t="s">
        <v>288</v>
      </c>
      <c r="B2841" s="68" t="s">
        <v>113</v>
      </c>
      <c r="C2841" s="68" t="s">
        <v>287</v>
      </c>
      <c r="D2841" s="68" t="s">
        <v>359</v>
      </c>
      <c r="E2841" s="68" t="s">
        <v>360</v>
      </c>
      <c r="F2841" s="68" t="s">
        <v>76</v>
      </c>
      <c r="G2841" s="68" t="s">
        <v>492</v>
      </c>
      <c r="H2841" s="68" t="s">
        <v>365</v>
      </c>
      <c r="I2841" s="65">
        <v>8</v>
      </c>
      <c r="J2841" s="65">
        <v>211</v>
      </c>
      <c r="K2841" s="65" t="s">
        <v>266</v>
      </c>
    </row>
    <row r="2842" spans="1:11" ht="12.75" customHeight="1">
      <c r="A2842" s="68" t="s">
        <v>288</v>
      </c>
      <c r="B2842" s="68" t="s">
        <v>113</v>
      </c>
      <c r="C2842" s="68" t="s">
        <v>287</v>
      </c>
      <c r="D2842" s="68" t="s">
        <v>359</v>
      </c>
      <c r="E2842" s="68" t="s">
        <v>360</v>
      </c>
      <c r="F2842" s="68" t="s">
        <v>76</v>
      </c>
      <c r="G2842" s="68" t="s">
        <v>492</v>
      </c>
      <c r="H2842" s="68" t="s">
        <v>366</v>
      </c>
      <c r="I2842" s="65">
        <v>9</v>
      </c>
      <c r="J2842" s="65">
        <v>211</v>
      </c>
      <c r="K2842" s="65" t="s">
        <v>266</v>
      </c>
    </row>
    <row r="2843" spans="1:11" ht="12.75" customHeight="1">
      <c r="A2843" s="68" t="s">
        <v>288</v>
      </c>
      <c r="B2843" s="68" t="s">
        <v>113</v>
      </c>
      <c r="C2843" s="68" t="s">
        <v>287</v>
      </c>
      <c r="D2843" s="68" t="s">
        <v>359</v>
      </c>
      <c r="E2843" s="68" t="s">
        <v>360</v>
      </c>
      <c r="F2843" s="68" t="s">
        <v>76</v>
      </c>
      <c r="G2843" s="68" t="s">
        <v>492</v>
      </c>
      <c r="H2843" s="68" t="s">
        <v>367</v>
      </c>
      <c r="I2843" s="65">
        <v>11</v>
      </c>
      <c r="J2843" s="65">
        <v>211</v>
      </c>
      <c r="K2843" s="65" t="s">
        <v>266</v>
      </c>
    </row>
    <row r="2844" spans="1:11" ht="12.75" customHeight="1">
      <c r="A2844" s="68" t="s">
        <v>288</v>
      </c>
      <c r="B2844" s="68" t="s">
        <v>113</v>
      </c>
      <c r="C2844" s="68" t="s">
        <v>287</v>
      </c>
      <c r="D2844" s="68" t="s">
        <v>359</v>
      </c>
      <c r="E2844" s="68" t="s">
        <v>360</v>
      </c>
      <c r="F2844" s="68" t="s">
        <v>76</v>
      </c>
      <c r="G2844" s="68" t="s">
        <v>492</v>
      </c>
      <c r="H2844" s="68" t="s">
        <v>491</v>
      </c>
      <c r="I2844" s="65">
        <v>2</v>
      </c>
      <c r="J2844" s="65">
        <v>211</v>
      </c>
      <c r="K2844" s="65" t="s">
        <v>266</v>
      </c>
    </row>
    <row r="2845" spans="1:11" ht="12.75" customHeight="1">
      <c r="A2845" s="68" t="s">
        <v>288</v>
      </c>
      <c r="B2845" s="68" t="s">
        <v>113</v>
      </c>
      <c r="C2845" s="68" t="s">
        <v>287</v>
      </c>
      <c r="D2845" s="68" t="s">
        <v>359</v>
      </c>
      <c r="E2845" s="68" t="s">
        <v>360</v>
      </c>
      <c r="F2845" s="68" t="s">
        <v>76</v>
      </c>
      <c r="G2845" s="68" t="s">
        <v>492</v>
      </c>
      <c r="H2845" s="68" t="s">
        <v>365</v>
      </c>
      <c r="I2845" s="65">
        <v>1</v>
      </c>
      <c r="J2845" s="65">
        <v>213</v>
      </c>
      <c r="K2845" s="65" t="s">
        <v>309</v>
      </c>
    </row>
    <row r="2846" spans="1:11" ht="12.75" customHeight="1">
      <c r="A2846" s="68" t="s">
        <v>288</v>
      </c>
      <c r="B2846" s="68" t="s">
        <v>113</v>
      </c>
      <c r="C2846" s="68" t="s">
        <v>287</v>
      </c>
      <c r="D2846" s="68" t="s">
        <v>359</v>
      </c>
      <c r="E2846" s="68" t="s">
        <v>360</v>
      </c>
      <c r="F2846" s="68" t="s">
        <v>76</v>
      </c>
      <c r="G2846" s="68" t="s">
        <v>492</v>
      </c>
      <c r="H2846" s="68" t="s">
        <v>366</v>
      </c>
      <c r="I2846" s="65">
        <v>6</v>
      </c>
      <c r="J2846" s="65">
        <v>213</v>
      </c>
      <c r="K2846" s="65" t="s">
        <v>309</v>
      </c>
    </row>
    <row r="2847" spans="1:11" ht="12.75" customHeight="1">
      <c r="A2847" s="68" t="s">
        <v>288</v>
      </c>
      <c r="B2847" s="68" t="s">
        <v>113</v>
      </c>
      <c r="C2847" s="68" t="s">
        <v>287</v>
      </c>
      <c r="D2847" s="68" t="s">
        <v>359</v>
      </c>
      <c r="E2847" s="68" t="s">
        <v>360</v>
      </c>
      <c r="F2847" s="68" t="s">
        <v>76</v>
      </c>
      <c r="G2847" s="68" t="s">
        <v>492</v>
      </c>
      <c r="H2847" s="68" t="s">
        <v>367</v>
      </c>
      <c r="I2847" s="65">
        <v>11</v>
      </c>
      <c r="J2847" s="65">
        <v>213</v>
      </c>
      <c r="K2847" s="65" t="s">
        <v>309</v>
      </c>
    </row>
    <row r="2848" spans="1:11" ht="12.75" customHeight="1">
      <c r="A2848" s="68" t="s">
        <v>288</v>
      </c>
      <c r="B2848" s="68" t="s">
        <v>113</v>
      </c>
      <c r="C2848" s="68" t="s">
        <v>287</v>
      </c>
      <c r="D2848" s="68" t="s">
        <v>359</v>
      </c>
      <c r="E2848" s="68" t="s">
        <v>360</v>
      </c>
      <c r="F2848" s="68" t="s">
        <v>76</v>
      </c>
      <c r="G2848" s="68" t="s">
        <v>492</v>
      </c>
      <c r="H2848" s="68" t="s">
        <v>247</v>
      </c>
      <c r="I2848" s="65">
        <v>1</v>
      </c>
      <c r="J2848" s="65">
        <v>213</v>
      </c>
      <c r="K2848" s="65" t="s">
        <v>309</v>
      </c>
    </row>
    <row r="2849" spans="1:11" ht="12.75" customHeight="1">
      <c r="A2849" s="68" t="s">
        <v>288</v>
      </c>
      <c r="B2849" s="68" t="s">
        <v>113</v>
      </c>
      <c r="C2849" s="68" t="s">
        <v>287</v>
      </c>
      <c r="D2849" s="68" t="s">
        <v>359</v>
      </c>
      <c r="E2849" s="68" t="s">
        <v>360</v>
      </c>
      <c r="F2849" s="68" t="s">
        <v>76</v>
      </c>
      <c r="G2849" s="68" t="s">
        <v>492</v>
      </c>
      <c r="H2849" s="68" t="s">
        <v>375</v>
      </c>
      <c r="I2849" s="65">
        <v>1</v>
      </c>
      <c r="J2849" s="65">
        <v>213</v>
      </c>
      <c r="K2849" s="65" t="s">
        <v>309</v>
      </c>
    </row>
    <row r="2850" spans="1:11" ht="12.75" customHeight="1">
      <c r="A2850" s="68" t="s">
        <v>288</v>
      </c>
      <c r="B2850" s="68" t="s">
        <v>113</v>
      </c>
      <c r="C2850" s="68" t="s">
        <v>287</v>
      </c>
      <c r="D2850" s="68" t="s">
        <v>359</v>
      </c>
      <c r="E2850" s="68" t="s">
        <v>360</v>
      </c>
      <c r="F2850" s="68" t="s">
        <v>76</v>
      </c>
      <c r="G2850" s="68" t="s">
        <v>492</v>
      </c>
      <c r="H2850" s="68" t="s">
        <v>369</v>
      </c>
      <c r="I2850" s="65">
        <v>2</v>
      </c>
      <c r="J2850" s="65">
        <v>210</v>
      </c>
      <c r="K2850" s="65" t="s">
        <v>290</v>
      </c>
    </row>
    <row r="2851" spans="1:11" ht="12.75" customHeight="1">
      <c r="A2851" s="68" t="s">
        <v>288</v>
      </c>
      <c r="B2851" s="68" t="s">
        <v>113</v>
      </c>
      <c r="C2851" s="68" t="s">
        <v>287</v>
      </c>
      <c r="D2851" s="68" t="s">
        <v>359</v>
      </c>
      <c r="E2851" s="68" t="s">
        <v>360</v>
      </c>
      <c r="F2851" s="68" t="s">
        <v>76</v>
      </c>
      <c r="G2851" s="68" t="s">
        <v>492</v>
      </c>
      <c r="H2851" s="68" t="s">
        <v>366</v>
      </c>
      <c r="I2851" s="65">
        <v>10</v>
      </c>
      <c r="J2851" s="65">
        <v>310</v>
      </c>
      <c r="K2851" s="65" t="s">
        <v>493</v>
      </c>
    </row>
    <row r="2852" spans="1:11" ht="12.75" customHeight="1">
      <c r="A2852" s="68" t="s">
        <v>288</v>
      </c>
      <c r="B2852" s="68" t="s">
        <v>113</v>
      </c>
      <c r="C2852" s="68" t="s">
        <v>287</v>
      </c>
      <c r="D2852" s="68" t="s">
        <v>359</v>
      </c>
      <c r="E2852" s="68" t="s">
        <v>360</v>
      </c>
      <c r="F2852" s="68" t="s">
        <v>76</v>
      </c>
      <c r="G2852" s="68" t="s">
        <v>492</v>
      </c>
      <c r="H2852" s="68" t="s">
        <v>367</v>
      </c>
      <c r="I2852" s="65">
        <v>8</v>
      </c>
      <c r="J2852" s="65">
        <v>310</v>
      </c>
      <c r="K2852" s="65" t="s">
        <v>493</v>
      </c>
    </row>
    <row r="2853" spans="1:11" ht="12.75" customHeight="1">
      <c r="A2853" s="68" t="s">
        <v>288</v>
      </c>
      <c r="B2853" s="68" t="s">
        <v>113</v>
      </c>
      <c r="C2853" s="68" t="s">
        <v>287</v>
      </c>
      <c r="D2853" s="68" t="s">
        <v>359</v>
      </c>
      <c r="E2853" s="68" t="s">
        <v>360</v>
      </c>
      <c r="F2853" s="68" t="s">
        <v>76</v>
      </c>
      <c r="G2853" s="68" t="s">
        <v>492</v>
      </c>
      <c r="H2853" s="68" t="s">
        <v>247</v>
      </c>
      <c r="I2853" s="65">
        <v>11</v>
      </c>
      <c r="J2853" s="65">
        <v>310</v>
      </c>
      <c r="K2853" s="65" t="s">
        <v>493</v>
      </c>
    </row>
    <row r="2854" spans="1:11" ht="12.75" customHeight="1">
      <c r="A2854" s="68" t="s">
        <v>288</v>
      </c>
      <c r="B2854" s="68" t="s">
        <v>113</v>
      </c>
      <c r="C2854" s="68" t="s">
        <v>287</v>
      </c>
      <c r="D2854" s="68" t="s">
        <v>359</v>
      </c>
      <c r="E2854" s="68" t="s">
        <v>360</v>
      </c>
      <c r="F2854" s="68" t="s">
        <v>76</v>
      </c>
      <c r="G2854" s="68" t="s">
        <v>492</v>
      </c>
      <c r="H2854" s="68" t="s">
        <v>375</v>
      </c>
      <c r="I2854" s="65">
        <v>7</v>
      </c>
      <c r="J2854" s="65">
        <v>310</v>
      </c>
      <c r="K2854" s="65" t="s">
        <v>493</v>
      </c>
    </row>
    <row r="2855" spans="1:11" ht="12.75" customHeight="1">
      <c r="A2855" s="68" t="s">
        <v>288</v>
      </c>
      <c r="B2855" s="68" t="s">
        <v>113</v>
      </c>
      <c r="C2855" s="68" t="s">
        <v>287</v>
      </c>
      <c r="D2855" s="68" t="s">
        <v>359</v>
      </c>
      <c r="E2855" s="68" t="s">
        <v>360</v>
      </c>
      <c r="F2855" s="68" t="s">
        <v>76</v>
      </c>
      <c r="G2855" s="68" t="s">
        <v>492</v>
      </c>
      <c r="H2855" s="68" t="s">
        <v>368</v>
      </c>
      <c r="I2855" s="65">
        <v>8</v>
      </c>
      <c r="J2855" s="65">
        <v>310</v>
      </c>
      <c r="K2855" s="65" t="s">
        <v>493</v>
      </c>
    </row>
    <row r="2856" spans="1:11" ht="12.75" customHeight="1">
      <c r="A2856" s="68" t="s">
        <v>288</v>
      </c>
      <c r="B2856" s="68" t="s">
        <v>113</v>
      </c>
      <c r="C2856" s="68" t="s">
        <v>287</v>
      </c>
      <c r="D2856" s="68" t="s">
        <v>359</v>
      </c>
      <c r="E2856" s="68" t="s">
        <v>360</v>
      </c>
      <c r="F2856" s="68" t="s">
        <v>76</v>
      </c>
      <c r="G2856" s="68" t="s">
        <v>492</v>
      </c>
      <c r="H2856" s="68" t="s">
        <v>491</v>
      </c>
      <c r="I2856" s="65">
        <v>4</v>
      </c>
      <c r="J2856" s="65">
        <v>310</v>
      </c>
      <c r="K2856" s="65" t="s">
        <v>493</v>
      </c>
    </row>
    <row r="2857" spans="1:11" ht="12.75" customHeight="1">
      <c r="A2857" s="68" t="s">
        <v>288</v>
      </c>
      <c r="B2857" s="68" t="s">
        <v>113</v>
      </c>
      <c r="C2857" s="68" t="s">
        <v>287</v>
      </c>
      <c r="D2857" s="68" t="s">
        <v>359</v>
      </c>
      <c r="E2857" s="68" t="s">
        <v>360</v>
      </c>
      <c r="F2857" s="68" t="s">
        <v>76</v>
      </c>
      <c r="G2857" s="68" t="s">
        <v>492</v>
      </c>
      <c r="H2857" s="68" t="s">
        <v>638</v>
      </c>
      <c r="I2857" s="65">
        <v>1</v>
      </c>
      <c r="J2857" s="65">
        <v>310</v>
      </c>
      <c r="K2857" s="65" t="s">
        <v>493</v>
      </c>
    </row>
    <row r="2858" spans="1:11" ht="12.75" customHeight="1">
      <c r="A2858" s="68" t="s">
        <v>288</v>
      </c>
      <c r="B2858" s="68" t="s">
        <v>113</v>
      </c>
      <c r="C2858" s="68" t="s">
        <v>287</v>
      </c>
      <c r="D2858" s="68" t="s">
        <v>359</v>
      </c>
      <c r="E2858" s="68" t="s">
        <v>360</v>
      </c>
      <c r="F2858" s="68" t="s">
        <v>76</v>
      </c>
      <c r="G2858" s="68" t="s">
        <v>492</v>
      </c>
      <c r="H2858" s="68" t="s">
        <v>451</v>
      </c>
      <c r="I2858" s="65">
        <v>9</v>
      </c>
      <c r="J2858" s="65">
        <v>215</v>
      </c>
      <c r="K2858" s="65" t="s">
        <v>291</v>
      </c>
    </row>
    <row r="2859" spans="1:11" ht="12.75" customHeight="1">
      <c r="A2859" s="68" t="s">
        <v>288</v>
      </c>
      <c r="B2859" s="68" t="s">
        <v>113</v>
      </c>
      <c r="C2859" s="68" t="s">
        <v>287</v>
      </c>
      <c r="D2859" s="68" t="s">
        <v>359</v>
      </c>
      <c r="E2859" s="68" t="s">
        <v>360</v>
      </c>
      <c r="F2859" s="68" t="s">
        <v>76</v>
      </c>
      <c r="G2859" s="68" t="s">
        <v>492</v>
      </c>
      <c r="H2859" s="68" t="s">
        <v>365</v>
      </c>
      <c r="I2859" s="65">
        <v>19</v>
      </c>
      <c r="J2859" s="65">
        <v>215</v>
      </c>
      <c r="K2859" s="65" t="s">
        <v>291</v>
      </c>
    </row>
    <row r="2860" spans="1:11" ht="12.75" customHeight="1">
      <c r="A2860" s="68" t="s">
        <v>288</v>
      </c>
      <c r="B2860" s="68" t="s">
        <v>113</v>
      </c>
      <c r="C2860" s="68" t="s">
        <v>287</v>
      </c>
      <c r="D2860" s="68" t="s">
        <v>359</v>
      </c>
      <c r="E2860" s="68" t="s">
        <v>360</v>
      </c>
      <c r="F2860" s="68" t="s">
        <v>76</v>
      </c>
      <c r="G2860" s="68" t="s">
        <v>492</v>
      </c>
      <c r="H2860" s="68" t="s">
        <v>366</v>
      </c>
      <c r="I2860" s="65">
        <v>54</v>
      </c>
      <c r="J2860" s="65">
        <v>215</v>
      </c>
      <c r="K2860" s="65" t="s">
        <v>291</v>
      </c>
    </row>
    <row r="2861" spans="1:11" ht="12.75" customHeight="1">
      <c r="A2861" s="68" t="s">
        <v>288</v>
      </c>
      <c r="B2861" s="68" t="s">
        <v>113</v>
      </c>
      <c r="C2861" s="68" t="s">
        <v>287</v>
      </c>
      <c r="D2861" s="68" t="s">
        <v>359</v>
      </c>
      <c r="E2861" s="68" t="s">
        <v>360</v>
      </c>
      <c r="F2861" s="68" t="s">
        <v>76</v>
      </c>
      <c r="G2861" s="68" t="s">
        <v>492</v>
      </c>
      <c r="H2861" s="68" t="s">
        <v>367</v>
      </c>
      <c r="I2861" s="65">
        <v>20</v>
      </c>
      <c r="J2861" s="65">
        <v>215</v>
      </c>
      <c r="K2861" s="65" t="s">
        <v>291</v>
      </c>
    </row>
    <row r="2862" spans="1:11" ht="12.75" customHeight="1">
      <c r="A2862" s="68" t="s">
        <v>288</v>
      </c>
      <c r="B2862" s="68" t="s">
        <v>113</v>
      </c>
      <c r="C2862" s="68" t="s">
        <v>287</v>
      </c>
      <c r="D2862" s="68" t="s">
        <v>359</v>
      </c>
      <c r="E2862" s="68" t="s">
        <v>360</v>
      </c>
      <c r="F2862" s="68" t="s">
        <v>76</v>
      </c>
      <c r="G2862" s="68" t="s">
        <v>492</v>
      </c>
      <c r="H2862" s="68" t="s">
        <v>247</v>
      </c>
      <c r="I2862" s="65">
        <v>28</v>
      </c>
      <c r="J2862" s="65">
        <v>215</v>
      </c>
      <c r="K2862" s="65" t="s">
        <v>291</v>
      </c>
    </row>
    <row r="2863" spans="1:11" ht="12.75" customHeight="1">
      <c r="A2863" s="68" t="s">
        <v>288</v>
      </c>
      <c r="B2863" s="68" t="s">
        <v>113</v>
      </c>
      <c r="C2863" s="68" t="s">
        <v>287</v>
      </c>
      <c r="D2863" s="68" t="s">
        <v>359</v>
      </c>
      <c r="E2863" s="68" t="s">
        <v>360</v>
      </c>
      <c r="F2863" s="68" t="s">
        <v>76</v>
      </c>
      <c r="G2863" s="68" t="s">
        <v>492</v>
      </c>
      <c r="H2863" s="68" t="s">
        <v>375</v>
      </c>
      <c r="I2863" s="65">
        <v>15</v>
      </c>
      <c r="J2863" s="65">
        <v>215</v>
      </c>
      <c r="K2863" s="65" t="s">
        <v>291</v>
      </c>
    </row>
    <row r="2864" spans="1:11" ht="12.75" customHeight="1">
      <c r="A2864" s="68" t="s">
        <v>288</v>
      </c>
      <c r="B2864" s="68" t="s">
        <v>113</v>
      </c>
      <c r="C2864" s="68" t="s">
        <v>287</v>
      </c>
      <c r="D2864" s="68" t="s">
        <v>359</v>
      </c>
      <c r="E2864" s="68" t="s">
        <v>360</v>
      </c>
      <c r="F2864" s="68" t="s">
        <v>76</v>
      </c>
      <c r="G2864" s="68" t="s">
        <v>492</v>
      </c>
      <c r="H2864" s="68" t="s">
        <v>368</v>
      </c>
      <c r="I2864" s="65">
        <v>27</v>
      </c>
      <c r="J2864" s="65">
        <v>215</v>
      </c>
      <c r="K2864" s="65" t="s">
        <v>291</v>
      </c>
    </row>
    <row r="2865" spans="1:11" ht="12.75" customHeight="1">
      <c r="A2865" s="68" t="s">
        <v>288</v>
      </c>
      <c r="B2865" s="68" t="s">
        <v>113</v>
      </c>
      <c r="C2865" s="68" t="s">
        <v>287</v>
      </c>
      <c r="D2865" s="68" t="s">
        <v>359</v>
      </c>
      <c r="E2865" s="68" t="s">
        <v>360</v>
      </c>
      <c r="F2865" s="68" t="s">
        <v>76</v>
      </c>
      <c r="G2865" s="68" t="s">
        <v>492</v>
      </c>
      <c r="H2865" s="68" t="s">
        <v>491</v>
      </c>
      <c r="I2865" s="65">
        <v>15</v>
      </c>
      <c r="J2865" s="65">
        <v>215</v>
      </c>
      <c r="K2865" s="65" t="s">
        <v>291</v>
      </c>
    </row>
    <row r="2866" spans="1:11" ht="12.75" customHeight="1">
      <c r="A2866" s="68" t="s">
        <v>288</v>
      </c>
      <c r="B2866" s="68" t="s">
        <v>113</v>
      </c>
      <c r="C2866" s="68" t="s">
        <v>287</v>
      </c>
      <c r="D2866" s="68" t="s">
        <v>359</v>
      </c>
      <c r="E2866" s="68" t="s">
        <v>360</v>
      </c>
      <c r="F2866" s="68" t="s">
        <v>76</v>
      </c>
      <c r="G2866" s="68" t="s">
        <v>492</v>
      </c>
      <c r="H2866" s="68" t="s">
        <v>369</v>
      </c>
      <c r="I2866" s="65">
        <v>6</v>
      </c>
      <c r="J2866" s="65">
        <v>215</v>
      </c>
      <c r="K2866" s="65" t="s">
        <v>291</v>
      </c>
    </row>
    <row r="2867" spans="1:11" ht="12.75" customHeight="1">
      <c r="A2867" s="68" t="s">
        <v>288</v>
      </c>
      <c r="B2867" s="68" t="s">
        <v>113</v>
      </c>
      <c r="C2867" s="68" t="s">
        <v>287</v>
      </c>
      <c r="D2867" s="68" t="s">
        <v>359</v>
      </c>
      <c r="E2867" s="68" t="s">
        <v>360</v>
      </c>
      <c r="F2867" s="68" t="s">
        <v>76</v>
      </c>
      <c r="G2867" s="68" t="s">
        <v>492</v>
      </c>
      <c r="H2867" s="68" t="s">
        <v>638</v>
      </c>
      <c r="I2867" s="65">
        <v>6</v>
      </c>
      <c r="J2867" s="65">
        <v>215</v>
      </c>
      <c r="K2867" s="65" t="s">
        <v>291</v>
      </c>
    </row>
    <row r="2868" spans="1:11" ht="12.75" customHeight="1">
      <c r="A2868" s="68" t="s">
        <v>288</v>
      </c>
      <c r="B2868" s="68" t="s">
        <v>113</v>
      </c>
      <c r="C2868" s="68" t="s">
        <v>287</v>
      </c>
      <c r="D2868" s="68" t="s">
        <v>359</v>
      </c>
      <c r="E2868" s="68" t="s">
        <v>360</v>
      </c>
      <c r="F2868" s="68" t="s">
        <v>76</v>
      </c>
      <c r="G2868" s="68" t="s">
        <v>492</v>
      </c>
      <c r="H2868" s="68" t="s">
        <v>366</v>
      </c>
      <c r="I2868" s="65">
        <v>31</v>
      </c>
      <c r="J2868" s="65">
        <v>203</v>
      </c>
      <c r="K2868" s="65" t="s">
        <v>494</v>
      </c>
    </row>
    <row r="2869" spans="1:11" ht="12.75" customHeight="1">
      <c r="A2869" s="68" t="s">
        <v>288</v>
      </c>
      <c r="B2869" s="68" t="s">
        <v>113</v>
      </c>
      <c r="C2869" s="68" t="s">
        <v>287</v>
      </c>
      <c r="D2869" s="68" t="s">
        <v>359</v>
      </c>
      <c r="E2869" s="68" t="s">
        <v>360</v>
      </c>
      <c r="F2869" s="68" t="s">
        <v>76</v>
      </c>
      <c r="G2869" s="68" t="s">
        <v>492</v>
      </c>
      <c r="H2869" s="68" t="s">
        <v>367</v>
      </c>
      <c r="I2869" s="65">
        <v>1</v>
      </c>
      <c r="J2869" s="65">
        <v>203</v>
      </c>
      <c r="K2869" s="65" t="s">
        <v>494</v>
      </c>
    </row>
    <row r="2870" spans="1:11" ht="12.75" customHeight="1">
      <c r="A2870" s="68" t="s">
        <v>288</v>
      </c>
      <c r="B2870" s="68" t="s">
        <v>113</v>
      </c>
      <c r="C2870" s="68" t="s">
        <v>287</v>
      </c>
      <c r="D2870" s="68" t="s">
        <v>359</v>
      </c>
      <c r="E2870" s="68" t="s">
        <v>360</v>
      </c>
      <c r="F2870" s="68" t="s">
        <v>76</v>
      </c>
      <c r="G2870" s="68" t="s">
        <v>492</v>
      </c>
      <c r="H2870" s="68" t="s">
        <v>247</v>
      </c>
      <c r="I2870" s="65">
        <v>4</v>
      </c>
      <c r="J2870" s="65">
        <v>203</v>
      </c>
      <c r="K2870" s="65" t="s">
        <v>494</v>
      </c>
    </row>
    <row r="2871" spans="1:11" ht="12.75" customHeight="1">
      <c r="A2871" s="68" t="s">
        <v>288</v>
      </c>
      <c r="B2871" s="68" t="s">
        <v>113</v>
      </c>
      <c r="C2871" s="68" t="s">
        <v>287</v>
      </c>
      <c r="D2871" s="68" t="s">
        <v>359</v>
      </c>
      <c r="E2871" s="68" t="s">
        <v>360</v>
      </c>
      <c r="F2871" s="68" t="s">
        <v>76</v>
      </c>
      <c r="G2871" s="68" t="s">
        <v>492</v>
      </c>
      <c r="H2871" s="68" t="s">
        <v>638</v>
      </c>
      <c r="I2871" s="65">
        <v>1</v>
      </c>
      <c r="J2871" s="65">
        <v>229</v>
      </c>
      <c r="K2871" s="65" t="s">
        <v>267</v>
      </c>
    </row>
    <row r="2872" spans="1:11" ht="12.75" customHeight="1">
      <c r="A2872" s="68" t="s">
        <v>288</v>
      </c>
      <c r="B2872" s="68" t="s">
        <v>113</v>
      </c>
      <c r="C2872" s="68" t="s">
        <v>287</v>
      </c>
      <c r="D2872" s="68" t="s">
        <v>359</v>
      </c>
      <c r="E2872" s="68" t="s">
        <v>360</v>
      </c>
      <c r="F2872" s="68" t="s">
        <v>76</v>
      </c>
      <c r="G2872" s="68" t="s">
        <v>492</v>
      </c>
      <c r="H2872" s="68" t="s">
        <v>451</v>
      </c>
      <c r="I2872" s="65">
        <v>7</v>
      </c>
      <c r="J2872" s="65">
        <v>218</v>
      </c>
      <c r="K2872" s="65" t="s">
        <v>297</v>
      </c>
    </row>
    <row r="2873" spans="1:11" ht="12.75" customHeight="1">
      <c r="A2873" s="68" t="s">
        <v>288</v>
      </c>
      <c r="B2873" s="68" t="s">
        <v>113</v>
      </c>
      <c r="C2873" s="68" t="s">
        <v>287</v>
      </c>
      <c r="D2873" s="68" t="s">
        <v>359</v>
      </c>
      <c r="E2873" s="68" t="s">
        <v>360</v>
      </c>
      <c r="F2873" s="68" t="s">
        <v>76</v>
      </c>
      <c r="G2873" s="68" t="s">
        <v>492</v>
      </c>
      <c r="H2873" s="68" t="s">
        <v>365</v>
      </c>
      <c r="I2873" s="65">
        <v>5</v>
      </c>
      <c r="J2873" s="65">
        <v>218</v>
      </c>
      <c r="K2873" s="65" t="s">
        <v>297</v>
      </c>
    </row>
    <row r="2874" spans="1:11" ht="12.75" customHeight="1">
      <c r="A2874" s="68" t="s">
        <v>288</v>
      </c>
      <c r="B2874" s="68" t="s">
        <v>113</v>
      </c>
      <c r="C2874" s="68" t="s">
        <v>287</v>
      </c>
      <c r="D2874" s="68" t="s">
        <v>359</v>
      </c>
      <c r="E2874" s="68" t="s">
        <v>360</v>
      </c>
      <c r="F2874" s="68" t="s">
        <v>76</v>
      </c>
      <c r="G2874" s="68" t="s">
        <v>492</v>
      </c>
      <c r="H2874" s="68" t="s">
        <v>366</v>
      </c>
      <c r="I2874" s="65">
        <v>2</v>
      </c>
      <c r="J2874" s="65">
        <v>218</v>
      </c>
      <c r="K2874" s="65" t="s">
        <v>297</v>
      </c>
    </row>
    <row r="2875" spans="1:11" ht="12.75" customHeight="1">
      <c r="A2875" s="68" t="s">
        <v>288</v>
      </c>
      <c r="B2875" s="68" t="s">
        <v>113</v>
      </c>
      <c r="C2875" s="68" t="s">
        <v>287</v>
      </c>
      <c r="D2875" s="68" t="s">
        <v>359</v>
      </c>
      <c r="E2875" s="68" t="s">
        <v>360</v>
      </c>
      <c r="F2875" s="68" t="s">
        <v>76</v>
      </c>
      <c r="G2875" s="68" t="s">
        <v>492</v>
      </c>
      <c r="H2875" s="68" t="s">
        <v>367</v>
      </c>
      <c r="I2875" s="65">
        <v>2</v>
      </c>
      <c r="J2875" s="65">
        <v>218</v>
      </c>
      <c r="K2875" s="65" t="s">
        <v>297</v>
      </c>
    </row>
    <row r="2876" spans="1:11" ht="12.75" customHeight="1">
      <c r="A2876" s="68" t="s">
        <v>288</v>
      </c>
      <c r="B2876" s="68" t="s">
        <v>113</v>
      </c>
      <c r="C2876" s="68" t="s">
        <v>287</v>
      </c>
      <c r="D2876" s="68" t="s">
        <v>359</v>
      </c>
      <c r="E2876" s="68" t="s">
        <v>360</v>
      </c>
      <c r="F2876" s="68" t="s">
        <v>76</v>
      </c>
      <c r="G2876" s="68" t="s">
        <v>492</v>
      </c>
      <c r="H2876" s="68" t="s">
        <v>451</v>
      </c>
      <c r="I2876" s="65">
        <v>3</v>
      </c>
      <c r="J2876" s="65">
        <v>217</v>
      </c>
      <c r="K2876" s="65" t="s">
        <v>332</v>
      </c>
    </row>
    <row r="2877" spans="1:11" ht="12.75" customHeight="1">
      <c r="A2877" s="68" t="s">
        <v>288</v>
      </c>
      <c r="B2877" s="68" t="s">
        <v>113</v>
      </c>
      <c r="C2877" s="68" t="s">
        <v>287</v>
      </c>
      <c r="D2877" s="68" t="s">
        <v>359</v>
      </c>
      <c r="E2877" s="68" t="s">
        <v>360</v>
      </c>
      <c r="F2877" s="68" t="s">
        <v>76</v>
      </c>
      <c r="G2877" s="68" t="s">
        <v>492</v>
      </c>
      <c r="H2877" s="68" t="s">
        <v>365</v>
      </c>
      <c r="I2877" s="65">
        <v>6</v>
      </c>
      <c r="J2877" s="65">
        <v>217</v>
      </c>
      <c r="K2877" s="65" t="s">
        <v>332</v>
      </c>
    </row>
    <row r="2878" spans="1:11" ht="12.75" customHeight="1">
      <c r="A2878" s="68" t="s">
        <v>288</v>
      </c>
      <c r="B2878" s="68" t="s">
        <v>113</v>
      </c>
      <c r="C2878" s="68" t="s">
        <v>287</v>
      </c>
      <c r="D2878" s="68" t="s">
        <v>359</v>
      </c>
      <c r="E2878" s="68" t="s">
        <v>360</v>
      </c>
      <c r="F2878" s="68" t="s">
        <v>76</v>
      </c>
      <c r="G2878" s="68" t="s">
        <v>492</v>
      </c>
      <c r="H2878" s="68" t="s">
        <v>375</v>
      </c>
      <c r="I2878" s="65">
        <v>1</v>
      </c>
      <c r="J2878" s="65">
        <v>217</v>
      </c>
      <c r="K2878" s="65" t="s">
        <v>332</v>
      </c>
    </row>
    <row r="2879" spans="1:11" ht="12.75" customHeight="1">
      <c r="A2879" s="68" t="s">
        <v>288</v>
      </c>
      <c r="B2879" s="68" t="s">
        <v>113</v>
      </c>
      <c r="C2879" s="68" t="s">
        <v>287</v>
      </c>
      <c r="D2879" s="68" t="s">
        <v>359</v>
      </c>
      <c r="E2879" s="68" t="s">
        <v>360</v>
      </c>
      <c r="F2879" s="68" t="s">
        <v>76</v>
      </c>
      <c r="G2879" s="68" t="s">
        <v>492</v>
      </c>
      <c r="H2879" s="68" t="s">
        <v>368</v>
      </c>
      <c r="I2879" s="65">
        <v>1</v>
      </c>
      <c r="J2879" s="65">
        <v>217</v>
      </c>
      <c r="K2879" s="65" t="s">
        <v>332</v>
      </c>
    </row>
    <row r="2880" spans="1:11" ht="12.75" customHeight="1">
      <c r="A2880" s="68" t="s">
        <v>288</v>
      </c>
      <c r="B2880" s="68" t="s">
        <v>113</v>
      </c>
      <c r="C2880" s="68" t="s">
        <v>287</v>
      </c>
      <c r="D2880" s="68" t="s">
        <v>359</v>
      </c>
      <c r="E2880" s="68" t="s">
        <v>360</v>
      </c>
      <c r="F2880" s="68" t="s">
        <v>76</v>
      </c>
      <c r="G2880" s="68" t="s">
        <v>492</v>
      </c>
      <c r="H2880" s="68" t="s">
        <v>491</v>
      </c>
      <c r="I2880" s="65">
        <v>1</v>
      </c>
      <c r="J2880" s="65">
        <v>217</v>
      </c>
      <c r="K2880" s="65" t="s">
        <v>332</v>
      </c>
    </row>
    <row r="2881" spans="1:11" ht="12.75" customHeight="1">
      <c r="A2881" s="68" t="s">
        <v>288</v>
      </c>
      <c r="B2881" s="68" t="s">
        <v>113</v>
      </c>
      <c r="C2881" s="68" t="s">
        <v>287</v>
      </c>
      <c r="D2881" s="68" t="s">
        <v>359</v>
      </c>
      <c r="E2881" s="68" t="s">
        <v>360</v>
      </c>
      <c r="F2881" s="68" t="s">
        <v>77</v>
      </c>
      <c r="G2881" s="68" t="s">
        <v>273</v>
      </c>
      <c r="H2881" s="68" t="s">
        <v>491</v>
      </c>
      <c r="I2881" s="65">
        <v>639</v>
      </c>
      <c r="J2881" s="65">
        <v>427</v>
      </c>
      <c r="K2881" s="65" t="s">
        <v>376</v>
      </c>
    </row>
    <row r="2882" spans="1:11" ht="12.75" customHeight="1">
      <c r="A2882" s="68" t="s">
        <v>288</v>
      </c>
      <c r="B2882" s="68" t="s">
        <v>113</v>
      </c>
      <c r="C2882" s="68" t="s">
        <v>287</v>
      </c>
      <c r="D2882" s="68" t="s">
        <v>359</v>
      </c>
      <c r="E2882" s="68" t="s">
        <v>360</v>
      </c>
      <c r="F2882" s="68" t="s">
        <v>77</v>
      </c>
      <c r="G2882" s="68" t="s">
        <v>273</v>
      </c>
      <c r="H2882" s="68" t="s">
        <v>369</v>
      </c>
      <c r="I2882" s="65">
        <v>499</v>
      </c>
      <c r="J2882" s="65">
        <v>427</v>
      </c>
      <c r="K2882" s="65" t="s">
        <v>376</v>
      </c>
    </row>
    <row r="2883" spans="1:11" ht="12.75" customHeight="1">
      <c r="A2883" s="68" t="s">
        <v>288</v>
      </c>
      <c r="B2883" s="68" t="s">
        <v>113</v>
      </c>
      <c r="C2883" s="68" t="s">
        <v>287</v>
      </c>
      <c r="D2883" s="68" t="s">
        <v>359</v>
      </c>
      <c r="E2883" s="68" t="s">
        <v>360</v>
      </c>
      <c r="F2883" s="68" t="s">
        <v>77</v>
      </c>
      <c r="G2883" s="68" t="s">
        <v>273</v>
      </c>
      <c r="H2883" s="68" t="s">
        <v>638</v>
      </c>
      <c r="I2883" s="65">
        <v>237</v>
      </c>
      <c r="J2883" s="65">
        <v>427</v>
      </c>
      <c r="K2883" s="65" t="s">
        <v>376</v>
      </c>
    </row>
    <row r="2884" spans="1:11" ht="12.75" customHeight="1">
      <c r="A2884" s="68" t="s">
        <v>288</v>
      </c>
      <c r="B2884" s="68" t="s">
        <v>113</v>
      </c>
      <c r="C2884" s="68" t="s">
        <v>287</v>
      </c>
      <c r="D2884" s="68" t="s">
        <v>359</v>
      </c>
      <c r="E2884" s="68" t="s">
        <v>360</v>
      </c>
      <c r="F2884" s="68" t="s">
        <v>77</v>
      </c>
      <c r="G2884" s="68" t="s">
        <v>273</v>
      </c>
      <c r="H2884" s="68" t="s">
        <v>422</v>
      </c>
      <c r="I2884" s="65">
        <v>1</v>
      </c>
      <c r="J2884" s="65">
        <v>410</v>
      </c>
      <c r="K2884" s="65" t="s">
        <v>495</v>
      </c>
    </row>
    <row r="2885" spans="1:11" ht="12.75" customHeight="1">
      <c r="A2885" s="68" t="s">
        <v>288</v>
      </c>
      <c r="B2885" s="68" t="s">
        <v>113</v>
      </c>
      <c r="C2885" s="68" t="s">
        <v>287</v>
      </c>
      <c r="D2885" s="68" t="s">
        <v>359</v>
      </c>
      <c r="E2885" s="68" t="s">
        <v>360</v>
      </c>
      <c r="F2885" s="68" t="s">
        <v>77</v>
      </c>
      <c r="G2885" s="68" t="s">
        <v>273</v>
      </c>
      <c r="H2885" s="68" t="s">
        <v>258</v>
      </c>
      <c r="I2885" s="65">
        <v>1</v>
      </c>
      <c r="J2885" s="65">
        <v>410</v>
      </c>
      <c r="K2885" s="65" t="s">
        <v>495</v>
      </c>
    </row>
    <row r="2886" spans="1:11" ht="12.75" customHeight="1">
      <c r="A2886" s="68" t="s">
        <v>288</v>
      </c>
      <c r="B2886" s="68" t="s">
        <v>113</v>
      </c>
      <c r="C2886" s="68" t="s">
        <v>287</v>
      </c>
      <c r="D2886" s="68" t="s">
        <v>359</v>
      </c>
      <c r="E2886" s="68" t="s">
        <v>360</v>
      </c>
      <c r="F2886" s="68" t="s">
        <v>77</v>
      </c>
      <c r="G2886" s="68" t="s">
        <v>273</v>
      </c>
      <c r="H2886" s="68" t="s">
        <v>362</v>
      </c>
      <c r="I2886" s="65">
        <v>2</v>
      </c>
      <c r="J2886" s="65">
        <v>410</v>
      </c>
      <c r="K2886" s="65" t="s">
        <v>495</v>
      </c>
    </row>
    <row r="2887" spans="1:11" ht="12.75" customHeight="1">
      <c r="A2887" s="68" t="s">
        <v>288</v>
      </c>
      <c r="B2887" s="68" t="s">
        <v>113</v>
      </c>
      <c r="C2887" s="68" t="s">
        <v>287</v>
      </c>
      <c r="D2887" s="68" t="s">
        <v>359</v>
      </c>
      <c r="E2887" s="68" t="s">
        <v>360</v>
      </c>
      <c r="F2887" s="68" t="s">
        <v>77</v>
      </c>
      <c r="G2887" s="68" t="s">
        <v>273</v>
      </c>
      <c r="H2887" s="68" t="s">
        <v>363</v>
      </c>
      <c r="I2887" s="65">
        <v>2</v>
      </c>
      <c r="J2887" s="65">
        <v>410</v>
      </c>
      <c r="K2887" s="65" t="s">
        <v>495</v>
      </c>
    </row>
    <row r="2888" spans="1:11" ht="12.75" customHeight="1">
      <c r="A2888" s="68" t="s">
        <v>288</v>
      </c>
      <c r="B2888" s="68" t="s">
        <v>113</v>
      </c>
      <c r="C2888" s="68" t="s">
        <v>287</v>
      </c>
      <c r="D2888" s="68" t="s">
        <v>359</v>
      </c>
      <c r="E2888" s="68" t="s">
        <v>360</v>
      </c>
      <c r="F2888" s="68" t="s">
        <v>77</v>
      </c>
      <c r="G2888" s="68" t="s">
        <v>273</v>
      </c>
      <c r="H2888" s="68" t="s">
        <v>491</v>
      </c>
      <c r="I2888" s="65">
        <v>642</v>
      </c>
      <c r="J2888" s="65">
        <v>410</v>
      </c>
      <c r="K2888" s="65" t="s">
        <v>495</v>
      </c>
    </row>
    <row r="2889" spans="1:11" ht="12.75" customHeight="1">
      <c r="A2889" s="68" t="s">
        <v>288</v>
      </c>
      <c r="B2889" s="68" t="s">
        <v>113</v>
      </c>
      <c r="C2889" s="68" t="s">
        <v>287</v>
      </c>
      <c r="D2889" s="68" t="s">
        <v>359</v>
      </c>
      <c r="E2889" s="68" t="s">
        <v>360</v>
      </c>
      <c r="F2889" s="68" t="s">
        <v>77</v>
      </c>
      <c r="G2889" s="68" t="s">
        <v>273</v>
      </c>
      <c r="H2889" s="68" t="s">
        <v>369</v>
      </c>
      <c r="I2889" s="65">
        <v>1222</v>
      </c>
      <c r="J2889" s="65">
        <v>410</v>
      </c>
      <c r="K2889" s="65" t="s">
        <v>495</v>
      </c>
    </row>
    <row r="2890" spans="1:11" ht="12.75" customHeight="1">
      <c r="A2890" s="68" t="s">
        <v>288</v>
      </c>
      <c r="B2890" s="68" t="s">
        <v>113</v>
      </c>
      <c r="C2890" s="68" t="s">
        <v>287</v>
      </c>
      <c r="D2890" s="68" t="s">
        <v>359</v>
      </c>
      <c r="E2890" s="68" t="s">
        <v>360</v>
      </c>
      <c r="F2890" s="68" t="s">
        <v>77</v>
      </c>
      <c r="G2890" s="68" t="s">
        <v>273</v>
      </c>
      <c r="H2890" s="68" t="s">
        <v>638</v>
      </c>
      <c r="I2890" s="65">
        <v>990</v>
      </c>
      <c r="J2890" s="65">
        <v>410</v>
      </c>
      <c r="K2890" s="65" t="s">
        <v>495</v>
      </c>
    </row>
    <row r="2891" spans="1:11" ht="12.75" customHeight="1">
      <c r="A2891" s="68" t="s">
        <v>288</v>
      </c>
      <c r="B2891" s="68" t="s">
        <v>113</v>
      </c>
      <c r="C2891" s="68" t="s">
        <v>287</v>
      </c>
      <c r="D2891" s="68" t="s">
        <v>359</v>
      </c>
      <c r="E2891" s="68" t="s">
        <v>360</v>
      </c>
      <c r="F2891" s="68" t="s">
        <v>77</v>
      </c>
      <c r="G2891" s="68" t="s">
        <v>273</v>
      </c>
      <c r="H2891" s="68" t="s">
        <v>491</v>
      </c>
      <c r="I2891" s="65">
        <v>406</v>
      </c>
      <c r="J2891" s="65">
        <v>408</v>
      </c>
      <c r="K2891" s="65" t="s">
        <v>496</v>
      </c>
    </row>
    <row r="2892" spans="1:11" ht="12.75" customHeight="1">
      <c r="A2892" s="68" t="s">
        <v>288</v>
      </c>
      <c r="B2892" s="68" t="s">
        <v>113</v>
      </c>
      <c r="C2892" s="68" t="s">
        <v>287</v>
      </c>
      <c r="D2892" s="68" t="s">
        <v>359</v>
      </c>
      <c r="E2892" s="68" t="s">
        <v>360</v>
      </c>
      <c r="F2892" s="68" t="s">
        <v>77</v>
      </c>
      <c r="G2892" s="68" t="s">
        <v>273</v>
      </c>
      <c r="H2892" s="68" t="s">
        <v>369</v>
      </c>
      <c r="I2892" s="65">
        <v>421</v>
      </c>
      <c r="J2892" s="65">
        <v>408</v>
      </c>
      <c r="K2892" s="65" t="s">
        <v>496</v>
      </c>
    </row>
    <row r="2893" spans="1:11" ht="12.75" customHeight="1">
      <c r="A2893" s="68" t="s">
        <v>288</v>
      </c>
      <c r="B2893" s="68" t="s">
        <v>113</v>
      </c>
      <c r="C2893" s="68" t="s">
        <v>287</v>
      </c>
      <c r="D2893" s="68" t="s">
        <v>359</v>
      </c>
      <c r="E2893" s="68" t="s">
        <v>360</v>
      </c>
      <c r="F2893" s="68" t="s">
        <v>77</v>
      </c>
      <c r="G2893" s="68" t="s">
        <v>273</v>
      </c>
      <c r="H2893" s="68" t="s">
        <v>638</v>
      </c>
      <c r="I2893" s="65">
        <v>292</v>
      </c>
      <c r="J2893" s="65">
        <v>408</v>
      </c>
      <c r="K2893" s="65" t="s">
        <v>496</v>
      </c>
    </row>
    <row r="2894" spans="1:11" ht="12.75" customHeight="1">
      <c r="A2894" s="68" t="s">
        <v>288</v>
      </c>
      <c r="B2894" s="68" t="s">
        <v>113</v>
      </c>
      <c r="C2894" s="68" t="s">
        <v>287</v>
      </c>
      <c r="D2894" s="68" t="s">
        <v>359</v>
      </c>
      <c r="E2894" s="68" t="s">
        <v>360</v>
      </c>
      <c r="F2894" s="68" t="s">
        <v>77</v>
      </c>
      <c r="G2894" s="68" t="s">
        <v>273</v>
      </c>
      <c r="H2894" s="68" t="s">
        <v>491</v>
      </c>
      <c r="I2894" s="65">
        <v>297</v>
      </c>
      <c r="J2894" s="65">
        <v>424</v>
      </c>
      <c r="K2894" s="65" t="s">
        <v>378</v>
      </c>
    </row>
    <row r="2895" spans="1:11" ht="12.75" customHeight="1">
      <c r="A2895" s="68" t="s">
        <v>288</v>
      </c>
      <c r="B2895" s="68" t="s">
        <v>113</v>
      </c>
      <c r="C2895" s="68" t="s">
        <v>287</v>
      </c>
      <c r="D2895" s="68" t="s">
        <v>359</v>
      </c>
      <c r="E2895" s="68" t="s">
        <v>360</v>
      </c>
      <c r="F2895" s="68" t="s">
        <v>77</v>
      </c>
      <c r="G2895" s="68" t="s">
        <v>273</v>
      </c>
      <c r="H2895" s="68" t="s">
        <v>369</v>
      </c>
      <c r="I2895" s="65">
        <v>803</v>
      </c>
      <c r="J2895" s="65">
        <v>424</v>
      </c>
      <c r="K2895" s="65" t="s">
        <v>378</v>
      </c>
    </row>
    <row r="2896" spans="1:11" ht="12.75" customHeight="1">
      <c r="A2896" s="68" t="s">
        <v>288</v>
      </c>
      <c r="B2896" s="68" t="s">
        <v>113</v>
      </c>
      <c r="C2896" s="68" t="s">
        <v>287</v>
      </c>
      <c r="D2896" s="68" t="s">
        <v>359</v>
      </c>
      <c r="E2896" s="68" t="s">
        <v>360</v>
      </c>
      <c r="F2896" s="68" t="s">
        <v>77</v>
      </c>
      <c r="G2896" s="68" t="s">
        <v>273</v>
      </c>
      <c r="H2896" s="68" t="s">
        <v>638</v>
      </c>
      <c r="I2896" s="65">
        <v>213</v>
      </c>
      <c r="J2896" s="65">
        <v>424</v>
      </c>
      <c r="K2896" s="65" t="s">
        <v>378</v>
      </c>
    </row>
    <row r="2897" spans="1:11" ht="12.75" customHeight="1">
      <c r="A2897" s="68" t="s">
        <v>288</v>
      </c>
      <c r="B2897" s="68" t="s">
        <v>113</v>
      </c>
      <c r="C2897" s="68" t="s">
        <v>287</v>
      </c>
      <c r="D2897" s="68" t="s">
        <v>359</v>
      </c>
      <c r="E2897" s="68" t="s">
        <v>360</v>
      </c>
      <c r="F2897" s="68" t="s">
        <v>77</v>
      </c>
      <c r="G2897" s="68" t="s">
        <v>273</v>
      </c>
      <c r="H2897" s="68" t="s">
        <v>491</v>
      </c>
      <c r="I2897" s="65">
        <v>125</v>
      </c>
      <c r="J2897" s="65">
        <v>419</v>
      </c>
      <c r="K2897" s="65" t="s">
        <v>262</v>
      </c>
    </row>
    <row r="2898" spans="1:11" ht="12.75" customHeight="1">
      <c r="A2898" s="68" t="s">
        <v>288</v>
      </c>
      <c r="B2898" s="68" t="s">
        <v>113</v>
      </c>
      <c r="C2898" s="68" t="s">
        <v>287</v>
      </c>
      <c r="D2898" s="68" t="s">
        <v>359</v>
      </c>
      <c r="E2898" s="68" t="s">
        <v>360</v>
      </c>
      <c r="F2898" s="68" t="s">
        <v>77</v>
      </c>
      <c r="G2898" s="68" t="s">
        <v>273</v>
      </c>
      <c r="H2898" s="68" t="s">
        <v>369</v>
      </c>
      <c r="I2898" s="65">
        <v>90</v>
      </c>
      <c r="J2898" s="65">
        <v>419</v>
      </c>
      <c r="K2898" s="65" t="s">
        <v>262</v>
      </c>
    </row>
    <row r="2899" spans="1:11" ht="12.75" customHeight="1">
      <c r="A2899" s="68" t="s">
        <v>288</v>
      </c>
      <c r="B2899" s="68" t="s">
        <v>113</v>
      </c>
      <c r="C2899" s="68" t="s">
        <v>287</v>
      </c>
      <c r="D2899" s="68" t="s">
        <v>359</v>
      </c>
      <c r="E2899" s="68" t="s">
        <v>360</v>
      </c>
      <c r="F2899" s="68" t="s">
        <v>77</v>
      </c>
      <c r="G2899" s="68" t="s">
        <v>273</v>
      </c>
      <c r="H2899" s="68" t="s">
        <v>638</v>
      </c>
      <c r="I2899" s="65">
        <v>30</v>
      </c>
      <c r="J2899" s="65">
        <v>419</v>
      </c>
      <c r="K2899" s="65" t="s">
        <v>262</v>
      </c>
    </row>
    <row r="2900" spans="1:11" ht="12.75" customHeight="1">
      <c r="A2900" s="68" t="s">
        <v>288</v>
      </c>
      <c r="B2900" s="68" t="s">
        <v>113</v>
      </c>
      <c r="C2900" s="68" t="s">
        <v>287</v>
      </c>
      <c r="D2900" s="68" t="s">
        <v>359</v>
      </c>
      <c r="E2900" s="68" t="s">
        <v>360</v>
      </c>
      <c r="F2900" s="68" t="s">
        <v>77</v>
      </c>
      <c r="G2900" s="68" t="s">
        <v>273</v>
      </c>
      <c r="H2900" s="68" t="s">
        <v>491</v>
      </c>
      <c r="I2900" s="65">
        <v>245</v>
      </c>
      <c r="J2900" s="65">
        <v>403</v>
      </c>
      <c r="K2900" s="65" t="s">
        <v>428</v>
      </c>
    </row>
    <row r="2901" spans="1:11" ht="12.75" customHeight="1">
      <c r="A2901" s="68" t="s">
        <v>288</v>
      </c>
      <c r="B2901" s="68" t="s">
        <v>113</v>
      </c>
      <c r="C2901" s="68" t="s">
        <v>287</v>
      </c>
      <c r="D2901" s="68" t="s">
        <v>359</v>
      </c>
      <c r="E2901" s="68" t="s">
        <v>360</v>
      </c>
      <c r="F2901" s="68" t="s">
        <v>77</v>
      </c>
      <c r="G2901" s="68" t="s">
        <v>273</v>
      </c>
      <c r="H2901" s="68" t="s">
        <v>369</v>
      </c>
      <c r="I2901" s="65">
        <v>122</v>
      </c>
      <c r="J2901" s="65">
        <v>403</v>
      </c>
      <c r="K2901" s="65" t="s">
        <v>428</v>
      </c>
    </row>
    <row r="2902" spans="1:11" ht="12.75" customHeight="1">
      <c r="A2902" s="68" t="s">
        <v>288</v>
      </c>
      <c r="B2902" s="68" t="s">
        <v>113</v>
      </c>
      <c r="C2902" s="68" t="s">
        <v>287</v>
      </c>
      <c r="D2902" s="68" t="s">
        <v>359</v>
      </c>
      <c r="E2902" s="68" t="s">
        <v>360</v>
      </c>
      <c r="F2902" s="68" t="s">
        <v>77</v>
      </c>
      <c r="G2902" s="68" t="s">
        <v>273</v>
      </c>
      <c r="H2902" s="68" t="s">
        <v>638</v>
      </c>
      <c r="I2902" s="65">
        <v>60</v>
      </c>
      <c r="J2902" s="65">
        <v>403</v>
      </c>
      <c r="K2902" s="65" t="s">
        <v>428</v>
      </c>
    </row>
    <row r="2903" spans="1:11" ht="12.75" customHeight="1">
      <c r="A2903" s="68" t="s">
        <v>288</v>
      </c>
      <c r="B2903" s="68" t="s">
        <v>113</v>
      </c>
      <c r="C2903" s="68" t="s">
        <v>287</v>
      </c>
      <c r="D2903" s="68" t="s">
        <v>359</v>
      </c>
      <c r="E2903" s="68" t="s">
        <v>360</v>
      </c>
      <c r="F2903" s="68" t="s">
        <v>77</v>
      </c>
      <c r="G2903" s="68" t="s">
        <v>273</v>
      </c>
      <c r="H2903" s="68" t="s">
        <v>491</v>
      </c>
      <c r="I2903" s="65">
        <v>80</v>
      </c>
      <c r="J2903" s="65">
        <v>418</v>
      </c>
      <c r="K2903" s="65" t="s">
        <v>429</v>
      </c>
    </row>
    <row r="2904" spans="1:11" ht="12.75" customHeight="1">
      <c r="A2904" s="68" t="s">
        <v>288</v>
      </c>
      <c r="B2904" s="68" t="s">
        <v>113</v>
      </c>
      <c r="C2904" s="68" t="s">
        <v>287</v>
      </c>
      <c r="D2904" s="68" t="s">
        <v>359</v>
      </c>
      <c r="E2904" s="68" t="s">
        <v>360</v>
      </c>
      <c r="F2904" s="68" t="s">
        <v>77</v>
      </c>
      <c r="G2904" s="68" t="s">
        <v>273</v>
      </c>
      <c r="H2904" s="68" t="s">
        <v>369</v>
      </c>
      <c r="I2904" s="65">
        <v>51</v>
      </c>
      <c r="J2904" s="65">
        <v>418</v>
      </c>
      <c r="K2904" s="65" t="s">
        <v>429</v>
      </c>
    </row>
    <row r="2905" spans="1:11" ht="12.75" customHeight="1">
      <c r="A2905" s="68" t="s">
        <v>288</v>
      </c>
      <c r="B2905" s="68" t="s">
        <v>113</v>
      </c>
      <c r="C2905" s="68" t="s">
        <v>287</v>
      </c>
      <c r="D2905" s="68" t="s">
        <v>359</v>
      </c>
      <c r="E2905" s="68" t="s">
        <v>360</v>
      </c>
      <c r="F2905" s="68" t="s">
        <v>77</v>
      </c>
      <c r="G2905" s="68" t="s">
        <v>273</v>
      </c>
      <c r="H2905" s="68" t="s">
        <v>638</v>
      </c>
      <c r="I2905" s="65">
        <v>18</v>
      </c>
      <c r="J2905" s="65">
        <v>418</v>
      </c>
      <c r="K2905" s="65" t="s">
        <v>429</v>
      </c>
    </row>
    <row r="2906" spans="1:11" ht="12.75" customHeight="1">
      <c r="A2906" s="68" t="s">
        <v>288</v>
      </c>
      <c r="B2906" s="68" t="s">
        <v>113</v>
      </c>
      <c r="C2906" s="68" t="s">
        <v>287</v>
      </c>
      <c r="D2906" s="68" t="s">
        <v>359</v>
      </c>
      <c r="E2906" s="68" t="s">
        <v>360</v>
      </c>
      <c r="F2906" s="68" t="s">
        <v>77</v>
      </c>
      <c r="G2906" s="68" t="s">
        <v>273</v>
      </c>
      <c r="H2906" s="68" t="s">
        <v>491</v>
      </c>
      <c r="I2906" s="65">
        <v>126</v>
      </c>
      <c r="J2906" s="65">
        <v>406</v>
      </c>
      <c r="K2906" s="65" t="s">
        <v>497</v>
      </c>
    </row>
    <row r="2907" spans="1:11" ht="12.75" customHeight="1">
      <c r="A2907" s="68" t="s">
        <v>288</v>
      </c>
      <c r="B2907" s="68" t="s">
        <v>113</v>
      </c>
      <c r="C2907" s="68" t="s">
        <v>287</v>
      </c>
      <c r="D2907" s="68" t="s">
        <v>359</v>
      </c>
      <c r="E2907" s="68" t="s">
        <v>360</v>
      </c>
      <c r="F2907" s="68" t="s">
        <v>77</v>
      </c>
      <c r="G2907" s="68" t="s">
        <v>273</v>
      </c>
      <c r="H2907" s="68" t="s">
        <v>369</v>
      </c>
      <c r="I2907" s="65">
        <v>179</v>
      </c>
      <c r="J2907" s="65">
        <v>406</v>
      </c>
      <c r="K2907" s="65" t="s">
        <v>497</v>
      </c>
    </row>
    <row r="2908" spans="1:11" ht="12.75" customHeight="1">
      <c r="A2908" s="68" t="s">
        <v>288</v>
      </c>
      <c r="B2908" s="68" t="s">
        <v>113</v>
      </c>
      <c r="C2908" s="68" t="s">
        <v>287</v>
      </c>
      <c r="D2908" s="68" t="s">
        <v>359</v>
      </c>
      <c r="E2908" s="68" t="s">
        <v>360</v>
      </c>
      <c r="F2908" s="68" t="s">
        <v>77</v>
      </c>
      <c r="G2908" s="68" t="s">
        <v>273</v>
      </c>
      <c r="H2908" s="68" t="s">
        <v>638</v>
      </c>
      <c r="I2908" s="65">
        <v>117</v>
      </c>
      <c r="J2908" s="65">
        <v>406</v>
      </c>
      <c r="K2908" s="65" t="s">
        <v>497</v>
      </c>
    </row>
    <row r="2909" spans="1:11" ht="12.75" customHeight="1">
      <c r="A2909" s="68" t="s">
        <v>288</v>
      </c>
      <c r="B2909" s="68" t="s">
        <v>113</v>
      </c>
      <c r="C2909" s="68" t="s">
        <v>287</v>
      </c>
      <c r="D2909" s="68" t="s">
        <v>359</v>
      </c>
      <c r="E2909" s="68" t="s">
        <v>360</v>
      </c>
      <c r="F2909" s="68" t="s">
        <v>77</v>
      </c>
      <c r="G2909" s="68" t="s">
        <v>273</v>
      </c>
      <c r="H2909" s="68" t="s">
        <v>491</v>
      </c>
      <c r="I2909" s="65">
        <v>380</v>
      </c>
      <c r="J2909" s="65">
        <v>411</v>
      </c>
      <c r="K2909" s="65" t="s">
        <v>498</v>
      </c>
    </row>
    <row r="2910" spans="1:11" ht="12.75" customHeight="1">
      <c r="A2910" s="68" t="s">
        <v>288</v>
      </c>
      <c r="B2910" s="68" t="s">
        <v>113</v>
      </c>
      <c r="C2910" s="68" t="s">
        <v>287</v>
      </c>
      <c r="D2910" s="68" t="s">
        <v>359</v>
      </c>
      <c r="E2910" s="68" t="s">
        <v>360</v>
      </c>
      <c r="F2910" s="68" t="s">
        <v>77</v>
      </c>
      <c r="G2910" s="68" t="s">
        <v>273</v>
      </c>
      <c r="H2910" s="68" t="s">
        <v>369</v>
      </c>
      <c r="I2910" s="65">
        <v>394</v>
      </c>
      <c r="J2910" s="65">
        <v>411</v>
      </c>
      <c r="K2910" s="65" t="s">
        <v>498</v>
      </c>
    </row>
    <row r="2911" spans="1:11" ht="12.75" customHeight="1">
      <c r="A2911" s="68" t="s">
        <v>288</v>
      </c>
      <c r="B2911" s="68" t="s">
        <v>113</v>
      </c>
      <c r="C2911" s="68" t="s">
        <v>287</v>
      </c>
      <c r="D2911" s="68" t="s">
        <v>359</v>
      </c>
      <c r="E2911" s="68" t="s">
        <v>360</v>
      </c>
      <c r="F2911" s="68" t="s">
        <v>77</v>
      </c>
      <c r="G2911" s="68" t="s">
        <v>273</v>
      </c>
      <c r="H2911" s="68" t="s">
        <v>638</v>
      </c>
      <c r="I2911" s="65">
        <v>274</v>
      </c>
      <c r="J2911" s="65">
        <v>411</v>
      </c>
      <c r="K2911" s="65" t="s">
        <v>498</v>
      </c>
    </row>
    <row r="2912" spans="1:11" ht="12.75" customHeight="1">
      <c r="A2912" s="68" t="s">
        <v>288</v>
      </c>
      <c r="B2912" s="68" t="s">
        <v>113</v>
      </c>
      <c r="C2912" s="68" t="s">
        <v>287</v>
      </c>
      <c r="D2912" s="68" t="s">
        <v>359</v>
      </c>
      <c r="E2912" s="68" t="s">
        <v>360</v>
      </c>
      <c r="F2912" s="68" t="s">
        <v>77</v>
      </c>
      <c r="G2912" s="68" t="s">
        <v>273</v>
      </c>
      <c r="H2912" s="68" t="s">
        <v>491</v>
      </c>
      <c r="I2912" s="65">
        <v>340</v>
      </c>
      <c r="J2912" s="65">
        <v>425</v>
      </c>
      <c r="K2912" s="65" t="s">
        <v>379</v>
      </c>
    </row>
    <row r="2913" spans="1:11" ht="12.75" customHeight="1">
      <c r="A2913" s="68" t="s">
        <v>288</v>
      </c>
      <c r="B2913" s="68" t="s">
        <v>113</v>
      </c>
      <c r="C2913" s="68" t="s">
        <v>287</v>
      </c>
      <c r="D2913" s="68" t="s">
        <v>359</v>
      </c>
      <c r="E2913" s="68" t="s">
        <v>360</v>
      </c>
      <c r="F2913" s="68" t="s">
        <v>77</v>
      </c>
      <c r="G2913" s="68" t="s">
        <v>273</v>
      </c>
      <c r="H2913" s="68" t="s">
        <v>369</v>
      </c>
      <c r="I2913" s="65">
        <v>514</v>
      </c>
      <c r="J2913" s="65">
        <v>425</v>
      </c>
      <c r="K2913" s="65" t="s">
        <v>379</v>
      </c>
    </row>
    <row r="2914" spans="1:11" ht="12.75" customHeight="1">
      <c r="A2914" s="68" t="s">
        <v>288</v>
      </c>
      <c r="B2914" s="68" t="s">
        <v>113</v>
      </c>
      <c r="C2914" s="68" t="s">
        <v>287</v>
      </c>
      <c r="D2914" s="68" t="s">
        <v>359</v>
      </c>
      <c r="E2914" s="68" t="s">
        <v>360</v>
      </c>
      <c r="F2914" s="68" t="s">
        <v>77</v>
      </c>
      <c r="G2914" s="68" t="s">
        <v>273</v>
      </c>
      <c r="H2914" s="68" t="s">
        <v>638</v>
      </c>
      <c r="I2914" s="65">
        <v>368</v>
      </c>
      <c r="J2914" s="65">
        <v>425</v>
      </c>
      <c r="K2914" s="65" t="s">
        <v>379</v>
      </c>
    </row>
    <row r="2915" spans="1:11" ht="12.75" customHeight="1">
      <c r="A2915" s="68" t="s">
        <v>288</v>
      </c>
      <c r="B2915" s="68" t="s">
        <v>113</v>
      </c>
      <c r="C2915" s="68" t="s">
        <v>287</v>
      </c>
      <c r="D2915" s="68" t="s">
        <v>359</v>
      </c>
      <c r="E2915" s="68" t="s">
        <v>360</v>
      </c>
      <c r="F2915" s="68" t="s">
        <v>77</v>
      </c>
      <c r="G2915" s="68" t="s">
        <v>273</v>
      </c>
      <c r="H2915" s="68" t="s">
        <v>491</v>
      </c>
      <c r="I2915" s="65">
        <v>10</v>
      </c>
      <c r="J2915" s="65">
        <v>429</v>
      </c>
      <c r="K2915" s="65" t="s">
        <v>380</v>
      </c>
    </row>
    <row r="2916" spans="1:11" ht="12.75" customHeight="1">
      <c r="A2916" s="68" t="s">
        <v>288</v>
      </c>
      <c r="B2916" s="68" t="s">
        <v>113</v>
      </c>
      <c r="C2916" s="68" t="s">
        <v>287</v>
      </c>
      <c r="D2916" s="68" t="s">
        <v>359</v>
      </c>
      <c r="E2916" s="68" t="s">
        <v>360</v>
      </c>
      <c r="F2916" s="68" t="s">
        <v>77</v>
      </c>
      <c r="G2916" s="68" t="s">
        <v>273</v>
      </c>
      <c r="H2916" s="68" t="s">
        <v>369</v>
      </c>
      <c r="I2916" s="65">
        <v>110</v>
      </c>
      <c r="J2916" s="65">
        <v>429</v>
      </c>
      <c r="K2916" s="65" t="s">
        <v>380</v>
      </c>
    </row>
    <row r="2917" spans="1:11" ht="12.75" customHeight="1">
      <c r="A2917" s="68" t="s">
        <v>288</v>
      </c>
      <c r="B2917" s="68" t="s">
        <v>113</v>
      </c>
      <c r="C2917" s="68" t="s">
        <v>287</v>
      </c>
      <c r="D2917" s="68" t="s">
        <v>359</v>
      </c>
      <c r="E2917" s="68" t="s">
        <v>360</v>
      </c>
      <c r="F2917" s="68" t="s">
        <v>77</v>
      </c>
      <c r="G2917" s="68" t="s">
        <v>273</v>
      </c>
      <c r="H2917" s="68" t="s">
        <v>638</v>
      </c>
      <c r="I2917" s="65">
        <v>65</v>
      </c>
      <c r="J2917" s="65">
        <v>429</v>
      </c>
      <c r="K2917" s="65" t="s">
        <v>380</v>
      </c>
    </row>
    <row r="2918" spans="1:11" ht="12.75" customHeight="1">
      <c r="A2918" s="68" t="s">
        <v>288</v>
      </c>
      <c r="B2918" s="68" t="s">
        <v>113</v>
      </c>
      <c r="C2918" s="68" t="s">
        <v>287</v>
      </c>
      <c r="D2918" s="68" t="s">
        <v>359</v>
      </c>
      <c r="E2918" s="68" t="s">
        <v>360</v>
      </c>
      <c r="F2918" s="68" t="s">
        <v>77</v>
      </c>
      <c r="G2918" s="68" t="s">
        <v>273</v>
      </c>
      <c r="H2918" s="68" t="s">
        <v>491</v>
      </c>
      <c r="I2918" s="65">
        <v>521</v>
      </c>
      <c r="J2918" s="65">
        <v>409</v>
      </c>
      <c r="K2918" s="65" t="s">
        <v>281</v>
      </c>
    </row>
    <row r="2919" spans="1:11" ht="12.75" customHeight="1">
      <c r="A2919" s="68" t="s">
        <v>288</v>
      </c>
      <c r="B2919" s="68" t="s">
        <v>113</v>
      </c>
      <c r="C2919" s="68" t="s">
        <v>287</v>
      </c>
      <c r="D2919" s="68" t="s">
        <v>359</v>
      </c>
      <c r="E2919" s="68" t="s">
        <v>360</v>
      </c>
      <c r="F2919" s="68" t="s">
        <v>77</v>
      </c>
      <c r="G2919" s="68" t="s">
        <v>273</v>
      </c>
      <c r="H2919" s="68" t="s">
        <v>369</v>
      </c>
      <c r="I2919" s="65">
        <v>532</v>
      </c>
      <c r="J2919" s="65">
        <v>409</v>
      </c>
      <c r="K2919" s="65" t="s">
        <v>281</v>
      </c>
    </row>
    <row r="2920" spans="1:11" ht="12.75" customHeight="1">
      <c r="A2920" s="68" t="s">
        <v>288</v>
      </c>
      <c r="B2920" s="68" t="s">
        <v>113</v>
      </c>
      <c r="C2920" s="68" t="s">
        <v>287</v>
      </c>
      <c r="D2920" s="68" t="s">
        <v>359</v>
      </c>
      <c r="E2920" s="68" t="s">
        <v>360</v>
      </c>
      <c r="F2920" s="68" t="s">
        <v>77</v>
      </c>
      <c r="G2920" s="68" t="s">
        <v>273</v>
      </c>
      <c r="H2920" s="68" t="s">
        <v>638</v>
      </c>
      <c r="I2920" s="65">
        <v>338</v>
      </c>
      <c r="J2920" s="65">
        <v>409</v>
      </c>
      <c r="K2920" s="65" t="s">
        <v>281</v>
      </c>
    </row>
    <row r="2921" spans="1:11" ht="12.75" customHeight="1">
      <c r="A2921" s="68" t="s">
        <v>288</v>
      </c>
      <c r="B2921" s="68" t="s">
        <v>113</v>
      </c>
      <c r="C2921" s="68" t="s">
        <v>287</v>
      </c>
      <c r="D2921" s="68" t="s">
        <v>359</v>
      </c>
      <c r="E2921" s="68" t="s">
        <v>360</v>
      </c>
      <c r="F2921" s="68" t="s">
        <v>77</v>
      </c>
      <c r="G2921" s="68" t="s">
        <v>273</v>
      </c>
      <c r="H2921" s="68" t="s">
        <v>491</v>
      </c>
      <c r="I2921" s="65">
        <v>101</v>
      </c>
      <c r="J2921" s="65">
        <v>423</v>
      </c>
      <c r="K2921" s="65" t="s">
        <v>381</v>
      </c>
    </row>
    <row r="2922" spans="1:11" ht="12.75" customHeight="1">
      <c r="A2922" s="68" t="s">
        <v>288</v>
      </c>
      <c r="B2922" s="68" t="s">
        <v>113</v>
      </c>
      <c r="C2922" s="68" t="s">
        <v>287</v>
      </c>
      <c r="D2922" s="68" t="s">
        <v>359</v>
      </c>
      <c r="E2922" s="68" t="s">
        <v>360</v>
      </c>
      <c r="F2922" s="68" t="s">
        <v>77</v>
      </c>
      <c r="G2922" s="68" t="s">
        <v>273</v>
      </c>
      <c r="H2922" s="68" t="s">
        <v>369</v>
      </c>
      <c r="I2922" s="65">
        <v>96</v>
      </c>
      <c r="J2922" s="65">
        <v>423</v>
      </c>
      <c r="K2922" s="65" t="s">
        <v>381</v>
      </c>
    </row>
    <row r="2923" spans="1:11" ht="12.75" customHeight="1">
      <c r="A2923" s="68" t="s">
        <v>288</v>
      </c>
      <c r="B2923" s="68" t="s">
        <v>113</v>
      </c>
      <c r="C2923" s="68" t="s">
        <v>287</v>
      </c>
      <c r="D2923" s="68" t="s">
        <v>359</v>
      </c>
      <c r="E2923" s="68" t="s">
        <v>360</v>
      </c>
      <c r="F2923" s="68" t="s">
        <v>77</v>
      </c>
      <c r="G2923" s="68" t="s">
        <v>273</v>
      </c>
      <c r="H2923" s="68" t="s">
        <v>638</v>
      </c>
      <c r="I2923" s="65">
        <v>42</v>
      </c>
      <c r="J2923" s="65">
        <v>423</v>
      </c>
      <c r="K2923" s="65" t="s">
        <v>381</v>
      </c>
    </row>
    <row r="2924" spans="1:11" ht="12.75" customHeight="1">
      <c r="A2924" s="68" t="s">
        <v>288</v>
      </c>
      <c r="B2924" s="68" t="s">
        <v>113</v>
      </c>
      <c r="C2924" s="68" t="s">
        <v>287</v>
      </c>
      <c r="D2924" s="68" t="s">
        <v>359</v>
      </c>
      <c r="E2924" s="68" t="s">
        <v>360</v>
      </c>
      <c r="F2924" s="68" t="s">
        <v>77</v>
      </c>
      <c r="G2924" s="68" t="s">
        <v>273</v>
      </c>
      <c r="H2924" s="68" t="s">
        <v>491</v>
      </c>
      <c r="I2924" s="65">
        <v>326</v>
      </c>
      <c r="J2924" s="65">
        <v>420</v>
      </c>
      <c r="K2924" s="65" t="s">
        <v>274</v>
      </c>
    </row>
    <row r="2925" spans="1:11" ht="12.75" customHeight="1">
      <c r="A2925" s="68" t="s">
        <v>288</v>
      </c>
      <c r="B2925" s="68" t="s">
        <v>113</v>
      </c>
      <c r="C2925" s="68" t="s">
        <v>287</v>
      </c>
      <c r="D2925" s="68" t="s">
        <v>359</v>
      </c>
      <c r="E2925" s="68" t="s">
        <v>360</v>
      </c>
      <c r="F2925" s="68" t="s">
        <v>77</v>
      </c>
      <c r="G2925" s="68" t="s">
        <v>273</v>
      </c>
      <c r="H2925" s="68" t="s">
        <v>369</v>
      </c>
      <c r="I2925" s="65">
        <v>229</v>
      </c>
      <c r="J2925" s="65">
        <v>420</v>
      </c>
      <c r="K2925" s="65" t="s">
        <v>274</v>
      </c>
    </row>
    <row r="2926" spans="1:11" ht="12.75" customHeight="1">
      <c r="A2926" s="68" t="s">
        <v>288</v>
      </c>
      <c r="B2926" s="68" t="s">
        <v>113</v>
      </c>
      <c r="C2926" s="68" t="s">
        <v>287</v>
      </c>
      <c r="D2926" s="68" t="s">
        <v>359</v>
      </c>
      <c r="E2926" s="68" t="s">
        <v>360</v>
      </c>
      <c r="F2926" s="68" t="s">
        <v>77</v>
      </c>
      <c r="G2926" s="68" t="s">
        <v>273</v>
      </c>
      <c r="H2926" s="68" t="s">
        <v>638</v>
      </c>
      <c r="I2926" s="65">
        <v>221</v>
      </c>
      <c r="J2926" s="65">
        <v>420</v>
      </c>
      <c r="K2926" s="65" t="s">
        <v>274</v>
      </c>
    </row>
    <row r="2927" spans="1:11" ht="12.75" customHeight="1">
      <c r="A2927" s="68" t="s">
        <v>288</v>
      </c>
      <c r="B2927" s="68" t="s">
        <v>113</v>
      </c>
      <c r="C2927" s="68" t="s">
        <v>287</v>
      </c>
      <c r="D2927" s="68" t="s">
        <v>359</v>
      </c>
      <c r="E2927" s="68" t="s">
        <v>360</v>
      </c>
      <c r="F2927" s="68" t="s">
        <v>77</v>
      </c>
      <c r="G2927" s="68" t="s">
        <v>273</v>
      </c>
      <c r="H2927" s="68" t="s">
        <v>491</v>
      </c>
      <c r="I2927" s="65">
        <v>2002</v>
      </c>
      <c r="J2927" s="65">
        <v>417</v>
      </c>
      <c r="K2927" s="65" t="s">
        <v>499</v>
      </c>
    </row>
    <row r="2928" spans="1:11" ht="12.75" customHeight="1">
      <c r="A2928" s="68" t="s">
        <v>288</v>
      </c>
      <c r="B2928" s="68" t="s">
        <v>113</v>
      </c>
      <c r="C2928" s="68" t="s">
        <v>287</v>
      </c>
      <c r="D2928" s="68" t="s">
        <v>359</v>
      </c>
      <c r="E2928" s="68" t="s">
        <v>360</v>
      </c>
      <c r="F2928" s="68" t="s">
        <v>77</v>
      </c>
      <c r="G2928" s="68" t="s">
        <v>273</v>
      </c>
      <c r="H2928" s="68" t="s">
        <v>369</v>
      </c>
      <c r="I2928" s="65">
        <v>3072</v>
      </c>
      <c r="J2928" s="65">
        <v>417</v>
      </c>
      <c r="K2928" s="65" t="s">
        <v>499</v>
      </c>
    </row>
    <row r="2929" spans="1:11" ht="12.75" customHeight="1">
      <c r="A2929" s="68" t="s">
        <v>288</v>
      </c>
      <c r="B2929" s="68" t="s">
        <v>113</v>
      </c>
      <c r="C2929" s="68" t="s">
        <v>287</v>
      </c>
      <c r="D2929" s="68" t="s">
        <v>359</v>
      </c>
      <c r="E2929" s="68" t="s">
        <v>360</v>
      </c>
      <c r="F2929" s="68" t="s">
        <v>77</v>
      </c>
      <c r="G2929" s="68" t="s">
        <v>273</v>
      </c>
      <c r="H2929" s="68" t="s">
        <v>638</v>
      </c>
      <c r="I2929" s="65">
        <v>3064</v>
      </c>
      <c r="J2929" s="65">
        <v>417</v>
      </c>
      <c r="K2929" s="65" t="s">
        <v>499</v>
      </c>
    </row>
    <row r="2930" spans="1:11" ht="12.75" customHeight="1">
      <c r="A2930" s="68" t="s">
        <v>288</v>
      </c>
      <c r="B2930" s="68" t="s">
        <v>113</v>
      </c>
      <c r="C2930" s="68" t="s">
        <v>287</v>
      </c>
      <c r="D2930" s="68" t="s">
        <v>359</v>
      </c>
      <c r="E2930" s="68" t="s">
        <v>360</v>
      </c>
      <c r="F2930" s="68" t="s">
        <v>77</v>
      </c>
      <c r="G2930" s="68" t="s">
        <v>273</v>
      </c>
      <c r="H2930" s="68" t="s">
        <v>491</v>
      </c>
      <c r="I2930" s="65">
        <v>310</v>
      </c>
      <c r="J2930" s="65">
        <v>443</v>
      </c>
      <c r="K2930" s="65" t="s">
        <v>232</v>
      </c>
    </row>
    <row r="2931" spans="1:11" ht="12.75" customHeight="1">
      <c r="A2931" s="68" t="s">
        <v>288</v>
      </c>
      <c r="B2931" s="68" t="s">
        <v>113</v>
      </c>
      <c r="C2931" s="68" t="s">
        <v>287</v>
      </c>
      <c r="D2931" s="68" t="s">
        <v>359</v>
      </c>
      <c r="E2931" s="68" t="s">
        <v>360</v>
      </c>
      <c r="F2931" s="68" t="s">
        <v>77</v>
      </c>
      <c r="G2931" s="68" t="s">
        <v>273</v>
      </c>
      <c r="H2931" s="68" t="s">
        <v>369</v>
      </c>
      <c r="I2931" s="65">
        <v>677</v>
      </c>
      <c r="J2931" s="65">
        <v>443</v>
      </c>
      <c r="K2931" s="65" t="s">
        <v>232</v>
      </c>
    </row>
    <row r="2932" spans="1:11" ht="12.75" customHeight="1">
      <c r="A2932" s="68" t="s">
        <v>288</v>
      </c>
      <c r="B2932" s="68" t="s">
        <v>113</v>
      </c>
      <c r="C2932" s="68" t="s">
        <v>287</v>
      </c>
      <c r="D2932" s="68" t="s">
        <v>359</v>
      </c>
      <c r="E2932" s="68" t="s">
        <v>360</v>
      </c>
      <c r="F2932" s="68" t="s">
        <v>77</v>
      </c>
      <c r="G2932" s="68" t="s">
        <v>273</v>
      </c>
      <c r="H2932" s="68" t="s">
        <v>638</v>
      </c>
      <c r="I2932" s="65">
        <v>1177</v>
      </c>
      <c r="J2932" s="65">
        <v>443</v>
      </c>
      <c r="K2932" s="65" t="s">
        <v>232</v>
      </c>
    </row>
    <row r="2933" spans="1:11" ht="12.75" customHeight="1">
      <c r="A2933" s="68" t="s">
        <v>288</v>
      </c>
      <c r="B2933" s="68" t="s">
        <v>113</v>
      </c>
      <c r="C2933" s="68" t="s">
        <v>287</v>
      </c>
      <c r="D2933" s="68" t="s">
        <v>359</v>
      </c>
      <c r="E2933" s="68" t="s">
        <v>360</v>
      </c>
      <c r="F2933" s="68" t="s">
        <v>77</v>
      </c>
      <c r="G2933" s="68" t="s">
        <v>273</v>
      </c>
      <c r="H2933" s="68" t="s">
        <v>491</v>
      </c>
      <c r="I2933" s="65">
        <v>467</v>
      </c>
      <c r="J2933" s="65">
        <v>413</v>
      </c>
      <c r="K2933" s="65" t="s">
        <v>500</v>
      </c>
    </row>
    <row r="2934" spans="1:11" ht="12.75" customHeight="1">
      <c r="A2934" s="68" t="s">
        <v>288</v>
      </c>
      <c r="B2934" s="68" t="s">
        <v>113</v>
      </c>
      <c r="C2934" s="68" t="s">
        <v>287</v>
      </c>
      <c r="D2934" s="68" t="s">
        <v>359</v>
      </c>
      <c r="E2934" s="68" t="s">
        <v>360</v>
      </c>
      <c r="F2934" s="68" t="s">
        <v>77</v>
      </c>
      <c r="G2934" s="68" t="s">
        <v>273</v>
      </c>
      <c r="H2934" s="68" t="s">
        <v>369</v>
      </c>
      <c r="I2934" s="65">
        <v>655</v>
      </c>
      <c r="J2934" s="65">
        <v>413</v>
      </c>
      <c r="K2934" s="65" t="s">
        <v>500</v>
      </c>
    </row>
    <row r="2935" spans="1:11" ht="12.75" customHeight="1">
      <c r="A2935" s="68" t="s">
        <v>288</v>
      </c>
      <c r="B2935" s="68" t="s">
        <v>113</v>
      </c>
      <c r="C2935" s="68" t="s">
        <v>287</v>
      </c>
      <c r="D2935" s="68" t="s">
        <v>359</v>
      </c>
      <c r="E2935" s="68" t="s">
        <v>360</v>
      </c>
      <c r="F2935" s="68" t="s">
        <v>77</v>
      </c>
      <c r="G2935" s="68" t="s">
        <v>273</v>
      </c>
      <c r="H2935" s="68" t="s">
        <v>638</v>
      </c>
      <c r="I2935" s="65">
        <v>666</v>
      </c>
      <c r="J2935" s="65">
        <v>413</v>
      </c>
      <c r="K2935" s="65" t="s">
        <v>500</v>
      </c>
    </row>
    <row r="2936" spans="1:11" ht="12.75" customHeight="1">
      <c r="A2936" s="68" t="s">
        <v>288</v>
      </c>
      <c r="B2936" s="68" t="s">
        <v>113</v>
      </c>
      <c r="C2936" s="68" t="s">
        <v>287</v>
      </c>
      <c r="D2936" s="68" t="s">
        <v>359</v>
      </c>
      <c r="E2936" s="68" t="s">
        <v>360</v>
      </c>
      <c r="F2936" s="68" t="s">
        <v>77</v>
      </c>
      <c r="G2936" s="68" t="s">
        <v>273</v>
      </c>
      <c r="H2936" s="68" t="s">
        <v>491</v>
      </c>
      <c r="I2936" s="65">
        <v>16</v>
      </c>
      <c r="J2936" s="65">
        <v>431</v>
      </c>
      <c r="K2936" s="65" t="s">
        <v>282</v>
      </c>
    </row>
    <row r="2937" spans="1:11" ht="12.75" customHeight="1">
      <c r="A2937" s="68" t="s">
        <v>288</v>
      </c>
      <c r="B2937" s="68" t="s">
        <v>113</v>
      </c>
      <c r="C2937" s="68" t="s">
        <v>287</v>
      </c>
      <c r="D2937" s="68" t="s">
        <v>359</v>
      </c>
      <c r="E2937" s="68" t="s">
        <v>360</v>
      </c>
      <c r="F2937" s="68" t="s">
        <v>77</v>
      </c>
      <c r="G2937" s="68" t="s">
        <v>273</v>
      </c>
      <c r="H2937" s="68" t="s">
        <v>369</v>
      </c>
      <c r="I2937" s="65">
        <v>30</v>
      </c>
      <c r="J2937" s="65">
        <v>431</v>
      </c>
      <c r="K2937" s="65" t="s">
        <v>282</v>
      </c>
    </row>
    <row r="2938" spans="1:11" ht="12.75" customHeight="1">
      <c r="A2938" s="68" t="s">
        <v>288</v>
      </c>
      <c r="B2938" s="68" t="s">
        <v>113</v>
      </c>
      <c r="C2938" s="68" t="s">
        <v>287</v>
      </c>
      <c r="D2938" s="68" t="s">
        <v>359</v>
      </c>
      <c r="E2938" s="68" t="s">
        <v>360</v>
      </c>
      <c r="F2938" s="68" t="s">
        <v>77</v>
      </c>
      <c r="G2938" s="68" t="s">
        <v>273</v>
      </c>
      <c r="H2938" s="68" t="s">
        <v>638</v>
      </c>
      <c r="I2938" s="65">
        <v>2</v>
      </c>
      <c r="J2938" s="65">
        <v>431</v>
      </c>
      <c r="K2938" s="65" t="s">
        <v>282</v>
      </c>
    </row>
    <row r="2939" spans="1:11" ht="12.75" customHeight="1">
      <c r="A2939" s="68" t="s">
        <v>288</v>
      </c>
      <c r="B2939" s="68" t="s">
        <v>113</v>
      </c>
      <c r="C2939" s="68" t="s">
        <v>287</v>
      </c>
      <c r="D2939" s="68" t="s">
        <v>359</v>
      </c>
      <c r="E2939" s="68" t="s">
        <v>360</v>
      </c>
      <c r="F2939" s="68" t="s">
        <v>77</v>
      </c>
      <c r="G2939" s="68" t="s">
        <v>273</v>
      </c>
      <c r="H2939" s="68" t="s">
        <v>491</v>
      </c>
      <c r="I2939" s="65">
        <v>161</v>
      </c>
      <c r="J2939" s="65">
        <v>421</v>
      </c>
      <c r="K2939" s="65" t="s">
        <v>382</v>
      </c>
    </row>
    <row r="2940" spans="1:11" ht="12.75" customHeight="1">
      <c r="A2940" s="68" t="s">
        <v>288</v>
      </c>
      <c r="B2940" s="68" t="s">
        <v>113</v>
      </c>
      <c r="C2940" s="68" t="s">
        <v>287</v>
      </c>
      <c r="D2940" s="68" t="s">
        <v>359</v>
      </c>
      <c r="E2940" s="68" t="s">
        <v>360</v>
      </c>
      <c r="F2940" s="68" t="s">
        <v>77</v>
      </c>
      <c r="G2940" s="68" t="s">
        <v>273</v>
      </c>
      <c r="H2940" s="68" t="s">
        <v>369</v>
      </c>
      <c r="I2940" s="65">
        <v>396</v>
      </c>
      <c r="J2940" s="65">
        <v>421</v>
      </c>
      <c r="K2940" s="65" t="s">
        <v>382</v>
      </c>
    </row>
    <row r="2941" spans="1:11" ht="12.75" customHeight="1">
      <c r="A2941" s="68" t="s">
        <v>288</v>
      </c>
      <c r="B2941" s="68" t="s">
        <v>113</v>
      </c>
      <c r="C2941" s="68" t="s">
        <v>287</v>
      </c>
      <c r="D2941" s="68" t="s">
        <v>359</v>
      </c>
      <c r="E2941" s="68" t="s">
        <v>360</v>
      </c>
      <c r="F2941" s="68" t="s">
        <v>77</v>
      </c>
      <c r="G2941" s="68" t="s">
        <v>273</v>
      </c>
      <c r="H2941" s="68" t="s">
        <v>638</v>
      </c>
      <c r="I2941" s="65">
        <v>511</v>
      </c>
      <c r="J2941" s="65">
        <v>421</v>
      </c>
      <c r="K2941" s="65" t="s">
        <v>382</v>
      </c>
    </row>
    <row r="2942" spans="1:11" ht="12.75" customHeight="1">
      <c r="A2942" s="68" t="s">
        <v>288</v>
      </c>
      <c r="B2942" s="68" t="s">
        <v>113</v>
      </c>
      <c r="C2942" s="68" t="s">
        <v>287</v>
      </c>
      <c r="D2942" s="68" t="s">
        <v>359</v>
      </c>
      <c r="E2942" s="68" t="s">
        <v>360</v>
      </c>
      <c r="F2942" s="68" t="s">
        <v>77</v>
      </c>
      <c r="G2942" s="68" t="s">
        <v>273</v>
      </c>
      <c r="H2942" s="68" t="s">
        <v>491</v>
      </c>
      <c r="I2942" s="65">
        <v>487</v>
      </c>
      <c r="J2942" s="65">
        <v>440</v>
      </c>
      <c r="K2942" s="65" t="s">
        <v>501</v>
      </c>
    </row>
    <row r="2943" spans="1:11" ht="12.75" customHeight="1">
      <c r="A2943" s="68" t="s">
        <v>288</v>
      </c>
      <c r="B2943" s="68" t="s">
        <v>113</v>
      </c>
      <c r="C2943" s="68" t="s">
        <v>287</v>
      </c>
      <c r="D2943" s="68" t="s">
        <v>359</v>
      </c>
      <c r="E2943" s="68" t="s">
        <v>360</v>
      </c>
      <c r="F2943" s="68" t="s">
        <v>77</v>
      </c>
      <c r="G2943" s="68" t="s">
        <v>273</v>
      </c>
      <c r="H2943" s="68" t="s">
        <v>369</v>
      </c>
      <c r="I2943" s="65">
        <v>507</v>
      </c>
      <c r="J2943" s="65">
        <v>440</v>
      </c>
      <c r="K2943" s="65" t="s">
        <v>501</v>
      </c>
    </row>
    <row r="2944" spans="1:11" ht="12.75" customHeight="1">
      <c r="A2944" s="68" t="s">
        <v>288</v>
      </c>
      <c r="B2944" s="68" t="s">
        <v>113</v>
      </c>
      <c r="C2944" s="68" t="s">
        <v>287</v>
      </c>
      <c r="D2944" s="68" t="s">
        <v>359</v>
      </c>
      <c r="E2944" s="68" t="s">
        <v>360</v>
      </c>
      <c r="F2944" s="68" t="s">
        <v>77</v>
      </c>
      <c r="G2944" s="68" t="s">
        <v>273</v>
      </c>
      <c r="H2944" s="68" t="s">
        <v>638</v>
      </c>
      <c r="I2944" s="65">
        <v>497</v>
      </c>
      <c r="J2944" s="65">
        <v>440</v>
      </c>
      <c r="K2944" s="65" t="s">
        <v>501</v>
      </c>
    </row>
    <row r="2945" spans="1:11" ht="12.75" customHeight="1">
      <c r="A2945" s="68" t="s">
        <v>288</v>
      </c>
      <c r="B2945" s="68" t="s">
        <v>113</v>
      </c>
      <c r="C2945" s="68" t="s">
        <v>287</v>
      </c>
      <c r="D2945" s="68" t="s">
        <v>359</v>
      </c>
      <c r="E2945" s="68" t="s">
        <v>360</v>
      </c>
      <c r="F2945" s="68" t="s">
        <v>77</v>
      </c>
      <c r="G2945" s="68" t="s">
        <v>273</v>
      </c>
      <c r="H2945" s="68" t="s">
        <v>491</v>
      </c>
      <c r="I2945" s="65">
        <v>117</v>
      </c>
      <c r="J2945" s="65">
        <v>467</v>
      </c>
      <c r="K2945" s="65" t="s">
        <v>275</v>
      </c>
    </row>
    <row r="2946" spans="1:11" ht="12.75" customHeight="1">
      <c r="A2946" s="68" t="s">
        <v>288</v>
      </c>
      <c r="B2946" s="68" t="s">
        <v>113</v>
      </c>
      <c r="C2946" s="68" t="s">
        <v>287</v>
      </c>
      <c r="D2946" s="68" t="s">
        <v>359</v>
      </c>
      <c r="E2946" s="68" t="s">
        <v>360</v>
      </c>
      <c r="F2946" s="68" t="s">
        <v>77</v>
      </c>
      <c r="G2946" s="68" t="s">
        <v>273</v>
      </c>
      <c r="H2946" s="68" t="s">
        <v>369</v>
      </c>
      <c r="I2946" s="65">
        <v>104</v>
      </c>
      <c r="J2946" s="65">
        <v>467</v>
      </c>
      <c r="K2946" s="65" t="s">
        <v>275</v>
      </c>
    </row>
    <row r="2947" spans="1:11" ht="12.75" customHeight="1">
      <c r="A2947" s="68" t="s">
        <v>288</v>
      </c>
      <c r="B2947" s="68" t="s">
        <v>113</v>
      </c>
      <c r="C2947" s="68" t="s">
        <v>287</v>
      </c>
      <c r="D2947" s="68" t="s">
        <v>359</v>
      </c>
      <c r="E2947" s="68" t="s">
        <v>360</v>
      </c>
      <c r="F2947" s="68" t="s">
        <v>77</v>
      </c>
      <c r="G2947" s="68" t="s">
        <v>273</v>
      </c>
      <c r="H2947" s="68" t="s">
        <v>638</v>
      </c>
      <c r="I2947" s="65">
        <v>99</v>
      </c>
      <c r="J2947" s="65">
        <v>467</v>
      </c>
      <c r="K2947" s="65" t="s">
        <v>275</v>
      </c>
    </row>
    <row r="2948" spans="1:11" ht="12.75" customHeight="1">
      <c r="A2948" s="68" t="s">
        <v>288</v>
      </c>
      <c r="B2948" s="68" t="s">
        <v>113</v>
      </c>
      <c r="C2948" s="68" t="s">
        <v>287</v>
      </c>
      <c r="D2948" s="68" t="s">
        <v>359</v>
      </c>
      <c r="E2948" s="68" t="s">
        <v>360</v>
      </c>
      <c r="F2948" s="68" t="s">
        <v>77</v>
      </c>
      <c r="G2948" s="68" t="s">
        <v>273</v>
      </c>
      <c r="H2948" s="68" t="s">
        <v>491</v>
      </c>
      <c r="I2948" s="65">
        <v>20</v>
      </c>
      <c r="J2948" s="65">
        <v>616</v>
      </c>
      <c r="K2948" s="65" t="s">
        <v>383</v>
      </c>
    </row>
    <row r="2949" spans="1:11" ht="12.75" customHeight="1">
      <c r="A2949" s="68" t="s">
        <v>288</v>
      </c>
      <c r="B2949" s="68" t="s">
        <v>113</v>
      </c>
      <c r="C2949" s="68" t="s">
        <v>287</v>
      </c>
      <c r="D2949" s="68" t="s">
        <v>359</v>
      </c>
      <c r="E2949" s="68" t="s">
        <v>360</v>
      </c>
      <c r="F2949" s="68" t="s">
        <v>77</v>
      </c>
      <c r="G2949" s="68" t="s">
        <v>273</v>
      </c>
      <c r="H2949" s="68" t="s">
        <v>369</v>
      </c>
      <c r="I2949" s="65">
        <v>15</v>
      </c>
      <c r="J2949" s="65">
        <v>616</v>
      </c>
      <c r="K2949" s="65" t="s">
        <v>383</v>
      </c>
    </row>
    <row r="2950" spans="1:11" ht="12.75" customHeight="1">
      <c r="A2950" s="68" t="s">
        <v>288</v>
      </c>
      <c r="B2950" s="68" t="s">
        <v>113</v>
      </c>
      <c r="C2950" s="68" t="s">
        <v>287</v>
      </c>
      <c r="D2950" s="68" t="s">
        <v>359</v>
      </c>
      <c r="E2950" s="68" t="s">
        <v>360</v>
      </c>
      <c r="F2950" s="68" t="s">
        <v>77</v>
      </c>
      <c r="G2950" s="68" t="s">
        <v>273</v>
      </c>
      <c r="H2950" s="68" t="s">
        <v>638</v>
      </c>
      <c r="I2950" s="65">
        <v>9</v>
      </c>
      <c r="J2950" s="65">
        <v>616</v>
      </c>
      <c r="K2950" s="65" t="s">
        <v>383</v>
      </c>
    </row>
    <row r="2951" spans="1:11" ht="12.75" customHeight="1">
      <c r="A2951" s="68" t="s">
        <v>288</v>
      </c>
      <c r="B2951" s="68" t="s">
        <v>113</v>
      </c>
      <c r="C2951" s="68" t="s">
        <v>287</v>
      </c>
      <c r="D2951" s="68" t="s">
        <v>359</v>
      </c>
      <c r="E2951" s="68" t="s">
        <v>360</v>
      </c>
      <c r="F2951" s="68" t="s">
        <v>77</v>
      </c>
      <c r="G2951" s="68" t="s">
        <v>273</v>
      </c>
      <c r="H2951" s="68" t="s">
        <v>491</v>
      </c>
      <c r="I2951" s="65">
        <v>2</v>
      </c>
      <c r="J2951" s="65">
        <v>432</v>
      </c>
      <c r="K2951" s="65" t="s">
        <v>424</v>
      </c>
    </row>
    <row r="2952" spans="1:11" ht="12.75" customHeight="1">
      <c r="A2952" s="68" t="s">
        <v>288</v>
      </c>
      <c r="B2952" s="68" t="s">
        <v>113</v>
      </c>
      <c r="C2952" s="68" t="s">
        <v>287</v>
      </c>
      <c r="D2952" s="68" t="s">
        <v>359</v>
      </c>
      <c r="E2952" s="68" t="s">
        <v>360</v>
      </c>
      <c r="F2952" s="68" t="s">
        <v>77</v>
      </c>
      <c r="G2952" s="68" t="s">
        <v>273</v>
      </c>
      <c r="H2952" s="68" t="s">
        <v>369</v>
      </c>
      <c r="I2952" s="65">
        <v>8</v>
      </c>
      <c r="J2952" s="65">
        <v>432</v>
      </c>
      <c r="K2952" s="65" t="s">
        <v>424</v>
      </c>
    </row>
    <row r="2953" spans="1:11" ht="12.75" customHeight="1">
      <c r="A2953" s="68" t="s">
        <v>288</v>
      </c>
      <c r="B2953" s="68" t="s">
        <v>113</v>
      </c>
      <c r="C2953" s="68" t="s">
        <v>287</v>
      </c>
      <c r="D2953" s="68" t="s">
        <v>359</v>
      </c>
      <c r="E2953" s="68" t="s">
        <v>360</v>
      </c>
      <c r="F2953" s="68" t="s">
        <v>77</v>
      </c>
      <c r="G2953" s="68" t="s">
        <v>273</v>
      </c>
      <c r="H2953" s="68" t="s">
        <v>638</v>
      </c>
      <c r="I2953" s="65">
        <v>3</v>
      </c>
      <c r="J2953" s="65">
        <v>432</v>
      </c>
      <c r="K2953" s="65" t="s">
        <v>424</v>
      </c>
    </row>
    <row r="2954" spans="1:11" ht="12.75" customHeight="1">
      <c r="A2954" s="68" t="s">
        <v>288</v>
      </c>
      <c r="B2954" s="68" t="s">
        <v>113</v>
      </c>
      <c r="C2954" s="68" t="s">
        <v>287</v>
      </c>
      <c r="D2954" s="68" t="s">
        <v>359</v>
      </c>
      <c r="E2954" s="68" t="s">
        <v>360</v>
      </c>
      <c r="F2954" s="68" t="s">
        <v>204</v>
      </c>
      <c r="G2954" s="68" t="s">
        <v>384</v>
      </c>
      <c r="H2954" s="68" t="s">
        <v>364</v>
      </c>
      <c r="I2954" s="65">
        <v>133</v>
      </c>
      <c r="J2954" s="65">
        <v>708</v>
      </c>
      <c r="K2954" s="65" t="s">
        <v>385</v>
      </c>
    </row>
    <row r="2955" spans="1:11" ht="12.75" customHeight="1">
      <c r="A2955" s="68" t="s">
        <v>288</v>
      </c>
      <c r="B2955" s="68" t="s">
        <v>113</v>
      </c>
      <c r="C2955" s="68" t="s">
        <v>287</v>
      </c>
      <c r="D2955" s="68" t="s">
        <v>359</v>
      </c>
      <c r="E2955" s="68" t="s">
        <v>360</v>
      </c>
      <c r="F2955" s="68" t="s">
        <v>204</v>
      </c>
      <c r="G2955" s="68" t="s">
        <v>384</v>
      </c>
      <c r="H2955" s="68" t="s">
        <v>451</v>
      </c>
      <c r="I2955" s="65">
        <v>332</v>
      </c>
      <c r="J2955" s="65">
        <v>708</v>
      </c>
      <c r="K2955" s="65" t="s">
        <v>385</v>
      </c>
    </row>
    <row r="2956" spans="1:11" ht="12.75" customHeight="1">
      <c r="A2956" s="68" t="s">
        <v>288</v>
      </c>
      <c r="B2956" s="68" t="s">
        <v>113</v>
      </c>
      <c r="C2956" s="68" t="s">
        <v>287</v>
      </c>
      <c r="D2956" s="68" t="s">
        <v>359</v>
      </c>
      <c r="E2956" s="68" t="s">
        <v>360</v>
      </c>
      <c r="F2956" s="68" t="s">
        <v>204</v>
      </c>
      <c r="G2956" s="68" t="s">
        <v>384</v>
      </c>
      <c r="H2956" s="68" t="s">
        <v>365</v>
      </c>
      <c r="I2956" s="65">
        <v>114</v>
      </c>
      <c r="J2956" s="65">
        <v>708</v>
      </c>
      <c r="K2956" s="65" t="s">
        <v>385</v>
      </c>
    </row>
    <row r="2957" spans="1:11" ht="12.75" customHeight="1">
      <c r="A2957" s="68" t="s">
        <v>288</v>
      </c>
      <c r="B2957" s="68" t="s">
        <v>113</v>
      </c>
      <c r="C2957" s="68" t="s">
        <v>287</v>
      </c>
      <c r="D2957" s="68" t="s">
        <v>359</v>
      </c>
      <c r="E2957" s="68" t="s">
        <v>360</v>
      </c>
      <c r="F2957" s="68" t="s">
        <v>204</v>
      </c>
      <c r="G2957" s="68" t="s">
        <v>384</v>
      </c>
      <c r="H2957" s="68" t="s">
        <v>366</v>
      </c>
      <c r="I2957" s="65">
        <v>206</v>
      </c>
      <c r="J2957" s="65">
        <v>708</v>
      </c>
      <c r="K2957" s="65" t="s">
        <v>385</v>
      </c>
    </row>
    <row r="2958" spans="1:11" ht="12.75" customHeight="1">
      <c r="A2958" s="68" t="s">
        <v>288</v>
      </c>
      <c r="B2958" s="68" t="s">
        <v>113</v>
      </c>
      <c r="C2958" s="68" t="s">
        <v>287</v>
      </c>
      <c r="D2958" s="68" t="s">
        <v>359</v>
      </c>
      <c r="E2958" s="68" t="s">
        <v>360</v>
      </c>
      <c r="F2958" s="68" t="s">
        <v>204</v>
      </c>
      <c r="G2958" s="68" t="s">
        <v>384</v>
      </c>
      <c r="H2958" s="68" t="s">
        <v>367</v>
      </c>
      <c r="I2958" s="65">
        <v>167</v>
      </c>
      <c r="J2958" s="65">
        <v>708</v>
      </c>
      <c r="K2958" s="65" t="s">
        <v>385</v>
      </c>
    </row>
    <row r="2959" spans="1:11" ht="12.75" customHeight="1">
      <c r="A2959" s="68" t="s">
        <v>288</v>
      </c>
      <c r="B2959" s="68" t="s">
        <v>113</v>
      </c>
      <c r="C2959" s="68" t="s">
        <v>287</v>
      </c>
      <c r="D2959" s="68" t="s">
        <v>359</v>
      </c>
      <c r="E2959" s="68" t="s">
        <v>360</v>
      </c>
      <c r="F2959" s="68" t="s">
        <v>204</v>
      </c>
      <c r="G2959" s="68" t="s">
        <v>384</v>
      </c>
      <c r="H2959" s="68" t="s">
        <v>247</v>
      </c>
      <c r="I2959" s="65">
        <v>225</v>
      </c>
      <c r="J2959" s="65">
        <v>708</v>
      </c>
      <c r="K2959" s="65" t="s">
        <v>385</v>
      </c>
    </row>
    <row r="2960" spans="1:11" ht="12.75" customHeight="1">
      <c r="A2960" s="68" t="s">
        <v>288</v>
      </c>
      <c r="B2960" s="68" t="s">
        <v>113</v>
      </c>
      <c r="C2960" s="68" t="s">
        <v>287</v>
      </c>
      <c r="D2960" s="68" t="s">
        <v>359</v>
      </c>
      <c r="E2960" s="68" t="s">
        <v>360</v>
      </c>
      <c r="F2960" s="68" t="s">
        <v>204</v>
      </c>
      <c r="G2960" s="68" t="s">
        <v>384</v>
      </c>
      <c r="H2960" s="68" t="s">
        <v>375</v>
      </c>
      <c r="I2960" s="65">
        <v>67</v>
      </c>
      <c r="J2960" s="65">
        <v>708</v>
      </c>
      <c r="K2960" s="65" t="s">
        <v>385</v>
      </c>
    </row>
    <row r="2961" spans="1:11" ht="12.75" customHeight="1">
      <c r="A2961" s="68" t="s">
        <v>288</v>
      </c>
      <c r="B2961" s="68" t="s">
        <v>113</v>
      </c>
      <c r="C2961" s="68" t="s">
        <v>287</v>
      </c>
      <c r="D2961" s="68" t="s">
        <v>359</v>
      </c>
      <c r="E2961" s="68" t="s">
        <v>360</v>
      </c>
      <c r="F2961" s="68" t="s">
        <v>204</v>
      </c>
      <c r="G2961" s="68" t="s">
        <v>384</v>
      </c>
      <c r="H2961" s="68" t="s">
        <v>368</v>
      </c>
      <c r="I2961" s="65">
        <v>43</v>
      </c>
      <c r="J2961" s="65">
        <v>708</v>
      </c>
      <c r="K2961" s="65" t="s">
        <v>385</v>
      </c>
    </row>
    <row r="2962" spans="1:11" ht="12.75" customHeight="1">
      <c r="A2962" s="68" t="s">
        <v>288</v>
      </c>
      <c r="B2962" s="68" t="s">
        <v>113</v>
      </c>
      <c r="C2962" s="68" t="s">
        <v>287</v>
      </c>
      <c r="D2962" s="68" t="s">
        <v>359</v>
      </c>
      <c r="E2962" s="68" t="s">
        <v>360</v>
      </c>
      <c r="F2962" s="68" t="s">
        <v>204</v>
      </c>
      <c r="G2962" s="68" t="s">
        <v>384</v>
      </c>
      <c r="H2962" s="68" t="s">
        <v>491</v>
      </c>
      <c r="I2962" s="65">
        <v>23</v>
      </c>
      <c r="J2962" s="65">
        <v>708</v>
      </c>
      <c r="K2962" s="65" t="s">
        <v>385</v>
      </c>
    </row>
    <row r="2963" spans="1:11" ht="12.75" customHeight="1">
      <c r="A2963" s="68" t="s">
        <v>288</v>
      </c>
      <c r="B2963" s="68" t="s">
        <v>113</v>
      </c>
      <c r="C2963" s="68" t="s">
        <v>287</v>
      </c>
      <c r="D2963" s="68" t="s">
        <v>359</v>
      </c>
      <c r="E2963" s="68" t="s">
        <v>360</v>
      </c>
      <c r="F2963" s="68" t="s">
        <v>204</v>
      </c>
      <c r="G2963" s="68" t="s">
        <v>384</v>
      </c>
      <c r="H2963" s="68" t="s">
        <v>369</v>
      </c>
      <c r="I2963" s="65">
        <v>9</v>
      </c>
      <c r="J2963" s="65">
        <v>708</v>
      </c>
      <c r="K2963" s="65" t="s">
        <v>385</v>
      </c>
    </row>
    <row r="2964" spans="1:11" ht="12.75" customHeight="1">
      <c r="A2964" s="68" t="s">
        <v>288</v>
      </c>
      <c r="B2964" s="68" t="s">
        <v>113</v>
      </c>
      <c r="C2964" s="68" t="s">
        <v>287</v>
      </c>
      <c r="D2964" s="68" t="s">
        <v>359</v>
      </c>
      <c r="E2964" s="68" t="s">
        <v>360</v>
      </c>
      <c r="F2964" s="68" t="s">
        <v>204</v>
      </c>
      <c r="G2964" s="68" t="s">
        <v>384</v>
      </c>
      <c r="H2964" s="68" t="s">
        <v>638</v>
      </c>
      <c r="I2964" s="65">
        <v>3</v>
      </c>
      <c r="J2964" s="65">
        <v>708</v>
      </c>
      <c r="K2964" s="65" t="s">
        <v>385</v>
      </c>
    </row>
    <row r="2965" spans="1:11" ht="12.75" customHeight="1">
      <c r="A2965" s="68" t="s">
        <v>288</v>
      </c>
      <c r="B2965" s="68" t="s">
        <v>113</v>
      </c>
      <c r="C2965" s="68" t="s">
        <v>287</v>
      </c>
      <c r="D2965" s="68" t="s">
        <v>359</v>
      </c>
      <c r="E2965" s="68" t="s">
        <v>360</v>
      </c>
      <c r="F2965" s="68" t="s">
        <v>78</v>
      </c>
      <c r="G2965" s="68" t="s">
        <v>384</v>
      </c>
      <c r="H2965" s="68" t="s">
        <v>451</v>
      </c>
      <c r="I2965" s="65">
        <v>361</v>
      </c>
      <c r="J2965" s="65">
        <v>807</v>
      </c>
      <c r="K2965" s="65" t="s">
        <v>283</v>
      </c>
    </row>
    <row r="2966" spans="1:11" ht="12.75" customHeight="1">
      <c r="A2966" s="68" t="s">
        <v>288</v>
      </c>
      <c r="B2966" s="68" t="s">
        <v>113</v>
      </c>
      <c r="C2966" s="68" t="s">
        <v>287</v>
      </c>
      <c r="D2966" s="68" t="s">
        <v>359</v>
      </c>
      <c r="E2966" s="68" t="s">
        <v>360</v>
      </c>
      <c r="F2966" s="68" t="s">
        <v>78</v>
      </c>
      <c r="G2966" s="68" t="s">
        <v>384</v>
      </c>
      <c r="H2966" s="68" t="s">
        <v>365</v>
      </c>
      <c r="I2966" s="65">
        <v>396</v>
      </c>
      <c r="J2966" s="65">
        <v>807</v>
      </c>
      <c r="K2966" s="65" t="s">
        <v>283</v>
      </c>
    </row>
    <row r="2967" spans="1:11" ht="12.75" customHeight="1">
      <c r="A2967" s="68" t="s">
        <v>288</v>
      </c>
      <c r="B2967" s="68" t="s">
        <v>113</v>
      </c>
      <c r="C2967" s="68" t="s">
        <v>287</v>
      </c>
      <c r="D2967" s="68" t="s">
        <v>359</v>
      </c>
      <c r="E2967" s="68" t="s">
        <v>360</v>
      </c>
      <c r="F2967" s="68" t="s">
        <v>78</v>
      </c>
      <c r="G2967" s="68" t="s">
        <v>384</v>
      </c>
      <c r="H2967" s="68" t="s">
        <v>366</v>
      </c>
      <c r="I2967" s="65">
        <v>173</v>
      </c>
      <c r="J2967" s="65">
        <v>807</v>
      </c>
      <c r="K2967" s="65" t="s">
        <v>283</v>
      </c>
    </row>
    <row r="2968" spans="1:11" ht="12.75" customHeight="1">
      <c r="A2968" s="68" t="s">
        <v>288</v>
      </c>
      <c r="B2968" s="68" t="s">
        <v>113</v>
      </c>
      <c r="C2968" s="68" t="s">
        <v>287</v>
      </c>
      <c r="D2968" s="68" t="s">
        <v>359</v>
      </c>
      <c r="E2968" s="68" t="s">
        <v>360</v>
      </c>
      <c r="F2968" s="68" t="s">
        <v>78</v>
      </c>
      <c r="G2968" s="68" t="s">
        <v>384</v>
      </c>
      <c r="H2968" s="68" t="s">
        <v>367</v>
      </c>
      <c r="I2968" s="65">
        <v>146</v>
      </c>
      <c r="J2968" s="65">
        <v>807</v>
      </c>
      <c r="K2968" s="65" t="s">
        <v>283</v>
      </c>
    </row>
    <row r="2969" spans="1:11" ht="12.75" customHeight="1">
      <c r="A2969" s="68" t="s">
        <v>288</v>
      </c>
      <c r="B2969" s="68" t="s">
        <v>113</v>
      </c>
      <c r="C2969" s="68" t="s">
        <v>287</v>
      </c>
      <c r="D2969" s="68" t="s">
        <v>359</v>
      </c>
      <c r="E2969" s="68" t="s">
        <v>360</v>
      </c>
      <c r="F2969" s="68" t="s">
        <v>78</v>
      </c>
      <c r="G2969" s="68" t="s">
        <v>384</v>
      </c>
      <c r="H2969" s="68" t="s">
        <v>247</v>
      </c>
      <c r="I2969" s="65">
        <v>106</v>
      </c>
      <c r="J2969" s="65">
        <v>807</v>
      </c>
      <c r="K2969" s="65" t="s">
        <v>283</v>
      </c>
    </row>
    <row r="2970" spans="1:11" ht="12.75" customHeight="1">
      <c r="A2970" s="68" t="s">
        <v>288</v>
      </c>
      <c r="B2970" s="68" t="s">
        <v>113</v>
      </c>
      <c r="C2970" s="68" t="s">
        <v>287</v>
      </c>
      <c r="D2970" s="68" t="s">
        <v>359</v>
      </c>
      <c r="E2970" s="68" t="s">
        <v>360</v>
      </c>
      <c r="F2970" s="68" t="s">
        <v>78</v>
      </c>
      <c r="G2970" s="68" t="s">
        <v>384</v>
      </c>
      <c r="H2970" s="68" t="s">
        <v>375</v>
      </c>
      <c r="I2970" s="65">
        <v>109</v>
      </c>
      <c r="J2970" s="65">
        <v>807</v>
      </c>
      <c r="K2970" s="65" t="s">
        <v>283</v>
      </c>
    </row>
    <row r="2971" spans="1:11" ht="12.75" customHeight="1">
      <c r="A2971" s="68" t="s">
        <v>288</v>
      </c>
      <c r="B2971" s="68" t="s">
        <v>113</v>
      </c>
      <c r="C2971" s="68" t="s">
        <v>287</v>
      </c>
      <c r="D2971" s="68" t="s">
        <v>359</v>
      </c>
      <c r="E2971" s="68" t="s">
        <v>360</v>
      </c>
      <c r="F2971" s="68" t="s">
        <v>78</v>
      </c>
      <c r="G2971" s="68" t="s">
        <v>384</v>
      </c>
      <c r="H2971" s="68" t="s">
        <v>368</v>
      </c>
      <c r="I2971" s="65">
        <v>56</v>
      </c>
      <c r="J2971" s="65">
        <v>807</v>
      </c>
      <c r="K2971" s="65" t="s">
        <v>283</v>
      </c>
    </row>
    <row r="2972" spans="1:11" ht="12.75" customHeight="1">
      <c r="A2972" s="68" t="s">
        <v>288</v>
      </c>
      <c r="B2972" s="68" t="s">
        <v>113</v>
      </c>
      <c r="C2972" s="68" t="s">
        <v>287</v>
      </c>
      <c r="D2972" s="68" t="s">
        <v>359</v>
      </c>
      <c r="E2972" s="68" t="s">
        <v>360</v>
      </c>
      <c r="F2972" s="68" t="s">
        <v>78</v>
      </c>
      <c r="G2972" s="68" t="s">
        <v>384</v>
      </c>
      <c r="H2972" s="68" t="s">
        <v>491</v>
      </c>
      <c r="I2972" s="65">
        <v>194</v>
      </c>
      <c r="J2972" s="65">
        <v>807</v>
      </c>
      <c r="K2972" s="65" t="s">
        <v>283</v>
      </c>
    </row>
    <row r="2973" spans="1:11" ht="12.75" customHeight="1">
      <c r="A2973" s="68" t="s">
        <v>288</v>
      </c>
      <c r="B2973" s="68" t="s">
        <v>113</v>
      </c>
      <c r="C2973" s="68" t="s">
        <v>287</v>
      </c>
      <c r="D2973" s="68" t="s">
        <v>359</v>
      </c>
      <c r="E2973" s="68" t="s">
        <v>360</v>
      </c>
      <c r="F2973" s="68" t="s">
        <v>78</v>
      </c>
      <c r="G2973" s="68" t="s">
        <v>384</v>
      </c>
      <c r="H2973" s="68" t="s">
        <v>369</v>
      </c>
      <c r="I2973" s="65">
        <v>145</v>
      </c>
      <c r="J2973" s="65">
        <v>807</v>
      </c>
      <c r="K2973" s="65" t="s">
        <v>283</v>
      </c>
    </row>
    <row r="2974" spans="1:11" ht="12.75" customHeight="1">
      <c r="A2974" s="68" t="s">
        <v>288</v>
      </c>
      <c r="B2974" s="68" t="s">
        <v>113</v>
      </c>
      <c r="C2974" s="68" t="s">
        <v>287</v>
      </c>
      <c r="D2974" s="68" t="s">
        <v>359</v>
      </c>
      <c r="E2974" s="68" t="s">
        <v>360</v>
      </c>
      <c r="F2974" s="68" t="s">
        <v>78</v>
      </c>
      <c r="G2974" s="68" t="s">
        <v>384</v>
      </c>
      <c r="H2974" s="68" t="s">
        <v>638</v>
      </c>
      <c r="I2974" s="65">
        <v>125</v>
      </c>
      <c r="J2974" s="65">
        <v>807</v>
      </c>
      <c r="K2974" s="65" t="s">
        <v>283</v>
      </c>
    </row>
    <row r="2975" spans="1:11" ht="12.75" customHeight="1">
      <c r="A2975" s="68" t="s">
        <v>288</v>
      </c>
      <c r="B2975" s="68" t="s">
        <v>113</v>
      </c>
      <c r="C2975" s="68" t="s">
        <v>287</v>
      </c>
      <c r="D2975" s="68" t="s">
        <v>359</v>
      </c>
      <c r="E2975" s="68" t="s">
        <v>360</v>
      </c>
      <c r="F2975" s="68" t="s">
        <v>204</v>
      </c>
      <c r="G2975" s="68" t="s">
        <v>384</v>
      </c>
      <c r="H2975" s="68" t="s">
        <v>363</v>
      </c>
      <c r="I2975" s="65">
        <v>909</v>
      </c>
      <c r="J2975" s="65">
        <v>707</v>
      </c>
      <c r="K2975" s="65" t="s">
        <v>386</v>
      </c>
    </row>
    <row r="2976" spans="1:11" ht="12.75" customHeight="1">
      <c r="A2976" s="68" t="s">
        <v>288</v>
      </c>
      <c r="B2976" s="68" t="s">
        <v>113</v>
      </c>
      <c r="C2976" s="68" t="s">
        <v>287</v>
      </c>
      <c r="D2976" s="68" t="s">
        <v>359</v>
      </c>
      <c r="E2976" s="68" t="s">
        <v>360</v>
      </c>
      <c r="F2976" s="68" t="s">
        <v>204</v>
      </c>
      <c r="G2976" s="68" t="s">
        <v>384</v>
      </c>
      <c r="H2976" s="68" t="s">
        <v>364</v>
      </c>
      <c r="I2976" s="65">
        <v>742</v>
      </c>
      <c r="J2976" s="65">
        <v>707</v>
      </c>
      <c r="K2976" s="65" t="s">
        <v>386</v>
      </c>
    </row>
    <row r="2977" spans="1:11" ht="12.75" customHeight="1">
      <c r="A2977" s="68" t="s">
        <v>288</v>
      </c>
      <c r="B2977" s="68" t="s">
        <v>113</v>
      </c>
      <c r="C2977" s="68" t="s">
        <v>287</v>
      </c>
      <c r="D2977" s="68" t="s">
        <v>359</v>
      </c>
      <c r="E2977" s="68" t="s">
        <v>360</v>
      </c>
      <c r="F2977" s="68" t="s">
        <v>204</v>
      </c>
      <c r="G2977" s="68" t="s">
        <v>384</v>
      </c>
      <c r="H2977" s="68" t="s">
        <v>451</v>
      </c>
      <c r="I2977" s="65">
        <v>1906</v>
      </c>
      <c r="J2977" s="65">
        <v>707</v>
      </c>
      <c r="K2977" s="65" t="s">
        <v>386</v>
      </c>
    </row>
    <row r="2978" spans="1:11" ht="12.75" customHeight="1">
      <c r="A2978" s="68" t="s">
        <v>288</v>
      </c>
      <c r="B2978" s="68" t="s">
        <v>113</v>
      </c>
      <c r="C2978" s="68" t="s">
        <v>287</v>
      </c>
      <c r="D2978" s="68" t="s">
        <v>359</v>
      </c>
      <c r="E2978" s="68" t="s">
        <v>360</v>
      </c>
      <c r="F2978" s="68" t="s">
        <v>204</v>
      </c>
      <c r="G2978" s="68" t="s">
        <v>384</v>
      </c>
      <c r="H2978" s="68" t="s">
        <v>365</v>
      </c>
      <c r="I2978" s="65">
        <v>5412</v>
      </c>
      <c r="J2978" s="65">
        <v>707</v>
      </c>
      <c r="K2978" s="65" t="s">
        <v>386</v>
      </c>
    </row>
    <row r="2979" spans="1:11" ht="12.75" customHeight="1">
      <c r="A2979" s="68" t="s">
        <v>288</v>
      </c>
      <c r="B2979" s="68" t="s">
        <v>113</v>
      </c>
      <c r="C2979" s="68" t="s">
        <v>287</v>
      </c>
      <c r="D2979" s="68" t="s">
        <v>359</v>
      </c>
      <c r="E2979" s="68" t="s">
        <v>360</v>
      </c>
      <c r="F2979" s="68" t="s">
        <v>204</v>
      </c>
      <c r="G2979" s="68" t="s">
        <v>384</v>
      </c>
      <c r="H2979" s="68" t="s">
        <v>366</v>
      </c>
      <c r="I2979" s="65">
        <v>5730</v>
      </c>
      <c r="J2979" s="65">
        <v>707</v>
      </c>
      <c r="K2979" s="65" t="s">
        <v>386</v>
      </c>
    </row>
    <row r="2980" spans="1:11" ht="12.75" customHeight="1">
      <c r="A2980" s="68" t="s">
        <v>288</v>
      </c>
      <c r="B2980" s="68" t="s">
        <v>113</v>
      </c>
      <c r="C2980" s="68" t="s">
        <v>287</v>
      </c>
      <c r="D2980" s="68" t="s">
        <v>359</v>
      </c>
      <c r="E2980" s="68" t="s">
        <v>360</v>
      </c>
      <c r="F2980" s="68" t="s">
        <v>204</v>
      </c>
      <c r="G2980" s="68" t="s">
        <v>384</v>
      </c>
      <c r="H2980" s="68" t="s">
        <v>367</v>
      </c>
      <c r="I2980" s="65">
        <v>6217</v>
      </c>
      <c r="J2980" s="65">
        <v>707</v>
      </c>
      <c r="K2980" s="65" t="s">
        <v>386</v>
      </c>
    </row>
    <row r="2981" spans="1:11" ht="12.75" customHeight="1">
      <c r="A2981" s="68" t="s">
        <v>288</v>
      </c>
      <c r="B2981" s="68" t="s">
        <v>113</v>
      </c>
      <c r="C2981" s="68" t="s">
        <v>287</v>
      </c>
      <c r="D2981" s="68" t="s">
        <v>359</v>
      </c>
      <c r="E2981" s="68" t="s">
        <v>360</v>
      </c>
      <c r="F2981" s="68" t="s">
        <v>204</v>
      </c>
      <c r="G2981" s="68" t="s">
        <v>384</v>
      </c>
      <c r="H2981" s="68" t="s">
        <v>247</v>
      </c>
      <c r="I2981" s="65">
        <v>6282</v>
      </c>
      <c r="J2981" s="65">
        <v>707</v>
      </c>
      <c r="K2981" s="65" t="s">
        <v>386</v>
      </c>
    </row>
    <row r="2982" spans="1:11" ht="12.75" customHeight="1">
      <c r="A2982" s="68" t="s">
        <v>288</v>
      </c>
      <c r="B2982" s="68" t="s">
        <v>113</v>
      </c>
      <c r="C2982" s="68" t="s">
        <v>287</v>
      </c>
      <c r="D2982" s="68" t="s">
        <v>359</v>
      </c>
      <c r="E2982" s="68" t="s">
        <v>360</v>
      </c>
      <c r="F2982" s="68" t="s">
        <v>204</v>
      </c>
      <c r="G2982" s="68" t="s">
        <v>384</v>
      </c>
      <c r="H2982" s="68" t="s">
        <v>375</v>
      </c>
      <c r="I2982" s="65">
        <v>4410</v>
      </c>
      <c r="J2982" s="65">
        <v>707</v>
      </c>
      <c r="K2982" s="65" t="s">
        <v>386</v>
      </c>
    </row>
    <row r="2983" spans="1:11" ht="12.75" customHeight="1">
      <c r="A2983" s="68" t="s">
        <v>288</v>
      </c>
      <c r="B2983" s="68" t="s">
        <v>113</v>
      </c>
      <c r="C2983" s="68" t="s">
        <v>287</v>
      </c>
      <c r="D2983" s="68" t="s">
        <v>359</v>
      </c>
      <c r="E2983" s="68" t="s">
        <v>360</v>
      </c>
      <c r="F2983" s="68" t="s">
        <v>204</v>
      </c>
      <c r="G2983" s="68" t="s">
        <v>384</v>
      </c>
      <c r="H2983" s="68" t="s">
        <v>368</v>
      </c>
      <c r="I2983" s="65">
        <v>23337</v>
      </c>
      <c r="J2983" s="65">
        <v>707</v>
      </c>
      <c r="K2983" s="65" t="s">
        <v>386</v>
      </c>
    </row>
    <row r="2984" spans="1:11" ht="12.75" customHeight="1">
      <c r="A2984" s="68" t="s">
        <v>288</v>
      </c>
      <c r="B2984" s="68" t="s">
        <v>113</v>
      </c>
      <c r="C2984" s="68" t="s">
        <v>287</v>
      </c>
      <c r="D2984" s="68" t="s">
        <v>359</v>
      </c>
      <c r="E2984" s="68" t="s">
        <v>360</v>
      </c>
      <c r="F2984" s="68" t="s">
        <v>204</v>
      </c>
      <c r="G2984" s="68" t="s">
        <v>384</v>
      </c>
      <c r="H2984" s="68" t="s">
        <v>491</v>
      </c>
      <c r="I2984" s="65">
        <v>26998</v>
      </c>
      <c r="J2984" s="65">
        <v>707</v>
      </c>
      <c r="K2984" s="65" t="s">
        <v>386</v>
      </c>
    </row>
    <row r="2985" spans="1:11" ht="12.75" customHeight="1">
      <c r="A2985" s="68" t="s">
        <v>288</v>
      </c>
      <c r="B2985" s="68" t="s">
        <v>113</v>
      </c>
      <c r="C2985" s="68" t="s">
        <v>287</v>
      </c>
      <c r="D2985" s="68" t="s">
        <v>359</v>
      </c>
      <c r="E2985" s="68" t="s">
        <v>360</v>
      </c>
      <c r="F2985" s="68" t="s">
        <v>204</v>
      </c>
      <c r="G2985" s="68" t="s">
        <v>384</v>
      </c>
      <c r="H2985" s="68" t="s">
        <v>369</v>
      </c>
      <c r="I2985" s="65">
        <v>22407</v>
      </c>
      <c r="J2985" s="65">
        <v>707</v>
      </c>
      <c r="K2985" s="65" t="s">
        <v>386</v>
      </c>
    </row>
    <row r="2986" spans="1:11" ht="12.75" customHeight="1">
      <c r="A2986" s="68" t="s">
        <v>288</v>
      </c>
      <c r="B2986" s="68" t="s">
        <v>113</v>
      </c>
      <c r="C2986" s="68" t="s">
        <v>287</v>
      </c>
      <c r="D2986" s="68" t="s">
        <v>359</v>
      </c>
      <c r="E2986" s="68" t="s">
        <v>360</v>
      </c>
      <c r="F2986" s="68" t="s">
        <v>204</v>
      </c>
      <c r="G2986" s="68" t="s">
        <v>384</v>
      </c>
      <c r="H2986" s="68" t="s">
        <v>638</v>
      </c>
      <c r="I2986" s="65">
        <v>36762</v>
      </c>
      <c r="J2986" s="65">
        <v>707</v>
      </c>
      <c r="K2986" s="65" t="s">
        <v>386</v>
      </c>
    </row>
    <row r="2987" spans="1:11" ht="12.75" customHeight="1">
      <c r="A2987" s="68" t="s">
        <v>288</v>
      </c>
      <c r="B2987" s="68" t="s">
        <v>113</v>
      </c>
      <c r="C2987" s="68" t="s">
        <v>287</v>
      </c>
      <c r="D2987" s="68" t="s">
        <v>359</v>
      </c>
      <c r="E2987" s="68" t="s">
        <v>360</v>
      </c>
      <c r="F2987" s="68" t="s">
        <v>78</v>
      </c>
      <c r="G2987" s="68" t="s">
        <v>384</v>
      </c>
      <c r="H2987" s="68" t="s">
        <v>451</v>
      </c>
      <c r="I2987" s="65">
        <v>9375</v>
      </c>
      <c r="J2987" s="65">
        <v>721</v>
      </c>
      <c r="K2987" s="65" t="s">
        <v>502</v>
      </c>
    </row>
    <row r="2988" spans="1:11" ht="12.75" customHeight="1">
      <c r="A2988" s="68" t="s">
        <v>288</v>
      </c>
      <c r="B2988" s="68" t="s">
        <v>113</v>
      </c>
      <c r="C2988" s="68" t="s">
        <v>287</v>
      </c>
      <c r="D2988" s="68" t="s">
        <v>359</v>
      </c>
      <c r="E2988" s="68" t="s">
        <v>360</v>
      </c>
      <c r="F2988" s="68" t="s">
        <v>78</v>
      </c>
      <c r="G2988" s="68" t="s">
        <v>384</v>
      </c>
      <c r="H2988" s="68" t="s">
        <v>365</v>
      </c>
      <c r="I2988" s="65">
        <v>5875</v>
      </c>
      <c r="J2988" s="65">
        <v>721</v>
      </c>
      <c r="K2988" s="65" t="s">
        <v>502</v>
      </c>
    </row>
    <row r="2989" spans="1:11" ht="12.75" customHeight="1">
      <c r="A2989" s="68" t="s">
        <v>288</v>
      </c>
      <c r="B2989" s="68" t="s">
        <v>113</v>
      </c>
      <c r="C2989" s="68" t="s">
        <v>287</v>
      </c>
      <c r="D2989" s="68" t="s">
        <v>359</v>
      </c>
      <c r="E2989" s="68" t="s">
        <v>360</v>
      </c>
      <c r="F2989" s="68" t="s">
        <v>78</v>
      </c>
      <c r="G2989" s="68" t="s">
        <v>384</v>
      </c>
      <c r="H2989" s="68" t="s">
        <v>366</v>
      </c>
      <c r="I2989" s="65">
        <v>5164</v>
      </c>
      <c r="J2989" s="65">
        <v>721</v>
      </c>
      <c r="K2989" s="65" t="s">
        <v>502</v>
      </c>
    </row>
    <row r="2990" spans="1:11" ht="12.75" customHeight="1">
      <c r="A2990" s="68" t="s">
        <v>288</v>
      </c>
      <c r="B2990" s="68" t="s">
        <v>113</v>
      </c>
      <c r="C2990" s="68" t="s">
        <v>287</v>
      </c>
      <c r="D2990" s="68" t="s">
        <v>359</v>
      </c>
      <c r="E2990" s="68" t="s">
        <v>360</v>
      </c>
      <c r="F2990" s="68" t="s">
        <v>78</v>
      </c>
      <c r="G2990" s="68" t="s">
        <v>384</v>
      </c>
      <c r="H2990" s="68" t="s">
        <v>367</v>
      </c>
      <c r="I2990" s="65">
        <v>2398</v>
      </c>
      <c r="J2990" s="65">
        <v>721</v>
      </c>
      <c r="K2990" s="65" t="s">
        <v>502</v>
      </c>
    </row>
    <row r="2991" spans="1:11" ht="12.75" customHeight="1">
      <c r="A2991" s="68" t="s">
        <v>288</v>
      </c>
      <c r="B2991" s="68" t="s">
        <v>113</v>
      </c>
      <c r="C2991" s="68" t="s">
        <v>287</v>
      </c>
      <c r="D2991" s="68" t="s">
        <v>359</v>
      </c>
      <c r="E2991" s="68" t="s">
        <v>360</v>
      </c>
      <c r="F2991" s="68" t="s">
        <v>78</v>
      </c>
      <c r="G2991" s="68" t="s">
        <v>384</v>
      </c>
      <c r="H2991" s="68" t="s">
        <v>247</v>
      </c>
      <c r="I2991" s="65">
        <v>1269</v>
      </c>
      <c r="J2991" s="65">
        <v>721</v>
      </c>
      <c r="K2991" s="65" t="s">
        <v>502</v>
      </c>
    </row>
    <row r="2992" spans="1:11" ht="12.75" customHeight="1">
      <c r="A2992" s="68" t="s">
        <v>288</v>
      </c>
      <c r="B2992" s="68" t="s">
        <v>113</v>
      </c>
      <c r="C2992" s="68" t="s">
        <v>287</v>
      </c>
      <c r="D2992" s="68" t="s">
        <v>359</v>
      </c>
      <c r="E2992" s="68" t="s">
        <v>360</v>
      </c>
      <c r="F2992" s="68" t="s">
        <v>78</v>
      </c>
      <c r="G2992" s="68" t="s">
        <v>384</v>
      </c>
      <c r="H2992" s="68" t="s">
        <v>375</v>
      </c>
      <c r="I2992" s="65">
        <v>1075</v>
      </c>
      <c r="J2992" s="65">
        <v>721</v>
      </c>
      <c r="K2992" s="65" t="s">
        <v>502</v>
      </c>
    </row>
    <row r="2993" spans="1:11" ht="12.75" customHeight="1">
      <c r="A2993" s="68" t="s">
        <v>288</v>
      </c>
      <c r="B2993" s="68" t="s">
        <v>113</v>
      </c>
      <c r="C2993" s="68" t="s">
        <v>287</v>
      </c>
      <c r="D2993" s="68" t="s">
        <v>359</v>
      </c>
      <c r="E2993" s="68" t="s">
        <v>360</v>
      </c>
      <c r="F2993" s="68" t="s">
        <v>78</v>
      </c>
      <c r="G2993" s="68" t="s">
        <v>384</v>
      </c>
      <c r="H2993" s="68" t="s">
        <v>368</v>
      </c>
      <c r="I2993" s="65">
        <v>941</v>
      </c>
      <c r="J2993" s="65">
        <v>721</v>
      </c>
      <c r="K2993" s="65" t="s">
        <v>502</v>
      </c>
    </row>
    <row r="2994" spans="1:11" ht="12.75" customHeight="1">
      <c r="A2994" s="68" t="s">
        <v>288</v>
      </c>
      <c r="B2994" s="68" t="s">
        <v>113</v>
      </c>
      <c r="C2994" s="68" t="s">
        <v>287</v>
      </c>
      <c r="D2994" s="68" t="s">
        <v>359</v>
      </c>
      <c r="E2994" s="68" t="s">
        <v>360</v>
      </c>
      <c r="F2994" s="68" t="s">
        <v>78</v>
      </c>
      <c r="G2994" s="68" t="s">
        <v>384</v>
      </c>
      <c r="H2994" s="68" t="s">
        <v>491</v>
      </c>
      <c r="I2994" s="65">
        <v>1431</v>
      </c>
      <c r="J2994" s="65">
        <v>721</v>
      </c>
      <c r="K2994" s="65" t="s">
        <v>502</v>
      </c>
    </row>
    <row r="2995" spans="1:11" ht="12.75" customHeight="1">
      <c r="A2995" s="68" t="s">
        <v>288</v>
      </c>
      <c r="B2995" s="68" t="s">
        <v>113</v>
      </c>
      <c r="C2995" s="68" t="s">
        <v>287</v>
      </c>
      <c r="D2995" s="68" t="s">
        <v>359</v>
      </c>
      <c r="E2995" s="68" t="s">
        <v>360</v>
      </c>
      <c r="F2995" s="68" t="s">
        <v>78</v>
      </c>
      <c r="G2995" s="68" t="s">
        <v>384</v>
      </c>
      <c r="H2995" s="68" t="s">
        <v>369</v>
      </c>
      <c r="I2995" s="65">
        <v>1158</v>
      </c>
      <c r="J2995" s="65">
        <v>721</v>
      </c>
      <c r="K2995" s="65" t="s">
        <v>502</v>
      </c>
    </row>
    <row r="2996" spans="1:11" ht="12.75" customHeight="1">
      <c r="A2996" s="68" t="s">
        <v>288</v>
      </c>
      <c r="B2996" s="68" t="s">
        <v>113</v>
      </c>
      <c r="C2996" s="68" t="s">
        <v>287</v>
      </c>
      <c r="D2996" s="68" t="s">
        <v>359</v>
      </c>
      <c r="E2996" s="68" t="s">
        <v>360</v>
      </c>
      <c r="F2996" s="68" t="s">
        <v>78</v>
      </c>
      <c r="G2996" s="68" t="s">
        <v>384</v>
      </c>
      <c r="H2996" s="68" t="s">
        <v>638</v>
      </c>
      <c r="I2996" s="65">
        <v>1032</v>
      </c>
      <c r="J2996" s="65">
        <v>721</v>
      </c>
      <c r="K2996" s="65" t="s">
        <v>502</v>
      </c>
    </row>
    <row r="2997" spans="1:11" ht="12.75" customHeight="1">
      <c r="A2997" s="68" t="s">
        <v>288</v>
      </c>
      <c r="B2997" s="68" t="s">
        <v>113</v>
      </c>
      <c r="C2997" s="68" t="s">
        <v>287</v>
      </c>
      <c r="D2997" s="68" t="s">
        <v>359</v>
      </c>
      <c r="E2997" s="68" t="s">
        <v>360</v>
      </c>
      <c r="F2997" s="68" t="s">
        <v>78</v>
      </c>
      <c r="G2997" s="68" t="s">
        <v>384</v>
      </c>
      <c r="H2997" s="68" t="s">
        <v>362</v>
      </c>
      <c r="I2997" s="65">
        <v>4885</v>
      </c>
      <c r="J2997" s="65">
        <v>722</v>
      </c>
      <c r="K2997" s="65" t="s">
        <v>387</v>
      </c>
    </row>
    <row r="2998" spans="1:11" ht="12.75" customHeight="1">
      <c r="A2998" s="68" t="s">
        <v>288</v>
      </c>
      <c r="B2998" s="68" t="s">
        <v>113</v>
      </c>
      <c r="C2998" s="68" t="s">
        <v>287</v>
      </c>
      <c r="D2998" s="68" t="s">
        <v>359</v>
      </c>
      <c r="E2998" s="68" t="s">
        <v>360</v>
      </c>
      <c r="F2998" s="68" t="s">
        <v>78</v>
      </c>
      <c r="G2998" s="68" t="s">
        <v>384</v>
      </c>
      <c r="H2998" s="68" t="s">
        <v>363</v>
      </c>
      <c r="I2998" s="65">
        <v>6464</v>
      </c>
      <c r="J2998" s="65">
        <v>722</v>
      </c>
      <c r="K2998" s="65" t="s">
        <v>387</v>
      </c>
    </row>
    <row r="2999" spans="1:11" ht="12.75" customHeight="1">
      <c r="A2999" s="68" t="s">
        <v>288</v>
      </c>
      <c r="B2999" s="68" t="s">
        <v>113</v>
      </c>
      <c r="C2999" s="68" t="s">
        <v>287</v>
      </c>
      <c r="D2999" s="68" t="s">
        <v>359</v>
      </c>
      <c r="E2999" s="68" t="s">
        <v>360</v>
      </c>
      <c r="F2999" s="68" t="s">
        <v>78</v>
      </c>
      <c r="G2999" s="68" t="s">
        <v>384</v>
      </c>
      <c r="H2999" s="68" t="s">
        <v>364</v>
      </c>
      <c r="I2999" s="65">
        <v>5052</v>
      </c>
      <c r="J2999" s="65">
        <v>722</v>
      </c>
      <c r="K2999" s="65" t="s">
        <v>387</v>
      </c>
    </row>
    <row r="3000" spans="1:11" ht="12.75" customHeight="1">
      <c r="A3000" s="68" t="s">
        <v>288</v>
      </c>
      <c r="B3000" s="68" t="s">
        <v>113</v>
      </c>
      <c r="C3000" s="68" t="s">
        <v>287</v>
      </c>
      <c r="D3000" s="68" t="s">
        <v>359</v>
      </c>
      <c r="E3000" s="68" t="s">
        <v>360</v>
      </c>
      <c r="F3000" s="68" t="s">
        <v>78</v>
      </c>
      <c r="G3000" s="68" t="s">
        <v>384</v>
      </c>
      <c r="H3000" s="68" t="s">
        <v>451</v>
      </c>
      <c r="I3000" s="65">
        <v>9335</v>
      </c>
      <c r="J3000" s="65">
        <v>722</v>
      </c>
      <c r="K3000" s="65" t="s">
        <v>387</v>
      </c>
    </row>
    <row r="3001" spans="1:11" ht="12.75" customHeight="1">
      <c r="A3001" s="68" t="s">
        <v>288</v>
      </c>
      <c r="B3001" s="68" t="s">
        <v>113</v>
      </c>
      <c r="C3001" s="68" t="s">
        <v>287</v>
      </c>
      <c r="D3001" s="68" t="s">
        <v>359</v>
      </c>
      <c r="E3001" s="68" t="s">
        <v>360</v>
      </c>
      <c r="F3001" s="68" t="s">
        <v>78</v>
      </c>
      <c r="G3001" s="68" t="s">
        <v>384</v>
      </c>
      <c r="H3001" s="68" t="s">
        <v>365</v>
      </c>
      <c r="I3001" s="65">
        <v>5627</v>
      </c>
      <c r="J3001" s="65">
        <v>722</v>
      </c>
      <c r="K3001" s="65" t="s">
        <v>387</v>
      </c>
    </row>
    <row r="3002" spans="1:11" ht="12.75" customHeight="1">
      <c r="A3002" s="68" t="s">
        <v>288</v>
      </c>
      <c r="B3002" s="68" t="s">
        <v>113</v>
      </c>
      <c r="C3002" s="68" t="s">
        <v>287</v>
      </c>
      <c r="D3002" s="68" t="s">
        <v>359</v>
      </c>
      <c r="E3002" s="68" t="s">
        <v>360</v>
      </c>
      <c r="F3002" s="68" t="s">
        <v>78</v>
      </c>
      <c r="G3002" s="68" t="s">
        <v>384</v>
      </c>
      <c r="H3002" s="68" t="s">
        <v>366</v>
      </c>
      <c r="I3002" s="65">
        <v>1699</v>
      </c>
      <c r="J3002" s="65">
        <v>722</v>
      </c>
      <c r="K3002" s="65" t="s">
        <v>387</v>
      </c>
    </row>
    <row r="3003" spans="1:11" ht="12.75" customHeight="1">
      <c r="A3003" s="68" t="s">
        <v>288</v>
      </c>
      <c r="B3003" s="68" t="s">
        <v>113</v>
      </c>
      <c r="C3003" s="68" t="s">
        <v>287</v>
      </c>
      <c r="D3003" s="68" t="s">
        <v>359</v>
      </c>
      <c r="E3003" s="68" t="s">
        <v>360</v>
      </c>
      <c r="F3003" s="68" t="s">
        <v>78</v>
      </c>
      <c r="G3003" s="68" t="s">
        <v>384</v>
      </c>
      <c r="H3003" s="68" t="s">
        <v>367</v>
      </c>
      <c r="I3003" s="65">
        <v>2107</v>
      </c>
      <c r="J3003" s="65">
        <v>722</v>
      </c>
      <c r="K3003" s="65" t="s">
        <v>387</v>
      </c>
    </row>
    <row r="3004" spans="1:11" ht="12.75" customHeight="1">
      <c r="A3004" s="68" t="s">
        <v>288</v>
      </c>
      <c r="B3004" s="68" t="s">
        <v>113</v>
      </c>
      <c r="C3004" s="68" t="s">
        <v>287</v>
      </c>
      <c r="D3004" s="68" t="s">
        <v>359</v>
      </c>
      <c r="E3004" s="68" t="s">
        <v>360</v>
      </c>
      <c r="F3004" s="68" t="s">
        <v>78</v>
      </c>
      <c r="G3004" s="68" t="s">
        <v>384</v>
      </c>
      <c r="H3004" s="68" t="s">
        <v>247</v>
      </c>
      <c r="I3004" s="65">
        <v>1548</v>
      </c>
      <c r="J3004" s="65">
        <v>722</v>
      </c>
      <c r="K3004" s="65" t="s">
        <v>387</v>
      </c>
    </row>
    <row r="3005" spans="1:11" ht="12.75" customHeight="1">
      <c r="A3005" s="68" t="s">
        <v>288</v>
      </c>
      <c r="B3005" s="68" t="s">
        <v>113</v>
      </c>
      <c r="C3005" s="68" t="s">
        <v>287</v>
      </c>
      <c r="D3005" s="68" t="s">
        <v>359</v>
      </c>
      <c r="E3005" s="68" t="s">
        <v>360</v>
      </c>
      <c r="F3005" s="68" t="s">
        <v>78</v>
      </c>
      <c r="G3005" s="68" t="s">
        <v>384</v>
      </c>
      <c r="H3005" s="68" t="s">
        <v>375</v>
      </c>
      <c r="I3005" s="65">
        <v>1276</v>
      </c>
      <c r="J3005" s="65">
        <v>722</v>
      </c>
      <c r="K3005" s="65" t="s">
        <v>387</v>
      </c>
    </row>
    <row r="3006" spans="1:11" ht="12.75" customHeight="1">
      <c r="A3006" s="68" t="s">
        <v>288</v>
      </c>
      <c r="B3006" s="68" t="s">
        <v>113</v>
      </c>
      <c r="C3006" s="68" t="s">
        <v>287</v>
      </c>
      <c r="D3006" s="68" t="s">
        <v>359</v>
      </c>
      <c r="E3006" s="68" t="s">
        <v>360</v>
      </c>
      <c r="F3006" s="68" t="s">
        <v>78</v>
      </c>
      <c r="G3006" s="68" t="s">
        <v>384</v>
      </c>
      <c r="H3006" s="68" t="s">
        <v>368</v>
      </c>
      <c r="I3006" s="65">
        <v>1569</v>
      </c>
      <c r="J3006" s="65">
        <v>722</v>
      </c>
      <c r="K3006" s="65" t="s">
        <v>387</v>
      </c>
    </row>
    <row r="3007" spans="1:11" ht="12.75" customHeight="1">
      <c r="A3007" s="68" t="s">
        <v>288</v>
      </c>
      <c r="B3007" s="68" t="s">
        <v>113</v>
      </c>
      <c r="C3007" s="68" t="s">
        <v>287</v>
      </c>
      <c r="D3007" s="68" t="s">
        <v>359</v>
      </c>
      <c r="E3007" s="68" t="s">
        <v>360</v>
      </c>
      <c r="F3007" s="68" t="s">
        <v>78</v>
      </c>
      <c r="G3007" s="68" t="s">
        <v>384</v>
      </c>
      <c r="H3007" s="68" t="s">
        <v>491</v>
      </c>
      <c r="I3007" s="65">
        <v>4548</v>
      </c>
      <c r="J3007" s="65">
        <v>722</v>
      </c>
      <c r="K3007" s="65" t="s">
        <v>387</v>
      </c>
    </row>
    <row r="3008" spans="1:11" ht="12.75" customHeight="1">
      <c r="A3008" s="68" t="s">
        <v>288</v>
      </c>
      <c r="B3008" s="68" t="s">
        <v>113</v>
      </c>
      <c r="C3008" s="68" t="s">
        <v>287</v>
      </c>
      <c r="D3008" s="68" t="s">
        <v>359</v>
      </c>
      <c r="E3008" s="68" t="s">
        <v>360</v>
      </c>
      <c r="F3008" s="68" t="s">
        <v>78</v>
      </c>
      <c r="G3008" s="68" t="s">
        <v>384</v>
      </c>
      <c r="H3008" s="68" t="s">
        <v>369</v>
      </c>
      <c r="I3008" s="65">
        <v>2459</v>
      </c>
      <c r="J3008" s="65">
        <v>722</v>
      </c>
      <c r="K3008" s="65" t="s">
        <v>387</v>
      </c>
    </row>
    <row r="3009" spans="1:11" ht="12.75" customHeight="1">
      <c r="A3009" s="68" t="s">
        <v>288</v>
      </c>
      <c r="B3009" s="68" t="s">
        <v>113</v>
      </c>
      <c r="C3009" s="68" t="s">
        <v>287</v>
      </c>
      <c r="D3009" s="68" t="s">
        <v>359</v>
      </c>
      <c r="E3009" s="68" t="s">
        <v>360</v>
      </c>
      <c r="F3009" s="68" t="s">
        <v>78</v>
      </c>
      <c r="G3009" s="68" t="s">
        <v>384</v>
      </c>
      <c r="H3009" s="68" t="s">
        <v>638</v>
      </c>
      <c r="I3009" s="65">
        <v>2203</v>
      </c>
      <c r="J3009" s="65">
        <v>722</v>
      </c>
      <c r="K3009" s="65" t="s">
        <v>387</v>
      </c>
    </row>
    <row r="3010" spans="1:11" ht="12.75" customHeight="1">
      <c r="A3010" s="68" t="s">
        <v>288</v>
      </c>
      <c r="B3010" s="68" t="s">
        <v>113</v>
      </c>
      <c r="C3010" s="68" t="s">
        <v>287</v>
      </c>
      <c r="D3010" s="68" t="s">
        <v>359</v>
      </c>
      <c r="E3010" s="68" t="s">
        <v>360</v>
      </c>
      <c r="F3010" s="68" t="s">
        <v>78</v>
      </c>
      <c r="G3010" s="68" t="s">
        <v>384</v>
      </c>
      <c r="H3010" s="68" t="s">
        <v>638</v>
      </c>
      <c r="I3010" s="65">
        <v>17</v>
      </c>
      <c r="J3010" s="65">
        <v>811</v>
      </c>
      <c r="K3010" s="65" t="s">
        <v>388</v>
      </c>
    </row>
    <row r="3011" spans="1:11" ht="12.75" customHeight="1">
      <c r="A3011" s="68" t="s">
        <v>288</v>
      </c>
      <c r="B3011" s="68" t="s">
        <v>113</v>
      </c>
      <c r="C3011" s="68" t="s">
        <v>287</v>
      </c>
      <c r="D3011" s="68" t="s">
        <v>359</v>
      </c>
      <c r="E3011" s="68" t="s">
        <v>360</v>
      </c>
      <c r="F3011" s="68" t="s">
        <v>78</v>
      </c>
      <c r="G3011" s="68" t="s">
        <v>384</v>
      </c>
      <c r="H3011" s="68" t="s">
        <v>362</v>
      </c>
      <c r="I3011" s="65">
        <v>149</v>
      </c>
      <c r="J3011" s="65">
        <v>719</v>
      </c>
      <c r="K3011" s="65" t="s">
        <v>389</v>
      </c>
    </row>
    <row r="3012" spans="1:11" ht="12.75" customHeight="1">
      <c r="A3012" s="68" t="s">
        <v>288</v>
      </c>
      <c r="B3012" s="68" t="s">
        <v>113</v>
      </c>
      <c r="C3012" s="68" t="s">
        <v>287</v>
      </c>
      <c r="D3012" s="68" t="s">
        <v>359</v>
      </c>
      <c r="E3012" s="68" t="s">
        <v>360</v>
      </c>
      <c r="F3012" s="68" t="s">
        <v>78</v>
      </c>
      <c r="G3012" s="68" t="s">
        <v>384</v>
      </c>
      <c r="H3012" s="68" t="s">
        <v>363</v>
      </c>
      <c r="I3012" s="65">
        <v>402</v>
      </c>
      <c r="J3012" s="65">
        <v>719</v>
      </c>
      <c r="K3012" s="65" t="s">
        <v>389</v>
      </c>
    </row>
    <row r="3013" spans="1:11" ht="12.75" customHeight="1">
      <c r="A3013" s="68" t="s">
        <v>288</v>
      </c>
      <c r="B3013" s="68" t="s">
        <v>113</v>
      </c>
      <c r="C3013" s="68" t="s">
        <v>287</v>
      </c>
      <c r="D3013" s="68" t="s">
        <v>359</v>
      </c>
      <c r="E3013" s="68" t="s">
        <v>360</v>
      </c>
      <c r="F3013" s="68" t="s">
        <v>78</v>
      </c>
      <c r="G3013" s="68" t="s">
        <v>384</v>
      </c>
      <c r="H3013" s="68" t="s">
        <v>364</v>
      </c>
      <c r="I3013" s="65">
        <v>251</v>
      </c>
      <c r="J3013" s="65">
        <v>719</v>
      </c>
      <c r="K3013" s="65" t="s">
        <v>389</v>
      </c>
    </row>
    <row r="3014" spans="1:11" ht="12.75" customHeight="1">
      <c r="A3014" s="68" t="s">
        <v>288</v>
      </c>
      <c r="B3014" s="68" t="s">
        <v>113</v>
      </c>
      <c r="C3014" s="68" t="s">
        <v>287</v>
      </c>
      <c r="D3014" s="68" t="s">
        <v>359</v>
      </c>
      <c r="E3014" s="68" t="s">
        <v>360</v>
      </c>
      <c r="F3014" s="68" t="s">
        <v>78</v>
      </c>
      <c r="G3014" s="68" t="s">
        <v>384</v>
      </c>
      <c r="H3014" s="68" t="s">
        <v>451</v>
      </c>
      <c r="I3014" s="65">
        <v>1825</v>
      </c>
      <c r="J3014" s="65">
        <v>719</v>
      </c>
      <c r="K3014" s="65" t="s">
        <v>389</v>
      </c>
    </row>
    <row r="3015" spans="1:11" ht="12.75" customHeight="1">
      <c r="A3015" s="68" t="s">
        <v>288</v>
      </c>
      <c r="B3015" s="68" t="s">
        <v>113</v>
      </c>
      <c r="C3015" s="68" t="s">
        <v>287</v>
      </c>
      <c r="D3015" s="68" t="s">
        <v>359</v>
      </c>
      <c r="E3015" s="68" t="s">
        <v>360</v>
      </c>
      <c r="F3015" s="68" t="s">
        <v>78</v>
      </c>
      <c r="G3015" s="68" t="s">
        <v>384</v>
      </c>
      <c r="H3015" s="68" t="s">
        <v>365</v>
      </c>
      <c r="I3015" s="65">
        <v>1009</v>
      </c>
      <c r="J3015" s="65">
        <v>719</v>
      </c>
      <c r="K3015" s="65" t="s">
        <v>389</v>
      </c>
    </row>
    <row r="3016" spans="1:11" ht="12.75" customHeight="1">
      <c r="A3016" s="68" t="s">
        <v>288</v>
      </c>
      <c r="B3016" s="68" t="s">
        <v>113</v>
      </c>
      <c r="C3016" s="68" t="s">
        <v>287</v>
      </c>
      <c r="D3016" s="68" t="s">
        <v>359</v>
      </c>
      <c r="E3016" s="68" t="s">
        <v>360</v>
      </c>
      <c r="F3016" s="68" t="s">
        <v>78</v>
      </c>
      <c r="G3016" s="68" t="s">
        <v>384</v>
      </c>
      <c r="H3016" s="68" t="s">
        <v>366</v>
      </c>
      <c r="I3016" s="65">
        <v>725</v>
      </c>
      <c r="J3016" s="65">
        <v>719</v>
      </c>
      <c r="K3016" s="65" t="s">
        <v>389</v>
      </c>
    </row>
    <row r="3017" spans="1:11" ht="12.75" customHeight="1">
      <c r="A3017" s="68" t="s">
        <v>288</v>
      </c>
      <c r="B3017" s="68" t="s">
        <v>113</v>
      </c>
      <c r="C3017" s="68" t="s">
        <v>287</v>
      </c>
      <c r="D3017" s="68" t="s">
        <v>359</v>
      </c>
      <c r="E3017" s="68" t="s">
        <v>360</v>
      </c>
      <c r="F3017" s="68" t="s">
        <v>78</v>
      </c>
      <c r="G3017" s="68" t="s">
        <v>384</v>
      </c>
      <c r="H3017" s="68" t="s">
        <v>367</v>
      </c>
      <c r="I3017" s="65">
        <v>752</v>
      </c>
      <c r="J3017" s="65">
        <v>719</v>
      </c>
      <c r="K3017" s="65" t="s">
        <v>389</v>
      </c>
    </row>
    <row r="3018" spans="1:11" ht="12.75" customHeight="1">
      <c r="A3018" s="68" t="s">
        <v>288</v>
      </c>
      <c r="B3018" s="68" t="s">
        <v>113</v>
      </c>
      <c r="C3018" s="68" t="s">
        <v>287</v>
      </c>
      <c r="D3018" s="68" t="s">
        <v>359</v>
      </c>
      <c r="E3018" s="68" t="s">
        <v>360</v>
      </c>
      <c r="F3018" s="68" t="s">
        <v>78</v>
      </c>
      <c r="G3018" s="68" t="s">
        <v>384</v>
      </c>
      <c r="H3018" s="68" t="s">
        <v>247</v>
      </c>
      <c r="I3018" s="65">
        <v>2431</v>
      </c>
      <c r="J3018" s="65">
        <v>719</v>
      </c>
      <c r="K3018" s="65" t="s">
        <v>389</v>
      </c>
    </row>
    <row r="3019" spans="1:11" ht="12.75" customHeight="1">
      <c r="A3019" s="68" t="s">
        <v>288</v>
      </c>
      <c r="B3019" s="68" t="s">
        <v>113</v>
      </c>
      <c r="C3019" s="68" t="s">
        <v>287</v>
      </c>
      <c r="D3019" s="68" t="s">
        <v>359</v>
      </c>
      <c r="E3019" s="68" t="s">
        <v>360</v>
      </c>
      <c r="F3019" s="68" t="s">
        <v>78</v>
      </c>
      <c r="G3019" s="68" t="s">
        <v>384</v>
      </c>
      <c r="H3019" s="68" t="s">
        <v>375</v>
      </c>
      <c r="I3019" s="65">
        <v>3402</v>
      </c>
      <c r="J3019" s="65">
        <v>719</v>
      </c>
      <c r="K3019" s="65" t="s">
        <v>389</v>
      </c>
    </row>
    <row r="3020" spans="1:11" ht="12.75" customHeight="1">
      <c r="A3020" s="68" t="s">
        <v>288</v>
      </c>
      <c r="B3020" s="68" t="s">
        <v>113</v>
      </c>
      <c r="C3020" s="68" t="s">
        <v>287</v>
      </c>
      <c r="D3020" s="68" t="s">
        <v>359</v>
      </c>
      <c r="E3020" s="68" t="s">
        <v>360</v>
      </c>
      <c r="F3020" s="68" t="s">
        <v>78</v>
      </c>
      <c r="G3020" s="68" t="s">
        <v>384</v>
      </c>
      <c r="H3020" s="68" t="s">
        <v>368</v>
      </c>
      <c r="I3020" s="65">
        <v>5601</v>
      </c>
      <c r="J3020" s="65">
        <v>719</v>
      </c>
      <c r="K3020" s="65" t="s">
        <v>389</v>
      </c>
    </row>
    <row r="3021" spans="1:11" ht="12.75" customHeight="1">
      <c r="A3021" s="68" t="s">
        <v>288</v>
      </c>
      <c r="B3021" s="68" t="s">
        <v>113</v>
      </c>
      <c r="C3021" s="68" t="s">
        <v>287</v>
      </c>
      <c r="D3021" s="68" t="s">
        <v>359</v>
      </c>
      <c r="E3021" s="68" t="s">
        <v>360</v>
      </c>
      <c r="F3021" s="68" t="s">
        <v>78</v>
      </c>
      <c r="G3021" s="68" t="s">
        <v>384</v>
      </c>
      <c r="H3021" s="68" t="s">
        <v>491</v>
      </c>
      <c r="I3021" s="65">
        <v>2492</v>
      </c>
      <c r="J3021" s="65">
        <v>719</v>
      </c>
      <c r="K3021" s="65" t="s">
        <v>389</v>
      </c>
    </row>
    <row r="3022" spans="1:11" ht="12.75" customHeight="1">
      <c r="A3022" s="68" t="s">
        <v>288</v>
      </c>
      <c r="B3022" s="68" t="s">
        <v>113</v>
      </c>
      <c r="C3022" s="68" t="s">
        <v>287</v>
      </c>
      <c r="D3022" s="68" t="s">
        <v>359</v>
      </c>
      <c r="E3022" s="68" t="s">
        <v>360</v>
      </c>
      <c r="F3022" s="68" t="s">
        <v>78</v>
      </c>
      <c r="G3022" s="68" t="s">
        <v>384</v>
      </c>
      <c r="H3022" s="68" t="s">
        <v>369</v>
      </c>
      <c r="I3022" s="65">
        <v>1818</v>
      </c>
      <c r="J3022" s="65">
        <v>719</v>
      </c>
      <c r="K3022" s="65" t="s">
        <v>389</v>
      </c>
    </row>
    <row r="3023" spans="1:11" ht="12.75" customHeight="1">
      <c r="A3023" s="68" t="s">
        <v>288</v>
      </c>
      <c r="B3023" s="68" t="s">
        <v>113</v>
      </c>
      <c r="C3023" s="68" t="s">
        <v>287</v>
      </c>
      <c r="D3023" s="68" t="s">
        <v>359</v>
      </c>
      <c r="E3023" s="68" t="s">
        <v>360</v>
      </c>
      <c r="F3023" s="68" t="s">
        <v>78</v>
      </c>
      <c r="G3023" s="68" t="s">
        <v>384</v>
      </c>
      <c r="H3023" s="68" t="s">
        <v>638</v>
      </c>
      <c r="I3023" s="65">
        <v>1698</v>
      </c>
      <c r="J3023" s="65">
        <v>719</v>
      </c>
      <c r="K3023" s="65" t="s">
        <v>389</v>
      </c>
    </row>
    <row r="3024" spans="1:11" ht="12.75" customHeight="1">
      <c r="A3024" s="68" t="s">
        <v>288</v>
      </c>
      <c r="B3024" s="68" t="s">
        <v>113</v>
      </c>
      <c r="C3024" s="68" t="s">
        <v>287</v>
      </c>
      <c r="D3024" s="68" t="s">
        <v>359</v>
      </c>
      <c r="E3024" s="68" t="s">
        <v>360</v>
      </c>
      <c r="F3024" s="68" t="s">
        <v>78</v>
      </c>
      <c r="G3024" s="68" t="s">
        <v>384</v>
      </c>
      <c r="H3024" s="68" t="s">
        <v>367</v>
      </c>
      <c r="I3024" s="65">
        <v>5287</v>
      </c>
      <c r="J3024" s="65">
        <v>812</v>
      </c>
      <c r="K3024" s="65" t="s">
        <v>390</v>
      </c>
    </row>
    <row r="3025" spans="1:11" ht="12.75" customHeight="1">
      <c r="A3025" s="68" t="s">
        <v>288</v>
      </c>
      <c r="B3025" s="68" t="s">
        <v>113</v>
      </c>
      <c r="C3025" s="68" t="s">
        <v>287</v>
      </c>
      <c r="D3025" s="68" t="s">
        <v>359</v>
      </c>
      <c r="E3025" s="68" t="s">
        <v>360</v>
      </c>
      <c r="F3025" s="68" t="s">
        <v>78</v>
      </c>
      <c r="G3025" s="68" t="s">
        <v>384</v>
      </c>
      <c r="H3025" s="68" t="s">
        <v>247</v>
      </c>
      <c r="I3025" s="65">
        <v>3435</v>
      </c>
      <c r="J3025" s="65">
        <v>812</v>
      </c>
      <c r="K3025" s="65" t="s">
        <v>390</v>
      </c>
    </row>
    <row r="3026" spans="1:11" ht="12.75" customHeight="1">
      <c r="A3026" s="68" t="s">
        <v>288</v>
      </c>
      <c r="B3026" s="68" t="s">
        <v>113</v>
      </c>
      <c r="C3026" s="68" t="s">
        <v>287</v>
      </c>
      <c r="D3026" s="68" t="s">
        <v>359</v>
      </c>
      <c r="E3026" s="68" t="s">
        <v>360</v>
      </c>
      <c r="F3026" s="68" t="s">
        <v>78</v>
      </c>
      <c r="G3026" s="68" t="s">
        <v>384</v>
      </c>
      <c r="H3026" s="68" t="s">
        <v>375</v>
      </c>
      <c r="I3026" s="65">
        <v>1825</v>
      </c>
      <c r="J3026" s="65">
        <v>812</v>
      </c>
      <c r="K3026" s="65" t="s">
        <v>390</v>
      </c>
    </row>
    <row r="3027" spans="1:11" ht="12.75" customHeight="1">
      <c r="A3027" s="68" t="s">
        <v>288</v>
      </c>
      <c r="B3027" s="68" t="s">
        <v>113</v>
      </c>
      <c r="C3027" s="68" t="s">
        <v>287</v>
      </c>
      <c r="D3027" s="68" t="s">
        <v>359</v>
      </c>
      <c r="E3027" s="68" t="s">
        <v>360</v>
      </c>
      <c r="F3027" s="68" t="s">
        <v>78</v>
      </c>
      <c r="G3027" s="68" t="s">
        <v>384</v>
      </c>
      <c r="H3027" s="68" t="s">
        <v>368</v>
      </c>
      <c r="I3027" s="65">
        <v>853</v>
      </c>
      <c r="J3027" s="65">
        <v>812</v>
      </c>
      <c r="K3027" s="65" t="s">
        <v>390</v>
      </c>
    </row>
    <row r="3028" spans="1:11" ht="12.75" customHeight="1">
      <c r="A3028" s="68" t="s">
        <v>288</v>
      </c>
      <c r="B3028" s="68" t="s">
        <v>113</v>
      </c>
      <c r="C3028" s="68" t="s">
        <v>287</v>
      </c>
      <c r="D3028" s="68" t="s">
        <v>359</v>
      </c>
      <c r="E3028" s="68" t="s">
        <v>360</v>
      </c>
      <c r="F3028" s="68" t="s">
        <v>78</v>
      </c>
      <c r="G3028" s="68" t="s">
        <v>384</v>
      </c>
      <c r="H3028" s="68" t="s">
        <v>363</v>
      </c>
      <c r="I3028" s="65">
        <v>27</v>
      </c>
      <c r="J3028" s="65">
        <v>718</v>
      </c>
      <c r="K3028" s="65" t="s">
        <v>503</v>
      </c>
    </row>
    <row r="3029" spans="1:11" ht="12.75" customHeight="1">
      <c r="A3029" s="68" t="s">
        <v>288</v>
      </c>
      <c r="B3029" s="68" t="s">
        <v>113</v>
      </c>
      <c r="C3029" s="68" t="s">
        <v>287</v>
      </c>
      <c r="D3029" s="68" t="s">
        <v>359</v>
      </c>
      <c r="E3029" s="68" t="s">
        <v>360</v>
      </c>
      <c r="F3029" s="68" t="s">
        <v>78</v>
      </c>
      <c r="G3029" s="68" t="s">
        <v>384</v>
      </c>
      <c r="H3029" s="68" t="s">
        <v>364</v>
      </c>
      <c r="I3029" s="65">
        <v>46</v>
      </c>
      <c r="J3029" s="65">
        <v>718</v>
      </c>
      <c r="K3029" s="65" t="s">
        <v>503</v>
      </c>
    </row>
    <row r="3030" spans="1:11" ht="12.75" customHeight="1">
      <c r="A3030" s="68" t="s">
        <v>288</v>
      </c>
      <c r="B3030" s="68" t="s">
        <v>113</v>
      </c>
      <c r="C3030" s="68" t="s">
        <v>287</v>
      </c>
      <c r="D3030" s="68" t="s">
        <v>359</v>
      </c>
      <c r="E3030" s="68" t="s">
        <v>360</v>
      </c>
      <c r="F3030" s="68" t="s">
        <v>78</v>
      </c>
      <c r="G3030" s="68" t="s">
        <v>384</v>
      </c>
      <c r="H3030" s="68" t="s">
        <v>451</v>
      </c>
      <c r="I3030" s="65">
        <v>50</v>
      </c>
      <c r="J3030" s="65">
        <v>718</v>
      </c>
      <c r="K3030" s="65" t="s">
        <v>503</v>
      </c>
    </row>
    <row r="3031" spans="1:11" ht="12.75" customHeight="1">
      <c r="A3031" s="68" t="s">
        <v>288</v>
      </c>
      <c r="B3031" s="68" t="s">
        <v>113</v>
      </c>
      <c r="C3031" s="68" t="s">
        <v>287</v>
      </c>
      <c r="D3031" s="68" t="s">
        <v>359</v>
      </c>
      <c r="E3031" s="68" t="s">
        <v>360</v>
      </c>
      <c r="F3031" s="68" t="s">
        <v>78</v>
      </c>
      <c r="G3031" s="68" t="s">
        <v>384</v>
      </c>
      <c r="H3031" s="68" t="s">
        <v>365</v>
      </c>
      <c r="I3031" s="65">
        <v>27</v>
      </c>
      <c r="J3031" s="65">
        <v>718</v>
      </c>
      <c r="K3031" s="65" t="s">
        <v>503</v>
      </c>
    </row>
    <row r="3032" spans="1:11" ht="12.75" customHeight="1">
      <c r="A3032" s="68" t="s">
        <v>288</v>
      </c>
      <c r="B3032" s="68" t="s">
        <v>113</v>
      </c>
      <c r="C3032" s="68" t="s">
        <v>287</v>
      </c>
      <c r="D3032" s="68" t="s">
        <v>359</v>
      </c>
      <c r="E3032" s="68" t="s">
        <v>360</v>
      </c>
      <c r="F3032" s="68" t="s">
        <v>78</v>
      </c>
      <c r="G3032" s="68" t="s">
        <v>384</v>
      </c>
      <c r="H3032" s="68" t="s">
        <v>366</v>
      </c>
      <c r="I3032" s="65">
        <v>27</v>
      </c>
      <c r="J3032" s="65">
        <v>718</v>
      </c>
      <c r="K3032" s="65" t="s">
        <v>503</v>
      </c>
    </row>
    <row r="3033" spans="1:11" ht="12.75" customHeight="1">
      <c r="A3033" s="68" t="s">
        <v>288</v>
      </c>
      <c r="B3033" s="68" t="s">
        <v>113</v>
      </c>
      <c r="C3033" s="68" t="s">
        <v>287</v>
      </c>
      <c r="D3033" s="68" t="s">
        <v>359</v>
      </c>
      <c r="E3033" s="68" t="s">
        <v>360</v>
      </c>
      <c r="F3033" s="68" t="s">
        <v>78</v>
      </c>
      <c r="G3033" s="68" t="s">
        <v>384</v>
      </c>
      <c r="H3033" s="68" t="s">
        <v>367</v>
      </c>
      <c r="I3033" s="65">
        <v>11</v>
      </c>
      <c r="J3033" s="65">
        <v>718</v>
      </c>
      <c r="K3033" s="65" t="s">
        <v>503</v>
      </c>
    </row>
    <row r="3034" spans="1:11" ht="12.75" customHeight="1">
      <c r="A3034" s="68" t="s">
        <v>288</v>
      </c>
      <c r="B3034" s="68" t="s">
        <v>113</v>
      </c>
      <c r="C3034" s="68" t="s">
        <v>287</v>
      </c>
      <c r="D3034" s="68" t="s">
        <v>359</v>
      </c>
      <c r="E3034" s="68" t="s">
        <v>360</v>
      </c>
      <c r="F3034" s="68" t="s">
        <v>78</v>
      </c>
      <c r="G3034" s="68" t="s">
        <v>384</v>
      </c>
      <c r="H3034" s="68" t="s">
        <v>247</v>
      </c>
      <c r="I3034" s="65">
        <v>4</v>
      </c>
      <c r="J3034" s="65">
        <v>718</v>
      </c>
      <c r="K3034" s="65" t="s">
        <v>503</v>
      </c>
    </row>
    <row r="3035" spans="1:11" ht="12.75" customHeight="1">
      <c r="A3035" s="68" t="s">
        <v>288</v>
      </c>
      <c r="B3035" s="68" t="s">
        <v>113</v>
      </c>
      <c r="C3035" s="68" t="s">
        <v>287</v>
      </c>
      <c r="D3035" s="68" t="s">
        <v>359</v>
      </c>
      <c r="E3035" s="68" t="s">
        <v>360</v>
      </c>
      <c r="F3035" s="68" t="s">
        <v>78</v>
      </c>
      <c r="G3035" s="68" t="s">
        <v>384</v>
      </c>
      <c r="H3035" s="68" t="s">
        <v>375</v>
      </c>
      <c r="I3035" s="65">
        <v>3</v>
      </c>
      <c r="J3035" s="65">
        <v>718</v>
      </c>
      <c r="K3035" s="65" t="s">
        <v>503</v>
      </c>
    </row>
    <row r="3036" spans="1:11" ht="12.75" customHeight="1">
      <c r="A3036" s="68" t="s">
        <v>288</v>
      </c>
      <c r="B3036" s="68" t="s">
        <v>113</v>
      </c>
      <c r="C3036" s="68" t="s">
        <v>287</v>
      </c>
      <c r="D3036" s="68" t="s">
        <v>359</v>
      </c>
      <c r="E3036" s="68" t="s">
        <v>360</v>
      </c>
      <c r="F3036" s="68" t="s">
        <v>78</v>
      </c>
      <c r="G3036" s="68" t="s">
        <v>384</v>
      </c>
      <c r="H3036" s="68" t="s">
        <v>638</v>
      </c>
      <c r="I3036" s="65">
        <v>416</v>
      </c>
      <c r="J3036" s="65">
        <v>718</v>
      </c>
      <c r="K3036" s="65" t="s">
        <v>503</v>
      </c>
    </row>
    <row r="3037" spans="1:11" ht="12.75" customHeight="1">
      <c r="A3037" s="68" t="s">
        <v>288</v>
      </c>
      <c r="B3037" s="68" t="s">
        <v>113</v>
      </c>
      <c r="C3037" s="68" t="s">
        <v>287</v>
      </c>
      <c r="D3037" s="68" t="s">
        <v>359</v>
      </c>
      <c r="E3037" s="68" t="s">
        <v>360</v>
      </c>
      <c r="F3037" s="68" t="s">
        <v>78</v>
      </c>
      <c r="G3037" s="68" t="s">
        <v>384</v>
      </c>
      <c r="H3037" s="68" t="s">
        <v>638</v>
      </c>
      <c r="I3037" s="65">
        <v>58</v>
      </c>
      <c r="J3037" s="65">
        <v>715</v>
      </c>
      <c r="K3037" s="65" t="s">
        <v>504</v>
      </c>
    </row>
    <row r="3038" spans="1:11" ht="12.75" customHeight="1">
      <c r="A3038" s="68" t="s">
        <v>288</v>
      </c>
      <c r="B3038" s="68" t="s">
        <v>113</v>
      </c>
      <c r="C3038" s="68" t="s">
        <v>287</v>
      </c>
      <c r="D3038" s="68" t="s">
        <v>359</v>
      </c>
      <c r="E3038" s="68" t="s">
        <v>360</v>
      </c>
      <c r="F3038" s="68" t="s">
        <v>78</v>
      </c>
      <c r="G3038" s="68" t="s">
        <v>384</v>
      </c>
      <c r="H3038" s="68" t="s">
        <v>365</v>
      </c>
      <c r="I3038" s="65">
        <v>60</v>
      </c>
      <c r="J3038" s="65">
        <v>709</v>
      </c>
      <c r="K3038" s="65" t="s">
        <v>391</v>
      </c>
    </row>
    <row r="3039" spans="1:11" ht="12.75" customHeight="1">
      <c r="A3039" s="68" t="s">
        <v>288</v>
      </c>
      <c r="B3039" s="68" t="s">
        <v>113</v>
      </c>
      <c r="C3039" s="68" t="s">
        <v>287</v>
      </c>
      <c r="D3039" s="68" t="s">
        <v>359</v>
      </c>
      <c r="E3039" s="68" t="s">
        <v>360</v>
      </c>
      <c r="F3039" s="68" t="s">
        <v>78</v>
      </c>
      <c r="G3039" s="68" t="s">
        <v>384</v>
      </c>
      <c r="H3039" s="68" t="s">
        <v>366</v>
      </c>
      <c r="I3039" s="65">
        <v>523</v>
      </c>
      <c r="J3039" s="65">
        <v>709</v>
      </c>
      <c r="K3039" s="65" t="s">
        <v>391</v>
      </c>
    </row>
    <row r="3040" spans="1:11" ht="12.75" customHeight="1">
      <c r="A3040" s="68" t="s">
        <v>288</v>
      </c>
      <c r="B3040" s="68" t="s">
        <v>113</v>
      </c>
      <c r="C3040" s="68" t="s">
        <v>287</v>
      </c>
      <c r="D3040" s="68" t="s">
        <v>359</v>
      </c>
      <c r="E3040" s="68" t="s">
        <v>360</v>
      </c>
      <c r="F3040" s="68" t="s">
        <v>78</v>
      </c>
      <c r="G3040" s="68" t="s">
        <v>384</v>
      </c>
      <c r="H3040" s="68" t="s">
        <v>367</v>
      </c>
      <c r="I3040" s="65">
        <v>879</v>
      </c>
      <c r="J3040" s="65">
        <v>709</v>
      </c>
      <c r="K3040" s="65" t="s">
        <v>391</v>
      </c>
    </row>
    <row r="3041" spans="1:11" ht="12.75" customHeight="1">
      <c r="A3041" s="68" t="s">
        <v>288</v>
      </c>
      <c r="B3041" s="68" t="s">
        <v>113</v>
      </c>
      <c r="C3041" s="68" t="s">
        <v>287</v>
      </c>
      <c r="D3041" s="68" t="s">
        <v>359</v>
      </c>
      <c r="E3041" s="68" t="s">
        <v>360</v>
      </c>
      <c r="F3041" s="68" t="s">
        <v>78</v>
      </c>
      <c r="G3041" s="68" t="s">
        <v>384</v>
      </c>
      <c r="H3041" s="68" t="s">
        <v>247</v>
      </c>
      <c r="I3041" s="65">
        <v>1254</v>
      </c>
      <c r="J3041" s="65">
        <v>709</v>
      </c>
      <c r="K3041" s="65" t="s">
        <v>391</v>
      </c>
    </row>
    <row r="3042" spans="1:11" ht="12.75" customHeight="1">
      <c r="A3042" s="68" t="s">
        <v>288</v>
      </c>
      <c r="B3042" s="68" t="s">
        <v>113</v>
      </c>
      <c r="C3042" s="68" t="s">
        <v>287</v>
      </c>
      <c r="D3042" s="68" t="s">
        <v>359</v>
      </c>
      <c r="E3042" s="68" t="s">
        <v>360</v>
      </c>
      <c r="F3042" s="68" t="s">
        <v>78</v>
      </c>
      <c r="G3042" s="68" t="s">
        <v>384</v>
      </c>
      <c r="H3042" s="68" t="s">
        <v>375</v>
      </c>
      <c r="I3042" s="65">
        <v>807</v>
      </c>
      <c r="J3042" s="65">
        <v>709</v>
      </c>
      <c r="K3042" s="65" t="s">
        <v>391</v>
      </c>
    </row>
    <row r="3043" spans="1:11" ht="12.75" customHeight="1">
      <c r="A3043" s="68" t="s">
        <v>288</v>
      </c>
      <c r="B3043" s="68" t="s">
        <v>113</v>
      </c>
      <c r="C3043" s="68" t="s">
        <v>287</v>
      </c>
      <c r="D3043" s="68" t="s">
        <v>359</v>
      </c>
      <c r="E3043" s="68" t="s">
        <v>360</v>
      </c>
      <c r="F3043" s="68" t="s">
        <v>78</v>
      </c>
      <c r="G3043" s="68" t="s">
        <v>384</v>
      </c>
      <c r="H3043" s="68" t="s">
        <v>368</v>
      </c>
      <c r="I3043" s="65">
        <v>341</v>
      </c>
      <c r="J3043" s="65">
        <v>709</v>
      </c>
      <c r="K3043" s="65" t="s">
        <v>391</v>
      </c>
    </row>
    <row r="3044" spans="1:11" ht="12.75" customHeight="1">
      <c r="A3044" s="68" t="s">
        <v>288</v>
      </c>
      <c r="B3044" s="68" t="s">
        <v>113</v>
      </c>
      <c r="C3044" s="68" t="s">
        <v>287</v>
      </c>
      <c r="D3044" s="68" t="s">
        <v>359</v>
      </c>
      <c r="E3044" s="68" t="s">
        <v>360</v>
      </c>
      <c r="F3044" s="68" t="s">
        <v>78</v>
      </c>
      <c r="G3044" s="68" t="s">
        <v>384</v>
      </c>
      <c r="H3044" s="68" t="s">
        <v>491</v>
      </c>
      <c r="I3044" s="65">
        <v>645</v>
      </c>
      <c r="J3044" s="65">
        <v>709</v>
      </c>
      <c r="K3044" s="65" t="s">
        <v>391</v>
      </c>
    </row>
    <row r="3045" spans="1:11" ht="12.75" customHeight="1">
      <c r="A3045" s="68" t="s">
        <v>288</v>
      </c>
      <c r="B3045" s="68" t="s">
        <v>113</v>
      </c>
      <c r="C3045" s="68" t="s">
        <v>287</v>
      </c>
      <c r="D3045" s="68" t="s">
        <v>359</v>
      </c>
      <c r="E3045" s="68" t="s">
        <v>360</v>
      </c>
      <c r="F3045" s="68" t="s">
        <v>78</v>
      </c>
      <c r="G3045" s="68" t="s">
        <v>384</v>
      </c>
      <c r="H3045" s="68" t="s">
        <v>369</v>
      </c>
      <c r="I3045" s="65">
        <v>425</v>
      </c>
      <c r="J3045" s="65">
        <v>709</v>
      </c>
      <c r="K3045" s="65" t="s">
        <v>391</v>
      </c>
    </row>
    <row r="3046" spans="1:11" ht="12.75" customHeight="1">
      <c r="A3046" s="68" t="s">
        <v>288</v>
      </c>
      <c r="B3046" s="68" t="s">
        <v>113</v>
      </c>
      <c r="C3046" s="68" t="s">
        <v>287</v>
      </c>
      <c r="D3046" s="68" t="s">
        <v>359</v>
      </c>
      <c r="E3046" s="68" t="s">
        <v>360</v>
      </c>
      <c r="F3046" s="68" t="s">
        <v>78</v>
      </c>
      <c r="G3046" s="68" t="s">
        <v>384</v>
      </c>
      <c r="H3046" s="68" t="s">
        <v>638</v>
      </c>
      <c r="I3046" s="65">
        <v>513</v>
      </c>
      <c r="J3046" s="65">
        <v>709</v>
      </c>
      <c r="K3046" s="65" t="s">
        <v>391</v>
      </c>
    </row>
    <row r="3047" spans="1:11" ht="12.75" customHeight="1">
      <c r="A3047" s="68" t="s">
        <v>288</v>
      </c>
      <c r="B3047" s="68" t="s">
        <v>113</v>
      </c>
      <c r="C3047" s="68" t="s">
        <v>287</v>
      </c>
      <c r="D3047" s="68" t="s">
        <v>359</v>
      </c>
      <c r="E3047" s="68" t="s">
        <v>360</v>
      </c>
      <c r="F3047" s="68" t="s">
        <v>78</v>
      </c>
      <c r="G3047" s="68" t="s">
        <v>384</v>
      </c>
      <c r="H3047" s="68" t="s">
        <v>368</v>
      </c>
      <c r="I3047" s="65">
        <v>82</v>
      </c>
      <c r="J3047" s="65">
        <v>717</v>
      </c>
      <c r="K3047" s="65" t="s">
        <v>438</v>
      </c>
    </row>
    <row r="3048" spans="1:11" ht="12.75" customHeight="1">
      <c r="A3048" s="68" t="s">
        <v>288</v>
      </c>
      <c r="B3048" s="68" t="s">
        <v>113</v>
      </c>
      <c r="C3048" s="68" t="s">
        <v>287</v>
      </c>
      <c r="D3048" s="68" t="s">
        <v>359</v>
      </c>
      <c r="E3048" s="68" t="s">
        <v>360</v>
      </c>
      <c r="F3048" s="68" t="s">
        <v>78</v>
      </c>
      <c r="G3048" s="68" t="s">
        <v>384</v>
      </c>
      <c r="H3048" s="68" t="s">
        <v>491</v>
      </c>
      <c r="I3048" s="65">
        <v>13</v>
      </c>
      <c r="J3048" s="65">
        <v>717</v>
      </c>
      <c r="K3048" s="65" t="s">
        <v>438</v>
      </c>
    </row>
    <row r="3049" spans="1:11" ht="12.75" customHeight="1">
      <c r="A3049" s="68" t="s">
        <v>288</v>
      </c>
      <c r="B3049" s="68" t="s">
        <v>113</v>
      </c>
      <c r="C3049" s="68" t="s">
        <v>287</v>
      </c>
      <c r="D3049" s="68" t="s">
        <v>359</v>
      </c>
      <c r="E3049" s="68" t="s">
        <v>360</v>
      </c>
      <c r="F3049" s="68" t="s">
        <v>78</v>
      </c>
      <c r="G3049" s="68" t="s">
        <v>384</v>
      </c>
      <c r="H3049" s="68" t="s">
        <v>369</v>
      </c>
      <c r="I3049" s="65">
        <v>2</v>
      </c>
      <c r="J3049" s="65">
        <v>717</v>
      </c>
      <c r="K3049" s="65" t="s">
        <v>438</v>
      </c>
    </row>
    <row r="3050" spans="1:11" ht="12.75" customHeight="1">
      <c r="A3050" s="68" t="s">
        <v>288</v>
      </c>
      <c r="B3050" s="68" t="s">
        <v>113</v>
      </c>
      <c r="C3050" s="68" t="s">
        <v>287</v>
      </c>
      <c r="D3050" s="68" t="s">
        <v>359</v>
      </c>
      <c r="E3050" s="68" t="s">
        <v>360</v>
      </c>
      <c r="F3050" s="68" t="s">
        <v>78</v>
      </c>
      <c r="G3050" s="68" t="s">
        <v>384</v>
      </c>
      <c r="H3050" s="68" t="s">
        <v>638</v>
      </c>
      <c r="I3050" s="65">
        <v>6</v>
      </c>
      <c r="J3050" s="65">
        <v>717</v>
      </c>
      <c r="K3050" s="65" t="s">
        <v>438</v>
      </c>
    </row>
    <row r="3051" spans="1:11" ht="12.75" customHeight="1">
      <c r="A3051" s="68" t="s">
        <v>288</v>
      </c>
      <c r="B3051" s="68" t="s">
        <v>113</v>
      </c>
      <c r="C3051" s="68" t="s">
        <v>287</v>
      </c>
      <c r="D3051" s="68" t="s">
        <v>359</v>
      </c>
      <c r="E3051" s="68" t="s">
        <v>360</v>
      </c>
      <c r="F3051" s="68" t="s">
        <v>78</v>
      </c>
      <c r="G3051" s="68" t="s">
        <v>384</v>
      </c>
      <c r="H3051" s="68" t="s">
        <v>451</v>
      </c>
      <c r="I3051" s="65">
        <v>13</v>
      </c>
      <c r="J3051" s="65">
        <v>619</v>
      </c>
      <c r="K3051" s="65" t="s">
        <v>512</v>
      </c>
    </row>
    <row r="3052" spans="1:11" ht="12.75" customHeight="1">
      <c r="A3052" s="68" t="s">
        <v>288</v>
      </c>
      <c r="B3052" s="68" t="s">
        <v>113</v>
      </c>
      <c r="C3052" s="68" t="s">
        <v>287</v>
      </c>
      <c r="D3052" s="68" t="s">
        <v>359</v>
      </c>
      <c r="E3052" s="68" t="s">
        <v>360</v>
      </c>
      <c r="F3052" s="68" t="s">
        <v>78</v>
      </c>
      <c r="G3052" s="68" t="s">
        <v>384</v>
      </c>
      <c r="H3052" s="68" t="s">
        <v>365</v>
      </c>
      <c r="I3052" s="65">
        <v>50</v>
      </c>
      <c r="J3052" s="65">
        <v>619</v>
      </c>
      <c r="K3052" s="65" t="s">
        <v>512</v>
      </c>
    </row>
    <row r="3053" spans="1:11" ht="12.75" customHeight="1">
      <c r="A3053" s="68" t="s">
        <v>288</v>
      </c>
      <c r="B3053" s="68" t="s">
        <v>113</v>
      </c>
      <c r="C3053" s="68" t="s">
        <v>287</v>
      </c>
      <c r="D3053" s="68" t="s">
        <v>359</v>
      </c>
      <c r="E3053" s="68" t="s">
        <v>360</v>
      </c>
      <c r="F3053" s="68" t="s">
        <v>78</v>
      </c>
      <c r="G3053" s="68" t="s">
        <v>384</v>
      </c>
      <c r="H3053" s="68" t="s">
        <v>366</v>
      </c>
      <c r="I3053" s="65">
        <v>20</v>
      </c>
      <c r="J3053" s="65">
        <v>619</v>
      </c>
      <c r="K3053" s="65" t="s">
        <v>512</v>
      </c>
    </row>
    <row r="3054" spans="1:11" ht="12.75" customHeight="1">
      <c r="A3054" s="68" t="s">
        <v>288</v>
      </c>
      <c r="B3054" s="68" t="s">
        <v>113</v>
      </c>
      <c r="C3054" s="68" t="s">
        <v>287</v>
      </c>
      <c r="D3054" s="68" t="s">
        <v>359</v>
      </c>
      <c r="E3054" s="68" t="s">
        <v>360</v>
      </c>
      <c r="F3054" s="68" t="s">
        <v>78</v>
      </c>
      <c r="G3054" s="68" t="s">
        <v>384</v>
      </c>
      <c r="H3054" s="68" t="s">
        <v>367</v>
      </c>
      <c r="I3054" s="65">
        <v>13</v>
      </c>
      <c r="J3054" s="65">
        <v>619</v>
      </c>
      <c r="K3054" s="65" t="s">
        <v>512</v>
      </c>
    </row>
    <row r="3055" spans="1:11" ht="12.75" customHeight="1">
      <c r="A3055" s="68" t="s">
        <v>288</v>
      </c>
      <c r="B3055" s="68" t="s">
        <v>113</v>
      </c>
      <c r="C3055" s="68" t="s">
        <v>287</v>
      </c>
      <c r="D3055" s="68" t="s">
        <v>359</v>
      </c>
      <c r="E3055" s="68" t="s">
        <v>360</v>
      </c>
      <c r="F3055" s="68" t="s">
        <v>78</v>
      </c>
      <c r="G3055" s="68" t="s">
        <v>384</v>
      </c>
      <c r="H3055" s="68" t="s">
        <v>247</v>
      </c>
      <c r="I3055" s="65">
        <v>56</v>
      </c>
      <c r="J3055" s="65">
        <v>619</v>
      </c>
      <c r="K3055" s="65" t="s">
        <v>512</v>
      </c>
    </row>
    <row r="3056" spans="1:11" ht="12.75" customHeight="1">
      <c r="A3056" s="68" t="s">
        <v>288</v>
      </c>
      <c r="B3056" s="68" t="s">
        <v>113</v>
      </c>
      <c r="C3056" s="68" t="s">
        <v>287</v>
      </c>
      <c r="D3056" s="68" t="s">
        <v>359</v>
      </c>
      <c r="E3056" s="68" t="s">
        <v>360</v>
      </c>
      <c r="F3056" s="68" t="s">
        <v>78</v>
      </c>
      <c r="G3056" s="68" t="s">
        <v>384</v>
      </c>
      <c r="H3056" s="68" t="s">
        <v>375</v>
      </c>
      <c r="I3056" s="65">
        <v>2</v>
      </c>
      <c r="J3056" s="65">
        <v>619</v>
      </c>
      <c r="K3056" s="65" t="s">
        <v>512</v>
      </c>
    </row>
    <row r="3057" spans="1:11" ht="12.75" customHeight="1">
      <c r="A3057" s="68" t="s">
        <v>288</v>
      </c>
      <c r="B3057" s="68" t="s">
        <v>113</v>
      </c>
      <c r="C3057" s="68" t="s">
        <v>287</v>
      </c>
      <c r="D3057" s="68" t="s">
        <v>359</v>
      </c>
      <c r="E3057" s="68" t="s">
        <v>360</v>
      </c>
      <c r="F3057" s="68" t="s">
        <v>78</v>
      </c>
      <c r="G3057" s="68" t="s">
        <v>384</v>
      </c>
      <c r="H3057" s="68" t="s">
        <v>368</v>
      </c>
      <c r="I3057" s="65">
        <v>3</v>
      </c>
      <c r="J3057" s="65">
        <v>619</v>
      </c>
      <c r="K3057" s="65" t="s">
        <v>512</v>
      </c>
    </row>
    <row r="3058" spans="1:11" ht="12.75" customHeight="1">
      <c r="A3058" s="68" t="s">
        <v>288</v>
      </c>
      <c r="B3058" s="68" t="s">
        <v>113</v>
      </c>
      <c r="C3058" s="68" t="s">
        <v>287</v>
      </c>
      <c r="D3058" s="68" t="s">
        <v>359</v>
      </c>
      <c r="E3058" s="68" t="s">
        <v>360</v>
      </c>
      <c r="F3058" s="68" t="s">
        <v>78</v>
      </c>
      <c r="G3058" s="68" t="s">
        <v>384</v>
      </c>
      <c r="H3058" s="68" t="s">
        <v>491</v>
      </c>
      <c r="I3058" s="65">
        <v>5</v>
      </c>
      <c r="J3058" s="65">
        <v>619</v>
      </c>
      <c r="K3058" s="65" t="s">
        <v>512</v>
      </c>
    </row>
    <row r="3059" spans="1:11" ht="12.75" customHeight="1">
      <c r="A3059" s="68" t="s">
        <v>288</v>
      </c>
      <c r="B3059" s="68" t="s">
        <v>113</v>
      </c>
      <c r="C3059" s="68" t="s">
        <v>287</v>
      </c>
      <c r="D3059" s="68" t="s">
        <v>359</v>
      </c>
      <c r="E3059" s="68" t="s">
        <v>360</v>
      </c>
      <c r="F3059" s="68" t="s">
        <v>78</v>
      </c>
      <c r="G3059" s="68" t="s">
        <v>384</v>
      </c>
      <c r="H3059" s="68" t="s">
        <v>638</v>
      </c>
      <c r="I3059" s="65">
        <v>1</v>
      </c>
      <c r="J3059" s="65">
        <v>619</v>
      </c>
      <c r="K3059" s="65" t="s">
        <v>512</v>
      </c>
    </row>
    <row r="3060" spans="1:11" ht="12.75" customHeight="1">
      <c r="A3060" s="68" t="s">
        <v>288</v>
      </c>
      <c r="B3060" s="68" t="s">
        <v>113</v>
      </c>
      <c r="C3060" s="68" t="s">
        <v>287</v>
      </c>
      <c r="D3060" s="68" t="s">
        <v>359</v>
      </c>
      <c r="E3060" s="68" t="s">
        <v>360</v>
      </c>
      <c r="F3060" s="68" t="s">
        <v>78</v>
      </c>
      <c r="G3060" s="68" t="s">
        <v>384</v>
      </c>
      <c r="H3060" s="68" t="s">
        <v>365</v>
      </c>
      <c r="I3060" s="65">
        <v>10</v>
      </c>
      <c r="J3060" s="65">
        <v>706</v>
      </c>
      <c r="K3060" s="65" t="s">
        <v>250</v>
      </c>
    </row>
    <row r="3061" spans="1:11" ht="12.75" customHeight="1">
      <c r="A3061" s="68" t="s">
        <v>288</v>
      </c>
      <c r="B3061" s="68" t="s">
        <v>113</v>
      </c>
      <c r="C3061" s="68" t="s">
        <v>287</v>
      </c>
      <c r="D3061" s="68" t="s">
        <v>359</v>
      </c>
      <c r="E3061" s="68" t="s">
        <v>360</v>
      </c>
      <c r="F3061" s="68" t="s">
        <v>78</v>
      </c>
      <c r="G3061" s="68" t="s">
        <v>384</v>
      </c>
      <c r="H3061" s="68" t="s">
        <v>366</v>
      </c>
      <c r="I3061" s="65">
        <v>19</v>
      </c>
      <c r="J3061" s="65">
        <v>706</v>
      </c>
      <c r="K3061" s="65" t="s">
        <v>250</v>
      </c>
    </row>
    <row r="3062" spans="1:11" ht="12.75" customHeight="1">
      <c r="A3062" s="68" t="s">
        <v>288</v>
      </c>
      <c r="B3062" s="68" t="s">
        <v>113</v>
      </c>
      <c r="C3062" s="68" t="s">
        <v>287</v>
      </c>
      <c r="D3062" s="68" t="s">
        <v>359</v>
      </c>
      <c r="E3062" s="68" t="s">
        <v>360</v>
      </c>
      <c r="F3062" s="68" t="s">
        <v>78</v>
      </c>
      <c r="G3062" s="68" t="s">
        <v>384</v>
      </c>
      <c r="H3062" s="68" t="s">
        <v>367</v>
      </c>
      <c r="I3062" s="65">
        <v>30</v>
      </c>
      <c r="J3062" s="65">
        <v>706</v>
      </c>
      <c r="K3062" s="65" t="s">
        <v>250</v>
      </c>
    </row>
    <row r="3063" spans="1:11" ht="12.75" customHeight="1">
      <c r="A3063" s="68" t="s">
        <v>288</v>
      </c>
      <c r="B3063" s="68" t="s">
        <v>113</v>
      </c>
      <c r="C3063" s="68" t="s">
        <v>287</v>
      </c>
      <c r="D3063" s="68" t="s">
        <v>359</v>
      </c>
      <c r="E3063" s="68" t="s">
        <v>360</v>
      </c>
      <c r="F3063" s="68" t="s">
        <v>78</v>
      </c>
      <c r="G3063" s="68" t="s">
        <v>384</v>
      </c>
      <c r="H3063" s="68" t="s">
        <v>247</v>
      </c>
      <c r="I3063" s="65">
        <v>13</v>
      </c>
      <c r="J3063" s="65">
        <v>706</v>
      </c>
      <c r="K3063" s="65" t="s">
        <v>250</v>
      </c>
    </row>
    <row r="3064" spans="1:11" ht="12.75" customHeight="1">
      <c r="A3064" s="68" t="s">
        <v>288</v>
      </c>
      <c r="B3064" s="68" t="s">
        <v>113</v>
      </c>
      <c r="C3064" s="68" t="s">
        <v>287</v>
      </c>
      <c r="D3064" s="68" t="s">
        <v>359</v>
      </c>
      <c r="E3064" s="68" t="s">
        <v>360</v>
      </c>
      <c r="F3064" s="68" t="s">
        <v>78</v>
      </c>
      <c r="G3064" s="68" t="s">
        <v>384</v>
      </c>
      <c r="H3064" s="68" t="s">
        <v>375</v>
      </c>
      <c r="I3064" s="65">
        <v>4</v>
      </c>
      <c r="J3064" s="65">
        <v>706</v>
      </c>
      <c r="K3064" s="65" t="s">
        <v>250</v>
      </c>
    </row>
    <row r="3065" spans="1:11" ht="12.75" customHeight="1">
      <c r="A3065" s="68" t="s">
        <v>288</v>
      </c>
      <c r="B3065" s="68" t="s">
        <v>113</v>
      </c>
      <c r="C3065" s="68" t="s">
        <v>287</v>
      </c>
      <c r="D3065" s="68" t="s">
        <v>359</v>
      </c>
      <c r="E3065" s="68" t="s">
        <v>360</v>
      </c>
      <c r="F3065" s="68" t="s">
        <v>78</v>
      </c>
      <c r="G3065" s="68" t="s">
        <v>384</v>
      </c>
      <c r="H3065" s="68" t="s">
        <v>368</v>
      </c>
      <c r="I3065" s="65">
        <v>1</v>
      </c>
      <c r="J3065" s="65">
        <v>706</v>
      </c>
      <c r="K3065" s="65" t="s">
        <v>250</v>
      </c>
    </row>
    <row r="3066" spans="1:11" ht="12.75" customHeight="1">
      <c r="A3066" s="68" t="s">
        <v>288</v>
      </c>
      <c r="B3066" s="68" t="s">
        <v>113</v>
      </c>
      <c r="C3066" s="68" t="s">
        <v>287</v>
      </c>
      <c r="D3066" s="68" t="s">
        <v>359</v>
      </c>
      <c r="E3066" s="68" t="s">
        <v>360</v>
      </c>
      <c r="F3066" s="68" t="s">
        <v>78</v>
      </c>
      <c r="G3066" s="68" t="s">
        <v>384</v>
      </c>
      <c r="H3066" s="68" t="s">
        <v>491</v>
      </c>
      <c r="I3066" s="65">
        <v>2</v>
      </c>
      <c r="J3066" s="65">
        <v>706</v>
      </c>
      <c r="K3066" s="65" t="s">
        <v>250</v>
      </c>
    </row>
    <row r="3067" spans="1:11" ht="12.75" customHeight="1">
      <c r="A3067" s="68" t="s">
        <v>288</v>
      </c>
      <c r="B3067" s="68" t="s">
        <v>113</v>
      </c>
      <c r="C3067" s="68" t="s">
        <v>287</v>
      </c>
      <c r="D3067" s="68" t="s">
        <v>359</v>
      </c>
      <c r="E3067" s="68" t="s">
        <v>360</v>
      </c>
      <c r="F3067" s="68" t="s">
        <v>78</v>
      </c>
      <c r="G3067" s="68" t="s">
        <v>384</v>
      </c>
      <c r="H3067" s="68" t="s">
        <v>369</v>
      </c>
      <c r="I3067" s="65">
        <v>1</v>
      </c>
      <c r="J3067" s="65">
        <v>706</v>
      </c>
      <c r="K3067" s="65" t="s">
        <v>250</v>
      </c>
    </row>
    <row r="3068" spans="1:11" ht="12.75" customHeight="1">
      <c r="A3068" s="68" t="s">
        <v>288</v>
      </c>
      <c r="B3068" s="68" t="s">
        <v>113</v>
      </c>
      <c r="C3068" s="68" t="s">
        <v>287</v>
      </c>
      <c r="D3068" s="68" t="s">
        <v>359</v>
      </c>
      <c r="E3068" s="68" t="s">
        <v>360</v>
      </c>
      <c r="F3068" s="68" t="s">
        <v>78</v>
      </c>
      <c r="G3068" s="68" t="s">
        <v>384</v>
      </c>
      <c r="H3068" s="68" t="s">
        <v>367</v>
      </c>
      <c r="I3068" s="65">
        <v>5</v>
      </c>
      <c r="J3068" s="65">
        <v>702</v>
      </c>
      <c r="K3068" s="65" t="s">
        <v>312</v>
      </c>
    </row>
    <row r="3069" spans="1:11" ht="12.75" customHeight="1">
      <c r="A3069" s="68" t="s">
        <v>288</v>
      </c>
      <c r="B3069" s="68" t="s">
        <v>113</v>
      </c>
      <c r="C3069" s="68" t="s">
        <v>287</v>
      </c>
      <c r="D3069" s="68" t="s">
        <v>359</v>
      </c>
      <c r="E3069" s="68" t="s">
        <v>360</v>
      </c>
      <c r="F3069" s="68" t="s">
        <v>78</v>
      </c>
      <c r="G3069" s="68" t="s">
        <v>384</v>
      </c>
      <c r="H3069" s="68" t="s">
        <v>247</v>
      </c>
      <c r="I3069" s="65">
        <v>1</v>
      </c>
      <c r="J3069" s="65">
        <v>702</v>
      </c>
      <c r="K3069" s="65" t="s">
        <v>312</v>
      </c>
    </row>
    <row r="3070" spans="1:11" ht="12.75" customHeight="1">
      <c r="A3070" s="68" t="s">
        <v>288</v>
      </c>
      <c r="B3070" s="68" t="s">
        <v>113</v>
      </c>
      <c r="C3070" s="68" t="s">
        <v>287</v>
      </c>
      <c r="D3070" s="68" t="s">
        <v>359</v>
      </c>
      <c r="E3070" s="68" t="s">
        <v>360</v>
      </c>
      <c r="F3070" s="68" t="s">
        <v>78</v>
      </c>
      <c r="G3070" s="68" t="s">
        <v>384</v>
      </c>
      <c r="H3070" s="68" t="s">
        <v>375</v>
      </c>
      <c r="I3070" s="65">
        <v>1</v>
      </c>
      <c r="J3070" s="65">
        <v>702</v>
      </c>
      <c r="K3070" s="65" t="s">
        <v>312</v>
      </c>
    </row>
    <row r="3071" spans="1:11" ht="12.75" customHeight="1">
      <c r="A3071" s="68" t="s">
        <v>288</v>
      </c>
      <c r="B3071" s="68" t="s">
        <v>113</v>
      </c>
      <c r="C3071" s="68" t="s">
        <v>287</v>
      </c>
      <c r="D3071" s="68" t="s">
        <v>359</v>
      </c>
      <c r="E3071" s="68" t="s">
        <v>360</v>
      </c>
      <c r="F3071" s="68" t="s">
        <v>78</v>
      </c>
      <c r="G3071" s="68" t="s">
        <v>384</v>
      </c>
      <c r="H3071" s="68" t="s">
        <v>368</v>
      </c>
      <c r="I3071" s="65">
        <v>2</v>
      </c>
      <c r="J3071" s="65">
        <v>702</v>
      </c>
      <c r="K3071" s="65" t="s">
        <v>312</v>
      </c>
    </row>
    <row r="3072" spans="1:11" ht="12.75" customHeight="1">
      <c r="A3072" s="68" t="s">
        <v>288</v>
      </c>
      <c r="B3072" s="68" t="s">
        <v>113</v>
      </c>
      <c r="C3072" s="68" t="s">
        <v>287</v>
      </c>
      <c r="D3072" s="68" t="s">
        <v>359</v>
      </c>
      <c r="E3072" s="68" t="s">
        <v>360</v>
      </c>
      <c r="F3072" s="68" t="s">
        <v>78</v>
      </c>
      <c r="G3072" s="68" t="s">
        <v>384</v>
      </c>
      <c r="H3072" s="68" t="s">
        <v>491</v>
      </c>
      <c r="I3072" s="65">
        <v>1</v>
      </c>
      <c r="J3072" s="65">
        <v>702</v>
      </c>
      <c r="K3072" s="65" t="s">
        <v>312</v>
      </c>
    </row>
    <row r="3073" spans="1:11" ht="12.75" customHeight="1">
      <c r="A3073" s="68" t="s">
        <v>288</v>
      </c>
      <c r="B3073" s="68" t="s">
        <v>113</v>
      </c>
      <c r="C3073" s="68" t="s">
        <v>287</v>
      </c>
      <c r="D3073" s="68" t="s">
        <v>359</v>
      </c>
      <c r="E3073" s="68" t="s">
        <v>360</v>
      </c>
      <c r="F3073" s="68" t="s">
        <v>78</v>
      </c>
      <c r="G3073" s="68" t="s">
        <v>384</v>
      </c>
      <c r="H3073" s="68" t="s">
        <v>369</v>
      </c>
      <c r="I3073" s="65">
        <v>5</v>
      </c>
      <c r="J3073" s="65">
        <v>702</v>
      </c>
      <c r="K3073" s="65" t="s">
        <v>312</v>
      </c>
    </row>
    <row r="3074" spans="1:11" ht="12.75" customHeight="1">
      <c r="A3074" s="68" t="s">
        <v>288</v>
      </c>
      <c r="B3074" s="68" t="s">
        <v>113</v>
      </c>
      <c r="C3074" s="68" t="s">
        <v>287</v>
      </c>
      <c r="D3074" s="68" t="s">
        <v>359</v>
      </c>
      <c r="E3074" s="68" t="s">
        <v>360</v>
      </c>
      <c r="F3074" s="68" t="s">
        <v>79</v>
      </c>
      <c r="G3074" s="68" t="s">
        <v>392</v>
      </c>
      <c r="H3074" s="68" t="s">
        <v>363</v>
      </c>
      <c r="I3074" s="65">
        <v>6833</v>
      </c>
      <c r="J3074" s="65">
        <v>801</v>
      </c>
      <c r="K3074" s="65" t="s">
        <v>393</v>
      </c>
    </row>
    <row r="3075" spans="1:11" ht="12.75" customHeight="1">
      <c r="A3075" s="68" t="s">
        <v>288</v>
      </c>
      <c r="B3075" s="68" t="s">
        <v>113</v>
      </c>
      <c r="C3075" s="68" t="s">
        <v>287</v>
      </c>
      <c r="D3075" s="68" t="s">
        <v>359</v>
      </c>
      <c r="E3075" s="68" t="s">
        <v>360</v>
      </c>
      <c r="F3075" s="68" t="s">
        <v>79</v>
      </c>
      <c r="G3075" s="68" t="s">
        <v>392</v>
      </c>
      <c r="H3075" s="68" t="s">
        <v>364</v>
      </c>
      <c r="I3075" s="65">
        <v>5204</v>
      </c>
      <c r="J3075" s="65">
        <v>801</v>
      </c>
      <c r="K3075" s="65" t="s">
        <v>393</v>
      </c>
    </row>
    <row r="3076" spans="1:11" ht="12.75" customHeight="1">
      <c r="A3076" s="68" t="s">
        <v>288</v>
      </c>
      <c r="B3076" s="68" t="s">
        <v>113</v>
      </c>
      <c r="C3076" s="68" t="s">
        <v>287</v>
      </c>
      <c r="D3076" s="68" t="s">
        <v>359</v>
      </c>
      <c r="E3076" s="68" t="s">
        <v>360</v>
      </c>
      <c r="F3076" s="68" t="s">
        <v>79</v>
      </c>
      <c r="G3076" s="68" t="s">
        <v>392</v>
      </c>
      <c r="H3076" s="68" t="s">
        <v>451</v>
      </c>
      <c r="I3076" s="65">
        <v>7107</v>
      </c>
      <c r="J3076" s="65">
        <v>801</v>
      </c>
      <c r="K3076" s="65" t="s">
        <v>393</v>
      </c>
    </row>
    <row r="3077" spans="1:11" ht="12.75" customHeight="1">
      <c r="A3077" s="68" t="s">
        <v>288</v>
      </c>
      <c r="B3077" s="68" t="s">
        <v>113</v>
      </c>
      <c r="C3077" s="68" t="s">
        <v>287</v>
      </c>
      <c r="D3077" s="68" t="s">
        <v>359</v>
      </c>
      <c r="E3077" s="68" t="s">
        <v>360</v>
      </c>
      <c r="F3077" s="68" t="s">
        <v>79</v>
      </c>
      <c r="G3077" s="68" t="s">
        <v>392</v>
      </c>
      <c r="H3077" s="68" t="s">
        <v>365</v>
      </c>
      <c r="I3077" s="65">
        <v>5585</v>
      </c>
      <c r="J3077" s="65">
        <v>801</v>
      </c>
      <c r="K3077" s="65" t="s">
        <v>393</v>
      </c>
    </row>
    <row r="3078" spans="1:11" ht="12.75" customHeight="1">
      <c r="A3078" s="68" t="s">
        <v>288</v>
      </c>
      <c r="B3078" s="68" t="s">
        <v>113</v>
      </c>
      <c r="C3078" s="68" t="s">
        <v>287</v>
      </c>
      <c r="D3078" s="68" t="s">
        <v>359</v>
      </c>
      <c r="E3078" s="68" t="s">
        <v>360</v>
      </c>
      <c r="F3078" s="68" t="s">
        <v>79</v>
      </c>
      <c r="G3078" s="68" t="s">
        <v>392</v>
      </c>
      <c r="H3078" s="68" t="s">
        <v>366</v>
      </c>
      <c r="I3078" s="65">
        <v>5286</v>
      </c>
      <c r="J3078" s="65">
        <v>801</v>
      </c>
      <c r="K3078" s="65" t="s">
        <v>393</v>
      </c>
    </row>
    <row r="3079" spans="1:11" ht="12.75" customHeight="1">
      <c r="A3079" s="68" t="s">
        <v>288</v>
      </c>
      <c r="B3079" s="68" t="s">
        <v>113</v>
      </c>
      <c r="C3079" s="68" t="s">
        <v>287</v>
      </c>
      <c r="D3079" s="68" t="s">
        <v>359</v>
      </c>
      <c r="E3079" s="68" t="s">
        <v>360</v>
      </c>
      <c r="F3079" s="68" t="s">
        <v>79</v>
      </c>
      <c r="G3079" s="68" t="s">
        <v>392</v>
      </c>
      <c r="H3079" s="68" t="s">
        <v>367</v>
      </c>
      <c r="I3079" s="65">
        <v>5881</v>
      </c>
      <c r="J3079" s="65">
        <v>801</v>
      </c>
      <c r="K3079" s="65" t="s">
        <v>393</v>
      </c>
    </row>
    <row r="3080" spans="1:11" ht="12.75" customHeight="1">
      <c r="A3080" s="68" t="s">
        <v>288</v>
      </c>
      <c r="B3080" s="68" t="s">
        <v>113</v>
      </c>
      <c r="C3080" s="68" t="s">
        <v>287</v>
      </c>
      <c r="D3080" s="68" t="s">
        <v>359</v>
      </c>
      <c r="E3080" s="68" t="s">
        <v>360</v>
      </c>
      <c r="F3080" s="68" t="s">
        <v>79</v>
      </c>
      <c r="G3080" s="68" t="s">
        <v>392</v>
      </c>
      <c r="H3080" s="68" t="s">
        <v>247</v>
      </c>
      <c r="I3080" s="65">
        <v>5891</v>
      </c>
      <c r="J3080" s="65">
        <v>801</v>
      </c>
      <c r="K3080" s="65" t="s">
        <v>393</v>
      </c>
    </row>
    <row r="3081" spans="1:11" ht="12.75" customHeight="1">
      <c r="A3081" s="68" t="s">
        <v>288</v>
      </c>
      <c r="B3081" s="68" t="s">
        <v>113</v>
      </c>
      <c r="C3081" s="68" t="s">
        <v>287</v>
      </c>
      <c r="D3081" s="68" t="s">
        <v>359</v>
      </c>
      <c r="E3081" s="68" t="s">
        <v>360</v>
      </c>
      <c r="F3081" s="68" t="s">
        <v>79</v>
      </c>
      <c r="G3081" s="68" t="s">
        <v>392</v>
      </c>
      <c r="H3081" s="68" t="s">
        <v>375</v>
      </c>
      <c r="I3081" s="65">
        <v>4880</v>
      </c>
      <c r="J3081" s="65">
        <v>801</v>
      </c>
      <c r="K3081" s="65" t="s">
        <v>393</v>
      </c>
    </row>
    <row r="3082" spans="1:11" ht="12.75" customHeight="1">
      <c r="A3082" s="68" t="s">
        <v>288</v>
      </c>
      <c r="B3082" s="68" t="s">
        <v>113</v>
      </c>
      <c r="C3082" s="68" t="s">
        <v>287</v>
      </c>
      <c r="D3082" s="68" t="s">
        <v>359</v>
      </c>
      <c r="E3082" s="68" t="s">
        <v>360</v>
      </c>
      <c r="F3082" s="68" t="s">
        <v>79</v>
      </c>
      <c r="G3082" s="68" t="s">
        <v>392</v>
      </c>
      <c r="H3082" s="68" t="s">
        <v>368</v>
      </c>
      <c r="I3082" s="65">
        <v>6041</v>
      </c>
      <c r="J3082" s="65">
        <v>801</v>
      </c>
      <c r="K3082" s="65" t="s">
        <v>393</v>
      </c>
    </row>
    <row r="3083" spans="1:11" ht="12.75" customHeight="1">
      <c r="A3083" s="68" t="s">
        <v>288</v>
      </c>
      <c r="B3083" s="68" t="s">
        <v>113</v>
      </c>
      <c r="C3083" s="68" t="s">
        <v>287</v>
      </c>
      <c r="D3083" s="68" t="s">
        <v>359</v>
      </c>
      <c r="E3083" s="68" t="s">
        <v>360</v>
      </c>
      <c r="F3083" s="68" t="s">
        <v>79</v>
      </c>
      <c r="G3083" s="68" t="s">
        <v>392</v>
      </c>
      <c r="H3083" s="68" t="s">
        <v>491</v>
      </c>
      <c r="I3083" s="65">
        <v>8696</v>
      </c>
      <c r="J3083" s="65">
        <v>801</v>
      </c>
      <c r="K3083" s="65" t="s">
        <v>393</v>
      </c>
    </row>
    <row r="3084" spans="1:11" ht="12.75" customHeight="1">
      <c r="A3084" s="68" t="s">
        <v>288</v>
      </c>
      <c r="B3084" s="68" t="s">
        <v>113</v>
      </c>
      <c r="C3084" s="68" t="s">
        <v>287</v>
      </c>
      <c r="D3084" s="68" t="s">
        <v>359</v>
      </c>
      <c r="E3084" s="68" t="s">
        <v>360</v>
      </c>
      <c r="F3084" s="68" t="s">
        <v>79</v>
      </c>
      <c r="G3084" s="68" t="s">
        <v>392</v>
      </c>
      <c r="H3084" s="68" t="s">
        <v>369</v>
      </c>
      <c r="I3084" s="65">
        <v>9615</v>
      </c>
      <c r="J3084" s="65">
        <v>801</v>
      </c>
      <c r="K3084" s="65" t="s">
        <v>393</v>
      </c>
    </row>
    <row r="3085" spans="1:11" ht="12.75" customHeight="1">
      <c r="A3085" s="68" t="s">
        <v>288</v>
      </c>
      <c r="B3085" s="68" t="s">
        <v>113</v>
      </c>
      <c r="C3085" s="68" t="s">
        <v>287</v>
      </c>
      <c r="D3085" s="68" t="s">
        <v>359</v>
      </c>
      <c r="E3085" s="68" t="s">
        <v>360</v>
      </c>
      <c r="F3085" s="68" t="s">
        <v>79</v>
      </c>
      <c r="G3085" s="68" t="s">
        <v>392</v>
      </c>
      <c r="H3085" s="68" t="s">
        <v>638</v>
      </c>
      <c r="I3085" s="65">
        <v>10979</v>
      </c>
      <c r="J3085" s="65">
        <v>801</v>
      </c>
      <c r="K3085" s="65" t="s">
        <v>393</v>
      </c>
    </row>
    <row r="3086" spans="1:11" ht="12.75" customHeight="1">
      <c r="A3086" s="68" t="s">
        <v>288</v>
      </c>
      <c r="B3086" s="68" t="s">
        <v>113</v>
      </c>
      <c r="C3086" s="68" t="s">
        <v>287</v>
      </c>
      <c r="D3086" s="68" t="s">
        <v>359</v>
      </c>
      <c r="E3086" s="68" t="s">
        <v>360</v>
      </c>
      <c r="F3086" s="68" t="s">
        <v>79</v>
      </c>
      <c r="G3086" s="68" t="s">
        <v>392</v>
      </c>
      <c r="H3086" s="68" t="s">
        <v>363</v>
      </c>
      <c r="I3086" s="65">
        <v>395</v>
      </c>
      <c r="J3086" s="65">
        <v>809</v>
      </c>
      <c r="K3086" s="65" t="s">
        <v>394</v>
      </c>
    </row>
    <row r="3087" spans="1:11" ht="12.75" customHeight="1">
      <c r="A3087" s="68" t="s">
        <v>288</v>
      </c>
      <c r="B3087" s="68" t="s">
        <v>113</v>
      </c>
      <c r="C3087" s="68" t="s">
        <v>287</v>
      </c>
      <c r="D3087" s="68" t="s">
        <v>359</v>
      </c>
      <c r="E3087" s="68" t="s">
        <v>360</v>
      </c>
      <c r="F3087" s="68" t="s">
        <v>79</v>
      </c>
      <c r="G3087" s="68" t="s">
        <v>392</v>
      </c>
      <c r="H3087" s="68" t="s">
        <v>364</v>
      </c>
      <c r="I3087" s="65">
        <v>466</v>
      </c>
      <c r="J3087" s="65">
        <v>809</v>
      </c>
      <c r="K3087" s="65" t="s">
        <v>394</v>
      </c>
    </row>
    <row r="3088" spans="1:11" ht="12.75" customHeight="1">
      <c r="A3088" s="68" t="s">
        <v>288</v>
      </c>
      <c r="B3088" s="68" t="s">
        <v>113</v>
      </c>
      <c r="C3088" s="68" t="s">
        <v>287</v>
      </c>
      <c r="D3088" s="68" t="s">
        <v>359</v>
      </c>
      <c r="E3088" s="68" t="s">
        <v>360</v>
      </c>
      <c r="F3088" s="68" t="s">
        <v>79</v>
      </c>
      <c r="G3088" s="68" t="s">
        <v>392</v>
      </c>
      <c r="H3088" s="68" t="s">
        <v>451</v>
      </c>
      <c r="I3088" s="65">
        <v>434</v>
      </c>
      <c r="J3088" s="65">
        <v>809</v>
      </c>
      <c r="K3088" s="65" t="s">
        <v>394</v>
      </c>
    </row>
    <row r="3089" spans="1:11" ht="12.75" customHeight="1">
      <c r="A3089" s="68" t="s">
        <v>288</v>
      </c>
      <c r="B3089" s="68" t="s">
        <v>113</v>
      </c>
      <c r="C3089" s="68" t="s">
        <v>287</v>
      </c>
      <c r="D3089" s="68" t="s">
        <v>359</v>
      </c>
      <c r="E3089" s="68" t="s">
        <v>360</v>
      </c>
      <c r="F3089" s="68" t="s">
        <v>79</v>
      </c>
      <c r="G3089" s="68" t="s">
        <v>392</v>
      </c>
      <c r="H3089" s="68" t="s">
        <v>365</v>
      </c>
      <c r="I3089" s="65">
        <v>358</v>
      </c>
      <c r="J3089" s="65">
        <v>809</v>
      </c>
      <c r="K3089" s="65" t="s">
        <v>394</v>
      </c>
    </row>
    <row r="3090" spans="1:11" ht="12.75" customHeight="1">
      <c r="A3090" s="68" t="s">
        <v>288</v>
      </c>
      <c r="B3090" s="68" t="s">
        <v>113</v>
      </c>
      <c r="C3090" s="68" t="s">
        <v>287</v>
      </c>
      <c r="D3090" s="68" t="s">
        <v>359</v>
      </c>
      <c r="E3090" s="68" t="s">
        <v>360</v>
      </c>
      <c r="F3090" s="68" t="s">
        <v>79</v>
      </c>
      <c r="G3090" s="68" t="s">
        <v>392</v>
      </c>
      <c r="H3090" s="68" t="s">
        <v>366</v>
      </c>
      <c r="I3090" s="65">
        <v>275</v>
      </c>
      <c r="J3090" s="65">
        <v>809</v>
      </c>
      <c r="K3090" s="65" t="s">
        <v>394</v>
      </c>
    </row>
    <row r="3091" spans="1:11" ht="12.75" customHeight="1">
      <c r="A3091" s="68" t="s">
        <v>288</v>
      </c>
      <c r="B3091" s="68" t="s">
        <v>113</v>
      </c>
      <c r="C3091" s="68" t="s">
        <v>287</v>
      </c>
      <c r="D3091" s="68" t="s">
        <v>359</v>
      </c>
      <c r="E3091" s="68" t="s">
        <v>360</v>
      </c>
      <c r="F3091" s="68" t="s">
        <v>79</v>
      </c>
      <c r="G3091" s="68" t="s">
        <v>392</v>
      </c>
      <c r="H3091" s="68" t="s">
        <v>367</v>
      </c>
      <c r="I3091" s="65">
        <v>380</v>
      </c>
      <c r="J3091" s="65">
        <v>809</v>
      </c>
      <c r="K3091" s="65" t="s">
        <v>394</v>
      </c>
    </row>
    <row r="3092" spans="1:11" ht="12.75" customHeight="1">
      <c r="A3092" s="68" t="s">
        <v>288</v>
      </c>
      <c r="B3092" s="68" t="s">
        <v>113</v>
      </c>
      <c r="C3092" s="68" t="s">
        <v>287</v>
      </c>
      <c r="D3092" s="68" t="s">
        <v>359</v>
      </c>
      <c r="E3092" s="68" t="s">
        <v>360</v>
      </c>
      <c r="F3092" s="68" t="s">
        <v>79</v>
      </c>
      <c r="G3092" s="68" t="s">
        <v>392</v>
      </c>
      <c r="H3092" s="68" t="s">
        <v>247</v>
      </c>
      <c r="I3092" s="65">
        <v>411</v>
      </c>
      <c r="J3092" s="65">
        <v>809</v>
      </c>
      <c r="K3092" s="65" t="s">
        <v>394</v>
      </c>
    </row>
    <row r="3093" spans="1:11" ht="12.75" customHeight="1">
      <c r="A3093" s="68" t="s">
        <v>288</v>
      </c>
      <c r="B3093" s="68" t="s">
        <v>113</v>
      </c>
      <c r="C3093" s="68" t="s">
        <v>287</v>
      </c>
      <c r="D3093" s="68" t="s">
        <v>359</v>
      </c>
      <c r="E3093" s="68" t="s">
        <v>360</v>
      </c>
      <c r="F3093" s="68" t="s">
        <v>79</v>
      </c>
      <c r="G3093" s="68" t="s">
        <v>392</v>
      </c>
      <c r="H3093" s="68" t="s">
        <v>375</v>
      </c>
      <c r="I3093" s="65">
        <v>635</v>
      </c>
      <c r="J3093" s="65">
        <v>809</v>
      </c>
      <c r="K3093" s="65" t="s">
        <v>394</v>
      </c>
    </row>
    <row r="3094" spans="1:11" ht="12.75" customHeight="1">
      <c r="A3094" s="68" t="s">
        <v>288</v>
      </c>
      <c r="B3094" s="68" t="s">
        <v>113</v>
      </c>
      <c r="C3094" s="68" t="s">
        <v>287</v>
      </c>
      <c r="D3094" s="68" t="s">
        <v>359</v>
      </c>
      <c r="E3094" s="68" t="s">
        <v>360</v>
      </c>
      <c r="F3094" s="68" t="s">
        <v>79</v>
      </c>
      <c r="G3094" s="68" t="s">
        <v>392</v>
      </c>
      <c r="H3094" s="68" t="s">
        <v>368</v>
      </c>
      <c r="I3094" s="65">
        <v>504</v>
      </c>
      <c r="J3094" s="65">
        <v>809</v>
      </c>
      <c r="K3094" s="65" t="s">
        <v>394</v>
      </c>
    </row>
    <row r="3095" spans="1:11" ht="12.75" customHeight="1">
      <c r="A3095" s="68" t="s">
        <v>288</v>
      </c>
      <c r="B3095" s="68" t="s">
        <v>113</v>
      </c>
      <c r="C3095" s="68" t="s">
        <v>287</v>
      </c>
      <c r="D3095" s="68" t="s">
        <v>359</v>
      </c>
      <c r="E3095" s="68" t="s">
        <v>360</v>
      </c>
      <c r="F3095" s="68" t="s">
        <v>79</v>
      </c>
      <c r="G3095" s="68" t="s">
        <v>392</v>
      </c>
      <c r="H3095" s="68" t="s">
        <v>491</v>
      </c>
      <c r="I3095" s="65">
        <v>962</v>
      </c>
      <c r="J3095" s="65">
        <v>809</v>
      </c>
      <c r="K3095" s="65" t="s">
        <v>394</v>
      </c>
    </row>
    <row r="3096" spans="1:11" ht="12.75" customHeight="1">
      <c r="A3096" s="68" t="s">
        <v>288</v>
      </c>
      <c r="B3096" s="68" t="s">
        <v>113</v>
      </c>
      <c r="C3096" s="68" t="s">
        <v>287</v>
      </c>
      <c r="D3096" s="68" t="s">
        <v>359</v>
      </c>
      <c r="E3096" s="68" t="s">
        <v>360</v>
      </c>
      <c r="F3096" s="68" t="s">
        <v>79</v>
      </c>
      <c r="G3096" s="68" t="s">
        <v>392</v>
      </c>
      <c r="H3096" s="68" t="s">
        <v>369</v>
      </c>
      <c r="I3096" s="65">
        <v>285</v>
      </c>
      <c r="J3096" s="65">
        <v>809</v>
      </c>
      <c r="K3096" s="65" t="s">
        <v>394</v>
      </c>
    </row>
    <row r="3097" spans="1:11" ht="12.75" customHeight="1">
      <c r="A3097" s="68" t="s">
        <v>288</v>
      </c>
      <c r="B3097" s="68" t="s">
        <v>113</v>
      </c>
      <c r="C3097" s="68" t="s">
        <v>287</v>
      </c>
      <c r="D3097" s="68" t="s">
        <v>359</v>
      </c>
      <c r="E3097" s="68" t="s">
        <v>360</v>
      </c>
      <c r="F3097" s="68" t="s">
        <v>79</v>
      </c>
      <c r="G3097" s="68" t="s">
        <v>392</v>
      </c>
      <c r="H3097" s="68" t="s">
        <v>638</v>
      </c>
      <c r="I3097" s="65">
        <v>456</v>
      </c>
      <c r="J3097" s="65">
        <v>809</v>
      </c>
      <c r="K3097" s="65" t="s">
        <v>394</v>
      </c>
    </row>
    <row r="3098" spans="1:11" ht="12.75" customHeight="1">
      <c r="A3098" s="68" t="s">
        <v>288</v>
      </c>
      <c r="B3098" s="68" t="s">
        <v>113</v>
      </c>
      <c r="C3098" s="68" t="s">
        <v>287</v>
      </c>
      <c r="D3098" s="68" t="s">
        <v>359</v>
      </c>
      <c r="E3098" s="68" t="s">
        <v>360</v>
      </c>
      <c r="F3098" s="68" t="s">
        <v>79</v>
      </c>
      <c r="G3098" s="68" t="s">
        <v>392</v>
      </c>
      <c r="H3098" s="68" t="s">
        <v>404</v>
      </c>
      <c r="I3098" s="65">
        <v>52</v>
      </c>
      <c r="J3098" s="65">
        <v>806</v>
      </c>
      <c r="K3098" s="65" t="s">
        <v>264</v>
      </c>
    </row>
    <row r="3099" spans="1:11" ht="12.75" customHeight="1">
      <c r="A3099" s="68" t="s">
        <v>288</v>
      </c>
      <c r="B3099" s="68" t="s">
        <v>113</v>
      </c>
      <c r="C3099" s="68" t="s">
        <v>287</v>
      </c>
      <c r="D3099" s="68" t="s">
        <v>359</v>
      </c>
      <c r="E3099" s="68" t="s">
        <v>360</v>
      </c>
      <c r="F3099" s="68" t="s">
        <v>79</v>
      </c>
      <c r="G3099" s="68" t="s">
        <v>392</v>
      </c>
      <c r="H3099" s="68" t="s">
        <v>422</v>
      </c>
      <c r="I3099" s="65">
        <v>62</v>
      </c>
      <c r="J3099" s="65">
        <v>806</v>
      </c>
      <c r="K3099" s="65" t="s">
        <v>264</v>
      </c>
    </row>
    <row r="3100" spans="1:11" ht="12.75" customHeight="1">
      <c r="A3100" s="68" t="s">
        <v>288</v>
      </c>
      <c r="B3100" s="68" t="s">
        <v>113</v>
      </c>
      <c r="C3100" s="68" t="s">
        <v>287</v>
      </c>
      <c r="D3100" s="68" t="s">
        <v>359</v>
      </c>
      <c r="E3100" s="68" t="s">
        <v>360</v>
      </c>
      <c r="F3100" s="68" t="s">
        <v>79</v>
      </c>
      <c r="G3100" s="68" t="s">
        <v>392</v>
      </c>
      <c r="H3100" s="68" t="s">
        <v>258</v>
      </c>
      <c r="I3100" s="65">
        <v>53</v>
      </c>
      <c r="J3100" s="65">
        <v>806</v>
      </c>
      <c r="K3100" s="65" t="s">
        <v>264</v>
      </c>
    </row>
    <row r="3101" spans="1:11" ht="12.75" customHeight="1">
      <c r="A3101" s="68" t="s">
        <v>288</v>
      </c>
      <c r="B3101" s="68" t="s">
        <v>113</v>
      </c>
      <c r="C3101" s="68" t="s">
        <v>287</v>
      </c>
      <c r="D3101" s="68" t="s">
        <v>359</v>
      </c>
      <c r="E3101" s="68" t="s">
        <v>360</v>
      </c>
      <c r="F3101" s="68" t="s">
        <v>79</v>
      </c>
      <c r="G3101" s="68" t="s">
        <v>392</v>
      </c>
      <c r="H3101" s="68" t="s">
        <v>362</v>
      </c>
      <c r="I3101" s="65">
        <v>27</v>
      </c>
      <c r="J3101" s="65">
        <v>806</v>
      </c>
      <c r="K3101" s="65" t="s">
        <v>264</v>
      </c>
    </row>
    <row r="3102" spans="1:11" ht="12.75" customHeight="1">
      <c r="A3102" s="68" t="s">
        <v>288</v>
      </c>
      <c r="B3102" s="68" t="s">
        <v>113</v>
      </c>
      <c r="C3102" s="68" t="s">
        <v>287</v>
      </c>
      <c r="D3102" s="68" t="s">
        <v>359</v>
      </c>
      <c r="E3102" s="68" t="s">
        <v>360</v>
      </c>
      <c r="F3102" s="68" t="s">
        <v>79</v>
      </c>
      <c r="G3102" s="68" t="s">
        <v>392</v>
      </c>
      <c r="H3102" s="68" t="s">
        <v>363</v>
      </c>
      <c r="I3102" s="65">
        <v>14</v>
      </c>
      <c r="J3102" s="65">
        <v>806</v>
      </c>
      <c r="K3102" s="65" t="s">
        <v>264</v>
      </c>
    </row>
    <row r="3103" spans="1:11" ht="12.75" customHeight="1">
      <c r="A3103" s="68" t="s">
        <v>288</v>
      </c>
      <c r="B3103" s="68" t="s">
        <v>113</v>
      </c>
      <c r="C3103" s="68" t="s">
        <v>287</v>
      </c>
      <c r="D3103" s="68" t="s">
        <v>359</v>
      </c>
      <c r="E3103" s="68" t="s">
        <v>360</v>
      </c>
      <c r="F3103" s="68" t="s">
        <v>79</v>
      </c>
      <c r="G3103" s="68" t="s">
        <v>392</v>
      </c>
      <c r="H3103" s="68" t="s">
        <v>364</v>
      </c>
      <c r="I3103" s="65">
        <v>1</v>
      </c>
      <c r="J3103" s="65">
        <v>806</v>
      </c>
      <c r="K3103" s="65" t="s">
        <v>264</v>
      </c>
    </row>
    <row r="3104" spans="1:11" ht="12.75" customHeight="1">
      <c r="A3104" s="68" t="s">
        <v>288</v>
      </c>
      <c r="B3104" s="68" t="s">
        <v>113</v>
      </c>
      <c r="C3104" s="68" t="s">
        <v>287</v>
      </c>
      <c r="D3104" s="68" t="s">
        <v>359</v>
      </c>
      <c r="E3104" s="68" t="s">
        <v>360</v>
      </c>
      <c r="F3104" s="68" t="s">
        <v>79</v>
      </c>
      <c r="G3104" s="68" t="s">
        <v>392</v>
      </c>
      <c r="H3104" s="68" t="s">
        <v>451</v>
      </c>
      <c r="I3104" s="65">
        <v>18</v>
      </c>
      <c r="J3104" s="65">
        <v>806</v>
      </c>
      <c r="K3104" s="65" t="s">
        <v>264</v>
      </c>
    </row>
    <row r="3105" spans="1:11" ht="12.75" customHeight="1">
      <c r="A3105" s="68" t="s">
        <v>288</v>
      </c>
      <c r="B3105" s="68" t="s">
        <v>113</v>
      </c>
      <c r="C3105" s="68" t="s">
        <v>287</v>
      </c>
      <c r="D3105" s="68" t="s">
        <v>359</v>
      </c>
      <c r="E3105" s="68" t="s">
        <v>360</v>
      </c>
      <c r="F3105" s="68" t="s">
        <v>79</v>
      </c>
      <c r="G3105" s="68" t="s">
        <v>392</v>
      </c>
      <c r="H3105" s="68" t="s">
        <v>365</v>
      </c>
      <c r="I3105" s="65">
        <v>4</v>
      </c>
      <c r="J3105" s="65">
        <v>806</v>
      </c>
      <c r="K3105" s="65" t="s">
        <v>264</v>
      </c>
    </row>
    <row r="3106" spans="1:11" ht="12.75" customHeight="1">
      <c r="A3106" s="68" t="s">
        <v>288</v>
      </c>
      <c r="B3106" s="68" t="s">
        <v>113</v>
      </c>
      <c r="C3106" s="68" t="s">
        <v>287</v>
      </c>
      <c r="D3106" s="68" t="s">
        <v>359</v>
      </c>
      <c r="E3106" s="68" t="s">
        <v>360</v>
      </c>
      <c r="F3106" s="68" t="s">
        <v>79</v>
      </c>
      <c r="G3106" s="68" t="s">
        <v>392</v>
      </c>
      <c r="H3106" s="68" t="s">
        <v>366</v>
      </c>
      <c r="I3106" s="65">
        <v>1</v>
      </c>
      <c r="J3106" s="65">
        <v>806</v>
      </c>
      <c r="K3106" s="65" t="s">
        <v>264</v>
      </c>
    </row>
    <row r="3107" spans="1:11" ht="12.75" customHeight="1">
      <c r="A3107" s="68" t="s">
        <v>288</v>
      </c>
      <c r="B3107" s="68" t="s">
        <v>113</v>
      </c>
      <c r="C3107" s="68" t="s">
        <v>287</v>
      </c>
      <c r="D3107" s="68" t="s">
        <v>359</v>
      </c>
      <c r="E3107" s="68" t="s">
        <v>360</v>
      </c>
      <c r="F3107" s="68" t="s">
        <v>79</v>
      </c>
      <c r="G3107" s="68" t="s">
        <v>392</v>
      </c>
      <c r="H3107" s="68" t="s">
        <v>367</v>
      </c>
      <c r="I3107" s="65">
        <v>1</v>
      </c>
      <c r="J3107" s="65">
        <v>806</v>
      </c>
      <c r="K3107" s="65" t="s">
        <v>264</v>
      </c>
    </row>
    <row r="3108" spans="1:11" ht="12.75" customHeight="1">
      <c r="A3108" s="68" t="s">
        <v>288</v>
      </c>
      <c r="B3108" s="68" t="s">
        <v>113</v>
      </c>
      <c r="C3108" s="68" t="s">
        <v>287</v>
      </c>
      <c r="D3108" s="68" t="s">
        <v>359</v>
      </c>
      <c r="E3108" s="68" t="s">
        <v>360</v>
      </c>
      <c r="F3108" s="68" t="s">
        <v>79</v>
      </c>
      <c r="G3108" s="68" t="s">
        <v>392</v>
      </c>
      <c r="H3108" s="68" t="s">
        <v>368</v>
      </c>
      <c r="I3108" s="65">
        <v>1</v>
      </c>
      <c r="J3108" s="65">
        <v>806</v>
      </c>
      <c r="K3108" s="65" t="s">
        <v>264</v>
      </c>
    </row>
    <row r="3109" spans="1:11" ht="12.75" customHeight="1">
      <c r="A3109" s="68" t="s">
        <v>288</v>
      </c>
      <c r="B3109" s="68" t="s">
        <v>113</v>
      </c>
      <c r="C3109" s="68" t="s">
        <v>287</v>
      </c>
      <c r="D3109" s="68" t="s">
        <v>359</v>
      </c>
      <c r="E3109" s="68" t="s">
        <v>360</v>
      </c>
      <c r="F3109" s="68" t="s">
        <v>79</v>
      </c>
      <c r="G3109" s="68" t="s">
        <v>392</v>
      </c>
      <c r="H3109" s="68" t="s">
        <v>404</v>
      </c>
      <c r="I3109" s="65">
        <v>4</v>
      </c>
      <c r="J3109" s="65">
        <v>819</v>
      </c>
      <c r="K3109" s="65" t="s">
        <v>513</v>
      </c>
    </row>
    <row r="3110" spans="1:11" ht="12.75" customHeight="1">
      <c r="A3110" s="68" t="s">
        <v>288</v>
      </c>
      <c r="B3110" s="68" t="s">
        <v>113</v>
      </c>
      <c r="C3110" s="68" t="s">
        <v>287</v>
      </c>
      <c r="D3110" s="68" t="s">
        <v>359</v>
      </c>
      <c r="E3110" s="68" t="s">
        <v>360</v>
      </c>
      <c r="F3110" s="68" t="s">
        <v>79</v>
      </c>
      <c r="G3110" s="68" t="s">
        <v>392</v>
      </c>
      <c r="H3110" s="68" t="s">
        <v>422</v>
      </c>
      <c r="I3110" s="65">
        <v>8</v>
      </c>
      <c r="J3110" s="65">
        <v>819</v>
      </c>
      <c r="K3110" s="65" t="s">
        <v>513</v>
      </c>
    </row>
    <row r="3111" spans="1:11" ht="12.75" customHeight="1">
      <c r="A3111" s="68" t="s">
        <v>288</v>
      </c>
      <c r="B3111" s="68" t="s">
        <v>113</v>
      </c>
      <c r="C3111" s="68" t="s">
        <v>287</v>
      </c>
      <c r="D3111" s="68" t="s">
        <v>359</v>
      </c>
      <c r="E3111" s="68" t="s">
        <v>360</v>
      </c>
      <c r="F3111" s="68" t="s">
        <v>79</v>
      </c>
      <c r="G3111" s="68" t="s">
        <v>392</v>
      </c>
      <c r="H3111" s="68" t="s">
        <v>258</v>
      </c>
      <c r="I3111" s="65">
        <v>8</v>
      </c>
      <c r="J3111" s="65">
        <v>819</v>
      </c>
      <c r="K3111" s="65" t="s">
        <v>513</v>
      </c>
    </row>
    <row r="3112" spans="1:11" ht="12.75" customHeight="1">
      <c r="A3112" s="68" t="s">
        <v>288</v>
      </c>
      <c r="B3112" s="68" t="s">
        <v>113</v>
      </c>
      <c r="C3112" s="68" t="s">
        <v>287</v>
      </c>
      <c r="D3112" s="68" t="s">
        <v>359</v>
      </c>
      <c r="E3112" s="68" t="s">
        <v>360</v>
      </c>
      <c r="F3112" s="68" t="s">
        <v>79</v>
      </c>
      <c r="G3112" s="68" t="s">
        <v>392</v>
      </c>
      <c r="H3112" s="68" t="s">
        <v>362</v>
      </c>
      <c r="I3112" s="65">
        <v>3</v>
      </c>
      <c r="J3112" s="65">
        <v>819</v>
      </c>
      <c r="K3112" s="65" t="s">
        <v>513</v>
      </c>
    </row>
    <row r="3113" spans="1:11" ht="12.75" customHeight="1">
      <c r="A3113" s="68" t="s">
        <v>288</v>
      </c>
      <c r="B3113" s="68" t="s">
        <v>113</v>
      </c>
      <c r="C3113" s="68" t="s">
        <v>287</v>
      </c>
      <c r="D3113" s="68" t="s">
        <v>359</v>
      </c>
      <c r="E3113" s="68" t="s">
        <v>360</v>
      </c>
      <c r="F3113" s="68" t="s">
        <v>79</v>
      </c>
      <c r="G3113" s="68" t="s">
        <v>392</v>
      </c>
      <c r="H3113" s="68" t="s">
        <v>363</v>
      </c>
      <c r="I3113" s="65">
        <v>3</v>
      </c>
      <c r="J3113" s="65">
        <v>819</v>
      </c>
      <c r="K3113" s="65" t="s">
        <v>513</v>
      </c>
    </row>
    <row r="3114" spans="1:11" ht="12.75" customHeight="1">
      <c r="A3114" s="68" t="s">
        <v>288</v>
      </c>
      <c r="B3114" s="68" t="s">
        <v>113</v>
      </c>
      <c r="C3114" s="68" t="s">
        <v>287</v>
      </c>
      <c r="D3114" s="68" t="s">
        <v>359</v>
      </c>
      <c r="E3114" s="68" t="s">
        <v>360</v>
      </c>
      <c r="F3114" s="68" t="s">
        <v>79</v>
      </c>
      <c r="G3114" s="68" t="s">
        <v>392</v>
      </c>
      <c r="H3114" s="68" t="s">
        <v>365</v>
      </c>
      <c r="I3114" s="65">
        <v>10</v>
      </c>
      <c r="J3114" s="65">
        <v>819</v>
      </c>
      <c r="K3114" s="65" t="s">
        <v>513</v>
      </c>
    </row>
    <row r="3115" spans="1:11" ht="12.75" customHeight="1">
      <c r="A3115" s="68" t="s">
        <v>288</v>
      </c>
      <c r="B3115" s="68" t="s">
        <v>113</v>
      </c>
      <c r="C3115" s="68" t="s">
        <v>287</v>
      </c>
      <c r="D3115" s="68" t="s">
        <v>359</v>
      </c>
      <c r="E3115" s="68" t="s">
        <v>360</v>
      </c>
      <c r="F3115" s="68" t="s">
        <v>79</v>
      </c>
      <c r="G3115" s="68" t="s">
        <v>392</v>
      </c>
      <c r="H3115" s="68" t="s">
        <v>366</v>
      </c>
      <c r="I3115" s="65">
        <v>12</v>
      </c>
      <c r="J3115" s="65">
        <v>819</v>
      </c>
      <c r="K3115" s="65" t="s">
        <v>513</v>
      </c>
    </row>
    <row r="3116" spans="1:11" ht="12.75" customHeight="1">
      <c r="A3116" s="68" t="s">
        <v>288</v>
      </c>
      <c r="B3116" s="68" t="s">
        <v>113</v>
      </c>
      <c r="C3116" s="68" t="s">
        <v>287</v>
      </c>
      <c r="D3116" s="68" t="s">
        <v>359</v>
      </c>
      <c r="E3116" s="68" t="s">
        <v>360</v>
      </c>
      <c r="F3116" s="68" t="s">
        <v>79</v>
      </c>
      <c r="G3116" s="68" t="s">
        <v>392</v>
      </c>
      <c r="H3116" s="68" t="s">
        <v>367</v>
      </c>
      <c r="I3116" s="65">
        <v>9</v>
      </c>
      <c r="J3116" s="65">
        <v>819</v>
      </c>
      <c r="K3116" s="65" t="s">
        <v>513</v>
      </c>
    </row>
    <row r="3117" spans="1:11" ht="12.75" customHeight="1">
      <c r="A3117" s="68" t="s">
        <v>288</v>
      </c>
      <c r="B3117" s="68" t="s">
        <v>113</v>
      </c>
      <c r="C3117" s="68" t="s">
        <v>287</v>
      </c>
      <c r="D3117" s="68" t="s">
        <v>359</v>
      </c>
      <c r="E3117" s="68" t="s">
        <v>360</v>
      </c>
      <c r="F3117" s="68" t="s">
        <v>79</v>
      </c>
      <c r="G3117" s="68" t="s">
        <v>392</v>
      </c>
      <c r="H3117" s="68" t="s">
        <v>247</v>
      </c>
      <c r="I3117" s="65">
        <v>9</v>
      </c>
      <c r="J3117" s="65">
        <v>819</v>
      </c>
      <c r="K3117" s="65" t="s">
        <v>513</v>
      </c>
    </row>
    <row r="3118" spans="1:11" ht="12.75" customHeight="1">
      <c r="A3118" s="68" t="s">
        <v>288</v>
      </c>
      <c r="B3118" s="68" t="s">
        <v>113</v>
      </c>
      <c r="C3118" s="68" t="s">
        <v>287</v>
      </c>
      <c r="D3118" s="68" t="s">
        <v>359</v>
      </c>
      <c r="E3118" s="68" t="s">
        <v>360</v>
      </c>
      <c r="F3118" s="68" t="s">
        <v>80</v>
      </c>
      <c r="G3118" s="68" t="s">
        <v>395</v>
      </c>
      <c r="H3118" s="68" t="s">
        <v>368</v>
      </c>
      <c r="I3118" s="65">
        <v>3757</v>
      </c>
      <c r="J3118" s="65">
        <v>618</v>
      </c>
      <c r="K3118" s="65" t="s">
        <v>396</v>
      </c>
    </row>
    <row r="3119" spans="1:11" ht="12.75" customHeight="1">
      <c r="A3119" s="68" t="s">
        <v>288</v>
      </c>
      <c r="B3119" s="68" t="s">
        <v>113</v>
      </c>
      <c r="C3119" s="68" t="s">
        <v>287</v>
      </c>
      <c r="D3119" s="68" t="s">
        <v>359</v>
      </c>
      <c r="E3119" s="68" t="s">
        <v>360</v>
      </c>
      <c r="F3119" s="68" t="s">
        <v>80</v>
      </c>
      <c r="G3119" s="68" t="s">
        <v>395</v>
      </c>
      <c r="H3119" s="68" t="s">
        <v>491</v>
      </c>
      <c r="I3119" s="65">
        <v>8264</v>
      </c>
      <c r="J3119" s="65">
        <v>618</v>
      </c>
      <c r="K3119" s="65" t="s">
        <v>396</v>
      </c>
    </row>
    <row r="3120" spans="1:11" ht="12.75" customHeight="1">
      <c r="A3120" s="68" t="s">
        <v>288</v>
      </c>
      <c r="B3120" s="68" t="s">
        <v>113</v>
      </c>
      <c r="C3120" s="68" t="s">
        <v>287</v>
      </c>
      <c r="D3120" s="68" t="s">
        <v>359</v>
      </c>
      <c r="E3120" s="68" t="s">
        <v>360</v>
      </c>
      <c r="F3120" s="68" t="s">
        <v>80</v>
      </c>
      <c r="G3120" s="68" t="s">
        <v>395</v>
      </c>
      <c r="H3120" s="68" t="s">
        <v>369</v>
      </c>
      <c r="I3120" s="65">
        <v>5655</v>
      </c>
      <c r="J3120" s="65">
        <v>618</v>
      </c>
      <c r="K3120" s="65" t="s">
        <v>396</v>
      </c>
    </row>
    <row r="3121" spans="1:11" ht="12.75" customHeight="1">
      <c r="A3121" s="68" t="s">
        <v>288</v>
      </c>
      <c r="B3121" s="68" t="s">
        <v>113</v>
      </c>
      <c r="C3121" s="68" t="s">
        <v>287</v>
      </c>
      <c r="D3121" s="68" t="s">
        <v>359</v>
      </c>
      <c r="E3121" s="68" t="s">
        <v>360</v>
      </c>
      <c r="F3121" s="68" t="s">
        <v>80</v>
      </c>
      <c r="G3121" s="68" t="s">
        <v>395</v>
      </c>
      <c r="H3121" s="68" t="s">
        <v>638</v>
      </c>
      <c r="I3121" s="65">
        <v>10225</v>
      </c>
      <c r="J3121" s="65">
        <v>618</v>
      </c>
      <c r="K3121" s="65" t="s">
        <v>396</v>
      </c>
    </row>
    <row r="3122" spans="1:11" ht="12.75" customHeight="1">
      <c r="A3122" s="68" t="s">
        <v>288</v>
      </c>
      <c r="B3122" s="68" t="s">
        <v>113</v>
      </c>
      <c r="C3122" s="68" t="s">
        <v>287</v>
      </c>
      <c r="D3122" s="68" t="s">
        <v>359</v>
      </c>
      <c r="E3122" s="68" t="s">
        <v>360</v>
      </c>
      <c r="F3122" s="68" t="s">
        <v>80</v>
      </c>
      <c r="G3122" s="68" t="s">
        <v>395</v>
      </c>
      <c r="H3122" s="68" t="s">
        <v>368</v>
      </c>
      <c r="I3122" s="65">
        <v>452</v>
      </c>
      <c r="J3122" s="65">
        <v>620</v>
      </c>
      <c r="K3122" s="65" t="s">
        <v>505</v>
      </c>
    </row>
    <row r="3123" spans="1:11" ht="12.75" customHeight="1">
      <c r="A3123" s="68" t="s">
        <v>288</v>
      </c>
      <c r="B3123" s="68" t="s">
        <v>113</v>
      </c>
      <c r="C3123" s="68" t="s">
        <v>287</v>
      </c>
      <c r="D3123" s="68" t="s">
        <v>359</v>
      </c>
      <c r="E3123" s="68" t="s">
        <v>360</v>
      </c>
      <c r="F3123" s="68" t="s">
        <v>80</v>
      </c>
      <c r="G3123" s="68" t="s">
        <v>395</v>
      </c>
      <c r="H3123" s="68" t="s">
        <v>491</v>
      </c>
      <c r="I3123" s="65">
        <v>686</v>
      </c>
      <c r="J3123" s="65">
        <v>620</v>
      </c>
      <c r="K3123" s="65" t="s">
        <v>505</v>
      </c>
    </row>
    <row r="3124" spans="1:11" ht="12.75" customHeight="1">
      <c r="A3124" s="68" t="s">
        <v>288</v>
      </c>
      <c r="B3124" s="68" t="s">
        <v>113</v>
      </c>
      <c r="C3124" s="68" t="s">
        <v>287</v>
      </c>
      <c r="D3124" s="68" t="s">
        <v>359</v>
      </c>
      <c r="E3124" s="68" t="s">
        <v>360</v>
      </c>
      <c r="F3124" s="68" t="s">
        <v>80</v>
      </c>
      <c r="G3124" s="68" t="s">
        <v>395</v>
      </c>
      <c r="H3124" s="68" t="s">
        <v>369</v>
      </c>
      <c r="I3124" s="65">
        <v>179</v>
      </c>
      <c r="J3124" s="65">
        <v>620</v>
      </c>
      <c r="K3124" s="65" t="s">
        <v>505</v>
      </c>
    </row>
    <row r="3125" spans="1:11" ht="12.75" customHeight="1">
      <c r="A3125" s="68" t="s">
        <v>288</v>
      </c>
      <c r="B3125" s="68" t="s">
        <v>113</v>
      </c>
      <c r="C3125" s="68" t="s">
        <v>287</v>
      </c>
      <c r="D3125" s="68" t="s">
        <v>359</v>
      </c>
      <c r="E3125" s="68" t="s">
        <v>360</v>
      </c>
      <c r="F3125" s="68" t="s">
        <v>80</v>
      </c>
      <c r="G3125" s="68" t="s">
        <v>395</v>
      </c>
      <c r="H3125" s="68" t="s">
        <v>638</v>
      </c>
      <c r="I3125" s="65">
        <v>148</v>
      </c>
      <c r="J3125" s="65">
        <v>620</v>
      </c>
      <c r="K3125" s="65" t="s">
        <v>505</v>
      </c>
    </row>
    <row r="3126" spans="1:11" ht="12.75" customHeight="1">
      <c r="A3126" s="68" t="s">
        <v>288</v>
      </c>
      <c r="B3126" s="68" t="s">
        <v>113</v>
      </c>
      <c r="C3126" s="68" t="s">
        <v>287</v>
      </c>
      <c r="D3126" s="68" t="s">
        <v>359</v>
      </c>
      <c r="E3126" s="68" t="s">
        <v>360</v>
      </c>
      <c r="F3126" s="68" t="s">
        <v>80</v>
      </c>
      <c r="G3126" s="68" t="s">
        <v>395</v>
      </c>
      <c r="H3126" s="68" t="s">
        <v>368</v>
      </c>
      <c r="I3126" s="65">
        <v>9</v>
      </c>
      <c r="J3126" s="65">
        <v>613</v>
      </c>
      <c r="K3126" s="65" t="s">
        <v>397</v>
      </c>
    </row>
    <row r="3127" spans="1:11" ht="12.75" customHeight="1">
      <c r="A3127" s="68" t="s">
        <v>288</v>
      </c>
      <c r="B3127" s="68" t="s">
        <v>113</v>
      </c>
      <c r="C3127" s="68" t="s">
        <v>287</v>
      </c>
      <c r="D3127" s="68" t="s">
        <v>359</v>
      </c>
      <c r="E3127" s="68" t="s">
        <v>360</v>
      </c>
      <c r="F3127" s="68" t="s">
        <v>80</v>
      </c>
      <c r="G3127" s="68" t="s">
        <v>395</v>
      </c>
      <c r="H3127" s="68" t="s">
        <v>491</v>
      </c>
      <c r="I3127" s="65">
        <v>17</v>
      </c>
      <c r="J3127" s="65">
        <v>613</v>
      </c>
      <c r="K3127" s="65" t="s">
        <v>397</v>
      </c>
    </row>
    <row r="3128" spans="1:11" ht="12.75" customHeight="1">
      <c r="A3128" s="68" t="s">
        <v>288</v>
      </c>
      <c r="B3128" s="68" t="s">
        <v>113</v>
      </c>
      <c r="C3128" s="68" t="s">
        <v>287</v>
      </c>
      <c r="D3128" s="68" t="s">
        <v>359</v>
      </c>
      <c r="E3128" s="68" t="s">
        <v>360</v>
      </c>
      <c r="F3128" s="68" t="s">
        <v>80</v>
      </c>
      <c r="G3128" s="68" t="s">
        <v>395</v>
      </c>
      <c r="H3128" s="68" t="s">
        <v>369</v>
      </c>
      <c r="I3128" s="65">
        <v>20</v>
      </c>
      <c r="J3128" s="65">
        <v>613</v>
      </c>
      <c r="K3128" s="65" t="s">
        <v>397</v>
      </c>
    </row>
    <row r="3129" spans="1:11" ht="12.75" customHeight="1">
      <c r="A3129" s="68" t="s">
        <v>288</v>
      </c>
      <c r="B3129" s="68" t="s">
        <v>113</v>
      </c>
      <c r="C3129" s="68" t="s">
        <v>287</v>
      </c>
      <c r="D3129" s="68" t="s">
        <v>359</v>
      </c>
      <c r="E3129" s="68" t="s">
        <v>360</v>
      </c>
      <c r="F3129" s="68" t="s">
        <v>80</v>
      </c>
      <c r="G3129" s="68" t="s">
        <v>395</v>
      </c>
      <c r="H3129" s="68" t="s">
        <v>638</v>
      </c>
      <c r="I3129" s="65">
        <v>48</v>
      </c>
      <c r="J3129" s="65">
        <v>613</v>
      </c>
      <c r="K3129" s="65" t="s">
        <v>397</v>
      </c>
    </row>
    <row r="3130" spans="1:11" ht="12.75" customHeight="1">
      <c r="A3130" s="68" t="s">
        <v>288</v>
      </c>
      <c r="B3130" s="68" t="s">
        <v>113</v>
      </c>
      <c r="C3130" s="68" t="s">
        <v>287</v>
      </c>
      <c r="D3130" s="68" t="s">
        <v>359</v>
      </c>
      <c r="E3130" s="68" t="s">
        <v>360</v>
      </c>
      <c r="F3130" s="68" t="s">
        <v>80</v>
      </c>
      <c r="G3130" s="68" t="s">
        <v>395</v>
      </c>
      <c r="H3130" s="68" t="s">
        <v>365</v>
      </c>
      <c r="I3130" s="65">
        <v>20</v>
      </c>
      <c r="J3130" s="65">
        <v>615</v>
      </c>
      <c r="K3130" s="65" t="s">
        <v>398</v>
      </c>
    </row>
    <row r="3131" spans="1:11" ht="12.75" customHeight="1">
      <c r="A3131" s="68" t="s">
        <v>288</v>
      </c>
      <c r="B3131" s="68" t="s">
        <v>113</v>
      </c>
      <c r="C3131" s="68" t="s">
        <v>287</v>
      </c>
      <c r="D3131" s="68" t="s">
        <v>359</v>
      </c>
      <c r="E3131" s="68" t="s">
        <v>360</v>
      </c>
      <c r="F3131" s="68" t="s">
        <v>80</v>
      </c>
      <c r="G3131" s="68" t="s">
        <v>395</v>
      </c>
      <c r="H3131" s="68" t="s">
        <v>366</v>
      </c>
      <c r="I3131" s="65">
        <v>95</v>
      </c>
      <c r="J3131" s="65">
        <v>615</v>
      </c>
      <c r="K3131" s="65" t="s">
        <v>398</v>
      </c>
    </row>
    <row r="3132" spans="1:11" ht="12.75" customHeight="1">
      <c r="A3132" s="68" t="s">
        <v>288</v>
      </c>
      <c r="B3132" s="68" t="s">
        <v>113</v>
      </c>
      <c r="C3132" s="68" t="s">
        <v>287</v>
      </c>
      <c r="D3132" s="68" t="s">
        <v>359</v>
      </c>
      <c r="E3132" s="68" t="s">
        <v>360</v>
      </c>
      <c r="F3132" s="68" t="s">
        <v>80</v>
      </c>
      <c r="G3132" s="68" t="s">
        <v>395</v>
      </c>
      <c r="H3132" s="68" t="s">
        <v>367</v>
      </c>
      <c r="I3132" s="65">
        <v>187</v>
      </c>
      <c r="J3132" s="65">
        <v>615</v>
      </c>
      <c r="K3132" s="65" t="s">
        <v>398</v>
      </c>
    </row>
    <row r="3133" spans="1:11" ht="12.75" customHeight="1">
      <c r="A3133" s="68" t="s">
        <v>288</v>
      </c>
      <c r="B3133" s="68" t="s">
        <v>113</v>
      </c>
      <c r="C3133" s="68" t="s">
        <v>287</v>
      </c>
      <c r="D3133" s="68" t="s">
        <v>359</v>
      </c>
      <c r="E3133" s="68" t="s">
        <v>360</v>
      </c>
      <c r="F3133" s="68" t="s">
        <v>80</v>
      </c>
      <c r="G3133" s="68" t="s">
        <v>395</v>
      </c>
      <c r="H3133" s="68" t="s">
        <v>247</v>
      </c>
      <c r="I3133" s="65">
        <v>575</v>
      </c>
      <c r="J3133" s="65">
        <v>615</v>
      </c>
      <c r="K3133" s="65" t="s">
        <v>398</v>
      </c>
    </row>
    <row r="3134" spans="1:11" ht="12.75" customHeight="1">
      <c r="A3134" s="68" t="s">
        <v>288</v>
      </c>
      <c r="B3134" s="68" t="s">
        <v>113</v>
      </c>
      <c r="C3134" s="68" t="s">
        <v>287</v>
      </c>
      <c r="D3134" s="68" t="s">
        <v>359</v>
      </c>
      <c r="E3134" s="68" t="s">
        <v>360</v>
      </c>
      <c r="F3134" s="68" t="s">
        <v>80</v>
      </c>
      <c r="G3134" s="68" t="s">
        <v>395</v>
      </c>
      <c r="H3134" s="68" t="s">
        <v>375</v>
      </c>
      <c r="I3134" s="65">
        <v>1569</v>
      </c>
      <c r="J3134" s="65">
        <v>615</v>
      </c>
      <c r="K3134" s="65" t="s">
        <v>398</v>
      </c>
    </row>
    <row r="3135" spans="1:11" ht="12.75" customHeight="1">
      <c r="A3135" s="68" t="s">
        <v>288</v>
      </c>
      <c r="B3135" s="68" t="s">
        <v>113</v>
      </c>
      <c r="C3135" s="68" t="s">
        <v>287</v>
      </c>
      <c r="D3135" s="68" t="s">
        <v>359</v>
      </c>
      <c r="E3135" s="68" t="s">
        <v>360</v>
      </c>
      <c r="F3135" s="68" t="s">
        <v>80</v>
      </c>
      <c r="G3135" s="68" t="s">
        <v>395</v>
      </c>
      <c r="H3135" s="68" t="s">
        <v>368</v>
      </c>
      <c r="I3135" s="65">
        <v>2134</v>
      </c>
      <c r="J3135" s="65">
        <v>615</v>
      </c>
      <c r="K3135" s="65" t="s">
        <v>398</v>
      </c>
    </row>
    <row r="3136" spans="1:11" ht="12.75" customHeight="1">
      <c r="A3136" s="68" t="s">
        <v>288</v>
      </c>
      <c r="B3136" s="68" t="s">
        <v>113</v>
      </c>
      <c r="C3136" s="68" t="s">
        <v>287</v>
      </c>
      <c r="D3136" s="68" t="s">
        <v>359</v>
      </c>
      <c r="E3136" s="68" t="s">
        <v>360</v>
      </c>
      <c r="F3136" s="68" t="s">
        <v>80</v>
      </c>
      <c r="G3136" s="68" t="s">
        <v>395</v>
      </c>
      <c r="H3136" s="68" t="s">
        <v>491</v>
      </c>
      <c r="I3136" s="65">
        <v>2282</v>
      </c>
      <c r="J3136" s="65">
        <v>615</v>
      </c>
      <c r="K3136" s="65" t="s">
        <v>398</v>
      </c>
    </row>
    <row r="3137" spans="1:11" ht="12.75" customHeight="1">
      <c r="A3137" s="68" t="s">
        <v>288</v>
      </c>
      <c r="B3137" s="68" t="s">
        <v>113</v>
      </c>
      <c r="C3137" s="68" t="s">
        <v>287</v>
      </c>
      <c r="D3137" s="68" t="s">
        <v>359</v>
      </c>
      <c r="E3137" s="68" t="s">
        <v>360</v>
      </c>
      <c r="F3137" s="68" t="s">
        <v>80</v>
      </c>
      <c r="G3137" s="68" t="s">
        <v>395</v>
      </c>
      <c r="H3137" s="68" t="s">
        <v>369</v>
      </c>
      <c r="I3137" s="65">
        <v>1366</v>
      </c>
      <c r="J3137" s="65">
        <v>615</v>
      </c>
      <c r="K3137" s="65" t="s">
        <v>398</v>
      </c>
    </row>
    <row r="3138" spans="1:11" ht="12.75" customHeight="1">
      <c r="A3138" s="68" t="s">
        <v>288</v>
      </c>
      <c r="B3138" s="68" t="s">
        <v>113</v>
      </c>
      <c r="C3138" s="68" t="s">
        <v>287</v>
      </c>
      <c r="D3138" s="68" t="s">
        <v>359</v>
      </c>
      <c r="E3138" s="68" t="s">
        <v>360</v>
      </c>
      <c r="F3138" s="68" t="s">
        <v>80</v>
      </c>
      <c r="G3138" s="68" t="s">
        <v>395</v>
      </c>
      <c r="H3138" s="68" t="s">
        <v>638</v>
      </c>
      <c r="I3138" s="65">
        <v>2136</v>
      </c>
      <c r="J3138" s="65">
        <v>615</v>
      </c>
      <c r="K3138" s="65" t="s">
        <v>398</v>
      </c>
    </row>
    <row r="3139" spans="1:11" ht="12.75" customHeight="1">
      <c r="A3139" s="68" t="s">
        <v>288</v>
      </c>
      <c r="B3139" s="68" t="s">
        <v>113</v>
      </c>
      <c r="C3139" s="68" t="s">
        <v>287</v>
      </c>
      <c r="D3139" s="68" t="s">
        <v>359</v>
      </c>
      <c r="E3139" s="68" t="s">
        <v>360</v>
      </c>
      <c r="F3139" s="68" t="s">
        <v>80</v>
      </c>
      <c r="G3139" s="68" t="s">
        <v>395</v>
      </c>
      <c r="H3139" s="68" t="s">
        <v>368</v>
      </c>
      <c r="I3139" s="65">
        <v>32</v>
      </c>
      <c r="J3139" s="65">
        <v>611</v>
      </c>
      <c r="K3139" s="65" t="s">
        <v>399</v>
      </c>
    </row>
    <row r="3140" spans="1:11" ht="12.75" customHeight="1">
      <c r="A3140" s="68" t="s">
        <v>288</v>
      </c>
      <c r="B3140" s="68" t="s">
        <v>113</v>
      </c>
      <c r="C3140" s="68" t="s">
        <v>287</v>
      </c>
      <c r="D3140" s="68" t="s">
        <v>359</v>
      </c>
      <c r="E3140" s="68" t="s">
        <v>360</v>
      </c>
      <c r="F3140" s="68" t="s">
        <v>80</v>
      </c>
      <c r="G3140" s="68" t="s">
        <v>395</v>
      </c>
      <c r="H3140" s="68" t="s">
        <v>491</v>
      </c>
      <c r="I3140" s="65">
        <v>53</v>
      </c>
      <c r="J3140" s="65">
        <v>611</v>
      </c>
      <c r="K3140" s="65" t="s">
        <v>399</v>
      </c>
    </row>
    <row r="3141" spans="1:11" ht="12.75" customHeight="1">
      <c r="A3141" s="68" t="s">
        <v>288</v>
      </c>
      <c r="B3141" s="68" t="s">
        <v>113</v>
      </c>
      <c r="C3141" s="68" t="s">
        <v>287</v>
      </c>
      <c r="D3141" s="68" t="s">
        <v>359</v>
      </c>
      <c r="E3141" s="68" t="s">
        <v>360</v>
      </c>
      <c r="F3141" s="68" t="s">
        <v>80</v>
      </c>
      <c r="G3141" s="68" t="s">
        <v>395</v>
      </c>
      <c r="H3141" s="68" t="s">
        <v>369</v>
      </c>
      <c r="I3141" s="65">
        <v>42</v>
      </c>
      <c r="J3141" s="65">
        <v>611</v>
      </c>
      <c r="K3141" s="65" t="s">
        <v>399</v>
      </c>
    </row>
    <row r="3142" spans="1:11" ht="12.75" customHeight="1">
      <c r="A3142" s="68" t="s">
        <v>288</v>
      </c>
      <c r="B3142" s="68" t="s">
        <v>113</v>
      </c>
      <c r="C3142" s="68" t="s">
        <v>287</v>
      </c>
      <c r="D3142" s="68" t="s">
        <v>359</v>
      </c>
      <c r="E3142" s="68" t="s">
        <v>360</v>
      </c>
      <c r="F3142" s="68" t="s">
        <v>80</v>
      </c>
      <c r="G3142" s="68" t="s">
        <v>395</v>
      </c>
      <c r="H3142" s="68" t="s">
        <v>638</v>
      </c>
      <c r="I3142" s="65">
        <v>29</v>
      </c>
      <c r="J3142" s="65">
        <v>611</v>
      </c>
      <c r="K3142" s="65" t="s">
        <v>399</v>
      </c>
    </row>
    <row r="3143" spans="1:11" ht="12.75" customHeight="1">
      <c r="A3143" s="68" t="s">
        <v>288</v>
      </c>
      <c r="B3143" s="68" t="s">
        <v>113</v>
      </c>
      <c r="C3143" s="68" t="s">
        <v>287</v>
      </c>
      <c r="D3143" s="68" t="s">
        <v>359</v>
      </c>
      <c r="E3143" s="68" t="s">
        <v>360</v>
      </c>
      <c r="F3143" s="68" t="s">
        <v>80</v>
      </c>
      <c r="G3143" s="68" t="s">
        <v>395</v>
      </c>
      <c r="H3143" s="68" t="s">
        <v>368</v>
      </c>
      <c r="I3143" s="65">
        <v>130</v>
      </c>
      <c r="J3143" s="65">
        <v>612</v>
      </c>
      <c r="K3143" s="65" t="s">
        <v>506</v>
      </c>
    </row>
    <row r="3144" spans="1:11" ht="12.75" customHeight="1">
      <c r="A3144" s="68" t="s">
        <v>288</v>
      </c>
      <c r="B3144" s="68" t="s">
        <v>113</v>
      </c>
      <c r="C3144" s="68" t="s">
        <v>287</v>
      </c>
      <c r="D3144" s="68" t="s">
        <v>359</v>
      </c>
      <c r="E3144" s="68" t="s">
        <v>360</v>
      </c>
      <c r="F3144" s="68" t="s">
        <v>80</v>
      </c>
      <c r="G3144" s="68" t="s">
        <v>395</v>
      </c>
      <c r="H3144" s="68" t="s">
        <v>491</v>
      </c>
      <c r="I3144" s="65">
        <v>191</v>
      </c>
      <c r="J3144" s="65">
        <v>612</v>
      </c>
      <c r="K3144" s="65" t="s">
        <v>506</v>
      </c>
    </row>
    <row r="3145" spans="1:11" ht="12.75" customHeight="1">
      <c r="A3145" s="68" t="s">
        <v>288</v>
      </c>
      <c r="B3145" s="68" t="s">
        <v>113</v>
      </c>
      <c r="C3145" s="68" t="s">
        <v>287</v>
      </c>
      <c r="D3145" s="68" t="s">
        <v>359</v>
      </c>
      <c r="E3145" s="68" t="s">
        <v>360</v>
      </c>
      <c r="F3145" s="68" t="s">
        <v>80</v>
      </c>
      <c r="G3145" s="68" t="s">
        <v>395</v>
      </c>
      <c r="H3145" s="68" t="s">
        <v>369</v>
      </c>
      <c r="I3145" s="65">
        <v>52</v>
      </c>
      <c r="J3145" s="65">
        <v>612</v>
      </c>
      <c r="K3145" s="65" t="s">
        <v>506</v>
      </c>
    </row>
    <row r="3146" spans="1:11" ht="12.75" customHeight="1">
      <c r="A3146" s="68" t="s">
        <v>288</v>
      </c>
      <c r="B3146" s="68" t="s">
        <v>113</v>
      </c>
      <c r="C3146" s="68" t="s">
        <v>287</v>
      </c>
      <c r="D3146" s="68" t="s">
        <v>359</v>
      </c>
      <c r="E3146" s="68" t="s">
        <v>360</v>
      </c>
      <c r="F3146" s="68" t="s">
        <v>80</v>
      </c>
      <c r="G3146" s="68" t="s">
        <v>395</v>
      </c>
      <c r="H3146" s="68" t="s">
        <v>638</v>
      </c>
      <c r="I3146" s="65">
        <v>71</v>
      </c>
      <c r="J3146" s="65">
        <v>612</v>
      </c>
      <c r="K3146" s="65" t="s">
        <v>506</v>
      </c>
    </row>
    <row r="3147" spans="1:11" ht="12.75" customHeight="1">
      <c r="A3147" s="68" t="s">
        <v>288</v>
      </c>
      <c r="B3147" s="68" t="s">
        <v>113</v>
      </c>
      <c r="C3147" s="68" t="s">
        <v>287</v>
      </c>
      <c r="D3147" s="68" t="s">
        <v>359</v>
      </c>
      <c r="E3147" s="68" t="s">
        <v>360</v>
      </c>
      <c r="F3147" s="68" t="s">
        <v>80</v>
      </c>
      <c r="G3147" s="68" t="s">
        <v>395</v>
      </c>
      <c r="H3147" s="68" t="s">
        <v>363</v>
      </c>
      <c r="I3147" s="65">
        <v>3</v>
      </c>
      <c r="J3147" s="65">
        <v>614</v>
      </c>
      <c r="K3147" s="65" t="s">
        <v>514</v>
      </c>
    </row>
    <row r="3148" spans="1:11" ht="12.75" customHeight="1">
      <c r="A3148" s="68" t="s">
        <v>288</v>
      </c>
      <c r="B3148" s="68" t="s">
        <v>113</v>
      </c>
      <c r="C3148" s="68" t="s">
        <v>287</v>
      </c>
      <c r="D3148" s="68" t="s">
        <v>359</v>
      </c>
      <c r="E3148" s="68" t="s">
        <v>360</v>
      </c>
      <c r="F3148" s="68" t="s">
        <v>80</v>
      </c>
      <c r="G3148" s="68" t="s">
        <v>395</v>
      </c>
      <c r="H3148" s="68" t="s">
        <v>364</v>
      </c>
      <c r="I3148" s="65">
        <v>25</v>
      </c>
      <c r="J3148" s="65">
        <v>614</v>
      </c>
      <c r="K3148" s="65" t="s">
        <v>514</v>
      </c>
    </row>
    <row r="3149" spans="1:11" ht="12.75" customHeight="1">
      <c r="A3149" s="68" t="s">
        <v>288</v>
      </c>
      <c r="B3149" s="68" t="s">
        <v>113</v>
      </c>
      <c r="C3149" s="68" t="s">
        <v>287</v>
      </c>
      <c r="D3149" s="68" t="s">
        <v>359</v>
      </c>
      <c r="E3149" s="68" t="s">
        <v>360</v>
      </c>
      <c r="F3149" s="68" t="s">
        <v>80</v>
      </c>
      <c r="G3149" s="68" t="s">
        <v>395</v>
      </c>
      <c r="H3149" s="68" t="s">
        <v>451</v>
      </c>
      <c r="I3149" s="65">
        <v>10</v>
      </c>
      <c r="J3149" s="65">
        <v>614</v>
      </c>
      <c r="K3149" s="65" t="s">
        <v>514</v>
      </c>
    </row>
    <row r="3150" spans="1:11" ht="12.75" customHeight="1">
      <c r="A3150" s="68" t="s">
        <v>288</v>
      </c>
      <c r="B3150" s="68" t="s">
        <v>113</v>
      </c>
      <c r="C3150" s="68" t="s">
        <v>287</v>
      </c>
      <c r="D3150" s="68" t="s">
        <v>359</v>
      </c>
      <c r="E3150" s="68" t="s">
        <v>360</v>
      </c>
      <c r="F3150" s="68" t="s">
        <v>80</v>
      </c>
      <c r="G3150" s="68" t="s">
        <v>395</v>
      </c>
      <c r="H3150" s="68" t="s">
        <v>365</v>
      </c>
      <c r="I3150" s="65">
        <v>17</v>
      </c>
      <c r="J3150" s="65">
        <v>614</v>
      </c>
      <c r="K3150" s="65" t="s">
        <v>514</v>
      </c>
    </row>
    <row r="3151" spans="1:11" ht="12.75" customHeight="1">
      <c r="A3151" s="68" t="s">
        <v>288</v>
      </c>
      <c r="B3151" s="68" t="s">
        <v>113</v>
      </c>
      <c r="C3151" s="68" t="s">
        <v>287</v>
      </c>
      <c r="D3151" s="68" t="s">
        <v>359</v>
      </c>
      <c r="E3151" s="68" t="s">
        <v>360</v>
      </c>
      <c r="F3151" s="68" t="s">
        <v>80</v>
      </c>
      <c r="G3151" s="68" t="s">
        <v>395</v>
      </c>
      <c r="H3151" s="68" t="s">
        <v>363</v>
      </c>
      <c r="I3151" s="65">
        <v>27</v>
      </c>
      <c r="J3151" s="65">
        <v>608</v>
      </c>
      <c r="K3151" s="65" t="s">
        <v>507</v>
      </c>
    </row>
    <row r="3152" spans="1:11" ht="12.75" customHeight="1">
      <c r="A3152" s="68" t="s">
        <v>288</v>
      </c>
      <c r="B3152" s="68" t="s">
        <v>113</v>
      </c>
      <c r="C3152" s="68" t="s">
        <v>287</v>
      </c>
      <c r="D3152" s="68" t="s">
        <v>359</v>
      </c>
      <c r="E3152" s="68" t="s">
        <v>360</v>
      </c>
      <c r="F3152" s="68" t="s">
        <v>80</v>
      </c>
      <c r="G3152" s="68" t="s">
        <v>395</v>
      </c>
      <c r="H3152" s="68" t="s">
        <v>364</v>
      </c>
      <c r="I3152" s="65">
        <v>28</v>
      </c>
      <c r="J3152" s="65">
        <v>608</v>
      </c>
      <c r="K3152" s="65" t="s">
        <v>507</v>
      </c>
    </row>
    <row r="3153" spans="1:11" ht="12.75" customHeight="1">
      <c r="A3153" s="68" t="s">
        <v>288</v>
      </c>
      <c r="B3153" s="68" t="s">
        <v>113</v>
      </c>
      <c r="C3153" s="68" t="s">
        <v>287</v>
      </c>
      <c r="D3153" s="68" t="s">
        <v>359</v>
      </c>
      <c r="E3153" s="68" t="s">
        <v>360</v>
      </c>
      <c r="F3153" s="68" t="s">
        <v>80</v>
      </c>
      <c r="G3153" s="68" t="s">
        <v>395</v>
      </c>
      <c r="H3153" s="68" t="s">
        <v>451</v>
      </c>
      <c r="I3153" s="65">
        <v>26</v>
      </c>
      <c r="J3153" s="65">
        <v>608</v>
      </c>
      <c r="K3153" s="65" t="s">
        <v>507</v>
      </c>
    </row>
    <row r="3154" spans="1:11" ht="12.75" customHeight="1">
      <c r="A3154" s="68" t="s">
        <v>288</v>
      </c>
      <c r="B3154" s="68" t="s">
        <v>113</v>
      </c>
      <c r="C3154" s="68" t="s">
        <v>287</v>
      </c>
      <c r="D3154" s="68" t="s">
        <v>359</v>
      </c>
      <c r="E3154" s="68" t="s">
        <v>360</v>
      </c>
      <c r="F3154" s="68" t="s">
        <v>80</v>
      </c>
      <c r="G3154" s="68" t="s">
        <v>395</v>
      </c>
      <c r="H3154" s="68" t="s">
        <v>365</v>
      </c>
      <c r="I3154" s="65">
        <v>132</v>
      </c>
      <c r="J3154" s="65">
        <v>608</v>
      </c>
      <c r="K3154" s="65" t="s">
        <v>507</v>
      </c>
    </row>
    <row r="3155" spans="1:11" ht="12.75" customHeight="1">
      <c r="A3155" s="68" t="s">
        <v>288</v>
      </c>
      <c r="B3155" s="68" t="s">
        <v>113</v>
      </c>
      <c r="C3155" s="68" t="s">
        <v>287</v>
      </c>
      <c r="D3155" s="68" t="s">
        <v>359</v>
      </c>
      <c r="E3155" s="68" t="s">
        <v>360</v>
      </c>
      <c r="F3155" s="68" t="s">
        <v>80</v>
      </c>
      <c r="G3155" s="68" t="s">
        <v>395</v>
      </c>
      <c r="H3155" s="68" t="s">
        <v>366</v>
      </c>
      <c r="I3155" s="65">
        <v>85</v>
      </c>
      <c r="J3155" s="65">
        <v>608</v>
      </c>
      <c r="K3155" s="65" t="s">
        <v>507</v>
      </c>
    </row>
    <row r="3156" spans="1:11" ht="12.75" customHeight="1">
      <c r="A3156" s="68" t="s">
        <v>288</v>
      </c>
      <c r="B3156" s="68" t="s">
        <v>113</v>
      </c>
      <c r="C3156" s="68" t="s">
        <v>287</v>
      </c>
      <c r="D3156" s="68" t="s">
        <v>359</v>
      </c>
      <c r="E3156" s="68" t="s">
        <v>360</v>
      </c>
      <c r="F3156" s="68" t="s">
        <v>80</v>
      </c>
      <c r="G3156" s="68" t="s">
        <v>395</v>
      </c>
      <c r="H3156" s="68" t="s">
        <v>367</v>
      </c>
      <c r="I3156" s="65">
        <v>213</v>
      </c>
      <c r="J3156" s="65">
        <v>608</v>
      </c>
      <c r="K3156" s="65" t="s">
        <v>507</v>
      </c>
    </row>
    <row r="3157" spans="1:11" ht="12.75" customHeight="1">
      <c r="A3157" s="68" t="s">
        <v>288</v>
      </c>
      <c r="B3157" s="68" t="s">
        <v>113</v>
      </c>
      <c r="C3157" s="68" t="s">
        <v>287</v>
      </c>
      <c r="D3157" s="68" t="s">
        <v>359</v>
      </c>
      <c r="E3157" s="68" t="s">
        <v>360</v>
      </c>
      <c r="F3157" s="68" t="s">
        <v>80</v>
      </c>
      <c r="G3157" s="68" t="s">
        <v>395</v>
      </c>
      <c r="H3157" s="68" t="s">
        <v>247</v>
      </c>
      <c r="I3157" s="65">
        <v>378</v>
      </c>
      <c r="J3157" s="65">
        <v>608</v>
      </c>
      <c r="K3157" s="65" t="s">
        <v>507</v>
      </c>
    </row>
    <row r="3158" spans="1:11" ht="12.75" customHeight="1">
      <c r="A3158" s="68" t="s">
        <v>288</v>
      </c>
      <c r="B3158" s="68" t="s">
        <v>113</v>
      </c>
      <c r="C3158" s="68" t="s">
        <v>287</v>
      </c>
      <c r="D3158" s="68" t="s">
        <v>359</v>
      </c>
      <c r="E3158" s="68" t="s">
        <v>360</v>
      </c>
      <c r="F3158" s="68" t="s">
        <v>80</v>
      </c>
      <c r="G3158" s="68" t="s">
        <v>395</v>
      </c>
      <c r="H3158" s="68" t="s">
        <v>375</v>
      </c>
      <c r="I3158" s="65">
        <v>120</v>
      </c>
      <c r="J3158" s="65">
        <v>608</v>
      </c>
      <c r="K3158" s="65" t="s">
        <v>507</v>
      </c>
    </row>
    <row r="3159" spans="1:11" ht="12.75" customHeight="1">
      <c r="A3159" s="68" t="s">
        <v>288</v>
      </c>
      <c r="B3159" s="68" t="s">
        <v>113</v>
      </c>
      <c r="C3159" s="68" t="s">
        <v>287</v>
      </c>
      <c r="D3159" s="68" t="s">
        <v>359</v>
      </c>
      <c r="E3159" s="68" t="s">
        <v>360</v>
      </c>
      <c r="F3159" s="68" t="s">
        <v>80</v>
      </c>
      <c r="G3159" s="68" t="s">
        <v>395</v>
      </c>
      <c r="H3159" s="68" t="s">
        <v>368</v>
      </c>
      <c r="I3159" s="65">
        <v>144</v>
      </c>
      <c r="J3159" s="65">
        <v>608</v>
      </c>
      <c r="K3159" s="65" t="s">
        <v>507</v>
      </c>
    </row>
    <row r="3160" spans="1:11" ht="12.75" customHeight="1">
      <c r="A3160" s="68" t="s">
        <v>288</v>
      </c>
      <c r="B3160" s="68" t="s">
        <v>113</v>
      </c>
      <c r="C3160" s="68" t="s">
        <v>287</v>
      </c>
      <c r="D3160" s="68" t="s">
        <v>359</v>
      </c>
      <c r="E3160" s="68" t="s">
        <v>360</v>
      </c>
      <c r="F3160" s="68" t="s">
        <v>80</v>
      </c>
      <c r="G3160" s="68" t="s">
        <v>395</v>
      </c>
      <c r="H3160" s="68" t="s">
        <v>491</v>
      </c>
      <c r="I3160" s="65">
        <v>312</v>
      </c>
      <c r="J3160" s="65">
        <v>608</v>
      </c>
      <c r="K3160" s="65" t="s">
        <v>507</v>
      </c>
    </row>
    <row r="3161" spans="1:11" ht="12.75" customHeight="1">
      <c r="A3161" s="68" t="s">
        <v>288</v>
      </c>
      <c r="B3161" s="68" t="s">
        <v>113</v>
      </c>
      <c r="C3161" s="68" t="s">
        <v>287</v>
      </c>
      <c r="D3161" s="68" t="s">
        <v>359</v>
      </c>
      <c r="E3161" s="68" t="s">
        <v>360</v>
      </c>
      <c r="F3161" s="68" t="s">
        <v>80</v>
      </c>
      <c r="G3161" s="68" t="s">
        <v>395</v>
      </c>
      <c r="H3161" s="68" t="s">
        <v>369</v>
      </c>
      <c r="I3161" s="65">
        <v>281</v>
      </c>
      <c r="J3161" s="65">
        <v>608</v>
      </c>
      <c r="K3161" s="65" t="s">
        <v>507</v>
      </c>
    </row>
    <row r="3162" spans="1:11" ht="12.75" customHeight="1">
      <c r="A3162" s="68" t="s">
        <v>288</v>
      </c>
      <c r="B3162" s="68" t="s">
        <v>113</v>
      </c>
      <c r="C3162" s="68" t="s">
        <v>287</v>
      </c>
      <c r="D3162" s="68" t="s">
        <v>359</v>
      </c>
      <c r="E3162" s="68" t="s">
        <v>360</v>
      </c>
      <c r="F3162" s="68" t="s">
        <v>80</v>
      </c>
      <c r="G3162" s="68" t="s">
        <v>395</v>
      </c>
      <c r="H3162" s="68" t="s">
        <v>638</v>
      </c>
      <c r="I3162" s="65">
        <v>305</v>
      </c>
      <c r="J3162" s="65">
        <v>608</v>
      </c>
      <c r="K3162" s="65" t="s">
        <v>507</v>
      </c>
    </row>
    <row r="3163" spans="1:11" ht="12.75" customHeight="1">
      <c r="A3163" s="68" t="s">
        <v>288</v>
      </c>
      <c r="B3163" s="68" t="s">
        <v>113</v>
      </c>
      <c r="C3163" s="68" t="s">
        <v>287</v>
      </c>
      <c r="D3163" s="68" t="s">
        <v>359</v>
      </c>
      <c r="E3163" s="68" t="s">
        <v>360</v>
      </c>
      <c r="F3163" s="68" t="s">
        <v>80</v>
      </c>
      <c r="G3163" s="68" t="s">
        <v>395</v>
      </c>
      <c r="H3163" s="68" t="s">
        <v>491</v>
      </c>
      <c r="I3163" s="65">
        <v>12</v>
      </c>
      <c r="J3163" s="65">
        <v>609</v>
      </c>
      <c r="K3163" s="65" t="s">
        <v>252</v>
      </c>
    </row>
    <row r="3164" spans="1:11" ht="12.75" customHeight="1">
      <c r="A3164" s="68" t="s">
        <v>288</v>
      </c>
      <c r="B3164" s="68" t="s">
        <v>113</v>
      </c>
      <c r="C3164" s="68" t="s">
        <v>287</v>
      </c>
      <c r="D3164" s="68" t="s">
        <v>359</v>
      </c>
      <c r="E3164" s="68" t="s">
        <v>360</v>
      </c>
      <c r="F3164" s="68" t="s">
        <v>80</v>
      </c>
      <c r="G3164" s="68" t="s">
        <v>395</v>
      </c>
      <c r="H3164" s="68" t="s">
        <v>369</v>
      </c>
      <c r="I3164" s="65">
        <v>79</v>
      </c>
      <c r="J3164" s="65">
        <v>609</v>
      </c>
      <c r="K3164" s="65" t="s">
        <v>252</v>
      </c>
    </row>
    <row r="3165" spans="1:11" ht="12.75" customHeight="1">
      <c r="A3165" s="68" t="s">
        <v>288</v>
      </c>
      <c r="B3165" s="68" t="s">
        <v>113</v>
      </c>
      <c r="C3165" s="68" t="s">
        <v>287</v>
      </c>
      <c r="D3165" s="68" t="s">
        <v>359</v>
      </c>
      <c r="E3165" s="68" t="s">
        <v>360</v>
      </c>
      <c r="F3165" s="68" t="s">
        <v>80</v>
      </c>
      <c r="G3165" s="68" t="s">
        <v>395</v>
      </c>
      <c r="H3165" s="68" t="s">
        <v>638</v>
      </c>
      <c r="I3165" s="65">
        <v>96</v>
      </c>
      <c r="J3165" s="65">
        <v>609</v>
      </c>
      <c r="K3165" s="65" t="s">
        <v>252</v>
      </c>
    </row>
    <row r="3166" spans="1:11" ht="12.75" customHeight="1">
      <c r="A3166" s="68" t="s">
        <v>288</v>
      </c>
      <c r="B3166" s="68" t="s">
        <v>113</v>
      </c>
      <c r="C3166" s="68" t="s">
        <v>287</v>
      </c>
      <c r="D3166" s="68" t="s">
        <v>359</v>
      </c>
      <c r="E3166" s="68" t="s">
        <v>360</v>
      </c>
      <c r="F3166" s="68" t="s">
        <v>80</v>
      </c>
      <c r="G3166" s="68" t="s">
        <v>395</v>
      </c>
      <c r="H3166" s="68" t="s">
        <v>368</v>
      </c>
      <c r="I3166" s="65">
        <v>8</v>
      </c>
      <c r="J3166" s="65">
        <v>606</v>
      </c>
      <c r="K3166" s="65" t="s">
        <v>508</v>
      </c>
    </row>
    <row r="3167" spans="1:11" ht="12.75" customHeight="1">
      <c r="A3167" s="68" t="s">
        <v>288</v>
      </c>
      <c r="B3167" s="68" t="s">
        <v>113</v>
      </c>
      <c r="C3167" s="68" t="s">
        <v>287</v>
      </c>
      <c r="D3167" s="68" t="s">
        <v>359</v>
      </c>
      <c r="E3167" s="68" t="s">
        <v>360</v>
      </c>
      <c r="F3167" s="68" t="s">
        <v>80</v>
      </c>
      <c r="G3167" s="68" t="s">
        <v>395</v>
      </c>
      <c r="H3167" s="68" t="s">
        <v>491</v>
      </c>
      <c r="I3167" s="65">
        <v>35</v>
      </c>
      <c r="J3167" s="65">
        <v>606</v>
      </c>
      <c r="K3167" s="65" t="s">
        <v>508</v>
      </c>
    </row>
    <row r="3168" spans="1:11" ht="12.75" customHeight="1">
      <c r="A3168" s="68" t="s">
        <v>288</v>
      </c>
      <c r="B3168" s="68" t="s">
        <v>113</v>
      </c>
      <c r="C3168" s="68" t="s">
        <v>287</v>
      </c>
      <c r="D3168" s="68" t="s">
        <v>359</v>
      </c>
      <c r="E3168" s="68" t="s">
        <v>360</v>
      </c>
      <c r="F3168" s="68" t="s">
        <v>80</v>
      </c>
      <c r="G3168" s="68" t="s">
        <v>395</v>
      </c>
      <c r="H3168" s="68" t="s">
        <v>369</v>
      </c>
      <c r="I3168" s="65">
        <v>24</v>
      </c>
      <c r="J3168" s="65">
        <v>606</v>
      </c>
      <c r="K3168" s="65" t="s">
        <v>508</v>
      </c>
    </row>
    <row r="3169" spans="1:11" ht="12.75" customHeight="1">
      <c r="A3169" s="68" t="s">
        <v>288</v>
      </c>
      <c r="B3169" s="68" t="s">
        <v>113</v>
      </c>
      <c r="C3169" s="68" t="s">
        <v>287</v>
      </c>
      <c r="D3169" s="68" t="s">
        <v>359</v>
      </c>
      <c r="E3169" s="68" t="s">
        <v>360</v>
      </c>
      <c r="F3169" s="68" t="s">
        <v>80</v>
      </c>
      <c r="G3169" s="68" t="s">
        <v>395</v>
      </c>
      <c r="H3169" s="68" t="s">
        <v>638</v>
      </c>
      <c r="I3169" s="65">
        <v>38</v>
      </c>
      <c r="J3169" s="65">
        <v>606</v>
      </c>
      <c r="K3169" s="65" t="s">
        <v>508</v>
      </c>
    </row>
    <row r="3170" spans="1:11" ht="12.75" customHeight="1">
      <c r="A3170" s="68" t="s">
        <v>288</v>
      </c>
      <c r="B3170" s="68" t="s">
        <v>113</v>
      </c>
      <c r="C3170" s="68" t="s">
        <v>287</v>
      </c>
      <c r="D3170" s="68" t="s">
        <v>359</v>
      </c>
      <c r="E3170" s="68" t="s">
        <v>360</v>
      </c>
      <c r="F3170" s="68" t="s">
        <v>80</v>
      </c>
      <c r="G3170" s="68" t="s">
        <v>395</v>
      </c>
      <c r="H3170" s="68" t="s">
        <v>368</v>
      </c>
      <c r="I3170" s="65">
        <v>1</v>
      </c>
      <c r="J3170" s="65">
        <v>448</v>
      </c>
      <c r="K3170" s="65" t="s">
        <v>400</v>
      </c>
    </row>
    <row r="3171" spans="1:11" ht="12.75" customHeight="1">
      <c r="A3171" s="68" t="s">
        <v>288</v>
      </c>
      <c r="B3171" s="68" t="s">
        <v>113</v>
      </c>
      <c r="C3171" s="68" t="s">
        <v>287</v>
      </c>
      <c r="D3171" s="68" t="s">
        <v>359</v>
      </c>
      <c r="E3171" s="68" t="s">
        <v>360</v>
      </c>
      <c r="F3171" s="68" t="s">
        <v>80</v>
      </c>
      <c r="G3171" s="68" t="s">
        <v>395</v>
      </c>
      <c r="H3171" s="68" t="s">
        <v>491</v>
      </c>
      <c r="I3171" s="65">
        <v>49</v>
      </c>
      <c r="J3171" s="65">
        <v>448</v>
      </c>
      <c r="K3171" s="65" t="s">
        <v>400</v>
      </c>
    </row>
    <row r="3172" spans="1:11" ht="12.75" customHeight="1">
      <c r="A3172" s="68" t="s">
        <v>288</v>
      </c>
      <c r="B3172" s="68" t="s">
        <v>113</v>
      </c>
      <c r="C3172" s="68" t="s">
        <v>287</v>
      </c>
      <c r="D3172" s="68" t="s">
        <v>359</v>
      </c>
      <c r="E3172" s="68" t="s">
        <v>360</v>
      </c>
      <c r="F3172" s="68" t="s">
        <v>80</v>
      </c>
      <c r="G3172" s="68" t="s">
        <v>395</v>
      </c>
      <c r="H3172" s="68" t="s">
        <v>369</v>
      </c>
      <c r="I3172" s="65">
        <v>81</v>
      </c>
      <c r="J3172" s="65">
        <v>448</v>
      </c>
      <c r="K3172" s="65" t="s">
        <v>400</v>
      </c>
    </row>
    <row r="3173" spans="1:11" ht="12.75" customHeight="1">
      <c r="A3173" s="68" t="s">
        <v>288</v>
      </c>
      <c r="B3173" s="68" t="s">
        <v>113</v>
      </c>
      <c r="C3173" s="68" t="s">
        <v>287</v>
      </c>
      <c r="D3173" s="68" t="s">
        <v>359</v>
      </c>
      <c r="E3173" s="68" t="s">
        <v>360</v>
      </c>
      <c r="F3173" s="68" t="s">
        <v>80</v>
      </c>
      <c r="G3173" s="68" t="s">
        <v>395</v>
      </c>
      <c r="H3173" s="68" t="s">
        <v>638</v>
      </c>
      <c r="I3173" s="65">
        <v>101</v>
      </c>
      <c r="J3173" s="65">
        <v>448</v>
      </c>
      <c r="K3173" s="65" t="s">
        <v>400</v>
      </c>
    </row>
    <row r="3174" spans="1:11" ht="12.75" customHeight="1">
      <c r="A3174" s="68" t="s">
        <v>288</v>
      </c>
      <c r="B3174" s="68" t="s">
        <v>113</v>
      </c>
      <c r="C3174" s="68" t="s">
        <v>287</v>
      </c>
      <c r="D3174" s="68" t="s">
        <v>359</v>
      </c>
      <c r="E3174" s="68" t="s">
        <v>360</v>
      </c>
      <c r="F3174" s="68" t="s">
        <v>80</v>
      </c>
      <c r="G3174" s="68" t="s">
        <v>395</v>
      </c>
      <c r="H3174" s="68" t="s">
        <v>365</v>
      </c>
      <c r="I3174" s="65">
        <v>93</v>
      </c>
      <c r="J3174" s="65">
        <v>607</v>
      </c>
      <c r="K3174" s="65" t="s">
        <v>401</v>
      </c>
    </row>
    <row r="3175" spans="1:11" ht="12.75" customHeight="1">
      <c r="A3175" s="68" t="s">
        <v>288</v>
      </c>
      <c r="B3175" s="68" t="s">
        <v>113</v>
      </c>
      <c r="C3175" s="68" t="s">
        <v>287</v>
      </c>
      <c r="D3175" s="68" t="s">
        <v>359</v>
      </c>
      <c r="E3175" s="68" t="s">
        <v>360</v>
      </c>
      <c r="F3175" s="68" t="s">
        <v>80</v>
      </c>
      <c r="G3175" s="68" t="s">
        <v>395</v>
      </c>
      <c r="H3175" s="68" t="s">
        <v>366</v>
      </c>
      <c r="I3175" s="65">
        <v>218</v>
      </c>
      <c r="J3175" s="65">
        <v>607</v>
      </c>
      <c r="K3175" s="65" t="s">
        <v>401</v>
      </c>
    </row>
    <row r="3176" spans="1:11" ht="12.75" customHeight="1">
      <c r="A3176" s="68" t="s">
        <v>288</v>
      </c>
      <c r="B3176" s="68" t="s">
        <v>113</v>
      </c>
      <c r="C3176" s="68" t="s">
        <v>287</v>
      </c>
      <c r="D3176" s="68" t="s">
        <v>359</v>
      </c>
      <c r="E3176" s="68" t="s">
        <v>360</v>
      </c>
      <c r="F3176" s="68" t="s">
        <v>80</v>
      </c>
      <c r="G3176" s="68" t="s">
        <v>395</v>
      </c>
      <c r="H3176" s="68" t="s">
        <v>367</v>
      </c>
      <c r="I3176" s="65">
        <v>322</v>
      </c>
      <c r="J3176" s="65">
        <v>607</v>
      </c>
      <c r="K3176" s="65" t="s">
        <v>401</v>
      </c>
    </row>
    <row r="3177" spans="1:11" ht="12.75" customHeight="1">
      <c r="A3177" s="68" t="s">
        <v>288</v>
      </c>
      <c r="B3177" s="68" t="s">
        <v>113</v>
      </c>
      <c r="C3177" s="68" t="s">
        <v>287</v>
      </c>
      <c r="D3177" s="68" t="s">
        <v>359</v>
      </c>
      <c r="E3177" s="68" t="s">
        <v>360</v>
      </c>
      <c r="F3177" s="68" t="s">
        <v>80</v>
      </c>
      <c r="G3177" s="68" t="s">
        <v>395</v>
      </c>
      <c r="H3177" s="68" t="s">
        <v>247</v>
      </c>
      <c r="I3177" s="65">
        <v>719</v>
      </c>
      <c r="J3177" s="65">
        <v>607</v>
      </c>
      <c r="K3177" s="65" t="s">
        <v>401</v>
      </c>
    </row>
    <row r="3178" spans="1:11" ht="12.75" customHeight="1">
      <c r="A3178" s="68" t="s">
        <v>288</v>
      </c>
      <c r="B3178" s="68" t="s">
        <v>113</v>
      </c>
      <c r="C3178" s="68" t="s">
        <v>287</v>
      </c>
      <c r="D3178" s="68" t="s">
        <v>359</v>
      </c>
      <c r="E3178" s="68" t="s">
        <v>360</v>
      </c>
      <c r="F3178" s="68" t="s">
        <v>80</v>
      </c>
      <c r="G3178" s="68" t="s">
        <v>395</v>
      </c>
      <c r="H3178" s="68" t="s">
        <v>375</v>
      </c>
      <c r="I3178" s="65">
        <v>570</v>
      </c>
      <c r="J3178" s="65">
        <v>607</v>
      </c>
      <c r="K3178" s="65" t="s">
        <v>401</v>
      </c>
    </row>
    <row r="3179" spans="1:11" ht="12.75" customHeight="1">
      <c r="A3179" s="68" t="s">
        <v>288</v>
      </c>
      <c r="B3179" s="68" t="s">
        <v>113</v>
      </c>
      <c r="C3179" s="68" t="s">
        <v>287</v>
      </c>
      <c r="D3179" s="68" t="s">
        <v>359</v>
      </c>
      <c r="E3179" s="68" t="s">
        <v>360</v>
      </c>
      <c r="F3179" s="68" t="s">
        <v>80</v>
      </c>
      <c r="G3179" s="68" t="s">
        <v>395</v>
      </c>
      <c r="H3179" s="68" t="s">
        <v>368</v>
      </c>
      <c r="I3179" s="65">
        <v>233</v>
      </c>
      <c r="J3179" s="65">
        <v>607</v>
      </c>
      <c r="K3179" s="65" t="s">
        <v>401</v>
      </c>
    </row>
    <row r="3180" spans="1:11" ht="12.75" customHeight="1">
      <c r="A3180" s="68" t="s">
        <v>288</v>
      </c>
      <c r="B3180" s="68" t="s">
        <v>113</v>
      </c>
      <c r="C3180" s="68" t="s">
        <v>287</v>
      </c>
      <c r="D3180" s="68" t="s">
        <v>359</v>
      </c>
      <c r="E3180" s="68" t="s">
        <v>360</v>
      </c>
      <c r="F3180" s="68" t="s">
        <v>80</v>
      </c>
      <c r="G3180" s="68" t="s">
        <v>395</v>
      </c>
      <c r="H3180" s="68" t="s">
        <v>491</v>
      </c>
      <c r="I3180" s="65">
        <v>415</v>
      </c>
      <c r="J3180" s="65">
        <v>607</v>
      </c>
      <c r="K3180" s="65" t="s">
        <v>401</v>
      </c>
    </row>
    <row r="3181" spans="1:11" ht="12.75" customHeight="1">
      <c r="A3181" s="68" t="s">
        <v>288</v>
      </c>
      <c r="B3181" s="68" t="s">
        <v>113</v>
      </c>
      <c r="C3181" s="68" t="s">
        <v>287</v>
      </c>
      <c r="D3181" s="68" t="s">
        <v>359</v>
      </c>
      <c r="E3181" s="68" t="s">
        <v>360</v>
      </c>
      <c r="F3181" s="68" t="s">
        <v>80</v>
      </c>
      <c r="G3181" s="68" t="s">
        <v>395</v>
      </c>
      <c r="H3181" s="68" t="s">
        <v>369</v>
      </c>
      <c r="I3181" s="65">
        <v>396</v>
      </c>
      <c r="J3181" s="65">
        <v>607</v>
      </c>
      <c r="K3181" s="65" t="s">
        <v>401</v>
      </c>
    </row>
    <row r="3182" spans="1:11" ht="12.75" customHeight="1">
      <c r="A3182" s="68" t="s">
        <v>288</v>
      </c>
      <c r="B3182" s="68" t="s">
        <v>113</v>
      </c>
      <c r="C3182" s="68" t="s">
        <v>287</v>
      </c>
      <c r="D3182" s="68" t="s">
        <v>359</v>
      </c>
      <c r="E3182" s="68" t="s">
        <v>360</v>
      </c>
      <c r="F3182" s="68" t="s">
        <v>80</v>
      </c>
      <c r="G3182" s="68" t="s">
        <v>395</v>
      </c>
      <c r="H3182" s="68" t="s">
        <v>638</v>
      </c>
      <c r="I3182" s="65">
        <v>727</v>
      </c>
      <c r="J3182" s="65">
        <v>607</v>
      </c>
      <c r="K3182" s="65" t="s">
        <v>401</v>
      </c>
    </row>
    <row r="3183" spans="1:11" ht="12.75" customHeight="1">
      <c r="A3183" s="68" t="s">
        <v>288</v>
      </c>
      <c r="B3183" s="68" t="s">
        <v>113</v>
      </c>
      <c r="C3183" s="68" t="s">
        <v>287</v>
      </c>
      <c r="D3183" s="68" t="s">
        <v>359</v>
      </c>
      <c r="E3183" s="68" t="s">
        <v>360</v>
      </c>
      <c r="F3183" s="68" t="s">
        <v>81</v>
      </c>
      <c r="G3183" s="68" t="s">
        <v>402</v>
      </c>
      <c r="H3183" s="68" t="s">
        <v>369</v>
      </c>
      <c r="I3183" s="65">
        <v>1</v>
      </c>
      <c r="J3183" s="65">
        <v>528</v>
      </c>
      <c r="K3183" s="65" t="s">
        <v>454</v>
      </c>
    </row>
    <row r="3184" spans="1:11" ht="12.75" customHeight="1">
      <c r="A3184" s="68" t="s">
        <v>288</v>
      </c>
      <c r="B3184" s="68" t="s">
        <v>113</v>
      </c>
      <c r="C3184" s="68" t="s">
        <v>287</v>
      </c>
      <c r="D3184" s="68" t="s">
        <v>359</v>
      </c>
      <c r="E3184" s="68" t="s">
        <v>360</v>
      </c>
      <c r="F3184" s="68" t="s">
        <v>82</v>
      </c>
      <c r="G3184" s="68" t="s">
        <v>403</v>
      </c>
      <c r="H3184" s="68" t="s">
        <v>364</v>
      </c>
      <c r="I3184" s="65">
        <v>4948</v>
      </c>
      <c r="J3184" s="65">
        <v>930</v>
      </c>
      <c r="K3184" s="65" t="s">
        <v>249</v>
      </c>
    </row>
    <row r="3185" spans="1:11" ht="12.75" customHeight="1">
      <c r="A3185" s="68" t="s">
        <v>288</v>
      </c>
      <c r="B3185" s="68" t="s">
        <v>113</v>
      </c>
      <c r="C3185" s="68" t="s">
        <v>287</v>
      </c>
      <c r="D3185" s="68" t="s">
        <v>359</v>
      </c>
      <c r="E3185" s="68" t="s">
        <v>360</v>
      </c>
      <c r="F3185" s="68" t="s">
        <v>82</v>
      </c>
      <c r="G3185" s="68" t="s">
        <v>403</v>
      </c>
      <c r="H3185" s="68" t="s">
        <v>451</v>
      </c>
      <c r="I3185" s="65">
        <v>19305</v>
      </c>
      <c r="J3185" s="65">
        <v>930</v>
      </c>
      <c r="K3185" s="65" t="s">
        <v>249</v>
      </c>
    </row>
    <row r="3186" spans="1:11" ht="12.75" customHeight="1">
      <c r="A3186" s="68" t="s">
        <v>288</v>
      </c>
      <c r="B3186" s="68" t="s">
        <v>113</v>
      </c>
      <c r="C3186" s="68" t="s">
        <v>287</v>
      </c>
      <c r="D3186" s="68" t="s">
        <v>359</v>
      </c>
      <c r="E3186" s="68" t="s">
        <v>360</v>
      </c>
      <c r="F3186" s="68" t="s">
        <v>82</v>
      </c>
      <c r="G3186" s="68" t="s">
        <v>403</v>
      </c>
      <c r="H3186" s="68" t="s">
        <v>365</v>
      </c>
      <c r="I3186" s="65">
        <v>11572</v>
      </c>
      <c r="J3186" s="65">
        <v>930</v>
      </c>
      <c r="K3186" s="65" t="s">
        <v>249</v>
      </c>
    </row>
    <row r="3187" spans="1:11" ht="12.75" customHeight="1">
      <c r="A3187" s="68" t="s">
        <v>288</v>
      </c>
      <c r="B3187" s="68" t="s">
        <v>113</v>
      </c>
      <c r="C3187" s="68" t="s">
        <v>287</v>
      </c>
      <c r="D3187" s="68" t="s">
        <v>359</v>
      </c>
      <c r="E3187" s="68" t="s">
        <v>360</v>
      </c>
      <c r="F3187" s="68" t="s">
        <v>82</v>
      </c>
      <c r="G3187" s="68" t="s">
        <v>403</v>
      </c>
      <c r="H3187" s="68" t="s">
        <v>366</v>
      </c>
      <c r="I3187" s="65">
        <v>8833</v>
      </c>
      <c r="J3187" s="65">
        <v>930</v>
      </c>
      <c r="K3187" s="65" t="s">
        <v>249</v>
      </c>
    </row>
    <row r="3188" spans="1:11" ht="12.75" customHeight="1">
      <c r="A3188" s="68" t="s">
        <v>288</v>
      </c>
      <c r="B3188" s="68" t="s">
        <v>113</v>
      </c>
      <c r="C3188" s="68" t="s">
        <v>287</v>
      </c>
      <c r="D3188" s="68" t="s">
        <v>359</v>
      </c>
      <c r="E3188" s="68" t="s">
        <v>360</v>
      </c>
      <c r="F3188" s="68" t="s">
        <v>82</v>
      </c>
      <c r="G3188" s="68" t="s">
        <v>403</v>
      </c>
      <c r="H3188" s="68" t="s">
        <v>367</v>
      </c>
      <c r="I3188" s="65">
        <v>7199</v>
      </c>
      <c r="J3188" s="65">
        <v>930</v>
      </c>
      <c r="K3188" s="65" t="s">
        <v>249</v>
      </c>
    </row>
    <row r="3189" spans="1:11" ht="12.75" customHeight="1">
      <c r="A3189" s="68" t="s">
        <v>288</v>
      </c>
      <c r="B3189" s="68" t="s">
        <v>113</v>
      </c>
      <c r="C3189" s="68" t="s">
        <v>287</v>
      </c>
      <c r="D3189" s="68" t="s">
        <v>359</v>
      </c>
      <c r="E3189" s="68" t="s">
        <v>360</v>
      </c>
      <c r="F3189" s="68" t="s">
        <v>82</v>
      </c>
      <c r="G3189" s="68" t="s">
        <v>403</v>
      </c>
      <c r="H3189" s="68" t="s">
        <v>247</v>
      </c>
      <c r="I3189" s="65">
        <v>4900</v>
      </c>
      <c r="J3189" s="65">
        <v>930</v>
      </c>
      <c r="K3189" s="65" t="s">
        <v>249</v>
      </c>
    </row>
    <row r="3190" spans="1:11" ht="12.75" customHeight="1">
      <c r="A3190" s="68" t="s">
        <v>288</v>
      </c>
      <c r="B3190" s="68" t="s">
        <v>113</v>
      </c>
      <c r="C3190" s="68" t="s">
        <v>287</v>
      </c>
      <c r="D3190" s="68" t="s">
        <v>359</v>
      </c>
      <c r="E3190" s="68" t="s">
        <v>360</v>
      </c>
      <c r="F3190" s="68" t="s">
        <v>82</v>
      </c>
      <c r="G3190" s="68" t="s">
        <v>403</v>
      </c>
      <c r="H3190" s="68" t="s">
        <v>375</v>
      </c>
      <c r="I3190" s="65">
        <v>18854</v>
      </c>
      <c r="J3190" s="65">
        <v>930</v>
      </c>
      <c r="K3190" s="65" t="s">
        <v>249</v>
      </c>
    </row>
    <row r="3191" spans="1:11" ht="12.75" customHeight="1">
      <c r="A3191" s="68" t="s">
        <v>288</v>
      </c>
      <c r="B3191" s="68" t="s">
        <v>113</v>
      </c>
      <c r="C3191" s="68" t="s">
        <v>287</v>
      </c>
      <c r="D3191" s="68" t="s">
        <v>359</v>
      </c>
      <c r="E3191" s="68" t="s">
        <v>360</v>
      </c>
      <c r="F3191" s="68" t="s">
        <v>82</v>
      </c>
      <c r="G3191" s="68" t="s">
        <v>403</v>
      </c>
      <c r="H3191" s="68" t="s">
        <v>368</v>
      </c>
      <c r="I3191" s="65">
        <v>21295</v>
      </c>
      <c r="J3191" s="65">
        <v>930</v>
      </c>
      <c r="K3191" s="65" t="s">
        <v>249</v>
      </c>
    </row>
    <row r="3192" spans="1:11" ht="12.75" customHeight="1">
      <c r="A3192" s="68" t="s">
        <v>288</v>
      </c>
      <c r="B3192" s="68" t="s">
        <v>113</v>
      </c>
      <c r="C3192" s="68" t="s">
        <v>287</v>
      </c>
      <c r="D3192" s="68" t="s">
        <v>359</v>
      </c>
      <c r="E3192" s="68" t="s">
        <v>360</v>
      </c>
      <c r="F3192" s="68" t="s">
        <v>82</v>
      </c>
      <c r="G3192" s="68" t="s">
        <v>403</v>
      </c>
      <c r="H3192" s="68" t="s">
        <v>491</v>
      </c>
      <c r="I3192" s="65">
        <v>19221</v>
      </c>
      <c r="J3192" s="65">
        <v>930</v>
      </c>
      <c r="K3192" s="65" t="s">
        <v>249</v>
      </c>
    </row>
    <row r="3193" spans="1:11" ht="12.75" customHeight="1">
      <c r="A3193" s="68" t="s">
        <v>288</v>
      </c>
      <c r="B3193" s="68" t="s">
        <v>113</v>
      </c>
      <c r="C3193" s="68" t="s">
        <v>287</v>
      </c>
      <c r="D3193" s="68" t="s">
        <v>359</v>
      </c>
      <c r="E3193" s="68" t="s">
        <v>360</v>
      </c>
      <c r="F3193" s="68" t="s">
        <v>82</v>
      </c>
      <c r="G3193" s="68" t="s">
        <v>403</v>
      </c>
      <c r="H3193" s="68" t="s">
        <v>369</v>
      </c>
      <c r="I3193" s="65">
        <v>12085</v>
      </c>
      <c r="J3193" s="65">
        <v>930</v>
      </c>
      <c r="K3193" s="65" t="s">
        <v>249</v>
      </c>
    </row>
    <row r="3194" spans="1:11" ht="12.75" customHeight="1">
      <c r="A3194" s="68" t="s">
        <v>288</v>
      </c>
      <c r="B3194" s="68" t="s">
        <v>113</v>
      </c>
      <c r="C3194" s="68" t="s">
        <v>287</v>
      </c>
      <c r="D3194" s="68" t="s">
        <v>359</v>
      </c>
      <c r="E3194" s="68" t="s">
        <v>360</v>
      </c>
      <c r="F3194" s="68" t="s">
        <v>82</v>
      </c>
      <c r="G3194" s="68" t="s">
        <v>403</v>
      </c>
      <c r="H3194" s="68" t="s">
        <v>638</v>
      </c>
      <c r="I3194" s="65">
        <v>10620</v>
      </c>
      <c r="J3194" s="65">
        <v>930</v>
      </c>
      <c r="K3194" s="65" t="s">
        <v>249</v>
      </c>
    </row>
    <row r="3195" spans="1:11" ht="12.75" customHeight="1">
      <c r="A3195" s="68" t="s">
        <v>292</v>
      </c>
      <c r="B3195" s="68" t="s">
        <v>136</v>
      </c>
      <c r="C3195" s="68" t="s">
        <v>287</v>
      </c>
      <c r="D3195" s="68" t="s">
        <v>359</v>
      </c>
      <c r="E3195" s="68" t="s">
        <v>360</v>
      </c>
      <c r="F3195" s="68" t="s">
        <v>75</v>
      </c>
      <c r="G3195" s="68" t="s">
        <v>246</v>
      </c>
      <c r="H3195" s="68" t="s">
        <v>491</v>
      </c>
      <c r="I3195" s="65">
        <v>16129</v>
      </c>
      <c r="J3195" s="65">
        <v>104</v>
      </c>
      <c r="K3195" s="65" t="s">
        <v>361</v>
      </c>
    </row>
    <row r="3196" spans="1:11" ht="12.75" customHeight="1">
      <c r="A3196" s="68" t="s">
        <v>292</v>
      </c>
      <c r="B3196" s="68" t="s">
        <v>136</v>
      </c>
      <c r="C3196" s="68" t="s">
        <v>287</v>
      </c>
      <c r="D3196" s="68" t="s">
        <v>359</v>
      </c>
      <c r="E3196" s="68" t="s">
        <v>360</v>
      </c>
      <c r="F3196" s="68" t="s">
        <v>75</v>
      </c>
      <c r="G3196" s="68" t="s">
        <v>246</v>
      </c>
      <c r="H3196" s="68" t="s">
        <v>369</v>
      </c>
      <c r="I3196" s="65">
        <v>17486</v>
      </c>
      <c r="J3196" s="65">
        <v>104</v>
      </c>
      <c r="K3196" s="65" t="s">
        <v>361</v>
      </c>
    </row>
    <row r="3197" spans="1:11" ht="12.75" customHeight="1">
      <c r="A3197" s="68" t="s">
        <v>292</v>
      </c>
      <c r="B3197" s="68" t="s">
        <v>136</v>
      </c>
      <c r="C3197" s="68" t="s">
        <v>287</v>
      </c>
      <c r="D3197" s="68" t="s">
        <v>359</v>
      </c>
      <c r="E3197" s="68" t="s">
        <v>360</v>
      </c>
      <c r="F3197" s="68" t="s">
        <v>75</v>
      </c>
      <c r="G3197" s="68" t="s">
        <v>246</v>
      </c>
      <c r="H3197" s="68" t="s">
        <v>638</v>
      </c>
      <c r="I3197" s="65">
        <v>27397</v>
      </c>
      <c r="J3197" s="65">
        <v>104</v>
      </c>
      <c r="K3197" s="65" t="s">
        <v>361</v>
      </c>
    </row>
    <row r="3198" spans="1:11" ht="12.75" customHeight="1">
      <c r="A3198" s="68" t="s">
        <v>292</v>
      </c>
      <c r="B3198" s="68" t="s">
        <v>136</v>
      </c>
      <c r="C3198" s="68" t="s">
        <v>287</v>
      </c>
      <c r="D3198" s="68" t="s">
        <v>359</v>
      </c>
      <c r="E3198" s="68" t="s">
        <v>360</v>
      </c>
      <c r="F3198" s="68" t="s">
        <v>75</v>
      </c>
      <c r="G3198" s="68" t="s">
        <v>246</v>
      </c>
      <c r="H3198" s="68" t="s">
        <v>491</v>
      </c>
      <c r="I3198" s="65">
        <v>172</v>
      </c>
      <c r="J3198" s="65">
        <v>103</v>
      </c>
      <c r="K3198" s="65" t="s">
        <v>370</v>
      </c>
    </row>
    <row r="3199" spans="1:11" ht="12.75" customHeight="1">
      <c r="A3199" s="68" t="s">
        <v>292</v>
      </c>
      <c r="B3199" s="68" t="s">
        <v>136</v>
      </c>
      <c r="C3199" s="68" t="s">
        <v>287</v>
      </c>
      <c r="D3199" s="68" t="s">
        <v>359</v>
      </c>
      <c r="E3199" s="68" t="s">
        <v>360</v>
      </c>
      <c r="F3199" s="68" t="s">
        <v>75</v>
      </c>
      <c r="G3199" s="68" t="s">
        <v>246</v>
      </c>
      <c r="H3199" s="68" t="s">
        <v>369</v>
      </c>
      <c r="I3199" s="65">
        <v>142</v>
      </c>
      <c r="J3199" s="65">
        <v>103</v>
      </c>
      <c r="K3199" s="65" t="s">
        <v>370</v>
      </c>
    </row>
    <row r="3200" spans="1:11" ht="12.75" customHeight="1">
      <c r="A3200" s="68" t="s">
        <v>292</v>
      </c>
      <c r="B3200" s="68" t="s">
        <v>136</v>
      </c>
      <c r="C3200" s="68" t="s">
        <v>287</v>
      </c>
      <c r="D3200" s="68" t="s">
        <v>359</v>
      </c>
      <c r="E3200" s="68" t="s">
        <v>360</v>
      </c>
      <c r="F3200" s="68" t="s">
        <v>75</v>
      </c>
      <c r="G3200" s="68" t="s">
        <v>246</v>
      </c>
      <c r="H3200" s="68" t="s">
        <v>638</v>
      </c>
      <c r="I3200" s="65">
        <v>179</v>
      </c>
      <c r="J3200" s="65">
        <v>103</v>
      </c>
      <c r="K3200" s="65" t="s">
        <v>370</v>
      </c>
    </row>
    <row r="3201" spans="1:11" ht="12.75" customHeight="1">
      <c r="A3201" s="68" t="s">
        <v>292</v>
      </c>
      <c r="B3201" s="68" t="s">
        <v>136</v>
      </c>
      <c r="C3201" s="68" t="s">
        <v>287</v>
      </c>
      <c r="D3201" s="68" t="s">
        <v>359</v>
      </c>
      <c r="E3201" s="68" t="s">
        <v>360</v>
      </c>
      <c r="F3201" s="68" t="s">
        <v>75</v>
      </c>
      <c r="G3201" s="68" t="s">
        <v>246</v>
      </c>
      <c r="H3201" s="68" t="s">
        <v>491</v>
      </c>
      <c r="I3201" s="65">
        <v>73</v>
      </c>
      <c r="J3201" s="65">
        <v>212</v>
      </c>
      <c r="K3201" s="65" t="s">
        <v>276</v>
      </c>
    </row>
    <row r="3202" spans="1:11" ht="12.75" customHeight="1">
      <c r="A3202" s="68" t="s">
        <v>292</v>
      </c>
      <c r="B3202" s="68" t="s">
        <v>136</v>
      </c>
      <c r="C3202" s="68" t="s">
        <v>287</v>
      </c>
      <c r="D3202" s="68" t="s">
        <v>359</v>
      </c>
      <c r="E3202" s="68" t="s">
        <v>360</v>
      </c>
      <c r="F3202" s="68" t="s">
        <v>75</v>
      </c>
      <c r="G3202" s="68" t="s">
        <v>246</v>
      </c>
      <c r="H3202" s="68" t="s">
        <v>369</v>
      </c>
      <c r="I3202" s="65">
        <v>160</v>
      </c>
      <c r="J3202" s="65">
        <v>212</v>
      </c>
      <c r="K3202" s="65" t="s">
        <v>276</v>
      </c>
    </row>
    <row r="3203" spans="1:11" ht="12.75" customHeight="1">
      <c r="A3203" s="68" t="s">
        <v>292</v>
      </c>
      <c r="B3203" s="68" t="s">
        <v>136</v>
      </c>
      <c r="C3203" s="68" t="s">
        <v>287</v>
      </c>
      <c r="D3203" s="68" t="s">
        <v>359</v>
      </c>
      <c r="E3203" s="68" t="s">
        <v>360</v>
      </c>
      <c r="F3203" s="68" t="s">
        <v>75</v>
      </c>
      <c r="G3203" s="68" t="s">
        <v>246</v>
      </c>
      <c r="H3203" s="68" t="s">
        <v>638</v>
      </c>
      <c r="I3203" s="65">
        <v>237</v>
      </c>
      <c r="J3203" s="65">
        <v>212</v>
      </c>
      <c r="K3203" s="65" t="s">
        <v>276</v>
      </c>
    </row>
    <row r="3204" spans="1:11" ht="12.75" customHeight="1">
      <c r="A3204" s="68" t="s">
        <v>292</v>
      </c>
      <c r="B3204" s="68" t="s">
        <v>136</v>
      </c>
      <c r="C3204" s="68" t="s">
        <v>287</v>
      </c>
      <c r="D3204" s="68" t="s">
        <v>359</v>
      </c>
      <c r="E3204" s="68" t="s">
        <v>360</v>
      </c>
      <c r="F3204" s="68" t="s">
        <v>75</v>
      </c>
      <c r="G3204" s="68" t="s">
        <v>246</v>
      </c>
      <c r="H3204" s="68" t="s">
        <v>491</v>
      </c>
      <c r="I3204" s="65">
        <v>1599</v>
      </c>
      <c r="J3204" s="65">
        <v>102</v>
      </c>
      <c r="K3204" s="65" t="s">
        <v>371</v>
      </c>
    </row>
    <row r="3205" spans="1:11" ht="12.75" customHeight="1">
      <c r="A3205" s="68" t="s">
        <v>292</v>
      </c>
      <c r="B3205" s="68" t="s">
        <v>136</v>
      </c>
      <c r="C3205" s="68" t="s">
        <v>287</v>
      </c>
      <c r="D3205" s="68" t="s">
        <v>359</v>
      </c>
      <c r="E3205" s="68" t="s">
        <v>360</v>
      </c>
      <c r="F3205" s="68" t="s">
        <v>75</v>
      </c>
      <c r="G3205" s="68" t="s">
        <v>246</v>
      </c>
      <c r="H3205" s="68" t="s">
        <v>369</v>
      </c>
      <c r="I3205" s="65">
        <v>2472</v>
      </c>
      <c r="J3205" s="65">
        <v>102</v>
      </c>
      <c r="K3205" s="65" t="s">
        <v>371</v>
      </c>
    </row>
    <row r="3206" spans="1:11" ht="12.75" customHeight="1">
      <c r="A3206" s="68" t="s">
        <v>292</v>
      </c>
      <c r="B3206" s="68" t="s">
        <v>136</v>
      </c>
      <c r="C3206" s="68" t="s">
        <v>287</v>
      </c>
      <c r="D3206" s="68" t="s">
        <v>359</v>
      </c>
      <c r="E3206" s="68" t="s">
        <v>360</v>
      </c>
      <c r="F3206" s="68" t="s">
        <v>75</v>
      </c>
      <c r="G3206" s="68" t="s">
        <v>246</v>
      </c>
      <c r="H3206" s="68" t="s">
        <v>638</v>
      </c>
      <c r="I3206" s="65">
        <v>4522</v>
      </c>
      <c r="J3206" s="65">
        <v>102</v>
      </c>
      <c r="K3206" s="65" t="s">
        <v>371</v>
      </c>
    </row>
    <row r="3207" spans="1:11" ht="12.75" customHeight="1">
      <c r="A3207" s="68" t="s">
        <v>292</v>
      </c>
      <c r="B3207" s="68" t="s">
        <v>136</v>
      </c>
      <c r="C3207" s="68" t="s">
        <v>287</v>
      </c>
      <c r="D3207" s="68" t="s">
        <v>359</v>
      </c>
      <c r="E3207" s="68" t="s">
        <v>360</v>
      </c>
      <c r="F3207" s="68" t="s">
        <v>75</v>
      </c>
      <c r="G3207" s="68" t="s">
        <v>246</v>
      </c>
      <c r="H3207" s="68" t="s">
        <v>491</v>
      </c>
      <c r="I3207" s="65">
        <v>1516</v>
      </c>
      <c r="J3207" s="65">
        <v>209</v>
      </c>
      <c r="K3207" s="65" t="s">
        <v>289</v>
      </c>
    </row>
    <row r="3208" spans="1:11" ht="12.75" customHeight="1">
      <c r="A3208" s="68" t="s">
        <v>292</v>
      </c>
      <c r="B3208" s="68" t="s">
        <v>136</v>
      </c>
      <c r="C3208" s="68" t="s">
        <v>287</v>
      </c>
      <c r="D3208" s="68" t="s">
        <v>359</v>
      </c>
      <c r="E3208" s="68" t="s">
        <v>360</v>
      </c>
      <c r="F3208" s="68" t="s">
        <v>75</v>
      </c>
      <c r="G3208" s="68" t="s">
        <v>246</v>
      </c>
      <c r="H3208" s="68" t="s">
        <v>369</v>
      </c>
      <c r="I3208" s="65">
        <v>1612</v>
      </c>
      <c r="J3208" s="65">
        <v>209</v>
      </c>
      <c r="K3208" s="65" t="s">
        <v>289</v>
      </c>
    </row>
    <row r="3209" spans="1:11" ht="12.75" customHeight="1">
      <c r="A3209" s="68" t="s">
        <v>292</v>
      </c>
      <c r="B3209" s="68" t="s">
        <v>136</v>
      </c>
      <c r="C3209" s="68" t="s">
        <v>287</v>
      </c>
      <c r="D3209" s="68" t="s">
        <v>359</v>
      </c>
      <c r="E3209" s="68" t="s">
        <v>360</v>
      </c>
      <c r="F3209" s="68" t="s">
        <v>75</v>
      </c>
      <c r="G3209" s="68" t="s">
        <v>246</v>
      </c>
      <c r="H3209" s="68" t="s">
        <v>638</v>
      </c>
      <c r="I3209" s="65">
        <v>3175</v>
      </c>
      <c r="J3209" s="65">
        <v>209</v>
      </c>
      <c r="K3209" s="65" t="s">
        <v>289</v>
      </c>
    </row>
    <row r="3210" spans="1:11" ht="12.75" customHeight="1">
      <c r="A3210" s="68" t="s">
        <v>292</v>
      </c>
      <c r="B3210" s="68" t="s">
        <v>136</v>
      </c>
      <c r="C3210" s="68" t="s">
        <v>287</v>
      </c>
      <c r="D3210" s="68" t="s">
        <v>359</v>
      </c>
      <c r="E3210" s="68" t="s">
        <v>360</v>
      </c>
      <c r="F3210" s="68" t="s">
        <v>76</v>
      </c>
      <c r="G3210" s="68" t="s">
        <v>492</v>
      </c>
      <c r="H3210" s="68" t="s">
        <v>491</v>
      </c>
      <c r="I3210" s="65">
        <v>56</v>
      </c>
      <c r="J3210" s="65">
        <v>301</v>
      </c>
      <c r="K3210" s="65" t="s">
        <v>372</v>
      </c>
    </row>
    <row r="3211" spans="1:11" ht="12.75" customHeight="1">
      <c r="A3211" s="68" t="s">
        <v>292</v>
      </c>
      <c r="B3211" s="68" t="s">
        <v>136</v>
      </c>
      <c r="C3211" s="68" t="s">
        <v>287</v>
      </c>
      <c r="D3211" s="68" t="s">
        <v>359</v>
      </c>
      <c r="E3211" s="68" t="s">
        <v>360</v>
      </c>
      <c r="F3211" s="68" t="s">
        <v>76</v>
      </c>
      <c r="G3211" s="68" t="s">
        <v>492</v>
      </c>
      <c r="H3211" s="68" t="s">
        <v>369</v>
      </c>
      <c r="I3211" s="65">
        <v>1624</v>
      </c>
      <c r="J3211" s="65">
        <v>301</v>
      </c>
      <c r="K3211" s="65" t="s">
        <v>372</v>
      </c>
    </row>
    <row r="3212" spans="1:11" ht="12.75" customHeight="1">
      <c r="A3212" s="68" t="s">
        <v>292</v>
      </c>
      <c r="B3212" s="68" t="s">
        <v>136</v>
      </c>
      <c r="C3212" s="68" t="s">
        <v>287</v>
      </c>
      <c r="D3212" s="68" t="s">
        <v>359</v>
      </c>
      <c r="E3212" s="68" t="s">
        <v>360</v>
      </c>
      <c r="F3212" s="68" t="s">
        <v>76</v>
      </c>
      <c r="G3212" s="68" t="s">
        <v>492</v>
      </c>
      <c r="H3212" s="68" t="s">
        <v>638</v>
      </c>
      <c r="I3212" s="65">
        <v>2254</v>
      </c>
      <c r="J3212" s="65">
        <v>301</v>
      </c>
      <c r="K3212" s="65" t="s">
        <v>372</v>
      </c>
    </row>
    <row r="3213" spans="1:11" ht="12.75" customHeight="1">
      <c r="A3213" s="68" t="s">
        <v>292</v>
      </c>
      <c r="B3213" s="68" t="s">
        <v>136</v>
      </c>
      <c r="C3213" s="68" t="s">
        <v>287</v>
      </c>
      <c r="D3213" s="68" t="s">
        <v>359</v>
      </c>
      <c r="E3213" s="68" t="s">
        <v>360</v>
      </c>
      <c r="F3213" s="68" t="s">
        <v>76</v>
      </c>
      <c r="G3213" s="68" t="s">
        <v>492</v>
      </c>
      <c r="H3213" s="68" t="s">
        <v>369</v>
      </c>
      <c r="I3213" s="65">
        <v>41</v>
      </c>
      <c r="J3213" s="65">
        <v>314</v>
      </c>
      <c r="K3213" s="65" t="s">
        <v>265</v>
      </c>
    </row>
    <row r="3214" spans="1:11" ht="12.75" customHeight="1">
      <c r="A3214" s="68" t="s">
        <v>292</v>
      </c>
      <c r="B3214" s="68" t="s">
        <v>136</v>
      </c>
      <c r="C3214" s="68" t="s">
        <v>287</v>
      </c>
      <c r="D3214" s="68" t="s">
        <v>359</v>
      </c>
      <c r="E3214" s="68" t="s">
        <v>360</v>
      </c>
      <c r="F3214" s="68" t="s">
        <v>76</v>
      </c>
      <c r="G3214" s="68" t="s">
        <v>492</v>
      </c>
      <c r="H3214" s="68" t="s">
        <v>638</v>
      </c>
      <c r="I3214" s="65">
        <v>82</v>
      </c>
      <c r="J3214" s="65">
        <v>314</v>
      </c>
      <c r="K3214" s="65" t="s">
        <v>265</v>
      </c>
    </row>
    <row r="3215" spans="1:11" ht="12.75" customHeight="1">
      <c r="A3215" s="68" t="s">
        <v>292</v>
      </c>
      <c r="B3215" s="68" t="s">
        <v>136</v>
      </c>
      <c r="C3215" s="68" t="s">
        <v>287</v>
      </c>
      <c r="D3215" s="68" t="s">
        <v>359</v>
      </c>
      <c r="E3215" s="68" t="s">
        <v>360</v>
      </c>
      <c r="F3215" s="68" t="s">
        <v>76</v>
      </c>
      <c r="G3215" s="68" t="s">
        <v>492</v>
      </c>
      <c r="H3215" s="68" t="s">
        <v>491</v>
      </c>
      <c r="I3215" s="65">
        <v>1</v>
      </c>
      <c r="J3215" s="65">
        <v>305</v>
      </c>
      <c r="K3215" s="65" t="s">
        <v>373</v>
      </c>
    </row>
    <row r="3216" spans="1:11" ht="12.75" customHeight="1">
      <c r="A3216" s="68" t="s">
        <v>292</v>
      </c>
      <c r="B3216" s="68" t="s">
        <v>136</v>
      </c>
      <c r="C3216" s="68" t="s">
        <v>287</v>
      </c>
      <c r="D3216" s="68" t="s">
        <v>359</v>
      </c>
      <c r="E3216" s="68" t="s">
        <v>360</v>
      </c>
      <c r="F3216" s="68" t="s">
        <v>76</v>
      </c>
      <c r="G3216" s="68" t="s">
        <v>492</v>
      </c>
      <c r="H3216" s="68" t="s">
        <v>369</v>
      </c>
      <c r="I3216" s="65">
        <v>18</v>
      </c>
      <c r="J3216" s="65">
        <v>305</v>
      </c>
      <c r="K3216" s="65" t="s">
        <v>373</v>
      </c>
    </row>
    <row r="3217" spans="1:11" ht="12.75" customHeight="1">
      <c r="A3217" s="68" t="s">
        <v>292</v>
      </c>
      <c r="B3217" s="68" t="s">
        <v>136</v>
      </c>
      <c r="C3217" s="68" t="s">
        <v>287</v>
      </c>
      <c r="D3217" s="68" t="s">
        <v>359</v>
      </c>
      <c r="E3217" s="68" t="s">
        <v>360</v>
      </c>
      <c r="F3217" s="68" t="s">
        <v>76</v>
      </c>
      <c r="G3217" s="68" t="s">
        <v>492</v>
      </c>
      <c r="H3217" s="68" t="s">
        <v>638</v>
      </c>
      <c r="I3217" s="65">
        <v>144</v>
      </c>
      <c r="J3217" s="65">
        <v>305</v>
      </c>
      <c r="K3217" s="65" t="s">
        <v>373</v>
      </c>
    </row>
    <row r="3218" spans="1:11" ht="12.75" customHeight="1">
      <c r="A3218" s="68" t="s">
        <v>292</v>
      </c>
      <c r="B3218" s="68" t="s">
        <v>136</v>
      </c>
      <c r="C3218" s="68" t="s">
        <v>287</v>
      </c>
      <c r="D3218" s="68" t="s">
        <v>359</v>
      </c>
      <c r="E3218" s="68" t="s">
        <v>360</v>
      </c>
      <c r="F3218" s="68" t="s">
        <v>76</v>
      </c>
      <c r="G3218" s="68" t="s">
        <v>492</v>
      </c>
      <c r="H3218" s="68" t="s">
        <v>491</v>
      </c>
      <c r="I3218" s="65">
        <v>4133</v>
      </c>
      <c r="J3218" s="65">
        <v>303</v>
      </c>
      <c r="K3218" s="65" t="s">
        <v>374</v>
      </c>
    </row>
    <row r="3219" spans="1:11" ht="12.75" customHeight="1">
      <c r="A3219" s="68" t="s">
        <v>292</v>
      </c>
      <c r="B3219" s="68" t="s">
        <v>136</v>
      </c>
      <c r="C3219" s="68" t="s">
        <v>287</v>
      </c>
      <c r="D3219" s="68" t="s">
        <v>359</v>
      </c>
      <c r="E3219" s="68" t="s">
        <v>360</v>
      </c>
      <c r="F3219" s="68" t="s">
        <v>76</v>
      </c>
      <c r="G3219" s="68" t="s">
        <v>492</v>
      </c>
      <c r="H3219" s="68" t="s">
        <v>369</v>
      </c>
      <c r="I3219" s="65">
        <v>9424</v>
      </c>
      <c r="J3219" s="65">
        <v>303</v>
      </c>
      <c r="K3219" s="65" t="s">
        <v>374</v>
      </c>
    </row>
    <row r="3220" spans="1:11" ht="12.75" customHeight="1">
      <c r="A3220" s="68" t="s">
        <v>292</v>
      </c>
      <c r="B3220" s="68" t="s">
        <v>136</v>
      </c>
      <c r="C3220" s="68" t="s">
        <v>287</v>
      </c>
      <c r="D3220" s="68" t="s">
        <v>359</v>
      </c>
      <c r="E3220" s="68" t="s">
        <v>360</v>
      </c>
      <c r="F3220" s="68" t="s">
        <v>76</v>
      </c>
      <c r="G3220" s="68" t="s">
        <v>492</v>
      </c>
      <c r="H3220" s="68" t="s">
        <v>638</v>
      </c>
      <c r="I3220" s="65">
        <v>8001</v>
      </c>
      <c r="J3220" s="65">
        <v>303</v>
      </c>
      <c r="K3220" s="65" t="s">
        <v>374</v>
      </c>
    </row>
    <row r="3221" spans="1:11" ht="12.75" customHeight="1">
      <c r="A3221" s="68" t="s">
        <v>292</v>
      </c>
      <c r="B3221" s="68" t="s">
        <v>136</v>
      </c>
      <c r="C3221" s="68" t="s">
        <v>287</v>
      </c>
      <c r="D3221" s="68" t="s">
        <v>359</v>
      </c>
      <c r="E3221" s="68" t="s">
        <v>360</v>
      </c>
      <c r="F3221" s="68" t="s">
        <v>76</v>
      </c>
      <c r="G3221" s="68" t="s">
        <v>492</v>
      </c>
      <c r="H3221" s="68" t="s">
        <v>491</v>
      </c>
      <c r="I3221" s="65">
        <v>573</v>
      </c>
      <c r="J3221" s="65">
        <v>306</v>
      </c>
      <c r="K3221" s="65" t="s">
        <v>455</v>
      </c>
    </row>
    <row r="3222" spans="1:11" ht="12.75" customHeight="1">
      <c r="A3222" s="68" t="s">
        <v>292</v>
      </c>
      <c r="B3222" s="68" t="s">
        <v>136</v>
      </c>
      <c r="C3222" s="68" t="s">
        <v>287</v>
      </c>
      <c r="D3222" s="68" t="s">
        <v>359</v>
      </c>
      <c r="E3222" s="68" t="s">
        <v>360</v>
      </c>
      <c r="F3222" s="68" t="s">
        <v>76</v>
      </c>
      <c r="G3222" s="68" t="s">
        <v>492</v>
      </c>
      <c r="H3222" s="68" t="s">
        <v>369</v>
      </c>
      <c r="I3222" s="65">
        <v>1886</v>
      </c>
      <c r="J3222" s="65">
        <v>306</v>
      </c>
      <c r="K3222" s="65" t="s">
        <v>455</v>
      </c>
    </row>
    <row r="3223" spans="1:11" ht="12.75" customHeight="1">
      <c r="A3223" s="68" t="s">
        <v>292</v>
      </c>
      <c r="B3223" s="68" t="s">
        <v>136</v>
      </c>
      <c r="C3223" s="68" t="s">
        <v>287</v>
      </c>
      <c r="D3223" s="68" t="s">
        <v>359</v>
      </c>
      <c r="E3223" s="68" t="s">
        <v>360</v>
      </c>
      <c r="F3223" s="68" t="s">
        <v>76</v>
      </c>
      <c r="G3223" s="68" t="s">
        <v>492</v>
      </c>
      <c r="H3223" s="68" t="s">
        <v>638</v>
      </c>
      <c r="I3223" s="65">
        <v>2089</v>
      </c>
      <c r="J3223" s="65">
        <v>306</v>
      </c>
      <c r="K3223" s="65" t="s">
        <v>455</v>
      </c>
    </row>
    <row r="3224" spans="1:11" ht="12.75" customHeight="1">
      <c r="A3224" s="68" t="s">
        <v>292</v>
      </c>
      <c r="B3224" s="68" t="s">
        <v>136</v>
      </c>
      <c r="C3224" s="68" t="s">
        <v>287</v>
      </c>
      <c r="D3224" s="68" t="s">
        <v>359</v>
      </c>
      <c r="E3224" s="68" t="s">
        <v>360</v>
      </c>
      <c r="F3224" s="68" t="s">
        <v>76</v>
      </c>
      <c r="G3224" s="68" t="s">
        <v>492</v>
      </c>
      <c r="H3224" s="68" t="s">
        <v>491</v>
      </c>
      <c r="I3224" s="65">
        <v>61</v>
      </c>
      <c r="J3224" s="65">
        <v>307</v>
      </c>
      <c r="K3224" s="65" t="s">
        <v>293</v>
      </c>
    </row>
    <row r="3225" spans="1:11" ht="12.75" customHeight="1">
      <c r="A3225" s="68" t="s">
        <v>292</v>
      </c>
      <c r="B3225" s="68" t="s">
        <v>136</v>
      </c>
      <c r="C3225" s="68" t="s">
        <v>287</v>
      </c>
      <c r="D3225" s="68" t="s">
        <v>359</v>
      </c>
      <c r="E3225" s="68" t="s">
        <v>360</v>
      </c>
      <c r="F3225" s="68" t="s">
        <v>76</v>
      </c>
      <c r="G3225" s="68" t="s">
        <v>492</v>
      </c>
      <c r="H3225" s="68" t="s">
        <v>369</v>
      </c>
      <c r="I3225" s="65">
        <v>215</v>
      </c>
      <c r="J3225" s="65">
        <v>307</v>
      </c>
      <c r="K3225" s="65" t="s">
        <v>293</v>
      </c>
    </row>
    <row r="3226" spans="1:11" ht="12.75" customHeight="1">
      <c r="A3226" s="68" t="s">
        <v>292</v>
      </c>
      <c r="B3226" s="68" t="s">
        <v>136</v>
      </c>
      <c r="C3226" s="68" t="s">
        <v>287</v>
      </c>
      <c r="D3226" s="68" t="s">
        <v>359</v>
      </c>
      <c r="E3226" s="68" t="s">
        <v>360</v>
      </c>
      <c r="F3226" s="68" t="s">
        <v>76</v>
      </c>
      <c r="G3226" s="68" t="s">
        <v>492</v>
      </c>
      <c r="H3226" s="68" t="s">
        <v>638</v>
      </c>
      <c r="I3226" s="65">
        <v>158</v>
      </c>
      <c r="J3226" s="65">
        <v>307</v>
      </c>
      <c r="K3226" s="65" t="s">
        <v>293</v>
      </c>
    </row>
    <row r="3227" spans="1:11" ht="12.75" customHeight="1">
      <c r="A3227" s="68" t="s">
        <v>292</v>
      </c>
      <c r="B3227" s="68" t="s">
        <v>136</v>
      </c>
      <c r="C3227" s="68" t="s">
        <v>287</v>
      </c>
      <c r="D3227" s="68" t="s">
        <v>359</v>
      </c>
      <c r="E3227" s="68" t="s">
        <v>360</v>
      </c>
      <c r="F3227" s="68" t="s">
        <v>76</v>
      </c>
      <c r="G3227" s="68" t="s">
        <v>492</v>
      </c>
      <c r="H3227" s="68" t="s">
        <v>369</v>
      </c>
      <c r="I3227" s="65">
        <v>2</v>
      </c>
      <c r="J3227" s="65">
        <v>302</v>
      </c>
      <c r="K3227" s="65" t="s">
        <v>338</v>
      </c>
    </row>
    <row r="3228" spans="1:11" ht="12.75" customHeight="1">
      <c r="A3228" s="68" t="s">
        <v>292</v>
      </c>
      <c r="B3228" s="68" t="s">
        <v>136</v>
      </c>
      <c r="C3228" s="68" t="s">
        <v>287</v>
      </c>
      <c r="D3228" s="68" t="s">
        <v>359</v>
      </c>
      <c r="E3228" s="68" t="s">
        <v>360</v>
      </c>
      <c r="F3228" s="68" t="s">
        <v>76</v>
      </c>
      <c r="G3228" s="68" t="s">
        <v>492</v>
      </c>
      <c r="H3228" s="68" t="s">
        <v>491</v>
      </c>
      <c r="I3228" s="65">
        <v>18</v>
      </c>
      <c r="J3228" s="65">
        <v>313</v>
      </c>
      <c r="K3228" s="65" t="s">
        <v>294</v>
      </c>
    </row>
    <row r="3229" spans="1:11" ht="12.75" customHeight="1">
      <c r="A3229" s="68" t="s">
        <v>292</v>
      </c>
      <c r="B3229" s="68" t="s">
        <v>136</v>
      </c>
      <c r="C3229" s="68" t="s">
        <v>287</v>
      </c>
      <c r="D3229" s="68" t="s">
        <v>359</v>
      </c>
      <c r="E3229" s="68" t="s">
        <v>360</v>
      </c>
      <c r="F3229" s="68" t="s">
        <v>76</v>
      </c>
      <c r="G3229" s="68" t="s">
        <v>492</v>
      </c>
      <c r="H3229" s="68" t="s">
        <v>369</v>
      </c>
      <c r="I3229" s="65">
        <v>37</v>
      </c>
      <c r="J3229" s="65">
        <v>313</v>
      </c>
      <c r="K3229" s="65" t="s">
        <v>294</v>
      </c>
    </row>
    <row r="3230" spans="1:11" ht="12.75" customHeight="1">
      <c r="A3230" s="68" t="s">
        <v>292</v>
      </c>
      <c r="B3230" s="68" t="s">
        <v>136</v>
      </c>
      <c r="C3230" s="68" t="s">
        <v>287</v>
      </c>
      <c r="D3230" s="68" t="s">
        <v>359</v>
      </c>
      <c r="E3230" s="68" t="s">
        <v>360</v>
      </c>
      <c r="F3230" s="68" t="s">
        <v>76</v>
      </c>
      <c r="G3230" s="68" t="s">
        <v>492</v>
      </c>
      <c r="H3230" s="68" t="s">
        <v>638</v>
      </c>
      <c r="I3230" s="65">
        <v>36</v>
      </c>
      <c r="J3230" s="65">
        <v>313</v>
      </c>
      <c r="K3230" s="65" t="s">
        <v>294</v>
      </c>
    </row>
    <row r="3231" spans="1:11" ht="12.75" customHeight="1">
      <c r="A3231" s="68" t="s">
        <v>292</v>
      </c>
      <c r="B3231" s="68" t="s">
        <v>136</v>
      </c>
      <c r="C3231" s="68" t="s">
        <v>287</v>
      </c>
      <c r="D3231" s="68" t="s">
        <v>359</v>
      </c>
      <c r="E3231" s="68" t="s">
        <v>360</v>
      </c>
      <c r="F3231" s="68" t="s">
        <v>76</v>
      </c>
      <c r="G3231" s="68" t="s">
        <v>492</v>
      </c>
      <c r="H3231" s="68" t="s">
        <v>491</v>
      </c>
      <c r="I3231" s="65">
        <v>106</v>
      </c>
      <c r="J3231" s="65">
        <v>315</v>
      </c>
      <c r="K3231" s="65" t="s">
        <v>295</v>
      </c>
    </row>
    <row r="3232" spans="1:11" ht="12.75" customHeight="1">
      <c r="A3232" s="68" t="s">
        <v>292</v>
      </c>
      <c r="B3232" s="68" t="s">
        <v>136</v>
      </c>
      <c r="C3232" s="68" t="s">
        <v>287</v>
      </c>
      <c r="D3232" s="68" t="s">
        <v>359</v>
      </c>
      <c r="E3232" s="68" t="s">
        <v>360</v>
      </c>
      <c r="F3232" s="68" t="s">
        <v>76</v>
      </c>
      <c r="G3232" s="68" t="s">
        <v>492</v>
      </c>
      <c r="H3232" s="68" t="s">
        <v>369</v>
      </c>
      <c r="I3232" s="65">
        <v>204</v>
      </c>
      <c r="J3232" s="65">
        <v>315</v>
      </c>
      <c r="K3232" s="65" t="s">
        <v>295</v>
      </c>
    </row>
    <row r="3233" spans="1:11" ht="12.75" customHeight="1">
      <c r="A3233" s="68" t="s">
        <v>292</v>
      </c>
      <c r="B3233" s="68" t="s">
        <v>136</v>
      </c>
      <c r="C3233" s="68" t="s">
        <v>287</v>
      </c>
      <c r="D3233" s="68" t="s">
        <v>359</v>
      </c>
      <c r="E3233" s="68" t="s">
        <v>360</v>
      </c>
      <c r="F3233" s="68" t="s">
        <v>76</v>
      </c>
      <c r="G3233" s="68" t="s">
        <v>492</v>
      </c>
      <c r="H3233" s="68" t="s">
        <v>638</v>
      </c>
      <c r="I3233" s="65">
        <v>125</v>
      </c>
      <c r="J3233" s="65">
        <v>315</v>
      </c>
      <c r="K3233" s="65" t="s">
        <v>295</v>
      </c>
    </row>
    <row r="3234" spans="1:11" ht="12.75" customHeight="1">
      <c r="A3234" s="68" t="s">
        <v>292</v>
      </c>
      <c r="B3234" s="68" t="s">
        <v>136</v>
      </c>
      <c r="C3234" s="68" t="s">
        <v>287</v>
      </c>
      <c r="D3234" s="68" t="s">
        <v>359</v>
      </c>
      <c r="E3234" s="68" t="s">
        <v>360</v>
      </c>
      <c r="F3234" s="68" t="s">
        <v>76</v>
      </c>
      <c r="G3234" s="68" t="s">
        <v>492</v>
      </c>
      <c r="H3234" s="68" t="s">
        <v>491</v>
      </c>
      <c r="I3234" s="65">
        <v>85</v>
      </c>
      <c r="J3234" s="65">
        <v>202</v>
      </c>
      <c r="K3234" s="65" t="s">
        <v>427</v>
      </c>
    </row>
    <row r="3235" spans="1:11" ht="12.75" customHeight="1">
      <c r="A3235" s="68" t="s">
        <v>292</v>
      </c>
      <c r="B3235" s="68" t="s">
        <v>136</v>
      </c>
      <c r="C3235" s="68" t="s">
        <v>287</v>
      </c>
      <c r="D3235" s="68" t="s">
        <v>359</v>
      </c>
      <c r="E3235" s="68" t="s">
        <v>360</v>
      </c>
      <c r="F3235" s="68" t="s">
        <v>76</v>
      </c>
      <c r="G3235" s="68" t="s">
        <v>492</v>
      </c>
      <c r="H3235" s="68" t="s">
        <v>369</v>
      </c>
      <c r="I3235" s="65">
        <v>103</v>
      </c>
      <c r="J3235" s="65">
        <v>202</v>
      </c>
      <c r="K3235" s="65" t="s">
        <v>427</v>
      </c>
    </row>
    <row r="3236" spans="1:11" ht="12.75" customHeight="1">
      <c r="A3236" s="68" t="s">
        <v>292</v>
      </c>
      <c r="B3236" s="68" t="s">
        <v>136</v>
      </c>
      <c r="C3236" s="68" t="s">
        <v>287</v>
      </c>
      <c r="D3236" s="68" t="s">
        <v>359</v>
      </c>
      <c r="E3236" s="68" t="s">
        <v>360</v>
      </c>
      <c r="F3236" s="68" t="s">
        <v>76</v>
      </c>
      <c r="G3236" s="68" t="s">
        <v>492</v>
      </c>
      <c r="H3236" s="68" t="s">
        <v>638</v>
      </c>
      <c r="I3236" s="65">
        <v>78</v>
      </c>
      <c r="J3236" s="65">
        <v>202</v>
      </c>
      <c r="K3236" s="65" t="s">
        <v>427</v>
      </c>
    </row>
    <row r="3237" spans="1:11" ht="12.75" customHeight="1">
      <c r="A3237" s="68" t="s">
        <v>292</v>
      </c>
      <c r="B3237" s="68" t="s">
        <v>136</v>
      </c>
      <c r="C3237" s="68" t="s">
        <v>287</v>
      </c>
      <c r="D3237" s="68" t="s">
        <v>359</v>
      </c>
      <c r="E3237" s="68" t="s">
        <v>360</v>
      </c>
      <c r="F3237" s="68" t="s">
        <v>76</v>
      </c>
      <c r="G3237" s="68" t="s">
        <v>492</v>
      </c>
      <c r="H3237" s="68" t="s">
        <v>491</v>
      </c>
      <c r="I3237" s="65">
        <v>17</v>
      </c>
      <c r="J3237" s="65">
        <v>211</v>
      </c>
      <c r="K3237" s="65" t="s">
        <v>266</v>
      </c>
    </row>
    <row r="3238" spans="1:11" ht="12.75" customHeight="1">
      <c r="A3238" s="68" t="s">
        <v>292</v>
      </c>
      <c r="B3238" s="68" t="s">
        <v>136</v>
      </c>
      <c r="C3238" s="68" t="s">
        <v>287</v>
      </c>
      <c r="D3238" s="68" t="s">
        <v>359</v>
      </c>
      <c r="E3238" s="68" t="s">
        <v>360</v>
      </c>
      <c r="F3238" s="68" t="s">
        <v>76</v>
      </c>
      <c r="G3238" s="68" t="s">
        <v>492</v>
      </c>
      <c r="H3238" s="68" t="s">
        <v>369</v>
      </c>
      <c r="I3238" s="65">
        <v>27</v>
      </c>
      <c r="J3238" s="65">
        <v>211</v>
      </c>
      <c r="K3238" s="65" t="s">
        <v>266</v>
      </c>
    </row>
    <row r="3239" spans="1:11" ht="12.75" customHeight="1">
      <c r="A3239" s="68" t="s">
        <v>292</v>
      </c>
      <c r="B3239" s="68" t="s">
        <v>136</v>
      </c>
      <c r="C3239" s="68" t="s">
        <v>287</v>
      </c>
      <c r="D3239" s="68" t="s">
        <v>359</v>
      </c>
      <c r="E3239" s="68" t="s">
        <v>360</v>
      </c>
      <c r="F3239" s="68" t="s">
        <v>76</v>
      </c>
      <c r="G3239" s="68" t="s">
        <v>492</v>
      </c>
      <c r="H3239" s="68" t="s">
        <v>638</v>
      </c>
      <c r="I3239" s="65">
        <v>7</v>
      </c>
      <c r="J3239" s="65">
        <v>211</v>
      </c>
      <c r="K3239" s="65" t="s">
        <v>266</v>
      </c>
    </row>
    <row r="3240" spans="1:11" ht="12.75" customHeight="1">
      <c r="A3240" s="68" t="s">
        <v>292</v>
      </c>
      <c r="B3240" s="68" t="s">
        <v>136</v>
      </c>
      <c r="C3240" s="68" t="s">
        <v>287</v>
      </c>
      <c r="D3240" s="68" t="s">
        <v>359</v>
      </c>
      <c r="E3240" s="68" t="s">
        <v>360</v>
      </c>
      <c r="F3240" s="68" t="s">
        <v>76</v>
      </c>
      <c r="G3240" s="68" t="s">
        <v>492</v>
      </c>
      <c r="H3240" s="68" t="s">
        <v>369</v>
      </c>
      <c r="I3240" s="65">
        <v>1</v>
      </c>
      <c r="J3240" s="65">
        <v>213</v>
      </c>
      <c r="K3240" s="65" t="s">
        <v>309</v>
      </c>
    </row>
    <row r="3241" spans="1:11" ht="12.75" customHeight="1">
      <c r="A3241" s="68" t="s">
        <v>292</v>
      </c>
      <c r="B3241" s="68" t="s">
        <v>136</v>
      </c>
      <c r="C3241" s="68" t="s">
        <v>287</v>
      </c>
      <c r="D3241" s="68" t="s">
        <v>359</v>
      </c>
      <c r="E3241" s="68" t="s">
        <v>360</v>
      </c>
      <c r="F3241" s="68" t="s">
        <v>76</v>
      </c>
      <c r="G3241" s="68" t="s">
        <v>492</v>
      </c>
      <c r="H3241" s="68" t="s">
        <v>491</v>
      </c>
      <c r="I3241" s="65">
        <v>30</v>
      </c>
      <c r="J3241" s="65">
        <v>204</v>
      </c>
      <c r="K3241" s="65" t="s">
        <v>286</v>
      </c>
    </row>
    <row r="3242" spans="1:11" ht="12.75" customHeight="1">
      <c r="A3242" s="68" t="s">
        <v>292</v>
      </c>
      <c r="B3242" s="68" t="s">
        <v>136</v>
      </c>
      <c r="C3242" s="68" t="s">
        <v>287</v>
      </c>
      <c r="D3242" s="68" t="s">
        <v>359</v>
      </c>
      <c r="E3242" s="68" t="s">
        <v>360</v>
      </c>
      <c r="F3242" s="68" t="s">
        <v>76</v>
      </c>
      <c r="G3242" s="68" t="s">
        <v>492</v>
      </c>
      <c r="H3242" s="68" t="s">
        <v>369</v>
      </c>
      <c r="I3242" s="65">
        <v>31</v>
      </c>
      <c r="J3242" s="65">
        <v>204</v>
      </c>
      <c r="K3242" s="65" t="s">
        <v>286</v>
      </c>
    </row>
    <row r="3243" spans="1:11" ht="12.75" customHeight="1">
      <c r="A3243" s="68" t="s">
        <v>292</v>
      </c>
      <c r="B3243" s="68" t="s">
        <v>136</v>
      </c>
      <c r="C3243" s="68" t="s">
        <v>287</v>
      </c>
      <c r="D3243" s="68" t="s">
        <v>359</v>
      </c>
      <c r="E3243" s="68" t="s">
        <v>360</v>
      </c>
      <c r="F3243" s="68" t="s">
        <v>76</v>
      </c>
      <c r="G3243" s="68" t="s">
        <v>492</v>
      </c>
      <c r="H3243" s="68" t="s">
        <v>638</v>
      </c>
      <c r="I3243" s="65">
        <v>52</v>
      </c>
      <c r="J3243" s="65">
        <v>204</v>
      </c>
      <c r="K3243" s="65" t="s">
        <v>286</v>
      </c>
    </row>
    <row r="3244" spans="1:11" ht="12.75" customHeight="1">
      <c r="A3244" s="68" t="s">
        <v>292</v>
      </c>
      <c r="B3244" s="68" t="s">
        <v>136</v>
      </c>
      <c r="C3244" s="68" t="s">
        <v>287</v>
      </c>
      <c r="D3244" s="68" t="s">
        <v>359</v>
      </c>
      <c r="E3244" s="68" t="s">
        <v>360</v>
      </c>
      <c r="F3244" s="68" t="s">
        <v>76</v>
      </c>
      <c r="G3244" s="68" t="s">
        <v>492</v>
      </c>
      <c r="H3244" s="68" t="s">
        <v>491</v>
      </c>
      <c r="I3244" s="65">
        <v>7</v>
      </c>
      <c r="J3244" s="65">
        <v>206</v>
      </c>
      <c r="K3244" s="65" t="s">
        <v>261</v>
      </c>
    </row>
    <row r="3245" spans="1:11" ht="12.75" customHeight="1">
      <c r="A3245" s="68" t="s">
        <v>292</v>
      </c>
      <c r="B3245" s="68" t="s">
        <v>136</v>
      </c>
      <c r="C3245" s="68" t="s">
        <v>287</v>
      </c>
      <c r="D3245" s="68" t="s">
        <v>359</v>
      </c>
      <c r="E3245" s="68" t="s">
        <v>360</v>
      </c>
      <c r="F3245" s="68" t="s">
        <v>76</v>
      </c>
      <c r="G3245" s="68" t="s">
        <v>492</v>
      </c>
      <c r="H3245" s="68" t="s">
        <v>369</v>
      </c>
      <c r="I3245" s="65">
        <v>11</v>
      </c>
      <c r="J3245" s="65">
        <v>206</v>
      </c>
      <c r="K3245" s="65" t="s">
        <v>261</v>
      </c>
    </row>
    <row r="3246" spans="1:11" ht="12.75" customHeight="1">
      <c r="A3246" s="68" t="s">
        <v>292</v>
      </c>
      <c r="B3246" s="68" t="s">
        <v>136</v>
      </c>
      <c r="C3246" s="68" t="s">
        <v>287</v>
      </c>
      <c r="D3246" s="68" t="s">
        <v>359</v>
      </c>
      <c r="E3246" s="68" t="s">
        <v>360</v>
      </c>
      <c r="F3246" s="68" t="s">
        <v>76</v>
      </c>
      <c r="G3246" s="68" t="s">
        <v>492</v>
      </c>
      <c r="H3246" s="68" t="s">
        <v>638</v>
      </c>
      <c r="I3246" s="65">
        <v>9</v>
      </c>
      <c r="J3246" s="65">
        <v>206</v>
      </c>
      <c r="K3246" s="65" t="s">
        <v>261</v>
      </c>
    </row>
    <row r="3247" spans="1:11" ht="12.75" customHeight="1">
      <c r="A3247" s="68" t="s">
        <v>292</v>
      </c>
      <c r="B3247" s="68" t="s">
        <v>136</v>
      </c>
      <c r="C3247" s="68" t="s">
        <v>287</v>
      </c>
      <c r="D3247" s="68" t="s">
        <v>359</v>
      </c>
      <c r="E3247" s="68" t="s">
        <v>360</v>
      </c>
      <c r="F3247" s="68" t="s">
        <v>76</v>
      </c>
      <c r="G3247" s="68" t="s">
        <v>492</v>
      </c>
      <c r="H3247" s="68" t="s">
        <v>491</v>
      </c>
      <c r="I3247" s="65">
        <v>7</v>
      </c>
      <c r="J3247" s="65">
        <v>310</v>
      </c>
      <c r="K3247" s="65" t="s">
        <v>493</v>
      </c>
    </row>
    <row r="3248" spans="1:11" ht="12.75" customHeight="1">
      <c r="A3248" s="68" t="s">
        <v>292</v>
      </c>
      <c r="B3248" s="68" t="s">
        <v>136</v>
      </c>
      <c r="C3248" s="68" t="s">
        <v>287</v>
      </c>
      <c r="D3248" s="68" t="s">
        <v>359</v>
      </c>
      <c r="E3248" s="68" t="s">
        <v>360</v>
      </c>
      <c r="F3248" s="68" t="s">
        <v>76</v>
      </c>
      <c r="G3248" s="68" t="s">
        <v>492</v>
      </c>
      <c r="H3248" s="68" t="s">
        <v>369</v>
      </c>
      <c r="I3248" s="65">
        <v>4</v>
      </c>
      <c r="J3248" s="65">
        <v>310</v>
      </c>
      <c r="K3248" s="65" t="s">
        <v>493</v>
      </c>
    </row>
    <row r="3249" spans="1:11" ht="12.75" customHeight="1">
      <c r="A3249" s="68" t="s">
        <v>292</v>
      </c>
      <c r="B3249" s="68" t="s">
        <v>136</v>
      </c>
      <c r="C3249" s="68" t="s">
        <v>287</v>
      </c>
      <c r="D3249" s="68" t="s">
        <v>359</v>
      </c>
      <c r="E3249" s="68" t="s">
        <v>360</v>
      </c>
      <c r="F3249" s="68" t="s">
        <v>76</v>
      </c>
      <c r="G3249" s="68" t="s">
        <v>492</v>
      </c>
      <c r="H3249" s="68" t="s">
        <v>638</v>
      </c>
      <c r="I3249" s="65">
        <v>7</v>
      </c>
      <c r="J3249" s="65">
        <v>310</v>
      </c>
      <c r="K3249" s="65" t="s">
        <v>493</v>
      </c>
    </row>
    <row r="3250" spans="1:11" ht="12.75" customHeight="1">
      <c r="A3250" s="68" t="s">
        <v>292</v>
      </c>
      <c r="B3250" s="68" t="s">
        <v>136</v>
      </c>
      <c r="C3250" s="68" t="s">
        <v>287</v>
      </c>
      <c r="D3250" s="68" t="s">
        <v>359</v>
      </c>
      <c r="E3250" s="68" t="s">
        <v>360</v>
      </c>
      <c r="F3250" s="68" t="s">
        <v>76</v>
      </c>
      <c r="G3250" s="68" t="s">
        <v>492</v>
      </c>
      <c r="H3250" s="68" t="s">
        <v>491</v>
      </c>
      <c r="I3250" s="65">
        <v>3</v>
      </c>
      <c r="J3250" s="65">
        <v>311</v>
      </c>
      <c r="K3250" s="65" t="s">
        <v>296</v>
      </c>
    </row>
    <row r="3251" spans="1:11" ht="12.75" customHeight="1">
      <c r="A3251" s="68" t="s">
        <v>292</v>
      </c>
      <c r="B3251" s="68" t="s">
        <v>136</v>
      </c>
      <c r="C3251" s="68" t="s">
        <v>287</v>
      </c>
      <c r="D3251" s="68" t="s">
        <v>359</v>
      </c>
      <c r="E3251" s="68" t="s">
        <v>360</v>
      </c>
      <c r="F3251" s="68" t="s">
        <v>76</v>
      </c>
      <c r="G3251" s="68" t="s">
        <v>492</v>
      </c>
      <c r="H3251" s="68" t="s">
        <v>369</v>
      </c>
      <c r="I3251" s="65">
        <v>2</v>
      </c>
      <c r="J3251" s="65">
        <v>311</v>
      </c>
      <c r="K3251" s="65" t="s">
        <v>296</v>
      </c>
    </row>
    <row r="3252" spans="1:11" ht="12.75" customHeight="1">
      <c r="A3252" s="68" t="s">
        <v>292</v>
      </c>
      <c r="B3252" s="68" t="s">
        <v>136</v>
      </c>
      <c r="C3252" s="68" t="s">
        <v>287</v>
      </c>
      <c r="D3252" s="68" t="s">
        <v>359</v>
      </c>
      <c r="E3252" s="68" t="s">
        <v>360</v>
      </c>
      <c r="F3252" s="68" t="s">
        <v>76</v>
      </c>
      <c r="G3252" s="68" t="s">
        <v>492</v>
      </c>
      <c r="H3252" s="68" t="s">
        <v>638</v>
      </c>
      <c r="I3252" s="65">
        <v>5</v>
      </c>
      <c r="J3252" s="65">
        <v>311</v>
      </c>
      <c r="K3252" s="65" t="s">
        <v>296</v>
      </c>
    </row>
    <row r="3253" spans="1:11" ht="12.75" customHeight="1">
      <c r="A3253" s="68" t="s">
        <v>292</v>
      </c>
      <c r="B3253" s="68" t="s">
        <v>136</v>
      </c>
      <c r="C3253" s="68" t="s">
        <v>287</v>
      </c>
      <c r="D3253" s="68" t="s">
        <v>359</v>
      </c>
      <c r="E3253" s="68" t="s">
        <v>360</v>
      </c>
      <c r="F3253" s="68" t="s">
        <v>76</v>
      </c>
      <c r="G3253" s="68" t="s">
        <v>492</v>
      </c>
      <c r="H3253" s="68" t="s">
        <v>491</v>
      </c>
      <c r="I3253" s="65">
        <v>4</v>
      </c>
      <c r="J3253" s="65">
        <v>215</v>
      </c>
      <c r="K3253" s="65" t="s">
        <v>291</v>
      </c>
    </row>
    <row r="3254" spans="1:11" ht="12.75" customHeight="1">
      <c r="A3254" s="68" t="s">
        <v>292</v>
      </c>
      <c r="B3254" s="68" t="s">
        <v>136</v>
      </c>
      <c r="C3254" s="68" t="s">
        <v>287</v>
      </c>
      <c r="D3254" s="68" t="s">
        <v>359</v>
      </c>
      <c r="E3254" s="68" t="s">
        <v>360</v>
      </c>
      <c r="F3254" s="68" t="s">
        <v>76</v>
      </c>
      <c r="G3254" s="68" t="s">
        <v>492</v>
      </c>
      <c r="H3254" s="68" t="s">
        <v>369</v>
      </c>
      <c r="I3254" s="65">
        <v>5</v>
      </c>
      <c r="J3254" s="65">
        <v>215</v>
      </c>
      <c r="K3254" s="65" t="s">
        <v>291</v>
      </c>
    </row>
    <row r="3255" spans="1:11" ht="12.75" customHeight="1">
      <c r="A3255" s="68" t="s">
        <v>292</v>
      </c>
      <c r="B3255" s="68" t="s">
        <v>136</v>
      </c>
      <c r="C3255" s="68" t="s">
        <v>287</v>
      </c>
      <c r="D3255" s="68" t="s">
        <v>359</v>
      </c>
      <c r="E3255" s="68" t="s">
        <v>360</v>
      </c>
      <c r="F3255" s="68" t="s">
        <v>76</v>
      </c>
      <c r="G3255" s="68" t="s">
        <v>492</v>
      </c>
      <c r="H3255" s="68" t="s">
        <v>638</v>
      </c>
      <c r="I3255" s="65">
        <v>7</v>
      </c>
      <c r="J3255" s="65">
        <v>215</v>
      </c>
      <c r="K3255" s="65" t="s">
        <v>291</v>
      </c>
    </row>
    <row r="3256" spans="1:11" ht="12.75" customHeight="1">
      <c r="A3256" s="68" t="s">
        <v>292</v>
      </c>
      <c r="B3256" s="68" t="s">
        <v>136</v>
      </c>
      <c r="C3256" s="68" t="s">
        <v>287</v>
      </c>
      <c r="D3256" s="68" t="s">
        <v>359</v>
      </c>
      <c r="E3256" s="68" t="s">
        <v>360</v>
      </c>
      <c r="F3256" s="68" t="s">
        <v>76</v>
      </c>
      <c r="G3256" s="68" t="s">
        <v>492</v>
      </c>
      <c r="H3256" s="68" t="s">
        <v>491</v>
      </c>
      <c r="I3256" s="65">
        <v>1</v>
      </c>
      <c r="J3256" s="65">
        <v>203</v>
      </c>
      <c r="K3256" s="65" t="s">
        <v>494</v>
      </c>
    </row>
    <row r="3257" spans="1:11" ht="12.75" customHeight="1">
      <c r="A3257" s="68" t="s">
        <v>292</v>
      </c>
      <c r="B3257" s="68" t="s">
        <v>136</v>
      </c>
      <c r="C3257" s="68" t="s">
        <v>287</v>
      </c>
      <c r="D3257" s="68" t="s">
        <v>359</v>
      </c>
      <c r="E3257" s="68" t="s">
        <v>360</v>
      </c>
      <c r="F3257" s="68" t="s">
        <v>76</v>
      </c>
      <c r="G3257" s="68" t="s">
        <v>492</v>
      </c>
      <c r="H3257" s="68" t="s">
        <v>369</v>
      </c>
      <c r="I3257" s="65">
        <v>3</v>
      </c>
      <c r="J3257" s="65">
        <v>203</v>
      </c>
      <c r="K3257" s="65" t="s">
        <v>494</v>
      </c>
    </row>
    <row r="3258" spans="1:11" ht="12.75" customHeight="1">
      <c r="A3258" s="68" t="s">
        <v>292</v>
      </c>
      <c r="B3258" s="68" t="s">
        <v>136</v>
      </c>
      <c r="C3258" s="68" t="s">
        <v>287</v>
      </c>
      <c r="D3258" s="68" t="s">
        <v>359</v>
      </c>
      <c r="E3258" s="68" t="s">
        <v>360</v>
      </c>
      <c r="F3258" s="68" t="s">
        <v>76</v>
      </c>
      <c r="G3258" s="68" t="s">
        <v>492</v>
      </c>
      <c r="H3258" s="68" t="s">
        <v>638</v>
      </c>
      <c r="I3258" s="65">
        <v>4</v>
      </c>
      <c r="J3258" s="65">
        <v>203</v>
      </c>
      <c r="K3258" s="65" t="s">
        <v>494</v>
      </c>
    </row>
    <row r="3259" spans="1:11" ht="12.75" customHeight="1">
      <c r="A3259" s="68" t="s">
        <v>292</v>
      </c>
      <c r="B3259" s="68" t="s">
        <v>136</v>
      </c>
      <c r="C3259" s="68" t="s">
        <v>287</v>
      </c>
      <c r="D3259" s="68" t="s">
        <v>359</v>
      </c>
      <c r="E3259" s="68" t="s">
        <v>360</v>
      </c>
      <c r="F3259" s="68" t="s">
        <v>76</v>
      </c>
      <c r="G3259" s="68" t="s">
        <v>492</v>
      </c>
      <c r="H3259" s="68" t="s">
        <v>369</v>
      </c>
      <c r="I3259" s="65">
        <v>3</v>
      </c>
      <c r="J3259" s="65">
        <v>229</v>
      </c>
      <c r="K3259" s="65" t="s">
        <v>267</v>
      </c>
    </row>
    <row r="3260" spans="1:11" ht="12.75" customHeight="1">
      <c r="A3260" s="68" t="s">
        <v>292</v>
      </c>
      <c r="B3260" s="68" t="s">
        <v>136</v>
      </c>
      <c r="C3260" s="68" t="s">
        <v>287</v>
      </c>
      <c r="D3260" s="68" t="s">
        <v>359</v>
      </c>
      <c r="E3260" s="68" t="s">
        <v>360</v>
      </c>
      <c r="F3260" s="68" t="s">
        <v>76</v>
      </c>
      <c r="G3260" s="68" t="s">
        <v>492</v>
      </c>
      <c r="H3260" s="68" t="s">
        <v>638</v>
      </c>
      <c r="I3260" s="65">
        <v>6</v>
      </c>
      <c r="J3260" s="65">
        <v>229</v>
      </c>
      <c r="K3260" s="65" t="s">
        <v>267</v>
      </c>
    </row>
    <row r="3261" spans="1:11" ht="12.75" customHeight="1">
      <c r="A3261" s="68" t="s">
        <v>292</v>
      </c>
      <c r="B3261" s="68" t="s">
        <v>136</v>
      </c>
      <c r="C3261" s="68" t="s">
        <v>287</v>
      </c>
      <c r="D3261" s="68" t="s">
        <v>359</v>
      </c>
      <c r="E3261" s="68" t="s">
        <v>360</v>
      </c>
      <c r="F3261" s="68" t="s">
        <v>76</v>
      </c>
      <c r="G3261" s="68" t="s">
        <v>492</v>
      </c>
      <c r="H3261" s="68" t="s">
        <v>491</v>
      </c>
      <c r="I3261" s="65">
        <v>1</v>
      </c>
      <c r="J3261" s="65">
        <v>218</v>
      </c>
      <c r="K3261" s="65" t="s">
        <v>297</v>
      </c>
    </row>
    <row r="3262" spans="1:11" ht="12.75" customHeight="1">
      <c r="A3262" s="68" t="s">
        <v>292</v>
      </c>
      <c r="B3262" s="68" t="s">
        <v>136</v>
      </c>
      <c r="C3262" s="68" t="s">
        <v>287</v>
      </c>
      <c r="D3262" s="68" t="s">
        <v>359</v>
      </c>
      <c r="E3262" s="68" t="s">
        <v>360</v>
      </c>
      <c r="F3262" s="68" t="s">
        <v>76</v>
      </c>
      <c r="G3262" s="68" t="s">
        <v>492</v>
      </c>
      <c r="H3262" s="68" t="s">
        <v>369</v>
      </c>
      <c r="I3262" s="65">
        <v>3</v>
      </c>
      <c r="J3262" s="65">
        <v>218</v>
      </c>
      <c r="K3262" s="65" t="s">
        <v>297</v>
      </c>
    </row>
    <row r="3263" spans="1:11" ht="12.75" customHeight="1">
      <c r="A3263" s="68" t="s">
        <v>292</v>
      </c>
      <c r="B3263" s="68" t="s">
        <v>136</v>
      </c>
      <c r="C3263" s="68" t="s">
        <v>287</v>
      </c>
      <c r="D3263" s="68" t="s">
        <v>359</v>
      </c>
      <c r="E3263" s="68" t="s">
        <v>360</v>
      </c>
      <c r="F3263" s="68" t="s">
        <v>76</v>
      </c>
      <c r="G3263" s="68" t="s">
        <v>492</v>
      </c>
      <c r="H3263" s="68" t="s">
        <v>638</v>
      </c>
      <c r="I3263" s="65">
        <v>2</v>
      </c>
      <c r="J3263" s="65">
        <v>218</v>
      </c>
      <c r="K3263" s="65" t="s">
        <v>297</v>
      </c>
    </row>
    <row r="3264" spans="1:11" ht="12.75" customHeight="1">
      <c r="A3264" s="68" t="s">
        <v>292</v>
      </c>
      <c r="B3264" s="68" t="s">
        <v>136</v>
      </c>
      <c r="C3264" s="68" t="s">
        <v>287</v>
      </c>
      <c r="D3264" s="68" t="s">
        <v>359</v>
      </c>
      <c r="E3264" s="68" t="s">
        <v>360</v>
      </c>
      <c r="F3264" s="68" t="s">
        <v>76</v>
      </c>
      <c r="G3264" s="68" t="s">
        <v>492</v>
      </c>
      <c r="H3264" s="68" t="s">
        <v>369</v>
      </c>
      <c r="I3264" s="65">
        <v>3</v>
      </c>
      <c r="J3264" s="65">
        <v>233</v>
      </c>
      <c r="K3264" s="65" t="s">
        <v>298</v>
      </c>
    </row>
    <row r="3265" spans="1:11" ht="12.75" customHeight="1">
      <c r="A3265" s="68" t="s">
        <v>292</v>
      </c>
      <c r="B3265" s="68" t="s">
        <v>136</v>
      </c>
      <c r="C3265" s="68" t="s">
        <v>287</v>
      </c>
      <c r="D3265" s="68" t="s">
        <v>359</v>
      </c>
      <c r="E3265" s="68" t="s">
        <v>360</v>
      </c>
      <c r="F3265" s="68" t="s">
        <v>76</v>
      </c>
      <c r="G3265" s="68" t="s">
        <v>492</v>
      </c>
      <c r="H3265" s="68" t="s">
        <v>638</v>
      </c>
      <c r="I3265" s="65">
        <v>2</v>
      </c>
      <c r="J3265" s="65">
        <v>233</v>
      </c>
      <c r="K3265" s="65" t="s">
        <v>298</v>
      </c>
    </row>
    <row r="3266" spans="1:11" ht="12.75" customHeight="1">
      <c r="A3266" s="68" t="s">
        <v>292</v>
      </c>
      <c r="B3266" s="68" t="s">
        <v>136</v>
      </c>
      <c r="C3266" s="68" t="s">
        <v>287</v>
      </c>
      <c r="D3266" s="68" t="s">
        <v>359</v>
      </c>
      <c r="E3266" s="68" t="s">
        <v>360</v>
      </c>
      <c r="F3266" s="68" t="s">
        <v>77</v>
      </c>
      <c r="G3266" s="68" t="s">
        <v>273</v>
      </c>
      <c r="H3266" s="68" t="s">
        <v>491</v>
      </c>
      <c r="I3266" s="65">
        <v>295</v>
      </c>
      <c r="J3266" s="65">
        <v>427</v>
      </c>
      <c r="K3266" s="65" t="s">
        <v>376</v>
      </c>
    </row>
    <row r="3267" spans="1:11" ht="12.75" customHeight="1">
      <c r="A3267" s="68" t="s">
        <v>292</v>
      </c>
      <c r="B3267" s="68" t="s">
        <v>136</v>
      </c>
      <c r="C3267" s="68" t="s">
        <v>287</v>
      </c>
      <c r="D3267" s="68" t="s">
        <v>359</v>
      </c>
      <c r="E3267" s="68" t="s">
        <v>360</v>
      </c>
      <c r="F3267" s="68" t="s">
        <v>77</v>
      </c>
      <c r="G3267" s="68" t="s">
        <v>273</v>
      </c>
      <c r="H3267" s="68" t="s">
        <v>369</v>
      </c>
      <c r="I3267" s="65">
        <v>236</v>
      </c>
      <c r="J3267" s="65">
        <v>427</v>
      </c>
      <c r="K3267" s="65" t="s">
        <v>376</v>
      </c>
    </row>
    <row r="3268" spans="1:11" ht="12.75" customHeight="1">
      <c r="A3268" s="68" t="s">
        <v>292</v>
      </c>
      <c r="B3268" s="68" t="s">
        <v>136</v>
      </c>
      <c r="C3268" s="68" t="s">
        <v>287</v>
      </c>
      <c r="D3268" s="68" t="s">
        <v>359</v>
      </c>
      <c r="E3268" s="68" t="s">
        <v>360</v>
      </c>
      <c r="F3268" s="68" t="s">
        <v>77</v>
      </c>
      <c r="G3268" s="68" t="s">
        <v>273</v>
      </c>
      <c r="H3268" s="68" t="s">
        <v>638</v>
      </c>
      <c r="I3268" s="65">
        <v>114</v>
      </c>
      <c r="J3268" s="65">
        <v>427</v>
      </c>
      <c r="K3268" s="65" t="s">
        <v>376</v>
      </c>
    </row>
    <row r="3269" spans="1:11" ht="12.75" customHeight="1">
      <c r="A3269" s="68" t="s">
        <v>292</v>
      </c>
      <c r="B3269" s="68" t="s">
        <v>136</v>
      </c>
      <c r="C3269" s="68" t="s">
        <v>287</v>
      </c>
      <c r="D3269" s="68" t="s">
        <v>359</v>
      </c>
      <c r="E3269" s="68" t="s">
        <v>360</v>
      </c>
      <c r="F3269" s="68" t="s">
        <v>77</v>
      </c>
      <c r="G3269" s="68" t="s">
        <v>273</v>
      </c>
      <c r="H3269" s="68" t="s">
        <v>491</v>
      </c>
      <c r="I3269" s="65">
        <v>687</v>
      </c>
      <c r="J3269" s="65">
        <v>408</v>
      </c>
      <c r="K3269" s="65" t="s">
        <v>496</v>
      </c>
    </row>
    <row r="3270" spans="1:11" ht="12.75" customHeight="1">
      <c r="A3270" s="68" t="s">
        <v>292</v>
      </c>
      <c r="B3270" s="68" t="s">
        <v>136</v>
      </c>
      <c r="C3270" s="68" t="s">
        <v>287</v>
      </c>
      <c r="D3270" s="68" t="s">
        <v>359</v>
      </c>
      <c r="E3270" s="68" t="s">
        <v>360</v>
      </c>
      <c r="F3270" s="68" t="s">
        <v>77</v>
      </c>
      <c r="G3270" s="68" t="s">
        <v>273</v>
      </c>
      <c r="H3270" s="68" t="s">
        <v>369</v>
      </c>
      <c r="I3270" s="65">
        <v>543</v>
      </c>
      <c r="J3270" s="65">
        <v>408</v>
      </c>
      <c r="K3270" s="65" t="s">
        <v>496</v>
      </c>
    </row>
    <row r="3271" spans="1:11" ht="12.75" customHeight="1">
      <c r="A3271" s="68" t="s">
        <v>292</v>
      </c>
      <c r="B3271" s="68" t="s">
        <v>136</v>
      </c>
      <c r="C3271" s="68" t="s">
        <v>287</v>
      </c>
      <c r="D3271" s="68" t="s">
        <v>359</v>
      </c>
      <c r="E3271" s="68" t="s">
        <v>360</v>
      </c>
      <c r="F3271" s="68" t="s">
        <v>77</v>
      </c>
      <c r="G3271" s="68" t="s">
        <v>273</v>
      </c>
      <c r="H3271" s="68" t="s">
        <v>638</v>
      </c>
      <c r="I3271" s="65">
        <v>484</v>
      </c>
      <c r="J3271" s="65">
        <v>408</v>
      </c>
      <c r="K3271" s="65" t="s">
        <v>496</v>
      </c>
    </row>
    <row r="3272" spans="1:11" ht="12.75" customHeight="1">
      <c r="A3272" s="68" t="s">
        <v>292</v>
      </c>
      <c r="B3272" s="68" t="s">
        <v>136</v>
      </c>
      <c r="C3272" s="68" t="s">
        <v>287</v>
      </c>
      <c r="D3272" s="68" t="s">
        <v>359</v>
      </c>
      <c r="E3272" s="68" t="s">
        <v>360</v>
      </c>
      <c r="F3272" s="68" t="s">
        <v>77</v>
      </c>
      <c r="G3272" s="68" t="s">
        <v>273</v>
      </c>
      <c r="H3272" s="68" t="s">
        <v>491</v>
      </c>
      <c r="I3272" s="65">
        <v>1981</v>
      </c>
      <c r="J3272" s="65">
        <v>424</v>
      </c>
      <c r="K3272" s="65" t="s">
        <v>378</v>
      </c>
    </row>
    <row r="3273" spans="1:11" ht="12.75" customHeight="1">
      <c r="A3273" s="68" t="s">
        <v>292</v>
      </c>
      <c r="B3273" s="68" t="s">
        <v>136</v>
      </c>
      <c r="C3273" s="68" t="s">
        <v>287</v>
      </c>
      <c r="D3273" s="68" t="s">
        <v>359</v>
      </c>
      <c r="E3273" s="68" t="s">
        <v>360</v>
      </c>
      <c r="F3273" s="68" t="s">
        <v>77</v>
      </c>
      <c r="G3273" s="68" t="s">
        <v>273</v>
      </c>
      <c r="H3273" s="68" t="s">
        <v>369</v>
      </c>
      <c r="I3273" s="65">
        <v>1627</v>
      </c>
      <c r="J3273" s="65">
        <v>424</v>
      </c>
      <c r="K3273" s="65" t="s">
        <v>378</v>
      </c>
    </row>
    <row r="3274" spans="1:11" ht="12.75" customHeight="1">
      <c r="A3274" s="68" t="s">
        <v>292</v>
      </c>
      <c r="B3274" s="68" t="s">
        <v>136</v>
      </c>
      <c r="C3274" s="68" t="s">
        <v>287</v>
      </c>
      <c r="D3274" s="68" t="s">
        <v>359</v>
      </c>
      <c r="E3274" s="68" t="s">
        <v>360</v>
      </c>
      <c r="F3274" s="68" t="s">
        <v>77</v>
      </c>
      <c r="G3274" s="68" t="s">
        <v>273</v>
      </c>
      <c r="H3274" s="68" t="s">
        <v>638</v>
      </c>
      <c r="I3274" s="65">
        <v>2348</v>
      </c>
      <c r="J3274" s="65">
        <v>424</v>
      </c>
      <c r="K3274" s="65" t="s">
        <v>378</v>
      </c>
    </row>
    <row r="3275" spans="1:11" ht="12.75" customHeight="1">
      <c r="A3275" s="68" t="s">
        <v>292</v>
      </c>
      <c r="B3275" s="68" t="s">
        <v>136</v>
      </c>
      <c r="C3275" s="68" t="s">
        <v>287</v>
      </c>
      <c r="D3275" s="68" t="s">
        <v>359</v>
      </c>
      <c r="E3275" s="68" t="s">
        <v>360</v>
      </c>
      <c r="F3275" s="68" t="s">
        <v>77</v>
      </c>
      <c r="G3275" s="68" t="s">
        <v>273</v>
      </c>
      <c r="H3275" s="68" t="s">
        <v>491</v>
      </c>
      <c r="I3275" s="65">
        <v>296</v>
      </c>
      <c r="J3275" s="65">
        <v>419</v>
      </c>
      <c r="K3275" s="65" t="s">
        <v>262</v>
      </c>
    </row>
    <row r="3276" spans="1:11" ht="12.75" customHeight="1">
      <c r="A3276" s="68" t="s">
        <v>292</v>
      </c>
      <c r="B3276" s="68" t="s">
        <v>136</v>
      </c>
      <c r="C3276" s="68" t="s">
        <v>287</v>
      </c>
      <c r="D3276" s="68" t="s">
        <v>359</v>
      </c>
      <c r="E3276" s="68" t="s">
        <v>360</v>
      </c>
      <c r="F3276" s="68" t="s">
        <v>77</v>
      </c>
      <c r="G3276" s="68" t="s">
        <v>273</v>
      </c>
      <c r="H3276" s="68" t="s">
        <v>369</v>
      </c>
      <c r="I3276" s="65">
        <v>143</v>
      </c>
      <c r="J3276" s="65">
        <v>419</v>
      </c>
      <c r="K3276" s="65" t="s">
        <v>262</v>
      </c>
    </row>
    <row r="3277" spans="1:11" ht="12.75" customHeight="1">
      <c r="A3277" s="68" t="s">
        <v>292</v>
      </c>
      <c r="B3277" s="68" t="s">
        <v>136</v>
      </c>
      <c r="C3277" s="68" t="s">
        <v>287</v>
      </c>
      <c r="D3277" s="68" t="s">
        <v>359</v>
      </c>
      <c r="E3277" s="68" t="s">
        <v>360</v>
      </c>
      <c r="F3277" s="68" t="s">
        <v>77</v>
      </c>
      <c r="G3277" s="68" t="s">
        <v>273</v>
      </c>
      <c r="H3277" s="68" t="s">
        <v>638</v>
      </c>
      <c r="I3277" s="65">
        <v>91</v>
      </c>
      <c r="J3277" s="65">
        <v>419</v>
      </c>
      <c r="K3277" s="65" t="s">
        <v>262</v>
      </c>
    </row>
    <row r="3278" spans="1:11" ht="12.75" customHeight="1">
      <c r="A3278" s="68" t="s">
        <v>292</v>
      </c>
      <c r="B3278" s="68" t="s">
        <v>136</v>
      </c>
      <c r="C3278" s="68" t="s">
        <v>287</v>
      </c>
      <c r="D3278" s="68" t="s">
        <v>359</v>
      </c>
      <c r="E3278" s="68" t="s">
        <v>360</v>
      </c>
      <c r="F3278" s="68" t="s">
        <v>77</v>
      </c>
      <c r="G3278" s="68" t="s">
        <v>273</v>
      </c>
      <c r="H3278" s="68" t="s">
        <v>491</v>
      </c>
      <c r="I3278" s="65">
        <v>311</v>
      </c>
      <c r="J3278" s="65">
        <v>403</v>
      </c>
      <c r="K3278" s="65" t="s">
        <v>428</v>
      </c>
    </row>
    <row r="3279" spans="1:11" ht="12.75" customHeight="1">
      <c r="A3279" s="68" t="s">
        <v>292</v>
      </c>
      <c r="B3279" s="68" t="s">
        <v>136</v>
      </c>
      <c r="C3279" s="68" t="s">
        <v>287</v>
      </c>
      <c r="D3279" s="68" t="s">
        <v>359</v>
      </c>
      <c r="E3279" s="68" t="s">
        <v>360</v>
      </c>
      <c r="F3279" s="68" t="s">
        <v>77</v>
      </c>
      <c r="G3279" s="68" t="s">
        <v>273</v>
      </c>
      <c r="H3279" s="68" t="s">
        <v>369</v>
      </c>
      <c r="I3279" s="65">
        <v>102</v>
      </c>
      <c r="J3279" s="65">
        <v>403</v>
      </c>
      <c r="K3279" s="65" t="s">
        <v>428</v>
      </c>
    </row>
    <row r="3280" spans="1:11" ht="12.75" customHeight="1">
      <c r="A3280" s="68" t="s">
        <v>292</v>
      </c>
      <c r="B3280" s="68" t="s">
        <v>136</v>
      </c>
      <c r="C3280" s="68" t="s">
        <v>287</v>
      </c>
      <c r="D3280" s="68" t="s">
        <v>359</v>
      </c>
      <c r="E3280" s="68" t="s">
        <v>360</v>
      </c>
      <c r="F3280" s="68" t="s">
        <v>77</v>
      </c>
      <c r="G3280" s="68" t="s">
        <v>273</v>
      </c>
      <c r="H3280" s="68" t="s">
        <v>638</v>
      </c>
      <c r="I3280" s="65">
        <v>71</v>
      </c>
      <c r="J3280" s="65">
        <v>403</v>
      </c>
      <c r="K3280" s="65" t="s">
        <v>428</v>
      </c>
    </row>
    <row r="3281" spans="1:11" ht="12.75" customHeight="1">
      <c r="A3281" s="68" t="s">
        <v>292</v>
      </c>
      <c r="B3281" s="68" t="s">
        <v>136</v>
      </c>
      <c r="C3281" s="68" t="s">
        <v>287</v>
      </c>
      <c r="D3281" s="68" t="s">
        <v>359</v>
      </c>
      <c r="E3281" s="68" t="s">
        <v>360</v>
      </c>
      <c r="F3281" s="68" t="s">
        <v>77</v>
      </c>
      <c r="G3281" s="68" t="s">
        <v>273</v>
      </c>
      <c r="H3281" s="68" t="s">
        <v>491</v>
      </c>
      <c r="I3281" s="65">
        <v>310</v>
      </c>
      <c r="J3281" s="65">
        <v>418</v>
      </c>
      <c r="K3281" s="65" t="s">
        <v>429</v>
      </c>
    </row>
    <row r="3282" spans="1:11" ht="12.75" customHeight="1">
      <c r="A3282" s="68" t="s">
        <v>292</v>
      </c>
      <c r="B3282" s="68" t="s">
        <v>136</v>
      </c>
      <c r="C3282" s="68" t="s">
        <v>287</v>
      </c>
      <c r="D3282" s="68" t="s">
        <v>359</v>
      </c>
      <c r="E3282" s="68" t="s">
        <v>360</v>
      </c>
      <c r="F3282" s="68" t="s">
        <v>77</v>
      </c>
      <c r="G3282" s="68" t="s">
        <v>273</v>
      </c>
      <c r="H3282" s="68" t="s">
        <v>369</v>
      </c>
      <c r="I3282" s="65">
        <v>168</v>
      </c>
      <c r="J3282" s="65">
        <v>418</v>
      </c>
      <c r="K3282" s="65" t="s">
        <v>429</v>
      </c>
    </row>
    <row r="3283" spans="1:11" ht="12.75" customHeight="1">
      <c r="A3283" s="68" t="s">
        <v>292</v>
      </c>
      <c r="B3283" s="68" t="s">
        <v>136</v>
      </c>
      <c r="C3283" s="68" t="s">
        <v>287</v>
      </c>
      <c r="D3283" s="68" t="s">
        <v>359</v>
      </c>
      <c r="E3283" s="68" t="s">
        <v>360</v>
      </c>
      <c r="F3283" s="68" t="s">
        <v>77</v>
      </c>
      <c r="G3283" s="68" t="s">
        <v>273</v>
      </c>
      <c r="H3283" s="68" t="s">
        <v>638</v>
      </c>
      <c r="I3283" s="65">
        <v>116</v>
      </c>
      <c r="J3283" s="65">
        <v>418</v>
      </c>
      <c r="K3283" s="65" t="s">
        <v>429</v>
      </c>
    </row>
    <row r="3284" spans="1:11" ht="12.75" customHeight="1">
      <c r="A3284" s="68" t="s">
        <v>292</v>
      </c>
      <c r="B3284" s="68" t="s">
        <v>136</v>
      </c>
      <c r="C3284" s="68" t="s">
        <v>287</v>
      </c>
      <c r="D3284" s="68" t="s">
        <v>359</v>
      </c>
      <c r="E3284" s="68" t="s">
        <v>360</v>
      </c>
      <c r="F3284" s="68" t="s">
        <v>77</v>
      </c>
      <c r="G3284" s="68" t="s">
        <v>273</v>
      </c>
      <c r="H3284" s="68" t="s">
        <v>491</v>
      </c>
      <c r="I3284" s="65">
        <v>130</v>
      </c>
      <c r="J3284" s="65">
        <v>604</v>
      </c>
      <c r="K3284" s="65" t="s">
        <v>280</v>
      </c>
    </row>
    <row r="3285" spans="1:11" ht="12.75" customHeight="1">
      <c r="A3285" s="68" t="s">
        <v>292</v>
      </c>
      <c r="B3285" s="68" t="s">
        <v>136</v>
      </c>
      <c r="C3285" s="68" t="s">
        <v>287</v>
      </c>
      <c r="D3285" s="68" t="s">
        <v>359</v>
      </c>
      <c r="E3285" s="68" t="s">
        <v>360</v>
      </c>
      <c r="F3285" s="68" t="s">
        <v>77</v>
      </c>
      <c r="G3285" s="68" t="s">
        <v>273</v>
      </c>
      <c r="H3285" s="68" t="s">
        <v>369</v>
      </c>
      <c r="I3285" s="65">
        <v>409</v>
      </c>
      <c r="J3285" s="65">
        <v>604</v>
      </c>
      <c r="K3285" s="65" t="s">
        <v>280</v>
      </c>
    </row>
    <row r="3286" spans="1:11" ht="12.75" customHeight="1">
      <c r="A3286" s="68" t="s">
        <v>292</v>
      </c>
      <c r="B3286" s="68" t="s">
        <v>136</v>
      </c>
      <c r="C3286" s="68" t="s">
        <v>287</v>
      </c>
      <c r="D3286" s="68" t="s">
        <v>359</v>
      </c>
      <c r="E3286" s="68" t="s">
        <v>360</v>
      </c>
      <c r="F3286" s="68" t="s">
        <v>77</v>
      </c>
      <c r="G3286" s="68" t="s">
        <v>273</v>
      </c>
      <c r="H3286" s="68" t="s">
        <v>638</v>
      </c>
      <c r="I3286" s="65">
        <v>264</v>
      </c>
      <c r="J3286" s="65">
        <v>604</v>
      </c>
      <c r="K3286" s="65" t="s">
        <v>280</v>
      </c>
    </row>
    <row r="3287" spans="1:11" ht="12.75" customHeight="1">
      <c r="A3287" s="68" t="s">
        <v>292</v>
      </c>
      <c r="B3287" s="68" t="s">
        <v>136</v>
      </c>
      <c r="C3287" s="68" t="s">
        <v>287</v>
      </c>
      <c r="D3287" s="68" t="s">
        <v>359</v>
      </c>
      <c r="E3287" s="68" t="s">
        <v>360</v>
      </c>
      <c r="F3287" s="68" t="s">
        <v>77</v>
      </c>
      <c r="G3287" s="68" t="s">
        <v>273</v>
      </c>
      <c r="H3287" s="68" t="s">
        <v>491</v>
      </c>
      <c r="I3287" s="65">
        <v>2030</v>
      </c>
      <c r="J3287" s="65">
        <v>411</v>
      </c>
      <c r="K3287" s="65" t="s">
        <v>498</v>
      </c>
    </row>
    <row r="3288" spans="1:11" ht="12.75" customHeight="1">
      <c r="A3288" s="68" t="s">
        <v>292</v>
      </c>
      <c r="B3288" s="68" t="s">
        <v>136</v>
      </c>
      <c r="C3288" s="68" t="s">
        <v>287</v>
      </c>
      <c r="D3288" s="68" t="s">
        <v>359</v>
      </c>
      <c r="E3288" s="68" t="s">
        <v>360</v>
      </c>
      <c r="F3288" s="68" t="s">
        <v>77</v>
      </c>
      <c r="G3288" s="68" t="s">
        <v>273</v>
      </c>
      <c r="H3288" s="68" t="s">
        <v>369</v>
      </c>
      <c r="I3288" s="65">
        <v>1930</v>
      </c>
      <c r="J3288" s="65">
        <v>411</v>
      </c>
      <c r="K3288" s="65" t="s">
        <v>498</v>
      </c>
    </row>
    <row r="3289" spans="1:11" ht="12.75" customHeight="1">
      <c r="A3289" s="68" t="s">
        <v>292</v>
      </c>
      <c r="B3289" s="68" t="s">
        <v>136</v>
      </c>
      <c r="C3289" s="68" t="s">
        <v>287</v>
      </c>
      <c r="D3289" s="68" t="s">
        <v>359</v>
      </c>
      <c r="E3289" s="68" t="s">
        <v>360</v>
      </c>
      <c r="F3289" s="68" t="s">
        <v>77</v>
      </c>
      <c r="G3289" s="68" t="s">
        <v>273</v>
      </c>
      <c r="H3289" s="68" t="s">
        <v>638</v>
      </c>
      <c r="I3289" s="65">
        <v>2249</v>
      </c>
      <c r="J3289" s="65">
        <v>411</v>
      </c>
      <c r="K3289" s="65" t="s">
        <v>498</v>
      </c>
    </row>
    <row r="3290" spans="1:11" ht="12.75" customHeight="1">
      <c r="A3290" s="68" t="s">
        <v>292</v>
      </c>
      <c r="B3290" s="68" t="s">
        <v>136</v>
      </c>
      <c r="C3290" s="68" t="s">
        <v>287</v>
      </c>
      <c r="D3290" s="68" t="s">
        <v>359</v>
      </c>
      <c r="E3290" s="68" t="s">
        <v>360</v>
      </c>
      <c r="F3290" s="68" t="s">
        <v>77</v>
      </c>
      <c r="G3290" s="68" t="s">
        <v>273</v>
      </c>
      <c r="H3290" s="68" t="s">
        <v>491</v>
      </c>
      <c r="I3290" s="65">
        <v>733</v>
      </c>
      <c r="J3290" s="65">
        <v>409</v>
      </c>
      <c r="K3290" s="65" t="s">
        <v>281</v>
      </c>
    </row>
    <row r="3291" spans="1:11" ht="12.75" customHeight="1">
      <c r="A3291" s="68" t="s">
        <v>292</v>
      </c>
      <c r="B3291" s="68" t="s">
        <v>136</v>
      </c>
      <c r="C3291" s="68" t="s">
        <v>287</v>
      </c>
      <c r="D3291" s="68" t="s">
        <v>359</v>
      </c>
      <c r="E3291" s="68" t="s">
        <v>360</v>
      </c>
      <c r="F3291" s="68" t="s">
        <v>77</v>
      </c>
      <c r="G3291" s="68" t="s">
        <v>273</v>
      </c>
      <c r="H3291" s="68" t="s">
        <v>369</v>
      </c>
      <c r="I3291" s="65">
        <v>566</v>
      </c>
      <c r="J3291" s="65">
        <v>409</v>
      </c>
      <c r="K3291" s="65" t="s">
        <v>281</v>
      </c>
    </row>
    <row r="3292" spans="1:11" ht="12.75" customHeight="1">
      <c r="A3292" s="68" t="s">
        <v>292</v>
      </c>
      <c r="B3292" s="68" t="s">
        <v>136</v>
      </c>
      <c r="C3292" s="68" t="s">
        <v>287</v>
      </c>
      <c r="D3292" s="68" t="s">
        <v>359</v>
      </c>
      <c r="E3292" s="68" t="s">
        <v>360</v>
      </c>
      <c r="F3292" s="68" t="s">
        <v>77</v>
      </c>
      <c r="G3292" s="68" t="s">
        <v>273</v>
      </c>
      <c r="H3292" s="68" t="s">
        <v>638</v>
      </c>
      <c r="I3292" s="65">
        <v>490</v>
      </c>
      <c r="J3292" s="65">
        <v>409</v>
      </c>
      <c r="K3292" s="65" t="s">
        <v>281</v>
      </c>
    </row>
    <row r="3293" spans="1:11" ht="12.75" customHeight="1">
      <c r="A3293" s="68" t="s">
        <v>292</v>
      </c>
      <c r="B3293" s="68" t="s">
        <v>136</v>
      </c>
      <c r="C3293" s="68" t="s">
        <v>287</v>
      </c>
      <c r="D3293" s="68" t="s">
        <v>359</v>
      </c>
      <c r="E3293" s="68" t="s">
        <v>360</v>
      </c>
      <c r="F3293" s="68" t="s">
        <v>77</v>
      </c>
      <c r="G3293" s="68" t="s">
        <v>273</v>
      </c>
      <c r="H3293" s="68" t="s">
        <v>491</v>
      </c>
      <c r="I3293" s="65">
        <v>17</v>
      </c>
      <c r="J3293" s="65">
        <v>603</v>
      </c>
      <c r="K3293" s="65" t="s">
        <v>263</v>
      </c>
    </row>
    <row r="3294" spans="1:11" ht="12.75" customHeight="1">
      <c r="A3294" s="68" t="s">
        <v>292</v>
      </c>
      <c r="B3294" s="68" t="s">
        <v>136</v>
      </c>
      <c r="C3294" s="68" t="s">
        <v>287</v>
      </c>
      <c r="D3294" s="68" t="s">
        <v>359</v>
      </c>
      <c r="E3294" s="68" t="s">
        <v>360</v>
      </c>
      <c r="F3294" s="68" t="s">
        <v>77</v>
      </c>
      <c r="G3294" s="68" t="s">
        <v>273</v>
      </c>
      <c r="H3294" s="68" t="s">
        <v>369</v>
      </c>
      <c r="I3294" s="65">
        <v>23</v>
      </c>
      <c r="J3294" s="65">
        <v>603</v>
      </c>
      <c r="K3294" s="65" t="s">
        <v>263</v>
      </c>
    </row>
    <row r="3295" spans="1:11" ht="12.75" customHeight="1">
      <c r="A3295" s="68" t="s">
        <v>292</v>
      </c>
      <c r="B3295" s="68" t="s">
        <v>136</v>
      </c>
      <c r="C3295" s="68" t="s">
        <v>287</v>
      </c>
      <c r="D3295" s="68" t="s">
        <v>359</v>
      </c>
      <c r="E3295" s="68" t="s">
        <v>360</v>
      </c>
      <c r="F3295" s="68" t="s">
        <v>77</v>
      </c>
      <c r="G3295" s="68" t="s">
        <v>273</v>
      </c>
      <c r="H3295" s="68" t="s">
        <v>638</v>
      </c>
      <c r="I3295" s="65">
        <v>19</v>
      </c>
      <c r="J3295" s="65">
        <v>603</v>
      </c>
      <c r="K3295" s="65" t="s">
        <v>263</v>
      </c>
    </row>
    <row r="3296" spans="1:11" ht="12.75" customHeight="1">
      <c r="A3296" s="68" t="s">
        <v>292</v>
      </c>
      <c r="B3296" s="68" t="s">
        <v>136</v>
      </c>
      <c r="C3296" s="68" t="s">
        <v>287</v>
      </c>
      <c r="D3296" s="68" t="s">
        <v>359</v>
      </c>
      <c r="E3296" s="68" t="s">
        <v>360</v>
      </c>
      <c r="F3296" s="68" t="s">
        <v>77</v>
      </c>
      <c r="G3296" s="68" t="s">
        <v>273</v>
      </c>
      <c r="H3296" s="68" t="s">
        <v>491</v>
      </c>
      <c r="I3296" s="65">
        <v>3977</v>
      </c>
      <c r="J3296" s="65">
        <v>417</v>
      </c>
      <c r="K3296" s="65" t="s">
        <v>499</v>
      </c>
    </row>
    <row r="3297" spans="1:11" ht="12.75" customHeight="1">
      <c r="A3297" s="68" t="s">
        <v>292</v>
      </c>
      <c r="B3297" s="68" t="s">
        <v>136</v>
      </c>
      <c r="C3297" s="68" t="s">
        <v>287</v>
      </c>
      <c r="D3297" s="68" t="s">
        <v>359</v>
      </c>
      <c r="E3297" s="68" t="s">
        <v>360</v>
      </c>
      <c r="F3297" s="68" t="s">
        <v>77</v>
      </c>
      <c r="G3297" s="68" t="s">
        <v>273</v>
      </c>
      <c r="H3297" s="68" t="s">
        <v>369</v>
      </c>
      <c r="I3297" s="65">
        <v>4630</v>
      </c>
      <c r="J3297" s="65">
        <v>417</v>
      </c>
      <c r="K3297" s="65" t="s">
        <v>499</v>
      </c>
    </row>
    <row r="3298" spans="1:11" ht="12.75" customHeight="1">
      <c r="A3298" s="68" t="s">
        <v>292</v>
      </c>
      <c r="B3298" s="68" t="s">
        <v>136</v>
      </c>
      <c r="C3298" s="68" t="s">
        <v>287</v>
      </c>
      <c r="D3298" s="68" t="s">
        <v>359</v>
      </c>
      <c r="E3298" s="68" t="s">
        <v>360</v>
      </c>
      <c r="F3298" s="68" t="s">
        <v>77</v>
      </c>
      <c r="G3298" s="68" t="s">
        <v>273</v>
      </c>
      <c r="H3298" s="68" t="s">
        <v>638</v>
      </c>
      <c r="I3298" s="65">
        <v>6035</v>
      </c>
      <c r="J3298" s="65">
        <v>417</v>
      </c>
      <c r="K3298" s="65" t="s">
        <v>499</v>
      </c>
    </row>
    <row r="3299" spans="1:11" ht="12.75" customHeight="1">
      <c r="A3299" s="68" t="s">
        <v>292</v>
      </c>
      <c r="B3299" s="68" t="s">
        <v>136</v>
      </c>
      <c r="C3299" s="68" t="s">
        <v>287</v>
      </c>
      <c r="D3299" s="68" t="s">
        <v>359</v>
      </c>
      <c r="E3299" s="68" t="s">
        <v>360</v>
      </c>
      <c r="F3299" s="68" t="s">
        <v>77</v>
      </c>
      <c r="G3299" s="68" t="s">
        <v>273</v>
      </c>
      <c r="H3299" s="68" t="s">
        <v>491</v>
      </c>
      <c r="I3299" s="65">
        <v>118</v>
      </c>
      <c r="J3299" s="65">
        <v>443</v>
      </c>
      <c r="K3299" s="65" t="s">
        <v>232</v>
      </c>
    </row>
    <row r="3300" spans="1:11" ht="12.75" customHeight="1">
      <c r="A3300" s="68" t="s">
        <v>292</v>
      </c>
      <c r="B3300" s="68" t="s">
        <v>136</v>
      </c>
      <c r="C3300" s="68" t="s">
        <v>287</v>
      </c>
      <c r="D3300" s="68" t="s">
        <v>359</v>
      </c>
      <c r="E3300" s="68" t="s">
        <v>360</v>
      </c>
      <c r="F3300" s="68" t="s">
        <v>77</v>
      </c>
      <c r="G3300" s="68" t="s">
        <v>273</v>
      </c>
      <c r="H3300" s="68" t="s">
        <v>369</v>
      </c>
      <c r="I3300" s="65">
        <v>156</v>
      </c>
      <c r="J3300" s="65">
        <v>443</v>
      </c>
      <c r="K3300" s="65" t="s">
        <v>232</v>
      </c>
    </row>
    <row r="3301" spans="1:11" ht="12.75" customHeight="1">
      <c r="A3301" s="68" t="s">
        <v>292</v>
      </c>
      <c r="B3301" s="68" t="s">
        <v>136</v>
      </c>
      <c r="C3301" s="68" t="s">
        <v>287</v>
      </c>
      <c r="D3301" s="68" t="s">
        <v>359</v>
      </c>
      <c r="E3301" s="68" t="s">
        <v>360</v>
      </c>
      <c r="F3301" s="68" t="s">
        <v>77</v>
      </c>
      <c r="G3301" s="68" t="s">
        <v>273</v>
      </c>
      <c r="H3301" s="68" t="s">
        <v>638</v>
      </c>
      <c r="I3301" s="65">
        <v>222</v>
      </c>
      <c r="J3301" s="65">
        <v>443</v>
      </c>
      <c r="K3301" s="65" t="s">
        <v>232</v>
      </c>
    </row>
    <row r="3302" spans="1:11" ht="12.75" customHeight="1">
      <c r="A3302" s="68" t="s">
        <v>292</v>
      </c>
      <c r="B3302" s="68" t="s">
        <v>136</v>
      </c>
      <c r="C3302" s="68" t="s">
        <v>287</v>
      </c>
      <c r="D3302" s="68" t="s">
        <v>359</v>
      </c>
      <c r="E3302" s="68" t="s">
        <v>360</v>
      </c>
      <c r="F3302" s="68" t="s">
        <v>77</v>
      </c>
      <c r="G3302" s="68" t="s">
        <v>273</v>
      </c>
      <c r="H3302" s="68" t="s">
        <v>491</v>
      </c>
      <c r="I3302" s="65">
        <v>1401</v>
      </c>
      <c r="J3302" s="65">
        <v>413</v>
      </c>
      <c r="K3302" s="65" t="s">
        <v>500</v>
      </c>
    </row>
    <row r="3303" spans="1:11" ht="12.75" customHeight="1">
      <c r="A3303" s="68" t="s">
        <v>292</v>
      </c>
      <c r="B3303" s="68" t="s">
        <v>136</v>
      </c>
      <c r="C3303" s="68" t="s">
        <v>287</v>
      </c>
      <c r="D3303" s="68" t="s">
        <v>359</v>
      </c>
      <c r="E3303" s="68" t="s">
        <v>360</v>
      </c>
      <c r="F3303" s="68" t="s">
        <v>77</v>
      </c>
      <c r="G3303" s="68" t="s">
        <v>273</v>
      </c>
      <c r="H3303" s="68" t="s">
        <v>369</v>
      </c>
      <c r="I3303" s="65">
        <v>1381</v>
      </c>
      <c r="J3303" s="65">
        <v>413</v>
      </c>
      <c r="K3303" s="65" t="s">
        <v>500</v>
      </c>
    </row>
    <row r="3304" spans="1:11" ht="12.75" customHeight="1">
      <c r="A3304" s="68" t="s">
        <v>292</v>
      </c>
      <c r="B3304" s="68" t="s">
        <v>136</v>
      </c>
      <c r="C3304" s="68" t="s">
        <v>287</v>
      </c>
      <c r="D3304" s="68" t="s">
        <v>359</v>
      </c>
      <c r="E3304" s="68" t="s">
        <v>360</v>
      </c>
      <c r="F3304" s="68" t="s">
        <v>77</v>
      </c>
      <c r="G3304" s="68" t="s">
        <v>273</v>
      </c>
      <c r="H3304" s="68" t="s">
        <v>638</v>
      </c>
      <c r="I3304" s="65">
        <v>1382</v>
      </c>
      <c r="J3304" s="65">
        <v>413</v>
      </c>
      <c r="K3304" s="65" t="s">
        <v>500</v>
      </c>
    </row>
    <row r="3305" spans="1:11" ht="12.75" customHeight="1">
      <c r="A3305" s="68" t="s">
        <v>292</v>
      </c>
      <c r="B3305" s="68" t="s">
        <v>136</v>
      </c>
      <c r="C3305" s="68" t="s">
        <v>287</v>
      </c>
      <c r="D3305" s="68" t="s">
        <v>359</v>
      </c>
      <c r="E3305" s="68" t="s">
        <v>360</v>
      </c>
      <c r="F3305" s="68" t="s">
        <v>77</v>
      </c>
      <c r="G3305" s="68" t="s">
        <v>273</v>
      </c>
      <c r="H3305" s="68" t="s">
        <v>491</v>
      </c>
      <c r="I3305" s="65">
        <v>31</v>
      </c>
      <c r="J3305" s="65">
        <v>431</v>
      </c>
      <c r="K3305" s="65" t="s">
        <v>282</v>
      </c>
    </row>
    <row r="3306" spans="1:11" ht="12.75" customHeight="1">
      <c r="A3306" s="68" t="s">
        <v>292</v>
      </c>
      <c r="B3306" s="68" t="s">
        <v>136</v>
      </c>
      <c r="C3306" s="68" t="s">
        <v>287</v>
      </c>
      <c r="D3306" s="68" t="s">
        <v>359</v>
      </c>
      <c r="E3306" s="68" t="s">
        <v>360</v>
      </c>
      <c r="F3306" s="68" t="s">
        <v>77</v>
      </c>
      <c r="G3306" s="68" t="s">
        <v>273</v>
      </c>
      <c r="H3306" s="68" t="s">
        <v>369</v>
      </c>
      <c r="I3306" s="65">
        <v>40</v>
      </c>
      <c r="J3306" s="65">
        <v>431</v>
      </c>
      <c r="K3306" s="65" t="s">
        <v>282</v>
      </c>
    </row>
    <row r="3307" spans="1:11" ht="12.75" customHeight="1">
      <c r="A3307" s="68" t="s">
        <v>292</v>
      </c>
      <c r="B3307" s="68" t="s">
        <v>136</v>
      </c>
      <c r="C3307" s="68" t="s">
        <v>287</v>
      </c>
      <c r="D3307" s="68" t="s">
        <v>359</v>
      </c>
      <c r="E3307" s="68" t="s">
        <v>360</v>
      </c>
      <c r="F3307" s="68" t="s">
        <v>77</v>
      </c>
      <c r="G3307" s="68" t="s">
        <v>273</v>
      </c>
      <c r="H3307" s="68" t="s">
        <v>638</v>
      </c>
      <c r="I3307" s="65">
        <v>5</v>
      </c>
      <c r="J3307" s="65">
        <v>431</v>
      </c>
      <c r="K3307" s="65" t="s">
        <v>282</v>
      </c>
    </row>
    <row r="3308" spans="1:11" ht="12.75" customHeight="1">
      <c r="A3308" s="68" t="s">
        <v>292</v>
      </c>
      <c r="B3308" s="68" t="s">
        <v>136</v>
      </c>
      <c r="C3308" s="68" t="s">
        <v>287</v>
      </c>
      <c r="D3308" s="68" t="s">
        <v>359</v>
      </c>
      <c r="E3308" s="68" t="s">
        <v>360</v>
      </c>
      <c r="F3308" s="68" t="s">
        <v>77</v>
      </c>
      <c r="G3308" s="68" t="s">
        <v>273</v>
      </c>
      <c r="H3308" s="68" t="s">
        <v>491</v>
      </c>
      <c r="I3308" s="65">
        <v>892</v>
      </c>
      <c r="J3308" s="65">
        <v>421</v>
      </c>
      <c r="K3308" s="65" t="s">
        <v>382</v>
      </c>
    </row>
    <row r="3309" spans="1:11" ht="12.75" customHeight="1">
      <c r="A3309" s="68" t="s">
        <v>292</v>
      </c>
      <c r="B3309" s="68" t="s">
        <v>136</v>
      </c>
      <c r="C3309" s="68" t="s">
        <v>287</v>
      </c>
      <c r="D3309" s="68" t="s">
        <v>359</v>
      </c>
      <c r="E3309" s="68" t="s">
        <v>360</v>
      </c>
      <c r="F3309" s="68" t="s">
        <v>77</v>
      </c>
      <c r="G3309" s="68" t="s">
        <v>273</v>
      </c>
      <c r="H3309" s="68" t="s">
        <v>369</v>
      </c>
      <c r="I3309" s="65">
        <v>1171</v>
      </c>
      <c r="J3309" s="65">
        <v>421</v>
      </c>
      <c r="K3309" s="65" t="s">
        <v>382</v>
      </c>
    </row>
    <row r="3310" spans="1:11" ht="12.75" customHeight="1">
      <c r="A3310" s="68" t="s">
        <v>292</v>
      </c>
      <c r="B3310" s="68" t="s">
        <v>136</v>
      </c>
      <c r="C3310" s="68" t="s">
        <v>287</v>
      </c>
      <c r="D3310" s="68" t="s">
        <v>359</v>
      </c>
      <c r="E3310" s="68" t="s">
        <v>360</v>
      </c>
      <c r="F3310" s="68" t="s">
        <v>77</v>
      </c>
      <c r="G3310" s="68" t="s">
        <v>273</v>
      </c>
      <c r="H3310" s="68" t="s">
        <v>638</v>
      </c>
      <c r="I3310" s="65">
        <v>1521</v>
      </c>
      <c r="J3310" s="65">
        <v>421</v>
      </c>
      <c r="K3310" s="65" t="s">
        <v>382</v>
      </c>
    </row>
    <row r="3311" spans="1:11" ht="12.75" customHeight="1">
      <c r="A3311" s="68" t="s">
        <v>292</v>
      </c>
      <c r="B3311" s="68" t="s">
        <v>136</v>
      </c>
      <c r="C3311" s="68" t="s">
        <v>287</v>
      </c>
      <c r="D3311" s="68" t="s">
        <v>359</v>
      </c>
      <c r="E3311" s="68" t="s">
        <v>360</v>
      </c>
      <c r="F3311" s="68" t="s">
        <v>77</v>
      </c>
      <c r="G3311" s="68" t="s">
        <v>273</v>
      </c>
      <c r="H3311" s="68" t="s">
        <v>491</v>
      </c>
      <c r="I3311" s="65">
        <v>555</v>
      </c>
      <c r="J3311" s="65">
        <v>440</v>
      </c>
      <c r="K3311" s="65" t="s">
        <v>501</v>
      </c>
    </row>
    <row r="3312" spans="1:11" ht="12.75" customHeight="1">
      <c r="A3312" s="68" t="s">
        <v>292</v>
      </c>
      <c r="B3312" s="68" t="s">
        <v>136</v>
      </c>
      <c r="C3312" s="68" t="s">
        <v>287</v>
      </c>
      <c r="D3312" s="68" t="s">
        <v>359</v>
      </c>
      <c r="E3312" s="68" t="s">
        <v>360</v>
      </c>
      <c r="F3312" s="68" t="s">
        <v>77</v>
      </c>
      <c r="G3312" s="68" t="s">
        <v>273</v>
      </c>
      <c r="H3312" s="68" t="s">
        <v>369</v>
      </c>
      <c r="I3312" s="65">
        <v>720</v>
      </c>
      <c r="J3312" s="65">
        <v>440</v>
      </c>
      <c r="K3312" s="65" t="s">
        <v>501</v>
      </c>
    </row>
    <row r="3313" spans="1:11" ht="12.75" customHeight="1">
      <c r="A3313" s="68" t="s">
        <v>292</v>
      </c>
      <c r="B3313" s="68" t="s">
        <v>136</v>
      </c>
      <c r="C3313" s="68" t="s">
        <v>287</v>
      </c>
      <c r="D3313" s="68" t="s">
        <v>359</v>
      </c>
      <c r="E3313" s="68" t="s">
        <v>360</v>
      </c>
      <c r="F3313" s="68" t="s">
        <v>77</v>
      </c>
      <c r="G3313" s="68" t="s">
        <v>273</v>
      </c>
      <c r="H3313" s="68" t="s">
        <v>638</v>
      </c>
      <c r="I3313" s="65">
        <v>628</v>
      </c>
      <c r="J3313" s="65">
        <v>440</v>
      </c>
      <c r="K3313" s="65" t="s">
        <v>501</v>
      </c>
    </row>
    <row r="3314" spans="1:11" ht="12.75" customHeight="1">
      <c r="A3314" s="68" t="s">
        <v>292</v>
      </c>
      <c r="B3314" s="68" t="s">
        <v>136</v>
      </c>
      <c r="C3314" s="68" t="s">
        <v>287</v>
      </c>
      <c r="D3314" s="68" t="s">
        <v>359</v>
      </c>
      <c r="E3314" s="68" t="s">
        <v>360</v>
      </c>
      <c r="F3314" s="68" t="s">
        <v>77</v>
      </c>
      <c r="G3314" s="68" t="s">
        <v>273</v>
      </c>
      <c r="H3314" s="68" t="s">
        <v>491</v>
      </c>
      <c r="I3314" s="65">
        <v>124</v>
      </c>
      <c r="J3314" s="65">
        <v>467</v>
      </c>
      <c r="K3314" s="65" t="s">
        <v>275</v>
      </c>
    </row>
    <row r="3315" spans="1:11" ht="12.75" customHeight="1">
      <c r="A3315" s="68" t="s">
        <v>292</v>
      </c>
      <c r="B3315" s="68" t="s">
        <v>136</v>
      </c>
      <c r="C3315" s="68" t="s">
        <v>287</v>
      </c>
      <c r="D3315" s="68" t="s">
        <v>359</v>
      </c>
      <c r="E3315" s="68" t="s">
        <v>360</v>
      </c>
      <c r="F3315" s="68" t="s">
        <v>77</v>
      </c>
      <c r="G3315" s="68" t="s">
        <v>273</v>
      </c>
      <c r="H3315" s="68" t="s">
        <v>369</v>
      </c>
      <c r="I3315" s="65">
        <v>83</v>
      </c>
      <c r="J3315" s="65">
        <v>467</v>
      </c>
      <c r="K3315" s="65" t="s">
        <v>275</v>
      </c>
    </row>
    <row r="3316" spans="1:11" ht="12.75" customHeight="1">
      <c r="A3316" s="68" t="s">
        <v>292</v>
      </c>
      <c r="B3316" s="68" t="s">
        <v>136</v>
      </c>
      <c r="C3316" s="68" t="s">
        <v>287</v>
      </c>
      <c r="D3316" s="68" t="s">
        <v>359</v>
      </c>
      <c r="E3316" s="68" t="s">
        <v>360</v>
      </c>
      <c r="F3316" s="68" t="s">
        <v>77</v>
      </c>
      <c r="G3316" s="68" t="s">
        <v>273</v>
      </c>
      <c r="H3316" s="68" t="s">
        <v>638</v>
      </c>
      <c r="I3316" s="65">
        <v>94</v>
      </c>
      <c r="J3316" s="65">
        <v>467</v>
      </c>
      <c r="K3316" s="65" t="s">
        <v>275</v>
      </c>
    </row>
    <row r="3317" spans="1:11" ht="12.75" customHeight="1">
      <c r="A3317" s="68" t="s">
        <v>292</v>
      </c>
      <c r="B3317" s="68" t="s">
        <v>136</v>
      </c>
      <c r="C3317" s="68" t="s">
        <v>287</v>
      </c>
      <c r="D3317" s="68" t="s">
        <v>359</v>
      </c>
      <c r="E3317" s="68" t="s">
        <v>360</v>
      </c>
      <c r="F3317" s="68" t="s">
        <v>77</v>
      </c>
      <c r="G3317" s="68" t="s">
        <v>273</v>
      </c>
      <c r="H3317" s="68" t="s">
        <v>491</v>
      </c>
      <c r="I3317" s="65">
        <v>7594</v>
      </c>
      <c r="J3317" s="65">
        <v>616</v>
      </c>
      <c r="K3317" s="65" t="s">
        <v>383</v>
      </c>
    </row>
    <row r="3318" spans="1:11" ht="12.75" customHeight="1">
      <c r="A3318" s="68" t="s">
        <v>292</v>
      </c>
      <c r="B3318" s="68" t="s">
        <v>136</v>
      </c>
      <c r="C3318" s="68" t="s">
        <v>287</v>
      </c>
      <c r="D3318" s="68" t="s">
        <v>359</v>
      </c>
      <c r="E3318" s="68" t="s">
        <v>360</v>
      </c>
      <c r="F3318" s="68" t="s">
        <v>77</v>
      </c>
      <c r="G3318" s="68" t="s">
        <v>273</v>
      </c>
      <c r="H3318" s="68" t="s">
        <v>369</v>
      </c>
      <c r="I3318" s="65">
        <v>11638</v>
      </c>
      <c r="J3318" s="65">
        <v>616</v>
      </c>
      <c r="K3318" s="65" t="s">
        <v>383</v>
      </c>
    </row>
    <row r="3319" spans="1:11" ht="12.75" customHeight="1">
      <c r="A3319" s="68" t="s">
        <v>292</v>
      </c>
      <c r="B3319" s="68" t="s">
        <v>136</v>
      </c>
      <c r="C3319" s="68" t="s">
        <v>287</v>
      </c>
      <c r="D3319" s="68" t="s">
        <v>359</v>
      </c>
      <c r="E3319" s="68" t="s">
        <v>360</v>
      </c>
      <c r="F3319" s="68" t="s">
        <v>77</v>
      </c>
      <c r="G3319" s="68" t="s">
        <v>273</v>
      </c>
      <c r="H3319" s="68" t="s">
        <v>638</v>
      </c>
      <c r="I3319" s="65">
        <v>16933</v>
      </c>
      <c r="J3319" s="65">
        <v>616</v>
      </c>
      <c r="K3319" s="65" t="s">
        <v>383</v>
      </c>
    </row>
    <row r="3320" spans="1:11" ht="12.75" customHeight="1">
      <c r="A3320" s="68" t="s">
        <v>292</v>
      </c>
      <c r="B3320" s="68" t="s">
        <v>136</v>
      </c>
      <c r="C3320" s="68" t="s">
        <v>287</v>
      </c>
      <c r="D3320" s="68" t="s">
        <v>359</v>
      </c>
      <c r="E3320" s="68" t="s">
        <v>360</v>
      </c>
      <c r="F3320" s="68" t="s">
        <v>77</v>
      </c>
      <c r="G3320" s="68" t="s">
        <v>273</v>
      </c>
      <c r="H3320" s="68" t="s">
        <v>491</v>
      </c>
      <c r="I3320" s="65">
        <v>26</v>
      </c>
      <c r="J3320" s="65">
        <v>432</v>
      </c>
      <c r="K3320" s="65" t="s">
        <v>424</v>
      </c>
    </row>
    <row r="3321" spans="1:11" ht="12.75" customHeight="1">
      <c r="A3321" s="68" t="s">
        <v>292</v>
      </c>
      <c r="B3321" s="68" t="s">
        <v>136</v>
      </c>
      <c r="C3321" s="68" t="s">
        <v>287</v>
      </c>
      <c r="D3321" s="68" t="s">
        <v>359</v>
      </c>
      <c r="E3321" s="68" t="s">
        <v>360</v>
      </c>
      <c r="F3321" s="68" t="s">
        <v>77</v>
      </c>
      <c r="G3321" s="68" t="s">
        <v>273</v>
      </c>
      <c r="H3321" s="68" t="s">
        <v>369</v>
      </c>
      <c r="I3321" s="65">
        <v>14</v>
      </c>
      <c r="J3321" s="65">
        <v>432</v>
      </c>
      <c r="K3321" s="65" t="s">
        <v>424</v>
      </c>
    </row>
    <row r="3322" spans="1:11" ht="12.75" customHeight="1">
      <c r="A3322" s="68" t="s">
        <v>292</v>
      </c>
      <c r="B3322" s="68" t="s">
        <v>136</v>
      </c>
      <c r="C3322" s="68" t="s">
        <v>287</v>
      </c>
      <c r="D3322" s="68" t="s">
        <v>359</v>
      </c>
      <c r="E3322" s="68" t="s">
        <v>360</v>
      </c>
      <c r="F3322" s="68" t="s">
        <v>77</v>
      </c>
      <c r="G3322" s="68" t="s">
        <v>273</v>
      </c>
      <c r="H3322" s="68" t="s">
        <v>638</v>
      </c>
      <c r="I3322" s="65">
        <v>18</v>
      </c>
      <c r="J3322" s="65">
        <v>432</v>
      </c>
      <c r="K3322" s="65" t="s">
        <v>424</v>
      </c>
    </row>
    <row r="3323" spans="1:11" ht="12.75" customHeight="1">
      <c r="A3323" s="68" t="s">
        <v>292</v>
      </c>
      <c r="B3323" s="68" t="s">
        <v>136</v>
      </c>
      <c r="C3323" s="68" t="s">
        <v>287</v>
      </c>
      <c r="D3323" s="68" t="s">
        <v>359</v>
      </c>
      <c r="E3323" s="68" t="s">
        <v>360</v>
      </c>
      <c r="F3323" s="68" t="s">
        <v>78</v>
      </c>
      <c r="G3323" s="68" t="s">
        <v>384</v>
      </c>
      <c r="H3323" s="68" t="s">
        <v>491</v>
      </c>
      <c r="I3323" s="65">
        <v>20</v>
      </c>
      <c r="J3323" s="65">
        <v>807</v>
      </c>
      <c r="K3323" s="65" t="s">
        <v>283</v>
      </c>
    </row>
    <row r="3324" spans="1:11" ht="12.75" customHeight="1">
      <c r="A3324" s="68" t="s">
        <v>292</v>
      </c>
      <c r="B3324" s="68" t="s">
        <v>136</v>
      </c>
      <c r="C3324" s="68" t="s">
        <v>287</v>
      </c>
      <c r="D3324" s="68" t="s">
        <v>359</v>
      </c>
      <c r="E3324" s="68" t="s">
        <v>360</v>
      </c>
      <c r="F3324" s="68" t="s">
        <v>78</v>
      </c>
      <c r="G3324" s="68" t="s">
        <v>384</v>
      </c>
      <c r="H3324" s="68" t="s">
        <v>369</v>
      </c>
      <c r="I3324" s="65">
        <v>55</v>
      </c>
      <c r="J3324" s="65">
        <v>807</v>
      </c>
      <c r="K3324" s="65" t="s">
        <v>283</v>
      </c>
    </row>
    <row r="3325" spans="1:11" ht="12.75" customHeight="1">
      <c r="A3325" s="68" t="s">
        <v>292</v>
      </c>
      <c r="B3325" s="68" t="s">
        <v>136</v>
      </c>
      <c r="C3325" s="68" t="s">
        <v>287</v>
      </c>
      <c r="D3325" s="68" t="s">
        <v>359</v>
      </c>
      <c r="E3325" s="68" t="s">
        <v>360</v>
      </c>
      <c r="F3325" s="68" t="s">
        <v>78</v>
      </c>
      <c r="G3325" s="68" t="s">
        <v>384</v>
      </c>
      <c r="H3325" s="68" t="s">
        <v>638</v>
      </c>
      <c r="I3325" s="65">
        <v>81</v>
      </c>
      <c r="J3325" s="65">
        <v>807</v>
      </c>
      <c r="K3325" s="65" t="s">
        <v>283</v>
      </c>
    </row>
    <row r="3326" spans="1:11" ht="12.75" customHeight="1">
      <c r="A3326" s="68" t="s">
        <v>292</v>
      </c>
      <c r="B3326" s="68" t="s">
        <v>136</v>
      </c>
      <c r="C3326" s="68" t="s">
        <v>287</v>
      </c>
      <c r="D3326" s="68" t="s">
        <v>359</v>
      </c>
      <c r="E3326" s="68" t="s">
        <v>360</v>
      </c>
      <c r="F3326" s="68" t="s">
        <v>204</v>
      </c>
      <c r="G3326" s="68" t="s">
        <v>384</v>
      </c>
      <c r="H3326" s="68" t="s">
        <v>367</v>
      </c>
      <c r="I3326" s="65">
        <v>1547</v>
      </c>
      <c r="J3326" s="65">
        <v>707</v>
      </c>
      <c r="K3326" s="65" t="s">
        <v>386</v>
      </c>
    </row>
    <row r="3327" spans="1:11" ht="12.75" customHeight="1">
      <c r="A3327" s="68" t="s">
        <v>292</v>
      </c>
      <c r="B3327" s="68" t="s">
        <v>136</v>
      </c>
      <c r="C3327" s="68" t="s">
        <v>287</v>
      </c>
      <c r="D3327" s="68" t="s">
        <v>359</v>
      </c>
      <c r="E3327" s="68" t="s">
        <v>360</v>
      </c>
      <c r="F3327" s="68" t="s">
        <v>204</v>
      </c>
      <c r="G3327" s="68" t="s">
        <v>384</v>
      </c>
      <c r="H3327" s="68" t="s">
        <v>247</v>
      </c>
      <c r="I3327" s="65">
        <v>42151</v>
      </c>
      <c r="J3327" s="65">
        <v>707</v>
      </c>
      <c r="K3327" s="65" t="s">
        <v>386</v>
      </c>
    </row>
    <row r="3328" spans="1:11" ht="12.75" customHeight="1">
      <c r="A3328" s="68" t="s">
        <v>292</v>
      </c>
      <c r="B3328" s="68" t="s">
        <v>136</v>
      </c>
      <c r="C3328" s="68" t="s">
        <v>287</v>
      </c>
      <c r="D3328" s="68" t="s">
        <v>359</v>
      </c>
      <c r="E3328" s="68" t="s">
        <v>360</v>
      </c>
      <c r="F3328" s="68" t="s">
        <v>204</v>
      </c>
      <c r="G3328" s="68" t="s">
        <v>384</v>
      </c>
      <c r="H3328" s="68" t="s">
        <v>375</v>
      </c>
      <c r="I3328" s="65">
        <v>58486</v>
      </c>
      <c r="J3328" s="65">
        <v>707</v>
      </c>
      <c r="K3328" s="65" t="s">
        <v>386</v>
      </c>
    </row>
    <row r="3329" spans="1:11" ht="12.75" customHeight="1">
      <c r="A3329" s="68" t="s">
        <v>292</v>
      </c>
      <c r="B3329" s="68" t="s">
        <v>136</v>
      </c>
      <c r="C3329" s="68" t="s">
        <v>287</v>
      </c>
      <c r="D3329" s="68" t="s">
        <v>359</v>
      </c>
      <c r="E3329" s="68" t="s">
        <v>360</v>
      </c>
      <c r="F3329" s="68" t="s">
        <v>204</v>
      </c>
      <c r="G3329" s="68" t="s">
        <v>384</v>
      </c>
      <c r="H3329" s="68" t="s">
        <v>368</v>
      </c>
      <c r="I3329" s="65">
        <v>82430</v>
      </c>
      <c r="J3329" s="65">
        <v>707</v>
      </c>
      <c r="K3329" s="65" t="s">
        <v>386</v>
      </c>
    </row>
    <row r="3330" spans="1:11" ht="12.75" customHeight="1">
      <c r="A3330" s="68" t="s">
        <v>292</v>
      </c>
      <c r="B3330" s="68" t="s">
        <v>136</v>
      </c>
      <c r="C3330" s="68" t="s">
        <v>287</v>
      </c>
      <c r="D3330" s="68" t="s">
        <v>359</v>
      </c>
      <c r="E3330" s="68" t="s">
        <v>360</v>
      </c>
      <c r="F3330" s="68" t="s">
        <v>204</v>
      </c>
      <c r="G3330" s="68" t="s">
        <v>384</v>
      </c>
      <c r="H3330" s="68" t="s">
        <v>491</v>
      </c>
      <c r="I3330" s="65">
        <v>60946</v>
      </c>
      <c r="J3330" s="65">
        <v>707</v>
      </c>
      <c r="K3330" s="65" t="s">
        <v>386</v>
      </c>
    </row>
    <row r="3331" spans="1:11" ht="12.75" customHeight="1">
      <c r="A3331" s="68" t="s">
        <v>292</v>
      </c>
      <c r="B3331" s="68" t="s">
        <v>136</v>
      </c>
      <c r="C3331" s="68" t="s">
        <v>287</v>
      </c>
      <c r="D3331" s="68" t="s">
        <v>359</v>
      </c>
      <c r="E3331" s="68" t="s">
        <v>360</v>
      </c>
      <c r="F3331" s="68" t="s">
        <v>204</v>
      </c>
      <c r="G3331" s="68" t="s">
        <v>384</v>
      </c>
      <c r="H3331" s="68" t="s">
        <v>369</v>
      </c>
      <c r="I3331" s="65">
        <v>49182</v>
      </c>
      <c r="J3331" s="65">
        <v>707</v>
      </c>
      <c r="K3331" s="65" t="s">
        <v>386</v>
      </c>
    </row>
    <row r="3332" spans="1:11" ht="12.75" customHeight="1">
      <c r="A3332" s="68" t="s">
        <v>292</v>
      </c>
      <c r="B3332" s="68" t="s">
        <v>136</v>
      </c>
      <c r="C3332" s="68" t="s">
        <v>287</v>
      </c>
      <c r="D3332" s="68" t="s">
        <v>359</v>
      </c>
      <c r="E3332" s="68" t="s">
        <v>360</v>
      </c>
      <c r="F3332" s="68" t="s">
        <v>204</v>
      </c>
      <c r="G3332" s="68" t="s">
        <v>384</v>
      </c>
      <c r="H3332" s="68" t="s">
        <v>638</v>
      </c>
      <c r="I3332" s="65">
        <v>70509</v>
      </c>
      <c r="J3332" s="65">
        <v>707</v>
      </c>
      <c r="K3332" s="65" t="s">
        <v>386</v>
      </c>
    </row>
    <row r="3333" spans="1:11" ht="12.75" customHeight="1">
      <c r="A3333" s="68" t="s">
        <v>292</v>
      </c>
      <c r="B3333" s="68" t="s">
        <v>136</v>
      </c>
      <c r="C3333" s="68" t="s">
        <v>287</v>
      </c>
      <c r="D3333" s="68" t="s">
        <v>359</v>
      </c>
      <c r="E3333" s="68" t="s">
        <v>360</v>
      </c>
      <c r="F3333" s="68" t="s">
        <v>78</v>
      </c>
      <c r="G3333" s="68" t="s">
        <v>384</v>
      </c>
      <c r="H3333" s="68" t="s">
        <v>491</v>
      </c>
      <c r="I3333" s="65">
        <v>5518</v>
      </c>
      <c r="J3333" s="65">
        <v>721</v>
      </c>
      <c r="K3333" s="65" t="s">
        <v>502</v>
      </c>
    </row>
    <row r="3334" spans="1:11" ht="12.75" customHeight="1">
      <c r="A3334" s="68" t="s">
        <v>292</v>
      </c>
      <c r="B3334" s="68" t="s">
        <v>136</v>
      </c>
      <c r="C3334" s="68" t="s">
        <v>287</v>
      </c>
      <c r="D3334" s="68" t="s">
        <v>359</v>
      </c>
      <c r="E3334" s="68" t="s">
        <v>360</v>
      </c>
      <c r="F3334" s="68" t="s">
        <v>78</v>
      </c>
      <c r="G3334" s="68" t="s">
        <v>384</v>
      </c>
      <c r="H3334" s="68" t="s">
        <v>369</v>
      </c>
      <c r="I3334" s="65">
        <v>6293</v>
      </c>
      <c r="J3334" s="65">
        <v>721</v>
      </c>
      <c r="K3334" s="65" t="s">
        <v>502</v>
      </c>
    </row>
    <row r="3335" spans="1:11" ht="12.75" customHeight="1">
      <c r="A3335" s="68" t="s">
        <v>292</v>
      </c>
      <c r="B3335" s="68" t="s">
        <v>136</v>
      </c>
      <c r="C3335" s="68" t="s">
        <v>287</v>
      </c>
      <c r="D3335" s="68" t="s">
        <v>359</v>
      </c>
      <c r="E3335" s="68" t="s">
        <v>360</v>
      </c>
      <c r="F3335" s="68" t="s">
        <v>78</v>
      </c>
      <c r="G3335" s="68" t="s">
        <v>384</v>
      </c>
      <c r="H3335" s="68" t="s">
        <v>638</v>
      </c>
      <c r="I3335" s="65">
        <v>3185</v>
      </c>
      <c r="J3335" s="65">
        <v>721</v>
      </c>
      <c r="K3335" s="65" t="s">
        <v>502</v>
      </c>
    </row>
    <row r="3336" spans="1:11" ht="12.75" customHeight="1">
      <c r="A3336" s="68" t="s">
        <v>292</v>
      </c>
      <c r="B3336" s="68" t="s">
        <v>136</v>
      </c>
      <c r="C3336" s="68" t="s">
        <v>287</v>
      </c>
      <c r="D3336" s="68" t="s">
        <v>359</v>
      </c>
      <c r="E3336" s="68" t="s">
        <v>360</v>
      </c>
      <c r="F3336" s="68" t="s">
        <v>78</v>
      </c>
      <c r="G3336" s="68" t="s">
        <v>384</v>
      </c>
      <c r="H3336" s="68" t="s">
        <v>491</v>
      </c>
      <c r="I3336" s="65">
        <v>2714</v>
      </c>
      <c r="J3336" s="65">
        <v>722</v>
      </c>
      <c r="K3336" s="65" t="s">
        <v>387</v>
      </c>
    </row>
    <row r="3337" spans="1:11" ht="12.75" customHeight="1">
      <c r="A3337" s="68" t="s">
        <v>292</v>
      </c>
      <c r="B3337" s="68" t="s">
        <v>136</v>
      </c>
      <c r="C3337" s="68" t="s">
        <v>287</v>
      </c>
      <c r="D3337" s="68" t="s">
        <v>359</v>
      </c>
      <c r="E3337" s="68" t="s">
        <v>360</v>
      </c>
      <c r="F3337" s="68" t="s">
        <v>78</v>
      </c>
      <c r="G3337" s="68" t="s">
        <v>384</v>
      </c>
      <c r="H3337" s="68" t="s">
        <v>369</v>
      </c>
      <c r="I3337" s="65">
        <v>2917</v>
      </c>
      <c r="J3337" s="65">
        <v>722</v>
      </c>
      <c r="K3337" s="65" t="s">
        <v>387</v>
      </c>
    </row>
    <row r="3338" spans="1:11" ht="12.75" customHeight="1">
      <c r="A3338" s="68" t="s">
        <v>292</v>
      </c>
      <c r="B3338" s="68" t="s">
        <v>136</v>
      </c>
      <c r="C3338" s="68" t="s">
        <v>287</v>
      </c>
      <c r="D3338" s="68" t="s">
        <v>359</v>
      </c>
      <c r="E3338" s="68" t="s">
        <v>360</v>
      </c>
      <c r="F3338" s="68" t="s">
        <v>78</v>
      </c>
      <c r="G3338" s="68" t="s">
        <v>384</v>
      </c>
      <c r="H3338" s="68" t="s">
        <v>638</v>
      </c>
      <c r="I3338" s="65">
        <v>1783</v>
      </c>
      <c r="J3338" s="65">
        <v>722</v>
      </c>
      <c r="K3338" s="65" t="s">
        <v>387</v>
      </c>
    </row>
    <row r="3339" spans="1:11" ht="12.75" customHeight="1">
      <c r="A3339" s="68" t="s">
        <v>292</v>
      </c>
      <c r="B3339" s="68" t="s">
        <v>136</v>
      </c>
      <c r="C3339" s="68" t="s">
        <v>287</v>
      </c>
      <c r="D3339" s="68" t="s">
        <v>359</v>
      </c>
      <c r="E3339" s="68" t="s">
        <v>360</v>
      </c>
      <c r="F3339" s="68" t="s">
        <v>78</v>
      </c>
      <c r="G3339" s="68" t="s">
        <v>384</v>
      </c>
      <c r="H3339" s="68" t="s">
        <v>491</v>
      </c>
      <c r="I3339" s="65">
        <v>88</v>
      </c>
      <c r="J3339" s="65">
        <v>811</v>
      </c>
      <c r="K3339" s="65" t="s">
        <v>388</v>
      </c>
    </row>
    <row r="3340" spans="1:11" ht="12.75" customHeight="1">
      <c r="A3340" s="68" t="s">
        <v>292</v>
      </c>
      <c r="B3340" s="68" t="s">
        <v>136</v>
      </c>
      <c r="C3340" s="68" t="s">
        <v>287</v>
      </c>
      <c r="D3340" s="68" t="s">
        <v>359</v>
      </c>
      <c r="E3340" s="68" t="s">
        <v>360</v>
      </c>
      <c r="F3340" s="68" t="s">
        <v>78</v>
      </c>
      <c r="G3340" s="68" t="s">
        <v>384</v>
      </c>
      <c r="H3340" s="68" t="s">
        <v>369</v>
      </c>
      <c r="I3340" s="65">
        <v>120</v>
      </c>
      <c r="J3340" s="65">
        <v>811</v>
      </c>
      <c r="K3340" s="65" t="s">
        <v>388</v>
      </c>
    </row>
    <row r="3341" spans="1:11" ht="12.75" customHeight="1">
      <c r="A3341" s="68" t="s">
        <v>292</v>
      </c>
      <c r="B3341" s="68" t="s">
        <v>136</v>
      </c>
      <c r="C3341" s="68" t="s">
        <v>287</v>
      </c>
      <c r="D3341" s="68" t="s">
        <v>359</v>
      </c>
      <c r="E3341" s="68" t="s">
        <v>360</v>
      </c>
      <c r="F3341" s="68" t="s">
        <v>78</v>
      </c>
      <c r="G3341" s="68" t="s">
        <v>384</v>
      </c>
      <c r="H3341" s="68" t="s">
        <v>638</v>
      </c>
      <c r="I3341" s="65">
        <v>66</v>
      </c>
      <c r="J3341" s="65">
        <v>811</v>
      </c>
      <c r="K3341" s="65" t="s">
        <v>388</v>
      </c>
    </row>
    <row r="3342" spans="1:11" ht="12.75" customHeight="1">
      <c r="A3342" s="68" t="s">
        <v>292</v>
      </c>
      <c r="B3342" s="68" t="s">
        <v>136</v>
      </c>
      <c r="C3342" s="68" t="s">
        <v>287</v>
      </c>
      <c r="D3342" s="68" t="s">
        <v>359</v>
      </c>
      <c r="E3342" s="68" t="s">
        <v>360</v>
      </c>
      <c r="F3342" s="68" t="s">
        <v>78</v>
      </c>
      <c r="G3342" s="68" t="s">
        <v>384</v>
      </c>
      <c r="H3342" s="68" t="s">
        <v>491</v>
      </c>
      <c r="I3342" s="65">
        <v>1</v>
      </c>
      <c r="J3342" s="65">
        <v>718</v>
      </c>
      <c r="K3342" s="65" t="s">
        <v>503</v>
      </c>
    </row>
    <row r="3343" spans="1:11" ht="12.75" customHeight="1">
      <c r="A3343" s="68" t="s">
        <v>292</v>
      </c>
      <c r="B3343" s="68" t="s">
        <v>136</v>
      </c>
      <c r="C3343" s="68" t="s">
        <v>287</v>
      </c>
      <c r="D3343" s="68" t="s">
        <v>359</v>
      </c>
      <c r="E3343" s="68" t="s">
        <v>360</v>
      </c>
      <c r="F3343" s="68" t="s">
        <v>78</v>
      </c>
      <c r="G3343" s="68" t="s">
        <v>384</v>
      </c>
      <c r="H3343" s="68" t="s">
        <v>369</v>
      </c>
      <c r="I3343" s="65">
        <v>39</v>
      </c>
      <c r="J3343" s="65">
        <v>718</v>
      </c>
      <c r="K3343" s="65" t="s">
        <v>503</v>
      </c>
    </row>
    <row r="3344" spans="1:11" ht="12.75" customHeight="1">
      <c r="A3344" s="68" t="s">
        <v>292</v>
      </c>
      <c r="B3344" s="68" t="s">
        <v>136</v>
      </c>
      <c r="C3344" s="68" t="s">
        <v>287</v>
      </c>
      <c r="D3344" s="68" t="s">
        <v>359</v>
      </c>
      <c r="E3344" s="68" t="s">
        <v>360</v>
      </c>
      <c r="F3344" s="68" t="s">
        <v>78</v>
      </c>
      <c r="G3344" s="68" t="s">
        <v>384</v>
      </c>
      <c r="H3344" s="68" t="s">
        <v>638</v>
      </c>
      <c r="I3344" s="65">
        <v>150</v>
      </c>
      <c r="J3344" s="65">
        <v>718</v>
      </c>
      <c r="K3344" s="65" t="s">
        <v>503</v>
      </c>
    </row>
    <row r="3345" spans="1:11" ht="12.75" customHeight="1">
      <c r="A3345" s="68" t="s">
        <v>292</v>
      </c>
      <c r="B3345" s="68" t="s">
        <v>136</v>
      </c>
      <c r="C3345" s="68" t="s">
        <v>287</v>
      </c>
      <c r="D3345" s="68" t="s">
        <v>359</v>
      </c>
      <c r="E3345" s="68" t="s">
        <v>360</v>
      </c>
      <c r="F3345" s="68" t="s">
        <v>78</v>
      </c>
      <c r="G3345" s="68" t="s">
        <v>384</v>
      </c>
      <c r="H3345" s="68" t="s">
        <v>491</v>
      </c>
      <c r="I3345" s="65">
        <v>2</v>
      </c>
      <c r="J3345" s="65">
        <v>619</v>
      </c>
      <c r="K3345" s="65" t="s">
        <v>512</v>
      </c>
    </row>
    <row r="3346" spans="1:11" ht="12.75" customHeight="1">
      <c r="A3346" s="68" t="s">
        <v>292</v>
      </c>
      <c r="B3346" s="68" t="s">
        <v>136</v>
      </c>
      <c r="C3346" s="68" t="s">
        <v>287</v>
      </c>
      <c r="D3346" s="68" t="s">
        <v>359</v>
      </c>
      <c r="E3346" s="68" t="s">
        <v>360</v>
      </c>
      <c r="F3346" s="68" t="s">
        <v>78</v>
      </c>
      <c r="G3346" s="68" t="s">
        <v>384</v>
      </c>
      <c r="H3346" s="68" t="s">
        <v>369</v>
      </c>
      <c r="I3346" s="65">
        <v>46</v>
      </c>
      <c r="J3346" s="65">
        <v>619</v>
      </c>
      <c r="K3346" s="65" t="s">
        <v>512</v>
      </c>
    </row>
    <row r="3347" spans="1:11" ht="12.75" customHeight="1">
      <c r="A3347" s="68" t="s">
        <v>292</v>
      </c>
      <c r="B3347" s="68" t="s">
        <v>136</v>
      </c>
      <c r="C3347" s="68" t="s">
        <v>287</v>
      </c>
      <c r="D3347" s="68" t="s">
        <v>359</v>
      </c>
      <c r="E3347" s="68" t="s">
        <v>360</v>
      </c>
      <c r="F3347" s="68" t="s">
        <v>78</v>
      </c>
      <c r="G3347" s="68" t="s">
        <v>384</v>
      </c>
      <c r="H3347" s="68" t="s">
        <v>638</v>
      </c>
      <c r="I3347" s="65">
        <v>37</v>
      </c>
      <c r="J3347" s="65">
        <v>619</v>
      </c>
      <c r="K3347" s="65" t="s">
        <v>512</v>
      </c>
    </row>
    <row r="3348" spans="1:11" ht="12.75" customHeight="1">
      <c r="A3348" s="68" t="s">
        <v>292</v>
      </c>
      <c r="B3348" s="68" t="s">
        <v>136</v>
      </c>
      <c r="C3348" s="68" t="s">
        <v>287</v>
      </c>
      <c r="D3348" s="68" t="s">
        <v>359</v>
      </c>
      <c r="E3348" s="68" t="s">
        <v>360</v>
      </c>
      <c r="F3348" s="68" t="s">
        <v>79</v>
      </c>
      <c r="G3348" s="68" t="s">
        <v>392</v>
      </c>
      <c r="H3348" s="68" t="s">
        <v>491</v>
      </c>
      <c r="I3348" s="65">
        <v>686</v>
      </c>
      <c r="J3348" s="65">
        <v>801</v>
      </c>
      <c r="K3348" s="65" t="s">
        <v>393</v>
      </c>
    </row>
    <row r="3349" spans="1:11" ht="12.75" customHeight="1">
      <c r="A3349" s="68" t="s">
        <v>292</v>
      </c>
      <c r="B3349" s="68" t="s">
        <v>136</v>
      </c>
      <c r="C3349" s="68" t="s">
        <v>287</v>
      </c>
      <c r="D3349" s="68" t="s">
        <v>359</v>
      </c>
      <c r="E3349" s="68" t="s">
        <v>360</v>
      </c>
      <c r="F3349" s="68" t="s">
        <v>79</v>
      </c>
      <c r="G3349" s="68" t="s">
        <v>392</v>
      </c>
      <c r="H3349" s="68" t="s">
        <v>369</v>
      </c>
      <c r="I3349" s="65">
        <v>3627</v>
      </c>
      <c r="J3349" s="65">
        <v>801</v>
      </c>
      <c r="K3349" s="65" t="s">
        <v>393</v>
      </c>
    </row>
    <row r="3350" spans="1:11" ht="12.75" customHeight="1">
      <c r="A3350" s="68" t="s">
        <v>292</v>
      </c>
      <c r="B3350" s="68" t="s">
        <v>136</v>
      </c>
      <c r="C3350" s="68" t="s">
        <v>287</v>
      </c>
      <c r="D3350" s="68" t="s">
        <v>359</v>
      </c>
      <c r="E3350" s="68" t="s">
        <v>360</v>
      </c>
      <c r="F3350" s="68" t="s">
        <v>79</v>
      </c>
      <c r="G3350" s="68" t="s">
        <v>392</v>
      </c>
      <c r="H3350" s="68" t="s">
        <v>638</v>
      </c>
      <c r="I3350" s="65">
        <v>3855</v>
      </c>
      <c r="J3350" s="65">
        <v>801</v>
      </c>
      <c r="K3350" s="65" t="s">
        <v>393</v>
      </c>
    </row>
    <row r="3351" spans="1:11" ht="12.75" customHeight="1">
      <c r="A3351" s="68" t="s">
        <v>292</v>
      </c>
      <c r="B3351" s="68" t="s">
        <v>136</v>
      </c>
      <c r="C3351" s="68" t="s">
        <v>287</v>
      </c>
      <c r="D3351" s="68" t="s">
        <v>359</v>
      </c>
      <c r="E3351" s="68" t="s">
        <v>360</v>
      </c>
      <c r="F3351" s="68" t="s">
        <v>79</v>
      </c>
      <c r="G3351" s="68" t="s">
        <v>392</v>
      </c>
      <c r="H3351" s="68" t="s">
        <v>491</v>
      </c>
      <c r="I3351" s="65">
        <v>61</v>
      </c>
      <c r="J3351" s="65">
        <v>809</v>
      </c>
      <c r="K3351" s="65" t="s">
        <v>394</v>
      </c>
    </row>
    <row r="3352" spans="1:11" ht="12.75" customHeight="1">
      <c r="A3352" s="68" t="s">
        <v>292</v>
      </c>
      <c r="B3352" s="68" t="s">
        <v>136</v>
      </c>
      <c r="C3352" s="68" t="s">
        <v>287</v>
      </c>
      <c r="D3352" s="68" t="s">
        <v>359</v>
      </c>
      <c r="E3352" s="68" t="s">
        <v>360</v>
      </c>
      <c r="F3352" s="68" t="s">
        <v>79</v>
      </c>
      <c r="G3352" s="68" t="s">
        <v>392</v>
      </c>
      <c r="H3352" s="68" t="s">
        <v>369</v>
      </c>
      <c r="I3352" s="65">
        <v>198</v>
      </c>
      <c r="J3352" s="65">
        <v>809</v>
      </c>
      <c r="K3352" s="65" t="s">
        <v>394</v>
      </c>
    </row>
    <row r="3353" spans="1:11" ht="12.75" customHeight="1">
      <c r="A3353" s="68" t="s">
        <v>292</v>
      </c>
      <c r="B3353" s="68" t="s">
        <v>136</v>
      </c>
      <c r="C3353" s="68" t="s">
        <v>287</v>
      </c>
      <c r="D3353" s="68" t="s">
        <v>359</v>
      </c>
      <c r="E3353" s="68" t="s">
        <v>360</v>
      </c>
      <c r="F3353" s="68" t="s">
        <v>79</v>
      </c>
      <c r="G3353" s="68" t="s">
        <v>392</v>
      </c>
      <c r="H3353" s="68" t="s">
        <v>638</v>
      </c>
      <c r="I3353" s="65">
        <v>201</v>
      </c>
      <c r="J3353" s="65">
        <v>809</v>
      </c>
      <c r="K3353" s="65" t="s">
        <v>394</v>
      </c>
    </row>
    <row r="3354" spans="1:11" ht="12.75" customHeight="1">
      <c r="A3354" s="68" t="s">
        <v>292</v>
      </c>
      <c r="B3354" s="68" t="s">
        <v>136</v>
      </c>
      <c r="C3354" s="68" t="s">
        <v>287</v>
      </c>
      <c r="D3354" s="68" t="s">
        <v>359</v>
      </c>
      <c r="E3354" s="68" t="s">
        <v>360</v>
      </c>
      <c r="F3354" s="68" t="s">
        <v>79</v>
      </c>
      <c r="G3354" s="68" t="s">
        <v>392</v>
      </c>
      <c r="H3354" s="68" t="s">
        <v>491</v>
      </c>
      <c r="I3354" s="65">
        <v>13</v>
      </c>
      <c r="J3354" s="65">
        <v>806</v>
      </c>
      <c r="K3354" s="65" t="s">
        <v>264</v>
      </c>
    </row>
    <row r="3355" spans="1:11" ht="12.75" customHeight="1">
      <c r="A3355" s="68" t="s">
        <v>292</v>
      </c>
      <c r="B3355" s="68" t="s">
        <v>136</v>
      </c>
      <c r="C3355" s="68" t="s">
        <v>287</v>
      </c>
      <c r="D3355" s="68" t="s">
        <v>359</v>
      </c>
      <c r="E3355" s="68" t="s">
        <v>360</v>
      </c>
      <c r="F3355" s="68" t="s">
        <v>80</v>
      </c>
      <c r="G3355" s="68" t="s">
        <v>395</v>
      </c>
      <c r="H3355" s="68" t="s">
        <v>491</v>
      </c>
      <c r="I3355" s="65">
        <v>310</v>
      </c>
      <c r="J3355" s="65">
        <v>618</v>
      </c>
      <c r="K3355" s="65" t="s">
        <v>396</v>
      </c>
    </row>
    <row r="3356" spans="1:11" ht="12.75" customHeight="1">
      <c r="A3356" s="68" t="s">
        <v>292</v>
      </c>
      <c r="B3356" s="68" t="s">
        <v>136</v>
      </c>
      <c r="C3356" s="68" t="s">
        <v>287</v>
      </c>
      <c r="D3356" s="68" t="s">
        <v>359</v>
      </c>
      <c r="E3356" s="68" t="s">
        <v>360</v>
      </c>
      <c r="F3356" s="68" t="s">
        <v>80</v>
      </c>
      <c r="G3356" s="68" t="s">
        <v>395</v>
      </c>
      <c r="H3356" s="68" t="s">
        <v>369</v>
      </c>
      <c r="I3356" s="65">
        <v>153</v>
      </c>
      <c r="J3356" s="65">
        <v>618</v>
      </c>
      <c r="K3356" s="65" t="s">
        <v>396</v>
      </c>
    </row>
    <row r="3357" spans="1:11" ht="12.75" customHeight="1">
      <c r="A3357" s="68" t="s">
        <v>292</v>
      </c>
      <c r="B3357" s="68" t="s">
        <v>136</v>
      </c>
      <c r="C3357" s="68" t="s">
        <v>287</v>
      </c>
      <c r="D3357" s="68" t="s">
        <v>359</v>
      </c>
      <c r="E3357" s="68" t="s">
        <v>360</v>
      </c>
      <c r="F3357" s="68" t="s">
        <v>80</v>
      </c>
      <c r="G3357" s="68" t="s">
        <v>395</v>
      </c>
      <c r="H3357" s="68" t="s">
        <v>638</v>
      </c>
      <c r="I3357" s="65">
        <v>117</v>
      </c>
      <c r="J3357" s="65">
        <v>618</v>
      </c>
      <c r="K3357" s="65" t="s">
        <v>396</v>
      </c>
    </row>
    <row r="3358" spans="1:11" ht="12.75" customHeight="1">
      <c r="A3358" s="68" t="s">
        <v>292</v>
      </c>
      <c r="B3358" s="68" t="s">
        <v>136</v>
      </c>
      <c r="C3358" s="68" t="s">
        <v>287</v>
      </c>
      <c r="D3358" s="68" t="s">
        <v>359</v>
      </c>
      <c r="E3358" s="68" t="s">
        <v>360</v>
      </c>
      <c r="F3358" s="68" t="s">
        <v>80</v>
      </c>
      <c r="G3358" s="68" t="s">
        <v>395</v>
      </c>
      <c r="H3358" s="68" t="s">
        <v>491</v>
      </c>
      <c r="I3358" s="65">
        <v>295</v>
      </c>
      <c r="J3358" s="65">
        <v>620</v>
      </c>
      <c r="K3358" s="65" t="s">
        <v>505</v>
      </c>
    </row>
    <row r="3359" spans="1:11" ht="12.75" customHeight="1">
      <c r="A3359" s="68" t="s">
        <v>292</v>
      </c>
      <c r="B3359" s="68" t="s">
        <v>136</v>
      </c>
      <c r="C3359" s="68" t="s">
        <v>287</v>
      </c>
      <c r="D3359" s="68" t="s">
        <v>359</v>
      </c>
      <c r="E3359" s="68" t="s">
        <v>360</v>
      </c>
      <c r="F3359" s="68" t="s">
        <v>80</v>
      </c>
      <c r="G3359" s="68" t="s">
        <v>395</v>
      </c>
      <c r="H3359" s="68" t="s">
        <v>369</v>
      </c>
      <c r="I3359" s="65">
        <v>148</v>
      </c>
      <c r="J3359" s="65">
        <v>620</v>
      </c>
      <c r="K3359" s="65" t="s">
        <v>505</v>
      </c>
    </row>
    <row r="3360" spans="1:11" ht="12.75" customHeight="1">
      <c r="A3360" s="68" t="s">
        <v>292</v>
      </c>
      <c r="B3360" s="68" t="s">
        <v>136</v>
      </c>
      <c r="C3360" s="68" t="s">
        <v>287</v>
      </c>
      <c r="D3360" s="68" t="s">
        <v>359</v>
      </c>
      <c r="E3360" s="68" t="s">
        <v>360</v>
      </c>
      <c r="F3360" s="68" t="s">
        <v>80</v>
      </c>
      <c r="G3360" s="68" t="s">
        <v>395</v>
      </c>
      <c r="H3360" s="68" t="s">
        <v>638</v>
      </c>
      <c r="I3360" s="65">
        <v>152</v>
      </c>
      <c r="J3360" s="65">
        <v>620</v>
      </c>
      <c r="K3360" s="65" t="s">
        <v>505</v>
      </c>
    </row>
    <row r="3361" spans="1:11" ht="12.75" customHeight="1">
      <c r="A3361" s="68" t="s">
        <v>292</v>
      </c>
      <c r="B3361" s="68" t="s">
        <v>136</v>
      </c>
      <c r="C3361" s="68" t="s">
        <v>287</v>
      </c>
      <c r="D3361" s="68" t="s">
        <v>359</v>
      </c>
      <c r="E3361" s="68" t="s">
        <v>360</v>
      </c>
      <c r="F3361" s="68" t="s">
        <v>80</v>
      </c>
      <c r="G3361" s="68" t="s">
        <v>395</v>
      </c>
      <c r="H3361" s="68" t="s">
        <v>491</v>
      </c>
      <c r="I3361" s="65">
        <v>3</v>
      </c>
      <c r="J3361" s="65">
        <v>613</v>
      </c>
      <c r="K3361" s="65" t="s">
        <v>397</v>
      </c>
    </row>
    <row r="3362" spans="1:11" ht="12.75" customHeight="1">
      <c r="A3362" s="68" t="s">
        <v>292</v>
      </c>
      <c r="B3362" s="68" t="s">
        <v>136</v>
      </c>
      <c r="C3362" s="68" t="s">
        <v>287</v>
      </c>
      <c r="D3362" s="68" t="s">
        <v>359</v>
      </c>
      <c r="E3362" s="68" t="s">
        <v>360</v>
      </c>
      <c r="F3362" s="68" t="s">
        <v>80</v>
      </c>
      <c r="G3362" s="68" t="s">
        <v>395</v>
      </c>
      <c r="H3362" s="68" t="s">
        <v>369</v>
      </c>
      <c r="I3362" s="65">
        <v>27</v>
      </c>
      <c r="J3362" s="65">
        <v>613</v>
      </c>
      <c r="K3362" s="65" t="s">
        <v>397</v>
      </c>
    </row>
    <row r="3363" spans="1:11" ht="12.75" customHeight="1">
      <c r="A3363" s="68" t="s">
        <v>292</v>
      </c>
      <c r="B3363" s="68" t="s">
        <v>136</v>
      </c>
      <c r="C3363" s="68" t="s">
        <v>287</v>
      </c>
      <c r="D3363" s="68" t="s">
        <v>359</v>
      </c>
      <c r="E3363" s="68" t="s">
        <v>360</v>
      </c>
      <c r="F3363" s="68" t="s">
        <v>80</v>
      </c>
      <c r="G3363" s="68" t="s">
        <v>395</v>
      </c>
      <c r="H3363" s="68" t="s">
        <v>638</v>
      </c>
      <c r="I3363" s="65">
        <v>4</v>
      </c>
      <c r="J3363" s="65">
        <v>613</v>
      </c>
      <c r="K3363" s="65" t="s">
        <v>397</v>
      </c>
    </row>
    <row r="3364" spans="1:11" ht="12.75" customHeight="1">
      <c r="A3364" s="68" t="s">
        <v>292</v>
      </c>
      <c r="B3364" s="68" t="s">
        <v>136</v>
      </c>
      <c r="C3364" s="68" t="s">
        <v>287</v>
      </c>
      <c r="D3364" s="68" t="s">
        <v>359</v>
      </c>
      <c r="E3364" s="68" t="s">
        <v>360</v>
      </c>
      <c r="F3364" s="68" t="s">
        <v>80</v>
      </c>
      <c r="G3364" s="68" t="s">
        <v>395</v>
      </c>
      <c r="H3364" s="68" t="s">
        <v>491</v>
      </c>
      <c r="I3364" s="65">
        <v>390</v>
      </c>
      <c r="J3364" s="65">
        <v>615</v>
      </c>
      <c r="K3364" s="65" t="s">
        <v>398</v>
      </c>
    </row>
    <row r="3365" spans="1:11" ht="12.75" customHeight="1">
      <c r="A3365" s="68" t="s">
        <v>292</v>
      </c>
      <c r="B3365" s="68" t="s">
        <v>136</v>
      </c>
      <c r="C3365" s="68" t="s">
        <v>287</v>
      </c>
      <c r="D3365" s="68" t="s">
        <v>359</v>
      </c>
      <c r="E3365" s="68" t="s">
        <v>360</v>
      </c>
      <c r="F3365" s="68" t="s">
        <v>80</v>
      </c>
      <c r="G3365" s="68" t="s">
        <v>395</v>
      </c>
      <c r="H3365" s="68" t="s">
        <v>369</v>
      </c>
      <c r="I3365" s="65">
        <v>753</v>
      </c>
      <c r="J3365" s="65">
        <v>615</v>
      </c>
      <c r="K3365" s="65" t="s">
        <v>398</v>
      </c>
    </row>
    <row r="3366" spans="1:11" ht="12.75" customHeight="1">
      <c r="A3366" s="68" t="s">
        <v>292</v>
      </c>
      <c r="B3366" s="68" t="s">
        <v>136</v>
      </c>
      <c r="C3366" s="68" t="s">
        <v>287</v>
      </c>
      <c r="D3366" s="68" t="s">
        <v>359</v>
      </c>
      <c r="E3366" s="68" t="s">
        <v>360</v>
      </c>
      <c r="F3366" s="68" t="s">
        <v>80</v>
      </c>
      <c r="G3366" s="68" t="s">
        <v>395</v>
      </c>
      <c r="H3366" s="68" t="s">
        <v>638</v>
      </c>
      <c r="I3366" s="65">
        <v>852</v>
      </c>
      <c r="J3366" s="65">
        <v>615</v>
      </c>
      <c r="K3366" s="65" t="s">
        <v>398</v>
      </c>
    </row>
    <row r="3367" spans="1:11" ht="12.75" customHeight="1">
      <c r="A3367" s="68" t="s">
        <v>292</v>
      </c>
      <c r="B3367" s="68" t="s">
        <v>136</v>
      </c>
      <c r="C3367" s="68" t="s">
        <v>287</v>
      </c>
      <c r="D3367" s="68" t="s">
        <v>359</v>
      </c>
      <c r="E3367" s="68" t="s">
        <v>360</v>
      </c>
      <c r="F3367" s="68" t="s">
        <v>80</v>
      </c>
      <c r="G3367" s="68" t="s">
        <v>395</v>
      </c>
      <c r="H3367" s="68" t="s">
        <v>491</v>
      </c>
      <c r="I3367" s="65">
        <v>34</v>
      </c>
      <c r="J3367" s="65">
        <v>611</v>
      </c>
      <c r="K3367" s="65" t="s">
        <v>399</v>
      </c>
    </row>
    <row r="3368" spans="1:11" ht="12.75" customHeight="1">
      <c r="A3368" s="68" t="s">
        <v>292</v>
      </c>
      <c r="B3368" s="68" t="s">
        <v>136</v>
      </c>
      <c r="C3368" s="68" t="s">
        <v>287</v>
      </c>
      <c r="D3368" s="68" t="s">
        <v>359</v>
      </c>
      <c r="E3368" s="68" t="s">
        <v>360</v>
      </c>
      <c r="F3368" s="68" t="s">
        <v>80</v>
      </c>
      <c r="G3368" s="68" t="s">
        <v>395</v>
      </c>
      <c r="H3368" s="68" t="s">
        <v>369</v>
      </c>
      <c r="I3368" s="65">
        <v>18</v>
      </c>
      <c r="J3368" s="65">
        <v>611</v>
      </c>
      <c r="K3368" s="65" t="s">
        <v>399</v>
      </c>
    </row>
    <row r="3369" spans="1:11" ht="12.75" customHeight="1">
      <c r="A3369" s="68" t="s">
        <v>292</v>
      </c>
      <c r="B3369" s="68" t="s">
        <v>136</v>
      </c>
      <c r="C3369" s="68" t="s">
        <v>287</v>
      </c>
      <c r="D3369" s="68" t="s">
        <v>359</v>
      </c>
      <c r="E3369" s="68" t="s">
        <v>360</v>
      </c>
      <c r="F3369" s="68" t="s">
        <v>80</v>
      </c>
      <c r="G3369" s="68" t="s">
        <v>395</v>
      </c>
      <c r="H3369" s="68" t="s">
        <v>638</v>
      </c>
      <c r="I3369" s="65">
        <v>21</v>
      </c>
      <c r="J3369" s="65">
        <v>611</v>
      </c>
      <c r="K3369" s="65" t="s">
        <v>399</v>
      </c>
    </row>
    <row r="3370" spans="1:11" ht="12.75" customHeight="1">
      <c r="A3370" s="68" t="s">
        <v>292</v>
      </c>
      <c r="B3370" s="68" t="s">
        <v>136</v>
      </c>
      <c r="C3370" s="68" t="s">
        <v>287</v>
      </c>
      <c r="D3370" s="68" t="s">
        <v>359</v>
      </c>
      <c r="E3370" s="68" t="s">
        <v>360</v>
      </c>
      <c r="F3370" s="68" t="s">
        <v>80</v>
      </c>
      <c r="G3370" s="68" t="s">
        <v>395</v>
      </c>
      <c r="H3370" s="68" t="s">
        <v>491</v>
      </c>
      <c r="I3370" s="65">
        <v>66</v>
      </c>
      <c r="J3370" s="65">
        <v>612</v>
      </c>
      <c r="K3370" s="65" t="s">
        <v>506</v>
      </c>
    </row>
    <row r="3371" spans="1:11" ht="12.75" customHeight="1">
      <c r="A3371" s="68" t="s">
        <v>292</v>
      </c>
      <c r="B3371" s="68" t="s">
        <v>136</v>
      </c>
      <c r="C3371" s="68" t="s">
        <v>287</v>
      </c>
      <c r="D3371" s="68" t="s">
        <v>359</v>
      </c>
      <c r="E3371" s="68" t="s">
        <v>360</v>
      </c>
      <c r="F3371" s="68" t="s">
        <v>80</v>
      </c>
      <c r="G3371" s="68" t="s">
        <v>395</v>
      </c>
      <c r="H3371" s="68" t="s">
        <v>369</v>
      </c>
      <c r="I3371" s="65">
        <v>49</v>
      </c>
      <c r="J3371" s="65">
        <v>612</v>
      </c>
      <c r="K3371" s="65" t="s">
        <v>506</v>
      </c>
    </row>
    <row r="3372" spans="1:11" ht="12.75" customHeight="1">
      <c r="A3372" s="68" t="s">
        <v>292</v>
      </c>
      <c r="B3372" s="68" t="s">
        <v>136</v>
      </c>
      <c r="C3372" s="68" t="s">
        <v>287</v>
      </c>
      <c r="D3372" s="68" t="s">
        <v>359</v>
      </c>
      <c r="E3372" s="68" t="s">
        <v>360</v>
      </c>
      <c r="F3372" s="68" t="s">
        <v>80</v>
      </c>
      <c r="G3372" s="68" t="s">
        <v>395</v>
      </c>
      <c r="H3372" s="68" t="s">
        <v>638</v>
      </c>
      <c r="I3372" s="65">
        <v>74</v>
      </c>
      <c r="J3372" s="65">
        <v>612</v>
      </c>
      <c r="K3372" s="65" t="s">
        <v>506</v>
      </c>
    </row>
    <row r="3373" spans="1:11" ht="12.75" customHeight="1">
      <c r="A3373" s="68" t="s">
        <v>292</v>
      </c>
      <c r="B3373" s="68" t="s">
        <v>136</v>
      </c>
      <c r="C3373" s="68" t="s">
        <v>287</v>
      </c>
      <c r="D3373" s="68" t="s">
        <v>359</v>
      </c>
      <c r="E3373" s="68" t="s">
        <v>360</v>
      </c>
      <c r="F3373" s="68" t="s">
        <v>80</v>
      </c>
      <c r="G3373" s="68" t="s">
        <v>395</v>
      </c>
      <c r="H3373" s="68" t="s">
        <v>491</v>
      </c>
      <c r="I3373" s="65">
        <v>755</v>
      </c>
      <c r="J3373" s="65">
        <v>608</v>
      </c>
      <c r="K3373" s="65" t="s">
        <v>507</v>
      </c>
    </row>
    <row r="3374" spans="1:11" ht="12.75" customHeight="1">
      <c r="A3374" s="68" t="s">
        <v>292</v>
      </c>
      <c r="B3374" s="68" t="s">
        <v>136</v>
      </c>
      <c r="C3374" s="68" t="s">
        <v>287</v>
      </c>
      <c r="D3374" s="68" t="s">
        <v>359</v>
      </c>
      <c r="E3374" s="68" t="s">
        <v>360</v>
      </c>
      <c r="F3374" s="68" t="s">
        <v>80</v>
      </c>
      <c r="G3374" s="68" t="s">
        <v>395</v>
      </c>
      <c r="H3374" s="68" t="s">
        <v>369</v>
      </c>
      <c r="I3374" s="65">
        <v>528</v>
      </c>
      <c r="J3374" s="65">
        <v>608</v>
      </c>
      <c r="K3374" s="65" t="s">
        <v>507</v>
      </c>
    </row>
    <row r="3375" spans="1:11" ht="12.75" customHeight="1">
      <c r="A3375" s="68" t="s">
        <v>292</v>
      </c>
      <c r="B3375" s="68" t="s">
        <v>136</v>
      </c>
      <c r="C3375" s="68" t="s">
        <v>287</v>
      </c>
      <c r="D3375" s="68" t="s">
        <v>359</v>
      </c>
      <c r="E3375" s="68" t="s">
        <v>360</v>
      </c>
      <c r="F3375" s="68" t="s">
        <v>80</v>
      </c>
      <c r="G3375" s="68" t="s">
        <v>395</v>
      </c>
      <c r="H3375" s="68" t="s">
        <v>638</v>
      </c>
      <c r="I3375" s="65">
        <v>488</v>
      </c>
      <c r="J3375" s="65">
        <v>608</v>
      </c>
      <c r="K3375" s="65" t="s">
        <v>507</v>
      </c>
    </row>
    <row r="3376" spans="1:11" ht="12.75" customHeight="1">
      <c r="A3376" s="68" t="s">
        <v>292</v>
      </c>
      <c r="B3376" s="68" t="s">
        <v>136</v>
      </c>
      <c r="C3376" s="68" t="s">
        <v>287</v>
      </c>
      <c r="D3376" s="68" t="s">
        <v>359</v>
      </c>
      <c r="E3376" s="68" t="s">
        <v>360</v>
      </c>
      <c r="F3376" s="68" t="s">
        <v>80</v>
      </c>
      <c r="G3376" s="68" t="s">
        <v>395</v>
      </c>
      <c r="H3376" s="68" t="s">
        <v>491</v>
      </c>
      <c r="I3376" s="65">
        <v>90</v>
      </c>
      <c r="J3376" s="65">
        <v>448</v>
      </c>
      <c r="K3376" s="65" t="s">
        <v>400</v>
      </c>
    </row>
    <row r="3377" spans="1:11" ht="12.75" customHeight="1">
      <c r="A3377" s="68" t="s">
        <v>292</v>
      </c>
      <c r="B3377" s="68" t="s">
        <v>136</v>
      </c>
      <c r="C3377" s="68" t="s">
        <v>287</v>
      </c>
      <c r="D3377" s="68" t="s">
        <v>359</v>
      </c>
      <c r="E3377" s="68" t="s">
        <v>360</v>
      </c>
      <c r="F3377" s="68" t="s">
        <v>80</v>
      </c>
      <c r="G3377" s="68" t="s">
        <v>395</v>
      </c>
      <c r="H3377" s="68" t="s">
        <v>369</v>
      </c>
      <c r="I3377" s="65">
        <v>95</v>
      </c>
      <c r="J3377" s="65">
        <v>448</v>
      </c>
      <c r="K3377" s="65" t="s">
        <v>400</v>
      </c>
    </row>
    <row r="3378" spans="1:11" ht="12.75" customHeight="1">
      <c r="A3378" s="68" t="s">
        <v>292</v>
      </c>
      <c r="B3378" s="68" t="s">
        <v>136</v>
      </c>
      <c r="C3378" s="68" t="s">
        <v>287</v>
      </c>
      <c r="D3378" s="68" t="s">
        <v>359</v>
      </c>
      <c r="E3378" s="68" t="s">
        <v>360</v>
      </c>
      <c r="F3378" s="68" t="s">
        <v>80</v>
      </c>
      <c r="G3378" s="68" t="s">
        <v>395</v>
      </c>
      <c r="H3378" s="68" t="s">
        <v>638</v>
      </c>
      <c r="I3378" s="65">
        <v>87</v>
      </c>
      <c r="J3378" s="65">
        <v>448</v>
      </c>
      <c r="K3378" s="65" t="s">
        <v>400</v>
      </c>
    </row>
    <row r="3379" spans="1:11" ht="12.75" customHeight="1">
      <c r="A3379" s="68" t="s">
        <v>292</v>
      </c>
      <c r="B3379" s="68" t="s">
        <v>136</v>
      </c>
      <c r="C3379" s="68" t="s">
        <v>287</v>
      </c>
      <c r="D3379" s="68" t="s">
        <v>359</v>
      </c>
      <c r="E3379" s="68" t="s">
        <v>360</v>
      </c>
      <c r="F3379" s="68" t="s">
        <v>80</v>
      </c>
      <c r="G3379" s="68" t="s">
        <v>395</v>
      </c>
      <c r="H3379" s="68" t="s">
        <v>491</v>
      </c>
      <c r="I3379" s="65">
        <v>9603</v>
      </c>
      <c r="J3379" s="65">
        <v>607</v>
      </c>
      <c r="K3379" s="65" t="s">
        <v>401</v>
      </c>
    </row>
    <row r="3380" spans="1:11" ht="12.75" customHeight="1">
      <c r="A3380" s="68" t="s">
        <v>292</v>
      </c>
      <c r="B3380" s="68" t="s">
        <v>136</v>
      </c>
      <c r="C3380" s="68" t="s">
        <v>287</v>
      </c>
      <c r="D3380" s="68" t="s">
        <v>359</v>
      </c>
      <c r="E3380" s="68" t="s">
        <v>360</v>
      </c>
      <c r="F3380" s="68" t="s">
        <v>80</v>
      </c>
      <c r="G3380" s="68" t="s">
        <v>395</v>
      </c>
      <c r="H3380" s="68" t="s">
        <v>369</v>
      </c>
      <c r="I3380" s="65">
        <v>9609</v>
      </c>
      <c r="J3380" s="65">
        <v>607</v>
      </c>
      <c r="K3380" s="65" t="s">
        <v>401</v>
      </c>
    </row>
    <row r="3381" spans="1:11" ht="12.75" customHeight="1">
      <c r="A3381" s="68" t="s">
        <v>292</v>
      </c>
      <c r="B3381" s="68" t="s">
        <v>136</v>
      </c>
      <c r="C3381" s="68" t="s">
        <v>287</v>
      </c>
      <c r="D3381" s="68" t="s">
        <v>359</v>
      </c>
      <c r="E3381" s="68" t="s">
        <v>360</v>
      </c>
      <c r="F3381" s="68" t="s">
        <v>80</v>
      </c>
      <c r="G3381" s="68" t="s">
        <v>395</v>
      </c>
      <c r="H3381" s="68" t="s">
        <v>638</v>
      </c>
      <c r="I3381" s="65">
        <v>10771</v>
      </c>
      <c r="J3381" s="65">
        <v>607</v>
      </c>
      <c r="K3381" s="65" t="s">
        <v>401</v>
      </c>
    </row>
    <row r="3382" spans="1:11" ht="12.75" customHeight="1">
      <c r="A3382" s="68" t="s">
        <v>292</v>
      </c>
      <c r="B3382" s="68" t="s">
        <v>136</v>
      </c>
      <c r="C3382" s="68" t="s">
        <v>287</v>
      </c>
      <c r="D3382" s="68" t="s">
        <v>359</v>
      </c>
      <c r="E3382" s="68" t="s">
        <v>360</v>
      </c>
      <c r="F3382" s="68" t="s">
        <v>81</v>
      </c>
      <c r="G3382" s="68" t="s">
        <v>402</v>
      </c>
      <c r="H3382" s="68" t="s">
        <v>638</v>
      </c>
      <c r="I3382" s="65">
        <v>26</v>
      </c>
      <c r="J3382" s="65">
        <v>537</v>
      </c>
      <c r="K3382" s="65" t="s">
        <v>284</v>
      </c>
    </row>
    <row r="3383" spans="1:11" ht="12.75" customHeight="1">
      <c r="A3383" s="68" t="s">
        <v>292</v>
      </c>
      <c r="B3383" s="68" t="s">
        <v>136</v>
      </c>
      <c r="C3383" s="68" t="s">
        <v>287</v>
      </c>
      <c r="D3383" s="68" t="s">
        <v>359</v>
      </c>
      <c r="E3383" s="68" t="s">
        <v>360</v>
      </c>
      <c r="F3383" s="68" t="s">
        <v>81</v>
      </c>
      <c r="G3383" s="68" t="s">
        <v>402</v>
      </c>
      <c r="H3383" s="68" t="s">
        <v>491</v>
      </c>
      <c r="I3383" s="65">
        <v>2</v>
      </c>
      <c r="J3383" s="65">
        <v>547</v>
      </c>
      <c r="K3383" s="65" t="s">
        <v>299</v>
      </c>
    </row>
    <row r="3384" spans="1:11" ht="12.75" customHeight="1">
      <c r="A3384" s="68" t="s">
        <v>292</v>
      </c>
      <c r="B3384" s="68" t="s">
        <v>136</v>
      </c>
      <c r="C3384" s="68" t="s">
        <v>287</v>
      </c>
      <c r="D3384" s="68" t="s">
        <v>359</v>
      </c>
      <c r="E3384" s="68" t="s">
        <v>360</v>
      </c>
      <c r="F3384" s="68" t="s">
        <v>81</v>
      </c>
      <c r="G3384" s="68" t="s">
        <v>402</v>
      </c>
      <c r="H3384" s="68" t="s">
        <v>369</v>
      </c>
      <c r="I3384" s="65">
        <v>12</v>
      </c>
      <c r="J3384" s="65">
        <v>547</v>
      </c>
      <c r="K3384" s="65" t="s">
        <v>299</v>
      </c>
    </row>
    <row r="3385" spans="1:11" ht="12.75" customHeight="1">
      <c r="A3385" s="68" t="s">
        <v>292</v>
      </c>
      <c r="B3385" s="68" t="s">
        <v>136</v>
      </c>
      <c r="C3385" s="68" t="s">
        <v>287</v>
      </c>
      <c r="D3385" s="68" t="s">
        <v>359</v>
      </c>
      <c r="E3385" s="68" t="s">
        <v>360</v>
      </c>
      <c r="F3385" s="68" t="s">
        <v>81</v>
      </c>
      <c r="G3385" s="68" t="s">
        <v>402</v>
      </c>
      <c r="H3385" s="68" t="s">
        <v>638</v>
      </c>
      <c r="I3385" s="65">
        <v>29</v>
      </c>
      <c r="J3385" s="65">
        <v>547</v>
      </c>
      <c r="K3385" s="65" t="s">
        <v>299</v>
      </c>
    </row>
    <row r="3386" spans="1:11" ht="12.75" customHeight="1">
      <c r="A3386" s="68" t="s">
        <v>292</v>
      </c>
      <c r="B3386" s="68" t="s">
        <v>136</v>
      </c>
      <c r="C3386" s="68" t="s">
        <v>287</v>
      </c>
      <c r="D3386" s="68" t="s">
        <v>359</v>
      </c>
      <c r="E3386" s="68" t="s">
        <v>360</v>
      </c>
      <c r="F3386" s="68" t="s">
        <v>81</v>
      </c>
      <c r="G3386" s="68" t="s">
        <v>402</v>
      </c>
      <c r="H3386" s="68" t="s">
        <v>491</v>
      </c>
      <c r="I3386" s="65">
        <v>314</v>
      </c>
      <c r="J3386" s="65">
        <v>529</v>
      </c>
      <c r="K3386" s="65" t="s">
        <v>509</v>
      </c>
    </row>
    <row r="3387" spans="1:11" ht="12.75" customHeight="1">
      <c r="A3387" s="68" t="s">
        <v>292</v>
      </c>
      <c r="B3387" s="68" t="s">
        <v>136</v>
      </c>
      <c r="C3387" s="68" t="s">
        <v>287</v>
      </c>
      <c r="D3387" s="68" t="s">
        <v>359</v>
      </c>
      <c r="E3387" s="68" t="s">
        <v>360</v>
      </c>
      <c r="F3387" s="68" t="s">
        <v>81</v>
      </c>
      <c r="G3387" s="68" t="s">
        <v>402</v>
      </c>
      <c r="H3387" s="68" t="s">
        <v>369</v>
      </c>
      <c r="I3387" s="65">
        <v>383</v>
      </c>
      <c r="J3387" s="65">
        <v>529</v>
      </c>
      <c r="K3387" s="65" t="s">
        <v>509</v>
      </c>
    </row>
    <row r="3388" spans="1:11" ht="12.75" customHeight="1">
      <c r="A3388" s="68" t="s">
        <v>292</v>
      </c>
      <c r="B3388" s="68" t="s">
        <v>136</v>
      </c>
      <c r="C3388" s="68" t="s">
        <v>287</v>
      </c>
      <c r="D3388" s="68" t="s">
        <v>359</v>
      </c>
      <c r="E3388" s="68" t="s">
        <v>360</v>
      </c>
      <c r="F3388" s="68" t="s">
        <v>81</v>
      </c>
      <c r="G3388" s="68" t="s">
        <v>402</v>
      </c>
      <c r="H3388" s="68" t="s">
        <v>638</v>
      </c>
      <c r="I3388" s="65">
        <v>761</v>
      </c>
      <c r="J3388" s="65">
        <v>529</v>
      </c>
      <c r="K3388" s="65" t="s">
        <v>509</v>
      </c>
    </row>
    <row r="3389" spans="1:11" ht="12.75" customHeight="1">
      <c r="A3389" s="68" t="s">
        <v>292</v>
      </c>
      <c r="B3389" s="68" t="s">
        <v>136</v>
      </c>
      <c r="C3389" s="68" t="s">
        <v>287</v>
      </c>
      <c r="D3389" s="68" t="s">
        <v>359</v>
      </c>
      <c r="E3389" s="68" t="s">
        <v>360</v>
      </c>
      <c r="F3389" s="68" t="s">
        <v>81</v>
      </c>
      <c r="G3389" s="68" t="s">
        <v>402</v>
      </c>
      <c r="H3389" s="68" t="s">
        <v>491</v>
      </c>
      <c r="I3389" s="65">
        <v>3</v>
      </c>
      <c r="J3389" s="65">
        <v>546</v>
      </c>
      <c r="K3389" s="65" t="s">
        <v>300</v>
      </c>
    </row>
    <row r="3390" spans="1:11" ht="12.75" customHeight="1">
      <c r="A3390" s="68" t="s">
        <v>292</v>
      </c>
      <c r="B3390" s="68" t="s">
        <v>136</v>
      </c>
      <c r="C3390" s="68" t="s">
        <v>287</v>
      </c>
      <c r="D3390" s="68" t="s">
        <v>359</v>
      </c>
      <c r="E3390" s="68" t="s">
        <v>360</v>
      </c>
      <c r="F3390" s="68" t="s">
        <v>81</v>
      </c>
      <c r="G3390" s="68" t="s">
        <v>402</v>
      </c>
      <c r="H3390" s="68" t="s">
        <v>369</v>
      </c>
      <c r="I3390" s="65">
        <v>8</v>
      </c>
      <c r="J3390" s="65">
        <v>546</v>
      </c>
      <c r="K3390" s="65" t="s">
        <v>300</v>
      </c>
    </row>
    <row r="3391" spans="1:11" ht="12.75" customHeight="1">
      <c r="A3391" s="68" t="s">
        <v>292</v>
      </c>
      <c r="B3391" s="68" t="s">
        <v>136</v>
      </c>
      <c r="C3391" s="68" t="s">
        <v>287</v>
      </c>
      <c r="D3391" s="68" t="s">
        <v>359</v>
      </c>
      <c r="E3391" s="68" t="s">
        <v>360</v>
      </c>
      <c r="F3391" s="68" t="s">
        <v>81</v>
      </c>
      <c r="G3391" s="68" t="s">
        <v>402</v>
      </c>
      <c r="H3391" s="68" t="s">
        <v>638</v>
      </c>
      <c r="I3391" s="65">
        <v>9</v>
      </c>
      <c r="J3391" s="65">
        <v>546</v>
      </c>
      <c r="K3391" s="65" t="s">
        <v>300</v>
      </c>
    </row>
    <row r="3392" spans="1:11" ht="12.75" customHeight="1">
      <c r="A3392" s="68" t="s">
        <v>292</v>
      </c>
      <c r="B3392" s="68" t="s">
        <v>136</v>
      </c>
      <c r="C3392" s="68" t="s">
        <v>287</v>
      </c>
      <c r="D3392" s="68" t="s">
        <v>359</v>
      </c>
      <c r="E3392" s="68" t="s">
        <v>360</v>
      </c>
      <c r="F3392" s="68" t="s">
        <v>82</v>
      </c>
      <c r="G3392" s="68" t="s">
        <v>403</v>
      </c>
      <c r="H3392" s="68" t="s">
        <v>365</v>
      </c>
      <c r="I3392" s="65">
        <v>8735</v>
      </c>
      <c r="J3392" s="65">
        <v>930</v>
      </c>
      <c r="K3392" s="65" t="s">
        <v>249</v>
      </c>
    </row>
    <row r="3393" spans="1:11" ht="12.75" customHeight="1">
      <c r="A3393" s="68" t="s">
        <v>292</v>
      </c>
      <c r="B3393" s="68" t="s">
        <v>136</v>
      </c>
      <c r="C3393" s="68" t="s">
        <v>287</v>
      </c>
      <c r="D3393" s="68" t="s">
        <v>359</v>
      </c>
      <c r="E3393" s="68" t="s">
        <v>360</v>
      </c>
      <c r="F3393" s="68" t="s">
        <v>82</v>
      </c>
      <c r="G3393" s="68" t="s">
        <v>403</v>
      </c>
      <c r="H3393" s="68" t="s">
        <v>366</v>
      </c>
      <c r="I3393" s="65">
        <v>16391</v>
      </c>
      <c r="J3393" s="65">
        <v>930</v>
      </c>
      <c r="K3393" s="65" t="s">
        <v>249</v>
      </c>
    </row>
    <row r="3394" spans="1:11" ht="12.75" customHeight="1">
      <c r="A3394" s="68" t="s">
        <v>292</v>
      </c>
      <c r="B3394" s="68" t="s">
        <v>136</v>
      </c>
      <c r="C3394" s="68" t="s">
        <v>287</v>
      </c>
      <c r="D3394" s="68" t="s">
        <v>359</v>
      </c>
      <c r="E3394" s="68" t="s">
        <v>360</v>
      </c>
      <c r="F3394" s="68" t="s">
        <v>82</v>
      </c>
      <c r="G3394" s="68" t="s">
        <v>403</v>
      </c>
      <c r="H3394" s="68" t="s">
        <v>367</v>
      </c>
      <c r="I3394" s="65">
        <v>18164</v>
      </c>
      <c r="J3394" s="65">
        <v>930</v>
      </c>
      <c r="K3394" s="65" t="s">
        <v>249</v>
      </c>
    </row>
    <row r="3395" spans="1:11" ht="12.75" customHeight="1">
      <c r="A3395" s="68" t="s">
        <v>292</v>
      </c>
      <c r="B3395" s="68" t="s">
        <v>136</v>
      </c>
      <c r="C3395" s="68" t="s">
        <v>287</v>
      </c>
      <c r="D3395" s="68" t="s">
        <v>359</v>
      </c>
      <c r="E3395" s="68" t="s">
        <v>360</v>
      </c>
      <c r="F3395" s="68" t="s">
        <v>82</v>
      </c>
      <c r="G3395" s="68" t="s">
        <v>403</v>
      </c>
      <c r="H3395" s="68" t="s">
        <v>247</v>
      </c>
      <c r="I3395" s="65">
        <v>13179</v>
      </c>
      <c r="J3395" s="65">
        <v>930</v>
      </c>
      <c r="K3395" s="65" t="s">
        <v>249</v>
      </c>
    </row>
    <row r="3396" spans="1:11" ht="12.75" customHeight="1">
      <c r="A3396" s="68" t="s">
        <v>292</v>
      </c>
      <c r="B3396" s="68" t="s">
        <v>136</v>
      </c>
      <c r="C3396" s="68" t="s">
        <v>287</v>
      </c>
      <c r="D3396" s="68" t="s">
        <v>359</v>
      </c>
      <c r="E3396" s="68" t="s">
        <v>360</v>
      </c>
      <c r="F3396" s="68" t="s">
        <v>82</v>
      </c>
      <c r="G3396" s="68" t="s">
        <v>403</v>
      </c>
      <c r="H3396" s="68" t="s">
        <v>375</v>
      </c>
      <c r="I3396" s="65">
        <v>11469</v>
      </c>
      <c r="J3396" s="65">
        <v>930</v>
      </c>
      <c r="K3396" s="65" t="s">
        <v>249</v>
      </c>
    </row>
    <row r="3397" spans="1:11" ht="12.75" customHeight="1">
      <c r="A3397" s="68" t="s">
        <v>292</v>
      </c>
      <c r="B3397" s="68" t="s">
        <v>136</v>
      </c>
      <c r="C3397" s="68" t="s">
        <v>287</v>
      </c>
      <c r="D3397" s="68" t="s">
        <v>359</v>
      </c>
      <c r="E3397" s="68" t="s">
        <v>360</v>
      </c>
      <c r="F3397" s="68" t="s">
        <v>82</v>
      </c>
      <c r="G3397" s="68" t="s">
        <v>403</v>
      </c>
      <c r="H3397" s="68" t="s">
        <v>368</v>
      </c>
      <c r="I3397" s="65">
        <v>10208</v>
      </c>
      <c r="J3397" s="65">
        <v>930</v>
      </c>
      <c r="K3397" s="65" t="s">
        <v>249</v>
      </c>
    </row>
    <row r="3398" spans="1:11" ht="12.75" customHeight="1">
      <c r="A3398" s="68" t="s">
        <v>292</v>
      </c>
      <c r="B3398" s="68" t="s">
        <v>136</v>
      </c>
      <c r="C3398" s="68" t="s">
        <v>287</v>
      </c>
      <c r="D3398" s="68" t="s">
        <v>359</v>
      </c>
      <c r="E3398" s="68" t="s">
        <v>360</v>
      </c>
      <c r="F3398" s="68" t="s">
        <v>82</v>
      </c>
      <c r="G3398" s="68" t="s">
        <v>403</v>
      </c>
      <c r="H3398" s="68" t="s">
        <v>491</v>
      </c>
      <c r="I3398" s="65">
        <v>8904</v>
      </c>
      <c r="J3398" s="65">
        <v>930</v>
      </c>
      <c r="K3398" s="65" t="s">
        <v>249</v>
      </c>
    </row>
    <row r="3399" spans="1:11" ht="12.75" customHeight="1">
      <c r="A3399" s="68" t="s">
        <v>292</v>
      </c>
      <c r="B3399" s="68" t="s">
        <v>136</v>
      </c>
      <c r="C3399" s="68" t="s">
        <v>287</v>
      </c>
      <c r="D3399" s="68" t="s">
        <v>359</v>
      </c>
      <c r="E3399" s="68" t="s">
        <v>360</v>
      </c>
      <c r="F3399" s="68" t="s">
        <v>82</v>
      </c>
      <c r="G3399" s="68" t="s">
        <v>403</v>
      </c>
      <c r="H3399" s="68" t="s">
        <v>369</v>
      </c>
      <c r="I3399" s="65">
        <v>4580</v>
      </c>
      <c r="J3399" s="65">
        <v>930</v>
      </c>
      <c r="K3399" s="65" t="s">
        <v>249</v>
      </c>
    </row>
    <row r="3400" spans="1:11" ht="12.75" customHeight="1">
      <c r="A3400" s="68" t="s">
        <v>292</v>
      </c>
      <c r="B3400" s="68" t="s">
        <v>136</v>
      </c>
      <c r="C3400" s="68" t="s">
        <v>287</v>
      </c>
      <c r="D3400" s="68" t="s">
        <v>359</v>
      </c>
      <c r="E3400" s="68" t="s">
        <v>360</v>
      </c>
      <c r="F3400" s="68" t="s">
        <v>82</v>
      </c>
      <c r="G3400" s="68" t="s">
        <v>403</v>
      </c>
      <c r="H3400" s="68" t="s">
        <v>638</v>
      </c>
      <c r="I3400" s="65">
        <v>3938</v>
      </c>
      <c r="J3400" s="65">
        <v>930</v>
      </c>
      <c r="K3400" s="65" t="s">
        <v>249</v>
      </c>
    </row>
    <row r="3401" spans="1:11" ht="12.75" customHeight="1">
      <c r="A3401" s="68" t="s">
        <v>515</v>
      </c>
      <c r="B3401" s="68" t="s">
        <v>516</v>
      </c>
      <c r="C3401" s="68" t="s">
        <v>287</v>
      </c>
      <c r="D3401" s="68" t="s">
        <v>359</v>
      </c>
      <c r="E3401" s="68" t="s">
        <v>517</v>
      </c>
      <c r="F3401" s="68" t="s">
        <v>204</v>
      </c>
      <c r="G3401" s="68" t="s">
        <v>384</v>
      </c>
      <c r="H3401" s="68" t="s">
        <v>491</v>
      </c>
      <c r="I3401" s="65">
        <v>8591</v>
      </c>
      <c r="J3401" s="65">
        <v>707</v>
      </c>
      <c r="K3401" s="65" t="s">
        <v>386</v>
      </c>
    </row>
    <row r="3402" spans="1:11" ht="12.75" customHeight="1">
      <c r="A3402" s="68" t="s">
        <v>515</v>
      </c>
      <c r="B3402" s="68" t="s">
        <v>516</v>
      </c>
      <c r="C3402" s="68" t="s">
        <v>287</v>
      </c>
      <c r="D3402" s="68" t="s">
        <v>359</v>
      </c>
      <c r="E3402" s="68" t="s">
        <v>517</v>
      </c>
      <c r="F3402" s="68" t="s">
        <v>204</v>
      </c>
      <c r="G3402" s="68" t="s">
        <v>384</v>
      </c>
      <c r="H3402" s="68" t="s">
        <v>369</v>
      </c>
      <c r="I3402" s="65">
        <v>6471</v>
      </c>
      <c r="J3402" s="65">
        <v>707</v>
      </c>
      <c r="K3402" s="65" t="s">
        <v>386</v>
      </c>
    </row>
    <row r="3403" spans="1:11" ht="12.75" customHeight="1">
      <c r="A3403" s="68" t="s">
        <v>515</v>
      </c>
      <c r="B3403" s="68" t="s">
        <v>516</v>
      </c>
      <c r="C3403" s="68" t="s">
        <v>287</v>
      </c>
      <c r="D3403" s="68" t="s">
        <v>359</v>
      </c>
      <c r="E3403" s="68" t="s">
        <v>517</v>
      </c>
      <c r="F3403" s="68" t="s">
        <v>204</v>
      </c>
      <c r="G3403" s="68" t="s">
        <v>384</v>
      </c>
      <c r="H3403" s="68" t="s">
        <v>638</v>
      </c>
      <c r="I3403" s="65">
        <v>4763</v>
      </c>
      <c r="J3403" s="65">
        <v>707</v>
      </c>
      <c r="K3403" s="65" t="s">
        <v>386</v>
      </c>
    </row>
    <row r="3404" spans="1:11" ht="12.75" customHeight="1">
      <c r="A3404" s="68" t="s">
        <v>433</v>
      </c>
      <c r="B3404" s="68" t="s">
        <v>114</v>
      </c>
      <c r="C3404" s="68" t="s">
        <v>287</v>
      </c>
      <c r="D3404" s="68" t="s">
        <v>359</v>
      </c>
      <c r="E3404" s="68" t="s">
        <v>360</v>
      </c>
      <c r="F3404" s="68" t="s">
        <v>204</v>
      </c>
      <c r="G3404" s="68" t="s">
        <v>384</v>
      </c>
      <c r="H3404" s="68" t="s">
        <v>367</v>
      </c>
      <c r="I3404" s="65">
        <v>1962</v>
      </c>
      <c r="J3404" s="65">
        <v>707</v>
      </c>
      <c r="K3404" s="65" t="s">
        <v>386</v>
      </c>
    </row>
    <row r="3405" spans="1:11" ht="12.75" customHeight="1">
      <c r="A3405" s="68" t="s">
        <v>433</v>
      </c>
      <c r="B3405" s="68" t="s">
        <v>114</v>
      </c>
      <c r="C3405" s="68" t="s">
        <v>287</v>
      </c>
      <c r="D3405" s="68" t="s">
        <v>359</v>
      </c>
      <c r="E3405" s="68" t="s">
        <v>360</v>
      </c>
      <c r="F3405" s="68" t="s">
        <v>204</v>
      </c>
      <c r="G3405" s="68" t="s">
        <v>384</v>
      </c>
      <c r="H3405" s="68" t="s">
        <v>247</v>
      </c>
      <c r="I3405" s="65">
        <v>25019</v>
      </c>
      <c r="J3405" s="65">
        <v>707</v>
      </c>
      <c r="K3405" s="65" t="s">
        <v>386</v>
      </c>
    </row>
    <row r="3406" spans="1:11" ht="12.75" customHeight="1">
      <c r="A3406" s="68" t="s">
        <v>433</v>
      </c>
      <c r="B3406" s="68" t="s">
        <v>114</v>
      </c>
      <c r="C3406" s="68" t="s">
        <v>287</v>
      </c>
      <c r="D3406" s="68" t="s">
        <v>359</v>
      </c>
      <c r="E3406" s="68" t="s">
        <v>360</v>
      </c>
      <c r="F3406" s="68" t="s">
        <v>204</v>
      </c>
      <c r="G3406" s="68" t="s">
        <v>384</v>
      </c>
      <c r="H3406" s="68" t="s">
        <v>375</v>
      </c>
      <c r="I3406" s="65">
        <v>40511</v>
      </c>
      <c r="J3406" s="65">
        <v>707</v>
      </c>
      <c r="K3406" s="65" t="s">
        <v>386</v>
      </c>
    </row>
    <row r="3407" spans="1:11" ht="12.75" customHeight="1">
      <c r="A3407" s="68" t="s">
        <v>433</v>
      </c>
      <c r="B3407" s="68" t="s">
        <v>114</v>
      </c>
      <c r="C3407" s="68" t="s">
        <v>287</v>
      </c>
      <c r="D3407" s="68" t="s">
        <v>359</v>
      </c>
      <c r="E3407" s="68" t="s">
        <v>360</v>
      </c>
      <c r="F3407" s="68" t="s">
        <v>204</v>
      </c>
      <c r="G3407" s="68" t="s">
        <v>384</v>
      </c>
      <c r="H3407" s="68" t="s">
        <v>368</v>
      </c>
      <c r="I3407" s="65">
        <v>44006</v>
      </c>
      <c r="J3407" s="65">
        <v>707</v>
      </c>
      <c r="K3407" s="65" t="s">
        <v>386</v>
      </c>
    </row>
    <row r="3408" spans="1:11" ht="12.75" customHeight="1">
      <c r="A3408" s="68" t="s">
        <v>433</v>
      </c>
      <c r="B3408" s="68" t="s">
        <v>114</v>
      </c>
      <c r="C3408" s="68" t="s">
        <v>287</v>
      </c>
      <c r="D3408" s="68" t="s">
        <v>359</v>
      </c>
      <c r="E3408" s="68" t="s">
        <v>360</v>
      </c>
      <c r="F3408" s="68" t="s">
        <v>204</v>
      </c>
      <c r="G3408" s="68" t="s">
        <v>384</v>
      </c>
      <c r="H3408" s="68" t="s">
        <v>491</v>
      </c>
      <c r="I3408" s="65">
        <v>40266</v>
      </c>
      <c r="J3408" s="65">
        <v>707</v>
      </c>
      <c r="K3408" s="65" t="s">
        <v>386</v>
      </c>
    </row>
    <row r="3409" spans="1:11" ht="12.75" customHeight="1">
      <c r="A3409" s="68" t="s">
        <v>433</v>
      </c>
      <c r="B3409" s="68" t="s">
        <v>114</v>
      </c>
      <c r="C3409" s="68" t="s">
        <v>287</v>
      </c>
      <c r="D3409" s="68" t="s">
        <v>359</v>
      </c>
      <c r="E3409" s="68" t="s">
        <v>360</v>
      </c>
      <c r="F3409" s="68" t="s">
        <v>204</v>
      </c>
      <c r="G3409" s="68" t="s">
        <v>384</v>
      </c>
      <c r="H3409" s="68" t="s">
        <v>369</v>
      </c>
      <c r="I3409" s="65">
        <v>50467</v>
      </c>
      <c r="J3409" s="65">
        <v>707</v>
      </c>
      <c r="K3409" s="65" t="s">
        <v>386</v>
      </c>
    </row>
    <row r="3410" spans="1:11" ht="12.75" customHeight="1">
      <c r="A3410" s="68" t="s">
        <v>433</v>
      </c>
      <c r="B3410" s="68" t="s">
        <v>114</v>
      </c>
      <c r="C3410" s="68" t="s">
        <v>287</v>
      </c>
      <c r="D3410" s="68" t="s">
        <v>359</v>
      </c>
      <c r="E3410" s="68" t="s">
        <v>360</v>
      </c>
      <c r="F3410" s="68" t="s">
        <v>204</v>
      </c>
      <c r="G3410" s="68" t="s">
        <v>384</v>
      </c>
      <c r="H3410" s="68" t="s">
        <v>638</v>
      </c>
      <c r="I3410" s="65">
        <v>78827</v>
      </c>
      <c r="J3410" s="65">
        <v>707</v>
      </c>
      <c r="K3410" s="65" t="s">
        <v>386</v>
      </c>
    </row>
    <row r="3411" spans="1:11" ht="12.75" customHeight="1">
      <c r="A3411" s="68" t="s">
        <v>518</v>
      </c>
      <c r="B3411" s="68" t="s">
        <v>134</v>
      </c>
      <c r="C3411" s="68" t="s">
        <v>287</v>
      </c>
      <c r="D3411" s="68" t="s">
        <v>359</v>
      </c>
      <c r="E3411" s="68" t="s">
        <v>517</v>
      </c>
      <c r="F3411" s="68" t="s">
        <v>204</v>
      </c>
      <c r="G3411" s="68" t="s">
        <v>384</v>
      </c>
      <c r="H3411" s="68" t="s">
        <v>491</v>
      </c>
      <c r="I3411" s="65">
        <v>7043</v>
      </c>
      <c r="J3411" s="65">
        <v>707</v>
      </c>
      <c r="K3411" s="65" t="s">
        <v>386</v>
      </c>
    </row>
    <row r="3412" spans="1:11" ht="12.75" customHeight="1">
      <c r="A3412" s="68" t="s">
        <v>518</v>
      </c>
      <c r="B3412" s="68" t="s">
        <v>134</v>
      </c>
      <c r="C3412" s="68" t="s">
        <v>287</v>
      </c>
      <c r="D3412" s="68" t="s">
        <v>359</v>
      </c>
      <c r="E3412" s="68" t="s">
        <v>517</v>
      </c>
      <c r="F3412" s="68" t="s">
        <v>204</v>
      </c>
      <c r="G3412" s="68" t="s">
        <v>384</v>
      </c>
      <c r="H3412" s="68" t="s">
        <v>369</v>
      </c>
      <c r="I3412" s="65">
        <v>4621</v>
      </c>
      <c r="J3412" s="65">
        <v>707</v>
      </c>
      <c r="K3412" s="65" t="s">
        <v>386</v>
      </c>
    </row>
    <row r="3413" spans="1:11" ht="12.75" customHeight="1">
      <c r="A3413" s="68" t="s">
        <v>518</v>
      </c>
      <c r="B3413" s="68" t="s">
        <v>134</v>
      </c>
      <c r="C3413" s="68" t="s">
        <v>287</v>
      </c>
      <c r="D3413" s="68" t="s">
        <v>359</v>
      </c>
      <c r="E3413" s="68" t="s">
        <v>517</v>
      </c>
      <c r="F3413" s="68" t="s">
        <v>204</v>
      </c>
      <c r="G3413" s="68" t="s">
        <v>384</v>
      </c>
      <c r="H3413" s="68" t="s">
        <v>638</v>
      </c>
      <c r="I3413" s="65">
        <v>2186</v>
      </c>
      <c r="J3413" s="65">
        <v>707</v>
      </c>
      <c r="K3413" s="65" t="s">
        <v>386</v>
      </c>
    </row>
    <row r="3414" spans="1:11" ht="12.75" customHeight="1">
      <c r="A3414" s="68" t="s">
        <v>301</v>
      </c>
      <c r="B3414" s="68" t="s">
        <v>434</v>
      </c>
      <c r="C3414" s="68" t="s">
        <v>287</v>
      </c>
      <c r="D3414" s="68" t="s">
        <v>359</v>
      </c>
      <c r="E3414" s="68" t="s">
        <v>360</v>
      </c>
      <c r="F3414" s="68" t="s">
        <v>76</v>
      </c>
      <c r="G3414" s="68" t="s">
        <v>492</v>
      </c>
      <c r="H3414" s="68" t="s">
        <v>491</v>
      </c>
      <c r="I3414" s="65">
        <v>13</v>
      </c>
      <c r="J3414" s="65">
        <v>314</v>
      </c>
      <c r="K3414" s="65" t="s">
        <v>265</v>
      </c>
    </row>
    <row r="3415" spans="1:11" ht="12.75" customHeight="1">
      <c r="A3415" s="68" t="s">
        <v>301</v>
      </c>
      <c r="B3415" s="68" t="s">
        <v>434</v>
      </c>
      <c r="C3415" s="68" t="s">
        <v>287</v>
      </c>
      <c r="D3415" s="68" t="s">
        <v>359</v>
      </c>
      <c r="E3415" s="68" t="s">
        <v>360</v>
      </c>
      <c r="F3415" s="68" t="s">
        <v>76</v>
      </c>
      <c r="G3415" s="68" t="s">
        <v>492</v>
      </c>
      <c r="H3415" s="68" t="s">
        <v>369</v>
      </c>
      <c r="I3415" s="65">
        <v>17</v>
      </c>
      <c r="J3415" s="65">
        <v>314</v>
      </c>
      <c r="K3415" s="65" t="s">
        <v>265</v>
      </c>
    </row>
    <row r="3416" spans="1:11" ht="12.75" customHeight="1">
      <c r="A3416" s="68" t="s">
        <v>301</v>
      </c>
      <c r="B3416" s="68" t="s">
        <v>434</v>
      </c>
      <c r="C3416" s="68" t="s">
        <v>287</v>
      </c>
      <c r="D3416" s="68" t="s">
        <v>359</v>
      </c>
      <c r="E3416" s="68" t="s">
        <v>360</v>
      </c>
      <c r="F3416" s="68" t="s">
        <v>76</v>
      </c>
      <c r="G3416" s="68" t="s">
        <v>492</v>
      </c>
      <c r="H3416" s="68" t="s">
        <v>638</v>
      </c>
      <c r="I3416" s="65">
        <v>5</v>
      </c>
      <c r="J3416" s="65">
        <v>314</v>
      </c>
      <c r="K3416" s="65" t="s">
        <v>265</v>
      </c>
    </row>
    <row r="3417" spans="1:11" ht="12.75" customHeight="1">
      <c r="A3417" s="68" t="s">
        <v>301</v>
      </c>
      <c r="B3417" s="68" t="s">
        <v>434</v>
      </c>
      <c r="C3417" s="68" t="s">
        <v>287</v>
      </c>
      <c r="D3417" s="68" t="s">
        <v>359</v>
      </c>
      <c r="E3417" s="68" t="s">
        <v>360</v>
      </c>
      <c r="F3417" s="68" t="s">
        <v>76</v>
      </c>
      <c r="G3417" s="68" t="s">
        <v>492</v>
      </c>
      <c r="H3417" s="68" t="s">
        <v>491</v>
      </c>
      <c r="I3417" s="65">
        <v>16</v>
      </c>
      <c r="J3417" s="65">
        <v>305</v>
      </c>
      <c r="K3417" s="65" t="s">
        <v>373</v>
      </c>
    </row>
    <row r="3418" spans="1:11" ht="12.75" customHeight="1">
      <c r="A3418" s="68" t="s">
        <v>301</v>
      </c>
      <c r="B3418" s="68" t="s">
        <v>434</v>
      </c>
      <c r="C3418" s="68" t="s">
        <v>287</v>
      </c>
      <c r="D3418" s="68" t="s">
        <v>359</v>
      </c>
      <c r="E3418" s="68" t="s">
        <v>360</v>
      </c>
      <c r="F3418" s="68" t="s">
        <v>76</v>
      </c>
      <c r="G3418" s="68" t="s">
        <v>492</v>
      </c>
      <c r="H3418" s="68" t="s">
        <v>369</v>
      </c>
      <c r="I3418" s="65">
        <v>23</v>
      </c>
      <c r="J3418" s="65">
        <v>305</v>
      </c>
      <c r="K3418" s="65" t="s">
        <v>373</v>
      </c>
    </row>
    <row r="3419" spans="1:11" ht="12.75" customHeight="1">
      <c r="A3419" s="68" t="s">
        <v>301</v>
      </c>
      <c r="B3419" s="68" t="s">
        <v>434</v>
      </c>
      <c r="C3419" s="68" t="s">
        <v>287</v>
      </c>
      <c r="D3419" s="68" t="s">
        <v>359</v>
      </c>
      <c r="E3419" s="68" t="s">
        <v>360</v>
      </c>
      <c r="F3419" s="68" t="s">
        <v>76</v>
      </c>
      <c r="G3419" s="68" t="s">
        <v>492</v>
      </c>
      <c r="H3419" s="68" t="s">
        <v>638</v>
      </c>
      <c r="I3419" s="65">
        <v>2</v>
      </c>
      <c r="J3419" s="65">
        <v>305</v>
      </c>
      <c r="K3419" s="65" t="s">
        <v>373</v>
      </c>
    </row>
    <row r="3420" spans="1:11" ht="12.75" customHeight="1">
      <c r="A3420" s="68" t="s">
        <v>301</v>
      </c>
      <c r="B3420" s="68" t="s">
        <v>434</v>
      </c>
      <c r="C3420" s="68" t="s">
        <v>287</v>
      </c>
      <c r="D3420" s="68" t="s">
        <v>359</v>
      </c>
      <c r="E3420" s="68" t="s">
        <v>360</v>
      </c>
      <c r="F3420" s="68" t="s">
        <v>76</v>
      </c>
      <c r="G3420" s="68" t="s">
        <v>492</v>
      </c>
      <c r="H3420" s="68" t="s">
        <v>365</v>
      </c>
      <c r="I3420" s="65">
        <v>8</v>
      </c>
      <c r="J3420" s="65">
        <v>309</v>
      </c>
      <c r="K3420" s="65" t="s">
        <v>519</v>
      </c>
    </row>
    <row r="3421" spans="1:11" ht="12.75" customHeight="1">
      <c r="A3421" s="68" t="s">
        <v>301</v>
      </c>
      <c r="B3421" s="68" t="s">
        <v>434</v>
      </c>
      <c r="C3421" s="68" t="s">
        <v>287</v>
      </c>
      <c r="D3421" s="68" t="s">
        <v>359</v>
      </c>
      <c r="E3421" s="68" t="s">
        <v>360</v>
      </c>
      <c r="F3421" s="68" t="s">
        <v>76</v>
      </c>
      <c r="G3421" s="68" t="s">
        <v>492</v>
      </c>
      <c r="H3421" s="68" t="s">
        <v>366</v>
      </c>
      <c r="I3421" s="65">
        <v>29</v>
      </c>
      <c r="J3421" s="65">
        <v>309</v>
      </c>
      <c r="K3421" s="65" t="s">
        <v>519</v>
      </c>
    </row>
    <row r="3422" spans="1:11" ht="12.75" customHeight="1">
      <c r="A3422" s="68" t="s">
        <v>301</v>
      </c>
      <c r="B3422" s="68" t="s">
        <v>434</v>
      </c>
      <c r="C3422" s="68" t="s">
        <v>287</v>
      </c>
      <c r="D3422" s="68" t="s">
        <v>359</v>
      </c>
      <c r="E3422" s="68" t="s">
        <v>360</v>
      </c>
      <c r="F3422" s="68" t="s">
        <v>76</v>
      </c>
      <c r="G3422" s="68" t="s">
        <v>492</v>
      </c>
      <c r="H3422" s="68" t="s">
        <v>367</v>
      </c>
      <c r="I3422" s="65">
        <v>16</v>
      </c>
      <c r="J3422" s="65">
        <v>309</v>
      </c>
      <c r="K3422" s="65" t="s">
        <v>519</v>
      </c>
    </row>
    <row r="3423" spans="1:11" ht="12.75" customHeight="1">
      <c r="A3423" s="68" t="s">
        <v>301</v>
      </c>
      <c r="B3423" s="68" t="s">
        <v>434</v>
      </c>
      <c r="C3423" s="68" t="s">
        <v>287</v>
      </c>
      <c r="D3423" s="68" t="s">
        <v>359</v>
      </c>
      <c r="E3423" s="68" t="s">
        <v>360</v>
      </c>
      <c r="F3423" s="68" t="s">
        <v>76</v>
      </c>
      <c r="G3423" s="68" t="s">
        <v>492</v>
      </c>
      <c r="H3423" s="68" t="s">
        <v>247</v>
      </c>
      <c r="I3423" s="65">
        <v>17</v>
      </c>
      <c r="J3423" s="65">
        <v>309</v>
      </c>
      <c r="K3423" s="65" t="s">
        <v>519</v>
      </c>
    </row>
    <row r="3424" spans="1:11" ht="12.75" customHeight="1">
      <c r="A3424" s="68" t="s">
        <v>301</v>
      </c>
      <c r="B3424" s="68" t="s">
        <v>434</v>
      </c>
      <c r="C3424" s="68" t="s">
        <v>287</v>
      </c>
      <c r="D3424" s="68" t="s">
        <v>359</v>
      </c>
      <c r="E3424" s="68" t="s">
        <v>360</v>
      </c>
      <c r="F3424" s="68" t="s">
        <v>76</v>
      </c>
      <c r="G3424" s="68" t="s">
        <v>492</v>
      </c>
      <c r="H3424" s="68" t="s">
        <v>375</v>
      </c>
      <c r="I3424" s="65">
        <v>10</v>
      </c>
      <c r="J3424" s="65">
        <v>309</v>
      </c>
      <c r="K3424" s="65" t="s">
        <v>519</v>
      </c>
    </row>
    <row r="3425" spans="1:11" ht="12.75" customHeight="1">
      <c r="A3425" s="68" t="s">
        <v>301</v>
      </c>
      <c r="B3425" s="68" t="s">
        <v>434</v>
      </c>
      <c r="C3425" s="68" t="s">
        <v>287</v>
      </c>
      <c r="D3425" s="68" t="s">
        <v>359</v>
      </c>
      <c r="E3425" s="68" t="s">
        <v>360</v>
      </c>
      <c r="F3425" s="68" t="s">
        <v>76</v>
      </c>
      <c r="G3425" s="68" t="s">
        <v>492</v>
      </c>
      <c r="H3425" s="68" t="s">
        <v>368</v>
      </c>
      <c r="I3425" s="65">
        <v>3</v>
      </c>
      <c r="J3425" s="65">
        <v>309</v>
      </c>
      <c r="K3425" s="65" t="s">
        <v>519</v>
      </c>
    </row>
    <row r="3426" spans="1:11" ht="12.75" customHeight="1">
      <c r="A3426" s="68" t="s">
        <v>301</v>
      </c>
      <c r="B3426" s="68" t="s">
        <v>434</v>
      </c>
      <c r="C3426" s="68" t="s">
        <v>287</v>
      </c>
      <c r="D3426" s="68" t="s">
        <v>359</v>
      </c>
      <c r="E3426" s="68" t="s">
        <v>360</v>
      </c>
      <c r="F3426" s="68" t="s">
        <v>76</v>
      </c>
      <c r="G3426" s="68" t="s">
        <v>492</v>
      </c>
      <c r="H3426" s="68" t="s">
        <v>491</v>
      </c>
      <c r="I3426" s="65">
        <v>8</v>
      </c>
      <c r="J3426" s="65">
        <v>309</v>
      </c>
      <c r="K3426" s="65" t="s">
        <v>519</v>
      </c>
    </row>
    <row r="3427" spans="1:11" ht="12.75" customHeight="1">
      <c r="A3427" s="68" t="s">
        <v>301</v>
      </c>
      <c r="B3427" s="68" t="s">
        <v>434</v>
      </c>
      <c r="C3427" s="68" t="s">
        <v>287</v>
      </c>
      <c r="D3427" s="68" t="s">
        <v>359</v>
      </c>
      <c r="E3427" s="68" t="s">
        <v>360</v>
      </c>
      <c r="F3427" s="68" t="s">
        <v>76</v>
      </c>
      <c r="G3427" s="68" t="s">
        <v>492</v>
      </c>
      <c r="H3427" s="68" t="s">
        <v>369</v>
      </c>
      <c r="I3427" s="65">
        <v>11</v>
      </c>
      <c r="J3427" s="65">
        <v>309</v>
      </c>
      <c r="K3427" s="65" t="s">
        <v>519</v>
      </c>
    </row>
    <row r="3428" spans="1:11" ht="12.75" customHeight="1">
      <c r="A3428" s="68" t="s">
        <v>301</v>
      </c>
      <c r="B3428" s="68" t="s">
        <v>434</v>
      </c>
      <c r="C3428" s="68" t="s">
        <v>287</v>
      </c>
      <c r="D3428" s="68" t="s">
        <v>359</v>
      </c>
      <c r="E3428" s="68" t="s">
        <v>360</v>
      </c>
      <c r="F3428" s="68" t="s">
        <v>76</v>
      </c>
      <c r="G3428" s="68" t="s">
        <v>492</v>
      </c>
      <c r="H3428" s="68" t="s">
        <v>638</v>
      </c>
      <c r="I3428" s="65">
        <v>9</v>
      </c>
      <c r="J3428" s="65">
        <v>309</v>
      </c>
      <c r="K3428" s="65" t="s">
        <v>519</v>
      </c>
    </row>
    <row r="3429" spans="1:11" ht="12.75" customHeight="1">
      <c r="A3429" s="68" t="s">
        <v>301</v>
      </c>
      <c r="B3429" s="68" t="s">
        <v>434</v>
      </c>
      <c r="C3429" s="68" t="s">
        <v>287</v>
      </c>
      <c r="D3429" s="68" t="s">
        <v>359</v>
      </c>
      <c r="E3429" s="68" t="s">
        <v>360</v>
      </c>
      <c r="F3429" s="68" t="s">
        <v>76</v>
      </c>
      <c r="G3429" s="68" t="s">
        <v>492</v>
      </c>
      <c r="H3429" s="68" t="s">
        <v>364</v>
      </c>
      <c r="I3429" s="65">
        <v>8</v>
      </c>
      <c r="J3429" s="65">
        <v>227</v>
      </c>
      <c r="K3429" s="65" t="s">
        <v>302</v>
      </c>
    </row>
    <row r="3430" spans="1:11" ht="12.75" customHeight="1">
      <c r="A3430" s="68" t="s">
        <v>301</v>
      </c>
      <c r="B3430" s="68" t="s">
        <v>434</v>
      </c>
      <c r="C3430" s="68" t="s">
        <v>287</v>
      </c>
      <c r="D3430" s="68" t="s">
        <v>359</v>
      </c>
      <c r="E3430" s="68" t="s">
        <v>360</v>
      </c>
      <c r="F3430" s="68" t="s">
        <v>76</v>
      </c>
      <c r="G3430" s="68" t="s">
        <v>492</v>
      </c>
      <c r="H3430" s="68" t="s">
        <v>451</v>
      </c>
      <c r="I3430" s="65">
        <v>16</v>
      </c>
      <c r="J3430" s="65">
        <v>227</v>
      </c>
      <c r="K3430" s="65" t="s">
        <v>302</v>
      </c>
    </row>
    <row r="3431" spans="1:11" ht="12.75" customHeight="1">
      <c r="A3431" s="68" t="s">
        <v>301</v>
      </c>
      <c r="B3431" s="68" t="s">
        <v>434</v>
      </c>
      <c r="C3431" s="68" t="s">
        <v>287</v>
      </c>
      <c r="D3431" s="68" t="s">
        <v>359</v>
      </c>
      <c r="E3431" s="68" t="s">
        <v>360</v>
      </c>
      <c r="F3431" s="68" t="s">
        <v>76</v>
      </c>
      <c r="G3431" s="68" t="s">
        <v>492</v>
      </c>
      <c r="H3431" s="68" t="s">
        <v>365</v>
      </c>
      <c r="I3431" s="65">
        <v>44</v>
      </c>
      <c r="J3431" s="65">
        <v>227</v>
      </c>
      <c r="K3431" s="65" t="s">
        <v>302</v>
      </c>
    </row>
    <row r="3432" spans="1:11" ht="12.75" customHeight="1">
      <c r="A3432" s="68" t="s">
        <v>301</v>
      </c>
      <c r="B3432" s="68" t="s">
        <v>434</v>
      </c>
      <c r="C3432" s="68" t="s">
        <v>287</v>
      </c>
      <c r="D3432" s="68" t="s">
        <v>359</v>
      </c>
      <c r="E3432" s="68" t="s">
        <v>360</v>
      </c>
      <c r="F3432" s="68" t="s">
        <v>76</v>
      </c>
      <c r="G3432" s="68" t="s">
        <v>492</v>
      </c>
      <c r="H3432" s="68" t="s">
        <v>366</v>
      </c>
      <c r="I3432" s="65">
        <v>31</v>
      </c>
      <c r="J3432" s="65">
        <v>227</v>
      </c>
      <c r="K3432" s="65" t="s">
        <v>302</v>
      </c>
    </row>
    <row r="3433" spans="1:11" ht="12.75" customHeight="1">
      <c r="A3433" s="68" t="s">
        <v>301</v>
      </c>
      <c r="B3433" s="68" t="s">
        <v>434</v>
      </c>
      <c r="C3433" s="68" t="s">
        <v>287</v>
      </c>
      <c r="D3433" s="68" t="s">
        <v>359</v>
      </c>
      <c r="E3433" s="68" t="s">
        <v>360</v>
      </c>
      <c r="F3433" s="68" t="s">
        <v>76</v>
      </c>
      <c r="G3433" s="68" t="s">
        <v>492</v>
      </c>
      <c r="H3433" s="68" t="s">
        <v>367</v>
      </c>
      <c r="I3433" s="65">
        <v>58</v>
      </c>
      <c r="J3433" s="65">
        <v>227</v>
      </c>
      <c r="K3433" s="65" t="s">
        <v>302</v>
      </c>
    </row>
    <row r="3434" spans="1:11" ht="12.75" customHeight="1">
      <c r="A3434" s="68" t="s">
        <v>301</v>
      </c>
      <c r="B3434" s="68" t="s">
        <v>434</v>
      </c>
      <c r="C3434" s="68" t="s">
        <v>287</v>
      </c>
      <c r="D3434" s="68" t="s">
        <v>359</v>
      </c>
      <c r="E3434" s="68" t="s">
        <v>360</v>
      </c>
      <c r="F3434" s="68" t="s">
        <v>76</v>
      </c>
      <c r="G3434" s="68" t="s">
        <v>492</v>
      </c>
      <c r="H3434" s="68" t="s">
        <v>247</v>
      </c>
      <c r="I3434" s="65">
        <v>43</v>
      </c>
      <c r="J3434" s="65">
        <v>227</v>
      </c>
      <c r="K3434" s="65" t="s">
        <v>302</v>
      </c>
    </row>
    <row r="3435" spans="1:11" ht="12.75" customHeight="1">
      <c r="A3435" s="68" t="s">
        <v>301</v>
      </c>
      <c r="B3435" s="68" t="s">
        <v>434</v>
      </c>
      <c r="C3435" s="68" t="s">
        <v>287</v>
      </c>
      <c r="D3435" s="68" t="s">
        <v>359</v>
      </c>
      <c r="E3435" s="68" t="s">
        <v>360</v>
      </c>
      <c r="F3435" s="68" t="s">
        <v>76</v>
      </c>
      <c r="G3435" s="68" t="s">
        <v>492</v>
      </c>
      <c r="H3435" s="68" t="s">
        <v>375</v>
      </c>
      <c r="I3435" s="65">
        <v>30</v>
      </c>
      <c r="J3435" s="65">
        <v>227</v>
      </c>
      <c r="K3435" s="65" t="s">
        <v>302</v>
      </c>
    </row>
    <row r="3436" spans="1:11" ht="12.75" customHeight="1">
      <c r="A3436" s="68" t="s">
        <v>301</v>
      </c>
      <c r="B3436" s="68" t="s">
        <v>434</v>
      </c>
      <c r="C3436" s="68" t="s">
        <v>287</v>
      </c>
      <c r="D3436" s="68" t="s">
        <v>359</v>
      </c>
      <c r="E3436" s="68" t="s">
        <v>360</v>
      </c>
      <c r="F3436" s="68" t="s">
        <v>76</v>
      </c>
      <c r="G3436" s="68" t="s">
        <v>492</v>
      </c>
      <c r="H3436" s="68" t="s">
        <v>368</v>
      </c>
      <c r="I3436" s="65">
        <v>24</v>
      </c>
      <c r="J3436" s="65">
        <v>227</v>
      </c>
      <c r="K3436" s="65" t="s">
        <v>302</v>
      </c>
    </row>
    <row r="3437" spans="1:11" ht="12.75" customHeight="1">
      <c r="A3437" s="68" t="s">
        <v>301</v>
      </c>
      <c r="B3437" s="68" t="s">
        <v>434</v>
      </c>
      <c r="C3437" s="68" t="s">
        <v>287</v>
      </c>
      <c r="D3437" s="68" t="s">
        <v>359</v>
      </c>
      <c r="E3437" s="68" t="s">
        <v>360</v>
      </c>
      <c r="F3437" s="68" t="s">
        <v>76</v>
      </c>
      <c r="G3437" s="68" t="s">
        <v>492</v>
      </c>
      <c r="H3437" s="68" t="s">
        <v>491</v>
      </c>
      <c r="I3437" s="65">
        <v>27</v>
      </c>
      <c r="J3437" s="65">
        <v>227</v>
      </c>
      <c r="K3437" s="65" t="s">
        <v>302</v>
      </c>
    </row>
    <row r="3438" spans="1:11" ht="12.75" customHeight="1">
      <c r="A3438" s="68" t="s">
        <v>301</v>
      </c>
      <c r="B3438" s="68" t="s">
        <v>434</v>
      </c>
      <c r="C3438" s="68" t="s">
        <v>287</v>
      </c>
      <c r="D3438" s="68" t="s">
        <v>359</v>
      </c>
      <c r="E3438" s="68" t="s">
        <v>360</v>
      </c>
      <c r="F3438" s="68" t="s">
        <v>76</v>
      </c>
      <c r="G3438" s="68" t="s">
        <v>492</v>
      </c>
      <c r="H3438" s="68" t="s">
        <v>369</v>
      </c>
      <c r="I3438" s="65">
        <v>32</v>
      </c>
      <c r="J3438" s="65">
        <v>227</v>
      </c>
      <c r="K3438" s="65" t="s">
        <v>302</v>
      </c>
    </row>
    <row r="3439" spans="1:11" ht="12.75" customHeight="1">
      <c r="A3439" s="68" t="s">
        <v>301</v>
      </c>
      <c r="B3439" s="68" t="s">
        <v>434</v>
      </c>
      <c r="C3439" s="68" t="s">
        <v>287</v>
      </c>
      <c r="D3439" s="68" t="s">
        <v>359</v>
      </c>
      <c r="E3439" s="68" t="s">
        <v>360</v>
      </c>
      <c r="F3439" s="68" t="s">
        <v>76</v>
      </c>
      <c r="G3439" s="68" t="s">
        <v>492</v>
      </c>
      <c r="H3439" s="68" t="s">
        <v>638</v>
      </c>
      <c r="I3439" s="65">
        <v>24</v>
      </c>
      <c r="J3439" s="65">
        <v>227</v>
      </c>
      <c r="K3439" s="65" t="s">
        <v>302</v>
      </c>
    </row>
    <row r="3440" spans="1:11" ht="12.75" customHeight="1">
      <c r="A3440" s="68" t="s">
        <v>301</v>
      </c>
      <c r="B3440" s="68" t="s">
        <v>434</v>
      </c>
      <c r="C3440" s="68" t="s">
        <v>287</v>
      </c>
      <c r="D3440" s="68" t="s">
        <v>359</v>
      </c>
      <c r="E3440" s="68" t="s">
        <v>360</v>
      </c>
      <c r="F3440" s="68" t="s">
        <v>76</v>
      </c>
      <c r="G3440" s="68" t="s">
        <v>492</v>
      </c>
      <c r="H3440" s="68" t="s">
        <v>364</v>
      </c>
      <c r="I3440" s="65">
        <v>2</v>
      </c>
      <c r="J3440" s="65">
        <v>228</v>
      </c>
      <c r="K3440" s="65" t="s">
        <v>303</v>
      </c>
    </row>
    <row r="3441" spans="1:11" ht="12.75" customHeight="1">
      <c r="A3441" s="68" t="s">
        <v>301</v>
      </c>
      <c r="B3441" s="68" t="s">
        <v>434</v>
      </c>
      <c r="C3441" s="68" t="s">
        <v>287</v>
      </c>
      <c r="D3441" s="68" t="s">
        <v>359</v>
      </c>
      <c r="E3441" s="68" t="s">
        <v>360</v>
      </c>
      <c r="F3441" s="68" t="s">
        <v>76</v>
      </c>
      <c r="G3441" s="68" t="s">
        <v>492</v>
      </c>
      <c r="H3441" s="68" t="s">
        <v>451</v>
      </c>
      <c r="I3441" s="65">
        <v>31</v>
      </c>
      <c r="J3441" s="65">
        <v>228</v>
      </c>
      <c r="K3441" s="65" t="s">
        <v>303</v>
      </c>
    </row>
    <row r="3442" spans="1:11" ht="12.75" customHeight="1">
      <c r="A3442" s="68" t="s">
        <v>301</v>
      </c>
      <c r="B3442" s="68" t="s">
        <v>434</v>
      </c>
      <c r="C3442" s="68" t="s">
        <v>287</v>
      </c>
      <c r="D3442" s="68" t="s">
        <v>359</v>
      </c>
      <c r="E3442" s="68" t="s">
        <v>360</v>
      </c>
      <c r="F3442" s="68" t="s">
        <v>76</v>
      </c>
      <c r="G3442" s="68" t="s">
        <v>492</v>
      </c>
      <c r="H3442" s="68" t="s">
        <v>365</v>
      </c>
      <c r="I3442" s="65">
        <v>82</v>
      </c>
      <c r="J3442" s="65">
        <v>228</v>
      </c>
      <c r="K3442" s="65" t="s">
        <v>303</v>
      </c>
    </row>
    <row r="3443" spans="1:11" ht="12.75" customHeight="1">
      <c r="A3443" s="68" t="s">
        <v>301</v>
      </c>
      <c r="B3443" s="68" t="s">
        <v>434</v>
      </c>
      <c r="C3443" s="68" t="s">
        <v>287</v>
      </c>
      <c r="D3443" s="68" t="s">
        <v>359</v>
      </c>
      <c r="E3443" s="68" t="s">
        <v>360</v>
      </c>
      <c r="F3443" s="68" t="s">
        <v>76</v>
      </c>
      <c r="G3443" s="68" t="s">
        <v>492</v>
      </c>
      <c r="H3443" s="68" t="s">
        <v>366</v>
      </c>
      <c r="I3443" s="65">
        <v>72</v>
      </c>
      <c r="J3443" s="65">
        <v>228</v>
      </c>
      <c r="K3443" s="65" t="s">
        <v>303</v>
      </c>
    </row>
    <row r="3444" spans="1:11" ht="12.75" customHeight="1">
      <c r="A3444" s="68" t="s">
        <v>301</v>
      </c>
      <c r="B3444" s="68" t="s">
        <v>434</v>
      </c>
      <c r="C3444" s="68" t="s">
        <v>287</v>
      </c>
      <c r="D3444" s="68" t="s">
        <v>359</v>
      </c>
      <c r="E3444" s="68" t="s">
        <v>360</v>
      </c>
      <c r="F3444" s="68" t="s">
        <v>76</v>
      </c>
      <c r="G3444" s="68" t="s">
        <v>492</v>
      </c>
      <c r="H3444" s="68" t="s">
        <v>367</v>
      </c>
      <c r="I3444" s="65">
        <v>99</v>
      </c>
      <c r="J3444" s="65">
        <v>228</v>
      </c>
      <c r="K3444" s="65" t="s">
        <v>303</v>
      </c>
    </row>
    <row r="3445" spans="1:11" ht="12.75" customHeight="1">
      <c r="A3445" s="68" t="s">
        <v>301</v>
      </c>
      <c r="B3445" s="68" t="s">
        <v>434</v>
      </c>
      <c r="C3445" s="68" t="s">
        <v>287</v>
      </c>
      <c r="D3445" s="68" t="s">
        <v>359</v>
      </c>
      <c r="E3445" s="68" t="s">
        <v>360</v>
      </c>
      <c r="F3445" s="68" t="s">
        <v>76</v>
      </c>
      <c r="G3445" s="68" t="s">
        <v>492</v>
      </c>
      <c r="H3445" s="68" t="s">
        <v>247</v>
      </c>
      <c r="I3445" s="65">
        <v>64</v>
      </c>
      <c r="J3445" s="65">
        <v>228</v>
      </c>
      <c r="K3445" s="65" t="s">
        <v>303</v>
      </c>
    </row>
    <row r="3446" spans="1:11" ht="12.75" customHeight="1">
      <c r="A3446" s="68" t="s">
        <v>301</v>
      </c>
      <c r="B3446" s="68" t="s">
        <v>434</v>
      </c>
      <c r="C3446" s="68" t="s">
        <v>287</v>
      </c>
      <c r="D3446" s="68" t="s">
        <v>359</v>
      </c>
      <c r="E3446" s="68" t="s">
        <v>360</v>
      </c>
      <c r="F3446" s="68" t="s">
        <v>76</v>
      </c>
      <c r="G3446" s="68" t="s">
        <v>492</v>
      </c>
      <c r="H3446" s="68" t="s">
        <v>375</v>
      </c>
      <c r="I3446" s="65">
        <v>27</v>
      </c>
      <c r="J3446" s="65">
        <v>228</v>
      </c>
      <c r="K3446" s="65" t="s">
        <v>303</v>
      </c>
    </row>
    <row r="3447" spans="1:11" ht="12.75" customHeight="1">
      <c r="A3447" s="68" t="s">
        <v>301</v>
      </c>
      <c r="B3447" s="68" t="s">
        <v>434</v>
      </c>
      <c r="C3447" s="68" t="s">
        <v>287</v>
      </c>
      <c r="D3447" s="68" t="s">
        <v>359</v>
      </c>
      <c r="E3447" s="68" t="s">
        <v>360</v>
      </c>
      <c r="F3447" s="68" t="s">
        <v>76</v>
      </c>
      <c r="G3447" s="68" t="s">
        <v>492</v>
      </c>
      <c r="H3447" s="68" t="s">
        <v>368</v>
      </c>
      <c r="I3447" s="65">
        <v>17</v>
      </c>
      <c r="J3447" s="65">
        <v>228</v>
      </c>
      <c r="K3447" s="65" t="s">
        <v>303</v>
      </c>
    </row>
    <row r="3448" spans="1:11" ht="12.75" customHeight="1">
      <c r="A3448" s="68" t="s">
        <v>301</v>
      </c>
      <c r="B3448" s="68" t="s">
        <v>434</v>
      </c>
      <c r="C3448" s="68" t="s">
        <v>287</v>
      </c>
      <c r="D3448" s="68" t="s">
        <v>359</v>
      </c>
      <c r="E3448" s="68" t="s">
        <v>360</v>
      </c>
      <c r="F3448" s="68" t="s">
        <v>76</v>
      </c>
      <c r="G3448" s="68" t="s">
        <v>492</v>
      </c>
      <c r="H3448" s="68" t="s">
        <v>491</v>
      </c>
      <c r="I3448" s="65">
        <v>33</v>
      </c>
      <c r="J3448" s="65">
        <v>228</v>
      </c>
      <c r="K3448" s="65" t="s">
        <v>303</v>
      </c>
    </row>
    <row r="3449" spans="1:11" ht="12.75" customHeight="1">
      <c r="A3449" s="68" t="s">
        <v>301</v>
      </c>
      <c r="B3449" s="68" t="s">
        <v>434</v>
      </c>
      <c r="C3449" s="68" t="s">
        <v>287</v>
      </c>
      <c r="D3449" s="68" t="s">
        <v>359</v>
      </c>
      <c r="E3449" s="68" t="s">
        <v>360</v>
      </c>
      <c r="F3449" s="68" t="s">
        <v>76</v>
      </c>
      <c r="G3449" s="68" t="s">
        <v>492</v>
      </c>
      <c r="H3449" s="68" t="s">
        <v>369</v>
      </c>
      <c r="I3449" s="65">
        <v>39</v>
      </c>
      <c r="J3449" s="65">
        <v>228</v>
      </c>
      <c r="K3449" s="65" t="s">
        <v>303</v>
      </c>
    </row>
    <row r="3450" spans="1:11" ht="12.75" customHeight="1">
      <c r="A3450" s="68" t="s">
        <v>301</v>
      </c>
      <c r="B3450" s="68" t="s">
        <v>434</v>
      </c>
      <c r="C3450" s="68" t="s">
        <v>287</v>
      </c>
      <c r="D3450" s="68" t="s">
        <v>359</v>
      </c>
      <c r="E3450" s="68" t="s">
        <v>360</v>
      </c>
      <c r="F3450" s="68" t="s">
        <v>76</v>
      </c>
      <c r="G3450" s="68" t="s">
        <v>492</v>
      </c>
      <c r="H3450" s="68" t="s">
        <v>638</v>
      </c>
      <c r="I3450" s="65">
        <v>28</v>
      </c>
      <c r="J3450" s="65">
        <v>228</v>
      </c>
      <c r="K3450" s="65" t="s">
        <v>303</v>
      </c>
    </row>
    <row r="3451" spans="1:11" ht="12.75" customHeight="1">
      <c r="A3451" s="68" t="s">
        <v>301</v>
      </c>
      <c r="B3451" s="68" t="s">
        <v>434</v>
      </c>
      <c r="C3451" s="68" t="s">
        <v>287</v>
      </c>
      <c r="D3451" s="68" t="s">
        <v>359</v>
      </c>
      <c r="E3451" s="68" t="s">
        <v>360</v>
      </c>
      <c r="F3451" s="68" t="s">
        <v>77</v>
      </c>
      <c r="G3451" s="68" t="s">
        <v>273</v>
      </c>
      <c r="H3451" s="68" t="s">
        <v>363</v>
      </c>
      <c r="I3451" s="65">
        <v>1874</v>
      </c>
      <c r="J3451" s="65">
        <v>427</v>
      </c>
      <c r="K3451" s="65" t="s">
        <v>376</v>
      </c>
    </row>
    <row r="3452" spans="1:11" ht="12.75" customHeight="1">
      <c r="A3452" s="68" t="s">
        <v>301</v>
      </c>
      <c r="B3452" s="68" t="s">
        <v>434</v>
      </c>
      <c r="C3452" s="68" t="s">
        <v>287</v>
      </c>
      <c r="D3452" s="68" t="s">
        <v>359</v>
      </c>
      <c r="E3452" s="68" t="s">
        <v>360</v>
      </c>
      <c r="F3452" s="68" t="s">
        <v>77</v>
      </c>
      <c r="G3452" s="68" t="s">
        <v>273</v>
      </c>
      <c r="H3452" s="68" t="s">
        <v>364</v>
      </c>
      <c r="I3452" s="65">
        <v>4013</v>
      </c>
      <c r="J3452" s="65">
        <v>427</v>
      </c>
      <c r="K3452" s="65" t="s">
        <v>376</v>
      </c>
    </row>
    <row r="3453" spans="1:11" ht="12.75" customHeight="1">
      <c r="A3453" s="68" t="s">
        <v>301</v>
      </c>
      <c r="B3453" s="68" t="s">
        <v>434</v>
      </c>
      <c r="C3453" s="68" t="s">
        <v>287</v>
      </c>
      <c r="D3453" s="68" t="s">
        <v>359</v>
      </c>
      <c r="E3453" s="68" t="s">
        <v>360</v>
      </c>
      <c r="F3453" s="68" t="s">
        <v>77</v>
      </c>
      <c r="G3453" s="68" t="s">
        <v>273</v>
      </c>
      <c r="H3453" s="68" t="s">
        <v>451</v>
      </c>
      <c r="I3453" s="65">
        <v>3368</v>
      </c>
      <c r="J3453" s="65">
        <v>427</v>
      </c>
      <c r="K3453" s="65" t="s">
        <v>376</v>
      </c>
    </row>
    <row r="3454" spans="1:11" ht="12.75" customHeight="1">
      <c r="A3454" s="68" t="s">
        <v>301</v>
      </c>
      <c r="B3454" s="68" t="s">
        <v>434</v>
      </c>
      <c r="C3454" s="68" t="s">
        <v>287</v>
      </c>
      <c r="D3454" s="68" t="s">
        <v>359</v>
      </c>
      <c r="E3454" s="68" t="s">
        <v>360</v>
      </c>
      <c r="F3454" s="68" t="s">
        <v>77</v>
      </c>
      <c r="G3454" s="68" t="s">
        <v>273</v>
      </c>
      <c r="H3454" s="68" t="s">
        <v>365</v>
      </c>
      <c r="I3454" s="65">
        <v>6535</v>
      </c>
      <c r="J3454" s="65">
        <v>427</v>
      </c>
      <c r="K3454" s="65" t="s">
        <v>376</v>
      </c>
    </row>
    <row r="3455" spans="1:11" ht="12.75" customHeight="1">
      <c r="A3455" s="68" t="s">
        <v>301</v>
      </c>
      <c r="B3455" s="68" t="s">
        <v>434</v>
      </c>
      <c r="C3455" s="68" t="s">
        <v>287</v>
      </c>
      <c r="D3455" s="68" t="s">
        <v>359</v>
      </c>
      <c r="E3455" s="68" t="s">
        <v>360</v>
      </c>
      <c r="F3455" s="68" t="s">
        <v>77</v>
      </c>
      <c r="G3455" s="68" t="s">
        <v>273</v>
      </c>
      <c r="H3455" s="68" t="s">
        <v>366</v>
      </c>
      <c r="I3455" s="65">
        <v>4170</v>
      </c>
      <c r="J3455" s="65">
        <v>427</v>
      </c>
      <c r="K3455" s="65" t="s">
        <v>376</v>
      </c>
    </row>
    <row r="3456" spans="1:11" ht="12.75" customHeight="1">
      <c r="A3456" s="68" t="s">
        <v>301</v>
      </c>
      <c r="B3456" s="68" t="s">
        <v>434</v>
      </c>
      <c r="C3456" s="68" t="s">
        <v>287</v>
      </c>
      <c r="D3456" s="68" t="s">
        <v>359</v>
      </c>
      <c r="E3456" s="68" t="s">
        <v>360</v>
      </c>
      <c r="F3456" s="68" t="s">
        <v>77</v>
      </c>
      <c r="G3456" s="68" t="s">
        <v>273</v>
      </c>
      <c r="H3456" s="68" t="s">
        <v>367</v>
      </c>
      <c r="I3456" s="65">
        <v>4416</v>
      </c>
      <c r="J3456" s="65">
        <v>427</v>
      </c>
      <c r="K3456" s="65" t="s">
        <v>376</v>
      </c>
    </row>
    <row r="3457" spans="1:11" ht="12.75" customHeight="1">
      <c r="A3457" s="68" t="s">
        <v>301</v>
      </c>
      <c r="B3457" s="68" t="s">
        <v>434</v>
      </c>
      <c r="C3457" s="68" t="s">
        <v>287</v>
      </c>
      <c r="D3457" s="68" t="s">
        <v>359</v>
      </c>
      <c r="E3457" s="68" t="s">
        <v>360</v>
      </c>
      <c r="F3457" s="68" t="s">
        <v>77</v>
      </c>
      <c r="G3457" s="68" t="s">
        <v>273</v>
      </c>
      <c r="H3457" s="68" t="s">
        <v>247</v>
      </c>
      <c r="I3457" s="65">
        <v>9303</v>
      </c>
      <c r="J3457" s="65">
        <v>427</v>
      </c>
      <c r="K3457" s="65" t="s">
        <v>376</v>
      </c>
    </row>
    <row r="3458" spans="1:11" ht="12.75" customHeight="1">
      <c r="A3458" s="68" t="s">
        <v>301</v>
      </c>
      <c r="B3458" s="68" t="s">
        <v>434</v>
      </c>
      <c r="C3458" s="68" t="s">
        <v>287</v>
      </c>
      <c r="D3458" s="68" t="s">
        <v>359</v>
      </c>
      <c r="E3458" s="68" t="s">
        <v>360</v>
      </c>
      <c r="F3458" s="68" t="s">
        <v>77</v>
      </c>
      <c r="G3458" s="68" t="s">
        <v>273</v>
      </c>
      <c r="H3458" s="68" t="s">
        <v>375</v>
      </c>
      <c r="I3458" s="65">
        <v>8112</v>
      </c>
      <c r="J3458" s="65">
        <v>427</v>
      </c>
      <c r="K3458" s="65" t="s">
        <v>376</v>
      </c>
    </row>
    <row r="3459" spans="1:11" ht="12.75" customHeight="1">
      <c r="A3459" s="68" t="s">
        <v>301</v>
      </c>
      <c r="B3459" s="68" t="s">
        <v>434</v>
      </c>
      <c r="C3459" s="68" t="s">
        <v>287</v>
      </c>
      <c r="D3459" s="68" t="s">
        <v>359</v>
      </c>
      <c r="E3459" s="68" t="s">
        <v>360</v>
      </c>
      <c r="F3459" s="68" t="s">
        <v>77</v>
      </c>
      <c r="G3459" s="68" t="s">
        <v>273</v>
      </c>
      <c r="H3459" s="68" t="s">
        <v>368</v>
      </c>
      <c r="I3459" s="65">
        <v>9221</v>
      </c>
      <c r="J3459" s="65">
        <v>427</v>
      </c>
      <c r="K3459" s="65" t="s">
        <v>376</v>
      </c>
    </row>
    <row r="3460" spans="1:11" ht="12.75" customHeight="1">
      <c r="A3460" s="68" t="s">
        <v>301</v>
      </c>
      <c r="B3460" s="68" t="s">
        <v>434</v>
      </c>
      <c r="C3460" s="68" t="s">
        <v>287</v>
      </c>
      <c r="D3460" s="68" t="s">
        <v>359</v>
      </c>
      <c r="E3460" s="68" t="s">
        <v>360</v>
      </c>
      <c r="F3460" s="68" t="s">
        <v>77</v>
      </c>
      <c r="G3460" s="68" t="s">
        <v>273</v>
      </c>
      <c r="H3460" s="68" t="s">
        <v>491</v>
      </c>
      <c r="I3460" s="65">
        <v>15625</v>
      </c>
      <c r="J3460" s="65">
        <v>427</v>
      </c>
      <c r="K3460" s="65" t="s">
        <v>376</v>
      </c>
    </row>
    <row r="3461" spans="1:11" ht="12.75" customHeight="1">
      <c r="A3461" s="68" t="s">
        <v>301</v>
      </c>
      <c r="B3461" s="68" t="s">
        <v>434</v>
      </c>
      <c r="C3461" s="68" t="s">
        <v>287</v>
      </c>
      <c r="D3461" s="68" t="s">
        <v>359</v>
      </c>
      <c r="E3461" s="68" t="s">
        <v>360</v>
      </c>
      <c r="F3461" s="68" t="s">
        <v>77</v>
      </c>
      <c r="G3461" s="68" t="s">
        <v>273</v>
      </c>
      <c r="H3461" s="68" t="s">
        <v>369</v>
      </c>
      <c r="I3461" s="65">
        <v>12717</v>
      </c>
      <c r="J3461" s="65">
        <v>427</v>
      </c>
      <c r="K3461" s="65" t="s">
        <v>376</v>
      </c>
    </row>
    <row r="3462" spans="1:11" ht="12.75" customHeight="1">
      <c r="A3462" s="68" t="s">
        <v>301</v>
      </c>
      <c r="B3462" s="68" t="s">
        <v>434</v>
      </c>
      <c r="C3462" s="68" t="s">
        <v>287</v>
      </c>
      <c r="D3462" s="68" t="s">
        <v>359</v>
      </c>
      <c r="E3462" s="68" t="s">
        <v>360</v>
      </c>
      <c r="F3462" s="68" t="s">
        <v>77</v>
      </c>
      <c r="G3462" s="68" t="s">
        <v>273</v>
      </c>
      <c r="H3462" s="68" t="s">
        <v>638</v>
      </c>
      <c r="I3462" s="65">
        <v>13624</v>
      </c>
      <c r="J3462" s="65">
        <v>427</v>
      </c>
      <c r="K3462" s="65" t="s">
        <v>376</v>
      </c>
    </row>
    <row r="3463" spans="1:11" ht="12.75" customHeight="1">
      <c r="A3463" s="68" t="s">
        <v>301</v>
      </c>
      <c r="B3463" s="68" t="s">
        <v>434</v>
      </c>
      <c r="C3463" s="68" t="s">
        <v>287</v>
      </c>
      <c r="D3463" s="68" t="s">
        <v>359</v>
      </c>
      <c r="E3463" s="68" t="s">
        <v>360</v>
      </c>
      <c r="F3463" s="68" t="s">
        <v>77</v>
      </c>
      <c r="G3463" s="68" t="s">
        <v>273</v>
      </c>
      <c r="H3463" s="68" t="s">
        <v>363</v>
      </c>
      <c r="I3463" s="65">
        <v>2075</v>
      </c>
      <c r="J3463" s="65">
        <v>410</v>
      </c>
      <c r="K3463" s="65" t="s">
        <v>495</v>
      </c>
    </row>
    <row r="3464" spans="1:11" ht="12.75" customHeight="1">
      <c r="A3464" s="68" t="s">
        <v>301</v>
      </c>
      <c r="B3464" s="68" t="s">
        <v>434</v>
      </c>
      <c r="C3464" s="68" t="s">
        <v>287</v>
      </c>
      <c r="D3464" s="68" t="s">
        <v>359</v>
      </c>
      <c r="E3464" s="68" t="s">
        <v>360</v>
      </c>
      <c r="F3464" s="68" t="s">
        <v>77</v>
      </c>
      <c r="G3464" s="68" t="s">
        <v>273</v>
      </c>
      <c r="H3464" s="68" t="s">
        <v>364</v>
      </c>
      <c r="I3464" s="65">
        <v>4725</v>
      </c>
      <c r="J3464" s="65">
        <v>410</v>
      </c>
      <c r="K3464" s="65" t="s">
        <v>495</v>
      </c>
    </row>
    <row r="3465" spans="1:11" ht="12.75" customHeight="1">
      <c r="A3465" s="68" t="s">
        <v>301</v>
      </c>
      <c r="B3465" s="68" t="s">
        <v>434</v>
      </c>
      <c r="C3465" s="68" t="s">
        <v>287</v>
      </c>
      <c r="D3465" s="68" t="s">
        <v>359</v>
      </c>
      <c r="E3465" s="68" t="s">
        <v>360</v>
      </c>
      <c r="F3465" s="68" t="s">
        <v>77</v>
      </c>
      <c r="G3465" s="68" t="s">
        <v>273</v>
      </c>
      <c r="H3465" s="68" t="s">
        <v>451</v>
      </c>
      <c r="I3465" s="65">
        <v>3691</v>
      </c>
      <c r="J3465" s="65">
        <v>410</v>
      </c>
      <c r="K3465" s="65" t="s">
        <v>495</v>
      </c>
    </row>
    <row r="3466" spans="1:11" ht="12.75" customHeight="1">
      <c r="A3466" s="68" t="s">
        <v>301</v>
      </c>
      <c r="B3466" s="68" t="s">
        <v>434</v>
      </c>
      <c r="C3466" s="68" t="s">
        <v>287</v>
      </c>
      <c r="D3466" s="68" t="s">
        <v>359</v>
      </c>
      <c r="E3466" s="68" t="s">
        <v>360</v>
      </c>
      <c r="F3466" s="68" t="s">
        <v>77</v>
      </c>
      <c r="G3466" s="68" t="s">
        <v>273</v>
      </c>
      <c r="H3466" s="68" t="s">
        <v>365</v>
      </c>
      <c r="I3466" s="65">
        <v>8400</v>
      </c>
      <c r="J3466" s="65">
        <v>410</v>
      </c>
      <c r="K3466" s="65" t="s">
        <v>495</v>
      </c>
    </row>
    <row r="3467" spans="1:11" ht="12.75" customHeight="1">
      <c r="A3467" s="68" t="s">
        <v>301</v>
      </c>
      <c r="B3467" s="68" t="s">
        <v>434</v>
      </c>
      <c r="C3467" s="68" t="s">
        <v>287</v>
      </c>
      <c r="D3467" s="68" t="s">
        <v>359</v>
      </c>
      <c r="E3467" s="68" t="s">
        <v>360</v>
      </c>
      <c r="F3467" s="68" t="s">
        <v>77</v>
      </c>
      <c r="G3467" s="68" t="s">
        <v>273</v>
      </c>
      <c r="H3467" s="68" t="s">
        <v>366</v>
      </c>
      <c r="I3467" s="65">
        <v>7572</v>
      </c>
      <c r="J3467" s="65">
        <v>410</v>
      </c>
      <c r="K3467" s="65" t="s">
        <v>495</v>
      </c>
    </row>
    <row r="3468" spans="1:11" ht="12.75" customHeight="1">
      <c r="A3468" s="68" t="s">
        <v>301</v>
      </c>
      <c r="B3468" s="68" t="s">
        <v>434</v>
      </c>
      <c r="C3468" s="68" t="s">
        <v>287</v>
      </c>
      <c r="D3468" s="68" t="s">
        <v>359</v>
      </c>
      <c r="E3468" s="68" t="s">
        <v>360</v>
      </c>
      <c r="F3468" s="68" t="s">
        <v>77</v>
      </c>
      <c r="G3468" s="68" t="s">
        <v>273</v>
      </c>
      <c r="H3468" s="68" t="s">
        <v>367</v>
      </c>
      <c r="I3468" s="65">
        <v>10415</v>
      </c>
      <c r="J3468" s="65">
        <v>410</v>
      </c>
      <c r="K3468" s="65" t="s">
        <v>495</v>
      </c>
    </row>
    <row r="3469" spans="1:11" ht="12.75" customHeight="1">
      <c r="A3469" s="68" t="s">
        <v>301</v>
      </c>
      <c r="B3469" s="68" t="s">
        <v>434</v>
      </c>
      <c r="C3469" s="68" t="s">
        <v>287</v>
      </c>
      <c r="D3469" s="68" t="s">
        <v>359</v>
      </c>
      <c r="E3469" s="68" t="s">
        <v>360</v>
      </c>
      <c r="F3469" s="68" t="s">
        <v>77</v>
      </c>
      <c r="G3469" s="68" t="s">
        <v>273</v>
      </c>
      <c r="H3469" s="68" t="s">
        <v>247</v>
      </c>
      <c r="I3469" s="65">
        <v>11153</v>
      </c>
      <c r="J3469" s="65">
        <v>410</v>
      </c>
      <c r="K3469" s="65" t="s">
        <v>495</v>
      </c>
    </row>
    <row r="3470" spans="1:11" ht="12.75" customHeight="1">
      <c r="A3470" s="68" t="s">
        <v>301</v>
      </c>
      <c r="B3470" s="68" t="s">
        <v>434</v>
      </c>
      <c r="C3470" s="68" t="s">
        <v>287</v>
      </c>
      <c r="D3470" s="68" t="s">
        <v>359</v>
      </c>
      <c r="E3470" s="68" t="s">
        <v>360</v>
      </c>
      <c r="F3470" s="68" t="s">
        <v>77</v>
      </c>
      <c r="G3470" s="68" t="s">
        <v>273</v>
      </c>
      <c r="H3470" s="68" t="s">
        <v>375</v>
      </c>
      <c r="I3470" s="65">
        <v>9824</v>
      </c>
      <c r="J3470" s="65">
        <v>410</v>
      </c>
      <c r="K3470" s="65" t="s">
        <v>495</v>
      </c>
    </row>
    <row r="3471" spans="1:11" ht="12.75" customHeight="1">
      <c r="A3471" s="68" t="s">
        <v>301</v>
      </c>
      <c r="B3471" s="68" t="s">
        <v>434</v>
      </c>
      <c r="C3471" s="68" t="s">
        <v>287</v>
      </c>
      <c r="D3471" s="68" t="s">
        <v>359</v>
      </c>
      <c r="E3471" s="68" t="s">
        <v>360</v>
      </c>
      <c r="F3471" s="68" t="s">
        <v>77</v>
      </c>
      <c r="G3471" s="68" t="s">
        <v>273</v>
      </c>
      <c r="H3471" s="68" t="s">
        <v>368</v>
      </c>
      <c r="I3471" s="65">
        <v>11657</v>
      </c>
      <c r="J3471" s="65">
        <v>410</v>
      </c>
      <c r="K3471" s="65" t="s">
        <v>495</v>
      </c>
    </row>
    <row r="3472" spans="1:11" ht="12.75" customHeight="1">
      <c r="A3472" s="68" t="s">
        <v>301</v>
      </c>
      <c r="B3472" s="68" t="s">
        <v>434</v>
      </c>
      <c r="C3472" s="68" t="s">
        <v>287</v>
      </c>
      <c r="D3472" s="68" t="s">
        <v>359</v>
      </c>
      <c r="E3472" s="68" t="s">
        <v>360</v>
      </c>
      <c r="F3472" s="68" t="s">
        <v>77</v>
      </c>
      <c r="G3472" s="68" t="s">
        <v>273</v>
      </c>
      <c r="H3472" s="68" t="s">
        <v>491</v>
      </c>
      <c r="I3472" s="65">
        <v>12980</v>
      </c>
      <c r="J3472" s="65">
        <v>410</v>
      </c>
      <c r="K3472" s="65" t="s">
        <v>495</v>
      </c>
    </row>
    <row r="3473" spans="1:11" ht="12.75" customHeight="1">
      <c r="A3473" s="68" t="s">
        <v>301</v>
      </c>
      <c r="B3473" s="68" t="s">
        <v>434</v>
      </c>
      <c r="C3473" s="68" t="s">
        <v>287</v>
      </c>
      <c r="D3473" s="68" t="s">
        <v>359</v>
      </c>
      <c r="E3473" s="68" t="s">
        <v>360</v>
      </c>
      <c r="F3473" s="68" t="s">
        <v>77</v>
      </c>
      <c r="G3473" s="68" t="s">
        <v>273</v>
      </c>
      <c r="H3473" s="68" t="s">
        <v>369</v>
      </c>
      <c r="I3473" s="65">
        <v>16347</v>
      </c>
      <c r="J3473" s="65">
        <v>410</v>
      </c>
      <c r="K3473" s="65" t="s">
        <v>495</v>
      </c>
    </row>
    <row r="3474" spans="1:11" ht="12.75" customHeight="1">
      <c r="A3474" s="68" t="s">
        <v>301</v>
      </c>
      <c r="B3474" s="68" t="s">
        <v>434</v>
      </c>
      <c r="C3474" s="68" t="s">
        <v>287</v>
      </c>
      <c r="D3474" s="68" t="s">
        <v>359</v>
      </c>
      <c r="E3474" s="68" t="s">
        <v>360</v>
      </c>
      <c r="F3474" s="68" t="s">
        <v>77</v>
      </c>
      <c r="G3474" s="68" t="s">
        <v>273</v>
      </c>
      <c r="H3474" s="68" t="s">
        <v>638</v>
      </c>
      <c r="I3474" s="65">
        <v>16847</v>
      </c>
      <c r="J3474" s="65">
        <v>410</v>
      </c>
      <c r="K3474" s="65" t="s">
        <v>495</v>
      </c>
    </row>
    <row r="3475" spans="1:11" ht="12.75" customHeight="1">
      <c r="A3475" s="68" t="s">
        <v>301</v>
      </c>
      <c r="B3475" s="68" t="s">
        <v>434</v>
      </c>
      <c r="C3475" s="68" t="s">
        <v>287</v>
      </c>
      <c r="D3475" s="68" t="s">
        <v>359</v>
      </c>
      <c r="E3475" s="68" t="s">
        <v>360</v>
      </c>
      <c r="F3475" s="68" t="s">
        <v>77</v>
      </c>
      <c r="G3475" s="68" t="s">
        <v>273</v>
      </c>
      <c r="H3475" s="68" t="s">
        <v>363</v>
      </c>
      <c r="I3475" s="65">
        <v>2655</v>
      </c>
      <c r="J3475" s="65">
        <v>408</v>
      </c>
      <c r="K3475" s="65" t="s">
        <v>496</v>
      </c>
    </row>
    <row r="3476" spans="1:11" ht="12.75" customHeight="1">
      <c r="A3476" s="68" t="s">
        <v>301</v>
      </c>
      <c r="B3476" s="68" t="s">
        <v>434</v>
      </c>
      <c r="C3476" s="68" t="s">
        <v>287</v>
      </c>
      <c r="D3476" s="68" t="s">
        <v>359</v>
      </c>
      <c r="E3476" s="68" t="s">
        <v>360</v>
      </c>
      <c r="F3476" s="68" t="s">
        <v>77</v>
      </c>
      <c r="G3476" s="68" t="s">
        <v>273</v>
      </c>
      <c r="H3476" s="68" t="s">
        <v>364</v>
      </c>
      <c r="I3476" s="65">
        <v>4643</v>
      </c>
      <c r="J3476" s="65">
        <v>408</v>
      </c>
      <c r="K3476" s="65" t="s">
        <v>496</v>
      </c>
    </row>
    <row r="3477" spans="1:11" ht="12.75" customHeight="1">
      <c r="A3477" s="68" t="s">
        <v>301</v>
      </c>
      <c r="B3477" s="68" t="s">
        <v>434</v>
      </c>
      <c r="C3477" s="68" t="s">
        <v>287</v>
      </c>
      <c r="D3477" s="68" t="s">
        <v>359</v>
      </c>
      <c r="E3477" s="68" t="s">
        <v>360</v>
      </c>
      <c r="F3477" s="68" t="s">
        <v>77</v>
      </c>
      <c r="G3477" s="68" t="s">
        <v>273</v>
      </c>
      <c r="H3477" s="68" t="s">
        <v>451</v>
      </c>
      <c r="I3477" s="65">
        <v>4035</v>
      </c>
      <c r="J3477" s="65">
        <v>408</v>
      </c>
      <c r="K3477" s="65" t="s">
        <v>496</v>
      </c>
    </row>
    <row r="3478" spans="1:11" ht="12.75" customHeight="1">
      <c r="A3478" s="68" t="s">
        <v>301</v>
      </c>
      <c r="B3478" s="68" t="s">
        <v>434</v>
      </c>
      <c r="C3478" s="68" t="s">
        <v>287</v>
      </c>
      <c r="D3478" s="68" t="s">
        <v>359</v>
      </c>
      <c r="E3478" s="68" t="s">
        <v>360</v>
      </c>
      <c r="F3478" s="68" t="s">
        <v>77</v>
      </c>
      <c r="G3478" s="68" t="s">
        <v>273</v>
      </c>
      <c r="H3478" s="68" t="s">
        <v>365</v>
      </c>
      <c r="I3478" s="65">
        <v>4686</v>
      </c>
      <c r="J3478" s="65">
        <v>408</v>
      </c>
      <c r="K3478" s="65" t="s">
        <v>496</v>
      </c>
    </row>
    <row r="3479" spans="1:11" ht="12.75" customHeight="1">
      <c r="A3479" s="68" t="s">
        <v>301</v>
      </c>
      <c r="B3479" s="68" t="s">
        <v>434</v>
      </c>
      <c r="C3479" s="68" t="s">
        <v>287</v>
      </c>
      <c r="D3479" s="68" t="s">
        <v>359</v>
      </c>
      <c r="E3479" s="68" t="s">
        <v>360</v>
      </c>
      <c r="F3479" s="68" t="s">
        <v>77</v>
      </c>
      <c r="G3479" s="68" t="s">
        <v>273</v>
      </c>
      <c r="H3479" s="68" t="s">
        <v>366</v>
      </c>
      <c r="I3479" s="65">
        <v>5587</v>
      </c>
      <c r="J3479" s="65">
        <v>408</v>
      </c>
      <c r="K3479" s="65" t="s">
        <v>496</v>
      </c>
    </row>
    <row r="3480" spans="1:11" ht="12.75" customHeight="1">
      <c r="A3480" s="68" t="s">
        <v>301</v>
      </c>
      <c r="B3480" s="68" t="s">
        <v>434</v>
      </c>
      <c r="C3480" s="68" t="s">
        <v>287</v>
      </c>
      <c r="D3480" s="68" t="s">
        <v>359</v>
      </c>
      <c r="E3480" s="68" t="s">
        <v>360</v>
      </c>
      <c r="F3480" s="68" t="s">
        <v>77</v>
      </c>
      <c r="G3480" s="68" t="s">
        <v>273</v>
      </c>
      <c r="H3480" s="68" t="s">
        <v>367</v>
      </c>
      <c r="I3480" s="65">
        <v>7734</v>
      </c>
      <c r="J3480" s="65">
        <v>408</v>
      </c>
      <c r="K3480" s="65" t="s">
        <v>496</v>
      </c>
    </row>
    <row r="3481" spans="1:11" ht="12.75" customHeight="1">
      <c r="A3481" s="68" t="s">
        <v>301</v>
      </c>
      <c r="B3481" s="68" t="s">
        <v>434</v>
      </c>
      <c r="C3481" s="68" t="s">
        <v>287</v>
      </c>
      <c r="D3481" s="68" t="s">
        <v>359</v>
      </c>
      <c r="E3481" s="68" t="s">
        <v>360</v>
      </c>
      <c r="F3481" s="68" t="s">
        <v>77</v>
      </c>
      <c r="G3481" s="68" t="s">
        <v>273</v>
      </c>
      <c r="H3481" s="68" t="s">
        <v>247</v>
      </c>
      <c r="I3481" s="65">
        <v>10429</v>
      </c>
      <c r="J3481" s="65">
        <v>408</v>
      </c>
      <c r="K3481" s="65" t="s">
        <v>496</v>
      </c>
    </row>
    <row r="3482" spans="1:11" ht="12.75" customHeight="1">
      <c r="A3482" s="68" t="s">
        <v>301</v>
      </c>
      <c r="B3482" s="68" t="s">
        <v>434</v>
      </c>
      <c r="C3482" s="68" t="s">
        <v>287</v>
      </c>
      <c r="D3482" s="68" t="s">
        <v>359</v>
      </c>
      <c r="E3482" s="68" t="s">
        <v>360</v>
      </c>
      <c r="F3482" s="68" t="s">
        <v>77</v>
      </c>
      <c r="G3482" s="68" t="s">
        <v>273</v>
      </c>
      <c r="H3482" s="68" t="s">
        <v>375</v>
      </c>
      <c r="I3482" s="65">
        <v>10729</v>
      </c>
      <c r="J3482" s="65">
        <v>408</v>
      </c>
      <c r="K3482" s="65" t="s">
        <v>496</v>
      </c>
    </row>
    <row r="3483" spans="1:11" ht="12.75" customHeight="1">
      <c r="A3483" s="68" t="s">
        <v>301</v>
      </c>
      <c r="B3483" s="68" t="s">
        <v>434</v>
      </c>
      <c r="C3483" s="68" t="s">
        <v>287</v>
      </c>
      <c r="D3483" s="68" t="s">
        <v>359</v>
      </c>
      <c r="E3483" s="68" t="s">
        <v>360</v>
      </c>
      <c r="F3483" s="68" t="s">
        <v>77</v>
      </c>
      <c r="G3483" s="68" t="s">
        <v>273</v>
      </c>
      <c r="H3483" s="68" t="s">
        <v>368</v>
      </c>
      <c r="I3483" s="65">
        <v>11972</v>
      </c>
      <c r="J3483" s="65">
        <v>408</v>
      </c>
      <c r="K3483" s="65" t="s">
        <v>496</v>
      </c>
    </row>
    <row r="3484" spans="1:11" ht="12.75" customHeight="1">
      <c r="A3484" s="68" t="s">
        <v>301</v>
      </c>
      <c r="B3484" s="68" t="s">
        <v>434</v>
      </c>
      <c r="C3484" s="68" t="s">
        <v>287</v>
      </c>
      <c r="D3484" s="68" t="s">
        <v>359</v>
      </c>
      <c r="E3484" s="68" t="s">
        <v>360</v>
      </c>
      <c r="F3484" s="68" t="s">
        <v>77</v>
      </c>
      <c r="G3484" s="68" t="s">
        <v>273</v>
      </c>
      <c r="H3484" s="68" t="s">
        <v>491</v>
      </c>
      <c r="I3484" s="65">
        <v>14843</v>
      </c>
      <c r="J3484" s="65">
        <v>408</v>
      </c>
      <c r="K3484" s="65" t="s">
        <v>496</v>
      </c>
    </row>
    <row r="3485" spans="1:11" ht="12.75" customHeight="1">
      <c r="A3485" s="68" t="s">
        <v>301</v>
      </c>
      <c r="B3485" s="68" t="s">
        <v>434</v>
      </c>
      <c r="C3485" s="68" t="s">
        <v>287</v>
      </c>
      <c r="D3485" s="68" t="s">
        <v>359</v>
      </c>
      <c r="E3485" s="68" t="s">
        <v>360</v>
      </c>
      <c r="F3485" s="68" t="s">
        <v>77</v>
      </c>
      <c r="G3485" s="68" t="s">
        <v>273</v>
      </c>
      <c r="H3485" s="68" t="s">
        <v>369</v>
      </c>
      <c r="I3485" s="65">
        <v>17562</v>
      </c>
      <c r="J3485" s="65">
        <v>408</v>
      </c>
      <c r="K3485" s="65" t="s">
        <v>496</v>
      </c>
    </row>
    <row r="3486" spans="1:11" ht="12.75" customHeight="1">
      <c r="A3486" s="68" t="s">
        <v>301</v>
      </c>
      <c r="B3486" s="68" t="s">
        <v>434</v>
      </c>
      <c r="C3486" s="68" t="s">
        <v>287</v>
      </c>
      <c r="D3486" s="68" t="s">
        <v>359</v>
      </c>
      <c r="E3486" s="68" t="s">
        <v>360</v>
      </c>
      <c r="F3486" s="68" t="s">
        <v>77</v>
      </c>
      <c r="G3486" s="68" t="s">
        <v>273</v>
      </c>
      <c r="H3486" s="68" t="s">
        <v>638</v>
      </c>
      <c r="I3486" s="65">
        <v>18771</v>
      </c>
      <c r="J3486" s="65">
        <v>408</v>
      </c>
      <c r="K3486" s="65" t="s">
        <v>496</v>
      </c>
    </row>
    <row r="3487" spans="1:11" ht="12.75" customHeight="1">
      <c r="A3487" s="68" t="s">
        <v>301</v>
      </c>
      <c r="B3487" s="68" t="s">
        <v>434</v>
      </c>
      <c r="C3487" s="68" t="s">
        <v>287</v>
      </c>
      <c r="D3487" s="68" t="s">
        <v>359</v>
      </c>
      <c r="E3487" s="68" t="s">
        <v>360</v>
      </c>
      <c r="F3487" s="68" t="s">
        <v>77</v>
      </c>
      <c r="G3487" s="68" t="s">
        <v>273</v>
      </c>
      <c r="H3487" s="68" t="s">
        <v>363</v>
      </c>
      <c r="I3487" s="65">
        <v>517</v>
      </c>
      <c r="J3487" s="65">
        <v>414</v>
      </c>
      <c r="K3487" s="65" t="s">
        <v>377</v>
      </c>
    </row>
    <row r="3488" spans="1:11" ht="12.75" customHeight="1">
      <c r="A3488" s="68" t="s">
        <v>301</v>
      </c>
      <c r="B3488" s="68" t="s">
        <v>434</v>
      </c>
      <c r="C3488" s="68" t="s">
        <v>287</v>
      </c>
      <c r="D3488" s="68" t="s">
        <v>359</v>
      </c>
      <c r="E3488" s="68" t="s">
        <v>360</v>
      </c>
      <c r="F3488" s="68" t="s">
        <v>77</v>
      </c>
      <c r="G3488" s="68" t="s">
        <v>273</v>
      </c>
      <c r="H3488" s="68" t="s">
        <v>364</v>
      </c>
      <c r="I3488" s="65">
        <v>1381</v>
      </c>
      <c r="J3488" s="65">
        <v>414</v>
      </c>
      <c r="K3488" s="65" t="s">
        <v>377</v>
      </c>
    </row>
    <row r="3489" spans="1:11" ht="12.75" customHeight="1">
      <c r="A3489" s="68" t="s">
        <v>301</v>
      </c>
      <c r="B3489" s="68" t="s">
        <v>434</v>
      </c>
      <c r="C3489" s="68" t="s">
        <v>287</v>
      </c>
      <c r="D3489" s="68" t="s">
        <v>359</v>
      </c>
      <c r="E3489" s="68" t="s">
        <v>360</v>
      </c>
      <c r="F3489" s="68" t="s">
        <v>77</v>
      </c>
      <c r="G3489" s="68" t="s">
        <v>273</v>
      </c>
      <c r="H3489" s="68" t="s">
        <v>451</v>
      </c>
      <c r="I3489" s="65">
        <v>837</v>
      </c>
      <c r="J3489" s="65">
        <v>414</v>
      </c>
      <c r="K3489" s="65" t="s">
        <v>377</v>
      </c>
    </row>
    <row r="3490" spans="1:11" ht="12.75" customHeight="1">
      <c r="A3490" s="68" t="s">
        <v>301</v>
      </c>
      <c r="B3490" s="68" t="s">
        <v>434</v>
      </c>
      <c r="C3490" s="68" t="s">
        <v>287</v>
      </c>
      <c r="D3490" s="68" t="s">
        <v>359</v>
      </c>
      <c r="E3490" s="68" t="s">
        <v>360</v>
      </c>
      <c r="F3490" s="68" t="s">
        <v>77</v>
      </c>
      <c r="G3490" s="68" t="s">
        <v>273</v>
      </c>
      <c r="H3490" s="68" t="s">
        <v>365</v>
      </c>
      <c r="I3490" s="65">
        <v>4163</v>
      </c>
      <c r="J3490" s="65">
        <v>414</v>
      </c>
      <c r="K3490" s="65" t="s">
        <v>377</v>
      </c>
    </row>
    <row r="3491" spans="1:11" ht="12.75" customHeight="1">
      <c r="A3491" s="68" t="s">
        <v>301</v>
      </c>
      <c r="B3491" s="68" t="s">
        <v>434</v>
      </c>
      <c r="C3491" s="68" t="s">
        <v>287</v>
      </c>
      <c r="D3491" s="68" t="s">
        <v>359</v>
      </c>
      <c r="E3491" s="68" t="s">
        <v>360</v>
      </c>
      <c r="F3491" s="68" t="s">
        <v>77</v>
      </c>
      <c r="G3491" s="68" t="s">
        <v>273</v>
      </c>
      <c r="H3491" s="68" t="s">
        <v>366</v>
      </c>
      <c r="I3491" s="65">
        <v>2947</v>
      </c>
      <c r="J3491" s="65">
        <v>414</v>
      </c>
      <c r="K3491" s="65" t="s">
        <v>377</v>
      </c>
    </row>
    <row r="3492" spans="1:11" ht="12.75" customHeight="1">
      <c r="A3492" s="68" t="s">
        <v>301</v>
      </c>
      <c r="B3492" s="68" t="s">
        <v>434</v>
      </c>
      <c r="C3492" s="68" t="s">
        <v>287</v>
      </c>
      <c r="D3492" s="68" t="s">
        <v>359</v>
      </c>
      <c r="E3492" s="68" t="s">
        <v>360</v>
      </c>
      <c r="F3492" s="68" t="s">
        <v>77</v>
      </c>
      <c r="G3492" s="68" t="s">
        <v>273</v>
      </c>
      <c r="H3492" s="68" t="s">
        <v>367</v>
      </c>
      <c r="I3492" s="65">
        <v>6009</v>
      </c>
      <c r="J3492" s="65">
        <v>414</v>
      </c>
      <c r="K3492" s="65" t="s">
        <v>377</v>
      </c>
    </row>
    <row r="3493" spans="1:11" ht="12.75" customHeight="1">
      <c r="A3493" s="68" t="s">
        <v>301</v>
      </c>
      <c r="B3493" s="68" t="s">
        <v>434</v>
      </c>
      <c r="C3493" s="68" t="s">
        <v>287</v>
      </c>
      <c r="D3493" s="68" t="s">
        <v>359</v>
      </c>
      <c r="E3493" s="68" t="s">
        <v>360</v>
      </c>
      <c r="F3493" s="68" t="s">
        <v>77</v>
      </c>
      <c r="G3493" s="68" t="s">
        <v>273</v>
      </c>
      <c r="H3493" s="68" t="s">
        <v>247</v>
      </c>
      <c r="I3493" s="65">
        <v>9126</v>
      </c>
      <c r="J3493" s="65">
        <v>414</v>
      </c>
      <c r="K3493" s="65" t="s">
        <v>377</v>
      </c>
    </row>
    <row r="3494" spans="1:11" ht="12.75" customHeight="1">
      <c r="A3494" s="68" t="s">
        <v>301</v>
      </c>
      <c r="B3494" s="68" t="s">
        <v>434</v>
      </c>
      <c r="C3494" s="68" t="s">
        <v>287</v>
      </c>
      <c r="D3494" s="68" t="s">
        <v>359</v>
      </c>
      <c r="E3494" s="68" t="s">
        <v>360</v>
      </c>
      <c r="F3494" s="68" t="s">
        <v>77</v>
      </c>
      <c r="G3494" s="68" t="s">
        <v>273</v>
      </c>
      <c r="H3494" s="68" t="s">
        <v>375</v>
      </c>
      <c r="I3494" s="65">
        <v>8251</v>
      </c>
      <c r="J3494" s="65">
        <v>414</v>
      </c>
      <c r="K3494" s="65" t="s">
        <v>377</v>
      </c>
    </row>
    <row r="3495" spans="1:11" ht="12.75" customHeight="1">
      <c r="A3495" s="68" t="s">
        <v>301</v>
      </c>
      <c r="B3495" s="68" t="s">
        <v>434</v>
      </c>
      <c r="C3495" s="68" t="s">
        <v>287</v>
      </c>
      <c r="D3495" s="68" t="s">
        <v>359</v>
      </c>
      <c r="E3495" s="68" t="s">
        <v>360</v>
      </c>
      <c r="F3495" s="68" t="s">
        <v>77</v>
      </c>
      <c r="G3495" s="68" t="s">
        <v>273</v>
      </c>
      <c r="H3495" s="68" t="s">
        <v>368</v>
      </c>
      <c r="I3495" s="65">
        <v>6789</v>
      </c>
      <c r="J3495" s="65">
        <v>414</v>
      </c>
      <c r="K3495" s="65" t="s">
        <v>377</v>
      </c>
    </row>
    <row r="3496" spans="1:11" ht="12.75" customHeight="1">
      <c r="A3496" s="68" t="s">
        <v>301</v>
      </c>
      <c r="B3496" s="68" t="s">
        <v>434</v>
      </c>
      <c r="C3496" s="68" t="s">
        <v>287</v>
      </c>
      <c r="D3496" s="68" t="s">
        <v>359</v>
      </c>
      <c r="E3496" s="68" t="s">
        <v>360</v>
      </c>
      <c r="F3496" s="68" t="s">
        <v>77</v>
      </c>
      <c r="G3496" s="68" t="s">
        <v>273</v>
      </c>
      <c r="H3496" s="68" t="s">
        <v>491</v>
      </c>
      <c r="I3496" s="65">
        <v>10550</v>
      </c>
      <c r="J3496" s="65">
        <v>414</v>
      </c>
      <c r="K3496" s="65" t="s">
        <v>377</v>
      </c>
    </row>
    <row r="3497" spans="1:11" ht="12.75" customHeight="1">
      <c r="A3497" s="68" t="s">
        <v>301</v>
      </c>
      <c r="B3497" s="68" t="s">
        <v>434</v>
      </c>
      <c r="C3497" s="68" t="s">
        <v>287</v>
      </c>
      <c r="D3497" s="68" t="s">
        <v>359</v>
      </c>
      <c r="E3497" s="68" t="s">
        <v>360</v>
      </c>
      <c r="F3497" s="68" t="s">
        <v>77</v>
      </c>
      <c r="G3497" s="68" t="s">
        <v>273</v>
      </c>
      <c r="H3497" s="68" t="s">
        <v>369</v>
      </c>
      <c r="I3497" s="65">
        <v>7352</v>
      </c>
      <c r="J3497" s="65">
        <v>414</v>
      </c>
      <c r="K3497" s="65" t="s">
        <v>377</v>
      </c>
    </row>
    <row r="3498" spans="1:11" ht="12.75" customHeight="1">
      <c r="A3498" s="68" t="s">
        <v>301</v>
      </c>
      <c r="B3498" s="68" t="s">
        <v>434</v>
      </c>
      <c r="C3498" s="68" t="s">
        <v>287</v>
      </c>
      <c r="D3498" s="68" t="s">
        <v>359</v>
      </c>
      <c r="E3498" s="68" t="s">
        <v>360</v>
      </c>
      <c r="F3498" s="68" t="s">
        <v>77</v>
      </c>
      <c r="G3498" s="68" t="s">
        <v>273</v>
      </c>
      <c r="H3498" s="68" t="s">
        <v>638</v>
      </c>
      <c r="I3498" s="65">
        <v>7089</v>
      </c>
      <c r="J3498" s="65">
        <v>414</v>
      </c>
      <c r="K3498" s="65" t="s">
        <v>377</v>
      </c>
    </row>
    <row r="3499" spans="1:11" ht="12.75" customHeight="1">
      <c r="A3499" s="68" t="s">
        <v>301</v>
      </c>
      <c r="B3499" s="68" t="s">
        <v>434</v>
      </c>
      <c r="C3499" s="68" t="s">
        <v>287</v>
      </c>
      <c r="D3499" s="68" t="s">
        <v>359</v>
      </c>
      <c r="E3499" s="68" t="s">
        <v>360</v>
      </c>
      <c r="F3499" s="68" t="s">
        <v>77</v>
      </c>
      <c r="G3499" s="68" t="s">
        <v>273</v>
      </c>
      <c r="H3499" s="68" t="s">
        <v>363</v>
      </c>
      <c r="I3499" s="65">
        <v>862</v>
      </c>
      <c r="J3499" s="65">
        <v>424</v>
      </c>
      <c r="K3499" s="65" t="s">
        <v>378</v>
      </c>
    </row>
    <row r="3500" spans="1:11" ht="12.75" customHeight="1">
      <c r="A3500" s="68" t="s">
        <v>301</v>
      </c>
      <c r="B3500" s="68" t="s">
        <v>434</v>
      </c>
      <c r="C3500" s="68" t="s">
        <v>287</v>
      </c>
      <c r="D3500" s="68" t="s">
        <v>359</v>
      </c>
      <c r="E3500" s="68" t="s">
        <v>360</v>
      </c>
      <c r="F3500" s="68" t="s">
        <v>77</v>
      </c>
      <c r="G3500" s="68" t="s">
        <v>273</v>
      </c>
      <c r="H3500" s="68" t="s">
        <v>364</v>
      </c>
      <c r="I3500" s="65">
        <v>3118</v>
      </c>
      <c r="J3500" s="65">
        <v>424</v>
      </c>
      <c r="K3500" s="65" t="s">
        <v>378</v>
      </c>
    </row>
    <row r="3501" spans="1:11" ht="12.75" customHeight="1">
      <c r="A3501" s="68" t="s">
        <v>301</v>
      </c>
      <c r="B3501" s="68" t="s">
        <v>434</v>
      </c>
      <c r="C3501" s="68" t="s">
        <v>287</v>
      </c>
      <c r="D3501" s="68" t="s">
        <v>359</v>
      </c>
      <c r="E3501" s="68" t="s">
        <v>360</v>
      </c>
      <c r="F3501" s="68" t="s">
        <v>77</v>
      </c>
      <c r="G3501" s="68" t="s">
        <v>273</v>
      </c>
      <c r="H3501" s="68" t="s">
        <v>451</v>
      </c>
      <c r="I3501" s="65">
        <v>2121</v>
      </c>
      <c r="J3501" s="65">
        <v>424</v>
      </c>
      <c r="K3501" s="65" t="s">
        <v>378</v>
      </c>
    </row>
    <row r="3502" spans="1:11" ht="12.75" customHeight="1">
      <c r="A3502" s="68" t="s">
        <v>301</v>
      </c>
      <c r="B3502" s="68" t="s">
        <v>434</v>
      </c>
      <c r="C3502" s="68" t="s">
        <v>287</v>
      </c>
      <c r="D3502" s="68" t="s">
        <v>359</v>
      </c>
      <c r="E3502" s="68" t="s">
        <v>360</v>
      </c>
      <c r="F3502" s="68" t="s">
        <v>77</v>
      </c>
      <c r="G3502" s="68" t="s">
        <v>273</v>
      </c>
      <c r="H3502" s="68" t="s">
        <v>365</v>
      </c>
      <c r="I3502" s="65">
        <v>2555</v>
      </c>
      <c r="J3502" s="65">
        <v>424</v>
      </c>
      <c r="K3502" s="65" t="s">
        <v>378</v>
      </c>
    </row>
    <row r="3503" spans="1:11" ht="12.75" customHeight="1">
      <c r="A3503" s="68" t="s">
        <v>301</v>
      </c>
      <c r="B3503" s="68" t="s">
        <v>434</v>
      </c>
      <c r="C3503" s="68" t="s">
        <v>287</v>
      </c>
      <c r="D3503" s="68" t="s">
        <v>359</v>
      </c>
      <c r="E3503" s="68" t="s">
        <v>360</v>
      </c>
      <c r="F3503" s="68" t="s">
        <v>77</v>
      </c>
      <c r="G3503" s="68" t="s">
        <v>273</v>
      </c>
      <c r="H3503" s="68" t="s">
        <v>366</v>
      </c>
      <c r="I3503" s="65">
        <v>2924</v>
      </c>
      <c r="J3503" s="65">
        <v>424</v>
      </c>
      <c r="K3503" s="65" t="s">
        <v>378</v>
      </c>
    </row>
    <row r="3504" spans="1:11" ht="12.75" customHeight="1">
      <c r="A3504" s="68" t="s">
        <v>301</v>
      </c>
      <c r="B3504" s="68" t="s">
        <v>434</v>
      </c>
      <c r="C3504" s="68" t="s">
        <v>287</v>
      </c>
      <c r="D3504" s="68" t="s">
        <v>359</v>
      </c>
      <c r="E3504" s="68" t="s">
        <v>360</v>
      </c>
      <c r="F3504" s="68" t="s">
        <v>77</v>
      </c>
      <c r="G3504" s="68" t="s">
        <v>273</v>
      </c>
      <c r="H3504" s="68" t="s">
        <v>367</v>
      </c>
      <c r="I3504" s="65">
        <v>7231</v>
      </c>
      <c r="J3504" s="65">
        <v>424</v>
      </c>
      <c r="K3504" s="65" t="s">
        <v>378</v>
      </c>
    </row>
    <row r="3505" spans="1:11" ht="12.75" customHeight="1">
      <c r="A3505" s="68" t="s">
        <v>301</v>
      </c>
      <c r="B3505" s="68" t="s">
        <v>434</v>
      </c>
      <c r="C3505" s="68" t="s">
        <v>287</v>
      </c>
      <c r="D3505" s="68" t="s">
        <v>359</v>
      </c>
      <c r="E3505" s="68" t="s">
        <v>360</v>
      </c>
      <c r="F3505" s="68" t="s">
        <v>77</v>
      </c>
      <c r="G3505" s="68" t="s">
        <v>273</v>
      </c>
      <c r="H3505" s="68" t="s">
        <v>247</v>
      </c>
      <c r="I3505" s="65">
        <v>11184</v>
      </c>
      <c r="J3505" s="65">
        <v>424</v>
      </c>
      <c r="K3505" s="65" t="s">
        <v>378</v>
      </c>
    </row>
    <row r="3506" spans="1:11" ht="12.75" customHeight="1">
      <c r="A3506" s="68" t="s">
        <v>301</v>
      </c>
      <c r="B3506" s="68" t="s">
        <v>434</v>
      </c>
      <c r="C3506" s="68" t="s">
        <v>287</v>
      </c>
      <c r="D3506" s="68" t="s">
        <v>359</v>
      </c>
      <c r="E3506" s="68" t="s">
        <v>360</v>
      </c>
      <c r="F3506" s="68" t="s">
        <v>77</v>
      </c>
      <c r="G3506" s="68" t="s">
        <v>273</v>
      </c>
      <c r="H3506" s="68" t="s">
        <v>375</v>
      </c>
      <c r="I3506" s="65">
        <v>11818</v>
      </c>
      <c r="J3506" s="65">
        <v>424</v>
      </c>
      <c r="K3506" s="65" t="s">
        <v>378</v>
      </c>
    </row>
    <row r="3507" spans="1:11" ht="12.75" customHeight="1">
      <c r="A3507" s="68" t="s">
        <v>301</v>
      </c>
      <c r="B3507" s="68" t="s">
        <v>434</v>
      </c>
      <c r="C3507" s="68" t="s">
        <v>287</v>
      </c>
      <c r="D3507" s="68" t="s">
        <v>359</v>
      </c>
      <c r="E3507" s="68" t="s">
        <v>360</v>
      </c>
      <c r="F3507" s="68" t="s">
        <v>77</v>
      </c>
      <c r="G3507" s="68" t="s">
        <v>273</v>
      </c>
      <c r="H3507" s="68" t="s">
        <v>368</v>
      </c>
      <c r="I3507" s="65">
        <v>14847</v>
      </c>
      <c r="J3507" s="65">
        <v>424</v>
      </c>
      <c r="K3507" s="65" t="s">
        <v>378</v>
      </c>
    </row>
    <row r="3508" spans="1:11" ht="12.75" customHeight="1">
      <c r="A3508" s="68" t="s">
        <v>301</v>
      </c>
      <c r="B3508" s="68" t="s">
        <v>434</v>
      </c>
      <c r="C3508" s="68" t="s">
        <v>287</v>
      </c>
      <c r="D3508" s="68" t="s">
        <v>359</v>
      </c>
      <c r="E3508" s="68" t="s">
        <v>360</v>
      </c>
      <c r="F3508" s="68" t="s">
        <v>77</v>
      </c>
      <c r="G3508" s="68" t="s">
        <v>273</v>
      </c>
      <c r="H3508" s="68" t="s">
        <v>491</v>
      </c>
      <c r="I3508" s="65">
        <v>15919</v>
      </c>
      <c r="J3508" s="65">
        <v>424</v>
      </c>
      <c r="K3508" s="65" t="s">
        <v>378</v>
      </c>
    </row>
    <row r="3509" spans="1:11" ht="12.75" customHeight="1">
      <c r="A3509" s="68" t="s">
        <v>301</v>
      </c>
      <c r="B3509" s="68" t="s">
        <v>434</v>
      </c>
      <c r="C3509" s="68" t="s">
        <v>287</v>
      </c>
      <c r="D3509" s="68" t="s">
        <v>359</v>
      </c>
      <c r="E3509" s="68" t="s">
        <v>360</v>
      </c>
      <c r="F3509" s="68" t="s">
        <v>77</v>
      </c>
      <c r="G3509" s="68" t="s">
        <v>273</v>
      </c>
      <c r="H3509" s="68" t="s">
        <v>369</v>
      </c>
      <c r="I3509" s="65">
        <v>13218</v>
      </c>
      <c r="J3509" s="65">
        <v>424</v>
      </c>
      <c r="K3509" s="65" t="s">
        <v>378</v>
      </c>
    </row>
    <row r="3510" spans="1:11" ht="12.75" customHeight="1">
      <c r="A3510" s="68" t="s">
        <v>301</v>
      </c>
      <c r="B3510" s="68" t="s">
        <v>434</v>
      </c>
      <c r="C3510" s="68" t="s">
        <v>287</v>
      </c>
      <c r="D3510" s="68" t="s">
        <v>359</v>
      </c>
      <c r="E3510" s="68" t="s">
        <v>360</v>
      </c>
      <c r="F3510" s="68" t="s">
        <v>77</v>
      </c>
      <c r="G3510" s="68" t="s">
        <v>273</v>
      </c>
      <c r="H3510" s="68" t="s">
        <v>638</v>
      </c>
      <c r="I3510" s="65">
        <v>13707</v>
      </c>
      <c r="J3510" s="65">
        <v>424</v>
      </c>
      <c r="K3510" s="65" t="s">
        <v>378</v>
      </c>
    </row>
    <row r="3511" spans="1:11" ht="12.75" customHeight="1">
      <c r="A3511" s="68" t="s">
        <v>301</v>
      </c>
      <c r="B3511" s="68" t="s">
        <v>434</v>
      </c>
      <c r="C3511" s="68" t="s">
        <v>287</v>
      </c>
      <c r="D3511" s="68" t="s">
        <v>359</v>
      </c>
      <c r="E3511" s="68" t="s">
        <v>360</v>
      </c>
      <c r="F3511" s="68" t="s">
        <v>77</v>
      </c>
      <c r="G3511" s="68" t="s">
        <v>273</v>
      </c>
      <c r="H3511" s="68" t="s">
        <v>363</v>
      </c>
      <c r="I3511" s="65">
        <v>2838</v>
      </c>
      <c r="J3511" s="65">
        <v>419</v>
      </c>
      <c r="K3511" s="65" t="s">
        <v>262</v>
      </c>
    </row>
    <row r="3512" spans="1:11" ht="12.75" customHeight="1">
      <c r="A3512" s="68" t="s">
        <v>301</v>
      </c>
      <c r="B3512" s="68" t="s">
        <v>434</v>
      </c>
      <c r="C3512" s="68" t="s">
        <v>287</v>
      </c>
      <c r="D3512" s="68" t="s">
        <v>359</v>
      </c>
      <c r="E3512" s="68" t="s">
        <v>360</v>
      </c>
      <c r="F3512" s="68" t="s">
        <v>77</v>
      </c>
      <c r="G3512" s="68" t="s">
        <v>273</v>
      </c>
      <c r="H3512" s="68" t="s">
        <v>364</v>
      </c>
      <c r="I3512" s="65">
        <v>5042</v>
      </c>
      <c r="J3512" s="65">
        <v>419</v>
      </c>
      <c r="K3512" s="65" t="s">
        <v>262</v>
      </c>
    </row>
    <row r="3513" spans="1:11" ht="12.75" customHeight="1">
      <c r="A3513" s="68" t="s">
        <v>301</v>
      </c>
      <c r="B3513" s="68" t="s">
        <v>434</v>
      </c>
      <c r="C3513" s="68" t="s">
        <v>287</v>
      </c>
      <c r="D3513" s="68" t="s">
        <v>359</v>
      </c>
      <c r="E3513" s="68" t="s">
        <v>360</v>
      </c>
      <c r="F3513" s="68" t="s">
        <v>77</v>
      </c>
      <c r="G3513" s="68" t="s">
        <v>273</v>
      </c>
      <c r="H3513" s="68" t="s">
        <v>451</v>
      </c>
      <c r="I3513" s="65">
        <v>3517</v>
      </c>
      <c r="J3513" s="65">
        <v>419</v>
      </c>
      <c r="K3513" s="65" t="s">
        <v>262</v>
      </c>
    </row>
    <row r="3514" spans="1:11" ht="12.75" customHeight="1">
      <c r="A3514" s="68" t="s">
        <v>301</v>
      </c>
      <c r="B3514" s="68" t="s">
        <v>434</v>
      </c>
      <c r="C3514" s="68" t="s">
        <v>287</v>
      </c>
      <c r="D3514" s="68" t="s">
        <v>359</v>
      </c>
      <c r="E3514" s="68" t="s">
        <v>360</v>
      </c>
      <c r="F3514" s="68" t="s">
        <v>77</v>
      </c>
      <c r="G3514" s="68" t="s">
        <v>273</v>
      </c>
      <c r="H3514" s="68" t="s">
        <v>365</v>
      </c>
      <c r="I3514" s="65">
        <v>3186</v>
      </c>
      <c r="J3514" s="65">
        <v>419</v>
      </c>
      <c r="K3514" s="65" t="s">
        <v>262</v>
      </c>
    </row>
    <row r="3515" spans="1:11" ht="12.75" customHeight="1">
      <c r="A3515" s="68" t="s">
        <v>301</v>
      </c>
      <c r="B3515" s="68" t="s">
        <v>434</v>
      </c>
      <c r="C3515" s="68" t="s">
        <v>287</v>
      </c>
      <c r="D3515" s="68" t="s">
        <v>359</v>
      </c>
      <c r="E3515" s="68" t="s">
        <v>360</v>
      </c>
      <c r="F3515" s="68" t="s">
        <v>77</v>
      </c>
      <c r="G3515" s="68" t="s">
        <v>273</v>
      </c>
      <c r="H3515" s="68" t="s">
        <v>366</v>
      </c>
      <c r="I3515" s="65">
        <v>1694</v>
      </c>
      <c r="J3515" s="65">
        <v>419</v>
      </c>
      <c r="K3515" s="65" t="s">
        <v>262</v>
      </c>
    </row>
    <row r="3516" spans="1:11" ht="12.75" customHeight="1">
      <c r="A3516" s="68" t="s">
        <v>301</v>
      </c>
      <c r="B3516" s="68" t="s">
        <v>434</v>
      </c>
      <c r="C3516" s="68" t="s">
        <v>287</v>
      </c>
      <c r="D3516" s="68" t="s">
        <v>359</v>
      </c>
      <c r="E3516" s="68" t="s">
        <v>360</v>
      </c>
      <c r="F3516" s="68" t="s">
        <v>77</v>
      </c>
      <c r="G3516" s="68" t="s">
        <v>273</v>
      </c>
      <c r="H3516" s="68" t="s">
        <v>367</v>
      </c>
      <c r="I3516" s="65">
        <v>6215</v>
      </c>
      <c r="J3516" s="65">
        <v>419</v>
      </c>
      <c r="K3516" s="65" t="s">
        <v>262</v>
      </c>
    </row>
    <row r="3517" spans="1:11" ht="12.75" customHeight="1">
      <c r="A3517" s="68" t="s">
        <v>301</v>
      </c>
      <c r="B3517" s="68" t="s">
        <v>434</v>
      </c>
      <c r="C3517" s="68" t="s">
        <v>287</v>
      </c>
      <c r="D3517" s="68" t="s">
        <v>359</v>
      </c>
      <c r="E3517" s="68" t="s">
        <v>360</v>
      </c>
      <c r="F3517" s="68" t="s">
        <v>77</v>
      </c>
      <c r="G3517" s="68" t="s">
        <v>273</v>
      </c>
      <c r="H3517" s="68" t="s">
        <v>247</v>
      </c>
      <c r="I3517" s="65">
        <v>3826</v>
      </c>
      <c r="J3517" s="65">
        <v>419</v>
      </c>
      <c r="K3517" s="65" t="s">
        <v>262</v>
      </c>
    </row>
    <row r="3518" spans="1:11" ht="12.75" customHeight="1">
      <c r="A3518" s="68" t="s">
        <v>301</v>
      </c>
      <c r="B3518" s="68" t="s">
        <v>434</v>
      </c>
      <c r="C3518" s="68" t="s">
        <v>287</v>
      </c>
      <c r="D3518" s="68" t="s">
        <v>359</v>
      </c>
      <c r="E3518" s="68" t="s">
        <v>360</v>
      </c>
      <c r="F3518" s="68" t="s">
        <v>77</v>
      </c>
      <c r="G3518" s="68" t="s">
        <v>273</v>
      </c>
      <c r="H3518" s="68" t="s">
        <v>375</v>
      </c>
      <c r="I3518" s="65">
        <v>2346</v>
      </c>
      <c r="J3518" s="65">
        <v>419</v>
      </c>
      <c r="K3518" s="65" t="s">
        <v>262</v>
      </c>
    </row>
    <row r="3519" spans="1:11" ht="12.75" customHeight="1">
      <c r="A3519" s="68" t="s">
        <v>301</v>
      </c>
      <c r="B3519" s="68" t="s">
        <v>434</v>
      </c>
      <c r="C3519" s="68" t="s">
        <v>287</v>
      </c>
      <c r="D3519" s="68" t="s">
        <v>359</v>
      </c>
      <c r="E3519" s="68" t="s">
        <v>360</v>
      </c>
      <c r="F3519" s="68" t="s">
        <v>77</v>
      </c>
      <c r="G3519" s="68" t="s">
        <v>273</v>
      </c>
      <c r="H3519" s="68" t="s">
        <v>368</v>
      </c>
      <c r="I3519" s="65">
        <v>2412</v>
      </c>
      <c r="J3519" s="65">
        <v>419</v>
      </c>
      <c r="K3519" s="65" t="s">
        <v>262</v>
      </c>
    </row>
    <row r="3520" spans="1:11" ht="12.75" customHeight="1">
      <c r="A3520" s="68" t="s">
        <v>301</v>
      </c>
      <c r="B3520" s="68" t="s">
        <v>434</v>
      </c>
      <c r="C3520" s="68" t="s">
        <v>287</v>
      </c>
      <c r="D3520" s="68" t="s">
        <v>359</v>
      </c>
      <c r="E3520" s="68" t="s">
        <v>360</v>
      </c>
      <c r="F3520" s="68" t="s">
        <v>77</v>
      </c>
      <c r="G3520" s="68" t="s">
        <v>273</v>
      </c>
      <c r="H3520" s="68" t="s">
        <v>491</v>
      </c>
      <c r="I3520" s="65">
        <v>4837</v>
      </c>
      <c r="J3520" s="65">
        <v>419</v>
      </c>
      <c r="K3520" s="65" t="s">
        <v>262</v>
      </c>
    </row>
    <row r="3521" spans="1:11" ht="12.75" customHeight="1">
      <c r="A3521" s="68" t="s">
        <v>301</v>
      </c>
      <c r="B3521" s="68" t="s">
        <v>434</v>
      </c>
      <c r="C3521" s="68" t="s">
        <v>287</v>
      </c>
      <c r="D3521" s="68" t="s">
        <v>359</v>
      </c>
      <c r="E3521" s="68" t="s">
        <v>360</v>
      </c>
      <c r="F3521" s="68" t="s">
        <v>77</v>
      </c>
      <c r="G3521" s="68" t="s">
        <v>273</v>
      </c>
      <c r="H3521" s="68" t="s">
        <v>369</v>
      </c>
      <c r="I3521" s="65">
        <v>4646</v>
      </c>
      <c r="J3521" s="65">
        <v>419</v>
      </c>
      <c r="K3521" s="65" t="s">
        <v>262</v>
      </c>
    </row>
    <row r="3522" spans="1:11" ht="12.75" customHeight="1">
      <c r="A3522" s="68" t="s">
        <v>301</v>
      </c>
      <c r="B3522" s="68" t="s">
        <v>434</v>
      </c>
      <c r="C3522" s="68" t="s">
        <v>287</v>
      </c>
      <c r="D3522" s="68" t="s">
        <v>359</v>
      </c>
      <c r="E3522" s="68" t="s">
        <v>360</v>
      </c>
      <c r="F3522" s="68" t="s">
        <v>77</v>
      </c>
      <c r="G3522" s="68" t="s">
        <v>273</v>
      </c>
      <c r="H3522" s="68" t="s">
        <v>638</v>
      </c>
      <c r="I3522" s="65">
        <v>3759</v>
      </c>
      <c r="J3522" s="65">
        <v>419</v>
      </c>
      <c r="K3522" s="65" t="s">
        <v>262</v>
      </c>
    </row>
    <row r="3523" spans="1:11" ht="12.75" customHeight="1">
      <c r="A3523" s="68" t="s">
        <v>301</v>
      </c>
      <c r="B3523" s="68" t="s">
        <v>434</v>
      </c>
      <c r="C3523" s="68" t="s">
        <v>287</v>
      </c>
      <c r="D3523" s="68" t="s">
        <v>359</v>
      </c>
      <c r="E3523" s="68" t="s">
        <v>360</v>
      </c>
      <c r="F3523" s="68" t="s">
        <v>77</v>
      </c>
      <c r="G3523" s="68" t="s">
        <v>273</v>
      </c>
      <c r="H3523" s="68" t="s">
        <v>363</v>
      </c>
      <c r="I3523" s="65">
        <v>1188</v>
      </c>
      <c r="J3523" s="65">
        <v>403</v>
      </c>
      <c r="K3523" s="65" t="s">
        <v>428</v>
      </c>
    </row>
    <row r="3524" spans="1:11" ht="12.75" customHeight="1">
      <c r="A3524" s="68" t="s">
        <v>301</v>
      </c>
      <c r="B3524" s="68" t="s">
        <v>434</v>
      </c>
      <c r="C3524" s="68" t="s">
        <v>287</v>
      </c>
      <c r="D3524" s="68" t="s">
        <v>359</v>
      </c>
      <c r="E3524" s="68" t="s">
        <v>360</v>
      </c>
      <c r="F3524" s="68" t="s">
        <v>77</v>
      </c>
      <c r="G3524" s="68" t="s">
        <v>273</v>
      </c>
      <c r="H3524" s="68" t="s">
        <v>364</v>
      </c>
      <c r="I3524" s="65">
        <v>3680</v>
      </c>
      <c r="J3524" s="65">
        <v>403</v>
      </c>
      <c r="K3524" s="65" t="s">
        <v>428</v>
      </c>
    </row>
    <row r="3525" spans="1:11" ht="12.75" customHeight="1">
      <c r="A3525" s="68" t="s">
        <v>301</v>
      </c>
      <c r="B3525" s="68" t="s">
        <v>434</v>
      </c>
      <c r="C3525" s="68" t="s">
        <v>287</v>
      </c>
      <c r="D3525" s="68" t="s">
        <v>359</v>
      </c>
      <c r="E3525" s="68" t="s">
        <v>360</v>
      </c>
      <c r="F3525" s="68" t="s">
        <v>77</v>
      </c>
      <c r="G3525" s="68" t="s">
        <v>273</v>
      </c>
      <c r="H3525" s="68" t="s">
        <v>451</v>
      </c>
      <c r="I3525" s="65">
        <v>1097</v>
      </c>
      <c r="J3525" s="65">
        <v>403</v>
      </c>
      <c r="K3525" s="65" t="s">
        <v>428</v>
      </c>
    </row>
    <row r="3526" spans="1:11" ht="12.75" customHeight="1">
      <c r="A3526" s="68" t="s">
        <v>301</v>
      </c>
      <c r="B3526" s="68" t="s">
        <v>434</v>
      </c>
      <c r="C3526" s="68" t="s">
        <v>287</v>
      </c>
      <c r="D3526" s="68" t="s">
        <v>359</v>
      </c>
      <c r="E3526" s="68" t="s">
        <v>360</v>
      </c>
      <c r="F3526" s="68" t="s">
        <v>77</v>
      </c>
      <c r="G3526" s="68" t="s">
        <v>273</v>
      </c>
      <c r="H3526" s="68" t="s">
        <v>365</v>
      </c>
      <c r="I3526" s="65">
        <v>1229</v>
      </c>
      <c r="J3526" s="65">
        <v>403</v>
      </c>
      <c r="K3526" s="65" t="s">
        <v>428</v>
      </c>
    </row>
    <row r="3527" spans="1:11" ht="12.75" customHeight="1">
      <c r="A3527" s="68" t="s">
        <v>301</v>
      </c>
      <c r="B3527" s="68" t="s">
        <v>434</v>
      </c>
      <c r="C3527" s="68" t="s">
        <v>287</v>
      </c>
      <c r="D3527" s="68" t="s">
        <v>359</v>
      </c>
      <c r="E3527" s="68" t="s">
        <v>360</v>
      </c>
      <c r="F3527" s="68" t="s">
        <v>77</v>
      </c>
      <c r="G3527" s="68" t="s">
        <v>273</v>
      </c>
      <c r="H3527" s="68" t="s">
        <v>366</v>
      </c>
      <c r="I3527" s="65">
        <v>1166</v>
      </c>
      <c r="J3527" s="65">
        <v>403</v>
      </c>
      <c r="K3527" s="65" t="s">
        <v>428</v>
      </c>
    </row>
    <row r="3528" spans="1:11" ht="12.75" customHeight="1">
      <c r="A3528" s="68" t="s">
        <v>301</v>
      </c>
      <c r="B3528" s="68" t="s">
        <v>434</v>
      </c>
      <c r="C3528" s="68" t="s">
        <v>287</v>
      </c>
      <c r="D3528" s="68" t="s">
        <v>359</v>
      </c>
      <c r="E3528" s="68" t="s">
        <v>360</v>
      </c>
      <c r="F3528" s="68" t="s">
        <v>77</v>
      </c>
      <c r="G3528" s="68" t="s">
        <v>273</v>
      </c>
      <c r="H3528" s="68" t="s">
        <v>367</v>
      </c>
      <c r="I3528" s="65">
        <v>2117</v>
      </c>
      <c r="J3528" s="65">
        <v>403</v>
      </c>
      <c r="K3528" s="65" t="s">
        <v>428</v>
      </c>
    </row>
    <row r="3529" spans="1:11" ht="12.75" customHeight="1">
      <c r="A3529" s="68" t="s">
        <v>301</v>
      </c>
      <c r="B3529" s="68" t="s">
        <v>434</v>
      </c>
      <c r="C3529" s="68" t="s">
        <v>287</v>
      </c>
      <c r="D3529" s="68" t="s">
        <v>359</v>
      </c>
      <c r="E3529" s="68" t="s">
        <v>360</v>
      </c>
      <c r="F3529" s="68" t="s">
        <v>77</v>
      </c>
      <c r="G3529" s="68" t="s">
        <v>273</v>
      </c>
      <c r="H3529" s="68" t="s">
        <v>247</v>
      </c>
      <c r="I3529" s="65">
        <v>3079</v>
      </c>
      <c r="J3529" s="65">
        <v>403</v>
      </c>
      <c r="K3529" s="65" t="s">
        <v>428</v>
      </c>
    </row>
    <row r="3530" spans="1:11" ht="12.75" customHeight="1">
      <c r="A3530" s="68" t="s">
        <v>301</v>
      </c>
      <c r="B3530" s="68" t="s">
        <v>434</v>
      </c>
      <c r="C3530" s="68" t="s">
        <v>287</v>
      </c>
      <c r="D3530" s="68" t="s">
        <v>359</v>
      </c>
      <c r="E3530" s="68" t="s">
        <v>360</v>
      </c>
      <c r="F3530" s="68" t="s">
        <v>77</v>
      </c>
      <c r="G3530" s="68" t="s">
        <v>273</v>
      </c>
      <c r="H3530" s="68" t="s">
        <v>375</v>
      </c>
      <c r="I3530" s="65">
        <v>2740</v>
      </c>
      <c r="J3530" s="65">
        <v>403</v>
      </c>
      <c r="K3530" s="65" t="s">
        <v>428</v>
      </c>
    </row>
    <row r="3531" spans="1:11" ht="12.75" customHeight="1">
      <c r="A3531" s="68" t="s">
        <v>301</v>
      </c>
      <c r="B3531" s="68" t="s">
        <v>434</v>
      </c>
      <c r="C3531" s="68" t="s">
        <v>287</v>
      </c>
      <c r="D3531" s="68" t="s">
        <v>359</v>
      </c>
      <c r="E3531" s="68" t="s">
        <v>360</v>
      </c>
      <c r="F3531" s="68" t="s">
        <v>77</v>
      </c>
      <c r="G3531" s="68" t="s">
        <v>273</v>
      </c>
      <c r="H3531" s="68" t="s">
        <v>368</v>
      </c>
      <c r="I3531" s="65">
        <v>2499</v>
      </c>
      <c r="J3531" s="65">
        <v>403</v>
      </c>
      <c r="K3531" s="65" t="s">
        <v>428</v>
      </c>
    </row>
    <row r="3532" spans="1:11" ht="12.75" customHeight="1">
      <c r="A3532" s="68" t="s">
        <v>301</v>
      </c>
      <c r="B3532" s="68" t="s">
        <v>434</v>
      </c>
      <c r="C3532" s="68" t="s">
        <v>287</v>
      </c>
      <c r="D3532" s="68" t="s">
        <v>359</v>
      </c>
      <c r="E3532" s="68" t="s">
        <v>360</v>
      </c>
      <c r="F3532" s="68" t="s">
        <v>77</v>
      </c>
      <c r="G3532" s="68" t="s">
        <v>273</v>
      </c>
      <c r="H3532" s="68" t="s">
        <v>491</v>
      </c>
      <c r="I3532" s="65">
        <v>3883</v>
      </c>
      <c r="J3532" s="65">
        <v>403</v>
      </c>
      <c r="K3532" s="65" t="s">
        <v>428</v>
      </c>
    </row>
    <row r="3533" spans="1:11" ht="12.75" customHeight="1">
      <c r="A3533" s="68" t="s">
        <v>301</v>
      </c>
      <c r="B3533" s="68" t="s">
        <v>434</v>
      </c>
      <c r="C3533" s="68" t="s">
        <v>287</v>
      </c>
      <c r="D3533" s="68" t="s">
        <v>359</v>
      </c>
      <c r="E3533" s="68" t="s">
        <v>360</v>
      </c>
      <c r="F3533" s="68" t="s">
        <v>77</v>
      </c>
      <c r="G3533" s="68" t="s">
        <v>273</v>
      </c>
      <c r="H3533" s="68" t="s">
        <v>369</v>
      </c>
      <c r="I3533" s="65">
        <v>3099</v>
      </c>
      <c r="J3533" s="65">
        <v>403</v>
      </c>
      <c r="K3533" s="65" t="s">
        <v>428</v>
      </c>
    </row>
    <row r="3534" spans="1:11" ht="12.75" customHeight="1">
      <c r="A3534" s="68" t="s">
        <v>301</v>
      </c>
      <c r="B3534" s="68" t="s">
        <v>434</v>
      </c>
      <c r="C3534" s="68" t="s">
        <v>287</v>
      </c>
      <c r="D3534" s="68" t="s">
        <v>359</v>
      </c>
      <c r="E3534" s="68" t="s">
        <v>360</v>
      </c>
      <c r="F3534" s="68" t="s">
        <v>77</v>
      </c>
      <c r="G3534" s="68" t="s">
        <v>273</v>
      </c>
      <c r="H3534" s="68" t="s">
        <v>638</v>
      </c>
      <c r="I3534" s="65">
        <v>4026</v>
      </c>
      <c r="J3534" s="65">
        <v>403</v>
      </c>
      <c r="K3534" s="65" t="s">
        <v>428</v>
      </c>
    </row>
    <row r="3535" spans="1:11" ht="12.75" customHeight="1">
      <c r="A3535" s="68" t="s">
        <v>301</v>
      </c>
      <c r="B3535" s="68" t="s">
        <v>434</v>
      </c>
      <c r="C3535" s="68" t="s">
        <v>287</v>
      </c>
      <c r="D3535" s="68" t="s">
        <v>359</v>
      </c>
      <c r="E3535" s="68" t="s">
        <v>360</v>
      </c>
      <c r="F3535" s="68" t="s">
        <v>77</v>
      </c>
      <c r="G3535" s="68" t="s">
        <v>273</v>
      </c>
      <c r="H3535" s="68" t="s">
        <v>363</v>
      </c>
      <c r="I3535" s="65">
        <v>194</v>
      </c>
      <c r="J3535" s="65">
        <v>418</v>
      </c>
      <c r="K3535" s="65" t="s">
        <v>429</v>
      </c>
    </row>
    <row r="3536" spans="1:11" ht="12.75" customHeight="1">
      <c r="A3536" s="68" t="s">
        <v>301</v>
      </c>
      <c r="B3536" s="68" t="s">
        <v>434</v>
      </c>
      <c r="C3536" s="68" t="s">
        <v>287</v>
      </c>
      <c r="D3536" s="68" t="s">
        <v>359</v>
      </c>
      <c r="E3536" s="68" t="s">
        <v>360</v>
      </c>
      <c r="F3536" s="68" t="s">
        <v>77</v>
      </c>
      <c r="G3536" s="68" t="s">
        <v>273</v>
      </c>
      <c r="H3536" s="68" t="s">
        <v>364</v>
      </c>
      <c r="I3536" s="65">
        <v>209</v>
      </c>
      <c r="J3536" s="65">
        <v>418</v>
      </c>
      <c r="K3536" s="65" t="s">
        <v>429</v>
      </c>
    </row>
    <row r="3537" spans="1:11" ht="12.75" customHeight="1">
      <c r="A3537" s="68" t="s">
        <v>301</v>
      </c>
      <c r="B3537" s="68" t="s">
        <v>434</v>
      </c>
      <c r="C3537" s="68" t="s">
        <v>287</v>
      </c>
      <c r="D3537" s="68" t="s">
        <v>359</v>
      </c>
      <c r="E3537" s="68" t="s">
        <v>360</v>
      </c>
      <c r="F3537" s="68" t="s">
        <v>77</v>
      </c>
      <c r="G3537" s="68" t="s">
        <v>273</v>
      </c>
      <c r="H3537" s="68" t="s">
        <v>451</v>
      </c>
      <c r="I3537" s="65">
        <v>93</v>
      </c>
      <c r="J3537" s="65">
        <v>418</v>
      </c>
      <c r="K3537" s="65" t="s">
        <v>429</v>
      </c>
    </row>
    <row r="3538" spans="1:11" ht="12.75" customHeight="1">
      <c r="A3538" s="68" t="s">
        <v>301</v>
      </c>
      <c r="B3538" s="68" t="s">
        <v>434</v>
      </c>
      <c r="C3538" s="68" t="s">
        <v>287</v>
      </c>
      <c r="D3538" s="68" t="s">
        <v>359</v>
      </c>
      <c r="E3538" s="68" t="s">
        <v>360</v>
      </c>
      <c r="F3538" s="68" t="s">
        <v>77</v>
      </c>
      <c r="G3538" s="68" t="s">
        <v>273</v>
      </c>
      <c r="H3538" s="68" t="s">
        <v>365</v>
      </c>
      <c r="I3538" s="65">
        <v>84</v>
      </c>
      <c r="J3538" s="65">
        <v>418</v>
      </c>
      <c r="K3538" s="65" t="s">
        <v>429</v>
      </c>
    </row>
    <row r="3539" spans="1:11" ht="12.75" customHeight="1">
      <c r="A3539" s="68" t="s">
        <v>301</v>
      </c>
      <c r="B3539" s="68" t="s">
        <v>434</v>
      </c>
      <c r="C3539" s="68" t="s">
        <v>287</v>
      </c>
      <c r="D3539" s="68" t="s">
        <v>359</v>
      </c>
      <c r="E3539" s="68" t="s">
        <v>360</v>
      </c>
      <c r="F3539" s="68" t="s">
        <v>77</v>
      </c>
      <c r="G3539" s="68" t="s">
        <v>273</v>
      </c>
      <c r="H3539" s="68" t="s">
        <v>366</v>
      </c>
      <c r="I3539" s="65">
        <v>206</v>
      </c>
      <c r="J3539" s="65">
        <v>418</v>
      </c>
      <c r="K3539" s="65" t="s">
        <v>429</v>
      </c>
    </row>
    <row r="3540" spans="1:11" ht="12.75" customHeight="1">
      <c r="A3540" s="68" t="s">
        <v>301</v>
      </c>
      <c r="B3540" s="68" t="s">
        <v>434</v>
      </c>
      <c r="C3540" s="68" t="s">
        <v>287</v>
      </c>
      <c r="D3540" s="68" t="s">
        <v>359</v>
      </c>
      <c r="E3540" s="68" t="s">
        <v>360</v>
      </c>
      <c r="F3540" s="68" t="s">
        <v>77</v>
      </c>
      <c r="G3540" s="68" t="s">
        <v>273</v>
      </c>
      <c r="H3540" s="68" t="s">
        <v>367</v>
      </c>
      <c r="I3540" s="65">
        <v>643</v>
      </c>
      <c r="J3540" s="65">
        <v>418</v>
      </c>
      <c r="K3540" s="65" t="s">
        <v>429</v>
      </c>
    </row>
    <row r="3541" spans="1:11" ht="12.75" customHeight="1">
      <c r="A3541" s="68" t="s">
        <v>301</v>
      </c>
      <c r="B3541" s="68" t="s">
        <v>434</v>
      </c>
      <c r="C3541" s="68" t="s">
        <v>287</v>
      </c>
      <c r="D3541" s="68" t="s">
        <v>359</v>
      </c>
      <c r="E3541" s="68" t="s">
        <v>360</v>
      </c>
      <c r="F3541" s="68" t="s">
        <v>77</v>
      </c>
      <c r="G3541" s="68" t="s">
        <v>273</v>
      </c>
      <c r="H3541" s="68" t="s">
        <v>247</v>
      </c>
      <c r="I3541" s="65">
        <v>927</v>
      </c>
      <c r="J3541" s="65">
        <v>418</v>
      </c>
      <c r="K3541" s="65" t="s">
        <v>429</v>
      </c>
    </row>
    <row r="3542" spans="1:11" ht="12.75" customHeight="1">
      <c r="A3542" s="68" t="s">
        <v>301</v>
      </c>
      <c r="B3542" s="68" t="s">
        <v>434</v>
      </c>
      <c r="C3542" s="68" t="s">
        <v>287</v>
      </c>
      <c r="D3542" s="68" t="s">
        <v>359</v>
      </c>
      <c r="E3542" s="68" t="s">
        <v>360</v>
      </c>
      <c r="F3542" s="68" t="s">
        <v>77</v>
      </c>
      <c r="G3542" s="68" t="s">
        <v>273</v>
      </c>
      <c r="H3542" s="68" t="s">
        <v>375</v>
      </c>
      <c r="I3542" s="65">
        <v>1299</v>
      </c>
      <c r="J3542" s="65">
        <v>418</v>
      </c>
      <c r="K3542" s="65" t="s">
        <v>429</v>
      </c>
    </row>
    <row r="3543" spans="1:11" ht="12.75" customHeight="1">
      <c r="A3543" s="68" t="s">
        <v>301</v>
      </c>
      <c r="B3543" s="68" t="s">
        <v>434</v>
      </c>
      <c r="C3543" s="68" t="s">
        <v>287</v>
      </c>
      <c r="D3543" s="68" t="s">
        <v>359</v>
      </c>
      <c r="E3543" s="68" t="s">
        <v>360</v>
      </c>
      <c r="F3543" s="68" t="s">
        <v>77</v>
      </c>
      <c r="G3543" s="68" t="s">
        <v>273</v>
      </c>
      <c r="H3543" s="68" t="s">
        <v>368</v>
      </c>
      <c r="I3543" s="65">
        <v>1634</v>
      </c>
      <c r="J3543" s="65">
        <v>418</v>
      </c>
      <c r="K3543" s="65" t="s">
        <v>429</v>
      </c>
    </row>
    <row r="3544" spans="1:11" ht="12.75" customHeight="1">
      <c r="A3544" s="68" t="s">
        <v>301</v>
      </c>
      <c r="B3544" s="68" t="s">
        <v>434</v>
      </c>
      <c r="C3544" s="68" t="s">
        <v>287</v>
      </c>
      <c r="D3544" s="68" t="s">
        <v>359</v>
      </c>
      <c r="E3544" s="68" t="s">
        <v>360</v>
      </c>
      <c r="F3544" s="68" t="s">
        <v>77</v>
      </c>
      <c r="G3544" s="68" t="s">
        <v>273</v>
      </c>
      <c r="H3544" s="68" t="s">
        <v>491</v>
      </c>
      <c r="I3544" s="65">
        <v>1933</v>
      </c>
      <c r="J3544" s="65">
        <v>418</v>
      </c>
      <c r="K3544" s="65" t="s">
        <v>429</v>
      </c>
    </row>
    <row r="3545" spans="1:11" ht="12.75" customHeight="1">
      <c r="A3545" s="68" t="s">
        <v>301</v>
      </c>
      <c r="B3545" s="68" t="s">
        <v>434</v>
      </c>
      <c r="C3545" s="68" t="s">
        <v>287</v>
      </c>
      <c r="D3545" s="68" t="s">
        <v>359</v>
      </c>
      <c r="E3545" s="68" t="s">
        <v>360</v>
      </c>
      <c r="F3545" s="68" t="s">
        <v>77</v>
      </c>
      <c r="G3545" s="68" t="s">
        <v>273</v>
      </c>
      <c r="H3545" s="68" t="s">
        <v>369</v>
      </c>
      <c r="I3545" s="65">
        <v>1422</v>
      </c>
      <c r="J3545" s="65">
        <v>418</v>
      </c>
      <c r="K3545" s="65" t="s">
        <v>429</v>
      </c>
    </row>
    <row r="3546" spans="1:11" ht="12.75" customHeight="1">
      <c r="A3546" s="68" t="s">
        <v>301</v>
      </c>
      <c r="B3546" s="68" t="s">
        <v>434</v>
      </c>
      <c r="C3546" s="68" t="s">
        <v>287</v>
      </c>
      <c r="D3546" s="68" t="s">
        <v>359</v>
      </c>
      <c r="E3546" s="68" t="s">
        <v>360</v>
      </c>
      <c r="F3546" s="68" t="s">
        <v>77</v>
      </c>
      <c r="G3546" s="68" t="s">
        <v>273</v>
      </c>
      <c r="H3546" s="68" t="s">
        <v>638</v>
      </c>
      <c r="I3546" s="65">
        <v>1752</v>
      </c>
      <c r="J3546" s="65">
        <v>418</v>
      </c>
      <c r="K3546" s="65" t="s">
        <v>429</v>
      </c>
    </row>
    <row r="3547" spans="1:11" ht="12.75" customHeight="1">
      <c r="A3547" s="68" t="s">
        <v>301</v>
      </c>
      <c r="B3547" s="68" t="s">
        <v>434</v>
      </c>
      <c r="C3547" s="68" t="s">
        <v>287</v>
      </c>
      <c r="D3547" s="68" t="s">
        <v>359</v>
      </c>
      <c r="E3547" s="68" t="s">
        <v>360</v>
      </c>
      <c r="F3547" s="68" t="s">
        <v>77</v>
      </c>
      <c r="G3547" s="68" t="s">
        <v>273</v>
      </c>
      <c r="H3547" s="68" t="s">
        <v>363</v>
      </c>
      <c r="I3547" s="65">
        <v>82</v>
      </c>
      <c r="J3547" s="65">
        <v>406</v>
      </c>
      <c r="K3547" s="65" t="s">
        <v>497</v>
      </c>
    </row>
    <row r="3548" spans="1:11" ht="12.75" customHeight="1">
      <c r="A3548" s="68" t="s">
        <v>301</v>
      </c>
      <c r="B3548" s="68" t="s">
        <v>434</v>
      </c>
      <c r="C3548" s="68" t="s">
        <v>287</v>
      </c>
      <c r="D3548" s="68" t="s">
        <v>359</v>
      </c>
      <c r="E3548" s="68" t="s">
        <v>360</v>
      </c>
      <c r="F3548" s="68" t="s">
        <v>77</v>
      </c>
      <c r="G3548" s="68" t="s">
        <v>273</v>
      </c>
      <c r="H3548" s="68" t="s">
        <v>364</v>
      </c>
      <c r="I3548" s="65">
        <v>219</v>
      </c>
      <c r="J3548" s="65">
        <v>406</v>
      </c>
      <c r="K3548" s="65" t="s">
        <v>497</v>
      </c>
    </row>
    <row r="3549" spans="1:11" ht="12.75" customHeight="1">
      <c r="A3549" s="68" t="s">
        <v>301</v>
      </c>
      <c r="B3549" s="68" t="s">
        <v>434</v>
      </c>
      <c r="C3549" s="68" t="s">
        <v>287</v>
      </c>
      <c r="D3549" s="68" t="s">
        <v>359</v>
      </c>
      <c r="E3549" s="68" t="s">
        <v>360</v>
      </c>
      <c r="F3549" s="68" t="s">
        <v>77</v>
      </c>
      <c r="G3549" s="68" t="s">
        <v>273</v>
      </c>
      <c r="H3549" s="68" t="s">
        <v>451</v>
      </c>
      <c r="I3549" s="65">
        <v>137</v>
      </c>
      <c r="J3549" s="65">
        <v>406</v>
      </c>
      <c r="K3549" s="65" t="s">
        <v>497</v>
      </c>
    </row>
    <row r="3550" spans="1:11" ht="12.75" customHeight="1">
      <c r="A3550" s="68" t="s">
        <v>301</v>
      </c>
      <c r="B3550" s="68" t="s">
        <v>434</v>
      </c>
      <c r="C3550" s="68" t="s">
        <v>287</v>
      </c>
      <c r="D3550" s="68" t="s">
        <v>359</v>
      </c>
      <c r="E3550" s="68" t="s">
        <v>360</v>
      </c>
      <c r="F3550" s="68" t="s">
        <v>77</v>
      </c>
      <c r="G3550" s="68" t="s">
        <v>273</v>
      </c>
      <c r="H3550" s="68" t="s">
        <v>365</v>
      </c>
      <c r="I3550" s="65">
        <v>310</v>
      </c>
      <c r="J3550" s="65">
        <v>406</v>
      </c>
      <c r="K3550" s="65" t="s">
        <v>497</v>
      </c>
    </row>
    <row r="3551" spans="1:11" ht="12.75" customHeight="1">
      <c r="A3551" s="68" t="s">
        <v>301</v>
      </c>
      <c r="B3551" s="68" t="s">
        <v>434</v>
      </c>
      <c r="C3551" s="68" t="s">
        <v>287</v>
      </c>
      <c r="D3551" s="68" t="s">
        <v>359</v>
      </c>
      <c r="E3551" s="68" t="s">
        <v>360</v>
      </c>
      <c r="F3551" s="68" t="s">
        <v>77</v>
      </c>
      <c r="G3551" s="68" t="s">
        <v>273</v>
      </c>
      <c r="H3551" s="68" t="s">
        <v>366</v>
      </c>
      <c r="I3551" s="65">
        <v>175</v>
      </c>
      <c r="J3551" s="65">
        <v>406</v>
      </c>
      <c r="K3551" s="65" t="s">
        <v>497</v>
      </c>
    </row>
    <row r="3552" spans="1:11" ht="12.75" customHeight="1">
      <c r="A3552" s="68" t="s">
        <v>301</v>
      </c>
      <c r="B3552" s="68" t="s">
        <v>434</v>
      </c>
      <c r="C3552" s="68" t="s">
        <v>287</v>
      </c>
      <c r="D3552" s="68" t="s">
        <v>359</v>
      </c>
      <c r="E3552" s="68" t="s">
        <v>360</v>
      </c>
      <c r="F3552" s="68" t="s">
        <v>77</v>
      </c>
      <c r="G3552" s="68" t="s">
        <v>273</v>
      </c>
      <c r="H3552" s="68" t="s">
        <v>367</v>
      </c>
      <c r="I3552" s="65">
        <v>799</v>
      </c>
      <c r="J3552" s="65">
        <v>406</v>
      </c>
      <c r="K3552" s="65" t="s">
        <v>497</v>
      </c>
    </row>
    <row r="3553" spans="1:11" ht="12.75" customHeight="1">
      <c r="A3553" s="68" t="s">
        <v>301</v>
      </c>
      <c r="B3553" s="68" t="s">
        <v>434</v>
      </c>
      <c r="C3553" s="68" t="s">
        <v>287</v>
      </c>
      <c r="D3553" s="68" t="s">
        <v>359</v>
      </c>
      <c r="E3553" s="68" t="s">
        <v>360</v>
      </c>
      <c r="F3553" s="68" t="s">
        <v>77</v>
      </c>
      <c r="G3553" s="68" t="s">
        <v>273</v>
      </c>
      <c r="H3553" s="68" t="s">
        <v>247</v>
      </c>
      <c r="I3553" s="65">
        <v>2348</v>
      </c>
      <c r="J3553" s="65">
        <v>406</v>
      </c>
      <c r="K3553" s="65" t="s">
        <v>497</v>
      </c>
    </row>
    <row r="3554" spans="1:11" ht="12.75" customHeight="1">
      <c r="A3554" s="68" t="s">
        <v>301</v>
      </c>
      <c r="B3554" s="68" t="s">
        <v>434</v>
      </c>
      <c r="C3554" s="68" t="s">
        <v>287</v>
      </c>
      <c r="D3554" s="68" t="s">
        <v>359</v>
      </c>
      <c r="E3554" s="68" t="s">
        <v>360</v>
      </c>
      <c r="F3554" s="68" t="s">
        <v>77</v>
      </c>
      <c r="G3554" s="68" t="s">
        <v>273</v>
      </c>
      <c r="H3554" s="68" t="s">
        <v>375</v>
      </c>
      <c r="I3554" s="65">
        <v>2448</v>
      </c>
      <c r="J3554" s="65">
        <v>406</v>
      </c>
      <c r="K3554" s="65" t="s">
        <v>497</v>
      </c>
    </row>
    <row r="3555" spans="1:11" ht="12.75" customHeight="1">
      <c r="A3555" s="68" t="s">
        <v>301</v>
      </c>
      <c r="B3555" s="68" t="s">
        <v>434</v>
      </c>
      <c r="C3555" s="68" t="s">
        <v>287</v>
      </c>
      <c r="D3555" s="68" t="s">
        <v>359</v>
      </c>
      <c r="E3555" s="68" t="s">
        <v>360</v>
      </c>
      <c r="F3555" s="68" t="s">
        <v>77</v>
      </c>
      <c r="G3555" s="68" t="s">
        <v>273</v>
      </c>
      <c r="H3555" s="68" t="s">
        <v>368</v>
      </c>
      <c r="I3555" s="65">
        <v>2187</v>
      </c>
      <c r="J3555" s="65">
        <v>406</v>
      </c>
      <c r="K3555" s="65" t="s">
        <v>497</v>
      </c>
    </row>
    <row r="3556" spans="1:11" ht="12.75" customHeight="1">
      <c r="A3556" s="68" t="s">
        <v>301</v>
      </c>
      <c r="B3556" s="68" t="s">
        <v>434</v>
      </c>
      <c r="C3556" s="68" t="s">
        <v>287</v>
      </c>
      <c r="D3556" s="68" t="s">
        <v>359</v>
      </c>
      <c r="E3556" s="68" t="s">
        <v>360</v>
      </c>
      <c r="F3556" s="68" t="s">
        <v>77</v>
      </c>
      <c r="G3556" s="68" t="s">
        <v>273</v>
      </c>
      <c r="H3556" s="68" t="s">
        <v>491</v>
      </c>
      <c r="I3556" s="65">
        <v>3105</v>
      </c>
      <c r="J3556" s="65">
        <v>406</v>
      </c>
      <c r="K3556" s="65" t="s">
        <v>497</v>
      </c>
    </row>
    <row r="3557" spans="1:11" ht="12.75" customHeight="1">
      <c r="A3557" s="68" t="s">
        <v>301</v>
      </c>
      <c r="B3557" s="68" t="s">
        <v>434</v>
      </c>
      <c r="C3557" s="68" t="s">
        <v>287</v>
      </c>
      <c r="D3557" s="68" t="s">
        <v>359</v>
      </c>
      <c r="E3557" s="68" t="s">
        <v>360</v>
      </c>
      <c r="F3557" s="68" t="s">
        <v>77</v>
      </c>
      <c r="G3557" s="68" t="s">
        <v>273</v>
      </c>
      <c r="H3557" s="68" t="s">
        <v>369</v>
      </c>
      <c r="I3557" s="65">
        <v>2341</v>
      </c>
      <c r="J3557" s="65">
        <v>406</v>
      </c>
      <c r="K3557" s="65" t="s">
        <v>497</v>
      </c>
    </row>
    <row r="3558" spans="1:11" ht="12.75" customHeight="1">
      <c r="A3558" s="68" t="s">
        <v>301</v>
      </c>
      <c r="B3558" s="68" t="s">
        <v>434</v>
      </c>
      <c r="C3558" s="68" t="s">
        <v>287</v>
      </c>
      <c r="D3558" s="68" t="s">
        <v>359</v>
      </c>
      <c r="E3558" s="68" t="s">
        <v>360</v>
      </c>
      <c r="F3558" s="68" t="s">
        <v>77</v>
      </c>
      <c r="G3558" s="68" t="s">
        <v>273</v>
      </c>
      <c r="H3558" s="68" t="s">
        <v>638</v>
      </c>
      <c r="I3558" s="65">
        <v>2214</v>
      </c>
      <c r="J3558" s="65">
        <v>406</v>
      </c>
      <c r="K3558" s="65" t="s">
        <v>497</v>
      </c>
    </row>
    <row r="3559" spans="1:11" ht="12.75" customHeight="1">
      <c r="A3559" s="68" t="s">
        <v>301</v>
      </c>
      <c r="B3559" s="68" t="s">
        <v>434</v>
      </c>
      <c r="C3559" s="68" t="s">
        <v>287</v>
      </c>
      <c r="D3559" s="68" t="s">
        <v>359</v>
      </c>
      <c r="E3559" s="68" t="s">
        <v>360</v>
      </c>
      <c r="F3559" s="68" t="s">
        <v>77</v>
      </c>
      <c r="G3559" s="68" t="s">
        <v>273</v>
      </c>
      <c r="H3559" s="68" t="s">
        <v>363</v>
      </c>
      <c r="I3559" s="65">
        <v>95</v>
      </c>
      <c r="J3559" s="65">
        <v>604</v>
      </c>
      <c r="K3559" s="65" t="s">
        <v>280</v>
      </c>
    </row>
    <row r="3560" spans="1:11" ht="12.75" customHeight="1">
      <c r="A3560" s="68" t="s">
        <v>301</v>
      </c>
      <c r="B3560" s="68" t="s">
        <v>434</v>
      </c>
      <c r="C3560" s="68" t="s">
        <v>287</v>
      </c>
      <c r="D3560" s="68" t="s">
        <v>359</v>
      </c>
      <c r="E3560" s="68" t="s">
        <v>360</v>
      </c>
      <c r="F3560" s="68" t="s">
        <v>77</v>
      </c>
      <c r="G3560" s="68" t="s">
        <v>273</v>
      </c>
      <c r="H3560" s="68" t="s">
        <v>364</v>
      </c>
      <c r="I3560" s="65">
        <v>368</v>
      </c>
      <c r="J3560" s="65">
        <v>604</v>
      </c>
      <c r="K3560" s="65" t="s">
        <v>280</v>
      </c>
    </row>
    <row r="3561" spans="1:11" ht="12.75" customHeight="1">
      <c r="A3561" s="68" t="s">
        <v>301</v>
      </c>
      <c r="B3561" s="68" t="s">
        <v>434</v>
      </c>
      <c r="C3561" s="68" t="s">
        <v>287</v>
      </c>
      <c r="D3561" s="68" t="s">
        <v>359</v>
      </c>
      <c r="E3561" s="68" t="s">
        <v>360</v>
      </c>
      <c r="F3561" s="68" t="s">
        <v>77</v>
      </c>
      <c r="G3561" s="68" t="s">
        <v>273</v>
      </c>
      <c r="H3561" s="68" t="s">
        <v>451</v>
      </c>
      <c r="I3561" s="65">
        <v>116</v>
      </c>
      <c r="J3561" s="65">
        <v>604</v>
      </c>
      <c r="K3561" s="65" t="s">
        <v>280</v>
      </c>
    </row>
    <row r="3562" spans="1:11" ht="12.75" customHeight="1">
      <c r="A3562" s="68" t="s">
        <v>301</v>
      </c>
      <c r="B3562" s="68" t="s">
        <v>434</v>
      </c>
      <c r="C3562" s="68" t="s">
        <v>287</v>
      </c>
      <c r="D3562" s="68" t="s">
        <v>359</v>
      </c>
      <c r="E3562" s="68" t="s">
        <v>360</v>
      </c>
      <c r="F3562" s="68" t="s">
        <v>77</v>
      </c>
      <c r="G3562" s="68" t="s">
        <v>273</v>
      </c>
      <c r="H3562" s="68" t="s">
        <v>365</v>
      </c>
      <c r="I3562" s="65">
        <v>75</v>
      </c>
      <c r="J3562" s="65">
        <v>604</v>
      </c>
      <c r="K3562" s="65" t="s">
        <v>280</v>
      </c>
    </row>
    <row r="3563" spans="1:11" ht="12.75" customHeight="1">
      <c r="A3563" s="68" t="s">
        <v>301</v>
      </c>
      <c r="B3563" s="68" t="s">
        <v>434</v>
      </c>
      <c r="C3563" s="68" t="s">
        <v>287</v>
      </c>
      <c r="D3563" s="68" t="s">
        <v>359</v>
      </c>
      <c r="E3563" s="68" t="s">
        <v>360</v>
      </c>
      <c r="F3563" s="68" t="s">
        <v>77</v>
      </c>
      <c r="G3563" s="68" t="s">
        <v>273</v>
      </c>
      <c r="H3563" s="68" t="s">
        <v>366</v>
      </c>
      <c r="I3563" s="65">
        <v>86</v>
      </c>
      <c r="J3563" s="65">
        <v>604</v>
      </c>
      <c r="K3563" s="65" t="s">
        <v>280</v>
      </c>
    </row>
    <row r="3564" spans="1:11" ht="12.75" customHeight="1">
      <c r="A3564" s="68" t="s">
        <v>301</v>
      </c>
      <c r="B3564" s="68" t="s">
        <v>434</v>
      </c>
      <c r="C3564" s="68" t="s">
        <v>287</v>
      </c>
      <c r="D3564" s="68" t="s">
        <v>359</v>
      </c>
      <c r="E3564" s="68" t="s">
        <v>360</v>
      </c>
      <c r="F3564" s="68" t="s">
        <v>77</v>
      </c>
      <c r="G3564" s="68" t="s">
        <v>273</v>
      </c>
      <c r="H3564" s="68" t="s">
        <v>367</v>
      </c>
      <c r="I3564" s="65">
        <v>170</v>
      </c>
      <c r="J3564" s="65">
        <v>604</v>
      </c>
      <c r="K3564" s="65" t="s">
        <v>280</v>
      </c>
    </row>
    <row r="3565" spans="1:11" ht="12.75" customHeight="1">
      <c r="A3565" s="68" t="s">
        <v>301</v>
      </c>
      <c r="B3565" s="68" t="s">
        <v>434</v>
      </c>
      <c r="C3565" s="68" t="s">
        <v>287</v>
      </c>
      <c r="D3565" s="68" t="s">
        <v>359</v>
      </c>
      <c r="E3565" s="68" t="s">
        <v>360</v>
      </c>
      <c r="F3565" s="68" t="s">
        <v>77</v>
      </c>
      <c r="G3565" s="68" t="s">
        <v>273</v>
      </c>
      <c r="H3565" s="68" t="s">
        <v>247</v>
      </c>
      <c r="I3565" s="65">
        <v>308</v>
      </c>
      <c r="J3565" s="65">
        <v>604</v>
      </c>
      <c r="K3565" s="65" t="s">
        <v>280</v>
      </c>
    </row>
    <row r="3566" spans="1:11" ht="12.75" customHeight="1">
      <c r="A3566" s="68" t="s">
        <v>301</v>
      </c>
      <c r="B3566" s="68" t="s">
        <v>434</v>
      </c>
      <c r="C3566" s="68" t="s">
        <v>287</v>
      </c>
      <c r="D3566" s="68" t="s">
        <v>359</v>
      </c>
      <c r="E3566" s="68" t="s">
        <v>360</v>
      </c>
      <c r="F3566" s="68" t="s">
        <v>77</v>
      </c>
      <c r="G3566" s="68" t="s">
        <v>273</v>
      </c>
      <c r="H3566" s="68" t="s">
        <v>375</v>
      </c>
      <c r="I3566" s="65">
        <v>321</v>
      </c>
      <c r="J3566" s="65">
        <v>604</v>
      </c>
      <c r="K3566" s="65" t="s">
        <v>280</v>
      </c>
    </row>
    <row r="3567" spans="1:11" ht="12.75" customHeight="1">
      <c r="A3567" s="68" t="s">
        <v>301</v>
      </c>
      <c r="B3567" s="68" t="s">
        <v>434</v>
      </c>
      <c r="C3567" s="68" t="s">
        <v>287</v>
      </c>
      <c r="D3567" s="68" t="s">
        <v>359</v>
      </c>
      <c r="E3567" s="68" t="s">
        <v>360</v>
      </c>
      <c r="F3567" s="68" t="s">
        <v>77</v>
      </c>
      <c r="G3567" s="68" t="s">
        <v>273</v>
      </c>
      <c r="H3567" s="68" t="s">
        <v>368</v>
      </c>
      <c r="I3567" s="65">
        <v>416</v>
      </c>
      <c r="J3567" s="65">
        <v>604</v>
      </c>
      <c r="K3567" s="65" t="s">
        <v>280</v>
      </c>
    </row>
    <row r="3568" spans="1:11" ht="12.75" customHeight="1">
      <c r="A3568" s="68" t="s">
        <v>301</v>
      </c>
      <c r="B3568" s="68" t="s">
        <v>434</v>
      </c>
      <c r="C3568" s="68" t="s">
        <v>287</v>
      </c>
      <c r="D3568" s="68" t="s">
        <v>359</v>
      </c>
      <c r="E3568" s="68" t="s">
        <v>360</v>
      </c>
      <c r="F3568" s="68" t="s">
        <v>77</v>
      </c>
      <c r="G3568" s="68" t="s">
        <v>273</v>
      </c>
      <c r="H3568" s="68" t="s">
        <v>491</v>
      </c>
      <c r="I3568" s="65">
        <v>817</v>
      </c>
      <c r="J3568" s="65">
        <v>604</v>
      </c>
      <c r="K3568" s="65" t="s">
        <v>280</v>
      </c>
    </row>
    <row r="3569" spans="1:11" ht="12.75" customHeight="1">
      <c r="A3569" s="68" t="s">
        <v>301</v>
      </c>
      <c r="B3569" s="68" t="s">
        <v>434</v>
      </c>
      <c r="C3569" s="68" t="s">
        <v>287</v>
      </c>
      <c r="D3569" s="68" t="s">
        <v>359</v>
      </c>
      <c r="E3569" s="68" t="s">
        <v>360</v>
      </c>
      <c r="F3569" s="68" t="s">
        <v>77</v>
      </c>
      <c r="G3569" s="68" t="s">
        <v>273</v>
      </c>
      <c r="H3569" s="68" t="s">
        <v>369</v>
      </c>
      <c r="I3569" s="65">
        <v>984</v>
      </c>
      <c r="J3569" s="65">
        <v>604</v>
      </c>
      <c r="K3569" s="65" t="s">
        <v>280</v>
      </c>
    </row>
    <row r="3570" spans="1:11" ht="12.75" customHeight="1">
      <c r="A3570" s="68" t="s">
        <v>301</v>
      </c>
      <c r="B3570" s="68" t="s">
        <v>434</v>
      </c>
      <c r="C3570" s="68" t="s">
        <v>287</v>
      </c>
      <c r="D3570" s="68" t="s">
        <v>359</v>
      </c>
      <c r="E3570" s="68" t="s">
        <v>360</v>
      </c>
      <c r="F3570" s="68" t="s">
        <v>77</v>
      </c>
      <c r="G3570" s="68" t="s">
        <v>273</v>
      </c>
      <c r="H3570" s="68" t="s">
        <v>638</v>
      </c>
      <c r="I3570" s="65">
        <v>1279</v>
      </c>
      <c r="J3570" s="65">
        <v>604</v>
      </c>
      <c r="K3570" s="65" t="s">
        <v>280</v>
      </c>
    </row>
    <row r="3571" spans="1:11" ht="12.75" customHeight="1">
      <c r="A3571" s="68" t="s">
        <v>301</v>
      </c>
      <c r="B3571" s="68" t="s">
        <v>434</v>
      </c>
      <c r="C3571" s="68" t="s">
        <v>287</v>
      </c>
      <c r="D3571" s="68" t="s">
        <v>359</v>
      </c>
      <c r="E3571" s="68" t="s">
        <v>360</v>
      </c>
      <c r="F3571" s="68" t="s">
        <v>77</v>
      </c>
      <c r="G3571" s="68" t="s">
        <v>273</v>
      </c>
      <c r="H3571" s="68" t="s">
        <v>364</v>
      </c>
      <c r="I3571" s="65">
        <v>54</v>
      </c>
      <c r="J3571" s="65">
        <v>411</v>
      </c>
      <c r="K3571" s="65" t="s">
        <v>498</v>
      </c>
    </row>
    <row r="3572" spans="1:11" ht="12.75" customHeight="1">
      <c r="A3572" s="68" t="s">
        <v>301</v>
      </c>
      <c r="B3572" s="68" t="s">
        <v>434</v>
      </c>
      <c r="C3572" s="68" t="s">
        <v>287</v>
      </c>
      <c r="D3572" s="68" t="s">
        <v>359</v>
      </c>
      <c r="E3572" s="68" t="s">
        <v>360</v>
      </c>
      <c r="F3572" s="68" t="s">
        <v>77</v>
      </c>
      <c r="G3572" s="68" t="s">
        <v>273</v>
      </c>
      <c r="H3572" s="68" t="s">
        <v>451</v>
      </c>
      <c r="I3572" s="65">
        <v>223</v>
      </c>
      <c r="J3572" s="65">
        <v>411</v>
      </c>
      <c r="K3572" s="65" t="s">
        <v>498</v>
      </c>
    </row>
    <row r="3573" spans="1:11" ht="12.75" customHeight="1">
      <c r="A3573" s="68" t="s">
        <v>301</v>
      </c>
      <c r="B3573" s="68" t="s">
        <v>434</v>
      </c>
      <c r="C3573" s="68" t="s">
        <v>287</v>
      </c>
      <c r="D3573" s="68" t="s">
        <v>359</v>
      </c>
      <c r="E3573" s="68" t="s">
        <v>360</v>
      </c>
      <c r="F3573" s="68" t="s">
        <v>77</v>
      </c>
      <c r="G3573" s="68" t="s">
        <v>273</v>
      </c>
      <c r="H3573" s="68" t="s">
        <v>365</v>
      </c>
      <c r="I3573" s="65">
        <v>100</v>
      </c>
      <c r="J3573" s="65">
        <v>411</v>
      </c>
      <c r="K3573" s="65" t="s">
        <v>498</v>
      </c>
    </row>
    <row r="3574" spans="1:11" ht="12.75" customHeight="1">
      <c r="A3574" s="68" t="s">
        <v>301</v>
      </c>
      <c r="B3574" s="68" t="s">
        <v>434</v>
      </c>
      <c r="C3574" s="68" t="s">
        <v>287</v>
      </c>
      <c r="D3574" s="68" t="s">
        <v>359</v>
      </c>
      <c r="E3574" s="68" t="s">
        <v>360</v>
      </c>
      <c r="F3574" s="68" t="s">
        <v>77</v>
      </c>
      <c r="G3574" s="68" t="s">
        <v>273</v>
      </c>
      <c r="H3574" s="68" t="s">
        <v>366</v>
      </c>
      <c r="I3574" s="65">
        <v>97</v>
      </c>
      <c r="J3574" s="65">
        <v>411</v>
      </c>
      <c r="K3574" s="65" t="s">
        <v>498</v>
      </c>
    </row>
    <row r="3575" spans="1:11" ht="12.75" customHeight="1">
      <c r="A3575" s="68" t="s">
        <v>301</v>
      </c>
      <c r="B3575" s="68" t="s">
        <v>434</v>
      </c>
      <c r="C3575" s="68" t="s">
        <v>287</v>
      </c>
      <c r="D3575" s="68" t="s">
        <v>359</v>
      </c>
      <c r="E3575" s="68" t="s">
        <v>360</v>
      </c>
      <c r="F3575" s="68" t="s">
        <v>77</v>
      </c>
      <c r="G3575" s="68" t="s">
        <v>273</v>
      </c>
      <c r="H3575" s="68" t="s">
        <v>367</v>
      </c>
      <c r="I3575" s="65">
        <v>299</v>
      </c>
      <c r="J3575" s="65">
        <v>411</v>
      </c>
      <c r="K3575" s="65" t="s">
        <v>498</v>
      </c>
    </row>
    <row r="3576" spans="1:11" ht="12.75" customHeight="1">
      <c r="A3576" s="68" t="s">
        <v>301</v>
      </c>
      <c r="B3576" s="68" t="s">
        <v>434</v>
      </c>
      <c r="C3576" s="68" t="s">
        <v>287</v>
      </c>
      <c r="D3576" s="68" t="s">
        <v>359</v>
      </c>
      <c r="E3576" s="68" t="s">
        <v>360</v>
      </c>
      <c r="F3576" s="68" t="s">
        <v>77</v>
      </c>
      <c r="G3576" s="68" t="s">
        <v>273</v>
      </c>
      <c r="H3576" s="68" t="s">
        <v>247</v>
      </c>
      <c r="I3576" s="65">
        <v>651</v>
      </c>
      <c r="J3576" s="65">
        <v>411</v>
      </c>
      <c r="K3576" s="65" t="s">
        <v>498</v>
      </c>
    </row>
    <row r="3577" spans="1:11" ht="12.75" customHeight="1">
      <c r="A3577" s="68" t="s">
        <v>301</v>
      </c>
      <c r="B3577" s="68" t="s">
        <v>434</v>
      </c>
      <c r="C3577" s="68" t="s">
        <v>287</v>
      </c>
      <c r="D3577" s="68" t="s">
        <v>359</v>
      </c>
      <c r="E3577" s="68" t="s">
        <v>360</v>
      </c>
      <c r="F3577" s="68" t="s">
        <v>77</v>
      </c>
      <c r="G3577" s="68" t="s">
        <v>273</v>
      </c>
      <c r="H3577" s="68" t="s">
        <v>375</v>
      </c>
      <c r="I3577" s="65">
        <v>835</v>
      </c>
      <c r="J3577" s="65">
        <v>411</v>
      </c>
      <c r="K3577" s="65" t="s">
        <v>498</v>
      </c>
    </row>
    <row r="3578" spans="1:11" ht="12.75" customHeight="1">
      <c r="A3578" s="68" t="s">
        <v>301</v>
      </c>
      <c r="B3578" s="68" t="s">
        <v>434</v>
      </c>
      <c r="C3578" s="68" t="s">
        <v>287</v>
      </c>
      <c r="D3578" s="68" t="s">
        <v>359</v>
      </c>
      <c r="E3578" s="68" t="s">
        <v>360</v>
      </c>
      <c r="F3578" s="68" t="s">
        <v>77</v>
      </c>
      <c r="G3578" s="68" t="s">
        <v>273</v>
      </c>
      <c r="H3578" s="68" t="s">
        <v>368</v>
      </c>
      <c r="I3578" s="65">
        <v>1536</v>
      </c>
      <c r="J3578" s="65">
        <v>411</v>
      </c>
      <c r="K3578" s="65" t="s">
        <v>498</v>
      </c>
    </row>
    <row r="3579" spans="1:11" ht="12.75" customHeight="1">
      <c r="A3579" s="68" t="s">
        <v>301</v>
      </c>
      <c r="B3579" s="68" t="s">
        <v>434</v>
      </c>
      <c r="C3579" s="68" t="s">
        <v>287</v>
      </c>
      <c r="D3579" s="68" t="s">
        <v>359</v>
      </c>
      <c r="E3579" s="68" t="s">
        <v>360</v>
      </c>
      <c r="F3579" s="68" t="s">
        <v>77</v>
      </c>
      <c r="G3579" s="68" t="s">
        <v>273</v>
      </c>
      <c r="H3579" s="68" t="s">
        <v>491</v>
      </c>
      <c r="I3579" s="65">
        <v>1841</v>
      </c>
      <c r="J3579" s="65">
        <v>411</v>
      </c>
      <c r="K3579" s="65" t="s">
        <v>498</v>
      </c>
    </row>
    <row r="3580" spans="1:11" ht="12.75" customHeight="1">
      <c r="A3580" s="68" t="s">
        <v>301</v>
      </c>
      <c r="B3580" s="68" t="s">
        <v>434</v>
      </c>
      <c r="C3580" s="68" t="s">
        <v>287</v>
      </c>
      <c r="D3580" s="68" t="s">
        <v>359</v>
      </c>
      <c r="E3580" s="68" t="s">
        <v>360</v>
      </c>
      <c r="F3580" s="68" t="s">
        <v>77</v>
      </c>
      <c r="G3580" s="68" t="s">
        <v>273</v>
      </c>
      <c r="H3580" s="68" t="s">
        <v>369</v>
      </c>
      <c r="I3580" s="65">
        <v>1809</v>
      </c>
      <c r="J3580" s="65">
        <v>411</v>
      </c>
      <c r="K3580" s="65" t="s">
        <v>498</v>
      </c>
    </row>
    <row r="3581" spans="1:11" ht="12.75" customHeight="1">
      <c r="A3581" s="68" t="s">
        <v>301</v>
      </c>
      <c r="B3581" s="68" t="s">
        <v>434</v>
      </c>
      <c r="C3581" s="68" t="s">
        <v>287</v>
      </c>
      <c r="D3581" s="68" t="s">
        <v>359</v>
      </c>
      <c r="E3581" s="68" t="s">
        <v>360</v>
      </c>
      <c r="F3581" s="68" t="s">
        <v>77</v>
      </c>
      <c r="G3581" s="68" t="s">
        <v>273</v>
      </c>
      <c r="H3581" s="68" t="s">
        <v>638</v>
      </c>
      <c r="I3581" s="65">
        <v>2108</v>
      </c>
      <c r="J3581" s="65">
        <v>411</v>
      </c>
      <c r="K3581" s="65" t="s">
        <v>498</v>
      </c>
    </row>
    <row r="3582" spans="1:11" ht="12.75" customHeight="1">
      <c r="A3582" s="68" t="s">
        <v>301</v>
      </c>
      <c r="B3582" s="68" t="s">
        <v>434</v>
      </c>
      <c r="C3582" s="68" t="s">
        <v>287</v>
      </c>
      <c r="D3582" s="68" t="s">
        <v>359</v>
      </c>
      <c r="E3582" s="68" t="s">
        <v>360</v>
      </c>
      <c r="F3582" s="68" t="s">
        <v>77</v>
      </c>
      <c r="G3582" s="68" t="s">
        <v>273</v>
      </c>
      <c r="H3582" s="68" t="s">
        <v>363</v>
      </c>
      <c r="I3582" s="65">
        <v>631</v>
      </c>
      <c r="J3582" s="65">
        <v>425</v>
      </c>
      <c r="K3582" s="65" t="s">
        <v>379</v>
      </c>
    </row>
    <row r="3583" spans="1:11" ht="12.75" customHeight="1">
      <c r="A3583" s="68" t="s">
        <v>301</v>
      </c>
      <c r="B3583" s="68" t="s">
        <v>434</v>
      </c>
      <c r="C3583" s="68" t="s">
        <v>287</v>
      </c>
      <c r="D3583" s="68" t="s">
        <v>359</v>
      </c>
      <c r="E3583" s="68" t="s">
        <v>360</v>
      </c>
      <c r="F3583" s="68" t="s">
        <v>77</v>
      </c>
      <c r="G3583" s="68" t="s">
        <v>273</v>
      </c>
      <c r="H3583" s="68" t="s">
        <v>364</v>
      </c>
      <c r="I3583" s="65">
        <v>759</v>
      </c>
      <c r="J3583" s="65">
        <v>425</v>
      </c>
      <c r="K3583" s="65" t="s">
        <v>379</v>
      </c>
    </row>
    <row r="3584" spans="1:11" ht="12.75" customHeight="1">
      <c r="A3584" s="68" t="s">
        <v>301</v>
      </c>
      <c r="B3584" s="68" t="s">
        <v>434</v>
      </c>
      <c r="C3584" s="68" t="s">
        <v>287</v>
      </c>
      <c r="D3584" s="68" t="s">
        <v>359</v>
      </c>
      <c r="E3584" s="68" t="s">
        <v>360</v>
      </c>
      <c r="F3584" s="68" t="s">
        <v>77</v>
      </c>
      <c r="G3584" s="68" t="s">
        <v>273</v>
      </c>
      <c r="H3584" s="68" t="s">
        <v>451</v>
      </c>
      <c r="I3584" s="65">
        <v>204</v>
      </c>
      <c r="J3584" s="65">
        <v>425</v>
      </c>
      <c r="K3584" s="65" t="s">
        <v>379</v>
      </c>
    </row>
    <row r="3585" spans="1:11" ht="12.75" customHeight="1">
      <c r="A3585" s="68" t="s">
        <v>301</v>
      </c>
      <c r="B3585" s="68" t="s">
        <v>434</v>
      </c>
      <c r="C3585" s="68" t="s">
        <v>287</v>
      </c>
      <c r="D3585" s="68" t="s">
        <v>359</v>
      </c>
      <c r="E3585" s="68" t="s">
        <v>360</v>
      </c>
      <c r="F3585" s="68" t="s">
        <v>77</v>
      </c>
      <c r="G3585" s="68" t="s">
        <v>273</v>
      </c>
      <c r="H3585" s="68" t="s">
        <v>365</v>
      </c>
      <c r="I3585" s="65">
        <v>1017</v>
      </c>
      <c r="J3585" s="65">
        <v>425</v>
      </c>
      <c r="K3585" s="65" t="s">
        <v>379</v>
      </c>
    </row>
    <row r="3586" spans="1:11" ht="12.75" customHeight="1">
      <c r="A3586" s="68" t="s">
        <v>301</v>
      </c>
      <c r="B3586" s="68" t="s">
        <v>434</v>
      </c>
      <c r="C3586" s="68" t="s">
        <v>287</v>
      </c>
      <c r="D3586" s="68" t="s">
        <v>359</v>
      </c>
      <c r="E3586" s="68" t="s">
        <v>360</v>
      </c>
      <c r="F3586" s="68" t="s">
        <v>77</v>
      </c>
      <c r="G3586" s="68" t="s">
        <v>273</v>
      </c>
      <c r="H3586" s="68" t="s">
        <v>366</v>
      </c>
      <c r="I3586" s="65">
        <v>1169</v>
      </c>
      <c r="J3586" s="65">
        <v>425</v>
      </c>
      <c r="K3586" s="65" t="s">
        <v>379</v>
      </c>
    </row>
    <row r="3587" spans="1:11" ht="12.75" customHeight="1">
      <c r="A3587" s="68" t="s">
        <v>301</v>
      </c>
      <c r="B3587" s="68" t="s">
        <v>434</v>
      </c>
      <c r="C3587" s="68" t="s">
        <v>287</v>
      </c>
      <c r="D3587" s="68" t="s">
        <v>359</v>
      </c>
      <c r="E3587" s="68" t="s">
        <v>360</v>
      </c>
      <c r="F3587" s="68" t="s">
        <v>77</v>
      </c>
      <c r="G3587" s="68" t="s">
        <v>273</v>
      </c>
      <c r="H3587" s="68" t="s">
        <v>367</v>
      </c>
      <c r="I3587" s="65">
        <v>2654</v>
      </c>
      <c r="J3587" s="65">
        <v>425</v>
      </c>
      <c r="K3587" s="65" t="s">
        <v>379</v>
      </c>
    </row>
    <row r="3588" spans="1:11" ht="12.75" customHeight="1">
      <c r="A3588" s="68" t="s">
        <v>301</v>
      </c>
      <c r="B3588" s="68" t="s">
        <v>434</v>
      </c>
      <c r="C3588" s="68" t="s">
        <v>287</v>
      </c>
      <c r="D3588" s="68" t="s">
        <v>359</v>
      </c>
      <c r="E3588" s="68" t="s">
        <v>360</v>
      </c>
      <c r="F3588" s="68" t="s">
        <v>77</v>
      </c>
      <c r="G3588" s="68" t="s">
        <v>273</v>
      </c>
      <c r="H3588" s="68" t="s">
        <v>247</v>
      </c>
      <c r="I3588" s="65">
        <v>5194</v>
      </c>
      <c r="J3588" s="65">
        <v>425</v>
      </c>
      <c r="K3588" s="65" t="s">
        <v>379</v>
      </c>
    </row>
    <row r="3589" spans="1:11" ht="12.75" customHeight="1">
      <c r="A3589" s="68" t="s">
        <v>301</v>
      </c>
      <c r="B3589" s="68" t="s">
        <v>434</v>
      </c>
      <c r="C3589" s="68" t="s">
        <v>287</v>
      </c>
      <c r="D3589" s="68" t="s">
        <v>359</v>
      </c>
      <c r="E3589" s="68" t="s">
        <v>360</v>
      </c>
      <c r="F3589" s="68" t="s">
        <v>77</v>
      </c>
      <c r="G3589" s="68" t="s">
        <v>273</v>
      </c>
      <c r="H3589" s="68" t="s">
        <v>375</v>
      </c>
      <c r="I3589" s="65">
        <v>4761</v>
      </c>
      <c r="J3589" s="65">
        <v>425</v>
      </c>
      <c r="K3589" s="65" t="s">
        <v>379</v>
      </c>
    </row>
    <row r="3590" spans="1:11" ht="12.75" customHeight="1">
      <c r="A3590" s="68" t="s">
        <v>301</v>
      </c>
      <c r="B3590" s="68" t="s">
        <v>434</v>
      </c>
      <c r="C3590" s="68" t="s">
        <v>287</v>
      </c>
      <c r="D3590" s="68" t="s">
        <v>359</v>
      </c>
      <c r="E3590" s="68" t="s">
        <v>360</v>
      </c>
      <c r="F3590" s="68" t="s">
        <v>77</v>
      </c>
      <c r="G3590" s="68" t="s">
        <v>273</v>
      </c>
      <c r="H3590" s="68" t="s">
        <v>368</v>
      </c>
      <c r="I3590" s="65">
        <v>4686</v>
      </c>
      <c r="J3590" s="65">
        <v>425</v>
      </c>
      <c r="K3590" s="65" t="s">
        <v>379</v>
      </c>
    </row>
    <row r="3591" spans="1:11" ht="12.75" customHeight="1">
      <c r="A3591" s="68" t="s">
        <v>301</v>
      </c>
      <c r="B3591" s="68" t="s">
        <v>434</v>
      </c>
      <c r="C3591" s="68" t="s">
        <v>287</v>
      </c>
      <c r="D3591" s="68" t="s">
        <v>359</v>
      </c>
      <c r="E3591" s="68" t="s">
        <v>360</v>
      </c>
      <c r="F3591" s="68" t="s">
        <v>77</v>
      </c>
      <c r="G3591" s="68" t="s">
        <v>273</v>
      </c>
      <c r="H3591" s="68" t="s">
        <v>491</v>
      </c>
      <c r="I3591" s="65">
        <v>5497</v>
      </c>
      <c r="J3591" s="65">
        <v>425</v>
      </c>
      <c r="K3591" s="65" t="s">
        <v>379</v>
      </c>
    </row>
    <row r="3592" spans="1:11" ht="12.75" customHeight="1">
      <c r="A3592" s="68" t="s">
        <v>301</v>
      </c>
      <c r="B3592" s="68" t="s">
        <v>434</v>
      </c>
      <c r="C3592" s="68" t="s">
        <v>287</v>
      </c>
      <c r="D3592" s="68" t="s">
        <v>359</v>
      </c>
      <c r="E3592" s="68" t="s">
        <v>360</v>
      </c>
      <c r="F3592" s="68" t="s">
        <v>77</v>
      </c>
      <c r="G3592" s="68" t="s">
        <v>273</v>
      </c>
      <c r="H3592" s="68" t="s">
        <v>369</v>
      </c>
      <c r="I3592" s="65">
        <v>6494</v>
      </c>
      <c r="J3592" s="65">
        <v>425</v>
      </c>
      <c r="K3592" s="65" t="s">
        <v>379</v>
      </c>
    </row>
    <row r="3593" spans="1:11" ht="12.75" customHeight="1">
      <c r="A3593" s="68" t="s">
        <v>301</v>
      </c>
      <c r="B3593" s="68" t="s">
        <v>434</v>
      </c>
      <c r="C3593" s="68" t="s">
        <v>287</v>
      </c>
      <c r="D3593" s="68" t="s">
        <v>359</v>
      </c>
      <c r="E3593" s="68" t="s">
        <v>360</v>
      </c>
      <c r="F3593" s="68" t="s">
        <v>77</v>
      </c>
      <c r="G3593" s="68" t="s">
        <v>273</v>
      </c>
      <c r="H3593" s="68" t="s">
        <v>638</v>
      </c>
      <c r="I3593" s="65">
        <v>6398</v>
      </c>
      <c r="J3593" s="65">
        <v>425</v>
      </c>
      <c r="K3593" s="65" t="s">
        <v>379</v>
      </c>
    </row>
    <row r="3594" spans="1:11" ht="12.75" customHeight="1">
      <c r="A3594" s="68" t="s">
        <v>301</v>
      </c>
      <c r="B3594" s="68" t="s">
        <v>434</v>
      </c>
      <c r="C3594" s="68" t="s">
        <v>287</v>
      </c>
      <c r="D3594" s="68" t="s">
        <v>359</v>
      </c>
      <c r="E3594" s="68" t="s">
        <v>360</v>
      </c>
      <c r="F3594" s="68" t="s">
        <v>77</v>
      </c>
      <c r="G3594" s="68" t="s">
        <v>273</v>
      </c>
      <c r="H3594" s="68" t="s">
        <v>363</v>
      </c>
      <c r="I3594" s="65">
        <v>373</v>
      </c>
      <c r="J3594" s="65">
        <v>429</v>
      </c>
      <c r="K3594" s="65" t="s">
        <v>380</v>
      </c>
    </row>
    <row r="3595" spans="1:11" ht="12.75" customHeight="1">
      <c r="A3595" s="68" t="s">
        <v>301</v>
      </c>
      <c r="B3595" s="68" t="s">
        <v>434</v>
      </c>
      <c r="C3595" s="68" t="s">
        <v>287</v>
      </c>
      <c r="D3595" s="68" t="s">
        <v>359</v>
      </c>
      <c r="E3595" s="68" t="s">
        <v>360</v>
      </c>
      <c r="F3595" s="68" t="s">
        <v>77</v>
      </c>
      <c r="G3595" s="68" t="s">
        <v>273</v>
      </c>
      <c r="H3595" s="68" t="s">
        <v>364</v>
      </c>
      <c r="I3595" s="65">
        <v>445</v>
      </c>
      <c r="J3595" s="65">
        <v>429</v>
      </c>
      <c r="K3595" s="65" t="s">
        <v>380</v>
      </c>
    </row>
    <row r="3596" spans="1:11" ht="12.75" customHeight="1">
      <c r="A3596" s="68" t="s">
        <v>301</v>
      </c>
      <c r="B3596" s="68" t="s">
        <v>434</v>
      </c>
      <c r="C3596" s="68" t="s">
        <v>287</v>
      </c>
      <c r="D3596" s="68" t="s">
        <v>359</v>
      </c>
      <c r="E3596" s="68" t="s">
        <v>360</v>
      </c>
      <c r="F3596" s="68" t="s">
        <v>77</v>
      </c>
      <c r="G3596" s="68" t="s">
        <v>273</v>
      </c>
      <c r="H3596" s="68" t="s">
        <v>451</v>
      </c>
      <c r="I3596" s="65">
        <v>218</v>
      </c>
      <c r="J3596" s="65">
        <v>429</v>
      </c>
      <c r="K3596" s="65" t="s">
        <v>380</v>
      </c>
    </row>
    <row r="3597" spans="1:11" ht="12.75" customHeight="1">
      <c r="A3597" s="68" t="s">
        <v>301</v>
      </c>
      <c r="B3597" s="68" t="s">
        <v>434</v>
      </c>
      <c r="C3597" s="68" t="s">
        <v>287</v>
      </c>
      <c r="D3597" s="68" t="s">
        <v>359</v>
      </c>
      <c r="E3597" s="68" t="s">
        <v>360</v>
      </c>
      <c r="F3597" s="68" t="s">
        <v>77</v>
      </c>
      <c r="G3597" s="68" t="s">
        <v>273</v>
      </c>
      <c r="H3597" s="68" t="s">
        <v>365</v>
      </c>
      <c r="I3597" s="65">
        <v>604</v>
      </c>
      <c r="J3597" s="65">
        <v>429</v>
      </c>
      <c r="K3597" s="65" t="s">
        <v>380</v>
      </c>
    </row>
    <row r="3598" spans="1:11" ht="12.75" customHeight="1">
      <c r="A3598" s="68" t="s">
        <v>301</v>
      </c>
      <c r="B3598" s="68" t="s">
        <v>434</v>
      </c>
      <c r="C3598" s="68" t="s">
        <v>287</v>
      </c>
      <c r="D3598" s="68" t="s">
        <v>359</v>
      </c>
      <c r="E3598" s="68" t="s">
        <v>360</v>
      </c>
      <c r="F3598" s="68" t="s">
        <v>77</v>
      </c>
      <c r="G3598" s="68" t="s">
        <v>273</v>
      </c>
      <c r="H3598" s="68" t="s">
        <v>366</v>
      </c>
      <c r="I3598" s="65">
        <v>335</v>
      </c>
      <c r="J3598" s="65">
        <v>429</v>
      </c>
      <c r="K3598" s="65" t="s">
        <v>380</v>
      </c>
    </row>
    <row r="3599" spans="1:11" ht="12.75" customHeight="1">
      <c r="A3599" s="68" t="s">
        <v>301</v>
      </c>
      <c r="B3599" s="68" t="s">
        <v>434</v>
      </c>
      <c r="C3599" s="68" t="s">
        <v>287</v>
      </c>
      <c r="D3599" s="68" t="s">
        <v>359</v>
      </c>
      <c r="E3599" s="68" t="s">
        <v>360</v>
      </c>
      <c r="F3599" s="68" t="s">
        <v>77</v>
      </c>
      <c r="G3599" s="68" t="s">
        <v>273</v>
      </c>
      <c r="H3599" s="68" t="s">
        <v>367</v>
      </c>
      <c r="I3599" s="65">
        <v>496</v>
      </c>
      <c r="J3599" s="65">
        <v>429</v>
      </c>
      <c r="K3599" s="65" t="s">
        <v>380</v>
      </c>
    </row>
    <row r="3600" spans="1:11" ht="12.75" customHeight="1">
      <c r="A3600" s="68" t="s">
        <v>301</v>
      </c>
      <c r="B3600" s="68" t="s">
        <v>434</v>
      </c>
      <c r="C3600" s="68" t="s">
        <v>287</v>
      </c>
      <c r="D3600" s="68" t="s">
        <v>359</v>
      </c>
      <c r="E3600" s="68" t="s">
        <v>360</v>
      </c>
      <c r="F3600" s="68" t="s">
        <v>77</v>
      </c>
      <c r="G3600" s="68" t="s">
        <v>273</v>
      </c>
      <c r="H3600" s="68" t="s">
        <v>247</v>
      </c>
      <c r="I3600" s="65">
        <v>557</v>
      </c>
      <c r="J3600" s="65">
        <v>429</v>
      </c>
      <c r="K3600" s="65" t="s">
        <v>380</v>
      </c>
    </row>
    <row r="3601" spans="1:11" ht="12.75" customHeight="1">
      <c r="A3601" s="68" t="s">
        <v>301</v>
      </c>
      <c r="B3601" s="68" t="s">
        <v>434</v>
      </c>
      <c r="C3601" s="68" t="s">
        <v>287</v>
      </c>
      <c r="D3601" s="68" t="s">
        <v>359</v>
      </c>
      <c r="E3601" s="68" t="s">
        <v>360</v>
      </c>
      <c r="F3601" s="68" t="s">
        <v>77</v>
      </c>
      <c r="G3601" s="68" t="s">
        <v>273</v>
      </c>
      <c r="H3601" s="68" t="s">
        <v>375</v>
      </c>
      <c r="I3601" s="65">
        <v>810</v>
      </c>
      <c r="J3601" s="65">
        <v>429</v>
      </c>
      <c r="K3601" s="65" t="s">
        <v>380</v>
      </c>
    </row>
    <row r="3602" spans="1:11" ht="12.75" customHeight="1">
      <c r="A3602" s="68" t="s">
        <v>301</v>
      </c>
      <c r="B3602" s="68" t="s">
        <v>434</v>
      </c>
      <c r="C3602" s="68" t="s">
        <v>287</v>
      </c>
      <c r="D3602" s="68" t="s">
        <v>359</v>
      </c>
      <c r="E3602" s="68" t="s">
        <v>360</v>
      </c>
      <c r="F3602" s="68" t="s">
        <v>77</v>
      </c>
      <c r="G3602" s="68" t="s">
        <v>273</v>
      </c>
      <c r="H3602" s="68" t="s">
        <v>368</v>
      </c>
      <c r="I3602" s="65">
        <v>411</v>
      </c>
      <c r="J3602" s="65">
        <v>429</v>
      </c>
      <c r="K3602" s="65" t="s">
        <v>380</v>
      </c>
    </row>
    <row r="3603" spans="1:11" ht="12.75" customHeight="1">
      <c r="A3603" s="68" t="s">
        <v>301</v>
      </c>
      <c r="B3603" s="68" t="s">
        <v>434</v>
      </c>
      <c r="C3603" s="68" t="s">
        <v>287</v>
      </c>
      <c r="D3603" s="68" t="s">
        <v>359</v>
      </c>
      <c r="E3603" s="68" t="s">
        <v>360</v>
      </c>
      <c r="F3603" s="68" t="s">
        <v>77</v>
      </c>
      <c r="G3603" s="68" t="s">
        <v>273</v>
      </c>
      <c r="H3603" s="68" t="s">
        <v>491</v>
      </c>
      <c r="I3603" s="65">
        <v>699</v>
      </c>
      <c r="J3603" s="65">
        <v>429</v>
      </c>
      <c r="K3603" s="65" t="s">
        <v>380</v>
      </c>
    </row>
    <row r="3604" spans="1:11" ht="12.75" customHeight="1">
      <c r="A3604" s="68" t="s">
        <v>301</v>
      </c>
      <c r="B3604" s="68" t="s">
        <v>434</v>
      </c>
      <c r="C3604" s="68" t="s">
        <v>287</v>
      </c>
      <c r="D3604" s="68" t="s">
        <v>359</v>
      </c>
      <c r="E3604" s="68" t="s">
        <v>360</v>
      </c>
      <c r="F3604" s="68" t="s">
        <v>77</v>
      </c>
      <c r="G3604" s="68" t="s">
        <v>273</v>
      </c>
      <c r="H3604" s="68" t="s">
        <v>369</v>
      </c>
      <c r="I3604" s="65">
        <v>696</v>
      </c>
      <c r="J3604" s="65">
        <v>429</v>
      </c>
      <c r="K3604" s="65" t="s">
        <v>380</v>
      </c>
    </row>
    <row r="3605" spans="1:11" ht="12.75" customHeight="1">
      <c r="A3605" s="68" t="s">
        <v>301</v>
      </c>
      <c r="B3605" s="68" t="s">
        <v>434</v>
      </c>
      <c r="C3605" s="68" t="s">
        <v>287</v>
      </c>
      <c r="D3605" s="68" t="s">
        <v>359</v>
      </c>
      <c r="E3605" s="68" t="s">
        <v>360</v>
      </c>
      <c r="F3605" s="68" t="s">
        <v>77</v>
      </c>
      <c r="G3605" s="68" t="s">
        <v>273</v>
      </c>
      <c r="H3605" s="68" t="s">
        <v>638</v>
      </c>
      <c r="I3605" s="65">
        <v>771</v>
      </c>
      <c r="J3605" s="65">
        <v>429</v>
      </c>
      <c r="K3605" s="65" t="s">
        <v>380</v>
      </c>
    </row>
    <row r="3606" spans="1:11" ht="12.75" customHeight="1">
      <c r="A3606" s="68" t="s">
        <v>301</v>
      </c>
      <c r="B3606" s="68" t="s">
        <v>434</v>
      </c>
      <c r="C3606" s="68" t="s">
        <v>287</v>
      </c>
      <c r="D3606" s="68" t="s">
        <v>359</v>
      </c>
      <c r="E3606" s="68" t="s">
        <v>360</v>
      </c>
      <c r="F3606" s="68" t="s">
        <v>77</v>
      </c>
      <c r="G3606" s="68" t="s">
        <v>273</v>
      </c>
      <c r="H3606" s="68" t="s">
        <v>363</v>
      </c>
      <c r="I3606" s="65">
        <v>323</v>
      </c>
      <c r="J3606" s="65">
        <v>409</v>
      </c>
      <c r="K3606" s="65" t="s">
        <v>281</v>
      </c>
    </row>
    <row r="3607" spans="1:11" ht="12.75" customHeight="1">
      <c r="A3607" s="68" t="s">
        <v>301</v>
      </c>
      <c r="B3607" s="68" t="s">
        <v>434</v>
      </c>
      <c r="C3607" s="68" t="s">
        <v>287</v>
      </c>
      <c r="D3607" s="68" t="s">
        <v>359</v>
      </c>
      <c r="E3607" s="68" t="s">
        <v>360</v>
      </c>
      <c r="F3607" s="68" t="s">
        <v>77</v>
      </c>
      <c r="G3607" s="68" t="s">
        <v>273</v>
      </c>
      <c r="H3607" s="68" t="s">
        <v>364</v>
      </c>
      <c r="I3607" s="65">
        <v>392</v>
      </c>
      <c r="J3607" s="65">
        <v>409</v>
      </c>
      <c r="K3607" s="65" t="s">
        <v>281</v>
      </c>
    </row>
    <row r="3608" spans="1:11" ht="12.75" customHeight="1">
      <c r="A3608" s="68" t="s">
        <v>301</v>
      </c>
      <c r="B3608" s="68" t="s">
        <v>434</v>
      </c>
      <c r="C3608" s="68" t="s">
        <v>287</v>
      </c>
      <c r="D3608" s="68" t="s">
        <v>359</v>
      </c>
      <c r="E3608" s="68" t="s">
        <v>360</v>
      </c>
      <c r="F3608" s="68" t="s">
        <v>77</v>
      </c>
      <c r="G3608" s="68" t="s">
        <v>273</v>
      </c>
      <c r="H3608" s="68" t="s">
        <v>451</v>
      </c>
      <c r="I3608" s="65">
        <v>284</v>
      </c>
      <c r="J3608" s="65">
        <v>409</v>
      </c>
      <c r="K3608" s="65" t="s">
        <v>281</v>
      </c>
    </row>
    <row r="3609" spans="1:11" ht="12.75" customHeight="1">
      <c r="A3609" s="68" t="s">
        <v>301</v>
      </c>
      <c r="B3609" s="68" t="s">
        <v>434</v>
      </c>
      <c r="C3609" s="68" t="s">
        <v>287</v>
      </c>
      <c r="D3609" s="68" t="s">
        <v>359</v>
      </c>
      <c r="E3609" s="68" t="s">
        <v>360</v>
      </c>
      <c r="F3609" s="68" t="s">
        <v>77</v>
      </c>
      <c r="G3609" s="68" t="s">
        <v>273</v>
      </c>
      <c r="H3609" s="68" t="s">
        <v>365</v>
      </c>
      <c r="I3609" s="65">
        <v>495</v>
      </c>
      <c r="J3609" s="65">
        <v>409</v>
      </c>
      <c r="K3609" s="65" t="s">
        <v>281</v>
      </c>
    </row>
    <row r="3610" spans="1:11" ht="12.75" customHeight="1">
      <c r="A3610" s="68" t="s">
        <v>301</v>
      </c>
      <c r="B3610" s="68" t="s">
        <v>434</v>
      </c>
      <c r="C3610" s="68" t="s">
        <v>287</v>
      </c>
      <c r="D3610" s="68" t="s">
        <v>359</v>
      </c>
      <c r="E3610" s="68" t="s">
        <v>360</v>
      </c>
      <c r="F3610" s="68" t="s">
        <v>77</v>
      </c>
      <c r="G3610" s="68" t="s">
        <v>273</v>
      </c>
      <c r="H3610" s="68" t="s">
        <v>366</v>
      </c>
      <c r="I3610" s="65">
        <v>296</v>
      </c>
      <c r="J3610" s="65">
        <v>409</v>
      </c>
      <c r="K3610" s="65" t="s">
        <v>281</v>
      </c>
    </row>
    <row r="3611" spans="1:11" ht="12.75" customHeight="1">
      <c r="A3611" s="68" t="s">
        <v>301</v>
      </c>
      <c r="B3611" s="68" t="s">
        <v>434</v>
      </c>
      <c r="C3611" s="68" t="s">
        <v>287</v>
      </c>
      <c r="D3611" s="68" t="s">
        <v>359</v>
      </c>
      <c r="E3611" s="68" t="s">
        <v>360</v>
      </c>
      <c r="F3611" s="68" t="s">
        <v>77</v>
      </c>
      <c r="G3611" s="68" t="s">
        <v>273</v>
      </c>
      <c r="H3611" s="68" t="s">
        <v>367</v>
      </c>
      <c r="I3611" s="65">
        <v>983</v>
      </c>
      <c r="J3611" s="65">
        <v>409</v>
      </c>
      <c r="K3611" s="65" t="s">
        <v>281</v>
      </c>
    </row>
    <row r="3612" spans="1:11" ht="12.75" customHeight="1">
      <c r="A3612" s="68" t="s">
        <v>301</v>
      </c>
      <c r="B3612" s="68" t="s">
        <v>434</v>
      </c>
      <c r="C3612" s="68" t="s">
        <v>287</v>
      </c>
      <c r="D3612" s="68" t="s">
        <v>359</v>
      </c>
      <c r="E3612" s="68" t="s">
        <v>360</v>
      </c>
      <c r="F3612" s="68" t="s">
        <v>77</v>
      </c>
      <c r="G3612" s="68" t="s">
        <v>273</v>
      </c>
      <c r="H3612" s="68" t="s">
        <v>247</v>
      </c>
      <c r="I3612" s="65">
        <v>2018</v>
      </c>
      <c r="J3612" s="65">
        <v>409</v>
      </c>
      <c r="K3612" s="65" t="s">
        <v>281</v>
      </c>
    </row>
    <row r="3613" spans="1:11" ht="12.75" customHeight="1">
      <c r="A3613" s="68" t="s">
        <v>301</v>
      </c>
      <c r="B3613" s="68" t="s">
        <v>434</v>
      </c>
      <c r="C3613" s="68" t="s">
        <v>287</v>
      </c>
      <c r="D3613" s="68" t="s">
        <v>359</v>
      </c>
      <c r="E3613" s="68" t="s">
        <v>360</v>
      </c>
      <c r="F3613" s="68" t="s">
        <v>77</v>
      </c>
      <c r="G3613" s="68" t="s">
        <v>273</v>
      </c>
      <c r="H3613" s="68" t="s">
        <v>375</v>
      </c>
      <c r="I3613" s="65">
        <v>2766</v>
      </c>
      <c r="J3613" s="65">
        <v>409</v>
      </c>
      <c r="K3613" s="65" t="s">
        <v>281</v>
      </c>
    </row>
    <row r="3614" spans="1:11" ht="12.75" customHeight="1">
      <c r="A3614" s="68" t="s">
        <v>301</v>
      </c>
      <c r="B3614" s="68" t="s">
        <v>434</v>
      </c>
      <c r="C3614" s="68" t="s">
        <v>287</v>
      </c>
      <c r="D3614" s="68" t="s">
        <v>359</v>
      </c>
      <c r="E3614" s="68" t="s">
        <v>360</v>
      </c>
      <c r="F3614" s="68" t="s">
        <v>77</v>
      </c>
      <c r="G3614" s="68" t="s">
        <v>273</v>
      </c>
      <c r="H3614" s="68" t="s">
        <v>368</v>
      </c>
      <c r="I3614" s="65">
        <v>3538</v>
      </c>
      <c r="J3614" s="65">
        <v>409</v>
      </c>
      <c r="K3614" s="65" t="s">
        <v>281</v>
      </c>
    </row>
    <row r="3615" spans="1:11" ht="12.75" customHeight="1">
      <c r="A3615" s="68" t="s">
        <v>301</v>
      </c>
      <c r="B3615" s="68" t="s">
        <v>434</v>
      </c>
      <c r="C3615" s="68" t="s">
        <v>287</v>
      </c>
      <c r="D3615" s="68" t="s">
        <v>359</v>
      </c>
      <c r="E3615" s="68" t="s">
        <v>360</v>
      </c>
      <c r="F3615" s="68" t="s">
        <v>77</v>
      </c>
      <c r="G3615" s="68" t="s">
        <v>273</v>
      </c>
      <c r="H3615" s="68" t="s">
        <v>491</v>
      </c>
      <c r="I3615" s="65">
        <v>4703</v>
      </c>
      <c r="J3615" s="65">
        <v>409</v>
      </c>
      <c r="K3615" s="65" t="s">
        <v>281</v>
      </c>
    </row>
    <row r="3616" spans="1:11" ht="12.75" customHeight="1">
      <c r="A3616" s="68" t="s">
        <v>301</v>
      </c>
      <c r="B3616" s="68" t="s">
        <v>434</v>
      </c>
      <c r="C3616" s="68" t="s">
        <v>287</v>
      </c>
      <c r="D3616" s="68" t="s">
        <v>359</v>
      </c>
      <c r="E3616" s="68" t="s">
        <v>360</v>
      </c>
      <c r="F3616" s="68" t="s">
        <v>77</v>
      </c>
      <c r="G3616" s="68" t="s">
        <v>273</v>
      </c>
      <c r="H3616" s="68" t="s">
        <v>369</v>
      </c>
      <c r="I3616" s="65">
        <v>4516</v>
      </c>
      <c r="J3616" s="65">
        <v>409</v>
      </c>
      <c r="K3616" s="65" t="s">
        <v>281</v>
      </c>
    </row>
    <row r="3617" spans="1:11" ht="12.75" customHeight="1">
      <c r="A3617" s="68" t="s">
        <v>301</v>
      </c>
      <c r="B3617" s="68" t="s">
        <v>434</v>
      </c>
      <c r="C3617" s="68" t="s">
        <v>287</v>
      </c>
      <c r="D3617" s="68" t="s">
        <v>359</v>
      </c>
      <c r="E3617" s="68" t="s">
        <v>360</v>
      </c>
      <c r="F3617" s="68" t="s">
        <v>77</v>
      </c>
      <c r="G3617" s="68" t="s">
        <v>273</v>
      </c>
      <c r="H3617" s="68" t="s">
        <v>638</v>
      </c>
      <c r="I3617" s="65">
        <v>4816</v>
      </c>
      <c r="J3617" s="65">
        <v>409</v>
      </c>
      <c r="K3617" s="65" t="s">
        <v>281</v>
      </c>
    </row>
    <row r="3618" spans="1:11" ht="12.75" customHeight="1">
      <c r="A3618" s="68" t="s">
        <v>301</v>
      </c>
      <c r="B3618" s="68" t="s">
        <v>434</v>
      </c>
      <c r="C3618" s="68" t="s">
        <v>287</v>
      </c>
      <c r="D3618" s="68" t="s">
        <v>359</v>
      </c>
      <c r="E3618" s="68" t="s">
        <v>360</v>
      </c>
      <c r="F3618" s="68" t="s">
        <v>77</v>
      </c>
      <c r="G3618" s="68" t="s">
        <v>273</v>
      </c>
      <c r="H3618" s="68" t="s">
        <v>363</v>
      </c>
      <c r="I3618" s="65">
        <v>718</v>
      </c>
      <c r="J3618" s="65">
        <v>423</v>
      </c>
      <c r="K3618" s="65" t="s">
        <v>381</v>
      </c>
    </row>
    <row r="3619" spans="1:11" ht="12.75" customHeight="1">
      <c r="A3619" s="68" t="s">
        <v>301</v>
      </c>
      <c r="B3619" s="68" t="s">
        <v>434</v>
      </c>
      <c r="C3619" s="68" t="s">
        <v>287</v>
      </c>
      <c r="D3619" s="68" t="s">
        <v>359</v>
      </c>
      <c r="E3619" s="68" t="s">
        <v>360</v>
      </c>
      <c r="F3619" s="68" t="s">
        <v>77</v>
      </c>
      <c r="G3619" s="68" t="s">
        <v>273</v>
      </c>
      <c r="H3619" s="68" t="s">
        <v>364</v>
      </c>
      <c r="I3619" s="65">
        <v>1457</v>
      </c>
      <c r="J3619" s="65">
        <v>423</v>
      </c>
      <c r="K3619" s="65" t="s">
        <v>381</v>
      </c>
    </row>
    <row r="3620" spans="1:11" ht="12.75" customHeight="1">
      <c r="A3620" s="68" t="s">
        <v>301</v>
      </c>
      <c r="B3620" s="68" t="s">
        <v>434</v>
      </c>
      <c r="C3620" s="68" t="s">
        <v>287</v>
      </c>
      <c r="D3620" s="68" t="s">
        <v>359</v>
      </c>
      <c r="E3620" s="68" t="s">
        <v>360</v>
      </c>
      <c r="F3620" s="68" t="s">
        <v>77</v>
      </c>
      <c r="G3620" s="68" t="s">
        <v>273</v>
      </c>
      <c r="H3620" s="68" t="s">
        <v>451</v>
      </c>
      <c r="I3620" s="65">
        <v>951</v>
      </c>
      <c r="J3620" s="65">
        <v>423</v>
      </c>
      <c r="K3620" s="65" t="s">
        <v>381</v>
      </c>
    </row>
    <row r="3621" spans="1:11" ht="12.75" customHeight="1">
      <c r="A3621" s="68" t="s">
        <v>301</v>
      </c>
      <c r="B3621" s="68" t="s">
        <v>434</v>
      </c>
      <c r="C3621" s="68" t="s">
        <v>287</v>
      </c>
      <c r="D3621" s="68" t="s">
        <v>359</v>
      </c>
      <c r="E3621" s="68" t="s">
        <v>360</v>
      </c>
      <c r="F3621" s="68" t="s">
        <v>77</v>
      </c>
      <c r="G3621" s="68" t="s">
        <v>273</v>
      </c>
      <c r="H3621" s="68" t="s">
        <v>365</v>
      </c>
      <c r="I3621" s="65">
        <v>1307</v>
      </c>
      <c r="J3621" s="65">
        <v>423</v>
      </c>
      <c r="K3621" s="65" t="s">
        <v>381</v>
      </c>
    </row>
    <row r="3622" spans="1:11" ht="12.75" customHeight="1">
      <c r="A3622" s="68" t="s">
        <v>301</v>
      </c>
      <c r="B3622" s="68" t="s">
        <v>434</v>
      </c>
      <c r="C3622" s="68" t="s">
        <v>287</v>
      </c>
      <c r="D3622" s="68" t="s">
        <v>359</v>
      </c>
      <c r="E3622" s="68" t="s">
        <v>360</v>
      </c>
      <c r="F3622" s="68" t="s">
        <v>77</v>
      </c>
      <c r="G3622" s="68" t="s">
        <v>273</v>
      </c>
      <c r="H3622" s="68" t="s">
        <v>366</v>
      </c>
      <c r="I3622" s="65">
        <v>834</v>
      </c>
      <c r="J3622" s="65">
        <v>423</v>
      </c>
      <c r="K3622" s="65" t="s">
        <v>381</v>
      </c>
    </row>
    <row r="3623" spans="1:11" ht="12.75" customHeight="1">
      <c r="A3623" s="68" t="s">
        <v>301</v>
      </c>
      <c r="B3623" s="68" t="s">
        <v>434</v>
      </c>
      <c r="C3623" s="68" t="s">
        <v>287</v>
      </c>
      <c r="D3623" s="68" t="s">
        <v>359</v>
      </c>
      <c r="E3623" s="68" t="s">
        <v>360</v>
      </c>
      <c r="F3623" s="68" t="s">
        <v>77</v>
      </c>
      <c r="G3623" s="68" t="s">
        <v>273</v>
      </c>
      <c r="H3623" s="68" t="s">
        <v>367</v>
      </c>
      <c r="I3623" s="65">
        <v>1136</v>
      </c>
      <c r="J3623" s="65">
        <v>423</v>
      </c>
      <c r="K3623" s="65" t="s">
        <v>381</v>
      </c>
    </row>
    <row r="3624" spans="1:11" ht="12.75" customHeight="1">
      <c r="A3624" s="68" t="s">
        <v>301</v>
      </c>
      <c r="B3624" s="68" t="s">
        <v>434</v>
      </c>
      <c r="C3624" s="68" t="s">
        <v>287</v>
      </c>
      <c r="D3624" s="68" t="s">
        <v>359</v>
      </c>
      <c r="E3624" s="68" t="s">
        <v>360</v>
      </c>
      <c r="F3624" s="68" t="s">
        <v>77</v>
      </c>
      <c r="G3624" s="68" t="s">
        <v>273</v>
      </c>
      <c r="H3624" s="68" t="s">
        <v>247</v>
      </c>
      <c r="I3624" s="65">
        <v>1597</v>
      </c>
      <c r="J3624" s="65">
        <v>423</v>
      </c>
      <c r="K3624" s="65" t="s">
        <v>381</v>
      </c>
    </row>
    <row r="3625" spans="1:11" ht="12.75" customHeight="1">
      <c r="A3625" s="68" t="s">
        <v>301</v>
      </c>
      <c r="B3625" s="68" t="s">
        <v>434</v>
      </c>
      <c r="C3625" s="68" t="s">
        <v>287</v>
      </c>
      <c r="D3625" s="68" t="s">
        <v>359</v>
      </c>
      <c r="E3625" s="68" t="s">
        <v>360</v>
      </c>
      <c r="F3625" s="68" t="s">
        <v>77</v>
      </c>
      <c r="G3625" s="68" t="s">
        <v>273</v>
      </c>
      <c r="H3625" s="68" t="s">
        <v>375</v>
      </c>
      <c r="I3625" s="65">
        <v>1279</v>
      </c>
      <c r="J3625" s="65">
        <v>423</v>
      </c>
      <c r="K3625" s="65" t="s">
        <v>381</v>
      </c>
    </row>
    <row r="3626" spans="1:11" ht="12.75" customHeight="1">
      <c r="A3626" s="68" t="s">
        <v>301</v>
      </c>
      <c r="B3626" s="68" t="s">
        <v>434</v>
      </c>
      <c r="C3626" s="68" t="s">
        <v>287</v>
      </c>
      <c r="D3626" s="68" t="s">
        <v>359</v>
      </c>
      <c r="E3626" s="68" t="s">
        <v>360</v>
      </c>
      <c r="F3626" s="68" t="s">
        <v>77</v>
      </c>
      <c r="G3626" s="68" t="s">
        <v>273</v>
      </c>
      <c r="H3626" s="68" t="s">
        <v>368</v>
      </c>
      <c r="I3626" s="65">
        <v>1105</v>
      </c>
      <c r="J3626" s="65">
        <v>423</v>
      </c>
      <c r="K3626" s="65" t="s">
        <v>381</v>
      </c>
    </row>
    <row r="3627" spans="1:11" ht="12.75" customHeight="1">
      <c r="A3627" s="68" t="s">
        <v>301</v>
      </c>
      <c r="B3627" s="68" t="s">
        <v>434</v>
      </c>
      <c r="C3627" s="68" t="s">
        <v>287</v>
      </c>
      <c r="D3627" s="68" t="s">
        <v>359</v>
      </c>
      <c r="E3627" s="68" t="s">
        <v>360</v>
      </c>
      <c r="F3627" s="68" t="s">
        <v>77</v>
      </c>
      <c r="G3627" s="68" t="s">
        <v>273</v>
      </c>
      <c r="H3627" s="68" t="s">
        <v>491</v>
      </c>
      <c r="I3627" s="65">
        <v>1849</v>
      </c>
      <c r="J3627" s="65">
        <v>423</v>
      </c>
      <c r="K3627" s="65" t="s">
        <v>381</v>
      </c>
    </row>
    <row r="3628" spans="1:11" ht="12.75" customHeight="1">
      <c r="A3628" s="68" t="s">
        <v>301</v>
      </c>
      <c r="B3628" s="68" t="s">
        <v>434</v>
      </c>
      <c r="C3628" s="68" t="s">
        <v>287</v>
      </c>
      <c r="D3628" s="68" t="s">
        <v>359</v>
      </c>
      <c r="E3628" s="68" t="s">
        <v>360</v>
      </c>
      <c r="F3628" s="68" t="s">
        <v>77</v>
      </c>
      <c r="G3628" s="68" t="s">
        <v>273</v>
      </c>
      <c r="H3628" s="68" t="s">
        <v>369</v>
      </c>
      <c r="I3628" s="65">
        <v>1211</v>
      </c>
      <c r="J3628" s="65">
        <v>423</v>
      </c>
      <c r="K3628" s="65" t="s">
        <v>381</v>
      </c>
    </row>
    <row r="3629" spans="1:11" ht="12.75" customHeight="1">
      <c r="A3629" s="68" t="s">
        <v>301</v>
      </c>
      <c r="B3629" s="68" t="s">
        <v>434</v>
      </c>
      <c r="C3629" s="68" t="s">
        <v>287</v>
      </c>
      <c r="D3629" s="68" t="s">
        <v>359</v>
      </c>
      <c r="E3629" s="68" t="s">
        <v>360</v>
      </c>
      <c r="F3629" s="68" t="s">
        <v>77</v>
      </c>
      <c r="G3629" s="68" t="s">
        <v>273</v>
      </c>
      <c r="H3629" s="68" t="s">
        <v>638</v>
      </c>
      <c r="I3629" s="65">
        <v>1484</v>
      </c>
      <c r="J3629" s="65">
        <v>423</v>
      </c>
      <c r="K3629" s="65" t="s">
        <v>381</v>
      </c>
    </row>
    <row r="3630" spans="1:11" ht="12.75" customHeight="1">
      <c r="A3630" s="68" t="s">
        <v>301</v>
      </c>
      <c r="B3630" s="68" t="s">
        <v>434</v>
      </c>
      <c r="C3630" s="68" t="s">
        <v>287</v>
      </c>
      <c r="D3630" s="68" t="s">
        <v>359</v>
      </c>
      <c r="E3630" s="68" t="s">
        <v>360</v>
      </c>
      <c r="F3630" s="68" t="s">
        <v>77</v>
      </c>
      <c r="G3630" s="68" t="s">
        <v>273</v>
      </c>
      <c r="H3630" s="68" t="s">
        <v>363</v>
      </c>
      <c r="I3630" s="65">
        <v>584</v>
      </c>
      <c r="J3630" s="65">
        <v>420</v>
      </c>
      <c r="K3630" s="65" t="s">
        <v>274</v>
      </c>
    </row>
    <row r="3631" spans="1:11" ht="12.75" customHeight="1">
      <c r="A3631" s="68" t="s">
        <v>301</v>
      </c>
      <c r="B3631" s="68" t="s">
        <v>434</v>
      </c>
      <c r="C3631" s="68" t="s">
        <v>287</v>
      </c>
      <c r="D3631" s="68" t="s">
        <v>359</v>
      </c>
      <c r="E3631" s="68" t="s">
        <v>360</v>
      </c>
      <c r="F3631" s="68" t="s">
        <v>77</v>
      </c>
      <c r="G3631" s="68" t="s">
        <v>273</v>
      </c>
      <c r="H3631" s="68" t="s">
        <v>364</v>
      </c>
      <c r="I3631" s="65">
        <v>1544</v>
      </c>
      <c r="J3631" s="65">
        <v>420</v>
      </c>
      <c r="K3631" s="65" t="s">
        <v>274</v>
      </c>
    </row>
    <row r="3632" spans="1:11" ht="12.75" customHeight="1">
      <c r="A3632" s="68" t="s">
        <v>301</v>
      </c>
      <c r="B3632" s="68" t="s">
        <v>434</v>
      </c>
      <c r="C3632" s="68" t="s">
        <v>287</v>
      </c>
      <c r="D3632" s="68" t="s">
        <v>359</v>
      </c>
      <c r="E3632" s="68" t="s">
        <v>360</v>
      </c>
      <c r="F3632" s="68" t="s">
        <v>77</v>
      </c>
      <c r="G3632" s="68" t="s">
        <v>273</v>
      </c>
      <c r="H3632" s="68" t="s">
        <v>451</v>
      </c>
      <c r="I3632" s="65">
        <v>1790</v>
      </c>
      <c r="J3632" s="65">
        <v>420</v>
      </c>
      <c r="K3632" s="65" t="s">
        <v>274</v>
      </c>
    </row>
    <row r="3633" spans="1:11" ht="12.75" customHeight="1">
      <c r="A3633" s="68" t="s">
        <v>301</v>
      </c>
      <c r="B3633" s="68" t="s">
        <v>434</v>
      </c>
      <c r="C3633" s="68" t="s">
        <v>287</v>
      </c>
      <c r="D3633" s="68" t="s">
        <v>359</v>
      </c>
      <c r="E3633" s="68" t="s">
        <v>360</v>
      </c>
      <c r="F3633" s="68" t="s">
        <v>77</v>
      </c>
      <c r="G3633" s="68" t="s">
        <v>273</v>
      </c>
      <c r="H3633" s="68" t="s">
        <v>365</v>
      </c>
      <c r="I3633" s="65">
        <v>2553</v>
      </c>
      <c r="J3633" s="65">
        <v>420</v>
      </c>
      <c r="K3633" s="65" t="s">
        <v>274</v>
      </c>
    </row>
    <row r="3634" spans="1:11" ht="12.75" customHeight="1">
      <c r="A3634" s="68" t="s">
        <v>301</v>
      </c>
      <c r="B3634" s="68" t="s">
        <v>434</v>
      </c>
      <c r="C3634" s="68" t="s">
        <v>287</v>
      </c>
      <c r="D3634" s="68" t="s">
        <v>359</v>
      </c>
      <c r="E3634" s="68" t="s">
        <v>360</v>
      </c>
      <c r="F3634" s="68" t="s">
        <v>77</v>
      </c>
      <c r="G3634" s="68" t="s">
        <v>273</v>
      </c>
      <c r="H3634" s="68" t="s">
        <v>366</v>
      </c>
      <c r="I3634" s="65">
        <v>1999</v>
      </c>
      <c r="J3634" s="65">
        <v>420</v>
      </c>
      <c r="K3634" s="65" t="s">
        <v>274</v>
      </c>
    </row>
    <row r="3635" spans="1:11" ht="12.75" customHeight="1">
      <c r="A3635" s="68" t="s">
        <v>301</v>
      </c>
      <c r="B3635" s="68" t="s">
        <v>434</v>
      </c>
      <c r="C3635" s="68" t="s">
        <v>287</v>
      </c>
      <c r="D3635" s="68" t="s">
        <v>359</v>
      </c>
      <c r="E3635" s="68" t="s">
        <v>360</v>
      </c>
      <c r="F3635" s="68" t="s">
        <v>77</v>
      </c>
      <c r="G3635" s="68" t="s">
        <v>273</v>
      </c>
      <c r="H3635" s="68" t="s">
        <v>367</v>
      </c>
      <c r="I3635" s="65">
        <v>3203</v>
      </c>
      <c r="J3635" s="65">
        <v>420</v>
      </c>
      <c r="K3635" s="65" t="s">
        <v>274</v>
      </c>
    </row>
    <row r="3636" spans="1:11" ht="12.75" customHeight="1">
      <c r="A3636" s="68" t="s">
        <v>301</v>
      </c>
      <c r="B3636" s="68" t="s">
        <v>434</v>
      </c>
      <c r="C3636" s="68" t="s">
        <v>287</v>
      </c>
      <c r="D3636" s="68" t="s">
        <v>359</v>
      </c>
      <c r="E3636" s="68" t="s">
        <v>360</v>
      </c>
      <c r="F3636" s="68" t="s">
        <v>77</v>
      </c>
      <c r="G3636" s="68" t="s">
        <v>273</v>
      </c>
      <c r="H3636" s="68" t="s">
        <v>247</v>
      </c>
      <c r="I3636" s="65">
        <v>4167</v>
      </c>
      <c r="J3636" s="65">
        <v>420</v>
      </c>
      <c r="K3636" s="65" t="s">
        <v>274</v>
      </c>
    </row>
    <row r="3637" spans="1:11" ht="12.75" customHeight="1">
      <c r="A3637" s="68" t="s">
        <v>301</v>
      </c>
      <c r="B3637" s="68" t="s">
        <v>434</v>
      </c>
      <c r="C3637" s="68" t="s">
        <v>287</v>
      </c>
      <c r="D3637" s="68" t="s">
        <v>359</v>
      </c>
      <c r="E3637" s="68" t="s">
        <v>360</v>
      </c>
      <c r="F3637" s="68" t="s">
        <v>77</v>
      </c>
      <c r="G3637" s="68" t="s">
        <v>273</v>
      </c>
      <c r="H3637" s="68" t="s">
        <v>375</v>
      </c>
      <c r="I3637" s="65">
        <v>3151</v>
      </c>
      <c r="J3637" s="65">
        <v>420</v>
      </c>
      <c r="K3637" s="65" t="s">
        <v>274</v>
      </c>
    </row>
    <row r="3638" spans="1:11" ht="12.75" customHeight="1">
      <c r="A3638" s="68" t="s">
        <v>301</v>
      </c>
      <c r="B3638" s="68" t="s">
        <v>434</v>
      </c>
      <c r="C3638" s="68" t="s">
        <v>287</v>
      </c>
      <c r="D3638" s="68" t="s">
        <v>359</v>
      </c>
      <c r="E3638" s="68" t="s">
        <v>360</v>
      </c>
      <c r="F3638" s="68" t="s">
        <v>77</v>
      </c>
      <c r="G3638" s="68" t="s">
        <v>273</v>
      </c>
      <c r="H3638" s="68" t="s">
        <v>368</v>
      </c>
      <c r="I3638" s="65">
        <v>2460</v>
      </c>
      <c r="J3638" s="65">
        <v>420</v>
      </c>
      <c r="K3638" s="65" t="s">
        <v>274</v>
      </c>
    </row>
    <row r="3639" spans="1:11" ht="12.75" customHeight="1">
      <c r="A3639" s="68" t="s">
        <v>301</v>
      </c>
      <c r="B3639" s="68" t="s">
        <v>434</v>
      </c>
      <c r="C3639" s="68" t="s">
        <v>287</v>
      </c>
      <c r="D3639" s="68" t="s">
        <v>359</v>
      </c>
      <c r="E3639" s="68" t="s">
        <v>360</v>
      </c>
      <c r="F3639" s="68" t="s">
        <v>77</v>
      </c>
      <c r="G3639" s="68" t="s">
        <v>273</v>
      </c>
      <c r="H3639" s="68" t="s">
        <v>491</v>
      </c>
      <c r="I3639" s="65">
        <v>2685</v>
      </c>
      <c r="J3639" s="65">
        <v>420</v>
      </c>
      <c r="K3639" s="65" t="s">
        <v>274</v>
      </c>
    </row>
    <row r="3640" spans="1:11" ht="12.75" customHeight="1">
      <c r="A3640" s="68" t="s">
        <v>301</v>
      </c>
      <c r="B3640" s="68" t="s">
        <v>434</v>
      </c>
      <c r="C3640" s="68" t="s">
        <v>287</v>
      </c>
      <c r="D3640" s="68" t="s">
        <v>359</v>
      </c>
      <c r="E3640" s="68" t="s">
        <v>360</v>
      </c>
      <c r="F3640" s="68" t="s">
        <v>77</v>
      </c>
      <c r="G3640" s="68" t="s">
        <v>273</v>
      </c>
      <c r="H3640" s="68" t="s">
        <v>369</v>
      </c>
      <c r="I3640" s="65">
        <v>2524</v>
      </c>
      <c r="J3640" s="65">
        <v>420</v>
      </c>
      <c r="K3640" s="65" t="s">
        <v>274</v>
      </c>
    </row>
    <row r="3641" spans="1:11" ht="12.75" customHeight="1">
      <c r="A3641" s="68" t="s">
        <v>301</v>
      </c>
      <c r="B3641" s="68" t="s">
        <v>434</v>
      </c>
      <c r="C3641" s="68" t="s">
        <v>287</v>
      </c>
      <c r="D3641" s="68" t="s">
        <v>359</v>
      </c>
      <c r="E3641" s="68" t="s">
        <v>360</v>
      </c>
      <c r="F3641" s="68" t="s">
        <v>77</v>
      </c>
      <c r="G3641" s="68" t="s">
        <v>273</v>
      </c>
      <c r="H3641" s="68" t="s">
        <v>638</v>
      </c>
      <c r="I3641" s="65">
        <v>2359</v>
      </c>
      <c r="J3641" s="65">
        <v>420</v>
      </c>
      <c r="K3641" s="65" t="s">
        <v>274</v>
      </c>
    </row>
    <row r="3642" spans="1:11" ht="12.75" customHeight="1">
      <c r="A3642" s="68" t="s">
        <v>301</v>
      </c>
      <c r="B3642" s="68" t="s">
        <v>434</v>
      </c>
      <c r="C3642" s="68" t="s">
        <v>287</v>
      </c>
      <c r="D3642" s="68" t="s">
        <v>359</v>
      </c>
      <c r="E3642" s="68" t="s">
        <v>360</v>
      </c>
      <c r="F3642" s="68" t="s">
        <v>77</v>
      </c>
      <c r="G3642" s="68" t="s">
        <v>273</v>
      </c>
      <c r="H3642" s="68" t="s">
        <v>363</v>
      </c>
      <c r="I3642" s="65">
        <v>11</v>
      </c>
      <c r="J3642" s="65">
        <v>603</v>
      </c>
      <c r="K3642" s="65" t="s">
        <v>263</v>
      </c>
    </row>
    <row r="3643" spans="1:11" ht="12.75" customHeight="1">
      <c r="A3643" s="68" t="s">
        <v>301</v>
      </c>
      <c r="B3643" s="68" t="s">
        <v>434</v>
      </c>
      <c r="C3643" s="68" t="s">
        <v>287</v>
      </c>
      <c r="D3643" s="68" t="s">
        <v>359</v>
      </c>
      <c r="E3643" s="68" t="s">
        <v>360</v>
      </c>
      <c r="F3643" s="68" t="s">
        <v>77</v>
      </c>
      <c r="G3643" s="68" t="s">
        <v>273</v>
      </c>
      <c r="H3643" s="68" t="s">
        <v>364</v>
      </c>
      <c r="I3643" s="65">
        <v>44</v>
      </c>
      <c r="J3643" s="65">
        <v>603</v>
      </c>
      <c r="K3643" s="65" t="s">
        <v>263</v>
      </c>
    </row>
    <row r="3644" spans="1:11" ht="12.75" customHeight="1">
      <c r="A3644" s="68" t="s">
        <v>301</v>
      </c>
      <c r="B3644" s="68" t="s">
        <v>434</v>
      </c>
      <c r="C3644" s="68" t="s">
        <v>287</v>
      </c>
      <c r="D3644" s="68" t="s">
        <v>359</v>
      </c>
      <c r="E3644" s="68" t="s">
        <v>360</v>
      </c>
      <c r="F3644" s="68" t="s">
        <v>77</v>
      </c>
      <c r="G3644" s="68" t="s">
        <v>273</v>
      </c>
      <c r="H3644" s="68" t="s">
        <v>451</v>
      </c>
      <c r="I3644" s="65">
        <v>31</v>
      </c>
      <c r="J3644" s="65">
        <v>603</v>
      </c>
      <c r="K3644" s="65" t="s">
        <v>263</v>
      </c>
    </row>
    <row r="3645" spans="1:11" ht="12.75" customHeight="1">
      <c r="A3645" s="68" t="s">
        <v>301</v>
      </c>
      <c r="B3645" s="68" t="s">
        <v>434</v>
      </c>
      <c r="C3645" s="68" t="s">
        <v>287</v>
      </c>
      <c r="D3645" s="68" t="s">
        <v>359</v>
      </c>
      <c r="E3645" s="68" t="s">
        <v>360</v>
      </c>
      <c r="F3645" s="68" t="s">
        <v>77</v>
      </c>
      <c r="G3645" s="68" t="s">
        <v>273</v>
      </c>
      <c r="H3645" s="68" t="s">
        <v>365</v>
      </c>
      <c r="I3645" s="65">
        <v>48</v>
      </c>
      <c r="J3645" s="65">
        <v>603</v>
      </c>
      <c r="K3645" s="65" t="s">
        <v>263</v>
      </c>
    </row>
    <row r="3646" spans="1:11" ht="12.75" customHeight="1">
      <c r="A3646" s="68" t="s">
        <v>301</v>
      </c>
      <c r="B3646" s="68" t="s">
        <v>434</v>
      </c>
      <c r="C3646" s="68" t="s">
        <v>287</v>
      </c>
      <c r="D3646" s="68" t="s">
        <v>359</v>
      </c>
      <c r="E3646" s="68" t="s">
        <v>360</v>
      </c>
      <c r="F3646" s="68" t="s">
        <v>77</v>
      </c>
      <c r="G3646" s="68" t="s">
        <v>273</v>
      </c>
      <c r="H3646" s="68" t="s">
        <v>366</v>
      </c>
      <c r="I3646" s="65">
        <v>32</v>
      </c>
      <c r="J3646" s="65">
        <v>603</v>
      </c>
      <c r="K3646" s="65" t="s">
        <v>263</v>
      </c>
    </row>
    <row r="3647" spans="1:11" ht="12.75" customHeight="1">
      <c r="A3647" s="68" t="s">
        <v>301</v>
      </c>
      <c r="B3647" s="68" t="s">
        <v>434</v>
      </c>
      <c r="C3647" s="68" t="s">
        <v>287</v>
      </c>
      <c r="D3647" s="68" t="s">
        <v>359</v>
      </c>
      <c r="E3647" s="68" t="s">
        <v>360</v>
      </c>
      <c r="F3647" s="68" t="s">
        <v>77</v>
      </c>
      <c r="G3647" s="68" t="s">
        <v>273</v>
      </c>
      <c r="H3647" s="68" t="s">
        <v>367</v>
      </c>
      <c r="I3647" s="65">
        <v>28</v>
      </c>
      <c r="J3647" s="65">
        <v>603</v>
      </c>
      <c r="K3647" s="65" t="s">
        <v>263</v>
      </c>
    </row>
    <row r="3648" spans="1:11" ht="12.75" customHeight="1">
      <c r="A3648" s="68" t="s">
        <v>301</v>
      </c>
      <c r="B3648" s="68" t="s">
        <v>434</v>
      </c>
      <c r="C3648" s="68" t="s">
        <v>287</v>
      </c>
      <c r="D3648" s="68" t="s">
        <v>359</v>
      </c>
      <c r="E3648" s="68" t="s">
        <v>360</v>
      </c>
      <c r="F3648" s="68" t="s">
        <v>77</v>
      </c>
      <c r="G3648" s="68" t="s">
        <v>273</v>
      </c>
      <c r="H3648" s="68" t="s">
        <v>247</v>
      </c>
      <c r="I3648" s="65">
        <v>43</v>
      </c>
      <c r="J3648" s="65">
        <v>603</v>
      </c>
      <c r="K3648" s="65" t="s">
        <v>263</v>
      </c>
    </row>
    <row r="3649" spans="1:11" ht="12.75" customHeight="1">
      <c r="A3649" s="68" t="s">
        <v>301</v>
      </c>
      <c r="B3649" s="68" t="s">
        <v>434</v>
      </c>
      <c r="C3649" s="68" t="s">
        <v>287</v>
      </c>
      <c r="D3649" s="68" t="s">
        <v>359</v>
      </c>
      <c r="E3649" s="68" t="s">
        <v>360</v>
      </c>
      <c r="F3649" s="68" t="s">
        <v>77</v>
      </c>
      <c r="G3649" s="68" t="s">
        <v>273</v>
      </c>
      <c r="H3649" s="68" t="s">
        <v>375</v>
      </c>
      <c r="I3649" s="65">
        <v>48</v>
      </c>
      <c r="J3649" s="65">
        <v>603</v>
      </c>
      <c r="K3649" s="65" t="s">
        <v>263</v>
      </c>
    </row>
    <row r="3650" spans="1:11" ht="12.75" customHeight="1">
      <c r="A3650" s="68" t="s">
        <v>301</v>
      </c>
      <c r="B3650" s="68" t="s">
        <v>434</v>
      </c>
      <c r="C3650" s="68" t="s">
        <v>287</v>
      </c>
      <c r="D3650" s="68" t="s">
        <v>359</v>
      </c>
      <c r="E3650" s="68" t="s">
        <v>360</v>
      </c>
      <c r="F3650" s="68" t="s">
        <v>77</v>
      </c>
      <c r="G3650" s="68" t="s">
        <v>273</v>
      </c>
      <c r="H3650" s="68" t="s">
        <v>368</v>
      </c>
      <c r="I3650" s="65">
        <v>39</v>
      </c>
      <c r="J3650" s="65">
        <v>603</v>
      </c>
      <c r="K3650" s="65" t="s">
        <v>263</v>
      </c>
    </row>
    <row r="3651" spans="1:11" ht="12.75" customHeight="1">
      <c r="A3651" s="68" t="s">
        <v>301</v>
      </c>
      <c r="B3651" s="68" t="s">
        <v>434</v>
      </c>
      <c r="C3651" s="68" t="s">
        <v>287</v>
      </c>
      <c r="D3651" s="68" t="s">
        <v>359</v>
      </c>
      <c r="E3651" s="68" t="s">
        <v>360</v>
      </c>
      <c r="F3651" s="68" t="s">
        <v>77</v>
      </c>
      <c r="G3651" s="68" t="s">
        <v>273</v>
      </c>
      <c r="H3651" s="68" t="s">
        <v>491</v>
      </c>
      <c r="I3651" s="65">
        <v>75</v>
      </c>
      <c r="J3651" s="65">
        <v>603</v>
      </c>
      <c r="K3651" s="65" t="s">
        <v>263</v>
      </c>
    </row>
    <row r="3652" spans="1:11" ht="12.75" customHeight="1">
      <c r="A3652" s="68" t="s">
        <v>301</v>
      </c>
      <c r="B3652" s="68" t="s">
        <v>434</v>
      </c>
      <c r="C3652" s="68" t="s">
        <v>287</v>
      </c>
      <c r="D3652" s="68" t="s">
        <v>359</v>
      </c>
      <c r="E3652" s="68" t="s">
        <v>360</v>
      </c>
      <c r="F3652" s="68" t="s">
        <v>77</v>
      </c>
      <c r="G3652" s="68" t="s">
        <v>273</v>
      </c>
      <c r="H3652" s="68" t="s">
        <v>369</v>
      </c>
      <c r="I3652" s="65">
        <v>55</v>
      </c>
      <c r="J3652" s="65">
        <v>603</v>
      </c>
      <c r="K3652" s="65" t="s">
        <v>263</v>
      </c>
    </row>
    <row r="3653" spans="1:11" ht="12.75" customHeight="1">
      <c r="A3653" s="68" t="s">
        <v>301</v>
      </c>
      <c r="B3653" s="68" t="s">
        <v>434</v>
      </c>
      <c r="C3653" s="68" t="s">
        <v>287</v>
      </c>
      <c r="D3653" s="68" t="s">
        <v>359</v>
      </c>
      <c r="E3653" s="68" t="s">
        <v>360</v>
      </c>
      <c r="F3653" s="68" t="s">
        <v>77</v>
      </c>
      <c r="G3653" s="68" t="s">
        <v>273</v>
      </c>
      <c r="H3653" s="68" t="s">
        <v>638</v>
      </c>
      <c r="I3653" s="65">
        <v>47</v>
      </c>
      <c r="J3653" s="65">
        <v>603</v>
      </c>
      <c r="K3653" s="65" t="s">
        <v>263</v>
      </c>
    </row>
    <row r="3654" spans="1:11" ht="12.75" customHeight="1">
      <c r="A3654" s="68" t="s">
        <v>301</v>
      </c>
      <c r="B3654" s="68" t="s">
        <v>434</v>
      </c>
      <c r="C3654" s="68" t="s">
        <v>287</v>
      </c>
      <c r="D3654" s="68" t="s">
        <v>359</v>
      </c>
      <c r="E3654" s="68" t="s">
        <v>360</v>
      </c>
      <c r="F3654" s="68" t="s">
        <v>77</v>
      </c>
      <c r="G3654" s="68" t="s">
        <v>273</v>
      </c>
      <c r="H3654" s="68" t="s">
        <v>363</v>
      </c>
      <c r="I3654" s="65">
        <v>18</v>
      </c>
      <c r="J3654" s="65">
        <v>417</v>
      </c>
      <c r="K3654" s="65" t="s">
        <v>499</v>
      </c>
    </row>
    <row r="3655" spans="1:11" ht="12.75" customHeight="1">
      <c r="A3655" s="68" t="s">
        <v>301</v>
      </c>
      <c r="B3655" s="68" t="s">
        <v>434</v>
      </c>
      <c r="C3655" s="68" t="s">
        <v>287</v>
      </c>
      <c r="D3655" s="68" t="s">
        <v>359</v>
      </c>
      <c r="E3655" s="68" t="s">
        <v>360</v>
      </c>
      <c r="F3655" s="68" t="s">
        <v>77</v>
      </c>
      <c r="G3655" s="68" t="s">
        <v>273</v>
      </c>
      <c r="H3655" s="68" t="s">
        <v>364</v>
      </c>
      <c r="I3655" s="65">
        <v>8</v>
      </c>
      <c r="J3655" s="65">
        <v>417</v>
      </c>
      <c r="K3655" s="65" t="s">
        <v>499</v>
      </c>
    </row>
    <row r="3656" spans="1:11" ht="12.75" customHeight="1">
      <c r="A3656" s="68" t="s">
        <v>301</v>
      </c>
      <c r="B3656" s="68" t="s">
        <v>434</v>
      </c>
      <c r="C3656" s="68" t="s">
        <v>287</v>
      </c>
      <c r="D3656" s="68" t="s">
        <v>359</v>
      </c>
      <c r="E3656" s="68" t="s">
        <v>360</v>
      </c>
      <c r="F3656" s="68" t="s">
        <v>77</v>
      </c>
      <c r="G3656" s="68" t="s">
        <v>273</v>
      </c>
      <c r="H3656" s="68" t="s">
        <v>451</v>
      </c>
      <c r="I3656" s="65">
        <v>64</v>
      </c>
      <c r="J3656" s="65">
        <v>417</v>
      </c>
      <c r="K3656" s="65" t="s">
        <v>499</v>
      </c>
    </row>
    <row r="3657" spans="1:11" ht="12.75" customHeight="1">
      <c r="A3657" s="68" t="s">
        <v>301</v>
      </c>
      <c r="B3657" s="68" t="s">
        <v>434</v>
      </c>
      <c r="C3657" s="68" t="s">
        <v>287</v>
      </c>
      <c r="D3657" s="68" t="s">
        <v>359</v>
      </c>
      <c r="E3657" s="68" t="s">
        <v>360</v>
      </c>
      <c r="F3657" s="68" t="s">
        <v>77</v>
      </c>
      <c r="G3657" s="68" t="s">
        <v>273</v>
      </c>
      <c r="H3657" s="68" t="s">
        <v>365</v>
      </c>
      <c r="I3657" s="65">
        <v>463</v>
      </c>
      <c r="J3657" s="65">
        <v>417</v>
      </c>
      <c r="K3657" s="65" t="s">
        <v>499</v>
      </c>
    </row>
    <row r="3658" spans="1:11" ht="12.75" customHeight="1">
      <c r="A3658" s="68" t="s">
        <v>301</v>
      </c>
      <c r="B3658" s="68" t="s">
        <v>434</v>
      </c>
      <c r="C3658" s="68" t="s">
        <v>287</v>
      </c>
      <c r="D3658" s="68" t="s">
        <v>359</v>
      </c>
      <c r="E3658" s="68" t="s">
        <v>360</v>
      </c>
      <c r="F3658" s="68" t="s">
        <v>77</v>
      </c>
      <c r="G3658" s="68" t="s">
        <v>273</v>
      </c>
      <c r="H3658" s="68" t="s">
        <v>366</v>
      </c>
      <c r="I3658" s="65">
        <v>941</v>
      </c>
      <c r="J3658" s="65">
        <v>417</v>
      </c>
      <c r="K3658" s="65" t="s">
        <v>499</v>
      </c>
    </row>
    <row r="3659" spans="1:11" ht="12.75" customHeight="1">
      <c r="A3659" s="68" t="s">
        <v>301</v>
      </c>
      <c r="B3659" s="68" t="s">
        <v>434</v>
      </c>
      <c r="C3659" s="68" t="s">
        <v>287</v>
      </c>
      <c r="D3659" s="68" t="s">
        <v>359</v>
      </c>
      <c r="E3659" s="68" t="s">
        <v>360</v>
      </c>
      <c r="F3659" s="68" t="s">
        <v>77</v>
      </c>
      <c r="G3659" s="68" t="s">
        <v>273</v>
      </c>
      <c r="H3659" s="68" t="s">
        <v>367</v>
      </c>
      <c r="I3659" s="65">
        <v>2323</v>
      </c>
      <c r="J3659" s="65">
        <v>417</v>
      </c>
      <c r="K3659" s="65" t="s">
        <v>499</v>
      </c>
    </row>
    <row r="3660" spans="1:11" ht="12.75" customHeight="1">
      <c r="A3660" s="68" t="s">
        <v>301</v>
      </c>
      <c r="B3660" s="68" t="s">
        <v>434</v>
      </c>
      <c r="C3660" s="68" t="s">
        <v>287</v>
      </c>
      <c r="D3660" s="68" t="s">
        <v>359</v>
      </c>
      <c r="E3660" s="68" t="s">
        <v>360</v>
      </c>
      <c r="F3660" s="68" t="s">
        <v>77</v>
      </c>
      <c r="G3660" s="68" t="s">
        <v>273</v>
      </c>
      <c r="H3660" s="68" t="s">
        <v>247</v>
      </c>
      <c r="I3660" s="65">
        <v>3684</v>
      </c>
      <c r="J3660" s="65">
        <v>417</v>
      </c>
      <c r="K3660" s="65" t="s">
        <v>499</v>
      </c>
    </row>
    <row r="3661" spans="1:11" ht="12.75" customHeight="1">
      <c r="A3661" s="68" t="s">
        <v>301</v>
      </c>
      <c r="B3661" s="68" t="s">
        <v>434</v>
      </c>
      <c r="C3661" s="68" t="s">
        <v>287</v>
      </c>
      <c r="D3661" s="68" t="s">
        <v>359</v>
      </c>
      <c r="E3661" s="68" t="s">
        <v>360</v>
      </c>
      <c r="F3661" s="68" t="s">
        <v>77</v>
      </c>
      <c r="G3661" s="68" t="s">
        <v>273</v>
      </c>
      <c r="H3661" s="68" t="s">
        <v>375</v>
      </c>
      <c r="I3661" s="65">
        <v>4020</v>
      </c>
      <c r="J3661" s="65">
        <v>417</v>
      </c>
      <c r="K3661" s="65" t="s">
        <v>499</v>
      </c>
    </row>
    <row r="3662" spans="1:11" ht="12.75" customHeight="1">
      <c r="A3662" s="68" t="s">
        <v>301</v>
      </c>
      <c r="B3662" s="68" t="s">
        <v>434</v>
      </c>
      <c r="C3662" s="68" t="s">
        <v>287</v>
      </c>
      <c r="D3662" s="68" t="s">
        <v>359</v>
      </c>
      <c r="E3662" s="68" t="s">
        <v>360</v>
      </c>
      <c r="F3662" s="68" t="s">
        <v>77</v>
      </c>
      <c r="G3662" s="68" t="s">
        <v>273</v>
      </c>
      <c r="H3662" s="68" t="s">
        <v>368</v>
      </c>
      <c r="I3662" s="65">
        <v>4542</v>
      </c>
      <c r="J3662" s="65">
        <v>417</v>
      </c>
      <c r="K3662" s="65" t="s">
        <v>499</v>
      </c>
    </row>
    <row r="3663" spans="1:11" ht="12.75" customHeight="1">
      <c r="A3663" s="68" t="s">
        <v>301</v>
      </c>
      <c r="B3663" s="68" t="s">
        <v>434</v>
      </c>
      <c r="C3663" s="68" t="s">
        <v>287</v>
      </c>
      <c r="D3663" s="68" t="s">
        <v>359</v>
      </c>
      <c r="E3663" s="68" t="s">
        <v>360</v>
      </c>
      <c r="F3663" s="68" t="s">
        <v>77</v>
      </c>
      <c r="G3663" s="68" t="s">
        <v>273</v>
      </c>
      <c r="H3663" s="68" t="s">
        <v>491</v>
      </c>
      <c r="I3663" s="65">
        <v>6731</v>
      </c>
      <c r="J3663" s="65">
        <v>417</v>
      </c>
      <c r="K3663" s="65" t="s">
        <v>499</v>
      </c>
    </row>
    <row r="3664" spans="1:11" ht="12.75" customHeight="1">
      <c r="A3664" s="68" t="s">
        <v>301</v>
      </c>
      <c r="B3664" s="68" t="s">
        <v>434</v>
      </c>
      <c r="C3664" s="68" t="s">
        <v>287</v>
      </c>
      <c r="D3664" s="68" t="s">
        <v>359</v>
      </c>
      <c r="E3664" s="68" t="s">
        <v>360</v>
      </c>
      <c r="F3664" s="68" t="s">
        <v>77</v>
      </c>
      <c r="G3664" s="68" t="s">
        <v>273</v>
      </c>
      <c r="H3664" s="68" t="s">
        <v>369</v>
      </c>
      <c r="I3664" s="65">
        <v>7000</v>
      </c>
      <c r="J3664" s="65">
        <v>417</v>
      </c>
      <c r="K3664" s="65" t="s">
        <v>499</v>
      </c>
    </row>
    <row r="3665" spans="1:11" ht="12.75" customHeight="1">
      <c r="A3665" s="68" t="s">
        <v>301</v>
      </c>
      <c r="B3665" s="68" t="s">
        <v>434</v>
      </c>
      <c r="C3665" s="68" t="s">
        <v>287</v>
      </c>
      <c r="D3665" s="68" t="s">
        <v>359</v>
      </c>
      <c r="E3665" s="68" t="s">
        <v>360</v>
      </c>
      <c r="F3665" s="68" t="s">
        <v>77</v>
      </c>
      <c r="G3665" s="68" t="s">
        <v>273</v>
      </c>
      <c r="H3665" s="68" t="s">
        <v>638</v>
      </c>
      <c r="I3665" s="65">
        <v>9075</v>
      </c>
      <c r="J3665" s="65">
        <v>417</v>
      </c>
      <c r="K3665" s="65" t="s">
        <v>499</v>
      </c>
    </row>
    <row r="3666" spans="1:11" ht="12.75" customHeight="1">
      <c r="A3666" s="68" t="s">
        <v>301</v>
      </c>
      <c r="B3666" s="68" t="s">
        <v>434</v>
      </c>
      <c r="C3666" s="68" t="s">
        <v>287</v>
      </c>
      <c r="D3666" s="68" t="s">
        <v>359</v>
      </c>
      <c r="E3666" s="68" t="s">
        <v>360</v>
      </c>
      <c r="F3666" s="68" t="s">
        <v>77</v>
      </c>
      <c r="G3666" s="68" t="s">
        <v>273</v>
      </c>
      <c r="H3666" s="68" t="s">
        <v>365</v>
      </c>
      <c r="I3666" s="65">
        <v>28</v>
      </c>
      <c r="J3666" s="65">
        <v>443</v>
      </c>
      <c r="K3666" s="65" t="s">
        <v>232</v>
      </c>
    </row>
    <row r="3667" spans="1:11" ht="12.75" customHeight="1">
      <c r="A3667" s="68" t="s">
        <v>301</v>
      </c>
      <c r="B3667" s="68" t="s">
        <v>434</v>
      </c>
      <c r="C3667" s="68" t="s">
        <v>287</v>
      </c>
      <c r="D3667" s="68" t="s">
        <v>359</v>
      </c>
      <c r="E3667" s="68" t="s">
        <v>360</v>
      </c>
      <c r="F3667" s="68" t="s">
        <v>77</v>
      </c>
      <c r="G3667" s="68" t="s">
        <v>273</v>
      </c>
      <c r="H3667" s="68" t="s">
        <v>366</v>
      </c>
      <c r="I3667" s="65">
        <v>30</v>
      </c>
      <c r="J3667" s="65">
        <v>443</v>
      </c>
      <c r="K3667" s="65" t="s">
        <v>232</v>
      </c>
    </row>
    <row r="3668" spans="1:11" ht="12.75" customHeight="1">
      <c r="A3668" s="68" t="s">
        <v>301</v>
      </c>
      <c r="B3668" s="68" t="s">
        <v>434</v>
      </c>
      <c r="C3668" s="68" t="s">
        <v>287</v>
      </c>
      <c r="D3668" s="68" t="s">
        <v>359</v>
      </c>
      <c r="E3668" s="68" t="s">
        <v>360</v>
      </c>
      <c r="F3668" s="68" t="s">
        <v>77</v>
      </c>
      <c r="G3668" s="68" t="s">
        <v>273</v>
      </c>
      <c r="H3668" s="68" t="s">
        <v>367</v>
      </c>
      <c r="I3668" s="65">
        <v>11</v>
      </c>
      <c r="J3668" s="65">
        <v>443</v>
      </c>
      <c r="K3668" s="65" t="s">
        <v>232</v>
      </c>
    </row>
    <row r="3669" spans="1:11" ht="12.75" customHeight="1">
      <c r="A3669" s="68" t="s">
        <v>301</v>
      </c>
      <c r="B3669" s="68" t="s">
        <v>434</v>
      </c>
      <c r="C3669" s="68" t="s">
        <v>287</v>
      </c>
      <c r="D3669" s="68" t="s">
        <v>359</v>
      </c>
      <c r="E3669" s="68" t="s">
        <v>360</v>
      </c>
      <c r="F3669" s="68" t="s">
        <v>77</v>
      </c>
      <c r="G3669" s="68" t="s">
        <v>273</v>
      </c>
      <c r="H3669" s="68" t="s">
        <v>247</v>
      </c>
      <c r="I3669" s="65">
        <v>11</v>
      </c>
      <c r="J3669" s="65">
        <v>443</v>
      </c>
      <c r="K3669" s="65" t="s">
        <v>232</v>
      </c>
    </row>
    <row r="3670" spans="1:11" ht="12.75" customHeight="1">
      <c r="A3670" s="68" t="s">
        <v>301</v>
      </c>
      <c r="B3670" s="68" t="s">
        <v>434</v>
      </c>
      <c r="C3670" s="68" t="s">
        <v>287</v>
      </c>
      <c r="D3670" s="68" t="s">
        <v>359</v>
      </c>
      <c r="E3670" s="68" t="s">
        <v>360</v>
      </c>
      <c r="F3670" s="68" t="s">
        <v>77</v>
      </c>
      <c r="G3670" s="68" t="s">
        <v>273</v>
      </c>
      <c r="H3670" s="68" t="s">
        <v>375</v>
      </c>
      <c r="I3670" s="65">
        <v>1</v>
      </c>
      <c r="J3670" s="65">
        <v>443</v>
      </c>
      <c r="K3670" s="65" t="s">
        <v>232</v>
      </c>
    </row>
    <row r="3671" spans="1:11" ht="12.75" customHeight="1">
      <c r="A3671" s="68" t="s">
        <v>301</v>
      </c>
      <c r="B3671" s="68" t="s">
        <v>434</v>
      </c>
      <c r="C3671" s="68" t="s">
        <v>287</v>
      </c>
      <c r="D3671" s="68" t="s">
        <v>359</v>
      </c>
      <c r="E3671" s="68" t="s">
        <v>360</v>
      </c>
      <c r="F3671" s="68" t="s">
        <v>77</v>
      </c>
      <c r="G3671" s="68" t="s">
        <v>273</v>
      </c>
      <c r="H3671" s="68" t="s">
        <v>491</v>
      </c>
      <c r="I3671" s="65">
        <v>2</v>
      </c>
      <c r="J3671" s="65">
        <v>443</v>
      </c>
      <c r="K3671" s="65" t="s">
        <v>232</v>
      </c>
    </row>
    <row r="3672" spans="1:11" ht="12.75" customHeight="1">
      <c r="A3672" s="68" t="s">
        <v>301</v>
      </c>
      <c r="B3672" s="68" t="s">
        <v>434</v>
      </c>
      <c r="C3672" s="68" t="s">
        <v>287</v>
      </c>
      <c r="D3672" s="68" t="s">
        <v>359</v>
      </c>
      <c r="E3672" s="68" t="s">
        <v>360</v>
      </c>
      <c r="F3672" s="68" t="s">
        <v>77</v>
      </c>
      <c r="G3672" s="68" t="s">
        <v>273</v>
      </c>
      <c r="H3672" s="68" t="s">
        <v>369</v>
      </c>
      <c r="I3672" s="65">
        <v>2</v>
      </c>
      <c r="J3672" s="65">
        <v>443</v>
      </c>
      <c r="K3672" s="65" t="s">
        <v>232</v>
      </c>
    </row>
    <row r="3673" spans="1:11" ht="12.75" customHeight="1">
      <c r="A3673" s="68" t="s">
        <v>301</v>
      </c>
      <c r="B3673" s="68" t="s">
        <v>434</v>
      </c>
      <c r="C3673" s="68" t="s">
        <v>287</v>
      </c>
      <c r="D3673" s="68" t="s">
        <v>359</v>
      </c>
      <c r="E3673" s="68" t="s">
        <v>360</v>
      </c>
      <c r="F3673" s="68" t="s">
        <v>77</v>
      </c>
      <c r="G3673" s="68" t="s">
        <v>273</v>
      </c>
      <c r="H3673" s="68" t="s">
        <v>363</v>
      </c>
      <c r="I3673" s="65">
        <v>83</v>
      </c>
      <c r="J3673" s="65">
        <v>413</v>
      </c>
      <c r="K3673" s="65" t="s">
        <v>500</v>
      </c>
    </row>
    <row r="3674" spans="1:11" ht="12.75" customHeight="1">
      <c r="A3674" s="68" t="s">
        <v>301</v>
      </c>
      <c r="B3674" s="68" t="s">
        <v>434</v>
      </c>
      <c r="C3674" s="68" t="s">
        <v>287</v>
      </c>
      <c r="D3674" s="68" t="s">
        <v>359</v>
      </c>
      <c r="E3674" s="68" t="s">
        <v>360</v>
      </c>
      <c r="F3674" s="68" t="s">
        <v>77</v>
      </c>
      <c r="G3674" s="68" t="s">
        <v>273</v>
      </c>
      <c r="H3674" s="68" t="s">
        <v>364</v>
      </c>
      <c r="I3674" s="65">
        <v>109</v>
      </c>
      <c r="J3674" s="65">
        <v>413</v>
      </c>
      <c r="K3674" s="65" t="s">
        <v>500</v>
      </c>
    </row>
    <row r="3675" spans="1:11" ht="12.75" customHeight="1">
      <c r="A3675" s="68" t="s">
        <v>301</v>
      </c>
      <c r="B3675" s="68" t="s">
        <v>434</v>
      </c>
      <c r="C3675" s="68" t="s">
        <v>287</v>
      </c>
      <c r="D3675" s="68" t="s">
        <v>359</v>
      </c>
      <c r="E3675" s="68" t="s">
        <v>360</v>
      </c>
      <c r="F3675" s="68" t="s">
        <v>77</v>
      </c>
      <c r="G3675" s="68" t="s">
        <v>273</v>
      </c>
      <c r="H3675" s="68" t="s">
        <v>451</v>
      </c>
      <c r="I3675" s="65">
        <v>57</v>
      </c>
      <c r="J3675" s="65">
        <v>413</v>
      </c>
      <c r="K3675" s="65" t="s">
        <v>500</v>
      </c>
    </row>
    <row r="3676" spans="1:11" ht="12.75" customHeight="1">
      <c r="A3676" s="68" t="s">
        <v>301</v>
      </c>
      <c r="B3676" s="68" t="s">
        <v>434</v>
      </c>
      <c r="C3676" s="68" t="s">
        <v>287</v>
      </c>
      <c r="D3676" s="68" t="s">
        <v>359</v>
      </c>
      <c r="E3676" s="68" t="s">
        <v>360</v>
      </c>
      <c r="F3676" s="68" t="s">
        <v>77</v>
      </c>
      <c r="G3676" s="68" t="s">
        <v>273</v>
      </c>
      <c r="H3676" s="68" t="s">
        <v>365</v>
      </c>
      <c r="I3676" s="65">
        <v>96</v>
      </c>
      <c r="J3676" s="65">
        <v>413</v>
      </c>
      <c r="K3676" s="65" t="s">
        <v>500</v>
      </c>
    </row>
    <row r="3677" spans="1:11" ht="12.75" customHeight="1">
      <c r="A3677" s="68" t="s">
        <v>301</v>
      </c>
      <c r="B3677" s="68" t="s">
        <v>434</v>
      </c>
      <c r="C3677" s="68" t="s">
        <v>287</v>
      </c>
      <c r="D3677" s="68" t="s">
        <v>359</v>
      </c>
      <c r="E3677" s="68" t="s">
        <v>360</v>
      </c>
      <c r="F3677" s="68" t="s">
        <v>77</v>
      </c>
      <c r="G3677" s="68" t="s">
        <v>273</v>
      </c>
      <c r="H3677" s="68" t="s">
        <v>366</v>
      </c>
      <c r="I3677" s="65">
        <v>57</v>
      </c>
      <c r="J3677" s="65">
        <v>413</v>
      </c>
      <c r="K3677" s="65" t="s">
        <v>500</v>
      </c>
    </row>
    <row r="3678" spans="1:11" ht="12.75" customHeight="1">
      <c r="A3678" s="68" t="s">
        <v>301</v>
      </c>
      <c r="B3678" s="68" t="s">
        <v>434</v>
      </c>
      <c r="C3678" s="68" t="s">
        <v>287</v>
      </c>
      <c r="D3678" s="68" t="s">
        <v>359</v>
      </c>
      <c r="E3678" s="68" t="s">
        <v>360</v>
      </c>
      <c r="F3678" s="68" t="s">
        <v>77</v>
      </c>
      <c r="G3678" s="68" t="s">
        <v>273</v>
      </c>
      <c r="H3678" s="68" t="s">
        <v>367</v>
      </c>
      <c r="I3678" s="65">
        <v>573</v>
      </c>
      <c r="J3678" s="65">
        <v>413</v>
      </c>
      <c r="K3678" s="65" t="s">
        <v>500</v>
      </c>
    </row>
    <row r="3679" spans="1:11" ht="12.75" customHeight="1">
      <c r="A3679" s="68" t="s">
        <v>301</v>
      </c>
      <c r="B3679" s="68" t="s">
        <v>434</v>
      </c>
      <c r="C3679" s="68" t="s">
        <v>287</v>
      </c>
      <c r="D3679" s="68" t="s">
        <v>359</v>
      </c>
      <c r="E3679" s="68" t="s">
        <v>360</v>
      </c>
      <c r="F3679" s="68" t="s">
        <v>77</v>
      </c>
      <c r="G3679" s="68" t="s">
        <v>273</v>
      </c>
      <c r="H3679" s="68" t="s">
        <v>247</v>
      </c>
      <c r="I3679" s="65">
        <v>1045</v>
      </c>
      <c r="J3679" s="65">
        <v>413</v>
      </c>
      <c r="K3679" s="65" t="s">
        <v>500</v>
      </c>
    </row>
    <row r="3680" spans="1:11" ht="12.75" customHeight="1">
      <c r="A3680" s="68" t="s">
        <v>301</v>
      </c>
      <c r="B3680" s="68" t="s">
        <v>434</v>
      </c>
      <c r="C3680" s="68" t="s">
        <v>287</v>
      </c>
      <c r="D3680" s="68" t="s">
        <v>359</v>
      </c>
      <c r="E3680" s="68" t="s">
        <v>360</v>
      </c>
      <c r="F3680" s="68" t="s">
        <v>77</v>
      </c>
      <c r="G3680" s="68" t="s">
        <v>273</v>
      </c>
      <c r="H3680" s="68" t="s">
        <v>375</v>
      </c>
      <c r="I3680" s="65">
        <v>1096</v>
      </c>
      <c r="J3680" s="65">
        <v>413</v>
      </c>
      <c r="K3680" s="65" t="s">
        <v>500</v>
      </c>
    </row>
    <row r="3681" spans="1:11" ht="12.75" customHeight="1">
      <c r="A3681" s="68" t="s">
        <v>301</v>
      </c>
      <c r="B3681" s="68" t="s">
        <v>434</v>
      </c>
      <c r="C3681" s="68" t="s">
        <v>287</v>
      </c>
      <c r="D3681" s="68" t="s">
        <v>359</v>
      </c>
      <c r="E3681" s="68" t="s">
        <v>360</v>
      </c>
      <c r="F3681" s="68" t="s">
        <v>77</v>
      </c>
      <c r="G3681" s="68" t="s">
        <v>273</v>
      </c>
      <c r="H3681" s="68" t="s">
        <v>368</v>
      </c>
      <c r="I3681" s="65">
        <v>1853</v>
      </c>
      <c r="J3681" s="65">
        <v>413</v>
      </c>
      <c r="K3681" s="65" t="s">
        <v>500</v>
      </c>
    </row>
    <row r="3682" spans="1:11" ht="12.75" customHeight="1">
      <c r="A3682" s="68" t="s">
        <v>301</v>
      </c>
      <c r="B3682" s="68" t="s">
        <v>434</v>
      </c>
      <c r="C3682" s="68" t="s">
        <v>287</v>
      </c>
      <c r="D3682" s="68" t="s">
        <v>359</v>
      </c>
      <c r="E3682" s="68" t="s">
        <v>360</v>
      </c>
      <c r="F3682" s="68" t="s">
        <v>77</v>
      </c>
      <c r="G3682" s="68" t="s">
        <v>273</v>
      </c>
      <c r="H3682" s="68" t="s">
        <v>491</v>
      </c>
      <c r="I3682" s="65">
        <v>2967</v>
      </c>
      <c r="J3682" s="65">
        <v>413</v>
      </c>
      <c r="K3682" s="65" t="s">
        <v>500</v>
      </c>
    </row>
    <row r="3683" spans="1:11" ht="12.75" customHeight="1">
      <c r="A3683" s="68" t="s">
        <v>301</v>
      </c>
      <c r="B3683" s="68" t="s">
        <v>434</v>
      </c>
      <c r="C3683" s="68" t="s">
        <v>287</v>
      </c>
      <c r="D3683" s="68" t="s">
        <v>359</v>
      </c>
      <c r="E3683" s="68" t="s">
        <v>360</v>
      </c>
      <c r="F3683" s="68" t="s">
        <v>77</v>
      </c>
      <c r="G3683" s="68" t="s">
        <v>273</v>
      </c>
      <c r="H3683" s="68" t="s">
        <v>369</v>
      </c>
      <c r="I3683" s="65">
        <v>3101</v>
      </c>
      <c r="J3683" s="65">
        <v>413</v>
      </c>
      <c r="K3683" s="65" t="s">
        <v>500</v>
      </c>
    </row>
    <row r="3684" spans="1:11" ht="12.75" customHeight="1">
      <c r="A3684" s="68" t="s">
        <v>301</v>
      </c>
      <c r="B3684" s="68" t="s">
        <v>434</v>
      </c>
      <c r="C3684" s="68" t="s">
        <v>287</v>
      </c>
      <c r="D3684" s="68" t="s">
        <v>359</v>
      </c>
      <c r="E3684" s="68" t="s">
        <v>360</v>
      </c>
      <c r="F3684" s="68" t="s">
        <v>77</v>
      </c>
      <c r="G3684" s="68" t="s">
        <v>273</v>
      </c>
      <c r="H3684" s="68" t="s">
        <v>638</v>
      </c>
      <c r="I3684" s="65">
        <v>4269</v>
      </c>
      <c r="J3684" s="65">
        <v>413</v>
      </c>
      <c r="K3684" s="65" t="s">
        <v>500</v>
      </c>
    </row>
    <row r="3685" spans="1:11" ht="12.75" customHeight="1">
      <c r="A3685" s="68" t="s">
        <v>301</v>
      </c>
      <c r="B3685" s="68" t="s">
        <v>434</v>
      </c>
      <c r="C3685" s="68" t="s">
        <v>287</v>
      </c>
      <c r="D3685" s="68" t="s">
        <v>359</v>
      </c>
      <c r="E3685" s="68" t="s">
        <v>360</v>
      </c>
      <c r="F3685" s="68" t="s">
        <v>77</v>
      </c>
      <c r="G3685" s="68" t="s">
        <v>273</v>
      </c>
      <c r="H3685" s="68" t="s">
        <v>366</v>
      </c>
      <c r="I3685" s="65">
        <v>13</v>
      </c>
      <c r="J3685" s="65">
        <v>431</v>
      </c>
      <c r="K3685" s="65" t="s">
        <v>282</v>
      </c>
    </row>
    <row r="3686" spans="1:11" ht="12.75" customHeight="1">
      <c r="A3686" s="68" t="s">
        <v>301</v>
      </c>
      <c r="B3686" s="68" t="s">
        <v>434</v>
      </c>
      <c r="C3686" s="68" t="s">
        <v>287</v>
      </c>
      <c r="D3686" s="68" t="s">
        <v>359</v>
      </c>
      <c r="E3686" s="68" t="s">
        <v>360</v>
      </c>
      <c r="F3686" s="68" t="s">
        <v>77</v>
      </c>
      <c r="G3686" s="68" t="s">
        <v>273</v>
      </c>
      <c r="H3686" s="68" t="s">
        <v>367</v>
      </c>
      <c r="I3686" s="65">
        <v>61</v>
      </c>
      <c r="J3686" s="65">
        <v>431</v>
      </c>
      <c r="K3686" s="65" t="s">
        <v>282</v>
      </c>
    </row>
    <row r="3687" spans="1:11" ht="12.75" customHeight="1">
      <c r="A3687" s="68" t="s">
        <v>301</v>
      </c>
      <c r="B3687" s="68" t="s">
        <v>434</v>
      </c>
      <c r="C3687" s="68" t="s">
        <v>287</v>
      </c>
      <c r="D3687" s="68" t="s">
        <v>359</v>
      </c>
      <c r="E3687" s="68" t="s">
        <v>360</v>
      </c>
      <c r="F3687" s="68" t="s">
        <v>77</v>
      </c>
      <c r="G3687" s="68" t="s">
        <v>273</v>
      </c>
      <c r="H3687" s="68" t="s">
        <v>247</v>
      </c>
      <c r="I3687" s="65">
        <v>149</v>
      </c>
      <c r="J3687" s="65">
        <v>431</v>
      </c>
      <c r="K3687" s="65" t="s">
        <v>282</v>
      </c>
    </row>
    <row r="3688" spans="1:11" ht="12.75" customHeight="1">
      <c r="A3688" s="68" t="s">
        <v>301</v>
      </c>
      <c r="B3688" s="68" t="s">
        <v>434</v>
      </c>
      <c r="C3688" s="68" t="s">
        <v>287</v>
      </c>
      <c r="D3688" s="68" t="s">
        <v>359</v>
      </c>
      <c r="E3688" s="68" t="s">
        <v>360</v>
      </c>
      <c r="F3688" s="68" t="s">
        <v>77</v>
      </c>
      <c r="G3688" s="68" t="s">
        <v>273</v>
      </c>
      <c r="H3688" s="68" t="s">
        <v>375</v>
      </c>
      <c r="I3688" s="65">
        <v>168</v>
      </c>
      <c r="J3688" s="65">
        <v>431</v>
      </c>
      <c r="K3688" s="65" t="s">
        <v>282</v>
      </c>
    </row>
    <row r="3689" spans="1:11" ht="12.75" customHeight="1">
      <c r="A3689" s="68" t="s">
        <v>301</v>
      </c>
      <c r="B3689" s="68" t="s">
        <v>434</v>
      </c>
      <c r="C3689" s="68" t="s">
        <v>287</v>
      </c>
      <c r="D3689" s="68" t="s">
        <v>359</v>
      </c>
      <c r="E3689" s="68" t="s">
        <v>360</v>
      </c>
      <c r="F3689" s="68" t="s">
        <v>77</v>
      </c>
      <c r="G3689" s="68" t="s">
        <v>273</v>
      </c>
      <c r="H3689" s="68" t="s">
        <v>368</v>
      </c>
      <c r="I3689" s="65">
        <v>175</v>
      </c>
      <c r="J3689" s="65">
        <v>431</v>
      </c>
      <c r="K3689" s="65" t="s">
        <v>282</v>
      </c>
    </row>
    <row r="3690" spans="1:11" ht="12.75" customHeight="1">
      <c r="A3690" s="68" t="s">
        <v>301</v>
      </c>
      <c r="B3690" s="68" t="s">
        <v>434</v>
      </c>
      <c r="C3690" s="68" t="s">
        <v>287</v>
      </c>
      <c r="D3690" s="68" t="s">
        <v>359</v>
      </c>
      <c r="E3690" s="68" t="s">
        <v>360</v>
      </c>
      <c r="F3690" s="68" t="s">
        <v>77</v>
      </c>
      <c r="G3690" s="68" t="s">
        <v>273</v>
      </c>
      <c r="H3690" s="68" t="s">
        <v>491</v>
      </c>
      <c r="I3690" s="65">
        <v>132</v>
      </c>
      <c r="J3690" s="65">
        <v>431</v>
      </c>
      <c r="K3690" s="65" t="s">
        <v>282</v>
      </c>
    </row>
    <row r="3691" spans="1:11" ht="12.75" customHeight="1">
      <c r="A3691" s="68" t="s">
        <v>301</v>
      </c>
      <c r="B3691" s="68" t="s">
        <v>434</v>
      </c>
      <c r="C3691" s="68" t="s">
        <v>287</v>
      </c>
      <c r="D3691" s="68" t="s">
        <v>359</v>
      </c>
      <c r="E3691" s="68" t="s">
        <v>360</v>
      </c>
      <c r="F3691" s="68" t="s">
        <v>77</v>
      </c>
      <c r="G3691" s="68" t="s">
        <v>273</v>
      </c>
      <c r="H3691" s="68" t="s">
        <v>369</v>
      </c>
      <c r="I3691" s="65">
        <v>87</v>
      </c>
      <c r="J3691" s="65">
        <v>431</v>
      </c>
      <c r="K3691" s="65" t="s">
        <v>282</v>
      </c>
    </row>
    <row r="3692" spans="1:11" ht="12.75" customHeight="1">
      <c r="A3692" s="68" t="s">
        <v>301</v>
      </c>
      <c r="B3692" s="68" t="s">
        <v>434</v>
      </c>
      <c r="C3692" s="68" t="s">
        <v>287</v>
      </c>
      <c r="D3692" s="68" t="s">
        <v>359</v>
      </c>
      <c r="E3692" s="68" t="s">
        <v>360</v>
      </c>
      <c r="F3692" s="68" t="s">
        <v>77</v>
      </c>
      <c r="G3692" s="68" t="s">
        <v>273</v>
      </c>
      <c r="H3692" s="68" t="s">
        <v>638</v>
      </c>
      <c r="I3692" s="65">
        <v>85</v>
      </c>
      <c r="J3692" s="65">
        <v>431</v>
      </c>
      <c r="K3692" s="65" t="s">
        <v>282</v>
      </c>
    </row>
    <row r="3693" spans="1:11" ht="12.75" customHeight="1">
      <c r="A3693" s="68" t="s">
        <v>301</v>
      </c>
      <c r="B3693" s="68" t="s">
        <v>434</v>
      </c>
      <c r="C3693" s="68" t="s">
        <v>287</v>
      </c>
      <c r="D3693" s="68" t="s">
        <v>359</v>
      </c>
      <c r="E3693" s="68" t="s">
        <v>360</v>
      </c>
      <c r="F3693" s="68" t="s">
        <v>77</v>
      </c>
      <c r="G3693" s="68" t="s">
        <v>273</v>
      </c>
      <c r="H3693" s="68" t="s">
        <v>363</v>
      </c>
      <c r="I3693" s="65">
        <v>17</v>
      </c>
      <c r="J3693" s="65">
        <v>405</v>
      </c>
      <c r="K3693" s="65" t="s">
        <v>423</v>
      </c>
    </row>
    <row r="3694" spans="1:11" ht="12.75" customHeight="1">
      <c r="A3694" s="68" t="s">
        <v>301</v>
      </c>
      <c r="B3694" s="68" t="s">
        <v>434</v>
      </c>
      <c r="C3694" s="68" t="s">
        <v>287</v>
      </c>
      <c r="D3694" s="68" t="s">
        <v>359</v>
      </c>
      <c r="E3694" s="68" t="s">
        <v>360</v>
      </c>
      <c r="F3694" s="68" t="s">
        <v>77</v>
      </c>
      <c r="G3694" s="68" t="s">
        <v>273</v>
      </c>
      <c r="H3694" s="68" t="s">
        <v>364</v>
      </c>
      <c r="I3694" s="65">
        <v>92</v>
      </c>
      <c r="J3694" s="65">
        <v>405</v>
      </c>
      <c r="K3694" s="65" t="s">
        <v>423</v>
      </c>
    </row>
    <row r="3695" spans="1:11" ht="12.75" customHeight="1">
      <c r="A3695" s="68" t="s">
        <v>301</v>
      </c>
      <c r="B3695" s="68" t="s">
        <v>434</v>
      </c>
      <c r="C3695" s="68" t="s">
        <v>287</v>
      </c>
      <c r="D3695" s="68" t="s">
        <v>359</v>
      </c>
      <c r="E3695" s="68" t="s">
        <v>360</v>
      </c>
      <c r="F3695" s="68" t="s">
        <v>77</v>
      </c>
      <c r="G3695" s="68" t="s">
        <v>273</v>
      </c>
      <c r="H3695" s="68" t="s">
        <v>451</v>
      </c>
      <c r="I3695" s="65">
        <v>70</v>
      </c>
      <c r="J3695" s="65">
        <v>405</v>
      </c>
      <c r="K3695" s="65" t="s">
        <v>423</v>
      </c>
    </row>
    <row r="3696" spans="1:11" ht="12.75" customHeight="1">
      <c r="A3696" s="68" t="s">
        <v>301</v>
      </c>
      <c r="B3696" s="68" t="s">
        <v>434</v>
      </c>
      <c r="C3696" s="68" t="s">
        <v>287</v>
      </c>
      <c r="D3696" s="68" t="s">
        <v>359</v>
      </c>
      <c r="E3696" s="68" t="s">
        <v>360</v>
      </c>
      <c r="F3696" s="68" t="s">
        <v>77</v>
      </c>
      <c r="G3696" s="68" t="s">
        <v>273</v>
      </c>
      <c r="H3696" s="68" t="s">
        <v>365</v>
      </c>
      <c r="I3696" s="65">
        <v>115</v>
      </c>
      <c r="J3696" s="65">
        <v>405</v>
      </c>
      <c r="K3696" s="65" t="s">
        <v>423</v>
      </c>
    </row>
    <row r="3697" spans="1:11" ht="12.75" customHeight="1">
      <c r="A3697" s="68" t="s">
        <v>301</v>
      </c>
      <c r="B3697" s="68" t="s">
        <v>434</v>
      </c>
      <c r="C3697" s="68" t="s">
        <v>287</v>
      </c>
      <c r="D3697" s="68" t="s">
        <v>359</v>
      </c>
      <c r="E3697" s="68" t="s">
        <v>360</v>
      </c>
      <c r="F3697" s="68" t="s">
        <v>77</v>
      </c>
      <c r="G3697" s="68" t="s">
        <v>273</v>
      </c>
      <c r="H3697" s="68" t="s">
        <v>366</v>
      </c>
      <c r="I3697" s="65">
        <v>84</v>
      </c>
      <c r="J3697" s="65">
        <v>405</v>
      </c>
      <c r="K3697" s="65" t="s">
        <v>423</v>
      </c>
    </row>
    <row r="3698" spans="1:11" ht="12.75" customHeight="1">
      <c r="A3698" s="68" t="s">
        <v>301</v>
      </c>
      <c r="B3698" s="68" t="s">
        <v>434</v>
      </c>
      <c r="C3698" s="68" t="s">
        <v>287</v>
      </c>
      <c r="D3698" s="68" t="s">
        <v>359</v>
      </c>
      <c r="E3698" s="68" t="s">
        <v>360</v>
      </c>
      <c r="F3698" s="68" t="s">
        <v>77</v>
      </c>
      <c r="G3698" s="68" t="s">
        <v>273</v>
      </c>
      <c r="H3698" s="68" t="s">
        <v>363</v>
      </c>
      <c r="I3698" s="65">
        <v>6</v>
      </c>
      <c r="J3698" s="65">
        <v>421</v>
      </c>
      <c r="K3698" s="65" t="s">
        <v>382</v>
      </c>
    </row>
    <row r="3699" spans="1:11" ht="12.75" customHeight="1">
      <c r="A3699" s="68" t="s">
        <v>301</v>
      </c>
      <c r="B3699" s="68" t="s">
        <v>434</v>
      </c>
      <c r="C3699" s="68" t="s">
        <v>287</v>
      </c>
      <c r="D3699" s="68" t="s">
        <v>359</v>
      </c>
      <c r="E3699" s="68" t="s">
        <v>360</v>
      </c>
      <c r="F3699" s="68" t="s">
        <v>77</v>
      </c>
      <c r="G3699" s="68" t="s">
        <v>273</v>
      </c>
      <c r="H3699" s="68" t="s">
        <v>364</v>
      </c>
      <c r="I3699" s="65">
        <v>58</v>
      </c>
      <c r="J3699" s="65">
        <v>421</v>
      </c>
      <c r="K3699" s="65" t="s">
        <v>382</v>
      </c>
    </row>
    <row r="3700" spans="1:11" ht="12.75" customHeight="1">
      <c r="A3700" s="68" t="s">
        <v>301</v>
      </c>
      <c r="B3700" s="68" t="s">
        <v>434</v>
      </c>
      <c r="C3700" s="68" t="s">
        <v>287</v>
      </c>
      <c r="D3700" s="68" t="s">
        <v>359</v>
      </c>
      <c r="E3700" s="68" t="s">
        <v>360</v>
      </c>
      <c r="F3700" s="68" t="s">
        <v>77</v>
      </c>
      <c r="G3700" s="68" t="s">
        <v>273</v>
      </c>
      <c r="H3700" s="68" t="s">
        <v>451</v>
      </c>
      <c r="I3700" s="65">
        <v>45</v>
      </c>
      <c r="J3700" s="65">
        <v>421</v>
      </c>
      <c r="K3700" s="65" t="s">
        <v>382</v>
      </c>
    </row>
    <row r="3701" spans="1:11" ht="12.75" customHeight="1">
      <c r="A3701" s="68" t="s">
        <v>301</v>
      </c>
      <c r="B3701" s="68" t="s">
        <v>434</v>
      </c>
      <c r="C3701" s="68" t="s">
        <v>287</v>
      </c>
      <c r="D3701" s="68" t="s">
        <v>359</v>
      </c>
      <c r="E3701" s="68" t="s">
        <v>360</v>
      </c>
      <c r="F3701" s="68" t="s">
        <v>77</v>
      </c>
      <c r="G3701" s="68" t="s">
        <v>273</v>
      </c>
      <c r="H3701" s="68" t="s">
        <v>365</v>
      </c>
      <c r="I3701" s="65">
        <v>98</v>
      </c>
      <c r="J3701" s="65">
        <v>421</v>
      </c>
      <c r="K3701" s="65" t="s">
        <v>382</v>
      </c>
    </row>
    <row r="3702" spans="1:11" ht="12.75" customHeight="1">
      <c r="A3702" s="68" t="s">
        <v>301</v>
      </c>
      <c r="B3702" s="68" t="s">
        <v>434</v>
      </c>
      <c r="C3702" s="68" t="s">
        <v>287</v>
      </c>
      <c r="D3702" s="68" t="s">
        <v>359</v>
      </c>
      <c r="E3702" s="68" t="s">
        <v>360</v>
      </c>
      <c r="F3702" s="68" t="s">
        <v>77</v>
      </c>
      <c r="G3702" s="68" t="s">
        <v>273</v>
      </c>
      <c r="H3702" s="68" t="s">
        <v>366</v>
      </c>
      <c r="I3702" s="65">
        <v>96</v>
      </c>
      <c r="J3702" s="65">
        <v>421</v>
      </c>
      <c r="K3702" s="65" t="s">
        <v>382</v>
      </c>
    </row>
    <row r="3703" spans="1:11" ht="12.75" customHeight="1">
      <c r="A3703" s="68" t="s">
        <v>301</v>
      </c>
      <c r="B3703" s="68" t="s">
        <v>434</v>
      </c>
      <c r="C3703" s="68" t="s">
        <v>287</v>
      </c>
      <c r="D3703" s="68" t="s">
        <v>359</v>
      </c>
      <c r="E3703" s="68" t="s">
        <v>360</v>
      </c>
      <c r="F3703" s="68" t="s">
        <v>77</v>
      </c>
      <c r="G3703" s="68" t="s">
        <v>273</v>
      </c>
      <c r="H3703" s="68" t="s">
        <v>367</v>
      </c>
      <c r="I3703" s="65">
        <v>192</v>
      </c>
      <c r="J3703" s="65">
        <v>421</v>
      </c>
      <c r="K3703" s="65" t="s">
        <v>382</v>
      </c>
    </row>
    <row r="3704" spans="1:11" ht="12.75" customHeight="1">
      <c r="A3704" s="68" t="s">
        <v>301</v>
      </c>
      <c r="B3704" s="68" t="s">
        <v>434</v>
      </c>
      <c r="C3704" s="68" t="s">
        <v>287</v>
      </c>
      <c r="D3704" s="68" t="s">
        <v>359</v>
      </c>
      <c r="E3704" s="68" t="s">
        <v>360</v>
      </c>
      <c r="F3704" s="68" t="s">
        <v>77</v>
      </c>
      <c r="G3704" s="68" t="s">
        <v>273</v>
      </c>
      <c r="H3704" s="68" t="s">
        <v>247</v>
      </c>
      <c r="I3704" s="65">
        <v>490</v>
      </c>
      <c r="J3704" s="65">
        <v>421</v>
      </c>
      <c r="K3704" s="65" t="s">
        <v>382</v>
      </c>
    </row>
    <row r="3705" spans="1:11" ht="12.75" customHeight="1">
      <c r="A3705" s="68" t="s">
        <v>301</v>
      </c>
      <c r="B3705" s="68" t="s">
        <v>434</v>
      </c>
      <c r="C3705" s="68" t="s">
        <v>287</v>
      </c>
      <c r="D3705" s="68" t="s">
        <v>359</v>
      </c>
      <c r="E3705" s="68" t="s">
        <v>360</v>
      </c>
      <c r="F3705" s="68" t="s">
        <v>77</v>
      </c>
      <c r="G3705" s="68" t="s">
        <v>273</v>
      </c>
      <c r="H3705" s="68" t="s">
        <v>375</v>
      </c>
      <c r="I3705" s="65">
        <v>932</v>
      </c>
      <c r="J3705" s="65">
        <v>421</v>
      </c>
      <c r="K3705" s="65" t="s">
        <v>382</v>
      </c>
    </row>
    <row r="3706" spans="1:11" ht="12.75" customHeight="1">
      <c r="A3706" s="68" t="s">
        <v>301</v>
      </c>
      <c r="B3706" s="68" t="s">
        <v>434</v>
      </c>
      <c r="C3706" s="68" t="s">
        <v>287</v>
      </c>
      <c r="D3706" s="68" t="s">
        <v>359</v>
      </c>
      <c r="E3706" s="68" t="s">
        <v>360</v>
      </c>
      <c r="F3706" s="68" t="s">
        <v>77</v>
      </c>
      <c r="G3706" s="68" t="s">
        <v>273</v>
      </c>
      <c r="H3706" s="68" t="s">
        <v>368</v>
      </c>
      <c r="I3706" s="65">
        <v>955</v>
      </c>
      <c r="J3706" s="65">
        <v>421</v>
      </c>
      <c r="K3706" s="65" t="s">
        <v>382</v>
      </c>
    </row>
    <row r="3707" spans="1:11" ht="12.75" customHeight="1">
      <c r="A3707" s="68" t="s">
        <v>301</v>
      </c>
      <c r="B3707" s="68" t="s">
        <v>434</v>
      </c>
      <c r="C3707" s="68" t="s">
        <v>287</v>
      </c>
      <c r="D3707" s="68" t="s">
        <v>359</v>
      </c>
      <c r="E3707" s="68" t="s">
        <v>360</v>
      </c>
      <c r="F3707" s="68" t="s">
        <v>77</v>
      </c>
      <c r="G3707" s="68" t="s">
        <v>273</v>
      </c>
      <c r="H3707" s="68" t="s">
        <v>491</v>
      </c>
      <c r="I3707" s="65">
        <v>990</v>
      </c>
      <c r="J3707" s="65">
        <v>421</v>
      </c>
      <c r="K3707" s="65" t="s">
        <v>382</v>
      </c>
    </row>
    <row r="3708" spans="1:11" ht="12.75" customHeight="1">
      <c r="A3708" s="68" t="s">
        <v>301</v>
      </c>
      <c r="B3708" s="68" t="s">
        <v>434</v>
      </c>
      <c r="C3708" s="68" t="s">
        <v>287</v>
      </c>
      <c r="D3708" s="68" t="s">
        <v>359</v>
      </c>
      <c r="E3708" s="68" t="s">
        <v>360</v>
      </c>
      <c r="F3708" s="68" t="s">
        <v>77</v>
      </c>
      <c r="G3708" s="68" t="s">
        <v>273</v>
      </c>
      <c r="H3708" s="68" t="s">
        <v>369</v>
      </c>
      <c r="I3708" s="65">
        <v>947</v>
      </c>
      <c r="J3708" s="65">
        <v>421</v>
      </c>
      <c r="K3708" s="65" t="s">
        <v>382</v>
      </c>
    </row>
    <row r="3709" spans="1:11" ht="12.75" customHeight="1">
      <c r="A3709" s="68" t="s">
        <v>301</v>
      </c>
      <c r="B3709" s="68" t="s">
        <v>434</v>
      </c>
      <c r="C3709" s="68" t="s">
        <v>287</v>
      </c>
      <c r="D3709" s="68" t="s">
        <v>359</v>
      </c>
      <c r="E3709" s="68" t="s">
        <v>360</v>
      </c>
      <c r="F3709" s="68" t="s">
        <v>77</v>
      </c>
      <c r="G3709" s="68" t="s">
        <v>273</v>
      </c>
      <c r="H3709" s="68" t="s">
        <v>638</v>
      </c>
      <c r="I3709" s="65">
        <v>1418</v>
      </c>
      <c r="J3709" s="65">
        <v>421</v>
      </c>
      <c r="K3709" s="65" t="s">
        <v>382</v>
      </c>
    </row>
    <row r="3710" spans="1:11" ht="12.75" customHeight="1">
      <c r="A3710" s="68" t="s">
        <v>301</v>
      </c>
      <c r="B3710" s="68" t="s">
        <v>434</v>
      </c>
      <c r="C3710" s="68" t="s">
        <v>287</v>
      </c>
      <c r="D3710" s="68" t="s">
        <v>359</v>
      </c>
      <c r="E3710" s="68" t="s">
        <v>360</v>
      </c>
      <c r="F3710" s="68" t="s">
        <v>77</v>
      </c>
      <c r="G3710" s="68" t="s">
        <v>273</v>
      </c>
      <c r="H3710" s="68" t="s">
        <v>363</v>
      </c>
      <c r="I3710" s="65">
        <v>18</v>
      </c>
      <c r="J3710" s="65">
        <v>440</v>
      </c>
      <c r="K3710" s="65" t="s">
        <v>501</v>
      </c>
    </row>
    <row r="3711" spans="1:11" ht="12.75" customHeight="1">
      <c r="A3711" s="68" t="s">
        <v>301</v>
      </c>
      <c r="B3711" s="68" t="s">
        <v>434</v>
      </c>
      <c r="C3711" s="68" t="s">
        <v>287</v>
      </c>
      <c r="D3711" s="68" t="s">
        <v>359</v>
      </c>
      <c r="E3711" s="68" t="s">
        <v>360</v>
      </c>
      <c r="F3711" s="68" t="s">
        <v>77</v>
      </c>
      <c r="G3711" s="68" t="s">
        <v>273</v>
      </c>
      <c r="H3711" s="68" t="s">
        <v>364</v>
      </c>
      <c r="I3711" s="65">
        <v>88</v>
      </c>
      <c r="J3711" s="65">
        <v>440</v>
      </c>
      <c r="K3711" s="65" t="s">
        <v>501</v>
      </c>
    </row>
    <row r="3712" spans="1:11" ht="12.75" customHeight="1">
      <c r="A3712" s="68" t="s">
        <v>301</v>
      </c>
      <c r="B3712" s="68" t="s">
        <v>434</v>
      </c>
      <c r="C3712" s="68" t="s">
        <v>287</v>
      </c>
      <c r="D3712" s="68" t="s">
        <v>359</v>
      </c>
      <c r="E3712" s="68" t="s">
        <v>360</v>
      </c>
      <c r="F3712" s="68" t="s">
        <v>77</v>
      </c>
      <c r="G3712" s="68" t="s">
        <v>273</v>
      </c>
      <c r="H3712" s="68" t="s">
        <v>451</v>
      </c>
      <c r="I3712" s="65">
        <v>68</v>
      </c>
      <c r="J3712" s="65">
        <v>440</v>
      </c>
      <c r="K3712" s="65" t="s">
        <v>501</v>
      </c>
    </row>
    <row r="3713" spans="1:11" ht="12.75" customHeight="1">
      <c r="A3713" s="68" t="s">
        <v>301</v>
      </c>
      <c r="B3713" s="68" t="s">
        <v>434</v>
      </c>
      <c r="C3713" s="68" t="s">
        <v>287</v>
      </c>
      <c r="D3713" s="68" t="s">
        <v>359</v>
      </c>
      <c r="E3713" s="68" t="s">
        <v>360</v>
      </c>
      <c r="F3713" s="68" t="s">
        <v>77</v>
      </c>
      <c r="G3713" s="68" t="s">
        <v>273</v>
      </c>
      <c r="H3713" s="68" t="s">
        <v>365</v>
      </c>
      <c r="I3713" s="65">
        <v>85</v>
      </c>
      <c r="J3713" s="65">
        <v>440</v>
      </c>
      <c r="K3713" s="65" t="s">
        <v>501</v>
      </c>
    </row>
    <row r="3714" spans="1:11" ht="12.75" customHeight="1">
      <c r="A3714" s="68" t="s">
        <v>301</v>
      </c>
      <c r="B3714" s="68" t="s">
        <v>434</v>
      </c>
      <c r="C3714" s="68" t="s">
        <v>287</v>
      </c>
      <c r="D3714" s="68" t="s">
        <v>359</v>
      </c>
      <c r="E3714" s="68" t="s">
        <v>360</v>
      </c>
      <c r="F3714" s="68" t="s">
        <v>77</v>
      </c>
      <c r="G3714" s="68" t="s">
        <v>273</v>
      </c>
      <c r="H3714" s="68" t="s">
        <v>366</v>
      </c>
      <c r="I3714" s="65">
        <v>82</v>
      </c>
      <c r="J3714" s="65">
        <v>440</v>
      </c>
      <c r="K3714" s="65" t="s">
        <v>501</v>
      </c>
    </row>
    <row r="3715" spans="1:11" ht="12.75" customHeight="1">
      <c r="A3715" s="68" t="s">
        <v>301</v>
      </c>
      <c r="B3715" s="68" t="s">
        <v>434</v>
      </c>
      <c r="C3715" s="68" t="s">
        <v>287</v>
      </c>
      <c r="D3715" s="68" t="s">
        <v>359</v>
      </c>
      <c r="E3715" s="68" t="s">
        <v>360</v>
      </c>
      <c r="F3715" s="68" t="s">
        <v>77</v>
      </c>
      <c r="G3715" s="68" t="s">
        <v>273</v>
      </c>
      <c r="H3715" s="68" t="s">
        <v>367</v>
      </c>
      <c r="I3715" s="65">
        <v>254</v>
      </c>
      <c r="J3715" s="65">
        <v>440</v>
      </c>
      <c r="K3715" s="65" t="s">
        <v>501</v>
      </c>
    </row>
    <row r="3716" spans="1:11" ht="12.75" customHeight="1">
      <c r="A3716" s="68" t="s">
        <v>301</v>
      </c>
      <c r="B3716" s="68" t="s">
        <v>434</v>
      </c>
      <c r="C3716" s="68" t="s">
        <v>287</v>
      </c>
      <c r="D3716" s="68" t="s">
        <v>359</v>
      </c>
      <c r="E3716" s="68" t="s">
        <v>360</v>
      </c>
      <c r="F3716" s="68" t="s">
        <v>77</v>
      </c>
      <c r="G3716" s="68" t="s">
        <v>273</v>
      </c>
      <c r="H3716" s="68" t="s">
        <v>247</v>
      </c>
      <c r="I3716" s="65">
        <v>599</v>
      </c>
      <c r="J3716" s="65">
        <v>440</v>
      </c>
      <c r="K3716" s="65" t="s">
        <v>501</v>
      </c>
    </row>
    <row r="3717" spans="1:11" ht="12.75" customHeight="1">
      <c r="A3717" s="68" t="s">
        <v>301</v>
      </c>
      <c r="B3717" s="68" t="s">
        <v>434</v>
      </c>
      <c r="C3717" s="68" t="s">
        <v>287</v>
      </c>
      <c r="D3717" s="68" t="s">
        <v>359</v>
      </c>
      <c r="E3717" s="68" t="s">
        <v>360</v>
      </c>
      <c r="F3717" s="68" t="s">
        <v>77</v>
      </c>
      <c r="G3717" s="68" t="s">
        <v>273</v>
      </c>
      <c r="H3717" s="68" t="s">
        <v>375</v>
      </c>
      <c r="I3717" s="65">
        <v>544</v>
      </c>
      <c r="J3717" s="65">
        <v>440</v>
      </c>
      <c r="K3717" s="65" t="s">
        <v>501</v>
      </c>
    </row>
    <row r="3718" spans="1:11" ht="12.75" customHeight="1">
      <c r="A3718" s="68" t="s">
        <v>301</v>
      </c>
      <c r="B3718" s="68" t="s">
        <v>434</v>
      </c>
      <c r="C3718" s="68" t="s">
        <v>287</v>
      </c>
      <c r="D3718" s="68" t="s">
        <v>359</v>
      </c>
      <c r="E3718" s="68" t="s">
        <v>360</v>
      </c>
      <c r="F3718" s="68" t="s">
        <v>77</v>
      </c>
      <c r="G3718" s="68" t="s">
        <v>273</v>
      </c>
      <c r="H3718" s="68" t="s">
        <v>368</v>
      </c>
      <c r="I3718" s="65">
        <v>761</v>
      </c>
      <c r="J3718" s="65">
        <v>440</v>
      </c>
      <c r="K3718" s="65" t="s">
        <v>501</v>
      </c>
    </row>
    <row r="3719" spans="1:11" ht="12.75" customHeight="1">
      <c r="A3719" s="68" t="s">
        <v>301</v>
      </c>
      <c r="B3719" s="68" t="s">
        <v>434</v>
      </c>
      <c r="C3719" s="68" t="s">
        <v>287</v>
      </c>
      <c r="D3719" s="68" t="s">
        <v>359</v>
      </c>
      <c r="E3719" s="68" t="s">
        <v>360</v>
      </c>
      <c r="F3719" s="68" t="s">
        <v>77</v>
      </c>
      <c r="G3719" s="68" t="s">
        <v>273</v>
      </c>
      <c r="H3719" s="68" t="s">
        <v>491</v>
      </c>
      <c r="I3719" s="65">
        <v>998</v>
      </c>
      <c r="J3719" s="65">
        <v>440</v>
      </c>
      <c r="K3719" s="65" t="s">
        <v>501</v>
      </c>
    </row>
    <row r="3720" spans="1:11" ht="12.75" customHeight="1">
      <c r="A3720" s="68" t="s">
        <v>301</v>
      </c>
      <c r="B3720" s="68" t="s">
        <v>434</v>
      </c>
      <c r="C3720" s="68" t="s">
        <v>287</v>
      </c>
      <c r="D3720" s="68" t="s">
        <v>359</v>
      </c>
      <c r="E3720" s="68" t="s">
        <v>360</v>
      </c>
      <c r="F3720" s="68" t="s">
        <v>77</v>
      </c>
      <c r="G3720" s="68" t="s">
        <v>273</v>
      </c>
      <c r="H3720" s="68" t="s">
        <v>369</v>
      </c>
      <c r="I3720" s="65">
        <v>1018</v>
      </c>
      <c r="J3720" s="65">
        <v>440</v>
      </c>
      <c r="K3720" s="65" t="s">
        <v>501</v>
      </c>
    </row>
    <row r="3721" spans="1:11" ht="12.75" customHeight="1">
      <c r="A3721" s="68" t="s">
        <v>301</v>
      </c>
      <c r="B3721" s="68" t="s">
        <v>434</v>
      </c>
      <c r="C3721" s="68" t="s">
        <v>287</v>
      </c>
      <c r="D3721" s="68" t="s">
        <v>359</v>
      </c>
      <c r="E3721" s="68" t="s">
        <v>360</v>
      </c>
      <c r="F3721" s="68" t="s">
        <v>77</v>
      </c>
      <c r="G3721" s="68" t="s">
        <v>273</v>
      </c>
      <c r="H3721" s="68" t="s">
        <v>638</v>
      </c>
      <c r="I3721" s="65">
        <v>1477</v>
      </c>
      <c r="J3721" s="65">
        <v>440</v>
      </c>
      <c r="K3721" s="65" t="s">
        <v>501</v>
      </c>
    </row>
    <row r="3722" spans="1:11" ht="12.75" customHeight="1">
      <c r="A3722" s="68" t="s">
        <v>301</v>
      </c>
      <c r="B3722" s="68" t="s">
        <v>434</v>
      </c>
      <c r="C3722" s="68" t="s">
        <v>287</v>
      </c>
      <c r="D3722" s="68" t="s">
        <v>359</v>
      </c>
      <c r="E3722" s="68" t="s">
        <v>360</v>
      </c>
      <c r="F3722" s="68" t="s">
        <v>77</v>
      </c>
      <c r="G3722" s="68" t="s">
        <v>273</v>
      </c>
      <c r="H3722" s="68" t="s">
        <v>363</v>
      </c>
      <c r="I3722" s="65">
        <v>25</v>
      </c>
      <c r="J3722" s="65">
        <v>467</v>
      </c>
      <c r="K3722" s="65" t="s">
        <v>275</v>
      </c>
    </row>
    <row r="3723" spans="1:11" ht="12.75" customHeight="1">
      <c r="A3723" s="68" t="s">
        <v>301</v>
      </c>
      <c r="B3723" s="68" t="s">
        <v>434</v>
      </c>
      <c r="C3723" s="68" t="s">
        <v>287</v>
      </c>
      <c r="D3723" s="68" t="s">
        <v>359</v>
      </c>
      <c r="E3723" s="68" t="s">
        <v>360</v>
      </c>
      <c r="F3723" s="68" t="s">
        <v>77</v>
      </c>
      <c r="G3723" s="68" t="s">
        <v>273</v>
      </c>
      <c r="H3723" s="68" t="s">
        <v>364</v>
      </c>
      <c r="I3723" s="65">
        <v>33</v>
      </c>
      <c r="J3723" s="65">
        <v>467</v>
      </c>
      <c r="K3723" s="65" t="s">
        <v>275</v>
      </c>
    </row>
    <row r="3724" spans="1:11" ht="12.75" customHeight="1">
      <c r="A3724" s="68" t="s">
        <v>301</v>
      </c>
      <c r="B3724" s="68" t="s">
        <v>434</v>
      </c>
      <c r="C3724" s="68" t="s">
        <v>287</v>
      </c>
      <c r="D3724" s="68" t="s">
        <v>359</v>
      </c>
      <c r="E3724" s="68" t="s">
        <v>360</v>
      </c>
      <c r="F3724" s="68" t="s">
        <v>77</v>
      </c>
      <c r="G3724" s="68" t="s">
        <v>273</v>
      </c>
      <c r="H3724" s="68" t="s">
        <v>451</v>
      </c>
      <c r="I3724" s="65">
        <v>14</v>
      </c>
      <c r="J3724" s="65">
        <v>467</v>
      </c>
      <c r="K3724" s="65" t="s">
        <v>275</v>
      </c>
    </row>
    <row r="3725" spans="1:11" ht="12.75" customHeight="1">
      <c r="A3725" s="68" t="s">
        <v>301</v>
      </c>
      <c r="B3725" s="68" t="s">
        <v>434</v>
      </c>
      <c r="C3725" s="68" t="s">
        <v>287</v>
      </c>
      <c r="D3725" s="68" t="s">
        <v>359</v>
      </c>
      <c r="E3725" s="68" t="s">
        <v>360</v>
      </c>
      <c r="F3725" s="68" t="s">
        <v>77</v>
      </c>
      <c r="G3725" s="68" t="s">
        <v>273</v>
      </c>
      <c r="H3725" s="68" t="s">
        <v>365</v>
      </c>
      <c r="I3725" s="65">
        <v>65</v>
      </c>
      <c r="J3725" s="65">
        <v>467</v>
      </c>
      <c r="K3725" s="65" t="s">
        <v>275</v>
      </c>
    </row>
    <row r="3726" spans="1:11" ht="12.75" customHeight="1">
      <c r="A3726" s="68" t="s">
        <v>301</v>
      </c>
      <c r="B3726" s="68" t="s">
        <v>434</v>
      </c>
      <c r="C3726" s="68" t="s">
        <v>287</v>
      </c>
      <c r="D3726" s="68" t="s">
        <v>359</v>
      </c>
      <c r="E3726" s="68" t="s">
        <v>360</v>
      </c>
      <c r="F3726" s="68" t="s">
        <v>77</v>
      </c>
      <c r="G3726" s="68" t="s">
        <v>273</v>
      </c>
      <c r="H3726" s="68" t="s">
        <v>366</v>
      </c>
      <c r="I3726" s="65">
        <v>146</v>
      </c>
      <c r="J3726" s="65">
        <v>467</v>
      </c>
      <c r="K3726" s="65" t="s">
        <v>275</v>
      </c>
    </row>
    <row r="3727" spans="1:11" ht="12.75" customHeight="1">
      <c r="A3727" s="68" t="s">
        <v>301</v>
      </c>
      <c r="B3727" s="68" t="s">
        <v>434</v>
      </c>
      <c r="C3727" s="68" t="s">
        <v>287</v>
      </c>
      <c r="D3727" s="68" t="s">
        <v>359</v>
      </c>
      <c r="E3727" s="68" t="s">
        <v>360</v>
      </c>
      <c r="F3727" s="68" t="s">
        <v>77</v>
      </c>
      <c r="G3727" s="68" t="s">
        <v>273</v>
      </c>
      <c r="H3727" s="68" t="s">
        <v>367</v>
      </c>
      <c r="I3727" s="65">
        <v>164</v>
      </c>
      <c r="J3727" s="65">
        <v>467</v>
      </c>
      <c r="K3727" s="65" t="s">
        <v>275</v>
      </c>
    </row>
    <row r="3728" spans="1:11" ht="12.75" customHeight="1">
      <c r="A3728" s="68" t="s">
        <v>301</v>
      </c>
      <c r="B3728" s="68" t="s">
        <v>434</v>
      </c>
      <c r="C3728" s="68" t="s">
        <v>287</v>
      </c>
      <c r="D3728" s="68" t="s">
        <v>359</v>
      </c>
      <c r="E3728" s="68" t="s">
        <v>360</v>
      </c>
      <c r="F3728" s="68" t="s">
        <v>77</v>
      </c>
      <c r="G3728" s="68" t="s">
        <v>273</v>
      </c>
      <c r="H3728" s="68" t="s">
        <v>247</v>
      </c>
      <c r="I3728" s="65">
        <v>269</v>
      </c>
      <c r="J3728" s="65">
        <v>467</v>
      </c>
      <c r="K3728" s="65" t="s">
        <v>275</v>
      </c>
    </row>
    <row r="3729" spans="1:11" ht="12.75" customHeight="1">
      <c r="A3729" s="68" t="s">
        <v>301</v>
      </c>
      <c r="B3729" s="68" t="s">
        <v>434</v>
      </c>
      <c r="C3729" s="68" t="s">
        <v>287</v>
      </c>
      <c r="D3729" s="68" t="s">
        <v>359</v>
      </c>
      <c r="E3729" s="68" t="s">
        <v>360</v>
      </c>
      <c r="F3729" s="68" t="s">
        <v>77</v>
      </c>
      <c r="G3729" s="68" t="s">
        <v>273</v>
      </c>
      <c r="H3729" s="68" t="s">
        <v>375</v>
      </c>
      <c r="I3729" s="65">
        <v>297</v>
      </c>
      <c r="J3729" s="65">
        <v>467</v>
      </c>
      <c r="K3729" s="65" t="s">
        <v>275</v>
      </c>
    </row>
    <row r="3730" spans="1:11" ht="12.75" customHeight="1">
      <c r="A3730" s="68" t="s">
        <v>301</v>
      </c>
      <c r="B3730" s="68" t="s">
        <v>434</v>
      </c>
      <c r="C3730" s="68" t="s">
        <v>287</v>
      </c>
      <c r="D3730" s="68" t="s">
        <v>359</v>
      </c>
      <c r="E3730" s="68" t="s">
        <v>360</v>
      </c>
      <c r="F3730" s="68" t="s">
        <v>77</v>
      </c>
      <c r="G3730" s="68" t="s">
        <v>273</v>
      </c>
      <c r="H3730" s="68" t="s">
        <v>368</v>
      </c>
      <c r="I3730" s="65">
        <v>360</v>
      </c>
      <c r="J3730" s="65">
        <v>467</v>
      </c>
      <c r="K3730" s="65" t="s">
        <v>275</v>
      </c>
    </row>
    <row r="3731" spans="1:11" ht="12.75" customHeight="1">
      <c r="A3731" s="68" t="s">
        <v>301</v>
      </c>
      <c r="B3731" s="68" t="s">
        <v>434</v>
      </c>
      <c r="C3731" s="68" t="s">
        <v>287</v>
      </c>
      <c r="D3731" s="68" t="s">
        <v>359</v>
      </c>
      <c r="E3731" s="68" t="s">
        <v>360</v>
      </c>
      <c r="F3731" s="68" t="s">
        <v>77</v>
      </c>
      <c r="G3731" s="68" t="s">
        <v>273</v>
      </c>
      <c r="H3731" s="68" t="s">
        <v>491</v>
      </c>
      <c r="I3731" s="65">
        <v>1114</v>
      </c>
      <c r="J3731" s="65">
        <v>467</v>
      </c>
      <c r="K3731" s="65" t="s">
        <v>275</v>
      </c>
    </row>
    <row r="3732" spans="1:11" ht="12.75" customHeight="1">
      <c r="A3732" s="68" t="s">
        <v>301</v>
      </c>
      <c r="B3732" s="68" t="s">
        <v>434</v>
      </c>
      <c r="C3732" s="68" t="s">
        <v>287</v>
      </c>
      <c r="D3732" s="68" t="s">
        <v>359</v>
      </c>
      <c r="E3732" s="68" t="s">
        <v>360</v>
      </c>
      <c r="F3732" s="68" t="s">
        <v>77</v>
      </c>
      <c r="G3732" s="68" t="s">
        <v>273</v>
      </c>
      <c r="H3732" s="68" t="s">
        <v>369</v>
      </c>
      <c r="I3732" s="65">
        <v>634</v>
      </c>
      <c r="J3732" s="65">
        <v>467</v>
      </c>
      <c r="K3732" s="65" t="s">
        <v>275</v>
      </c>
    </row>
    <row r="3733" spans="1:11" ht="12.75" customHeight="1">
      <c r="A3733" s="68" t="s">
        <v>301</v>
      </c>
      <c r="B3733" s="68" t="s">
        <v>434</v>
      </c>
      <c r="C3733" s="68" t="s">
        <v>287</v>
      </c>
      <c r="D3733" s="68" t="s">
        <v>359</v>
      </c>
      <c r="E3733" s="68" t="s">
        <v>360</v>
      </c>
      <c r="F3733" s="68" t="s">
        <v>77</v>
      </c>
      <c r="G3733" s="68" t="s">
        <v>273</v>
      </c>
      <c r="H3733" s="68" t="s">
        <v>638</v>
      </c>
      <c r="I3733" s="65">
        <v>911</v>
      </c>
      <c r="J3733" s="65">
        <v>467</v>
      </c>
      <c r="K3733" s="65" t="s">
        <v>275</v>
      </c>
    </row>
    <row r="3734" spans="1:11" ht="12.75" customHeight="1">
      <c r="A3734" s="68" t="s">
        <v>301</v>
      </c>
      <c r="B3734" s="68" t="s">
        <v>434</v>
      </c>
      <c r="C3734" s="68" t="s">
        <v>287</v>
      </c>
      <c r="D3734" s="68" t="s">
        <v>359</v>
      </c>
      <c r="E3734" s="68" t="s">
        <v>360</v>
      </c>
      <c r="F3734" s="68" t="s">
        <v>77</v>
      </c>
      <c r="G3734" s="68" t="s">
        <v>273</v>
      </c>
      <c r="H3734" s="68" t="s">
        <v>451</v>
      </c>
      <c r="I3734" s="65">
        <v>1</v>
      </c>
      <c r="J3734" s="65">
        <v>616</v>
      </c>
      <c r="K3734" s="65" t="s">
        <v>383</v>
      </c>
    </row>
    <row r="3735" spans="1:11" ht="12.75" customHeight="1">
      <c r="A3735" s="68" t="s">
        <v>301</v>
      </c>
      <c r="B3735" s="68" t="s">
        <v>434</v>
      </c>
      <c r="C3735" s="68" t="s">
        <v>287</v>
      </c>
      <c r="D3735" s="68" t="s">
        <v>359</v>
      </c>
      <c r="E3735" s="68" t="s">
        <v>360</v>
      </c>
      <c r="F3735" s="68" t="s">
        <v>77</v>
      </c>
      <c r="G3735" s="68" t="s">
        <v>273</v>
      </c>
      <c r="H3735" s="68" t="s">
        <v>375</v>
      </c>
      <c r="I3735" s="65">
        <v>314</v>
      </c>
      <c r="J3735" s="65">
        <v>616</v>
      </c>
      <c r="K3735" s="65" t="s">
        <v>383</v>
      </c>
    </row>
    <row r="3736" spans="1:11" ht="12.75" customHeight="1">
      <c r="A3736" s="68" t="s">
        <v>301</v>
      </c>
      <c r="B3736" s="68" t="s">
        <v>434</v>
      </c>
      <c r="C3736" s="68" t="s">
        <v>287</v>
      </c>
      <c r="D3736" s="68" t="s">
        <v>359</v>
      </c>
      <c r="E3736" s="68" t="s">
        <v>360</v>
      </c>
      <c r="F3736" s="68" t="s">
        <v>77</v>
      </c>
      <c r="G3736" s="68" t="s">
        <v>273</v>
      </c>
      <c r="H3736" s="68" t="s">
        <v>368</v>
      </c>
      <c r="I3736" s="65">
        <v>415</v>
      </c>
      <c r="J3736" s="65">
        <v>616</v>
      </c>
      <c r="K3736" s="65" t="s">
        <v>383</v>
      </c>
    </row>
    <row r="3737" spans="1:11" ht="12.75" customHeight="1">
      <c r="A3737" s="68" t="s">
        <v>301</v>
      </c>
      <c r="B3737" s="68" t="s">
        <v>434</v>
      </c>
      <c r="C3737" s="68" t="s">
        <v>287</v>
      </c>
      <c r="D3737" s="68" t="s">
        <v>359</v>
      </c>
      <c r="E3737" s="68" t="s">
        <v>360</v>
      </c>
      <c r="F3737" s="68" t="s">
        <v>77</v>
      </c>
      <c r="G3737" s="68" t="s">
        <v>273</v>
      </c>
      <c r="H3737" s="68" t="s">
        <v>491</v>
      </c>
      <c r="I3737" s="65">
        <v>24</v>
      </c>
      <c r="J3737" s="65">
        <v>616</v>
      </c>
      <c r="K3737" s="65" t="s">
        <v>383</v>
      </c>
    </row>
    <row r="3738" spans="1:11" ht="12.75" customHeight="1">
      <c r="A3738" s="68" t="s">
        <v>301</v>
      </c>
      <c r="B3738" s="68" t="s">
        <v>434</v>
      </c>
      <c r="C3738" s="68" t="s">
        <v>287</v>
      </c>
      <c r="D3738" s="68" t="s">
        <v>359</v>
      </c>
      <c r="E3738" s="68" t="s">
        <v>360</v>
      </c>
      <c r="F3738" s="68" t="s">
        <v>77</v>
      </c>
      <c r="G3738" s="68" t="s">
        <v>273</v>
      </c>
      <c r="H3738" s="68" t="s">
        <v>369</v>
      </c>
      <c r="I3738" s="65">
        <v>407</v>
      </c>
      <c r="J3738" s="65">
        <v>616</v>
      </c>
      <c r="K3738" s="65" t="s">
        <v>383</v>
      </c>
    </row>
    <row r="3739" spans="1:11" ht="12.75" customHeight="1">
      <c r="A3739" s="68" t="s">
        <v>301</v>
      </c>
      <c r="B3739" s="68" t="s">
        <v>434</v>
      </c>
      <c r="C3739" s="68" t="s">
        <v>287</v>
      </c>
      <c r="D3739" s="68" t="s">
        <v>359</v>
      </c>
      <c r="E3739" s="68" t="s">
        <v>360</v>
      </c>
      <c r="F3739" s="68" t="s">
        <v>77</v>
      </c>
      <c r="G3739" s="68" t="s">
        <v>273</v>
      </c>
      <c r="H3739" s="68" t="s">
        <v>638</v>
      </c>
      <c r="I3739" s="65">
        <v>123</v>
      </c>
      <c r="J3739" s="65">
        <v>616</v>
      </c>
      <c r="K3739" s="65" t="s">
        <v>383</v>
      </c>
    </row>
    <row r="3740" spans="1:11" ht="12.75" customHeight="1">
      <c r="A3740" s="68" t="s">
        <v>301</v>
      </c>
      <c r="B3740" s="68" t="s">
        <v>434</v>
      </c>
      <c r="C3740" s="68" t="s">
        <v>287</v>
      </c>
      <c r="D3740" s="68" t="s">
        <v>359</v>
      </c>
      <c r="E3740" s="68" t="s">
        <v>360</v>
      </c>
      <c r="F3740" s="68" t="s">
        <v>77</v>
      </c>
      <c r="G3740" s="68" t="s">
        <v>273</v>
      </c>
      <c r="H3740" s="68" t="s">
        <v>363</v>
      </c>
      <c r="I3740" s="65">
        <v>71</v>
      </c>
      <c r="J3740" s="65">
        <v>432</v>
      </c>
      <c r="K3740" s="65" t="s">
        <v>424</v>
      </c>
    </row>
    <row r="3741" spans="1:11" ht="12.75" customHeight="1">
      <c r="A3741" s="68" t="s">
        <v>301</v>
      </c>
      <c r="B3741" s="68" t="s">
        <v>434</v>
      </c>
      <c r="C3741" s="68" t="s">
        <v>287</v>
      </c>
      <c r="D3741" s="68" t="s">
        <v>359</v>
      </c>
      <c r="E3741" s="68" t="s">
        <v>360</v>
      </c>
      <c r="F3741" s="68" t="s">
        <v>77</v>
      </c>
      <c r="G3741" s="68" t="s">
        <v>273</v>
      </c>
      <c r="H3741" s="68" t="s">
        <v>364</v>
      </c>
      <c r="I3741" s="65">
        <v>144</v>
      </c>
      <c r="J3741" s="65">
        <v>432</v>
      </c>
      <c r="K3741" s="65" t="s">
        <v>424</v>
      </c>
    </row>
    <row r="3742" spans="1:11" ht="12.75" customHeight="1">
      <c r="A3742" s="68" t="s">
        <v>301</v>
      </c>
      <c r="B3742" s="68" t="s">
        <v>434</v>
      </c>
      <c r="C3742" s="68" t="s">
        <v>287</v>
      </c>
      <c r="D3742" s="68" t="s">
        <v>359</v>
      </c>
      <c r="E3742" s="68" t="s">
        <v>360</v>
      </c>
      <c r="F3742" s="68" t="s">
        <v>77</v>
      </c>
      <c r="G3742" s="68" t="s">
        <v>273</v>
      </c>
      <c r="H3742" s="68" t="s">
        <v>451</v>
      </c>
      <c r="I3742" s="65">
        <v>128</v>
      </c>
      <c r="J3742" s="65">
        <v>432</v>
      </c>
      <c r="K3742" s="65" t="s">
        <v>424</v>
      </c>
    </row>
    <row r="3743" spans="1:11" ht="12.75" customHeight="1">
      <c r="A3743" s="68" t="s">
        <v>301</v>
      </c>
      <c r="B3743" s="68" t="s">
        <v>434</v>
      </c>
      <c r="C3743" s="68" t="s">
        <v>287</v>
      </c>
      <c r="D3743" s="68" t="s">
        <v>359</v>
      </c>
      <c r="E3743" s="68" t="s">
        <v>360</v>
      </c>
      <c r="F3743" s="68" t="s">
        <v>77</v>
      </c>
      <c r="G3743" s="68" t="s">
        <v>273</v>
      </c>
      <c r="H3743" s="68" t="s">
        <v>365</v>
      </c>
      <c r="I3743" s="65">
        <v>120</v>
      </c>
      <c r="J3743" s="65">
        <v>432</v>
      </c>
      <c r="K3743" s="65" t="s">
        <v>424</v>
      </c>
    </row>
    <row r="3744" spans="1:11" ht="12.75" customHeight="1">
      <c r="A3744" s="68" t="s">
        <v>301</v>
      </c>
      <c r="B3744" s="68" t="s">
        <v>434</v>
      </c>
      <c r="C3744" s="68" t="s">
        <v>287</v>
      </c>
      <c r="D3744" s="68" t="s">
        <v>359</v>
      </c>
      <c r="E3744" s="68" t="s">
        <v>360</v>
      </c>
      <c r="F3744" s="68" t="s">
        <v>77</v>
      </c>
      <c r="G3744" s="68" t="s">
        <v>273</v>
      </c>
      <c r="H3744" s="68" t="s">
        <v>366</v>
      </c>
      <c r="I3744" s="65">
        <v>104</v>
      </c>
      <c r="J3744" s="65">
        <v>432</v>
      </c>
      <c r="K3744" s="65" t="s">
        <v>424</v>
      </c>
    </row>
    <row r="3745" spans="1:11" ht="12.75" customHeight="1">
      <c r="A3745" s="68" t="s">
        <v>301</v>
      </c>
      <c r="B3745" s="68" t="s">
        <v>434</v>
      </c>
      <c r="C3745" s="68" t="s">
        <v>287</v>
      </c>
      <c r="D3745" s="68" t="s">
        <v>359</v>
      </c>
      <c r="E3745" s="68" t="s">
        <v>360</v>
      </c>
      <c r="F3745" s="68" t="s">
        <v>77</v>
      </c>
      <c r="G3745" s="68" t="s">
        <v>273</v>
      </c>
      <c r="H3745" s="68" t="s">
        <v>367</v>
      </c>
      <c r="I3745" s="65">
        <v>127</v>
      </c>
      <c r="J3745" s="65">
        <v>432</v>
      </c>
      <c r="K3745" s="65" t="s">
        <v>424</v>
      </c>
    </row>
    <row r="3746" spans="1:11" ht="12.75" customHeight="1">
      <c r="A3746" s="68" t="s">
        <v>301</v>
      </c>
      <c r="B3746" s="68" t="s">
        <v>434</v>
      </c>
      <c r="C3746" s="68" t="s">
        <v>287</v>
      </c>
      <c r="D3746" s="68" t="s">
        <v>359</v>
      </c>
      <c r="E3746" s="68" t="s">
        <v>360</v>
      </c>
      <c r="F3746" s="68" t="s">
        <v>77</v>
      </c>
      <c r="G3746" s="68" t="s">
        <v>273</v>
      </c>
      <c r="H3746" s="68" t="s">
        <v>247</v>
      </c>
      <c r="I3746" s="65">
        <v>129</v>
      </c>
      <c r="J3746" s="65">
        <v>432</v>
      </c>
      <c r="K3746" s="65" t="s">
        <v>424</v>
      </c>
    </row>
    <row r="3747" spans="1:11" ht="12.75" customHeight="1">
      <c r="A3747" s="68" t="s">
        <v>301</v>
      </c>
      <c r="B3747" s="68" t="s">
        <v>434</v>
      </c>
      <c r="C3747" s="68" t="s">
        <v>287</v>
      </c>
      <c r="D3747" s="68" t="s">
        <v>359</v>
      </c>
      <c r="E3747" s="68" t="s">
        <v>360</v>
      </c>
      <c r="F3747" s="68" t="s">
        <v>77</v>
      </c>
      <c r="G3747" s="68" t="s">
        <v>273</v>
      </c>
      <c r="H3747" s="68" t="s">
        <v>375</v>
      </c>
      <c r="I3747" s="65">
        <v>118</v>
      </c>
      <c r="J3747" s="65">
        <v>432</v>
      </c>
      <c r="K3747" s="65" t="s">
        <v>424</v>
      </c>
    </row>
    <row r="3748" spans="1:11" ht="12.75" customHeight="1">
      <c r="A3748" s="68" t="s">
        <v>301</v>
      </c>
      <c r="B3748" s="68" t="s">
        <v>434</v>
      </c>
      <c r="C3748" s="68" t="s">
        <v>287</v>
      </c>
      <c r="D3748" s="68" t="s">
        <v>359</v>
      </c>
      <c r="E3748" s="68" t="s">
        <v>360</v>
      </c>
      <c r="F3748" s="68" t="s">
        <v>77</v>
      </c>
      <c r="G3748" s="68" t="s">
        <v>273</v>
      </c>
      <c r="H3748" s="68" t="s">
        <v>368</v>
      </c>
      <c r="I3748" s="65">
        <v>216</v>
      </c>
      <c r="J3748" s="65">
        <v>432</v>
      </c>
      <c r="K3748" s="65" t="s">
        <v>424</v>
      </c>
    </row>
    <row r="3749" spans="1:11" ht="12.75" customHeight="1">
      <c r="A3749" s="68" t="s">
        <v>301</v>
      </c>
      <c r="B3749" s="68" t="s">
        <v>434</v>
      </c>
      <c r="C3749" s="68" t="s">
        <v>287</v>
      </c>
      <c r="D3749" s="68" t="s">
        <v>359</v>
      </c>
      <c r="E3749" s="68" t="s">
        <v>360</v>
      </c>
      <c r="F3749" s="68" t="s">
        <v>77</v>
      </c>
      <c r="G3749" s="68" t="s">
        <v>273</v>
      </c>
      <c r="H3749" s="68" t="s">
        <v>491</v>
      </c>
      <c r="I3749" s="65">
        <v>245</v>
      </c>
      <c r="J3749" s="65">
        <v>432</v>
      </c>
      <c r="K3749" s="65" t="s">
        <v>424</v>
      </c>
    </row>
    <row r="3750" spans="1:11" ht="12.75" customHeight="1">
      <c r="A3750" s="68" t="s">
        <v>301</v>
      </c>
      <c r="B3750" s="68" t="s">
        <v>434</v>
      </c>
      <c r="C3750" s="68" t="s">
        <v>287</v>
      </c>
      <c r="D3750" s="68" t="s">
        <v>359</v>
      </c>
      <c r="E3750" s="68" t="s">
        <v>360</v>
      </c>
      <c r="F3750" s="68" t="s">
        <v>77</v>
      </c>
      <c r="G3750" s="68" t="s">
        <v>273</v>
      </c>
      <c r="H3750" s="68" t="s">
        <v>369</v>
      </c>
      <c r="I3750" s="65">
        <v>190</v>
      </c>
      <c r="J3750" s="65">
        <v>432</v>
      </c>
      <c r="K3750" s="65" t="s">
        <v>424</v>
      </c>
    </row>
    <row r="3751" spans="1:11" ht="12.75" customHeight="1">
      <c r="A3751" s="68" t="s">
        <v>301</v>
      </c>
      <c r="B3751" s="68" t="s">
        <v>434</v>
      </c>
      <c r="C3751" s="68" t="s">
        <v>287</v>
      </c>
      <c r="D3751" s="68" t="s">
        <v>359</v>
      </c>
      <c r="E3751" s="68" t="s">
        <v>360</v>
      </c>
      <c r="F3751" s="68" t="s">
        <v>77</v>
      </c>
      <c r="G3751" s="68" t="s">
        <v>273</v>
      </c>
      <c r="H3751" s="68" t="s">
        <v>638</v>
      </c>
      <c r="I3751" s="65">
        <v>152</v>
      </c>
      <c r="J3751" s="65">
        <v>432</v>
      </c>
      <c r="K3751" s="65" t="s">
        <v>424</v>
      </c>
    </row>
    <row r="3752" spans="1:11" ht="12.75" customHeight="1">
      <c r="A3752" s="68" t="s">
        <v>301</v>
      </c>
      <c r="B3752" s="68" t="s">
        <v>434</v>
      </c>
      <c r="C3752" s="68" t="s">
        <v>287</v>
      </c>
      <c r="D3752" s="68" t="s">
        <v>359</v>
      </c>
      <c r="E3752" s="68" t="s">
        <v>360</v>
      </c>
      <c r="F3752" s="68" t="s">
        <v>204</v>
      </c>
      <c r="G3752" s="68" t="s">
        <v>384</v>
      </c>
      <c r="H3752" s="68" t="s">
        <v>451</v>
      </c>
      <c r="I3752" s="65">
        <v>233</v>
      </c>
      <c r="J3752" s="65">
        <v>708</v>
      </c>
      <c r="K3752" s="65" t="s">
        <v>385</v>
      </c>
    </row>
    <row r="3753" spans="1:11" ht="12.75" customHeight="1">
      <c r="A3753" s="68" t="s">
        <v>301</v>
      </c>
      <c r="B3753" s="68" t="s">
        <v>434</v>
      </c>
      <c r="C3753" s="68" t="s">
        <v>287</v>
      </c>
      <c r="D3753" s="68" t="s">
        <v>359</v>
      </c>
      <c r="E3753" s="68" t="s">
        <v>360</v>
      </c>
      <c r="F3753" s="68" t="s">
        <v>204</v>
      </c>
      <c r="G3753" s="68" t="s">
        <v>384</v>
      </c>
      <c r="H3753" s="68" t="s">
        <v>365</v>
      </c>
      <c r="I3753" s="65">
        <v>67</v>
      </c>
      <c r="J3753" s="65">
        <v>708</v>
      </c>
      <c r="K3753" s="65" t="s">
        <v>385</v>
      </c>
    </row>
    <row r="3754" spans="1:11" ht="12.75" customHeight="1">
      <c r="A3754" s="68" t="s">
        <v>301</v>
      </c>
      <c r="B3754" s="68" t="s">
        <v>434</v>
      </c>
      <c r="C3754" s="68" t="s">
        <v>287</v>
      </c>
      <c r="D3754" s="68" t="s">
        <v>359</v>
      </c>
      <c r="E3754" s="68" t="s">
        <v>360</v>
      </c>
      <c r="F3754" s="68" t="s">
        <v>79</v>
      </c>
      <c r="G3754" s="68" t="s">
        <v>392</v>
      </c>
      <c r="H3754" s="68" t="s">
        <v>247</v>
      </c>
      <c r="I3754" s="65">
        <v>1118</v>
      </c>
      <c r="J3754" s="65">
        <v>801</v>
      </c>
      <c r="K3754" s="65" t="s">
        <v>393</v>
      </c>
    </row>
    <row r="3755" spans="1:11" ht="12.75" customHeight="1">
      <c r="A3755" s="68" t="s">
        <v>301</v>
      </c>
      <c r="B3755" s="68" t="s">
        <v>434</v>
      </c>
      <c r="C3755" s="68" t="s">
        <v>287</v>
      </c>
      <c r="D3755" s="68" t="s">
        <v>359</v>
      </c>
      <c r="E3755" s="68" t="s">
        <v>360</v>
      </c>
      <c r="F3755" s="68" t="s">
        <v>79</v>
      </c>
      <c r="G3755" s="68" t="s">
        <v>392</v>
      </c>
      <c r="H3755" s="68" t="s">
        <v>375</v>
      </c>
      <c r="I3755" s="65">
        <v>2158</v>
      </c>
      <c r="J3755" s="65">
        <v>801</v>
      </c>
      <c r="K3755" s="65" t="s">
        <v>393</v>
      </c>
    </row>
    <row r="3756" spans="1:11" ht="12.75" customHeight="1">
      <c r="A3756" s="68" t="s">
        <v>301</v>
      </c>
      <c r="B3756" s="68" t="s">
        <v>434</v>
      </c>
      <c r="C3756" s="68" t="s">
        <v>287</v>
      </c>
      <c r="D3756" s="68" t="s">
        <v>359</v>
      </c>
      <c r="E3756" s="68" t="s">
        <v>360</v>
      </c>
      <c r="F3756" s="68" t="s">
        <v>79</v>
      </c>
      <c r="G3756" s="68" t="s">
        <v>392</v>
      </c>
      <c r="H3756" s="68" t="s">
        <v>368</v>
      </c>
      <c r="I3756" s="65">
        <v>4421</v>
      </c>
      <c r="J3756" s="65">
        <v>801</v>
      </c>
      <c r="K3756" s="65" t="s">
        <v>393</v>
      </c>
    </row>
    <row r="3757" spans="1:11" ht="12.75" customHeight="1">
      <c r="A3757" s="68" t="s">
        <v>301</v>
      </c>
      <c r="B3757" s="68" t="s">
        <v>434</v>
      </c>
      <c r="C3757" s="68" t="s">
        <v>287</v>
      </c>
      <c r="D3757" s="68" t="s">
        <v>359</v>
      </c>
      <c r="E3757" s="68" t="s">
        <v>360</v>
      </c>
      <c r="F3757" s="68" t="s">
        <v>79</v>
      </c>
      <c r="G3757" s="68" t="s">
        <v>392</v>
      </c>
      <c r="H3757" s="68" t="s">
        <v>491</v>
      </c>
      <c r="I3757" s="65">
        <v>9913</v>
      </c>
      <c r="J3757" s="65">
        <v>801</v>
      </c>
      <c r="K3757" s="65" t="s">
        <v>393</v>
      </c>
    </row>
    <row r="3758" spans="1:11" ht="12.75" customHeight="1">
      <c r="A3758" s="68" t="s">
        <v>301</v>
      </c>
      <c r="B3758" s="68" t="s">
        <v>434</v>
      </c>
      <c r="C3758" s="68" t="s">
        <v>287</v>
      </c>
      <c r="D3758" s="68" t="s">
        <v>359</v>
      </c>
      <c r="E3758" s="68" t="s">
        <v>360</v>
      </c>
      <c r="F3758" s="68" t="s">
        <v>79</v>
      </c>
      <c r="G3758" s="68" t="s">
        <v>392</v>
      </c>
      <c r="H3758" s="68" t="s">
        <v>369</v>
      </c>
      <c r="I3758" s="65">
        <v>10316</v>
      </c>
      <c r="J3758" s="65">
        <v>801</v>
      </c>
      <c r="K3758" s="65" t="s">
        <v>393</v>
      </c>
    </row>
    <row r="3759" spans="1:11" ht="12.75" customHeight="1">
      <c r="A3759" s="68" t="s">
        <v>301</v>
      </c>
      <c r="B3759" s="68" t="s">
        <v>434</v>
      </c>
      <c r="C3759" s="68" t="s">
        <v>287</v>
      </c>
      <c r="D3759" s="68" t="s">
        <v>359</v>
      </c>
      <c r="E3759" s="68" t="s">
        <v>360</v>
      </c>
      <c r="F3759" s="68" t="s">
        <v>79</v>
      </c>
      <c r="G3759" s="68" t="s">
        <v>392</v>
      </c>
      <c r="H3759" s="68" t="s">
        <v>638</v>
      </c>
      <c r="I3759" s="65">
        <v>10802</v>
      </c>
      <c r="J3759" s="65">
        <v>801</v>
      </c>
      <c r="K3759" s="65" t="s">
        <v>393</v>
      </c>
    </row>
    <row r="3760" spans="1:11" ht="12.75" customHeight="1">
      <c r="A3760" s="68" t="s">
        <v>301</v>
      </c>
      <c r="B3760" s="68" t="s">
        <v>434</v>
      </c>
      <c r="C3760" s="68" t="s">
        <v>287</v>
      </c>
      <c r="D3760" s="68" t="s">
        <v>359</v>
      </c>
      <c r="E3760" s="68" t="s">
        <v>360</v>
      </c>
      <c r="F3760" s="68" t="s">
        <v>79</v>
      </c>
      <c r="G3760" s="68" t="s">
        <v>392</v>
      </c>
      <c r="H3760" s="68" t="s">
        <v>247</v>
      </c>
      <c r="I3760" s="65">
        <v>271</v>
      </c>
      <c r="J3760" s="65">
        <v>809</v>
      </c>
      <c r="K3760" s="65" t="s">
        <v>394</v>
      </c>
    </row>
    <row r="3761" spans="1:11" ht="12.75" customHeight="1">
      <c r="A3761" s="68" t="s">
        <v>301</v>
      </c>
      <c r="B3761" s="68" t="s">
        <v>434</v>
      </c>
      <c r="C3761" s="68" t="s">
        <v>287</v>
      </c>
      <c r="D3761" s="68" t="s">
        <v>359</v>
      </c>
      <c r="E3761" s="68" t="s">
        <v>360</v>
      </c>
      <c r="F3761" s="68" t="s">
        <v>79</v>
      </c>
      <c r="G3761" s="68" t="s">
        <v>392</v>
      </c>
      <c r="H3761" s="68" t="s">
        <v>375</v>
      </c>
      <c r="I3761" s="65">
        <v>479</v>
      </c>
      <c r="J3761" s="65">
        <v>809</v>
      </c>
      <c r="K3761" s="65" t="s">
        <v>394</v>
      </c>
    </row>
    <row r="3762" spans="1:11" ht="12.75" customHeight="1">
      <c r="A3762" s="68" t="s">
        <v>301</v>
      </c>
      <c r="B3762" s="68" t="s">
        <v>434</v>
      </c>
      <c r="C3762" s="68" t="s">
        <v>287</v>
      </c>
      <c r="D3762" s="68" t="s">
        <v>359</v>
      </c>
      <c r="E3762" s="68" t="s">
        <v>360</v>
      </c>
      <c r="F3762" s="68" t="s">
        <v>79</v>
      </c>
      <c r="G3762" s="68" t="s">
        <v>392</v>
      </c>
      <c r="H3762" s="68" t="s">
        <v>368</v>
      </c>
      <c r="I3762" s="65">
        <v>819</v>
      </c>
      <c r="J3762" s="65">
        <v>809</v>
      </c>
      <c r="K3762" s="65" t="s">
        <v>394</v>
      </c>
    </row>
    <row r="3763" spans="1:11" ht="12.75" customHeight="1">
      <c r="A3763" s="68" t="s">
        <v>301</v>
      </c>
      <c r="B3763" s="68" t="s">
        <v>434</v>
      </c>
      <c r="C3763" s="68" t="s">
        <v>287</v>
      </c>
      <c r="D3763" s="68" t="s">
        <v>359</v>
      </c>
      <c r="E3763" s="68" t="s">
        <v>360</v>
      </c>
      <c r="F3763" s="68" t="s">
        <v>79</v>
      </c>
      <c r="G3763" s="68" t="s">
        <v>392</v>
      </c>
      <c r="H3763" s="68" t="s">
        <v>491</v>
      </c>
      <c r="I3763" s="65">
        <v>1468</v>
      </c>
      <c r="J3763" s="65">
        <v>809</v>
      </c>
      <c r="K3763" s="65" t="s">
        <v>394</v>
      </c>
    </row>
    <row r="3764" spans="1:11" ht="12.75" customHeight="1">
      <c r="A3764" s="68" t="s">
        <v>301</v>
      </c>
      <c r="B3764" s="68" t="s">
        <v>434</v>
      </c>
      <c r="C3764" s="68" t="s">
        <v>287</v>
      </c>
      <c r="D3764" s="68" t="s">
        <v>359</v>
      </c>
      <c r="E3764" s="68" t="s">
        <v>360</v>
      </c>
      <c r="F3764" s="68" t="s">
        <v>79</v>
      </c>
      <c r="G3764" s="68" t="s">
        <v>392</v>
      </c>
      <c r="H3764" s="68" t="s">
        <v>369</v>
      </c>
      <c r="I3764" s="65">
        <v>1337</v>
      </c>
      <c r="J3764" s="65">
        <v>809</v>
      </c>
      <c r="K3764" s="65" t="s">
        <v>394</v>
      </c>
    </row>
    <row r="3765" spans="1:11" ht="12.75" customHeight="1">
      <c r="A3765" s="68" t="s">
        <v>301</v>
      </c>
      <c r="B3765" s="68" t="s">
        <v>434</v>
      </c>
      <c r="C3765" s="68" t="s">
        <v>287</v>
      </c>
      <c r="D3765" s="68" t="s">
        <v>359</v>
      </c>
      <c r="E3765" s="68" t="s">
        <v>360</v>
      </c>
      <c r="F3765" s="68" t="s">
        <v>79</v>
      </c>
      <c r="G3765" s="68" t="s">
        <v>392</v>
      </c>
      <c r="H3765" s="68" t="s">
        <v>638</v>
      </c>
      <c r="I3765" s="65">
        <v>1786</v>
      </c>
      <c r="J3765" s="65">
        <v>809</v>
      </c>
      <c r="K3765" s="65" t="s">
        <v>394</v>
      </c>
    </row>
    <row r="3766" spans="1:11" ht="12.75" customHeight="1">
      <c r="A3766" s="68" t="s">
        <v>301</v>
      </c>
      <c r="B3766" s="68" t="s">
        <v>434</v>
      </c>
      <c r="C3766" s="68" t="s">
        <v>287</v>
      </c>
      <c r="D3766" s="68" t="s">
        <v>359</v>
      </c>
      <c r="E3766" s="68" t="s">
        <v>360</v>
      </c>
      <c r="F3766" s="68" t="s">
        <v>79</v>
      </c>
      <c r="G3766" s="68" t="s">
        <v>392</v>
      </c>
      <c r="H3766" s="68" t="s">
        <v>368</v>
      </c>
      <c r="I3766" s="65">
        <v>11</v>
      </c>
      <c r="J3766" s="65">
        <v>824</v>
      </c>
      <c r="K3766" s="65" t="s">
        <v>251</v>
      </c>
    </row>
    <row r="3767" spans="1:11" ht="12.75" customHeight="1">
      <c r="A3767" s="68" t="s">
        <v>301</v>
      </c>
      <c r="B3767" s="68" t="s">
        <v>434</v>
      </c>
      <c r="C3767" s="68" t="s">
        <v>287</v>
      </c>
      <c r="D3767" s="68" t="s">
        <v>359</v>
      </c>
      <c r="E3767" s="68" t="s">
        <v>360</v>
      </c>
      <c r="F3767" s="68" t="s">
        <v>79</v>
      </c>
      <c r="G3767" s="68" t="s">
        <v>392</v>
      </c>
      <c r="H3767" s="68" t="s">
        <v>491</v>
      </c>
      <c r="I3767" s="65">
        <v>7</v>
      </c>
      <c r="J3767" s="65">
        <v>824</v>
      </c>
      <c r="K3767" s="65" t="s">
        <v>251</v>
      </c>
    </row>
    <row r="3768" spans="1:11" ht="12.75" customHeight="1">
      <c r="A3768" s="68" t="s">
        <v>301</v>
      </c>
      <c r="B3768" s="68" t="s">
        <v>434</v>
      </c>
      <c r="C3768" s="68" t="s">
        <v>287</v>
      </c>
      <c r="D3768" s="68" t="s">
        <v>359</v>
      </c>
      <c r="E3768" s="68" t="s">
        <v>360</v>
      </c>
      <c r="F3768" s="68" t="s">
        <v>79</v>
      </c>
      <c r="G3768" s="68" t="s">
        <v>392</v>
      </c>
      <c r="H3768" s="68" t="s">
        <v>369</v>
      </c>
      <c r="I3768" s="65">
        <v>22</v>
      </c>
      <c r="J3768" s="65">
        <v>824</v>
      </c>
      <c r="K3768" s="65" t="s">
        <v>251</v>
      </c>
    </row>
    <row r="3769" spans="1:11" ht="12.75" customHeight="1">
      <c r="A3769" s="68" t="s">
        <v>301</v>
      </c>
      <c r="B3769" s="68" t="s">
        <v>434</v>
      </c>
      <c r="C3769" s="68" t="s">
        <v>287</v>
      </c>
      <c r="D3769" s="68" t="s">
        <v>359</v>
      </c>
      <c r="E3769" s="68" t="s">
        <v>360</v>
      </c>
      <c r="F3769" s="68" t="s">
        <v>79</v>
      </c>
      <c r="G3769" s="68" t="s">
        <v>392</v>
      </c>
      <c r="H3769" s="68" t="s">
        <v>638</v>
      </c>
      <c r="I3769" s="65">
        <v>46</v>
      </c>
      <c r="J3769" s="65">
        <v>824</v>
      </c>
      <c r="K3769" s="65" t="s">
        <v>251</v>
      </c>
    </row>
    <row r="3770" spans="1:11" ht="12.75" customHeight="1">
      <c r="A3770" s="68" t="s">
        <v>301</v>
      </c>
      <c r="B3770" s="68" t="s">
        <v>434</v>
      </c>
      <c r="C3770" s="68" t="s">
        <v>287</v>
      </c>
      <c r="D3770" s="68" t="s">
        <v>359</v>
      </c>
      <c r="E3770" s="68" t="s">
        <v>360</v>
      </c>
      <c r="F3770" s="68" t="s">
        <v>80</v>
      </c>
      <c r="G3770" s="68" t="s">
        <v>395</v>
      </c>
      <c r="H3770" s="68" t="s">
        <v>364</v>
      </c>
      <c r="I3770" s="65">
        <v>244</v>
      </c>
      <c r="J3770" s="65">
        <v>607</v>
      </c>
      <c r="K3770" s="65" t="s">
        <v>401</v>
      </c>
    </row>
    <row r="3771" spans="1:11" ht="12.75" customHeight="1">
      <c r="A3771" s="68" t="s">
        <v>301</v>
      </c>
      <c r="B3771" s="68" t="s">
        <v>434</v>
      </c>
      <c r="C3771" s="68" t="s">
        <v>287</v>
      </c>
      <c r="D3771" s="68" t="s">
        <v>359</v>
      </c>
      <c r="E3771" s="68" t="s">
        <v>360</v>
      </c>
      <c r="F3771" s="68" t="s">
        <v>80</v>
      </c>
      <c r="G3771" s="68" t="s">
        <v>395</v>
      </c>
      <c r="H3771" s="68" t="s">
        <v>451</v>
      </c>
      <c r="I3771" s="65">
        <v>661</v>
      </c>
      <c r="J3771" s="65">
        <v>607</v>
      </c>
      <c r="K3771" s="65" t="s">
        <v>401</v>
      </c>
    </row>
    <row r="3772" spans="1:11" ht="12.75" customHeight="1">
      <c r="A3772" s="68" t="s">
        <v>301</v>
      </c>
      <c r="B3772" s="68" t="s">
        <v>434</v>
      </c>
      <c r="C3772" s="68" t="s">
        <v>287</v>
      </c>
      <c r="D3772" s="68" t="s">
        <v>359</v>
      </c>
      <c r="E3772" s="68" t="s">
        <v>360</v>
      </c>
      <c r="F3772" s="68" t="s">
        <v>80</v>
      </c>
      <c r="G3772" s="68" t="s">
        <v>395</v>
      </c>
      <c r="H3772" s="68" t="s">
        <v>365</v>
      </c>
      <c r="I3772" s="65">
        <v>1051</v>
      </c>
      <c r="J3772" s="65">
        <v>607</v>
      </c>
      <c r="K3772" s="65" t="s">
        <v>401</v>
      </c>
    </row>
    <row r="3773" spans="1:11" ht="12.75" customHeight="1">
      <c r="A3773" s="68" t="s">
        <v>301</v>
      </c>
      <c r="B3773" s="68" t="s">
        <v>434</v>
      </c>
      <c r="C3773" s="68" t="s">
        <v>287</v>
      </c>
      <c r="D3773" s="68" t="s">
        <v>359</v>
      </c>
      <c r="E3773" s="68" t="s">
        <v>360</v>
      </c>
      <c r="F3773" s="68" t="s">
        <v>80</v>
      </c>
      <c r="G3773" s="68" t="s">
        <v>395</v>
      </c>
      <c r="H3773" s="68" t="s">
        <v>366</v>
      </c>
      <c r="I3773" s="65">
        <v>1141</v>
      </c>
      <c r="J3773" s="65">
        <v>607</v>
      </c>
      <c r="K3773" s="65" t="s">
        <v>401</v>
      </c>
    </row>
    <row r="3774" spans="1:11" ht="12.75" customHeight="1">
      <c r="A3774" s="68" t="s">
        <v>301</v>
      </c>
      <c r="B3774" s="68" t="s">
        <v>434</v>
      </c>
      <c r="C3774" s="68" t="s">
        <v>287</v>
      </c>
      <c r="D3774" s="68" t="s">
        <v>359</v>
      </c>
      <c r="E3774" s="68" t="s">
        <v>360</v>
      </c>
      <c r="F3774" s="68" t="s">
        <v>80</v>
      </c>
      <c r="G3774" s="68" t="s">
        <v>395</v>
      </c>
      <c r="H3774" s="68" t="s">
        <v>367</v>
      </c>
      <c r="I3774" s="65">
        <v>2497</v>
      </c>
      <c r="J3774" s="65">
        <v>607</v>
      </c>
      <c r="K3774" s="65" t="s">
        <v>401</v>
      </c>
    </row>
    <row r="3775" spans="1:11" ht="12.75" customHeight="1">
      <c r="A3775" s="68" t="s">
        <v>301</v>
      </c>
      <c r="B3775" s="68" t="s">
        <v>434</v>
      </c>
      <c r="C3775" s="68" t="s">
        <v>287</v>
      </c>
      <c r="D3775" s="68" t="s">
        <v>359</v>
      </c>
      <c r="E3775" s="68" t="s">
        <v>360</v>
      </c>
      <c r="F3775" s="68" t="s">
        <v>80</v>
      </c>
      <c r="G3775" s="68" t="s">
        <v>395</v>
      </c>
      <c r="H3775" s="68" t="s">
        <v>247</v>
      </c>
      <c r="I3775" s="65">
        <v>3471</v>
      </c>
      <c r="J3775" s="65">
        <v>607</v>
      </c>
      <c r="K3775" s="65" t="s">
        <v>401</v>
      </c>
    </row>
    <row r="3776" spans="1:11" ht="12.75" customHeight="1">
      <c r="A3776" s="68" t="s">
        <v>301</v>
      </c>
      <c r="B3776" s="68" t="s">
        <v>434</v>
      </c>
      <c r="C3776" s="68" t="s">
        <v>287</v>
      </c>
      <c r="D3776" s="68" t="s">
        <v>359</v>
      </c>
      <c r="E3776" s="68" t="s">
        <v>360</v>
      </c>
      <c r="F3776" s="68" t="s">
        <v>80</v>
      </c>
      <c r="G3776" s="68" t="s">
        <v>395</v>
      </c>
      <c r="H3776" s="68" t="s">
        <v>375</v>
      </c>
      <c r="I3776" s="65">
        <v>3360</v>
      </c>
      <c r="J3776" s="65">
        <v>607</v>
      </c>
      <c r="K3776" s="65" t="s">
        <v>401</v>
      </c>
    </row>
    <row r="3777" spans="1:11" ht="12.75" customHeight="1">
      <c r="A3777" s="68" t="s">
        <v>301</v>
      </c>
      <c r="B3777" s="68" t="s">
        <v>434</v>
      </c>
      <c r="C3777" s="68" t="s">
        <v>287</v>
      </c>
      <c r="D3777" s="68" t="s">
        <v>359</v>
      </c>
      <c r="E3777" s="68" t="s">
        <v>360</v>
      </c>
      <c r="F3777" s="68" t="s">
        <v>80</v>
      </c>
      <c r="G3777" s="68" t="s">
        <v>395</v>
      </c>
      <c r="H3777" s="68" t="s">
        <v>368</v>
      </c>
      <c r="I3777" s="65">
        <v>3075</v>
      </c>
      <c r="J3777" s="65">
        <v>607</v>
      </c>
      <c r="K3777" s="65" t="s">
        <v>401</v>
      </c>
    </row>
    <row r="3778" spans="1:11" ht="12.75" customHeight="1">
      <c r="A3778" s="68" t="s">
        <v>301</v>
      </c>
      <c r="B3778" s="68" t="s">
        <v>434</v>
      </c>
      <c r="C3778" s="68" t="s">
        <v>287</v>
      </c>
      <c r="D3778" s="68" t="s">
        <v>359</v>
      </c>
      <c r="E3778" s="68" t="s">
        <v>360</v>
      </c>
      <c r="F3778" s="68" t="s">
        <v>80</v>
      </c>
      <c r="G3778" s="68" t="s">
        <v>395</v>
      </c>
      <c r="H3778" s="68" t="s">
        <v>491</v>
      </c>
      <c r="I3778" s="65">
        <v>3671</v>
      </c>
      <c r="J3778" s="65">
        <v>607</v>
      </c>
      <c r="K3778" s="65" t="s">
        <v>401</v>
      </c>
    </row>
    <row r="3779" spans="1:11" ht="12.75" customHeight="1">
      <c r="A3779" s="68" t="s">
        <v>301</v>
      </c>
      <c r="B3779" s="68" t="s">
        <v>434</v>
      </c>
      <c r="C3779" s="68" t="s">
        <v>287</v>
      </c>
      <c r="D3779" s="68" t="s">
        <v>359</v>
      </c>
      <c r="E3779" s="68" t="s">
        <v>360</v>
      </c>
      <c r="F3779" s="68" t="s">
        <v>80</v>
      </c>
      <c r="G3779" s="68" t="s">
        <v>395</v>
      </c>
      <c r="H3779" s="68" t="s">
        <v>369</v>
      </c>
      <c r="I3779" s="65">
        <v>3157</v>
      </c>
      <c r="J3779" s="65">
        <v>607</v>
      </c>
      <c r="K3779" s="65" t="s">
        <v>401</v>
      </c>
    </row>
    <row r="3780" spans="1:11" ht="12.75" customHeight="1">
      <c r="A3780" s="68" t="s">
        <v>301</v>
      </c>
      <c r="B3780" s="68" t="s">
        <v>434</v>
      </c>
      <c r="C3780" s="68" t="s">
        <v>287</v>
      </c>
      <c r="D3780" s="68" t="s">
        <v>359</v>
      </c>
      <c r="E3780" s="68" t="s">
        <v>360</v>
      </c>
      <c r="F3780" s="68" t="s">
        <v>80</v>
      </c>
      <c r="G3780" s="68" t="s">
        <v>395</v>
      </c>
      <c r="H3780" s="68" t="s">
        <v>638</v>
      </c>
      <c r="I3780" s="65">
        <v>4308</v>
      </c>
      <c r="J3780" s="65">
        <v>607</v>
      </c>
      <c r="K3780" s="65" t="s">
        <v>401</v>
      </c>
    </row>
    <row r="3781" spans="1:11" ht="12.75" customHeight="1">
      <c r="A3781" s="68" t="s">
        <v>301</v>
      </c>
      <c r="B3781" s="68" t="s">
        <v>434</v>
      </c>
      <c r="C3781" s="68" t="s">
        <v>287</v>
      </c>
      <c r="D3781" s="68" t="s">
        <v>359</v>
      </c>
      <c r="E3781" s="68" t="s">
        <v>360</v>
      </c>
      <c r="F3781" s="68" t="s">
        <v>81</v>
      </c>
      <c r="G3781" s="68" t="s">
        <v>402</v>
      </c>
      <c r="H3781" s="68" t="s">
        <v>364</v>
      </c>
      <c r="I3781" s="65">
        <v>30</v>
      </c>
      <c r="J3781" s="65">
        <v>537</v>
      </c>
      <c r="K3781" s="65" t="s">
        <v>284</v>
      </c>
    </row>
    <row r="3782" spans="1:11" ht="12.75" customHeight="1">
      <c r="A3782" s="68" t="s">
        <v>301</v>
      </c>
      <c r="B3782" s="68" t="s">
        <v>434</v>
      </c>
      <c r="C3782" s="68" t="s">
        <v>287</v>
      </c>
      <c r="D3782" s="68" t="s">
        <v>359</v>
      </c>
      <c r="E3782" s="68" t="s">
        <v>360</v>
      </c>
      <c r="F3782" s="68" t="s">
        <v>81</v>
      </c>
      <c r="G3782" s="68" t="s">
        <v>402</v>
      </c>
      <c r="H3782" s="68" t="s">
        <v>451</v>
      </c>
      <c r="I3782" s="65">
        <v>165</v>
      </c>
      <c r="J3782" s="65">
        <v>537</v>
      </c>
      <c r="K3782" s="65" t="s">
        <v>284</v>
      </c>
    </row>
    <row r="3783" spans="1:11" ht="12.75" customHeight="1">
      <c r="A3783" s="68" t="s">
        <v>301</v>
      </c>
      <c r="B3783" s="68" t="s">
        <v>434</v>
      </c>
      <c r="C3783" s="68" t="s">
        <v>287</v>
      </c>
      <c r="D3783" s="68" t="s">
        <v>359</v>
      </c>
      <c r="E3783" s="68" t="s">
        <v>360</v>
      </c>
      <c r="F3783" s="68" t="s">
        <v>81</v>
      </c>
      <c r="G3783" s="68" t="s">
        <v>402</v>
      </c>
      <c r="H3783" s="68" t="s">
        <v>365</v>
      </c>
      <c r="I3783" s="65">
        <v>101</v>
      </c>
      <c r="J3783" s="65">
        <v>537</v>
      </c>
      <c r="K3783" s="65" t="s">
        <v>284</v>
      </c>
    </row>
    <row r="3784" spans="1:11" ht="12.75" customHeight="1">
      <c r="A3784" s="68" t="s">
        <v>301</v>
      </c>
      <c r="B3784" s="68" t="s">
        <v>434</v>
      </c>
      <c r="C3784" s="68" t="s">
        <v>287</v>
      </c>
      <c r="D3784" s="68" t="s">
        <v>359</v>
      </c>
      <c r="E3784" s="68" t="s">
        <v>360</v>
      </c>
      <c r="F3784" s="68" t="s">
        <v>81</v>
      </c>
      <c r="G3784" s="68" t="s">
        <v>402</v>
      </c>
      <c r="H3784" s="68" t="s">
        <v>366</v>
      </c>
      <c r="I3784" s="65">
        <v>66</v>
      </c>
      <c r="J3784" s="65">
        <v>537</v>
      </c>
      <c r="K3784" s="65" t="s">
        <v>284</v>
      </c>
    </row>
    <row r="3785" spans="1:11" ht="12.75" customHeight="1">
      <c r="A3785" s="68" t="s">
        <v>301</v>
      </c>
      <c r="B3785" s="68" t="s">
        <v>434</v>
      </c>
      <c r="C3785" s="68" t="s">
        <v>287</v>
      </c>
      <c r="D3785" s="68" t="s">
        <v>359</v>
      </c>
      <c r="E3785" s="68" t="s">
        <v>360</v>
      </c>
      <c r="F3785" s="68" t="s">
        <v>81</v>
      </c>
      <c r="G3785" s="68" t="s">
        <v>402</v>
      </c>
      <c r="H3785" s="68" t="s">
        <v>367</v>
      </c>
      <c r="I3785" s="65">
        <v>43</v>
      </c>
      <c r="J3785" s="65">
        <v>537</v>
      </c>
      <c r="K3785" s="65" t="s">
        <v>284</v>
      </c>
    </row>
    <row r="3786" spans="1:11" ht="12.75" customHeight="1">
      <c r="A3786" s="68" t="s">
        <v>301</v>
      </c>
      <c r="B3786" s="68" t="s">
        <v>434</v>
      </c>
      <c r="C3786" s="68" t="s">
        <v>287</v>
      </c>
      <c r="D3786" s="68" t="s">
        <v>359</v>
      </c>
      <c r="E3786" s="68" t="s">
        <v>360</v>
      </c>
      <c r="F3786" s="68" t="s">
        <v>81</v>
      </c>
      <c r="G3786" s="68" t="s">
        <v>402</v>
      </c>
      <c r="H3786" s="68" t="s">
        <v>247</v>
      </c>
      <c r="I3786" s="65">
        <v>9</v>
      </c>
      <c r="J3786" s="65">
        <v>537</v>
      </c>
      <c r="K3786" s="65" t="s">
        <v>284</v>
      </c>
    </row>
    <row r="3787" spans="1:11" ht="12.75" customHeight="1">
      <c r="A3787" s="68" t="s">
        <v>301</v>
      </c>
      <c r="B3787" s="68" t="s">
        <v>434</v>
      </c>
      <c r="C3787" s="68" t="s">
        <v>287</v>
      </c>
      <c r="D3787" s="68" t="s">
        <v>359</v>
      </c>
      <c r="E3787" s="68" t="s">
        <v>360</v>
      </c>
      <c r="F3787" s="68" t="s">
        <v>81</v>
      </c>
      <c r="G3787" s="68" t="s">
        <v>402</v>
      </c>
      <c r="H3787" s="68" t="s">
        <v>375</v>
      </c>
      <c r="I3787" s="65">
        <v>30</v>
      </c>
      <c r="J3787" s="65">
        <v>537</v>
      </c>
      <c r="K3787" s="65" t="s">
        <v>284</v>
      </c>
    </row>
    <row r="3788" spans="1:11" ht="12.75" customHeight="1">
      <c r="A3788" s="68" t="s">
        <v>301</v>
      </c>
      <c r="B3788" s="68" t="s">
        <v>434</v>
      </c>
      <c r="C3788" s="68" t="s">
        <v>287</v>
      </c>
      <c r="D3788" s="68" t="s">
        <v>359</v>
      </c>
      <c r="E3788" s="68" t="s">
        <v>360</v>
      </c>
      <c r="F3788" s="68" t="s">
        <v>81</v>
      </c>
      <c r="G3788" s="68" t="s">
        <v>402</v>
      </c>
      <c r="H3788" s="68" t="s">
        <v>368</v>
      </c>
      <c r="I3788" s="65">
        <v>3</v>
      </c>
      <c r="J3788" s="65">
        <v>537</v>
      </c>
      <c r="K3788" s="65" t="s">
        <v>284</v>
      </c>
    </row>
    <row r="3789" spans="1:11" ht="12.75" customHeight="1">
      <c r="A3789" s="68" t="s">
        <v>301</v>
      </c>
      <c r="B3789" s="68" t="s">
        <v>434</v>
      </c>
      <c r="C3789" s="68" t="s">
        <v>287</v>
      </c>
      <c r="D3789" s="68" t="s">
        <v>359</v>
      </c>
      <c r="E3789" s="68" t="s">
        <v>360</v>
      </c>
      <c r="F3789" s="68" t="s">
        <v>81</v>
      </c>
      <c r="G3789" s="68" t="s">
        <v>402</v>
      </c>
      <c r="H3789" s="68" t="s">
        <v>451</v>
      </c>
      <c r="I3789" s="65">
        <v>5</v>
      </c>
      <c r="J3789" s="65">
        <v>529</v>
      </c>
      <c r="K3789" s="65" t="s">
        <v>509</v>
      </c>
    </row>
    <row r="3790" spans="1:11" ht="12.75" customHeight="1">
      <c r="A3790" s="68" t="s">
        <v>301</v>
      </c>
      <c r="B3790" s="68" t="s">
        <v>434</v>
      </c>
      <c r="C3790" s="68" t="s">
        <v>287</v>
      </c>
      <c r="D3790" s="68" t="s">
        <v>359</v>
      </c>
      <c r="E3790" s="68" t="s">
        <v>360</v>
      </c>
      <c r="F3790" s="68" t="s">
        <v>81</v>
      </c>
      <c r="G3790" s="68" t="s">
        <v>402</v>
      </c>
      <c r="H3790" s="68" t="s">
        <v>365</v>
      </c>
      <c r="I3790" s="65">
        <v>64</v>
      </c>
      <c r="J3790" s="65">
        <v>529</v>
      </c>
      <c r="K3790" s="65" t="s">
        <v>509</v>
      </c>
    </row>
    <row r="3791" spans="1:11" ht="12.75" customHeight="1">
      <c r="A3791" s="68" t="s">
        <v>301</v>
      </c>
      <c r="B3791" s="68" t="s">
        <v>434</v>
      </c>
      <c r="C3791" s="68" t="s">
        <v>287</v>
      </c>
      <c r="D3791" s="68" t="s">
        <v>359</v>
      </c>
      <c r="E3791" s="68" t="s">
        <v>360</v>
      </c>
      <c r="F3791" s="68" t="s">
        <v>81</v>
      </c>
      <c r="G3791" s="68" t="s">
        <v>402</v>
      </c>
      <c r="H3791" s="68" t="s">
        <v>491</v>
      </c>
      <c r="I3791" s="65">
        <v>227</v>
      </c>
      <c r="J3791" s="65">
        <v>529</v>
      </c>
      <c r="K3791" s="65" t="s">
        <v>509</v>
      </c>
    </row>
    <row r="3792" spans="1:11" ht="12.75" customHeight="1">
      <c r="A3792" s="68" t="s">
        <v>301</v>
      </c>
      <c r="B3792" s="68" t="s">
        <v>434</v>
      </c>
      <c r="C3792" s="68" t="s">
        <v>287</v>
      </c>
      <c r="D3792" s="68" t="s">
        <v>359</v>
      </c>
      <c r="E3792" s="68" t="s">
        <v>360</v>
      </c>
      <c r="F3792" s="68" t="s">
        <v>81</v>
      </c>
      <c r="G3792" s="68" t="s">
        <v>402</v>
      </c>
      <c r="H3792" s="68" t="s">
        <v>369</v>
      </c>
      <c r="I3792" s="65">
        <v>345</v>
      </c>
      <c r="J3792" s="65">
        <v>529</v>
      </c>
      <c r="K3792" s="65" t="s">
        <v>509</v>
      </c>
    </row>
    <row r="3793" spans="1:11" ht="12.75" customHeight="1">
      <c r="A3793" s="68" t="s">
        <v>301</v>
      </c>
      <c r="B3793" s="68" t="s">
        <v>434</v>
      </c>
      <c r="C3793" s="68" t="s">
        <v>287</v>
      </c>
      <c r="D3793" s="68" t="s">
        <v>359</v>
      </c>
      <c r="E3793" s="68" t="s">
        <v>360</v>
      </c>
      <c r="F3793" s="68" t="s">
        <v>81</v>
      </c>
      <c r="G3793" s="68" t="s">
        <v>402</v>
      </c>
      <c r="H3793" s="68" t="s">
        <v>638</v>
      </c>
      <c r="I3793" s="65">
        <v>704</v>
      </c>
      <c r="J3793" s="65">
        <v>529</v>
      </c>
      <c r="K3793" s="65" t="s">
        <v>509</v>
      </c>
    </row>
    <row r="3794" spans="1:11" ht="12.75" customHeight="1">
      <c r="A3794" s="68" t="s">
        <v>301</v>
      </c>
      <c r="B3794" s="68" t="s">
        <v>434</v>
      </c>
      <c r="C3794" s="68" t="s">
        <v>287</v>
      </c>
      <c r="D3794" s="68" t="s">
        <v>359</v>
      </c>
      <c r="E3794" s="68" t="s">
        <v>360</v>
      </c>
      <c r="F3794" s="68" t="s">
        <v>81</v>
      </c>
      <c r="G3794" s="68" t="s">
        <v>402</v>
      </c>
      <c r="H3794" s="68" t="s">
        <v>364</v>
      </c>
      <c r="I3794" s="65">
        <v>103</v>
      </c>
      <c r="J3794" s="65">
        <v>539</v>
      </c>
      <c r="K3794" s="65" t="s">
        <v>510</v>
      </c>
    </row>
    <row r="3795" spans="1:11" ht="12.75" customHeight="1">
      <c r="A3795" s="68" t="s">
        <v>301</v>
      </c>
      <c r="B3795" s="68" t="s">
        <v>434</v>
      </c>
      <c r="C3795" s="68" t="s">
        <v>287</v>
      </c>
      <c r="D3795" s="68" t="s">
        <v>359</v>
      </c>
      <c r="E3795" s="68" t="s">
        <v>360</v>
      </c>
      <c r="F3795" s="68" t="s">
        <v>81</v>
      </c>
      <c r="G3795" s="68" t="s">
        <v>402</v>
      </c>
      <c r="H3795" s="68" t="s">
        <v>451</v>
      </c>
      <c r="I3795" s="65">
        <v>136</v>
      </c>
      <c r="J3795" s="65">
        <v>539</v>
      </c>
      <c r="K3795" s="65" t="s">
        <v>510</v>
      </c>
    </row>
    <row r="3796" spans="1:11" ht="12.75" customHeight="1">
      <c r="A3796" s="68" t="s">
        <v>301</v>
      </c>
      <c r="B3796" s="68" t="s">
        <v>434</v>
      </c>
      <c r="C3796" s="68" t="s">
        <v>287</v>
      </c>
      <c r="D3796" s="68" t="s">
        <v>359</v>
      </c>
      <c r="E3796" s="68" t="s">
        <v>360</v>
      </c>
      <c r="F3796" s="68" t="s">
        <v>81</v>
      </c>
      <c r="G3796" s="68" t="s">
        <v>402</v>
      </c>
      <c r="H3796" s="68" t="s">
        <v>365</v>
      </c>
      <c r="I3796" s="65">
        <v>228</v>
      </c>
      <c r="J3796" s="65">
        <v>539</v>
      </c>
      <c r="K3796" s="65" t="s">
        <v>510</v>
      </c>
    </row>
    <row r="3797" spans="1:11" ht="12.75" customHeight="1">
      <c r="A3797" s="68" t="s">
        <v>301</v>
      </c>
      <c r="B3797" s="68" t="s">
        <v>434</v>
      </c>
      <c r="C3797" s="68" t="s">
        <v>287</v>
      </c>
      <c r="D3797" s="68" t="s">
        <v>359</v>
      </c>
      <c r="E3797" s="68" t="s">
        <v>360</v>
      </c>
      <c r="F3797" s="68" t="s">
        <v>81</v>
      </c>
      <c r="G3797" s="68" t="s">
        <v>402</v>
      </c>
      <c r="H3797" s="68" t="s">
        <v>366</v>
      </c>
      <c r="I3797" s="65">
        <v>221</v>
      </c>
      <c r="J3797" s="65">
        <v>539</v>
      </c>
      <c r="K3797" s="65" t="s">
        <v>510</v>
      </c>
    </row>
    <row r="3798" spans="1:11" ht="12.75" customHeight="1">
      <c r="A3798" s="68" t="s">
        <v>301</v>
      </c>
      <c r="B3798" s="68" t="s">
        <v>434</v>
      </c>
      <c r="C3798" s="68" t="s">
        <v>287</v>
      </c>
      <c r="D3798" s="68" t="s">
        <v>359</v>
      </c>
      <c r="E3798" s="68" t="s">
        <v>360</v>
      </c>
      <c r="F3798" s="68" t="s">
        <v>81</v>
      </c>
      <c r="G3798" s="68" t="s">
        <v>402</v>
      </c>
      <c r="H3798" s="68" t="s">
        <v>367</v>
      </c>
      <c r="I3798" s="65">
        <v>194</v>
      </c>
      <c r="J3798" s="65">
        <v>539</v>
      </c>
      <c r="K3798" s="65" t="s">
        <v>510</v>
      </c>
    </row>
    <row r="3799" spans="1:11" ht="12.75" customHeight="1">
      <c r="A3799" s="68" t="s">
        <v>301</v>
      </c>
      <c r="B3799" s="68" t="s">
        <v>434</v>
      </c>
      <c r="C3799" s="68" t="s">
        <v>287</v>
      </c>
      <c r="D3799" s="68" t="s">
        <v>359</v>
      </c>
      <c r="E3799" s="68" t="s">
        <v>360</v>
      </c>
      <c r="F3799" s="68" t="s">
        <v>81</v>
      </c>
      <c r="G3799" s="68" t="s">
        <v>402</v>
      </c>
      <c r="H3799" s="68" t="s">
        <v>247</v>
      </c>
      <c r="I3799" s="65">
        <v>173</v>
      </c>
      <c r="J3799" s="65">
        <v>539</v>
      </c>
      <c r="K3799" s="65" t="s">
        <v>510</v>
      </c>
    </row>
    <row r="3800" spans="1:11" ht="12.75" customHeight="1">
      <c r="A3800" s="68" t="s">
        <v>301</v>
      </c>
      <c r="B3800" s="68" t="s">
        <v>434</v>
      </c>
      <c r="C3800" s="68" t="s">
        <v>287</v>
      </c>
      <c r="D3800" s="68" t="s">
        <v>359</v>
      </c>
      <c r="E3800" s="68" t="s">
        <v>360</v>
      </c>
      <c r="F3800" s="68" t="s">
        <v>81</v>
      </c>
      <c r="G3800" s="68" t="s">
        <v>402</v>
      </c>
      <c r="H3800" s="68" t="s">
        <v>375</v>
      </c>
      <c r="I3800" s="65">
        <v>118</v>
      </c>
      <c r="J3800" s="65">
        <v>539</v>
      </c>
      <c r="K3800" s="65" t="s">
        <v>510</v>
      </c>
    </row>
    <row r="3801" spans="1:11" ht="12.75" customHeight="1">
      <c r="A3801" s="68" t="s">
        <v>301</v>
      </c>
      <c r="B3801" s="68" t="s">
        <v>434</v>
      </c>
      <c r="C3801" s="68" t="s">
        <v>287</v>
      </c>
      <c r="D3801" s="68" t="s">
        <v>359</v>
      </c>
      <c r="E3801" s="68" t="s">
        <v>360</v>
      </c>
      <c r="F3801" s="68" t="s">
        <v>81</v>
      </c>
      <c r="G3801" s="68" t="s">
        <v>402</v>
      </c>
      <c r="H3801" s="68" t="s">
        <v>368</v>
      </c>
      <c r="I3801" s="65">
        <v>123</v>
      </c>
      <c r="J3801" s="65">
        <v>539</v>
      </c>
      <c r="K3801" s="65" t="s">
        <v>510</v>
      </c>
    </row>
    <row r="3802" spans="1:11" ht="12.75" customHeight="1">
      <c r="A3802" s="68" t="s">
        <v>301</v>
      </c>
      <c r="B3802" s="68" t="s">
        <v>434</v>
      </c>
      <c r="C3802" s="68" t="s">
        <v>287</v>
      </c>
      <c r="D3802" s="68" t="s">
        <v>359</v>
      </c>
      <c r="E3802" s="68" t="s">
        <v>360</v>
      </c>
      <c r="F3802" s="68" t="s">
        <v>81</v>
      </c>
      <c r="G3802" s="68" t="s">
        <v>402</v>
      </c>
      <c r="H3802" s="68" t="s">
        <v>491</v>
      </c>
      <c r="I3802" s="65">
        <v>221</v>
      </c>
      <c r="J3802" s="65">
        <v>539</v>
      </c>
      <c r="K3802" s="65" t="s">
        <v>510</v>
      </c>
    </row>
    <row r="3803" spans="1:11" ht="12.75" customHeight="1">
      <c r="A3803" s="68" t="s">
        <v>301</v>
      </c>
      <c r="B3803" s="68" t="s">
        <v>434</v>
      </c>
      <c r="C3803" s="68" t="s">
        <v>287</v>
      </c>
      <c r="D3803" s="68" t="s">
        <v>359</v>
      </c>
      <c r="E3803" s="68" t="s">
        <v>360</v>
      </c>
      <c r="F3803" s="68" t="s">
        <v>81</v>
      </c>
      <c r="G3803" s="68" t="s">
        <v>402</v>
      </c>
      <c r="H3803" s="68" t="s">
        <v>369</v>
      </c>
      <c r="I3803" s="65">
        <v>291</v>
      </c>
      <c r="J3803" s="65">
        <v>539</v>
      </c>
      <c r="K3803" s="65" t="s">
        <v>510</v>
      </c>
    </row>
    <row r="3804" spans="1:11" ht="12.75" customHeight="1">
      <c r="A3804" s="68" t="s">
        <v>301</v>
      </c>
      <c r="B3804" s="68" t="s">
        <v>434</v>
      </c>
      <c r="C3804" s="68" t="s">
        <v>287</v>
      </c>
      <c r="D3804" s="68" t="s">
        <v>359</v>
      </c>
      <c r="E3804" s="68" t="s">
        <v>360</v>
      </c>
      <c r="F3804" s="68" t="s">
        <v>81</v>
      </c>
      <c r="G3804" s="68" t="s">
        <v>402</v>
      </c>
      <c r="H3804" s="68" t="s">
        <v>638</v>
      </c>
      <c r="I3804" s="65">
        <v>326</v>
      </c>
      <c r="J3804" s="65">
        <v>539</v>
      </c>
      <c r="K3804" s="65" t="s">
        <v>510</v>
      </c>
    </row>
    <row r="3805" spans="1:11" ht="12.75" customHeight="1">
      <c r="A3805" s="68" t="s">
        <v>301</v>
      </c>
      <c r="B3805" s="68" t="s">
        <v>434</v>
      </c>
      <c r="C3805" s="68" t="s">
        <v>287</v>
      </c>
      <c r="D3805" s="68" t="s">
        <v>359</v>
      </c>
      <c r="E3805" s="68" t="s">
        <v>360</v>
      </c>
      <c r="F3805" s="68" t="s">
        <v>81</v>
      </c>
      <c r="G3805" s="68" t="s">
        <v>402</v>
      </c>
      <c r="H3805" s="68" t="s">
        <v>638</v>
      </c>
      <c r="I3805" s="65">
        <v>7</v>
      </c>
      <c r="J3805" s="65">
        <v>560</v>
      </c>
      <c r="K3805" s="65" t="s">
        <v>541</v>
      </c>
    </row>
    <row r="3806" spans="1:11" ht="12.75" customHeight="1">
      <c r="A3806" s="68" t="s">
        <v>301</v>
      </c>
      <c r="B3806" s="68" t="s">
        <v>434</v>
      </c>
      <c r="C3806" s="68" t="s">
        <v>287</v>
      </c>
      <c r="D3806" s="68" t="s">
        <v>359</v>
      </c>
      <c r="E3806" s="68" t="s">
        <v>360</v>
      </c>
      <c r="F3806" s="68" t="s">
        <v>82</v>
      </c>
      <c r="G3806" s="68" t="s">
        <v>403</v>
      </c>
      <c r="H3806" s="68" t="s">
        <v>247</v>
      </c>
      <c r="I3806" s="65">
        <v>6450</v>
      </c>
      <c r="J3806" s="65">
        <v>930</v>
      </c>
      <c r="K3806" s="65" t="s">
        <v>249</v>
      </c>
    </row>
    <row r="3807" spans="1:11" ht="12.75" customHeight="1">
      <c r="A3807" s="68" t="s">
        <v>301</v>
      </c>
      <c r="B3807" s="68" t="s">
        <v>434</v>
      </c>
      <c r="C3807" s="68" t="s">
        <v>287</v>
      </c>
      <c r="D3807" s="68" t="s">
        <v>359</v>
      </c>
      <c r="E3807" s="68" t="s">
        <v>360</v>
      </c>
      <c r="F3807" s="68" t="s">
        <v>82</v>
      </c>
      <c r="G3807" s="68" t="s">
        <v>403</v>
      </c>
      <c r="H3807" s="68" t="s">
        <v>375</v>
      </c>
      <c r="I3807" s="65">
        <v>2915</v>
      </c>
      <c r="J3807" s="65">
        <v>930</v>
      </c>
      <c r="K3807" s="65" t="s">
        <v>249</v>
      </c>
    </row>
    <row r="3808" spans="1:11" ht="12.75" customHeight="1">
      <c r="A3808" s="68" t="s">
        <v>301</v>
      </c>
      <c r="B3808" s="68" t="s">
        <v>434</v>
      </c>
      <c r="C3808" s="68" t="s">
        <v>287</v>
      </c>
      <c r="D3808" s="68" t="s">
        <v>359</v>
      </c>
      <c r="E3808" s="68" t="s">
        <v>360</v>
      </c>
      <c r="F3808" s="68" t="s">
        <v>82</v>
      </c>
      <c r="G3808" s="68" t="s">
        <v>403</v>
      </c>
      <c r="H3808" s="68" t="s">
        <v>368</v>
      </c>
      <c r="I3808" s="65">
        <v>13540</v>
      </c>
      <c r="J3808" s="65">
        <v>930</v>
      </c>
      <c r="K3808" s="65" t="s">
        <v>249</v>
      </c>
    </row>
    <row r="3809" spans="1:11" ht="12.75" customHeight="1">
      <c r="A3809" s="68" t="s">
        <v>301</v>
      </c>
      <c r="B3809" s="68" t="s">
        <v>434</v>
      </c>
      <c r="C3809" s="68" t="s">
        <v>287</v>
      </c>
      <c r="D3809" s="68" t="s">
        <v>359</v>
      </c>
      <c r="E3809" s="68" t="s">
        <v>360</v>
      </c>
      <c r="F3809" s="68" t="s">
        <v>82</v>
      </c>
      <c r="G3809" s="68" t="s">
        <v>403</v>
      </c>
      <c r="H3809" s="68" t="s">
        <v>491</v>
      </c>
      <c r="I3809" s="65">
        <v>17429</v>
      </c>
      <c r="J3809" s="65">
        <v>930</v>
      </c>
      <c r="K3809" s="65" t="s">
        <v>249</v>
      </c>
    </row>
    <row r="3810" spans="1:11" ht="12.75" customHeight="1">
      <c r="A3810" s="68" t="s">
        <v>301</v>
      </c>
      <c r="B3810" s="68" t="s">
        <v>434</v>
      </c>
      <c r="C3810" s="68" t="s">
        <v>287</v>
      </c>
      <c r="D3810" s="68" t="s">
        <v>359</v>
      </c>
      <c r="E3810" s="68" t="s">
        <v>360</v>
      </c>
      <c r="F3810" s="68" t="s">
        <v>82</v>
      </c>
      <c r="G3810" s="68" t="s">
        <v>403</v>
      </c>
      <c r="H3810" s="68" t="s">
        <v>369</v>
      </c>
      <c r="I3810" s="65">
        <v>11298</v>
      </c>
      <c r="J3810" s="65">
        <v>930</v>
      </c>
      <c r="K3810" s="65" t="s">
        <v>249</v>
      </c>
    </row>
    <row r="3811" spans="1:11" ht="12.75" customHeight="1">
      <c r="A3811" s="68" t="s">
        <v>301</v>
      </c>
      <c r="B3811" s="68" t="s">
        <v>434</v>
      </c>
      <c r="C3811" s="68" t="s">
        <v>287</v>
      </c>
      <c r="D3811" s="68" t="s">
        <v>359</v>
      </c>
      <c r="E3811" s="68" t="s">
        <v>360</v>
      </c>
      <c r="F3811" s="68" t="s">
        <v>82</v>
      </c>
      <c r="G3811" s="68" t="s">
        <v>403</v>
      </c>
      <c r="H3811" s="68" t="s">
        <v>638</v>
      </c>
      <c r="I3811" s="65">
        <v>9208</v>
      </c>
      <c r="J3811" s="65">
        <v>930</v>
      </c>
      <c r="K3811" s="65" t="s">
        <v>249</v>
      </c>
    </row>
    <row r="3812" spans="1:11" ht="12.75" customHeight="1">
      <c r="A3812" s="68" t="s">
        <v>520</v>
      </c>
      <c r="B3812" s="68" t="s">
        <v>435</v>
      </c>
      <c r="C3812" s="68" t="s">
        <v>287</v>
      </c>
      <c r="D3812" s="68" t="s">
        <v>359</v>
      </c>
      <c r="E3812" s="68" t="s">
        <v>360</v>
      </c>
      <c r="F3812" s="68" t="s">
        <v>76</v>
      </c>
      <c r="G3812" s="68" t="s">
        <v>492</v>
      </c>
      <c r="H3812" s="68" t="s">
        <v>366</v>
      </c>
      <c r="I3812" s="65">
        <v>4</v>
      </c>
      <c r="J3812" s="65">
        <v>227</v>
      </c>
      <c r="K3812" s="65" t="s">
        <v>302</v>
      </c>
    </row>
    <row r="3813" spans="1:11" ht="12.75" customHeight="1">
      <c r="A3813" s="68" t="s">
        <v>520</v>
      </c>
      <c r="B3813" s="68" t="s">
        <v>435</v>
      </c>
      <c r="C3813" s="68" t="s">
        <v>287</v>
      </c>
      <c r="D3813" s="68" t="s">
        <v>359</v>
      </c>
      <c r="E3813" s="68" t="s">
        <v>360</v>
      </c>
      <c r="F3813" s="68" t="s">
        <v>76</v>
      </c>
      <c r="G3813" s="68" t="s">
        <v>492</v>
      </c>
      <c r="H3813" s="68" t="s">
        <v>367</v>
      </c>
      <c r="I3813" s="65">
        <v>1</v>
      </c>
      <c r="J3813" s="65">
        <v>227</v>
      </c>
      <c r="K3813" s="65" t="s">
        <v>302</v>
      </c>
    </row>
    <row r="3814" spans="1:11" ht="12.75" customHeight="1">
      <c r="A3814" s="68" t="s">
        <v>520</v>
      </c>
      <c r="B3814" s="68" t="s">
        <v>435</v>
      </c>
      <c r="C3814" s="68" t="s">
        <v>287</v>
      </c>
      <c r="D3814" s="68" t="s">
        <v>359</v>
      </c>
      <c r="E3814" s="68" t="s">
        <v>360</v>
      </c>
      <c r="F3814" s="68" t="s">
        <v>76</v>
      </c>
      <c r="G3814" s="68" t="s">
        <v>492</v>
      </c>
      <c r="H3814" s="68" t="s">
        <v>366</v>
      </c>
      <c r="I3814" s="65">
        <v>12</v>
      </c>
      <c r="J3814" s="65">
        <v>228</v>
      </c>
      <c r="K3814" s="65" t="s">
        <v>303</v>
      </c>
    </row>
    <row r="3815" spans="1:11" ht="12.75" customHeight="1">
      <c r="A3815" s="68" t="s">
        <v>520</v>
      </c>
      <c r="B3815" s="68" t="s">
        <v>435</v>
      </c>
      <c r="C3815" s="68" t="s">
        <v>287</v>
      </c>
      <c r="D3815" s="68" t="s">
        <v>359</v>
      </c>
      <c r="E3815" s="68" t="s">
        <v>360</v>
      </c>
      <c r="F3815" s="68" t="s">
        <v>76</v>
      </c>
      <c r="G3815" s="68" t="s">
        <v>492</v>
      </c>
      <c r="H3815" s="68" t="s">
        <v>367</v>
      </c>
      <c r="I3815" s="65">
        <v>2</v>
      </c>
      <c r="J3815" s="65">
        <v>228</v>
      </c>
      <c r="K3815" s="65" t="s">
        <v>303</v>
      </c>
    </row>
    <row r="3816" spans="1:11" ht="12.75" customHeight="1">
      <c r="A3816" s="68" t="s">
        <v>520</v>
      </c>
      <c r="B3816" s="68" t="s">
        <v>435</v>
      </c>
      <c r="C3816" s="68" t="s">
        <v>287</v>
      </c>
      <c r="D3816" s="68" t="s">
        <v>359</v>
      </c>
      <c r="E3816" s="68" t="s">
        <v>360</v>
      </c>
      <c r="F3816" s="68" t="s">
        <v>77</v>
      </c>
      <c r="G3816" s="68" t="s">
        <v>273</v>
      </c>
      <c r="H3816" s="68" t="s">
        <v>365</v>
      </c>
      <c r="I3816" s="65">
        <v>2389</v>
      </c>
      <c r="J3816" s="65">
        <v>427</v>
      </c>
      <c r="K3816" s="65" t="s">
        <v>376</v>
      </c>
    </row>
    <row r="3817" spans="1:11" ht="12.75" customHeight="1">
      <c r="A3817" s="68" t="s">
        <v>520</v>
      </c>
      <c r="B3817" s="68" t="s">
        <v>435</v>
      </c>
      <c r="C3817" s="68" t="s">
        <v>287</v>
      </c>
      <c r="D3817" s="68" t="s">
        <v>359</v>
      </c>
      <c r="E3817" s="68" t="s">
        <v>360</v>
      </c>
      <c r="F3817" s="68" t="s">
        <v>77</v>
      </c>
      <c r="G3817" s="68" t="s">
        <v>273</v>
      </c>
      <c r="H3817" s="68" t="s">
        <v>366</v>
      </c>
      <c r="I3817" s="65">
        <v>4649</v>
      </c>
      <c r="J3817" s="65">
        <v>427</v>
      </c>
      <c r="K3817" s="65" t="s">
        <v>376</v>
      </c>
    </row>
    <row r="3818" spans="1:11" ht="12.75" customHeight="1">
      <c r="A3818" s="68" t="s">
        <v>520</v>
      </c>
      <c r="B3818" s="68" t="s">
        <v>435</v>
      </c>
      <c r="C3818" s="68" t="s">
        <v>287</v>
      </c>
      <c r="D3818" s="68" t="s">
        <v>359</v>
      </c>
      <c r="E3818" s="68" t="s">
        <v>360</v>
      </c>
      <c r="F3818" s="68" t="s">
        <v>77</v>
      </c>
      <c r="G3818" s="68" t="s">
        <v>273</v>
      </c>
      <c r="H3818" s="68" t="s">
        <v>367</v>
      </c>
      <c r="I3818" s="65">
        <v>2105</v>
      </c>
      <c r="J3818" s="65">
        <v>427</v>
      </c>
      <c r="K3818" s="65" t="s">
        <v>376</v>
      </c>
    </row>
    <row r="3819" spans="1:11" ht="12.75" customHeight="1">
      <c r="A3819" s="68" t="s">
        <v>520</v>
      </c>
      <c r="B3819" s="68" t="s">
        <v>435</v>
      </c>
      <c r="C3819" s="68" t="s">
        <v>287</v>
      </c>
      <c r="D3819" s="68" t="s">
        <v>359</v>
      </c>
      <c r="E3819" s="68" t="s">
        <v>360</v>
      </c>
      <c r="F3819" s="68" t="s">
        <v>77</v>
      </c>
      <c r="G3819" s="68" t="s">
        <v>273</v>
      </c>
      <c r="H3819" s="68" t="s">
        <v>247</v>
      </c>
      <c r="I3819" s="65">
        <v>12</v>
      </c>
      <c r="J3819" s="65">
        <v>427</v>
      </c>
      <c r="K3819" s="65" t="s">
        <v>376</v>
      </c>
    </row>
    <row r="3820" spans="1:11" ht="12.75" customHeight="1">
      <c r="A3820" s="68" t="s">
        <v>520</v>
      </c>
      <c r="B3820" s="68" t="s">
        <v>435</v>
      </c>
      <c r="C3820" s="68" t="s">
        <v>287</v>
      </c>
      <c r="D3820" s="68" t="s">
        <v>359</v>
      </c>
      <c r="E3820" s="68" t="s">
        <v>360</v>
      </c>
      <c r="F3820" s="68" t="s">
        <v>77</v>
      </c>
      <c r="G3820" s="68" t="s">
        <v>273</v>
      </c>
      <c r="H3820" s="68" t="s">
        <v>365</v>
      </c>
      <c r="I3820" s="65">
        <v>1297</v>
      </c>
      <c r="J3820" s="65">
        <v>410</v>
      </c>
      <c r="K3820" s="65" t="s">
        <v>495</v>
      </c>
    </row>
    <row r="3821" spans="1:11" ht="12.75" customHeight="1">
      <c r="A3821" s="68" t="s">
        <v>520</v>
      </c>
      <c r="B3821" s="68" t="s">
        <v>435</v>
      </c>
      <c r="C3821" s="68" t="s">
        <v>287</v>
      </c>
      <c r="D3821" s="68" t="s">
        <v>359</v>
      </c>
      <c r="E3821" s="68" t="s">
        <v>360</v>
      </c>
      <c r="F3821" s="68" t="s">
        <v>77</v>
      </c>
      <c r="G3821" s="68" t="s">
        <v>273</v>
      </c>
      <c r="H3821" s="68" t="s">
        <v>366</v>
      </c>
      <c r="I3821" s="65">
        <v>3340</v>
      </c>
      <c r="J3821" s="65">
        <v>410</v>
      </c>
      <c r="K3821" s="65" t="s">
        <v>495</v>
      </c>
    </row>
    <row r="3822" spans="1:11" ht="12.75" customHeight="1">
      <c r="A3822" s="68" t="s">
        <v>520</v>
      </c>
      <c r="B3822" s="68" t="s">
        <v>435</v>
      </c>
      <c r="C3822" s="68" t="s">
        <v>287</v>
      </c>
      <c r="D3822" s="68" t="s">
        <v>359</v>
      </c>
      <c r="E3822" s="68" t="s">
        <v>360</v>
      </c>
      <c r="F3822" s="68" t="s">
        <v>77</v>
      </c>
      <c r="G3822" s="68" t="s">
        <v>273</v>
      </c>
      <c r="H3822" s="68" t="s">
        <v>367</v>
      </c>
      <c r="I3822" s="65">
        <v>1519</v>
      </c>
      <c r="J3822" s="65">
        <v>410</v>
      </c>
      <c r="K3822" s="65" t="s">
        <v>495</v>
      </c>
    </row>
    <row r="3823" spans="1:11" ht="12.75" customHeight="1">
      <c r="A3823" s="68" t="s">
        <v>520</v>
      </c>
      <c r="B3823" s="68" t="s">
        <v>435</v>
      </c>
      <c r="C3823" s="68" t="s">
        <v>287</v>
      </c>
      <c r="D3823" s="68" t="s">
        <v>359</v>
      </c>
      <c r="E3823" s="68" t="s">
        <v>360</v>
      </c>
      <c r="F3823" s="68" t="s">
        <v>77</v>
      </c>
      <c r="G3823" s="68" t="s">
        <v>273</v>
      </c>
      <c r="H3823" s="68" t="s">
        <v>247</v>
      </c>
      <c r="I3823" s="65">
        <v>2</v>
      </c>
      <c r="J3823" s="65">
        <v>410</v>
      </c>
      <c r="K3823" s="65" t="s">
        <v>495</v>
      </c>
    </row>
    <row r="3824" spans="1:11" ht="12.75" customHeight="1">
      <c r="A3824" s="68" t="s">
        <v>520</v>
      </c>
      <c r="B3824" s="68" t="s">
        <v>435</v>
      </c>
      <c r="C3824" s="68" t="s">
        <v>287</v>
      </c>
      <c r="D3824" s="68" t="s">
        <v>359</v>
      </c>
      <c r="E3824" s="68" t="s">
        <v>360</v>
      </c>
      <c r="F3824" s="68" t="s">
        <v>77</v>
      </c>
      <c r="G3824" s="68" t="s">
        <v>273</v>
      </c>
      <c r="H3824" s="68" t="s">
        <v>365</v>
      </c>
      <c r="I3824" s="65">
        <v>1509</v>
      </c>
      <c r="J3824" s="65">
        <v>408</v>
      </c>
      <c r="K3824" s="65" t="s">
        <v>496</v>
      </c>
    </row>
    <row r="3825" spans="1:11" ht="12.75" customHeight="1">
      <c r="A3825" s="68" t="s">
        <v>520</v>
      </c>
      <c r="B3825" s="68" t="s">
        <v>435</v>
      </c>
      <c r="C3825" s="68" t="s">
        <v>287</v>
      </c>
      <c r="D3825" s="68" t="s">
        <v>359</v>
      </c>
      <c r="E3825" s="68" t="s">
        <v>360</v>
      </c>
      <c r="F3825" s="68" t="s">
        <v>77</v>
      </c>
      <c r="G3825" s="68" t="s">
        <v>273</v>
      </c>
      <c r="H3825" s="68" t="s">
        <v>366</v>
      </c>
      <c r="I3825" s="65">
        <v>3996</v>
      </c>
      <c r="J3825" s="65">
        <v>408</v>
      </c>
      <c r="K3825" s="65" t="s">
        <v>496</v>
      </c>
    </row>
    <row r="3826" spans="1:11" ht="12.75" customHeight="1">
      <c r="A3826" s="68" t="s">
        <v>520</v>
      </c>
      <c r="B3826" s="68" t="s">
        <v>435</v>
      </c>
      <c r="C3826" s="68" t="s">
        <v>287</v>
      </c>
      <c r="D3826" s="68" t="s">
        <v>359</v>
      </c>
      <c r="E3826" s="68" t="s">
        <v>360</v>
      </c>
      <c r="F3826" s="68" t="s">
        <v>77</v>
      </c>
      <c r="G3826" s="68" t="s">
        <v>273</v>
      </c>
      <c r="H3826" s="68" t="s">
        <v>367</v>
      </c>
      <c r="I3826" s="65">
        <v>3074</v>
      </c>
      <c r="J3826" s="65">
        <v>408</v>
      </c>
      <c r="K3826" s="65" t="s">
        <v>496</v>
      </c>
    </row>
    <row r="3827" spans="1:11" ht="12.75" customHeight="1">
      <c r="A3827" s="68" t="s">
        <v>520</v>
      </c>
      <c r="B3827" s="68" t="s">
        <v>435</v>
      </c>
      <c r="C3827" s="68" t="s">
        <v>287</v>
      </c>
      <c r="D3827" s="68" t="s">
        <v>359</v>
      </c>
      <c r="E3827" s="68" t="s">
        <v>360</v>
      </c>
      <c r="F3827" s="68" t="s">
        <v>77</v>
      </c>
      <c r="G3827" s="68" t="s">
        <v>273</v>
      </c>
      <c r="H3827" s="68" t="s">
        <v>247</v>
      </c>
      <c r="I3827" s="65">
        <v>16</v>
      </c>
      <c r="J3827" s="65">
        <v>408</v>
      </c>
      <c r="K3827" s="65" t="s">
        <v>496</v>
      </c>
    </row>
    <row r="3828" spans="1:11" ht="12.75" customHeight="1">
      <c r="A3828" s="68" t="s">
        <v>520</v>
      </c>
      <c r="B3828" s="68" t="s">
        <v>435</v>
      </c>
      <c r="C3828" s="68" t="s">
        <v>287</v>
      </c>
      <c r="D3828" s="68" t="s">
        <v>359</v>
      </c>
      <c r="E3828" s="68" t="s">
        <v>360</v>
      </c>
      <c r="F3828" s="68" t="s">
        <v>77</v>
      </c>
      <c r="G3828" s="68" t="s">
        <v>273</v>
      </c>
      <c r="H3828" s="68" t="s">
        <v>365</v>
      </c>
      <c r="I3828" s="65">
        <v>1541</v>
      </c>
      <c r="J3828" s="65">
        <v>414</v>
      </c>
      <c r="K3828" s="65" t="s">
        <v>377</v>
      </c>
    </row>
    <row r="3829" spans="1:11" ht="12.75" customHeight="1">
      <c r="A3829" s="68" t="s">
        <v>520</v>
      </c>
      <c r="B3829" s="68" t="s">
        <v>435</v>
      </c>
      <c r="C3829" s="68" t="s">
        <v>287</v>
      </c>
      <c r="D3829" s="68" t="s">
        <v>359</v>
      </c>
      <c r="E3829" s="68" t="s">
        <v>360</v>
      </c>
      <c r="F3829" s="68" t="s">
        <v>77</v>
      </c>
      <c r="G3829" s="68" t="s">
        <v>273</v>
      </c>
      <c r="H3829" s="68" t="s">
        <v>366</v>
      </c>
      <c r="I3829" s="65">
        <v>5226</v>
      </c>
      <c r="J3829" s="65">
        <v>414</v>
      </c>
      <c r="K3829" s="65" t="s">
        <v>377</v>
      </c>
    </row>
    <row r="3830" spans="1:11" ht="12.75" customHeight="1">
      <c r="A3830" s="68" t="s">
        <v>520</v>
      </c>
      <c r="B3830" s="68" t="s">
        <v>435</v>
      </c>
      <c r="C3830" s="68" t="s">
        <v>287</v>
      </c>
      <c r="D3830" s="68" t="s">
        <v>359</v>
      </c>
      <c r="E3830" s="68" t="s">
        <v>360</v>
      </c>
      <c r="F3830" s="68" t="s">
        <v>77</v>
      </c>
      <c r="G3830" s="68" t="s">
        <v>273</v>
      </c>
      <c r="H3830" s="68" t="s">
        <v>367</v>
      </c>
      <c r="I3830" s="65">
        <v>2537</v>
      </c>
      <c r="J3830" s="65">
        <v>414</v>
      </c>
      <c r="K3830" s="65" t="s">
        <v>377</v>
      </c>
    </row>
    <row r="3831" spans="1:11" ht="12.75" customHeight="1">
      <c r="A3831" s="68" t="s">
        <v>520</v>
      </c>
      <c r="B3831" s="68" t="s">
        <v>435</v>
      </c>
      <c r="C3831" s="68" t="s">
        <v>287</v>
      </c>
      <c r="D3831" s="68" t="s">
        <v>359</v>
      </c>
      <c r="E3831" s="68" t="s">
        <v>360</v>
      </c>
      <c r="F3831" s="68" t="s">
        <v>77</v>
      </c>
      <c r="G3831" s="68" t="s">
        <v>273</v>
      </c>
      <c r="H3831" s="68" t="s">
        <v>247</v>
      </c>
      <c r="I3831" s="65">
        <v>4</v>
      </c>
      <c r="J3831" s="65">
        <v>414</v>
      </c>
      <c r="K3831" s="65" t="s">
        <v>377</v>
      </c>
    </row>
    <row r="3832" spans="1:11" ht="12.75" customHeight="1">
      <c r="A3832" s="68" t="s">
        <v>520</v>
      </c>
      <c r="B3832" s="68" t="s">
        <v>435</v>
      </c>
      <c r="C3832" s="68" t="s">
        <v>287</v>
      </c>
      <c r="D3832" s="68" t="s">
        <v>359</v>
      </c>
      <c r="E3832" s="68" t="s">
        <v>360</v>
      </c>
      <c r="F3832" s="68" t="s">
        <v>77</v>
      </c>
      <c r="G3832" s="68" t="s">
        <v>273</v>
      </c>
      <c r="H3832" s="68" t="s">
        <v>365</v>
      </c>
      <c r="I3832" s="65">
        <v>750</v>
      </c>
      <c r="J3832" s="65">
        <v>424</v>
      </c>
      <c r="K3832" s="65" t="s">
        <v>378</v>
      </c>
    </row>
    <row r="3833" spans="1:11" ht="12.75" customHeight="1">
      <c r="A3833" s="68" t="s">
        <v>520</v>
      </c>
      <c r="B3833" s="68" t="s">
        <v>435</v>
      </c>
      <c r="C3833" s="68" t="s">
        <v>287</v>
      </c>
      <c r="D3833" s="68" t="s">
        <v>359</v>
      </c>
      <c r="E3833" s="68" t="s">
        <v>360</v>
      </c>
      <c r="F3833" s="68" t="s">
        <v>77</v>
      </c>
      <c r="G3833" s="68" t="s">
        <v>273</v>
      </c>
      <c r="H3833" s="68" t="s">
        <v>366</v>
      </c>
      <c r="I3833" s="65">
        <v>1776</v>
      </c>
      <c r="J3833" s="65">
        <v>424</v>
      </c>
      <c r="K3833" s="65" t="s">
        <v>378</v>
      </c>
    </row>
    <row r="3834" spans="1:11" ht="12.75" customHeight="1">
      <c r="A3834" s="68" t="s">
        <v>520</v>
      </c>
      <c r="B3834" s="68" t="s">
        <v>435</v>
      </c>
      <c r="C3834" s="68" t="s">
        <v>287</v>
      </c>
      <c r="D3834" s="68" t="s">
        <v>359</v>
      </c>
      <c r="E3834" s="68" t="s">
        <v>360</v>
      </c>
      <c r="F3834" s="68" t="s">
        <v>77</v>
      </c>
      <c r="G3834" s="68" t="s">
        <v>273</v>
      </c>
      <c r="H3834" s="68" t="s">
        <v>367</v>
      </c>
      <c r="I3834" s="65">
        <v>858</v>
      </c>
      <c r="J3834" s="65">
        <v>424</v>
      </c>
      <c r="K3834" s="65" t="s">
        <v>378</v>
      </c>
    </row>
    <row r="3835" spans="1:11" ht="12.75" customHeight="1">
      <c r="A3835" s="68" t="s">
        <v>520</v>
      </c>
      <c r="B3835" s="68" t="s">
        <v>435</v>
      </c>
      <c r="C3835" s="68" t="s">
        <v>287</v>
      </c>
      <c r="D3835" s="68" t="s">
        <v>359</v>
      </c>
      <c r="E3835" s="68" t="s">
        <v>360</v>
      </c>
      <c r="F3835" s="68" t="s">
        <v>77</v>
      </c>
      <c r="G3835" s="68" t="s">
        <v>273</v>
      </c>
      <c r="H3835" s="68" t="s">
        <v>247</v>
      </c>
      <c r="I3835" s="65">
        <v>1</v>
      </c>
      <c r="J3835" s="65">
        <v>424</v>
      </c>
      <c r="K3835" s="65" t="s">
        <v>378</v>
      </c>
    </row>
    <row r="3836" spans="1:11" ht="12.75" customHeight="1">
      <c r="A3836" s="68" t="s">
        <v>520</v>
      </c>
      <c r="B3836" s="68" t="s">
        <v>435</v>
      </c>
      <c r="C3836" s="68" t="s">
        <v>287</v>
      </c>
      <c r="D3836" s="68" t="s">
        <v>359</v>
      </c>
      <c r="E3836" s="68" t="s">
        <v>360</v>
      </c>
      <c r="F3836" s="68" t="s">
        <v>77</v>
      </c>
      <c r="G3836" s="68" t="s">
        <v>273</v>
      </c>
      <c r="H3836" s="68" t="s">
        <v>365</v>
      </c>
      <c r="I3836" s="65">
        <v>2899</v>
      </c>
      <c r="J3836" s="65">
        <v>419</v>
      </c>
      <c r="K3836" s="65" t="s">
        <v>262</v>
      </c>
    </row>
    <row r="3837" spans="1:11" ht="12.75" customHeight="1">
      <c r="A3837" s="68" t="s">
        <v>520</v>
      </c>
      <c r="B3837" s="68" t="s">
        <v>435</v>
      </c>
      <c r="C3837" s="68" t="s">
        <v>287</v>
      </c>
      <c r="D3837" s="68" t="s">
        <v>359</v>
      </c>
      <c r="E3837" s="68" t="s">
        <v>360</v>
      </c>
      <c r="F3837" s="68" t="s">
        <v>77</v>
      </c>
      <c r="G3837" s="68" t="s">
        <v>273</v>
      </c>
      <c r="H3837" s="68" t="s">
        <v>366</v>
      </c>
      <c r="I3837" s="65">
        <v>4901</v>
      </c>
      <c r="J3837" s="65">
        <v>419</v>
      </c>
      <c r="K3837" s="65" t="s">
        <v>262</v>
      </c>
    </row>
    <row r="3838" spans="1:11" ht="12.75" customHeight="1">
      <c r="A3838" s="68" t="s">
        <v>520</v>
      </c>
      <c r="B3838" s="68" t="s">
        <v>435</v>
      </c>
      <c r="C3838" s="68" t="s">
        <v>287</v>
      </c>
      <c r="D3838" s="68" t="s">
        <v>359</v>
      </c>
      <c r="E3838" s="68" t="s">
        <v>360</v>
      </c>
      <c r="F3838" s="68" t="s">
        <v>77</v>
      </c>
      <c r="G3838" s="68" t="s">
        <v>273</v>
      </c>
      <c r="H3838" s="68" t="s">
        <v>367</v>
      </c>
      <c r="I3838" s="65">
        <v>588</v>
      </c>
      <c r="J3838" s="65">
        <v>419</v>
      </c>
      <c r="K3838" s="65" t="s">
        <v>262</v>
      </c>
    </row>
    <row r="3839" spans="1:11" ht="12.75" customHeight="1">
      <c r="A3839" s="68" t="s">
        <v>520</v>
      </c>
      <c r="B3839" s="68" t="s">
        <v>435</v>
      </c>
      <c r="C3839" s="68" t="s">
        <v>287</v>
      </c>
      <c r="D3839" s="68" t="s">
        <v>359</v>
      </c>
      <c r="E3839" s="68" t="s">
        <v>360</v>
      </c>
      <c r="F3839" s="68" t="s">
        <v>77</v>
      </c>
      <c r="G3839" s="68" t="s">
        <v>273</v>
      </c>
      <c r="H3839" s="68" t="s">
        <v>247</v>
      </c>
      <c r="I3839" s="65">
        <v>28</v>
      </c>
      <c r="J3839" s="65">
        <v>419</v>
      </c>
      <c r="K3839" s="65" t="s">
        <v>262</v>
      </c>
    </row>
    <row r="3840" spans="1:11" ht="12.75" customHeight="1">
      <c r="A3840" s="68" t="s">
        <v>520</v>
      </c>
      <c r="B3840" s="68" t="s">
        <v>435</v>
      </c>
      <c r="C3840" s="68" t="s">
        <v>287</v>
      </c>
      <c r="D3840" s="68" t="s">
        <v>359</v>
      </c>
      <c r="E3840" s="68" t="s">
        <v>360</v>
      </c>
      <c r="F3840" s="68" t="s">
        <v>77</v>
      </c>
      <c r="G3840" s="68" t="s">
        <v>273</v>
      </c>
      <c r="H3840" s="68" t="s">
        <v>365</v>
      </c>
      <c r="I3840" s="65">
        <v>644</v>
      </c>
      <c r="J3840" s="65">
        <v>403</v>
      </c>
      <c r="K3840" s="65" t="s">
        <v>428</v>
      </c>
    </row>
    <row r="3841" spans="1:11" ht="12.75" customHeight="1">
      <c r="A3841" s="68" t="s">
        <v>520</v>
      </c>
      <c r="B3841" s="68" t="s">
        <v>435</v>
      </c>
      <c r="C3841" s="68" t="s">
        <v>287</v>
      </c>
      <c r="D3841" s="68" t="s">
        <v>359</v>
      </c>
      <c r="E3841" s="68" t="s">
        <v>360</v>
      </c>
      <c r="F3841" s="68" t="s">
        <v>77</v>
      </c>
      <c r="G3841" s="68" t="s">
        <v>273</v>
      </c>
      <c r="H3841" s="68" t="s">
        <v>366</v>
      </c>
      <c r="I3841" s="65">
        <v>1891</v>
      </c>
      <c r="J3841" s="65">
        <v>403</v>
      </c>
      <c r="K3841" s="65" t="s">
        <v>428</v>
      </c>
    </row>
    <row r="3842" spans="1:11" ht="12.75" customHeight="1">
      <c r="A3842" s="68" t="s">
        <v>520</v>
      </c>
      <c r="B3842" s="68" t="s">
        <v>435</v>
      </c>
      <c r="C3842" s="68" t="s">
        <v>287</v>
      </c>
      <c r="D3842" s="68" t="s">
        <v>359</v>
      </c>
      <c r="E3842" s="68" t="s">
        <v>360</v>
      </c>
      <c r="F3842" s="68" t="s">
        <v>77</v>
      </c>
      <c r="G3842" s="68" t="s">
        <v>273</v>
      </c>
      <c r="H3842" s="68" t="s">
        <v>367</v>
      </c>
      <c r="I3842" s="65">
        <v>890</v>
      </c>
      <c r="J3842" s="65">
        <v>403</v>
      </c>
      <c r="K3842" s="65" t="s">
        <v>428</v>
      </c>
    </row>
    <row r="3843" spans="1:11" ht="12.75" customHeight="1">
      <c r="A3843" s="68" t="s">
        <v>520</v>
      </c>
      <c r="B3843" s="68" t="s">
        <v>435</v>
      </c>
      <c r="C3843" s="68" t="s">
        <v>287</v>
      </c>
      <c r="D3843" s="68" t="s">
        <v>359</v>
      </c>
      <c r="E3843" s="68" t="s">
        <v>360</v>
      </c>
      <c r="F3843" s="68" t="s">
        <v>77</v>
      </c>
      <c r="G3843" s="68" t="s">
        <v>273</v>
      </c>
      <c r="H3843" s="68" t="s">
        <v>365</v>
      </c>
      <c r="I3843" s="65">
        <v>73</v>
      </c>
      <c r="J3843" s="65">
        <v>418</v>
      </c>
      <c r="K3843" s="65" t="s">
        <v>429</v>
      </c>
    </row>
    <row r="3844" spans="1:11" ht="12.75" customHeight="1">
      <c r="A3844" s="68" t="s">
        <v>520</v>
      </c>
      <c r="B3844" s="68" t="s">
        <v>435</v>
      </c>
      <c r="C3844" s="68" t="s">
        <v>287</v>
      </c>
      <c r="D3844" s="68" t="s">
        <v>359</v>
      </c>
      <c r="E3844" s="68" t="s">
        <v>360</v>
      </c>
      <c r="F3844" s="68" t="s">
        <v>77</v>
      </c>
      <c r="G3844" s="68" t="s">
        <v>273</v>
      </c>
      <c r="H3844" s="68" t="s">
        <v>366</v>
      </c>
      <c r="I3844" s="65">
        <v>242</v>
      </c>
      <c r="J3844" s="65">
        <v>418</v>
      </c>
      <c r="K3844" s="65" t="s">
        <v>429</v>
      </c>
    </row>
    <row r="3845" spans="1:11" ht="12.75" customHeight="1">
      <c r="A3845" s="68" t="s">
        <v>520</v>
      </c>
      <c r="B3845" s="68" t="s">
        <v>435</v>
      </c>
      <c r="C3845" s="68" t="s">
        <v>287</v>
      </c>
      <c r="D3845" s="68" t="s">
        <v>359</v>
      </c>
      <c r="E3845" s="68" t="s">
        <v>360</v>
      </c>
      <c r="F3845" s="68" t="s">
        <v>77</v>
      </c>
      <c r="G3845" s="68" t="s">
        <v>273</v>
      </c>
      <c r="H3845" s="68" t="s">
        <v>367</v>
      </c>
      <c r="I3845" s="65">
        <v>99</v>
      </c>
      <c r="J3845" s="65">
        <v>418</v>
      </c>
      <c r="K3845" s="65" t="s">
        <v>429</v>
      </c>
    </row>
    <row r="3846" spans="1:11" ht="12.75" customHeight="1">
      <c r="A3846" s="68" t="s">
        <v>520</v>
      </c>
      <c r="B3846" s="68" t="s">
        <v>435</v>
      </c>
      <c r="C3846" s="68" t="s">
        <v>287</v>
      </c>
      <c r="D3846" s="68" t="s">
        <v>359</v>
      </c>
      <c r="E3846" s="68" t="s">
        <v>360</v>
      </c>
      <c r="F3846" s="68" t="s">
        <v>77</v>
      </c>
      <c r="G3846" s="68" t="s">
        <v>273</v>
      </c>
      <c r="H3846" s="68" t="s">
        <v>365</v>
      </c>
      <c r="I3846" s="65">
        <v>275</v>
      </c>
      <c r="J3846" s="65">
        <v>406</v>
      </c>
      <c r="K3846" s="65" t="s">
        <v>497</v>
      </c>
    </row>
    <row r="3847" spans="1:11" ht="12.75" customHeight="1">
      <c r="A3847" s="68" t="s">
        <v>520</v>
      </c>
      <c r="B3847" s="68" t="s">
        <v>435</v>
      </c>
      <c r="C3847" s="68" t="s">
        <v>287</v>
      </c>
      <c r="D3847" s="68" t="s">
        <v>359</v>
      </c>
      <c r="E3847" s="68" t="s">
        <v>360</v>
      </c>
      <c r="F3847" s="68" t="s">
        <v>77</v>
      </c>
      <c r="G3847" s="68" t="s">
        <v>273</v>
      </c>
      <c r="H3847" s="68" t="s">
        <v>366</v>
      </c>
      <c r="I3847" s="65">
        <v>536</v>
      </c>
      <c r="J3847" s="65">
        <v>406</v>
      </c>
      <c r="K3847" s="65" t="s">
        <v>497</v>
      </c>
    </row>
    <row r="3848" spans="1:11" ht="12.75" customHeight="1">
      <c r="A3848" s="68" t="s">
        <v>520</v>
      </c>
      <c r="B3848" s="68" t="s">
        <v>435</v>
      </c>
      <c r="C3848" s="68" t="s">
        <v>287</v>
      </c>
      <c r="D3848" s="68" t="s">
        <v>359</v>
      </c>
      <c r="E3848" s="68" t="s">
        <v>360</v>
      </c>
      <c r="F3848" s="68" t="s">
        <v>77</v>
      </c>
      <c r="G3848" s="68" t="s">
        <v>273</v>
      </c>
      <c r="H3848" s="68" t="s">
        <v>367</v>
      </c>
      <c r="I3848" s="65">
        <v>380</v>
      </c>
      <c r="J3848" s="65">
        <v>406</v>
      </c>
      <c r="K3848" s="65" t="s">
        <v>497</v>
      </c>
    </row>
    <row r="3849" spans="1:11" ht="12.75" customHeight="1">
      <c r="A3849" s="68" t="s">
        <v>520</v>
      </c>
      <c r="B3849" s="68" t="s">
        <v>435</v>
      </c>
      <c r="C3849" s="68" t="s">
        <v>287</v>
      </c>
      <c r="D3849" s="68" t="s">
        <v>359</v>
      </c>
      <c r="E3849" s="68" t="s">
        <v>360</v>
      </c>
      <c r="F3849" s="68" t="s">
        <v>77</v>
      </c>
      <c r="G3849" s="68" t="s">
        <v>273</v>
      </c>
      <c r="H3849" s="68" t="s">
        <v>366</v>
      </c>
      <c r="I3849" s="65">
        <v>6</v>
      </c>
      <c r="J3849" s="65">
        <v>604</v>
      </c>
      <c r="K3849" s="65" t="s">
        <v>280</v>
      </c>
    </row>
    <row r="3850" spans="1:11" ht="12.75" customHeight="1">
      <c r="A3850" s="68" t="s">
        <v>520</v>
      </c>
      <c r="B3850" s="68" t="s">
        <v>435</v>
      </c>
      <c r="C3850" s="68" t="s">
        <v>287</v>
      </c>
      <c r="D3850" s="68" t="s">
        <v>359</v>
      </c>
      <c r="E3850" s="68" t="s">
        <v>360</v>
      </c>
      <c r="F3850" s="68" t="s">
        <v>77</v>
      </c>
      <c r="G3850" s="68" t="s">
        <v>273</v>
      </c>
      <c r="H3850" s="68" t="s">
        <v>367</v>
      </c>
      <c r="I3850" s="65">
        <v>6</v>
      </c>
      <c r="J3850" s="65">
        <v>604</v>
      </c>
      <c r="K3850" s="65" t="s">
        <v>280</v>
      </c>
    </row>
    <row r="3851" spans="1:11" ht="12.75" customHeight="1">
      <c r="A3851" s="68" t="s">
        <v>520</v>
      </c>
      <c r="B3851" s="68" t="s">
        <v>435</v>
      </c>
      <c r="C3851" s="68" t="s">
        <v>287</v>
      </c>
      <c r="D3851" s="68" t="s">
        <v>359</v>
      </c>
      <c r="E3851" s="68" t="s">
        <v>360</v>
      </c>
      <c r="F3851" s="68" t="s">
        <v>77</v>
      </c>
      <c r="G3851" s="68" t="s">
        <v>273</v>
      </c>
      <c r="H3851" s="68" t="s">
        <v>365</v>
      </c>
      <c r="I3851" s="65">
        <v>9</v>
      </c>
      <c r="J3851" s="65">
        <v>411</v>
      </c>
      <c r="K3851" s="65" t="s">
        <v>498</v>
      </c>
    </row>
    <row r="3852" spans="1:11" ht="12.75" customHeight="1">
      <c r="A3852" s="68" t="s">
        <v>520</v>
      </c>
      <c r="B3852" s="68" t="s">
        <v>435</v>
      </c>
      <c r="C3852" s="68" t="s">
        <v>287</v>
      </c>
      <c r="D3852" s="68" t="s">
        <v>359</v>
      </c>
      <c r="E3852" s="68" t="s">
        <v>360</v>
      </c>
      <c r="F3852" s="68" t="s">
        <v>77</v>
      </c>
      <c r="G3852" s="68" t="s">
        <v>273</v>
      </c>
      <c r="H3852" s="68" t="s">
        <v>366</v>
      </c>
      <c r="I3852" s="65">
        <v>19</v>
      </c>
      <c r="J3852" s="65">
        <v>411</v>
      </c>
      <c r="K3852" s="65" t="s">
        <v>498</v>
      </c>
    </row>
    <row r="3853" spans="1:11" ht="12.75" customHeight="1">
      <c r="A3853" s="68" t="s">
        <v>520</v>
      </c>
      <c r="B3853" s="68" t="s">
        <v>435</v>
      </c>
      <c r="C3853" s="68" t="s">
        <v>287</v>
      </c>
      <c r="D3853" s="68" t="s">
        <v>359</v>
      </c>
      <c r="E3853" s="68" t="s">
        <v>360</v>
      </c>
      <c r="F3853" s="68" t="s">
        <v>77</v>
      </c>
      <c r="G3853" s="68" t="s">
        <v>273</v>
      </c>
      <c r="H3853" s="68" t="s">
        <v>367</v>
      </c>
      <c r="I3853" s="65">
        <v>18</v>
      </c>
      <c r="J3853" s="65">
        <v>411</v>
      </c>
      <c r="K3853" s="65" t="s">
        <v>498</v>
      </c>
    </row>
    <row r="3854" spans="1:11" ht="12.75" customHeight="1">
      <c r="A3854" s="68" t="s">
        <v>520</v>
      </c>
      <c r="B3854" s="68" t="s">
        <v>435</v>
      </c>
      <c r="C3854" s="68" t="s">
        <v>287</v>
      </c>
      <c r="D3854" s="68" t="s">
        <v>359</v>
      </c>
      <c r="E3854" s="68" t="s">
        <v>360</v>
      </c>
      <c r="F3854" s="68" t="s">
        <v>77</v>
      </c>
      <c r="G3854" s="68" t="s">
        <v>273</v>
      </c>
      <c r="H3854" s="68" t="s">
        <v>365</v>
      </c>
      <c r="I3854" s="65">
        <v>857</v>
      </c>
      <c r="J3854" s="65">
        <v>425</v>
      </c>
      <c r="K3854" s="65" t="s">
        <v>379</v>
      </c>
    </row>
    <row r="3855" spans="1:11" ht="12.75" customHeight="1">
      <c r="A3855" s="68" t="s">
        <v>520</v>
      </c>
      <c r="B3855" s="68" t="s">
        <v>435</v>
      </c>
      <c r="C3855" s="68" t="s">
        <v>287</v>
      </c>
      <c r="D3855" s="68" t="s">
        <v>359</v>
      </c>
      <c r="E3855" s="68" t="s">
        <v>360</v>
      </c>
      <c r="F3855" s="68" t="s">
        <v>77</v>
      </c>
      <c r="G3855" s="68" t="s">
        <v>273</v>
      </c>
      <c r="H3855" s="68" t="s">
        <v>366</v>
      </c>
      <c r="I3855" s="65">
        <v>2243</v>
      </c>
      <c r="J3855" s="65">
        <v>425</v>
      </c>
      <c r="K3855" s="65" t="s">
        <v>379</v>
      </c>
    </row>
    <row r="3856" spans="1:11" ht="12.75" customHeight="1">
      <c r="A3856" s="68" t="s">
        <v>520</v>
      </c>
      <c r="B3856" s="68" t="s">
        <v>435</v>
      </c>
      <c r="C3856" s="68" t="s">
        <v>287</v>
      </c>
      <c r="D3856" s="68" t="s">
        <v>359</v>
      </c>
      <c r="E3856" s="68" t="s">
        <v>360</v>
      </c>
      <c r="F3856" s="68" t="s">
        <v>77</v>
      </c>
      <c r="G3856" s="68" t="s">
        <v>273</v>
      </c>
      <c r="H3856" s="68" t="s">
        <v>367</v>
      </c>
      <c r="I3856" s="65">
        <v>1560</v>
      </c>
      <c r="J3856" s="65">
        <v>425</v>
      </c>
      <c r="K3856" s="65" t="s">
        <v>379</v>
      </c>
    </row>
    <row r="3857" spans="1:11" ht="12.75" customHeight="1">
      <c r="A3857" s="68" t="s">
        <v>520</v>
      </c>
      <c r="B3857" s="68" t="s">
        <v>435</v>
      </c>
      <c r="C3857" s="68" t="s">
        <v>287</v>
      </c>
      <c r="D3857" s="68" t="s">
        <v>359</v>
      </c>
      <c r="E3857" s="68" t="s">
        <v>360</v>
      </c>
      <c r="F3857" s="68" t="s">
        <v>77</v>
      </c>
      <c r="G3857" s="68" t="s">
        <v>273</v>
      </c>
      <c r="H3857" s="68" t="s">
        <v>247</v>
      </c>
      <c r="I3857" s="65">
        <v>1</v>
      </c>
      <c r="J3857" s="65">
        <v>425</v>
      </c>
      <c r="K3857" s="65" t="s">
        <v>379</v>
      </c>
    </row>
    <row r="3858" spans="1:11" ht="12.75" customHeight="1">
      <c r="A3858" s="68" t="s">
        <v>520</v>
      </c>
      <c r="B3858" s="68" t="s">
        <v>435</v>
      </c>
      <c r="C3858" s="68" t="s">
        <v>287</v>
      </c>
      <c r="D3858" s="68" t="s">
        <v>359</v>
      </c>
      <c r="E3858" s="68" t="s">
        <v>360</v>
      </c>
      <c r="F3858" s="68" t="s">
        <v>77</v>
      </c>
      <c r="G3858" s="68" t="s">
        <v>273</v>
      </c>
      <c r="H3858" s="68" t="s">
        <v>365</v>
      </c>
      <c r="I3858" s="65">
        <v>257</v>
      </c>
      <c r="J3858" s="65">
        <v>429</v>
      </c>
      <c r="K3858" s="65" t="s">
        <v>380</v>
      </c>
    </row>
    <row r="3859" spans="1:11" ht="12.75" customHeight="1">
      <c r="A3859" s="68" t="s">
        <v>520</v>
      </c>
      <c r="B3859" s="68" t="s">
        <v>435</v>
      </c>
      <c r="C3859" s="68" t="s">
        <v>287</v>
      </c>
      <c r="D3859" s="68" t="s">
        <v>359</v>
      </c>
      <c r="E3859" s="68" t="s">
        <v>360</v>
      </c>
      <c r="F3859" s="68" t="s">
        <v>77</v>
      </c>
      <c r="G3859" s="68" t="s">
        <v>273</v>
      </c>
      <c r="H3859" s="68" t="s">
        <v>366</v>
      </c>
      <c r="I3859" s="65">
        <v>373</v>
      </c>
      <c r="J3859" s="65">
        <v>429</v>
      </c>
      <c r="K3859" s="65" t="s">
        <v>380</v>
      </c>
    </row>
    <row r="3860" spans="1:11" ht="12.75" customHeight="1">
      <c r="A3860" s="68" t="s">
        <v>520</v>
      </c>
      <c r="B3860" s="68" t="s">
        <v>435</v>
      </c>
      <c r="C3860" s="68" t="s">
        <v>287</v>
      </c>
      <c r="D3860" s="68" t="s">
        <v>359</v>
      </c>
      <c r="E3860" s="68" t="s">
        <v>360</v>
      </c>
      <c r="F3860" s="68" t="s">
        <v>77</v>
      </c>
      <c r="G3860" s="68" t="s">
        <v>273</v>
      </c>
      <c r="H3860" s="68" t="s">
        <v>367</v>
      </c>
      <c r="I3860" s="65">
        <v>128</v>
      </c>
      <c r="J3860" s="65">
        <v>429</v>
      </c>
      <c r="K3860" s="65" t="s">
        <v>380</v>
      </c>
    </row>
    <row r="3861" spans="1:11" ht="12.75" customHeight="1">
      <c r="A3861" s="68" t="s">
        <v>520</v>
      </c>
      <c r="B3861" s="68" t="s">
        <v>435</v>
      </c>
      <c r="C3861" s="68" t="s">
        <v>287</v>
      </c>
      <c r="D3861" s="68" t="s">
        <v>359</v>
      </c>
      <c r="E3861" s="68" t="s">
        <v>360</v>
      </c>
      <c r="F3861" s="68" t="s">
        <v>77</v>
      </c>
      <c r="G3861" s="68" t="s">
        <v>273</v>
      </c>
      <c r="H3861" s="68" t="s">
        <v>365</v>
      </c>
      <c r="I3861" s="65">
        <v>584</v>
      </c>
      <c r="J3861" s="65">
        <v>409</v>
      </c>
      <c r="K3861" s="65" t="s">
        <v>281</v>
      </c>
    </row>
    <row r="3862" spans="1:11" ht="12.75" customHeight="1">
      <c r="A3862" s="68" t="s">
        <v>520</v>
      </c>
      <c r="B3862" s="68" t="s">
        <v>435</v>
      </c>
      <c r="C3862" s="68" t="s">
        <v>287</v>
      </c>
      <c r="D3862" s="68" t="s">
        <v>359</v>
      </c>
      <c r="E3862" s="68" t="s">
        <v>360</v>
      </c>
      <c r="F3862" s="68" t="s">
        <v>77</v>
      </c>
      <c r="G3862" s="68" t="s">
        <v>273</v>
      </c>
      <c r="H3862" s="68" t="s">
        <v>366</v>
      </c>
      <c r="I3862" s="65">
        <v>968</v>
      </c>
      <c r="J3862" s="65">
        <v>409</v>
      </c>
      <c r="K3862" s="65" t="s">
        <v>281</v>
      </c>
    </row>
    <row r="3863" spans="1:11" ht="12.75" customHeight="1">
      <c r="A3863" s="68" t="s">
        <v>520</v>
      </c>
      <c r="B3863" s="68" t="s">
        <v>435</v>
      </c>
      <c r="C3863" s="68" t="s">
        <v>287</v>
      </c>
      <c r="D3863" s="68" t="s">
        <v>359</v>
      </c>
      <c r="E3863" s="68" t="s">
        <v>360</v>
      </c>
      <c r="F3863" s="68" t="s">
        <v>77</v>
      </c>
      <c r="G3863" s="68" t="s">
        <v>273</v>
      </c>
      <c r="H3863" s="68" t="s">
        <v>367</v>
      </c>
      <c r="I3863" s="65">
        <v>528</v>
      </c>
      <c r="J3863" s="65">
        <v>409</v>
      </c>
      <c r="K3863" s="65" t="s">
        <v>281</v>
      </c>
    </row>
    <row r="3864" spans="1:11" ht="12.75" customHeight="1">
      <c r="A3864" s="68" t="s">
        <v>520</v>
      </c>
      <c r="B3864" s="68" t="s">
        <v>435</v>
      </c>
      <c r="C3864" s="68" t="s">
        <v>287</v>
      </c>
      <c r="D3864" s="68" t="s">
        <v>359</v>
      </c>
      <c r="E3864" s="68" t="s">
        <v>360</v>
      </c>
      <c r="F3864" s="68" t="s">
        <v>77</v>
      </c>
      <c r="G3864" s="68" t="s">
        <v>273</v>
      </c>
      <c r="H3864" s="68" t="s">
        <v>365</v>
      </c>
      <c r="I3864" s="65">
        <v>463</v>
      </c>
      <c r="J3864" s="65">
        <v>423</v>
      </c>
      <c r="K3864" s="65" t="s">
        <v>381</v>
      </c>
    </row>
    <row r="3865" spans="1:11" ht="12.75" customHeight="1">
      <c r="A3865" s="68" t="s">
        <v>520</v>
      </c>
      <c r="B3865" s="68" t="s">
        <v>435</v>
      </c>
      <c r="C3865" s="68" t="s">
        <v>287</v>
      </c>
      <c r="D3865" s="68" t="s">
        <v>359</v>
      </c>
      <c r="E3865" s="68" t="s">
        <v>360</v>
      </c>
      <c r="F3865" s="68" t="s">
        <v>77</v>
      </c>
      <c r="G3865" s="68" t="s">
        <v>273</v>
      </c>
      <c r="H3865" s="68" t="s">
        <v>366</v>
      </c>
      <c r="I3865" s="65">
        <v>971</v>
      </c>
      <c r="J3865" s="65">
        <v>423</v>
      </c>
      <c r="K3865" s="65" t="s">
        <v>381</v>
      </c>
    </row>
    <row r="3866" spans="1:11" ht="12.75" customHeight="1">
      <c r="A3866" s="68" t="s">
        <v>520</v>
      </c>
      <c r="B3866" s="68" t="s">
        <v>435</v>
      </c>
      <c r="C3866" s="68" t="s">
        <v>287</v>
      </c>
      <c r="D3866" s="68" t="s">
        <v>359</v>
      </c>
      <c r="E3866" s="68" t="s">
        <v>360</v>
      </c>
      <c r="F3866" s="68" t="s">
        <v>77</v>
      </c>
      <c r="G3866" s="68" t="s">
        <v>273</v>
      </c>
      <c r="H3866" s="68" t="s">
        <v>367</v>
      </c>
      <c r="I3866" s="65">
        <v>270</v>
      </c>
      <c r="J3866" s="65">
        <v>423</v>
      </c>
      <c r="K3866" s="65" t="s">
        <v>381</v>
      </c>
    </row>
    <row r="3867" spans="1:11" ht="12.75" customHeight="1">
      <c r="A3867" s="68" t="s">
        <v>520</v>
      </c>
      <c r="B3867" s="68" t="s">
        <v>435</v>
      </c>
      <c r="C3867" s="68" t="s">
        <v>287</v>
      </c>
      <c r="D3867" s="68" t="s">
        <v>359</v>
      </c>
      <c r="E3867" s="68" t="s">
        <v>360</v>
      </c>
      <c r="F3867" s="68" t="s">
        <v>77</v>
      </c>
      <c r="G3867" s="68" t="s">
        <v>273</v>
      </c>
      <c r="H3867" s="68" t="s">
        <v>247</v>
      </c>
      <c r="I3867" s="65">
        <v>6</v>
      </c>
      <c r="J3867" s="65">
        <v>423</v>
      </c>
      <c r="K3867" s="65" t="s">
        <v>381</v>
      </c>
    </row>
    <row r="3868" spans="1:11" ht="12.75" customHeight="1">
      <c r="A3868" s="68" t="s">
        <v>520</v>
      </c>
      <c r="B3868" s="68" t="s">
        <v>435</v>
      </c>
      <c r="C3868" s="68" t="s">
        <v>287</v>
      </c>
      <c r="D3868" s="68" t="s">
        <v>359</v>
      </c>
      <c r="E3868" s="68" t="s">
        <v>360</v>
      </c>
      <c r="F3868" s="68" t="s">
        <v>77</v>
      </c>
      <c r="G3868" s="68" t="s">
        <v>273</v>
      </c>
      <c r="H3868" s="68" t="s">
        <v>365</v>
      </c>
      <c r="I3868" s="65">
        <v>970</v>
      </c>
      <c r="J3868" s="65">
        <v>420</v>
      </c>
      <c r="K3868" s="65" t="s">
        <v>274</v>
      </c>
    </row>
    <row r="3869" spans="1:11" ht="12.75" customHeight="1">
      <c r="A3869" s="68" t="s">
        <v>520</v>
      </c>
      <c r="B3869" s="68" t="s">
        <v>435</v>
      </c>
      <c r="C3869" s="68" t="s">
        <v>287</v>
      </c>
      <c r="D3869" s="68" t="s">
        <v>359</v>
      </c>
      <c r="E3869" s="68" t="s">
        <v>360</v>
      </c>
      <c r="F3869" s="68" t="s">
        <v>77</v>
      </c>
      <c r="G3869" s="68" t="s">
        <v>273</v>
      </c>
      <c r="H3869" s="68" t="s">
        <v>366</v>
      </c>
      <c r="I3869" s="65">
        <v>2367</v>
      </c>
      <c r="J3869" s="65">
        <v>420</v>
      </c>
      <c r="K3869" s="65" t="s">
        <v>274</v>
      </c>
    </row>
    <row r="3870" spans="1:11" ht="12.75" customHeight="1">
      <c r="A3870" s="68" t="s">
        <v>520</v>
      </c>
      <c r="B3870" s="68" t="s">
        <v>435</v>
      </c>
      <c r="C3870" s="68" t="s">
        <v>287</v>
      </c>
      <c r="D3870" s="68" t="s">
        <v>359</v>
      </c>
      <c r="E3870" s="68" t="s">
        <v>360</v>
      </c>
      <c r="F3870" s="68" t="s">
        <v>77</v>
      </c>
      <c r="G3870" s="68" t="s">
        <v>273</v>
      </c>
      <c r="H3870" s="68" t="s">
        <v>367</v>
      </c>
      <c r="I3870" s="65">
        <v>1363</v>
      </c>
      <c r="J3870" s="65">
        <v>420</v>
      </c>
      <c r="K3870" s="65" t="s">
        <v>274</v>
      </c>
    </row>
    <row r="3871" spans="1:11" ht="12.75" customHeight="1">
      <c r="A3871" s="68" t="s">
        <v>520</v>
      </c>
      <c r="B3871" s="68" t="s">
        <v>435</v>
      </c>
      <c r="C3871" s="68" t="s">
        <v>287</v>
      </c>
      <c r="D3871" s="68" t="s">
        <v>359</v>
      </c>
      <c r="E3871" s="68" t="s">
        <v>360</v>
      </c>
      <c r="F3871" s="68" t="s">
        <v>77</v>
      </c>
      <c r="G3871" s="68" t="s">
        <v>273</v>
      </c>
      <c r="H3871" s="68" t="s">
        <v>247</v>
      </c>
      <c r="I3871" s="65">
        <v>2</v>
      </c>
      <c r="J3871" s="65">
        <v>420</v>
      </c>
      <c r="K3871" s="65" t="s">
        <v>274</v>
      </c>
    </row>
    <row r="3872" spans="1:11" ht="12.75" customHeight="1">
      <c r="A3872" s="68" t="s">
        <v>520</v>
      </c>
      <c r="B3872" s="68" t="s">
        <v>435</v>
      </c>
      <c r="C3872" s="68" t="s">
        <v>287</v>
      </c>
      <c r="D3872" s="68" t="s">
        <v>359</v>
      </c>
      <c r="E3872" s="68" t="s">
        <v>360</v>
      </c>
      <c r="F3872" s="68" t="s">
        <v>77</v>
      </c>
      <c r="G3872" s="68" t="s">
        <v>273</v>
      </c>
      <c r="H3872" s="68" t="s">
        <v>365</v>
      </c>
      <c r="I3872" s="65">
        <v>33</v>
      </c>
      <c r="J3872" s="65">
        <v>603</v>
      </c>
      <c r="K3872" s="65" t="s">
        <v>263</v>
      </c>
    </row>
    <row r="3873" spans="1:11" ht="12.75" customHeight="1">
      <c r="A3873" s="68" t="s">
        <v>520</v>
      </c>
      <c r="B3873" s="68" t="s">
        <v>435</v>
      </c>
      <c r="C3873" s="68" t="s">
        <v>287</v>
      </c>
      <c r="D3873" s="68" t="s">
        <v>359</v>
      </c>
      <c r="E3873" s="68" t="s">
        <v>360</v>
      </c>
      <c r="F3873" s="68" t="s">
        <v>77</v>
      </c>
      <c r="G3873" s="68" t="s">
        <v>273</v>
      </c>
      <c r="H3873" s="68" t="s">
        <v>366</v>
      </c>
      <c r="I3873" s="65">
        <v>12</v>
      </c>
      <c r="J3873" s="65">
        <v>603</v>
      </c>
      <c r="K3873" s="65" t="s">
        <v>263</v>
      </c>
    </row>
    <row r="3874" spans="1:11" ht="12.75" customHeight="1">
      <c r="A3874" s="68" t="s">
        <v>520</v>
      </c>
      <c r="B3874" s="68" t="s">
        <v>435</v>
      </c>
      <c r="C3874" s="68" t="s">
        <v>287</v>
      </c>
      <c r="D3874" s="68" t="s">
        <v>359</v>
      </c>
      <c r="E3874" s="68" t="s">
        <v>360</v>
      </c>
      <c r="F3874" s="68" t="s">
        <v>77</v>
      </c>
      <c r="G3874" s="68" t="s">
        <v>273</v>
      </c>
      <c r="H3874" s="68" t="s">
        <v>365</v>
      </c>
      <c r="I3874" s="65">
        <v>392</v>
      </c>
      <c r="J3874" s="65">
        <v>417</v>
      </c>
      <c r="K3874" s="65" t="s">
        <v>499</v>
      </c>
    </row>
    <row r="3875" spans="1:11" ht="12.75" customHeight="1">
      <c r="A3875" s="68" t="s">
        <v>520</v>
      </c>
      <c r="B3875" s="68" t="s">
        <v>435</v>
      </c>
      <c r="C3875" s="68" t="s">
        <v>287</v>
      </c>
      <c r="D3875" s="68" t="s">
        <v>359</v>
      </c>
      <c r="E3875" s="68" t="s">
        <v>360</v>
      </c>
      <c r="F3875" s="68" t="s">
        <v>77</v>
      </c>
      <c r="G3875" s="68" t="s">
        <v>273</v>
      </c>
      <c r="H3875" s="68" t="s">
        <v>366</v>
      </c>
      <c r="I3875" s="65">
        <v>705</v>
      </c>
      <c r="J3875" s="65">
        <v>417</v>
      </c>
      <c r="K3875" s="65" t="s">
        <v>499</v>
      </c>
    </row>
    <row r="3876" spans="1:11" ht="12.75" customHeight="1">
      <c r="A3876" s="68" t="s">
        <v>520</v>
      </c>
      <c r="B3876" s="68" t="s">
        <v>435</v>
      </c>
      <c r="C3876" s="68" t="s">
        <v>287</v>
      </c>
      <c r="D3876" s="68" t="s">
        <v>359</v>
      </c>
      <c r="E3876" s="68" t="s">
        <v>360</v>
      </c>
      <c r="F3876" s="68" t="s">
        <v>77</v>
      </c>
      <c r="G3876" s="68" t="s">
        <v>273</v>
      </c>
      <c r="H3876" s="68" t="s">
        <v>367</v>
      </c>
      <c r="I3876" s="65">
        <v>437</v>
      </c>
      <c r="J3876" s="65">
        <v>417</v>
      </c>
      <c r="K3876" s="65" t="s">
        <v>499</v>
      </c>
    </row>
    <row r="3877" spans="1:11" ht="12.75" customHeight="1">
      <c r="A3877" s="68" t="s">
        <v>520</v>
      </c>
      <c r="B3877" s="68" t="s">
        <v>435</v>
      </c>
      <c r="C3877" s="68" t="s">
        <v>287</v>
      </c>
      <c r="D3877" s="68" t="s">
        <v>359</v>
      </c>
      <c r="E3877" s="68" t="s">
        <v>360</v>
      </c>
      <c r="F3877" s="68" t="s">
        <v>77</v>
      </c>
      <c r="G3877" s="68" t="s">
        <v>273</v>
      </c>
      <c r="H3877" s="68" t="s">
        <v>247</v>
      </c>
      <c r="I3877" s="65">
        <v>2</v>
      </c>
      <c r="J3877" s="65">
        <v>417</v>
      </c>
      <c r="K3877" s="65" t="s">
        <v>499</v>
      </c>
    </row>
    <row r="3878" spans="1:11" ht="12.75" customHeight="1">
      <c r="A3878" s="68" t="s">
        <v>520</v>
      </c>
      <c r="B3878" s="68" t="s">
        <v>435</v>
      </c>
      <c r="C3878" s="68" t="s">
        <v>287</v>
      </c>
      <c r="D3878" s="68" t="s">
        <v>359</v>
      </c>
      <c r="E3878" s="68" t="s">
        <v>360</v>
      </c>
      <c r="F3878" s="68" t="s">
        <v>77</v>
      </c>
      <c r="G3878" s="68" t="s">
        <v>273</v>
      </c>
      <c r="H3878" s="68" t="s">
        <v>365</v>
      </c>
      <c r="I3878" s="65">
        <v>66</v>
      </c>
      <c r="J3878" s="65">
        <v>413</v>
      </c>
      <c r="K3878" s="65" t="s">
        <v>500</v>
      </c>
    </row>
    <row r="3879" spans="1:11" ht="12.75" customHeight="1">
      <c r="A3879" s="68" t="s">
        <v>520</v>
      </c>
      <c r="B3879" s="68" t="s">
        <v>435</v>
      </c>
      <c r="C3879" s="68" t="s">
        <v>287</v>
      </c>
      <c r="D3879" s="68" t="s">
        <v>359</v>
      </c>
      <c r="E3879" s="68" t="s">
        <v>360</v>
      </c>
      <c r="F3879" s="68" t="s">
        <v>77</v>
      </c>
      <c r="G3879" s="68" t="s">
        <v>273</v>
      </c>
      <c r="H3879" s="68" t="s">
        <v>366</v>
      </c>
      <c r="I3879" s="65">
        <v>96</v>
      </c>
      <c r="J3879" s="65">
        <v>413</v>
      </c>
      <c r="K3879" s="65" t="s">
        <v>500</v>
      </c>
    </row>
    <row r="3880" spans="1:11" ht="12.75" customHeight="1">
      <c r="A3880" s="68" t="s">
        <v>520</v>
      </c>
      <c r="B3880" s="68" t="s">
        <v>435</v>
      </c>
      <c r="C3880" s="68" t="s">
        <v>287</v>
      </c>
      <c r="D3880" s="68" t="s">
        <v>359</v>
      </c>
      <c r="E3880" s="68" t="s">
        <v>360</v>
      </c>
      <c r="F3880" s="68" t="s">
        <v>77</v>
      </c>
      <c r="G3880" s="68" t="s">
        <v>273</v>
      </c>
      <c r="H3880" s="68" t="s">
        <v>367</v>
      </c>
      <c r="I3880" s="65">
        <v>93</v>
      </c>
      <c r="J3880" s="65">
        <v>413</v>
      </c>
      <c r="K3880" s="65" t="s">
        <v>500</v>
      </c>
    </row>
    <row r="3881" spans="1:11" ht="12.75" customHeight="1">
      <c r="A3881" s="68" t="s">
        <v>520</v>
      </c>
      <c r="B3881" s="68" t="s">
        <v>435</v>
      </c>
      <c r="C3881" s="68" t="s">
        <v>287</v>
      </c>
      <c r="D3881" s="68" t="s">
        <v>359</v>
      </c>
      <c r="E3881" s="68" t="s">
        <v>360</v>
      </c>
      <c r="F3881" s="68" t="s">
        <v>77</v>
      </c>
      <c r="G3881" s="68" t="s">
        <v>273</v>
      </c>
      <c r="H3881" s="68" t="s">
        <v>366</v>
      </c>
      <c r="I3881" s="65">
        <v>7</v>
      </c>
      <c r="J3881" s="65">
        <v>431</v>
      </c>
      <c r="K3881" s="65" t="s">
        <v>282</v>
      </c>
    </row>
    <row r="3882" spans="1:11" ht="12.75" customHeight="1">
      <c r="A3882" s="68" t="s">
        <v>520</v>
      </c>
      <c r="B3882" s="68" t="s">
        <v>435</v>
      </c>
      <c r="C3882" s="68" t="s">
        <v>287</v>
      </c>
      <c r="D3882" s="68" t="s">
        <v>359</v>
      </c>
      <c r="E3882" s="68" t="s">
        <v>360</v>
      </c>
      <c r="F3882" s="68" t="s">
        <v>77</v>
      </c>
      <c r="G3882" s="68" t="s">
        <v>273</v>
      </c>
      <c r="H3882" s="68" t="s">
        <v>367</v>
      </c>
      <c r="I3882" s="65">
        <v>5</v>
      </c>
      <c r="J3882" s="65">
        <v>431</v>
      </c>
      <c r="K3882" s="65" t="s">
        <v>282</v>
      </c>
    </row>
    <row r="3883" spans="1:11" ht="12.75" customHeight="1">
      <c r="A3883" s="68" t="s">
        <v>520</v>
      </c>
      <c r="B3883" s="68" t="s">
        <v>435</v>
      </c>
      <c r="C3883" s="68" t="s">
        <v>287</v>
      </c>
      <c r="D3883" s="68" t="s">
        <v>359</v>
      </c>
      <c r="E3883" s="68" t="s">
        <v>360</v>
      </c>
      <c r="F3883" s="68" t="s">
        <v>77</v>
      </c>
      <c r="G3883" s="68" t="s">
        <v>273</v>
      </c>
      <c r="H3883" s="68" t="s">
        <v>365</v>
      </c>
      <c r="I3883" s="65">
        <v>91</v>
      </c>
      <c r="J3883" s="65">
        <v>405</v>
      </c>
      <c r="K3883" s="65" t="s">
        <v>423</v>
      </c>
    </row>
    <row r="3884" spans="1:11" ht="12.75" customHeight="1">
      <c r="A3884" s="68" t="s">
        <v>520</v>
      </c>
      <c r="B3884" s="68" t="s">
        <v>435</v>
      </c>
      <c r="C3884" s="68" t="s">
        <v>287</v>
      </c>
      <c r="D3884" s="68" t="s">
        <v>359</v>
      </c>
      <c r="E3884" s="68" t="s">
        <v>360</v>
      </c>
      <c r="F3884" s="68" t="s">
        <v>77</v>
      </c>
      <c r="G3884" s="68" t="s">
        <v>273</v>
      </c>
      <c r="H3884" s="68" t="s">
        <v>366</v>
      </c>
      <c r="I3884" s="65">
        <v>188</v>
      </c>
      <c r="J3884" s="65">
        <v>405</v>
      </c>
      <c r="K3884" s="65" t="s">
        <v>423</v>
      </c>
    </row>
    <row r="3885" spans="1:11" ht="12.75" customHeight="1">
      <c r="A3885" s="68" t="s">
        <v>520</v>
      </c>
      <c r="B3885" s="68" t="s">
        <v>435</v>
      </c>
      <c r="C3885" s="68" t="s">
        <v>287</v>
      </c>
      <c r="D3885" s="68" t="s">
        <v>359</v>
      </c>
      <c r="E3885" s="68" t="s">
        <v>360</v>
      </c>
      <c r="F3885" s="68" t="s">
        <v>77</v>
      </c>
      <c r="G3885" s="68" t="s">
        <v>273</v>
      </c>
      <c r="H3885" s="68" t="s">
        <v>365</v>
      </c>
      <c r="I3885" s="65">
        <v>15</v>
      </c>
      <c r="J3885" s="65">
        <v>421</v>
      </c>
      <c r="K3885" s="65" t="s">
        <v>382</v>
      </c>
    </row>
    <row r="3886" spans="1:11" ht="12.75" customHeight="1">
      <c r="A3886" s="68" t="s">
        <v>520</v>
      </c>
      <c r="B3886" s="68" t="s">
        <v>435</v>
      </c>
      <c r="C3886" s="68" t="s">
        <v>287</v>
      </c>
      <c r="D3886" s="68" t="s">
        <v>359</v>
      </c>
      <c r="E3886" s="68" t="s">
        <v>360</v>
      </c>
      <c r="F3886" s="68" t="s">
        <v>77</v>
      </c>
      <c r="G3886" s="68" t="s">
        <v>273</v>
      </c>
      <c r="H3886" s="68" t="s">
        <v>366</v>
      </c>
      <c r="I3886" s="65">
        <v>42</v>
      </c>
      <c r="J3886" s="65">
        <v>421</v>
      </c>
      <c r="K3886" s="65" t="s">
        <v>382</v>
      </c>
    </row>
    <row r="3887" spans="1:11" ht="12.75" customHeight="1">
      <c r="A3887" s="68" t="s">
        <v>520</v>
      </c>
      <c r="B3887" s="68" t="s">
        <v>435</v>
      </c>
      <c r="C3887" s="68" t="s">
        <v>287</v>
      </c>
      <c r="D3887" s="68" t="s">
        <v>359</v>
      </c>
      <c r="E3887" s="68" t="s">
        <v>360</v>
      </c>
      <c r="F3887" s="68" t="s">
        <v>77</v>
      </c>
      <c r="G3887" s="68" t="s">
        <v>273</v>
      </c>
      <c r="H3887" s="68" t="s">
        <v>367</v>
      </c>
      <c r="I3887" s="65">
        <v>20</v>
      </c>
      <c r="J3887" s="65">
        <v>421</v>
      </c>
      <c r="K3887" s="65" t="s">
        <v>382</v>
      </c>
    </row>
    <row r="3888" spans="1:11" ht="12.75" customHeight="1">
      <c r="A3888" s="68" t="s">
        <v>520</v>
      </c>
      <c r="B3888" s="68" t="s">
        <v>435</v>
      </c>
      <c r="C3888" s="68" t="s">
        <v>287</v>
      </c>
      <c r="D3888" s="68" t="s">
        <v>359</v>
      </c>
      <c r="E3888" s="68" t="s">
        <v>360</v>
      </c>
      <c r="F3888" s="68" t="s">
        <v>77</v>
      </c>
      <c r="G3888" s="68" t="s">
        <v>273</v>
      </c>
      <c r="H3888" s="68" t="s">
        <v>365</v>
      </c>
      <c r="I3888" s="65">
        <v>31</v>
      </c>
      <c r="J3888" s="65">
        <v>440</v>
      </c>
      <c r="K3888" s="65" t="s">
        <v>501</v>
      </c>
    </row>
    <row r="3889" spans="1:11" ht="12.75" customHeight="1">
      <c r="A3889" s="68" t="s">
        <v>520</v>
      </c>
      <c r="B3889" s="68" t="s">
        <v>435</v>
      </c>
      <c r="C3889" s="68" t="s">
        <v>287</v>
      </c>
      <c r="D3889" s="68" t="s">
        <v>359</v>
      </c>
      <c r="E3889" s="68" t="s">
        <v>360</v>
      </c>
      <c r="F3889" s="68" t="s">
        <v>77</v>
      </c>
      <c r="G3889" s="68" t="s">
        <v>273</v>
      </c>
      <c r="H3889" s="68" t="s">
        <v>366</v>
      </c>
      <c r="I3889" s="65">
        <v>133</v>
      </c>
      <c r="J3889" s="65">
        <v>440</v>
      </c>
      <c r="K3889" s="65" t="s">
        <v>501</v>
      </c>
    </row>
    <row r="3890" spans="1:11" ht="12.75" customHeight="1">
      <c r="A3890" s="68" t="s">
        <v>520</v>
      </c>
      <c r="B3890" s="68" t="s">
        <v>435</v>
      </c>
      <c r="C3890" s="68" t="s">
        <v>287</v>
      </c>
      <c r="D3890" s="68" t="s">
        <v>359</v>
      </c>
      <c r="E3890" s="68" t="s">
        <v>360</v>
      </c>
      <c r="F3890" s="68" t="s">
        <v>77</v>
      </c>
      <c r="G3890" s="68" t="s">
        <v>273</v>
      </c>
      <c r="H3890" s="68" t="s">
        <v>367</v>
      </c>
      <c r="I3890" s="65">
        <v>97</v>
      </c>
      <c r="J3890" s="65">
        <v>440</v>
      </c>
      <c r="K3890" s="65" t="s">
        <v>501</v>
      </c>
    </row>
    <row r="3891" spans="1:11" ht="12.75" customHeight="1">
      <c r="A3891" s="68" t="s">
        <v>520</v>
      </c>
      <c r="B3891" s="68" t="s">
        <v>435</v>
      </c>
      <c r="C3891" s="68" t="s">
        <v>287</v>
      </c>
      <c r="D3891" s="68" t="s">
        <v>359</v>
      </c>
      <c r="E3891" s="68" t="s">
        <v>360</v>
      </c>
      <c r="F3891" s="68" t="s">
        <v>77</v>
      </c>
      <c r="G3891" s="68" t="s">
        <v>273</v>
      </c>
      <c r="H3891" s="68" t="s">
        <v>247</v>
      </c>
      <c r="I3891" s="65">
        <v>7</v>
      </c>
      <c r="J3891" s="65">
        <v>440</v>
      </c>
      <c r="K3891" s="65" t="s">
        <v>501</v>
      </c>
    </row>
    <row r="3892" spans="1:11" ht="12.75" customHeight="1">
      <c r="A3892" s="68" t="s">
        <v>520</v>
      </c>
      <c r="B3892" s="68" t="s">
        <v>435</v>
      </c>
      <c r="C3892" s="68" t="s">
        <v>287</v>
      </c>
      <c r="D3892" s="68" t="s">
        <v>359</v>
      </c>
      <c r="E3892" s="68" t="s">
        <v>360</v>
      </c>
      <c r="F3892" s="68" t="s">
        <v>77</v>
      </c>
      <c r="G3892" s="68" t="s">
        <v>273</v>
      </c>
      <c r="H3892" s="68" t="s">
        <v>365</v>
      </c>
      <c r="I3892" s="65">
        <v>29</v>
      </c>
      <c r="J3892" s="65">
        <v>467</v>
      </c>
      <c r="K3892" s="65" t="s">
        <v>275</v>
      </c>
    </row>
    <row r="3893" spans="1:11" ht="12.75" customHeight="1">
      <c r="A3893" s="68" t="s">
        <v>520</v>
      </c>
      <c r="B3893" s="68" t="s">
        <v>435</v>
      </c>
      <c r="C3893" s="68" t="s">
        <v>287</v>
      </c>
      <c r="D3893" s="68" t="s">
        <v>359</v>
      </c>
      <c r="E3893" s="68" t="s">
        <v>360</v>
      </c>
      <c r="F3893" s="68" t="s">
        <v>77</v>
      </c>
      <c r="G3893" s="68" t="s">
        <v>273</v>
      </c>
      <c r="H3893" s="68" t="s">
        <v>366</v>
      </c>
      <c r="I3893" s="65">
        <v>134</v>
      </c>
      <c r="J3893" s="65">
        <v>467</v>
      </c>
      <c r="K3893" s="65" t="s">
        <v>275</v>
      </c>
    </row>
    <row r="3894" spans="1:11" ht="12.75" customHeight="1">
      <c r="A3894" s="68" t="s">
        <v>520</v>
      </c>
      <c r="B3894" s="68" t="s">
        <v>435</v>
      </c>
      <c r="C3894" s="68" t="s">
        <v>287</v>
      </c>
      <c r="D3894" s="68" t="s">
        <v>359</v>
      </c>
      <c r="E3894" s="68" t="s">
        <v>360</v>
      </c>
      <c r="F3894" s="68" t="s">
        <v>77</v>
      </c>
      <c r="G3894" s="68" t="s">
        <v>273</v>
      </c>
      <c r="H3894" s="68" t="s">
        <v>367</v>
      </c>
      <c r="I3894" s="65">
        <v>38</v>
      </c>
      <c r="J3894" s="65">
        <v>467</v>
      </c>
      <c r="K3894" s="65" t="s">
        <v>275</v>
      </c>
    </row>
    <row r="3895" spans="1:11" ht="12.75" customHeight="1">
      <c r="A3895" s="68" t="s">
        <v>520</v>
      </c>
      <c r="B3895" s="68" t="s">
        <v>435</v>
      </c>
      <c r="C3895" s="68" t="s">
        <v>287</v>
      </c>
      <c r="D3895" s="68" t="s">
        <v>359</v>
      </c>
      <c r="E3895" s="68" t="s">
        <v>360</v>
      </c>
      <c r="F3895" s="68" t="s">
        <v>77</v>
      </c>
      <c r="G3895" s="68" t="s">
        <v>273</v>
      </c>
      <c r="H3895" s="68" t="s">
        <v>365</v>
      </c>
      <c r="I3895" s="65">
        <v>5</v>
      </c>
      <c r="J3895" s="65">
        <v>432</v>
      </c>
      <c r="K3895" s="65" t="s">
        <v>424</v>
      </c>
    </row>
    <row r="3896" spans="1:11" ht="12.75" customHeight="1">
      <c r="A3896" s="68" t="s">
        <v>520</v>
      </c>
      <c r="B3896" s="68" t="s">
        <v>435</v>
      </c>
      <c r="C3896" s="68" t="s">
        <v>287</v>
      </c>
      <c r="D3896" s="68" t="s">
        <v>359</v>
      </c>
      <c r="E3896" s="68" t="s">
        <v>360</v>
      </c>
      <c r="F3896" s="68" t="s">
        <v>77</v>
      </c>
      <c r="G3896" s="68" t="s">
        <v>273</v>
      </c>
      <c r="H3896" s="68" t="s">
        <v>366</v>
      </c>
      <c r="I3896" s="65">
        <v>24</v>
      </c>
      <c r="J3896" s="65">
        <v>432</v>
      </c>
      <c r="K3896" s="65" t="s">
        <v>424</v>
      </c>
    </row>
    <row r="3897" spans="1:11" ht="12.75" customHeight="1">
      <c r="A3897" s="68" t="s">
        <v>520</v>
      </c>
      <c r="B3897" s="68" t="s">
        <v>435</v>
      </c>
      <c r="C3897" s="68" t="s">
        <v>287</v>
      </c>
      <c r="D3897" s="68" t="s">
        <v>359</v>
      </c>
      <c r="E3897" s="68" t="s">
        <v>360</v>
      </c>
      <c r="F3897" s="68" t="s">
        <v>77</v>
      </c>
      <c r="G3897" s="68" t="s">
        <v>273</v>
      </c>
      <c r="H3897" s="68" t="s">
        <v>367</v>
      </c>
      <c r="I3897" s="65">
        <v>23</v>
      </c>
      <c r="J3897" s="65">
        <v>432</v>
      </c>
      <c r="K3897" s="65" t="s">
        <v>424</v>
      </c>
    </row>
    <row r="3898" spans="1:11" ht="12.75" customHeight="1">
      <c r="A3898" s="68" t="s">
        <v>520</v>
      </c>
      <c r="B3898" s="68" t="s">
        <v>435</v>
      </c>
      <c r="C3898" s="68" t="s">
        <v>287</v>
      </c>
      <c r="D3898" s="68" t="s">
        <v>359</v>
      </c>
      <c r="E3898" s="68" t="s">
        <v>360</v>
      </c>
      <c r="F3898" s="68" t="s">
        <v>80</v>
      </c>
      <c r="G3898" s="68" t="s">
        <v>395</v>
      </c>
      <c r="H3898" s="68" t="s">
        <v>365</v>
      </c>
      <c r="I3898" s="65">
        <v>1</v>
      </c>
      <c r="J3898" s="65">
        <v>607</v>
      </c>
      <c r="K3898" s="65" t="s">
        <v>401</v>
      </c>
    </row>
    <row r="3899" spans="1:11" ht="12.75" customHeight="1">
      <c r="A3899" s="68" t="s">
        <v>520</v>
      </c>
      <c r="B3899" s="68" t="s">
        <v>435</v>
      </c>
      <c r="C3899" s="68" t="s">
        <v>287</v>
      </c>
      <c r="D3899" s="68" t="s">
        <v>359</v>
      </c>
      <c r="E3899" s="68" t="s">
        <v>360</v>
      </c>
      <c r="F3899" s="68" t="s">
        <v>80</v>
      </c>
      <c r="G3899" s="68" t="s">
        <v>395</v>
      </c>
      <c r="H3899" s="68" t="s">
        <v>366</v>
      </c>
      <c r="I3899" s="65">
        <v>1318</v>
      </c>
      <c r="J3899" s="65">
        <v>607</v>
      </c>
      <c r="K3899" s="65" t="s">
        <v>401</v>
      </c>
    </row>
    <row r="3900" spans="1:11" ht="12.75" customHeight="1">
      <c r="A3900" s="68" t="s">
        <v>520</v>
      </c>
      <c r="B3900" s="68" t="s">
        <v>435</v>
      </c>
      <c r="C3900" s="68" t="s">
        <v>287</v>
      </c>
      <c r="D3900" s="68" t="s">
        <v>359</v>
      </c>
      <c r="E3900" s="68" t="s">
        <v>360</v>
      </c>
      <c r="F3900" s="68" t="s">
        <v>80</v>
      </c>
      <c r="G3900" s="68" t="s">
        <v>395</v>
      </c>
      <c r="H3900" s="68" t="s">
        <v>367</v>
      </c>
      <c r="I3900" s="65">
        <v>1129</v>
      </c>
      <c r="J3900" s="65">
        <v>607</v>
      </c>
      <c r="K3900" s="65" t="s">
        <v>401</v>
      </c>
    </row>
    <row r="3901" spans="1:11" ht="12.75" customHeight="1">
      <c r="A3901" s="68" t="s">
        <v>520</v>
      </c>
      <c r="B3901" s="68" t="s">
        <v>435</v>
      </c>
      <c r="C3901" s="68" t="s">
        <v>287</v>
      </c>
      <c r="D3901" s="68" t="s">
        <v>359</v>
      </c>
      <c r="E3901" s="68" t="s">
        <v>360</v>
      </c>
      <c r="F3901" s="68" t="s">
        <v>81</v>
      </c>
      <c r="G3901" s="68" t="s">
        <v>402</v>
      </c>
      <c r="H3901" s="68" t="s">
        <v>365</v>
      </c>
      <c r="I3901" s="65">
        <v>14</v>
      </c>
      <c r="J3901" s="65">
        <v>539</v>
      </c>
      <c r="K3901" s="65" t="s">
        <v>510</v>
      </c>
    </row>
    <row r="3902" spans="1:11" ht="12.75" customHeight="1">
      <c r="A3902" s="68" t="s">
        <v>520</v>
      </c>
      <c r="B3902" s="68" t="s">
        <v>435</v>
      </c>
      <c r="C3902" s="68" t="s">
        <v>287</v>
      </c>
      <c r="D3902" s="68" t="s">
        <v>359</v>
      </c>
      <c r="E3902" s="68" t="s">
        <v>360</v>
      </c>
      <c r="F3902" s="68" t="s">
        <v>81</v>
      </c>
      <c r="G3902" s="68" t="s">
        <v>402</v>
      </c>
      <c r="H3902" s="68" t="s">
        <v>366</v>
      </c>
      <c r="I3902" s="65">
        <v>35</v>
      </c>
      <c r="J3902" s="65">
        <v>539</v>
      </c>
      <c r="K3902" s="65" t="s">
        <v>510</v>
      </c>
    </row>
    <row r="3903" spans="1:11" ht="12.75" customHeight="1">
      <c r="A3903" s="68" t="s">
        <v>520</v>
      </c>
      <c r="B3903" s="68" t="s">
        <v>435</v>
      </c>
      <c r="C3903" s="68" t="s">
        <v>287</v>
      </c>
      <c r="D3903" s="68" t="s">
        <v>359</v>
      </c>
      <c r="E3903" s="68" t="s">
        <v>360</v>
      </c>
      <c r="F3903" s="68" t="s">
        <v>81</v>
      </c>
      <c r="G3903" s="68" t="s">
        <v>402</v>
      </c>
      <c r="H3903" s="68" t="s">
        <v>367</v>
      </c>
      <c r="I3903" s="65">
        <v>18</v>
      </c>
      <c r="J3903" s="65">
        <v>539</v>
      </c>
      <c r="K3903" s="65" t="s">
        <v>510</v>
      </c>
    </row>
    <row r="3904" spans="1:11" ht="12.75" customHeight="1">
      <c r="A3904" s="68" t="s">
        <v>304</v>
      </c>
      <c r="B3904" s="68" t="s">
        <v>56</v>
      </c>
      <c r="C3904" s="68" t="s">
        <v>287</v>
      </c>
      <c r="D3904" s="68" t="s">
        <v>359</v>
      </c>
      <c r="E3904" s="68" t="s">
        <v>360</v>
      </c>
      <c r="F3904" s="68" t="s">
        <v>75</v>
      </c>
      <c r="G3904" s="68" t="s">
        <v>246</v>
      </c>
      <c r="H3904" s="68" t="s">
        <v>521</v>
      </c>
      <c r="I3904" s="65">
        <v>20057</v>
      </c>
      <c r="J3904" s="65">
        <v>104</v>
      </c>
      <c r="K3904" s="65" t="s">
        <v>361</v>
      </c>
    </row>
    <row r="3905" spans="1:11" ht="12.75" customHeight="1">
      <c r="A3905" s="68" t="s">
        <v>304</v>
      </c>
      <c r="B3905" s="68" t="s">
        <v>56</v>
      </c>
      <c r="C3905" s="68" t="s">
        <v>287</v>
      </c>
      <c r="D3905" s="68" t="s">
        <v>359</v>
      </c>
      <c r="E3905" s="68" t="s">
        <v>360</v>
      </c>
      <c r="F3905" s="68" t="s">
        <v>75</v>
      </c>
      <c r="G3905" s="68" t="s">
        <v>246</v>
      </c>
      <c r="H3905" s="68" t="s">
        <v>406</v>
      </c>
      <c r="I3905" s="65">
        <v>24528</v>
      </c>
      <c r="J3905" s="65">
        <v>104</v>
      </c>
      <c r="K3905" s="65" t="s">
        <v>361</v>
      </c>
    </row>
    <row r="3906" spans="1:11" ht="12.75" customHeight="1">
      <c r="A3906" s="68" t="s">
        <v>304</v>
      </c>
      <c r="B3906" s="68" t="s">
        <v>56</v>
      </c>
      <c r="C3906" s="68" t="s">
        <v>287</v>
      </c>
      <c r="D3906" s="68" t="s">
        <v>359</v>
      </c>
      <c r="E3906" s="68" t="s">
        <v>360</v>
      </c>
      <c r="F3906" s="68" t="s">
        <v>75</v>
      </c>
      <c r="G3906" s="68" t="s">
        <v>246</v>
      </c>
      <c r="H3906" s="68" t="s">
        <v>407</v>
      </c>
      <c r="I3906" s="65">
        <v>53542</v>
      </c>
      <c r="J3906" s="65">
        <v>104</v>
      </c>
      <c r="K3906" s="65" t="s">
        <v>361</v>
      </c>
    </row>
    <row r="3907" spans="1:11" ht="12.75" customHeight="1">
      <c r="A3907" s="68" t="s">
        <v>304</v>
      </c>
      <c r="B3907" s="68" t="s">
        <v>56</v>
      </c>
      <c r="C3907" s="68" t="s">
        <v>287</v>
      </c>
      <c r="D3907" s="68" t="s">
        <v>359</v>
      </c>
      <c r="E3907" s="68" t="s">
        <v>360</v>
      </c>
      <c r="F3907" s="68" t="s">
        <v>75</v>
      </c>
      <c r="G3907" s="68" t="s">
        <v>246</v>
      </c>
      <c r="H3907" s="68" t="s">
        <v>408</v>
      </c>
      <c r="I3907" s="65">
        <v>107235</v>
      </c>
      <c r="J3907" s="65">
        <v>104</v>
      </c>
      <c r="K3907" s="65" t="s">
        <v>361</v>
      </c>
    </row>
    <row r="3908" spans="1:11" ht="12.75" customHeight="1">
      <c r="A3908" s="68" t="s">
        <v>304</v>
      </c>
      <c r="B3908" s="68" t="s">
        <v>56</v>
      </c>
      <c r="C3908" s="68" t="s">
        <v>287</v>
      </c>
      <c r="D3908" s="68" t="s">
        <v>359</v>
      </c>
      <c r="E3908" s="68" t="s">
        <v>360</v>
      </c>
      <c r="F3908" s="68" t="s">
        <v>75</v>
      </c>
      <c r="G3908" s="68" t="s">
        <v>246</v>
      </c>
      <c r="H3908" s="68" t="s">
        <v>404</v>
      </c>
      <c r="I3908" s="65">
        <v>106274</v>
      </c>
      <c r="J3908" s="65">
        <v>104</v>
      </c>
      <c r="K3908" s="65" t="s">
        <v>361</v>
      </c>
    </row>
    <row r="3909" spans="1:11" ht="12.75" customHeight="1">
      <c r="A3909" s="68" t="s">
        <v>304</v>
      </c>
      <c r="B3909" s="68" t="s">
        <v>56</v>
      </c>
      <c r="C3909" s="68" t="s">
        <v>287</v>
      </c>
      <c r="D3909" s="68" t="s">
        <v>359</v>
      </c>
      <c r="E3909" s="68" t="s">
        <v>360</v>
      </c>
      <c r="F3909" s="68" t="s">
        <v>75</v>
      </c>
      <c r="G3909" s="68" t="s">
        <v>246</v>
      </c>
      <c r="H3909" s="68" t="s">
        <v>422</v>
      </c>
      <c r="I3909" s="65">
        <v>180580</v>
      </c>
      <c r="J3909" s="65">
        <v>104</v>
      </c>
      <c r="K3909" s="65" t="s">
        <v>361</v>
      </c>
    </row>
    <row r="3910" spans="1:11" ht="12.75" customHeight="1">
      <c r="A3910" s="68" t="s">
        <v>304</v>
      </c>
      <c r="B3910" s="68" t="s">
        <v>56</v>
      </c>
      <c r="C3910" s="68" t="s">
        <v>287</v>
      </c>
      <c r="D3910" s="68" t="s">
        <v>359</v>
      </c>
      <c r="E3910" s="68" t="s">
        <v>360</v>
      </c>
      <c r="F3910" s="68" t="s">
        <v>75</v>
      </c>
      <c r="G3910" s="68" t="s">
        <v>246</v>
      </c>
      <c r="H3910" s="68" t="s">
        <v>258</v>
      </c>
      <c r="I3910" s="65">
        <v>158243</v>
      </c>
      <c r="J3910" s="65">
        <v>104</v>
      </c>
      <c r="K3910" s="65" t="s">
        <v>361</v>
      </c>
    </row>
    <row r="3911" spans="1:11" ht="12.75" customHeight="1">
      <c r="A3911" s="68" t="s">
        <v>304</v>
      </c>
      <c r="B3911" s="68" t="s">
        <v>56</v>
      </c>
      <c r="C3911" s="68" t="s">
        <v>287</v>
      </c>
      <c r="D3911" s="68" t="s">
        <v>359</v>
      </c>
      <c r="E3911" s="68" t="s">
        <v>360</v>
      </c>
      <c r="F3911" s="68" t="s">
        <v>75</v>
      </c>
      <c r="G3911" s="68" t="s">
        <v>246</v>
      </c>
      <c r="H3911" s="68" t="s">
        <v>362</v>
      </c>
      <c r="I3911" s="65">
        <v>139180</v>
      </c>
      <c r="J3911" s="65">
        <v>104</v>
      </c>
      <c r="K3911" s="65" t="s">
        <v>361</v>
      </c>
    </row>
    <row r="3912" spans="1:11" ht="12.75" customHeight="1">
      <c r="A3912" s="68" t="s">
        <v>304</v>
      </c>
      <c r="B3912" s="68" t="s">
        <v>56</v>
      </c>
      <c r="C3912" s="68" t="s">
        <v>287</v>
      </c>
      <c r="D3912" s="68" t="s">
        <v>359</v>
      </c>
      <c r="E3912" s="68" t="s">
        <v>360</v>
      </c>
      <c r="F3912" s="68" t="s">
        <v>75</v>
      </c>
      <c r="G3912" s="68" t="s">
        <v>246</v>
      </c>
      <c r="H3912" s="68" t="s">
        <v>363</v>
      </c>
      <c r="I3912" s="65">
        <v>140293</v>
      </c>
      <c r="J3912" s="65">
        <v>104</v>
      </c>
      <c r="K3912" s="65" t="s">
        <v>361</v>
      </c>
    </row>
    <row r="3913" spans="1:11" ht="12.75" customHeight="1">
      <c r="A3913" s="68" t="s">
        <v>304</v>
      </c>
      <c r="B3913" s="68" t="s">
        <v>56</v>
      </c>
      <c r="C3913" s="68" t="s">
        <v>287</v>
      </c>
      <c r="D3913" s="68" t="s">
        <v>359</v>
      </c>
      <c r="E3913" s="68" t="s">
        <v>360</v>
      </c>
      <c r="F3913" s="68" t="s">
        <v>75</v>
      </c>
      <c r="G3913" s="68" t="s">
        <v>246</v>
      </c>
      <c r="H3913" s="68" t="s">
        <v>364</v>
      </c>
      <c r="I3913" s="65">
        <v>127344</v>
      </c>
      <c r="J3913" s="65">
        <v>104</v>
      </c>
      <c r="K3913" s="65" t="s">
        <v>361</v>
      </c>
    </row>
    <row r="3914" spans="1:11" ht="12.75" customHeight="1">
      <c r="A3914" s="68" t="s">
        <v>304</v>
      </c>
      <c r="B3914" s="68" t="s">
        <v>56</v>
      </c>
      <c r="C3914" s="68" t="s">
        <v>287</v>
      </c>
      <c r="D3914" s="68" t="s">
        <v>359</v>
      </c>
      <c r="E3914" s="68" t="s">
        <v>360</v>
      </c>
      <c r="F3914" s="68" t="s">
        <v>75</v>
      </c>
      <c r="G3914" s="68" t="s">
        <v>246</v>
      </c>
      <c r="H3914" s="68" t="s">
        <v>451</v>
      </c>
      <c r="I3914" s="65">
        <v>146604</v>
      </c>
      <c r="J3914" s="65">
        <v>104</v>
      </c>
      <c r="K3914" s="65" t="s">
        <v>361</v>
      </c>
    </row>
    <row r="3915" spans="1:11" ht="12.75" customHeight="1">
      <c r="A3915" s="68" t="s">
        <v>304</v>
      </c>
      <c r="B3915" s="68" t="s">
        <v>56</v>
      </c>
      <c r="C3915" s="68" t="s">
        <v>287</v>
      </c>
      <c r="D3915" s="68" t="s">
        <v>359</v>
      </c>
      <c r="E3915" s="68" t="s">
        <v>360</v>
      </c>
      <c r="F3915" s="68" t="s">
        <v>75</v>
      </c>
      <c r="G3915" s="68" t="s">
        <v>246</v>
      </c>
      <c r="H3915" s="68" t="s">
        <v>365</v>
      </c>
      <c r="I3915" s="65">
        <v>144360</v>
      </c>
      <c r="J3915" s="65">
        <v>104</v>
      </c>
      <c r="K3915" s="65" t="s">
        <v>361</v>
      </c>
    </row>
    <row r="3916" spans="1:11" ht="12.75" customHeight="1">
      <c r="A3916" s="68" t="s">
        <v>304</v>
      </c>
      <c r="B3916" s="68" t="s">
        <v>56</v>
      </c>
      <c r="C3916" s="68" t="s">
        <v>287</v>
      </c>
      <c r="D3916" s="68" t="s">
        <v>359</v>
      </c>
      <c r="E3916" s="68" t="s">
        <v>360</v>
      </c>
      <c r="F3916" s="68" t="s">
        <v>75</v>
      </c>
      <c r="G3916" s="68" t="s">
        <v>246</v>
      </c>
      <c r="H3916" s="68" t="s">
        <v>366</v>
      </c>
      <c r="I3916" s="65">
        <v>121991</v>
      </c>
      <c r="J3916" s="65">
        <v>104</v>
      </c>
      <c r="K3916" s="65" t="s">
        <v>361</v>
      </c>
    </row>
    <row r="3917" spans="1:11" ht="12.75" customHeight="1">
      <c r="A3917" s="68" t="s">
        <v>304</v>
      </c>
      <c r="B3917" s="68" t="s">
        <v>56</v>
      </c>
      <c r="C3917" s="68" t="s">
        <v>287</v>
      </c>
      <c r="D3917" s="68" t="s">
        <v>359</v>
      </c>
      <c r="E3917" s="68" t="s">
        <v>360</v>
      </c>
      <c r="F3917" s="68" t="s">
        <v>75</v>
      </c>
      <c r="G3917" s="68" t="s">
        <v>246</v>
      </c>
      <c r="H3917" s="68" t="s">
        <v>367</v>
      </c>
      <c r="I3917" s="65">
        <v>113223</v>
      </c>
      <c r="J3917" s="65">
        <v>104</v>
      </c>
      <c r="K3917" s="65" t="s">
        <v>361</v>
      </c>
    </row>
    <row r="3918" spans="1:11" ht="12.75" customHeight="1">
      <c r="A3918" s="68" t="s">
        <v>304</v>
      </c>
      <c r="B3918" s="68" t="s">
        <v>56</v>
      </c>
      <c r="C3918" s="68" t="s">
        <v>287</v>
      </c>
      <c r="D3918" s="68" t="s">
        <v>359</v>
      </c>
      <c r="E3918" s="68" t="s">
        <v>360</v>
      </c>
      <c r="F3918" s="68" t="s">
        <v>75</v>
      </c>
      <c r="G3918" s="68" t="s">
        <v>246</v>
      </c>
      <c r="H3918" s="68" t="s">
        <v>247</v>
      </c>
      <c r="I3918" s="65">
        <v>98312</v>
      </c>
      <c r="J3918" s="65">
        <v>104</v>
      </c>
      <c r="K3918" s="65" t="s">
        <v>361</v>
      </c>
    </row>
    <row r="3919" spans="1:11" ht="12.75" customHeight="1">
      <c r="A3919" s="68" t="s">
        <v>304</v>
      </c>
      <c r="B3919" s="68" t="s">
        <v>56</v>
      </c>
      <c r="C3919" s="68" t="s">
        <v>287</v>
      </c>
      <c r="D3919" s="68" t="s">
        <v>359</v>
      </c>
      <c r="E3919" s="68" t="s">
        <v>360</v>
      </c>
      <c r="F3919" s="68" t="s">
        <v>75</v>
      </c>
      <c r="G3919" s="68" t="s">
        <v>246</v>
      </c>
      <c r="H3919" s="68" t="s">
        <v>375</v>
      </c>
      <c r="I3919" s="65">
        <v>65243</v>
      </c>
      <c r="J3919" s="65">
        <v>104</v>
      </c>
      <c r="K3919" s="65" t="s">
        <v>361</v>
      </c>
    </row>
    <row r="3920" spans="1:11" ht="12.75" customHeight="1">
      <c r="A3920" s="68" t="s">
        <v>304</v>
      </c>
      <c r="B3920" s="68" t="s">
        <v>56</v>
      </c>
      <c r="C3920" s="68" t="s">
        <v>287</v>
      </c>
      <c r="D3920" s="68" t="s">
        <v>359</v>
      </c>
      <c r="E3920" s="68" t="s">
        <v>360</v>
      </c>
      <c r="F3920" s="68" t="s">
        <v>75</v>
      </c>
      <c r="G3920" s="68" t="s">
        <v>246</v>
      </c>
      <c r="H3920" s="68" t="s">
        <v>368</v>
      </c>
      <c r="I3920" s="65">
        <v>49186</v>
      </c>
      <c r="J3920" s="65">
        <v>104</v>
      </c>
      <c r="K3920" s="65" t="s">
        <v>361</v>
      </c>
    </row>
    <row r="3921" spans="1:11" ht="12.75" customHeight="1">
      <c r="A3921" s="68" t="s">
        <v>304</v>
      </c>
      <c r="B3921" s="68" t="s">
        <v>56</v>
      </c>
      <c r="C3921" s="68" t="s">
        <v>287</v>
      </c>
      <c r="D3921" s="68" t="s">
        <v>359</v>
      </c>
      <c r="E3921" s="68" t="s">
        <v>360</v>
      </c>
      <c r="F3921" s="68" t="s">
        <v>75</v>
      </c>
      <c r="G3921" s="68" t="s">
        <v>246</v>
      </c>
      <c r="H3921" s="68" t="s">
        <v>491</v>
      </c>
      <c r="I3921" s="65">
        <v>46321</v>
      </c>
      <c r="J3921" s="65">
        <v>104</v>
      </c>
      <c r="K3921" s="65" t="s">
        <v>361</v>
      </c>
    </row>
    <row r="3922" spans="1:11" ht="12.75" customHeight="1">
      <c r="A3922" s="68" t="s">
        <v>304</v>
      </c>
      <c r="B3922" s="68" t="s">
        <v>56</v>
      </c>
      <c r="C3922" s="68" t="s">
        <v>287</v>
      </c>
      <c r="D3922" s="68" t="s">
        <v>359</v>
      </c>
      <c r="E3922" s="68" t="s">
        <v>360</v>
      </c>
      <c r="F3922" s="68" t="s">
        <v>75</v>
      </c>
      <c r="G3922" s="68" t="s">
        <v>246</v>
      </c>
      <c r="H3922" s="68" t="s">
        <v>369</v>
      </c>
      <c r="I3922" s="65">
        <v>28652</v>
      </c>
      <c r="J3922" s="65">
        <v>104</v>
      </c>
      <c r="K3922" s="65" t="s">
        <v>361</v>
      </c>
    </row>
    <row r="3923" spans="1:11" ht="12.75" customHeight="1">
      <c r="A3923" s="68" t="s">
        <v>304</v>
      </c>
      <c r="B3923" s="68" t="s">
        <v>56</v>
      </c>
      <c r="C3923" s="68" t="s">
        <v>287</v>
      </c>
      <c r="D3923" s="68" t="s">
        <v>359</v>
      </c>
      <c r="E3923" s="68" t="s">
        <v>360</v>
      </c>
      <c r="F3923" s="68" t="s">
        <v>75</v>
      </c>
      <c r="G3923" s="68" t="s">
        <v>246</v>
      </c>
      <c r="H3923" s="68" t="s">
        <v>638</v>
      </c>
      <c r="I3923" s="65">
        <v>33762</v>
      </c>
      <c r="J3923" s="65">
        <v>104</v>
      </c>
      <c r="K3923" s="65" t="s">
        <v>361</v>
      </c>
    </row>
    <row r="3924" spans="1:11" ht="12.75" customHeight="1">
      <c r="A3924" s="68" t="s">
        <v>304</v>
      </c>
      <c r="B3924" s="68" t="s">
        <v>56</v>
      </c>
      <c r="C3924" s="68" t="s">
        <v>287</v>
      </c>
      <c r="D3924" s="68" t="s">
        <v>359</v>
      </c>
      <c r="E3924" s="68" t="s">
        <v>360</v>
      </c>
      <c r="F3924" s="68" t="s">
        <v>75</v>
      </c>
      <c r="G3924" s="68" t="s">
        <v>246</v>
      </c>
      <c r="H3924" s="68" t="s">
        <v>521</v>
      </c>
      <c r="I3924" s="65">
        <v>62</v>
      </c>
      <c r="J3924" s="65">
        <v>103</v>
      </c>
      <c r="K3924" s="65" t="s">
        <v>370</v>
      </c>
    </row>
    <row r="3925" spans="1:11" ht="12.75" customHeight="1">
      <c r="A3925" s="68" t="s">
        <v>304</v>
      </c>
      <c r="B3925" s="68" t="s">
        <v>56</v>
      </c>
      <c r="C3925" s="68" t="s">
        <v>287</v>
      </c>
      <c r="D3925" s="68" t="s">
        <v>359</v>
      </c>
      <c r="E3925" s="68" t="s">
        <v>360</v>
      </c>
      <c r="F3925" s="68" t="s">
        <v>75</v>
      </c>
      <c r="G3925" s="68" t="s">
        <v>246</v>
      </c>
      <c r="H3925" s="68" t="s">
        <v>406</v>
      </c>
      <c r="I3925" s="65">
        <v>99</v>
      </c>
      <c r="J3925" s="65">
        <v>103</v>
      </c>
      <c r="K3925" s="65" t="s">
        <v>370</v>
      </c>
    </row>
    <row r="3926" spans="1:11" ht="12.75" customHeight="1">
      <c r="A3926" s="68" t="s">
        <v>304</v>
      </c>
      <c r="B3926" s="68" t="s">
        <v>56</v>
      </c>
      <c r="C3926" s="68" t="s">
        <v>287</v>
      </c>
      <c r="D3926" s="68" t="s">
        <v>359</v>
      </c>
      <c r="E3926" s="68" t="s">
        <v>360</v>
      </c>
      <c r="F3926" s="68" t="s">
        <v>75</v>
      </c>
      <c r="G3926" s="68" t="s">
        <v>246</v>
      </c>
      <c r="H3926" s="68" t="s">
        <v>407</v>
      </c>
      <c r="I3926" s="65">
        <v>449</v>
      </c>
      <c r="J3926" s="65">
        <v>103</v>
      </c>
      <c r="K3926" s="65" t="s">
        <v>370</v>
      </c>
    </row>
    <row r="3927" spans="1:11" ht="12.75" customHeight="1">
      <c r="A3927" s="68" t="s">
        <v>304</v>
      </c>
      <c r="B3927" s="68" t="s">
        <v>56</v>
      </c>
      <c r="C3927" s="68" t="s">
        <v>287</v>
      </c>
      <c r="D3927" s="68" t="s">
        <v>359</v>
      </c>
      <c r="E3927" s="68" t="s">
        <v>360</v>
      </c>
      <c r="F3927" s="68" t="s">
        <v>75</v>
      </c>
      <c r="G3927" s="68" t="s">
        <v>246</v>
      </c>
      <c r="H3927" s="68" t="s">
        <v>408</v>
      </c>
      <c r="I3927" s="65">
        <v>662</v>
      </c>
      <c r="J3927" s="65">
        <v>103</v>
      </c>
      <c r="K3927" s="65" t="s">
        <v>370</v>
      </c>
    </row>
    <row r="3928" spans="1:11" ht="12.75" customHeight="1">
      <c r="A3928" s="68" t="s">
        <v>304</v>
      </c>
      <c r="B3928" s="68" t="s">
        <v>56</v>
      </c>
      <c r="C3928" s="68" t="s">
        <v>287</v>
      </c>
      <c r="D3928" s="68" t="s">
        <v>359</v>
      </c>
      <c r="E3928" s="68" t="s">
        <v>360</v>
      </c>
      <c r="F3928" s="68" t="s">
        <v>75</v>
      </c>
      <c r="G3928" s="68" t="s">
        <v>246</v>
      </c>
      <c r="H3928" s="68" t="s">
        <v>404</v>
      </c>
      <c r="I3928" s="65">
        <v>697</v>
      </c>
      <c r="J3928" s="65">
        <v>103</v>
      </c>
      <c r="K3928" s="65" t="s">
        <v>370</v>
      </c>
    </row>
    <row r="3929" spans="1:11" ht="12.75" customHeight="1">
      <c r="A3929" s="68" t="s">
        <v>304</v>
      </c>
      <c r="B3929" s="68" t="s">
        <v>56</v>
      </c>
      <c r="C3929" s="68" t="s">
        <v>287</v>
      </c>
      <c r="D3929" s="68" t="s">
        <v>359</v>
      </c>
      <c r="E3929" s="68" t="s">
        <v>360</v>
      </c>
      <c r="F3929" s="68" t="s">
        <v>75</v>
      </c>
      <c r="G3929" s="68" t="s">
        <v>246</v>
      </c>
      <c r="H3929" s="68" t="s">
        <v>422</v>
      </c>
      <c r="I3929" s="65">
        <v>641</v>
      </c>
      <c r="J3929" s="65">
        <v>103</v>
      </c>
      <c r="K3929" s="65" t="s">
        <v>370</v>
      </c>
    </row>
    <row r="3930" spans="1:11" ht="12.75" customHeight="1">
      <c r="A3930" s="68" t="s">
        <v>304</v>
      </c>
      <c r="B3930" s="68" t="s">
        <v>56</v>
      </c>
      <c r="C3930" s="68" t="s">
        <v>287</v>
      </c>
      <c r="D3930" s="68" t="s">
        <v>359</v>
      </c>
      <c r="E3930" s="68" t="s">
        <v>360</v>
      </c>
      <c r="F3930" s="68" t="s">
        <v>75</v>
      </c>
      <c r="G3930" s="68" t="s">
        <v>246</v>
      </c>
      <c r="H3930" s="68" t="s">
        <v>258</v>
      </c>
      <c r="I3930" s="65">
        <v>641</v>
      </c>
      <c r="J3930" s="65">
        <v>103</v>
      </c>
      <c r="K3930" s="65" t="s">
        <v>370</v>
      </c>
    </row>
    <row r="3931" spans="1:11" ht="12.75" customHeight="1">
      <c r="A3931" s="68" t="s">
        <v>304</v>
      </c>
      <c r="B3931" s="68" t="s">
        <v>56</v>
      </c>
      <c r="C3931" s="68" t="s">
        <v>287</v>
      </c>
      <c r="D3931" s="68" t="s">
        <v>359</v>
      </c>
      <c r="E3931" s="68" t="s">
        <v>360</v>
      </c>
      <c r="F3931" s="68" t="s">
        <v>75</v>
      </c>
      <c r="G3931" s="68" t="s">
        <v>246</v>
      </c>
      <c r="H3931" s="68" t="s">
        <v>362</v>
      </c>
      <c r="I3931" s="65">
        <v>508</v>
      </c>
      <c r="J3931" s="65">
        <v>103</v>
      </c>
      <c r="K3931" s="65" t="s">
        <v>370</v>
      </c>
    </row>
    <row r="3932" spans="1:11" ht="12.75" customHeight="1">
      <c r="A3932" s="68" t="s">
        <v>304</v>
      </c>
      <c r="B3932" s="68" t="s">
        <v>56</v>
      </c>
      <c r="C3932" s="68" t="s">
        <v>287</v>
      </c>
      <c r="D3932" s="68" t="s">
        <v>359</v>
      </c>
      <c r="E3932" s="68" t="s">
        <v>360</v>
      </c>
      <c r="F3932" s="68" t="s">
        <v>75</v>
      </c>
      <c r="G3932" s="68" t="s">
        <v>246</v>
      </c>
      <c r="H3932" s="68" t="s">
        <v>363</v>
      </c>
      <c r="I3932" s="65">
        <v>630</v>
      </c>
      <c r="J3932" s="65">
        <v>103</v>
      </c>
      <c r="K3932" s="65" t="s">
        <v>370</v>
      </c>
    </row>
    <row r="3933" spans="1:11" ht="12.75" customHeight="1">
      <c r="A3933" s="68" t="s">
        <v>304</v>
      </c>
      <c r="B3933" s="68" t="s">
        <v>56</v>
      </c>
      <c r="C3933" s="68" t="s">
        <v>287</v>
      </c>
      <c r="D3933" s="68" t="s">
        <v>359</v>
      </c>
      <c r="E3933" s="68" t="s">
        <v>360</v>
      </c>
      <c r="F3933" s="68" t="s">
        <v>75</v>
      </c>
      <c r="G3933" s="68" t="s">
        <v>246</v>
      </c>
      <c r="H3933" s="68" t="s">
        <v>364</v>
      </c>
      <c r="I3933" s="65">
        <v>617</v>
      </c>
      <c r="J3933" s="65">
        <v>103</v>
      </c>
      <c r="K3933" s="65" t="s">
        <v>370</v>
      </c>
    </row>
    <row r="3934" spans="1:11" ht="12.75" customHeight="1">
      <c r="A3934" s="68" t="s">
        <v>304</v>
      </c>
      <c r="B3934" s="68" t="s">
        <v>56</v>
      </c>
      <c r="C3934" s="68" t="s">
        <v>287</v>
      </c>
      <c r="D3934" s="68" t="s">
        <v>359</v>
      </c>
      <c r="E3934" s="68" t="s">
        <v>360</v>
      </c>
      <c r="F3934" s="68" t="s">
        <v>75</v>
      </c>
      <c r="G3934" s="68" t="s">
        <v>246</v>
      </c>
      <c r="H3934" s="68" t="s">
        <v>451</v>
      </c>
      <c r="I3934" s="65">
        <v>903</v>
      </c>
      <c r="J3934" s="65">
        <v>103</v>
      </c>
      <c r="K3934" s="65" t="s">
        <v>370</v>
      </c>
    </row>
    <row r="3935" spans="1:11" ht="12.75" customHeight="1">
      <c r="A3935" s="68" t="s">
        <v>304</v>
      </c>
      <c r="B3935" s="68" t="s">
        <v>56</v>
      </c>
      <c r="C3935" s="68" t="s">
        <v>287</v>
      </c>
      <c r="D3935" s="68" t="s">
        <v>359</v>
      </c>
      <c r="E3935" s="68" t="s">
        <v>360</v>
      </c>
      <c r="F3935" s="68" t="s">
        <v>75</v>
      </c>
      <c r="G3935" s="68" t="s">
        <v>246</v>
      </c>
      <c r="H3935" s="68" t="s">
        <v>365</v>
      </c>
      <c r="I3935" s="65">
        <v>812</v>
      </c>
      <c r="J3935" s="65">
        <v>103</v>
      </c>
      <c r="K3935" s="65" t="s">
        <v>370</v>
      </c>
    </row>
    <row r="3936" spans="1:11" ht="12.75" customHeight="1">
      <c r="A3936" s="68" t="s">
        <v>304</v>
      </c>
      <c r="B3936" s="68" t="s">
        <v>56</v>
      </c>
      <c r="C3936" s="68" t="s">
        <v>287</v>
      </c>
      <c r="D3936" s="68" t="s">
        <v>359</v>
      </c>
      <c r="E3936" s="68" t="s">
        <v>360</v>
      </c>
      <c r="F3936" s="68" t="s">
        <v>75</v>
      </c>
      <c r="G3936" s="68" t="s">
        <v>246</v>
      </c>
      <c r="H3936" s="68" t="s">
        <v>366</v>
      </c>
      <c r="I3936" s="65">
        <v>785</v>
      </c>
      <c r="J3936" s="65">
        <v>103</v>
      </c>
      <c r="K3936" s="65" t="s">
        <v>370</v>
      </c>
    </row>
    <row r="3937" spans="1:11" ht="12.75" customHeight="1">
      <c r="A3937" s="68" t="s">
        <v>304</v>
      </c>
      <c r="B3937" s="68" t="s">
        <v>56</v>
      </c>
      <c r="C3937" s="68" t="s">
        <v>287</v>
      </c>
      <c r="D3937" s="68" t="s">
        <v>359</v>
      </c>
      <c r="E3937" s="68" t="s">
        <v>360</v>
      </c>
      <c r="F3937" s="68" t="s">
        <v>75</v>
      </c>
      <c r="G3937" s="68" t="s">
        <v>246</v>
      </c>
      <c r="H3937" s="68" t="s">
        <v>367</v>
      </c>
      <c r="I3937" s="65">
        <v>606</v>
      </c>
      <c r="J3937" s="65">
        <v>103</v>
      </c>
      <c r="K3937" s="65" t="s">
        <v>370</v>
      </c>
    </row>
    <row r="3938" spans="1:11" ht="12.75" customHeight="1">
      <c r="A3938" s="68" t="s">
        <v>304</v>
      </c>
      <c r="B3938" s="68" t="s">
        <v>56</v>
      </c>
      <c r="C3938" s="68" t="s">
        <v>287</v>
      </c>
      <c r="D3938" s="68" t="s">
        <v>359</v>
      </c>
      <c r="E3938" s="68" t="s">
        <v>360</v>
      </c>
      <c r="F3938" s="68" t="s">
        <v>75</v>
      </c>
      <c r="G3938" s="68" t="s">
        <v>246</v>
      </c>
      <c r="H3938" s="68" t="s">
        <v>247</v>
      </c>
      <c r="I3938" s="65">
        <v>554</v>
      </c>
      <c r="J3938" s="65">
        <v>103</v>
      </c>
      <c r="K3938" s="65" t="s">
        <v>370</v>
      </c>
    </row>
    <row r="3939" spans="1:11" ht="12.75" customHeight="1">
      <c r="A3939" s="68" t="s">
        <v>304</v>
      </c>
      <c r="B3939" s="68" t="s">
        <v>56</v>
      </c>
      <c r="C3939" s="68" t="s">
        <v>287</v>
      </c>
      <c r="D3939" s="68" t="s">
        <v>359</v>
      </c>
      <c r="E3939" s="68" t="s">
        <v>360</v>
      </c>
      <c r="F3939" s="68" t="s">
        <v>75</v>
      </c>
      <c r="G3939" s="68" t="s">
        <v>246</v>
      </c>
      <c r="H3939" s="68" t="s">
        <v>375</v>
      </c>
      <c r="I3939" s="65">
        <v>388</v>
      </c>
      <c r="J3939" s="65">
        <v>103</v>
      </c>
      <c r="K3939" s="65" t="s">
        <v>370</v>
      </c>
    </row>
    <row r="3940" spans="1:11" ht="12.75" customHeight="1">
      <c r="A3940" s="68" t="s">
        <v>304</v>
      </c>
      <c r="B3940" s="68" t="s">
        <v>56</v>
      </c>
      <c r="C3940" s="68" t="s">
        <v>287</v>
      </c>
      <c r="D3940" s="68" t="s">
        <v>359</v>
      </c>
      <c r="E3940" s="68" t="s">
        <v>360</v>
      </c>
      <c r="F3940" s="68" t="s">
        <v>75</v>
      </c>
      <c r="G3940" s="68" t="s">
        <v>246</v>
      </c>
      <c r="H3940" s="68" t="s">
        <v>368</v>
      </c>
      <c r="I3940" s="65">
        <v>350</v>
      </c>
      <c r="J3940" s="65">
        <v>103</v>
      </c>
      <c r="K3940" s="65" t="s">
        <v>370</v>
      </c>
    </row>
    <row r="3941" spans="1:11" ht="12.75" customHeight="1">
      <c r="A3941" s="68" t="s">
        <v>304</v>
      </c>
      <c r="B3941" s="68" t="s">
        <v>56</v>
      </c>
      <c r="C3941" s="68" t="s">
        <v>287</v>
      </c>
      <c r="D3941" s="68" t="s">
        <v>359</v>
      </c>
      <c r="E3941" s="68" t="s">
        <v>360</v>
      </c>
      <c r="F3941" s="68" t="s">
        <v>75</v>
      </c>
      <c r="G3941" s="68" t="s">
        <v>246</v>
      </c>
      <c r="H3941" s="68" t="s">
        <v>491</v>
      </c>
      <c r="I3941" s="65">
        <v>256</v>
      </c>
      <c r="J3941" s="65">
        <v>103</v>
      </c>
      <c r="K3941" s="65" t="s">
        <v>370</v>
      </c>
    </row>
    <row r="3942" spans="1:11" ht="12.75" customHeight="1">
      <c r="A3942" s="68" t="s">
        <v>304</v>
      </c>
      <c r="B3942" s="68" t="s">
        <v>56</v>
      </c>
      <c r="C3942" s="68" t="s">
        <v>287</v>
      </c>
      <c r="D3942" s="68" t="s">
        <v>359</v>
      </c>
      <c r="E3942" s="68" t="s">
        <v>360</v>
      </c>
      <c r="F3942" s="68" t="s">
        <v>75</v>
      </c>
      <c r="G3942" s="68" t="s">
        <v>246</v>
      </c>
      <c r="H3942" s="68" t="s">
        <v>369</v>
      </c>
      <c r="I3942" s="65">
        <v>162</v>
      </c>
      <c r="J3942" s="65">
        <v>103</v>
      </c>
      <c r="K3942" s="65" t="s">
        <v>370</v>
      </c>
    </row>
    <row r="3943" spans="1:11" ht="12.75" customHeight="1">
      <c r="A3943" s="68" t="s">
        <v>304</v>
      </c>
      <c r="B3943" s="68" t="s">
        <v>56</v>
      </c>
      <c r="C3943" s="68" t="s">
        <v>287</v>
      </c>
      <c r="D3943" s="68" t="s">
        <v>359</v>
      </c>
      <c r="E3943" s="68" t="s">
        <v>360</v>
      </c>
      <c r="F3943" s="68" t="s">
        <v>75</v>
      </c>
      <c r="G3943" s="68" t="s">
        <v>246</v>
      </c>
      <c r="H3943" s="68" t="s">
        <v>638</v>
      </c>
      <c r="I3943" s="65">
        <v>201</v>
      </c>
      <c r="J3943" s="65">
        <v>103</v>
      </c>
      <c r="K3943" s="65" t="s">
        <v>370</v>
      </c>
    </row>
    <row r="3944" spans="1:11" ht="12.75" customHeight="1">
      <c r="A3944" s="68" t="s">
        <v>304</v>
      </c>
      <c r="B3944" s="68" t="s">
        <v>56</v>
      </c>
      <c r="C3944" s="68" t="s">
        <v>287</v>
      </c>
      <c r="D3944" s="68" t="s">
        <v>359</v>
      </c>
      <c r="E3944" s="68" t="s">
        <v>360</v>
      </c>
      <c r="F3944" s="68" t="s">
        <v>75</v>
      </c>
      <c r="G3944" s="68" t="s">
        <v>246</v>
      </c>
      <c r="H3944" s="68" t="s">
        <v>406</v>
      </c>
      <c r="I3944" s="65">
        <v>62</v>
      </c>
      <c r="J3944" s="65">
        <v>212</v>
      </c>
      <c r="K3944" s="65" t="s">
        <v>276</v>
      </c>
    </row>
    <row r="3945" spans="1:11" ht="12.75" customHeight="1">
      <c r="A3945" s="68" t="s">
        <v>304</v>
      </c>
      <c r="B3945" s="68" t="s">
        <v>56</v>
      </c>
      <c r="C3945" s="68" t="s">
        <v>287</v>
      </c>
      <c r="D3945" s="68" t="s">
        <v>359</v>
      </c>
      <c r="E3945" s="68" t="s">
        <v>360</v>
      </c>
      <c r="F3945" s="68" t="s">
        <v>75</v>
      </c>
      <c r="G3945" s="68" t="s">
        <v>246</v>
      </c>
      <c r="H3945" s="68" t="s">
        <v>407</v>
      </c>
      <c r="I3945" s="65">
        <v>477</v>
      </c>
      <c r="J3945" s="65">
        <v>212</v>
      </c>
      <c r="K3945" s="65" t="s">
        <v>276</v>
      </c>
    </row>
    <row r="3946" spans="1:11" ht="12.75" customHeight="1">
      <c r="A3946" s="68" t="s">
        <v>304</v>
      </c>
      <c r="B3946" s="68" t="s">
        <v>56</v>
      </c>
      <c r="C3946" s="68" t="s">
        <v>287</v>
      </c>
      <c r="D3946" s="68" t="s">
        <v>359</v>
      </c>
      <c r="E3946" s="68" t="s">
        <v>360</v>
      </c>
      <c r="F3946" s="68" t="s">
        <v>75</v>
      </c>
      <c r="G3946" s="68" t="s">
        <v>246</v>
      </c>
      <c r="H3946" s="68" t="s">
        <v>408</v>
      </c>
      <c r="I3946" s="65">
        <v>541</v>
      </c>
      <c r="J3946" s="65">
        <v>212</v>
      </c>
      <c r="K3946" s="65" t="s">
        <v>276</v>
      </c>
    </row>
    <row r="3947" spans="1:11" ht="12.75" customHeight="1">
      <c r="A3947" s="68" t="s">
        <v>304</v>
      </c>
      <c r="B3947" s="68" t="s">
        <v>56</v>
      </c>
      <c r="C3947" s="68" t="s">
        <v>287</v>
      </c>
      <c r="D3947" s="68" t="s">
        <v>359</v>
      </c>
      <c r="E3947" s="68" t="s">
        <v>360</v>
      </c>
      <c r="F3947" s="68" t="s">
        <v>75</v>
      </c>
      <c r="G3947" s="68" t="s">
        <v>246</v>
      </c>
      <c r="H3947" s="68" t="s">
        <v>404</v>
      </c>
      <c r="I3947" s="65">
        <v>274</v>
      </c>
      <c r="J3947" s="65">
        <v>212</v>
      </c>
      <c r="K3947" s="65" t="s">
        <v>276</v>
      </c>
    </row>
    <row r="3948" spans="1:11" ht="12.75" customHeight="1">
      <c r="A3948" s="68" t="s">
        <v>304</v>
      </c>
      <c r="B3948" s="68" t="s">
        <v>56</v>
      </c>
      <c r="C3948" s="68" t="s">
        <v>287</v>
      </c>
      <c r="D3948" s="68" t="s">
        <v>359</v>
      </c>
      <c r="E3948" s="68" t="s">
        <v>360</v>
      </c>
      <c r="F3948" s="68" t="s">
        <v>75</v>
      </c>
      <c r="G3948" s="68" t="s">
        <v>246</v>
      </c>
      <c r="H3948" s="68" t="s">
        <v>422</v>
      </c>
      <c r="I3948" s="65">
        <v>76</v>
      </c>
      <c r="J3948" s="65">
        <v>212</v>
      </c>
      <c r="K3948" s="65" t="s">
        <v>276</v>
      </c>
    </row>
    <row r="3949" spans="1:11" ht="12.75" customHeight="1">
      <c r="A3949" s="68" t="s">
        <v>304</v>
      </c>
      <c r="B3949" s="68" t="s">
        <v>56</v>
      </c>
      <c r="C3949" s="68" t="s">
        <v>287</v>
      </c>
      <c r="D3949" s="68" t="s">
        <v>359</v>
      </c>
      <c r="E3949" s="68" t="s">
        <v>360</v>
      </c>
      <c r="F3949" s="68" t="s">
        <v>75</v>
      </c>
      <c r="G3949" s="68" t="s">
        <v>246</v>
      </c>
      <c r="H3949" s="68" t="s">
        <v>258</v>
      </c>
      <c r="I3949" s="65">
        <v>120</v>
      </c>
      <c r="J3949" s="65">
        <v>212</v>
      </c>
      <c r="K3949" s="65" t="s">
        <v>276</v>
      </c>
    </row>
    <row r="3950" spans="1:11" ht="12.75" customHeight="1">
      <c r="A3950" s="68" t="s">
        <v>304</v>
      </c>
      <c r="B3950" s="68" t="s">
        <v>56</v>
      </c>
      <c r="C3950" s="68" t="s">
        <v>287</v>
      </c>
      <c r="D3950" s="68" t="s">
        <v>359</v>
      </c>
      <c r="E3950" s="68" t="s">
        <v>360</v>
      </c>
      <c r="F3950" s="68" t="s">
        <v>75</v>
      </c>
      <c r="G3950" s="68" t="s">
        <v>246</v>
      </c>
      <c r="H3950" s="68" t="s">
        <v>362</v>
      </c>
      <c r="I3950" s="65">
        <v>146</v>
      </c>
      <c r="J3950" s="65">
        <v>212</v>
      </c>
      <c r="K3950" s="65" t="s">
        <v>276</v>
      </c>
    </row>
    <row r="3951" spans="1:11" ht="12.75" customHeight="1">
      <c r="A3951" s="68" t="s">
        <v>304</v>
      </c>
      <c r="B3951" s="68" t="s">
        <v>56</v>
      </c>
      <c r="C3951" s="68" t="s">
        <v>287</v>
      </c>
      <c r="D3951" s="68" t="s">
        <v>359</v>
      </c>
      <c r="E3951" s="68" t="s">
        <v>360</v>
      </c>
      <c r="F3951" s="68" t="s">
        <v>75</v>
      </c>
      <c r="G3951" s="68" t="s">
        <v>246</v>
      </c>
      <c r="H3951" s="68" t="s">
        <v>363</v>
      </c>
      <c r="I3951" s="65">
        <v>127</v>
      </c>
      <c r="J3951" s="65">
        <v>212</v>
      </c>
      <c r="K3951" s="65" t="s">
        <v>276</v>
      </c>
    </row>
    <row r="3952" spans="1:11" ht="12.75" customHeight="1">
      <c r="A3952" s="68" t="s">
        <v>304</v>
      </c>
      <c r="B3952" s="68" t="s">
        <v>56</v>
      </c>
      <c r="C3952" s="68" t="s">
        <v>287</v>
      </c>
      <c r="D3952" s="68" t="s">
        <v>359</v>
      </c>
      <c r="E3952" s="68" t="s">
        <v>360</v>
      </c>
      <c r="F3952" s="68" t="s">
        <v>75</v>
      </c>
      <c r="G3952" s="68" t="s">
        <v>246</v>
      </c>
      <c r="H3952" s="68" t="s">
        <v>364</v>
      </c>
      <c r="I3952" s="65">
        <v>163</v>
      </c>
      <c r="J3952" s="65">
        <v>212</v>
      </c>
      <c r="K3952" s="65" t="s">
        <v>276</v>
      </c>
    </row>
    <row r="3953" spans="1:11" ht="12.75" customHeight="1">
      <c r="A3953" s="68" t="s">
        <v>304</v>
      </c>
      <c r="B3953" s="68" t="s">
        <v>56</v>
      </c>
      <c r="C3953" s="68" t="s">
        <v>287</v>
      </c>
      <c r="D3953" s="68" t="s">
        <v>359</v>
      </c>
      <c r="E3953" s="68" t="s">
        <v>360</v>
      </c>
      <c r="F3953" s="68" t="s">
        <v>75</v>
      </c>
      <c r="G3953" s="68" t="s">
        <v>246</v>
      </c>
      <c r="H3953" s="68" t="s">
        <v>451</v>
      </c>
      <c r="I3953" s="65">
        <v>286</v>
      </c>
      <c r="J3953" s="65">
        <v>212</v>
      </c>
      <c r="K3953" s="65" t="s">
        <v>276</v>
      </c>
    </row>
    <row r="3954" spans="1:11" ht="12.75" customHeight="1">
      <c r="A3954" s="68" t="s">
        <v>304</v>
      </c>
      <c r="B3954" s="68" t="s">
        <v>56</v>
      </c>
      <c r="C3954" s="68" t="s">
        <v>287</v>
      </c>
      <c r="D3954" s="68" t="s">
        <v>359</v>
      </c>
      <c r="E3954" s="68" t="s">
        <v>360</v>
      </c>
      <c r="F3954" s="68" t="s">
        <v>75</v>
      </c>
      <c r="G3954" s="68" t="s">
        <v>246</v>
      </c>
      <c r="H3954" s="68" t="s">
        <v>365</v>
      </c>
      <c r="I3954" s="65">
        <v>294</v>
      </c>
      <c r="J3954" s="65">
        <v>212</v>
      </c>
      <c r="K3954" s="65" t="s">
        <v>276</v>
      </c>
    </row>
    <row r="3955" spans="1:11" ht="12.75" customHeight="1">
      <c r="A3955" s="68" t="s">
        <v>304</v>
      </c>
      <c r="B3955" s="68" t="s">
        <v>56</v>
      </c>
      <c r="C3955" s="68" t="s">
        <v>287</v>
      </c>
      <c r="D3955" s="68" t="s">
        <v>359</v>
      </c>
      <c r="E3955" s="68" t="s">
        <v>360</v>
      </c>
      <c r="F3955" s="68" t="s">
        <v>75</v>
      </c>
      <c r="G3955" s="68" t="s">
        <v>246</v>
      </c>
      <c r="H3955" s="68" t="s">
        <v>366</v>
      </c>
      <c r="I3955" s="65">
        <v>140</v>
      </c>
      <c r="J3955" s="65">
        <v>212</v>
      </c>
      <c r="K3955" s="65" t="s">
        <v>276</v>
      </c>
    </row>
    <row r="3956" spans="1:11" ht="12.75" customHeight="1">
      <c r="A3956" s="68" t="s">
        <v>304</v>
      </c>
      <c r="B3956" s="68" t="s">
        <v>56</v>
      </c>
      <c r="C3956" s="68" t="s">
        <v>287</v>
      </c>
      <c r="D3956" s="68" t="s">
        <v>359</v>
      </c>
      <c r="E3956" s="68" t="s">
        <v>360</v>
      </c>
      <c r="F3956" s="68" t="s">
        <v>75</v>
      </c>
      <c r="G3956" s="68" t="s">
        <v>246</v>
      </c>
      <c r="H3956" s="68" t="s">
        <v>367</v>
      </c>
      <c r="I3956" s="65">
        <v>94</v>
      </c>
      <c r="J3956" s="65">
        <v>212</v>
      </c>
      <c r="K3956" s="65" t="s">
        <v>276</v>
      </c>
    </row>
    <row r="3957" spans="1:11" ht="12.75" customHeight="1">
      <c r="A3957" s="68" t="s">
        <v>304</v>
      </c>
      <c r="B3957" s="68" t="s">
        <v>56</v>
      </c>
      <c r="C3957" s="68" t="s">
        <v>287</v>
      </c>
      <c r="D3957" s="68" t="s">
        <v>359</v>
      </c>
      <c r="E3957" s="68" t="s">
        <v>360</v>
      </c>
      <c r="F3957" s="68" t="s">
        <v>75</v>
      </c>
      <c r="G3957" s="68" t="s">
        <v>246</v>
      </c>
      <c r="H3957" s="68" t="s">
        <v>247</v>
      </c>
      <c r="I3957" s="65">
        <v>91</v>
      </c>
      <c r="J3957" s="65">
        <v>212</v>
      </c>
      <c r="K3957" s="65" t="s">
        <v>276</v>
      </c>
    </row>
    <row r="3958" spans="1:11" ht="12.75" customHeight="1">
      <c r="A3958" s="68" t="s">
        <v>304</v>
      </c>
      <c r="B3958" s="68" t="s">
        <v>56</v>
      </c>
      <c r="C3958" s="68" t="s">
        <v>287</v>
      </c>
      <c r="D3958" s="68" t="s">
        <v>359</v>
      </c>
      <c r="E3958" s="68" t="s">
        <v>360</v>
      </c>
      <c r="F3958" s="68" t="s">
        <v>75</v>
      </c>
      <c r="G3958" s="68" t="s">
        <v>246</v>
      </c>
      <c r="H3958" s="68" t="s">
        <v>375</v>
      </c>
      <c r="I3958" s="65">
        <v>58</v>
      </c>
      <c r="J3958" s="65">
        <v>212</v>
      </c>
      <c r="K3958" s="65" t="s">
        <v>276</v>
      </c>
    </row>
    <row r="3959" spans="1:11" ht="12.75" customHeight="1">
      <c r="A3959" s="68" t="s">
        <v>304</v>
      </c>
      <c r="B3959" s="68" t="s">
        <v>56</v>
      </c>
      <c r="C3959" s="68" t="s">
        <v>287</v>
      </c>
      <c r="D3959" s="68" t="s">
        <v>359</v>
      </c>
      <c r="E3959" s="68" t="s">
        <v>360</v>
      </c>
      <c r="F3959" s="68" t="s">
        <v>75</v>
      </c>
      <c r="G3959" s="68" t="s">
        <v>246</v>
      </c>
      <c r="H3959" s="68" t="s">
        <v>368</v>
      </c>
      <c r="I3959" s="65">
        <v>42</v>
      </c>
      <c r="J3959" s="65">
        <v>212</v>
      </c>
      <c r="K3959" s="65" t="s">
        <v>276</v>
      </c>
    </row>
    <row r="3960" spans="1:11" ht="12.75" customHeight="1">
      <c r="A3960" s="68" t="s">
        <v>304</v>
      </c>
      <c r="B3960" s="68" t="s">
        <v>56</v>
      </c>
      <c r="C3960" s="68" t="s">
        <v>287</v>
      </c>
      <c r="D3960" s="68" t="s">
        <v>359</v>
      </c>
      <c r="E3960" s="68" t="s">
        <v>360</v>
      </c>
      <c r="F3960" s="68" t="s">
        <v>75</v>
      </c>
      <c r="G3960" s="68" t="s">
        <v>246</v>
      </c>
      <c r="H3960" s="68" t="s">
        <v>491</v>
      </c>
      <c r="I3960" s="65">
        <v>43</v>
      </c>
      <c r="J3960" s="65">
        <v>212</v>
      </c>
      <c r="K3960" s="65" t="s">
        <v>276</v>
      </c>
    </row>
    <row r="3961" spans="1:11" ht="12.75" customHeight="1">
      <c r="A3961" s="68" t="s">
        <v>304</v>
      </c>
      <c r="B3961" s="68" t="s">
        <v>56</v>
      </c>
      <c r="C3961" s="68" t="s">
        <v>287</v>
      </c>
      <c r="D3961" s="68" t="s">
        <v>359</v>
      </c>
      <c r="E3961" s="68" t="s">
        <v>360</v>
      </c>
      <c r="F3961" s="68" t="s">
        <v>75</v>
      </c>
      <c r="G3961" s="68" t="s">
        <v>246</v>
      </c>
      <c r="H3961" s="68" t="s">
        <v>369</v>
      </c>
      <c r="I3961" s="65">
        <v>12</v>
      </c>
      <c r="J3961" s="65">
        <v>212</v>
      </c>
      <c r="K3961" s="65" t="s">
        <v>276</v>
      </c>
    </row>
    <row r="3962" spans="1:11" ht="12.75" customHeight="1">
      <c r="A3962" s="68" t="s">
        <v>304</v>
      </c>
      <c r="B3962" s="68" t="s">
        <v>56</v>
      </c>
      <c r="C3962" s="68" t="s">
        <v>287</v>
      </c>
      <c r="D3962" s="68" t="s">
        <v>359</v>
      </c>
      <c r="E3962" s="68" t="s">
        <v>360</v>
      </c>
      <c r="F3962" s="68" t="s">
        <v>75</v>
      </c>
      <c r="G3962" s="68" t="s">
        <v>246</v>
      </c>
      <c r="H3962" s="68" t="s">
        <v>638</v>
      </c>
      <c r="I3962" s="65">
        <v>32</v>
      </c>
      <c r="J3962" s="65">
        <v>212</v>
      </c>
      <c r="K3962" s="65" t="s">
        <v>276</v>
      </c>
    </row>
    <row r="3963" spans="1:11" ht="12.75" customHeight="1">
      <c r="A3963" s="68" t="s">
        <v>304</v>
      </c>
      <c r="B3963" s="68" t="s">
        <v>56</v>
      </c>
      <c r="C3963" s="68" t="s">
        <v>287</v>
      </c>
      <c r="D3963" s="68" t="s">
        <v>359</v>
      </c>
      <c r="E3963" s="68" t="s">
        <v>360</v>
      </c>
      <c r="F3963" s="68" t="s">
        <v>75</v>
      </c>
      <c r="G3963" s="68" t="s">
        <v>246</v>
      </c>
      <c r="H3963" s="68" t="s">
        <v>521</v>
      </c>
      <c r="I3963" s="65">
        <v>210</v>
      </c>
      <c r="J3963" s="65">
        <v>102</v>
      </c>
      <c r="K3963" s="65" t="s">
        <v>371</v>
      </c>
    </row>
    <row r="3964" spans="1:11" ht="12.75" customHeight="1">
      <c r="A3964" s="68" t="s">
        <v>304</v>
      </c>
      <c r="B3964" s="68" t="s">
        <v>56</v>
      </c>
      <c r="C3964" s="68" t="s">
        <v>287</v>
      </c>
      <c r="D3964" s="68" t="s">
        <v>359</v>
      </c>
      <c r="E3964" s="68" t="s">
        <v>360</v>
      </c>
      <c r="F3964" s="68" t="s">
        <v>75</v>
      </c>
      <c r="G3964" s="68" t="s">
        <v>246</v>
      </c>
      <c r="H3964" s="68" t="s">
        <v>406</v>
      </c>
      <c r="I3964" s="65">
        <v>249</v>
      </c>
      <c r="J3964" s="65">
        <v>102</v>
      </c>
      <c r="K3964" s="65" t="s">
        <v>371</v>
      </c>
    </row>
    <row r="3965" spans="1:11" ht="12.75" customHeight="1">
      <c r="A3965" s="68" t="s">
        <v>304</v>
      </c>
      <c r="B3965" s="68" t="s">
        <v>56</v>
      </c>
      <c r="C3965" s="68" t="s">
        <v>287</v>
      </c>
      <c r="D3965" s="68" t="s">
        <v>359</v>
      </c>
      <c r="E3965" s="68" t="s">
        <v>360</v>
      </c>
      <c r="F3965" s="68" t="s">
        <v>75</v>
      </c>
      <c r="G3965" s="68" t="s">
        <v>246</v>
      </c>
      <c r="H3965" s="68" t="s">
        <v>407</v>
      </c>
      <c r="I3965" s="65">
        <v>1951</v>
      </c>
      <c r="J3965" s="65">
        <v>102</v>
      </c>
      <c r="K3965" s="65" t="s">
        <v>371</v>
      </c>
    </row>
    <row r="3966" spans="1:11" ht="12.75" customHeight="1">
      <c r="A3966" s="68" t="s">
        <v>304</v>
      </c>
      <c r="B3966" s="68" t="s">
        <v>56</v>
      </c>
      <c r="C3966" s="68" t="s">
        <v>287</v>
      </c>
      <c r="D3966" s="68" t="s">
        <v>359</v>
      </c>
      <c r="E3966" s="68" t="s">
        <v>360</v>
      </c>
      <c r="F3966" s="68" t="s">
        <v>75</v>
      </c>
      <c r="G3966" s="68" t="s">
        <v>246</v>
      </c>
      <c r="H3966" s="68" t="s">
        <v>408</v>
      </c>
      <c r="I3966" s="65">
        <v>1956</v>
      </c>
      <c r="J3966" s="65">
        <v>102</v>
      </c>
      <c r="K3966" s="65" t="s">
        <v>371</v>
      </c>
    </row>
    <row r="3967" spans="1:11" ht="12.75" customHeight="1">
      <c r="A3967" s="68" t="s">
        <v>304</v>
      </c>
      <c r="B3967" s="68" t="s">
        <v>56</v>
      </c>
      <c r="C3967" s="68" t="s">
        <v>287</v>
      </c>
      <c r="D3967" s="68" t="s">
        <v>359</v>
      </c>
      <c r="E3967" s="68" t="s">
        <v>360</v>
      </c>
      <c r="F3967" s="68" t="s">
        <v>75</v>
      </c>
      <c r="G3967" s="68" t="s">
        <v>246</v>
      </c>
      <c r="H3967" s="68" t="s">
        <v>404</v>
      </c>
      <c r="I3967" s="65">
        <v>2003</v>
      </c>
      <c r="J3967" s="65">
        <v>102</v>
      </c>
      <c r="K3967" s="65" t="s">
        <v>371</v>
      </c>
    </row>
    <row r="3968" spans="1:11" ht="12.75" customHeight="1">
      <c r="A3968" s="68" t="s">
        <v>304</v>
      </c>
      <c r="B3968" s="68" t="s">
        <v>56</v>
      </c>
      <c r="C3968" s="68" t="s">
        <v>287</v>
      </c>
      <c r="D3968" s="68" t="s">
        <v>359</v>
      </c>
      <c r="E3968" s="68" t="s">
        <v>360</v>
      </c>
      <c r="F3968" s="68" t="s">
        <v>75</v>
      </c>
      <c r="G3968" s="68" t="s">
        <v>246</v>
      </c>
      <c r="H3968" s="68" t="s">
        <v>422</v>
      </c>
      <c r="I3968" s="65">
        <v>2585</v>
      </c>
      <c r="J3968" s="65">
        <v>102</v>
      </c>
      <c r="K3968" s="65" t="s">
        <v>371</v>
      </c>
    </row>
    <row r="3969" spans="1:11" ht="12.75" customHeight="1">
      <c r="A3969" s="68" t="s">
        <v>304</v>
      </c>
      <c r="B3969" s="68" t="s">
        <v>56</v>
      </c>
      <c r="C3969" s="68" t="s">
        <v>287</v>
      </c>
      <c r="D3969" s="68" t="s">
        <v>359</v>
      </c>
      <c r="E3969" s="68" t="s">
        <v>360</v>
      </c>
      <c r="F3969" s="68" t="s">
        <v>75</v>
      </c>
      <c r="G3969" s="68" t="s">
        <v>246</v>
      </c>
      <c r="H3969" s="68" t="s">
        <v>258</v>
      </c>
      <c r="I3969" s="65">
        <v>4458</v>
      </c>
      <c r="J3969" s="65">
        <v>102</v>
      </c>
      <c r="K3969" s="65" t="s">
        <v>371</v>
      </c>
    </row>
    <row r="3970" spans="1:11" ht="12.75" customHeight="1">
      <c r="A3970" s="68" t="s">
        <v>304</v>
      </c>
      <c r="B3970" s="68" t="s">
        <v>56</v>
      </c>
      <c r="C3970" s="68" t="s">
        <v>287</v>
      </c>
      <c r="D3970" s="68" t="s">
        <v>359</v>
      </c>
      <c r="E3970" s="68" t="s">
        <v>360</v>
      </c>
      <c r="F3970" s="68" t="s">
        <v>75</v>
      </c>
      <c r="G3970" s="68" t="s">
        <v>246</v>
      </c>
      <c r="H3970" s="68" t="s">
        <v>362</v>
      </c>
      <c r="I3970" s="65">
        <v>4610</v>
      </c>
      <c r="J3970" s="65">
        <v>102</v>
      </c>
      <c r="K3970" s="65" t="s">
        <v>371</v>
      </c>
    </row>
    <row r="3971" spans="1:11" ht="12.75" customHeight="1">
      <c r="A3971" s="68" t="s">
        <v>304</v>
      </c>
      <c r="B3971" s="68" t="s">
        <v>56</v>
      </c>
      <c r="C3971" s="68" t="s">
        <v>287</v>
      </c>
      <c r="D3971" s="68" t="s">
        <v>359</v>
      </c>
      <c r="E3971" s="68" t="s">
        <v>360</v>
      </c>
      <c r="F3971" s="68" t="s">
        <v>75</v>
      </c>
      <c r="G3971" s="68" t="s">
        <v>246</v>
      </c>
      <c r="H3971" s="68" t="s">
        <v>363</v>
      </c>
      <c r="I3971" s="65">
        <v>2967</v>
      </c>
      <c r="J3971" s="65">
        <v>102</v>
      </c>
      <c r="K3971" s="65" t="s">
        <v>371</v>
      </c>
    </row>
    <row r="3972" spans="1:11" ht="12.75" customHeight="1">
      <c r="A3972" s="68" t="s">
        <v>304</v>
      </c>
      <c r="B3972" s="68" t="s">
        <v>56</v>
      </c>
      <c r="C3972" s="68" t="s">
        <v>287</v>
      </c>
      <c r="D3972" s="68" t="s">
        <v>359</v>
      </c>
      <c r="E3972" s="68" t="s">
        <v>360</v>
      </c>
      <c r="F3972" s="68" t="s">
        <v>75</v>
      </c>
      <c r="G3972" s="68" t="s">
        <v>246</v>
      </c>
      <c r="H3972" s="68" t="s">
        <v>364</v>
      </c>
      <c r="I3972" s="65">
        <v>1581</v>
      </c>
      <c r="J3972" s="65">
        <v>102</v>
      </c>
      <c r="K3972" s="65" t="s">
        <v>371</v>
      </c>
    </row>
    <row r="3973" spans="1:11" ht="12.75" customHeight="1">
      <c r="A3973" s="68" t="s">
        <v>304</v>
      </c>
      <c r="B3973" s="68" t="s">
        <v>56</v>
      </c>
      <c r="C3973" s="68" t="s">
        <v>287</v>
      </c>
      <c r="D3973" s="68" t="s">
        <v>359</v>
      </c>
      <c r="E3973" s="68" t="s">
        <v>360</v>
      </c>
      <c r="F3973" s="68" t="s">
        <v>75</v>
      </c>
      <c r="G3973" s="68" t="s">
        <v>246</v>
      </c>
      <c r="H3973" s="68" t="s">
        <v>451</v>
      </c>
      <c r="I3973" s="65">
        <v>3371</v>
      </c>
      <c r="J3973" s="65">
        <v>102</v>
      </c>
      <c r="K3973" s="65" t="s">
        <v>371</v>
      </c>
    </row>
    <row r="3974" spans="1:11" ht="12.75" customHeight="1">
      <c r="A3974" s="68" t="s">
        <v>304</v>
      </c>
      <c r="B3974" s="68" t="s">
        <v>56</v>
      </c>
      <c r="C3974" s="68" t="s">
        <v>287</v>
      </c>
      <c r="D3974" s="68" t="s">
        <v>359</v>
      </c>
      <c r="E3974" s="68" t="s">
        <v>360</v>
      </c>
      <c r="F3974" s="68" t="s">
        <v>75</v>
      </c>
      <c r="G3974" s="68" t="s">
        <v>246</v>
      </c>
      <c r="H3974" s="68" t="s">
        <v>365</v>
      </c>
      <c r="I3974" s="65">
        <v>2140</v>
      </c>
      <c r="J3974" s="65">
        <v>102</v>
      </c>
      <c r="K3974" s="65" t="s">
        <v>371</v>
      </c>
    </row>
    <row r="3975" spans="1:11" ht="12.75" customHeight="1">
      <c r="A3975" s="68" t="s">
        <v>304</v>
      </c>
      <c r="B3975" s="68" t="s">
        <v>56</v>
      </c>
      <c r="C3975" s="68" t="s">
        <v>287</v>
      </c>
      <c r="D3975" s="68" t="s">
        <v>359</v>
      </c>
      <c r="E3975" s="68" t="s">
        <v>360</v>
      </c>
      <c r="F3975" s="68" t="s">
        <v>75</v>
      </c>
      <c r="G3975" s="68" t="s">
        <v>246</v>
      </c>
      <c r="H3975" s="68" t="s">
        <v>366</v>
      </c>
      <c r="I3975" s="65">
        <v>1819</v>
      </c>
      <c r="J3975" s="65">
        <v>102</v>
      </c>
      <c r="K3975" s="65" t="s">
        <v>371</v>
      </c>
    </row>
    <row r="3976" spans="1:11" ht="12.75" customHeight="1">
      <c r="A3976" s="68" t="s">
        <v>304</v>
      </c>
      <c r="B3976" s="68" t="s">
        <v>56</v>
      </c>
      <c r="C3976" s="68" t="s">
        <v>287</v>
      </c>
      <c r="D3976" s="68" t="s">
        <v>359</v>
      </c>
      <c r="E3976" s="68" t="s">
        <v>360</v>
      </c>
      <c r="F3976" s="68" t="s">
        <v>75</v>
      </c>
      <c r="G3976" s="68" t="s">
        <v>246</v>
      </c>
      <c r="H3976" s="68" t="s">
        <v>367</v>
      </c>
      <c r="I3976" s="65">
        <v>1584</v>
      </c>
      <c r="J3976" s="65">
        <v>102</v>
      </c>
      <c r="K3976" s="65" t="s">
        <v>371</v>
      </c>
    </row>
    <row r="3977" spans="1:11" ht="12.75" customHeight="1">
      <c r="A3977" s="68" t="s">
        <v>304</v>
      </c>
      <c r="B3977" s="68" t="s">
        <v>56</v>
      </c>
      <c r="C3977" s="68" t="s">
        <v>287</v>
      </c>
      <c r="D3977" s="68" t="s">
        <v>359</v>
      </c>
      <c r="E3977" s="68" t="s">
        <v>360</v>
      </c>
      <c r="F3977" s="68" t="s">
        <v>75</v>
      </c>
      <c r="G3977" s="68" t="s">
        <v>246</v>
      </c>
      <c r="H3977" s="68" t="s">
        <v>247</v>
      </c>
      <c r="I3977" s="65">
        <v>2851</v>
      </c>
      <c r="J3977" s="65">
        <v>102</v>
      </c>
      <c r="K3977" s="65" t="s">
        <v>371</v>
      </c>
    </row>
    <row r="3978" spans="1:11" ht="12.75" customHeight="1">
      <c r="A3978" s="68" t="s">
        <v>304</v>
      </c>
      <c r="B3978" s="68" t="s">
        <v>56</v>
      </c>
      <c r="C3978" s="68" t="s">
        <v>287</v>
      </c>
      <c r="D3978" s="68" t="s">
        <v>359</v>
      </c>
      <c r="E3978" s="68" t="s">
        <v>360</v>
      </c>
      <c r="F3978" s="68" t="s">
        <v>75</v>
      </c>
      <c r="G3978" s="68" t="s">
        <v>246</v>
      </c>
      <c r="H3978" s="68" t="s">
        <v>375</v>
      </c>
      <c r="I3978" s="65">
        <v>2932</v>
      </c>
      <c r="J3978" s="65">
        <v>102</v>
      </c>
      <c r="K3978" s="65" t="s">
        <v>371</v>
      </c>
    </row>
    <row r="3979" spans="1:11" ht="12.75" customHeight="1">
      <c r="A3979" s="68" t="s">
        <v>304</v>
      </c>
      <c r="B3979" s="68" t="s">
        <v>56</v>
      </c>
      <c r="C3979" s="68" t="s">
        <v>287</v>
      </c>
      <c r="D3979" s="68" t="s">
        <v>359</v>
      </c>
      <c r="E3979" s="68" t="s">
        <v>360</v>
      </c>
      <c r="F3979" s="68" t="s">
        <v>75</v>
      </c>
      <c r="G3979" s="68" t="s">
        <v>246</v>
      </c>
      <c r="H3979" s="68" t="s">
        <v>368</v>
      </c>
      <c r="I3979" s="65">
        <v>2009</v>
      </c>
      <c r="J3979" s="65">
        <v>102</v>
      </c>
      <c r="K3979" s="65" t="s">
        <v>371</v>
      </c>
    </row>
    <row r="3980" spans="1:11" ht="12.75" customHeight="1">
      <c r="A3980" s="68" t="s">
        <v>304</v>
      </c>
      <c r="B3980" s="68" t="s">
        <v>56</v>
      </c>
      <c r="C3980" s="68" t="s">
        <v>287</v>
      </c>
      <c r="D3980" s="68" t="s">
        <v>359</v>
      </c>
      <c r="E3980" s="68" t="s">
        <v>360</v>
      </c>
      <c r="F3980" s="68" t="s">
        <v>75</v>
      </c>
      <c r="G3980" s="68" t="s">
        <v>246</v>
      </c>
      <c r="H3980" s="68" t="s">
        <v>491</v>
      </c>
      <c r="I3980" s="65">
        <v>2038</v>
      </c>
      <c r="J3980" s="65">
        <v>102</v>
      </c>
      <c r="K3980" s="65" t="s">
        <v>371</v>
      </c>
    </row>
    <row r="3981" spans="1:11" ht="12.75" customHeight="1">
      <c r="A3981" s="68" t="s">
        <v>304</v>
      </c>
      <c r="B3981" s="68" t="s">
        <v>56</v>
      </c>
      <c r="C3981" s="68" t="s">
        <v>287</v>
      </c>
      <c r="D3981" s="68" t="s">
        <v>359</v>
      </c>
      <c r="E3981" s="68" t="s">
        <v>360</v>
      </c>
      <c r="F3981" s="68" t="s">
        <v>75</v>
      </c>
      <c r="G3981" s="68" t="s">
        <v>246</v>
      </c>
      <c r="H3981" s="68" t="s">
        <v>369</v>
      </c>
      <c r="I3981" s="65">
        <v>1056</v>
      </c>
      <c r="J3981" s="65">
        <v>102</v>
      </c>
      <c r="K3981" s="65" t="s">
        <v>371</v>
      </c>
    </row>
    <row r="3982" spans="1:11" ht="12.75" customHeight="1">
      <c r="A3982" s="68" t="s">
        <v>304</v>
      </c>
      <c r="B3982" s="68" t="s">
        <v>56</v>
      </c>
      <c r="C3982" s="68" t="s">
        <v>287</v>
      </c>
      <c r="D3982" s="68" t="s">
        <v>359</v>
      </c>
      <c r="E3982" s="68" t="s">
        <v>360</v>
      </c>
      <c r="F3982" s="68" t="s">
        <v>75</v>
      </c>
      <c r="G3982" s="68" t="s">
        <v>246</v>
      </c>
      <c r="H3982" s="68" t="s">
        <v>638</v>
      </c>
      <c r="I3982" s="65">
        <v>1380</v>
      </c>
      <c r="J3982" s="65">
        <v>102</v>
      </c>
      <c r="K3982" s="65" t="s">
        <v>371</v>
      </c>
    </row>
    <row r="3983" spans="1:11" ht="12.75" customHeight="1">
      <c r="A3983" s="68" t="s">
        <v>304</v>
      </c>
      <c r="B3983" s="68" t="s">
        <v>56</v>
      </c>
      <c r="C3983" s="68" t="s">
        <v>287</v>
      </c>
      <c r="D3983" s="68" t="s">
        <v>359</v>
      </c>
      <c r="E3983" s="68" t="s">
        <v>360</v>
      </c>
      <c r="F3983" s="68" t="s">
        <v>75</v>
      </c>
      <c r="G3983" s="68" t="s">
        <v>246</v>
      </c>
      <c r="H3983" s="68" t="s">
        <v>363</v>
      </c>
      <c r="I3983" s="65">
        <v>168</v>
      </c>
      <c r="J3983" s="65">
        <v>209</v>
      </c>
      <c r="K3983" s="65" t="s">
        <v>289</v>
      </c>
    </row>
    <row r="3984" spans="1:11" ht="12.75" customHeight="1">
      <c r="A3984" s="68" t="s">
        <v>304</v>
      </c>
      <c r="B3984" s="68" t="s">
        <v>56</v>
      </c>
      <c r="C3984" s="68" t="s">
        <v>287</v>
      </c>
      <c r="D3984" s="68" t="s">
        <v>359</v>
      </c>
      <c r="E3984" s="68" t="s">
        <v>360</v>
      </c>
      <c r="F3984" s="68" t="s">
        <v>75</v>
      </c>
      <c r="G3984" s="68" t="s">
        <v>246</v>
      </c>
      <c r="H3984" s="68" t="s">
        <v>364</v>
      </c>
      <c r="I3984" s="65">
        <v>247</v>
      </c>
      <c r="J3984" s="65">
        <v>209</v>
      </c>
      <c r="K3984" s="65" t="s">
        <v>289</v>
      </c>
    </row>
    <row r="3985" spans="1:11" ht="12.75" customHeight="1">
      <c r="A3985" s="68" t="s">
        <v>304</v>
      </c>
      <c r="B3985" s="68" t="s">
        <v>56</v>
      </c>
      <c r="C3985" s="68" t="s">
        <v>287</v>
      </c>
      <c r="D3985" s="68" t="s">
        <v>359</v>
      </c>
      <c r="E3985" s="68" t="s">
        <v>360</v>
      </c>
      <c r="F3985" s="68" t="s">
        <v>75</v>
      </c>
      <c r="G3985" s="68" t="s">
        <v>246</v>
      </c>
      <c r="H3985" s="68" t="s">
        <v>451</v>
      </c>
      <c r="I3985" s="65">
        <v>93</v>
      </c>
      <c r="J3985" s="65">
        <v>209</v>
      </c>
      <c r="K3985" s="65" t="s">
        <v>289</v>
      </c>
    </row>
    <row r="3986" spans="1:11" ht="12.75" customHeight="1">
      <c r="A3986" s="68" t="s">
        <v>304</v>
      </c>
      <c r="B3986" s="68" t="s">
        <v>56</v>
      </c>
      <c r="C3986" s="68" t="s">
        <v>287</v>
      </c>
      <c r="D3986" s="68" t="s">
        <v>359</v>
      </c>
      <c r="E3986" s="68" t="s">
        <v>360</v>
      </c>
      <c r="F3986" s="68" t="s">
        <v>75</v>
      </c>
      <c r="G3986" s="68" t="s">
        <v>246</v>
      </c>
      <c r="H3986" s="68" t="s">
        <v>365</v>
      </c>
      <c r="I3986" s="65">
        <v>213</v>
      </c>
      <c r="J3986" s="65">
        <v>209</v>
      </c>
      <c r="K3986" s="65" t="s">
        <v>289</v>
      </c>
    </row>
    <row r="3987" spans="1:11" ht="12.75" customHeight="1">
      <c r="A3987" s="68" t="s">
        <v>304</v>
      </c>
      <c r="B3987" s="68" t="s">
        <v>56</v>
      </c>
      <c r="C3987" s="68" t="s">
        <v>287</v>
      </c>
      <c r="D3987" s="68" t="s">
        <v>359</v>
      </c>
      <c r="E3987" s="68" t="s">
        <v>360</v>
      </c>
      <c r="F3987" s="68" t="s">
        <v>75</v>
      </c>
      <c r="G3987" s="68" t="s">
        <v>246</v>
      </c>
      <c r="H3987" s="68" t="s">
        <v>366</v>
      </c>
      <c r="I3987" s="65">
        <v>1023</v>
      </c>
      <c r="J3987" s="65">
        <v>209</v>
      </c>
      <c r="K3987" s="65" t="s">
        <v>289</v>
      </c>
    </row>
    <row r="3988" spans="1:11" ht="12.75" customHeight="1">
      <c r="A3988" s="68" t="s">
        <v>304</v>
      </c>
      <c r="B3988" s="68" t="s">
        <v>56</v>
      </c>
      <c r="C3988" s="68" t="s">
        <v>287</v>
      </c>
      <c r="D3988" s="68" t="s">
        <v>359</v>
      </c>
      <c r="E3988" s="68" t="s">
        <v>360</v>
      </c>
      <c r="F3988" s="68" t="s">
        <v>75</v>
      </c>
      <c r="G3988" s="68" t="s">
        <v>246</v>
      </c>
      <c r="H3988" s="68" t="s">
        <v>367</v>
      </c>
      <c r="I3988" s="65">
        <v>1437</v>
      </c>
      <c r="J3988" s="65">
        <v>209</v>
      </c>
      <c r="K3988" s="65" t="s">
        <v>289</v>
      </c>
    </row>
    <row r="3989" spans="1:11" ht="12.75" customHeight="1">
      <c r="A3989" s="68" t="s">
        <v>304</v>
      </c>
      <c r="B3989" s="68" t="s">
        <v>56</v>
      </c>
      <c r="C3989" s="68" t="s">
        <v>287</v>
      </c>
      <c r="D3989" s="68" t="s">
        <v>359</v>
      </c>
      <c r="E3989" s="68" t="s">
        <v>360</v>
      </c>
      <c r="F3989" s="68" t="s">
        <v>75</v>
      </c>
      <c r="G3989" s="68" t="s">
        <v>246</v>
      </c>
      <c r="H3989" s="68" t="s">
        <v>247</v>
      </c>
      <c r="I3989" s="65">
        <v>6560</v>
      </c>
      <c r="J3989" s="65">
        <v>209</v>
      </c>
      <c r="K3989" s="65" t="s">
        <v>289</v>
      </c>
    </row>
    <row r="3990" spans="1:11" ht="12.75" customHeight="1">
      <c r="A3990" s="68" t="s">
        <v>304</v>
      </c>
      <c r="B3990" s="68" t="s">
        <v>56</v>
      </c>
      <c r="C3990" s="68" t="s">
        <v>287</v>
      </c>
      <c r="D3990" s="68" t="s">
        <v>359</v>
      </c>
      <c r="E3990" s="68" t="s">
        <v>360</v>
      </c>
      <c r="F3990" s="68" t="s">
        <v>75</v>
      </c>
      <c r="G3990" s="68" t="s">
        <v>246</v>
      </c>
      <c r="H3990" s="68" t="s">
        <v>375</v>
      </c>
      <c r="I3990" s="65">
        <v>7193</v>
      </c>
      <c r="J3990" s="65">
        <v>209</v>
      </c>
      <c r="K3990" s="65" t="s">
        <v>289</v>
      </c>
    </row>
    <row r="3991" spans="1:11" ht="12.75" customHeight="1">
      <c r="A3991" s="68" t="s">
        <v>304</v>
      </c>
      <c r="B3991" s="68" t="s">
        <v>56</v>
      </c>
      <c r="C3991" s="68" t="s">
        <v>287</v>
      </c>
      <c r="D3991" s="68" t="s">
        <v>359</v>
      </c>
      <c r="E3991" s="68" t="s">
        <v>360</v>
      </c>
      <c r="F3991" s="68" t="s">
        <v>75</v>
      </c>
      <c r="G3991" s="68" t="s">
        <v>246</v>
      </c>
      <c r="H3991" s="68" t="s">
        <v>368</v>
      </c>
      <c r="I3991" s="65">
        <v>6029</v>
      </c>
      <c r="J3991" s="65">
        <v>209</v>
      </c>
      <c r="K3991" s="65" t="s">
        <v>289</v>
      </c>
    </row>
    <row r="3992" spans="1:11" ht="12.75" customHeight="1">
      <c r="A3992" s="68" t="s">
        <v>304</v>
      </c>
      <c r="B3992" s="68" t="s">
        <v>56</v>
      </c>
      <c r="C3992" s="68" t="s">
        <v>287</v>
      </c>
      <c r="D3992" s="68" t="s">
        <v>359</v>
      </c>
      <c r="E3992" s="68" t="s">
        <v>360</v>
      </c>
      <c r="F3992" s="68" t="s">
        <v>75</v>
      </c>
      <c r="G3992" s="68" t="s">
        <v>246</v>
      </c>
      <c r="H3992" s="68" t="s">
        <v>491</v>
      </c>
      <c r="I3992" s="65">
        <v>5966</v>
      </c>
      <c r="J3992" s="65">
        <v>209</v>
      </c>
      <c r="K3992" s="65" t="s">
        <v>289</v>
      </c>
    </row>
    <row r="3993" spans="1:11" ht="12.75" customHeight="1">
      <c r="A3993" s="68" t="s">
        <v>304</v>
      </c>
      <c r="B3993" s="68" t="s">
        <v>56</v>
      </c>
      <c r="C3993" s="68" t="s">
        <v>287</v>
      </c>
      <c r="D3993" s="68" t="s">
        <v>359</v>
      </c>
      <c r="E3993" s="68" t="s">
        <v>360</v>
      </c>
      <c r="F3993" s="68" t="s">
        <v>75</v>
      </c>
      <c r="G3993" s="68" t="s">
        <v>246</v>
      </c>
      <c r="H3993" s="68" t="s">
        <v>369</v>
      </c>
      <c r="I3993" s="65">
        <v>4899</v>
      </c>
      <c r="J3993" s="65">
        <v>209</v>
      </c>
      <c r="K3993" s="65" t="s">
        <v>289</v>
      </c>
    </row>
    <row r="3994" spans="1:11" ht="12.75" customHeight="1">
      <c r="A3994" s="68" t="s">
        <v>304</v>
      </c>
      <c r="B3994" s="68" t="s">
        <v>56</v>
      </c>
      <c r="C3994" s="68" t="s">
        <v>287</v>
      </c>
      <c r="D3994" s="68" t="s">
        <v>359</v>
      </c>
      <c r="E3994" s="68" t="s">
        <v>360</v>
      </c>
      <c r="F3994" s="68" t="s">
        <v>75</v>
      </c>
      <c r="G3994" s="68" t="s">
        <v>246</v>
      </c>
      <c r="H3994" s="68" t="s">
        <v>638</v>
      </c>
      <c r="I3994" s="65">
        <v>4580</v>
      </c>
      <c r="J3994" s="65">
        <v>209</v>
      </c>
      <c r="K3994" s="65" t="s">
        <v>289</v>
      </c>
    </row>
    <row r="3995" spans="1:11" ht="12.75" customHeight="1">
      <c r="A3995" s="68" t="s">
        <v>304</v>
      </c>
      <c r="B3995" s="68" t="s">
        <v>56</v>
      </c>
      <c r="C3995" s="68" t="s">
        <v>287</v>
      </c>
      <c r="D3995" s="68" t="s">
        <v>359</v>
      </c>
      <c r="E3995" s="68" t="s">
        <v>360</v>
      </c>
      <c r="F3995" s="68" t="s">
        <v>76</v>
      </c>
      <c r="G3995" s="68" t="s">
        <v>492</v>
      </c>
      <c r="H3995" s="68" t="s">
        <v>258</v>
      </c>
      <c r="I3995" s="65">
        <v>1</v>
      </c>
      <c r="J3995" s="65">
        <v>301</v>
      </c>
      <c r="K3995" s="65" t="s">
        <v>372</v>
      </c>
    </row>
    <row r="3996" spans="1:11" ht="12.75" customHeight="1">
      <c r="A3996" s="68" t="s">
        <v>304</v>
      </c>
      <c r="B3996" s="68" t="s">
        <v>56</v>
      </c>
      <c r="C3996" s="68" t="s">
        <v>287</v>
      </c>
      <c r="D3996" s="68" t="s">
        <v>359</v>
      </c>
      <c r="E3996" s="68" t="s">
        <v>360</v>
      </c>
      <c r="F3996" s="68" t="s">
        <v>76</v>
      </c>
      <c r="G3996" s="68" t="s">
        <v>492</v>
      </c>
      <c r="H3996" s="68" t="s">
        <v>362</v>
      </c>
      <c r="I3996" s="65">
        <v>3</v>
      </c>
      <c r="J3996" s="65">
        <v>301</v>
      </c>
      <c r="K3996" s="65" t="s">
        <v>372</v>
      </c>
    </row>
    <row r="3997" spans="1:11" ht="12.75" customHeight="1">
      <c r="A3997" s="68" t="s">
        <v>304</v>
      </c>
      <c r="B3997" s="68" t="s">
        <v>56</v>
      </c>
      <c r="C3997" s="68" t="s">
        <v>287</v>
      </c>
      <c r="D3997" s="68" t="s">
        <v>359</v>
      </c>
      <c r="E3997" s="68" t="s">
        <v>360</v>
      </c>
      <c r="F3997" s="68" t="s">
        <v>76</v>
      </c>
      <c r="G3997" s="68" t="s">
        <v>492</v>
      </c>
      <c r="H3997" s="68" t="s">
        <v>363</v>
      </c>
      <c r="I3997" s="65">
        <v>115</v>
      </c>
      <c r="J3997" s="65">
        <v>301</v>
      </c>
      <c r="K3997" s="65" t="s">
        <v>372</v>
      </c>
    </row>
    <row r="3998" spans="1:11" ht="12.75" customHeight="1">
      <c r="A3998" s="68" t="s">
        <v>304</v>
      </c>
      <c r="B3998" s="68" t="s">
        <v>56</v>
      </c>
      <c r="C3998" s="68" t="s">
        <v>287</v>
      </c>
      <c r="D3998" s="68" t="s">
        <v>359</v>
      </c>
      <c r="E3998" s="68" t="s">
        <v>360</v>
      </c>
      <c r="F3998" s="68" t="s">
        <v>76</v>
      </c>
      <c r="G3998" s="68" t="s">
        <v>492</v>
      </c>
      <c r="H3998" s="68" t="s">
        <v>364</v>
      </c>
      <c r="I3998" s="65">
        <v>93</v>
      </c>
      <c r="J3998" s="65">
        <v>301</v>
      </c>
      <c r="K3998" s="65" t="s">
        <v>372</v>
      </c>
    </row>
    <row r="3999" spans="1:11" ht="12.75" customHeight="1">
      <c r="A3999" s="68" t="s">
        <v>304</v>
      </c>
      <c r="B3999" s="68" t="s">
        <v>56</v>
      </c>
      <c r="C3999" s="68" t="s">
        <v>287</v>
      </c>
      <c r="D3999" s="68" t="s">
        <v>359</v>
      </c>
      <c r="E3999" s="68" t="s">
        <v>360</v>
      </c>
      <c r="F3999" s="68" t="s">
        <v>76</v>
      </c>
      <c r="G3999" s="68" t="s">
        <v>492</v>
      </c>
      <c r="H3999" s="68" t="s">
        <v>451</v>
      </c>
      <c r="I3999" s="65">
        <v>33</v>
      </c>
      <c r="J3999" s="65">
        <v>301</v>
      </c>
      <c r="K3999" s="65" t="s">
        <v>372</v>
      </c>
    </row>
    <row r="4000" spans="1:11" ht="12.75" customHeight="1">
      <c r="A4000" s="68" t="s">
        <v>304</v>
      </c>
      <c r="B4000" s="68" t="s">
        <v>56</v>
      </c>
      <c r="C4000" s="68" t="s">
        <v>287</v>
      </c>
      <c r="D4000" s="68" t="s">
        <v>359</v>
      </c>
      <c r="E4000" s="68" t="s">
        <v>360</v>
      </c>
      <c r="F4000" s="68" t="s">
        <v>76</v>
      </c>
      <c r="G4000" s="68" t="s">
        <v>492</v>
      </c>
      <c r="H4000" s="68" t="s">
        <v>365</v>
      </c>
      <c r="I4000" s="65">
        <v>20</v>
      </c>
      <c r="J4000" s="65">
        <v>301</v>
      </c>
      <c r="K4000" s="65" t="s">
        <v>372</v>
      </c>
    </row>
    <row r="4001" spans="1:11" ht="12.75" customHeight="1">
      <c r="A4001" s="68" t="s">
        <v>304</v>
      </c>
      <c r="B4001" s="68" t="s">
        <v>56</v>
      </c>
      <c r="C4001" s="68" t="s">
        <v>287</v>
      </c>
      <c r="D4001" s="68" t="s">
        <v>359</v>
      </c>
      <c r="E4001" s="68" t="s">
        <v>360</v>
      </c>
      <c r="F4001" s="68" t="s">
        <v>76</v>
      </c>
      <c r="G4001" s="68" t="s">
        <v>492</v>
      </c>
      <c r="H4001" s="68" t="s">
        <v>366</v>
      </c>
      <c r="I4001" s="65">
        <v>2</v>
      </c>
      <c r="J4001" s="65">
        <v>301</v>
      </c>
      <c r="K4001" s="65" t="s">
        <v>372</v>
      </c>
    </row>
    <row r="4002" spans="1:11" ht="12.75" customHeight="1">
      <c r="A4002" s="68" t="s">
        <v>304</v>
      </c>
      <c r="B4002" s="68" t="s">
        <v>56</v>
      </c>
      <c r="C4002" s="68" t="s">
        <v>287</v>
      </c>
      <c r="D4002" s="68" t="s">
        <v>359</v>
      </c>
      <c r="E4002" s="68" t="s">
        <v>360</v>
      </c>
      <c r="F4002" s="68" t="s">
        <v>76</v>
      </c>
      <c r="G4002" s="68" t="s">
        <v>492</v>
      </c>
      <c r="H4002" s="68" t="s">
        <v>367</v>
      </c>
      <c r="I4002" s="65">
        <v>2</v>
      </c>
      <c r="J4002" s="65">
        <v>301</v>
      </c>
      <c r="K4002" s="65" t="s">
        <v>372</v>
      </c>
    </row>
    <row r="4003" spans="1:11" ht="12.75" customHeight="1">
      <c r="A4003" s="68" t="s">
        <v>304</v>
      </c>
      <c r="B4003" s="68" t="s">
        <v>56</v>
      </c>
      <c r="C4003" s="68" t="s">
        <v>287</v>
      </c>
      <c r="D4003" s="68" t="s">
        <v>359</v>
      </c>
      <c r="E4003" s="68" t="s">
        <v>360</v>
      </c>
      <c r="F4003" s="68" t="s">
        <v>76</v>
      </c>
      <c r="G4003" s="68" t="s">
        <v>492</v>
      </c>
      <c r="H4003" s="68" t="s">
        <v>247</v>
      </c>
      <c r="I4003" s="65">
        <v>2</v>
      </c>
      <c r="J4003" s="65">
        <v>301</v>
      </c>
      <c r="K4003" s="65" t="s">
        <v>372</v>
      </c>
    </row>
    <row r="4004" spans="1:11" ht="12.75" customHeight="1">
      <c r="A4004" s="68" t="s">
        <v>304</v>
      </c>
      <c r="B4004" s="68" t="s">
        <v>56</v>
      </c>
      <c r="C4004" s="68" t="s">
        <v>287</v>
      </c>
      <c r="D4004" s="68" t="s">
        <v>359</v>
      </c>
      <c r="E4004" s="68" t="s">
        <v>360</v>
      </c>
      <c r="F4004" s="68" t="s">
        <v>76</v>
      </c>
      <c r="G4004" s="68" t="s">
        <v>492</v>
      </c>
      <c r="H4004" s="68" t="s">
        <v>375</v>
      </c>
      <c r="I4004" s="65">
        <v>147</v>
      </c>
      <c r="J4004" s="65">
        <v>301</v>
      </c>
      <c r="K4004" s="65" t="s">
        <v>372</v>
      </c>
    </row>
    <row r="4005" spans="1:11" ht="12.75" customHeight="1">
      <c r="A4005" s="68" t="s">
        <v>304</v>
      </c>
      <c r="B4005" s="68" t="s">
        <v>56</v>
      </c>
      <c r="C4005" s="68" t="s">
        <v>287</v>
      </c>
      <c r="D4005" s="68" t="s">
        <v>359</v>
      </c>
      <c r="E4005" s="68" t="s">
        <v>360</v>
      </c>
      <c r="F4005" s="68" t="s">
        <v>76</v>
      </c>
      <c r="G4005" s="68" t="s">
        <v>492</v>
      </c>
      <c r="H4005" s="68" t="s">
        <v>368</v>
      </c>
      <c r="I4005" s="65">
        <v>472</v>
      </c>
      <c r="J4005" s="65">
        <v>301</v>
      </c>
      <c r="K4005" s="65" t="s">
        <v>372</v>
      </c>
    </row>
    <row r="4006" spans="1:11" ht="12.75" customHeight="1">
      <c r="A4006" s="68" t="s">
        <v>304</v>
      </c>
      <c r="B4006" s="68" t="s">
        <v>56</v>
      </c>
      <c r="C4006" s="68" t="s">
        <v>287</v>
      </c>
      <c r="D4006" s="68" t="s">
        <v>359</v>
      </c>
      <c r="E4006" s="68" t="s">
        <v>360</v>
      </c>
      <c r="F4006" s="68" t="s">
        <v>76</v>
      </c>
      <c r="G4006" s="68" t="s">
        <v>492</v>
      </c>
      <c r="H4006" s="68" t="s">
        <v>491</v>
      </c>
      <c r="I4006" s="65">
        <v>129</v>
      </c>
      <c r="J4006" s="65">
        <v>301</v>
      </c>
      <c r="K4006" s="65" t="s">
        <v>372</v>
      </c>
    </row>
    <row r="4007" spans="1:11" ht="12.75" customHeight="1">
      <c r="A4007" s="68" t="s">
        <v>304</v>
      </c>
      <c r="B4007" s="68" t="s">
        <v>56</v>
      </c>
      <c r="C4007" s="68" t="s">
        <v>287</v>
      </c>
      <c r="D4007" s="68" t="s">
        <v>359</v>
      </c>
      <c r="E4007" s="68" t="s">
        <v>360</v>
      </c>
      <c r="F4007" s="68" t="s">
        <v>76</v>
      </c>
      <c r="G4007" s="68" t="s">
        <v>492</v>
      </c>
      <c r="H4007" s="68" t="s">
        <v>369</v>
      </c>
      <c r="I4007" s="65">
        <v>58</v>
      </c>
      <c r="J4007" s="65">
        <v>301</v>
      </c>
      <c r="K4007" s="65" t="s">
        <v>372</v>
      </c>
    </row>
    <row r="4008" spans="1:11" ht="12.75" customHeight="1">
      <c r="A4008" s="68" t="s">
        <v>304</v>
      </c>
      <c r="B4008" s="68" t="s">
        <v>56</v>
      </c>
      <c r="C4008" s="68" t="s">
        <v>287</v>
      </c>
      <c r="D4008" s="68" t="s">
        <v>359</v>
      </c>
      <c r="E4008" s="68" t="s">
        <v>360</v>
      </c>
      <c r="F4008" s="68" t="s">
        <v>76</v>
      </c>
      <c r="G4008" s="68" t="s">
        <v>492</v>
      </c>
      <c r="H4008" s="68" t="s">
        <v>258</v>
      </c>
      <c r="I4008" s="65">
        <v>1</v>
      </c>
      <c r="J4008" s="65">
        <v>314</v>
      </c>
      <c r="K4008" s="65" t="s">
        <v>265</v>
      </c>
    </row>
    <row r="4009" spans="1:11" ht="12.75" customHeight="1">
      <c r="A4009" s="68" t="s">
        <v>304</v>
      </c>
      <c r="B4009" s="68" t="s">
        <v>56</v>
      </c>
      <c r="C4009" s="68" t="s">
        <v>287</v>
      </c>
      <c r="D4009" s="68" t="s">
        <v>359</v>
      </c>
      <c r="E4009" s="68" t="s">
        <v>360</v>
      </c>
      <c r="F4009" s="68" t="s">
        <v>76</v>
      </c>
      <c r="G4009" s="68" t="s">
        <v>492</v>
      </c>
      <c r="H4009" s="68" t="s">
        <v>362</v>
      </c>
      <c r="I4009" s="65">
        <v>18</v>
      </c>
      <c r="J4009" s="65">
        <v>314</v>
      </c>
      <c r="K4009" s="65" t="s">
        <v>265</v>
      </c>
    </row>
    <row r="4010" spans="1:11" ht="12.75" customHeight="1">
      <c r="A4010" s="68" t="s">
        <v>304</v>
      </c>
      <c r="B4010" s="68" t="s">
        <v>56</v>
      </c>
      <c r="C4010" s="68" t="s">
        <v>287</v>
      </c>
      <c r="D4010" s="68" t="s">
        <v>359</v>
      </c>
      <c r="E4010" s="68" t="s">
        <v>360</v>
      </c>
      <c r="F4010" s="68" t="s">
        <v>76</v>
      </c>
      <c r="G4010" s="68" t="s">
        <v>492</v>
      </c>
      <c r="H4010" s="68" t="s">
        <v>363</v>
      </c>
      <c r="I4010" s="65">
        <v>27</v>
      </c>
      <c r="J4010" s="65">
        <v>314</v>
      </c>
      <c r="K4010" s="65" t="s">
        <v>265</v>
      </c>
    </row>
    <row r="4011" spans="1:11" ht="12.75" customHeight="1">
      <c r="A4011" s="68" t="s">
        <v>304</v>
      </c>
      <c r="B4011" s="68" t="s">
        <v>56</v>
      </c>
      <c r="C4011" s="68" t="s">
        <v>287</v>
      </c>
      <c r="D4011" s="68" t="s">
        <v>359</v>
      </c>
      <c r="E4011" s="68" t="s">
        <v>360</v>
      </c>
      <c r="F4011" s="68" t="s">
        <v>76</v>
      </c>
      <c r="G4011" s="68" t="s">
        <v>492</v>
      </c>
      <c r="H4011" s="68" t="s">
        <v>364</v>
      </c>
      <c r="I4011" s="65">
        <v>3</v>
      </c>
      <c r="J4011" s="65">
        <v>314</v>
      </c>
      <c r="K4011" s="65" t="s">
        <v>265</v>
      </c>
    </row>
    <row r="4012" spans="1:11" ht="12.75" customHeight="1">
      <c r="A4012" s="68" t="s">
        <v>304</v>
      </c>
      <c r="B4012" s="68" t="s">
        <v>56</v>
      </c>
      <c r="C4012" s="68" t="s">
        <v>287</v>
      </c>
      <c r="D4012" s="68" t="s">
        <v>359</v>
      </c>
      <c r="E4012" s="68" t="s">
        <v>360</v>
      </c>
      <c r="F4012" s="68" t="s">
        <v>76</v>
      </c>
      <c r="G4012" s="68" t="s">
        <v>492</v>
      </c>
      <c r="H4012" s="68" t="s">
        <v>451</v>
      </c>
      <c r="I4012" s="65">
        <v>3</v>
      </c>
      <c r="J4012" s="65">
        <v>314</v>
      </c>
      <c r="K4012" s="65" t="s">
        <v>265</v>
      </c>
    </row>
    <row r="4013" spans="1:11" ht="12.75" customHeight="1">
      <c r="A4013" s="68" t="s">
        <v>304</v>
      </c>
      <c r="B4013" s="68" t="s">
        <v>56</v>
      </c>
      <c r="C4013" s="68" t="s">
        <v>287</v>
      </c>
      <c r="D4013" s="68" t="s">
        <v>359</v>
      </c>
      <c r="E4013" s="68" t="s">
        <v>360</v>
      </c>
      <c r="F4013" s="68" t="s">
        <v>76</v>
      </c>
      <c r="G4013" s="68" t="s">
        <v>492</v>
      </c>
      <c r="H4013" s="68" t="s">
        <v>365</v>
      </c>
      <c r="I4013" s="65">
        <v>1</v>
      </c>
      <c r="J4013" s="65">
        <v>314</v>
      </c>
      <c r="K4013" s="65" t="s">
        <v>265</v>
      </c>
    </row>
    <row r="4014" spans="1:11" ht="12.75" customHeight="1">
      <c r="A4014" s="68" t="s">
        <v>304</v>
      </c>
      <c r="B4014" s="68" t="s">
        <v>56</v>
      </c>
      <c r="C4014" s="68" t="s">
        <v>287</v>
      </c>
      <c r="D4014" s="68" t="s">
        <v>359</v>
      </c>
      <c r="E4014" s="68" t="s">
        <v>360</v>
      </c>
      <c r="F4014" s="68" t="s">
        <v>76</v>
      </c>
      <c r="G4014" s="68" t="s">
        <v>492</v>
      </c>
      <c r="H4014" s="68" t="s">
        <v>366</v>
      </c>
      <c r="I4014" s="65">
        <v>13</v>
      </c>
      <c r="J4014" s="65">
        <v>314</v>
      </c>
      <c r="K4014" s="65" t="s">
        <v>265</v>
      </c>
    </row>
    <row r="4015" spans="1:11" ht="12.75" customHeight="1">
      <c r="A4015" s="68" t="s">
        <v>304</v>
      </c>
      <c r="B4015" s="68" t="s">
        <v>56</v>
      </c>
      <c r="C4015" s="68" t="s">
        <v>287</v>
      </c>
      <c r="D4015" s="68" t="s">
        <v>359</v>
      </c>
      <c r="E4015" s="68" t="s">
        <v>360</v>
      </c>
      <c r="F4015" s="68" t="s">
        <v>76</v>
      </c>
      <c r="G4015" s="68" t="s">
        <v>492</v>
      </c>
      <c r="H4015" s="68" t="s">
        <v>367</v>
      </c>
      <c r="I4015" s="65">
        <v>25</v>
      </c>
      <c r="J4015" s="65">
        <v>314</v>
      </c>
      <c r="K4015" s="65" t="s">
        <v>265</v>
      </c>
    </row>
    <row r="4016" spans="1:11" ht="12.75" customHeight="1">
      <c r="A4016" s="68" t="s">
        <v>304</v>
      </c>
      <c r="B4016" s="68" t="s">
        <v>56</v>
      </c>
      <c r="C4016" s="68" t="s">
        <v>287</v>
      </c>
      <c r="D4016" s="68" t="s">
        <v>359</v>
      </c>
      <c r="E4016" s="68" t="s">
        <v>360</v>
      </c>
      <c r="F4016" s="68" t="s">
        <v>76</v>
      </c>
      <c r="G4016" s="68" t="s">
        <v>492</v>
      </c>
      <c r="H4016" s="68" t="s">
        <v>375</v>
      </c>
      <c r="I4016" s="65">
        <v>23</v>
      </c>
      <c r="J4016" s="65">
        <v>314</v>
      </c>
      <c r="K4016" s="65" t="s">
        <v>265</v>
      </c>
    </row>
    <row r="4017" spans="1:11" ht="12.75" customHeight="1">
      <c r="A4017" s="68" t="s">
        <v>304</v>
      </c>
      <c r="B4017" s="68" t="s">
        <v>56</v>
      </c>
      <c r="C4017" s="68" t="s">
        <v>287</v>
      </c>
      <c r="D4017" s="68" t="s">
        <v>359</v>
      </c>
      <c r="E4017" s="68" t="s">
        <v>360</v>
      </c>
      <c r="F4017" s="68" t="s">
        <v>76</v>
      </c>
      <c r="G4017" s="68" t="s">
        <v>492</v>
      </c>
      <c r="H4017" s="68" t="s">
        <v>368</v>
      </c>
      <c r="I4017" s="65">
        <v>74</v>
      </c>
      <c r="J4017" s="65">
        <v>314</v>
      </c>
      <c r="K4017" s="65" t="s">
        <v>265</v>
      </c>
    </row>
    <row r="4018" spans="1:11" ht="12.75" customHeight="1">
      <c r="A4018" s="68" t="s">
        <v>304</v>
      </c>
      <c r="B4018" s="68" t="s">
        <v>56</v>
      </c>
      <c r="C4018" s="68" t="s">
        <v>287</v>
      </c>
      <c r="D4018" s="68" t="s">
        <v>359</v>
      </c>
      <c r="E4018" s="68" t="s">
        <v>360</v>
      </c>
      <c r="F4018" s="68" t="s">
        <v>76</v>
      </c>
      <c r="G4018" s="68" t="s">
        <v>492</v>
      </c>
      <c r="H4018" s="68" t="s">
        <v>491</v>
      </c>
      <c r="I4018" s="65">
        <v>32</v>
      </c>
      <c r="J4018" s="65">
        <v>314</v>
      </c>
      <c r="K4018" s="65" t="s">
        <v>265</v>
      </c>
    </row>
    <row r="4019" spans="1:11" ht="12.75" customHeight="1">
      <c r="A4019" s="68" t="s">
        <v>304</v>
      </c>
      <c r="B4019" s="68" t="s">
        <v>56</v>
      </c>
      <c r="C4019" s="68" t="s">
        <v>287</v>
      </c>
      <c r="D4019" s="68" t="s">
        <v>359</v>
      </c>
      <c r="E4019" s="68" t="s">
        <v>360</v>
      </c>
      <c r="F4019" s="68" t="s">
        <v>76</v>
      </c>
      <c r="G4019" s="68" t="s">
        <v>492</v>
      </c>
      <c r="H4019" s="68" t="s">
        <v>369</v>
      </c>
      <c r="I4019" s="65">
        <v>11</v>
      </c>
      <c r="J4019" s="65">
        <v>314</v>
      </c>
      <c r="K4019" s="65" t="s">
        <v>265</v>
      </c>
    </row>
    <row r="4020" spans="1:11" ht="12.75" customHeight="1">
      <c r="A4020" s="68" t="s">
        <v>304</v>
      </c>
      <c r="B4020" s="68" t="s">
        <v>56</v>
      </c>
      <c r="C4020" s="68" t="s">
        <v>287</v>
      </c>
      <c r="D4020" s="68" t="s">
        <v>359</v>
      </c>
      <c r="E4020" s="68" t="s">
        <v>360</v>
      </c>
      <c r="F4020" s="68" t="s">
        <v>76</v>
      </c>
      <c r="G4020" s="68" t="s">
        <v>492</v>
      </c>
      <c r="H4020" s="68" t="s">
        <v>638</v>
      </c>
      <c r="I4020" s="65">
        <v>6</v>
      </c>
      <c r="J4020" s="65">
        <v>314</v>
      </c>
      <c r="K4020" s="65" t="s">
        <v>265</v>
      </c>
    </row>
    <row r="4021" spans="1:11" ht="12.75" customHeight="1">
      <c r="A4021" s="68" t="s">
        <v>304</v>
      </c>
      <c r="B4021" s="68" t="s">
        <v>56</v>
      </c>
      <c r="C4021" s="68" t="s">
        <v>287</v>
      </c>
      <c r="D4021" s="68" t="s">
        <v>359</v>
      </c>
      <c r="E4021" s="68" t="s">
        <v>360</v>
      </c>
      <c r="F4021" s="68" t="s">
        <v>76</v>
      </c>
      <c r="G4021" s="68" t="s">
        <v>492</v>
      </c>
      <c r="H4021" s="68" t="s">
        <v>408</v>
      </c>
      <c r="I4021" s="65">
        <v>1</v>
      </c>
      <c r="J4021" s="65">
        <v>305</v>
      </c>
      <c r="K4021" s="65" t="s">
        <v>373</v>
      </c>
    </row>
    <row r="4022" spans="1:11" ht="12.75" customHeight="1">
      <c r="A4022" s="68" t="s">
        <v>304</v>
      </c>
      <c r="B4022" s="68" t="s">
        <v>56</v>
      </c>
      <c r="C4022" s="68" t="s">
        <v>287</v>
      </c>
      <c r="D4022" s="68" t="s">
        <v>359</v>
      </c>
      <c r="E4022" s="68" t="s">
        <v>360</v>
      </c>
      <c r="F4022" s="68" t="s">
        <v>76</v>
      </c>
      <c r="G4022" s="68" t="s">
        <v>492</v>
      </c>
      <c r="H4022" s="68" t="s">
        <v>362</v>
      </c>
      <c r="I4022" s="65">
        <v>13</v>
      </c>
      <c r="J4022" s="65">
        <v>305</v>
      </c>
      <c r="K4022" s="65" t="s">
        <v>373</v>
      </c>
    </row>
    <row r="4023" spans="1:11" ht="12.75" customHeight="1">
      <c r="A4023" s="68" t="s">
        <v>304</v>
      </c>
      <c r="B4023" s="68" t="s">
        <v>56</v>
      </c>
      <c r="C4023" s="68" t="s">
        <v>287</v>
      </c>
      <c r="D4023" s="68" t="s">
        <v>359</v>
      </c>
      <c r="E4023" s="68" t="s">
        <v>360</v>
      </c>
      <c r="F4023" s="68" t="s">
        <v>76</v>
      </c>
      <c r="G4023" s="68" t="s">
        <v>492</v>
      </c>
      <c r="H4023" s="68" t="s">
        <v>363</v>
      </c>
      <c r="I4023" s="65">
        <v>64</v>
      </c>
      <c r="J4023" s="65">
        <v>305</v>
      </c>
      <c r="K4023" s="65" t="s">
        <v>373</v>
      </c>
    </row>
    <row r="4024" spans="1:11" ht="12.75" customHeight="1">
      <c r="A4024" s="68" t="s">
        <v>304</v>
      </c>
      <c r="B4024" s="68" t="s">
        <v>56</v>
      </c>
      <c r="C4024" s="68" t="s">
        <v>287</v>
      </c>
      <c r="D4024" s="68" t="s">
        <v>359</v>
      </c>
      <c r="E4024" s="68" t="s">
        <v>360</v>
      </c>
      <c r="F4024" s="68" t="s">
        <v>76</v>
      </c>
      <c r="G4024" s="68" t="s">
        <v>492</v>
      </c>
      <c r="H4024" s="68" t="s">
        <v>364</v>
      </c>
      <c r="I4024" s="65">
        <v>69</v>
      </c>
      <c r="J4024" s="65">
        <v>305</v>
      </c>
      <c r="K4024" s="65" t="s">
        <v>373</v>
      </c>
    </row>
    <row r="4025" spans="1:11" ht="12.75" customHeight="1">
      <c r="A4025" s="68" t="s">
        <v>304</v>
      </c>
      <c r="B4025" s="68" t="s">
        <v>56</v>
      </c>
      <c r="C4025" s="68" t="s">
        <v>287</v>
      </c>
      <c r="D4025" s="68" t="s">
        <v>359</v>
      </c>
      <c r="E4025" s="68" t="s">
        <v>360</v>
      </c>
      <c r="F4025" s="68" t="s">
        <v>76</v>
      </c>
      <c r="G4025" s="68" t="s">
        <v>492</v>
      </c>
      <c r="H4025" s="68" t="s">
        <v>451</v>
      </c>
      <c r="I4025" s="65">
        <v>17</v>
      </c>
      <c r="J4025" s="65">
        <v>305</v>
      </c>
      <c r="K4025" s="65" t="s">
        <v>373</v>
      </c>
    </row>
    <row r="4026" spans="1:11" ht="12.75" customHeight="1">
      <c r="A4026" s="68" t="s">
        <v>304</v>
      </c>
      <c r="B4026" s="68" t="s">
        <v>56</v>
      </c>
      <c r="C4026" s="68" t="s">
        <v>287</v>
      </c>
      <c r="D4026" s="68" t="s">
        <v>359</v>
      </c>
      <c r="E4026" s="68" t="s">
        <v>360</v>
      </c>
      <c r="F4026" s="68" t="s">
        <v>76</v>
      </c>
      <c r="G4026" s="68" t="s">
        <v>492</v>
      </c>
      <c r="H4026" s="68" t="s">
        <v>365</v>
      </c>
      <c r="I4026" s="65">
        <v>8</v>
      </c>
      <c r="J4026" s="65">
        <v>305</v>
      </c>
      <c r="K4026" s="65" t="s">
        <v>373</v>
      </c>
    </row>
    <row r="4027" spans="1:11" ht="12.75" customHeight="1">
      <c r="A4027" s="68" t="s">
        <v>304</v>
      </c>
      <c r="B4027" s="68" t="s">
        <v>56</v>
      </c>
      <c r="C4027" s="68" t="s">
        <v>287</v>
      </c>
      <c r="D4027" s="68" t="s">
        <v>359</v>
      </c>
      <c r="E4027" s="68" t="s">
        <v>360</v>
      </c>
      <c r="F4027" s="68" t="s">
        <v>76</v>
      </c>
      <c r="G4027" s="68" t="s">
        <v>492</v>
      </c>
      <c r="H4027" s="68" t="s">
        <v>366</v>
      </c>
      <c r="I4027" s="65">
        <v>2</v>
      </c>
      <c r="J4027" s="65">
        <v>305</v>
      </c>
      <c r="K4027" s="65" t="s">
        <v>373</v>
      </c>
    </row>
    <row r="4028" spans="1:11" ht="12.75" customHeight="1">
      <c r="A4028" s="68" t="s">
        <v>304</v>
      </c>
      <c r="B4028" s="68" t="s">
        <v>56</v>
      </c>
      <c r="C4028" s="68" t="s">
        <v>287</v>
      </c>
      <c r="D4028" s="68" t="s">
        <v>359</v>
      </c>
      <c r="E4028" s="68" t="s">
        <v>360</v>
      </c>
      <c r="F4028" s="68" t="s">
        <v>76</v>
      </c>
      <c r="G4028" s="68" t="s">
        <v>492</v>
      </c>
      <c r="H4028" s="68" t="s">
        <v>367</v>
      </c>
      <c r="I4028" s="65">
        <v>1</v>
      </c>
      <c r="J4028" s="65">
        <v>305</v>
      </c>
      <c r="K4028" s="65" t="s">
        <v>373</v>
      </c>
    </row>
    <row r="4029" spans="1:11" ht="12.75" customHeight="1">
      <c r="A4029" s="68" t="s">
        <v>304</v>
      </c>
      <c r="B4029" s="68" t="s">
        <v>56</v>
      </c>
      <c r="C4029" s="68" t="s">
        <v>287</v>
      </c>
      <c r="D4029" s="68" t="s">
        <v>359</v>
      </c>
      <c r="E4029" s="68" t="s">
        <v>360</v>
      </c>
      <c r="F4029" s="68" t="s">
        <v>76</v>
      </c>
      <c r="G4029" s="68" t="s">
        <v>492</v>
      </c>
      <c r="H4029" s="68" t="s">
        <v>247</v>
      </c>
      <c r="I4029" s="65">
        <v>3</v>
      </c>
      <c r="J4029" s="65">
        <v>305</v>
      </c>
      <c r="K4029" s="65" t="s">
        <v>373</v>
      </c>
    </row>
    <row r="4030" spans="1:11" ht="12.75" customHeight="1">
      <c r="A4030" s="68" t="s">
        <v>304</v>
      </c>
      <c r="B4030" s="68" t="s">
        <v>56</v>
      </c>
      <c r="C4030" s="68" t="s">
        <v>287</v>
      </c>
      <c r="D4030" s="68" t="s">
        <v>359</v>
      </c>
      <c r="E4030" s="68" t="s">
        <v>360</v>
      </c>
      <c r="F4030" s="68" t="s">
        <v>76</v>
      </c>
      <c r="G4030" s="68" t="s">
        <v>492</v>
      </c>
      <c r="H4030" s="68" t="s">
        <v>375</v>
      </c>
      <c r="I4030" s="65">
        <v>34</v>
      </c>
      <c r="J4030" s="65">
        <v>305</v>
      </c>
      <c r="K4030" s="65" t="s">
        <v>373</v>
      </c>
    </row>
    <row r="4031" spans="1:11" ht="12.75" customHeight="1">
      <c r="A4031" s="68" t="s">
        <v>304</v>
      </c>
      <c r="B4031" s="68" t="s">
        <v>56</v>
      </c>
      <c r="C4031" s="68" t="s">
        <v>287</v>
      </c>
      <c r="D4031" s="68" t="s">
        <v>359</v>
      </c>
      <c r="E4031" s="68" t="s">
        <v>360</v>
      </c>
      <c r="F4031" s="68" t="s">
        <v>76</v>
      </c>
      <c r="G4031" s="68" t="s">
        <v>492</v>
      </c>
      <c r="H4031" s="68" t="s">
        <v>368</v>
      </c>
      <c r="I4031" s="65">
        <v>82</v>
      </c>
      <c r="J4031" s="65">
        <v>305</v>
      </c>
      <c r="K4031" s="65" t="s">
        <v>373</v>
      </c>
    </row>
    <row r="4032" spans="1:11" ht="12.75" customHeight="1">
      <c r="A4032" s="68" t="s">
        <v>304</v>
      </c>
      <c r="B4032" s="68" t="s">
        <v>56</v>
      </c>
      <c r="C4032" s="68" t="s">
        <v>287</v>
      </c>
      <c r="D4032" s="68" t="s">
        <v>359</v>
      </c>
      <c r="E4032" s="68" t="s">
        <v>360</v>
      </c>
      <c r="F4032" s="68" t="s">
        <v>76</v>
      </c>
      <c r="G4032" s="68" t="s">
        <v>492</v>
      </c>
      <c r="H4032" s="68" t="s">
        <v>491</v>
      </c>
      <c r="I4032" s="65">
        <v>30</v>
      </c>
      <c r="J4032" s="65">
        <v>305</v>
      </c>
      <c r="K4032" s="65" t="s">
        <v>373</v>
      </c>
    </row>
    <row r="4033" spans="1:11" ht="12.75" customHeight="1">
      <c r="A4033" s="68" t="s">
        <v>304</v>
      </c>
      <c r="B4033" s="68" t="s">
        <v>56</v>
      </c>
      <c r="C4033" s="68" t="s">
        <v>287</v>
      </c>
      <c r="D4033" s="68" t="s">
        <v>359</v>
      </c>
      <c r="E4033" s="68" t="s">
        <v>360</v>
      </c>
      <c r="F4033" s="68" t="s">
        <v>76</v>
      </c>
      <c r="G4033" s="68" t="s">
        <v>492</v>
      </c>
      <c r="H4033" s="68" t="s">
        <v>369</v>
      </c>
      <c r="I4033" s="65">
        <v>18</v>
      </c>
      <c r="J4033" s="65">
        <v>305</v>
      </c>
      <c r="K4033" s="65" t="s">
        <v>373</v>
      </c>
    </row>
    <row r="4034" spans="1:11" ht="12.75" customHeight="1">
      <c r="A4034" s="68" t="s">
        <v>304</v>
      </c>
      <c r="B4034" s="68" t="s">
        <v>56</v>
      </c>
      <c r="C4034" s="68" t="s">
        <v>287</v>
      </c>
      <c r="D4034" s="68" t="s">
        <v>359</v>
      </c>
      <c r="E4034" s="68" t="s">
        <v>360</v>
      </c>
      <c r="F4034" s="68" t="s">
        <v>76</v>
      </c>
      <c r="G4034" s="68" t="s">
        <v>492</v>
      </c>
      <c r="H4034" s="68" t="s">
        <v>407</v>
      </c>
      <c r="I4034" s="65">
        <v>1</v>
      </c>
      <c r="J4034" s="65">
        <v>303</v>
      </c>
      <c r="K4034" s="65" t="s">
        <v>374</v>
      </c>
    </row>
    <row r="4035" spans="1:11" ht="12.75" customHeight="1">
      <c r="A4035" s="68" t="s">
        <v>304</v>
      </c>
      <c r="B4035" s="68" t="s">
        <v>56</v>
      </c>
      <c r="C4035" s="68" t="s">
        <v>287</v>
      </c>
      <c r="D4035" s="68" t="s">
        <v>359</v>
      </c>
      <c r="E4035" s="68" t="s">
        <v>360</v>
      </c>
      <c r="F4035" s="68" t="s">
        <v>76</v>
      </c>
      <c r="G4035" s="68" t="s">
        <v>492</v>
      </c>
      <c r="H4035" s="68" t="s">
        <v>364</v>
      </c>
      <c r="I4035" s="65">
        <v>17</v>
      </c>
      <c r="J4035" s="65">
        <v>303</v>
      </c>
      <c r="K4035" s="65" t="s">
        <v>374</v>
      </c>
    </row>
    <row r="4036" spans="1:11" ht="12.75" customHeight="1">
      <c r="A4036" s="68" t="s">
        <v>304</v>
      </c>
      <c r="B4036" s="68" t="s">
        <v>56</v>
      </c>
      <c r="C4036" s="68" t="s">
        <v>287</v>
      </c>
      <c r="D4036" s="68" t="s">
        <v>359</v>
      </c>
      <c r="E4036" s="68" t="s">
        <v>360</v>
      </c>
      <c r="F4036" s="68" t="s">
        <v>76</v>
      </c>
      <c r="G4036" s="68" t="s">
        <v>492</v>
      </c>
      <c r="H4036" s="68" t="s">
        <v>451</v>
      </c>
      <c r="I4036" s="65">
        <v>58</v>
      </c>
      <c r="J4036" s="65">
        <v>303</v>
      </c>
      <c r="K4036" s="65" t="s">
        <v>374</v>
      </c>
    </row>
    <row r="4037" spans="1:11" ht="12.75" customHeight="1">
      <c r="A4037" s="68" t="s">
        <v>304</v>
      </c>
      <c r="B4037" s="68" t="s">
        <v>56</v>
      </c>
      <c r="C4037" s="68" t="s">
        <v>287</v>
      </c>
      <c r="D4037" s="68" t="s">
        <v>359</v>
      </c>
      <c r="E4037" s="68" t="s">
        <v>360</v>
      </c>
      <c r="F4037" s="68" t="s">
        <v>76</v>
      </c>
      <c r="G4037" s="68" t="s">
        <v>492</v>
      </c>
      <c r="H4037" s="68" t="s">
        <v>365</v>
      </c>
      <c r="I4037" s="65">
        <v>292</v>
      </c>
      <c r="J4037" s="65">
        <v>303</v>
      </c>
      <c r="K4037" s="65" t="s">
        <v>374</v>
      </c>
    </row>
    <row r="4038" spans="1:11" ht="12.75" customHeight="1">
      <c r="A4038" s="68" t="s">
        <v>304</v>
      </c>
      <c r="B4038" s="68" t="s">
        <v>56</v>
      </c>
      <c r="C4038" s="68" t="s">
        <v>287</v>
      </c>
      <c r="D4038" s="68" t="s">
        <v>359</v>
      </c>
      <c r="E4038" s="68" t="s">
        <v>360</v>
      </c>
      <c r="F4038" s="68" t="s">
        <v>76</v>
      </c>
      <c r="G4038" s="68" t="s">
        <v>492</v>
      </c>
      <c r="H4038" s="68" t="s">
        <v>366</v>
      </c>
      <c r="I4038" s="65">
        <v>81</v>
      </c>
      <c r="J4038" s="65">
        <v>303</v>
      </c>
      <c r="K4038" s="65" t="s">
        <v>374</v>
      </c>
    </row>
    <row r="4039" spans="1:11" ht="12.75" customHeight="1">
      <c r="A4039" s="68" t="s">
        <v>304</v>
      </c>
      <c r="B4039" s="68" t="s">
        <v>56</v>
      </c>
      <c r="C4039" s="68" t="s">
        <v>287</v>
      </c>
      <c r="D4039" s="68" t="s">
        <v>359</v>
      </c>
      <c r="E4039" s="68" t="s">
        <v>360</v>
      </c>
      <c r="F4039" s="68" t="s">
        <v>76</v>
      </c>
      <c r="G4039" s="68" t="s">
        <v>492</v>
      </c>
      <c r="H4039" s="68" t="s">
        <v>367</v>
      </c>
      <c r="I4039" s="65">
        <v>240</v>
      </c>
      <c r="J4039" s="65">
        <v>303</v>
      </c>
      <c r="K4039" s="65" t="s">
        <v>374</v>
      </c>
    </row>
    <row r="4040" spans="1:11" ht="12.75" customHeight="1">
      <c r="A4040" s="68" t="s">
        <v>304</v>
      </c>
      <c r="B4040" s="68" t="s">
        <v>56</v>
      </c>
      <c r="C4040" s="68" t="s">
        <v>287</v>
      </c>
      <c r="D4040" s="68" t="s">
        <v>359</v>
      </c>
      <c r="E4040" s="68" t="s">
        <v>360</v>
      </c>
      <c r="F4040" s="68" t="s">
        <v>76</v>
      </c>
      <c r="G4040" s="68" t="s">
        <v>492</v>
      </c>
      <c r="H4040" s="68" t="s">
        <v>247</v>
      </c>
      <c r="I4040" s="65">
        <v>532</v>
      </c>
      <c r="J4040" s="65">
        <v>303</v>
      </c>
      <c r="K4040" s="65" t="s">
        <v>374</v>
      </c>
    </row>
    <row r="4041" spans="1:11" ht="12.75" customHeight="1">
      <c r="A4041" s="68" t="s">
        <v>304</v>
      </c>
      <c r="B4041" s="68" t="s">
        <v>56</v>
      </c>
      <c r="C4041" s="68" t="s">
        <v>287</v>
      </c>
      <c r="D4041" s="68" t="s">
        <v>359</v>
      </c>
      <c r="E4041" s="68" t="s">
        <v>360</v>
      </c>
      <c r="F4041" s="68" t="s">
        <v>76</v>
      </c>
      <c r="G4041" s="68" t="s">
        <v>492</v>
      </c>
      <c r="H4041" s="68" t="s">
        <v>375</v>
      </c>
      <c r="I4041" s="65">
        <v>2440</v>
      </c>
      <c r="J4041" s="65">
        <v>303</v>
      </c>
      <c r="K4041" s="65" t="s">
        <v>374</v>
      </c>
    </row>
    <row r="4042" spans="1:11" ht="12.75" customHeight="1">
      <c r="A4042" s="68" t="s">
        <v>304</v>
      </c>
      <c r="B4042" s="68" t="s">
        <v>56</v>
      </c>
      <c r="C4042" s="68" t="s">
        <v>287</v>
      </c>
      <c r="D4042" s="68" t="s">
        <v>359</v>
      </c>
      <c r="E4042" s="68" t="s">
        <v>360</v>
      </c>
      <c r="F4042" s="68" t="s">
        <v>76</v>
      </c>
      <c r="G4042" s="68" t="s">
        <v>492</v>
      </c>
      <c r="H4042" s="68" t="s">
        <v>368</v>
      </c>
      <c r="I4042" s="65">
        <v>2460</v>
      </c>
      <c r="J4042" s="65">
        <v>303</v>
      </c>
      <c r="K4042" s="65" t="s">
        <v>374</v>
      </c>
    </row>
    <row r="4043" spans="1:11" ht="12.75" customHeight="1">
      <c r="A4043" s="68" t="s">
        <v>304</v>
      </c>
      <c r="B4043" s="68" t="s">
        <v>56</v>
      </c>
      <c r="C4043" s="68" t="s">
        <v>287</v>
      </c>
      <c r="D4043" s="68" t="s">
        <v>359</v>
      </c>
      <c r="E4043" s="68" t="s">
        <v>360</v>
      </c>
      <c r="F4043" s="68" t="s">
        <v>76</v>
      </c>
      <c r="G4043" s="68" t="s">
        <v>492</v>
      </c>
      <c r="H4043" s="68" t="s">
        <v>491</v>
      </c>
      <c r="I4043" s="65">
        <v>748</v>
      </c>
      <c r="J4043" s="65">
        <v>303</v>
      </c>
      <c r="K4043" s="65" t="s">
        <v>374</v>
      </c>
    </row>
    <row r="4044" spans="1:11" ht="12.75" customHeight="1">
      <c r="A4044" s="68" t="s">
        <v>304</v>
      </c>
      <c r="B4044" s="68" t="s">
        <v>56</v>
      </c>
      <c r="C4044" s="68" t="s">
        <v>287</v>
      </c>
      <c r="D4044" s="68" t="s">
        <v>359</v>
      </c>
      <c r="E4044" s="68" t="s">
        <v>360</v>
      </c>
      <c r="F4044" s="68" t="s">
        <v>76</v>
      </c>
      <c r="G4044" s="68" t="s">
        <v>492</v>
      </c>
      <c r="H4044" s="68" t="s">
        <v>369</v>
      </c>
      <c r="I4044" s="65">
        <v>41</v>
      </c>
      <c r="J4044" s="65">
        <v>303</v>
      </c>
      <c r="K4044" s="65" t="s">
        <v>374</v>
      </c>
    </row>
    <row r="4045" spans="1:11" ht="12.75" customHeight="1">
      <c r="A4045" s="68" t="s">
        <v>304</v>
      </c>
      <c r="B4045" s="68" t="s">
        <v>56</v>
      </c>
      <c r="C4045" s="68" t="s">
        <v>287</v>
      </c>
      <c r="D4045" s="68" t="s">
        <v>359</v>
      </c>
      <c r="E4045" s="68" t="s">
        <v>360</v>
      </c>
      <c r="F4045" s="68" t="s">
        <v>76</v>
      </c>
      <c r="G4045" s="68" t="s">
        <v>492</v>
      </c>
      <c r="H4045" s="68" t="s">
        <v>638</v>
      </c>
      <c r="I4045" s="65">
        <v>3</v>
      </c>
      <c r="J4045" s="65">
        <v>303</v>
      </c>
      <c r="K4045" s="65" t="s">
        <v>374</v>
      </c>
    </row>
    <row r="4046" spans="1:11" ht="12.75" customHeight="1">
      <c r="A4046" s="68" t="s">
        <v>304</v>
      </c>
      <c r="B4046" s="68" t="s">
        <v>56</v>
      </c>
      <c r="C4046" s="68" t="s">
        <v>287</v>
      </c>
      <c r="D4046" s="68" t="s">
        <v>359</v>
      </c>
      <c r="E4046" s="68" t="s">
        <v>360</v>
      </c>
      <c r="F4046" s="68" t="s">
        <v>76</v>
      </c>
      <c r="G4046" s="68" t="s">
        <v>492</v>
      </c>
      <c r="H4046" s="68" t="s">
        <v>408</v>
      </c>
      <c r="I4046" s="65">
        <v>1</v>
      </c>
      <c r="J4046" s="65">
        <v>307</v>
      </c>
      <c r="K4046" s="65" t="s">
        <v>293</v>
      </c>
    </row>
    <row r="4047" spans="1:11" ht="12.75" customHeight="1">
      <c r="A4047" s="68" t="s">
        <v>304</v>
      </c>
      <c r="B4047" s="68" t="s">
        <v>56</v>
      </c>
      <c r="C4047" s="68" t="s">
        <v>287</v>
      </c>
      <c r="D4047" s="68" t="s">
        <v>359</v>
      </c>
      <c r="E4047" s="68" t="s">
        <v>360</v>
      </c>
      <c r="F4047" s="68" t="s">
        <v>76</v>
      </c>
      <c r="G4047" s="68" t="s">
        <v>492</v>
      </c>
      <c r="H4047" s="68" t="s">
        <v>362</v>
      </c>
      <c r="I4047" s="65">
        <v>330</v>
      </c>
      <c r="J4047" s="65">
        <v>307</v>
      </c>
      <c r="K4047" s="65" t="s">
        <v>293</v>
      </c>
    </row>
    <row r="4048" spans="1:11" ht="12.75" customHeight="1">
      <c r="A4048" s="68" t="s">
        <v>304</v>
      </c>
      <c r="B4048" s="68" t="s">
        <v>56</v>
      </c>
      <c r="C4048" s="68" t="s">
        <v>287</v>
      </c>
      <c r="D4048" s="68" t="s">
        <v>359</v>
      </c>
      <c r="E4048" s="68" t="s">
        <v>360</v>
      </c>
      <c r="F4048" s="68" t="s">
        <v>76</v>
      </c>
      <c r="G4048" s="68" t="s">
        <v>492</v>
      </c>
      <c r="H4048" s="68" t="s">
        <v>363</v>
      </c>
      <c r="I4048" s="65">
        <v>462</v>
      </c>
      <c r="J4048" s="65">
        <v>307</v>
      </c>
      <c r="K4048" s="65" t="s">
        <v>293</v>
      </c>
    </row>
    <row r="4049" spans="1:11" ht="12.75" customHeight="1">
      <c r="A4049" s="68" t="s">
        <v>304</v>
      </c>
      <c r="B4049" s="68" t="s">
        <v>56</v>
      </c>
      <c r="C4049" s="68" t="s">
        <v>287</v>
      </c>
      <c r="D4049" s="68" t="s">
        <v>359</v>
      </c>
      <c r="E4049" s="68" t="s">
        <v>360</v>
      </c>
      <c r="F4049" s="68" t="s">
        <v>76</v>
      </c>
      <c r="G4049" s="68" t="s">
        <v>492</v>
      </c>
      <c r="H4049" s="68" t="s">
        <v>364</v>
      </c>
      <c r="I4049" s="65">
        <v>251</v>
      </c>
      <c r="J4049" s="65">
        <v>307</v>
      </c>
      <c r="K4049" s="65" t="s">
        <v>293</v>
      </c>
    </row>
    <row r="4050" spans="1:11" ht="12.75" customHeight="1">
      <c r="A4050" s="68" t="s">
        <v>304</v>
      </c>
      <c r="B4050" s="68" t="s">
        <v>56</v>
      </c>
      <c r="C4050" s="68" t="s">
        <v>287</v>
      </c>
      <c r="D4050" s="68" t="s">
        <v>359</v>
      </c>
      <c r="E4050" s="68" t="s">
        <v>360</v>
      </c>
      <c r="F4050" s="68" t="s">
        <v>76</v>
      </c>
      <c r="G4050" s="68" t="s">
        <v>492</v>
      </c>
      <c r="H4050" s="68" t="s">
        <v>451</v>
      </c>
      <c r="I4050" s="65">
        <v>223</v>
      </c>
      <c r="J4050" s="65">
        <v>307</v>
      </c>
      <c r="K4050" s="65" t="s">
        <v>293</v>
      </c>
    </row>
    <row r="4051" spans="1:11" ht="12.75" customHeight="1">
      <c r="A4051" s="68" t="s">
        <v>304</v>
      </c>
      <c r="B4051" s="68" t="s">
        <v>56</v>
      </c>
      <c r="C4051" s="68" t="s">
        <v>287</v>
      </c>
      <c r="D4051" s="68" t="s">
        <v>359</v>
      </c>
      <c r="E4051" s="68" t="s">
        <v>360</v>
      </c>
      <c r="F4051" s="68" t="s">
        <v>76</v>
      </c>
      <c r="G4051" s="68" t="s">
        <v>492</v>
      </c>
      <c r="H4051" s="68" t="s">
        <v>365</v>
      </c>
      <c r="I4051" s="65">
        <v>73</v>
      </c>
      <c r="J4051" s="65">
        <v>307</v>
      </c>
      <c r="K4051" s="65" t="s">
        <v>293</v>
      </c>
    </row>
    <row r="4052" spans="1:11" ht="12.75" customHeight="1">
      <c r="A4052" s="68" t="s">
        <v>304</v>
      </c>
      <c r="B4052" s="68" t="s">
        <v>56</v>
      </c>
      <c r="C4052" s="68" t="s">
        <v>287</v>
      </c>
      <c r="D4052" s="68" t="s">
        <v>359</v>
      </c>
      <c r="E4052" s="68" t="s">
        <v>360</v>
      </c>
      <c r="F4052" s="68" t="s">
        <v>76</v>
      </c>
      <c r="G4052" s="68" t="s">
        <v>492</v>
      </c>
      <c r="H4052" s="68" t="s">
        <v>366</v>
      </c>
      <c r="I4052" s="65">
        <v>26</v>
      </c>
      <c r="J4052" s="65">
        <v>307</v>
      </c>
      <c r="K4052" s="65" t="s">
        <v>293</v>
      </c>
    </row>
    <row r="4053" spans="1:11" ht="12.75" customHeight="1">
      <c r="A4053" s="68" t="s">
        <v>304</v>
      </c>
      <c r="B4053" s="68" t="s">
        <v>56</v>
      </c>
      <c r="C4053" s="68" t="s">
        <v>287</v>
      </c>
      <c r="D4053" s="68" t="s">
        <v>359</v>
      </c>
      <c r="E4053" s="68" t="s">
        <v>360</v>
      </c>
      <c r="F4053" s="68" t="s">
        <v>76</v>
      </c>
      <c r="G4053" s="68" t="s">
        <v>492</v>
      </c>
      <c r="H4053" s="68" t="s">
        <v>367</v>
      </c>
      <c r="I4053" s="65">
        <v>10</v>
      </c>
      <c r="J4053" s="65">
        <v>307</v>
      </c>
      <c r="K4053" s="65" t="s">
        <v>293</v>
      </c>
    </row>
    <row r="4054" spans="1:11" ht="12.75" customHeight="1">
      <c r="A4054" s="68" t="s">
        <v>304</v>
      </c>
      <c r="B4054" s="68" t="s">
        <v>56</v>
      </c>
      <c r="C4054" s="68" t="s">
        <v>287</v>
      </c>
      <c r="D4054" s="68" t="s">
        <v>359</v>
      </c>
      <c r="E4054" s="68" t="s">
        <v>360</v>
      </c>
      <c r="F4054" s="68" t="s">
        <v>76</v>
      </c>
      <c r="G4054" s="68" t="s">
        <v>492</v>
      </c>
      <c r="H4054" s="68" t="s">
        <v>247</v>
      </c>
      <c r="I4054" s="65">
        <v>52</v>
      </c>
      <c r="J4054" s="65">
        <v>307</v>
      </c>
      <c r="K4054" s="65" t="s">
        <v>293</v>
      </c>
    </row>
    <row r="4055" spans="1:11" ht="12.75" customHeight="1">
      <c r="A4055" s="68" t="s">
        <v>304</v>
      </c>
      <c r="B4055" s="68" t="s">
        <v>56</v>
      </c>
      <c r="C4055" s="68" t="s">
        <v>287</v>
      </c>
      <c r="D4055" s="68" t="s">
        <v>359</v>
      </c>
      <c r="E4055" s="68" t="s">
        <v>360</v>
      </c>
      <c r="F4055" s="68" t="s">
        <v>76</v>
      </c>
      <c r="G4055" s="68" t="s">
        <v>492</v>
      </c>
      <c r="H4055" s="68" t="s">
        <v>375</v>
      </c>
      <c r="I4055" s="65">
        <v>131</v>
      </c>
      <c r="J4055" s="65">
        <v>307</v>
      </c>
      <c r="K4055" s="65" t="s">
        <v>293</v>
      </c>
    </row>
    <row r="4056" spans="1:11" ht="12.75" customHeight="1">
      <c r="A4056" s="68" t="s">
        <v>304</v>
      </c>
      <c r="B4056" s="68" t="s">
        <v>56</v>
      </c>
      <c r="C4056" s="68" t="s">
        <v>287</v>
      </c>
      <c r="D4056" s="68" t="s">
        <v>359</v>
      </c>
      <c r="E4056" s="68" t="s">
        <v>360</v>
      </c>
      <c r="F4056" s="68" t="s">
        <v>76</v>
      </c>
      <c r="G4056" s="68" t="s">
        <v>492</v>
      </c>
      <c r="H4056" s="68" t="s">
        <v>368</v>
      </c>
      <c r="I4056" s="65">
        <v>143</v>
      </c>
      <c r="J4056" s="65">
        <v>307</v>
      </c>
      <c r="K4056" s="65" t="s">
        <v>293</v>
      </c>
    </row>
    <row r="4057" spans="1:11" ht="12.75" customHeight="1">
      <c r="A4057" s="68" t="s">
        <v>304</v>
      </c>
      <c r="B4057" s="68" t="s">
        <v>56</v>
      </c>
      <c r="C4057" s="68" t="s">
        <v>287</v>
      </c>
      <c r="D4057" s="68" t="s">
        <v>359</v>
      </c>
      <c r="E4057" s="68" t="s">
        <v>360</v>
      </c>
      <c r="F4057" s="68" t="s">
        <v>76</v>
      </c>
      <c r="G4057" s="68" t="s">
        <v>492</v>
      </c>
      <c r="H4057" s="68" t="s">
        <v>491</v>
      </c>
      <c r="I4057" s="65">
        <v>15</v>
      </c>
      <c r="J4057" s="65">
        <v>307</v>
      </c>
      <c r="K4057" s="65" t="s">
        <v>293</v>
      </c>
    </row>
    <row r="4058" spans="1:11" ht="12.75" customHeight="1">
      <c r="A4058" s="68" t="s">
        <v>304</v>
      </c>
      <c r="B4058" s="68" t="s">
        <v>56</v>
      </c>
      <c r="C4058" s="68" t="s">
        <v>287</v>
      </c>
      <c r="D4058" s="68" t="s">
        <v>359</v>
      </c>
      <c r="E4058" s="68" t="s">
        <v>360</v>
      </c>
      <c r="F4058" s="68" t="s">
        <v>76</v>
      </c>
      <c r="G4058" s="68" t="s">
        <v>492</v>
      </c>
      <c r="H4058" s="68" t="s">
        <v>369</v>
      </c>
      <c r="I4058" s="65">
        <v>5</v>
      </c>
      <c r="J4058" s="65">
        <v>307</v>
      </c>
      <c r="K4058" s="65" t="s">
        <v>293</v>
      </c>
    </row>
    <row r="4059" spans="1:11" ht="12.75" customHeight="1">
      <c r="A4059" s="68" t="s">
        <v>304</v>
      </c>
      <c r="B4059" s="68" t="s">
        <v>56</v>
      </c>
      <c r="C4059" s="68" t="s">
        <v>287</v>
      </c>
      <c r="D4059" s="68" t="s">
        <v>359</v>
      </c>
      <c r="E4059" s="68" t="s">
        <v>360</v>
      </c>
      <c r="F4059" s="68" t="s">
        <v>76</v>
      </c>
      <c r="G4059" s="68" t="s">
        <v>492</v>
      </c>
      <c r="H4059" s="68" t="s">
        <v>638</v>
      </c>
      <c r="I4059" s="65">
        <v>1</v>
      </c>
      <c r="J4059" s="65">
        <v>307</v>
      </c>
      <c r="K4059" s="65" t="s">
        <v>293</v>
      </c>
    </row>
    <row r="4060" spans="1:11" ht="12.75" customHeight="1">
      <c r="A4060" s="68" t="s">
        <v>304</v>
      </c>
      <c r="B4060" s="68" t="s">
        <v>56</v>
      </c>
      <c r="C4060" s="68" t="s">
        <v>287</v>
      </c>
      <c r="D4060" s="68" t="s">
        <v>359</v>
      </c>
      <c r="E4060" s="68" t="s">
        <v>360</v>
      </c>
      <c r="F4060" s="68" t="s">
        <v>76</v>
      </c>
      <c r="G4060" s="68" t="s">
        <v>492</v>
      </c>
      <c r="H4060" s="68" t="s">
        <v>362</v>
      </c>
      <c r="I4060" s="65">
        <v>4</v>
      </c>
      <c r="J4060" s="65">
        <v>309</v>
      </c>
      <c r="K4060" s="65" t="s">
        <v>519</v>
      </c>
    </row>
    <row r="4061" spans="1:11" ht="12.75" customHeight="1">
      <c r="A4061" s="68" t="s">
        <v>304</v>
      </c>
      <c r="B4061" s="68" t="s">
        <v>56</v>
      </c>
      <c r="C4061" s="68" t="s">
        <v>287</v>
      </c>
      <c r="D4061" s="68" t="s">
        <v>359</v>
      </c>
      <c r="E4061" s="68" t="s">
        <v>360</v>
      </c>
      <c r="F4061" s="68" t="s">
        <v>76</v>
      </c>
      <c r="G4061" s="68" t="s">
        <v>492</v>
      </c>
      <c r="H4061" s="68" t="s">
        <v>363</v>
      </c>
      <c r="I4061" s="65">
        <v>7</v>
      </c>
      <c r="J4061" s="65">
        <v>309</v>
      </c>
      <c r="K4061" s="65" t="s">
        <v>519</v>
      </c>
    </row>
    <row r="4062" spans="1:11" ht="12.75" customHeight="1">
      <c r="A4062" s="68" t="s">
        <v>304</v>
      </c>
      <c r="B4062" s="68" t="s">
        <v>56</v>
      </c>
      <c r="C4062" s="68" t="s">
        <v>287</v>
      </c>
      <c r="D4062" s="68" t="s">
        <v>359</v>
      </c>
      <c r="E4062" s="68" t="s">
        <v>360</v>
      </c>
      <c r="F4062" s="68" t="s">
        <v>76</v>
      </c>
      <c r="G4062" s="68" t="s">
        <v>492</v>
      </c>
      <c r="H4062" s="68" t="s">
        <v>364</v>
      </c>
      <c r="I4062" s="65">
        <v>7</v>
      </c>
      <c r="J4062" s="65">
        <v>309</v>
      </c>
      <c r="K4062" s="65" t="s">
        <v>519</v>
      </c>
    </row>
    <row r="4063" spans="1:11" ht="12.75" customHeight="1">
      <c r="A4063" s="68" t="s">
        <v>304</v>
      </c>
      <c r="B4063" s="68" t="s">
        <v>56</v>
      </c>
      <c r="C4063" s="68" t="s">
        <v>287</v>
      </c>
      <c r="D4063" s="68" t="s">
        <v>359</v>
      </c>
      <c r="E4063" s="68" t="s">
        <v>360</v>
      </c>
      <c r="F4063" s="68" t="s">
        <v>76</v>
      </c>
      <c r="G4063" s="68" t="s">
        <v>492</v>
      </c>
      <c r="H4063" s="68" t="s">
        <v>451</v>
      </c>
      <c r="I4063" s="65">
        <v>3</v>
      </c>
      <c r="J4063" s="65">
        <v>309</v>
      </c>
      <c r="K4063" s="65" t="s">
        <v>519</v>
      </c>
    </row>
    <row r="4064" spans="1:11" ht="12.75" customHeight="1">
      <c r="A4064" s="68" t="s">
        <v>304</v>
      </c>
      <c r="B4064" s="68" t="s">
        <v>56</v>
      </c>
      <c r="C4064" s="68" t="s">
        <v>287</v>
      </c>
      <c r="D4064" s="68" t="s">
        <v>359</v>
      </c>
      <c r="E4064" s="68" t="s">
        <v>360</v>
      </c>
      <c r="F4064" s="68" t="s">
        <v>76</v>
      </c>
      <c r="G4064" s="68" t="s">
        <v>492</v>
      </c>
      <c r="H4064" s="68" t="s">
        <v>451</v>
      </c>
      <c r="I4064" s="65">
        <v>1</v>
      </c>
      <c r="J4064" s="65">
        <v>312</v>
      </c>
      <c r="K4064" s="65" t="s">
        <v>436</v>
      </c>
    </row>
    <row r="4065" spans="1:11" ht="12.75" customHeight="1">
      <c r="A4065" s="68" t="s">
        <v>304</v>
      </c>
      <c r="B4065" s="68" t="s">
        <v>56</v>
      </c>
      <c r="C4065" s="68" t="s">
        <v>287</v>
      </c>
      <c r="D4065" s="68" t="s">
        <v>359</v>
      </c>
      <c r="E4065" s="68" t="s">
        <v>360</v>
      </c>
      <c r="F4065" s="68" t="s">
        <v>76</v>
      </c>
      <c r="G4065" s="68" t="s">
        <v>492</v>
      </c>
      <c r="H4065" s="68" t="s">
        <v>367</v>
      </c>
      <c r="I4065" s="65">
        <v>3</v>
      </c>
      <c r="J4065" s="65">
        <v>302</v>
      </c>
      <c r="K4065" s="65" t="s">
        <v>338</v>
      </c>
    </row>
    <row r="4066" spans="1:11" ht="12.75" customHeight="1">
      <c r="A4066" s="68" t="s">
        <v>304</v>
      </c>
      <c r="B4066" s="68" t="s">
        <v>56</v>
      </c>
      <c r="C4066" s="68" t="s">
        <v>287</v>
      </c>
      <c r="D4066" s="68" t="s">
        <v>359</v>
      </c>
      <c r="E4066" s="68" t="s">
        <v>360</v>
      </c>
      <c r="F4066" s="68" t="s">
        <v>76</v>
      </c>
      <c r="G4066" s="68" t="s">
        <v>492</v>
      </c>
      <c r="H4066" s="68" t="s">
        <v>247</v>
      </c>
      <c r="I4066" s="65">
        <v>1</v>
      </c>
      <c r="J4066" s="65">
        <v>302</v>
      </c>
      <c r="K4066" s="65" t="s">
        <v>338</v>
      </c>
    </row>
    <row r="4067" spans="1:11" ht="12.75" customHeight="1">
      <c r="A4067" s="68" t="s">
        <v>304</v>
      </c>
      <c r="B4067" s="68" t="s">
        <v>56</v>
      </c>
      <c r="C4067" s="68" t="s">
        <v>287</v>
      </c>
      <c r="D4067" s="68" t="s">
        <v>359</v>
      </c>
      <c r="E4067" s="68" t="s">
        <v>360</v>
      </c>
      <c r="F4067" s="68" t="s">
        <v>76</v>
      </c>
      <c r="G4067" s="68" t="s">
        <v>492</v>
      </c>
      <c r="H4067" s="68" t="s">
        <v>375</v>
      </c>
      <c r="I4067" s="65">
        <v>1</v>
      </c>
      <c r="J4067" s="65">
        <v>302</v>
      </c>
      <c r="K4067" s="65" t="s">
        <v>338</v>
      </c>
    </row>
    <row r="4068" spans="1:11" ht="12.75" customHeight="1">
      <c r="A4068" s="68" t="s">
        <v>304</v>
      </c>
      <c r="B4068" s="68" t="s">
        <v>56</v>
      </c>
      <c r="C4068" s="68" t="s">
        <v>287</v>
      </c>
      <c r="D4068" s="68" t="s">
        <v>359</v>
      </c>
      <c r="E4068" s="68" t="s">
        <v>360</v>
      </c>
      <c r="F4068" s="68" t="s">
        <v>76</v>
      </c>
      <c r="G4068" s="68" t="s">
        <v>492</v>
      </c>
      <c r="H4068" s="68" t="s">
        <v>363</v>
      </c>
      <c r="I4068" s="65">
        <v>1</v>
      </c>
      <c r="J4068" s="65">
        <v>313</v>
      </c>
      <c r="K4068" s="65" t="s">
        <v>294</v>
      </c>
    </row>
    <row r="4069" spans="1:11" ht="12.75" customHeight="1">
      <c r="A4069" s="68" t="s">
        <v>304</v>
      </c>
      <c r="B4069" s="68" t="s">
        <v>56</v>
      </c>
      <c r="C4069" s="68" t="s">
        <v>287</v>
      </c>
      <c r="D4069" s="68" t="s">
        <v>359</v>
      </c>
      <c r="E4069" s="68" t="s">
        <v>360</v>
      </c>
      <c r="F4069" s="68" t="s">
        <v>76</v>
      </c>
      <c r="G4069" s="68" t="s">
        <v>492</v>
      </c>
      <c r="H4069" s="68" t="s">
        <v>364</v>
      </c>
      <c r="I4069" s="65">
        <v>1</v>
      </c>
      <c r="J4069" s="65">
        <v>313</v>
      </c>
      <c r="K4069" s="65" t="s">
        <v>294</v>
      </c>
    </row>
    <row r="4070" spans="1:11" ht="12.75" customHeight="1">
      <c r="A4070" s="68" t="s">
        <v>304</v>
      </c>
      <c r="B4070" s="68" t="s">
        <v>56</v>
      </c>
      <c r="C4070" s="68" t="s">
        <v>287</v>
      </c>
      <c r="D4070" s="68" t="s">
        <v>359</v>
      </c>
      <c r="E4070" s="68" t="s">
        <v>360</v>
      </c>
      <c r="F4070" s="68" t="s">
        <v>76</v>
      </c>
      <c r="G4070" s="68" t="s">
        <v>492</v>
      </c>
      <c r="H4070" s="68" t="s">
        <v>451</v>
      </c>
      <c r="I4070" s="65">
        <v>1</v>
      </c>
      <c r="J4070" s="65">
        <v>313</v>
      </c>
      <c r="K4070" s="65" t="s">
        <v>294</v>
      </c>
    </row>
    <row r="4071" spans="1:11" ht="12.75" customHeight="1">
      <c r="A4071" s="68" t="s">
        <v>304</v>
      </c>
      <c r="B4071" s="68" t="s">
        <v>56</v>
      </c>
      <c r="C4071" s="68" t="s">
        <v>287</v>
      </c>
      <c r="D4071" s="68" t="s">
        <v>359</v>
      </c>
      <c r="E4071" s="68" t="s">
        <v>360</v>
      </c>
      <c r="F4071" s="68" t="s">
        <v>76</v>
      </c>
      <c r="G4071" s="68" t="s">
        <v>492</v>
      </c>
      <c r="H4071" s="68" t="s">
        <v>364</v>
      </c>
      <c r="I4071" s="65">
        <v>20</v>
      </c>
      <c r="J4071" s="65">
        <v>315</v>
      </c>
      <c r="K4071" s="65" t="s">
        <v>295</v>
      </c>
    </row>
    <row r="4072" spans="1:11" ht="12.75" customHeight="1">
      <c r="A4072" s="68" t="s">
        <v>304</v>
      </c>
      <c r="B4072" s="68" t="s">
        <v>56</v>
      </c>
      <c r="C4072" s="68" t="s">
        <v>287</v>
      </c>
      <c r="D4072" s="68" t="s">
        <v>359</v>
      </c>
      <c r="E4072" s="68" t="s">
        <v>360</v>
      </c>
      <c r="F4072" s="68" t="s">
        <v>76</v>
      </c>
      <c r="G4072" s="68" t="s">
        <v>492</v>
      </c>
      <c r="H4072" s="68" t="s">
        <v>451</v>
      </c>
      <c r="I4072" s="65">
        <v>3</v>
      </c>
      <c r="J4072" s="65">
        <v>315</v>
      </c>
      <c r="K4072" s="65" t="s">
        <v>295</v>
      </c>
    </row>
    <row r="4073" spans="1:11" ht="12.75" customHeight="1">
      <c r="A4073" s="68" t="s">
        <v>304</v>
      </c>
      <c r="B4073" s="68" t="s">
        <v>56</v>
      </c>
      <c r="C4073" s="68" t="s">
        <v>287</v>
      </c>
      <c r="D4073" s="68" t="s">
        <v>359</v>
      </c>
      <c r="E4073" s="68" t="s">
        <v>360</v>
      </c>
      <c r="F4073" s="68" t="s">
        <v>76</v>
      </c>
      <c r="G4073" s="68" t="s">
        <v>492</v>
      </c>
      <c r="H4073" s="68" t="s">
        <v>365</v>
      </c>
      <c r="I4073" s="65">
        <v>4</v>
      </c>
      <c r="J4073" s="65">
        <v>315</v>
      </c>
      <c r="K4073" s="65" t="s">
        <v>295</v>
      </c>
    </row>
    <row r="4074" spans="1:11" ht="12.75" customHeight="1">
      <c r="A4074" s="68" t="s">
        <v>304</v>
      </c>
      <c r="B4074" s="68" t="s">
        <v>56</v>
      </c>
      <c r="C4074" s="68" t="s">
        <v>287</v>
      </c>
      <c r="D4074" s="68" t="s">
        <v>359</v>
      </c>
      <c r="E4074" s="68" t="s">
        <v>360</v>
      </c>
      <c r="F4074" s="68" t="s">
        <v>76</v>
      </c>
      <c r="G4074" s="68" t="s">
        <v>492</v>
      </c>
      <c r="H4074" s="68" t="s">
        <v>375</v>
      </c>
      <c r="I4074" s="65">
        <v>9</v>
      </c>
      <c r="J4074" s="65">
        <v>315</v>
      </c>
      <c r="K4074" s="65" t="s">
        <v>295</v>
      </c>
    </row>
    <row r="4075" spans="1:11" ht="12.75" customHeight="1">
      <c r="A4075" s="68" t="s">
        <v>304</v>
      </c>
      <c r="B4075" s="68" t="s">
        <v>56</v>
      </c>
      <c r="C4075" s="68" t="s">
        <v>287</v>
      </c>
      <c r="D4075" s="68" t="s">
        <v>359</v>
      </c>
      <c r="E4075" s="68" t="s">
        <v>360</v>
      </c>
      <c r="F4075" s="68" t="s">
        <v>76</v>
      </c>
      <c r="G4075" s="68" t="s">
        <v>492</v>
      </c>
      <c r="H4075" s="68" t="s">
        <v>368</v>
      </c>
      <c r="I4075" s="65">
        <v>18</v>
      </c>
      <c r="J4075" s="65">
        <v>315</v>
      </c>
      <c r="K4075" s="65" t="s">
        <v>295</v>
      </c>
    </row>
    <row r="4076" spans="1:11" ht="12.75" customHeight="1">
      <c r="A4076" s="68" t="s">
        <v>304</v>
      </c>
      <c r="B4076" s="68" t="s">
        <v>56</v>
      </c>
      <c r="C4076" s="68" t="s">
        <v>287</v>
      </c>
      <c r="D4076" s="68" t="s">
        <v>359</v>
      </c>
      <c r="E4076" s="68" t="s">
        <v>360</v>
      </c>
      <c r="F4076" s="68" t="s">
        <v>76</v>
      </c>
      <c r="G4076" s="68" t="s">
        <v>492</v>
      </c>
      <c r="H4076" s="68" t="s">
        <v>491</v>
      </c>
      <c r="I4076" s="65">
        <v>7</v>
      </c>
      <c r="J4076" s="65">
        <v>315</v>
      </c>
      <c r="K4076" s="65" t="s">
        <v>295</v>
      </c>
    </row>
    <row r="4077" spans="1:11" ht="12.75" customHeight="1">
      <c r="A4077" s="68" t="s">
        <v>304</v>
      </c>
      <c r="B4077" s="68" t="s">
        <v>56</v>
      </c>
      <c r="C4077" s="68" t="s">
        <v>287</v>
      </c>
      <c r="D4077" s="68" t="s">
        <v>359</v>
      </c>
      <c r="E4077" s="68" t="s">
        <v>360</v>
      </c>
      <c r="F4077" s="68" t="s">
        <v>76</v>
      </c>
      <c r="G4077" s="68" t="s">
        <v>492</v>
      </c>
      <c r="H4077" s="68" t="s">
        <v>375</v>
      </c>
      <c r="I4077" s="65">
        <v>1</v>
      </c>
      <c r="J4077" s="65">
        <v>304</v>
      </c>
      <c r="K4077" s="65" t="s">
        <v>437</v>
      </c>
    </row>
    <row r="4078" spans="1:11" ht="12.75" customHeight="1">
      <c r="A4078" s="68" t="s">
        <v>304</v>
      </c>
      <c r="B4078" s="68" t="s">
        <v>56</v>
      </c>
      <c r="C4078" s="68" t="s">
        <v>287</v>
      </c>
      <c r="D4078" s="68" t="s">
        <v>359</v>
      </c>
      <c r="E4078" s="68" t="s">
        <v>360</v>
      </c>
      <c r="F4078" s="68" t="s">
        <v>76</v>
      </c>
      <c r="G4078" s="68" t="s">
        <v>492</v>
      </c>
      <c r="H4078" s="68" t="s">
        <v>407</v>
      </c>
      <c r="I4078" s="65">
        <v>10</v>
      </c>
      <c r="J4078" s="65">
        <v>202</v>
      </c>
      <c r="K4078" s="65" t="s">
        <v>427</v>
      </c>
    </row>
    <row r="4079" spans="1:11" ht="12.75" customHeight="1">
      <c r="A4079" s="68" t="s">
        <v>304</v>
      </c>
      <c r="B4079" s="68" t="s">
        <v>56</v>
      </c>
      <c r="C4079" s="68" t="s">
        <v>287</v>
      </c>
      <c r="D4079" s="68" t="s">
        <v>359</v>
      </c>
      <c r="E4079" s="68" t="s">
        <v>360</v>
      </c>
      <c r="F4079" s="68" t="s">
        <v>76</v>
      </c>
      <c r="G4079" s="68" t="s">
        <v>492</v>
      </c>
      <c r="H4079" s="68" t="s">
        <v>408</v>
      </c>
      <c r="I4079" s="65">
        <v>8</v>
      </c>
      <c r="J4079" s="65">
        <v>202</v>
      </c>
      <c r="K4079" s="65" t="s">
        <v>427</v>
      </c>
    </row>
    <row r="4080" spans="1:11" ht="12.75" customHeight="1">
      <c r="A4080" s="68" t="s">
        <v>304</v>
      </c>
      <c r="B4080" s="68" t="s">
        <v>56</v>
      </c>
      <c r="C4080" s="68" t="s">
        <v>287</v>
      </c>
      <c r="D4080" s="68" t="s">
        <v>359</v>
      </c>
      <c r="E4080" s="68" t="s">
        <v>360</v>
      </c>
      <c r="F4080" s="68" t="s">
        <v>76</v>
      </c>
      <c r="G4080" s="68" t="s">
        <v>492</v>
      </c>
      <c r="H4080" s="68" t="s">
        <v>404</v>
      </c>
      <c r="I4080" s="65">
        <v>31</v>
      </c>
      <c r="J4080" s="65">
        <v>202</v>
      </c>
      <c r="K4080" s="65" t="s">
        <v>427</v>
      </c>
    </row>
    <row r="4081" spans="1:11" ht="12.75" customHeight="1">
      <c r="A4081" s="68" t="s">
        <v>304</v>
      </c>
      <c r="B4081" s="68" t="s">
        <v>56</v>
      </c>
      <c r="C4081" s="68" t="s">
        <v>287</v>
      </c>
      <c r="D4081" s="68" t="s">
        <v>359</v>
      </c>
      <c r="E4081" s="68" t="s">
        <v>360</v>
      </c>
      <c r="F4081" s="68" t="s">
        <v>76</v>
      </c>
      <c r="G4081" s="68" t="s">
        <v>492</v>
      </c>
      <c r="H4081" s="68" t="s">
        <v>422</v>
      </c>
      <c r="I4081" s="65">
        <v>36</v>
      </c>
      <c r="J4081" s="65">
        <v>202</v>
      </c>
      <c r="K4081" s="65" t="s">
        <v>427</v>
      </c>
    </row>
    <row r="4082" spans="1:11" ht="12.75" customHeight="1">
      <c r="A4082" s="68" t="s">
        <v>304</v>
      </c>
      <c r="B4082" s="68" t="s">
        <v>56</v>
      </c>
      <c r="C4082" s="68" t="s">
        <v>287</v>
      </c>
      <c r="D4082" s="68" t="s">
        <v>359</v>
      </c>
      <c r="E4082" s="68" t="s">
        <v>360</v>
      </c>
      <c r="F4082" s="68" t="s">
        <v>76</v>
      </c>
      <c r="G4082" s="68" t="s">
        <v>492</v>
      </c>
      <c r="H4082" s="68" t="s">
        <v>258</v>
      </c>
      <c r="I4082" s="65">
        <v>35</v>
      </c>
      <c r="J4082" s="65">
        <v>202</v>
      </c>
      <c r="K4082" s="65" t="s">
        <v>427</v>
      </c>
    </row>
    <row r="4083" spans="1:11" ht="12.75" customHeight="1">
      <c r="A4083" s="68" t="s">
        <v>304</v>
      </c>
      <c r="B4083" s="68" t="s">
        <v>56</v>
      </c>
      <c r="C4083" s="68" t="s">
        <v>287</v>
      </c>
      <c r="D4083" s="68" t="s">
        <v>359</v>
      </c>
      <c r="E4083" s="68" t="s">
        <v>360</v>
      </c>
      <c r="F4083" s="68" t="s">
        <v>76</v>
      </c>
      <c r="G4083" s="68" t="s">
        <v>492</v>
      </c>
      <c r="H4083" s="68" t="s">
        <v>362</v>
      </c>
      <c r="I4083" s="65">
        <v>47</v>
      </c>
      <c r="J4083" s="65">
        <v>202</v>
      </c>
      <c r="K4083" s="65" t="s">
        <v>427</v>
      </c>
    </row>
    <row r="4084" spans="1:11" ht="12.75" customHeight="1">
      <c r="A4084" s="68" t="s">
        <v>304</v>
      </c>
      <c r="B4084" s="68" t="s">
        <v>56</v>
      </c>
      <c r="C4084" s="68" t="s">
        <v>287</v>
      </c>
      <c r="D4084" s="68" t="s">
        <v>359</v>
      </c>
      <c r="E4084" s="68" t="s">
        <v>360</v>
      </c>
      <c r="F4084" s="68" t="s">
        <v>76</v>
      </c>
      <c r="G4084" s="68" t="s">
        <v>492</v>
      </c>
      <c r="H4084" s="68" t="s">
        <v>363</v>
      </c>
      <c r="I4084" s="65">
        <v>19</v>
      </c>
      <c r="J4084" s="65">
        <v>202</v>
      </c>
      <c r="K4084" s="65" t="s">
        <v>427</v>
      </c>
    </row>
    <row r="4085" spans="1:11" ht="12.75" customHeight="1">
      <c r="A4085" s="68" t="s">
        <v>304</v>
      </c>
      <c r="B4085" s="68" t="s">
        <v>56</v>
      </c>
      <c r="C4085" s="68" t="s">
        <v>287</v>
      </c>
      <c r="D4085" s="68" t="s">
        <v>359</v>
      </c>
      <c r="E4085" s="68" t="s">
        <v>360</v>
      </c>
      <c r="F4085" s="68" t="s">
        <v>76</v>
      </c>
      <c r="G4085" s="68" t="s">
        <v>492</v>
      </c>
      <c r="H4085" s="68" t="s">
        <v>364</v>
      </c>
      <c r="I4085" s="65">
        <v>17</v>
      </c>
      <c r="J4085" s="65">
        <v>202</v>
      </c>
      <c r="K4085" s="65" t="s">
        <v>427</v>
      </c>
    </row>
    <row r="4086" spans="1:11" ht="12.75" customHeight="1">
      <c r="A4086" s="68" t="s">
        <v>304</v>
      </c>
      <c r="B4086" s="68" t="s">
        <v>56</v>
      </c>
      <c r="C4086" s="68" t="s">
        <v>287</v>
      </c>
      <c r="D4086" s="68" t="s">
        <v>359</v>
      </c>
      <c r="E4086" s="68" t="s">
        <v>360</v>
      </c>
      <c r="F4086" s="68" t="s">
        <v>76</v>
      </c>
      <c r="G4086" s="68" t="s">
        <v>492</v>
      </c>
      <c r="H4086" s="68" t="s">
        <v>451</v>
      </c>
      <c r="I4086" s="65">
        <v>19</v>
      </c>
      <c r="J4086" s="65">
        <v>202</v>
      </c>
      <c r="K4086" s="65" t="s">
        <v>427</v>
      </c>
    </row>
    <row r="4087" spans="1:11" ht="12.75" customHeight="1">
      <c r="A4087" s="68" t="s">
        <v>304</v>
      </c>
      <c r="B4087" s="68" t="s">
        <v>56</v>
      </c>
      <c r="C4087" s="68" t="s">
        <v>287</v>
      </c>
      <c r="D4087" s="68" t="s">
        <v>359</v>
      </c>
      <c r="E4087" s="68" t="s">
        <v>360</v>
      </c>
      <c r="F4087" s="68" t="s">
        <v>76</v>
      </c>
      <c r="G4087" s="68" t="s">
        <v>492</v>
      </c>
      <c r="H4087" s="68" t="s">
        <v>365</v>
      </c>
      <c r="I4087" s="65">
        <v>17</v>
      </c>
      <c r="J4087" s="65">
        <v>202</v>
      </c>
      <c r="K4087" s="65" t="s">
        <v>427</v>
      </c>
    </row>
    <row r="4088" spans="1:11" ht="12.75" customHeight="1">
      <c r="A4088" s="68" t="s">
        <v>304</v>
      </c>
      <c r="B4088" s="68" t="s">
        <v>56</v>
      </c>
      <c r="C4088" s="68" t="s">
        <v>287</v>
      </c>
      <c r="D4088" s="68" t="s">
        <v>359</v>
      </c>
      <c r="E4088" s="68" t="s">
        <v>360</v>
      </c>
      <c r="F4088" s="68" t="s">
        <v>76</v>
      </c>
      <c r="G4088" s="68" t="s">
        <v>492</v>
      </c>
      <c r="H4088" s="68" t="s">
        <v>366</v>
      </c>
      <c r="I4088" s="65">
        <v>16</v>
      </c>
      <c r="J4088" s="65">
        <v>202</v>
      </c>
      <c r="K4088" s="65" t="s">
        <v>427</v>
      </c>
    </row>
    <row r="4089" spans="1:11" ht="12.75" customHeight="1">
      <c r="A4089" s="68" t="s">
        <v>304</v>
      </c>
      <c r="B4089" s="68" t="s">
        <v>56</v>
      </c>
      <c r="C4089" s="68" t="s">
        <v>287</v>
      </c>
      <c r="D4089" s="68" t="s">
        <v>359</v>
      </c>
      <c r="E4089" s="68" t="s">
        <v>360</v>
      </c>
      <c r="F4089" s="68" t="s">
        <v>76</v>
      </c>
      <c r="G4089" s="68" t="s">
        <v>492</v>
      </c>
      <c r="H4089" s="68" t="s">
        <v>367</v>
      </c>
      <c r="I4089" s="65">
        <v>42</v>
      </c>
      <c r="J4089" s="65">
        <v>202</v>
      </c>
      <c r="K4089" s="65" t="s">
        <v>427</v>
      </c>
    </row>
    <row r="4090" spans="1:11" ht="12.75" customHeight="1">
      <c r="A4090" s="68" t="s">
        <v>304</v>
      </c>
      <c r="B4090" s="68" t="s">
        <v>56</v>
      </c>
      <c r="C4090" s="68" t="s">
        <v>287</v>
      </c>
      <c r="D4090" s="68" t="s">
        <v>359</v>
      </c>
      <c r="E4090" s="68" t="s">
        <v>360</v>
      </c>
      <c r="F4090" s="68" t="s">
        <v>76</v>
      </c>
      <c r="G4090" s="68" t="s">
        <v>492</v>
      </c>
      <c r="H4090" s="68" t="s">
        <v>247</v>
      </c>
      <c r="I4090" s="65">
        <v>27</v>
      </c>
      <c r="J4090" s="65">
        <v>202</v>
      </c>
      <c r="K4090" s="65" t="s">
        <v>427</v>
      </c>
    </row>
    <row r="4091" spans="1:11" ht="12.75" customHeight="1">
      <c r="A4091" s="68" t="s">
        <v>304</v>
      </c>
      <c r="B4091" s="68" t="s">
        <v>56</v>
      </c>
      <c r="C4091" s="68" t="s">
        <v>287</v>
      </c>
      <c r="D4091" s="68" t="s">
        <v>359</v>
      </c>
      <c r="E4091" s="68" t="s">
        <v>360</v>
      </c>
      <c r="F4091" s="68" t="s">
        <v>76</v>
      </c>
      <c r="G4091" s="68" t="s">
        <v>492</v>
      </c>
      <c r="H4091" s="68" t="s">
        <v>375</v>
      </c>
      <c r="I4091" s="65">
        <v>11</v>
      </c>
      <c r="J4091" s="65">
        <v>202</v>
      </c>
      <c r="K4091" s="65" t="s">
        <v>427</v>
      </c>
    </row>
    <row r="4092" spans="1:11" ht="12.75" customHeight="1">
      <c r="A4092" s="68" t="s">
        <v>304</v>
      </c>
      <c r="B4092" s="68" t="s">
        <v>56</v>
      </c>
      <c r="C4092" s="68" t="s">
        <v>287</v>
      </c>
      <c r="D4092" s="68" t="s">
        <v>359</v>
      </c>
      <c r="E4092" s="68" t="s">
        <v>360</v>
      </c>
      <c r="F4092" s="68" t="s">
        <v>76</v>
      </c>
      <c r="G4092" s="68" t="s">
        <v>492</v>
      </c>
      <c r="H4092" s="68" t="s">
        <v>368</v>
      </c>
      <c r="I4092" s="65">
        <v>10</v>
      </c>
      <c r="J4092" s="65">
        <v>202</v>
      </c>
      <c r="K4092" s="65" t="s">
        <v>427</v>
      </c>
    </row>
    <row r="4093" spans="1:11" ht="12.75" customHeight="1">
      <c r="A4093" s="68" t="s">
        <v>304</v>
      </c>
      <c r="B4093" s="68" t="s">
        <v>56</v>
      </c>
      <c r="C4093" s="68" t="s">
        <v>287</v>
      </c>
      <c r="D4093" s="68" t="s">
        <v>359</v>
      </c>
      <c r="E4093" s="68" t="s">
        <v>360</v>
      </c>
      <c r="F4093" s="68" t="s">
        <v>76</v>
      </c>
      <c r="G4093" s="68" t="s">
        <v>492</v>
      </c>
      <c r="H4093" s="68" t="s">
        <v>491</v>
      </c>
      <c r="I4093" s="65">
        <v>7</v>
      </c>
      <c r="J4093" s="65">
        <v>202</v>
      </c>
      <c r="K4093" s="65" t="s">
        <v>427</v>
      </c>
    </row>
    <row r="4094" spans="1:11" ht="12.75" customHeight="1">
      <c r="A4094" s="68" t="s">
        <v>304</v>
      </c>
      <c r="B4094" s="68" t="s">
        <v>56</v>
      </c>
      <c r="C4094" s="68" t="s">
        <v>287</v>
      </c>
      <c r="D4094" s="68" t="s">
        <v>359</v>
      </c>
      <c r="E4094" s="68" t="s">
        <v>360</v>
      </c>
      <c r="F4094" s="68" t="s">
        <v>76</v>
      </c>
      <c r="G4094" s="68" t="s">
        <v>492</v>
      </c>
      <c r="H4094" s="68" t="s">
        <v>362</v>
      </c>
      <c r="I4094" s="65">
        <v>6</v>
      </c>
      <c r="J4094" s="65">
        <v>211</v>
      </c>
      <c r="K4094" s="65" t="s">
        <v>266</v>
      </c>
    </row>
    <row r="4095" spans="1:11" ht="12.75" customHeight="1">
      <c r="A4095" s="68" t="s">
        <v>304</v>
      </c>
      <c r="B4095" s="68" t="s">
        <v>56</v>
      </c>
      <c r="C4095" s="68" t="s">
        <v>287</v>
      </c>
      <c r="D4095" s="68" t="s">
        <v>359</v>
      </c>
      <c r="E4095" s="68" t="s">
        <v>360</v>
      </c>
      <c r="F4095" s="68" t="s">
        <v>76</v>
      </c>
      <c r="G4095" s="68" t="s">
        <v>492</v>
      </c>
      <c r="H4095" s="68" t="s">
        <v>363</v>
      </c>
      <c r="I4095" s="65">
        <v>25</v>
      </c>
      <c r="J4095" s="65">
        <v>211</v>
      </c>
      <c r="K4095" s="65" t="s">
        <v>266</v>
      </c>
    </row>
    <row r="4096" spans="1:11" ht="12.75" customHeight="1">
      <c r="A4096" s="68" t="s">
        <v>304</v>
      </c>
      <c r="B4096" s="68" t="s">
        <v>56</v>
      </c>
      <c r="C4096" s="68" t="s">
        <v>287</v>
      </c>
      <c r="D4096" s="68" t="s">
        <v>359</v>
      </c>
      <c r="E4096" s="68" t="s">
        <v>360</v>
      </c>
      <c r="F4096" s="68" t="s">
        <v>76</v>
      </c>
      <c r="G4096" s="68" t="s">
        <v>492</v>
      </c>
      <c r="H4096" s="68" t="s">
        <v>364</v>
      </c>
      <c r="I4096" s="65">
        <v>43</v>
      </c>
      <c r="J4096" s="65">
        <v>211</v>
      </c>
      <c r="K4096" s="65" t="s">
        <v>266</v>
      </c>
    </row>
    <row r="4097" spans="1:11" ht="12.75" customHeight="1">
      <c r="A4097" s="68" t="s">
        <v>304</v>
      </c>
      <c r="B4097" s="68" t="s">
        <v>56</v>
      </c>
      <c r="C4097" s="68" t="s">
        <v>287</v>
      </c>
      <c r="D4097" s="68" t="s">
        <v>359</v>
      </c>
      <c r="E4097" s="68" t="s">
        <v>360</v>
      </c>
      <c r="F4097" s="68" t="s">
        <v>76</v>
      </c>
      <c r="G4097" s="68" t="s">
        <v>492</v>
      </c>
      <c r="H4097" s="68" t="s">
        <v>451</v>
      </c>
      <c r="I4097" s="65">
        <v>15</v>
      </c>
      <c r="J4097" s="65">
        <v>211</v>
      </c>
      <c r="K4097" s="65" t="s">
        <v>266</v>
      </c>
    </row>
    <row r="4098" spans="1:11" ht="12.75" customHeight="1">
      <c r="A4098" s="68" t="s">
        <v>304</v>
      </c>
      <c r="B4098" s="68" t="s">
        <v>56</v>
      </c>
      <c r="C4098" s="68" t="s">
        <v>287</v>
      </c>
      <c r="D4098" s="68" t="s">
        <v>359</v>
      </c>
      <c r="E4098" s="68" t="s">
        <v>360</v>
      </c>
      <c r="F4098" s="68" t="s">
        <v>76</v>
      </c>
      <c r="G4098" s="68" t="s">
        <v>492</v>
      </c>
      <c r="H4098" s="68" t="s">
        <v>365</v>
      </c>
      <c r="I4098" s="65">
        <v>8</v>
      </c>
      <c r="J4098" s="65">
        <v>211</v>
      </c>
      <c r="K4098" s="65" t="s">
        <v>266</v>
      </c>
    </row>
    <row r="4099" spans="1:11" ht="12.75" customHeight="1">
      <c r="A4099" s="68" t="s">
        <v>304</v>
      </c>
      <c r="B4099" s="68" t="s">
        <v>56</v>
      </c>
      <c r="C4099" s="68" t="s">
        <v>287</v>
      </c>
      <c r="D4099" s="68" t="s">
        <v>359</v>
      </c>
      <c r="E4099" s="68" t="s">
        <v>360</v>
      </c>
      <c r="F4099" s="68" t="s">
        <v>76</v>
      </c>
      <c r="G4099" s="68" t="s">
        <v>492</v>
      </c>
      <c r="H4099" s="68" t="s">
        <v>366</v>
      </c>
      <c r="I4099" s="65">
        <v>14</v>
      </c>
      <c r="J4099" s="65">
        <v>211</v>
      </c>
      <c r="K4099" s="65" t="s">
        <v>266</v>
      </c>
    </row>
    <row r="4100" spans="1:11" ht="12.75" customHeight="1">
      <c r="A4100" s="68" t="s">
        <v>304</v>
      </c>
      <c r="B4100" s="68" t="s">
        <v>56</v>
      </c>
      <c r="C4100" s="68" t="s">
        <v>287</v>
      </c>
      <c r="D4100" s="68" t="s">
        <v>359</v>
      </c>
      <c r="E4100" s="68" t="s">
        <v>360</v>
      </c>
      <c r="F4100" s="68" t="s">
        <v>76</v>
      </c>
      <c r="G4100" s="68" t="s">
        <v>492</v>
      </c>
      <c r="H4100" s="68" t="s">
        <v>367</v>
      </c>
      <c r="I4100" s="65">
        <v>7</v>
      </c>
      <c r="J4100" s="65">
        <v>211</v>
      </c>
      <c r="K4100" s="65" t="s">
        <v>266</v>
      </c>
    </row>
    <row r="4101" spans="1:11" ht="12.75" customHeight="1">
      <c r="A4101" s="68" t="s">
        <v>304</v>
      </c>
      <c r="B4101" s="68" t="s">
        <v>56</v>
      </c>
      <c r="C4101" s="68" t="s">
        <v>287</v>
      </c>
      <c r="D4101" s="68" t="s">
        <v>359</v>
      </c>
      <c r="E4101" s="68" t="s">
        <v>360</v>
      </c>
      <c r="F4101" s="68" t="s">
        <v>76</v>
      </c>
      <c r="G4101" s="68" t="s">
        <v>492</v>
      </c>
      <c r="H4101" s="68" t="s">
        <v>247</v>
      </c>
      <c r="I4101" s="65">
        <v>10</v>
      </c>
      <c r="J4101" s="65">
        <v>211</v>
      </c>
      <c r="K4101" s="65" t="s">
        <v>266</v>
      </c>
    </row>
    <row r="4102" spans="1:11" ht="12.75" customHeight="1">
      <c r="A4102" s="68" t="s">
        <v>304</v>
      </c>
      <c r="B4102" s="68" t="s">
        <v>56</v>
      </c>
      <c r="C4102" s="68" t="s">
        <v>287</v>
      </c>
      <c r="D4102" s="68" t="s">
        <v>359</v>
      </c>
      <c r="E4102" s="68" t="s">
        <v>360</v>
      </c>
      <c r="F4102" s="68" t="s">
        <v>76</v>
      </c>
      <c r="G4102" s="68" t="s">
        <v>492</v>
      </c>
      <c r="H4102" s="68" t="s">
        <v>375</v>
      </c>
      <c r="I4102" s="65">
        <v>2</v>
      </c>
      <c r="J4102" s="65">
        <v>211</v>
      </c>
      <c r="K4102" s="65" t="s">
        <v>266</v>
      </c>
    </row>
    <row r="4103" spans="1:11" ht="12.75" customHeight="1">
      <c r="A4103" s="68" t="s">
        <v>304</v>
      </c>
      <c r="B4103" s="68" t="s">
        <v>56</v>
      </c>
      <c r="C4103" s="68" t="s">
        <v>287</v>
      </c>
      <c r="D4103" s="68" t="s">
        <v>359</v>
      </c>
      <c r="E4103" s="68" t="s">
        <v>360</v>
      </c>
      <c r="F4103" s="68" t="s">
        <v>76</v>
      </c>
      <c r="G4103" s="68" t="s">
        <v>492</v>
      </c>
      <c r="H4103" s="68" t="s">
        <v>491</v>
      </c>
      <c r="I4103" s="65">
        <v>3</v>
      </c>
      <c r="J4103" s="65">
        <v>211</v>
      </c>
      <c r="K4103" s="65" t="s">
        <v>266</v>
      </c>
    </row>
    <row r="4104" spans="1:11" ht="12.75" customHeight="1">
      <c r="A4104" s="68" t="s">
        <v>304</v>
      </c>
      <c r="B4104" s="68" t="s">
        <v>56</v>
      </c>
      <c r="C4104" s="68" t="s">
        <v>287</v>
      </c>
      <c r="D4104" s="68" t="s">
        <v>359</v>
      </c>
      <c r="E4104" s="68" t="s">
        <v>360</v>
      </c>
      <c r="F4104" s="68" t="s">
        <v>76</v>
      </c>
      <c r="G4104" s="68" t="s">
        <v>492</v>
      </c>
      <c r="H4104" s="68" t="s">
        <v>364</v>
      </c>
      <c r="I4104" s="65">
        <v>1</v>
      </c>
      <c r="J4104" s="65">
        <v>213</v>
      </c>
      <c r="K4104" s="65" t="s">
        <v>309</v>
      </c>
    </row>
    <row r="4105" spans="1:11" ht="12.75" customHeight="1">
      <c r="A4105" s="68" t="s">
        <v>304</v>
      </c>
      <c r="B4105" s="68" t="s">
        <v>56</v>
      </c>
      <c r="C4105" s="68" t="s">
        <v>287</v>
      </c>
      <c r="D4105" s="68" t="s">
        <v>359</v>
      </c>
      <c r="E4105" s="68" t="s">
        <v>360</v>
      </c>
      <c r="F4105" s="68" t="s">
        <v>76</v>
      </c>
      <c r="G4105" s="68" t="s">
        <v>492</v>
      </c>
      <c r="H4105" s="68" t="s">
        <v>451</v>
      </c>
      <c r="I4105" s="65">
        <v>1</v>
      </c>
      <c r="J4105" s="65">
        <v>213</v>
      </c>
      <c r="K4105" s="65" t="s">
        <v>309</v>
      </c>
    </row>
    <row r="4106" spans="1:11" ht="12.75" customHeight="1">
      <c r="A4106" s="68" t="s">
        <v>304</v>
      </c>
      <c r="B4106" s="68" t="s">
        <v>56</v>
      </c>
      <c r="C4106" s="68" t="s">
        <v>287</v>
      </c>
      <c r="D4106" s="68" t="s">
        <v>359</v>
      </c>
      <c r="E4106" s="68" t="s">
        <v>360</v>
      </c>
      <c r="F4106" s="68" t="s">
        <v>76</v>
      </c>
      <c r="G4106" s="68" t="s">
        <v>492</v>
      </c>
      <c r="H4106" s="68" t="s">
        <v>366</v>
      </c>
      <c r="I4106" s="65">
        <v>1</v>
      </c>
      <c r="J4106" s="65">
        <v>213</v>
      </c>
      <c r="K4106" s="65" t="s">
        <v>309</v>
      </c>
    </row>
    <row r="4107" spans="1:11" ht="12.75" customHeight="1">
      <c r="A4107" s="68" t="s">
        <v>304</v>
      </c>
      <c r="B4107" s="68" t="s">
        <v>56</v>
      </c>
      <c r="C4107" s="68" t="s">
        <v>287</v>
      </c>
      <c r="D4107" s="68" t="s">
        <v>359</v>
      </c>
      <c r="E4107" s="68" t="s">
        <v>360</v>
      </c>
      <c r="F4107" s="68" t="s">
        <v>76</v>
      </c>
      <c r="G4107" s="68" t="s">
        <v>492</v>
      </c>
      <c r="H4107" s="68" t="s">
        <v>367</v>
      </c>
      <c r="I4107" s="65">
        <v>1</v>
      </c>
      <c r="J4107" s="65">
        <v>213</v>
      </c>
      <c r="K4107" s="65" t="s">
        <v>309</v>
      </c>
    </row>
    <row r="4108" spans="1:11" ht="12.75" customHeight="1">
      <c r="A4108" s="68" t="s">
        <v>304</v>
      </c>
      <c r="B4108" s="68" t="s">
        <v>56</v>
      </c>
      <c r="C4108" s="68" t="s">
        <v>287</v>
      </c>
      <c r="D4108" s="68" t="s">
        <v>359</v>
      </c>
      <c r="E4108" s="68" t="s">
        <v>360</v>
      </c>
      <c r="F4108" s="68" t="s">
        <v>76</v>
      </c>
      <c r="G4108" s="68" t="s">
        <v>492</v>
      </c>
      <c r="H4108" s="68" t="s">
        <v>247</v>
      </c>
      <c r="I4108" s="65">
        <v>1</v>
      </c>
      <c r="J4108" s="65">
        <v>213</v>
      </c>
      <c r="K4108" s="65" t="s">
        <v>309</v>
      </c>
    </row>
    <row r="4109" spans="1:11" ht="12.75" customHeight="1">
      <c r="A4109" s="68" t="s">
        <v>304</v>
      </c>
      <c r="B4109" s="68" t="s">
        <v>56</v>
      </c>
      <c r="C4109" s="68" t="s">
        <v>287</v>
      </c>
      <c r="D4109" s="68" t="s">
        <v>359</v>
      </c>
      <c r="E4109" s="68" t="s">
        <v>360</v>
      </c>
      <c r="F4109" s="68" t="s">
        <v>76</v>
      </c>
      <c r="G4109" s="68" t="s">
        <v>492</v>
      </c>
      <c r="H4109" s="68" t="s">
        <v>362</v>
      </c>
      <c r="I4109" s="65">
        <v>5</v>
      </c>
      <c r="J4109" s="65">
        <v>204</v>
      </c>
      <c r="K4109" s="65" t="s">
        <v>286</v>
      </c>
    </row>
    <row r="4110" spans="1:11" ht="12.75" customHeight="1">
      <c r="A4110" s="68" t="s">
        <v>304</v>
      </c>
      <c r="B4110" s="68" t="s">
        <v>56</v>
      </c>
      <c r="C4110" s="68" t="s">
        <v>287</v>
      </c>
      <c r="D4110" s="68" t="s">
        <v>359</v>
      </c>
      <c r="E4110" s="68" t="s">
        <v>360</v>
      </c>
      <c r="F4110" s="68" t="s">
        <v>76</v>
      </c>
      <c r="G4110" s="68" t="s">
        <v>492</v>
      </c>
      <c r="H4110" s="68" t="s">
        <v>364</v>
      </c>
      <c r="I4110" s="65">
        <v>3</v>
      </c>
      <c r="J4110" s="65">
        <v>204</v>
      </c>
      <c r="K4110" s="65" t="s">
        <v>286</v>
      </c>
    </row>
    <row r="4111" spans="1:11" ht="12.75" customHeight="1">
      <c r="A4111" s="68" t="s">
        <v>304</v>
      </c>
      <c r="B4111" s="68" t="s">
        <v>56</v>
      </c>
      <c r="C4111" s="68" t="s">
        <v>287</v>
      </c>
      <c r="D4111" s="68" t="s">
        <v>359</v>
      </c>
      <c r="E4111" s="68" t="s">
        <v>360</v>
      </c>
      <c r="F4111" s="68" t="s">
        <v>76</v>
      </c>
      <c r="G4111" s="68" t="s">
        <v>492</v>
      </c>
      <c r="H4111" s="68" t="s">
        <v>451</v>
      </c>
      <c r="I4111" s="65">
        <v>1</v>
      </c>
      <c r="J4111" s="65">
        <v>204</v>
      </c>
      <c r="K4111" s="65" t="s">
        <v>286</v>
      </c>
    </row>
    <row r="4112" spans="1:11" ht="12.75" customHeight="1">
      <c r="A4112" s="68" t="s">
        <v>304</v>
      </c>
      <c r="B4112" s="68" t="s">
        <v>56</v>
      </c>
      <c r="C4112" s="68" t="s">
        <v>287</v>
      </c>
      <c r="D4112" s="68" t="s">
        <v>359</v>
      </c>
      <c r="E4112" s="68" t="s">
        <v>360</v>
      </c>
      <c r="F4112" s="68" t="s">
        <v>76</v>
      </c>
      <c r="G4112" s="68" t="s">
        <v>492</v>
      </c>
      <c r="H4112" s="68" t="s">
        <v>365</v>
      </c>
      <c r="I4112" s="65">
        <v>1</v>
      </c>
      <c r="J4112" s="65">
        <v>204</v>
      </c>
      <c r="K4112" s="65" t="s">
        <v>286</v>
      </c>
    </row>
    <row r="4113" spans="1:11" ht="12.75" customHeight="1">
      <c r="A4113" s="68" t="s">
        <v>304</v>
      </c>
      <c r="B4113" s="68" t="s">
        <v>56</v>
      </c>
      <c r="C4113" s="68" t="s">
        <v>287</v>
      </c>
      <c r="D4113" s="68" t="s">
        <v>359</v>
      </c>
      <c r="E4113" s="68" t="s">
        <v>360</v>
      </c>
      <c r="F4113" s="68" t="s">
        <v>76</v>
      </c>
      <c r="G4113" s="68" t="s">
        <v>492</v>
      </c>
      <c r="H4113" s="68" t="s">
        <v>366</v>
      </c>
      <c r="I4113" s="65">
        <v>3</v>
      </c>
      <c r="J4113" s="65">
        <v>204</v>
      </c>
      <c r="K4113" s="65" t="s">
        <v>286</v>
      </c>
    </row>
    <row r="4114" spans="1:11" ht="12.75" customHeight="1">
      <c r="A4114" s="68" t="s">
        <v>304</v>
      </c>
      <c r="B4114" s="68" t="s">
        <v>56</v>
      </c>
      <c r="C4114" s="68" t="s">
        <v>287</v>
      </c>
      <c r="D4114" s="68" t="s">
        <v>359</v>
      </c>
      <c r="E4114" s="68" t="s">
        <v>360</v>
      </c>
      <c r="F4114" s="68" t="s">
        <v>76</v>
      </c>
      <c r="G4114" s="68" t="s">
        <v>492</v>
      </c>
      <c r="H4114" s="68" t="s">
        <v>367</v>
      </c>
      <c r="I4114" s="65">
        <v>1</v>
      </c>
      <c r="J4114" s="65">
        <v>204</v>
      </c>
      <c r="K4114" s="65" t="s">
        <v>286</v>
      </c>
    </row>
    <row r="4115" spans="1:11" ht="12.75" customHeight="1">
      <c r="A4115" s="68" t="s">
        <v>304</v>
      </c>
      <c r="B4115" s="68" t="s">
        <v>56</v>
      </c>
      <c r="C4115" s="68" t="s">
        <v>287</v>
      </c>
      <c r="D4115" s="68" t="s">
        <v>359</v>
      </c>
      <c r="E4115" s="68" t="s">
        <v>360</v>
      </c>
      <c r="F4115" s="68" t="s">
        <v>76</v>
      </c>
      <c r="G4115" s="68" t="s">
        <v>492</v>
      </c>
      <c r="H4115" s="68" t="s">
        <v>247</v>
      </c>
      <c r="I4115" s="65">
        <v>1</v>
      </c>
      <c r="J4115" s="65">
        <v>204</v>
      </c>
      <c r="K4115" s="65" t="s">
        <v>286</v>
      </c>
    </row>
    <row r="4116" spans="1:11" ht="12.75" customHeight="1">
      <c r="A4116" s="68" t="s">
        <v>304</v>
      </c>
      <c r="B4116" s="68" t="s">
        <v>56</v>
      </c>
      <c r="C4116" s="68" t="s">
        <v>287</v>
      </c>
      <c r="D4116" s="68" t="s">
        <v>359</v>
      </c>
      <c r="E4116" s="68" t="s">
        <v>360</v>
      </c>
      <c r="F4116" s="68" t="s">
        <v>76</v>
      </c>
      <c r="G4116" s="68" t="s">
        <v>492</v>
      </c>
      <c r="H4116" s="68" t="s">
        <v>375</v>
      </c>
      <c r="I4116" s="65">
        <v>4</v>
      </c>
      <c r="J4116" s="65">
        <v>204</v>
      </c>
      <c r="K4116" s="65" t="s">
        <v>286</v>
      </c>
    </row>
    <row r="4117" spans="1:11" ht="12.75" customHeight="1">
      <c r="A4117" s="68" t="s">
        <v>304</v>
      </c>
      <c r="B4117" s="68" t="s">
        <v>56</v>
      </c>
      <c r="C4117" s="68" t="s">
        <v>287</v>
      </c>
      <c r="D4117" s="68" t="s">
        <v>359</v>
      </c>
      <c r="E4117" s="68" t="s">
        <v>360</v>
      </c>
      <c r="F4117" s="68" t="s">
        <v>76</v>
      </c>
      <c r="G4117" s="68" t="s">
        <v>492</v>
      </c>
      <c r="H4117" s="68" t="s">
        <v>638</v>
      </c>
      <c r="I4117" s="65">
        <v>1</v>
      </c>
      <c r="J4117" s="65">
        <v>204</v>
      </c>
      <c r="K4117" s="65" t="s">
        <v>286</v>
      </c>
    </row>
    <row r="4118" spans="1:11" ht="12.75" customHeight="1">
      <c r="A4118" s="68" t="s">
        <v>304</v>
      </c>
      <c r="B4118" s="68" t="s">
        <v>56</v>
      </c>
      <c r="C4118" s="68" t="s">
        <v>287</v>
      </c>
      <c r="D4118" s="68" t="s">
        <v>359</v>
      </c>
      <c r="E4118" s="68" t="s">
        <v>360</v>
      </c>
      <c r="F4118" s="68" t="s">
        <v>76</v>
      </c>
      <c r="G4118" s="68" t="s">
        <v>492</v>
      </c>
      <c r="H4118" s="68" t="s">
        <v>258</v>
      </c>
      <c r="I4118" s="65">
        <v>1</v>
      </c>
      <c r="J4118" s="65">
        <v>206</v>
      </c>
      <c r="K4118" s="65" t="s">
        <v>261</v>
      </c>
    </row>
    <row r="4119" spans="1:11" ht="12.75" customHeight="1">
      <c r="A4119" s="68" t="s">
        <v>304</v>
      </c>
      <c r="B4119" s="68" t="s">
        <v>56</v>
      </c>
      <c r="C4119" s="68" t="s">
        <v>287</v>
      </c>
      <c r="D4119" s="68" t="s">
        <v>359</v>
      </c>
      <c r="E4119" s="68" t="s">
        <v>360</v>
      </c>
      <c r="F4119" s="68" t="s">
        <v>76</v>
      </c>
      <c r="G4119" s="68" t="s">
        <v>492</v>
      </c>
      <c r="H4119" s="68" t="s">
        <v>362</v>
      </c>
      <c r="I4119" s="65">
        <v>1</v>
      </c>
      <c r="J4119" s="65">
        <v>206</v>
      </c>
      <c r="K4119" s="65" t="s">
        <v>261</v>
      </c>
    </row>
    <row r="4120" spans="1:11" ht="12.75" customHeight="1">
      <c r="A4120" s="68" t="s">
        <v>304</v>
      </c>
      <c r="B4120" s="68" t="s">
        <v>56</v>
      </c>
      <c r="C4120" s="68" t="s">
        <v>287</v>
      </c>
      <c r="D4120" s="68" t="s">
        <v>359</v>
      </c>
      <c r="E4120" s="68" t="s">
        <v>360</v>
      </c>
      <c r="F4120" s="68" t="s">
        <v>76</v>
      </c>
      <c r="G4120" s="68" t="s">
        <v>492</v>
      </c>
      <c r="H4120" s="68" t="s">
        <v>363</v>
      </c>
      <c r="I4120" s="65">
        <v>2</v>
      </c>
      <c r="J4120" s="65">
        <v>206</v>
      </c>
      <c r="K4120" s="65" t="s">
        <v>261</v>
      </c>
    </row>
    <row r="4121" spans="1:11" ht="12.75" customHeight="1">
      <c r="A4121" s="68" t="s">
        <v>304</v>
      </c>
      <c r="B4121" s="68" t="s">
        <v>56</v>
      </c>
      <c r="C4121" s="68" t="s">
        <v>287</v>
      </c>
      <c r="D4121" s="68" t="s">
        <v>359</v>
      </c>
      <c r="E4121" s="68" t="s">
        <v>360</v>
      </c>
      <c r="F4121" s="68" t="s">
        <v>76</v>
      </c>
      <c r="G4121" s="68" t="s">
        <v>492</v>
      </c>
      <c r="H4121" s="68" t="s">
        <v>451</v>
      </c>
      <c r="I4121" s="65">
        <v>1</v>
      </c>
      <c r="J4121" s="65">
        <v>206</v>
      </c>
      <c r="K4121" s="65" t="s">
        <v>261</v>
      </c>
    </row>
    <row r="4122" spans="1:11" ht="12.75" customHeight="1">
      <c r="A4122" s="68" t="s">
        <v>304</v>
      </c>
      <c r="B4122" s="68" t="s">
        <v>56</v>
      </c>
      <c r="C4122" s="68" t="s">
        <v>287</v>
      </c>
      <c r="D4122" s="68" t="s">
        <v>359</v>
      </c>
      <c r="E4122" s="68" t="s">
        <v>360</v>
      </c>
      <c r="F4122" s="68" t="s">
        <v>76</v>
      </c>
      <c r="G4122" s="68" t="s">
        <v>492</v>
      </c>
      <c r="H4122" s="68" t="s">
        <v>368</v>
      </c>
      <c r="I4122" s="65">
        <v>1</v>
      </c>
      <c r="J4122" s="65">
        <v>206</v>
      </c>
      <c r="K4122" s="65" t="s">
        <v>261</v>
      </c>
    </row>
    <row r="4123" spans="1:11" ht="12.75" customHeight="1">
      <c r="A4123" s="68" t="s">
        <v>304</v>
      </c>
      <c r="B4123" s="68" t="s">
        <v>56</v>
      </c>
      <c r="C4123" s="68" t="s">
        <v>287</v>
      </c>
      <c r="D4123" s="68" t="s">
        <v>359</v>
      </c>
      <c r="E4123" s="68" t="s">
        <v>360</v>
      </c>
      <c r="F4123" s="68" t="s">
        <v>76</v>
      </c>
      <c r="G4123" s="68" t="s">
        <v>492</v>
      </c>
      <c r="H4123" s="68" t="s">
        <v>365</v>
      </c>
      <c r="I4123" s="65">
        <v>1</v>
      </c>
      <c r="J4123" s="65">
        <v>210</v>
      </c>
      <c r="K4123" s="65" t="s">
        <v>290</v>
      </c>
    </row>
    <row r="4124" spans="1:11" ht="12.75" customHeight="1">
      <c r="A4124" s="68" t="s">
        <v>304</v>
      </c>
      <c r="B4124" s="68" t="s">
        <v>56</v>
      </c>
      <c r="C4124" s="68" t="s">
        <v>287</v>
      </c>
      <c r="D4124" s="68" t="s">
        <v>359</v>
      </c>
      <c r="E4124" s="68" t="s">
        <v>360</v>
      </c>
      <c r="F4124" s="68" t="s">
        <v>76</v>
      </c>
      <c r="G4124" s="68" t="s">
        <v>492</v>
      </c>
      <c r="H4124" s="68" t="s">
        <v>363</v>
      </c>
      <c r="I4124" s="65">
        <v>1</v>
      </c>
      <c r="J4124" s="65">
        <v>310</v>
      </c>
      <c r="K4124" s="65" t="s">
        <v>493</v>
      </c>
    </row>
    <row r="4125" spans="1:11" ht="12.75" customHeight="1">
      <c r="A4125" s="68" t="s">
        <v>304</v>
      </c>
      <c r="B4125" s="68" t="s">
        <v>56</v>
      </c>
      <c r="C4125" s="68" t="s">
        <v>287</v>
      </c>
      <c r="D4125" s="68" t="s">
        <v>359</v>
      </c>
      <c r="E4125" s="68" t="s">
        <v>360</v>
      </c>
      <c r="F4125" s="68" t="s">
        <v>76</v>
      </c>
      <c r="G4125" s="68" t="s">
        <v>492</v>
      </c>
      <c r="H4125" s="68" t="s">
        <v>451</v>
      </c>
      <c r="I4125" s="65">
        <v>10</v>
      </c>
      <c r="J4125" s="65">
        <v>310</v>
      </c>
      <c r="K4125" s="65" t="s">
        <v>493</v>
      </c>
    </row>
    <row r="4126" spans="1:11" ht="12.75" customHeight="1">
      <c r="A4126" s="68" t="s">
        <v>304</v>
      </c>
      <c r="B4126" s="68" t="s">
        <v>56</v>
      </c>
      <c r="C4126" s="68" t="s">
        <v>287</v>
      </c>
      <c r="D4126" s="68" t="s">
        <v>359</v>
      </c>
      <c r="E4126" s="68" t="s">
        <v>360</v>
      </c>
      <c r="F4126" s="68" t="s">
        <v>76</v>
      </c>
      <c r="G4126" s="68" t="s">
        <v>492</v>
      </c>
      <c r="H4126" s="68" t="s">
        <v>365</v>
      </c>
      <c r="I4126" s="65">
        <v>7</v>
      </c>
      <c r="J4126" s="65">
        <v>310</v>
      </c>
      <c r="K4126" s="65" t="s">
        <v>493</v>
      </c>
    </row>
    <row r="4127" spans="1:11" ht="12.75" customHeight="1">
      <c r="A4127" s="68" t="s">
        <v>304</v>
      </c>
      <c r="B4127" s="68" t="s">
        <v>56</v>
      </c>
      <c r="C4127" s="68" t="s">
        <v>287</v>
      </c>
      <c r="D4127" s="68" t="s">
        <v>359</v>
      </c>
      <c r="E4127" s="68" t="s">
        <v>360</v>
      </c>
      <c r="F4127" s="68" t="s">
        <v>76</v>
      </c>
      <c r="G4127" s="68" t="s">
        <v>492</v>
      </c>
      <c r="H4127" s="68" t="s">
        <v>366</v>
      </c>
      <c r="I4127" s="65">
        <v>6</v>
      </c>
      <c r="J4127" s="65">
        <v>310</v>
      </c>
      <c r="K4127" s="65" t="s">
        <v>493</v>
      </c>
    </row>
    <row r="4128" spans="1:11" ht="12.75" customHeight="1">
      <c r="A4128" s="68" t="s">
        <v>304</v>
      </c>
      <c r="B4128" s="68" t="s">
        <v>56</v>
      </c>
      <c r="C4128" s="68" t="s">
        <v>287</v>
      </c>
      <c r="D4128" s="68" t="s">
        <v>359</v>
      </c>
      <c r="E4128" s="68" t="s">
        <v>360</v>
      </c>
      <c r="F4128" s="68" t="s">
        <v>76</v>
      </c>
      <c r="G4128" s="68" t="s">
        <v>492</v>
      </c>
      <c r="H4128" s="68" t="s">
        <v>367</v>
      </c>
      <c r="I4128" s="65">
        <v>2</v>
      </c>
      <c r="J4128" s="65">
        <v>310</v>
      </c>
      <c r="K4128" s="65" t="s">
        <v>493</v>
      </c>
    </row>
    <row r="4129" spans="1:11" ht="12.75" customHeight="1">
      <c r="A4129" s="68" t="s">
        <v>304</v>
      </c>
      <c r="B4129" s="68" t="s">
        <v>56</v>
      </c>
      <c r="C4129" s="68" t="s">
        <v>287</v>
      </c>
      <c r="D4129" s="68" t="s">
        <v>359</v>
      </c>
      <c r="E4129" s="68" t="s">
        <v>360</v>
      </c>
      <c r="F4129" s="68" t="s">
        <v>76</v>
      </c>
      <c r="G4129" s="68" t="s">
        <v>492</v>
      </c>
      <c r="H4129" s="68" t="s">
        <v>247</v>
      </c>
      <c r="I4129" s="65">
        <v>2</v>
      </c>
      <c r="J4129" s="65">
        <v>310</v>
      </c>
      <c r="K4129" s="65" t="s">
        <v>493</v>
      </c>
    </row>
    <row r="4130" spans="1:11" ht="12.75" customHeight="1">
      <c r="A4130" s="68" t="s">
        <v>304</v>
      </c>
      <c r="B4130" s="68" t="s">
        <v>56</v>
      </c>
      <c r="C4130" s="68" t="s">
        <v>287</v>
      </c>
      <c r="D4130" s="68" t="s">
        <v>359</v>
      </c>
      <c r="E4130" s="68" t="s">
        <v>360</v>
      </c>
      <c r="F4130" s="68" t="s">
        <v>76</v>
      </c>
      <c r="G4130" s="68" t="s">
        <v>492</v>
      </c>
      <c r="H4130" s="68" t="s">
        <v>364</v>
      </c>
      <c r="I4130" s="65">
        <v>1</v>
      </c>
      <c r="J4130" s="65">
        <v>311</v>
      </c>
      <c r="K4130" s="65" t="s">
        <v>296</v>
      </c>
    </row>
    <row r="4131" spans="1:11" ht="12.75" customHeight="1">
      <c r="A4131" s="68" t="s">
        <v>304</v>
      </c>
      <c r="B4131" s="68" t="s">
        <v>56</v>
      </c>
      <c r="C4131" s="68" t="s">
        <v>287</v>
      </c>
      <c r="D4131" s="68" t="s">
        <v>359</v>
      </c>
      <c r="E4131" s="68" t="s">
        <v>360</v>
      </c>
      <c r="F4131" s="68" t="s">
        <v>76</v>
      </c>
      <c r="G4131" s="68" t="s">
        <v>492</v>
      </c>
      <c r="H4131" s="68" t="s">
        <v>365</v>
      </c>
      <c r="I4131" s="65">
        <v>2</v>
      </c>
      <c r="J4131" s="65">
        <v>311</v>
      </c>
      <c r="K4131" s="65" t="s">
        <v>296</v>
      </c>
    </row>
    <row r="4132" spans="1:11" ht="12.75" customHeight="1">
      <c r="A4132" s="68" t="s">
        <v>304</v>
      </c>
      <c r="B4132" s="68" t="s">
        <v>56</v>
      </c>
      <c r="C4132" s="68" t="s">
        <v>287</v>
      </c>
      <c r="D4132" s="68" t="s">
        <v>359</v>
      </c>
      <c r="E4132" s="68" t="s">
        <v>360</v>
      </c>
      <c r="F4132" s="68" t="s">
        <v>76</v>
      </c>
      <c r="G4132" s="68" t="s">
        <v>492</v>
      </c>
      <c r="H4132" s="68" t="s">
        <v>362</v>
      </c>
      <c r="I4132" s="65">
        <v>6</v>
      </c>
      <c r="J4132" s="65">
        <v>227</v>
      </c>
      <c r="K4132" s="65" t="s">
        <v>302</v>
      </c>
    </row>
    <row r="4133" spans="1:11" ht="12.75" customHeight="1">
      <c r="A4133" s="68" t="s">
        <v>304</v>
      </c>
      <c r="B4133" s="68" t="s">
        <v>56</v>
      </c>
      <c r="C4133" s="68" t="s">
        <v>287</v>
      </c>
      <c r="D4133" s="68" t="s">
        <v>359</v>
      </c>
      <c r="E4133" s="68" t="s">
        <v>360</v>
      </c>
      <c r="F4133" s="68" t="s">
        <v>76</v>
      </c>
      <c r="G4133" s="68" t="s">
        <v>492</v>
      </c>
      <c r="H4133" s="68" t="s">
        <v>363</v>
      </c>
      <c r="I4133" s="65">
        <v>13</v>
      </c>
      <c r="J4133" s="65">
        <v>227</v>
      </c>
      <c r="K4133" s="65" t="s">
        <v>302</v>
      </c>
    </row>
    <row r="4134" spans="1:11" ht="12.75" customHeight="1">
      <c r="A4134" s="68" t="s">
        <v>304</v>
      </c>
      <c r="B4134" s="68" t="s">
        <v>56</v>
      </c>
      <c r="C4134" s="68" t="s">
        <v>287</v>
      </c>
      <c r="D4134" s="68" t="s">
        <v>359</v>
      </c>
      <c r="E4134" s="68" t="s">
        <v>360</v>
      </c>
      <c r="F4134" s="68" t="s">
        <v>76</v>
      </c>
      <c r="G4134" s="68" t="s">
        <v>492</v>
      </c>
      <c r="H4134" s="68" t="s">
        <v>364</v>
      </c>
      <c r="I4134" s="65">
        <v>10</v>
      </c>
      <c r="J4134" s="65">
        <v>227</v>
      </c>
      <c r="K4134" s="65" t="s">
        <v>302</v>
      </c>
    </row>
    <row r="4135" spans="1:11" ht="12.75" customHeight="1">
      <c r="A4135" s="68" t="s">
        <v>304</v>
      </c>
      <c r="B4135" s="68" t="s">
        <v>56</v>
      </c>
      <c r="C4135" s="68" t="s">
        <v>287</v>
      </c>
      <c r="D4135" s="68" t="s">
        <v>359</v>
      </c>
      <c r="E4135" s="68" t="s">
        <v>360</v>
      </c>
      <c r="F4135" s="68" t="s">
        <v>76</v>
      </c>
      <c r="G4135" s="68" t="s">
        <v>492</v>
      </c>
      <c r="H4135" s="68" t="s">
        <v>451</v>
      </c>
      <c r="I4135" s="65">
        <v>2</v>
      </c>
      <c r="J4135" s="65">
        <v>227</v>
      </c>
      <c r="K4135" s="65" t="s">
        <v>302</v>
      </c>
    </row>
    <row r="4136" spans="1:11" ht="12.75" customHeight="1">
      <c r="A4136" s="68" t="s">
        <v>304</v>
      </c>
      <c r="B4136" s="68" t="s">
        <v>56</v>
      </c>
      <c r="C4136" s="68" t="s">
        <v>287</v>
      </c>
      <c r="D4136" s="68" t="s">
        <v>359</v>
      </c>
      <c r="E4136" s="68" t="s">
        <v>360</v>
      </c>
      <c r="F4136" s="68" t="s">
        <v>76</v>
      </c>
      <c r="G4136" s="68" t="s">
        <v>492</v>
      </c>
      <c r="H4136" s="68" t="s">
        <v>258</v>
      </c>
      <c r="I4136" s="65">
        <v>1</v>
      </c>
      <c r="J4136" s="65">
        <v>228</v>
      </c>
      <c r="K4136" s="65" t="s">
        <v>303</v>
      </c>
    </row>
    <row r="4137" spans="1:11" ht="12.75" customHeight="1">
      <c r="A4137" s="68" t="s">
        <v>304</v>
      </c>
      <c r="B4137" s="68" t="s">
        <v>56</v>
      </c>
      <c r="C4137" s="68" t="s">
        <v>287</v>
      </c>
      <c r="D4137" s="68" t="s">
        <v>359</v>
      </c>
      <c r="E4137" s="68" t="s">
        <v>360</v>
      </c>
      <c r="F4137" s="68" t="s">
        <v>76</v>
      </c>
      <c r="G4137" s="68" t="s">
        <v>492</v>
      </c>
      <c r="H4137" s="68" t="s">
        <v>362</v>
      </c>
      <c r="I4137" s="65">
        <v>3</v>
      </c>
      <c r="J4137" s="65">
        <v>228</v>
      </c>
      <c r="K4137" s="65" t="s">
        <v>303</v>
      </c>
    </row>
    <row r="4138" spans="1:11" ht="12.75" customHeight="1">
      <c r="A4138" s="68" t="s">
        <v>304</v>
      </c>
      <c r="B4138" s="68" t="s">
        <v>56</v>
      </c>
      <c r="C4138" s="68" t="s">
        <v>287</v>
      </c>
      <c r="D4138" s="68" t="s">
        <v>359</v>
      </c>
      <c r="E4138" s="68" t="s">
        <v>360</v>
      </c>
      <c r="F4138" s="68" t="s">
        <v>76</v>
      </c>
      <c r="G4138" s="68" t="s">
        <v>492</v>
      </c>
      <c r="H4138" s="68" t="s">
        <v>363</v>
      </c>
      <c r="I4138" s="65">
        <v>19</v>
      </c>
      <c r="J4138" s="65">
        <v>228</v>
      </c>
      <c r="K4138" s="65" t="s">
        <v>303</v>
      </c>
    </row>
    <row r="4139" spans="1:11" ht="12.75" customHeight="1">
      <c r="A4139" s="68" t="s">
        <v>304</v>
      </c>
      <c r="B4139" s="68" t="s">
        <v>56</v>
      </c>
      <c r="C4139" s="68" t="s">
        <v>287</v>
      </c>
      <c r="D4139" s="68" t="s">
        <v>359</v>
      </c>
      <c r="E4139" s="68" t="s">
        <v>360</v>
      </c>
      <c r="F4139" s="68" t="s">
        <v>76</v>
      </c>
      <c r="G4139" s="68" t="s">
        <v>492</v>
      </c>
      <c r="H4139" s="68" t="s">
        <v>364</v>
      </c>
      <c r="I4139" s="65">
        <v>2</v>
      </c>
      <c r="J4139" s="65">
        <v>228</v>
      </c>
      <c r="K4139" s="65" t="s">
        <v>303</v>
      </c>
    </row>
    <row r="4140" spans="1:11" ht="12.75" customHeight="1">
      <c r="A4140" s="68" t="s">
        <v>304</v>
      </c>
      <c r="B4140" s="68" t="s">
        <v>56</v>
      </c>
      <c r="C4140" s="68" t="s">
        <v>287</v>
      </c>
      <c r="D4140" s="68" t="s">
        <v>359</v>
      </c>
      <c r="E4140" s="68" t="s">
        <v>360</v>
      </c>
      <c r="F4140" s="68" t="s">
        <v>76</v>
      </c>
      <c r="G4140" s="68" t="s">
        <v>492</v>
      </c>
      <c r="H4140" s="68" t="s">
        <v>451</v>
      </c>
      <c r="I4140" s="65">
        <v>2</v>
      </c>
      <c r="J4140" s="65">
        <v>228</v>
      </c>
      <c r="K4140" s="65" t="s">
        <v>303</v>
      </c>
    </row>
    <row r="4141" spans="1:11" ht="12.75" customHeight="1">
      <c r="A4141" s="68" t="s">
        <v>304</v>
      </c>
      <c r="B4141" s="68" t="s">
        <v>56</v>
      </c>
      <c r="C4141" s="68" t="s">
        <v>287</v>
      </c>
      <c r="D4141" s="68" t="s">
        <v>359</v>
      </c>
      <c r="E4141" s="68" t="s">
        <v>360</v>
      </c>
      <c r="F4141" s="68" t="s">
        <v>76</v>
      </c>
      <c r="G4141" s="68" t="s">
        <v>492</v>
      </c>
      <c r="H4141" s="68" t="s">
        <v>365</v>
      </c>
      <c r="I4141" s="65">
        <v>1</v>
      </c>
      <c r="J4141" s="65">
        <v>228</v>
      </c>
      <c r="K4141" s="65" t="s">
        <v>303</v>
      </c>
    </row>
    <row r="4142" spans="1:11" ht="12.75" customHeight="1">
      <c r="A4142" s="68" t="s">
        <v>304</v>
      </c>
      <c r="B4142" s="68" t="s">
        <v>56</v>
      </c>
      <c r="C4142" s="68" t="s">
        <v>287</v>
      </c>
      <c r="D4142" s="68" t="s">
        <v>359</v>
      </c>
      <c r="E4142" s="68" t="s">
        <v>360</v>
      </c>
      <c r="F4142" s="68" t="s">
        <v>76</v>
      </c>
      <c r="G4142" s="68" t="s">
        <v>492</v>
      </c>
      <c r="H4142" s="68" t="s">
        <v>451</v>
      </c>
      <c r="I4142" s="65">
        <v>1</v>
      </c>
      <c r="J4142" s="65">
        <v>215</v>
      </c>
      <c r="K4142" s="65" t="s">
        <v>291</v>
      </c>
    </row>
    <row r="4143" spans="1:11" ht="12.75" customHeight="1">
      <c r="A4143" s="68" t="s">
        <v>304</v>
      </c>
      <c r="B4143" s="68" t="s">
        <v>56</v>
      </c>
      <c r="C4143" s="68" t="s">
        <v>287</v>
      </c>
      <c r="D4143" s="68" t="s">
        <v>359</v>
      </c>
      <c r="E4143" s="68" t="s">
        <v>360</v>
      </c>
      <c r="F4143" s="68" t="s">
        <v>76</v>
      </c>
      <c r="G4143" s="68" t="s">
        <v>492</v>
      </c>
      <c r="H4143" s="68" t="s">
        <v>366</v>
      </c>
      <c r="I4143" s="65">
        <v>9</v>
      </c>
      <c r="J4143" s="65">
        <v>215</v>
      </c>
      <c r="K4143" s="65" t="s">
        <v>291</v>
      </c>
    </row>
    <row r="4144" spans="1:11" ht="12.75" customHeight="1">
      <c r="A4144" s="68" t="s">
        <v>304</v>
      </c>
      <c r="B4144" s="68" t="s">
        <v>56</v>
      </c>
      <c r="C4144" s="68" t="s">
        <v>287</v>
      </c>
      <c r="D4144" s="68" t="s">
        <v>359</v>
      </c>
      <c r="E4144" s="68" t="s">
        <v>360</v>
      </c>
      <c r="F4144" s="68" t="s">
        <v>76</v>
      </c>
      <c r="G4144" s="68" t="s">
        <v>492</v>
      </c>
      <c r="H4144" s="68" t="s">
        <v>367</v>
      </c>
      <c r="I4144" s="65">
        <v>1</v>
      </c>
      <c r="J4144" s="65">
        <v>215</v>
      </c>
      <c r="K4144" s="65" t="s">
        <v>291</v>
      </c>
    </row>
    <row r="4145" spans="1:11" ht="12.75" customHeight="1">
      <c r="A4145" s="68" t="s">
        <v>304</v>
      </c>
      <c r="B4145" s="68" t="s">
        <v>56</v>
      </c>
      <c r="C4145" s="68" t="s">
        <v>287</v>
      </c>
      <c r="D4145" s="68" t="s">
        <v>359</v>
      </c>
      <c r="E4145" s="68" t="s">
        <v>360</v>
      </c>
      <c r="F4145" s="68" t="s">
        <v>76</v>
      </c>
      <c r="G4145" s="68" t="s">
        <v>492</v>
      </c>
      <c r="H4145" s="68" t="s">
        <v>247</v>
      </c>
      <c r="I4145" s="65">
        <v>3</v>
      </c>
      <c r="J4145" s="65">
        <v>215</v>
      </c>
      <c r="K4145" s="65" t="s">
        <v>291</v>
      </c>
    </row>
    <row r="4146" spans="1:11" ht="12.75" customHeight="1">
      <c r="A4146" s="68" t="s">
        <v>304</v>
      </c>
      <c r="B4146" s="68" t="s">
        <v>56</v>
      </c>
      <c r="C4146" s="68" t="s">
        <v>287</v>
      </c>
      <c r="D4146" s="68" t="s">
        <v>359</v>
      </c>
      <c r="E4146" s="68" t="s">
        <v>360</v>
      </c>
      <c r="F4146" s="68" t="s">
        <v>76</v>
      </c>
      <c r="G4146" s="68" t="s">
        <v>492</v>
      </c>
      <c r="H4146" s="68" t="s">
        <v>375</v>
      </c>
      <c r="I4146" s="65">
        <v>1</v>
      </c>
      <c r="J4146" s="65">
        <v>215</v>
      </c>
      <c r="K4146" s="65" t="s">
        <v>291</v>
      </c>
    </row>
    <row r="4147" spans="1:11" ht="12.75" customHeight="1">
      <c r="A4147" s="68" t="s">
        <v>304</v>
      </c>
      <c r="B4147" s="68" t="s">
        <v>56</v>
      </c>
      <c r="C4147" s="68" t="s">
        <v>287</v>
      </c>
      <c r="D4147" s="68" t="s">
        <v>359</v>
      </c>
      <c r="E4147" s="68" t="s">
        <v>360</v>
      </c>
      <c r="F4147" s="68" t="s">
        <v>76</v>
      </c>
      <c r="G4147" s="68" t="s">
        <v>492</v>
      </c>
      <c r="H4147" s="68" t="s">
        <v>364</v>
      </c>
      <c r="I4147" s="65">
        <v>1</v>
      </c>
      <c r="J4147" s="65">
        <v>203</v>
      </c>
      <c r="K4147" s="65" t="s">
        <v>494</v>
      </c>
    </row>
    <row r="4148" spans="1:11" ht="12.75" customHeight="1">
      <c r="A4148" s="68" t="s">
        <v>304</v>
      </c>
      <c r="B4148" s="68" t="s">
        <v>56</v>
      </c>
      <c r="C4148" s="68" t="s">
        <v>287</v>
      </c>
      <c r="D4148" s="68" t="s">
        <v>359</v>
      </c>
      <c r="E4148" s="68" t="s">
        <v>360</v>
      </c>
      <c r="F4148" s="68" t="s">
        <v>76</v>
      </c>
      <c r="G4148" s="68" t="s">
        <v>492</v>
      </c>
      <c r="H4148" s="68" t="s">
        <v>451</v>
      </c>
      <c r="I4148" s="65">
        <v>3</v>
      </c>
      <c r="J4148" s="65">
        <v>203</v>
      </c>
      <c r="K4148" s="65" t="s">
        <v>494</v>
      </c>
    </row>
    <row r="4149" spans="1:11" ht="12.75" customHeight="1">
      <c r="A4149" s="68" t="s">
        <v>304</v>
      </c>
      <c r="B4149" s="68" t="s">
        <v>56</v>
      </c>
      <c r="C4149" s="68" t="s">
        <v>287</v>
      </c>
      <c r="D4149" s="68" t="s">
        <v>359</v>
      </c>
      <c r="E4149" s="68" t="s">
        <v>360</v>
      </c>
      <c r="F4149" s="68" t="s">
        <v>76</v>
      </c>
      <c r="G4149" s="68" t="s">
        <v>492</v>
      </c>
      <c r="H4149" s="68" t="s">
        <v>366</v>
      </c>
      <c r="I4149" s="65">
        <v>40</v>
      </c>
      <c r="J4149" s="65">
        <v>203</v>
      </c>
      <c r="K4149" s="65" t="s">
        <v>494</v>
      </c>
    </row>
    <row r="4150" spans="1:11" ht="12.75" customHeight="1">
      <c r="A4150" s="68" t="s">
        <v>304</v>
      </c>
      <c r="B4150" s="68" t="s">
        <v>56</v>
      </c>
      <c r="C4150" s="68" t="s">
        <v>287</v>
      </c>
      <c r="D4150" s="68" t="s">
        <v>359</v>
      </c>
      <c r="E4150" s="68" t="s">
        <v>360</v>
      </c>
      <c r="F4150" s="68" t="s">
        <v>76</v>
      </c>
      <c r="G4150" s="68" t="s">
        <v>492</v>
      </c>
      <c r="H4150" s="68" t="s">
        <v>365</v>
      </c>
      <c r="I4150" s="65">
        <v>1</v>
      </c>
      <c r="J4150" s="65">
        <v>317</v>
      </c>
      <c r="K4150" s="65" t="s">
        <v>272</v>
      </c>
    </row>
    <row r="4151" spans="1:11" ht="12.75" customHeight="1">
      <c r="A4151" s="68" t="s">
        <v>304</v>
      </c>
      <c r="B4151" s="68" t="s">
        <v>56</v>
      </c>
      <c r="C4151" s="68" t="s">
        <v>287</v>
      </c>
      <c r="D4151" s="68" t="s">
        <v>359</v>
      </c>
      <c r="E4151" s="68" t="s">
        <v>360</v>
      </c>
      <c r="F4151" s="68" t="s">
        <v>76</v>
      </c>
      <c r="G4151" s="68" t="s">
        <v>492</v>
      </c>
      <c r="H4151" s="68" t="s">
        <v>365</v>
      </c>
      <c r="I4151" s="65">
        <v>1</v>
      </c>
      <c r="J4151" s="65">
        <v>229</v>
      </c>
      <c r="K4151" s="65" t="s">
        <v>267</v>
      </c>
    </row>
    <row r="4152" spans="1:11" ht="12.75" customHeight="1">
      <c r="A4152" s="68" t="s">
        <v>304</v>
      </c>
      <c r="B4152" s="68" t="s">
        <v>56</v>
      </c>
      <c r="C4152" s="68" t="s">
        <v>287</v>
      </c>
      <c r="D4152" s="68" t="s">
        <v>359</v>
      </c>
      <c r="E4152" s="68" t="s">
        <v>360</v>
      </c>
      <c r="F4152" s="68" t="s">
        <v>76</v>
      </c>
      <c r="G4152" s="68" t="s">
        <v>492</v>
      </c>
      <c r="H4152" s="68" t="s">
        <v>367</v>
      </c>
      <c r="I4152" s="65">
        <v>1</v>
      </c>
      <c r="J4152" s="65">
        <v>205</v>
      </c>
      <c r="K4152" s="65" t="s">
        <v>409</v>
      </c>
    </row>
    <row r="4153" spans="1:11" ht="12.75" customHeight="1">
      <c r="A4153" s="68" t="s">
        <v>304</v>
      </c>
      <c r="B4153" s="68" t="s">
        <v>56</v>
      </c>
      <c r="C4153" s="68" t="s">
        <v>287</v>
      </c>
      <c r="D4153" s="68" t="s">
        <v>359</v>
      </c>
      <c r="E4153" s="68" t="s">
        <v>360</v>
      </c>
      <c r="F4153" s="68" t="s">
        <v>76</v>
      </c>
      <c r="G4153" s="68" t="s">
        <v>492</v>
      </c>
      <c r="H4153" s="68" t="s">
        <v>363</v>
      </c>
      <c r="I4153" s="65">
        <v>7</v>
      </c>
      <c r="J4153" s="65">
        <v>218</v>
      </c>
      <c r="K4153" s="65" t="s">
        <v>297</v>
      </c>
    </row>
    <row r="4154" spans="1:11" ht="12.75" customHeight="1">
      <c r="A4154" s="68" t="s">
        <v>304</v>
      </c>
      <c r="B4154" s="68" t="s">
        <v>56</v>
      </c>
      <c r="C4154" s="68" t="s">
        <v>287</v>
      </c>
      <c r="D4154" s="68" t="s">
        <v>359</v>
      </c>
      <c r="E4154" s="68" t="s">
        <v>360</v>
      </c>
      <c r="F4154" s="68" t="s">
        <v>76</v>
      </c>
      <c r="G4154" s="68" t="s">
        <v>492</v>
      </c>
      <c r="H4154" s="68" t="s">
        <v>364</v>
      </c>
      <c r="I4154" s="65">
        <v>3</v>
      </c>
      <c r="J4154" s="65">
        <v>218</v>
      </c>
      <c r="K4154" s="65" t="s">
        <v>297</v>
      </c>
    </row>
    <row r="4155" spans="1:11" ht="12.75" customHeight="1">
      <c r="A4155" s="68" t="s">
        <v>304</v>
      </c>
      <c r="B4155" s="68" t="s">
        <v>56</v>
      </c>
      <c r="C4155" s="68" t="s">
        <v>287</v>
      </c>
      <c r="D4155" s="68" t="s">
        <v>359</v>
      </c>
      <c r="E4155" s="68" t="s">
        <v>360</v>
      </c>
      <c r="F4155" s="68" t="s">
        <v>76</v>
      </c>
      <c r="G4155" s="68" t="s">
        <v>492</v>
      </c>
      <c r="H4155" s="68" t="s">
        <v>451</v>
      </c>
      <c r="I4155" s="65">
        <v>1</v>
      </c>
      <c r="J4155" s="65">
        <v>218</v>
      </c>
      <c r="K4155" s="65" t="s">
        <v>297</v>
      </c>
    </row>
    <row r="4156" spans="1:11" ht="12.75" customHeight="1">
      <c r="A4156" s="68" t="s">
        <v>304</v>
      </c>
      <c r="B4156" s="68" t="s">
        <v>56</v>
      </c>
      <c r="C4156" s="68" t="s">
        <v>287</v>
      </c>
      <c r="D4156" s="68" t="s">
        <v>359</v>
      </c>
      <c r="E4156" s="68" t="s">
        <v>360</v>
      </c>
      <c r="F4156" s="68" t="s">
        <v>76</v>
      </c>
      <c r="G4156" s="68" t="s">
        <v>492</v>
      </c>
      <c r="H4156" s="68" t="s">
        <v>365</v>
      </c>
      <c r="I4156" s="65">
        <v>1</v>
      </c>
      <c r="J4156" s="65">
        <v>218</v>
      </c>
      <c r="K4156" s="65" t="s">
        <v>297</v>
      </c>
    </row>
    <row r="4157" spans="1:11" ht="12.75" customHeight="1">
      <c r="A4157" s="68" t="s">
        <v>304</v>
      </c>
      <c r="B4157" s="68" t="s">
        <v>56</v>
      </c>
      <c r="C4157" s="68" t="s">
        <v>287</v>
      </c>
      <c r="D4157" s="68" t="s">
        <v>359</v>
      </c>
      <c r="E4157" s="68" t="s">
        <v>360</v>
      </c>
      <c r="F4157" s="68" t="s">
        <v>76</v>
      </c>
      <c r="G4157" s="68" t="s">
        <v>492</v>
      </c>
      <c r="H4157" s="68" t="s">
        <v>367</v>
      </c>
      <c r="I4157" s="65">
        <v>1</v>
      </c>
      <c r="J4157" s="65">
        <v>233</v>
      </c>
      <c r="K4157" s="65" t="s">
        <v>298</v>
      </c>
    </row>
    <row r="4158" spans="1:11" ht="12.75" customHeight="1">
      <c r="A4158" s="68" t="s">
        <v>304</v>
      </c>
      <c r="B4158" s="68" t="s">
        <v>56</v>
      </c>
      <c r="C4158" s="68" t="s">
        <v>287</v>
      </c>
      <c r="D4158" s="68" t="s">
        <v>359</v>
      </c>
      <c r="E4158" s="68" t="s">
        <v>360</v>
      </c>
      <c r="F4158" s="68" t="s">
        <v>76</v>
      </c>
      <c r="G4158" s="68" t="s">
        <v>492</v>
      </c>
      <c r="H4158" s="68" t="s">
        <v>362</v>
      </c>
      <c r="I4158" s="65">
        <v>1</v>
      </c>
      <c r="J4158" s="65">
        <v>217</v>
      </c>
      <c r="K4158" s="65" t="s">
        <v>332</v>
      </c>
    </row>
    <row r="4159" spans="1:11" ht="12.75" customHeight="1">
      <c r="A4159" s="68" t="s">
        <v>304</v>
      </c>
      <c r="B4159" s="68" t="s">
        <v>56</v>
      </c>
      <c r="C4159" s="68" t="s">
        <v>287</v>
      </c>
      <c r="D4159" s="68" t="s">
        <v>359</v>
      </c>
      <c r="E4159" s="68" t="s">
        <v>360</v>
      </c>
      <c r="F4159" s="68" t="s">
        <v>76</v>
      </c>
      <c r="G4159" s="68" t="s">
        <v>492</v>
      </c>
      <c r="H4159" s="68" t="s">
        <v>363</v>
      </c>
      <c r="I4159" s="65">
        <v>1</v>
      </c>
      <c r="J4159" s="65">
        <v>217</v>
      </c>
      <c r="K4159" s="65" t="s">
        <v>332</v>
      </c>
    </row>
    <row r="4160" spans="1:11" ht="12.75" customHeight="1">
      <c r="A4160" s="68" t="s">
        <v>304</v>
      </c>
      <c r="B4160" s="68" t="s">
        <v>56</v>
      </c>
      <c r="C4160" s="68" t="s">
        <v>287</v>
      </c>
      <c r="D4160" s="68" t="s">
        <v>359</v>
      </c>
      <c r="E4160" s="68" t="s">
        <v>360</v>
      </c>
      <c r="F4160" s="68" t="s">
        <v>76</v>
      </c>
      <c r="G4160" s="68" t="s">
        <v>492</v>
      </c>
      <c r="H4160" s="68" t="s">
        <v>364</v>
      </c>
      <c r="I4160" s="65">
        <v>2</v>
      </c>
      <c r="J4160" s="65">
        <v>217</v>
      </c>
      <c r="K4160" s="65" t="s">
        <v>332</v>
      </c>
    </row>
    <row r="4161" spans="1:11" ht="12.75" customHeight="1">
      <c r="A4161" s="68" t="s">
        <v>304</v>
      </c>
      <c r="B4161" s="68" t="s">
        <v>56</v>
      </c>
      <c r="C4161" s="68" t="s">
        <v>287</v>
      </c>
      <c r="D4161" s="68" t="s">
        <v>359</v>
      </c>
      <c r="E4161" s="68" t="s">
        <v>360</v>
      </c>
      <c r="F4161" s="68" t="s">
        <v>76</v>
      </c>
      <c r="G4161" s="68" t="s">
        <v>492</v>
      </c>
      <c r="H4161" s="68" t="s">
        <v>365</v>
      </c>
      <c r="I4161" s="65">
        <v>1</v>
      </c>
      <c r="J4161" s="65">
        <v>230</v>
      </c>
      <c r="K4161" s="65" t="s">
        <v>322</v>
      </c>
    </row>
    <row r="4162" spans="1:11" ht="12.75" customHeight="1">
      <c r="A4162" s="68" t="s">
        <v>304</v>
      </c>
      <c r="B4162" s="68" t="s">
        <v>56</v>
      </c>
      <c r="C4162" s="68" t="s">
        <v>287</v>
      </c>
      <c r="D4162" s="68" t="s">
        <v>359</v>
      </c>
      <c r="E4162" s="68" t="s">
        <v>360</v>
      </c>
      <c r="F4162" s="68" t="s">
        <v>76</v>
      </c>
      <c r="G4162" s="68" t="s">
        <v>492</v>
      </c>
      <c r="H4162" s="68" t="s">
        <v>364</v>
      </c>
      <c r="I4162" s="65">
        <v>1</v>
      </c>
      <c r="J4162" s="65">
        <v>231</v>
      </c>
      <c r="K4162" s="65" t="s">
        <v>410</v>
      </c>
    </row>
    <row r="4163" spans="1:11" ht="12.75" customHeight="1">
      <c r="A4163" s="68" t="s">
        <v>304</v>
      </c>
      <c r="B4163" s="68" t="s">
        <v>56</v>
      </c>
      <c r="C4163" s="68" t="s">
        <v>287</v>
      </c>
      <c r="D4163" s="68" t="s">
        <v>359</v>
      </c>
      <c r="E4163" s="68" t="s">
        <v>360</v>
      </c>
      <c r="F4163" s="68" t="s">
        <v>76</v>
      </c>
      <c r="G4163" s="68" t="s">
        <v>492</v>
      </c>
      <c r="H4163" s="68" t="s">
        <v>366</v>
      </c>
      <c r="I4163" s="65">
        <v>1</v>
      </c>
      <c r="J4163" s="65">
        <v>236</v>
      </c>
      <c r="K4163" s="65" t="s">
        <v>522</v>
      </c>
    </row>
    <row r="4164" spans="1:11" ht="12.75" customHeight="1">
      <c r="A4164" s="68" t="s">
        <v>304</v>
      </c>
      <c r="B4164" s="68" t="s">
        <v>56</v>
      </c>
      <c r="C4164" s="68" t="s">
        <v>287</v>
      </c>
      <c r="D4164" s="68" t="s">
        <v>359</v>
      </c>
      <c r="E4164" s="68" t="s">
        <v>360</v>
      </c>
      <c r="F4164" s="68" t="s">
        <v>76</v>
      </c>
      <c r="G4164" s="68" t="s">
        <v>492</v>
      </c>
      <c r="H4164" s="68" t="s">
        <v>364</v>
      </c>
      <c r="I4164" s="65">
        <v>1</v>
      </c>
      <c r="J4164" s="65">
        <v>201</v>
      </c>
      <c r="K4164" s="65" t="s">
        <v>411</v>
      </c>
    </row>
    <row r="4165" spans="1:11" ht="12.75" customHeight="1">
      <c r="A4165" s="68" t="s">
        <v>304</v>
      </c>
      <c r="B4165" s="68" t="s">
        <v>56</v>
      </c>
      <c r="C4165" s="68" t="s">
        <v>287</v>
      </c>
      <c r="D4165" s="68" t="s">
        <v>359</v>
      </c>
      <c r="E4165" s="68" t="s">
        <v>360</v>
      </c>
      <c r="F4165" s="68" t="s">
        <v>77</v>
      </c>
      <c r="G4165" s="68" t="s">
        <v>273</v>
      </c>
      <c r="H4165" s="68" t="s">
        <v>521</v>
      </c>
      <c r="I4165" s="65">
        <v>134</v>
      </c>
      <c r="J4165" s="65">
        <v>427</v>
      </c>
      <c r="K4165" s="65" t="s">
        <v>376</v>
      </c>
    </row>
    <row r="4166" spans="1:11" ht="12.75" customHeight="1">
      <c r="A4166" s="68" t="s">
        <v>304</v>
      </c>
      <c r="B4166" s="68" t="s">
        <v>56</v>
      </c>
      <c r="C4166" s="68" t="s">
        <v>287</v>
      </c>
      <c r="D4166" s="68" t="s">
        <v>359</v>
      </c>
      <c r="E4166" s="68" t="s">
        <v>360</v>
      </c>
      <c r="F4166" s="68" t="s">
        <v>77</v>
      </c>
      <c r="G4166" s="68" t="s">
        <v>273</v>
      </c>
      <c r="H4166" s="68" t="s">
        <v>406</v>
      </c>
      <c r="I4166" s="65">
        <v>172</v>
      </c>
      <c r="J4166" s="65">
        <v>427</v>
      </c>
      <c r="K4166" s="65" t="s">
        <v>376</v>
      </c>
    </row>
    <row r="4167" spans="1:11" ht="12.75" customHeight="1">
      <c r="A4167" s="68" t="s">
        <v>304</v>
      </c>
      <c r="B4167" s="68" t="s">
        <v>56</v>
      </c>
      <c r="C4167" s="68" t="s">
        <v>287</v>
      </c>
      <c r="D4167" s="68" t="s">
        <v>359</v>
      </c>
      <c r="E4167" s="68" t="s">
        <v>360</v>
      </c>
      <c r="F4167" s="68" t="s">
        <v>77</v>
      </c>
      <c r="G4167" s="68" t="s">
        <v>273</v>
      </c>
      <c r="H4167" s="68" t="s">
        <v>407</v>
      </c>
      <c r="I4167" s="65">
        <v>1468</v>
      </c>
      <c r="J4167" s="65">
        <v>427</v>
      </c>
      <c r="K4167" s="65" t="s">
        <v>376</v>
      </c>
    </row>
    <row r="4168" spans="1:11" ht="12.75" customHeight="1">
      <c r="A4168" s="68" t="s">
        <v>304</v>
      </c>
      <c r="B4168" s="68" t="s">
        <v>56</v>
      </c>
      <c r="C4168" s="68" t="s">
        <v>287</v>
      </c>
      <c r="D4168" s="68" t="s">
        <v>359</v>
      </c>
      <c r="E4168" s="68" t="s">
        <v>360</v>
      </c>
      <c r="F4168" s="68" t="s">
        <v>77</v>
      </c>
      <c r="G4168" s="68" t="s">
        <v>273</v>
      </c>
      <c r="H4168" s="68" t="s">
        <v>408</v>
      </c>
      <c r="I4168" s="65">
        <v>2845</v>
      </c>
      <c r="J4168" s="65">
        <v>427</v>
      </c>
      <c r="K4168" s="65" t="s">
        <v>376</v>
      </c>
    </row>
    <row r="4169" spans="1:11" ht="12.75" customHeight="1">
      <c r="A4169" s="68" t="s">
        <v>304</v>
      </c>
      <c r="B4169" s="68" t="s">
        <v>56</v>
      </c>
      <c r="C4169" s="68" t="s">
        <v>287</v>
      </c>
      <c r="D4169" s="68" t="s">
        <v>359</v>
      </c>
      <c r="E4169" s="68" t="s">
        <v>360</v>
      </c>
      <c r="F4169" s="68" t="s">
        <v>77</v>
      </c>
      <c r="G4169" s="68" t="s">
        <v>273</v>
      </c>
      <c r="H4169" s="68" t="s">
        <v>404</v>
      </c>
      <c r="I4169" s="65">
        <v>3067</v>
      </c>
      <c r="J4169" s="65">
        <v>427</v>
      </c>
      <c r="K4169" s="65" t="s">
        <v>376</v>
      </c>
    </row>
    <row r="4170" spans="1:11" ht="12.75" customHeight="1">
      <c r="A4170" s="68" t="s">
        <v>304</v>
      </c>
      <c r="B4170" s="68" t="s">
        <v>56</v>
      </c>
      <c r="C4170" s="68" t="s">
        <v>287</v>
      </c>
      <c r="D4170" s="68" t="s">
        <v>359</v>
      </c>
      <c r="E4170" s="68" t="s">
        <v>360</v>
      </c>
      <c r="F4170" s="68" t="s">
        <v>77</v>
      </c>
      <c r="G4170" s="68" t="s">
        <v>273</v>
      </c>
      <c r="H4170" s="68" t="s">
        <v>422</v>
      </c>
      <c r="I4170" s="65">
        <v>4605</v>
      </c>
      <c r="J4170" s="65">
        <v>427</v>
      </c>
      <c r="K4170" s="65" t="s">
        <v>376</v>
      </c>
    </row>
    <row r="4171" spans="1:11" ht="12.75" customHeight="1">
      <c r="A4171" s="68" t="s">
        <v>304</v>
      </c>
      <c r="B4171" s="68" t="s">
        <v>56</v>
      </c>
      <c r="C4171" s="68" t="s">
        <v>287</v>
      </c>
      <c r="D4171" s="68" t="s">
        <v>359</v>
      </c>
      <c r="E4171" s="68" t="s">
        <v>360</v>
      </c>
      <c r="F4171" s="68" t="s">
        <v>77</v>
      </c>
      <c r="G4171" s="68" t="s">
        <v>273</v>
      </c>
      <c r="H4171" s="68" t="s">
        <v>258</v>
      </c>
      <c r="I4171" s="65">
        <v>3391</v>
      </c>
      <c r="J4171" s="65">
        <v>427</v>
      </c>
      <c r="K4171" s="65" t="s">
        <v>376</v>
      </c>
    </row>
    <row r="4172" spans="1:11" ht="12.75" customHeight="1">
      <c r="A4172" s="68" t="s">
        <v>304</v>
      </c>
      <c r="B4172" s="68" t="s">
        <v>56</v>
      </c>
      <c r="C4172" s="68" t="s">
        <v>287</v>
      </c>
      <c r="D4172" s="68" t="s">
        <v>359</v>
      </c>
      <c r="E4172" s="68" t="s">
        <v>360</v>
      </c>
      <c r="F4172" s="68" t="s">
        <v>77</v>
      </c>
      <c r="G4172" s="68" t="s">
        <v>273</v>
      </c>
      <c r="H4172" s="68" t="s">
        <v>362</v>
      </c>
      <c r="I4172" s="65">
        <v>4502</v>
      </c>
      <c r="J4172" s="65">
        <v>427</v>
      </c>
      <c r="K4172" s="65" t="s">
        <v>376</v>
      </c>
    </row>
    <row r="4173" spans="1:11" ht="12.75" customHeight="1">
      <c r="A4173" s="68" t="s">
        <v>304</v>
      </c>
      <c r="B4173" s="68" t="s">
        <v>56</v>
      </c>
      <c r="C4173" s="68" t="s">
        <v>287</v>
      </c>
      <c r="D4173" s="68" t="s">
        <v>359</v>
      </c>
      <c r="E4173" s="68" t="s">
        <v>360</v>
      </c>
      <c r="F4173" s="68" t="s">
        <v>77</v>
      </c>
      <c r="G4173" s="68" t="s">
        <v>273</v>
      </c>
      <c r="H4173" s="68" t="s">
        <v>363</v>
      </c>
      <c r="I4173" s="65">
        <v>3428</v>
      </c>
      <c r="J4173" s="65">
        <v>427</v>
      </c>
      <c r="K4173" s="65" t="s">
        <v>376</v>
      </c>
    </row>
    <row r="4174" spans="1:11" ht="12.75" customHeight="1">
      <c r="A4174" s="68" t="s">
        <v>304</v>
      </c>
      <c r="B4174" s="68" t="s">
        <v>56</v>
      </c>
      <c r="C4174" s="68" t="s">
        <v>287</v>
      </c>
      <c r="D4174" s="68" t="s">
        <v>359</v>
      </c>
      <c r="E4174" s="68" t="s">
        <v>360</v>
      </c>
      <c r="F4174" s="68" t="s">
        <v>77</v>
      </c>
      <c r="G4174" s="68" t="s">
        <v>273</v>
      </c>
      <c r="H4174" s="68" t="s">
        <v>364</v>
      </c>
      <c r="I4174" s="65">
        <v>2024</v>
      </c>
      <c r="J4174" s="65">
        <v>427</v>
      </c>
      <c r="K4174" s="65" t="s">
        <v>376</v>
      </c>
    </row>
    <row r="4175" spans="1:11" ht="12.75" customHeight="1">
      <c r="A4175" s="68" t="s">
        <v>304</v>
      </c>
      <c r="B4175" s="68" t="s">
        <v>56</v>
      </c>
      <c r="C4175" s="68" t="s">
        <v>287</v>
      </c>
      <c r="D4175" s="68" t="s">
        <v>359</v>
      </c>
      <c r="E4175" s="68" t="s">
        <v>360</v>
      </c>
      <c r="F4175" s="68" t="s">
        <v>77</v>
      </c>
      <c r="G4175" s="68" t="s">
        <v>273</v>
      </c>
      <c r="H4175" s="68" t="s">
        <v>451</v>
      </c>
      <c r="I4175" s="65">
        <v>2260</v>
      </c>
      <c r="J4175" s="65">
        <v>427</v>
      </c>
      <c r="K4175" s="65" t="s">
        <v>376</v>
      </c>
    </row>
    <row r="4176" spans="1:11" ht="12.75" customHeight="1">
      <c r="A4176" s="68" t="s">
        <v>304</v>
      </c>
      <c r="B4176" s="68" t="s">
        <v>56</v>
      </c>
      <c r="C4176" s="68" t="s">
        <v>287</v>
      </c>
      <c r="D4176" s="68" t="s">
        <v>359</v>
      </c>
      <c r="E4176" s="68" t="s">
        <v>360</v>
      </c>
      <c r="F4176" s="68" t="s">
        <v>77</v>
      </c>
      <c r="G4176" s="68" t="s">
        <v>273</v>
      </c>
      <c r="H4176" s="68" t="s">
        <v>365</v>
      </c>
      <c r="I4176" s="65">
        <v>1086</v>
      </c>
      <c r="J4176" s="65">
        <v>427</v>
      </c>
      <c r="K4176" s="65" t="s">
        <v>376</v>
      </c>
    </row>
    <row r="4177" spans="1:11" ht="12.75" customHeight="1">
      <c r="A4177" s="68" t="s">
        <v>304</v>
      </c>
      <c r="B4177" s="68" t="s">
        <v>56</v>
      </c>
      <c r="C4177" s="68" t="s">
        <v>287</v>
      </c>
      <c r="D4177" s="68" t="s">
        <v>359</v>
      </c>
      <c r="E4177" s="68" t="s">
        <v>360</v>
      </c>
      <c r="F4177" s="68" t="s">
        <v>77</v>
      </c>
      <c r="G4177" s="68" t="s">
        <v>273</v>
      </c>
      <c r="H4177" s="68" t="s">
        <v>366</v>
      </c>
      <c r="I4177" s="65">
        <v>594</v>
      </c>
      <c r="J4177" s="65">
        <v>427</v>
      </c>
      <c r="K4177" s="65" t="s">
        <v>376</v>
      </c>
    </row>
    <row r="4178" spans="1:11" ht="12.75" customHeight="1">
      <c r="A4178" s="68" t="s">
        <v>304</v>
      </c>
      <c r="B4178" s="68" t="s">
        <v>56</v>
      </c>
      <c r="C4178" s="68" t="s">
        <v>287</v>
      </c>
      <c r="D4178" s="68" t="s">
        <v>359</v>
      </c>
      <c r="E4178" s="68" t="s">
        <v>360</v>
      </c>
      <c r="F4178" s="68" t="s">
        <v>77</v>
      </c>
      <c r="G4178" s="68" t="s">
        <v>273</v>
      </c>
      <c r="H4178" s="68" t="s">
        <v>367</v>
      </c>
      <c r="I4178" s="65">
        <v>451</v>
      </c>
      <c r="J4178" s="65">
        <v>427</v>
      </c>
      <c r="K4178" s="65" t="s">
        <v>376</v>
      </c>
    </row>
    <row r="4179" spans="1:11" ht="12.75" customHeight="1">
      <c r="A4179" s="68" t="s">
        <v>304</v>
      </c>
      <c r="B4179" s="68" t="s">
        <v>56</v>
      </c>
      <c r="C4179" s="68" t="s">
        <v>287</v>
      </c>
      <c r="D4179" s="68" t="s">
        <v>359</v>
      </c>
      <c r="E4179" s="68" t="s">
        <v>360</v>
      </c>
      <c r="F4179" s="68" t="s">
        <v>77</v>
      </c>
      <c r="G4179" s="68" t="s">
        <v>273</v>
      </c>
      <c r="H4179" s="68" t="s">
        <v>247</v>
      </c>
      <c r="I4179" s="65">
        <v>2217</v>
      </c>
      <c r="J4179" s="65">
        <v>427</v>
      </c>
      <c r="K4179" s="65" t="s">
        <v>376</v>
      </c>
    </row>
    <row r="4180" spans="1:11" ht="12.75" customHeight="1">
      <c r="A4180" s="68" t="s">
        <v>304</v>
      </c>
      <c r="B4180" s="68" t="s">
        <v>56</v>
      </c>
      <c r="C4180" s="68" t="s">
        <v>287</v>
      </c>
      <c r="D4180" s="68" t="s">
        <v>359</v>
      </c>
      <c r="E4180" s="68" t="s">
        <v>360</v>
      </c>
      <c r="F4180" s="68" t="s">
        <v>77</v>
      </c>
      <c r="G4180" s="68" t="s">
        <v>273</v>
      </c>
      <c r="H4180" s="68" t="s">
        <v>375</v>
      </c>
      <c r="I4180" s="65">
        <v>922</v>
      </c>
      <c r="J4180" s="65">
        <v>427</v>
      </c>
      <c r="K4180" s="65" t="s">
        <v>376</v>
      </c>
    </row>
    <row r="4181" spans="1:11" ht="12.75" customHeight="1">
      <c r="A4181" s="68" t="s">
        <v>304</v>
      </c>
      <c r="B4181" s="68" t="s">
        <v>56</v>
      </c>
      <c r="C4181" s="68" t="s">
        <v>287</v>
      </c>
      <c r="D4181" s="68" t="s">
        <v>359</v>
      </c>
      <c r="E4181" s="68" t="s">
        <v>360</v>
      </c>
      <c r="F4181" s="68" t="s">
        <v>77</v>
      </c>
      <c r="G4181" s="68" t="s">
        <v>273</v>
      </c>
      <c r="H4181" s="68" t="s">
        <v>368</v>
      </c>
      <c r="I4181" s="65">
        <v>858</v>
      </c>
      <c r="J4181" s="65">
        <v>427</v>
      </c>
      <c r="K4181" s="65" t="s">
        <v>376</v>
      </c>
    </row>
    <row r="4182" spans="1:11" ht="12.75" customHeight="1">
      <c r="A4182" s="68" t="s">
        <v>304</v>
      </c>
      <c r="B4182" s="68" t="s">
        <v>56</v>
      </c>
      <c r="C4182" s="68" t="s">
        <v>287</v>
      </c>
      <c r="D4182" s="68" t="s">
        <v>359</v>
      </c>
      <c r="E4182" s="68" t="s">
        <v>360</v>
      </c>
      <c r="F4182" s="68" t="s">
        <v>77</v>
      </c>
      <c r="G4182" s="68" t="s">
        <v>273</v>
      </c>
      <c r="H4182" s="68" t="s">
        <v>491</v>
      </c>
      <c r="I4182" s="65">
        <v>352</v>
      </c>
      <c r="J4182" s="65">
        <v>427</v>
      </c>
      <c r="K4182" s="65" t="s">
        <v>376</v>
      </c>
    </row>
    <row r="4183" spans="1:11" ht="12.75" customHeight="1">
      <c r="A4183" s="68" t="s">
        <v>304</v>
      </c>
      <c r="B4183" s="68" t="s">
        <v>56</v>
      </c>
      <c r="C4183" s="68" t="s">
        <v>287</v>
      </c>
      <c r="D4183" s="68" t="s">
        <v>359</v>
      </c>
      <c r="E4183" s="68" t="s">
        <v>360</v>
      </c>
      <c r="F4183" s="68" t="s">
        <v>77</v>
      </c>
      <c r="G4183" s="68" t="s">
        <v>273</v>
      </c>
      <c r="H4183" s="68" t="s">
        <v>369</v>
      </c>
      <c r="I4183" s="65">
        <v>137</v>
      </c>
      <c r="J4183" s="65">
        <v>427</v>
      </c>
      <c r="K4183" s="65" t="s">
        <v>376</v>
      </c>
    </row>
    <row r="4184" spans="1:11" ht="12.75" customHeight="1">
      <c r="A4184" s="68" t="s">
        <v>304</v>
      </c>
      <c r="B4184" s="68" t="s">
        <v>56</v>
      </c>
      <c r="C4184" s="68" t="s">
        <v>287</v>
      </c>
      <c r="D4184" s="68" t="s">
        <v>359</v>
      </c>
      <c r="E4184" s="68" t="s">
        <v>360</v>
      </c>
      <c r="F4184" s="68" t="s">
        <v>77</v>
      </c>
      <c r="G4184" s="68" t="s">
        <v>273</v>
      </c>
      <c r="H4184" s="68" t="s">
        <v>638</v>
      </c>
      <c r="I4184" s="65">
        <v>39</v>
      </c>
      <c r="J4184" s="65">
        <v>427</v>
      </c>
      <c r="K4184" s="65" t="s">
        <v>376</v>
      </c>
    </row>
    <row r="4185" spans="1:11" ht="12.75" customHeight="1">
      <c r="A4185" s="68" t="s">
        <v>304</v>
      </c>
      <c r="B4185" s="68" t="s">
        <v>56</v>
      </c>
      <c r="C4185" s="68" t="s">
        <v>287</v>
      </c>
      <c r="D4185" s="68" t="s">
        <v>359</v>
      </c>
      <c r="E4185" s="68" t="s">
        <v>360</v>
      </c>
      <c r="F4185" s="68" t="s">
        <v>77</v>
      </c>
      <c r="G4185" s="68" t="s">
        <v>273</v>
      </c>
      <c r="H4185" s="68" t="s">
        <v>521</v>
      </c>
      <c r="I4185" s="65">
        <v>51</v>
      </c>
      <c r="J4185" s="65">
        <v>410</v>
      </c>
      <c r="K4185" s="65" t="s">
        <v>495</v>
      </c>
    </row>
    <row r="4186" spans="1:11" ht="12.75" customHeight="1">
      <c r="A4186" s="68" t="s">
        <v>304</v>
      </c>
      <c r="B4186" s="68" t="s">
        <v>56</v>
      </c>
      <c r="C4186" s="68" t="s">
        <v>287</v>
      </c>
      <c r="D4186" s="68" t="s">
        <v>359</v>
      </c>
      <c r="E4186" s="68" t="s">
        <v>360</v>
      </c>
      <c r="F4186" s="68" t="s">
        <v>77</v>
      </c>
      <c r="G4186" s="68" t="s">
        <v>273</v>
      </c>
      <c r="H4186" s="68" t="s">
        <v>406</v>
      </c>
      <c r="I4186" s="65">
        <v>16</v>
      </c>
      <c r="J4186" s="65">
        <v>410</v>
      </c>
      <c r="K4186" s="65" t="s">
        <v>495</v>
      </c>
    </row>
    <row r="4187" spans="1:11" ht="12.75" customHeight="1">
      <c r="A4187" s="68" t="s">
        <v>304</v>
      </c>
      <c r="B4187" s="68" t="s">
        <v>56</v>
      </c>
      <c r="C4187" s="68" t="s">
        <v>287</v>
      </c>
      <c r="D4187" s="68" t="s">
        <v>359</v>
      </c>
      <c r="E4187" s="68" t="s">
        <v>360</v>
      </c>
      <c r="F4187" s="68" t="s">
        <v>77</v>
      </c>
      <c r="G4187" s="68" t="s">
        <v>273</v>
      </c>
      <c r="H4187" s="68" t="s">
        <v>407</v>
      </c>
      <c r="I4187" s="65">
        <v>660</v>
      </c>
      <c r="J4187" s="65">
        <v>410</v>
      </c>
      <c r="K4187" s="65" t="s">
        <v>495</v>
      </c>
    </row>
    <row r="4188" spans="1:11" ht="12.75" customHeight="1">
      <c r="A4188" s="68" t="s">
        <v>304</v>
      </c>
      <c r="B4188" s="68" t="s">
        <v>56</v>
      </c>
      <c r="C4188" s="68" t="s">
        <v>287</v>
      </c>
      <c r="D4188" s="68" t="s">
        <v>359</v>
      </c>
      <c r="E4188" s="68" t="s">
        <v>360</v>
      </c>
      <c r="F4188" s="68" t="s">
        <v>77</v>
      </c>
      <c r="G4188" s="68" t="s">
        <v>273</v>
      </c>
      <c r="H4188" s="68" t="s">
        <v>408</v>
      </c>
      <c r="I4188" s="65">
        <v>2882</v>
      </c>
      <c r="J4188" s="65">
        <v>410</v>
      </c>
      <c r="K4188" s="65" t="s">
        <v>495</v>
      </c>
    </row>
    <row r="4189" spans="1:11" ht="12.75" customHeight="1">
      <c r="A4189" s="68" t="s">
        <v>304</v>
      </c>
      <c r="B4189" s="68" t="s">
        <v>56</v>
      </c>
      <c r="C4189" s="68" t="s">
        <v>287</v>
      </c>
      <c r="D4189" s="68" t="s">
        <v>359</v>
      </c>
      <c r="E4189" s="68" t="s">
        <v>360</v>
      </c>
      <c r="F4189" s="68" t="s">
        <v>77</v>
      </c>
      <c r="G4189" s="68" t="s">
        <v>273</v>
      </c>
      <c r="H4189" s="68" t="s">
        <v>404</v>
      </c>
      <c r="I4189" s="65">
        <v>5106</v>
      </c>
      <c r="J4189" s="65">
        <v>410</v>
      </c>
      <c r="K4189" s="65" t="s">
        <v>495</v>
      </c>
    </row>
    <row r="4190" spans="1:11" ht="12.75" customHeight="1">
      <c r="A4190" s="68" t="s">
        <v>304</v>
      </c>
      <c r="B4190" s="68" t="s">
        <v>56</v>
      </c>
      <c r="C4190" s="68" t="s">
        <v>287</v>
      </c>
      <c r="D4190" s="68" t="s">
        <v>359</v>
      </c>
      <c r="E4190" s="68" t="s">
        <v>360</v>
      </c>
      <c r="F4190" s="68" t="s">
        <v>77</v>
      </c>
      <c r="G4190" s="68" t="s">
        <v>273</v>
      </c>
      <c r="H4190" s="68" t="s">
        <v>422</v>
      </c>
      <c r="I4190" s="65">
        <v>5174</v>
      </c>
      <c r="J4190" s="65">
        <v>410</v>
      </c>
      <c r="K4190" s="65" t="s">
        <v>495</v>
      </c>
    </row>
    <row r="4191" spans="1:11" ht="12.75" customHeight="1">
      <c r="A4191" s="68" t="s">
        <v>304</v>
      </c>
      <c r="B4191" s="68" t="s">
        <v>56</v>
      </c>
      <c r="C4191" s="68" t="s">
        <v>287</v>
      </c>
      <c r="D4191" s="68" t="s">
        <v>359</v>
      </c>
      <c r="E4191" s="68" t="s">
        <v>360</v>
      </c>
      <c r="F4191" s="68" t="s">
        <v>77</v>
      </c>
      <c r="G4191" s="68" t="s">
        <v>273</v>
      </c>
      <c r="H4191" s="68" t="s">
        <v>258</v>
      </c>
      <c r="I4191" s="65">
        <v>6559</v>
      </c>
      <c r="J4191" s="65">
        <v>410</v>
      </c>
      <c r="K4191" s="65" t="s">
        <v>495</v>
      </c>
    </row>
    <row r="4192" spans="1:11" ht="12.75" customHeight="1">
      <c r="A4192" s="68" t="s">
        <v>304</v>
      </c>
      <c r="B4192" s="68" t="s">
        <v>56</v>
      </c>
      <c r="C4192" s="68" t="s">
        <v>287</v>
      </c>
      <c r="D4192" s="68" t="s">
        <v>359</v>
      </c>
      <c r="E4192" s="68" t="s">
        <v>360</v>
      </c>
      <c r="F4192" s="68" t="s">
        <v>77</v>
      </c>
      <c r="G4192" s="68" t="s">
        <v>273</v>
      </c>
      <c r="H4192" s="68" t="s">
        <v>362</v>
      </c>
      <c r="I4192" s="65">
        <v>6268</v>
      </c>
      <c r="J4192" s="65">
        <v>410</v>
      </c>
      <c r="K4192" s="65" t="s">
        <v>495</v>
      </c>
    </row>
    <row r="4193" spans="1:11" ht="12.75" customHeight="1">
      <c r="A4193" s="68" t="s">
        <v>304</v>
      </c>
      <c r="B4193" s="68" t="s">
        <v>56</v>
      </c>
      <c r="C4193" s="68" t="s">
        <v>287</v>
      </c>
      <c r="D4193" s="68" t="s">
        <v>359</v>
      </c>
      <c r="E4193" s="68" t="s">
        <v>360</v>
      </c>
      <c r="F4193" s="68" t="s">
        <v>77</v>
      </c>
      <c r="G4193" s="68" t="s">
        <v>273</v>
      </c>
      <c r="H4193" s="68" t="s">
        <v>363</v>
      </c>
      <c r="I4193" s="65">
        <v>3421</v>
      </c>
      <c r="J4193" s="65">
        <v>410</v>
      </c>
      <c r="K4193" s="65" t="s">
        <v>495</v>
      </c>
    </row>
    <row r="4194" spans="1:11" ht="12.75" customHeight="1">
      <c r="A4194" s="68" t="s">
        <v>304</v>
      </c>
      <c r="B4194" s="68" t="s">
        <v>56</v>
      </c>
      <c r="C4194" s="68" t="s">
        <v>287</v>
      </c>
      <c r="D4194" s="68" t="s">
        <v>359</v>
      </c>
      <c r="E4194" s="68" t="s">
        <v>360</v>
      </c>
      <c r="F4194" s="68" t="s">
        <v>77</v>
      </c>
      <c r="G4194" s="68" t="s">
        <v>273</v>
      </c>
      <c r="H4194" s="68" t="s">
        <v>364</v>
      </c>
      <c r="I4194" s="65">
        <v>2446</v>
      </c>
      <c r="J4194" s="65">
        <v>410</v>
      </c>
      <c r="K4194" s="65" t="s">
        <v>495</v>
      </c>
    </row>
    <row r="4195" spans="1:11" ht="12.75" customHeight="1">
      <c r="A4195" s="68" t="s">
        <v>304</v>
      </c>
      <c r="B4195" s="68" t="s">
        <v>56</v>
      </c>
      <c r="C4195" s="68" t="s">
        <v>287</v>
      </c>
      <c r="D4195" s="68" t="s">
        <v>359</v>
      </c>
      <c r="E4195" s="68" t="s">
        <v>360</v>
      </c>
      <c r="F4195" s="68" t="s">
        <v>77</v>
      </c>
      <c r="G4195" s="68" t="s">
        <v>273</v>
      </c>
      <c r="H4195" s="68" t="s">
        <v>451</v>
      </c>
      <c r="I4195" s="65">
        <v>2487</v>
      </c>
      <c r="J4195" s="65">
        <v>410</v>
      </c>
      <c r="K4195" s="65" t="s">
        <v>495</v>
      </c>
    </row>
    <row r="4196" spans="1:11" ht="12.75" customHeight="1">
      <c r="A4196" s="68" t="s">
        <v>304</v>
      </c>
      <c r="B4196" s="68" t="s">
        <v>56</v>
      </c>
      <c r="C4196" s="68" t="s">
        <v>287</v>
      </c>
      <c r="D4196" s="68" t="s">
        <v>359</v>
      </c>
      <c r="E4196" s="68" t="s">
        <v>360</v>
      </c>
      <c r="F4196" s="68" t="s">
        <v>77</v>
      </c>
      <c r="G4196" s="68" t="s">
        <v>273</v>
      </c>
      <c r="H4196" s="68" t="s">
        <v>365</v>
      </c>
      <c r="I4196" s="65">
        <v>1853</v>
      </c>
      <c r="J4196" s="65">
        <v>410</v>
      </c>
      <c r="K4196" s="65" t="s">
        <v>495</v>
      </c>
    </row>
    <row r="4197" spans="1:11" ht="12.75" customHeight="1">
      <c r="A4197" s="68" t="s">
        <v>304</v>
      </c>
      <c r="B4197" s="68" t="s">
        <v>56</v>
      </c>
      <c r="C4197" s="68" t="s">
        <v>287</v>
      </c>
      <c r="D4197" s="68" t="s">
        <v>359</v>
      </c>
      <c r="E4197" s="68" t="s">
        <v>360</v>
      </c>
      <c r="F4197" s="68" t="s">
        <v>77</v>
      </c>
      <c r="G4197" s="68" t="s">
        <v>273</v>
      </c>
      <c r="H4197" s="68" t="s">
        <v>366</v>
      </c>
      <c r="I4197" s="65">
        <v>1159</v>
      </c>
      <c r="J4197" s="65">
        <v>410</v>
      </c>
      <c r="K4197" s="65" t="s">
        <v>495</v>
      </c>
    </row>
    <row r="4198" spans="1:11" ht="12.75" customHeight="1">
      <c r="A4198" s="68" t="s">
        <v>304</v>
      </c>
      <c r="B4198" s="68" t="s">
        <v>56</v>
      </c>
      <c r="C4198" s="68" t="s">
        <v>287</v>
      </c>
      <c r="D4198" s="68" t="s">
        <v>359</v>
      </c>
      <c r="E4198" s="68" t="s">
        <v>360</v>
      </c>
      <c r="F4198" s="68" t="s">
        <v>77</v>
      </c>
      <c r="G4198" s="68" t="s">
        <v>273</v>
      </c>
      <c r="H4198" s="68" t="s">
        <v>367</v>
      </c>
      <c r="I4198" s="65">
        <v>898</v>
      </c>
      <c r="J4198" s="65">
        <v>410</v>
      </c>
      <c r="K4198" s="65" t="s">
        <v>495</v>
      </c>
    </row>
    <row r="4199" spans="1:11" ht="12.75" customHeight="1">
      <c r="A4199" s="68" t="s">
        <v>304</v>
      </c>
      <c r="B4199" s="68" t="s">
        <v>56</v>
      </c>
      <c r="C4199" s="68" t="s">
        <v>287</v>
      </c>
      <c r="D4199" s="68" t="s">
        <v>359</v>
      </c>
      <c r="E4199" s="68" t="s">
        <v>360</v>
      </c>
      <c r="F4199" s="68" t="s">
        <v>77</v>
      </c>
      <c r="G4199" s="68" t="s">
        <v>273</v>
      </c>
      <c r="H4199" s="68" t="s">
        <v>247</v>
      </c>
      <c r="I4199" s="65">
        <v>2452</v>
      </c>
      <c r="J4199" s="65">
        <v>410</v>
      </c>
      <c r="K4199" s="65" t="s">
        <v>495</v>
      </c>
    </row>
    <row r="4200" spans="1:11" ht="12.75" customHeight="1">
      <c r="A4200" s="68" t="s">
        <v>304</v>
      </c>
      <c r="B4200" s="68" t="s">
        <v>56</v>
      </c>
      <c r="C4200" s="68" t="s">
        <v>287</v>
      </c>
      <c r="D4200" s="68" t="s">
        <v>359</v>
      </c>
      <c r="E4200" s="68" t="s">
        <v>360</v>
      </c>
      <c r="F4200" s="68" t="s">
        <v>77</v>
      </c>
      <c r="G4200" s="68" t="s">
        <v>273</v>
      </c>
      <c r="H4200" s="68" t="s">
        <v>375</v>
      </c>
      <c r="I4200" s="65">
        <v>1669</v>
      </c>
      <c r="J4200" s="65">
        <v>410</v>
      </c>
      <c r="K4200" s="65" t="s">
        <v>495</v>
      </c>
    </row>
    <row r="4201" spans="1:11" ht="12.75" customHeight="1">
      <c r="A4201" s="68" t="s">
        <v>304</v>
      </c>
      <c r="B4201" s="68" t="s">
        <v>56</v>
      </c>
      <c r="C4201" s="68" t="s">
        <v>287</v>
      </c>
      <c r="D4201" s="68" t="s">
        <v>359</v>
      </c>
      <c r="E4201" s="68" t="s">
        <v>360</v>
      </c>
      <c r="F4201" s="68" t="s">
        <v>77</v>
      </c>
      <c r="G4201" s="68" t="s">
        <v>273</v>
      </c>
      <c r="H4201" s="68" t="s">
        <v>368</v>
      </c>
      <c r="I4201" s="65">
        <v>1583</v>
      </c>
      <c r="J4201" s="65">
        <v>410</v>
      </c>
      <c r="K4201" s="65" t="s">
        <v>495</v>
      </c>
    </row>
    <row r="4202" spans="1:11" ht="12.75" customHeight="1">
      <c r="A4202" s="68" t="s">
        <v>304</v>
      </c>
      <c r="B4202" s="68" t="s">
        <v>56</v>
      </c>
      <c r="C4202" s="68" t="s">
        <v>287</v>
      </c>
      <c r="D4202" s="68" t="s">
        <v>359</v>
      </c>
      <c r="E4202" s="68" t="s">
        <v>360</v>
      </c>
      <c r="F4202" s="68" t="s">
        <v>77</v>
      </c>
      <c r="G4202" s="68" t="s">
        <v>273</v>
      </c>
      <c r="H4202" s="68" t="s">
        <v>491</v>
      </c>
      <c r="I4202" s="65">
        <v>645</v>
      </c>
      <c r="J4202" s="65">
        <v>410</v>
      </c>
      <c r="K4202" s="65" t="s">
        <v>495</v>
      </c>
    </row>
    <row r="4203" spans="1:11" ht="12.75" customHeight="1">
      <c r="A4203" s="68" t="s">
        <v>304</v>
      </c>
      <c r="B4203" s="68" t="s">
        <v>56</v>
      </c>
      <c r="C4203" s="68" t="s">
        <v>287</v>
      </c>
      <c r="D4203" s="68" t="s">
        <v>359</v>
      </c>
      <c r="E4203" s="68" t="s">
        <v>360</v>
      </c>
      <c r="F4203" s="68" t="s">
        <v>77</v>
      </c>
      <c r="G4203" s="68" t="s">
        <v>273</v>
      </c>
      <c r="H4203" s="68" t="s">
        <v>369</v>
      </c>
      <c r="I4203" s="65">
        <v>636</v>
      </c>
      <c r="J4203" s="65">
        <v>410</v>
      </c>
      <c r="K4203" s="65" t="s">
        <v>495</v>
      </c>
    </row>
    <row r="4204" spans="1:11" ht="12.75" customHeight="1">
      <c r="A4204" s="68" t="s">
        <v>304</v>
      </c>
      <c r="B4204" s="68" t="s">
        <v>56</v>
      </c>
      <c r="C4204" s="68" t="s">
        <v>287</v>
      </c>
      <c r="D4204" s="68" t="s">
        <v>359</v>
      </c>
      <c r="E4204" s="68" t="s">
        <v>360</v>
      </c>
      <c r="F4204" s="68" t="s">
        <v>77</v>
      </c>
      <c r="G4204" s="68" t="s">
        <v>273</v>
      </c>
      <c r="H4204" s="68" t="s">
        <v>638</v>
      </c>
      <c r="I4204" s="65">
        <v>346</v>
      </c>
      <c r="J4204" s="65">
        <v>410</v>
      </c>
      <c r="K4204" s="65" t="s">
        <v>495</v>
      </c>
    </row>
    <row r="4205" spans="1:11" ht="12.75" customHeight="1">
      <c r="A4205" s="68" t="s">
        <v>304</v>
      </c>
      <c r="B4205" s="68" t="s">
        <v>56</v>
      </c>
      <c r="C4205" s="68" t="s">
        <v>287</v>
      </c>
      <c r="D4205" s="68" t="s">
        <v>359</v>
      </c>
      <c r="E4205" s="68" t="s">
        <v>360</v>
      </c>
      <c r="F4205" s="68" t="s">
        <v>77</v>
      </c>
      <c r="G4205" s="68" t="s">
        <v>273</v>
      </c>
      <c r="H4205" s="68" t="s">
        <v>521</v>
      </c>
      <c r="I4205" s="65">
        <v>293</v>
      </c>
      <c r="J4205" s="65">
        <v>408</v>
      </c>
      <c r="K4205" s="65" t="s">
        <v>496</v>
      </c>
    </row>
    <row r="4206" spans="1:11" ht="12.75" customHeight="1">
      <c r="A4206" s="68" t="s">
        <v>304</v>
      </c>
      <c r="B4206" s="68" t="s">
        <v>56</v>
      </c>
      <c r="C4206" s="68" t="s">
        <v>287</v>
      </c>
      <c r="D4206" s="68" t="s">
        <v>359</v>
      </c>
      <c r="E4206" s="68" t="s">
        <v>360</v>
      </c>
      <c r="F4206" s="68" t="s">
        <v>77</v>
      </c>
      <c r="G4206" s="68" t="s">
        <v>273</v>
      </c>
      <c r="H4206" s="68" t="s">
        <v>406</v>
      </c>
      <c r="I4206" s="65">
        <v>364</v>
      </c>
      <c r="J4206" s="65">
        <v>408</v>
      </c>
      <c r="K4206" s="65" t="s">
        <v>496</v>
      </c>
    </row>
    <row r="4207" spans="1:11" ht="12.75" customHeight="1">
      <c r="A4207" s="68" t="s">
        <v>304</v>
      </c>
      <c r="B4207" s="68" t="s">
        <v>56</v>
      </c>
      <c r="C4207" s="68" t="s">
        <v>287</v>
      </c>
      <c r="D4207" s="68" t="s">
        <v>359</v>
      </c>
      <c r="E4207" s="68" t="s">
        <v>360</v>
      </c>
      <c r="F4207" s="68" t="s">
        <v>77</v>
      </c>
      <c r="G4207" s="68" t="s">
        <v>273</v>
      </c>
      <c r="H4207" s="68" t="s">
        <v>407</v>
      </c>
      <c r="I4207" s="65">
        <v>1592</v>
      </c>
      <c r="J4207" s="65">
        <v>408</v>
      </c>
      <c r="K4207" s="65" t="s">
        <v>496</v>
      </c>
    </row>
    <row r="4208" spans="1:11" ht="12.75" customHeight="1">
      <c r="A4208" s="68" t="s">
        <v>304</v>
      </c>
      <c r="B4208" s="68" t="s">
        <v>56</v>
      </c>
      <c r="C4208" s="68" t="s">
        <v>287</v>
      </c>
      <c r="D4208" s="68" t="s">
        <v>359</v>
      </c>
      <c r="E4208" s="68" t="s">
        <v>360</v>
      </c>
      <c r="F4208" s="68" t="s">
        <v>77</v>
      </c>
      <c r="G4208" s="68" t="s">
        <v>273</v>
      </c>
      <c r="H4208" s="68" t="s">
        <v>408</v>
      </c>
      <c r="I4208" s="65">
        <v>3758</v>
      </c>
      <c r="J4208" s="65">
        <v>408</v>
      </c>
      <c r="K4208" s="65" t="s">
        <v>496</v>
      </c>
    </row>
    <row r="4209" spans="1:11" ht="12.75" customHeight="1">
      <c r="A4209" s="68" t="s">
        <v>304</v>
      </c>
      <c r="B4209" s="68" t="s">
        <v>56</v>
      </c>
      <c r="C4209" s="68" t="s">
        <v>287</v>
      </c>
      <c r="D4209" s="68" t="s">
        <v>359</v>
      </c>
      <c r="E4209" s="68" t="s">
        <v>360</v>
      </c>
      <c r="F4209" s="68" t="s">
        <v>77</v>
      </c>
      <c r="G4209" s="68" t="s">
        <v>273</v>
      </c>
      <c r="H4209" s="68" t="s">
        <v>404</v>
      </c>
      <c r="I4209" s="65">
        <v>5018</v>
      </c>
      <c r="J4209" s="65">
        <v>408</v>
      </c>
      <c r="K4209" s="65" t="s">
        <v>496</v>
      </c>
    </row>
    <row r="4210" spans="1:11" ht="12.75" customHeight="1">
      <c r="A4210" s="68" t="s">
        <v>304</v>
      </c>
      <c r="B4210" s="68" t="s">
        <v>56</v>
      </c>
      <c r="C4210" s="68" t="s">
        <v>287</v>
      </c>
      <c r="D4210" s="68" t="s">
        <v>359</v>
      </c>
      <c r="E4210" s="68" t="s">
        <v>360</v>
      </c>
      <c r="F4210" s="68" t="s">
        <v>77</v>
      </c>
      <c r="G4210" s="68" t="s">
        <v>273</v>
      </c>
      <c r="H4210" s="68" t="s">
        <v>422</v>
      </c>
      <c r="I4210" s="65">
        <v>8752</v>
      </c>
      <c r="J4210" s="65">
        <v>408</v>
      </c>
      <c r="K4210" s="65" t="s">
        <v>496</v>
      </c>
    </row>
    <row r="4211" spans="1:11" ht="12.75" customHeight="1">
      <c r="A4211" s="68" t="s">
        <v>304</v>
      </c>
      <c r="B4211" s="68" t="s">
        <v>56</v>
      </c>
      <c r="C4211" s="68" t="s">
        <v>287</v>
      </c>
      <c r="D4211" s="68" t="s">
        <v>359</v>
      </c>
      <c r="E4211" s="68" t="s">
        <v>360</v>
      </c>
      <c r="F4211" s="68" t="s">
        <v>77</v>
      </c>
      <c r="G4211" s="68" t="s">
        <v>273</v>
      </c>
      <c r="H4211" s="68" t="s">
        <v>258</v>
      </c>
      <c r="I4211" s="65">
        <v>9044</v>
      </c>
      <c r="J4211" s="65">
        <v>408</v>
      </c>
      <c r="K4211" s="65" t="s">
        <v>496</v>
      </c>
    </row>
    <row r="4212" spans="1:11" ht="12.75" customHeight="1">
      <c r="A4212" s="68" t="s">
        <v>304</v>
      </c>
      <c r="B4212" s="68" t="s">
        <v>56</v>
      </c>
      <c r="C4212" s="68" t="s">
        <v>287</v>
      </c>
      <c r="D4212" s="68" t="s">
        <v>359</v>
      </c>
      <c r="E4212" s="68" t="s">
        <v>360</v>
      </c>
      <c r="F4212" s="68" t="s">
        <v>77</v>
      </c>
      <c r="G4212" s="68" t="s">
        <v>273</v>
      </c>
      <c r="H4212" s="68" t="s">
        <v>362</v>
      </c>
      <c r="I4212" s="65">
        <v>8055</v>
      </c>
      <c r="J4212" s="65">
        <v>408</v>
      </c>
      <c r="K4212" s="65" t="s">
        <v>496</v>
      </c>
    </row>
    <row r="4213" spans="1:11" ht="12.75" customHeight="1">
      <c r="A4213" s="68" t="s">
        <v>304</v>
      </c>
      <c r="B4213" s="68" t="s">
        <v>56</v>
      </c>
      <c r="C4213" s="68" t="s">
        <v>287</v>
      </c>
      <c r="D4213" s="68" t="s">
        <v>359</v>
      </c>
      <c r="E4213" s="68" t="s">
        <v>360</v>
      </c>
      <c r="F4213" s="68" t="s">
        <v>77</v>
      </c>
      <c r="G4213" s="68" t="s">
        <v>273</v>
      </c>
      <c r="H4213" s="68" t="s">
        <v>363</v>
      </c>
      <c r="I4213" s="65">
        <v>10553</v>
      </c>
      <c r="J4213" s="65">
        <v>408</v>
      </c>
      <c r="K4213" s="65" t="s">
        <v>496</v>
      </c>
    </row>
    <row r="4214" spans="1:11" ht="12.75" customHeight="1">
      <c r="A4214" s="68" t="s">
        <v>304</v>
      </c>
      <c r="B4214" s="68" t="s">
        <v>56</v>
      </c>
      <c r="C4214" s="68" t="s">
        <v>287</v>
      </c>
      <c r="D4214" s="68" t="s">
        <v>359</v>
      </c>
      <c r="E4214" s="68" t="s">
        <v>360</v>
      </c>
      <c r="F4214" s="68" t="s">
        <v>77</v>
      </c>
      <c r="G4214" s="68" t="s">
        <v>273</v>
      </c>
      <c r="H4214" s="68" t="s">
        <v>364</v>
      </c>
      <c r="I4214" s="65">
        <v>6524</v>
      </c>
      <c r="J4214" s="65">
        <v>408</v>
      </c>
      <c r="K4214" s="65" t="s">
        <v>496</v>
      </c>
    </row>
    <row r="4215" spans="1:11" ht="12.75" customHeight="1">
      <c r="A4215" s="68" t="s">
        <v>304</v>
      </c>
      <c r="B4215" s="68" t="s">
        <v>56</v>
      </c>
      <c r="C4215" s="68" t="s">
        <v>287</v>
      </c>
      <c r="D4215" s="68" t="s">
        <v>359</v>
      </c>
      <c r="E4215" s="68" t="s">
        <v>360</v>
      </c>
      <c r="F4215" s="68" t="s">
        <v>77</v>
      </c>
      <c r="G4215" s="68" t="s">
        <v>273</v>
      </c>
      <c r="H4215" s="68" t="s">
        <v>451</v>
      </c>
      <c r="I4215" s="65">
        <v>4717</v>
      </c>
      <c r="J4215" s="65">
        <v>408</v>
      </c>
      <c r="K4215" s="65" t="s">
        <v>496</v>
      </c>
    </row>
    <row r="4216" spans="1:11" ht="12.75" customHeight="1">
      <c r="A4216" s="68" t="s">
        <v>304</v>
      </c>
      <c r="B4216" s="68" t="s">
        <v>56</v>
      </c>
      <c r="C4216" s="68" t="s">
        <v>287</v>
      </c>
      <c r="D4216" s="68" t="s">
        <v>359</v>
      </c>
      <c r="E4216" s="68" t="s">
        <v>360</v>
      </c>
      <c r="F4216" s="68" t="s">
        <v>77</v>
      </c>
      <c r="G4216" s="68" t="s">
        <v>273</v>
      </c>
      <c r="H4216" s="68" t="s">
        <v>365</v>
      </c>
      <c r="I4216" s="65">
        <v>2807</v>
      </c>
      <c r="J4216" s="65">
        <v>408</v>
      </c>
      <c r="K4216" s="65" t="s">
        <v>496</v>
      </c>
    </row>
    <row r="4217" spans="1:11" ht="12.75" customHeight="1">
      <c r="A4217" s="68" t="s">
        <v>304</v>
      </c>
      <c r="B4217" s="68" t="s">
        <v>56</v>
      </c>
      <c r="C4217" s="68" t="s">
        <v>287</v>
      </c>
      <c r="D4217" s="68" t="s">
        <v>359</v>
      </c>
      <c r="E4217" s="68" t="s">
        <v>360</v>
      </c>
      <c r="F4217" s="68" t="s">
        <v>77</v>
      </c>
      <c r="G4217" s="68" t="s">
        <v>273</v>
      </c>
      <c r="H4217" s="68" t="s">
        <v>366</v>
      </c>
      <c r="I4217" s="65">
        <v>2437</v>
      </c>
      <c r="J4217" s="65">
        <v>408</v>
      </c>
      <c r="K4217" s="65" t="s">
        <v>496</v>
      </c>
    </row>
    <row r="4218" spans="1:11" ht="12.75" customHeight="1">
      <c r="A4218" s="68" t="s">
        <v>304</v>
      </c>
      <c r="B4218" s="68" t="s">
        <v>56</v>
      </c>
      <c r="C4218" s="68" t="s">
        <v>287</v>
      </c>
      <c r="D4218" s="68" t="s">
        <v>359</v>
      </c>
      <c r="E4218" s="68" t="s">
        <v>360</v>
      </c>
      <c r="F4218" s="68" t="s">
        <v>77</v>
      </c>
      <c r="G4218" s="68" t="s">
        <v>273</v>
      </c>
      <c r="H4218" s="68" t="s">
        <v>367</v>
      </c>
      <c r="I4218" s="65">
        <v>3369</v>
      </c>
      <c r="J4218" s="65">
        <v>408</v>
      </c>
      <c r="K4218" s="65" t="s">
        <v>496</v>
      </c>
    </row>
    <row r="4219" spans="1:11" ht="12.75" customHeight="1">
      <c r="A4219" s="68" t="s">
        <v>304</v>
      </c>
      <c r="B4219" s="68" t="s">
        <v>56</v>
      </c>
      <c r="C4219" s="68" t="s">
        <v>287</v>
      </c>
      <c r="D4219" s="68" t="s">
        <v>359</v>
      </c>
      <c r="E4219" s="68" t="s">
        <v>360</v>
      </c>
      <c r="F4219" s="68" t="s">
        <v>77</v>
      </c>
      <c r="G4219" s="68" t="s">
        <v>273</v>
      </c>
      <c r="H4219" s="68" t="s">
        <v>247</v>
      </c>
      <c r="I4219" s="65">
        <v>5315</v>
      </c>
      <c r="J4219" s="65">
        <v>408</v>
      </c>
      <c r="K4219" s="65" t="s">
        <v>496</v>
      </c>
    </row>
    <row r="4220" spans="1:11" ht="12.75" customHeight="1">
      <c r="A4220" s="68" t="s">
        <v>304</v>
      </c>
      <c r="B4220" s="68" t="s">
        <v>56</v>
      </c>
      <c r="C4220" s="68" t="s">
        <v>287</v>
      </c>
      <c r="D4220" s="68" t="s">
        <v>359</v>
      </c>
      <c r="E4220" s="68" t="s">
        <v>360</v>
      </c>
      <c r="F4220" s="68" t="s">
        <v>77</v>
      </c>
      <c r="G4220" s="68" t="s">
        <v>273</v>
      </c>
      <c r="H4220" s="68" t="s">
        <v>375</v>
      </c>
      <c r="I4220" s="65">
        <v>4891</v>
      </c>
      <c r="J4220" s="65">
        <v>408</v>
      </c>
      <c r="K4220" s="65" t="s">
        <v>496</v>
      </c>
    </row>
    <row r="4221" spans="1:11" ht="12.75" customHeight="1">
      <c r="A4221" s="68" t="s">
        <v>304</v>
      </c>
      <c r="B4221" s="68" t="s">
        <v>56</v>
      </c>
      <c r="C4221" s="68" t="s">
        <v>287</v>
      </c>
      <c r="D4221" s="68" t="s">
        <v>359</v>
      </c>
      <c r="E4221" s="68" t="s">
        <v>360</v>
      </c>
      <c r="F4221" s="68" t="s">
        <v>77</v>
      </c>
      <c r="G4221" s="68" t="s">
        <v>273</v>
      </c>
      <c r="H4221" s="68" t="s">
        <v>368</v>
      </c>
      <c r="I4221" s="65">
        <v>4187</v>
      </c>
      <c r="J4221" s="65">
        <v>408</v>
      </c>
      <c r="K4221" s="65" t="s">
        <v>496</v>
      </c>
    </row>
    <row r="4222" spans="1:11" ht="12.75" customHeight="1">
      <c r="A4222" s="68" t="s">
        <v>304</v>
      </c>
      <c r="B4222" s="68" t="s">
        <v>56</v>
      </c>
      <c r="C4222" s="68" t="s">
        <v>287</v>
      </c>
      <c r="D4222" s="68" t="s">
        <v>359</v>
      </c>
      <c r="E4222" s="68" t="s">
        <v>360</v>
      </c>
      <c r="F4222" s="68" t="s">
        <v>77</v>
      </c>
      <c r="G4222" s="68" t="s">
        <v>273</v>
      </c>
      <c r="H4222" s="68" t="s">
        <v>491</v>
      </c>
      <c r="I4222" s="65">
        <v>2452</v>
      </c>
      <c r="J4222" s="65">
        <v>408</v>
      </c>
      <c r="K4222" s="65" t="s">
        <v>496</v>
      </c>
    </row>
    <row r="4223" spans="1:11" ht="12.75" customHeight="1">
      <c r="A4223" s="68" t="s">
        <v>304</v>
      </c>
      <c r="B4223" s="68" t="s">
        <v>56</v>
      </c>
      <c r="C4223" s="68" t="s">
        <v>287</v>
      </c>
      <c r="D4223" s="68" t="s">
        <v>359</v>
      </c>
      <c r="E4223" s="68" t="s">
        <v>360</v>
      </c>
      <c r="F4223" s="68" t="s">
        <v>77</v>
      </c>
      <c r="G4223" s="68" t="s">
        <v>273</v>
      </c>
      <c r="H4223" s="68" t="s">
        <v>369</v>
      </c>
      <c r="I4223" s="65">
        <v>900</v>
      </c>
      <c r="J4223" s="65">
        <v>408</v>
      </c>
      <c r="K4223" s="65" t="s">
        <v>496</v>
      </c>
    </row>
    <row r="4224" spans="1:11" ht="12.75" customHeight="1">
      <c r="A4224" s="68" t="s">
        <v>304</v>
      </c>
      <c r="B4224" s="68" t="s">
        <v>56</v>
      </c>
      <c r="C4224" s="68" t="s">
        <v>287</v>
      </c>
      <c r="D4224" s="68" t="s">
        <v>359</v>
      </c>
      <c r="E4224" s="68" t="s">
        <v>360</v>
      </c>
      <c r="F4224" s="68" t="s">
        <v>77</v>
      </c>
      <c r="G4224" s="68" t="s">
        <v>273</v>
      </c>
      <c r="H4224" s="68" t="s">
        <v>638</v>
      </c>
      <c r="I4224" s="65">
        <v>565</v>
      </c>
      <c r="J4224" s="65">
        <v>408</v>
      </c>
      <c r="K4224" s="65" t="s">
        <v>496</v>
      </c>
    </row>
    <row r="4225" spans="1:11" ht="12.75" customHeight="1">
      <c r="A4225" s="68" t="s">
        <v>304</v>
      </c>
      <c r="B4225" s="68" t="s">
        <v>56</v>
      </c>
      <c r="C4225" s="68" t="s">
        <v>287</v>
      </c>
      <c r="D4225" s="68" t="s">
        <v>359</v>
      </c>
      <c r="E4225" s="68" t="s">
        <v>360</v>
      </c>
      <c r="F4225" s="68" t="s">
        <v>77</v>
      </c>
      <c r="G4225" s="68" t="s">
        <v>273</v>
      </c>
      <c r="H4225" s="68" t="s">
        <v>521</v>
      </c>
      <c r="I4225" s="65">
        <v>17</v>
      </c>
      <c r="J4225" s="65">
        <v>414</v>
      </c>
      <c r="K4225" s="65" t="s">
        <v>377</v>
      </c>
    </row>
    <row r="4226" spans="1:11" ht="12.75" customHeight="1">
      <c r="A4226" s="68" t="s">
        <v>304</v>
      </c>
      <c r="B4226" s="68" t="s">
        <v>56</v>
      </c>
      <c r="C4226" s="68" t="s">
        <v>287</v>
      </c>
      <c r="D4226" s="68" t="s">
        <v>359</v>
      </c>
      <c r="E4226" s="68" t="s">
        <v>360</v>
      </c>
      <c r="F4226" s="68" t="s">
        <v>77</v>
      </c>
      <c r="G4226" s="68" t="s">
        <v>273</v>
      </c>
      <c r="H4226" s="68" t="s">
        <v>406</v>
      </c>
      <c r="I4226" s="65">
        <v>8</v>
      </c>
      <c r="J4226" s="65">
        <v>414</v>
      </c>
      <c r="K4226" s="65" t="s">
        <v>377</v>
      </c>
    </row>
    <row r="4227" spans="1:11" ht="12.75" customHeight="1">
      <c r="A4227" s="68" t="s">
        <v>304</v>
      </c>
      <c r="B4227" s="68" t="s">
        <v>56</v>
      </c>
      <c r="C4227" s="68" t="s">
        <v>287</v>
      </c>
      <c r="D4227" s="68" t="s">
        <v>359</v>
      </c>
      <c r="E4227" s="68" t="s">
        <v>360</v>
      </c>
      <c r="F4227" s="68" t="s">
        <v>77</v>
      </c>
      <c r="G4227" s="68" t="s">
        <v>273</v>
      </c>
      <c r="H4227" s="68" t="s">
        <v>407</v>
      </c>
      <c r="I4227" s="65">
        <v>506</v>
      </c>
      <c r="J4227" s="65">
        <v>414</v>
      </c>
      <c r="K4227" s="65" t="s">
        <v>377</v>
      </c>
    </row>
    <row r="4228" spans="1:11" ht="12.75" customHeight="1">
      <c r="A4228" s="68" t="s">
        <v>304</v>
      </c>
      <c r="B4228" s="68" t="s">
        <v>56</v>
      </c>
      <c r="C4228" s="68" t="s">
        <v>287</v>
      </c>
      <c r="D4228" s="68" t="s">
        <v>359</v>
      </c>
      <c r="E4228" s="68" t="s">
        <v>360</v>
      </c>
      <c r="F4228" s="68" t="s">
        <v>77</v>
      </c>
      <c r="G4228" s="68" t="s">
        <v>273</v>
      </c>
      <c r="H4228" s="68" t="s">
        <v>408</v>
      </c>
      <c r="I4228" s="65">
        <v>795</v>
      </c>
      <c r="J4228" s="65">
        <v>414</v>
      </c>
      <c r="K4228" s="65" t="s">
        <v>377</v>
      </c>
    </row>
    <row r="4229" spans="1:11" ht="12.75" customHeight="1">
      <c r="A4229" s="68" t="s">
        <v>304</v>
      </c>
      <c r="B4229" s="68" t="s">
        <v>56</v>
      </c>
      <c r="C4229" s="68" t="s">
        <v>287</v>
      </c>
      <c r="D4229" s="68" t="s">
        <v>359</v>
      </c>
      <c r="E4229" s="68" t="s">
        <v>360</v>
      </c>
      <c r="F4229" s="68" t="s">
        <v>77</v>
      </c>
      <c r="G4229" s="68" t="s">
        <v>273</v>
      </c>
      <c r="H4229" s="68" t="s">
        <v>404</v>
      </c>
      <c r="I4229" s="65">
        <v>679</v>
      </c>
      <c r="J4229" s="65">
        <v>414</v>
      </c>
      <c r="K4229" s="65" t="s">
        <v>377</v>
      </c>
    </row>
    <row r="4230" spans="1:11" ht="12.75" customHeight="1">
      <c r="A4230" s="68" t="s">
        <v>304</v>
      </c>
      <c r="B4230" s="68" t="s">
        <v>56</v>
      </c>
      <c r="C4230" s="68" t="s">
        <v>287</v>
      </c>
      <c r="D4230" s="68" t="s">
        <v>359</v>
      </c>
      <c r="E4230" s="68" t="s">
        <v>360</v>
      </c>
      <c r="F4230" s="68" t="s">
        <v>77</v>
      </c>
      <c r="G4230" s="68" t="s">
        <v>273</v>
      </c>
      <c r="H4230" s="68" t="s">
        <v>422</v>
      </c>
      <c r="I4230" s="65">
        <v>1922</v>
      </c>
      <c r="J4230" s="65">
        <v>414</v>
      </c>
      <c r="K4230" s="65" t="s">
        <v>377</v>
      </c>
    </row>
    <row r="4231" spans="1:11" ht="12.75" customHeight="1">
      <c r="A4231" s="68" t="s">
        <v>304</v>
      </c>
      <c r="B4231" s="68" t="s">
        <v>56</v>
      </c>
      <c r="C4231" s="68" t="s">
        <v>287</v>
      </c>
      <c r="D4231" s="68" t="s">
        <v>359</v>
      </c>
      <c r="E4231" s="68" t="s">
        <v>360</v>
      </c>
      <c r="F4231" s="68" t="s">
        <v>77</v>
      </c>
      <c r="G4231" s="68" t="s">
        <v>273</v>
      </c>
      <c r="H4231" s="68" t="s">
        <v>258</v>
      </c>
      <c r="I4231" s="65">
        <v>2065</v>
      </c>
      <c r="J4231" s="65">
        <v>414</v>
      </c>
      <c r="K4231" s="65" t="s">
        <v>377</v>
      </c>
    </row>
    <row r="4232" spans="1:11" ht="12.75" customHeight="1">
      <c r="A4232" s="68" t="s">
        <v>304</v>
      </c>
      <c r="B4232" s="68" t="s">
        <v>56</v>
      </c>
      <c r="C4232" s="68" t="s">
        <v>287</v>
      </c>
      <c r="D4232" s="68" t="s">
        <v>359</v>
      </c>
      <c r="E4232" s="68" t="s">
        <v>360</v>
      </c>
      <c r="F4232" s="68" t="s">
        <v>77</v>
      </c>
      <c r="G4232" s="68" t="s">
        <v>273</v>
      </c>
      <c r="H4232" s="68" t="s">
        <v>362</v>
      </c>
      <c r="I4232" s="65">
        <v>2565</v>
      </c>
      <c r="J4232" s="65">
        <v>414</v>
      </c>
      <c r="K4232" s="65" t="s">
        <v>377</v>
      </c>
    </row>
    <row r="4233" spans="1:11" ht="12.75" customHeight="1">
      <c r="A4233" s="68" t="s">
        <v>304</v>
      </c>
      <c r="B4233" s="68" t="s">
        <v>56</v>
      </c>
      <c r="C4233" s="68" t="s">
        <v>287</v>
      </c>
      <c r="D4233" s="68" t="s">
        <v>359</v>
      </c>
      <c r="E4233" s="68" t="s">
        <v>360</v>
      </c>
      <c r="F4233" s="68" t="s">
        <v>77</v>
      </c>
      <c r="G4233" s="68" t="s">
        <v>273</v>
      </c>
      <c r="H4233" s="68" t="s">
        <v>363</v>
      </c>
      <c r="I4233" s="65">
        <v>2019</v>
      </c>
      <c r="J4233" s="65">
        <v>414</v>
      </c>
      <c r="K4233" s="65" t="s">
        <v>377</v>
      </c>
    </row>
    <row r="4234" spans="1:11" ht="12.75" customHeight="1">
      <c r="A4234" s="68" t="s">
        <v>304</v>
      </c>
      <c r="B4234" s="68" t="s">
        <v>56</v>
      </c>
      <c r="C4234" s="68" t="s">
        <v>287</v>
      </c>
      <c r="D4234" s="68" t="s">
        <v>359</v>
      </c>
      <c r="E4234" s="68" t="s">
        <v>360</v>
      </c>
      <c r="F4234" s="68" t="s">
        <v>77</v>
      </c>
      <c r="G4234" s="68" t="s">
        <v>273</v>
      </c>
      <c r="H4234" s="68" t="s">
        <v>364</v>
      </c>
      <c r="I4234" s="65">
        <v>1069</v>
      </c>
      <c r="J4234" s="65">
        <v>414</v>
      </c>
      <c r="K4234" s="65" t="s">
        <v>377</v>
      </c>
    </row>
    <row r="4235" spans="1:11" ht="12.75" customHeight="1">
      <c r="A4235" s="68" t="s">
        <v>304</v>
      </c>
      <c r="B4235" s="68" t="s">
        <v>56</v>
      </c>
      <c r="C4235" s="68" t="s">
        <v>287</v>
      </c>
      <c r="D4235" s="68" t="s">
        <v>359</v>
      </c>
      <c r="E4235" s="68" t="s">
        <v>360</v>
      </c>
      <c r="F4235" s="68" t="s">
        <v>77</v>
      </c>
      <c r="G4235" s="68" t="s">
        <v>273</v>
      </c>
      <c r="H4235" s="68" t="s">
        <v>451</v>
      </c>
      <c r="I4235" s="65">
        <v>438</v>
      </c>
      <c r="J4235" s="65">
        <v>414</v>
      </c>
      <c r="K4235" s="65" t="s">
        <v>377</v>
      </c>
    </row>
    <row r="4236" spans="1:11" ht="12.75" customHeight="1">
      <c r="A4236" s="68" t="s">
        <v>304</v>
      </c>
      <c r="B4236" s="68" t="s">
        <v>56</v>
      </c>
      <c r="C4236" s="68" t="s">
        <v>287</v>
      </c>
      <c r="D4236" s="68" t="s">
        <v>359</v>
      </c>
      <c r="E4236" s="68" t="s">
        <v>360</v>
      </c>
      <c r="F4236" s="68" t="s">
        <v>77</v>
      </c>
      <c r="G4236" s="68" t="s">
        <v>273</v>
      </c>
      <c r="H4236" s="68" t="s">
        <v>365</v>
      </c>
      <c r="I4236" s="65">
        <v>248</v>
      </c>
      <c r="J4236" s="65">
        <v>414</v>
      </c>
      <c r="K4236" s="65" t="s">
        <v>377</v>
      </c>
    </row>
    <row r="4237" spans="1:11" ht="12.75" customHeight="1">
      <c r="A4237" s="68" t="s">
        <v>304</v>
      </c>
      <c r="B4237" s="68" t="s">
        <v>56</v>
      </c>
      <c r="C4237" s="68" t="s">
        <v>287</v>
      </c>
      <c r="D4237" s="68" t="s">
        <v>359</v>
      </c>
      <c r="E4237" s="68" t="s">
        <v>360</v>
      </c>
      <c r="F4237" s="68" t="s">
        <v>77</v>
      </c>
      <c r="G4237" s="68" t="s">
        <v>273</v>
      </c>
      <c r="H4237" s="68" t="s">
        <v>366</v>
      </c>
      <c r="I4237" s="65">
        <v>133</v>
      </c>
      <c r="J4237" s="65">
        <v>414</v>
      </c>
      <c r="K4237" s="65" t="s">
        <v>377</v>
      </c>
    </row>
    <row r="4238" spans="1:11" ht="12.75" customHeight="1">
      <c r="A4238" s="68" t="s">
        <v>304</v>
      </c>
      <c r="B4238" s="68" t="s">
        <v>56</v>
      </c>
      <c r="C4238" s="68" t="s">
        <v>287</v>
      </c>
      <c r="D4238" s="68" t="s">
        <v>359</v>
      </c>
      <c r="E4238" s="68" t="s">
        <v>360</v>
      </c>
      <c r="F4238" s="68" t="s">
        <v>77</v>
      </c>
      <c r="G4238" s="68" t="s">
        <v>273</v>
      </c>
      <c r="H4238" s="68" t="s">
        <v>367</v>
      </c>
      <c r="I4238" s="65">
        <v>94</v>
      </c>
      <c r="J4238" s="65">
        <v>414</v>
      </c>
      <c r="K4238" s="65" t="s">
        <v>377</v>
      </c>
    </row>
    <row r="4239" spans="1:11" ht="12.75" customHeight="1">
      <c r="A4239" s="68" t="s">
        <v>304</v>
      </c>
      <c r="B4239" s="68" t="s">
        <v>56</v>
      </c>
      <c r="C4239" s="68" t="s">
        <v>287</v>
      </c>
      <c r="D4239" s="68" t="s">
        <v>359</v>
      </c>
      <c r="E4239" s="68" t="s">
        <v>360</v>
      </c>
      <c r="F4239" s="68" t="s">
        <v>77</v>
      </c>
      <c r="G4239" s="68" t="s">
        <v>273</v>
      </c>
      <c r="H4239" s="68" t="s">
        <v>247</v>
      </c>
      <c r="I4239" s="65">
        <v>470</v>
      </c>
      <c r="J4239" s="65">
        <v>414</v>
      </c>
      <c r="K4239" s="65" t="s">
        <v>377</v>
      </c>
    </row>
    <row r="4240" spans="1:11" ht="12.75" customHeight="1">
      <c r="A4240" s="68" t="s">
        <v>304</v>
      </c>
      <c r="B4240" s="68" t="s">
        <v>56</v>
      </c>
      <c r="C4240" s="68" t="s">
        <v>287</v>
      </c>
      <c r="D4240" s="68" t="s">
        <v>359</v>
      </c>
      <c r="E4240" s="68" t="s">
        <v>360</v>
      </c>
      <c r="F4240" s="68" t="s">
        <v>77</v>
      </c>
      <c r="G4240" s="68" t="s">
        <v>273</v>
      </c>
      <c r="H4240" s="68" t="s">
        <v>375</v>
      </c>
      <c r="I4240" s="65">
        <v>301</v>
      </c>
      <c r="J4240" s="65">
        <v>414</v>
      </c>
      <c r="K4240" s="65" t="s">
        <v>377</v>
      </c>
    </row>
    <row r="4241" spans="1:11" ht="12.75" customHeight="1">
      <c r="A4241" s="68" t="s">
        <v>304</v>
      </c>
      <c r="B4241" s="68" t="s">
        <v>56</v>
      </c>
      <c r="C4241" s="68" t="s">
        <v>287</v>
      </c>
      <c r="D4241" s="68" t="s">
        <v>359</v>
      </c>
      <c r="E4241" s="68" t="s">
        <v>360</v>
      </c>
      <c r="F4241" s="68" t="s">
        <v>77</v>
      </c>
      <c r="G4241" s="68" t="s">
        <v>273</v>
      </c>
      <c r="H4241" s="68" t="s">
        <v>368</v>
      </c>
      <c r="I4241" s="65">
        <v>279</v>
      </c>
      <c r="J4241" s="65">
        <v>414</v>
      </c>
      <c r="K4241" s="65" t="s">
        <v>377</v>
      </c>
    </row>
    <row r="4242" spans="1:11" ht="12.75" customHeight="1">
      <c r="A4242" s="68" t="s">
        <v>304</v>
      </c>
      <c r="B4242" s="68" t="s">
        <v>56</v>
      </c>
      <c r="C4242" s="68" t="s">
        <v>287</v>
      </c>
      <c r="D4242" s="68" t="s">
        <v>359</v>
      </c>
      <c r="E4242" s="68" t="s">
        <v>360</v>
      </c>
      <c r="F4242" s="68" t="s">
        <v>77</v>
      </c>
      <c r="G4242" s="68" t="s">
        <v>273</v>
      </c>
      <c r="H4242" s="68" t="s">
        <v>491</v>
      </c>
      <c r="I4242" s="65">
        <v>151</v>
      </c>
      <c r="J4242" s="65">
        <v>414</v>
      </c>
      <c r="K4242" s="65" t="s">
        <v>377</v>
      </c>
    </row>
    <row r="4243" spans="1:11" ht="12.75" customHeight="1">
      <c r="A4243" s="68" t="s">
        <v>304</v>
      </c>
      <c r="B4243" s="68" t="s">
        <v>56</v>
      </c>
      <c r="C4243" s="68" t="s">
        <v>287</v>
      </c>
      <c r="D4243" s="68" t="s">
        <v>359</v>
      </c>
      <c r="E4243" s="68" t="s">
        <v>360</v>
      </c>
      <c r="F4243" s="68" t="s">
        <v>77</v>
      </c>
      <c r="G4243" s="68" t="s">
        <v>273</v>
      </c>
      <c r="H4243" s="68" t="s">
        <v>369</v>
      </c>
      <c r="I4243" s="65">
        <v>176</v>
      </c>
      <c r="J4243" s="65">
        <v>414</v>
      </c>
      <c r="K4243" s="65" t="s">
        <v>377</v>
      </c>
    </row>
    <row r="4244" spans="1:11" ht="12.75" customHeight="1">
      <c r="A4244" s="68" t="s">
        <v>304</v>
      </c>
      <c r="B4244" s="68" t="s">
        <v>56</v>
      </c>
      <c r="C4244" s="68" t="s">
        <v>287</v>
      </c>
      <c r="D4244" s="68" t="s">
        <v>359</v>
      </c>
      <c r="E4244" s="68" t="s">
        <v>360</v>
      </c>
      <c r="F4244" s="68" t="s">
        <v>77</v>
      </c>
      <c r="G4244" s="68" t="s">
        <v>273</v>
      </c>
      <c r="H4244" s="68" t="s">
        <v>638</v>
      </c>
      <c r="I4244" s="65">
        <v>105</v>
      </c>
      <c r="J4244" s="65">
        <v>414</v>
      </c>
      <c r="K4244" s="65" t="s">
        <v>377</v>
      </c>
    </row>
    <row r="4245" spans="1:11" ht="12.75" customHeight="1">
      <c r="A4245" s="68" t="s">
        <v>304</v>
      </c>
      <c r="B4245" s="68" t="s">
        <v>56</v>
      </c>
      <c r="C4245" s="68" t="s">
        <v>287</v>
      </c>
      <c r="D4245" s="68" t="s">
        <v>359</v>
      </c>
      <c r="E4245" s="68" t="s">
        <v>360</v>
      </c>
      <c r="F4245" s="68" t="s">
        <v>77</v>
      </c>
      <c r="G4245" s="68" t="s">
        <v>273</v>
      </c>
      <c r="H4245" s="68" t="s">
        <v>521</v>
      </c>
      <c r="I4245" s="65">
        <v>19</v>
      </c>
      <c r="J4245" s="65">
        <v>424</v>
      </c>
      <c r="K4245" s="65" t="s">
        <v>378</v>
      </c>
    </row>
    <row r="4246" spans="1:11" ht="12.75" customHeight="1">
      <c r="A4246" s="68" t="s">
        <v>304</v>
      </c>
      <c r="B4246" s="68" t="s">
        <v>56</v>
      </c>
      <c r="C4246" s="68" t="s">
        <v>287</v>
      </c>
      <c r="D4246" s="68" t="s">
        <v>359</v>
      </c>
      <c r="E4246" s="68" t="s">
        <v>360</v>
      </c>
      <c r="F4246" s="68" t="s">
        <v>77</v>
      </c>
      <c r="G4246" s="68" t="s">
        <v>273</v>
      </c>
      <c r="H4246" s="68" t="s">
        <v>406</v>
      </c>
      <c r="I4246" s="65">
        <v>96</v>
      </c>
      <c r="J4246" s="65">
        <v>424</v>
      </c>
      <c r="K4246" s="65" t="s">
        <v>378</v>
      </c>
    </row>
    <row r="4247" spans="1:11" ht="12.75" customHeight="1">
      <c r="A4247" s="68" t="s">
        <v>304</v>
      </c>
      <c r="B4247" s="68" t="s">
        <v>56</v>
      </c>
      <c r="C4247" s="68" t="s">
        <v>287</v>
      </c>
      <c r="D4247" s="68" t="s">
        <v>359</v>
      </c>
      <c r="E4247" s="68" t="s">
        <v>360</v>
      </c>
      <c r="F4247" s="68" t="s">
        <v>77</v>
      </c>
      <c r="G4247" s="68" t="s">
        <v>273</v>
      </c>
      <c r="H4247" s="68" t="s">
        <v>407</v>
      </c>
      <c r="I4247" s="65">
        <v>550</v>
      </c>
      <c r="J4247" s="65">
        <v>424</v>
      </c>
      <c r="K4247" s="65" t="s">
        <v>378</v>
      </c>
    </row>
    <row r="4248" spans="1:11" ht="12.75" customHeight="1">
      <c r="A4248" s="68" t="s">
        <v>304</v>
      </c>
      <c r="B4248" s="68" t="s">
        <v>56</v>
      </c>
      <c r="C4248" s="68" t="s">
        <v>287</v>
      </c>
      <c r="D4248" s="68" t="s">
        <v>359</v>
      </c>
      <c r="E4248" s="68" t="s">
        <v>360</v>
      </c>
      <c r="F4248" s="68" t="s">
        <v>77</v>
      </c>
      <c r="G4248" s="68" t="s">
        <v>273</v>
      </c>
      <c r="H4248" s="68" t="s">
        <v>408</v>
      </c>
      <c r="I4248" s="65">
        <v>781</v>
      </c>
      <c r="J4248" s="65">
        <v>424</v>
      </c>
      <c r="K4248" s="65" t="s">
        <v>378</v>
      </c>
    </row>
    <row r="4249" spans="1:11" ht="12.75" customHeight="1">
      <c r="A4249" s="68" t="s">
        <v>304</v>
      </c>
      <c r="B4249" s="68" t="s">
        <v>56</v>
      </c>
      <c r="C4249" s="68" t="s">
        <v>287</v>
      </c>
      <c r="D4249" s="68" t="s">
        <v>359</v>
      </c>
      <c r="E4249" s="68" t="s">
        <v>360</v>
      </c>
      <c r="F4249" s="68" t="s">
        <v>77</v>
      </c>
      <c r="G4249" s="68" t="s">
        <v>273</v>
      </c>
      <c r="H4249" s="68" t="s">
        <v>404</v>
      </c>
      <c r="I4249" s="65">
        <v>919</v>
      </c>
      <c r="J4249" s="65">
        <v>424</v>
      </c>
      <c r="K4249" s="65" t="s">
        <v>378</v>
      </c>
    </row>
    <row r="4250" spans="1:11" ht="12.75" customHeight="1">
      <c r="A4250" s="68" t="s">
        <v>304</v>
      </c>
      <c r="B4250" s="68" t="s">
        <v>56</v>
      </c>
      <c r="C4250" s="68" t="s">
        <v>287</v>
      </c>
      <c r="D4250" s="68" t="s">
        <v>359</v>
      </c>
      <c r="E4250" s="68" t="s">
        <v>360</v>
      </c>
      <c r="F4250" s="68" t="s">
        <v>77</v>
      </c>
      <c r="G4250" s="68" t="s">
        <v>273</v>
      </c>
      <c r="H4250" s="68" t="s">
        <v>422</v>
      </c>
      <c r="I4250" s="65">
        <v>985</v>
      </c>
      <c r="J4250" s="65">
        <v>424</v>
      </c>
      <c r="K4250" s="65" t="s">
        <v>378</v>
      </c>
    </row>
    <row r="4251" spans="1:11" ht="12.75" customHeight="1">
      <c r="A4251" s="68" t="s">
        <v>304</v>
      </c>
      <c r="B4251" s="68" t="s">
        <v>56</v>
      </c>
      <c r="C4251" s="68" t="s">
        <v>287</v>
      </c>
      <c r="D4251" s="68" t="s">
        <v>359</v>
      </c>
      <c r="E4251" s="68" t="s">
        <v>360</v>
      </c>
      <c r="F4251" s="68" t="s">
        <v>77</v>
      </c>
      <c r="G4251" s="68" t="s">
        <v>273</v>
      </c>
      <c r="H4251" s="68" t="s">
        <v>258</v>
      </c>
      <c r="I4251" s="65">
        <v>2325</v>
      </c>
      <c r="J4251" s="65">
        <v>424</v>
      </c>
      <c r="K4251" s="65" t="s">
        <v>378</v>
      </c>
    </row>
    <row r="4252" spans="1:11" ht="12.75" customHeight="1">
      <c r="A4252" s="68" t="s">
        <v>304</v>
      </c>
      <c r="B4252" s="68" t="s">
        <v>56</v>
      </c>
      <c r="C4252" s="68" t="s">
        <v>287</v>
      </c>
      <c r="D4252" s="68" t="s">
        <v>359</v>
      </c>
      <c r="E4252" s="68" t="s">
        <v>360</v>
      </c>
      <c r="F4252" s="68" t="s">
        <v>77</v>
      </c>
      <c r="G4252" s="68" t="s">
        <v>273</v>
      </c>
      <c r="H4252" s="68" t="s">
        <v>362</v>
      </c>
      <c r="I4252" s="65">
        <v>3183</v>
      </c>
      <c r="J4252" s="65">
        <v>424</v>
      </c>
      <c r="K4252" s="65" t="s">
        <v>378</v>
      </c>
    </row>
    <row r="4253" spans="1:11" ht="12.75" customHeight="1">
      <c r="A4253" s="68" t="s">
        <v>304</v>
      </c>
      <c r="B4253" s="68" t="s">
        <v>56</v>
      </c>
      <c r="C4253" s="68" t="s">
        <v>287</v>
      </c>
      <c r="D4253" s="68" t="s">
        <v>359</v>
      </c>
      <c r="E4253" s="68" t="s">
        <v>360</v>
      </c>
      <c r="F4253" s="68" t="s">
        <v>77</v>
      </c>
      <c r="G4253" s="68" t="s">
        <v>273</v>
      </c>
      <c r="H4253" s="68" t="s">
        <v>363</v>
      </c>
      <c r="I4253" s="65">
        <v>4284</v>
      </c>
      <c r="J4253" s="65">
        <v>424</v>
      </c>
      <c r="K4253" s="65" t="s">
        <v>378</v>
      </c>
    </row>
    <row r="4254" spans="1:11" ht="12.75" customHeight="1">
      <c r="A4254" s="68" t="s">
        <v>304</v>
      </c>
      <c r="B4254" s="68" t="s">
        <v>56</v>
      </c>
      <c r="C4254" s="68" t="s">
        <v>287</v>
      </c>
      <c r="D4254" s="68" t="s">
        <v>359</v>
      </c>
      <c r="E4254" s="68" t="s">
        <v>360</v>
      </c>
      <c r="F4254" s="68" t="s">
        <v>77</v>
      </c>
      <c r="G4254" s="68" t="s">
        <v>273</v>
      </c>
      <c r="H4254" s="68" t="s">
        <v>364</v>
      </c>
      <c r="I4254" s="65">
        <v>4043</v>
      </c>
      <c r="J4254" s="65">
        <v>424</v>
      </c>
      <c r="K4254" s="65" t="s">
        <v>378</v>
      </c>
    </row>
    <row r="4255" spans="1:11" ht="12.75" customHeight="1">
      <c r="A4255" s="68" t="s">
        <v>304</v>
      </c>
      <c r="B4255" s="68" t="s">
        <v>56</v>
      </c>
      <c r="C4255" s="68" t="s">
        <v>287</v>
      </c>
      <c r="D4255" s="68" t="s">
        <v>359</v>
      </c>
      <c r="E4255" s="68" t="s">
        <v>360</v>
      </c>
      <c r="F4255" s="68" t="s">
        <v>77</v>
      </c>
      <c r="G4255" s="68" t="s">
        <v>273</v>
      </c>
      <c r="H4255" s="68" t="s">
        <v>451</v>
      </c>
      <c r="I4255" s="65">
        <v>3326</v>
      </c>
      <c r="J4255" s="65">
        <v>424</v>
      </c>
      <c r="K4255" s="65" t="s">
        <v>378</v>
      </c>
    </row>
    <row r="4256" spans="1:11" ht="12.75" customHeight="1">
      <c r="A4256" s="68" t="s">
        <v>304</v>
      </c>
      <c r="B4256" s="68" t="s">
        <v>56</v>
      </c>
      <c r="C4256" s="68" t="s">
        <v>287</v>
      </c>
      <c r="D4256" s="68" t="s">
        <v>359</v>
      </c>
      <c r="E4256" s="68" t="s">
        <v>360</v>
      </c>
      <c r="F4256" s="68" t="s">
        <v>77</v>
      </c>
      <c r="G4256" s="68" t="s">
        <v>273</v>
      </c>
      <c r="H4256" s="68" t="s">
        <v>365</v>
      </c>
      <c r="I4256" s="65">
        <v>1741</v>
      </c>
      <c r="J4256" s="65">
        <v>424</v>
      </c>
      <c r="K4256" s="65" t="s">
        <v>378</v>
      </c>
    </row>
    <row r="4257" spans="1:11" ht="12.75" customHeight="1">
      <c r="A4257" s="68" t="s">
        <v>304</v>
      </c>
      <c r="B4257" s="68" t="s">
        <v>56</v>
      </c>
      <c r="C4257" s="68" t="s">
        <v>287</v>
      </c>
      <c r="D4257" s="68" t="s">
        <v>359</v>
      </c>
      <c r="E4257" s="68" t="s">
        <v>360</v>
      </c>
      <c r="F4257" s="68" t="s">
        <v>77</v>
      </c>
      <c r="G4257" s="68" t="s">
        <v>273</v>
      </c>
      <c r="H4257" s="68" t="s">
        <v>366</v>
      </c>
      <c r="I4257" s="65">
        <v>1170</v>
      </c>
      <c r="J4257" s="65">
        <v>424</v>
      </c>
      <c r="K4257" s="65" t="s">
        <v>378</v>
      </c>
    </row>
    <row r="4258" spans="1:11" ht="12.75" customHeight="1">
      <c r="A4258" s="68" t="s">
        <v>304</v>
      </c>
      <c r="B4258" s="68" t="s">
        <v>56</v>
      </c>
      <c r="C4258" s="68" t="s">
        <v>287</v>
      </c>
      <c r="D4258" s="68" t="s">
        <v>359</v>
      </c>
      <c r="E4258" s="68" t="s">
        <v>360</v>
      </c>
      <c r="F4258" s="68" t="s">
        <v>77</v>
      </c>
      <c r="G4258" s="68" t="s">
        <v>273</v>
      </c>
      <c r="H4258" s="68" t="s">
        <v>367</v>
      </c>
      <c r="I4258" s="65">
        <v>949</v>
      </c>
      <c r="J4258" s="65">
        <v>424</v>
      </c>
      <c r="K4258" s="65" t="s">
        <v>378</v>
      </c>
    </row>
    <row r="4259" spans="1:11" ht="12.75" customHeight="1">
      <c r="A4259" s="68" t="s">
        <v>304</v>
      </c>
      <c r="B4259" s="68" t="s">
        <v>56</v>
      </c>
      <c r="C4259" s="68" t="s">
        <v>287</v>
      </c>
      <c r="D4259" s="68" t="s">
        <v>359</v>
      </c>
      <c r="E4259" s="68" t="s">
        <v>360</v>
      </c>
      <c r="F4259" s="68" t="s">
        <v>77</v>
      </c>
      <c r="G4259" s="68" t="s">
        <v>273</v>
      </c>
      <c r="H4259" s="68" t="s">
        <v>247</v>
      </c>
      <c r="I4259" s="65">
        <v>399</v>
      </c>
      <c r="J4259" s="65">
        <v>424</v>
      </c>
      <c r="K4259" s="65" t="s">
        <v>378</v>
      </c>
    </row>
    <row r="4260" spans="1:11" ht="12.75" customHeight="1">
      <c r="A4260" s="68" t="s">
        <v>304</v>
      </c>
      <c r="B4260" s="68" t="s">
        <v>56</v>
      </c>
      <c r="C4260" s="68" t="s">
        <v>287</v>
      </c>
      <c r="D4260" s="68" t="s">
        <v>359</v>
      </c>
      <c r="E4260" s="68" t="s">
        <v>360</v>
      </c>
      <c r="F4260" s="68" t="s">
        <v>77</v>
      </c>
      <c r="G4260" s="68" t="s">
        <v>273</v>
      </c>
      <c r="H4260" s="68" t="s">
        <v>375</v>
      </c>
      <c r="I4260" s="65">
        <v>328</v>
      </c>
      <c r="J4260" s="65">
        <v>424</v>
      </c>
      <c r="K4260" s="65" t="s">
        <v>378</v>
      </c>
    </row>
    <row r="4261" spans="1:11" ht="12.75" customHeight="1">
      <c r="A4261" s="68" t="s">
        <v>304</v>
      </c>
      <c r="B4261" s="68" t="s">
        <v>56</v>
      </c>
      <c r="C4261" s="68" t="s">
        <v>287</v>
      </c>
      <c r="D4261" s="68" t="s">
        <v>359</v>
      </c>
      <c r="E4261" s="68" t="s">
        <v>360</v>
      </c>
      <c r="F4261" s="68" t="s">
        <v>77</v>
      </c>
      <c r="G4261" s="68" t="s">
        <v>273</v>
      </c>
      <c r="H4261" s="68" t="s">
        <v>368</v>
      </c>
      <c r="I4261" s="65">
        <v>465</v>
      </c>
      <c r="J4261" s="65">
        <v>424</v>
      </c>
      <c r="K4261" s="65" t="s">
        <v>378</v>
      </c>
    </row>
    <row r="4262" spans="1:11" ht="12.75" customHeight="1">
      <c r="A4262" s="68" t="s">
        <v>304</v>
      </c>
      <c r="B4262" s="68" t="s">
        <v>56</v>
      </c>
      <c r="C4262" s="68" t="s">
        <v>287</v>
      </c>
      <c r="D4262" s="68" t="s">
        <v>359</v>
      </c>
      <c r="E4262" s="68" t="s">
        <v>360</v>
      </c>
      <c r="F4262" s="68" t="s">
        <v>77</v>
      </c>
      <c r="G4262" s="68" t="s">
        <v>273</v>
      </c>
      <c r="H4262" s="68" t="s">
        <v>491</v>
      </c>
      <c r="I4262" s="65">
        <v>211</v>
      </c>
      <c r="J4262" s="65">
        <v>424</v>
      </c>
      <c r="K4262" s="65" t="s">
        <v>378</v>
      </c>
    </row>
    <row r="4263" spans="1:11" ht="12.75" customHeight="1">
      <c r="A4263" s="68" t="s">
        <v>304</v>
      </c>
      <c r="B4263" s="68" t="s">
        <v>56</v>
      </c>
      <c r="C4263" s="68" t="s">
        <v>287</v>
      </c>
      <c r="D4263" s="68" t="s">
        <v>359</v>
      </c>
      <c r="E4263" s="68" t="s">
        <v>360</v>
      </c>
      <c r="F4263" s="68" t="s">
        <v>77</v>
      </c>
      <c r="G4263" s="68" t="s">
        <v>273</v>
      </c>
      <c r="H4263" s="68" t="s">
        <v>369</v>
      </c>
      <c r="I4263" s="65">
        <v>202</v>
      </c>
      <c r="J4263" s="65">
        <v>424</v>
      </c>
      <c r="K4263" s="65" t="s">
        <v>378</v>
      </c>
    </row>
    <row r="4264" spans="1:11" ht="12.75" customHeight="1">
      <c r="A4264" s="68" t="s">
        <v>304</v>
      </c>
      <c r="B4264" s="68" t="s">
        <v>56</v>
      </c>
      <c r="C4264" s="68" t="s">
        <v>287</v>
      </c>
      <c r="D4264" s="68" t="s">
        <v>359</v>
      </c>
      <c r="E4264" s="68" t="s">
        <v>360</v>
      </c>
      <c r="F4264" s="68" t="s">
        <v>77</v>
      </c>
      <c r="G4264" s="68" t="s">
        <v>273</v>
      </c>
      <c r="H4264" s="68" t="s">
        <v>521</v>
      </c>
      <c r="I4264" s="65">
        <v>63</v>
      </c>
      <c r="J4264" s="65">
        <v>419</v>
      </c>
      <c r="K4264" s="65" t="s">
        <v>262</v>
      </c>
    </row>
    <row r="4265" spans="1:11" ht="12.75" customHeight="1">
      <c r="A4265" s="68" t="s">
        <v>304</v>
      </c>
      <c r="B4265" s="68" t="s">
        <v>56</v>
      </c>
      <c r="C4265" s="68" t="s">
        <v>287</v>
      </c>
      <c r="D4265" s="68" t="s">
        <v>359</v>
      </c>
      <c r="E4265" s="68" t="s">
        <v>360</v>
      </c>
      <c r="F4265" s="68" t="s">
        <v>77</v>
      </c>
      <c r="G4265" s="68" t="s">
        <v>273</v>
      </c>
      <c r="H4265" s="68" t="s">
        <v>406</v>
      </c>
      <c r="I4265" s="65">
        <v>18</v>
      </c>
      <c r="J4265" s="65">
        <v>419</v>
      </c>
      <c r="K4265" s="65" t="s">
        <v>262</v>
      </c>
    </row>
    <row r="4266" spans="1:11" ht="12.75" customHeight="1">
      <c r="A4266" s="68" t="s">
        <v>304</v>
      </c>
      <c r="B4266" s="68" t="s">
        <v>56</v>
      </c>
      <c r="C4266" s="68" t="s">
        <v>287</v>
      </c>
      <c r="D4266" s="68" t="s">
        <v>359</v>
      </c>
      <c r="E4266" s="68" t="s">
        <v>360</v>
      </c>
      <c r="F4266" s="68" t="s">
        <v>77</v>
      </c>
      <c r="G4266" s="68" t="s">
        <v>273</v>
      </c>
      <c r="H4266" s="68" t="s">
        <v>407</v>
      </c>
      <c r="I4266" s="65">
        <v>1107</v>
      </c>
      <c r="J4266" s="65">
        <v>419</v>
      </c>
      <c r="K4266" s="65" t="s">
        <v>262</v>
      </c>
    </row>
    <row r="4267" spans="1:11" ht="12.75" customHeight="1">
      <c r="A4267" s="68" t="s">
        <v>304</v>
      </c>
      <c r="B4267" s="68" t="s">
        <v>56</v>
      </c>
      <c r="C4267" s="68" t="s">
        <v>287</v>
      </c>
      <c r="D4267" s="68" t="s">
        <v>359</v>
      </c>
      <c r="E4267" s="68" t="s">
        <v>360</v>
      </c>
      <c r="F4267" s="68" t="s">
        <v>77</v>
      </c>
      <c r="G4267" s="68" t="s">
        <v>273</v>
      </c>
      <c r="H4267" s="68" t="s">
        <v>408</v>
      </c>
      <c r="I4267" s="65">
        <v>2736</v>
      </c>
      <c r="J4267" s="65">
        <v>419</v>
      </c>
      <c r="K4267" s="65" t="s">
        <v>262</v>
      </c>
    </row>
    <row r="4268" spans="1:11" ht="12.75" customHeight="1">
      <c r="A4268" s="68" t="s">
        <v>304</v>
      </c>
      <c r="B4268" s="68" t="s">
        <v>56</v>
      </c>
      <c r="C4268" s="68" t="s">
        <v>287</v>
      </c>
      <c r="D4268" s="68" t="s">
        <v>359</v>
      </c>
      <c r="E4268" s="68" t="s">
        <v>360</v>
      </c>
      <c r="F4268" s="68" t="s">
        <v>77</v>
      </c>
      <c r="G4268" s="68" t="s">
        <v>273</v>
      </c>
      <c r="H4268" s="68" t="s">
        <v>404</v>
      </c>
      <c r="I4268" s="65">
        <v>2388</v>
      </c>
      <c r="J4268" s="65">
        <v>419</v>
      </c>
      <c r="K4268" s="65" t="s">
        <v>262</v>
      </c>
    </row>
    <row r="4269" spans="1:11" ht="12.75" customHeight="1">
      <c r="A4269" s="68" t="s">
        <v>304</v>
      </c>
      <c r="B4269" s="68" t="s">
        <v>56</v>
      </c>
      <c r="C4269" s="68" t="s">
        <v>287</v>
      </c>
      <c r="D4269" s="68" t="s">
        <v>359</v>
      </c>
      <c r="E4269" s="68" t="s">
        <v>360</v>
      </c>
      <c r="F4269" s="68" t="s">
        <v>77</v>
      </c>
      <c r="G4269" s="68" t="s">
        <v>273</v>
      </c>
      <c r="H4269" s="68" t="s">
        <v>422</v>
      </c>
      <c r="I4269" s="65">
        <v>2229</v>
      </c>
      <c r="J4269" s="65">
        <v>419</v>
      </c>
      <c r="K4269" s="65" t="s">
        <v>262</v>
      </c>
    </row>
    <row r="4270" spans="1:11" ht="12.75" customHeight="1">
      <c r="A4270" s="68" t="s">
        <v>304</v>
      </c>
      <c r="B4270" s="68" t="s">
        <v>56</v>
      </c>
      <c r="C4270" s="68" t="s">
        <v>287</v>
      </c>
      <c r="D4270" s="68" t="s">
        <v>359</v>
      </c>
      <c r="E4270" s="68" t="s">
        <v>360</v>
      </c>
      <c r="F4270" s="68" t="s">
        <v>77</v>
      </c>
      <c r="G4270" s="68" t="s">
        <v>273</v>
      </c>
      <c r="H4270" s="68" t="s">
        <v>258</v>
      </c>
      <c r="I4270" s="65">
        <v>6375</v>
      </c>
      <c r="J4270" s="65">
        <v>419</v>
      </c>
      <c r="K4270" s="65" t="s">
        <v>262</v>
      </c>
    </row>
    <row r="4271" spans="1:11" ht="12.75" customHeight="1">
      <c r="A4271" s="68" t="s">
        <v>304</v>
      </c>
      <c r="B4271" s="68" t="s">
        <v>56</v>
      </c>
      <c r="C4271" s="68" t="s">
        <v>287</v>
      </c>
      <c r="D4271" s="68" t="s">
        <v>359</v>
      </c>
      <c r="E4271" s="68" t="s">
        <v>360</v>
      </c>
      <c r="F4271" s="68" t="s">
        <v>77</v>
      </c>
      <c r="G4271" s="68" t="s">
        <v>273</v>
      </c>
      <c r="H4271" s="68" t="s">
        <v>362</v>
      </c>
      <c r="I4271" s="65">
        <v>8321</v>
      </c>
      <c r="J4271" s="65">
        <v>419</v>
      </c>
      <c r="K4271" s="65" t="s">
        <v>262</v>
      </c>
    </row>
    <row r="4272" spans="1:11" ht="12.75" customHeight="1">
      <c r="A4272" s="68" t="s">
        <v>304</v>
      </c>
      <c r="B4272" s="68" t="s">
        <v>56</v>
      </c>
      <c r="C4272" s="68" t="s">
        <v>287</v>
      </c>
      <c r="D4272" s="68" t="s">
        <v>359</v>
      </c>
      <c r="E4272" s="68" t="s">
        <v>360</v>
      </c>
      <c r="F4272" s="68" t="s">
        <v>77</v>
      </c>
      <c r="G4272" s="68" t="s">
        <v>273</v>
      </c>
      <c r="H4272" s="68" t="s">
        <v>363</v>
      </c>
      <c r="I4272" s="65">
        <v>7708</v>
      </c>
      <c r="J4272" s="65">
        <v>419</v>
      </c>
      <c r="K4272" s="65" t="s">
        <v>262</v>
      </c>
    </row>
    <row r="4273" spans="1:11" ht="12.75" customHeight="1">
      <c r="A4273" s="68" t="s">
        <v>304</v>
      </c>
      <c r="B4273" s="68" t="s">
        <v>56</v>
      </c>
      <c r="C4273" s="68" t="s">
        <v>287</v>
      </c>
      <c r="D4273" s="68" t="s">
        <v>359</v>
      </c>
      <c r="E4273" s="68" t="s">
        <v>360</v>
      </c>
      <c r="F4273" s="68" t="s">
        <v>77</v>
      </c>
      <c r="G4273" s="68" t="s">
        <v>273</v>
      </c>
      <c r="H4273" s="68" t="s">
        <v>364</v>
      </c>
      <c r="I4273" s="65">
        <v>3045</v>
      </c>
      <c r="J4273" s="65">
        <v>419</v>
      </c>
      <c r="K4273" s="65" t="s">
        <v>262</v>
      </c>
    </row>
    <row r="4274" spans="1:11" ht="12.75" customHeight="1">
      <c r="A4274" s="68" t="s">
        <v>304</v>
      </c>
      <c r="B4274" s="68" t="s">
        <v>56</v>
      </c>
      <c r="C4274" s="68" t="s">
        <v>287</v>
      </c>
      <c r="D4274" s="68" t="s">
        <v>359</v>
      </c>
      <c r="E4274" s="68" t="s">
        <v>360</v>
      </c>
      <c r="F4274" s="68" t="s">
        <v>77</v>
      </c>
      <c r="G4274" s="68" t="s">
        <v>273</v>
      </c>
      <c r="H4274" s="68" t="s">
        <v>451</v>
      </c>
      <c r="I4274" s="65">
        <v>2369</v>
      </c>
      <c r="J4274" s="65">
        <v>419</v>
      </c>
      <c r="K4274" s="65" t="s">
        <v>262</v>
      </c>
    </row>
    <row r="4275" spans="1:11" ht="12.75" customHeight="1">
      <c r="A4275" s="68" t="s">
        <v>304</v>
      </c>
      <c r="B4275" s="68" t="s">
        <v>56</v>
      </c>
      <c r="C4275" s="68" t="s">
        <v>287</v>
      </c>
      <c r="D4275" s="68" t="s">
        <v>359</v>
      </c>
      <c r="E4275" s="68" t="s">
        <v>360</v>
      </c>
      <c r="F4275" s="68" t="s">
        <v>77</v>
      </c>
      <c r="G4275" s="68" t="s">
        <v>273</v>
      </c>
      <c r="H4275" s="68" t="s">
        <v>365</v>
      </c>
      <c r="I4275" s="65">
        <v>977</v>
      </c>
      <c r="J4275" s="65">
        <v>419</v>
      </c>
      <c r="K4275" s="65" t="s">
        <v>262</v>
      </c>
    </row>
    <row r="4276" spans="1:11" ht="12.75" customHeight="1">
      <c r="A4276" s="68" t="s">
        <v>304</v>
      </c>
      <c r="B4276" s="68" t="s">
        <v>56</v>
      </c>
      <c r="C4276" s="68" t="s">
        <v>287</v>
      </c>
      <c r="D4276" s="68" t="s">
        <v>359</v>
      </c>
      <c r="E4276" s="68" t="s">
        <v>360</v>
      </c>
      <c r="F4276" s="68" t="s">
        <v>77</v>
      </c>
      <c r="G4276" s="68" t="s">
        <v>273</v>
      </c>
      <c r="H4276" s="68" t="s">
        <v>366</v>
      </c>
      <c r="I4276" s="65">
        <v>239</v>
      </c>
      <c r="J4276" s="65">
        <v>419</v>
      </c>
      <c r="K4276" s="65" t="s">
        <v>262</v>
      </c>
    </row>
    <row r="4277" spans="1:11" ht="12.75" customHeight="1">
      <c r="A4277" s="68" t="s">
        <v>304</v>
      </c>
      <c r="B4277" s="68" t="s">
        <v>56</v>
      </c>
      <c r="C4277" s="68" t="s">
        <v>287</v>
      </c>
      <c r="D4277" s="68" t="s">
        <v>359</v>
      </c>
      <c r="E4277" s="68" t="s">
        <v>360</v>
      </c>
      <c r="F4277" s="68" t="s">
        <v>77</v>
      </c>
      <c r="G4277" s="68" t="s">
        <v>273</v>
      </c>
      <c r="H4277" s="68" t="s">
        <v>367</v>
      </c>
      <c r="I4277" s="65">
        <v>78</v>
      </c>
      <c r="J4277" s="65">
        <v>419</v>
      </c>
      <c r="K4277" s="65" t="s">
        <v>262</v>
      </c>
    </row>
    <row r="4278" spans="1:11" ht="12.75" customHeight="1">
      <c r="A4278" s="68" t="s">
        <v>304</v>
      </c>
      <c r="B4278" s="68" t="s">
        <v>56</v>
      </c>
      <c r="C4278" s="68" t="s">
        <v>287</v>
      </c>
      <c r="D4278" s="68" t="s">
        <v>359</v>
      </c>
      <c r="E4278" s="68" t="s">
        <v>360</v>
      </c>
      <c r="F4278" s="68" t="s">
        <v>77</v>
      </c>
      <c r="G4278" s="68" t="s">
        <v>273</v>
      </c>
      <c r="H4278" s="68" t="s">
        <v>247</v>
      </c>
      <c r="I4278" s="65">
        <v>654</v>
      </c>
      <c r="J4278" s="65">
        <v>419</v>
      </c>
      <c r="K4278" s="65" t="s">
        <v>262</v>
      </c>
    </row>
    <row r="4279" spans="1:11" ht="12.75" customHeight="1">
      <c r="A4279" s="68" t="s">
        <v>304</v>
      </c>
      <c r="B4279" s="68" t="s">
        <v>56</v>
      </c>
      <c r="C4279" s="68" t="s">
        <v>287</v>
      </c>
      <c r="D4279" s="68" t="s">
        <v>359</v>
      </c>
      <c r="E4279" s="68" t="s">
        <v>360</v>
      </c>
      <c r="F4279" s="68" t="s">
        <v>77</v>
      </c>
      <c r="G4279" s="68" t="s">
        <v>273</v>
      </c>
      <c r="H4279" s="68" t="s">
        <v>375</v>
      </c>
      <c r="I4279" s="65">
        <v>369</v>
      </c>
      <c r="J4279" s="65">
        <v>419</v>
      </c>
      <c r="K4279" s="65" t="s">
        <v>262</v>
      </c>
    </row>
    <row r="4280" spans="1:11" ht="12.75" customHeight="1">
      <c r="A4280" s="68" t="s">
        <v>304</v>
      </c>
      <c r="B4280" s="68" t="s">
        <v>56</v>
      </c>
      <c r="C4280" s="68" t="s">
        <v>287</v>
      </c>
      <c r="D4280" s="68" t="s">
        <v>359</v>
      </c>
      <c r="E4280" s="68" t="s">
        <v>360</v>
      </c>
      <c r="F4280" s="68" t="s">
        <v>77</v>
      </c>
      <c r="G4280" s="68" t="s">
        <v>273</v>
      </c>
      <c r="H4280" s="68" t="s">
        <v>368</v>
      </c>
      <c r="I4280" s="65">
        <v>187</v>
      </c>
      <c r="J4280" s="65">
        <v>419</v>
      </c>
      <c r="K4280" s="65" t="s">
        <v>262</v>
      </c>
    </row>
    <row r="4281" spans="1:11" ht="12.75" customHeight="1">
      <c r="A4281" s="68" t="s">
        <v>304</v>
      </c>
      <c r="B4281" s="68" t="s">
        <v>56</v>
      </c>
      <c r="C4281" s="68" t="s">
        <v>287</v>
      </c>
      <c r="D4281" s="68" t="s">
        <v>359</v>
      </c>
      <c r="E4281" s="68" t="s">
        <v>360</v>
      </c>
      <c r="F4281" s="68" t="s">
        <v>77</v>
      </c>
      <c r="G4281" s="68" t="s">
        <v>273</v>
      </c>
      <c r="H4281" s="68" t="s">
        <v>491</v>
      </c>
      <c r="I4281" s="65">
        <v>124</v>
      </c>
      <c r="J4281" s="65">
        <v>419</v>
      </c>
      <c r="K4281" s="65" t="s">
        <v>262</v>
      </c>
    </row>
    <row r="4282" spans="1:11" ht="12.75" customHeight="1">
      <c r="A4282" s="68" t="s">
        <v>304</v>
      </c>
      <c r="B4282" s="68" t="s">
        <v>56</v>
      </c>
      <c r="C4282" s="68" t="s">
        <v>287</v>
      </c>
      <c r="D4282" s="68" t="s">
        <v>359</v>
      </c>
      <c r="E4282" s="68" t="s">
        <v>360</v>
      </c>
      <c r="F4282" s="68" t="s">
        <v>77</v>
      </c>
      <c r="G4282" s="68" t="s">
        <v>273</v>
      </c>
      <c r="H4282" s="68" t="s">
        <v>369</v>
      </c>
      <c r="I4282" s="65">
        <v>62</v>
      </c>
      <c r="J4282" s="65">
        <v>419</v>
      </c>
      <c r="K4282" s="65" t="s">
        <v>262</v>
      </c>
    </row>
    <row r="4283" spans="1:11" ht="12.75" customHeight="1">
      <c r="A4283" s="68" t="s">
        <v>304</v>
      </c>
      <c r="B4283" s="68" t="s">
        <v>56</v>
      </c>
      <c r="C4283" s="68" t="s">
        <v>287</v>
      </c>
      <c r="D4283" s="68" t="s">
        <v>359</v>
      </c>
      <c r="E4283" s="68" t="s">
        <v>360</v>
      </c>
      <c r="F4283" s="68" t="s">
        <v>77</v>
      </c>
      <c r="G4283" s="68" t="s">
        <v>273</v>
      </c>
      <c r="H4283" s="68" t="s">
        <v>638</v>
      </c>
      <c r="I4283" s="65">
        <v>55</v>
      </c>
      <c r="J4283" s="65">
        <v>419</v>
      </c>
      <c r="K4283" s="65" t="s">
        <v>262</v>
      </c>
    </row>
    <row r="4284" spans="1:11" ht="12.75" customHeight="1">
      <c r="A4284" s="68" t="s">
        <v>304</v>
      </c>
      <c r="B4284" s="68" t="s">
        <v>56</v>
      </c>
      <c r="C4284" s="68" t="s">
        <v>287</v>
      </c>
      <c r="D4284" s="68" t="s">
        <v>359</v>
      </c>
      <c r="E4284" s="68" t="s">
        <v>360</v>
      </c>
      <c r="F4284" s="68" t="s">
        <v>77</v>
      </c>
      <c r="G4284" s="68" t="s">
        <v>273</v>
      </c>
      <c r="H4284" s="68" t="s">
        <v>521</v>
      </c>
      <c r="I4284" s="65">
        <v>14</v>
      </c>
      <c r="J4284" s="65">
        <v>403</v>
      </c>
      <c r="K4284" s="65" t="s">
        <v>428</v>
      </c>
    </row>
    <row r="4285" spans="1:11" ht="12.75" customHeight="1">
      <c r="A4285" s="68" t="s">
        <v>304</v>
      </c>
      <c r="B4285" s="68" t="s">
        <v>56</v>
      </c>
      <c r="C4285" s="68" t="s">
        <v>287</v>
      </c>
      <c r="D4285" s="68" t="s">
        <v>359</v>
      </c>
      <c r="E4285" s="68" t="s">
        <v>360</v>
      </c>
      <c r="F4285" s="68" t="s">
        <v>77</v>
      </c>
      <c r="G4285" s="68" t="s">
        <v>273</v>
      </c>
      <c r="H4285" s="68" t="s">
        <v>406</v>
      </c>
      <c r="I4285" s="65">
        <v>35</v>
      </c>
      <c r="J4285" s="65">
        <v>403</v>
      </c>
      <c r="K4285" s="65" t="s">
        <v>428</v>
      </c>
    </row>
    <row r="4286" spans="1:11" ht="12.75" customHeight="1">
      <c r="A4286" s="68" t="s">
        <v>304</v>
      </c>
      <c r="B4286" s="68" t="s">
        <v>56</v>
      </c>
      <c r="C4286" s="68" t="s">
        <v>287</v>
      </c>
      <c r="D4286" s="68" t="s">
        <v>359</v>
      </c>
      <c r="E4286" s="68" t="s">
        <v>360</v>
      </c>
      <c r="F4286" s="68" t="s">
        <v>77</v>
      </c>
      <c r="G4286" s="68" t="s">
        <v>273</v>
      </c>
      <c r="H4286" s="68" t="s">
        <v>407</v>
      </c>
      <c r="I4286" s="65">
        <v>193</v>
      </c>
      <c r="J4286" s="65">
        <v>403</v>
      </c>
      <c r="K4286" s="65" t="s">
        <v>428</v>
      </c>
    </row>
    <row r="4287" spans="1:11" ht="12.75" customHeight="1">
      <c r="A4287" s="68" t="s">
        <v>304</v>
      </c>
      <c r="B4287" s="68" t="s">
        <v>56</v>
      </c>
      <c r="C4287" s="68" t="s">
        <v>287</v>
      </c>
      <c r="D4287" s="68" t="s">
        <v>359</v>
      </c>
      <c r="E4287" s="68" t="s">
        <v>360</v>
      </c>
      <c r="F4287" s="68" t="s">
        <v>77</v>
      </c>
      <c r="G4287" s="68" t="s">
        <v>273</v>
      </c>
      <c r="H4287" s="68" t="s">
        <v>408</v>
      </c>
      <c r="I4287" s="65">
        <v>409</v>
      </c>
      <c r="J4287" s="65">
        <v>403</v>
      </c>
      <c r="K4287" s="65" t="s">
        <v>428</v>
      </c>
    </row>
    <row r="4288" spans="1:11" ht="12.75" customHeight="1">
      <c r="A4288" s="68" t="s">
        <v>304</v>
      </c>
      <c r="B4288" s="68" t="s">
        <v>56</v>
      </c>
      <c r="C4288" s="68" t="s">
        <v>287</v>
      </c>
      <c r="D4288" s="68" t="s">
        <v>359</v>
      </c>
      <c r="E4288" s="68" t="s">
        <v>360</v>
      </c>
      <c r="F4288" s="68" t="s">
        <v>77</v>
      </c>
      <c r="G4288" s="68" t="s">
        <v>273</v>
      </c>
      <c r="H4288" s="68" t="s">
        <v>404</v>
      </c>
      <c r="I4288" s="65">
        <v>548</v>
      </c>
      <c r="J4288" s="65">
        <v>403</v>
      </c>
      <c r="K4288" s="65" t="s">
        <v>428</v>
      </c>
    </row>
    <row r="4289" spans="1:11" ht="12.75" customHeight="1">
      <c r="A4289" s="68" t="s">
        <v>304</v>
      </c>
      <c r="B4289" s="68" t="s">
        <v>56</v>
      </c>
      <c r="C4289" s="68" t="s">
        <v>287</v>
      </c>
      <c r="D4289" s="68" t="s">
        <v>359</v>
      </c>
      <c r="E4289" s="68" t="s">
        <v>360</v>
      </c>
      <c r="F4289" s="68" t="s">
        <v>77</v>
      </c>
      <c r="G4289" s="68" t="s">
        <v>273</v>
      </c>
      <c r="H4289" s="68" t="s">
        <v>422</v>
      </c>
      <c r="I4289" s="65">
        <v>864</v>
      </c>
      <c r="J4289" s="65">
        <v>403</v>
      </c>
      <c r="K4289" s="65" t="s">
        <v>428</v>
      </c>
    </row>
    <row r="4290" spans="1:11" ht="12.75" customHeight="1">
      <c r="A4290" s="68" t="s">
        <v>304</v>
      </c>
      <c r="B4290" s="68" t="s">
        <v>56</v>
      </c>
      <c r="C4290" s="68" t="s">
        <v>287</v>
      </c>
      <c r="D4290" s="68" t="s">
        <v>359</v>
      </c>
      <c r="E4290" s="68" t="s">
        <v>360</v>
      </c>
      <c r="F4290" s="68" t="s">
        <v>77</v>
      </c>
      <c r="G4290" s="68" t="s">
        <v>273</v>
      </c>
      <c r="H4290" s="68" t="s">
        <v>258</v>
      </c>
      <c r="I4290" s="65">
        <v>1468</v>
      </c>
      <c r="J4290" s="65">
        <v>403</v>
      </c>
      <c r="K4290" s="65" t="s">
        <v>428</v>
      </c>
    </row>
    <row r="4291" spans="1:11" ht="12.75" customHeight="1">
      <c r="A4291" s="68" t="s">
        <v>304</v>
      </c>
      <c r="B4291" s="68" t="s">
        <v>56</v>
      </c>
      <c r="C4291" s="68" t="s">
        <v>287</v>
      </c>
      <c r="D4291" s="68" t="s">
        <v>359</v>
      </c>
      <c r="E4291" s="68" t="s">
        <v>360</v>
      </c>
      <c r="F4291" s="68" t="s">
        <v>77</v>
      </c>
      <c r="G4291" s="68" t="s">
        <v>273</v>
      </c>
      <c r="H4291" s="68" t="s">
        <v>362</v>
      </c>
      <c r="I4291" s="65">
        <v>1250</v>
      </c>
      <c r="J4291" s="65">
        <v>403</v>
      </c>
      <c r="K4291" s="65" t="s">
        <v>428</v>
      </c>
    </row>
    <row r="4292" spans="1:11" ht="12.75" customHeight="1">
      <c r="A4292" s="68" t="s">
        <v>304</v>
      </c>
      <c r="B4292" s="68" t="s">
        <v>56</v>
      </c>
      <c r="C4292" s="68" t="s">
        <v>287</v>
      </c>
      <c r="D4292" s="68" t="s">
        <v>359</v>
      </c>
      <c r="E4292" s="68" t="s">
        <v>360</v>
      </c>
      <c r="F4292" s="68" t="s">
        <v>77</v>
      </c>
      <c r="G4292" s="68" t="s">
        <v>273</v>
      </c>
      <c r="H4292" s="68" t="s">
        <v>363</v>
      </c>
      <c r="I4292" s="65">
        <v>1867</v>
      </c>
      <c r="J4292" s="65">
        <v>403</v>
      </c>
      <c r="K4292" s="65" t="s">
        <v>428</v>
      </c>
    </row>
    <row r="4293" spans="1:11" ht="12.75" customHeight="1">
      <c r="A4293" s="68" t="s">
        <v>304</v>
      </c>
      <c r="B4293" s="68" t="s">
        <v>56</v>
      </c>
      <c r="C4293" s="68" t="s">
        <v>287</v>
      </c>
      <c r="D4293" s="68" t="s">
        <v>359</v>
      </c>
      <c r="E4293" s="68" t="s">
        <v>360</v>
      </c>
      <c r="F4293" s="68" t="s">
        <v>77</v>
      </c>
      <c r="G4293" s="68" t="s">
        <v>273</v>
      </c>
      <c r="H4293" s="68" t="s">
        <v>364</v>
      </c>
      <c r="I4293" s="65">
        <v>953</v>
      </c>
      <c r="J4293" s="65">
        <v>403</v>
      </c>
      <c r="K4293" s="65" t="s">
        <v>428</v>
      </c>
    </row>
    <row r="4294" spans="1:11" ht="12.75" customHeight="1">
      <c r="A4294" s="68" t="s">
        <v>304</v>
      </c>
      <c r="B4294" s="68" t="s">
        <v>56</v>
      </c>
      <c r="C4294" s="68" t="s">
        <v>287</v>
      </c>
      <c r="D4294" s="68" t="s">
        <v>359</v>
      </c>
      <c r="E4294" s="68" t="s">
        <v>360</v>
      </c>
      <c r="F4294" s="68" t="s">
        <v>77</v>
      </c>
      <c r="G4294" s="68" t="s">
        <v>273</v>
      </c>
      <c r="H4294" s="68" t="s">
        <v>451</v>
      </c>
      <c r="I4294" s="65">
        <v>616</v>
      </c>
      <c r="J4294" s="65">
        <v>403</v>
      </c>
      <c r="K4294" s="65" t="s">
        <v>428</v>
      </c>
    </row>
    <row r="4295" spans="1:11" ht="12.75" customHeight="1">
      <c r="A4295" s="68" t="s">
        <v>304</v>
      </c>
      <c r="B4295" s="68" t="s">
        <v>56</v>
      </c>
      <c r="C4295" s="68" t="s">
        <v>287</v>
      </c>
      <c r="D4295" s="68" t="s">
        <v>359</v>
      </c>
      <c r="E4295" s="68" t="s">
        <v>360</v>
      </c>
      <c r="F4295" s="68" t="s">
        <v>77</v>
      </c>
      <c r="G4295" s="68" t="s">
        <v>273</v>
      </c>
      <c r="H4295" s="68" t="s">
        <v>365</v>
      </c>
      <c r="I4295" s="65">
        <v>226</v>
      </c>
      <c r="J4295" s="65">
        <v>403</v>
      </c>
      <c r="K4295" s="65" t="s">
        <v>428</v>
      </c>
    </row>
    <row r="4296" spans="1:11" ht="12.75" customHeight="1">
      <c r="A4296" s="68" t="s">
        <v>304</v>
      </c>
      <c r="B4296" s="68" t="s">
        <v>56</v>
      </c>
      <c r="C4296" s="68" t="s">
        <v>287</v>
      </c>
      <c r="D4296" s="68" t="s">
        <v>359</v>
      </c>
      <c r="E4296" s="68" t="s">
        <v>360</v>
      </c>
      <c r="F4296" s="68" t="s">
        <v>77</v>
      </c>
      <c r="G4296" s="68" t="s">
        <v>273</v>
      </c>
      <c r="H4296" s="68" t="s">
        <v>366</v>
      </c>
      <c r="I4296" s="65">
        <v>106</v>
      </c>
      <c r="J4296" s="65">
        <v>403</v>
      </c>
      <c r="K4296" s="65" t="s">
        <v>428</v>
      </c>
    </row>
    <row r="4297" spans="1:11" ht="12.75" customHeight="1">
      <c r="A4297" s="68" t="s">
        <v>304</v>
      </c>
      <c r="B4297" s="68" t="s">
        <v>56</v>
      </c>
      <c r="C4297" s="68" t="s">
        <v>287</v>
      </c>
      <c r="D4297" s="68" t="s">
        <v>359</v>
      </c>
      <c r="E4297" s="68" t="s">
        <v>360</v>
      </c>
      <c r="F4297" s="68" t="s">
        <v>77</v>
      </c>
      <c r="G4297" s="68" t="s">
        <v>273</v>
      </c>
      <c r="H4297" s="68" t="s">
        <v>367</v>
      </c>
      <c r="I4297" s="65">
        <v>71</v>
      </c>
      <c r="J4297" s="65">
        <v>403</v>
      </c>
      <c r="K4297" s="65" t="s">
        <v>428</v>
      </c>
    </row>
    <row r="4298" spans="1:11" ht="12.75" customHeight="1">
      <c r="A4298" s="68" t="s">
        <v>304</v>
      </c>
      <c r="B4298" s="68" t="s">
        <v>56</v>
      </c>
      <c r="C4298" s="68" t="s">
        <v>287</v>
      </c>
      <c r="D4298" s="68" t="s">
        <v>359</v>
      </c>
      <c r="E4298" s="68" t="s">
        <v>360</v>
      </c>
      <c r="F4298" s="68" t="s">
        <v>77</v>
      </c>
      <c r="G4298" s="68" t="s">
        <v>273</v>
      </c>
      <c r="H4298" s="68" t="s">
        <v>247</v>
      </c>
      <c r="I4298" s="65">
        <v>529</v>
      </c>
      <c r="J4298" s="65">
        <v>403</v>
      </c>
      <c r="K4298" s="65" t="s">
        <v>428</v>
      </c>
    </row>
    <row r="4299" spans="1:11" ht="12.75" customHeight="1">
      <c r="A4299" s="68" t="s">
        <v>304</v>
      </c>
      <c r="B4299" s="68" t="s">
        <v>56</v>
      </c>
      <c r="C4299" s="68" t="s">
        <v>287</v>
      </c>
      <c r="D4299" s="68" t="s">
        <v>359</v>
      </c>
      <c r="E4299" s="68" t="s">
        <v>360</v>
      </c>
      <c r="F4299" s="68" t="s">
        <v>77</v>
      </c>
      <c r="G4299" s="68" t="s">
        <v>273</v>
      </c>
      <c r="H4299" s="68" t="s">
        <v>375</v>
      </c>
      <c r="I4299" s="65">
        <v>329</v>
      </c>
      <c r="J4299" s="65">
        <v>403</v>
      </c>
      <c r="K4299" s="65" t="s">
        <v>428</v>
      </c>
    </row>
    <row r="4300" spans="1:11" ht="12.75" customHeight="1">
      <c r="A4300" s="68" t="s">
        <v>304</v>
      </c>
      <c r="B4300" s="68" t="s">
        <v>56</v>
      </c>
      <c r="C4300" s="68" t="s">
        <v>287</v>
      </c>
      <c r="D4300" s="68" t="s">
        <v>359</v>
      </c>
      <c r="E4300" s="68" t="s">
        <v>360</v>
      </c>
      <c r="F4300" s="68" t="s">
        <v>77</v>
      </c>
      <c r="G4300" s="68" t="s">
        <v>273</v>
      </c>
      <c r="H4300" s="68" t="s">
        <v>368</v>
      </c>
      <c r="I4300" s="65">
        <v>245</v>
      </c>
      <c r="J4300" s="65">
        <v>403</v>
      </c>
      <c r="K4300" s="65" t="s">
        <v>428</v>
      </c>
    </row>
    <row r="4301" spans="1:11" ht="12.75" customHeight="1">
      <c r="A4301" s="68" t="s">
        <v>304</v>
      </c>
      <c r="B4301" s="68" t="s">
        <v>56</v>
      </c>
      <c r="C4301" s="68" t="s">
        <v>287</v>
      </c>
      <c r="D4301" s="68" t="s">
        <v>359</v>
      </c>
      <c r="E4301" s="68" t="s">
        <v>360</v>
      </c>
      <c r="F4301" s="68" t="s">
        <v>77</v>
      </c>
      <c r="G4301" s="68" t="s">
        <v>273</v>
      </c>
      <c r="H4301" s="68" t="s">
        <v>491</v>
      </c>
      <c r="I4301" s="65">
        <v>175</v>
      </c>
      <c r="J4301" s="65">
        <v>403</v>
      </c>
      <c r="K4301" s="65" t="s">
        <v>428</v>
      </c>
    </row>
    <row r="4302" spans="1:11" ht="12.75" customHeight="1">
      <c r="A4302" s="68" t="s">
        <v>304</v>
      </c>
      <c r="B4302" s="68" t="s">
        <v>56</v>
      </c>
      <c r="C4302" s="68" t="s">
        <v>287</v>
      </c>
      <c r="D4302" s="68" t="s">
        <v>359</v>
      </c>
      <c r="E4302" s="68" t="s">
        <v>360</v>
      </c>
      <c r="F4302" s="68" t="s">
        <v>77</v>
      </c>
      <c r="G4302" s="68" t="s">
        <v>273</v>
      </c>
      <c r="H4302" s="68" t="s">
        <v>369</v>
      </c>
      <c r="I4302" s="65">
        <v>92</v>
      </c>
      <c r="J4302" s="65">
        <v>403</v>
      </c>
      <c r="K4302" s="65" t="s">
        <v>428</v>
      </c>
    </row>
    <row r="4303" spans="1:11" ht="12.75" customHeight="1">
      <c r="A4303" s="68" t="s">
        <v>304</v>
      </c>
      <c r="B4303" s="68" t="s">
        <v>56</v>
      </c>
      <c r="C4303" s="68" t="s">
        <v>287</v>
      </c>
      <c r="D4303" s="68" t="s">
        <v>359</v>
      </c>
      <c r="E4303" s="68" t="s">
        <v>360</v>
      </c>
      <c r="F4303" s="68" t="s">
        <v>77</v>
      </c>
      <c r="G4303" s="68" t="s">
        <v>273</v>
      </c>
      <c r="H4303" s="68" t="s">
        <v>638</v>
      </c>
      <c r="I4303" s="65">
        <v>38</v>
      </c>
      <c r="J4303" s="65">
        <v>403</v>
      </c>
      <c r="K4303" s="65" t="s">
        <v>428</v>
      </c>
    </row>
    <row r="4304" spans="1:11" ht="12.75" customHeight="1">
      <c r="A4304" s="68" t="s">
        <v>304</v>
      </c>
      <c r="B4304" s="68" t="s">
        <v>56</v>
      </c>
      <c r="C4304" s="68" t="s">
        <v>287</v>
      </c>
      <c r="D4304" s="68" t="s">
        <v>359</v>
      </c>
      <c r="E4304" s="68" t="s">
        <v>360</v>
      </c>
      <c r="F4304" s="68" t="s">
        <v>77</v>
      </c>
      <c r="G4304" s="68" t="s">
        <v>273</v>
      </c>
      <c r="H4304" s="68" t="s">
        <v>521</v>
      </c>
      <c r="I4304" s="65">
        <v>5</v>
      </c>
      <c r="J4304" s="65">
        <v>418</v>
      </c>
      <c r="K4304" s="65" t="s">
        <v>429</v>
      </c>
    </row>
    <row r="4305" spans="1:11" ht="12.75" customHeight="1">
      <c r="A4305" s="68" t="s">
        <v>304</v>
      </c>
      <c r="B4305" s="68" t="s">
        <v>56</v>
      </c>
      <c r="C4305" s="68" t="s">
        <v>287</v>
      </c>
      <c r="D4305" s="68" t="s">
        <v>359</v>
      </c>
      <c r="E4305" s="68" t="s">
        <v>360</v>
      </c>
      <c r="F4305" s="68" t="s">
        <v>77</v>
      </c>
      <c r="G4305" s="68" t="s">
        <v>273</v>
      </c>
      <c r="H4305" s="68" t="s">
        <v>406</v>
      </c>
      <c r="I4305" s="65">
        <v>4</v>
      </c>
      <c r="J4305" s="65">
        <v>418</v>
      </c>
      <c r="K4305" s="65" t="s">
        <v>429</v>
      </c>
    </row>
    <row r="4306" spans="1:11" ht="12.75" customHeight="1">
      <c r="A4306" s="68" t="s">
        <v>304</v>
      </c>
      <c r="B4306" s="68" t="s">
        <v>56</v>
      </c>
      <c r="C4306" s="68" t="s">
        <v>287</v>
      </c>
      <c r="D4306" s="68" t="s">
        <v>359</v>
      </c>
      <c r="E4306" s="68" t="s">
        <v>360</v>
      </c>
      <c r="F4306" s="68" t="s">
        <v>77</v>
      </c>
      <c r="G4306" s="68" t="s">
        <v>273</v>
      </c>
      <c r="H4306" s="68" t="s">
        <v>407</v>
      </c>
      <c r="I4306" s="65">
        <v>33</v>
      </c>
      <c r="J4306" s="65">
        <v>418</v>
      </c>
      <c r="K4306" s="65" t="s">
        <v>429</v>
      </c>
    </row>
    <row r="4307" spans="1:11" ht="12.75" customHeight="1">
      <c r="A4307" s="68" t="s">
        <v>304</v>
      </c>
      <c r="B4307" s="68" t="s">
        <v>56</v>
      </c>
      <c r="C4307" s="68" t="s">
        <v>287</v>
      </c>
      <c r="D4307" s="68" t="s">
        <v>359</v>
      </c>
      <c r="E4307" s="68" t="s">
        <v>360</v>
      </c>
      <c r="F4307" s="68" t="s">
        <v>77</v>
      </c>
      <c r="G4307" s="68" t="s">
        <v>273</v>
      </c>
      <c r="H4307" s="68" t="s">
        <v>408</v>
      </c>
      <c r="I4307" s="65">
        <v>196</v>
      </c>
      <c r="J4307" s="65">
        <v>418</v>
      </c>
      <c r="K4307" s="65" t="s">
        <v>429</v>
      </c>
    </row>
    <row r="4308" spans="1:11" ht="12.75" customHeight="1">
      <c r="A4308" s="68" t="s">
        <v>304</v>
      </c>
      <c r="B4308" s="68" t="s">
        <v>56</v>
      </c>
      <c r="C4308" s="68" t="s">
        <v>287</v>
      </c>
      <c r="D4308" s="68" t="s">
        <v>359</v>
      </c>
      <c r="E4308" s="68" t="s">
        <v>360</v>
      </c>
      <c r="F4308" s="68" t="s">
        <v>77</v>
      </c>
      <c r="G4308" s="68" t="s">
        <v>273</v>
      </c>
      <c r="H4308" s="68" t="s">
        <v>404</v>
      </c>
      <c r="I4308" s="65">
        <v>206</v>
      </c>
      <c r="J4308" s="65">
        <v>418</v>
      </c>
      <c r="K4308" s="65" t="s">
        <v>429</v>
      </c>
    </row>
    <row r="4309" spans="1:11" ht="12.75" customHeight="1">
      <c r="A4309" s="68" t="s">
        <v>304</v>
      </c>
      <c r="B4309" s="68" t="s">
        <v>56</v>
      </c>
      <c r="C4309" s="68" t="s">
        <v>287</v>
      </c>
      <c r="D4309" s="68" t="s">
        <v>359</v>
      </c>
      <c r="E4309" s="68" t="s">
        <v>360</v>
      </c>
      <c r="F4309" s="68" t="s">
        <v>77</v>
      </c>
      <c r="G4309" s="68" t="s">
        <v>273</v>
      </c>
      <c r="H4309" s="68" t="s">
        <v>422</v>
      </c>
      <c r="I4309" s="65">
        <v>344</v>
      </c>
      <c r="J4309" s="65">
        <v>418</v>
      </c>
      <c r="K4309" s="65" t="s">
        <v>429</v>
      </c>
    </row>
    <row r="4310" spans="1:11" ht="12.75" customHeight="1">
      <c r="A4310" s="68" t="s">
        <v>304</v>
      </c>
      <c r="B4310" s="68" t="s">
        <v>56</v>
      </c>
      <c r="C4310" s="68" t="s">
        <v>287</v>
      </c>
      <c r="D4310" s="68" t="s">
        <v>359</v>
      </c>
      <c r="E4310" s="68" t="s">
        <v>360</v>
      </c>
      <c r="F4310" s="68" t="s">
        <v>77</v>
      </c>
      <c r="G4310" s="68" t="s">
        <v>273</v>
      </c>
      <c r="H4310" s="68" t="s">
        <v>258</v>
      </c>
      <c r="I4310" s="65">
        <v>466</v>
      </c>
      <c r="J4310" s="65">
        <v>418</v>
      </c>
      <c r="K4310" s="65" t="s">
        <v>429</v>
      </c>
    </row>
    <row r="4311" spans="1:11" ht="12.75" customHeight="1">
      <c r="A4311" s="68" t="s">
        <v>304</v>
      </c>
      <c r="B4311" s="68" t="s">
        <v>56</v>
      </c>
      <c r="C4311" s="68" t="s">
        <v>287</v>
      </c>
      <c r="D4311" s="68" t="s">
        <v>359</v>
      </c>
      <c r="E4311" s="68" t="s">
        <v>360</v>
      </c>
      <c r="F4311" s="68" t="s">
        <v>77</v>
      </c>
      <c r="G4311" s="68" t="s">
        <v>273</v>
      </c>
      <c r="H4311" s="68" t="s">
        <v>362</v>
      </c>
      <c r="I4311" s="65">
        <v>316</v>
      </c>
      <c r="J4311" s="65">
        <v>418</v>
      </c>
      <c r="K4311" s="65" t="s">
        <v>429</v>
      </c>
    </row>
    <row r="4312" spans="1:11" ht="12.75" customHeight="1">
      <c r="A4312" s="68" t="s">
        <v>304</v>
      </c>
      <c r="B4312" s="68" t="s">
        <v>56</v>
      </c>
      <c r="C4312" s="68" t="s">
        <v>287</v>
      </c>
      <c r="D4312" s="68" t="s">
        <v>359</v>
      </c>
      <c r="E4312" s="68" t="s">
        <v>360</v>
      </c>
      <c r="F4312" s="68" t="s">
        <v>77</v>
      </c>
      <c r="G4312" s="68" t="s">
        <v>273</v>
      </c>
      <c r="H4312" s="68" t="s">
        <v>363</v>
      </c>
      <c r="I4312" s="65">
        <v>351</v>
      </c>
      <c r="J4312" s="65">
        <v>418</v>
      </c>
      <c r="K4312" s="65" t="s">
        <v>429</v>
      </c>
    </row>
    <row r="4313" spans="1:11" ht="12.75" customHeight="1">
      <c r="A4313" s="68" t="s">
        <v>304</v>
      </c>
      <c r="B4313" s="68" t="s">
        <v>56</v>
      </c>
      <c r="C4313" s="68" t="s">
        <v>287</v>
      </c>
      <c r="D4313" s="68" t="s">
        <v>359</v>
      </c>
      <c r="E4313" s="68" t="s">
        <v>360</v>
      </c>
      <c r="F4313" s="68" t="s">
        <v>77</v>
      </c>
      <c r="G4313" s="68" t="s">
        <v>273</v>
      </c>
      <c r="H4313" s="68" t="s">
        <v>364</v>
      </c>
      <c r="I4313" s="65">
        <v>130</v>
      </c>
      <c r="J4313" s="65">
        <v>418</v>
      </c>
      <c r="K4313" s="65" t="s">
        <v>429</v>
      </c>
    </row>
    <row r="4314" spans="1:11" ht="12.75" customHeight="1">
      <c r="A4314" s="68" t="s">
        <v>304</v>
      </c>
      <c r="B4314" s="68" t="s">
        <v>56</v>
      </c>
      <c r="C4314" s="68" t="s">
        <v>287</v>
      </c>
      <c r="D4314" s="68" t="s">
        <v>359</v>
      </c>
      <c r="E4314" s="68" t="s">
        <v>360</v>
      </c>
      <c r="F4314" s="68" t="s">
        <v>77</v>
      </c>
      <c r="G4314" s="68" t="s">
        <v>273</v>
      </c>
      <c r="H4314" s="68" t="s">
        <v>451</v>
      </c>
      <c r="I4314" s="65">
        <v>61</v>
      </c>
      <c r="J4314" s="65">
        <v>418</v>
      </c>
      <c r="K4314" s="65" t="s">
        <v>429</v>
      </c>
    </row>
    <row r="4315" spans="1:11" ht="12.75" customHeight="1">
      <c r="A4315" s="68" t="s">
        <v>304</v>
      </c>
      <c r="B4315" s="68" t="s">
        <v>56</v>
      </c>
      <c r="C4315" s="68" t="s">
        <v>287</v>
      </c>
      <c r="D4315" s="68" t="s">
        <v>359</v>
      </c>
      <c r="E4315" s="68" t="s">
        <v>360</v>
      </c>
      <c r="F4315" s="68" t="s">
        <v>77</v>
      </c>
      <c r="G4315" s="68" t="s">
        <v>273</v>
      </c>
      <c r="H4315" s="68" t="s">
        <v>365</v>
      </c>
      <c r="I4315" s="65">
        <v>22</v>
      </c>
      <c r="J4315" s="65">
        <v>418</v>
      </c>
      <c r="K4315" s="65" t="s">
        <v>429</v>
      </c>
    </row>
    <row r="4316" spans="1:11" ht="12.75" customHeight="1">
      <c r="A4316" s="68" t="s">
        <v>304</v>
      </c>
      <c r="B4316" s="68" t="s">
        <v>56</v>
      </c>
      <c r="C4316" s="68" t="s">
        <v>287</v>
      </c>
      <c r="D4316" s="68" t="s">
        <v>359</v>
      </c>
      <c r="E4316" s="68" t="s">
        <v>360</v>
      </c>
      <c r="F4316" s="68" t="s">
        <v>77</v>
      </c>
      <c r="G4316" s="68" t="s">
        <v>273</v>
      </c>
      <c r="H4316" s="68" t="s">
        <v>366</v>
      </c>
      <c r="I4316" s="65">
        <v>30</v>
      </c>
      <c r="J4316" s="65">
        <v>418</v>
      </c>
      <c r="K4316" s="65" t="s">
        <v>429</v>
      </c>
    </row>
    <row r="4317" spans="1:11" ht="12.75" customHeight="1">
      <c r="A4317" s="68" t="s">
        <v>304</v>
      </c>
      <c r="B4317" s="68" t="s">
        <v>56</v>
      </c>
      <c r="C4317" s="68" t="s">
        <v>287</v>
      </c>
      <c r="D4317" s="68" t="s">
        <v>359</v>
      </c>
      <c r="E4317" s="68" t="s">
        <v>360</v>
      </c>
      <c r="F4317" s="68" t="s">
        <v>77</v>
      </c>
      <c r="G4317" s="68" t="s">
        <v>273</v>
      </c>
      <c r="H4317" s="68" t="s">
        <v>367</v>
      </c>
      <c r="I4317" s="65">
        <v>15</v>
      </c>
      <c r="J4317" s="65">
        <v>418</v>
      </c>
      <c r="K4317" s="65" t="s">
        <v>429</v>
      </c>
    </row>
    <row r="4318" spans="1:11" ht="12.75" customHeight="1">
      <c r="A4318" s="68" t="s">
        <v>304</v>
      </c>
      <c r="B4318" s="68" t="s">
        <v>56</v>
      </c>
      <c r="C4318" s="68" t="s">
        <v>287</v>
      </c>
      <c r="D4318" s="68" t="s">
        <v>359</v>
      </c>
      <c r="E4318" s="68" t="s">
        <v>360</v>
      </c>
      <c r="F4318" s="68" t="s">
        <v>77</v>
      </c>
      <c r="G4318" s="68" t="s">
        <v>273</v>
      </c>
      <c r="H4318" s="68" t="s">
        <v>247</v>
      </c>
      <c r="I4318" s="65">
        <v>89</v>
      </c>
      <c r="J4318" s="65">
        <v>418</v>
      </c>
      <c r="K4318" s="65" t="s">
        <v>429</v>
      </c>
    </row>
    <row r="4319" spans="1:11" ht="12.75" customHeight="1">
      <c r="A4319" s="68" t="s">
        <v>304</v>
      </c>
      <c r="B4319" s="68" t="s">
        <v>56</v>
      </c>
      <c r="C4319" s="68" t="s">
        <v>287</v>
      </c>
      <c r="D4319" s="68" t="s">
        <v>359</v>
      </c>
      <c r="E4319" s="68" t="s">
        <v>360</v>
      </c>
      <c r="F4319" s="68" t="s">
        <v>77</v>
      </c>
      <c r="G4319" s="68" t="s">
        <v>273</v>
      </c>
      <c r="H4319" s="68" t="s">
        <v>375</v>
      </c>
      <c r="I4319" s="65">
        <v>36</v>
      </c>
      <c r="J4319" s="65">
        <v>418</v>
      </c>
      <c r="K4319" s="65" t="s">
        <v>429</v>
      </c>
    </row>
    <row r="4320" spans="1:11" ht="12.75" customHeight="1">
      <c r="A4320" s="68" t="s">
        <v>304</v>
      </c>
      <c r="B4320" s="68" t="s">
        <v>56</v>
      </c>
      <c r="C4320" s="68" t="s">
        <v>287</v>
      </c>
      <c r="D4320" s="68" t="s">
        <v>359</v>
      </c>
      <c r="E4320" s="68" t="s">
        <v>360</v>
      </c>
      <c r="F4320" s="68" t="s">
        <v>77</v>
      </c>
      <c r="G4320" s="68" t="s">
        <v>273</v>
      </c>
      <c r="H4320" s="68" t="s">
        <v>368</v>
      </c>
      <c r="I4320" s="65">
        <v>39</v>
      </c>
      <c r="J4320" s="65">
        <v>418</v>
      </c>
      <c r="K4320" s="65" t="s">
        <v>429</v>
      </c>
    </row>
    <row r="4321" spans="1:11" ht="12.75" customHeight="1">
      <c r="A4321" s="68" t="s">
        <v>304</v>
      </c>
      <c r="B4321" s="68" t="s">
        <v>56</v>
      </c>
      <c r="C4321" s="68" t="s">
        <v>287</v>
      </c>
      <c r="D4321" s="68" t="s">
        <v>359</v>
      </c>
      <c r="E4321" s="68" t="s">
        <v>360</v>
      </c>
      <c r="F4321" s="68" t="s">
        <v>77</v>
      </c>
      <c r="G4321" s="68" t="s">
        <v>273</v>
      </c>
      <c r="H4321" s="68" t="s">
        <v>491</v>
      </c>
      <c r="I4321" s="65">
        <v>2</v>
      </c>
      <c r="J4321" s="65">
        <v>418</v>
      </c>
      <c r="K4321" s="65" t="s">
        <v>429</v>
      </c>
    </row>
    <row r="4322" spans="1:11" ht="12.75" customHeight="1">
      <c r="A4322" s="68" t="s">
        <v>304</v>
      </c>
      <c r="B4322" s="68" t="s">
        <v>56</v>
      </c>
      <c r="C4322" s="68" t="s">
        <v>287</v>
      </c>
      <c r="D4322" s="68" t="s">
        <v>359</v>
      </c>
      <c r="E4322" s="68" t="s">
        <v>360</v>
      </c>
      <c r="F4322" s="68" t="s">
        <v>77</v>
      </c>
      <c r="G4322" s="68" t="s">
        <v>273</v>
      </c>
      <c r="H4322" s="68" t="s">
        <v>369</v>
      </c>
      <c r="I4322" s="65">
        <v>1</v>
      </c>
      <c r="J4322" s="65">
        <v>418</v>
      </c>
      <c r="K4322" s="65" t="s">
        <v>429</v>
      </c>
    </row>
    <row r="4323" spans="1:11" ht="12.75" customHeight="1">
      <c r="A4323" s="68" t="s">
        <v>304</v>
      </c>
      <c r="B4323" s="68" t="s">
        <v>56</v>
      </c>
      <c r="C4323" s="68" t="s">
        <v>287</v>
      </c>
      <c r="D4323" s="68" t="s">
        <v>359</v>
      </c>
      <c r="E4323" s="68" t="s">
        <v>360</v>
      </c>
      <c r="F4323" s="68" t="s">
        <v>77</v>
      </c>
      <c r="G4323" s="68" t="s">
        <v>273</v>
      </c>
      <c r="H4323" s="68" t="s">
        <v>638</v>
      </c>
      <c r="I4323" s="65">
        <v>1</v>
      </c>
      <c r="J4323" s="65">
        <v>418</v>
      </c>
      <c r="K4323" s="65" t="s">
        <v>429</v>
      </c>
    </row>
    <row r="4324" spans="1:11" ht="12.75" customHeight="1">
      <c r="A4324" s="68" t="s">
        <v>304</v>
      </c>
      <c r="B4324" s="68" t="s">
        <v>56</v>
      </c>
      <c r="C4324" s="68" t="s">
        <v>287</v>
      </c>
      <c r="D4324" s="68" t="s">
        <v>359</v>
      </c>
      <c r="E4324" s="68" t="s">
        <v>360</v>
      </c>
      <c r="F4324" s="68" t="s">
        <v>77</v>
      </c>
      <c r="G4324" s="68" t="s">
        <v>273</v>
      </c>
      <c r="H4324" s="68" t="s">
        <v>407</v>
      </c>
      <c r="I4324" s="65">
        <v>42</v>
      </c>
      <c r="J4324" s="65">
        <v>406</v>
      </c>
      <c r="K4324" s="65" t="s">
        <v>497</v>
      </c>
    </row>
    <row r="4325" spans="1:11" ht="12.75" customHeight="1">
      <c r="A4325" s="68" t="s">
        <v>304</v>
      </c>
      <c r="B4325" s="68" t="s">
        <v>56</v>
      </c>
      <c r="C4325" s="68" t="s">
        <v>287</v>
      </c>
      <c r="D4325" s="68" t="s">
        <v>359</v>
      </c>
      <c r="E4325" s="68" t="s">
        <v>360</v>
      </c>
      <c r="F4325" s="68" t="s">
        <v>77</v>
      </c>
      <c r="G4325" s="68" t="s">
        <v>273</v>
      </c>
      <c r="H4325" s="68" t="s">
        <v>408</v>
      </c>
      <c r="I4325" s="65">
        <v>26</v>
      </c>
      <c r="J4325" s="65">
        <v>406</v>
      </c>
      <c r="K4325" s="65" t="s">
        <v>497</v>
      </c>
    </row>
    <row r="4326" spans="1:11" ht="12.75" customHeight="1">
      <c r="A4326" s="68" t="s">
        <v>304</v>
      </c>
      <c r="B4326" s="68" t="s">
        <v>56</v>
      </c>
      <c r="C4326" s="68" t="s">
        <v>287</v>
      </c>
      <c r="D4326" s="68" t="s">
        <v>359</v>
      </c>
      <c r="E4326" s="68" t="s">
        <v>360</v>
      </c>
      <c r="F4326" s="68" t="s">
        <v>77</v>
      </c>
      <c r="G4326" s="68" t="s">
        <v>273</v>
      </c>
      <c r="H4326" s="68" t="s">
        <v>404</v>
      </c>
      <c r="I4326" s="65">
        <v>43</v>
      </c>
      <c r="J4326" s="65">
        <v>406</v>
      </c>
      <c r="K4326" s="65" t="s">
        <v>497</v>
      </c>
    </row>
    <row r="4327" spans="1:11" ht="12.75" customHeight="1">
      <c r="A4327" s="68" t="s">
        <v>304</v>
      </c>
      <c r="B4327" s="68" t="s">
        <v>56</v>
      </c>
      <c r="C4327" s="68" t="s">
        <v>287</v>
      </c>
      <c r="D4327" s="68" t="s">
        <v>359</v>
      </c>
      <c r="E4327" s="68" t="s">
        <v>360</v>
      </c>
      <c r="F4327" s="68" t="s">
        <v>77</v>
      </c>
      <c r="G4327" s="68" t="s">
        <v>273</v>
      </c>
      <c r="H4327" s="68" t="s">
        <v>422</v>
      </c>
      <c r="I4327" s="65">
        <v>85</v>
      </c>
      <c r="J4327" s="65">
        <v>406</v>
      </c>
      <c r="K4327" s="65" t="s">
        <v>497</v>
      </c>
    </row>
    <row r="4328" spans="1:11" ht="12.75" customHeight="1">
      <c r="A4328" s="68" t="s">
        <v>304</v>
      </c>
      <c r="B4328" s="68" t="s">
        <v>56</v>
      </c>
      <c r="C4328" s="68" t="s">
        <v>287</v>
      </c>
      <c r="D4328" s="68" t="s">
        <v>359</v>
      </c>
      <c r="E4328" s="68" t="s">
        <v>360</v>
      </c>
      <c r="F4328" s="68" t="s">
        <v>77</v>
      </c>
      <c r="G4328" s="68" t="s">
        <v>273</v>
      </c>
      <c r="H4328" s="68" t="s">
        <v>258</v>
      </c>
      <c r="I4328" s="65">
        <v>352</v>
      </c>
      <c r="J4328" s="65">
        <v>406</v>
      </c>
      <c r="K4328" s="65" t="s">
        <v>497</v>
      </c>
    </row>
    <row r="4329" spans="1:11" ht="12.75" customHeight="1">
      <c r="A4329" s="68" t="s">
        <v>304</v>
      </c>
      <c r="B4329" s="68" t="s">
        <v>56</v>
      </c>
      <c r="C4329" s="68" t="s">
        <v>287</v>
      </c>
      <c r="D4329" s="68" t="s">
        <v>359</v>
      </c>
      <c r="E4329" s="68" t="s">
        <v>360</v>
      </c>
      <c r="F4329" s="68" t="s">
        <v>77</v>
      </c>
      <c r="G4329" s="68" t="s">
        <v>273</v>
      </c>
      <c r="H4329" s="68" t="s">
        <v>362</v>
      </c>
      <c r="I4329" s="65">
        <v>114</v>
      </c>
      <c r="J4329" s="65">
        <v>406</v>
      </c>
      <c r="K4329" s="65" t="s">
        <v>497</v>
      </c>
    </row>
    <row r="4330" spans="1:11" ht="12.75" customHeight="1">
      <c r="A4330" s="68" t="s">
        <v>304</v>
      </c>
      <c r="B4330" s="68" t="s">
        <v>56</v>
      </c>
      <c r="C4330" s="68" t="s">
        <v>287</v>
      </c>
      <c r="D4330" s="68" t="s">
        <v>359</v>
      </c>
      <c r="E4330" s="68" t="s">
        <v>360</v>
      </c>
      <c r="F4330" s="68" t="s">
        <v>77</v>
      </c>
      <c r="G4330" s="68" t="s">
        <v>273</v>
      </c>
      <c r="H4330" s="68" t="s">
        <v>363</v>
      </c>
      <c r="I4330" s="65">
        <v>156</v>
      </c>
      <c r="J4330" s="65">
        <v>406</v>
      </c>
      <c r="K4330" s="65" t="s">
        <v>497</v>
      </c>
    </row>
    <row r="4331" spans="1:11" ht="12.75" customHeight="1">
      <c r="A4331" s="68" t="s">
        <v>304</v>
      </c>
      <c r="B4331" s="68" t="s">
        <v>56</v>
      </c>
      <c r="C4331" s="68" t="s">
        <v>287</v>
      </c>
      <c r="D4331" s="68" t="s">
        <v>359</v>
      </c>
      <c r="E4331" s="68" t="s">
        <v>360</v>
      </c>
      <c r="F4331" s="68" t="s">
        <v>77</v>
      </c>
      <c r="G4331" s="68" t="s">
        <v>273</v>
      </c>
      <c r="H4331" s="68" t="s">
        <v>364</v>
      </c>
      <c r="I4331" s="65">
        <v>58</v>
      </c>
      <c r="J4331" s="65">
        <v>406</v>
      </c>
      <c r="K4331" s="65" t="s">
        <v>497</v>
      </c>
    </row>
    <row r="4332" spans="1:11" ht="12.75" customHeight="1">
      <c r="A4332" s="68" t="s">
        <v>304</v>
      </c>
      <c r="B4332" s="68" t="s">
        <v>56</v>
      </c>
      <c r="C4332" s="68" t="s">
        <v>287</v>
      </c>
      <c r="D4332" s="68" t="s">
        <v>359</v>
      </c>
      <c r="E4332" s="68" t="s">
        <v>360</v>
      </c>
      <c r="F4332" s="68" t="s">
        <v>77</v>
      </c>
      <c r="G4332" s="68" t="s">
        <v>273</v>
      </c>
      <c r="H4332" s="68" t="s">
        <v>451</v>
      </c>
      <c r="I4332" s="65">
        <v>34</v>
      </c>
      <c r="J4332" s="65">
        <v>406</v>
      </c>
      <c r="K4332" s="65" t="s">
        <v>497</v>
      </c>
    </row>
    <row r="4333" spans="1:11" ht="12.75" customHeight="1">
      <c r="A4333" s="68" t="s">
        <v>304</v>
      </c>
      <c r="B4333" s="68" t="s">
        <v>56</v>
      </c>
      <c r="C4333" s="68" t="s">
        <v>287</v>
      </c>
      <c r="D4333" s="68" t="s">
        <v>359</v>
      </c>
      <c r="E4333" s="68" t="s">
        <v>360</v>
      </c>
      <c r="F4333" s="68" t="s">
        <v>77</v>
      </c>
      <c r="G4333" s="68" t="s">
        <v>273</v>
      </c>
      <c r="H4333" s="68" t="s">
        <v>365</v>
      </c>
      <c r="I4333" s="65">
        <v>36</v>
      </c>
      <c r="J4333" s="65">
        <v>406</v>
      </c>
      <c r="K4333" s="65" t="s">
        <v>497</v>
      </c>
    </row>
    <row r="4334" spans="1:11" ht="12.75" customHeight="1">
      <c r="A4334" s="68" t="s">
        <v>304</v>
      </c>
      <c r="B4334" s="68" t="s">
        <v>56</v>
      </c>
      <c r="C4334" s="68" t="s">
        <v>287</v>
      </c>
      <c r="D4334" s="68" t="s">
        <v>359</v>
      </c>
      <c r="E4334" s="68" t="s">
        <v>360</v>
      </c>
      <c r="F4334" s="68" t="s">
        <v>77</v>
      </c>
      <c r="G4334" s="68" t="s">
        <v>273</v>
      </c>
      <c r="H4334" s="68" t="s">
        <v>366</v>
      </c>
      <c r="I4334" s="65">
        <v>5</v>
      </c>
      <c r="J4334" s="65">
        <v>406</v>
      </c>
      <c r="K4334" s="65" t="s">
        <v>497</v>
      </c>
    </row>
    <row r="4335" spans="1:11" ht="12.75" customHeight="1">
      <c r="A4335" s="68" t="s">
        <v>304</v>
      </c>
      <c r="B4335" s="68" t="s">
        <v>56</v>
      </c>
      <c r="C4335" s="68" t="s">
        <v>287</v>
      </c>
      <c r="D4335" s="68" t="s">
        <v>359</v>
      </c>
      <c r="E4335" s="68" t="s">
        <v>360</v>
      </c>
      <c r="F4335" s="68" t="s">
        <v>77</v>
      </c>
      <c r="G4335" s="68" t="s">
        <v>273</v>
      </c>
      <c r="H4335" s="68" t="s">
        <v>367</v>
      </c>
      <c r="I4335" s="65">
        <v>2</v>
      </c>
      <c r="J4335" s="65">
        <v>406</v>
      </c>
      <c r="K4335" s="65" t="s">
        <v>497</v>
      </c>
    </row>
    <row r="4336" spans="1:11" ht="12.75" customHeight="1">
      <c r="A4336" s="68" t="s">
        <v>304</v>
      </c>
      <c r="B4336" s="68" t="s">
        <v>56</v>
      </c>
      <c r="C4336" s="68" t="s">
        <v>287</v>
      </c>
      <c r="D4336" s="68" t="s">
        <v>359</v>
      </c>
      <c r="E4336" s="68" t="s">
        <v>360</v>
      </c>
      <c r="F4336" s="68" t="s">
        <v>77</v>
      </c>
      <c r="G4336" s="68" t="s">
        <v>273</v>
      </c>
      <c r="H4336" s="68" t="s">
        <v>247</v>
      </c>
      <c r="I4336" s="65">
        <v>107</v>
      </c>
      <c r="J4336" s="65">
        <v>406</v>
      </c>
      <c r="K4336" s="65" t="s">
        <v>497</v>
      </c>
    </row>
    <row r="4337" spans="1:11" ht="12.75" customHeight="1">
      <c r="A4337" s="68" t="s">
        <v>304</v>
      </c>
      <c r="B4337" s="68" t="s">
        <v>56</v>
      </c>
      <c r="C4337" s="68" t="s">
        <v>287</v>
      </c>
      <c r="D4337" s="68" t="s">
        <v>359</v>
      </c>
      <c r="E4337" s="68" t="s">
        <v>360</v>
      </c>
      <c r="F4337" s="68" t="s">
        <v>77</v>
      </c>
      <c r="G4337" s="68" t="s">
        <v>273</v>
      </c>
      <c r="H4337" s="68" t="s">
        <v>375</v>
      </c>
      <c r="I4337" s="65">
        <v>110</v>
      </c>
      <c r="J4337" s="65">
        <v>406</v>
      </c>
      <c r="K4337" s="65" t="s">
        <v>497</v>
      </c>
    </row>
    <row r="4338" spans="1:11" ht="12.75" customHeight="1">
      <c r="A4338" s="68" t="s">
        <v>304</v>
      </c>
      <c r="B4338" s="68" t="s">
        <v>56</v>
      </c>
      <c r="C4338" s="68" t="s">
        <v>287</v>
      </c>
      <c r="D4338" s="68" t="s">
        <v>359</v>
      </c>
      <c r="E4338" s="68" t="s">
        <v>360</v>
      </c>
      <c r="F4338" s="68" t="s">
        <v>77</v>
      </c>
      <c r="G4338" s="68" t="s">
        <v>273</v>
      </c>
      <c r="H4338" s="68" t="s">
        <v>368</v>
      </c>
      <c r="I4338" s="65">
        <v>30</v>
      </c>
      <c r="J4338" s="65">
        <v>406</v>
      </c>
      <c r="K4338" s="65" t="s">
        <v>497</v>
      </c>
    </row>
    <row r="4339" spans="1:11" ht="12.75" customHeight="1">
      <c r="A4339" s="68" t="s">
        <v>304</v>
      </c>
      <c r="B4339" s="68" t="s">
        <v>56</v>
      </c>
      <c r="C4339" s="68" t="s">
        <v>287</v>
      </c>
      <c r="D4339" s="68" t="s">
        <v>359</v>
      </c>
      <c r="E4339" s="68" t="s">
        <v>360</v>
      </c>
      <c r="F4339" s="68" t="s">
        <v>77</v>
      </c>
      <c r="G4339" s="68" t="s">
        <v>273</v>
      </c>
      <c r="H4339" s="68" t="s">
        <v>491</v>
      </c>
      <c r="I4339" s="65">
        <v>15</v>
      </c>
      <c r="J4339" s="65">
        <v>406</v>
      </c>
      <c r="K4339" s="65" t="s">
        <v>497</v>
      </c>
    </row>
    <row r="4340" spans="1:11" ht="12.75" customHeight="1">
      <c r="A4340" s="68" t="s">
        <v>304</v>
      </c>
      <c r="B4340" s="68" t="s">
        <v>56</v>
      </c>
      <c r="C4340" s="68" t="s">
        <v>287</v>
      </c>
      <c r="D4340" s="68" t="s">
        <v>359</v>
      </c>
      <c r="E4340" s="68" t="s">
        <v>360</v>
      </c>
      <c r="F4340" s="68" t="s">
        <v>77</v>
      </c>
      <c r="G4340" s="68" t="s">
        <v>273</v>
      </c>
      <c r="H4340" s="68" t="s">
        <v>521</v>
      </c>
      <c r="I4340" s="65">
        <v>7</v>
      </c>
      <c r="J4340" s="65">
        <v>604</v>
      </c>
      <c r="K4340" s="65" t="s">
        <v>280</v>
      </c>
    </row>
    <row r="4341" spans="1:11" ht="12.75" customHeight="1">
      <c r="A4341" s="68" t="s">
        <v>304</v>
      </c>
      <c r="B4341" s="68" t="s">
        <v>56</v>
      </c>
      <c r="C4341" s="68" t="s">
        <v>287</v>
      </c>
      <c r="D4341" s="68" t="s">
        <v>359</v>
      </c>
      <c r="E4341" s="68" t="s">
        <v>360</v>
      </c>
      <c r="F4341" s="68" t="s">
        <v>77</v>
      </c>
      <c r="G4341" s="68" t="s">
        <v>273</v>
      </c>
      <c r="H4341" s="68" t="s">
        <v>406</v>
      </c>
      <c r="I4341" s="65">
        <v>1</v>
      </c>
      <c r="J4341" s="65">
        <v>604</v>
      </c>
      <c r="K4341" s="65" t="s">
        <v>280</v>
      </c>
    </row>
    <row r="4342" spans="1:11" ht="12.75" customHeight="1">
      <c r="A4342" s="68" t="s">
        <v>304</v>
      </c>
      <c r="B4342" s="68" t="s">
        <v>56</v>
      </c>
      <c r="C4342" s="68" t="s">
        <v>287</v>
      </c>
      <c r="D4342" s="68" t="s">
        <v>359</v>
      </c>
      <c r="E4342" s="68" t="s">
        <v>360</v>
      </c>
      <c r="F4342" s="68" t="s">
        <v>77</v>
      </c>
      <c r="G4342" s="68" t="s">
        <v>273</v>
      </c>
      <c r="H4342" s="68" t="s">
        <v>407</v>
      </c>
      <c r="I4342" s="65">
        <v>117</v>
      </c>
      <c r="J4342" s="65">
        <v>604</v>
      </c>
      <c r="K4342" s="65" t="s">
        <v>280</v>
      </c>
    </row>
    <row r="4343" spans="1:11" ht="12.75" customHeight="1">
      <c r="A4343" s="68" t="s">
        <v>304</v>
      </c>
      <c r="B4343" s="68" t="s">
        <v>56</v>
      </c>
      <c r="C4343" s="68" t="s">
        <v>287</v>
      </c>
      <c r="D4343" s="68" t="s">
        <v>359</v>
      </c>
      <c r="E4343" s="68" t="s">
        <v>360</v>
      </c>
      <c r="F4343" s="68" t="s">
        <v>77</v>
      </c>
      <c r="G4343" s="68" t="s">
        <v>273</v>
      </c>
      <c r="H4343" s="68" t="s">
        <v>408</v>
      </c>
      <c r="I4343" s="65">
        <v>177</v>
      </c>
      <c r="J4343" s="65">
        <v>604</v>
      </c>
      <c r="K4343" s="65" t="s">
        <v>280</v>
      </c>
    </row>
    <row r="4344" spans="1:11" ht="12.75" customHeight="1">
      <c r="A4344" s="68" t="s">
        <v>304</v>
      </c>
      <c r="B4344" s="68" t="s">
        <v>56</v>
      </c>
      <c r="C4344" s="68" t="s">
        <v>287</v>
      </c>
      <c r="D4344" s="68" t="s">
        <v>359</v>
      </c>
      <c r="E4344" s="68" t="s">
        <v>360</v>
      </c>
      <c r="F4344" s="68" t="s">
        <v>77</v>
      </c>
      <c r="G4344" s="68" t="s">
        <v>273</v>
      </c>
      <c r="H4344" s="68" t="s">
        <v>404</v>
      </c>
      <c r="I4344" s="65">
        <v>226</v>
      </c>
      <c r="J4344" s="65">
        <v>604</v>
      </c>
      <c r="K4344" s="65" t="s">
        <v>280</v>
      </c>
    </row>
    <row r="4345" spans="1:11" ht="12.75" customHeight="1">
      <c r="A4345" s="68" t="s">
        <v>304</v>
      </c>
      <c r="B4345" s="68" t="s">
        <v>56</v>
      </c>
      <c r="C4345" s="68" t="s">
        <v>287</v>
      </c>
      <c r="D4345" s="68" t="s">
        <v>359</v>
      </c>
      <c r="E4345" s="68" t="s">
        <v>360</v>
      </c>
      <c r="F4345" s="68" t="s">
        <v>77</v>
      </c>
      <c r="G4345" s="68" t="s">
        <v>273</v>
      </c>
      <c r="H4345" s="68" t="s">
        <v>422</v>
      </c>
      <c r="I4345" s="65">
        <v>364</v>
      </c>
      <c r="J4345" s="65">
        <v>604</v>
      </c>
      <c r="K4345" s="65" t="s">
        <v>280</v>
      </c>
    </row>
    <row r="4346" spans="1:11" ht="12.75" customHeight="1">
      <c r="A4346" s="68" t="s">
        <v>304</v>
      </c>
      <c r="B4346" s="68" t="s">
        <v>56</v>
      </c>
      <c r="C4346" s="68" t="s">
        <v>287</v>
      </c>
      <c r="D4346" s="68" t="s">
        <v>359</v>
      </c>
      <c r="E4346" s="68" t="s">
        <v>360</v>
      </c>
      <c r="F4346" s="68" t="s">
        <v>77</v>
      </c>
      <c r="G4346" s="68" t="s">
        <v>273</v>
      </c>
      <c r="H4346" s="68" t="s">
        <v>258</v>
      </c>
      <c r="I4346" s="65">
        <v>595</v>
      </c>
      <c r="J4346" s="65">
        <v>604</v>
      </c>
      <c r="K4346" s="65" t="s">
        <v>280</v>
      </c>
    </row>
    <row r="4347" spans="1:11" ht="12.75" customHeight="1">
      <c r="A4347" s="68" t="s">
        <v>304</v>
      </c>
      <c r="B4347" s="68" t="s">
        <v>56</v>
      </c>
      <c r="C4347" s="68" t="s">
        <v>287</v>
      </c>
      <c r="D4347" s="68" t="s">
        <v>359</v>
      </c>
      <c r="E4347" s="68" t="s">
        <v>360</v>
      </c>
      <c r="F4347" s="68" t="s">
        <v>77</v>
      </c>
      <c r="G4347" s="68" t="s">
        <v>273</v>
      </c>
      <c r="H4347" s="68" t="s">
        <v>362</v>
      </c>
      <c r="I4347" s="65">
        <v>444</v>
      </c>
      <c r="J4347" s="65">
        <v>604</v>
      </c>
      <c r="K4347" s="65" t="s">
        <v>280</v>
      </c>
    </row>
    <row r="4348" spans="1:11" ht="12.75" customHeight="1">
      <c r="A4348" s="68" t="s">
        <v>304</v>
      </c>
      <c r="B4348" s="68" t="s">
        <v>56</v>
      </c>
      <c r="C4348" s="68" t="s">
        <v>287</v>
      </c>
      <c r="D4348" s="68" t="s">
        <v>359</v>
      </c>
      <c r="E4348" s="68" t="s">
        <v>360</v>
      </c>
      <c r="F4348" s="68" t="s">
        <v>77</v>
      </c>
      <c r="G4348" s="68" t="s">
        <v>273</v>
      </c>
      <c r="H4348" s="68" t="s">
        <v>363</v>
      </c>
      <c r="I4348" s="65">
        <v>330</v>
      </c>
      <c r="J4348" s="65">
        <v>604</v>
      </c>
      <c r="K4348" s="65" t="s">
        <v>280</v>
      </c>
    </row>
    <row r="4349" spans="1:11" ht="12.75" customHeight="1">
      <c r="A4349" s="68" t="s">
        <v>304</v>
      </c>
      <c r="B4349" s="68" t="s">
        <v>56</v>
      </c>
      <c r="C4349" s="68" t="s">
        <v>287</v>
      </c>
      <c r="D4349" s="68" t="s">
        <v>359</v>
      </c>
      <c r="E4349" s="68" t="s">
        <v>360</v>
      </c>
      <c r="F4349" s="68" t="s">
        <v>77</v>
      </c>
      <c r="G4349" s="68" t="s">
        <v>273</v>
      </c>
      <c r="H4349" s="68" t="s">
        <v>364</v>
      </c>
      <c r="I4349" s="65">
        <v>106</v>
      </c>
      <c r="J4349" s="65">
        <v>604</v>
      </c>
      <c r="K4349" s="65" t="s">
        <v>280</v>
      </c>
    </row>
    <row r="4350" spans="1:11" ht="12.75" customHeight="1">
      <c r="A4350" s="68" t="s">
        <v>304</v>
      </c>
      <c r="B4350" s="68" t="s">
        <v>56</v>
      </c>
      <c r="C4350" s="68" t="s">
        <v>287</v>
      </c>
      <c r="D4350" s="68" t="s">
        <v>359</v>
      </c>
      <c r="E4350" s="68" t="s">
        <v>360</v>
      </c>
      <c r="F4350" s="68" t="s">
        <v>77</v>
      </c>
      <c r="G4350" s="68" t="s">
        <v>273</v>
      </c>
      <c r="H4350" s="68" t="s">
        <v>451</v>
      </c>
      <c r="I4350" s="65">
        <v>45</v>
      </c>
      <c r="J4350" s="65">
        <v>604</v>
      </c>
      <c r="K4350" s="65" t="s">
        <v>280</v>
      </c>
    </row>
    <row r="4351" spans="1:11" ht="12.75" customHeight="1">
      <c r="A4351" s="68" t="s">
        <v>304</v>
      </c>
      <c r="B4351" s="68" t="s">
        <v>56</v>
      </c>
      <c r="C4351" s="68" t="s">
        <v>287</v>
      </c>
      <c r="D4351" s="68" t="s">
        <v>359</v>
      </c>
      <c r="E4351" s="68" t="s">
        <v>360</v>
      </c>
      <c r="F4351" s="68" t="s">
        <v>77</v>
      </c>
      <c r="G4351" s="68" t="s">
        <v>273</v>
      </c>
      <c r="H4351" s="68" t="s">
        <v>365</v>
      </c>
      <c r="I4351" s="65">
        <v>15</v>
      </c>
      <c r="J4351" s="65">
        <v>604</v>
      </c>
      <c r="K4351" s="65" t="s">
        <v>280</v>
      </c>
    </row>
    <row r="4352" spans="1:11" ht="12.75" customHeight="1">
      <c r="A4352" s="68" t="s">
        <v>304</v>
      </c>
      <c r="B4352" s="68" t="s">
        <v>56</v>
      </c>
      <c r="C4352" s="68" t="s">
        <v>287</v>
      </c>
      <c r="D4352" s="68" t="s">
        <v>359</v>
      </c>
      <c r="E4352" s="68" t="s">
        <v>360</v>
      </c>
      <c r="F4352" s="68" t="s">
        <v>77</v>
      </c>
      <c r="G4352" s="68" t="s">
        <v>273</v>
      </c>
      <c r="H4352" s="68" t="s">
        <v>366</v>
      </c>
      <c r="I4352" s="65">
        <v>14</v>
      </c>
      <c r="J4352" s="65">
        <v>604</v>
      </c>
      <c r="K4352" s="65" t="s">
        <v>280</v>
      </c>
    </row>
    <row r="4353" spans="1:11" ht="12.75" customHeight="1">
      <c r="A4353" s="68" t="s">
        <v>304</v>
      </c>
      <c r="B4353" s="68" t="s">
        <v>56</v>
      </c>
      <c r="C4353" s="68" t="s">
        <v>287</v>
      </c>
      <c r="D4353" s="68" t="s">
        <v>359</v>
      </c>
      <c r="E4353" s="68" t="s">
        <v>360</v>
      </c>
      <c r="F4353" s="68" t="s">
        <v>77</v>
      </c>
      <c r="G4353" s="68" t="s">
        <v>273</v>
      </c>
      <c r="H4353" s="68" t="s">
        <v>367</v>
      </c>
      <c r="I4353" s="65">
        <v>7</v>
      </c>
      <c r="J4353" s="65">
        <v>604</v>
      </c>
      <c r="K4353" s="65" t="s">
        <v>280</v>
      </c>
    </row>
    <row r="4354" spans="1:11" ht="12.75" customHeight="1">
      <c r="A4354" s="68" t="s">
        <v>304</v>
      </c>
      <c r="B4354" s="68" t="s">
        <v>56</v>
      </c>
      <c r="C4354" s="68" t="s">
        <v>287</v>
      </c>
      <c r="D4354" s="68" t="s">
        <v>359</v>
      </c>
      <c r="E4354" s="68" t="s">
        <v>360</v>
      </c>
      <c r="F4354" s="68" t="s">
        <v>77</v>
      </c>
      <c r="G4354" s="68" t="s">
        <v>273</v>
      </c>
      <c r="H4354" s="68" t="s">
        <v>247</v>
      </c>
      <c r="I4354" s="65">
        <v>20</v>
      </c>
      <c r="J4354" s="65">
        <v>604</v>
      </c>
      <c r="K4354" s="65" t="s">
        <v>280</v>
      </c>
    </row>
    <row r="4355" spans="1:11" ht="12.75" customHeight="1">
      <c r="A4355" s="68" t="s">
        <v>304</v>
      </c>
      <c r="B4355" s="68" t="s">
        <v>56</v>
      </c>
      <c r="C4355" s="68" t="s">
        <v>287</v>
      </c>
      <c r="D4355" s="68" t="s">
        <v>359</v>
      </c>
      <c r="E4355" s="68" t="s">
        <v>360</v>
      </c>
      <c r="F4355" s="68" t="s">
        <v>77</v>
      </c>
      <c r="G4355" s="68" t="s">
        <v>273</v>
      </c>
      <c r="H4355" s="68" t="s">
        <v>375</v>
      </c>
      <c r="I4355" s="65">
        <v>12</v>
      </c>
      <c r="J4355" s="65">
        <v>604</v>
      </c>
      <c r="K4355" s="65" t="s">
        <v>280</v>
      </c>
    </row>
    <row r="4356" spans="1:11" ht="12.75" customHeight="1">
      <c r="A4356" s="68" t="s">
        <v>304</v>
      </c>
      <c r="B4356" s="68" t="s">
        <v>56</v>
      </c>
      <c r="C4356" s="68" t="s">
        <v>287</v>
      </c>
      <c r="D4356" s="68" t="s">
        <v>359</v>
      </c>
      <c r="E4356" s="68" t="s">
        <v>360</v>
      </c>
      <c r="F4356" s="68" t="s">
        <v>77</v>
      </c>
      <c r="G4356" s="68" t="s">
        <v>273</v>
      </c>
      <c r="H4356" s="68" t="s">
        <v>368</v>
      </c>
      <c r="I4356" s="65">
        <v>11</v>
      </c>
      <c r="J4356" s="65">
        <v>604</v>
      </c>
      <c r="K4356" s="65" t="s">
        <v>280</v>
      </c>
    </row>
    <row r="4357" spans="1:11" ht="12.75" customHeight="1">
      <c r="A4357" s="68" t="s">
        <v>304</v>
      </c>
      <c r="B4357" s="68" t="s">
        <v>56</v>
      </c>
      <c r="C4357" s="68" t="s">
        <v>287</v>
      </c>
      <c r="D4357" s="68" t="s">
        <v>359</v>
      </c>
      <c r="E4357" s="68" t="s">
        <v>360</v>
      </c>
      <c r="F4357" s="68" t="s">
        <v>77</v>
      </c>
      <c r="G4357" s="68" t="s">
        <v>273</v>
      </c>
      <c r="H4357" s="68" t="s">
        <v>491</v>
      </c>
      <c r="I4357" s="65">
        <v>4</v>
      </c>
      <c r="J4357" s="65">
        <v>604</v>
      </c>
      <c r="K4357" s="65" t="s">
        <v>280</v>
      </c>
    </row>
    <row r="4358" spans="1:11" ht="12.75" customHeight="1">
      <c r="A4358" s="68" t="s">
        <v>304</v>
      </c>
      <c r="B4358" s="68" t="s">
        <v>56</v>
      </c>
      <c r="C4358" s="68" t="s">
        <v>287</v>
      </c>
      <c r="D4358" s="68" t="s">
        <v>359</v>
      </c>
      <c r="E4358" s="68" t="s">
        <v>360</v>
      </c>
      <c r="F4358" s="68" t="s">
        <v>77</v>
      </c>
      <c r="G4358" s="68" t="s">
        <v>273</v>
      </c>
      <c r="H4358" s="68" t="s">
        <v>369</v>
      </c>
      <c r="I4358" s="65">
        <v>3</v>
      </c>
      <c r="J4358" s="65">
        <v>604</v>
      </c>
      <c r="K4358" s="65" t="s">
        <v>280</v>
      </c>
    </row>
    <row r="4359" spans="1:11" ht="12.75" customHeight="1">
      <c r="A4359" s="68" t="s">
        <v>304</v>
      </c>
      <c r="B4359" s="68" t="s">
        <v>56</v>
      </c>
      <c r="C4359" s="68" t="s">
        <v>287</v>
      </c>
      <c r="D4359" s="68" t="s">
        <v>359</v>
      </c>
      <c r="E4359" s="68" t="s">
        <v>360</v>
      </c>
      <c r="F4359" s="68" t="s">
        <v>77</v>
      </c>
      <c r="G4359" s="68" t="s">
        <v>273</v>
      </c>
      <c r="H4359" s="68" t="s">
        <v>638</v>
      </c>
      <c r="I4359" s="65">
        <v>3</v>
      </c>
      <c r="J4359" s="65">
        <v>604</v>
      </c>
      <c r="K4359" s="65" t="s">
        <v>280</v>
      </c>
    </row>
    <row r="4360" spans="1:11" ht="12.75" customHeight="1">
      <c r="A4360" s="68" t="s">
        <v>304</v>
      </c>
      <c r="B4360" s="68" t="s">
        <v>56</v>
      </c>
      <c r="C4360" s="68" t="s">
        <v>287</v>
      </c>
      <c r="D4360" s="68" t="s">
        <v>359</v>
      </c>
      <c r="E4360" s="68" t="s">
        <v>360</v>
      </c>
      <c r="F4360" s="68" t="s">
        <v>77</v>
      </c>
      <c r="G4360" s="68" t="s">
        <v>273</v>
      </c>
      <c r="H4360" s="68" t="s">
        <v>521</v>
      </c>
      <c r="I4360" s="65">
        <v>9</v>
      </c>
      <c r="J4360" s="65">
        <v>411</v>
      </c>
      <c r="K4360" s="65" t="s">
        <v>498</v>
      </c>
    </row>
    <row r="4361" spans="1:11" ht="12.75" customHeight="1">
      <c r="A4361" s="68" t="s">
        <v>304</v>
      </c>
      <c r="B4361" s="68" t="s">
        <v>56</v>
      </c>
      <c r="C4361" s="68" t="s">
        <v>287</v>
      </c>
      <c r="D4361" s="68" t="s">
        <v>359</v>
      </c>
      <c r="E4361" s="68" t="s">
        <v>360</v>
      </c>
      <c r="F4361" s="68" t="s">
        <v>77</v>
      </c>
      <c r="G4361" s="68" t="s">
        <v>273</v>
      </c>
      <c r="H4361" s="68" t="s">
        <v>406</v>
      </c>
      <c r="I4361" s="65">
        <v>9</v>
      </c>
      <c r="J4361" s="65">
        <v>411</v>
      </c>
      <c r="K4361" s="65" t="s">
        <v>498</v>
      </c>
    </row>
    <row r="4362" spans="1:11" ht="12.75" customHeight="1">
      <c r="A4362" s="68" t="s">
        <v>304</v>
      </c>
      <c r="B4362" s="68" t="s">
        <v>56</v>
      </c>
      <c r="C4362" s="68" t="s">
        <v>287</v>
      </c>
      <c r="D4362" s="68" t="s">
        <v>359</v>
      </c>
      <c r="E4362" s="68" t="s">
        <v>360</v>
      </c>
      <c r="F4362" s="68" t="s">
        <v>77</v>
      </c>
      <c r="G4362" s="68" t="s">
        <v>273</v>
      </c>
      <c r="H4362" s="68" t="s">
        <v>407</v>
      </c>
      <c r="I4362" s="65">
        <v>240</v>
      </c>
      <c r="J4362" s="65">
        <v>411</v>
      </c>
      <c r="K4362" s="65" t="s">
        <v>498</v>
      </c>
    </row>
    <row r="4363" spans="1:11" ht="12.75" customHeight="1">
      <c r="A4363" s="68" t="s">
        <v>304</v>
      </c>
      <c r="B4363" s="68" t="s">
        <v>56</v>
      </c>
      <c r="C4363" s="68" t="s">
        <v>287</v>
      </c>
      <c r="D4363" s="68" t="s">
        <v>359</v>
      </c>
      <c r="E4363" s="68" t="s">
        <v>360</v>
      </c>
      <c r="F4363" s="68" t="s">
        <v>77</v>
      </c>
      <c r="G4363" s="68" t="s">
        <v>273</v>
      </c>
      <c r="H4363" s="68" t="s">
        <v>408</v>
      </c>
      <c r="I4363" s="65">
        <v>272</v>
      </c>
      <c r="J4363" s="65">
        <v>411</v>
      </c>
      <c r="K4363" s="65" t="s">
        <v>498</v>
      </c>
    </row>
    <row r="4364" spans="1:11" ht="12.75" customHeight="1">
      <c r="A4364" s="68" t="s">
        <v>304</v>
      </c>
      <c r="B4364" s="68" t="s">
        <v>56</v>
      </c>
      <c r="C4364" s="68" t="s">
        <v>287</v>
      </c>
      <c r="D4364" s="68" t="s">
        <v>359</v>
      </c>
      <c r="E4364" s="68" t="s">
        <v>360</v>
      </c>
      <c r="F4364" s="68" t="s">
        <v>77</v>
      </c>
      <c r="G4364" s="68" t="s">
        <v>273</v>
      </c>
      <c r="H4364" s="68" t="s">
        <v>404</v>
      </c>
      <c r="I4364" s="65">
        <v>293</v>
      </c>
      <c r="J4364" s="65">
        <v>411</v>
      </c>
      <c r="K4364" s="65" t="s">
        <v>498</v>
      </c>
    </row>
    <row r="4365" spans="1:11" ht="12.75" customHeight="1">
      <c r="A4365" s="68" t="s">
        <v>304</v>
      </c>
      <c r="B4365" s="68" t="s">
        <v>56</v>
      </c>
      <c r="C4365" s="68" t="s">
        <v>287</v>
      </c>
      <c r="D4365" s="68" t="s">
        <v>359</v>
      </c>
      <c r="E4365" s="68" t="s">
        <v>360</v>
      </c>
      <c r="F4365" s="68" t="s">
        <v>77</v>
      </c>
      <c r="G4365" s="68" t="s">
        <v>273</v>
      </c>
      <c r="H4365" s="68" t="s">
        <v>422</v>
      </c>
      <c r="I4365" s="65">
        <v>462</v>
      </c>
      <c r="J4365" s="65">
        <v>411</v>
      </c>
      <c r="K4365" s="65" t="s">
        <v>498</v>
      </c>
    </row>
    <row r="4366" spans="1:11" ht="12.75" customHeight="1">
      <c r="A4366" s="68" t="s">
        <v>304</v>
      </c>
      <c r="B4366" s="68" t="s">
        <v>56</v>
      </c>
      <c r="C4366" s="68" t="s">
        <v>287</v>
      </c>
      <c r="D4366" s="68" t="s">
        <v>359</v>
      </c>
      <c r="E4366" s="68" t="s">
        <v>360</v>
      </c>
      <c r="F4366" s="68" t="s">
        <v>77</v>
      </c>
      <c r="G4366" s="68" t="s">
        <v>273</v>
      </c>
      <c r="H4366" s="68" t="s">
        <v>258</v>
      </c>
      <c r="I4366" s="65">
        <v>458</v>
      </c>
      <c r="J4366" s="65">
        <v>411</v>
      </c>
      <c r="K4366" s="65" t="s">
        <v>498</v>
      </c>
    </row>
    <row r="4367" spans="1:11" ht="12.75" customHeight="1">
      <c r="A4367" s="68" t="s">
        <v>304</v>
      </c>
      <c r="B4367" s="68" t="s">
        <v>56</v>
      </c>
      <c r="C4367" s="68" t="s">
        <v>287</v>
      </c>
      <c r="D4367" s="68" t="s">
        <v>359</v>
      </c>
      <c r="E4367" s="68" t="s">
        <v>360</v>
      </c>
      <c r="F4367" s="68" t="s">
        <v>77</v>
      </c>
      <c r="G4367" s="68" t="s">
        <v>273</v>
      </c>
      <c r="H4367" s="68" t="s">
        <v>362</v>
      </c>
      <c r="I4367" s="65">
        <v>121</v>
      </c>
      <c r="J4367" s="65">
        <v>411</v>
      </c>
      <c r="K4367" s="65" t="s">
        <v>498</v>
      </c>
    </row>
    <row r="4368" spans="1:11" ht="12.75" customHeight="1">
      <c r="A4368" s="68" t="s">
        <v>304</v>
      </c>
      <c r="B4368" s="68" t="s">
        <v>56</v>
      </c>
      <c r="C4368" s="68" t="s">
        <v>287</v>
      </c>
      <c r="D4368" s="68" t="s">
        <v>359</v>
      </c>
      <c r="E4368" s="68" t="s">
        <v>360</v>
      </c>
      <c r="F4368" s="68" t="s">
        <v>77</v>
      </c>
      <c r="G4368" s="68" t="s">
        <v>273</v>
      </c>
      <c r="H4368" s="68" t="s">
        <v>363</v>
      </c>
      <c r="I4368" s="65">
        <v>313</v>
      </c>
      <c r="J4368" s="65">
        <v>411</v>
      </c>
      <c r="K4368" s="65" t="s">
        <v>498</v>
      </c>
    </row>
    <row r="4369" spans="1:11" ht="12.75" customHeight="1">
      <c r="A4369" s="68" t="s">
        <v>304</v>
      </c>
      <c r="B4369" s="68" t="s">
        <v>56</v>
      </c>
      <c r="C4369" s="68" t="s">
        <v>287</v>
      </c>
      <c r="D4369" s="68" t="s">
        <v>359</v>
      </c>
      <c r="E4369" s="68" t="s">
        <v>360</v>
      </c>
      <c r="F4369" s="68" t="s">
        <v>77</v>
      </c>
      <c r="G4369" s="68" t="s">
        <v>273</v>
      </c>
      <c r="H4369" s="68" t="s">
        <v>364</v>
      </c>
      <c r="I4369" s="65">
        <v>115</v>
      </c>
      <c r="J4369" s="65">
        <v>411</v>
      </c>
      <c r="K4369" s="65" t="s">
        <v>498</v>
      </c>
    </row>
    <row r="4370" spans="1:11" ht="12.75" customHeight="1">
      <c r="A4370" s="68" t="s">
        <v>304</v>
      </c>
      <c r="B4370" s="68" t="s">
        <v>56</v>
      </c>
      <c r="C4370" s="68" t="s">
        <v>287</v>
      </c>
      <c r="D4370" s="68" t="s">
        <v>359</v>
      </c>
      <c r="E4370" s="68" t="s">
        <v>360</v>
      </c>
      <c r="F4370" s="68" t="s">
        <v>77</v>
      </c>
      <c r="G4370" s="68" t="s">
        <v>273</v>
      </c>
      <c r="H4370" s="68" t="s">
        <v>451</v>
      </c>
      <c r="I4370" s="65">
        <v>147</v>
      </c>
      <c r="J4370" s="65">
        <v>411</v>
      </c>
      <c r="K4370" s="65" t="s">
        <v>498</v>
      </c>
    </row>
    <row r="4371" spans="1:11" ht="12.75" customHeight="1">
      <c r="A4371" s="68" t="s">
        <v>304</v>
      </c>
      <c r="B4371" s="68" t="s">
        <v>56</v>
      </c>
      <c r="C4371" s="68" t="s">
        <v>287</v>
      </c>
      <c r="D4371" s="68" t="s">
        <v>359</v>
      </c>
      <c r="E4371" s="68" t="s">
        <v>360</v>
      </c>
      <c r="F4371" s="68" t="s">
        <v>77</v>
      </c>
      <c r="G4371" s="68" t="s">
        <v>273</v>
      </c>
      <c r="H4371" s="68" t="s">
        <v>365</v>
      </c>
      <c r="I4371" s="65">
        <v>74</v>
      </c>
      <c r="J4371" s="65">
        <v>411</v>
      </c>
      <c r="K4371" s="65" t="s">
        <v>498</v>
      </c>
    </row>
    <row r="4372" spans="1:11" ht="12.75" customHeight="1">
      <c r="A4372" s="68" t="s">
        <v>304</v>
      </c>
      <c r="B4372" s="68" t="s">
        <v>56</v>
      </c>
      <c r="C4372" s="68" t="s">
        <v>287</v>
      </c>
      <c r="D4372" s="68" t="s">
        <v>359</v>
      </c>
      <c r="E4372" s="68" t="s">
        <v>360</v>
      </c>
      <c r="F4372" s="68" t="s">
        <v>77</v>
      </c>
      <c r="G4372" s="68" t="s">
        <v>273</v>
      </c>
      <c r="H4372" s="68" t="s">
        <v>366</v>
      </c>
      <c r="I4372" s="65">
        <v>83</v>
      </c>
      <c r="J4372" s="65">
        <v>411</v>
      </c>
      <c r="K4372" s="65" t="s">
        <v>498</v>
      </c>
    </row>
    <row r="4373" spans="1:11" ht="12.75" customHeight="1">
      <c r="A4373" s="68" t="s">
        <v>304</v>
      </c>
      <c r="B4373" s="68" t="s">
        <v>56</v>
      </c>
      <c r="C4373" s="68" t="s">
        <v>287</v>
      </c>
      <c r="D4373" s="68" t="s">
        <v>359</v>
      </c>
      <c r="E4373" s="68" t="s">
        <v>360</v>
      </c>
      <c r="F4373" s="68" t="s">
        <v>77</v>
      </c>
      <c r="G4373" s="68" t="s">
        <v>273</v>
      </c>
      <c r="H4373" s="68" t="s">
        <v>367</v>
      </c>
      <c r="I4373" s="65">
        <v>73</v>
      </c>
      <c r="J4373" s="65">
        <v>411</v>
      </c>
      <c r="K4373" s="65" t="s">
        <v>498</v>
      </c>
    </row>
    <row r="4374" spans="1:11" ht="12.75" customHeight="1">
      <c r="A4374" s="68" t="s">
        <v>304</v>
      </c>
      <c r="B4374" s="68" t="s">
        <v>56</v>
      </c>
      <c r="C4374" s="68" t="s">
        <v>287</v>
      </c>
      <c r="D4374" s="68" t="s">
        <v>359</v>
      </c>
      <c r="E4374" s="68" t="s">
        <v>360</v>
      </c>
      <c r="F4374" s="68" t="s">
        <v>77</v>
      </c>
      <c r="G4374" s="68" t="s">
        <v>273</v>
      </c>
      <c r="H4374" s="68" t="s">
        <v>247</v>
      </c>
      <c r="I4374" s="65">
        <v>282</v>
      </c>
      <c r="J4374" s="65">
        <v>411</v>
      </c>
      <c r="K4374" s="65" t="s">
        <v>498</v>
      </c>
    </row>
    <row r="4375" spans="1:11" ht="12.75" customHeight="1">
      <c r="A4375" s="68" t="s">
        <v>304</v>
      </c>
      <c r="B4375" s="68" t="s">
        <v>56</v>
      </c>
      <c r="C4375" s="68" t="s">
        <v>287</v>
      </c>
      <c r="D4375" s="68" t="s">
        <v>359</v>
      </c>
      <c r="E4375" s="68" t="s">
        <v>360</v>
      </c>
      <c r="F4375" s="68" t="s">
        <v>77</v>
      </c>
      <c r="G4375" s="68" t="s">
        <v>273</v>
      </c>
      <c r="H4375" s="68" t="s">
        <v>375</v>
      </c>
      <c r="I4375" s="65">
        <v>258</v>
      </c>
      <c r="J4375" s="65">
        <v>411</v>
      </c>
      <c r="K4375" s="65" t="s">
        <v>498</v>
      </c>
    </row>
    <row r="4376" spans="1:11" ht="12.75" customHeight="1">
      <c r="A4376" s="68" t="s">
        <v>304</v>
      </c>
      <c r="B4376" s="68" t="s">
        <v>56</v>
      </c>
      <c r="C4376" s="68" t="s">
        <v>287</v>
      </c>
      <c r="D4376" s="68" t="s">
        <v>359</v>
      </c>
      <c r="E4376" s="68" t="s">
        <v>360</v>
      </c>
      <c r="F4376" s="68" t="s">
        <v>77</v>
      </c>
      <c r="G4376" s="68" t="s">
        <v>273</v>
      </c>
      <c r="H4376" s="68" t="s">
        <v>368</v>
      </c>
      <c r="I4376" s="65">
        <v>230</v>
      </c>
      <c r="J4376" s="65">
        <v>411</v>
      </c>
      <c r="K4376" s="65" t="s">
        <v>498</v>
      </c>
    </row>
    <row r="4377" spans="1:11" ht="12.75" customHeight="1">
      <c r="A4377" s="68" t="s">
        <v>304</v>
      </c>
      <c r="B4377" s="68" t="s">
        <v>56</v>
      </c>
      <c r="C4377" s="68" t="s">
        <v>287</v>
      </c>
      <c r="D4377" s="68" t="s">
        <v>359</v>
      </c>
      <c r="E4377" s="68" t="s">
        <v>360</v>
      </c>
      <c r="F4377" s="68" t="s">
        <v>77</v>
      </c>
      <c r="G4377" s="68" t="s">
        <v>273</v>
      </c>
      <c r="H4377" s="68" t="s">
        <v>491</v>
      </c>
      <c r="I4377" s="65">
        <v>35</v>
      </c>
      <c r="J4377" s="65">
        <v>411</v>
      </c>
      <c r="K4377" s="65" t="s">
        <v>498</v>
      </c>
    </row>
    <row r="4378" spans="1:11" ht="12.75" customHeight="1">
      <c r="A4378" s="68" t="s">
        <v>304</v>
      </c>
      <c r="B4378" s="68" t="s">
        <v>56</v>
      </c>
      <c r="C4378" s="68" t="s">
        <v>287</v>
      </c>
      <c r="D4378" s="68" t="s">
        <v>359</v>
      </c>
      <c r="E4378" s="68" t="s">
        <v>360</v>
      </c>
      <c r="F4378" s="68" t="s">
        <v>77</v>
      </c>
      <c r="G4378" s="68" t="s">
        <v>273</v>
      </c>
      <c r="H4378" s="68" t="s">
        <v>369</v>
      </c>
      <c r="I4378" s="65">
        <v>56</v>
      </c>
      <c r="J4378" s="65">
        <v>411</v>
      </c>
      <c r="K4378" s="65" t="s">
        <v>498</v>
      </c>
    </row>
    <row r="4379" spans="1:11" ht="12.75" customHeight="1">
      <c r="A4379" s="68" t="s">
        <v>304</v>
      </c>
      <c r="B4379" s="68" t="s">
        <v>56</v>
      </c>
      <c r="C4379" s="68" t="s">
        <v>287</v>
      </c>
      <c r="D4379" s="68" t="s">
        <v>359</v>
      </c>
      <c r="E4379" s="68" t="s">
        <v>360</v>
      </c>
      <c r="F4379" s="68" t="s">
        <v>77</v>
      </c>
      <c r="G4379" s="68" t="s">
        <v>273</v>
      </c>
      <c r="H4379" s="68" t="s">
        <v>638</v>
      </c>
      <c r="I4379" s="65">
        <v>24</v>
      </c>
      <c r="J4379" s="65">
        <v>411</v>
      </c>
      <c r="K4379" s="65" t="s">
        <v>498</v>
      </c>
    </row>
    <row r="4380" spans="1:11" ht="12.75" customHeight="1">
      <c r="A4380" s="68" t="s">
        <v>304</v>
      </c>
      <c r="B4380" s="68" t="s">
        <v>56</v>
      </c>
      <c r="C4380" s="68" t="s">
        <v>287</v>
      </c>
      <c r="D4380" s="68" t="s">
        <v>359</v>
      </c>
      <c r="E4380" s="68" t="s">
        <v>360</v>
      </c>
      <c r="F4380" s="68" t="s">
        <v>77</v>
      </c>
      <c r="G4380" s="68" t="s">
        <v>273</v>
      </c>
      <c r="H4380" s="68" t="s">
        <v>521</v>
      </c>
      <c r="I4380" s="65">
        <v>121</v>
      </c>
      <c r="J4380" s="65">
        <v>425</v>
      </c>
      <c r="K4380" s="65" t="s">
        <v>379</v>
      </c>
    </row>
    <row r="4381" spans="1:11" ht="12.75" customHeight="1">
      <c r="A4381" s="68" t="s">
        <v>304</v>
      </c>
      <c r="B4381" s="68" t="s">
        <v>56</v>
      </c>
      <c r="C4381" s="68" t="s">
        <v>287</v>
      </c>
      <c r="D4381" s="68" t="s">
        <v>359</v>
      </c>
      <c r="E4381" s="68" t="s">
        <v>360</v>
      </c>
      <c r="F4381" s="68" t="s">
        <v>77</v>
      </c>
      <c r="G4381" s="68" t="s">
        <v>273</v>
      </c>
      <c r="H4381" s="68" t="s">
        <v>406</v>
      </c>
      <c r="I4381" s="65">
        <v>89</v>
      </c>
      <c r="J4381" s="65">
        <v>425</v>
      </c>
      <c r="K4381" s="65" t="s">
        <v>379</v>
      </c>
    </row>
    <row r="4382" spans="1:11" ht="12.75" customHeight="1">
      <c r="A4382" s="68" t="s">
        <v>304</v>
      </c>
      <c r="B4382" s="68" t="s">
        <v>56</v>
      </c>
      <c r="C4382" s="68" t="s">
        <v>287</v>
      </c>
      <c r="D4382" s="68" t="s">
        <v>359</v>
      </c>
      <c r="E4382" s="68" t="s">
        <v>360</v>
      </c>
      <c r="F4382" s="68" t="s">
        <v>77</v>
      </c>
      <c r="G4382" s="68" t="s">
        <v>273</v>
      </c>
      <c r="H4382" s="68" t="s">
        <v>407</v>
      </c>
      <c r="I4382" s="65">
        <v>736</v>
      </c>
      <c r="J4382" s="65">
        <v>425</v>
      </c>
      <c r="K4382" s="65" t="s">
        <v>379</v>
      </c>
    </row>
    <row r="4383" spans="1:11" ht="12.75" customHeight="1">
      <c r="A4383" s="68" t="s">
        <v>304</v>
      </c>
      <c r="B4383" s="68" t="s">
        <v>56</v>
      </c>
      <c r="C4383" s="68" t="s">
        <v>287</v>
      </c>
      <c r="D4383" s="68" t="s">
        <v>359</v>
      </c>
      <c r="E4383" s="68" t="s">
        <v>360</v>
      </c>
      <c r="F4383" s="68" t="s">
        <v>77</v>
      </c>
      <c r="G4383" s="68" t="s">
        <v>273</v>
      </c>
      <c r="H4383" s="68" t="s">
        <v>408</v>
      </c>
      <c r="I4383" s="65">
        <v>1729</v>
      </c>
      <c r="J4383" s="65">
        <v>425</v>
      </c>
      <c r="K4383" s="65" t="s">
        <v>379</v>
      </c>
    </row>
    <row r="4384" spans="1:11" ht="12.75" customHeight="1">
      <c r="A4384" s="68" t="s">
        <v>304</v>
      </c>
      <c r="B4384" s="68" t="s">
        <v>56</v>
      </c>
      <c r="C4384" s="68" t="s">
        <v>287</v>
      </c>
      <c r="D4384" s="68" t="s">
        <v>359</v>
      </c>
      <c r="E4384" s="68" t="s">
        <v>360</v>
      </c>
      <c r="F4384" s="68" t="s">
        <v>77</v>
      </c>
      <c r="G4384" s="68" t="s">
        <v>273</v>
      </c>
      <c r="H4384" s="68" t="s">
        <v>404</v>
      </c>
      <c r="I4384" s="65">
        <v>2054</v>
      </c>
      <c r="J4384" s="65">
        <v>425</v>
      </c>
      <c r="K4384" s="65" t="s">
        <v>379</v>
      </c>
    </row>
    <row r="4385" spans="1:11" ht="12.75" customHeight="1">
      <c r="A4385" s="68" t="s">
        <v>304</v>
      </c>
      <c r="B4385" s="68" t="s">
        <v>56</v>
      </c>
      <c r="C4385" s="68" t="s">
        <v>287</v>
      </c>
      <c r="D4385" s="68" t="s">
        <v>359</v>
      </c>
      <c r="E4385" s="68" t="s">
        <v>360</v>
      </c>
      <c r="F4385" s="68" t="s">
        <v>77</v>
      </c>
      <c r="G4385" s="68" t="s">
        <v>273</v>
      </c>
      <c r="H4385" s="68" t="s">
        <v>422</v>
      </c>
      <c r="I4385" s="65">
        <v>2393</v>
      </c>
      <c r="J4385" s="65">
        <v>425</v>
      </c>
      <c r="K4385" s="65" t="s">
        <v>379</v>
      </c>
    </row>
    <row r="4386" spans="1:11" ht="12.75" customHeight="1">
      <c r="A4386" s="68" t="s">
        <v>304</v>
      </c>
      <c r="B4386" s="68" t="s">
        <v>56</v>
      </c>
      <c r="C4386" s="68" t="s">
        <v>287</v>
      </c>
      <c r="D4386" s="68" t="s">
        <v>359</v>
      </c>
      <c r="E4386" s="68" t="s">
        <v>360</v>
      </c>
      <c r="F4386" s="68" t="s">
        <v>77</v>
      </c>
      <c r="G4386" s="68" t="s">
        <v>273</v>
      </c>
      <c r="H4386" s="68" t="s">
        <v>258</v>
      </c>
      <c r="I4386" s="65">
        <v>3329</v>
      </c>
      <c r="J4386" s="65">
        <v>425</v>
      </c>
      <c r="K4386" s="65" t="s">
        <v>379</v>
      </c>
    </row>
    <row r="4387" spans="1:11" ht="12.75" customHeight="1">
      <c r="A4387" s="68" t="s">
        <v>304</v>
      </c>
      <c r="B4387" s="68" t="s">
        <v>56</v>
      </c>
      <c r="C4387" s="68" t="s">
        <v>287</v>
      </c>
      <c r="D4387" s="68" t="s">
        <v>359</v>
      </c>
      <c r="E4387" s="68" t="s">
        <v>360</v>
      </c>
      <c r="F4387" s="68" t="s">
        <v>77</v>
      </c>
      <c r="G4387" s="68" t="s">
        <v>273</v>
      </c>
      <c r="H4387" s="68" t="s">
        <v>362</v>
      </c>
      <c r="I4387" s="65">
        <v>2292</v>
      </c>
      <c r="J4387" s="65">
        <v>425</v>
      </c>
      <c r="K4387" s="65" t="s">
        <v>379</v>
      </c>
    </row>
    <row r="4388" spans="1:11" ht="12.75" customHeight="1">
      <c r="A4388" s="68" t="s">
        <v>304</v>
      </c>
      <c r="B4388" s="68" t="s">
        <v>56</v>
      </c>
      <c r="C4388" s="68" t="s">
        <v>287</v>
      </c>
      <c r="D4388" s="68" t="s">
        <v>359</v>
      </c>
      <c r="E4388" s="68" t="s">
        <v>360</v>
      </c>
      <c r="F4388" s="68" t="s">
        <v>77</v>
      </c>
      <c r="G4388" s="68" t="s">
        <v>273</v>
      </c>
      <c r="H4388" s="68" t="s">
        <v>363</v>
      </c>
      <c r="I4388" s="65">
        <v>2134</v>
      </c>
      <c r="J4388" s="65">
        <v>425</v>
      </c>
      <c r="K4388" s="65" t="s">
        <v>379</v>
      </c>
    </row>
    <row r="4389" spans="1:11" ht="12.75" customHeight="1">
      <c r="A4389" s="68" t="s">
        <v>304</v>
      </c>
      <c r="B4389" s="68" t="s">
        <v>56</v>
      </c>
      <c r="C4389" s="68" t="s">
        <v>287</v>
      </c>
      <c r="D4389" s="68" t="s">
        <v>359</v>
      </c>
      <c r="E4389" s="68" t="s">
        <v>360</v>
      </c>
      <c r="F4389" s="68" t="s">
        <v>77</v>
      </c>
      <c r="G4389" s="68" t="s">
        <v>273</v>
      </c>
      <c r="H4389" s="68" t="s">
        <v>364</v>
      </c>
      <c r="I4389" s="65">
        <v>1000</v>
      </c>
      <c r="J4389" s="65">
        <v>425</v>
      </c>
      <c r="K4389" s="65" t="s">
        <v>379</v>
      </c>
    </row>
    <row r="4390" spans="1:11" ht="12.75" customHeight="1">
      <c r="A4390" s="68" t="s">
        <v>304</v>
      </c>
      <c r="B4390" s="68" t="s">
        <v>56</v>
      </c>
      <c r="C4390" s="68" t="s">
        <v>287</v>
      </c>
      <c r="D4390" s="68" t="s">
        <v>359</v>
      </c>
      <c r="E4390" s="68" t="s">
        <v>360</v>
      </c>
      <c r="F4390" s="68" t="s">
        <v>77</v>
      </c>
      <c r="G4390" s="68" t="s">
        <v>273</v>
      </c>
      <c r="H4390" s="68" t="s">
        <v>451</v>
      </c>
      <c r="I4390" s="65">
        <v>380</v>
      </c>
      <c r="J4390" s="65">
        <v>425</v>
      </c>
      <c r="K4390" s="65" t="s">
        <v>379</v>
      </c>
    </row>
    <row r="4391" spans="1:11" ht="12.75" customHeight="1">
      <c r="A4391" s="68" t="s">
        <v>304</v>
      </c>
      <c r="B4391" s="68" t="s">
        <v>56</v>
      </c>
      <c r="C4391" s="68" t="s">
        <v>287</v>
      </c>
      <c r="D4391" s="68" t="s">
        <v>359</v>
      </c>
      <c r="E4391" s="68" t="s">
        <v>360</v>
      </c>
      <c r="F4391" s="68" t="s">
        <v>77</v>
      </c>
      <c r="G4391" s="68" t="s">
        <v>273</v>
      </c>
      <c r="H4391" s="68" t="s">
        <v>365</v>
      </c>
      <c r="I4391" s="65">
        <v>99</v>
      </c>
      <c r="J4391" s="65">
        <v>425</v>
      </c>
      <c r="K4391" s="65" t="s">
        <v>379</v>
      </c>
    </row>
    <row r="4392" spans="1:11" ht="12.75" customHeight="1">
      <c r="A4392" s="68" t="s">
        <v>304</v>
      </c>
      <c r="B4392" s="68" t="s">
        <v>56</v>
      </c>
      <c r="C4392" s="68" t="s">
        <v>287</v>
      </c>
      <c r="D4392" s="68" t="s">
        <v>359</v>
      </c>
      <c r="E4392" s="68" t="s">
        <v>360</v>
      </c>
      <c r="F4392" s="68" t="s">
        <v>77</v>
      </c>
      <c r="G4392" s="68" t="s">
        <v>273</v>
      </c>
      <c r="H4392" s="68" t="s">
        <v>366</v>
      </c>
      <c r="I4392" s="65">
        <v>56</v>
      </c>
      <c r="J4392" s="65">
        <v>425</v>
      </c>
      <c r="K4392" s="65" t="s">
        <v>379</v>
      </c>
    </row>
    <row r="4393" spans="1:11" ht="12.75" customHeight="1">
      <c r="A4393" s="68" t="s">
        <v>304</v>
      </c>
      <c r="B4393" s="68" t="s">
        <v>56</v>
      </c>
      <c r="C4393" s="68" t="s">
        <v>287</v>
      </c>
      <c r="D4393" s="68" t="s">
        <v>359</v>
      </c>
      <c r="E4393" s="68" t="s">
        <v>360</v>
      </c>
      <c r="F4393" s="68" t="s">
        <v>77</v>
      </c>
      <c r="G4393" s="68" t="s">
        <v>273</v>
      </c>
      <c r="H4393" s="68" t="s">
        <v>367</v>
      </c>
      <c r="I4393" s="65">
        <v>33</v>
      </c>
      <c r="J4393" s="65">
        <v>425</v>
      </c>
      <c r="K4393" s="65" t="s">
        <v>379</v>
      </c>
    </row>
    <row r="4394" spans="1:11" ht="12.75" customHeight="1">
      <c r="A4394" s="68" t="s">
        <v>304</v>
      </c>
      <c r="B4394" s="68" t="s">
        <v>56</v>
      </c>
      <c r="C4394" s="68" t="s">
        <v>287</v>
      </c>
      <c r="D4394" s="68" t="s">
        <v>359</v>
      </c>
      <c r="E4394" s="68" t="s">
        <v>360</v>
      </c>
      <c r="F4394" s="68" t="s">
        <v>77</v>
      </c>
      <c r="G4394" s="68" t="s">
        <v>273</v>
      </c>
      <c r="H4394" s="68" t="s">
        <v>247</v>
      </c>
      <c r="I4394" s="65">
        <v>439</v>
      </c>
      <c r="J4394" s="65">
        <v>425</v>
      </c>
      <c r="K4394" s="65" t="s">
        <v>379</v>
      </c>
    </row>
    <row r="4395" spans="1:11" ht="12.75" customHeight="1">
      <c r="A4395" s="68" t="s">
        <v>304</v>
      </c>
      <c r="B4395" s="68" t="s">
        <v>56</v>
      </c>
      <c r="C4395" s="68" t="s">
        <v>287</v>
      </c>
      <c r="D4395" s="68" t="s">
        <v>359</v>
      </c>
      <c r="E4395" s="68" t="s">
        <v>360</v>
      </c>
      <c r="F4395" s="68" t="s">
        <v>77</v>
      </c>
      <c r="G4395" s="68" t="s">
        <v>273</v>
      </c>
      <c r="H4395" s="68" t="s">
        <v>375</v>
      </c>
      <c r="I4395" s="65">
        <v>349</v>
      </c>
      <c r="J4395" s="65">
        <v>425</v>
      </c>
      <c r="K4395" s="65" t="s">
        <v>379</v>
      </c>
    </row>
    <row r="4396" spans="1:11" ht="12.75" customHeight="1">
      <c r="A4396" s="68" t="s">
        <v>304</v>
      </c>
      <c r="B4396" s="68" t="s">
        <v>56</v>
      </c>
      <c r="C4396" s="68" t="s">
        <v>287</v>
      </c>
      <c r="D4396" s="68" t="s">
        <v>359</v>
      </c>
      <c r="E4396" s="68" t="s">
        <v>360</v>
      </c>
      <c r="F4396" s="68" t="s">
        <v>77</v>
      </c>
      <c r="G4396" s="68" t="s">
        <v>273</v>
      </c>
      <c r="H4396" s="68" t="s">
        <v>368</v>
      </c>
      <c r="I4396" s="65">
        <v>69</v>
      </c>
      <c r="J4396" s="65">
        <v>425</v>
      </c>
      <c r="K4396" s="65" t="s">
        <v>379</v>
      </c>
    </row>
    <row r="4397" spans="1:11" ht="12.75" customHeight="1">
      <c r="A4397" s="68" t="s">
        <v>304</v>
      </c>
      <c r="B4397" s="68" t="s">
        <v>56</v>
      </c>
      <c r="C4397" s="68" t="s">
        <v>287</v>
      </c>
      <c r="D4397" s="68" t="s">
        <v>359</v>
      </c>
      <c r="E4397" s="68" t="s">
        <v>360</v>
      </c>
      <c r="F4397" s="68" t="s">
        <v>77</v>
      </c>
      <c r="G4397" s="68" t="s">
        <v>273</v>
      </c>
      <c r="H4397" s="68" t="s">
        <v>521</v>
      </c>
      <c r="I4397" s="65">
        <v>16</v>
      </c>
      <c r="J4397" s="65">
        <v>429</v>
      </c>
      <c r="K4397" s="65" t="s">
        <v>380</v>
      </c>
    </row>
    <row r="4398" spans="1:11" ht="12.75" customHeight="1">
      <c r="A4398" s="68" t="s">
        <v>304</v>
      </c>
      <c r="B4398" s="68" t="s">
        <v>56</v>
      </c>
      <c r="C4398" s="68" t="s">
        <v>287</v>
      </c>
      <c r="D4398" s="68" t="s">
        <v>359</v>
      </c>
      <c r="E4398" s="68" t="s">
        <v>360</v>
      </c>
      <c r="F4398" s="68" t="s">
        <v>77</v>
      </c>
      <c r="G4398" s="68" t="s">
        <v>273</v>
      </c>
      <c r="H4398" s="68" t="s">
        <v>406</v>
      </c>
      <c r="I4398" s="65">
        <v>4</v>
      </c>
      <c r="J4398" s="65">
        <v>429</v>
      </c>
      <c r="K4398" s="65" t="s">
        <v>380</v>
      </c>
    </row>
    <row r="4399" spans="1:11" ht="12.75" customHeight="1">
      <c r="A4399" s="68" t="s">
        <v>304</v>
      </c>
      <c r="B4399" s="68" t="s">
        <v>56</v>
      </c>
      <c r="C4399" s="68" t="s">
        <v>287</v>
      </c>
      <c r="D4399" s="68" t="s">
        <v>359</v>
      </c>
      <c r="E4399" s="68" t="s">
        <v>360</v>
      </c>
      <c r="F4399" s="68" t="s">
        <v>77</v>
      </c>
      <c r="G4399" s="68" t="s">
        <v>273</v>
      </c>
      <c r="H4399" s="68" t="s">
        <v>407</v>
      </c>
      <c r="I4399" s="65">
        <v>110</v>
      </c>
      <c r="J4399" s="65">
        <v>429</v>
      </c>
      <c r="K4399" s="65" t="s">
        <v>380</v>
      </c>
    </row>
    <row r="4400" spans="1:11" ht="12.75" customHeight="1">
      <c r="A4400" s="68" t="s">
        <v>304</v>
      </c>
      <c r="B4400" s="68" t="s">
        <v>56</v>
      </c>
      <c r="C4400" s="68" t="s">
        <v>287</v>
      </c>
      <c r="D4400" s="68" t="s">
        <v>359</v>
      </c>
      <c r="E4400" s="68" t="s">
        <v>360</v>
      </c>
      <c r="F4400" s="68" t="s">
        <v>77</v>
      </c>
      <c r="G4400" s="68" t="s">
        <v>273</v>
      </c>
      <c r="H4400" s="68" t="s">
        <v>408</v>
      </c>
      <c r="I4400" s="65">
        <v>361</v>
      </c>
      <c r="J4400" s="65">
        <v>429</v>
      </c>
      <c r="K4400" s="65" t="s">
        <v>380</v>
      </c>
    </row>
    <row r="4401" spans="1:11" ht="12.75" customHeight="1">
      <c r="A4401" s="68" t="s">
        <v>304</v>
      </c>
      <c r="B4401" s="68" t="s">
        <v>56</v>
      </c>
      <c r="C4401" s="68" t="s">
        <v>287</v>
      </c>
      <c r="D4401" s="68" t="s">
        <v>359</v>
      </c>
      <c r="E4401" s="68" t="s">
        <v>360</v>
      </c>
      <c r="F4401" s="68" t="s">
        <v>77</v>
      </c>
      <c r="G4401" s="68" t="s">
        <v>273</v>
      </c>
      <c r="H4401" s="68" t="s">
        <v>404</v>
      </c>
      <c r="I4401" s="65">
        <v>369</v>
      </c>
      <c r="J4401" s="65">
        <v>429</v>
      </c>
      <c r="K4401" s="65" t="s">
        <v>380</v>
      </c>
    </row>
    <row r="4402" spans="1:11" ht="12.75" customHeight="1">
      <c r="A4402" s="68" t="s">
        <v>304</v>
      </c>
      <c r="B4402" s="68" t="s">
        <v>56</v>
      </c>
      <c r="C4402" s="68" t="s">
        <v>287</v>
      </c>
      <c r="D4402" s="68" t="s">
        <v>359</v>
      </c>
      <c r="E4402" s="68" t="s">
        <v>360</v>
      </c>
      <c r="F4402" s="68" t="s">
        <v>77</v>
      </c>
      <c r="G4402" s="68" t="s">
        <v>273</v>
      </c>
      <c r="H4402" s="68" t="s">
        <v>422</v>
      </c>
      <c r="I4402" s="65">
        <v>498</v>
      </c>
      <c r="J4402" s="65">
        <v>429</v>
      </c>
      <c r="K4402" s="65" t="s">
        <v>380</v>
      </c>
    </row>
    <row r="4403" spans="1:11" ht="12.75" customHeight="1">
      <c r="A4403" s="68" t="s">
        <v>304</v>
      </c>
      <c r="B4403" s="68" t="s">
        <v>56</v>
      </c>
      <c r="C4403" s="68" t="s">
        <v>287</v>
      </c>
      <c r="D4403" s="68" t="s">
        <v>359</v>
      </c>
      <c r="E4403" s="68" t="s">
        <v>360</v>
      </c>
      <c r="F4403" s="68" t="s">
        <v>77</v>
      </c>
      <c r="G4403" s="68" t="s">
        <v>273</v>
      </c>
      <c r="H4403" s="68" t="s">
        <v>258</v>
      </c>
      <c r="I4403" s="65">
        <v>450</v>
      </c>
      <c r="J4403" s="65">
        <v>429</v>
      </c>
      <c r="K4403" s="65" t="s">
        <v>380</v>
      </c>
    </row>
    <row r="4404" spans="1:11" ht="12.75" customHeight="1">
      <c r="A4404" s="68" t="s">
        <v>304</v>
      </c>
      <c r="B4404" s="68" t="s">
        <v>56</v>
      </c>
      <c r="C4404" s="68" t="s">
        <v>287</v>
      </c>
      <c r="D4404" s="68" t="s">
        <v>359</v>
      </c>
      <c r="E4404" s="68" t="s">
        <v>360</v>
      </c>
      <c r="F4404" s="68" t="s">
        <v>77</v>
      </c>
      <c r="G4404" s="68" t="s">
        <v>273</v>
      </c>
      <c r="H4404" s="68" t="s">
        <v>362</v>
      </c>
      <c r="I4404" s="65">
        <v>660</v>
      </c>
      <c r="J4404" s="65">
        <v>429</v>
      </c>
      <c r="K4404" s="65" t="s">
        <v>380</v>
      </c>
    </row>
    <row r="4405" spans="1:11" ht="12.75" customHeight="1">
      <c r="A4405" s="68" t="s">
        <v>304</v>
      </c>
      <c r="B4405" s="68" t="s">
        <v>56</v>
      </c>
      <c r="C4405" s="68" t="s">
        <v>287</v>
      </c>
      <c r="D4405" s="68" t="s">
        <v>359</v>
      </c>
      <c r="E4405" s="68" t="s">
        <v>360</v>
      </c>
      <c r="F4405" s="68" t="s">
        <v>77</v>
      </c>
      <c r="G4405" s="68" t="s">
        <v>273</v>
      </c>
      <c r="H4405" s="68" t="s">
        <v>363</v>
      </c>
      <c r="I4405" s="65">
        <v>419</v>
      </c>
      <c r="J4405" s="65">
        <v>429</v>
      </c>
      <c r="K4405" s="65" t="s">
        <v>380</v>
      </c>
    </row>
    <row r="4406" spans="1:11" ht="12.75" customHeight="1">
      <c r="A4406" s="68" t="s">
        <v>304</v>
      </c>
      <c r="B4406" s="68" t="s">
        <v>56</v>
      </c>
      <c r="C4406" s="68" t="s">
        <v>287</v>
      </c>
      <c r="D4406" s="68" t="s">
        <v>359</v>
      </c>
      <c r="E4406" s="68" t="s">
        <v>360</v>
      </c>
      <c r="F4406" s="68" t="s">
        <v>77</v>
      </c>
      <c r="G4406" s="68" t="s">
        <v>273</v>
      </c>
      <c r="H4406" s="68" t="s">
        <v>364</v>
      </c>
      <c r="I4406" s="65">
        <v>252</v>
      </c>
      <c r="J4406" s="65">
        <v>429</v>
      </c>
      <c r="K4406" s="65" t="s">
        <v>380</v>
      </c>
    </row>
    <row r="4407" spans="1:11" ht="12.75" customHeight="1">
      <c r="A4407" s="68" t="s">
        <v>304</v>
      </c>
      <c r="B4407" s="68" t="s">
        <v>56</v>
      </c>
      <c r="C4407" s="68" t="s">
        <v>287</v>
      </c>
      <c r="D4407" s="68" t="s">
        <v>359</v>
      </c>
      <c r="E4407" s="68" t="s">
        <v>360</v>
      </c>
      <c r="F4407" s="68" t="s">
        <v>77</v>
      </c>
      <c r="G4407" s="68" t="s">
        <v>273</v>
      </c>
      <c r="H4407" s="68" t="s">
        <v>451</v>
      </c>
      <c r="I4407" s="65">
        <v>201</v>
      </c>
      <c r="J4407" s="65">
        <v>429</v>
      </c>
      <c r="K4407" s="65" t="s">
        <v>380</v>
      </c>
    </row>
    <row r="4408" spans="1:11" ht="12.75" customHeight="1">
      <c r="A4408" s="68" t="s">
        <v>304</v>
      </c>
      <c r="B4408" s="68" t="s">
        <v>56</v>
      </c>
      <c r="C4408" s="68" t="s">
        <v>287</v>
      </c>
      <c r="D4408" s="68" t="s">
        <v>359</v>
      </c>
      <c r="E4408" s="68" t="s">
        <v>360</v>
      </c>
      <c r="F4408" s="68" t="s">
        <v>77</v>
      </c>
      <c r="G4408" s="68" t="s">
        <v>273</v>
      </c>
      <c r="H4408" s="68" t="s">
        <v>365</v>
      </c>
      <c r="I4408" s="65">
        <v>162</v>
      </c>
      <c r="J4408" s="65">
        <v>429</v>
      </c>
      <c r="K4408" s="65" t="s">
        <v>380</v>
      </c>
    </row>
    <row r="4409" spans="1:11" ht="12.75" customHeight="1">
      <c r="A4409" s="68" t="s">
        <v>304</v>
      </c>
      <c r="B4409" s="68" t="s">
        <v>56</v>
      </c>
      <c r="C4409" s="68" t="s">
        <v>287</v>
      </c>
      <c r="D4409" s="68" t="s">
        <v>359</v>
      </c>
      <c r="E4409" s="68" t="s">
        <v>360</v>
      </c>
      <c r="F4409" s="68" t="s">
        <v>77</v>
      </c>
      <c r="G4409" s="68" t="s">
        <v>273</v>
      </c>
      <c r="H4409" s="68" t="s">
        <v>366</v>
      </c>
      <c r="I4409" s="65">
        <v>77</v>
      </c>
      <c r="J4409" s="65">
        <v>429</v>
      </c>
      <c r="K4409" s="65" t="s">
        <v>380</v>
      </c>
    </row>
    <row r="4410" spans="1:11" ht="12.75" customHeight="1">
      <c r="A4410" s="68" t="s">
        <v>304</v>
      </c>
      <c r="B4410" s="68" t="s">
        <v>56</v>
      </c>
      <c r="C4410" s="68" t="s">
        <v>287</v>
      </c>
      <c r="D4410" s="68" t="s">
        <v>359</v>
      </c>
      <c r="E4410" s="68" t="s">
        <v>360</v>
      </c>
      <c r="F4410" s="68" t="s">
        <v>77</v>
      </c>
      <c r="G4410" s="68" t="s">
        <v>273</v>
      </c>
      <c r="H4410" s="68" t="s">
        <v>367</v>
      </c>
      <c r="I4410" s="65">
        <v>84</v>
      </c>
      <c r="J4410" s="65">
        <v>429</v>
      </c>
      <c r="K4410" s="65" t="s">
        <v>380</v>
      </c>
    </row>
    <row r="4411" spans="1:11" ht="12.75" customHeight="1">
      <c r="A4411" s="68" t="s">
        <v>304</v>
      </c>
      <c r="B4411" s="68" t="s">
        <v>56</v>
      </c>
      <c r="C4411" s="68" t="s">
        <v>287</v>
      </c>
      <c r="D4411" s="68" t="s">
        <v>359</v>
      </c>
      <c r="E4411" s="68" t="s">
        <v>360</v>
      </c>
      <c r="F4411" s="68" t="s">
        <v>77</v>
      </c>
      <c r="G4411" s="68" t="s">
        <v>273</v>
      </c>
      <c r="H4411" s="68" t="s">
        <v>247</v>
      </c>
      <c r="I4411" s="65">
        <v>253</v>
      </c>
      <c r="J4411" s="65">
        <v>429</v>
      </c>
      <c r="K4411" s="65" t="s">
        <v>380</v>
      </c>
    </row>
    <row r="4412" spans="1:11" ht="12.75" customHeight="1">
      <c r="A4412" s="68" t="s">
        <v>304</v>
      </c>
      <c r="B4412" s="68" t="s">
        <v>56</v>
      </c>
      <c r="C4412" s="68" t="s">
        <v>287</v>
      </c>
      <c r="D4412" s="68" t="s">
        <v>359</v>
      </c>
      <c r="E4412" s="68" t="s">
        <v>360</v>
      </c>
      <c r="F4412" s="68" t="s">
        <v>77</v>
      </c>
      <c r="G4412" s="68" t="s">
        <v>273</v>
      </c>
      <c r="H4412" s="68" t="s">
        <v>375</v>
      </c>
      <c r="I4412" s="65">
        <v>159</v>
      </c>
      <c r="J4412" s="65">
        <v>429</v>
      </c>
      <c r="K4412" s="65" t="s">
        <v>380</v>
      </c>
    </row>
    <row r="4413" spans="1:11" ht="12.75" customHeight="1">
      <c r="A4413" s="68" t="s">
        <v>304</v>
      </c>
      <c r="B4413" s="68" t="s">
        <v>56</v>
      </c>
      <c r="C4413" s="68" t="s">
        <v>287</v>
      </c>
      <c r="D4413" s="68" t="s">
        <v>359</v>
      </c>
      <c r="E4413" s="68" t="s">
        <v>360</v>
      </c>
      <c r="F4413" s="68" t="s">
        <v>77</v>
      </c>
      <c r="G4413" s="68" t="s">
        <v>273</v>
      </c>
      <c r="H4413" s="68" t="s">
        <v>368</v>
      </c>
      <c r="I4413" s="65">
        <v>66</v>
      </c>
      <c r="J4413" s="65">
        <v>429</v>
      </c>
      <c r="K4413" s="65" t="s">
        <v>380</v>
      </c>
    </row>
    <row r="4414" spans="1:11" ht="12.75" customHeight="1">
      <c r="A4414" s="68" t="s">
        <v>304</v>
      </c>
      <c r="B4414" s="68" t="s">
        <v>56</v>
      </c>
      <c r="C4414" s="68" t="s">
        <v>287</v>
      </c>
      <c r="D4414" s="68" t="s">
        <v>359</v>
      </c>
      <c r="E4414" s="68" t="s">
        <v>360</v>
      </c>
      <c r="F4414" s="68" t="s">
        <v>77</v>
      </c>
      <c r="G4414" s="68" t="s">
        <v>273</v>
      </c>
      <c r="H4414" s="68" t="s">
        <v>491</v>
      </c>
      <c r="I4414" s="65">
        <v>35</v>
      </c>
      <c r="J4414" s="65">
        <v>429</v>
      </c>
      <c r="K4414" s="65" t="s">
        <v>380</v>
      </c>
    </row>
    <row r="4415" spans="1:11" ht="12.75" customHeight="1">
      <c r="A4415" s="68" t="s">
        <v>304</v>
      </c>
      <c r="B4415" s="68" t="s">
        <v>56</v>
      </c>
      <c r="C4415" s="68" t="s">
        <v>287</v>
      </c>
      <c r="D4415" s="68" t="s">
        <v>359</v>
      </c>
      <c r="E4415" s="68" t="s">
        <v>360</v>
      </c>
      <c r="F4415" s="68" t="s">
        <v>77</v>
      </c>
      <c r="G4415" s="68" t="s">
        <v>273</v>
      </c>
      <c r="H4415" s="68" t="s">
        <v>369</v>
      </c>
      <c r="I4415" s="65">
        <v>42</v>
      </c>
      <c r="J4415" s="65">
        <v>429</v>
      </c>
      <c r="K4415" s="65" t="s">
        <v>380</v>
      </c>
    </row>
    <row r="4416" spans="1:11" ht="12.75" customHeight="1">
      <c r="A4416" s="68" t="s">
        <v>304</v>
      </c>
      <c r="B4416" s="68" t="s">
        <v>56</v>
      </c>
      <c r="C4416" s="68" t="s">
        <v>287</v>
      </c>
      <c r="D4416" s="68" t="s">
        <v>359</v>
      </c>
      <c r="E4416" s="68" t="s">
        <v>360</v>
      </c>
      <c r="F4416" s="68" t="s">
        <v>77</v>
      </c>
      <c r="G4416" s="68" t="s">
        <v>273</v>
      </c>
      <c r="H4416" s="68" t="s">
        <v>638</v>
      </c>
      <c r="I4416" s="65">
        <v>29</v>
      </c>
      <c r="J4416" s="65">
        <v>429</v>
      </c>
      <c r="K4416" s="65" t="s">
        <v>380</v>
      </c>
    </row>
    <row r="4417" spans="1:11" ht="12.75" customHeight="1">
      <c r="A4417" s="68" t="s">
        <v>304</v>
      </c>
      <c r="B4417" s="68" t="s">
        <v>56</v>
      </c>
      <c r="C4417" s="68" t="s">
        <v>287</v>
      </c>
      <c r="D4417" s="68" t="s">
        <v>359</v>
      </c>
      <c r="E4417" s="68" t="s">
        <v>360</v>
      </c>
      <c r="F4417" s="68" t="s">
        <v>77</v>
      </c>
      <c r="G4417" s="68" t="s">
        <v>273</v>
      </c>
      <c r="H4417" s="68" t="s">
        <v>407</v>
      </c>
      <c r="I4417" s="65">
        <v>63</v>
      </c>
      <c r="J4417" s="65">
        <v>409</v>
      </c>
      <c r="K4417" s="65" t="s">
        <v>281</v>
      </c>
    </row>
    <row r="4418" spans="1:11" ht="12.75" customHeight="1">
      <c r="A4418" s="68" t="s">
        <v>304</v>
      </c>
      <c r="B4418" s="68" t="s">
        <v>56</v>
      </c>
      <c r="C4418" s="68" t="s">
        <v>287</v>
      </c>
      <c r="D4418" s="68" t="s">
        <v>359</v>
      </c>
      <c r="E4418" s="68" t="s">
        <v>360</v>
      </c>
      <c r="F4418" s="68" t="s">
        <v>77</v>
      </c>
      <c r="G4418" s="68" t="s">
        <v>273</v>
      </c>
      <c r="H4418" s="68" t="s">
        <v>408</v>
      </c>
      <c r="I4418" s="65">
        <v>43</v>
      </c>
      <c r="J4418" s="65">
        <v>409</v>
      </c>
      <c r="K4418" s="65" t="s">
        <v>281</v>
      </c>
    </row>
    <row r="4419" spans="1:11" ht="12.75" customHeight="1">
      <c r="A4419" s="68" t="s">
        <v>304</v>
      </c>
      <c r="B4419" s="68" t="s">
        <v>56</v>
      </c>
      <c r="C4419" s="68" t="s">
        <v>287</v>
      </c>
      <c r="D4419" s="68" t="s">
        <v>359</v>
      </c>
      <c r="E4419" s="68" t="s">
        <v>360</v>
      </c>
      <c r="F4419" s="68" t="s">
        <v>77</v>
      </c>
      <c r="G4419" s="68" t="s">
        <v>273</v>
      </c>
      <c r="H4419" s="68" t="s">
        <v>404</v>
      </c>
      <c r="I4419" s="65">
        <v>51</v>
      </c>
      <c r="J4419" s="65">
        <v>409</v>
      </c>
      <c r="K4419" s="65" t="s">
        <v>281</v>
      </c>
    </row>
    <row r="4420" spans="1:11" ht="12.75" customHeight="1">
      <c r="A4420" s="68" t="s">
        <v>304</v>
      </c>
      <c r="B4420" s="68" t="s">
        <v>56</v>
      </c>
      <c r="C4420" s="68" t="s">
        <v>287</v>
      </c>
      <c r="D4420" s="68" t="s">
        <v>359</v>
      </c>
      <c r="E4420" s="68" t="s">
        <v>360</v>
      </c>
      <c r="F4420" s="68" t="s">
        <v>77</v>
      </c>
      <c r="G4420" s="68" t="s">
        <v>273</v>
      </c>
      <c r="H4420" s="68" t="s">
        <v>422</v>
      </c>
      <c r="I4420" s="65">
        <v>91</v>
      </c>
      <c r="J4420" s="65">
        <v>409</v>
      </c>
      <c r="K4420" s="65" t="s">
        <v>281</v>
      </c>
    </row>
    <row r="4421" spans="1:11" ht="12.75" customHeight="1">
      <c r="A4421" s="68" t="s">
        <v>304</v>
      </c>
      <c r="B4421" s="68" t="s">
        <v>56</v>
      </c>
      <c r="C4421" s="68" t="s">
        <v>287</v>
      </c>
      <c r="D4421" s="68" t="s">
        <v>359</v>
      </c>
      <c r="E4421" s="68" t="s">
        <v>360</v>
      </c>
      <c r="F4421" s="68" t="s">
        <v>77</v>
      </c>
      <c r="G4421" s="68" t="s">
        <v>273</v>
      </c>
      <c r="H4421" s="68" t="s">
        <v>258</v>
      </c>
      <c r="I4421" s="65">
        <v>730</v>
      </c>
      <c r="J4421" s="65">
        <v>409</v>
      </c>
      <c r="K4421" s="65" t="s">
        <v>281</v>
      </c>
    </row>
    <row r="4422" spans="1:11" ht="12.75" customHeight="1">
      <c r="A4422" s="68" t="s">
        <v>304</v>
      </c>
      <c r="B4422" s="68" t="s">
        <v>56</v>
      </c>
      <c r="C4422" s="68" t="s">
        <v>287</v>
      </c>
      <c r="D4422" s="68" t="s">
        <v>359</v>
      </c>
      <c r="E4422" s="68" t="s">
        <v>360</v>
      </c>
      <c r="F4422" s="68" t="s">
        <v>77</v>
      </c>
      <c r="G4422" s="68" t="s">
        <v>273</v>
      </c>
      <c r="H4422" s="68" t="s">
        <v>362</v>
      </c>
      <c r="I4422" s="65">
        <v>561</v>
      </c>
      <c r="J4422" s="65">
        <v>409</v>
      </c>
      <c r="K4422" s="65" t="s">
        <v>281</v>
      </c>
    </row>
    <row r="4423" spans="1:11" ht="12.75" customHeight="1">
      <c r="A4423" s="68" t="s">
        <v>304</v>
      </c>
      <c r="B4423" s="68" t="s">
        <v>56</v>
      </c>
      <c r="C4423" s="68" t="s">
        <v>287</v>
      </c>
      <c r="D4423" s="68" t="s">
        <v>359</v>
      </c>
      <c r="E4423" s="68" t="s">
        <v>360</v>
      </c>
      <c r="F4423" s="68" t="s">
        <v>77</v>
      </c>
      <c r="G4423" s="68" t="s">
        <v>273</v>
      </c>
      <c r="H4423" s="68" t="s">
        <v>363</v>
      </c>
      <c r="I4423" s="65">
        <v>477</v>
      </c>
      <c r="J4423" s="65">
        <v>409</v>
      </c>
      <c r="K4423" s="65" t="s">
        <v>281</v>
      </c>
    </row>
    <row r="4424" spans="1:11" ht="12.75" customHeight="1">
      <c r="A4424" s="68" t="s">
        <v>304</v>
      </c>
      <c r="B4424" s="68" t="s">
        <v>56</v>
      </c>
      <c r="C4424" s="68" t="s">
        <v>287</v>
      </c>
      <c r="D4424" s="68" t="s">
        <v>359</v>
      </c>
      <c r="E4424" s="68" t="s">
        <v>360</v>
      </c>
      <c r="F4424" s="68" t="s">
        <v>77</v>
      </c>
      <c r="G4424" s="68" t="s">
        <v>273</v>
      </c>
      <c r="H4424" s="68" t="s">
        <v>364</v>
      </c>
      <c r="I4424" s="65">
        <v>211</v>
      </c>
      <c r="J4424" s="65">
        <v>409</v>
      </c>
      <c r="K4424" s="65" t="s">
        <v>281</v>
      </c>
    </row>
    <row r="4425" spans="1:11" ht="12.75" customHeight="1">
      <c r="A4425" s="68" t="s">
        <v>304</v>
      </c>
      <c r="B4425" s="68" t="s">
        <v>56</v>
      </c>
      <c r="C4425" s="68" t="s">
        <v>287</v>
      </c>
      <c r="D4425" s="68" t="s">
        <v>359</v>
      </c>
      <c r="E4425" s="68" t="s">
        <v>360</v>
      </c>
      <c r="F4425" s="68" t="s">
        <v>77</v>
      </c>
      <c r="G4425" s="68" t="s">
        <v>273</v>
      </c>
      <c r="H4425" s="68" t="s">
        <v>451</v>
      </c>
      <c r="I4425" s="65">
        <v>206</v>
      </c>
      <c r="J4425" s="65">
        <v>409</v>
      </c>
      <c r="K4425" s="65" t="s">
        <v>281</v>
      </c>
    </row>
    <row r="4426" spans="1:11" ht="12.75" customHeight="1">
      <c r="A4426" s="68" t="s">
        <v>304</v>
      </c>
      <c r="B4426" s="68" t="s">
        <v>56</v>
      </c>
      <c r="C4426" s="68" t="s">
        <v>287</v>
      </c>
      <c r="D4426" s="68" t="s">
        <v>359</v>
      </c>
      <c r="E4426" s="68" t="s">
        <v>360</v>
      </c>
      <c r="F4426" s="68" t="s">
        <v>77</v>
      </c>
      <c r="G4426" s="68" t="s">
        <v>273</v>
      </c>
      <c r="H4426" s="68" t="s">
        <v>365</v>
      </c>
      <c r="I4426" s="65">
        <v>97</v>
      </c>
      <c r="J4426" s="65">
        <v>409</v>
      </c>
      <c r="K4426" s="65" t="s">
        <v>281</v>
      </c>
    </row>
    <row r="4427" spans="1:11" ht="12.75" customHeight="1">
      <c r="A4427" s="68" t="s">
        <v>304</v>
      </c>
      <c r="B4427" s="68" t="s">
        <v>56</v>
      </c>
      <c r="C4427" s="68" t="s">
        <v>287</v>
      </c>
      <c r="D4427" s="68" t="s">
        <v>359</v>
      </c>
      <c r="E4427" s="68" t="s">
        <v>360</v>
      </c>
      <c r="F4427" s="68" t="s">
        <v>77</v>
      </c>
      <c r="G4427" s="68" t="s">
        <v>273</v>
      </c>
      <c r="H4427" s="68" t="s">
        <v>366</v>
      </c>
      <c r="I4427" s="65">
        <v>53</v>
      </c>
      <c r="J4427" s="65">
        <v>409</v>
      </c>
      <c r="K4427" s="65" t="s">
        <v>281</v>
      </c>
    </row>
    <row r="4428" spans="1:11" ht="12.75" customHeight="1">
      <c r="A4428" s="68" t="s">
        <v>304</v>
      </c>
      <c r="B4428" s="68" t="s">
        <v>56</v>
      </c>
      <c r="C4428" s="68" t="s">
        <v>287</v>
      </c>
      <c r="D4428" s="68" t="s">
        <v>359</v>
      </c>
      <c r="E4428" s="68" t="s">
        <v>360</v>
      </c>
      <c r="F4428" s="68" t="s">
        <v>77</v>
      </c>
      <c r="G4428" s="68" t="s">
        <v>273</v>
      </c>
      <c r="H4428" s="68" t="s">
        <v>367</v>
      </c>
      <c r="I4428" s="65">
        <v>34</v>
      </c>
      <c r="J4428" s="65">
        <v>409</v>
      </c>
      <c r="K4428" s="65" t="s">
        <v>281</v>
      </c>
    </row>
    <row r="4429" spans="1:11" ht="12.75" customHeight="1">
      <c r="A4429" s="68" t="s">
        <v>304</v>
      </c>
      <c r="B4429" s="68" t="s">
        <v>56</v>
      </c>
      <c r="C4429" s="68" t="s">
        <v>287</v>
      </c>
      <c r="D4429" s="68" t="s">
        <v>359</v>
      </c>
      <c r="E4429" s="68" t="s">
        <v>360</v>
      </c>
      <c r="F4429" s="68" t="s">
        <v>77</v>
      </c>
      <c r="G4429" s="68" t="s">
        <v>273</v>
      </c>
      <c r="H4429" s="68" t="s">
        <v>247</v>
      </c>
      <c r="I4429" s="65">
        <v>283</v>
      </c>
      <c r="J4429" s="65">
        <v>409</v>
      </c>
      <c r="K4429" s="65" t="s">
        <v>281</v>
      </c>
    </row>
    <row r="4430" spans="1:11" ht="12.75" customHeight="1">
      <c r="A4430" s="68" t="s">
        <v>304</v>
      </c>
      <c r="B4430" s="68" t="s">
        <v>56</v>
      </c>
      <c r="C4430" s="68" t="s">
        <v>287</v>
      </c>
      <c r="D4430" s="68" t="s">
        <v>359</v>
      </c>
      <c r="E4430" s="68" t="s">
        <v>360</v>
      </c>
      <c r="F4430" s="68" t="s">
        <v>77</v>
      </c>
      <c r="G4430" s="68" t="s">
        <v>273</v>
      </c>
      <c r="H4430" s="68" t="s">
        <v>375</v>
      </c>
      <c r="I4430" s="65">
        <v>135</v>
      </c>
      <c r="J4430" s="65">
        <v>409</v>
      </c>
      <c r="K4430" s="65" t="s">
        <v>281</v>
      </c>
    </row>
    <row r="4431" spans="1:11" ht="12.75" customHeight="1">
      <c r="A4431" s="68" t="s">
        <v>304</v>
      </c>
      <c r="B4431" s="68" t="s">
        <v>56</v>
      </c>
      <c r="C4431" s="68" t="s">
        <v>287</v>
      </c>
      <c r="D4431" s="68" t="s">
        <v>359</v>
      </c>
      <c r="E4431" s="68" t="s">
        <v>360</v>
      </c>
      <c r="F4431" s="68" t="s">
        <v>77</v>
      </c>
      <c r="G4431" s="68" t="s">
        <v>273</v>
      </c>
      <c r="H4431" s="68" t="s">
        <v>368</v>
      </c>
      <c r="I4431" s="65">
        <v>61</v>
      </c>
      <c r="J4431" s="65">
        <v>409</v>
      </c>
      <c r="K4431" s="65" t="s">
        <v>281</v>
      </c>
    </row>
    <row r="4432" spans="1:11" ht="12.75" customHeight="1">
      <c r="A4432" s="68" t="s">
        <v>304</v>
      </c>
      <c r="B4432" s="68" t="s">
        <v>56</v>
      </c>
      <c r="C4432" s="68" t="s">
        <v>287</v>
      </c>
      <c r="D4432" s="68" t="s">
        <v>359</v>
      </c>
      <c r="E4432" s="68" t="s">
        <v>360</v>
      </c>
      <c r="F4432" s="68" t="s">
        <v>77</v>
      </c>
      <c r="G4432" s="68" t="s">
        <v>273</v>
      </c>
      <c r="H4432" s="68" t="s">
        <v>491</v>
      </c>
      <c r="I4432" s="65">
        <v>43</v>
      </c>
      <c r="J4432" s="65">
        <v>409</v>
      </c>
      <c r="K4432" s="65" t="s">
        <v>281</v>
      </c>
    </row>
    <row r="4433" spans="1:11" ht="12.75" customHeight="1">
      <c r="A4433" s="68" t="s">
        <v>304</v>
      </c>
      <c r="B4433" s="68" t="s">
        <v>56</v>
      </c>
      <c r="C4433" s="68" t="s">
        <v>287</v>
      </c>
      <c r="D4433" s="68" t="s">
        <v>359</v>
      </c>
      <c r="E4433" s="68" t="s">
        <v>360</v>
      </c>
      <c r="F4433" s="68" t="s">
        <v>77</v>
      </c>
      <c r="G4433" s="68" t="s">
        <v>273</v>
      </c>
      <c r="H4433" s="68" t="s">
        <v>369</v>
      </c>
      <c r="I4433" s="65">
        <v>11</v>
      </c>
      <c r="J4433" s="65">
        <v>409</v>
      </c>
      <c r="K4433" s="65" t="s">
        <v>281</v>
      </c>
    </row>
    <row r="4434" spans="1:11" ht="12.75" customHeight="1">
      <c r="A4434" s="68" t="s">
        <v>304</v>
      </c>
      <c r="B4434" s="68" t="s">
        <v>56</v>
      </c>
      <c r="C4434" s="68" t="s">
        <v>287</v>
      </c>
      <c r="D4434" s="68" t="s">
        <v>359</v>
      </c>
      <c r="E4434" s="68" t="s">
        <v>360</v>
      </c>
      <c r="F4434" s="68" t="s">
        <v>77</v>
      </c>
      <c r="G4434" s="68" t="s">
        <v>273</v>
      </c>
      <c r="H4434" s="68" t="s">
        <v>638</v>
      </c>
      <c r="I4434" s="65">
        <v>13</v>
      </c>
      <c r="J4434" s="65">
        <v>409</v>
      </c>
      <c r="K4434" s="65" t="s">
        <v>281</v>
      </c>
    </row>
    <row r="4435" spans="1:11" ht="12.75" customHeight="1">
      <c r="A4435" s="68" t="s">
        <v>304</v>
      </c>
      <c r="B4435" s="68" t="s">
        <v>56</v>
      </c>
      <c r="C4435" s="68" t="s">
        <v>287</v>
      </c>
      <c r="D4435" s="68" t="s">
        <v>359</v>
      </c>
      <c r="E4435" s="68" t="s">
        <v>360</v>
      </c>
      <c r="F4435" s="68" t="s">
        <v>77</v>
      </c>
      <c r="G4435" s="68" t="s">
        <v>273</v>
      </c>
      <c r="H4435" s="68" t="s">
        <v>521</v>
      </c>
      <c r="I4435" s="65">
        <v>76</v>
      </c>
      <c r="J4435" s="65">
        <v>423</v>
      </c>
      <c r="K4435" s="65" t="s">
        <v>381</v>
      </c>
    </row>
    <row r="4436" spans="1:11" ht="12.75" customHeight="1">
      <c r="A4436" s="68" t="s">
        <v>304</v>
      </c>
      <c r="B4436" s="68" t="s">
        <v>56</v>
      </c>
      <c r="C4436" s="68" t="s">
        <v>287</v>
      </c>
      <c r="D4436" s="68" t="s">
        <v>359</v>
      </c>
      <c r="E4436" s="68" t="s">
        <v>360</v>
      </c>
      <c r="F4436" s="68" t="s">
        <v>77</v>
      </c>
      <c r="G4436" s="68" t="s">
        <v>273</v>
      </c>
      <c r="H4436" s="68" t="s">
        <v>406</v>
      </c>
      <c r="I4436" s="65">
        <v>27</v>
      </c>
      <c r="J4436" s="65">
        <v>423</v>
      </c>
      <c r="K4436" s="65" t="s">
        <v>381</v>
      </c>
    </row>
    <row r="4437" spans="1:11" ht="12.75" customHeight="1">
      <c r="A4437" s="68" t="s">
        <v>304</v>
      </c>
      <c r="B4437" s="68" t="s">
        <v>56</v>
      </c>
      <c r="C4437" s="68" t="s">
        <v>287</v>
      </c>
      <c r="D4437" s="68" t="s">
        <v>359</v>
      </c>
      <c r="E4437" s="68" t="s">
        <v>360</v>
      </c>
      <c r="F4437" s="68" t="s">
        <v>77</v>
      </c>
      <c r="G4437" s="68" t="s">
        <v>273</v>
      </c>
      <c r="H4437" s="68" t="s">
        <v>407</v>
      </c>
      <c r="I4437" s="65">
        <v>459</v>
      </c>
      <c r="J4437" s="65">
        <v>423</v>
      </c>
      <c r="K4437" s="65" t="s">
        <v>381</v>
      </c>
    </row>
    <row r="4438" spans="1:11" ht="12.75" customHeight="1">
      <c r="A4438" s="68" t="s">
        <v>304</v>
      </c>
      <c r="B4438" s="68" t="s">
        <v>56</v>
      </c>
      <c r="C4438" s="68" t="s">
        <v>287</v>
      </c>
      <c r="D4438" s="68" t="s">
        <v>359</v>
      </c>
      <c r="E4438" s="68" t="s">
        <v>360</v>
      </c>
      <c r="F4438" s="68" t="s">
        <v>77</v>
      </c>
      <c r="G4438" s="68" t="s">
        <v>273</v>
      </c>
      <c r="H4438" s="68" t="s">
        <v>408</v>
      </c>
      <c r="I4438" s="65">
        <v>1084</v>
      </c>
      <c r="J4438" s="65">
        <v>423</v>
      </c>
      <c r="K4438" s="65" t="s">
        <v>381</v>
      </c>
    </row>
    <row r="4439" spans="1:11" ht="12.75" customHeight="1">
      <c r="A4439" s="68" t="s">
        <v>304</v>
      </c>
      <c r="B4439" s="68" t="s">
        <v>56</v>
      </c>
      <c r="C4439" s="68" t="s">
        <v>287</v>
      </c>
      <c r="D4439" s="68" t="s">
        <v>359</v>
      </c>
      <c r="E4439" s="68" t="s">
        <v>360</v>
      </c>
      <c r="F4439" s="68" t="s">
        <v>77</v>
      </c>
      <c r="G4439" s="68" t="s">
        <v>273</v>
      </c>
      <c r="H4439" s="68" t="s">
        <v>404</v>
      </c>
      <c r="I4439" s="65">
        <v>1174</v>
      </c>
      <c r="J4439" s="65">
        <v>423</v>
      </c>
      <c r="K4439" s="65" t="s">
        <v>381</v>
      </c>
    </row>
    <row r="4440" spans="1:11" ht="12.75" customHeight="1">
      <c r="A4440" s="68" t="s">
        <v>304</v>
      </c>
      <c r="B4440" s="68" t="s">
        <v>56</v>
      </c>
      <c r="C4440" s="68" t="s">
        <v>287</v>
      </c>
      <c r="D4440" s="68" t="s">
        <v>359</v>
      </c>
      <c r="E4440" s="68" t="s">
        <v>360</v>
      </c>
      <c r="F4440" s="68" t="s">
        <v>77</v>
      </c>
      <c r="G4440" s="68" t="s">
        <v>273</v>
      </c>
      <c r="H4440" s="68" t="s">
        <v>422</v>
      </c>
      <c r="I4440" s="65">
        <v>1851</v>
      </c>
      <c r="J4440" s="65">
        <v>423</v>
      </c>
      <c r="K4440" s="65" t="s">
        <v>381</v>
      </c>
    </row>
    <row r="4441" spans="1:11" ht="12.75" customHeight="1">
      <c r="A4441" s="68" t="s">
        <v>304</v>
      </c>
      <c r="B4441" s="68" t="s">
        <v>56</v>
      </c>
      <c r="C4441" s="68" t="s">
        <v>287</v>
      </c>
      <c r="D4441" s="68" t="s">
        <v>359</v>
      </c>
      <c r="E4441" s="68" t="s">
        <v>360</v>
      </c>
      <c r="F4441" s="68" t="s">
        <v>77</v>
      </c>
      <c r="G4441" s="68" t="s">
        <v>273</v>
      </c>
      <c r="H4441" s="68" t="s">
        <v>258</v>
      </c>
      <c r="I4441" s="65">
        <v>1864</v>
      </c>
      <c r="J4441" s="65">
        <v>423</v>
      </c>
      <c r="K4441" s="65" t="s">
        <v>381</v>
      </c>
    </row>
    <row r="4442" spans="1:11" ht="12.75" customHeight="1">
      <c r="A4442" s="68" t="s">
        <v>304</v>
      </c>
      <c r="B4442" s="68" t="s">
        <v>56</v>
      </c>
      <c r="C4442" s="68" t="s">
        <v>287</v>
      </c>
      <c r="D4442" s="68" t="s">
        <v>359</v>
      </c>
      <c r="E4442" s="68" t="s">
        <v>360</v>
      </c>
      <c r="F4442" s="68" t="s">
        <v>77</v>
      </c>
      <c r="G4442" s="68" t="s">
        <v>273</v>
      </c>
      <c r="H4442" s="68" t="s">
        <v>362</v>
      </c>
      <c r="I4442" s="65">
        <v>1890</v>
      </c>
      <c r="J4442" s="65">
        <v>423</v>
      </c>
      <c r="K4442" s="65" t="s">
        <v>381</v>
      </c>
    </row>
    <row r="4443" spans="1:11" ht="12.75" customHeight="1">
      <c r="A4443" s="68" t="s">
        <v>304</v>
      </c>
      <c r="B4443" s="68" t="s">
        <v>56</v>
      </c>
      <c r="C4443" s="68" t="s">
        <v>287</v>
      </c>
      <c r="D4443" s="68" t="s">
        <v>359</v>
      </c>
      <c r="E4443" s="68" t="s">
        <v>360</v>
      </c>
      <c r="F4443" s="68" t="s">
        <v>77</v>
      </c>
      <c r="G4443" s="68" t="s">
        <v>273</v>
      </c>
      <c r="H4443" s="68" t="s">
        <v>363</v>
      </c>
      <c r="I4443" s="65">
        <v>1502</v>
      </c>
      <c r="J4443" s="65">
        <v>423</v>
      </c>
      <c r="K4443" s="65" t="s">
        <v>381</v>
      </c>
    </row>
    <row r="4444" spans="1:11" ht="12.75" customHeight="1">
      <c r="A4444" s="68" t="s">
        <v>304</v>
      </c>
      <c r="B4444" s="68" t="s">
        <v>56</v>
      </c>
      <c r="C4444" s="68" t="s">
        <v>287</v>
      </c>
      <c r="D4444" s="68" t="s">
        <v>359</v>
      </c>
      <c r="E4444" s="68" t="s">
        <v>360</v>
      </c>
      <c r="F4444" s="68" t="s">
        <v>77</v>
      </c>
      <c r="G4444" s="68" t="s">
        <v>273</v>
      </c>
      <c r="H4444" s="68" t="s">
        <v>364</v>
      </c>
      <c r="I4444" s="65">
        <v>730</v>
      </c>
      <c r="J4444" s="65">
        <v>423</v>
      </c>
      <c r="K4444" s="65" t="s">
        <v>381</v>
      </c>
    </row>
    <row r="4445" spans="1:11" ht="12.75" customHeight="1">
      <c r="A4445" s="68" t="s">
        <v>304</v>
      </c>
      <c r="B4445" s="68" t="s">
        <v>56</v>
      </c>
      <c r="C4445" s="68" t="s">
        <v>287</v>
      </c>
      <c r="D4445" s="68" t="s">
        <v>359</v>
      </c>
      <c r="E4445" s="68" t="s">
        <v>360</v>
      </c>
      <c r="F4445" s="68" t="s">
        <v>77</v>
      </c>
      <c r="G4445" s="68" t="s">
        <v>273</v>
      </c>
      <c r="H4445" s="68" t="s">
        <v>451</v>
      </c>
      <c r="I4445" s="65">
        <v>358</v>
      </c>
      <c r="J4445" s="65">
        <v>423</v>
      </c>
      <c r="K4445" s="65" t="s">
        <v>381</v>
      </c>
    </row>
    <row r="4446" spans="1:11" ht="12.75" customHeight="1">
      <c r="A4446" s="68" t="s">
        <v>304</v>
      </c>
      <c r="B4446" s="68" t="s">
        <v>56</v>
      </c>
      <c r="C4446" s="68" t="s">
        <v>287</v>
      </c>
      <c r="D4446" s="68" t="s">
        <v>359</v>
      </c>
      <c r="E4446" s="68" t="s">
        <v>360</v>
      </c>
      <c r="F4446" s="68" t="s">
        <v>77</v>
      </c>
      <c r="G4446" s="68" t="s">
        <v>273</v>
      </c>
      <c r="H4446" s="68" t="s">
        <v>365</v>
      </c>
      <c r="I4446" s="65">
        <v>241</v>
      </c>
      <c r="J4446" s="65">
        <v>423</v>
      </c>
      <c r="K4446" s="65" t="s">
        <v>381</v>
      </c>
    </row>
    <row r="4447" spans="1:11" ht="12.75" customHeight="1">
      <c r="A4447" s="68" t="s">
        <v>304</v>
      </c>
      <c r="B4447" s="68" t="s">
        <v>56</v>
      </c>
      <c r="C4447" s="68" t="s">
        <v>287</v>
      </c>
      <c r="D4447" s="68" t="s">
        <v>359</v>
      </c>
      <c r="E4447" s="68" t="s">
        <v>360</v>
      </c>
      <c r="F4447" s="68" t="s">
        <v>77</v>
      </c>
      <c r="G4447" s="68" t="s">
        <v>273</v>
      </c>
      <c r="H4447" s="68" t="s">
        <v>366</v>
      </c>
      <c r="I4447" s="65">
        <v>97</v>
      </c>
      <c r="J4447" s="65">
        <v>423</v>
      </c>
      <c r="K4447" s="65" t="s">
        <v>381</v>
      </c>
    </row>
    <row r="4448" spans="1:11" ht="12.75" customHeight="1">
      <c r="A4448" s="68" t="s">
        <v>304</v>
      </c>
      <c r="B4448" s="68" t="s">
        <v>56</v>
      </c>
      <c r="C4448" s="68" t="s">
        <v>287</v>
      </c>
      <c r="D4448" s="68" t="s">
        <v>359</v>
      </c>
      <c r="E4448" s="68" t="s">
        <v>360</v>
      </c>
      <c r="F4448" s="68" t="s">
        <v>77</v>
      </c>
      <c r="G4448" s="68" t="s">
        <v>273</v>
      </c>
      <c r="H4448" s="68" t="s">
        <v>367</v>
      </c>
      <c r="I4448" s="65">
        <v>73</v>
      </c>
      <c r="J4448" s="65">
        <v>423</v>
      </c>
      <c r="K4448" s="65" t="s">
        <v>381</v>
      </c>
    </row>
    <row r="4449" spans="1:11" ht="12.75" customHeight="1">
      <c r="A4449" s="68" t="s">
        <v>304</v>
      </c>
      <c r="B4449" s="68" t="s">
        <v>56</v>
      </c>
      <c r="C4449" s="68" t="s">
        <v>287</v>
      </c>
      <c r="D4449" s="68" t="s">
        <v>359</v>
      </c>
      <c r="E4449" s="68" t="s">
        <v>360</v>
      </c>
      <c r="F4449" s="68" t="s">
        <v>77</v>
      </c>
      <c r="G4449" s="68" t="s">
        <v>273</v>
      </c>
      <c r="H4449" s="68" t="s">
        <v>247</v>
      </c>
      <c r="I4449" s="65">
        <v>500</v>
      </c>
      <c r="J4449" s="65">
        <v>423</v>
      </c>
      <c r="K4449" s="65" t="s">
        <v>381</v>
      </c>
    </row>
    <row r="4450" spans="1:11" ht="12.75" customHeight="1">
      <c r="A4450" s="68" t="s">
        <v>304</v>
      </c>
      <c r="B4450" s="68" t="s">
        <v>56</v>
      </c>
      <c r="C4450" s="68" t="s">
        <v>287</v>
      </c>
      <c r="D4450" s="68" t="s">
        <v>359</v>
      </c>
      <c r="E4450" s="68" t="s">
        <v>360</v>
      </c>
      <c r="F4450" s="68" t="s">
        <v>77</v>
      </c>
      <c r="G4450" s="68" t="s">
        <v>273</v>
      </c>
      <c r="H4450" s="68" t="s">
        <v>375</v>
      </c>
      <c r="I4450" s="65">
        <v>223</v>
      </c>
      <c r="J4450" s="65">
        <v>423</v>
      </c>
      <c r="K4450" s="65" t="s">
        <v>381</v>
      </c>
    </row>
    <row r="4451" spans="1:11" ht="12.75" customHeight="1">
      <c r="A4451" s="68" t="s">
        <v>304</v>
      </c>
      <c r="B4451" s="68" t="s">
        <v>56</v>
      </c>
      <c r="C4451" s="68" t="s">
        <v>287</v>
      </c>
      <c r="D4451" s="68" t="s">
        <v>359</v>
      </c>
      <c r="E4451" s="68" t="s">
        <v>360</v>
      </c>
      <c r="F4451" s="68" t="s">
        <v>77</v>
      </c>
      <c r="G4451" s="68" t="s">
        <v>273</v>
      </c>
      <c r="H4451" s="68" t="s">
        <v>368</v>
      </c>
      <c r="I4451" s="65">
        <v>105</v>
      </c>
      <c r="J4451" s="65">
        <v>423</v>
      </c>
      <c r="K4451" s="65" t="s">
        <v>381</v>
      </c>
    </row>
    <row r="4452" spans="1:11" ht="12.75" customHeight="1">
      <c r="A4452" s="68" t="s">
        <v>304</v>
      </c>
      <c r="B4452" s="68" t="s">
        <v>56</v>
      </c>
      <c r="C4452" s="68" t="s">
        <v>287</v>
      </c>
      <c r="D4452" s="68" t="s">
        <v>359</v>
      </c>
      <c r="E4452" s="68" t="s">
        <v>360</v>
      </c>
      <c r="F4452" s="68" t="s">
        <v>77</v>
      </c>
      <c r="G4452" s="68" t="s">
        <v>273</v>
      </c>
      <c r="H4452" s="68" t="s">
        <v>491</v>
      </c>
      <c r="I4452" s="65">
        <v>145</v>
      </c>
      <c r="J4452" s="65">
        <v>423</v>
      </c>
      <c r="K4452" s="65" t="s">
        <v>381</v>
      </c>
    </row>
    <row r="4453" spans="1:11" ht="12.75" customHeight="1">
      <c r="A4453" s="68" t="s">
        <v>304</v>
      </c>
      <c r="B4453" s="68" t="s">
        <v>56</v>
      </c>
      <c r="C4453" s="68" t="s">
        <v>287</v>
      </c>
      <c r="D4453" s="68" t="s">
        <v>359</v>
      </c>
      <c r="E4453" s="68" t="s">
        <v>360</v>
      </c>
      <c r="F4453" s="68" t="s">
        <v>77</v>
      </c>
      <c r="G4453" s="68" t="s">
        <v>273</v>
      </c>
      <c r="H4453" s="68" t="s">
        <v>369</v>
      </c>
      <c r="I4453" s="65">
        <v>116</v>
      </c>
      <c r="J4453" s="65">
        <v>423</v>
      </c>
      <c r="K4453" s="65" t="s">
        <v>381</v>
      </c>
    </row>
    <row r="4454" spans="1:11" ht="12.75" customHeight="1">
      <c r="A4454" s="68" t="s">
        <v>304</v>
      </c>
      <c r="B4454" s="68" t="s">
        <v>56</v>
      </c>
      <c r="C4454" s="68" t="s">
        <v>287</v>
      </c>
      <c r="D4454" s="68" t="s">
        <v>359</v>
      </c>
      <c r="E4454" s="68" t="s">
        <v>360</v>
      </c>
      <c r="F4454" s="68" t="s">
        <v>77</v>
      </c>
      <c r="G4454" s="68" t="s">
        <v>273</v>
      </c>
      <c r="H4454" s="68" t="s">
        <v>638</v>
      </c>
      <c r="I4454" s="65">
        <v>39</v>
      </c>
      <c r="J4454" s="65">
        <v>423</v>
      </c>
      <c r="K4454" s="65" t="s">
        <v>381</v>
      </c>
    </row>
    <row r="4455" spans="1:11" ht="12.75" customHeight="1">
      <c r="A4455" s="68" t="s">
        <v>304</v>
      </c>
      <c r="B4455" s="68" t="s">
        <v>56</v>
      </c>
      <c r="C4455" s="68" t="s">
        <v>287</v>
      </c>
      <c r="D4455" s="68" t="s">
        <v>359</v>
      </c>
      <c r="E4455" s="68" t="s">
        <v>360</v>
      </c>
      <c r="F4455" s="68" t="s">
        <v>77</v>
      </c>
      <c r="G4455" s="68" t="s">
        <v>273</v>
      </c>
      <c r="H4455" s="68" t="s">
        <v>521</v>
      </c>
      <c r="I4455" s="65">
        <v>8</v>
      </c>
      <c r="J4455" s="65">
        <v>420</v>
      </c>
      <c r="K4455" s="65" t="s">
        <v>274</v>
      </c>
    </row>
    <row r="4456" spans="1:11" ht="12.75" customHeight="1">
      <c r="A4456" s="68" t="s">
        <v>304</v>
      </c>
      <c r="B4456" s="68" t="s">
        <v>56</v>
      </c>
      <c r="C4456" s="68" t="s">
        <v>287</v>
      </c>
      <c r="D4456" s="68" t="s">
        <v>359</v>
      </c>
      <c r="E4456" s="68" t="s">
        <v>360</v>
      </c>
      <c r="F4456" s="68" t="s">
        <v>77</v>
      </c>
      <c r="G4456" s="68" t="s">
        <v>273</v>
      </c>
      <c r="H4456" s="68" t="s">
        <v>406</v>
      </c>
      <c r="I4456" s="65">
        <v>7</v>
      </c>
      <c r="J4456" s="65">
        <v>420</v>
      </c>
      <c r="K4456" s="65" t="s">
        <v>274</v>
      </c>
    </row>
    <row r="4457" spans="1:11" ht="12.75" customHeight="1">
      <c r="A4457" s="68" t="s">
        <v>304</v>
      </c>
      <c r="B4457" s="68" t="s">
        <v>56</v>
      </c>
      <c r="C4457" s="68" t="s">
        <v>287</v>
      </c>
      <c r="D4457" s="68" t="s">
        <v>359</v>
      </c>
      <c r="E4457" s="68" t="s">
        <v>360</v>
      </c>
      <c r="F4457" s="68" t="s">
        <v>77</v>
      </c>
      <c r="G4457" s="68" t="s">
        <v>273</v>
      </c>
      <c r="H4457" s="68" t="s">
        <v>407</v>
      </c>
      <c r="I4457" s="65">
        <v>100</v>
      </c>
      <c r="J4457" s="65">
        <v>420</v>
      </c>
      <c r="K4457" s="65" t="s">
        <v>274</v>
      </c>
    </row>
    <row r="4458" spans="1:11" ht="12.75" customHeight="1">
      <c r="A4458" s="68" t="s">
        <v>304</v>
      </c>
      <c r="B4458" s="68" t="s">
        <v>56</v>
      </c>
      <c r="C4458" s="68" t="s">
        <v>287</v>
      </c>
      <c r="D4458" s="68" t="s">
        <v>359</v>
      </c>
      <c r="E4458" s="68" t="s">
        <v>360</v>
      </c>
      <c r="F4458" s="68" t="s">
        <v>77</v>
      </c>
      <c r="G4458" s="68" t="s">
        <v>273</v>
      </c>
      <c r="H4458" s="68" t="s">
        <v>408</v>
      </c>
      <c r="I4458" s="65">
        <v>292</v>
      </c>
      <c r="J4458" s="65">
        <v>420</v>
      </c>
      <c r="K4458" s="65" t="s">
        <v>274</v>
      </c>
    </row>
    <row r="4459" spans="1:11" ht="12.75" customHeight="1">
      <c r="A4459" s="68" t="s">
        <v>304</v>
      </c>
      <c r="B4459" s="68" t="s">
        <v>56</v>
      </c>
      <c r="C4459" s="68" t="s">
        <v>287</v>
      </c>
      <c r="D4459" s="68" t="s">
        <v>359</v>
      </c>
      <c r="E4459" s="68" t="s">
        <v>360</v>
      </c>
      <c r="F4459" s="68" t="s">
        <v>77</v>
      </c>
      <c r="G4459" s="68" t="s">
        <v>273</v>
      </c>
      <c r="H4459" s="68" t="s">
        <v>404</v>
      </c>
      <c r="I4459" s="65">
        <v>214</v>
      </c>
      <c r="J4459" s="65">
        <v>420</v>
      </c>
      <c r="K4459" s="65" t="s">
        <v>274</v>
      </c>
    </row>
    <row r="4460" spans="1:11" ht="12.75" customHeight="1">
      <c r="A4460" s="68" t="s">
        <v>304</v>
      </c>
      <c r="B4460" s="68" t="s">
        <v>56</v>
      </c>
      <c r="C4460" s="68" t="s">
        <v>287</v>
      </c>
      <c r="D4460" s="68" t="s">
        <v>359</v>
      </c>
      <c r="E4460" s="68" t="s">
        <v>360</v>
      </c>
      <c r="F4460" s="68" t="s">
        <v>77</v>
      </c>
      <c r="G4460" s="68" t="s">
        <v>273</v>
      </c>
      <c r="H4460" s="68" t="s">
        <v>422</v>
      </c>
      <c r="I4460" s="65">
        <v>923</v>
      </c>
      <c r="J4460" s="65">
        <v>420</v>
      </c>
      <c r="K4460" s="65" t="s">
        <v>274</v>
      </c>
    </row>
    <row r="4461" spans="1:11" ht="12.75" customHeight="1">
      <c r="A4461" s="68" t="s">
        <v>304</v>
      </c>
      <c r="B4461" s="68" t="s">
        <v>56</v>
      </c>
      <c r="C4461" s="68" t="s">
        <v>287</v>
      </c>
      <c r="D4461" s="68" t="s">
        <v>359</v>
      </c>
      <c r="E4461" s="68" t="s">
        <v>360</v>
      </c>
      <c r="F4461" s="68" t="s">
        <v>77</v>
      </c>
      <c r="G4461" s="68" t="s">
        <v>273</v>
      </c>
      <c r="H4461" s="68" t="s">
        <v>258</v>
      </c>
      <c r="I4461" s="65">
        <v>1343</v>
      </c>
      <c r="J4461" s="65">
        <v>420</v>
      </c>
      <c r="K4461" s="65" t="s">
        <v>274</v>
      </c>
    </row>
    <row r="4462" spans="1:11" ht="12.75" customHeight="1">
      <c r="A4462" s="68" t="s">
        <v>304</v>
      </c>
      <c r="B4462" s="68" t="s">
        <v>56</v>
      </c>
      <c r="C4462" s="68" t="s">
        <v>287</v>
      </c>
      <c r="D4462" s="68" t="s">
        <v>359</v>
      </c>
      <c r="E4462" s="68" t="s">
        <v>360</v>
      </c>
      <c r="F4462" s="68" t="s">
        <v>77</v>
      </c>
      <c r="G4462" s="68" t="s">
        <v>273</v>
      </c>
      <c r="H4462" s="68" t="s">
        <v>362</v>
      </c>
      <c r="I4462" s="65">
        <v>1620</v>
      </c>
      <c r="J4462" s="65">
        <v>420</v>
      </c>
      <c r="K4462" s="65" t="s">
        <v>274</v>
      </c>
    </row>
    <row r="4463" spans="1:11" ht="12.75" customHeight="1">
      <c r="A4463" s="68" t="s">
        <v>304</v>
      </c>
      <c r="B4463" s="68" t="s">
        <v>56</v>
      </c>
      <c r="C4463" s="68" t="s">
        <v>287</v>
      </c>
      <c r="D4463" s="68" t="s">
        <v>359</v>
      </c>
      <c r="E4463" s="68" t="s">
        <v>360</v>
      </c>
      <c r="F4463" s="68" t="s">
        <v>77</v>
      </c>
      <c r="G4463" s="68" t="s">
        <v>273</v>
      </c>
      <c r="H4463" s="68" t="s">
        <v>363</v>
      </c>
      <c r="I4463" s="65">
        <v>2090</v>
      </c>
      <c r="J4463" s="65">
        <v>420</v>
      </c>
      <c r="K4463" s="65" t="s">
        <v>274</v>
      </c>
    </row>
    <row r="4464" spans="1:11" ht="12.75" customHeight="1">
      <c r="A4464" s="68" t="s">
        <v>304</v>
      </c>
      <c r="B4464" s="68" t="s">
        <v>56</v>
      </c>
      <c r="C4464" s="68" t="s">
        <v>287</v>
      </c>
      <c r="D4464" s="68" t="s">
        <v>359</v>
      </c>
      <c r="E4464" s="68" t="s">
        <v>360</v>
      </c>
      <c r="F4464" s="68" t="s">
        <v>77</v>
      </c>
      <c r="G4464" s="68" t="s">
        <v>273</v>
      </c>
      <c r="H4464" s="68" t="s">
        <v>364</v>
      </c>
      <c r="I4464" s="65">
        <v>1389</v>
      </c>
      <c r="J4464" s="65">
        <v>420</v>
      </c>
      <c r="K4464" s="65" t="s">
        <v>274</v>
      </c>
    </row>
    <row r="4465" spans="1:11" ht="12.75" customHeight="1">
      <c r="A4465" s="68" t="s">
        <v>304</v>
      </c>
      <c r="B4465" s="68" t="s">
        <v>56</v>
      </c>
      <c r="C4465" s="68" t="s">
        <v>287</v>
      </c>
      <c r="D4465" s="68" t="s">
        <v>359</v>
      </c>
      <c r="E4465" s="68" t="s">
        <v>360</v>
      </c>
      <c r="F4465" s="68" t="s">
        <v>77</v>
      </c>
      <c r="G4465" s="68" t="s">
        <v>273</v>
      </c>
      <c r="H4465" s="68" t="s">
        <v>451</v>
      </c>
      <c r="I4465" s="65">
        <v>1178</v>
      </c>
      <c r="J4465" s="65">
        <v>420</v>
      </c>
      <c r="K4465" s="65" t="s">
        <v>274</v>
      </c>
    </row>
    <row r="4466" spans="1:11" ht="12.75" customHeight="1">
      <c r="A4466" s="68" t="s">
        <v>304</v>
      </c>
      <c r="B4466" s="68" t="s">
        <v>56</v>
      </c>
      <c r="C4466" s="68" t="s">
        <v>287</v>
      </c>
      <c r="D4466" s="68" t="s">
        <v>359</v>
      </c>
      <c r="E4466" s="68" t="s">
        <v>360</v>
      </c>
      <c r="F4466" s="68" t="s">
        <v>77</v>
      </c>
      <c r="G4466" s="68" t="s">
        <v>273</v>
      </c>
      <c r="H4466" s="68" t="s">
        <v>365</v>
      </c>
      <c r="I4466" s="65">
        <v>446</v>
      </c>
      <c r="J4466" s="65">
        <v>420</v>
      </c>
      <c r="K4466" s="65" t="s">
        <v>274</v>
      </c>
    </row>
    <row r="4467" spans="1:11" ht="12.75" customHeight="1">
      <c r="A4467" s="68" t="s">
        <v>304</v>
      </c>
      <c r="B4467" s="68" t="s">
        <v>56</v>
      </c>
      <c r="C4467" s="68" t="s">
        <v>287</v>
      </c>
      <c r="D4467" s="68" t="s">
        <v>359</v>
      </c>
      <c r="E4467" s="68" t="s">
        <v>360</v>
      </c>
      <c r="F4467" s="68" t="s">
        <v>77</v>
      </c>
      <c r="G4467" s="68" t="s">
        <v>273</v>
      </c>
      <c r="H4467" s="68" t="s">
        <v>366</v>
      </c>
      <c r="I4467" s="65">
        <v>249</v>
      </c>
      <c r="J4467" s="65">
        <v>420</v>
      </c>
      <c r="K4467" s="65" t="s">
        <v>274</v>
      </c>
    </row>
    <row r="4468" spans="1:11" ht="12.75" customHeight="1">
      <c r="A4468" s="68" t="s">
        <v>304</v>
      </c>
      <c r="B4468" s="68" t="s">
        <v>56</v>
      </c>
      <c r="C4468" s="68" t="s">
        <v>287</v>
      </c>
      <c r="D4468" s="68" t="s">
        <v>359</v>
      </c>
      <c r="E4468" s="68" t="s">
        <v>360</v>
      </c>
      <c r="F4468" s="68" t="s">
        <v>77</v>
      </c>
      <c r="G4468" s="68" t="s">
        <v>273</v>
      </c>
      <c r="H4468" s="68" t="s">
        <v>367</v>
      </c>
      <c r="I4468" s="65">
        <v>93</v>
      </c>
      <c r="J4468" s="65">
        <v>420</v>
      </c>
      <c r="K4468" s="65" t="s">
        <v>274</v>
      </c>
    </row>
    <row r="4469" spans="1:11" ht="12.75" customHeight="1">
      <c r="A4469" s="68" t="s">
        <v>304</v>
      </c>
      <c r="B4469" s="68" t="s">
        <v>56</v>
      </c>
      <c r="C4469" s="68" t="s">
        <v>287</v>
      </c>
      <c r="D4469" s="68" t="s">
        <v>359</v>
      </c>
      <c r="E4469" s="68" t="s">
        <v>360</v>
      </c>
      <c r="F4469" s="68" t="s">
        <v>77</v>
      </c>
      <c r="G4469" s="68" t="s">
        <v>273</v>
      </c>
      <c r="H4469" s="68" t="s">
        <v>247</v>
      </c>
      <c r="I4469" s="65">
        <v>1240</v>
      </c>
      <c r="J4469" s="65">
        <v>420</v>
      </c>
      <c r="K4469" s="65" t="s">
        <v>274</v>
      </c>
    </row>
    <row r="4470" spans="1:11" ht="12.75" customHeight="1">
      <c r="A4470" s="68" t="s">
        <v>304</v>
      </c>
      <c r="B4470" s="68" t="s">
        <v>56</v>
      </c>
      <c r="C4470" s="68" t="s">
        <v>287</v>
      </c>
      <c r="D4470" s="68" t="s">
        <v>359</v>
      </c>
      <c r="E4470" s="68" t="s">
        <v>360</v>
      </c>
      <c r="F4470" s="68" t="s">
        <v>77</v>
      </c>
      <c r="G4470" s="68" t="s">
        <v>273</v>
      </c>
      <c r="H4470" s="68" t="s">
        <v>375</v>
      </c>
      <c r="I4470" s="65">
        <v>526</v>
      </c>
      <c r="J4470" s="65">
        <v>420</v>
      </c>
      <c r="K4470" s="65" t="s">
        <v>274</v>
      </c>
    </row>
    <row r="4471" spans="1:11" ht="12.75" customHeight="1">
      <c r="A4471" s="68" t="s">
        <v>304</v>
      </c>
      <c r="B4471" s="68" t="s">
        <v>56</v>
      </c>
      <c r="C4471" s="68" t="s">
        <v>287</v>
      </c>
      <c r="D4471" s="68" t="s">
        <v>359</v>
      </c>
      <c r="E4471" s="68" t="s">
        <v>360</v>
      </c>
      <c r="F4471" s="68" t="s">
        <v>77</v>
      </c>
      <c r="G4471" s="68" t="s">
        <v>273</v>
      </c>
      <c r="H4471" s="68" t="s">
        <v>368</v>
      </c>
      <c r="I4471" s="65">
        <v>300</v>
      </c>
      <c r="J4471" s="65">
        <v>420</v>
      </c>
      <c r="K4471" s="65" t="s">
        <v>274</v>
      </c>
    </row>
    <row r="4472" spans="1:11" ht="12.75" customHeight="1">
      <c r="A4472" s="68" t="s">
        <v>304</v>
      </c>
      <c r="B4472" s="68" t="s">
        <v>56</v>
      </c>
      <c r="C4472" s="68" t="s">
        <v>287</v>
      </c>
      <c r="D4472" s="68" t="s">
        <v>359</v>
      </c>
      <c r="E4472" s="68" t="s">
        <v>360</v>
      </c>
      <c r="F4472" s="68" t="s">
        <v>77</v>
      </c>
      <c r="G4472" s="68" t="s">
        <v>273</v>
      </c>
      <c r="H4472" s="68" t="s">
        <v>491</v>
      </c>
      <c r="I4472" s="65">
        <v>453</v>
      </c>
      <c r="J4472" s="65">
        <v>420</v>
      </c>
      <c r="K4472" s="65" t="s">
        <v>274</v>
      </c>
    </row>
    <row r="4473" spans="1:11" ht="12.75" customHeight="1">
      <c r="A4473" s="68" t="s">
        <v>304</v>
      </c>
      <c r="B4473" s="68" t="s">
        <v>56</v>
      </c>
      <c r="C4473" s="68" t="s">
        <v>287</v>
      </c>
      <c r="D4473" s="68" t="s">
        <v>359</v>
      </c>
      <c r="E4473" s="68" t="s">
        <v>360</v>
      </c>
      <c r="F4473" s="68" t="s">
        <v>77</v>
      </c>
      <c r="G4473" s="68" t="s">
        <v>273</v>
      </c>
      <c r="H4473" s="68" t="s">
        <v>369</v>
      </c>
      <c r="I4473" s="65">
        <v>365</v>
      </c>
      <c r="J4473" s="65">
        <v>420</v>
      </c>
      <c r="K4473" s="65" t="s">
        <v>274</v>
      </c>
    </row>
    <row r="4474" spans="1:11" ht="12.75" customHeight="1">
      <c r="A4474" s="68" t="s">
        <v>304</v>
      </c>
      <c r="B4474" s="68" t="s">
        <v>56</v>
      </c>
      <c r="C4474" s="68" t="s">
        <v>287</v>
      </c>
      <c r="D4474" s="68" t="s">
        <v>359</v>
      </c>
      <c r="E4474" s="68" t="s">
        <v>360</v>
      </c>
      <c r="F4474" s="68" t="s">
        <v>77</v>
      </c>
      <c r="G4474" s="68" t="s">
        <v>273</v>
      </c>
      <c r="H4474" s="68" t="s">
        <v>638</v>
      </c>
      <c r="I4474" s="65">
        <v>179</v>
      </c>
      <c r="J4474" s="65">
        <v>420</v>
      </c>
      <c r="K4474" s="65" t="s">
        <v>274</v>
      </c>
    </row>
    <row r="4475" spans="1:11" ht="12.75" customHeight="1">
      <c r="A4475" s="68" t="s">
        <v>304</v>
      </c>
      <c r="B4475" s="68" t="s">
        <v>56</v>
      </c>
      <c r="C4475" s="68" t="s">
        <v>287</v>
      </c>
      <c r="D4475" s="68" t="s">
        <v>359</v>
      </c>
      <c r="E4475" s="68" t="s">
        <v>360</v>
      </c>
      <c r="F4475" s="68" t="s">
        <v>77</v>
      </c>
      <c r="G4475" s="68" t="s">
        <v>273</v>
      </c>
      <c r="H4475" s="68" t="s">
        <v>521</v>
      </c>
      <c r="I4475" s="65">
        <v>1</v>
      </c>
      <c r="J4475" s="65">
        <v>603</v>
      </c>
      <c r="K4475" s="65" t="s">
        <v>263</v>
      </c>
    </row>
    <row r="4476" spans="1:11" ht="12.75" customHeight="1">
      <c r="A4476" s="68" t="s">
        <v>304</v>
      </c>
      <c r="B4476" s="68" t="s">
        <v>56</v>
      </c>
      <c r="C4476" s="68" t="s">
        <v>287</v>
      </c>
      <c r="D4476" s="68" t="s">
        <v>359</v>
      </c>
      <c r="E4476" s="68" t="s">
        <v>360</v>
      </c>
      <c r="F4476" s="68" t="s">
        <v>77</v>
      </c>
      <c r="G4476" s="68" t="s">
        <v>273</v>
      </c>
      <c r="H4476" s="68" t="s">
        <v>406</v>
      </c>
      <c r="I4476" s="65">
        <v>2</v>
      </c>
      <c r="J4476" s="65">
        <v>603</v>
      </c>
      <c r="K4476" s="65" t="s">
        <v>263</v>
      </c>
    </row>
    <row r="4477" spans="1:11" ht="12.75" customHeight="1">
      <c r="A4477" s="68" t="s">
        <v>304</v>
      </c>
      <c r="B4477" s="68" t="s">
        <v>56</v>
      </c>
      <c r="C4477" s="68" t="s">
        <v>287</v>
      </c>
      <c r="D4477" s="68" t="s">
        <v>359</v>
      </c>
      <c r="E4477" s="68" t="s">
        <v>360</v>
      </c>
      <c r="F4477" s="68" t="s">
        <v>77</v>
      </c>
      <c r="G4477" s="68" t="s">
        <v>273</v>
      </c>
      <c r="H4477" s="68" t="s">
        <v>407</v>
      </c>
      <c r="I4477" s="65">
        <v>36</v>
      </c>
      <c r="J4477" s="65">
        <v>603</v>
      </c>
      <c r="K4477" s="65" t="s">
        <v>263</v>
      </c>
    </row>
    <row r="4478" spans="1:11" ht="12.75" customHeight="1">
      <c r="A4478" s="68" t="s">
        <v>304</v>
      </c>
      <c r="B4478" s="68" t="s">
        <v>56</v>
      </c>
      <c r="C4478" s="68" t="s">
        <v>287</v>
      </c>
      <c r="D4478" s="68" t="s">
        <v>359</v>
      </c>
      <c r="E4478" s="68" t="s">
        <v>360</v>
      </c>
      <c r="F4478" s="68" t="s">
        <v>77</v>
      </c>
      <c r="G4478" s="68" t="s">
        <v>273</v>
      </c>
      <c r="H4478" s="68" t="s">
        <v>408</v>
      </c>
      <c r="I4478" s="65">
        <v>97</v>
      </c>
      <c r="J4478" s="65">
        <v>603</v>
      </c>
      <c r="K4478" s="65" t="s">
        <v>263</v>
      </c>
    </row>
    <row r="4479" spans="1:11" ht="12.75" customHeight="1">
      <c r="A4479" s="68" t="s">
        <v>304</v>
      </c>
      <c r="B4479" s="68" t="s">
        <v>56</v>
      </c>
      <c r="C4479" s="68" t="s">
        <v>287</v>
      </c>
      <c r="D4479" s="68" t="s">
        <v>359</v>
      </c>
      <c r="E4479" s="68" t="s">
        <v>360</v>
      </c>
      <c r="F4479" s="68" t="s">
        <v>77</v>
      </c>
      <c r="G4479" s="68" t="s">
        <v>273</v>
      </c>
      <c r="H4479" s="68" t="s">
        <v>404</v>
      </c>
      <c r="I4479" s="65">
        <v>137</v>
      </c>
      <c r="J4479" s="65">
        <v>603</v>
      </c>
      <c r="K4479" s="65" t="s">
        <v>263</v>
      </c>
    </row>
    <row r="4480" spans="1:11" ht="12.75" customHeight="1">
      <c r="A4480" s="68" t="s">
        <v>304</v>
      </c>
      <c r="B4480" s="68" t="s">
        <v>56</v>
      </c>
      <c r="C4480" s="68" t="s">
        <v>287</v>
      </c>
      <c r="D4480" s="68" t="s">
        <v>359</v>
      </c>
      <c r="E4480" s="68" t="s">
        <v>360</v>
      </c>
      <c r="F4480" s="68" t="s">
        <v>77</v>
      </c>
      <c r="G4480" s="68" t="s">
        <v>273</v>
      </c>
      <c r="H4480" s="68" t="s">
        <v>422</v>
      </c>
      <c r="I4480" s="65">
        <v>157</v>
      </c>
      <c r="J4480" s="65">
        <v>603</v>
      </c>
      <c r="K4480" s="65" t="s">
        <v>263</v>
      </c>
    </row>
    <row r="4481" spans="1:11" ht="12.75" customHeight="1">
      <c r="A4481" s="68" t="s">
        <v>304</v>
      </c>
      <c r="B4481" s="68" t="s">
        <v>56</v>
      </c>
      <c r="C4481" s="68" t="s">
        <v>287</v>
      </c>
      <c r="D4481" s="68" t="s">
        <v>359</v>
      </c>
      <c r="E4481" s="68" t="s">
        <v>360</v>
      </c>
      <c r="F4481" s="68" t="s">
        <v>77</v>
      </c>
      <c r="G4481" s="68" t="s">
        <v>273</v>
      </c>
      <c r="H4481" s="68" t="s">
        <v>258</v>
      </c>
      <c r="I4481" s="65">
        <v>136</v>
      </c>
      <c r="J4481" s="65">
        <v>603</v>
      </c>
      <c r="K4481" s="65" t="s">
        <v>263</v>
      </c>
    </row>
    <row r="4482" spans="1:11" ht="12.75" customHeight="1">
      <c r="A4482" s="68" t="s">
        <v>304</v>
      </c>
      <c r="B4482" s="68" t="s">
        <v>56</v>
      </c>
      <c r="C4482" s="68" t="s">
        <v>287</v>
      </c>
      <c r="D4482" s="68" t="s">
        <v>359</v>
      </c>
      <c r="E4482" s="68" t="s">
        <v>360</v>
      </c>
      <c r="F4482" s="68" t="s">
        <v>77</v>
      </c>
      <c r="G4482" s="68" t="s">
        <v>273</v>
      </c>
      <c r="H4482" s="68" t="s">
        <v>362</v>
      </c>
      <c r="I4482" s="65">
        <v>44</v>
      </c>
      <c r="J4482" s="65">
        <v>603</v>
      </c>
      <c r="K4482" s="65" t="s">
        <v>263</v>
      </c>
    </row>
    <row r="4483" spans="1:11" ht="12.75" customHeight="1">
      <c r="A4483" s="68" t="s">
        <v>304</v>
      </c>
      <c r="B4483" s="68" t="s">
        <v>56</v>
      </c>
      <c r="C4483" s="68" t="s">
        <v>287</v>
      </c>
      <c r="D4483" s="68" t="s">
        <v>359</v>
      </c>
      <c r="E4483" s="68" t="s">
        <v>360</v>
      </c>
      <c r="F4483" s="68" t="s">
        <v>77</v>
      </c>
      <c r="G4483" s="68" t="s">
        <v>273</v>
      </c>
      <c r="H4483" s="68" t="s">
        <v>363</v>
      </c>
      <c r="I4483" s="65">
        <v>27</v>
      </c>
      <c r="J4483" s="65">
        <v>603</v>
      </c>
      <c r="K4483" s="65" t="s">
        <v>263</v>
      </c>
    </row>
    <row r="4484" spans="1:11" ht="12.75" customHeight="1">
      <c r="A4484" s="68" t="s">
        <v>304</v>
      </c>
      <c r="B4484" s="68" t="s">
        <v>56</v>
      </c>
      <c r="C4484" s="68" t="s">
        <v>287</v>
      </c>
      <c r="D4484" s="68" t="s">
        <v>359</v>
      </c>
      <c r="E4484" s="68" t="s">
        <v>360</v>
      </c>
      <c r="F4484" s="68" t="s">
        <v>77</v>
      </c>
      <c r="G4484" s="68" t="s">
        <v>273</v>
      </c>
      <c r="H4484" s="68" t="s">
        <v>364</v>
      </c>
      <c r="I4484" s="65">
        <v>30</v>
      </c>
      <c r="J4484" s="65">
        <v>603</v>
      </c>
      <c r="K4484" s="65" t="s">
        <v>263</v>
      </c>
    </row>
    <row r="4485" spans="1:11" ht="12.75" customHeight="1">
      <c r="A4485" s="68" t="s">
        <v>304</v>
      </c>
      <c r="B4485" s="68" t="s">
        <v>56</v>
      </c>
      <c r="C4485" s="68" t="s">
        <v>287</v>
      </c>
      <c r="D4485" s="68" t="s">
        <v>359</v>
      </c>
      <c r="E4485" s="68" t="s">
        <v>360</v>
      </c>
      <c r="F4485" s="68" t="s">
        <v>77</v>
      </c>
      <c r="G4485" s="68" t="s">
        <v>273</v>
      </c>
      <c r="H4485" s="68" t="s">
        <v>451</v>
      </c>
      <c r="I4485" s="65">
        <v>18</v>
      </c>
      <c r="J4485" s="65">
        <v>603</v>
      </c>
      <c r="K4485" s="65" t="s">
        <v>263</v>
      </c>
    </row>
    <row r="4486" spans="1:11" ht="12.75" customHeight="1">
      <c r="A4486" s="68" t="s">
        <v>304</v>
      </c>
      <c r="B4486" s="68" t="s">
        <v>56</v>
      </c>
      <c r="C4486" s="68" t="s">
        <v>287</v>
      </c>
      <c r="D4486" s="68" t="s">
        <v>359</v>
      </c>
      <c r="E4486" s="68" t="s">
        <v>360</v>
      </c>
      <c r="F4486" s="68" t="s">
        <v>77</v>
      </c>
      <c r="G4486" s="68" t="s">
        <v>273</v>
      </c>
      <c r="H4486" s="68" t="s">
        <v>365</v>
      </c>
      <c r="I4486" s="65">
        <v>9</v>
      </c>
      <c r="J4486" s="65">
        <v>603</v>
      </c>
      <c r="K4486" s="65" t="s">
        <v>263</v>
      </c>
    </row>
    <row r="4487" spans="1:11" ht="12.75" customHeight="1">
      <c r="A4487" s="68" t="s">
        <v>304</v>
      </c>
      <c r="B4487" s="68" t="s">
        <v>56</v>
      </c>
      <c r="C4487" s="68" t="s">
        <v>287</v>
      </c>
      <c r="D4487" s="68" t="s">
        <v>359</v>
      </c>
      <c r="E4487" s="68" t="s">
        <v>360</v>
      </c>
      <c r="F4487" s="68" t="s">
        <v>77</v>
      </c>
      <c r="G4487" s="68" t="s">
        <v>273</v>
      </c>
      <c r="H4487" s="68" t="s">
        <v>366</v>
      </c>
      <c r="I4487" s="65">
        <v>6</v>
      </c>
      <c r="J4487" s="65">
        <v>603</v>
      </c>
      <c r="K4487" s="65" t="s">
        <v>263</v>
      </c>
    </row>
    <row r="4488" spans="1:11" ht="12.75" customHeight="1">
      <c r="A4488" s="68" t="s">
        <v>304</v>
      </c>
      <c r="B4488" s="68" t="s">
        <v>56</v>
      </c>
      <c r="C4488" s="68" t="s">
        <v>287</v>
      </c>
      <c r="D4488" s="68" t="s">
        <v>359</v>
      </c>
      <c r="E4488" s="68" t="s">
        <v>360</v>
      </c>
      <c r="F4488" s="68" t="s">
        <v>77</v>
      </c>
      <c r="G4488" s="68" t="s">
        <v>273</v>
      </c>
      <c r="H4488" s="68" t="s">
        <v>367</v>
      </c>
      <c r="I4488" s="65">
        <v>1</v>
      </c>
      <c r="J4488" s="65">
        <v>603</v>
      </c>
      <c r="K4488" s="65" t="s">
        <v>263</v>
      </c>
    </row>
    <row r="4489" spans="1:11" ht="12.75" customHeight="1">
      <c r="A4489" s="68" t="s">
        <v>304</v>
      </c>
      <c r="B4489" s="68" t="s">
        <v>56</v>
      </c>
      <c r="C4489" s="68" t="s">
        <v>287</v>
      </c>
      <c r="D4489" s="68" t="s">
        <v>359</v>
      </c>
      <c r="E4489" s="68" t="s">
        <v>360</v>
      </c>
      <c r="F4489" s="68" t="s">
        <v>77</v>
      </c>
      <c r="G4489" s="68" t="s">
        <v>273</v>
      </c>
      <c r="H4489" s="68" t="s">
        <v>247</v>
      </c>
      <c r="I4489" s="65">
        <v>4</v>
      </c>
      <c r="J4489" s="65">
        <v>603</v>
      </c>
      <c r="K4489" s="65" t="s">
        <v>263</v>
      </c>
    </row>
    <row r="4490" spans="1:11" ht="12.75" customHeight="1">
      <c r="A4490" s="68" t="s">
        <v>304</v>
      </c>
      <c r="B4490" s="68" t="s">
        <v>56</v>
      </c>
      <c r="C4490" s="68" t="s">
        <v>287</v>
      </c>
      <c r="D4490" s="68" t="s">
        <v>359</v>
      </c>
      <c r="E4490" s="68" t="s">
        <v>360</v>
      </c>
      <c r="F4490" s="68" t="s">
        <v>77</v>
      </c>
      <c r="G4490" s="68" t="s">
        <v>273</v>
      </c>
      <c r="H4490" s="68" t="s">
        <v>375</v>
      </c>
      <c r="I4490" s="65">
        <v>4</v>
      </c>
      <c r="J4490" s="65">
        <v>603</v>
      </c>
      <c r="K4490" s="65" t="s">
        <v>263</v>
      </c>
    </row>
    <row r="4491" spans="1:11" ht="12.75" customHeight="1">
      <c r="A4491" s="68" t="s">
        <v>304</v>
      </c>
      <c r="B4491" s="68" t="s">
        <v>56</v>
      </c>
      <c r="C4491" s="68" t="s">
        <v>287</v>
      </c>
      <c r="D4491" s="68" t="s">
        <v>359</v>
      </c>
      <c r="E4491" s="68" t="s">
        <v>360</v>
      </c>
      <c r="F4491" s="68" t="s">
        <v>77</v>
      </c>
      <c r="G4491" s="68" t="s">
        <v>273</v>
      </c>
      <c r="H4491" s="68" t="s">
        <v>368</v>
      </c>
      <c r="I4491" s="65">
        <v>2</v>
      </c>
      <c r="J4491" s="65">
        <v>603</v>
      </c>
      <c r="K4491" s="65" t="s">
        <v>263</v>
      </c>
    </row>
    <row r="4492" spans="1:11" ht="12.75" customHeight="1">
      <c r="A4492" s="68" t="s">
        <v>304</v>
      </c>
      <c r="B4492" s="68" t="s">
        <v>56</v>
      </c>
      <c r="C4492" s="68" t="s">
        <v>287</v>
      </c>
      <c r="D4492" s="68" t="s">
        <v>359</v>
      </c>
      <c r="E4492" s="68" t="s">
        <v>360</v>
      </c>
      <c r="F4492" s="68" t="s">
        <v>77</v>
      </c>
      <c r="G4492" s="68" t="s">
        <v>273</v>
      </c>
      <c r="H4492" s="68" t="s">
        <v>491</v>
      </c>
      <c r="I4492" s="65">
        <v>2</v>
      </c>
      <c r="J4492" s="65">
        <v>603</v>
      </c>
      <c r="K4492" s="65" t="s">
        <v>263</v>
      </c>
    </row>
    <row r="4493" spans="1:11" ht="12.75" customHeight="1">
      <c r="A4493" s="68" t="s">
        <v>304</v>
      </c>
      <c r="B4493" s="68" t="s">
        <v>56</v>
      </c>
      <c r="C4493" s="68" t="s">
        <v>287</v>
      </c>
      <c r="D4493" s="68" t="s">
        <v>359</v>
      </c>
      <c r="E4493" s="68" t="s">
        <v>360</v>
      </c>
      <c r="F4493" s="68" t="s">
        <v>77</v>
      </c>
      <c r="G4493" s="68" t="s">
        <v>273</v>
      </c>
      <c r="H4493" s="68" t="s">
        <v>638</v>
      </c>
      <c r="I4493" s="65">
        <v>1</v>
      </c>
      <c r="J4493" s="65">
        <v>603</v>
      </c>
      <c r="K4493" s="65" t="s">
        <v>263</v>
      </c>
    </row>
    <row r="4494" spans="1:11" ht="12.75" customHeight="1">
      <c r="A4494" s="68" t="s">
        <v>304</v>
      </c>
      <c r="B4494" s="68" t="s">
        <v>56</v>
      </c>
      <c r="C4494" s="68" t="s">
        <v>287</v>
      </c>
      <c r="D4494" s="68" t="s">
        <v>359</v>
      </c>
      <c r="E4494" s="68" t="s">
        <v>360</v>
      </c>
      <c r="F4494" s="68" t="s">
        <v>77</v>
      </c>
      <c r="G4494" s="68" t="s">
        <v>273</v>
      </c>
      <c r="H4494" s="68" t="s">
        <v>407</v>
      </c>
      <c r="I4494" s="65">
        <v>48</v>
      </c>
      <c r="J4494" s="65">
        <v>417</v>
      </c>
      <c r="K4494" s="65" t="s">
        <v>499</v>
      </c>
    </row>
    <row r="4495" spans="1:11" ht="12.75" customHeight="1">
      <c r="A4495" s="68" t="s">
        <v>304</v>
      </c>
      <c r="B4495" s="68" t="s">
        <v>56</v>
      </c>
      <c r="C4495" s="68" t="s">
        <v>287</v>
      </c>
      <c r="D4495" s="68" t="s">
        <v>359</v>
      </c>
      <c r="E4495" s="68" t="s">
        <v>360</v>
      </c>
      <c r="F4495" s="68" t="s">
        <v>77</v>
      </c>
      <c r="G4495" s="68" t="s">
        <v>273</v>
      </c>
      <c r="H4495" s="68" t="s">
        <v>408</v>
      </c>
      <c r="I4495" s="65">
        <v>54</v>
      </c>
      <c r="J4495" s="65">
        <v>417</v>
      </c>
      <c r="K4495" s="65" t="s">
        <v>499</v>
      </c>
    </row>
    <row r="4496" spans="1:11" ht="12.75" customHeight="1">
      <c r="A4496" s="68" t="s">
        <v>304</v>
      </c>
      <c r="B4496" s="68" t="s">
        <v>56</v>
      </c>
      <c r="C4496" s="68" t="s">
        <v>287</v>
      </c>
      <c r="D4496" s="68" t="s">
        <v>359</v>
      </c>
      <c r="E4496" s="68" t="s">
        <v>360</v>
      </c>
      <c r="F4496" s="68" t="s">
        <v>77</v>
      </c>
      <c r="G4496" s="68" t="s">
        <v>273</v>
      </c>
      <c r="H4496" s="68" t="s">
        <v>404</v>
      </c>
      <c r="I4496" s="65">
        <v>61</v>
      </c>
      <c r="J4496" s="65">
        <v>417</v>
      </c>
      <c r="K4496" s="65" t="s">
        <v>499</v>
      </c>
    </row>
    <row r="4497" spans="1:11" ht="12.75" customHeight="1">
      <c r="A4497" s="68" t="s">
        <v>304</v>
      </c>
      <c r="B4497" s="68" t="s">
        <v>56</v>
      </c>
      <c r="C4497" s="68" t="s">
        <v>287</v>
      </c>
      <c r="D4497" s="68" t="s">
        <v>359</v>
      </c>
      <c r="E4497" s="68" t="s">
        <v>360</v>
      </c>
      <c r="F4497" s="68" t="s">
        <v>77</v>
      </c>
      <c r="G4497" s="68" t="s">
        <v>273</v>
      </c>
      <c r="H4497" s="68" t="s">
        <v>422</v>
      </c>
      <c r="I4497" s="65">
        <v>129</v>
      </c>
      <c r="J4497" s="65">
        <v>417</v>
      </c>
      <c r="K4497" s="65" t="s">
        <v>499</v>
      </c>
    </row>
    <row r="4498" spans="1:11" ht="12.75" customHeight="1">
      <c r="A4498" s="68" t="s">
        <v>304</v>
      </c>
      <c r="B4498" s="68" t="s">
        <v>56</v>
      </c>
      <c r="C4498" s="68" t="s">
        <v>287</v>
      </c>
      <c r="D4498" s="68" t="s">
        <v>359</v>
      </c>
      <c r="E4498" s="68" t="s">
        <v>360</v>
      </c>
      <c r="F4498" s="68" t="s">
        <v>77</v>
      </c>
      <c r="G4498" s="68" t="s">
        <v>273</v>
      </c>
      <c r="H4498" s="68" t="s">
        <v>258</v>
      </c>
      <c r="I4498" s="65">
        <v>89</v>
      </c>
      <c r="J4498" s="65">
        <v>417</v>
      </c>
      <c r="K4498" s="65" t="s">
        <v>499</v>
      </c>
    </row>
    <row r="4499" spans="1:11" ht="12.75" customHeight="1">
      <c r="A4499" s="68" t="s">
        <v>304</v>
      </c>
      <c r="B4499" s="68" t="s">
        <v>56</v>
      </c>
      <c r="C4499" s="68" t="s">
        <v>287</v>
      </c>
      <c r="D4499" s="68" t="s">
        <v>359</v>
      </c>
      <c r="E4499" s="68" t="s">
        <v>360</v>
      </c>
      <c r="F4499" s="68" t="s">
        <v>77</v>
      </c>
      <c r="G4499" s="68" t="s">
        <v>273</v>
      </c>
      <c r="H4499" s="68" t="s">
        <v>362</v>
      </c>
      <c r="I4499" s="65">
        <v>28</v>
      </c>
      <c r="J4499" s="65">
        <v>417</v>
      </c>
      <c r="K4499" s="65" t="s">
        <v>499</v>
      </c>
    </row>
    <row r="4500" spans="1:11" ht="12.75" customHeight="1">
      <c r="A4500" s="68" t="s">
        <v>304</v>
      </c>
      <c r="B4500" s="68" t="s">
        <v>56</v>
      </c>
      <c r="C4500" s="68" t="s">
        <v>287</v>
      </c>
      <c r="D4500" s="68" t="s">
        <v>359</v>
      </c>
      <c r="E4500" s="68" t="s">
        <v>360</v>
      </c>
      <c r="F4500" s="68" t="s">
        <v>77</v>
      </c>
      <c r="G4500" s="68" t="s">
        <v>273</v>
      </c>
      <c r="H4500" s="68" t="s">
        <v>363</v>
      </c>
      <c r="I4500" s="65">
        <v>177</v>
      </c>
      <c r="J4500" s="65">
        <v>417</v>
      </c>
      <c r="K4500" s="65" t="s">
        <v>499</v>
      </c>
    </row>
    <row r="4501" spans="1:11" ht="12.75" customHeight="1">
      <c r="A4501" s="68" t="s">
        <v>304</v>
      </c>
      <c r="B4501" s="68" t="s">
        <v>56</v>
      </c>
      <c r="C4501" s="68" t="s">
        <v>287</v>
      </c>
      <c r="D4501" s="68" t="s">
        <v>359</v>
      </c>
      <c r="E4501" s="68" t="s">
        <v>360</v>
      </c>
      <c r="F4501" s="68" t="s">
        <v>77</v>
      </c>
      <c r="G4501" s="68" t="s">
        <v>273</v>
      </c>
      <c r="H4501" s="68" t="s">
        <v>364</v>
      </c>
      <c r="I4501" s="65">
        <v>203</v>
      </c>
      <c r="J4501" s="65">
        <v>417</v>
      </c>
      <c r="K4501" s="65" t="s">
        <v>499</v>
      </c>
    </row>
    <row r="4502" spans="1:11" ht="12.75" customHeight="1">
      <c r="A4502" s="68" t="s">
        <v>304</v>
      </c>
      <c r="B4502" s="68" t="s">
        <v>56</v>
      </c>
      <c r="C4502" s="68" t="s">
        <v>287</v>
      </c>
      <c r="D4502" s="68" t="s">
        <v>359</v>
      </c>
      <c r="E4502" s="68" t="s">
        <v>360</v>
      </c>
      <c r="F4502" s="68" t="s">
        <v>77</v>
      </c>
      <c r="G4502" s="68" t="s">
        <v>273</v>
      </c>
      <c r="H4502" s="68" t="s">
        <v>451</v>
      </c>
      <c r="I4502" s="65">
        <v>123</v>
      </c>
      <c r="J4502" s="65">
        <v>417</v>
      </c>
      <c r="K4502" s="65" t="s">
        <v>499</v>
      </c>
    </row>
    <row r="4503" spans="1:11" ht="12.75" customHeight="1">
      <c r="A4503" s="68" t="s">
        <v>304</v>
      </c>
      <c r="B4503" s="68" t="s">
        <v>56</v>
      </c>
      <c r="C4503" s="68" t="s">
        <v>287</v>
      </c>
      <c r="D4503" s="68" t="s">
        <v>359</v>
      </c>
      <c r="E4503" s="68" t="s">
        <v>360</v>
      </c>
      <c r="F4503" s="68" t="s">
        <v>77</v>
      </c>
      <c r="G4503" s="68" t="s">
        <v>273</v>
      </c>
      <c r="H4503" s="68" t="s">
        <v>365</v>
      </c>
      <c r="I4503" s="65">
        <v>49</v>
      </c>
      <c r="J4503" s="65">
        <v>417</v>
      </c>
      <c r="K4503" s="65" t="s">
        <v>499</v>
      </c>
    </row>
    <row r="4504" spans="1:11" ht="12.75" customHeight="1">
      <c r="A4504" s="68" t="s">
        <v>304</v>
      </c>
      <c r="B4504" s="68" t="s">
        <v>56</v>
      </c>
      <c r="C4504" s="68" t="s">
        <v>287</v>
      </c>
      <c r="D4504" s="68" t="s">
        <v>359</v>
      </c>
      <c r="E4504" s="68" t="s">
        <v>360</v>
      </c>
      <c r="F4504" s="68" t="s">
        <v>77</v>
      </c>
      <c r="G4504" s="68" t="s">
        <v>273</v>
      </c>
      <c r="H4504" s="68" t="s">
        <v>366</v>
      </c>
      <c r="I4504" s="65">
        <v>27</v>
      </c>
      <c r="J4504" s="65">
        <v>417</v>
      </c>
      <c r="K4504" s="65" t="s">
        <v>499</v>
      </c>
    </row>
    <row r="4505" spans="1:11" ht="12.75" customHeight="1">
      <c r="A4505" s="68" t="s">
        <v>304</v>
      </c>
      <c r="B4505" s="68" t="s">
        <v>56</v>
      </c>
      <c r="C4505" s="68" t="s">
        <v>287</v>
      </c>
      <c r="D4505" s="68" t="s">
        <v>359</v>
      </c>
      <c r="E4505" s="68" t="s">
        <v>360</v>
      </c>
      <c r="F4505" s="68" t="s">
        <v>77</v>
      </c>
      <c r="G4505" s="68" t="s">
        <v>273</v>
      </c>
      <c r="H4505" s="68" t="s">
        <v>367</v>
      </c>
      <c r="I4505" s="65">
        <v>9</v>
      </c>
      <c r="J4505" s="65">
        <v>417</v>
      </c>
      <c r="K4505" s="65" t="s">
        <v>499</v>
      </c>
    </row>
    <row r="4506" spans="1:11" ht="12.75" customHeight="1">
      <c r="A4506" s="68" t="s">
        <v>304</v>
      </c>
      <c r="B4506" s="68" t="s">
        <v>56</v>
      </c>
      <c r="C4506" s="68" t="s">
        <v>287</v>
      </c>
      <c r="D4506" s="68" t="s">
        <v>359</v>
      </c>
      <c r="E4506" s="68" t="s">
        <v>360</v>
      </c>
      <c r="F4506" s="68" t="s">
        <v>77</v>
      </c>
      <c r="G4506" s="68" t="s">
        <v>273</v>
      </c>
      <c r="H4506" s="68" t="s">
        <v>247</v>
      </c>
      <c r="I4506" s="65">
        <v>211</v>
      </c>
      <c r="J4506" s="65">
        <v>417</v>
      </c>
      <c r="K4506" s="65" t="s">
        <v>499</v>
      </c>
    </row>
    <row r="4507" spans="1:11" ht="12.75" customHeight="1">
      <c r="A4507" s="68" t="s">
        <v>304</v>
      </c>
      <c r="B4507" s="68" t="s">
        <v>56</v>
      </c>
      <c r="C4507" s="68" t="s">
        <v>287</v>
      </c>
      <c r="D4507" s="68" t="s">
        <v>359</v>
      </c>
      <c r="E4507" s="68" t="s">
        <v>360</v>
      </c>
      <c r="F4507" s="68" t="s">
        <v>77</v>
      </c>
      <c r="G4507" s="68" t="s">
        <v>273</v>
      </c>
      <c r="H4507" s="68" t="s">
        <v>375</v>
      </c>
      <c r="I4507" s="65">
        <v>91</v>
      </c>
      <c r="J4507" s="65">
        <v>417</v>
      </c>
      <c r="K4507" s="65" t="s">
        <v>499</v>
      </c>
    </row>
    <row r="4508" spans="1:11" ht="12.75" customHeight="1">
      <c r="A4508" s="68" t="s">
        <v>304</v>
      </c>
      <c r="B4508" s="68" t="s">
        <v>56</v>
      </c>
      <c r="C4508" s="68" t="s">
        <v>287</v>
      </c>
      <c r="D4508" s="68" t="s">
        <v>359</v>
      </c>
      <c r="E4508" s="68" t="s">
        <v>360</v>
      </c>
      <c r="F4508" s="68" t="s">
        <v>77</v>
      </c>
      <c r="G4508" s="68" t="s">
        <v>273</v>
      </c>
      <c r="H4508" s="68" t="s">
        <v>368</v>
      </c>
      <c r="I4508" s="65">
        <v>88</v>
      </c>
      <c r="J4508" s="65">
        <v>417</v>
      </c>
      <c r="K4508" s="65" t="s">
        <v>499</v>
      </c>
    </row>
    <row r="4509" spans="1:11" ht="12.75" customHeight="1">
      <c r="A4509" s="68" t="s">
        <v>304</v>
      </c>
      <c r="B4509" s="68" t="s">
        <v>56</v>
      </c>
      <c r="C4509" s="68" t="s">
        <v>287</v>
      </c>
      <c r="D4509" s="68" t="s">
        <v>359</v>
      </c>
      <c r="E4509" s="68" t="s">
        <v>360</v>
      </c>
      <c r="F4509" s="68" t="s">
        <v>77</v>
      </c>
      <c r="G4509" s="68" t="s">
        <v>273</v>
      </c>
      <c r="H4509" s="68" t="s">
        <v>491</v>
      </c>
      <c r="I4509" s="65">
        <v>1</v>
      </c>
      <c r="J4509" s="65">
        <v>417</v>
      </c>
      <c r="K4509" s="65" t="s">
        <v>499</v>
      </c>
    </row>
    <row r="4510" spans="1:11" ht="12.75" customHeight="1">
      <c r="A4510" s="68" t="s">
        <v>304</v>
      </c>
      <c r="B4510" s="68" t="s">
        <v>56</v>
      </c>
      <c r="C4510" s="68" t="s">
        <v>287</v>
      </c>
      <c r="D4510" s="68" t="s">
        <v>359</v>
      </c>
      <c r="E4510" s="68" t="s">
        <v>360</v>
      </c>
      <c r="F4510" s="68" t="s">
        <v>77</v>
      </c>
      <c r="G4510" s="68" t="s">
        <v>273</v>
      </c>
      <c r="H4510" s="68" t="s">
        <v>369</v>
      </c>
      <c r="I4510" s="65">
        <v>6</v>
      </c>
      <c r="J4510" s="65">
        <v>417</v>
      </c>
      <c r="K4510" s="65" t="s">
        <v>499</v>
      </c>
    </row>
    <row r="4511" spans="1:11" ht="12.75" customHeight="1">
      <c r="A4511" s="68" t="s">
        <v>304</v>
      </c>
      <c r="B4511" s="68" t="s">
        <v>56</v>
      </c>
      <c r="C4511" s="68" t="s">
        <v>287</v>
      </c>
      <c r="D4511" s="68" t="s">
        <v>359</v>
      </c>
      <c r="E4511" s="68" t="s">
        <v>360</v>
      </c>
      <c r="F4511" s="68" t="s">
        <v>77</v>
      </c>
      <c r="G4511" s="68" t="s">
        <v>273</v>
      </c>
      <c r="H4511" s="68" t="s">
        <v>638</v>
      </c>
      <c r="I4511" s="65">
        <v>7</v>
      </c>
      <c r="J4511" s="65">
        <v>417</v>
      </c>
      <c r="K4511" s="65" t="s">
        <v>499</v>
      </c>
    </row>
    <row r="4512" spans="1:11" ht="12.75" customHeight="1">
      <c r="A4512" s="68" t="s">
        <v>304</v>
      </c>
      <c r="B4512" s="68" t="s">
        <v>56</v>
      </c>
      <c r="C4512" s="68" t="s">
        <v>287</v>
      </c>
      <c r="D4512" s="68" t="s">
        <v>359</v>
      </c>
      <c r="E4512" s="68" t="s">
        <v>360</v>
      </c>
      <c r="F4512" s="68" t="s">
        <v>77</v>
      </c>
      <c r="G4512" s="68" t="s">
        <v>273</v>
      </c>
      <c r="H4512" s="68" t="s">
        <v>258</v>
      </c>
      <c r="I4512" s="65">
        <v>1</v>
      </c>
      <c r="J4512" s="65">
        <v>443</v>
      </c>
      <c r="K4512" s="65" t="s">
        <v>232</v>
      </c>
    </row>
    <row r="4513" spans="1:11" ht="12.75" customHeight="1">
      <c r="A4513" s="68" t="s">
        <v>304</v>
      </c>
      <c r="B4513" s="68" t="s">
        <v>56</v>
      </c>
      <c r="C4513" s="68" t="s">
        <v>287</v>
      </c>
      <c r="D4513" s="68" t="s">
        <v>359</v>
      </c>
      <c r="E4513" s="68" t="s">
        <v>360</v>
      </c>
      <c r="F4513" s="68" t="s">
        <v>77</v>
      </c>
      <c r="G4513" s="68" t="s">
        <v>273</v>
      </c>
      <c r="H4513" s="68" t="s">
        <v>363</v>
      </c>
      <c r="I4513" s="65">
        <v>46</v>
      </c>
      <c r="J4513" s="65">
        <v>443</v>
      </c>
      <c r="K4513" s="65" t="s">
        <v>232</v>
      </c>
    </row>
    <row r="4514" spans="1:11" ht="12.75" customHeight="1">
      <c r="A4514" s="68" t="s">
        <v>304</v>
      </c>
      <c r="B4514" s="68" t="s">
        <v>56</v>
      </c>
      <c r="C4514" s="68" t="s">
        <v>287</v>
      </c>
      <c r="D4514" s="68" t="s">
        <v>359</v>
      </c>
      <c r="E4514" s="68" t="s">
        <v>360</v>
      </c>
      <c r="F4514" s="68" t="s">
        <v>77</v>
      </c>
      <c r="G4514" s="68" t="s">
        <v>273</v>
      </c>
      <c r="H4514" s="68" t="s">
        <v>364</v>
      </c>
      <c r="I4514" s="65">
        <v>75</v>
      </c>
      <c r="J4514" s="65">
        <v>443</v>
      </c>
      <c r="K4514" s="65" t="s">
        <v>232</v>
      </c>
    </row>
    <row r="4515" spans="1:11" ht="12.75" customHeight="1">
      <c r="A4515" s="68" t="s">
        <v>304</v>
      </c>
      <c r="B4515" s="68" t="s">
        <v>56</v>
      </c>
      <c r="C4515" s="68" t="s">
        <v>287</v>
      </c>
      <c r="D4515" s="68" t="s">
        <v>359</v>
      </c>
      <c r="E4515" s="68" t="s">
        <v>360</v>
      </c>
      <c r="F4515" s="68" t="s">
        <v>77</v>
      </c>
      <c r="G4515" s="68" t="s">
        <v>273</v>
      </c>
      <c r="H4515" s="68" t="s">
        <v>451</v>
      </c>
      <c r="I4515" s="65">
        <v>37</v>
      </c>
      <c r="J4515" s="65">
        <v>443</v>
      </c>
      <c r="K4515" s="65" t="s">
        <v>232</v>
      </c>
    </row>
    <row r="4516" spans="1:11" ht="12.75" customHeight="1">
      <c r="A4516" s="68" t="s">
        <v>304</v>
      </c>
      <c r="B4516" s="68" t="s">
        <v>56</v>
      </c>
      <c r="C4516" s="68" t="s">
        <v>287</v>
      </c>
      <c r="D4516" s="68" t="s">
        <v>359</v>
      </c>
      <c r="E4516" s="68" t="s">
        <v>360</v>
      </c>
      <c r="F4516" s="68" t="s">
        <v>77</v>
      </c>
      <c r="G4516" s="68" t="s">
        <v>273</v>
      </c>
      <c r="H4516" s="68" t="s">
        <v>365</v>
      </c>
      <c r="I4516" s="65">
        <v>1237</v>
      </c>
      <c r="J4516" s="65">
        <v>443</v>
      </c>
      <c r="K4516" s="65" t="s">
        <v>232</v>
      </c>
    </row>
    <row r="4517" spans="1:11" ht="12.75" customHeight="1">
      <c r="A4517" s="68" t="s">
        <v>304</v>
      </c>
      <c r="B4517" s="68" t="s">
        <v>56</v>
      </c>
      <c r="C4517" s="68" t="s">
        <v>287</v>
      </c>
      <c r="D4517" s="68" t="s">
        <v>359</v>
      </c>
      <c r="E4517" s="68" t="s">
        <v>360</v>
      </c>
      <c r="F4517" s="68" t="s">
        <v>77</v>
      </c>
      <c r="G4517" s="68" t="s">
        <v>273</v>
      </c>
      <c r="H4517" s="68" t="s">
        <v>366</v>
      </c>
      <c r="I4517" s="65">
        <v>13</v>
      </c>
      <c r="J4517" s="65">
        <v>443</v>
      </c>
      <c r="K4517" s="65" t="s">
        <v>232</v>
      </c>
    </row>
    <row r="4518" spans="1:11" ht="12.75" customHeight="1">
      <c r="A4518" s="68" t="s">
        <v>304</v>
      </c>
      <c r="B4518" s="68" t="s">
        <v>56</v>
      </c>
      <c r="C4518" s="68" t="s">
        <v>287</v>
      </c>
      <c r="D4518" s="68" t="s">
        <v>359</v>
      </c>
      <c r="E4518" s="68" t="s">
        <v>360</v>
      </c>
      <c r="F4518" s="68" t="s">
        <v>77</v>
      </c>
      <c r="G4518" s="68" t="s">
        <v>273</v>
      </c>
      <c r="H4518" s="68" t="s">
        <v>367</v>
      </c>
      <c r="I4518" s="65">
        <v>350</v>
      </c>
      <c r="J4518" s="65">
        <v>443</v>
      </c>
      <c r="K4518" s="65" t="s">
        <v>232</v>
      </c>
    </row>
    <row r="4519" spans="1:11" ht="12.75" customHeight="1">
      <c r="A4519" s="68" t="s">
        <v>304</v>
      </c>
      <c r="B4519" s="68" t="s">
        <v>56</v>
      </c>
      <c r="C4519" s="68" t="s">
        <v>287</v>
      </c>
      <c r="D4519" s="68" t="s">
        <v>359</v>
      </c>
      <c r="E4519" s="68" t="s">
        <v>360</v>
      </c>
      <c r="F4519" s="68" t="s">
        <v>77</v>
      </c>
      <c r="G4519" s="68" t="s">
        <v>273</v>
      </c>
      <c r="H4519" s="68" t="s">
        <v>247</v>
      </c>
      <c r="I4519" s="65">
        <v>2</v>
      </c>
      <c r="J4519" s="65">
        <v>443</v>
      </c>
      <c r="K4519" s="65" t="s">
        <v>232</v>
      </c>
    </row>
    <row r="4520" spans="1:11" ht="12.75" customHeight="1">
      <c r="A4520" s="68" t="s">
        <v>304</v>
      </c>
      <c r="B4520" s="68" t="s">
        <v>56</v>
      </c>
      <c r="C4520" s="68" t="s">
        <v>287</v>
      </c>
      <c r="D4520" s="68" t="s">
        <v>359</v>
      </c>
      <c r="E4520" s="68" t="s">
        <v>360</v>
      </c>
      <c r="F4520" s="68" t="s">
        <v>77</v>
      </c>
      <c r="G4520" s="68" t="s">
        <v>273</v>
      </c>
      <c r="H4520" s="68" t="s">
        <v>521</v>
      </c>
      <c r="I4520" s="65">
        <v>7</v>
      </c>
      <c r="J4520" s="65">
        <v>413</v>
      </c>
      <c r="K4520" s="65" t="s">
        <v>500</v>
      </c>
    </row>
    <row r="4521" spans="1:11" ht="12.75" customHeight="1">
      <c r="A4521" s="68" t="s">
        <v>304</v>
      </c>
      <c r="B4521" s="68" t="s">
        <v>56</v>
      </c>
      <c r="C4521" s="68" t="s">
        <v>287</v>
      </c>
      <c r="D4521" s="68" t="s">
        <v>359</v>
      </c>
      <c r="E4521" s="68" t="s">
        <v>360</v>
      </c>
      <c r="F4521" s="68" t="s">
        <v>77</v>
      </c>
      <c r="G4521" s="68" t="s">
        <v>273</v>
      </c>
      <c r="H4521" s="68" t="s">
        <v>406</v>
      </c>
      <c r="I4521" s="65">
        <v>6</v>
      </c>
      <c r="J4521" s="65">
        <v>413</v>
      </c>
      <c r="K4521" s="65" t="s">
        <v>500</v>
      </c>
    </row>
    <row r="4522" spans="1:11" ht="12.75" customHeight="1">
      <c r="A4522" s="68" t="s">
        <v>304</v>
      </c>
      <c r="B4522" s="68" t="s">
        <v>56</v>
      </c>
      <c r="C4522" s="68" t="s">
        <v>287</v>
      </c>
      <c r="D4522" s="68" t="s">
        <v>359</v>
      </c>
      <c r="E4522" s="68" t="s">
        <v>360</v>
      </c>
      <c r="F4522" s="68" t="s">
        <v>77</v>
      </c>
      <c r="G4522" s="68" t="s">
        <v>273</v>
      </c>
      <c r="H4522" s="68" t="s">
        <v>407</v>
      </c>
      <c r="I4522" s="65">
        <v>30</v>
      </c>
      <c r="J4522" s="65">
        <v>413</v>
      </c>
      <c r="K4522" s="65" t="s">
        <v>500</v>
      </c>
    </row>
    <row r="4523" spans="1:11" ht="12.75" customHeight="1">
      <c r="A4523" s="68" t="s">
        <v>304</v>
      </c>
      <c r="B4523" s="68" t="s">
        <v>56</v>
      </c>
      <c r="C4523" s="68" t="s">
        <v>287</v>
      </c>
      <c r="D4523" s="68" t="s">
        <v>359</v>
      </c>
      <c r="E4523" s="68" t="s">
        <v>360</v>
      </c>
      <c r="F4523" s="68" t="s">
        <v>77</v>
      </c>
      <c r="G4523" s="68" t="s">
        <v>273</v>
      </c>
      <c r="H4523" s="68" t="s">
        <v>408</v>
      </c>
      <c r="I4523" s="65">
        <v>57</v>
      </c>
      <c r="J4523" s="65">
        <v>413</v>
      </c>
      <c r="K4523" s="65" t="s">
        <v>500</v>
      </c>
    </row>
    <row r="4524" spans="1:11" ht="12.75" customHeight="1">
      <c r="A4524" s="68" t="s">
        <v>304</v>
      </c>
      <c r="B4524" s="68" t="s">
        <v>56</v>
      </c>
      <c r="C4524" s="68" t="s">
        <v>287</v>
      </c>
      <c r="D4524" s="68" t="s">
        <v>359</v>
      </c>
      <c r="E4524" s="68" t="s">
        <v>360</v>
      </c>
      <c r="F4524" s="68" t="s">
        <v>77</v>
      </c>
      <c r="G4524" s="68" t="s">
        <v>273</v>
      </c>
      <c r="H4524" s="68" t="s">
        <v>404</v>
      </c>
      <c r="I4524" s="65">
        <v>54</v>
      </c>
      <c r="J4524" s="65">
        <v>413</v>
      </c>
      <c r="K4524" s="65" t="s">
        <v>500</v>
      </c>
    </row>
    <row r="4525" spans="1:11" ht="12.75" customHeight="1">
      <c r="A4525" s="68" t="s">
        <v>304</v>
      </c>
      <c r="B4525" s="68" t="s">
        <v>56</v>
      </c>
      <c r="C4525" s="68" t="s">
        <v>287</v>
      </c>
      <c r="D4525" s="68" t="s">
        <v>359</v>
      </c>
      <c r="E4525" s="68" t="s">
        <v>360</v>
      </c>
      <c r="F4525" s="68" t="s">
        <v>77</v>
      </c>
      <c r="G4525" s="68" t="s">
        <v>273</v>
      </c>
      <c r="H4525" s="68" t="s">
        <v>422</v>
      </c>
      <c r="I4525" s="65">
        <v>65</v>
      </c>
      <c r="J4525" s="65">
        <v>413</v>
      </c>
      <c r="K4525" s="65" t="s">
        <v>500</v>
      </c>
    </row>
    <row r="4526" spans="1:11" ht="12.75" customHeight="1">
      <c r="A4526" s="68" t="s">
        <v>304</v>
      </c>
      <c r="B4526" s="68" t="s">
        <v>56</v>
      </c>
      <c r="C4526" s="68" t="s">
        <v>287</v>
      </c>
      <c r="D4526" s="68" t="s">
        <v>359</v>
      </c>
      <c r="E4526" s="68" t="s">
        <v>360</v>
      </c>
      <c r="F4526" s="68" t="s">
        <v>77</v>
      </c>
      <c r="G4526" s="68" t="s">
        <v>273</v>
      </c>
      <c r="H4526" s="68" t="s">
        <v>258</v>
      </c>
      <c r="I4526" s="65">
        <v>59</v>
      </c>
      <c r="J4526" s="65">
        <v>413</v>
      </c>
      <c r="K4526" s="65" t="s">
        <v>500</v>
      </c>
    </row>
    <row r="4527" spans="1:11" ht="12.75" customHeight="1">
      <c r="A4527" s="68" t="s">
        <v>304</v>
      </c>
      <c r="B4527" s="68" t="s">
        <v>56</v>
      </c>
      <c r="C4527" s="68" t="s">
        <v>287</v>
      </c>
      <c r="D4527" s="68" t="s">
        <v>359</v>
      </c>
      <c r="E4527" s="68" t="s">
        <v>360</v>
      </c>
      <c r="F4527" s="68" t="s">
        <v>77</v>
      </c>
      <c r="G4527" s="68" t="s">
        <v>273</v>
      </c>
      <c r="H4527" s="68" t="s">
        <v>362</v>
      </c>
      <c r="I4527" s="65">
        <v>35</v>
      </c>
      <c r="J4527" s="65">
        <v>413</v>
      </c>
      <c r="K4527" s="65" t="s">
        <v>500</v>
      </c>
    </row>
    <row r="4528" spans="1:11" ht="12.75" customHeight="1">
      <c r="A4528" s="68" t="s">
        <v>304</v>
      </c>
      <c r="B4528" s="68" t="s">
        <v>56</v>
      </c>
      <c r="C4528" s="68" t="s">
        <v>287</v>
      </c>
      <c r="D4528" s="68" t="s">
        <v>359</v>
      </c>
      <c r="E4528" s="68" t="s">
        <v>360</v>
      </c>
      <c r="F4528" s="68" t="s">
        <v>77</v>
      </c>
      <c r="G4528" s="68" t="s">
        <v>273</v>
      </c>
      <c r="H4528" s="68" t="s">
        <v>363</v>
      </c>
      <c r="I4528" s="65">
        <v>64</v>
      </c>
      <c r="J4528" s="65">
        <v>413</v>
      </c>
      <c r="K4528" s="65" t="s">
        <v>500</v>
      </c>
    </row>
    <row r="4529" spans="1:11" ht="12.75" customHeight="1">
      <c r="A4529" s="68" t="s">
        <v>304</v>
      </c>
      <c r="B4529" s="68" t="s">
        <v>56</v>
      </c>
      <c r="C4529" s="68" t="s">
        <v>287</v>
      </c>
      <c r="D4529" s="68" t="s">
        <v>359</v>
      </c>
      <c r="E4529" s="68" t="s">
        <v>360</v>
      </c>
      <c r="F4529" s="68" t="s">
        <v>77</v>
      </c>
      <c r="G4529" s="68" t="s">
        <v>273</v>
      </c>
      <c r="H4529" s="68" t="s">
        <v>364</v>
      </c>
      <c r="I4529" s="65">
        <v>51</v>
      </c>
      <c r="J4529" s="65">
        <v>413</v>
      </c>
      <c r="K4529" s="65" t="s">
        <v>500</v>
      </c>
    </row>
    <row r="4530" spans="1:11" ht="12.75" customHeight="1">
      <c r="A4530" s="68" t="s">
        <v>304</v>
      </c>
      <c r="B4530" s="68" t="s">
        <v>56</v>
      </c>
      <c r="C4530" s="68" t="s">
        <v>287</v>
      </c>
      <c r="D4530" s="68" t="s">
        <v>359</v>
      </c>
      <c r="E4530" s="68" t="s">
        <v>360</v>
      </c>
      <c r="F4530" s="68" t="s">
        <v>77</v>
      </c>
      <c r="G4530" s="68" t="s">
        <v>273</v>
      </c>
      <c r="H4530" s="68" t="s">
        <v>451</v>
      </c>
      <c r="I4530" s="65">
        <v>25</v>
      </c>
      <c r="J4530" s="65">
        <v>413</v>
      </c>
      <c r="K4530" s="65" t="s">
        <v>500</v>
      </c>
    </row>
    <row r="4531" spans="1:11" ht="12.75" customHeight="1">
      <c r="A4531" s="68" t="s">
        <v>304</v>
      </c>
      <c r="B4531" s="68" t="s">
        <v>56</v>
      </c>
      <c r="C4531" s="68" t="s">
        <v>287</v>
      </c>
      <c r="D4531" s="68" t="s">
        <v>359</v>
      </c>
      <c r="E4531" s="68" t="s">
        <v>360</v>
      </c>
      <c r="F4531" s="68" t="s">
        <v>77</v>
      </c>
      <c r="G4531" s="68" t="s">
        <v>273</v>
      </c>
      <c r="H4531" s="68" t="s">
        <v>365</v>
      </c>
      <c r="I4531" s="65">
        <v>8</v>
      </c>
      <c r="J4531" s="65">
        <v>413</v>
      </c>
      <c r="K4531" s="65" t="s">
        <v>500</v>
      </c>
    </row>
    <row r="4532" spans="1:11" ht="12.75" customHeight="1">
      <c r="A4532" s="68" t="s">
        <v>304</v>
      </c>
      <c r="B4532" s="68" t="s">
        <v>56</v>
      </c>
      <c r="C4532" s="68" t="s">
        <v>287</v>
      </c>
      <c r="D4532" s="68" t="s">
        <v>359</v>
      </c>
      <c r="E4532" s="68" t="s">
        <v>360</v>
      </c>
      <c r="F4532" s="68" t="s">
        <v>77</v>
      </c>
      <c r="G4532" s="68" t="s">
        <v>273</v>
      </c>
      <c r="H4532" s="68" t="s">
        <v>366</v>
      </c>
      <c r="I4532" s="65">
        <v>11</v>
      </c>
      <c r="J4532" s="65">
        <v>413</v>
      </c>
      <c r="K4532" s="65" t="s">
        <v>500</v>
      </c>
    </row>
    <row r="4533" spans="1:11" ht="12.75" customHeight="1">
      <c r="A4533" s="68" t="s">
        <v>304</v>
      </c>
      <c r="B4533" s="68" t="s">
        <v>56</v>
      </c>
      <c r="C4533" s="68" t="s">
        <v>287</v>
      </c>
      <c r="D4533" s="68" t="s">
        <v>359</v>
      </c>
      <c r="E4533" s="68" t="s">
        <v>360</v>
      </c>
      <c r="F4533" s="68" t="s">
        <v>77</v>
      </c>
      <c r="G4533" s="68" t="s">
        <v>273</v>
      </c>
      <c r="H4533" s="68" t="s">
        <v>367</v>
      </c>
      <c r="I4533" s="65">
        <v>21</v>
      </c>
      <c r="J4533" s="65">
        <v>413</v>
      </c>
      <c r="K4533" s="65" t="s">
        <v>500</v>
      </c>
    </row>
    <row r="4534" spans="1:11" ht="12.75" customHeight="1">
      <c r="A4534" s="68" t="s">
        <v>304</v>
      </c>
      <c r="B4534" s="68" t="s">
        <v>56</v>
      </c>
      <c r="C4534" s="68" t="s">
        <v>287</v>
      </c>
      <c r="D4534" s="68" t="s">
        <v>359</v>
      </c>
      <c r="E4534" s="68" t="s">
        <v>360</v>
      </c>
      <c r="F4534" s="68" t="s">
        <v>77</v>
      </c>
      <c r="G4534" s="68" t="s">
        <v>273</v>
      </c>
      <c r="H4534" s="68" t="s">
        <v>247</v>
      </c>
      <c r="I4534" s="65">
        <v>71</v>
      </c>
      <c r="J4534" s="65">
        <v>413</v>
      </c>
      <c r="K4534" s="65" t="s">
        <v>500</v>
      </c>
    </row>
    <row r="4535" spans="1:11" ht="12.75" customHeight="1">
      <c r="A4535" s="68" t="s">
        <v>304</v>
      </c>
      <c r="B4535" s="68" t="s">
        <v>56</v>
      </c>
      <c r="C4535" s="68" t="s">
        <v>287</v>
      </c>
      <c r="D4535" s="68" t="s">
        <v>359</v>
      </c>
      <c r="E4535" s="68" t="s">
        <v>360</v>
      </c>
      <c r="F4535" s="68" t="s">
        <v>77</v>
      </c>
      <c r="G4535" s="68" t="s">
        <v>273</v>
      </c>
      <c r="H4535" s="68" t="s">
        <v>375</v>
      </c>
      <c r="I4535" s="65">
        <v>23</v>
      </c>
      <c r="J4535" s="65">
        <v>413</v>
      </c>
      <c r="K4535" s="65" t="s">
        <v>500</v>
      </c>
    </row>
    <row r="4536" spans="1:11" ht="12.75" customHeight="1">
      <c r="A4536" s="68" t="s">
        <v>304</v>
      </c>
      <c r="B4536" s="68" t="s">
        <v>56</v>
      </c>
      <c r="C4536" s="68" t="s">
        <v>287</v>
      </c>
      <c r="D4536" s="68" t="s">
        <v>359</v>
      </c>
      <c r="E4536" s="68" t="s">
        <v>360</v>
      </c>
      <c r="F4536" s="68" t="s">
        <v>77</v>
      </c>
      <c r="G4536" s="68" t="s">
        <v>273</v>
      </c>
      <c r="H4536" s="68" t="s">
        <v>368</v>
      </c>
      <c r="I4536" s="65">
        <v>35</v>
      </c>
      <c r="J4536" s="65">
        <v>413</v>
      </c>
      <c r="K4536" s="65" t="s">
        <v>500</v>
      </c>
    </row>
    <row r="4537" spans="1:11" ht="12.75" customHeight="1">
      <c r="A4537" s="68" t="s">
        <v>304</v>
      </c>
      <c r="B4537" s="68" t="s">
        <v>56</v>
      </c>
      <c r="C4537" s="68" t="s">
        <v>287</v>
      </c>
      <c r="D4537" s="68" t="s">
        <v>359</v>
      </c>
      <c r="E4537" s="68" t="s">
        <v>360</v>
      </c>
      <c r="F4537" s="68" t="s">
        <v>77</v>
      </c>
      <c r="G4537" s="68" t="s">
        <v>273</v>
      </c>
      <c r="H4537" s="68" t="s">
        <v>491</v>
      </c>
      <c r="I4537" s="65">
        <v>7</v>
      </c>
      <c r="J4537" s="65">
        <v>413</v>
      </c>
      <c r="K4537" s="65" t="s">
        <v>500</v>
      </c>
    </row>
    <row r="4538" spans="1:11" ht="12.75" customHeight="1">
      <c r="A4538" s="68" t="s">
        <v>304</v>
      </c>
      <c r="B4538" s="68" t="s">
        <v>56</v>
      </c>
      <c r="C4538" s="68" t="s">
        <v>287</v>
      </c>
      <c r="D4538" s="68" t="s">
        <v>359</v>
      </c>
      <c r="E4538" s="68" t="s">
        <v>360</v>
      </c>
      <c r="F4538" s="68" t="s">
        <v>77</v>
      </c>
      <c r="G4538" s="68" t="s">
        <v>273</v>
      </c>
      <c r="H4538" s="68" t="s">
        <v>638</v>
      </c>
      <c r="I4538" s="65">
        <v>2</v>
      </c>
      <c r="J4538" s="65">
        <v>413</v>
      </c>
      <c r="K4538" s="65" t="s">
        <v>500</v>
      </c>
    </row>
    <row r="4539" spans="1:11" ht="12.75" customHeight="1">
      <c r="A4539" s="68" t="s">
        <v>304</v>
      </c>
      <c r="B4539" s="68" t="s">
        <v>56</v>
      </c>
      <c r="C4539" s="68" t="s">
        <v>287</v>
      </c>
      <c r="D4539" s="68" t="s">
        <v>359</v>
      </c>
      <c r="E4539" s="68" t="s">
        <v>360</v>
      </c>
      <c r="F4539" s="68" t="s">
        <v>77</v>
      </c>
      <c r="G4539" s="68" t="s">
        <v>273</v>
      </c>
      <c r="H4539" s="68" t="s">
        <v>247</v>
      </c>
      <c r="I4539" s="65">
        <v>16</v>
      </c>
      <c r="J4539" s="65">
        <v>431</v>
      </c>
      <c r="K4539" s="65" t="s">
        <v>282</v>
      </c>
    </row>
    <row r="4540" spans="1:11" ht="12.75" customHeight="1">
      <c r="A4540" s="68" t="s">
        <v>304</v>
      </c>
      <c r="B4540" s="68" t="s">
        <v>56</v>
      </c>
      <c r="C4540" s="68" t="s">
        <v>287</v>
      </c>
      <c r="D4540" s="68" t="s">
        <v>359</v>
      </c>
      <c r="E4540" s="68" t="s">
        <v>360</v>
      </c>
      <c r="F4540" s="68" t="s">
        <v>77</v>
      </c>
      <c r="G4540" s="68" t="s">
        <v>273</v>
      </c>
      <c r="H4540" s="68" t="s">
        <v>375</v>
      </c>
      <c r="I4540" s="65">
        <v>18</v>
      </c>
      <c r="J4540" s="65">
        <v>431</v>
      </c>
      <c r="K4540" s="65" t="s">
        <v>282</v>
      </c>
    </row>
    <row r="4541" spans="1:11" ht="12.75" customHeight="1">
      <c r="A4541" s="68" t="s">
        <v>304</v>
      </c>
      <c r="B4541" s="68" t="s">
        <v>56</v>
      </c>
      <c r="C4541" s="68" t="s">
        <v>287</v>
      </c>
      <c r="D4541" s="68" t="s">
        <v>359</v>
      </c>
      <c r="E4541" s="68" t="s">
        <v>360</v>
      </c>
      <c r="F4541" s="68" t="s">
        <v>77</v>
      </c>
      <c r="G4541" s="68" t="s">
        <v>273</v>
      </c>
      <c r="H4541" s="68" t="s">
        <v>368</v>
      </c>
      <c r="I4541" s="65">
        <v>4</v>
      </c>
      <c r="J4541" s="65">
        <v>431</v>
      </c>
      <c r="K4541" s="65" t="s">
        <v>282</v>
      </c>
    </row>
    <row r="4542" spans="1:11" ht="12.75" customHeight="1">
      <c r="A4542" s="68" t="s">
        <v>304</v>
      </c>
      <c r="B4542" s="68" t="s">
        <v>56</v>
      </c>
      <c r="C4542" s="68" t="s">
        <v>287</v>
      </c>
      <c r="D4542" s="68" t="s">
        <v>359</v>
      </c>
      <c r="E4542" s="68" t="s">
        <v>360</v>
      </c>
      <c r="F4542" s="68" t="s">
        <v>77</v>
      </c>
      <c r="G4542" s="68" t="s">
        <v>273</v>
      </c>
      <c r="H4542" s="68" t="s">
        <v>369</v>
      </c>
      <c r="I4542" s="65">
        <v>4</v>
      </c>
      <c r="J4542" s="65">
        <v>431</v>
      </c>
      <c r="K4542" s="65" t="s">
        <v>282</v>
      </c>
    </row>
    <row r="4543" spans="1:11" ht="12.75" customHeight="1">
      <c r="A4543" s="68" t="s">
        <v>304</v>
      </c>
      <c r="B4543" s="68" t="s">
        <v>56</v>
      </c>
      <c r="C4543" s="68" t="s">
        <v>287</v>
      </c>
      <c r="D4543" s="68" t="s">
        <v>359</v>
      </c>
      <c r="E4543" s="68" t="s">
        <v>360</v>
      </c>
      <c r="F4543" s="68" t="s">
        <v>77</v>
      </c>
      <c r="G4543" s="68" t="s">
        <v>273</v>
      </c>
      <c r="H4543" s="68" t="s">
        <v>407</v>
      </c>
      <c r="I4543" s="65">
        <v>6</v>
      </c>
      <c r="J4543" s="65">
        <v>405</v>
      </c>
      <c r="K4543" s="65" t="s">
        <v>423</v>
      </c>
    </row>
    <row r="4544" spans="1:11" ht="12.75" customHeight="1">
      <c r="A4544" s="68" t="s">
        <v>304</v>
      </c>
      <c r="B4544" s="68" t="s">
        <v>56</v>
      </c>
      <c r="C4544" s="68" t="s">
        <v>287</v>
      </c>
      <c r="D4544" s="68" t="s">
        <v>359</v>
      </c>
      <c r="E4544" s="68" t="s">
        <v>360</v>
      </c>
      <c r="F4544" s="68" t="s">
        <v>77</v>
      </c>
      <c r="G4544" s="68" t="s">
        <v>273</v>
      </c>
      <c r="H4544" s="68" t="s">
        <v>408</v>
      </c>
      <c r="I4544" s="65">
        <v>43</v>
      </c>
      <c r="J4544" s="65">
        <v>405</v>
      </c>
      <c r="K4544" s="65" t="s">
        <v>423</v>
      </c>
    </row>
    <row r="4545" spans="1:11" ht="12.75" customHeight="1">
      <c r="A4545" s="68" t="s">
        <v>304</v>
      </c>
      <c r="B4545" s="68" t="s">
        <v>56</v>
      </c>
      <c r="C4545" s="68" t="s">
        <v>287</v>
      </c>
      <c r="D4545" s="68" t="s">
        <v>359</v>
      </c>
      <c r="E4545" s="68" t="s">
        <v>360</v>
      </c>
      <c r="F4545" s="68" t="s">
        <v>77</v>
      </c>
      <c r="G4545" s="68" t="s">
        <v>273</v>
      </c>
      <c r="H4545" s="68" t="s">
        <v>404</v>
      </c>
      <c r="I4545" s="65">
        <v>23</v>
      </c>
      <c r="J4545" s="65">
        <v>405</v>
      </c>
      <c r="K4545" s="65" t="s">
        <v>423</v>
      </c>
    </row>
    <row r="4546" spans="1:11" ht="12.75" customHeight="1">
      <c r="A4546" s="68" t="s">
        <v>304</v>
      </c>
      <c r="B4546" s="68" t="s">
        <v>56</v>
      </c>
      <c r="C4546" s="68" t="s">
        <v>287</v>
      </c>
      <c r="D4546" s="68" t="s">
        <v>359</v>
      </c>
      <c r="E4546" s="68" t="s">
        <v>360</v>
      </c>
      <c r="F4546" s="68" t="s">
        <v>77</v>
      </c>
      <c r="G4546" s="68" t="s">
        <v>273</v>
      </c>
      <c r="H4546" s="68" t="s">
        <v>422</v>
      </c>
      <c r="I4546" s="65">
        <v>57</v>
      </c>
      <c r="J4546" s="65">
        <v>405</v>
      </c>
      <c r="K4546" s="65" t="s">
        <v>423</v>
      </c>
    </row>
    <row r="4547" spans="1:11" ht="12.75" customHeight="1">
      <c r="A4547" s="68" t="s">
        <v>304</v>
      </c>
      <c r="B4547" s="68" t="s">
        <v>56</v>
      </c>
      <c r="C4547" s="68" t="s">
        <v>287</v>
      </c>
      <c r="D4547" s="68" t="s">
        <v>359</v>
      </c>
      <c r="E4547" s="68" t="s">
        <v>360</v>
      </c>
      <c r="F4547" s="68" t="s">
        <v>77</v>
      </c>
      <c r="G4547" s="68" t="s">
        <v>273</v>
      </c>
      <c r="H4547" s="68" t="s">
        <v>258</v>
      </c>
      <c r="I4547" s="65">
        <v>131</v>
      </c>
      <c r="J4547" s="65">
        <v>405</v>
      </c>
      <c r="K4547" s="65" t="s">
        <v>423</v>
      </c>
    </row>
    <row r="4548" spans="1:11" ht="12.75" customHeight="1">
      <c r="A4548" s="68" t="s">
        <v>304</v>
      </c>
      <c r="B4548" s="68" t="s">
        <v>56</v>
      </c>
      <c r="C4548" s="68" t="s">
        <v>287</v>
      </c>
      <c r="D4548" s="68" t="s">
        <v>359</v>
      </c>
      <c r="E4548" s="68" t="s">
        <v>360</v>
      </c>
      <c r="F4548" s="68" t="s">
        <v>77</v>
      </c>
      <c r="G4548" s="68" t="s">
        <v>273</v>
      </c>
      <c r="H4548" s="68" t="s">
        <v>362</v>
      </c>
      <c r="I4548" s="65">
        <v>124</v>
      </c>
      <c r="J4548" s="65">
        <v>405</v>
      </c>
      <c r="K4548" s="65" t="s">
        <v>423</v>
      </c>
    </row>
    <row r="4549" spans="1:11" ht="12.75" customHeight="1">
      <c r="A4549" s="68" t="s">
        <v>304</v>
      </c>
      <c r="B4549" s="68" t="s">
        <v>56</v>
      </c>
      <c r="C4549" s="68" t="s">
        <v>287</v>
      </c>
      <c r="D4549" s="68" t="s">
        <v>359</v>
      </c>
      <c r="E4549" s="68" t="s">
        <v>360</v>
      </c>
      <c r="F4549" s="68" t="s">
        <v>77</v>
      </c>
      <c r="G4549" s="68" t="s">
        <v>273</v>
      </c>
      <c r="H4549" s="68" t="s">
        <v>363</v>
      </c>
      <c r="I4549" s="65">
        <v>76</v>
      </c>
      <c r="J4549" s="65">
        <v>405</v>
      </c>
      <c r="K4549" s="65" t="s">
        <v>423</v>
      </c>
    </row>
    <row r="4550" spans="1:11" ht="12.75" customHeight="1">
      <c r="A4550" s="68" t="s">
        <v>304</v>
      </c>
      <c r="B4550" s="68" t="s">
        <v>56</v>
      </c>
      <c r="C4550" s="68" t="s">
        <v>287</v>
      </c>
      <c r="D4550" s="68" t="s">
        <v>359</v>
      </c>
      <c r="E4550" s="68" t="s">
        <v>360</v>
      </c>
      <c r="F4550" s="68" t="s">
        <v>77</v>
      </c>
      <c r="G4550" s="68" t="s">
        <v>273</v>
      </c>
      <c r="H4550" s="68" t="s">
        <v>364</v>
      </c>
      <c r="I4550" s="65">
        <v>50</v>
      </c>
      <c r="J4550" s="65">
        <v>405</v>
      </c>
      <c r="K4550" s="65" t="s">
        <v>423</v>
      </c>
    </row>
    <row r="4551" spans="1:11" ht="12.75" customHeight="1">
      <c r="A4551" s="68" t="s">
        <v>304</v>
      </c>
      <c r="B4551" s="68" t="s">
        <v>56</v>
      </c>
      <c r="C4551" s="68" t="s">
        <v>287</v>
      </c>
      <c r="D4551" s="68" t="s">
        <v>359</v>
      </c>
      <c r="E4551" s="68" t="s">
        <v>360</v>
      </c>
      <c r="F4551" s="68" t="s">
        <v>77</v>
      </c>
      <c r="G4551" s="68" t="s">
        <v>273</v>
      </c>
      <c r="H4551" s="68" t="s">
        <v>451</v>
      </c>
      <c r="I4551" s="65">
        <v>59</v>
      </c>
      <c r="J4551" s="65">
        <v>405</v>
      </c>
      <c r="K4551" s="65" t="s">
        <v>423</v>
      </c>
    </row>
    <row r="4552" spans="1:11" ht="12.75" customHeight="1">
      <c r="A4552" s="68" t="s">
        <v>304</v>
      </c>
      <c r="B4552" s="68" t="s">
        <v>56</v>
      </c>
      <c r="C4552" s="68" t="s">
        <v>287</v>
      </c>
      <c r="D4552" s="68" t="s">
        <v>359</v>
      </c>
      <c r="E4552" s="68" t="s">
        <v>360</v>
      </c>
      <c r="F4552" s="68" t="s">
        <v>77</v>
      </c>
      <c r="G4552" s="68" t="s">
        <v>273</v>
      </c>
      <c r="H4552" s="68" t="s">
        <v>365</v>
      </c>
      <c r="I4552" s="65">
        <v>28</v>
      </c>
      <c r="J4552" s="65">
        <v>405</v>
      </c>
      <c r="K4552" s="65" t="s">
        <v>423</v>
      </c>
    </row>
    <row r="4553" spans="1:11" ht="12.75" customHeight="1">
      <c r="A4553" s="68" t="s">
        <v>304</v>
      </c>
      <c r="B4553" s="68" t="s">
        <v>56</v>
      </c>
      <c r="C4553" s="68" t="s">
        <v>287</v>
      </c>
      <c r="D4553" s="68" t="s">
        <v>359</v>
      </c>
      <c r="E4553" s="68" t="s">
        <v>360</v>
      </c>
      <c r="F4553" s="68" t="s">
        <v>77</v>
      </c>
      <c r="G4553" s="68" t="s">
        <v>273</v>
      </c>
      <c r="H4553" s="68" t="s">
        <v>366</v>
      </c>
      <c r="I4553" s="65">
        <v>26</v>
      </c>
      <c r="J4553" s="65">
        <v>405</v>
      </c>
      <c r="K4553" s="65" t="s">
        <v>423</v>
      </c>
    </row>
    <row r="4554" spans="1:11" ht="12.75" customHeight="1">
      <c r="A4554" s="68" t="s">
        <v>304</v>
      </c>
      <c r="B4554" s="68" t="s">
        <v>56</v>
      </c>
      <c r="C4554" s="68" t="s">
        <v>287</v>
      </c>
      <c r="D4554" s="68" t="s">
        <v>359</v>
      </c>
      <c r="E4554" s="68" t="s">
        <v>360</v>
      </c>
      <c r="F4554" s="68" t="s">
        <v>77</v>
      </c>
      <c r="G4554" s="68" t="s">
        <v>273</v>
      </c>
      <c r="H4554" s="68" t="s">
        <v>404</v>
      </c>
      <c r="I4554" s="65">
        <v>28</v>
      </c>
      <c r="J4554" s="65">
        <v>421</v>
      </c>
      <c r="K4554" s="65" t="s">
        <v>382</v>
      </c>
    </row>
    <row r="4555" spans="1:11" ht="12.75" customHeight="1">
      <c r="A4555" s="68" t="s">
        <v>304</v>
      </c>
      <c r="B4555" s="68" t="s">
        <v>56</v>
      </c>
      <c r="C4555" s="68" t="s">
        <v>287</v>
      </c>
      <c r="D4555" s="68" t="s">
        <v>359</v>
      </c>
      <c r="E4555" s="68" t="s">
        <v>360</v>
      </c>
      <c r="F4555" s="68" t="s">
        <v>77</v>
      </c>
      <c r="G4555" s="68" t="s">
        <v>273</v>
      </c>
      <c r="H4555" s="68" t="s">
        <v>422</v>
      </c>
      <c r="I4555" s="65">
        <v>69</v>
      </c>
      <c r="J4555" s="65">
        <v>421</v>
      </c>
      <c r="K4555" s="65" t="s">
        <v>382</v>
      </c>
    </row>
    <row r="4556" spans="1:11" ht="12.75" customHeight="1">
      <c r="A4556" s="68" t="s">
        <v>304</v>
      </c>
      <c r="B4556" s="68" t="s">
        <v>56</v>
      </c>
      <c r="C4556" s="68" t="s">
        <v>287</v>
      </c>
      <c r="D4556" s="68" t="s">
        <v>359</v>
      </c>
      <c r="E4556" s="68" t="s">
        <v>360</v>
      </c>
      <c r="F4556" s="68" t="s">
        <v>77</v>
      </c>
      <c r="G4556" s="68" t="s">
        <v>273</v>
      </c>
      <c r="H4556" s="68" t="s">
        <v>258</v>
      </c>
      <c r="I4556" s="65">
        <v>93</v>
      </c>
      <c r="J4556" s="65">
        <v>421</v>
      </c>
      <c r="K4556" s="65" t="s">
        <v>382</v>
      </c>
    </row>
    <row r="4557" spans="1:11" ht="12.75" customHeight="1">
      <c r="A4557" s="68" t="s">
        <v>304</v>
      </c>
      <c r="B4557" s="68" t="s">
        <v>56</v>
      </c>
      <c r="C4557" s="68" t="s">
        <v>287</v>
      </c>
      <c r="D4557" s="68" t="s">
        <v>359</v>
      </c>
      <c r="E4557" s="68" t="s">
        <v>360</v>
      </c>
      <c r="F4557" s="68" t="s">
        <v>77</v>
      </c>
      <c r="G4557" s="68" t="s">
        <v>273</v>
      </c>
      <c r="H4557" s="68" t="s">
        <v>362</v>
      </c>
      <c r="I4557" s="65">
        <v>30</v>
      </c>
      <c r="J4557" s="65">
        <v>421</v>
      </c>
      <c r="K4557" s="65" t="s">
        <v>382</v>
      </c>
    </row>
    <row r="4558" spans="1:11" ht="12.75" customHeight="1">
      <c r="A4558" s="68" t="s">
        <v>304</v>
      </c>
      <c r="B4558" s="68" t="s">
        <v>56</v>
      </c>
      <c r="C4558" s="68" t="s">
        <v>287</v>
      </c>
      <c r="D4558" s="68" t="s">
        <v>359</v>
      </c>
      <c r="E4558" s="68" t="s">
        <v>360</v>
      </c>
      <c r="F4558" s="68" t="s">
        <v>77</v>
      </c>
      <c r="G4558" s="68" t="s">
        <v>273</v>
      </c>
      <c r="H4558" s="68" t="s">
        <v>363</v>
      </c>
      <c r="I4558" s="65">
        <v>20</v>
      </c>
      <c r="J4558" s="65">
        <v>421</v>
      </c>
      <c r="K4558" s="65" t="s">
        <v>382</v>
      </c>
    </row>
    <row r="4559" spans="1:11" ht="12.75" customHeight="1">
      <c r="A4559" s="68" t="s">
        <v>304</v>
      </c>
      <c r="B4559" s="68" t="s">
        <v>56</v>
      </c>
      <c r="C4559" s="68" t="s">
        <v>287</v>
      </c>
      <c r="D4559" s="68" t="s">
        <v>359</v>
      </c>
      <c r="E4559" s="68" t="s">
        <v>360</v>
      </c>
      <c r="F4559" s="68" t="s">
        <v>77</v>
      </c>
      <c r="G4559" s="68" t="s">
        <v>273</v>
      </c>
      <c r="H4559" s="68" t="s">
        <v>364</v>
      </c>
      <c r="I4559" s="65">
        <v>22</v>
      </c>
      <c r="J4559" s="65">
        <v>421</v>
      </c>
      <c r="K4559" s="65" t="s">
        <v>382</v>
      </c>
    </row>
    <row r="4560" spans="1:11" ht="12.75" customHeight="1">
      <c r="A4560" s="68" t="s">
        <v>304</v>
      </c>
      <c r="B4560" s="68" t="s">
        <v>56</v>
      </c>
      <c r="C4560" s="68" t="s">
        <v>287</v>
      </c>
      <c r="D4560" s="68" t="s">
        <v>359</v>
      </c>
      <c r="E4560" s="68" t="s">
        <v>360</v>
      </c>
      <c r="F4560" s="68" t="s">
        <v>77</v>
      </c>
      <c r="G4560" s="68" t="s">
        <v>273</v>
      </c>
      <c r="H4560" s="68" t="s">
        <v>451</v>
      </c>
      <c r="I4560" s="65">
        <v>50</v>
      </c>
      <c r="J4560" s="65">
        <v>421</v>
      </c>
      <c r="K4560" s="65" t="s">
        <v>382</v>
      </c>
    </row>
    <row r="4561" spans="1:11" ht="12.75" customHeight="1">
      <c r="A4561" s="68" t="s">
        <v>304</v>
      </c>
      <c r="B4561" s="68" t="s">
        <v>56</v>
      </c>
      <c r="C4561" s="68" t="s">
        <v>287</v>
      </c>
      <c r="D4561" s="68" t="s">
        <v>359</v>
      </c>
      <c r="E4561" s="68" t="s">
        <v>360</v>
      </c>
      <c r="F4561" s="68" t="s">
        <v>77</v>
      </c>
      <c r="G4561" s="68" t="s">
        <v>273</v>
      </c>
      <c r="H4561" s="68" t="s">
        <v>365</v>
      </c>
      <c r="I4561" s="65">
        <v>37</v>
      </c>
      <c r="J4561" s="65">
        <v>421</v>
      </c>
      <c r="K4561" s="65" t="s">
        <v>382</v>
      </c>
    </row>
    <row r="4562" spans="1:11" ht="12.75" customHeight="1">
      <c r="A4562" s="68" t="s">
        <v>304</v>
      </c>
      <c r="B4562" s="68" t="s">
        <v>56</v>
      </c>
      <c r="C4562" s="68" t="s">
        <v>287</v>
      </c>
      <c r="D4562" s="68" t="s">
        <v>359</v>
      </c>
      <c r="E4562" s="68" t="s">
        <v>360</v>
      </c>
      <c r="F4562" s="68" t="s">
        <v>77</v>
      </c>
      <c r="G4562" s="68" t="s">
        <v>273</v>
      </c>
      <c r="H4562" s="68" t="s">
        <v>366</v>
      </c>
      <c r="I4562" s="65">
        <v>15</v>
      </c>
      <c r="J4562" s="65">
        <v>421</v>
      </c>
      <c r="K4562" s="65" t="s">
        <v>382</v>
      </c>
    </row>
    <row r="4563" spans="1:11" ht="12.75" customHeight="1">
      <c r="A4563" s="68" t="s">
        <v>304</v>
      </c>
      <c r="B4563" s="68" t="s">
        <v>56</v>
      </c>
      <c r="C4563" s="68" t="s">
        <v>287</v>
      </c>
      <c r="D4563" s="68" t="s">
        <v>359</v>
      </c>
      <c r="E4563" s="68" t="s">
        <v>360</v>
      </c>
      <c r="F4563" s="68" t="s">
        <v>77</v>
      </c>
      <c r="G4563" s="68" t="s">
        <v>273</v>
      </c>
      <c r="H4563" s="68" t="s">
        <v>367</v>
      </c>
      <c r="I4563" s="65">
        <v>6</v>
      </c>
      <c r="J4563" s="65">
        <v>421</v>
      </c>
      <c r="K4563" s="65" t="s">
        <v>382</v>
      </c>
    </row>
    <row r="4564" spans="1:11" ht="12.75" customHeight="1">
      <c r="A4564" s="68" t="s">
        <v>304</v>
      </c>
      <c r="B4564" s="68" t="s">
        <v>56</v>
      </c>
      <c r="C4564" s="68" t="s">
        <v>287</v>
      </c>
      <c r="D4564" s="68" t="s">
        <v>359</v>
      </c>
      <c r="E4564" s="68" t="s">
        <v>360</v>
      </c>
      <c r="F4564" s="68" t="s">
        <v>77</v>
      </c>
      <c r="G4564" s="68" t="s">
        <v>273</v>
      </c>
      <c r="H4564" s="68" t="s">
        <v>247</v>
      </c>
      <c r="I4564" s="65">
        <v>49</v>
      </c>
      <c r="J4564" s="65">
        <v>421</v>
      </c>
      <c r="K4564" s="65" t="s">
        <v>382</v>
      </c>
    </row>
    <row r="4565" spans="1:11" ht="12.75" customHeight="1">
      <c r="A4565" s="68" t="s">
        <v>304</v>
      </c>
      <c r="B4565" s="68" t="s">
        <v>56</v>
      </c>
      <c r="C4565" s="68" t="s">
        <v>287</v>
      </c>
      <c r="D4565" s="68" t="s">
        <v>359</v>
      </c>
      <c r="E4565" s="68" t="s">
        <v>360</v>
      </c>
      <c r="F4565" s="68" t="s">
        <v>77</v>
      </c>
      <c r="G4565" s="68" t="s">
        <v>273</v>
      </c>
      <c r="H4565" s="68" t="s">
        <v>375</v>
      </c>
      <c r="I4565" s="65">
        <v>17</v>
      </c>
      <c r="J4565" s="65">
        <v>421</v>
      </c>
      <c r="K4565" s="65" t="s">
        <v>382</v>
      </c>
    </row>
    <row r="4566" spans="1:11" ht="12.75" customHeight="1">
      <c r="A4566" s="68" t="s">
        <v>304</v>
      </c>
      <c r="B4566" s="68" t="s">
        <v>56</v>
      </c>
      <c r="C4566" s="68" t="s">
        <v>287</v>
      </c>
      <c r="D4566" s="68" t="s">
        <v>359</v>
      </c>
      <c r="E4566" s="68" t="s">
        <v>360</v>
      </c>
      <c r="F4566" s="68" t="s">
        <v>77</v>
      </c>
      <c r="G4566" s="68" t="s">
        <v>273</v>
      </c>
      <c r="H4566" s="68" t="s">
        <v>368</v>
      </c>
      <c r="I4566" s="65">
        <v>26</v>
      </c>
      <c r="J4566" s="65">
        <v>421</v>
      </c>
      <c r="K4566" s="65" t="s">
        <v>382</v>
      </c>
    </row>
    <row r="4567" spans="1:11" ht="12.75" customHeight="1">
      <c r="A4567" s="68" t="s">
        <v>304</v>
      </c>
      <c r="B4567" s="68" t="s">
        <v>56</v>
      </c>
      <c r="C4567" s="68" t="s">
        <v>287</v>
      </c>
      <c r="D4567" s="68" t="s">
        <v>359</v>
      </c>
      <c r="E4567" s="68" t="s">
        <v>360</v>
      </c>
      <c r="F4567" s="68" t="s">
        <v>77</v>
      </c>
      <c r="G4567" s="68" t="s">
        <v>273</v>
      </c>
      <c r="H4567" s="68" t="s">
        <v>491</v>
      </c>
      <c r="I4567" s="65">
        <v>18</v>
      </c>
      <c r="J4567" s="65">
        <v>421</v>
      </c>
      <c r="K4567" s="65" t="s">
        <v>382</v>
      </c>
    </row>
    <row r="4568" spans="1:11" ht="12.75" customHeight="1">
      <c r="A4568" s="68" t="s">
        <v>304</v>
      </c>
      <c r="B4568" s="68" t="s">
        <v>56</v>
      </c>
      <c r="C4568" s="68" t="s">
        <v>287</v>
      </c>
      <c r="D4568" s="68" t="s">
        <v>359</v>
      </c>
      <c r="E4568" s="68" t="s">
        <v>360</v>
      </c>
      <c r="F4568" s="68" t="s">
        <v>77</v>
      </c>
      <c r="G4568" s="68" t="s">
        <v>273</v>
      </c>
      <c r="H4568" s="68" t="s">
        <v>369</v>
      </c>
      <c r="I4568" s="65">
        <v>31</v>
      </c>
      <c r="J4568" s="65">
        <v>421</v>
      </c>
      <c r="K4568" s="65" t="s">
        <v>382</v>
      </c>
    </row>
    <row r="4569" spans="1:11" ht="12.75" customHeight="1">
      <c r="A4569" s="68" t="s">
        <v>304</v>
      </c>
      <c r="B4569" s="68" t="s">
        <v>56</v>
      </c>
      <c r="C4569" s="68" t="s">
        <v>287</v>
      </c>
      <c r="D4569" s="68" t="s">
        <v>359</v>
      </c>
      <c r="E4569" s="68" t="s">
        <v>360</v>
      </c>
      <c r="F4569" s="68" t="s">
        <v>77</v>
      </c>
      <c r="G4569" s="68" t="s">
        <v>273</v>
      </c>
      <c r="H4569" s="68" t="s">
        <v>638</v>
      </c>
      <c r="I4569" s="65">
        <v>2</v>
      </c>
      <c r="J4569" s="65">
        <v>421</v>
      </c>
      <c r="K4569" s="65" t="s">
        <v>382</v>
      </c>
    </row>
    <row r="4570" spans="1:11" ht="12.75" customHeight="1">
      <c r="A4570" s="68" t="s">
        <v>304</v>
      </c>
      <c r="B4570" s="68" t="s">
        <v>56</v>
      </c>
      <c r="C4570" s="68" t="s">
        <v>287</v>
      </c>
      <c r="D4570" s="68" t="s">
        <v>359</v>
      </c>
      <c r="E4570" s="68" t="s">
        <v>360</v>
      </c>
      <c r="F4570" s="68" t="s">
        <v>77</v>
      </c>
      <c r="G4570" s="68" t="s">
        <v>273</v>
      </c>
      <c r="H4570" s="68" t="s">
        <v>363</v>
      </c>
      <c r="I4570" s="65">
        <v>8</v>
      </c>
      <c r="J4570" s="65">
        <v>461</v>
      </c>
      <c r="K4570" s="65" t="s">
        <v>319</v>
      </c>
    </row>
    <row r="4571" spans="1:11" ht="12.75" customHeight="1">
      <c r="A4571" s="68" t="s">
        <v>304</v>
      </c>
      <c r="B4571" s="68" t="s">
        <v>56</v>
      </c>
      <c r="C4571" s="68" t="s">
        <v>287</v>
      </c>
      <c r="D4571" s="68" t="s">
        <v>359</v>
      </c>
      <c r="E4571" s="68" t="s">
        <v>360</v>
      </c>
      <c r="F4571" s="68" t="s">
        <v>77</v>
      </c>
      <c r="G4571" s="68" t="s">
        <v>273</v>
      </c>
      <c r="H4571" s="68" t="s">
        <v>364</v>
      </c>
      <c r="I4571" s="65">
        <v>14</v>
      </c>
      <c r="J4571" s="65">
        <v>461</v>
      </c>
      <c r="K4571" s="65" t="s">
        <v>319</v>
      </c>
    </row>
    <row r="4572" spans="1:11" ht="12.75" customHeight="1">
      <c r="A4572" s="68" t="s">
        <v>304</v>
      </c>
      <c r="B4572" s="68" t="s">
        <v>56</v>
      </c>
      <c r="C4572" s="68" t="s">
        <v>287</v>
      </c>
      <c r="D4572" s="68" t="s">
        <v>359</v>
      </c>
      <c r="E4572" s="68" t="s">
        <v>360</v>
      </c>
      <c r="F4572" s="68" t="s">
        <v>77</v>
      </c>
      <c r="G4572" s="68" t="s">
        <v>273</v>
      </c>
      <c r="H4572" s="68" t="s">
        <v>451</v>
      </c>
      <c r="I4572" s="65">
        <v>30</v>
      </c>
      <c r="J4572" s="65">
        <v>461</v>
      </c>
      <c r="K4572" s="65" t="s">
        <v>319</v>
      </c>
    </row>
    <row r="4573" spans="1:11" ht="12.75" customHeight="1">
      <c r="A4573" s="68" t="s">
        <v>304</v>
      </c>
      <c r="B4573" s="68" t="s">
        <v>56</v>
      </c>
      <c r="C4573" s="68" t="s">
        <v>287</v>
      </c>
      <c r="D4573" s="68" t="s">
        <v>359</v>
      </c>
      <c r="E4573" s="68" t="s">
        <v>360</v>
      </c>
      <c r="F4573" s="68" t="s">
        <v>77</v>
      </c>
      <c r="G4573" s="68" t="s">
        <v>273</v>
      </c>
      <c r="H4573" s="68" t="s">
        <v>365</v>
      </c>
      <c r="I4573" s="65">
        <v>20</v>
      </c>
      <c r="J4573" s="65">
        <v>461</v>
      </c>
      <c r="K4573" s="65" t="s">
        <v>319</v>
      </c>
    </row>
    <row r="4574" spans="1:11" ht="12.75" customHeight="1">
      <c r="A4574" s="68" t="s">
        <v>304</v>
      </c>
      <c r="B4574" s="68" t="s">
        <v>56</v>
      </c>
      <c r="C4574" s="68" t="s">
        <v>287</v>
      </c>
      <c r="D4574" s="68" t="s">
        <v>359</v>
      </c>
      <c r="E4574" s="68" t="s">
        <v>360</v>
      </c>
      <c r="F4574" s="68" t="s">
        <v>77</v>
      </c>
      <c r="G4574" s="68" t="s">
        <v>273</v>
      </c>
      <c r="H4574" s="68" t="s">
        <v>366</v>
      </c>
      <c r="I4574" s="65">
        <v>14</v>
      </c>
      <c r="J4574" s="65">
        <v>461</v>
      </c>
      <c r="K4574" s="65" t="s">
        <v>319</v>
      </c>
    </row>
    <row r="4575" spans="1:11" ht="12.75" customHeight="1">
      <c r="A4575" s="68" t="s">
        <v>304</v>
      </c>
      <c r="B4575" s="68" t="s">
        <v>56</v>
      </c>
      <c r="C4575" s="68" t="s">
        <v>287</v>
      </c>
      <c r="D4575" s="68" t="s">
        <v>359</v>
      </c>
      <c r="E4575" s="68" t="s">
        <v>360</v>
      </c>
      <c r="F4575" s="68" t="s">
        <v>77</v>
      </c>
      <c r="G4575" s="68" t="s">
        <v>273</v>
      </c>
      <c r="H4575" s="68" t="s">
        <v>367</v>
      </c>
      <c r="I4575" s="65">
        <v>6</v>
      </c>
      <c r="J4575" s="65">
        <v>461</v>
      </c>
      <c r="K4575" s="65" t="s">
        <v>319</v>
      </c>
    </row>
    <row r="4576" spans="1:11" ht="12.75" customHeight="1">
      <c r="A4576" s="68" t="s">
        <v>304</v>
      </c>
      <c r="B4576" s="68" t="s">
        <v>56</v>
      </c>
      <c r="C4576" s="68" t="s">
        <v>287</v>
      </c>
      <c r="D4576" s="68" t="s">
        <v>359</v>
      </c>
      <c r="E4576" s="68" t="s">
        <v>360</v>
      </c>
      <c r="F4576" s="68" t="s">
        <v>77</v>
      </c>
      <c r="G4576" s="68" t="s">
        <v>273</v>
      </c>
      <c r="H4576" s="68" t="s">
        <v>406</v>
      </c>
      <c r="I4576" s="65">
        <v>1</v>
      </c>
      <c r="J4576" s="65">
        <v>440</v>
      </c>
      <c r="K4576" s="65" t="s">
        <v>501</v>
      </c>
    </row>
    <row r="4577" spans="1:11" ht="12.75" customHeight="1">
      <c r="A4577" s="68" t="s">
        <v>304</v>
      </c>
      <c r="B4577" s="68" t="s">
        <v>56</v>
      </c>
      <c r="C4577" s="68" t="s">
        <v>287</v>
      </c>
      <c r="D4577" s="68" t="s">
        <v>359</v>
      </c>
      <c r="E4577" s="68" t="s">
        <v>360</v>
      </c>
      <c r="F4577" s="68" t="s">
        <v>77</v>
      </c>
      <c r="G4577" s="68" t="s">
        <v>273</v>
      </c>
      <c r="H4577" s="68" t="s">
        <v>407</v>
      </c>
      <c r="I4577" s="65">
        <v>22</v>
      </c>
      <c r="J4577" s="65">
        <v>440</v>
      </c>
      <c r="K4577" s="65" t="s">
        <v>501</v>
      </c>
    </row>
    <row r="4578" spans="1:11" ht="12.75" customHeight="1">
      <c r="A4578" s="68" t="s">
        <v>304</v>
      </c>
      <c r="B4578" s="68" t="s">
        <v>56</v>
      </c>
      <c r="C4578" s="68" t="s">
        <v>287</v>
      </c>
      <c r="D4578" s="68" t="s">
        <v>359</v>
      </c>
      <c r="E4578" s="68" t="s">
        <v>360</v>
      </c>
      <c r="F4578" s="68" t="s">
        <v>77</v>
      </c>
      <c r="G4578" s="68" t="s">
        <v>273</v>
      </c>
      <c r="H4578" s="68" t="s">
        <v>408</v>
      </c>
      <c r="I4578" s="65">
        <v>36</v>
      </c>
      <c r="J4578" s="65">
        <v>440</v>
      </c>
      <c r="K4578" s="65" t="s">
        <v>501</v>
      </c>
    </row>
    <row r="4579" spans="1:11" ht="12.75" customHeight="1">
      <c r="A4579" s="68" t="s">
        <v>304</v>
      </c>
      <c r="B4579" s="68" t="s">
        <v>56</v>
      </c>
      <c r="C4579" s="68" t="s">
        <v>287</v>
      </c>
      <c r="D4579" s="68" t="s">
        <v>359</v>
      </c>
      <c r="E4579" s="68" t="s">
        <v>360</v>
      </c>
      <c r="F4579" s="68" t="s">
        <v>77</v>
      </c>
      <c r="G4579" s="68" t="s">
        <v>273</v>
      </c>
      <c r="H4579" s="68" t="s">
        <v>404</v>
      </c>
      <c r="I4579" s="65">
        <v>54</v>
      </c>
      <c r="J4579" s="65">
        <v>440</v>
      </c>
      <c r="K4579" s="65" t="s">
        <v>501</v>
      </c>
    </row>
    <row r="4580" spans="1:11" ht="12.75" customHeight="1">
      <c r="A4580" s="68" t="s">
        <v>304</v>
      </c>
      <c r="B4580" s="68" t="s">
        <v>56</v>
      </c>
      <c r="C4580" s="68" t="s">
        <v>287</v>
      </c>
      <c r="D4580" s="68" t="s">
        <v>359</v>
      </c>
      <c r="E4580" s="68" t="s">
        <v>360</v>
      </c>
      <c r="F4580" s="68" t="s">
        <v>77</v>
      </c>
      <c r="G4580" s="68" t="s">
        <v>273</v>
      </c>
      <c r="H4580" s="68" t="s">
        <v>422</v>
      </c>
      <c r="I4580" s="65">
        <v>61</v>
      </c>
      <c r="J4580" s="65">
        <v>440</v>
      </c>
      <c r="K4580" s="65" t="s">
        <v>501</v>
      </c>
    </row>
    <row r="4581" spans="1:11" ht="12.75" customHeight="1">
      <c r="A4581" s="68" t="s">
        <v>304</v>
      </c>
      <c r="B4581" s="68" t="s">
        <v>56</v>
      </c>
      <c r="C4581" s="68" t="s">
        <v>287</v>
      </c>
      <c r="D4581" s="68" t="s">
        <v>359</v>
      </c>
      <c r="E4581" s="68" t="s">
        <v>360</v>
      </c>
      <c r="F4581" s="68" t="s">
        <v>77</v>
      </c>
      <c r="G4581" s="68" t="s">
        <v>273</v>
      </c>
      <c r="H4581" s="68" t="s">
        <v>258</v>
      </c>
      <c r="I4581" s="65">
        <v>70</v>
      </c>
      <c r="J4581" s="65">
        <v>440</v>
      </c>
      <c r="K4581" s="65" t="s">
        <v>501</v>
      </c>
    </row>
    <row r="4582" spans="1:11" ht="12.75" customHeight="1">
      <c r="A4582" s="68" t="s">
        <v>304</v>
      </c>
      <c r="B4582" s="68" t="s">
        <v>56</v>
      </c>
      <c r="C4582" s="68" t="s">
        <v>287</v>
      </c>
      <c r="D4582" s="68" t="s">
        <v>359</v>
      </c>
      <c r="E4582" s="68" t="s">
        <v>360</v>
      </c>
      <c r="F4582" s="68" t="s">
        <v>77</v>
      </c>
      <c r="G4582" s="68" t="s">
        <v>273</v>
      </c>
      <c r="H4582" s="68" t="s">
        <v>362</v>
      </c>
      <c r="I4582" s="65">
        <v>40</v>
      </c>
      <c r="J4582" s="65">
        <v>440</v>
      </c>
      <c r="K4582" s="65" t="s">
        <v>501</v>
      </c>
    </row>
    <row r="4583" spans="1:11" ht="12.75" customHeight="1">
      <c r="A4583" s="68" t="s">
        <v>304</v>
      </c>
      <c r="B4583" s="68" t="s">
        <v>56</v>
      </c>
      <c r="C4583" s="68" t="s">
        <v>287</v>
      </c>
      <c r="D4583" s="68" t="s">
        <v>359</v>
      </c>
      <c r="E4583" s="68" t="s">
        <v>360</v>
      </c>
      <c r="F4583" s="68" t="s">
        <v>77</v>
      </c>
      <c r="G4583" s="68" t="s">
        <v>273</v>
      </c>
      <c r="H4583" s="68" t="s">
        <v>363</v>
      </c>
      <c r="I4583" s="65">
        <v>64</v>
      </c>
      <c r="J4583" s="65">
        <v>440</v>
      </c>
      <c r="K4583" s="65" t="s">
        <v>501</v>
      </c>
    </row>
    <row r="4584" spans="1:11" ht="12.75" customHeight="1">
      <c r="A4584" s="68" t="s">
        <v>304</v>
      </c>
      <c r="B4584" s="68" t="s">
        <v>56</v>
      </c>
      <c r="C4584" s="68" t="s">
        <v>287</v>
      </c>
      <c r="D4584" s="68" t="s">
        <v>359</v>
      </c>
      <c r="E4584" s="68" t="s">
        <v>360</v>
      </c>
      <c r="F4584" s="68" t="s">
        <v>77</v>
      </c>
      <c r="G4584" s="68" t="s">
        <v>273</v>
      </c>
      <c r="H4584" s="68" t="s">
        <v>364</v>
      </c>
      <c r="I4584" s="65">
        <v>25</v>
      </c>
      <c r="J4584" s="65">
        <v>440</v>
      </c>
      <c r="K4584" s="65" t="s">
        <v>501</v>
      </c>
    </row>
    <row r="4585" spans="1:11" ht="12.75" customHeight="1">
      <c r="A4585" s="68" t="s">
        <v>304</v>
      </c>
      <c r="B4585" s="68" t="s">
        <v>56</v>
      </c>
      <c r="C4585" s="68" t="s">
        <v>287</v>
      </c>
      <c r="D4585" s="68" t="s">
        <v>359</v>
      </c>
      <c r="E4585" s="68" t="s">
        <v>360</v>
      </c>
      <c r="F4585" s="68" t="s">
        <v>77</v>
      </c>
      <c r="G4585" s="68" t="s">
        <v>273</v>
      </c>
      <c r="H4585" s="68" t="s">
        <v>451</v>
      </c>
      <c r="I4585" s="65">
        <v>42</v>
      </c>
      <c r="J4585" s="65">
        <v>440</v>
      </c>
      <c r="K4585" s="65" t="s">
        <v>501</v>
      </c>
    </row>
    <row r="4586" spans="1:11" ht="12.75" customHeight="1">
      <c r="A4586" s="68" t="s">
        <v>304</v>
      </c>
      <c r="B4586" s="68" t="s">
        <v>56</v>
      </c>
      <c r="C4586" s="68" t="s">
        <v>287</v>
      </c>
      <c r="D4586" s="68" t="s">
        <v>359</v>
      </c>
      <c r="E4586" s="68" t="s">
        <v>360</v>
      </c>
      <c r="F4586" s="68" t="s">
        <v>77</v>
      </c>
      <c r="G4586" s="68" t="s">
        <v>273</v>
      </c>
      <c r="H4586" s="68" t="s">
        <v>365</v>
      </c>
      <c r="I4586" s="65">
        <v>23</v>
      </c>
      <c r="J4586" s="65">
        <v>440</v>
      </c>
      <c r="K4586" s="65" t="s">
        <v>501</v>
      </c>
    </row>
    <row r="4587" spans="1:11" ht="12.75" customHeight="1">
      <c r="A4587" s="68" t="s">
        <v>304</v>
      </c>
      <c r="B4587" s="68" t="s">
        <v>56</v>
      </c>
      <c r="C4587" s="68" t="s">
        <v>287</v>
      </c>
      <c r="D4587" s="68" t="s">
        <v>359</v>
      </c>
      <c r="E4587" s="68" t="s">
        <v>360</v>
      </c>
      <c r="F4587" s="68" t="s">
        <v>77</v>
      </c>
      <c r="G4587" s="68" t="s">
        <v>273</v>
      </c>
      <c r="H4587" s="68" t="s">
        <v>366</v>
      </c>
      <c r="I4587" s="65">
        <v>12</v>
      </c>
      <c r="J4587" s="65">
        <v>440</v>
      </c>
      <c r="K4587" s="65" t="s">
        <v>501</v>
      </c>
    </row>
    <row r="4588" spans="1:11" ht="12.75" customHeight="1">
      <c r="A4588" s="68" t="s">
        <v>304</v>
      </c>
      <c r="B4588" s="68" t="s">
        <v>56</v>
      </c>
      <c r="C4588" s="68" t="s">
        <v>287</v>
      </c>
      <c r="D4588" s="68" t="s">
        <v>359</v>
      </c>
      <c r="E4588" s="68" t="s">
        <v>360</v>
      </c>
      <c r="F4588" s="68" t="s">
        <v>77</v>
      </c>
      <c r="G4588" s="68" t="s">
        <v>273</v>
      </c>
      <c r="H4588" s="68" t="s">
        <v>367</v>
      </c>
      <c r="I4588" s="65">
        <v>6</v>
      </c>
      <c r="J4588" s="65">
        <v>440</v>
      </c>
      <c r="K4588" s="65" t="s">
        <v>501</v>
      </c>
    </row>
    <row r="4589" spans="1:11" ht="12.75" customHeight="1">
      <c r="A4589" s="68" t="s">
        <v>304</v>
      </c>
      <c r="B4589" s="68" t="s">
        <v>56</v>
      </c>
      <c r="C4589" s="68" t="s">
        <v>287</v>
      </c>
      <c r="D4589" s="68" t="s">
        <v>359</v>
      </c>
      <c r="E4589" s="68" t="s">
        <v>360</v>
      </c>
      <c r="F4589" s="68" t="s">
        <v>77</v>
      </c>
      <c r="G4589" s="68" t="s">
        <v>273</v>
      </c>
      <c r="H4589" s="68" t="s">
        <v>247</v>
      </c>
      <c r="I4589" s="65">
        <v>55</v>
      </c>
      <c r="J4589" s="65">
        <v>440</v>
      </c>
      <c r="K4589" s="65" t="s">
        <v>501</v>
      </c>
    </row>
    <row r="4590" spans="1:11" ht="12.75" customHeight="1">
      <c r="A4590" s="68" t="s">
        <v>304</v>
      </c>
      <c r="B4590" s="68" t="s">
        <v>56</v>
      </c>
      <c r="C4590" s="68" t="s">
        <v>287</v>
      </c>
      <c r="D4590" s="68" t="s">
        <v>359</v>
      </c>
      <c r="E4590" s="68" t="s">
        <v>360</v>
      </c>
      <c r="F4590" s="68" t="s">
        <v>77</v>
      </c>
      <c r="G4590" s="68" t="s">
        <v>273</v>
      </c>
      <c r="H4590" s="68" t="s">
        <v>375</v>
      </c>
      <c r="I4590" s="65">
        <v>29</v>
      </c>
      <c r="J4590" s="65">
        <v>440</v>
      </c>
      <c r="K4590" s="65" t="s">
        <v>501</v>
      </c>
    </row>
    <row r="4591" spans="1:11" ht="12.75" customHeight="1">
      <c r="A4591" s="68" t="s">
        <v>304</v>
      </c>
      <c r="B4591" s="68" t="s">
        <v>56</v>
      </c>
      <c r="C4591" s="68" t="s">
        <v>287</v>
      </c>
      <c r="D4591" s="68" t="s">
        <v>359</v>
      </c>
      <c r="E4591" s="68" t="s">
        <v>360</v>
      </c>
      <c r="F4591" s="68" t="s">
        <v>77</v>
      </c>
      <c r="G4591" s="68" t="s">
        <v>273</v>
      </c>
      <c r="H4591" s="68" t="s">
        <v>368</v>
      </c>
      <c r="I4591" s="65">
        <v>35</v>
      </c>
      <c r="J4591" s="65">
        <v>440</v>
      </c>
      <c r="K4591" s="65" t="s">
        <v>501</v>
      </c>
    </row>
    <row r="4592" spans="1:11" ht="12.75" customHeight="1">
      <c r="A4592" s="68" t="s">
        <v>304</v>
      </c>
      <c r="B4592" s="68" t="s">
        <v>56</v>
      </c>
      <c r="C4592" s="68" t="s">
        <v>287</v>
      </c>
      <c r="D4592" s="68" t="s">
        <v>359</v>
      </c>
      <c r="E4592" s="68" t="s">
        <v>360</v>
      </c>
      <c r="F4592" s="68" t="s">
        <v>77</v>
      </c>
      <c r="G4592" s="68" t="s">
        <v>273</v>
      </c>
      <c r="H4592" s="68" t="s">
        <v>491</v>
      </c>
      <c r="I4592" s="65">
        <v>15</v>
      </c>
      <c r="J4592" s="65">
        <v>440</v>
      </c>
      <c r="K4592" s="65" t="s">
        <v>501</v>
      </c>
    </row>
    <row r="4593" spans="1:11" ht="12.75" customHeight="1">
      <c r="A4593" s="68" t="s">
        <v>304</v>
      </c>
      <c r="B4593" s="68" t="s">
        <v>56</v>
      </c>
      <c r="C4593" s="68" t="s">
        <v>287</v>
      </c>
      <c r="D4593" s="68" t="s">
        <v>359</v>
      </c>
      <c r="E4593" s="68" t="s">
        <v>360</v>
      </c>
      <c r="F4593" s="68" t="s">
        <v>77</v>
      </c>
      <c r="G4593" s="68" t="s">
        <v>273</v>
      </c>
      <c r="H4593" s="68" t="s">
        <v>369</v>
      </c>
      <c r="I4593" s="65">
        <v>10</v>
      </c>
      <c r="J4593" s="65">
        <v>440</v>
      </c>
      <c r="K4593" s="65" t="s">
        <v>501</v>
      </c>
    </row>
    <row r="4594" spans="1:11" ht="12.75" customHeight="1">
      <c r="A4594" s="68" t="s">
        <v>304</v>
      </c>
      <c r="B4594" s="68" t="s">
        <v>56</v>
      </c>
      <c r="C4594" s="68" t="s">
        <v>287</v>
      </c>
      <c r="D4594" s="68" t="s">
        <v>359</v>
      </c>
      <c r="E4594" s="68" t="s">
        <v>360</v>
      </c>
      <c r="F4594" s="68" t="s">
        <v>77</v>
      </c>
      <c r="G4594" s="68" t="s">
        <v>273</v>
      </c>
      <c r="H4594" s="68" t="s">
        <v>638</v>
      </c>
      <c r="I4594" s="65">
        <v>6</v>
      </c>
      <c r="J4594" s="65">
        <v>440</v>
      </c>
      <c r="K4594" s="65" t="s">
        <v>501</v>
      </c>
    </row>
    <row r="4595" spans="1:11" ht="12.75" customHeight="1">
      <c r="A4595" s="68" t="s">
        <v>304</v>
      </c>
      <c r="B4595" s="68" t="s">
        <v>56</v>
      </c>
      <c r="C4595" s="68" t="s">
        <v>287</v>
      </c>
      <c r="D4595" s="68" t="s">
        <v>359</v>
      </c>
      <c r="E4595" s="68" t="s">
        <v>360</v>
      </c>
      <c r="F4595" s="68" t="s">
        <v>77</v>
      </c>
      <c r="G4595" s="68" t="s">
        <v>273</v>
      </c>
      <c r="H4595" s="68" t="s">
        <v>362</v>
      </c>
      <c r="I4595" s="65">
        <v>31</v>
      </c>
      <c r="J4595" s="65">
        <v>465</v>
      </c>
      <c r="K4595" s="65" t="s">
        <v>248</v>
      </c>
    </row>
    <row r="4596" spans="1:11" ht="12.75" customHeight="1">
      <c r="A4596" s="68" t="s">
        <v>304</v>
      </c>
      <c r="B4596" s="68" t="s">
        <v>56</v>
      </c>
      <c r="C4596" s="68" t="s">
        <v>287</v>
      </c>
      <c r="D4596" s="68" t="s">
        <v>359</v>
      </c>
      <c r="E4596" s="68" t="s">
        <v>360</v>
      </c>
      <c r="F4596" s="68" t="s">
        <v>77</v>
      </c>
      <c r="G4596" s="68" t="s">
        <v>273</v>
      </c>
      <c r="H4596" s="68" t="s">
        <v>363</v>
      </c>
      <c r="I4596" s="65">
        <v>368</v>
      </c>
      <c r="J4596" s="65">
        <v>465</v>
      </c>
      <c r="K4596" s="65" t="s">
        <v>248</v>
      </c>
    </row>
    <row r="4597" spans="1:11" ht="12.75" customHeight="1">
      <c r="A4597" s="68" t="s">
        <v>304</v>
      </c>
      <c r="B4597" s="68" t="s">
        <v>56</v>
      </c>
      <c r="C4597" s="68" t="s">
        <v>287</v>
      </c>
      <c r="D4597" s="68" t="s">
        <v>359</v>
      </c>
      <c r="E4597" s="68" t="s">
        <v>360</v>
      </c>
      <c r="F4597" s="68" t="s">
        <v>77</v>
      </c>
      <c r="G4597" s="68" t="s">
        <v>273</v>
      </c>
      <c r="H4597" s="68" t="s">
        <v>364</v>
      </c>
      <c r="I4597" s="65">
        <v>227</v>
      </c>
      <c r="J4597" s="65">
        <v>465</v>
      </c>
      <c r="K4597" s="65" t="s">
        <v>248</v>
      </c>
    </row>
    <row r="4598" spans="1:11" ht="12.75" customHeight="1">
      <c r="A4598" s="68" t="s">
        <v>304</v>
      </c>
      <c r="B4598" s="68" t="s">
        <v>56</v>
      </c>
      <c r="C4598" s="68" t="s">
        <v>287</v>
      </c>
      <c r="D4598" s="68" t="s">
        <v>359</v>
      </c>
      <c r="E4598" s="68" t="s">
        <v>360</v>
      </c>
      <c r="F4598" s="68" t="s">
        <v>77</v>
      </c>
      <c r="G4598" s="68" t="s">
        <v>273</v>
      </c>
      <c r="H4598" s="68" t="s">
        <v>451</v>
      </c>
      <c r="I4598" s="65">
        <v>116</v>
      </c>
      <c r="J4598" s="65">
        <v>465</v>
      </c>
      <c r="K4598" s="65" t="s">
        <v>248</v>
      </c>
    </row>
    <row r="4599" spans="1:11" ht="12.75" customHeight="1">
      <c r="A4599" s="68" t="s">
        <v>304</v>
      </c>
      <c r="B4599" s="68" t="s">
        <v>56</v>
      </c>
      <c r="C4599" s="68" t="s">
        <v>287</v>
      </c>
      <c r="D4599" s="68" t="s">
        <v>359</v>
      </c>
      <c r="E4599" s="68" t="s">
        <v>360</v>
      </c>
      <c r="F4599" s="68" t="s">
        <v>77</v>
      </c>
      <c r="G4599" s="68" t="s">
        <v>273</v>
      </c>
      <c r="H4599" s="68" t="s">
        <v>365</v>
      </c>
      <c r="I4599" s="65">
        <v>52</v>
      </c>
      <c r="J4599" s="65">
        <v>465</v>
      </c>
      <c r="K4599" s="65" t="s">
        <v>248</v>
      </c>
    </row>
    <row r="4600" spans="1:11" ht="12.75" customHeight="1">
      <c r="A4600" s="68" t="s">
        <v>304</v>
      </c>
      <c r="B4600" s="68" t="s">
        <v>56</v>
      </c>
      <c r="C4600" s="68" t="s">
        <v>287</v>
      </c>
      <c r="D4600" s="68" t="s">
        <v>359</v>
      </c>
      <c r="E4600" s="68" t="s">
        <v>360</v>
      </c>
      <c r="F4600" s="68" t="s">
        <v>77</v>
      </c>
      <c r="G4600" s="68" t="s">
        <v>273</v>
      </c>
      <c r="H4600" s="68" t="s">
        <v>366</v>
      </c>
      <c r="I4600" s="65">
        <v>28</v>
      </c>
      <c r="J4600" s="65">
        <v>465</v>
      </c>
      <c r="K4600" s="65" t="s">
        <v>248</v>
      </c>
    </row>
    <row r="4601" spans="1:11" ht="12.75" customHeight="1">
      <c r="A4601" s="68" t="s">
        <v>304</v>
      </c>
      <c r="B4601" s="68" t="s">
        <v>56</v>
      </c>
      <c r="C4601" s="68" t="s">
        <v>287</v>
      </c>
      <c r="D4601" s="68" t="s">
        <v>359</v>
      </c>
      <c r="E4601" s="68" t="s">
        <v>360</v>
      </c>
      <c r="F4601" s="68" t="s">
        <v>77</v>
      </c>
      <c r="G4601" s="68" t="s">
        <v>273</v>
      </c>
      <c r="H4601" s="68" t="s">
        <v>367</v>
      </c>
      <c r="I4601" s="65">
        <v>6</v>
      </c>
      <c r="J4601" s="65">
        <v>465</v>
      </c>
      <c r="K4601" s="65" t="s">
        <v>248</v>
      </c>
    </row>
    <row r="4602" spans="1:11" ht="12.75" customHeight="1">
      <c r="A4602" s="68" t="s">
        <v>304</v>
      </c>
      <c r="B4602" s="68" t="s">
        <v>56</v>
      </c>
      <c r="C4602" s="68" t="s">
        <v>287</v>
      </c>
      <c r="D4602" s="68" t="s">
        <v>359</v>
      </c>
      <c r="E4602" s="68" t="s">
        <v>360</v>
      </c>
      <c r="F4602" s="68" t="s">
        <v>77</v>
      </c>
      <c r="G4602" s="68" t="s">
        <v>273</v>
      </c>
      <c r="H4602" s="68" t="s">
        <v>375</v>
      </c>
      <c r="I4602" s="65">
        <v>208</v>
      </c>
      <c r="J4602" s="65">
        <v>465</v>
      </c>
      <c r="K4602" s="65" t="s">
        <v>248</v>
      </c>
    </row>
    <row r="4603" spans="1:11" ht="12.75" customHeight="1">
      <c r="A4603" s="68" t="s">
        <v>304</v>
      </c>
      <c r="B4603" s="68" t="s">
        <v>56</v>
      </c>
      <c r="C4603" s="68" t="s">
        <v>287</v>
      </c>
      <c r="D4603" s="68" t="s">
        <v>359</v>
      </c>
      <c r="E4603" s="68" t="s">
        <v>360</v>
      </c>
      <c r="F4603" s="68" t="s">
        <v>77</v>
      </c>
      <c r="G4603" s="68" t="s">
        <v>273</v>
      </c>
      <c r="H4603" s="68" t="s">
        <v>368</v>
      </c>
      <c r="I4603" s="65">
        <v>24</v>
      </c>
      <c r="J4603" s="65">
        <v>465</v>
      </c>
      <c r="K4603" s="65" t="s">
        <v>248</v>
      </c>
    </row>
    <row r="4604" spans="1:11" ht="12.75" customHeight="1">
      <c r="A4604" s="68" t="s">
        <v>304</v>
      </c>
      <c r="B4604" s="68" t="s">
        <v>56</v>
      </c>
      <c r="C4604" s="68" t="s">
        <v>287</v>
      </c>
      <c r="D4604" s="68" t="s">
        <v>359</v>
      </c>
      <c r="E4604" s="68" t="s">
        <v>360</v>
      </c>
      <c r="F4604" s="68" t="s">
        <v>77</v>
      </c>
      <c r="G4604" s="68" t="s">
        <v>273</v>
      </c>
      <c r="H4604" s="68" t="s">
        <v>491</v>
      </c>
      <c r="I4604" s="65">
        <v>1</v>
      </c>
      <c r="J4604" s="65">
        <v>465</v>
      </c>
      <c r="K4604" s="65" t="s">
        <v>248</v>
      </c>
    </row>
    <row r="4605" spans="1:11" ht="12.75" customHeight="1">
      <c r="A4605" s="68" t="s">
        <v>304</v>
      </c>
      <c r="B4605" s="68" t="s">
        <v>56</v>
      </c>
      <c r="C4605" s="68" t="s">
        <v>287</v>
      </c>
      <c r="D4605" s="68" t="s">
        <v>359</v>
      </c>
      <c r="E4605" s="68" t="s">
        <v>360</v>
      </c>
      <c r="F4605" s="68" t="s">
        <v>77</v>
      </c>
      <c r="G4605" s="68" t="s">
        <v>273</v>
      </c>
      <c r="H4605" s="68" t="s">
        <v>407</v>
      </c>
      <c r="I4605" s="65">
        <v>18</v>
      </c>
      <c r="J4605" s="65">
        <v>467</v>
      </c>
      <c r="K4605" s="65" t="s">
        <v>275</v>
      </c>
    </row>
    <row r="4606" spans="1:11" ht="12.75" customHeight="1">
      <c r="A4606" s="68" t="s">
        <v>304</v>
      </c>
      <c r="B4606" s="68" t="s">
        <v>56</v>
      </c>
      <c r="C4606" s="68" t="s">
        <v>287</v>
      </c>
      <c r="D4606" s="68" t="s">
        <v>359</v>
      </c>
      <c r="E4606" s="68" t="s">
        <v>360</v>
      </c>
      <c r="F4606" s="68" t="s">
        <v>77</v>
      </c>
      <c r="G4606" s="68" t="s">
        <v>273</v>
      </c>
      <c r="H4606" s="68" t="s">
        <v>408</v>
      </c>
      <c r="I4606" s="65">
        <v>85</v>
      </c>
      <c r="J4606" s="65">
        <v>467</v>
      </c>
      <c r="K4606" s="65" t="s">
        <v>275</v>
      </c>
    </row>
    <row r="4607" spans="1:11" ht="12.75" customHeight="1">
      <c r="A4607" s="68" t="s">
        <v>304</v>
      </c>
      <c r="B4607" s="68" t="s">
        <v>56</v>
      </c>
      <c r="C4607" s="68" t="s">
        <v>287</v>
      </c>
      <c r="D4607" s="68" t="s">
        <v>359</v>
      </c>
      <c r="E4607" s="68" t="s">
        <v>360</v>
      </c>
      <c r="F4607" s="68" t="s">
        <v>77</v>
      </c>
      <c r="G4607" s="68" t="s">
        <v>273</v>
      </c>
      <c r="H4607" s="68" t="s">
        <v>404</v>
      </c>
      <c r="I4607" s="65">
        <v>66</v>
      </c>
      <c r="J4607" s="65">
        <v>467</v>
      </c>
      <c r="K4607" s="65" t="s">
        <v>275</v>
      </c>
    </row>
    <row r="4608" spans="1:11" ht="12.75" customHeight="1">
      <c r="A4608" s="68" t="s">
        <v>304</v>
      </c>
      <c r="B4608" s="68" t="s">
        <v>56</v>
      </c>
      <c r="C4608" s="68" t="s">
        <v>287</v>
      </c>
      <c r="D4608" s="68" t="s">
        <v>359</v>
      </c>
      <c r="E4608" s="68" t="s">
        <v>360</v>
      </c>
      <c r="F4608" s="68" t="s">
        <v>77</v>
      </c>
      <c r="G4608" s="68" t="s">
        <v>273</v>
      </c>
      <c r="H4608" s="68" t="s">
        <v>422</v>
      </c>
      <c r="I4608" s="65">
        <v>91</v>
      </c>
      <c r="J4608" s="65">
        <v>467</v>
      </c>
      <c r="K4608" s="65" t="s">
        <v>275</v>
      </c>
    </row>
    <row r="4609" spans="1:11" ht="12.75" customHeight="1">
      <c r="A4609" s="68" t="s">
        <v>304</v>
      </c>
      <c r="B4609" s="68" t="s">
        <v>56</v>
      </c>
      <c r="C4609" s="68" t="s">
        <v>287</v>
      </c>
      <c r="D4609" s="68" t="s">
        <v>359</v>
      </c>
      <c r="E4609" s="68" t="s">
        <v>360</v>
      </c>
      <c r="F4609" s="68" t="s">
        <v>77</v>
      </c>
      <c r="G4609" s="68" t="s">
        <v>273</v>
      </c>
      <c r="H4609" s="68" t="s">
        <v>258</v>
      </c>
      <c r="I4609" s="65">
        <v>100</v>
      </c>
      <c r="J4609" s="65">
        <v>467</v>
      </c>
      <c r="K4609" s="65" t="s">
        <v>275</v>
      </c>
    </row>
    <row r="4610" spans="1:11" ht="12.75" customHeight="1">
      <c r="A4610" s="68" t="s">
        <v>304</v>
      </c>
      <c r="B4610" s="68" t="s">
        <v>56</v>
      </c>
      <c r="C4610" s="68" t="s">
        <v>287</v>
      </c>
      <c r="D4610" s="68" t="s">
        <v>359</v>
      </c>
      <c r="E4610" s="68" t="s">
        <v>360</v>
      </c>
      <c r="F4610" s="68" t="s">
        <v>77</v>
      </c>
      <c r="G4610" s="68" t="s">
        <v>273</v>
      </c>
      <c r="H4610" s="68" t="s">
        <v>362</v>
      </c>
      <c r="I4610" s="65">
        <v>74</v>
      </c>
      <c r="J4610" s="65">
        <v>467</v>
      </c>
      <c r="K4610" s="65" t="s">
        <v>275</v>
      </c>
    </row>
    <row r="4611" spans="1:11" ht="12.75" customHeight="1">
      <c r="A4611" s="68" t="s">
        <v>304</v>
      </c>
      <c r="B4611" s="68" t="s">
        <v>56</v>
      </c>
      <c r="C4611" s="68" t="s">
        <v>287</v>
      </c>
      <c r="D4611" s="68" t="s">
        <v>359</v>
      </c>
      <c r="E4611" s="68" t="s">
        <v>360</v>
      </c>
      <c r="F4611" s="68" t="s">
        <v>77</v>
      </c>
      <c r="G4611" s="68" t="s">
        <v>273</v>
      </c>
      <c r="H4611" s="68" t="s">
        <v>363</v>
      </c>
      <c r="I4611" s="65">
        <v>69</v>
      </c>
      <c r="J4611" s="65">
        <v>467</v>
      </c>
      <c r="K4611" s="65" t="s">
        <v>275</v>
      </c>
    </row>
    <row r="4612" spans="1:11" ht="12.75" customHeight="1">
      <c r="A4612" s="68" t="s">
        <v>304</v>
      </c>
      <c r="B4612" s="68" t="s">
        <v>56</v>
      </c>
      <c r="C4612" s="68" t="s">
        <v>287</v>
      </c>
      <c r="D4612" s="68" t="s">
        <v>359</v>
      </c>
      <c r="E4612" s="68" t="s">
        <v>360</v>
      </c>
      <c r="F4612" s="68" t="s">
        <v>77</v>
      </c>
      <c r="G4612" s="68" t="s">
        <v>273</v>
      </c>
      <c r="H4612" s="68" t="s">
        <v>364</v>
      </c>
      <c r="I4612" s="65">
        <v>76</v>
      </c>
      <c r="J4612" s="65">
        <v>467</v>
      </c>
      <c r="K4612" s="65" t="s">
        <v>275</v>
      </c>
    </row>
    <row r="4613" spans="1:11" ht="12.75" customHeight="1">
      <c r="A4613" s="68" t="s">
        <v>304</v>
      </c>
      <c r="B4613" s="68" t="s">
        <v>56</v>
      </c>
      <c r="C4613" s="68" t="s">
        <v>287</v>
      </c>
      <c r="D4613" s="68" t="s">
        <v>359</v>
      </c>
      <c r="E4613" s="68" t="s">
        <v>360</v>
      </c>
      <c r="F4613" s="68" t="s">
        <v>77</v>
      </c>
      <c r="G4613" s="68" t="s">
        <v>273</v>
      </c>
      <c r="H4613" s="68" t="s">
        <v>451</v>
      </c>
      <c r="I4613" s="65">
        <v>70</v>
      </c>
      <c r="J4613" s="65">
        <v>467</v>
      </c>
      <c r="K4613" s="65" t="s">
        <v>275</v>
      </c>
    </row>
    <row r="4614" spans="1:11" ht="12.75" customHeight="1">
      <c r="A4614" s="68" t="s">
        <v>304</v>
      </c>
      <c r="B4614" s="68" t="s">
        <v>56</v>
      </c>
      <c r="C4614" s="68" t="s">
        <v>287</v>
      </c>
      <c r="D4614" s="68" t="s">
        <v>359</v>
      </c>
      <c r="E4614" s="68" t="s">
        <v>360</v>
      </c>
      <c r="F4614" s="68" t="s">
        <v>77</v>
      </c>
      <c r="G4614" s="68" t="s">
        <v>273</v>
      </c>
      <c r="H4614" s="68" t="s">
        <v>365</v>
      </c>
      <c r="I4614" s="65">
        <v>10</v>
      </c>
      <c r="J4614" s="65">
        <v>467</v>
      </c>
      <c r="K4614" s="65" t="s">
        <v>275</v>
      </c>
    </row>
    <row r="4615" spans="1:11" ht="12.75" customHeight="1">
      <c r="A4615" s="68" t="s">
        <v>304</v>
      </c>
      <c r="B4615" s="68" t="s">
        <v>56</v>
      </c>
      <c r="C4615" s="68" t="s">
        <v>287</v>
      </c>
      <c r="D4615" s="68" t="s">
        <v>359</v>
      </c>
      <c r="E4615" s="68" t="s">
        <v>360</v>
      </c>
      <c r="F4615" s="68" t="s">
        <v>77</v>
      </c>
      <c r="G4615" s="68" t="s">
        <v>273</v>
      </c>
      <c r="H4615" s="68" t="s">
        <v>366</v>
      </c>
      <c r="I4615" s="65">
        <v>16</v>
      </c>
      <c r="J4615" s="65">
        <v>467</v>
      </c>
      <c r="K4615" s="65" t="s">
        <v>275</v>
      </c>
    </row>
    <row r="4616" spans="1:11" ht="12.75" customHeight="1">
      <c r="A4616" s="68" t="s">
        <v>304</v>
      </c>
      <c r="B4616" s="68" t="s">
        <v>56</v>
      </c>
      <c r="C4616" s="68" t="s">
        <v>287</v>
      </c>
      <c r="D4616" s="68" t="s">
        <v>359</v>
      </c>
      <c r="E4616" s="68" t="s">
        <v>360</v>
      </c>
      <c r="F4616" s="68" t="s">
        <v>77</v>
      </c>
      <c r="G4616" s="68" t="s">
        <v>273</v>
      </c>
      <c r="H4616" s="68" t="s">
        <v>367</v>
      </c>
      <c r="I4616" s="65">
        <v>19</v>
      </c>
      <c r="J4616" s="65">
        <v>467</v>
      </c>
      <c r="K4616" s="65" t="s">
        <v>275</v>
      </c>
    </row>
    <row r="4617" spans="1:11" ht="12.75" customHeight="1">
      <c r="A4617" s="68" t="s">
        <v>304</v>
      </c>
      <c r="B4617" s="68" t="s">
        <v>56</v>
      </c>
      <c r="C4617" s="68" t="s">
        <v>287</v>
      </c>
      <c r="D4617" s="68" t="s">
        <v>359</v>
      </c>
      <c r="E4617" s="68" t="s">
        <v>360</v>
      </c>
      <c r="F4617" s="68" t="s">
        <v>77</v>
      </c>
      <c r="G4617" s="68" t="s">
        <v>273</v>
      </c>
      <c r="H4617" s="68" t="s">
        <v>247</v>
      </c>
      <c r="I4617" s="65">
        <v>63</v>
      </c>
      <c r="J4617" s="65">
        <v>467</v>
      </c>
      <c r="K4617" s="65" t="s">
        <v>275</v>
      </c>
    </row>
    <row r="4618" spans="1:11" ht="12.75" customHeight="1">
      <c r="A4618" s="68" t="s">
        <v>304</v>
      </c>
      <c r="B4618" s="68" t="s">
        <v>56</v>
      </c>
      <c r="C4618" s="68" t="s">
        <v>287</v>
      </c>
      <c r="D4618" s="68" t="s">
        <v>359</v>
      </c>
      <c r="E4618" s="68" t="s">
        <v>360</v>
      </c>
      <c r="F4618" s="68" t="s">
        <v>77</v>
      </c>
      <c r="G4618" s="68" t="s">
        <v>273</v>
      </c>
      <c r="H4618" s="68" t="s">
        <v>375</v>
      </c>
      <c r="I4618" s="65">
        <v>106</v>
      </c>
      <c r="J4618" s="65">
        <v>467</v>
      </c>
      <c r="K4618" s="65" t="s">
        <v>275</v>
      </c>
    </row>
    <row r="4619" spans="1:11" ht="12.75" customHeight="1">
      <c r="A4619" s="68" t="s">
        <v>304</v>
      </c>
      <c r="B4619" s="68" t="s">
        <v>56</v>
      </c>
      <c r="C4619" s="68" t="s">
        <v>287</v>
      </c>
      <c r="D4619" s="68" t="s">
        <v>359</v>
      </c>
      <c r="E4619" s="68" t="s">
        <v>360</v>
      </c>
      <c r="F4619" s="68" t="s">
        <v>77</v>
      </c>
      <c r="G4619" s="68" t="s">
        <v>273</v>
      </c>
      <c r="H4619" s="68" t="s">
        <v>368</v>
      </c>
      <c r="I4619" s="65">
        <v>21</v>
      </c>
      <c r="J4619" s="65">
        <v>467</v>
      </c>
      <c r="K4619" s="65" t="s">
        <v>275</v>
      </c>
    </row>
    <row r="4620" spans="1:11" ht="12.75" customHeight="1">
      <c r="A4620" s="68" t="s">
        <v>304</v>
      </c>
      <c r="B4620" s="68" t="s">
        <v>56</v>
      </c>
      <c r="C4620" s="68" t="s">
        <v>287</v>
      </c>
      <c r="D4620" s="68" t="s">
        <v>359</v>
      </c>
      <c r="E4620" s="68" t="s">
        <v>360</v>
      </c>
      <c r="F4620" s="68" t="s">
        <v>77</v>
      </c>
      <c r="G4620" s="68" t="s">
        <v>273</v>
      </c>
      <c r="H4620" s="68" t="s">
        <v>491</v>
      </c>
      <c r="I4620" s="65">
        <v>6</v>
      </c>
      <c r="J4620" s="65">
        <v>467</v>
      </c>
      <c r="K4620" s="65" t="s">
        <v>275</v>
      </c>
    </row>
    <row r="4621" spans="1:11" ht="12.75" customHeight="1">
      <c r="A4621" s="68" t="s">
        <v>304</v>
      </c>
      <c r="B4621" s="68" t="s">
        <v>56</v>
      </c>
      <c r="C4621" s="68" t="s">
        <v>287</v>
      </c>
      <c r="D4621" s="68" t="s">
        <v>359</v>
      </c>
      <c r="E4621" s="68" t="s">
        <v>360</v>
      </c>
      <c r="F4621" s="68" t="s">
        <v>77</v>
      </c>
      <c r="G4621" s="68" t="s">
        <v>273</v>
      </c>
      <c r="H4621" s="68" t="s">
        <v>369</v>
      </c>
      <c r="I4621" s="65">
        <v>3</v>
      </c>
      <c r="J4621" s="65">
        <v>467</v>
      </c>
      <c r="K4621" s="65" t="s">
        <v>275</v>
      </c>
    </row>
    <row r="4622" spans="1:11" ht="12.75" customHeight="1">
      <c r="A4622" s="68" t="s">
        <v>304</v>
      </c>
      <c r="B4622" s="68" t="s">
        <v>56</v>
      </c>
      <c r="C4622" s="68" t="s">
        <v>287</v>
      </c>
      <c r="D4622" s="68" t="s">
        <v>359</v>
      </c>
      <c r="E4622" s="68" t="s">
        <v>360</v>
      </c>
      <c r="F4622" s="68" t="s">
        <v>77</v>
      </c>
      <c r="G4622" s="68" t="s">
        <v>273</v>
      </c>
      <c r="H4622" s="68" t="s">
        <v>638</v>
      </c>
      <c r="I4622" s="65">
        <v>27</v>
      </c>
      <c r="J4622" s="65">
        <v>467</v>
      </c>
      <c r="K4622" s="65" t="s">
        <v>275</v>
      </c>
    </row>
    <row r="4623" spans="1:11" ht="12.75" customHeight="1">
      <c r="A4623" s="68" t="s">
        <v>304</v>
      </c>
      <c r="B4623" s="68" t="s">
        <v>56</v>
      </c>
      <c r="C4623" s="68" t="s">
        <v>287</v>
      </c>
      <c r="D4623" s="68" t="s">
        <v>359</v>
      </c>
      <c r="E4623" s="68" t="s">
        <v>360</v>
      </c>
      <c r="F4623" s="68" t="s">
        <v>77</v>
      </c>
      <c r="G4623" s="68" t="s">
        <v>273</v>
      </c>
      <c r="H4623" s="68" t="s">
        <v>362</v>
      </c>
      <c r="I4623" s="65">
        <v>15</v>
      </c>
      <c r="J4623" s="65">
        <v>616</v>
      </c>
      <c r="K4623" s="65" t="s">
        <v>383</v>
      </c>
    </row>
    <row r="4624" spans="1:11" ht="12.75" customHeight="1">
      <c r="A4624" s="68" t="s">
        <v>304</v>
      </c>
      <c r="B4624" s="68" t="s">
        <v>56</v>
      </c>
      <c r="C4624" s="68" t="s">
        <v>287</v>
      </c>
      <c r="D4624" s="68" t="s">
        <v>359</v>
      </c>
      <c r="E4624" s="68" t="s">
        <v>360</v>
      </c>
      <c r="F4624" s="68" t="s">
        <v>77</v>
      </c>
      <c r="G4624" s="68" t="s">
        <v>273</v>
      </c>
      <c r="H4624" s="68" t="s">
        <v>363</v>
      </c>
      <c r="I4624" s="65">
        <v>26</v>
      </c>
      <c r="J4624" s="65">
        <v>616</v>
      </c>
      <c r="K4624" s="65" t="s">
        <v>383</v>
      </c>
    </row>
    <row r="4625" spans="1:11" ht="12.75" customHeight="1">
      <c r="A4625" s="68" t="s">
        <v>304</v>
      </c>
      <c r="B4625" s="68" t="s">
        <v>56</v>
      </c>
      <c r="C4625" s="68" t="s">
        <v>287</v>
      </c>
      <c r="D4625" s="68" t="s">
        <v>359</v>
      </c>
      <c r="E4625" s="68" t="s">
        <v>360</v>
      </c>
      <c r="F4625" s="68" t="s">
        <v>77</v>
      </c>
      <c r="G4625" s="68" t="s">
        <v>273</v>
      </c>
      <c r="H4625" s="68" t="s">
        <v>364</v>
      </c>
      <c r="I4625" s="65">
        <v>6</v>
      </c>
      <c r="J4625" s="65">
        <v>616</v>
      </c>
      <c r="K4625" s="65" t="s">
        <v>383</v>
      </c>
    </row>
    <row r="4626" spans="1:11" ht="12.75" customHeight="1">
      <c r="A4626" s="68" t="s">
        <v>304</v>
      </c>
      <c r="B4626" s="68" t="s">
        <v>56</v>
      </c>
      <c r="C4626" s="68" t="s">
        <v>287</v>
      </c>
      <c r="D4626" s="68" t="s">
        <v>359</v>
      </c>
      <c r="E4626" s="68" t="s">
        <v>360</v>
      </c>
      <c r="F4626" s="68" t="s">
        <v>77</v>
      </c>
      <c r="G4626" s="68" t="s">
        <v>273</v>
      </c>
      <c r="H4626" s="68" t="s">
        <v>365</v>
      </c>
      <c r="I4626" s="65">
        <v>4</v>
      </c>
      <c r="J4626" s="65">
        <v>616</v>
      </c>
      <c r="K4626" s="65" t="s">
        <v>383</v>
      </c>
    </row>
    <row r="4627" spans="1:11" ht="12.75" customHeight="1">
      <c r="A4627" s="68" t="s">
        <v>304</v>
      </c>
      <c r="B4627" s="68" t="s">
        <v>56</v>
      </c>
      <c r="C4627" s="68" t="s">
        <v>287</v>
      </c>
      <c r="D4627" s="68" t="s">
        <v>359</v>
      </c>
      <c r="E4627" s="68" t="s">
        <v>360</v>
      </c>
      <c r="F4627" s="68" t="s">
        <v>77</v>
      </c>
      <c r="G4627" s="68" t="s">
        <v>273</v>
      </c>
      <c r="H4627" s="68" t="s">
        <v>367</v>
      </c>
      <c r="I4627" s="65">
        <v>3</v>
      </c>
      <c r="J4627" s="65">
        <v>616</v>
      </c>
      <c r="K4627" s="65" t="s">
        <v>383</v>
      </c>
    </row>
    <row r="4628" spans="1:11" ht="12.75" customHeight="1">
      <c r="A4628" s="68" t="s">
        <v>304</v>
      </c>
      <c r="B4628" s="68" t="s">
        <v>56</v>
      </c>
      <c r="C4628" s="68" t="s">
        <v>287</v>
      </c>
      <c r="D4628" s="68" t="s">
        <v>359</v>
      </c>
      <c r="E4628" s="68" t="s">
        <v>360</v>
      </c>
      <c r="F4628" s="68" t="s">
        <v>77</v>
      </c>
      <c r="G4628" s="68" t="s">
        <v>273</v>
      </c>
      <c r="H4628" s="68" t="s">
        <v>375</v>
      </c>
      <c r="I4628" s="65">
        <v>4</v>
      </c>
      <c r="J4628" s="65">
        <v>616</v>
      </c>
      <c r="K4628" s="65" t="s">
        <v>383</v>
      </c>
    </row>
    <row r="4629" spans="1:11" ht="12.75" customHeight="1">
      <c r="A4629" s="68" t="s">
        <v>304</v>
      </c>
      <c r="B4629" s="68" t="s">
        <v>56</v>
      </c>
      <c r="C4629" s="68" t="s">
        <v>287</v>
      </c>
      <c r="D4629" s="68" t="s">
        <v>359</v>
      </c>
      <c r="E4629" s="68" t="s">
        <v>360</v>
      </c>
      <c r="F4629" s="68" t="s">
        <v>77</v>
      </c>
      <c r="G4629" s="68" t="s">
        <v>273</v>
      </c>
      <c r="H4629" s="68" t="s">
        <v>368</v>
      </c>
      <c r="I4629" s="65">
        <v>2</v>
      </c>
      <c r="J4629" s="65">
        <v>616</v>
      </c>
      <c r="K4629" s="65" t="s">
        <v>383</v>
      </c>
    </row>
    <row r="4630" spans="1:11" ht="12.75" customHeight="1">
      <c r="A4630" s="68" t="s">
        <v>304</v>
      </c>
      <c r="B4630" s="68" t="s">
        <v>56</v>
      </c>
      <c r="C4630" s="68" t="s">
        <v>287</v>
      </c>
      <c r="D4630" s="68" t="s">
        <v>359</v>
      </c>
      <c r="E4630" s="68" t="s">
        <v>360</v>
      </c>
      <c r="F4630" s="68" t="s">
        <v>77</v>
      </c>
      <c r="G4630" s="68" t="s">
        <v>273</v>
      </c>
      <c r="H4630" s="68" t="s">
        <v>491</v>
      </c>
      <c r="I4630" s="65">
        <v>1</v>
      </c>
      <c r="J4630" s="65">
        <v>616</v>
      </c>
      <c r="K4630" s="65" t="s">
        <v>383</v>
      </c>
    </row>
    <row r="4631" spans="1:11" ht="12.75" customHeight="1">
      <c r="A4631" s="68" t="s">
        <v>304</v>
      </c>
      <c r="B4631" s="68" t="s">
        <v>56</v>
      </c>
      <c r="C4631" s="68" t="s">
        <v>287</v>
      </c>
      <c r="D4631" s="68" t="s">
        <v>359</v>
      </c>
      <c r="E4631" s="68" t="s">
        <v>360</v>
      </c>
      <c r="F4631" s="68" t="s">
        <v>77</v>
      </c>
      <c r="G4631" s="68" t="s">
        <v>273</v>
      </c>
      <c r="H4631" s="68" t="s">
        <v>407</v>
      </c>
      <c r="I4631" s="65">
        <v>4</v>
      </c>
      <c r="J4631" s="65">
        <v>432</v>
      </c>
      <c r="K4631" s="65" t="s">
        <v>424</v>
      </c>
    </row>
    <row r="4632" spans="1:11" ht="12.75" customHeight="1">
      <c r="A4632" s="68" t="s">
        <v>304</v>
      </c>
      <c r="B4632" s="68" t="s">
        <v>56</v>
      </c>
      <c r="C4632" s="68" t="s">
        <v>287</v>
      </c>
      <c r="D4632" s="68" t="s">
        <v>359</v>
      </c>
      <c r="E4632" s="68" t="s">
        <v>360</v>
      </c>
      <c r="F4632" s="68" t="s">
        <v>77</v>
      </c>
      <c r="G4632" s="68" t="s">
        <v>273</v>
      </c>
      <c r="H4632" s="68" t="s">
        <v>408</v>
      </c>
      <c r="I4632" s="65">
        <v>160</v>
      </c>
      <c r="J4632" s="65">
        <v>432</v>
      </c>
      <c r="K4632" s="65" t="s">
        <v>424</v>
      </c>
    </row>
    <row r="4633" spans="1:11" ht="12.75" customHeight="1">
      <c r="A4633" s="68" t="s">
        <v>304</v>
      </c>
      <c r="B4633" s="68" t="s">
        <v>56</v>
      </c>
      <c r="C4633" s="68" t="s">
        <v>287</v>
      </c>
      <c r="D4633" s="68" t="s">
        <v>359</v>
      </c>
      <c r="E4633" s="68" t="s">
        <v>360</v>
      </c>
      <c r="F4633" s="68" t="s">
        <v>77</v>
      </c>
      <c r="G4633" s="68" t="s">
        <v>273</v>
      </c>
      <c r="H4633" s="68" t="s">
        <v>404</v>
      </c>
      <c r="I4633" s="65">
        <v>116</v>
      </c>
      <c r="J4633" s="65">
        <v>432</v>
      </c>
      <c r="K4633" s="65" t="s">
        <v>424</v>
      </c>
    </row>
    <row r="4634" spans="1:11" ht="12.75" customHeight="1">
      <c r="A4634" s="68" t="s">
        <v>304</v>
      </c>
      <c r="B4634" s="68" t="s">
        <v>56</v>
      </c>
      <c r="C4634" s="68" t="s">
        <v>287</v>
      </c>
      <c r="D4634" s="68" t="s">
        <v>359</v>
      </c>
      <c r="E4634" s="68" t="s">
        <v>360</v>
      </c>
      <c r="F4634" s="68" t="s">
        <v>77</v>
      </c>
      <c r="G4634" s="68" t="s">
        <v>273</v>
      </c>
      <c r="H4634" s="68" t="s">
        <v>422</v>
      </c>
      <c r="I4634" s="65">
        <v>100</v>
      </c>
      <c r="J4634" s="65">
        <v>432</v>
      </c>
      <c r="K4634" s="65" t="s">
        <v>424</v>
      </c>
    </row>
    <row r="4635" spans="1:11" ht="12.75" customHeight="1">
      <c r="A4635" s="68" t="s">
        <v>304</v>
      </c>
      <c r="B4635" s="68" t="s">
        <v>56</v>
      </c>
      <c r="C4635" s="68" t="s">
        <v>287</v>
      </c>
      <c r="D4635" s="68" t="s">
        <v>359</v>
      </c>
      <c r="E4635" s="68" t="s">
        <v>360</v>
      </c>
      <c r="F4635" s="68" t="s">
        <v>77</v>
      </c>
      <c r="G4635" s="68" t="s">
        <v>273</v>
      </c>
      <c r="H4635" s="68" t="s">
        <v>258</v>
      </c>
      <c r="I4635" s="65">
        <v>121</v>
      </c>
      <c r="J4635" s="65">
        <v>432</v>
      </c>
      <c r="K4635" s="65" t="s">
        <v>424</v>
      </c>
    </row>
    <row r="4636" spans="1:11" ht="12.75" customHeight="1">
      <c r="A4636" s="68" t="s">
        <v>304</v>
      </c>
      <c r="B4636" s="68" t="s">
        <v>56</v>
      </c>
      <c r="C4636" s="68" t="s">
        <v>287</v>
      </c>
      <c r="D4636" s="68" t="s">
        <v>359</v>
      </c>
      <c r="E4636" s="68" t="s">
        <v>360</v>
      </c>
      <c r="F4636" s="68" t="s">
        <v>77</v>
      </c>
      <c r="G4636" s="68" t="s">
        <v>273</v>
      </c>
      <c r="H4636" s="68" t="s">
        <v>362</v>
      </c>
      <c r="I4636" s="65">
        <v>129</v>
      </c>
      <c r="J4636" s="65">
        <v>432</v>
      </c>
      <c r="K4636" s="65" t="s">
        <v>424</v>
      </c>
    </row>
    <row r="4637" spans="1:11" ht="12.75" customHeight="1">
      <c r="A4637" s="68" t="s">
        <v>304</v>
      </c>
      <c r="B4637" s="68" t="s">
        <v>56</v>
      </c>
      <c r="C4637" s="68" t="s">
        <v>287</v>
      </c>
      <c r="D4637" s="68" t="s">
        <v>359</v>
      </c>
      <c r="E4637" s="68" t="s">
        <v>360</v>
      </c>
      <c r="F4637" s="68" t="s">
        <v>77</v>
      </c>
      <c r="G4637" s="68" t="s">
        <v>273</v>
      </c>
      <c r="H4637" s="68" t="s">
        <v>363</v>
      </c>
      <c r="I4637" s="65">
        <v>121</v>
      </c>
      <c r="J4637" s="65">
        <v>432</v>
      </c>
      <c r="K4637" s="65" t="s">
        <v>424</v>
      </c>
    </row>
    <row r="4638" spans="1:11" ht="12.75" customHeight="1">
      <c r="A4638" s="68" t="s">
        <v>304</v>
      </c>
      <c r="B4638" s="68" t="s">
        <v>56</v>
      </c>
      <c r="C4638" s="68" t="s">
        <v>287</v>
      </c>
      <c r="D4638" s="68" t="s">
        <v>359</v>
      </c>
      <c r="E4638" s="68" t="s">
        <v>360</v>
      </c>
      <c r="F4638" s="68" t="s">
        <v>77</v>
      </c>
      <c r="G4638" s="68" t="s">
        <v>273</v>
      </c>
      <c r="H4638" s="68" t="s">
        <v>364</v>
      </c>
      <c r="I4638" s="65">
        <v>104</v>
      </c>
      <c r="J4638" s="65">
        <v>432</v>
      </c>
      <c r="K4638" s="65" t="s">
        <v>424</v>
      </c>
    </row>
    <row r="4639" spans="1:11" ht="12.75" customHeight="1">
      <c r="A4639" s="68" t="s">
        <v>304</v>
      </c>
      <c r="B4639" s="68" t="s">
        <v>56</v>
      </c>
      <c r="C4639" s="68" t="s">
        <v>287</v>
      </c>
      <c r="D4639" s="68" t="s">
        <v>359</v>
      </c>
      <c r="E4639" s="68" t="s">
        <v>360</v>
      </c>
      <c r="F4639" s="68" t="s">
        <v>77</v>
      </c>
      <c r="G4639" s="68" t="s">
        <v>273</v>
      </c>
      <c r="H4639" s="68" t="s">
        <v>451</v>
      </c>
      <c r="I4639" s="65">
        <v>77</v>
      </c>
      <c r="J4639" s="65">
        <v>432</v>
      </c>
      <c r="K4639" s="65" t="s">
        <v>424</v>
      </c>
    </row>
    <row r="4640" spans="1:11" ht="12.75" customHeight="1">
      <c r="A4640" s="68" t="s">
        <v>304</v>
      </c>
      <c r="B4640" s="68" t="s">
        <v>56</v>
      </c>
      <c r="C4640" s="68" t="s">
        <v>287</v>
      </c>
      <c r="D4640" s="68" t="s">
        <v>359</v>
      </c>
      <c r="E4640" s="68" t="s">
        <v>360</v>
      </c>
      <c r="F4640" s="68" t="s">
        <v>77</v>
      </c>
      <c r="G4640" s="68" t="s">
        <v>273</v>
      </c>
      <c r="H4640" s="68" t="s">
        <v>365</v>
      </c>
      <c r="I4640" s="65">
        <v>48</v>
      </c>
      <c r="J4640" s="65">
        <v>432</v>
      </c>
      <c r="K4640" s="65" t="s">
        <v>424</v>
      </c>
    </row>
    <row r="4641" spans="1:11" ht="12.75" customHeight="1">
      <c r="A4641" s="68" t="s">
        <v>304</v>
      </c>
      <c r="B4641" s="68" t="s">
        <v>56</v>
      </c>
      <c r="C4641" s="68" t="s">
        <v>287</v>
      </c>
      <c r="D4641" s="68" t="s">
        <v>359</v>
      </c>
      <c r="E4641" s="68" t="s">
        <v>360</v>
      </c>
      <c r="F4641" s="68" t="s">
        <v>77</v>
      </c>
      <c r="G4641" s="68" t="s">
        <v>273</v>
      </c>
      <c r="H4641" s="68" t="s">
        <v>366</v>
      </c>
      <c r="I4641" s="65">
        <v>58</v>
      </c>
      <c r="J4641" s="65">
        <v>432</v>
      </c>
      <c r="K4641" s="65" t="s">
        <v>424</v>
      </c>
    </row>
    <row r="4642" spans="1:11" ht="12.75" customHeight="1">
      <c r="A4642" s="68" t="s">
        <v>304</v>
      </c>
      <c r="B4642" s="68" t="s">
        <v>56</v>
      </c>
      <c r="C4642" s="68" t="s">
        <v>287</v>
      </c>
      <c r="D4642" s="68" t="s">
        <v>359</v>
      </c>
      <c r="E4642" s="68" t="s">
        <v>360</v>
      </c>
      <c r="F4642" s="68" t="s">
        <v>77</v>
      </c>
      <c r="G4642" s="68" t="s">
        <v>273</v>
      </c>
      <c r="H4642" s="68" t="s">
        <v>367</v>
      </c>
      <c r="I4642" s="65">
        <v>44</v>
      </c>
      <c r="J4642" s="65">
        <v>432</v>
      </c>
      <c r="K4642" s="65" t="s">
        <v>424</v>
      </c>
    </row>
    <row r="4643" spans="1:11" ht="12.75" customHeight="1">
      <c r="A4643" s="68" t="s">
        <v>304</v>
      </c>
      <c r="B4643" s="68" t="s">
        <v>56</v>
      </c>
      <c r="C4643" s="68" t="s">
        <v>287</v>
      </c>
      <c r="D4643" s="68" t="s">
        <v>359</v>
      </c>
      <c r="E4643" s="68" t="s">
        <v>360</v>
      </c>
      <c r="F4643" s="68" t="s">
        <v>77</v>
      </c>
      <c r="G4643" s="68" t="s">
        <v>273</v>
      </c>
      <c r="H4643" s="68" t="s">
        <v>247</v>
      </c>
      <c r="I4643" s="65">
        <v>35</v>
      </c>
      <c r="J4643" s="65">
        <v>432</v>
      </c>
      <c r="K4643" s="65" t="s">
        <v>424</v>
      </c>
    </row>
    <row r="4644" spans="1:11" ht="12.75" customHeight="1">
      <c r="A4644" s="68" t="s">
        <v>304</v>
      </c>
      <c r="B4644" s="68" t="s">
        <v>56</v>
      </c>
      <c r="C4644" s="68" t="s">
        <v>287</v>
      </c>
      <c r="D4644" s="68" t="s">
        <v>359</v>
      </c>
      <c r="E4644" s="68" t="s">
        <v>360</v>
      </c>
      <c r="F4644" s="68" t="s">
        <v>77</v>
      </c>
      <c r="G4644" s="68" t="s">
        <v>273</v>
      </c>
      <c r="H4644" s="68" t="s">
        <v>375</v>
      </c>
      <c r="I4644" s="65">
        <v>34</v>
      </c>
      <c r="J4644" s="65">
        <v>432</v>
      </c>
      <c r="K4644" s="65" t="s">
        <v>424</v>
      </c>
    </row>
    <row r="4645" spans="1:11" ht="12.75" customHeight="1">
      <c r="A4645" s="68" t="s">
        <v>304</v>
      </c>
      <c r="B4645" s="68" t="s">
        <v>56</v>
      </c>
      <c r="C4645" s="68" t="s">
        <v>287</v>
      </c>
      <c r="D4645" s="68" t="s">
        <v>359</v>
      </c>
      <c r="E4645" s="68" t="s">
        <v>360</v>
      </c>
      <c r="F4645" s="68" t="s">
        <v>77</v>
      </c>
      <c r="G4645" s="68" t="s">
        <v>273</v>
      </c>
      <c r="H4645" s="68" t="s">
        <v>368</v>
      </c>
      <c r="I4645" s="65">
        <v>34</v>
      </c>
      <c r="J4645" s="65">
        <v>432</v>
      </c>
      <c r="K4645" s="65" t="s">
        <v>424</v>
      </c>
    </row>
    <row r="4646" spans="1:11" ht="12.75" customHeight="1">
      <c r="A4646" s="68" t="s">
        <v>304</v>
      </c>
      <c r="B4646" s="68" t="s">
        <v>56</v>
      </c>
      <c r="C4646" s="68" t="s">
        <v>287</v>
      </c>
      <c r="D4646" s="68" t="s">
        <v>359</v>
      </c>
      <c r="E4646" s="68" t="s">
        <v>360</v>
      </c>
      <c r="F4646" s="68" t="s">
        <v>77</v>
      </c>
      <c r="G4646" s="68" t="s">
        <v>273</v>
      </c>
      <c r="H4646" s="68" t="s">
        <v>491</v>
      </c>
      <c r="I4646" s="65">
        <v>12</v>
      </c>
      <c r="J4646" s="65">
        <v>432</v>
      </c>
      <c r="K4646" s="65" t="s">
        <v>424</v>
      </c>
    </row>
    <row r="4647" spans="1:11" ht="12.75" customHeight="1">
      <c r="A4647" s="68" t="s">
        <v>304</v>
      </c>
      <c r="B4647" s="68" t="s">
        <v>56</v>
      </c>
      <c r="C4647" s="68" t="s">
        <v>287</v>
      </c>
      <c r="D4647" s="68" t="s">
        <v>359</v>
      </c>
      <c r="E4647" s="68" t="s">
        <v>360</v>
      </c>
      <c r="F4647" s="68" t="s">
        <v>204</v>
      </c>
      <c r="G4647" s="68" t="s">
        <v>384</v>
      </c>
      <c r="H4647" s="68" t="s">
        <v>521</v>
      </c>
      <c r="I4647" s="65">
        <v>4</v>
      </c>
      <c r="J4647" s="65">
        <v>708</v>
      </c>
      <c r="K4647" s="65" t="s">
        <v>385</v>
      </c>
    </row>
    <row r="4648" spans="1:11" ht="12.75" customHeight="1">
      <c r="A4648" s="68" t="s">
        <v>304</v>
      </c>
      <c r="B4648" s="68" t="s">
        <v>56</v>
      </c>
      <c r="C4648" s="68" t="s">
        <v>287</v>
      </c>
      <c r="D4648" s="68" t="s">
        <v>359</v>
      </c>
      <c r="E4648" s="68" t="s">
        <v>360</v>
      </c>
      <c r="F4648" s="68" t="s">
        <v>204</v>
      </c>
      <c r="G4648" s="68" t="s">
        <v>384</v>
      </c>
      <c r="H4648" s="68" t="s">
        <v>406</v>
      </c>
      <c r="I4648" s="65">
        <v>4</v>
      </c>
      <c r="J4648" s="65">
        <v>708</v>
      </c>
      <c r="K4648" s="65" t="s">
        <v>385</v>
      </c>
    </row>
    <row r="4649" spans="1:11" ht="12.75" customHeight="1">
      <c r="A4649" s="68" t="s">
        <v>304</v>
      </c>
      <c r="B4649" s="68" t="s">
        <v>56</v>
      </c>
      <c r="C4649" s="68" t="s">
        <v>287</v>
      </c>
      <c r="D4649" s="68" t="s">
        <v>359</v>
      </c>
      <c r="E4649" s="68" t="s">
        <v>360</v>
      </c>
      <c r="F4649" s="68" t="s">
        <v>204</v>
      </c>
      <c r="G4649" s="68" t="s">
        <v>384</v>
      </c>
      <c r="H4649" s="68" t="s">
        <v>407</v>
      </c>
      <c r="I4649" s="65">
        <v>127</v>
      </c>
      <c r="J4649" s="65">
        <v>708</v>
      </c>
      <c r="K4649" s="65" t="s">
        <v>385</v>
      </c>
    </row>
    <row r="4650" spans="1:11" ht="12.75" customHeight="1">
      <c r="A4650" s="68" t="s">
        <v>304</v>
      </c>
      <c r="B4650" s="68" t="s">
        <v>56</v>
      </c>
      <c r="C4650" s="68" t="s">
        <v>287</v>
      </c>
      <c r="D4650" s="68" t="s">
        <v>359</v>
      </c>
      <c r="E4650" s="68" t="s">
        <v>360</v>
      </c>
      <c r="F4650" s="68" t="s">
        <v>204</v>
      </c>
      <c r="G4650" s="68" t="s">
        <v>384</v>
      </c>
      <c r="H4650" s="68" t="s">
        <v>408</v>
      </c>
      <c r="I4650" s="65">
        <v>176</v>
      </c>
      <c r="J4650" s="65">
        <v>708</v>
      </c>
      <c r="K4650" s="65" t="s">
        <v>385</v>
      </c>
    </row>
    <row r="4651" spans="1:11" ht="12.75" customHeight="1">
      <c r="A4651" s="68" t="s">
        <v>304</v>
      </c>
      <c r="B4651" s="68" t="s">
        <v>56</v>
      </c>
      <c r="C4651" s="68" t="s">
        <v>287</v>
      </c>
      <c r="D4651" s="68" t="s">
        <v>359</v>
      </c>
      <c r="E4651" s="68" t="s">
        <v>360</v>
      </c>
      <c r="F4651" s="68" t="s">
        <v>204</v>
      </c>
      <c r="G4651" s="68" t="s">
        <v>384</v>
      </c>
      <c r="H4651" s="68" t="s">
        <v>404</v>
      </c>
      <c r="I4651" s="65">
        <v>203</v>
      </c>
      <c r="J4651" s="65">
        <v>708</v>
      </c>
      <c r="K4651" s="65" t="s">
        <v>385</v>
      </c>
    </row>
    <row r="4652" spans="1:11" ht="12.75" customHeight="1">
      <c r="A4652" s="68" t="s">
        <v>304</v>
      </c>
      <c r="B4652" s="68" t="s">
        <v>56</v>
      </c>
      <c r="C4652" s="68" t="s">
        <v>287</v>
      </c>
      <c r="D4652" s="68" t="s">
        <v>359</v>
      </c>
      <c r="E4652" s="68" t="s">
        <v>360</v>
      </c>
      <c r="F4652" s="68" t="s">
        <v>204</v>
      </c>
      <c r="G4652" s="68" t="s">
        <v>384</v>
      </c>
      <c r="H4652" s="68" t="s">
        <v>422</v>
      </c>
      <c r="I4652" s="65">
        <v>460</v>
      </c>
      <c r="J4652" s="65">
        <v>708</v>
      </c>
      <c r="K4652" s="65" t="s">
        <v>385</v>
      </c>
    </row>
    <row r="4653" spans="1:11" ht="12.75" customHeight="1">
      <c r="A4653" s="68" t="s">
        <v>304</v>
      </c>
      <c r="B4653" s="68" t="s">
        <v>56</v>
      </c>
      <c r="C4653" s="68" t="s">
        <v>287</v>
      </c>
      <c r="D4653" s="68" t="s">
        <v>359</v>
      </c>
      <c r="E4653" s="68" t="s">
        <v>360</v>
      </c>
      <c r="F4653" s="68" t="s">
        <v>204</v>
      </c>
      <c r="G4653" s="68" t="s">
        <v>384</v>
      </c>
      <c r="H4653" s="68" t="s">
        <v>258</v>
      </c>
      <c r="I4653" s="65">
        <v>577</v>
      </c>
      <c r="J4653" s="65">
        <v>708</v>
      </c>
      <c r="K4653" s="65" t="s">
        <v>385</v>
      </c>
    </row>
    <row r="4654" spans="1:11" ht="12.75" customHeight="1">
      <c r="A4654" s="68" t="s">
        <v>304</v>
      </c>
      <c r="B4654" s="68" t="s">
        <v>56</v>
      </c>
      <c r="C4654" s="68" t="s">
        <v>287</v>
      </c>
      <c r="D4654" s="68" t="s">
        <v>359</v>
      </c>
      <c r="E4654" s="68" t="s">
        <v>360</v>
      </c>
      <c r="F4654" s="68" t="s">
        <v>204</v>
      </c>
      <c r="G4654" s="68" t="s">
        <v>384</v>
      </c>
      <c r="H4654" s="68" t="s">
        <v>362</v>
      </c>
      <c r="I4654" s="65">
        <v>327</v>
      </c>
      <c r="J4654" s="65">
        <v>708</v>
      </c>
      <c r="K4654" s="65" t="s">
        <v>385</v>
      </c>
    </row>
    <row r="4655" spans="1:11" ht="12.75" customHeight="1">
      <c r="A4655" s="68" t="s">
        <v>304</v>
      </c>
      <c r="B4655" s="68" t="s">
        <v>56</v>
      </c>
      <c r="C4655" s="68" t="s">
        <v>287</v>
      </c>
      <c r="D4655" s="68" t="s">
        <v>359</v>
      </c>
      <c r="E4655" s="68" t="s">
        <v>360</v>
      </c>
      <c r="F4655" s="68" t="s">
        <v>204</v>
      </c>
      <c r="G4655" s="68" t="s">
        <v>384</v>
      </c>
      <c r="H4655" s="68" t="s">
        <v>363</v>
      </c>
      <c r="I4655" s="65">
        <v>359</v>
      </c>
      <c r="J4655" s="65">
        <v>708</v>
      </c>
      <c r="K4655" s="65" t="s">
        <v>385</v>
      </c>
    </row>
    <row r="4656" spans="1:11" ht="12.75" customHeight="1">
      <c r="A4656" s="68" t="s">
        <v>304</v>
      </c>
      <c r="B4656" s="68" t="s">
        <v>56</v>
      </c>
      <c r="C4656" s="68" t="s">
        <v>287</v>
      </c>
      <c r="D4656" s="68" t="s">
        <v>359</v>
      </c>
      <c r="E4656" s="68" t="s">
        <v>360</v>
      </c>
      <c r="F4656" s="68" t="s">
        <v>204</v>
      </c>
      <c r="G4656" s="68" t="s">
        <v>384</v>
      </c>
      <c r="H4656" s="68" t="s">
        <v>364</v>
      </c>
      <c r="I4656" s="65">
        <v>159</v>
      </c>
      <c r="J4656" s="65">
        <v>708</v>
      </c>
      <c r="K4656" s="65" t="s">
        <v>385</v>
      </c>
    </row>
    <row r="4657" spans="1:11" ht="12.75" customHeight="1">
      <c r="A4657" s="68" t="s">
        <v>304</v>
      </c>
      <c r="B4657" s="68" t="s">
        <v>56</v>
      </c>
      <c r="C4657" s="68" t="s">
        <v>287</v>
      </c>
      <c r="D4657" s="68" t="s">
        <v>359</v>
      </c>
      <c r="E4657" s="68" t="s">
        <v>360</v>
      </c>
      <c r="F4657" s="68" t="s">
        <v>204</v>
      </c>
      <c r="G4657" s="68" t="s">
        <v>384</v>
      </c>
      <c r="H4657" s="68" t="s">
        <v>451</v>
      </c>
      <c r="I4657" s="65">
        <v>143</v>
      </c>
      <c r="J4657" s="65">
        <v>708</v>
      </c>
      <c r="K4657" s="65" t="s">
        <v>385</v>
      </c>
    </row>
    <row r="4658" spans="1:11" ht="12.75" customHeight="1">
      <c r="A4658" s="68" t="s">
        <v>304</v>
      </c>
      <c r="B4658" s="68" t="s">
        <v>56</v>
      </c>
      <c r="C4658" s="68" t="s">
        <v>287</v>
      </c>
      <c r="D4658" s="68" t="s">
        <v>359</v>
      </c>
      <c r="E4658" s="68" t="s">
        <v>360</v>
      </c>
      <c r="F4658" s="68" t="s">
        <v>204</v>
      </c>
      <c r="G4658" s="68" t="s">
        <v>384</v>
      </c>
      <c r="H4658" s="68" t="s">
        <v>365</v>
      </c>
      <c r="I4658" s="65">
        <v>66</v>
      </c>
      <c r="J4658" s="65">
        <v>708</v>
      </c>
      <c r="K4658" s="65" t="s">
        <v>385</v>
      </c>
    </row>
    <row r="4659" spans="1:11" ht="12.75" customHeight="1">
      <c r="A4659" s="68" t="s">
        <v>304</v>
      </c>
      <c r="B4659" s="68" t="s">
        <v>56</v>
      </c>
      <c r="C4659" s="68" t="s">
        <v>287</v>
      </c>
      <c r="D4659" s="68" t="s">
        <v>359</v>
      </c>
      <c r="E4659" s="68" t="s">
        <v>360</v>
      </c>
      <c r="F4659" s="68" t="s">
        <v>204</v>
      </c>
      <c r="G4659" s="68" t="s">
        <v>384</v>
      </c>
      <c r="H4659" s="68" t="s">
        <v>366</v>
      </c>
      <c r="I4659" s="65">
        <v>158</v>
      </c>
      <c r="J4659" s="65">
        <v>708</v>
      </c>
      <c r="K4659" s="65" t="s">
        <v>385</v>
      </c>
    </row>
    <row r="4660" spans="1:11" ht="12.75" customHeight="1">
      <c r="A4660" s="68" t="s">
        <v>304</v>
      </c>
      <c r="B4660" s="68" t="s">
        <v>56</v>
      </c>
      <c r="C4660" s="68" t="s">
        <v>287</v>
      </c>
      <c r="D4660" s="68" t="s">
        <v>359</v>
      </c>
      <c r="E4660" s="68" t="s">
        <v>360</v>
      </c>
      <c r="F4660" s="68" t="s">
        <v>204</v>
      </c>
      <c r="G4660" s="68" t="s">
        <v>384</v>
      </c>
      <c r="H4660" s="68" t="s">
        <v>367</v>
      </c>
      <c r="I4660" s="65">
        <v>37</v>
      </c>
      <c r="J4660" s="65">
        <v>708</v>
      </c>
      <c r="K4660" s="65" t="s">
        <v>385</v>
      </c>
    </row>
    <row r="4661" spans="1:11" ht="12.75" customHeight="1">
      <c r="A4661" s="68" t="s">
        <v>304</v>
      </c>
      <c r="B4661" s="68" t="s">
        <v>56</v>
      </c>
      <c r="C4661" s="68" t="s">
        <v>287</v>
      </c>
      <c r="D4661" s="68" t="s">
        <v>359</v>
      </c>
      <c r="E4661" s="68" t="s">
        <v>360</v>
      </c>
      <c r="F4661" s="68" t="s">
        <v>204</v>
      </c>
      <c r="G4661" s="68" t="s">
        <v>384</v>
      </c>
      <c r="H4661" s="68" t="s">
        <v>247</v>
      </c>
      <c r="I4661" s="65">
        <v>190</v>
      </c>
      <c r="J4661" s="65">
        <v>708</v>
      </c>
      <c r="K4661" s="65" t="s">
        <v>385</v>
      </c>
    </row>
    <row r="4662" spans="1:11" ht="12.75" customHeight="1">
      <c r="A4662" s="68" t="s">
        <v>304</v>
      </c>
      <c r="B4662" s="68" t="s">
        <v>56</v>
      </c>
      <c r="C4662" s="68" t="s">
        <v>287</v>
      </c>
      <c r="D4662" s="68" t="s">
        <v>359</v>
      </c>
      <c r="E4662" s="68" t="s">
        <v>360</v>
      </c>
      <c r="F4662" s="68" t="s">
        <v>204</v>
      </c>
      <c r="G4662" s="68" t="s">
        <v>384</v>
      </c>
      <c r="H4662" s="68" t="s">
        <v>375</v>
      </c>
      <c r="I4662" s="65">
        <v>106</v>
      </c>
      <c r="J4662" s="65">
        <v>708</v>
      </c>
      <c r="K4662" s="65" t="s">
        <v>385</v>
      </c>
    </row>
    <row r="4663" spans="1:11" ht="12.75" customHeight="1">
      <c r="A4663" s="68" t="s">
        <v>304</v>
      </c>
      <c r="B4663" s="68" t="s">
        <v>56</v>
      </c>
      <c r="C4663" s="68" t="s">
        <v>287</v>
      </c>
      <c r="D4663" s="68" t="s">
        <v>359</v>
      </c>
      <c r="E4663" s="68" t="s">
        <v>360</v>
      </c>
      <c r="F4663" s="68" t="s">
        <v>204</v>
      </c>
      <c r="G4663" s="68" t="s">
        <v>384</v>
      </c>
      <c r="H4663" s="68" t="s">
        <v>368</v>
      </c>
      <c r="I4663" s="65">
        <v>8</v>
      </c>
      <c r="J4663" s="65">
        <v>708</v>
      </c>
      <c r="K4663" s="65" t="s">
        <v>385</v>
      </c>
    </row>
    <row r="4664" spans="1:11" ht="12.75" customHeight="1">
      <c r="A4664" s="68" t="s">
        <v>304</v>
      </c>
      <c r="B4664" s="68" t="s">
        <v>56</v>
      </c>
      <c r="C4664" s="68" t="s">
        <v>287</v>
      </c>
      <c r="D4664" s="68" t="s">
        <v>359</v>
      </c>
      <c r="E4664" s="68" t="s">
        <v>360</v>
      </c>
      <c r="F4664" s="68" t="s">
        <v>204</v>
      </c>
      <c r="G4664" s="68" t="s">
        <v>384</v>
      </c>
      <c r="H4664" s="68" t="s">
        <v>638</v>
      </c>
      <c r="I4664" s="65">
        <v>27</v>
      </c>
      <c r="J4664" s="65">
        <v>708</v>
      </c>
      <c r="K4664" s="65" t="s">
        <v>385</v>
      </c>
    </row>
    <row r="4665" spans="1:11" ht="12.75" customHeight="1">
      <c r="A4665" s="68" t="s">
        <v>304</v>
      </c>
      <c r="B4665" s="68" t="s">
        <v>56</v>
      </c>
      <c r="C4665" s="68" t="s">
        <v>287</v>
      </c>
      <c r="D4665" s="68" t="s">
        <v>359</v>
      </c>
      <c r="E4665" s="68" t="s">
        <v>360</v>
      </c>
      <c r="F4665" s="68" t="s">
        <v>78</v>
      </c>
      <c r="G4665" s="68" t="s">
        <v>384</v>
      </c>
      <c r="H4665" s="68" t="s">
        <v>258</v>
      </c>
      <c r="I4665" s="65">
        <v>2</v>
      </c>
      <c r="J4665" s="65">
        <v>807</v>
      </c>
      <c r="K4665" s="65" t="s">
        <v>283</v>
      </c>
    </row>
    <row r="4666" spans="1:11" ht="12.75" customHeight="1">
      <c r="A4666" s="68" t="s">
        <v>304</v>
      </c>
      <c r="B4666" s="68" t="s">
        <v>56</v>
      </c>
      <c r="C4666" s="68" t="s">
        <v>287</v>
      </c>
      <c r="D4666" s="68" t="s">
        <v>359</v>
      </c>
      <c r="E4666" s="68" t="s">
        <v>360</v>
      </c>
      <c r="F4666" s="68" t="s">
        <v>78</v>
      </c>
      <c r="G4666" s="68" t="s">
        <v>384</v>
      </c>
      <c r="H4666" s="68" t="s">
        <v>362</v>
      </c>
      <c r="I4666" s="65">
        <v>11</v>
      </c>
      <c r="J4666" s="65">
        <v>807</v>
      </c>
      <c r="K4666" s="65" t="s">
        <v>283</v>
      </c>
    </row>
    <row r="4667" spans="1:11" ht="12.75" customHeight="1">
      <c r="A4667" s="68" t="s">
        <v>304</v>
      </c>
      <c r="B4667" s="68" t="s">
        <v>56</v>
      </c>
      <c r="C4667" s="68" t="s">
        <v>287</v>
      </c>
      <c r="D4667" s="68" t="s">
        <v>359</v>
      </c>
      <c r="E4667" s="68" t="s">
        <v>360</v>
      </c>
      <c r="F4667" s="68" t="s">
        <v>78</v>
      </c>
      <c r="G4667" s="68" t="s">
        <v>384</v>
      </c>
      <c r="H4667" s="68" t="s">
        <v>363</v>
      </c>
      <c r="I4667" s="65">
        <v>16</v>
      </c>
      <c r="J4667" s="65">
        <v>807</v>
      </c>
      <c r="K4667" s="65" t="s">
        <v>283</v>
      </c>
    </row>
    <row r="4668" spans="1:11" ht="12.75" customHeight="1">
      <c r="A4668" s="68" t="s">
        <v>304</v>
      </c>
      <c r="B4668" s="68" t="s">
        <v>56</v>
      </c>
      <c r="C4668" s="68" t="s">
        <v>287</v>
      </c>
      <c r="D4668" s="68" t="s">
        <v>359</v>
      </c>
      <c r="E4668" s="68" t="s">
        <v>360</v>
      </c>
      <c r="F4668" s="68" t="s">
        <v>78</v>
      </c>
      <c r="G4668" s="68" t="s">
        <v>384</v>
      </c>
      <c r="H4668" s="68" t="s">
        <v>364</v>
      </c>
      <c r="I4668" s="65">
        <v>7</v>
      </c>
      <c r="J4668" s="65">
        <v>807</v>
      </c>
      <c r="K4668" s="65" t="s">
        <v>283</v>
      </c>
    </row>
    <row r="4669" spans="1:11" ht="12.75" customHeight="1">
      <c r="A4669" s="68" t="s">
        <v>304</v>
      </c>
      <c r="B4669" s="68" t="s">
        <v>56</v>
      </c>
      <c r="C4669" s="68" t="s">
        <v>287</v>
      </c>
      <c r="D4669" s="68" t="s">
        <v>359</v>
      </c>
      <c r="E4669" s="68" t="s">
        <v>360</v>
      </c>
      <c r="F4669" s="68" t="s">
        <v>78</v>
      </c>
      <c r="G4669" s="68" t="s">
        <v>384</v>
      </c>
      <c r="H4669" s="68" t="s">
        <v>451</v>
      </c>
      <c r="I4669" s="65">
        <v>2</v>
      </c>
      <c r="J4669" s="65">
        <v>807</v>
      </c>
      <c r="K4669" s="65" t="s">
        <v>283</v>
      </c>
    </row>
    <row r="4670" spans="1:11" ht="12.75" customHeight="1">
      <c r="A4670" s="68" t="s">
        <v>304</v>
      </c>
      <c r="B4670" s="68" t="s">
        <v>56</v>
      </c>
      <c r="C4670" s="68" t="s">
        <v>287</v>
      </c>
      <c r="D4670" s="68" t="s">
        <v>359</v>
      </c>
      <c r="E4670" s="68" t="s">
        <v>360</v>
      </c>
      <c r="F4670" s="68" t="s">
        <v>78</v>
      </c>
      <c r="G4670" s="68" t="s">
        <v>384</v>
      </c>
      <c r="H4670" s="68" t="s">
        <v>365</v>
      </c>
      <c r="I4670" s="65">
        <v>3</v>
      </c>
      <c r="J4670" s="65">
        <v>807</v>
      </c>
      <c r="K4670" s="65" t="s">
        <v>283</v>
      </c>
    </row>
    <row r="4671" spans="1:11" ht="12.75" customHeight="1">
      <c r="A4671" s="68" t="s">
        <v>304</v>
      </c>
      <c r="B4671" s="68" t="s">
        <v>56</v>
      </c>
      <c r="C4671" s="68" t="s">
        <v>287</v>
      </c>
      <c r="D4671" s="68" t="s">
        <v>359</v>
      </c>
      <c r="E4671" s="68" t="s">
        <v>360</v>
      </c>
      <c r="F4671" s="68" t="s">
        <v>78</v>
      </c>
      <c r="G4671" s="68" t="s">
        <v>384</v>
      </c>
      <c r="H4671" s="68" t="s">
        <v>491</v>
      </c>
      <c r="I4671" s="65">
        <v>5</v>
      </c>
      <c r="J4671" s="65">
        <v>807</v>
      </c>
      <c r="K4671" s="65" t="s">
        <v>283</v>
      </c>
    </row>
    <row r="4672" spans="1:11" ht="12.75" customHeight="1">
      <c r="A4672" s="68" t="s">
        <v>304</v>
      </c>
      <c r="B4672" s="68" t="s">
        <v>56</v>
      </c>
      <c r="C4672" s="68" t="s">
        <v>287</v>
      </c>
      <c r="D4672" s="68" t="s">
        <v>359</v>
      </c>
      <c r="E4672" s="68" t="s">
        <v>360</v>
      </c>
      <c r="F4672" s="68" t="s">
        <v>78</v>
      </c>
      <c r="G4672" s="68" t="s">
        <v>384</v>
      </c>
      <c r="H4672" s="68" t="s">
        <v>369</v>
      </c>
      <c r="I4672" s="65">
        <v>1</v>
      </c>
      <c r="J4672" s="65">
        <v>807</v>
      </c>
      <c r="K4672" s="65" t="s">
        <v>283</v>
      </c>
    </row>
    <row r="4673" spans="1:11" ht="12.75" customHeight="1">
      <c r="A4673" s="68" t="s">
        <v>304</v>
      </c>
      <c r="B4673" s="68" t="s">
        <v>56</v>
      </c>
      <c r="C4673" s="68" t="s">
        <v>287</v>
      </c>
      <c r="D4673" s="68" t="s">
        <v>359</v>
      </c>
      <c r="E4673" s="68" t="s">
        <v>360</v>
      </c>
      <c r="F4673" s="68" t="s">
        <v>204</v>
      </c>
      <c r="G4673" s="68" t="s">
        <v>384</v>
      </c>
      <c r="H4673" s="68" t="s">
        <v>407</v>
      </c>
      <c r="I4673" s="65">
        <v>3</v>
      </c>
      <c r="J4673" s="65">
        <v>707</v>
      </c>
      <c r="K4673" s="65" t="s">
        <v>386</v>
      </c>
    </row>
    <row r="4674" spans="1:11" ht="12.75" customHeight="1">
      <c r="A4674" s="68" t="s">
        <v>304</v>
      </c>
      <c r="B4674" s="68" t="s">
        <v>56</v>
      </c>
      <c r="C4674" s="68" t="s">
        <v>287</v>
      </c>
      <c r="D4674" s="68" t="s">
        <v>359</v>
      </c>
      <c r="E4674" s="68" t="s">
        <v>360</v>
      </c>
      <c r="F4674" s="68" t="s">
        <v>204</v>
      </c>
      <c r="G4674" s="68" t="s">
        <v>384</v>
      </c>
      <c r="H4674" s="68" t="s">
        <v>408</v>
      </c>
      <c r="I4674" s="65">
        <v>39</v>
      </c>
      <c r="J4674" s="65">
        <v>707</v>
      </c>
      <c r="K4674" s="65" t="s">
        <v>386</v>
      </c>
    </row>
    <row r="4675" spans="1:11" ht="12.75" customHeight="1">
      <c r="A4675" s="68" t="s">
        <v>304</v>
      </c>
      <c r="B4675" s="68" t="s">
        <v>56</v>
      </c>
      <c r="C4675" s="68" t="s">
        <v>287</v>
      </c>
      <c r="D4675" s="68" t="s">
        <v>359</v>
      </c>
      <c r="E4675" s="68" t="s">
        <v>360</v>
      </c>
      <c r="F4675" s="68" t="s">
        <v>204</v>
      </c>
      <c r="G4675" s="68" t="s">
        <v>384</v>
      </c>
      <c r="H4675" s="68" t="s">
        <v>404</v>
      </c>
      <c r="I4675" s="65">
        <v>1447</v>
      </c>
      <c r="J4675" s="65">
        <v>707</v>
      </c>
      <c r="K4675" s="65" t="s">
        <v>386</v>
      </c>
    </row>
    <row r="4676" spans="1:11" ht="12.75" customHeight="1">
      <c r="A4676" s="68" t="s">
        <v>304</v>
      </c>
      <c r="B4676" s="68" t="s">
        <v>56</v>
      </c>
      <c r="C4676" s="68" t="s">
        <v>287</v>
      </c>
      <c r="D4676" s="68" t="s">
        <v>359</v>
      </c>
      <c r="E4676" s="68" t="s">
        <v>360</v>
      </c>
      <c r="F4676" s="68" t="s">
        <v>204</v>
      </c>
      <c r="G4676" s="68" t="s">
        <v>384</v>
      </c>
      <c r="H4676" s="68" t="s">
        <v>422</v>
      </c>
      <c r="I4676" s="65">
        <v>958</v>
      </c>
      <c r="J4676" s="65">
        <v>707</v>
      </c>
      <c r="K4676" s="65" t="s">
        <v>386</v>
      </c>
    </row>
    <row r="4677" spans="1:11" ht="12.75" customHeight="1">
      <c r="A4677" s="68" t="s">
        <v>304</v>
      </c>
      <c r="B4677" s="68" t="s">
        <v>56</v>
      </c>
      <c r="C4677" s="68" t="s">
        <v>287</v>
      </c>
      <c r="D4677" s="68" t="s">
        <v>359</v>
      </c>
      <c r="E4677" s="68" t="s">
        <v>360</v>
      </c>
      <c r="F4677" s="68" t="s">
        <v>204</v>
      </c>
      <c r="G4677" s="68" t="s">
        <v>384</v>
      </c>
      <c r="H4677" s="68" t="s">
        <v>258</v>
      </c>
      <c r="I4677" s="65">
        <v>550</v>
      </c>
      <c r="J4677" s="65">
        <v>707</v>
      </c>
      <c r="K4677" s="65" t="s">
        <v>386</v>
      </c>
    </row>
    <row r="4678" spans="1:11" ht="12.75" customHeight="1">
      <c r="A4678" s="68" t="s">
        <v>304</v>
      </c>
      <c r="B4678" s="68" t="s">
        <v>56</v>
      </c>
      <c r="C4678" s="68" t="s">
        <v>287</v>
      </c>
      <c r="D4678" s="68" t="s">
        <v>359</v>
      </c>
      <c r="E4678" s="68" t="s">
        <v>360</v>
      </c>
      <c r="F4678" s="68" t="s">
        <v>204</v>
      </c>
      <c r="G4678" s="68" t="s">
        <v>384</v>
      </c>
      <c r="H4678" s="68" t="s">
        <v>362</v>
      </c>
      <c r="I4678" s="65">
        <v>687</v>
      </c>
      <c r="J4678" s="65">
        <v>707</v>
      </c>
      <c r="K4678" s="65" t="s">
        <v>386</v>
      </c>
    </row>
    <row r="4679" spans="1:11" ht="12.75" customHeight="1">
      <c r="A4679" s="68" t="s">
        <v>304</v>
      </c>
      <c r="B4679" s="68" t="s">
        <v>56</v>
      </c>
      <c r="C4679" s="68" t="s">
        <v>287</v>
      </c>
      <c r="D4679" s="68" t="s">
        <v>359</v>
      </c>
      <c r="E4679" s="68" t="s">
        <v>360</v>
      </c>
      <c r="F4679" s="68" t="s">
        <v>204</v>
      </c>
      <c r="G4679" s="68" t="s">
        <v>384</v>
      </c>
      <c r="H4679" s="68" t="s">
        <v>363</v>
      </c>
      <c r="I4679" s="65">
        <v>66</v>
      </c>
      <c r="J4679" s="65">
        <v>707</v>
      </c>
      <c r="K4679" s="65" t="s">
        <v>386</v>
      </c>
    </row>
    <row r="4680" spans="1:11" ht="12.75" customHeight="1">
      <c r="A4680" s="68" t="s">
        <v>304</v>
      </c>
      <c r="B4680" s="68" t="s">
        <v>56</v>
      </c>
      <c r="C4680" s="68" t="s">
        <v>287</v>
      </c>
      <c r="D4680" s="68" t="s">
        <v>359</v>
      </c>
      <c r="E4680" s="68" t="s">
        <v>360</v>
      </c>
      <c r="F4680" s="68" t="s">
        <v>204</v>
      </c>
      <c r="G4680" s="68" t="s">
        <v>384</v>
      </c>
      <c r="H4680" s="68" t="s">
        <v>364</v>
      </c>
      <c r="I4680" s="65">
        <v>1</v>
      </c>
      <c r="J4680" s="65">
        <v>707</v>
      </c>
      <c r="K4680" s="65" t="s">
        <v>386</v>
      </c>
    </row>
    <row r="4681" spans="1:11" ht="12.75" customHeight="1">
      <c r="A4681" s="68" t="s">
        <v>304</v>
      </c>
      <c r="B4681" s="68" t="s">
        <v>56</v>
      </c>
      <c r="C4681" s="68" t="s">
        <v>287</v>
      </c>
      <c r="D4681" s="68" t="s">
        <v>359</v>
      </c>
      <c r="E4681" s="68" t="s">
        <v>360</v>
      </c>
      <c r="F4681" s="68" t="s">
        <v>204</v>
      </c>
      <c r="G4681" s="68" t="s">
        <v>384</v>
      </c>
      <c r="H4681" s="68" t="s">
        <v>451</v>
      </c>
      <c r="I4681" s="65">
        <v>1382</v>
      </c>
      <c r="J4681" s="65">
        <v>707</v>
      </c>
      <c r="K4681" s="65" t="s">
        <v>386</v>
      </c>
    </row>
    <row r="4682" spans="1:11" ht="12.75" customHeight="1">
      <c r="A4682" s="68" t="s">
        <v>304</v>
      </c>
      <c r="B4682" s="68" t="s">
        <v>56</v>
      </c>
      <c r="C4682" s="68" t="s">
        <v>287</v>
      </c>
      <c r="D4682" s="68" t="s">
        <v>359</v>
      </c>
      <c r="E4682" s="68" t="s">
        <v>360</v>
      </c>
      <c r="F4682" s="68" t="s">
        <v>204</v>
      </c>
      <c r="G4682" s="68" t="s">
        <v>384</v>
      </c>
      <c r="H4682" s="68" t="s">
        <v>365</v>
      </c>
      <c r="I4682" s="65">
        <v>1366</v>
      </c>
      <c r="J4682" s="65">
        <v>707</v>
      </c>
      <c r="K4682" s="65" t="s">
        <v>386</v>
      </c>
    </row>
    <row r="4683" spans="1:11" ht="12.75" customHeight="1">
      <c r="A4683" s="68" t="s">
        <v>304</v>
      </c>
      <c r="B4683" s="68" t="s">
        <v>56</v>
      </c>
      <c r="C4683" s="68" t="s">
        <v>287</v>
      </c>
      <c r="D4683" s="68" t="s">
        <v>359</v>
      </c>
      <c r="E4683" s="68" t="s">
        <v>360</v>
      </c>
      <c r="F4683" s="68" t="s">
        <v>204</v>
      </c>
      <c r="G4683" s="68" t="s">
        <v>384</v>
      </c>
      <c r="H4683" s="68" t="s">
        <v>366</v>
      </c>
      <c r="I4683" s="65">
        <v>996</v>
      </c>
      <c r="J4683" s="65">
        <v>707</v>
      </c>
      <c r="K4683" s="65" t="s">
        <v>386</v>
      </c>
    </row>
    <row r="4684" spans="1:11" ht="12.75" customHeight="1">
      <c r="A4684" s="68" t="s">
        <v>304</v>
      </c>
      <c r="B4684" s="68" t="s">
        <v>56</v>
      </c>
      <c r="C4684" s="68" t="s">
        <v>287</v>
      </c>
      <c r="D4684" s="68" t="s">
        <v>359</v>
      </c>
      <c r="E4684" s="68" t="s">
        <v>360</v>
      </c>
      <c r="F4684" s="68" t="s">
        <v>204</v>
      </c>
      <c r="G4684" s="68" t="s">
        <v>384</v>
      </c>
      <c r="H4684" s="68" t="s">
        <v>367</v>
      </c>
      <c r="I4684" s="65">
        <v>672</v>
      </c>
      <c r="J4684" s="65">
        <v>707</v>
      </c>
      <c r="K4684" s="65" t="s">
        <v>386</v>
      </c>
    </row>
    <row r="4685" spans="1:11" ht="12.75" customHeight="1">
      <c r="A4685" s="68" t="s">
        <v>304</v>
      </c>
      <c r="B4685" s="68" t="s">
        <v>56</v>
      </c>
      <c r="C4685" s="68" t="s">
        <v>287</v>
      </c>
      <c r="D4685" s="68" t="s">
        <v>359</v>
      </c>
      <c r="E4685" s="68" t="s">
        <v>360</v>
      </c>
      <c r="F4685" s="68" t="s">
        <v>204</v>
      </c>
      <c r="G4685" s="68" t="s">
        <v>384</v>
      </c>
      <c r="H4685" s="68" t="s">
        <v>247</v>
      </c>
      <c r="I4685" s="65">
        <v>193</v>
      </c>
      <c r="J4685" s="65">
        <v>707</v>
      </c>
      <c r="K4685" s="65" t="s">
        <v>386</v>
      </c>
    </row>
    <row r="4686" spans="1:11" ht="12.75" customHeight="1">
      <c r="A4686" s="68" t="s">
        <v>304</v>
      </c>
      <c r="B4686" s="68" t="s">
        <v>56</v>
      </c>
      <c r="C4686" s="68" t="s">
        <v>287</v>
      </c>
      <c r="D4686" s="68" t="s">
        <v>359</v>
      </c>
      <c r="E4686" s="68" t="s">
        <v>360</v>
      </c>
      <c r="F4686" s="68" t="s">
        <v>78</v>
      </c>
      <c r="G4686" s="68" t="s">
        <v>384</v>
      </c>
      <c r="H4686" s="68" t="s">
        <v>408</v>
      </c>
      <c r="I4686" s="65">
        <v>2</v>
      </c>
      <c r="J4686" s="65">
        <v>721</v>
      </c>
      <c r="K4686" s="65" t="s">
        <v>502</v>
      </c>
    </row>
    <row r="4687" spans="1:11" ht="12.75" customHeight="1">
      <c r="A4687" s="68" t="s">
        <v>304</v>
      </c>
      <c r="B4687" s="68" t="s">
        <v>56</v>
      </c>
      <c r="C4687" s="68" t="s">
        <v>287</v>
      </c>
      <c r="D4687" s="68" t="s">
        <v>359</v>
      </c>
      <c r="E4687" s="68" t="s">
        <v>360</v>
      </c>
      <c r="F4687" s="68" t="s">
        <v>78</v>
      </c>
      <c r="G4687" s="68" t="s">
        <v>384</v>
      </c>
      <c r="H4687" s="68" t="s">
        <v>404</v>
      </c>
      <c r="I4687" s="65">
        <v>194</v>
      </c>
      <c r="J4687" s="65">
        <v>721</v>
      </c>
      <c r="K4687" s="65" t="s">
        <v>502</v>
      </c>
    </row>
    <row r="4688" spans="1:11" ht="12.75" customHeight="1">
      <c r="A4688" s="68" t="s">
        <v>304</v>
      </c>
      <c r="B4688" s="68" t="s">
        <v>56</v>
      </c>
      <c r="C4688" s="68" t="s">
        <v>287</v>
      </c>
      <c r="D4688" s="68" t="s">
        <v>359</v>
      </c>
      <c r="E4688" s="68" t="s">
        <v>360</v>
      </c>
      <c r="F4688" s="68" t="s">
        <v>78</v>
      </c>
      <c r="G4688" s="68" t="s">
        <v>384</v>
      </c>
      <c r="H4688" s="68" t="s">
        <v>422</v>
      </c>
      <c r="I4688" s="65">
        <v>333</v>
      </c>
      <c r="J4688" s="65">
        <v>721</v>
      </c>
      <c r="K4688" s="65" t="s">
        <v>502</v>
      </c>
    </row>
    <row r="4689" spans="1:11" ht="12.75" customHeight="1">
      <c r="A4689" s="68" t="s">
        <v>304</v>
      </c>
      <c r="B4689" s="68" t="s">
        <v>56</v>
      </c>
      <c r="C4689" s="68" t="s">
        <v>287</v>
      </c>
      <c r="D4689" s="68" t="s">
        <v>359</v>
      </c>
      <c r="E4689" s="68" t="s">
        <v>360</v>
      </c>
      <c r="F4689" s="68" t="s">
        <v>78</v>
      </c>
      <c r="G4689" s="68" t="s">
        <v>384</v>
      </c>
      <c r="H4689" s="68" t="s">
        <v>258</v>
      </c>
      <c r="I4689" s="65">
        <v>204</v>
      </c>
      <c r="J4689" s="65">
        <v>721</v>
      </c>
      <c r="K4689" s="65" t="s">
        <v>502</v>
      </c>
    </row>
    <row r="4690" spans="1:11" ht="12.75" customHeight="1">
      <c r="A4690" s="68" t="s">
        <v>304</v>
      </c>
      <c r="B4690" s="68" t="s">
        <v>56</v>
      </c>
      <c r="C4690" s="68" t="s">
        <v>287</v>
      </c>
      <c r="D4690" s="68" t="s">
        <v>359</v>
      </c>
      <c r="E4690" s="68" t="s">
        <v>360</v>
      </c>
      <c r="F4690" s="68" t="s">
        <v>78</v>
      </c>
      <c r="G4690" s="68" t="s">
        <v>384</v>
      </c>
      <c r="H4690" s="68" t="s">
        <v>362</v>
      </c>
      <c r="I4690" s="65">
        <v>666</v>
      </c>
      <c r="J4690" s="65">
        <v>721</v>
      </c>
      <c r="K4690" s="65" t="s">
        <v>502</v>
      </c>
    </row>
    <row r="4691" spans="1:11" ht="12.75" customHeight="1">
      <c r="A4691" s="68" t="s">
        <v>304</v>
      </c>
      <c r="B4691" s="68" t="s">
        <v>56</v>
      </c>
      <c r="C4691" s="68" t="s">
        <v>287</v>
      </c>
      <c r="D4691" s="68" t="s">
        <v>359</v>
      </c>
      <c r="E4691" s="68" t="s">
        <v>360</v>
      </c>
      <c r="F4691" s="68" t="s">
        <v>78</v>
      </c>
      <c r="G4691" s="68" t="s">
        <v>384</v>
      </c>
      <c r="H4691" s="68" t="s">
        <v>363</v>
      </c>
      <c r="I4691" s="65">
        <v>406</v>
      </c>
      <c r="J4691" s="65">
        <v>721</v>
      </c>
      <c r="K4691" s="65" t="s">
        <v>502</v>
      </c>
    </row>
    <row r="4692" spans="1:11" ht="12.75" customHeight="1">
      <c r="A4692" s="68" t="s">
        <v>304</v>
      </c>
      <c r="B4692" s="68" t="s">
        <v>56</v>
      </c>
      <c r="C4692" s="68" t="s">
        <v>287</v>
      </c>
      <c r="D4692" s="68" t="s">
        <v>359</v>
      </c>
      <c r="E4692" s="68" t="s">
        <v>360</v>
      </c>
      <c r="F4692" s="68" t="s">
        <v>78</v>
      </c>
      <c r="G4692" s="68" t="s">
        <v>384</v>
      </c>
      <c r="H4692" s="68" t="s">
        <v>364</v>
      </c>
      <c r="I4692" s="65">
        <v>250</v>
      </c>
      <c r="J4692" s="65">
        <v>721</v>
      </c>
      <c r="K4692" s="65" t="s">
        <v>502</v>
      </c>
    </row>
    <row r="4693" spans="1:11" ht="12.75" customHeight="1">
      <c r="A4693" s="68" t="s">
        <v>304</v>
      </c>
      <c r="B4693" s="68" t="s">
        <v>56</v>
      </c>
      <c r="C4693" s="68" t="s">
        <v>287</v>
      </c>
      <c r="D4693" s="68" t="s">
        <v>359</v>
      </c>
      <c r="E4693" s="68" t="s">
        <v>360</v>
      </c>
      <c r="F4693" s="68" t="s">
        <v>78</v>
      </c>
      <c r="G4693" s="68" t="s">
        <v>384</v>
      </c>
      <c r="H4693" s="68" t="s">
        <v>451</v>
      </c>
      <c r="I4693" s="65">
        <v>832</v>
      </c>
      <c r="J4693" s="65">
        <v>721</v>
      </c>
      <c r="K4693" s="65" t="s">
        <v>502</v>
      </c>
    </row>
    <row r="4694" spans="1:11" ht="12.75" customHeight="1">
      <c r="A4694" s="68" t="s">
        <v>304</v>
      </c>
      <c r="B4694" s="68" t="s">
        <v>56</v>
      </c>
      <c r="C4694" s="68" t="s">
        <v>287</v>
      </c>
      <c r="D4694" s="68" t="s">
        <v>359</v>
      </c>
      <c r="E4694" s="68" t="s">
        <v>360</v>
      </c>
      <c r="F4694" s="68" t="s">
        <v>78</v>
      </c>
      <c r="G4694" s="68" t="s">
        <v>384</v>
      </c>
      <c r="H4694" s="68" t="s">
        <v>365</v>
      </c>
      <c r="I4694" s="65">
        <v>709</v>
      </c>
      <c r="J4694" s="65">
        <v>721</v>
      </c>
      <c r="K4694" s="65" t="s">
        <v>502</v>
      </c>
    </row>
    <row r="4695" spans="1:11" ht="12.75" customHeight="1">
      <c r="A4695" s="68" t="s">
        <v>304</v>
      </c>
      <c r="B4695" s="68" t="s">
        <v>56</v>
      </c>
      <c r="C4695" s="68" t="s">
        <v>287</v>
      </c>
      <c r="D4695" s="68" t="s">
        <v>359</v>
      </c>
      <c r="E4695" s="68" t="s">
        <v>360</v>
      </c>
      <c r="F4695" s="68" t="s">
        <v>78</v>
      </c>
      <c r="G4695" s="68" t="s">
        <v>384</v>
      </c>
      <c r="H4695" s="68" t="s">
        <v>366</v>
      </c>
      <c r="I4695" s="65">
        <v>582</v>
      </c>
      <c r="J4695" s="65">
        <v>721</v>
      </c>
      <c r="K4695" s="65" t="s">
        <v>502</v>
      </c>
    </row>
    <row r="4696" spans="1:11" ht="12.75" customHeight="1">
      <c r="A4696" s="68" t="s">
        <v>304</v>
      </c>
      <c r="B4696" s="68" t="s">
        <v>56</v>
      </c>
      <c r="C4696" s="68" t="s">
        <v>287</v>
      </c>
      <c r="D4696" s="68" t="s">
        <v>359</v>
      </c>
      <c r="E4696" s="68" t="s">
        <v>360</v>
      </c>
      <c r="F4696" s="68" t="s">
        <v>78</v>
      </c>
      <c r="G4696" s="68" t="s">
        <v>384</v>
      </c>
      <c r="H4696" s="68" t="s">
        <v>367</v>
      </c>
      <c r="I4696" s="65">
        <v>243</v>
      </c>
      <c r="J4696" s="65">
        <v>721</v>
      </c>
      <c r="K4696" s="65" t="s">
        <v>502</v>
      </c>
    </row>
    <row r="4697" spans="1:11" ht="12.75" customHeight="1">
      <c r="A4697" s="68" t="s">
        <v>304</v>
      </c>
      <c r="B4697" s="68" t="s">
        <v>56</v>
      </c>
      <c r="C4697" s="68" t="s">
        <v>287</v>
      </c>
      <c r="D4697" s="68" t="s">
        <v>359</v>
      </c>
      <c r="E4697" s="68" t="s">
        <v>360</v>
      </c>
      <c r="F4697" s="68" t="s">
        <v>78</v>
      </c>
      <c r="G4697" s="68" t="s">
        <v>384</v>
      </c>
      <c r="H4697" s="68" t="s">
        <v>247</v>
      </c>
      <c r="I4697" s="65">
        <v>1778</v>
      </c>
      <c r="J4697" s="65">
        <v>721</v>
      </c>
      <c r="K4697" s="65" t="s">
        <v>502</v>
      </c>
    </row>
    <row r="4698" spans="1:11" ht="12.75" customHeight="1">
      <c r="A4698" s="68" t="s">
        <v>304</v>
      </c>
      <c r="B4698" s="68" t="s">
        <v>56</v>
      </c>
      <c r="C4698" s="68" t="s">
        <v>287</v>
      </c>
      <c r="D4698" s="68" t="s">
        <v>359</v>
      </c>
      <c r="E4698" s="68" t="s">
        <v>360</v>
      </c>
      <c r="F4698" s="68" t="s">
        <v>78</v>
      </c>
      <c r="G4698" s="68" t="s">
        <v>384</v>
      </c>
      <c r="H4698" s="68" t="s">
        <v>375</v>
      </c>
      <c r="I4698" s="65">
        <v>1644</v>
      </c>
      <c r="J4698" s="65">
        <v>721</v>
      </c>
      <c r="K4698" s="65" t="s">
        <v>502</v>
      </c>
    </row>
    <row r="4699" spans="1:11" ht="12.75" customHeight="1">
      <c r="A4699" s="68" t="s">
        <v>304</v>
      </c>
      <c r="B4699" s="68" t="s">
        <v>56</v>
      </c>
      <c r="C4699" s="68" t="s">
        <v>287</v>
      </c>
      <c r="D4699" s="68" t="s">
        <v>359</v>
      </c>
      <c r="E4699" s="68" t="s">
        <v>360</v>
      </c>
      <c r="F4699" s="68" t="s">
        <v>78</v>
      </c>
      <c r="G4699" s="68" t="s">
        <v>384</v>
      </c>
      <c r="H4699" s="68" t="s">
        <v>368</v>
      </c>
      <c r="I4699" s="65">
        <v>1229</v>
      </c>
      <c r="J4699" s="65">
        <v>721</v>
      </c>
      <c r="K4699" s="65" t="s">
        <v>502</v>
      </c>
    </row>
    <row r="4700" spans="1:11" ht="12.75" customHeight="1">
      <c r="A4700" s="68" t="s">
        <v>304</v>
      </c>
      <c r="B4700" s="68" t="s">
        <v>56</v>
      </c>
      <c r="C4700" s="68" t="s">
        <v>287</v>
      </c>
      <c r="D4700" s="68" t="s">
        <v>359</v>
      </c>
      <c r="E4700" s="68" t="s">
        <v>360</v>
      </c>
      <c r="F4700" s="68" t="s">
        <v>78</v>
      </c>
      <c r="G4700" s="68" t="s">
        <v>384</v>
      </c>
      <c r="H4700" s="68" t="s">
        <v>491</v>
      </c>
      <c r="I4700" s="65">
        <v>779</v>
      </c>
      <c r="J4700" s="65">
        <v>721</v>
      </c>
      <c r="K4700" s="65" t="s">
        <v>502</v>
      </c>
    </row>
    <row r="4701" spans="1:11" ht="12.75" customHeight="1">
      <c r="A4701" s="68" t="s">
        <v>304</v>
      </c>
      <c r="B4701" s="68" t="s">
        <v>56</v>
      </c>
      <c r="C4701" s="68" t="s">
        <v>287</v>
      </c>
      <c r="D4701" s="68" t="s">
        <v>359</v>
      </c>
      <c r="E4701" s="68" t="s">
        <v>360</v>
      </c>
      <c r="F4701" s="68" t="s">
        <v>78</v>
      </c>
      <c r="G4701" s="68" t="s">
        <v>384</v>
      </c>
      <c r="H4701" s="68" t="s">
        <v>369</v>
      </c>
      <c r="I4701" s="65">
        <v>282</v>
      </c>
      <c r="J4701" s="65">
        <v>721</v>
      </c>
      <c r="K4701" s="65" t="s">
        <v>502</v>
      </c>
    </row>
    <row r="4702" spans="1:11" ht="12.75" customHeight="1">
      <c r="A4702" s="68" t="s">
        <v>304</v>
      </c>
      <c r="B4702" s="68" t="s">
        <v>56</v>
      </c>
      <c r="C4702" s="68" t="s">
        <v>287</v>
      </c>
      <c r="D4702" s="68" t="s">
        <v>359</v>
      </c>
      <c r="E4702" s="68" t="s">
        <v>360</v>
      </c>
      <c r="F4702" s="68" t="s">
        <v>78</v>
      </c>
      <c r="G4702" s="68" t="s">
        <v>384</v>
      </c>
      <c r="H4702" s="68" t="s">
        <v>638</v>
      </c>
      <c r="I4702" s="65">
        <v>96</v>
      </c>
      <c r="J4702" s="65">
        <v>721</v>
      </c>
      <c r="K4702" s="65" t="s">
        <v>502</v>
      </c>
    </row>
    <row r="4703" spans="1:11" ht="12.75" customHeight="1">
      <c r="A4703" s="68" t="s">
        <v>304</v>
      </c>
      <c r="B4703" s="68" t="s">
        <v>56</v>
      </c>
      <c r="C4703" s="68" t="s">
        <v>287</v>
      </c>
      <c r="D4703" s="68" t="s">
        <v>359</v>
      </c>
      <c r="E4703" s="68" t="s">
        <v>360</v>
      </c>
      <c r="F4703" s="68" t="s">
        <v>78</v>
      </c>
      <c r="G4703" s="68" t="s">
        <v>384</v>
      </c>
      <c r="H4703" s="68" t="s">
        <v>521</v>
      </c>
      <c r="I4703" s="65">
        <v>1</v>
      </c>
      <c r="J4703" s="65">
        <v>722</v>
      </c>
      <c r="K4703" s="65" t="s">
        <v>387</v>
      </c>
    </row>
    <row r="4704" spans="1:11" ht="12.75" customHeight="1">
      <c r="A4704" s="68" t="s">
        <v>304</v>
      </c>
      <c r="B4704" s="68" t="s">
        <v>56</v>
      </c>
      <c r="C4704" s="68" t="s">
        <v>287</v>
      </c>
      <c r="D4704" s="68" t="s">
        <v>359</v>
      </c>
      <c r="E4704" s="68" t="s">
        <v>360</v>
      </c>
      <c r="F4704" s="68" t="s">
        <v>78</v>
      </c>
      <c r="G4704" s="68" t="s">
        <v>384</v>
      </c>
      <c r="H4704" s="68" t="s">
        <v>407</v>
      </c>
      <c r="I4704" s="65">
        <v>1</v>
      </c>
      <c r="J4704" s="65">
        <v>722</v>
      </c>
      <c r="K4704" s="65" t="s">
        <v>387</v>
      </c>
    </row>
    <row r="4705" spans="1:11" ht="12.75" customHeight="1">
      <c r="A4705" s="68" t="s">
        <v>304</v>
      </c>
      <c r="B4705" s="68" t="s">
        <v>56</v>
      </c>
      <c r="C4705" s="68" t="s">
        <v>287</v>
      </c>
      <c r="D4705" s="68" t="s">
        <v>359</v>
      </c>
      <c r="E4705" s="68" t="s">
        <v>360</v>
      </c>
      <c r="F4705" s="68" t="s">
        <v>78</v>
      </c>
      <c r="G4705" s="68" t="s">
        <v>384</v>
      </c>
      <c r="H4705" s="68" t="s">
        <v>404</v>
      </c>
      <c r="I4705" s="65">
        <v>6</v>
      </c>
      <c r="J4705" s="65">
        <v>722</v>
      </c>
      <c r="K4705" s="65" t="s">
        <v>387</v>
      </c>
    </row>
    <row r="4706" spans="1:11" ht="12.75" customHeight="1">
      <c r="A4706" s="68" t="s">
        <v>304</v>
      </c>
      <c r="B4706" s="68" t="s">
        <v>56</v>
      </c>
      <c r="C4706" s="68" t="s">
        <v>287</v>
      </c>
      <c r="D4706" s="68" t="s">
        <v>359</v>
      </c>
      <c r="E4706" s="68" t="s">
        <v>360</v>
      </c>
      <c r="F4706" s="68" t="s">
        <v>78</v>
      </c>
      <c r="G4706" s="68" t="s">
        <v>384</v>
      </c>
      <c r="H4706" s="68" t="s">
        <v>422</v>
      </c>
      <c r="I4706" s="65">
        <v>10</v>
      </c>
      <c r="J4706" s="65">
        <v>722</v>
      </c>
      <c r="K4706" s="65" t="s">
        <v>387</v>
      </c>
    </row>
    <row r="4707" spans="1:11" ht="12.75" customHeight="1">
      <c r="A4707" s="68" t="s">
        <v>304</v>
      </c>
      <c r="B4707" s="68" t="s">
        <v>56</v>
      </c>
      <c r="C4707" s="68" t="s">
        <v>287</v>
      </c>
      <c r="D4707" s="68" t="s">
        <v>359</v>
      </c>
      <c r="E4707" s="68" t="s">
        <v>360</v>
      </c>
      <c r="F4707" s="68" t="s">
        <v>78</v>
      </c>
      <c r="G4707" s="68" t="s">
        <v>384</v>
      </c>
      <c r="H4707" s="68" t="s">
        <v>363</v>
      </c>
      <c r="I4707" s="65">
        <v>574</v>
      </c>
      <c r="J4707" s="65">
        <v>722</v>
      </c>
      <c r="K4707" s="65" t="s">
        <v>387</v>
      </c>
    </row>
    <row r="4708" spans="1:11" ht="12.75" customHeight="1">
      <c r="A4708" s="68" t="s">
        <v>304</v>
      </c>
      <c r="B4708" s="68" t="s">
        <v>56</v>
      </c>
      <c r="C4708" s="68" t="s">
        <v>287</v>
      </c>
      <c r="D4708" s="68" t="s">
        <v>359</v>
      </c>
      <c r="E4708" s="68" t="s">
        <v>360</v>
      </c>
      <c r="F4708" s="68" t="s">
        <v>78</v>
      </c>
      <c r="G4708" s="68" t="s">
        <v>384</v>
      </c>
      <c r="H4708" s="68" t="s">
        <v>364</v>
      </c>
      <c r="I4708" s="65">
        <v>7785</v>
      </c>
      <c r="J4708" s="65">
        <v>722</v>
      </c>
      <c r="K4708" s="65" t="s">
        <v>387</v>
      </c>
    </row>
    <row r="4709" spans="1:11" ht="12.75" customHeight="1">
      <c r="A4709" s="68" t="s">
        <v>304</v>
      </c>
      <c r="B4709" s="68" t="s">
        <v>56</v>
      </c>
      <c r="C4709" s="68" t="s">
        <v>287</v>
      </c>
      <c r="D4709" s="68" t="s">
        <v>359</v>
      </c>
      <c r="E4709" s="68" t="s">
        <v>360</v>
      </c>
      <c r="F4709" s="68" t="s">
        <v>78</v>
      </c>
      <c r="G4709" s="68" t="s">
        <v>384</v>
      </c>
      <c r="H4709" s="68" t="s">
        <v>451</v>
      </c>
      <c r="I4709" s="65">
        <v>5805</v>
      </c>
      <c r="J4709" s="65">
        <v>722</v>
      </c>
      <c r="K4709" s="65" t="s">
        <v>387</v>
      </c>
    </row>
    <row r="4710" spans="1:11" ht="12.75" customHeight="1">
      <c r="A4710" s="68" t="s">
        <v>304</v>
      </c>
      <c r="B4710" s="68" t="s">
        <v>56</v>
      </c>
      <c r="C4710" s="68" t="s">
        <v>287</v>
      </c>
      <c r="D4710" s="68" t="s">
        <v>359</v>
      </c>
      <c r="E4710" s="68" t="s">
        <v>360</v>
      </c>
      <c r="F4710" s="68" t="s">
        <v>78</v>
      </c>
      <c r="G4710" s="68" t="s">
        <v>384</v>
      </c>
      <c r="H4710" s="68" t="s">
        <v>365</v>
      </c>
      <c r="I4710" s="65">
        <v>2824</v>
      </c>
      <c r="J4710" s="65">
        <v>722</v>
      </c>
      <c r="K4710" s="65" t="s">
        <v>387</v>
      </c>
    </row>
    <row r="4711" spans="1:11" ht="12.75" customHeight="1">
      <c r="A4711" s="68" t="s">
        <v>304</v>
      </c>
      <c r="B4711" s="68" t="s">
        <v>56</v>
      </c>
      <c r="C4711" s="68" t="s">
        <v>287</v>
      </c>
      <c r="D4711" s="68" t="s">
        <v>359</v>
      </c>
      <c r="E4711" s="68" t="s">
        <v>360</v>
      </c>
      <c r="F4711" s="68" t="s">
        <v>78</v>
      </c>
      <c r="G4711" s="68" t="s">
        <v>384</v>
      </c>
      <c r="H4711" s="68" t="s">
        <v>366</v>
      </c>
      <c r="I4711" s="65">
        <v>940</v>
      </c>
      <c r="J4711" s="65">
        <v>722</v>
      </c>
      <c r="K4711" s="65" t="s">
        <v>387</v>
      </c>
    </row>
    <row r="4712" spans="1:11" ht="12.75" customHeight="1">
      <c r="A4712" s="68" t="s">
        <v>304</v>
      </c>
      <c r="B4712" s="68" t="s">
        <v>56</v>
      </c>
      <c r="C4712" s="68" t="s">
        <v>287</v>
      </c>
      <c r="D4712" s="68" t="s">
        <v>359</v>
      </c>
      <c r="E4712" s="68" t="s">
        <v>360</v>
      </c>
      <c r="F4712" s="68" t="s">
        <v>78</v>
      </c>
      <c r="G4712" s="68" t="s">
        <v>384</v>
      </c>
      <c r="H4712" s="68" t="s">
        <v>367</v>
      </c>
      <c r="I4712" s="65">
        <v>550</v>
      </c>
      <c r="J4712" s="65">
        <v>722</v>
      </c>
      <c r="K4712" s="65" t="s">
        <v>387</v>
      </c>
    </row>
    <row r="4713" spans="1:11" ht="12.75" customHeight="1">
      <c r="A4713" s="68" t="s">
        <v>304</v>
      </c>
      <c r="B4713" s="68" t="s">
        <v>56</v>
      </c>
      <c r="C4713" s="68" t="s">
        <v>287</v>
      </c>
      <c r="D4713" s="68" t="s">
        <v>359</v>
      </c>
      <c r="E4713" s="68" t="s">
        <v>360</v>
      </c>
      <c r="F4713" s="68" t="s">
        <v>78</v>
      </c>
      <c r="G4713" s="68" t="s">
        <v>384</v>
      </c>
      <c r="H4713" s="68" t="s">
        <v>247</v>
      </c>
      <c r="I4713" s="65">
        <v>1</v>
      </c>
      <c r="J4713" s="65">
        <v>722</v>
      </c>
      <c r="K4713" s="65" t="s">
        <v>387</v>
      </c>
    </row>
    <row r="4714" spans="1:11" ht="12.75" customHeight="1">
      <c r="A4714" s="68" t="s">
        <v>304</v>
      </c>
      <c r="B4714" s="68" t="s">
        <v>56</v>
      </c>
      <c r="C4714" s="68" t="s">
        <v>287</v>
      </c>
      <c r="D4714" s="68" t="s">
        <v>359</v>
      </c>
      <c r="E4714" s="68" t="s">
        <v>360</v>
      </c>
      <c r="F4714" s="68" t="s">
        <v>78</v>
      </c>
      <c r="G4714" s="68" t="s">
        <v>384</v>
      </c>
      <c r="H4714" s="68" t="s">
        <v>422</v>
      </c>
      <c r="I4714" s="65">
        <v>2</v>
      </c>
      <c r="J4714" s="65">
        <v>811</v>
      </c>
      <c r="K4714" s="65" t="s">
        <v>388</v>
      </c>
    </row>
    <row r="4715" spans="1:11" ht="12.75" customHeight="1">
      <c r="A4715" s="68" t="s">
        <v>304</v>
      </c>
      <c r="B4715" s="68" t="s">
        <v>56</v>
      </c>
      <c r="C4715" s="68" t="s">
        <v>287</v>
      </c>
      <c r="D4715" s="68" t="s">
        <v>359</v>
      </c>
      <c r="E4715" s="68" t="s">
        <v>360</v>
      </c>
      <c r="F4715" s="68" t="s">
        <v>78</v>
      </c>
      <c r="G4715" s="68" t="s">
        <v>384</v>
      </c>
      <c r="H4715" s="68" t="s">
        <v>362</v>
      </c>
      <c r="I4715" s="65">
        <v>20</v>
      </c>
      <c r="J4715" s="65">
        <v>811</v>
      </c>
      <c r="K4715" s="65" t="s">
        <v>388</v>
      </c>
    </row>
    <row r="4716" spans="1:11" ht="12.75" customHeight="1">
      <c r="A4716" s="68" t="s">
        <v>304</v>
      </c>
      <c r="B4716" s="68" t="s">
        <v>56</v>
      </c>
      <c r="C4716" s="68" t="s">
        <v>287</v>
      </c>
      <c r="D4716" s="68" t="s">
        <v>359</v>
      </c>
      <c r="E4716" s="68" t="s">
        <v>360</v>
      </c>
      <c r="F4716" s="68" t="s">
        <v>78</v>
      </c>
      <c r="G4716" s="68" t="s">
        <v>384</v>
      </c>
      <c r="H4716" s="68" t="s">
        <v>363</v>
      </c>
      <c r="I4716" s="65">
        <v>23</v>
      </c>
      <c r="J4716" s="65">
        <v>811</v>
      </c>
      <c r="K4716" s="65" t="s">
        <v>388</v>
      </c>
    </row>
    <row r="4717" spans="1:11" ht="12.75" customHeight="1">
      <c r="A4717" s="68" t="s">
        <v>304</v>
      </c>
      <c r="B4717" s="68" t="s">
        <v>56</v>
      </c>
      <c r="C4717" s="68" t="s">
        <v>287</v>
      </c>
      <c r="D4717" s="68" t="s">
        <v>359</v>
      </c>
      <c r="E4717" s="68" t="s">
        <v>360</v>
      </c>
      <c r="F4717" s="68" t="s">
        <v>78</v>
      </c>
      <c r="G4717" s="68" t="s">
        <v>384</v>
      </c>
      <c r="H4717" s="68" t="s">
        <v>364</v>
      </c>
      <c r="I4717" s="65">
        <v>22</v>
      </c>
      <c r="J4717" s="65">
        <v>811</v>
      </c>
      <c r="K4717" s="65" t="s">
        <v>388</v>
      </c>
    </row>
    <row r="4718" spans="1:11" ht="12.75" customHeight="1">
      <c r="A4718" s="68" t="s">
        <v>304</v>
      </c>
      <c r="B4718" s="68" t="s">
        <v>56</v>
      </c>
      <c r="C4718" s="68" t="s">
        <v>287</v>
      </c>
      <c r="D4718" s="68" t="s">
        <v>359</v>
      </c>
      <c r="E4718" s="68" t="s">
        <v>360</v>
      </c>
      <c r="F4718" s="68" t="s">
        <v>78</v>
      </c>
      <c r="G4718" s="68" t="s">
        <v>384</v>
      </c>
      <c r="H4718" s="68" t="s">
        <v>365</v>
      </c>
      <c r="I4718" s="65">
        <v>2</v>
      </c>
      <c r="J4718" s="65">
        <v>811</v>
      </c>
      <c r="K4718" s="65" t="s">
        <v>388</v>
      </c>
    </row>
    <row r="4719" spans="1:11" ht="12.75" customHeight="1">
      <c r="A4719" s="68" t="s">
        <v>304</v>
      </c>
      <c r="B4719" s="68" t="s">
        <v>56</v>
      </c>
      <c r="C4719" s="68" t="s">
        <v>287</v>
      </c>
      <c r="D4719" s="68" t="s">
        <v>359</v>
      </c>
      <c r="E4719" s="68" t="s">
        <v>360</v>
      </c>
      <c r="F4719" s="68" t="s">
        <v>78</v>
      </c>
      <c r="G4719" s="68" t="s">
        <v>384</v>
      </c>
      <c r="H4719" s="68" t="s">
        <v>366</v>
      </c>
      <c r="I4719" s="65">
        <v>3</v>
      </c>
      <c r="J4719" s="65">
        <v>811</v>
      </c>
      <c r="K4719" s="65" t="s">
        <v>388</v>
      </c>
    </row>
    <row r="4720" spans="1:11" ht="12.75" customHeight="1">
      <c r="A4720" s="68" t="s">
        <v>304</v>
      </c>
      <c r="B4720" s="68" t="s">
        <v>56</v>
      </c>
      <c r="C4720" s="68" t="s">
        <v>287</v>
      </c>
      <c r="D4720" s="68" t="s">
        <v>359</v>
      </c>
      <c r="E4720" s="68" t="s">
        <v>360</v>
      </c>
      <c r="F4720" s="68" t="s">
        <v>78</v>
      </c>
      <c r="G4720" s="68" t="s">
        <v>384</v>
      </c>
      <c r="H4720" s="68" t="s">
        <v>367</v>
      </c>
      <c r="I4720" s="65">
        <v>2</v>
      </c>
      <c r="J4720" s="65">
        <v>811</v>
      </c>
      <c r="K4720" s="65" t="s">
        <v>388</v>
      </c>
    </row>
    <row r="4721" spans="1:11" ht="12.75" customHeight="1">
      <c r="A4721" s="68" t="s">
        <v>304</v>
      </c>
      <c r="B4721" s="68" t="s">
        <v>56</v>
      </c>
      <c r="C4721" s="68" t="s">
        <v>287</v>
      </c>
      <c r="D4721" s="68" t="s">
        <v>359</v>
      </c>
      <c r="E4721" s="68" t="s">
        <v>360</v>
      </c>
      <c r="F4721" s="68" t="s">
        <v>78</v>
      </c>
      <c r="G4721" s="68" t="s">
        <v>384</v>
      </c>
      <c r="H4721" s="68" t="s">
        <v>247</v>
      </c>
      <c r="I4721" s="65">
        <v>1</v>
      </c>
      <c r="J4721" s="65">
        <v>811</v>
      </c>
      <c r="K4721" s="65" t="s">
        <v>388</v>
      </c>
    </row>
    <row r="4722" spans="1:11" ht="12.75" customHeight="1">
      <c r="A4722" s="68" t="s">
        <v>304</v>
      </c>
      <c r="B4722" s="68" t="s">
        <v>56</v>
      </c>
      <c r="C4722" s="68" t="s">
        <v>287</v>
      </c>
      <c r="D4722" s="68" t="s">
        <v>359</v>
      </c>
      <c r="E4722" s="68" t="s">
        <v>360</v>
      </c>
      <c r="F4722" s="68" t="s">
        <v>78</v>
      </c>
      <c r="G4722" s="68" t="s">
        <v>384</v>
      </c>
      <c r="H4722" s="68" t="s">
        <v>375</v>
      </c>
      <c r="I4722" s="65">
        <v>78</v>
      </c>
      <c r="J4722" s="65">
        <v>811</v>
      </c>
      <c r="K4722" s="65" t="s">
        <v>388</v>
      </c>
    </row>
    <row r="4723" spans="1:11" ht="12.75" customHeight="1">
      <c r="A4723" s="68" t="s">
        <v>304</v>
      </c>
      <c r="B4723" s="68" t="s">
        <v>56</v>
      </c>
      <c r="C4723" s="68" t="s">
        <v>287</v>
      </c>
      <c r="D4723" s="68" t="s">
        <v>359</v>
      </c>
      <c r="E4723" s="68" t="s">
        <v>360</v>
      </c>
      <c r="F4723" s="68" t="s">
        <v>78</v>
      </c>
      <c r="G4723" s="68" t="s">
        <v>384</v>
      </c>
      <c r="H4723" s="68" t="s">
        <v>368</v>
      </c>
      <c r="I4723" s="65">
        <v>5</v>
      </c>
      <c r="J4723" s="65">
        <v>811</v>
      </c>
      <c r="K4723" s="65" t="s">
        <v>388</v>
      </c>
    </row>
    <row r="4724" spans="1:11" ht="12.75" customHeight="1">
      <c r="A4724" s="68" t="s">
        <v>304</v>
      </c>
      <c r="B4724" s="68" t="s">
        <v>56</v>
      </c>
      <c r="C4724" s="68" t="s">
        <v>287</v>
      </c>
      <c r="D4724" s="68" t="s">
        <v>359</v>
      </c>
      <c r="E4724" s="68" t="s">
        <v>360</v>
      </c>
      <c r="F4724" s="68" t="s">
        <v>78</v>
      </c>
      <c r="G4724" s="68" t="s">
        <v>384</v>
      </c>
      <c r="H4724" s="68" t="s">
        <v>407</v>
      </c>
      <c r="I4724" s="65">
        <v>2</v>
      </c>
      <c r="J4724" s="65">
        <v>719</v>
      </c>
      <c r="K4724" s="65" t="s">
        <v>389</v>
      </c>
    </row>
    <row r="4725" spans="1:11" ht="12.75" customHeight="1">
      <c r="A4725" s="68" t="s">
        <v>304</v>
      </c>
      <c r="B4725" s="68" t="s">
        <v>56</v>
      </c>
      <c r="C4725" s="68" t="s">
        <v>287</v>
      </c>
      <c r="D4725" s="68" t="s">
        <v>359</v>
      </c>
      <c r="E4725" s="68" t="s">
        <v>360</v>
      </c>
      <c r="F4725" s="68" t="s">
        <v>78</v>
      </c>
      <c r="G4725" s="68" t="s">
        <v>384</v>
      </c>
      <c r="H4725" s="68" t="s">
        <v>362</v>
      </c>
      <c r="I4725" s="65">
        <v>391</v>
      </c>
      <c r="J4725" s="65">
        <v>719</v>
      </c>
      <c r="K4725" s="65" t="s">
        <v>389</v>
      </c>
    </row>
    <row r="4726" spans="1:11" ht="12.75" customHeight="1">
      <c r="A4726" s="68" t="s">
        <v>304</v>
      </c>
      <c r="B4726" s="68" t="s">
        <v>56</v>
      </c>
      <c r="C4726" s="68" t="s">
        <v>287</v>
      </c>
      <c r="D4726" s="68" t="s">
        <v>359</v>
      </c>
      <c r="E4726" s="68" t="s">
        <v>360</v>
      </c>
      <c r="F4726" s="68" t="s">
        <v>78</v>
      </c>
      <c r="G4726" s="68" t="s">
        <v>384</v>
      </c>
      <c r="H4726" s="68" t="s">
        <v>363</v>
      </c>
      <c r="I4726" s="65">
        <v>1303</v>
      </c>
      <c r="J4726" s="65">
        <v>719</v>
      </c>
      <c r="K4726" s="65" t="s">
        <v>389</v>
      </c>
    </row>
    <row r="4727" spans="1:11" ht="12.75" customHeight="1">
      <c r="A4727" s="68" t="s">
        <v>304</v>
      </c>
      <c r="B4727" s="68" t="s">
        <v>56</v>
      </c>
      <c r="C4727" s="68" t="s">
        <v>287</v>
      </c>
      <c r="D4727" s="68" t="s">
        <v>359</v>
      </c>
      <c r="E4727" s="68" t="s">
        <v>360</v>
      </c>
      <c r="F4727" s="68" t="s">
        <v>78</v>
      </c>
      <c r="G4727" s="68" t="s">
        <v>384</v>
      </c>
      <c r="H4727" s="68" t="s">
        <v>364</v>
      </c>
      <c r="I4727" s="65">
        <v>1963</v>
      </c>
      <c r="J4727" s="65">
        <v>719</v>
      </c>
      <c r="K4727" s="65" t="s">
        <v>389</v>
      </c>
    </row>
    <row r="4728" spans="1:11" ht="12.75" customHeight="1">
      <c r="A4728" s="68" t="s">
        <v>304</v>
      </c>
      <c r="B4728" s="68" t="s">
        <v>56</v>
      </c>
      <c r="C4728" s="68" t="s">
        <v>287</v>
      </c>
      <c r="D4728" s="68" t="s">
        <v>359</v>
      </c>
      <c r="E4728" s="68" t="s">
        <v>360</v>
      </c>
      <c r="F4728" s="68" t="s">
        <v>78</v>
      </c>
      <c r="G4728" s="68" t="s">
        <v>384</v>
      </c>
      <c r="H4728" s="68" t="s">
        <v>451</v>
      </c>
      <c r="I4728" s="65">
        <v>2288</v>
      </c>
      <c r="J4728" s="65">
        <v>719</v>
      </c>
      <c r="K4728" s="65" t="s">
        <v>389</v>
      </c>
    </row>
    <row r="4729" spans="1:11" ht="12.75" customHeight="1">
      <c r="A4729" s="68" t="s">
        <v>304</v>
      </c>
      <c r="B4729" s="68" t="s">
        <v>56</v>
      </c>
      <c r="C4729" s="68" t="s">
        <v>287</v>
      </c>
      <c r="D4729" s="68" t="s">
        <v>359</v>
      </c>
      <c r="E4729" s="68" t="s">
        <v>360</v>
      </c>
      <c r="F4729" s="68" t="s">
        <v>78</v>
      </c>
      <c r="G4729" s="68" t="s">
        <v>384</v>
      </c>
      <c r="H4729" s="68" t="s">
        <v>365</v>
      </c>
      <c r="I4729" s="65">
        <v>1250</v>
      </c>
      <c r="J4729" s="65">
        <v>719</v>
      </c>
      <c r="K4729" s="65" t="s">
        <v>389</v>
      </c>
    </row>
    <row r="4730" spans="1:11" ht="12.75" customHeight="1">
      <c r="A4730" s="68" t="s">
        <v>304</v>
      </c>
      <c r="B4730" s="68" t="s">
        <v>56</v>
      </c>
      <c r="C4730" s="68" t="s">
        <v>287</v>
      </c>
      <c r="D4730" s="68" t="s">
        <v>359</v>
      </c>
      <c r="E4730" s="68" t="s">
        <v>360</v>
      </c>
      <c r="F4730" s="68" t="s">
        <v>78</v>
      </c>
      <c r="G4730" s="68" t="s">
        <v>384</v>
      </c>
      <c r="H4730" s="68" t="s">
        <v>366</v>
      </c>
      <c r="I4730" s="65">
        <v>1587</v>
      </c>
      <c r="J4730" s="65">
        <v>719</v>
      </c>
      <c r="K4730" s="65" t="s">
        <v>389</v>
      </c>
    </row>
    <row r="4731" spans="1:11" ht="12.75" customHeight="1">
      <c r="A4731" s="68" t="s">
        <v>304</v>
      </c>
      <c r="B4731" s="68" t="s">
        <v>56</v>
      </c>
      <c r="C4731" s="68" t="s">
        <v>287</v>
      </c>
      <c r="D4731" s="68" t="s">
        <v>359</v>
      </c>
      <c r="E4731" s="68" t="s">
        <v>360</v>
      </c>
      <c r="F4731" s="68" t="s">
        <v>78</v>
      </c>
      <c r="G4731" s="68" t="s">
        <v>384</v>
      </c>
      <c r="H4731" s="68" t="s">
        <v>367</v>
      </c>
      <c r="I4731" s="65">
        <v>1609</v>
      </c>
      <c r="J4731" s="65">
        <v>719</v>
      </c>
      <c r="K4731" s="65" t="s">
        <v>389</v>
      </c>
    </row>
    <row r="4732" spans="1:11" ht="12.75" customHeight="1">
      <c r="A4732" s="68" t="s">
        <v>304</v>
      </c>
      <c r="B4732" s="68" t="s">
        <v>56</v>
      </c>
      <c r="C4732" s="68" t="s">
        <v>287</v>
      </c>
      <c r="D4732" s="68" t="s">
        <v>359</v>
      </c>
      <c r="E4732" s="68" t="s">
        <v>360</v>
      </c>
      <c r="F4732" s="68" t="s">
        <v>78</v>
      </c>
      <c r="G4732" s="68" t="s">
        <v>384</v>
      </c>
      <c r="H4732" s="68" t="s">
        <v>247</v>
      </c>
      <c r="I4732" s="65">
        <v>2164</v>
      </c>
      <c r="J4732" s="65">
        <v>719</v>
      </c>
      <c r="K4732" s="65" t="s">
        <v>389</v>
      </c>
    </row>
    <row r="4733" spans="1:11" ht="12.75" customHeight="1">
      <c r="A4733" s="68" t="s">
        <v>304</v>
      </c>
      <c r="B4733" s="68" t="s">
        <v>56</v>
      </c>
      <c r="C4733" s="68" t="s">
        <v>287</v>
      </c>
      <c r="D4733" s="68" t="s">
        <v>359</v>
      </c>
      <c r="E4733" s="68" t="s">
        <v>360</v>
      </c>
      <c r="F4733" s="68" t="s">
        <v>78</v>
      </c>
      <c r="G4733" s="68" t="s">
        <v>384</v>
      </c>
      <c r="H4733" s="68" t="s">
        <v>375</v>
      </c>
      <c r="I4733" s="65">
        <v>2525</v>
      </c>
      <c r="J4733" s="65">
        <v>719</v>
      </c>
      <c r="K4733" s="65" t="s">
        <v>389</v>
      </c>
    </row>
    <row r="4734" spans="1:11" ht="12.75" customHeight="1">
      <c r="A4734" s="68" t="s">
        <v>304</v>
      </c>
      <c r="B4734" s="68" t="s">
        <v>56</v>
      </c>
      <c r="C4734" s="68" t="s">
        <v>287</v>
      </c>
      <c r="D4734" s="68" t="s">
        <v>359</v>
      </c>
      <c r="E4734" s="68" t="s">
        <v>360</v>
      </c>
      <c r="F4734" s="68" t="s">
        <v>78</v>
      </c>
      <c r="G4734" s="68" t="s">
        <v>384</v>
      </c>
      <c r="H4734" s="68" t="s">
        <v>368</v>
      </c>
      <c r="I4734" s="65">
        <v>2594</v>
      </c>
      <c r="J4734" s="65">
        <v>719</v>
      </c>
      <c r="K4734" s="65" t="s">
        <v>389</v>
      </c>
    </row>
    <row r="4735" spans="1:11" ht="12.75" customHeight="1">
      <c r="A4735" s="68" t="s">
        <v>304</v>
      </c>
      <c r="B4735" s="68" t="s">
        <v>56</v>
      </c>
      <c r="C4735" s="68" t="s">
        <v>287</v>
      </c>
      <c r="D4735" s="68" t="s">
        <v>359</v>
      </c>
      <c r="E4735" s="68" t="s">
        <v>360</v>
      </c>
      <c r="F4735" s="68" t="s">
        <v>78</v>
      </c>
      <c r="G4735" s="68" t="s">
        <v>384</v>
      </c>
      <c r="H4735" s="68" t="s">
        <v>491</v>
      </c>
      <c r="I4735" s="65">
        <v>1154</v>
      </c>
      <c r="J4735" s="65">
        <v>719</v>
      </c>
      <c r="K4735" s="65" t="s">
        <v>389</v>
      </c>
    </row>
    <row r="4736" spans="1:11" ht="12.75" customHeight="1">
      <c r="A4736" s="68" t="s">
        <v>304</v>
      </c>
      <c r="B4736" s="68" t="s">
        <v>56</v>
      </c>
      <c r="C4736" s="68" t="s">
        <v>287</v>
      </c>
      <c r="D4736" s="68" t="s">
        <v>359</v>
      </c>
      <c r="E4736" s="68" t="s">
        <v>360</v>
      </c>
      <c r="F4736" s="68" t="s">
        <v>78</v>
      </c>
      <c r="G4736" s="68" t="s">
        <v>384</v>
      </c>
      <c r="H4736" s="68" t="s">
        <v>369</v>
      </c>
      <c r="I4736" s="65">
        <v>677</v>
      </c>
      <c r="J4736" s="65">
        <v>719</v>
      </c>
      <c r="K4736" s="65" t="s">
        <v>389</v>
      </c>
    </row>
    <row r="4737" spans="1:11" ht="12.75" customHeight="1">
      <c r="A4737" s="68" t="s">
        <v>304</v>
      </c>
      <c r="B4737" s="68" t="s">
        <v>56</v>
      </c>
      <c r="C4737" s="68" t="s">
        <v>287</v>
      </c>
      <c r="D4737" s="68" t="s">
        <v>359</v>
      </c>
      <c r="E4737" s="68" t="s">
        <v>360</v>
      </c>
      <c r="F4737" s="68" t="s">
        <v>78</v>
      </c>
      <c r="G4737" s="68" t="s">
        <v>384</v>
      </c>
      <c r="H4737" s="68" t="s">
        <v>638</v>
      </c>
      <c r="I4737" s="65">
        <v>674</v>
      </c>
      <c r="J4737" s="65">
        <v>719</v>
      </c>
      <c r="K4737" s="65" t="s">
        <v>389</v>
      </c>
    </row>
    <row r="4738" spans="1:11" ht="12.75" customHeight="1">
      <c r="A4738" s="68" t="s">
        <v>304</v>
      </c>
      <c r="B4738" s="68" t="s">
        <v>56</v>
      </c>
      <c r="C4738" s="68" t="s">
        <v>287</v>
      </c>
      <c r="D4738" s="68" t="s">
        <v>359</v>
      </c>
      <c r="E4738" s="68" t="s">
        <v>360</v>
      </c>
      <c r="F4738" s="68" t="s">
        <v>78</v>
      </c>
      <c r="G4738" s="68" t="s">
        <v>384</v>
      </c>
      <c r="H4738" s="68" t="s">
        <v>422</v>
      </c>
      <c r="I4738" s="65">
        <v>2</v>
      </c>
      <c r="J4738" s="65">
        <v>812</v>
      </c>
      <c r="K4738" s="65" t="s">
        <v>390</v>
      </c>
    </row>
    <row r="4739" spans="1:11" ht="12.75" customHeight="1">
      <c r="A4739" s="68" t="s">
        <v>304</v>
      </c>
      <c r="B4739" s="68" t="s">
        <v>56</v>
      </c>
      <c r="C4739" s="68" t="s">
        <v>287</v>
      </c>
      <c r="D4739" s="68" t="s">
        <v>359</v>
      </c>
      <c r="E4739" s="68" t="s">
        <v>360</v>
      </c>
      <c r="F4739" s="68" t="s">
        <v>78</v>
      </c>
      <c r="G4739" s="68" t="s">
        <v>384</v>
      </c>
      <c r="H4739" s="68" t="s">
        <v>362</v>
      </c>
      <c r="I4739" s="65">
        <v>52</v>
      </c>
      <c r="J4739" s="65">
        <v>812</v>
      </c>
      <c r="K4739" s="65" t="s">
        <v>390</v>
      </c>
    </row>
    <row r="4740" spans="1:11" ht="12.75" customHeight="1">
      <c r="A4740" s="68" t="s">
        <v>304</v>
      </c>
      <c r="B4740" s="68" t="s">
        <v>56</v>
      </c>
      <c r="C4740" s="68" t="s">
        <v>287</v>
      </c>
      <c r="D4740" s="68" t="s">
        <v>359</v>
      </c>
      <c r="E4740" s="68" t="s">
        <v>360</v>
      </c>
      <c r="F4740" s="68" t="s">
        <v>78</v>
      </c>
      <c r="G4740" s="68" t="s">
        <v>384</v>
      </c>
      <c r="H4740" s="68" t="s">
        <v>363</v>
      </c>
      <c r="I4740" s="65">
        <v>174</v>
      </c>
      <c r="J4740" s="65">
        <v>812</v>
      </c>
      <c r="K4740" s="65" t="s">
        <v>390</v>
      </c>
    </row>
    <row r="4741" spans="1:11" ht="12.75" customHeight="1">
      <c r="A4741" s="68" t="s">
        <v>304</v>
      </c>
      <c r="B4741" s="68" t="s">
        <v>56</v>
      </c>
      <c r="C4741" s="68" t="s">
        <v>287</v>
      </c>
      <c r="D4741" s="68" t="s">
        <v>359</v>
      </c>
      <c r="E4741" s="68" t="s">
        <v>360</v>
      </c>
      <c r="F4741" s="68" t="s">
        <v>78</v>
      </c>
      <c r="G4741" s="68" t="s">
        <v>384</v>
      </c>
      <c r="H4741" s="68" t="s">
        <v>364</v>
      </c>
      <c r="I4741" s="65">
        <v>2460</v>
      </c>
      <c r="J4741" s="65">
        <v>812</v>
      </c>
      <c r="K4741" s="65" t="s">
        <v>390</v>
      </c>
    </row>
    <row r="4742" spans="1:11" ht="12.75" customHeight="1">
      <c r="A4742" s="68" t="s">
        <v>304</v>
      </c>
      <c r="B4742" s="68" t="s">
        <v>56</v>
      </c>
      <c r="C4742" s="68" t="s">
        <v>287</v>
      </c>
      <c r="D4742" s="68" t="s">
        <v>359</v>
      </c>
      <c r="E4742" s="68" t="s">
        <v>360</v>
      </c>
      <c r="F4742" s="68" t="s">
        <v>78</v>
      </c>
      <c r="G4742" s="68" t="s">
        <v>384</v>
      </c>
      <c r="H4742" s="68" t="s">
        <v>451</v>
      </c>
      <c r="I4742" s="65">
        <v>1754</v>
      </c>
      <c r="J4742" s="65">
        <v>812</v>
      </c>
      <c r="K4742" s="65" t="s">
        <v>390</v>
      </c>
    </row>
    <row r="4743" spans="1:11" ht="12.75" customHeight="1">
      <c r="A4743" s="68" t="s">
        <v>304</v>
      </c>
      <c r="B4743" s="68" t="s">
        <v>56</v>
      </c>
      <c r="C4743" s="68" t="s">
        <v>287</v>
      </c>
      <c r="D4743" s="68" t="s">
        <v>359</v>
      </c>
      <c r="E4743" s="68" t="s">
        <v>360</v>
      </c>
      <c r="F4743" s="68" t="s">
        <v>78</v>
      </c>
      <c r="G4743" s="68" t="s">
        <v>384</v>
      </c>
      <c r="H4743" s="68" t="s">
        <v>365</v>
      </c>
      <c r="I4743" s="65">
        <v>1448</v>
      </c>
      <c r="J4743" s="65">
        <v>812</v>
      </c>
      <c r="K4743" s="65" t="s">
        <v>390</v>
      </c>
    </row>
    <row r="4744" spans="1:11" ht="12.75" customHeight="1">
      <c r="A4744" s="68" t="s">
        <v>304</v>
      </c>
      <c r="B4744" s="68" t="s">
        <v>56</v>
      </c>
      <c r="C4744" s="68" t="s">
        <v>287</v>
      </c>
      <c r="D4744" s="68" t="s">
        <v>359</v>
      </c>
      <c r="E4744" s="68" t="s">
        <v>360</v>
      </c>
      <c r="F4744" s="68" t="s">
        <v>78</v>
      </c>
      <c r="G4744" s="68" t="s">
        <v>384</v>
      </c>
      <c r="H4744" s="68" t="s">
        <v>366</v>
      </c>
      <c r="I4744" s="65">
        <v>248</v>
      </c>
      <c r="J4744" s="65">
        <v>812</v>
      </c>
      <c r="K4744" s="65" t="s">
        <v>390</v>
      </c>
    </row>
    <row r="4745" spans="1:11" ht="12.75" customHeight="1">
      <c r="A4745" s="68" t="s">
        <v>304</v>
      </c>
      <c r="B4745" s="68" t="s">
        <v>56</v>
      </c>
      <c r="C4745" s="68" t="s">
        <v>287</v>
      </c>
      <c r="D4745" s="68" t="s">
        <v>359</v>
      </c>
      <c r="E4745" s="68" t="s">
        <v>360</v>
      </c>
      <c r="F4745" s="68" t="s">
        <v>78</v>
      </c>
      <c r="G4745" s="68" t="s">
        <v>384</v>
      </c>
      <c r="H4745" s="68" t="s">
        <v>521</v>
      </c>
      <c r="I4745" s="65">
        <v>9</v>
      </c>
      <c r="J4745" s="65">
        <v>718</v>
      </c>
      <c r="K4745" s="65" t="s">
        <v>503</v>
      </c>
    </row>
    <row r="4746" spans="1:11" ht="12.75" customHeight="1">
      <c r="A4746" s="68" t="s">
        <v>304</v>
      </c>
      <c r="B4746" s="68" t="s">
        <v>56</v>
      </c>
      <c r="C4746" s="68" t="s">
        <v>287</v>
      </c>
      <c r="D4746" s="68" t="s">
        <v>359</v>
      </c>
      <c r="E4746" s="68" t="s">
        <v>360</v>
      </c>
      <c r="F4746" s="68" t="s">
        <v>78</v>
      </c>
      <c r="G4746" s="68" t="s">
        <v>384</v>
      </c>
      <c r="H4746" s="68" t="s">
        <v>406</v>
      </c>
      <c r="I4746" s="65">
        <v>5</v>
      </c>
      <c r="J4746" s="65">
        <v>718</v>
      </c>
      <c r="K4746" s="65" t="s">
        <v>503</v>
      </c>
    </row>
    <row r="4747" spans="1:11" ht="12.75" customHeight="1">
      <c r="A4747" s="68" t="s">
        <v>304</v>
      </c>
      <c r="B4747" s="68" t="s">
        <v>56</v>
      </c>
      <c r="C4747" s="68" t="s">
        <v>287</v>
      </c>
      <c r="D4747" s="68" t="s">
        <v>359</v>
      </c>
      <c r="E4747" s="68" t="s">
        <v>360</v>
      </c>
      <c r="F4747" s="68" t="s">
        <v>78</v>
      </c>
      <c r="G4747" s="68" t="s">
        <v>384</v>
      </c>
      <c r="H4747" s="68" t="s">
        <v>408</v>
      </c>
      <c r="I4747" s="65">
        <v>1</v>
      </c>
      <c r="J4747" s="65">
        <v>718</v>
      </c>
      <c r="K4747" s="65" t="s">
        <v>503</v>
      </c>
    </row>
    <row r="4748" spans="1:11" ht="12.75" customHeight="1">
      <c r="A4748" s="68" t="s">
        <v>304</v>
      </c>
      <c r="B4748" s="68" t="s">
        <v>56</v>
      </c>
      <c r="C4748" s="68" t="s">
        <v>287</v>
      </c>
      <c r="D4748" s="68" t="s">
        <v>359</v>
      </c>
      <c r="E4748" s="68" t="s">
        <v>360</v>
      </c>
      <c r="F4748" s="68" t="s">
        <v>78</v>
      </c>
      <c r="G4748" s="68" t="s">
        <v>384</v>
      </c>
      <c r="H4748" s="68" t="s">
        <v>404</v>
      </c>
      <c r="I4748" s="65">
        <v>67</v>
      </c>
      <c r="J4748" s="65">
        <v>718</v>
      </c>
      <c r="K4748" s="65" t="s">
        <v>503</v>
      </c>
    </row>
    <row r="4749" spans="1:11" ht="12.75" customHeight="1">
      <c r="A4749" s="68" t="s">
        <v>304</v>
      </c>
      <c r="B4749" s="68" t="s">
        <v>56</v>
      </c>
      <c r="C4749" s="68" t="s">
        <v>287</v>
      </c>
      <c r="D4749" s="68" t="s">
        <v>359</v>
      </c>
      <c r="E4749" s="68" t="s">
        <v>360</v>
      </c>
      <c r="F4749" s="68" t="s">
        <v>78</v>
      </c>
      <c r="G4749" s="68" t="s">
        <v>384</v>
      </c>
      <c r="H4749" s="68" t="s">
        <v>422</v>
      </c>
      <c r="I4749" s="65">
        <v>84</v>
      </c>
      <c r="J4749" s="65">
        <v>718</v>
      </c>
      <c r="K4749" s="65" t="s">
        <v>503</v>
      </c>
    </row>
    <row r="4750" spans="1:11" ht="12.75" customHeight="1">
      <c r="A4750" s="68" t="s">
        <v>304</v>
      </c>
      <c r="B4750" s="68" t="s">
        <v>56</v>
      </c>
      <c r="C4750" s="68" t="s">
        <v>287</v>
      </c>
      <c r="D4750" s="68" t="s">
        <v>359</v>
      </c>
      <c r="E4750" s="68" t="s">
        <v>360</v>
      </c>
      <c r="F4750" s="68" t="s">
        <v>78</v>
      </c>
      <c r="G4750" s="68" t="s">
        <v>384</v>
      </c>
      <c r="H4750" s="68" t="s">
        <v>258</v>
      </c>
      <c r="I4750" s="65">
        <v>40</v>
      </c>
      <c r="J4750" s="65">
        <v>718</v>
      </c>
      <c r="K4750" s="65" t="s">
        <v>503</v>
      </c>
    </row>
    <row r="4751" spans="1:11" ht="12.75" customHeight="1">
      <c r="A4751" s="68" t="s">
        <v>304</v>
      </c>
      <c r="B4751" s="68" t="s">
        <v>56</v>
      </c>
      <c r="C4751" s="68" t="s">
        <v>287</v>
      </c>
      <c r="D4751" s="68" t="s">
        <v>359</v>
      </c>
      <c r="E4751" s="68" t="s">
        <v>360</v>
      </c>
      <c r="F4751" s="68" t="s">
        <v>78</v>
      </c>
      <c r="G4751" s="68" t="s">
        <v>384</v>
      </c>
      <c r="H4751" s="68" t="s">
        <v>362</v>
      </c>
      <c r="I4751" s="65">
        <v>88</v>
      </c>
      <c r="J4751" s="65">
        <v>718</v>
      </c>
      <c r="K4751" s="65" t="s">
        <v>503</v>
      </c>
    </row>
    <row r="4752" spans="1:11" ht="12.75" customHeight="1">
      <c r="A4752" s="68" t="s">
        <v>304</v>
      </c>
      <c r="B4752" s="68" t="s">
        <v>56</v>
      </c>
      <c r="C4752" s="68" t="s">
        <v>287</v>
      </c>
      <c r="D4752" s="68" t="s">
        <v>359</v>
      </c>
      <c r="E4752" s="68" t="s">
        <v>360</v>
      </c>
      <c r="F4752" s="68" t="s">
        <v>78</v>
      </c>
      <c r="G4752" s="68" t="s">
        <v>384</v>
      </c>
      <c r="H4752" s="68" t="s">
        <v>363</v>
      </c>
      <c r="I4752" s="65">
        <v>49</v>
      </c>
      <c r="J4752" s="65">
        <v>718</v>
      </c>
      <c r="K4752" s="65" t="s">
        <v>503</v>
      </c>
    </row>
    <row r="4753" spans="1:11" ht="12.75" customHeight="1">
      <c r="A4753" s="68" t="s">
        <v>304</v>
      </c>
      <c r="B4753" s="68" t="s">
        <v>56</v>
      </c>
      <c r="C4753" s="68" t="s">
        <v>287</v>
      </c>
      <c r="D4753" s="68" t="s">
        <v>359</v>
      </c>
      <c r="E4753" s="68" t="s">
        <v>360</v>
      </c>
      <c r="F4753" s="68" t="s">
        <v>78</v>
      </c>
      <c r="G4753" s="68" t="s">
        <v>384</v>
      </c>
      <c r="H4753" s="68" t="s">
        <v>364</v>
      </c>
      <c r="I4753" s="65">
        <v>23</v>
      </c>
      <c r="J4753" s="65">
        <v>718</v>
      </c>
      <c r="K4753" s="65" t="s">
        <v>503</v>
      </c>
    </row>
    <row r="4754" spans="1:11" ht="12.75" customHeight="1">
      <c r="A4754" s="68" t="s">
        <v>304</v>
      </c>
      <c r="B4754" s="68" t="s">
        <v>56</v>
      </c>
      <c r="C4754" s="68" t="s">
        <v>287</v>
      </c>
      <c r="D4754" s="68" t="s">
        <v>359</v>
      </c>
      <c r="E4754" s="68" t="s">
        <v>360</v>
      </c>
      <c r="F4754" s="68" t="s">
        <v>78</v>
      </c>
      <c r="G4754" s="68" t="s">
        <v>384</v>
      </c>
      <c r="H4754" s="68" t="s">
        <v>451</v>
      </c>
      <c r="I4754" s="65">
        <v>14</v>
      </c>
      <c r="J4754" s="65">
        <v>718</v>
      </c>
      <c r="K4754" s="65" t="s">
        <v>503</v>
      </c>
    </row>
    <row r="4755" spans="1:11" ht="12.75" customHeight="1">
      <c r="A4755" s="68" t="s">
        <v>304</v>
      </c>
      <c r="B4755" s="68" t="s">
        <v>56</v>
      </c>
      <c r="C4755" s="68" t="s">
        <v>287</v>
      </c>
      <c r="D4755" s="68" t="s">
        <v>359</v>
      </c>
      <c r="E4755" s="68" t="s">
        <v>360</v>
      </c>
      <c r="F4755" s="68" t="s">
        <v>78</v>
      </c>
      <c r="G4755" s="68" t="s">
        <v>384</v>
      </c>
      <c r="H4755" s="68" t="s">
        <v>365</v>
      </c>
      <c r="I4755" s="65">
        <v>455</v>
      </c>
      <c r="J4755" s="65">
        <v>718</v>
      </c>
      <c r="K4755" s="65" t="s">
        <v>503</v>
      </c>
    </row>
    <row r="4756" spans="1:11" ht="12.75" customHeight="1">
      <c r="A4756" s="68" t="s">
        <v>304</v>
      </c>
      <c r="B4756" s="68" t="s">
        <v>56</v>
      </c>
      <c r="C4756" s="68" t="s">
        <v>287</v>
      </c>
      <c r="D4756" s="68" t="s">
        <v>359</v>
      </c>
      <c r="E4756" s="68" t="s">
        <v>360</v>
      </c>
      <c r="F4756" s="68" t="s">
        <v>78</v>
      </c>
      <c r="G4756" s="68" t="s">
        <v>384</v>
      </c>
      <c r="H4756" s="68" t="s">
        <v>366</v>
      </c>
      <c r="I4756" s="65">
        <v>870</v>
      </c>
      <c r="J4756" s="65">
        <v>718</v>
      </c>
      <c r="K4756" s="65" t="s">
        <v>503</v>
      </c>
    </row>
    <row r="4757" spans="1:11" ht="12.75" customHeight="1">
      <c r="A4757" s="68" t="s">
        <v>304</v>
      </c>
      <c r="B4757" s="68" t="s">
        <v>56</v>
      </c>
      <c r="C4757" s="68" t="s">
        <v>287</v>
      </c>
      <c r="D4757" s="68" t="s">
        <v>359</v>
      </c>
      <c r="E4757" s="68" t="s">
        <v>360</v>
      </c>
      <c r="F4757" s="68" t="s">
        <v>78</v>
      </c>
      <c r="G4757" s="68" t="s">
        <v>384</v>
      </c>
      <c r="H4757" s="68" t="s">
        <v>367</v>
      </c>
      <c r="I4757" s="65">
        <v>256</v>
      </c>
      <c r="J4757" s="65">
        <v>718</v>
      </c>
      <c r="K4757" s="65" t="s">
        <v>503</v>
      </c>
    </row>
    <row r="4758" spans="1:11" ht="12.75" customHeight="1">
      <c r="A4758" s="68" t="s">
        <v>304</v>
      </c>
      <c r="B4758" s="68" t="s">
        <v>56</v>
      </c>
      <c r="C4758" s="68" t="s">
        <v>287</v>
      </c>
      <c r="D4758" s="68" t="s">
        <v>359</v>
      </c>
      <c r="E4758" s="68" t="s">
        <v>360</v>
      </c>
      <c r="F4758" s="68" t="s">
        <v>78</v>
      </c>
      <c r="G4758" s="68" t="s">
        <v>384</v>
      </c>
      <c r="H4758" s="68" t="s">
        <v>247</v>
      </c>
      <c r="I4758" s="65">
        <v>1083</v>
      </c>
      <c r="J4758" s="65">
        <v>718</v>
      </c>
      <c r="K4758" s="65" t="s">
        <v>503</v>
      </c>
    </row>
    <row r="4759" spans="1:11" ht="12.75" customHeight="1">
      <c r="A4759" s="68" t="s">
        <v>304</v>
      </c>
      <c r="B4759" s="68" t="s">
        <v>56</v>
      </c>
      <c r="C4759" s="68" t="s">
        <v>287</v>
      </c>
      <c r="D4759" s="68" t="s">
        <v>359</v>
      </c>
      <c r="E4759" s="68" t="s">
        <v>360</v>
      </c>
      <c r="F4759" s="68" t="s">
        <v>78</v>
      </c>
      <c r="G4759" s="68" t="s">
        <v>384</v>
      </c>
      <c r="H4759" s="68" t="s">
        <v>375</v>
      </c>
      <c r="I4759" s="65">
        <v>3305</v>
      </c>
      <c r="J4759" s="65">
        <v>718</v>
      </c>
      <c r="K4759" s="65" t="s">
        <v>503</v>
      </c>
    </row>
    <row r="4760" spans="1:11" ht="12.75" customHeight="1">
      <c r="A4760" s="68" t="s">
        <v>304</v>
      </c>
      <c r="B4760" s="68" t="s">
        <v>56</v>
      </c>
      <c r="C4760" s="68" t="s">
        <v>287</v>
      </c>
      <c r="D4760" s="68" t="s">
        <v>359</v>
      </c>
      <c r="E4760" s="68" t="s">
        <v>360</v>
      </c>
      <c r="F4760" s="68" t="s">
        <v>78</v>
      </c>
      <c r="G4760" s="68" t="s">
        <v>384</v>
      </c>
      <c r="H4760" s="68" t="s">
        <v>368</v>
      </c>
      <c r="I4760" s="65">
        <v>450</v>
      </c>
      <c r="J4760" s="65">
        <v>718</v>
      </c>
      <c r="K4760" s="65" t="s">
        <v>503</v>
      </c>
    </row>
    <row r="4761" spans="1:11" ht="12.75" customHeight="1">
      <c r="A4761" s="68" t="s">
        <v>304</v>
      </c>
      <c r="B4761" s="68" t="s">
        <v>56</v>
      </c>
      <c r="C4761" s="68" t="s">
        <v>287</v>
      </c>
      <c r="D4761" s="68" t="s">
        <v>359</v>
      </c>
      <c r="E4761" s="68" t="s">
        <v>360</v>
      </c>
      <c r="F4761" s="68" t="s">
        <v>78</v>
      </c>
      <c r="G4761" s="68" t="s">
        <v>384</v>
      </c>
      <c r="H4761" s="68" t="s">
        <v>491</v>
      </c>
      <c r="I4761" s="65">
        <v>1370</v>
      </c>
      <c r="J4761" s="65">
        <v>718</v>
      </c>
      <c r="K4761" s="65" t="s">
        <v>503</v>
      </c>
    </row>
    <row r="4762" spans="1:11" ht="12.75" customHeight="1">
      <c r="A4762" s="68" t="s">
        <v>304</v>
      </c>
      <c r="B4762" s="68" t="s">
        <v>56</v>
      </c>
      <c r="C4762" s="68" t="s">
        <v>287</v>
      </c>
      <c r="D4762" s="68" t="s">
        <v>359</v>
      </c>
      <c r="E4762" s="68" t="s">
        <v>360</v>
      </c>
      <c r="F4762" s="68" t="s">
        <v>78</v>
      </c>
      <c r="G4762" s="68" t="s">
        <v>384</v>
      </c>
      <c r="H4762" s="68" t="s">
        <v>369</v>
      </c>
      <c r="I4762" s="65">
        <v>963</v>
      </c>
      <c r="J4762" s="65">
        <v>718</v>
      </c>
      <c r="K4762" s="65" t="s">
        <v>503</v>
      </c>
    </row>
    <row r="4763" spans="1:11" ht="12.75" customHeight="1">
      <c r="A4763" s="68" t="s">
        <v>304</v>
      </c>
      <c r="B4763" s="68" t="s">
        <v>56</v>
      </c>
      <c r="C4763" s="68" t="s">
        <v>287</v>
      </c>
      <c r="D4763" s="68" t="s">
        <v>359</v>
      </c>
      <c r="E4763" s="68" t="s">
        <v>360</v>
      </c>
      <c r="F4763" s="68" t="s">
        <v>78</v>
      </c>
      <c r="G4763" s="68" t="s">
        <v>384</v>
      </c>
      <c r="H4763" s="68" t="s">
        <v>638</v>
      </c>
      <c r="I4763" s="65">
        <v>810</v>
      </c>
      <c r="J4763" s="65">
        <v>718</v>
      </c>
      <c r="K4763" s="65" t="s">
        <v>503</v>
      </c>
    </row>
    <row r="4764" spans="1:11" ht="12.75" customHeight="1">
      <c r="A4764" s="68" t="s">
        <v>304</v>
      </c>
      <c r="B4764" s="68" t="s">
        <v>56</v>
      </c>
      <c r="C4764" s="68" t="s">
        <v>287</v>
      </c>
      <c r="D4764" s="68" t="s">
        <v>359</v>
      </c>
      <c r="E4764" s="68" t="s">
        <v>360</v>
      </c>
      <c r="F4764" s="68" t="s">
        <v>78</v>
      </c>
      <c r="G4764" s="68" t="s">
        <v>384</v>
      </c>
      <c r="H4764" s="68" t="s">
        <v>404</v>
      </c>
      <c r="I4764" s="65">
        <v>2</v>
      </c>
      <c r="J4764" s="65">
        <v>703</v>
      </c>
      <c r="K4764" s="65" t="s">
        <v>425</v>
      </c>
    </row>
    <row r="4765" spans="1:11" ht="12.75" customHeight="1">
      <c r="A4765" s="68" t="s">
        <v>304</v>
      </c>
      <c r="B4765" s="68" t="s">
        <v>56</v>
      </c>
      <c r="C4765" s="68" t="s">
        <v>287</v>
      </c>
      <c r="D4765" s="68" t="s">
        <v>359</v>
      </c>
      <c r="E4765" s="68" t="s">
        <v>360</v>
      </c>
      <c r="F4765" s="68" t="s">
        <v>78</v>
      </c>
      <c r="G4765" s="68" t="s">
        <v>384</v>
      </c>
      <c r="H4765" s="68" t="s">
        <v>363</v>
      </c>
      <c r="I4765" s="65">
        <v>20</v>
      </c>
      <c r="J4765" s="65">
        <v>703</v>
      </c>
      <c r="K4765" s="65" t="s">
        <v>425</v>
      </c>
    </row>
    <row r="4766" spans="1:11" ht="12.75" customHeight="1">
      <c r="A4766" s="68" t="s">
        <v>304</v>
      </c>
      <c r="B4766" s="68" t="s">
        <v>56</v>
      </c>
      <c r="C4766" s="68" t="s">
        <v>287</v>
      </c>
      <c r="D4766" s="68" t="s">
        <v>359</v>
      </c>
      <c r="E4766" s="68" t="s">
        <v>360</v>
      </c>
      <c r="F4766" s="68" t="s">
        <v>78</v>
      </c>
      <c r="G4766" s="68" t="s">
        <v>384</v>
      </c>
      <c r="H4766" s="68" t="s">
        <v>364</v>
      </c>
      <c r="I4766" s="65">
        <v>15</v>
      </c>
      <c r="J4766" s="65">
        <v>703</v>
      </c>
      <c r="K4766" s="65" t="s">
        <v>425</v>
      </c>
    </row>
    <row r="4767" spans="1:11" ht="12.75" customHeight="1">
      <c r="A4767" s="68" t="s">
        <v>304</v>
      </c>
      <c r="B4767" s="68" t="s">
        <v>56</v>
      </c>
      <c r="C4767" s="68" t="s">
        <v>287</v>
      </c>
      <c r="D4767" s="68" t="s">
        <v>359</v>
      </c>
      <c r="E4767" s="68" t="s">
        <v>360</v>
      </c>
      <c r="F4767" s="68" t="s">
        <v>78</v>
      </c>
      <c r="G4767" s="68" t="s">
        <v>384</v>
      </c>
      <c r="H4767" s="68" t="s">
        <v>451</v>
      </c>
      <c r="I4767" s="65">
        <v>4</v>
      </c>
      <c r="J4767" s="65">
        <v>703</v>
      </c>
      <c r="K4767" s="65" t="s">
        <v>425</v>
      </c>
    </row>
    <row r="4768" spans="1:11" ht="12.75" customHeight="1">
      <c r="A4768" s="68" t="s">
        <v>304</v>
      </c>
      <c r="B4768" s="68" t="s">
        <v>56</v>
      </c>
      <c r="C4768" s="68" t="s">
        <v>287</v>
      </c>
      <c r="D4768" s="68" t="s">
        <v>359</v>
      </c>
      <c r="E4768" s="68" t="s">
        <v>360</v>
      </c>
      <c r="F4768" s="68" t="s">
        <v>78</v>
      </c>
      <c r="G4768" s="68" t="s">
        <v>384</v>
      </c>
      <c r="H4768" s="68" t="s">
        <v>365</v>
      </c>
      <c r="I4768" s="65">
        <v>1</v>
      </c>
      <c r="J4768" s="65">
        <v>703</v>
      </c>
      <c r="K4768" s="65" t="s">
        <v>425</v>
      </c>
    </row>
    <row r="4769" spans="1:11" ht="12.75" customHeight="1">
      <c r="A4769" s="68" t="s">
        <v>304</v>
      </c>
      <c r="B4769" s="68" t="s">
        <v>56</v>
      </c>
      <c r="C4769" s="68" t="s">
        <v>287</v>
      </c>
      <c r="D4769" s="68" t="s">
        <v>359</v>
      </c>
      <c r="E4769" s="68" t="s">
        <v>360</v>
      </c>
      <c r="F4769" s="68" t="s">
        <v>78</v>
      </c>
      <c r="G4769" s="68" t="s">
        <v>384</v>
      </c>
      <c r="H4769" s="68" t="s">
        <v>363</v>
      </c>
      <c r="I4769" s="65">
        <v>97</v>
      </c>
      <c r="J4769" s="65">
        <v>709</v>
      </c>
      <c r="K4769" s="65" t="s">
        <v>391</v>
      </c>
    </row>
    <row r="4770" spans="1:11" ht="12.75" customHeight="1">
      <c r="A4770" s="68" t="s">
        <v>304</v>
      </c>
      <c r="B4770" s="68" t="s">
        <v>56</v>
      </c>
      <c r="C4770" s="68" t="s">
        <v>287</v>
      </c>
      <c r="D4770" s="68" t="s">
        <v>359</v>
      </c>
      <c r="E4770" s="68" t="s">
        <v>360</v>
      </c>
      <c r="F4770" s="68" t="s">
        <v>78</v>
      </c>
      <c r="G4770" s="68" t="s">
        <v>384</v>
      </c>
      <c r="H4770" s="68" t="s">
        <v>364</v>
      </c>
      <c r="I4770" s="65">
        <v>42</v>
      </c>
      <c r="J4770" s="65">
        <v>709</v>
      </c>
      <c r="K4770" s="65" t="s">
        <v>391</v>
      </c>
    </row>
    <row r="4771" spans="1:11" ht="12.75" customHeight="1">
      <c r="A4771" s="68" t="s">
        <v>304</v>
      </c>
      <c r="B4771" s="68" t="s">
        <v>56</v>
      </c>
      <c r="C4771" s="68" t="s">
        <v>287</v>
      </c>
      <c r="D4771" s="68" t="s">
        <v>359</v>
      </c>
      <c r="E4771" s="68" t="s">
        <v>360</v>
      </c>
      <c r="F4771" s="68" t="s">
        <v>78</v>
      </c>
      <c r="G4771" s="68" t="s">
        <v>384</v>
      </c>
      <c r="H4771" s="68" t="s">
        <v>451</v>
      </c>
      <c r="I4771" s="65">
        <v>21</v>
      </c>
      <c r="J4771" s="65">
        <v>709</v>
      </c>
      <c r="K4771" s="65" t="s">
        <v>391</v>
      </c>
    </row>
    <row r="4772" spans="1:11" ht="12.75" customHeight="1">
      <c r="A4772" s="68" t="s">
        <v>304</v>
      </c>
      <c r="B4772" s="68" t="s">
        <v>56</v>
      </c>
      <c r="C4772" s="68" t="s">
        <v>287</v>
      </c>
      <c r="D4772" s="68" t="s">
        <v>359</v>
      </c>
      <c r="E4772" s="68" t="s">
        <v>360</v>
      </c>
      <c r="F4772" s="68" t="s">
        <v>78</v>
      </c>
      <c r="G4772" s="68" t="s">
        <v>384</v>
      </c>
      <c r="H4772" s="68" t="s">
        <v>365</v>
      </c>
      <c r="I4772" s="65">
        <v>3</v>
      </c>
      <c r="J4772" s="65">
        <v>709</v>
      </c>
      <c r="K4772" s="65" t="s">
        <v>391</v>
      </c>
    </row>
    <row r="4773" spans="1:11" ht="12.75" customHeight="1">
      <c r="A4773" s="68" t="s">
        <v>304</v>
      </c>
      <c r="B4773" s="68" t="s">
        <v>56</v>
      </c>
      <c r="C4773" s="68" t="s">
        <v>287</v>
      </c>
      <c r="D4773" s="68" t="s">
        <v>359</v>
      </c>
      <c r="E4773" s="68" t="s">
        <v>360</v>
      </c>
      <c r="F4773" s="68" t="s">
        <v>78</v>
      </c>
      <c r="G4773" s="68" t="s">
        <v>384</v>
      </c>
      <c r="H4773" s="68" t="s">
        <v>366</v>
      </c>
      <c r="I4773" s="65">
        <v>3</v>
      </c>
      <c r="J4773" s="65">
        <v>709</v>
      </c>
      <c r="K4773" s="65" t="s">
        <v>391</v>
      </c>
    </row>
    <row r="4774" spans="1:11" ht="12.75" customHeight="1">
      <c r="A4774" s="68" t="s">
        <v>304</v>
      </c>
      <c r="B4774" s="68" t="s">
        <v>56</v>
      </c>
      <c r="C4774" s="68" t="s">
        <v>287</v>
      </c>
      <c r="D4774" s="68" t="s">
        <v>359</v>
      </c>
      <c r="E4774" s="68" t="s">
        <v>360</v>
      </c>
      <c r="F4774" s="68" t="s">
        <v>78</v>
      </c>
      <c r="G4774" s="68" t="s">
        <v>384</v>
      </c>
      <c r="H4774" s="68" t="s">
        <v>367</v>
      </c>
      <c r="I4774" s="65">
        <v>1</v>
      </c>
      <c r="J4774" s="65">
        <v>709</v>
      </c>
      <c r="K4774" s="65" t="s">
        <v>391</v>
      </c>
    </row>
    <row r="4775" spans="1:11" ht="12.75" customHeight="1">
      <c r="A4775" s="68" t="s">
        <v>304</v>
      </c>
      <c r="B4775" s="68" t="s">
        <v>56</v>
      </c>
      <c r="C4775" s="68" t="s">
        <v>287</v>
      </c>
      <c r="D4775" s="68" t="s">
        <v>359</v>
      </c>
      <c r="E4775" s="68" t="s">
        <v>360</v>
      </c>
      <c r="F4775" s="68" t="s">
        <v>78</v>
      </c>
      <c r="G4775" s="68" t="s">
        <v>384</v>
      </c>
      <c r="H4775" s="68" t="s">
        <v>247</v>
      </c>
      <c r="I4775" s="65">
        <v>4</v>
      </c>
      <c r="J4775" s="65">
        <v>709</v>
      </c>
      <c r="K4775" s="65" t="s">
        <v>391</v>
      </c>
    </row>
    <row r="4776" spans="1:11" ht="12.75" customHeight="1">
      <c r="A4776" s="68" t="s">
        <v>304</v>
      </c>
      <c r="B4776" s="68" t="s">
        <v>56</v>
      </c>
      <c r="C4776" s="68" t="s">
        <v>287</v>
      </c>
      <c r="D4776" s="68" t="s">
        <v>359</v>
      </c>
      <c r="E4776" s="68" t="s">
        <v>360</v>
      </c>
      <c r="F4776" s="68" t="s">
        <v>78</v>
      </c>
      <c r="G4776" s="68" t="s">
        <v>384</v>
      </c>
      <c r="H4776" s="68" t="s">
        <v>375</v>
      </c>
      <c r="I4776" s="65">
        <v>3</v>
      </c>
      <c r="J4776" s="65">
        <v>709</v>
      </c>
      <c r="K4776" s="65" t="s">
        <v>391</v>
      </c>
    </row>
    <row r="4777" spans="1:11" ht="12.75" customHeight="1">
      <c r="A4777" s="68" t="s">
        <v>304</v>
      </c>
      <c r="B4777" s="68" t="s">
        <v>56</v>
      </c>
      <c r="C4777" s="68" t="s">
        <v>287</v>
      </c>
      <c r="D4777" s="68" t="s">
        <v>359</v>
      </c>
      <c r="E4777" s="68" t="s">
        <v>360</v>
      </c>
      <c r="F4777" s="68" t="s">
        <v>78</v>
      </c>
      <c r="G4777" s="68" t="s">
        <v>384</v>
      </c>
      <c r="H4777" s="68" t="s">
        <v>491</v>
      </c>
      <c r="I4777" s="65">
        <v>1</v>
      </c>
      <c r="J4777" s="65">
        <v>709</v>
      </c>
      <c r="K4777" s="65" t="s">
        <v>391</v>
      </c>
    </row>
    <row r="4778" spans="1:11" ht="12.75" customHeight="1">
      <c r="A4778" s="68" t="s">
        <v>304</v>
      </c>
      <c r="B4778" s="68" t="s">
        <v>56</v>
      </c>
      <c r="C4778" s="68" t="s">
        <v>287</v>
      </c>
      <c r="D4778" s="68" t="s">
        <v>359</v>
      </c>
      <c r="E4778" s="68" t="s">
        <v>360</v>
      </c>
      <c r="F4778" s="68" t="s">
        <v>78</v>
      </c>
      <c r="G4778" s="68" t="s">
        <v>384</v>
      </c>
      <c r="H4778" s="68" t="s">
        <v>366</v>
      </c>
      <c r="I4778" s="65">
        <v>21</v>
      </c>
      <c r="J4778" s="65">
        <v>717</v>
      </c>
      <c r="K4778" s="65" t="s">
        <v>438</v>
      </c>
    </row>
    <row r="4779" spans="1:11" ht="12.75" customHeight="1">
      <c r="A4779" s="68" t="s">
        <v>304</v>
      </c>
      <c r="B4779" s="68" t="s">
        <v>56</v>
      </c>
      <c r="C4779" s="68" t="s">
        <v>287</v>
      </c>
      <c r="D4779" s="68" t="s">
        <v>359</v>
      </c>
      <c r="E4779" s="68" t="s">
        <v>360</v>
      </c>
      <c r="F4779" s="68" t="s">
        <v>78</v>
      </c>
      <c r="G4779" s="68" t="s">
        <v>384</v>
      </c>
      <c r="H4779" s="68" t="s">
        <v>367</v>
      </c>
      <c r="I4779" s="65">
        <v>123</v>
      </c>
      <c r="J4779" s="65">
        <v>717</v>
      </c>
      <c r="K4779" s="65" t="s">
        <v>438</v>
      </c>
    </row>
    <row r="4780" spans="1:11" ht="12.75" customHeight="1">
      <c r="A4780" s="68" t="s">
        <v>304</v>
      </c>
      <c r="B4780" s="68" t="s">
        <v>56</v>
      </c>
      <c r="C4780" s="68" t="s">
        <v>287</v>
      </c>
      <c r="D4780" s="68" t="s">
        <v>359</v>
      </c>
      <c r="E4780" s="68" t="s">
        <v>360</v>
      </c>
      <c r="F4780" s="68" t="s">
        <v>78</v>
      </c>
      <c r="G4780" s="68" t="s">
        <v>384</v>
      </c>
      <c r="H4780" s="68" t="s">
        <v>247</v>
      </c>
      <c r="I4780" s="65">
        <v>1</v>
      </c>
      <c r="J4780" s="65">
        <v>717</v>
      </c>
      <c r="K4780" s="65" t="s">
        <v>438</v>
      </c>
    </row>
    <row r="4781" spans="1:11" ht="12.75" customHeight="1">
      <c r="A4781" s="68" t="s">
        <v>304</v>
      </c>
      <c r="B4781" s="68" t="s">
        <v>56</v>
      </c>
      <c r="C4781" s="68" t="s">
        <v>287</v>
      </c>
      <c r="D4781" s="68" t="s">
        <v>359</v>
      </c>
      <c r="E4781" s="68" t="s">
        <v>360</v>
      </c>
      <c r="F4781" s="68" t="s">
        <v>78</v>
      </c>
      <c r="G4781" s="68" t="s">
        <v>384</v>
      </c>
      <c r="H4781" s="68" t="s">
        <v>375</v>
      </c>
      <c r="I4781" s="65">
        <v>8</v>
      </c>
      <c r="J4781" s="65">
        <v>717</v>
      </c>
      <c r="K4781" s="65" t="s">
        <v>438</v>
      </c>
    </row>
    <row r="4782" spans="1:11" ht="12.75" customHeight="1">
      <c r="A4782" s="68" t="s">
        <v>304</v>
      </c>
      <c r="B4782" s="68" t="s">
        <v>56</v>
      </c>
      <c r="C4782" s="68" t="s">
        <v>287</v>
      </c>
      <c r="D4782" s="68" t="s">
        <v>359</v>
      </c>
      <c r="E4782" s="68" t="s">
        <v>360</v>
      </c>
      <c r="F4782" s="68" t="s">
        <v>78</v>
      </c>
      <c r="G4782" s="68" t="s">
        <v>384</v>
      </c>
      <c r="H4782" s="68" t="s">
        <v>368</v>
      </c>
      <c r="I4782" s="65">
        <v>1</v>
      </c>
      <c r="J4782" s="65">
        <v>717</v>
      </c>
      <c r="K4782" s="65" t="s">
        <v>438</v>
      </c>
    </row>
    <row r="4783" spans="1:11" ht="12.75" customHeight="1">
      <c r="A4783" s="68" t="s">
        <v>304</v>
      </c>
      <c r="B4783" s="68" t="s">
        <v>56</v>
      </c>
      <c r="C4783" s="68" t="s">
        <v>287</v>
      </c>
      <c r="D4783" s="68" t="s">
        <v>359</v>
      </c>
      <c r="E4783" s="68" t="s">
        <v>360</v>
      </c>
      <c r="F4783" s="68" t="s">
        <v>78</v>
      </c>
      <c r="G4783" s="68" t="s">
        <v>384</v>
      </c>
      <c r="H4783" s="68" t="s">
        <v>366</v>
      </c>
      <c r="I4783" s="65">
        <v>2</v>
      </c>
      <c r="J4783" s="65">
        <v>725</v>
      </c>
      <c r="K4783" s="65" t="s">
        <v>333</v>
      </c>
    </row>
    <row r="4784" spans="1:11" ht="12.75" customHeight="1">
      <c r="A4784" s="68" t="s">
        <v>304</v>
      </c>
      <c r="B4784" s="68" t="s">
        <v>56</v>
      </c>
      <c r="C4784" s="68" t="s">
        <v>287</v>
      </c>
      <c r="D4784" s="68" t="s">
        <v>359</v>
      </c>
      <c r="E4784" s="68" t="s">
        <v>360</v>
      </c>
      <c r="F4784" s="68" t="s">
        <v>78</v>
      </c>
      <c r="G4784" s="68" t="s">
        <v>384</v>
      </c>
      <c r="H4784" s="68" t="s">
        <v>367</v>
      </c>
      <c r="I4784" s="65">
        <v>21</v>
      </c>
      <c r="J4784" s="65">
        <v>725</v>
      </c>
      <c r="K4784" s="65" t="s">
        <v>333</v>
      </c>
    </row>
    <row r="4785" spans="1:11" ht="12.75" customHeight="1">
      <c r="A4785" s="68" t="s">
        <v>304</v>
      </c>
      <c r="B4785" s="68" t="s">
        <v>56</v>
      </c>
      <c r="C4785" s="68" t="s">
        <v>287</v>
      </c>
      <c r="D4785" s="68" t="s">
        <v>359</v>
      </c>
      <c r="E4785" s="68" t="s">
        <v>360</v>
      </c>
      <c r="F4785" s="68" t="s">
        <v>78</v>
      </c>
      <c r="G4785" s="68" t="s">
        <v>384</v>
      </c>
      <c r="H4785" s="68" t="s">
        <v>247</v>
      </c>
      <c r="I4785" s="65">
        <v>61</v>
      </c>
      <c r="J4785" s="65">
        <v>725</v>
      </c>
      <c r="K4785" s="65" t="s">
        <v>333</v>
      </c>
    </row>
    <row r="4786" spans="1:11" ht="12.75" customHeight="1">
      <c r="A4786" s="68" t="s">
        <v>304</v>
      </c>
      <c r="B4786" s="68" t="s">
        <v>56</v>
      </c>
      <c r="C4786" s="68" t="s">
        <v>287</v>
      </c>
      <c r="D4786" s="68" t="s">
        <v>359</v>
      </c>
      <c r="E4786" s="68" t="s">
        <v>360</v>
      </c>
      <c r="F4786" s="68" t="s">
        <v>78</v>
      </c>
      <c r="G4786" s="68" t="s">
        <v>384</v>
      </c>
      <c r="H4786" s="68" t="s">
        <v>368</v>
      </c>
      <c r="I4786" s="65">
        <v>1</v>
      </c>
      <c r="J4786" s="65">
        <v>725</v>
      </c>
      <c r="K4786" s="65" t="s">
        <v>333</v>
      </c>
    </row>
    <row r="4787" spans="1:11" ht="12.75" customHeight="1">
      <c r="A4787" s="68" t="s">
        <v>304</v>
      </c>
      <c r="B4787" s="68" t="s">
        <v>56</v>
      </c>
      <c r="C4787" s="68" t="s">
        <v>287</v>
      </c>
      <c r="D4787" s="68" t="s">
        <v>359</v>
      </c>
      <c r="E4787" s="68" t="s">
        <v>360</v>
      </c>
      <c r="F4787" s="68" t="s">
        <v>78</v>
      </c>
      <c r="G4787" s="68" t="s">
        <v>384</v>
      </c>
      <c r="H4787" s="68" t="s">
        <v>491</v>
      </c>
      <c r="I4787" s="65">
        <v>2</v>
      </c>
      <c r="J4787" s="65">
        <v>725</v>
      </c>
      <c r="K4787" s="65" t="s">
        <v>333</v>
      </c>
    </row>
    <row r="4788" spans="1:11" ht="12.75" customHeight="1">
      <c r="A4788" s="68" t="s">
        <v>304</v>
      </c>
      <c r="B4788" s="68" t="s">
        <v>56</v>
      </c>
      <c r="C4788" s="68" t="s">
        <v>287</v>
      </c>
      <c r="D4788" s="68" t="s">
        <v>359</v>
      </c>
      <c r="E4788" s="68" t="s">
        <v>360</v>
      </c>
      <c r="F4788" s="68" t="s">
        <v>78</v>
      </c>
      <c r="G4788" s="68" t="s">
        <v>384</v>
      </c>
      <c r="H4788" s="68" t="s">
        <v>369</v>
      </c>
      <c r="I4788" s="65">
        <v>1</v>
      </c>
      <c r="J4788" s="65">
        <v>725</v>
      </c>
      <c r="K4788" s="65" t="s">
        <v>333</v>
      </c>
    </row>
    <row r="4789" spans="1:11" ht="12.75" customHeight="1">
      <c r="A4789" s="68" t="s">
        <v>304</v>
      </c>
      <c r="B4789" s="68" t="s">
        <v>56</v>
      </c>
      <c r="C4789" s="68" t="s">
        <v>287</v>
      </c>
      <c r="D4789" s="68" t="s">
        <v>359</v>
      </c>
      <c r="E4789" s="68" t="s">
        <v>360</v>
      </c>
      <c r="F4789" s="68" t="s">
        <v>78</v>
      </c>
      <c r="G4789" s="68" t="s">
        <v>384</v>
      </c>
      <c r="H4789" s="68" t="s">
        <v>362</v>
      </c>
      <c r="I4789" s="65">
        <v>1</v>
      </c>
      <c r="J4789" s="65">
        <v>619</v>
      </c>
      <c r="K4789" s="65" t="s">
        <v>512</v>
      </c>
    </row>
    <row r="4790" spans="1:11" ht="12.75" customHeight="1">
      <c r="A4790" s="68" t="s">
        <v>304</v>
      </c>
      <c r="B4790" s="68" t="s">
        <v>56</v>
      </c>
      <c r="C4790" s="68" t="s">
        <v>287</v>
      </c>
      <c r="D4790" s="68" t="s">
        <v>359</v>
      </c>
      <c r="E4790" s="68" t="s">
        <v>360</v>
      </c>
      <c r="F4790" s="68" t="s">
        <v>78</v>
      </c>
      <c r="G4790" s="68" t="s">
        <v>384</v>
      </c>
      <c r="H4790" s="68" t="s">
        <v>363</v>
      </c>
      <c r="I4790" s="65">
        <v>10</v>
      </c>
      <c r="J4790" s="65">
        <v>619</v>
      </c>
      <c r="K4790" s="65" t="s">
        <v>512</v>
      </c>
    </row>
    <row r="4791" spans="1:11" ht="12.75" customHeight="1">
      <c r="A4791" s="68" t="s">
        <v>304</v>
      </c>
      <c r="B4791" s="68" t="s">
        <v>56</v>
      </c>
      <c r="C4791" s="68" t="s">
        <v>287</v>
      </c>
      <c r="D4791" s="68" t="s">
        <v>359</v>
      </c>
      <c r="E4791" s="68" t="s">
        <v>360</v>
      </c>
      <c r="F4791" s="68" t="s">
        <v>78</v>
      </c>
      <c r="G4791" s="68" t="s">
        <v>384</v>
      </c>
      <c r="H4791" s="68" t="s">
        <v>451</v>
      </c>
      <c r="I4791" s="65">
        <v>1</v>
      </c>
      <c r="J4791" s="65">
        <v>619</v>
      </c>
      <c r="K4791" s="65" t="s">
        <v>512</v>
      </c>
    </row>
    <row r="4792" spans="1:11" ht="12.75" customHeight="1">
      <c r="A4792" s="68" t="s">
        <v>304</v>
      </c>
      <c r="B4792" s="68" t="s">
        <v>56</v>
      </c>
      <c r="C4792" s="68" t="s">
        <v>287</v>
      </c>
      <c r="D4792" s="68" t="s">
        <v>359</v>
      </c>
      <c r="E4792" s="68" t="s">
        <v>360</v>
      </c>
      <c r="F4792" s="68" t="s">
        <v>78</v>
      </c>
      <c r="G4792" s="68" t="s">
        <v>384</v>
      </c>
      <c r="H4792" s="68" t="s">
        <v>406</v>
      </c>
      <c r="I4792" s="65">
        <v>1</v>
      </c>
      <c r="J4792" s="65">
        <v>706</v>
      </c>
      <c r="K4792" s="65" t="s">
        <v>250</v>
      </c>
    </row>
    <row r="4793" spans="1:11" ht="12.75" customHeight="1">
      <c r="A4793" s="68" t="s">
        <v>304</v>
      </c>
      <c r="B4793" s="68" t="s">
        <v>56</v>
      </c>
      <c r="C4793" s="68" t="s">
        <v>287</v>
      </c>
      <c r="D4793" s="68" t="s">
        <v>359</v>
      </c>
      <c r="E4793" s="68" t="s">
        <v>360</v>
      </c>
      <c r="F4793" s="68" t="s">
        <v>78</v>
      </c>
      <c r="G4793" s="68" t="s">
        <v>384</v>
      </c>
      <c r="H4793" s="68" t="s">
        <v>364</v>
      </c>
      <c r="I4793" s="65">
        <v>1</v>
      </c>
      <c r="J4793" s="65">
        <v>706</v>
      </c>
      <c r="K4793" s="65" t="s">
        <v>250</v>
      </c>
    </row>
    <row r="4794" spans="1:11" ht="12.75" customHeight="1">
      <c r="A4794" s="68" t="s">
        <v>304</v>
      </c>
      <c r="B4794" s="68" t="s">
        <v>56</v>
      </c>
      <c r="C4794" s="68" t="s">
        <v>287</v>
      </c>
      <c r="D4794" s="68" t="s">
        <v>359</v>
      </c>
      <c r="E4794" s="68" t="s">
        <v>360</v>
      </c>
      <c r="F4794" s="68" t="s">
        <v>78</v>
      </c>
      <c r="G4794" s="68" t="s">
        <v>384</v>
      </c>
      <c r="H4794" s="68" t="s">
        <v>365</v>
      </c>
      <c r="I4794" s="65">
        <v>23</v>
      </c>
      <c r="J4794" s="65">
        <v>706</v>
      </c>
      <c r="K4794" s="65" t="s">
        <v>250</v>
      </c>
    </row>
    <row r="4795" spans="1:11" ht="12.75" customHeight="1">
      <c r="A4795" s="68" t="s">
        <v>304</v>
      </c>
      <c r="B4795" s="68" t="s">
        <v>56</v>
      </c>
      <c r="C4795" s="68" t="s">
        <v>287</v>
      </c>
      <c r="D4795" s="68" t="s">
        <v>359</v>
      </c>
      <c r="E4795" s="68" t="s">
        <v>360</v>
      </c>
      <c r="F4795" s="68" t="s">
        <v>78</v>
      </c>
      <c r="G4795" s="68" t="s">
        <v>384</v>
      </c>
      <c r="H4795" s="68" t="s">
        <v>366</v>
      </c>
      <c r="I4795" s="65">
        <v>75</v>
      </c>
      <c r="J4795" s="65">
        <v>706</v>
      </c>
      <c r="K4795" s="65" t="s">
        <v>250</v>
      </c>
    </row>
    <row r="4796" spans="1:11" ht="12.75" customHeight="1">
      <c r="A4796" s="68" t="s">
        <v>304</v>
      </c>
      <c r="B4796" s="68" t="s">
        <v>56</v>
      </c>
      <c r="C4796" s="68" t="s">
        <v>287</v>
      </c>
      <c r="D4796" s="68" t="s">
        <v>359</v>
      </c>
      <c r="E4796" s="68" t="s">
        <v>360</v>
      </c>
      <c r="F4796" s="68" t="s">
        <v>78</v>
      </c>
      <c r="G4796" s="68" t="s">
        <v>384</v>
      </c>
      <c r="H4796" s="68" t="s">
        <v>367</v>
      </c>
      <c r="I4796" s="65">
        <v>78</v>
      </c>
      <c r="J4796" s="65">
        <v>706</v>
      </c>
      <c r="K4796" s="65" t="s">
        <v>250</v>
      </c>
    </row>
    <row r="4797" spans="1:11" ht="12.75" customHeight="1">
      <c r="A4797" s="68" t="s">
        <v>304</v>
      </c>
      <c r="B4797" s="68" t="s">
        <v>56</v>
      </c>
      <c r="C4797" s="68" t="s">
        <v>287</v>
      </c>
      <c r="D4797" s="68" t="s">
        <v>359</v>
      </c>
      <c r="E4797" s="68" t="s">
        <v>360</v>
      </c>
      <c r="F4797" s="68" t="s">
        <v>78</v>
      </c>
      <c r="G4797" s="68" t="s">
        <v>384</v>
      </c>
      <c r="H4797" s="68" t="s">
        <v>247</v>
      </c>
      <c r="I4797" s="65">
        <v>118</v>
      </c>
      <c r="J4797" s="65">
        <v>706</v>
      </c>
      <c r="K4797" s="65" t="s">
        <v>250</v>
      </c>
    </row>
    <row r="4798" spans="1:11" ht="12.75" customHeight="1">
      <c r="A4798" s="68" t="s">
        <v>304</v>
      </c>
      <c r="B4798" s="68" t="s">
        <v>56</v>
      </c>
      <c r="C4798" s="68" t="s">
        <v>287</v>
      </c>
      <c r="D4798" s="68" t="s">
        <v>359</v>
      </c>
      <c r="E4798" s="68" t="s">
        <v>360</v>
      </c>
      <c r="F4798" s="68" t="s">
        <v>78</v>
      </c>
      <c r="G4798" s="68" t="s">
        <v>384</v>
      </c>
      <c r="H4798" s="68" t="s">
        <v>375</v>
      </c>
      <c r="I4798" s="65">
        <v>10</v>
      </c>
      <c r="J4798" s="65">
        <v>706</v>
      </c>
      <c r="K4798" s="65" t="s">
        <v>250</v>
      </c>
    </row>
    <row r="4799" spans="1:11" ht="12.75" customHeight="1">
      <c r="A4799" s="68" t="s">
        <v>304</v>
      </c>
      <c r="B4799" s="68" t="s">
        <v>56</v>
      </c>
      <c r="C4799" s="68" t="s">
        <v>287</v>
      </c>
      <c r="D4799" s="68" t="s">
        <v>359</v>
      </c>
      <c r="E4799" s="68" t="s">
        <v>360</v>
      </c>
      <c r="F4799" s="68" t="s">
        <v>78</v>
      </c>
      <c r="G4799" s="68" t="s">
        <v>384</v>
      </c>
      <c r="H4799" s="68" t="s">
        <v>368</v>
      </c>
      <c r="I4799" s="65">
        <v>2</v>
      </c>
      <c r="J4799" s="65">
        <v>706</v>
      </c>
      <c r="K4799" s="65" t="s">
        <v>250</v>
      </c>
    </row>
    <row r="4800" spans="1:11" ht="12.75" customHeight="1">
      <c r="A4800" s="68" t="s">
        <v>304</v>
      </c>
      <c r="B4800" s="68" t="s">
        <v>56</v>
      </c>
      <c r="C4800" s="68" t="s">
        <v>287</v>
      </c>
      <c r="D4800" s="68" t="s">
        <v>359</v>
      </c>
      <c r="E4800" s="68" t="s">
        <v>360</v>
      </c>
      <c r="F4800" s="68" t="s">
        <v>78</v>
      </c>
      <c r="G4800" s="68" t="s">
        <v>384</v>
      </c>
      <c r="H4800" s="68" t="s">
        <v>491</v>
      </c>
      <c r="I4800" s="65">
        <v>3</v>
      </c>
      <c r="J4800" s="65">
        <v>706</v>
      </c>
      <c r="K4800" s="65" t="s">
        <v>250</v>
      </c>
    </row>
    <row r="4801" spans="1:11" ht="12.75" customHeight="1">
      <c r="A4801" s="68" t="s">
        <v>304</v>
      </c>
      <c r="B4801" s="68" t="s">
        <v>56</v>
      </c>
      <c r="C4801" s="68" t="s">
        <v>287</v>
      </c>
      <c r="D4801" s="68" t="s">
        <v>359</v>
      </c>
      <c r="E4801" s="68" t="s">
        <v>360</v>
      </c>
      <c r="F4801" s="68" t="s">
        <v>78</v>
      </c>
      <c r="G4801" s="68" t="s">
        <v>384</v>
      </c>
      <c r="H4801" s="68" t="s">
        <v>638</v>
      </c>
      <c r="I4801" s="65">
        <v>1</v>
      </c>
      <c r="J4801" s="65">
        <v>706</v>
      </c>
      <c r="K4801" s="65" t="s">
        <v>250</v>
      </c>
    </row>
    <row r="4802" spans="1:11" ht="12.75" customHeight="1">
      <c r="A4802" s="68" t="s">
        <v>304</v>
      </c>
      <c r="B4802" s="68" t="s">
        <v>56</v>
      </c>
      <c r="C4802" s="68" t="s">
        <v>287</v>
      </c>
      <c r="D4802" s="68" t="s">
        <v>359</v>
      </c>
      <c r="E4802" s="68" t="s">
        <v>360</v>
      </c>
      <c r="F4802" s="68" t="s">
        <v>78</v>
      </c>
      <c r="G4802" s="68" t="s">
        <v>384</v>
      </c>
      <c r="H4802" s="68" t="s">
        <v>364</v>
      </c>
      <c r="I4802" s="65">
        <v>1</v>
      </c>
      <c r="J4802" s="65">
        <v>714</v>
      </c>
      <c r="K4802" s="65" t="s">
        <v>456</v>
      </c>
    </row>
    <row r="4803" spans="1:11" ht="12.75" customHeight="1">
      <c r="A4803" s="68" t="s">
        <v>304</v>
      </c>
      <c r="B4803" s="68" t="s">
        <v>56</v>
      </c>
      <c r="C4803" s="68" t="s">
        <v>287</v>
      </c>
      <c r="D4803" s="68" t="s">
        <v>359</v>
      </c>
      <c r="E4803" s="68" t="s">
        <v>360</v>
      </c>
      <c r="F4803" s="68" t="s">
        <v>78</v>
      </c>
      <c r="G4803" s="68" t="s">
        <v>384</v>
      </c>
      <c r="H4803" s="68" t="s">
        <v>366</v>
      </c>
      <c r="I4803" s="65">
        <v>1</v>
      </c>
      <c r="J4803" s="65">
        <v>702</v>
      </c>
      <c r="K4803" s="65" t="s">
        <v>312</v>
      </c>
    </row>
    <row r="4804" spans="1:11" ht="12.75" customHeight="1">
      <c r="A4804" s="68" t="s">
        <v>304</v>
      </c>
      <c r="B4804" s="68" t="s">
        <v>56</v>
      </c>
      <c r="C4804" s="68" t="s">
        <v>287</v>
      </c>
      <c r="D4804" s="68" t="s">
        <v>359</v>
      </c>
      <c r="E4804" s="68" t="s">
        <v>360</v>
      </c>
      <c r="F4804" s="68" t="s">
        <v>78</v>
      </c>
      <c r="G4804" s="68" t="s">
        <v>384</v>
      </c>
      <c r="H4804" s="68" t="s">
        <v>367</v>
      </c>
      <c r="I4804" s="65">
        <v>2</v>
      </c>
      <c r="J4804" s="65">
        <v>702</v>
      </c>
      <c r="K4804" s="65" t="s">
        <v>312</v>
      </c>
    </row>
    <row r="4805" spans="1:11" ht="12.75" customHeight="1">
      <c r="A4805" s="68" t="s">
        <v>304</v>
      </c>
      <c r="B4805" s="68" t="s">
        <v>56</v>
      </c>
      <c r="C4805" s="68" t="s">
        <v>287</v>
      </c>
      <c r="D4805" s="68" t="s">
        <v>359</v>
      </c>
      <c r="E4805" s="68" t="s">
        <v>360</v>
      </c>
      <c r="F4805" s="68" t="s">
        <v>78</v>
      </c>
      <c r="G4805" s="68" t="s">
        <v>384</v>
      </c>
      <c r="H4805" s="68" t="s">
        <v>247</v>
      </c>
      <c r="I4805" s="65">
        <v>1</v>
      </c>
      <c r="J4805" s="65">
        <v>702</v>
      </c>
      <c r="K4805" s="65" t="s">
        <v>312</v>
      </c>
    </row>
    <row r="4806" spans="1:11" ht="12.75" customHeight="1">
      <c r="A4806" s="68" t="s">
        <v>304</v>
      </c>
      <c r="B4806" s="68" t="s">
        <v>56</v>
      </c>
      <c r="C4806" s="68" t="s">
        <v>287</v>
      </c>
      <c r="D4806" s="68" t="s">
        <v>359</v>
      </c>
      <c r="E4806" s="68" t="s">
        <v>360</v>
      </c>
      <c r="F4806" s="68" t="s">
        <v>78</v>
      </c>
      <c r="G4806" s="68" t="s">
        <v>384</v>
      </c>
      <c r="H4806" s="68" t="s">
        <v>375</v>
      </c>
      <c r="I4806" s="65">
        <v>2</v>
      </c>
      <c r="J4806" s="65">
        <v>702</v>
      </c>
      <c r="K4806" s="65" t="s">
        <v>312</v>
      </c>
    </row>
    <row r="4807" spans="1:11" ht="12.75" customHeight="1">
      <c r="A4807" s="68" t="s">
        <v>304</v>
      </c>
      <c r="B4807" s="68" t="s">
        <v>56</v>
      </c>
      <c r="C4807" s="68" t="s">
        <v>287</v>
      </c>
      <c r="D4807" s="68" t="s">
        <v>359</v>
      </c>
      <c r="E4807" s="68" t="s">
        <v>360</v>
      </c>
      <c r="F4807" s="68" t="s">
        <v>79</v>
      </c>
      <c r="G4807" s="68" t="s">
        <v>392</v>
      </c>
      <c r="H4807" s="68" t="s">
        <v>521</v>
      </c>
      <c r="I4807" s="65">
        <v>201</v>
      </c>
      <c r="J4807" s="65">
        <v>801</v>
      </c>
      <c r="K4807" s="65" t="s">
        <v>393</v>
      </c>
    </row>
    <row r="4808" spans="1:11" ht="12.75" customHeight="1">
      <c r="A4808" s="68" t="s">
        <v>304</v>
      </c>
      <c r="B4808" s="68" t="s">
        <v>56</v>
      </c>
      <c r="C4808" s="68" t="s">
        <v>287</v>
      </c>
      <c r="D4808" s="68" t="s">
        <v>359</v>
      </c>
      <c r="E4808" s="68" t="s">
        <v>360</v>
      </c>
      <c r="F4808" s="68" t="s">
        <v>79</v>
      </c>
      <c r="G4808" s="68" t="s">
        <v>392</v>
      </c>
      <c r="H4808" s="68" t="s">
        <v>406</v>
      </c>
      <c r="I4808" s="65">
        <v>292</v>
      </c>
      <c r="J4808" s="65">
        <v>801</v>
      </c>
      <c r="K4808" s="65" t="s">
        <v>393</v>
      </c>
    </row>
    <row r="4809" spans="1:11" ht="12.75" customHeight="1">
      <c r="A4809" s="68" t="s">
        <v>304</v>
      </c>
      <c r="B4809" s="68" t="s">
        <v>56</v>
      </c>
      <c r="C4809" s="68" t="s">
        <v>287</v>
      </c>
      <c r="D4809" s="68" t="s">
        <v>359</v>
      </c>
      <c r="E4809" s="68" t="s">
        <v>360</v>
      </c>
      <c r="F4809" s="68" t="s">
        <v>79</v>
      </c>
      <c r="G4809" s="68" t="s">
        <v>392</v>
      </c>
      <c r="H4809" s="68" t="s">
        <v>407</v>
      </c>
      <c r="I4809" s="65">
        <v>1094</v>
      </c>
      <c r="J4809" s="65">
        <v>801</v>
      </c>
      <c r="K4809" s="65" t="s">
        <v>393</v>
      </c>
    </row>
    <row r="4810" spans="1:11" ht="12.75" customHeight="1">
      <c r="A4810" s="68" t="s">
        <v>304</v>
      </c>
      <c r="B4810" s="68" t="s">
        <v>56</v>
      </c>
      <c r="C4810" s="68" t="s">
        <v>287</v>
      </c>
      <c r="D4810" s="68" t="s">
        <v>359</v>
      </c>
      <c r="E4810" s="68" t="s">
        <v>360</v>
      </c>
      <c r="F4810" s="68" t="s">
        <v>79</v>
      </c>
      <c r="G4810" s="68" t="s">
        <v>392</v>
      </c>
      <c r="H4810" s="68" t="s">
        <v>408</v>
      </c>
      <c r="I4810" s="65">
        <v>1423</v>
      </c>
      <c r="J4810" s="65">
        <v>801</v>
      </c>
      <c r="K4810" s="65" t="s">
        <v>393</v>
      </c>
    </row>
    <row r="4811" spans="1:11" ht="12.75" customHeight="1">
      <c r="A4811" s="68" t="s">
        <v>304</v>
      </c>
      <c r="B4811" s="68" t="s">
        <v>56</v>
      </c>
      <c r="C4811" s="68" t="s">
        <v>287</v>
      </c>
      <c r="D4811" s="68" t="s">
        <v>359</v>
      </c>
      <c r="E4811" s="68" t="s">
        <v>360</v>
      </c>
      <c r="F4811" s="68" t="s">
        <v>79</v>
      </c>
      <c r="G4811" s="68" t="s">
        <v>392</v>
      </c>
      <c r="H4811" s="68" t="s">
        <v>404</v>
      </c>
      <c r="I4811" s="65">
        <v>1974</v>
      </c>
      <c r="J4811" s="65">
        <v>801</v>
      </c>
      <c r="K4811" s="65" t="s">
        <v>393</v>
      </c>
    </row>
    <row r="4812" spans="1:11" ht="12.75" customHeight="1">
      <c r="A4812" s="68" t="s">
        <v>304</v>
      </c>
      <c r="B4812" s="68" t="s">
        <v>56</v>
      </c>
      <c r="C4812" s="68" t="s">
        <v>287</v>
      </c>
      <c r="D4812" s="68" t="s">
        <v>359</v>
      </c>
      <c r="E4812" s="68" t="s">
        <v>360</v>
      </c>
      <c r="F4812" s="68" t="s">
        <v>79</v>
      </c>
      <c r="G4812" s="68" t="s">
        <v>392</v>
      </c>
      <c r="H4812" s="68" t="s">
        <v>422</v>
      </c>
      <c r="I4812" s="65">
        <v>3176</v>
      </c>
      <c r="J4812" s="65">
        <v>801</v>
      </c>
      <c r="K4812" s="65" t="s">
        <v>393</v>
      </c>
    </row>
    <row r="4813" spans="1:11" ht="12.75" customHeight="1">
      <c r="A4813" s="68" t="s">
        <v>304</v>
      </c>
      <c r="B4813" s="68" t="s">
        <v>56</v>
      </c>
      <c r="C4813" s="68" t="s">
        <v>287</v>
      </c>
      <c r="D4813" s="68" t="s">
        <v>359</v>
      </c>
      <c r="E4813" s="68" t="s">
        <v>360</v>
      </c>
      <c r="F4813" s="68" t="s">
        <v>79</v>
      </c>
      <c r="G4813" s="68" t="s">
        <v>392</v>
      </c>
      <c r="H4813" s="68" t="s">
        <v>258</v>
      </c>
      <c r="I4813" s="65">
        <v>3413</v>
      </c>
      <c r="J4813" s="65">
        <v>801</v>
      </c>
      <c r="K4813" s="65" t="s">
        <v>393</v>
      </c>
    </row>
    <row r="4814" spans="1:11" ht="12.75" customHeight="1">
      <c r="A4814" s="68" t="s">
        <v>304</v>
      </c>
      <c r="B4814" s="68" t="s">
        <v>56</v>
      </c>
      <c r="C4814" s="68" t="s">
        <v>287</v>
      </c>
      <c r="D4814" s="68" t="s">
        <v>359</v>
      </c>
      <c r="E4814" s="68" t="s">
        <v>360</v>
      </c>
      <c r="F4814" s="68" t="s">
        <v>79</v>
      </c>
      <c r="G4814" s="68" t="s">
        <v>392</v>
      </c>
      <c r="H4814" s="68" t="s">
        <v>362</v>
      </c>
      <c r="I4814" s="65">
        <v>3040</v>
      </c>
      <c r="J4814" s="65">
        <v>801</v>
      </c>
      <c r="K4814" s="65" t="s">
        <v>393</v>
      </c>
    </row>
    <row r="4815" spans="1:11" ht="12.75" customHeight="1">
      <c r="A4815" s="68" t="s">
        <v>304</v>
      </c>
      <c r="B4815" s="68" t="s">
        <v>56</v>
      </c>
      <c r="C4815" s="68" t="s">
        <v>287</v>
      </c>
      <c r="D4815" s="68" t="s">
        <v>359</v>
      </c>
      <c r="E4815" s="68" t="s">
        <v>360</v>
      </c>
      <c r="F4815" s="68" t="s">
        <v>79</v>
      </c>
      <c r="G4815" s="68" t="s">
        <v>392</v>
      </c>
      <c r="H4815" s="68" t="s">
        <v>363</v>
      </c>
      <c r="I4815" s="65">
        <v>1611</v>
      </c>
      <c r="J4815" s="65">
        <v>801</v>
      </c>
      <c r="K4815" s="65" t="s">
        <v>393</v>
      </c>
    </row>
    <row r="4816" spans="1:11" ht="12.75" customHeight="1">
      <c r="A4816" s="68" t="s">
        <v>304</v>
      </c>
      <c r="B4816" s="68" t="s">
        <v>56</v>
      </c>
      <c r="C4816" s="68" t="s">
        <v>287</v>
      </c>
      <c r="D4816" s="68" t="s">
        <v>359</v>
      </c>
      <c r="E4816" s="68" t="s">
        <v>360</v>
      </c>
      <c r="F4816" s="68" t="s">
        <v>79</v>
      </c>
      <c r="G4816" s="68" t="s">
        <v>392</v>
      </c>
      <c r="H4816" s="68" t="s">
        <v>364</v>
      </c>
      <c r="I4816" s="65">
        <v>822</v>
      </c>
      <c r="J4816" s="65">
        <v>801</v>
      </c>
      <c r="K4816" s="65" t="s">
        <v>393</v>
      </c>
    </row>
    <row r="4817" spans="1:11" ht="12.75" customHeight="1">
      <c r="A4817" s="68" t="s">
        <v>304</v>
      </c>
      <c r="B4817" s="68" t="s">
        <v>56</v>
      </c>
      <c r="C4817" s="68" t="s">
        <v>287</v>
      </c>
      <c r="D4817" s="68" t="s">
        <v>359</v>
      </c>
      <c r="E4817" s="68" t="s">
        <v>360</v>
      </c>
      <c r="F4817" s="68" t="s">
        <v>79</v>
      </c>
      <c r="G4817" s="68" t="s">
        <v>392</v>
      </c>
      <c r="H4817" s="68" t="s">
        <v>451</v>
      </c>
      <c r="I4817" s="65">
        <v>861</v>
      </c>
      <c r="J4817" s="65">
        <v>801</v>
      </c>
      <c r="K4817" s="65" t="s">
        <v>393</v>
      </c>
    </row>
    <row r="4818" spans="1:11" ht="12.75" customHeight="1">
      <c r="A4818" s="68" t="s">
        <v>304</v>
      </c>
      <c r="B4818" s="68" t="s">
        <v>56</v>
      </c>
      <c r="C4818" s="68" t="s">
        <v>287</v>
      </c>
      <c r="D4818" s="68" t="s">
        <v>359</v>
      </c>
      <c r="E4818" s="68" t="s">
        <v>360</v>
      </c>
      <c r="F4818" s="68" t="s">
        <v>79</v>
      </c>
      <c r="G4818" s="68" t="s">
        <v>392</v>
      </c>
      <c r="H4818" s="68" t="s">
        <v>365</v>
      </c>
      <c r="I4818" s="65">
        <v>555</v>
      </c>
      <c r="J4818" s="65">
        <v>801</v>
      </c>
      <c r="K4818" s="65" t="s">
        <v>393</v>
      </c>
    </row>
    <row r="4819" spans="1:11" ht="12.75" customHeight="1">
      <c r="A4819" s="68" t="s">
        <v>304</v>
      </c>
      <c r="B4819" s="68" t="s">
        <v>56</v>
      </c>
      <c r="C4819" s="68" t="s">
        <v>287</v>
      </c>
      <c r="D4819" s="68" t="s">
        <v>359</v>
      </c>
      <c r="E4819" s="68" t="s">
        <v>360</v>
      </c>
      <c r="F4819" s="68" t="s">
        <v>79</v>
      </c>
      <c r="G4819" s="68" t="s">
        <v>392</v>
      </c>
      <c r="H4819" s="68" t="s">
        <v>366</v>
      </c>
      <c r="I4819" s="65">
        <v>487</v>
      </c>
      <c r="J4819" s="65">
        <v>801</v>
      </c>
      <c r="K4819" s="65" t="s">
        <v>393</v>
      </c>
    </row>
    <row r="4820" spans="1:11" ht="12.75" customHeight="1">
      <c r="A4820" s="68" t="s">
        <v>304</v>
      </c>
      <c r="B4820" s="68" t="s">
        <v>56</v>
      </c>
      <c r="C4820" s="68" t="s">
        <v>287</v>
      </c>
      <c r="D4820" s="68" t="s">
        <v>359</v>
      </c>
      <c r="E4820" s="68" t="s">
        <v>360</v>
      </c>
      <c r="F4820" s="68" t="s">
        <v>79</v>
      </c>
      <c r="G4820" s="68" t="s">
        <v>392</v>
      </c>
      <c r="H4820" s="68" t="s">
        <v>367</v>
      </c>
      <c r="I4820" s="65">
        <v>459</v>
      </c>
      <c r="J4820" s="65">
        <v>801</v>
      </c>
      <c r="K4820" s="65" t="s">
        <v>393</v>
      </c>
    </row>
    <row r="4821" spans="1:11" ht="12.75" customHeight="1">
      <c r="A4821" s="68" t="s">
        <v>304</v>
      </c>
      <c r="B4821" s="68" t="s">
        <v>56</v>
      </c>
      <c r="C4821" s="68" t="s">
        <v>287</v>
      </c>
      <c r="D4821" s="68" t="s">
        <v>359</v>
      </c>
      <c r="E4821" s="68" t="s">
        <v>360</v>
      </c>
      <c r="F4821" s="68" t="s">
        <v>79</v>
      </c>
      <c r="G4821" s="68" t="s">
        <v>392</v>
      </c>
      <c r="H4821" s="68" t="s">
        <v>247</v>
      </c>
      <c r="I4821" s="65">
        <v>415</v>
      </c>
      <c r="J4821" s="65">
        <v>801</v>
      </c>
      <c r="K4821" s="65" t="s">
        <v>393</v>
      </c>
    </row>
    <row r="4822" spans="1:11" ht="12.75" customHeight="1">
      <c r="A4822" s="68" t="s">
        <v>304</v>
      </c>
      <c r="B4822" s="68" t="s">
        <v>56</v>
      </c>
      <c r="C4822" s="68" t="s">
        <v>287</v>
      </c>
      <c r="D4822" s="68" t="s">
        <v>359</v>
      </c>
      <c r="E4822" s="68" t="s">
        <v>360</v>
      </c>
      <c r="F4822" s="68" t="s">
        <v>79</v>
      </c>
      <c r="G4822" s="68" t="s">
        <v>392</v>
      </c>
      <c r="H4822" s="68" t="s">
        <v>375</v>
      </c>
      <c r="I4822" s="65">
        <v>274</v>
      </c>
      <c r="J4822" s="65">
        <v>801</v>
      </c>
      <c r="K4822" s="65" t="s">
        <v>393</v>
      </c>
    </row>
    <row r="4823" spans="1:11" ht="12.75" customHeight="1">
      <c r="A4823" s="68" t="s">
        <v>304</v>
      </c>
      <c r="B4823" s="68" t="s">
        <v>56</v>
      </c>
      <c r="C4823" s="68" t="s">
        <v>287</v>
      </c>
      <c r="D4823" s="68" t="s">
        <v>359</v>
      </c>
      <c r="E4823" s="68" t="s">
        <v>360</v>
      </c>
      <c r="F4823" s="68" t="s">
        <v>79</v>
      </c>
      <c r="G4823" s="68" t="s">
        <v>392</v>
      </c>
      <c r="H4823" s="68" t="s">
        <v>368</v>
      </c>
      <c r="I4823" s="65">
        <v>235</v>
      </c>
      <c r="J4823" s="65">
        <v>801</v>
      </c>
      <c r="K4823" s="65" t="s">
        <v>393</v>
      </c>
    </row>
    <row r="4824" spans="1:11" ht="12.75" customHeight="1">
      <c r="A4824" s="68" t="s">
        <v>304</v>
      </c>
      <c r="B4824" s="68" t="s">
        <v>56</v>
      </c>
      <c r="C4824" s="68" t="s">
        <v>287</v>
      </c>
      <c r="D4824" s="68" t="s">
        <v>359</v>
      </c>
      <c r="E4824" s="68" t="s">
        <v>360</v>
      </c>
      <c r="F4824" s="68" t="s">
        <v>79</v>
      </c>
      <c r="G4824" s="68" t="s">
        <v>392</v>
      </c>
      <c r="H4824" s="68" t="s">
        <v>491</v>
      </c>
      <c r="I4824" s="65">
        <v>180</v>
      </c>
      <c r="J4824" s="65">
        <v>801</v>
      </c>
      <c r="K4824" s="65" t="s">
        <v>393</v>
      </c>
    </row>
    <row r="4825" spans="1:11" ht="12.75" customHeight="1">
      <c r="A4825" s="68" t="s">
        <v>304</v>
      </c>
      <c r="B4825" s="68" t="s">
        <v>56</v>
      </c>
      <c r="C4825" s="68" t="s">
        <v>287</v>
      </c>
      <c r="D4825" s="68" t="s">
        <v>359</v>
      </c>
      <c r="E4825" s="68" t="s">
        <v>360</v>
      </c>
      <c r="F4825" s="68" t="s">
        <v>79</v>
      </c>
      <c r="G4825" s="68" t="s">
        <v>392</v>
      </c>
      <c r="H4825" s="68" t="s">
        <v>369</v>
      </c>
      <c r="I4825" s="65">
        <v>95</v>
      </c>
      <c r="J4825" s="65">
        <v>801</v>
      </c>
      <c r="K4825" s="65" t="s">
        <v>393</v>
      </c>
    </row>
    <row r="4826" spans="1:11" ht="12.75" customHeight="1">
      <c r="A4826" s="68" t="s">
        <v>304</v>
      </c>
      <c r="B4826" s="68" t="s">
        <v>56</v>
      </c>
      <c r="C4826" s="68" t="s">
        <v>287</v>
      </c>
      <c r="D4826" s="68" t="s">
        <v>359</v>
      </c>
      <c r="E4826" s="68" t="s">
        <v>360</v>
      </c>
      <c r="F4826" s="68" t="s">
        <v>79</v>
      </c>
      <c r="G4826" s="68" t="s">
        <v>392</v>
      </c>
      <c r="H4826" s="68" t="s">
        <v>638</v>
      </c>
      <c r="I4826" s="65">
        <v>77</v>
      </c>
      <c r="J4826" s="65">
        <v>801</v>
      </c>
      <c r="K4826" s="65" t="s">
        <v>393</v>
      </c>
    </row>
    <row r="4827" spans="1:11" ht="12.75" customHeight="1">
      <c r="A4827" s="68" t="s">
        <v>304</v>
      </c>
      <c r="B4827" s="68" t="s">
        <v>56</v>
      </c>
      <c r="C4827" s="68" t="s">
        <v>287</v>
      </c>
      <c r="D4827" s="68" t="s">
        <v>359</v>
      </c>
      <c r="E4827" s="68" t="s">
        <v>360</v>
      </c>
      <c r="F4827" s="68" t="s">
        <v>79</v>
      </c>
      <c r="G4827" s="68" t="s">
        <v>392</v>
      </c>
      <c r="H4827" s="68" t="s">
        <v>406</v>
      </c>
      <c r="I4827" s="65">
        <v>19</v>
      </c>
      <c r="J4827" s="65">
        <v>809</v>
      </c>
      <c r="K4827" s="65" t="s">
        <v>394</v>
      </c>
    </row>
    <row r="4828" spans="1:11" ht="12.75" customHeight="1">
      <c r="A4828" s="68" t="s">
        <v>304</v>
      </c>
      <c r="B4828" s="68" t="s">
        <v>56</v>
      </c>
      <c r="C4828" s="68" t="s">
        <v>287</v>
      </c>
      <c r="D4828" s="68" t="s">
        <v>359</v>
      </c>
      <c r="E4828" s="68" t="s">
        <v>360</v>
      </c>
      <c r="F4828" s="68" t="s">
        <v>79</v>
      </c>
      <c r="G4828" s="68" t="s">
        <v>392</v>
      </c>
      <c r="H4828" s="68" t="s">
        <v>407</v>
      </c>
      <c r="I4828" s="65">
        <v>146</v>
      </c>
      <c r="J4828" s="65">
        <v>809</v>
      </c>
      <c r="K4828" s="65" t="s">
        <v>394</v>
      </c>
    </row>
    <row r="4829" spans="1:11" ht="12.75" customHeight="1">
      <c r="A4829" s="68" t="s">
        <v>304</v>
      </c>
      <c r="B4829" s="68" t="s">
        <v>56</v>
      </c>
      <c r="C4829" s="68" t="s">
        <v>287</v>
      </c>
      <c r="D4829" s="68" t="s">
        <v>359</v>
      </c>
      <c r="E4829" s="68" t="s">
        <v>360</v>
      </c>
      <c r="F4829" s="68" t="s">
        <v>79</v>
      </c>
      <c r="G4829" s="68" t="s">
        <v>392</v>
      </c>
      <c r="H4829" s="68" t="s">
        <v>408</v>
      </c>
      <c r="I4829" s="65">
        <v>240</v>
      </c>
      <c r="J4829" s="65">
        <v>809</v>
      </c>
      <c r="K4829" s="65" t="s">
        <v>394</v>
      </c>
    </row>
    <row r="4830" spans="1:11" ht="12.75" customHeight="1">
      <c r="A4830" s="68" t="s">
        <v>304</v>
      </c>
      <c r="B4830" s="68" t="s">
        <v>56</v>
      </c>
      <c r="C4830" s="68" t="s">
        <v>287</v>
      </c>
      <c r="D4830" s="68" t="s">
        <v>359</v>
      </c>
      <c r="E4830" s="68" t="s">
        <v>360</v>
      </c>
      <c r="F4830" s="68" t="s">
        <v>79</v>
      </c>
      <c r="G4830" s="68" t="s">
        <v>392</v>
      </c>
      <c r="H4830" s="68" t="s">
        <v>404</v>
      </c>
      <c r="I4830" s="65">
        <v>226</v>
      </c>
      <c r="J4830" s="65">
        <v>809</v>
      </c>
      <c r="K4830" s="65" t="s">
        <v>394</v>
      </c>
    </row>
    <row r="4831" spans="1:11" ht="12.75" customHeight="1">
      <c r="A4831" s="68" t="s">
        <v>304</v>
      </c>
      <c r="B4831" s="68" t="s">
        <v>56</v>
      </c>
      <c r="C4831" s="68" t="s">
        <v>287</v>
      </c>
      <c r="D4831" s="68" t="s">
        <v>359</v>
      </c>
      <c r="E4831" s="68" t="s">
        <v>360</v>
      </c>
      <c r="F4831" s="68" t="s">
        <v>79</v>
      </c>
      <c r="G4831" s="68" t="s">
        <v>392</v>
      </c>
      <c r="H4831" s="68" t="s">
        <v>422</v>
      </c>
      <c r="I4831" s="65">
        <v>258</v>
      </c>
      <c r="J4831" s="65">
        <v>809</v>
      </c>
      <c r="K4831" s="65" t="s">
        <v>394</v>
      </c>
    </row>
    <row r="4832" spans="1:11" ht="12.75" customHeight="1">
      <c r="A4832" s="68" t="s">
        <v>304</v>
      </c>
      <c r="B4832" s="68" t="s">
        <v>56</v>
      </c>
      <c r="C4832" s="68" t="s">
        <v>287</v>
      </c>
      <c r="D4832" s="68" t="s">
        <v>359</v>
      </c>
      <c r="E4832" s="68" t="s">
        <v>360</v>
      </c>
      <c r="F4832" s="68" t="s">
        <v>79</v>
      </c>
      <c r="G4832" s="68" t="s">
        <v>392</v>
      </c>
      <c r="H4832" s="68" t="s">
        <v>258</v>
      </c>
      <c r="I4832" s="65">
        <v>382</v>
      </c>
      <c r="J4832" s="65">
        <v>809</v>
      </c>
      <c r="K4832" s="65" t="s">
        <v>394</v>
      </c>
    </row>
    <row r="4833" spans="1:11" ht="12.75" customHeight="1">
      <c r="A4833" s="68" t="s">
        <v>304</v>
      </c>
      <c r="B4833" s="68" t="s">
        <v>56</v>
      </c>
      <c r="C4833" s="68" t="s">
        <v>287</v>
      </c>
      <c r="D4833" s="68" t="s">
        <v>359</v>
      </c>
      <c r="E4833" s="68" t="s">
        <v>360</v>
      </c>
      <c r="F4833" s="68" t="s">
        <v>79</v>
      </c>
      <c r="G4833" s="68" t="s">
        <v>392</v>
      </c>
      <c r="H4833" s="68" t="s">
        <v>362</v>
      </c>
      <c r="I4833" s="65">
        <v>423</v>
      </c>
      <c r="J4833" s="65">
        <v>809</v>
      </c>
      <c r="K4833" s="65" t="s">
        <v>394</v>
      </c>
    </row>
    <row r="4834" spans="1:11" ht="12.75" customHeight="1">
      <c r="A4834" s="68" t="s">
        <v>304</v>
      </c>
      <c r="B4834" s="68" t="s">
        <v>56</v>
      </c>
      <c r="C4834" s="68" t="s">
        <v>287</v>
      </c>
      <c r="D4834" s="68" t="s">
        <v>359</v>
      </c>
      <c r="E4834" s="68" t="s">
        <v>360</v>
      </c>
      <c r="F4834" s="68" t="s">
        <v>79</v>
      </c>
      <c r="G4834" s="68" t="s">
        <v>392</v>
      </c>
      <c r="H4834" s="68" t="s">
        <v>363</v>
      </c>
      <c r="I4834" s="65">
        <v>298</v>
      </c>
      <c r="J4834" s="65">
        <v>809</v>
      </c>
      <c r="K4834" s="65" t="s">
        <v>394</v>
      </c>
    </row>
    <row r="4835" spans="1:11" ht="12.75" customHeight="1">
      <c r="A4835" s="68" t="s">
        <v>304</v>
      </c>
      <c r="B4835" s="68" t="s">
        <v>56</v>
      </c>
      <c r="C4835" s="68" t="s">
        <v>287</v>
      </c>
      <c r="D4835" s="68" t="s">
        <v>359</v>
      </c>
      <c r="E4835" s="68" t="s">
        <v>360</v>
      </c>
      <c r="F4835" s="68" t="s">
        <v>79</v>
      </c>
      <c r="G4835" s="68" t="s">
        <v>392</v>
      </c>
      <c r="H4835" s="68" t="s">
        <v>364</v>
      </c>
      <c r="I4835" s="65">
        <v>203</v>
      </c>
      <c r="J4835" s="65">
        <v>809</v>
      </c>
      <c r="K4835" s="65" t="s">
        <v>394</v>
      </c>
    </row>
    <row r="4836" spans="1:11" ht="12.75" customHeight="1">
      <c r="A4836" s="68" t="s">
        <v>304</v>
      </c>
      <c r="B4836" s="68" t="s">
        <v>56</v>
      </c>
      <c r="C4836" s="68" t="s">
        <v>287</v>
      </c>
      <c r="D4836" s="68" t="s">
        <v>359</v>
      </c>
      <c r="E4836" s="68" t="s">
        <v>360</v>
      </c>
      <c r="F4836" s="68" t="s">
        <v>79</v>
      </c>
      <c r="G4836" s="68" t="s">
        <v>392</v>
      </c>
      <c r="H4836" s="68" t="s">
        <v>451</v>
      </c>
      <c r="I4836" s="65">
        <v>146</v>
      </c>
      <c r="J4836" s="65">
        <v>809</v>
      </c>
      <c r="K4836" s="65" t="s">
        <v>394</v>
      </c>
    </row>
    <row r="4837" spans="1:11" ht="12.75" customHeight="1">
      <c r="A4837" s="68" t="s">
        <v>304</v>
      </c>
      <c r="B4837" s="68" t="s">
        <v>56</v>
      </c>
      <c r="C4837" s="68" t="s">
        <v>287</v>
      </c>
      <c r="D4837" s="68" t="s">
        <v>359</v>
      </c>
      <c r="E4837" s="68" t="s">
        <v>360</v>
      </c>
      <c r="F4837" s="68" t="s">
        <v>79</v>
      </c>
      <c r="G4837" s="68" t="s">
        <v>392</v>
      </c>
      <c r="H4837" s="68" t="s">
        <v>365</v>
      </c>
      <c r="I4837" s="65">
        <v>87</v>
      </c>
      <c r="J4837" s="65">
        <v>809</v>
      </c>
      <c r="K4837" s="65" t="s">
        <v>394</v>
      </c>
    </row>
    <row r="4838" spans="1:11" ht="12.75" customHeight="1">
      <c r="A4838" s="68" t="s">
        <v>304</v>
      </c>
      <c r="B4838" s="68" t="s">
        <v>56</v>
      </c>
      <c r="C4838" s="68" t="s">
        <v>287</v>
      </c>
      <c r="D4838" s="68" t="s">
        <v>359</v>
      </c>
      <c r="E4838" s="68" t="s">
        <v>360</v>
      </c>
      <c r="F4838" s="68" t="s">
        <v>79</v>
      </c>
      <c r="G4838" s="68" t="s">
        <v>392</v>
      </c>
      <c r="H4838" s="68" t="s">
        <v>366</v>
      </c>
      <c r="I4838" s="65">
        <v>54</v>
      </c>
      <c r="J4838" s="65">
        <v>809</v>
      </c>
      <c r="K4838" s="65" t="s">
        <v>394</v>
      </c>
    </row>
    <row r="4839" spans="1:11" ht="12.75" customHeight="1">
      <c r="A4839" s="68" t="s">
        <v>304</v>
      </c>
      <c r="B4839" s="68" t="s">
        <v>56</v>
      </c>
      <c r="C4839" s="68" t="s">
        <v>287</v>
      </c>
      <c r="D4839" s="68" t="s">
        <v>359</v>
      </c>
      <c r="E4839" s="68" t="s">
        <v>360</v>
      </c>
      <c r="F4839" s="68" t="s">
        <v>79</v>
      </c>
      <c r="G4839" s="68" t="s">
        <v>392</v>
      </c>
      <c r="H4839" s="68" t="s">
        <v>367</v>
      </c>
      <c r="I4839" s="65">
        <v>28</v>
      </c>
      <c r="J4839" s="65">
        <v>809</v>
      </c>
      <c r="K4839" s="65" t="s">
        <v>394</v>
      </c>
    </row>
    <row r="4840" spans="1:11" ht="12.75" customHeight="1">
      <c r="A4840" s="68" t="s">
        <v>304</v>
      </c>
      <c r="B4840" s="68" t="s">
        <v>56</v>
      </c>
      <c r="C4840" s="68" t="s">
        <v>287</v>
      </c>
      <c r="D4840" s="68" t="s">
        <v>359</v>
      </c>
      <c r="E4840" s="68" t="s">
        <v>360</v>
      </c>
      <c r="F4840" s="68" t="s">
        <v>79</v>
      </c>
      <c r="G4840" s="68" t="s">
        <v>392</v>
      </c>
      <c r="H4840" s="68" t="s">
        <v>247</v>
      </c>
      <c r="I4840" s="65">
        <v>83</v>
      </c>
      <c r="J4840" s="65">
        <v>809</v>
      </c>
      <c r="K4840" s="65" t="s">
        <v>394</v>
      </c>
    </row>
    <row r="4841" spans="1:11" ht="12.75" customHeight="1">
      <c r="A4841" s="68" t="s">
        <v>304</v>
      </c>
      <c r="B4841" s="68" t="s">
        <v>56</v>
      </c>
      <c r="C4841" s="68" t="s">
        <v>287</v>
      </c>
      <c r="D4841" s="68" t="s">
        <v>359</v>
      </c>
      <c r="E4841" s="68" t="s">
        <v>360</v>
      </c>
      <c r="F4841" s="68" t="s">
        <v>79</v>
      </c>
      <c r="G4841" s="68" t="s">
        <v>392</v>
      </c>
      <c r="H4841" s="68" t="s">
        <v>375</v>
      </c>
      <c r="I4841" s="65">
        <v>30</v>
      </c>
      <c r="J4841" s="65">
        <v>809</v>
      </c>
      <c r="K4841" s="65" t="s">
        <v>394</v>
      </c>
    </row>
    <row r="4842" spans="1:11" ht="12.75" customHeight="1">
      <c r="A4842" s="68" t="s">
        <v>304</v>
      </c>
      <c r="B4842" s="68" t="s">
        <v>56</v>
      </c>
      <c r="C4842" s="68" t="s">
        <v>287</v>
      </c>
      <c r="D4842" s="68" t="s">
        <v>359</v>
      </c>
      <c r="E4842" s="68" t="s">
        <v>360</v>
      </c>
      <c r="F4842" s="68" t="s">
        <v>79</v>
      </c>
      <c r="G4842" s="68" t="s">
        <v>392</v>
      </c>
      <c r="H4842" s="68" t="s">
        <v>368</v>
      </c>
      <c r="I4842" s="65">
        <v>41</v>
      </c>
      <c r="J4842" s="65">
        <v>809</v>
      </c>
      <c r="K4842" s="65" t="s">
        <v>394</v>
      </c>
    </row>
    <row r="4843" spans="1:11" ht="12.75" customHeight="1">
      <c r="A4843" s="68" t="s">
        <v>304</v>
      </c>
      <c r="B4843" s="68" t="s">
        <v>56</v>
      </c>
      <c r="C4843" s="68" t="s">
        <v>287</v>
      </c>
      <c r="D4843" s="68" t="s">
        <v>359</v>
      </c>
      <c r="E4843" s="68" t="s">
        <v>360</v>
      </c>
      <c r="F4843" s="68" t="s">
        <v>79</v>
      </c>
      <c r="G4843" s="68" t="s">
        <v>392</v>
      </c>
      <c r="H4843" s="68" t="s">
        <v>491</v>
      </c>
      <c r="I4843" s="65">
        <v>41</v>
      </c>
      <c r="J4843" s="65">
        <v>809</v>
      </c>
      <c r="K4843" s="65" t="s">
        <v>394</v>
      </c>
    </row>
    <row r="4844" spans="1:11" ht="12.75" customHeight="1">
      <c r="A4844" s="68" t="s">
        <v>304</v>
      </c>
      <c r="B4844" s="68" t="s">
        <v>56</v>
      </c>
      <c r="C4844" s="68" t="s">
        <v>287</v>
      </c>
      <c r="D4844" s="68" t="s">
        <v>359</v>
      </c>
      <c r="E4844" s="68" t="s">
        <v>360</v>
      </c>
      <c r="F4844" s="68" t="s">
        <v>79</v>
      </c>
      <c r="G4844" s="68" t="s">
        <v>392</v>
      </c>
      <c r="H4844" s="68" t="s">
        <v>369</v>
      </c>
      <c r="I4844" s="65">
        <v>24</v>
      </c>
      <c r="J4844" s="65">
        <v>809</v>
      </c>
      <c r="K4844" s="65" t="s">
        <v>394</v>
      </c>
    </row>
    <row r="4845" spans="1:11" ht="12.75" customHeight="1">
      <c r="A4845" s="68" t="s">
        <v>304</v>
      </c>
      <c r="B4845" s="68" t="s">
        <v>56</v>
      </c>
      <c r="C4845" s="68" t="s">
        <v>287</v>
      </c>
      <c r="D4845" s="68" t="s">
        <v>359</v>
      </c>
      <c r="E4845" s="68" t="s">
        <v>360</v>
      </c>
      <c r="F4845" s="68" t="s">
        <v>79</v>
      </c>
      <c r="G4845" s="68" t="s">
        <v>392</v>
      </c>
      <c r="H4845" s="68" t="s">
        <v>638</v>
      </c>
      <c r="I4845" s="65">
        <v>13</v>
      </c>
      <c r="J4845" s="65">
        <v>809</v>
      </c>
      <c r="K4845" s="65" t="s">
        <v>394</v>
      </c>
    </row>
    <row r="4846" spans="1:11" ht="12.75" customHeight="1">
      <c r="A4846" s="68" t="s">
        <v>304</v>
      </c>
      <c r="B4846" s="68" t="s">
        <v>56</v>
      </c>
      <c r="C4846" s="68" t="s">
        <v>287</v>
      </c>
      <c r="D4846" s="68" t="s">
        <v>359</v>
      </c>
      <c r="E4846" s="68" t="s">
        <v>360</v>
      </c>
      <c r="F4846" s="68" t="s">
        <v>79</v>
      </c>
      <c r="G4846" s="68" t="s">
        <v>392</v>
      </c>
      <c r="H4846" s="68" t="s">
        <v>521</v>
      </c>
      <c r="I4846" s="65">
        <v>1</v>
      </c>
      <c r="J4846" s="65">
        <v>806</v>
      </c>
      <c r="K4846" s="65" t="s">
        <v>264</v>
      </c>
    </row>
    <row r="4847" spans="1:11" ht="12.75" customHeight="1">
      <c r="A4847" s="68" t="s">
        <v>304</v>
      </c>
      <c r="B4847" s="68" t="s">
        <v>56</v>
      </c>
      <c r="C4847" s="68" t="s">
        <v>287</v>
      </c>
      <c r="D4847" s="68" t="s">
        <v>359</v>
      </c>
      <c r="E4847" s="68" t="s">
        <v>360</v>
      </c>
      <c r="F4847" s="68" t="s">
        <v>79</v>
      </c>
      <c r="G4847" s="68" t="s">
        <v>392</v>
      </c>
      <c r="H4847" s="68" t="s">
        <v>406</v>
      </c>
      <c r="I4847" s="65">
        <v>4</v>
      </c>
      <c r="J4847" s="65">
        <v>806</v>
      </c>
      <c r="K4847" s="65" t="s">
        <v>264</v>
      </c>
    </row>
    <row r="4848" spans="1:11" ht="12.75" customHeight="1">
      <c r="A4848" s="68" t="s">
        <v>304</v>
      </c>
      <c r="B4848" s="68" t="s">
        <v>56</v>
      </c>
      <c r="C4848" s="68" t="s">
        <v>287</v>
      </c>
      <c r="D4848" s="68" t="s">
        <v>359</v>
      </c>
      <c r="E4848" s="68" t="s">
        <v>360</v>
      </c>
      <c r="F4848" s="68" t="s">
        <v>79</v>
      </c>
      <c r="G4848" s="68" t="s">
        <v>392</v>
      </c>
      <c r="H4848" s="68" t="s">
        <v>407</v>
      </c>
      <c r="I4848" s="65">
        <v>18</v>
      </c>
      <c r="J4848" s="65">
        <v>806</v>
      </c>
      <c r="K4848" s="65" t="s">
        <v>264</v>
      </c>
    </row>
    <row r="4849" spans="1:11" ht="12.75" customHeight="1">
      <c r="A4849" s="68" t="s">
        <v>304</v>
      </c>
      <c r="B4849" s="68" t="s">
        <v>56</v>
      </c>
      <c r="C4849" s="68" t="s">
        <v>287</v>
      </c>
      <c r="D4849" s="68" t="s">
        <v>359</v>
      </c>
      <c r="E4849" s="68" t="s">
        <v>360</v>
      </c>
      <c r="F4849" s="68" t="s">
        <v>79</v>
      </c>
      <c r="G4849" s="68" t="s">
        <v>392</v>
      </c>
      <c r="H4849" s="68" t="s">
        <v>408</v>
      </c>
      <c r="I4849" s="65">
        <v>23</v>
      </c>
      <c r="J4849" s="65">
        <v>806</v>
      </c>
      <c r="K4849" s="65" t="s">
        <v>264</v>
      </c>
    </row>
    <row r="4850" spans="1:11" ht="12.75" customHeight="1">
      <c r="A4850" s="68" t="s">
        <v>304</v>
      </c>
      <c r="B4850" s="68" t="s">
        <v>56</v>
      </c>
      <c r="C4850" s="68" t="s">
        <v>287</v>
      </c>
      <c r="D4850" s="68" t="s">
        <v>359</v>
      </c>
      <c r="E4850" s="68" t="s">
        <v>360</v>
      </c>
      <c r="F4850" s="68" t="s">
        <v>79</v>
      </c>
      <c r="G4850" s="68" t="s">
        <v>392</v>
      </c>
      <c r="H4850" s="68" t="s">
        <v>404</v>
      </c>
      <c r="I4850" s="65">
        <v>14</v>
      </c>
      <c r="J4850" s="65">
        <v>806</v>
      </c>
      <c r="K4850" s="65" t="s">
        <v>264</v>
      </c>
    </row>
    <row r="4851" spans="1:11" ht="12.75" customHeight="1">
      <c r="A4851" s="68" t="s">
        <v>304</v>
      </c>
      <c r="B4851" s="68" t="s">
        <v>56</v>
      </c>
      <c r="C4851" s="68" t="s">
        <v>287</v>
      </c>
      <c r="D4851" s="68" t="s">
        <v>359</v>
      </c>
      <c r="E4851" s="68" t="s">
        <v>360</v>
      </c>
      <c r="F4851" s="68" t="s">
        <v>79</v>
      </c>
      <c r="G4851" s="68" t="s">
        <v>392</v>
      </c>
      <c r="H4851" s="68" t="s">
        <v>422</v>
      </c>
      <c r="I4851" s="65">
        <v>22</v>
      </c>
      <c r="J4851" s="65">
        <v>806</v>
      </c>
      <c r="K4851" s="65" t="s">
        <v>264</v>
      </c>
    </row>
    <row r="4852" spans="1:11" ht="12.75" customHeight="1">
      <c r="A4852" s="68" t="s">
        <v>304</v>
      </c>
      <c r="B4852" s="68" t="s">
        <v>56</v>
      </c>
      <c r="C4852" s="68" t="s">
        <v>287</v>
      </c>
      <c r="D4852" s="68" t="s">
        <v>359</v>
      </c>
      <c r="E4852" s="68" t="s">
        <v>360</v>
      </c>
      <c r="F4852" s="68" t="s">
        <v>79</v>
      </c>
      <c r="G4852" s="68" t="s">
        <v>392</v>
      </c>
      <c r="H4852" s="68" t="s">
        <v>258</v>
      </c>
      <c r="I4852" s="65">
        <v>19</v>
      </c>
      <c r="J4852" s="65">
        <v>806</v>
      </c>
      <c r="K4852" s="65" t="s">
        <v>264</v>
      </c>
    </row>
    <row r="4853" spans="1:11" ht="12.75" customHeight="1">
      <c r="A4853" s="68" t="s">
        <v>304</v>
      </c>
      <c r="B4853" s="68" t="s">
        <v>56</v>
      </c>
      <c r="C4853" s="68" t="s">
        <v>287</v>
      </c>
      <c r="D4853" s="68" t="s">
        <v>359</v>
      </c>
      <c r="E4853" s="68" t="s">
        <v>360</v>
      </c>
      <c r="F4853" s="68" t="s">
        <v>79</v>
      </c>
      <c r="G4853" s="68" t="s">
        <v>392</v>
      </c>
      <c r="H4853" s="68" t="s">
        <v>362</v>
      </c>
      <c r="I4853" s="65">
        <v>35</v>
      </c>
      <c r="J4853" s="65">
        <v>806</v>
      </c>
      <c r="K4853" s="65" t="s">
        <v>264</v>
      </c>
    </row>
    <row r="4854" spans="1:11" ht="12.75" customHeight="1">
      <c r="A4854" s="68" t="s">
        <v>304</v>
      </c>
      <c r="B4854" s="68" t="s">
        <v>56</v>
      </c>
      <c r="C4854" s="68" t="s">
        <v>287</v>
      </c>
      <c r="D4854" s="68" t="s">
        <v>359</v>
      </c>
      <c r="E4854" s="68" t="s">
        <v>360</v>
      </c>
      <c r="F4854" s="68" t="s">
        <v>79</v>
      </c>
      <c r="G4854" s="68" t="s">
        <v>392</v>
      </c>
      <c r="H4854" s="68" t="s">
        <v>363</v>
      </c>
      <c r="I4854" s="65">
        <v>38</v>
      </c>
      <c r="J4854" s="65">
        <v>806</v>
      </c>
      <c r="K4854" s="65" t="s">
        <v>264</v>
      </c>
    </row>
    <row r="4855" spans="1:11" ht="12.75" customHeight="1">
      <c r="A4855" s="68" t="s">
        <v>304</v>
      </c>
      <c r="B4855" s="68" t="s">
        <v>56</v>
      </c>
      <c r="C4855" s="68" t="s">
        <v>287</v>
      </c>
      <c r="D4855" s="68" t="s">
        <v>359</v>
      </c>
      <c r="E4855" s="68" t="s">
        <v>360</v>
      </c>
      <c r="F4855" s="68" t="s">
        <v>79</v>
      </c>
      <c r="G4855" s="68" t="s">
        <v>392</v>
      </c>
      <c r="H4855" s="68" t="s">
        <v>364</v>
      </c>
      <c r="I4855" s="65">
        <v>31</v>
      </c>
      <c r="J4855" s="65">
        <v>806</v>
      </c>
      <c r="K4855" s="65" t="s">
        <v>264</v>
      </c>
    </row>
    <row r="4856" spans="1:11" ht="12.75" customHeight="1">
      <c r="A4856" s="68" t="s">
        <v>304</v>
      </c>
      <c r="B4856" s="68" t="s">
        <v>56</v>
      </c>
      <c r="C4856" s="68" t="s">
        <v>287</v>
      </c>
      <c r="D4856" s="68" t="s">
        <v>359</v>
      </c>
      <c r="E4856" s="68" t="s">
        <v>360</v>
      </c>
      <c r="F4856" s="68" t="s">
        <v>79</v>
      </c>
      <c r="G4856" s="68" t="s">
        <v>392</v>
      </c>
      <c r="H4856" s="68" t="s">
        <v>451</v>
      </c>
      <c r="I4856" s="65">
        <v>41</v>
      </c>
      <c r="J4856" s="65">
        <v>806</v>
      </c>
      <c r="K4856" s="65" t="s">
        <v>264</v>
      </c>
    </row>
    <row r="4857" spans="1:11" ht="12.75" customHeight="1">
      <c r="A4857" s="68" t="s">
        <v>304</v>
      </c>
      <c r="B4857" s="68" t="s">
        <v>56</v>
      </c>
      <c r="C4857" s="68" t="s">
        <v>287</v>
      </c>
      <c r="D4857" s="68" t="s">
        <v>359</v>
      </c>
      <c r="E4857" s="68" t="s">
        <v>360</v>
      </c>
      <c r="F4857" s="68" t="s">
        <v>79</v>
      </c>
      <c r="G4857" s="68" t="s">
        <v>392</v>
      </c>
      <c r="H4857" s="68" t="s">
        <v>365</v>
      </c>
      <c r="I4857" s="65">
        <v>33</v>
      </c>
      <c r="J4857" s="65">
        <v>806</v>
      </c>
      <c r="K4857" s="65" t="s">
        <v>264</v>
      </c>
    </row>
    <row r="4858" spans="1:11" ht="12.75" customHeight="1">
      <c r="A4858" s="68" t="s">
        <v>304</v>
      </c>
      <c r="B4858" s="68" t="s">
        <v>56</v>
      </c>
      <c r="C4858" s="68" t="s">
        <v>287</v>
      </c>
      <c r="D4858" s="68" t="s">
        <v>359</v>
      </c>
      <c r="E4858" s="68" t="s">
        <v>360</v>
      </c>
      <c r="F4858" s="68" t="s">
        <v>79</v>
      </c>
      <c r="G4858" s="68" t="s">
        <v>392</v>
      </c>
      <c r="H4858" s="68" t="s">
        <v>366</v>
      </c>
      <c r="I4858" s="65">
        <v>34</v>
      </c>
      <c r="J4858" s="65">
        <v>806</v>
      </c>
      <c r="K4858" s="65" t="s">
        <v>264</v>
      </c>
    </row>
    <row r="4859" spans="1:11" ht="12.75" customHeight="1">
      <c r="A4859" s="68" t="s">
        <v>304</v>
      </c>
      <c r="B4859" s="68" t="s">
        <v>56</v>
      </c>
      <c r="C4859" s="68" t="s">
        <v>287</v>
      </c>
      <c r="D4859" s="68" t="s">
        <v>359</v>
      </c>
      <c r="E4859" s="68" t="s">
        <v>360</v>
      </c>
      <c r="F4859" s="68" t="s">
        <v>79</v>
      </c>
      <c r="G4859" s="68" t="s">
        <v>392</v>
      </c>
      <c r="H4859" s="68" t="s">
        <v>367</v>
      </c>
      <c r="I4859" s="65">
        <v>23</v>
      </c>
      <c r="J4859" s="65">
        <v>806</v>
      </c>
      <c r="K4859" s="65" t="s">
        <v>264</v>
      </c>
    </row>
    <row r="4860" spans="1:11" ht="12.75" customHeight="1">
      <c r="A4860" s="68" t="s">
        <v>304</v>
      </c>
      <c r="B4860" s="68" t="s">
        <v>56</v>
      </c>
      <c r="C4860" s="68" t="s">
        <v>287</v>
      </c>
      <c r="D4860" s="68" t="s">
        <v>359</v>
      </c>
      <c r="E4860" s="68" t="s">
        <v>360</v>
      </c>
      <c r="F4860" s="68" t="s">
        <v>79</v>
      </c>
      <c r="G4860" s="68" t="s">
        <v>392</v>
      </c>
      <c r="H4860" s="68" t="s">
        <v>247</v>
      </c>
      <c r="I4860" s="65">
        <v>39</v>
      </c>
      <c r="J4860" s="65">
        <v>806</v>
      </c>
      <c r="K4860" s="65" t="s">
        <v>264</v>
      </c>
    </row>
    <row r="4861" spans="1:11" ht="12.75" customHeight="1">
      <c r="A4861" s="68" t="s">
        <v>304</v>
      </c>
      <c r="B4861" s="68" t="s">
        <v>56</v>
      </c>
      <c r="C4861" s="68" t="s">
        <v>287</v>
      </c>
      <c r="D4861" s="68" t="s">
        <v>359</v>
      </c>
      <c r="E4861" s="68" t="s">
        <v>360</v>
      </c>
      <c r="F4861" s="68" t="s">
        <v>79</v>
      </c>
      <c r="G4861" s="68" t="s">
        <v>392</v>
      </c>
      <c r="H4861" s="68" t="s">
        <v>375</v>
      </c>
      <c r="I4861" s="65">
        <v>14</v>
      </c>
      <c r="J4861" s="65">
        <v>806</v>
      </c>
      <c r="K4861" s="65" t="s">
        <v>264</v>
      </c>
    </row>
    <row r="4862" spans="1:11" ht="12.75" customHeight="1">
      <c r="A4862" s="68" t="s">
        <v>304</v>
      </c>
      <c r="B4862" s="68" t="s">
        <v>56</v>
      </c>
      <c r="C4862" s="68" t="s">
        <v>287</v>
      </c>
      <c r="D4862" s="68" t="s">
        <v>359</v>
      </c>
      <c r="E4862" s="68" t="s">
        <v>360</v>
      </c>
      <c r="F4862" s="68" t="s">
        <v>79</v>
      </c>
      <c r="G4862" s="68" t="s">
        <v>392</v>
      </c>
      <c r="H4862" s="68" t="s">
        <v>368</v>
      </c>
      <c r="I4862" s="65">
        <v>19</v>
      </c>
      <c r="J4862" s="65">
        <v>806</v>
      </c>
      <c r="K4862" s="65" t="s">
        <v>264</v>
      </c>
    </row>
    <row r="4863" spans="1:11" ht="12.75" customHeight="1">
      <c r="A4863" s="68" t="s">
        <v>304</v>
      </c>
      <c r="B4863" s="68" t="s">
        <v>56</v>
      </c>
      <c r="C4863" s="68" t="s">
        <v>287</v>
      </c>
      <c r="D4863" s="68" t="s">
        <v>359</v>
      </c>
      <c r="E4863" s="68" t="s">
        <v>360</v>
      </c>
      <c r="F4863" s="68" t="s">
        <v>79</v>
      </c>
      <c r="G4863" s="68" t="s">
        <v>392</v>
      </c>
      <c r="H4863" s="68" t="s">
        <v>491</v>
      </c>
      <c r="I4863" s="65">
        <v>9</v>
      </c>
      <c r="J4863" s="65">
        <v>806</v>
      </c>
      <c r="K4863" s="65" t="s">
        <v>264</v>
      </c>
    </row>
    <row r="4864" spans="1:11" ht="12.75" customHeight="1">
      <c r="A4864" s="68" t="s">
        <v>304</v>
      </c>
      <c r="B4864" s="68" t="s">
        <v>56</v>
      </c>
      <c r="C4864" s="68" t="s">
        <v>287</v>
      </c>
      <c r="D4864" s="68" t="s">
        <v>359</v>
      </c>
      <c r="E4864" s="68" t="s">
        <v>360</v>
      </c>
      <c r="F4864" s="68" t="s">
        <v>79</v>
      </c>
      <c r="G4864" s="68" t="s">
        <v>392</v>
      </c>
      <c r="H4864" s="68" t="s">
        <v>369</v>
      </c>
      <c r="I4864" s="65">
        <v>5</v>
      </c>
      <c r="J4864" s="65">
        <v>806</v>
      </c>
      <c r="K4864" s="65" t="s">
        <v>264</v>
      </c>
    </row>
    <row r="4865" spans="1:11" ht="12.75" customHeight="1">
      <c r="A4865" s="68" t="s">
        <v>304</v>
      </c>
      <c r="B4865" s="68" t="s">
        <v>56</v>
      </c>
      <c r="C4865" s="68" t="s">
        <v>287</v>
      </c>
      <c r="D4865" s="68" t="s">
        <v>359</v>
      </c>
      <c r="E4865" s="68" t="s">
        <v>360</v>
      </c>
      <c r="F4865" s="68" t="s">
        <v>79</v>
      </c>
      <c r="G4865" s="68" t="s">
        <v>392</v>
      </c>
      <c r="H4865" s="68" t="s">
        <v>638</v>
      </c>
      <c r="I4865" s="65">
        <v>12</v>
      </c>
      <c r="J4865" s="65">
        <v>806</v>
      </c>
      <c r="K4865" s="65" t="s">
        <v>264</v>
      </c>
    </row>
    <row r="4866" spans="1:11" ht="12.75" customHeight="1">
      <c r="A4866" s="68" t="s">
        <v>304</v>
      </c>
      <c r="B4866" s="68" t="s">
        <v>56</v>
      </c>
      <c r="C4866" s="68" t="s">
        <v>287</v>
      </c>
      <c r="D4866" s="68" t="s">
        <v>359</v>
      </c>
      <c r="E4866" s="68" t="s">
        <v>360</v>
      </c>
      <c r="F4866" s="68" t="s">
        <v>79</v>
      </c>
      <c r="G4866" s="68" t="s">
        <v>392</v>
      </c>
      <c r="H4866" s="68" t="s">
        <v>407</v>
      </c>
      <c r="I4866" s="65">
        <v>4</v>
      </c>
      <c r="J4866" s="65">
        <v>819</v>
      </c>
      <c r="K4866" s="65" t="s">
        <v>513</v>
      </c>
    </row>
    <row r="4867" spans="1:11" ht="12.75" customHeight="1">
      <c r="A4867" s="68" t="s">
        <v>304</v>
      </c>
      <c r="B4867" s="68" t="s">
        <v>56</v>
      </c>
      <c r="C4867" s="68" t="s">
        <v>287</v>
      </c>
      <c r="D4867" s="68" t="s">
        <v>359</v>
      </c>
      <c r="E4867" s="68" t="s">
        <v>360</v>
      </c>
      <c r="F4867" s="68" t="s">
        <v>79</v>
      </c>
      <c r="G4867" s="68" t="s">
        <v>392</v>
      </c>
      <c r="H4867" s="68" t="s">
        <v>408</v>
      </c>
      <c r="I4867" s="65">
        <v>8</v>
      </c>
      <c r="J4867" s="65">
        <v>819</v>
      </c>
      <c r="K4867" s="65" t="s">
        <v>513</v>
      </c>
    </row>
    <row r="4868" spans="1:11" ht="12.75" customHeight="1">
      <c r="A4868" s="68" t="s">
        <v>304</v>
      </c>
      <c r="B4868" s="68" t="s">
        <v>56</v>
      </c>
      <c r="C4868" s="68" t="s">
        <v>287</v>
      </c>
      <c r="D4868" s="68" t="s">
        <v>359</v>
      </c>
      <c r="E4868" s="68" t="s">
        <v>360</v>
      </c>
      <c r="F4868" s="68" t="s">
        <v>79</v>
      </c>
      <c r="G4868" s="68" t="s">
        <v>392</v>
      </c>
      <c r="H4868" s="68" t="s">
        <v>404</v>
      </c>
      <c r="I4868" s="65">
        <v>10</v>
      </c>
      <c r="J4868" s="65">
        <v>819</v>
      </c>
      <c r="K4868" s="65" t="s">
        <v>513</v>
      </c>
    </row>
    <row r="4869" spans="1:11" ht="12.75" customHeight="1">
      <c r="A4869" s="68" t="s">
        <v>304</v>
      </c>
      <c r="B4869" s="68" t="s">
        <v>56</v>
      </c>
      <c r="C4869" s="68" t="s">
        <v>287</v>
      </c>
      <c r="D4869" s="68" t="s">
        <v>359</v>
      </c>
      <c r="E4869" s="68" t="s">
        <v>360</v>
      </c>
      <c r="F4869" s="68" t="s">
        <v>79</v>
      </c>
      <c r="G4869" s="68" t="s">
        <v>392</v>
      </c>
      <c r="H4869" s="68" t="s">
        <v>422</v>
      </c>
      <c r="I4869" s="65">
        <v>1</v>
      </c>
      <c r="J4869" s="65">
        <v>819</v>
      </c>
      <c r="K4869" s="65" t="s">
        <v>513</v>
      </c>
    </row>
    <row r="4870" spans="1:11" ht="12.75" customHeight="1">
      <c r="A4870" s="68" t="s">
        <v>304</v>
      </c>
      <c r="B4870" s="68" t="s">
        <v>56</v>
      </c>
      <c r="C4870" s="68" t="s">
        <v>287</v>
      </c>
      <c r="D4870" s="68" t="s">
        <v>359</v>
      </c>
      <c r="E4870" s="68" t="s">
        <v>360</v>
      </c>
      <c r="F4870" s="68" t="s">
        <v>79</v>
      </c>
      <c r="G4870" s="68" t="s">
        <v>392</v>
      </c>
      <c r="H4870" s="68" t="s">
        <v>258</v>
      </c>
      <c r="I4870" s="65">
        <v>3</v>
      </c>
      <c r="J4870" s="65">
        <v>819</v>
      </c>
      <c r="K4870" s="65" t="s">
        <v>513</v>
      </c>
    </row>
    <row r="4871" spans="1:11" ht="12.75" customHeight="1">
      <c r="A4871" s="68" t="s">
        <v>304</v>
      </c>
      <c r="B4871" s="68" t="s">
        <v>56</v>
      </c>
      <c r="C4871" s="68" t="s">
        <v>287</v>
      </c>
      <c r="D4871" s="68" t="s">
        <v>359</v>
      </c>
      <c r="E4871" s="68" t="s">
        <v>360</v>
      </c>
      <c r="F4871" s="68" t="s">
        <v>79</v>
      </c>
      <c r="G4871" s="68" t="s">
        <v>392</v>
      </c>
      <c r="H4871" s="68" t="s">
        <v>362</v>
      </c>
      <c r="I4871" s="65">
        <v>1</v>
      </c>
      <c r="J4871" s="65">
        <v>819</v>
      </c>
      <c r="K4871" s="65" t="s">
        <v>513</v>
      </c>
    </row>
    <row r="4872" spans="1:11" ht="12.75" customHeight="1">
      <c r="A4872" s="68" t="s">
        <v>304</v>
      </c>
      <c r="B4872" s="68" t="s">
        <v>56</v>
      </c>
      <c r="C4872" s="68" t="s">
        <v>287</v>
      </c>
      <c r="D4872" s="68" t="s">
        <v>359</v>
      </c>
      <c r="E4872" s="68" t="s">
        <v>360</v>
      </c>
      <c r="F4872" s="68" t="s">
        <v>79</v>
      </c>
      <c r="G4872" s="68" t="s">
        <v>392</v>
      </c>
      <c r="H4872" s="68" t="s">
        <v>363</v>
      </c>
      <c r="I4872" s="65">
        <v>2</v>
      </c>
      <c r="J4872" s="65">
        <v>819</v>
      </c>
      <c r="K4872" s="65" t="s">
        <v>513</v>
      </c>
    </row>
    <row r="4873" spans="1:11" ht="12.75" customHeight="1">
      <c r="A4873" s="68" t="s">
        <v>304</v>
      </c>
      <c r="B4873" s="68" t="s">
        <v>56</v>
      </c>
      <c r="C4873" s="68" t="s">
        <v>287</v>
      </c>
      <c r="D4873" s="68" t="s">
        <v>359</v>
      </c>
      <c r="E4873" s="68" t="s">
        <v>360</v>
      </c>
      <c r="F4873" s="68" t="s">
        <v>79</v>
      </c>
      <c r="G4873" s="68" t="s">
        <v>392</v>
      </c>
      <c r="H4873" s="68" t="s">
        <v>364</v>
      </c>
      <c r="I4873" s="65">
        <v>3</v>
      </c>
      <c r="J4873" s="65">
        <v>819</v>
      </c>
      <c r="K4873" s="65" t="s">
        <v>513</v>
      </c>
    </row>
    <row r="4874" spans="1:11" ht="12.75" customHeight="1">
      <c r="A4874" s="68" t="s">
        <v>304</v>
      </c>
      <c r="B4874" s="68" t="s">
        <v>56</v>
      </c>
      <c r="C4874" s="68" t="s">
        <v>287</v>
      </c>
      <c r="D4874" s="68" t="s">
        <v>359</v>
      </c>
      <c r="E4874" s="68" t="s">
        <v>360</v>
      </c>
      <c r="F4874" s="68" t="s">
        <v>79</v>
      </c>
      <c r="G4874" s="68" t="s">
        <v>392</v>
      </c>
      <c r="H4874" s="68" t="s">
        <v>451</v>
      </c>
      <c r="I4874" s="65">
        <v>7</v>
      </c>
      <c r="J4874" s="65">
        <v>819</v>
      </c>
      <c r="K4874" s="65" t="s">
        <v>513</v>
      </c>
    </row>
    <row r="4875" spans="1:11" ht="12.75" customHeight="1">
      <c r="A4875" s="68" t="s">
        <v>304</v>
      </c>
      <c r="B4875" s="68" t="s">
        <v>56</v>
      </c>
      <c r="C4875" s="68" t="s">
        <v>287</v>
      </c>
      <c r="D4875" s="68" t="s">
        <v>359</v>
      </c>
      <c r="E4875" s="68" t="s">
        <v>360</v>
      </c>
      <c r="F4875" s="68" t="s">
        <v>79</v>
      </c>
      <c r="G4875" s="68" t="s">
        <v>392</v>
      </c>
      <c r="H4875" s="68" t="s">
        <v>365</v>
      </c>
      <c r="I4875" s="65">
        <v>17</v>
      </c>
      <c r="J4875" s="65">
        <v>819</v>
      </c>
      <c r="K4875" s="65" t="s">
        <v>513</v>
      </c>
    </row>
    <row r="4876" spans="1:11" ht="12.75" customHeight="1">
      <c r="A4876" s="68" t="s">
        <v>304</v>
      </c>
      <c r="B4876" s="68" t="s">
        <v>56</v>
      </c>
      <c r="C4876" s="68" t="s">
        <v>287</v>
      </c>
      <c r="D4876" s="68" t="s">
        <v>359</v>
      </c>
      <c r="E4876" s="68" t="s">
        <v>360</v>
      </c>
      <c r="F4876" s="68" t="s">
        <v>79</v>
      </c>
      <c r="G4876" s="68" t="s">
        <v>392</v>
      </c>
      <c r="H4876" s="68" t="s">
        <v>366</v>
      </c>
      <c r="I4876" s="65">
        <v>14</v>
      </c>
      <c r="J4876" s="65">
        <v>819</v>
      </c>
      <c r="K4876" s="65" t="s">
        <v>513</v>
      </c>
    </row>
    <row r="4877" spans="1:11" ht="12.75" customHeight="1">
      <c r="A4877" s="68" t="s">
        <v>304</v>
      </c>
      <c r="B4877" s="68" t="s">
        <v>56</v>
      </c>
      <c r="C4877" s="68" t="s">
        <v>287</v>
      </c>
      <c r="D4877" s="68" t="s">
        <v>359</v>
      </c>
      <c r="E4877" s="68" t="s">
        <v>360</v>
      </c>
      <c r="F4877" s="68" t="s">
        <v>79</v>
      </c>
      <c r="G4877" s="68" t="s">
        <v>392</v>
      </c>
      <c r="H4877" s="68" t="s">
        <v>367</v>
      </c>
      <c r="I4877" s="65">
        <v>16</v>
      </c>
      <c r="J4877" s="65">
        <v>819</v>
      </c>
      <c r="K4877" s="65" t="s">
        <v>513</v>
      </c>
    </row>
    <row r="4878" spans="1:11" ht="12.75" customHeight="1">
      <c r="A4878" s="68" t="s">
        <v>304</v>
      </c>
      <c r="B4878" s="68" t="s">
        <v>56</v>
      </c>
      <c r="C4878" s="68" t="s">
        <v>287</v>
      </c>
      <c r="D4878" s="68" t="s">
        <v>359</v>
      </c>
      <c r="E4878" s="68" t="s">
        <v>360</v>
      </c>
      <c r="F4878" s="68" t="s">
        <v>79</v>
      </c>
      <c r="G4878" s="68" t="s">
        <v>392</v>
      </c>
      <c r="H4878" s="68" t="s">
        <v>247</v>
      </c>
      <c r="I4878" s="65">
        <v>15</v>
      </c>
      <c r="J4878" s="65">
        <v>819</v>
      </c>
      <c r="K4878" s="65" t="s">
        <v>513</v>
      </c>
    </row>
    <row r="4879" spans="1:11" ht="12.75" customHeight="1">
      <c r="A4879" s="68" t="s">
        <v>304</v>
      </c>
      <c r="B4879" s="68" t="s">
        <v>56</v>
      </c>
      <c r="C4879" s="68" t="s">
        <v>287</v>
      </c>
      <c r="D4879" s="68" t="s">
        <v>359</v>
      </c>
      <c r="E4879" s="68" t="s">
        <v>360</v>
      </c>
      <c r="F4879" s="68" t="s">
        <v>79</v>
      </c>
      <c r="G4879" s="68" t="s">
        <v>392</v>
      </c>
      <c r="H4879" s="68" t="s">
        <v>375</v>
      </c>
      <c r="I4879" s="65">
        <v>9</v>
      </c>
      <c r="J4879" s="65">
        <v>819</v>
      </c>
      <c r="K4879" s="65" t="s">
        <v>513</v>
      </c>
    </row>
    <row r="4880" spans="1:11" ht="12.75" customHeight="1">
      <c r="A4880" s="68" t="s">
        <v>304</v>
      </c>
      <c r="B4880" s="68" t="s">
        <v>56</v>
      </c>
      <c r="C4880" s="68" t="s">
        <v>287</v>
      </c>
      <c r="D4880" s="68" t="s">
        <v>359</v>
      </c>
      <c r="E4880" s="68" t="s">
        <v>360</v>
      </c>
      <c r="F4880" s="68" t="s">
        <v>79</v>
      </c>
      <c r="G4880" s="68" t="s">
        <v>392</v>
      </c>
      <c r="H4880" s="68" t="s">
        <v>368</v>
      </c>
      <c r="I4880" s="65">
        <v>5</v>
      </c>
      <c r="J4880" s="65">
        <v>819</v>
      </c>
      <c r="K4880" s="65" t="s">
        <v>513</v>
      </c>
    </row>
    <row r="4881" spans="1:11" ht="12.75" customHeight="1">
      <c r="A4881" s="68" t="s">
        <v>304</v>
      </c>
      <c r="B4881" s="68" t="s">
        <v>56</v>
      </c>
      <c r="C4881" s="68" t="s">
        <v>287</v>
      </c>
      <c r="D4881" s="68" t="s">
        <v>359</v>
      </c>
      <c r="E4881" s="68" t="s">
        <v>360</v>
      </c>
      <c r="F4881" s="68" t="s">
        <v>79</v>
      </c>
      <c r="G4881" s="68" t="s">
        <v>392</v>
      </c>
      <c r="H4881" s="68" t="s">
        <v>491</v>
      </c>
      <c r="I4881" s="65">
        <v>7</v>
      </c>
      <c r="J4881" s="65">
        <v>819</v>
      </c>
      <c r="K4881" s="65" t="s">
        <v>513</v>
      </c>
    </row>
    <row r="4882" spans="1:11" ht="12.75" customHeight="1">
      <c r="A4882" s="68" t="s">
        <v>304</v>
      </c>
      <c r="B4882" s="68" t="s">
        <v>56</v>
      </c>
      <c r="C4882" s="68" t="s">
        <v>287</v>
      </c>
      <c r="D4882" s="68" t="s">
        <v>359</v>
      </c>
      <c r="E4882" s="68" t="s">
        <v>360</v>
      </c>
      <c r="F4882" s="68" t="s">
        <v>79</v>
      </c>
      <c r="G4882" s="68" t="s">
        <v>392</v>
      </c>
      <c r="H4882" s="68" t="s">
        <v>638</v>
      </c>
      <c r="I4882" s="65">
        <v>2</v>
      </c>
      <c r="J4882" s="65">
        <v>819</v>
      </c>
      <c r="K4882" s="65" t="s">
        <v>513</v>
      </c>
    </row>
    <row r="4883" spans="1:11" ht="12.75" customHeight="1">
      <c r="A4883" s="68" t="s">
        <v>304</v>
      </c>
      <c r="B4883" s="68" t="s">
        <v>56</v>
      </c>
      <c r="C4883" s="68" t="s">
        <v>287</v>
      </c>
      <c r="D4883" s="68" t="s">
        <v>359</v>
      </c>
      <c r="E4883" s="68" t="s">
        <v>360</v>
      </c>
      <c r="F4883" s="68" t="s">
        <v>79</v>
      </c>
      <c r="G4883" s="68" t="s">
        <v>392</v>
      </c>
      <c r="H4883" s="68" t="s">
        <v>367</v>
      </c>
      <c r="I4883" s="65">
        <v>1</v>
      </c>
      <c r="J4883" s="65">
        <v>808</v>
      </c>
      <c r="K4883" s="65" t="s">
        <v>259</v>
      </c>
    </row>
    <row r="4884" spans="1:11" ht="12.75" customHeight="1">
      <c r="A4884" s="68" t="s">
        <v>304</v>
      </c>
      <c r="B4884" s="68" t="s">
        <v>56</v>
      </c>
      <c r="C4884" s="68" t="s">
        <v>287</v>
      </c>
      <c r="D4884" s="68" t="s">
        <v>359</v>
      </c>
      <c r="E4884" s="68" t="s">
        <v>360</v>
      </c>
      <c r="F4884" s="68" t="s">
        <v>79</v>
      </c>
      <c r="G4884" s="68" t="s">
        <v>392</v>
      </c>
      <c r="H4884" s="68" t="s">
        <v>365</v>
      </c>
      <c r="I4884" s="65">
        <v>3</v>
      </c>
      <c r="J4884" s="65">
        <v>804</v>
      </c>
      <c r="K4884" s="65" t="s">
        <v>334</v>
      </c>
    </row>
    <row r="4885" spans="1:11" ht="12.75" customHeight="1">
      <c r="A4885" s="68" t="s">
        <v>304</v>
      </c>
      <c r="B4885" s="68" t="s">
        <v>56</v>
      </c>
      <c r="C4885" s="68" t="s">
        <v>287</v>
      </c>
      <c r="D4885" s="68" t="s">
        <v>359</v>
      </c>
      <c r="E4885" s="68" t="s">
        <v>360</v>
      </c>
      <c r="F4885" s="68" t="s">
        <v>79</v>
      </c>
      <c r="G4885" s="68" t="s">
        <v>392</v>
      </c>
      <c r="H4885" s="68" t="s">
        <v>247</v>
      </c>
      <c r="I4885" s="65">
        <v>6</v>
      </c>
      <c r="J4885" s="65">
        <v>804</v>
      </c>
      <c r="K4885" s="65" t="s">
        <v>334</v>
      </c>
    </row>
    <row r="4886" spans="1:11" ht="12.75" customHeight="1">
      <c r="A4886" s="68" t="s">
        <v>304</v>
      </c>
      <c r="B4886" s="68" t="s">
        <v>56</v>
      </c>
      <c r="C4886" s="68" t="s">
        <v>287</v>
      </c>
      <c r="D4886" s="68" t="s">
        <v>359</v>
      </c>
      <c r="E4886" s="68" t="s">
        <v>360</v>
      </c>
      <c r="F4886" s="68" t="s">
        <v>79</v>
      </c>
      <c r="G4886" s="68" t="s">
        <v>392</v>
      </c>
      <c r="H4886" s="68" t="s">
        <v>375</v>
      </c>
      <c r="I4886" s="65">
        <v>4</v>
      </c>
      <c r="J4886" s="65">
        <v>804</v>
      </c>
      <c r="K4886" s="65" t="s">
        <v>334</v>
      </c>
    </row>
    <row r="4887" spans="1:11" ht="12.75" customHeight="1">
      <c r="A4887" s="68" t="s">
        <v>304</v>
      </c>
      <c r="B4887" s="68" t="s">
        <v>56</v>
      </c>
      <c r="C4887" s="68" t="s">
        <v>287</v>
      </c>
      <c r="D4887" s="68" t="s">
        <v>359</v>
      </c>
      <c r="E4887" s="68" t="s">
        <v>360</v>
      </c>
      <c r="F4887" s="68" t="s">
        <v>79</v>
      </c>
      <c r="G4887" s="68" t="s">
        <v>392</v>
      </c>
      <c r="H4887" s="68" t="s">
        <v>363</v>
      </c>
      <c r="I4887" s="65">
        <v>8</v>
      </c>
      <c r="J4887" s="65">
        <v>817</v>
      </c>
      <c r="K4887" s="65" t="s">
        <v>315</v>
      </c>
    </row>
    <row r="4888" spans="1:11" ht="12.75" customHeight="1">
      <c r="A4888" s="68" t="s">
        <v>304</v>
      </c>
      <c r="B4888" s="68" t="s">
        <v>56</v>
      </c>
      <c r="C4888" s="68" t="s">
        <v>287</v>
      </c>
      <c r="D4888" s="68" t="s">
        <v>359</v>
      </c>
      <c r="E4888" s="68" t="s">
        <v>360</v>
      </c>
      <c r="F4888" s="68" t="s">
        <v>79</v>
      </c>
      <c r="G4888" s="68" t="s">
        <v>392</v>
      </c>
      <c r="H4888" s="68" t="s">
        <v>364</v>
      </c>
      <c r="I4888" s="65">
        <v>9</v>
      </c>
      <c r="J4888" s="65">
        <v>817</v>
      </c>
      <c r="K4888" s="65" t="s">
        <v>315</v>
      </c>
    </row>
    <row r="4889" spans="1:11" ht="12.75" customHeight="1">
      <c r="A4889" s="68" t="s">
        <v>304</v>
      </c>
      <c r="B4889" s="68" t="s">
        <v>56</v>
      </c>
      <c r="C4889" s="68" t="s">
        <v>287</v>
      </c>
      <c r="D4889" s="68" t="s">
        <v>359</v>
      </c>
      <c r="E4889" s="68" t="s">
        <v>360</v>
      </c>
      <c r="F4889" s="68" t="s">
        <v>79</v>
      </c>
      <c r="G4889" s="68" t="s">
        <v>392</v>
      </c>
      <c r="H4889" s="68" t="s">
        <v>451</v>
      </c>
      <c r="I4889" s="65">
        <v>8</v>
      </c>
      <c r="J4889" s="65">
        <v>817</v>
      </c>
      <c r="K4889" s="65" t="s">
        <v>315</v>
      </c>
    </row>
    <row r="4890" spans="1:11" ht="12.75" customHeight="1">
      <c r="A4890" s="68" t="s">
        <v>304</v>
      </c>
      <c r="B4890" s="68" t="s">
        <v>56</v>
      </c>
      <c r="C4890" s="68" t="s">
        <v>287</v>
      </c>
      <c r="D4890" s="68" t="s">
        <v>359</v>
      </c>
      <c r="E4890" s="68" t="s">
        <v>360</v>
      </c>
      <c r="F4890" s="68" t="s">
        <v>79</v>
      </c>
      <c r="G4890" s="68" t="s">
        <v>392</v>
      </c>
      <c r="H4890" s="68" t="s">
        <v>365</v>
      </c>
      <c r="I4890" s="65">
        <v>1</v>
      </c>
      <c r="J4890" s="65">
        <v>817</v>
      </c>
      <c r="K4890" s="65" t="s">
        <v>315</v>
      </c>
    </row>
    <row r="4891" spans="1:11" ht="12.75" customHeight="1">
      <c r="A4891" s="68" t="s">
        <v>304</v>
      </c>
      <c r="B4891" s="68" t="s">
        <v>56</v>
      </c>
      <c r="C4891" s="68" t="s">
        <v>287</v>
      </c>
      <c r="D4891" s="68" t="s">
        <v>359</v>
      </c>
      <c r="E4891" s="68" t="s">
        <v>360</v>
      </c>
      <c r="F4891" s="68" t="s">
        <v>79</v>
      </c>
      <c r="G4891" s="68" t="s">
        <v>392</v>
      </c>
      <c r="H4891" s="68" t="s">
        <v>366</v>
      </c>
      <c r="I4891" s="65">
        <v>3</v>
      </c>
      <c r="J4891" s="65">
        <v>817</v>
      </c>
      <c r="K4891" s="65" t="s">
        <v>315</v>
      </c>
    </row>
    <row r="4892" spans="1:11" ht="12.75" customHeight="1">
      <c r="A4892" s="68" t="s">
        <v>304</v>
      </c>
      <c r="B4892" s="68" t="s">
        <v>56</v>
      </c>
      <c r="C4892" s="68" t="s">
        <v>287</v>
      </c>
      <c r="D4892" s="68" t="s">
        <v>359</v>
      </c>
      <c r="E4892" s="68" t="s">
        <v>360</v>
      </c>
      <c r="F4892" s="68" t="s">
        <v>79</v>
      </c>
      <c r="G4892" s="68" t="s">
        <v>392</v>
      </c>
      <c r="H4892" s="68" t="s">
        <v>367</v>
      </c>
      <c r="I4892" s="65">
        <v>2</v>
      </c>
      <c r="J4892" s="65">
        <v>817</v>
      </c>
      <c r="K4892" s="65" t="s">
        <v>315</v>
      </c>
    </row>
    <row r="4893" spans="1:11" ht="12.75" customHeight="1">
      <c r="A4893" s="68" t="s">
        <v>304</v>
      </c>
      <c r="B4893" s="68" t="s">
        <v>56</v>
      </c>
      <c r="C4893" s="68" t="s">
        <v>287</v>
      </c>
      <c r="D4893" s="68" t="s">
        <v>359</v>
      </c>
      <c r="E4893" s="68" t="s">
        <v>360</v>
      </c>
      <c r="F4893" s="68" t="s">
        <v>79</v>
      </c>
      <c r="G4893" s="68" t="s">
        <v>392</v>
      </c>
      <c r="H4893" s="68" t="s">
        <v>247</v>
      </c>
      <c r="I4893" s="65">
        <v>7</v>
      </c>
      <c r="J4893" s="65">
        <v>817</v>
      </c>
      <c r="K4893" s="65" t="s">
        <v>315</v>
      </c>
    </row>
    <row r="4894" spans="1:11" ht="12.75" customHeight="1">
      <c r="A4894" s="68" t="s">
        <v>304</v>
      </c>
      <c r="B4894" s="68" t="s">
        <v>56</v>
      </c>
      <c r="C4894" s="68" t="s">
        <v>287</v>
      </c>
      <c r="D4894" s="68" t="s">
        <v>359</v>
      </c>
      <c r="E4894" s="68" t="s">
        <v>360</v>
      </c>
      <c r="F4894" s="68" t="s">
        <v>79</v>
      </c>
      <c r="G4894" s="68" t="s">
        <v>392</v>
      </c>
      <c r="H4894" s="68" t="s">
        <v>375</v>
      </c>
      <c r="I4894" s="65">
        <v>3</v>
      </c>
      <c r="J4894" s="65">
        <v>817</v>
      </c>
      <c r="K4894" s="65" t="s">
        <v>315</v>
      </c>
    </row>
    <row r="4895" spans="1:11" ht="12.75" customHeight="1">
      <c r="A4895" s="68" t="s">
        <v>304</v>
      </c>
      <c r="B4895" s="68" t="s">
        <v>56</v>
      </c>
      <c r="C4895" s="68" t="s">
        <v>287</v>
      </c>
      <c r="D4895" s="68" t="s">
        <v>359</v>
      </c>
      <c r="E4895" s="68" t="s">
        <v>360</v>
      </c>
      <c r="F4895" s="68" t="s">
        <v>79</v>
      </c>
      <c r="G4895" s="68" t="s">
        <v>392</v>
      </c>
      <c r="H4895" s="68" t="s">
        <v>368</v>
      </c>
      <c r="I4895" s="65">
        <v>3</v>
      </c>
      <c r="J4895" s="65">
        <v>817</v>
      </c>
      <c r="K4895" s="65" t="s">
        <v>315</v>
      </c>
    </row>
    <row r="4896" spans="1:11" ht="12.75" customHeight="1">
      <c r="A4896" s="68" t="s">
        <v>304</v>
      </c>
      <c r="B4896" s="68" t="s">
        <v>56</v>
      </c>
      <c r="C4896" s="68" t="s">
        <v>287</v>
      </c>
      <c r="D4896" s="68" t="s">
        <v>359</v>
      </c>
      <c r="E4896" s="68" t="s">
        <v>360</v>
      </c>
      <c r="F4896" s="68" t="s">
        <v>79</v>
      </c>
      <c r="G4896" s="68" t="s">
        <v>392</v>
      </c>
      <c r="H4896" s="68" t="s">
        <v>491</v>
      </c>
      <c r="I4896" s="65">
        <v>2</v>
      </c>
      <c r="J4896" s="65">
        <v>817</v>
      </c>
      <c r="K4896" s="65" t="s">
        <v>315</v>
      </c>
    </row>
    <row r="4897" spans="1:11" ht="12.75" customHeight="1">
      <c r="A4897" s="68" t="s">
        <v>304</v>
      </c>
      <c r="B4897" s="68" t="s">
        <v>56</v>
      </c>
      <c r="C4897" s="68" t="s">
        <v>287</v>
      </c>
      <c r="D4897" s="68" t="s">
        <v>359</v>
      </c>
      <c r="E4897" s="68" t="s">
        <v>360</v>
      </c>
      <c r="F4897" s="68" t="s">
        <v>79</v>
      </c>
      <c r="G4897" s="68" t="s">
        <v>392</v>
      </c>
      <c r="H4897" s="68" t="s">
        <v>363</v>
      </c>
      <c r="I4897" s="65">
        <v>1</v>
      </c>
      <c r="J4897" s="65">
        <v>824</v>
      </c>
      <c r="K4897" s="65" t="s">
        <v>251</v>
      </c>
    </row>
    <row r="4898" spans="1:11" ht="12.75" customHeight="1">
      <c r="A4898" s="68" t="s">
        <v>304</v>
      </c>
      <c r="B4898" s="68" t="s">
        <v>56</v>
      </c>
      <c r="C4898" s="68" t="s">
        <v>287</v>
      </c>
      <c r="D4898" s="68" t="s">
        <v>359</v>
      </c>
      <c r="E4898" s="68" t="s">
        <v>360</v>
      </c>
      <c r="F4898" s="68" t="s">
        <v>79</v>
      </c>
      <c r="G4898" s="68" t="s">
        <v>392</v>
      </c>
      <c r="H4898" s="68" t="s">
        <v>364</v>
      </c>
      <c r="I4898" s="65">
        <v>1</v>
      </c>
      <c r="J4898" s="65">
        <v>824</v>
      </c>
      <c r="K4898" s="65" t="s">
        <v>251</v>
      </c>
    </row>
    <row r="4899" spans="1:11" ht="12.75" customHeight="1">
      <c r="A4899" s="68" t="s">
        <v>304</v>
      </c>
      <c r="B4899" s="68" t="s">
        <v>56</v>
      </c>
      <c r="C4899" s="68" t="s">
        <v>287</v>
      </c>
      <c r="D4899" s="68" t="s">
        <v>359</v>
      </c>
      <c r="E4899" s="68" t="s">
        <v>360</v>
      </c>
      <c r="F4899" s="68" t="s">
        <v>79</v>
      </c>
      <c r="G4899" s="68" t="s">
        <v>392</v>
      </c>
      <c r="H4899" s="68" t="s">
        <v>367</v>
      </c>
      <c r="I4899" s="65">
        <v>3</v>
      </c>
      <c r="J4899" s="65">
        <v>824</v>
      </c>
      <c r="K4899" s="65" t="s">
        <v>251</v>
      </c>
    </row>
    <row r="4900" spans="1:11" ht="12.75" customHeight="1">
      <c r="A4900" s="68" t="s">
        <v>304</v>
      </c>
      <c r="B4900" s="68" t="s">
        <v>56</v>
      </c>
      <c r="C4900" s="68" t="s">
        <v>287</v>
      </c>
      <c r="D4900" s="68" t="s">
        <v>359</v>
      </c>
      <c r="E4900" s="68" t="s">
        <v>360</v>
      </c>
      <c r="F4900" s="68" t="s">
        <v>79</v>
      </c>
      <c r="G4900" s="68" t="s">
        <v>392</v>
      </c>
      <c r="H4900" s="68" t="s">
        <v>247</v>
      </c>
      <c r="I4900" s="65">
        <v>20</v>
      </c>
      <c r="J4900" s="65">
        <v>824</v>
      </c>
      <c r="K4900" s="65" t="s">
        <v>251</v>
      </c>
    </row>
    <row r="4901" spans="1:11" ht="12.75" customHeight="1">
      <c r="A4901" s="68" t="s">
        <v>304</v>
      </c>
      <c r="B4901" s="68" t="s">
        <v>56</v>
      </c>
      <c r="C4901" s="68" t="s">
        <v>287</v>
      </c>
      <c r="D4901" s="68" t="s">
        <v>359</v>
      </c>
      <c r="E4901" s="68" t="s">
        <v>360</v>
      </c>
      <c r="F4901" s="68" t="s">
        <v>79</v>
      </c>
      <c r="G4901" s="68" t="s">
        <v>392</v>
      </c>
      <c r="H4901" s="68" t="s">
        <v>375</v>
      </c>
      <c r="I4901" s="65">
        <v>12</v>
      </c>
      <c r="J4901" s="65">
        <v>824</v>
      </c>
      <c r="K4901" s="65" t="s">
        <v>251</v>
      </c>
    </row>
    <row r="4902" spans="1:11" ht="12.75" customHeight="1">
      <c r="A4902" s="68" t="s">
        <v>304</v>
      </c>
      <c r="B4902" s="68" t="s">
        <v>56</v>
      </c>
      <c r="C4902" s="68" t="s">
        <v>287</v>
      </c>
      <c r="D4902" s="68" t="s">
        <v>359</v>
      </c>
      <c r="E4902" s="68" t="s">
        <v>360</v>
      </c>
      <c r="F4902" s="68" t="s">
        <v>79</v>
      </c>
      <c r="G4902" s="68" t="s">
        <v>392</v>
      </c>
      <c r="H4902" s="68" t="s">
        <v>368</v>
      </c>
      <c r="I4902" s="65">
        <v>2</v>
      </c>
      <c r="J4902" s="65">
        <v>824</v>
      </c>
      <c r="K4902" s="65" t="s">
        <v>251</v>
      </c>
    </row>
    <row r="4903" spans="1:11" ht="12.75" customHeight="1">
      <c r="A4903" s="68" t="s">
        <v>304</v>
      </c>
      <c r="B4903" s="68" t="s">
        <v>56</v>
      </c>
      <c r="C4903" s="68" t="s">
        <v>287</v>
      </c>
      <c r="D4903" s="68" t="s">
        <v>359</v>
      </c>
      <c r="E4903" s="68" t="s">
        <v>360</v>
      </c>
      <c r="F4903" s="68" t="s">
        <v>79</v>
      </c>
      <c r="G4903" s="68" t="s">
        <v>392</v>
      </c>
      <c r="H4903" s="68" t="s">
        <v>491</v>
      </c>
      <c r="I4903" s="65">
        <v>2</v>
      </c>
      <c r="J4903" s="65">
        <v>824</v>
      </c>
      <c r="K4903" s="65" t="s">
        <v>251</v>
      </c>
    </row>
    <row r="4904" spans="1:11" ht="12.75" customHeight="1">
      <c r="A4904" s="68" t="s">
        <v>304</v>
      </c>
      <c r="B4904" s="68" t="s">
        <v>56</v>
      </c>
      <c r="C4904" s="68" t="s">
        <v>287</v>
      </c>
      <c r="D4904" s="68" t="s">
        <v>359</v>
      </c>
      <c r="E4904" s="68" t="s">
        <v>360</v>
      </c>
      <c r="F4904" s="68" t="s">
        <v>80</v>
      </c>
      <c r="G4904" s="68" t="s">
        <v>395</v>
      </c>
      <c r="H4904" s="68" t="s">
        <v>247</v>
      </c>
      <c r="I4904" s="65">
        <v>1586</v>
      </c>
      <c r="J4904" s="65">
        <v>618</v>
      </c>
      <c r="K4904" s="65" t="s">
        <v>396</v>
      </c>
    </row>
    <row r="4905" spans="1:11" ht="12.75" customHeight="1">
      <c r="A4905" s="68" t="s">
        <v>304</v>
      </c>
      <c r="B4905" s="68" t="s">
        <v>56</v>
      </c>
      <c r="C4905" s="68" t="s">
        <v>287</v>
      </c>
      <c r="D4905" s="68" t="s">
        <v>359</v>
      </c>
      <c r="E4905" s="68" t="s">
        <v>360</v>
      </c>
      <c r="F4905" s="68" t="s">
        <v>80</v>
      </c>
      <c r="G4905" s="68" t="s">
        <v>395</v>
      </c>
      <c r="H4905" s="68" t="s">
        <v>375</v>
      </c>
      <c r="I4905" s="65">
        <v>608</v>
      </c>
      <c r="J4905" s="65">
        <v>618</v>
      </c>
      <c r="K4905" s="65" t="s">
        <v>396</v>
      </c>
    </row>
    <row r="4906" spans="1:11" ht="12.75" customHeight="1">
      <c r="A4906" s="68" t="s">
        <v>304</v>
      </c>
      <c r="B4906" s="68" t="s">
        <v>56</v>
      </c>
      <c r="C4906" s="68" t="s">
        <v>287</v>
      </c>
      <c r="D4906" s="68" t="s">
        <v>359</v>
      </c>
      <c r="E4906" s="68" t="s">
        <v>360</v>
      </c>
      <c r="F4906" s="68" t="s">
        <v>80</v>
      </c>
      <c r="G4906" s="68" t="s">
        <v>395</v>
      </c>
      <c r="H4906" s="68" t="s">
        <v>368</v>
      </c>
      <c r="I4906" s="65">
        <v>436</v>
      </c>
      <c r="J4906" s="65">
        <v>618</v>
      </c>
      <c r="K4906" s="65" t="s">
        <v>396</v>
      </c>
    </row>
    <row r="4907" spans="1:11" ht="12.75" customHeight="1">
      <c r="A4907" s="68" t="s">
        <v>304</v>
      </c>
      <c r="B4907" s="68" t="s">
        <v>56</v>
      </c>
      <c r="C4907" s="68" t="s">
        <v>287</v>
      </c>
      <c r="D4907" s="68" t="s">
        <v>359</v>
      </c>
      <c r="E4907" s="68" t="s">
        <v>360</v>
      </c>
      <c r="F4907" s="68" t="s">
        <v>80</v>
      </c>
      <c r="G4907" s="68" t="s">
        <v>395</v>
      </c>
      <c r="H4907" s="68" t="s">
        <v>491</v>
      </c>
      <c r="I4907" s="65">
        <v>102</v>
      </c>
      <c r="J4907" s="65">
        <v>618</v>
      </c>
      <c r="K4907" s="65" t="s">
        <v>396</v>
      </c>
    </row>
    <row r="4908" spans="1:11" ht="12.75" customHeight="1">
      <c r="A4908" s="68" t="s">
        <v>304</v>
      </c>
      <c r="B4908" s="68" t="s">
        <v>56</v>
      </c>
      <c r="C4908" s="68" t="s">
        <v>287</v>
      </c>
      <c r="D4908" s="68" t="s">
        <v>359</v>
      </c>
      <c r="E4908" s="68" t="s">
        <v>360</v>
      </c>
      <c r="F4908" s="68" t="s">
        <v>80</v>
      </c>
      <c r="G4908" s="68" t="s">
        <v>395</v>
      </c>
      <c r="H4908" s="68" t="s">
        <v>369</v>
      </c>
      <c r="I4908" s="65">
        <v>1</v>
      </c>
      <c r="J4908" s="65">
        <v>618</v>
      </c>
      <c r="K4908" s="65" t="s">
        <v>396</v>
      </c>
    </row>
    <row r="4909" spans="1:11" ht="12.75" customHeight="1">
      <c r="A4909" s="68" t="s">
        <v>304</v>
      </c>
      <c r="B4909" s="68" t="s">
        <v>56</v>
      </c>
      <c r="C4909" s="68" t="s">
        <v>287</v>
      </c>
      <c r="D4909" s="68" t="s">
        <v>359</v>
      </c>
      <c r="E4909" s="68" t="s">
        <v>360</v>
      </c>
      <c r="F4909" s="68" t="s">
        <v>80</v>
      </c>
      <c r="G4909" s="68" t="s">
        <v>395</v>
      </c>
      <c r="H4909" s="68" t="s">
        <v>247</v>
      </c>
      <c r="I4909" s="65">
        <v>611</v>
      </c>
      <c r="J4909" s="65">
        <v>620</v>
      </c>
      <c r="K4909" s="65" t="s">
        <v>505</v>
      </c>
    </row>
    <row r="4910" spans="1:11" ht="12.75" customHeight="1">
      <c r="A4910" s="68" t="s">
        <v>304</v>
      </c>
      <c r="B4910" s="68" t="s">
        <v>56</v>
      </c>
      <c r="C4910" s="68" t="s">
        <v>287</v>
      </c>
      <c r="D4910" s="68" t="s">
        <v>359</v>
      </c>
      <c r="E4910" s="68" t="s">
        <v>360</v>
      </c>
      <c r="F4910" s="68" t="s">
        <v>80</v>
      </c>
      <c r="G4910" s="68" t="s">
        <v>395</v>
      </c>
      <c r="H4910" s="68" t="s">
        <v>375</v>
      </c>
      <c r="I4910" s="65">
        <v>1789</v>
      </c>
      <c r="J4910" s="65">
        <v>620</v>
      </c>
      <c r="K4910" s="65" t="s">
        <v>505</v>
      </c>
    </row>
    <row r="4911" spans="1:11" ht="12.75" customHeight="1">
      <c r="A4911" s="68" t="s">
        <v>304</v>
      </c>
      <c r="B4911" s="68" t="s">
        <v>56</v>
      </c>
      <c r="C4911" s="68" t="s">
        <v>287</v>
      </c>
      <c r="D4911" s="68" t="s">
        <v>359</v>
      </c>
      <c r="E4911" s="68" t="s">
        <v>360</v>
      </c>
      <c r="F4911" s="68" t="s">
        <v>80</v>
      </c>
      <c r="G4911" s="68" t="s">
        <v>395</v>
      </c>
      <c r="H4911" s="68" t="s">
        <v>368</v>
      </c>
      <c r="I4911" s="65">
        <v>906</v>
      </c>
      <c r="J4911" s="65">
        <v>620</v>
      </c>
      <c r="K4911" s="65" t="s">
        <v>505</v>
      </c>
    </row>
    <row r="4912" spans="1:11" ht="12.75" customHeight="1">
      <c r="A4912" s="68" t="s">
        <v>304</v>
      </c>
      <c r="B4912" s="68" t="s">
        <v>56</v>
      </c>
      <c r="C4912" s="68" t="s">
        <v>287</v>
      </c>
      <c r="D4912" s="68" t="s">
        <v>359</v>
      </c>
      <c r="E4912" s="68" t="s">
        <v>360</v>
      </c>
      <c r="F4912" s="68" t="s">
        <v>80</v>
      </c>
      <c r="G4912" s="68" t="s">
        <v>395</v>
      </c>
      <c r="H4912" s="68" t="s">
        <v>491</v>
      </c>
      <c r="I4912" s="65">
        <v>74</v>
      </c>
      <c r="J4912" s="65">
        <v>620</v>
      </c>
      <c r="K4912" s="65" t="s">
        <v>505</v>
      </c>
    </row>
    <row r="4913" spans="1:11" ht="12.75" customHeight="1">
      <c r="A4913" s="68" t="s">
        <v>304</v>
      </c>
      <c r="B4913" s="68" t="s">
        <v>56</v>
      </c>
      <c r="C4913" s="68" t="s">
        <v>287</v>
      </c>
      <c r="D4913" s="68" t="s">
        <v>359</v>
      </c>
      <c r="E4913" s="68" t="s">
        <v>360</v>
      </c>
      <c r="F4913" s="68" t="s">
        <v>80</v>
      </c>
      <c r="G4913" s="68" t="s">
        <v>395</v>
      </c>
      <c r="H4913" s="68" t="s">
        <v>247</v>
      </c>
      <c r="I4913" s="65">
        <v>83</v>
      </c>
      <c r="J4913" s="65">
        <v>613</v>
      </c>
      <c r="K4913" s="65" t="s">
        <v>397</v>
      </c>
    </row>
    <row r="4914" spans="1:11" ht="12.75" customHeight="1">
      <c r="A4914" s="68" t="s">
        <v>304</v>
      </c>
      <c r="B4914" s="68" t="s">
        <v>56</v>
      </c>
      <c r="C4914" s="68" t="s">
        <v>287</v>
      </c>
      <c r="D4914" s="68" t="s">
        <v>359</v>
      </c>
      <c r="E4914" s="68" t="s">
        <v>360</v>
      </c>
      <c r="F4914" s="68" t="s">
        <v>80</v>
      </c>
      <c r="G4914" s="68" t="s">
        <v>395</v>
      </c>
      <c r="H4914" s="68" t="s">
        <v>375</v>
      </c>
      <c r="I4914" s="65">
        <v>92</v>
      </c>
      <c r="J4914" s="65">
        <v>613</v>
      </c>
      <c r="K4914" s="65" t="s">
        <v>397</v>
      </c>
    </row>
    <row r="4915" spans="1:11" ht="12.75" customHeight="1">
      <c r="A4915" s="68" t="s">
        <v>304</v>
      </c>
      <c r="B4915" s="68" t="s">
        <v>56</v>
      </c>
      <c r="C4915" s="68" t="s">
        <v>287</v>
      </c>
      <c r="D4915" s="68" t="s">
        <v>359</v>
      </c>
      <c r="E4915" s="68" t="s">
        <v>360</v>
      </c>
      <c r="F4915" s="68" t="s">
        <v>80</v>
      </c>
      <c r="G4915" s="68" t="s">
        <v>395</v>
      </c>
      <c r="H4915" s="68" t="s">
        <v>368</v>
      </c>
      <c r="I4915" s="65">
        <v>128</v>
      </c>
      <c r="J4915" s="65">
        <v>613</v>
      </c>
      <c r="K4915" s="65" t="s">
        <v>397</v>
      </c>
    </row>
    <row r="4916" spans="1:11" ht="12.75" customHeight="1">
      <c r="A4916" s="68" t="s">
        <v>304</v>
      </c>
      <c r="B4916" s="68" t="s">
        <v>56</v>
      </c>
      <c r="C4916" s="68" t="s">
        <v>287</v>
      </c>
      <c r="D4916" s="68" t="s">
        <v>359</v>
      </c>
      <c r="E4916" s="68" t="s">
        <v>360</v>
      </c>
      <c r="F4916" s="68" t="s">
        <v>80</v>
      </c>
      <c r="G4916" s="68" t="s">
        <v>395</v>
      </c>
      <c r="H4916" s="68" t="s">
        <v>491</v>
      </c>
      <c r="I4916" s="65">
        <v>5</v>
      </c>
      <c r="J4916" s="65">
        <v>613</v>
      </c>
      <c r="K4916" s="65" t="s">
        <v>397</v>
      </c>
    </row>
    <row r="4917" spans="1:11" ht="12.75" customHeight="1">
      <c r="A4917" s="68" t="s">
        <v>304</v>
      </c>
      <c r="B4917" s="68" t="s">
        <v>56</v>
      </c>
      <c r="C4917" s="68" t="s">
        <v>287</v>
      </c>
      <c r="D4917" s="68" t="s">
        <v>359</v>
      </c>
      <c r="E4917" s="68" t="s">
        <v>360</v>
      </c>
      <c r="F4917" s="68" t="s">
        <v>80</v>
      </c>
      <c r="G4917" s="68" t="s">
        <v>395</v>
      </c>
      <c r="H4917" s="68" t="s">
        <v>367</v>
      </c>
      <c r="I4917" s="65">
        <v>3</v>
      </c>
      <c r="J4917" s="65">
        <v>615</v>
      </c>
      <c r="K4917" s="65" t="s">
        <v>398</v>
      </c>
    </row>
    <row r="4918" spans="1:11" ht="12.75" customHeight="1">
      <c r="A4918" s="68" t="s">
        <v>304</v>
      </c>
      <c r="B4918" s="68" t="s">
        <v>56</v>
      </c>
      <c r="C4918" s="68" t="s">
        <v>287</v>
      </c>
      <c r="D4918" s="68" t="s">
        <v>359</v>
      </c>
      <c r="E4918" s="68" t="s">
        <v>360</v>
      </c>
      <c r="F4918" s="68" t="s">
        <v>80</v>
      </c>
      <c r="G4918" s="68" t="s">
        <v>395</v>
      </c>
      <c r="H4918" s="68" t="s">
        <v>247</v>
      </c>
      <c r="I4918" s="65">
        <v>269</v>
      </c>
      <c r="J4918" s="65">
        <v>615</v>
      </c>
      <c r="K4918" s="65" t="s">
        <v>398</v>
      </c>
    </row>
    <row r="4919" spans="1:11" ht="12.75" customHeight="1">
      <c r="A4919" s="68" t="s">
        <v>304</v>
      </c>
      <c r="B4919" s="68" t="s">
        <v>56</v>
      </c>
      <c r="C4919" s="68" t="s">
        <v>287</v>
      </c>
      <c r="D4919" s="68" t="s">
        <v>359</v>
      </c>
      <c r="E4919" s="68" t="s">
        <v>360</v>
      </c>
      <c r="F4919" s="68" t="s">
        <v>80</v>
      </c>
      <c r="G4919" s="68" t="s">
        <v>395</v>
      </c>
      <c r="H4919" s="68" t="s">
        <v>375</v>
      </c>
      <c r="I4919" s="65">
        <v>522</v>
      </c>
      <c r="J4919" s="65">
        <v>615</v>
      </c>
      <c r="K4919" s="65" t="s">
        <v>398</v>
      </c>
    </row>
    <row r="4920" spans="1:11" ht="12.75" customHeight="1">
      <c r="A4920" s="68" t="s">
        <v>304</v>
      </c>
      <c r="B4920" s="68" t="s">
        <v>56</v>
      </c>
      <c r="C4920" s="68" t="s">
        <v>287</v>
      </c>
      <c r="D4920" s="68" t="s">
        <v>359</v>
      </c>
      <c r="E4920" s="68" t="s">
        <v>360</v>
      </c>
      <c r="F4920" s="68" t="s">
        <v>80</v>
      </c>
      <c r="G4920" s="68" t="s">
        <v>395</v>
      </c>
      <c r="H4920" s="68" t="s">
        <v>368</v>
      </c>
      <c r="I4920" s="65">
        <v>353</v>
      </c>
      <c r="J4920" s="65">
        <v>615</v>
      </c>
      <c r="K4920" s="65" t="s">
        <v>398</v>
      </c>
    </row>
    <row r="4921" spans="1:11" ht="12.75" customHeight="1">
      <c r="A4921" s="68" t="s">
        <v>304</v>
      </c>
      <c r="B4921" s="68" t="s">
        <v>56</v>
      </c>
      <c r="C4921" s="68" t="s">
        <v>287</v>
      </c>
      <c r="D4921" s="68" t="s">
        <v>359</v>
      </c>
      <c r="E4921" s="68" t="s">
        <v>360</v>
      </c>
      <c r="F4921" s="68" t="s">
        <v>80</v>
      </c>
      <c r="G4921" s="68" t="s">
        <v>395</v>
      </c>
      <c r="H4921" s="68" t="s">
        <v>491</v>
      </c>
      <c r="I4921" s="65">
        <v>211</v>
      </c>
      <c r="J4921" s="65">
        <v>615</v>
      </c>
      <c r="K4921" s="65" t="s">
        <v>398</v>
      </c>
    </row>
    <row r="4922" spans="1:11" ht="12.75" customHeight="1">
      <c r="A4922" s="68" t="s">
        <v>304</v>
      </c>
      <c r="B4922" s="68" t="s">
        <v>56</v>
      </c>
      <c r="C4922" s="68" t="s">
        <v>287</v>
      </c>
      <c r="D4922" s="68" t="s">
        <v>359</v>
      </c>
      <c r="E4922" s="68" t="s">
        <v>360</v>
      </c>
      <c r="F4922" s="68" t="s">
        <v>80</v>
      </c>
      <c r="G4922" s="68" t="s">
        <v>395</v>
      </c>
      <c r="H4922" s="68" t="s">
        <v>247</v>
      </c>
      <c r="I4922" s="65">
        <v>58</v>
      </c>
      <c r="J4922" s="65">
        <v>611</v>
      </c>
      <c r="K4922" s="65" t="s">
        <v>399</v>
      </c>
    </row>
    <row r="4923" spans="1:11" ht="12.75" customHeight="1">
      <c r="A4923" s="68" t="s">
        <v>304</v>
      </c>
      <c r="B4923" s="68" t="s">
        <v>56</v>
      </c>
      <c r="C4923" s="68" t="s">
        <v>287</v>
      </c>
      <c r="D4923" s="68" t="s">
        <v>359</v>
      </c>
      <c r="E4923" s="68" t="s">
        <v>360</v>
      </c>
      <c r="F4923" s="68" t="s">
        <v>80</v>
      </c>
      <c r="G4923" s="68" t="s">
        <v>395</v>
      </c>
      <c r="H4923" s="68" t="s">
        <v>375</v>
      </c>
      <c r="I4923" s="65">
        <v>49</v>
      </c>
      <c r="J4923" s="65">
        <v>611</v>
      </c>
      <c r="K4923" s="65" t="s">
        <v>399</v>
      </c>
    </row>
    <row r="4924" spans="1:11" ht="12.75" customHeight="1">
      <c r="A4924" s="68" t="s">
        <v>304</v>
      </c>
      <c r="B4924" s="68" t="s">
        <v>56</v>
      </c>
      <c r="C4924" s="68" t="s">
        <v>287</v>
      </c>
      <c r="D4924" s="68" t="s">
        <v>359</v>
      </c>
      <c r="E4924" s="68" t="s">
        <v>360</v>
      </c>
      <c r="F4924" s="68" t="s">
        <v>80</v>
      </c>
      <c r="G4924" s="68" t="s">
        <v>395</v>
      </c>
      <c r="H4924" s="68" t="s">
        <v>368</v>
      </c>
      <c r="I4924" s="65">
        <v>40</v>
      </c>
      <c r="J4924" s="65">
        <v>611</v>
      </c>
      <c r="K4924" s="65" t="s">
        <v>399</v>
      </c>
    </row>
    <row r="4925" spans="1:11" ht="12.75" customHeight="1">
      <c r="A4925" s="68" t="s">
        <v>304</v>
      </c>
      <c r="B4925" s="68" t="s">
        <v>56</v>
      </c>
      <c r="C4925" s="68" t="s">
        <v>287</v>
      </c>
      <c r="D4925" s="68" t="s">
        <v>359</v>
      </c>
      <c r="E4925" s="68" t="s">
        <v>360</v>
      </c>
      <c r="F4925" s="68" t="s">
        <v>80</v>
      </c>
      <c r="G4925" s="68" t="s">
        <v>395</v>
      </c>
      <c r="H4925" s="68" t="s">
        <v>491</v>
      </c>
      <c r="I4925" s="65">
        <v>5</v>
      </c>
      <c r="J4925" s="65">
        <v>611</v>
      </c>
      <c r="K4925" s="65" t="s">
        <v>399</v>
      </c>
    </row>
    <row r="4926" spans="1:11" ht="12.75" customHeight="1">
      <c r="A4926" s="68" t="s">
        <v>304</v>
      </c>
      <c r="B4926" s="68" t="s">
        <v>56</v>
      </c>
      <c r="C4926" s="68" t="s">
        <v>287</v>
      </c>
      <c r="D4926" s="68" t="s">
        <v>359</v>
      </c>
      <c r="E4926" s="68" t="s">
        <v>360</v>
      </c>
      <c r="F4926" s="68" t="s">
        <v>80</v>
      </c>
      <c r="G4926" s="68" t="s">
        <v>395</v>
      </c>
      <c r="H4926" s="68" t="s">
        <v>369</v>
      </c>
      <c r="I4926" s="65">
        <v>1</v>
      </c>
      <c r="J4926" s="65">
        <v>611</v>
      </c>
      <c r="K4926" s="65" t="s">
        <v>399</v>
      </c>
    </row>
    <row r="4927" spans="1:11" ht="12.75" customHeight="1">
      <c r="A4927" s="68" t="s">
        <v>304</v>
      </c>
      <c r="B4927" s="68" t="s">
        <v>56</v>
      </c>
      <c r="C4927" s="68" t="s">
        <v>287</v>
      </c>
      <c r="D4927" s="68" t="s">
        <v>359</v>
      </c>
      <c r="E4927" s="68" t="s">
        <v>360</v>
      </c>
      <c r="F4927" s="68" t="s">
        <v>80</v>
      </c>
      <c r="G4927" s="68" t="s">
        <v>395</v>
      </c>
      <c r="H4927" s="68" t="s">
        <v>247</v>
      </c>
      <c r="I4927" s="65">
        <v>30</v>
      </c>
      <c r="J4927" s="65">
        <v>612</v>
      </c>
      <c r="K4927" s="65" t="s">
        <v>506</v>
      </c>
    </row>
    <row r="4928" spans="1:11" ht="12.75" customHeight="1">
      <c r="A4928" s="68" t="s">
        <v>304</v>
      </c>
      <c r="B4928" s="68" t="s">
        <v>56</v>
      </c>
      <c r="C4928" s="68" t="s">
        <v>287</v>
      </c>
      <c r="D4928" s="68" t="s">
        <v>359</v>
      </c>
      <c r="E4928" s="68" t="s">
        <v>360</v>
      </c>
      <c r="F4928" s="68" t="s">
        <v>80</v>
      </c>
      <c r="G4928" s="68" t="s">
        <v>395</v>
      </c>
      <c r="H4928" s="68" t="s">
        <v>375</v>
      </c>
      <c r="I4928" s="65">
        <v>37</v>
      </c>
      <c r="J4928" s="65">
        <v>612</v>
      </c>
      <c r="K4928" s="65" t="s">
        <v>506</v>
      </c>
    </row>
    <row r="4929" spans="1:11" ht="12.75" customHeight="1">
      <c r="A4929" s="68" t="s">
        <v>304</v>
      </c>
      <c r="B4929" s="68" t="s">
        <v>56</v>
      </c>
      <c r="C4929" s="68" t="s">
        <v>287</v>
      </c>
      <c r="D4929" s="68" t="s">
        <v>359</v>
      </c>
      <c r="E4929" s="68" t="s">
        <v>360</v>
      </c>
      <c r="F4929" s="68" t="s">
        <v>80</v>
      </c>
      <c r="G4929" s="68" t="s">
        <v>395</v>
      </c>
      <c r="H4929" s="68" t="s">
        <v>368</v>
      </c>
      <c r="I4929" s="65">
        <v>20</v>
      </c>
      <c r="J4929" s="65">
        <v>612</v>
      </c>
      <c r="K4929" s="65" t="s">
        <v>506</v>
      </c>
    </row>
    <row r="4930" spans="1:11" ht="12.75" customHeight="1">
      <c r="A4930" s="68" t="s">
        <v>304</v>
      </c>
      <c r="B4930" s="68" t="s">
        <v>56</v>
      </c>
      <c r="C4930" s="68" t="s">
        <v>287</v>
      </c>
      <c r="D4930" s="68" t="s">
        <v>359</v>
      </c>
      <c r="E4930" s="68" t="s">
        <v>360</v>
      </c>
      <c r="F4930" s="68" t="s">
        <v>80</v>
      </c>
      <c r="G4930" s="68" t="s">
        <v>395</v>
      </c>
      <c r="H4930" s="68" t="s">
        <v>491</v>
      </c>
      <c r="I4930" s="65">
        <v>26</v>
      </c>
      <c r="J4930" s="65">
        <v>612</v>
      </c>
      <c r="K4930" s="65" t="s">
        <v>506</v>
      </c>
    </row>
    <row r="4931" spans="1:11" ht="12.75" customHeight="1">
      <c r="A4931" s="68" t="s">
        <v>304</v>
      </c>
      <c r="B4931" s="68" t="s">
        <v>56</v>
      </c>
      <c r="C4931" s="68" t="s">
        <v>287</v>
      </c>
      <c r="D4931" s="68" t="s">
        <v>359</v>
      </c>
      <c r="E4931" s="68" t="s">
        <v>360</v>
      </c>
      <c r="F4931" s="68" t="s">
        <v>80</v>
      </c>
      <c r="G4931" s="68" t="s">
        <v>395</v>
      </c>
      <c r="H4931" s="68" t="s">
        <v>362</v>
      </c>
      <c r="I4931" s="65">
        <v>12</v>
      </c>
      <c r="J4931" s="65">
        <v>614</v>
      </c>
      <c r="K4931" s="65" t="s">
        <v>514</v>
      </c>
    </row>
    <row r="4932" spans="1:11" ht="12.75" customHeight="1">
      <c r="A4932" s="68" t="s">
        <v>304</v>
      </c>
      <c r="B4932" s="68" t="s">
        <v>56</v>
      </c>
      <c r="C4932" s="68" t="s">
        <v>287</v>
      </c>
      <c r="D4932" s="68" t="s">
        <v>359</v>
      </c>
      <c r="E4932" s="68" t="s">
        <v>360</v>
      </c>
      <c r="F4932" s="68" t="s">
        <v>80</v>
      </c>
      <c r="G4932" s="68" t="s">
        <v>395</v>
      </c>
      <c r="H4932" s="68" t="s">
        <v>363</v>
      </c>
      <c r="I4932" s="65">
        <v>7</v>
      </c>
      <c r="J4932" s="65">
        <v>614</v>
      </c>
      <c r="K4932" s="65" t="s">
        <v>514</v>
      </c>
    </row>
    <row r="4933" spans="1:11" ht="12.75" customHeight="1">
      <c r="A4933" s="68" t="s">
        <v>304</v>
      </c>
      <c r="B4933" s="68" t="s">
        <v>56</v>
      </c>
      <c r="C4933" s="68" t="s">
        <v>287</v>
      </c>
      <c r="D4933" s="68" t="s">
        <v>359</v>
      </c>
      <c r="E4933" s="68" t="s">
        <v>360</v>
      </c>
      <c r="F4933" s="68" t="s">
        <v>80</v>
      </c>
      <c r="G4933" s="68" t="s">
        <v>395</v>
      </c>
      <c r="H4933" s="68" t="s">
        <v>451</v>
      </c>
      <c r="I4933" s="65">
        <v>8</v>
      </c>
      <c r="J4933" s="65">
        <v>614</v>
      </c>
      <c r="K4933" s="65" t="s">
        <v>514</v>
      </c>
    </row>
    <row r="4934" spans="1:11" ht="12.75" customHeight="1">
      <c r="A4934" s="68" t="s">
        <v>304</v>
      </c>
      <c r="B4934" s="68" t="s">
        <v>56</v>
      </c>
      <c r="C4934" s="68" t="s">
        <v>287</v>
      </c>
      <c r="D4934" s="68" t="s">
        <v>359</v>
      </c>
      <c r="E4934" s="68" t="s">
        <v>360</v>
      </c>
      <c r="F4934" s="68" t="s">
        <v>80</v>
      </c>
      <c r="G4934" s="68" t="s">
        <v>395</v>
      </c>
      <c r="H4934" s="68" t="s">
        <v>404</v>
      </c>
      <c r="I4934" s="65">
        <v>6</v>
      </c>
      <c r="J4934" s="65">
        <v>608</v>
      </c>
      <c r="K4934" s="65" t="s">
        <v>507</v>
      </c>
    </row>
    <row r="4935" spans="1:11" ht="12.75" customHeight="1">
      <c r="A4935" s="68" t="s">
        <v>304</v>
      </c>
      <c r="B4935" s="68" t="s">
        <v>56</v>
      </c>
      <c r="C4935" s="68" t="s">
        <v>287</v>
      </c>
      <c r="D4935" s="68" t="s">
        <v>359</v>
      </c>
      <c r="E4935" s="68" t="s">
        <v>360</v>
      </c>
      <c r="F4935" s="68" t="s">
        <v>80</v>
      </c>
      <c r="G4935" s="68" t="s">
        <v>395</v>
      </c>
      <c r="H4935" s="68" t="s">
        <v>422</v>
      </c>
      <c r="I4935" s="65">
        <v>3</v>
      </c>
      <c r="J4935" s="65">
        <v>608</v>
      </c>
      <c r="K4935" s="65" t="s">
        <v>507</v>
      </c>
    </row>
    <row r="4936" spans="1:11" ht="12.75" customHeight="1">
      <c r="A4936" s="68" t="s">
        <v>304</v>
      </c>
      <c r="B4936" s="68" t="s">
        <v>56</v>
      </c>
      <c r="C4936" s="68" t="s">
        <v>287</v>
      </c>
      <c r="D4936" s="68" t="s">
        <v>359</v>
      </c>
      <c r="E4936" s="68" t="s">
        <v>360</v>
      </c>
      <c r="F4936" s="68" t="s">
        <v>80</v>
      </c>
      <c r="G4936" s="68" t="s">
        <v>395</v>
      </c>
      <c r="H4936" s="68" t="s">
        <v>258</v>
      </c>
      <c r="I4936" s="65">
        <v>22</v>
      </c>
      <c r="J4936" s="65">
        <v>608</v>
      </c>
      <c r="K4936" s="65" t="s">
        <v>507</v>
      </c>
    </row>
    <row r="4937" spans="1:11" ht="12.75" customHeight="1">
      <c r="A4937" s="68" t="s">
        <v>304</v>
      </c>
      <c r="B4937" s="68" t="s">
        <v>56</v>
      </c>
      <c r="C4937" s="68" t="s">
        <v>287</v>
      </c>
      <c r="D4937" s="68" t="s">
        <v>359</v>
      </c>
      <c r="E4937" s="68" t="s">
        <v>360</v>
      </c>
      <c r="F4937" s="68" t="s">
        <v>80</v>
      </c>
      <c r="G4937" s="68" t="s">
        <v>395</v>
      </c>
      <c r="H4937" s="68" t="s">
        <v>362</v>
      </c>
      <c r="I4937" s="65">
        <v>26</v>
      </c>
      <c r="J4937" s="65">
        <v>608</v>
      </c>
      <c r="K4937" s="65" t="s">
        <v>507</v>
      </c>
    </row>
    <row r="4938" spans="1:11" ht="12.75" customHeight="1">
      <c r="A4938" s="68" t="s">
        <v>304</v>
      </c>
      <c r="B4938" s="68" t="s">
        <v>56</v>
      </c>
      <c r="C4938" s="68" t="s">
        <v>287</v>
      </c>
      <c r="D4938" s="68" t="s">
        <v>359</v>
      </c>
      <c r="E4938" s="68" t="s">
        <v>360</v>
      </c>
      <c r="F4938" s="68" t="s">
        <v>80</v>
      </c>
      <c r="G4938" s="68" t="s">
        <v>395</v>
      </c>
      <c r="H4938" s="68" t="s">
        <v>363</v>
      </c>
      <c r="I4938" s="65">
        <v>29</v>
      </c>
      <c r="J4938" s="65">
        <v>608</v>
      </c>
      <c r="K4938" s="65" t="s">
        <v>507</v>
      </c>
    </row>
    <row r="4939" spans="1:11" ht="12.75" customHeight="1">
      <c r="A4939" s="68" t="s">
        <v>304</v>
      </c>
      <c r="B4939" s="68" t="s">
        <v>56</v>
      </c>
      <c r="C4939" s="68" t="s">
        <v>287</v>
      </c>
      <c r="D4939" s="68" t="s">
        <v>359</v>
      </c>
      <c r="E4939" s="68" t="s">
        <v>360</v>
      </c>
      <c r="F4939" s="68" t="s">
        <v>80</v>
      </c>
      <c r="G4939" s="68" t="s">
        <v>395</v>
      </c>
      <c r="H4939" s="68" t="s">
        <v>364</v>
      </c>
      <c r="I4939" s="65">
        <v>24</v>
      </c>
      <c r="J4939" s="65">
        <v>608</v>
      </c>
      <c r="K4939" s="65" t="s">
        <v>507</v>
      </c>
    </row>
    <row r="4940" spans="1:11" ht="12.75" customHeight="1">
      <c r="A4940" s="68" t="s">
        <v>304</v>
      </c>
      <c r="B4940" s="68" t="s">
        <v>56</v>
      </c>
      <c r="C4940" s="68" t="s">
        <v>287</v>
      </c>
      <c r="D4940" s="68" t="s">
        <v>359</v>
      </c>
      <c r="E4940" s="68" t="s">
        <v>360</v>
      </c>
      <c r="F4940" s="68" t="s">
        <v>80</v>
      </c>
      <c r="G4940" s="68" t="s">
        <v>395</v>
      </c>
      <c r="H4940" s="68" t="s">
        <v>451</v>
      </c>
      <c r="I4940" s="65">
        <v>2</v>
      </c>
      <c r="J4940" s="65">
        <v>608</v>
      </c>
      <c r="K4940" s="65" t="s">
        <v>507</v>
      </c>
    </row>
    <row r="4941" spans="1:11" ht="12.75" customHeight="1">
      <c r="A4941" s="68" t="s">
        <v>304</v>
      </c>
      <c r="B4941" s="68" t="s">
        <v>56</v>
      </c>
      <c r="C4941" s="68" t="s">
        <v>287</v>
      </c>
      <c r="D4941" s="68" t="s">
        <v>359</v>
      </c>
      <c r="E4941" s="68" t="s">
        <v>360</v>
      </c>
      <c r="F4941" s="68" t="s">
        <v>80</v>
      </c>
      <c r="G4941" s="68" t="s">
        <v>395</v>
      </c>
      <c r="H4941" s="68" t="s">
        <v>365</v>
      </c>
      <c r="I4941" s="65">
        <v>29</v>
      </c>
      <c r="J4941" s="65">
        <v>608</v>
      </c>
      <c r="K4941" s="65" t="s">
        <v>507</v>
      </c>
    </row>
    <row r="4942" spans="1:11" ht="12.75" customHeight="1">
      <c r="A4942" s="68" t="s">
        <v>304</v>
      </c>
      <c r="B4942" s="68" t="s">
        <v>56</v>
      </c>
      <c r="C4942" s="68" t="s">
        <v>287</v>
      </c>
      <c r="D4942" s="68" t="s">
        <v>359</v>
      </c>
      <c r="E4942" s="68" t="s">
        <v>360</v>
      </c>
      <c r="F4942" s="68" t="s">
        <v>80</v>
      </c>
      <c r="G4942" s="68" t="s">
        <v>395</v>
      </c>
      <c r="H4942" s="68" t="s">
        <v>366</v>
      </c>
      <c r="I4942" s="65">
        <v>67</v>
      </c>
      <c r="J4942" s="65">
        <v>608</v>
      </c>
      <c r="K4942" s="65" t="s">
        <v>507</v>
      </c>
    </row>
    <row r="4943" spans="1:11" ht="12.75" customHeight="1">
      <c r="A4943" s="68" t="s">
        <v>304</v>
      </c>
      <c r="B4943" s="68" t="s">
        <v>56</v>
      </c>
      <c r="C4943" s="68" t="s">
        <v>287</v>
      </c>
      <c r="D4943" s="68" t="s">
        <v>359</v>
      </c>
      <c r="E4943" s="68" t="s">
        <v>360</v>
      </c>
      <c r="F4943" s="68" t="s">
        <v>80</v>
      </c>
      <c r="G4943" s="68" t="s">
        <v>395</v>
      </c>
      <c r="H4943" s="68" t="s">
        <v>367</v>
      </c>
      <c r="I4943" s="65">
        <v>46</v>
      </c>
      <c r="J4943" s="65">
        <v>608</v>
      </c>
      <c r="K4943" s="65" t="s">
        <v>507</v>
      </c>
    </row>
    <row r="4944" spans="1:11" ht="12.75" customHeight="1">
      <c r="A4944" s="68" t="s">
        <v>304</v>
      </c>
      <c r="B4944" s="68" t="s">
        <v>56</v>
      </c>
      <c r="C4944" s="68" t="s">
        <v>287</v>
      </c>
      <c r="D4944" s="68" t="s">
        <v>359</v>
      </c>
      <c r="E4944" s="68" t="s">
        <v>360</v>
      </c>
      <c r="F4944" s="68" t="s">
        <v>80</v>
      </c>
      <c r="G4944" s="68" t="s">
        <v>395</v>
      </c>
      <c r="H4944" s="68" t="s">
        <v>247</v>
      </c>
      <c r="I4944" s="65">
        <v>720</v>
      </c>
      <c r="J4944" s="65">
        <v>608</v>
      </c>
      <c r="K4944" s="65" t="s">
        <v>507</v>
      </c>
    </row>
    <row r="4945" spans="1:11" ht="12.75" customHeight="1">
      <c r="A4945" s="68" t="s">
        <v>304</v>
      </c>
      <c r="B4945" s="68" t="s">
        <v>56</v>
      </c>
      <c r="C4945" s="68" t="s">
        <v>287</v>
      </c>
      <c r="D4945" s="68" t="s">
        <v>359</v>
      </c>
      <c r="E4945" s="68" t="s">
        <v>360</v>
      </c>
      <c r="F4945" s="68" t="s">
        <v>80</v>
      </c>
      <c r="G4945" s="68" t="s">
        <v>395</v>
      </c>
      <c r="H4945" s="68" t="s">
        <v>375</v>
      </c>
      <c r="I4945" s="65">
        <v>21</v>
      </c>
      <c r="J4945" s="65">
        <v>608</v>
      </c>
      <c r="K4945" s="65" t="s">
        <v>507</v>
      </c>
    </row>
    <row r="4946" spans="1:11" ht="12.75" customHeight="1">
      <c r="A4946" s="68" t="s">
        <v>304</v>
      </c>
      <c r="B4946" s="68" t="s">
        <v>56</v>
      </c>
      <c r="C4946" s="68" t="s">
        <v>287</v>
      </c>
      <c r="D4946" s="68" t="s">
        <v>359</v>
      </c>
      <c r="E4946" s="68" t="s">
        <v>360</v>
      </c>
      <c r="F4946" s="68" t="s">
        <v>80</v>
      </c>
      <c r="G4946" s="68" t="s">
        <v>395</v>
      </c>
      <c r="H4946" s="68" t="s">
        <v>368</v>
      </c>
      <c r="I4946" s="65">
        <v>87</v>
      </c>
      <c r="J4946" s="65">
        <v>608</v>
      </c>
      <c r="K4946" s="65" t="s">
        <v>507</v>
      </c>
    </row>
    <row r="4947" spans="1:11" ht="12.75" customHeight="1">
      <c r="A4947" s="68" t="s">
        <v>304</v>
      </c>
      <c r="B4947" s="68" t="s">
        <v>56</v>
      </c>
      <c r="C4947" s="68" t="s">
        <v>287</v>
      </c>
      <c r="D4947" s="68" t="s">
        <v>359</v>
      </c>
      <c r="E4947" s="68" t="s">
        <v>360</v>
      </c>
      <c r="F4947" s="68" t="s">
        <v>80</v>
      </c>
      <c r="G4947" s="68" t="s">
        <v>395</v>
      </c>
      <c r="H4947" s="68" t="s">
        <v>491</v>
      </c>
      <c r="I4947" s="65">
        <v>13</v>
      </c>
      <c r="J4947" s="65">
        <v>608</v>
      </c>
      <c r="K4947" s="65" t="s">
        <v>507</v>
      </c>
    </row>
    <row r="4948" spans="1:11" ht="12.75" customHeight="1">
      <c r="A4948" s="68" t="s">
        <v>304</v>
      </c>
      <c r="B4948" s="68" t="s">
        <v>56</v>
      </c>
      <c r="C4948" s="68" t="s">
        <v>287</v>
      </c>
      <c r="D4948" s="68" t="s">
        <v>359</v>
      </c>
      <c r="E4948" s="68" t="s">
        <v>360</v>
      </c>
      <c r="F4948" s="68" t="s">
        <v>80</v>
      </c>
      <c r="G4948" s="68" t="s">
        <v>395</v>
      </c>
      <c r="H4948" s="68" t="s">
        <v>422</v>
      </c>
      <c r="I4948" s="65">
        <v>2</v>
      </c>
      <c r="J4948" s="65">
        <v>609</v>
      </c>
      <c r="K4948" s="65" t="s">
        <v>252</v>
      </c>
    </row>
    <row r="4949" spans="1:11" ht="12.75" customHeight="1">
      <c r="A4949" s="68" t="s">
        <v>304</v>
      </c>
      <c r="B4949" s="68" t="s">
        <v>56</v>
      </c>
      <c r="C4949" s="68" t="s">
        <v>287</v>
      </c>
      <c r="D4949" s="68" t="s">
        <v>359</v>
      </c>
      <c r="E4949" s="68" t="s">
        <v>360</v>
      </c>
      <c r="F4949" s="68" t="s">
        <v>80</v>
      </c>
      <c r="G4949" s="68" t="s">
        <v>395</v>
      </c>
      <c r="H4949" s="68" t="s">
        <v>258</v>
      </c>
      <c r="I4949" s="65">
        <v>1</v>
      </c>
      <c r="J4949" s="65">
        <v>609</v>
      </c>
      <c r="K4949" s="65" t="s">
        <v>252</v>
      </c>
    </row>
    <row r="4950" spans="1:11" ht="12.75" customHeight="1">
      <c r="A4950" s="68" t="s">
        <v>304</v>
      </c>
      <c r="B4950" s="68" t="s">
        <v>56</v>
      </c>
      <c r="C4950" s="68" t="s">
        <v>287</v>
      </c>
      <c r="D4950" s="68" t="s">
        <v>359</v>
      </c>
      <c r="E4950" s="68" t="s">
        <v>360</v>
      </c>
      <c r="F4950" s="68" t="s">
        <v>80</v>
      </c>
      <c r="G4950" s="68" t="s">
        <v>395</v>
      </c>
      <c r="H4950" s="68" t="s">
        <v>362</v>
      </c>
      <c r="I4950" s="65">
        <v>2</v>
      </c>
      <c r="J4950" s="65">
        <v>609</v>
      </c>
      <c r="K4950" s="65" t="s">
        <v>252</v>
      </c>
    </row>
    <row r="4951" spans="1:11" ht="12.75" customHeight="1">
      <c r="A4951" s="68" t="s">
        <v>304</v>
      </c>
      <c r="B4951" s="68" t="s">
        <v>56</v>
      </c>
      <c r="C4951" s="68" t="s">
        <v>287</v>
      </c>
      <c r="D4951" s="68" t="s">
        <v>359</v>
      </c>
      <c r="E4951" s="68" t="s">
        <v>360</v>
      </c>
      <c r="F4951" s="68" t="s">
        <v>80</v>
      </c>
      <c r="G4951" s="68" t="s">
        <v>395</v>
      </c>
      <c r="H4951" s="68" t="s">
        <v>363</v>
      </c>
      <c r="I4951" s="65">
        <v>5</v>
      </c>
      <c r="J4951" s="65">
        <v>609</v>
      </c>
      <c r="K4951" s="65" t="s">
        <v>252</v>
      </c>
    </row>
    <row r="4952" spans="1:11" ht="12.75" customHeight="1">
      <c r="A4952" s="68" t="s">
        <v>304</v>
      </c>
      <c r="B4952" s="68" t="s">
        <v>56</v>
      </c>
      <c r="C4952" s="68" t="s">
        <v>287</v>
      </c>
      <c r="D4952" s="68" t="s">
        <v>359</v>
      </c>
      <c r="E4952" s="68" t="s">
        <v>360</v>
      </c>
      <c r="F4952" s="68" t="s">
        <v>80</v>
      </c>
      <c r="G4952" s="68" t="s">
        <v>395</v>
      </c>
      <c r="H4952" s="68" t="s">
        <v>366</v>
      </c>
      <c r="I4952" s="65">
        <v>1</v>
      </c>
      <c r="J4952" s="65">
        <v>609</v>
      </c>
      <c r="K4952" s="65" t="s">
        <v>252</v>
      </c>
    </row>
    <row r="4953" spans="1:11" ht="12.75" customHeight="1">
      <c r="A4953" s="68" t="s">
        <v>304</v>
      </c>
      <c r="B4953" s="68" t="s">
        <v>56</v>
      </c>
      <c r="C4953" s="68" t="s">
        <v>287</v>
      </c>
      <c r="D4953" s="68" t="s">
        <v>359</v>
      </c>
      <c r="E4953" s="68" t="s">
        <v>360</v>
      </c>
      <c r="F4953" s="68" t="s">
        <v>80</v>
      </c>
      <c r="G4953" s="68" t="s">
        <v>395</v>
      </c>
      <c r="H4953" s="68" t="s">
        <v>247</v>
      </c>
      <c r="I4953" s="65">
        <v>23</v>
      </c>
      <c r="J4953" s="65">
        <v>609</v>
      </c>
      <c r="K4953" s="65" t="s">
        <v>252</v>
      </c>
    </row>
    <row r="4954" spans="1:11" ht="12.75" customHeight="1">
      <c r="A4954" s="68" t="s">
        <v>304</v>
      </c>
      <c r="B4954" s="68" t="s">
        <v>56</v>
      </c>
      <c r="C4954" s="68" t="s">
        <v>287</v>
      </c>
      <c r="D4954" s="68" t="s">
        <v>359</v>
      </c>
      <c r="E4954" s="68" t="s">
        <v>360</v>
      </c>
      <c r="F4954" s="68" t="s">
        <v>80</v>
      </c>
      <c r="G4954" s="68" t="s">
        <v>395</v>
      </c>
      <c r="H4954" s="68" t="s">
        <v>375</v>
      </c>
      <c r="I4954" s="65">
        <v>9</v>
      </c>
      <c r="J4954" s="65">
        <v>609</v>
      </c>
      <c r="K4954" s="65" t="s">
        <v>252</v>
      </c>
    </row>
    <row r="4955" spans="1:11" ht="12.75" customHeight="1">
      <c r="A4955" s="68" t="s">
        <v>304</v>
      </c>
      <c r="B4955" s="68" t="s">
        <v>56</v>
      </c>
      <c r="C4955" s="68" t="s">
        <v>287</v>
      </c>
      <c r="D4955" s="68" t="s">
        <v>359</v>
      </c>
      <c r="E4955" s="68" t="s">
        <v>360</v>
      </c>
      <c r="F4955" s="68" t="s">
        <v>80</v>
      </c>
      <c r="G4955" s="68" t="s">
        <v>395</v>
      </c>
      <c r="H4955" s="68" t="s">
        <v>368</v>
      </c>
      <c r="I4955" s="65">
        <v>2</v>
      </c>
      <c r="J4955" s="65">
        <v>609</v>
      </c>
      <c r="K4955" s="65" t="s">
        <v>252</v>
      </c>
    </row>
    <row r="4956" spans="1:11" ht="12.75" customHeight="1">
      <c r="A4956" s="68" t="s">
        <v>304</v>
      </c>
      <c r="B4956" s="68" t="s">
        <v>56</v>
      </c>
      <c r="C4956" s="68" t="s">
        <v>287</v>
      </c>
      <c r="D4956" s="68" t="s">
        <v>359</v>
      </c>
      <c r="E4956" s="68" t="s">
        <v>360</v>
      </c>
      <c r="F4956" s="68" t="s">
        <v>80</v>
      </c>
      <c r="G4956" s="68" t="s">
        <v>395</v>
      </c>
      <c r="H4956" s="68" t="s">
        <v>491</v>
      </c>
      <c r="I4956" s="65">
        <v>8</v>
      </c>
      <c r="J4956" s="65">
        <v>609</v>
      </c>
      <c r="K4956" s="65" t="s">
        <v>252</v>
      </c>
    </row>
    <row r="4957" spans="1:11" ht="12.75" customHeight="1">
      <c r="A4957" s="68" t="s">
        <v>304</v>
      </c>
      <c r="B4957" s="68" t="s">
        <v>56</v>
      </c>
      <c r="C4957" s="68" t="s">
        <v>287</v>
      </c>
      <c r="D4957" s="68" t="s">
        <v>359</v>
      </c>
      <c r="E4957" s="68" t="s">
        <v>360</v>
      </c>
      <c r="F4957" s="68" t="s">
        <v>80</v>
      </c>
      <c r="G4957" s="68" t="s">
        <v>395</v>
      </c>
      <c r="H4957" s="68" t="s">
        <v>369</v>
      </c>
      <c r="I4957" s="65">
        <v>5</v>
      </c>
      <c r="J4957" s="65">
        <v>609</v>
      </c>
      <c r="K4957" s="65" t="s">
        <v>252</v>
      </c>
    </row>
    <row r="4958" spans="1:11" ht="12.75" customHeight="1">
      <c r="A4958" s="68" t="s">
        <v>304</v>
      </c>
      <c r="B4958" s="68" t="s">
        <v>56</v>
      </c>
      <c r="C4958" s="68" t="s">
        <v>287</v>
      </c>
      <c r="D4958" s="68" t="s">
        <v>359</v>
      </c>
      <c r="E4958" s="68" t="s">
        <v>360</v>
      </c>
      <c r="F4958" s="68" t="s">
        <v>80</v>
      </c>
      <c r="G4958" s="68" t="s">
        <v>395</v>
      </c>
      <c r="H4958" s="68" t="s">
        <v>638</v>
      </c>
      <c r="I4958" s="65">
        <v>6</v>
      </c>
      <c r="J4958" s="65">
        <v>609</v>
      </c>
      <c r="K4958" s="65" t="s">
        <v>252</v>
      </c>
    </row>
    <row r="4959" spans="1:11" ht="12.75" customHeight="1">
      <c r="A4959" s="68" t="s">
        <v>304</v>
      </c>
      <c r="B4959" s="68" t="s">
        <v>56</v>
      </c>
      <c r="C4959" s="68" t="s">
        <v>287</v>
      </c>
      <c r="D4959" s="68" t="s">
        <v>359</v>
      </c>
      <c r="E4959" s="68" t="s">
        <v>360</v>
      </c>
      <c r="F4959" s="68" t="s">
        <v>80</v>
      </c>
      <c r="G4959" s="68" t="s">
        <v>395</v>
      </c>
      <c r="H4959" s="68" t="s">
        <v>367</v>
      </c>
      <c r="I4959" s="65">
        <v>1</v>
      </c>
      <c r="J4959" s="65">
        <v>606</v>
      </c>
      <c r="K4959" s="65" t="s">
        <v>508</v>
      </c>
    </row>
    <row r="4960" spans="1:11" ht="12.75" customHeight="1">
      <c r="A4960" s="68" t="s">
        <v>304</v>
      </c>
      <c r="B4960" s="68" t="s">
        <v>56</v>
      </c>
      <c r="C4960" s="68" t="s">
        <v>287</v>
      </c>
      <c r="D4960" s="68" t="s">
        <v>359</v>
      </c>
      <c r="E4960" s="68" t="s">
        <v>360</v>
      </c>
      <c r="F4960" s="68" t="s">
        <v>80</v>
      </c>
      <c r="G4960" s="68" t="s">
        <v>395</v>
      </c>
      <c r="H4960" s="68" t="s">
        <v>247</v>
      </c>
      <c r="I4960" s="65">
        <v>6</v>
      </c>
      <c r="J4960" s="65">
        <v>606</v>
      </c>
      <c r="K4960" s="65" t="s">
        <v>508</v>
      </c>
    </row>
    <row r="4961" spans="1:11" ht="12.75" customHeight="1">
      <c r="A4961" s="68" t="s">
        <v>304</v>
      </c>
      <c r="B4961" s="68" t="s">
        <v>56</v>
      </c>
      <c r="C4961" s="68" t="s">
        <v>287</v>
      </c>
      <c r="D4961" s="68" t="s">
        <v>359</v>
      </c>
      <c r="E4961" s="68" t="s">
        <v>360</v>
      </c>
      <c r="F4961" s="68" t="s">
        <v>80</v>
      </c>
      <c r="G4961" s="68" t="s">
        <v>395</v>
      </c>
      <c r="H4961" s="68" t="s">
        <v>375</v>
      </c>
      <c r="I4961" s="65">
        <v>3</v>
      </c>
      <c r="J4961" s="65">
        <v>606</v>
      </c>
      <c r="K4961" s="65" t="s">
        <v>508</v>
      </c>
    </row>
    <row r="4962" spans="1:11" ht="12.75" customHeight="1">
      <c r="A4962" s="68" t="s">
        <v>304</v>
      </c>
      <c r="B4962" s="68" t="s">
        <v>56</v>
      </c>
      <c r="C4962" s="68" t="s">
        <v>287</v>
      </c>
      <c r="D4962" s="68" t="s">
        <v>359</v>
      </c>
      <c r="E4962" s="68" t="s">
        <v>360</v>
      </c>
      <c r="F4962" s="68" t="s">
        <v>80</v>
      </c>
      <c r="G4962" s="68" t="s">
        <v>395</v>
      </c>
      <c r="H4962" s="68" t="s">
        <v>368</v>
      </c>
      <c r="I4962" s="65">
        <v>9</v>
      </c>
      <c r="J4962" s="65">
        <v>606</v>
      </c>
      <c r="K4962" s="65" t="s">
        <v>508</v>
      </c>
    </row>
    <row r="4963" spans="1:11" ht="12.75" customHeight="1">
      <c r="A4963" s="68" t="s">
        <v>304</v>
      </c>
      <c r="B4963" s="68" t="s">
        <v>56</v>
      </c>
      <c r="C4963" s="68" t="s">
        <v>287</v>
      </c>
      <c r="D4963" s="68" t="s">
        <v>359</v>
      </c>
      <c r="E4963" s="68" t="s">
        <v>360</v>
      </c>
      <c r="F4963" s="68" t="s">
        <v>80</v>
      </c>
      <c r="G4963" s="68" t="s">
        <v>395</v>
      </c>
      <c r="H4963" s="68" t="s">
        <v>491</v>
      </c>
      <c r="I4963" s="65">
        <v>1</v>
      </c>
      <c r="J4963" s="65">
        <v>606</v>
      </c>
      <c r="K4963" s="65" t="s">
        <v>508</v>
      </c>
    </row>
    <row r="4964" spans="1:11" ht="12.75" customHeight="1">
      <c r="A4964" s="68" t="s">
        <v>304</v>
      </c>
      <c r="B4964" s="68" t="s">
        <v>56</v>
      </c>
      <c r="C4964" s="68" t="s">
        <v>287</v>
      </c>
      <c r="D4964" s="68" t="s">
        <v>359</v>
      </c>
      <c r="E4964" s="68" t="s">
        <v>360</v>
      </c>
      <c r="F4964" s="68" t="s">
        <v>80</v>
      </c>
      <c r="G4964" s="68" t="s">
        <v>395</v>
      </c>
      <c r="H4964" s="68" t="s">
        <v>258</v>
      </c>
      <c r="I4964" s="65">
        <v>2</v>
      </c>
      <c r="J4964" s="65">
        <v>448</v>
      </c>
      <c r="K4964" s="65" t="s">
        <v>400</v>
      </c>
    </row>
    <row r="4965" spans="1:11" ht="12.75" customHeight="1">
      <c r="A4965" s="68" t="s">
        <v>304</v>
      </c>
      <c r="B4965" s="68" t="s">
        <v>56</v>
      </c>
      <c r="C4965" s="68" t="s">
        <v>287</v>
      </c>
      <c r="D4965" s="68" t="s">
        <v>359</v>
      </c>
      <c r="E4965" s="68" t="s">
        <v>360</v>
      </c>
      <c r="F4965" s="68" t="s">
        <v>80</v>
      </c>
      <c r="G4965" s="68" t="s">
        <v>395</v>
      </c>
      <c r="H4965" s="68" t="s">
        <v>364</v>
      </c>
      <c r="I4965" s="65">
        <v>24</v>
      </c>
      <c r="J4965" s="65">
        <v>448</v>
      </c>
      <c r="K4965" s="65" t="s">
        <v>400</v>
      </c>
    </row>
    <row r="4966" spans="1:11" ht="12.75" customHeight="1">
      <c r="A4966" s="68" t="s">
        <v>304</v>
      </c>
      <c r="B4966" s="68" t="s">
        <v>56</v>
      </c>
      <c r="C4966" s="68" t="s">
        <v>287</v>
      </c>
      <c r="D4966" s="68" t="s">
        <v>359</v>
      </c>
      <c r="E4966" s="68" t="s">
        <v>360</v>
      </c>
      <c r="F4966" s="68" t="s">
        <v>80</v>
      </c>
      <c r="G4966" s="68" t="s">
        <v>395</v>
      </c>
      <c r="H4966" s="68" t="s">
        <v>451</v>
      </c>
      <c r="I4966" s="65">
        <v>25</v>
      </c>
      <c r="J4966" s="65">
        <v>448</v>
      </c>
      <c r="K4966" s="65" t="s">
        <v>400</v>
      </c>
    </row>
    <row r="4967" spans="1:11" ht="12.75" customHeight="1">
      <c r="A4967" s="68" t="s">
        <v>304</v>
      </c>
      <c r="B4967" s="68" t="s">
        <v>56</v>
      </c>
      <c r="C4967" s="68" t="s">
        <v>287</v>
      </c>
      <c r="D4967" s="68" t="s">
        <v>359</v>
      </c>
      <c r="E4967" s="68" t="s">
        <v>360</v>
      </c>
      <c r="F4967" s="68" t="s">
        <v>80</v>
      </c>
      <c r="G4967" s="68" t="s">
        <v>395</v>
      </c>
      <c r="H4967" s="68" t="s">
        <v>365</v>
      </c>
      <c r="I4967" s="65">
        <v>18</v>
      </c>
      <c r="J4967" s="65">
        <v>448</v>
      </c>
      <c r="K4967" s="65" t="s">
        <v>400</v>
      </c>
    </row>
    <row r="4968" spans="1:11" ht="12.75" customHeight="1">
      <c r="A4968" s="68" t="s">
        <v>304</v>
      </c>
      <c r="B4968" s="68" t="s">
        <v>56</v>
      </c>
      <c r="C4968" s="68" t="s">
        <v>287</v>
      </c>
      <c r="D4968" s="68" t="s">
        <v>359</v>
      </c>
      <c r="E4968" s="68" t="s">
        <v>360</v>
      </c>
      <c r="F4968" s="68" t="s">
        <v>80</v>
      </c>
      <c r="G4968" s="68" t="s">
        <v>395</v>
      </c>
      <c r="H4968" s="68" t="s">
        <v>366</v>
      </c>
      <c r="I4968" s="65">
        <v>12</v>
      </c>
      <c r="J4968" s="65">
        <v>448</v>
      </c>
      <c r="K4968" s="65" t="s">
        <v>400</v>
      </c>
    </row>
    <row r="4969" spans="1:11" ht="12.75" customHeight="1">
      <c r="A4969" s="68" t="s">
        <v>304</v>
      </c>
      <c r="B4969" s="68" t="s">
        <v>56</v>
      </c>
      <c r="C4969" s="68" t="s">
        <v>287</v>
      </c>
      <c r="D4969" s="68" t="s">
        <v>359</v>
      </c>
      <c r="E4969" s="68" t="s">
        <v>360</v>
      </c>
      <c r="F4969" s="68" t="s">
        <v>80</v>
      </c>
      <c r="G4969" s="68" t="s">
        <v>395</v>
      </c>
      <c r="H4969" s="68" t="s">
        <v>375</v>
      </c>
      <c r="I4969" s="65">
        <v>25</v>
      </c>
      <c r="J4969" s="65">
        <v>448</v>
      </c>
      <c r="K4969" s="65" t="s">
        <v>400</v>
      </c>
    </row>
    <row r="4970" spans="1:11" ht="12.75" customHeight="1">
      <c r="A4970" s="68" t="s">
        <v>304</v>
      </c>
      <c r="B4970" s="68" t="s">
        <v>56</v>
      </c>
      <c r="C4970" s="68" t="s">
        <v>287</v>
      </c>
      <c r="D4970" s="68" t="s">
        <v>359</v>
      </c>
      <c r="E4970" s="68" t="s">
        <v>360</v>
      </c>
      <c r="F4970" s="68" t="s">
        <v>80</v>
      </c>
      <c r="G4970" s="68" t="s">
        <v>395</v>
      </c>
      <c r="H4970" s="68" t="s">
        <v>368</v>
      </c>
      <c r="I4970" s="65">
        <v>88</v>
      </c>
      <c r="J4970" s="65">
        <v>448</v>
      </c>
      <c r="K4970" s="65" t="s">
        <v>400</v>
      </c>
    </row>
    <row r="4971" spans="1:11" ht="12.75" customHeight="1">
      <c r="A4971" s="68" t="s">
        <v>304</v>
      </c>
      <c r="B4971" s="68" t="s">
        <v>56</v>
      </c>
      <c r="C4971" s="68" t="s">
        <v>287</v>
      </c>
      <c r="D4971" s="68" t="s">
        <v>359</v>
      </c>
      <c r="E4971" s="68" t="s">
        <v>360</v>
      </c>
      <c r="F4971" s="68" t="s">
        <v>80</v>
      </c>
      <c r="G4971" s="68" t="s">
        <v>395</v>
      </c>
      <c r="H4971" s="68" t="s">
        <v>491</v>
      </c>
      <c r="I4971" s="65">
        <v>3</v>
      </c>
      <c r="J4971" s="65">
        <v>448</v>
      </c>
      <c r="K4971" s="65" t="s">
        <v>400</v>
      </c>
    </row>
    <row r="4972" spans="1:11" ht="12.75" customHeight="1">
      <c r="A4972" s="68" t="s">
        <v>304</v>
      </c>
      <c r="B4972" s="68" t="s">
        <v>56</v>
      </c>
      <c r="C4972" s="68" t="s">
        <v>287</v>
      </c>
      <c r="D4972" s="68" t="s">
        <v>359</v>
      </c>
      <c r="E4972" s="68" t="s">
        <v>360</v>
      </c>
      <c r="F4972" s="68" t="s">
        <v>80</v>
      </c>
      <c r="G4972" s="68" t="s">
        <v>395</v>
      </c>
      <c r="H4972" s="68" t="s">
        <v>407</v>
      </c>
      <c r="I4972" s="65">
        <v>10</v>
      </c>
      <c r="J4972" s="65">
        <v>607</v>
      </c>
      <c r="K4972" s="65" t="s">
        <v>401</v>
      </c>
    </row>
    <row r="4973" spans="1:11" ht="12.75" customHeight="1">
      <c r="A4973" s="68" t="s">
        <v>304</v>
      </c>
      <c r="B4973" s="68" t="s">
        <v>56</v>
      </c>
      <c r="C4973" s="68" t="s">
        <v>287</v>
      </c>
      <c r="D4973" s="68" t="s">
        <v>359</v>
      </c>
      <c r="E4973" s="68" t="s">
        <v>360</v>
      </c>
      <c r="F4973" s="68" t="s">
        <v>80</v>
      </c>
      <c r="G4973" s="68" t="s">
        <v>395</v>
      </c>
      <c r="H4973" s="68" t="s">
        <v>408</v>
      </c>
      <c r="I4973" s="65">
        <v>128</v>
      </c>
      <c r="J4973" s="65">
        <v>607</v>
      </c>
      <c r="K4973" s="65" t="s">
        <v>401</v>
      </c>
    </row>
    <row r="4974" spans="1:11" ht="12.75" customHeight="1">
      <c r="A4974" s="68" t="s">
        <v>304</v>
      </c>
      <c r="B4974" s="68" t="s">
        <v>56</v>
      </c>
      <c r="C4974" s="68" t="s">
        <v>287</v>
      </c>
      <c r="D4974" s="68" t="s">
        <v>359</v>
      </c>
      <c r="E4974" s="68" t="s">
        <v>360</v>
      </c>
      <c r="F4974" s="68" t="s">
        <v>80</v>
      </c>
      <c r="G4974" s="68" t="s">
        <v>395</v>
      </c>
      <c r="H4974" s="68" t="s">
        <v>404</v>
      </c>
      <c r="I4974" s="65">
        <v>454</v>
      </c>
      <c r="J4974" s="65">
        <v>607</v>
      </c>
      <c r="K4974" s="65" t="s">
        <v>401</v>
      </c>
    </row>
    <row r="4975" spans="1:11" ht="12.75" customHeight="1">
      <c r="A4975" s="68" t="s">
        <v>304</v>
      </c>
      <c r="B4975" s="68" t="s">
        <v>56</v>
      </c>
      <c r="C4975" s="68" t="s">
        <v>287</v>
      </c>
      <c r="D4975" s="68" t="s">
        <v>359</v>
      </c>
      <c r="E4975" s="68" t="s">
        <v>360</v>
      </c>
      <c r="F4975" s="68" t="s">
        <v>80</v>
      </c>
      <c r="G4975" s="68" t="s">
        <v>395</v>
      </c>
      <c r="H4975" s="68" t="s">
        <v>422</v>
      </c>
      <c r="I4975" s="65">
        <v>1174</v>
      </c>
      <c r="J4975" s="65">
        <v>607</v>
      </c>
      <c r="K4975" s="65" t="s">
        <v>401</v>
      </c>
    </row>
    <row r="4976" spans="1:11" ht="12.75" customHeight="1">
      <c r="A4976" s="68" t="s">
        <v>304</v>
      </c>
      <c r="B4976" s="68" t="s">
        <v>56</v>
      </c>
      <c r="C4976" s="68" t="s">
        <v>287</v>
      </c>
      <c r="D4976" s="68" t="s">
        <v>359</v>
      </c>
      <c r="E4976" s="68" t="s">
        <v>360</v>
      </c>
      <c r="F4976" s="68" t="s">
        <v>80</v>
      </c>
      <c r="G4976" s="68" t="s">
        <v>395</v>
      </c>
      <c r="H4976" s="68" t="s">
        <v>258</v>
      </c>
      <c r="I4976" s="65">
        <v>2025</v>
      </c>
      <c r="J4976" s="65">
        <v>607</v>
      </c>
      <c r="K4976" s="65" t="s">
        <v>401</v>
      </c>
    </row>
    <row r="4977" spans="1:11" ht="12.75" customHeight="1">
      <c r="A4977" s="68" t="s">
        <v>304</v>
      </c>
      <c r="B4977" s="68" t="s">
        <v>56</v>
      </c>
      <c r="C4977" s="68" t="s">
        <v>287</v>
      </c>
      <c r="D4977" s="68" t="s">
        <v>359</v>
      </c>
      <c r="E4977" s="68" t="s">
        <v>360</v>
      </c>
      <c r="F4977" s="68" t="s">
        <v>80</v>
      </c>
      <c r="G4977" s="68" t="s">
        <v>395</v>
      </c>
      <c r="H4977" s="68" t="s">
        <v>362</v>
      </c>
      <c r="I4977" s="65">
        <v>1596</v>
      </c>
      <c r="J4977" s="65">
        <v>607</v>
      </c>
      <c r="K4977" s="65" t="s">
        <v>401</v>
      </c>
    </row>
    <row r="4978" spans="1:11" ht="12.75" customHeight="1">
      <c r="A4978" s="68" t="s">
        <v>304</v>
      </c>
      <c r="B4978" s="68" t="s">
        <v>56</v>
      </c>
      <c r="C4978" s="68" t="s">
        <v>287</v>
      </c>
      <c r="D4978" s="68" t="s">
        <v>359</v>
      </c>
      <c r="E4978" s="68" t="s">
        <v>360</v>
      </c>
      <c r="F4978" s="68" t="s">
        <v>80</v>
      </c>
      <c r="G4978" s="68" t="s">
        <v>395</v>
      </c>
      <c r="H4978" s="68" t="s">
        <v>363</v>
      </c>
      <c r="I4978" s="65">
        <v>1436</v>
      </c>
      <c r="J4978" s="65">
        <v>607</v>
      </c>
      <c r="K4978" s="65" t="s">
        <v>401</v>
      </c>
    </row>
    <row r="4979" spans="1:11" ht="12.75" customHeight="1">
      <c r="A4979" s="68" t="s">
        <v>304</v>
      </c>
      <c r="B4979" s="68" t="s">
        <v>56</v>
      </c>
      <c r="C4979" s="68" t="s">
        <v>287</v>
      </c>
      <c r="D4979" s="68" t="s">
        <v>359</v>
      </c>
      <c r="E4979" s="68" t="s">
        <v>360</v>
      </c>
      <c r="F4979" s="68" t="s">
        <v>80</v>
      </c>
      <c r="G4979" s="68" t="s">
        <v>395</v>
      </c>
      <c r="H4979" s="68" t="s">
        <v>364</v>
      </c>
      <c r="I4979" s="65">
        <v>1516</v>
      </c>
      <c r="J4979" s="65">
        <v>607</v>
      </c>
      <c r="K4979" s="65" t="s">
        <v>401</v>
      </c>
    </row>
    <row r="4980" spans="1:11" ht="12.75" customHeight="1">
      <c r="A4980" s="68" t="s">
        <v>304</v>
      </c>
      <c r="B4980" s="68" t="s">
        <v>56</v>
      </c>
      <c r="C4980" s="68" t="s">
        <v>287</v>
      </c>
      <c r="D4980" s="68" t="s">
        <v>359</v>
      </c>
      <c r="E4980" s="68" t="s">
        <v>360</v>
      </c>
      <c r="F4980" s="68" t="s">
        <v>80</v>
      </c>
      <c r="G4980" s="68" t="s">
        <v>395</v>
      </c>
      <c r="H4980" s="68" t="s">
        <v>451</v>
      </c>
      <c r="I4980" s="65">
        <v>1372</v>
      </c>
      <c r="J4980" s="65">
        <v>607</v>
      </c>
      <c r="K4980" s="65" t="s">
        <v>401</v>
      </c>
    </row>
    <row r="4981" spans="1:11" ht="12.75" customHeight="1">
      <c r="A4981" s="68" t="s">
        <v>304</v>
      </c>
      <c r="B4981" s="68" t="s">
        <v>56</v>
      </c>
      <c r="C4981" s="68" t="s">
        <v>287</v>
      </c>
      <c r="D4981" s="68" t="s">
        <v>359</v>
      </c>
      <c r="E4981" s="68" t="s">
        <v>360</v>
      </c>
      <c r="F4981" s="68" t="s">
        <v>80</v>
      </c>
      <c r="G4981" s="68" t="s">
        <v>395</v>
      </c>
      <c r="H4981" s="68" t="s">
        <v>365</v>
      </c>
      <c r="I4981" s="65">
        <v>1384</v>
      </c>
      <c r="J4981" s="65">
        <v>607</v>
      </c>
      <c r="K4981" s="65" t="s">
        <v>401</v>
      </c>
    </row>
    <row r="4982" spans="1:11" ht="12.75" customHeight="1">
      <c r="A4982" s="68" t="s">
        <v>304</v>
      </c>
      <c r="B4982" s="68" t="s">
        <v>56</v>
      </c>
      <c r="C4982" s="68" t="s">
        <v>287</v>
      </c>
      <c r="D4982" s="68" t="s">
        <v>359</v>
      </c>
      <c r="E4982" s="68" t="s">
        <v>360</v>
      </c>
      <c r="F4982" s="68" t="s">
        <v>80</v>
      </c>
      <c r="G4982" s="68" t="s">
        <v>395</v>
      </c>
      <c r="H4982" s="68" t="s">
        <v>366</v>
      </c>
      <c r="I4982" s="65">
        <v>1209</v>
      </c>
      <c r="J4982" s="65">
        <v>607</v>
      </c>
      <c r="K4982" s="65" t="s">
        <v>401</v>
      </c>
    </row>
    <row r="4983" spans="1:11" ht="12.75" customHeight="1">
      <c r="A4983" s="68" t="s">
        <v>304</v>
      </c>
      <c r="B4983" s="68" t="s">
        <v>56</v>
      </c>
      <c r="C4983" s="68" t="s">
        <v>287</v>
      </c>
      <c r="D4983" s="68" t="s">
        <v>359</v>
      </c>
      <c r="E4983" s="68" t="s">
        <v>360</v>
      </c>
      <c r="F4983" s="68" t="s">
        <v>80</v>
      </c>
      <c r="G4983" s="68" t="s">
        <v>395</v>
      </c>
      <c r="H4983" s="68" t="s">
        <v>367</v>
      </c>
      <c r="I4983" s="65">
        <v>1059</v>
      </c>
      <c r="J4983" s="65">
        <v>607</v>
      </c>
      <c r="K4983" s="65" t="s">
        <v>401</v>
      </c>
    </row>
    <row r="4984" spans="1:11" ht="12.75" customHeight="1">
      <c r="A4984" s="68" t="s">
        <v>304</v>
      </c>
      <c r="B4984" s="68" t="s">
        <v>56</v>
      </c>
      <c r="C4984" s="68" t="s">
        <v>287</v>
      </c>
      <c r="D4984" s="68" t="s">
        <v>359</v>
      </c>
      <c r="E4984" s="68" t="s">
        <v>360</v>
      </c>
      <c r="F4984" s="68" t="s">
        <v>80</v>
      </c>
      <c r="G4984" s="68" t="s">
        <v>395</v>
      </c>
      <c r="H4984" s="68" t="s">
        <v>247</v>
      </c>
      <c r="I4984" s="65">
        <v>1317</v>
      </c>
      <c r="J4984" s="65">
        <v>607</v>
      </c>
      <c r="K4984" s="65" t="s">
        <v>401</v>
      </c>
    </row>
    <row r="4985" spans="1:11" ht="12.75" customHeight="1">
      <c r="A4985" s="68" t="s">
        <v>304</v>
      </c>
      <c r="B4985" s="68" t="s">
        <v>56</v>
      </c>
      <c r="C4985" s="68" t="s">
        <v>287</v>
      </c>
      <c r="D4985" s="68" t="s">
        <v>359</v>
      </c>
      <c r="E4985" s="68" t="s">
        <v>360</v>
      </c>
      <c r="F4985" s="68" t="s">
        <v>80</v>
      </c>
      <c r="G4985" s="68" t="s">
        <v>395</v>
      </c>
      <c r="H4985" s="68" t="s">
        <v>375</v>
      </c>
      <c r="I4985" s="65">
        <v>979</v>
      </c>
      <c r="J4985" s="65">
        <v>607</v>
      </c>
      <c r="K4985" s="65" t="s">
        <v>401</v>
      </c>
    </row>
    <row r="4986" spans="1:11" ht="12.75" customHeight="1">
      <c r="A4986" s="68" t="s">
        <v>304</v>
      </c>
      <c r="B4986" s="68" t="s">
        <v>56</v>
      </c>
      <c r="C4986" s="68" t="s">
        <v>287</v>
      </c>
      <c r="D4986" s="68" t="s">
        <v>359</v>
      </c>
      <c r="E4986" s="68" t="s">
        <v>360</v>
      </c>
      <c r="F4986" s="68" t="s">
        <v>80</v>
      </c>
      <c r="G4986" s="68" t="s">
        <v>395</v>
      </c>
      <c r="H4986" s="68" t="s">
        <v>368</v>
      </c>
      <c r="I4986" s="65">
        <v>1009</v>
      </c>
      <c r="J4986" s="65">
        <v>607</v>
      </c>
      <c r="K4986" s="65" t="s">
        <v>401</v>
      </c>
    </row>
    <row r="4987" spans="1:11" ht="12.75" customHeight="1">
      <c r="A4987" s="68" t="s">
        <v>304</v>
      </c>
      <c r="B4987" s="68" t="s">
        <v>56</v>
      </c>
      <c r="C4987" s="68" t="s">
        <v>287</v>
      </c>
      <c r="D4987" s="68" t="s">
        <v>359</v>
      </c>
      <c r="E4987" s="68" t="s">
        <v>360</v>
      </c>
      <c r="F4987" s="68" t="s">
        <v>80</v>
      </c>
      <c r="G4987" s="68" t="s">
        <v>395</v>
      </c>
      <c r="H4987" s="68" t="s">
        <v>491</v>
      </c>
      <c r="I4987" s="65">
        <v>426</v>
      </c>
      <c r="J4987" s="65">
        <v>607</v>
      </c>
      <c r="K4987" s="65" t="s">
        <v>401</v>
      </c>
    </row>
    <row r="4988" spans="1:11" ht="12.75" customHeight="1">
      <c r="A4988" s="68" t="s">
        <v>304</v>
      </c>
      <c r="B4988" s="68" t="s">
        <v>56</v>
      </c>
      <c r="C4988" s="68" t="s">
        <v>287</v>
      </c>
      <c r="D4988" s="68" t="s">
        <v>359</v>
      </c>
      <c r="E4988" s="68" t="s">
        <v>360</v>
      </c>
      <c r="F4988" s="68" t="s">
        <v>80</v>
      </c>
      <c r="G4988" s="68" t="s">
        <v>395</v>
      </c>
      <c r="H4988" s="68" t="s">
        <v>369</v>
      </c>
      <c r="I4988" s="65">
        <v>363</v>
      </c>
      <c r="J4988" s="65">
        <v>607</v>
      </c>
      <c r="K4988" s="65" t="s">
        <v>401</v>
      </c>
    </row>
    <row r="4989" spans="1:11" ht="12.75" customHeight="1">
      <c r="A4989" s="68" t="s">
        <v>304</v>
      </c>
      <c r="B4989" s="68" t="s">
        <v>56</v>
      </c>
      <c r="C4989" s="68" t="s">
        <v>287</v>
      </c>
      <c r="D4989" s="68" t="s">
        <v>359</v>
      </c>
      <c r="E4989" s="68" t="s">
        <v>360</v>
      </c>
      <c r="F4989" s="68" t="s">
        <v>80</v>
      </c>
      <c r="G4989" s="68" t="s">
        <v>395</v>
      </c>
      <c r="H4989" s="68" t="s">
        <v>638</v>
      </c>
      <c r="I4989" s="65">
        <v>116</v>
      </c>
      <c r="J4989" s="65">
        <v>607</v>
      </c>
      <c r="K4989" s="65" t="s">
        <v>401</v>
      </c>
    </row>
    <row r="4990" spans="1:11" ht="12.75" customHeight="1">
      <c r="A4990" s="68" t="s">
        <v>304</v>
      </c>
      <c r="B4990" s="68" t="s">
        <v>56</v>
      </c>
      <c r="C4990" s="68" t="s">
        <v>287</v>
      </c>
      <c r="D4990" s="68" t="s">
        <v>359</v>
      </c>
      <c r="E4990" s="68" t="s">
        <v>360</v>
      </c>
      <c r="F4990" s="68" t="s">
        <v>81</v>
      </c>
      <c r="G4990" s="68" t="s">
        <v>402</v>
      </c>
      <c r="H4990" s="68" t="s">
        <v>408</v>
      </c>
      <c r="I4990" s="65">
        <v>106</v>
      </c>
      <c r="J4990" s="65">
        <v>537</v>
      </c>
      <c r="K4990" s="65" t="s">
        <v>284</v>
      </c>
    </row>
    <row r="4991" spans="1:11" ht="12.75" customHeight="1">
      <c r="A4991" s="68" t="s">
        <v>304</v>
      </c>
      <c r="B4991" s="68" t="s">
        <v>56</v>
      </c>
      <c r="C4991" s="68" t="s">
        <v>287</v>
      </c>
      <c r="D4991" s="68" t="s">
        <v>359</v>
      </c>
      <c r="E4991" s="68" t="s">
        <v>360</v>
      </c>
      <c r="F4991" s="68" t="s">
        <v>81</v>
      </c>
      <c r="G4991" s="68" t="s">
        <v>402</v>
      </c>
      <c r="H4991" s="68" t="s">
        <v>404</v>
      </c>
      <c r="I4991" s="65">
        <v>204</v>
      </c>
      <c r="J4991" s="65">
        <v>537</v>
      </c>
      <c r="K4991" s="65" t="s">
        <v>284</v>
      </c>
    </row>
    <row r="4992" spans="1:11" ht="12.75" customHeight="1">
      <c r="A4992" s="68" t="s">
        <v>304</v>
      </c>
      <c r="B4992" s="68" t="s">
        <v>56</v>
      </c>
      <c r="C4992" s="68" t="s">
        <v>287</v>
      </c>
      <c r="D4992" s="68" t="s">
        <v>359</v>
      </c>
      <c r="E4992" s="68" t="s">
        <v>360</v>
      </c>
      <c r="F4992" s="68" t="s">
        <v>81</v>
      </c>
      <c r="G4992" s="68" t="s">
        <v>402</v>
      </c>
      <c r="H4992" s="68" t="s">
        <v>422</v>
      </c>
      <c r="I4992" s="65">
        <v>201</v>
      </c>
      <c r="J4992" s="65">
        <v>537</v>
      </c>
      <c r="K4992" s="65" t="s">
        <v>284</v>
      </c>
    </row>
    <row r="4993" spans="1:11" ht="12.75" customHeight="1">
      <c r="A4993" s="68" t="s">
        <v>304</v>
      </c>
      <c r="B4993" s="68" t="s">
        <v>56</v>
      </c>
      <c r="C4993" s="68" t="s">
        <v>287</v>
      </c>
      <c r="D4993" s="68" t="s">
        <v>359</v>
      </c>
      <c r="E4993" s="68" t="s">
        <v>360</v>
      </c>
      <c r="F4993" s="68" t="s">
        <v>81</v>
      </c>
      <c r="G4993" s="68" t="s">
        <v>402</v>
      </c>
      <c r="H4993" s="68" t="s">
        <v>258</v>
      </c>
      <c r="I4993" s="65">
        <v>127</v>
      </c>
      <c r="J4993" s="65">
        <v>537</v>
      </c>
      <c r="K4993" s="65" t="s">
        <v>284</v>
      </c>
    </row>
    <row r="4994" spans="1:11" ht="12.75" customHeight="1">
      <c r="A4994" s="68" t="s">
        <v>304</v>
      </c>
      <c r="B4994" s="68" t="s">
        <v>56</v>
      </c>
      <c r="C4994" s="68" t="s">
        <v>287</v>
      </c>
      <c r="D4994" s="68" t="s">
        <v>359</v>
      </c>
      <c r="E4994" s="68" t="s">
        <v>360</v>
      </c>
      <c r="F4994" s="68" t="s">
        <v>81</v>
      </c>
      <c r="G4994" s="68" t="s">
        <v>402</v>
      </c>
      <c r="H4994" s="68" t="s">
        <v>362</v>
      </c>
      <c r="I4994" s="65">
        <v>140</v>
      </c>
      <c r="J4994" s="65">
        <v>537</v>
      </c>
      <c r="K4994" s="65" t="s">
        <v>284</v>
      </c>
    </row>
    <row r="4995" spans="1:11" ht="12.75" customHeight="1">
      <c r="A4995" s="68" t="s">
        <v>304</v>
      </c>
      <c r="B4995" s="68" t="s">
        <v>56</v>
      </c>
      <c r="C4995" s="68" t="s">
        <v>287</v>
      </c>
      <c r="D4995" s="68" t="s">
        <v>359</v>
      </c>
      <c r="E4995" s="68" t="s">
        <v>360</v>
      </c>
      <c r="F4995" s="68" t="s">
        <v>81</v>
      </c>
      <c r="G4995" s="68" t="s">
        <v>402</v>
      </c>
      <c r="H4995" s="68" t="s">
        <v>363</v>
      </c>
      <c r="I4995" s="65">
        <v>144</v>
      </c>
      <c r="J4995" s="65">
        <v>537</v>
      </c>
      <c r="K4995" s="65" t="s">
        <v>284</v>
      </c>
    </row>
    <row r="4996" spans="1:11" ht="12.75" customHeight="1">
      <c r="A4996" s="68" t="s">
        <v>304</v>
      </c>
      <c r="B4996" s="68" t="s">
        <v>56</v>
      </c>
      <c r="C4996" s="68" t="s">
        <v>287</v>
      </c>
      <c r="D4996" s="68" t="s">
        <v>359</v>
      </c>
      <c r="E4996" s="68" t="s">
        <v>360</v>
      </c>
      <c r="F4996" s="68" t="s">
        <v>81</v>
      </c>
      <c r="G4996" s="68" t="s">
        <v>402</v>
      </c>
      <c r="H4996" s="68" t="s">
        <v>364</v>
      </c>
      <c r="I4996" s="65">
        <v>31</v>
      </c>
      <c r="J4996" s="65">
        <v>537</v>
      </c>
      <c r="K4996" s="65" t="s">
        <v>284</v>
      </c>
    </row>
    <row r="4997" spans="1:11" ht="12.75" customHeight="1">
      <c r="A4997" s="68" t="s">
        <v>304</v>
      </c>
      <c r="B4997" s="68" t="s">
        <v>56</v>
      </c>
      <c r="C4997" s="68" t="s">
        <v>287</v>
      </c>
      <c r="D4997" s="68" t="s">
        <v>359</v>
      </c>
      <c r="E4997" s="68" t="s">
        <v>360</v>
      </c>
      <c r="F4997" s="68" t="s">
        <v>81</v>
      </c>
      <c r="G4997" s="68" t="s">
        <v>402</v>
      </c>
      <c r="H4997" s="68" t="s">
        <v>451</v>
      </c>
      <c r="I4997" s="65">
        <v>36</v>
      </c>
      <c r="J4997" s="65">
        <v>537</v>
      </c>
      <c r="K4997" s="65" t="s">
        <v>284</v>
      </c>
    </row>
    <row r="4998" spans="1:11" ht="12.75" customHeight="1">
      <c r="A4998" s="68" t="s">
        <v>304</v>
      </c>
      <c r="B4998" s="68" t="s">
        <v>56</v>
      </c>
      <c r="C4998" s="68" t="s">
        <v>287</v>
      </c>
      <c r="D4998" s="68" t="s">
        <v>359</v>
      </c>
      <c r="E4998" s="68" t="s">
        <v>360</v>
      </c>
      <c r="F4998" s="68" t="s">
        <v>81</v>
      </c>
      <c r="G4998" s="68" t="s">
        <v>402</v>
      </c>
      <c r="H4998" s="68" t="s">
        <v>365</v>
      </c>
      <c r="I4998" s="65">
        <v>22</v>
      </c>
      <c r="J4998" s="65">
        <v>537</v>
      </c>
      <c r="K4998" s="65" t="s">
        <v>284</v>
      </c>
    </row>
    <row r="4999" spans="1:11" ht="12.75" customHeight="1">
      <c r="A4999" s="68" t="s">
        <v>304</v>
      </c>
      <c r="B4999" s="68" t="s">
        <v>56</v>
      </c>
      <c r="C4999" s="68" t="s">
        <v>287</v>
      </c>
      <c r="D4999" s="68" t="s">
        <v>359</v>
      </c>
      <c r="E4999" s="68" t="s">
        <v>360</v>
      </c>
      <c r="F4999" s="68" t="s">
        <v>81</v>
      </c>
      <c r="G4999" s="68" t="s">
        <v>402</v>
      </c>
      <c r="H4999" s="68" t="s">
        <v>366</v>
      </c>
      <c r="I4999" s="65">
        <v>18</v>
      </c>
      <c r="J4999" s="65">
        <v>537</v>
      </c>
      <c r="K4999" s="65" t="s">
        <v>284</v>
      </c>
    </row>
    <row r="5000" spans="1:11" ht="12.75" customHeight="1">
      <c r="A5000" s="68" t="s">
        <v>304</v>
      </c>
      <c r="B5000" s="68" t="s">
        <v>56</v>
      </c>
      <c r="C5000" s="68" t="s">
        <v>287</v>
      </c>
      <c r="D5000" s="68" t="s">
        <v>359</v>
      </c>
      <c r="E5000" s="68" t="s">
        <v>360</v>
      </c>
      <c r="F5000" s="68" t="s">
        <v>81</v>
      </c>
      <c r="G5000" s="68" t="s">
        <v>402</v>
      </c>
      <c r="H5000" s="68" t="s">
        <v>367</v>
      </c>
      <c r="I5000" s="65">
        <v>9</v>
      </c>
      <c r="J5000" s="65">
        <v>537</v>
      </c>
      <c r="K5000" s="65" t="s">
        <v>284</v>
      </c>
    </row>
    <row r="5001" spans="1:11" ht="12.75" customHeight="1">
      <c r="A5001" s="68" t="s">
        <v>304</v>
      </c>
      <c r="B5001" s="68" t="s">
        <v>56</v>
      </c>
      <c r="C5001" s="68" t="s">
        <v>287</v>
      </c>
      <c r="D5001" s="68" t="s">
        <v>359</v>
      </c>
      <c r="E5001" s="68" t="s">
        <v>360</v>
      </c>
      <c r="F5001" s="68" t="s">
        <v>81</v>
      </c>
      <c r="G5001" s="68" t="s">
        <v>402</v>
      </c>
      <c r="H5001" s="68" t="s">
        <v>247</v>
      </c>
      <c r="I5001" s="65">
        <v>37</v>
      </c>
      <c r="J5001" s="65">
        <v>537</v>
      </c>
      <c r="K5001" s="65" t="s">
        <v>284</v>
      </c>
    </row>
    <row r="5002" spans="1:11" ht="12.75" customHeight="1">
      <c r="A5002" s="68" t="s">
        <v>304</v>
      </c>
      <c r="B5002" s="68" t="s">
        <v>56</v>
      </c>
      <c r="C5002" s="68" t="s">
        <v>287</v>
      </c>
      <c r="D5002" s="68" t="s">
        <v>359</v>
      </c>
      <c r="E5002" s="68" t="s">
        <v>360</v>
      </c>
      <c r="F5002" s="68" t="s">
        <v>81</v>
      </c>
      <c r="G5002" s="68" t="s">
        <v>402</v>
      </c>
      <c r="H5002" s="68" t="s">
        <v>375</v>
      </c>
      <c r="I5002" s="65">
        <v>76</v>
      </c>
      <c r="J5002" s="65">
        <v>537</v>
      </c>
      <c r="K5002" s="65" t="s">
        <v>284</v>
      </c>
    </row>
    <row r="5003" spans="1:11" ht="12.75" customHeight="1">
      <c r="A5003" s="68" t="s">
        <v>304</v>
      </c>
      <c r="B5003" s="68" t="s">
        <v>56</v>
      </c>
      <c r="C5003" s="68" t="s">
        <v>287</v>
      </c>
      <c r="D5003" s="68" t="s">
        <v>359</v>
      </c>
      <c r="E5003" s="68" t="s">
        <v>360</v>
      </c>
      <c r="F5003" s="68" t="s">
        <v>81</v>
      </c>
      <c r="G5003" s="68" t="s">
        <v>402</v>
      </c>
      <c r="H5003" s="68" t="s">
        <v>368</v>
      </c>
      <c r="I5003" s="65">
        <v>4</v>
      </c>
      <c r="J5003" s="65">
        <v>537</v>
      </c>
      <c r="K5003" s="65" t="s">
        <v>284</v>
      </c>
    </row>
    <row r="5004" spans="1:11" ht="12.75" customHeight="1">
      <c r="A5004" s="68" t="s">
        <v>304</v>
      </c>
      <c r="B5004" s="68" t="s">
        <v>56</v>
      </c>
      <c r="C5004" s="68" t="s">
        <v>287</v>
      </c>
      <c r="D5004" s="68" t="s">
        <v>359</v>
      </c>
      <c r="E5004" s="68" t="s">
        <v>360</v>
      </c>
      <c r="F5004" s="68" t="s">
        <v>81</v>
      </c>
      <c r="G5004" s="68" t="s">
        <v>402</v>
      </c>
      <c r="H5004" s="68" t="s">
        <v>491</v>
      </c>
      <c r="I5004" s="65">
        <v>11</v>
      </c>
      <c r="J5004" s="65">
        <v>537</v>
      </c>
      <c r="K5004" s="65" t="s">
        <v>284</v>
      </c>
    </row>
    <row r="5005" spans="1:11" ht="12.75" customHeight="1">
      <c r="A5005" s="68" t="s">
        <v>304</v>
      </c>
      <c r="B5005" s="68" t="s">
        <v>56</v>
      </c>
      <c r="C5005" s="68" t="s">
        <v>287</v>
      </c>
      <c r="D5005" s="68" t="s">
        <v>359</v>
      </c>
      <c r="E5005" s="68" t="s">
        <v>360</v>
      </c>
      <c r="F5005" s="68" t="s">
        <v>81</v>
      </c>
      <c r="G5005" s="68" t="s">
        <v>402</v>
      </c>
      <c r="H5005" s="68" t="s">
        <v>369</v>
      </c>
      <c r="I5005" s="65">
        <v>5</v>
      </c>
      <c r="J5005" s="65">
        <v>537</v>
      </c>
      <c r="K5005" s="65" t="s">
        <v>284</v>
      </c>
    </row>
    <row r="5006" spans="1:11" ht="12.75" customHeight="1">
      <c r="A5006" s="68" t="s">
        <v>304</v>
      </c>
      <c r="B5006" s="68" t="s">
        <v>56</v>
      </c>
      <c r="C5006" s="68" t="s">
        <v>287</v>
      </c>
      <c r="D5006" s="68" t="s">
        <v>359</v>
      </c>
      <c r="E5006" s="68" t="s">
        <v>360</v>
      </c>
      <c r="F5006" s="68" t="s">
        <v>81</v>
      </c>
      <c r="G5006" s="68" t="s">
        <v>402</v>
      </c>
      <c r="H5006" s="68" t="s">
        <v>638</v>
      </c>
      <c r="I5006" s="65">
        <v>4</v>
      </c>
      <c r="J5006" s="65">
        <v>537</v>
      </c>
      <c r="K5006" s="65" t="s">
        <v>284</v>
      </c>
    </row>
    <row r="5007" spans="1:11" ht="12.75" customHeight="1">
      <c r="A5007" s="68" t="s">
        <v>304</v>
      </c>
      <c r="B5007" s="68" t="s">
        <v>56</v>
      </c>
      <c r="C5007" s="68" t="s">
        <v>287</v>
      </c>
      <c r="D5007" s="68" t="s">
        <v>359</v>
      </c>
      <c r="E5007" s="68" t="s">
        <v>360</v>
      </c>
      <c r="F5007" s="68" t="s">
        <v>81</v>
      </c>
      <c r="G5007" s="68" t="s">
        <v>402</v>
      </c>
      <c r="H5007" s="68" t="s">
        <v>451</v>
      </c>
      <c r="I5007" s="65">
        <v>1</v>
      </c>
      <c r="J5007" s="65">
        <v>556</v>
      </c>
      <c r="K5007" s="65" t="s">
        <v>523</v>
      </c>
    </row>
    <row r="5008" spans="1:11" ht="12.75" customHeight="1">
      <c r="A5008" s="68" t="s">
        <v>304</v>
      </c>
      <c r="B5008" s="68" t="s">
        <v>56</v>
      </c>
      <c r="C5008" s="68" t="s">
        <v>287</v>
      </c>
      <c r="D5008" s="68" t="s">
        <v>359</v>
      </c>
      <c r="E5008" s="68" t="s">
        <v>360</v>
      </c>
      <c r="F5008" s="68" t="s">
        <v>81</v>
      </c>
      <c r="G5008" s="68" t="s">
        <v>402</v>
      </c>
      <c r="H5008" s="68" t="s">
        <v>451</v>
      </c>
      <c r="I5008" s="65">
        <v>1</v>
      </c>
      <c r="J5008" s="65">
        <v>524</v>
      </c>
      <c r="K5008" s="65" t="s">
        <v>524</v>
      </c>
    </row>
    <row r="5009" spans="1:11" ht="12.75" customHeight="1">
      <c r="A5009" s="68" t="s">
        <v>304</v>
      </c>
      <c r="B5009" s="68" t="s">
        <v>56</v>
      </c>
      <c r="C5009" s="68" t="s">
        <v>287</v>
      </c>
      <c r="D5009" s="68" t="s">
        <v>359</v>
      </c>
      <c r="E5009" s="68" t="s">
        <v>360</v>
      </c>
      <c r="F5009" s="68" t="s">
        <v>81</v>
      </c>
      <c r="G5009" s="68" t="s">
        <v>402</v>
      </c>
      <c r="H5009" s="68" t="s">
        <v>451</v>
      </c>
      <c r="I5009" s="65">
        <v>1</v>
      </c>
      <c r="J5009" s="65">
        <v>515</v>
      </c>
      <c r="K5009" s="65" t="s">
        <v>439</v>
      </c>
    </row>
    <row r="5010" spans="1:11" ht="12.75" customHeight="1">
      <c r="A5010" s="68" t="s">
        <v>304</v>
      </c>
      <c r="B5010" s="68" t="s">
        <v>56</v>
      </c>
      <c r="C5010" s="68" t="s">
        <v>287</v>
      </c>
      <c r="D5010" s="68" t="s">
        <v>359</v>
      </c>
      <c r="E5010" s="68" t="s">
        <v>360</v>
      </c>
      <c r="F5010" s="68" t="s">
        <v>81</v>
      </c>
      <c r="G5010" s="68" t="s">
        <v>402</v>
      </c>
      <c r="H5010" s="68" t="s">
        <v>451</v>
      </c>
      <c r="I5010" s="65">
        <v>1</v>
      </c>
      <c r="J5010" s="65">
        <v>519</v>
      </c>
      <c r="K5010" s="65" t="s">
        <v>412</v>
      </c>
    </row>
    <row r="5011" spans="1:11" ht="12.75" customHeight="1">
      <c r="A5011" s="68" t="s">
        <v>304</v>
      </c>
      <c r="B5011" s="68" t="s">
        <v>56</v>
      </c>
      <c r="C5011" s="68" t="s">
        <v>287</v>
      </c>
      <c r="D5011" s="68" t="s">
        <v>359</v>
      </c>
      <c r="E5011" s="68" t="s">
        <v>360</v>
      </c>
      <c r="F5011" s="68" t="s">
        <v>81</v>
      </c>
      <c r="G5011" s="68" t="s">
        <v>402</v>
      </c>
      <c r="H5011" s="68" t="s">
        <v>451</v>
      </c>
      <c r="I5011" s="65">
        <v>1</v>
      </c>
      <c r="J5011" s="65">
        <v>502</v>
      </c>
      <c r="K5011" s="65" t="s">
        <v>413</v>
      </c>
    </row>
    <row r="5012" spans="1:11" ht="12.75" customHeight="1">
      <c r="A5012" s="68" t="s">
        <v>304</v>
      </c>
      <c r="B5012" s="68" t="s">
        <v>56</v>
      </c>
      <c r="C5012" s="68" t="s">
        <v>287</v>
      </c>
      <c r="D5012" s="68" t="s">
        <v>359</v>
      </c>
      <c r="E5012" s="68" t="s">
        <v>360</v>
      </c>
      <c r="F5012" s="68" t="s">
        <v>81</v>
      </c>
      <c r="G5012" s="68" t="s">
        <v>402</v>
      </c>
      <c r="H5012" s="68" t="s">
        <v>362</v>
      </c>
      <c r="I5012" s="65">
        <v>5</v>
      </c>
      <c r="J5012" s="65">
        <v>525</v>
      </c>
      <c r="K5012" s="65" t="s">
        <v>313</v>
      </c>
    </row>
    <row r="5013" spans="1:11" ht="12.75" customHeight="1">
      <c r="A5013" s="68" t="s">
        <v>304</v>
      </c>
      <c r="B5013" s="68" t="s">
        <v>56</v>
      </c>
      <c r="C5013" s="68" t="s">
        <v>287</v>
      </c>
      <c r="D5013" s="68" t="s">
        <v>359</v>
      </c>
      <c r="E5013" s="68" t="s">
        <v>360</v>
      </c>
      <c r="F5013" s="68" t="s">
        <v>81</v>
      </c>
      <c r="G5013" s="68" t="s">
        <v>402</v>
      </c>
      <c r="H5013" s="68" t="s">
        <v>363</v>
      </c>
      <c r="I5013" s="65">
        <v>8</v>
      </c>
      <c r="J5013" s="65">
        <v>525</v>
      </c>
      <c r="K5013" s="65" t="s">
        <v>313</v>
      </c>
    </row>
    <row r="5014" spans="1:11" ht="12.75" customHeight="1">
      <c r="A5014" s="68" t="s">
        <v>304</v>
      </c>
      <c r="B5014" s="68" t="s">
        <v>56</v>
      </c>
      <c r="C5014" s="68" t="s">
        <v>287</v>
      </c>
      <c r="D5014" s="68" t="s">
        <v>359</v>
      </c>
      <c r="E5014" s="68" t="s">
        <v>360</v>
      </c>
      <c r="F5014" s="68" t="s">
        <v>81</v>
      </c>
      <c r="G5014" s="68" t="s">
        <v>402</v>
      </c>
      <c r="H5014" s="68" t="s">
        <v>364</v>
      </c>
      <c r="I5014" s="65">
        <v>5</v>
      </c>
      <c r="J5014" s="65">
        <v>525</v>
      </c>
      <c r="K5014" s="65" t="s">
        <v>313</v>
      </c>
    </row>
    <row r="5015" spans="1:11" ht="12.75" customHeight="1">
      <c r="A5015" s="68" t="s">
        <v>304</v>
      </c>
      <c r="B5015" s="68" t="s">
        <v>56</v>
      </c>
      <c r="C5015" s="68" t="s">
        <v>287</v>
      </c>
      <c r="D5015" s="68" t="s">
        <v>359</v>
      </c>
      <c r="E5015" s="68" t="s">
        <v>360</v>
      </c>
      <c r="F5015" s="68" t="s">
        <v>81</v>
      </c>
      <c r="G5015" s="68" t="s">
        <v>402</v>
      </c>
      <c r="H5015" s="68" t="s">
        <v>375</v>
      </c>
      <c r="I5015" s="65">
        <v>1</v>
      </c>
      <c r="J5015" s="65">
        <v>525</v>
      </c>
      <c r="K5015" s="65" t="s">
        <v>313</v>
      </c>
    </row>
    <row r="5016" spans="1:11" ht="12.75" customHeight="1">
      <c r="A5016" s="68" t="s">
        <v>304</v>
      </c>
      <c r="B5016" s="68" t="s">
        <v>56</v>
      </c>
      <c r="C5016" s="68" t="s">
        <v>287</v>
      </c>
      <c r="D5016" s="68" t="s">
        <v>359</v>
      </c>
      <c r="E5016" s="68" t="s">
        <v>360</v>
      </c>
      <c r="F5016" s="68" t="s">
        <v>81</v>
      </c>
      <c r="G5016" s="68" t="s">
        <v>402</v>
      </c>
      <c r="H5016" s="68" t="s">
        <v>368</v>
      </c>
      <c r="I5016" s="65">
        <v>3</v>
      </c>
      <c r="J5016" s="65">
        <v>525</v>
      </c>
      <c r="K5016" s="65" t="s">
        <v>313</v>
      </c>
    </row>
    <row r="5017" spans="1:11" ht="12.75" customHeight="1">
      <c r="A5017" s="68" t="s">
        <v>304</v>
      </c>
      <c r="B5017" s="68" t="s">
        <v>56</v>
      </c>
      <c r="C5017" s="68" t="s">
        <v>287</v>
      </c>
      <c r="D5017" s="68" t="s">
        <v>359</v>
      </c>
      <c r="E5017" s="68" t="s">
        <v>360</v>
      </c>
      <c r="F5017" s="68" t="s">
        <v>81</v>
      </c>
      <c r="G5017" s="68" t="s">
        <v>402</v>
      </c>
      <c r="H5017" s="68" t="s">
        <v>451</v>
      </c>
      <c r="I5017" s="65">
        <v>1</v>
      </c>
      <c r="J5017" s="65">
        <v>526</v>
      </c>
      <c r="K5017" s="65" t="s">
        <v>414</v>
      </c>
    </row>
    <row r="5018" spans="1:11" ht="12.75" customHeight="1">
      <c r="A5018" s="68" t="s">
        <v>304</v>
      </c>
      <c r="B5018" s="68" t="s">
        <v>56</v>
      </c>
      <c r="C5018" s="68" t="s">
        <v>287</v>
      </c>
      <c r="D5018" s="68" t="s">
        <v>359</v>
      </c>
      <c r="E5018" s="68" t="s">
        <v>360</v>
      </c>
      <c r="F5018" s="68" t="s">
        <v>81</v>
      </c>
      <c r="G5018" s="68" t="s">
        <v>402</v>
      </c>
      <c r="H5018" s="68" t="s">
        <v>367</v>
      </c>
      <c r="I5018" s="65">
        <v>1</v>
      </c>
      <c r="J5018" s="65">
        <v>526</v>
      </c>
      <c r="K5018" s="65" t="s">
        <v>414</v>
      </c>
    </row>
    <row r="5019" spans="1:11" ht="12.75" customHeight="1">
      <c r="A5019" s="68" t="s">
        <v>304</v>
      </c>
      <c r="B5019" s="68" t="s">
        <v>56</v>
      </c>
      <c r="C5019" s="68" t="s">
        <v>287</v>
      </c>
      <c r="D5019" s="68" t="s">
        <v>359</v>
      </c>
      <c r="E5019" s="68" t="s">
        <v>360</v>
      </c>
      <c r="F5019" s="68" t="s">
        <v>81</v>
      </c>
      <c r="G5019" s="68" t="s">
        <v>402</v>
      </c>
      <c r="H5019" s="68" t="s">
        <v>247</v>
      </c>
      <c r="I5019" s="65">
        <v>1</v>
      </c>
      <c r="J5019" s="65">
        <v>526</v>
      </c>
      <c r="K5019" s="65" t="s">
        <v>414</v>
      </c>
    </row>
    <row r="5020" spans="1:11" ht="12.75" customHeight="1">
      <c r="A5020" s="68" t="s">
        <v>304</v>
      </c>
      <c r="B5020" s="68" t="s">
        <v>56</v>
      </c>
      <c r="C5020" s="68" t="s">
        <v>287</v>
      </c>
      <c r="D5020" s="68" t="s">
        <v>359</v>
      </c>
      <c r="E5020" s="68" t="s">
        <v>360</v>
      </c>
      <c r="F5020" s="68" t="s">
        <v>81</v>
      </c>
      <c r="G5020" s="68" t="s">
        <v>402</v>
      </c>
      <c r="H5020" s="68" t="s">
        <v>365</v>
      </c>
      <c r="I5020" s="65">
        <v>1</v>
      </c>
      <c r="J5020" s="65">
        <v>557</v>
      </c>
      <c r="K5020" s="65" t="s">
        <v>525</v>
      </c>
    </row>
    <row r="5021" spans="1:11" ht="12.75" customHeight="1">
      <c r="A5021" s="68" t="s">
        <v>304</v>
      </c>
      <c r="B5021" s="68" t="s">
        <v>56</v>
      </c>
      <c r="C5021" s="68" t="s">
        <v>287</v>
      </c>
      <c r="D5021" s="68" t="s">
        <v>359</v>
      </c>
      <c r="E5021" s="68" t="s">
        <v>360</v>
      </c>
      <c r="F5021" s="68" t="s">
        <v>81</v>
      </c>
      <c r="G5021" s="68" t="s">
        <v>402</v>
      </c>
      <c r="H5021" s="68" t="s">
        <v>451</v>
      </c>
      <c r="I5021" s="65">
        <v>1</v>
      </c>
      <c r="J5021" s="65">
        <v>534</v>
      </c>
      <c r="K5021" s="65" t="s">
        <v>457</v>
      </c>
    </row>
    <row r="5022" spans="1:11" ht="12.75" customHeight="1">
      <c r="A5022" s="68" t="s">
        <v>304</v>
      </c>
      <c r="B5022" s="68" t="s">
        <v>56</v>
      </c>
      <c r="C5022" s="68" t="s">
        <v>287</v>
      </c>
      <c r="D5022" s="68" t="s">
        <v>359</v>
      </c>
      <c r="E5022" s="68" t="s">
        <v>360</v>
      </c>
      <c r="F5022" s="68" t="s">
        <v>81</v>
      </c>
      <c r="G5022" s="68" t="s">
        <v>402</v>
      </c>
      <c r="H5022" s="68" t="s">
        <v>451</v>
      </c>
      <c r="I5022" s="65">
        <v>1</v>
      </c>
      <c r="J5022" s="65">
        <v>542</v>
      </c>
      <c r="K5022" s="65" t="s">
        <v>526</v>
      </c>
    </row>
    <row r="5023" spans="1:11" ht="12.75" customHeight="1">
      <c r="A5023" s="68" t="s">
        <v>304</v>
      </c>
      <c r="B5023" s="68" t="s">
        <v>56</v>
      </c>
      <c r="C5023" s="68" t="s">
        <v>287</v>
      </c>
      <c r="D5023" s="68" t="s">
        <v>359</v>
      </c>
      <c r="E5023" s="68" t="s">
        <v>360</v>
      </c>
      <c r="F5023" s="68" t="s">
        <v>81</v>
      </c>
      <c r="G5023" s="68" t="s">
        <v>402</v>
      </c>
      <c r="H5023" s="68" t="s">
        <v>451</v>
      </c>
      <c r="I5023" s="65">
        <v>1</v>
      </c>
      <c r="J5023" s="65">
        <v>511</v>
      </c>
      <c r="K5023" s="65" t="s">
        <v>415</v>
      </c>
    </row>
    <row r="5024" spans="1:11" ht="12.75" customHeight="1">
      <c r="A5024" s="68" t="s">
        <v>304</v>
      </c>
      <c r="B5024" s="68" t="s">
        <v>56</v>
      </c>
      <c r="C5024" s="68" t="s">
        <v>287</v>
      </c>
      <c r="D5024" s="68" t="s">
        <v>359</v>
      </c>
      <c r="E5024" s="68" t="s">
        <v>360</v>
      </c>
      <c r="F5024" s="68" t="s">
        <v>81</v>
      </c>
      <c r="G5024" s="68" t="s">
        <v>402</v>
      </c>
      <c r="H5024" s="68" t="s">
        <v>365</v>
      </c>
      <c r="I5024" s="65">
        <v>4</v>
      </c>
      <c r="J5024" s="65">
        <v>501</v>
      </c>
      <c r="K5024" s="65" t="s">
        <v>260</v>
      </c>
    </row>
    <row r="5025" spans="1:11" ht="12.75" customHeight="1">
      <c r="A5025" s="68" t="s">
        <v>304</v>
      </c>
      <c r="B5025" s="68" t="s">
        <v>56</v>
      </c>
      <c r="C5025" s="68" t="s">
        <v>287</v>
      </c>
      <c r="D5025" s="68" t="s">
        <v>359</v>
      </c>
      <c r="E5025" s="68" t="s">
        <v>360</v>
      </c>
      <c r="F5025" s="68" t="s">
        <v>81</v>
      </c>
      <c r="G5025" s="68" t="s">
        <v>402</v>
      </c>
      <c r="H5025" s="68" t="s">
        <v>366</v>
      </c>
      <c r="I5025" s="65">
        <v>8</v>
      </c>
      <c r="J5025" s="65">
        <v>501</v>
      </c>
      <c r="K5025" s="65" t="s">
        <v>260</v>
      </c>
    </row>
    <row r="5026" spans="1:11" ht="12.75" customHeight="1">
      <c r="A5026" s="68" t="s">
        <v>304</v>
      </c>
      <c r="B5026" s="68" t="s">
        <v>56</v>
      </c>
      <c r="C5026" s="68" t="s">
        <v>287</v>
      </c>
      <c r="D5026" s="68" t="s">
        <v>359</v>
      </c>
      <c r="E5026" s="68" t="s">
        <v>360</v>
      </c>
      <c r="F5026" s="68" t="s">
        <v>81</v>
      </c>
      <c r="G5026" s="68" t="s">
        <v>402</v>
      </c>
      <c r="H5026" s="68" t="s">
        <v>367</v>
      </c>
      <c r="I5026" s="65">
        <v>4</v>
      </c>
      <c r="J5026" s="65">
        <v>501</v>
      </c>
      <c r="K5026" s="65" t="s">
        <v>260</v>
      </c>
    </row>
    <row r="5027" spans="1:11" ht="12.75" customHeight="1">
      <c r="A5027" s="68" t="s">
        <v>304</v>
      </c>
      <c r="B5027" s="68" t="s">
        <v>56</v>
      </c>
      <c r="C5027" s="68" t="s">
        <v>287</v>
      </c>
      <c r="D5027" s="68" t="s">
        <v>359</v>
      </c>
      <c r="E5027" s="68" t="s">
        <v>360</v>
      </c>
      <c r="F5027" s="68" t="s">
        <v>81</v>
      </c>
      <c r="G5027" s="68" t="s">
        <v>402</v>
      </c>
      <c r="H5027" s="68" t="s">
        <v>247</v>
      </c>
      <c r="I5027" s="65">
        <v>8</v>
      </c>
      <c r="J5027" s="65">
        <v>501</v>
      </c>
      <c r="K5027" s="65" t="s">
        <v>260</v>
      </c>
    </row>
    <row r="5028" spans="1:11" ht="12.75" customHeight="1">
      <c r="A5028" s="68" t="s">
        <v>304</v>
      </c>
      <c r="B5028" s="68" t="s">
        <v>56</v>
      </c>
      <c r="C5028" s="68" t="s">
        <v>287</v>
      </c>
      <c r="D5028" s="68" t="s">
        <v>359</v>
      </c>
      <c r="E5028" s="68" t="s">
        <v>360</v>
      </c>
      <c r="F5028" s="68" t="s">
        <v>81</v>
      </c>
      <c r="G5028" s="68" t="s">
        <v>402</v>
      </c>
      <c r="H5028" s="68" t="s">
        <v>375</v>
      </c>
      <c r="I5028" s="65">
        <v>2</v>
      </c>
      <c r="J5028" s="65">
        <v>501</v>
      </c>
      <c r="K5028" s="65" t="s">
        <v>260</v>
      </c>
    </row>
    <row r="5029" spans="1:11" ht="12.75" customHeight="1">
      <c r="A5029" s="68" t="s">
        <v>304</v>
      </c>
      <c r="B5029" s="68" t="s">
        <v>56</v>
      </c>
      <c r="C5029" s="68" t="s">
        <v>287</v>
      </c>
      <c r="D5029" s="68" t="s">
        <v>359</v>
      </c>
      <c r="E5029" s="68" t="s">
        <v>360</v>
      </c>
      <c r="F5029" s="68" t="s">
        <v>81</v>
      </c>
      <c r="G5029" s="68" t="s">
        <v>402</v>
      </c>
      <c r="H5029" s="68" t="s">
        <v>491</v>
      </c>
      <c r="I5029" s="65">
        <v>2</v>
      </c>
      <c r="J5029" s="65">
        <v>501</v>
      </c>
      <c r="K5029" s="65" t="s">
        <v>260</v>
      </c>
    </row>
    <row r="5030" spans="1:11" ht="12.75" customHeight="1">
      <c r="A5030" s="68" t="s">
        <v>304</v>
      </c>
      <c r="B5030" s="68" t="s">
        <v>56</v>
      </c>
      <c r="C5030" s="68" t="s">
        <v>287</v>
      </c>
      <c r="D5030" s="68" t="s">
        <v>359</v>
      </c>
      <c r="E5030" s="68" t="s">
        <v>360</v>
      </c>
      <c r="F5030" s="68" t="s">
        <v>81</v>
      </c>
      <c r="G5030" s="68" t="s">
        <v>402</v>
      </c>
      <c r="H5030" s="68" t="s">
        <v>362</v>
      </c>
      <c r="I5030" s="65">
        <v>2</v>
      </c>
      <c r="J5030" s="65">
        <v>547</v>
      </c>
      <c r="K5030" s="65" t="s">
        <v>299</v>
      </c>
    </row>
    <row r="5031" spans="1:11" ht="12.75" customHeight="1">
      <c r="A5031" s="68" t="s">
        <v>304</v>
      </c>
      <c r="B5031" s="68" t="s">
        <v>56</v>
      </c>
      <c r="C5031" s="68" t="s">
        <v>287</v>
      </c>
      <c r="D5031" s="68" t="s">
        <v>359</v>
      </c>
      <c r="E5031" s="68" t="s">
        <v>360</v>
      </c>
      <c r="F5031" s="68" t="s">
        <v>81</v>
      </c>
      <c r="G5031" s="68" t="s">
        <v>402</v>
      </c>
      <c r="H5031" s="68" t="s">
        <v>363</v>
      </c>
      <c r="I5031" s="65">
        <v>1</v>
      </c>
      <c r="J5031" s="65">
        <v>529</v>
      </c>
      <c r="K5031" s="65" t="s">
        <v>509</v>
      </c>
    </row>
    <row r="5032" spans="1:11" ht="12.75" customHeight="1">
      <c r="A5032" s="68" t="s">
        <v>304</v>
      </c>
      <c r="B5032" s="68" t="s">
        <v>56</v>
      </c>
      <c r="C5032" s="68" t="s">
        <v>287</v>
      </c>
      <c r="D5032" s="68" t="s">
        <v>359</v>
      </c>
      <c r="E5032" s="68" t="s">
        <v>360</v>
      </c>
      <c r="F5032" s="68" t="s">
        <v>81</v>
      </c>
      <c r="G5032" s="68" t="s">
        <v>402</v>
      </c>
      <c r="H5032" s="68" t="s">
        <v>364</v>
      </c>
      <c r="I5032" s="65">
        <v>26</v>
      </c>
      <c r="J5032" s="65">
        <v>529</v>
      </c>
      <c r="K5032" s="65" t="s">
        <v>509</v>
      </c>
    </row>
    <row r="5033" spans="1:11" ht="12.75" customHeight="1">
      <c r="A5033" s="68" t="s">
        <v>304</v>
      </c>
      <c r="B5033" s="68" t="s">
        <v>56</v>
      </c>
      <c r="C5033" s="68" t="s">
        <v>287</v>
      </c>
      <c r="D5033" s="68" t="s">
        <v>359</v>
      </c>
      <c r="E5033" s="68" t="s">
        <v>360</v>
      </c>
      <c r="F5033" s="68" t="s">
        <v>81</v>
      </c>
      <c r="G5033" s="68" t="s">
        <v>402</v>
      </c>
      <c r="H5033" s="68" t="s">
        <v>451</v>
      </c>
      <c r="I5033" s="65">
        <v>21</v>
      </c>
      <c r="J5033" s="65">
        <v>529</v>
      </c>
      <c r="K5033" s="65" t="s">
        <v>509</v>
      </c>
    </row>
    <row r="5034" spans="1:11" ht="12.75" customHeight="1">
      <c r="A5034" s="68" t="s">
        <v>304</v>
      </c>
      <c r="B5034" s="68" t="s">
        <v>56</v>
      </c>
      <c r="C5034" s="68" t="s">
        <v>287</v>
      </c>
      <c r="D5034" s="68" t="s">
        <v>359</v>
      </c>
      <c r="E5034" s="68" t="s">
        <v>360</v>
      </c>
      <c r="F5034" s="68" t="s">
        <v>81</v>
      </c>
      <c r="G5034" s="68" t="s">
        <v>402</v>
      </c>
      <c r="H5034" s="68" t="s">
        <v>365</v>
      </c>
      <c r="I5034" s="65">
        <v>10</v>
      </c>
      <c r="J5034" s="65">
        <v>529</v>
      </c>
      <c r="K5034" s="65" t="s">
        <v>509</v>
      </c>
    </row>
    <row r="5035" spans="1:11" ht="12.75" customHeight="1">
      <c r="A5035" s="68" t="s">
        <v>304</v>
      </c>
      <c r="B5035" s="68" t="s">
        <v>56</v>
      </c>
      <c r="C5035" s="68" t="s">
        <v>287</v>
      </c>
      <c r="D5035" s="68" t="s">
        <v>359</v>
      </c>
      <c r="E5035" s="68" t="s">
        <v>360</v>
      </c>
      <c r="F5035" s="68" t="s">
        <v>81</v>
      </c>
      <c r="G5035" s="68" t="s">
        <v>402</v>
      </c>
      <c r="H5035" s="68" t="s">
        <v>366</v>
      </c>
      <c r="I5035" s="65">
        <v>17</v>
      </c>
      <c r="J5035" s="65">
        <v>529</v>
      </c>
      <c r="K5035" s="65" t="s">
        <v>509</v>
      </c>
    </row>
    <row r="5036" spans="1:11" ht="12.75" customHeight="1">
      <c r="A5036" s="68" t="s">
        <v>304</v>
      </c>
      <c r="B5036" s="68" t="s">
        <v>56</v>
      </c>
      <c r="C5036" s="68" t="s">
        <v>287</v>
      </c>
      <c r="D5036" s="68" t="s">
        <v>359</v>
      </c>
      <c r="E5036" s="68" t="s">
        <v>360</v>
      </c>
      <c r="F5036" s="68" t="s">
        <v>81</v>
      </c>
      <c r="G5036" s="68" t="s">
        <v>402</v>
      </c>
      <c r="H5036" s="68" t="s">
        <v>367</v>
      </c>
      <c r="I5036" s="65">
        <v>10</v>
      </c>
      <c r="J5036" s="65">
        <v>529</v>
      </c>
      <c r="K5036" s="65" t="s">
        <v>509</v>
      </c>
    </row>
    <row r="5037" spans="1:11" ht="12.75" customHeight="1">
      <c r="A5037" s="68" t="s">
        <v>304</v>
      </c>
      <c r="B5037" s="68" t="s">
        <v>56</v>
      </c>
      <c r="C5037" s="68" t="s">
        <v>287</v>
      </c>
      <c r="D5037" s="68" t="s">
        <v>359</v>
      </c>
      <c r="E5037" s="68" t="s">
        <v>360</v>
      </c>
      <c r="F5037" s="68" t="s">
        <v>81</v>
      </c>
      <c r="G5037" s="68" t="s">
        <v>402</v>
      </c>
      <c r="H5037" s="68" t="s">
        <v>247</v>
      </c>
      <c r="I5037" s="65">
        <v>25</v>
      </c>
      <c r="J5037" s="65">
        <v>529</v>
      </c>
      <c r="K5037" s="65" t="s">
        <v>509</v>
      </c>
    </row>
    <row r="5038" spans="1:11" ht="12.75" customHeight="1">
      <c r="A5038" s="68" t="s">
        <v>304</v>
      </c>
      <c r="B5038" s="68" t="s">
        <v>56</v>
      </c>
      <c r="C5038" s="68" t="s">
        <v>287</v>
      </c>
      <c r="D5038" s="68" t="s">
        <v>359</v>
      </c>
      <c r="E5038" s="68" t="s">
        <v>360</v>
      </c>
      <c r="F5038" s="68" t="s">
        <v>81</v>
      </c>
      <c r="G5038" s="68" t="s">
        <v>402</v>
      </c>
      <c r="H5038" s="68" t="s">
        <v>375</v>
      </c>
      <c r="I5038" s="65">
        <v>9</v>
      </c>
      <c r="J5038" s="65">
        <v>529</v>
      </c>
      <c r="K5038" s="65" t="s">
        <v>509</v>
      </c>
    </row>
    <row r="5039" spans="1:11" ht="12.75" customHeight="1">
      <c r="A5039" s="68" t="s">
        <v>304</v>
      </c>
      <c r="B5039" s="68" t="s">
        <v>56</v>
      </c>
      <c r="C5039" s="68" t="s">
        <v>287</v>
      </c>
      <c r="D5039" s="68" t="s">
        <v>359</v>
      </c>
      <c r="E5039" s="68" t="s">
        <v>360</v>
      </c>
      <c r="F5039" s="68" t="s">
        <v>81</v>
      </c>
      <c r="G5039" s="68" t="s">
        <v>402</v>
      </c>
      <c r="H5039" s="68" t="s">
        <v>368</v>
      </c>
      <c r="I5039" s="65">
        <v>77</v>
      </c>
      <c r="J5039" s="65">
        <v>529</v>
      </c>
      <c r="K5039" s="65" t="s">
        <v>509</v>
      </c>
    </row>
    <row r="5040" spans="1:11" ht="12.75" customHeight="1">
      <c r="A5040" s="68" t="s">
        <v>304</v>
      </c>
      <c r="B5040" s="68" t="s">
        <v>56</v>
      </c>
      <c r="C5040" s="68" t="s">
        <v>287</v>
      </c>
      <c r="D5040" s="68" t="s">
        <v>359</v>
      </c>
      <c r="E5040" s="68" t="s">
        <v>360</v>
      </c>
      <c r="F5040" s="68" t="s">
        <v>81</v>
      </c>
      <c r="G5040" s="68" t="s">
        <v>402</v>
      </c>
      <c r="H5040" s="68" t="s">
        <v>491</v>
      </c>
      <c r="I5040" s="65">
        <v>19</v>
      </c>
      <c r="J5040" s="65">
        <v>529</v>
      </c>
      <c r="K5040" s="65" t="s">
        <v>509</v>
      </c>
    </row>
    <row r="5041" spans="1:11" ht="12.75" customHeight="1">
      <c r="A5041" s="68" t="s">
        <v>304</v>
      </c>
      <c r="B5041" s="68" t="s">
        <v>56</v>
      </c>
      <c r="C5041" s="68" t="s">
        <v>287</v>
      </c>
      <c r="D5041" s="68" t="s">
        <v>359</v>
      </c>
      <c r="E5041" s="68" t="s">
        <v>360</v>
      </c>
      <c r="F5041" s="68" t="s">
        <v>81</v>
      </c>
      <c r="G5041" s="68" t="s">
        <v>402</v>
      </c>
      <c r="H5041" s="68" t="s">
        <v>422</v>
      </c>
      <c r="I5041" s="65">
        <v>2</v>
      </c>
      <c r="J5041" s="65">
        <v>546</v>
      </c>
      <c r="K5041" s="65" t="s">
        <v>300</v>
      </c>
    </row>
    <row r="5042" spans="1:11" ht="12.75" customHeight="1">
      <c r="A5042" s="68" t="s">
        <v>304</v>
      </c>
      <c r="B5042" s="68" t="s">
        <v>56</v>
      </c>
      <c r="C5042" s="68" t="s">
        <v>287</v>
      </c>
      <c r="D5042" s="68" t="s">
        <v>359</v>
      </c>
      <c r="E5042" s="68" t="s">
        <v>360</v>
      </c>
      <c r="F5042" s="68" t="s">
        <v>81</v>
      </c>
      <c r="G5042" s="68" t="s">
        <v>402</v>
      </c>
      <c r="H5042" s="68" t="s">
        <v>364</v>
      </c>
      <c r="I5042" s="65">
        <v>1</v>
      </c>
      <c r="J5042" s="65">
        <v>546</v>
      </c>
      <c r="K5042" s="65" t="s">
        <v>300</v>
      </c>
    </row>
    <row r="5043" spans="1:11" ht="12.75" customHeight="1">
      <c r="A5043" s="68" t="s">
        <v>304</v>
      </c>
      <c r="B5043" s="68" t="s">
        <v>56</v>
      </c>
      <c r="C5043" s="68" t="s">
        <v>287</v>
      </c>
      <c r="D5043" s="68" t="s">
        <v>359</v>
      </c>
      <c r="E5043" s="68" t="s">
        <v>360</v>
      </c>
      <c r="F5043" s="68" t="s">
        <v>81</v>
      </c>
      <c r="G5043" s="68" t="s">
        <v>402</v>
      </c>
      <c r="H5043" s="68" t="s">
        <v>408</v>
      </c>
      <c r="I5043" s="65">
        <v>16</v>
      </c>
      <c r="J5043" s="65">
        <v>539</v>
      </c>
      <c r="K5043" s="65" t="s">
        <v>510</v>
      </c>
    </row>
    <row r="5044" spans="1:11" ht="12.75" customHeight="1">
      <c r="A5044" s="68" t="s">
        <v>304</v>
      </c>
      <c r="B5044" s="68" t="s">
        <v>56</v>
      </c>
      <c r="C5044" s="68" t="s">
        <v>287</v>
      </c>
      <c r="D5044" s="68" t="s">
        <v>359</v>
      </c>
      <c r="E5044" s="68" t="s">
        <v>360</v>
      </c>
      <c r="F5044" s="68" t="s">
        <v>81</v>
      </c>
      <c r="G5044" s="68" t="s">
        <v>402</v>
      </c>
      <c r="H5044" s="68" t="s">
        <v>404</v>
      </c>
      <c r="I5044" s="65">
        <v>38</v>
      </c>
      <c r="J5044" s="65">
        <v>539</v>
      </c>
      <c r="K5044" s="65" t="s">
        <v>510</v>
      </c>
    </row>
    <row r="5045" spans="1:11" ht="12.75" customHeight="1">
      <c r="A5045" s="68" t="s">
        <v>304</v>
      </c>
      <c r="B5045" s="68" t="s">
        <v>56</v>
      </c>
      <c r="C5045" s="68" t="s">
        <v>287</v>
      </c>
      <c r="D5045" s="68" t="s">
        <v>359</v>
      </c>
      <c r="E5045" s="68" t="s">
        <v>360</v>
      </c>
      <c r="F5045" s="68" t="s">
        <v>81</v>
      </c>
      <c r="G5045" s="68" t="s">
        <v>402</v>
      </c>
      <c r="H5045" s="68" t="s">
        <v>422</v>
      </c>
      <c r="I5045" s="65">
        <v>66</v>
      </c>
      <c r="J5045" s="65">
        <v>539</v>
      </c>
      <c r="K5045" s="65" t="s">
        <v>510</v>
      </c>
    </row>
    <row r="5046" spans="1:11" ht="12.75" customHeight="1">
      <c r="A5046" s="68" t="s">
        <v>304</v>
      </c>
      <c r="B5046" s="68" t="s">
        <v>56</v>
      </c>
      <c r="C5046" s="68" t="s">
        <v>287</v>
      </c>
      <c r="D5046" s="68" t="s">
        <v>359</v>
      </c>
      <c r="E5046" s="68" t="s">
        <v>360</v>
      </c>
      <c r="F5046" s="68" t="s">
        <v>81</v>
      </c>
      <c r="G5046" s="68" t="s">
        <v>402</v>
      </c>
      <c r="H5046" s="68" t="s">
        <v>258</v>
      </c>
      <c r="I5046" s="65">
        <v>76</v>
      </c>
      <c r="J5046" s="65">
        <v>539</v>
      </c>
      <c r="K5046" s="65" t="s">
        <v>510</v>
      </c>
    </row>
    <row r="5047" spans="1:11" ht="12.75" customHeight="1">
      <c r="A5047" s="68" t="s">
        <v>304</v>
      </c>
      <c r="B5047" s="68" t="s">
        <v>56</v>
      </c>
      <c r="C5047" s="68" t="s">
        <v>287</v>
      </c>
      <c r="D5047" s="68" t="s">
        <v>359</v>
      </c>
      <c r="E5047" s="68" t="s">
        <v>360</v>
      </c>
      <c r="F5047" s="68" t="s">
        <v>81</v>
      </c>
      <c r="G5047" s="68" t="s">
        <v>402</v>
      </c>
      <c r="H5047" s="68" t="s">
        <v>362</v>
      </c>
      <c r="I5047" s="65">
        <v>174</v>
      </c>
      <c r="J5047" s="65">
        <v>539</v>
      </c>
      <c r="K5047" s="65" t="s">
        <v>510</v>
      </c>
    </row>
    <row r="5048" spans="1:11" ht="12.75" customHeight="1">
      <c r="A5048" s="68" t="s">
        <v>304</v>
      </c>
      <c r="B5048" s="68" t="s">
        <v>56</v>
      </c>
      <c r="C5048" s="68" t="s">
        <v>287</v>
      </c>
      <c r="D5048" s="68" t="s">
        <v>359</v>
      </c>
      <c r="E5048" s="68" t="s">
        <v>360</v>
      </c>
      <c r="F5048" s="68" t="s">
        <v>81</v>
      </c>
      <c r="G5048" s="68" t="s">
        <v>402</v>
      </c>
      <c r="H5048" s="68" t="s">
        <v>363</v>
      </c>
      <c r="I5048" s="65">
        <v>225</v>
      </c>
      <c r="J5048" s="65">
        <v>539</v>
      </c>
      <c r="K5048" s="65" t="s">
        <v>510</v>
      </c>
    </row>
    <row r="5049" spans="1:11" ht="12.75" customHeight="1">
      <c r="A5049" s="68" t="s">
        <v>304</v>
      </c>
      <c r="B5049" s="68" t="s">
        <v>56</v>
      </c>
      <c r="C5049" s="68" t="s">
        <v>287</v>
      </c>
      <c r="D5049" s="68" t="s">
        <v>359</v>
      </c>
      <c r="E5049" s="68" t="s">
        <v>360</v>
      </c>
      <c r="F5049" s="68" t="s">
        <v>81</v>
      </c>
      <c r="G5049" s="68" t="s">
        <v>402</v>
      </c>
      <c r="H5049" s="68" t="s">
        <v>364</v>
      </c>
      <c r="I5049" s="65">
        <v>116</v>
      </c>
      <c r="J5049" s="65">
        <v>539</v>
      </c>
      <c r="K5049" s="65" t="s">
        <v>510</v>
      </c>
    </row>
    <row r="5050" spans="1:11" ht="12.75" customHeight="1">
      <c r="A5050" s="68" t="s">
        <v>304</v>
      </c>
      <c r="B5050" s="68" t="s">
        <v>56</v>
      </c>
      <c r="C5050" s="68" t="s">
        <v>287</v>
      </c>
      <c r="D5050" s="68" t="s">
        <v>359</v>
      </c>
      <c r="E5050" s="68" t="s">
        <v>360</v>
      </c>
      <c r="F5050" s="68" t="s">
        <v>81</v>
      </c>
      <c r="G5050" s="68" t="s">
        <v>402</v>
      </c>
      <c r="H5050" s="68" t="s">
        <v>451</v>
      </c>
      <c r="I5050" s="65">
        <v>47</v>
      </c>
      <c r="J5050" s="65">
        <v>539</v>
      </c>
      <c r="K5050" s="65" t="s">
        <v>510</v>
      </c>
    </row>
    <row r="5051" spans="1:11" ht="12.75" customHeight="1">
      <c r="A5051" s="68" t="s">
        <v>304</v>
      </c>
      <c r="B5051" s="68" t="s">
        <v>56</v>
      </c>
      <c r="C5051" s="68" t="s">
        <v>287</v>
      </c>
      <c r="D5051" s="68" t="s">
        <v>359</v>
      </c>
      <c r="E5051" s="68" t="s">
        <v>360</v>
      </c>
      <c r="F5051" s="68" t="s">
        <v>81</v>
      </c>
      <c r="G5051" s="68" t="s">
        <v>402</v>
      </c>
      <c r="H5051" s="68" t="s">
        <v>365</v>
      </c>
      <c r="I5051" s="65">
        <v>30</v>
      </c>
      <c r="J5051" s="65">
        <v>539</v>
      </c>
      <c r="K5051" s="65" t="s">
        <v>510</v>
      </c>
    </row>
    <row r="5052" spans="1:11" ht="12.75" customHeight="1">
      <c r="A5052" s="68" t="s">
        <v>304</v>
      </c>
      <c r="B5052" s="68" t="s">
        <v>56</v>
      </c>
      <c r="C5052" s="68" t="s">
        <v>287</v>
      </c>
      <c r="D5052" s="68" t="s">
        <v>359</v>
      </c>
      <c r="E5052" s="68" t="s">
        <v>360</v>
      </c>
      <c r="F5052" s="68" t="s">
        <v>81</v>
      </c>
      <c r="G5052" s="68" t="s">
        <v>402</v>
      </c>
      <c r="H5052" s="68" t="s">
        <v>366</v>
      </c>
      <c r="I5052" s="65">
        <v>12</v>
      </c>
      <c r="J5052" s="65">
        <v>539</v>
      </c>
      <c r="K5052" s="65" t="s">
        <v>510</v>
      </c>
    </row>
    <row r="5053" spans="1:11" ht="12.75" customHeight="1">
      <c r="A5053" s="68" t="s">
        <v>304</v>
      </c>
      <c r="B5053" s="68" t="s">
        <v>56</v>
      </c>
      <c r="C5053" s="68" t="s">
        <v>287</v>
      </c>
      <c r="D5053" s="68" t="s">
        <v>359</v>
      </c>
      <c r="E5053" s="68" t="s">
        <v>360</v>
      </c>
      <c r="F5053" s="68" t="s">
        <v>81</v>
      </c>
      <c r="G5053" s="68" t="s">
        <v>402</v>
      </c>
      <c r="H5053" s="68" t="s">
        <v>367</v>
      </c>
      <c r="I5053" s="65">
        <v>12</v>
      </c>
      <c r="J5053" s="65">
        <v>539</v>
      </c>
      <c r="K5053" s="65" t="s">
        <v>510</v>
      </c>
    </row>
    <row r="5054" spans="1:11" ht="12.75" customHeight="1">
      <c r="A5054" s="68" t="s">
        <v>304</v>
      </c>
      <c r="B5054" s="68" t="s">
        <v>56</v>
      </c>
      <c r="C5054" s="68" t="s">
        <v>287</v>
      </c>
      <c r="D5054" s="68" t="s">
        <v>359</v>
      </c>
      <c r="E5054" s="68" t="s">
        <v>360</v>
      </c>
      <c r="F5054" s="68" t="s">
        <v>81</v>
      </c>
      <c r="G5054" s="68" t="s">
        <v>402</v>
      </c>
      <c r="H5054" s="68" t="s">
        <v>247</v>
      </c>
      <c r="I5054" s="65">
        <v>10</v>
      </c>
      <c r="J5054" s="65">
        <v>539</v>
      </c>
      <c r="K5054" s="65" t="s">
        <v>510</v>
      </c>
    </row>
    <row r="5055" spans="1:11" ht="12.75" customHeight="1">
      <c r="A5055" s="68" t="s">
        <v>304</v>
      </c>
      <c r="B5055" s="68" t="s">
        <v>56</v>
      </c>
      <c r="C5055" s="68" t="s">
        <v>287</v>
      </c>
      <c r="D5055" s="68" t="s">
        <v>359</v>
      </c>
      <c r="E5055" s="68" t="s">
        <v>360</v>
      </c>
      <c r="F5055" s="68" t="s">
        <v>81</v>
      </c>
      <c r="G5055" s="68" t="s">
        <v>402</v>
      </c>
      <c r="H5055" s="68" t="s">
        <v>375</v>
      </c>
      <c r="I5055" s="65">
        <v>9</v>
      </c>
      <c r="J5055" s="65">
        <v>539</v>
      </c>
      <c r="K5055" s="65" t="s">
        <v>510</v>
      </c>
    </row>
    <row r="5056" spans="1:11" ht="12.75" customHeight="1">
      <c r="A5056" s="68" t="s">
        <v>304</v>
      </c>
      <c r="B5056" s="68" t="s">
        <v>56</v>
      </c>
      <c r="C5056" s="68" t="s">
        <v>287</v>
      </c>
      <c r="D5056" s="68" t="s">
        <v>359</v>
      </c>
      <c r="E5056" s="68" t="s">
        <v>360</v>
      </c>
      <c r="F5056" s="68" t="s">
        <v>81</v>
      </c>
      <c r="G5056" s="68" t="s">
        <v>402</v>
      </c>
      <c r="H5056" s="68" t="s">
        <v>491</v>
      </c>
      <c r="I5056" s="65">
        <v>5</v>
      </c>
      <c r="J5056" s="65">
        <v>539</v>
      </c>
      <c r="K5056" s="65" t="s">
        <v>510</v>
      </c>
    </row>
    <row r="5057" spans="1:11" ht="12.75" customHeight="1">
      <c r="A5057" s="68" t="s">
        <v>304</v>
      </c>
      <c r="B5057" s="68" t="s">
        <v>56</v>
      </c>
      <c r="C5057" s="68" t="s">
        <v>287</v>
      </c>
      <c r="D5057" s="68" t="s">
        <v>359</v>
      </c>
      <c r="E5057" s="68" t="s">
        <v>360</v>
      </c>
      <c r="F5057" s="68" t="s">
        <v>81</v>
      </c>
      <c r="G5057" s="68" t="s">
        <v>402</v>
      </c>
      <c r="H5057" s="68" t="s">
        <v>366</v>
      </c>
      <c r="I5057" s="65">
        <v>1</v>
      </c>
      <c r="J5057" s="65">
        <v>6</v>
      </c>
      <c r="K5057" s="65" t="s">
        <v>458</v>
      </c>
    </row>
    <row r="5058" spans="1:11" ht="12.75" customHeight="1">
      <c r="A5058" s="68" t="s">
        <v>304</v>
      </c>
      <c r="B5058" s="68" t="s">
        <v>56</v>
      </c>
      <c r="C5058" s="68" t="s">
        <v>287</v>
      </c>
      <c r="D5058" s="68" t="s">
        <v>359</v>
      </c>
      <c r="E5058" s="68" t="s">
        <v>360</v>
      </c>
      <c r="F5058" s="68" t="s">
        <v>81</v>
      </c>
      <c r="G5058" s="68" t="s">
        <v>402</v>
      </c>
      <c r="H5058" s="68" t="s">
        <v>247</v>
      </c>
      <c r="I5058" s="65">
        <v>1</v>
      </c>
      <c r="J5058" s="65">
        <v>6</v>
      </c>
      <c r="K5058" s="65" t="s">
        <v>458</v>
      </c>
    </row>
    <row r="5059" spans="1:11" ht="12.75" customHeight="1">
      <c r="A5059" s="68" t="s">
        <v>304</v>
      </c>
      <c r="B5059" s="68" t="s">
        <v>56</v>
      </c>
      <c r="C5059" s="68" t="s">
        <v>287</v>
      </c>
      <c r="D5059" s="68" t="s">
        <v>359</v>
      </c>
      <c r="E5059" s="68" t="s">
        <v>360</v>
      </c>
      <c r="F5059" s="68" t="s">
        <v>81</v>
      </c>
      <c r="G5059" s="68" t="s">
        <v>402</v>
      </c>
      <c r="H5059" s="68" t="s">
        <v>365</v>
      </c>
      <c r="I5059" s="65">
        <v>3</v>
      </c>
      <c r="J5059" s="65">
        <v>11</v>
      </c>
      <c r="K5059" s="65" t="s">
        <v>416</v>
      </c>
    </row>
    <row r="5060" spans="1:11" ht="12.75" customHeight="1">
      <c r="A5060" s="68" t="s">
        <v>304</v>
      </c>
      <c r="B5060" s="68" t="s">
        <v>56</v>
      </c>
      <c r="C5060" s="68" t="s">
        <v>287</v>
      </c>
      <c r="D5060" s="68" t="s">
        <v>359</v>
      </c>
      <c r="E5060" s="68" t="s">
        <v>360</v>
      </c>
      <c r="F5060" s="68" t="s">
        <v>81</v>
      </c>
      <c r="G5060" s="68" t="s">
        <v>402</v>
      </c>
      <c r="H5060" s="68" t="s">
        <v>366</v>
      </c>
      <c r="I5060" s="65">
        <v>2</v>
      </c>
      <c r="J5060" s="65">
        <v>43</v>
      </c>
      <c r="K5060" s="65" t="s">
        <v>527</v>
      </c>
    </row>
    <row r="5061" spans="1:11" ht="12.75" customHeight="1">
      <c r="A5061" s="68" t="s">
        <v>304</v>
      </c>
      <c r="B5061" s="68" t="s">
        <v>56</v>
      </c>
      <c r="C5061" s="68" t="s">
        <v>287</v>
      </c>
      <c r="D5061" s="68" t="s">
        <v>359</v>
      </c>
      <c r="E5061" s="68" t="s">
        <v>360</v>
      </c>
      <c r="F5061" s="68" t="s">
        <v>81</v>
      </c>
      <c r="G5061" s="68" t="s">
        <v>402</v>
      </c>
      <c r="H5061" s="68" t="s">
        <v>369</v>
      </c>
      <c r="I5061" s="65">
        <v>3</v>
      </c>
      <c r="J5061" s="65">
        <v>15</v>
      </c>
      <c r="K5061" s="65" t="s">
        <v>306</v>
      </c>
    </row>
    <row r="5062" spans="1:11" ht="12.75" customHeight="1">
      <c r="A5062" s="68" t="s">
        <v>304</v>
      </c>
      <c r="B5062" s="68" t="s">
        <v>56</v>
      </c>
      <c r="C5062" s="68" t="s">
        <v>287</v>
      </c>
      <c r="D5062" s="68" t="s">
        <v>359</v>
      </c>
      <c r="E5062" s="68" t="s">
        <v>360</v>
      </c>
      <c r="F5062" s="68" t="s">
        <v>81</v>
      </c>
      <c r="G5062" s="68" t="s">
        <v>402</v>
      </c>
      <c r="H5062" s="68" t="s">
        <v>364</v>
      </c>
      <c r="I5062" s="65">
        <v>1</v>
      </c>
      <c r="J5062" s="65">
        <v>20</v>
      </c>
      <c r="K5062" s="65" t="s">
        <v>459</v>
      </c>
    </row>
    <row r="5063" spans="1:11" ht="12.75" customHeight="1">
      <c r="A5063" s="68" t="s">
        <v>304</v>
      </c>
      <c r="B5063" s="68" t="s">
        <v>56</v>
      </c>
      <c r="C5063" s="68" t="s">
        <v>287</v>
      </c>
      <c r="D5063" s="68" t="s">
        <v>359</v>
      </c>
      <c r="E5063" s="68" t="s">
        <v>360</v>
      </c>
      <c r="F5063" s="68" t="s">
        <v>81</v>
      </c>
      <c r="G5063" s="68" t="s">
        <v>402</v>
      </c>
      <c r="H5063" s="68" t="s">
        <v>366</v>
      </c>
      <c r="I5063" s="65">
        <v>3</v>
      </c>
      <c r="J5063" s="65">
        <v>20</v>
      </c>
      <c r="K5063" s="65" t="s">
        <v>459</v>
      </c>
    </row>
    <row r="5064" spans="1:11" ht="12.75" customHeight="1">
      <c r="A5064" s="68" t="s">
        <v>304</v>
      </c>
      <c r="B5064" s="68" t="s">
        <v>56</v>
      </c>
      <c r="C5064" s="68" t="s">
        <v>287</v>
      </c>
      <c r="D5064" s="68" t="s">
        <v>359</v>
      </c>
      <c r="E5064" s="68" t="s">
        <v>360</v>
      </c>
      <c r="F5064" s="68" t="s">
        <v>81</v>
      </c>
      <c r="G5064" s="68" t="s">
        <v>402</v>
      </c>
      <c r="H5064" s="68" t="s">
        <v>367</v>
      </c>
      <c r="I5064" s="65">
        <v>1</v>
      </c>
      <c r="J5064" s="65">
        <v>20</v>
      </c>
      <c r="K5064" s="65" t="s">
        <v>459</v>
      </c>
    </row>
    <row r="5065" spans="1:11" ht="12.75" customHeight="1">
      <c r="A5065" s="68" t="s">
        <v>304</v>
      </c>
      <c r="B5065" s="68" t="s">
        <v>56</v>
      </c>
      <c r="C5065" s="68" t="s">
        <v>287</v>
      </c>
      <c r="D5065" s="68" t="s">
        <v>359</v>
      </c>
      <c r="E5065" s="68" t="s">
        <v>360</v>
      </c>
      <c r="F5065" s="68" t="s">
        <v>81</v>
      </c>
      <c r="G5065" s="68" t="s">
        <v>402</v>
      </c>
      <c r="H5065" s="68" t="s">
        <v>375</v>
      </c>
      <c r="I5065" s="65">
        <v>1</v>
      </c>
      <c r="J5065" s="65">
        <v>20</v>
      </c>
      <c r="K5065" s="65" t="s">
        <v>459</v>
      </c>
    </row>
    <row r="5066" spans="1:11" ht="12.75" customHeight="1">
      <c r="A5066" s="68" t="s">
        <v>304</v>
      </c>
      <c r="B5066" s="68" t="s">
        <v>56</v>
      </c>
      <c r="C5066" s="68" t="s">
        <v>287</v>
      </c>
      <c r="D5066" s="68" t="s">
        <v>359</v>
      </c>
      <c r="E5066" s="68" t="s">
        <v>360</v>
      </c>
      <c r="F5066" s="68" t="s">
        <v>81</v>
      </c>
      <c r="G5066" s="68" t="s">
        <v>402</v>
      </c>
      <c r="H5066" s="68" t="s">
        <v>368</v>
      </c>
      <c r="I5066" s="65">
        <v>2</v>
      </c>
      <c r="J5066" s="65">
        <v>20</v>
      </c>
      <c r="K5066" s="65" t="s">
        <v>459</v>
      </c>
    </row>
    <row r="5067" spans="1:11" ht="12.75" customHeight="1">
      <c r="A5067" s="68" t="s">
        <v>304</v>
      </c>
      <c r="B5067" s="68" t="s">
        <v>56</v>
      </c>
      <c r="C5067" s="68" t="s">
        <v>287</v>
      </c>
      <c r="D5067" s="68" t="s">
        <v>359</v>
      </c>
      <c r="E5067" s="68" t="s">
        <v>360</v>
      </c>
      <c r="F5067" s="68" t="s">
        <v>81</v>
      </c>
      <c r="G5067" s="68" t="s">
        <v>402</v>
      </c>
      <c r="H5067" s="68" t="s">
        <v>375</v>
      </c>
      <c r="I5067" s="65">
        <v>2</v>
      </c>
      <c r="J5067" s="65">
        <v>44</v>
      </c>
      <c r="K5067" s="65" t="s">
        <v>305</v>
      </c>
    </row>
    <row r="5068" spans="1:11" ht="12.75" customHeight="1">
      <c r="A5068" s="68" t="s">
        <v>304</v>
      </c>
      <c r="B5068" s="68" t="s">
        <v>56</v>
      </c>
      <c r="C5068" s="68" t="s">
        <v>287</v>
      </c>
      <c r="D5068" s="68" t="s">
        <v>359</v>
      </c>
      <c r="E5068" s="68" t="s">
        <v>360</v>
      </c>
      <c r="F5068" s="68" t="s">
        <v>81</v>
      </c>
      <c r="G5068" s="68" t="s">
        <v>402</v>
      </c>
      <c r="H5068" s="68" t="s">
        <v>369</v>
      </c>
      <c r="I5068" s="65">
        <v>2</v>
      </c>
      <c r="J5068" s="65">
        <v>44</v>
      </c>
      <c r="K5068" s="65" t="s">
        <v>305</v>
      </c>
    </row>
    <row r="5069" spans="1:11" ht="12.75" customHeight="1">
      <c r="A5069" s="68" t="s">
        <v>304</v>
      </c>
      <c r="B5069" s="68" t="s">
        <v>56</v>
      </c>
      <c r="C5069" s="68" t="s">
        <v>287</v>
      </c>
      <c r="D5069" s="68" t="s">
        <v>359</v>
      </c>
      <c r="E5069" s="68" t="s">
        <v>360</v>
      </c>
      <c r="F5069" s="68" t="s">
        <v>81</v>
      </c>
      <c r="G5069" s="68" t="s">
        <v>402</v>
      </c>
      <c r="H5069" s="68" t="s">
        <v>375</v>
      </c>
      <c r="I5069" s="65">
        <v>1</v>
      </c>
      <c r="J5069" s="65">
        <v>593</v>
      </c>
      <c r="K5069" s="65" t="s">
        <v>405</v>
      </c>
    </row>
    <row r="5070" spans="1:11" ht="12.75" customHeight="1">
      <c r="A5070" s="68" t="s">
        <v>304</v>
      </c>
      <c r="B5070" s="68" t="s">
        <v>56</v>
      </c>
      <c r="C5070" s="68" t="s">
        <v>287</v>
      </c>
      <c r="D5070" s="68" t="s">
        <v>359</v>
      </c>
      <c r="E5070" s="68" t="s">
        <v>360</v>
      </c>
      <c r="F5070" s="68" t="s">
        <v>82</v>
      </c>
      <c r="G5070" s="68" t="s">
        <v>403</v>
      </c>
      <c r="H5070" s="68" t="s">
        <v>364</v>
      </c>
      <c r="I5070" s="65">
        <v>197358</v>
      </c>
      <c r="J5070" s="65">
        <v>930</v>
      </c>
      <c r="K5070" s="65" t="s">
        <v>249</v>
      </c>
    </row>
    <row r="5071" spans="1:11" ht="12.75" customHeight="1">
      <c r="A5071" s="68" t="s">
        <v>304</v>
      </c>
      <c r="B5071" s="68" t="s">
        <v>56</v>
      </c>
      <c r="C5071" s="68" t="s">
        <v>287</v>
      </c>
      <c r="D5071" s="68" t="s">
        <v>359</v>
      </c>
      <c r="E5071" s="68" t="s">
        <v>360</v>
      </c>
      <c r="F5071" s="68" t="s">
        <v>82</v>
      </c>
      <c r="G5071" s="68" t="s">
        <v>403</v>
      </c>
      <c r="H5071" s="68" t="s">
        <v>451</v>
      </c>
      <c r="I5071" s="65">
        <v>176868</v>
      </c>
      <c r="J5071" s="65">
        <v>930</v>
      </c>
      <c r="K5071" s="65" t="s">
        <v>249</v>
      </c>
    </row>
    <row r="5072" spans="1:11" ht="12.75" customHeight="1">
      <c r="A5072" s="68" t="s">
        <v>304</v>
      </c>
      <c r="B5072" s="68" t="s">
        <v>56</v>
      </c>
      <c r="C5072" s="68" t="s">
        <v>287</v>
      </c>
      <c r="D5072" s="68" t="s">
        <v>359</v>
      </c>
      <c r="E5072" s="68" t="s">
        <v>360</v>
      </c>
      <c r="F5072" s="68" t="s">
        <v>82</v>
      </c>
      <c r="G5072" s="68" t="s">
        <v>403</v>
      </c>
      <c r="H5072" s="68" t="s">
        <v>365</v>
      </c>
      <c r="I5072" s="65">
        <v>145248</v>
      </c>
      <c r="J5072" s="65">
        <v>930</v>
      </c>
      <c r="K5072" s="65" t="s">
        <v>249</v>
      </c>
    </row>
    <row r="5073" spans="1:11" ht="12.75" customHeight="1">
      <c r="A5073" s="68" t="s">
        <v>304</v>
      </c>
      <c r="B5073" s="68" t="s">
        <v>56</v>
      </c>
      <c r="C5073" s="68" t="s">
        <v>287</v>
      </c>
      <c r="D5073" s="68" t="s">
        <v>359</v>
      </c>
      <c r="E5073" s="68" t="s">
        <v>360</v>
      </c>
      <c r="F5073" s="68" t="s">
        <v>82</v>
      </c>
      <c r="G5073" s="68" t="s">
        <v>403</v>
      </c>
      <c r="H5073" s="68" t="s">
        <v>366</v>
      </c>
      <c r="I5073" s="65">
        <v>101914</v>
      </c>
      <c r="J5073" s="65">
        <v>930</v>
      </c>
      <c r="K5073" s="65" t="s">
        <v>249</v>
      </c>
    </row>
    <row r="5074" spans="1:11" ht="12.75" customHeight="1">
      <c r="A5074" s="68" t="s">
        <v>304</v>
      </c>
      <c r="B5074" s="68" t="s">
        <v>56</v>
      </c>
      <c r="C5074" s="68" t="s">
        <v>287</v>
      </c>
      <c r="D5074" s="68" t="s">
        <v>359</v>
      </c>
      <c r="E5074" s="68" t="s">
        <v>360</v>
      </c>
      <c r="F5074" s="68" t="s">
        <v>82</v>
      </c>
      <c r="G5074" s="68" t="s">
        <v>403</v>
      </c>
      <c r="H5074" s="68" t="s">
        <v>367</v>
      </c>
      <c r="I5074" s="65">
        <v>73947</v>
      </c>
      <c r="J5074" s="65">
        <v>930</v>
      </c>
      <c r="K5074" s="65" t="s">
        <v>249</v>
      </c>
    </row>
    <row r="5075" spans="1:11" ht="12.75" customHeight="1">
      <c r="A5075" s="68" t="s">
        <v>304</v>
      </c>
      <c r="B5075" s="68" t="s">
        <v>56</v>
      </c>
      <c r="C5075" s="68" t="s">
        <v>287</v>
      </c>
      <c r="D5075" s="68" t="s">
        <v>359</v>
      </c>
      <c r="E5075" s="68" t="s">
        <v>360</v>
      </c>
      <c r="F5075" s="68" t="s">
        <v>82</v>
      </c>
      <c r="G5075" s="68" t="s">
        <v>403</v>
      </c>
      <c r="H5075" s="68" t="s">
        <v>247</v>
      </c>
      <c r="I5075" s="65">
        <v>220838</v>
      </c>
      <c r="J5075" s="65">
        <v>930</v>
      </c>
      <c r="K5075" s="65" t="s">
        <v>249</v>
      </c>
    </row>
    <row r="5076" spans="1:11" ht="12.75" customHeight="1">
      <c r="A5076" s="68" t="s">
        <v>304</v>
      </c>
      <c r="B5076" s="68" t="s">
        <v>56</v>
      </c>
      <c r="C5076" s="68" t="s">
        <v>287</v>
      </c>
      <c r="D5076" s="68" t="s">
        <v>359</v>
      </c>
      <c r="E5076" s="68" t="s">
        <v>360</v>
      </c>
      <c r="F5076" s="68" t="s">
        <v>82</v>
      </c>
      <c r="G5076" s="68" t="s">
        <v>403</v>
      </c>
      <c r="H5076" s="68" t="s">
        <v>375</v>
      </c>
      <c r="I5076" s="65">
        <v>116556</v>
      </c>
      <c r="J5076" s="65">
        <v>930</v>
      </c>
      <c r="K5076" s="65" t="s">
        <v>249</v>
      </c>
    </row>
    <row r="5077" spans="1:11" ht="12.75" customHeight="1">
      <c r="A5077" s="68" t="s">
        <v>304</v>
      </c>
      <c r="B5077" s="68" t="s">
        <v>56</v>
      </c>
      <c r="C5077" s="68" t="s">
        <v>287</v>
      </c>
      <c r="D5077" s="68" t="s">
        <v>359</v>
      </c>
      <c r="E5077" s="68" t="s">
        <v>360</v>
      </c>
      <c r="F5077" s="68" t="s">
        <v>82</v>
      </c>
      <c r="G5077" s="68" t="s">
        <v>403</v>
      </c>
      <c r="H5077" s="68" t="s">
        <v>368</v>
      </c>
      <c r="I5077" s="65">
        <v>87848</v>
      </c>
      <c r="J5077" s="65">
        <v>930</v>
      </c>
      <c r="K5077" s="65" t="s">
        <v>249</v>
      </c>
    </row>
    <row r="5078" spans="1:11" ht="12.75" customHeight="1">
      <c r="A5078" s="68" t="s">
        <v>304</v>
      </c>
      <c r="B5078" s="68" t="s">
        <v>56</v>
      </c>
      <c r="C5078" s="68" t="s">
        <v>287</v>
      </c>
      <c r="D5078" s="68" t="s">
        <v>359</v>
      </c>
      <c r="E5078" s="68" t="s">
        <v>360</v>
      </c>
      <c r="F5078" s="68" t="s">
        <v>82</v>
      </c>
      <c r="G5078" s="68" t="s">
        <v>403</v>
      </c>
      <c r="H5078" s="68" t="s">
        <v>491</v>
      </c>
      <c r="I5078" s="65">
        <v>104534</v>
      </c>
      <c r="J5078" s="65">
        <v>930</v>
      </c>
      <c r="K5078" s="65" t="s">
        <v>249</v>
      </c>
    </row>
    <row r="5079" spans="1:11" ht="12.75" customHeight="1">
      <c r="A5079" s="68" t="s">
        <v>304</v>
      </c>
      <c r="B5079" s="68" t="s">
        <v>56</v>
      </c>
      <c r="C5079" s="68" t="s">
        <v>287</v>
      </c>
      <c r="D5079" s="68" t="s">
        <v>359</v>
      </c>
      <c r="E5079" s="68" t="s">
        <v>360</v>
      </c>
      <c r="F5079" s="68" t="s">
        <v>82</v>
      </c>
      <c r="G5079" s="68" t="s">
        <v>403</v>
      </c>
      <c r="H5079" s="68" t="s">
        <v>369</v>
      </c>
      <c r="I5079" s="65">
        <v>54701</v>
      </c>
      <c r="J5079" s="65">
        <v>930</v>
      </c>
      <c r="K5079" s="65" t="s">
        <v>249</v>
      </c>
    </row>
    <row r="5080" spans="1:11" ht="12.75" customHeight="1">
      <c r="A5080" s="68" t="s">
        <v>304</v>
      </c>
      <c r="B5080" s="68" t="s">
        <v>56</v>
      </c>
      <c r="C5080" s="68" t="s">
        <v>287</v>
      </c>
      <c r="D5080" s="68" t="s">
        <v>359</v>
      </c>
      <c r="E5080" s="68" t="s">
        <v>360</v>
      </c>
      <c r="F5080" s="68" t="s">
        <v>82</v>
      </c>
      <c r="G5080" s="68" t="s">
        <v>403</v>
      </c>
      <c r="H5080" s="68" t="s">
        <v>638</v>
      </c>
      <c r="I5080" s="65">
        <v>42681</v>
      </c>
      <c r="J5080" s="65">
        <v>930</v>
      </c>
      <c r="K5080" s="65" t="s">
        <v>249</v>
      </c>
    </row>
    <row r="5081" spans="1:11" ht="12.75" customHeight="1">
      <c r="A5081" s="68" t="s">
        <v>460</v>
      </c>
      <c r="B5081" s="68" t="s">
        <v>478</v>
      </c>
      <c r="C5081" s="68" t="s">
        <v>287</v>
      </c>
      <c r="D5081" s="68" t="s">
        <v>359</v>
      </c>
      <c r="E5081" s="68" t="s">
        <v>360</v>
      </c>
      <c r="F5081" s="68" t="s">
        <v>75</v>
      </c>
      <c r="G5081" s="68" t="s">
        <v>246</v>
      </c>
      <c r="H5081" s="68" t="s">
        <v>364</v>
      </c>
      <c r="I5081" s="65">
        <v>8399</v>
      </c>
      <c r="J5081" s="65">
        <v>104</v>
      </c>
      <c r="K5081" s="65" t="s">
        <v>361</v>
      </c>
    </row>
    <row r="5082" spans="1:11" ht="12.75" customHeight="1">
      <c r="A5082" s="68" t="s">
        <v>460</v>
      </c>
      <c r="B5082" s="68" t="s">
        <v>478</v>
      </c>
      <c r="C5082" s="68" t="s">
        <v>287</v>
      </c>
      <c r="D5082" s="68" t="s">
        <v>359</v>
      </c>
      <c r="E5082" s="68" t="s">
        <v>360</v>
      </c>
      <c r="F5082" s="68" t="s">
        <v>75</v>
      </c>
      <c r="G5082" s="68" t="s">
        <v>246</v>
      </c>
      <c r="H5082" s="68" t="s">
        <v>451</v>
      </c>
      <c r="I5082" s="65">
        <v>40315</v>
      </c>
      <c r="J5082" s="65">
        <v>104</v>
      </c>
      <c r="K5082" s="65" t="s">
        <v>361</v>
      </c>
    </row>
    <row r="5083" spans="1:11" ht="12.75" customHeight="1">
      <c r="A5083" s="68" t="s">
        <v>460</v>
      </c>
      <c r="B5083" s="68" t="s">
        <v>478</v>
      </c>
      <c r="C5083" s="68" t="s">
        <v>287</v>
      </c>
      <c r="D5083" s="68" t="s">
        <v>359</v>
      </c>
      <c r="E5083" s="68" t="s">
        <v>360</v>
      </c>
      <c r="F5083" s="68" t="s">
        <v>75</v>
      </c>
      <c r="G5083" s="68" t="s">
        <v>246</v>
      </c>
      <c r="H5083" s="68" t="s">
        <v>365</v>
      </c>
      <c r="I5083" s="65">
        <v>34712</v>
      </c>
      <c r="J5083" s="65">
        <v>104</v>
      </c>
      <c r="K5083" s="65" t="s">
        <v>361</v>
      </c>
    </row>
    <row r="5084" spans="1:11" ht="12.75" customHeight="1">
      <c r="A5084" s="68" t="s">
        <v>460</v>
      </c>
      <c r="B5084" s="68" t="s">
        <v>478</v>
      </c>
      <c r="C5084" s="68" t="s">
        <v>287</v>
      </c>
      <c r="D5084" s="68" t="s">
        <v>359</v>
      </c>
      <c r="E5084" s="68" t="s">
        <v>360</v>
      </c>
      <c r="F5084" s="68" t="s">
        <v>75</v>
      </c>
      <c r="G5084" s="68" t="s">
        <v>246</v>
      </c>
      <c r="H5084" s="68" t="s">
        <v>366</v>
      </c>
      <c r="I5084" s="65">
        <v>30488</v>
      </c>
      <c r="J5084" s="65">
        <v>104</v>
      </c>
      <c r="K5084" s="65" t="s">
        <v>361</v>
      </c>
    </row>
    <row r="5085" spans="1:11" ht="12.75" customHeight="1">
      <c r="A5085" s="68" t="s">
        <v>460</v>
      </c>
      <c r="B5085" s="68" t="s">
        <v>478</v>
      </c>
      <c r="C5085" s="68" t="s">
        <v>287</v>
      </c>
      <c r="D5085" s="68" t="s">
        <v>359</v>
      </c>
      <c r="E5085" s="68" t="s">
        <v>360</v>
      </c>
      <c r="F5085" s="68" t="s">
        <v>75</v>
      </c>
      <c r="G5085" s="68" t="s">
        <v>246</v>
      </c>
      <c r="H5085" s="68" t="s">
        <v>367</v>
      </c>
      <c r="I5085" s="65">
        <v>28090</v>
      </c>
      <c r="J5085" s="65">
        <v>104</v>
      </c>
      <c r="K5085" s="65" t="s">
        <v>361</v>
      </c>
    </row>
    <row r="5086" spans="1:11" ht="12.75" customHeight="1">
      <c r="A5086" s="68" t="s">
        <v>460</v>
      </c>
      <c r="B5086" s="68" t="s">
        <v>478</v>
      </c>
      <c r="C5086" s="68" t="s">
        <v>287</v>
      </c>
      <c r="D5086" s="68" t="s">
        <v>359</v>
      </c>
      <c r="E5086" s="68" t="s">
        <v>360</v>
      </c>
      <c r="F5086" s="68" t="s">
        <v>75</v>
      </c>
      <c r="G5086" s="68" t="s">
        <v>246</v>
      </c>
      <c r="H5086" s="68" t="s">
        <v>247</v>
      </c>
      <c r="I5086" s="65">
        <v>14713</v>
      </c>
      <c r="J5086" s="65">
        <v>104</v>
      </c>
      <c r="K5086" s="65" t="s">
        <v>361</v>
      </c>
    </row>
    <row r="5087" spans="1:11" ht="12.75" customHeight="1">
      <c r="A5087" s="68" t="s">
        <v>460</v>
      </c>
      <c r="B5087" s="68" t="s">
        <v>478</v>
      </c>
      <c r="C5087" s="68" t="s">
        <v>287</v>
      </c>
      <c r="D5087" s="68" t="s">
        <v>359</v>
      </c>
      <c r="E5087" s="68" t="s">
        <v>360</v>
      </c>
      <c r="F5087" s="68" t="s">
        <v>75</v>
      </c>
      <c r="G5087" s="68" t="s">
        <v>246</v>
      </c>
      <c r="H5087" s="68" t="s">
        <v>375</v>
      </c>
      <c r="I5087" s="65">
        <v>9578</v>
      </c>
      <c r="J5087" s="65">
        <v>104</v>
      </c>
      <c r="K5087" s="65" t="s">
        <v>361</v>
      </c>
    </row>
    <row r="5088" spans="1:11" ht="12.75" customHeight="1">
      <c r="A5088" s="68" t="s">
        <v>460</v>
      </c>
      <c r="B5088" s="68" t="s">
        <v>478</v>
      </c>
      <c r="C5088" s="68" t="s">
        <v>287</v>
      </c>
      <c r="D5088" s="68" t="s">
        <v>359</v>
      </c>
      <c r="E5088" s="68" t="s">
        <v>360</v>
      </c>
      <c r="F5088" s="68" t="s">
        <v>75</v>
      </c>
      <c r="G5088" s="68" t="s">
        <v>246</v>
      </c>
      <c r="H5088" s="68" t="s">
        <v>368</v>
      </c>
      <c r="I5088" s="65">
        <v>2058</v>
      </c>
      <c r="J5088" s="65">
        <v>104</v>
      </c>
      <c r="K5088" s="65" t="s">
        <v>361</v>
      </c>
    </row>
    <row r="5089" spans="1:11" ht="12.75" customHeight="1">
      <c r="A5089" s="68" t="s">
        <v>460</v>
      </c>
      <c r="B5089" s="68" t="s">
        <v>478</v>
      </c>
      <c r="C5089" s="68" t="s">
        <v>287</v>
      </c>
      <c r="D5089" s="68" t="s">
        <v>359</v>
      </c>
      <c r="E5089" s="68" t="s">
        <v>360</v>
      </c>
      <c r="F5089" s="68" t="s">
        <v>75</v>
      </c>
      <c r="G5089" s="68" t="s">
        <v>246</v>
      </c>
      <c r="H5089" s="68" t="s">
        <v>491</v>
      </c>
      <c r="I5089" s="65">
        <v>9</v>
      </c>
      <c r="J5089" s="65">
        <v>104</v>
      </c>
      <c r="K5089" s="65" t="s">
        <v>361</v>
      </c>
    </row>
    <row r="5090" spans="1:11" ht="12.75" customHeight="1">
      <c r="A5090" s="68" t="s">
        <v>460</v>
      </c>
      <c r="B5090" s="68" t="s">
        <v>478</v>
      </c>
      <c r="C5090" s="68" t="s">
        <v>287</v>
      </c>
      <c r="D5090" s="68" t="s">
        <v>359</v>
      </c>
      <c r="E5090" s="68" t="s">
        <v>360</v>
      </c>
      <c r="F5090" s="68" t="s">
        <v>75</v>
      </c>
      <c r="G5090" s="68" t="s">
        <v>246</v>
      </c>
      <c r="H5090" s="68" t="s">
        <v>364</v>
      </c>
      <c r="I5090" s="65">
        <v>103</v>
      </c>
      <c r="J5090" s="65">
        <v>103</v>
      </c>
      <c r="K5090" s="65" t="s">
        <v>370</v>
      </c>
    </row>
    <row r="5091" spans="1:11" ht="12.75" customHeight="1">
      <c r="A5091" s="68" t="s">
        <v>460</v>
      </c>
      <c r="B5091" s="68" t="s">
        <v>478</v>
      </c>
      <c r="C5091" s="68" t="s">
        <v>287</v>
      </c>
      <c r="D5091" s="68" t="s">
        <v>359</v>
      </c>
      <c r="E5091" s="68" t="s">
        <v>360</v>
      </c>
      <c r="F5091" s="68" t="s">
        <v>75</v>
      </c>
      <c r="G5091" s="68" t="s">
        <v>246</v>
      </c>
      <c r="H5091" s="68" t="s">
        <v>451</v>
      </c>
      <c r="I5091" s="65">
        <v>354</v>
      </c>
      <c r="J5091" s="65">
        <v>103</v>
      </c>
      <c r="K5091" s="65" t="s">
        <v>370</v>
      </c>
    </row>
    <row r="5092" spans="1:11" ht="12.75" customHeight="1">
      <c r="A5092" s="68" t="s">
        <v>460</v>
      </c>
      <c r="B5092" s="68" t="s">
        <v>478</v>
      </c>
      <c r="C5092" s="68" t="s">
        <v>287</v>
      </c>
      <c r="D5092" s="68" t="s">
        <v>359</v>
      </c>
      <c r="E5092" s="68" t="s">
        <v>360</v>
      </c>
      <c r="F5092" s="68" t="s">
        <v>75</v>
      </c>
      <c r="G5092" s="68" t="s">
        <v>246</v>
      </c>
      <c r="H5092" s="68" t="s">
        <v>365</v>
      </c>
      <c r="I5092" s="65">
        <v>277</v>
      </c>
      <c r="J5092" s="65">
        <v>103</v>
      </c>
      <c r="K5092" s="65" t="s">
        <v>370</v>
      </c>
    </row>
    <row r="5093" spans="1:11" ht="12.75" customHeight="1">
      <c r="A5093" s="68" t="s">
        <v>460</v>
      </c>
      <c r="B5093" s="68" t="s">
        <v>478</v>
      </c>
      <c r="C5093" s="68" t="s">
        <v>287</v>
      </c>
      <c r="D5093" s="68" t="s">
        <v>359</v>
      </c>
      <c r="E5093" s="68" t="s">
        <v>360</v>
      </c>
      <c r="F5093" s="68" t="s">
        <v>75</v>
      </c>
      <c r="G5093" s="68" t="s">
        <v>246</v>
      </c>
      <c r="H5093" s="68" t="s">
        <v>366</v>
      </c>
      <c r="I5093" s="65">
        <v>274</v>
      </c>
      <c r="J5093" s="65">
        <v>103</v>
      </c>
      <c r="K5093" s="65" t="s">
        <v>370</v>
      </c>
    </row>
    <row r="5094" spans="1:11" ht="12.75" customHeight="1">
      <c r="A5094" s="68" t="s">
        <v>460</v>
      </c>
      <c r="B5094" s="68" t="s">
        <v>478</v>
      </c>
      <c r="C5094" s="68" t="s">
        <v>287</v>
      </c>
      <c r="D5094" s="68" t="s">
        <v>359</v>
      </c>
      <c r="E5094" s="68" t="s">
        <v>360</v>
      </c>
      <c r="F5094" s="68" t="s">
        <v>75</v>
      </c>
      <c r="G5094" s="68" t="s">
        <v>246</v>
      </c>
      <c r="H5094" s="68" t="s">
        <v>367</v>
      </c>
      <c r="I5094" s="65">
        <v>200</v>
      </c>
      <c r="J5094" s="65">
        <v>103</v>
      </c>
      <c r="K5094" s="65" t="s">
        <v>370</v>
      </c>
    </row>
    <row r="5095" spans="1:11" ht="12.75" customHeight="1">
      <c r="A5095" s="68" t="s">
        <v>460</v>
      </c>
      <c r="B5095" s="68" t="s">
        <v>478</v>
      </c>
      <c r="C5095" s="68" t="s">
        <v>287</v>
      </c>
      <c r="D5095" s="68" t="s">
        <v>359</v>
      </c>
      <c r="E5095" s="68" t="s">
        <v>360</v>
      </c>
      <c r="F5095" s="68" t="s">
        <v>75</v>
      </c>
      <c r="G5095" s="68" t="s">
        <v>246</v>
      </c>
      <c r="H5095" s="68" t="s">
        <v>247</v>
      </c>
      <c r="I5095" s="65">
        <v>127</v>
      </c>
      <c r="J5095" s="65">
        <v>103</v>
      </c>
      <c r="K5095" s="65" t="s">
        <v>370</v>
      </c>
    </row>
    <row r="5096" spans="1:11" ht="12.75" customHeight="1">
      <c r="A5096" s="68" t="s">
        <v>460</v>
      </c>
      <c r="B5096" s="68" t="s">
        <v>478</v>
      </c>
      <c r="C5096" s="68" t="s">
        <v>287</v>
      </c>
      <c r="D5096" s="68" t="s">
        <v>359</v>
      </c>
      <c r="E5096" s="68" t="s">
        <v>360</v>
      </c>
      <c r="F5096" s="68" t="s">
        <v>75</v>
      </c>
      <c r="G5096" s="68" t="s">
        <v>246</v>
      </c>
      <c r="H5096" s="68" t="s">
        <v>375</v>
      </c>
      <c r="I5096" s="65">
        <v>102</v>
      </c>
      <c r="J5096" s="65">
        <v>103</v>
      </c>
      <c r="K5096" s="65" t="s">
        <v>370</v>
      </c>
    </row>
    <row r="5097" spans="1:11" ht="12.75" customHeight="1">
      <c r="A5097" s="68" t="s">
        <v>460</v>
      </c>
      <c r="B5097" s="68" t="s">
        <v>478</v>
      </c>
      <c r="C5097" s="68" t="s">
        <v>287</v>
      </c>
      <c r="D5097" s="68" t="s">
        <v>359</v>
      </c>
      <c r="E5097" s="68" t="s">
        <v>360</v>
      </c>
      <c r="F5097" s="68" t="s">
        <v>75</v>
      </c>
      <c r="G5097" s="68" t="s">
        <v>246</v>
      </c>
      <c r="H5097" s="68" t="s">
        <v>368</v>
      </c>
      <c r="I5097" s="65">
        <v>4</v>
      </c>
      <c r="J5097" s="65">
        <v>103</v>
      </c>
      <c r="K5097" s="65" t="s">
        <v>370</v>
      </c>
    </row>
    <row r="5098" spans="1:11" ht="12.75" customHeight="1">
      <c r="A5098" s="68" t="s">
        <v>460</v>
      </c>
      <c r="B5098" s="68" t="s">
        <v>478</v>
      </c>
      <c r="C5098" s="68" t="s">
        <v>287</v>
      </c>
      <c r="D5098" s="68" t="s">
        <v>359</v>
      </c>
      <c r="E5098" s="68" t="s">
        <v>360</v>
      </c>
      <c r="F5098" s="68" t="s">
        <v>75</v>
      </c>
      <c r="G5098" s="68" t="s">
        <v>246</v>
      </c>
      <c r="H5098" s="68" t="s">
        <v>364</v>
      </c>
      <c r="I5098" s="65">
        <v>32</v>
      </c>
      <c r="J5098" s="65">
        <v>212</v>
      </c>
      <c r="K5098" s="65" t="s">
        <v>276</v>
      </c>
    </row>
    <row r="5099" spans="1:11" ht="12.75" customHeight="1">
      <c r="A5099" s="68" t="s">
        <v>460</v>
      </c>
      <c r="B5099" s="68" t="s">
        <v>478</v>
      </c>
      <c r="C5099" s="68" t="s">
        <v>287</v>
      </c>
      <c r="D5099" s="68" t="s">
        <v>359</v>
      </c>
      <c r="E5099" s="68" t="s">
        <v>360</v>
      </c>
      <c r="F5099" s="68" t="s">
        <v>75</v>
      </c>
      <c r="G5099" s="68" t="s">
        <v>246</v>
      </c>
      <c r="H5099" s="68" t="s">
        <v>451</v>
      </c>
      <c r="I5099" s="65">
        <v>203</v>
      </c>
      <c r="J5099" s="65">
        <v>212</v>
      </c>
      <c r="K5099" s="65" t="s">
        <v>276</v>
      </c>
    </row>
    <row r="5100" spans="1:11" ht="12.75" customHeight="1">
      <c r="A5100" s="68" t="s">
        <v>460</v>
      </c>
      <c r="B5100" s="68" t="s">
        <v>478</v>
      </c>
      <c r="C5100" s="68" t="s">
        <v>287</v>
      </c>
      <c r="D5100" s="68" t="s">
        <v>359</v>
      </c>
      <c r="E5100" s="68" t="s">
        <v>360</v>
      </c>
      <c r="F5100" s="68" t="s">
        <v>75</v>
      </c>
      <c r="G5100" s="68" t="s">
        <v>246</v>
      </c>
      <c r="H5100" s="68" t="s">
        <v>365</v>
      </c>
      <c r="I5100" s="65">
        <v>153</v>
      </c>
      <c r="J5100" s="65">
        <v>212</v>
      </c>
      <c r="K5100" s="65" t="s">
        <v>276</v>
      </c>
    </row>
    <row r="5101" spans="1:11" ht="12.75" customHeight="1">
      <c r="A5101" s="68" t="s">
        <v>460</v>
      </c>
      <c r="B5101" s="68" t="s">
        <v>478</v>
      </c>
      <c r="C5101" s="68" t="s">
        <v>287</v>
      </c>
      <c r="D5101" s="68" t="s">
        <v>359</v>
      </c>
      <c r="E5101" s="68" t="s">
        <v>360</v>
      </c>
      <c r="F5101" s="68" t="s">
        <v>75</v>
      </c>
      <c r="G5101" s="68" t="s">
        <v>246</v>
      </c>
      <c r="H5101" s="68" t="s">
        <v>366</v>
      </c>
      <c r="I5101" s="65">
        <v>63</v>
      </c>
      <c r="J5101" s="65">
        <v>212</v>
      </c>
      <c r="K5101" s="65" t="s">
        <v>276</v>
      </c>
    </row>
    <row r="5102" spans="1:11" ht="12.75" customHeight="1">
      <c r="A5102" s="68" t="s">
        <v>460</v>
      </c>
      <c r="B5102" s="68" t="s">
        <v>478</v>
      </c>
      <c r="C5102" s="68" t="s">
        <v>287</v>
      </c>
      <c r="D5102" s="68" t="s">
        <v>359</v>
      </c>
      <c r="E5102" s="68" t="s">
        <v>360</v>
      </c>
      <c r="F5102" s="68" t="s">
        <v>75</v>
      </c>
      <c r="G5102" s="68" t="s">
        <v>246</v>
      </c>
      <c r="H5102" s="68" t="s">
        <v>367</v>
      </c>
      <c r="I5102" s="65">
        <v>15</v>
      </c>
      <c r="J5102" s="65">
        <v>212</v>
      </c>
      <c r="K5102" s="65" t="s">
        <v>276</v>
      </c>
    </row>
    <row r="5103" spans="1:11" ht="12.75" customHeight="1">
      <c r="A5103" s="68" t="s">
        <v>460</v>
      </c>
      <c r="B5103" s="68" t="s">
        <v>478</v>
      </c>
      <c r="C5103" s="68" t="s">
        <v>287</v>
      </c>
      <c r="D5103" s="68" t="s">
        <v>359</v>
      </c>
      <c r="E5103" s="68" t="s">
        <v>360</v>
      </c>
      <c r="F5103" s="68" t="s">
        <v>75</v>
      </c>
      <c r="G5103" s="68" t="s">
        <v>246</v>
      </c>
      <c r="H5103" s="68" t="s">
        <v>247</v>
      </c>
      <c r="I5103" s="65">
        <v>6</v>
      </c>
      <c r="J5103" s="65">
        <v>212</v>
      </c>
      <c r="K5103" s="65" t="s">
        <v>276</v>
      </c>
    </row>
    <row r="5104" spans="1:11" ht="12.75" customHeight="1">
      <c r="A5104" s="68" t="s">
        <v>460</v>
      </c>
      <c r="B5104" s="68" t="s">
        <v>478</v>
      </c>
      <c r="C5104" s="68" t="s">
        <v>287</v>
      </c>
      <c r="D5104" s="68" t="s">
        <v>359</v>
      </c>
      <c r="E5104" s="68" t="s">
        <v>360</v>
      </c>
      <c r="F5104" s="68" t="s">
        <v>75</v>
      </c>
      <c r="G5104" s="68" t="s">
        <v>246</v>
      </c>
      <c r="H5104" s="68" t="s">
        <v>375</v>
      </c>
      <c r="I5104" s="65">
        <v>7</v>
      </c>
      <c r="J5104" s="65">
        <v>212</v>
      </c>
      <c r="K5104" s="65" t="s">
        <v>276</v>
      </c>
    </row>
    <row r="5105" spans="1:11" ht="12.75" customHeight="1">
      <c r="A5105" s="68" t="s">
        <v>460</v>
      </c>
      <c r="B5105" s="68" t="s">
        <v>478</v>
      </c>
      <c r="C5105" s="68" t="s">
        <v>287</v>
      </c>
      <c r="D5105" s="68" t="s">
        <v>359</v>
      </c>
      <c r="E5105" s="68" t="s">
        <v>360</v>
      </c>
      <c r="F5105" s="68" t="s">
        <v>75</v>
      </c>
      <c r="G5105" s="68" t="s">
        <v>246</v>
      </c>
      <c r="H5105" s="68" t="s">
        <v>364</v>
      </c>
      <c r="I5105" s="65">
        <v>553</v>
      </c>
      <c r="J5105" s="65">
        <v>102</v>
      </c>
      <c r="K5105" s="65" t="s">
        <v>371</v>
      </c>
    </row>
    <row r="5106" spans="1:11" ht="12.75" customHeight="1">
      <c r="A5106" s="68" t="s">
        <v>460</v>
      </c>
      <c r="B5106" s="68" t="s">
        <v>478</v>
      </c>
      <c r="C5106" s="68" t="s">
        <v>287</v>
      </c>
      <c r="D5106" s="68" t="s">
        <v>359</v>
      </c>
      <c r="E5106" s="68" t="s">
        <v>360</v>
      </c>
      <c r="F5106" s="68" t="s">
        <v>75</v>
      </c>
      <c r="G5106" s="68" t="s">
        <v>246</v>
      </c>
      <c r="H5106" s="68" t="s">
        <v>451</v>
      </c>
      <c r="I5106" s="65">
        <v>4077</v>
      </c>
      <c r="J5106" s="65">
        <v>102</v>
      </c>
      <c r="K5106" s="65" t="s">
        <v>371</v>
      </c>
    </row>
    <row r="5107" spans="1:11" ht="12.75" customHeight="1">
      <c r="A5107" s="68" t="s">
        <v>460</v>
      </c>
      <c r="B5107" s="68" t="s">
        <v>478</v>
      </c>
      <c r="C5107" s="68" t="s">
        <v>287</v>
      </c>
      <c r="D5107" s="68" t="s">
        <v>359</v>
      </c>
      <c r="E5107" s="68" t="s">
        <v>360</v>
      </c>
      <c r="F5107" s="68" t="s">
        <v>75</v>
      </c>
      <c r="G5107" s="68" t="s">
        <v>246</v>
      </c>
      <c r="H5107" s="68" t="s">
        <v>365</v>
      </c>
      <c r="I5107" s="65">
        <v>2640</v>
      </c>
      <c r="J5107" s="65">
        <v>102</v>
      </c>
      <c r="K5107" s="65" t="s">
        <v>371</v>
      </c>
    </row>
    <row r="5108" spans="1:11" ht="12.75" customHeight="1">
      <c r="A5108" s="68" t="s">
        <v>460</v>
      </c>
      <c r="B5108" s="68" t="s">
        <v>478</v>
      </c>
      <c r="C5108" s="68" t="s">
        <v>287</v>
      </c>
      <c r="D5108" s="68" t="s">
        <v>359</v>
      </c>
      <c r="E5108" s="68" t="s">
        <v>360</v>
      </c>
      <c r="F5108" s="68" t="s">
        <v>75</v>
      </c>
      <c r="G5108" s="68" t="s">
        <v>246</v>
      </c>
      <c r="H5108" s="68" t="s">
        <v>366</v>
      </c>
      <c r="I5108" s="65">
        <v>2292</v>
      </c>
      <c r="J5108" s="65">
        <v>102</v>
      </c>
      <c r="K5108" s="65" t="s">
        <v>371</v>
      </c>
    </row>
    <row r="5109" spans="1:11" ht="12.75" customHeight="1">
      <c r="A5109" s="68" t="s">
        <v>460</v>
      </c>
      <c r="B5109" s="68" t="s">
        <v>478</v>
      </c>
      <c r="C5109" s="68" t="s">
        <v>287</v>
      </c>
      <c r="D5109" s="68" t="s">
        <v>359</v>
      </c>
      <c r="E5109" s="68" t="s">
        <v>360</v>
      </c>
      <c r="F5109" s="68" t="s">
        <v>75</v>
      </c>
      <c r="G5109" s="68" t="s">
        <v>246</v>
      </c>
      <c r="H5109" s="68" t="s">
        <v>367</v>
      </c>
      <c r="I5109" s="65">
        <v>2497</v>
      </c>
      <c r="J5109" s="65">
        <v>102</v>
      </c>
      <c r="K5109" s="65" t="s">
        <v>371</v>
      </c>
    </row>
    <row r="5110" spans="1:11" ht="12.75" customHeight="1">
      <c r="A5110" s="68" t="s">
        <v>460</v>
      </c>
      <c r="B5110" s="68" t="s">
        <v>478</v>
      </c>
      <c r="C5110" s="68" t="s">
        <v>287</v>
      </c>
      <c r="D5110" s="68" t="s">
        <v>359</v>
      </c>
      <c r="E5110" s="68" t="s">
        <v>360</v>
      </c>
      <c r="F5110" s="68" t="s">
        <v>75</v>
      </c>
      <c r="G5110" s="68" t="s">
        <v>246</v>
      </c>
      <c r="H5110" s="68" t="s">
        <v>247</v>
      </c>
      <c r="I5110" s="65">
        <v>2105</v>
      </c>
      <c r="J5110" s="65">
        <v>102</v>
      </c>
      <c r="K5110" s="65" t="s">
        <v>371</v>
      </c>
    </row>
    <row r="5111" spans="1:11" ht="12.75" customHeight="1">
      <c r="A5111" s="68" t="s">
        <v>460</v>
      </c>
      <c r="B5111" s="68" t="s">
        <v>478</v>
      </c>
      <c r="C5111" s="68" t="s">
        <v>287</v>
      </c>
      <c r="D5111" s="68" t="s">
        <v>359</v>
      </c>
      <c r="E5111" s="68" t="s">
        <v>360</v>
      </c>
      <c r="F5111" s="68" t="s">
        <v>75</v>
      </c>
      <c r="G5111" s="68" t="s">
        <v>246</v>
      </c>
      <c r="H5111" s="68" t="s">
        <v>375</v>
      </c>
      <c r="I5111" s="65">
        <v>2052</v>
      </c>
      <c r="J5111" s="65">
        <v>102</v>
      </c>
      <c r="K5111" s="65" t="s">
        <v>371</v>
      </c>
    </row>
    <row r="5112" spans="1:11" ht="12.75" customHeight="1">
      <c r="A5112" s="68" t="s">
        <v>460</v>
      </c>
      <c r="B5112" s="68" t="s">
        <v>478</v>
      </c>
      <c r="C5112" s="68" t="s">
        <v>287</v>
      </c>
      <c r="D5112" s="68" t="s">
        <v>359</v>
      </c>
      <c r="E5112" s="68" t="s">
        <v>360</v>
      </c>
      <c r="F5112" s="68" t="s">
        <v>75</v>
      </c>
      <c r="G5112" s="68" t="s">
        <v>246</v>
      </c>
      <c r="H5112" s="68" t="s">
        <v>368</v>
      </c>
      <c r="I5112" s="65">
        <v>1630</v>
      </c>
      <c r="J5112" s="65">
        <v>102</v>
      </c>
      <c r="K5112" s="65" t="s">
        <v>371</v>
      </c>
    </row>
    <row r="5113" spans="1:11" ht="12.75" customHeight="1">
      <c r="A5113" s="68" t="s">
        <v>460</v>
      </c>
      <c r="B5113" s="68" t="s">
        <v>478</v>
      </c>
      <c r="C5113" s="68" t="s">
        <v>287</v>
      </c>
      <c r="D5113" s="68" t="s">
        <v>359</v>
      </c>
      <c r="E5113" s="68" t="s">
        <v>360</v>
      </c>
      <c r="F5113" s="68" t="s">
        <v>75</v>
      </c>
      <c r="G5113" s="68" t="s">
        <v>246</v>
      </c>
      <c r="H5113" s="68" t="s">
        <v>491</v>
      </c>
      <c r="I5113" s="65">
        <v>329</v>
      </c>
      <c r="J5113" s="65">
        <v>102</v>
      </c>
      <c r="K5113" s="65" t="s">
        <v>371</v>
      </c>
    </row>
    <row r="5114" spans="1:11" ht="12.75" customHeight="1">
      <c r="A5114" s="68" t="s">
        <v>460</v>
      </c>
      <c r="B5114" s="68" t="s">
        <v>478</v>
      </c>
      <c r="C5114" s="68" t="s">
        <v>287</v>
      </c>
      <c r="D5114" s="68" t="s">
        <v>359</v>
      </c>
      <c r="E5114" s="68" t="s">
        <v>360</v>
      </c>
      <c r="F5114" s="68" t="s">
        <v>76</v>
      </c>
      <c r="G5114" s="68" t="s">
        <v>492</v>
      </c>
      <c r="H5114" s="68" t="s">
        <v>366</v>
      </c>
      <c r="I5114" s="65">
        <v>2</v>
      </c>
      <c r="J5114" s="65">
        <v>227</v>
      </c>
      <c r="K5114" s="65" t="s">
        <v>302</v>
      </c>
    </row>
    <row r="5115" spans="1:11" ht="12.75" customHeight="1">
      <c r="A5115" s="68" t="s">
        <v>460</v>
      </c>
      <c r="B5115" s="68" t="s">
        <v>478</v>
      </c>
      <c r="C5115" s="68" t="s">
        <v>287</v>
      </c>
      <c r="D5115" s="68" t="s">
        <v>359</v>
      </c>
      <c r="E5115" s="68" t="s">
        <v>360</v>
      </c>
      <c r="F5115" s="68" t="s">
        <v>76</v>
      </c>
      <c r="G5115" s="68" t="s">
        <v>492</v>
      </c>
      <c r="H5115" s="68" t="s">
        <v>367</v>
      </c>
      <c r="I5115" s="65">
        <v>2</v>
      </c>
      <c r="J5115" s="65">
        <v>227</v>
      </c>
      <c r="K5115" s="65" t="s">
        <v>302</v>
      </c>
    </row>
    <row r="5116" spans="1:11" ht="12.75" customHeight="1">
      <c r="A5116" s="68" t="s">
        <v>460</v>
      </c>
      <c r="B5116" s="68" t="s">
        <v>478</v>
      </c>
      <c r="C5116" s="68" t="s">
        <v>287</v>
      </c>
      <c r="D5116" s="68" t="s">
        <v>359</v>
      </c>
      <c r="E5116" s="68" t="s">
        <v>360</v>
      </c>
      <c r="F5116" s="68" t="s">
        <v>76</v>
      </c>
      <c r="G5116" s="68" t="s">
        <v>492</v>
      </c>
      <c r="H5116" s="68" t="s">
        <v>247</v>
      </c>
      <c r="I5116" s="65">
        <v>1</v>
      </c>
      <c r="J5116" s="65">
        <v>227</v>
      </c>
      <c r="K5116" s="65" t="s">
        <v>302</v>
      </c>
    </row>
    <row r="5117" spans="1:11" ht="12.75" customHeight="1">
      <c r="A5117" s="68" t="s">
        <v>460</v>
      </c>
      <c r="B5117" s="68" t="s">
        <v>478</v>
      </c>
      <c r="C5117" s="68" t="s">
        <v>287</v>
      </c>
      <c r="D5117" s="68" t="s">
        <v>359</v>
      </c>
      <c r="E5117" s="68" t="s">
        <v>360</v>
      </c>
      <c r="F5117" s="68" t="s">
        <v>76</v>
      </c>
      <c r="G5117" s="68" t="s">
        <v>492</v>
      </c>
      <c r="H5117" s="68" t="s">
        <v>368</v>
      </c>
      <c r="I5117" s="65">
        <v>1</v>
      </c>
      <c r="J5117" s="65">
        <v>227</v>
      </c>
      <c r="K5117" s="65" t="s">
        <v>302</v>
      </c>
    </row>
    <row r="5118" spans="1:11" ht="12.75" customHeight="1">
      <c r="A5118" s="68" t="s">
        <v>460</v>
      </c>
      <c r="B5118" s="68" t="s">
        <v>478</v>
      </c>
      <c r="C5118" s="68" t="s">
        <v>287</v>
      </c>
      <c r="D5118" s="68" t="s">
        <v>359</v>
      </c>
      <c r="E5118" s="68" t="s">
        <v>360</v>
      </c>
      <c r="F5118" s="68" t="s">
        <v>77</v>
      </c>
      <c r="G5118" s="68" t="s">
        <v>273</v>
      </c>
      <c r="H5118" s="68" t="s">
        <v>451</v>
      </c>
      <c r="I5118" s="65">
        <v>1152</v>
      </c>
      <c r="J5118" s="65">
        <v>427</v>
      </c>
      <c r="K5118" s="65" t="s">
        <v>376</v>
      </c>
    </row>
    <row r="5119" spans="1:11" ht="12.75" customHeight="1">
      <c r="A5119" s="68" t="s">
        <v>460</v>
      </c>
      <c r="B5119" s="68" t="s">
        <v>478</v>
      </c>
      <c r="C5119" s="68" t="s">
        <v>287</v>
      </c>
      <c r="D5119" s="68" t="s">
        <v>359</v>
      </c>
      <c r="E5119" s="68" t="s">
        <v>360</v>
      </c>
      <c r="F5119" s="68" t="s">
        <v>77</v>
      </c>
      <c r="G5119" s="68" t="s">
        <v>273</v>
      </c>
      <c r="H5119" s="68" t="s">
        <v>365</v>
      </c>
      <c r="I5119" s="65">
        <v>1152</v>
      </c>
      <c r="J5119" s="65">
        <v>427</v>
      </c>
      <c r="K5119" s="65" t="s">
        <v>376</v>
      </c>
    </row>
    <row r="5120" spans="1:11" ht="12.75" customHeight="1">
      <c r="A5120" s="68" t="s">
        <v>460</v>
      </c>
      <c r="B5120" s="68" t="s">
        <v>478</v>
      </c>
      <c r="C5120" s="68" t="s">
        <v>287</v>
      </c>
      <c r="D5120" s="68" t="s">
        <v>359</v>
      </c>
      <c r="E5120" s="68" t="s">
        <v>360</v>
      </c>
      <c r="F5120" s="68" t="s">
        <v>77</v>
      </c>
      <c r="G5120" s="68" t="s">
        <v>273</v>
      </c>
      <c r="H5120" s="68" t="s">
        <v>366</v>
      </c>
      <c r="I5120" s="65">
        <v>776</v>
      </c>
      <c r="J5120" s="65">
        <v>427</v>
      </c>
      <c r="K5120" s="65" t="s">
        <v>376</v>
      </c>
    </row>
    <row r="5121" spans="1:11" ht="12.75" customHeight="1">
      <c r="A5121" s="68" t="s">
        <v>460</v>
      </c>
      <c r="B5121" s="68" t="s">
        <v>478</v>
      </c>
      <c r="C5121" s="68" t="s">
        <v>287</v>
      </c>
      <c r="D5121" s="68" t="s">
        <v>359</v>
      </c>
      <c r="E5121" s="68" t="s">
        <v>360</v>
      </c>
      <c r="F5121" s="68" t="s">
        <v>77</v>
      </c>
      <c r="G5121" s="68" t="s">
        <v>273</v>
      </c>
      <c r="H5121" s="68" t="s">
        <v>367</v>
      </c>
      <c r="I5121" s="65">
        <v>960</v>
      </c>
      <c r="J5121" s="65">
        <v>427</v>
      </c>
      <c r="K5121" s="65" t="s">
        <v>376</v>
      </c>
    </row>
    <row r="5122" spans="1:11" ht="12.75" customHeight="1">
      <c r="A5122" s="68" t="s">
        <v>460</v>
      </c>
      <c r="B5122" s="68" t="s">
        <v>478</v>
      </c>
      <c r="C5122" s="68" t="s">
        <v>287</v>
      </c>
      <c r="D5122" s="68" t="s">
        <v>359</v>
      </c>
      <c r="E5122" s="68" t="s">
        <v>360</v>
      </c>
      <c r="F5122" s="68" t="s">
        <v>77</v>
      </c>
      <c r="G5122" s="68" t="s">
        <v>273</v>
      </c>
      <c r="H5122" s="68" t="s">
        <v>247</v>
      </c>
      <c r="I5122" s="65">
        <v>840</v>
      </c>
      <c r="J5122" s="65">
        <v>427</v>
      </c>
      <c r="K5122" s="65" t="s">
        <v>376</v>
      </c>
    </row>
    <row r="5123" spans="1:11" ht="12.75" customHeight="1">
      <c r="A5123" s="68" t="s">
        <v>460</v>
      </c>
      <c r="B5123" s="68" t="s">
        <v>478</v>
      </c>
      <c r="C5123" s="68" t="s">
        <v>287</v>
      </c>
      <c r="D5123" s="68" t="s">
        <v>359</v>
      </c>
      <c r="E5123" s="68" t="s">
        <v>360</v>
      </c>
      <c r="F5123" s="68" t="s">
        <v>77</v>
      </c>
      <c r="G5123" s="68" t="s">
        <v>273</v>
      </c>
      <c r="H5123" s="68" t="s">
        <v>375</v>
      </c>
      <c r="I5123" s="65">
        <v>888</v>
      </c>
      <c r="J5123" s="65">
        <v>427</v>
      </c>
      <c r="K5123" s="65" t="s">
        <v>376</v>
      </c>
    </row>
    <row r="5124" spans="1:11" ht="12.75" customHeight="1">
      <c r="A5124" s="68" t="s">
        <v>460</v>
      </c>
      <c r="B5124" s="68" t="s">
        <v>478</v>
      </c>
      <c r="C5124" s="68" t="s">
        <v>287</v>
      </c>
      <c r="D5124" s="68" t="s">
        <v>359</v>
      </c>
      <c r="E5124" s="68" t="s">
        <v>360</v>
      </c>
      <c r="F5124" s="68" t="s">
        <v>77</v>
      </c>
      <c r="G5124" s="68" t="s">
        <v>273</v>
      </c>
      <c r="H5124" s="68" t="s">
        <v>368</v>
      </c>
      <c r="I5124" s="65">
        <v>1271</v>
      </c>
      <c r="J5124" s="65">
        <v>427</v>
      </c>
      <c r="K5124" s="65" t="s">
        <v>376</v>
      </c>
    </row>
    <row r="5125" spans="1:11" ht="12.75" customHeight="1">
      <c r="A5125" s="68" t="s">
        <v>460</v>
      </c>
      <c r="B5125" s="68" t="s">
        <v>478</v>
      </c>
      <c r="C5125" s="68" t="s">
        <v>287</v>
      </c>
      <c r="D5125" s="68" t="s">
        <v>359</v>
      </c>
      <c r="E5125" s="68" t="s">
        <v>360</v>
      </c>
      <c r="F5125" s="68" t="s">
        <v>77</v>
      </c>
      <c r="G5125" s="68" t="s">
        <v>273</v>
      </c>
      <c r="H5125" s="68" t="s">
        <v>491</v>
      </c>
      <c r="I5125" s="65">
        <v>1473</v>
      </c>
      <c r="J5125" s="65">
        <v>427</v>
      </c>
      <c r="K5125" s="65" t="s">
        <v>376</v>
      </c>
    </row>
    <row r="5126" spans="1:11" ht="12.75" customHeight="1">
      <c r="A5126" s="68" t="s">
        <v>460</v>
      </c>
      <c r="B5126" s="68" t="s">
        <v>478</v>
      </c>
      <c r="C5126" s="68" t="s">
        <v>287</v>
      </c>
      <c r="D5126" s="68" t="s">
        <v>359</v>
      </c>
      <c r="E5126" s="68" t="s">
        <v>360</v>
      </c>
      <c r="F5126" s="68" t="s">
        <v>77</v>
      </c>
      <c r="G5126" s="68" t="s">
        <v>273</v>
      </c>
      <c r="H5126" s="68" t="s">
        <v>369</v>
      </c>
      <c r="I5126" s="65">
        <v>1360</v>
      </c>
      <c r="J5126" s="65">
        <v>427</v>
      </c>
      <c r="K5126" s="65" t="s">
        <v>376</v>
      </c>
    </row>
    <row r="5127" spans="1:11" ht="12.75" customHeight="1">
      <c r="A5127" s="68" t="s">
        <v>460</v>
      </c>
      <c r="B5127" s="68" t="s">
        <v>478</v>
      </c>
      <c r="C5127" s="68" t="s">
        <v>287</v>
      </c>
      <c r="D5127" s="68" t="s">
        <v>359</v>
      </c>
      <c r="E5127" s="68" t="s">
        <v>360</v>
      </c>
      <c r="F5127" s="68" t="s">
        <v>77</v>
      </c>
      <c r="G5127" s="68" t="s">
        <v>273</v>
      </c>
      <c r="H5127" s="68" t="s">
        <v>638</v>
      </c>
      <c r="I5127" s="65">
        <v>840</v>
      </c>
      <c r="J5127" s="65">
        <v>427</v>
      </c>
      <c r="K5127" s="65" t="s">
        <v>376</v>
      </c>
    </row>
    <row r="5128" spans="1:11" ht="12.75" customHeight="1">
      <c r="A5128" s="68" t="s">
        <v>460</v>
      </c>
      <c r="B5128" s="68" t="s">
        <v>478</v>
      </c>
      <c r="C5128" s="68" t="s">
        <v>287</v>
      </c>
      <c r="D5128" s="68" t="s">
        <v>359</v>
      </c>
      <c r="E5128" s="68" t="s">
        <v>360</v>
      </c>
      <c r="F5128" s="68" t="s">
        <v>77</v>
      </c>
      <c r="G5128" s="68" t="s">
        <v>273</v>
      </c>
      <c r="H5128" s="68" t="s">
        <v>451</v>
      </c>
      <c r="I5128" s="65">
        <v>1531</v>
      </c>
      <c r="J5128" s="65">
        <v>410</v>
      </c>
      <c r="K5128" s="65" t="s">
        <v>495</v>
      </c>
    </row>
    <row r="5129" spans="1:11" ht="12.75" customHeight="1">
      <c r="A5129" s="68" t="s">
        <v>460</v>
      </c>
      <c r="B5129" s="68" t="s">
        <v>478</v>
      </c>
      <c r="C5129" s="68" t="s">
        <v>287</v>
      </c>
      <c r="D5129" s="68" t="s">
        <v>359</v>
      </c>
      <c r="E5129" s="68" t="s">
        <v>360</v>
      </c>
      <c r="F5129" s="68" t="s">
        <v>77</v>
      </c>
      <c r="G5129" s="68" t="s">
        <v>273</v>
      </c>
      <c r="H5129" s="68" t="s">
        <v>365</v>
      </c>
      <c r="I5129" s="65">
        <v>2177</v>
      </c>
      <c r="J5129" s="65">
        <v>410</v>
      </c>
      <c r="K5129" s="65" t="s">
        <v>495</v>
      </c>
    </row>
    <row r="5130" spans="1:11" ht="12.75" customHeight="1">
      <c r="A5130" s="68" t="s">
        <v>460</v>
      </c>
      <c r="B5130" s="68" t="s">
        <v>478</v>
      </c>
      <c r="C5130" s="68" t="s">
        <v>287</v>
      </c>
      <c r="D5130" s="68" t="s">
        <v>359</v>
      </c>
      <c r="E5130" s="68" t="s">
        <v>360</v>
      </c>
      <c r="F5130" s="68" t="s">
        <v>77</v>
      </c>
      <c r="G5130" s="68" t="s">
        <v>273</v>
      </c>
      <c r="H5130" s="68" t="s">
        <v>366</v>
      </c>
      <c r="I5130" s="65">
        <v>1966</v>
      </c>
      <c r="J5130" s="65">
        <v>410</v>
      </c>
      <c r="K5130" s="65" t="s">
        <v>495</v>
      </c>
    </row>
    <row r="5131" spans="1:11" ht="12.75" customHeight="1">
      <c r="A5131" s="68" t="s">
        <v>460</v>
      </c>
      <c r="B5131" s="68" t="s">
        <v>478</v>
      </c>
      <c r="C5131" s="68" t="s">
        <v>287</v>
      </c>
      <c r="D5131" s="68" t="s">
        <v>359</v>
      </c>
      <c r="E5131" s="68" t="s">
        <v>360</v>
      </c>
      <c r="F5131" s="68" t="s">
        <v>77</v>
      </c>
      <c r="G5131" s="68" t="s">
        <v>273</v>
      </c>
      <c r="H5131" s="68" t="s">
        <v>367</v>
      </c>
      <c r="I5131" s="65">
        <v>2226</v>
      </c>
      <c r="J5131" s="65">
        <v>410</v>
      </c>
      <c r="K5131" s="65" t="s">
        <v>495</v>
      </c>
    </row>
    <row r="5132" spans="1:11" ht="12.75" customHeight="1">
      <c r="A5132" s="68" t="s">
        <v>460</v>
      </c>
      <c r="B5132" s="68" t="s">
        <v>478</v>
      </c>
      <c r="C5132" s="68" t="s">
        <v>287</v>
      </c>
      <c r="D5132" s="68" t="s">
        <v>359</v>
      </c>
      <c r="E5132" s="68" t="s">
        <v>360</v>
      </c>
      <c r="F5132" s="68" t="s">
        <v>77</v>
      </c>
      <c r="G5132" s="68" t="s">
        <v>273</v>
      </c>
      <c r="H5132" s="68" t="s">
        <v>247</v>
      </c>
      <c r="I5132" s="65">
        <v>1752</v>
      </c>
      <c r="J5132" s="65">
        <v>410</v>
      </c>
      <c r="K5132" s="65" t="s">
        <v>495</v>
      </c>
    </row>
    <row r="5133" spans="1:11" ht="12.75" customHeight="1">
      <c r="A5133" s="68" t="s">
        <v>460</v>
      </c>
      <c r="B5133" s="68" t="s">
        <v>478</v>
      </c>
      <c r="C5133" s="68" t="s">
        <v>287</v>
      </c>
      <c r="D5133" s="68" t="s">
        <v>359</v>
      </c>
      <c r="E5133" s="68" t="s">
        <v>360</v>
      </c>
      <c r="F5133" s="68" t="s">
        <v>77</v>
      </c>
      <c r="G5133" s="68" t="s">
        <v>273</v>
      </c>
      <c r="H5133" s="68" t="s">
        <v>375</v>
      </c>
      <c r="I5133" s="65">
        <v>1525</v>
      </c>
      <c r="J5133" s="65">
        <v>410</v>
      </c>
      <c r="K5133" s="65" t="s">
        <v>495</v>
      </c>
    </row>
    <row r="5134" spans="1:11" ht="12.75" customHeight="1">
      <c r="A5134" s="68" t="s">
        <v>460</v>
      </c>
      <c r="B5134" s="68" t="s">
        <v>478</v>
      </c>
      <c r="C5134" s="68" t="s">
        <v>287</v>
      </c>
      <c r="D5134" s="68" t="s">
        <v>359</v>
      </c>
      <c r="E5134" s="68" t="s">
        <v>360</v>
      </c>
      <c r="F5134" s="68" t="s">
        <v>77</v>
      </c>
      <c r="G5134" s="68" t="s">
        <v>273</v>
      </c>
      <c r="H5134" s="68" t="s">
        <v>368</v>
      </c>
      <c r="I5134" s="65">
        <v>1223</v>
      </c>
      <c r="J5134" s="65">
        <v>410</v>
      </c>
      <c r="K5134" s="65" t="s">
        <v>495</v>
      </c>
    </row>
    <row r="5135" spans="1:11" ht="12.75" customHeight="1">
      <c r="A5135" s="68" t="s">
        <v>460</v>
      </c>
      <c r="B5135" s="68" t="s">
        <v>478</v>
      </c>
      <c r="C5135" s="68" t="s">
        <v>287</v>
      </c>
      <c r="D5135" s="68" t="s">
        <v>359</v>
      </c>
      <c r="E5135" s="68" t="s">
        <v>360</v>
      </c>
      <c r="F5135" s="68" t="s">
        <v>77</v>
      </c>
      <c r="G5135" s="68" t="s">
        <v>273</v>
      </c>
      <c r="H5135" s="68" t="s">
        <v>491</v>
      </c>
      <c r="I5135" s="65">
        <v>1154</v>
      </c>
      <c r="J5135" s="65">
        <v>410</v>
      </c>
      <c r="K5135" s="65" t="s">
        <v>495</v>
      </c>
    </row>
    <row r="5136" spans="1:11" ht="12.75" customHeight="1">
      <c r="A5136" s="68" t="s">
        <v>460</v>
      </c>
      <c r="B5136" s="68" t="s">
        <v>478</v>
      </c>
      <c r="C5136" s="68" t="s">
        <v>287</v>
      </c>
      <c r="D5136" s="68" t="s">
        <v>359</v>
      </c>
      <c r="E5136" s="68" t="s">
        <v>360</v>
      </c>
      <c r="F5136" s="68" t="s">
        <v>77</v>
      </c>
      <c r="G5136" s="68" t="s">
        <v>273</v>
      </c>
      <c r="H5136" s="68" t="s">
        <v>369</v>
      </c>
      <c r="I5136" s="65">
        <v>1736</v>
      </c>
      <c r="J5136" s="65">
        <v>410</v>
      </c>
      <c r="K5136" s="65" t="s">
        <v>495</v>
      </c>
    </row>
    <row r="5137" spans="1:11" ht="12.75" customHeight="1">
      <c r="A5137" s="68" t="s">
        <v>460</v>
      </c>
      <c r="B5137" s="68" t="s">
        <v>478</v>
      </c>
      <c r="C5137" s="68" t="s">
        <v>287</v>
      </c>
      <c r="D5137" s="68" t="s">
        <v>359</v>
      </c>
      <c r="E5137" s="68" t="s">
        <v>360</v>
      </c>
      <c r="F5137" s="68" t="s">
        <v>77</v>
      </c>
      <c r="G5137" s="68" t="s">
        <v>273</v>
      </c>
      <c r="H5137" s="68" t="s">
        <v>638</v>
      </c>
      <c r="I5137" s="65">
        <v>84</v>
      </c>
      <c r="J5137" s="65">
        <v>410</v>
      </c>
      <c r="K5137" s="65" t="s">
        <v>495</v>
      </c>
    </row>
    <row r="5138" spans="1:11" ht="12.75" customHeight="1">
      <c r="A5138" s="68" t="s">
        <v>460</v>
      </c>
      <c r="B5138" s="68" t="s">
        <v>478</v>
      </c>
      <c r="C5138" s="68" t="s">
        <v>287</v>
      </c>
      <c r="D5138" s="68" t="s">
        <v>359</v>
      </c>
      <c r="E5138" s="68" t="s">
        <v>360</v>
      </c>
      <c r="F5138" s="68" t="s">
        <v>77</v>
      </c>
      <c r="G5138" s="68" t="s">
        <v>273</v>
      </c>
      <c r="H5138" s="68" t="s">
        <v>451</v>
      </c>
      <c r="I5138" s="65">
        <v>826</v>
      </c>
      <c r="J5138" s="65">
        <v>408</v>
      </c>
      <c r="K5138" s="65" t="s">
        <v>496</v>
      </c>
    </row>
    <row r="5139" spans="1:11" ht="12.75" customHeight="1">
      <c r="A5139" s="68" t="s">
        <v>460</v>
      </c>
      <c r="B5139" s="68" t="s">
        <v>478</v>
      </c>
      <c r="C5139" s="68" t="s">
        <v>287</v>
      </c>
      <c r="D5139" s="68" t="s">
        <v>359</v>
      </c>
      <c r="E5139" s="68" t="s">
        <v>360</v>
      </c>
      <c r="F5139" s="68" t="s">
        <v>77</v>
      </c>
      <c r="G5139" s="68" t="s">
        <v>273</v>
      </c>
      <c r="H5139" s="68" t="s">
        <v>365</v>
      </c>
      <c r="I5139" s="65">
        <v>1110</v>
      </c>
      <c r="J5139" s="65">
        <v>408</v>
      </c>
      <c r="K5139" s="65" t="s">
        <v>496</v>
      </c>
    </row>
    <row r="5140" spans="1:11" ht="12.75" customHeight="1">
      <c r="A5140" s="68" t="s">
        <v>460</v>
      </c>
      <c r="B5140" s="68" t="s">
        <v>478</v>
      </c>
      <c r="C5140" s="68" t="s">
        <v>287</v>
      </c>
      <c r="D5140" s="68" t="s">
        <v>359</v>
      </c>
      <c r="E5140" s="68" t="s">
        <v>360</v>
      </c>
      <c r="F5140" s="68" t="s">
        <v>77</v>
      </c>
      <c r="G5140" s="68" t="s">
        <v>273</v>
      </c>
      <c r="H5140" s="68" t="s">
        <v>366</v>
      </c>
      <c r="I5140" s="65">
        <v>812</v>
      </c>
      <c r="J5140" s="65">
        <v>408</v>
      </c>
      <c r="K5140" s="65" t="s">
        <v>496</v>
      </c>
    </row>
    <row r="5141" spans="1:11" ht="12.75" customHeight="1">
      <c r="A5141" s="68" t="s">
        <v>460</v>
      </c>
      <c r="B5141" s="68" t="s">
        <v>478</v>
      </c>
      <c r="C5141" s="68" t="s">
        <v>287</v>
      </c>
      <c r="D5141" s="68" t="s">
        <v>359</v>
      </c>
      <c r="E5141" s="68" t="s">
        <v>360</v>
      </c>
      <c r="F5141" s="68" t="s">
        <v>77</v>
      </c>
      <c r="G5141" s="68" t="s">
        <v>273</v>
      </c>
      <c r="H5141" s="68" t="s">
        <v>367</v>
      </c>
      <c r="I5141" s="65">
        <v>1149</v>
      </c>
      <c r="J5141" s="65">
        <v>408</v>
      </c>
      <c r="K5141" s="65" t="s">
        <v>496</v>
      </c>
    </row>
    <row r="5142" spans="1:11" ht="12.75" customHeight="1">
      <c r="A5142" s="68" t="s">
        <v>460</v>
      </c>
      <c r="B5142" s="68" t="s">
        <v>478</v>
      </c>
      <c r="C5142" s="68" t="s">
        <v>287</v>
      </c>
      <c r="D5142" s="68" t="s">
        <v>359</v>
      </c>
      <c r="E5142" s="68" t="s">
        <v>360</v>
      </c>
      <c r="F5142" s="68" t="s">
        <v>77</v>
      </c>
      <c r="G5142" s="68" t="s">
        <v>273</v>
      </c>
      <c r="H5142" s="68" t="s">
        <v>247</v>
      </c>
      <c r="I5142" s="65">
        <v>1184</v>
      </c>
      <c r="J5142" s="65">
        <v>408</v>
      </c>
      <c r="K5142" s="65" t="s">
        <v>496</v>
      </c>
    </row>
    <row r="5143" spans="1:11" ht="12.75" customHeight="1">
      <c r="A5143" s="68" t="s">
        <v>460</v>
      </c>
      <c r="B5143" s="68" t="s">
        <v>478</v>
      </c>
      <c r="C5143" s="68" t="s">
        <v>287</v>
      </c>
      <c r="D5143" s="68" t="s">
        <v>359</v>
      </c>
      <c r="E5143" s="68" t="s">
        <v>360</v>
      </c>
      <c r="F5143" s="68" t="s">
        <v>77</v>
      </c>
      <c r="G5143" s="68" t="s">
        <v>273</v>
      </c>
      <c r="H5143" s="68" t="s">
        <v>375</v>
      </c>
      <c r="I5143" s="65">
        <v>925</v>
      </c>
      <c r="J5143" s="65">
        <v>408</v>
      </c>
      <c r="K5143" s="65" t="s">
        <v>496</v>
      </c>
    </row>
    <row r="5144" spans="1:11" ht="12.75" customHeight="1">
      <c r="A5144" s="68" t="s">
        <v>460</v>
      </c>
      <c r="B5144" s="68" t="s">
        <v>478</v>
      </c>
      <c r="C5144" s="68" t="s">
        <v>287</v>
      </c>
      <c r="D5144" s="68" t="s">
        <v>359</v>
      </c>
      <c r="E5144" s="68" t="s">
        <v>360</v>
      </c>
      <c r="F5144" s="68" t="s">
        <v>77</v>
      </c>
      <c r="G5144" s="68" t="s">
        <v>273</v>
      </c>
      <c r="H5144" s="68" t="s">
        <v>368</v>
      </c>
      <c r="I5144" s="65">
        <v>978</v>
      </c>
      <c r="J5144" s="65">
        <v>408</v>
      </c>
      <c r="K5144" s="65" t="s">
        <v>496</v>
      </c>
    </row>
    <row r="5145" spans="1:11" ht="12.75" customHeight="1">
      <c r="A5145" s="68" t="s">
        <v>460</v>
      </c>
      <c r="B5145" s="68" t="s">
        <v>478</v>
      </c>
      <c r="C5145" s="68" t="s">
        <v>287</v>
      </c>
      <c r="D5145" s="68" t="s">
        <v>359</v>
      </c>
      <c r="E5145" s="68" t="s">
        <v>360</v>
      </c>
      <c r="F5145" s="68" t="s">
        <v>77</v>
      </c>
      <c r="G5145" s="68" t="s">
        <v>273</v>
      </c>
      <c r="H5145" s="68" t="s">
        <v>491</v>
      </c>
      <c r="I5145" s="65">
        <v>3630</v>
      </c>
      <c r="J5145" s="65">
        <v>408</v>
      </c>
      <c r="K5145" s="65" t="s">
        <v>496</v>
      </c>
    </row>
    <row r="5146" spans="1:11" ht="12.75" customHeight="1">
      <c r="A5146" s="68" t="s">
        <v>460</v>
      </c>
      <c r="B5146" s="68" t="s">
        <v>478</v>
      </c>
      <c r="C5146" s="68" t="s">
        <v>287</v>
      </c>
      <c r="D5146" s="68" t="s">
        <v>359</v>
      </c>
      <c r="E5146" s="68" t="s">
        <v>360</v>
      </c>
      <c r="F5146" s="68" t="s">
        <v>77</v>
      </c>
      <c r="G5146" s="68" t="s">
        <v>273</v>
      </c>
      <c r="H5146" s="68" t="s">
        <v>369</v>
      </c>
      <c r="I5146" s="65">
        <v>2929</v>
      </c>
      <c r="J5146" s="65">
        <v>408</v>
      </c>
      <c r="K5146" s="65" t="s">
        <v>496</v>
      </c>
    </row>
    <row r="5147" spans="1:11" ht="12.75" customHeight="1">
      <c r="A5147" s="68" t="s">
        <v>460</v>
      </c>
      <c r="B5147" s="68" t="s">
        <v>478</v>
      </c>
      <c r="C5147" s="68" t="s">
        <v>287</v>
      </c>
      <c r="D5147" s="68" t="s">
        <v>359</v>
      </c>
      <c r="E5147" s="68" t="s">
        <v>360</v>
      </c>
      <c r="F5147" s="68" t="s">
        <v>77</v>
      </c>
      <c r="G5147" s="68" t="s">
        <v>273</v>
      </c>
      <c r="H5147" s="68" t="s">
        <v>638</v>
      </c>
      <c r="I5147" s="65">
        <v>13</v>
      </c>
      <c r="J5147" s="65">
        <v>408</v>
      </c>
      <c r="K5147" s="65" t="s">
        <v>496</v>
      </c>
    </row>
    <row r="5148" spans="1:11" ht="12.75" customHeight="1">
      <c r="A5148" s="68" t="s">
        <v>460</v>
      </c>
      <c r="B5148" s="68" t="s">
        <v>478</v>
      </c>
      <c r="C5148" s="68" t="s">
        <v>287</v>
      </c>
      <c r="D5148" s="68" t="s">
        <v>359</v>
      </c>
      <c r="E5148" s="68" t="s">
        <v>360</v>
      </c>
      <c r="F5148" s="68" t="s">
        <v>77</v>
      </c>
      <c r="G5148" s="68" t="s">
        <v>273</v>
      </c>
      <c r="H5148" s="68" t="s">
        <v>451</v>
      </c>
      <c r="I5148" s="65">
        <v>460</v>
      </c>
      <c r="J5148" s="65">
        <v>414</v>
      </c>
      <c r="K5148" s="65" t="s">
        <v>377</v>
      </c>
    </row>
    <row r="5149" spans="1:11" ht="12.75" customHeight="1">
      <c r="A5149" s="68" t="s">
        <v>460</v>
      </c>
      <c r="B5149" s="68" t="s">
        <v>478</v>
      </c>
      <c r="C5149" s="68" t="s">
        <v>287</v>
      </c>
      <c r="D5149" s="68" t="s">
        <v>359</v>
      </c>
      <c r="E5149" s="68" t="s">
        <v>360</v>
      </c>
      <c r="F5149" s="68" t="s">
        <v>77</v>
      </c>
      <c r="G5149" s="68" t="s">
        <v>273</v>
      </c>
      <c r="H5149" s="68" t="s">
        <v>365</v>
      </c>
      <c r="I5149" s="65">
        <v>620</v>
      </c>
      <c r="J5149" s="65">
        <v>414</v>
      </c>
      <c r="K5149" s="65" t="s">
        <v>377</v>
      </c>
    </row>
    <row r="5150" spans="1:11" ht="12.75" customHeight="1">
      <c r="A5150" s="68" t="s">
        <v>460</v>
      </c>
      <c r="B5150" s="68" t="s">
        <v>478</v>
      </c>
      <c r="C5150" s="68" t="s">
        <v>287</v>
      </c>
      <c r="D5150" s="68" t="s">
        <v>359</v>
      </c>
      <c r="E5150" s="68" t="s">
        <v>360</v>
      </c>
      <c r="F5150" s="68" t="s">
        <v>77</v>
      </c>
      <c r="G5150" s="68" t="s">
        <v>273</v>
      </c>
      <c r="H5150" s="68" t="s">
        <v>366</v>
      </c>
      <c r="I5150" s="65">
        <v>386</v>
      </c>
      <c r="J5150" s="65">
        <v>414</v>
      </c>
      <c r="K5150" s="65" t="s">
        <v>377</v>
      </c>
    </row>
    <row r="5151" spans="1:11" ht="12.75" customHeight="1">
      <c r="A5151" s="68" t="s">
        <v>460</v>
      </c>
      <c r="B5151" s="68" t="s">
        <v>478</v>
      </c>
      <c r="C5151" s="68" t="s">
        <v>287</v>
      </c>
      <c r="D5151" s="68" t="s">
        <v>359</v>
      </c>
      <c r="E5151" s="68" t="s">
        <v>360</v>
      </c>
      <c r="F5151" s="68" t="s">
        <v>77</v>
      </c>
      <c r="G5151" s="68" t="s">
        <v>273</v>
      </c>
      <c r="H5151" s="68" t="s">
        <v>367</v>
      </c>
      <c r="I5151" s="65">
        <v>367</v>
      </c>
      <c r="J5151" s="65">
        <v>414</v>
      </c>
      <c r="K5151" s="65" t="s">
        <v>377</v>
      </c>
    </row>
    <row r="5152" spans="1:11" ht="12.75" customHeight="1">
      <c r="A5152" s="68" t="s">
        <v>460</v>
      </c>
      <c r="B5152" s="68" t="s">
        <v>478</v>
      </c>
      <c r="C5152" s="68" t="s">
        <v>287</v>
      </c>
      <c r="D5152" s="68" t="s">
        <v>359</v>
      </c>
      <c r="E5152" s="68" t="s">
        <v>360</v>
      </c>
      <c r="F5152" s="68" t="s">
        <v>77</v>
      </c>
      <c r="G5152" s="68" t="s">
        <v>273</v>
      </c>
      <c r="H5152" s="68" t="s">
        <v>247</v>
      </c>
      <c r="I5152" s="65">
        <v>376</v>
      </c>
      <c r="J5152" s="65">
        <v>414</v>
      </c>
      <c r="K5152" s="65" t="s">
        <v>377</v>
      </c>
    </row>
    <row r="5153" spans="1:11" ht="12.75" customHeight="1">
      <c r="A5153" s="68" t="s">
        <v>460</v>
      </c>
      <c r="B5153" s="68" t="s">
        <v>478</v>
      </c>
      <c r="C5153" s="68" t="s">
        <v>287</v>
      </c>
      <c r="D5153" s="68" t="s">
        <v>359</v>
      </c>
      <c r="E5153" s="68" t="s">
        <v>360</v>
      </c>
      <c r="F5153" s="68" t="s">
        <v>77</v>
      </c>
      <c r="G5153" s="68" t="s">
        <v>273</v>
      </c>
      <c r="H5153" s="68" t="s">
        <v>375</v>
      </c>
      <c r="I5153" s="65">
        <v>340</v>
      </c>
      <c r="J5153" s="65">
        <v>414</v>
      </c>
      <c r="K5153" s="65" t="s">
        <v>377</v>
      </c>
    </row>
    <row r="5154" spans="1:11" ht="12.75" customHeight="1">
      <c r="A5154" s="68" t="s">
        <v>460</v>
      </c>
      <c r="B5154" s="68" t="s">
        <v>478</v>
      </c>
      <c r="C5154" s="68" t="s">
        <v>287</v>
      </c>
      <c r="D5154" s="68" t="s">
        <v>359</v>
      </c>
      <c r="E5154" s="68" t="s">
        <v>360</v>
      </c>
      <c r="F5154" s="68" t="s">
        <v>77</v>
      </c>
      <c r="G5154" s="68" t="s">
        <v>273</v>
      </c>
      <c r="H5154" s="68" t="s">
        <v>368</v>
      </c>
      <c r="I5154" s="65">
        <v>409</v>
      </c>
      <c r="J5154" s="65">
        <v>414</v>
      </c>
      <c r="K5154" s="65" t="s">
        <v>377</v>
      </c>
    </row>
    <row r="5155" spans="1:11" ht="12.75" customHeight="1">
      <c r="A5155" s="68" t="s">
        <v>460</v>
      </c>
      <c r="B5155" s="68" t="s">
        <v>478</v>
      </c>
      <c r="C5155" s="68" t="s">
        <v>287</v>
      </c>
      <c r="D5155" s="68" t="s">
        <v>359</v>
      </c>
      <c r="E5155" s="68" t="s">
        <v>360</v>
      </c>
      <c r="F5155" s="68" t="s">
        <v>77</v>
      </c>
      <c r="G5155" s="68" t="s">
        <v>273</v>
      </c>
      <c r="H5155" s="68" t="s">
        <v>491</v>
      </c>
      <c r="I5155" s="65">
        <v>445</v>
      </c>
      <c r="J5155" s="65">
        <v>414</v>
      </c>
      <c r="K5155" s="65" t="s">
        <v>377</v>
      </c>
    </row>
    <row r="5156" spans="1:11" ht="12.75" customHeight="1">
      <c r="A5156" s="68" t="s">
        <v>460</v>
      </c>
      <c r="B5156" s="68" t="s">
        <v>478</v>
      </c>
      <c r="C5156" s="68" t="s">
        <v>287</v>
      </c>
      <c r="D5156" s="68" t="s">
        <v>359</v>
      </c>
      <c r="E5156" s="68" t="s">
        <v>360</v>
      </c>
      <c r="F5156" s="68" t="s">
        <v>77</v>
      </c>
      <c r="G5156" s="68" t="s">
        <v>273</v>
      </c>
      <c r="H5156" s="68" t="s">
        <v>369</v>
      </c>
      <c r="I5156" s="65">
        <v>365</v>
      </c>
      <c r="J5156" s="65">
        <v>414</v>
      </c>
      <c r="K5156" s="65" t="s">
        <v>377</v>
      </c>
    </row>
    <row r="5157" spans="1:11" ht="12.75" customHeight="1">
      <c r="A5157" s="68" t="s">
        <v>460</v>
      </c>
      <c r="B5157" s="68" t="s">
        <v>478</v>
      </c>
      <c r="C5157" s="68" t="s">
        <v>287</v>
      </c>
      <c r="D5157" s="68" t="s">
        <v>359</v>
      </c>
      <c r="E5157" s="68" t="s">
        <v>360</v>
      </c>
      <c r="F5157" s="68" t="s">
        <v>77</v>
      </c>
      <c r="G5157" s="68" t="s">
        <v>273</v>
      </c>
      <c r="H5157" s="68" t="s">
        <v>638</v>
      </c>
      <c r="I5157" s="65">
        <v>145</v>
      </c>
      <c r="J5157" s="65">
        <v>414</v>
      </c>
      <c r="K5157" s="65" t="s">
        <v>377</v>
      </c>
    </row>
    <row r="5158" spans="1:11" ht="12.75" customHeight="1">
      <c r="A5158" s="68" t="s">
        <v>460</v>
      </c>
      <c r="B5158" s="68" t="s">
        <v>478</v>
      </c>
      <c r="C5158" s="68" t="s">
        <v>287</v>
      </c>
      <c r="D5158" s="68" t="s">
        <v>359</v>
      </c>
      <c r="E5158" s="68" t="s">
        <v>360</v>
      </c>
      <c r="F5158" s="68" t="s">
        <v>77</v>
      </c>
      <c r="G5158" s="68" t="s">
        <v>273</v>
      </c>
      <c r="H5158" s="68" t="s">
        <v>451</v>
      </c>
      <c r="I5158" s="65">
        <v>435</v>
      </c>
      <c r="J5158" s="65">
        <v>424</v>
      </c>
      <c r="K5158" s="65" t="s">
        <v>378</v>
      </c>
    </row>
    <row r="5159" spans="1:11" ht="12.75" customHeight="1">
      <c r="A5159" s="68" t="s">
        <v>460</v>
      </c>
      <c r="B5159" s="68" t="s">
        <v>478</v>
      </c>
      <c r="C5159" s="68" t="s">
        <v>287</v>
      </c>
      <c r="D5159" s="68" t="s">
        <v>359</v>
      </c>
      <c r="E5159" s="68" t="s">
        <v>360</v>
      </c>
      <c r="F5159" s="68" t="s">
        <v>77</v>
      </c>
      <c r="G5159" s="68" t="s">
        <v>273</v>
      </c>
      <c r="H5159" s="68" t="s">
        <v>365</v>
      </c>
      <c r="I5159" s="65">
        <v>343</v>
      </c>
      <c r="J5159" s="65">
        <v>424</v>
      </c>
      <c r="K5159" s="65" t="s">
        <v>378</v>
      </c>
    </row>
    <row r="5160" spans="1:11" ht="12.75" customHeight="1">
      <c r="A5160" s="68" t="s">
        <v>460</v>
      </c>
      <c r="B5160" s="68" t="s">
        <v>478</v>
      </c>
      <c r="C5160" s="68" t="s">
        <v>287</v>
      </c>
      <c r="D5160" s="68" t="s">
        <v>359</v>
      </c>
      <c r="E5160" s="68" t="s">
        <v>360</v>
      </c>
      <c r="F5160" s="68" t="s">
        <v>77</v>
      </c>
      <c r="G5160" s="68" t="s">
        <v>273</v>
      </c>
      <c r="H5160" s="68" t="s">
        <v>366</v>
      </c>
      <c r="I5160" s="65">
        <v>241</v>
      </c>
      <c r="J5160" s="65">
        <v>424</v>
      </c>
      <c r="K5160" s="65" t="s">
        <v>378</v>
      </c>
    </row>
    <row r="5161" spans="1:11" ht="12.75" customHeight="1">
      <c r="A5161" s="68" t="s">
        <v>460</v>
      </c>
      <c r="B5161" s="68" t="s">
        <v>478</v>
      </c>
      <c r="C5161" s="68" t="s">
        <v>287</v>
      </c>
      <c r="D5161" s="68" t="s">
        <v>359</v>
      </c>
      <c r="E5161" s="68" t="s">
        <v>360</v>
      </c>
      <c r="F5161" s="68" t="s">
        <v>77</v>
      </c>
      <c r="G5161" s="68" t="s">
        <v>273</v>
      </c>
      <c r="H5161" s="68" t="s">
        <v>367</v>
      </c>
      <c r="I5161" s="65">
        <v>299</v>
      </c>
      <c r="J5161" s="65">
        <v>424</v>
      </c>
      <c r="K5161" s="65" t="s">
        <v>378</v>
      </c>
    </row>
    <row r="5162" spans="1:11" ht="12.75" customHeight="1">
      <c r="A5162" s="68" t="s">
        <v>460</v>
      </c>
      <c r="B5162" s="68" t="s">
        <v>478</v>
      </c>
      <c r="C5162" s="68" t="s">
        <v>287</v>
      </c>
      <c r="D5162" s="68" t="s">
        <v>359</v>
      </c>
      <c r="E5162" s="68" t="s">
        <v>360</v>
      </c>
      <c r="F5162" s="68" t="s">
        <v>77</v>
      </c>
      <c r="G5162" s="68" t="s">
        <v>273</v>
      </c>
      <c r="H5162" s="68" t="s">
        <v>247</v>
      </c>
      <c r="I5162" s="65">
        <v>1161</v>
      </c>
      <c r="J5162" s="65">
        <v>424</v>
      </c>
      <c r="K5162" s="65" t="s">
        <v>378</v>
      </c>
    </row>
    <row r="5163" spans="1:11" ht="12.75" customHeight="1">
      <c r="A5163" s="68" t="s">
        <v>460</v>
      </c>
      <c r="B5163" s="68" t="s">
        <v>478</v>
      </c>
      <c r="C5163" s="68" t="s">
        <v>287</v>
      </c>
      <c r="D5163" s="68" t="s">
        <v>359</v>
      </c>
      <c r="E5163" s="68" t="s">
        <v>360</v>
      </c>
      <c r="F5163" s="68" t="s">
        <v>77</v>
      </c>
      <c r="G5163" s="68" t="s">
        <v>273</v>
      </c>
      <c r="H5163" s="68" t="s">
        <v>375</v>
      </c>
      <c r="I5163" s="65">
        <v>1844</v>
      </c>
      <c r="J5163" s="65">
        <v>424</v>
      </c>
      <c r="K5163" s="65" t="s">
        <v>378</v>
      </c>
    </row>
    <row r="5164" spans="1:11" ht="12.75" customHeight="1">
      <c r="A5164" s="68" t="s">
        <v>460</v>
      </c>
      <c r="B5164" s="68" t="s">
        <v>478</v>
      </c>
      <c r="C5164" s="68" t="s">
        <v>287</v>
      </c>
      <c r="D5164" s="68" t="s">
        <v>359</v>
      </c>
      <c r="E5164" s="68" t="s">
        <v>360</v>
      </c>
      <c r="F5164" s="68" t="s">
        <v>77</v>
      </c>
      <c r="G5164" s="68" t="s">
        <v>273</v>
      </c>
      <c r="H5164" s="68" t="s">
        <v>368</v>
      </c>
      <c r="I5164" s="65">
        <v>3475</v>
      </c>
      <c r="J5164" s="65">
        <v>424</v>
      </c>
      <c r="K5164" s="65" t="s">
        <v>378</v>
      </c>
    </row>
    <row r="5165" spans="1:11" ht="12.75" customHeight="1">
      <c r="A5165" s="68" t="s">
        <v>460</v>
      </c>
      <c r="B5165" s="68" t="s">
        <v>478</v>
      </c>
      <c r="C5165" s="68" t="s">
        <v>287</v>
      </c>
      <c r="D5165" s="68" t="s">
        <v>359</v>
      </c>
      <c r="E5165" s="68" t="s">
        <v>360</v>
      </c>
      <c r="F5165" s="68" t="s">
        <v>77</v>
      </c>
      <c r="G5165" s="68" t="s">
        <v>273</v>
      </c>
      <c r="H5165" s="68" t="s">
        <v>491</v>
      </c>
      <c r="I5165" s="65">
        <v>4643</v>
      </c>
      <c r="J5165" s="65">
        <v>424</v>
      </c>
      <c r="K5165" s="65" t="s">
        <v>378</v>
      </c>
    </row>
    <row r="5166" spans="1:11" ht="12.75" customHeight="1">
      <c r="A5166" s="68" t="s">
        <v>460</v>
      </c>
      <c r="B5166" s="68" t="s">
        <v>478</v>
      </c>
      <c r="C5166" s="68" t="s">
        <v>287</v>
      </c>
      <c r="D5166" s="68" t="s">
        <v>359</v>
      </c>
      <c r="E5166" s="68" t="s">
        <v>360</v>
      </c>
      <c r="F5166" s="68" t="s">
        <v>77</v>
      </c>
      <c r="G5166" s="68" t="s">
        <v>273</v>
      </c>
      <c r="H5166" s="68" t="s">
        <v>369</v>
      </c>
      <c r="I5166" s="65">
        <v>2732</v>
      </c>
      <c r="J5166" s="65">
        <v>424</v>
      </c>
      <c r="K5166" s="65" t="s">
        <v>378</v>
      </c>
    </row>
    <row r="5167" spans="1:11" ht="12.75" customHeight="1">
      <c r="A5167" s="68" t="s">
        <v>460</v>
      </c>
      <c r="B5167" s="68" t="s">
        <v>478</v>
      </c>
      <c r="C5167" s="68" t="s">
        <v>287</v>
      </c>
      <c r="D5167" s="68" t="s">
        <v>359</v>
      </c>
      <c r="E5167" s="68" t="s">
        <v>360</v>
      </c>
      <c r="F5167" s="68" t="s">
        <v>77</v>
      </c>
      <c r="G5167" s="68" t="s">
        <v>273</v>
      </c>
      <c r="H5167" s="68" t="s">
        <v>638</v>
      </c>
      <c r="I5167" s="65">
        <v>1512</v>
      </c>
      <c r="J5167" s="65">
        <v>424</v>
      </c>
      <c r="K5167" s="65" t="s">
        <v>378</v>
      </c>
    </row>
    <row r="5168" spans="1:11" ht="12.75" customHeight="1">
      <c r="A5168" s="68" t="s">
        <v>460</v>
      </c>
      <c r="B5168" s="68" t="s">
        <v>478</v>
      </c>
      <c r="C5168" s="68" t="s">
        <v>287</v>
      </c>
      <c r="D5168" s="68" t="s">
        <v>359</v>
      </c>
      <c r="E5168" s="68" t="s">
        <v>360</v>
      </c>
      <c r="F5168" s="68" t="s">
        <v>77</v>
      </c>
      <c r="G5168" s="68" t="s">
        <v>273</v>
      </c>
      <c r="H5168" s="68" t="s">
        <v>451</v>
      </c>
      <c r="I5168" s="65">
        <v>3415</v>
      </c>
      <c r="J5168" s="65">
        <v>419</v>
      </c>
      <c r="K5168" s="65" t="s">
        <v>262</v>
      </c>
    </row>
    <row r="5169" spans="1:11" ht="12.75" customHeight="1">
      <c r="A5169" s="68" t="s">
        <v>460</v>
      </c>
      <c r="B5169" s="68" t="s">
        <v>478</v>
      </c>
      <c r="C5169" s="68" t="s">
        <v>287</v>
      </c>
      <c r="D5169" s="68" t="s">
        <v>359</v>
      </c>
      <c r="E5169" s="68" t="s">
        <v>360</v>
      </c>
      <c r="F5169" s="68" t="s">
        <v>77</v>
      </c>
      <c r="G5169" s="68" t="s">
        <v>273</v>
      </c>
      <c r="H5169" s="68" t="s">
        <v>365</v>
      </c>
      <c r="I5169" s="65">
        <v>2238</v>
      </c>
      <c r="J5169" s="65">
        <v>419</v>
      </c>
      <c r="K5169" s="65" t="s">
        <v>262</v>
      </c>
    </row>
    <row r="5170" spans="1:11" ht="12.75" customHeight="1">
      <c r="A5170" s="68" t="s">
        <v>460</v>
      </c>
      <c r="B5170" s="68" t="s">
        <v>478</v>
      </c>
      <c r="C5170" s="68" t="s">
        <v>287</v>
      </c>
      <c r="D5170" s="68" t="s">
        <v>359</v>
      </c>
      <c r="E5170" s="68" t="s">
        <v>360</v>
      </c>
      <c r="F5170" s="68" t="s">
        <v>77</v>
      </c>
      <c r="G5170" s="68" t="s">
        <v>273</v>
      </c>
      <c r="H5170" s="68" t="s">
        <v>366</v>
      </c>
      <c r="I5170" s="65">
        <v>465</v>
      </c>
      <c r="J5170" s="65">
        <v>419</v>
      </c>
      <c r="K5170" s="65" t="s">
        <v>262</v>
      </c>
    </row>
    <row r="5171" spans="1:11" ht="12.75" customHeight="1">
      <c r="A5171" s="68" t="s">
        <v>460</v>
      </c>
      <c r="B5171" s="68" t="s">
        <v>478</v>
      </c>
      <c r="C5171" s="68" t="s">
        <v>287</v>
      </c>
      <c r="D5171" s="68" t="s">
        <v>359</v>
      </c>
      <c r="E5171" s="68" t="s">
        <v>360</v>
      </c>
      <c r="F5171" s="68" t="s">
        <v>77</v>
      </c>
      <c r="G5171" s="68" t="s">
        <v>273</v>
      </c>
      <c r="H5171" s="68" t="s">
        <v>367</v>
      </c>
      <c r="I5171" s="65">
        <v>156</v>
      </c>
      <c r="J5171" s="65">
        <v>419</v>
      </c>
      <c r="K5171" s="65" t="s">
        <v>262</v>
      </c>
    </row>
    <row r="5172" spans="1:11" ht="12.75" customHeight="1">
      <c r="A5172" s="68" t="s">
        <v>460</v>
      </c>
      <c r="B5172" s="68" t="s">
        <v>478</v>
      </c>
      <c r="C5172" s="68" t="s">
        <v>287</v>
      </c>
      <c r="D5172" s="68" t="s">
        <v>359</v>
      </c>
      <c r="E5172" s="68" t="s">
        <v>360</v>
      </c>
      <c r="F5172" s="68" t="s">
        <v>77</v>
      </c>
      <c r="G5172" s="68" t="s">
        <v>273</v>
      </c>
      <c r="H5172" s="68" t="s">
        <v>247</v>
      </c>
      <c r="I5172" s="65">
        <v>232</v>
      </c>
      <c r="J5172" s="65">
        <v>419</v>
      </c>
      <c r="K5172" s="65" t="s">
        <v>262</v>
      </c>
    </row>
    <row r="5173" spans="1:11" ht="12.75" customHeight="1">
      <c r="A5173" s="68" t="s">
        <v>460</v>
      </c>
      <c r="B5173" s="68" t="s">
        <v>478</v>
      </c>
      <c r="C5173" s="68" t="s">
        <v>287</v>
      </c>
      <c r="D5173" s="68" t="s">
        <v>359</v>
      </c>
      <c r="E5173" s="68" t="s">
        <v>360</v>
      </c>
      <c r="F5173" s="68" t="s">
        <v>77</v>
      </c>
      <c r="G5173" s="68" t="s">
        <v>273</v>
      </c>
      <c r="H5173" s="68" t="s">
        <v>375</v>
      </c>
      <c r="I5173" s="65">
        <v>154</v>
      </c>
      <c r="J5173" s="65">
        <v>419</v>
      </c>
      <c r="K5173" s="65" t="s">
        <v>262</v>
      </c>
    </row>
    <row r="5174" spans="1:11" ht="12.75" customHeight="1">
      <c r="A5174" s="68" t="s">
        <v>460</v>
      </c>
      <c r="B5174" s="68" t="s">
        <v>478</v>
      </c>
      <c r="C5174" s="68" t="s">
        <v>287</v>
      </c>
      <c r="D5174" s="68" t="s">
        <v>359</v>
      </c>
      <c r="E5174" s="68" t="s">
        <v>360</v>
      </c>
      <c r="F5174" s="68" t="s">
        <v>77</v>
      </c>
      <c r="G5174" s="68" t="s">
        <v>273</v>
      </c>
      <c r="H5174" s="68" t="s">
        <v>368</v>
      </c>
      <c r="I5174" s="65">
        <v>129</v>
      </c>
      <c r="J5174" s="65">
        <v>419</v>
      </c>
      <c r="K5174" s="65" t="s">
        <v>262</v>
      </c>
    </row>
    <row r="5175" spans="1:11" ht="12.75" customHeight="1">
      <c r="A5175" s="68" t="s">
        <v>460</v>
      </c>
      <c r="B5175" s="68" t="s">
        <v>478</v>
      </c>
      <c r="C5175" s="68" t="s">
        <v>287</v>
      </c>
      <c r="D5175" s="68" t="s">
        <v>359</v>
      </c>
      <c r="E5175" s="68" t="s">
        <v>360</v>
      </c>
      <c r="F5175" s="68" t="s">
        <v>77</v>
      </c>
      <c r="G5175" s="68" t="s">
        <v>273</v>
      </c>
      <c r="H5175" s="68" t="s">
        <v>491</v>
      </c>
      <c r="I5175" s="65">
        <v>107</v>
      </c>
      <c r="J5175" s="65">
        <v>419</v>
      </c>
      <c r="K5175" s="65" t="s">
        <v>262</v>
      </c>
    </row>
    <row r="5176" spans="1:11" ht="12.75" customHeight="1">
      <c r="A5176" s="68" t="s">
        <v>460</v>
      </c>
      <c r="B5176" s="68" t="s">
        <v>478</v>
      </c>
      <c r="C5176" s="68" t="s">
        <v>287</v>
      </c>
      <c r="D5176" s="68" t="s">
        <v>359</v>
      </c>
      <c r="E5176" s="68" t="s">
        <v>360</v>
      </c>
      <c r="F5176" s="68" t="s">
        <v>77</v>
      </c>
      <c r="G5176" s="68" t="s">
        <v>273</v>
      </c>
      <c r="H5176" s="68" t="s">
        <v>369</v>
      </c>
      <c r="I5176" s="65">
        <v>35</v>
      </c>
      <c r="J5176" s="65">
        <v>419</v>
      </c>
      <c r="K5176" s="65" t="s">
        <v>262</v>
      </c>
    </row>
    <row r="5177" spans="1:11" ht="12.75" customHeight="1">
      <c r="A5177" s="68" t="s">
        <v>460</v>
      </c>
      <c r="B5177" s="68" t="s">
        <v>478</v>
      </c>
      <c r="C5177" s="68" t="s">
        <v>287</v>
      </c>
      <c r="D5177" s="68" t="s">
        <v>359</v>
      </c>
      <c r="E5177" s="68" t="s">
        <v>360</v>
      </c>
      <c r="F5177" s="68" t="s">
        <v>77</v>
      </c>
      <c r="G5177" s="68" t="s">
        <v>273</v>
      </c>
      <c r="H5177" s="68" t="s">
        <v>638</v>
      </c>
      <c r="I5177" s="65">
        <v>2</v>
      </c>
      <c r="J5177" s="65">
        <v>419</v>
      </c>
      <c r="K5177" s="65" t="s">
        <v>262</v>
      </c>
    </row>
    <row r="5178" spans="1:11" ht="12.75" customHeight="1">
      <c r="A5178" s="68" t="s">
        <v>460</v>
      </c>
      <c r="B5178" s="68" t="s">
        <v>478</v>
      </c>
      <c r="C5178" s="68" t="s">
        <v>287</v>
      </c>
      <c r="D5178" s="68" t="s">
        <v>359</v>
      </c>
      <c r="E5178" s="68" t="s">
        <v>360</v>
      </c>
      <c r="F5178" s="68" t="s">
        <v>77</v>
      </c>
      <c r="G5178" s="68" t="s">
        <v>273</v>
      </c>
      <c r="H5178" s="68" t="s">
        <v>451</v>
      </c>
      <c r="I5178" s="65">
        <v>645</v>
      </c>
      <c r="J5178" s="65">
        <v>403</v>
      </c>
      <c r="K5178" s="65" t="s">
        <v>428</v>
      </c>
    </row>
    <row r="5179" spans="1:11" ht="12.75" customHeight="1">
      <c r="A5179" s="68" t="s">
        <v>460</v>
      </c>
      <c r="B5179" s="68" t="s">
        <v>478</v>
      </c>
      <c r="C5179" s="68" t="s">
        <v>287</v>
      </c>
      <c r="D5179" s="68" t="s">
        <v>359</v>
      </c>
      <c r="E5179" s="68" t="s">
        <v>360</v>
      </c>
      <c r="F5179" s="68" t="s">
        <v>77</v>
      </c>
      <c r="G5179" s="68" t="s">
        <v>273</v>
      </c>
      <c r="H5179" s="68" t="s">
        <v>365</v>
      </c>
      <c r="I5179" s="65">
        <v>530</v>
      </c>
      <c r="J5179" s="65">
        <v>403</v>
      </c>
      <c r="K5179" s="65" t="s">
        <v>428</v>
      </c>
    </row>
    <row r="5180" spans="1:11" ht="12.75" customHeight="1">
      <c r="A5180" s="68" t="s">
        <v>460</v>
      </c>
      <c r="B5180" s="68" t="s">
        <v>478</v>
      </c>
      <c r="C5180" s="68" t="s">
        <v>287</v>
      </c>
      <c r="D5180" s="68" t="s">
        <v>359</v>
      </c>
      <c r="E5180" s="68" t="s">
        <v>360</v>
      </c>
      <c r="F5180" s="68" t="s">
        <v>77</v>
      </c>
      <c r="G5180" s="68" t="s">
        <v>273</v>
      </c>
      <c r="H5180" s="68" t="s">
        <v>366</v>
      </c>
      <c r="I5180" s="65">
        <v>311</v>
      </c>
      <c r="J5180" s="65">
        <v>403</v>
      </c>
      <c r="K5180" s="65" t="s">
        <v>428</v>
      </c>
    </row>
    <row r="5181" spans="1:11" ht="12.75" customHeight="1">
      <c r="A5181" s="68" t="s">
        <v>460</v>
      </c>
      <c r="B5181" s="68" t="s">
        <v>478</v>
      </c>
      <c r="C5181" s="68" t="s">
        <v>287</v>
      </c>
      <c r="D5181" s="68" t="s">
        <v>359</v>
      </c>
      <c r="E5181" s="68" t="s">
        <v>360</v>
      </c>
      <c r="F5181" s="68" t="s">
        <v>77</v>
      </c>
      <c r="G5181" s="68" t="s">
        <v>273</v>
      </c>
      <c r="H5181" s="68" t="s">
        <v>367</v>
      </c>
      <c r="I5181" s="65">
        <v>323</v>
      </c>
      <c r="J5181" s="65">
        <v>403</v>
      </c>
      <c r="K5181" s="65" t="s">
        <v>428</v>
      </c>
    </row>
    <row r="5182" spans="1:11" ht="12.75" customHeight="1">
      <c r="A5182" s="68" t="s">
        <v>460</v>
      </c>
      <c r="B5182" s="68" t="s">
        <v>478</v>
      </c>
      <c r="C5182" s="68" t="s">
        <v>287</v>
      </c>
      <c r="D5182" s="68" t="s">
        <v>359</v>
      </c>
      <c r="E5182" s="68" t="s">
        <v>360</v>
      </c>
      <c r="F5182" s="68" t="s">
        <v>77</v>
      </c>
      <c r="G5182" s="68" t="s">
        <v>273</v>
      </c>
      <c r="H5182" s="68" t="s">
        <v>247</v>
      </c>
      <c r="I5182" s="65">
        <v>298</v>
      </c>
      <c r="J5182" s="65">
        <v>403</v>
      </c>
      <c r="K5182" s="65" t="s">
        <v>428</v>
      </c>
    </row>
    <row r="5183" spans="1:11" ht="12.75" customHeight="1">
      <c r="A5183" s="68" t="s">
        <v>460</v>
      </c>
      <c r="B5183" s="68" t="s">
        <v>478</v>
      </c>
      <c r="C5183" s="68" t="s">
        <v>287</v>
      </c>
      <c r="D5183" s="68" t="s">
        <v>359</v>
      </c>
      <c r="E5183" s="68" t="s">
        <v>360</v>
      </c>
      <c r="F5183" s="68" t="s">
        <v>77</v>
      </c>
      <c r="G5183" s="68" t="s">
        <v>273</v>
      </c>
      <c r="H5183" s="68" t="s">
        <v>375</v>
      </c>
      <c r="I5183" s="65">
        <v>261</v>
      </c>
      <c r="J5183" s="65">
        <v>403</v>
      </c>
      <c r="K5183" s="65" t="s">
        <v>428</v>
      </c>
    </row>
    <row r="5184" spans="1:11" ht="12.75" customHeight="1">
      <c r="A5184" s="68" t="s">
        <v>460</v>
      </c>
      <c r="B5184" s="68" t="s">
        <v>478</v>
      </c>
      <c r="C5184" s="68" t="s">
        <v>287</v>
      </c>
      <c r="D5184" s="68" t="s">
        <v>359</v>
      </c>
      <c r="E5184" s="68" t="s">
        <v>360</v>
      </c>
      <c r="F5184" s="68" t="s">
        <v>77</v>
      </c>
      <c r="G5184" s="68" t="s">
        <v>273</v>
      </c>
      <c r="H5184" s="68" t="s">
        <v>368</v>
      </c>
      <c r="I5184" s="65">
        <v>292</v>
      </c>
      <c r="J5184" s="65">
        <v>403</v>
      </c>
      <c r="K5184" s="65" t="s">
        <v>428</v>
      </c>
    </row>
    <row r="5185" spans="1:11" ht="12.75" customHeight="1">
      <c r="A5185" s="68" t="s">
        <v>460</v>
      </c>
      <c r="B5185" s="68" t="s">
        <v>478</v>
      </c>
      <c r="C5185" s="68" t="s">
        <v>287</v>
      </c>
      <c r="D5185" s="68" t="s">
        <v>359</v>
      </c>
      <c r="E5185" s="68" t="s">
        <v>360</v>
      </c>
      <c r="F5185" s="68" t="s">
        <v>77</v>
      </c>
      <c r="G5185" s="68" t="s">
        <v>273</v>
      </c>
      <c r="H5185" s="68" t="s">
        <v>491</v>
      </c>
      <c r="I5185" s="65">
        <v>233</v>
      </c>
      <c r="J5185" s="65">
        <v>403</v>
      </c>
      <c r="K5185" s="65" t="s">
        <v>428</v>
      </c>
    </row>
    <row r="5186" spans="1:11" ht="12.75" customHeight="1">
      <c r="A5186" s="68" t="s">
        <v>460</v>
      </c>
      <c r="B5186" s="68" t="s">
        <v>478</v>
      </c>
      <c r="C5186" s="68" t="s">
        <v>287</v>
      </c>
      <c r="D5186" s="68" t="s">
        <v>359</v>
      </c>
      <c r="E5186" s="68" t="s">
        <v>360</v>
      </c>
      <c r="F5186" s="68" t="s">
        <v>77</v>
      </c>
      <c r="G5186" s="68" t="s">
        <v>273</v>
      </c>
      <c r="H5186" s="68" t="s">
        <v>369</v>
      </c>
      <c r="I5186" s="65">
        <v>156</v>
      </c>
      <c r="J5186" s="65">
        <v>403</v>
      </c>
      <c r="K5186" s="65" t="s">
        <v>428</v>
      </c>
    </row>
    <row r="5187" spans="1:11" ht="12.75" customHeight="1">
      <c r="A5187" s="68" t="s">
        <v>460</v>
      </c>
      <c r="B5187" s="68" t="s">
        <v>478</v>
      </c>
      <c r="C5187" s="68" t="s">
        <v>287</v>
      </c>
      <c r="D5187" s="68" t="s">
        <v>359</v>
      </c>
      <c r="E5187" s="68" t="s">
        <v>360</v>
      </c>
      <c r="F5187" s="68" t="s">
        <v>77</v>
      </c>
      <c r="G5187" s="68" t="s">
        <v>273</v>
      </c>
      <c r="H5187" s="68" t="s">
        <v>638</v>
      </c>
      <c r="I5187" s="65">
        <v>5</v>
      </c>
      <c r="J5187" s="65">
        <v>403</v>
      </c>
      <c r="K5187" s="65" t="s">
        <v>428</v>
      </c>
    </row>
    <row r="5188" spans="1:11" ht="12.75" customHeight="1">
      <c r="A5188" s="68" t="s">
        <v>460</v>
      </c>
      <c r="B5188" s="68" t="s">
        <v>478</v>
      </c>
      <c r="C5188" s="68" t="s">
        <v>287</v>
      </c>
      <c r="D5188" s="68" t="s">
        <v>359</v>
      </c>
      <c r="E5188" s="68" t="s">
        <v>360</v>
      </c>
      <c r="F5188" s="68" t="s">
        <v>77</v>
      </c>
      <c r="G5188" s="68" t="s">
        <v>273</v>
      </c>
      <c r="H5188" s="68" t="s">
        <v>451</v>
      </c>
      <c r="I5188" s="65">
        <v>15</v>
      </c>
      <c r="J5188" s="65">
        <v>418</v>
      </c>
      <c r="K5188" s="65" t="s">
        <v>429</v>
      </c>
    </row>
    <row r="5189" spans="1:11" ht="12.75" customHeight="1">
      <c r="A5189" s="68" t="s">
        <v>460</v>
      </c>
      <c r="B5189" s="68" t="s">
        <v>478</v>
      </c>
      <c r="C5189" s="68" t="s">
        <v>287</v>
      </c>
      <c r="D5189" s="68" t="s">
        <v>359</v>
      </c>
      <c r="E5189" s="68" t="s">
        <v>360</v>
      </c>
      <c r="F5189" s="68" t="s">
        <v>77</v>
      </c>
      <c r="G5189" s="68" t="s">
        <v>273</v>
      </c>
      <c r="H5189" s="68" t="s">
        <v>365</v>
      </c>
      <c r="I5189" s="65">
        <v>17</v>
      </c>
      <c r="J5189" s="65">
        <v>418</v>
      </c>
      <c r="K5189" s="65" t="s">
        <v>429</v>
      </c>
    </row>
    <row r="5190" spans="1:11" ht="12.75" customHeight="1">
      <c r="A5190" s="68" t="s">
        <v>460</v>
      </c>
      <c r="B5190" s="68" t="s">
        <v>478</v>
      </c>
      <c r="C5190" s="68" t="s">
        <v>287</v>
      </c>
      <c r="D5190" s="68" t="s">
        <v>359</v>
      </c>
      <c r="E5190" s="68" t="s">
        <v>360</v>
      </c>
      <c r="F5190" s="68" t="s">
        <v>77</v>
      </c>
      <c r="G5190" s="68" t="s">
        <v>273</v>
      </c>
      <c r="H5190" s="68" t="s">
        <v>366</v>
      </c>
      <c r="I5190" s="65">
        <v>14</v>
      </c>
      <c r="J5190" s="65">
        <v>418</v>
      </c>
      <c r="K5190" s="65" t="s">
        <v>429</v>
      </c>
    </row>
    <row r="5191" spans="1:11" ht="12.75" customHeight="1">
      <c r="A5191" s="68" t="s">
        <v>460</v>
      </c>
      <c r="B5191" s="68" t="s">
        <v>478</v>
      </c>
      <c r="C5191" s="68" t="s">
        <v>287</v>
      </c>
      <c r="D5191" s="68" t="s">
        <v>359</v>
      </c>
      <c r="E5191" s="68" t="s">
        <v>360</v>
      </c>
      <c r="F5191" s="68" t="s">
        <v>77</v>
      </c>
      <c r="G5191" s="68" t="s">
        <v>273</v>
      </c>
      <c r="H5191" s="68" t="s">
        <v>367</v>
      </c>
      <c r="I5191" s="65">
        <v>11</v>
      </c>
      <c r="J5191" s="65">
        <v>418</v>
      </c>
      <c r="K5191" s="65" t="s">
        <v>429</v>
      </c>
    </row>
    <row r="5192" spans="1:11" ht="12.75" customHeight="1">
      <c r="A5192" s="68" t="s">
        <v>460</v>
      </c>
      <c r="B5192" s="68" t="s">
        <v>478</v>
      </c>
      <c r="C5192" s="68" t="s">
        <v>287</v>
      </c>
      <c r="D5192" s="68" t="s">
        <v>359</v>
      </c>
      <c r="E5192" s="68" t="s">
        <v>360</v>
      </c>
      <c r="F5192" s="68" t="s">
        <v>77</v>
      </c>
      <c r="G5192" s="68" t="s">
        <v>273</v>
      </c>
      <c r="H5192" s="68" t="s">
        <v>247</v>
      </c>
      <c r="I5192" s="65">
        <v>13</v>
      </c>
      <c r="J5192" s="65">
        <v>418</v>
      </c>
      <c r="K5192" s="65" t="s">
        <v>429</v>
      </c>
    </row>
    <row r="5193" spans="1:11" ht="12.75" customHeight="1">
      <c r="A5193" s="68" t="s">
        <v>460</v>
      </c>
      <c r="B5193" s="68" t="s">
        <v>478</v>
      </c>
      <c r="C5193" s="68" t="s">
        <v>287</v>
      </c>
      <c r="D5193" s="68" t="s">
        <v>359</v>
      </c>
      <c r="E5193" s="68" t="s">
        <v>360</v>
      </c>
      <c r="F5193" s="68" t="s">
        <v>77</v>
      </c>
      <c r="G5193" s="68" t="s">
        <v>273</v>
      </c>
      <c r="H5193" s="68" t="s">
        <v>375</v>
      </c>
      <c r="I5193" s="65">
        <v>25</v>
      </c>
      <c r="J5193" s="65">
        <v>418</v>
      </c>
      <c r="K5193" s="65" t="s">
        <v>429</v>
      </c>
    </row>
    <row r="5194" spans="1:11" ht="12.75" customHeight="1">
      <c r="A5194" s="68" t="s">
        <v>460</v>
      </c>
      <c r="B5194" s="68" t="s">
        <v>478</v>
      </c>
      <c r="C5194" s="68" t="s">
        <v>287</v>
      </c>
      <c r="D5194" s="68" t="s">
        <v>359</v>
      </c>
      <c r="E5194" s="68" t="s">
        <v>360</v>
      </c>
      <c r="F5194" s="68" t="s">
        <v>77</v>
      </c>
      <c r="G5194" s="68" t="s">
        <v>273</v>
      </c>
      <c r="H5194" s="68" t="s">
        <v>368</v>
      </c>
      <c r="I5194" s="65">
        <v>43</v>
      </c>
      <c r="J5194" s="65">
        <v>418</v>
      </c>
      <c r="K5194" s="65" t="s">
        <v>429</v>
      </c>
    </row>
    <row r="5195" spans="1:11" ht="12.75" customHeight="1">
      <c r="A5195" s="68" t="s">
        <v>460</v>
      </c>
      <c r="B5195" s="68" t="s">
        <v>478</v>
      </c>
      <c r="C5195" s="68" t="s">
        <v>287</v>
      </c>
      <c r="D5195" s="68" t="s">
        <v>359</v>
      </c>
      <c r="E5195" s="68" t="s">
        <v>360</v>
      </c>
      <c r="F5195" s="68" t="s">
        <v>77</v>
      </c>
      <c r="G5195" s="68" t="s">
        <v>273</v>
      </c>
      <c r="H5195" s="68" t="s">
        <v>491</v>
      </c>
      <c r="I5195" s="65">
        <v>64</v>
      </c>
      <c r="J5195" s="65">
        <v>418</v>
      </c>
      <c r="K5195" s="65" t="s">
        <v>429</v>
      </c>
    </row>
    <row r="5196" spans="1:11" ht="12.75" customHeight="1">
      <c r="A5196" s="68" t="s">
        <v>460</v>
      </c>
      <c r="B5196" s="68" t="s">
        <v>478</v>
      </c>
      <c r="C5196" s="68" t="s">
        <v>287</v>
      </c>
      <c r="D5196" s="68" t="s">
        <v>359</v>
      </c>
      <c r="E5196" s="68" t="s">
        <v>360</v>
      </c>
      <c r="F5196" s="68" t="s">
        <v>77</v>
      </c>
      <c r="G5196" s="68" t="s">
        <v>273</v>
      </c>
      <c r="H5196" s="68" t="s">
        <v>369</v>
      </c>
      <c r="I5196" s="65">
        <v>14</v>
      </c>
      <c r="J5196" s="65">
        <v>418</v>
      </c>
      <c r="K5196" s="65" t="s">
        <v>429</v>
      </c>
    </row>
    <row r="5197" spans="1:11" ht="12.75" customHeight="1">
      <c r="A5197" s="68" t="s">
        <v>460</v>
      </c>
      <c r="B5197" s="68" t="s">
        <v>478</v>
      </c>
      <c r="C5197" s="68" t="s">
        <v>287</v>
      </c>
      <c r="D5197" s="68" t="s">
        <v>359</v>
      </c>
      <c r="E5197" s="68" t="s">
        <v>360</v>
      </c>
      <c r="F5197" s="68" t="s">
        <v>77</v>
      </c>
      <c r="G5197" s="68" t="s">
        <v>273</v>
      </c>
      <c r="H5197" s="68" t="s">
        <v>638</v>
      </c>
      <c r="I5197" s="65">
        <v>6</v>
      </c>
      <c r="J5197" s="65">
        <v>418</v>
      </c>
      <c r="K5197" s="65" t="s">
        <v>429</v>
      </c>
    </row>
    <row r="5198" spans="1:11" ht="12.75" customHeight="1">
      <c r="A5198" s="68" t="s">
        <v>460</v>
      </c>
      <c r="B5198" s="68" t="s">
        <v>478</v>
      </c>
      <c r="C5198" s="68" t="s">
        <v>287</v>
      </c>
      <c r="D5198" s="68" t="s">
        <v>359</v>
      </c>
      <c r="E5198" s="68" t="s">
        <v>360</v>
      </c>
      <c r="F5198" s="68" t="s">
        <v>77</v>
      </c>
      <c r="G5198" s="68" t="s">
        <v>273</v>
      </c>
      <c r="H5198" s="68" t="s">
        <v>451</v>
      </c>
      <c r="I5198" s="65">
        <v>9</v>
      </c>
      <c r="J5198" s="65">
        <v>406</v>
      </c>
      <c r="K5198" s="65" t="s">
        <v>497</v>
      </c>
    </row>
    <row r="5199" spans="1:11" ht="12.75" customHeight="1">
      <c r="A5199" s="68" t="s">
        <v>460</v>
      </c>
      <c r="B5199" s="68" t="s">
        <v>478</v>
      </c>
      <c r="C5199" s="68" t="s">
        <v>287</v>
      </c>
      <c r="D5199" s="68" t="s">
        <v>359</v>
      </c>
      <c r="E5199" s="68" t="s">
        <v>360</v>
      </c>
      <c r="F5199" s="68" t="s">
        <v>77</v>
      </c>
      <c r="G5199" s="68" t="s">
        <v>273</v>
      </c>
      <c r="H5199" s="68" t="s">
        <v>365</v>
      </c>
      <c r="I5199" s="65">
        <v>37</v>
      </c>
      <c r="J5199" s="65">
        <v>406</v>
      </c>
      <c r="K5199" s="65" t="s">
        <v>497</v>
      </c>
    </row>
    <row r="5200" spans="1:11" ht="12.75" customHeight="1">
      <c r="A5200" s="68" t="s">
        <v>460</v>
      </c>
      <c r="B5200" s="68" t="s">
        <v>478</v>
      </c>
      <c r="C5200" s="68" t="s">
        <v>287</v>
      </c>
      <c r="D5200" s="68" t="s">
        <v>359</v>
      </c>
      <c r="E5200" s="68" t="s">
        <v>360</v>
      </c>
      <c r="F5200" s="68" t="s">
        <v>77</v>
      </c>
      <c r="G5200" s="68" t="s">
        <v>273</v>
      </c>
      <c r="H5200" s="68" t="s">
        <v>366</v>
      </c>
      <c r="I5200" s="65">
        <v>11</v>
      </c>
      <c r="J5200" s="65">
        <v>406</v>
      </c>
      <c r="K5200" s="65" t="s">
        <v>497</v>
      </c>
    </row>
    <row r="5201" spans="1:11" ht="12.75" customHeight="1">
      <c r="A5201" s="68" t="s">
        <v>460</v>
      </c>
      <c r="B5201" s="68" t="s">
        <v>478</v>
      </c>
      <c r="C5201" s="68" t="s">
        <v>287</v>
      </c>
      <c r="D5201" s="68" t="s">
        <v>359</v>
      </c>
      <c r="E5201" s="68" t="s">
        <v>360</v>
      </c>
      <c r="F5201" s="68" t="s">
        <v>77</v>
      </c>
      <c r="G5201" s="68" t="s">
        <v>273</v>
      </c>
      <c r="H5201" s="68" t="s">
        <v>367</v>
      </c>
      <c r="I5201" s="65">
        <v>2</v>
      </c>
      <c r="J5201" s="65">
        <v>406</v>
      </c>
      <c r="K5201" s="65" t="s">
        <v>497</v>
      </c>
    </row>
    <row r="5202" spans="1:11" ht="12.75" customHeight="1">
      <c r="A5202" s="68" t="s">
        <v>460</v>
      </c>
      <c r="B5202" s="68" t="s">
        <v>478</v>
      </c>
      <c r="C5202" s="68" t="s">
        <v>287</v>
      </c>
      <c r="D5202" s="68" t="s">
        <v>359</v>
      </c>
      <c r="E5202" s="68" t="s">
        <v>360</v>
      </c>
      <c r="F5202" s="68" t="s">
        <v>77</v>
      </c>
      <c r="G5202" s="68" t="s">
        <v>273</v>
      </c>
      <c r="H5202" s="68" t="s">
        <v>375</v>
      </c>
      <c r="I5202" s="65">
        <v>7</v>
      </c>
      <c r="J5202" s="65">
        <v>406</v>
      </c>
      <c r="K5202" s="65" t="s">
        <v>497</v>
      </c>
    </row>
    <row r="5203" spans="1:11" ht="12.75" customHeight="1">
      <c r="A5203" s="68" t="s">
        <v>460</v>
      </c>
      <c r="B5203" s="68" t="s">
        <v>478</v>
      </c>
      <c r="C5203" s="68" t="s">
        <v>287</v>
      </c>
      <c r="D5203" s="68" t="s">
        <v>359</v>
      </c>
      <c r="E5203" s="68" t="s">
        <v>360</v>
      </c>
      <c r="F5203" s="68" t="s">
        <v>77</v>
      </c>
      <c r="G5203" s="68" t="s">
        <v>273</v>
      </c>
      <c r="H5203" s="68" t="s">
        <v>368</v>
      </c>
      <c r="I5203" s="65">
        <v>20</v>
      </c>
      <c r="J5203" s="65">
        <v>406</v>
      </c>
      <c r="K5203" s="65" t="s">
        <v>497</v>
      </c>
    </row>
    <row r="5204" spans="1:11" ht="12.75" customHeight="1">
      <c r="A5204" s="68" t="s">
        <v>460</v>
      </c>
      <c r="B5204" s="68" t="s">
        <v>478</v>
      </c>
      <c r="C5204" s="68" t="s">
        <v>287</v>
      </c>
      <c r="D5204" s="68" t="s">
        <v>359</v>
      </c>
      <c r="E5204" s="68" t="s">
        <v>360</v>
      </c>
      <c r="F5204" s="68" t="s">
        <v>77</v>
      </c>
      <c r="G5204" s="68" t="s">
        <v>273</v>
      </c>
      <c r="H5204" s="68" t="s">
        <v>491</v>
      </c>
      <c r="I5204" s="65">
        <v>19</v>
      </c>
      <c r="J5204" s="65">
        <v>406</v>
      </c>
      <c r="K5204" s="65" t="s">
        <v>497</v>
      </c>
    </row>
    <row r="5205" spans="1:11" ht="12.75" customHeight="1">
      <c r="A5205" s="68" t="s">
        <v>460</v>
      </c>
      <c r="B5205" s="68" t="s">
        <v>478</v>
      </c>
      <c r="C5205" s="68" t="s">
        <v>287</v>
      </c>
      <c r="D5205" s="68" t="s">
        <v>359</v>
      </c>
      <c r="E5205" s="68" t="s">
        <v>360</v>
      </c>
      <c r="F5205" s="68" t="s">
        <v>77</v>
      </c>
      <c r="G5205" s="68" t="s">
        <v>273</v>
      </c>
      <c r="H5205" s="68" t="s">
        <v>369</v>
      </c>
      <c r="I5205" s="65">
        <v>3</v>
      </c>
      <c r="J5205" s="65">
        <v>406</v>
      </c>
      <c r="K5205" s="65" t="s">
        <v>497</v>
      </c>
    </row>
    <row r="5206" spans="1:11" ht="12.75" customHeight="1">
      <c r="A5206" s="68" t="s">
        <v>460</v>
      </c>
      <c r="B5206" s="68" t="s">
        <v>478</v>
      </c>
      <c r="C5206" s="68" t="s">
        <v>287</v>
      </c>
      <c r="D5206" s="68" t="s">
        <v>359</v>
      </c>
      <c r="E5206" s="68" t="s">
        <v>360</v>
      </c>
      <c r="F5206" s="68" t="s">
        <v>77</v>
      </c>
      <c r="G5206" s="68" t="s">
        <v>273</v>
      </c>
      <c r="H5206" s="68" t="s">
        <v>365</v>
      </c>
      <c r="I5206" s="65">
        <v>37</v>
      </c>
      <c r="J5206" s="65">
        <v>411</v>
      </c>
      <c r="K5206" s="65" t="s">
        <v>498</v>
      </c>
    </row>
    <row r="5207" spans="1:11" ht="12.75" customHeight="1">
      <c r="A5207" s="68" t="s">
        <v>460</v>
      </c>
      <c r="B5207" s="68" t="s">
        <v>478</v>
      </c>
      <c r="C5207" s="68" t="s">
        <v>287</v>
      </c>
      <c r="D5207" s="68" t="s">
        <v>359</v>
      </c>
      <c r="E5207" s="68" t="s">
        <v>360</v>
      </c>
      <c r="F5207" s="68" t="s">
        <v>77</v>
      </c>
      <c r="G5207" s="68" t="s">
        <v>273</v>
      </c>
      <c r="H5207" s="68" t="s">
        <v>366</v>
      </c>
      <c r="I5207" s="65">
        <v>42</v>
      </c>
      <c r="J5207" s="65">
        <v>411</v>
      </c>
      <c r="K5207" s="65" t="s">
        <v>498</v>
      </c>
    </row>
    <row r="5208" spans="1:11" ht="12.75" customHeight="1">
      <c r="A5208" s="68" t="s">
        <v>460</v>
      </c>
      <c r="B5208" s="68" t="s">
        <v>478</v>
      </c>
      <c r="C5208" s="68" t="s">
        <v>287</v>
      </c>
      <c r="D5208" s="68" t="s">
        <v>359</v>
      </c>
      <c r="E5208" s="68" t="s">
        <v>360</v>
      </c>
      <c r="F5208" s="68" t="s">
        <v>77</v>
      </c>
      <c r="G5208" s="68" t="s">
        <v>273</v>
      </c>
      <c r="H5208" s="68" t="s">
        <v>367</v>
      </c>
      <c r="I5208" s="65">
        <v>17</v>
      </c>
      <c r="J5208" s="65">
        <v>411</v>
      </c>
      <c r="K5208" s="65" t="s">
        <v>498</v>
      </c>
    </row>
    <row r="5209" spans="1:11" ht="12.75" customHeight="1">
      <c r="A5209" s="68" t="s">
        <v>460</v>
      </c>
      <c r="B5209" s="68" t="s">
        <v>478</v>
      </c>
      <c r="C5209" s="68" t="s">
        <v>287</v>
      </c>
      <c r="D5209" s="68" t="s">
        <v>359</v>
      </c>
      <c r="E5209" s="68" t="s">
        <v>360</v>
      </c>
      <c r="F5209" s="68" t="s">
        <v>77</v>
      </c>
      <c r="G5209" s="68" t="s">
        <v>273</v>
      </c>
      <c r="H5209" s="68" t="s">
        <v>247</v>
      </c>
      <c r="I5209" s="65">
        <v>15</v>
      </c>
      <c r="J5209" s="65">
        <v>411</v>
      </c>
      <c r="K5209" s="65" t="s">
        <v>498</v>
      </c>
    </row>
    <row r="5210" spans="1:11" ht="12.75" customHeight="1">
      <c r="A5210" s="68" t="s">
        <v>460</v>
      </c>
      <c r="B5210" s="68" t="s">
        <v>478</v>
      </c>
      <c r="C5210" s="68" t="s">
        <v>287</v>
      </c>
      <c r="D5210" s="68" t="s">
        <v>359</v>
      </c>
      <c r="E5210" s="68" t="s">
        <v>360</v>
      </c>
      <c r="F5210" s="68" t="s">
        <v>77</v>
      </c>
      <c r="G5210" s="68" t="s">
        <v>273</v>
      </c>
      <c r="H5210" s="68" t="s">
        <v>375</v>
      </c>
      <c r="I5210" s="65">
        <v>28</v>
      </c>
      <c r="J5210" s="65">
        <v>411</v>
      </c>
      <c r="K5210" s="65" t="s">
        <v>498</v>
      </c>
    </row>
    <row r="5211" spans="1:11" ht="12.75" customHeight="1">
      <c r="A5211" s="68" t="s">
        <v>460</v>
      </c>
      <c r="B5211" s="68" t="s">
        <v>478</v>
      </c>
      <c r="C5211" s="68" t="s">
        <v>287</v>
      </c>
      <c r="D5211" s="68" t="s">
        <v>359</v>
      </c>
      <c r="E5211" s="68" t="s">
        <v>360</v>
      </c>
      <c r="F5211" s="68" t="s">
        <v>77</v>
      </c>
      <c r="G5211" s="68" t="s">
        <v>273</v>
      </c>
      <c r="H5211" s="68" t="s">
        <v>368</v>
      </c>
      <c r="I5211" s="65">
        <v>56</v>
      </c>
      <c r="J5211" s="65">
        <v>411</v>
      </c>
      <c r="K5211" s="65" t="s">
        <v>498</v>
      </c>
    </row>
    <row r="5212" spans="1:11" ht="12.75" customHeight="1">
      <c r="A5212" s="68" t="s">
        <v>460</v>
      </c>
      <c r="B5212" s="68" t="s">
        <v>478</v>
      </c>
      <c r="C5212" s="68" t="s">
        <v>287</v>
      </c>
      <c r="D5212" s="68" t="s">
        <v>359</v>
      </c>
      <c r="E5212" s="68" t="s">
        <v>360</v>
      </c>
      <c r="F5212" s="68" t="s">
        <v>77</v>
      </c>
      <c r="G5212" s="68" t="s">
        <v>273</v>
      </c>
      <c r="H5212" s="68" t="s">
        <v>491</v>
      </c>
      <c r="I5212" s="65">
        <v>57</v>
      </c>
      <c r="J5212" s="65">
        <v>411</v>
      </c>
      <c r="K5212" s="65" t="s">
        <v>498</v>
      </c>
    </row>
    <row r="5213" spans="1:11" ht="12.75" customHeight="1">
      <c r="A5213" s="68" t="s">
        <v>460</v>
      </c>
      <c r="B5213" s="68" t="s">
        <v>478</v>
      </c>
      <c r="C5213" s="68" t="s">
        <v>287</v>
      </c>
      <c r="D5213" s="68" t="s">
        <v>359</v>
      </c>
      <c r="E5213" s="68" t="s">
        <v>360</v>
      </c>
      <c r="F5213" s="68" t="s">
        <v>77</v>
      </c>
      <c r="G5213" s="68" t="s">
        <v>273</v>
      </c>
      <c r="H5213" s="68" t="s">
        <v>369</v>
      </c>
      <c r="I5213" s="65">
        <v>33</v>
      </c>
      <c r="J5213" s="65">
        <v>411</v>
      </c>
      <c r="K5213" s="65" t="s">
        <v>498</v>
      </c>
    </row>
    <row r="5214" spans="1:11" ht="12.75" customHeight="1">
      <c r="A5214" s="68" t="s">
        <v>460</v>
      </c>
      <c r="B5214" s="68" t="s">
        <v>478</v>
      </c>
      <c r="C5214" s="68" t="s">
        <v>287</v>
      </c>
      <c r="D5214" s="68" t="s">
        <v>359</v>
      </c>
      <c r="E5214" s="68" t="s">
        <v>360</v>
      </c>
      <c r="F5214" s="68" t="s">
        <v>77</v>
      </c>
      <c r="G5214" s="68" t="s">
        <v>273</v>
      </c>
      <c r="H5214" s="68" t="s">
        <v>638</v>
      </c>
      <c r="I5214" s="65">
        <v>4</v>
      </c>
      <c r="J5214" s="65">
        <v>411</v>
      </c>
      <c r="K5214" s="65" t="s">
        <v>498</v>
      </c>
    </row>
    <row r="5215" spans="1:11" ht="12.75" customHeight="1">
      <c r="A5215" s="68" t="s">
        <v>460</v>
      </c>
      <c r="B5215" s="68" t="s">
        <v>478</v>
      </c>
      <c r="C5215" s="68" t="s">
        <v>287</v>
      </c>
      <c r="D5215" s="68" t="s">
        <v>359</v>
      </c>
      <c r="E5215" s="68" t="s">
        <v>360</v>
      </c>
      <c r="F5215" s="68" t="s">
        <v>77</v>
      </c>
      <c r="G5215" s="68" t="s">
        <v>273</v>
      </c>
      <c r="H5215" s="68" t="s">
        <v>451</v>
      </c>
      <c r="I5215" s="65">
        <v>590</v>
      </c>
      <c r="J5215" s="65">
        <v>425</v>
      </c>
      <c r="K5215" s="65" t="s">
        <v>379</v>
      </c>
    </row>
    <row r="5216" spans="1:11" ht="12.75" customHeight="1">
      <c r="A5216" s="68" t="s">
        <v>460</v>
      </c>
      <c r="B5216" s="68" t="s">
        <v>478</v>
      </c>
      <c r="C5216" s="68" t="s">
        <v>287</v>
      </c>
      <c r="D5216" s="68" t="s">
        <v>359</v>
      </c>
      <c r="E5216" s="68" t="s">
        <v>360</v>
      </c>
      <c r="F5216" s="68" t="s">
        <v>77</v>
      </c>
      <c r="G5216" s="68" t="s">
        <v>273</v>
      </c>
      <c r="H5216" s="68" t="s">
        <v>365</v>
      </c>
      <c r="I5216" s="65">
        <v>587</v>
      </c>
      <c r="J5216" s="65">
        <v>425</v>
      </c>
      <c r="K5216" s="65" t="s">
        <v>379</v>
      </c>
    </row>
    <row r="5217" spans="1:11" ht="12.75" customHeight="1">
      <c r="A5217" s="68" t="s">
        <v>460</v>
      </c>
      <c r="B5217" s="68" t="s">
        <v>478</v>
      </c>
      <c r="C5217" s="68" t="s">
        <v>287</v>
      </c>
      <c r="D5217" s="68" t="s">
        <v>359</v>
      </c>
      <c r="E5217" s="68" t="s">
        <v>360</v>
      </c>
      <c r="F5217" s="68" t="s">
        <v>77</v>
      </c>
      <c r="G5217" s="68" t="s">
        <v>273</v>
      </c>
      <c r="H5217" s="68" t="s">
        <v>366</v>
      </c>
      <c r="I5217" s="65">
        <v>350</v>
      </c>
      <c r="J5217" s="65">
        <v>425</v>
      </c>
      <c r="K5217" s="65" t="s">
        <v>379</v>
      </c>
    </row>
    <row r="5218" spans="1:11" ht="12.75" customHeight="1">
      <c r="A5218" s="68" t="s">
        <v>460</v>
      </c>
      <c r="B5218" s="68" t="s">
        <v>478</v>
      </c>
      <c r="C5218" s="68" t="s">
        <v>287</v>
      </c>
      <c r="D5218" s="68" t="s">
        <v>359</v>
      </c>
      <c r="E5218" s="68" t="s">
        <v>360</v>
      </c>
      <c r="F5218" s="68" t="s">
        <v>77</v>
      </c>
      <c r="G5218" s="68" t="s">
        <v>273</v>
      </c>
      <c r="H5218" s="68" t="s">
        <v>367</v>
      </c>
      <c r="I5218" s="65">
        <v>396</v>
      </c>
      <c r="J5218" s="65">
        <v>425</v>
      </c>
      <c r="K5218" s="65" t="s">
        <v>379</v>
      </c>
    </row>
    <row r="5219" spans="1:11" ht="12.75" customHeight="1">
      <c r="A5219" s="68" t="s">
        <v>460</v>
      </c>
      <c r="B5219" s="68" t="s">
        <v>478</v>
      </c>
      <c r="C5219" s="68" t="s">
        <v>287</v>
      </c>
      <c r="D5219" s="68" t="s">
        <v>359</v>
      </c>
      <c r="E5219" s="68" t="s">
        <v>360</v>
      </c>
      <c r="F5219" s="68" t="s">
        <v>77</v>
      </c>
      <c r="G5219" s="68" t="s">
        <v>273</v>
      </c>
      <c r="H5219" s="68" t="s">
        <v>247</v>
      </c>
      <c r="I5219" s="65">
        <v>403</v>
      </c>
      <c r="J5219" s="65">
        <v>425</v>
      </c>
      <c r="K5219" s="65" t="s">
        <v>379</v>
      </c>
    </row>
    <row r="5220" spans="1:11" ht="12.75" customHeight="1">
      <c r="A5220" s="68" t="s">
        <v>460</v>
      </c>
      <c r="B5220" s="68" t="s">
        <v>478</v>
      </c>
      <c r="C5220" s="68" t="s">
        <v>287</v>
      </c>
      <c r="D5220" s="68" t="s">
        <v>359</v>
      </c>
      <c r="E5220" s="68" t="s">
        <v>360</v>
      </c>
      <c r="F5220" s="68" t="s">
        <v>77</v>
      </c>
      <c r="G5220" s="68" t="s">
        <v>273</v>
      </c>
      <c r="H5220" s="68" t="s">
        <v>375</v>
      </c>
      <c r="I5220" s="65">
        <v>275</v>
      </c>
      <c r="J5220" s="65">
        <v>425</v>
      </c>
      <c r="K5220" s="65" t="s">
        <v>379</v>
      </c>
    </row>
    <row r="5221" spans="1:11" ht="12.75" customHeight="1">
      <c r="A5221" s="68" t="s">
        <v>460</v>
      </c>
      <c r="B5221" s="68" t="s">
        <v>478</v>
      </c>
      <c r="C5221" s="68" t="s">
        <v>287</v>
      </c>
      <c r="D5221" s="68" t="s">
        <v>359</v>
      </c>
      <c r="E5221" s="68" t="s">
        <v>360</v>
      </c>
      <c r="F5221" s="68" t="s">
        <v>77</v>
      </c>
      <c r="G5221" s="68" t="s">
        <v>273</v>
      </c>
      <c r="H5221" s="68" t="s">
        <v>368</v>
      </c>
      <c r="I5221" s="65">
        <v>280</v>
      </c>
      <c r="J5221" s="65">
        <v>425</v>
      </c>
      <c r="K5221" s="65" t="s">
        <v>379</v>
      </c>
    </row>
    <row r="5222" spans="1:11" ht="12.75" customHeight="1">
      <c r="A5222" s="68" t="s">
        <v>460</v>
      </c>
      <c r="B5222" s="68" t="s">
        <v>478</v>
      </c>
      <c r="C5222" s="68" t="s">
        <v>287</v>
      </c>
      <c r="D5222" s="68" t="s">
        <v>359</v>
      </c>
      <c r="E5222" s="68" t="s">
        <v>360</v>
      </c>
      <c r="F5222" s="68" t="s">
        <v>77</v>
      </c>
      <c r="G5222" s="68" t="s">
        <v>273</v>
      </c>
      <c r="H5222" s="68" t="s">
        <v>491</v>
      </c>
      <c r="I5222" s="65">
        <v>336</v>
      </c>
      <c r="J5222" s="65">
        <v>425</v>
      </c>
      <c r="K5222" s="65" t="s">
        <v>379</v>
      </c>
    </row>
    <row r="5223" spans="1:11" ht="12.75" customHeight="1">
      <c r="A5223" s="68" t="s">
        <v>460</v>
      </c>
      <c r="B5223" s="68" t="s">
        <v>478</v>
      </c>
      <c r="C5223" s="68" t="s">
        <v>287</v>
      </c>
      <c r="D5223" s="68" t="s">
        <v>359</v>
      </c>
      <c r="E5223" s="68" t="s">
        <v>360</v>
      </c>
      <c r="F5223" s="68" t="s">
        <v>77</v>
      </c>
      <c r="G5223" s="68" t="s">
        <v>273</v>
      </c>
      <c r="H5223" s="68" t="s">
        <v>369</v>
      </c>
      <c r="I5223" s="65">
        <v>216</v>
      </c>
      <c r="J5223" s="65">
        <v>425</v>
      </c>
      <c r="K5223" s="65" t="s">
        <v>379</v>
      </c>
    </row>
    <row r="5224" spans="1:11" ht="12.75" customHeight="1">
      <c r="A5224" s="68" t="s">
        <v>460</v>
      </c>
      <c r="B5224" s="68" t="s">
        <v>478</v>
      </c>
      <c r="C5224" s="68" t="s">
        <v>287</v>
      </c>
      <c r="D5224" s="68" t="s">
        <v>359</v>
      </c>
      <c r="E5224" s="68" t="s">
        <v>360</v>
      </c>
      <c r="F5224" s="68" t="s">
        <v>77</v>
      </c>
      <c r="G5224" s="68" t="s">
        <v>273</v>
      </c>
      <c r="H5224" s="68" t="s">
        <v>451</v>
      </c>
      <c r="I5224" s="65">
        <v>264</v>
      </c>
      <c r="J5224" s="65">
        <v>429</v>
      </c>
      <c r="K5224" s="65" t="s">
        <v>380</v>
      </c>
    </row>
    <row r="5225" spans="1:11" ht="12.75" customHeight="1">
      <c r="A5225" s="68" t="s">
        <v>460</v>
      </c>
      <c r="B5225" s="68" t="s">
        <v>478</v>
      </c>
      <c r="C5225" s="68" t="s">
        <v>287</v>
      </c>
      <c r="D5225" s="68" t="s">
        <v>359</v>
      </c>
      <c r="E5225" s="68" t="s">
        <v>360</v>
      </c>
      <c r="F5225" s="68" t="s">
        <v>77</v>
      </c>
      <c r="G5225" s="68" t="s">
        <v>273</v>
      </c>
      <c r="H5225" s="68" t="s">
        <v>365</v>
      </c>
      <c r="I5225" s="65">
        <v>207</v>
      </c>
      <c r="J5225" s="65">
        <v>429</v>
      </c>
      <c r="K5225" s="65" t="s">
        <v>380</v>
      </c>
    </row>
    <row r="5226" spans="1:11" ht="12.75" customHeight="1">
      <c r="A5226" s="68" t="s">
        <v>460</v>
      </c>
      <c r="B5226" s="68" t="s">
        <v>478</v>
      </c>
      <c r="C5226" s="68" t="s">
        <v>287</v>
      </c>
      <c r="D5226" s="68" t="s">
        <v>359</v>
      </c>
      <c r="E5226" s="68" t="s">
        <v>360</v>
      </c>
      <c r="F5226" s="68" t="s">
        <v>77</v>
      </c>
      <c r="G5226" s="68" t="s">
        <v>273</v>
      </c>
      <c r="H5226" s="68" t="s">
        <v>366</v>
      </c>
      <c r="I5226" s="65">
        <v>119</v>
      </c>
      <c r="J5226" s="65">
        <v>429</v>
      </c>
      <c r="K5226" s="65" t="s">
        <v>380</v>
      </c>
    </row>
    <row r="5227" spans="1:11" ht="12.75" customHeight="1">
      <c r="A5227" s="68" t="s">
        <v>460</v>
      </c>
      <c r="B5227" s="68" t="s">
        <v>478</v>
      </c>
      <c r="C5227" s="68" t="s">
        <v>287</v>
      </c>
      <c r="D5227" s="68" t="s">
        <v>359</v>
      </c>
      <c r="E5227" s="68" t="s">
        <v>360</v>
      </c>
      <c r="F5227" s="68" t="s">
        <v>77</v>
      </c>
      <c r="G5227" s="68" t="s">
        <v>273</v>
      </c>
      <c r="H5227" s="68" t="s">
        <v>367</v>
      </c>
      <c r="I5227" s="65">
        <v>216</v>
      </c>
      <c r="J5227" s="65">
        <v>429</v>
      </c>
      <c r="K5227" s="65" t="s">
        <v>380</v>
      </c>
    </row>
    <row r="5228" spans="1:11" ht="12.75" customHeight="1">
      <c r="A5228" s="68" t="s">
        <v>460</v>
      </c>
      <c r="B5228" s="68" t="s">
        <v>478</v>
      </c>
      <c r="C5228" s="68" t="s">
        <v>287</v>
      </c>
      <c r="D5228" s="68" t="s">
        <v>359</v>
      </c>
      <c r="E5228" s="68" t="s">
        <v>360</v>
      </c>
      <c r="F5228" s="68" t="s">
        <v>77</v>
      </c>
      <c r="G5228" s="68" t="s">
        <v>273</v>
      </c>
      <c r="H5228" s="68" t="s">
        <v>247</v>
      </c>
      <c r="I5228" s="65">
        <v>178</v>
      </c>
      <c r="J5228" s="65">
        <v>429</v>
      </c>
      <c r="K5228" s="65" t="s">
        <v>380</v>
      </c>
    </row>
    <row r="5229" spans="1:11" ht="12.75" customHeight="1">
      <c r="A5229" s="68" t="s">
        <v>460</v>
      </c>
      <c r="B5229" s="68" t="s">
        <v>478</v>
      </c>
      <c r="C5229" s="68" t="s">
        <v>287</v>
      </c>
      <c r="D5229" s="68" t="s">
        <v>359</v>
      </c>
      <c r="E5229" s="68" t="s">
        <v>360</v>
      </c>
      <c r="F5229" s="68" t="s">
        <v>77</v>
      </c>
      <c r="G5229" s="68" t="s">
        <v>273</v>
      </c>
      <c r="H5229" s="68" t="s">
        <v>375</v>
      </c>
      <c r="I5229" s="65">
        <v>260</v>
      </c>
      <c r="J5229" s="65">
        <v>429</v>
      </c>
      <c r="K5229" s="65" t="s">
        <v>380</v>
      </c>
    </row>
    <row r="5230" spans="1:11" ht="12.75" customHeight="1">
      <c r="A5230" s="68" t="s">
        <v>460</v>
      </c>
      <c r="B5230" s="68" t="s">
        <v>478</v>
      </c>
      <c r="C5230" s="68" t="s">
        <v>287</v>
      </c>
      <c r="D5230" s="68" t="s">
        <v>359</v>
      </c>
      <c r="E5230" s="68" t="s">
        <v>360</v>
      </c>
      <c r="F5230" s="68" t="s">
        <v>77</v>
      </c>
      <c r="G5230" s="68" t="s">
        <v>273</v>
      </c>
      <c r="H5230" s="68" t="s">
        <v>368</v>
      </c>
      <c r="I5230" s="65">
        <v>260</v>
      </c>
      <c r="J5230" s="65">
        <v>429</v>
      </c>
      <c r="K5230" s="65" t="s">
        <v>380</v>
      </c>
    </row>
    <row r="5231" spans="1:11" ht="12.75" customHeight="1">
      <c r="A5231" s="68" t="s">
        <v>460</v>
      </c>
      <c r="B5231" s="68" t="s">
        <v>478</v>
      </c>
      <c r="C5231" s="68" t="s">
        <v>287</v>
      </c>
      <c r="D5231" s="68" t="s">
        <v>359</v>
      </c>
      <c r="E5231" s="68" t="s">
        <v>360</v>
      </c>
      <c r="F5231" s="68" t="s">
        <v>77</v>
      </c>
      <c r="G5231" s="68" t="s">
        <v>273</v>
      </c>
      <c r="H5231" s="68" t="s">
        <v>491</v>
      </c>
      <c r="I5231" s="65">
        <v>234</v>
      </c>
      <c r="J5231" s="65">
        <v>429</v>
      </c>
      <c r="K5231" s="65" t="s">
        <v>380</v>
      </c>
    </row>
    <row r="5232" spans="1:11" ht="12.75" customHeight="1">
      <c r="A5232" s="68" t="s">
        <v>460</v>
      </c>
      <c r="B5232" s="68" t="s">
        <v>478</v>
      </c>
      <c r="C5232" s="68" t="s">
        <v>287</v>
      </c>
      <c r="D5232" s="68" t="s">
        <v>359</v>
      </c>
      <c r="E5232" s="68" t="s">
        <v>360</v>
      </c>
      <c r="F5232" s="68" t="s">
        <v>77</v>
      </c>
      <c r="G5232" s="68" t="s">
        <v>273</v>
      </c>
      <c r="H5232" s="68" t="s">
        <v>369</v>
      </c>
      <c r="I5232" s="65">
        <v>160</v>
      </c>
      <c r="J5232" s="65">
        <v>429</v>
      </c>
      <c r="K5232" s="65" t="s">
        <v>380</v>
      </c>
    </row>
    <row r="5233" spans="1:11" ht="12.75" customHeight="1">
      <c r="A5233" s="68" t="s">
        <v>460</v>
      </c>
      <c r="B5233" s="68" t="s">
        <v>478</v>
      </c>
      <c r="C5233" s="68" t="s">
        <v>287</v>
      </c>
      <c r="D5233" s="68" t="s">
        <v>359</v>
      </c>
      <c r="E5233" s="68" t="s">
        <v>360</v>
      </c>
      <c r="F5233" s="68" t="s">
        <v>77</v>
      </c>
      <c r="G5233" s="68" t="s">
        <v>273</v>
      </c>
      <c r="H5233" s="68" t="s">
        <v>638</v>
      </c>
      <c r="I5233" s="65">
        <v>197</v>
      </c>
      <c r="J5233" s="65">
        <v>429</v>
      </c>
      <c r="K5233" s="65" t="s">
        <v>380</v>
      </c>
    </row>
    <row r="5234" spans="1:11" ht="12.75" customHeight="1">
      <c r="A5234" s="68" t="s">
        <v>460</v>
      </c>
      <c r="B5234" s="68" t="s">
        <v>478</v>
      </c>
      <c r="C5234" s="68" t="s">
        <v>287</v>
      </c>
      <c r="D5234" s="68" t="s">
        <v>359</v>
      </c>
      <c r="E5234" s="68" t="s">
        <v>360</v>
      </c>
      <c r="F5234" s="68" t="s">
        <v>77</v>
      </c>
      <c r="G5234" s="68" t="s">
        <v>273</v>
      </c>
      <c r="H5234" s="68" t="s">
        <v>451</v>
      </c>
      <c r="I5234" s="65">
        <v>172</v>
      </c>
      <c r="J5234" s="65">
        <v>409</v>
      </c>
      <c r="K5234" s="65" t="s">
        <v>281</v>
      </c>
    </row>
    <row r="5235" spans="1:11" ht="12.75" customHeight="1">
      <c r="A5235" s="68" t="s">
        <v>460</v>
      </c>
      <c r="B5235" s="68" t="s">
        <v>478</v>
      </c>
      <c r="C5235" s="68" t="s">
        <v>287</v>
      </c>
      <c r="D5235" s="68" t="s">
        <v>359</v>
      </c>
      <c r="E5235" s="68" t="s">
        <v>360</v>
      </c>
      <c r="F5235" s="68" t="s">
        <v>77</v>
      </c>
      <c r="G5235" s="68" t="s">
        <v>273</v>
      </c>
      <c r="H5235" s="68" t="s">
        <v>365</v>
      </c>
      <c r="I5235" s="65">
        <v>137</v>
      </c>
      <c r="J5235" s="65">
        <v>409</v>
      </c>
      <c r="K5235" s="65" t="s">
        <v>281</v>
      </c>
    </row>
    <row r="5236" spans="1:11" ht="12.75" customHeight="1">
      <c r="A5236" s="68" t="s">
        <v>460</v>
      </c>
      <c r="B5236" s="68" t="s">
        <v>478</v>
      </c>
      <c r="C5236" s="68" t="s">
        <v>287</v>
      </c>
      <c r="D5236" s="68" t="s">
        <v>359</v>
      </c>
      <c r="E5236" s="68" t="s">
        <v>360</v>
      </c>
      <c r="F5236" s="68" t="s">
        <v>77</v>
      </c>
      <c r="G5236" s="68" t="s">
        <v>273</v>
      </c>
      <c r="H5236" s="68" t="s">
        <v>366</v>
      </c>
      <c r="I5236" s="65">
        <v>87</v>
      </c>
      <c r="J5236" s="65">
        <v>409</v>
      </c>
      <c r="K5236" s="65" t="s">
        <v>281</v>
      </c>
    </row>
    <row r="5237" spans="1:11" ht="12.75" customHeight="1">
      <c r="A5237" s="68" t="s">
        <v>460</v>
      </c>
      <c r="B5237" s="68" t="s">
        <v>478</v>
      </c>
      <c r="C5237" s="68" t="s">
        <v>287</v>
      </c>
      <c r="D5237" s="68" t="s">
        <v>359</v>
      </c>
      <c r="E5237" s="68" t="s">
        <v>360</v>
      </c>
      <c r="F5237" s="68" t="s">
        <v>77</v>
      </c>
      <c r="G5237" s="68" t="s">
        <v>273</v>
      </c>
      <c r="H5237" s="68" t="s">
        <v>367</v>
      </c>
      <c r="I5237" s="65">
        <v>60</v>
      </c>
      <c r="J5237" s="65">
        <v>409</v>
      </c>
      <c r="K5237" s="65" t="s">
        <v>281</v>
      </c>
    </row>
    <row r="5238" spans="1:11" ht="12.75" customHeight="1">
      <c r="A5238" s="68" t="s">
        <v>460</v>
      </c>
      <c r="B5238" s="68" t="s">
        <v>478</v>
      </c>
      <c r="C5238" s="68" t="s">
        <v>287</v>
      </c>
      <c r="D5238" s="68" t="s">
        <v>359</v>
      </c>
      <c r="E5238" s="68" t="s">
        <v>360</v>
      </c>
      <c r="F5238" s="68" t="s">
        <v>77</v>
      </c>
      <c r="G5238" s="68" t="s">
        <v>273</v>
      </c>
      <c r="H5238" s="68" t="s">
        <v>247</v>
      </c>
      <c r="I5238" s="65">
        <v>34</v>
      </c>
      <c r="J5238" s="65">
        <v>409</v>
      </c>
      <c r="K5238" s="65" t="s">
        <v>281</v>
      </c>
    </row>
    <row r="5239" spans="1:11" ht="12.75" customHeight="1">
      <c r="A5239" s="68" t="s">
        <v>460</v>
      </c>
      <c r="B5239" s="68" t="s">
        <v>478</v>
      </c>
      <c r="C5239" s="68" t="s">
        <v>287</v>
      </c>
      <c r="D5239" s="68" t="s">
        <v>359</v>
      </c>
      <c r="E5239" s="68" t="s">
        <v>360</v>
      </c>
      <c r="F5239" s="68" t="s">
        <v>77</v>
      </c>
      <c r="G5239" s="68" t="s">
        <v>273</v>
      </c>
      <c r="H5239" s="68" t="s">
        <v>375</v>
      </c>
      <c r="I5239" s="65">
        <v>44</v>
      </c>
      <c r="J5239" s="65">
        <v>409</v>
      </c>
      <c r="K5239" s="65" t="s">
        <v>281</v>
      </c>
    </row>
    <row r="5240" spans="1:11" ht="12.75" customHeight="1">
      <c r="A5240" s="68" t="s">
        <v>460</v>
      </c>
      <c r="B5240" s="68" t="s">
        <v>478</v>
      </c>
      <c r="C5240" s="68" t="s">
        <v>287</v>
      </c>
      <c r="D5240" s="68" t="s">
        <v>359</v>
      </c>
      <c r="E5240" s="68" t="s">
        <v>360</v>
      </c>
      <c r="F5240" s="68" t="s">
        <v>77</v>
      </c>
      <c r="G5240" s="68" t="s">
        <v>273</v>
      </c>
      <c r="H5240" s="68" t="s">
        <v>368</v>
      </c>
      <c r="I5240" s="65">
        <v>149</v>
      </c>
      <c r="J5240" s="65">
        <v>409</v>
      </c>
      <c r="K5240" s="65" t="s">
        <v>281</v>
      </c>
    </row>
    <row r="5241" spans="1:11" ht="12.75" customHeight="1">
      <c r="A5241" s="68" t="s">
        <v>460</v>
      </c>
      <c r="B5241" s="68" t="s">
        <v>478</v>
      </c>
      <c r="C5241" s="68" t="s">
        <v>287</v>
      </c>
      <c r="D5241" s="68" t="s">
        <v>359</v>
      </c>
      <c r="E5241" s="68" t="s">
        <v>360</v>
      </c>
      <c r="F5241" s="68" t="s">
        <v>77</v>
      </c>
      <c r="G5241" s="68" t="s">
        <v>273</v>
      </c>
      <c r="H5241" s="68" t="s">
        <v>491</v>
      </c>
      <c r="I5241" s="65">
        <v>187</v>
      </c>
      <c r="J5241" s="65">
        <v>409</v>
      </c>
      <c r="K5241" s="65" t="s">
        <v>281</v>
      </c>
    </row>
    <row r="5242" spans="1:11" ht="12.75" customHeight="1">
      <c r="A5242" s="68" t="s">
        <v>460</v>
      </c>
      <c r="B5242" s="68" t="s">
        <v>478</v>
      </c>
      <c r="C5242" s="68" t="s">
        <v>287</v>
      </c>
      <c r="D5242" s="68" t="s">
        <v>359</v>
      </c>
      <c r="E5242" s="68" t="s">
        <v>360</v>
      </c>
      <c r="F5242" s="68" t="s">
        <v>77</v>
      </c>
      <c r="G5242" s="68" t="s">
        <v>273</v>
      </c>
      <c r="H5242" s="68" t="s">
        <v>369</v>
      </c>
      <c r="I5242" s="65">
        <v>85</v>
      </c>
      <c r="J5242" s="65">
        <v>409</v>
      </c>
      <c r="K5242" s="65" t="s">
        <v>281</v>
      </c>
    </row>
    <row r="5243" spans="1:11" ht="12.75" customHeight="1">
      <c r="A5243" s="68" t="s">
        <v>460</v>
      </c>
      <c r="B5243" s="68" t="s">
        <v>478</v>
      </c>
      <c r="C5243" s="68" t="s">
        <v>287</v>
      </c>
      <c r="D5243" s="68" t="s">
        <v>359</v>
      </c>
      <c r="E5243" s="68" t="s">
        <v>360</v>
      </c>
      <c r="F5243" s="68" t="s">
        <v>77</v>
      </c>
      <c r="G5243" s="68" t="s">
        <v>273</v>
      </c>
      <c r="H5243" s="68" t="s">
        <v>638</v>
      </c>
      <c r="I5243" s="65">
        <v>3</v>
      </c>
      <c r="J5243" s="65">
        <v>409</v>
      </c>
      <c r="K5243" s="65" t="s">
        <v>281</v>
      </c>
    </row>
    <row r="5244" spans="1:11" ht="12.75" customHeight="1">
      <c r="A5244" s="68" t="s">
        <v>460</v>
      </c>
      <c r="B5244" s="68" t="s">
        <v>478</v>
      </c>
      <c r="C5244" s="68" t="s">
        <v>287</v>
      </c>
      <c r="D5244" s="68" t="s">
        <v>359</v>
      </c>
      <c r="E5244" s="68" t="s">
        <v>360</v>
      </c>
      <c r="F5244" s="68" t="s">
        <v>77</v>
      </c>
      <c r="G5244" s="68" t="s">
        <v>273</v>
      </c>
      <c r="H5244" s="68" t="s">
        <v>451</v>
      </c>
      <c r="I5244" s="65">
        <v>516</v>
      </c>
      <c r="J5244" s="65">
        <v>423</v>
      </c>
      <c r="K5244" s="65" t="s">
        <v>381</v>
      </c>
    </row>
    <row r="5245" spans="1:11" ht="12.75" customHeight="1">
      <c r="A5245" s="68" t="s">
        <v>460</v>
      </c>
      <c r="B5245" s="68" t="s">
        <v>478</v>
      </c>
      <c r="C5245" s="68" t="s">
        <v>287</v>
      </c>
      <c r="D5245" s="68" t="s">
        <v>359</v>
      </c>
      <c r="E5245" s="68" t="s">
        <v>360</v>
      </c>
      <c r="F5245" s="68" t="s">
        <v>77</v>
      </c>
      <c r="G5245" s="68" t="s">
        <v>273</v>
      </c>
      <c r="H5245" s="68" t="s">
        <v>365</v>
      </c>
      <c r="I5245" s="65">
        <v>433</v>
      </c>
      <c r="J5245" s="65">
        <v>423</v>
      </c>
      <c r="K5245" s="65" t="s">
        <v>381</v>
      </c>
    </row>
    <row r="5246" spans="1:11" ht="12.75" customHeight="1">
      <c r="A5246" s="68" t="s">
        <v>460</v>
      </c>
      <c r="B5246" s="68" t="s">
        <v>478</v>
      </c>
      <c r="C5246" s="68" t="s">
        <v>287</v>
      </c>
      <c r="D5246" s="68" t="s">
        <v>359</v>
      </c>
      <c r="E5246" s="68" t="s">
        <v>360</v>
      </c>
      <c r="F5246" s="68" t="s">
        <v>77</v>
      </c>
      <c r="G5246" s="68" t="s">
        <v>273</v>
      </c>
      <c r="H5246" s="68" t="s">
        <v>366</v>
      </c>
      <c r="I5246" s="65">
        <v>251</v>
      </c>
      <c r="J5246" s="65">
        <v>423</v>
      </c>
      <c r="K5246" s="65" t="s">
        <v>381</v>
      </c>
    </row>
    <row r="5247" spans="1:11" ht="12.75" customHeight="1">
      <c r="A5247" s="68" t="s">
        <v>460</v>
      </c>
      <c r="B5247" s="68" t="s">
        <v>478</v>
      </c>
      <c r="C5247" s="68" t="s">
        <v>287</v>
      </c>
      <c r="D5247" s="68" t="s">
        <v>359</v>
      </c>
      <c r="E5247" s="68" t="s">
        <v>360</v>
      </c>
      <c r="F5247" s="68" t="s">
        <v>77</v>
      </c>
      <c r="G5247" s="68" t="s">
        <v>273</v>
      </c>
      <c r="H5247" s="68" t="s">
        <v>367</v>
      </c>
      <c r="I5247" s="65">
        <v>266</v>
      </c>
      <c r="J5247" s="65">
        <v>423</v>
      </c>
      <c r="K5247" s="65" t="s">
        <v>381</v>
      </c>
    </row>
    <row r="5248" spans="1:11" ht="12.75" customHeight="1">
      <c r="A5248" s="68" t="s">
        <v>460</v>
      </c>
      <c r="B5248" s="68" t="s">
        <v>478</v>
      </c>
      <c r="C5248" s="68" t="s">
        <v>287</v>
      </c>
      <c r="D5248" s="68" t="s">
        <v>359</v>
      </c>
      <c r="E5248" s="68" t="s">
        <v>360</v>
      </c>
      <c r="F5248" s="68" t="s">
        <v>77</v>
      </c>
      <c r="G5248" s="68" t="s">
        <v>273</v>
      </c>
      <c r="H5248" s="68" t="s">
        <v>247</v>
      </c>
      <c r="I5248" s="65">
        <v>192</v>
      </c>
      <c r="J5248" s="65">
        <v>423</v>
      </c>
      <c r="K5248" s="65" t="s">
        <v>381</v>
      </c>
    </row>
    <row r="5249" spans="1:11" ht="12.75" customHeight="1">
      <c r="A5249" s="68" t="s">
        <v>460</v>
      </c>
      <c r="B5249" s="68" t="s">
        <v>478</v>
      </c>
      <c r="C5249" s="68" t="s">
        <v>287</v>
      </c>
      <c r="D5249" s="68" t="s">
        <v>359</v>
      </c>
      <c r="E5249" s="68" t="s">
        <v>360</v>
      </c>
      <c r="F5249" s="68" t="s">
        <v>77</v>
      </c>
      <c r="G5249" s="68" t="s">
        <v>273</v>
      </c>
      <c r="H5249" s="68" t="s">
        <v>375</v>
      </c>
      <c r="I5249" s="65">
        <v>180</v>
      </c>
      <c r="J5249" s="65">
        <v>423</v>
      </c>
      <c r="K5249" s="65" t="s">
        <v>381</v>
      </c>
    </row>
    <row r="5250" spans="1:11" ht="12.75" customHeight="1">
      <c r="A5250" s="68" t="s">
        <v>460</v>
      </c>
      <c r="B5250" s="68" t="s">
        <v>478</v>
      </c>
      <c r="C5250" s="68" t="s">
        <v>287</v>
      </c>
      <c r="D5250" s="68" t="s">
        <v>359</v>
      </c>
      <c r="E5250" s="68" t="s">
        <v>360</v>
      </c>
      <c r="F5250" s="68" t="s">
        <v>77</v>
      </c>
      <c r="G5250" s="68" t="s">
        <v>273</v>
      </c>
      <c r="H5250" s="68" t="s">
        <v>368</v>
      </c>
      <c r="I5250" s="65">
        <v>252</v>
      </c>
      <c r="J5250" s="65">
        <v>423</v>
      </c>
      <c r="K5250" s="65" t="s">
        <v>381</v>
      </c>
    </row>
    <row r="5251" spans="1:11" ht="12.75" customHeight="1">
      <c r="A5251" s="68" t="s">
        <v>460</v>
      </c>
      <c r="B5251" s="68" t="s">
        <v>478</v>
      </c>
      <c r="C5251" s="68" t="s">
        <v>287</v>
      </c>
      <c r="D5251" s="68" t="s">
        <v>359</v>
      </c>
      <c r="E5251" s="68" t="s">
        <v>360</v>
      </c>
      <c r="F5251" s="68" t="s">
        <v>77</v>
      </c>
      <c r="G5251" s="68" t="s">
        <v>273</v>
      </c>
      <c r="H5251" s="68" t="s">
        <v>491</v>
      </c>
      <c r="I5251" s="65">
        <v>299</v>
      </c>
      <c r="J5251" s="65">
        <v>423</v>
      </c>
      <c r="K5251" s="65" t="s">
        <v>381</v>
      </c>
    </row>
    <row r="5252" spans="1:11" ht="12.75" customHeight="1">
      <c r="A5252" s="68" t="s">
        <v>460</v>
      </c>
      <c r="B5252" s="68" t="s">
        <v>478</v>
      </c>
      <c r="C5252" s="68" t="s">
        <v>287</v>
      </c>
      <c r="D5252" s="68" t="s">
        <v>359</v>
      </c>
      <c r="E5252" s="68" t="s">
        <v>360</v>
      </c>
      <c r="F5252" s="68" t="s">
        <v>77</v>
      </c>
      <c r="G5252" s="68" t="s">
        <v>273</v>
      </c>
      <c r="H5252" s="68" t="s">
        <v>369</v>
      </c>
      <c r="I5252" s="65">
        <v>290</v>
      </c>
      <c r="J5252" s="65">
        <v>423</v>
      </c>
      <c r="K5252" s="65" t="s">
        <v>381</v>
      </c>
    </row>
    <row r="5253" spans="1:11" ht="12.75" customHeight="1">
      <c r="A5253" s="68" t="s">
        <v>460</v>
      </c>
      <c r="B5253" s="68" t="s">
        <v>478</v>
      </c>
      <c r="C5253" s="68" t="s">
        <v>287</v>
      </c>
      <c r="D5253" s="68" t="s">
        <v>359</v>
      </c>
      <c r="E5253" s="68" t="s">
        <v>360</v>
      </c>
      <c r="F5253" s="68" t="s">
        <v>77</v>
      </c>
      <c r="G5253" s="68" t="s">
        <v>273</v>
      </c>
      <c r="H5253" s="68" t="s">
        <v>638</v>
      </c>
      <c r="I5253" s="65">
        <v>110</v>
      </c>
      <c r="J5253" s="65">
        <v>423</v>
      </c>
      <c r="K5253" s="65" t="s">
        <v>381</v>
      </c>
    </row>
    <row r="5254" spans="1:11" ht="12.75" customHeight="1">
      <c r="A5254" s="68" t="s">
        <v>460</v>
      </c>
      <c r="B5254" s="68" t="s">
        <v>478</v>
      </c>
      <c r="C5254" s="68" t="s">
        <v>287</v>
      </c>
      <c r="D5254" s="68" t="s">
        <v>359</v>
      </c>
      <c r="E5254" s="68" t="s">
        <v>360</v>
      </c>
      <c r="F5254" s="68" t="s">
        <v>77</v>
      </c>
      <c r="G5254" s="68" t="s">
        <v>273</v>
      </c>
      <c r="H5254" s="68" t="s">
        <v>451</v>
      </c>
      <c r="I5254" s="65">
        <v>871</v>
      </c>
      <c r="J5254" s="65">
        <v>420</v>
      </c>
      <c r="K5254" s="65" t="s">
        <v>274</v>
      </c>
    </row>
    <row r="5255" spans="1:11" ht="12.75" customHeight="1">
      <c r="A5255" s="68" t="s">
        <v>460</v>
      </c>
      <c r="B5255" s="68" t="s">
        <v>478</v>
      </c>
      <c r="C5255" s="68" t="s">
        <v>287</v>
      </c>
      <c r="D5255" s="68" t="s">
        <v>359</v>
      </c>
      <c r="E5255" s="68" t="s">
        <v>360</v>
      </c>
      <c r="F5255" s="68" t="s">
        <v>77</v>
      </c>
      <c r="G5255" s="68" t="s">
        <v>273</v>
      </c>
      <c r="H5255" s="68" t="s">
        <v>365</v>
      </c>
      <c r="I5255" s="65">
        <v>1008</v>
      </c>
      <c r="J5255" s="65">
        <v>420</v>
      </c>
      <c r="K5255" s="65" t="s">
        <v>274</v>
      </c>
    </row>
    <row r="5256" spans="1:11" ht="12.75" customHeight="1">
      <c r="A5256" s="68" t="s">
        <v>460</v>
      </c>
      <c r="B5256" s="68" t="s">
        <v>478</v>
      </c>
      <c r="C5256" s="68" t="s">
        <v>287</v>
      </c>
      <c r="D5256" s="68" t="s">
        <v>359</v>
      </c>
      <c r="E5256" s="68" t="s">
        <v>360</v>
      </c>
      <c r="F5256" s="68" t="s">
        <v>77</v>
      </c>
      <c r="G5256" s="68" t="s">
        <v>273</v>
      </c>
      <c r="H5256" s="68" t="s">
        <v>366</v>
      </c>
      <c r="I5256" s="65">
        <v>651</v>
      </c>
      <c r="J5256" s="65">
        <v>420</v>
      </c>
      <c r="K5256" s="65" t="s">
        <v>274</v>
      </c>
    </row>
    <row r="5257" spans="1:11" ht="12.75" customHeight="1">
      <c r="A5257" s="68" t="s">
        <v>460</v>
      </c>
      <c r="B5257" s="68" t="s">
        <v>478</v>
      </c>
      <c r="C5257" s="68" t="s">
        <v>287</v>
      </c>
      <c r="D5257" s="68" t="s">
        <v>359</v>
      </c>
      <c r="E5257" s="68" t="s">
        <v>360</v>
      </c>
      <c r="F5257" s="68" t="s">
        <v>77</v>
      </c>
      <c r="G5257" s="68" t="s">
        <v>273</v>
      </c>
      <c r="H5257" s="68" t="s">
        <v>367</v>
      </c>
      <c r="I5257" s="65">
        <v>934</v>
      </c>
      <c r="J5257" s="65">
        <v>420</v>
      </c>
      <c r="K5257" s="65" t="s">
        <v>274</v>
      </c>
    </row>
    <row r="5258" spans="1:11" ht="12.75" customHeight="1">
      <c r="A5258" s="68" t="s">
        <v>460</v>
      </c>
      <c r="B5258" s="68" t="s">
        <v>478</v>
      </c>
      <c r="C5258" s="68" t="s">
        <v>287</v>
      </c>
      <c r="D5258" s="68" t="s">
        <v>359</v>
      </c>
      <c r="E5258" s="68" t="s">
        <v>360</v>
      </c>
      <c r="F5258" s="68" t="s">
        <v>77</v>
      </c>
      <c r="G5258" s="68" t="s">
        <v>273</v>
      </c>
      <c r="H5258" s="68" t="s">
        <v>247</v>
      </c>
      <c r="I5258" s="65">
        <v>713</v>
      </c>
      <c r="J5258" s="65">
        <v>420</v>
      </c>
      <c r="K5258" s="65" t="s">
        <v>274</v>
      </c>
    </row>
    <row r="5259" spans="1:11" ht="12.75" customHeight="1">
      <c r="A5259" s="68" t="s">
        <v>460</v>
      </c>
      <c r="B5259" s="68" t="s">
        <v>478</v>
      </c>
      <c r="C5259" s="68" t="s">
        <v>287</v>
      </c>
      <c r="D5259" s="68" t="s">
        <v>359</v>
      </c>
      <c r="E5259" s="68" t="s">
        <v>360</v>
      </c>
      <c r="F5259" s="68" t="s">
        <v>77</v>
      </c>
      <c r="G5259" s="68" t="s">
        <v>273</v>
      </c>
      <c r="H5259" s="68" t="s">
        <v>375</v>
      </c>
      <c r="I5259" s="65">
        <v>614</v>
      </c>
      <c r="J5259" s="65">
        <v>420</v>
      </c>
      <c r="K5259" s="65" t="s">
        <v>274</v>
      </c>
    </row>
    <row r="5260" spans="1:11" ht="12.75" customHeight="1">
      <c r="A5260" s="68" t="s">
        <v>460</v>
      </c>
      <c r="B5260" s="68" t="s">
        <v>478</v>
      </c>
      <c r="C5260" s="68" t="s">
        <v>287</v>
      </c>
      <c r="D5260" s="68" t="s">
        <v>359</v>
      </c>
      <c r="E5260" s="68" t="s">
        <v>360</v>
      </c>
      <c r="F5260" s="68" t="s">
        <v>77</v>
      </c>
      <c r="G5260" s="68" t="s">
        <v>273</v>
      </c>
      <c r="H5260" s="68" t="s">
        <v>368</v>
      </c>
      <c r="I5260" s="65">
        <v>593</v>
      </c>
      <c r="J5260" s="65">
        <v>420</v>
      </c>
      <c r="K5260" s="65" t="s">
        <v>274</v>
      </c>
    </row>
    <row r="5261" spans="1:11" ht="12.75" customHeight="1">
      <c r="A5261" s="68" t="s">
        <v>460</v>
      </c>
      <c r="B5261" s="68" t="s">
        <v>478</v>
      </c>
      <c r="C5261" s="68" t="s">
        <v>287</v>
      </c>
      <c r="D5261" s="68" t="s">
        <v>359</v>
      </c>
      <c r="E5261" s="68" t="s">
        <v>360</v>
      </c>
      <c r="F5261" s="68" t="s">
        <v>77</v>
      </c>
      <c r="G5261" s="68" t="s">
        <v>273</v>
      </c>
      <c r="H5261" s="68" t="s">
        <v>491</v>
      </c>
      <c r="I5261" s="65">
        <v>398</v>
      </c>
      <c r="J5261" s="65">
        <v>420</v>
      </c>
      <c r="K5261" s="65" t="s">
        <v>274</v>
      </c>
    </row>
    <row r="5262" spans="1:11" ht="12.75" customHeight="1">
      <c r="A5262" s="68" t="s">
        <v>460</v>
      </c>
      <c r="B5262" s="68" t="s">
        <v>478</v>
      </c>
      <c r="C5262" s="68" t="s">
        <v>287</v>
      </c>
      <c r="D5262" s="68" t="s">
        <v>359</v>
      </c>
      <c r="E5262" s="68" t="s">
        <v>360</v>
      </c>
      <c r="F5262" s="68" t="s">
        <v>77</v>
      </c>
      <c r="G5262" s="68" t="s">
        <v>273</v>
      </c>
      <c r="H5262" s="68" t="s">
        <v>369</v>
      </c>
      <c r="I5262" s="65">
        <v>343</v>
      </c>
      <c r="J5262" s="65">
        <v>420</v>
      </c>
      <c r="K5262" s="65" t="s">
        <v>274</v>
      </c>
    </row>
    <row r="5263" spans="1:11" ht="12.75" customHeight="1">
      <c r="A5263" s="68" t="s">
        <v>460</v>
      </c>
      <c r="B5263" s="68" t="s">
        <v>478</v>
      </c>
      <c r="C5263" s="68" t="s">
        <v>287</v>
      </c>
      <c r="D5263" s="68" t="s">
        <v>359</v>
      </c>
      <c r="E5263" s="68" t="s">
        <v>360</v>
      </c>
      <c r="F5263" s="68" t="s">
        <v>77</v>
      </c>
      <c r="G5263" s="68" t="s">
        <v>273</v>
      </c>
      <c r="H5263" s="68" t="s">
        <v>638</v>
      </c>
      <c r="I5263" s="65">
        <v>10</v>
      </c>
      <c r="J5263" s="65">
        <v>420</v>
      </c>
      <c r="K5263" s="65" t="s">
        <v>274</v>
      </c>
    </row>
    <row r="5264" spans="1:11" ht="12.75" customHeight="1">
      <c r="A5264" s="68" t="s">
        <v>460</v>
      </c>
      <c r="B5264" s="68" t="s">
        <v>478</v>
      </c>
      <c r="C5264" s="68" t="s">
        <v>287</v>
      </c>
      <c r="D5264" s="68" t="s">
        <v>359</v>
      </c>
      <c r="E5264" s="68" t="s">
        <v>360</v>
      </c>
      <c r="F5264" s="68" t="s">
        <v>77</v>
      </c>
      <c r="G5264" s="68" t="s">
        <v>273</v>
      </c>
      <c r="H5264" s="68" t="s">
        <v>451</v>
      </c>
      <c r="I5264" s="65">
        <v>2</v>
      </c>
      <c r="J5264" s="65">
        <v>603</v>
      </c>
      <c r="K5264" s="65" t="s">
        <v>263</v>
      </c>
    </row>
    <row r="5265" spans="1:11" ht="12.75" customHeight="1">
      <c r="A5265" s="68" t="s">
        <v>460</v>
      </c>
      <c r="B5265" s="68" t="s">
        <v>478</v>
      </c>
      <c r="C5265" s="68" t="s">
        <v>287</v>
      </c>
      <c r="D5265" s="68" t="s">
        <v>359</v>
      </c>
      <c r="E5265" s="68" t="s">
        <v>360</v>
      </c>
      <c r="F5265" s="68" t="s">
        <v>77</v>
      </c>
      <c r="G5265" s="68" t="s">
        <v>273</v>
      </c>
      <c r="H5265" s="68" t="s">
        <v>365</v>
      </c>
      <c r="I5265" s="65">
        <v>5</v>
      </c>
      <c r="J5265" s="65">
        <v>603</v>
      </c>
      <c r="K5265" s="65" t="s">
        <v>263</v>
      </c>
    </row>
    <row r="5266" spans="1:11" ht="12.75" customHeight="1">
      <c r="A5266" s="68" t="s">
        <v>460</v>
      </c>
      <c r="B5266" s="68" t="s">
        <v>478</v>
      </c>
      <c r="C5266" s="68" t="s">
        <v>287</v>
      </c>
      <c r="D5266" s="68" t="s">
        <v>359</v>
      </c>
      <c r="E5266" s="68" t="s">
        <v>360</v>
      </c>
      <c r="F5266" s="68" t="s">
        <v>77</v>
      </c>
      <c r="G5266" s="68" t="s">
        <v>273</v>
      </c>
      <c r="H5266" s="68" t="s">
        <v>451</v>
      </c>
      <c r="I5266" s="65">
        <v>1</v>
      </c>
      <c r="J5266" s="65">
        <v>417</v>
      </c>
      <c r="K5266" s="65" t="s">
        <v>499</v>
      </c>
    </row>
    <row r="5267" spans="1:11" ht="12.75" customHeight="1">
      <c r="A5267" s="68" t="s">
        <v>460</v>
      </c>
      <c r="B5267" s="68" t="s">
        <v>478</v>
      </c>
      <c r="C5267" s="68" t="s">
        <v>287</v>
      </c>
      <c r="D5267" s="68" t="s">
        <v>359</v>
      </c>
      <c r="E5267" s="68" t="s">
        <v>360</v>
      </c>
      <c r="F5267" s="68" t="s">
        <v>77</v>
      </c>
      <c r="G5267" s="68" t="s">
        <v>273</v>
      </c>
      <c r="H5267" s="68" t="s">
        <v>365</v>
      </c>
      <c r="I5267" s="65">
        <v>21</v>
      </c>
      <c r="J5267" s="65">
        <v>417</v>
      </c>
      <c r="K5267" s="65" t="s">
        <v>499</v>
      </c>
    </row>
    <row r="5268" spans="1:11" ht="12.75" customHeight="1">
      <c r="A5268" s="68" t="s">
        <v>460</v>
      </c>
      <c r="B5268" s="68" t="s">
        <v>478</v>
      </c>
      <c r="C5268" s="68" t="s">
        <v>287</v>
      </c>
      <c r="D5268" s="68" t="s">
        <v>359</v>
      </c>
      <c r="E5268" s="68" t="s">
        <v>360</v>
      </c>
      <c r="F5268" s="68" t="s">
        <v>77</v>
      </c>
      <c r="G5268" s="68" t="s">
        <v>273</v>
      </c>
      <c r="H5268" s="68" t="s">
        <v>366</v>
      </c>
      <c r="I5268" s="65">
        <v>18</v>
      </c>
      <c r="J5268" s="65">
        <v>417</v>
      </c>
      <c r="K5268" s="65" t="s">
        <v>499</v>
      </c>
    </row>
    <row r="5269" spans="1:11" ht="12.75" customHeight="1">
      <c r="A5269" s="68" t="s">
        <v>460</v>
      </c>
      <c r="B5269" s="68" t="s">
        <v>478</v>
      </c>
      <c r="C5269" s="68" t="s">
        <v>287</v>
      </c>
      <c r="D5269" s="68" t="s">
        <v>359</v>
      </c>
      <c r="E5269" s="68" t="s">
        <v>360</v>
      </c>
      <c r="F5269" s="68" t="s">
        <v>77</v>
      </c>
      <c r="G5269" s="68" t="s">
        <v>273</v>
      </c>
      <c r="H5269" s="68" t="s">
        <v>367</v>
      </c>
      <c r="I5269" s="65">
        <v>12</v>
      </c>
      <c r="J5269" s="65">
        <v>417</v>
      </c>
      <c r="K5269" s="65" t="s">
        <v>499</v>
      </c>
    </row>
    <row r="5270" spans="1:11" ht="12.75" customHeight="1">
      <c r="A5270" s="68" t="s">
        <v>460</v>
      </c>
      <c r="B5270" s="68" t="s">
        <v>478</v>
      </c>
      <c r="C5270" s="68" t="s">
        <v>287</v>
      </c>
      <c r="D5270" s="68" t="s">
        <v>359</v>
      </c>
      <c r="E5270" s="68" t="s">
        <v>360</v>
      </c>
      <c r="F5270" s="68" t="s">
        <v>77</v>
      </c>
      <c r="G5270" s="68" t="s">
        <v>273</v>
      </c>
      <c r="H5270" s="68" t="s">
        <v>247</v>
      </c>
      <c r="I5270" s="65">
        <v>3</v>
      </c>
      <c r="J5270" s="65">
        <v>417</v>
      </c>
      <c r="K5270" s="65" t="s">
        <v>499</v>
      </c>
    </row>
    <row r="5271" spans="1:11" ht="12.75" customHeight="1">
      <c r="A5271" s="68" t="s">
        <v>460</v>
      </c>
      <c r="B5271" s="68" t="s">
        <v>478</v>
      </c>
      <c r="C5271" s="68" t="s">
        <v>287</v>
      </c>
      <c r="D5271" s="68" t="s">
        <v>359</v>
      </c>
      <c r="E5271" s="68" t="s">
        <v>360</v>
      </c>
      <c r="F5271" s="68" t="s">
        <v>77</v>
      </c>
      <c r="G5271" s="68" t="s">
        <v>273</v>
      </c>
      <c r="H5271" s="68" t="s">
        <v>375</v>
      </c>
      <c r="I5271" s="65">
        <v>7</v>
      </c>
      <c r="J5271" s="65">
        <v>417</v>
      </c>
      <c r="K5271" s="65" t="s">
        <v>499</v>
      </c>
    </row>
    <row r="5272" spans="1:11" ht="12.75" customHeight="1">
      <c r="A5272" s="68" t="s">
        <v>460</v>
      </c>
      <c r="B5272" s="68" t="s">
        <v>478</v>
      </c>
      <c r="C5272" s="68" t="s">
        <v>287</v>
      </c>
      <c r="D5272" s="68" t="s">
        <v>359</v>
      </c>
      <c r="E5272" s="68" t="s">
        <v>360</v>
      </c>
      <c r="F5272" s="68" t="s">
        <v>77</v>
      </c>
      <c r="G5272" s="68" t="s">
        <v>273</v>
      </c>
      <c r="H5272" s="68" t="s">
        <v>368</v>
      </c>
      <c r="I5272" s="65">
        <v>11</v>
      </c>
      <c r="J5272" s="65">
        <v>417</v>
      </c>
      <c r="K5272" s="65" t="s">
        <v>499</v>
      </c>
    </row>
    <row r="5273" spans="1:11" ht="12.75" customHeight="1">
      <c r="A5273" s="68" t="s">
        <v>460</v>
      </c>
      <c r="B5273" s="68" t="s">
        <v>478</v>
      </c>
      <c r="C5273" s="68" t="s">
        <v>287</v>
      </c>
      <c r="D5273" s="68" t="s">
        <v>359</v>
      </c>
      <c r="E5273" s="68" t="s">
        <v>360</v>
      </c>
      <c r="F5273" s="68" t="s">
        <v>77</v>
      </c>
      <c r="G5273" s="68" t="s">
        <v>273</v>
      </c>
      <c r="H5273" s="68" t="s">
        <v>491</v>
      </c>
      <c r="I5273" s="65">
        <v>10</v>
      </c>
      <c r="J5273" s="65">
        <v>417</v>
      </c>
      <c r="K5273" s="65" t="s">
        <v>499</v>
      </c>
    </row>
    <row r="5274" spans="1:11" ht="12.75" customHeight="1">
      <c r="A5274" s="68" t="s">
        <v>460</v>
      </c>
      <c r="B5274" s="68" t="s">
        <v>478</v>
      </c>
      <c r="C5274" s="68" t="s">
        <v>287</v>
      </c>
      <c r="D5274" s="68" t="s">
        <v>359</v>
      </c>
      <c r="E5274" s="68" t="s">
        <v>360</v>
      </c>
      <c r="F5274" s="68" t="s">
        <v>77</v>
      </c>
      <c r="G5274" s="68" t="s">
        <v>273</v>
      </c>
      <c r="H5274" s="68" t="s">
        <v>369</v>
      </c>
      <c r="I5274" s="65">
        <v>10</v>
      </c>
      <c r="J5274" s="65">
        <v>417</v>
      </c>
      <c r="K5274" s="65" t="s">
        <v>499</v>
      </c>
    </row>
    <row r="5275" spans="1:11" ht="12.75" customHeight="1">
      <c r="A5275" s="68" t="s">
        <v>460</v>
      </c>
      <c r="B5275" s="68" t="s">
        <v>478</v>
      </c>
      <c r="C5275" s="68" t="s">
        <v>287</v>
      </c>
      <c r="D5275" s="68" t="s">
        <v>359</v>
      </c>
      <c r="E5275" s="68" t="s">
        <v>360</v>
      </c>
      <c r="F5275" s="68" t="s">
        <v>77</v>
      </c>
      <c r="G5275" s="68" t="s">
        <v>273</v>
      </c>
      <c r="H5275" s="68" t="s">
        <v>451</v>
      </c>
      <c r="I5275" s="65">
        <v>16</v>
      </c>
      <c r="J5275" s="65">
        <v>413</v>
      </c>
      <c r="K5275" s="65" t="s">
        <v>500</v>
      </c>
    </row>
    <row r="5276" spans="1:11" ht="12.75" customHeight="1">
      <c r="A5276" s="68" t="s">
        <v>460</v>
      </c>
      <c r="B5276" s="68" t="s">
        <v>478</v>
      </c>
      <c r="C5276" s="68" t="s">
        <v>287</v>
      </c>
      <c r="D5276" s="68" t="s">
        <v>359</v>
      </c>
      <c r="E5276" s="68" t="s">
        <v>360</v>
      </c>
      <c r="F5276" s="68" t="s">
        <v>77</v>
      </c>
      <c r="G5276" s="68" t="s">
        <v>273</v>
      </c>
      <c r="H5276" s="68" t="s">
        <v>365</v>
      </c>
      <c r="I5276" s="65">
        <v>14</v>
      </c>
      <c r="J5276" s="65">
        <v>413</v>
      </c>
      <c r="K5276" s="65" t="s">
        <v>500</v>
      </c>
    </row>
    <row r="5277" spans="1:11" ht="12.75" customHeight="1">
      <c r="A5277" s="68" t="s">
        <v>460</v>
      </c>
      <c r="B5277" s="68" t="s">
        <v>478</v>
      </c>
      <c r="C5277" s="68" t="s">
        <v>287</v>
      </c>
      <c r="D5277" s="68" t="s">
        <v>359</v>
      </c>
      <c r="E5277" s="68" t="s">
        <v>360</v>
      </c>
      <c r="F5277" s="68" t="s">
        <v>77</v>
      </c>
      <c r="G5277" s="68" t="s">
        <v>273</v>
      </c>
      <c r="H5277" s="68" t="s">
        <v>366</v>
      </c>
      <c r="I5277" s="65">
        <v>5</v>
      </c>
      <c r="J5277" s="65">
        <v>413</v>
      </c>
      <c r="K5277" s="65" t="s">
        <v>500</v>
      </c>
    </row>
    <row r="5278" spans="1:11" ht="12.75" customHeight="1">
      <c r="A5278" s="68" t="s">
        <v>460</v>
      </c>
      <c r="B5278" s="68" t="s">
        <v>478</v>
      </c>
      <c r="C5278" s="68" t="s">
        <v>287</v>
      </c>
      <c r="D5278" s="68" t="s">
        <v>359</v>
      </c>
      <c r="E5278" s="68" t="s">
        <v>360</v>
      </c>
      <c r="F5278" s="68" t="s">
        <v>77</v>
      </c>
      <c r="G5278" s="68" t="s">
        <v>273</v>
      </c>
      <c r="H5278" s="68" t="s">
        <v>367</v>
      </c>
      <c r="I5278" s="65">
        <v>19</v>
      </c>
      <c r="J5278" s="65">
        <v>413</v>
      </c>
      <c r="K5278" s="65" t="s">
        <v>500</v>
      </c>
    </row>
    <row r="5279" spans="1:11" ht="12.75" customHeight="1">
      <c r="A5279" s="68" t="s">
        <v>460</v>
      </c>
      <c r="B5279" s="68" t="s">
        <v>478</v>
      </c>
      <c r="C5279" s="68" t="s">
        <v>287</v>
      </c>
      <c r="D5279" s="68" t="s">
        <v>359</v>
      </c>
      <c r="E5279" s="68" t="s">
        <v>360</v>
      </c>
      <c r="F5279" s="68" t="s">
        <v>77</v>
      </c>
      <c r="G5279" s="68" t="s">
        <v>273</v>
      </c>
      <c r="H5279" s="68" t="s">
        <v>247</v>
      </c>
      <c r="I5279" s="65">
        <v>4</v>
      </c>
      <c r="J5279" s="65">
        <v>413</v>
      </c>
      <c r="K5279" s="65" t="s">
        <v>500</v>
      </c>
    </row>
    <row r="5280" spans="1:11" ht="12.75" customHeight="1">
      <c r="A5280" s="68" t="s">
        <v>460</v>
      </c>
      <c r="B5280" s="68" t="s">
        <v>478</v>
      </c>
      <c r="C5280" s="68" t="s">
        <v>287</v>
      </c>
      <c r="D5280" s="68" t="s">
        <v>359</v>
      </c>
      <c r="E5280" s="68" t="s">
        <v>360</v>
      </c>
      <c r="F5280" s="68" t="s">
        <v>77</v>
      </c>
      <c r="G5280" s="68" t="s">
        <v>273</v>
      </c>
      <c r="H5280" s="68" t="s">
        <v>375</v>
      </c>
      <c r="I5280" s="65">
        <v>6</v>
      </c>
      <c r="J5280" s="65">
        <v>413</v>
      </c>
      <c r="K5280" s="65" t="s">
        <v>500</v>
      </c>
    </row>
    <row r="5281" spans="1:11" ht="12.75" customHeight="1">
      <c r="A5281" s="68" t="s">
        <v>460</v>
      </c>
      <c r="B5281" s="68" t="s">
        <v>478</v>
      </c>
      <c r="C5281" s="68" t="s">
        <v>287</v>
      </c>
      <c r="D5281" s="68" t="s">
        <v>359</v>
      </c>
      <c r="E5281" s="68" t="s">
        <v>360</v>
      </c>
      <c r="F5281" s="68" t="s">
        <v>77</v>
      </c>
      <c r="G5281" s="68" t="s">
        <v>273</v>
      </c>
      <c r="H5281" s="68" t="s">
        <v>368</v>
      </c>
      <c r="I5281" s="65">
        <v>15</v>
      </c>
      <c r="J5281" s="65">
        <v>413</v>
      </c>
      <c r="K5281" s="65" t="s">
        <v>500</v>
      </c>
    </row>
    <row r="5282" spans="1:11" ht="12.75" customHeight="1">
      <c r="A5282" s="68" t="s">
        <v>460</v>
      </c>
      <c r="B5282" s="68" t="s">
        <v>478</v>
      </c>
      <c r="C5282" s="68" t="s">
        <v>287</v>
      </c>
      <c r="D5282" s="68" t="s">
        <v>359</v>
      </c>
      <c r="E5282" s="68" t="s">
        <v>360</v>
      </c>
      <c r="F5282" s="68" t="s">
        <v>77</v>
      </c>
      <c r="G5282" s="68" t="s">
        <v>273</v>
      </c>
      <c r="H5282" s="68" t="s">
        <v>491</v>
      </c>
      <c r="I5282" s="65">
        <v>81</v>
      </c>
      <c r="J5282" s="65">
        <v>413</v>
      </c>
      <c r="K5282" s="65" t="s">
        <v>500</v>
      </c>
    </row>
    <row r="5283" spans="1:11" ht="12.75" customHeight="1">
      <c r="A5283" s="68" t="s">
        <v>460</v>
      </c>
      <c r="B5283" s="68" t="s">
        <v>478</v>
      </c>
      <c r="C5283" s="68" t="s">
        <v>287</v>
      </c>
      <c r="D5283" s="68" t="s">
        <v>359</v>
      </c>
      <c r="E5283" s="68" t="s">
        <v>360</v>
      </c>
      <c r="F5283" s="68" t="s">
        <v>77</v>
      </c>
      <c r="G5283" s="68" t="s">
        <v>273</v>
      </c>
      <c r="H5283" s="68" t="s">
        <v>369</v>
      </c>
      <c r="I5283" s="65">
        <v>120</v>
      </c>
      <c r="J5283" s="65">
        <v>413</v>
      </c>
      <c r="K5283" s="65" t="s">
        <v>500</v>
      </c>
    </row>
    <row r="5284" spans="1:11" ht="12.75" customHeight="1">
      <c r="A5284" s="68" t="s">
        <v>460</v>
      </c>
      <c r="B5284" s="68" t="s">
        <v>478</v>
      </c>
      <c r="C5284" s="68" t="s">
        <v>287</v>
      </c>
      <c r="D5284" s="68" t="s">
        <v>359</v>
      </c>
      <c r="E5284" s="68" t="s">
        <v>360</v>
      </c>
      <c r="F5284" s="68" t="s">
        <v>77</v>
      </c>
      <c r="G5284" s="68" t="s">
        <v>273</v>
      </c>
      <c r="H5284" s="68" t="s">
        <v>638</v>
      </c>
      <c r="I5284" s="65">
        <v>1</v>
      </c>
      <c r="J5284" s="65">
        <v>413</v>
      </c>
      <c r="K5284" s="65" t="s">
        <v>500</v>
      </c>
    </row>
    <row r="5285" spans="1:11" ht="12.75" customHeight="1">
      <c r="A5285" s="68" t="s">
        <v>460</v>
      </c>
      <c r="B5285" s="68" t="s">
        <v>478</v>
      </c>
      <c r="C5285" s="68" t="s">
        <v>287</v>
      </c>
      <c r="D5285" s="68" t="s">
        <v>359</v>
      </c>
      <c r="E5285" s="68" t="s">
        <v>360</v>
      </c>
      <c r="F5285" s="68" t="s">
        <v>77</v>
      </c>
      <c r="G5285" s="68" t="s">
        <v>273</v>
      </c>
      <c r="H5285" s="68" t="s">
        <v>247</v>
      </c>
      <c r="I5285" s="65">
        <v>1</v>
      </c>
      <c r="J5285" s="65">
        <v>431</v>
      </c>
      <c r="K5285" s="65" t="s">
        <v>282</v>
      </c>
    </row>
    <row r="5286" spans="1:11" ht="12.75" customHeight="1">
      <c r="A5286" s="68" t="s">
        <v>460</v>
      </c>
      <c r="B5286" s="68" t="s">
        <v>478</v>
      </c>
      <c r="C5286" s="68" t="s">
        <v>287</v>
      </c>
      <c r="D5286" s="68" t="s">
        <v>359</v>
      </c>
      <c r="E5286" s="68" t="s">
        <v>360</v>
      </c>
      <c r="F5286" s="68" t="s">
        <v>77</v>
      </c>
      <c r="G5286" s="68" t="s">
        <v>273</v>
      </c>
      <c r="H5286" s="68" t="s">
        <v>368</v>
      </c>
      <c r="I5286" s="65">
        <v>1</v>
      </c>
      <c r="J5286" s="65">
        <v>431</v>
      </c>
      <c r="K5286" s="65" t="s">
        <v>282</v>
      </c>
    </row>
    <row r="5287" spans="1:11" ht="12.75" customHeight="1">
      <c r="A5287" s="68" t="s">
        <v>460</v>
      </c>
      <c r="B5287" s="68" t="s">
        <v>478</v>
      </c>
      <c r="C5287" s="68" t="s">
        <v>287</v>
      </c>
      <c r="D5287" s="68" t="s">
        <v>359</v>
      </c>
      <c r="E5287" s="68" t="s">
        <v>360</v>
      </c>
      <c r="F5287" s="68" t="s">
        <v>77</v>
      </c>
      <c r="G5287" s="68" t="s">
        <v>273</v>
      </c>
      <c r="H5287" s="68" t="s">
        <v>491</v>
      </c>
      <c r="I5287" s="65">
        <v>5</v>
      </c>
      <c r="J5287" s="65">
        <v>431</v>
      </c>
      <c r="K5287" s="65" t="s">
        <v>282</v>
      </c>
    </row>
    <row r="5288" spans="1:11" ht="12.75" customHeight="1">
      <c r="A5288" s="68" t="s">
        <v>460</v>
      </c>
      <c r="B5288" s="68" t="s">
        <v>478</v>
      </c>
      <c r="C5288" s="68" t="s">
        <v>287</v>
      </c>
      <c r="D5288" s="68" t="s">
        <v>359</v>
      </c>
      <c r="E5288" s="68" t="s">
        <v>360</v>
      </c>
      <c r="F5288" s="68" t="s">
        <v>77</v>
      </c>
      <c r="G5288" s="68" t="s">
        <v>273</v>
      </c>
      <c r="H5288" s="68" t="s">
        <v>451</v>
      </c>
      <c r="I5288" s="65">
        <v>36</v>
      </c>
      <c r="J5288" s="65">
        <v>405</v>
      </c>
      <c r="K5288" s="65" t="s">
        <v>423</v>
      </c>
    </row>
    <row r="5289" spans="1:11" ht="12.75" customHeight="1">
      <c r="A5289" s="68" t="s">
        <v>460</v>
      </c>
      <c r="B5289" s="68" t="s">
        <v>478</v>
      </c>
      <c r="C5289" s="68" t="s">
        <v>287</v>
      </c>
      <c r="D5289" s="68" t="s">
        <v>359</v>
      </c>
      <c r="E5289" s="68" t="s">
        <v>360</v>
      </c>
      <c r="F5289" s="68" t="s">
        <v>77</v>
      </c>
      <c r="G5289" s="68" t="s">
        <v>273</v>
      </c>
      <c r="H5289" s="68" t="s">
        <v>365</v>
      </c>
      <c r="I5289" s="65">
        <v>25</v>
      </c>
      <c r="J5289" s="65">
        <v>405</v>
      </c>
      <c r="K5289" s="65" t="s">
        <v>423</v>
      </c>
    </row>
    <row r="5290" spans="1:11" ht="12.75" customHeight="1">
      <c r="A5290" s="68" t="s">
        <v>460</v>
      </c>
      <c r="B5290" s="68" t="s">
        <v>478</v>
      </c>
      <c r="C5290" s="68" t="s">
        <v>287</v>
      </c>
      <c r="D5290" s="68" t="s">
        <v>359</v>
      </c>
      <c r="E5290" s="68" t="s">
        <v>360</v>
      </c>
      <c r="F5290" s="68" t="s">
        <v>77</v>
      </c>
      <c r="G5290" s="68" t="s">
        <v>273</v>
      </c>
      <c r="H5290" s="68" t="s">
        <v>366</v>
      </c>
      <c r="I5290" s="65">
        <v>9</v>
      </c>
      <c r="J5290" s="65">
        <v>405</v>
      </c>
      <c r="K5290" s="65" t="s">
        <v>423</v>
      </c>
    </row>
    <row r="5291" spans="1:11" ht="12.75" customHeight="1">
      <c r="A5291" s="68" t="s">
        <v>460</v>
      </c>
      <c r="B5291" s="68" t="s">
        <v>478</v>
      </c>
      <c r="C5291" s="68" t="s">
        <v>287</v>
      </c>
      <c r="D5291" s="68" t="s">
        <v>359</v>
      </c>
      <c r="E5291" s="68" t="s">
        <v>360</v>
      </c>
      <c r="F5291" s="68" t="s">
        <v>77</v>
      </c>
      <c r="G5291" s="68" t="s">
        <v>273</v>
      </c>
      <c r="H5291" s="68" t="s">
        <v>365</v>
      </c>
      <c r="I5291" s="65">
        <v>8</v>
      </c>
      <c r="J5291" s="65">
        <v>421</v>
      </c>
      <c r="K5291" s="65" t="s">
        <v>382</v>
      </c>
    </row>
    <row r="5292" spans="1:11" ht="12.75" customHeight="1">
      <c r="A5292" s="68" t="s">
        <v>460</v>
      </c>
      <c r="B5292" s="68" t="s">
        <v>478</v>
      </c>
      <c r="C5292" s="68" t="s">
        <v>287</v>
      </c>
      <c r="D5292" s="68" t="s">
        <v>359</v>
      </c>
      <c r="E5292" s="68" t="s">
        <v>360</v>
      </c>
      <c r="F5292" s="68" t="s">
        <v>77</v>
      </c>
      <c r="G5292" s="68" t="s">
        <v>273</v>
      </c>
      <c r="H5292" s="68" t="s">
        <v>366</v>
      </c>
      <c r="I5292" s="65">
        <v>5</v>
      </c>
      <c r="J5292" s="65">
        <v>421</v>
      </c>
      <c r="K5292" s="65" t="s">
        <v>382</v>
      </c>
    </row>
    <row r="5293" spans="1:11" ht="12.75" customHeight="1">
      <c r="A5293" s="68" t="s">
        <v>460</v>
      </c>
      <c r="B5293" s="68" t="s">
        <v>478</v>
      </c>
      <c r="C5293" s="68" t="s">
        <v>287</v>
      </c>
      <c r="D5293" s="68" t="s">
        <v>359</v>
      </c>
      <c r="E5293" s="68" t="s">
        <v>360</v>
      </c>
      <c r="F5293" s="68" t="s">
        <v>77</v>
      </c>
      <c r="G5293" s="68" t="s">
        <v>273</v>
      </c>
      <c r="H5293" s="68" t="s">
        <v>367</v>
      </c>
      <c r="I5293" s="65">
        <v>5</v>
      </c>
      <c r="J5293" s="65">
        <v>421</v>
      </c>
      <c r="K5293" s="65" t="s">
        <v>382</v>
      </c>
    </row>
    <row r="5294" spans="1:11" ht="12.75" customHeight="1">
      <c r="A5294" s="68" t="s">
        <v>460</v>
      </c>
      <c r="B5294" s="68" t="s">
        <v>478</v>
      </c>
      <c r="C5294" s="68" t="s">
        <v>287</v>
      </c>
      <c r="D5294" s="68" t="s">
        <v>359</v>
      </c>
      <c r="E5294" s="68" t="s">
        <v>360</v>
      </c>
      <c r="F5294" s="68" t="s">
        <v>77</v>
      </c>
      <c r="G5294" s="68" t="s">
        <v>273</v>
      </c>
      <c r="H5294" s="68" t="s">
        <v>247</v>
      </c>
      <c r="I5294" s="65">
        <v>2</v>
      </c>
      <c r="J5294" s="65">
        <v>421</v>
      </c>
      <c r="K5294" s="65" t="s">
        <v>382</v>
      </c>
    </row>
    <row r="5295" spans="1:11" ht="12.75" customHeight="1">
      <c r="A5295" s="68" t="s">
        <v>460</v>
      </c>
      <c r="B5295" s="68" t="s">
        <v>478</v>
      </c>
      <c r="C5295" s="68" t="s">
        <v>287</v>
      </c>
      <c r="D5295" s="68" t="s">
        <v>359</v>
      </c>
      <c r="E5295" s="68" t="s">
        <v>360</v>
      </c>
      <c r="F5295" s="68" t="s">
        <v>77</v>
      </c>
      <c r="G5295" s="68" t="s">
        <v>273</v>
      </c>
      <c r="H5295" s="68" t="s">
        <v>375</v>
      </c>
      <c r="I5295" s="65">
        <v>3</v>
      </c>
      <c r="J5295" s="65">
        <v>421</v>
      </c>
      <c r="K5295" s="65" t="s">
        <v>382</v>
      </c>
    </row>
    <row r="5296" spans="1:11" ht="12.75" customHeight="1">
      <c r="A5296" s="68" t="s">
        <v>460</v>
      </c>
      <c r="B5296" s="68" t="s">
        <v>478</v>
      </c>
      <c r="C5296" s="68" t="s">
        <v>287</v>
      </c>
      <c r="D5296" s="68" t="s">
        <v>359</v>
      </c>
      <c r="E5296" s="68" t="s">
        <v>360</v>
      </c>
      <c r="F5296" s="68" t="s">
        <v>77</v>
      </c>
      <c r="G5296" s="68" t="s">
        <v>273</v>
      </c>
      <c r="H5296" s="68" t="s">
        <v>368</v>
      </c>
      <c r="I5296" s="65">
        <v>3</v>
      </c>
      <c r="J5296" s="65">
        <v>421</v>
      </c>
      <c r="K5296" s="65" t="s">
        <v>382</v>
      </c>
    </row>
    <row r="5297" spans="1:11" ht="12.75" customHeight="1">
      <c r="A5297" s="68" t="s">
        <v>460</v>
      </c>
      <c r="B5297" s="68" t="s">
        <v>478</v>
      </c>
      <c r="C5297" s="68" t="s">
        <v>287</v>
      </c>
      <c r="D5297" s="68" t="s">
        <v>359</v>
      </c>
      <c r="E5297" s="68" t="s">
        <v>360</v>
      </c>
      <c r="F5297" s="68" t="s">
        <v>77</v>
      </c>
      <c r="G5297" s="68" t="s">
        <v>273</v>
      </c>
      <c r="H5297" s="68" t="s">
        <v>491</v>
      </c>
      <c r="I5297" s="65">
        <v>3</v>
      </c>
      <c r="J5297" s="65">
        <v>421</v>
      </c>
      <c r="K5297" s="65" t="s">
        <v>382</v>
      </c>
    </row>
    <row r="5298" spans="1:11" ht="12.75" customHeight="1">
      <c r="A5298" s="68" t="s">
        <v>460</v>
      </c>
      <c r="B5298" s="68" t="s">
        <v>478</v>
      </c>
      <c r="C5298" s="68" t="s">
        <v>287</v>
      </c>
      <c r="D5298" s="68" t="s">
        <v>359</v>
      </c>
      <c r="E5298" s="68" t="s">
        <v>360</v>
      </c>
      <c r="F5298" s="68" t="s">
        <v>77</v>
      </c>
      <c r="G5298" s="68" t="s">
        <v>273</v>
      </c>
      <c r="H5298" s="68" t="s">
        <v>369</v>
      </c>
      <c r="I5298" s="65">
        <v>1</v>
      </c>
      <c r="J5298" s="65">
        <v>421</v>
      </c>
      <c r="K5298" s="65" t="s">
        <v>382</v>
      </c>
    </row>
    <row r="5299" spans="1:11" ht="12.75" customHeight="1">
      <c r="A5299" s="68" t="s">
        <v>460</v>
      </c>
      <c r="B5299" s="68" t="s">
        <v>478</v>
      </c>
      <c r="C5299" s="68" t="s">
        <v>287</v>
      </c>
      <c r="D5299" s="68" t="s">
        <v>359</v>
      </c>
      <c r="E5299" s="68" t="s">
        <v>360</v>
      </c>
      <c r="F5299" s="68" t="s">
        <v>77</v>
      </c>
      <c r="G5299" s="68" t="s">
        <v>273</v>
      </c>
      <c r="H5299" s="68" t="s">
        <v>451</v>
      </c>
      <c r="I5299" s="65">
        <v>11</v>
      </c>
      <c r="J5299" s="65">
        <v>440</v>
      </c>
      <c r="K5299" s="65" t="s">
        <v>501</v>
      </c>
    </row>
    <row r="5300" spans="1:11" ht="12.75" customHeight="1">
      <c r="A5300" s="68" t="s">
        <v>460</v>
      </c>
      <c r="B5300" s="68" t="s">
        <v>478</v>
      </c>
      <c r="C5300" s="68" t="s">
        <v>287</v>
      </c>
      <c r="D5300" s="68" t="s">
        <v>359</v>
      </c>
      <c r="E5300" s="68" t="s">
        <v>360</v>
      </c>
      <c r="F5300" s="68" t="s">
        <v>77</v>
      </c>
      <c r="G5300" s="68" t="s">
        <v>273</v>
      </c>
      <c r="H5300" s="68" t="s">
        <v>365</v>
      </c>
      <c r="I5300" s="65">
        <v>19</v>
      </c>
      <c r="J5300" s="65">
        <v>440</v>
      </c>
      <c r="K5300" s="65" t="s">
        <v>501</v>
      </c>
    </row>
    <row r="5301" spans="1:11" ht="12.75" customHeight="1">
      <c r="A5301" s="68" t="s">
        <v>460</v>
      </c>
      <c r="B5301" s="68" t="s">
        <v>478</v>
      </c>
      <c r="C5301" s="68" t="s">
        <v>287</v>
      </c>
      <c r="D5301" s="68" t="s">
        <v>359</v>
      </c>
      <c r="E5301" s="68" t="s">
        <v>360</v>
      </c>
      <c r="F5301" s="68" t="s">
        <v>77</v>
      </c>
      <c r="G5301" s="68" t="s">
        <v>273</v>
      </c>
      <c r="H5301" s="68" t="s">
        <v>366</v>
      </c>
      <c r="I5301" s="65">
        <v>8</v>
      </c>
      <c r="J5301" s="65">
        <v>440</v>
      </c>
      <c r="K5301" s="65" t="s">
        <v>501</v>
      </c>
    </row>
    <row r="5302" spans="1:11" ht="12.75" customHeight="1">
      <c r="A5302" s="68" t="s">
        <v>460</v>
      </c>
      <c r="B5302" s="68" t="s">
        <v>478</v>
      </c>
      <c r="C5302" s="68" t="s">
        <v>287</v>
      </c>
      <c r="D5302" s="68" t="s">
        <v>359</v>
      </c>
      <c r="E5302" s="68" t="s">
        <v>360</v>
      </c>
      <c r="F5302" s="68" t="s">
        <v>77</v>
      </c>
      <c r="G5302" s="68" t="s">
        <v>273</v>
      </c>
      <c r="H5302" s="68" t="s">
        <v>367</v>
      </c>
      <c r="I5302" s="65">
        <v>9</v>
      </c>
      <c r="J5302" s="65">
        <v>440</v>
      </c>
      <c r="K5302" s="65" t="s">
        <v>501</v>
      </c>
    </row>
    <row r="5303" spans="1:11" ht="12.75" customHeight="1">
      <c r="A5303" s="68" t="s">
        <v>460</v>
      </c>
      <c r="B5303" s="68" t="s">
        <v>478</v>
      </c>
      <c r="C5303" s="68" t="s">
        <v>287</v>
      </c>
      <c r="D5303" s="68" t="s">
        <v>359</v>
      </c>
      <c r="E5303" s="68" t="s">
        <v>360</v>
      </c>
      <c r="F5303" s="68" t="s">
        <v>77</v>
      </c>
      <c r="G5303" s="68" t="s">
        <v>273</v>
      </c>
      <c r="H5303" s="68" t="s">
        <v>247</v>
      </c>
      <c r="I5303" s="65">
        <v>6</v>
      </c>
      <c r="J5303" s="65">
        <v>440</v>
      </c>
      <c r="K5303" s="65" t="s">
        <v>501</v>
      </c>
    </row>
    <row r="5304" spans="1:11" ht="12.75" customHeight="1">
      <c r="A5304" s="68" t="s">
        <v>460</v>
      </c>
      <c r="B5304" s="68" t="s">
        <v>478</v>
      </c>
      <c r="C5304" s="68" t="s">
        <v>287</v>
      </c>
      <c r="D5304" s="68" t="s">
        <v>359</v>
      </c>
      <c r="E5304" s="68" t="s">
        <v>360</v>
      </c>
      <c r="F5304" s="68" t="s">
        <v>77</v>
      </c>
      <c r="G5304" s="68" t="s">
        <v>273</v>
      </c>
      <c r="H5304" s="68" t="s">
        <v>375</v>
      </c>
      <c r="I5304" s="65">
        <v>1</v>
      </c>
      <c r="J5304" s="65">
        <v>440</v>
      </c>
      <c r="K5304" s="65" t="s">
        <v>501</v>
      </c>
    </row>
    <row r="5305" spans="1:11" ht="12.75" customHeight="1">
      <c r="A5305" s="68" t="s">
        <v>460</v>
      </c>
      <c r="B5305" s="68" t="s">
        <v>478</v>
      </c>
      <c r="C5305" s="68" t="s">
        <v>287</v>
      </c>
      <c r="D5305" s="68" t="s">
        <v>359</v>
      </c>
      <c r="E5305" s="68" t="s">
        <v>360</v>
      </c>
      <c r="F5305" s="68" t="s">
        <v>77</v>
      </c>
      <c r="G5305" s="68" t="s">
        <v>273</v>
      </c>
      <c r="H5305" s="68" t="s">
        <v>368</v>
      </c>
      <c r="I5305" s="65">
        <v>9</v>
      </c>
      <c r="J5305" s="65">
        <v>440</v>
      </c>
      <c r="K5305" s="65" t="s">
        <v>501</v>
      </c>
    </row>
    <row r="5306" spans="1:11" ht="12.75" customHeight="1">
      <c r="A5306" s="68" t="s">
        <v>460</v>
      </c>
      <c r="B5306" s="68" t="s">
        <v>478</v>
      </c>
      <c r="C5306" s="68" t="s">
        <v>287</v>
      </c>
      <c r="D5306" s="68" t="s">
        <v>359</v>
      </c>
      <c r="E5306" s="68" t="s">
        <v>360</v>
      </c>
      <c r="F5306" s="68" t="s">
        <v>77</v>
      </c>
      <c r="G5306" s="68" t="s">
        <v>273</v>
      </c>
      <c r="H5306" s="68" t="s">
        <v>491</v>
      </c>
      <c r="I5306" s="65">
        <v>9</v>
      </c>
      <c r="J5306" s="65">
        <v>440</v>
      </c>
      <c r="K5306" s="65" t="s">
        <v>501</v>
      </c>
    </row>
    <row r="5307" spans="1:11" ht="12.75" customHeight="1">
      <c r="A5307" s="68" t="s">
        <v>460</v>
      </c>
      <c r="B5307" s="68" t="s">
        <v>478</v>
      </c>
      <c r="C5307" s="68" t="s">
        <v>287</v>
      </c>
      <c r="D5307" s="68" t="s">
        <v>359</v>
      </c>
      <c r="E5307" s="68" t="s">
        <v>360</v>
      </c>
      <c r="F5307" s="68" t="s">
        <v>77</v>
      </c>
      <c r="G5307" s="68" t="s">
        <v>273</v>
      </c>
      <c r="H5307" s="68" t="s">
        <v>451</v>
      </c>
      <c r="I5307" s="65">
        <v>20</v>
      </c>
      <c r="J5307" s="65">
        <v>467</v>
      </c>
      <c r="K5307" s="65" t="s">
        <v>275</v>
      </c>
    </row>
    <row r="5308" spans="1:11" ht="12.75" customHeight="1">
      <c r="A5308" s="68" t="s">
        <v>460</v>
      </c>
      <c r="B5308" s="68" t="s">
        <v>478</v>
      </c>
      <c r="C5308" s="68" t="s">
        <v>287</v>
      </c>
      <c r="D5308" s="68" t="s">
        <v>359</v>
      </c>
      <c r="E5308" s="68" t="s">
        <v>360</v>
      </c>
      <c r="F5308" s="68" t="s">
        <v>77</v>
      </c>
      <c r="G5308" s="68" t="s">
        <v>273</v>
      </c>
      <c r="H5308" s="68" t="s">
        <v>365</v>
      </c>
      <c r="I5308" s="65">
        <v>12</v>
      </c>
      <c r="J5308" s="65">
        <v>467</v>
      </c>
      <c r="K5308" s="65" t="s">
        <v>275</v>
      </c>
    </row>
    <row r="5309" spans="1:11" ht="12.75" customHeight="1">
      <c r="A5309" s="68" t="s">
        <v>460</v>
      </c>
      <c r="B5309" s="68" t="s">
        <v>478</v>
      </c>
      <c r="C5309" s="68" t="s">
        <v>287</v>
      </c>
      <c r="D5309" s="68" t="s">
        <v>359</v>
      </c>
      <c r="E5309" s="68" t="s">
        <v>360</v>
      </c>
      <c r="F5309" s="68" t="s">
        <v>77</v>
      </c>
      <c r="G5309" s="68" t="s">
        <v>273</v>
      </c>
      <c r="H5309" s="68" t="s">
        <v>366</v>
      </c>
      <c r="I5309" s="65">
        <v>4</v>
      </c>
      <c r="J5309" s="65">
        <v>467</v>
      </c>
      <c r="K5309" s="65" t="s">
        <v>275</v>
      </c>
    </row>
    <row r="5310" spans="1:11" ht="12.75" customHeight="1">
      <c r="A5310" s="68" t="s">
        <v>460</v>
      </c>
      <c r="B5310" s="68" t="s">
        <v>478</v>
      </c>
      <c r="C5310" s="68" t="s">
        <v>287</v>
      </c>
      <c r="D5310" s="68" t="s">
        <v>359</v>
      </c>
      <c r="E5310" s="68" t="s">
        <v>360</v>
      </c>
      <c r="F5310" s="68" t="s">
        <v>77</v>
      </c>
      <c r="G5310" s="68" t="s">
        <v>273</v>
      </c>
      <c r="H5310" s="68" t="s">
        <v>367</v>
      </c>
      <c r="I5310" s="65">
        <v>1</v>
      </c>
      <c r="J5310" s="65">
        <v>467</v>
      </c>
      <c r="K5310" s="65" t="s">
        <v>275</v>
      </c>
    </row>
    <row r="5311" spans="1:11" ht="12.75" customHeight="1">
      <c r="A5311" s="68" t="s">
        <v>460</v>
      </c>
      <c r="B5311" s="68" t="s">
        <v>478</v>
      </c>
      <c r="C5311" s="68" t="s">
        <v>287</v>
      </c>
      <c r="D5311" s="68" t="s">
        <v>359</v>
      </c>
      <c r="E5311" s="68" t="s">
        <v>360</v>
      </c>
      <c r="F5311" s="68" t="s">
        <v>77</v>
      </c>
      <c r="G5311" s="68" t="s">
        <v>273</v>
      </c>
      <c r="H5311" s="68" t="s">
        <v>375</v>
      </c>
      <c r="I5311" s="65">
        <v>6</v>
      </c>
      <c r="J5311" s="65">
        <v>467</v>
      </c>
      <c r="K5311" s="65" t="s">
        <v>275</v>
      </c>
    </row>
    <row r="5312" spans="1:11" ht="12.75" customHeight="1">
      <c r="A5312" s="68" t="s">
        <v>460</v>
      </c>
      <c r="B5312" s="68" t="s">
        <v>478</v>
      </c>
      <c r="C5312" s="68" t="s">
        <v>287</v>
      </c>
      <c r="D5312" s="68" t="s">
        <v>359</v>
      </c>
      <c r="E5312" s="68" t="s">
        <v>360</v>
      </c>
      <c r="F5312" s="68" t="s">
        <v>77</v>
      </c>
      <c r="G5312" s="68" t="s">
        <v>273</v>
      </c>
      <c r="H5312" s="68" t="s">
        <v>368</v>
      </c>
      <c r="I5312" s="65">
        <v>7</v>
      </c>
      <c r="J5312" s="65">
        <v>467</v>
      </c>
      <c r="K5312" s="65" t="s">
        <v>275</v>
      </c>
    </row>
    <row r="5313" spans="1:11" ht="12.75" customHeight="1">
      <c r="A5313" s="68" t="s">
        <v>460</v>
      </c>
      <c r="B5313" s="68" t="s">
        <v>478</v>
      </c>
      <c r="C5313" s="68" t="s">
        <v>287</v>
      </c>
      <c r="D5313" s="68" t="s">
        <v>359</v>
      </c>
      <c r="E5313" s="68" t="s">
        <v>360</v>
      </c>
      <c r="F5313" s="68" t="s">
        <v>77</v>
      </c>
      <c r="G5313" s="68" t="s">
        <v>273</v>
      </c>
      <c r="H5313" s="68" t="s">
        <v>491</v>
      </c>
      <c r="I5313" s="65">
        <v>4</v>
      </c>
      <c r="J5313" s="65">
        <v>467</v>
      </c>
      <c r="K5313" s="65" t="s">
        <v>275</v>
      </c>
    </row>
    <row r="5314" spans="1:11" ht="12.75" customHeight="1">
      <c r="A5314" s="68" t="s">
        <v>460</v>
      </c>
      <c r="B5314" s="68" t="s">
        <v>478</v>
      </c>
      <c r="C5314" s="68" t="s">
        <v>287</v>
      </c>
      <c r="D5314" s="68" t="s">
        <v>359</v>
      </c>
      <c r="E5314" s="68" t="s">
        <v>360</v>
      </c>
      <c r="F5314" s="68" t="s">
        <v>77</v>
      </c>
      <c r="G5314" s="68" t="s">
        <v>273</v>
      </c>
      <c r="H5314" s="68" t="s">
        <v>369</v>
      </c>
      <c r="I5314" s="65">
        <v>3</v>
      </c>
      <c r="J5314" s="65">
        <v>467</v>
      </c>
      <c r="K5314" s="65" t="s">
        <v>275</v>
      </c>
    </row>
    <row r="5315" spans="1:11" ht="12.75" customHeight="1">
      <c r="A5315" s="68" t="s">
        <v>460</v>
      </c>
      <c r="B5315" s="68" t="s">
        <v>478</v>
      </c>
      <c r="C5315" s="68" t="s">
        <v>287</v>
      </c>
      <c r="D5315" s="68" t="s">
        <v>359</v>
      </c>
      <c r="E5315" s="68" t="s">
        <v>360</v>
      </c>
      <c r="F5315" s="68" t="s">
        <v>77</v>
      </c>
      <c r="G5315" s="68" t="s">
        <v>273</v>
      </c>
      <c r="H5315" s="68" t="s">
        <v>451</v>
      </c>
      <c r="I5315" s="65">
        <v>18</v>
      </c>
      <c r="J5315" s="65">
        <v>432</v>
      </c>
      <c r="K5315" s="65" t="s">
        <v>424</v>
      </c>
    </row>
    <row r="5316" spans="1:11" ht="12.75" customHeight="1">
      <c r="A5316" s="68" t="s">
        <v>460</v>
      </c>
      <c r="B5316" s="68" t="s">
        <v>478</v>
      </c>
      <c r="C5316" s="68" t="s">
        <v>287</v>
      </c>
      <c r="D5316" s="68" t="s">
        <v>359</v>
      </c>
      <c r="E5316" s="68" t="s">
        <v>360</v>
      </c>
      <c r="F5316" s="68" t="s">
        <v>77</v>
      </c>
      <c r="G5316" s="68" t="s">
        <v>273</v>
      </c>
      <c r="H5316" s="68" t="s">
        <v>365</v>
      </c>
      <c r="I5316" s="65">
        <v>41</v>
      </c>
      <c r="J5316" s="65">
        <v>432</v>
      </c>
      <c r="K5316" s="65" t="s">
        <v>424</v>
      </c>
    </row>
    <row r="5317" spans="1:11" ht="12.75" customHeight="1">
      <c r="A5317" s="68" t="s">
        <v>460</v>
      </c>
      <c r="B5317" s="68" t="s">
        <v>478</v>
      </c>
      <c r="C5317" s="68" t="s">
        <v>287</v>
      </c>
      <c r="D5317" s="68" t="s">
        <v>359</v>
      </c>
      <c r="E5317" s="68" t="s">
        <v>360</v>
      </c>
      <c r="F5317" s="68" t="s">
        <v>77</v>
      </c>
      <c r="G5317" s="68" t="s">
        <v>273</v>
      </c>
      <c r="H5317" s="68" t="s">
        <v>366</v>
      </c>
      <c r="I5317" s="65">
        <v>34</v>
      </c>
      <c r="J5317" s="65">
        <v>432</v>
      </c>
      <c r="K5317" s="65" t="s">
        <v>424</v>
      </c>
    </row>
    <row r="5318" spans="1:11" ht="12.75" customHeight="1">
      <c r="A5318" s="68" t="s">
        <v>460</v>
      </c>
      <c r="B5318" s="68" t="s">
        <v>478</v>
      </c>
      <c r="C5318" s="68" t="s">
        <v>287</v>
      </c>
      <c r="D5318" s="68" t="s">
        <v>359</v>
      </c>
      <c r="E5318" s="68" t="s">
        <v>360</v>
      </c>
      <c r="F5318" s="68" t="s">
        <v>77</v>
      </c>
      <c r="G5318" s="68" t="s">
        <v>273</v>
      </c>
      <c r="H5318" s="68" t="s">
        <v>367</v>
      </c>
      <c r="I5318" s="65">
        <v>45</v>
      </c>
      <c r="J5318" s="65">
        <v>432</v>
      </c>
      <c r="K5318" s="65" t="s">
        <v>424</v>
      </c>
    </row>
    <row r="5319" spans="1:11" ht="12.75" customHeight="1">
      <c r="A5319" s="68" t="s">
        <v>460</v>
      </c>
      <c r="B5319" s="68" t="s">
        <v>478</v>
      </c>
      <c r="C5319" s="68" t="s">
        <v>287</v>
      </c>
      <c r="D5319" s="68" t="s">
        <v>359</v>
      </c>
      <c r="E5319" s="68" t="s">
        <v>360</v>
      </c>
      <c r="F5319" s="68" t="s">
        <v>77</v>
      </c>
      <c r="G5319" s="68" t="s">
        <v>273</v>
      </c>
      <c r="H5319" s="68" t="s">
        <v>247</v>
      </c>
      <c r="I5319" s="65">
        <v>29</v>
      </c>
      <c r="J5319" s="65">
        <v>432</v>
      </c>
      <c r="K5319" s="65" t="s">
        <v>424</v>
      </c>
    </row>
    <row r="5320" spans="1:11" ht="12.75" customHeight="1">
      <c r="A5320" s="68" t="s">
        <v>460</v>
      </c>
      <c r="B5320" s="68" t="s">
        <v>478</v>
      </c>
      <c r="C5320" s="68" t="s">
        <v>287</v>
      </c>
      <c r="D5320" s="68" t="s">
        <v>359</v>
      </c>
      <c r="E5320" s="68" t="s">
        <v>360</v>
      </c>
      <c r="F5320" s="68" t="s">
        <v>77</v>
      </c>
      <c r="G5320" s="68" t="s">
        <v>273</v>
      </c>
      <c r="H5320" s="68" t="s">
        <v>375</v>
      </c>
      <c r="I5320" s="65">
        <v>41</v>
      </c>
      <c r="J5320" s="65">
        <v>432</v>
      </c>
      <c r="K5320" s="65" t="s">
        <v>424</v>
      </c>
    </row>
    <row r="5321" spans="1:11" ht="12.75" customHeight="1">
      <c r="A5321" s="68" t="s">
        <v>460</v>
      </c>
      <c r="B5321" s="68" t="s">
        <v>478</v>
      </c>
      <c r="C5321" s="68" t="s">
        <v>287</v>
      </c>
      <c r="D5321" s="68" t="s">
        <v>359</v>
      </c>
      <c r="E5321" s="68" t="s">
        <v>360</v>
      </c>
      <c r="F5321" s="68" t="s">
        <v>77</v>
      </c>
      <c r="G5321" s="68" t="s">
        <v>273</v>
      </c>
      <c r="H5321" s="68" t="s">
        <v>368</v>
      </c>
      <c r="I5321" s="65">
        <v>89</v>
      </c>
      <c r="J5321" s="65">
        <v>432</v>
      </c>
      <c r="K5321" s="65" t="s">
        <v>424</v>
      </c>
    </row>
    <row r="5322" spans="1:11" ht="12.75" customHeight="1">
      <c r="A5322" s="68" t="s">
        <v>460</v>
      </c>
      <c r="B5322" s="68" t="s">
        <v>478</v>
      </c>
      <c r="C5322" s="68" t="s">
        <v>287</v>
      </c>
      <c r="D5322" s="68" t="s">
        <v>359</v>
      </c>
      <c r="E5322" s="68" t="s">
        <v>360</v>
      </c>
      <c r="F5322" s="68" t="s">
        <v>77</v>
      </c>
      <c r="G5322" s="68" t="s">
        <v>273</v>
      </c>
      <c r="H5322" s="68" t="s">
        <v>491</v>
      </c>
      <c r="I5322" s="65">
        <v>23</v>
      </c>
      <c r="J5322" s="65">
        <v>432</v>
      </c>
      <c r="K5322" s="65" t="s">
        <v>424</v>
      </c>
    </row>
    <row r="5323" spans="1:11" ht="12.75" customHeight="1">
      <c r="A5323" s="68" t="s">
        <v>460</v>
      </c>
      <c r="B5323" s="68" t="s">
        <v>478</v>
      </c>
      <c r="C5323" s="68" t="s">
        <v>287</v>
      </c>
      <c r="D5323" s="68" t="s">
        <v>359</v>
      </c>
      <c r="E5323" s="68" t="s">
        <v>360</v>
      </c>
      <c r="F5323" s="68" t="s">
        <v>204</v>
      </c>
      <c r="G5323" s="68" t="s">
        <v>384</v>
      </c>
      <c r="H5323" s="68" t="s">
        <v>451</v>
      </c>
      <c r="I5323" s="65">
        <v>120</v>
      </c>
      <c r="J5323" s="65">
        <v>708</v>
      </c>
      <c r="K5323" s="65" t="s">
        <v>385</v>
      </c>
    </row>
    <row r="5324" spans="1:11" ht="12.75" customHeight="1">
      <c r="A5324" s="68" t="s">
        <v>460</v>
      </c>
      <c r="B5324" s="68" t="s">
        <v>478</v>
      </c>
      <c r="C5324" s="68" t="s">
        <v>287</v>
      </c>
      <c r="D5324" s="68" t="s">
        <v>359</v>
      </c>
      <c r="E5324" s="68" t="s">
        <v>360</v>
      </c>
      <c r="F5324" s="68" t="s">
        <v>204</v>
      </c>
      <c r="G5324" s="68" t="s">
        <v>384</v>
      </c>
      <c r="H5324" s="68" t="s">
        <v>365</v>
      </c>
      <c r="I5324" s="65">
        <v>102</v>
      </c>
      <c r="J5324" s="65">
        <v>708</v>
      </c>
      <c r="K5324" s="65" t="s">
        <v>385</v>
      </c>
    </row>
    <row r="5325" spans="1:11" ht="12.75" customHeight="1">
      <c r="A5325" s="68" t="s">
        <v>460</v>
      </c>
      <c r="B5325" s="68" t="s">
        <v>478</v>
      </c>
      <c r="C5325" s="68" t="s">
        <v>287</v>
      </c>
      <c r="D5325" s="68" t="s">
        <v>359</v>
      </c>
      <c r="E5325" s="68" t="s">
        <v>360</v>
      </c>
      <c r="F5325" s="68" t="s">
        <v>204</v>
      </c>
      <c r="G5325" s="68" t="s">
        <v>384</v>
      </c>
      <c r="H5325" s="68" t="s">
        <v>366</v>
      </c>
      <c r="I5325" s="65">
        <v>59</v>
      </c>
      <c r="J5325" s="65">
        <v>708</v>
      </c>
      <c r="K5325" s="65" t="s">
        <v>385</v>
      </c>
    </row>
    <row r="5326" spans="1:11" ht="12.75" customHeight="1">
      <c r="A5326" s="68" t="s">
        <v>460</v>
      </c>
      <c r="B5326" s="68" t="s">
        <v>478</v>
      </c>
      <c r="C5326" s="68" t="s">
        <v>287</v>
      </c>
      <c r="D5326" s="68" t="s">
        <v>359</v>
      </c>
      <c r="E5326" s="68" t="s">
        <v>360</v>
      </c>
      <c r="F5326" s="68" t="s">
        <v>204</v>
      </c>
      <c r="G5326" s="68" t="s">
        <v>384</v>
      </c>
      <c r="H5326" s="68" t="s">
        <v>367</v>
      </c>
      <c r="I5326" s="65">
        <v>17</v>
      </c>
      <c r="J5326" s="65">
        <v>708</v>
      </c>
      <c r="K5326" s="65" t="s">
        <v>385</v>
      </c>
    </row>
    <row r="5327" spans="1:11" ht="12.75" customHeight="1">
      <c r="A5327" s="68" t="s">
        <v>460</v>
      </c>
      <c r="B5327" s="68" t="s">
        <v>478</v>
      </c>
      <c r="C5327" s="68" t="s">
        <v>287</v>
      </c>
      <c r="D5327" s="68" t="s">
        <v>359</v>
      </c>
      <c r="E5327" s="68" t="s">
        <v>360</v>
      </c>
      <c r="F5327" s="68" t="s">
        <v>78</v>
      </c>
      <c r="G5327" s="68" t="s">
        <v>384</v>
      </c>
      <c r="H5327" s="68" t="s">
        <v>367</v>
      </c>
      <c r="I5327" s="65">
        <v>35</v>
      </c>
      <c r="J5327" s="65">
        <v>721</v>
      </c>
      <c r="K5327" s="65" t="s">
        <v>502</v>
      </c>
    </row>
    <row r="5328" spans="1:11" ht="12.75" customHeight="1">
      <c r="A5328" s="68" t="s">
        <v>460</v>
      </c>
      <c r="B5328" s="68" t="s">
        <v>478</v>
      </c>
      <c r="C5328" s="68" t="s">
        <v>287</v>
      </c>
      <c r="D5328" s="68" t="s">
        <v>359</v>
      </c>
      <c r="E5328" s="68" t="s">
        <v>360</v>
      </c>
      <c r="F5328" s="68" t="s">
        <v>78</v>
      </c>
      <c r="G5328" s="68" t="s">
        <v>384</v>
      </c>
      <c r="H5328" s="68" t="s">
        <v>247</v>
      </c>
      <c r="I5328" s="65">
        <v>539</v>
      </c>
      <c r="J5328" s="65">
        <v>721</v>
      </c>
      <c r="K5328" s="65" t="s">
        <v>502</v>
      </c>
    </row>
    <row r="5329" spans="1:11" ht="12.75" customHeight="1">
      <c r="A5329" s="68" t="s">
        <v>460</v>
      </c>
      <c r="B5329" s="68" t="s">
        <v>478</v>
      </c>
      <c r="C5329" s="68" t="s">
        <v>287</v>
      </c>
      <c r="D5329" s="68" t="s">
        <v>359</v>
      </c>
      <c r="E5329" s="68" t="s">
        <v>360</v>
      </c>
      <c r="F5329" s="68" t="s">
        <v>78</v>
      </c>
      <c r="G5329" s="68" t="s">
        <v>384</v>
      </c>
      <c r="H5329" s="68" t="s">
        <v>375</v>
      </c>
      <c r="I5329" s="65">
        <v>529</v>
      </c>
      <c r="J5329" s="65">
        <v>721</v>
      </c>
      <c r="K5329" s="65" t="s">
        <v>502</v>
      </c>
    </row>
    <row r="5330" spans="1:11" ht="12.75" customHeight="1">
      <c r="A5330" s="68" t="s">
        <v>460</v>
      </c>
      <c r="B5330" s="68" t="s">
        <v>478</v>
      </c>
      <c r="C5330" s="68" t="s">
        <v>287</v>
      </c>
      <c r="D5330" s="68" t="s">
        <v>359</v>
      </c>
      <c r="E5330" s="68" t="s">
        <v>360</v>
      </c>
      <c r="F5330" s="68" t="s">
        <v>78</v>
      </c>
      <c r="G5330" s="68" t="s">
        <v>384</v>
      </c>
      <c r="H5330" s="68" t="s">
        <v>368</v>
      </c>
      <c r="I5330" s="65">
        <v>625</v>
      </c>
      <c r="J5330" s="65">
        <v>721</v>
      </c>
      <c r="K5330" s="65" t="s">
        <v>502</v>
      </c>
    </row>
    <row r="5331" spans="1:11" ht="12.75" customHeight="1">
      <c r="A5331" s="68" t="s">
        <v>460</v>
      </c>
      <c r="B5331" s="68" t="s">
        <v>478</v>
      </c>
      <c r="C5331" s="68" t="s">
        <v>287</v>
      </c>
      <c r="D5331" s="68" t="s">
        <v>359</v>
      </c>
      <c r="E5331" s="68" t="s">
        <v>360</v>
      </c>
      <c r="F5331" s="68" t="s">
        <v>78</v>
      </c>
      <c r="G5331" s="68" t="s">
        <v>384</v>
      </c>
      <c r="H5331" s="68" t="s">
        <v>491</v>
      </c>
      <c r="I5331" s="65">
        <v>541</v>
      </c>
      <c r="J5331" s="65">
        <v>721</v>
      </c>
      <c r="K5331" s="65" t="s">
        <v>502</v>
      </c>
    </row>
    <row r="5332" spans="1:11" ht="12.75" customHeight="1">
      <c r="A5332" s="68" t="s">
        <v>460</v>
      </c>
      <c r="B5332" s="68" t="s">
        <v>478</v>
      </c>
      <c r="C5332" s="68" t="s">
        <v>287</v>
      </c>
      <c r="D5332" s="68" t="s">
        <v>359</v>
      </c>
      <c r="E5332" s="68" t="s">
        <v>360</v>
      </c>
      <c r="F5332" s="68" t="s">
        <v>78</v>
      </c>
      <c r="G5332" s="68" t="s">
        <v>384</v>
      </c>
      <c r="H5332" s="68" t="s">
        <v>369</v>
      </c>
      <c r="I5332" s="65">
        <v>434</v>
      </c>
      <c r="J5332" s="65">
        <v>721</v>
      </c>
      <c r="K5332" s="65" t="s">
        <v>502</v>
      </c>
    </row>
    <row r="5333" spans="1:11" ht="12.75" customHeight="1">
      <c r="A5333" s="68" t="s">
        <v>460</v>
      </c>
      <c r="B5333" s="68" t="s">
        <v>478</v>
      </c>
      <c r="C5333" s="68" t="s">
        <v>287</v>
      </c>
      <c r="D5333" s="68" t="s">
        <v>359</v>
      </c>
      <c r="E5333" s="68" t="s">
        <v>360</v>
      </c>
      <c r="F5333" s="68" t="s">
        <v>78</v>
      </c>
      <c r="G5333" s="68" t="s">
        <v>384</v>
      </c>
      <c r="H5333" s="68" t="s">
        <v>638</v>
      </c>
      <c r="I5333" s="65">
        <v>424</v>
      </c>
      <c r="J5333" s="65">
        <v>721</v>
      </c>
      <c r="K5333" s="65" t="s">
        <v>502</v>
      </c>
    </row>
    <row r="5334" spans="1:11" ht="12.75" customHeight="1">
      <c r="A5334" s="68" t="s">
        <v>460</v>
      </c>
      <c r="B5334" s="68" t="s">
        <v>478</v>
      </c>
      <c r="C5334" s="68" t="s">
        <v>287</v>
      </c>
      <c r="D5334" s="68" t="s">
        <v>359</v>
      </c>
      <c r="E5334" s="68" t="s">
        <v>360</v>
      </c>
      <c r="F5334" s="68" t="s">
        <v>78</v>
      </c>
      <c r="G5334" s="68" t="s">
        <v>384</v>
      </c>
      <c r="H5334" s="68" t="s">
        <v>367</v>
      </c>
      <c r="I5334" s="65">
        <v>179</v>
      </c>
      <c r="J5334" s="65">
        <v>719</v>
      </c>
      <c r="K5334" s="65" t="s">
        <v>389</v>
      </c>
    </row>
    <row r="5335" spans="1:11" ht="12.75" customHeight="1">
      <c r="A5335" s="68" t="s">
        <v>460</v>
      </c>
      <c r="B5335" s="68" t="s">
        <v>478</v>
      </c>
      <c r="C5335" s="68" t="s">
        <v>287</v>
      </c>
      <c r="D5335" s="68" t="s">
        <v>359</v>
      </c>
      <c r="E5335" s="68" t="s">
        <v>360</v>
      </c>
      <c r="F5335" s="68" t="s">
        <v>78</v>
      </c>
      <c r="G5335" s="68" t="s">
        <v>384</v>
      </c>
      <c r="H5335" s="68" t="s">
        <v>247</v>
      </c>
      <c r="I5335" s="65">
        <v>171</v>
      </c>
      <c r="J5335" s="65">
        <v>719</v>
      </c>
      <c r="K5335" s="65" t="s">
        <v>389</v>
      </c>
    </row>
    <row r="5336" spans="1:11" ht="12.75" customHeight="1">
      <c r="A5336" s="68" t="s">
        <v>460</v>
      </c>
      <c r="B5336" s="68" t="s">
        <v>478</v>
      </c>
      <c r="C5336" s="68" t="s">
        <v>287</v>
      </c>
      <c r="D5336" s="68" t="s">
        <v>359</v>
      </c>
      <c r="E5336" s="68" t="s">
        <v>360</v>
      </c>
      <c r="F5336" s="68" t="s">
        <v>78</v>
      </c>
      <c r="G5336" s="68" t="s">
        <v>384</v>
      </c>
      <c r="H5336" s="68" t="s">
        <v>375</v>
      </c>
      <c r="I5336" s="65">
        <v>135</v>
      </c>
      <c r="J5336" s="65">
        <v>719</v>
      </c>
      <c r="K5336" s="65" t="s">
        <v>389</v>
      </c>
    </row>
    <row r="5337" spans="1:11" ht="12.75" customHeight="1">
      <c r="A5337" s="68" t="s">
        <v>460</v>
      </c>
      <c r="B5337" s="68" t="s">
        <v>478</v>
      </c>
      <c r="C5337" s="68" t="s">
        <v>287</v>
      </c>
      <c r="D5337" s="68" t="s">
        <v>359</v>
      </c>
      <c r="E5337" s="68" t="s">
        <v>360</v>
      </c>
      <c r="F5337" s="68" t="s">
        <v>78</v>
      </c>
      <c r="G5337" s="68" t="s">
        <v>384</v>
      </c>
      <c r="H5337" s="68" t="s">
        <v>368</v>
      </c>
      <c r="I5337" s="65">
        <v>117</v>
      </c>
      <c r="J5337" s="65">
        <v>719</v>
      </c>
      <c r="K5337" s="65" t="s">
        <v>389</v>
      </c>
    </row>
    <row r="5338" spans="1:11" ht="12.75" customHeight="1">
      <c r="A5338" s="68" t="s">
        <v>460</v>
      </c>
      <c r="B5338" s="68" t="s">
        <v>478</v>
      </c>
      <c r="C5338" s="68" t="s">
        <v>287</v>
      </c>
      <c r="D5338" s="68" t="s">
        <v>359</v>
      </c>
      <c r="E5338" s="68" t="s">
        <v>360</v>
      </c>
      <c r="F5338" s="68" t="s">
        <v>78</v>
      </c>
      <c r="G5338" s="68" t="s">
        <v>384</v>
      </c>
      <c r="H5338" s="68" t="s">
        <v>368</v>
      </c>
      <c r="I5338" s="65">
        <v>1062</v>
      </c>
      <c r="J5338" s="65">
        <v>718</v>
      </c>
      <c r="K5338" s="65" t="s">
        <v>503</v>
      </c>
    </row>
    <row r="5339" spans="1:11" ht="12.75" customHeight="1">
      <c r="A5339" s="68" t="s">
        <v>460</v>
      </c>
      <c r="B5339" s="68" t="s">
        <v>478</v>
      </c>
      <c r="C5339" s="68" t="s">
        <v>287</v>
      </c>
      <c r="D5339" s="68" t="s">
        <v>359</v>
      </c>
      <c r="E5339" s="68" t="s">
        <v>360</v>
      </c>
      <c r="F5339" s="68" t="s">
        <v>78</v>
      </c>
      <c r="G5339" s="68" t="s">
        <v>384</v>
      </c>
      <c r="H5339" s="68" t="s">
        <v>491</v>
      </c>
      <c r="I5339" s="65">
        <v>811</v>
      </c>
      <c r="J5339" s="65">
        <v>718</v>
      </c>
      <c r="K5339" s="65" t="s">
        <v>503</v>
      </c>
    </row>
    <row r="5340" spans="1:11" ht="12.75" customHeight="1">
      <c r="A5340" s="68" t="s">
        <v>460</v>
      </c>
      <c r="B5340" s="68" t="s">
        <v>478</v>
      </c>
      <c r="C5340" s="68" t="s">
        <v>287</v>
      </c>
      <c r="D5340" s="68" t="s">
        <v>359</v>
      </c>
      <c r="E5340" s="68" t="s">
        <v>360</v>
      </c>
      <c r="F5340" s="68" t="s">
        <v>78</v>
      </c>
      <c r="G5340" s="68" t="s">
        <v>384</v>
      </c>
      <c r="H5340" s="68" t="s">
        <v>369</v>
      </c>
      <c r="I5340" s="65">
        <v>545</v>
      </c>
      <c r="J5340" s="65">
        <v>718</v>
      </c>
      <c r="K5340" s="65" t="s">
        <v>503</v>
      </c>
    </row>
    <row r="5341" spans="1:11" ht="12.75" customHeight="1">
      <c r="A5341" s="68" t="s">
        <v>460</v>
      </c>
      <c r="B5341" s="68" t="s">
        <v>478</v>
      </c>
      <c r="C5341" s="68" t="s">
        <v>287</v>
      </c>
      <c r="D5341" s="68" t="s">
        <v>359</v>
      </c>
      <c r="E5341" s="68" t="s">
        <v>360</v>
      </c>
      <c r="F5341" s="68" t="s">
        <v>78</v>
      </c>
      <c r="G5341" s="68" t="s">
        <v>384</v>
      </c>
      <c r="H5341" s="68" t="s">
        <v>638</v>
      </c>
      <c r="I5341" s="65">
        <v>428</v>
      </c>
      <c r="J5341" s="65">
        <v>718</v>
      </c>
      <c r="K5341" s="65" t="s">
        <v>503</v>
      </c>
    </row>
    <row r="5342" spans="1:11" ht="12.75" customHeight="1">
      <c r="A5342" s="68" t="s">
        <v>460</v>
      </c>
      <c r="B5342" s="68" t="s">
        <v>478</v>
      </c>
      <c r="C5342" s="68" t="s">
        <v>287</v>
      </c>
      <c r="D5342" s="68" t="s">
        <v>359</v>
      </c>
      <c r="E5342" s="68" t="s">
        <v>360</v>
      </c>
      <c r="F5342" s="68" t="s">
        <v>79</v>
      </c>
      <c r="G5342" s="68" t="s">
        <v>392</v>
      </c>
      <c r="H5342" s="68" t="s">
        <v>451</v>
      </c>
      <c r="I5342" s="65">
        <v>936</v>
      </c>
      <c r="J5342" s="65">
        <v>801</v>
      </c>
      <c r="K5342" s="65" t="s">
        <v>393</v>
      </c>
    </row>
    <row r="5343" spans="1:11" ht="12.75" customHeight="1">
      <c r="A5343" s="68" t="s">
        <v>460</v>
      </c>
      <c r="B5343" s="68" t="s">
        <v>478</v>
      </c>
      <c r="C5343" s="68" t="s">
        <v>287</v>
      </c>
      <c r="D5343" s="68" t="s">
        <v>359</v>
      </c>
      <c r="E5343" s="68" t="s">
        <v>360</v>
      </c>
      <c r="F5343" s="68" t="s">
        <v>79</v>
      </c>
      <c r="G5343" s="68" t="s">
        <v>392</v>
      </c>
      <c r="H5343" s="68" t="s">
        <v>365</v>
      </c>
      <c r="I5343" s="65">
        <v>943</v>
      </c>
      <c r="J5343" s="65">
        <v>801</v>
      </c>
      <c r="K5343" s="65" t="s">
        <v>393</v>
      </c>
    </row>
    <row r="5344" spans="1:11" ht="12.75" customHeight="1">
      <c r="A5344" s="68" t="s">
        <v>460</v>
      </c>
      <c r="B5344" s="68" t="s">
        <v>478</v>
      </c>
      <c r="C5344" s="68" t="s">
        <v>287</v>
      </c>
      <c r="D5344" s="68" t="s">
        <v>359</v>
      </c>
      <c r="E5344" s="68" t="s">
        <v>360</v>
      </c>
      <c r="F5344" s="68" t="s">
        <v>79</v>
      </c>
      <c r="G5344" s="68" t="s">
        <v>392</v>
      </c>
      <c r="H5344" s="68" t="s">
        <v>366</v>
      </c>
      <c r="I5344" s="65">
        <v>722</v>
      </c>
      <c r="J5344" s="65">
        <v>801</v>
      </c>
      <c r="K5344" s="65" t="s">
        <v>393</v>
      </c>
    </row>
    <row r="5345" spans="1:11" ht="12.75" customHeight="1">
      <c r="A5345" s="68" t="s">
        <v>460</v>
      </c>
      <c r="B5345" s="68" t="s">
        <v>478</v>
      </c>
      <c r="C5345" s="68" t="s">
        <v>287</v>
      </c>
      <c r="D5345" s="68" t="s">
        <v>359</v>
      </c>
      <c r="E5345" s="68" t="s">
        <v>360</v>
      </c>
      <c r="F5345" s="68" t="s">
        <v>79</v>
      </c>
      <c r="G5345" s="68" t="s">
        <v>392</v>
      </c>
      <c r="H5345" s="68" t="s">
        <v>367</v>
      </c>
      <c r="I5345" s="65">
        <v>640</v>
      </c>
      <c r="J5345" s="65">
        <v>801</v>
      </c>
      <c r="K5345" s="65" t="s">
        <v>393</v>
      </c>
    </row>
    <row r="5346" spans="1:11" ht="12.75" customHeight="1">
      <c r="A5346" s="68" t="s">
        <v>460</v>
      </c>
      <c r="B5346" s="68" t="s">
        <v>478</v>
      </c>
      <c r="C5346" s="68" t="s">
        <v>287</v>
      </c>
      <c r="D5346" s="68" t="s">
        <v>359</v>
      </c>
      <c r="E5346" s="68" t="s">
        <v>360</v>
      </c>
      <c r="F5346" s="68" t="s">
        <v>79</v>
      </c>
      <c r="G5346" s="68" t="s">
        <v>392</v>
      </c>
      <c r="H5346" s="68" t="s">
        <v>247</v>
      </c>
      <c r="I5346" s="65">
        <v>467</v>
      </c>
      <c r="J5346" s="65">
        <v>801</v>
      </c>
      <c r="K5346" s="65" t="s">
        <v>393</v>
      </c>
    </row>
    <row r="5347" spans="1:11" ht="12.75" customHeight="1">
      <c r="A5347" s="68" t="s">
        <v>460</v>
      </c>
      <c r="B5347" s="68" t="s">
        <v>478</v>
      </c>
      <c r="C5347" s="68" t="s">
        <v>287</v>
      </c>
      <c r="D5347" s="68" t="s">
        <v>359</v>
      </c>
      <c r="E5347" s="68" t="s">
        <v>360</v>
      </c>
      <c r="F5347" s="68" t="s">
        <v>79</v>
      </c>
      <c r="G5347" s="68" t="s">
        <v>392</v>
      </c>
      <c r="H5347" s="68" t="s">
        <v>375</v>
      </c>
      <c r="I5347" s="65">
        <v>384</v>
      </c>
      <c r="J5347" s="65">
        <v>801</v>
      </c>
      <c r="K5347" s="65" t="s">
        <v>393</v>
      </c>
    </row>
    <row r="5348" spans="1:11" ht="12.75" customHeight="1">
      <c r="A5348" s="68" t="s">
        <v>460</v>
      </c>
      <c r="B5348" s="68" t="s">
        <v>478</v>
      </c>
      <c r="C5348" s="68" t="s">
        <v>287</v>
      </c>
      <c r="D5348" s="68" t="s">
        <v>359</v>
      </c>
      <c r="E5348" s="68" t="s">
        <v>360</v>
      </c>
      <c r="F5348" s="68" t="s">
        <v>79</v>
      </c>
      <c r="G5348" s="68" t="s">
        <v>392</v>
      </c>
      <c r="H5348" s="68" t="s">
        <v>368</v>
      </c>
      <c r="I5348" s="65">
        <v>375</v>
      </c>
      <c r="J5348" s="65">
        <v>801</v>
      </c>
      <c r="K5348" s="65" t="s">
        <v>393</v>
      </c>
    </row>
    <row r="5349" spans="1:11" ht="12.75" customHeight="1">
      <c r="A5349" s="68" t="s">
        <v>460</v>
      </c>
      <c r="B5349" s="68" t="s">
        <v>478</v>
      </c>
      <c r="C5349" s="68" t="s">
        <v>287</v>
      </c>
      <c r="D5349" s="68" t="s">
        <v>359</v>
      </c>
      <c r="E5349" s="68" t="s">
        <v>360</v>
      </c>
      <c r="F5349" s="68" t="s">
        <v>79</v>
      </c>
      <c r="G5349" s="68" t="s">
        <v>392</v>
      </c>
      <c r="H5349" s="68" t="s">
        <v>491</v>
      </c>
      <c r="I5349" s="65">
        <v>392</v>
      </c>
      <c r="J5349" s="65">
        <v>801</v>
      </c>
      <c r="K5349" s="65" t="s">
        <v>393</v>
      </c>
    </row>
    <row r="5350" spans="1:11" ht="12.75" customHeight="1">
      <c r="A5350" s="68" t="s">
        <v>460</v>
      </c>
      <c r="B5350" s="68" t="s">
        <v>478</v>
      </c>
      <c r="C5350" s="68" t="s">
        <v>287</v>
      </c>
      <c r="D5350" s="68" t="s">
        <v>359</v>
      </c>
      <c r="E5350" s="68" t="s">
        <v>360</v>
      </c>
      <c r="F5350" s="68" t="s">
        <v>79</v>
      </c>
      <c r="G5350" s="68" t="s">
        <v>392</v>
      </c>
      <c r="H5350" s="68" t="s">
        <v>369</v>
      </c>
      <c r="I5350" s="65">
        <v>272</v>
      </c>
      <c r="J5350" s="65">
        <v>801</v>
      </c>
      <c r="K5350" s="65" t="s">
        <v>393</v>
      </c>
    </row>
    <row r="5351" spans="1:11" ht="12.75" customHeight="1">
      <c r="A5351" s="68" t="s">
        <v>460</v>
      </c>
      <c r="B5351" s="68" t="s">
        <v>478</v>
      </c>
      <c r="C5351" s="68" t="s">
        <v>287</v>
      </c>
      <c r="D5351" s="68" t="s">
        <v>359</v>
      </c>
      <c r="E5351" s="68" t="s">
        <v>360</v>
      </c>
      <c r="F5351" s="68" t="s">
        <v>79</v>
      </c>
      <c r="G5351" s="68" t="s">
        <v>392</v>
      </c>
      <c r="H5351" s="68" t="s">
        <v>638</v>
      </c>
      <c r="I5351" s="65">
        <v>210</v>
      </c>
      <c r="J5351" s="65">
        <v>801</v>
      </c>
      <c r="K5351" s="65" t="s">
        <v>393</v>
      </c>
    </row>
    <row r="5352" spans="1:11" ht="12.75" customHeight="1">
      <c r="A5352" s="68" t="s">
        <v>460</v>
      </c>
      <c r="B5352" s="68" t="s">
        <v>478</v>
      </c>
      <c r="C5352" s="68" t="s">
        <v>287</v>
      </c>
      <c r="D5352" s="68" t="s">
        <v>359</v>
      </c>
      <c r="E5352" s="68" t="s">
        <v>360</v>
      </c>
      <c r="F5352" s="68" t="s">
        <v>79</v>
      </c>
      <c r="G5352" s="68" t="s">
        <v>392</v>
      </c>
      <c r="H5352" s="68" t="s">
        <v>451</v>
      </c>
      <c r="I5352" s="65">
        <v>109</v>
      </c>
      <c r="J5352" s="65">
        <v>809</v>
      </c>
      <c r="K5352" s="65" t="s">
        <v>394</v>
      </c>
    </row>
    <row r="5353" spans="1:11" ht="12.75" customHeight="1">
      <c r="A5353" s="68" t="s">
        <v>460</v>
      </c>
      <c r="B5353" s="68" t="s">
        <v>478</v>
      </c>
      <c r="C5353" s="68" t="s">
        <v>287</v>
      </c>
      <c r="D5353" s="68" t="s">
        <v>359</v>
      </c>
      <c r="E5353" s="68" t="s">
        <v>360</v>
      </c>
      <c r="F5353" s="68" t="s">
        <v>79</v>
      </c>
      <c r="G5353" s="68" t="s">
        <v>392</v>
      </c>
      <c r="H5353" s="68" t="s">
        <v>365</v>
      </c>
      <c r="I5353" s="65">
        <v>55</v>
      </c>
      <c r="J5353" s="65">
        <v>809</v>
      </c>
      <c r="K5353" s="65" t="s">
        <v>394</v>
      </c>
    </row>
    <row r="5354" spans="1:11" ht="12.75" customHeight="1">
      <c r="A5354" s="68" t="s">
        <v>460</v>
      </c>
      <c r="B5354" s="68" t="s">
        <v>478</v>
      </c>
      <c r="C5354" s="68" t="s">
        <v>287</v>
      </c>
      <c r="D5354" s="68" t="s">
        <v>359</v>
      </c>
      <c r="E5354" s="68" t="s">
        <v>360</v>
      </c>
      <c r="F5354" s="68" t="s">
        <v>79</v>
      </c>
      <c r="G5354" s="68" t="s">
        <v>392</v>
      </c>
      <c r="H5354" s="68" t="s">
        <v>366</v>
      </c>
      <c r="I5354" s="65">
        <v>3</v>
      </c>
      <c r="J5354" s="65">
        <v>809</v>
      </c>
      <c r="K5354" s="65" t="s">
        <v>394</v>
      </c>
    </row>
    <row r="5355" spans="1:11" ht="12.75" customHeight="1">
      <c r="A5355" s="68" t="s">
        <v>460</v>
      </c>
      <c r="B5355" s="68" t="s">
        <v>478</v>
      </c>
      <c r="C5355" s="68" t="s">
        <v>287</v>
      </c>
      <c r="D5355" s="68" t="s">
        <v>359</v>
      </c>
      <c r="E5355" s="68" t="s">
        <v>360</v>
      </c>
      <c r="F5355" s="68" t="s">
        <v>79</v>
      </c>
      <c r="G5355" s="68" t="s">
        <v>392</v>
      </c>
      <c r="H5355" s="68" t="s">
        <v>367</v>
      </c>
      <c r="I5355" s="65">
        <v>11</v>
      </c>
      <c r="J5355" s="65">
        <v>809</v>
      </c>
      <c r="K5355" s="65" t="s">
        <v>394</v>
      </c>
    </row>
    <row r="5356" spans="1:11" ht="12.75" customHeight="1">
      <c r="A5356" s="68" t="s">
        <v>460</v>
      </c>
      <c r="B5356" s="68" t="s">
        <v>478</v>
      </c>
      <c r="C5356" s="68" t="s">
        <v>287</v>
      </c>
      <c r="D5356" s="68" t="s">
        <v>359</v>
      </c>
      <c r="E5356" s="68" t="s">
        <v>360</v>
      </c>
      <c r="F5356" s="68" t="s">
        <v>79</v>
      </c>
      <c r="G5356" s="68" t="s">
        <v>392</v>
      </c>
      <c r="H5356" s="68" t="s">
        <v>247</v>
      </c>
      <c r="I5356" s="65">
        <v>7</v>
      </c>
      <c r="J5356" s="65">
        <v>809</v>
      </c>
      <c r="K5356" s="65" t="s">
        <v>394</v>
      </c>
    </row>
    <row r="5357" spans="1:11" ht="12.75" customHeight="1">
      <c r="A5357" s="68" t="s">
        <v>460</v>
      </c>
      <c r="B5357" s="68" t="s">
        <v>478</v>
      </c>
      <c r="C5357" s="68" t="s">
        <v>287</v>
      </c>
      <c r="D5357" s="68" t="s">
        <v>359</v>
      </c>
      <c r="E5357" s="68" t="s">
        <v>360</v>
      </c>
      <c r="F5357" s="68" t="s">
        <v>79</v>
      </c>
      <c r="G5357" s="68" t="s">
        <v>392</v>
      </c>
      <c r="H5357" s="68" t="s">
        <v>375</v>
      </c>
      <c r="I5357" s="65">
        <v>10</v>
      </c>
      <c r="J5357" s="65">
        <v>809</v>
      </c>
      <c r="K5357" s="65" t="s">
        <v>394</v>
      </c>
    </row>
    <row r="5358" spans="1:11" ht="12.75" customHeight="1">
      <c r="A5358" s="68" t="s">
        <v>460</v>
      </c>
      <c r="B5358" s="68" t="s">
        <v>478</v>
      </c>
      <c r="C5358" s="68" t="s">
        <v>287</v>
      </c>
      <c r="D5358" s="68" t="s">
        <v>359</v>
      </c>
      <c r="E5358" s="68" t="s">
        <v>360</v>
      </c>
      <c r="F5358" s="68" t="s">
        <v>79</v>
      </c>
      <c r="G5358" s="68" t="s">
        <v>392</v>
      </c>
      <c r="H5358" s="68" t="s">
        <v>368</v>
      </c>
      <c r="I5358" s="65">
        <v>13</v>
      </c>
      <c r="J5358" s="65">
        <v>809</v>
      </c>
      <c r="K5358" s="65" t="s">
        <v>394</v>
      </c>
    </row>
    <row r="5359" spans="1:11" ht="12.75" customHeight="1">
      <c r="A5359" s="68" t="s">
        <v>460</v>
      </c>
      <c r="B5359" s="68" t="s">
        <v>478</v>
      </c>
      <c r="C5359" s="68" t="s">
        <v>287</v>
      </c>
      <c r="D5359" s="68" t="s">
        <v>359</v>
      </c>
      <c r="E5359" s="68" t="s">
        <v>360</v>
      </c>
      <c r="F5359" s="68" t="s">
        <v>79</v>
      </c>
      <c r="G5359" s="68" t="s">
        <v>392</v>
      </c>
      <c r="H5359" s="68" t="s">
        <v>491</v>
      </c>
      <c r="I5359" s="65">
        <v>4</v>
      </c>
      <c r="J5359" s="65">
        <v>809</v>
      </c>
      <c r="K5359" s="65" t="s">
        <v>394</v>
      </c>
    </row>
    <row r="5360" spans="1:11" ht="12.75" customHeight="1">
      <c r="A5360" s="68" t="s">
        <v>460</v>
      </c>
      <c r="B5360" s="68" t="s">
        <v>478</v>
      </c>
      <c r="C5360" s="68" t="s">
        <v>287</v>
      </c>
      <c r="D5360" s="68" t="s">
        <v>359</v>
      </c>
      <c r="E5360" s="68" t="s">
        <v>360</v>
      </c>
      <c r="F5360" s="68" t="s">
        <v>79</v>
      </c>
      <c r="G5360" s="68" t="s">
        <v>392</v>
      </c>
      <c r="H5360" s="68" t="s">
        <v>364</v>
      </c>
      <c r="I5360" s="65">
        <v>11</v>
      </c>
      <c r="J5360" s="65">
        <v>806</v>
      </c>
      <c r="K5360" s="65" t="s">
        <v>264</v>
      </c>
    </row>
    <row r="5361" spans="1:11" ht="12.75" customHeight="1">
      <c r="A5361" s="68" t="s">
        <v>460</v>
      </c>
      <c r="B5361" s="68" t="s">
        <v>478</v>
      </c>
      <c r="C5361" s="68" t="s">
        <v>287</v>
      </c>
      <c r="D5361" s="68" t="s">
        <v>359</v>
      </c>
      <c r="E5361" s="68" t="s">
        <v>360</v>
      </c>
      <c r="F5361" s="68" t="s">
        <v>79</v>
      </c>
      <c r="G5361" s="68" t="s">
        <v>392</v>
      </c>
      <c r="H5361" s="68" t="s">
        <v>451</v>
      </c>
      <c r="I5361" s="65">
        <v>21</v>
      </c>
      <c r="J5361" s="65">
        <v>806</v>
      </c>
      <c r="K5361" s="65" t="s">
        <v>264</v>
      </c>
    </row>
    <row r="5362" spans="1:11" ht="12.75" customHeight="1">
      <c r="A5362" s="68" t="s">
        <v>460</v>
      </c>
      <c r="B5362" s="68" t="s">
        <v>478</v>
      </c>
      <c r="C5362" s="68" t="s">
        <v>287</v>
      </c>
      <c r="D5362" s="68" t="s">
        <v>359</v>
      </c>
      <c r="E5362" s="68" t="s">
        <v>360</v>
      </c>
      <c r="F5362" s="68" t="s">
        <v>79</v>
      </c>
      <c r="G5362" s="68" t="s">
        <v>392</v>
      </c>
      <c r="H5362" s="68" t="s">
        <v>365</v>
      </c>
      <c r="I5362" s="65">
        <v>19</v>
      </c>
      <c r="J5362" s="65">
        <v>806</v>
      </c>
      <c r="K5362" s="65" t="s">
        <v>264</v>
      </c>
    </row>
    <row r="5363" spans="1:11" ht="12.75" customHeight="1">
      <c r="A5363" s="68" t="s">
        <v>460</v>
      </c>
      <c r="B5363" s="68" t="s">
        <v>478</v>
      </c>
      <c r="C5363" s="68" t="s">
        <v>287</v>
      </c>
      <c r="D5363" s="68" t="s">
        <v>359</v>
      </c>
      <c r="E5363" s="68" t="s">
        <v>360</v>
      </c>
      <c r="F5363" s="68" t="s">
        <v>79</v>
      </c>
      <c r="G5363" s="68" t="s">
        <v>392</v>
      </c>
      <c r="H5363" s="68" t="s">
        <v>366</v>
      </c>
      <c r="I5363" s="65">
        <v>19</v>
      </c>
      <c r="J5363" s="65">
        <v>806</v>
      </c>
      <c r="K5363" s="65" t="s">
        <v>264</v>
      </c>
    </row>
    <row r="5364" spans="1:11" ht="12.75" customHeight="1">
      <c r="A5364" s="68" t="s">
        <v>460</v>
      </c>
      <c r="B5364" s="68" t="s">
        <v>478</v>
      </c>
      <c r="C5364" s="68" t="s">
        <v>287</v>
      </c>
      <c r="D5364" s="68" t="s">
        <v>359</v>
      </c>
      <c r="E5364" s="68" t="s">
        <v>360</v>
      </c>
      <c r="F5364" s="68" t="s">
        <v>79</v>
      </c>
      <c r="G5364" s="68" t="s">
        <v>392</v>
      </c>
      <c r="H5364" s="68" t="s">
        <v>367</v>
      </c>
      <c r="I5364" s="65">
        <v>18</v>
      </c>
      <c r="J5364" s="65">
        <v>806</v>
      </c>
      <c r="K5364" s="65" t="s">
        <v>264</v>
      </c>
    </row>
    <row r="5365" spans="1:11" ht="12.75" customHeight="1">
      <c r="A5365" s="68" t="s">
        <v>460</v>
      </c>
      <c r="B5365" s="68" t="s">
        <v>478</v>
      </c>
      <c r="C5365" s="68" t="s">
        <v>287</v>
      </c>
      <c r="D5365" s="68" t="s">
        <v>359</v>
      </c>
      <c r="E5365" s="68" t="s">
        <v>360</v>
      </c>
      <c r="F5365" s="68" t="s">
        <v>79</v>
      </c>
      <c r="G5365" s="68" t="s">
        <v>392</v>
      </c>
      <c r="H5365" s="68" t="s">
        <v>247</v>
      </c>
      <c r="I5365" s="65">
        <v>10</v>
      </c>
      <c r="J5365" s="65">
        <v>806</v>
      </c>
      <c r="K5365" s="65" t="s">
        <v>264</v>
      </c>
    </row>
    <row r="5366" spans="1:11" ht="12.75" customHeight="1">
      <c r="A5366" s="68" t="s">
        <v>460</v>
      </c>
      <c r="B5366" s="68" t="s">
        <v>478</v>
      </c>
      <c r="C5366" s="68" t="s">
        <v>287</v>
      </c>
      <c r="D5366" s="68" t="s">
        <v>359</v>
      </c>
      <c r="E5366" s="68" t="s">
        <v>360</v>
      </c>
      <c r="F5366" s="68" t="s">
        <v>79</v>
      </c>
      <c r="G5366" s="68" t="s">
        <v>392</v>
      </c>
      <c r="H5366" s="68" t="s">
        <v>375</v>
      </c>
      <c r="I5366" s="65">
        <v>9</v>
      </c>
      <c r="J5366" s="65">
        <v>806</v>
      </c>
      <c r="K5366" s="65" t="s">
        <v>264</v>
      </c>
    </row>
    <row r="5367" spans="1:11" ht="12.75" customHeight="1">
      <c r="A5367" s="68" t="s">
        <v>460</v>
      </c>
      <c r="B5367" s="68" t="s">
        <v>478</v>
      </c>
      <c r="C5367" s="68" t="s">
        <v>287</v>
      </c>
      <c r="D5367" s="68" t="s">
        <v>359</v>
      </c>
      <c r="E5367" s="68" t="s">
        <v>360</v>
      </c>
      <c r="F5367" s="68" t="s">
        <v>79</v>
      </c>
      <c r="G5367" s="68" t="s">
        <v>392</v>
      </c>
      <c r="H5367" s="68" t="s">
        <v>368</v>
      </c>
      <c r="I5367" s="65">
        <v>3</v>
      </c>
      <c r="J5367" s="65">
        <v>806</v>
      </c>
      <c r="K5367" s="65" t="s">
        <v>264</v>
      </c>
    </row>
    <row r="5368" spans="1:11" ht="12.75" customHeight="1">
      <c r="A5368" s="68" t="s">
        <v>460</v>
      </c>
      <c r="B5368" s="68" t="s">
        <v>478</v>
      </c>
      <c r="C5368" s="68" t="s">
        <v>287</v>
      </c>
      <c r="D5368" s="68" t="s">
        <v>359</v>
      </c>
      <c r="E5368" s="68" t="s">
        <v>360</v>
      </c>
      <c r="F5368" s="68" t="s">
        <v>79</v>
      </c>
      <c r="G5368" s="68" t="s">
        <v>392</v>
      </c>
      <c r="H5368" s="68" t="s">
        <v>366</v>
      </c>
      <c r="I5368" s="65">
        <v>8</v>
      </c>
      <c r="J5368" s="65">
        <v>819</v>
      </c>
      <c r="K5368" s="65" t="s">
        <v>513</v>
      </c>
    </row>
    <row r="5369" spans="1:11" ht="12.75" customHeight="1">
      <c r="A5369" s="68" t="s">
        <v>460</v>
      </c>
      <c r="B5369" s="68" t="s">
        <v>478</v>
      </c>
      <c r="C5369" s="68" t="s">
        <v>287</v>
      </c>
      <c r="D5369" s="68" t="s">
        <v>359</v>
      </c>
      <c r="E5369" s="68" t="s">
        <v>360</v>
      </c>
      <c r="F5369" s="68" t="s">
        <v>79</v>
      </c>
      <c r="G5369" s="68" t="s">
        <v>392</v>
      </c>
      <c r="H5369" s="68" t="s">
        <v>367</v>
      </c>
      <c r="I5369" s="65">
        <v>5</v>
      </c>
      <c r="J5369" s="65">
        <v>819</v>
      </c>
      <c r="K5369" s="65" t="s">
        <v>513</v>
      </c>
    </row>
    <row r="5370" spans="1:11" ht="12.75" customHeight="1">
      <c r="A5370" s="68" t="s">
        <v>460</v>
      </c>
      <c r="B5370" s="68" t="s">
        <v>478</v>
      </c>
      <c r="C5370" s="68" t="s">
        <v>287</v>
      </c>
      <c r="D5370" s="68" t="s">
        <v>359</v>
      </c>
      <c r="E5370" s="68" t="s">
        <v>360</v>
      </c>
      <c r="F5370" s="68" t="s">
        <v>79</v>
      </c>
      <c r="G5370" s="68" t="s">
        <v>392</v>
      </c>
      <c r="H5370" s="68" t="s">
        <v>247</v>
      </c>
      <c r="I5370" s="65">
        <v>1</v>
      </c>
      <c r="J5370" s="65">
        <v>819</v>
      </c>
      <c r="K5370" s="65" t="s">
        <v>513</v>
      </c>
    </row>
    <row r="5371" spans="1:11" ht="12.75" customHeight="1">
      <c r="A5371" s="68" t="s">
        <v>460</v>
      </c>
      <c r="B5371" s="68" t="s">
        <v>478</v>
      </c>
      <c r="C5371" s="68" t="s">
        <v>287</v>
      </c>
      <c r="D5371" s="68" t="s">
        <v>359</v>
      </c>
      <c r="E5371" s="68" t="s">
        <v>360</v>
      </c>
      <c r="F5371" s="68" t="s">
        <v>80</v>
      </c>
      <c r="G5371" s="68" t="s">
        <v>395</v>
      </c>
      <c r="H5371" s="68" t="s">
        <v>451</v>
      </c>
      <c r="I5371" s="65">
        <v>1</v>
      </c>
      <c r="J5371" s="65">
        <v>607</v>
      </c>
      <c r="K5371" s="65" t="s">
        <v>401</v>
      </c>
    </row>
    <row r="5372" spans="1:11" ht="12.75" customHeight="1">
      <c r="A5372" s="68" t="s">
        <v>460</v>
      </c>
      <c r="B5372" s="68" t="s">
        <v>478</v>
      </c>
      <c r="C5372" s="68" t="s">
        <v>287</v>
      </c>
      <c r="D5372" s="68" t="s">
        <v>359</v>
      </c>
      <c r="E5372" s="68" t="s">
        <v>360</v>
      </c>
      <c r="F5372" s="68" t="s">
        <v>80</v>
      </c>
      <c r="G5372" s="68" t="s">
        <v>395</v>
      </c>
      <c r="H5372" s="68" t="s">
        <v>365</v>
      </c>
      <c r="I5372" s="65">
        <v>129</v>
      </c>
      <c r="J5372" s="65">
        <v>607</v>
      </c>
      <c r="K5372" s="65" t="s">
        <v>401</v>
      </c>
    </row>
    <row r="5373" spans="1:11" ht="12.75" customHeight="1">
      <c r="A5373" s="68" t="s">
        <v>460</v>
      </c>
      <c r="B5373" s="68" t="s">
        <v>478</v>
      </c>
      <c r="C5373" s="68" t="s">
        <v>287</v>
      </c>
      <c r="D5373" s="68" t="s">
        <v>359</v>
      </c>
      <c r="E5373" s="68" t="s">
        <v>360</v>
      </c>
      <c r="F5373" s="68" t="s">
        <v>80</v>
      </c>
      <c r="G5373" s="68" t="s">
        <v>395</v>
      </c>
      <c r="H5373" s="68" t="s">
        <v>366</v>
      </c>
      <c r="I5373" s="65">
        <v>626</v>
      </c>
      <c r="J5373" s="65">
        <v>607</v>
      </c>
      <c r="K5373" s="65" t="s">
        <v>401</v>
      </c>
    </row>
    <row r="5374" spans="1:11" ht="12.75" customHeight="1">
      <c r="A5374" s="68" t="s">
        <v>460</v>
      </c>
      <c r="B5374" s="68" t="s">
        <v>478</v>
      </c>
      <c r="C5374" s="68" t="s">
        <v>287</v>
      </c>
      <c r="D5374" s="68" t="s">
        <v>359</v>
      </c>
      <c r="E5374" s="68" t="s">
        <v>360</v>
      </c>
      <c r="F5374" s="68" t="s">
        <v>80</v>
      </c>
      <c r="G5374" s="68" t="s">
        <v>395</v>
      </c>
      <c r="H5374" s="68" t="s">
        <v>367</v>
      </c>
      <c r="I5374" s="65">
        <v>603</v>
      </c>
      <c r="J5374" s="65">
        <v>607</v>
      </c>
      <c r="K5374" s="65" t="s">
        <v>401</v>
      </c>
    </row>
    <row r="5375" spans="1:11" ht="12.75" customHeight="1">
      <c r="A5375" s="68" t="s">
        <v>460</v>
      </c>
      <c r="B5375" s="68" t="s">
        <v>478</v>
      </c>
      <c r="C5375" s="68" t="s">
        <v>287</v>
      </c>
      <c r="D5375" s="68" t="s">
        <v>359</v>
      </c>
      <c r="E5375" s="68" t="s">
        <v>360</v>
      </c>
      <c r="F5375" s="68" t="s">
        <v>80</v>
      </c>
      <c r="G5375" s="68" t="s">
        <v>395</v>
      </c>
      <c r="H5375" s="68" t="s">
        <v>247</v>
      </c>
      <c r="I5375" s="65">
        <v>563</v>
      </c>
      <c r="J5375" s="65">
        <v>607</v>
      </c>
      <c r="K5375" s="65" t="s">
        <v>401</v>
      </c>
    </row>
    <row r="5376" spans="1:11" ht="12.75" customHeight="1">
      <c r="A5376" s="68" t="s">
        <v>460</v>
      </c>
      <c r="B5376" s="68" t="s">
        <v>478</v>
      </c>
      <c r="C5376" s="68" t="s">
        <v>287</v>
      </c>
      <c r="D5376" s="68" t="s">
        <v>359</v>
      </c>
      <c r="E5376" s="68" t="s">
        <v>360</v>
      </c>
      <c r="F5376" s="68" t="s">
        <v>80</v>
      </c>
      <c r="G5376" s="68" t="s">
        <v>395</v>
      </c>
      <c r="H5376" s="68" t="s">
        <v>375</v>
      </c>
      <c r="I5376" s="65">
        <v>629</v>
      </c>
      <c r="J5376" s="65">
        <v>607</v>
      </c>
      <c r="K5376" s="65" t="s">
        <v>401</v>
      </c>
    </row>
    <row r="5377" spans="1:11" ht="12.75" customHeight="1">
      <c r="A5377" s="68" t="s">
        <v>460</v>
      </c>
      <c r="B5377" s="68" t="s">
        <v>478</v>
      </c>
      <c r="C5377" s="68" t="s">
        <v>287</v>
      </c>
      <c r="D5377" s="68" t="s">
        <v>359</v>
      </c>
      <c r="E5377" s="68" t="s">
        <v>360</v>
      </c>
      <c r="F5377" s="68" t="s">
        <v>80</v>
      </c>
      <c r="G5377" s="68" t="s">
        <v>395</v>
      </c>
      <c r="H5377" s="68" t="s">
        <v>368</v>
      </c>
      <c r="I5377" s="65">
        <v>843</v>
      </c>
      <c r="J5377" s="65">
        <v>607</v>
      </c>
      <c r="K5377" s="65" t="s">
        <v>401</v>
      </c>
    </row>
    <row r="5378" spans="1:11" ht="12.75" customHeight="1">
      <c r="A5378" s="68" t="s">
        <v>460</v>
      </c>
      <c r="B5378" s="68" t="s">
        <v>478</v>
      </c>
      <c r="C5378" s="68" t="s">
        <v>287</v>
      </c>
      <c r="D5378" s="68" t="s">
        <v>359</v>
      </c>
      <c r="E5378" s="68" t="s">
        <v>360</v>
      </c>
      <c r="F5378" s="68" t="s">
        <v>80</v>
      </c>
      <c r="G5378" s="68" t="s">
        <v>395</v>
      </c>
      <c r="H5378" s="68" t="s">
        <v>491</v>
      </c>
      <c r="I5378" s="65">
        <v>1301</v>
      </c>
      <c r="J5378" s="65">
        <v>607</v>
      </c>
      <c r="K5378" s="65" t="s">
        <v>401</v>
      </c>
    </row>
    <row r="5379" spans="1:11" ht="12.75" customHeight="1">
      <c r="A5379" s="68" t="s">
        <v>460</v>
      </c>
      <c r="B5379" s="68" t="s">
        <v>478</v>
      </c>
      <c r="C5379" s="68" t="s">
        <v>287</v>
      </c>
      <c r="D5379" s="68" t="s">
        <v>359</v>
      </c>
      <c r="E5379" s="68" t="s">
        <v>360</v>
      </c>
      <c r="F5379" s="68" t="s">
        <v>80</v>
      </c>
      <c r="G5379" s="68" t="s">
        <v>395</v>
      </c>
      <c r="H5379" s="68" t="s">
        <v>369</v>
      </c>
      <c r="I5379" s="65">
        <v>900</v>
      </c>
      <c r="J5379" s="65">
        <v>607</v>
      </c>
      <c r="K5379" s="65" t="s">
        <v>401</v>
      </c>
    </row>
    <row r="5380" spans="1:11" ht="12.75" customHeight="1">
      <c r="A5380" s="68" t="s">
        <v>460</v>
      </c>
      <c r="B5380" s="68" t="s">
        <v>478</v>
      </c>
      <c r="C5380" s="68" t="s">
        <v>287</v>
      </c>
      <c r="D5380" s="68" t="s">
        <v>359</v>
      </c>
      <c r="E5380" s="68" t="s">
        <v>360</v>
      </c>
      <c r="F5380" s="68" t="s">
        <v>80</v>
      </c>
      <c r="G5380" s="68" t="s">
        <v>395</v>
      </c>
      <c r="H5380" s="68" t="s">
        <v>638</v>
      </c>
      <c r="I5380" s="65">
        <v>698</v>
      </c>
      <c r="J5380" s="65">
        <v>607</v>
      </c>
      <c r="K5380" s="65" t="s">
        <v>401</v>
      </c>
    </row>
    <row r="5381" spans="1:11" ht="12.75" customHeight="1">
      <c r="A5381" s="68" t="s">
        <v>460</v>
      </c>
      <c r="B5381" s="68" t="s">
        <v>478</v>
      </c>
      <c r="C5381" s="68" t="s">
        <v>287</v>
      </c>
      <c r="D5381" s="68" t="s">
        <v>359</v>
      </c>
      <c r="E5381" s="68" t="s">
        <v>360</v>
      </c>
      <c r="F5381" s="68" t="s">
        <v>81</v>
      </c>
      <c r="G5381" s="68" t="s">
        <v>402</v>
      </c>
      <c r="H5381" s="68" t="s">
        <v>365</v>
      </c>
      <c r="I5381" s="65">
        <v>12</v>
      </c>
      <c r="J5381" s="65">
        <v>539</v>
      </c>
      <c r="K5381" s="65" t="s">
        <v>510</v>
      </c>
    </row>
    <row r="5382" spans="1:11" ht="12.75" customHeight="1">
      <c r="A5382" s="68" t="s">
        <v>460</v>
      </c>
      <c r="B5382" s="68" t="s">
        <v>478</v>
      </c>
      <c r="C5382" s="68" t="s">
        <v>287</v>
      </c>
      <c r="D5382" s="68" t="s">
        <v>359</v>
      </c>
      <c r="E5382" s="68" t="s">
        <v>360</v>
      </c>
      <c r="F5382" s="68" t="s">
        <v>81</v>
      </c>
      <c r="G5382" s="68" t="s">
        <v>402</v>
      </c>
      <c r="H5382" s="68" t="s">
        <v>366</v>
      </c>
      <c r="I5382" s="65">
        <v>11</v>
      </c>
      <c r="J5382" s="65">
        <v>539</v>
      </c>
      <c r="K5382" s="65" t="s">
        <v>510</v>
      </c>
    </row>
    <row r="5383" spans="1:11" ht="12.75" customHeight="1">
      <c r="A5383" s="68" t="s">
        <v>460</v>
      </c>
      <c r="B5383" s="68" t="s">
        <v>478</v>
      </c>
      <c r="C5383" s="68" t="s">
        <v>287</v>
      </c>
      <c r="D5383" s="68" t="s">
        <v>359</v>
      </c>
      <c r="E5383" s="68" t="s">
        <v>360</v>
      </c>
      <c r="F5383" s="68" t="s">
        <v>81</v>
      </c>
      <c r="G5383" s="68" t="s">
        <v>402</v>
      </c>
      <c r="H5383" s="68" t="s">
        <v>367</v>
      </c>
      <c r="I5383" s="65">
        <v>12</v>
      </c>
      <c r="J5383" s="65">
        <v>539</v>
      </c>
      <c r="K5383" s="65" t="s">
        <v>510</v>
      </c>
    </row>
    <row r="5384" spans="1:11" ht="12.75" customHeight="1">
      <c r="A5384" s="68" t="s">
        <v>460</v>
      </c>
      <c r="B5384" s="68" t="s">
        <v>478</v>
      </c>
      <c r="C5384" s="68" t="s">
        <v>287</v>
      </c>
      <c r="D5384" s="68" t="s">
        <v>359</v>
      </c>
      <c r="E5384" s="68" t="s">
        <v>360</v>
      </c>
      <c r="F5384" s="68" t="s">
        <v>81</v>
      </c>
      <c r="G5384" s="68" t="s">
        <v>402</v>
      </c>
      <c r="H5384" s="68" t="s">
        <v>247</v>
      </c>
      <c r="I5384" s="65">
        <v>3</v>
      </c>
      <c r="J5384" s="65">
        <v>539</v>
      </c>
      <c r="K5384" s="65" t="s">
        <v>510</v>
      </c>
    </row>
    <row r="5385" spans="1:11" ht="12.75" customHeight="1">
      <c r="A5385" s="68" t="s">
        <v>460</v>
      </c>
      <c r="B5385" s="68" t="s">
        <v>478</v>
      </c>
      <c r="C5385" s="68" t="s">
        <v>287</v>
      </c>
      <c r="D5385" s="68" t="s">
        <v>359</v>
      </c>
      <c r="E5385" s="68" t="s">
        <v>360</v>
      </c>
      <c r="F5385" s="68" t="s">
        <v>81</v>
      </c>
      <c r="G5385" s="68" t="s">
        <v>402</v>
      </c>
      <c r="H5385" s="68" t="s">
        <v>375</v>
      </c>
      <c r="I5385" s="65">
        <v>5</v>
      </c>
      <c r="J5385" s="65">
        <v>539</v>
      </c>
      <c r="K5385" s="65" t="s">
        <v>510</v>
      </c>
    </row>
    <row r="5386" spans="1:11" ht="12.75" customHeight="1">
      <c r="A5386" s="68" t="s">
        <v>460</v>
      </c>
      <c r="B5386" s="68" t="s">
        <v>478</v>
      </c>
      <c r="C5386" s="68" t="s">
        <v>287</v>
      </c>
      <c r="D5386" s="68" t="s">
        <v>359</v>
      </c>
      <c r="E5386" s="68" t="s">
        <v>360</v>
      </c>
      <c r="F5386" s="68" t="s">
        <v>82</v>
      </c>
      <c r="G5386" s="68" t="s">
        <v>403</v>
      </c>
      <c r="H5386" s="68" t="s">
        <v>364</v>
      </c>
      <c r="I5386" s="65">
        <v>55136</v>
      </c>
      <c r="J5386" s="65">
        <v>930</v>
      </c>
      <c r="K5386" s="65" t="s">
        <v>249</v>
      </c>
    </row>
    <row r="5387" spans="1:11" ht="12.75" customHeight="1">
      <c r="A5387" s="68" t="s">
        <v>460</v>
      </c>
      <c r="B5387" s="68" t="s">
        <v>478</v>
      </c>
      <c r="C5387" s="68" t="s">
        <v>287</v>
      </c>
      <c r="D5387" s="68" t="s">
        <v>359</v>
      </c>
      <c r="E5387" s="68" t="s">
        <v>360</v>
      </c>
      <c r="F5387" s="68" t="s">
        <v>82</v>
      </c>
      <c r="G5387" s="68" t="s">
        <v>403</v>
      </c>
      <c r="H5387" s="68" t="s">
        <v>451</v>
      </c>
      <c r="I5387" s="65">
        <v>129841</v>
      </c>
      <c r="J5387" s="65">
        <v>930</v>
      </c>
      <c r="K5387" s="65" t="s">
        <v>249</v>
      </c>
    </row>
    <row r="5388" spans="1:11" ht="12.75" customHeight="1">
      <c r="A5388" s="68" t="s">
        <v>460</v>
      </c>
      <c r="B5388" s="68" t="s">
        <v>478</v>
      </c>
      <c r="C5388" s="68" t="s">
        <v>287</v>
      </c>
      <c r="D5388" s="68" t="s">
        <v>359</v>
      </c>
      <c r="E5388" s="68" t="s">
        <v>360</v>
      </c>
      <c r="F5388" s="68" t="s">
        <v>82</v>
      </c>
      <c r="G5388" s="68" t="s">
        <v>403</v>
      </c>
      <c r="H5388" s="68" t="s">
        <v>365</v>
      </c>
      <c r="I5388" s="65">
        <v>104012</v>
      </c>
      <c r="J5388" s="65">
        <v>930</v>
      </c>
      <c r="K5388" s="65" t="s">
        <v>249</v>
      </c>
    </row>
    <row r="5389" spans="1:11" ht="12.75" customHeight="1">
      <c r="A5389" s="68" t="s">
        <v>460</v>
      </c>
      <c r="B5389" s="68" t="s">
        <v>478</v>
      </c>
      <c r="C5389" s="68" t="s">
        <v>287</v>
      </c>
      <c r="D5389" s="68" t="s">
        <v>359</v>
      </c>
      <c r="E5389" s="68" t="s">
        <v>360</v>
      </c>
      <c r="F5389" s="68" t="s">
        <v>82</v>
      </c>
      <c r="G5389" s="68" t="s">
        <v>403</v>
      </c>
      <c r="H5389" s="68" t="s">
        <v>366</v>
      </c>
      <c r="I5389" s="65">
        <v>76515</v>
      </c>
      <c r="J5389" s="65">
        <v>930</v>
      </c>
      <c r="K5389" s="65" t="s">
        <v>249</v>
      </c>
    </row>
    <row r="5390" spans="1:11" ht="12.75" customHeight="1">
      <c r="A5390" s="68" t="s">
        <v>460</v>
      </c>
      <c r="B5390" s="68" t="s">
        <v>478</v>
      </c>
      <c r="C5390" s="68" t="s">
        <v>287</v>
      </c>
      <c r="D5390" s="68" t="s">
        <v>359</v>
      </c>
      <c r="E5390" s="68" t="s">
        <v>360</v>
      </c>
      <c r="F5390" s="68" t="s">
        <v>82</v>
      </c>
      <c r="G5390" s="68" t="s">
        <v>403</v>
      </c>
      <c r="H5390" s="68" t="s">
        <v>367</v>
      </c>
      <c r="I5390" s="65">
        <v>52115</v>
      </c>
      <c r="J5390" s="65">
        <v>930</v>
      </c>
      <c r="K5390" s="65" t="s">
        <v>249</v>
      </c>
    </row>
    <row r="5391" spans="1:11" ht="12.75" customHeight="1">
      <c r="A5391" s="68" t="s">
        <v>460</v>
      </c>
      <c r="B5391" s="68" t="s">
        <v>478</v>
      </c>
      <c r="C5391" s="68" t="s">
        <v>287</v>
      </c>
      <c r="D5391" s="68" t="s">
        <v>359</v>
      </c>
      <c r="E5391" s="68" t="s">
        <v>360</v>
      </c>
      <c r="F5391" s="68" t="s">
        <v>82</v>
      </c>
      <c r="G5391" s="68" t="s">
        <v>403</v>
      </c>
      <c r="H5391" s="68" t="s">
        <v>247</v>
      </c>
      <c r="I5391" s="65">
        <v>27260</v>
      </c>
      <c r="J5391" s="65">
        <v>930</v>
      </c>
      <c r="K5391" s="65" t="s">
        <v>249</v>
      </c>
    </row>
    <row r="5392" spans="1:11" ht="12.75" customHeight="1">
      <c r="A5392" s="68" t="s">
        <v>460</v>
      </c>
      <c r="B5392" s="68" t="s">
        <v>478</v>
      </c>
      <c r="C5392" s="68" t="s">
        <v>287</v>
      </c>
      <c r="D5392" s="68" t="s">
        <v>359</v>
      </c>
      <c r="E5392" s="68" t="s">
        <v>360</v>
      </c>
      <c r="F5392" s="68" t="s">
        <v>82</v>
      </c>
      <c r="G5392" s="68" t="s">
        <v>403</v>
      </c>
      <c r="H5392" s="68" t="s">
        <v>375</v>
      </c>
      <c r="I5392" s="65">
        <v>17622</v>
      </c>
      <c r="J5392" s="65">
        <v>930</v>
      </c>
      <c r="K5392" s="65" t="s">
        <v>249</v>
      </c>
    </row>
    <row r="5393" spans="1:11" ht="12.75" customHeight="1">
      <c r="A5393" s="68" t="s">
        <v>460</v>
      </c>
      <c r="B5393" s="68" t="s">
        <v>478</v>
      </c>
      <c r="C5393" s="68" t="s">
        <v>287</v>
      </c>
      <c r="D5393" s="68" t="s">
        <v>359</v>
      </c>
      <c r="E5393" s="68" t="s">
        <v>360</v>
      </c>
      <c r="F5393" s="68" t="s">
        <v>82</v>
      </c>
      <c r="G5393" s="68" t="s">
        <v>403</v>
      </c>
      <c r="H5393" s="68" t="s">
        <v>368</v>
      </c>
      <c r="I5393" s="65">
        <v>15211</v>
      </c>
      <c r="J5393" s="65">
        <v>930</v>
      </c>
      <c r="K5393" s="65" t="s">
        <v>249</v>
      </c>
    </row>
    <row r="5394" spans="1:11" ht="12.75" customHeight="1">
      <c r="A5394" s="68" t="s">
        <v>460</v>
      </c>
      <c r="B5394" s="68" t="s">
        <v>478</v>
      </c>
      <c r="C5394" s="68" t="s">
        <v>287</v>
      </c>
      <c r="D5394" s="68" t="s">
        <v>359</v>
      </c>
      <c r="E5394" s="68" t="s">
        <v>360</v>
      </c>
      <c r="F5394" s="68" t="s">
        <v>82</v>
      </c>
      <c r="G5394" s="68" t="s">
        <v>403</v>
      </c>
      <c r="H5394" s="68" t="s">
        <v>491</v>
      </c>
      <c r="I5394" s="65">
        <v>11485</v>
      </c>
      <c r="J5394" s="65">
        <v>930</v>
      </c>
      <c r="K5394" s="65" t="s">
        <v>249</v>
      </c>
    </row>
    <row r="5395" spans="1:11" ht="12.75" customHeight="1">
      <c r="A5395" s="68" t="s">
        <v>460</v>
      </c>
      <c r="B5395" s="68" t="s">
        <v>478</v>
      </c>
      <c r="C5395" s="68" t="s">
        <v>287</v>
      </c>
      <c r="D5395" s="68" t="s">
        <v>359</v>
      </c>
      <c r="E5395" s="68" t="s">
        <v>360</v>
      </c>
      <c r="F5395" s="68" t="s">
        <v>82</v>
      </c>
      <c r="G5395" s="68" t="s">
        <v>403</v>
      </c>
      <c r="H5395" s="68" t="s">
        <v>369</v>
      </c>
      <c r="I5395" s="65">
        <v>6324</v>
      </c>
      <c r="J5395" s="65">
        <v>930</v>
      </c>
      <c r="K5395" s="65" t="s">
        <v>249</v>
      </c>
    </row>
    <row r="5396" spans="1:11" ht="12.75" customHeight="1">
      <c r="A5396" s="68" t="s">
        <v>460</v>
      </c>
      <c r="B5396" s="68" t="s">
        <v>478</v>
      </c>
      <c r="C5396" s="68" t="s">
        <v>287</v>
      </c>
      <c r="D5396" s="68" t="s">
        <v>359</v>
      </c>
      <c r="E5396" s="68" t="s">
        <v>360</v>
      </c>
      <c r="F5396" s="68" t="s">
        <v>82</v>
      </c>
      <c r="G5396" s="68" t="s">
        <v>403</v>
      </c>
      <c r="H5396" s="68" t="s">
        <v>638</v>
      </c>
      <c r="I5396" s="65">
        <v>1523</v>
      </c>
      <c r="J5396" s="65">
        <v>930</v>
      </c>
      <c r="K5396" s="65" t="s">
        <v>249</v>
      </c>
    </row>
    <row r="5397" spans="1:11" ht="12.75" customHeight="1">
      <c r="A5397" s="68" t="s">
        <v>479</v>
      </c>
      <c r="B5397" s="68" t="s">
        <v>528</v>
      </c>
      <c r="C5397" s="68" t="s">
        <v>287</v>
      </c>
      <c r="D5397" s="68" t="s">
        <v>359</v>
      </c>
      <c r="E5397" s="68" t="s">
        <v>517</v>
      </c>
      <c r="F5397" s="68" t="s">
        <v>75</v>
      </c>
      <c r="G5397" s="68" t="s">
        <v>246</v>
      </c>
      <c r="H5397" s="68" t="s">
        <v>451</v>
      </c>
      <c r="I5397" s="65">
        <v>12638</v>
      </c>
      <c r="J5397" s="65">
        <v>104</v>
      </c>
      <c r="K5397" s="65" t="s">
        <v>361</v>
      </c>
    </row>
    <row r="5398" spans="1:11" ht="12.75" customHeight="1">
      <c r="A5398" s="68" t="s">
        <v>479</v>
      </c>
      <c r="B5398" s="68" t="s">
        <v>528</v>
      </c>
      <c r="C5398" s="68" t="s">
        <v>287</v>
      </c>
      <c r="D5398" s="68" t="s">
        <v>359</v>
      </c>
      <c r="E5398" s="68" t="s">
        <v>517</v>
      </c>
      <c r="F5398" s="68" t="s">
        <v>75</v>
      </c>
      <c r="G5398" s="68" t="s">
        <v>246</v>
      </c>
      <c r="H5398" s="68" t="s">
        <v>365</v>
      </c>
      <c r="I5398" s="65">
        <v>12031</v>
      </c>
      <c r="J5398" s="65">
        <v>104</v>
      </c>
      <c r="K5398" s="65" t="s">
        <v>361</v>
      </c>
    </row>
    <row r="5399" spans="1:11" ht="12.75" customHeight="1">
      <c r="A5399" s="68" t="s">
        <v>479</v>
      </c>
      <c r="B5399" s="68" t="s">
        <v>528</v>
      </c>
      <c r="C5399" s="68" t="s">
        <v>287</v>
      </c>
      <c r="D5399" s="68" t="s">
        <v>359</v>
      </c>
      <c r="E5399" s="68" t="s">
        <v>517</v>
      </c>
      <c r="F5399" s="68" t="s">
        <v>75</v>
      </c>
      <c r="G5399" s="68" t="s">
        <v>246</v>
      </c>
      <c r="H5399" s="68" t="s">
        <v>366</v>
      </c>
      <c r="I5399" s="65">
        <v>13219</v>
      </c>
      <c r="J5399" s="65">
        <v>104</v>
      </c>
      <c r="K5399" s="65" t="s">
        <v>361</v>
      </c>
    </row>
    <row r="5400" spans="1:11" ht="12.75" customHeight="1">
      <c r="A5400" s="68" t="s">
        <v>479</v>
      </c>
      <c r="B5400" s="68" t="s">
        <v>528</v>
      </c>
      <c r="C5400" s="68" t="s">
        <v>287</v>
      </c>
      <c r="D5400" s="68" t="s">
        <v>359</v>
      </c>
      <c r="E5400" s="68" t="s">
        <v>517</v>
      </c>
      <c r="F5400" s="68" t="s">
        <v>75</v>
      </c>
      <c r="G5400" s="68" t="s">
        <v>246</v>
      </c>
      <c r="H5400" s="68" t="s">
        <v>367</v>
      </c>
      <c r="I5400" s="65">
        <v>4168</v>
      </c>
      <c r="J5400" s="65">
        <v>104</v>
      </c>
      <c r="K5400" s="65" t="s">
        <v>361</v>
      </c>
    </row>
    <row r="5401" spans="1:11" ht="12.75" customHeight="1">
      <c r="A5401" s="68" t="s">
        <v>479</v>
      </c>
      <c r="B5401" s="68" t="s">
        <v>528</v>
      </c>
      <c r="C5401" s="68" t="s">
        <v>287</v>
      </c>
      <c r="D5401" s="68" t="s">
        <v>359</v>
      </c>
      <c r="E5401" s="68" t="s">
        <v>517</v>
      </c>
      <c r="F5401" s="68" t="s">
        <v>75</v>
      </c>
      <c r="G5401" s="68" t="s">
        <v>246</v>
      </c>
      <c r="H5401" s="68" t="s">
        <v>247</v>
      </c>
      <c r="I5401" s="65">
        <v>2474</v>
      </c>
      <c r="J5401" s="65">
        <v>104</v>
      </c>
      <c r="K5401" s="65" t="s">
        <v>361</v>
      </c>
    </row>
    <row r="5402" spans="1:11" ht="12.75" customHeight="1">
      <c r="A5402" s="68" t="s">
        <v>479</v>
      </c>
      <c r="B5402" s="68" t="s">
        <v>528</v>
      </c>
      <c r="C5402" s="68" t="s">
        <v>287</v>
      </c>
      <c r="D5402" s="68" t="s">
        <v>359</v>
      </c>
      <c r="E5402" s="68" t="s">
        <v>517</v>
      </c>
      <c r="F5402" s="68" t="s">
        <v>75</v>
      </c>
      <c r="G5402" s="68" t="s">
        <v>246</v>
      </c>
      <c r="H5402" s="68" t="s">
        <v>375</v>
      </c>
      <c r="I5402" s="65">
        <v>20768</v>
      </c>
      <c r="J5402" s="65">
        <v>104</v>
      </c>
      <c r="K5402" s="65" t="s">
        <v>361</v>
      </c>
    </row>
    <row r="5403" spans="1:11" ht="12.75" customHeight="1">
      <c r="A5403" s="68" t="s">
        <v>479</v>
      </c>
      <c r="B5403" s="68" t="s">
        <v>528</v>
      </c>
      <c r="C5403" s="68" t="s">
        <v>287</v>
      </c>
      <c r="D5403" s="68" t="s">
        <v>359</v>
      </c>
      <c r="E5403" s="68" t="s">
        <v>517</v>
      </c>
      <c r="F5403" s="68" t="s">
        <v>75</v>
      </c>
      <c r="G5403" s="68" t="s">
        <v>246</v>
      </c>
      <c r="H5403" s="68" t="s">
        <v>368</v>
      </c>
      <c r="I5403" s="65">
        <v>27420</v>
      </c>
      <c r="J5403" s="65">
        <v>104</v>
      </c>
      <c r="K5403" s="65" t="s">
        <v>361</v>
      </c>
    </row>
    <row r="5404" spans="1:11" ht="12.75" customHeight="1">
      <c r="A5404" s="68" t="s">
        <v>479</v>
      </c>
      <c r="B5404" s="68" t="s">
        <v>528</v>
      </c>
      <c r="C5404" s="68" t="s">
        <v>287</v>
      </c>
      <c r="D5404" s="68" t="s">
        <v>359</v>
      </c>
      <c r="E5404" s="68" t="s">
        <v>517</v>
      </c>
      <c r="F5404" s="68" t="s">
        <v>75</v>
      </c>
      <c r="G5404" s="68" t="s">
        <v>246</v>
      </c>
      <c r="H5404" s="68" t="s">
        <v>491</v>
      </c>
      <c r="I5404" s="65">
        <v>21686</v>
      </c>
      <c r="J5404" s="65">
        <v>104</v>
      </c>
      <c r="K5404" s="65" t="s">
        <v>361</v>
      </c>
    </row>
    <row r="5405" spans="1:11" ht="12.75" customHeight="1">
      <c r="A5405" s="68" t="s">
        <v>479</v>
      </c>
      <c r="B5405" s="68" t="s">
        <v>528</v>
      </c>
      <c r="C5405" s="68" t="s">
        <v>287</v>
      </c>
      <c r="D5405" s="68" t="s">
        <v>359</v>
      </c>
      <c r="E5405" s="68" t="s">
        <v>517</v>
      </c>
      <c r="F5405" s="68" t="s">
        <v>75</v>
      </c>
      <c r="G5405" s="68" t="s">
        <v>246</v>
      </c>
      <c r="H5405" s="68" t="s">
        <v>369</v>
      </c>
      <c r="I5405" s="65">
        <v>14612</v>
      </c>
      <c r="J5405" s="65">
        <v>104</v>
      </c>
      <c r="K5405" s="65" t="s">
        <v>361</v>
      </c>
    </row>
    <row r="5406" spans="1:11" ht="12.75" customHeight="1">
      <c r="A5406" s="68" t="s">
        <v>479</v>
      </c>
      <c r="B5406" s="68" t="s">
        <v>528</v>
      </c>
      <c r="C5406" s="68" t="s">
        <v>287</v>
      </c>
      <c r="D5406" s="68" t="s">
        <v>359</v>
      </c>
      <c r="E5406" s="68" t="s">
        <v>517</v>
      </c>
      <c r="F5406" s="68" t="s">
        <v>75</v>
      </c>
      <c r="G5406" s="68" t="s">
        <v>246</v>
      </c>
      <c r="H5406" s="68" t="s">
        <v>638</v>
      </c>
      <c r="I5406" s="65">
        <v>24955</v>
      </c>
      <c r="J5406" s="65">
        <v>104</v>
      </c>
      <c r="K5406" s="65" t="s">
        <v>361</v>
      </c>
    </row>
    <row r="5407" spans="1:11" ht="12.75" customHeight="1">
      <c r="A5407" s="68" t="s">
        <v>479</v>
      </c>
      <c r="B5407" s="68" t="s">
        <v>528</v>
      </c>
      <c r="C5407" s="68" t="s">
        <v>287</v>
      </c>
      <c r="D5407" s="68" t="s">
        <v>359</v>
      </c>
      <c r="E5407" s="68" t="s">
        <v>517</v>
      </c>
      <c r="F5407" s="68" t="s">
        <v>75</v>
      </c>
      <c r="G5407" s="68" t="s">
        <v>246</v>
      </c>
      <c r="H5407" s="68" t="s">
        <v>451</v>
      </c>
      <c r="I5407" s="65">
        <v>112</v>
      </c>
      <c r="J5407" s="65">
        <v>103</v>
      </c>
      <c r="K5407" s="65" t="s">
        <v>370</v>
      </c>
    </row>
    <row r="5408" spans="1:11" ht="12.75" customHeight="1">
      <c r="A5408" s="68" t="s">
        <v>479</v>
      </c>
      <c r="B5408" s="68" t="s">
        <v>528</v>
      </c>
      <c r="C5408" s="68" t="s">
        <v>287</v>
      </c>
      <c r="D5408" s="68" t="s">
        <v>359</v>
      </c>
      <c r="E5408" s="68" t="s">
        <v>517</v>
      </c>
      <c r="F5408" s="68" t="s">
        <v>75</v>
      </c>
      <c r="G5408" s="68" t="s">
        <v>246</v>
      </c>
      <c r="H5408" s="68" t="s">
        <v>365</v>
      </c>
      <c r="I5408" s="65">
        <v>57</v>
      </c>
      <c r="J5408" s="65">
        <v>103</v>
      </c>
      <c r="K5408" s="65" t="s">
        <v>370</v>
      </c>
    </row>
    <row r="5409" spans="1:11" ht="12.75" customHeight="1">
      <c r="A5409" s="68" t="s">
        <v>479</v>
      </c>
      <c r="B5409" s="68" t="s">
        <v>528</v>
      </c>
      <c r="C5409" s="68" t="s">
        <v>287</v>
      </c>
      <c r="D5409" s="68" t="s">
        <v>359</v>
      </c>
      <c r="E5409" s="68" t="s">
        <v>517</v>
      </c>
      <c r="F5409" s="68" t="s">
        <v>75</v>
      </c>
      <c r="G5409" s="68" t="s">
        <v>246</v>
      </c>
      <c r="H5409" s="68" t="s">
        <v>366</v>
      </c>
      <c r="I5409" s="65">
        <v>45</v>
      </c>
      <c r="J5409" s="65">
        <v>103</v>
      </c>
      <c r="K5409" s="65" t="s">
        <v>370</v>
      </c>
    </row>
    <row r="5410" spans="1:11" ht="12.75" customHeight="1">
      <c r="A5410" s="68" t="s">
        <v>479</v>
      </c>
      <c r="B5410" s="68" t="s">
        <v>528</v>
      </c>
      <c r="C5410" s="68" t="s">
        <v>287</v>
      </c>
      <c r="D5410" s="68" t="s">
        <v>359</v>
      </c>
      <c r="E5410" s="68" t="s">
        <v>517</v>
      </c>
      <c r="F5410" s="68" t="s">
        <v>75</v>
      </c>
      <c r="G5410" s="68" t="s">
        <v>246</v>
      </c>
      <c r="H5410" s="68" t="s">
        <v>367</v>
      </c>
      <c r="I5410" s="65">
        <v>23</v>
      </c>
      <c r="J5410" s="65">
        <v>103</v>
      </c>
      <c r="K5410" s="65" t="s">
        <v>370</v>
      </c>
    </row>
    <row r="5411" spans="1:11" ht="12.75" customHeight="1">
      <c r="A5411" s="68" t="s">
        <v>479</v>
      </c>
      <c r="B5411" s="68" t="s">
        <v>528</v>
      </c>
      <c r="C5411" s="68" t="s">
        <v>287</v>
      </c>
      <c r="D5411" s="68" t="s">
        <v>359</v>
      </c>
      <c r="E5411" s="68" t="s">
        <v>517</v>
      </c>
      <c r="F5411" s="68" t="s">
        <v>75</v>
      </c>
      <c r="G5411" s="68" t="s">
        <v>246</v>
      </c>
      <c r="H5411" s="68" t="s">
        <v>375</v>
      </c>
      <c r="I5411" s="65">
        <v>169</v>
      </c>
      <c r="J5411" s="65">
        <v>103</v>
      </c>
      <c r="K5411" s="65" t="s">
        <v>370</v>
      </c>
    </row>
    <row r="5412" spans="1:11" ht="12.75" customHeight="1">
      <c r="A5412" s="68" t="s">
        <v>479</v>
      </c>
      <c r="B5412" s="68" t="s">
        <v>528</v>
      </c>
      <c r="C5412" s="68" t="s">
        <v>287</v>
      </c>
      <c r="D5412" s="68" t="s">
        <v>359</v>
      </c>
      <c r="E5412" s="68" t="s">
        <v>517</v>
      </c>
      <c r="F5412" s="68" t="s">
        <v>75</v>
      </c>
      <c r="G5412" s="68" t="s">
        <v>246</v>
      </c>
      <c r="H5412" s="68" t="s">
        <v>368</v>
      </c>
      <c r="I5412" s="65">
        <v>177</v>
      </c>
      <c r="J5412" s="65">
        <v>103</v>
      </c>
      <c r="K5412" s="65" t="s">
        <v>370</v>
      </c>
    </row>
    <row r="5413" spans="1:11" ht="12.75" customHeight="1">
      <c r="A5413" s="68" t="s">
        <v>479</v>
      </c>
      <c r="B5413" s="68" t="s">
        <v>528</v>
      </c>
      <c r="C5413" s="68" t="s">
        <v>287</v>
      </c>
      <c r="D5413" s="68" t="s">
        <v>359</v>
      </c>
      <c r="E5413" s="68" t="s">
        <v>517</v>
      </c>
      <c r="F5413" s="68" t="s">
        <v>75</v>
      </c>
      <c r="G5413" s="68" t="s">
        <v>246</v>
      </c>
      <c r="H5413" s="68" t="s">
        <v>491</v>
      </c>
      <c r="I5413" s="65">
        <v>170</v>
      </c>
      <c r="J5413" s="65">
        <v>103</v>
      </c>
      <c r="K5413" s="65" t="s">
        <v>370</v>
      </c>
    </row>
    <row r="5414" spans="1:11" ht="12.75" customHeight="1">
      <c r="A5414" s="68" t="s">
        <v>479</v>
      </c>
      <c r="B5414" s="68" t="s">
        <v>528</v>
      </c>
      <c r="C5414" s="68" t="s">
        <v>287</v>
      </c>
      <c r="D5414" s="68" t="s">
        <v>359</v>
      </c>
      <c r="E5414" s="68" t="s">
        <v>517</v>
      </c>
      <c r="F5414" s="68" t="s">
        <v>75</v>
      </c>
      <c r="G5414" s="68" t="s">
        <v>246</v>
      </c>
      <c r="H5414" s="68" t="s">
        <v>369</v>
      </c>
      <c r="I5414" s="65">
        <v>86</v>
      </c>
      <c r="J5414" s="65">
        <v>103</v>
      </c>
      <c r="K5414" s="65" t="s">
        <v>370</v>
      </c>
    </row>
    <row r="5415" spans="1:11" ht="12.75" customHeight="1">
      <c r="A5415" s="68" t="s">
        <v>479</v>
      </c>
      <c r="B5415" s="68" t="s">
        <v>528</v>
      </c>
      <c r="C5415" s="68" t="s">
        <v>287</v>
      </c>
      <c r="D5415" s="68" t="s">
        <v>359</v>
      </c>
      <c r="E5415" s="68" t="s">
        <v>517</v>
      </c>
      <c r="F5415" s="68" t="s">
        <v>75</v>
      </c>
      <c r="G5415" s="68" t="s">
        <v>246</v>
      </c>
      <c r="H5415" s="68" t="s">
        <v>638</v>
      </c>
      <c r="I5415" s="65">
        <v>87</v>
      </c>
      <c r="J5415" s="65">
        <v>103</v>
      </c>
      <c r="K5415" s="65" t="s">
        <v>370</v>
      </c>
    </row>
    <row r="5416" spans="1:11" ht="12.75" customHeight="1">
      <c r="A5416" s="68" t="s">
        <v>479</v>
      </c>
      <c r="B5416" s="68" t="s">
        <v>528</v>
      </c>
      <c r="C5416" s="68" t="s">
        <v>287</v>
      </c>
      <c r="D5416" s="68" t="s">
        <v>359</v>
      </c>
      <c r="E5416" s="68" t="s">
        <v>517</v>
      </c>
      <c r="F5416" s="68" t="s">
        <v>75</v>
      </c>
      <c r="G5416" s="68" t="s">
        <v>246</v>
      </c>
      <c r="H5416" s="68" t="s">
        <v>451</v>
      </c>
      <c r="I5416" s="65">
        <v>63</v>
      </c>
      <c r="J5416" s="65">
        <v>102</v>
      </c>
      <c r="K5416" s="65" t="s">
        <v>371</v>
      </c>
    </row>
    <row r="5417" spans="1:11" ht="12.75" customHeight="1">
      <c r="A5417" s="68" t="s">
        <v>479</v>
      </c>
      <c r="B5417" s="68" t="s">
        <v>528</v>
      </c>
      <c r="C5417" s="68" t="s">
        <v>287</v>
      </c>
      <c r="D5417" s="68" t="s">
        <v>359</v>
      </c>
      <c r="E5417" s="68" t="s">
        <v>517</v>
      </c>
      <c r="F5417" s="68" t="s">
        <v>75</v>
      </c>
      <c r="G5417" s="68" t="s">
        <v>246</v>
      </c>
      <c r="H5417" s="68" t="s">
        <v>365</v>
      </c>
      <c r="I5417" s="65">
        <v>212</v>
      </c>
      <c r="J5417" s="65">
        <v>102</v>
      </c>
      <c r="K5417" s="65" t="s">
        <v>371</v>
      </c>
    </row>
    <row r="5418" spans="1:11" ht="12.75" customHeight="1">
      <c r="A5418" s="68" t="s">
        <v>479</v>
      </c>
      <c r="B5418" s="68" t="s">
        <v>528</v>
      </c>
      <c r="C5418" s="68" t="s">
        <v>287</v>
      </c>
      <c r="D5418" s="68" t="s">
        <v>359</v>
      </c>
      <c r="E5418" s="68" t="s">
        <v>517</v>
      </c>
      <c r="F5418" s="68" t="s">
        <v>75</v>
      </c>
      <c r="G5418" s="68" t="s">
        <v>246</v>
      </c>
      <c r="H5418" s="68" t="s">
        <v>366</v>
      </c>
      <c r="I5418" s="65">
        <v>76</v>
      </c>
      <c r="J5418" s="65">
        <v>102</v>
      </c>
      <c r="K5418" s="65" t="s">
        <v>371</v>
      </c>
    </row>
    <row r="5419" spans="1:11" ht="12.75" customHeight="1">
      <c r="A5419" s="68" t="s">
        <v>479</v>
      </c>
      <c r="B5419" s="68" t="s">
        <v>528</v>
      </c>
      <c r="C5419" s="68" t="s">
        <v>287</v>
      </c>
      <c r="D5419" s="68" t="s">
        <v>359</v>
      </c>
      <c r="E5419" s="68" t="s">
        <v>517</v>
      </c>
      <c r="F5419" s="68" t="s">
        <v>75</v>
      </c>
      <c r="G5419" s="68" t="s">
        <v>246</v>
      </c>
      <c r="H5419" s="68" t="s">
        <v>367</v>
      </c>
      <c r="I5419" s="65">
        <v>40</v>
      </c>
      <c r="J5419" s="65">
        <v>102</v>
      </c>
      <c r="K5419" s="65" t="s">
        <v>371</v>
      </c>
    </row>
    <row r="5420" spans="1:11" ht="12.75" customHeight="1">
      <c r="A5420" s="68" t="s">
        <v>479</v>
      </c>
      <c r="B5420" s="68" t="s">
        <v>528</v>
      </c>
      <c r="C5420" s="68" t="s">
        <v>287</v>
      </c>
      <c r="D5420" s="68" t="s">
        <v>359</v>
      </c>
      <c r="E5420" s="68" t="s">
        <v>517</v>
      </c>
      <c r="F5420" s="68" t="s">
        <v>75</v>
      </c>
      <c r="G5420" s="68" t="s">
        <v>246</v>
      </c>
      <c r="H5420" s="68" t="s">
        <v>247</v>
      </c>
      <c r="I5420" s="65">
        <v>4</v>
      </c>
      <c r="J5420" s="65">
        <v>102</v>
      </c>
      <c r="K5420" s="65" t="s">
        <v>371</v>
      </c>
    </row>
    <row r="5421" spans="1:11" ht="12.75" customHeight="1">
      <c r="A5421" s="68" t="s">
        <v>479</v>
      </c>
      <c r="B5421" s="68" t="s">
        <v>528</v>
      </c>
      <c r="C5421" s="68" t="s">
        <v>287</v>
      </c>
      <c r="D5421" s="68" t="s">
        <v>359</v>
      </c>
      <c r="E5421" s="68" t="s">
        <v>517</v>
      </c>
      <c r="F5421" s="68" t="s">
        <v>75</v>
      </c>
      <c r="G5421" s="68" t="s">
        <v>246</v>
      </c>
      <c r="H5421" s="68" t="s">
        <v>375</v>
      </c>
      <c r="I5421" s="65">
        <v>708</v>
      </c>
      <c r="J5421" s="65">
        <v>102</v>
      </c>
      <c r="K5421" s="65" t="s">
        <v>371</v>
      </c>
    </row>
    <row r="5422" spans="1:11" ht="12.75" customHeight="1">
      <c r="A5422" s="68" t="s">
        <v>479</v>
      </c>
      <c r="B5422" s="68" t="s">
        <v>528</v>
      </c>
      <c r="C5422" s="68" t="s">
        <v>287</v>
      </c>
      <c r="D5422" s="68" t="s">
        <v>359</v>
      </c>
      <c r="E5422" s="68" t="s">
        <v>517</v>
      </c>
      <c r="F5422" s="68" t="s">
        <v>75</v>
      </c>
      <c r="G5422" s="68" t="s">
        <v>246</v>
      </c>
      <c r="H5422" s="68" t="s">
        <v>368</v>
      </c>
      <c r="I5422" s="65">
        <v>3509</v>
      </c>
      <c r="J5422" s="65">
        <v>102</v>
      </c>
      <c r="K5422" s="65" t="s">
        <v>371</v>
      </c>
    </row>
    <row r="5423" spans="1:11" ht="12.75" customHeight="1">
      <c r="A5423" s="68" t="s">
        <v>479</v>
      </c>
      <c r="B5423" s="68" t="s">
        <v>528</v>
      </c>
      <c r="C5423" s="68" t="s">
        <v>287</v>
      </c>
      <c r="D5423" s="68" t="s">
        <v>359</v>
      </c>
      <c r="E5423" s="68" t="s">
        <v>517</v>
      </c>
      <c r="F5423" s="68" t="s">
        <v>75</v>
      </c>
      <c r="G5423" s="68" t="s">
        <v>246</v>
      </c>
      <c r="H5423" s="68" t="s">
        <v>491</v>
      </c>
      <c r="I5423" s="65">
        <v>6658</v>
      </c>
      <c r="J5423" s="65">
        <v>102</v>
      </c>
      <c r="K5423" s="65" t="s">
        <v>371</v>
      </c>
    </row>
    <row r="5424" spans="1:11" ht="12.75" customHeight="1">
      <c r="A5424" s="68" t="s">
        <v>479</v>
      </c>
      <c r="B5424" s="68" t="s">
        <v>528</v>
      </c>
      <c r="C5424" s="68" t="s">
        <v>287</v>
      </c>
      <c r="D5424" s="68" t="s">
        <v>359</v>
      </c>
      <c r="E5424" s="68" t="s">
        <v>517</v>
      </c>
      <c r="F5424" s="68" t="s">
        <v>75</v>
      </c>
      <c r="G5424" s="68" t="s">
        <v>246</v>
      </c>
      <c r="H5424" s="68" t="s">
        <v>369</v>
      </c>
      <c r="I5424" s="65">
        <v>4698</v>
      </c>
      <c r="J5424" s="65">
        <v>102</v>
      </c>
      <c r="K5424" s="65" t="s">
        <v>371</v>
      </c>
    </row>
    <row r="5425" spans="1:11" ht="12.75" customHeight="1">
      <c r="A5425" s="68" t="s">
        <v>479</v>
      </c>
      <c r="B5425" s="68" t="s">
        <v>528</v>
      </c>
      <c r="C5425" s="68" t="s">
        <v>287</v>
      </c>
      <c r="D5425" s="68" t="s">
        <v>359</v>
      </c>
      <c r="E5425" s="68" t="s">
        <v>517</v>
      </c>
      <c r="F5425" s="68" t="s">
        <v>75</v>
      </c>
      <c r="G5425" s="68" t="s">
        <v>246</v>
      </c>
      <c r="H5425" s="68" t="s">
        <v>638</v>
      </c>
      <c r="I5425" s="65">
        <v>5338</v>
      </c>
      <c r="J5425" s="65">
        <v>102</v>
      </c>
      <c r="K5425" s="65" t="s">
        <v>371</v>
      </c>
    </row>
    <row r="5426" spans="1:11" ht="12.75" customHeight="1">
      <c r="A5426" s="68" t="s">
        <v>479</v>
      </c>
      <c r="B5426" s="68" t="s">
        <v>528</v>
      </c>
      <c r="C5426" s="68" t="s">
        <v>287</v>
      </c>
      <c r="D5426" s="68" t="s">
        <v>359</v>
      </c>
      <c r="E5426" s="68" t="s">
        <v>517</v>
      </c>
      <c r="F5426" s="68" t="s">
        <v>76</v>
      </c>
      <c r="G5426" s="68" t="s">
        <v>492</v>
      </c>
      <c r="H5426" s="68" t="s">
        <v>365</v>
      </c>
      <c r="I5426" s="65">
        <v>1</v>
      </c>
      <c r="J5426" s="65">
        <v>307</v>
      </c>
      <c r="K5426" s="65" t="s">
        <v>293</v>
      </c>
    </row>
    <row r="5427" spans="1:11" ht="12.75" customHeight="1">
      <c r="A5427" s="68" t="s">
        <v>479</v>
      </c>
      <c r="B5427" s="68" t="s">
        <v>528</v>
      </c>
      <c r="C5427" s="68" t="s">
        <v>287</v>
      </c>
      <c r="D5427" s="68" t="s">
        <v>359</v>
      </c>
      <c r="E5427" s="68" t="s">
        <v>517</v>
      </c>
      <c r="F5427" s="68" t="s">
        <v>76</v>
      </c>
      <c r="G5427" s="68" t="s">
        <v>492</v>
      </c>
      <c r="H5427" s="68" t="s">
        <v>247</v>
      </c>
      <c r="I5427" s="65">
        <v>1</v>
      </c>
      <c r="J5427" s="65">
        <v>227</v>
      </c>
      <c r="K5427" s="65" t="s">
        <v>302</v>
      </c>
    </row>
    <row r="5428" spans="1:11" ht="12.75" customHeight="1">
      <c r="A5428" s="68" t="s">
        <v>479</v>
      </c>
      <c r="B5428" s="68" t="s">
        <v>528</v>
      </c>
      <c r="C5428" s="68" t="s">
        <v>287</v>
      </c>
      <c r="D5428" s="68" t="s">
        <v>359</v>
      </c>
      <c r="E5428" s="68" t="s">
        <v>517</v>
      </c>
      <c r="F5428" s="68" t="s">
        <v>77</v>
      </c>
      <c r="G5428" s="68" t="s">
        <v>273</v>
      </c>
      <c r="H5428" s="68" t="s">
        <v>363</v>
      </c>
      <c r="I5428" s="65">
        <v>34</v>
      </c>
      <c r="J5428" s="65">
        <v>427</v>
      </c>
      <c r="K5428" s="65" t="s">
        <v>376</v>
      </c>
    </row>
    <row r="5429" spans="1:11" ht="12.75" customHeight="1">
      <c r="A5429" s="68" t="s">
        <v>479</v>
      </c>
      <c r="B5429" s="68" t="s">
        <v>528</v>
      </c>
      <c r="C5429" s="68" t="s">
        <v>287</v>
      </c>
      <c r="D5429" s="68" t="s">
        <v>359</v>
      </c>
      <c r="E5429" s="68" t="s">
        <v>517</v>
      </c>
      <c r="F5429" s="68" t="s">
        <v>77</v>
      </c>
      <c r="G5429" s="68" t="s">
        <v>273</v>
      </c>
      <c r="H5429" s="68" t="s">
        <v>364</v>
      </c>
      <c r="I5429" s="65">
        <v>1</v>
      </c>
      <c r="J5429" s="65">
        <v>427</v>
      </c>
      <c r="K5429" s="65" t="s">
        <v>376</v>
      </c>
    </row>
    <row r="5430" spans="1:11" ht="12.75" customHeight="1">
      <c r="A5430" s="68" t="s">
        <v>479</v>
      </c>
      <c r="B5430" s="68" t="s">
        <v>528</v>
      </c>
      <c r="C5430" s="68" t="s">
        <v>287</v>
      </c>
      <c r="D5430" s="68" t="s">
        <v>359</v>
      </c>
      <c r="E5430" s="68" t="s">
        <v>517</v>
      </c>
      <c r="F5430" s="68" t="s">
        <v>77</v>
      </c>
      <c r="G5430" s="68" t="s">
        <v>273</v>
      </c>
      <c r="H5430" s="68" t="s">
        <v>451</v>
      </c>
      <c r="I5430" s="65">
        <v>324</v>
      </c>
      <c r="J5430" s="65">
        <v>427</v>
      </c>
      <c r="K5430" s="65" t="s">
        <v>376</v>
      </c>
    </row>
    <row r="5431" spans="1:11" ht="12.75" customHeight="1">
      <c r="A5431" s="68" t="s">
        <v>479</v>
      </c>
      <c r="B5431" s="68" t="s">
        <v>528</v>
      </c>
      <c r="C5431" s="68" t="s">
        <v>287</v>
      </c>
      <c r="D5431" s="68" t="s">
        <v>359</v>
      </c>
      <c r="E5431" s="68" t="s">
        <v>517</v>
      </c>
      <c r="F5431" s="68" t="s">
        <v>77</v>
      </c>
      <c r="G5431" s="68" t="s">
        <v>273</v>
      </c>
      <c r="H5431" s="68" t="s">
        <v>365</v>
      </c>
      <c r="I5431" s="65">
        <v>423</v>
      </c>
      <c r="J5431" s="65">
        <v>427</v>
      </c>
      <c r="K5431" s="65" t="s">
        <v>376</v>
      </c>
    </row>
    <row r="5432" spans="1:11" ht="12.75" customHeight="1">
      <c r="A5432" s="68" t="s">
        <v>479</v>
      </c>
      <c r="B5432" s="68" t="s">
        <v>528</v>
      </c>
      <c r="C5432" s="68" t="s">
        <v>287</v>
      </c>
      <c r="D5432" s="68" t="s">
        <v>359</v>
      </c>
      <c r="E5432" s="68" t="s">
        <v>517</v>
      </c>
      <c r="F5432" s="68" t="s">
        <v>77</v>
      </c>
      <c r="G5432" s="68" t="s">
        <v>273</v>
      </c>
      <c r="H5432" s="68" t="s">
        <v>366</v>
      </c>
      <c r="I5432" s="65">
        <v>147</v>
      </c>
      <c r="J5432" s="65">
        <v>427</v>
      </c>
      <c r="K5432" s="65" t="s">
        <v>376</v>
      </c>
    </row>
    <row r="5433" spans="1:11" ht="12.75" customHeight="1">
      <c r="A5433" s="68" t="s">
        <v>479</v>
      </c>
      <c r="B5433" s="68" t="s">
        <v>528</v>
      </c>
      <c r="C5433" s="68" t="s">
        <v>287</v>
      </c>
      <c r="D5433" s="68" t="s">
        <v>359</v>
      </c>
      <c r="E5433" s="68" t="s">
        <v>517</v>
      </c>
      <c r="F5433" s="68" t="s">
        <v>77</v>
      </c>
      <c r="G5433" s="68" t="s">
        <v>273</v>
      </c>
      <c r="H5433" s="68" t="s">
        <v>367</v>
      </c>
      <c r="I5433" s="65">
        <v>124</v>
      </c>
      <c r="J5433" s="65">
        <v>427</v>
      </c>
      <c r="K5433" s="65" t="s">
        <v>376</v>
      </c>
    </row>
    <row r="5434" spans="1:11" ht="12.75" customHeight="1">
      <c r="A5434" s="68" t="s">
        <v>479</v>
      </c>
      <c r="B5434" s="68" t="s">
        <v>528</v>
      </c>
      <c r="C5434" s="68" t="s">
        <v>287</v>
      </c>
      <c r="D5434" s="68" t="s">
        <v>359</v>
      </c>
      <c r="E5434" s="68" t="s">
        <v>517</v>
      </c>
      <c r="F5434" s="68" t="s">
        <v>77</v>
      </c>
      <c r="G5434" s="68" t="s">
        <v>273</v>
      </c>
      <c r="H5434" s="68" t="s">
        <v>247</v>
      </c>
      <c r="I5434" s="65">
        <v>26</v>
      </c>
      <c r="J5434" s="65">
        <v>427</v>
      </c>
      <c r="K5434" s="65" t="s">
        <v>376</v>
      </c>
    </row>
    <row r="5435" spans="1:11" ht="12.75" customHeight="1">
      <c r="A5435" s="68" t="s">
        <v>479</v>
      </c>
      <c r="B5435" s="68" t="s">
        <v>528</v>
      </c>
      <c r="C5435" s="68" t="s">
        <v>287</v>
      </c>
      <c r="D5435" s="68" t="s">
        <v>359</v>
      </c>
      <c r="E5435" s="68" t="s">
        <v>517</v>
      </c>
      <c r="F5435" s="68" t="s">
        <v>77</v>
      </c>
      <c r="G5435" s="68" t="s">
        <v>273</v>
      </c>
      <c r="H5435" s="68" t="s">
        <v>375</v>
      </c>
      <c r="I5435" s="65">
        <v>377</v>
      </c>
      <c r="J5435" s="65">
        <v>427</v>
      </c>
      <c r="K5435" s="65" t="s">
        <v>376</v>
      </c>
    </row>
    <row r="5436" spans="1:11" ht="12.75" customHeight="1">
      <c r="A5436" s="68" t="s">
        <v>479</v>
      </c>
      <c r="B5436" s="68" t="s">
        <v>528</v>
      </c>
      <c r="C5436" s="68" t="s">
        <v>287</v>
      </c>
      <c r="D5436" s="68" t="s">
        <v>359</v>
      </c>
      <c r="E5436" s="68" t="s">
        <v>517</v>
      </c>
      <c r="F5436" s="68" t="s">
        <v>77</v>
      </c>
      <c r="G5436" s="68" t="s">
        <v>273</v>
      </c>
      <c r="H5436" s="68" t="s">
        <v>368</v>
      </c>
      <c r="I5436" s="65">
        <v>506</v>
      </c>
      <c r="J5436" s="65">
        <v>427</v>
      </c>
      <c r="K5436" s="65" t="s">
        <v>376</v>
      </c>
    </row>
    <row r="5437" spans="1:11" ht="12.75" customHeight="1">
      <c r="A5437" s="68" t="s">
        <v>479</v>
      </c>
      <c r="B5437" s="68" t="s">
        <v>528</v>
      </c>
      <c r="C5437" s="68" t="s">
        <v>287</v>
      </c>
      <c r="D5437" s="68" t="s">
        <v>359</v>
      </c>
      <c r="E5437" s="68" t="s">
        <v>517</v>
      </c>
      <c r="F5437" s="68" t="s">
        <v>77</v>
      </c>
      <c r="G5437" s="68" t="s">
        <v>273</v>
      </c>
      <c r="H5437" s="68" t="s">
        <v>491</v>
      </c>
      <c r="I5437" s="65">
        <v>440</v>
      </c>
      <c r="J5437" s="65">
        <v>427</v>
      </c>
      <c r="K5437" s="65" t="s">
        <v>376</v>
      </c>
    </row>
    <row r="5438" spans="1:11" ht="12.75" customHeight="1">
      <c r="A5438" s="68" t="s">
        <v>479</v>
      </c>
      <c r="B5438" s="68" t="s">
        <v>528</v>
      </c>
      <c r="C5438" s="68" t="s">
        <v>287</v>
      </c>
      <c r="D5438" s="68" t="s">
        <v>359</v>
      </c>
      <c r="E5438" s="68" t="s">
        <v>517</v>
      </c>
      <c r="F5438" s="68" t="s">
        <v>77</v>
      </c>
      <c r="G5438" s="68" t="s">
        <v>273</v>
      </c>
      <c r="H5438" s="68" t="s">
        <v>369</v>
      </c>
      <c r="I5438" s="65">
        <v>434</v>
      </c>
      <c r="J5438" s="65">
        <v>427</v>
      </c>
      <c r="K5438" s="65" t="s">
        <v>376</v>
      </c>
    </row>
    <row r="5439" spans="1:11" ht="12.75" customHeight="1">
      <c r="A5439" s="68" t="s">
        <v>479</v>
      </c>
      <c r="B5439" s="68" t="s">
        <v>528</v>
      </c>
      <c r="C5439" s="68" t="s">
        <v>287</v>
      </c>
      <c r="D5439" s="68" t="s">
        <v>359</v>
      </c>
      <c r="E5439" s="68" t="s">
        <v>517</v>
      </c>
      <c r="F5439" s="68" t="s">
        <v>77</v>
      </c>
      <c r="G5439" s="68" t="s">
        <v>273</v>
      </c>
      <c r="H5439" s="68" t="s">
        <v>638</v>
      </c>
      <c r="I5439" s="65">
        <v>239</v>
      </c>
      <c r="J5439" s="65">
        <v>427</v>
      </c>
      <c r="K5439" s="65" t="s">
        <v>376</v>
      </c>
    </row>
    <row r="5440" spans="1:11" ht="12.75" customHeight="1">
      <c r="A5440" s="68" t="s">
        <v>479</v>
      </c>
      <c r="B5440" s="68" t="s">
        <v>528</v>
      </c>
      <c r="C5440" s="68" t="s">
        <v>287</v>
      </c>
      <c r="D5440" s="68" t="s">
        <v>359</v>
      </c>
      <c r="E5440" s="68" t="s">
        <v>517</v>
      </c>
      <c r="F5440" s="68" t="s">
        <v>77</v>
      </c>
      <c r="G5440" s="68" t="s">
        <v>273</v>
      </c>
      <c r="H5440" s="68" t="s">
        <v>363</v>
      </c>
      <c r="I5440" s="65">
        <v>88</v>
      </c>
      <c r="J5440" s="65">
        <v>410</v>
      </c>
      <c r="K5440" s="65" t="s">
        <v>495</v>
      </c>
    </row>
    <row r="5441" spans="1:11" ht="12.75" customHeight="1">
      <c r="A5441" s="68" t="s">
        <v>479</v>
      </c>
      <c r="B5441" s="68" t="s">
        <v>528</v>
      </c>
      <c r="C5441" s="68" t="s">
        <v>287</v>
      </c>
      <c r="D5441" s="68" t="s">
        <v>359</v>
      </c>
      <c r="E5441" s="68" t="s">
        <v>517</v>
      </c>
      <c r="F5441" s="68" t="s">
        <v>77</v>
      </c>
      <c r="G5441" s="68" t="s">
        <v>273</v>
      </c>
      <c r="H5441" s="68" t="s">
        <v>364</v>
      </c>
      <c r="I5441" s="65">
        <v>10</v>
      </c>
      <c r="J5441" s="65">
        <v>410</v>
      </c>
      <c r="K5441" s="65" t="s">
        <v>495</v>
      </c>
    </row>
    <row r="5442" spans="1:11" ht="12.75" customHeight="1">
      <c r="A5442" s="68" t="s">
        <v>479</v>
      </c>
      <c r="B5442" s="68" t="s">
        <v>528</v>
      </c>
      <c r="C5442" s="68" t="s">
        <v>287</v>
      </c>
      <c r="D5442" s="68" t="s">
        <v>359</v>
      </c>
      <c r="E5442" s="68" t="s">
        <v>517</v>
      </c>
      <c r="F5442" s="68" t="s">
        <v>77</v>
      </c>
      <c r="G5442" s="68" t="s">
        <v>273</v>
      </c>
      <c r="H5442" s="68" t="s">
        <v>451</v>
      </c>
      <c r="I5442" s="65">
        <v>413</v>
      </c>
      <c r="J5442" s="65">
        <v>410</v>
      </c>
      <c r="K5442" s="65" t="s">
        <v>495</v>
      </c>
    </row>
    <row r="5443" spans="1:11" ht="12.75" customHeight="1">
      <c r="A5443" s="68" t="s">
        <v>479</v>
      </c>
      <c r="B5443" s="68" t="s">
        <v>528</v>
      </c>
      <c r="C5443" s="68" t="s">
        <v>287</v>
      </c>
      <c r="D5443" s="68" t="s">
        <v>359</v>
      </c>
      <c r="E5443" s="68" t="s">
        <v>517</v>
      </c>
      <c r="F5443" s="68" t="s">
        <v>77</v>
      </c>
      <c r="G5443" s="68" t="s">
        <v>273</v>
      </c>
      <c r="H5443" s="68" t="s">
        <v>365</v>
      </c>
      <c r="I5443" s="65">
        <v>398</v>
      </c>
      <c r="J5443" s="65">
        <v>410</v>
      </c>
      <c r="K5443" s="65" t="s">
        <v>495</v>
      </c>
    </row>
    <row r="5444" spans="1:11" ht="12.75" customHeight="1">
      <c r="A5444" s="68" t="s">
        <v>479</v>
      </c>
      <c r="B5444" s="68" t="s">
        <v>528</v>
      </c>
      <c r="C5444" s="68" t="s">
        <v>287</v>
      </c>
      <c r="D5444" s="68" t="s">
        <v>359</v>
      </c>
      <c r="E5444" s="68" t="s">
        <v>517</v>
      </c>
      <c r="F5444" s="68" t="s">
        <v>77</v>
      </c>
      <c r="G5444" s="68" t="s">
        <v>273</v>
      </c>
      <c r="H5444" s="68" t="s">
        <v>366</v>
      </c>
      <c r="I5444" s="65">
        <v>95</v>
      </c>
      <c r="J5444" s="65">
        <v>410</v>
      </c>
      <c r="K5444" s="65" t="s">
        <v>495</v>
      </c>
    </row>
    <row r="5445" spans="1:11" ht="12.75" customHeight="1">
      <c r="A5445" s="68" t="s">
        <v>479</v>
      </c>
      <c r="B5445" s="68" t="s">
        <v>528</v>
      </c>
      <c r="C5445" s="68" t="s">
        <v>287</v>
      </c>
      <c r="D5445" s="68" t="s">
        <v>359</v>
      </c>
      <c r="E5445" s="68" t="s">
        <v>517</v>
      </c>
      <c r="F5445" s="68" t="s">
        <v>77</v>
      </c>
      <c r="G5445" s="68" t="s">
        <v>273</v>
      </c>
      <c r="H5445" s="68" t="s">
        <v>367</v>
      </c>
      <c r="I5445" s="65">
        <v>67</v>
      </c>
      <c r="J5445" s="65">
        <v>410</v>
      </c>
      <c r="K5445" s="65" t="s">
        <v>495</v>
      </c>
    </row>
    <row r="5446" spans="1:11" ht="12.75" customHeight="1">
      <c r="A5446" s="68" t="s">
        <v>479</v>
      </c>
      <c r="B5446" s="68" t="s">
        <v>528</v>
      </c>
      <c r="C5446" s="68" t="s">
        <v>287</v>
      </c>
      <c r="D5446" s="68" t="s">
        <v>359</v>
      </c>
      <c r="E5446" s="68" t="s">
        <v>517</v>
      </c>
      <c r="F5446" s="68" t="s">
        <v>77</v>
      </c>
      <c r="G5446" s="68" t="s">
        <v>273</v>
      </c>
      <c r="H5446" s="68" t="s">
        <v>247</v>
      </c>
      <c r="I5446" s="65">
        <v>35</v>
      </c>
      <c r="J5446" s="65">
        <v>410</v>
      </c>
      <c r="K5446" s="65" t="s">
        <v>495</v>
      </c>
    </row>
    <row r="5447" spans="1:11" ht="12.75" customHeight="1">
      <c r="A5447" s="68" t="s">
        <v>479</v>
      </c>
      <c r="B5447" s="68" t="s">
        <v>528</v>
      </c>
      <c r="C5447" s="68" t="s">
        <v>287</v>
      </c>
      <c r="D5447" s="68" t="s">
        <v>359</v>
      </c>
      <c r="E5447" s="68" t="s">
        <v>517</v>
      </c>
      <c r="F5447" s="68" t="s">
        <v>77</v>
      </c>
      <c r="G5447" s="68" t="s">
        <v>273</v>
      </c>
      <c r="H5447" s="68" t="s">
        <v>375</v>
      </c>
      <c r="I5447" s="65">
        <v>399</v>
      </c>
      <c r="J5447" s="65">
        <v>410</v>
      </c>
      <c r="K5447" s="65" t="s">
        <v>495</v>
      </c>
    </row>
    <row r="5448" spans="1:11" ht="12.75" customHeight="1">
      <c r="A5448" s="68" t="s">
        <v>479</v>
      </c>
      <c r="B5448" s="68" t="s">
        <v>528</v>
      </c>
      <c r="C5448" s="68" t="s">
        <v>287</v>
      </c>
      <c r="D5448" s="68" t="s">
        <v>359</v>
      </c>
      <c r="E5448" s="68" t="s">
        <v>517</v>
      </c>
      <c r="F5448" s="68" t="s">
        <v>77</v>
      </c>
      <c r="G5448" s="68" t="s">
        <v>273</v>
      </c>
      <c r="H5448" s="68" t="s">
        <v>368</v>
      </c>
      <c r="I5448" s="65">
        <v>287</v>
      </c>
      <c r="J5448" s="65">
        <v>410</v>
      </c>
      <c r="K5448" s="65" t="s">
        <v>495</v>
      </c>
    </row>
    <row r="5449" spans="1:11" ht="12.75" customHeight="1">
      <c r="A5449" s="68" t="s">
        <v>479</v>
      </c>
      <c r="B5449" s="68" t="s">
        <v>528</v>
      </c>
      <c r="C5449" s="68" t="s">
        <v>287</v>
      </c>
      <c r="D5449" s="68" t="s">
        <v>359</v>
      </c>
      <c r="E5449" s="68" t="s">
        <v>517</v>
      </c>
      <c r="F5449" s="68" t="s">
        <v>77</v>
      </c>
      <c r="G5449" s="68" t="s">
        <v>273</v>
      </c>
      <c r="H5449" s="68" t="s">
        <v>491</v>
      </c>
      <c r="I5449" s="65">
        <v>290</v>
      </c>
      <c r="J5449" s="65">
        <v>410</v>
      </c>
      <c r="K5449" s="65" t="s">
        <v>495</v>
      </c>
    </row>
    <row r="5450" spans="1:11" ht="12.75" customHeight="1">
      <c r="A5450" s="68" t="s">
        <v>479</v>
      </c>
      <c r="B5450" s="68" t="s">
        <v>528</v>
      </c>
      <c r="C5450" s="68" t="s">
        <v>287</v>
      </c>
      <c r="D5450" s="68" t="s">
        <v>359</v>
      </c>
      <c r="E5450" s="68" t="s">
        <v>517</v>
      </c>
      <c r="F5450" s="68" t="s">
        <v>77</v>
      </c>
      <c r="G5450" s="68" t="s">
        <v>273</v>
      </c>
      <c r="H5450" s="68" t="s">
        <v>369</v>
      </c>
      <c r="I5450" s="65">
        <v>102</v>
      </c>
      <c r="J5450" s="65">
        <v>410</v>
      </c>
      <c r="K5450" s="65" t="s">
        <v>495</v>
      </c>
    </row>
    <row r="5451" spans="1:11" ht="12.75" customHeight="1">
      <c r="A5451" s="68" t="s">
        <v>479</v>
      </c>
      <c r="B5451" s="68" t="s">
        <v>528</v>
      </c>
      <c r="C5451" s="68" t="s">
        <v>287</v>
      </c>
      <c r="D5451" s="68" t="s">
        <v>359</v>
      </c>
      <c r="E5451" s="68" t="s">
        <v>517</v>
      </c>
      <c r="F5451" s="68" t="s">
        <v>77</v>
      </c>
      <c r="G5451" s="68" t="s">
        <v>273</v>
      </c>
      <c r="H5451" s="68" t="s">
        <v>638</v>
      </c>
      <c r="I5451" s="65">
        <v>83</v>
      </c>
      <c r="J5451" s="65">
        <v>410</v>
      </c>
      <c r="K5451" s="65" t="s">
        <v>495</v>
      </c>
    </row>
    <row r="5452" spans="1:11" ht="12.75" customHeight="1">
      <c r="A5452" s="68" t="s">
        <v>479</v>
      </c>
      <c r="B5452" s="68" t="s">
        <v>528</v>
      </c>
      <c r="C5452" s="68" t="s">
        <v>287</v>
      </c>
      <c r="D5452" s="68" t="s">
        <v>359</v>
      </c>
      <c r="E5452" s="68" t="s">
        <v>517</v>
      </c>
      <c r="F5452" s="68" t="s">
        <v>77</v>
      </c>
      <c r="G5452" s="68" t="s">
        <v>273</v>
      </c>
      <c r="H5452" s="68" t="s">
        <v>363</v>
      </c>
      <c r="I5452" s="65">
        <v>21</v>
      </c>
      <c r="J5452" s="65">
        <v>408</v>
      </c>
      <c r="K5452" s="65" t="s">
        <v>496</v>
      </c>
    </row>
    <row r="5453" spans="1:11" ht="12.75" customHeight="1">
      <c r="A5453" s="68" t="s">
        <v>479</v>
      </c>
      <c r="B5453" s="68" t="s">
        <v>528</v>
      </c>
      <c r="C5453" s="68" t="s">
        <v>287</v>
      </c>
      <c r="D5453" s="68" t="s">
        <v>359</v>
      </c>
      <c r="E5453" s="68" t="s">
        <v>517</v>
      </c>
      <c r="F5453" s="68" t="s">
        <v>77</v>
      </c>
      <c r="G5453" s="68" t="s">
        <v>273</v>
      </c>
      <c r="H5453" s="68" t="s">
        <v>364</v>
      </c>
      <c r="I5453" s="65">
        <v>3</v>
      </c>
      <c r="J5453" s="65">
        <v>408</v>
      </c>
      <c r="K5453" s="65" t="s">
        <v>496</v>
      </c>
    </row>
    <row r="5454" spans="1:11" ht="12.75" customHeight="1">
      <c r="A5454" s="68" t="s">
        <v>479</v>
      </c>
      <c r="B5454" s="68" t="s">
        <v>528</v>
      </c>
      <c r="C5454" s="68" t="s">
        <v>287</v>
      </c>
      <c r="D5454" s="68" t="s">
        <v>359</v>
      </c>
      <c r="E5454" s="68" t="s">
        <v>517</v>
      </c>
      <c r="F5454" s="68" t="s">
        <v>77</v>
      </c>
      <c r="G5454" s="68" t="s">
        <v>273</v>
      </c>
      <c r="H5454" s="68" t="s">
        <v>451</v>
      </c>
      <c r="I5454" s="65">
        <v>470</v>
      </c>
      <c r="J5454" s="65">
        <v>408</v>
      </c>
      <c r="K5454" s="65" t="s">
        <v>496</v>
      </c>
    </row>
    <row r="5455" spans="1:11" ht="12.75" customHeight="1">
      <c r="A5455" s="68" t="s">
        <v>479</v>
      </c>
      <c r="B5455" s="68" t="s">
        <v>528</v>
      </c>
      <c r="C5455" s="68" t="s">
        <v>287</v>
      </c>
      <c r="D5455" s="68" t="s">
        <v>359</v>
      </c>
      <c r="E5455" s="68" t="s">
        <v>517</v>
      </c>
      <c r="F5455" s="68" t="s">
        <v>77</v>
      </c>
      <c r="G5455" s="68" t="s">
        <v>273</v>
      </c>
      <c r="H5455" s="68" t="s">
        <v>365</v>
      </c>
      <c r="I5455" s="65">
        <v>508</v>
      </c>
      <c r="J5455" s="65">
        <v>408</v>
      </c>
      <c r="K5455" s="65" t="s">
        <v>496</v>
      </c>
    </row>
    <row r="5456" spans="1:11" ht="12.75" customHeight="1">
      <c r="A5456" s="68" t="s">
        <v>479</v>
      </c>
      <c r="B5456" s="68" t="s">
        <v>528</v>
      </c>
      <c r="C5456" s="68" t="s">
        <v>287</v>
      </c>
      <c r="D5456" s="68" t="s">
        <v>359</v>
      </c>
      <c r="E5456" s="68" t="s">
        <v>517</v>
      </c>
      <c r="F5456" s="68" t="s">
        <v>77</v>
      </c>
      <c r="G5456" s="68" t="s">
        <v>273</v>
      </c>
      <c r="H5456" s="68" t="s">
        <v>366</v>
      </c>
      <c r="I5456" s="65">
        <v>378</v>
      </c>
      <c r="J5456" s="65">
        <v>408</v>
      </c>
      <c r="K5456" s="65" t="s">
        <v>496</v>
      </c>
    </row>
    <row r="5457" spans="1:11" ht="12.75" customHeight="1">
      <c r="A5457" s="68" t="s">
        <v>479</v>
      </c>
      <c r="B5457" s="68" t="s">
        <v>528</v>
      </c>
      <c r="C5457" s="68" t="s">
        <v>287</v>
      </c>
      <c r="D5457" s="68" t="s">
        <v>359</v>
      </c>
      <c r="E5457" s="68" t="s">
        <v>517</v>
      </c>
      <c r="F5457" s="68" t="s">
        <v>77</v>
      </c>
      <c r="G5457" s="68" t="s">
        <v>273</v>
      </c>
      <c r="H5457" s="68" t="s">
        <v>367</v>
      </c>
      <c r="I5457" s="65">
        <v>271</v>
      </c>
      <c r="J5457" s="65">
        <v>408</v>
      </c>
      <c r="K5457" s="65" t="s">
        <v>496</v>
      </c>
    </row>
    <row r="5458" spans="1:11" ht="12.75" customHeight="1">
      <c r="A5458" s="68" t="s">
        <v>479</v>
      </c>
      <c r="B5458" s="68" t="s">
        <v>528</v>
      </c>
      <c r="C5458" s="68" t="s">
        <v>287</v>
      </c>
      <c r="D5458" s="68" t="s">
        <v>359</v>
      </c>
      <c r="E5458" s="68" t="s">
        <v>517</v>
      </c>
      <c r="F5458" s="68" t="s">
        <v>77</v>
      </c>
      <c r="G5458" s="68" t="s">
        <v>273</v>
      </c>
      <c r="H5458" s="68" t="s">
        <v>247</v>
      </c>
      <c r="I5458" s="65">
        <v>96</v>
      </c>
      <c r="J5458" s="65">
        <v>408</v>
      </c>
      <c r="K5458" s="65" t="s">
        <v>496</v>
      </c>
    </row>
    <row r="5459" spans="1:11" ht="12.75" customHeight="1">
      <c r="A5459" s="68" t="s">
        <v>479</v>
      </c>
      <c r="B5459" s="68" t="s">
        <v>528</v>
      </c>
      <c r="C5459" s="68" t="s">
        <v>287</v>
      </c>
      <c r="D5459" s="68" t="s">
        <v>359</v>
      </c>
      <c r="E5459" s="68" t="s">
        <v>517</v>
      </c>
      <c r="F5459" s="68" t="s">
        <v>77</v>
      </c>
      <c r="G5459" s="68" t="s">
        <v>273</v>
      </c>
      <c r="H5459" s="68" t="s">
        <v>375</v>
      </c>
      <c r="I5459" s="65">
        <v>422</v>
      </c>
      <c r="J5459" s="65">
        <v>408</v>
      </c>
      <c r="K5459" s="65" t="s">
        <v>496</v>
      </c>
    </row>
    <row r="5460" spans="1:11" ht="12.75" customHeight="1">
      <c r="A5460" s="68" t="s">
        <v>479</v>
      </c>
      <c r="B5460" s="68" t="s">
        <v>528</v>
      </c>
      <c r="C5460" s="68" t="s">
        <v>287</v>
      </c>
      <c r="D5460" s="68" t="s">
        <v>359</v>
      </c>
      <c r="E5460" s="68" t="s">
        <v>517</v>
      </c>
      <c r="F5460" s="68" t="s">
        <v>77</v>
      </c>
      <c r="G5460" s="68" t="s">
        <v>273</v>
      </c>
      <c r="H5460" s="68" t="s">
        <v>368</v>
      </c>
      <c r="I5460" s="65">
        <v>771</v>
      </c>
      <c r="J5460" s="65">
        <v>408</v>
      </c>
      <c r="K5460" s="65" t="s">
        <v>496</v>
      </c>
    </row>
    <row r="5461" spans="1:11" ht="12.75" customHeight="1">
      <c r="A5461" s="68" t="s">
        <v>479</v>
      </c>
      <c r="B5461" s="68" t="s">
        <v>528</v>
      </c>
      <c r="C5461" s="68" t="s">
        <v>287</v>
      </c>
      <c r="D5461" s="68" t="s">
        <v>359</v>
      </c>
      <c r="E5461" s="68" t="s">
        <v>517</v>
      </c>
      <c r="F5461" s="68" t="s">
        <v>77</v>
      </c>
      <c r="G5461" s="68" t="s">
        <v>273</v>
      </c>
      <c r="H5461" s="68" t="s">
        <v>491</v>
      </c>
      <c r="I5461" s="65">
        <v>686</v>
      </c>
      <c r="J5461" s="65">
        <v>408</v>
      </c>
      <c r="K5461" s="65" t="s">
        <v>496</v>
      </c>
    </row>
    <row r="5462" spans="1:11" ht="12.75" customHeight="1">
      <c r="A5462" s="68" t="s">
        <v>479</v>
      </c>
      <c r="B5462" s="68" t="s">
        <v>528</v>
      </c>
      <c r="C5462" s="68" t="s">
        <v>287</v>
      </c>
      <c r="D5462" s="68" t="s">
        <v>359</v>
      </c>
      <c r="E5462" s="68" t="s">
        <v>517</v>
      </c>
      <c r="F5462" s="68" t="s">
        <v>77</v>
      </c>
      <c r="G5462" s="68" t="s">
        <v>273</v>
      </c>
      <c r="H5462" s="68" t="s">
        <v>369</v>
      </c>
      <c r="I5462" s="65">
        <v>849</v>
      </c>
      <c r="J5462" s="65">
        <v>408</v>
      </c>
      <c r="K5462" s="65" t="s">
        <v>496</v>
      </c>
    </row>
    <row r="5463" spans="1:11" ht="12.75" customHeight="1">
      <c r="A5463" s="68" t="s">
        <v>479</v>
      </c>
      <c r="B5463" s="68" t="s">
        <v>528</v>
      </c>
      <c r="C5463" s="68" t="s">
        <v>287</v>
      </c>
      <c r="D5463" s="68" t="s">
        <v>359</v>
      </c>
      <c r="E5463" s="68" t="s">
        <v>517</v>
      </c>
      <c r="F5463" s="68" t="s">
        <v>77</v>
      </c>
      <c r="G5463" s="68" t="s">
        <v>273</v>
      </c>
      <c r="H5463" s="68" t="s">
        <v>638</v>
      </c>
      <c r="I5463" s="65">
        <v>477</v>
      </c>
      <c r="J5463" s="65">
        <v>408</v>
      </c>
      <c r="K5463" s="65" t="s">
        <v>496</v>
      </c>
    </row>
    <row r="5464" spans="1:11" ht="12.75" customHeight="1">
      <c r="A5464" s="68" t="s">
        <v>479</v>
      </c>
      <c r="B5464" s="68" t="s">
        <v>528</v>
      </c>
      <c r="C5464" s="68" t="s">
        <v>287</v>
      </c>
      <c r="D5464" s="68" t="s">
        <v>359</v>
      </c>
      <c r="E5464" s="68" t="s">
        <v>517</v>
      </c>
      <c r="F5464" s="68" t="s">
        <v>77</v>
      </c>
      <c r="G5464" s="68" t="s">
        <v>273</v>
      </c>
      <c r="H5464" s="68" t="s">
        <v>363</v>
      </c>
      <c r="I5464" s="65">
        <v>5</v>
      </c>
      <c r="J5464" s="65">
        <v>414</v>
      </c>
      <c r="K5464" s="65" t="s">
        <v>377</v>
      </c>
    </row>
    <row r="5465" spans="1:11" ht="12.75" customHeight="1">
      <c r="A5465" s="68" t="s">
        <v>479</v>
      </c>
      <c r="B5465" s="68" t="s">
        <v>528</v>
      </c>
      <c r="C5465" s="68" t="s">
        <v>287</v>
      </c>
      <c r="D5465" s="68" t="s">
        <v>359</v>
      </c>
      <c r="E5465" s="68" t="s">
        <v>517</v>
      </c>
      <c r="F5465" s="68" t="s">
        <v>77</v>
      </c>
      <c r="G5465" s="68" t="s">
        <v>273</v>
      </c>
      <c r="H5465" s="68" t="s">
        <v>364</v>
      </c>
      <c r="I5465" s="65">
        <v>3</v>
      </c>
      <c r="J5465" s="65">
        <v>414</v>
      </c>
      <c r="K5465" s="65" t="s">
        <v>377</v>
      </c>
    </row>
    <row r="5466" spans="1:11" ht="12.75" customHeight="1">
      <c r="A5466" s="68" t="s">
        <v>479</v>
      </c>
      <c r="B5466" s="68" t="s">
        <v>528</v>
      </c>
      <c r="C5466" s="68" t="s">
        <v>287</v>
      </c>
      <c r="D5466" s="68" t="s">
        <v>359</v>
      </c>
      <c r="E5466" s="68" t="s">
        <v>517</v>
      </c>
      <c r="F5466" s="68" t="s">
        <v>77</v>
      </c>
      <c r="G5466" s="68" t="s">
        <v>273</v>
      </c>
      <c r="H5466" s="68" t="s">
        <v>451</v>
      </c>
      <c r="I5466" s="65">
        <v>40</v>
      </c>
      <c r="J5466" s="65">
        <v>414</v>
      </c>
      <c r="K5466" s="65" t="s">
        <v>377</v>
      </c>
    </row>
    <row r="5467" spans="1:11" ht="12.75" customHeight="1">
      <c r="A5467" s="68" t="s">
        <v>479</v>
      </c>
      <c r="B5467" s="68" t="s">
        <v>528</v>
      </c>
      <c r="C5467" s="68" t="s">
        <v>287</v>
      </c>
      <c r="D5467" s="68" t="s">
        <v>359</v>
      </c>
      <c r="E5467" s="68" t="s">
        <v>517</v>
      </c>
      <c r="F5467" s="68" t="s">
        <v>77</v>
      </c>
      <c r="G5467" s="68" t="s">
        <v>273</v>
      </c>
      <c r="H5467" s="68" t="s">
        <v>365</v>
      </c>
      <c r="I5467" s="65">
        <v>87</v>
      </c>
      <c r="J5467" s="65">
        <v>414</v>
      </c>
      <c r="K5467" s="65" t="s">
        <v>377</v>
      </c>
    </row>
    <row r="5468" spans="1:11" ht="12.75" customHeight="1">
      <c r="A5468" s="68" t="s">
        <v>479</v>
      </c>
      <c r="B5468" s="68" t="s">
        <v>528</v>
      </c>
      <c r="C5468" s="68" t="s">
        <v>287</v>
      </c>
      <c r="D5468" s="68" t="s">
        <v>359</v>
      </c>
      <c r="E5468" s="68" t="s">
        <v>517</v>
      </c>
      <c r="F5468" s="68" t="s">
        <v>77</v>
      </c>
      <c r="G5468" s="68" t="s">
        <v>273</v>
      </c>
      <c r="H5468" s="68" t="s">
        <v>366</v>
      </c>
      <c r="I5468" s="65">
        <v>10</v>
      </c>
      <c r="J5468" s="65">
        <v>414</v>
      </c>
      <c r="K5468" s="65" t="s">
        <v>377</v>
      </c>
    </row>
    <row r="5469" spans="1:11" ht="12.75" customHeight="1">
      <c r="A5469" s="68" t="s">
        <v>479</v>
      </c>
      <c r="B5469" s="68" t="s">
        <v>528</v>
      </c>
      <c r="C5469" s="68" t="s">
        <v>287</v>
      </c>
      <c r="D5469" s="68" t="s">
        <v>359</v>
      </c>
      <c r="E5469" s="68" t="s">
        <v>517</v>
      </c>
      <c r="F5469" s="68" t="s">
        <v>77</v>
      </c>
      <c r="G5469" s="68" t="s">
        <v>273</v>
      </c>
      <c r="H5469" s="68" t="s">
        <v>367</v>
      </c>
      <c r="I5469" s="65">
        <v>4</v>
      </c>
      <c r="J5469" s="65">
        <v>414</v>
      </c>
      <c r="K5469" s="65" t="s">
        <v>377</v>
      </c>
    </row>
    <row r="5470" spans="1:11" ht="12.75" customHeight="1">
      <c r="A5470" s="68" t="s">
        <v>479</v>
      </c>
      <c r="B5470" s="68" t="s">
        <v>528</v>
      </c>
      <c r="C5470" s="68" t="s">
        <v>287</v>
      </c>
      <c r="D5470" s="68" t="s">
        <v>359</v>
      </c>
      <c r="E5470" s="68" t="s">
        <v>517</v>
      </c>
      <c r="F5470" s="68" t="s">
        <v>77</v>
      </c>
      <c r="G5470" s="68" t="s">
        <v>273</v>
      </c>
      <c r="H5470" s="68" t="s">
        <v>247</v>
      </c>
      <c r="I5470" s="65">
        <v>1</v>
      </c>
      <c r="J5470" s="65">
        <v>414</v>
      </c>
      <c r="K5470" s="65" t="s">
        <v>377</v>
      </c>
    </row>
    <row r="5471" spans="1:11" ht="12.75" customHeight="1">
      <c r="A5471" s="68" t="s">
        <v>479</v>
      </c>
      <c r="B5471" s="68" t="s">
        <v>528</v>
      </c>
      <c r="C5471" s="68" t="s">
        <v>287</v>
      </c>
      <c r="D5471" s="68" t="s">
        <v>359</v>
      </c>
      <c r="E5471" s="68" t="s">
        <v>517</v>
      </c>
      <c r="F5471" s="68" t="s">
        <v>77</v>
      </c>
      <c r="G5471" s="68" t="s">
        <v>273</v>
      </c>
      <c r="H5471" s="68" t="s">
        <v>375</v>
      </c>
      <c r="I5471" s="65">
        <v>65</v>
      </c>
      <c r="J5471" s="65">
        <v>414</v>
      </c>
      <c r="K5471" s="65" t="s">
        <v>377</v>
      </c>
    </row>
    <row r="5472" spans="1:11" ht="12.75" customHeight="1">
      <c r="A5472" s="68" t="s">
        <v>479</v>
      </c>
      <c r="B5472" s="68" t="s">
        <v>528</v>
      </c>
      <c r="C5472" s="68" t="s">
        <v>287</v>
      </c>
      <c r="D5472" s="68" t="s">
        <v>359</v>
      </c>
      <c r="E5472" s="68" t="s">
        <v>517</v>
      </c>
      <c r="F5472" s="68" t="s">
        <v>77</v>
      </c>
      <c r="G5472" s="68" t="s">
        <v>273</v>
      </c>
      <c r="H5472" s="68" t="s">
        <v>368</v>
      </c>
      <c r="I5472" s="65">
        <v>83</v>
      </c>
      <c r="J5472" s="65">
        <v>414</v>
      </c>
      <c r="K5472" s="65" t="s">
        <v>377</v>
      </c>
    </row>
    <row r="5473" spans="1:11" ht="12.75" customHeight="1">
      <c r="A5473" s="68" t="s">
        <v>479</v>
      </c>
      <c r="B5473" s="68" t="s">
        <v>528</v>
      </c>
      <c r="C5473" s="68" t="s">
        <v>287</v>
      </c>
      <c r="D5473" s="68" t="s">
        <v>359</v>
      </c>
      <c r="E5473" s="68" t="s">
        <v>517</v>
      </c>
      <c r="F5473" s="68" t="s">
        <v>77</v>
      </c>
      <c r="G5473" s="68" t="s">
        <v>273</v>
      </c>
      <c r="H5473" s="68" t="s">
        <v>491</v>
      </c>
      <c r="I5473" s="65">
        <v>51</v>
      </c>
      <c r="J5473" s="65">
        <v>414</v>
      </c>
      <c r="K5473" s="65" t="s">
        <v>377</v>
      </c>
    </row>
    <row r="5474" spans="1:11" ht="12.75" customHeight="1">
      <c r="A5474" s="68" t="s">
        <v>479</v>
      </c>
      <c r="B5474" s="68" t="s">
        <v>528</v>
      </c>
      <c r="C5474" s="68" t="s">
        <v>287</v>
      </c>
      <c r="D5474" s="68" t="s">
        <v>359</v>
      </c>
      <c r="E5474" s="68" t="s">
        <v>517</v>
      </c>
      <c r="F5474" s="68" t="s">
        <v>77</v>
      </c>
      <c r="G5474" s="68" t="s">
        <v>273</v>
      </c>
      <c r="H5474" s="68" t="s">
        <v>369</v>
      </c>
      <c r="I5474" s="65">
        <v>45</v>
      </c>
      <c r="J5474" s="65">
        <v>414</v>
      </c>
      <c r="K5474" s="65" t="s">
        <v>377</v>
      </c>
    </row>
    <row r="5475" spans="1:11" ht="12.75" customHeight="1">
      <c r="A5475" s="68" t="s">
        <v>479</v>
      </c>
      <c r="B5475" s="68" t="s">
        <v>528</v>
      </c>
      <c r="C5475" s="68" t="s">
        <v>287</v>
      </c>
      <c r="D5475" s="68" t="s">
        <v>359</v>
      </c>
      <c r="E5475" s="68" t="s">
        <v>517</v>
      </c>
      <c r="F5475" s="68" t="s">
        <v>77</v>
      </c>
      <c r="G5475" s="68" t="s">
        <v>273</v>
      </c>
      <c r="H5475" s="68" t="s">
        <v>638</v>
      </c>
      <c r="I5475" s="65">
        <v>38</v>
      </c>
      <c r="J5475" s="65">
        <v>414</v>
      </c>
      <c r="K5475" s="65" t="s">
        <v>377</v>
      </c>
    </row>
    <row r="5476" spans="1:11" ht="12.75" customHeight="1">
      <c r="A5476" s="68" t="s">
        <v>479</v>
      </c>
      <c r="B5476" s="68" t="s">
        <v>528</v>
      </c>
      <c r="C5476" s="68" t="s">
        <v>287</v>
      </c>
      <c r="D5476" s="68" t="s">
        <v>359</v>
      </c>
      <c r="E5476" s="68" t="s">
        <v>517</v>
      </c>
      <c r="F5476" s="68" t="s">
        <v>77</v>
      </c>
      <c r="G5476" s="68" t="s">
        <v>273</v>
      </c>
      <c r="H5476" s="68" t="s">
        <v>363</v>
      </c>
      <c r="I5476" s="65">
        <v>5</v>
      </c>
      <c r="J5476" s="65">
        <v>424</v>
      </c>
      <c r="K5476" s="65" t="s">
        <v>378</v>
      </c>
    </row>
    <row r="5477" spans="1:11" ht="12.75" customHeight="1">
      <c r="A5477" s="68" t="s">
        <v>479</v>
      </c>
      <c r="B5477" s="68" t="s">
        <v>528</v>
      </c>
      <c r="C5477" s="68" t="s">
        <v>287</v>
      </c>
      <c r="D5477" s="68" t="s">
        <v>359</v>
      </c>
      <c r="E5477" s="68" t="s">
        <v>517</v>
      </c>
      <c r="F5477" s="68" t="s">
        <v>77</v>
      </c>
      <c r="G5477" s="68" t="s">
        <v>273</v>
      </c>
      <c r="H5477" s="68" t="s">
        <v>364</v>
      </c>
      <c r="I5477" s="65">
        <v>3</v>
      </c>
      <c r="J5477" s="65">
        <v>424</v>
      </c>
      <c r="K5477" s="65" t="s">
        <v>378</v>
      </c>
    </row>
    <row r="5478" spans="1:11" ht="12.75" customHeight="1">
      <c r="A5478" s="68" t="s">
        <v>479</v>
      </c>
      <c r="B5478" s="68" t="s">
        <v>528</v>
      </c>
      <c r="C5478" s="68" t="s">
        <v>287</v>
      </c>
      <c r="D5478" s="68" t="s">
        <v>359</v>
      </c>
      <c r="E5478" s="68" t="s">
        <v>517</v>
      </c>
      <c r="F5478" s="68" t="s">
        <v>77</v>
      </c>
      <c r="G5478" s="68" t="s">
        <v>273</v>
      </c>
      <c r="H5478" s="68" t="s">
        <v>451</v>
      </c>
      <c r="I5478" s="65">
        <v>64</v>
      </c>
      <c r="J5478" s="65">
        <v>424</v>
      </c>
      <c r="K5478" s="65" t="s">
        <v>378</v>
      </c>
    </row>
    <row r="5479" spans="1:11" ht="12.75" customHeight="1">
      <c r="A5479" s="68" t="s">
        <v>479</v>
      </c>
      <c r="B5479" s="68" t="s">
        <v>528</v>
      </c>
      <c r="C5479" s="68" t="s">
        <v>287</v>
      </c>
      <c r="D5479" s="68" t="s">
        <v>359</v>
      </c>
      <c r="E5479" s="68" t="s">
        <v>517</v>
      </c>
      <c r="F5479" s="68" t="s">
        <v>77</v>
      </c>
      <c r="G5479" s="68" t="s">
        <v>273</v>
      </c>
      <c r="H5479" s="68" t="s">
        <v>365</v>
      </c>
      <c r="I5479" s="65">
        <v>52</v>
      </c>
      <c r="J5479" s="65">
        <v>424</v>
      </c>
      <c r="K5479" s="65" t="s">
        <v>378</v>
      </c>
    </row>
    <row r="5480" spans="1:11" ht="12.75" customHeight="1">
      <c r="A5480" s="68" t="s">
        <v>479</v>
      </c>
      <c r="B5480" s="68" t="s">
        <v>528</v>
      </c>
      <c r="C5480" s="68" t="s">
        <v>287</v>
      </c>
      <c r="D5480" s="68" t="s">
        <v>359</v>
      </c>
      <c r="E5480" s="68" t="s">
        <v>517</v>
      </c>
      <c r="F5480" s="68" t="s">
        <v>77</v>
      </c>
      <c r="G5480" s="68" t="s">
        <v>273</v>
      </c>
      <c r="H5480" s="68" t="s">
        <v>366</v>
      </c>
      <c r="I5480" s="65">
        <v>12</v>
      </c>
      <c r="J5480" s="65">
        <v>424</v>
      </c>
      <c r="K5480" s="65" t="s">
        <v>378</v>
      </c>
    </row>
    <row r="5481" spans="1:11" ht="12.75" customHeight="1">
      <c r="A5481" s="68" t="s">
        <v>479</v>
      </c>
      <c r="B5481" s="68" t="s">
        <v>528</v>
      </c>
      <c r="C5481" s="68" t="s">
        <v>287</v>
      </c>
      <c r="D5481" s="68" t="s">
        <v>359</v>
      </c>
      <c r="E5481" s="68" t="s">
        <v>517</v>
      </c>
      <c r="F5481" s="68" t="s">
        <v>77</v>
      </c>
      <c r="G5481" s="68" t="s">
        <v>273</v>
      </c>
      <c r="H5481" s="68" t="s">
        <v>367</v>
      </c>
      <c r="I5481" s="65">
        <v>11</v>
      </c>
      <c r="J5481" s="65">
        <v>424</v>
      </c>
      <c r="K5481" s="65" t="s">
        <v>378</v>
      </c>
    </row>
    <row r="5482" spans="1:11" ht="12.75" customHeight="1">
      <c r="A5482" s="68" t="s">
        <v>479</v>
      </c>
      <c r="B5482" s="68" t="s">
        <v>528</v>
      </c>
      <c r="C5482" s="68" t="s">
        <v>287</v>
      </c>
      <c r="D5482" s="68" t="s">
        <v>359</v>
      </c>
      <c r="E5482" s="68" t="s">
        <v>517</v>
      </c>
      <c r="F5482" s="68" t="s">
        <v>77</v>
      </c>
      <c r="G5482" s="68" t="s">
        <v>273</v>
      </c>
      <c r="H5482" s="68" t="s">
        <v>247</v>
      </c>
      <c r="I5482" s="65">
        <v>2</v>
      </c>
      <c r="J5482" s="65">
        <v>424</v>
      </c>
      <c r="K5482" s="65" t="s">
        <v>378</v>
      </c>
    </row>
    <row r="5483" spans="1:11" ht="12.75" customHeight="1">
      <c r="A5483" s="68" t="s">
        <v>479</v>
      </c>
      <c r="B5483" s="68" t="s">
        <v>528</v>
      </c>
      <c r="C5483" s="68" t="s">
        <v>287</v>
      </c>
      <c r="D5483" s="68" t="s">
        <v>359</v>
      </c>
      <c r="E5483" s="68" t="s">
        <v>517</v>
      </c>
      <c r="F5483" s="68" t="s">
        <v>77</v>
      </c>
      <c r="G5483" s="68" t="s">
        <v>273</v>
      </c>
      <c r="H5483" s="68" t="s">
        <v>369</v>
      </c>
      <c r="I5483" s="65">
        <v>15</v>
      </c>
      <c r="J5483" s="65">
        <v>424</v>
      </c>
      <c r="K5483" s="65" t="s">
        <v>378</v>
      </c>
    </row>
    <row r="5484" spans="1:11" ht="12.75" customHeight="1">
      <c r="A5484" s="68" t="s">
        <v>479</v>
      </c>
      <c r="B5484" s="68" t="s">
        <v>528</v>
      </c>
      <c r="C5484" s="68" t="s">
        <v>287</v>
      </c>
      <c r="D5484" s="68" t="s">
        <v>359</v>
      </c>
      <c r="E5484" s="68" t="s">
        <v>517</v>
      </c>
      <c r="F5484" s="68" t="s">
        <v>77</v>
      </c>
      <c r="G5484" s="68" t="s">
        <v>273</v>
      </c>
      <c r="H5484" s="68" t="s">
        <v>638</v>
      </c>
      <c r="I5484" s="65">
        <v>106</v>
      </c>
      <c r="J5484" s="65">
        <v>424</v>
      </c>
      <c r="K5484" s="65" t="s">
        <v>378</v>
      </c>
    </row>
    <row r="5485" spans="1:11" ht="12.75" customHeight="1">
      <c r="A5485" s="68" t="s">
        <v>479</v>
      </c>
      <c r="B5485" s="68" t="s">
        <v>528</v>
      </c>
      <c r="C5485" s="68" t="s">
        <v>287</v>
      </c>
      <c r="D5485" s="68" t="s">
        <v>359</v>
      </c>
      <c r="E5485" s="68" t="s">
        <v>517</v>
      </c>
      <c r="F5485" s="68" t="s">
        <v>77</v>
      </c>
      <c r="G5485" s="68" t="s">
        <v>273</v>
      </c>
      <c r="H5485" s="68" t="s">
        <v>363</v>
      </c>
      <c r="I5485" s="65">
        <v>11</v>
      </c>
      <c r="J5485" s="65">
        <v>419</v>
      </c>
      <c r="K5485" s="65" t="s">
        <v>262</v>
      </c>
    </row>
    <row r="5486" spans="1:11" ht="12.75" customHeight="1">
      <c r="A5486" s="68" t="s">
        <v>479</v>
      </c>
      <c r="B5486" s="68" t="s">
        <v>528</v>
      </c>
      <c r="C5486" s="68" t="s">
        <v>287</v>
      </c>
      <c r="D5486" s="68" t="s">
        <v>359</v>
      </c>
      <c r="E5486" s="68" t="s">
        <v>517</v>
      </c>
      <c r="F5486" s="68" t="s">
        <v>77</v>
      </c>
      <c r="G5486" s="68" t="s">
        <v>273</v>
      </c>
      <c r="H5486" s="68" t="s">
        <v>451</v>
      </c>
      <c r="I5486" s="65">
        <v>1179</v>
      </c>
      <c r="J5486" s="65">
        <v>419</v>
      </c>
      <c r="K5486" s="65" t="s">
        <v>262</v>
      </c>
    </row>
    <row r="5487" spans="1:11" ht="12.75" customHeight="1">
      <c r="A5487" s="68" t="s">
        <v>479</v>
      </c>
      <c r="B5487" s="68" t="s">
        <v>528</v>
      </c>
      <c r="C5487" s="68" t="s">
        <v>287</v>
      </c>
      <c r="D5487" s="68" t="s">
        <v>359</v>
      </c>
      <c r="E5487" s="68" t="s">
        <v>517</v>
      </c>
      <c r="F5487" s="68" t="s">
        <v>77</v>
      </c>
      <c r="G5487" s="68" t="s">
        <v>273</v>
      </c>
      <c r="H5487" s="68" t="s">
        <v>365</v>
      </c>
      <c r="I5487" s="65">
        <v>2222</v>
      </c>
      <c r="J5487" s="65">
        <v>419</v>
      </c>
      <c r="K5487" s="65" t="s">
        <v>262</v>
      </c>
    </row>
    <row r="5488" spans="1:11" ht="12.75" customHeight="1">
      <c r="A5488" s="68" t="s">
        <v>479</v>
      </c>
      <c r="B5488" s="68" t="s">
        <v>528</v>
      </c>
      <c r="C5488" s="68" t="s">
        <v>287</v>
      </c>
      <c r="D5488" s="68" t="s">
        <v>359</v>
      </c>
      <c r="E5488" s="68" t="s">
        <v>517</v>
      </c>
      <c r="F5488" s="68" t="s">
        <v>77</v>
      </c>
      <c r="G5488" s="68" t="s">
        <v>273</v>
      </c>
      <c r="H5488" s="68" t="s">
        <v>366</v>
      </c>
      <c r="I5488" s="65">
        <v>330</v>
      </c>
      <c r="J5488" s="65">
        <v>419</v>
      </c>
      <c r="K5488" s="65" t="s">
        <v>262</v>
      </c>
    </row>
    <row r="5489" spans="1:11" ht="12.75" customHeight="1">
      <c r="A5489" s="68" t="s">
        <v>479</v>
      </c>
      <c r="B5489" s="68" t="s">
        <v>528</v>
      </c>
      <c r="C5489" s="68" t="s">
        <v>287</v>
      </c>
      <c r="D5489" s="68" t="s">
        <v>359</v>
      </c>
      <c r="E5489" s="68" t="s">
        <v>517</v>
      </c>
      <c r="F5489" s="68" t="s">
        <v>77</v>
      </c>
      <c r="G5489" s="68" t="s">
        <v>273</v>
      </c>
      <c r="H5489" s="68" t="s">
        <v>367</v>
      </c>
      <c r="I5489" s="65">
        <v>177</v>
      </c>
      <c r="J5489" s="65">
        <v>419</v>
      </c>
      <c r="K5489" s="65" t="s">
        <v>262</v>
      </c>
    </row>
    <row r="5490" spans="1:11" ht="12.75" customHeight="1">
      <c r="A5490" s="68" t="s">
        <v>479</v>
      </c>
      <c r="B5490" s="68" t="s">
        <v>528</v>
      </c>
      <c r="C5490" s="68" t="s">
        <v>287</v>
      </c>
      <c r="D5490" s="68" t="s">
        <v>359</v>
      </c>
      <c r="E5490" s="68" t="s">
        <v>517</v>
      </c>
      <c r="F5490" s="68" t="s">
        <v>77</v>
      </c>
      <c r="G5490" s="68" t="s">
        <v>273</v>
      </c>
      <c r="H5490" s="68" t="s">
        <v>247</v>
      </c>
      <c r="I5490" s="65">
        <v>7</v>
      </c>
      <c r="J5490" s="65">
        <v>419</v>
      </c>
      <c r="K5490" s="65" t="s">
        <v>262</v>
      </c>
    </row>
    <row r="5491" spans="1:11" ht="12.75" customHeight="1">
      <c r="A5491" s="68" t="s">
        <v>479</v>
      </c>
      <c r="B5491" s="68" t="s">
        <v>528</v>
      </c>
      <c r="C5491" s="68" t="s">
        <v>287</v>
      </c>
      <c r="D5491" s="68" t="s">
        <v>359</v>
      </c>
      <c r="E5491" s="68" t="s">
        <v>517</v>
      </c>
      <c r="F5491" s="68" t="s">
        <v>77</v>
      </c>
      <c r="G5491" s="68" t="s">
        <v>273</v>
      </c>
      <c r="H5491" s="68" t="s">
        <v>375</v>
      </c>
      <c r="I5491" s="65">
        <v>72</v>
      </c>
      <c r="J5491" s="65">
        <v>419</v>
      </c>
      <c r="K5491" s="65" t="s">
        <v>262</v>
      </c>
    </row>
    <row r="5492" spans="1:11" ht="12.75" customHeight="1">
      <c r="A5492" s="68" t="s">
        <v>479</v>
      </c>
      <c r="B5492" s="68" t="s">
        <v>528</v>
      </c>
      <c r="C5492" s="68" t="s">
        <v>287</v>
      </c>
      <c r="D5492" s="68" t="s">
        <v>359</v>
      </c>
      <c r="E5492" s="68" t="s">
        <v>517</v>
      </c>
      <c r="F5492" s="68" t="s">
        <v>77</v>
      </c>
      <c r="G5492" s="68" t="s">
        <v>273</v>
      </c>
      <c r="H5492" s="68" t="s">
        <v>368</v>
      </c>
      <c r="I5492" s="65">
        <v>86</v>
      </c>
      <c r="J5492" s="65">
        <v>419</v>
      </c>
      <c r="K5492" s="65" t="s">
        <v>262</v>
      </c>
    </row>
    <row r="5493" spans="1:11" ht="12.75" customHeight="1">
      <c r="A5493" s="68" t="s">
        <v>479</v>
      </c>
      <c r="B5493" s="68" t="s">
        <v>528</v>
      </c>
      <c r="C5493" s="68" t="s">
        <v>287</v>
      </c>
      <c r="D5493" s="68" t="s">
        <v>359</v>
      </c>
      <c r="E5493" s="68" t="s">
        <v>517</v>
      </c>
      <c r="F5493" s="68" t="s">
        <v>77</v>
      </c>
      <c r="G5493" s="68" t="s">
        <v>273</v>
      </c>
      <c r="H5493" s="68" t="s">
        <v>491</v>
      </c>
      <c r="I5493" s="65">
        <v>30</v>
      </c>
      <c r="J5493" s="65">
        <v>419</v>
      </c>
      <c r="K5493" s="65" t="s">
        <v>262</v>
      </c>
    </row>
    <row r="5494" spans="1:11" ht="12.75" customHeight="1">
      <c r="A5494" s="68" t="s">
        <v>479</v>
      </c>
      <c r="B5494" s="68" t="s">
        <v>528</v>
      </c>
      <c r="C5494" s="68" t="s">
        <v>287</v>
      </c>
      <c r="D5494" s="68" t="s">
        <v>359</v>
      </c>
      <c r="E5494" s="68" t="s">
        <v>517</v>
      </c>
      <c r="F5494" s="68" t="s">
        <v>77</v>
      </c>
      <c r="G5494" s="68" t="s">
        <v>273</v>
      </c>
      <c r="H5494" s="68" t="s">
        <v>369</v>
      </c>
      <c r="I5494" s="65">
        <v>27</v>
      </c>
      <c r="J5494" s="65">
        <v>419</v>
      </c>
      <c r="K5494" s="65" t="s">
        <v>262</v>
      </c>
    </row>
    <row r="5495" spans="1:11" ht="12.75" customHeight="1">
      <c r="A5495" s="68" t="s">
        <v>479</v>
      </c>
      <c r="B5495" s="68" t="s">
        <v>528</v>
      </c>
      <c r="C5495" s="68" t="s">
        <v>287</v>
      </c>
      <c r="D5495" s="68" t="s">
        <v>359</v>
      </c>
      <c r="E5495" s="68" t="s">
        <v>517</v>
      </c>
      <c r="F5495" s="68" t="s">
        <v>77</v>
      </c>
      <c r="G5495" s="68" t="s">
        <v>273</v>
      </c>
      <c r="H5495" s="68" t="s">
        <v>638</v>
      </c>
      <c r="I5495" s="65">
        <v>11</v>
      </c>
      <c r="J5495" s="65">
        <v>419</v>
      </c>
      <c r="K5495" s="65" t="s">
        <v>262</v>
      </c>
    </row>
    <row r="5496" spans="1:11" ht="12.75" customHeight="1">
      <c r="A5496" s="68" t="s">
        <v>479</v>
      </c>
      <c r="B5496" s="68" t="s">
        <v>528</v>
      </c>
      <c r="C5496" s="68" t="s">
        <v>287</v>
      </c>
      <c r="D5496" s="68" t="s">
        <v>359</v>
      </c>
      <c r="E5496" s="68" t="s">
        <v>517</v>
      </c>
      <c r="F5496" s="68" t="s">
        <v>77</v>
      </c>
      <c r="G5496" s="68" t="s">
        <v>273</v>
      </c>
      <c r="H5496" s="68" t="s">
        <v>363</v>
      </c>
      <c r="I5496" s="65">
        <v>7</v>
      </c>
      <c r="J5496" s="65">
        <v>403</v>
      </c>
      <c r="K5496" s="65" t="s">
        <v>428</v>
      </c>
    </row>
    <row r="5497" spans="1:11" ht="12.75" customHeight="1">
      <c r="A5497" s="68" t="s">
        <v>479</v>
      </c>
      <c r="B5497" s="68" t="s">
        <v>528</v>
      </c>
      <c r="C5497" s="68" t="s">
        <v>287</v>
      </c>
      <c r="D5497" s="68" t="s">
        <v>359</v>
      </c>
      <c r="E5497" s="68" t="s">
        <v>517</v>
      </c>
      <c r="F5497" s="68" t="s">
        <v>77</v>
      </c>
      <c r="G5497" s="68" t="s">
        <v>273</v>
      </c>
      <c r="H5497" s="68" t="s">
        <v>451</v>
      </c>
      <c r="I5497" s="65">
        <v>75</v>
      </c>
      <c r="J5497" s="65">
        <v>403</v>
      </c>
      <c r="K5497" s="65" t="s">
        <v>428</v>
      </c>
    </row>
    <row r="5498" spans="1:11" ht="12.75" customHeight="1">
      <c r="A5498" s="68" t="s">
        <v>479</v>
      </c>
      <c r="B5498" s="68" t="s">
        <v>528</v>
      </c>
      <c r="C5498" s="68" t="s">
        <v>287</v>
      </c>
      <c r="D5498" s="68" t="s">
        <v>359</v>
      </c>
      <c r="E5498" s="68" t="s">
        <v>517</v>
      </c>
      <c r="F5498" s="68" t="s">
        <v>77</v>
      </c>
      <c r="G5498" s="68" t="s">
        <v>273</v>
      </c>
      <c r="H5498" s="68" t="s">
        <v>365</v>
      </c>
      <c r="I5498" s="65">
        <v>82</v>
      </c>
      <c r="J5498" s="65">
        <v>403</v>
      </c>
      <c r="K5498" s="65" t="s">
        <v>428</v>
      </c>
    </row>
    <row r="5499" spans="1:11" ht="12.75" customHeight="1">
      <c r="A5499" s="68" t="s">
        <v>479</v>
      </c>
      <c r="B5499" s="68" t="s">
        <v>528</v>
      </c>
      <c r="C5499" s="68" t="s">
        <v>287</v>
      </c>
      <c r="D5499" s="68" t="s">
        <v>359</v>
      </c>
      <c r="E5499" s="68" t="s">
        <v>517</v>
      </c>
      <c r="F5499" s="68" t="s">
        <v>77</v>
      </c>
      <c r="G5499" s="68" t="s">
        <v>273</v>
      </c>
      <c r="H5499" s="68" t="s">
        <v>366</v>
      </c>
      <c r="I5499" s="65">
        <v>29</v>
      </c>
      <c r="J5499" s="65">
        <v>403</v>
      </c>
      <c r="K5499" s="65" t="s">
        <v>428</v>
      </c>
    </row>
    <row r="5500" spans="1:11" ht="12.75" customHeight="1">
      <c r="A5500" s="68" t="s">
        <v>479</v>
      </c>
      <c r="B5500" s="68" t="s">
        <v>528</v>
      </c>
      <c r="C5500" s="68" t="s">
        <v>287</v>
      </c>
      <c r="D5500" s="68" t="s">
        <v>359</v>
      </c>
      <c r="E5500" s="68" t="s">
        <v>517</v>
      </c>
      <c r="F5500" s="68" t="s">
        <v>77</v>
      </c>
      <c r="G5500" s="68" t="s">
        <v>273</v>
      </c>
      <c r="H5500" s="68" t="s">
        <v>367</v>
      </c>
      <c r="I5500" s="65">
        <v>17</v>
      </c>
      <c r="J5500" s="65">
        <v>403</v>
      </c>
      <c r="K5500" s="65" t="s">
        <v>428</v>
      </c>
    </row>
    <row r="5501" spans="1:11" ht="12.75" customHeight="1">
      <c r="A5501" s="68" t="s">
        <v>479</v>
      </c>
      <c r="B5501" s="68" t="s">
        <v>528</v>
      </c>
      <c r="C5501" s="68" t="s">
        <v>287</v>
      </c>
      <c r="D5501" s="68" t="s">
        <v>359</v>
      </c>
      <c r="E5501" s="68" t="s">
        <v>517</v>
      </c>
      <c r="F5501" s="68" t="s">
        <v>77</v>
      </c>
      <c r="G5501" s="68" t="s">
        <v>273</v>
      </c>
      <c r="H5501" s="68" t="s">
        <v>375</v>
      </c>
      <c r="I5501" s="65">
        <v>58</v>
      </c>
      <c r="J5501" s="65">
        <v>403</v>
      </c>
      <c r="K5501" s="65" t="s">
        <v>428</v>
      </c>
    </row>
    <row r="5502" spans="1:11" ht="12.75" customHeight="1">
      <c r="A5502" s="68" t="s">
        <v>479</v>
      </c>
      <c r="B5502" s="68" t="s">
        <v>528</v>
      </c>
      <c r="C5502" s="68" t="s">
        <v>287</v>
      </c>
      <c r="D5502" s="68" t="s">
        <v>359</v>
      </c>
      <c r="E5502" s="68" t="s">
        <v>517</v>
      </c>
      <c r="F5502" s="68" t="s">
        <v>77</v>
      </c>
      <c r="G5502" s="68" t="s">
        <v>273</v>
      </c>
      <c r="H5502" s="68" t="s">
        <v>368</v>
      </c>
      <c r="I5502" s="65">
        <v>54</v>
      </c>
      <c r="J5502" s="65">
        <v>403</v>
      </c>
      <c r="K5502" s="65" t="s">
        <v>428</v>
      </c>
    </row>
    <row r="5503" spans="1:11" ht="12.75" customHeight="1">
      <c r="A5503" s="68" t="s">
        <v>479</v>
      </c>
      <c r="B5503" s="68" t="s">
        <v>528</v>
      </c>
      <c r="C5503" s="68" t="s">
        <v>287</v>
      </c>
      <c r="D5503" s="68" t="s">
        <v>359</v>
      </c>
      <c r="E5503" s="68" t="s">
        <v>517</v>
      </c>
      <c r="F5503" s="68" t="s">
        <v>77</v>
      </c>
      <c r="G5503" s="68" t="s">
        <v>273</v>
      </c>
      <c r="H5503" s="68" t="s">
        <v>491</v>
      </c>
      <c r="I5503" s="65">
        <v>32</v>
      </c>
      <c r="J5503" s="65">
        <v>403</v>
      </c>
      <c r="K5503" s="65" t="s">
        <v>428</v>
      </c>
    </row>
    <row r="5504" spans="1:11" ht="12.75" customHeight="1">
      <c r="A5504" s="68" t="s">
        <v>479</v>
      </c>
      <c r="B5504" s="68" t="s">
        <v>528</v>
      </c>
      <c r="C5504" s="68" t="s">
        <v>287</v>
      </c>
      <c r="D5504" s="68" t="s">
        <v>359</v>
      </c>
      <c r="E5504" s="68" t="s">
        <v>517</v>
      </c>
      <c r="F5504" s="68" t="s">
        <v>77</v>
      </c>
      <c r="G5504" s="68" t="s">
        <v>273</v>
      </c>
      <c r="H5504" s="68" t="s">
        <v>369</v>
      </c>
      <c r="I5504" s="65">
        <v>24</v>
      </c>
      <c r="J5504" s="65">
        <v>403</v>
      </c>
      <c r="K5504" s="65" t="s">
        <v>428</v>
      </c>
    </row>
    <row r="5505" spans="1:11" ht="12.75" customHeight="1">
      <c r="A5505" s="68" t="s">
        <v>479</v>
      </c>
      <c r="B5505" s="68" t="s">
        <v>528</v>
      </c>
      <c r="C5505" s="68" t="s">
        <v>287</v>
      </c>
      <c r="D5505" s="68" t="s">
        <v>359</v>
      </c>
      <c r="E5505" s="68" t="s">
        <v>517</v>
      </c>
      <c r="F5505" s="68" t="s">
        <v>77</v>
      </c>
      <c r="G5505" s="68" t="s">
        <v>273</v>
      </c>
      <c r="H5505" s="68" t="s">
        <v>638</v>
      </c>
      <c r="I5505" s="65">
        <v>17</v>
      </c>
      <c r="J5505" s="65">
        <v>403</v>
      </c>
      <c r="K5505" s="65" t="s">
        <v>428</v>
      </c>
    </row>
    <row r="5506" spans="1:11" ht="12.75" customHeight="1">
      <c r="A5506" s="68" t="s">
        <v>479</v>
      </c>
      <c r="B5506" s="68" t="s">
        <v>528</v>
      </c>
      <c r="C5506" s="68" t="s">
        <v>287</v>
      </c>
      <c r="D5506" s="68" t="s">
        <v>359</v>
      </c>
      <c r="E5506" s="68" t="s">
        <v>517</v>
      </c>
      <c r="F5506" s="68" t="s">
        <v>77</v>
      </c>
      <c r="G5506" s="68" t="s">
        <v>273</v>
      </c>
      <c r="H5506" s="68" t="s">
        <v>363</v>
      </c>
      <c r="I5506" s="65">
        <v>5</v>
      </c>
      <c r="J5506" s="65">
        <v>418</v>
      </c>
      <c r="K5506" s="65" t="s">
        <v>429</v>
      </c>
    </row>
    <row r="5507" spans="1:11" ht="12.75" customHeight="1">
      <c r="A5507" s="68" t="s">
        <v>479</v>
      </c>
      <c r="B5507" s="68" t="s">
        <v>528</v>
      </c>
      <c r="C5507" s="68" t="s">
        <v>287</v>
      </c>
      <c r="D5507" s="68" t="s">
        <v>359</v>
      </c>
      <c r="E5507" s="68" t="s">
        <v>517</v>
      </c>
      <c r="F5507" s="68" t="s">
        <v>77</v>
      </c>
      <c r="G5507" s="68" t="s">
        <v>273</v>
      </c>
      <c r="H5507" s="68" t="s">
        <v>451</v>
      </c>
      <c r="I5507" s="65">
        <v>13</v>
      </c>
      <c r="J5507" s="65">
        <v>418</v>
      </c>
      <c r="K5507" s="65" t="s">
        <v>429</v>
      </c>
    </row>
    <row r="5508" spans="1:11" ht="12.75" customHeight="1">
      <c r="A5508" s="68" t="s">
        <v>479</v>
      </c>
      <c r="B5508" s="68" t="s">
        <v>528</v>
      </c>
      <c r="C5508" s="68" t="s">
        <v>287</v>
      </c>
      <c r="D5508" s="68" t="s">
        <v>359</v>
      </c>
      <c r="E5508" s="68" t="s">
        <v>517</v>
      </c>
      <c r="F5508" s="68" t="s">
        <v>77</v>
      </c>
      <c r="G5508" s="68" t="s">
        <v>273</v>
      </c>
      <c r="H5508" s="68" t="s">
        <v>365</v>
      </c>
      <c r="I5508" s="65">
        <v>15</v>
      </c>
      <c r="J5508" s="65">
        <v>418</v>
      </c>
      <c r="K5508" s="65" t="s">
        <v>429</v>
      </c>
    </row>
    <row r="5509" spans="1:11" ht="12.75" customHeight="1">
      <c r="A5509" s="68" t="s">
        <v>479</v>
      </c>
      <c r="B5509" s="68" t="s">
        <v>528</v>
      </c>
      <c r="C5509" s="68" t="s">
        <v>287</v>
      </c>
      <c r="D5509" s="68" t="s">
        <v>359</v>
      </c>
      <c r="E5509" s="68" t="s">
        <v>517</v>
      </c>
      <c r="F5509" s="68" t="s">
        <v>77</v>
      </c>
      <c r="G5509" s="68" t="s">
        <v>273</v>
      </c>
      <c r="H5509" s="68" t="s">
        <v>366</v>
      </c>
      <c r="I5509" s="65">
        <v>8</v>
      </c>
      <c r="J5509" s="65">
        <v>418</v>
      </c>
      <c r="K5509" s="65" t="s">
        <v>429</v>
      </c>
    </row>
    <row r="5510" spans="1:11" ht="12.75" customHeight="1">
      <c r="A5510" s="68" t="s">
        <v>479</v>
      </c>
      <c r="B5510" s="68" t="s">
        <v>528</v>
      </c>
      <c r="C5510" s="68" t="s">
        <v>287</v>
      </c>
      <c r="D5510" s="68" t="s">
        <v>359</v>
      </c>
      <c r="E5510" s="68" t="s">
        <v>517</v>
      </c>
      <c r="F5510" s="68" t="s">
        <v>77</v>
      </c>
      <c r="G5510" s="68" t="s">
        <v>273</v>
      </c>
      <c r="H5510" s="68" t="s">
        <v>367</v>
      </c>
      <c r="I5510" s="65">
        <v>48</v>
      </c>
      <c r="J5510" s="65">
        <v>418</v>
      </c>
      <c r="K5510" s="65" t="s">
        <v>429</v>
      </c>
    </row>
    <row r="5511" spans="1:11" ht="12.75" customHeight="1">
      <c r="A5511" s="68" t="s">
        <v>479</v>
      </c>
      <c r="B5511" s="68" t="s">
        <v>528</v>
      </c>
      <c r="C5511" s="68" t="s">
        <v>287</v>
      </c>
      <c r="D5511" s="68" t="s">
        <v>359</v>
      </c>
      <c r="E5511" s="68" t="s">
        <v>517</v>
      </c>
      <c r="F5511" s="68" t="s">
        <v>77</v>
      </c>
      <c r="G5511" s="68" t="s">
        <v>273</v>
      </c>
      <c r="H5511" s="68" t="s">
        <v>247</v>
      </c>
      <c r="I5511" s="65">
        <v>4</v>
      </c>
      <c r="J5511" s="65">
        <v>418</v>
      </c>
      <c r="K5511" s="65" t="s">
        <v>429</v>
      </c>
    </row>
    <row r="5512" spans="1:11" ht="12.75" customHeight="1">
      <c r="A5512" s="68" t="s">
        <v>479</v>
      </c>
      <c r="B5512" s="68" t="s">
        <v>528</v>
      </c>
      <c r="C5512" s="68" t="s">
        <v>287</v>
      </c>
      <c r="D5512" s="68" t="s">
        <v>359</v>
      </c>
      <c r="E5512" s="68" t="s">
        <v>517</v>
      </c>
      <c r="F5512" s="68" t="s">
        <v>77</v>
      </c>
      <c r="G5512" s="68" t="s">
        <v>273</v>
      </c>
      <c r="H5512" s="68" t="s">
        <v>375</v>
      </c>
      <c r="I5512" s="65">
        <v>81</v>
      </c>
      <c r="J5512" s="65">
        <v>418</v>
      </c>
      <c r="K5512" s="65" t="s">
        <v>429</v>
      </c>
    </row>
    <row r="5513" spans="1:11" ht="12.75" customHeight="1">
      <c r="A5513" s="68" t="s">
        <v>479</v>
      </c>
      <c r="B5513" s="68" t="s">
        <v>528</v>
      </c>
      <c r="C5513" s="68" t="s">
        <v>287</v>
      </c>
      <c r="D5513" s="68" t="s">
        <v>359</v>
      </c>
      <c r="E5513" s="68" t="s">
        <v>517</v>
      </c>
      <c r="F5513" s="68" t="s">
        <v>77</v>
      </c>
      <c r="G5513" s="68" t="s">
        <v>273</v>
      </c>
      <c r="H5513" s="68" t="s">
        <v>368</v>
      </c>
      <c r="I5513" s="65">
        <v>73</v>
      </c>
      <c r="J5513" s="65">
        <v>418</v>
      </c>
      <c r="K5513" s="65" t="s">
        <v>429</v>
      </c>
    </row>
    <row r="5514" spans="1:11" ht="12.75" customHeight="1">
      <c r="A5514" s="68" t="s">
        <v>479</v>
      </c>
      <c r="B5514" s="68" t="s">
        <v>528</v>
      </c>
      <c r="C5514" s="68" t="s">
        <v>287</v>
      </c>
      <c r="D5514" s="68" t="s">
        <v>359</v>
      </c>
      <c r="E5514" s="68" t="s">
        <v>517</v>
      </c>
      <c r="F5514" s="68" t="s">
        <v>77</v>
      </c>
      <c r="G5514" s="68" t="s">
        <v>273</v>
      </c>
      <c r="H5514" s="68" t="s">
        <v>491</v>
      </c>
      <c r="I5514" s="65">
        <v>70</v>
      </c>
      <c r="J5514" s="65">
        <v>418</v>
      </c>
      <c r="K5514" s="65" t="s">
        <v>429</v>
      </c>
    </row>
    <row r="5515" spans="1:11" ht="12.75" customHeight="1">
      <c r="A5515" s="68" t="s">
        <v>479</v>
      </c>
      <c r="B5515" s="68" t="s">
        <v>528</v>
      </c>
      <c r="C5515" s="68" t="s">
        <v>287</v>
      </c>
      <c r="D5515" s="68" t="s">
        <v>359</v>
      </c>
      <c r="E5515" s="68" t="s">
        <v>517</v>
      </c>
      <c r="F5515" s="68" t="s">
        <v>77</v>
      </c>
      <c r="G5515" s="68" t="s">
        <v>273</v>
      </c>
      <c r="H5515" s="68" t="s">
        <v>369</v>
      </c>
      <c r="I5515" s="65">
        <v>36</v>
      </c>
      <c r="J5515" s="65">
        <v>418</v>
      </c>
      <c r="K5515" s="65" t="s">
        <v>429</v>
      </c>
    </row>
    <row r="5516" spans="1:11" ht="12.75" customHeight="1">
      <c r="A5516" s="68" t="s">
        <v>479</v>
      </c>
      <c r="B5516" s="68" t="s">
        <v>528</v>
      </c>
      <c r="C5516" s="68" t="s">
        <v>287</v>
      </c>
      <c r="D5516" s="68" t="s">
        <v>359</v>
      </c>
      <c r="E5516" s="68" t="s">
        <v>517</v>
      </c>
      <c r="F5516" s="68" t="s">
        <v>77</v>
      </c>
      <c r="G5516" s="68" t="s">
        <v>273</v>
      </c>
      <c r="H5516" s="68" t="s">
        <v>638</v>
      </c>
      <c r="I5516" s="65">
        <v>15</v>
      </c>
      <c r="J5516" s="65">
        <v>418</v>
      </c>
      <c r="K5516" s="65" t="s">
        <v>429</v>
      </c>
    </row>
    <row r="5517" spans="1:11" ht="12.75" customHeight="1">
      <c r="A5517" s="68" t="s">
        <v>479</v>
      </c>
      <c r="B5517" s="68" t="s">
        <v>528</v>
      </c>
      <c r="C5517" s="68" t="s">
        <v>287</v>
      </c>
      <c r="D5517" s="68" t="s">
        <v>359</v>
      </c>
      <c r="E5517" s="68" t="s">
        <v>517</v>
      </c>
      <c r="F5517" s="68" t="s">
        <v>77</v>
      </c>
      <c r="G5517" s="68" t="s">
        <v>273</v>
      </c>
      <c r="H5517" s="68" t="s">
        <v>363</v>
      </c>
      <c r="I5517" s="65">
        <v>2</v>
      </c>
      <c r="J5517" s="65">
        <v>406</v>
      </c>
      <c r="K5517" s="65" t="s">
        <v>497</v>
      </c>
    </row>
    <row r="5518" spans="1:11" ht="12.75" customHeight="1">
      <c r="A5518" s="68" t="s">
        <v>479</v>
      </c>
      <c r="B5518" s="68" t="s">
        <v>528</v>
      </c>
      <c r="C5518" s="68" t="s">
        <v>287</v>
      </c>
      <c r="D5518" s="68" t="s">
        <v>359</v>
      </c>
      <c r="E5518" s="68" t="s">
        <v>517</v>
      </c>
      <c r="F5518" s="68" t="s">
        <v>77</v>
      </c>
      <c r="G5518" s="68" t="s">
        <v>273</v>
      </c>
      <c r="H5518" s="68" t="s">
        <v>368</v>
      </c>
      <c r="I5518" s="65">
        <v>213</v>
      </c>
      <c r="J5518" s="65">
        <v>406</v>
      </c>
      <c r="K5518" s="65" t="s">
        <v>497</v>
      </c>
    </row>
    <row r="5519" spans="1:11" ht="12.75" customHeight="1">
      <c r="A5519" s="68" t="s">
        <v>479</v>
      </c>
      <c r="B5519" s="68" t="s">
        <v>528</v>
      </c>
      <c r="C5519" s="68" t="s">
        <v>287</v>
      </c>
      <c r="D5519" s="68" t="s">
        <v>359</v>
      </c>
      <c r="E5519" s="68" t="s">
        <v>517</v>
      </c>
      <c r="F5519" s="68" t="s">
        <v>77</v>
      </c>
      <c r="G5519" s="68" t="s">
        <v>273</v>
      </c>
      <c r="H5519" s="68" t="s">
        <v>491</v>
      </c>
      <c r="I5519" s="65">
        <v>269</v>
      </c>
      <c r="J5519" s="65">
        <v>406</v>
      </c>
      <c r="K5519" s="65" t="s">
        <v>497</v>
      </c>
    </row>
    <row r="5520" spans="1:11" ht="12.75" customHeight="1">
      <c r="A5520" s="68" t="s">
        <v>479</v>
      </c>
      <c r="B5520" s="68" t="s">
        <v>528</v>
      </c>
      <c r="C5520" s="68" t="s">
        <v>287</v>
      </c>
      <c r="D5520" s="68" t="s">
        <v>359</v>
      </c>
      <c r="E5520" s="68" t="s">
        <v>517</v>
      </c>
      <c r="F5520" s="68" t="s">
        <v>77</v>
      </c>
      <c r="G5520" s="68" t="s">
        <v>273</v>
      </c>
      <c r="H5520" s="68" t="s">
        <v>369</v>
      </c>
      <c r="I5520" s="65">
        <v>87</v>
      </c>
      <c r="J5520" s="65">
        <v>406</v>
      </c>
      <c r="K5520" s="65" t="s">
        <v>497</v>
      </c>
    </row>
    <row r="5521" spans="1:11" ht="12.75" customHeight="1">
      <c r="A5521" s="68" t="s">
        <v>479</v>
      </c>
      <c r="B5521" s="68" t="s">
        <v>528</v>
      </c>
      <c r="C5521" s="68" t="s">
        <v>287</v>
      </c>
      <c r="D5521" s="68" t="s">
        <v>359</v>
      </c>
      <c r="E5521" s="68" t="s">
        <v>517</v>
      </c>
      <c r="F5521" s="68" t="s">
        <v>77</v>
      </c>
      <c r="G5521" s="68" t="s">
        <v>273</v>
      </c>
      <c r="H5521" s="68" t="s">
        <v>638</v>
      </c>
      <c r="I5521" s="65">
        <v>6</v>
      </c>
      <c r="J5521" s="65">
        <v>406</v>
      </c>
      <c r="K5521" s="65" t="s">
        <v>497</v>
      </c>
    </row>
    <row r="5522" spans="1:11" ht="12.75" customHeight="1">
      <c r="A5522" s="68" t="s">
        <v>479</v>
      </c>
      <c r="B5522" s="68" t="s">
        <v>528</v>
      </c>
      <c r="C5522" s="68" t="s">
        <v>287</v>
      </c>
      <c r="D5522" s="68" t="s">
        <v>359</v>
      </c>
      <c r="E5522" s="68" t="s">
        <v>517</v>
      </c>
      <c r="F5522" s="68" t="s">
        <v>77</v>
      </c>
      <c r="G5522" s="68" t="s">
        <v>273</v>
      </c>
      <c r="H5522" s="68" t="s">
        <v>363</v>
      </c>
      <c r="I5522" s="65">
        <v>2</v>
      </c>
      <c r="J5522" s="65">
        <v>411</v>
      </c>
      <c r="K5522" s="65" t="s">
        <v>498</v>
      </c>
    </row>
    <row r="5523" spans="1:11" ht="12.75" customHeight="1">
      <c r="A5523" s="68" t="s">
        <v>479</v>
      </c>
      <c r="B5523" s="68" t="s">
        <v>528</v>
      </c>
      <c r="C5523" s="68" t="s">
        <v>287</v>
      </c>
      <c r="D5523" s="68" t="s">
        <v>359</v>
      </c>
      <c r="E5523" s="68" t="s">
        <v>517</v>
      </c>
      <c r="F5523" s="68" t="s">
        <v>77</v>
      </c>
      <c r="G5523" s="68" t="s">
        <v>273</v>
      </c>
      <c r="H5523" s="68" t="s">
        <v>375</v>
      </c>
      <c r="I5523" s="65">
        <v>30</v>
      </c>
      <c r="J5523" s="65">
        <v>411</v>
      </c>
      <c r="K5523" s="65" t="s">
        <v>498</v>
      </c>
    </row>
    <row r="5524" spans="1:11" ht="12.75" customHeight="1">
      <c r="A5524" s="68" t="s">
        <v>479</v>
      </c>
      <c r="B5524" s="68" t="s">
        <v>528</v>
      </c>
      <c r="C5524" s="68" t="s">
        <v>287</v>
      </c>
      <c r="D5524" s="68" t="s">
        <v>359</v>
      </c>
      <c r="E5524" s="68" t="s">
        <v>517</v>
      </c>
      <c r="F5524" s="68" t="s">
        <v>77</v>
      </c>
      <c r="G5524" s="68" t="s">
        <v>273</v>
      </c>
      <c r="H5524" s="68" t="s">
        <v>368</v>
      </c>
      <c r="I5524" s="65">
        <v>23</v>
      </c>
      <c r="J5524" s="65">
        <v>411</v>
      </c>
      <c r="K5524" s="65" t="s">
        <v>498</v>
      </c>
    </row>
    <row r="5525" spans="1:11" ht="12.75" customHeight="1">
      <c r="A5525" s="68" t="s">
        <v>479</v>
      </c>
      <c r="B5525" s="68" t="s">
        <v>528</v>
      </c>
      <c r="C5525" s="68" t="s">
        <v>287</v>
      </c>
      <c r="D5525" s="68" t="s">
        <v>359</v>
      </c>
      <c r="E5525" s="68" t="s">
        <v>517</v>
      </c>
      <c r="F5525" s="68" t="s">
        <v>77</v>
      </c>
      <c r="G5525" s="68" t="s">
        <v>273</v>
      </c>
      <c r="H5525" s="68" t="s">
        <v>491</v>
      </c>
      <c r="I5525" s="65">
        <v>25</v>
      </c>
      <c r="J5525" s="65">
        <v>411</v>
      </c>
      <c r="K5525" s="65" t="s">
        <v>498</v>
      </c>
    </row>
    <row r="5526" spans="1:11" ht="12.75" customHeight="1">
      <c r="A5526" s="68" t="s">
        <v>479</v>
      </c>
      <c r="B5526" s="68" t="s">
        <v>528</v>
      </c>
      <c r="C5526" s="68" t="s">
        <v>287</v>
      </c>
      <c r="D5526" s="68" t="s">
        <v>359</v>
      </c>
      <c r="E5526" s="68" t="s">
        <v>517</v>
      </c>
      <c r="F5526" s="68" t="s">
        <v>77</v>
      </c>
      <c r="G5526" s="68" t="s">
        <v>273</v>
      </c>
      <c r="H5526" s="68" t="s">
        <v>369</v>
      </c>
      <c r="I5526" s="65">
        <v>1</v>
      </c>
      <c r="J5526" s="65">
        <v>411</v>
      </c>
      <c r="K5526" s="65" t="s">
        <v>498</v>
      </c>
    </row>
    <row r="5527" spans="1:11" ht="12.75" customHeight="1">
      <c r="A5527" s="68" t="s">
        <v>479</v>
      </c>
      <c r="B5527" s="68" t="s">
        <v>528</v>
      </c>
      <c r="C5527" s="68" t="s">
        <v>287</v>
      </c>
      <c r="D5527" s="68" t="s">
        <v>359</v>
      </c>
      <c r="E5527" s="68" t="s">
        <v>517</v>
      </c>
      <c r="F5527" s="68" t="s">
        <v>77</v>
      </c>
      <c r="G5527" s="68" t="s">
        <v>273</v>
      </c>
      <c r="H5527" s="68" t="s">
        <v>363</v>
      </c>
      <c r="I5527" s="65">
        <v>2</v>
      </c>
      <c r="J5527" s="65">
        <v>425</v>
      </c>
      <c r="K5527" s="65" t="s">
        <v>379</v>
      </c>
    </row>
    <row r="5528" spans="1:11" ht="12.75" customHeight="1">
      <c r="A5528" s="68" t="s">
        <v>479</v>
      </c>
      <c r="B5528" s="68" t="s">
        <v>528</v>
      </c>
      <c r="C5528" s="68" t="s">
        <v>287</v>
      </c>
      <c r="D5528" s="68" t="s">
        <v>359</v>
      </c>
      <c r="E5528" s="68" t="s">
        <v>517</v>
      </c>
      <c r="F5528" s="68" t="s">
        <v>77</v>
      </c>
      <c r="G5528" s="68" t="s">
        <v>273</v>
      </c>
      <c r="H5528" s="68" t="s">
        <v>451</v>
      </c>
      <c r="I5528" s="65">
        <v>499</v>
      </c>
      <c r="J5528" s="65">
        <v>425</v>
      </c>
      <c r="K5528" s="65" t="s">
        <v>379</v>
      </c>
    </row>
    <row r="5529" spans="1:11" ht="12.75" customHeight="1">
      <c r="A5529" s="68" t="s">
        <v>479</v>
      </c>
      <c r="B5529" s="68" t="s">
        <v>528</v>
      </c>
      <c r="C5529" s="68" t="s">
        <v>287</v>
      </c>
      <c r="D5529" s="68" t="s">
        <v>359</v>
      </c>
      <c r="E5529" s="68" t="s">
        <v>517</v>
      </c>
      <c r="F5529" s="68" t="s">
        <v>77</v>
      </c>
      <c r="G5529" s="68" t="s">
        <v>273</v>
      </c>
      <c r="H5529" s="68" t="s">
        <v>365</v>
      </c>
      <c r="I5529" s="65">
        <v>377</v>
      </c>
      <c r="J5529" s="65">
        <v>425</v>
      </c>
      <c r="K5529" s="65" t="s">
        <v>379</v>
      </c>
    </row>
    <row r="5530" spans="1:11" ht="12.75" customHeight="1">
      <c r="A5530" s="68" t="s">
        <v>479</v>
      </c>
      <c r="B5530" s="68" t="s">
        <v>528</v>
      </c>
      <c r="C5530" s="68" t="s">
        <v>287</v>
      </c>
      <c r="D5530" s="68" t="s">
        <v>359</v>
      </c>
      <c r="E5530" s="68" t="s">
        <v>517</v>
      </c>
      <c r="F5530" s="68" t="s">
        <v>77</v>
      </c>
      <c r="G5530" s="68" t="s">
        <v>273</v>
      </c>
      <c r="H5530" s="68" t="s">
        <v>366</v>
      </c>
      <c r="I5530" s="65">
        <v>206</v>
      </c>
      <c r="J5530" s="65">
        <v>425</v>
      </c>
      <c r="K5530" s="65" t="s">
        <v>379</v>
      </c>
    </row>
    <row r="5531" spans="1:11" ht="12.75" customHeight="1">
      <c r="A5531" s="68" t="s">
        <v>479</v>
      </c>
      <c r="B5531" s="68" t="s">
        <v>528</v>
      </c>
      <c r="C5531" s="68" t="s">
        <v>287</v>
      </c>
      <c r="D5531" s="68" t="s">
        <v>359</v>
      </c>
      <c r="E5531" s="68" t="s">
        <v>517</v>
      </c>
      <c r="F5531" s="68" t="s">
        <v>77</v>
      </c>
      <c r="G5531" s="68" t="s">
        <v>273</v>
      </c>
      <c r="H5531" s="68" t="s">
        <v>367</v>
      </c>
      <c r="I5531" s="65">
        <v>132</v>
      </c>
      <c r="J5531" s="65">
        <v>425</v>
      </c>
      <c r="K5531" s="65" t="s">
        <v>379</v>
      </c>
    </row>
    <row r="5532" spans="1:11" ht="12.75" customHeight="1">
      <c r="A5532" s="68" t="s">
        <v>479</v>
      </c>
      <c r="B5532" s="68" t="s">
        <v>528</v>
      </c>
      <c r="C5532" s="68" t="s">
        <v>287</v>
      </c>
      <c r="D5532" s="68" t="s">
        <v>359</v>
      </c>
      <c r="E5532" s="68" t="s">
        <v>517</v>
      </c>
      <c r="F5532" s="68" t="s">
        <v>77</v>
      </c>
      <c r="G5532" s="68" t="s">
        <v>273</v>
      </c>
      <c r="H5532" s="68" t="s">
        <v>247</v>
      </c>
      <c r="I5532" s="65">
        <v>45</v>
      </c>
      <c r="J5532" s="65">
        <v>425</v>
      </c>
      <c r="K5532" s="65" t="s">
        <v>379</v>
      </c>
    </row>
    <row r="5533" spans="1:11" ht="12.75" customHeight="1">
      <c r="A5533" s="68" t="s">
        <v>479</v>
      </c>
      <c r="B5533" s="68" t="s">
        <v>528</v>
      </c>
      <c r="C5533" s="68" t="s">
        <v>287</v>
      </c>
      <c r="D5533" s="68" t="s">
        <v>359</v>
      </c>
      <c r="E5533" s="68" t="s">
        <v>517</v>
      </c>
      <c r="F5533" s="68" t="s">
        <v>77</v>
      </c>
      <c r="G5533" s="68" t="s">
        <v>273</v>
      </c>
      <c r="H5533" s="68" t="s">
        <v>375</v>
      </c>
      <c r="I5533" s="65">
        <v>198</v>
      </c>
      <c r="J5533" s="65">
        <v>425</v>
      </c>
      <c r="K5533" s="65" t="s">
        <v>379</v>
      </c>
    </row>
    <row r="5534" spans="1:11" ht="12.75" customHeight="1">
      <c r="A5534" s="68" t="s">
        <v>479</v>
      </c>
      <c r="B5534" s="68" t="s">
        <v>528</v>
      </c>
      <c r="C5534" s="68" t="s">
        <v>287</v>
      </c>
      <c r="D5534" s="68" t="s">
        <v>359</v>
      </c>
      <c r="E5534" s="68" t="s">
        <v>517</v>
      </c>
      <c r="F5534" s="68" t="s">
        <v>77</v>
      </c>
      <c r="G5534" s="68" t="s">
        <v>273</v>
      </c>
      <c r="H5534" s="68" t="s">
        <v>368</v>
      </c>
      <c r="I5534" s="65">
        <v>259</v>
      </c>
      <c r="J5534" s="65">
        <v>425</v>
      </c>
      <c r="K5534" s="65" t="s">
        <v>379</v>
      </c>
    </row>
    <row r="5535" spans="1:11" ht="12.75" customHeight="1">
      <c r="A5535" s="68" t="s">
        <v>479</v>
      </c>
      <c r="B5535" s="68" t="s">
        <v>528</v>
      </c>
      <c r="C5535" s="68" t="s">
        <v>287</v>
      </c>
      <c r="D5535" s="68" t="s">
        <v>359</v>
      </c>
      <c r="E5535" s="68" t="s">
        <v>517</v>
      </c>
      <c r="F5535" s="68" t="s">
        <v>77</v>
      </c>
      <c r="G5535" s="68" t="s">
        <v>273</v>
      </c>
      <c r="H5535" s="68" t="s">
        <v>491</v>
      </c>
      <c r="I5535" s="65">
        <v>209</v>
      </c>
      <c r="J5535" s="65">
        <v>425</v>
      </c>
      <c r="K5535" s="65" t="s">
        <v>379</v>
      </c>
    </row>
    <row r="5536" spans="1:11" ht="12.75" customHeight="1">
      <c r="A5536" s="68" t="s">
        <v>479</v>
      </c>
      <c r="B5536" s="68" t="s">
        <v>528</v>
      </c>
      <c r="C5536" s="68" t="s">
        <v>287</v>
      </c>
      <c r="D5536" s="68" t="s">
        <v>359</v>
      </c>
      <c r="E5536" s="68" t="s">
        <v>517</v>
      </c>
      <c r="F5536" s="68" t="s">
        <v>77</v>
      </c>
      <c r="G5536" s="68" t="s">
        <v>273</v>
      </c>
      <c r="H5536" s="68" t="s">
        <v>369</v>
      </c>
      <c r="I5536" s="65">
        <v>52</v>
      </c>
      <c r="J5536" s="65">
        <v>425</v>
      </c>
      <c r="K5536" s="65" t="s">
        <v>379</v>
      </c>
    </row>
    <row r="5537" spans="1:11" ht="12.75" customHeight="1">
      <c r="A5537" s="68" t="s">
        <v>479</v>
      </c>
      <c r="B5537" s="68" t="s">
        <v>528</v>
      </c>
      <c r="C5537" s="68" t="s">
        <v>287</v>
      </c>
      <c r="D5537" s="68" t="s">
        <v>359</v>
      </c>
      <c r="E5537" s="68" t="s">
        <v>517</v>
      </c>
      <c r="F5537" s="68" t="s">
        <v>77</v>
      </c>
      <c r="G5537" s="68" t="s">
        <v>273</v>
      </c>
      <c r="H5537" s="68" t="s">
        <v>363</v>
      </c>
      <c r="I5537" s="65">
        <v>1</v>
      </c>
      <c r="J5537" s="65">
        <v>429</v>
      </c>
      <c r="K5537" s="65" t="s">
        <v>380</v>
      </c>
    </row>
    <row r="5538" spans="1:11" ht="12.75" customHeight="1">
      <c r="A5538" s="68" t="s">
        <v>479</v>
      </c>
      <c r="B5538" s="68" t="s">
        <v>528</v>
      </c>
      <c r="C5538" s="68" t="s">
        <v>287</v>
      </c>
      <c r="D5538" s="68" t="s">
        <v>359</v>
      </c>
      <c r="E5538" s="68" t="s">
        <v>517</v>
      </c>
      <c r="F5538" s="68" t="s">
        <v>77</v>
      </c>
      <c r="G5538" s="68" t="s">
        <v>273</v>
      </c>
      <c r="H5538" s="68" t="s">
        <v>451</v>
      </c>
      <c r="I5538" s="65">
        <v>77</v>
      </c>
      <c r="J5538" s="65">
        <v>429</v>
      </c>
      <c r="K5538" s="65" t="s">
        <v>380</v>
      </c>
    </row>
    <row r="5539" spans="1:11" ht="12.75" customHeight="1">
      <c r="A5539" s="68" t="s">
        <v>479</v>
      </c>
      <c r="B5539" s="68" t="s">
        <v>528</v>
      </c>
      <c r="C5539" s="68" t="s">
        <v>287</v>
      </c>
      <c r="D5539" s="68" t="s">
        <v>359</v>
      </c>
      <c r="E5539" s="68" t="s">
        <v>517</v>
      </c>
      <c r="F5539" s="68" t="s">
        <v>77</v>
      </c>
      <c r="G5539" s="68" t="s">
        <v>273</v>
      </c>
      <c r="H5539" s="68" t="s">
        <v>365</v>
      </c>
      <c r="I5539" s="65">
        <v>101</v>
      </c>
      <c r="J5539" s="65">
        <v>429</v>
      </c>
      <c r="K5539" s="65" t="s">
        <v>380</v>
      </c>
    </row>
    <row r="5540" spans="1:11" ht="12.75" customHeight="1">
      <c r="A5540" s="68" t="s">
        <v>479</v>
      </c>
      <c r="B5540" s="68" t="s">
        <v>528</v>
      </c>
      <c r="C5540" s="68" t="s">
        <v>287</v>
      </c>
      <c r="D5540" s="68" t="s">
        <v>359</v>
      </c>
      <c r="E5540" s="68" t="s">
        <v>517</v>
      </c>
      <c r="F5540" s="68" t="s">
        <v>77</v>
      </c>
      <c r="G5540" s="68" t="s">
        <v>273</v>
      </c>
      <c r="H5540" s="68" t="s">
        <v>366</v>
      </c>
      <c r="I5540" s="65">
        <v>12</v>
      </c>
      <c r="J5540" s="65">
        <v>429</v>
      </c>
      <c r="K5540" s="65" t="s">
        <v>380</v>
      </c>
    </row>
    <row r="5541" spans="1:11" ht="12.75" customHeight="1">
      <c r="A5541" s="68" t="s">
        <v>479</v>
      </c>
      <c r="B5541" s="68" t="s">
        <v>528</v>
      </c>
      <c r="C5541" s="68" t="s">
        <v>287</v>
      </c>
      <c r="D5541" s="68" t="s">
        <v>359</v>
      </c>
      <c r="E5541" s="68" t="s">
        <v>517</v>
      </c>
      <c r="F5541" s="68" t="s">
        <v>77</v>
      </c>
      <c r="G5541" s="68" t="s">
        <v>273</v>
      </c>
      <c r="H5541" s="68" t="s">
        <v>367</v>
      </c>
      <c r="I5541" s="65">
        <v>4</v>
      </c>
      <c r="J5541" s="65">
        <v>429</v>
      </c>
      <c r="K5541" s="65" t="s">
        <v>380</v>
      </c>
    </row>
    <row r="5542" spans="1:11" ht="12.75" customHeight="1">
      <c r="A5542" s="68" t="s">
        <v>479</v>
      </c>
      <c r="B5542" s="68" t="s">
        <v>528</v>
      </c>
      <c r="C5542" s="68" t="s">
        <v>287</v>
      </c>
      <c r="D5542" s="68" t="s">
        <v>359</v>
      </c>
      <c r="E5542" s="68" t="s">
        <v>517</v>
      </c>
      <c r="F5542" s="68" t="s">
        <v>77</v>
      </c>
      <c r="G5542" s="68" t="s">
        <v>273</v>
      </c>
      <c r="H5542" s="68" t="s">
        <v>375</v>
      </c>
      <c r="I5542" s="65">
        <v>55</v>
      </c>
      <c r="J5542" s="65">
        <v>429</v>
      </c>
      <c r="K5542" s="65" t="s">
        <v>380</v>
      </c>
    </row>
    <row r="5543" spans="1:11" ht="12.75" customHeight="1">
      <c r="A5543" s="68" t="s">
        <v>479</v>
      </c>
      <c r="B5543" s="68" t="s">
        <v>528</v>
      </c>
      <c r="C5543" s="68" t="s">
        <v>287</v>
      </c>
      <c r="D5543" s="68" t="s">
        <v>359</v>
      </c>
      <c r="E5543" s="68" t="s">
        <v>517</v>
      </c>
      <c r="F5543" s="68" t="s">
        <v>77</v>
      </c>
      <c r="G5543" s="68" t="s">
        <v>273</v>
      </c>
      <c r="H5543" s="68" t="s">
        <v>368</v>
      </c>
      <c r="I5543" s="65">
        <v>44</v>
      </c>
      <c r="J5543" s="65">
        <v>429</v>
      </c>
      <c r="K5543" s="65" t="s">
        <v>380</v>
      </c>
    </row>
    <row r="5544" spans="1:11" ht="12.75" customHeight="1">
      <c r="A5544" s="68" t="s">
        <v>479</v>
      </c>
      <c r="B5544" s="68" t="s">
        <v>528</v>
      </c>
      <c r="C5544" s="68" t="s">
        <v>287</v>
      </c>
      <c r="D5544" s="68" t="s">
        <v>359</v>
      </c>
      <c r="E5544" s="68" t="s">
        <v>517</v>
      </c>
      <c r="F5544" s="68" t="s">
        <v>77</v>
      </c>
      <c r="G5544" s="68" t="s">
        <v>273</v>
      </c>
      <c r="H5544" s="68" t="s">
        <v>491</v>
      </c>
      <c r="I5544" s="65">
        <v>21</v>
      </c>
      <c r="J5544" s="65">
        <v>429</v>
      </c>
      <c r="K5544" s="65" t="s">
        <v>380</v>
      </c>
    </row>
    <row r="5545" spans="1:11" ht="12.75" customHeight="1">
      <c r="A5545" s="68" t="s">
        <v>479</v>
      </c>
      <c r="B5545" s="68" t="s">
        <v>528</v>
      </c>
      <c r="C5545" s="68" t="s">
        <v>287</v>
      </c>
      <c r="D5545" s="68" t="s">
        <v>359</v>
      </c>
      <c r="E5545" s="68" t="s">
        <v>517</v>
      </c>
      <c r="F5545" s="68" t="s">
        <v>77</v>
      </c>
      <c r="G5545" s="68" t="s">
        <v>273</v>
      </c>
      <c r="H5545" s="68" t="s">
        <v>369</v>
      </c>
      <c r="I5545" s="65">
        <v>19</v>
      </c>
      <c r="J5545" s="65">
        <v>429</v>
      </c>
      <c r="K5545" s="65" t="s">
        <v>380</v>
      </c>
    </row>
    <row r="5546" spans="1:11" ht="12.75" customHeight="1">
      <c r="A5546" s="68" t="s">
        <v>479</v>
      </c>
      <c r="B5546" s="68" t="s">
        <v>528</v>
      </c>
      <c r="C5546" s="68" t="s">
        <v>287</v>
      </c>
      <c r="D5546" s="68" t="s">
        <v>359</v>
      </c>
      <c r="E5546" s="68" t="s">
        <v>517</v>
      </c>
      <c r="F5546" s="68" t="s">
        <v>77</v>
      </c>
      <c r="G5546" s="68" t="s">
        <v>273</v>
      </c>
      <c r="H5546" s="68" t="s">
        <v>638</v>
      </c>
      <c r="I5546" s="65">
        <v>7</v>
      </c>
      <c r="J5546" s="65">
        <v>429</v>
      </c>
      <c r="K5546" s="65" t="s">
        <v>380</v>
      </c>
    </row>
    <row r="5547" spans="1:11" ht="12.75" customHeight="1">
      <c r="A5547" s="68" t="s">
        <v>479</v>
      </c>
      <c r="B5547" s="68" t="s">
        <v>528</v>
      </c>
      <c r="C5547" s="68" t="s">
        <v>287</v>
      </c>
      <c r="D5547" s="68" t="s">
        <v>359</v>
      </c>
      <c r="E5547" s="68" t="s">
        <v>517</v>
      </c>
      <c r="F5547" s="68" t="s">
        <v>77</v>
      </c>
      <c r="G5547" s="68" t="s">
        <v>273</v>
      </c>
      <c r="H5547" s="68" t="s">
        <v>363</v>
      </c>
      <c r="I5547" s="65">
        <v>3</v>
      </c>
      <c r="J5547" s="65">
        <v>409</v>
      </c>
      <c r="K5547" s="65" t="s">
        <v>281</v>
      </c>
    </row>
    <row r="5548" spans="1:11" ht="12.75" customHeight="1">
      <c r="A5548" s="68" t="s">
        <v>479</v>
      </c>
      <c r="B5548" s="68" t="s">
        <v>528</v>
      </c>
      <c r="C5548" s="68" t="s">
        <v>287</v>
      </c>
      <c r="D5548" s="68" t="s">
        <v>359</v>
      </c>
      <c r="E5548" s="68" t="s">
        <v>517</v>
      </c>
      <c r="F5548" s="68" t="s">
        <v>77</v>
      </c>
      <c r="G5548" s="68" t="s">
        <v>273</v>
      </c>
      <c r="H5548" s="68" t="s">
        <v>451</v>
      </c>
      <c r="I5548" s="65">
        <v>77</v>
      </c>
      <c r="J5548" s="65">
        <v>409</v>
      </c>
      <c r="K5548" s="65" t="s">
        <v>281</v>
      </c>
    </row>
    <row r="5549" spans="1:11" ht="12.75" customHeight="1">
      <c r="A5549" s="68" t="s">
        <v>479</v>
      </c>
      <c r="B5549" s="68" t="s">
        <v>528</v>
      </c>
      <c r="C5549" s="68" t="s">
        <v>287</v>
      </c>
      <c r="D5549" s="68" t="s">
        <v>359</v>
      </c>
      <c r="E5549" s="68" t="s">
        <v>517</v>
      </c>
      <c r="F5549" s="68" t="s">
        <v>77</v>
      </c>
      <c r="G5549" s="68" t="s">
        <v>273</v>
      </c>
      <c r="H5549" s="68" t="s">
        <v>365</v>
      </c>
      <c r="I5549" s="65">
        <v>49</v>
      </c>
      <c r="J5549" s="65">
        <v>409</v>
      </c>
      <c r="K5549" s="65" t="s">
        <v>281</v>
      </c>
    </row>
    <row r="5550" spans="1:11" ht="12.75" customHeight="1">
      <c r="A5550" s="68" t="s">
        <v>479</v>
      </c>
      <c r="B5550" s="68" t="s">
        <v>528</v>
      </c>
      <c r="C5550" s="68" t="s">
        <v>287</v>
      </c>
      <c r="D5550" s="68" t="s">
        <v>359</v>
      </c>
      <c r="E5550" s="68" t="s">
        <v>517</v>
      </c>
      <c r="F5550" s="68" t="s">
        <v>77</v>
      </c>
      <c r="G5550" s="68" t="s">
        <v>273</v>
      </c>
      <c r="H5550" s="68" t="s">
        <v>366</v>
      </c>
      <c r="I5550" s="65">
        <v>18</v>
      </c>
      <c r="J5550" s="65">
        <v>409</v>
      </c>
      <c r="K5550" s="65" t="s">
        <v>281</v>
      </c>
    </row>
    <row r="5551" spans="1:11" ht="12.75" customHeight="1">
      <c r="A5551" s="68" t="s">
        <v>479</v>
      </c>
      <c r="B5551" s="68" t="s">
        <v>528</v>
      </c>
      <c r="C5551" s="68" t="s">
        <v>287</v>
      </c>
      <c r="D5551" s="68" t="s">
        <v>359</v>
      </c>
      <c r="E5551" s="68" t="s">
        <v>517</v>
      </c>
      <c r="F5551" s="68" t="s">
        <v>77</v>
      </c>
      <c r="G5551" s="68" t="s">
        <v>273</v>
      </c>
      <c r="H5551" s="68" t="s">
        <v>367</v>
      </c>
      <c r="I5551" s="65">
        <v>12</v>
      </c>
      <c r="J5551" s="65">
        <v>409</v>
      </c>
      <c r="K5551" s="65" t="s">
        <v>281</v>
      </c>
    </row>
    <row r="5552" spans="1:11" ht="12.75" customHeight="1">
      <c r="A5552" s="68" t="s">
        <v>479</v>
      </c>
      <c r="B5552" s="68" t="s">
        <v>528</v>
      </c>
      <c r="C5552" s="68" t="s">
        <v>287</v>
      </c>
      <c r="D5552" s="68" t="s">
        <v>359</v>
      </c>
      <c r="E5552" s="68" t="s">
        <v>517</v>
      </c>
      <c r="F5552" s="68" t="s">
        <v>77</v>
      </c>
      <c r="G5552" s="68" t="s">
        <v>273</v>
      </c>
      <c r="H5552" s="68" t="s">
        <v>247</v>
      </c>
      <c r="I5552" s="65">
        <v>2</v>
      </c>
      <c r="J5552" s="65">
        <v>409</v>
      </c>
      <c r="K5552" s="65" t="s">
        <v>281</v>
      </c>
    </row>
    <row r="5553" spans="1:11" ht="12.75" customHeight="1">
      <c r="A5553" s="68" t="s">
        <v>479</v>
      </c>
      <c r="B5553" s="68" t="s">
        <v>528</v>
      </c>
      <c r="C5553" s="68" t="s">
        <v>287</v>
      </c>
      <c r="D5553" s="68" t="s">
        <v>359</v>
      </c>
      <c r="E5553" s="68" t="s">
        <v>517</v>
      </c>
      <c r="F5553" s="68" t="s">
        <v>77</v>
      </c>
      <c r="G5553" s="68" t="s">
        <v>273</v>
      </c>
      <c r="H5553" s="68" t="s">
        <v>375</v>
      </c>
      <c r="I5553" s="65">
        <v>70</v>
      </c>
      <c r="J5553" s="65">
        <v>409</v>
      </c>
      <c r="K5553" s="65" t="s">
        <v>281</v>
      </c>
    </row>
    <row r="5554" spans="1:11" ht="12.75" customHeight="1">
      <c r="A5554" s="68" t="s">
        <v>479</v>
      </c>
      <c r="B5554" s="68" t="s">
        <v>528</v>
      </c>
      <c r="C5554" s="68" t="s">
        <v>287</v>
      </c>
      <c r="D5554" s="68" t="s">
        <v>359</v>
      </c>
      <c r="E5554" s="68" t="s">
        <v>517</v>
      </c>
      <c r="F5554" s="68" t="s">
        <v>77</v>
      </c>
      <c r="G5554" s="68" t="s">
        <v>273</v>
      </c>
      <c r="H5554" s="68" t="s">
        <v>368</v>
      </c>
      <c r="I5554" s="65">
        <v>66</v>
      </c>
      <c r="J5554" s="65">
        <v>409</v>
      </c>
      <c r="K5554" s="65" t="s">
        <v>281</v>
      </c>
    </row>
    <row r="5555" spans="1:11" ht="12.75" customHeight="1">
      <c r="A5555" s="68" t="s">
        <v>479</v>
      </c>
      <c r="B5555" s="68" t="s">
        <v>528</v>
      </c>
      <c r="C5555" s="68" t="s">
        <v>287</v>
      </c>
      <c r="D5555" s="68" t="s">
        <v>359</v>
      </c>
      <c r="E5555" s="68" t="s">
        <v>517</v>
      </c>
      <c r="F5555" s="68" t="s">
        <v>77</v>
      </c>
      <c r="G5555" s="68" t="s">
        <v>273</v>
      </c>
      <c r="H5555" s="68" t="s">
        <v>491</v>
      </c>
      <c r="I5555" s="65">
        <v>35</v>
      </c>
      <c r="J5555" s="65">
        <v>409</v>
      </c>
      <c r="K5555" s="65" t="s">
        <v>281</v>
      </c>
    </row>
    <row r="5556" spans="1:11" ht="12.75" customHeight="1">
      <c r="A5556" s="68" t="s">
        <v>479</v>
      </c>
      <c r="B5556" s="68" t="s">
        <v>528</v>
      </c>
      <c r="C5556" s="68" t="s">
        <v>287</v>
      </c>
      <c r="D5556" s="68" t="s">
        <v>359</v>
      </c>
      <c r="E5556" s="68" t="s">
        <v>517</v>
      </c>
      <c r="F5556" s="68" t="s">
        <v>77</v>
      </c>
      <c r="G5556" s="68" t="s">
        <v>273</v>
      </c>
      <c r="H5556" s="68" t="s">
        <v>369</v>
      </c>
      <c r="I5556" s="65">
        <v>20</v>
      </c>
      <c r="J5556" s="65">
        <v>409</v>
      </c>
      <c r="K5556" s="65" t="s">
        <v>281</v>
      </c>
    </row>
    <row r="5557" spans="1:11" ht="12.75" customHeight="1">
      <c r="A5557" s="68" t="s">
        <v>479</v>
      </c>
      <c r="B5557" s="68" t="s">
        <v>528</v>
      </c>
      <c r="C5557" s="68" t="s">
        <v>287</v>
      </c>
      <c r="D5557" s="68" t="s">
        <v>359</v>
      </c>
      <c r="E5557" s="68" t="s">
        <v>517</v>
      </c>
      <c r="F5557" s="68" t="s">
        <v>77</v>
      </c>
      <c r="G5557" s="68" t="s">
        <v>273</v>
      </c>
      <c r="H5557" s="68" t="s">
        <v>638</v>
      </c>
      <c r="I5557" s="65">
        <v>16</v>
      </c>
      <c r="J5557" s="65">
        <v>409</v>
      </c>
      <c r="K5557" s="65" t="s">
        <v>281</v>
      </c>
    </row>
    <row r="5558" spans="1:11" ht="12.75" customHeight="1">
      <c r="A5558" s="68" t="s">
        <v>479</v>
      </c>
      <c r="B5558" s="68" t="s">
        <v>528</v>
      </c>
      <c r="C5558" s="68" t="s">
        <v>287</v>
      </c>
      <c r="D5558" s="68" t="s">
        <v>359</v>
      </c>
      <c r="E5558" s="68" t="s">
        <v>517</v>
      </c>
      <c r="F5558" s="68" t="s">
        <v>77</v>
      </c>
      <c r="G5558" s="68" t="s">
        <v>273</v>
      </c>
      <c r="H5558" s="68" t="s">
        <v>363</v>
      </c>
      <c r="I5558" s="65">
        <v>1</v>
      </c>
      <c r="J5558" s="65">
        <v>423</v>
      </c>
      <c r="K5558" s="65" t="s">
        <v>381</v>
      </c>
    </row>
    <row r="5559" spans="1:11" ht="12.75" customHeight="1">
      <c r="A5559" s="68" t="s">
        <v>479</v>
      </c>
      <c r="B5559" s="68" t="s">
        <v>528</v>
      </c>
      <c r="C5559" s="68" t="s">
        <v>287</v>
      </c>
      <c r="D5559" s="68" t="s">
        <v>359</v>
      </c>
      <c r="E5559" s="68" t="s">
        <v>517</v>
      </c>
      <c r="F5559" s="68" t="s">
        <v>77</v>
      </c>
      <c r="G5559" s="68" t="s">
        <v>273</v>
      </c>
      <c r="H5559" s="68" t="s">
        <v>364</v>
      </c>
      <c r="I5559" s="65">
        <v>2</v>
      </c>
      <c r="J5559" s="65">
        <v>423</v>
      </c>
      <c r="K5559" s="65" t="s">
        <v>381</v>
      </c>
    </row>
    <row r="5560" spans="1:11" ht="12.75" customHeight="1">
      <c r="A5560" s="68" t="s">
        <v>479</v>
      </c>
      <c r="B5560" s="68" t="s">
        <v>528</v>
      </c>
      <c r="C5560" s="68" t="s">
        <v>287</v>
      </c>
      <c r="D5560" s="68" t="s">
        <v>359</v>
      </c>
      <c r="E5560" s="68" t="s">
        <v>517</v>
      </c>
      <c r="F5560" s="68" t="s">
        <v>77</v>
      </c>
      <c r="G5560" s="68" t="s">
        <v>273</v>
      </c>
      <c r="H5560" s="68" t="s">
        <v>451</v>
      </c>
      <c r="I5560" s="65">
        <v>52</v>
      </c>
      <c r="J5560" s="65">
        <v>423</v>
      </c>
      <c r="K5560" s="65" t="s">
        <v>381</v>
      </c>
    </row>
    <row r="5561" spans="1:11" ht="12.75" customHeight="1">
      <c r="A5561" s="68" t="s">
        <v>479</v>
      </c>
      <c r="B5561" s="68" t="s">
        <v>528</v>
      </c>
      <c r="C5561" s="68" t="s">
        <v>287</v>
      </c>
      <c r="D5561" s="68" t="s">
        <v>359</v>
      </c>
      <c r="E5561" s="68" t="s">
        <v>517</v>
      </c>
      <c r="F5561" s="68" t="s">
        <v>77</v>
      </c>
      <c r="G5561" s="68" t="s">
        <v>273</v>
      </c>
      <c r="H5561" s="68" t="s">
        <v>365</v>
      </c>
      <c r="I5561" s="65">
        <v>61</v>
      </c>
      <c r="J5561" s="65">
        <v>423</v>
      </c>
      <c r="K5561" s="65" t="s">
        <v>381</v>
      </c>
    </row>
    <row r="5562" spans="1:11" ht="12.75" customHeight="1">
      <c r="A5562" s="68" t="s">
        <v>479</v>
      </c>
      <c r="B5562" s="68" t="s">
        <v>528</v>
      </c>
      <c r="C5562" s="68" t="s">
        <v>287</v>
      </c>
      <c r="D5562" s="68" t="s">
        <v>359</v>
      </c>
      <c r="E5562" s="68" t="s">
        <v>517</v>
      </c>
      <c r="F5562" s="68" t="s">
        <v>77</v>
      </c>
      <c r="G5562" s="68" t="s">
        <v>273</v>
      </c>
      <c r="H5562" s="68" t="s">
        <v>366</v>
      </c>
      <c r="I5562" s="65">
        <v>49</v>
      </c>
      <c r="J5562" s="65">
        <v>423</v>
      </c>
      <c r="K5562" s="65" t="s">
        <v>381</v>
      </c>
    </row>
    <row r="5563" spans="1:11" ht="12.75" customHeight="1">
      <c r="A5563" s="68" t="s">
        <v>479</v>
      </c>
      <c r="B5563" s="68" t="s">
        <v>528</v>
      </c>
      <c r="C5563" s="68" t="s">
        <v>287</v>
      </c>
      <c r="D5563" s="68" t="s">
        <v>359</v>
      </c>
      <c r="E5563" s="68" t="s">
        <v>517</v>
      </c>
      <c r="F5563" s="68" t="s">
        <v>77</v>
      </c>
      <c r="G5563" s="68" t="s">
        <v>273</v>
      </c>
      <c r="H5563" s="68" t="s">
        <v>367</v>
      </c>
      <c r="I5563" s="65">
        <v>28</v>
      </c>
      <c r="J5563" s="65">
        <v>423</v>
      </c>
      <c r="K5563" s="65" t="s">
        <v>381</v>
      </c>
    </row>
    <row r="5564" spans="1:11" ht="12.75" customHeight="1">
      <c r="A5564" s="68" t="s">
        <v>479</v>
      </c>
      <c r="B5564" s="68" t="s">
        <v>528</v>
      </c>
      <c r="C5564" s="68" t="s">
        <v>287</v>
      </c>
      <c r="D5564" s="68" t="s">
        <v>359</v>
      </c>
      <c r="E5564" s="68" t="s">
        <v>517</v>
      </c>
      <c r="F5564" s="68" t="s">
        <v>77</v>
      </c>
      <c r="G5564" s="68" t="s">
        <v>273</v>
      </c>
      <c r="H5564" s="68" t="s">
        <v>247</v>
      </c>
      <c r="I5564" s="65">
        <v>2</v>
      </c>
      <c r="J5564" s="65">
        <v>423</v>
      </c>
      <c r="K5564" s="65" t="s">
        <v>381</v>
      </c>
    </row>
    <row r="5565" spans="1:11" ht="12.75" customHeight="1">
      <c r="A5565" s="68" t="s">
        <v>479</v>
      </c>
      <c r="B5565" s="68" t="s">
        <v>528</v>
      </c>
      <c r="C5565" s="68" t="s">
        <v>287</v>
      </c>
      <c r="D5565" s="68" t="s">
        <v>359</v>
      </c>
      <c r="E5565" s="68" t="s">
        <v>517</v>
      </c>
      <c r="F5565" s="68" t="s">
        <v>77</v>
      </c>
      <c r="G5565" s="68" t="s">
        <v>273</v>
      </c>
      <c r="H5565" s="68" t="s">
        <v>375</v>
      </c>
      <c r="I5565" s="65">
        <v>92</v>
      </c>
      <c r="J5565" s="65">
        <v>423</v>
      </c>
      <c r="K5565" s="65" t="s">
        <v>381</v>
      </c>
    </row>
    <row r="5566" spans="1:11" ht="12.75" customHeight="1">
      <c r="A5566" s="68" t="s">
        <v>479</v>
      </c>
      <c r="B5566" s="68" t="s">
        <v>528</v>
      </c>
      <c r="C5566" s="68" t="s">
        <v>287</v>
      </c>
      <c r="D5566" s="68" t="s">
        <v>359</v>
      </c>
      <c r="E5566" s="68" t="s">
        <v>517</v>
      </c>
      <c r="F5566" s="68" t="s">
        <v>77</v>
      </c>
      <c r="G5566" s="68" t="s">
        <v>273</v>
      </c>
      <c r="H5566" s="68" t="s">
        <v>368</v>
      </c>
      <c r="I5566" s="65">
        <v>80</v>
      </c>
      <c r="J5566" s="65">
        <v>423</v>
      </c>
      <c r="K5566" s="65" t="s">
        <v>381</v>
      </c>
    </row>
    <row r="5567" spans="1:11" ht="12.75" customHeight="1">
      <c r="A5567" s="68" t="s">
        <v>479</v>
      </c>
      <c r="B5567" s="68" t="s">
        <v>528</v>
      </c>
      <c r="C5567" s="68" t="s">
        <v>287</v>
      </c>
      <c r="D5567" s="68" t="s">
        <v>359</v>
      </c>
      <c r="E5567" s="68" t="s">
        <v>517</v>
      </c>
      <c r="F5567" s="68" t="s">
        <v>77</v>
      </c>
      <c r="G5567" s="68" t="s">
        <v>273</v>
      </c>
      <c r="H5567" s="68" t="s">
        <v>491</v>
      </c>
      <c r="I5567" s="65">
        <v>44</v>
      </c>
      <c r="J5567" s="65">
        <v>423</v>
      </c>
      <c r="K5567" s="65" t="s">
        <v>381</v>
      </c>
    </row>
    <row r="5568" spans="1:11" ht="12.75" customHeight="1">
      <c r="A5568" s="68" t="s">
        <v>479</v>
      </c>
      <c r="B5568" s="68" t="s">
        <v>528</v>
      </c>
      <c r="C5568" s="68" t="s">
        <v>287</v>
      </c>
      <c r="D5568" s="68" t="s">
        <v>359</v>
      </c>
      <c r="E5568" s="68" t="s">
        <v>517</v>
      </c>
      <c r="F5568" s="68" t="s">
        <v>77</v>
      </c>
      <c r="G5568" s="68" t="s">
        <v>273</v>
      </c>
      <c r="H5568" s="68" t="s">
        <v>369</v>
      </c>
      <c r="I5568" s="65">
        <v>35</v>
      </c>
      <c r="J5568" s="65">
        <v>423</v>
      </c>
      <c r="K5568" s="65" t="s">
        <v>381</v>
      </c>
    </row>
    <row r="5569" spans="1:11" ht="12.75" customHeight="1">
      <c r="A5569" s="68" t="s">
        <v>479</v>
      </c>
      <c r="B5569" s="68" t="s">
        <v>528</v>
      </c>
      <c r="C5569" s="68" t="s">
        <v>287</v>
      </c>
      <c r="D5569" s="68" t="s">
        <v>359</v>
      </c>
      <c r="E5569" s="68" t="s">
        <v>517</v>
      </c>
      <c r="F5569" s="68" t="s">
        <v>77</v>
      </c>
      <c r="G5569" s="68" t="s">
        <v>273</v>
      </c>
      <c r="H5569" s="68" t="s">
        <v>638</v>
      </c>
      <c r="I5569" s="65">
        <v>16</v>
      </c>
      <c r="J5569" s="65">
        <v>423</v>
      </c>
      <c r="K5569" s="65" t="s">
        <v>381</v>
      </c>
    </row>
    <row r="5570" spans="1:11" ht="12.75" customHeight="1">
      <c r="A5570" s="68" t="s">
        <v>479</v>
      </c>
      <c r="B5570" s="68" t="s">
        <v>528</v>
      </c>
      <c r="C5570" s="68" t="s">
        <v>287</v>
      </c>
      <c r="D5570" s="68" t="s">
        <v>359</v>
      </c>
      <c r="E5570" s="68" t="s">
        <v>517</v>
      </c>
      <c r="F5570" s="68" t="s">
        <v>77</v>
      </c>
      <c r="G5570" s="68" t="s">
        <v>273</v>
      </c>
      <c r="H5570" s="68" t="s">
        <v>363</v>
      </c>
      <c r="I5570" s="65">
        <v>3</v>
      </c>
      <c r="J5570" s="65">
        <v>420</v>
      </c>
      <c r="K5570" s="65" t="s">
        <v>274</v>
      </c>
    </row>
    <row r="5571" spans="1:11" ht="12.75" customHeight="1">
      <c r="A5571" s="68" t="s">
        <v>479</v>
      </c>
      <c r="B5571" s="68" t="s">
        <v>528</v>
      </c>
      <c r="C5571" s="68" t="s">
        <v>287</v>
      </c>
      <c r="D5571" s="68" t="s">
        <v>359</v>
      </c>
      <c r="E5571" s="68" t="s">
        <v>517</v>
      </c>
      <c r="F5571" s="68" t="s">
        <v>77</v>
      </c>
      <c r="G5571" s="68" t="s">
        <v>273</v>
      </c>
      <c r="H5571" s="68" t="s">
        <v>451</v>
      </c>
      <c r="I5571" s="65">
        <v>175</v>
      </c>
      <c r="J5571" s="65">
        <v>420</v>
      </c>
      <c r="K5571" s="65" t="s">
        <v>274</v>
      </c>
    </row>
    <row r="5572" spans="1:11" ht="12.75" customHeight="1">
      <c r="A5572" s="68" t="s">
        <v>479</v>
      </c>
      <c r="B5572" s="68" t="s">
        <v>528</v>
      </c>
      <c r="C5572" s="68" t="s">
        <v>287</v>
      </c>
      <c r="D5572" s="68" t="s">
        <v>359</v>
      </c>
      <c r="E5572" s="68" t="s">
        <v>517</v>
      </c>
      <c r="F5572" s="68" t="s">
        <v>77</v>
      </c>
      <c r="G5572" s="68" t="s">
        <v>273</v>
      </c>
      <c r="H5572" s="68" t="s">
        <v>365</v>
      </c>
      <c r="I5572" s="65">
        <v>155</v>
      </c>
      <c r="J5572" s="65">
        <v>420</v>
      </c>
      <c r="K5572" s="65" t="s">
        <v>274</v>
      </c>
    </row>
    <row r="5573" spans="1:11" ht="12.75" customHeight="1">
      <c r="A5573" s="68" t="s">
        <v>479</v>
      </c>
      <c r="B5573" s="68" t="s">
        <v>528</v>
      </c>
      <c r="C5573" s="68" t="s">
        <v>287</v>
      </c>
      <c r="D5573" s="68" t="s">
        <v>359</v>
      </c>
      <c r="E5573" s="68" t="s">
        <v>517</v>
      </c>
      <c r="F5573" s="68" t="s">
        <v>77</v>
      </c>
      <c r="G5573" s="68" t="s">
        <v>273</v>
      </c>
      <c r="H5573" s="68" t="s">
        <v>366</v>
      </c>
      <c r="I5573" s="65">
        <v>30</v>
      </c>
      <c r="J5573" s="65">
        <v>420</v>
      </c>
      <c r="K5573" s="65" t="s">
        <v>274</v>
      </c>
    </row>
    <row r="5574" spans="1:11" ht="12.75" customHeight="1">
      <c r="A5574" s="68" t="s">
        <v>479</v>
      </c>
      <c r="B5574" s="68" t="s">
        <v>528</v>
      </c>
      <c r="C5574" s="68" t="s">
        <v>287</v>
      </c>
      <c r="D5574" s="68" t="s">
        <v>359</v>
      </c>
      <c r="E5574" s="68" t="s">
        <v>517</v>
      </c>
      <c r="F5574" s="68" t="s">
        <v>77</v>
      </c>
      <c r="G5574" s="68" t="s">
        <v>273</v>
      </c>
      <c r="H5574" s="68" t="s">
        <v>367</v>
      </c>
      <c r="I5574" s="65">
        <v>23</v>
      </c>
      <c r="J5574" s="65">
        <v>420</v>
      </c>
      <c r="K5574" s="65" t="s">
        <v>274</v>
      </c>
    </row>
    <row r="5575" spans="1:11" ht="12.75" customHeight="1">
      <c r="A5575" s="68" t="s">
        <v>479</v>
      </c>
      <c r="B5575" s="68" t="s">
        <v>528</v>
      </c>
      <c r="C5575" s="68" t="s">
        <v>287</v>
      </c>
      <c r="D5575" s="68" t="s">
        <v>359</v>
      </c>
      <c r="E5575" s="68" t="s">
        <v>517</v>
      </c>
      <c r="F5575" s="68" t="s">
        <v>77</v>
      </c>
      <c r="G5575" s="68" t="s">
        <v>273</v>
      </c>
      <c r="H5575" s="68" t="s">
        <v>247</v>
      </c>
      <c r="I5575" s="65">
        <v>4</v>
      </c>
      <c r="J5575" s="65">
        <v>420</v>
      </c>
      <c r="K5575" s="65" t="s">
        <v>274</v>
      </c>
    </row>
    <row r="5576" spans="1:11" ht="12.75" customHeight="1">
      <c r="A5576" s="68" t="s">
        <v>479</v>
      </c>
      <c r="B5576" s="68" t="s">
        <v>528</v>
      </c>
      <c r="C5576" s="68" t="s">
        <v>287</v>
      </c>
      <c r="D5576" s="68" t="s">
        <v>359</v>
      </c>
      <c r="E5576" s="68" t="s">
        <v>517</v>
      </c>
      <c r="F5576" s="68" t="s">
        <v>77</v>
      </c>
      <c r="G5576" s="68" t="s">
        <v>273</v>
      </c>
      <c r="H5576" s="68" t="s">
        <v>375</v>
      </c>
      <c r="I5576" s="65">
        <v>422</v>
      </c>
      <c r="J5576" s="65">
        <v>420</v>
      </c>
      <c r="K5576" s="65" t="s">
        <v>274</v>
      </c>
    </row>
    <row r="5577" spans="1:11" ht="12.75" customHeight="1">
      <c r="A5577" s="68" t="s">
        <v>479</v>
      </c>
      <c r="B5577" s="68" t="s">
        <v>528</v>
      </c>
      <c r="C5577" s="68" t="s">
        <v>287</v>
      </c>
      <c r="D5577" s="68" t="s">
        <v>359</v>
      </c>
      <c r="E5577" s="68" t="s">
        <v>517</v>
      </c>
      <c r="F5577" s="68" t="s">
        <v>77</v>
      </c>
      <c r="G5577" s="68" t="s">
        <v>273</v>
      </c>
      <c r="H5577" s="68" t="s">
        <v>368</v>
      </c>
      <c r="I5577" s="65">
        <v>245</v>
      </c>
      <c r="J5577" s="65">
        <v>420</v>
      </c>
      <c r="K5577" s="65" t="s">
        <v>274</v>
      </c>
    </row>
    <row r="5578" spans="1:11" ht="12.75" customHeight="1">
      <c r="A5578" s="68" t="s">
        <v>479</v>
      </c>
      <c r="B5578" s="68" t="s">
        <v>528</v>
      </c>
      <c r="C5578" s="68" t="s">
        <v>287</v>
      </c>
      <c r="D5578" s="68" t="s">
        <v>359</v>
      </c>
      <c r="E5578" s="68" t="s">
        <v>517</v>
      </c>
      <c r="F5578" s="68" t="s">
        <v>77</v>
      </c>
      <c r="G5578" s="68" t="s">
        <v>273</v>
      </c>
      <c r="H5578" s="68" t="s">
        <v>491</v>
      </c>
      <c r="I5578" s="65">
        <v>280</v>
      </c>
      <c r="J5578" s="65">
        <v>420</v>
      </c>
      <c r="K5578" s="65" t="s">
        <v>274</v>
      </c>
    </row>
    <row r="5579" spans="1:11" ht="12.75" customHeight="1">
      <c r="A5579" s="68" t="s">
        <v>479</v>
      </c>
      <c r="B5579" s="68" t="s">
        <v>528</v>
      </c>
      <c r="C5579" s="68" t="s">
        <v>287</v>
      </c>
      <c r="D5579" s="68" t="s">
        <v>359</v>
      </c>
      <c r="E5579" s="68" t="s">
        <v>517</v>
      </c>
      <c r="F5579" s="68" t="s">
        <v>77</v>
      </c>
      <c r="G5579" s="68" t="s">
        <v>273</v>
      </c>
      <c r="H5579" s="68" t="s">
        <v>369</v>
      </c>
      <c r="I5579" s="65">
        <v>256</v>
      </c>
      <c r="J5579" s="65">
        <v>420</v>
      </c>
      <c r="K5579" s="65" t="s">
        <v>274</v>
      </c>
    </row>
    <row r="5580" spans="1:11" ht="12.75" customHeight="1">
      <c r="A5580" s="68" t="s">
        <v>479</v>
      </c>
      <c r="B5580" s="68" t="s">
        <v>528</v>
      </c>
      <c r="C5580" s="68" t="s">
        <v>287</v>
      </c>
      <c r="D5580" s="68" t="s">
        <v>359</v>
      </c>
      <c r="E5580" s="68" t="s">
        <v>517</v>
      </c>
      <c r="F5580" s="68" t="s">
        <v>77</v>
      </c>
      <c r="G5580" s="68" t="s">
        <v>273</v>
      </c>
      <c r="H5580" s="68" t="s">
        <v>638</v>
      </c>
      <c r="I5580" s="65">
        <v>145</v>
      </c>
      <c r="J5580" s="65">
        <v>420</v>
      </c>
      <c r="K5580" s="65" t="s">
        <v>274</v>
      </c>
    </row>
    <row r="5581" spans="1:11" ht="12.75" customHeight="1">
      <c r="A5581" s="68" t="s">
        <v>479</v>
      </c>
      <c r="B5581" s="68" t="s">
        <v>528</v>
      </c>
      <c r="C5581" s="68" t="s">
        <v>287</v>
      </c>
      <c r="D5581" s="68" t="s">
        <v>359</v>
      </c>
      <c r="E5581" s="68" t="s">
        <v>517</v>
      </c>
      <c r="F5581" s="68" t="s">
        <v>77</v>
      </c>
      <c r="G5581" s="68" t="s">
        <v>273</v>
      </c>
      <c r="H5581" s="68" t="s">
        <v>451</v>
      </c>
      <c r="I5581" s="65">
        <v>5</v>
      </c>
      <c r="J5581" s="65">
        <v>603</v>
      </c>
      <c r="K5581" s="65" t="s">
        <v>263</v>
      </c>
    </row>
    <row r="5582" spans="1:11" ht="12.75" customHeight="1">
      <c r="A5582" s="68" t="s">
        <v>479</v>
      </c>
      <c r="B5582" s="68" t="s">
        <v>528</v>
      </c>
      <c r="C5582" s="68" t="s">
        <v>287</v>
      </c>
      <c r="D5582" s="68" t="s">
        <v>359</v>
      </c>
      <c r="E5582" s="68" t="s">
        <v>517</v>
      </c>
      <c r="F5582" s="68" t="s">
        <v>77</v>
      </c>
      <c r="G5582" s="68" t="s">
        <v>273</v>
      </c>
      <c r="H5582" s="68" t="s">
        <v>365</v>
      </c>
      <c r="I5582" s="65">
        <v>11</v>
      </c>
      <c r="J5582" s="65">
        <v>603</v>
      </c>
      <c r="K5582" s="65" t="s">
        <v>263</v>
      </c>
    </row>
    <row r="5583" spans="1:11" ht="12.75" customHeight="1">
      <c r="A5583" s="68" t="s">
        <v>479</v>
      </c>
      <c r="B5583" s="68" t="s">
        <v>528</v>
      </c>
      <c r="C5583" s="68" t="s">
        <v>287</v>
      </c>
      <c r="D5583" s="68" t="s">
        <v>359</v>
      </c>
      <c r="E5583" s="68" t="s">
        <v>517</v>
      </c>
      <c r="F5583" s="68" t="s">
        <v>77</v>
      </c>
      <c r="G5583" s="68" t="s">
        <v>273</v>
      </c>
      <c r="H5583" s="68" t="s">
        <v>366</v>
      </c>
      <c r="I5583" s="65">
        <v>4</v>
      </c>
      <c r="J5583" s="65">
        <v>603</v>
      </c>
      <c r="K5583" s="65" t="s">
        <v>263</v>
      </c>
    </row>
    <row r="5584" spans="1:11" ht="12.75" customHeight="1">
      <c r="A5584" s="68" t="s">
        <v>479</v>
      </c>
      <c r="B5584" s="68" t="s">
        <v>528</v>
      </c>
      <c r="C5584" s="68" t="s">
        <v>287</v>
      </c>
      <c r="D5584" s="68" t="s">
        <v>359</v>
      </c>
      <c r="E5584" s="68" t="s">
        <v>517</v>
      </c>
      <c r="F5584" s="68" t="s">
        <v>77</v>
      </c>
      <c r="G5584" s="68" t="s">
        <v>273</v>
      </c>
      <c r="H5584" s="68" t="s">
        <v>363</v>
      </c>
      <c r="I5584" s="65">
        <v>1</v>
      </c>
      <c r="J5584" s="65">
        <v>417</v>
      </c>
      <c r="K5584" s="65" t="s">
        <v>499</v>
      </c>
    </row>
    <row r="5585" spans="1:11" ht="12.75" customHeight="1">
      <c r="A5585" s="68" t="s">
        <v>479</v>
      </c>
      <c r="B5585" s="68" t="s">
        <v>528</v>
      </c>
      <c r="C5585" s="68" t="s">
        <v>287</v>
      </c>
      <c r="D5585" s="68" t="s">
        <v>359</v>
      </c>
      <c r="E5585" s="68" t="s">
        <v>517</v>
      </c>
      <c r="F5585" s="68" t="s">
        <v>77</v>
      </c>
      <c r="G5585" s="68" t="s">
        <v>273</v>
      </c>
      <c r="H5585" s="68" t="s">
        <v>451</v>
      </c>
      <c r="I5585" s="65">
        <v>4</v>
      </c>
      <c r="J5585" s="65">
        <v>417</v>
      </c>
      <c r="K5585" s="65" t="s">
        <v>499</v>
      </c>
    </row>
    <row r="5586" spans="1:11" ht="12.75" customHeight="1">
      <c r="A5586" s="68" t="s">
        <v>479</v>
      </c>
      <c r="B5586" s="68" t="s">
        <v>528</v>
      </c>
      <c r="C5586" s="68" t="s">
        <v>287</v>
      </c>
      <c r="D5586" s="68" t="s">
        <v>359</v>
      </c>
      <c r="E5586" s="68" t="s">
        <v>517</v>
      </c>
      <c r="F5586" s="68" t="s">
        <v>77</v>
      </c>
      <c r="G5586" s="68" t="s">
        <v>273</v>
      </c>
      <c r="H5586" s="68" t="s">
        <v>365</v>
      </c>
      <c r="I5586" s="65">
        <v>5</v>
      </c>
      <c r="J5586" s="65">
        <v>417</v>
      </c>
      <c r="K5586" s="65" t="s">
        <v>499</v>
      </c>
    </row>
    <row r="5587" spans="1:11" ht="12.75" customHeight="1">
      <c r="A5587" s="68" t="s">
        <v>479</v>
      </c>
      <c r="B5587" s="68" t="s">
        <v>528</v>
      </c>
      <c r="C5587" s="68" t="s">
        <v>287</v>
      </c>
      <c r="D5587" s="68" t="s">
        <v>359</v>
      </c>
      <c r="E5587" s="68" t="s">
        <v>517</v>
      </c>
      <c r="F5587" s="68" t="s">
        <v>77</v>
      </c>
      <c r="G5587" s="68" t="s">
        <v>273</v>
      </c>
      <c r="H5587" s="68" t="s">
        <v>366</v>
      </c>
      <c r="I5587" s="65">
        <v>3</v>
      </c>
      <c r="J5587" s="65">
        <v>417</v>
      </c>
      <c r="K5587" s="65" t="s">
        <v>499</v>
      </c>
    </row>
    <row r="5588" spans="1:11" ht="12.75" customHeight="1">
      <c r="A5588" s="68" t="s">
        <v>479</v>
      </c>
      <c r="B5588" s="68" t="s">
        <v>528</v>
      </c>
      <c r="C5588" s="68" t="s">
        <v>287</v>
      </c>
      <c r="D5588" s="68" t="s">
        <v>359</v>
      </c>
      <c r="E5588" s="68" t="s">
        <v>517</v>
      </c>
      <c r="F5588" s="68" t="s">
        <v>77</v>
      </c>
      <c r="G5588" s="68" t="s">
        <v>273</v>
      </c>
      <c r="H5588" s="68" t="s">
        <v>375</v>
      </c>
      <c r="I5588" s="65">
        <v>78</v>
      </c>
      <c r="J5588" s="65">
        <v>417</v>
      </c>
      <c r="K5588" s="65" t="s">
        <v>499</v>
      </c>
    </row>
    <row r="5589" spans="1:11" ht="12.75" customHeight="1">
      <c r="A5589" s="68" t="s">
        <v>479</v>
      </c>
      <c r="B5589" s="68" t="s">
        <v>528</v>
      </c>
      <c r="C5589" s="68" t="s">
        <v>287</v>
      </c>
      <c r="D5589" s="68" t="s">
        <v>359</v>
      </c>
      <c r="E5589" s="68" t="s">
        <v>517</v>
      </c>
      <c r="F5589" s="68" t="s">
        <v>77</v>
      </c>
      <c r="G5589" s="68" t="s">
        <v>273</v>
      </c>
      <c r="H5589" s="68" t="s">
        <v>368</v>
      </c>
      <c r="I5589" s="65">
        <v>33</v>
      </c>
      <c r="J5589" s="65">
        <v>417</v>
      </c>
      <c r="K5589" s="65" t="s">
        <v>499</v>
      </c>
    </row>
    <row r="5590" spans="1:11" ht="12.75" customHeight="1">
      <c r="A5590" s="68" t="s">
        <v>479</v>
      </c>
      <c r="B5590" s="68" t="s">
        <v>528</v>
      </c>
      <c r="C5590" s="68" t="s">
        <v>287</v>
      </c>
      <c r="D5590" s="68" t="s">
        <v>359</v>
      </c>
      <c r="E5590" s="68" t="s">
        <v>517</v>
      </c>
      <c r="F5590" s="68" t="s">
        <v>77</v>
      </c>
      <c r="G5590" s="68" t="s">
        <v>273</v>
      </c>
      <c r="H5590" s="68" t="s">
        <v>491</v>
      </c>
      <c r="I5590" s="65">
        <v>21</v>
      </c>
      <c r="J5590" s="65">
        <v>417</v>
      </c>
      <c r="K5590" s="65" t="s">
        <v>499</v>
      </c>
    </row>
    <row r="5591" spans="1:11" ht="12.75" customHeight="1">
      <c r="A5591" s="68" t="s">
        <v>479</v>
      </c>
      <c r="B5591" s="68" t="s">
        <v>528</v>
      </c>
      <c r="C5591" s="68" t="s">
        <v>287</v>
      </c>
      <c r="D5591" s="68" t="s">
        <v>359</v>
      </c>
      <c r="E5591" s="68" t="s">
        <v>517</v>
      </c>
      <c r="F5591" s="68" t="s">
        <v>77</v>
      </c>
      <c r="G5591" s="68" t="s">
        <v>273</v>
      </c>
      <c r="H5591" s="68" t="s">
        <v>369</v>
      </c>
      <c r="I5591" s="65">
        <v>11</v>
      </c>
      <c r="J5591" s="65">
        <v>417</v>
      </c>
      <c r="K5591" s="65" t="s">
        <v>499</v>
      </c>
    </row>
    <row r="5592" spans="1:11" ht="12.75" customHeight="1">
      <c r="A5592" s="68" t="s">
        <v>479</v>
      </c>
      <c r="B5592" s="68" t="s">
        <v>528</v>
      </c>
      <c r="C5592" s="68" t="s">
        <v>287</v>
      </c>
      <c r="D5592" s="68" t="s">
        <v>359</v>
      </c>
      <c r="E5592" s="68" t="s">
        <v>517</v>
      </c>
      <c r="F5592" s="68" t="s">
        <v>77</v>
      </c>
      <c r="G5592" s="68" t="s">
        <v>273</v>
      </c>
      <c r="H5592" s="68" t="s">
        <v>638</v>
      </c>
      <c r="I5592" s="65">
        <v>8</v>
      </c>
      <c r="J5592" s="65">
        <v>417</v>
      </c>
      <c r="K5592" s="65" t="s">
        <v>499</v>
      </c>
    </row>
    <row r="5593" spans="1:11" ht="12.75" customHeight="1">
      <c r="A5593" s="68" t="s">
        <v>479</v>
      </c>
      <c r="B5593" s="68" t="s">
        <v>528</v>
      </c>
      <c r="C5593" s="68" t="s">
        <v>287</v>
      </c>
      <c r="D5593" s="68" t="s">
        <v>359</v>
      </c>
      <c r="E5593" s="68" t="s">
        <v>517</v>
      </c>
      <c r="F5593" s="68" t="s">
        <v>77</v>
      </c>
      <c r="G5593" s="68" t="s">
        <v>273</v>
      </c>
      <c r="H5593" s="68" t="s">
        <v>451</v>
      </c>
      <c r="I5593" s="65">
        <v>7</v>
      </c>
      <c r="J5593" s="65">
        <v>413</v>
      </c>
      <c r="K5593" s="65" t="s">
        <v>500</v>
      </c>
    </row>
    <row r="5594" spans="1:11" ht="12.75" customHeight="1">
      <c r="A5594" s="68" t="s">
        <v>479</v>
      </c>
      <c r="B5594" s="68" t="s">
        <v>528</v>
      </c>
      <c r="C5594" s="68" t="s">
        <v>287</v>
      </c>
      <c r="D5594" s="68" t="s">
        <v>359</v>
      </c>
      <c r="E5594" s="68" t="s">
        <v>517</v>
      </c>
      <c r="F5594" s="68" t="s">
        <v>77</v>
      </c>
      <c r="G5594" s="68" t="s">
        <v>273</v>
      </c>
      <c r="H5594" s="68" t="s">
        <v>365</v>
      </c>
      <c r="I5594" s="65">
        <v>7</v>
      </c>
      <c r="J5594" s="65">
        <v>413</v>
      </c>
      <c r="K5594" s="65" t="s">
        <v>500</v>
      </c>
    </row>
    <row r="5595" spans="1:11" ht="12.75" customHeight="1">
      <c r="A5595" s="68" t="s">
        <v>479</v>
      </c>
      <c r="B5595" s="68" t="s">
        <v>528</v>
      </c>
      <c r="C5595" s="68" t="s">
        <v>287</v>
      </c>
      <c r="D5595" s="68" t="s">
        <v>359</v>
      </c>
      <c r="E5595" s="68" t="s">
        <v>517</v>
      </c>
      <c r="F5595" s="68" t="s">
        <v>77</v>
      </c>
      <c r="G5595" s="68" t="s">
        <v>273</v>
      </c>
      <c r="H5595" s="68" t="s">
        <v>366</v>
      </c>
      <c r="I5595" s="65">
        <v>1</v>
      </c>
      <c r="J5595" s="65">
        <v>413</v>
      </c>
      <c r="K5595" s="65" t="s">
        <v>500</v>
      </c>
    </row>
    <row r="5596" spans="1:11" ht="12.75" customHeight="1">
      <c r="A5596" s="68" t="s">
        <v>479</v>
      </c>
      <c r="B5596" s="68" t="s">
        <v>528</v>
      </c>
      <c r="C5596" s="68" t="s">
        <v>287</v>
      </c>
      <c r="D5596" s="68" t="s">
        <v>359</v>
      </c>
      <c r="E5596" s="68" t="s">
        <v>517</v>
      </c>
      <c r="F5596" s="68" t="s">
        <v>77</v>
      </c>
      <c r="G5596" s="68" t="s">
        <v>273</v>
      </c>
      <c r="H5596" s="68" t="s">
        <v>367</v>
      </c>
      <c r="I5596" s="65">
        <v>1</v>
      </c>
      <c r="J5596" s="65">
        <v>413</v>
      </c>
      <c r="K5596" s="65" t="s">
        <v>500</v>
      </c>
    </row>
    <row r="5597" spans="1:11" ht="12.75" customHeight="1">
      <c r="A5597" s="68" t="s">
        <v>479</v>
      </c>
      <c r="B5597" s="68" t="s">
        <v>528</v>
      </c>
      <c r="C5597" s="68" t="s">
        <v>287</v>
      </c>
      <c r="D5597" s="68" t="s">
        <v>359</v>
      </c>
      <c r="E5597" s="68" t="s">
        <v>517</v>
      </c>
      <c r="F5597" s="68" t="s">
        <v>77</v>
      </c>
      <c r="G5597" s="68" t="s">
        <v>273</v>
      </c>
      <c r="H5597" s="68" t="s">
        <v>375</v>
      </c>
      <c r="I5597" s="65">
        <v>33</v>
      </c>
      <c r="J5597" s="65">
        <v>413</v>
      </c>
      <c r="K5597" s="65" t="s">
        <v>500</v>
      </c>
    </row>
    <row r="5598" spans="1:11" ht="12.75" customHeight="1">
      <c r="A5598" s="68" t="s">
        <v>479</v>
      </c>
      <c r="B5598" s="68" t="s">
        <v>528</v>
      </c>
      <c r="C5598" s="68" t="s">
        <v>287</v>
      </c>
      <c r="D5598" s="68" t="s">
        <v>359</v>
      </c>
      <c r="E5598" s="68" t="s">
        <v>517</v>
      </c>
      <c r="F5598" s="68" t="s">
        <v>77</v>
      </c>
      <c r="G5598" s="68" t="s">
        <v>273</v>
      </c>
      <c r="H5598" s="68" t="s">
        <v>368</v>
      </c>
      <c r="I5598" s="65">
        <v>39</v>
      </c>
      <c r="J5598" s="65">
        <v>413</v>
      </c>
      <c r="K5598" s="65" t="s">
        <v>500</v>
      </c>
    </row>
    <row r="5599" spans="1:11" ht="12.75" customHeight="1">
      <c r="A5599" s="68" t="s">
        <v>479</v>
      </c>
      <c r="B5599" s="68" t="s">
        <v>528</v>
      </c>
      <c r="C5599" s="68" t="s">
        <v>287</v>
      </c>
      <c r="D5599" s="68" t="s">
        <v>359</v>
      </c>
      <c r="E5599" s="68" t="s">
        <v>517</v>
      </c>
      <c r="F5599" s="68" t="s">
        <v>77</v>
      </c>
      <c r="G5599" s="68" t="s">
        <v>273</v>
      </c>
      <c r="H5599" s="68" t="s">
        <v>491</v>
      </c>
      <c r="I5599" s="65">
        <v>20</v>
      </c>
      <c r="J5599" s="65">
        <v>413</v>
      </c>
      <c r="K5599" s="65" t="s">
        <v>500</v>
      </c>
    </row>
    <row r="5600" spans="1:11" ht="12.75" customHeight="1">
      <c r="A5600" s="68" t="s">
        <v>479</v>
      </c>
      <c r="B5600" s="68" t="s">
        <v>528</v>
      </c>
      <c r="C5600" s="68" t="s">
        <v>287</v>
      </c>
      <c r="D5600" s="68" t="s">
        <v>359</v>
      </c>
      <c r="E5600" s="68" t="s">
        <v>517</v>
      </c>
      <c r="F5600" s="68" t="s">
        <v>77</v>
      </c>
      <c r="G5600" s="68" t="s">
        <v>273</v>
      </c>
      <c r="H5600" s="68" t="s">
        <v>369</v>
      </c>
      <c r="I5600" s="65">
        <v>32</v>
      </c>
      <c r="J5600" s="65">
        <v>413</v>
      </c>
      <c r="K5600" s="65" t="s">
        <v>500</v>
      </c>
    </row>
    <row r="5601" spans="1:11" ht="12.75" customHeight="1">
      <c r="A5601" s="68" t="s">
        <v>479</v>
      </c>
      <c r="B5601" s="68" t="s">
        <v>528</v>
      </c>
      <c r="C5601" s="68" t="s">
        <v>287</v>
      </c>
      <c r="D5601" s="68" t="s">
        <v>359</v>
      </c>
      <c r="E5601" s="68" t="s">
        <v>517</v>
      </c>
      <c r="F5601" s="68" t="s">
        <v>77</v>
      </c>
      <c r="G5601" s="68" t="s">
        <v>273</v>
      </c>
      <c r="H5601" s="68" t="s">
        <v>638</v>
      </c>
      <c r="I5601" s="65">
        <v>12</v>
      </c>
      <c r="J5601" s="65">
        <v>413</v>
      </c>
      <c r="K5601" s="65" t="s">
        <v>500</v>
      </c>
    </row>
    <row r="5602" spans="1:11" ht="12.75" customHeight="1">
      <c r="A5602" s="68" t="s">
        <v>479</v>
      </c>
      <c r="B5602" s="68" t="s">
        <v>528</v>
      </c>
      <c r="C5602" s="68" t="s">
        <v>287</v>
      </c>
      <c r="D5602" s="68" t="s">
        <v>359</v>
      </c>
      <c r="E5602" s="68" t="s">
        <v>517</v>
      </c>
      <c r="F5602" s="68" t="s">
        <v>77</v>
      </c>
      <c r="G5602" s="68" t="s">
        <v>273</v>
      </c>
      <c r="H5602" s="68" t="s">
        <v>366</v>
      </c>
      <c r="I5602" s="65">
        <v>1</v>
      </c>
      <c r="J5602" s="65">
        <v>431</v>
      </c>
      <c r="K5602" s="65" t="s">
        <v>282</v>
      </c>
    </row>
    <row r="5603" spans="1:11" ht="12.75" customHeight="1">
      <c r="A5603" s="68" t="s">
        <v>479</v>
      </c>
      <c r="B5603" s="68" t="s">
        <v>528</v>
      </c>
      <c r="C5603" s="68" t="s">
        <v>287</v>
      </c>
      <c r="D5603" s="68" t="s">
        <v>359</v>
      </c>
      <c r="E5603" s="68" t="s">
        <v>517</v>
      </c>
      <c r="F5603" s="68" t="s">
        <v>77</v>
      </c>
      <c r="G5603" s="68" t="s">
        <v>273</v>
      </c>
      <c r="H5603" s="68" t="s">
        <v>367</v>
      </c>
      <c r="I5603" s="65">
        <v>6</v>
      </c>
      <c r="J5603" s="65">
        <v>431</v>
      </c>
      <c r="K5603" s="65" t="s">
        <v>282</v>
      </c>
    </row>
    <row r="5604" spans="1:11" ht="12.75" customHeight="1">
      <c r="A5604" s="68" t="s">
        <v>479</v>
      </c>
      <c r="B5604" s="68" t="s">
        <v>528</v>
      </c>
      <c r="C5604" s="68" t="s">
        <v>287</v>
      </c>
      <c r="D5604" s="68" t="s">
        <v>359</v>
      </c>
      <c r="E5604" s="68" t="s">
        <v>517</v>
      </c>
      <c r="F5604" s="68" t="s">
        <v>77</v>
      </c>
      <c r="G5604" s="68" t="s">
        <v>273</v>
      </c>
      <c r="H5604" s="68" t="s">
        <v>247</v>
      </c>
      <c r="I5604" s="65">
        <v>3</v>
      </c>
      <c r="J5604" s="65">
        <v>431</v>
      </c>
      <c r="K5604" s="65" t="s">
        <v>282</v>
      </c>
    </row>
    <row r="5605" spans="1:11" ht="12.75" customHeight="1">
      <c r="A5605" s="68" t="s">
        <v>479</v>
      </c>
      <c r="B5605" s="68" t="s">
        <v>528</v>
      </c>
      <c r="C5605" s="68" t="s">
        <v>287</v>
      </c>
      <c r="D5605" s="68" t="s">
        <v>359</v>
      </c>
      <c r="E5605" s="68" t="s">
        <v>517</v>
      </c>
      <c r="F5605" s="68" t="s">
        <v>77</v>
      </c>
      <c r="G5605" s="68" t="s">
        <v>273</v>
      </c>
      <c r="H5605" s="68" t="s">
        <v>368</v>
      </c>
      <c r="I5605" s="65">
        <v>23</v>
      </c>
      <c r="J5605" s="65">
        <v>431</v>
      </c>
      <c r="K5605" s="65" t="s">
        <v>282</v>
      </c>
    </row>
    <row r="5606" spans="1:11" ht="12.75" customHeight="1">
      <c r="A5606" s="68" t="s">
        <v>479</v>
      </c>
      <c r="B5606" s="68" t="s">
        <v>528</v>
      </c>
      <c r="C5606" s="68" t="s">
        <v>287</v>
      </c>
      <c r="D5606" s="68" t="s">
        <v>359</v>
      </c>
      <c r="E5606" s="68" t="s">
        <v>517</v>
      </c>
      <c r="F5606" s="68" t="s">
        <v>77</v>
      </c>
      <c r="G5606" s="68" t="s">
        <v>273</v>
      </c>
      <c r="H5606" s="68" t="s">
        <v>491</v>
      </c>
      <c r="I5606" s="65">
        <v>16</v>
      </c>
      <c r="J5606" s="65">
        <v>431</v>
      </c>
      <c r="K5606" s="65" t="s">
        <v>282</v>
      </c>
    </row>
    <row r="5607" spans="1:11" ht="12.75" customHeight="1">
      <c r="A5607" s="68" t="s">
        <v>479</v>
      </c>
      <c r="B5607" s="68" t="s">
        <v>528</v>
      </c>
      <c r="C5607" s="68" t="s">
        <v>287</v>
      </c>
      <c r="D5607" s="68" t="s">
        <v>359</v>
      </c>
      <c r="E5607" s="68" t="s">
        <v>517</v>
      </c>
      <c r="F5607" s="68" t="s">
        <v>77</v>
      </c>
      <c r="G5607" s="68" t="s">
        <v>273</v>
      </c>
      <c r="H5607" s="68" t="s">
        <v>369</v>
      </c>
      <c r="I5607" s="65">
        <v>8</v>
      </c>
      <c r="J5607" s="65">
        <v>431</v>
      </c>
      <c r="K5607" s="65" t="s">
        <v>282</v>
      </c>
    </row>
    <row r="5608" spans="1:11" ht="12.75" customHeight="1">
      <c r="A5608" s="68" t="s">
        <v>479</v>
      </c>
      <c r="B5608" s="68" t="s">
        <v>528</v>
      </c>
      <c r="C5608" s="68" t="s">
        <v>287</v>
      </c>
      <c r="D5608" s="68" t="s">
        <v>359</v>
      </c>
      <c r="E5608" s="68" t="s">
        <v>517</v>
      </c>
      <c r="F5608" s="68" t="s">
        <v>77</v>
      </c>
      <c r="G5608" s="68" t="s">
        <v>273</v>
      </c>
      <c r="H5608" s="68" t="s">
        <v>638</v>
      </c>
      <c r="I5608" s="65">
        <v>8</v>
      </c>
      <c r="J5608" s="65">
        <v>431</v>
      </c>
      <c r="K5608" s="65" t="s">
        <v>282</v>
      </c>
    </row>
    <row r="5609" spans="1:11" ht="12.75" customHeight="1">
      <c r="A5609" s="68" t="s">
        <v>479</v>
      </c>
      <c r="B5609" s="68" t="s">
        <v>528</v>
      </c>
      <c r="C5609" s="68" t="s">
        <v>287</v>
      </c>
      <c r="D5609" s="68" t="s">
        <v>359</v>
      </c>
      <c r="E5609" s="68" t="s">
        <v>517</v>
      </c>
      <c r="F5609" s="68" t="s">
        <v>77</v>
      </c>
      <c r="G5609" s="68" t="s">
        <v>273</v>
      </c>
      <c r="H5609" s="68" t="s">
        <v>363</v>
      </c>
      <c r="I5609" s="65">
        <v>1</v>
      </c>
      <c r="J5609" s="65">
        <v>405</v>
      </c>
      <c r="K5609" s="65" t="s">
        <v>423</v>
      </c>
    </row>
    <row r="5610" spans="1:11" ht="12.75" customHeight="1">
      <c r="A5610" s="68" t="s">
        <v>479</v>
      </c>
      <c r="B5610" s="68" t="s">
        <v>528</v>
      </c>
      <c r="C5610" s="68" t="s">
        <v>287</v>
      </c>
      <c r="D5610" s="68" t="s">
        <v>359</v>
      </c>
      <c r="E5610" s="68" t="s">
        <v>517</v>
      </c>
      <c r="F5610" s="68" t="s">
        <v>77</v>
      </c>
      <c r="G5610" s="68" t="s">
        <v>273</v>
      </c>
      <c r="H5610" s="68" t="s">
        <v>451</v>
      </c>
      <c r="I5610" s="65">
        <v>10</v>
      </c>
      <c r="J5610" s="65">
        <v>405</v>
      </c>
      <c r="K5610" s="65" t="s">
        <v>423</v>
      </c>
    </row>
    <row r="5611" spans="1:11" ht="12.75" customHeight="1">
      <c r="A5611" s="68" t="s">
        <v>479</v>
      </c>
      <c r="B5611" s="68" t="s">
        <v>528</v>
      </c>
      <c r="C5611" s="68" t="s">
        <v>287</v>
      </c>
      <c r="D5611" s="68" t="s">
        <v>359</v>
      </c>
      <c r="E5611" s="68" t="s">
        <v>517</v>
      </c>
      <c r="F5611" s="68" t="s">
        <v>77</v>
      </c>
      <c r="G5611" s="68" t="s">
        <v>273</v>
      </c>
      <c r="H5611" s="68" t="s">
        <v>365</v>
      </c>
      <c r="I5611" s="65">
        <v>6</v>
      </c>
      <c r="J5611" s="65">
        <v>405</v>
      </c>
      <c r="K5611" s="65" t="s">
        <v>423</v>
      </c>
    </row>
    <row r="5612" spans="1:11" ht="12.75" customHeight="1">
      <c r="A5612" s="68" t="s">
        <v>479</v>
      </c>
      <c r="B5612" s="68" t="s">
        <v>528</v>
      </c>
      <c r="C5612" s="68" t="s">
        <v>287</v>
      </c>
      <c r="D5612" s="68" t="s">
        <v>359</v>
      </c>
      <c r="E5612" s="68" t="s">
        <v>517</v>
      </c>
      <c r="F5612" s="68" t="s">
        <v>77</v>
      </c>
      <c r="G5612" s="68" t="s">
        <v>273</v>
      </c>
      <c r="H5612" s="68" t="s">
        <v>366</v>
      </c>
      <c r="I5612" s="65">
        <v>2</v>
      </c>
      <c r="J5612" s="65">
        <v>405</v>
      </c>
      <c r="K5612" s="65" t="s">
        <v>423</v>
      </c>
    </row>
    <row r="5613" spans="1:11" ht="12.75" customHeight="1">
      <c r="A5613" s="68" t="s">
        <v>479</v>
      </c>
      <c r="B5613" s="68" t="s">
        <v>528</v>
      </c>
      <c r="C5613" s="68" t="s">
        <v>287</v>
      </c>
      <c r="D5613" s="68" t="s">
        <v>359</v>
      </c>
      <c r="E5613" s="68" t="s">
        <v>517</v>
      </c>
      <c r="F5613" s="68" t="s">
        <v>77</v>
      </c>
      <c r="G5613" s="68" t="s">
        <v>273</v>
      </c>
      <c r="H5613" s="68" t="s">
        <v>491</v>
      </c>
      <c r="I5613" s="65">
        <v>9</v>
      </c>
      <c r="J5613" s="65">
        <v>421</v>
      </c>
      <c r="K5613" s="65" t="s">
        <v>382</v>
      </c>
    </row>
    <row r="5614" spans="1:11" ht="12.75" customHeight="1">
      <c r="A5614" s="68" t="s">
        <v>479</v>
      </c>
      <c r="B5614" s="68" t="s">
        <v>528</v>
      </c>
      <c r="C5614" s="68" t="s">
        <v>287</v>
      </c>
      <c r="D5614" s="68" t="s">
        <v>359</v>
      </c>
      <c r="E5614" s="68" t="s">
        <v>517</v>
      </c>
      <c r="F5614" s="68" t="s">
        <v>77</v>
      </c>
      <c r="G5614" s="68" t="s">
        <v>273</v>
      </c>
      <c r="H5614" s="68" t="s">
        <v>369</v>
      </c>
      <c r="I5614" s="65">
        <v>38</v>
      </c>
      <c r="J5614" s="65">
        <v>421</v>
      </c>
      <c r="K5614" s="65" t="s">
        <v>382</v>
      </c>
    </row>
    <row r="5615" spans="1:11" ht="12.75" customHeight="1">
      <c r="A5615" s="68" t="s">
        <v>479</v>
      </c>
      <c r="B5615" s="68" t="s">
        <v>528</v>
      </c>
      <c r="C5615" s="68" t="s">
        <v>287</v>
      </c>
      <c r="D5615" s="68" t="s">
        <v>359</v>
      </c>
      <c r="E5615" s="68" t="s">
        <v>517</v>
      </c>
      <c r="F5615" s="68" t="s">
        <v>77</v>
      </c>
      <c r="G5615" s="68" t="s">
        <v>273</v>
      </c>
      <c r="H5615" s="68" t="s">
        <v>638</v>
      </c>
      <c r="I5615" s="65">
        <v>2</v>
      </c>
      <c r="J5615" s="65">
        <v>421</v>
      </c>
      <c r="K5615" s="65" t="s">
        <v>382</v>
      </c>
    </row>
    <row r="5616" spans="1:11" ht="12.75" customHeight="1">
      <c r="A5616" s="68" t="s">
        <v>479</v>
      </c>
      <c r="B5616" s="68" t="s">
        <v>528</v>
      </c>
      <c r="C5616" s="68" t="s">
        <v>287</v>
      </c>
      <c r="D5616" s="68" t="s">
        <v>359</v>
      </c>
      <c r="E5616" s="68" t="s">
        <v>517</v>
      </c>
      <c r="F5616" s="68" t="s">
        <v>77</v>
      </c>
      <c r="G5616" s="68" t="s">
        <v>273</v>
      </c>
      <c r="H5616" s="68" t="s">
        <v>451</v>
      </c>
      <c r="I5616" s="65">
        <v>10</v>
      </c>
      <c r="J5616" s="65">
        <v>440</v>
      </c>
      <c r="K5616" s="65" t="s">
        <v>501</v>
      </c>
    </row>
    <row r="5617" spans="1:11" ht="12.75" customHeight="1">
      <c r="A5617" s="68" t="s">
        <v>479</v>
      </c>
      <c r="B5617" s="68" t="s">
        <v>528</v>
      </c>
      <c r="C5617" s="68" t="s">
        <v>287</v>
      </c>
      <c r="D5617" s="68" t="s">
        <v>359</v>
      </c>
      <c r="E5617" s="68" t="s">
        <v>517</v>
      </c>
      <c r="F5617" s="68" t="s">
        <v>77</v>
      </c>
      <c r="G5617" s="68" t="s">
        <v>273</v>
      </c>
      <c r="H5617" s="68" t="s">
        <v>365</v>
      </c>
      <c r="I5617" s="65">
        <v>7</v>
      </c>
      <c r="J5617" s="65">
        <v>440</v>
      </c>
      <c r="K5617" s="65" t="s">
        <v>501</v>
      </c>
    </row>
    <row r="5618" spans="1:11" ht="12.75" customHeight="1">
      <c r="A5618" s="68" t="s">
        <v>479</v>
      </c>
      <c r="B5618" s="68" t="s">
        <v>528</v>
      </c>
      <c r="C5618" s="68" t="s">
        <v>287</v>
      </c>
      <c r="D5618" s="68" t="s">
        <v>359</v>
      </c>
      <c r="E5618" s="68" t="s">
        <v>517</v>
      </c>
      <c r="F5618" s="68" t="s">
        <v>77</v>
      </c>
      <c r="G5618" s="68" t="s">
        <v>273</v>
      </c>
      <c r="H5618" s="68" t="s">
        <v>366</v>
      </c>
      <c r="I5618" s="65">
        <v>5</v>
      </c>
      <c r="J5618" s="65">
        <v>440</v>
      </c>
      <c r="K5618" s="65" t="s">
        <v>501</v>
      </c>
    </row>
    <row r="5619" spans="1:11" ht="12.75" customHeight="1">
      <c r="A5619" s="68" t="s">
        <v>479</v>
      </c>
      <c r="B5619" s="68" t="s">
        <v>528</v>
      </c>
      <c r="C5619" s="68" t="s">
        <v>287</v>
      </c>
      <c r="D5619" s="68" t="s">
        <v>359</v>
      </c>
      <c r="E5619" s="68" t="s">
        <v>517</v>
      </c>
      <c r="F5619" s="68" t="s">
        <v>77</v>
      </c>
      <c r="G5619" s="68" t="s">
        <v>273</v>
      </c>
      <c r="H5619" s="68" t="s">
        <v>375</v>
      </c>
      <c r="I5619" s="65">
        <v>6</v>
      </c>
      <c r="J5619" s="65">
        <v>440</v>
      </c>
      <c r="K5619" s="65" t="s">
        <v>501</v>
      </c>
    </row>
    <row r="5620" spans="1:11" ht="12.75" customHeight="1">
      <c r="A5620" s="68" t="s">
        <v>479</v>
      </c>
      <c r="B5620" s="68" t="s">
        <v>528</v>
      </c>
      <c r="C5620" s="68" t="s">
        <v>287</v>
      </c>
      <c r="D5620" s="68" t="s">
        <v>359</v>
      </c>
      <c r="E5620" s="68" t="s">
        <v>517</v>
      </c>
      <c r="F5620" s="68" t="s">
        <v>77</v>
      </c>
      <c r="G5620" s="68" t="s">
        <v>273</v>
      </c>
      <c r="H5620" s="68" t="s">
        <v>368</v>
      </c>
      <c r="I5620" s="65">
        <v>4</v>
      </c>
      <c r="J5620" s="65">
        <v>440</v>
      </c>
      <c r="K5620" s="65" t="s">
        <v>501</v>
      </c>
    </row>
    <row r="5621" spans="1:11" ht="12.75" customHeight="1">
      <c r="A5621" s="68" t="s">
        <v>479</v>
      </c>
      <c r="B5621" s="68" t="s">
        <v>528</v>
      </c>
      <c r="C5621" s="68" t="s">
        <v>287</v>
      </c>
      <c r="D5621" s="68" t="s">
        <v>359</v>
      </c>
      <c r="E5621" s="68" t="s">
        <v>517</v>
      </c>
      <c r="F5621" s="68" t="s">
        <v>77</v>
      </c>
      <c r="G5621" s="68" t="s">
        <v>273</v>
      </c>
      <c r="H5621" s="68" t="s">
        <v>491</v>
      </c>
      <c r="I5621" s="65">
        <v>7</v>
      </c>
      <c r="J5621" s="65">
        <v>440</v>
      </c>
      <c r="K5621" s="65" t="s">
        <v>501</v>
      </c>
    </row>
    <row r="5622" spans="1:11" ht="12.75" customHeight="1">
      <c r="A5622" s="68" t="s">
        <v>479</v>
      </c>
      <c r="B5622" s="68" t="s">
        <v>528</v>
      </c>
      <c r="C5622" s="68" t="s">
        <v>287</v>
      </c>
      <c r="D5622" s="68" t="s">
        <v>359</v>
      </c>
      <c r="E5622" s="68" t="s">
        <v>517</v>
      </c>
      <c r="F5622" s="68" t="s">
        <v>77</v>
      </c>
      <c r="G5622" s="68" t="s">
        <v>273</v>
      </c>
      <c r="H5622" s="68" t="s">
        <v>369</v>
      </c>
      <c r="I5622" s="65">
        <v>5</v>
      </c>
      <c r="J5622" s="65">
        <v>440</v>
      </c>
      <c r="K5622" s="65" t="s">
        <v>501</v>
      </c>
    </row>
    <row r="5623" spans="1:11" ht="12.75" customHeight="1">
      <c r="A5623" s="68" t="s">
        <v>479</v>
      </c>
      <c r="B5623" s="68" t="s">
        <v>528</v>
      </c>
      <c r="C5623" s="68" t="s">
        <v>287</v>
      </c>
      <c r="D5623" s="68" t="s">
        <v>359</v>
      </c>
      <c r="E5623" s="68" t="s">
        <v>517</v>
      </c>
      <c r="F5623" s="68" t="s">
        <v>77</v>
      </c>
      <c r="G5623" s="68" t="s">
        <v>273</v>
      </c>
      <c r="H5623" s="68" t="s">
        <v>638</v>
      </c>
      <c r="I5623" s="65">
        <v>6</v>
      </c>
      <c r="J5623" s="65">
        <v>440</v>
      </c>
      <c r="K5623" s="65" t="s">
        <v>501</v>
      </c>
    </row>
    <row r="5624" spans="1:11" ht="12.75" customHeight="1">
      <c r="A5624" s="68" t="s">
        <v>479</v>
      </c>
      <c r="B5624" s="68" t="s">
        <v>528</v>
      </c>
      <c r="C5624" s="68" t="s">
        <v>287</v>
      </c>
      <c r="D5624" s="68" t="s">
        <v>359</v>
      </c>
      <c r="E5624" s="68" t="s">
        <v>517</v>
      </c>
      <c r="F5624" s="68" t="s">
        <v>77</v>
      </c>
      <c r="G5624" s="68" t="s">
        <v>273</v>
      </c>
      <c r="H5624" s="68" t="s">
        <v>363</v>
      </c>
      <c r="I5624" s="65">
        <v>1</v>
      </c>
      <c r="J5624" s="65">
        <v>467</v>
      </c>
      <c r="K5624" s="65" t="s">
        <v>275</v>
      </c>
    </row>
    <row r="5625" spans="1:11" ht="12.75" customHeight="1">
      <c r="A5625" s="68" t="s">
        <v>479</v>
      </c>
      <c r="B5625" s="68" t="s">
        <v>528</v>
      </c>
      <c r="C5625" s="68" t="s">
        <v>287</v>
      </c>
      <c r="D5625" s="68" t="s">
        <v>359</v>
      </c>
      <c r="E5625" s="68" t="s">
        <v>517</v>
      </c>
      <c r="F5625" s="68" t="s">
        <v>77</v>
      </c>
      <c r="G5625" s="68" t="s">
        <v>273</v>
      </c>
      <c r="H5625" s="68" t="s">
        <v>451</v>
      </c>
      <c r="I5625" s="65">
        <v>1</v>
      </c>
      <c r="J5625" s="65">
        <v>467</v>
      </c>
      <c r="K5625" s="65" t="s">
        <v>275</v>
      </c>
    </row>
    <row r="5626" spans="1:11" ht="12.75" customHeight="1">
      <c r="A5626" s="68" t="s">
        <v>479</v>
      </c>
      <c r="B5626" s="68" t="s">
        <v>528</v>
      </c>
      <c r="C5626" s="68" t="s">
        <v>287</v>
      </c>
      <c r="D5626" s="68" t="s">
        <v>359</v>
      </c>
      <c r="E5626" s="68" t="s">
        <v>517</v>
      </c>
      <c r="F5626" s="68" t="s">
        <v>77</v>
      </c>
      <c r="G5626" s="68" t="s">
        <v>273</v>
      </c>
      <c r="H5626" s="68" t="s">
        <v>365</v>
      </c>
      <c r="I5626" s="65">
        <v>8</v>
      </c>
      <c r="J5626" s="65">
        <v>467</v>
      </c>
      <c r="K5626" s="65" t="s">
        <v>275</v>
      </c>
    </row>
    <row r="5627" spans="1:11" ht="12.75" customHeight="1">
      <c r="A5627" s="68" t="s">
        <v>479</v>
      </c>
      <c r="B5627" s="68" t="s">
        <v>528</v>
      </c>
      <c r="C5627" s="68" t="s">
        <v>287</v>
      </c>
      <c r="D5627" s="68" t="s">
        <v>359</v>
      </c>
      <c r="E5627" s="68" t="s">
        <v>517</v>
      </c>
      <c r="F5627" s="68" t="s">
        <v>77</v>
      </c>
      <c r="G5627" s="68" t="s">
        <v>273</v>
      </c>
      <c r="H5627" s="68" t="s">
        <v>366</v>
      </c>
      <c r="I5627" s="65">
        <v>7</v>
      </c>
      <c r="J5627" s="65">
        <v>467</v>
      </c>
      <c r="K5627" s="65" t="s">
        <v>275</v>
      </c>
    </row>
    <row r="5628" spans="1:11" ht="12.75" customHeight="1">
      <c r="A5628" s="68" t="s">
        <v>479</v>
      </c>
      <c r="B5628" s="68" t="s">
        <v>528</v>
      </c>
      <c r="C5628" s="68" t="s">
        <v>287</v>
      </c>
      <c r="D5628" s="68" t="s">
        <v>359</v>
      </c>
      <c r="E5628" s="68" t="s">
        <v>517</v>
      </c>
      <c r="F5628" s="68" t="s">
        <v>77</v>
      </c>
      <c r="G5628" s="68" t="s">
        <v>273</v>
      </c>
      <c r="H5628" s="68" t="s">
        <v>375</v>
      </c>
      <c r="I5628" s="65">
        <v>27</v>
      </c>
      <c r="J5628" s="65">
        <v>467</v>
      </c>
      <c r="K5628" s="65" t="s">
        <v>275</v>
      </c>
    </row>
    <row r="5629" spans="1:11" ht="12.75" customHeight="1">
      <c r="A5629" s="68" t="s">
        <v>479</v>
      </c>
      <c r="B5629" s="68" t="s">
        <v>528</v>
      </c>
      <c r="C5629" s="68" t="s">
        <v>287</v>
      </c>
      <c r="D5629" s="68" t="s">
        <v>359</v>
      </c>
      <c r="E5629" s="68" t="s">
        <v>517</v>
      </c>
      <c r="F5629" s="68" t="s">
        <v>77</v>
      </c>
      <c r="G5629" s="68" t="s">
        <v>273</v>
      </c>
      <c r="H5629" s="68" t="s">
        <v>368</v>
      </c>
      <c r="I5629" s="65">
        <v>36</v>
      </c>
      <c r="J5629" s="65">
        <v>467</v>
      </c>
      <c r="K5629" s="65" t="s">
        <v>275</v>
      </c>
    </row>
    <row r="5630" spans="1:11" ht="12.75" customHeight="1">
      <c r="A5630" s="68" t="s">
        <v>479</v>
      </c>
      <c r="B5630" s="68" t="s">
        <v>528</v>
      </c>
      <c r="C5630" s="68" t="s">
        <v>287</v>
      </c>
      <c r="D5630" s="68" t="s">
        <v>359</v>
      </c>
      <c r="E5630" s="68" t="s">
        <v>517</v>
      </c>
      <c r="F5630" s="68" t="s">
        <v>77</v>
      </c>
      <c r="G5630" s="68" t="s">
        <v>273</v>
      </c>
      <c r="H5630" s="68" t="s">
        <v>491</v>
      </c>
      <c r="I5630" s="65">
        <v>15</v>
      </c>
      <c r="J5630" s="65">
        <v>467</v>
      </c>
      <c r="K5630" s="65" t="s">
        <v>275</v>
      </c>
    </row>
    <row r="5631" spans="1:11" ht="12.75" customHeight="1">
      <c r="A5631" s="68" t="s">
        <v>479</v>
      </c>
      <c r="B5631" s="68" t="s">
        <v>528</v>
      </c>
      <c r="C5631" s="68" t="s">
        <v>287</v>
      </c>
      <c r="D5631" s="68" t="s">
        <v>359</v>
      </c>
      <c r="E5631" s="68" t="s">
        <v>517</v>
      </c>
      <c r="F5631" s="68" t="s">
        <v>77</v>
      </c>
      <c r="G5631" s="68" t="s">
        <v>273</v>
      </c>
      <c r="H5631" s="68" t="s">
        <v>369</v>
      </c>
      <c r="I5631" s="65">
        <v>4</v>
      </c>
      <c r="J5631" s="65">
        <v>467</v>
      </c>
      <c r="K5631" s="65" t="s">
        <v>275</v>
      </c>
    </row>
    <row r="5632" spans="1:11" ht="12.75" customHeight="1">
      <c r="A5632" s="68" t="s">
        <v>479</v>
      </c>
      <c r="B5632" s="68" t="s">
        <v>528</v>
      </c>
      <c r="C5632" s="68" t="s">
        <v>287</v>
      </c>
      <c r="D5632" s="68" t="s">
        <v>359</v>
      </c>
      <c r="E5632" s="68" t="s">
        <v>517</v>
      </c>
      <c r="F5632" s="68" t="s">
        <v>77</v>
      </c>
      <c r="G5632" s="68" t="s">
        <v>273</v>
      </c>
      <c r="H5632" s="68" t="s">
        <v>638</v>
      </c>
      <c r="I5632" s="65">
        <v>4</v>
      </c>
      <c r="J5632" s="65">
        <v>467</v>
      </c>
      <c r="K5632" s="65" t="s">
        <v>275</v>
      </c>
    </row>
    <row r="5633" spans="1:11" ht="12.75" customHeight="1">
      <c r="A5633" s="68" t="s">
        <v>479</v>
      </c>
      <c r="B5633" s="68" t="s">
        <v>528</v>
      </c>
      <c r="C5633" s="68" t="s">
        <v>287</v>
      </c>
      <c r="D5633" s="68" t="s">
        <v>359</v>
      </c>
      <c r="E5633" s="68" t="s">
        <v>517</v>
      </c>
      <c r="F5633" s="68" t="s">
        <v>77</v>
      </c>
      <c r="G5633" s="68" t="s">
        <v>273</v>
      </c>
      <c r="H5633" s="68" t="s">
        <v>451</v>
      </c>
      <c r="I5633" s="65">
        <v>1</v>
      </c>
      <c r="J5633" s="65">
        <v>616</v>
      </c>
      <c r="K5633" s="65" t="s">
        <v>383</v>
      </c>
    </row>
    <row r="5634" spans="1:11" ht="12.75" customHeight="1">
      <c r="A5634" s="68" t="s">
        <v>479</v>
      </c>
      <c r="B5634" s="68" t="s">
        <v>528</v>
      </c>
      <c r="C5634" s="68" t="s">
        <v>287</v>
      </c>
      <c r="D5634" s="68" t="s">
        <v>359</v>
      </c>
      <c r="E5634" s="68" t="s">
        <v>517</v>
      </c>
      <c r="F5634" s="68" t="s">
        <v>77</v>
      </c>
      <c r="G5634" s="68" t="s">
        <v>273</v>
      </c>
      <c r="H5634" s="68" t="s">
        <v>365</v>
      </c>
      <c r="I5634" s="65">
        <v>1</v>
      </c>
      <c r="J5634" s="65">
        <v>616</v>
      </c>
      <c r="K5634" s="65" t="s">
        <v>383</v>
      </c>
    </row>
    <row r="5635" spans="1:11" ht="12.75" customHeight="1">
      <c r="A5635" s="68" t="s">
        <v>479</v>
      </c>
      <c r="B5635" s="68" t="s">
        <v>528</v>
      </c>
      <c r="C5635" s="68" t="s">
        <v>287</v>
      </c>
      <c r="D5635" s="68" t="s">
        <v>359</v>
      </c>
      <c r="E5635" s="68" t="s">
        <v>517</v>
      </c>
      <c r="F5635" s="68" t="s">
        <v>77</v>
      </c>
      <c r="G5635" s="68" t="s">
        <v>273</v>
      </c>
      <c r="H5635" s="68" t="s">
        <v>366</v>
      </c>
      <c r="I5635" s="65">
        <v>1</v>
      </c>
      <c r="J5635" s="65">
        <v>432</v>
      </c>
      <c r="K5635" s="65" t="s">
        <v>424</v>
      </c>
    </row>
    <row r="5636" spans="1:11" ht="12.75" customHeight="1">
      <c r="A5636" s="68" t="s">
        <v>479</v>
      </c>
      <c r="B5636" s="68" t="s">
        <v>528</v>
      </c>
      <c r="C5636" s="68" t="s">
        <v>287</v>
      </c>
      <c r="D5636" s="68" t="s">
        <v>359</v>
      </c>
      <c r="E5636" s="68" t="s">
        <v>517</v>
      </c>
      <c r="F5636" s="68" t="s">
        <v>77</v>
      </c>
      <c r="G5636" s="68" t="s">
        <v>273</v>
      </c>
      <c r="H5636" s="68" t="s">
        <v>638</v>
      </c>
      <c r="I5636" s="65">
        <v>7</v>
      </c>
      <c r="J5636" s="65">
        <v>432</v>
      </c>
      <c r="K5636" s="65" t="s">
        <v>424</v>
      </c>
    </row>
    <row r="5637" spans="1:11" ht="12.75" customHeight="1">
      <c r="A5637" s="68" t="s">
        <v>479</v>
      </c>
      <c r="B5637" s="68" t="s">
        <v>528</v>
      </c>
      <c r="C5637" s="68" t="s">
        <v>287</v>
      </c>
      <c r="D5637" s="68" t="s">
        <v>359</v>
      </c>
      <c r="E5637" s="68" t="s">
        <v>517</v>
      </c>
      <c r="F5637" s="68" t="s">
        <v>78</v>
      </c>
      <c r="G5637" s="68" t="s">
        <v>384</v>
      </c>
      <c r="H5637" s="68" t="s">
        <v>365</v>
      </c>
      <c r="I5637" s="65">
        <v>37</v>
      </c>
      <c r="J5637" s="65">
        <v>721</v>
      </c>
      <c r="K5637" s="65" t="s">
        <v>502</v>
      </c>
    </row>
    <row r="5638" spans="1:11" ht="12.75" customHeight="1">
      <c r="A5638" s="68" t="s">
        <v>479</v>
      </c>
      <c r="B5638" s="68" t="s">
        <v>528</v>
      </c>
      <c r="C5638" s="68" t="s">
        <v>287</v>
      </c>
      <c r="D5638" s="68" t="s">
        <v>359</v>
      </c>
      <c r="E5638" s="68" t="s">
        <v>517</v>
      </c>
      <c r="F5638" s="68" t="s">
        <v>78</v>
      </c>
      <c r="G5638" s="68" t="s">
        <v>384</v>
      </c>
      <c r="H5638" s="68" t="s">
        <v>375</v>
      </c>
      <c r="I5638" s="65">
        <v>75</v>
      </c>
      <c r="J5638" s="65">
        <v>721</v>
      </c>
      <c r="K5638" s="65" t="s">
        <v>502</v>
      </c>
    </row>
    <row r="5639" spans="1:11" ht="12.75" customHeight="1">
      <c r="A5639" s="68" t="s">
        <v>479</v>
      </c>
      <c r="B5639" s="68" t="s">
        <v>528</v>
      </c>
      <c r="C5639" s="68" t="s">
        <v>287</v>
      </c>
      <c r="D5639" s="68" t="s">
        <v>359</v>
      </c>
      <c r="E5639" s="68" t="s">
        <v>517</v>
      </c>
      <c r="F5639" s="68" t="s">
        <v>78</v>
      </c>
      <c r="G5639" s="68" t="s">
        <v>384</v>
      </c>
      <c r="H5639" s="68" t="s">
        <v>368</v>
      </c>
      <c r="I5639" s="65">
        <v>38</v>
      </c>
      <c r="J5639" s="65">
        <v>721</v>
      </c>
      <c r="K5639" s="65" t="s">
        <v>502</v>
      </c>
    </row>
    <row r="5640" spans="1:11" ht="12.75" customHeight="1">
      <c r="A5640" s="68" t="s">
        <v>479</v>
      </c>
      <c r="B5640" s="68" t="s">
        <v>528</v>
      </c>
      <c r="C5640" s="68" t="s">
        <v>287</v>
      </c>
      <c r="D5640" s="68" t="s">
        <v>359</v>
      </c>
      <c r="E5640" s="68" t="s">
        <v>517</v>
      </c>
      <c r="F5640" s="68" t="s">
        <v>78</v>
      </c>
      <c r="G5640" s="68" t="s">
        <v>384</v>
      </c>
      <c r="H5640" s="68" t="s">
        <v>491</v>
      </c>
      <c r="I5640" s="65">
        <v>73</v>
      </c>
      <c r="J5640" s="65">
        <v>721</v>
      </c>
      <c r="K5640" s="65" t="s">
        <v>502</v>
      </c>
    </row>
    <row r="5641" spans="1:11" ht="12.75" customHeight="1">
      <c r="A5641" s="68" t="s">
        <v>479</v>
      </c>
      <c r="B5641" s="68" t="s">
        <v>528</v>
      </c>
      <c r="C5641" s="68" t="s">
        <v>287</v>
      </c>
      <c r="D5641" s="68" t="s">
        <v>359</v>
      </c>
      <c r="E5641" s="68" t="s">
        <v>517</v>
      </c>
      <c r="F5641" s="68" t="s">
        <v>78</v>
      </c>
      <c r="G5641" s="68" t="s">
        <v>384</v>
      </c>
      <c r="H5641" s="68" t="s">
        <v>369</v>
      </c>
      <c r="I5641" s="65">
        <v>219</v>
      </c>
      <c r="J5641" s="65">
        <v>721</v>
      </c>
      <c r="K5641" s="65" t="s">
        <v>502</v>
      </c>
    </row>
    <row r="5642" spans="1:11" ht="12.75" customHeight="1">
      <c r="A5642" s="68" t="s">
        <v>479</v>
      </c>
      <c r="B5642" s="68" t="s">
        <v>528</v>
      </c>
      <c r="C5642" s="68" t="s">
        <v>287</v>
      </c>
      <c r="D5642" s="68" t="s">
        <v>359</v>
      </c>
      <c r="E5642" s="68" t="s">
        <v>517</v>
      </c>
      <c r="F5642" s="68" t="s">
        <v>78</v>
      </c>
      <c r="G5642" s="68" t="s">
        <v>384</v>
      </c>
      <c r="H5642" s="68" t="s">
        <v>638</v>
      </c>
      <c r="I5642" s="65">
        <v>421</v>
      </c>
      <c r="J5642" s="65">
        <v>721</v>
      </c>
      <c r="K5642" s="65" t="s">
        <v>502</v>
      </c>
    </row>
    <row r="5643" spans="1:11" ht="12.75" customHeight="1">
      <c r="A5643" s="68" t="s">
        <v>479</v>
      </c>
      <c r="B5643" s="68" t="s">
        <v>528</v>
      </c>
      <c r="C5643" s="68" t="s">
        <v>287</v>
      </c>
      <c r="D5643" s="68" t="s">
        <v>359</v>
      </c>
      <c r="E5643" s="68" t="s">
        <v>517</v>
      </c>
      <c r="F5643" s="68" t="s">
        <v>78</v>
      </c>
      <c r="G5643" s="68" t="s">
        <v>384</v>
      </c>
      <c r="H5643" s="68" t="s">
        <v>375</v>
      </c>
      <c r="I5643" s="65">
        <v>67</v>
      </c>
      <c r="J5643" s="65">
        <v>719</v>
      </c>
      <c r="K5643" s="65" t="s">
        <v>389</v>
      </c>
    </row>
    <row r="5644" spans="1:11" ht="12.75" customHeight="1">
      <c r="A5644" s="68" t="s">
        <v>479</v>
      </c>
      <c r="B5644" s="68" t="s">
        <v>528</v>
      </c>
      <c r="C5644" s="68" t="s">
        <v>287</v>
      </c>
      <c r="D5644" s="68" t="s">
        <v>359</v>
      </c>
      <c r="E5644" s="68" t="s">
        <v>517</v>
      </c>
      <c r="F5644" s="68" t="s">
        <v>78</v>
      </c>
      <c r="G5644" s="68" t="s">
        <v>384</v>
      </c>
      <c r="H5644" s="68" t="s">
        <v>368</v>
      </c>
      <c r="I5644" s="65">
        <v>63</v>
      </c>
      <c r="J5644" s="65">
        <v>719</v>
      </c>
      <c r="K5644" s="65" t="s">
        <v>389</v>
      </c>
    </row>
    <row r="5645" spans="1:11" ht="12.75" customHeight="1">
      <c r="A5645" s="68" t="s">
        <v>479</v>
      </c>
      <c r="B5645" s="68" t="s">
        <v>528</v>
      </c>
      <c r="C5645" s="68" t="s">
        <v>287</v>
      </c>
      <c r="D5645" s="68" t="s">
        <v>359</v>
      </c>
      <c r="E5645" s="68" t="s">
        <v>517</v>
      </c>
      <c r="F5645" s="68" t="s">
        <v>78</v>
      </c>
      <c r="G5645" s="68" t="s">
        <v>384</v>
      </c>
      <c r="H5645" s="68" t="s">
        <v>491</v>
      </c>
      <c r="I5645" s="65">
        <v>37</v>
      </c>
      <c r="J5645" s="65">
        <v>719</v>
      </c>
      <c r="K5645" s="65" t="s">
        <v>389</v>
      </c>
    </row>
    <row r="5646" spans="1:11" ht="12.75" customHeight="1">
      <c r="A5646" s="68" t="s">
        <v>479</v>
      </c>
      <c r="B5646" s="68" t="s">
        <v>528</v>
      </c>
      <c r="C5646" s="68" t="s">
        <v>287</v>
      </c>
      <c r="D5646" s="68" t="s">
        <v>359</v>
      </c>
      <c r="E5646" s="68" t="s">
        <v>517</v>
      </c>
      <c r="F5646" s="68" t="s">
        <v>78</v>
      </c>
      <c r="G5646" s="68" t="s">
        <v>384</v>
      </c>
      <c r="H5646" s="68" t="s">
        <v>369</v>
      </c>
      <c r="I5646" s="65">
        <v>56</v>
      </c>
      <c r="J5646" s="65">
        <v>719</v>
      </c>
      <c r="K5646" s="65" t="s">
        <v>389</v>
      </c>
    </row>
    <row r="5647" spans="1:11" ht="12.75" customHeight="1">
      <c r="A5647" s="68" t="s">
        <v>479</v>
      </c>
      <c r="B5647" s="68" t="s">
        <v>528</v>
      </c>
      <c r="C5647" s="68" t="s">
        <v>287</v>
      </c>
      <c r="D5647" s="68" t="s">
        <v>359</v>
      </c>
      <c r="E5647" s="68" t="s">
        <v>517</v>
      </c>
      <c r="F5647" s="68" t="s">
        <v>79</v>
      </c>
      <c r="G5647" s="68" t="s">
        <v>392</v>
      </c>
      <c r="H5647" s="68" t="s">
        <v>368</v>
      </c>
      <c r="I5647" s="65">
        <v>133</v>
      </c>
      <c r="J5647" s="65">
        <v>809</v>
      </c>
      <c r="K5647" s="65" t="s">
        <v>394</v>
      </c>
    </row>
    <row r="5648" spans="1:11" ht="12.75" customHeight="1">
      <c r="A5648" s="68" t="s">
        <v>479</v>
      </c>
      <c r="B5648" s="68" t="s">
        <v>528</v>
      </c>
      <c r="C5648" s="68" t="s">
        <v>287</v>
      </c>
      <c r="D5648" s="68" t="s">
        <v>359</v>
      </c>
      <c r="E5648" s="68" t="s">
        <v>517</v>
      </c>
      <c r="F5648" s="68" t="s">
        <v>79</v>
      </c>
      <c r="G5648" s="68" t="s">
        <v>392</v>
      </c>
      <c r="H5648" s="68" t="s">
        <v>491</v>
      </c>
      <c r="I5648" s="65">
        <v>125</v>
      </c>
      <c r="J5648" s="65">
        <v>809</v>
      </c>
      <c r="K5648" s="65" t="s">
        <v>394</v>
      </c>
    </row>
    <row r="5649" spans="1:11" ht="12.75" customHeight="1">
      <c r="A5649" s="68" t="s">
        <v>479</v>
      </c>
      <c r="B5649" s="68" t="s">
        <v>528</v>
      </c>
      <c r="C5649" s="68" t="s">
        <v>287</v>
      </c>
      <c r="D5649" s="68" t="s">
        <v>359</v>
      </c>
      <c r="E5649" s="68" t="s">
        <v>517</v>
      </c>
      <c r="F5649" s="68" t="s">
        <v>79</v>
      </c>
      <c r="G5649" s="68" t="s">
        <v>392</v>
      </c>
      <c r="H5649" s="68" t="s">
        <v>369</v>
      </c>
      <c r="I5649" s="65">
        <v>59</v>
      </c>
      <c r="J5649" s="65">
        <v>809</v>
      </c>
      <c r="K5649" s="65" t="s">
        <v>394</v>
      </c>
    </row>
    <row r="5650" spans="1:11" ht="12.75" customHeight="1">
      <c r="A5650" s="68" t="s">
        <v>479</v>
      </c>
      <c r="B5650" s="68" t="s">
        <v>528</v>
      </c>
      <c r="C5650" s="68" t="s">
        <v>287</v>
      </c>
      <c r="D5650" s="68" t="s">
        <v>359</v>
      </c>
      <c r="E5650" s="68" t="s">
        <v>517</v>
      </c>
      <c r="F5650" s="68" t="s">
        <v>79</v>
      </c>
      <c r="G5650" s="68" t="s">
        <v>392</v>
      </c>
      <c r="H5650" s="68" t="s">
        <v>638</v>
      </c>
      <c r="I5650" s="65">
        <v>76</v>
      </c>
      <c r="J5650" s="65">
        <v>809</v>
      </c>
      <c r="K5650" s="65" t="s">
        <v>394</v>
      </c>
    </row>
    <row r="5651" spans="1:11" ht="12.75" customHeight="1">
      <c r="A5651" s="68" t="s">
        <v>479</v>
      </c>
      <c r="B5651" s="68" t="s">
        <v>528</v>
      </c>
      <c r="C5651" s="68" t="s">
        <v>287</v>
      </c>
      <c r="D5651" s="68" t="s">
        <v>359</v>
      </c>
      <c r="E5651" s="68" t="s">
        <v>517</v>
      </c>
      <c r="F5651" s="68" t="s">
        <v>80</v>
      </c>
      <c r="G5651" s="68" t="s">
        <v>395</v>
      </c>
      <c r="H5651" s="68" t="s">
        <v>365</v>
      </c>
      <c r="I5651" s="65">
        <v>16</v>
      </c>
      <c r="J5651" s="65">
        <v>607</v>
      </c>
      <c r="K5651" s="65" t="s">
        <v>401</v>
      </c>
    </row>
    <row r="5652" spans="1:11" ht="12.75" customHeight="1">
      <c r="A5652" s="68" t="s">
        <v>479</v>
      </c>
      <c r="B5652" s="68" t="s">
        <v>528</v>
      </c>
      <c r="C5652" s="68" t="s">
        <v>287</v>
      </c>
      <c r="D5652" s="68" t="s">
        <v>359</v>
      </c>
      <c r="E5652" s="68" t="s">
        <v>517</v>
      </c>
      <c r="F5652" s="68" t="s">
        <v>80</v>
      </c>
      <c r="G5652" s="68" t="s">
        <v>395</v>
      </c>
      <c r="H5652" s="68" t="s">
        <v>366</v>
      </c>
      <c r="I5652" s="65">
        <v>4</v>
      </c>
      <c r="J5652" s="65">
        <v>607</v>
      </c>
      <c r="K5652" s="65" t="s">
        <v>401</v>
      </c>
    </row>
    <row r="5653" spans="1:11" ht="12.75" customHeight="1">
      <c r="A5653" s="68" t="s">
        <v>479</v>
      </c>
      <c r="B5653" s="68" t="s">
        <v>528</v>
      </c>
      <c r="C5653" s="68" t="s">
        <v>287</v>
      </c>
      <c r="D5653" s="68" t="s">
        <v>359</v>
      </c>
      <c r="E5653" s="68" t="s">
        <v>517</v>
      </c>
      <c r="F5653" s="68" t="s">
        <v>80</v>
      </c>
      <c r="G5653" s="68" t="s">
        <v>395</v>
      </c>
      <c r="H5653" s="68" t="s">
        <v>367</v>
      </c>
      <c r="I5653" s="65">
        <v>7</v>
      </c>
      <c r="J5653" s="65">
        <v>607</v>
      </c>
      <c r="K5653" s="65" t="s">
        <v>401</v>
      </c>
    </row>
    <row r="5654" spans="1:11" ht="12.75" customHeight="1">
      <c r="A5654" s="68" t="s">
        <v>479</v>
      </c>
      <c r="B5654" s="68" t="s">
        <v>528</v>
      </c>
      <c r="C5654" s="68" t="s">
        <v>287</v>
      </c>
      <c r="D5654" s="68" t="s">
        <v>359</v>
      </c>
      <c r="E5654" s="68" t="s">
        <v>517</v>
      </c>
      <c r="F5654" s="68" t="s">
        <v>80</v>
      </c>
      <c r="G5654" s="68" t="s">
        <v>395</v>
      </c>
      <c r="H5654" s="68" t="s">
        <v>491</v>
      </c>
      <c r="I5654" s="65">
        <v>2</v>
      </c>
      <c r="J5654" s="65">
        <v>607</v>
      </c>
      <c r="K5654" s="65" t="s">
        <v>401</v>
      </c>
    </row>
    <row r="5655" spans="1:11" ht="12.75" customHeight="1">
      <c r="A5655" s="68" t="s">
        <v>479</v>
      </c>
      <c r="B5655" s="68" t="s">
        <v>528</v>
      </c>
      <c r="C5655" s="68" t="s">
        <v>287</v>
      </c>
      <c r="D5655" s="68" t="s">
        <v>359</v>
      </c>
      <c r="E5655" s="68" t="s">
        <v>517</v>
      </c>
      <c r="F5655" s="68" t="s">
        <v>80</v>
      </c>
      <c r="G5655" s="68" t="s">
        <v>395</v>
      </c>
      <c r="H5655" s="68" t="s">
        <v>369</v>
      </c>
      <c r="I5655" s="65">
        <v>107</v>
      </c>
      <c r="J5655" s="65">
        <v>607</v>
      </c>
      <c r="K5655" s="65" t="s">
        <v>401</v>
      </c>
    </row>
    <row r="5656" spans="1:11" ht="12.75" customHeight="1">
      <c r="A5656" s="68" t="s">
        <v>479</v>
      </c>
      <c r="B5656" s="68" t="s">
        <v>528</v>
      </c>
      <c r="C5656" s="68" t="s">
        <v>287</v>
      </c>
      <c r="D5656" s="68" t="s">
        <v>359</v>
      </c>
      <c r="E5656" s="68" t="s">
        <v>517</v>
      </c>
      <c r="F5656" s="68" t="s">
        <v>80</v>
      </c>
      <c r="G5656" s="68" t="s">
        <v>395</v>
      </c>
      <c r="H5656" s="68" t="s">
        <v>638</v>
      </c>
      <c r="I5656" s="65">
        <v>239</v>
      </c>
      <c r="J5656" s="65">
        <v>607</v>
      </c>
      <c r="K5656" s="65" t="s">
        <v>401</v>
      </c>
    </row>
    <row r="5657" spans="1:11" ht="12.75" customHeight="1">
      <c r="A5657" s="68" t="s">
        <v>479</v>
      </c>
      <c r="B5657" s="68" t="s">
        <v>528</v>
      </c>
      <c r="C5657" s="68" t="s">
        <v>287</v>
      </c>
      <c r="D5657" s="68" t="s">
        <v>359</v>
      </c>
      <c r="E5657" s="68" t="s">
        <v>517</v>
      </c>
      <c r="F5657" s="68" t="s">
        <v>82</v>
      </c>
      <c r="G5657" s="68" t="s">
        <v>403</v>
      </c>
      <c r="H5657" s="68" t="s">
        <v>364</v>
      </c>
      <c r="I5657" s="65">
        <v>32</v>
      </c>
      <c r="J5657" s="65">
        <v>930</v>
      </c>
      <c r="K5657" s="65" t="s">
        <v>249</v>
      </c>
    </row>
    <row r="5658" spans="1:11" ht="12.75" customHeight="1">
      <c r="A5658" s="68" t="s">
        <v>479</v>
      </c>
      <c r="B5658" s="68" t="s">
        <v>528</v>
      </c>
      <c r="C5658" s="68" t="s">
        <v>287</v>
      </c>
      <c r="D5658" s="68" t="s">
        <v>359</v>
      </c>
      <c r="E5658" s="68" t="s">
        <v>517</v>
      </c>
      <c r="F5658" s="68" t="s">
        <v>82</v>
      </c>
      <c r="G5658" s="68" t="s">
        <v>403</v>
      </c>
      <c r="H5658" s="68" t="s">
        <v>451</v>
      </c>
      <c r="I5658" s="65">
        <v>10969</v>
      </c>
      <c r="J5658" s="65">
        <v>930</v>
      </c>
      <c r="K5658" s="65" t="s">
        <v>249</v>
      </c>
    </row>
    <row r="5659" spans="1:11" ht="12.75" customHeight="1">
      <c r="A5659" s="68" t="s">
        <v>479</v>
      </c>
      <c r="B5659" s="68" t="s">
        <v>528</v>
      </c>
      <c r="C5659" s="68" t="s">
        <v>287</v>
      </c>
      <c r="D5659" s="68" t="s">
        <v>359</v>
      </c>
      <c r="E5659" s="68" t="s">
        <v>517</v>
      </c>
      <c r="F5659" s="68" t="s">
        <v>82</v>
      </c>
      <c r="G5659" s="68" t="s">
        <v>403</v>
      </c>
      <c r="H5659" s="68" t="s">
        <v>365</v>
      </c>
      <c r="I5659" s="65">
        <v>4452</v>
      </c>
      <c r="J5659" s="65">
        <v>930</v>
      </c>
      <c r="K5659" s="65" t="s">
        <v>249</v>
      </c>
    </row>
    <row r="5660" spans="1:11" ht="12.75" customHeight="1">
      <c r="A5660" s="68" t="s">
        <v>479</v>
      </c>
      <c r="B5660" s="68" t="s">
        <v>528</v>
      </c>
      <c r="C5660" s="68" t="s">
        <v>287</v>
      </c>
      <c r="D5660" s="68" t="s">
        <v>359</v>
      </c>
      <c r="E5660" s="68" t="s">
        <v>517</v>
      </c>
      <c r="F5660" s="68" t="s">
        <v>82</v>
      </c>
      <c r="G5660" s="68" t="s">
        <v>403</v>
      </c>
      <c r="H5660" s="68" t="s">
        <v>366</v>
      </c>
      <c r="I5660" s="65">
        <v>5187</v>
      </c>
      <c r="J5660" s="65">
        <v>930</v>
      </c>
      <c r="K5660" s="65" t="s">
        <v>249</v>
      </c>
    </row>
    <row r="5661" spans="1:11" ht="12.75" customHeight="1">
      <c r="A5661" s="68" t="s">
        <v>479</v>
      </c>
      <c r="B5661" s="68" t="s">
        <v>528</v>
      </c>
      <c r="C5661" s="68" t="s">
        <v>287</v>
      </c>
      <c r="D5661" s="68" t="s">
        <v>359</v>
      </c>
      <c r="E5661" s="68" t="s">
        <v>517</v>
      </c>
      <c r="F5661" s="68" t="s">
        <v>82</v>
      </c>
      <c r="G5661" s="68" t="s">
        <v>403</v>
      </c>
      <c r="H5661" s="68" t="s">
        <v>367</v>
      </c>
      <c r="I5661" s="65">
        <v>1344</v>
      </c>
      <c r="J5661" s="65">
        <v>930</v>
      </c>
      <c r="K5661" s="65" t="s">
        <v>249</v>
      </c>
    </row>
    <row r="5662" spans="1:11" ht="12.75" customHeight="1">
      <c r="A5662" s="68" t="s">
        <v>479</v>
      </c>
      <c r="B5662" s="68" t="s">
        <v>528</v>
      </c>
      <c r="C5662" s="68" t="s">
        <v>287</v>
      </c>
      <c r="D5662" s="68" t="s">
        <v>359</v>
      </c>
      <c r="E5662" s="68" t="s">
        <v>517</v>
      </c>
      <c r="F5662" s="68" t="s">
        <v>82</v>
      </c>
      <c r="G5662" s="68" t="s">
        <v>403</v>
      </c>
      <c r="H5662" s="68" t="s">
        <v>247</v>
      </c>
      <c r="I5662" s="65">
        <v>160</v>
      </c>
      <c r="J5662" s="65">
        <v>930</v>
      </c>
      <c r="K5662" s="65" t="s">
        <v>249</v>
      </c>
    </row>
    <row r="5663" spans="1:11" ht="12.75" customHeight="1">
      <c r="A5663" s="68" t="s">
        <v>479</v>
      </c>
      <c r="B5663" s="68" t="s">
        <v>528</v>
      </c>
      <c r="C5663" s="68" t="s">
        <v>287</v>
      </c>
      <c r="D5663" s="68" t="s">
        <v>359</v>
      </c>
      <c r="E5663" s="68" t="s">
        <v>517</v>
      </c>
      <c r="F5663" s="68" t="s">
        <v>82</v>
      </c>
      <c r="G5663" s="68" t="s">
        <v>403</v>
      </c>
      <c r="H5663" s="68" t="s">
        <v>375</v>
      </c>
      <c r="I5663" s="65">
        <v>26734</v>
      </c>
      <c r="J5663" s="65">
        <v>930</v>
      </c>
      <c r="K5663" s="65" t="s">
        <v>249</v>
      </c>
    </row>
    <row r="5664" spans="1:11" ht="12.75" customHeight="1">
      <c r="A5664" s="68" t="s">
        <v>479</v>
      </c>
      <c r="B5664" s="68" t="s">
        <v>528</v>
      </c>
      <c r="C5664" s="68" t="s">
        <v>287</v>
      </c>
      <c r="D5664" s="68" t="s">
        <v>359</v>
      </c>
      <c r="E5664" s="68" t="s">
        <v>517</v>
      </c>
      <c r="F5664" s="68" t="s">
        <v>82</v>
      </c>
      <c r="G5664" s="68" t="s">
        <v>403</v>
      </c>
      <c r="H5664" s="68" t="s">
        <v>368</v>
      </c>
      <c r="I5664" s="65">
        <v>12402</v>
      </c>
      <c r="J5664" s="65">
        <v>930</v>
      </c>
      <c r="K5664" s="65" t="s">
        <v>249</v>
      </c>
    </row>
    <row r="5665" spans="1:11" ht="12.75" customHeight="1">
      <c r="A5665" s="68" t="s">
        <v>479</v>
      </c>
      <c r="B5665" s="68" t="s">
        <v>528</v>
      </c>
      <c r="C5665" s="68" t="s">
        <v>287</v>
      </c>
      <c r="D5665" s="68" t="s">
        <v>359</v>
      </c>
      <c r="E5665" s="68" t="s">
        <v>517</v>
      </c>
      <c r="F5665" s="68" t="s">
        <v>82</v>
      </c>
      <c r="G5665" s="68" t="s">
        <v>403</v>
      </c>
      <c r="H5665" s="68" t="s">
        <v>491</v>
      </c>
      <c r="I5665" s="65">
        <v>9569</v>
      </c>
      <c r="J5665" s="65">
        <v>930</v>
      </c>
      <c r="K5665" s="65" t="s">
        <v>249</v>
      </c>
    </row>
    <row r="5666" spans="1:11" ht="12.75" customHeight="1">
      <c r="A5666" s="68" t="s">
        <v>479</v>
      </c>
      <c r="B5666" s="68" t="s">
        <v>528</v>
      </c>
      <c r="C5666" s="68" t="s">
        <v>287</v>
      </c>
      <c r="D5666" s="68" t="s">
        <v>359</v>
      </c>
      <c r="E5666" s="68" t="s">
        <v>517</v>
      </c>
      <c r="F5666" s="68" t="s">
        <v>82</v>
      </c>
      <c r="G5666" s="68" t="s">
        <v>403</v>
      </c>
      <c r="H5666" s="68" t="s">
        <v>369</v>
      </c>
      <c r="I5666" s="65">
        <v>6272</v>
      </c>
      <c r="J5666" s="65">
        <v>930</v>
      </c>
      <c r="K5666" s="65" t="s">
        <v>249</v>
      </c>
    </row>
    <row r="5667" spans="1:11" ht="12.75" customHeight="1">
      <c r="A5667" s="68" t="s">
        <v>479</v>
      </c>
      <c r="B5667" s="68" t="s">
        <v>528</v>
      </c>
      <c r="C5667" s="68" t="s">
        <v>287</v>
      </c>
      <c r="D5667" s="68" t="s">
        <v>359</v>
      </c>
      <c r="E5667" s="68" t="s">
        <v>517</v>
      </c>
      <c r="F5667" s="68" t="s">
        <v>82</v>
      </c>
      <c r="G5667" s="68" t="s">
        <v>403</v>
      </c>
      <c r="H5667" s="68" t="s">
        <v>638</v>
      </c>
      <c r="I5667" s="65">
        <v>4975</v>
      </c>
      <c r="J5667" s="65">
        <v>930</v>
      </c>
      <c r="K5667" s="65" t="s">
        <v>249</v>
      </c>
    </row>
    <row r="5668" spans="1:11" ht="12.75" customHeight="1">
      <c r="A5668" s="68" t="s">
        <v>307</v>
      </c>
      <c r="B5668" s="68" t="s">
        <v>308</v>
      </c>
      <c r="C5668" s="68" t="s">
        <v>287</v>
      </c>
      <c r="D5668" s="68" t="s">
        <v>359</v>
      </c>
      <c r="E5668" s="68" t="s">
        <v>360</v>
      </c>
      <c r="F5668" s="68" t="s">
        <v>75</v>
      </c>
      <c r="G5668" s="68" t="s">
        <v>246</v>
      </c>
      <c r="H5668" s="68" t="s">
        <v>451</v>
      </c>
      <c r="I5668" s="65">
        <v>35542</v>
      </c>
      <c r="J5668" s="65">
        <v>104</v>
      </c>
      <c r="K5668" s="65" t="s">
        <v>361</v>
      </c>
    </row>
    <row r="5669" spans="1:11" ht="12.75" customHeight="1">
      <c r="A5669" s="68" t="s">
        <v>307</v>
      </c>
      <c r="B5669" s="68" t="s">
        <v>308</v>
      </c>
      <c r="C5669" s="68" t="s">
        <v>287</v>
      </c>
      <c r="D5669" s="68" t="s">
        <v>359</v>
      </c>
      <c r="E5669" s="68" t="s">
        <v>360</v>
      </c>
      <c r="F5669" s="68" t="s">
        <v>75</v>
      </c>
      <c r="G5669" s="68" t="s">
        <v>246</v>
      </c>
      <c r="H5669" s="68" t="s">
        <v>365</v>
      </c>
      <c r="I5669" s="65">
        <v>41676</v>
      </c>
      <c r="J5669" s="65">
        <v>104</v>
      </c>
      <c r="K5669" s="65" t="s">
        <v>361</v>
      </c>
    </row>
    <row r="5670" spans="1:11" ht="12.75" customHeight="1">
      <c r="A5670" s="68" t="s">
        <v>307</v>
      </c>
      <c r="B5670" s="68" t="s">
        <v>308</v>
      </c>
      <c r="C5670" s="68" t="s">
        <v>287</v>
      </c>
      <c r="D5670" s="68" t="s">
        <v>359</v>
      </c>
      <c r="E5670" s="68" t="s">
        <v>360</v>
      </c>
      <c r="F5670" s="68" t="s">
        <v>75</v>
      </c>
      <c r="G5670" s="68" t="s">
        <v>246</v>
      </c>
      <c r="H5670" s="68" t="s">
        <v>366</v>
      </c>
      <c r="I5670" s="65">
        <v>40193</v>
      </c>
      <c r="J5670" s="65">
        <v>104</v>
      </c>
      <c r="K5670" s="65" t="s">
        <v>361</v>
      </c>
    </row>
    <row r="5671" spans="1:11" ht="12.75" customHeight="1">
      <c r="A5671" s="68" t="s">
        <v>307</v>
      </c>
      <c r="B5671" s="68" t="s">
        <v>308</v>
      </c>
      <c r="C5671" s="68" t="s">
        <v>287</v>
      </c>
      <c r="D5671" s="68" t="s">
        <v>359</v>
      </c>
      <c r="E5671" s="68" t="s">
        <v>360</v>
      </c>
      <c r="F5671" s="68" t="s">
        <v>75</v>
      </c>
      <c r="G5671" s="68" t="s">
        <v>246</v>
      </c>
      <c r="H5671" s="68" t="s">
        <v>367</v>
      </c>
      <c r="I5671" s="65">
        <v>38209</v>
      </c>
      <c r="J5671" s="65">
        <v>104</v>
      </c>
      <c r="K5671" s="65" t="s">
        <v>361</v>
      </c>
    </row>
    <row r="5672" spans="1:11" ht="12.75" customHeight="1">
      <c r="A5672" s="68" t="s">
        <v>307</v>
      </c>
      <c r="B5672" s="68" t="s">
        <v>308</v>
      </c>
      <c r="C5672" s="68" t="s">
        <v>287</v>
      </c>
      <c r="D5672" s="68" t="s">
        <v>359</v>
      </c>
      <c r="E5672" s="68" t="s">
        <v>360</v>
      </c>
      <c r="F5672" s="68" t="s">
        <v>75</v>
      </c>
      <c r="G5672" s="68" t="s">
        <v>246</v>
      </c>
      <c r="H5672" s="68" t="s">
        <v>247</v>
      </c>
      <c r="I5672" s="65">
        <v>20270</v>
      </c>
      <c r="J5672" s="65">
        <v>104</v>
      </c>
      <c r="K5672" s="65" t="s">
        <v>361</v>
      </c>
    </row>
    <row r="5673" spans="1:11" ht="12.75" customHeight="1">
      <c r="A5673" s="68" t="s">
        <v>307</v>
      </c>
      <c r="B5673" s="68" t="s">
        <v>308</v>
      </c>
      <c r="C5673" s="68" t="s">
        <v>287</v>
      </c>
      <c r="D5673" s="68" t="s">
        <v>359</v>
      </c>
      <c r="E5673" s="68" t="s">
        <v>360</v>
      </c>
      <c r="F5673" s="68" t="s">
        <v>75</v>
      </c>
      <c r="G5673" s="68" t="s">
        <v>246</v>
      </c>
      <c r="H5673" s="68" t="s">
        <v>375</v>
      </c>
      <c r="I5673" s="65">
        <v>12310</v>
      </c>
      <c r="J5673" s="65">
        <v>104</v>
      </c>
      <c r="K5673" s="65" t="s">
        <v>361</v>
      </c>
    </row>
    <row r="5674" spans="1:11" ht="12.75" customHeight="1">
      <c r="A5674" s="68" t="s">
        <v>307</v>
      </c>
      <c r="B5674" s="68" t="s">
        <v>308</v>
      </c>
      <c r="C5674" s="68" t="s">
        <v>287</v>
      </c>
      <c r="D5674" s="68" t="s">
        <v>359</v>
      </c>
      <c r="E5674" s="68" t="s">
        <v>360</v>
      </c>
      <c r="F5674" s="68" t="s">
        <v>75</v>
      </c>
      <c r="G5674" s="68" t="s">
        <v>246</v>
      </c>
      <c r="H5674" s="68" t="s">
        <v>368</v>
      </c>
      <c r="I5674" s="65">
        <v>8281</v>
      </c>
      <c r="J5674" s="65">
        <v>104</v>
      </c>
      <c r="K5674" s="65" t="s">
        <v>361</v>
      </c>
    </row>
    <row r="5675" spans="1:11" ht="12.75" customHeight="1">
      <c r="A5675" s="68" t="s">
        <v>307</v>
      </c>
      <c r="B5675" s="68" t="s">
        <v>308</v>
      </c>
      <c r="C5675" s="68" t="s">
        <v>287</v>
      </c>
      <c r="D5675" s="68" t="s">
        <v>359</v>
      </c>
      <c r="E5675" s="68" t="s">
        <v>360</v>
      </c>
      <c r="F5675" s="68" t="s">
        <v>75</v>
      </c>
      <c r="G5675" s="68" t="s">
        <v>246</v>
      </c>
      <c r="H5675" s="68" t="s">
        <v>491</v>
      </c>
      <c r="I5675" s="65">
        <v>1240</v>
      </c>
      <c r="J5675" s="65">
        <v>104</v>
      </c>
      <c r="K5675" s="65" t="s">
        <v>361</v>
      </c>
    </row>
    <row r="5676" spans="1:11" ht="12.75" customHeight="1">
      <c r="A5676" s="68" t="s">
        <v>307</v>
      </c>
      <c r="B5676" s="68" t="s">
        <v>308</v>
      </c>
      <c r="C5676" s="68" t="s">
        <v>287</v>
      </c>
      <c r="D5676" s="68" t="s">
        <v>359</v>
      </c>
      <c r="E5676" s="68" t="s">
        <v>360</v>
      </c>
      <c r="F5676" s="68" t="s">
        <v>75</v>
      </c>
      <c r="G5676" s="68" t="s">
        <v>246</v>
      </c>
      <c r="H5676" s="68" t="s">
        <v>369</v>
      </c>
      <c r="I5676" s="65">
        <v>13</v>
      </c>
      <c r="J5676" s="65">
        <v>104</v>
      </c>
      <c r="K5676" s="65" t="s">
        <v>361</v>
      </c>
    </row>
    <row r="5677" spans="1:11" ht="12.75" customHeight="1">
      <c r="A5677" s="68" t="s">
        <v>307</v>
      </c>
      <c r="B5677" s="68" t="s">
        <v>308</v>
      </c>
      <c r="C5677" s="68" t="s">
        <v>287</v>
      </c>
      <c r="D5677" s="68" t="s">
        <v>359</v>
      </c>
      <c r="E5677" s="68" t="s">
        <v>360</v>
      </c>
      <c r="F5677" s="68" t="s">
        <v>75</v>
      </c>
      <c r="G5677" s="68" t="s">
        <v>246</v>
      </c>
      <c r="H5677" s="68" t="s">
        <v>638</v>
      </c>
      <c r="I5677" s="65">
        <v>5</v>
      </c>
      <c r="J5677" s="65">
        <v>104</v>
      </c>
      <c r="K5677" s="65" t="s">
        <v>361</v>
      </c>
    </row>
    <row r="5678" spans="1:11" ht="12.75" customHeight="1">
      <c r="A5678" s="68" t="s">
        <v>307</v>
      </c>
      <c r="B5678" s="68" t="s">
        <v>308</v>
      </c>
      <c r="C5678" s="68" t="s">
        <v>287</v>
      </c>
      <c r="D5678" s="68" t="s">
        <v>359</v>
      </c>
      <c r="E5678" s="68" t="s">
        <v>360</v>
      </c>
      <c r="F5678" s="68" t="s">
        <v>75</v>
      </c>
      <c r="G5678" s="68" t="s">
        <v>246</v>
      </c>
      <c r="H5678" s="68" t="s">
        <v>451</v>
      </c>
      <c r="I5678" s="65">
        <v>191</v>
      </c>
      <c r="J5678" s="65">
        <v>103</v>
      </c>
      <c r="K5678" s="65" t="s">
        <v>370</v>
      </c>
    </row>
    <row r="5679" spans="1:11" ht="12.75" customHeight="1">
      <c r="A5679" s="68" t="s">
        <v>307</v>
      </c>
      <c r="B5679" s="68" t="s">
        <v>308</v>
      </c>
      <c r="C5679" s="68" t="s">
        <v>287</v>
      </c>
      <c r="D5679" s="68" t="s">
        <v>359</v>
      </c>
      <c r="E5679" s="68" t="s">
        <v>360</v>
      </c>
      <c r="F5679" s="68" t="s">
        <v>75</v>
      </c>
      <c r="G5679" s="68" t="s">
        <v>246</v>
      </c>
      <c r="H5679" s="68" t="s">
        <v>365</v>
      </c>
      <c r="I5679" s="65">
        <v>303</v>
      </c>
      <c r="J5679" s="65">
        <v>103</v>
      </c>
      <c r="K5679" s="65" t="s">
        <v>370</v>
      </c>
    </row>
    <row r="5680" spans="1:11" ht="12.75" customHeight="1">
      <c r="A5680" s="68" t="s">
        <v>307</v>
      </c>
      <c r="B5680" s="68" t="s">
        <v>308</v>
      </c>
      <c r="C5680" s="68" t="s">
        <v>287</v>
      </c>
      <c r="D5680" s="68" t="s">
        <v>359</v>
      </c>
      <c r="E5680" s="68" t="s">
        <v>360</v>
      </c>
      <c r="F5680" s="68" t="s">
        <v>75</v>
      </c>
      <c r="G5680" s="68" t="s">
        <v>246</v>
      </c>
      <c r="H5680" s="68" t="s">
        <v>366</v>
      </c>
      <c r="I5680" s="65">
        <v>377</v>
      </c>
      <c r="J5680" s="65">
        <v>103</v>
      </c>
      <c r="K5680" s="65" t="s">
        <v>370</v>
      </c>
    </row>
    <row r="5681" spans="1:11" ht="12.75" customHeight="1">
      <c r="A5681" s="68" t="s">
        <v>307</v>
      </c>
      <c r="B5681" s="68" t="s">
        <v>308</v>
      </c>
      <c r="C5681" s="68" t="s">
        <v>287</v>
      </c>
      <c r="D5681" s="68" t="s">
        <v>359</v>
      </c>
      <c r="E5681" s="68" t="s">
        <v>360</v>
      </c>
      <c r="F5681" s="68" t="s">
        <v>75</v>
      </c>
      <c r="G5681" s="68" t="s">
        <v>246</v>
      </c>
      <c r="H5681" s="68" t="s">
        <v>367</v>
      </c>
      <c r="I5681" s="65">
        <v>275</v>
      </c>
      <c r="J5681" s="65">
        <v>103</v>
      </c>
      <c r="K5681" s="65" t="s">
        <v>370</v>
      </c>
    </row>
    <row r="5682" spans="1:11" ht="12.75" customHeight="1">
      <c r="A5682" s="68" t="s">
        <v>307</v>
      </c>
      <c r="B5682" s="68" t="s">
        <v>308</v>
      </c>
      <c r="C5682" s="68" t="s">
        <v>287</v>
      </c>
      <c r="D5682" s="68" t="s">
        <v>359</v>
      </c>
      <c r="E5682" s="68" t="s">
        <v>360</v>
      </c>
      <c r="F5682" s="68" t="s">
        <v>75</v>
      </c>
      <c r="G5682" s="68" t="s">
        <v>246</v>
      </c>
      <c r="H5682" s="68" t="s">
        <v>247</v>
      </c>
      <c r="I5682" s="65">
        <v>182</v>
      </c>
      <c r="J5682" s="65">
        <v>103</v>
      </c>
      <c r="K5682" s="65" t="s">
        <v>370</v>
      </c>
    </row>
    <row r="5683" spans="1:11" ht="12.75" customHeight="1">
      <c r="A5683" s="68" t="s">
        <v>307</v>
      </c>
      <c r="B5683" s="68" t="s">
        <v>308</v>
      </c>
      <c r="C5683" s="68" t="s">
        <v>287</v>
      </c>
      <c r="D5683" s="68" t="s">
        <v>359</v>
      </c>
      <c r="E5683" s="68" t="s">
        <v>360</v>
      </c>
      <c r="F5683" s="68" t="s">
        <v>75</v>
      </c>
      <c r="G5683" s="68" t="s">
        <v>246</v>
      </c>
      <c r="H5683" s="68" t="s">
        <v>375</v>
      </c>
      <c r="I5683" s="65">
        <v>105</v>
      </c>
      <c r="J5683" s="65">
        <v>103</v>
      </c>
      <c r="K5683" s="65" t="s">
        <v>370</v>
      </c>
    </row>
    <row r="5684" spans="1:11" ht="12.75" customHeight="1">
      <c r="A5684" s="68" t="s">
        <v>307</v>
      </c>
      <c r="B5684" s="68" t="s">
        <v>308</v>
      </c>
      <c r="C5684" s="68" t="s">
        <v>287</v>
      </c>
      <c r="D5684" s="68" t="s">
        <v>359</v>
      </c>
      <c r="E5684" s="68" t="s">
        <v>360</v>
      </c>
      <c r="F5684" s="68" t="s">
        <v>75</v>
      </c>
      <c r="G5684" s="68" t="s">
        <v>246</v>
      </c>
      <c r="H5684" s="68" t="s">
        <v>368</v>
      </c>
      <c r="I5684" s="65">
        <v>118</v>
      </c>
      <c r="J5684" s="65">
        <v>103</v>
      </c>
      <c r="K5684" s="65" t="s">
        <v>370</v>
      </c>
    </row>
    <row r="5685" spans="1:11" ht="12.75" customHeight="1">
      <c r="A5685" s="68" t="s">
        <v>307</v>
      </c>
      <c r="B5685" s="68" t="s">
        <v>308</v>
      </c>
      <c r="C5685" s="68" t="s">
        <v>287</v>
      </c>
      <c r="D5685" s="68" t="s">
        <v>359</v>
      </c>
      <c r="E5685" s="68" t="s">
        <v>360</v>
      </c>
      <c r="F5685" s="68" t="s">
        <v>75</v>
      </c>
      <c r="G5685" s="68" t="s">
        <v>246</v>
      </c>
      <c r="H5685" s="68" t="s">
        <v>491</v>
      </c>
      <c r="I5685" s="65">
        <v>36</v>
      </c>
      <c r="J5685" s="65">
        <v>103</v>
      </c>
      <c r="K5685" s="65" t="s">
        <v>370</v>
      </c>
    </row>
    <row r="5686" spans="1:11" ht="12.75" customHeight="1">
      <c r="A5686" s="68" t="s">
        <v>307</v>
      </c>
      <c r="B5686" s="68" t="s">
        <v>308</v>
      </c>
      <c r="C5686" s="68" t="s">
        <v>287</v>
      </c>
      <c r="D5686" s="68" t="s">
        <v>359</v>
      </c>
      <c r="E5686" s="68" t="s">
        <v>360</v>
      </c>
      <c r="F5686" s="68" t="s">
        <v>75</v>
      </c>
      <c r="G5686" s="68" t="s">
        <v>246</v>
      </c>
      <c r="H5686" s="68" t="s">
        <v>451</v>
      </c>
      <c r="I5686" s="65">
        <v>1507</v>
      </c>
      <c r="J5686" s="65">
        <v>212</v>
      </c>
      <c r="K5686" s="65" t="s">
        <v>276</v>
      </c>
    </row>
    <row r="5687" spans="1:11" ht="12.75" customHeight="1">
      <c r="A5687" s="68" t="s">
        <v>307</v>
      </c>
      <c r="B5687" s="68" t="s">
        <v>308</v>
      </c>
      <c r="C5687" s="68" t="s">
        <v>287</v>
      </c>
      <c r="D5687" s="68" t="s">
        <v>359</v>
      </c>
      <c r="E5687" s="68" t="s">
        <v>360</v>
      </c>
      <c r="F5687" s="68" t="s">
        <v>75</v>
      </c>
      <c r="G5687" s="68" t="s">
        <v>246</v>
      </c>
      <c r="H5687" s="68" t="s">
        <v>365</v>
      </c>
      <c r="I5687" s="65">
        <v>1134</v>
      </c>
      <c r="J5687" s="65">
        <v>212</v>
      </c>
      <c r="K5687" s="65" t="s">
        <v>276</v>
      </c>
    </row>
    <row r="5688" spans="1:11" ht="12.75" customHeight="1">
      <c r="A5688" s="68" t="s">
        <v>307</v>
      </c>
      <c r="B5688" s="68" t="s">
        <v>308</v>
      </c>
      <c r="C5688" s="68" t="s">
        <v>287</v>
      </c>
      <c r="D5688" s="68" t="s">
        <v>359</v>
      </c>
      <c r="E5688" s="68" t="s">
        <v>360</v>
      </c>
      <c r="F5688" s="68" t="s">
        <v>75</v>
      </c>
      <c r="G5688" s="68" t="s">
        <v>246</v>
      </c>
      <c r="H5688" s="68" t="s">
        <v>366</v>
      </c>
      <c r="I5688" s="65">
        <v>500</v>
      </c>
      <c r="J5688" s="65">
        <v>212</v>
      </c>
      <c r="K5688" s="65" t="s">
        <v>276</v>
      </c>
    </row>
    <row r="5689" spans="1:11" ht="12.75" customHeight="1">
      <c r="A5689" s="68" t="s">
        <v>307</v>
      </c>
      <c r="B5689" s="68" t="s">
        <v>308</v>
      </c>
      <c r="C5689" s="68" t="s">
        <v>287</v>
      </c>
      <c r="D5689" s="68" t="s">
        <v>359</v>
      </c>
      <c r="E5689" s="68" t="s">
        <v>360</v>
      </c>
      <c r="F5689" s="68" t="s">
        <v>75</v>
      </c>
      <c r="G5689" s="68" t="s">
        <v>246</v>
      </c>
      <c r="H5689" s="68" t="s">
        <v>367</v>
      </c>
      <c r="I5689" s="65">
        <v>166</v>
      </c>
      <c r="J5689" s="65">
        <v>212</v>
      </c>
      <c r="K5689" s="65" t="s">
        <v>276</v>
      </c>
    </row>
    <row r="5690" spans="1:11" ht="12.75" customHeight="1">
      <c r="A5690" s="68" t="s">
        <v>307</v>
      </c>
      <c r="B5690" s="68" t="s">
        <v>308</v>
      </c>
      <c r="C5690" s="68" t="s">
        <v>287</v>
      </c>
      <c r="D5690" s="68" t="s">
        <v>359</v>
      </c>
      <c r="E5690" s="68" t="s">
        <v>360</v>
      </c>
      <c r="F5690" s="68" t="s">
        <v>75</v>
      </c>
      <c r="G5690" s="68" t="s">
        <v>246</v>
      </c>
      <c r="H5690" s="68" t="s">
        <v>247</v>
      </c>
      <c r="I5690" s="65">
        <v>78</v>
      </c>
      <c r="J5690" s="65">
        <v>212</v>
      </c>
      <c r="K5690" s="65" t="s">
        <v>276</v>
      </c>
    </row>
    <row r="5691" spans="1:11" ht="12.75" customHeight="1">
      <c r="A5691" s="68" t="s">
        <v>307</v>
      </c>
      <c r="B5691" s="68" t="s">
        <v>308</v>
      </c>
      <c r="C5691" s="68" t="s">
        <v>287</v>
      </c>
      <c r="D5691" s="68" t="s">
        <v>359</v>
      </c>
      <c r="E5691" s="68" t="s">
        <v>360</v>
      </c>
      <c r="F5691" s="68" t="s">
        <v>75</v>
      </c>
      <c r="G5691" s="68" t="s">
        <v>246</v>
      </c>
      <c r="H5691" s="68" t="s">
        <v>375</v>
      </c>
      <c r="I5691" s="65">
        <v>48</v>
      </c>
      <c r="J5691" s="65">
        <v>212</v>
      </c>
      <c r="K5691" s="65" t="s">
        <v>276</v>
      </c>
    </row>
    <row r="5692" spans="1:11" ht="12.75" customHeight="1">
      <c r="A5692" s="68" t="s">
        <v>307</v>
      </c>
      <c r="B5692" s="68" t="s">
        <v>308</v>
      </c>
      <c r="C5692" s="68" t="s">
        <v>287</v>
      </c>
      <c r="D5692" s="68" t="s">
        <v>359</v>
      </c>
      <c r="E5692" s="68" t="s">
        <v>360</v>
      </c>
      <c r="F5692" s="68" t="s">
        <v>75</v>
      </c>
      <c r="G5692" s="68" t="s">
        <v>246</v>
      </c>
      <c r="H5692" s="68" t="s">
        <v>368</v>
      </c>
      <c r="I5692" s="65">
        <v>55</v>
      </c>
      <c r="J5692" s="65">
        <v>212</v>
      </c>
      <c r="K5692" s="65" t="s">
        <v>276</v>
      </c>
    </row>
    <row r="5693" spans="1:11" ht="12.75" customHeight="1">
      <c r="A5693" s="68" t="s">
        <v>307</v>
      </c>
      <c r="B5693" s="68" t="s">
        <v>308</v>
      </c>
      <c r="C5693" s="68" t="s">
        <v>287</v>
      </c>
      <c r="D5693" s="68" t="s">
        <v>359</v>
      </c>
      <c r="E5693" s="68" t="s">
        <v>360</v>
      </c>
      <c r="F5693" s="68" t="s">
        <v>75</v>
      </c>
      <c r="G5693" s="68" t="s">
        <v>246</v>
      </c>
      <c r="H5693" s="68" t="s">
        <v>491</v>
      </c>
      <c r="I5693" s="65">
        <v>41</v>
      </c>
      <c r="J5693" s="65">
        <v>212</v>
      </c>
      <c r="K5693" s="65" t="s">
        <v>276</v>
      </c>
    </row>
    <row r="5694" spans="1:11" ht="12.75" customHeight="1">
      <c r="A5694" s="68" t="s">
        <v>307</v>
      </c>
      <c r="B5694" s="68" t="s">
        <v>308</v>
      </c>
      <c r="C5694" s="68" t="s">
        <v>287</v>
      </c>
      <c r="D5694" s="68" t="s">
        <v>359</v>
      </c>
      <c r="E5694" s="68" t="s">
        <v>360</v>
      </c>
      <c r="F5694" s="68" t="s">
        <v>75</v>
      </c>
      <c r="G5694" s="68" t="s">
        <v>246</v>
      </c>
      <c r="H5694" s="68" t="s">
        <v>451</v>
      </c>
      <c r="I5694" s="65">
        <v>2530</v>
      </c>
      <c r="J5694" s="65">
        <v>102</v>
      </c>
      <c r="K5694" s="65" t="s">
        <v>371</v>
      </c>
    </row>
    <row r="5695" spans="1:11" ht="12.75" customHeight="1">
      <c r="A5695" s="68" t="s">
        <v>307</v>
      </c>
      <c r="B5695" s="68" t="s">
        <v>308</v>
      </c>
      <c r="C5695" s="68" t="s">
        <v>287</v>
      </c>
      <c r="D5695" s="68" t="s">
        <v>359</v>
      </c>
      <c r="E5695" s="68" t="s">
        <v>360</v>
      </c>
      <c r="F5695" s="68" t="s">
        <v>75</v>
      </c>
      <c r="G5695" s="68" t="s">
        <v>246</v>
      </c>
      <c r="H5695" s="68" t="s">
        <v>365</v>
      </c>
      <c r="I5695" s="65">
        <v>2816</v>
      </c>
      <c r="J5695" s="65">
        <v>102</v>
      </c>
      <c r="K5695" s="65" t="s">
        <v>371</v>
      </c>
    </row>
    <row r="5696" spans="1:11" ht="12.75" customHeight="1">
      <c r="A5696" s="68" t="s">
        <v>307</v>
      </c>
      <c r="B5696" s="68" t="s">
        <v>308</v>
      </c>
      <c r="C5696" s="68" t="s">
        <v>287</v>
      </c>
      <c r="D5696" s="68" t="s">
        <v>359</v>
      </c>
      <c r="E5696" s="68" t="s">
        <v>360</v>
      </c>
      <c r="F5696" s="68" t="s">
        <v>75</v>
      </c>
      <c r="G5696" s="68" t="s">
        <v>246</v>
      </c>
      <c r="H5696" s="68" t="s">
        <v>366</v>
      </c>
      <c r="I5696" s="65">
        <v>2776</v>
      </c>
      <c r="J5696" s="65">
        <v>102</v>
      </c>
      <c r="K5696" s="65" t="s">
        <v>371</v>
      </c>
    </row>
    <row r="5697" spans="1:11" ht="12.75" customHeight="1">
      <c r="A5697" s="68" t="s">
        <v>307</v>
      </c>
      <c r="B5697" s="68" t="s">
        <v>308</v>
      </c>
      <c r="C5697" s="68" t="s">
        <v>287</v>
      </c>
      <c r="D5697" s="68" t="s">
        <v>359</v>
      </c>
      <c r="E5697" s="68" t="s">
        <v>360</v>
      </c>
      <c r="F5697" s="68" t="s">
        <v>75</v>
      </c>
      <c r="G5697" s="68" t="s">
        <v>246</v>
      </c>
      <c r="H5697" s="68" t="s">
        <v>367</v>
      </c>
      <c r="I5697" s="65">
        <v>3029</v>
      </c>
      <c r="J5697" s="65">
        <v>102</v>
      </c>
      <c r="K5697" s="65" t="s">
        <v>371</v>
      </c>
    </row>
    <row r="5698" spans="1:11" ht="12.75" customHeight="1">
      <c r="A5698" s="68" t="s">
        <v>307</v>
      </c>
      <c r="B5698" s="68" t="s">
        <v>308</v>
      </c>
      <c r="C5698" s="68" t="s">
        <v>287</v>
      </c>
      <c r="D5698" s="68" t="s">
        <v>359</v>
      </c>
      <c r="E5698" s="68" t="s">
        <v>360</v>
      </c>
      <c r="F5698" s="68" t="s">
        <v>75</v>
      </c>
      <c r="G5698" s="68" t="s">
        <v>246</v>
      </c>
      <c r="H5698" s="68" t="s">
        <v>247</v>
      </c>
      <c r="I5698" s="65">
        <v>3135</v>
      </c>
      <c r="J5698" s="65">
        <v>102</v>
      </c>
      <c r="K5698" s="65" t="s">
        <v>371</v>
      </c>
    </row>
    <row r="5699" spans="1:11" ht="12.75" customHeight="1">
      <c r="A5699" s="68" t="s">
        <v>307</v>
      </c>
      <c r="B5699" s="68" t="s">
        <v>308</v>
      </c>
      <c r="C5699" s="68" t="s">
        <v>287</v>
      </c>
      <c r="D5699" s="68" t="s">
        <v>359</v>
      </c>
      <c r="E5699" s="68" t="s">
        <v>360</v>
      </c>
      <c r="F5699" s="68" t="s">
        <v>75</v>
      </c>
      <c r="G5699" s="68" t="s">
        <v>246</v>
      </c>
      <c r="H5699" s="68" t="s">
        <v>375</v>
      </c>
      <c r="I5699" s="65">
        <v>2285</v>
      </c>
      <c r="J5699" s="65">
        <v>102</v>
      </c>
      <c r="K5699" s="65" t="s">
        <v>371</v>
      </c>
    </row>
    <row r="5700" spans="1:11" ht="12.75" customHeight="1">
      <c r="A5700" s="68" t="s">
        <v>307</v>
      </c>
      <c r="B5700" s="68" t="s">
        <v>308</v>
      </c>
      <c r="C5700" s="68" t="s">
        <v>287</v>
      </c>
      <c r="D5700" s="68" t="s">
        <v>359</v>
      </c>
      <c r="E5700" s="68" t="s">
        <v>360</v>
      </c>
      <c r="F5700" s="68" t="s">
        <v>75</v>
      </c>
      <c r="G5700" s="68" t="s">
        <v>246</v>
      </c>
      <c r="H5700" s="68" t="s">
        <v>368</v>
      </c>
      <c r="I5700" s="65">
        <v>2026</v>
      </c>
      <c r="J5700" s="65">
        <v>102</v>
      </c>
      <c r="K5700" s="65" t="s">
        <v>371</v>
      </c>
    </row>
    <row r="5701" spans="1:11" ht="12.75" customHeight="1">
      <c r="A5701" s="68" t="s">
        <v>307</v>
      </c>
      <c r="B5701" s="68" t="s">
        <v>308</v>
      </c>
      <c r="C5701" s="68" t="s">
        <v>287</v>
      </c>
      <c r="D5701" s="68" t="s">
        <v>359</v>
      </c>
      <c r="E5701" s="68" t="s">
        <v>360</v>
      </c>
      <c r="F5701" s="68" t="s">
        <v>75</v>
      </c>
      <c r="G5701" s="68" t="s">
        <v>246</v>
      </c>
      <c r="H5701" s="68" t="s">
        <v>491</v>
      </c>
      <c r="I5701" s="65">
        <v>1480</v>
      </c>
      <c r="J5701" s="65">
        <v>102</v>
      </c>
      <c r="K5701" s="65" t="s">
        <v>371</v>
      </c>
    </row>
    <row r="5702" spans="1:11" ht="12.75" customHeight="1">
      <c r="A5702" s="68" t="s">
        <v>307</v>
      </c>
      <c r="B5702" s="68" t="s">
        <v>308</v>
      </c>
      <c r="C5702" s="68" t="s">
        <v>287</v>
      </c>
      <c r="D5702" s="68" t="s">
        <v>359</v>
      </c>
      <c r="E5702" s="68" t="s">
        <v>360</v>
      </c>
      <c r="F5702" s="68" t="s">
        <v>75</v>
      </c>
      <c r="G5702" s="68" t="s">
        <v>246</v>
      </c>
      <c r="H5702" s="68" t="s">
        <v>369</v>
      </c>
      <c r="I5702" s="65">
        <v>54</v>
      </c>
      <c r="J5702" s="65">
        <v>102</v>
      </c>
      <c r="K5702" s="65" t="s">
        <v>371</v>
      </c>
    </row>
    <row r="5703" spans="1:11" ht="12.75" customHeight="1">
      <c r="A5703" s="68" t="s">
        <v>307</v>
      </c>
      <c r="B5703" s="68" t="s">
        <v>308</v>
      </c>
      <c r="C5703" s="68" t="s">
        <v>287</v>
      </c>
      <c r="D5703" s="68" t="s">
        <v>359</v>
      </c>
      <c r="E5703" s="68" t="s">
        <v>360</v>
      </c>
      <c r="F5703" s="68" t="s">
        <v>75</v>
      </c>
      <c r="G5703" s="68" t="s">
        <v>246</v>
      </c>
      <c r="H5703" s="68" t="s">
        <v>638</v>
      </c>
      <c r="I5703" s="65">
        <v>2</v>
      </c>
      <c r="J5703" s="65">
        <v>102</v>
      </c>
      <c r="K5703" s="65" t="s">
        <v>371</v>
      </c>
    </row>
    <row r="5704" spans="1:11" ht="12.75" customHeight="1">
      <c r="A5704" s="68" t="s">
        <v>307</v>
      </c>
      <c r="B5704" s="68" t="s">
        <v>308</v>
      </c>
      <c r="C5704" s="68" t="s">
        <v>287</v>
      </c>
      <c r="D5704" s="68" t="s">
        <v>359</v>
      </c>
      <c r="E5704" s="68" t="s">
        <v>360</v>
      </c>
      <c r="F5704" s="68" t="s">
        <v>75</v>
      </c>
      <c r="G5704" s="68" t="s">
        <v>246</v>
      </c>
      <c r="H5704" s="68" t="s">
        <v>368</v>
      </c>
      <c r="I5704" s="65">
        <v>5222</v>
      </c>
      <c r="J5704" s="65">
        <v>209</v>
      </c>
      <c r="K5704" s="65" t="s">
        <v>289</v>
      </c>
    </row>
    <row r="5705" spans="1:11" ht="12.75" customHeight="1">
      <c r="A5705" s="68" t="s">
        <v>307</v>
      </c>
      <c r="B5705" s="68" t="s">
        <v>308</v>
      </c>
      <c r="C5705" s="68" t="s">
        <v>287</v>
      </c>
      <c r="D5705" s="68" t="s">
        <v>359</v>
      </c>
      <c r="E5705" s="68" t="s">
        <v>360</v>
      </c>
      <c r="F5705" s="68" t="s">
        <v>75</v>
      </c>
      <c r="G5705" s="68" t="s">
        <v>246</v>
      </c>
      <c r="H5705" s="68" t="s">
        <v>491</v>
      </c>
      <c r="I5705" s="65">
        <v>5783</v>
      </c>
      <c r="J5705" s="65">
        <v>209</v>
      </c>
      <c r="K5705" s="65" t="s">
        <v>289</v>
      </c>
    </row>
    <row r="5706" spans="1:11" ht="12.75" customHeight="1">
      <c r="A5706" s="68" t="s">
        <v>307</v>
      </c>
      <c r="B5706" s="68" t="s">
        <v>308</v>
      </c>
      <c r="C5706" s="68" t="s">
        <v>287</v>
      </c>
      <c r="D5706" s="68" t="s">
        <v>359</v>
      </c>
      <c r="E5706" s="68" t="s">
        <v>360</v>
      </c>
      <c r="F5706" s="68" t="s">
        <v>75</v>
      </c>
      <c r="G5706" s="68" t="s">
        <v>246</v>
      </c>
      <c r="H5706" s="68" t="s">
        <v>369</v>
      </c>
      <c r="I5706" s="65">
        <v>4169</v>
      </c>
      <c r="J5706" s="65">
        <v>209</v>
      </c>
      <c r="K5706" s="65" t="s">
        <v>289</v>
      </c>
    </row>
    <row r="5707" spans="1:11" ht="12.75" customHeight="1">
      <c r="A5707" s="68" t="s">
        <v>307</v>
      </c>
      <c r="B5707" s="68" t="s">
        <v>308</v>
      </c>
      <c r="C5707" s="68" t="s">
        <v>287</v>
      </c>
      <c r="D5707" s="68" t="s">
        <v>359</v>
      </c>
      <c r="E5707" s="68" t="s">
        <v>360</v>
      </c>
      <c r="F5707" s="68" t="s">
        <v>75</v>
      </c>
      <c r="G5707" s="68" t="s">
        <v>246</v>
      </c>
      <c r="H5707" s="68" t="s">
        <v>638</v>
      </c>
      <c r="I5707" s="65">
        <v>4868</v>
      </c>
      <c r="J5707" s="65">
        <v>209</v>
      </c>
      <c r="K5707" s="65" t="s">
        <v>289</v>
      </c>
    </row>
    <row r="5708" spans="1:11" ht="12.75" customHeight="1">
      <c r="A5708" s="68" t="s">
        <v>307</v>
      </c>
      <c r="B5708" s="68" t="s">
        <v>308</v>
      </c>
      <c r="C5708" s="68" t="s">
        <v>287</v>
      </c>
      <c r="D5708" s="68" t="s">
        <v>359</v>
      </c>
      <c r="E5708" s="68" t="s">
        <v>360</v>
      </c>
      <c r="F5708" s="68" t="s">
        <v>76</v>
      </c>
      <c r="G5708" s="68" t="s">
        <v>492</v>
      </c>
      <c r="H5708" s="68" t="s">
        <v>451</v>
      </c>
      <c r="I5708" s="65">
        <v>39</v>
      </c>
      <c r="J5708" s="65">
        <v>314</v>
      </c>
      <c r="K5708" s="65" t="s">
        <v>265</v>
      </c>
    </row>
    <row r="5709" spans="1:11" ht="12.75" customHeight="1">
      <c r="A5709" s="68" t="s">
        <v>307</v>
      </c>
      <c r="B5709" s="68" t="s">
        <v>308</v>
      </c>
      <c r="C5709" s="68" t="s">
        <v>287</v>
      </c>
      <c r="D5709" s="68" t="s">
        <v>359</v>
      </c>
      <c r="E5709" s="68" t="s">
        <v>360</v>
      </c>
      <c r="F5709" s="68" t="s">
        <v>76</v>
      </c>
      <c r="G5709" s="68" t="s">
        <v>492</v>
      </c>
      <c r="H5709" s="68" t="s">
        <v>365</v>
      </c>
      <c r="I5709" s="65">
        <v>20</v>
      </c>
      <c r="J5709" s="65">
        <v>314</v>
      </c>
      <c r="K5709" s="65" t="s">
        <v>265</v>
      </c>
    </row>
    <row r="5710" spans="1:11" ht="12.75" customHeight="1">
      <c r="A5710" s="68" t="s">
        <v>307</v>
      </c>
      <c r="B5710" s="68" t="s">
        <v>308</v>
      </c>
      <c r="C5710" s="68" t="s">
        <v>287</v>
      </c>
      <c r="D5710" s="68" t="s">
        <v>359</v>
      </c>
      <c r="E5710" s="68" t="s">
        <v>360</v>
      </c>
      <c r="F5710" s="68" t="s">
        <v>76</v>
      </c>
      <c r="G5710" s="68" t="s">
        <v>492</v>
      </c>
      <c r="H5710" s="68" t="s">
        <v>366</v>
      </c>
      <c r="I5710" s="65">
        <v>18</v>
      </c>
      <c r="J5710" s="65">
        <v>314</v>
      </c>
      <c r="K5710" s="65" t="s">
        <v>265</v>
      </c>
    </row>
    <row r="5711" spans="1:11" ht="12.75" customHeight="1">
      <c r="A5711" s="68" t="s">
        <v>307</v>
      </c>
      <c r="B5711" s="68" t="s">
        <v>308</v>
      </c>
      <c r="C5711" s="68" t="s">
        <v>287</v>
      </c>
      <c r="D5711" s="68" t="s">
        <v>359</v>
      </c>
      <c r="E5711" s="68" t="s">
        <v>360</v>
      </c>
      <c r="F5711" s="68" t="s">
        <v>76</v>
      </c>
      <c r="G5711" s="68" t="s">
        <v>492</v>
      </c>
      <c r="H5711" s="68" t="s">
        <v>367</v>
      </c>
      <c r="I5711" s="65">
        <v>2</v>
      </c>
      <c r="J5711" s="65">
        <v>314</v>
      </c>
      <c r="K5711" s="65" t="s">
        <v>265</v>
      </c>
    </row>
    <row r="5712" spans="1:11" ht="12.75" customHeight="1">
      <c r="A5712" s="68" t="s">
        <v>307</v>
      </c>
      <c r="B5712" s="68" t="s">
        <v>308</v>
      </c>
      <c r="C5712" s="68" t="s">
        <v>287</v>
      </c>
      <c r="D5712" s="68" t="s">
        <v>359</v>
      </c>
      <c r="E5712" s="68" t="s">
        <v>360</v>
      </c>
      <c r="F5712" s="68" t="s">
        <v>76</v>
      </c>
      <c r="G5712" s="68" t="s">
        <v>492</v>
      </c>
      <c r="H5712" s="68" t="s">
        <v>247</v>
      </c>
      <c r="I5712" s="65">
        <v>4</v>
      </c>
      <c r="J5712" s="65">
        <v>314</v>
      </c>
      <c r="K5712" s="65" t="s">
        <v>265</v>
      </c>
    </row>
    <row r="5713" spans="1:11" ht="12.75" customHeight="1">
      <c r="A5713" s="68" t="s">
        <v>307</v>
      </c>
      <c r="B5713" s="68" t="s">
        <v>308</v>
      </c>
      <c r="C5713" s="68" t="s">
        <v>287</v>
      </c>
      <c r="D5713" s="68" t="s">
        <v>359</v>
      </c>
      <c r="E5713" s="68" t="s">
        <v>360</v>
      </c>
      <c r="F5713" s="68" t="s">
        <v>76</v>
      </c>
      <c r="G5713" s="68" t="s">
        <v>492</v>
      </c>
      <c r="H5713" s="68" t="s">
        <v>375</v>
      </c>
      <c r="I5713" s="65">
        <v>12</v>
      </c>
      <c r="J5713" s="65">
        <v>314</v>
      </c>
      <c r="K5713" s="65" t="s">
        <v>265</v>
      </c>
    </row>
    <row r="5714" spans="1:11" ht="12.75" customHeight="1">
      <c r="A5714" s="68" t="s">
        <v>307</v>
      </c>
      <c r="B5714" s="68" t="s">
        <v>308</v>
      </c>
      <c r="C5714" s="68" t="s">
        <v>287</v>
      </c>
      <c r="D5714" s="68" t="s">
        <v>359</v>
      </c>
      <c r="E5714" s="68" t="s">
        <v>360</v>
      </c>
      <c r="F5714" s="68" t="s">
        <v>76</v>
      </c>
      <c r="G5714" s="68" t="s">
        <v>492</v>
      </c>
      <c r="H5714" s="68" t="s">
        <v>368</v>
      </c>
      <c r="I5714" s="65">
        <v>65</v>
      </c>
      <c r="J5714" s="65">
        <v>314</v>
      </c>
      <c r="K5714" s="65" t="s">
        <v>265</v>
      </c>
    </row>
    <row r="5715" spans="1:11" ht="12.75" customHeight="1">
      <c r="A5715" s="68" t="s">
        <v>307</v>
      </c>
      <c r="B5715" s="68" t="s">
        <v>308</v>
      </c>
      <c r="C5715" s="68" t="s">
        <v>287</v>
      </c>
      <c r="D5715" s="68" t="s">
        <v>359</v>
      </c>
      <c r="E5715" s="68" t="s">
        <v>360</v>
      </c>
      <c r="F5715" s="68" t="s">
        <v>76</v>
      </c>
      <c r="G5715" s="68" t="s">
        <v>492</v>
      </c>
      <c r="H5715" s="68" t="s">
        <v>491</v>
      </c>
      <c r="I5715" s="65">
        <v>35</v>
      </c>
      <c r="J5715" s="65">
        <v>314</v>
      </c>
      <c r="K5715" s="65" t="s">
        <v>265</v>
      </c>
    </row>
    <row r="5716" spans="1:11" ht="12.75" customHeight="1">
      <c r="A5716" s="68" t="s">
        <v>307</v>
      </c>
      <c r="B5716" s="68" t="s">
        <v>308</v>
      </c>
      <c r="C5716" s="68" t="s">
        <v>287</v>
      </c>
      <c r="D5716" s="68" t="s">
        <v>359</v>
      </c>
      <c r="E5716" s="68" t="s">
        <v>360</v>
      </c>
      <c r="F5716" s="68" t="s">
        <v>76</v>
      </c>
      <c r="G5716" s="68" t="s">
        <v>492</v>
      </c>
      <c r="H5716" s="68" t="s">
        <v>369</v>
      </c>
      <c r="I5716" s="65">
        <v>9</v>
      </c>
      <c r="J5716" s="65">
        <v>314</v>
      </c>
      <c r="K5716" s="65" t="s">
        <v>265</v>
      </c>
    </row>
    <row r="5717" spans="1:11" ht="12.75" customHeight="1">
      <c r="A5717" s="68" t="s">
        <v>307</v>
      </c>
      <c r="B5717" s="68" t="s">
        <v>308</v>
      </c>
      <c r="C5717" s="68" t="s">
        <v>287</v>
      </c>
      <c r="D5717" s="68" t="s">
        <v>359</v>
      </c>
      <c r="E5717" s="68" t="s">
        <v>360</v>
      </c>
      <c r="F5717" s="68" t="s">
        <v>76</v>
      </c>
      <c r="G5717" s="68" t="s">
        <v>492</v>
      </c>
      <c r="H5717" s="68" t="s">
        <v>638</v>
      </c>
      <c r="I5717" s="65">
        <v>25</v>
      </c>
      <c r="J5717" s="65">
        <v>314</v>
      </c>
      <c r="K5717" s="65" t="s">
        <v>265</v>
      </c>
    </row>
    <row r="5718" spans="1:11" ht="12.75" customHeight="1">
      <c r="A5718" s="68" t="s">
        <v>307</v>
      </c>
      <c r="B5718" s="68" t="s">
        <v>308</v>
      </c>
      <c r="C5718" s="68" t="s">
        <v>287</v>
      </c>
      <c r="D5718" s="68" t="s">
        <v>359</v>
      </c>
      <c r="E5718" s="68" t="s">
        <v>360</v>
      </c>
      <c r="F5718" s="68" t="s">
        <v>76</v>
      </c>
      <c r="G5718" s="68" t="s">
        <v>492</v>
      </c>
      <c r="H5718" s="68" t="s">
        <v>364</v>
      </c>
      <c r="I5718" s="65">
        <v>1</v>
      </c>
      <c r="J5718" s="65">
        <v>305</v>
      </c>
      <c r="K5718" s="65" t="s">
        <v>373</v>
      </c>
    </row>
    <row r="5719" spans="1:11" ht="12.75" customHeight="1">
      <c r="A5719" s="68" t="s">
        <v>307</v>
      </c>
      <c r="B5719" s="68" t="s">
        <v>308</v>
      </c>
      <c r="C5719" s="68" t="s">
        <v>287</v>
      </c>
      <c r="D5719" s="68" t="s">
        <v>359</v>
      </c>
      <c r="E5719" s="68" t="s">
        <v>360</v>
      </c>
      <c r="F5719" s="68" t="s">
        <v>76</v>
      </c>
      <c r="G5719" s="68" t="s">
        <v>492</v>
      </c>
      <c r="H5719" s="68" t="s">
        <v>451</v>
      </c>
      <c r="I5719" s="65">
        <v>69</v>
      </c>
      <c r="J5719" s="65">
        <v>305</v>
      </c>
      <c r="K5719" s="65" t="s">
        <v>373</v>
      </c>
    </row>
    <row r="5720" spans="1:11" ht="12.75" customHeight="1">
      <c r="A5720" s="68" t="s">
        <v>307</v>
      </c>
      <c r="B5720" s="68" t="s">
        <v>308</v>
      </c>
      <c r="C5720" s="68" t="s">
        <v>287</v>
      </c>
      <c r="D5720" s="68" t="s">
        <v>359</v>
      </c>
      <c r="E5720" s="68" t="s">
        <v>360</v>
      </c>
      <c r="F5720" s="68" t="s">
        <v>76</v>
      </c>
      <c r="G5720" s="68" t="s">
        <v>492</v>
      </c>
      <c r="H5720" s="68" t="s">
        <v>365</v>
      </c>
      <c r="I5720" s="65">
        <v>123</v>
      </c>
      <c r="J5720" s="65">
        <v>305</v>
      </c>
      <c r="K5720" s="65" t="s">
        <v>373</v>
      </c>
    </row>
    <row r="5721" spans="1:11" ht="12.75" customHeight="1">
      <c r="A5721" s="68" t="s">
        <v>307</v>
      </c>
      <c r="B5721" s="68" t="s">
        <v>308</v>
      </c>
      <c r="C5721" s="68" t="s">
        <v>287</v>
      </c>
      <c r="D5721" s="68" t="s">
        <v>359</v>
      </c>
      <c r="E5721" s="68" t="s">
        <v>360</v>
      </c>
      <c r="F5721" s="68" t="s">
        <v>76</v>
      </c>
      <c r="G5721" s="68" t="s">
        <v>492</v>
      </c>
      <c r="H5721" s="68" t="s">
        <v>366</v>
      </c>
      <c r="I5721" s="65">
        <v>53</v>
      </c>
      <c r="J5721" s="65">
        <v>305</v>
      </c>
      <c r="K5721" s="65" t="s">
        <v>373</v>
      </c>
    </row>
    <row r="5722" spans="1:11" ht="12.75" customHeight="1">
      <c r="A5722" s="68" t="s">
        <v>307</v>
      </c>
      <c r="B5722" s="68" t="s">
        <v>308</v>
      </c>
      <c r="C5722" s="68" t="s">
        <v>287</v>
      </c>
      <c r="D5722" s="68" t="s">
        <v>359</v>
      </c>
      <c r="E5722" s="68" t="s">
        <v>360</v>
      </c>
      <c r="F5722" s="68" t="s">
        <v>76</v>
      </c>
      <c r="G5722" s="68" t="s">
        <v>492</v>
      </c>
      <c r="H5722" s="68" t="s">
        <v>367</v>
      </c>
      <c r="I5722" s="65">
        <v>17</v>
      </c>
      <c r="J5722" s="65">
        <v>305</v>
      </c>
      <c r="K5722" s="65" t="s">
        <v>373</v>
      </c>
    </row>
    <row r="5723" spans="1:11" ht="12.75" customHeight="1">
      <c r="A5723" s="68" t="s">
        <v>307</v>
      </c>
      <c r="B5723" s="68" t="s">
        <v>308</v>
      </c>
      <c r="C5723" s="68" t="s">
        <v>287</v>
      </c>
      <c r="D5723" s="68" t="s">
        <v>359</v>
      </c>
      <c r="E5723" s="68" t="s">
        <v>360</v>
      </c>
      <c r="F5723" s="68" t="s">
        <v>76</v>
      </c>
      <c r="G5723" s="68" t="s">
        <v>492</v>
      </c>
      <c r="H5723" s="68" t="s">
        <v>247</v>
      </c>
      <c r="I5723" s="65">
        <v>18</v>
      </c>
      <c r="J5723" s="65">
        <v>305</v>
      </c>
      <c r="K5723" s="65" t="s">
        <v>373</v>
      </c>
    </row>
    <row r="5724" spans="1:11" ht="12.75" customHeight="1">
      <c r="A5724" s="68" t="s">
        <v>307</v>
      </c>
      <c r="B5724" s="68" t="s">
        <v>308</v>
      </c>
      <c r="C5724" s="68" t="s">
        <v>287</v>
      </c>
      <c r="D5724" s="68" t="s">
        <v>359</v>
      </c>
      <c r="E5724" s="68" t="s">
        <v>360</v>
      </c>
      <c r="F5724" s="68" t="s">
        <v>76</v>
      </c>
      <c r="G5724" s="68" t="s">
        <v>492</v>
      </c>
      <c r="H5724" s="68" t="s">
        <v>375</v>
      </c>
      <c r="I5724" s="65">
        <v>133</v>
      </c>
      <c r="J5724" s="65">
        <v>305</v>
      </c>
      <c r="K5724" s="65" t="s">
        <v>373</v>
      </c>
    </row>
    <row r="5725" spans="1:11" ht="12.75" customHeight="1">
      <c r="A5725" s="68" t="s">
        <v>307</v>
      </c>
      <c r="B5725" s="68" t="s">
        <v>308</v>
      </c>
      <c r="C5725" s="68" t="s">
        <v>287</v>
      </c>
      <c r="D5725" s="68" t="s">
        <v>359</v>
      </c>
      <c r="E5725" s="68" t="s">
        <v>360</v>
      </c>
      <c r="F5725" s="68" t="s">
        <v>76</v>
      </c>
      <c r="G5725" s="68" t="s">
        <v>492</v>
      </c>
      <c r="H5725" s="68" t="s">
        <v>368</v>
      </c>
      <c r="I5725" s="65">
        <v>476</v>
      </c>
      <c r="J5725" s="65">
        <v>305</v>
      </c>
      <c r="K5725" s="65" t="s">
        <v>373</v>
      </c>
    </row>
    <row r="5726" spans="1:11" ht="12.75" customHeight="1">
      <c r="A5726" s="68" t="s">
        <v>307</v>
      </c>
      <c r="B5726" s="68" t="s">
        <v>308</v>
      </c>
      <c r="C5726" s="68" t="s">
        <v>287</v>
      </c>
      <c r="D5726" s="68" t="s">
        <v>359</v>
      </c>
      <c r="E5726" s="68" t="s">
        <v>360</v>
      </c>
      <c r="F5726" s="68" t="s">
        <v>76</v>
      </c>
      <c r="G5726" s="68" t="s">
        <v>492</v>
      </c>
      <c r="H5726" s="68" t="s">
        <v>491</v>
      </c>
      <c r="I5726" s="65">
        <v>306</v>
      </c>
      <c r="J5726" s="65">
        <v>305</v>
      </c>
      <c r="K5726" s="65" t="s">
        <v>373</v>
      </c>
    </row>
    <row r="5727" spans="1:11" ht="12.75" customHeight="1">
      <c r="A5727" s="68" t="s">
        <v>307</v>
      </c>
      <c r="B5727" s="68" t="s">
        <v>308</v>
      </c>
      <c r="C5727" s="68" t="s">
        <v>287</v>
      </c>
      <c r="D5727" s="68" t="s">
        <v>359</v>
      </c>
      <c r="E5727" s="68" t="s">
        <v>360</v>
      </c>
      <c r="F5727" s="68" t="s">
        <v>76</v>
      </c>
      <c r="G5727" s="68" t="s">
        <v>492</v>
      </c>
      <c r="H5727" s="68" t="s">
        <v>369</v>
      </c>
      <c r="I5727" s="65">
        <v>160</v>
      </c>
      <c r="J5727" s="65">
        <v>305</v>
      </c>
      <c r="K5727" s="65" t="s">
        <v>373</v>
      </c>
    </row>
    <row r="5728" spans="1:11" ht="12.75" customHeight="1">
      <c r="A5728" s="68" t="s">
        <v>307</v>
      </c>
      <c r="B5728" s="68" t="s">
        <v>308</v>
      </c>
      <c r="C5728" s="68" t="s">
        <v>287</v>
      </c>
      <c r="D5728" s="68" t="s">
        <v>359</v>
      </c>
      <c r="E5728" s="68" t="s">
        <v>360</v>
      </c>
      <c r="F5728" s="68" t="s">
        <v>76</v>
      </c>
      <c r="G5728" s="68" t="s">
        <v>492</v>
      </c>
      <c r="H5728" s="68" t="s">
        <v>638</v>
      </c>
      <c r="I5728" s="65">
        <v>359</v>
      </c>
      <c r="J5728" s="65">
        <v>305</v>
      </c>
      <c r="K5728" s="65" t="s">
        <v>373</v>
      </c>
    </row>
    <row r="5729" spans="1:11" ht="12.75" customHeight="1">
      <c r="A5729" s="68" t="s">
        <v>307</v>
      </c>
      <c r="B5729" s="68" t="s">
        <v>308</v>
      </c>
      <c r="C5729" s="68" t="s">
        <v>287</v>
      </c>
      <c r="D5729" s="68" t="s">
        <v>359</v>
      </c>
      <c r="E5729" s="68" t="s">
        <v>360</v>
      </c>
      <c r="F5729" s="68" t="s">
        <v>76</v>
      </c>
      <c r="G5729" s="68" t="s">
        <v>492</v>
      </c>
      <c r="H5729" s="68" t="s">
        <v>451</v>
      </c>
      <c r="I5729" s="65">
        <v>1098</v>
      </c>
      <c r="J5729" s="65">
        <v>307</v>
      </c>
      <c r="K5729" s="65" t="s">
        <v>293</v>
      </c>
    </row>
    <row r="5730" spans="1:11" ht="12.75" customHeight="1">
      <c r="A5730" s="68" t="s">
        <v>307</v>
      </c>
      <c r="B5730" s="68" t="s">
        <v>308</v>
      </c>
      <c r="C5730" s="68" t="s">
        <v>287</v>
      </c>
      <c r="D5730" s="68" t="s">
        <v>359</v>
      </c>
      <c r="E5730" s="68" t="s">
        <v>360</v>
      </c>
      <c r="F5730" s="68" t="s">
        <v>76</v>
      </c>
      <c r="G5730" s="68" t="s">
        <v>492</v>
      </c>
      <c r="H5730" s="68" t="s">
        <v>365</v>
      </c>
      <c r="I5730" s="65">
        <v>415</v>
      </c>
      <c r="J5730" s="65">
        <v>307</v>
      </c>
      <c r="K5730" s="65" t="s">
        <v>293</v>
      </c>
    </row>
    <row r="5731" spans="1:11" ht="12.75" customHeight="1">
      <c r="A5731" s="68" t="s">
        <v>307</v>
      </c>
      <c r="B5731" s="68" t="s">
        <v>308</v>
      </c>
      <c r="C5731" s="68" t="s">
        <v>287</v>
      </c>
      <c r="D5731" s="68" t="s">
        <v>359</v>
      </c>
      <c r="E5731" s="68" t="s">
        <v>360</v>
      </c>
      <c r="F5731" s="68" t="s">
        <v>76</v>
      </c>
      <c r="G5731" s="68" t="s">
        <v>492</v>
      </c>
      <c r="H5731" s="68" t="s">
        <v>366</v>
      </c>
      <c r="I5731" s="65">
        <v>302</v>
      </c>
      <c r="J5731" s="65">
        <v>307</v>
      </c>
      <c r="K5731" s="65" t="s">
        <v>293</v>
      </c>
    </row>
    <row r="5732" spans="1:11" ht="12.75" customHeight="1">
      <c r="A5732" s="68" t="s">
        <v>307</v>
      </c>
      <c r="B5732" s="68" t="s">
        <v>308</v>
      </c>
      <c r="C5732" s="68" t="s">
        <v>287</v>
      </c>
      <c r="D5732" s="68" t="s">
        <v>359</v>
      </c>
      <c r="E5732" s="68" t="s">
        <v>360</v>
      </c>
      <c r="F5732" s="68" t="s">
        <v>76</v>
      </c>
      <c r="G5732" s="68" t="s">
        <v>492</v>
      </c>
      <c r="H5732" s="68" t="s">
        <v>367</v>
      </c>
      <c r="I5732" s="65">
        <v>149</v>
      </c>
      <c r="J5732" s="65">
        <v>307</v>
      </c>
      <c r="K5732" s="65" t="s">
        <v>293</v>
      </c>
    </row>
    <row r="5733" spans="1:11" ht="12.75" customHeight="1">
      <c r="A5733" s="68" t="s">
        <v>307</v>
      </c>
      <c r="B5733" s="68" t="s">
        <v>308</v>
      </c>
      <c r="C5733" s="68" t="s">
        <v>287</v>
      </c>
      <c r="D5733" s="68" t="s">
        <v>359</v>
      </c>
      <c r="E5733" s="68" t="s">
        <v>360</v>
      </c>
      <c r="F5733" s="68" t="s">
        <v>76</v>
      </c>
      <c r="G5733" s="68" t="s">
        <v>492</v>
      </c>
      <c r="H5733" s="68" t="s">
        <v>247</v>
      </c>
      <c r="I5733" s="65">
        <v>227</v>
      </c>
      <c r="J5733" s="65">
        <v>307</v>
      </c>
      <c r="K5733" s="65" t="s">
        <v>293</v>
      </c>
    </row>
    <row r="5734" spans="1:11" ht="12.75" customHeight="1">
      <c r="A5734" s="68" t="s">
        <v>307</v>
      </c>
      <c r="B5734" s="68" t="s">
        <v>308</v>
      </c>
      <c r="C5734" s="68" t="s">
        <v>287</v>
      </c>
      <c r="D5734" s="68" t="s">
        <v>359</v>
      </c>
      <c r="E5734" s="68" t="s">
        <v>360</v>
      </c>
      <c r="F5734" s="68" t="s">
        <v>76</v>
      </c>
      <c r="G5734" s="68" t="s">
        <v>492</v>
      </c>
      <c r="H5734" s="68" t="s">
        <v>375</v>
      </c>
      <c r="I5734" s="65">
        <v>297</v>
      </c>
      <c r="J5734" s="65">
        <v>307</v>
      </c>
      <c r="K5734" s="65" t="s">
        <v>293</v>
      </c>
    </row>
    <row r="5735" spans="1:11" ht="12.75" customHeight="1">
      <c r="A5735" s="68" t="s">
        <v>307</v>
      </c>
      <c r="B5735" s="68" t="s">
        <v>308</v>
      </c>
      <c r="C5735" s="68" t="s">
        <v>287</v>
      </c>
      <c r="D5735" s="68" t="s">
        <v>359</v>
      </c>
      <c r="E5735" s="68" t="s">
        <v>360</v>
      </c>
      <c r="F5735" s="68" t="s">
        <v>76</v>
      </c>
      <c r="G5735" s="68" t="s">
        <v>492</v>
      </c>
      <c r="H5735" s="68" t="s">
        <v>368</v>
      </c>
      <c r="I5735" s="65">
        <v>236</v>
      </c>
      <c r="J5735" s="65">
        <v>307</v>
      </c>
      <c r="K5735" s="65" t="s">
        <v>293</v>
      </c>
    </row>
    <row r="5736" spans="1:11" ht="12.75" customHeight="1">
      <c r="A5736" s="68" t="s">
        <v>307</v>
      </c>
      <c r="B5736" s="68" t="s">
        <v>308</v>
      </c>
      <c r="C5736" s="68" t="s">
        <v>287</v>
      </c>
      <c r="D5736" s="68" t="s">
        <v>359</v>
      </c>
      <c r="E5736" s="68" t="s">
        <v>360</v>
      </c>
      <c r="F5736" s="68" t="s">
        <v>76</v>
      </c>
      <c r="G5736" s="68" t="s">
        <v>492</v>
      </c>
      <c r="H5736" s="68" t="s">
        <v>491</v>
      </c>
      <c r="I5736" s="65">
        <v>260</v>
      </c>
      <c r="J5736" s="65">
        <v>307</v>
      </c>
      <c r="K5736" s="65" t="s">
        <v>293</v>
      </c>
    </row>
    <row r="5737" spans="1:11" ht="12.75" customHeight="1">
      <c r="A5737" s="68" t="s">
        <v>307</v>
      </c>
      <c r="B5737" s="68" t="s">
        <v>308</v>
      </c>
      <c r="C5737" s="68" t="s">
        <v>287</v>
      </c>
      <c r="D5737" s="68" t="s">
        <v>359</v>
      </c>
      <c r="E5737" s="68" t="s">
        <v>360</v>
      </c>
      <c r="F5737" s="68" t="s">
        <v>76</v>
      </c>
      <c r="G5737" s="68" t="s">
        <v>492</v>
      </c>
      <c r="H5737" s="68" t="s">
        <v>369</v>
      </c>
      <c r="I5737" s="65">
        <v>90</v>
      </c>
      <c r="J5737" s="65">
        <v>307</v>
      </c>
      <c r="K5737" s="65" t="s">
        <v>293</v>
      </c>
    </row>
    <row r="5738" spans="1:11" ht="12.75" customHeight="1">
      <c r="A5738" s="68" t="s">
        <v>307</v>
      </c>
      <c r="B5738" s="68" t="s">
        <v>308</v>
      </c>
      <c r="C5738" s="68" t="s">
        <v>287</v>
      </c>
      <c r="D5738" s="68" t="s">
        <v>359</v>
      </c>
      <c r="E5738" s="68" t="s">
        <v>360</v>
      </c>
      <c r="F5738" s="68" t="s">
        <v>76</v>
      </c>
      <c r="G5738" s="68" t="s">
        <v>492</v>
      </c>
      <c r="H5738" s="68" t="s">
        <v>638</v>
      </c>
      <c r="I5738" s="65">
        <v>35</v>
      </c>
      <c r="J5738" s="65">
        <v>307</v>
      </c>
      <c r="K5738" s="65" t="s">
        <v>293</v>
      </c>
    </row>
    <row r="5739" spans="1:11" ht="12.75" customHeight="1">
      <c r="A5739" s="68" t="s">
        <v>307</v>
      </c>
      <c r="B5739" s="68" t="s">
        <v>308</v>
      </c>
      <c r="C5739" s="68" t="s">
        <v>287</v>
      </c>
      <c r="D5739" s="68" t="s">
        <v>359</v>
      </c>
      <c r="E5739" s="68" t="s">
        <v>360</v>
      </c>
      <c r="F5739" s="68" t="s">
        <v>76</v>
      </c>
      <c r="G5739" s="68" t="s">
        <v>492</v>
      </c>
      <c r="H5739" s="68" t="s">
        <v>366</v>
      </c>
      <c r="I5739" s="65">
        <v>18</v>
      </c>
      <c r="J5739" s="65">
        <v>313</v>
      </c>
      <c r="K5739" s="65" t="s">
        <v>294</v>
      </c>
    </row>
    <row r="5740" spans="1:11" ht="12.75" customHeight="1">
      <c r="A5740" s="68" t="s">
        <v>307</v>
      </c>
      <c r="B5740" s="68" t="s">
        <v>308</v>
      </c>
      <c r="C5740" s="68" t="s">
        <v>287</v>
      </c>
      <c r="D5740" s="68" t="s">
        <v>359</v>
      </c>
      <c r="E5740" s="68" t="s">
        <v>360</v>
      </c>
      <c r="F5740" s="68" t="s">
        <v>76</v>
      </c>
      <c r="G5740" s="68" t="s">
        <v>492</v>
      </c>
      <c r="H5740" s="68" t="s">
        <v>367</v>
      </c>
      <c r="I5740" s="65">
        <v>7</v>
      </c>
      <c r="J5740" s="65">
        <v>313</v>
      </c>
      <c r="K5740" s="65" t="s">
        <v>294</v>
      </c>
    </row>
    <row r="5741" spans="1:11" ht="12.75" customHeight="1">
      <c r="A5741" s="68" t="s">
        <v>307</v>
      </c>
      <c r="B5741" s="68" t="s">
        <v>308</v>
      </c>
      <c r="C5741" s="68" t="s">
        <v>287</v>
      </c>
      <c r="D5741" s="68" t="s">
        <v>359</v>
      </c>
      <c r="E5741" s="68" t="s">
        <v>360</v>
      </c>
      <c r="F5741" s="68" t="s">
        <v>76</v>
      </c>
      <c r="G5741" s="68" t="s">
        <v>492</v>
      </c>
      <c r="H5741" s="68" t="s">
        <v>247</v>
      </c>
      <c r="I5741" s="65">
        <v>13</v>
      </c>
      <c r="J5741" s="65">
        <v>313</v>
      </c>
      <c r="K5741" s="65" t="s">
        <v>294</v>
      </c>
    </row>
    <row r="5742" spans="1:11" ht="12.75" customHeight="1">
      <c r="A5742" s="68" t="s">
        <v>307</v>
      </c>
      <c r="B5742" s="68" t="s">
        <v>308</v>
      </c>
      <c r="C5742" s="68" t="s">
        <v>287</v>
      </c>
      <c r="D5742" s="68" t="s">
        <v>359</v>
      </c>
      <c r="E5742" s="68" t="s">
        <v>360</v>
      </c>
      <c r="F5742" s="68" t="s">
        <v>76</v>
      </c>
      <c r="G5742" s="68" t="s">
        <v>492</v>
      </c>
      <c r="H5742" s="68" t="s">
        <v>375</v>
      </c>
      <c r="I5742" s="65">
        <v>5</v>
      </c>
      <c r="J5742" s="65">
        <v>313</v>
      </c>
      <c r="K5742" s="65" t="s">
        <v>294</v>
      </c>
    </row>
    <row r="5743" spans="1:11" ht="12.75" customHeight="1">
      <c r="A5743" s="68" t="s">
        <v>307</v>
      </c>
      <c r="B5743" s="68" t="s">
        <v>308</v>
      </c>
      <c r="C5743" s="68" t="s">
        <v>287</v>
      </c>
      <c r="D5743" s="68" t="s">
        <v>359</v>
      </c>
      <c r="E5743" s="68" t="s">
        <v>360</v>
      </c>
      <c r="F5743" s="68" t="s">
        <v>76</v>
      </c>
      <c r="G5743" s="68" t="s">
        <v>492</v>
      </c>
      <c r="H5743" s="68" t="s">
        <v>368</v>
      </c>
      <c r="I5743" s="65">
        <v>5</v>
      </c>
      <c r="J5743" s="65">
        <v>313</v>
      </c>
      <c r="K5743" s="65" t="s">
        <v>294</v>
      </c>
    </row>
    <row r="5744" spans="1:11" ht="12.75" customHeight="1">
      <c r="A5744" s="68" t="s">
        <v>307</v>
      </c>
      <c r="B5744" s="68" t="s">
        <v>308</v>
      </c>
      <c r="C5744" s="68" t="s">
        <v>287</v>
      </c>
      <c r="D5744" s="68" t="s">
        <v>359</v>
      </c>
      <c r="E5744" s="68" t="s">
        <v>360</v>
      </c>
      <c r="F5744" s="68" t="s">
        <v>76</v>
      </c>
      <c r="G5744" s="68" t="s">
        <v>492</v>
      </c>
      <c r="H5744" s="68" t="s">
        <v>491</v>
      </c>
      <c r="I5744" s="65">
        <v>7</v>
      </c>
      <c r="J5744" s="65">
        <v>313</v>
      </c>
      <c r="K5744" s="65" t="s">
        <v>294</v>
      </c>
    </row>
    <row r="5745" spans="1:11" ht="12.75" customHeight="1">
      <c r="A5745" s="68" t="s">
        <v>307</v>
      </c>
      <c r="B5745" s="68" t="s">
        <v>308</v>
      </c>
      <c r="C5745" s="68" t="s">
        <v>287</v>
      </c>
      <c r="D5745" s="68" t="s">
        <v>359</v>
      </c>
      <c r="E5745" s="68" t="s">
        <v>360</v>
      </c>
      <c r="F5745" s="68" t="s">
        <v>76</v>
      </c>
      <c r="G5745" s="68" t="s">
        <v>492</v>
      </c>
      <c r="H5745" s="68" t="s">
        <v>369</v>
      </c>
      <c r="I5745" s="65">
        <v>2</v>
      </c>
      <c r="J5745" s="65">
        <v>313</v>
      </c>
      <c r="K5745" s="65" t="s">
        <v>294</v>
      </c>
    </row>
    <row r="5746" spans="1:11" ht="12.75" customHeight="1">
      <c r="A5746" s="68" t="s">
        <v>307</v>
      </c>
      <c r="B5746" s="68" t="s">
        <v>308</v>
      </c>
      <c r="C5746" s="68" t="s">
        <v>287</v>
      </c>
      <c r="D5746" s="68" t="s">
        <v>359</v>
      </c>
      <c r="E5746" s="68" t="s">
        <v>360</v>
      </c>
      <c r="F5746" s="68" t="s">
        <v>76</v>
      </c>
      <c r="G5746" s="68" t="s">
        <v>492</v>
      </c>
      <c r="H5746" s="68" t="s">
        <v>638</v>
      </c>
      <c r="I5746" s="65">
        <v>3</v>
      </c>
      <c r="J5746" s="65">
        <v>313</v>
      </c>
      <c r="K5746" s="65" t="s">
        <v>294</v>
      </c>
    </row>
    <row r="5747" spans="1:11" ht="12.75" customHeight="1">
      <c r="A5747" s="68" t="s">
        <v>307</v>
      </c>
      <c r="B5747" s="68" t="s">
        <v>308</v>
      </c>
      <c r="C5747" s="68" t="s">
        <v>287</v>
      </c>
      <c r="D5747" s="68" t="s">
        <v>359</v>
      </c>
      <c r="E5747" s="68" t="s">
        <v>360</v>
      </c>
      <c r="F5747" s="68" t="s">
        <v>76</v>
      </c>
      <c r="G5747" s="68" t="s">
        <v>492</v>
      </c>
      <c r="H5747" s="68" t="s">
        <v>451</v>
      </c>
      <c r="I5747" s="65">
        <v>1</v>
      </c>
      <c r="J5747" s="65">
        <v>315</v>
      </c>
      <c r="K5747" s="65" t="s">
        <v>295</v>
      </c>
    </row>
    <row r="5748" spans="1:11" ht="12.75" customHeight="1">
      <c r="A5748" s="68" t="s">
        <v>307</v>
      </c>
      <c r="B5748" s="68" t="s">
        <v>308</v>
      </c>
      <c r="C5748" s="68" t="s">
        <v>287</v>
      </c>
      <c r="D5748" s="68" t="s">
        <v>359</v>
      </c>
      <c r="E5748" s="68" t="s">
        <v>360</v>
      </c>
      <c r="F5748" s="68" t="s">
        <v>76</v>
      </c>
      <c r="G5748" s="68" t="s">
        <v>492</v>
      </c>
      <c r="H5748" s="68" t="s">
        <v>365</v>
      </c>
      <c r="I5748" s="65">
        <v>1</v>
      </c>
      <c r="J5748" s="65">
        <v>315</v>
      </c>
      <c r="K5748" s="65" t="s">
        <v>295</v>
      </c>
    </row>
    <row r="5749" spans="1:11" ht="12.75" customHeight="1">
      <c r="A5749" s="68" t="s">
        <v>307</v>
      </c>
      <c r="B5749" s="68" t="s">
        <v>308</v>
      </c>
      <c r="C5749" s="68" t="s">
        <v>287</v>
      </c>
      <c r="D5749" s="68" t="s">
        <v>359</v>
      </c>
      <c r="E5749" s="68" t="s">
        <v>360</v>
      </c>
      <c r="F5749" s="68" t="s">
        <v>76</v>
      </c>
      <c r="G5749" s="68" t="s">
        <v>492</v>
      </c>
      <c r="H5749" s="68" t="s">
        <v>366</v>
      </c>
      <c r="I5749" s="65">
        <v>1</v>
      </c>
      <c r="J5749" s="65">
        <v>315</v>
      </c>
      <c r="K5749" s="65" t="s">
        <v>295</v>
      </c>
    </row>
    <row r="5750" spans="1:11" ht="12.75" customHeight="1">
      <c r="A5750" s="68" t="s">
        <v>307</v>
      </c>
      <c r="B5750" s="68" t="s">
        <v>308</v>
      </c>
      <c r="C5750" s="68" t="s">
        <v>287</v>
      </c>
      <c r="D5750" s="68" t="s">
        <v>359</v>
      </c>
      <c r="E5750" s="68" t="s">
        <v>360</v>
      </c>
      <c r="F5750" s="68" t="s">
        <v>76</v>
      </c>
      <c r="G5750" s="68" t="s">
        <v>492</v>
      </c>
      <c r="H5750" s="68" t="s">
        <v>367</v>
      </c>
      <c r="I5750" s="65">
        <v>1</v>
      </c>
      <c r="J5750" s="65">
        <v>315</v>
      </c>
      <c r="K5750" s="65" t="s">
        <v>295</v>
      </c>
    </row>
    <row r="5751" spans="1:11" ht="12.75" customHeight="1">
      <c r="A5751" s="68" t="s">
        <v>307</v>
      </c>
      <c r="B5751" s="68" t="s">
        <v>308</v>
      </c>
      <c r="C5751" s="68" t="s">
        <v>287</v>
      </c>
      <c r="D5751" s="68" t="s">
        <v>359</v>
      </c>
      <c r="E5751" s="68" t="s">
        <v>360</v>
      </c>
      <c r="F5751" s="68" t="s">
        <v>76</v>
      </c>
      <c r="G5751" s="68" t="s">
        <v>492</v>
      </c>
      <c r="H5751" s="68" t="s">
        <v>368</v>
      </c>
      <c r="I5751" s="65">
        <v>611</v>
      </c>
      <c r="J5751" s="65">
        <v>315</v>
      </c>
      <c r="K5751" s="65" t="s">
        <v>295</v>
      </c>
    </row>
    <row r="5752" spans="1:11" ht="12.75" customHeight="1">
      <c r="A5752" s="68" t="s">
        <v>307</v>
      </c>
      <c r="B5752" s="68" t="s">
        <v>308</v>
      </c>
      <c r="C5752" s="68" t="s">
        <v>287</v>
      </c>
      <c r="D5752" s="68" t="s">
        <v>359</v>
      </c>
      <c r="E5752" s="68" t="s">
        <v>360</v>
      </c>
      <c r="F5752" s="68" t="s">
        <v>76</v>
      </c>
      <c r="G5752" s="68" t="s">
        <v>492</v>
      </c>
      <c r="H5752" s="68" t="s">
        <v>491</v>
      </c>
      <c r="I5752" s="65">
        <v>330</v>
      </c>
      <c r="J5752" s="65">
        <v>315</v>
      </c>
      <c r="K5752" s="65" t="s">
        <v>295</v>
      </c>
    </row>
    <row r="5753" spans="1:11" ht="12.75" customHeight="1">
      <c r="A5753" s="68" t="s">
        <v>307</v>
      </c>
      <c r="B5753" s="68" t="s">
        <v>308</v>
      </c>
      <c r="C5753" s="68" t="s">
        <v>287</v>
      </c>
      <c r="D5753" s="68" t="s">
        <v>359</v>
      </c>
      <c r="E5753" s="68" t="s">
        <v>360</v>
      </c>
      <c r="F5753" s="68" t="s">
        <v>76</v>
      </c>
      <c r="G5753" s="68" t="s">
        <v>492</v>
      </c>
      <c r="H5753" s="68" t="s">
        <v>369</v>
      </c>
      <c r="I5753" s="65">
        <v>154</v>
      </c>
      <c r="J5753" s="65">
        <v>315</v>
      </c>
      <c r="K5753" s="65" t="s">
        <v>295</v>
      </c>
    </row>
    <row r="5754" spans="1:11" ht="12.75" customHeight="1">
      <c r="A5754" s="68" t="s">
        <v>307</v>
      </c>
      <c r="B5754" s="68" t="s">
        <v>308</v>
      </c>
      <c r="C5754" s="68" t="s">
        <v>287</v>
      </c>
      <c r="D5754" s="68" t="s">
        <v>359</v>
      </c>
      <c r="E5754" s="68" t="s">
        <v>360</v>
      </c>
      <c r="F5754" s="68" t="s">
        <v>76</v>
      </c>
      <c r="G5754" s="68" t="s">
        <v>492</v>
      </c>
      <c r="H5754" s="68" t="s">
        <v>638</v>
      </c>
      <c r="I5754" s="65">
        <v>267</v>
      </c>
      <c r="J5754" s="65">
        <v>315</v>
      </c>
      <c r="K5754" s="65" t="s">
        <v>295</v>
      </c>
    </row>
    <row r="5755" spans="1:11" ht="12.75" customHeight="1">
      <c r="A5755" s="68" t="s">
        <v>307</v>
      </c>
      <c r="B5755" s="68" t="s">
        <v>308</v>
      </c>
      <c r="C5755" s="68" t="s">
        <v>287</v>
      </c>
      <c r="D5755" s="68" t="s">
        <v>359</v>
      </c>
      <c r="E5755" s="68" t="s">
        <v>360</v>
      </c>
      <c r="F5755" s="68" t="s">
        <v>76</v>
      </c>
      <c r="G5755" s="68" t="s">
        <v>492</v>
      </c>
      <c r="H5755" s="68" t="s">
        <v>451</v>
      </c>
      <c r="I5755" s="65">
        <v>23</v>
      </c>
      <c r="J5755" s="65">
        <v>202</v>
      </c>
      <c r="K5755" s="65" t="s">
        <v>427</v>
      </c>
    </row>
    <row r="5756" spans="1:11" ht="12.75" customHeight="1">
      <c r="A5756" s="68" t="s">
        <v>307</v>
      </c>
      <c r="B5756" s="68" t="s">
        <v>308</v>
      </c>
      <c r="C5756" s="68" t="s">
        <v>287</v>
      </c>
      <c r="D5756" s="68" t="s">
        <v>359</v>
      </c>
      <c r="E5756" s="68" t="s">
        <v>360</v>
      </c>
      <c r="F5756" s="68" t="s">
        <v>76</v>
      </c>
      <c r="G5756" s="68" t="s">
        <v>492</v>
      </c>
      <c r="H5756" s="68" t="s">
        <v>365</v>
      </c>
      <c r="I5756" s="65">
        <v>16</v>
      </c>
      <c r="J5756" s="65">
        <v>202</v>
      </c>
      <c r="K5756" s="65" t="s">
        <v>427</v>
      </c>
    </row>
    <row r="5757" spans="1:11" ht="12.75" customHeight="1">
      <c r="A5757" s="68" t="s">
        <v>307</v>
      </c>
      <c r="B5757" s="68" t="s">
        <v>308</v>
      </c>
      <c r="C5757" s="68" t="s">
        <v>287</v>
      </c>
      <c r="D5757" s="68" t="s">
        <v>359</v>
      </c>
      <c r="E5757" s="68" t="s">
        <v>360</v>
      </c>
      <c r="F5757" s="68" t="s">
        <v>76</v>
      </c>
      <c r="G5757" s="68" t="s">
        <v>492</v>
      </c>
      <c r="H5757" s="68" t="s">
        <v>366</v>
      </c>
      <c r="I5757" s="65">
        <v>8</v>
      </c>
      <c r="J5757" s="65">
        <v>202</v>
      </c>
      <c r="K5757" s="65" t="s">
        <v>427</v>
      </c>
    </row>
    <row r="5758" spans="1:11" ht="12.75" customHeight="1">
      <c r="A5758" s="68" t="s">
        <v>307</v>
      </c>
      <c r="B5758" s="68" t="s">
        <v>308</v>
      </c>
      <c r="C5758" s="68" t="s">
        <v>287</v>
      </c>
      <c r="D5758" s="68" t="s">
        <v>359</v>
      </c>
      <c r="E5758" s="68" t="s">
        <v>360</v>
      </c>
      <c r="F5758" s="68" t="s">
        <v>76</v>
      </c>
      <c r="G5758" s="68" t="s">
        <v>492</v>
      </c>
      <c r="H5758" s="68" t="s">
        <v>367</v>
      </c>
      <c r="I5758" s="65">
        <v>6</v>
      </c>
      <c r="J5758" s="65">
        <v>202</v>
      </c>
      <c r="K5758" s="65" t="s">
        <v>427</v>
      </c>
    </row>
    <row r="5759" spans="1:11" ht="12.75" customHeight="1">
      <c r="A5759" s="68" t="s">
        <v>307</v>
      </c>
      <c r="B5759" s="68" t="s">
        <v>308</v>
      </c>
      <c r="C5759" s="68" t="s">
        <v>287</v>
      </c>
      <c r="D5759" s="68" t="s">
        <v>359</v>
      </c>
      <c r="E5759" s="68" t="s">
        <v>360</v>
      </c>
      <c r="F5759" s="68" t="s">
        <v>76</v>
      </c>
      <c r="G5759" s="68" t="s">
        <v>492</v>
      </c>
      <c r="H5759" s="68" t="s">
        <v>247</v>
      </c>
      <c r="I5759" s="65">
        <v>1</v>
      </c>
      <c r="J5759" s="65">
        <v>202</v>
      </c>
      <c r="K5759" s="65" t="s">
        <v>427</v>
      </c>
    </row>
    <row r="5760" spans="1:11" ht="12.75" customHeight="1">
      <c r="A5760" s="68" t="s">
        <v>307</v>
      </c>
      <c r="B5760" s="68" t="s">
        <v>308</v>
      </c>
      <c r="C5760" s="68" t="s">
        <v>287</v>
      </c>
      <c r="D5760" s="68" t="s">
        <v>359</v>
      </c>
      <c r="E5760" s="68" t="s">
        <v>360</v>
      </c>
      <c r="F5760" s="68" t="s">
        <v>76</v>
      </c>
      <c r="G5760" s="68" t="s">
        <v>492</v>
      </c>
      <c r="H5760" s="68" t="s">
        <v>368</v>
      </c>
      <c r="I5760" s="65">
        <v>1</v>
      </c>
      <c r="J5760" s="65">
        <v>202</v>
      </c>
      <c r="K5760" s="65" t="s">
        <v>427</v>
      </c>
    </row>
    <row r="5761" spans="1:11" ht="12.75" customHeight="1">
      <c r="A5761" s="68" t="s">
        <v>307</v>
      </c>
      <c r="B5761" s="68" t="s">
        <v>308</v>
      </c>
      <c r="C5761" s="68" t="s">
        <v>287</v>
      </c>
      <c r="D5761" s="68" t="s">
        <v>359</v>
      </c>
      <c r="E5761" s="68" t="s">
        <v>360</v>
      </c>
      <c r="F5761" s="68" t="s">
        <v>76</v>
      </c>
      <c r="G5761" s="68" t="s">
        <v>492</v>
      </c>
      <c r="H5761" s="68" t="s">
        <v>451</v>
      </c>
      <c r="I5761" s="65">
        <v>3</v>
      </c>
      <c r="J5761" s="65">
        <v>211</v>
      </c>
      <c r="K5761" s="65" t="s">
        <v>266</v>
      </c>
    </row>
    <row r="5762" spans="1:11" ht="12.75" customHeight="1">
      <c r="A5762" s="68" t="s">
        <v>307</v>
      </c>
      <c r="B5762" s="68" t="s">
        <v>308</v>
      </c>
      <c r="C5762" s="68" t="s">
        <v>287</v>
      </c>
      <c r="D5762" s="68" t="s">
        <v>359</v>
      </c>
      <c r="E5762" s="68" t="s">
        <v>360</v>
      </c>
      <c r="F5762" s="68" t="s">
        <v>76</v>
      </c>
      <c r="G5762" s="68" t="s">
        <v>492</v>
      </c>
      <c r="H5762" s="68" t="s">
        <v>365</v>
      </c>
      <c r="I5762" s="65">
        <v>16</v>
      </c>
      <c r="J5762" s="65">
        <v>211</v>
      </c>
      <c r="K5762" s="65" t="s">
        <v>266</v>
      </c>
    </row>
    <row r="5763" spans="1:11" ht="12.75" customHeight="1">
      <c r="A5763" s="68" t="s">
        <v>307</v>
      </c>
      <c r="B5763" s="68" t="s">
        <v>308</v>
      </c>
      <c r="C5763" s="68" t="s">
        <v>287</v>
      </c>
      <c r="D5763" s="68" t="s">
        <v>359</v>
      </c>
      <c r="E5763" s="68" t="s">
        <v>360</v>
      </c>
      <c r="F5763" s="68" t="s">
        <v>76</v>
      </c>
      <c r="G5763" s="68" t="s">
        <v>492</v>
      </c>
      <c r="H5763" s="68" t="s">
        <v>366</v>
      </c>
      <c r="I5763" s="65">
        <v>12</v>
      </c>
      <c r="J5763" s="65">
        <v>211</v>
      </c>
      <c r="K5763" s="65" t="s">
        <v>266</v>
      </c>
    </row>
    <row r="5764" spans="1:11" ht="12.75" customHeight="1">
      <c r="A5764" s="68" t="s">
        <v>307</v>
      </c>
      <c r="B5764" s="68" t="s">
        <v>308</v>
      </c>
      <c r="C5764" s="68" t="s">
        <v>287</v>
      </c>
      <c r="D5764" s="68" t="s">
        <v>359</v>
      </c>
      <c r="E5764" s="68" t="s">
        <v>360</v>
      </c>
      <c r="F5764" s="68" t="s">
        <v>76</v>
      </c>
      <c r="G5764" s="68" t="s">
        <v>492</v>
      </c>
      <c r="H5764" s="68" t="s">
        <v>367</v>
      </c>
      <c r="I5764" s="65">
        <v>7</v>
      </c>
      <c r="J5764" s="65">
        <v>211</v>
      </c>
      <c r="K5764" s="65" t="s">
        <v>266</v>
      </c>
    </row>
    <row r="5765" spans="1:11" ht="12.75" customHeight="1">
      <c r="A5765" s="68" t="s">
        <v>307</v>
      </c>
      <c r="B5765" s="68" t="s">
        <v>308</v>
      </c>
      <c r="C5765" s="68" t="s">
        <v>287</v>
      </c>
      <c r="D5765" s="68" t="s">
        <v>359</v>
      </c>
      <c r="E5765" s="68" t="s">
        <v>360</v>
      </c>
      <c r="F5765" s="68" t="s">
        <v>76</v>
      </c>
      <c r="G5765" s="68" t="s">
        <v>492</v>
      </c>
      <c r="H5765" s="68" t="s">
        <v>247</v>
      </c>
      <c r="I5765" s="65">
        <v>4</v>
      </c>
      <c r="J5765" s="65">
        <v>211</v>
      </c>
      <c r="K5765" s="65" t="s">
        <v>266</v>
      </c>
    </row>
    <row r="5766" spans="1:11" ht="12.75" customHeight="1">
      <c r="A5766" s="68" t="s">
        <v>307</v>
      </c>
      <c r="B5766" s="68" t="s">
        <v>308</v>
      </c>
      <c r="C5766" s="68" t="s">
        <v>287</v>
      </c>
      <c r="D5766" s="68" t="s">
        <v>359</v>
      </c>
      <c r="E5766" s="68" t="s">
        <v>360</v>
      </c>
      <c r="F5766" s="68" t="s">
        <v>76</v>
      </c>
      <c r="G5766" s="68" t="s">
        <v>492</v>
      </c>
      <c r="H5766" s="68" t="s">
        <v>367</v>
      </c>
      <c r="I5766" s="65">
        <v>1</v>
      </c>
      <c r="J5766" s="65">
        <v>213</v>
      </c>
      <c r="K5766" s="65" t="s">
        <v>309</v>
      </c>
    </row>
    <row r="5767" spans="1:11" ht="12.75" customHeight="1">
      <c r="A5767" s="68" t="s">
        <v>307</v>
      </c>
      <c r="B5767" s="68" t="s">
        <v>308</v>
      </c>
      <c r="C5767" s="68" t="s">
        <v>287</v>
      </c>
      <c r="D5767" s="68" t="s">
        <v>359</v>
      </c>
      <c r="E5767" s="68" t="s">
        <v>360</v>
      </c>
      <c r="F5767" s="68" t="s">
        <v>76</v>
      </c>
      <c r="G5767" s="68" t="s">
        <v>492</v>
      </c>
      <c r="H5767" s="68" t="s">
        <v>247</v>
      </c>
      <c r="I5767" s="65">
        <v>5</v>
      </c>
      <c r="J5767" s="65">
        <v>213</v>
      </c>
      <c r="K5767" s="65" t="s">
        <v>309</v>
      </c>
    </row>
    <row r="5768" spans="1:11" ht="12.75" customHeight="1">
      <c r="A5768" s="68" t="s">
        <v>307</v>
      </c>
      <c r="B5768" s="68" t="s">
        <v>308</v>
      </c>
      <c r="C5768" s="68" t="s">
        <v>287</v>
      </c>
      <c r="D5768" s="68" t="s">
        <v>359</v>
      </c>
      <c r="E5768" s="68" t="s">
        <v>360</v>
      </c>
      <c r="F5768" s="68" t="s">
        <v>76</v>
      </c>
      <c r="G5768" s="68" t="s">
        <v>492</v>
      </c>
      <c r="H5768" s="68" t="s">
        <v>368</v>
      </c>
      <c r="I5768" s="65">
        <v>30</v>
      </c>
      <c r="J5768" s="65">
        <v>213</v>
      </c>
      <c r="K5768" s="65" t="s">
        <v>309</v>
      </c>
    </row>
    <row r="5769" spans="1:11" ht="12.75" customHeight="1">
      <c r="A5769" s="68" t="s">
        <v>307</v>
      </c>
      <c r="B5769" s="68" t="s">
        <v>308</v>
      </c>
      <c r="C5769" s="68" t="s">
        <v>287</v>
      </c>
      <c r="D5769" s="68" t="s">
        <v>359</v>
      </c>
      <c r="E5769" s="68" t="s">
        <v>360</v>
      </c>
      <c r="F5769" s="68" t="s">
        <v>76</v>
      </c>
      <c r="G5769" s="68" t="s">
        <v>492</v>
      </c>
      <c r="H5769" s="68" t="s">
        <v>491</v>
      </c>
      <c r="I5769" s="65">
        <v>136</v>
      </c>
      <c r="J5769" s="65">
        <v>213</v>
      </c>
      <c r="K5769" s="65" t="s">
        <v>309</v>
      </c>
    </row>
    <row r="5770" spans="1:11" ht="12.75" customHeight="1">
      <c r="A5770" s="68" t="s">
        <v>307</v>
      </c>
      <c r="B5770" s="68" t="s">
        <v>308</v>
      </c>
      <c r="C5770" s="68" t="s">
        <v>287</v>
      </c>
      <c r="D5770" s="68" t="s">
        <v>359</v>
      </c>
      <c r="E5770" s="68" t="s">
        <v>360</v>
      </c>
      <c r="F5770" s="68" t="s">
        <v>76</v>
      </c>
      <c r="G5770" s="68" t="s">
        <v>492</v>
      </c>
      <c r="H5770" s="68" t="s">
        <v>369</v>
      </c>
      <c r="I5770" s="65">
        <v>41</v>
      </c>
      <c r="J5770" s="65">
        <v>213</v>
      </c>
      <c r="K5770" s="65" t="s">
        <v>309</v>
      </c>
    </row>
    <row r="5771" spans="1:11" ht="12.75" customHeight="1">
      <c r="A5771" s="68" t="s">
        <v>307</v>
      </c>
      <c r="B5771" s="68" t="s">
        <v>308</v>
      </c>
      <c r="C5771" s="68" t="s">
        <v>287</v>
      </c>
      <c r="D5771" s="68" t="s">
        <v>359</v>
      </c>
      <c r="E5771" s="68" t="s">
        <v>360</v>
      </c>
      <c r="F5771" s="68" t="s">
        <v>76</v>
      </c>
      <c r="G5771" s="68" t="s">
        <v>492</v>
      </c>
      <c r="H5771" s="68" t="s">
        <v>638</v>
      </c>
      <c r="I5771" s="65">
        <v>2</v>
      </c>
      <c r="J5771" s="65">
        <v>213</v>
      </c>
      <c r="K5771" s="65" t="s">
        <v>309</v>
      </c>
    </row>
    <row r="5772" spans="1:11" ht="12.75" customHeight="1">
      <c r="A5772" s="68" t="s">
        <v>307</v>
      </c>
      <c r="B5772" s="68" t="s">
        <v>308</v>
      </c>
      <c r="C5772" s="68" t="s">
        <v>287</v>
      </c>
      <c r="D5772" s="68" t="s">
        <v>359</v>
      </c>
      <c r="E5772" s="68" t="s">
        <v>360</v>
      </c>
      <c r="F5772" s="68" t="s">
        <v>76</v>
      </c>
      <c r="G5772" s="68" t="s">
        <v>492</v>
      </c>
      <c r="H5772" s="68" t="s">
        <v>365</v>
      </c>
      <c r="I5772" s="65">
        <v>2</v>
      </c>
      <c r="J5772" s="65">
        <v>204</v>
      </c>
      <c r="K5772" s="65" t="s">
        <v>286</v>
      </c>
    </row>
    <row r="5773" spans="1:11" ht="12.75" customHeight="1">
      <c r="A5773" s="68" t="s">
        <v>307</v>
      </c>
      <c r="B5773" s="68" t="s">
        <v>308</v>
      </c>
      <c r="C5773" s="68" t="s">
        <v>287</v>
      </c>
      <c r="D5773" s="68" t="s">
        <v>359</v>
      </c>
      <c r="E5773" s="68" t="s">
        <v>360</v>
      </c>
      <c r="F5773" s="68" t="s">
        <v>76</v>
      </c>
      <c r="G5773" s="68" t="s">
        <v>492</v>
      </c>
      <c r="H5773" s="68" t="s">
        <v>366</v>
      </c>
      <c r="I5773" s="65">
        <v>5</v>
      </c>
      <c r="J5773" s="65">
        <v>204</v>
      </c>
      <c r="K5773" s="65" t="s">
        <v>286</v>
      </c>
    </row>
    <row r="5774" spans="1:11" ht="12.75" customHeight="1">
      <c r="A5774" s="68" t="s">
        <v>307</v>
      </c>
      <c r="B5774" s="68" t="s">
        <v>308</v>
      </c>
      <c r="C5774" s="68" t="s">
        <v>287</v>
      </c>
      <c r="D5774" s="68" t="s">
        <v>359</v>
      </c>
      <c r="E5774" s="68" t="s">
        <v>360</v>
      </c>
      <c r="F5774" s="68" t="s">
        <v>76</v>
      </c>
      <c r="G5774" s="68" t="s">
        <v>492</v>
      </c>
      <c r="H5774" s="68" t="s">
        <v>247</v>
      </c>
      <c r="I5774" s="65">
        <v>4</v>
      </c>
      <c r="J5774" s="65">
        <v>204</v>
      </c>
      <c r="K5774" s="65" t="s">
        <v>286</v>
      </c>
    </row>
    <row r="5775" spans="1:11" ht="12.75" customHeight="1">
      <c r="A5775" s="68" t="s">
        <v>307</v>
      </c>
      <c r="B5775" s="68" t="s">
        <v>308</v>
      </c>
      <c r="C5775" s="68" t="s">
        <v>287</v>
      </c>
      <c r="D5775" s="68" t="s">
        <v>359</v>
      </c>
      <c r="E5775" s="68" t="s">
        <v>360</v>
      </c>
      <c r="F5775" s="68" t="s">
        <v>76</v>
      </c>
      <c r="G5775" s="68" t="s">
        <v>492</v>
      </c>
      <c r="H5775" s="68" t="s">
        <v>365</v>
      </c>
      <c r="I5775" s="65">
        <v>18</v>
      </c>
      <c r="J5775" s="65">
        <v>210</v>
      </c>
      <c r="K5775" s="65" t="s">
        <v>290</v>
      </c>
    </row>
    <row r="5776" spans="1:11" ht="12.75" customHeight="1">
      <c r="A5776" s="68" t="s">
        <v>307</v>
      </c>
      <c r="B5776" s="68" t="s">
        <v>308</v>
      </c>
      <c r="C5776" s="68" t="s">
        <v>287</v>
      </c>
      <c r="D5776" s="68" t="s">
        <v>359</v>
      </c>
      <c r="E5776" s="68" t="s">
        <v>360</v>
      </c>
      <c r="F5776" s="68" t="s">
        <v>76</v>
      </c>
      <c r="G5776" s="68" t="s">
        <v>492</v>
      </c>
      <c r="H5776" s="68" t="s">
        <v>366</v>
      </c>
      <c r="I5776" s="65">
        <v>37</v>
      </c>
      <c r="J5776" s="65">
        <v>210</v>
      </c>
      <c r="K5776" s="65" t="s">
        <v>290</v>
      </c>
    </row>
    <row r="5777" spans="1:11" ht="12.75" customHeight="1">
      <c r="A5777" s="68" t="s">
        <v>307</v>
      </c>
      <c r="B5777" s="68" t="s">
        <v>308</v>
      </c>
      <c r="C5777" s="68" t="s">
        <v>287</v>
      </c>
      <c r="D5777" s="68" t="s">
        <v>359</v>
      </c>
      <c r="E5777" s="68" t="s">
        <v>360</v>
      </c>
      <c r="F5777" s="68" t="s">
        <v>76</v>
      </c>
      <c r="G5777" s="68" t="s">
        <v>492</v>
      </c>
      <c r="H5777" s="68" t="s">
        <v>367</v>
      </c>
      <c r="I5777" s="65">
        <v>24</v>
      </c>
      <c r="J5777" s="65">
        <v>210</v>
      </c>
      <c r="K5777" s="65" t="s">
        <v>290</v>
      </c>
    </row>
    <row r="5778" spans="1:11" ht="12.75" customHeight="1">
      <c r="A5778" s="68" t="s">
        <v>307</v>
      </c>
      <c r="B5778" s="68" t="s">
        <v>308</v>
      </c>
      <c r="C5778" s="68" t="s">
        <v>287</v>
      </c>
      <c r="D5778" s="68" t="s">
        <v>359</v>
      </c>
      <c r="E5778" s="68" t="s">
        <v>360</v>
      </c>
      <c r="F5778" s="68" t="s">
        <v>76</v>
      </c>
      <c r="G5778" s="68" t="s">
        <v>492</v>
      </c>
      <c r="H5778" s="68" t="s">
        <v>247</v>
      </c>
      <c r="I5778" s="65">
        <v>2</v>
      </c>
      <c r="J5778" s="65">
        <v>210</v>
      </c>
      <c r="K5778" s="65" t="s">
        <v>290</v>
      </c>
    </row>
    <row r="5779" spans="1:11" ht="12.75" customHeight="1">
      <c r="A5779" s="68" t="s">
        <v>307</v>
      </c>
      <c r="B5779" s="68" t="s">
        <v>308</v>
      </c>
      <c r="C5779" s="68" t="s">
        <v>287</v>
      </c>
      <c r="D5779" s="68" t="s">
        <v>359</v>
      </c>
      <c r="E5779" s="68" t="s">
        <v>360</v>
      </c>
      <c r="F5779" s="68" t="s">
        <v>76</v>
      </c>
      <c r="G5779" s="68" t="s">
        <v>492</v>
      </c>
      <c r="H5779" s="68" t="s">
        <v>375</v>
      </c>
      <c r="I5779" s="65">
        <v>1</v>
      </c>
      <c r="J5779" s="65">
        <v>210</v>
      </c>
      <c r="K5779" s="65" t="s">
        <v>290</v>
      </c>
    </row>
    <row r="5780" spans="1:11" ht="12.75" customHeight="1">
      <c r="A5780" s="68" t="s">
        <v>307</v>
      </c>
      <c r="B5780" s="68" t="s">
        <v>308</v>
      </c>
      <c r="C5780" s="68" t="s">
        <v>287</v>
      </c>
      <c r="D5780" s="68" t="s">
        <v>359</v>
      </c>
      <c r="E5780" s="68" t="s">
        <v>360</v>
      </c>
      <c r="F5780" s="68" t="s">
        <v>76</v>
      </c>
      <c r="G5780" s="68" t="s">
        <v>492</v>
      </c>
      <c r="H5780" s="68" t="s">
        <v>368</v>
      </c>
      <c r="I5780" s="65">
        <v>1</v>
      </c>
      <c r="J5780" s="65">
        <v>210</v>
      </c>
      <c r="K5780" s="65" t="s">
        <v>290</v>
      </c>
    </row>
    <row r="5781" spans="1:11" ht="12.75" customHeight="1">
      <c r="A5781" s="68" t="s">
        <v>307</v>
      </c>
      <c r="B5781" s="68" t="s">
        <v>308</v>
      </c>
      <c r="C5781" s="68" t="s">
        <v>287</v>
      </c>
      <c r="D5781" s="68" t="s">
        <v>359</v>
      </c>
      <c r="E5781" s="68" t="s">
        <v>360</v>
      </c>
      <c r="F5781" s="68" t="s">
        <v>76</v>
      </c>
      <c r="G5781" s="68" t="s">
        <v>492</v>
      </c>
      <c r="H5781" s="68" t="s">
        <v>491</v>
      </c>
      <c r="I5781" s="65">
        <v>2</v>
      </c>
      <c r="J5781" s="65">
        <v>210</v>
      </c>
      <c r="K5781" s="65" t="s">
        <v>290</v>
      </c>
    </row>
    <row r="5782" spans="1:11" ht="12.75" customHeight="1">
      <c r="A5782" s="68" t="s">
        <v>307</v>
      </c>
      <c r="B5782" s="68" t="s">
        <v>308</v>
      </c>
      <c r="C5782" s="68" t="s">
        <v>287</v>
      </c>
      <c r="D5782" s="68" t="s">
        <v>359</v>
      </c>
      <c r="E5782" s="68" t="s">
        <v>360</v>
      </c>
      <c r="F5782" s="68" t="s">
        <v>76</v>
      </c>
      <c r="G5782" s="68" t="s">
        <v>492</v>
      </c>
      <c r="H5782" s="68" t="s">
        <v>451</v>
      </c>
      <c r="I5782" s="65">
        <v>14</v>
      </c>
      <c r="J5782" s="65">
        <v>310</v>
      </c>
      <c r="K5782" s="65" t="s">
        <v>493</v>
      </c>
    </row>
    <row r="5783" spans="1:11" ht="12.75" customHeight="1">
      <c r="A5783" s="68" t="s">
        <v>307</v>
      </c>
      <c r="B5783" s="68" t="s">
        <v>308</v>
      </c>
      <c r="C5783" s="68" t="s">
        <v>287</v>
      </c>
      <c r="D5783" s="68" t="s">
        <v>359</v>
      </c>
      <c r="E5783" s="68" t="s">
        <v>360</v>
      </c>
      <c r="F5783" s="68" t="s">
        <v>76</v>
      </c>
      <c r="G5783" s="68" t="s">
        <v>492</v>
      </c>
      <c r="H5783" s="68" t="s">
        <v>365</v>
      </c>
      <c r="I5783" s="65">
        <v>22</v>
      </c>
      <c r="J5783" s="65">
        <v>310</v>
      </c>
      <c r="K5783" s="65" t="s">
        <v>493</v>
      </c>
    </row>
    <row r="5784" spans="1:11" ht="12.75" customHeight="1">
      <c r="A5784" s="68" t="s">
        <v>307</v>
      </c>
      <c r="B5784" s="68" t="s">
        <v>308</v>
      </c>
      <c r="C5784" s="68" t="s">
        <v>287</v>
      </c>
      <c r="D5784" s="68" t="s">
        <v>359</v>
      </c>
      <c r="E5784" s="68" t="s">
        <v>360</v>
      </c>
      <c r="F5784" s="68" t="s">
        <v>76</v>
      </c>
      <c r="G5784" s="68" t="s">
        <v>492</v>
      </c>
      <c r="H5784" s="68" t="s">
        <v>366</v>
      </c>
      <c r="I5784" s="65">
        <v>37</v>
      </c>
      <c r="J5784" s="65">
        <v>310</v>
      </c>
      <c r="K5784" s="65" t="s">
        <v>493</v>
      </c>
    </row>
    <row r="5785" spans="1:11" ht="12.75" customHeight="1">
      <c r="A5785" s="68" t="s">
        <v>307</v>
      </c>
      <c r="B5785" s="68" t="s">
        <v>308</v>
      </c>
      <c r="C5785" s="68" t="s">
        <v>287</v>
      </c>
      <c r="D5785" s="68" t="s">
        <v>359</v>
      </c>
      <c r="E5785" s="68" t="s">
        <v>360</v>
      </c>
      <c r="F5785" s="68" t="s">
        <v>76</v>
      </c>
      <c r="G5785" s="68" t="s">
        <v>492</v>
      </c>
      <c r="H5785" s="68" t="s">
        <v>367</v>
      </c>
      <c r="I5785" s="65">
        <v>10</v>
      </c>
      <c r="J5785" s="65">
        <v>310</v>
      </c>
      <c r="K5785" s="65" t="s">
        <v>493</v>
      </c>
    </row>
    <row r="5786" spans="1:11" ht="12.75" customHeight="1">
      <c r="A5786" s="68" t="s">
        <v>307</v>
      </c>
      <c r="B5786" s="68" t="s">
        <v>308</v>
      </c>
      <c r="C5786" s="68" t="s">
        <v>287</v>
      </c>
      <c r="D5786" s="68" t="s">
        <v>359</v>
      </c>
      <c r="E5786" s="68" t="s">
        <v>360</v>
      </c>
      <c r="F5786" s="68" t="s">
        <v>76</v>
      </c>
      <c r="G5786" s="68" t="s">
        <v>492</v>
      </c>
      <c r="H5786" s="68" t="s">
        <v>247</v>
      </c>
      <c r="I5786" s="65">
        <v>4</v>
      </c>
      <c r="J5786" s="65">
        <v>310</v>
      </c>
      <c r="K5786" s="65" t="s">
        <v>493</v>
      </c>
    </row>
    <row r="5787" spans="1:11" ht="12.75" customHeight="1">
      <c r="A5787" s="68" t="s">
        <v>307</v>
      </c>
      <c r="B5787" s="68" t="s">
        <v>308</v>
      </c>
      <c r="C5787" s="68" t="s">
        <v>287</v>
      </c>
      <c r="D5787" s="68" t="s">
        <v>359</v>
      </c>
      <c r="E5787" s="68" t="s">
        <v>360</v>
      </c>
      <c r="F5787" s="68" t="s">
        <v>76</v>
      </c>
      <c r="G5787" s="68" t="s">
        <v>492</v>
      </c>
      <c r="H5787" s="68" t="s">
        <v>365</v>
      </c>
      <c r="I5787" s="65">
        <v>2</v>
      </c>
      <c r="J5787" s="65">
        <v>311</v>
      </c>
      <c r="K5787" s="65" t="s">
        <v>296</v>
      </c>
    </row>
    <row r="5788" spans="1:11" ht="12.75" customHeight="1">
      <c r="A5788" s="68" t="s">
        <v>307</v>
      </c>
      <c r="B5788" s="68" t="s">
        <v>308</v>
      </c>
      <c r="C5788" s="68" t="s">
        <v>287</v>
      </c>
      <c r="D5788" s="68" t="s">
        <v>359</v>
      </c>
      <c r="E5788" s="68" t="s">
        <v>360</v>
      </c>
      <c r="F5788" s="68" t="s">
        <v>76</v>
      </c>
      <c r="G5788" s="68" t="s">
        <v>492</v>
      </c>
      <c r="H5788" s="68" t="s">
        <v>451</v>
      </c>
      <c r="I5788" s="65">
        <v>3</v>
      </c>
      <c r="J5788" s="65">
        <v>215</v>
      </c>
      <c r="K5788" s="65" t="s">
        <v>291</v>
      </c>
    </row>
    <row r="5789" spans="1:11" ht="12.75" customHeight="1">
      <c r="A5789" s="68" t="s">
        <v>307</v>
      </c>
      <c r="B5789" s="68" t="s">
        <v>308</v>
      </c>
      <c r="C5789" s="68" t="s">
        <v>287</v>
      </c>
      <c r="D5789" s="68" t="s">
        <v>359</v>
      </c>
      <c r="E5789" s="68" t="s">
        <v>360</v>
      </c>
      <c r="F5789" s="68" t="s">
        <v>76</v>
      </c>
      <c r="G5789" s="68" t="s">
        <v>492</v>
      </c>
      <c r="H5789" s="68" t="s">
        <v>365</v>
      </c>
      <c r="I5789" s="65">
        <v>7</v>
      </c>
      <c r="J5789" s="65">
        <v>215</v>
      </c>
      <c r="K5789" s="65" t="s">
        <v>291</v>
      </c>
    </row>
    <row r="5790" spans="1:11" ht="12.75" customHeight="1">
      <c r="A5790" s="68" t="s">
        <v>307</v>
      </c>
      <c r="B5790" s="68" t="s">
        <v>308</v>
      </c>
      <c r="C5790" s="68" t="s">
        <v>287</v>
      </c>
      <c r="D5790" s="68" t="s">
        <v>359</v>
      </c>
      <c r="E5790" s="68" t="s">
        <v>360</v>
      </c>
      <c r="F5790" s="68" t="s">
        <v>76</v>
      </c>
      <c r="G5790" s="68" t="s">
        <v>492</v>
      </c>
      <c r="H5790" s="68" t="s">
        <v>366</v>
      </c>
      <c r="I5790" s="65">
        <v>16</v>
      </c>
      <c r="J5790" s="65">
        <v>215</v>
      </c>
      <c r="K5790" s="65" t="s">
        <v>291</v>
      </c>
    </row>
    <row r="5791" spans="1:11" ht="12.75" customHeight="1">
      <c r="A5791" s="68" t="s">
        <v>307</v>
      </c>
      <c r="B5791" s="68" t="s">
        <v>308</v>
      </c>
      <c r="C5791" s="68" t="s">
        <v>287</v>
      </c>
      <c r="D5791" s="68" t="s">
        <v>359</v>
      </c>
      <c r="E5791" s="68" t="s">
        <v>360</v>
      </c>
      <c r="F5791" s="68" t="s">
        <v>76</v>
      </c>
      <c r="G5791" s="68" t="s">
        <v>492</v>
      </c>
      <c r="H5791" s="68" t="s">
        <v>367</v>
      </c>
      <c r="I5791" s="65">
        <v>11</v>
      </c>
      <c r="J5791" s="65">
        <v>215</v>
      </c>
      <c r="K5791" s="65" t="s">
        <v>291</v>
      </c>
    </row>
    <row r="5792" spans="1:11" ht="12.75" customHeight="1">
      <c r="A5792" s="68" t="s">
        <v>307</v>
      </c>
      <c r="B5792" s="68" t="s">
        <v>308</v>
      </c>
      <c r="C5792" s="68" t="s">
        <v>287</v>
      </c>
      <c r="D5792" s="68" t="s">
        <v>359</v>
      </c>
      <c r="E5792" s="68" t="s">
        <v>360</v>
      </c>
      <c r="F5792" s="68" t="s">
        <v>76</v>
      </c>
      <c r="G5792" s="68" t="s">
        <v>492</v>
      </c>
      <c r="H5792" s="68" t="s">
        <v>247</v>
      </c>
      <c r="I5792" s="65">
        <v>6</v>
      </c>
      <c r="J5792" s="65">
        <v>215</v>
      </c>
      <c r="K5792" s="65" t="s">
        <v>291</v>
      </c>
    </row>
    <row r="5793" spans="1:11" ht="12.75" customHeight="1">
      <c r="A5793" s="68" t="s">
        <v>307</v>
      </c>
      <c r="B5793" s="68" t="s">
        <v>308</v>
      </c>
      <c r="C5793" s="68" t="s">
        <v>287</v>
      </c>
      <c r="D5793" s="68" t="s">
        <v>359</v>
      </c>
      <c r="E5793" s="68" t="s">
        <v>360</v>
      </c>
      <c r="F5793" s="68" t="s">
        <v>76</v>
      </c>
      <c r="G5793" s="68" t="s">
        <v>492</v>
      </c>
      <c r="H5793" s="68" t="s">
        <v>375</v>
      </c>
      <c r="I5793" s="65">
        <v>1</v>
      </c>
      <c r="J5793" s="65">
        <v>215</v>
      </c>
      <c r="K5793" s="65" t="s">
        <v>291</v>
      </c>
    </row>
    <row r="5794" spans="1:11" ht="12.75" customHeight="1">
      <c r="A5794" s="68" t="s">
        <v>307</v>
      </c>
      <c r="B5794" s="68" t="s">
        <v>308</v>
      </c>
      <c r="C5794" s="68" t="s">
        <v>287</v>
      </c>
      <c r="D5794" s="68" t="s">
        <v>359</v>
      </c>
      <c r="E5794" s="68" t="s">
        <v>360</v>
      </c>
      <c r="F5794" s="68" t="s">
        <v>76</v>
      </c>
      <c r="G5794" s="68" t="s">
        <v>492</v>
      </c>
      <c r="H5794" s="68" t="s">
        <v>368</v>
      </c>
      <c r="I5794" s="65">
        <v>2</v>
      </c>
      <c r="J5794" s="65">
        <v>215</v>
      </c>
      <c r="K5794" s="65" t="s">
        <v>291</v>
      </c>
    </row>
    <row r="5795" spans="1:11" ht="12.75" customHeight="1">
      <c r="A5795" s="68" t="s">
        <v>307</v>
      </c>
      <c r="B5795" s="68" t="s">
        <v>308</v>
      </c>
      <c r="C5795" s="68" t="s">
        <v>287</v>
      </c>
      <c r="D5795" s="68" t="s">
        <v>359</v>
      </c>
      <c r="E5795" s="68" t="s">
        <v>360</v>
      </c>
      <c r="F5795" s="68" t="s">
        <v>76</v>
      </c>
      <c r="G5795" s="68" t="s">
        <v>492</v>
      </c>
      <c r="H5795" s="68" t="s">
        <v>366</v>
      </c>
      <c r="I5795" s="65">
        <v>60</v>
      </c>
      <c r="J5795" s="65">
        <v>203</v>
      </c>
      <c r="K5795" s="65" t="s">
        <v>494</v>
      </c>
    </row>
    <row r="5796" spans="1:11" ht="12.75" customHeight="1">
      <c r="A5796" s="68" t="s">
        <v>307</v>
      </c>
      <c r="B5796" s="68" t="s">
        <v>308</v>
      </c>
      <c r="C5796" s="68" t="s">
        <v>287</v>
      </c>
      <c r="D5796" s="68" t="s">
        <v>359</v>
      </c>
      <c r="E5796" s="68" t="s">
        <v>360</v>
      </c>
      <c r="F5796" s="68" t="s">
        <v>76</v>
      </c>
      <c r="G5796" s="68" t="s">
        <v>492</v>
      </c>
      <c r="H5796" s="68" t="s">
        <v>451</v>
      </c>
      <c r="I5796" s="65">
        <v>3</v>
      </c>
      <c r="J5796" s="65">
        <v>224</v>
      </c>
      <c r="K5796" s="65" t="s">
        <v>310</v>
      </c>
    </row>
    <row r="5797" spans="1:11" ht="12.75" customHeight="1">
      <c r="A5797" s="68" t="s">
        <v>307</v>
      </c>
      <c r="B5797" s="68" t="s">
        <v>308</v>
      </c>
      <c r="C5797" s="68" t="s">
        <v>287</v>
      </c>
      <c r="D5797" s="68" t="s">
        <v>359</v>
      </c>
      <c r="E5797" s="68" t="s">
        <v>360</v>
      </c>
      <c r="F5797" s="68" t="s">
        <v>76</v>
      </c>
      <c r="G5797" s="68" t="s">
        <v>492</v>
      </c>
      <c r="H5797" s="68" t="s">
        <v>365</v>
      </c>
      <c r="I5797" s="65">
        <v>9</v>
      </c>
      <c r="J5797" s="65">
        <v>224</v>
      </c>
      <c r="K5797" s="65" t="s">
        <v>310</v>
      </c>
    </row>
    <row r="5798" spans="1:11" ht="12.75" customHeight="1">
      <c r="A5798" s="68" t="s">
        <v>307</v>
      </c>
      <c r="B5798" s="68" t="s">
        <v>308</v>
      </c>
      <c r="C5798" s="68" t="s">
        <v>287</v>
      </c>
      <c r="D5798" s="68" t="s">
        <v>359</v>
      </c>
      <c r="E5798" s="68" t="s">
        <v>360</v>
      </c>
      <c r="F5798" s="68" t="s">
        <v>76</v>
      </c>
      <c r="G5798" s="68" t="s">
        <v>492</v>
      </c>
      <c r="H5798" s="68" t="s">
        <v>366</v>
      </c>
      <c r="I5798" s="65">
        <v>7</v>
      </c>
      <c r="J5798" s="65">
        <v>224</v>
      </c>
      <c r="K5798" s="65" t="s">
        <v>310</v>
      </c>
    </row>
    <row r="5799" spans="1:11" ht="12.75" customHeight="1">
      <c r="A5799" s="68" t="s">
        <v>307</v>
      </c>
      <c r="B5799" s="68" t="s">
        <v>308</v>
      </c>
      <c r="C5799" s="68" t="s">
        <v>287</v>
      </c>
      <c r="D5799" s="68" t="s">
        <v>359</v>
      </c>
      <c r="E5799" s="68" t="s">
        <v>360</v>
      </c>
      <c r="F5799" s="68" t="s">
        <v>76</v>
      </c>
      <c r="G5799" s="68" t="s">
        <v>492</v>
      </c>
      <c r="H5799" s="68" t="s">
        <v>367</v>
      </c>
      <c r="I5799" s="65">
        <v>7</v>
      </c>
      <c r="J5799" s="65">
        <v>224</v>
      </c>
      <c r="K5799" s="65" t="s">
        <v>310</v>
      </c>
    </row>
    <row r="5800" spans="1:11" ht="12.75" customHeight="1">
      <c r="A5800" s="68" t="s">
        <v>307</v>
      </c>
      <c r="B5800" s="68" t="s">
        <v>308</v>
      </c>
      <c r="C5800" s="68" t="s">
        <v>287</v>
      </c>
      <c r="D5800" s="68" t="s">
        <v>359</v>
      </c>
      <c r="E5800" s="68" t="s">
        <v>360</v>
      </c>
      <c r="F5800" s="68" t="s">
        <v>76</v>
      </c>
      <c r="G5800" s="68" t="s">
        <v>492</v>
      </c>
      <c r="H5800" s="68" t="s">
        <v>247</v>
      </c>
      <c r="I5800" s="65">
        <v>6</v>
      </c>
      <c r="J5800" s="65">
        <v>224</v>
      </c>
      <c r="K5800" s="65" t="s">
        <v>310</v>
      </c>
    </row>
    <row r="5801" spans="1:11" ht="12.75" customHeight="1">
      <c r="A5801" s="68" t="s">
        <v>307</v>
      </c>
      <c r="B5801" s="68" t="s">
        <v>308</v>
      </c>
      <c r="C5801" s="68" t="s">
        <v>287</v>
      </c>
      <c r="D5801" s="68" t="s">
        <v>359</v>
      </c>
      <c r="E5801" s="68" t="s">
        <v>360</v>
      </c>
      <c r="F5801" s="68" t="s">
        <v>76</v>
      </c>
      <c r="G5801" s="68" t="s">
        <v>492</v>
      </c>
      <c r="H5801" s="68" t="s">
        <v>375</v>
      </c>
      <c r="I5801" s="65">
        <v>7</v>
      </c>
      <c r="J5801" s="65">
        <v>224</v>
      </c>
      <c r="K5801" s="65" t="s">
        <v>310</v>
      </c>
    </row>
    <row r="5802" spans="1:11" ht="12.75" customHeight="1">
      <c r="A5802" s="68" t="s">
        <v>307</v>
      </c>
      <c r="B5802" s="68" t="s">
        <v>308</v>
      </c>
      <c r="C5802" s="68" t="s">
        <v>287</v>
      </c>
      <c r="D5802" s="68" t="s">
        <v>359</v>
      </c>
      <c r="E5802" s="68" t="s">
        <v>360</v>
      </c>
      <c r="F5802" s="68" t="s">
        <v>76</v>
      </c>
      <c r="G5802" s="68" t="s">
        <v>492</v>
      </c>
      <c r="H5802" s="68" t="s">
        <v>368</v>
      </c>
      <c r="I5802" s="65">
        <v>1</v>
      </c>
      <c r="J5802" s="65">
        <v>224</v>
      </c>
      <c r="K5802" s="65" t="s">
        <v>310</v>
      </c>
    </row>
    <row r="5803" spans="1:11" ht="12.75" customHeight="1">
      <c r="A5803" s="68" t="s">
        <v>307</v>
      </c>
      <c r="B5803" s="68" t="s">
        <v>308</v>
      </c>
      <c r="C5803" s="68" t="s">
        <v>287</v>
      </c>
      <c r="D5803" s="68" t="s">
        <v>359</v>
      </c>
      <c r="E5803" s="68" t="s">
        <v>360</v>
      </c>
      <c r="F5803" s="68" t="s">
        <v>76</v>
      </c>
      <c r="G5803" s="68" t="s">
        <v>492</v>
      </c>
      <c r="H5803" s="68" t="s">
        <v>491</v>
      </c>
      <c r="I5803" s="65">
        <v>4</v>
      </c>
      <c r="J5803" s="65">
        <v>224</v>
      </c>
      <c r="K5803" s="65" t="s">
        <v>310</v>
      </c>
    </row>
    <row r="5804" spans="1:11" ht="12.75" customHeight="1">
      <c r="A5804" s="68" t="s">
        <v>307</v>
      </c>
      <c r="B5804" s="68" t="s">
        <v>308</v>
      </c>
      <c r="C5804" s="68" t="s">
        <v>287</v>
      </c>
      <c r="D5804" s="68" t="s">
        <v>359</v>
      </c>
      <c r="E5804" s="68" t="s">
        <v>360</v>
      </c>
      <c r="F5804" s="68" t="s">
        <v>76</v>
      </c>
      <c r="G5804" s="68" t="s">
        <v>492</v>
      </c>
      <c r="H5804" s="68" t="s">
        <v>369</v>
      </c>
      <c r="I5804" s="65">
        <v>1</v>
      </c>
      <c r="J5804" s="65">
        <v>224</v>
      </c>
      <c r="K5804" s="65" t="s">
        <v>310</v>
      </c>
    </row>
    <row r="5805" spans="1:11" ht="12.75" customHeight="1">
      <c r="A5805" s="68" t="s">
        <v>307</v>
      </c>
      <c r="B5805" s="68" t="s">
        <v>308</v>
      </c>
      <c r="C5805" s="68" t="s">
        <v>287</v>
      </c>
      <c r="D5805" s="68" t="s">
        <v>359</v>
      </c>
      <c r="E5805" s="68" t="s">
        <v>360</v>
      </c>
      <c r="F5805" s="68" t="s">
        <v>76</v>
      </c>
      <c r="G5805" s="68" t="s">
        <v>492</v>
      </c>
      <c r="H5805" s="68" t="s">
        <v>366</v>
      </c>
      <c r="I5805" s="65">
        <v>2</v>
      </c>
      <c r="J5805" s="65">
        <v>229</v>
      </c>
      <c r="K5805" s="65" t="s">
        <v>267</v>
      </c>
    </row>
    <row r="5806" spans="1:11" ht="12.75" customHeight="1">
      <c r="A5806" s="68" t="s">
        <v>307</v>
      </c>
      <c r="B5806" s="68" t="s">
        <v>308</v>
      </c>
      <c r="C5806" s="68" t="s">
        <v>287</v>
      </c>
      <c r="D5806" s="68" t="s">
        <v>359</v>
      </c>
      <c r="E5806" s="68" t="s">
        <v>360</v>
      </c>
      <c r="F5806" s="68" t="s">
        <v>76</v>
      </c>
      <c r="G5806" s="68" t="s">
        <v>492</v>
      </c>
      <c r="H5806" s="68" t="s">
        <v>247</v>
      </c>
      <c r="I5806" s="65">
        <v>1</v>
      </c>
      <c r="J5806" s="65">
        <v>229</v>
      </c>
      <c r="K5806" s="65" t="s">
        <v>267</v>
      </c>
    </row>
    <row r="5807" spans="1:11" ht="12.75" customHeight="1">
      <c r="A5807" s="68" t="s">
        <v>307</v>
      </c>
      <c r="B5807" s="68" t="s">
        <v>308</v>
      </c>
      <c r="C5807" s="68" t="s">
        <v>287</v>
      </c>
      <c r="D5807" s="68" t="s">
        <v>359</v>
      </c>
      <c r="E5807" s="68" t="s">
        <v>360</v>
      </c>
      <c r="F5807" s="68" t="s">
        <v>76</v>
      </c>
      <c r="G5807" s="68" t="s">
        <v>492</v>
      </c>
      <c r="H5807" s="68" t="s">
        <v>365</v>
      </c>
      <c r="I5807" s="65">
        <v>3</v>
      </c>
      <c r="J5807" s="65">
        <v>218</v>
      </c>
      <c r="K5807" s="65" t="s">
        <v>297</v>
      </c>
    </row>
    <row r="5808" spans="1:11" ht="12.75" customHeight="1">
      <c r="A5808" s="68" t="s">
        <v>307</v>
      </c>
      <c r="B5808" s="68" t="s">
        <v>308</v>
      </c>
      <c r="C5808" s="68" t="s">
        <v>287</v>
      </c>
      <c r="D5808" s="68" t="s">
        <v>359</v>
      </c>
      <c r="E5808" s="68" t="s">
        <v>360</v>
      </c>
      <c r="F5808" s="68" t="s">
        <v>76</v>
      </c>
      <c r="G5808" s="68" t="s">
        <v>492</v>
      </c>
      <c r="H5808" s="68" t="s">
        <v>366</v>
      </c>
      <c r="I5808" s="65">
        <v>4</v>
      </c>
      <c r="J5808" s="65">
        <v>218</v>
      </c>
      <c r="K5808" s="65" t="s">
        <v>297</v>
      </c>
    </row>
    <row r="5809" spans="1:11" ht="12.75" customHeight="1">
      <c r="A5809" s="68" t="s">
        <v>307</v>
      </c>
      <c r="B5809" s="68" t="s">
        <v>308</v>
      </c>
      <c r="C5809" s="68" t="s">
        <v>287</v>
      </c>
      <c r="D5809" s="68" t="s">
        <v>359</v>
      </c>
      <c r="E5809" s="68" t="s">
        <v>360</v>
      </c>
      <c r="F5809" s="68" t="s">
        <v>76</v>
      </c>
      <c r="G5809" s="68" t="s">
        <v>492</v>
      </c>
      <c r="H5809" s="68" t="s">
        <v>367</v>
      </c>
      <c r="I5809" s="65">
        <v>3</v>
      </c>
      <c r="J5809" s="65">
        <v>218</v>
      </c>
      <c r="K5809" s="65" t="s">
        <v>297</v>
      </c>
    </row>
    <row r="5810" spans="1:11" ht="12.75" customHeight="1">
      <c r="A5810" s="68" t="s">
        <v>307</v>
      </c>
      <c r="B5810" s="68" t="s">
        <v>308</v>
      </c>
      <c r="C5810" s="68" t="s">
        <v>287</v>
      </c>
      <c r="D5810" s="68" t="s">
        <v>359</v>
      </c>
      <c r="E5810" s="68" t="s">
        <v>360</v>
      </c>
      <c r="F5810" s="68" t="s">
        <v>76</v>
      </c>
      <c r="G5810" s="68" t="s">
        <v>492</v>
      </c>
      <c r="H5810" s="68" t="s">
        <v>247</v>
      </c>
      <c r="I5810" s="65">
        <v>1</v>
      </c>
      <c r="J5810" s="65">
        <v>218</v>
      </c>
      <c r="K5810" s="65" t="s">
        <v>297</v>
      </c>
    </row>
    <row r="5811" spans="1:11" ht="12.75" customHeight="1">
      <c r="A5811" s="68" t="s">
        <v>307</v>
      </c>
      <c r="B5811" s="68" t="s">
        <v>308</v>
      </c>
      <c r="C5811" s="68" t="s">
        <v>287</v>
      </c>
      <c r="D5811" s="68" t="s">
        <v>359</v>
      </c>
      <c r="E5811" s="68" t="s">
        <v>360</v>
      </c>
      <c r="F5811" s="68" t="s">
        <v>76</v>
      </c>
      <c r="G5811" s="68" t="s">
        <v>492</v>
      </c>
      <c r="H5811" s="68" t="s">
        <v>375</v>
      </c>
      <c r="I5811" s="65">
        <v>1</v>
      </c>
      <c r="J5811" s="65">
        <v>218</v>
      </c>
      <c r="K5811" s="65" t="s">
        <v>297</v>
      </c>
    </row>
    <row r="5812" spans="1:11" ht="12.75" customHeight="1">
      <c r="A5812" s="68" t="s">
        <v>307</v>
      </c>
      <c r="B5812" s="68" t="s">
        <v>308</v>
      </c>
      <c r="C5812" s="68" t="s">
        <v>287</v>
      </c>
      <c r="D5812" s="68" t="s">
        <v>359</v>
      </c>
      <c r="E5812" s="68" t="s">
        <v>360</v>
      </c>
      <c r="F5812" s="68" t="s">
        <v>204</v>
      </c>
      <c r="G5812" s="68" t="s">
        <v>384</v>
      </c>
      <c r="H5812" s="68" t="s">
        <v>451</v>
      </c>
      <c r="I5812" s="65">
        <v>380</v>
      </c>
      <c r="J5812" s="65">
        <v>708</v>
      </c>
      <c r="K5812" s="65" t="s">
        <v>385</v>
      </c>
    </row>
    <row r="5813" spans="1:11" ht="12.75" customHeight="1">
      <c r="A5813" s="68" t="s">
        <v>307</v>
      </c>
      <c r="B5813" s="68" t="s">
        <v>308</v>
      </c>
      <c r="C5813" s="68" t="s">
        <v>287</v>
      </c>
      <c r="D5813" s="68" t="s">
        <v>359</v>
      </c>
      <c r="E5813" s="68" t="s">
        <v>360</v>
      </c>
      <c r="F5813" s="68" t="s">
        <v>204</v>
      </c>
      <c r="G5813" s="68" t="s">
        <v>384</v>
      </c>
      <c r="H5813" s="68" t="s">
        <v>365</v>
      </c>
      <c r="I5813" s="65">
        <v>112</v>
      </c>
      <c r="J5813" s="65">
        <v>708</v>
      </c>
      <c r="K5813" s="65" t="s">
        <v>385</v>
      </c>
    </row>
    <row r="5814" spans="1:11" ht="12.75" customHeight="1">
      <c r="A5814" s="68" t="s">
        <v>307</v>
      </c>
      <c r="B5814" s="68" t="s">
        <v>308</v>
      </c>
      <c r="C5814" s="68" t="s">
        <v>287</v>
      </c>
      <c r="D5814" s="68" t="s">
        <v>359</v>
      </c>
      <c r="E5814" s="68" t="s">
        <v>360</v>
      </c>
      <c r="F5814" s="68" t="s">
        <v>204</v>
      </c>
      <c r="G5814" s="68" t="s">
        <v>384</v>
      </c>
      <c r="H5814" s="68" t="s">
        <v>366</v>
      </c>
      <c r="I5814" s="65">
        <v>489</v>
      </c>
      <c r="J5814" s="65">
        <v>708</v>
      </c>
      <c r="K5814" s="65" t="s">
        <v>385</v>
      </c>
    </row>
    <row r="5815" spans="1:11" ht="12.75" customHeight="1">
      <c r="A5815" s="68" t="s">
        <v>307</v>
      </c>
      <c r="B5815" s="68" t="s">
        <v>308</v>
      </c>
      <c r="C5815" s="68" t="s">
        <v>287</v>
      </c>
      <c r="D5815" s="68" t="s">
        <v>359</v>
      </c>
      <c r="E5815" s="68" t="s">
        <v>360</v>
      </c>
      <c r="F5815" s="68" t="s">
        <v>204</v>
      </c>
      <c r="G5815" s="68" t="s">
        <v>384</v>
      </c>
      <c r="H5815" s="68" t="s">
        <v>367</v>
      </c>
      <c r="I5815" s="65">
        <v>305</v>
      </c>
      <c r="J5815" s="65">
        <v>708</v>
      </c>
      <c r="K5815" s="65" t="s">
        <v>385</v>
      </c>
    </row>
    <row r="5816" spans="1:11" ht="12.75" customHeight="1">
      <c r="A5816" s="68" t="s">
        <v>307</v>
      </c>
      <c r="B5816" s="68" t="s">
        <v>308</v>
      </c>
      <c r="C5816" s="68" t="s">
        <v>287</v>
      </c>
      <c r="D5816" s="68" t="s">
        <v>359</v>
      </c>
      <c r="E5816" s="68" t="s">
        <v>360</v>
      </c>
      <c r="F5816" s="68" t="s">
        <v>204</v>
      </c>
      <c r="G5816" s="68" t="s">
        <v>384</v>
      </c>
      <c r="H5816" s="68" t="s">
        <v>247</v>
      </c>
      <c r="I5816" s="65">
        <v>83</v>
      </c>
      <c r="J5816" s="65">
        <v>708</v>
      </c>
      <c r="K5816" s="65" t="s">
        <v>385</v>
      </c>
    </row>
    <row r="5817" spans="1:11" ht="12.75" customHeight="1">
      <c r="A5817" s="68" t="s">
        <v>307</v>
      </c>
      <c r="B5817" s="68" t="s">
        <v>308</v>
      </c>
      <c r="C5817" s="68" t="s">
        <v>287</v>
      </c>
      <c r="D5817" s="68" t="s">
        <v>359</v>
      </c>
      <c r="E5817" s="68" t="s">
        <v>360</v>
      </c>
      <c r="F5817" s="68" t="s">
        <v>204</v>
      </c>
      <c r="G5817" s="68" t="s">
        <v>384</v>
      </c>
      <c r="H5817" s="68" t="s">
        <v>375</v>
      </c>
      <c r="I5817" s="65">
        <v>95</v>
      </c>
      <c r="J5817" s="65">
        <v>708</v>
      </c>
      <c r="K5817" s="65" t="s">
        <v>385</v>
      </c>
    </row>
    <row r="5818" spans="1:11" ht="12.75" customHeight="1">
      <c r="A5818" s="68" t="s">
        <v>307</v>
      </c>
      <c r="B5818" s="68" t="s">
        <v>308</v>
      </c>
      <c r="C5818" s="68" t="s">
        <v>287</v>
      </c>
      <c r="D5818" s="68" t="s">
        <v>359</v>
      </c>
      <c r="E5818" s="68" t="s">
        <v>360</v>
      </c>
      <c r="F5818" s="68" t="s">
        <v>204</v>
      </c>
      <c r="G5818" s="68" t="s">
        <v>384</v>
      </c>
      <c r="H5818" s="68" t="s">
        <v>368</v>
      </c>
      <c r="I5818" s="65">
        <v>59</v>
      </c>
      <c r="J5818" s="65">
        <v>708</v>
      </c>
      <c r="K5818" s="65" t="s">
        <v>385</v>
      </c>
    </row>
    <row r="5819" spans="1:11" ht="12.75" customHeight="1">
      <c r="A5819" s="68" t="s">
        <v>307</v>
      </c>
      <c r="B5819" s="68" t="s">
        <v>308</v>
      </c>
      <c r="C5819" s="68" t="s">
        <v>287</v>
      </c>
      <c r="D5819" s="68" t="s">
        <v>359</v>
      </c>
      <c r="E5819" s="68" t="s">
        <v>360</v>
      </c>
      <c r="F5819" s="68" t="s">
        <v>204</v>
      </c>
      <c r="G5819" s="68" t="s">
        <v>384</v>
      </c>
      <c r="H5819" s="68" t="s">
        <v>491</v>
      </c>
      <c r="I5819" s="65">
        <v>45</v>
      </c>
      <c r="J5819" s="65">
        <v>708</v>
      </c>
      <c r="K5819" s="65" t="s">
        <v>385</v>
      </c>
    </row>
    <row r="5820" spans="1:11" ht="12.75" customHeight="1">
      <c r="A5820" s="68" t="s">
        <v>307</v>
      </c>
      <c r="B5820" s="68" t="s">
        <v>308</v>
      </c>
      <c r="C5820" s="68" t="s">
        <v>287</v>
      </c>
      <c r="D5820" s="68" t="s">
        <v>359</v>
      </c>
      <c r="E5820" s="68" t="s">
        <v>360</v>
      </c>
      <c r="F5820" s="68" t="s">
        <v>78</v>
      </c>
      <c r="G5820" s="68" t="s">
        <v>384</v>
      </c>
      <c r="H5820" s="68" t="s">
        <v>366</v>
      </c>
      <c r="I5820" s="65">
        <v>1</v>
      </c>
      <c r="J5820" s="65">
        <v>807</v>
      </c>
      <c r="K5820" s="65" t="s">
        <v>283</v>
      </c>
    </row>
    <row r="5821" spans="1:11" ht="12.75" customHeight="1">
      <c r="A5821" s="68" t="s">
        <v>307</v>
      </c>
      <c r="B5821" s="68" t="s">
        <v>308</v>
      </c>
      <c r="C5821" s="68" t="s">
        <v>287</v>
      </c>
      <c r="D5821" s="68" t="s">
        <v>359</v>
      </c>
      <c r="E5821" s="68" t="s">
        <v>360</v>
      </c>
      <c r="F5821" s="68" t="s">
        <v>78</v>
      </c>
      <c r="G5821" s="68" t="s">
        <v>384</v>
      </c>
      <c r="H5821" s="68" t="s">
        <v>451</v>
      </c>
      <c r="I5821" s="65">
        <v>979</v>
      </c>
      <c r="J5821" s="65">
        <v>721</v>
      </c>
      <c r="K5821" s="65" t="s">
        <v>502</v>
      </c>
    </row>
    <row r="5822" spans="1:11" ht="12.75" customHeight="1">
      <c r="A5822" s="68" t="s">
        <v>307</v>
      </c>
      <c r="B5822" s="68" t="s">
        <v>308</v>
      </c>
      <c r="C5822" s="68" t="s">
        <v>287</v>
      </c>
      <c r="D5822" s="68" t="s">
        <v>359</v>
      </c>
      <c r="E5822" s="68" t="s">
        <v>360</v>
      </c>
      <c r="F5822" s="68" t="s">
        <v>78</v>
      </c>
      <c r="G5822" s="68" t="s">
        <v>384</v>
      </c>
      <c r="H5822" s="68" t="s">
        <v>365</v>
      </c>
      <c r="I5822" s="65">
        <v>1406</v>
      </c>
      <c r="J5822" s="65">
        <v>721</v>
      </c>
      <c r="K5822" s="65" t="s">
        <v>502</v>
      </c>
    </row>
    <row r="5823" spans="1:11" ht="12.75" customHeight="1">
      <c r="A5823" s="68" t="s">
        <v>307</v>
      </c>
      <c r="B5823" s="68" t="s">
        <v>308</v>
      </c>
      <c r="C5823" s="68" t="s">
        <v>287</v>
      </c>
      <c r="D5823" s="68" t="s">
        <v>359</v>
      </c>
      <c r="E5823" s="68" t="s">
        <v>360</v>
      </c>
      <c r="F5823" s="68" t="s">
        <v>78</v>
      </c>
      <c r="G5823" s="68" t="s">
        <v>384</v>
      </c>
      <c r="H5823" s="68" t="s">
        <v>366</v>
      </c>
      <c r="I5823" s="65">
        <v>953</v>
      </c>
      <c r="J5823" s="65">
        <v>721</v>
      </c>
      <c r="K5823" s="65" t="s">
        <v>502</v>
      </c>
    </row>
    <row r="5824" spans="1:11" ht="12.75" customHeight="1">
      <c r="A5824" s="68" t="s">
        <v>307</v>
      </c>
      <c r="B5824" s="68" t="s">
        <v>308</v>
      </c>
      <c r="C5824" s="68" t="s">
        <v>287</v>
      </c>
      <c r="D5824" s="68" t="s">
        <v>359</v>
      </c>
      <c r="E5824" s="68" t="s">
        <v>360</v>
      </c>
      <c r="F5824" s="68" t="s">
        <v>78</v>
      </c>
      <c r="G5824" s="68" t="s">
        <v>384</v>
      </c>
      <c r="H5824" s="68" t="s">
        <v>367</v>
      </c>
      <c r="I5824" s="65">
        <v>782</v>
      </c>
      <c r="J5824" s="65">
        <v>721</v>
      </c>
      <c r="K5824" s="65" t="s">
        <v>502</v>
      </c>
    </row>
    <row r="5825" spans="1:11" ht="12.75" customHeight="1">
      <c r="A5825" s="68" t="s">
        <v>307</v>
      </c>
      <c r="B5825" s="68" t="s">
        <v>308</v>
      </c>
      <c r="C5825" s="68" t="s">
        <v>287</v>
      </c>
      <c r="D5825" s="68" t="s">
        <v>359</v>
      </c>
      <c r="E5825" s="68" t="s">
        <v>360</v>
      </c>
      <c r="F5825" s="68" t="s">
        <v>78</v>
      </c>
      <c r="G5825" s="68" t="s">
        <v>384</v>
      </c>
      <c r="H5825" s="68" t="s">
        <v>247</v>
      </c>
      <c r="I5825" s="65">
        <v>561</v>
      </c>
      <c r="J5825" s="65">
        <v>721</v>
      </c>
      <c r="K5825" s="65" t="s">
        <v>502</v>
      </c>
    </row>
    <row r="5826" spans="1:11" ht="12.75" customHeight="1">
      <c r="A5826" s="68" t="s">
        <v>307</v>
      </c>
      <c r="B5826" s="68" t="s">
        <v>308</v>
      </c>
      <c r="C5826" s="68" t="s">
        <v>287</v>
      </c>
      <c r="D5826" s="68" t="s">
        <v>359</v>
      </c>
      <c r="E5826" s="68" t="s">
        <v>360</v>
      </c>
      <c r="F5826" s="68" t="s">
        <v>78</v>
      </c>
      <c r="G5826" s="68" t="s">
        <v>384</v>
      </c>
      <c r="H5826" s="68" t="s">
        <v>375</v>
      </c>
      <c r="I5826" s="65">
        <v>1163</v>
      </c>
      <c r="J5826" s="65">
        <v>721</v>
      </c>
      <c r="K5826" s="65" t="s">
        <v>502</v>
      </c>
    </row>
    <row r="5827" spans="1:11" ht="12.75" customHeight="1">
      <c r="A5827" s="68" t="s">
        <v>307</v>
      </c>
      <c r="B5827" s="68" t="s">
        <v>308</v>
      </c>
      <c r="C5827" s="68" t="s">
        <v>287</v>
      </c>
      <c r="D5827" s="68" t="s">
        <v>359</v>
      </c>
      <c r="E5827" s="68" t="s">
        <v>360</v>
      </c>
      <c r="F5827" s="68" t="s">
        <v>78</v>
      </c>
      <c r="G5827" s="68" t="s">
        <v>384</v>
      </c>
      <c r="H5827" s="68" t="s">
        <v>368</v>
      </c>
      <c r="I5827" s="65">
        <v>1797</v>
      </c>
      <c r="J5827" s="65">
        <v>721</v>
      </c>
      <c r="K5827" s="65" t="s">
        <v>502</v>
      </c>
    </row>
    <row r="5828" spans="1:11" ht="12.75" customHeight="1">
      <c r="A5828" s="68" t="s">
        <v>307</v>
      </c>
      <c r="B5828" s="68" t="s">
        <v>308</v>
      </c>
      <c r="C5828" s="68" t="s">
        <v>287</v>
      </c>
      <c r="D5828" s="68" t="s">
        <v>359</v>
      </c>
      <c r="E5828" s="68" t="s">
        <v>360</v>
      </c>
      <c r="F5828" s="68" t="s">
        <v>78</v>
      </c>
      <c r="G5828" s="68" t="s">
        <v>384</v>
      </c>
      <c r="H5828" s="68" t="s">
        <v>491</v>
      </c>
      <c r="I5828" s="65">
        <v>1582</v>
      </c>
      <c r="J5828" s="65">
        <v>721</v>
      </c>
      <c r="K5828" s="65" t="s">
        <v>502</v>
      </c>
    </row>
    <row r="5829" spans="1:11" ht="12.75" customHeight="1">
      <c r="A5829" s="68" t="s">
        <v>307</v>
      </c>
      <c r="B5829" s="68" t="s">
        <v>308</v>
      </c>
      <c r="C5829" s="68" t="s">
        <v>287</v>
      </c>
      <c r="D5829" s="68" t="s">
        <v>359</v>
      </c>
      <c r="E5829" s="68" t="s">
        <v>360</v>
      </c>
      <c r="F5829" s="68" t="s">
        <v>78</v>
      </c>
      <c r="G5829" s="68" t="s">
        <v>384</v>
      </c>
      <c r="H5829" s="68" t="s">
        <v>369</v>
      </c>
      <c r="I5829" s="65">
        <v>1186</v>
      </c>
      <c r="J5829" s="65">
        <v>721</v>
      </c>
      <c r="K5829" s="65" t="s">
        <v>502</v>
      </c>
    </row>
    <row r="5830" spans="1:11" ht="12.75" customHeight="1">
      <c r="A5830" s="68" t="s">
        <v>307</v>
      </c>
      <c r="B5830" s="68" t="s">
        <v>308</v>
      </c>
      <c r="C5830" s="68" t="s">
        <v>287</v>
      </c>
      <c r="D5830" s="68" t="s">
        <v>359</v>
      </c>
      <c r="E5830" s="68" t="s">
        <v>360</v>
      </c>
      <c r="F5830" s="68" t="s">
        <v>78</v>
      </c>
      <c r="G5830" s="68" t="s">
        <v>384</v>
      </c>
      <c r="H5830" s="68" t="s">
        <v>638</v>
      </c>
      <c r="I5830" s="65">
        <v>1231</v>
      </c>
      <c r="J5830" s="65">
        <v>721</v>
      </c>
      <c r="K5830" s="65" t="s">
        <v>502</v>
      </c>
    </row>
    <row r="5831" spans="1:11" ht="12.75" customHeight="1">
      <c r="A5831" s="68" t="s">
        <v>307</v>
      </c>
      <c r="B5831" s="68" t="s">
        <v>308</v>
      </c>
      <c r="C5831" s="68" t="s">
        <v>287</v>
      </c>
      <c r="D5831" s="68" t="s">
        <v>359</v>
      </c>
      <c r="E5831" s="68" t="s">
        <v>360</v>
      </c>
      <c r="F5831" s="68" t="s">
        <v>78</v>
      </c>
      <c r="G5831" s="68" t="s">
        <v>384</v>
      </c>
      <c r="H5831" s="68" t="s">
        <v>451</v>
      </c>
      <c r="I5831" s="65">
        <v>21</v>
      </c>
      <c r="J5831" s="65">
        <v>722</v>
      </c>
      <c r="K5831" s="65" t="s">
        <v>387</v>
      </c>
    </row>
    <row r="5832" spans="1:11" ht="12.75" customHeight="1">
      <c r="A5832" s="68" t="s">
        <v>307</v>
      </c>
      <c r="B5832" s="68" t="s">
        <v>308</v>
      </c>
      <c r="C5832" s="68" t="s">
        <v>287</v>
      </c>
      <c r="D5832" s="68" t="s">
        <v>359</v>
      </c>
      <c r="E5832" s="68" t="s">
        <v>360</v>
      </c>
      <c r="F5832" s="68" t="s">
        <v>78</v>
      </c>
      <c r="G5832" s="68" t="s">
        <v>384</v>
      </c>
      <c r="H5832" s="68" t="s">
        <v>365</v>
      </c>
      <c r="I5832" s="65">
        <v>3</v>
      </c>
      <c r="J5832" s="65">
        <v>722</v>
      </c>
      <c r="K5832" s="65" t="s">
        <v>387</v>
      </c>
    </row>
    <row r="5833" spans="1:11" ht="12.75" customHeight="1">
      <c r="A5833" s="68" t="s">
        <v>307</v>
      </c>
      <c r="B5833" s="68" t="s">
        <v>308</v>
      </c>
      <c r="C5833" s="68" t="s">
        <v>287</v>
      </c>
      <c r="D5833" s="68" t="s">
        <v>359</v>
      </c>
      <c r="E5833" s="68" t="s">
        <v>360</v>
      </c>
      <c r="F5833" s="68" t="s">
        <v>78</v>
      </c>
      <c r="G5833" s="68" t="s">
        <v>384</v>
      </c>
      <c r="H5833" s="68" t="s">
        <v>366</v>
      </c>
      <c r="I5833" s="65">
        <v>1</v>
      </c>
      <c r="J5833" s="65">
        <v>722</v>
      </c>
      <c r="K5833" s="65" t="s">
        <v>387</v>
      </c>
    </row>
    <row r="5834" spans="1:11" ht="12.75" customHeight="1">
      <c r="A5834" s="68" t="s">
        <v>307</v>
      </c>
      <c r="B5834" s="68" t="s">
        <v>308</v>
      </c>
      <c r="C5834" s="68" t="s">
        <v>287</v>
      </c>
      <c r="D5834" s="68" t="s">
        <v>359</v>
      </c>
      <c r="E5834" s="68" t="s">
        <v>360</v>
      </c>
      <c r="F5834" s="68" t="s">
        <v>78</v>
      </c>
      <c r="G5834" s="68" t="s">
        <v>384</v>
      </c>
      <c r="H5834" s="68" t="s">
        <v>451</v>
      </c>
      <c r="I5834" s="65">
        <v>15</v>
      </c>
      <c r="J5834" s="65">
        <v>811</v>
      </c>
      <c r="K5834" s="65" t="s">
        <v>388</v>
      </c>
    </row>
    <row r="5835" spans="1:11" ht="12.75" customHeight="1">
      <c r="A5835" s="68" t="s">
        <v>307</v>
      </c>
      <c r="B5835" s="68" t="s">
        <v>308</v>
      </c>
      <c r="C5835" s="68" t="s">
        <v>287</v>
      </c>
      <c r="D5835" s="68" t="s">
        <v>359</v>
      </c>
      <c r="E5835" s="68" t="s">
        <v>360</v>
      </c>
      <c r="F5835" s="68" t="s">
        <v>78</v>
      </c>
      <c r="G5835" s="68" t="s">
        <v>384</v>
      </c>
      <c r="H5835" s="68" t="s">
        <v>365</v>
      </c>
      <c r="I5835" s="65">
        <v>9</v>
      </c>
      <c r="J5835" s="65">
        <v>811</v>
      </c>
      <c r="K5835" s="65" t="s">
        <v>388</v>
      </c>
    </row>
    <row r="5836" spans="1:11" ht="12.75" customHeight="1">
      <c r="A5836" s="68" t="s">
        <v>307</v>
      </c>
      <c r="B5836" s="68" t="s">
        <v>308</v>
      </c>
      <c r="C5836" s="68" t="s">
        <v>287</v>
      </c>
      <c r="D5836" s="68" t="s">
        <v>359</v>
      </c>
      <c r="E5836" s="68" t="s">
        <v>360</v>
      </c>
      <c r="F5836" s="68" t="s">
        <v>78</v>
      </c>
      <c r="G5836" s="68" t="s">
        <v>384</v>
      </c>
      <c r="H5836" s="68" t="s">
        <v>366</v>
      </c>
      <c r="I5836" s="65">
        <v>6</v>
      </c>
      <c r="J5836" s="65">
        <v>811</v>
      </c>
      <c r="K5836" s="65" t="s">
        <v>388</v>
      </c>
    </row>
    <row r="5837" spans="1:11" ht="12.75" customHeight="1">
      <c r="A5837" s="68" t="s">
        <v>307</v>
      </c>
      <c r="B5837" s="68" t="s">
        <v>308</v>
      </c>
      <c r="C5837" s="68" t="s">
        <v>287</v>
      </c>
      <c r="D5837" s="68" t="s">
        <v>359</v>
      </c>
      <c r="E5837" s="68" t="s">
        <v>360</v>
      </c>
      <c r="F5837" s="68" t="s">
        <v>78</v>
      </c>
      <c r="G5837" s="68" t="s">
        <v>384</v>
      </c>
      <c r="H5837" s="68" t="s">
        <v>367</v>
      </c>
      <c r="I5837" s="65">
        <v>3</v>
      </c>
      <c r="J5837" s="65">
        <v>811</v>
      </c>
      <c r="K5837" s="65" t="s">
        <v>388</v>
      </c>
    </row>
    <row r="5838" spans="1:11" ht="12.75" customHeight="1">
      <c r="A5838" s="68" t="s">
        <v>307</v>
      </c>
      <c r="B5838" s="68" t="s">
        <v>308</v>
      </c>
      <c r="C5838" s="68" t="s">
        <v>287</v>
      </c>
      <c r="D5838" s="68" t="s">
        <v>359</v>
      </c>
      <c r="E5838" s="68" t="s">
        <v>360</v>
      </c>
      <c r="F5838" s="68" t="s">
        <v>78</v>
      </c>
      <c r="G5838" s="68" t="s">
        <v>384</v>
      </c>
      <c r="H5838" s="68" t="s">
        <v>375</v>
      </c>
      <c r="I5838" s="65">
        <v>1</v>
      </c>
      <c r="J5838" s="65">
        <v>811</v>
      </c>
      <c r="K5838" s="65" t="s">
        <v>388</v>
      </c>
    </row>
    <row r="5839" spans="1:11" ht="12.75" customHeight="1">
      <c r="A5839" s="68" t="s">
        <v>307</v>
      </c>
      <c r="B5839" s="68" t="s">
        <v>308</v>
      </c>
      <c r="C5839" s="68" t="s">
        <v>287</v>
      </c>
      <c r="D5839" s="68" t="s">
        <v>359</v>
      </c>
      <c r="E5839" s="68" t="s">
        <v>360</v>
      </c>
      <c r="F5839" s="68" t="s">
        <v>78</v>
      </c>
      <c r="G5839" s="68" t="s">
        <v>384</v>
      </c>
      <c r="H5839" s="68" t="s">
        <v>368</v>
      </c>
      <c r="I5839" s="65">
        <v>1</v>
      </c>
      <c r="J5839" s="65">
        <v>811</v>
      </c>
      <c r="K5839" s="65" t="s">
        <v>388</v>
      </c>
    </row>
    <row r="5840" spans="1:11" ht="12.75" customHeight="1">
      <c r="A5840" s="68" t="s">
        <v>307</v>
      </c>
      <c r="B5840" s="68" t="s">
        <v>308</v>
      </c>
      <c r="C5840" s="68" t="s">
        <v>287</v>
      </c>
      <c r="D5840" s="68" t="s">
        <v>359</v>
      </c>
      <c r="E5840" s="68" t="s">
        <v>360</v>
      </c>
      <c r="F5840" s="68" t="s">
        <v>78</v>
      </c>
      <c r="G5840" s="68" t="s">
        <v>384</v>
      </c>
      <c r="H5840" s="68" t="s">
        <v>368</v>
      </c>
      <c r="I5840" s="65">
        <v>1180</v>
      </c>
      <c r="J5840" s="65">
        <v>719</v>
      </c>
      <c r="K5840" s="65" t="s">
        <v>389</v>
      </c>
    </row>
    <row r="5841" spans="1:11" ht="12.75" customHeight="1">
      <c r="A5841" s="68" t="s">
        <v>307</v>
      </c>
      <c r="B5841" s="68" t="s">
        <v>308</v>
      </c>
      <c r="C5841" s="68" t="s">
        <v>287</v>
      </c>
      <c r="D5841" s="68" t="s">
        <v>359</v>
      </c>
      <c r="E5841" s="68" t="s">
        <v>360</v>
      </c>
      <c r="F5841" s="68" t="s">
        <v>78</v>
      </c>
      <c r="G5841" s="68" t="s">
        <v>384</v>
      </c>
      <c r="H5841" s="68" t="s">
        <v>491</v>
      </c>
      <c r="I5841" s="65">
        <v>506</v>
      </c>
      <c r="J5841" s="65">
        <v>719</v>
      </c>
      <c r="K5841" s="65" t="s">
        <v>389</v>
      </c>
    </row>
    <row r="5842" spans="1:11" ht="12.75" customHeight="1">
      <c r="A5842" s="68" t="s">
        <v>307</v>
      </c>
      <c r="B5842" s="68" t="s">
        <v>308</v>
      </c>
      <c r="C5842" s="68" t="s">
        <v>287</v>
      </c>
      <c r="D5842" s="68" t="s">
        <v>359</v>
      </c>
      <c r="E5842" s="68" t="s">
        <v>360</v>
      </c>
      <c r="F5842" s="68" t="s">
        <v>78</v>
      </c>
      <c r="G5842" s="68" t="s">
        <v>384</v>
      </c>
      <c r="H5842" s="68" t="s">
        <v>369</v>
      </c>
      <c r="I5842" s="65">
        <v>265</v>
      </c>
      <c r="J5842" s="65">
        <v>719</v>
      </c>
      <c r="K5842" s="65" t="s">
        <v>389</v>
      </c>
    </row>
    <row r="5843" spans="1:11" ht="12.75" customHeight="1">
      <c r="A5843" s="68" t="s">
        <v>307</v>
      </c>
      <c r="B5843" s="68" t="s">
        <v>308</v>
      </c>
      <c r="C5843" s="68" t="s">
        <v>287</v>
      </c>
      <c r="D5843" s="68" t="s">
        <v>359</v>
      </c>
      <c r="E5843" s="68" t="s">
        <v>360</v>
      </c>
      <c r="F5843" s="68" t="s">
        <v>78</v>
      </c>
      <c r="G5843" s="68" t="s">
        <v>384</v>
      </c>
      <c r="H5843" s="68" t="s">
        <v>638</v>
      </c>
      <c r="I5843" s="65">
        <v>150</v>
      </c>
      <c r="J5843" s="65">
        <v>719</v>
      </c>
      <c r="K5843" s="65" t="s">
        <v>389</v>
      </c>
    </row>
    <row r="5844" spans="1:11" ht="12.75" customHeight="1">
      <c r="A5844" s="68" t="s">
        <v>307</v>
      </c>
      <c r="B5844" s="68" t="s">
        <v>308</v>
      </c>
      <c r="C5844" s="68" t="s">
        <v>287</v>
      </c>
      <c r="D5844" s="68" t="s">
        <v>359</v>
      </c>
      <c r="E5844" s="68" t="s">
        <v>360</v>
      </c>
      <c r="F5844" s="68" t="s">
        <v>78</v>
      </c>
      <c r="G5844" s="68" t="s">
        <v>384</v>
      </c>
      <c r="H5844" s="68" t="s">
        <v>451</v>
      </c>
      <c r="I5844" s="65">
        <v>3906</v>
      </c>
      <c r="J5844" s="65">
        <v>812</v>
      </c>
      <c r="K5844" s="65" t="s">
        <v>390</v>
      </c>
    </row>
    <row r="5845" spans="1:11" ht="12.75" customHeight="1">
      <c r="A5845" s="68" t="s">
        <v>307</v>
      </c>
      <c r="B5845" s="68" t="s">
        <v>308</v>
      </c>
      <c r="C5845" s="68" t="s">
        <v>287</v>
      </c>
      <c r="D5845" s="68" t="s">
        <v>359</v>
      </c>
      <c r="E5845" s="68" t="s">
        <v>360</v>
      </c>
      <c r="F5845" s="68" t="s">
        <v>78</v>
      </c>
      <c r="G5845" s="68" t="s">
        <v>384</v>
      </c>
      <c r="H5845" s="68" t="s">
        <v>365</v>
      </c>
      <c r="I5845" s="65">
        <v>4341</v>
      </c>
      <c r="J5845" s="65">
        <v>812</v>
      </c>
      <c r="K5845" s="65" t="s">
        <v>390</v>
      </c>
    </row>
    <row r="5846" spans="1:11" ht="12.75" customHeight="1">
      <c r="A5846" s="68" t="s">
        <v>307</v>
      </c>
      <c r="B5846" s="68" t="s">
        <v>308</v>
      </c>
      <c r="C5846" s="68" t="s">
        <v>287</v>
      </c>
      <c r="D5846" s="68" t="s">
        <v>359</v>
      </c>
      <c r="E5846" s="68" t="s">
        <v>360</v>
      </c>
      <c r="F5846" s="68" t="s">
        <v>78</v>
      </c>
      <c r="G5846" s="68" t="s">
        <v>384</v>
      </c>
      <c r="H5846" s="68" t="s">
        <v>366</v>
      </c>
      <c r="I5846" s="65">
        <v>254</v>
      </c>
      <c r="J5846" s="65">
        <v>812</v>
      </c>
      <c r="K5846" s="65" t="s">
        <v>390</v>
      </c>
    </row>
    <row r="5847" spans="1:11" ht="12.75" customHeight="1">
      <c r="A5847" s="68" t="s">
        <v>307</v>
      </c>
      <c r="B5847" s="68" t="s">
        <v>308</v>
      </c>
      <c r="C5847" s="68" t="s">
        <v>287</v>
      </c>
      <c r="D5847" s="68" t="s">
        <v>359</v>
      </c>
      <c r="E5847" s="68" t="s">
        <v>360</v>
      </c>
      <c r="F5847" s="68" t="s">
        <v>78</v>
      </c>
      <c r="G5847" s="68" t="s">
        <v>384</v>
      </c>
      <c r="H5847" s="68" t="s">
        <v>367</v>
      </c>
      <c r="I5847" s="65">
        <v>1</v>
      </c>
      <c r="J5847" s="65">
        <v>812</v>
      </c>
      <c r="K5847" s="65" t="s">
        <v>390</v>
      </c>
    </row>
    <row r="5848" spans="1:11" ht="12.75" customHeight="1">
      <c r="A5848" s="68" t="s">
        <v>307</v>
      </c>
      <c r="B5848" s="68" t="s">
        <v>308</v>
      </c>
      <c r="C5848" s="68" t="s">
        <v>287</v>
      </c>
      <c r="D5848" s="68" t="s">
        <v>359</v>
      </c>
      <c r="E5848" s="68" t="s">
        <v>360</v>
      </c>
      <c r="F5848" s="68" t="s">
        <v>78</v>
      </c>
      <c r="G5848" s="68" t="s">
        <v>384</v>
      </c>
      <c r="H5848" s="68" t="s">
        <v>451</v>
      </c>
      <c r="I5848" s="65">
        <v>223</v>
      </c>
      <c r="J5848" s="65">
        <v>718</v>
      </c>
      <c r="K5848" s="65" t="s">
        <v>503</v>
      </c>
    </row>
    <row r="5849" spans="1:11" ht="12.75" customHeight="1">
      <c r="A5849" s="68" t="s">
        <v>307</v>
      </c>
      <c r="B5849" s="68" t="s">
        <v>308</v>
      </c>
      <c r="C5849" s="68" t="s">
        <v>287</v>
      </c>
      <c r="D5849" s="68" t="s">
        <v>359</v>
      </c>
      <c r="E5849" s="68" t="s">
        <v>360</v>
      </c>
      <c r="F5849" s="68" t="s">
        <v>78</v>
      </c>
      <c r="G5849" s="68" t="s">
        <v>384</v>
      </c>
      <c r="H5849" s="68" t="s">
        <v>365</v>
      </c>
      <c r="I5849" s="65">
        <v>92</v>
      </c>
      <c r="J5849" s="65">
        <v>718</v>
      </c>
      <c r="K5849" s="65" t="s">
        <v>503</v>
      </c>
    </row>
    <row r="5850" spans="1:11" ht="12.75" customHeight="1">
      <c r="A5850" s="68" t="s">
        <v>307</v>
      </c>
      <c r="B5850" s="68" t="s">
        <v>308</v>
      </c>
      <c r="C5850" s="68" t="s">
        <v>287</v>
      </c>
      <c r="D5850" s="68" t="s">
        <v>359</v>
      </c>
      <c r="E5850" s="68" t="s">
        <v>360</v>
      </c>
      <c r="F5850" s="68" t="s">
        <v>78</v>
      </c>
      <c r="G5850" s="68" t="s">
        <v>384</v>
      </c>
      <c r="H5850" s="68" t="s">
        <v>366</v>
      </c>
      <c r="I5850" s="65">
        <v>70</v>
      </c>
      <c r="J5850" s="65">
        <v>718</v>
      </c>
      <c r="K5850" s="65" t="s">
        <v>503</v>
      </c>
    </row>
    <row r="5851" spans="1:11" ht="12.75" customHeight="1">
      <c r="A5851" s="68" t="s">
        <v>307</v>
      </c>
      <c r="B5851" s="68" t="s">
        <v>308</v>
      </c>
      <c r="C5851" s="68" t="s">
        <v>287</v>
      </c>
      <c r="D5851" s="68" t="s">
        <v>359</v>
      </c>
      <c r="E5851" s="68" t="s">
        <v>360</v>
      </c>
      <c r="F5851" s="68" t="s">
        <v>78</v>
      </c>
      <c r="G5851" s="68" t="s">
        <v>384</v>
      </c>
      <c r="H5851" s="68" t="s">
        <v>367</v>
      </c>
      <c r="I5851" s="65">
        <v>87</v>
      </c>
      <c r="J5851" s="65">
        <v>718</v>
      </c>
      <c r="K5851" s="65" t="s">
        <v>503</v>
      </c>
    </row>
    <row r="5852" spans="1:11" ht="12.75" customHeight="1">
      <c r="A5852" s="68" t="s">
        <v>307</v>
      </c>
      <c r="B5852" s="68" t="s">
        <v>308</v>
      </c>
      <c r="C5852" s="68" t="s">
        <v>287</v>
      </c>
      <c r="D5852" s="68" t="s">
        <v>359</v>
      </c>
      <c r="E5852" s="68" t="s">
        <v>360</v>
      </c>
      <c r="F5852" s="68" t="s">
        <v>78</v>
      </c>
      <c r="G5852" s="68" t="s">
        <v>384</v>
      </c>
      <c r="H5852" s="68" t="s">
        <v>247</v>
      </c>
      <c r="I5852" s="65">
        <v>149</v>
      </c>
      <c r="J5852" s="65">
        <v>718</v>
      </c>
      <c r="K5852" s="65" t="s">
        <v>503</v>
      </c>
    </row>
    <row r="5853" spans="1:11" ht="12.75" customHeight="1">
      <c r="A5853" s="68" t="s">
        <v>307</v>
      </c>
      <c r="B5853" s="68" t="s">
        <v>308</v>
      </c>
      <c r="C5853" s="68" t="s">
        <v>287</v>
      </c>
      <c r="D5853" s="68" t="s">
        <v>359</v>
      </c>
      <c r="E5853" s="68" t="s">
        <v>360</v>
      </c>
      <c r="F5853" s="68" t="s">
        <v>78</v>
      </c>
      <c r="G5853" s="68" t="s">
        <v>384</v>
      </c>
      <c r="H5853" s="68" t="s">
        <v>375</v>
      </c>
      <c r="I5853" s="65">
        <v>105</v>
      </c>
      <c r="J5853" s="65">
        <v>718</v>
      </c>
      <c r="K5853" s="65" t="s">
        <v>503</v>
      </c>
    </row>
    <row r="5854" spans="1:11" ht="12.75" customHeight="1">
      <c r="A5854" s="68" t="s">
        <v>307</v>
      </c>
      <c r="B5854" s="68" t="s">
        <v>308</v>
      </c>
      <c r="C5854" s="68" t="s">
        <v>287</v>
      </c>
      <c r="D5854" s="68" t="s">
        <v>359</v>
      </c>
      <c r="E5854" s="68" t="s">
        <v>360</v>
      </c>
      <c r="F5854" s="68" t="s">
        <v>78</v>
      </c>
      <c r="G5854" s="68" t="s">
        <v>384</v>
      </c>
      <c r="H5854" s="68" t="s">
        <v>368</v>
      </c>
      <c r="I5854" s="65">
        <v>62</v>
      </c>
      <c r="J5854" s="65">
        <v>718</v>
      </c>
      <c r="K5854" s="65" t="s">
        <v>503</v>
      </c>
    </row>
    <row r="5855" spans="1:11" ht="12.75" customHeight="1">
      <c r="A5855" s="68" t="s">
        <v>307</v>
      </c>
      <c r="B5855" s="68" t="s">
        <v>308</v>
      </c>
      <c r="C5855" s="68" t="s">
        <v>287</v>
      </c>
      <c r="D5855" s="68" t="s">
        <v>359</v>
      </c>
      <c r="E5855" s="68" t="s">
        <v>360</v>
      </c>
      <c r="F5855" s="68" t="s">
        <v>78</v>
      </c>
      <c r="G5855" s="68" t="s">
        <v>384</v>
      </c>
      <c r="H5855" s="68" t="s">
        <v>491</v>
      </c>
      <c r="I5855" s="65">
        <v>1</v>
      </c>
      <c r="J5855" s="65">
        <v>718</v>
      </c>
      <c r="K5855" s="65" t="s">
        <v>503</v>
      </c>
    </row>
    <row r="5856" spans="1:11" ht="12.75" customHeight="1">
      <c r="A5856" s="68" t="s">
        <v>307</v>
      </c>
      <c r="B5856" s="68" t="s">
        <v>308</v>
      </c>
      <c r="C5856" s="68" t="s">
        <v>287</v>
      </c>
      <c r="D5856" s="68" t="s">
        <v>359</v>
      </c>
      <c r="E5856" s="68" t="s">
        <v>360</v>
      </c>
      <c r="F5856" s="68" t="s">
        <v>78</v>
      </c>
      <c r="G5856" s="68" t="s">
        <v>384</v>
      </c>
      <c r="H5856" s="68" t="s">
        <v>369</v>
      </c>
      <c r="I5856" s="65">
        <v>1</v>
      </c>
      <c r="J5856" s="65">
        <v>718</v>
      </c>
      <c r="K5856" s="65" t="s">
        <v>503</v>
      </c>
    </row>
    <row r="5857" spans="1:11" ht="12.75" customHeight="1">
      <c r="A5857" s="68" t="s">
        <v>307</v>
      </c>
      <c r="B5857" s="68" t="s">
        <v>308</v>
      </c>
      <c r="C5857" s="68" t="s">
        <v>287</v>
      </c>
      <c r="D5857" s="68" t="s">
        <v>359</v>
      </c>
      <c r="E5857" s="68" t="s">
        <v>360</v>
      </c>
      <c r="F5857" s="68" t="s">
        <v>78</v>
      </c>
      <c r="G5857" s="68" t="s">
        <v>384</v>
      </c>
      <c r="H5857" s="68" t="s">
        <v>451</v>
      </c>
      <c r="I5857" s="65">
        <v>39</v>
      </c>
      <c r="J5857" s="65">
        <v>703</v>
      </c>
      <c r="K5857" s="65" t="s">
        <v>425</v>
      </c>
    </row>
    <row r="5858" spans="1:11" ht="12.75" customHeight="1">
      <c r="A5858" s="68" t="s">
        <v>307</v>
      </c>
      <c r="B5858" s="68" t="s">
        <v>308</v>
      </c>
      <c r="C5858" s="68" t="s">
        <v>287</v>
      </c>
      <c r="D5858" s="68" t="s">
        <v>359</v>
      </c>
      <c r="E5858" s="68" t="s">
        <v>360</v>
      </c>
      <c r="F5858" s="68" t="s">
        <v>78</v>
      </c>
      <c r="G5858" s="68" t="s">
        <v>384</v>
      </c>
      <c r="H5858" s="68" t="s">
        <v>365</v>
      </c>
      <c r="I5858" s="65">
        <v>26</v>
      </c>
      <c r="J5858" s="65">
        <v>703</v>
      </c>
      <c r="K5858" s="65" t="s">
        <v>425</v>
      </c>
    </row>
    <row r="5859" spans="1:11" ht="12.75" customHeight="1">
      <c r="A5859" s="68" t="s">
        <v>307</v>
      </c>
      <c r="B5859" s="68" t="s">
        <v>308</v>
      </c>
      <c r="C5859" s="68" t="s">
        <v>287</v>
      </c>
      <c r="D5859" s="68" t="s">
        <v>359</v>
      </c>
      <c r="E5859" s="68" t="s">
        <v>360</v>
      </c>
      <c r="F5859" s="68" t="s">
        <v>78</v>
      </c>
      <c r="G5859" s="68" t="s">
        <v>384</v>
      </c>
      <c r="H5859" s="68" t="s">
        <v>366</v>
      </c>
      <c r="I5859" s="65">
        <v>7</v>
      </c>
      <c r="J5859" s="65">
        <v>703</v>
      </c>
      <c r="K5859" s="65" t="s">
        <v>425</v>
      </c>
    </row>
    <row r="5860" spans="1:11" ht="12.75" customHeight="1">
      <c r="A5860" s="68" t="s">
        <v>307</v>
      </c>
      <c r="B5860" s="68" t="s">
        <v>308</v>
      </c>
      <c r="C5860" s="68" t="s">
        <v>287</v>
      </c>
      <c r="D5860" s="68" t="s">
        <v>359</v>
      </c>
      <c r="E5860" s="68" t="s">
        <v>360</v>
      </c>
      <c r="F5860" s="68" t="s">
        <v>78</v>
      </c>
      <c r="G5860" s="68" t="s">
        <v>384</v>
      </c>
      <c r="H5860" s="68" t="s">
        <v>247</v>
      </c>
      <c r="I5860" s="65">
        <v>1</v>
      </c>
      <c r="J5860" s="65">
        <v>703</v>
      </c>
      <c r="K5860" s="65" t="s">
        <v>425</v>
      </c>
    </row>
    <row r="5861" spans="1:11" ht="12.75" customHeight="1">
      <c r="A5861" s="68" t="s">
        <v>307</v>
      </c>
      <c r="B5861" s="68" t="s">
        <v>308</v>
      </c>
      <c r="C5861" s="68" t="s">
        <v>287</v>
      </c>
      <c r="D5861" s="68" t="s">
        <v>359</v>
      </c>
      <c r="E5861" s="68" t="s">
        <v>360</v>
      </c>
      <c r="F5861" s="68" t="s">
        <v>78</v>
      </c>
      <c r="G5861" s="68" t="s">
        <v>384</v>
      </c>
      <c r="H5861" s="68" t="s">
        <v>369</v>
      </c>
      <c r="I5861" s="65">
        <v>1</v>
      </c>
      <c r="J5861" s="65">
        <v>717</v>
      </c>
      <c r="K5861" s="65" t="s">
        <v>438</v>
      </c>
    </row>
    <row r="5862" spans="1:11" ht="12.75" customHeight="1">
      <c r="A5862" s="68" t="s">
        <v>307</v>
      </c>
      <c r="B5862" s="68" t="s">
        <v>308</v>
      </c>
      <c r="C5862" s="68" t="s">
        <v>287</v>
      </c>
      <c r="D5862" s="68" t="s">
        <v>359</v>
      </c>
      <c r="E5862" s="68" t="s">
        <v>360</v>
      </c>
      <c r="F5862" s="68" t="s">
        <v>78</v>
      </c>
      <c r="G5862" s="68" t="s">
        <v>384</v>
      </c>
      <c r="H5862" s="68" t="s">
        <v>369</v>
      </c>
      <c r="I5862" s="65">
        <v>1</v>
      </c>
      <c r="J5862" s="65">
        <v>704</v>
      </c>
      <c r="K5862" s="65" t="s">
        <v>311</v>
      </c>
    </row>
    <row r="5863" spans="1:11" ht="12.75" customHeight="1">
      <c r="A5863" s="68" t="s">
        <v>307</v>
      </c>
      <c r="B5863" s="68" t="s">
        <v>308</v>
      </c>
      <c r="C5863" s="68" t="s">
        <v>287</v>
      </c>
      <c r="D5863" s="68" t="s">
        <v>359</v>
      </c>
      <c r="E5863" s="68" t="s">
        <v>360</v>
      </c>
      <c r="F5863" s="68" t="s">
        <v>78</v>
      </c>
      <c r="G5863" s="68" t="s">
        <v>384</v>
      </c>
      <c r="H5863" s="68" t="s">
        <v>375</v>
      </c>
      <c r="I5863" s="65">
        <v>1</v>
      </c>
      <c r="J5863" s="65">
        <v>705</v>
      </c>
      <c r="K5863" s="65" t="s">
        <v>461</v>
      </c>
    </row>
    <row r="5864" spans="1:11" ht="12.75" customHeight="1">
      <c r="A5864" s="68" t="s">
        <v>307</v>
      </c>
      <c r="B5864" s="68" t="s">
        <v>308</v>
      </c>
      <c r="C5864" s="68" t="s">
        <v>287</v>
      </c>
      <c r="D5864" s="68" t="s">
        <v>359</v>
      </c>
      <c r="E5864" s="68" t="s">
        <v>360</v>
      </c>
      <c r="F5864" s="68" t="s">
        <v>78</v>
      </c>
      <c r="G5864" s="68" t="s">
        <v>384</v>
      </c>
      <c r="H5864" s="68" t="s">
        <v>369</v>
      </c>
      <c r="I5864" s="65">
        <v>1</v>
      </c>
      <c r="J5864" s="65">
        <v>711</v>
      </c>
      <c r="K5864" s="65" t="s">
        <v>462</v>
      </c>
    </row>
    <row r="5865" spans="1:11" ht="12.75" customHeight="1">
      <c r="A5865" s="68" t="s">
        <v>307</v>
      </c>
      <c r="B5865" s="68" t="s">
        <v>308</v>
      </c>
      <c r="C5865" s="68" t="s">
        <v>287</v>
      </c>
      <c r="D5865" s="68" t="s">
        <v>359</v>
      </c>
      <c r="E5865" s="68" t="s">
        <v>360</v>
      </c>
      <c r="F5865" s="68" t="s">
        <v>78</v>
      </c>
      <c r="G5865" s="68" t="s">
        <v>384</v>
      </c>
      <c r="H5865" s="68" t="s">
        <v>365</v>
      </c>
      <c r="I5865" s="65">
        <v>5</v>
      </c>
      <c r="J5865" s="65">
        <v>706</v>
      </c>
      <c r="K5865" s="65" t="s">
        <v>250</v>
      </c>
    </row>
    <row r="5866" spans="1:11" ht="12.75" customHeight="1">
      <c r="A5866" s="68" t="s">
        <v>307</v>
      </c>
      <c r="B5866" s="68" t="s">
        <v>308</v>
      </c>
      <c r="C5866" s="68" t="s">
        <v>287</v>
      </c>
      <c r="D5866" s="68" t="s">
        <v>359</v>
      </c>
      <c r="E5866" s="68" t="s">
        <v>360</v>
      </c>
      <c r="F5866" s="68" t="s">
        <v>78</v>
      </c>
      <c r="G5866" s="68" t="s">
        <v>384</v>
      </c>
      <c r="H5866" s="68" t="s">
        <v>366</v>
      </c>
      <c r="I5866" s="65">
        <v>204</v>
      </c>
      <c r="J5866" s="65">
        <v>706</v>
      </c>
      <c r="K5866" s="65" t="s">
        <v>250</v>
      </c>
    </row>
    <row r="5867" spans="1:11" ht="12.75" customHeight="1">
      <c r="A5867" s="68" t="s">
        <v>307</v>
      </c>
      <c r="B5867" s="68" t="s">
        <v>308</v>
      </c>
      <c r="C5867" s="68" t="s">
        <v>287</v>
      </c>
      <c r="D5867" s="68" t="s">
        <v>359</v>
      </c>
      <c r="E5867" s="68" t="s">
        <v>360</v>
      </c>
      <c r="F5867" s="68" t="s">
        <v>78</v>
      </c>
      <c r="G5867" s="68" t="s">
        <v>384</v>
      </c>
      <c r="H5867" s="68" t="s">
        <v>367</v>
      </c>
      <c r="I5867" s="65">
        <v>118</v>
      </c>
      <c r="J5867" s="65">
        <v>706</v>
      </c>
      <c r="K5867" s="65" t="s">
        <v>250</v>
      </c>
    </row>
    <row r="5868" spans="1:11" ht="12.75" customHeight="1">
      <c r="A5868" s="68" t="s">
        <v>307</v>
      </c>
      <c r="B5868" s="68" t="s">
        <v>308</v>
      </c>
      <c r="C5868" s="68" t="s">
        <v>287</v>
      </c>
      <c r="D5868" s="68" t="s">
        <v>359</v>
      </c>
      <c r="E5868" s="68" t="s">
        <v>360</v>
      </c>
      <c r="F5868" s="68" t="s">
        <v>78</v>
      </c>
      <c r="G5868" s="68" t="s">
        <v>384</v>
      </c>
      <c r="H5868" s="68" t="s">
        <v>247</v>
      </c>
      <c r="I5868" s="65">
        <v>36</v>
      </c>
      <c r="J5868" s="65">
        <v>706</v>
      </c>
      <c r="K5868" s="65" t="s">
        <v>250</v>
      </c>
    </row>
    <row r="5869" spans="1:11" ht="12.75" customHeight="1">
      <c r="A5869" s="68" t="s">
        <v>307</v>
      </c>
      <c r="B5869" s="68" t="s">
        <v>308</v>
      </c>
      <c r="C5869" s="68" t="s">
        <v>287</v>
      </c>
      <c r="D5869" s="68" t="s">
        <v>359</v>
      </c>
      <c r="E5869" s="68" t="s">
        <v>360</v>
      </c>
      <c r="F5869" s="68" t="s">
        <v>78</v>
      </c>
      <c r="G5869" s="68" t="s">
        <v>384</v>
      </c>
      <c r="H5869" s="68" t="s">
        <v>375</v>
      </c>
      <c r="I5869" s="65">
        <v>12</v>
      </c>
      <c r="J5869" s="65">
        <v>706</v>
      </c>
      <c r="K5869" s="65" t="s">
        <v>250</v>
      </c>
    </row>
    <row r="5870" spans="1:11" ht="12.75" customHeight="1">
      <c r="A5870" s="68" t="s">
        <v>307</v>
      </c>
      <c r="B5870" s="68" t="s">
        <v>308</v>
      </c>
      <c r="C5870" s="68" t="s">
        <v>287</v>
      </c>
      <c r="D5870" s="68" t="s">
        <v>359</v>
      </c>
      <c r="E5870" s="68" t="s">
        <v>360</v>
      </c>
      <c r="F5870" s="68" t="s">
        <v>78</v>
      </c>
      <c r="G5870" s="68" t="s">
        <v>384</v>
      </c>
      <c r="H5870" s="68" t="s">
        <v>368</v>
      </c>
      <c r="I5870" s="65">
        <v>25</v>
      </c>
      <c r="J5870" s="65">
        <v>706</v>
      </c>
      <c r="K5870" s="65" t="s">
        <v>250</v>
      </c>
    </row>
    <row r="5871" spans="1:11" ht="12.75" customHeight="1">
      <c r="A5871" s="68" t="s">
        <v>307</v>
      </c>
      <c r="B5871" s="68" t="s">
        <v>308</v>
      </c>
      <c r="C5871" s="68" t="s">
        <v>287</v>
      </c>
      <c r="D5871" s="68" t="s">
        <v>359</v>
      </c>
      <c r="E5871" s="68" t="s">
        <v>360</v>
      </c>
      <c r="F5871" s="68" t="s">
        <v>78</v>
      </c>
      <c r="G5871" s="68" t="s">
        <v>384</v>
      </c>
      <c r="H5871" s="68" t="s">
        <v>491</v>
      </c>
      <c r="I5871" s="65">
        <v>27</v>
      </c>
      <c r="J5871" s="65">
        <v>706</v>
      </c>
      <c r="K5871" s="65" t="s">
        <v>250</v>
      </c>
    </row>
    <row r="5872" spans="1:11" ht="12.75" customHeight="1">
      <c r="A5872" s="68" t="s">
        <v>307</v>
      </c>
      <c r="B5872" s="68" t="s">
        <v>308</v>
      </c>
      <c r="C5872" s="68" t="s">
        <v>287</v>
      </c>
      <c r="D5872" s="68" t="s">
        <v>359</v>
      </c>
      <c r="E5872" s="68" t="s">
        <v>360</v>
      </c>
      <c r="F5872" s="68" t="s">
        <v>78</v>
      </c>
      <c r="G5872" s="68" t="s">
        <v>384</v>
      </c>
      <c r="H5872" s="68" t="s">
        <v>369</v>
      </c>
      <c r="I5872" s="65">
        <v>3</v>
      </c>
      <c r="J5872" s="65">
        <v>706</v>
      </c>
      <c r="K5872" s="65" t="s">
        <v>250</v>
      </c>
    </row>
    <row r="5873" spans="1:11" ht="12.75" customHeight="1">
      <c r="A5873" s="68" t="s">
        <v>307</v>
      </c>
      <c r="B5873" s="68" t="s">
        <v>308</v>
      </c>
      <c r="C5873" s="68" t="s">
        <v>287</v>
      </c>
      <c r="D5873" s="68" t="s">
        <v>359</v>
      </c>
      <c r="E5873" s="68" t="s">
        <v>360</v>
      </c>
      <c r="F5873" s="68" t="s">
        <v>78</v>
      </c>
      <c r="G5873" s="68" t="s">
        <v>384</v>
      </c>
      <c r="H5873" s="68" t="s">
        <v>638</v>
      </c>
      <c r="I5873" s="65">
        <v>1</v>
      </c>
      <c r="J5873" s="65">
        <v>706</v>
      </c>
      <c r="K5873" s="65" t="s">
        <v>250</v>
      </c>
    </row>
    <row r="5874" spans="1:11" ht="12.75" customHeight="1">
      <c r="A5874" s="68" t="s">
        <v>307</v>
      </c>
      <c r="B5874" s="68" t="s">
        <v>308</v>
      </c>
      <c r="C5874" s="68" t="s">
        <v>287</v>
      </c>
      <c r="D5874" s="68" t="s">
        <v>359</v>
      </c>
      <c r="E5874" s="68" t="s">
        <v>360</v>
      </c>
      <c r="F5874" s="68" t="s">
        <v>78</v>
      </c>
      <c r="G5874" s="68" t="s">
        <v>384</v>
      </c>
      <c r="H5874" s="68" t="s">
        <v>367</v>
      </c>
      <c r="I5874" s="65">
        <v>6</v>
      </c>
      <c r="J5874" s="65">
        <v>702</v>
      </c>
      <c r="K5874" s="65" t="s">
        <v>312</v>
      </c>
    </row>
    <row r="5875" spans="1:11" ht="12.75" customHeight="1">
      <c r="A5875" s="68" t="s">
        <v>307</v>
      </c>
      <c r="B5875" s="68" t="s">
        <v>308</v>
      </c>
      <c r="C5875" s="68" t="s">
        <v>287</v>
      </c>
      <c r="D5875" s="68" t="s">
        <v>359</v>
      </c>
      <c r="E5875" s="68" t="s">
        <v>360</v>
      </c>
      <c r="F5875" s="68" t="s">
        <v>78</v>
      </c>
      <c r="G5875" s="68" t="s">
        <v>384</v>
      </c>
      <c r="H5875" s="68" t="s">
        <v>247</v>
      </c>
      <c r="I5875" s="65">
        <v>15</v>
      </c>
      <c r="J5875" s="65">
        <v>702</v>
      </c>
      <c r="K5875" s="65" t="s">
        <v>312</v>
      </c>
    </row>
    <row r="5876" spans="1:11" ht="12.75" customHeight="1">
      <c r="A5876" s="68" t="s">
        <v>307</v>
      </c>
      <c r="B5876" s="68" t="s">
        <v>308</v>
      </c>
      <c r="C5876" s="68" t="s">
        <v>287</v>
      </c>
      <c r="D5876" s="68" t="s">
        <v>359</v>
      </c>
      <c r="E5876" s="68" t="s">
        <v>360</v>
      </c>
      <c r="F5876" s="68" t="s">
        <v>78</v>
      </c>
      <c r="G5876" s="68" t="s">
        <v>384</v>
      </c>
      <c r="H5876" s="68" t="s">
        <v>375</v>
      </c>
      <c r="I5876" s="65">
        <v>5</v>
      </c>
      <c r="J5876" s="65">
        <v>702</v>
      </c>
      <c r="K5876" s="65" t="s">
        <v>312</v>
      </c>
    </row>
    <row r="5877" spans="1:11" ht="12.75" customHeight="1">
      <c r="A5877" s="68" t="s">
        <v>307</v>
      </c>
      <c r="B5877" s="68" t="s">
        <v>308</v>
      </c>
      <c r="C5877" s="68" t="s">
        <v>287</v>
      </c>
      <c r="D5877" s="68" t="s">
        <v>359</v>
      </c>
      <c r="E5877" s="68" t="s">
        <v>360</v>
      </c>
      <c r="F5877" s="68" t="s">
        <v>78</v>
      </c>
      <c r="G5877" s="68" t="s">
        <v>384</v>
      </c>
      <c r="H5877" s="68" t="s">
        <v>368</v>
      </c>
      <c r="I5877" s="65">
        <v>8</v>
      </c>
      <c r="J5877" s="65">
        <v>702</v>
      </c>
      <c r="K5877" s="65" t="s">
        <v>312</v>
      </c>
    </row>
    <row r="5878" spans="1:11" ht="12.75" customHeight="1">
      <c r="A5878" s="68" t="s">
        <v>307</v>
      </c>
      <c r="B5878" s="68" t="s">
        <v>308</v>
      </c>
      <c r="C5878" s="68" t="s">
        <v>287</v>
      </c>
      <c r="D5878" s="68" t="s">
        <v>359</v>
      </c>
      <c r="E5878" s="68" t="s">
        <v>360</v>
      </c>
      <c r="F5878" s="68" t="s">
        <v>78</v>
      </c>
      <c r="G5878" s="68" t="s">
        <v>384</v>
      </c>
      <c r="H5878" s="68" t="s">
        <v>491</v>
      </c>
      <c r="I5878" s="65">
        <v>3</v>
      </c>
      <c r="J5878" s="65">
        <v>702</v>
      </c>
      <c r="K5878" s="65" t="s">
        <v>312</v>
      </c>
    </row>
    <row r="5879" spans="1:11" ht="12.75" customHeight="1">
      <c r="A5879" s="68" t="s">
        <v>307</v>
      </c>
      <c r="B5879" s="68" t="s">
        <v>308</v>
      </c>
      <c r="C5879" s="68" t="s">
        <v>287</v>
      </c>
      <c r="D5879" s="68" t="s">
        <v>359</v>
      </c>
      <c r="E5879" s="68" t="s">
        <v>360</v>
      </c>
      <c r="F5879" s="68" t="s">
        <v>78</v>
      </c>
      <c r="G5879" s="68" t="s">
        <v>384</v>
      </c>
      <c r="H5879" s="68" t="s">
        <v>369</v>
      </c>
      <c r="I5879" s="65">
        <v>2</v>
      </c>
      <c r="J5879" s="65">
        <v>702</v>
      </c>
      <c r="K5879" s="65" t="s">
        <v>312</v>
      </c>
    </row>
    <row r="5880" spans="1:11" ht="12.75" customHeight="1">
      <c r="A5880" s="68" t="s">
        <v>307</v>
      </c>
      <c r="B5880" s="68" t="s">
        <v>308</v>
      </c>
      <c r="C5880" s="68" t="s">
        <v>287</v>
      </c>
      <c r="D5880" s="68" t="s">
        <v>359</v>
      </c>
      <c r="E5880" s="68" t="s">
        <v>360</v>
      </c>
      <c r="F5880" s="68" t="s">
        <v>79</v>
      </c>
      <c r="G5880" s="68" t="s">
        <v>392</v>
      </c>
      <c r="H5880" s="68" t="s">
        <v>451</v>
      </c>
      <c r="I5880" s="65">
        <v>1883</v>
      </c>
      <c r="J5880" s="65">
        <v>801</v>
      </c>
      <c r="K5880" s="65" t="s">
        <v>393</v>
      </c>
    </row>
    <row r="5881" spans="1:11" ht="12.75" customHeight="1">
      <c r="A5881" s="68" t="s">
        <v>307</v>
      </c>
      <c r="B5881" s="68" t="s">
        <v>308</v>
      </c>
      <c r="C5881" s="68" t="s">
        <v>287</v>
      </c>
      <c r="D5881" s="68" t="s">
        <v>359</v>
      </c>
      <c r="E5881" s="68" t="s">
        <v>360</v>
      </c>
      <c r="F5881" s="68" t="s">
        <v>79</v>
      </c>
      <c r="G5881" s="68" t="s">
        <v>392</v>
      </c>
      <c r="H5881" s="68" t="s">
        <v>365</v>
      </c>
      <c r="I5881" s="65">
        <v>2337</v>
      </c>
      <c r="J5881" s="65">
        <v>801</v>
      </c>
      <c r="K5881" s="65" t="s">
        <v>393</v>
      </c>
    </row>
    <row r="5882" spans="1:11" ht="12.75" customHeight="1">
      <c r="A5882" s="68" t="s">
        <v>307</v>
      </c>
      <c r="B5882" s="68" t="s">
        <v>308</v>
      </c>
      <c r="C5882" s="68" t="s">
        <v>287</v>
      </c>
      <c r="D5882" s="68" t="s">
        <v>359</v>
      </c>
      <c r="E5882" s="68" t="s">
        <v>360</v>
      </c>
      <c r="F5882" s="68" t="s">
        <v>79</v>
      </c>
      <c r="G5882" s="68" t="s">
        <v>392</v>
      </c>
      <c r="H5882" s="68" t="s">
        <v>366</v>
      </c>
      <c r="I5882" s="65">
        <v>1654</v>
      </c>
      <c r="J5882" s="65">
        <v>801</v>
      </c>
      <c r="K5882" s="65" t="s">
        <v>393</v>
      </c>
    </row>
    <row r="5883" spans="1:11" ht="12.75" customHeight="1">
      <c r="A5883" s="68" t="s">
        <v>307</v>
      </c>
      <c r="B5883" s="68" t="s">
        <v>308</v>
      </c>
      <c r="C5883" s="68" t="s">
        <v>287</v>
      </c>
      <c r="D5883" s="68" t="s">
        <v>359</v>
      </c>
      <c r="E5883" s="68" t="s">
        <v>360</v>
      </c>
      <c r="F5883" s="68" t="s">
        <v>79</v>
      </c>
      <c r="G5883" s="68" t="s">
        <v>392</v>
      </c>
      <c r="H5883" s="68" t="s">
        <v>367</v>
      </c>
      <c r="I5883" s="65">
        <v>1227</v>
      </c>
      <c r="J5883" s="65">
        <v>801</v>
      </c>
      <c r="K5883" s="65" t="s">
        <v>393</v>
      </c>
    </row>
    <row r="5884" spans="1:11" ht="12.75" customHeight="1">
      <c r="A5884" s="68" t="s">
        <v>307</v>
      </c>
      <c r="B5884" s="68" t="s">
        <v>308</v>
      </c>
      <c r="C5884" s="68" t="s">
        <v>287</v>
      </c>
      <c r="D5884" s="68" t="s">
        <v>359</v>
      </c>
      <c r="E5884" s="68" t="s">
        <v>360</v>
      </c>
      <c r="F5884" s="68" t="s">
        <v>79</v>
      </c>
      <c r="G5884" s="68" t="s">
        <v>392</v>
      </c>
      <c r="H5884" s="68" t="s">
        <v>247</v>
      </c>
      <c r="I5884" s="65">
        <v>903</v>
      </c>
      <c r="J5884" s="65">
        <v>801</v>
      </c>
      <c r="K5884" s="65" t="s">
        <v>393</v>
      </c>
    </row>
    <row r="5885" spans="1:11" ht="12.75" customHeight="1">
      <c r="A5885" s="68" t="s">
        <v>307</v>
      </c>
      <c r="B5885" s="68" t="s">
        <v>308</v>
      </c>
      <c r="C5885" s="68" t="s">
        <v>287</v>
      </c>
      <c r="D5885" s="68" t="s">
        <v>359</v>
      </c>
      <c r="E5885" s="68" t="s">
        <v>360</v>
      </c>
      <c r="F5885" s="68" t="s">
        <v>79</v>
      </c>
      <c r="G5885" s="68" t="s">
        <v>392</v>
      </c>
      <c r="H5885" s="68" t="s">
        <v>375</v>
      </c>
      <c r="I5885" s="65">
        <v>737</v>
      </c>
      <c r="J5885" s="65">
        <v>801</v>
      </c>
      <c r="K5885" s="65" t="s">
        <v>393</v>
      </c>
    </row>
    <row r="5886" spans="1:11" ht="12.75" customHeight="1">
      <c r="A5886" s="68" t="s">
        <v>307</v>
      </c>
      <c r="B5886" s="68" t="s">
        <v>308</v>
      </c>
      <c r="C5886" s="68" t="s">
        <v>287</v>
      </c>
      <c r="D5886" s="68" t="s">
        <v>359</v>
      </c>
      <c r="E5886" s="68" t="s">
        <v>360</v>
      </c>
      <c r="F5886" s="68" t="s">
        <v>79</v>
      </c>
      <c r="G5886" s="68" t="s">
        <v>392</v>
      </c>
      <c r="H5886" s="68" t="s">
        <v>368</v>
      </c>
      <c r="I5886" s="65">
        <v>518</v>
      </c>
      <c r="J5886" s="65">
        <v>801</v>
      </c>
      <c r="K5886" s="65" t="s">
        <v>393</v>
      </c>
    </row>
    <row r="5887" spans="1:11" ht="12.75" customHeight="1">
      <c r="A5887" s="68" t="s">
        <v>307</v>
      </c>
      <c r="B5887" s="68" t="s">
        <v>308</v>
      </c>
      <c r="C5887" s="68" t="s">
        <v>287</v>
      </c>
      <c r="D5887" s="68" t="s">
        <v>359</v>
      </c>
      <c r="E5887" s="68" t="s">
        <v>360</v>
      </c>
      <c r="F5887" s="68" t="s">
        <v>79</v>
      </c>
      <c r="G5887" s="68" t="s">
        <v>392</v>
      </c>
      <c r="H5887" s="68" t="s">
        <v>491</v>
      </c>
      <c r="I5887" s="65">
        <v>415</v>
      </c>
      <c r="J5887" s="65">
        <v>801</v>
      </c>
      <c r="K5887" s="65" t="s">
        <v>393</v>
      </c>
    </row>
    <row r="5888" spans="1:11" ht="12.75" customHeight="1">
      <c r="A5888" s="68" t="s">
        <v>307</v>
      </c>
      <c r="B5888" s="68" t="s">
        <v>308</v>
      </c>
      <c r="C5888" s="68" t="s">
        <v>287</v>
      </c>
      <c r="D5888" s="68" t="s">
        <v>359</v>
      </c>
      <c r="E5888" s="68" t="s">
        <v>360</v>
      </c>
      <c r="F5888" s="68" t="s">
        <v>79</v>
      </c>
      <c r="G5888" s="68" t="s">
        <v>392</v>
      </c>
      <c r="H5888" s="68" t="s">
        <v>369</v>
      </c>
      <c r="I5888" s="65">
        <v>83</v>
      </c>
      <c r="J5888" s="65">
        <v>801</v>
      </c>
      <c r="K5888" s="65" t="s">
        <v>393</v>
      </c>
    </row>
    <row r="5889" spans="1:11" ht="12.75" customHeight="1">
      <c r="A5889" s="68" t="s">
        <v>307</v>
      </c>
      <c r="B5889" s="68" t="s">
        <v>308</v>
      </c>
      <c r="C5889" s="68" t="s">
        <v>287</v>
      </c>
      <c r="D5889" s="68" t="s">
        <v>359</v>
      </c>
      <c r="E5889" s="68" t="s">
        <v>360</v>
      </c>
      <c r="F5889" s="68" t="s">
        <v>79</v>
      </c>
      <c r="G5889" s="68" t="s">
        <v>392</v>
      </c>
      <c r="H5889" s="68" t="s">
        <v>638</v>
      </c>
      <c r="I5889" s="65">
        <v>1</v>
      </c>
      <c r="J5889" s="65">
        <v>801</v>
      </c>
      <c r="K5889" s="65" t="s">
        <v>393</v>
      </c>
    </row>
    <row r="5890" spans="1:11" ht="12.75" customHeight="1">
      <c r="A5890" s="68" t="s">
        <v>307</v>
      </c>
      <c r="B5890" s="68" t="s">
        <v>308</v>
      </c>
      <c r="C5890" s="68" t="s">
        <v>287</v>
      </c>
      <c r="D5890" s="68" t="s">
        <v>359</v>
      </c>
      <c r="E5890" s="68" t="s">
        <v>360</v>
      </c>
      <c r="F5890" s="68" t="s">
        <v>79</v>
      </c>
      <c r="G5890" s="68" t="s">
        <v>392</v>
      </c>
      <c r="H5890" s="68" t="s">
        <v>451</v>
      </c>
      <c r="I5890" s="65">
        <v>323</v>
      </c>
      <c r="J5890" s="65">
        <v>809</v>
      </c>
      <c r="K5890" s="65" t="s">
        <v>394</v>
      </c>
    </row>
    <row r="5891" spans="1:11" ht="12.75" customHeight="1">
      <c r="A5891" s="68" t="s">
        <v>307</v>
      </c>
      <c r="B5891" s="68" t="s">
        <v>308</v>
      </c>
      <c r="C5891" s="68" t="s">
        <v>287</v>
      </c>
      <c r="D5891" s="68" t="s">
        <v>359</v>
      </c>
      <c r="E5891" s="68" t="s">
        <v>360</v>
      </c>
      <c r="F5891" s="68" t="s">
        <v>79</v>
      </c>
      <c r="G5891" s="68" t="s">
        <v>392</v>
      </c>
      <c r="H5891" s="68" t="s">
        <v>365</v>
      </c>
      <c r="I5891" s="65">
        <v>465</v>
      </c>
      <c r="J5891" s="65">
        <v>809</v>
      </c>
      <c r="K5891" s="65" t="s">
        <v>394</v>
      </c>
    </row>
    <row r="5892" spans="1:11" ht="12.75" customHeight="1">
      <c r="A5892" s="68" t="s">
        <v>307</v>
      </c>
      <c r="B5892" s="68" t="s">
        <v>308</v>
      </c>
      <c r="C5892" s="68" t="s">
        <v>287</v>
      </c>
      <c r="D5892" s="68" t="s">
        <v>359</v>
      </c>
      <c r="E5892" s="68" t="s">
        <v>360</v>
      </c>
      <c r="F5892" s="68" t="s">
        <v>79</v>
      </c>
      <c r="G5892" s="68" t="s">
        <v>392</v>
      </c>
      <c r="H5892" s="68" t="s">
        <v>366</v>
      </c>
      <c r="I5892" s="65">
        <v>354</v>
      </c>
      <c r="J5892" s="65">
        <v>809</v>
      </c>
      <c r="K5892" s="65" t="s">
        <v>394</v>
      </c>
    </row>
    <row r="5893" spans="1:11" ht="12.75" customHeight="1">
      <c r="A5893" s="68" t="s">
        <v>307</v>
      </c>
      <c r="B5893" s="68" t="s">
        <v>308</v>
      </c>
      <c r="C5893" s="68" t="s">
        <v>287</v>
      </c>
      <c r="D5893" s="68" t="s">
        <v>359</v>
      </c>
      <c r="E5893" s="68" t="s">
        <v>360</v>
      </c>
      <c r="F5893" s="68" t="s">
        <v>79</v>
      </c>
      <c r="G5893" s="68" t="s">
        <v>392</v>
      </c>
      <c r="H5893" s="68" t="s">
        <v>367</v>
      </c>
      <c r="I5893" s="65">
        <v>369</v>
      </c>
      <c r="J5893" s="65">
        <v>809</v>
      </c>
      <c r="K5893" s="65" t="s">
        <v>394</v>
      </c>
    </row>
    <row r="5894" spans="1:11" ht="12.75" customHeight="1">
      <c r="A5894" s="68" t="s">
        <v>307</v>
      </c>
      <c r="B5894" s="68" t="s">
        <v>308</v>
      </c>
      <c r="C5894" s="68" t="s">
        <v>287</v>
      </c>
      <c r="D5894" s="68" t="s">
        <v>359</v>
      </c>
      <c r="E5894" s="68" t="s">
        <v>360</v>
      </c>
      <c r="F5894" s="68" t="s">
        <v>79</v>
      </c>
      <c r="G5894" s="68" t="s">
        <v>392</v>
      </c>
      <c r="H5894" s="68" t="s">
        <v>247</v>
      </c>
      <c r="I5894" s="65">
        <v>294</v>
      </c>
      <c r="J5894" s="65">
        <v>809</v>
      </c>
      <c r="K5894" s="65" t="s">
        <v>394</v>
      </c>
    </row>
    <row r="5895" spans="1:11" ht="12.75" customHeight="1">
      <c r="A5895" s="68" t="s">
        <v>307</v>
      </c>
      <c r="B5895" s="68" t="s">
        <v>308</v>
      </c>
      <c r="C5895" s="68" t="s">
        <v>287</v>
      </c>
      <c r="D5895" s="68" t="s">
        <v>359</v>
      </c>
      <c r="E5895" s="68" t="s">
        <v>360</v>
      </c>
      <c r="F5895" s="68" t="s">
        <v>79</v>
      </c>
      <c r="G5895" s="68" t="s">
        <v>392</v>
      </c>
      <c r="H5895" s="68" t="s">
        <v>375</v>
      </c>
      <c r="I5895" s="65">
        <v>222</v>
      </c>
      <c r="J5895" s="65">
        <v>809</v>
      </c>
      <c r="K5895" s="65" t="s">
        <v>394</v>
      </c>
    </row>
    <row r="5896" spans="1:11" ht="12.75" customHeight="1">
      <c r="A5896" s="68" t="s">
        <v>307</v>
      </c>
      <c r="B5896" s="68" t="s">
        <v>308</v>
      </c>
      <c r="C5896" s="68" t="s">
        <v>287</v>
      </c>
      <c r="D5896" s="68" t="s">
        <v>359</v>
      </c>
      <c r="E5896" s="68" t="s">
        <v>360</v>
      </c>
      <c r="F5896" s="68" t="s">
        <v>79</v>
      </c>
      <c r="G5896" s="68" t="s">
        <v>392</v>
      </c>
      <c r="H5896" s="68" t="s">
        <v>368</v>
      </c>
      <c r="I5896" s="65">
        <v>362</v>
      </c>
      <c r="J5896" s="65">
        <v>809</v>
      </c>
      <c r="K5896" s="65" t="s">
        <v>394</v>
      </c>
    </row>
    <row r="5897" spans="1:11" ht="12.75" customHeight="1">
      <c r="A5897" s="68" t="s">
        <v>307</v>
      </c>
      <c r="B5897" s="68" t="s">
        <v>308</v>
      </c>
      <c r="C5897" s="68" t="s">
        <v>287</v>
      </c>
      <c r="D5897" s="68" t="s">
        <v>359</v>
      </c>
      <c r="E5897" s="68" t="s">
        <v>360</v>
      </c>
      <c r="F5897" s="68" t="s">
        <v>79</v>
      </c>
      <c r="G5897" s="68" t="s">
        <v>392</v>
      </c>
      <c r="H5897" s="68" t="s">
        <v>491</v>
      </c>
      <c r="I5897" s="65">
        <v>509</v>
      </c>
      <c r="J5897" s="65">
        <v>809</v>
      </c>
      <c r="K5897" s="65" t="s">
        <v>394</v>
      </c>
    </row>
    <row r="5898" spans="1:11" ht="12.75" customHeight="1">
      <c r="A5898" s="68" t="s">
        <v>307</v>
      </c>
      <c r="B5898" s="68" t="s">
        <v>308</v>
      </c>
      <c r="C5898" s="68" t="s">
        <v>287</v>
      </c>
      <c r="D5898" s="68" t="s">
        <v>359</v>
      </c>
      <c r="E5898" s="68" t="s">
        <v>360</v>
      </c>
      <c r="F5898" s="68" t="s">
        <v>79</v>
      </c>
      <c r="G5898" s="68" t="s">
        <v>392</v>
      </c>
      <c r="H5898" s="68" t="s">
        <v>369</v>
      </c>
      <c r="I5898" s="65">
        <v>111</v>
      </c>
      <c r="J5898" s="65">
        <v>809</v>
      </c>
      <c r="K5898" s="65" t="s">
        <v>394</v>
      </c>
    </row>
    <row r="5899" spans="1:11" ht="12.75" customHeight="1">
      <c r="A5899" s="68" t="s">
        <v>307</v>
      </c>
      <c r="B5899" s="68" t="s">
        <v>308</v>
      </c>
      <c r="C5899" s="68" t="s">
        <v>287</v>
      </c>
      <c r="D5899" s="68" t="s">
        <v>359</v>
      </c>
      <c r="E5899" s="68" t="s">
        <v>360</v>
      </c>
      <c r="F5899" s="68" t="s">
        <v>79</v>
      </c>
      <c r="G5899" s="68" t="s">
        <v>392</v>
      </c>
      <c r="H5899" s="68" t="s">
        <v>451</v>
      </c>
      <c r="I5899" s="65">
        <v>20</v>
      </c>
      <c r="J5899" s="65">
        <v>806</v>
      </c>
      <c r="K5899" s="65" t="s">
        <v>264</v>
      </c>
    </row>
    <row r="5900" spans="1:11" ht="12.75" customHeight="1">
      <c r="A5900" s="68" t="s">
        <v>307</v>
      </c>
      <c r="B5900" s="68" t="s">
        <v>308</v>
      </c>
      <c r="C5900" s="68" t="s">
        <v>287</v>
      </c>
      <c r="D5900" s="68" t="s">
        <v>359</v>
      </c>
      <c r="E5900" s="68" t="s">
        <v>360</v>
      </c>
      <c r="F5900" s="68" t="s">
        <v>79</v>
      </c>
      <c r="G5900" s="68" t="s">
        <v>392</v>
      </c>
      <c r="H5900" s="68" t="s">
        <v>365</v>
      </c>
      <c r="I5900" s="65">
        <v>63</v>
      </c>
      <c r="J5900" s="65">
        <v>806</v>
      </c>
      <c r="K5900" s="65" t="s">
        <v>264</v>
      </c>
    </row>
    <row r="5901" spans="1:11" ht="12.75" customHeight="1">
      <c r="A5901" s="68" t="s">
        <v>307</v>
      </c>
      <c r="B5901" s="68" t="s">
        <v>308</v>
      </c>
      <c r="C5901" s="68" t="s">
        <v>287</v>
      </c>
      <c r="D5901" s="68" t="s">
        <v>359</v>
      </c>
      <c r="E5901" s="68" t="s">
        <v>360</v>
      </c>
      <c r="F5901" s="68" t="s">
        <v>79</v>
      </c>
      <c r="G5901" s="68" t="s">
        <v>392</v>
      </c>
      <c r="H5901" s="68" t="s">
        <v>366</v>
      </c>
      <c r="I5901" s="65">
        <v>92</v>
      </c>
      <c r="J5901" s="65">
        <v>806</v>
      </c>
      <c r="K5901" s="65" t="s">
        <v>264</v>
      </c>
    </row>
    <row r="5902" spans="1:11" ht="12.75" customHeight="1">
      <c r="A5902" s="68" t="s">
        <v>307</v>
      </c>
      <c r="B5902" s="68" t="s">
        <v>308</v>
      </c>
      <c r="C5902" s="68" t="s">
        <v>287</v>
      </c>
      <c r="D5902" s="68" t="s">
        <v>359</v>
      </c>
      <c r="E5902" s="68" t="s">
        <v>360</v>
      </c>
      <c r="F5902" s="68" t="s">
        <v>79</v>
      </c>
      <c r="G5902" s="68" t="s">
        <v>392</v>
      </c>
      <c r="H5902" s="68" t="s">
        <v>367</v>
      </c>
      <c r="I5902" s="65">
        <v>139</v>
      </c>
      <c r="J5902" s="65">
        <v>806</v>
      </c>
      <c r="K5902" s="65" t="s">
        <v>264</v>
      </c>
    </row>
    <row r="5903" spans="1:11" ht="12.75" customHeight="1">
      <c r="A5903" s="68" t="s">
        <v>307</v>
      </c>
      <c r="B5903" s="68" t="s">
        <v>308</v>
      </c>
      <c r="C5903" s="68" t="s">
        <v>287</v>
      </c>
      <c r="D5903" s="68" t="s">
        <v>359</v>
      </c>
      <c r="E5903" s="68" t="s">
        <v>360</v>
      </c>
      <c r="F5903" s="68" t="s">
        <v>79</v>
      </c>
      <c r="G5903" s="68" t="s">
        <v>392</v>
      </c>
      <c r="H5903" s="68" t="s">
        <v>247</v>
      </c>
      <c r="I5903" s="65">
        <v>72</v>
      </c>
      <c r="J5903" s="65">
        <v>806</v>
      </c>
      <c r="K5903" s="65" t="s">
        <v>264</v>
      </c>
    </row>
    <row r="5904" spans="1:11" ht="12.75" customHeight="1">
      <c r="A5904" s="68" t="s">
        <v>307</v>
      </c>
      <c r="B5904" s="68" t="s">
        <v>308</v>
      </c>
      <c r="C5904" s="68" t="s">
        <v>287</v>
      </c>
      <c r="D5904" s="68" t="s">
        <v>359</v>
      </c>
      <c r="E5904" s="68" t="s">
        <v>360</v>
      </c>
      <c r="F5904" s="68" t="s">
        <v>79</v>
      </c>
      <c r="G5904" s="68" t="s">
        <v>392</v>
      </c>
      <c r="H5904" s="68" t="s">
        <v>375</v>
      </c>
      <c r="I5904" s="65">
        <v>41</v>
      </c>
      <c r="J5904" s="65">
        <v>806</v>
      </c>
      <c r="K5904" s="65" t="s">
        <v>264</v>
      </c>
    </row>
    <row r="5905" spans="1:11" ht="12.75" customHeight="1">
      <c r="A5905" s="68" t="s">
        <v>307</v>
      </c>
      <c r="B5905" s="68" t="s">
        <v>308</v>
      </c>
      <c r="C5905" s="68" t="s">
        <v>287</v>
      </c>
      <c r="D5905" s="68" t="s">
        <v>359</v>
      </c>
      <c r="E5905" s="68" t="s">
        <v>360</v>
      </c>
      <c r="F5905" s="68" t="s">
        <v>79</v>
      </c>
      <c r="G5905" s="68" t="s">
        <v>392</v>
      </c>
      <c r="H5905" s="68" t="s">
        <v>368</v>
      </c>
      <c r="I5905" s="65">
        <v>34</v>
      </c>
      <c r="J5905" s="65">
        <v>806</v>
      </c>
      <c r="K5905" s="65" t="s">
        <v>264</v>
      </c>
    </row>
    <row r="5906" spans="1:11" ht="12.75" customHeight="1">
      <c r="A5906" s="68" t="s">
        <v>307</v>
      </c>
      <c r="B5906" s="68" t="s">
        <v>308</v>
      </c>
      <c r="C5906" s="68" t="s">
        <v>287</v>
      </c>
      <c r="D5906" s="68" t="s">
        <v>359</v>
      </c>
      <c r="E5906" s="68" t="s">
        <v>360</v>
      </c>
      <c r="F5906" s="68" t="s">
        <v>79</v>
      </c>
      <c r="G5906" s="68" t="s">
        <v>392</v>
      </c>
      <c r="H5906" s="68" t="s">
        <v>491</v>
      </c>
      <c r="I5906" s="65">
        <v>13</v>
      </c>
      <c r="J5906" s="65">
        <v>806</v>
      </c>
      <c r="K5906" s="65" t="s">
        <v>264</v>
      </c>
    </row>
    <row r="5907" spans="1:11" ht="12.75" customHeight="1">
      <c r="A5907" s="68" t="s">
        <v>307</v>
      </c>
      <c r="B5907" s="68" t="s">
        <v>308</v>
      </c>
      <c r="C5907" s="68" t="s">
        <v>287</v>
      </c>
      <c r="D5907" s="68" t="s">
        <v>359</v>
      </c>
      <c r="E5907" s="68" t="s">
        <v>360</v>
      </c>
      <c r="F5907" s="68" t="s">
        <v>79</v>
      </c>
      <c r="G5907" s="68" t="s">
        <v>392</v>
      </c>
      <c r="H5907" s="68" t="s">
        <v>365</v>
      </c>
      <c r="I5907" s="65">
        <v>20</v>
      </c>
      <c r="J5907" s="65">
        <v>819</v>
      </c>
      <c r="K5907" s="65" t="s">
        <v>513</v>
      </c>
    </row>
    <row r="5908" spans="1:11" ht="12.75" customHeight="1">
      <c r="A5908" s="68" t="s">
        <v>307</v>
      </c>
      <c r="B5908" s="68" t="s">
        <v>308</v>
      </c>
      <c r="C5908" s="68" t="s">
        <v>287</v>
      </c>
      <c r="D5908" s="68" t="s">
        <v>359</v>
      </c>
      <c r="E5908" s="68" t="s">
        <v>360</v>
      </c>
      <c r="F5908" s="68" t="s">
        <v>79</v>
      </c>
      <c r="G5908" s="68" t="s">
        <v>392</v>
      </c>
      <c r="H5908" s="68" t="s">
        <v>366</v>
      </c>
      <c r="I5908" s="65">
        <v>34</v>
      </c>
      <c r="J5908" s="65">
        <v>819</v>
      </c>
      <c r="K5908" s="65" t="s">
        <v>513</v>
      </c>
    </row>
    <row r="5909" spans="1:11" ht="12.75" customHeight="1">
      <c r="A5909" s="68" t="s">
        <v>307</v>
      </c>
      <c r="B5909" s="68" t="s">
        <v>308</v>
      </c>
      <c r="C5909" s="68" t="s">
        <v>287</v>
      </c>
      <c r="D5909" s="68" t="s">
        <v>359</v>
      </c>
      <c r="E5909" s="68" t="s">
        <v>360</v>
      </c>
      <c r="F5909" s="68" t="s">
        <v>79</v>
      </c>
      <c r="G5909" s="68" t="s">
        <v>392</v>
      </c>
      <c r="H5909" s="68" t="s">
        <v>367</v>
      </c>
      <c r="I5909" s="65">
        <v>56</v>
      </c>
      <c r="J5909" s="65">
        <v>819</v>
      </c>
      <c r="K5909" s="65" t="s">
        <v>513</v>
      </c>
    </row>
    <row r="5910" spans="1:11" ht="12.75" customHeight="1">
      <c r="A5910" s="68" t="s">
        <v>307</v>
      </c>
      <c r="B5910" s="68" t="s">
        <v>308</v>
      </c>
      <c r="C5910" s="68" t="s">
        <v>287</v>
      </c>
      <c r="D5910" s="68" t="s">
        <v>359</v>
      </c>
      <c r="E5910" s="68" t="s">
        <v>360</v>
      </c>
      <c r="F5910" s="68" t="s">
        <v>79</v>
      </c>
      <c r="G5910" s="68" t="s">
        <v>392</v>
      </c>
      <c r="H5910" s="68" t="s">
        <v>247</v>
      </c>
      <c r="I5910" s="65">
        <v>38</v>
      </c>
      <c r="J5910" s="65">
        <v>819</v>
      </c>
      <c r="K5910" s="65" t="s">
        <v>513</v>
      </c>
    </row>
    <row r="5911" spans="1:11" ht="12.75" customHeight="1">
      <c r="A5911" s="68" t="s">
        <v>307</v>
      </c>
      <c r="B5911" s="68" t="s">
        <v>308</v>
      </c>
      <c r="C5911" s="68" t="s">
        <v>287</v>
      </c>
      <c r="D5911" s="68" t="s">
        <v>359</v>
      </c>
      <c r="E5911" s="68" t="s">
        <v>360</v>
      </c>
      <c r="F5911" s="68" t="s">
        <v>79</v>
      </c>
      <c r="G5911" s="68" t="s">
        <v>392</v>
      </c>
      <c r="H5911" s="68" t="s">
        <v>375</v>
      </c>
      <c r="I5911" s="65">
        <v>17</v>
      </c>
      <c r="J5911" s="65">
        <v>819</v>
      </c>
      <c r="K5911" s="65" t="s">
        <v>513</v>
      </c>
    </row>
    <row r="5912" spans="1:11" ht="12.75" customHeight="1">
      <c r="A5912" s="68" t="s">
        <v>307</v>
      </c>
      <c r="B5912" s="68" t="s">
        <v>308</v>
      </c>
      <c r="C5912" s="68" t="s">
        <v>287</v>
      </c>
      <c r="D5912" s="68" t="s">
        <v>359</v>
      </c>
      <c r="E5912" s="68" t="s">
        <v>360</v>
      </c>
      <c r="F5912" s="68" t="s">
        <v>79</v>
      </c>
      <c r="G5912" s="68" t="s">
        <v>392</v>
      </c>
      <c r="H5912" s="68" t="s">
        <v>368</v>
      </c>
      <c r="I5912" s="65">
        <v>11</v>
      </c>
      <c r="J5912" s="65">
        <v>819</v>
      </c>
      <c r="K5912" s="65" t="s">
        <v>513</v>
      </c>
    </row>
    <row r="5913" spans="1:11" ht="12.75" customHeight="1">
      <c r="A5913" s="68" t="s">
        <v>307</v>
      </c>
      <c r="B5913" s="68" t="s">
        <v>308</v>
      </c>
      <c r="C5913" s="68" t="s">
        <v>287</v>
      </c>
      <c r="D5913" s="68" t="s">
        <v>359</v>
      </c>
      <c r="E5913" s="68" t="s">
        <v>360</v>
      </c>
      <c r="F5913" s="68" t="s">
        <v>79</v>
      </c>
      <c r="G5913" s="68" t="s">
        <v>392</v>
      </c>
      <c r="H5913" s="68" t="s">
        <v>491</v>
      </c>
      <c r="I5913" s="65">
        <v>6</v>
      </c>
      <c r="J5913" s="65">
        <v>819</v>
      </c>
      <c r="K5913" s="65" t="s">
        <v>513</v>
      </c>
    </row>
    <row r="5914" spans="1:11" ht="12.75" customHeight="1">
      <c r="A5914" s="68" t="s">
        <v>307</v>
      </c>
      <c r="B5914" s="68" t="s">
        <v>308</v>
      </c>
      <c r="C5914" s="68" t="s">
        <v>287</v>
      </c>
      <c r="D5914" s="68" t="s">
        <v>359</v>
      </c>
      <c r="E5914" s="68" t="s">
        <v>360</v>
      </c>
      <c r="F5914" s="68" t="s">
        <v>79</v>
      </c>
      <c r="G5914" s="68" t="s">
        <v>392</v>
      </c>
      <c r="H5914" s="68" t="s">
        <v>369</v>
      </c>
      <c r="I5914" s="65">
        <v>1</v>
      </c>
      <c r="J5914" s="65">
        <v>819</v>
      </c>
      <c r="K5914" s="65" t="s">
        <v>513</v>
      </c>
    </row>
    <row r="5915" spans="1:11" ht="12.75" customHeight="1">
      <c r="A5915" s="68" t="s">
        <v>307</v>
      </c>
      <c r="B5915" s="68" t="s">
        <v>308</v>
      </c>
      <c r="C5915" s="68" t="s">
        <v>287</v>
      </c>
      <c r="D5915" s="68" t="s">
        <v>359</v>
      </c>
      <c r="E5915" s="68" t="s">
        <v>360</v>
      </c>
      <c r="F5915" s="68" t="s">
        <v>79</v>
      </c>
      <c r="G5915" s="68" t="s">
        <v>392</v>
      </c>
      <c r="H5915" s="68" t="s">
        <v>365</v>
      </c>
      <c r="I5915" s="65">
        <v>1</v>
      </c>
      <c r="J5915" s="65">
        <v>804</v>
      </c>
      <c r="K5915" s="65" t="s">
        <v>334</v>
      </c>
    </row>
    <row r="5916" spans="1:11" ht="12.75" customHeight="1">
      <c r="A5916" s="68" t="s">
        <v>307</v>
      </c>
      <c r="B5916" s="68" t="s">
        <v>308</v>
      </c>
      <c r="C5916" s="68" t="s">
        <v>287</v>
      </c>
      <c r="D5916" s="68" t="s">
        <v>359</v>
      </c>
      <c r="E5916" s="68" t="s">
        <v>360</v>
      </c>
      <c r="F5916" s="68" t="s">
        <v>79</v>
      </c>
      <c r="G5916" s="68" t="s">
        <v>392</v>
      </c>
      <c r="H5916" s="68" t="s">
        <v>367</v>
      </c>
      <c r="I5916" s="65">
        <v>2</v>
      </c>
      <c r="J5916" s="65">
        <v>824</v>
      </c>
      <c r="K5916" s="65" t="s">
        <v>251</v>
      </c>
    </row>
    <row r="5917" spans="1:11" ht="12.75" customHeight="1">
      <c r="A5917" s="68" t="s">
        <v>307</v>
      </c>
      <c r="B5917" s="68" t="s">
        <v>308</v>
      </c>
      <c r="C5917" s="68" t="s">
        <v>287</v>
      </c>
      <c r="D5917" s="68" t="s">
        <v>359</v>
      </c>
      <c r="E5917" s="68" t="s">
        <v>360</v>
      </c>
      <c r="F5917" s="68" t="s">
        <v>79</v>
      </c>
      <c r="G5917" s="68" t="s">
        <v>392</v>
      </c>
      <c r="H5917" s="68" t="s">
        <v>247</v>
      </c>
      <c r="I5917" s="65">
        <v>43</v>
      </c>
      <c r="J5917" s="65">
        <v>824</v>
      </c>
      <c r="K5917" s="65" t="s">
        <v>251</v>
      </c>
    </row>
    <row r="5918" spans="1:11" ht="12.75" customHeight="1">
      <c r="A5918" s="68" t="s">
        <v>307</v>
      </c>
      <c r="B5918" s="68" t="s">
        <v>308</v>
      </c>
      <c r="C5918" s="68" t="s">
        <v>287</v>
      </c>
      <c r="D5918" s="68" t="s">
        <v>359</v>
      </c>
      <c r="E5918" s="68" t="s">
        <v>360</v>
      </c>
      <c r="F5918" s="68" t="s">
        <v>79</v>
      </c>
      <c r="G5918" s="68" t="s">
        <v>392</v>
      </c>
      <c r="H5918" s="68" t="s">
        <v>375</v>
      </c>
      <c r="I5918" s="65">
        <v>33</v>
      </c>
      <c r="J5918" s="65">
        <v>824</v>
      </c>
      <c r="K5918" s="65" t="s">
        <v>251</v>
      </c>
    </row>
    <row r="5919" spans="1:11" ht="12.75" customHeight="1">
      <c r="A5919" s="68" t="s">
        <v>307</v>
      </c>
      <c r="B5919" s="68" t="s">
        <v>308</v>
      </c>
      <c r="C5919" s="68" t="s">
        <v>287</v>
      </c>
      <c r="D5919" s="68" t="s">
        <v>359</v>
      </c>
      <c r="E5919" s="68" t="s">
        <v>360</v>
      </c>
      <c r="F5919" s="68" t="s">
        <v>79</v>
      </c>
      <c r="G5919" s="68" t="s">
        <v>392</v>
      </c>
      <c r="H5919" s="68" t="s">
        <v>368</v>
      </c>
      <c r="I5919" s="65">
        <v>23</v>
      </c>
      <c r="J5919" s="65">
        <v>824</v>
      </c>
      <c r="K5919" s="65" t="s">
        <v>251</v>
      </c>
    </row>
    <row r="5920" spans="1:11" ht="12.75" customHeight="1">
      <c r="A5920" s="68" t="s">
        <v>307</v>
      </c>
      <c r="B5920" s="68" t="s">
        <v>308</v>
      </c>
      <c r="C5920" s="68" t="s">
        <v>287</v>
      </c>
      <c r="D5920" s="68" t="s">
        <v>359</v>
      </c>
      <c r="E5920" s="68" t="s">
        <v>360</v>
      </c>
      <c r="F5920" s="68" t="s">
        <v>79</v>
      </c>
      <c r="G5920" s="68" t="s">
        <v>392</v>
      </c>
      <c r="H5920" s="68" t="s">
        <v>491</v>
      </c>
      <c r="I5920" s="65">
        <v>6</v>
      </c>
      <c r="J5920" s="65">
        <v>824</v>
      </c>
      <c r="K5920" s="65" t="s">
        <v>251</v>
      </c>
    </row>
    <row r="5921" spans="1:11" ht="12.75" customHeight="1">
      <c r="A5921" s="68" t="s">
        <v>307</v>
      </c>
      <c r="B5921" s="68" t="s">
        <v>308</v>
      </c>
      <c r="C5921" s="68" t="s">
        <v>287</v>
      </c>
      <c r="D5921" s="68" t="s">
        <v>359</v>
      </c>
      <c r="E5921" s="68" t="s">
        <v>360</v>
      </c>
      <c r="F5921" s="68" t="s">
        <v>80</v>
      </c>
      <c r="G5921" s="68" t="s">
        <v>395</v>
      </c>
      <c r="H5921" s="68" t="s">
        <v>366</v>
      </c>
      <c r="I5921" s="65">
        <v>76</v>
      </c>
      <c r="J5921" s="65">
        <v>608</v>
      </c>
      <c r="K5921" s="65" t="s">
        <v>507</v>
      </c>
    </row>
    <row r="5922" spans="1:11" ht="12.75" customHeight="1">
      <c r="A5922" s="68" t="s">
        <v>307</v>
      </c>
      <c r="B5922" s="68" t="s">
        <v>308</v>
      </c>
      <c r="C5922" s="68" t="s">
        <v>287</v>
      </c>
      <c r="D5922" s="68" t="s">
        <v>359</v>
      </c>
      <c r="E5922" s="68" t="s">
        <v>360</v>
      </c>
      <c r="F5922" s="68" t="s">
        <v>80</v>
      </c>
      <c r="G5922" s="68" t="s">
        <v>395</v>
      </c>
      <c r="H5922" s="68" t="s">
        <v>367</v>
      </c>
      <c r="I5922" s="65">
        <v>7</v>
      </c>
      <c r="J5922" s="65">
        <v>608</v>
      </c>
      <c r="K5922" s="65" t="s">
        <v>507</v>
      </c>
    </row>
    <row r="5923" spans="1:11" ht="12.75" customHeight="1">
      <c r="A5923" s="68" t="s">
        <v>307</v>
      </c>
      <c r="B5923" s="68" t="s">
        <v>308</v>
      </c>
      <c r="C5923" s="68" t="s">
        <v>287</v>
      </c>
      <c r="D5923" s="68" t="s">
        <v>359</v>
      </c>
      <c r="E5923" s="68" t="s">
        <v>360</v>
      </c>
      <c r="F5923" s="68" t="s">
        <v>80</v>
      </c>
      <c r="G5923" s="68" t="s">
        <v>395</v>
      </c>
      <c r="H5923" s="68" t="s">
        <v>247</v>
      </c>
      <c r="I5923" s="65">
        <v>6</v>
      </c>
      <c r="J5923" s="65">
        <v>608</v>
      </c>
      <c r="K5923" s="65" t="s">
        <v>507</v>
      </c>
    </row>
    <row r="5924" spans="1:11" ht="12.75" customHeight="1">
      <c r="A5924" s="68" t="s">
        <v>307</v>
      </c>
      <c r="B5924" s="68" t="s">
        <v>308</v>
      </c>
      <c r="C5924" s="68" t="s">
        <v>287</v>
      </c>
      <c r="D5924" s="68" t="s">
        <v>359</v>
      </c>
      <c r="E5924" s="68" t="s">
        <v>360</v>
      </c>
      <c r="F5924" s="68" t="s">
        <v>80</v>
      </c>
      <c r="G5924" s="68" t="s">
        <v>395</v>
      </c>
      <c r="H5924" s="68" t="s">
        <v>375</v>
      </c>
      <c r="I5924" s="65">
        <v>2</v>
      </c>
      <c r="J5924" s="65">
        <v>609</v>
      </c>
      <c r="K5924" s="65" t="s">
        <v>252</v>
      </c>
    </row>
    <row r="5925" spans="1:11" ht="12.75" customHeight="1">
      <c r="A5925" s="68" t="s">
        <v>307</v>
      </c>
      <c r="B5925" s="68" t="s">
        <v>308</v>
      </c>
      <c r="C5925" s="68" t="s">
        <v>287</v>
      </c>
      <c r="D5925" s="68" t="s">
        <v>359</v>
      </c>
      <c r="E5925" s="68" t="s">
        <v>360</v>
      </c>
      <c r="F5925" s="68" t="s">
        <v>80</v>
      </c>
      <c r="G5925" s="68" t="s">
        <v>395</v>
      </c>
      <c r="H5925" s="68" t="s">
        <v>368</v>
      </c>
      <c r="I5925" s="65">
        <v>44</v>
      </c>
      <c r="J5925" s="65">
        <v>609</v>
      </c>
      <c r="K5925" s="65" t="s">
        <v>252</v>
      </c>
    </row>
    <row r="5926" spans="1:11" ht="12.75" customHeight="1">
      <c r="A5926" s="68" t="s">
        <v>307</v>
      </c>
      <c r="B5926" s="68" t="s">
        <v>308</v>
      </c>
      <c r="C5926" s="68" t="s">
        <v>287</v>
      </c>
      <c r="D5926" s="68" t="s">
        <v>359</v>
      </c>
      <c r="E5926" s="68" t="s">
        <v>360</v>
      </c>
      <c r="F5926" s="68" t="s">
        <v>81</v>
      </c>
      <c r="G5926" s="68" t="s">
        <v>402</v>
      </c>
      <c r="H5926" s="68" t="s">
        <v>451</v>
      </c>
      <c r="I5926" s="65">
        <v>19</v>
      </c>
      <c r="J5926" s="65">
        <v>525</v>
      </c>
      <c r="K5926" s="65" t="s">
        <v>313</v>
      </c>
    </row>
    <row r="5927" spans="1:11" ht="12.75" customHeight="1">
      <c r="A5927" s="68" t="s">
        <v>307</v>
      </c>
      <c r="B5927" s="68" t="s">
        <v>308</v>
      </c>
      <c r="C5927" s="68" t="s">
        <v>287</v>
      </c>
      <c r="D5927" s="68" t="s">
        <v>359</v>
      </c>
      <c r="E5927" s="68" t="s">
        <v>360</v>
      </c>
      <c r="F5927" s="68" t="s">
        <v>81</v>
      </c>
      <c r="G5927" s="68" t="s">
        <v>402</v>
      </c>
      <c r="H5927" s="68" t="s">
        <v>365</v>
      </c>
      <c r="I5927" s="65">
        <v>58</v>
      </c>
      <c r="J5927" s="65">
        <v>525</v>
      </c>
      <c r="K5927" s="65" t="s">
        <v>313</v>
      </c>
    </row>
    <row r="5928" spans="1:11" ht="12.75" customHeight="1">
      <c r="A5928" s="68" t="s">
        <v>307</v>
      </c>
      <c r="B5928" s="68" t="s">
        <v>308</v>
      </c>
      <c r="C5928" s="68" t="s">
        <v>287</v>
      </c>
      <c r="D5928" s="68" t="s">
        <v>359</v>
      </c>
      <c r="E5928" s="68" t="s">
        <v>360</v>
      </c>
      <c r="F5928" s="68" t="s">
        <v>81</v>
      </c>
      <c r="G5928" s="68" t="s">
        <v>402</v>
      </c>
      <c r="H5928" s="68" t="s">
        <v>366</v>
      </c>
      <c r="I5928" s="65">
        <v>34</v>
      </c>
      <c r="J5928" s="65">
        <v>525</v>
      </c>
      <c r="K5928" s="65" t="s">
        <v>313</v>
      </c>
    </row>
    <row r="5929" spans="1:11" ht="12.75" customHeight="1">
      <c r="A5929" s="68" t="s">
        <v>307</v>
      </c>
      <c r="B5929" s="68" t="s">
        <v>308</v>
      </c>
      <c r="C5929" s="68" t="s">
        <v>287</v>
      </c>
      <c r="D5929" s="68" t="s">
        <v>359</v>
      </c>
      <c r="E5929" s="68" t="s">
        <v>360</v>
      </c>
      <c r="F5929" s="68" t="s">
        <v>81</v>
      </c>
      <c r="G5929" s="68" t="s">
        <v>402</v>
      </c>
      <c r="H5929" s="68" t="s">
        <v>367</v>
      </c>
      <c r="I5929" s="65">
        <v>20</v>
      </c>
      <c r="J5929" s="65">
        <v>525</v>
      </c>
      <c r="K5929" s="65" t="s">
        <v>313</v>
      </c>
    </row>
    <row r="5930" spans="1:11" ht="12.75" customHeight="1">
      <c r="A5930" s="68" t="s">
        <v>307</v>
      </c>
      <c r="B5930" s="68" t="s">
        <v>308</v>
      </c>
      <c r="C5930" s="68" t="s">
        <v>287</v>
      </c>
      <c r="D5930" s="68" t="s">
        <v>359</v>
      </c>
      <c r="E5930" s="68" t="s">
        <v>360</v>
      </c>
      <c r="F5930" s="68" t="s">
        <v>81</v>
      </c>
      <c r="G5930" s="68" t="s">
        <v>402</v>
      </c>
      <c r="H5930" s="68" t="s">
        <v>247</v>
      </c>
      <c r="I5930" s="65">
        <v>18</v>
      </c>
      <c r="J5930" s="65">
        <v>525</v>
      </c>
      <c r="K5930" s="65" t="s">
        <v>313</v>
      </c>
    </row>
    <row r="5931" spans="1:11" ht="12.75" customHeight="1">
      <c r="A5931" s="68" t="s">
        <v>307</v>
      </c>
      <c r="B5931" s="68" t="s">
        <v>308</v>
      </c>
      <c r="C5931" s="68" t="s">
        <v>287</v>
      </c>
      <c r="D5931" s="68" t="s">
        <v>359</v>
      </c>
      <c r="E5931" s="68" t="s">
        <v>360</v>
      </c>
      <c r="F5931" s="68" t="s">
        <v>81</v>
      </c>
      <c r="G5931" s="68" t="s">
        <v>402</v>
      </c>
      <c r="H5931" s="68" t="s">
        <v>375</v>
      </c>
      <c r="I5931" s="65">
        <v>17</v>
      </c>
      <c r="J5931" s="65">
        <v>525</v>
      </c>
      <c r="K5931" s="65" t="s">
        <v>313</v>
      </c>
    </row>
    <row r="5932" spans="1:11" ht="12.75" customHeight="1">
      <c r="A5932" s="68" t="s">
        <v>307</v>
      </c>
      <c r="B5932" s="68" t="s">
        <v>308</v>
      </c>
      <c r="C5932" s="68" t="s">
        <v>287</v>
      </c>
      <c r="D5932" s="68" t="s">
        <v>359</v>
      </c>
      <c r="E5932" s="68" t="s">
        <v>360</v>
      </c>
      <c r="F5932" s="68" t="s">
        <v>81</v>
      </c>
      <c r="G5932" s="68" t="s">
        <v>402</v>
      </c>
      <c r="H5932" s="68" t="s">
        <v>368</v>
      </c>
      <c r="I5932" s="65">
        <v>35</v>
      </c>
      <c r="J5932" s="65">
        <v>525</v>
      </c>
      <c r="K5932" s="65" t="s">
        <v>313</v>
      </c>
    </row>
    <row r="5933" spans="1:11" ht="12.75" customHeight="1">
      <c r="A5933" s="68" t="s">
        <v>307</v>
      </c>
      <c r="B5933" s="68" t="s">
        <v>308</v>
      </c>
      <c r="C5933" s="68" t="s">
        <v>287</v>
      </c>
      <c r="D5933" s="68" t="s">
        <v>359</v>
      </c>
      <c r="E5933" s="68" t="s">
        <v>360</v>
      </c>
      <c r="F5933" s="68" t="s">
        <v>81</v>
      </c>
      <c r="G5933" s="68" t="s">
        <v>402</v>
      </c>
      <c r="H5933" s="68" t="s">
        <v>491</v>
      </c>
      <c r="I5933" s="65">
        <v>34</v>
      </c>
      <c r="J5933" s="65">
        <v>525</v>
      </c>
      <c r="K5933" s="65" t="s">
        <v>313</v>
      </c>
    </row>
    <row r="5934" spans="1:11" ht="12.75" customHeight="1">
      <c r="A5934" s="68" t="s">
        <v>307</v>
      </c>
      <c r="B5934" s="68" t="s">
        <v>308</v>
      </c>
      <c r="C5934" s="68" t="s">
        <v>287</v>
      </c>
      <c r="D5934" s="68" t="s">
        <v>359</v>
      </c>
      <c r="E5934" s="68" t="s">
        <v>360</v>
      </c>
      <c r="F5934" s="68" t="s">
        <v>81</v>
      </c>
      <c r="G5934" s="68" t="s">
        <v>402</v>
      </c>
      <c r="H5934" s="68" t="s">
        <v>369</v>
      </c>
      <c r="I5934" s="65">
        <v>24</v>
      </c>
      <c r="J5934" s="65">
        <v>525</v>
      </c>
      <c r="K5934" s="65" t="s">
        <v>313</v>
      </c>
    </row>
    <row r="5935" spans="1:11" ht="12.75" customHeight="1">
      <c r="A5935" s="68" t="s">
        <v>307</v>
      </c>
      <c r="B5935" s="68" t="s">
        <v>308</v>
      </c>
      <c r="C5935" s="68" t="s">
        <v>287</v>
      </c>
      <c r="D5935" s="68" t="s">
        <v>359</v>
      </c>
      <c r="E5935" s="68" t="s">
        <v>360</v>
      </c>
      <c r="F5935" s="68" t="s">
        <v>81</v>
      </c>
      <c r="G5935" s="68" t="s">
        <v>402</v>
      </c>
      <c r="H5935" s="68" t="s">
        <v>638</v>
      </c>
      <c r="I5935" s="65">
        <v>23</v>
      </c>
      <c r="J5935" s="65">
        <v>525</v>
      </c>
      <c r="K5935" s="65" t="s">
        <v>313</v>
      </c>
    </row>
    <row r="5936" spans="1:11" ht="12.75" customHeight="1">
      <c r="A5936" s="68" t="s">
        <v>307</v>
      </c>
      <c r="B5936" s="68" t="s">
        <v>308</v>
      </c>
      <c r="C5936" s="68" t="s">
        <v>287</v>
      </c>
      <c r="D5936" s="68" t="s">
        <v>359</v>
      </c>
      <c r="E5936" s="68" t="s">
        <v>360</v>
      </c>
      <c r="F5936" s="68" t="s">
        <v>81</v>
      </c>
      <c r="G5936" s="68" t="s">
        <v>402</v>
      </c>
      <c r="H5936" s="68" t="s">
        <v>365</v>
      </c>
      <c r="I5936" s="65">
        <v>3</v>
      </c>
      <c r="J5936" s="65">
        <v>547</v>
      </c>
      <c r="K5936" s="65" t="s">
        <v>299</v>
      </c>
    </row>
    <row r="5937" spans="1:11" ht="12.75" customHeight="1">
      <c r="A5937" s="68" t="s">
        <v>307</v>
      </c>
      <c r="B5937" s="68" t="s">
        <v>308</v>
      </c>
      <c r="C5937" s="68" t="s">
        <v>287</v>
      </c>
      <c r="D5937" s="68" t="s">
        <v>359</v>
      </c>
      <c r="E5937" s="68" t="s">
        <v>360</v>
      </c>
      <c r="F5937" s="68" t="s">
        <v>81</v>
      </c>
      <c r="G5937" s="68" t="s">
        <v>402</v>
      </c>
      <c r="H5937" s="68" t="s">
        <v>367</v>
      </c>
      <c r="I5937" s="65">
        <v>1</v>
      </c>
      <c r="J5937" s="65">
        <v>547</v>
      </c>
      <c r="K5937" s="65" t="s">
        <v>299</v>
      </c>
    </row>
    <row r="5938" spans="1:11" ht="12.75" customHeight="1">
      <c r="A5938" s="68" t="s">
        <v>307</v>
      </c>
      <c r="B5938" s="68" t="s">
        <v>308</v>
      </c>
      <c r="C5938" s="68" t="s">
        <v>287</v>
      </c>
      <c r="D5938" s="68" t="s">
        <v>359</v>
      </c>
      <c r="E5938" s="68" t="s">
        <v>360</v>
      </c>
      <c r="F5938" s="68" t="s">
        <v>81</v>
      </c>
      <c r="G5938" s="68" t="s">
        <v>402</v>
      </c>
      <c r="H5938" s="68" t="s">
        <v>247</v>
      </c>
      <c r="I5938" s="65">
        <v>1</v>
      </c>
      <c r="J5938" s="65">
        <v>547</v>
      </c>
      <c r="K5938" s="65" t="s">
        <v>299</v>
      </c>
    </row>
    <row r="5939" spans="1:11" ht="12.75" customHeight="1">
      <c r="A5939" s="68" t="s">
        <v>307</v>
      </c>
      <c r="B5939" s="68" t="s">
        <v>308</v>
      </c>
      <c r="C5939" s="68" t="s">
        <v>287</v>
      </c>
      <c r="D5939" s="68" t="s">
        <v>359</v>
      </c>
      <c r="E5939" s="68" t="s">
        <v>360</v>
      </c>
      <c r="F5939" s="68" t="s">
        <v>81</v>
      </c>
      <c r="G5939" s="68" t="s">
        <v>402</v>
      </c>
      <c r="H5939" s="68" t="s">
        <v>451</v>
      </c>
      <c r="I5939" s="65">
        <v>1</v>
      </c>
      <c r="J5939" s="65">
        <v>546</v>
      </c>
      <c r="K5939" s="65" t="s">
        <v>300</v>
      </c>
    </row>
    <row r="5940" spans="1:11" ht="12.75" customHeight="1">
      <c r="A5940" s="68" t="s">
        <v>307</v>
      </c>
      <c r="B5940" s="68" t="s">
        <v>308</v>
      </c>
      <c r="C5940" s="68" t="s">
        <v>287</v>
      </c>
      <c r="D5940" s="68" t="s">
        <v>359</v>
      </c>
      <c r="E5940" s="68" t="s">
        <v>360</v>
      </c>
      <c r="F5940" s="68" t="s">
        <v>82</v>
      </c>
      <c r="G5940" s="68" t="s">
        <v>403</v>
      </c>
      <c r="H5940" s="68" t="s">
        <v>364</v>
      </c>
      <c r="I5940" s="65">
        <v>361</v>
      </c>
      <c r="J5940" s="65">
        <v>930</v>
      </c>
      <c r="K5940" s="65" t="s">
        <v>249</v>
      </c>
    </row>
    <row r="5941" spans="1:11" ht="12.75" customHeight="1">
      <c r="A5941" s="68" t="s">
        <v>307</v>
      </c>
      <c r="B5941" s="68" t="s">
        <v>308</v>
      </c>
      <c r="C5941" s="68" t="s">
        <v>287</v>
      </c>
      <c r="D5941" s="68" t="s">
        <v>359</v>
      </c>
      <c r="E5941" s="68" t="s">
        <v>360</v>
      </c>
      <c r="F5941" s="68" t="s">
        <v>82</v>
      </c>
      <c r="G5941" s="68" t="s">
        <v>403</v>
      </c>
      <c r="H5941" s="68" t="s">
        <v>451</v>
      </c>
      <c r="I5941" s="65">
        <v>266568</v>
      </c>
      <c r="J5941" s="65">
        <v>930</v>
      </c>
      <c r="K5941" s="65" t="s">
        <v>249</v>
      </c>
    </row>
    <row r="5942" spans="1:11" ht="12.75" customHeight="1">
      <c r="A5942" s="68" t="s">
        <v>307</v>
      </c>
      <c r="B5942" s="68" t="s">
        <v>308</v>
      </c>
      <c r="C5942" s="68" t="s">
        <v>287</v>
      </c>
      <c r="D5942" s="68" t="s">
        <v>359</v>
      </c>
      <c r="E5942" s="68" t="s">
        <v>360</v>
      </c>
      <c r="F5942" s="68" t="s">
        <v>82</v>
      </c>
      <c r="G5942" s="68" t="s">
        <v>403</v>
      </c>
      <c r="H5942" s="68" t="s">
        <v>365</v>
      </c>
      <c r="I5942" s="65">
        <v>262367</v>
      </c>
      <c r="J5942" s="65">
        <v>930</v>
      </c>
      <c r="K5942" s="65" t="s">
        <v>249</v>
      </c>
    </row>
    <row r="5943" spans="1:11" ht="12.75" customHeight="1">
      <c r="A5943" s="68" t="s">
        <v>307</v>
      </c>
      <c r="B5943" s="68" t="s">
        <v>308</v>
      </c>
      <c r="C5943" s="68" t="s">
        <v>287</v>
      </c>
      <c r="D5943" s="68" t="s">
        <v>359</v>
      </c>
      <c r="E5943" s="68" t="s">
        <v>360</v>
      </c>
      <c r="F5943" s="68" t="s">
        <v>82</v>
      </c>
      <c r="G5943" s="68" t="s">
        <v>403</v>
      </c>
      <c r="H5943" s="68" t="s">
        <v>366</v>
      </c>
      <c r="I5943" s="65">
        <v>233212</v>
      </c>
      <c r="J5943" s="65">
        <v>930</v>
      </c>
      <c r="K5943" s="65" t="s">
        <v>249</v>
      </c>
    </row>
    <row r="5944" spans="1:11" ht="12.75" customHeight="1">
      <c r="A5944" s="68" t="s">
        <v>307</v>
      </c>
      <c r="B5944" s="68" t="s">
        <v>308</v>
      </c>
      <c r="C5944" s="68" t="s">
        <v>287</v>
      </c>
      <c r="D5944" s="68" t="s">
        <v>359</v>
      </c>
      <c r="E5944" s="68" t="s">
        <v>360</v>
      </c>
      <c r="F5944" s="68" t="s">
        <v>82</v>
      </c>
      <c r="G5944" s="68" t="s">
        <v>403</v>
      </c>
      <c r="H5944" s="68" t="s">
        <v>367</v>
      </c>
      <c r="I5944" s="65">
        <v>215525</v>
      </c>
      <c r="J5944" s="65">
        <v>930</v>
      </c>
      <c r="K5944" s="65" t="s">
        <v>249</v>
      </c>
    </row>
    <row r="5945" spans="1:11" ht="12.75" customHeight="1">
      <c r="A5945" s="68" t="s">
        <v>307</v>
      </c>
      <c r="B5945" s="68" t="s">
        <v>308</v>
      </c>
      <c r="C5945" s="68" t="s">
        <v>287</v>
      </c>
      <c r="D5945" s="68" t="s">
        <v>359</v>
      </c>
      <c r="E5945" s="68" t="s">
        <v>360</v>
      </c>
      <c r="F5945" s="68" t="s">
        <v>82</v>
      </c>
      <c r="G5945" s="68" t="s">
        <v>403</v>
      </c>
      <c r="H5945" s="68" t="s">
        <v>247</v>
      </c>
      <c r="I5945" s="65">
        <v>168209</v>
      </c>
      <c r="J5945" s="65">
        <v>930</v>
      </c>
      <c r="K5945" s="65" t="s">
        <v>249</v>
      </c>
    </row>
    <row r="5946" spans="1:11" ht="12.75" customHeight="1">
      <c r="A5946" s="68" t="s">
        <v>307</v>
      </c>
      <c r="B5946" s="68" t="s">
        <v>308</v>
      </c>
      <c r="C5946" s="68" t="s">
        <v>287</v>
      </c>
      <c r="D5946" s="68" t="s">
        <v>359</v>
      </c>
      <c r="E5946" s="68" t="s">
        <v>360</v>
      </c>
      <c r="F5946" s="68" t="s">
        <v>82</v>
      </c>
      <c r="G5946" s="68" t="s">
        <v>403</v>
      </c>
      <c r="H5946" s="68" t="s">
        <v>375</v>
      </c>
      <c r="I5946" s="65">
        <v>131615</v>
      </c>
      <c r="J5946" s="65">
        <v>930</v>
      </c>
      <c r="K5946" s="65" t="s">
        <v>249</v>
      </c>
    </row>
    <row r="5947" spans="1:11" ht="12.75" customHeight="1">
      <c r="A5947" s="68" t="s">
        <v>307</v>
      </c>
      <c r="B5947" s="68" t="s">
        <v>308</v>
      </c>
      <c r="C5947" s="68" t="s">
        <v>287</v>
      </c>
      <c r="D5947" s="68" t="s">
        <v>359</v>
      </c>
      <c r="E5947" s="68" t="s">
        <v>360</v>
      </c>
      <c r="F5947" s="68" t="s">
        <v>82</v>
      </c>
      <c r="G5947" s="68" t="s">
        <v>403</v>
      </c>
      <c r="H5947" s="68" t="s">
        <v>368</v>
      </c>
      <c r="I5947" s="65">
        <v>126561</v>
      </c>
      <c r="J5947" s="65">
        <v>930</v>
      </c>
      <c r="K5947" s="65" t="s">
        <v>249</v>
      </c>
    </row>
    <row r="5948" spans="1:11" ht="12.75" customHeight="1">
      <c r="A5948" s="68" t="s">
        <v>307</v>
      </c>
      <c r="B5948" s="68" t="s">
        <v>308</v>
      </c>
      <c r="C5948" s="68" t="s">
        <v>287</v>
      </c>
      <c r="D5948" s="68" t="s">
        <v>359</v>
      </c>
      <c r="E5948" s="68" t="s">
        <v>360</v>
      </c>
      <c r="F5948" s="68" t="s">
        <v>82</v>
      </c>
      <c r="G5948" s="68" t="s">
        <v>403</v>
      </c>
      <c r="H5948" s="68" t="s">
        <v>491</v>
      </c>
      <c r="I5948" s="65">
        <v>103802</v>
      </c>
      <c r="J5948" s="65">
        <v>930</v>
      </c>
      <c r="K5948" s="65" t="s">
        <v>249</v>
      </c>
    </row>
    <row r="5949" spans="1:11" ht="12.75" customHeight="1">
      <c r="A5949" s="68" t="s">
        <v>307</v>
      </c>
      <c r="B5949" s="68" t="s">
        <v>308</v>
      </c>
      <c r="C5949" s="68" t="s">
        <v>287</v>
      </c>
      <c r="D5949" s="68" t="s">
        <v>359</v>
      </c>
      <c r="E5949" s="68" t="s">
        <v>360</v>
      </c>
      <c r="F5949" s="68" t="s">
        <v>82</v>
      </c>
      <c r="G5949" s="68" t="s">
        <v>403</v>
      </c>
      <c r="H5949" s="68" t="s">
        <v>369</v>
      </c>
      <c r="I5949" s="65">
        <v>59548</v>
      </c>
      <c r="J5949" s="65">
        <v>930</v>
      </c>
      <c r="K5949" s="65" t="s">
        <v>249</v>
      </c>
    </row>
    <row r="5950" spans="1:11" ht="12.75" customHeight="1">
      <c r="A5950" s="68" t="s">
        <v>307</v>
      </c>
      <c r="B5950" s="68" t="s">
        <v>308</v>
      </c>
      <c r="C5950" s="68" t="s">
        <v>287</v>
      </c>
      <c r="D5950" s="68" t="s">
        <v>359</v>
      </c>
      <c r="E5950" s="68" t="s">
        <v>360</v>
      </c>
      <c r="F5950" s="68" t="s">
        <v>82</v>
      </c>
      <c r="G5950" s="68" t="s">
        <v>403</v>
      </c>
      <c r="H5950" s="68" t="s">
        <v>638</v>
      </c>
      <c r="I5950" s="65">
        <v>72495</v>
      </c>
      <c r="J5950" s="65">
        <v>930</v>
      </c>
      <c r="K5950" s="65" t="s">
        <v>249</v>
      </c>
    </row>
    <row r="5951" spans="1:11" ht="12.75" customHeight="1">
      <c r="A5951" s="68" t="s">
        <v>314</v>
      </c>
      <c r="B5951" s="68" t="s">
        <v>160</v>
      </c>
      <c r="C5951" s="68" t="s">
        <v>287</v>
      </c>
      <c r="D5951" s="68" t="s">
        <v>359</v>
      </c>
      <c r="E5951" s="68" t="s">
        <v>360</v>
      </c>
      <c r="F5951" s="68" t="s">
        <v>76</v>
      </c>
      <c r="G5951" s="68" t="s">
        <v>492</v>
      </c>
      <c r="H5951" s="68" t="s">
        <v>451</v>
      </c>
      <c r="I5951" s="65">
        <v>5</v>
      </c>
      <c r="J5951" s="65">
        <v>309</v>
      </c>
      <c r="K5951" s="65" t="s">
        <v>519</v>
      </c>
    </row>
    <row r="5952" spans="1:11" ht="12.75" customHeight="1">
      <c r="A5952" s="68" t="s">
        <v>314</v>
      </c>
      <c r="B5952" s="68" t="s">
        <v>160</v>
      </c>
      <c r="C5952" s="68" t="s">
        <v>287</v>
      </c>
      <c r="D5952" s="68" t="s">
        <v>359</v>
      </c>
      <c r="E5952" s="68" t="s">
        <v>360</v>
      </c>
      <c r="F5952" s="68" t="s">
        <v>76</v>
      </c>
      <c r="G5952" s="68" t="s">
        <v>492</v>
      </c>
      <c r="H5952" s="68" t="s">
        <v>365</v>
      </c>
      <c r="I5952" s="65">
        <v>22</v>
      </c>
      <c r="J5952" s="65">
        <v>309</v>
      </c>
      <c r="K5952" s="65" t="s">
        <v>519</v>
      </c>
    </row>
    <row r="5953" spans="1:11" ht="12.75" customHeight="1">
      <c r="A5953" s="68" t="s">
        <v>314</v>
      </c>
      <c r="B5953" s="68" t="s">
        <v>160</v>
      </c>
      <c r="C5953" s="68" t="s">
        <v>287</v>
      </c>
      <c r="D5953" s="68" t="s">
        <v>359</v>
      </c>
      <c r="E5953" s="68" t="s">
        <v>360</v>
      </c>
      <c r="F5953" s="68" t="s">
        <v>76</v>
      </c>
      <c r="G5953" s="68" t="s">
        <v>492</v>
      </c>
      <c r="H5953" s="68" t="s">
        <v>366</v>
      </c>
      <c r="I5953" s="65">
        <v>27</v>
      </c>
      <c r="J5953" s="65">
        <v>309</v>
      </c>
      <c r="K5953" s="65" t="s">
        <v>519</v>
      </c>
    </row>
    <row r="5954" spans="1:11" ht="12.75" customHeight="1">
      <c r="A5954" s="68" t="s">
        <v>314</v>
      </c>
      <c r="B5954" s="68" t="s">
        <v>160</v>
      </c>
      <c r="C5954" s="68" t="s">
        <v>287</v>
      </c>
      <c r="D5954" s="68" t="s">
        <v>359</v>
      </c>
      <c r="E5954" s="68" t="s">
        <v>360</v>
      </c>
      <c r="F5954" s="68" t="s">
        <v>76</v>
      </c>
      <c r="G5954" s="68" t="s">
        <v>492</v>
      </c>
      <c r="H5954" s="68" t="s">
        <v>367</v>
      </c>
      <c r="I5954" s="65">
        <v>29</v>
      </c>
      <c r="J5954" s="65">
        <v>309</v>
      </c>
      <c r="K5954" s="65" t="s">
        <v>519</v>
      </c>
    </row>
    <row r="5955" spans="1:11" ht="12.75" customHeight="1">
      <c r="A5955" s="68" t="s">
        <v>314</v>
      </c>
      <c r="B5955" s="68" t="s">
        <v>160</v>
      </c>
      <c r="C5955" s="68" t="s">
        <v>287</v>
      </c>
      <c r="D5955" s="68" t="s">
        <v>359</v>
      </c>
      <c r="E5955" s="68" t="s">
        <v>360</v>
      </c>
      <c r="F5955" s="68" t="s">
        <v>76</v>
      </c>
      <c r="G5955" s="68" t="s">
        <v>492</v>
      </c>
      <c r="H5955" s="68" t="s">
        <v>247</v>
      </c>
      <c r="I5955" s="65">
        <v>23</v>
      </c>
      <c r="J5955" s="65">
        <v>309</v>
      </c>
      <c r="K5955" s="65" t="s">
        <v>519</v>
      </c>
    </row>
    <row r="5956" spans="1:11" ht="12.75" customHeight="1">
      <c r="A5956" s="68" t="s">
        <v>314</v>
      </c>
      <c r="B5956" s="68" t="s">
        <v>160</v>
      </c>
      <c r="C5956" s="68" t="s">
        <v>287</v>
      </c>
      <c r="D5956" s="68" t="s">
        <v>359</v>
      </c>
      <c r="E5956" s="68" t="s">
        <v>360</v>
      </c>
      <c r="F5956" s="68" t="s">
        <v>76</v>
      </c>
      <c r="G5956" s="68" t="s">
        <v>492</v>
      </c>
      <c r="H5956" s="68" t="s">
        <v>375</v>
      </c>
      <c r="I5956" s="65">
        <v>10</v>
      </c>
      <c r="J5956" s="65">
        <v>309</v>
      </c>
      <c r="K5956" s="65" t="s">
        <v>519</v>
      </c>
    </row>
    <row r="5957" spans="1:11" ht="12.75" customHeight="1">
      <c r="A5957" s="68" t="s">
        <v>314</v>
      </c>
      <c r="B5957" s="68" t="s">
        <v>160</v>
      </c>
      <c r="C5957" s="68" t="s">
        <v>287</v>
      </c>
      <c r="D5957" s="68" t="s">
        <v>359</v>
      </c>
      <c r="E5957" s="68" t="s">
        <v>360</v>
      </c>
      <c r="F5957" s="68" t="s">
        <v>76</v>
      </c>
      <c r="G5957" s="68" t="s">
        <v>492</v>
      </c>
      <c r="H5957" s="68" t="s">
        <v>368</v>
      </c>
      <c r="I5957" s="65">
        <v>17</v>
      </c>
      <c r="J5957" s="65">
        <v>309</v>
      </c>
      <c r="K5957" s="65" t="s">
        <v>519</v>
      </c>
    </row>
    <row r="5958" spans="1:11" ht="12.75" customHeight="1">
      <c r="A5958" s="68" t="s">
        <v>314</v>
      </c>
      <c r="B5958" s="68" t="s">
        <v>160</v>
      </c>
      <c r="C5958" s="68" t="s">
        <v>287</v>
      </c>
      <c r="D5958" s="68" t="s">
        <v>359</v>
      </c>
      <c r="E5958" s="68" t="s">
        <v>360</v>
      </c>
      <c r="F5958" s="68" t="s">
        <v>76</v>
      </c>
      <c r="G5958" s="68" t="s">
        <v>492</v>
      </c>
      <c r="H5958" s="68" t="s">
        <v>491</v>
      </c>
      <c r="I5958" s="65">
        <v>10</v>
      </c>
      <c r="J5958" s="65">
        <v>309</v>
      </c>
      <c r="K5958" s="65" t="s">
        <v>519</v>
      </c>
    </row>
    <row r="5959" spans="1:11" ht="12.75" customHeight="1">
      <c r="A5959" s="68" t="s">
        <v>314</v>
      </c>
      <c r="B5959" s="68" t="s">
        <v>160</v>
      </c>
      <c r="C5959" s="68" t="s">
        <v>287</v>
      </c>
      <c r="D5959" s="68" t="s">
        <v>359</v>
      </c>
      <c r="E5959" s="68" t="s">
        <v>360</v>
      </c>
      <c r="F5959" s="68" t="s">
        <v>76</v>
      </c>
      <c r="G5959" s="68" t="s">
        <v>492</v>
      </c>
      <c r="H5959" s="68" t="s">
        <v>369</v>
      </c>
      <c r="I5959" s="65">
        <v>18</v>
      </c>
      <c r="J5959" s="65">
        <v>309</v>
      </c>
      <c r="K5959" s="65" t="s">
        <v>519</v>
      </c>
    </row>
    <row r="5960" spans="1:11" ht="12.75" customHeight="1">
      <c r="A5960" s="68" t="s">
        <v>314</v>
      </c>
      <c r="B5960" s="68" t="s">
        <v>160</v>
      </c>
      <c r="C5960" s="68" t="s">
        <v>287</v>
      </c>
      <c r="D5960" s="68" t="s">
        <v>359</v>
      </c>
      <c r="E5960" s="68" t="s">
        <v>360</v>
      </c>
      <c r="F5960" s="68" t="s">
        <v>76</v>
      </c>
      <c r="G5960" s="68" t="s">
        <v>492</v>
      </c>
      <c r="H5960" s="68" t="s">
        <v>638</v>
      </c>
      <c r="I5960" s="65">
        <v>12</v>
      </c>
      <c r="J5960" s="65">
        <v>309</v>
      </c>
      <c r="K5960" s="65" t="s">
        <v>519</v>
      </c>
    </row>
    <row r="5961" spans="1:11" ht="12.75" customHeight="1">
      <c r="A5961" s="68" t="s">
        <v>314</v>
      </c>
      <c r="B5961" s="68" t="s">
        <v>160</v>
      </c>
      <c r="C5961" s="68" t="s">
        <v>287</v>
      </c>
      <c r="D5961" s="68" t="s">
        <v>359</v>
      </c>
      <c r="E5961" s="68" t="s">
        <v>360</v>
      </c>
      <c r="F5961" s="68" t="s">
        <v>76</v>
      </c>
      <c r="G5961" s="68" t="s">
        <v>492</v>
      </c>
      <c r="H5961" s="68" t="s">
        <v>451</v>
      </c>
      <c r="I5961" s="65">
        <v>27</v>
      </c>
      <c r="J5961" s="65">
        <v>227</v>
      </c>
      <c r="K5961" s="65" t="s">
        <v>302</v>
      </c>
    </row>
    <row r="5962" spans="1:11" ht="12.75" customHeight="1">
      <c r="A5962" s="68" t="s">
        <v>314</v>
      </c>
      <c r="B5962" s="68" t="s">
        <v>160</v>
      </c>
      <c r="C5962" s="68" t="s">
        <v>287</v>
      </c>
      <c r="D5962" s="68" t="s">
        <v>359</v>
      </c>
      <c r="E5962" s="68" t="s">
        <v>360</v>
      </c>
      <c r="F5962" s="68" t="s">
        <v>76</v>
      </c>
      <c r="G5962" s="68" t="s">
        <v>492</v>
      </c>
      <c r="H5962" s="68" t="s">
        <v>365</v>
      </c>
      <c r="I5962" s="65">
        <v>54</v>
      </c>
      <c r="J5962" s="65">
        <v>227</v>
      </c>
      <c r="K5962" s="65" t="s">
        <v>302</v>
      </c>
    </row>
    <row r="5963" spans="1:11" ht="12.75" customHeight="1">
      <c r="A5963" s="68" t="s">
        <v>314</v>
      </c>
      <c r="B5963" s="68" t="s">
        <v>160</v>
      </c>
      <c r="C5963" s="68" t="s">
        <v>287</v>
      </c>
      <c r="D5963" s="68" t="s">
        <v>359</v>
      </c>
      <c r="E5963" s="68" t="s">
        <v>360</v>
      </c>
      <c r="F5963" s="68" t="s">
        <v>76</v>
      </c>
      <c r="G5963" s="68" t="s">
        <v>492</v>
      </c>
      <c r="H5963" s="68" t="s">
        <v>366</v>
      </c>
      <c r="I5963" s="65">
        <v>47</v>
      </c>
      <c r="J5963" s="65">
        <v>227</v>
      </c>
      <c r="K5963" s="65" t="s">
        <v>302</v>
      </c>
    </row>
    <row r="5964" spans="1:11" ht="12.75" customHeight="1">
      <c r="A5964" s="68" t="s">
        <v>314</v>
      </c>
      <c r="B5964" s="68" t="s">
        <v>160</v>
      </c>
      <c r="C5964" s="68" t="s">
        <v>287</v>
      </c>
      <c r="D5964" s="68" t="s">
        <v>359</v>
      </c>
      <c r="E5964" s="68" t="s">
        <v>360</v>
      </c>
      <c r="F5964" s="68" t="s">
        <v>76</v>
      </c>
      <c r="G5964" s="68" t="s">
        <v>492</v>
      </c>
      <c r="H5964" s="68" t="s">
        <v>367</v>
      </c>
      <c r="I5964" s="65">
        <v>66</v>
      </c>
      <c r="J5964" s="65">
        <v>227</v>
      </c>
      <c r="K5964" s="65" t="s">
        <v>302</v>
      </c>
    </row>
    <row r="5965" spans="1:11" ht="12.75" customHeight="1">
      <c r="A5965" s="68" t="s">
        <v>314</v>
      </c>
      <c r="B5965" s="68" t="s">
        <v>160</v>
      </c>
      <c r="C5965" s="68" t="s">
        <v>287</v>
      </c>
      <c r="D5965" s="68" t="s">
        <v>359</v>
      </c>
      <c r="E5965" s="68" t="s">
        <v>360</v>
      </c>
      <c r="F5965" s="68" t="s">
        <v>76</v>
      </c>
      <c r="G5965" s="68" t="s">
        <v>492</v>
      </c>
      <c r="H5965" s="68" t="s">
        <v>247</v>
      </c>
      <c r="I5965" s="65">
        <v>92</v>
      </c>
      <c r="J5965" s="65">
        <v>227</v>
      </c>
      <c r="K5965" s="65" t="s">
        <v>302</v>
      </c>
    </row>
    <row r="5966" spans="1:11" ht="12.75" customHeight="1">
      <c r="A5966" s="68" t="s">
        <v>314</v>
      </c>
      <c r="B5966" s="68" t="s">
        <v>160</v>
      </c>
      <c r="C5966" s="68" t="s">
        <v>287</v>
      </c>
      <c r="D5966" s="68" t="s">
        <v>359</v>
      </c>
      <c r="E5966" s="68" t="s">
        <v>360</v>
      </c>
      <c r="F5966" s="68" t="s">
        <v>76</v>
      </c>
      <c r="G5966" s="68" t="s">
        <v>492</v>
      </c>
      <c r="H5966" s="68" t="s">
        <v>375</v>
      </c>
      <c r="I5966" s="65">
        <v>76</v>
      </c>
      <c r="J5966" s="65">
        <v>227</v>
      </c>
      <c r="K5966" s="65" t="s">
        <v>302</v>
      </c>
    </row>
    <row r="5967" spans="1:11" ht="12.75" customHeight="1">
      <c r="A5967" s="68" t="s">
        <v>314</v>
      </c>
      <c r="B5967" s="68" t="s">
        <v>160</v>
      </c>
      <c r="C5967" s="68" t="s">
        <v>287</v>
      </c>
      <c r="D5967" s="68" t="s">
        <v>359</v>
      </c>
      <c r="E5967" s="68" t="s">
        <v>360</v>
      </c>
      <c r="F5967" s="68" t="s">
        <v>76</v>
      </c>
      <c r="G5967" s="68" t="s">
        <v>492</v>
      </c>
      <c r="H5967" s="68" t="s">
        <v>368</v>
      </c>
      <c r="I5967" s="65">
        <v>51</v>
      </c>
      <c r="J5967" s="65">
        <v>227</v>
      </c>
      <c r="K5967" s="65" t="s">
        <v>302</v>
      </c>
    </row>
    <row r="5968" spans="1:11" ht="12.75" customHeight="1">
      <c r="A5968" s="68" t="s">
        <v>314</v>
      </c>
      <c r="B5968" s="68" t="s">
        <v>160</v>
      </c>
      <c r="C5968" s="68" t="s">
        <v>287</v>
      </c>
      <c r="D5968" s="68" t="s">
        <v>359</v>
      </c>
      <c r="E5968" s="68" t="s">
        <v>360</v>
      </c>
      <c r="F5968" s="68" t="s">
        <v>76</v>
      </c>
      <c r="G5968" s="68" t="s">
        <v>492</v>
      </c>
      <c r="H5968" s="68" t="s">
        <v>491</v>
      </c>
      <c r="I5968" s="65">
        <v>65</v>
      </c>
      <c r="J5968" s="65">
        <v>227</v>
      </c>
      <c r="K5968" s="65" t="s">
        <v>302</v>
      </c>
    </row>
    <row r="5969" spans="1:11" ht="12.75" customHeight="1">
      <c r="A5969" s="68" t="s">
        <v>314</v>
      </c>
      <c r="B5969" s="68" t="s">
        <v>160</v>
      </c>
      <c r="C5969" s="68" t="s">
        <v>287</v>
      </c>
      <c r="D5969" s="68" t="s">
        <v>359</v>
      </c>
      <c r="E5969" s="68" t="s">
        <v>360</v>
      </c>
      <c r="F5969" s="68" t="s">
        <v>76</v>
      </c>
      <c r="G5969" s="68" t="s">
        <v>492</v>
      </c>
      <c r="H5969" s="68" t="s">
        <v>369</v>
      </c>
      <c r="I5969" s="65">
        <v>58</v>
      </c>
      <c r="J5969" s="65">
        <v>227</v>
      </c>
      <c r="K5969" s="65" t="s">
        <v>302</v>
      </c>
    </row>
    <row r="5970" spans="1:11" ht="12.75" customHeight="1">
      <c r="A5970" s="68" t="s">
        <v>314</v>
      </c>
      <c r="B5970" s="68" t="s">
        <v>160</v>
      </c>
      <c r="C5970" s="68" t="s">
        <v>287</v>
      </c>
      <c r="D5970" s="68" t="s">
        <v>359</v>
      </c>
      <c r="E5970" s="68" t="s">
        <v>360</v>
      </c>
      <c r="F5970" s="68" t="s">
        <v>76</v>
      </c>
      <c r="G5970" s="68" t="s">
        <v>492</v>
      </c>
      <c r="H5970" s="68" t="s">
        <v>638</v>
      </c>
      <c r="I5970" s="65">
        <v>61</v>
      </c>
      <c r="J5970" s="65">
        <v>227</v>
      </c>
      <c r="K5970" s="65" t="s">
        <v>302</v>
      </c>
    </row>
    <row r="5971" spans="1:11" ht="12.75" customHeight="1">
      <c r="A5971" s="68" t="s">
        <v>314</v>
      </c>
      <c r="B5971" s="68" t="s">
        <v>160</v>
      </c>
      <c r="C5971" s="68" t="s">
        <v>287</v>
      </c>
      <c r="D5971" s="68" t="s">
        <v>359</v>
      </c>
      <c r="E5971" s="68" t="s">
        <v>360</v>
      </c>
      <c r="F5971" s="68" t="s">
        <v>76</v>
      </c>
      <c r="G5971" s="68" t="s">
        <v>492</v>
      </c>
      <c r="H5971" s="68" t="s">
        <v>451</v>
      </c>
      <c r="I5971" s="65">
        <v>37</v>
      </c>
      <c r="J5971" s="65">
        <v>228</v>
      </c>
      <c r="K5971" s="65" t="s">
        <v>303</v>
      </c>
    </row>
    <row r="5972" spans="1:11" ht="12.75" customHeight="1">
      <c r="A5972" s="68" t="s">
        <v>314</v>
      </c>
      <c r="B5972" s="68" t="s">
        <v>160</v>
      </c>
      <c r="C5972" s="68" t="s">
        <v>287</v>
      </c>
      <c r="D5972" s="68" t="s">
        <v>359</v>
      </c>
      <c r="E5972" s="68" t="s">
        <v>360</v>
      </c>
      <c r="F5972" s="68" t="s">
        <v>76</v>
      </c>
      <c r="G5972" s="68" t="s">
        <v>492</v>
      </c>
      <c r="H5972" s="68" t="s">
        <v>365</v>
      </c>
      <c r="I5972" s="65">
        <v>65</v>
      </c>
      <c r="J5972" s="65">
        <v>228</v>
      </c>
      <c r="K5972" s="65" t="s">
        <v>303</v>
      </c>
    </row>
    <row r="5973" spans="1:11" ht="12.75" customHeight="1">
      <c r="A5973" s="68" t="s">
        <v>314</v>
      </c>
      <c r="B5973" s="68" t="s">
        <v>160</v>
      </c>
      <c r="C5973" s="68" t="s">
        <v>287</v>
      </c>
      <c r="D5973" s="68" t="s">
        <v>359</v>
      </c>
      <c r="E5973" s="68" t="s">
        <v>360</v>
      </c>
      <c r="F5973" s="68" t="s">
        <v>76</v>
      </c>
      <c r="G5973" s="68" t="s">
        <v>492</v>
      </c>
      <c r="H5973" s="68" t="s">
        <v>366</v>
      </c>
      <c r="I5973" s="65">
        <v>110</v>
      </c>
      <c r="J5973" s="65">
        <v>228</v>
      </c>
      <c r="K5973" s="65" t="s">
        <v>303</v>
      </c>
    </row>
    <row r="5974" spans="1:11" ht="12.75" customHeight="1">
      <c r="A5974" s="68" t="s">
        <v>314</v>
      </c>
      <c r="B5974" s="68" t="s">
        <v>160</v>
      </c>
      <c r="C5974" s="68" t="s">
        <v>287</v>
      </c>
      <c r="D5974" s="68" t="s">
        <v>359</v>
      </c>
      <c r="E5974" s="68" t="s">
        <v>360</v>
      </c>
      <c r="F5974" s="68" t="s">
        <v>76</v>
      </c>
      <c r="G5974" s="68" t="s">
        <v>492</v>
      </c>
      <c r="H5974" s="68" t="s">
        <v>367</v>
      </c>
      <c r="I5974" s="65">
        <v>103</v>
      </c>
      <c r="J5974" s="65">
        <v>228</v>
      </c>
      <c r="K5974" s="65" t="s">
        <v>303</v>
      </c>
    </row>
    <row r="5975" spans="1:11" ht="12.75" customHeight="1">
      <c r="A5975" s="68" t="s">
        <v>314</v>
      </c>
      <c r="B5975" s="68" t="s">
        <v>160</v>
      </c>
      <c r="C5975" s="68" t="s">
        <v>287</v>
      </c>
      <c r="D5975" s="68" t="s">
        <v>359</v>
      </c>
      <c r="E5975" s="68" t="s">
        <v>360</v>
      </c>
      <c r="F5975" s="68" t="s">
        <v>76</v>
      </c>
      <c r="G5975" s="68" t="s">
        <v>492</v>
      </c>
      <c r="H5975" s="68" t="s">
        <v>247</v>
      </c>
      <c r="I5975" s="65">
        <v>85</v>
      </c>
      <c r="J5975" s="65">
        <v>228</v>
      </c>
      <c r="K5975" s="65" t="s">
        <v>303</v>
      </c>
    </row>
    <row r="5976" spans="1:11" ht="12.75" customHeight="1">
      <c r="A5976" s="68" t="s">
        <v>314</v>
      </c>
      <c r="B5976" s="68" t="s">
        <v>160</v>
      </c>
      <c r="C5976" s="68" t="s">
        <v>287</v>
      </c>
      <c r="D5976" s="68" t="s">
        <v>359</v>
      </c>
      <c r="E5976" s="68" t="s">
        <v>360</v>
      </c>
      <c r="F5976" s="68" t="s">
        <v>76</v>
      </c>
      <c r="G5976" s="68" t="s">
        <v>492</v>
      </c>
      <c r="H5976" s="68" t="s">
        <v>375</v>
      </c>
      <c r="I5976" s="65">
        <v>70</v>
      </c>
      <c r="J5976" s="65">
        <v>228</v>
      </c>
      <c r="K5976" s="65" t="s">
        <v>303</v>
      </c>
    </row>
    <row r="5977" spans="1:11" ht="12.75" customHeight="1">
      <c r="A5977" s="68" t="s">
        <v>314</v>
      </c>
      <c r="B5977" s="68" t="s">
        <v>160</v>
      </c>
      <c r="C5977" s="68" t="s">
        <v>287</v>
      </c>
      <c r="D5977" s="68" t="s">
        <v>359</v>
      </c>
      <c r="E5977" s="68" t="s">
        <v>360</v>
      </c>
      <c r="F5977" s="68" t="s">
        <v>76</v>
      </c>
      <c r="G5977" s="68" t="s">
        <v>492</v>
      </c>
      <c r="H5977" s="68" t="s">
        <v>368</v>
      </c>
      <c r="I5977" s="65">
        <v>77</v>
      </c>
      <c r="J5977" s="65">
        <v>228</v>
      </c>
      <c r="K5977" s="65" t="s">
        <v>303</v>
      </c>
    </row>
    <row r="5978" spans="1:11" ht="12.75" customHeight="1">
      <c r="A5978" s="68" t="s">
        <v>314</v>
      </c>
      <c r="B5978" s="68" t="s">
        <v>160</v>
      </c>
      <c r="C5978" s="68" t="s">
        <v>287</v>
      </c>
      <c r="D5978" s="68" t="s">
        <v>359</v>
      </c>
      <c r="E5978" s="68" t="s">
        <v>360</v>
      </c>
      <c r="F5978" s="68" t="s">
        <v>76</v>
      </c>
      <c r="G5978" s="68" t="s">
        <v>492</v>
      </c>
      <c r="H5978" s="68" t="s">
        <v>491</v>
      </c>
      <c r="I5978" s="65">
        <v>91</v>
      </c>
      <c r="J5978" s="65">
        <v>228</v>
      </c>
      <c r="K5978" s="65" t="s">
        <v>303</v>
      </c>
    </row>
    <row r="5979" spans="1:11" ht="12.75" customHeight="1">
      <c r="A5979" s="68" t="s">
        <v>314</v>
      </c>
      <c r="B5979" s="68" t="s">
        <v>160</v>
      </c>
      <c r="C5979" s="68" t="s">
        <v>287</v>
      </c>
      <c r="D5979" s="68" t="s">
        <v>359</v>
      </c>
      <c r="E5979" s="68" t="s">
        <v>360</v>
      </c>
      <c r="F5979" s="68" t="s">
        <v>76</v>
      </c>
      <c r="G5979" s="68" t="s">
        <v>492</v>
      </c>
      <c r="H5979" s="68" t="s">
        <v>369</v>
      </c>
      <c r="I5979" s="65">
        <v>70</v>
      </c>
      <c r="J5979" s="65">
        <v>228</v>
      </c>
      <c r="K5979" s="65" t="s">
        <v>303</v>
      </c>
    </row>
    <row r="5980" spans="1:11" ht="12.75" customHeight="1">
      <c r="A5980" s="68" t="s">
        <v>314</v>
      </c>
      <c r="B5980" s="68" t="s">
        <v>160</v>
      </c>
      <c r="C5980" s="68" t="s">
        <v>287</v>
      </c>
      <c r="D5980" s="68" t="s">
        <v>359</v>
      </c>
      <c r="E5980" s="68" t="s">
        <v>360</v>
      </c>
      <c r="F5980" s="68" t="s">
        <v>76</v>
      </c>
      <c r="G5980" s="68" t="s">
        <v>492</v>
      </c>
      <c r="H5980" s="68" t="s">
        <v>638</v>
      </c>
      <c r="I5980" s="65">
        <v>80</v>
      </c>
      <c r="J5980" s="65">
        <v>228</v>
      </c>
      <c r="K5980" s="65" t="s">
        <v>303</v>
      </c>
    </row>
    <row r="5981" spans="1:11" ht="12.75" customHeight="1">
      <c r="A5981" s="68" t="s">
        <v>314</v>
      </c>
      <c r="B5981" s="68" t="s">
        <v>160</v>
      </c>
      <c r="C5981" s="68" t="s">
        <v>287</v>
      </c>
      <c r="D5981" s="68" t="s">
        <v>359</v>
      </c>
      <c r="E5981" s="68" t="s">
        <v>360</v>
      </c>
      <c r="F5981" s="68" t="s">
        <v>77</v>
      </c>
      <c r="G5981" s="68" t="s">
        <v>273</v>
      </c>
      <c r="H5981" s="68" t="s">
        <v>451</v>
      </c>
      <c r="I5981" s="65">
        <v>5380</v>
      </c>
      <c r="J5981" s="65">
        <v>427</v>
      </c>
      <c r="K5981" s="65" t="s">
        <v>376</v>
      </c>
    </row>
    <row r="5982" spans="1:11" ht="12.75" customHeight="1">
      <c r="A5982" s="68" t="s">
        <v>314</v>
      </c>
      <c r="B5982" s="68" t="s">
        <v>160</v>
      </c>
      <c r="C5982" s="68" t="s">
        <v>287</v>
      </c>
      <c r="D5982" s="68" t="s">
        <v>359</v>
      </c>
      <c r="E5982" s="68" t="s">
        <v>360</v>
      </c>
      <c r="F5982" s="68" t="s">
        <v>77</v>
      </c>
      <c r="G5982" s="68" t="s">
        <v>273</v>
      </c>
      <c r="H5982" s="68" t="s">
        <v>365</v>
      </c>
      <c r="I5982" s="65">
        <v>7695</v>
      </c>
      <c r="J5982" s="65">
        <v>427</v>
      </c>
      <c r="K5982" s="65" t="s">
        <v>376</v>
      </c>
    </row>
    <row r="5983" spans="1:11" ht="12.75" customHeight="1">
      <c r="A5983" s="68" t="s">
        <v>314</v>
      </c>
      <c r="B5983" s="68" t="s">
        <v>160</v>
      </c>
      <c r="C5983" s="68" t="s">
        <v>287</v>
      </c>
      <c r="D5983" s="68" t="s">
        <v>359</v>
      </c>
      <c r="E5983" s="68" t="s">
        <v>360</v>
      </c>
      <c r="F5983" s="68" t="s">
        <v>77</v>
      </c>
      <c r="G5983" s="68" t="s">
        <v>273</v>
      </c>
      <c r="H5983" s="68" t="s">
        <v>366</v>
      </c>
      <c r="I5983" s="65">
        <v>7204</v>
      </c>
      <c r="J5983" s="65">
        <v>427</v>
      </c>
      <c r="K5983" s="65" t="s">
        <v>376</v>
      </c>
    </row>
    <row r="5984" spans="1:11" ht="12.75" customHeight="1">
      <c r="A5984" s="68" t="s">
        <v>314</v>
      </c>
      <c r="B5984" s="68" t="s">
        <v>160</v>
      </c>
      <c r="C5984" s="68" t="s">
        <v>287</v>
      </c>
      <c r="D5984" s="68" t="s">
        <v>359</v>
      </c>
      <c r="E5984" s="68" t="s">
        <v>360</v>
      </c>
      <c r="F5984" s="68" t="s">
        <v>77</v>
      </c>
      <c r="G5984" s="68" t="s">
        <v>273</v>
      </c>
      <c r="H5984" s="68" t="s">
        <v>367</v>
      </c>
      <c r="I5984" s="65">
        <v>5983</v>
      </c>
      <c r="J5984" s="65">
        <v>427</v>
      </c>
      <c r="K5984" s="65" t="s">
        <v>376</v>
      </c>
    </row>
    <row r="5985" spans="1:11" ht="12.75" customHeight="1">
      <c r="A5985" s="68" t="s">
        <v>314</v>
      </c>
      <c r="B5985" s="68" t="s">
        <v>160</v>
      </c>
      <c r="C5985" s="68" t="s">
        <v>287</v>
      </c>
      <c r="D5985" s="68" t="s">
        <v>359</v>
      </c>
      <c r="E5985" s="68" t="s">
        <v>360</v>
      </c>
      <c r="F5985" s="68" t="s">
        <v>77</v>
      </c>
      <c r="G5985" s="68" t="s">
        <v>273</v>
      </c>
      <c r="H5985" s="68" t="s">
        <v>247</v>
      </c>
      <c r="I5985" s="65">
        <v>8737</v>
      </c>
      <c r="J5985" s="65">
        <v>427</v>
      </c>
      <c r="K5985" s="65" t="s">
        <v>376</v>
      </c>
    </row>
    <row r="5986" spans="1:11" ht="12.75" customHeight="1">
      <c r="A5986" s="68" t="s">
        <v>314</v>
      </c>
      <c r="B5986" s="68" t="s">
        <v>160</v>
      </c>
      <c r="C5986" s="68" t="s">
        <v>287</v>
      </c>
      <c r="D5986" s="68" t="s">
        <v>359</v>
      </c>
      <c r="E5986" s="68" t="s">
        <v>360</v>
      </c>
      <c r="F5986" s="68" t="s">
        <v>77</v>
      </c>
      <c r="G5986" s="68" t="s">
        <v>273</v>
      </c>
      <c r="H5986" s="68" t="s">
        <v>375</v>
      </c>
      <c r="I5986" s="65">
        <v>12166</v>
      </c>
      <c r="J5986" s="65">
        <v>427</v>
      </c>
      <c r="K5986" s="65" t="s">
        <v>376</v>
      </c>
    </row>
    <row r="5987" spans="1:11" ht="12.75" customHeight="1">
      <c r="A5987" s="68" t="s">
        <v>314</v>
      </c>
      <c r="B5987" s="68" t="s">
        <v>160</v>
      </c>
      <c r="C5987" s="68" t="s">
        <v>287</v>
      </c>
      <c r="D5987" s="68" t="s">
        <v>359</v>
      </c>
      <c r="E5987" s="68" t="s">
        <v>360</v>
      </c>
      <c r="F5987" s="68" t="s">
        <v>77</v>
      </c>
      <c r="G5987" s="68" t="s">
        <v>273</v>
      </c>
      <c r="H5987" s="68" t="s">
        <v>368</v>
      </c>
      <c r="I5987" s="65">
        <v>13307</v>
      </c>
      <c r="J5987" s="65">
        <v>427</v>
      </c>
      <c r="K5987" s="65" t="s">
        <v>376</v>
      </c>
    </row>
    <row r="5988" spans="1:11" ht="12.75" customHeight="1">
      <c r="A5988" s="68" t="s">
        <v>314</v>
      </c>
      <c r="B5988" s="68" t="s">
        <v>160</v>
      </c>
      <c r="C5988" s="68" t="s">
        <v>287</v>
      </c>
      <c r="D5988" s="68" t="s">
        <v>359</v>
      </c>
      <c r="E5988" s="68" t="s">
        <v>360</v>
      </c>
      <c r="F5988" s="68" t="s">
        <v>77</v>
      </c>
      <c r="G5988" s="68" t="s">
        <v>273</v>
      </c>
      <c r="H5988" s="68" t="s">
        <v>491</v>
      </c>
      <c r="I5988" s="65">
        <v>10736</v>
      </c>
      <c r="J5988" s="65">
        <v>427</v>
      </c>
      <c r="K5988" s="65" t="s">
        <v>376</v>
      </c>
    </row>
    <row r="5989" spans="1:11" ht="12.75" customHeight="1">
      <c r="A5989" s="68" t="s">
        <v>314</v>
      </c>
      <c r="B5989" s="68" t="s">
        <v>160</v>
      </c>
      <c r="C5989" s="68" t="s">
        <v>287</v>
      </c>
      <c r="D5989" s="68" t="s">
        <v>359</v>
      </c>
      <c r="E5989" s="68" t="s">
        <v>360</v>
      </c>
      <c r="F5989" s="68" t="s">
        <v>77</v>
      </c>
      <c r="G5989" s="68" t="s">
        <v>273</v>
      </c>
      <c r="H5989" s="68" t="s">
        <v>369</v>
      </c>
      <c r="I5989" s="65">
        <v>11966</v>
      </c>
      <c r="J5989" s="65">
        <v>427</v>
      </c>
      <c r="K5989" s="65" t="s">
        <v>376</v>
      </c>
    </row>
    <row r="5990" spans="1:11" ht="12.75" customHeight="1">
      <c r="A5990" s="68" t="s">
        <v>314</v>
      </c>
      <c r="B5990" s="68" t="s">
        <v>160</v>
      </c>
      <c r="C5990" s="68" t="s">
        <v>287</v>
      </c>
      <c r="D5990" s="68" t="s">
        <v>359</v>
      </c>
      <c r="E5990" s="68" t="s">
        <v>360</v>
      </c>
      <c r="F5990" s="68" t="s">
        <v>77</v>
      </c>
      <c r="G5990" s="68" t="s">
        <v>273</v>
      </c>
      <c r="H5990" s="68" t="s">
        <v>638</v>
      </c>
      <c r="I5990" s="65">
        <v>11872</v>
      </c>
      <c r="J5990" s="65">
        <v>427</v>
      </c>
      <c r="K5990" s="65" t="s">
        <v>376</v>
      </c>
    </row>
    <row r="5991" spans="1:11" ht="12.75" customHeight="1">
      <c r="A5991" s="68" t="s">
        <v>314</v>
      </c>
      <c r="B5991" s="68" t="s">
        <v>160</v>
      </c>
      <c r="C5991" s="68" t="s">
        <v>287</v>
      </c>
      <c r="D5991" s="68" t="s">
        <v>359</v>
      </c>
      <c r="E5991" s="68" t="s">
        <v>360</v>
      </c>
      <c r="F5991" s="68" t="s">
        <v>77</v>
      </c>
      <c r="G5991" s="68" t="s">
        <v>273</v>
      </c>
      <c r="H5991" s="68" t="s">
        <v>451</v>
      </c>
      <c r="I5991" s="65">
        <v>4576</v>
      </c>
      <c r="J5991" s="65">
        <v>410</v>
      </c>
      <c r="K5991" s="65" t="s">
        <v>495</v>
      </c>
    </row>
    <row r="5992" spans="1:11" ht="12.75" customHeight="1">
      <c r="A5992" s="68" t="s">
        <v>314</v>
      </c>
      <c r="B5992" s="68" t="s">
        <v>160</v>
      </c>
      <c r="C5992" s="68" t="s">
        <v>287</v>
      </c>
      <c r="D5992" s="68" t="s">
        <v>359</v>
      </c>
      <c r="E5992" s="68" t="s">
        <v>360</v>
      </c>
      <c r="F5992" s="68" t="s">
        <v>77</v>
      </c>
      <c r="G5992" s="68" t="s">
        <v>273</v>
      </c>
      <c r="H5992" s="68" t="s">
        <v>365</v>
      </c>
      <c r="I5992" s="65">
        <v>13260</v>
      </c>
      <c r="J5992" s="65">
        <v>410</v>
      </c>
      <c r="K5992" s="65" t="s">
        <v>495</v>
      </c>
    </row>
    <row r="5993" spans="1:11" ht="12.75" customHeight="1">
      <c r="A5993" s="68" t="s">
        <v>314</v>
      </c>
      <c r="B5993" s="68" t="s">
        <v>160</v>
      </c>
      <c r="C5993" s="68" t="s">
        <v>287</v>
      </c>
      <c r="D5993" s="68" t="s">
        <v>359</v>
      </c>
      <c r="E5993" s="68" t="s">
        <v>360</v>
      </c>
      <c r="F5993" s="68" t="s">
        <v>77</v>
      </c>
      <c r="G5993" s="68" t="s">
        <v>273</v>
      </c>
      <c r="H5993" s="68" t="s">
        <v>366</v>
      </c>
      <c r="I5993" s="65">
        <v>13748</v>
      </c>
      <c r="J5993" s="65">
        <v>410</v>
      </c>
      <c r="K5993" s="65" t="s">
        <v>495</v>
      </c>
    </row>
    <row r="5994" spans="1:11" ht="12.75" customHeight="1">
      <c r="A5994" s="68" t="s">
        <v>314</v>
      </c>
      <c r="B5994" s="68" t="s">
        <v>160</v>
      </c>
      <c r="C5994" s="68" t="s">
        <v>287</v>
      </c>
      <c r="D5994" s="68" t="s">
        <v>359</v>
      </c>
      <c r="E5994" s="68" t="s">
        <v>360</v>
      </c>
      <c r="F5994" s="68" t="s">
        <v>77</v>
      </c>
      <c r="G5994" s="68" t="s">
        <v>273</v>
      </c>
      <c r="H5994" s="68" t="s">
        <v>367</v>
      </c>
      <c r="I5994" s="65">
        <v>16133</v>
      </c>
      <c r="J5994" s="65">
        <v>410</v>
      </c>
      <c r="K5994" s="65" t="s">
        <v>495</v>
      </c>
    </row>
    <row r="5995" spans="1:11" ht="12.75" customHeight="1">
      <c r="A5995" s="68" t="s">
        <v>314</v>
      </c>
      <c r="B5995" s="68" t="s">
        <v>160</v>
      </c>
      <c r="C5995" s="68" t="s">
        <v>287</v>
      </c>
      <c r="D5995" s="68" t="s">
        <v>359</v>
      </c>
      <c r="E5995" s="68" t="s">
        <v>360</v>
      </c>
      <c r="F5995" s="68" t="s">
        <v>77</v>
      </c>
      <c r="G5995" s="68" t="s">
        <v>273</v>
      </c>
      <c r="H5995" s="68" t="s">
        <v>247</v>
      </c>
      <c r="I5995" s="65">
        <v>16994</v>
      </c>
      <c r="J5995" s="65">
        <v>410</v>
      </c>
      <c r="K5995" s="65" t="s">
        <v>495</v>
      </c>
    </row>
    <row r="5996" spans="1:11" ht="12.75" customHeight="1">
      <c r="A5996" s="68" t="s">
        <v>314</v>
      </c>
      <c r="B5996" s="68" t="s">
        <v>160</v>
      </c>
      <c r="C5996" s="68" t="s">
        <v>287</v>
      </c>
      <c r="D5996" s="68" t="s">
        <v>359</v>
      </c>
      <c r="E5996" s="68" t="s">
        <v>360</v>
      </c>
      <c r="F5996" s="68" t="s">
        <v>77</v>
      </c>
      <c r="G5996" s="68" t="s">
        <v>273</v>
      </c>
      <c r="H5996" s="68" t="s">
        <v>375</v>
      </c>
      <c r="I5996" s="65">
        <v>18113</v>
      </c>
      <c r="J5996" s="65">
        <v>410</v>
      </c>
      <c r="K5996" s="65" t="s">
        <v>495</v>
      </c>
    </row>
    <row r="5997" spans="1:11" ht="12.75" customHeight="1">
      <c r="A5997" s="68" t="s">
        <v>314</v>
      </c>
      <c r="B5997" s="68" t="s">
        <v>160</v>
      </c>
      <c r="C5997" s="68" t="s">
        <v>287</v>
      </c>
      <c r="D5997" s="68" t="s">
        <v>359</v>
      </c>
      <c r="E5997" s="68" t="s">
        <v>360</v>
      </c>
      <c r="F5997" s="68" t="s">
        <v>77</v>
      </c>
      <c r="G5997" s="68" t="s">
        <v>273</v>
      </c>
      <c r="H5997" s="68" t="s">
        <v>368</v>
      </c>
      <c r="I5997" s="65">
        <v>23557</v>
      </c>
      <c r="J5997" s="65">
        <v>410</v>
      </c>
      <c r="K5997" s="65" t="s">
        <v>495</v>
      </c>
    </row>
    <row r="5998" spans="1:11" ht="12.75" customHeight="1">
      <c r="A5998" s="68" t="s">
        <v>314</v>
      </c>
      <c r="B5998" s="68" t="s">
        <v>160</v>
      </c>
      <c r="C5998" s="68" t="s">
        <v>287</v>
      </c>
      <c r="D5998" s="68" t="s">
        <v>359</v>
      </c>
      <c r="E5998" s="68" t="s">
        <v>360</v>
      </c>
      <c r="F5998" s="68" t="s">
        <v>77</v>
      </c>
      <c r="G5998" s="68" t="s">
        <v>273</v>
      </c>
      <c r="H5998" s="68" t="s">
        <v>491</v>
      </c>
      <c r="I5998" s="65">
        <v>21260</v>
      </c>
      <c r="J5998" s="65">
        <v>410</v>
      </c>
      <c r="K5998" s="65" t="s">
        <v>495</v>
      </c>
    </row>
    <row r="5999" spans="1:11" ht="12.75" customHeight="1">
      <c r="A5999" s="68" t="s">
        <v>314</v>
      </c>
      <c r="B5999" s="68" t="s">
        <v>160</v>
      </c>
      <c r="C5999" s="68" t="s">
        <v>287</v>
      </c>
      <c r="D5999" s="68" t="s">
        <v>359</v>
      </c>
      <c r="E5999" s="68" t="s">
        <v>360</v>
      </c>
      <c r="F5999" s="68" t="s">
        <v>77</v>
      </c>
      <c r="G5999" s="68" t="s">
        <v>273</v>
      </c>
      <c r="H5999" s="68" t="s">
        <v>369</v>
      </c>
      <c r="I5999" s="65">
        <v>18026</v>
      </c>
      <c r="J5999" s="65">
        <v>410</v>
      </c>
      <c r="K5999" s="65" t="s">
        <v>495</v>
      </c>
    </row>
    <row r="6000" spans="1:11" ht="12.75" customHeight="1">
      <c r="A6000" s="68" t="s">
        <v>314</v>
      </c>
      <c r="B6000" s="68" t="s">
        <v>160</v>
      </c>
      <c r="C6000" s="68" t="s">
        <v>287</v>
      </c>
      <c r="D6000" s="68" t="s">
        <v>359</v>
      </c>
      <c r="E6000" s="68" t="s">
        <v>360</v>
      </c>
      <c r="F6000" s="68" t="s">
        <v>77</v>
      </c>
      <c r="G6000" s="68" t="s">
        <v>273</v>
      </c>
      <c r="H6000" s="68" t="s">
        <v>638</v>
      </c>
      <c r="I6000" s="65">
        <v>29252</v>
      </c>
      <c r="J6000" s="65">
        <v>410</v>
      </c>
      <c r="K6000" s="65" t="s">
        <v>495</v>
      </c>
    </row>
    <row r="6001" spans="1:11" ht="12.75" customHeight="1">
      <c r="A6001" s="68" t="s">
        <v>314</v>
      </c>
      <c r="B6001" s="68" t="s">
        <v>160</v>
      </c>
      <c r="C6001" s="68" t="s">
        <v>287</v>
      </c>
      <c r="D6001" s="68" t="s">
        <v>359</v>
      </c>
      <c r="E6001" s="68" t="s">
        <v>360</v>
      </c>
      <c r="F6001" s="68" t="s">
        <v>77</v>
      </c>
      <c r="G6001" s="68" t="s">
        <v>273</v>
      </c>
      <c r="H6001" s="68" t="s">
        <v>451</v>
      </c>
      <c r="I6001" s="65">
        <v>2816</v>
      </c>
      <c r="J6001" s="65">
        <v>408</v>
      </c>
      <c r="K6001" s="65" t="s">
        <v>496</v>
      </c>
    </row>
    <row r="6002" spans="1:11" ht="12.75" customHeight="1">
      <c r="A6002" s="68" t="s">
        <v>314</v>
      </c>
      <c r="B6002" s="68" t="s">
        <v>160</v>
      </c>
      <c r="C6002" s="68" t="s">
        <v>287</v>
      </c>
      <c r="D6002" s="68" t="s">
        <v>359</v>
      </c>
      <c r="E6002" s="68" t="s">
        <v>360</v>
      </c>
      <c r="F6002" s="68" t="s">
        <v>77</v>
      </c>
      <c r="G6002" s="68" t="s">
        <v>273</v>
      </c>
      <c r="H6002" s="68" t="s">
        <v>365</v>
      </c>
      <c r="I6002" s="65">
        <v>5718</v>
      </c>
      <c r="J6002" s="65">
        <v>408</v>
      </c>
      <c r="K6002" s="65" t="s">
        <v>496</v>
      </c>
    </row>
    <row r="6003" spans="1:11" ht="12.75" customHeight="1">
      <c r="A6003" s="68" t="s">
        <v>314</v>
      </c>
      <c r="B6003" s="68" t="s">
        <v>160</v>
      </c>
      <c r="C6003" s="68" t="s">
        <v>287</v>
      </c>
      <c r="D6003" s="68" t="s">
        <v>359</v>
      </c>
      <c r="E6003" s="68" t="s">
        <v>360</v>
      </c>
      <c r="F6003" s="68" t="s">
        <v>77</v>
      </c>
      <c r="G6003" s="68" t="s">
        <v>273</v>
      </c>
      <c r="H6003" s="68" t="s">
        <v>366</v>
      </c>
      <c r="I6003" s="65">
        <v>8355</v>
      </c>
      <c r="J6003" s="65">
        <v>408</v>
      </c>
      <c r="K6003" s="65" t="s">
        <v>496</v>
      </c>
    </row>
    <row r="6004" spans="1:11" ht="12.75" customHeight="1">
      <c r="A6004" s="68" t="s">
        <v>314</v>
      </c>
      <c r="B6004" s="68" t="s">
        <v>160</v>
      </c>
      <c r="C6004" s="68" t="s">
        <v>287</v>
      </c>
      <c r="D6004" s="68" t="s">
        <v>359</v>
      </c>
      <c r="E6004" s="68" t="s">
        <v>360</v>
      </c>
      <c r="F6004" s="68" t="s">
        <v>77</v>
      </c>
      <c r="G6004" s="68" t="s">
        <v>273</v>
      </c>
      <c r="H6004" s="68" t="s">
        <v>367</v>
      </c>
      <c r="I6004" s="65">
        <v>10962</v>
      </c>
      <c r="J6004" s="65">
        <v>408</v>
      </c>
      <c r="K6004" s="65" t="s">
        <v>496</v>
      </c>
    </row>
    <row r="6005" spans="1:11" ht="12.75" customHeight="1">
      <c r="A6005" s="68" t="s">
        <v>314</v>
      </c>
      <c r="B6005" s="68" t="s">
        <v>160</v>
      </c>
      <c r="C6005" s="68" t="s">
        <v>287</v>
      </c>
      <c r="D6005" s="68" t="s">
        <v>359</v>
      </c>
      <c r="E6005" s="68" t="s">
        <v>360</v>
      </c>
      <c r="F6005" s="68" t="s">
        <v>77</v>
      </c>
      <c r="G6005" s="68" t="s">
        <v>273</v>
      </c>
      <c r="H6005" s="68" t="s">
        <v>247</v>
      </c>
      <c r="I6005" s="65">
        <v>10815</v>
      </c>
      <c r="J6005" s="65">
        <v>408</v>
      </c>
      <c r="K6005" s="65" t="s">
        <v>496</v>
      </c>
    </row>
    <row r="6006" spans="1:11" ht="12.75" customHeight="1">
      <c r="A6006" s="68" t="s">
        <v>314</v>
      </c>
      <c r="B6006" s="68" t="s">
        <v>160</v>
      </c>
      <c r="C6006" s="68" t="s">
        <v>287</v>
      </c>
      <c r="D6006" s="68" t="s">
        <v>359</v>
      </c>
      <c r="E6006" s="68" t="s">
        <v>360</v>
      </c>
      <c r="F6006" s="68" t="s">
        <v>77</v>
      </c>
      <c r="G6006" s="68" t="s">
        <v>273</v>
      </c>
      <c r="H6006" s="68" t="s">
        <v>375</v>
      </c>
      <c r="I6006" s="65">
        <v>12554</v>
      </c>
      <c r="J6006" s="65">
        <v>408</v>
      </c>
      <c r="K6006" s="65" t="s">
        <v>496</v>
      </c>
    </row>
    <row r="6007" spans="1:11" ht="12.75" customHeight="1">
      <c r="A6007" s="68" t="s">
        <v>314</v>
      </c>
      <c r="B6007" s="68" t="s">
        <v>160</v>
      </c>
      <c r="C6007" s="68" t="s">
        <v>287</v>
      </c>
      <c r="D6007" s="68" t="s">
        <v>359</v>
      </c>
      <c r="E6007" s="68" t="s">
        <v>360</v>
      </c>
      <c r="F6007" s="68" t="s">
        <v>77</v>
      </c>
      <c r="G6007" s="68" t="s">
        <v>273</v>
      </c>
      <c r="H6007" s="68" t="s">
        <v>368</v>
      </c>
      <c r="I6007" s="65">
        <v>17005</v>
      </c>
      <c r="J6007" s="65">
        <v>408</v>
      </c>
      <c r="K6007" s="65" t="s">
        <v>496</v>
      </c>
    </row>
    <row r="6008" spans="1:11" ht="12.75" customHeight="1">
      <c r="A6008" s="68" t="s">
        <v>314</v>
      </c>
      <c r="B6008" s="68" t="s">
        <v>160</v>
      </c>
      <c r="C6008" s="68" t="s">
        <v>287</v>
      </c>
      <c r="D6008" s="68" t="s">
        <v>359</v>
      </c>
      <c r="E6008" s="68" t="s">
        <v>360</v>
      </c>
      <c r="F6008" s="68" t="s">
        <v>77</v>
      </c>
      <c r="G6008" s="68" t="s">
        <v>273</v>
      </c>
      <c r="H6008" s="68" t="s">
        <v>491</v>
      </c>
      <c r="I6008" s="65">
        <v>14037</v>
      </c>
      <c r="J6008" s="65">
        <v>408</v>
      </c>
      <c r="K6008" s="65" t="s">
        <v>496</v>
      </c>
    </row>
    <row r="6009" spans="1:11" ht="12.75" customHeight="1">
      <c r="A6009" s="68" t="s">
        <v>314</v>
      </c>
      <c r="B6009" s="68" t="s">
        <v>160</v>
      </c>
      <c r="C6009" s="68" t="s">
        <v>287</v>
      </c>
      <c r="D6009" s="68" t="s">
        <v>359</v>
      </c>
      <c r="E6009" s="68" t="s">
        <v>360</v>
      </c>
      <c r="F6009" s="68" t="s">
        <v>77</v>
      </c>
      <c r="G6009" s="68" t="s">
        <v>273</v>
      </c>
      <c r="H6009" s="68" t="s">
        <v>369</v>
      </c>
      <c r="I6009" s="65">
        <v>14000</v>
      </c>
      <c r="J6009" s="65">
        <v>408</v>
      </c>
      <c r="K6009" s="65" t="s">
        <v>496</v>
      </c>
    </row>
    <row r="6010" spans="1:11" ht="12.75" customHeight="1">
      <c r="A6010" s="68" t="s">
        <v>314</v>
      </c>
      <c r="B6010" s="68" t="s">
        <v>160</v>
      </c>
      <c r="C6010" s="68" t="s">
        <v>287</v>
      </c>
      <c r="D6010" s="68" t="s">
        <v>359</v>
      </c>
      <c r="E6010" s="68" t="s">
        <v>360</v>
      </c>
      <c r="F6010" s="68" t="s">
        <v>77</v>
      </c>
      <c r="G6010" s="68" t="s">
        <v>273</v>
      </c>
      <c r="H6010" s="68" t="s">
        <v>638</v>
      </c>
      <c r="I6010" s="65">
        <v>24320</v>
      </c>
      <c r="J6010" s="65">
        <v>408</v>
      </c>
      <c r="K6010" s="65" t="s">
        <v>496</v>
      </c>
    </row>
    <row r="6011" spans="1:11" ht="12.75" customHeight="1">
      <c r="A6011" s="68" t="s">
        <v>314</v>
      </c>
      <c r="B6011" s="68" t="s">
        <v>160</v>
      </c>
      <c r="C6011" s="68" t="s">
        <v>287</v>
      </c>
      <c r="D6011" s="68" t="s">
        <v>359</v>
      </c>
      <c r="E6011" s="68" t="s">
        <v>360</v>
      </c>
      <c r="F6011" s="68" t="s">
        <v>77</v>
      </c>
      <c r="G6011" s="68" t="s">
        <v>273</v>
      </c>
      <c r="H6011" s="68" t="s">
        <v>451</v>
      </c>
      <c r="I6011" s="65">
        <v>1986</v>
      </c>
      <c r="J6011" s="65">
        <v>414</v>
      </c>
      <c r="K6011" s="65" t="s">
        <v>377</v>
      </c>
    </row>
    <row r="6012" spans="1:11" ht="12.75" customHeight="1">
      <c r="A6012" s="68" t="s">
        <v>314</v>
      </c>
      <c r="B6012" s="68" t="s">
        <v>160</v>
      </c>
      <c r="C6012" s="68" t="s">
        <v>287</v>
      </c>
      <c r="D6012" s="68" t="s">
        <v>359</v>
      </c>
      <c r="E6012" s="68" t="s">
        <v>360</v>
      </c>
      <c r="F6012" s="68" t="s">
        <v>77</v>
      </c>
      <c r="G6012" s="68" t="s">
        <v>273</v>
      </c>
      <c r="H6012" s="68" t="s">
        <v>365</v>
      </c>
      <c r="I6012" s="65">
        <v>6222</v>
      </c>
      <c r="J6012" s="65">
        <v>414</v>
      </c>
      <c r="K6012" s="65" t="s">
        <v>377</v>
      </c>
    </row>
    <row r="6013" spans="1:11" ht="12.75" customHeight="1">
      <c r="A6013" s="68" t="s">
        <v>314</v>
      </c>
      <c r="B6013" s="68" t="s">
        <v>160</v>
      </c>
      <c r="C6013" s="68" t="s">
        <v>287</v>
      </c>
      <c r="D6013" s="68" t="s">
        <v>359</v>
      </c>
      <c r="E6013" s="68" t="s">
        <v>360</v>
      </c>
      <c r="F6013" s="68" t="s">
        <v>77</v>
      </c>
      <c r="G6013" s="68" t="s">
        <v>273</v>
      </c>
      <c r="H6013" s="68" t="s">
        <v>366</v>
      </c>
      <c r="I6013" s="65">
        <v>9906</v>
      </c>
      <c r="J6013" s="65">
        <v>414</v>
      </c>
      <c r="K6013" s="65" t="s">
        <v>377</v>
      </c>
    </row>
    <row r="6014" spans="1:11" ht="12.75" customHeight="1">
      <c r="A6014" s="68" t="s">
        <v>314</v>
      </c>
      <c r="B6014" s="68" t="s">
        <v>160</v>
      </c>
      <c r="C6014" s="68" t="s">
        <v>287</v>
      </c>
      <c r="D6014" s="68" t="s">
        <v>359</v>
      </c>
      <c r="E6014" s="68" t="s">
        <v>360</v>
      </c>
      <c r="F6014" s="68" t="s">
        <v>77</v>
      </c>
      <c r="G6014" s="68" t="s">
        <v>273</v>
      </c>
      <c r="H6014" s="68" t="s">
        <v>367</v>
      </c>
      <c r="I6014" s="65">
        <v>12994</v>
      </c>
      <c r="J6014" s="65">
        <v>414</v>
      </c>
      <c r="K6014" s="65" t="s">
        <v>377</v>
      </c>
    </row>
    <row r="6015" spans="1:11" ht="12.75" customHeight="1">
      <c r="A6015" s="68" t="s">
        <v>314</v>
      </c>
      <c r="B6015" s="68" t="s">
        <v>160</v>
      </c>
      <c r="C6015" s="68" t="s">
        <v>287</v>
      </c>
      <c r="D6015" s="68" t="s">
        <v>359</v>
      </c>
      <c r="E6015" s="68" t="s">
        <v>360</v>
      </c>
      <c r="F6015" s="68" t="s">
        <v>77</v>
      </c>
      <c r="G6015" s="68" t="s">
        <v>273</v>
      </c>
      <c r="H6015" s="68" t="s">
        <v>247</v>
      </c>
      <c r="I6015" s="65">
        <v>16531</v>
      </c>
      <c r="J6015" s="65">
        <v>414</v>
      </c>
      <c r="K6015" s="65" t="s">
        <v>377</v>
      </c>
    </row>
    <row r="6016" spans="1:11" ht="12.75" customHeight="1">
      <c r="A6016" s="68" t="s">
        <v>314</v>
      </c>
      <c r="B6016" s="68" t="s">
        <v>160</v>
      </c>
      <c r="C6016" s="68" t="s">
        <v>287</v>
      </c>
      <c r="D6016" s="68" t="s">
        <v>359</v>
      </c>
      <c r="E6016" s="68" t="s">
        <v>360</v>
      </c>
      <c r="F6016" s="68" t="s">
        <v>77</v>
      </c>
      <c r="G6016" s="68" t="s">
        <v>273</v>
      </c>
      <c r="H6016" s="68" t="s">
        <v>375</v>
      </c>
      <c r="I6016" s="65">
        <v>21237</v>
      </c>
      <c r="J6016" s="65">
        <v>414</v>
      </c>
      <c r="K6016" s="65" t="s">
        <v>377</v>
      </c>
    </row>
    <row r="6017" spans="1:11" ht="12.75" customHeight="1">
      <c r="A6017" s="68" t="s">
        <v>314</v>
      </c>
      <c r="B6017" s="68" t="s">
        <v>160</v>
      </c>
      <c r="C6017" s="68" t="s">
        <v>287</v>
      </c>
      <c r="D6017" s="68" t="s">
        <v>359</v>
      </c>
      <c r="E6017" s="68" t="s">
        <v>360</v>
      </c>
      <c r="F6017" s="68" t="s">
        <v>77</v>
      </c>
      <c r="G6017" s="68" t="s">
        <v>273</v>
      </c>
      <c r="H6017" s="68" t="s">
        <v>368</v>
      </c>
      <c r="I6017" s="65">
        <v>26681</v>
      </c>
      <c r="J6017" s="65">
        <v>414</v>
      </c>
      <c r="K6017" s="65" t="s">
        <v>377</v>
      </c>
    </row>
    <row r="6018" spans="1:11" ht="12.75" customHeight="1">
      <c r="A6018" s="68" t="s">
        <v>314</v>
      </c>
      <c r="B6018" s="68" t="s">
        <v>160</v>
      </c>
      <c r="C6018" s="68" t="s">
        <v>287</v>
      </c>
      <c r="D6018" s="68" t="s">
        <v>359</v>
      </c>
      <c r="E6018" s="68" t="s">
        <v>360</v>
      </c>
      <c r="F6018" s="68" t="s">
        <v>77</v>
      </c>
      <c r="G6018" s="68" t="s">
        <v>273</v>
      </c>
      <c r="H6018" s="68" t="s">
        <v>491</v>
      </c>
      <c r="I6018" s="65">
        <v>24359</v>
      </c>
      <c r="J6018" s="65">
        <v>414</v>
      </c>
      <c r="K6018" s="65" t="s">
        <v>377</v>
      </c>
    </row>
    <row r="6019" spans="1:11" ht="12.75" customHeight="1">
      <c r="A6019" s="68" t="s">
        <v>314</v>
      </c>
      <c r="B6019" s="68" t="s">
        <v>160</v>
      </c>
      <c r="C6019" s="68" t="s">
        <v>287</v>
      </c>
      <c r="D6019" s="68" t="s">
        <v>359</v>
      </c>
      <c r="E6019" s="68" t="s">
        <v>360</v>
      </c>
      <c r="F6019" s="68" t="s">
        <v>77</v>
      </c>
      <c r="G6019" s="68" t="s">
        <v>273</v>
      </c>
      <c r="H6019" s="68" t="s">
        <v>369</v>
      </c>
      <c r="I6019" s="65">
        <v>23927</v>
      </c>
      <c r="J6019" s="65">
        <v>414</v>
      </c>
      <c r="K6019" s="65" t="s">
        <v>377</v>
      </c>
    </row>
    <row r="6020" spans="1:11" ht="12.75" customHeight="1">
      <c r="A6020" s="68" t="s">
        <v>314</v>
      </c>
      <c r="B6020" s="68" t="s">
        <v>160</v>
      </c>
      <c r="C6020" s="68" t="s">
        <v>287</v>
      </c>
      <c r="D6020" s="68" t="s">
        <v>359</v>
      </c>
      <c r="E6020" s="68" t="s">
        <v>360</v>
      </c>
      <c r="F6020" s="68" t="s">
        <v>77</v>
      </c>
      <c r="G6020" s="68" t="s">
        <v>273</v>
      </c>
      <c r="H6020" s="68" t="s">
        <v>638</v>
      </c>
      <c r="I6020" s="65">
        <v>27453</v>
      </c>
      <c r="J6020" s="65">
        <v>414</v>
      </c>
      <c r="K6020" s="65" t="s">
        <v>377</v>
      </c>
    </row>
    <row r="6021" spans="1:11" ht="12.75" customHeight="1">
      <c r="A6021" s="68" t="s">
        <v>314</v>
      </c>
      <c r="B6021" s="68" t="s">
        <v>160</v>
      </c>
      <c r="C6021" s="68" t="s">
        <v>287</v>
      </c>
      <c r="D6021" s="68" t="s">
        <v>359</v>
      </c>
      <c r="E6021" s="68" t="s">
        <v>360</v>
      </c>
      <c r="F6021" s="68" t="s">
        <v>77</v>
      </c>
      <c r="G6021" s="68" t="s">
        <v>273</v>
      </c>
      <c r="H6021" s="68" t="s">
        <v>451</v>
      </c>
      <c r="I6021" s="65">
        <v>1022</v>
      </c>
      <c r="J6021" s="65">
        <v>424</v>
      </c>
      <c r="K6021" s="65" t="s">
        <v>378</v>
      </c>
    </row>
    <row r="6022" spans="1:11" ht="12.75" customHeight="1">
      <c r="A6022" s="68" t="s">
        <v>314</v>
      </c>
      <c r="B6022" s="68" t="s">
        <v>160</v>
      </c>
      <c r="C6022" s="68" t="s">
        <v>287</v>
      </c>
      <c r="D6022" s="68" t="s">
        <v>359</v>
      </c>
      <c r="E6022" s="68" t="s">
        <v>360</v>
      </c>
      <c r="F6022" s="68" t="s">
        <v>77</v>
      </c>
      <c r="G6022" s="68" t="s">
        <v>273</v>
      </c>
      <c r="H6022" s="68" t="s">
        <v>365</v>
      </c>
      <c r="I6022" s="65">
        <v>1418</v>
      </c>
      <c r="J6022" s="65">
        <v>424</v>
      </c>
      <c r="K6022" s="65" t="s">
        <v>378</v>
      </c>
    </row>
    <row r="6023" spans="1:11" ht="12.75" customHeight="1">
      <c r="A6023" s="68" t="s">
        <v>314</v>
      </c>
      <c r="B6023" s="68" t="s">
        <v>160</v>
      </c>
      <c r="C6023" s="68" t="s">
        <v>287</v>
      </c>
      <c r="D6023" s="68" t="s">
        <v>359</v>
      </c>
      <c r="E6023" s="68" t="s">
        <v>360</v>
      </c>
      <c r="F6023" s="68" t="s">
        <v>77</v>
      </c>
      <c r="G6023" s="68" t="s">
        <v>273</v>
      </c>
      <c r="H6023" s="68" t="s">
        <v>366</v>
      </c>
      <c r="I6023" s="65">
        <v>2258</v>
      </c>
      <c r="J6023" s="65">
        <v>424</v>
      </c>
      <c r="K6023" s="65" t="s">
        <v>378</v>
      </c>
    </row>
    <row r="6024" spans="1:11" ht="12.75" customHeight="1">
      <c r="A6024" s="68" t="s">
        <v>314</v>
      </c>
      <c r="B6024" s="68" t="s">
        <v>160</v>
      </c>
      <c r="C6024" s="68" t="s">
        <v>287</v>
      </c>
      <c r="D6024" s="68" t="s">
        <v>359</v>
      </c>
      <c r="E6024" s="68" t="s">
        <v>360</v>
      </c>
      <c r="F6024" s="68" t="s">
        <v>77</v>
      </c>
      <c r="G6024" s="68" t="s">
        <v>273</v>
      </c>
      <c r="H6024" s="68" t="s">
        <v>367</v>
      </c>
      <c r="I6024" s="65">
        <v>4543</v>
      </c>
      <c r="J6024" s="65">
        <v>424</v>
      </c>
      <c r="K6024" s="65" t="s">
        <v>378</v>
      </c>
    </row>
    <row r="6025" spans="1:11" ht="12.75" customHeight="1">
      <c r="A6025" s="68" t="s">
        <v>314</v>
      </c>
      <c r="B6025" s="68" t="s">
        <v>160</v>
      </c>
      <c r="C6025" s="68" t="s">
        <v>287</v>
      </c>
      <c r="D6025" s="68" t="s">
        <v>359</v>
      </c>
      <c r="E6025" s="68" t="s">
        <v>360</v>
      </c>
      <c r="F6025" s="68" t="s">
        <v>77</v>
      </c>
      <c r="G6025" s="68" t="s">
        <v>273</v>
      </c>
      <c r="H6025" s="68" t="s">
        <v>247</v>
      </c>
      <c r="I6025" s="65">
        <v>6020</v>
      </c>
      <c r="J6025" s="65">
        <v>424</v>
      </c>
      <c r="K6025" s="65" t="s">
        <v>378</v>
      </c>
    </row>
    <row r="6026" spans="1:11" ht="12.75" customHeight="1">
      <c r="A6026" s="68" t="s">
        <v>314</v>
      </c>
      <c r="B6026" s="68" t="s">
        <v>160</v>
      </c>
      <c r="C6026" s="68" t="s">
        <v>287</v>
      </c>
      <c r="D6026" s="68" t="s">
        <v>359</v>
      </c>
      <c r="E6026" s="68" t="s">
        <v>360</v>
      </c>
      <c r="F6026" s="68" t="s">
        <v>77</v>
      </c>
      <c r="G6026" s="68" t="s">
        <v>273</v>
      </c>
      <c r="H6026" s="68" t="s">
        <v>375</v>
      </c>
      <c r="I6026" s="65">
        <v>7876</v>
      </c>
      <c r="J6026" s="65">
        <v>424</v>
      </c>
      <c r="K6026" s="65" t="s">
        <v>378</v>
      </c>
    </row>
    <row r="6027" spans="1:11" ht="12.75" customHeight="1">
      <c r="A6027" s="68" t="s">
        <v>314</v>
      </c>
      <c r="B6027" s="68" t="s">
        <v>160</v>
      </c>
      <c r="C6027" s="68" t="s">
        <v>287</v>
      </c>
      <c r="D6027" s="68" t="s">
        <v>359</v>
      </c>
      <c r="E6027" s="68" t="s">
        <v>360</v>
      </c>
      <c r="F6027" s="68" t="s">
        <v>77</v>
      </c>
      <c r="G6027" s="68" t="s">
        <v>273</v>
      </c>
      <c r="H6027" s="68" t="s">
        <v>368</v>
      </c>
      <c r="I6027" s="65">
        <v>10258</v>
      </c>
      <c r="J6027" s="65">
        <v>424</v>
      </c>
      <c r="K6027" s="65" t="s">
        <v>378</v>
      </c>
    </row>
    <row r="6028" spans="1:11" ht="12.75" customHeight="1">
      <c r="A6028" s="68" t="s">
        <v>314</v>
      </c>
      <c r="B6028" s="68" t="s">
        <v>160</v>
      </c>
      <c r="C6028" s="68" t="s">
        <v>287</v>
      </c>
      <c r="D6028" s="68" t="s">
        <v>359</v>
      </c>
      <c r="E6028" s="68" t="s">
        <v>360</v>
      </c>
      <c r="F6028" s="68" t="s">
        <v>77</v>
      </c>
      <c r="G6028" s="68" t="s">
        <v>273</v>
      </c>
      <c r="H6028" s="68" t="s">
        <v>491</v>
      </c>
      <c r="I6028" s="65">
        <v>7957</v>
      </c>
      <c r="J6028" s="65">
        <v>424</v>
      </c>
      <c r="K6028" s="65" t="s">
        <v>378</v>
      </c>
    </row>
    <row r="6029" spans="1:11" ht="12.75" customHeight="1">
      <c r="A6029" s="68" t="s">
        <v>314</v>
      </c>
      <c r="B6029" s="68" t="s">
        <v>160</v>
      </c>
      <c r="C6029" s="68" t="s">
        <v>287</v>
      </c>
      <c r="D6029" s="68" t="s">
        <v>359</v>
      </c>
      <c r="E6029" s="68" t="s">
        <v>360</v>
      </c>
      <c r="F6029" s="68" t="s">
        <v>77</v>
      </c>
      <c r="G6029" s="68" t="s">
        <v>273</v>
      </c>
      <c r="H6029" s="68" t="s">
        <v>369</v>
      </c>
      <c r="I6029" s="65">
        <v>5958</v>
      </c>
      <c r="J6029" s="65">
        <v>424</v>
      </c>
      <c r="K6029" s="65" t="s">
        <v>378</v>
      </c>
    </row>
    <row r="6030" spans="1:11" ht="12.75" customHeight="1">
      <c r="A6030" s="68" t="s">
        <v>314</v>
      </c>
      <c r="B6030" s="68" t="s">
        <v>160</v>
      </c>
      <c r="C6030" s="68" t="s">
        <v>287</v>
      </c>
      <c r="D6030" s="68" t="s">
        <v>359</v>
      </c>
      <c r="E6030" s="68" t="s">
        <v>360</v>
      </c>
      <c r="F6030" s="68" t="s">
        <v>77</v>
      </c>
      <c r="G6030" s="68" t="s">
        <v>273</v>
      </c>
      <c r="H6030" s="68" t="s">
        <v>638</v>
      </c>
      <c r="I6030" s="65">
        <v>8350</v>
      </c>
      <c r="J6030" s="65">
        <v>424</v>
      </c>
      <c r="K6030" s="65" t="s">
        <v>378</v>
      </c>
    </row>
    <row r="6031" spans="1:11" ht="12.75" customHeight="1">
      <c r="A6031" s="68" t="s">
        <v>314</v>
      </c>
      <c r="B6031" s="68" t="s">
        <v>160</v>
      </c>
      <c r="C6031" s="68" t="s">
        <v>287</v>
      </c>
      <c r="D6031" s="68" t="s">
        <v>359</v>
      </c>
      <c r="E6031" s="68" t="s">
        <v>360</v>
      </c>
      <c r="F6031" s="68" t="s">
        <v>77</v>
      </c>
      <c r="G6031" s="68" t="s">
        <v>273</v>
      </c>
      <c r="H6031" s="68" t="s">
        <v>451</v>
      </c>
      <c r="I6031" s="65">
        <v>2885</v>
      </c>
      <c r="J6031" s="65">
        <v>419</v>
      </c>
      <c r="K6031" s="65" t="s">
        <v>262</v>
      </c>
    </row>
    <row r="6032" spans="1:11" ht="12.75" customHeight="1">
      <c r="A6032" s="68" t="s">
        <v>314</v>
      </c>
      <c r="B6032" s="68" t="s">
        <v>160</v>
      </c>
      <c r="C6032" s="68" t="s">
        <v>287</v>
      </c>
      <c r="D6032" s="68" t="s">
        <v>359</v>
      </c>
      <c r="E6032" s="68" t="s">
        <v>360</v>
      </c>
      <c r="F6032" s="68" t="s">
        <v>77</v>
      </c>
      <c r="G6032" s="68" t="s">
        <v>273</v>
      </c>
      <c r="H6032" s="68" t="s">
        <v>365</v>
      </c>
      <c r="I6032" s="65">
        <v>3412</v>
      </c>
      <c r="J6032" s="65">
        <v>419</v>
      </c>
      <c r="K6032" s="65" t="s">
        <v>262</v>
      </c>
    </row>
    <row r="6033" spans="1:11" ht="12.75" customHeight="1">
      <c r="A6033" s="68" t="s">
        <v>314</v>
      </c>
      <c r="B6033" s="68" t="s">
        <v>160</v>
      </c>
      <c r="C6033" s="68" t="s">
        <v>287</v>
      </c>
      <c r="D6033" s="68" t="s">
        <v>359</v>
      </c>
      <c r="E6033" s="68" t="s">
        <v>360</v>
      </c>
      <c r="F6033" s="68" t="s">
        <v>77</v>
      </c>
      <c r="G6033" s="68" t="s">
        <v>273</v>
      </c>
      <c r="H6033" s="68" t="s">
        <v>366</v>
      </c>
      <c r="I6033" s="65">
        <v>2807</v>
      </c>
      <c r="J6033" s="65">
        <v>419</v>
      </c>
      <c r="K6033" s="65" t="s">
        <v>262</v>
      </c>
    </row>
    <row r="6034" spans="1:11" ht="12.75" customHeight="1">
      <c r="A6034" s="68" t="s">
        <v>314</v>
      </c>
      <c r="B6034" s="68" t="s">
        <v>160</v>
      </c>
      <c r="C6034" s="68" t="s">
        <v>287</v>
      </c>
      <c r="D6034" s="68" t="s">
        <v>359</v>
      </c>
      <c r="E6034" s="68" t="s">
        <v>360</v>
      </c>
      <c r="F6034" s="68" t="s">
        <v>77</v>
      </c>
      <c r="G6034" s="68" t="s">
        <v>273</v>
      </c>
      <c r="H6034" s="68" t="s">
        <v>367</v>
      </c>
      <c r="I6034" s="65">
        <v>3176</v>
      </c>
      <c r="J6034" s="65">
        <v>419</v>
      </c>
      <c r="K6034" s="65" t="s">
        <v>262</v>
      </c>
    </row>
    <row r="6035" spans="1:11" ht="12.75" customHeight="1">
      <c r="A6035" s="68" t="s">
        <v>314</v>
      </c>
      <c r="B6035" s="68" t="s">
        <v>160</v>
      </c>
      <c r="C6035" s="68" t="s">
        <v>287</v>
      </c>
      <c r="D6035" s="68" t="s">
        <v>359</v>
      </c>
      <c r="E6035" s="68" t="s">
        <v>360</v>
      </c>
      <c r="F6035" s="68" t="s">
        <v>77</v>
      </c>
      <c r="G6035" s="68" t="s">
        <v>273</v>
      </c>
      <c r="H6035" s="68" t="s">
        <v>247</v>
      </c>
      <c r="I6035" s="65">
        <v>3552</v>
      </c>
      <c r="J6035" s="65">
        <v>419</v>
      </c>
      <c r="K6035" s="65" t="s">
        <v>262</v>
      </c>
    </row>
    <row r="6036" spans="1:11" ht="12.75" customHeight="1">
      <c r="A6036" s="68" t="s">
        <v>314</v>
      </c>
      <c r="B6036" s="68" t="s">
        <v>160</v>
      </c>
      <c r="C6036" s="68" t="s">
        <v>287</v>
      </c>
      <c r="D6036" s="68" t="s">
        <v>359</v>
      </c>
      <c r="E6036" s="68" t="s">
        <v>360</v>
      </c>
      <c r="F6036" s="68" t="s">
        <v>77</v>
      </c>
      <c r="G6036" s="68" t="s">
        <v>273</v>
      </c>
      <c r="H6036" s="68" t="s">
        <v>375</v>
      </c>
      <c r="I6036" s="65">
        <v>3670</v>
      </c>
      <c r="J6036" s="65">
        <v>419</v>
      </c>
      <c r="K6036" s="65" t="s">
        <v>262</v>
      </c>
    </row>
    <row r="6037" spans="1:11" ht="12.75" customHeight="1">
      <c r="A6037" s="68" t="s">
        <v>314</v>
      </c>
      <c r="B6037" s="68" t="s">
        <v>160</v>
      </c>
      <c r="C6037" s="68" t="s">
        <v>287</v>
      </c>
      <c r="D6037" s="68" t="s">
        <v>359</v>
      </c>
      <c r="E6037" s="68" t="s">
        <v>360</v>
      </c>
      <c r="F6037" s="68" t="s">
        <v>77</v>
      </c>
      <c r="G6037" s="68" t="s">
        <v>273</v>
      </c>
      <c r="H6037" s="68" t="s">
        <v>368</v>
      </c>
      <c r="I6037" s="65">
        <v>5258</v>
      </c>
      <c r="J6037" s="65">
        <v>419</v>
      </c>
      <c r="K6037" s="65" t="s">
        <v>262</v>
      </c>
    </row>
    <row r="6038" spans="1:11" ht="12.75" customHeight="1">
      <c r="A6038" s="68" t="s">
        <v>314</v>
      </c>
      <c r="B6038" s="68" t="s">
        <v>160</v>
      </c>
      <c r="C6038" s="68" t="s">
        <v>287</v>
      </c>
      <c r="D6038" s="68" t="s">
        <v>359</v>
      </c>
      <c r="E6038" s="68" t="s">
        <v>360</v>
      </c>
      <c r="F6038" s="68" t="s">
        <v>77</v>
      </c>
      <c r="G6038" s="68" t="s">
        <v>273</v>
      </c>
      <c r="H6038" s="68" t="s">
        <v>491</v>
      </c>
      <c r="I6038" s="65">
        <v>4244</v>
      </c>
      <c r="J6038" s="65">
        <v>419</v>
      </c>
      <c r="K6038" s="65" t="s">
        <v>262</v>
      </c>
    </row>
    <row r="6039" spans="1:11" ht="12.75" customHeight="1">
      <c r="A6039" s="68" t="s">
        <v>314</v>
      </c>
      <c r="B6039" s="68" t="s">
        <v>160</v>
      </c>
      <c r="C6039" s="68" t="s">
        <v>287</v>
      </c>
      <c r="D6039" s="68" t="s">
        <v>359</v>
      </c>
      <c r="E6039" s="68" t="s">
        <v>360</v>
      </c>
      <c r="F6039" s="68" t="s">
        <v>77</v>
      </c>
      <c r="G6039" s="68" t="s">
        <v>273</v>
      </c>
      <c r="H6039" s="68" t="s">
        <v>369</v>
      </c>
      <c r="I6039" s="65">
        <v>5690</v>
      </c>
      <c r="J6039" s="65">
        <v>419</v>
      </c>
      <c r="K6039" s="65" t="s">
        <v>262</v>
      </c>
    </row>
    <row r="6040" spans="1:11" ht="12.75" customHeight="1">
      <c r="A6040" s="68" t="s">
        <v>314</v>
      </c>
      <c r="B6040" s="68" t="s">
        <v>160</v>
      </c>
      <c r="C6040" s="68" t="s">
        <v>287</v>
      </c>
      <c r="D6040" s="68" t="s">
        <v>359</v>
      </c>
      <c r="E6040" s="68" t="s">
        <v>360</v>
      </c>
      <c r="F6040" s="68" t="s">
        <v>77</v>
      </c>
      <c r="G6040" s="68" t="s">
        <v>273</v>
      </c>
      <c r="H6040" s="68" t="s">
        <v>638</v>
      </c>
      <c r="I6040" s="65">
        <v>5201</v>
      </c>
      <c r="J6040" s="65">
        <v>419</v>
      </c>
      <c r="K6040" s="65" t="s">
        <v>262</v>
      </c>
    </row>
    <row r="6041" spans="1:11" ht="12.75" customHeight="1">
      <c r="A6041" s="68" t="s">
        <v>314</v>
      </c>
      <c r="B6041" s="68" t="s">
        <v>160</v>
      </c>
      <c r="C6041" s="68" t="s">
        <v>287</v>
      </c>
      <c r="D6041" s="68" t="s">
        <v>359</v>
      </c>
      <c r="E6041" s="68" t="s">
        <v>360</v>
      </c>
      <c r="F6041" s="68" t="s">
        <v>77</v>
      </c>
      <c r="G6041" s="68" t="s">
        <v>273</v>
      </c>
      <c r="H6041" s="68" t="s">
        <v>451</v>
      </c>
      <c r="I6041" s="65">
        <v>1091</v>
      </c>
      <c r="J6041" s="65">
        <v>403</v>
      </c>
      <c r="K6041" s="65" t="s">
        <v>428</v>
      </c>
    </row>
    <row r="6042" spans="1:11" ht="12.75" customHeight="1">
      <c r="A6042" s="68" t="s">
        <v>314</v>
      </c>
      <c r="B6042" s="68" t="s">
        <v>160</v>
      </c>
      <c r="C6042" s="68" t="s">
        <v>287</v>
      </c>
      <c r="D6042" s="68" t="s">
        <v>359</v>
      </c>
      <c r="E6042" s="68" t="s">
        <v>360</v>
      </c>
      <c r="F6042" s="68" t="s">
        <v>77</v>
      </c>
      <c r="G6042" s="68" t="s">
        <v>273</v>
      </c>
      <c r="H6042" s="68" t="s">
        <v>365</v>
      </c>
      <c r="I6042" s="65">
        <v>1415</v>
      </c>
      <c r="J6042" s="65">
        <v>403</v>
      </c>
      <c r="K6042" s="65" t="s">
        <v>428</v>
      </c>
    </row>
    <row r="6043" spans="1:11" ht="12.75" customHeight="1">
      <c r="A6043" s="68" t="s">
        <v>314</v>
      </c>
      <c r="B6043" s="68" t="s">
        <v>160</v>
      </c>
      <c r="C6043" s="68" t="s">
        <v>287</v>
      </c>
      <c r="D6043" s="68" t="s">
        <v>359</v>
      </c>
      <c r="E6043" s="68" t="s">
        <v>360</v>
      </c>
      <c r="F6043" s="68" t="s">
        <v>77</v>
      </c>
      <c r="G6043" s="68" t="s">
        <v>273</v>
      </c>
      <c r="H6043" s="68" t="s">
        <v>366</v>
      </c>
      <c r="I6043" s="65">
        <v>2556</v>
      </c>
      <c r="J6043" s="65">
        <v>403</v>
      </c>
      <c r="K6043" s="65" t="s">
        <v>428</v>
      </c>
    </row>
    <row r="6044" spans="1:11" ht="12.75" customHeight="1">
      <c r="A6044" s="68" t="s">
        <v>314</v>
      </c>
      <c r="B6044" s="68" t="s">
        <v>160</v>
      </c>
      <c r="C6044" s="68" t="s">
        <v>287</v>
      </c>
      <c r="D6044" s="68" t="s">
        <v>359</v>
      </c>
      <c r="E6044" s="68" t="s">
        <v>360</v>
      </c>
      <c r="F6044" s="68" t="s">
        <v>77</v>
      </c>
      <c r="G6044" s="68" t="s">
        <v>273</v>
      </c>
      <c r="H6044" s="68" t="s">
        <v>367</v>
      </c>
      <c r="I6044" s="65">
        <v>1823</v>
      </c>
      <c r="J6044" s="65">
        <v>403</v>
      </c>
      <c r="K6044" s="65" t="s">
        <v>428</v>
      </c>
    </row>
    <row r="6045" spans="1:11" ht="12.75" customHeight="1">
      <c r="A6045" s="68" t="s">
        <v>314</v>
      </c>
      <c r="B6045" s="68" t="s">
        <v>160</v>
      </c>
      <c r="C6045" s="68" t="s">
        <v>287</v>
      </c>
      <c r="D6045" s="68" t="s">
        <v>359</v>
      </c>
      <c r="E6045" s="68" t="s">
        <v>360</v>
      </c>
      <c r="F6045" s="68" t="s">
        <v>77</v>
      </c>
      <c r="G6045" s="68" t="s">
        <v>273</v>
      </c>
      <c r="H6045" s="68" t="s">
        <v>247</v>
      </c>
      <c r="I6045" s="65">
        <v>2087</v>
      </c>
      <c r="J6045" s="65">
        <v>403</v>
      </c>
      <c r="K6045" s="65" t="s">
        <v>428</v>
      </c>
    </row>
    <row r="6046" spans="1:11" ht="12.75" customHeight="1">
      <c r="A6046" s="68" t="s">
        <v>314</v>
      </c>
      <c r="B6046" s="68" t="s">
        <v>160</v>
      </c>
      <c r="C6046" s="68" t="s">
        <v>287</v>
      </c>
      <c r="D6046" s="68" t="s">
        <v>359</v>
      </c>
      <c r="E6046" s="68" t="s">
        <v>360</v>
      </c>
      <c r="F6046" s="68" t="s">
        <v>77</v>
      </c>
      <c r="G6046" s="68" t="s">
        <v>273</v>
      </c>
      <c r="H6046" s="68" t="s">
        <v>375</v>
      </c>
      <c r="I6046" s="65">
        <v>2167</v>
      </c>
      <c r="J6046" s="65">
        <v>403</v>
      </c>
      <c r="K6046" s="65" t="s">
        <v>428</v>
      </c>
    </row>
    <row r="6047" spans="1:11" ht="12.75" customHeight="1">
      <c r="A6047" s="68" t="s">
        <v>314</v>
      </c>
      <c r="B6047" s="68" t="s">
        <v>160</v>
      </c>
      <c r="C6047" s="68" t="s">
        <v>287</v>
      </c>
      <c r="D6047" s="68" t="s">
        <v>359</v>
      </c>
      <c r="E6047" s="68" t="s">
        <v>360</v>
      </c>
      <c r="F6047" s="68" t="s">
        <v>77</v>
      </c>
      <c r="G6047" s="68" t="s">
        <v>273</v>
      </c>
      <c r="H6047" s="68" t="s">
        <v>368</v>
      </c>
      <c r="I6047" s="65">
        <v>2392</v>
      </c>
      <c r="J6047" s="65">
        <v>403</v>
      </c>
      <c r="K6047" s="65" t="s">
        <v>428</v>
      </c>
    </row>
    <row r="6048" spans="1:11" ht="12.75" customHeight="1">
      <c r="A6048" s="68" t="s">
        <v>314</v>
      </c>
      <c r="B6048" s="68" t="s">
        <v>160</v>
      </c>
      <c r="C6048" s="68" t="s">
        <v>287</v>
      </c>
      <c r="D6048" s="68" t="s">
        <v>359</v>
      </c>
      <c r="E6048" s="68" t="s">
        <v>360</v>
      </c>
      <c r="F6048" s="68" t="s">
        <v>77</v>
      </c>
      <c r="G6048" s="68" t="s">
        <v>273</v>
      </c>
      <c r="H6048" s="68" t="s">
        <v>491</v>
      </c>
      <c r="I6048" s="65">
        <v>2105</v>
      </c>
      <c r="J6048" s="65">
        <v>403</v>
      </c>
      <c r="K6048" s="65" t="s">
        <v>428</v>
      </c>
    </row>
    <row r="6049" spans="1:11" ht="12.75" customHeight="1">
      <c r="A6049" s="68" t="s">
        <v>314</v>
      </c>
      <c r="B6049" s="68" t="s">
        <v>160</v>
      </c>
      <c r="C6049" s="68" t="s">
        <v>287</v>
      </c>
      <c r="D6049" s="68" t="s">
        <v>359</v>
      </c>
      <c r="E6049" s="68" t="s">
        <v>360</v>
      </c>
      <c r="F6049" s="68" t="s">
        <v>77</v>
      </c>
      <c r="G6049" s="68" t="s">
        <v>273</v>
      </c>
      <c r="H6049" s="68" t="s">
        <v>369</v>
      </c>
      <c r="I6049" s="65">
        <v>2337</v>
      </c>
      <c r="J6049" s="65">
        <v>403</v>
      </c>
      <c r="K6049" s="65" t="s">
        <v>428</v>
      </c>
    </row>
    <row r="6050" spans="1:11" ht="12.75" customHeight="1">
      <c r="A6050" s="68" t="s">
        <v>314</v>
      </c>
      <c r="B6050" s="68" t="s">
        <v>160</v>
      </c>
      <c r="C6050" s="68" t="s">
        <v>287</v>
      </c>
      <c r="D6050" s="68" t="s">
        <v>359</v>
      </c>
      <c r="E6050" s="68" t="s">
        <v>360</v>
      </c>
      <c r="F6050" s="68" t="s">
        <v>77</v>
      </c>
      <c r="G6050" s="68" t="s">
        <v>273</v>
      </c>
      <c r="H6050" s="68" t="s">
        <v>638</v>
      </c>
      <c r="I6050" s="65">
        <v>2852</v>
      </c>
      <c r="J6050" s="65">
        <v>403</v>
      </c>
      <c r="K6050" s="65" t="s">
        <v>428</v>
      </c>
    </row>
    <row r="6051" spans="1:11" ht="12.75" customHeight="1">
      <c r="A6051" s="68" t="s">
        <v>314</v>
      </c>
      <c r="B6051" s="68" t="s">
        <v>160</v>
      </c>
      <c r="C6051" s="68" t="s">
        <v>287</v>
      </c>
      <c r="D6051" s="68" t="s">
        <v>359</v>
      </c>
      <c r="E6051" s="68" t="s">
        <v>360</v>
      </c>
      <c r="F6051" s="68" t="s">
        <v>77</v>
      </c>
      <c r="G6051" s="68" t="s">
        <v>273</v>
      </c>
      <c r="H6051" s="68" t="s">
        <v>451</v>
      </c>
      <c r="I6051" s="65">
        <v>95</v>
      </c>
      <c r="J6051" s="65">
        <v>418</v>
      </c>
      <c r="K6051" s="65" t="s">
        <v>429</v>
      </c>
    </row>
    <row r="6052" spans="1:11" ht="12.75" customHeight="1">
      <c r="A6052" s="68" t="s">
        <v>314</v>
      </c>
      <c r="B6052" s="68" t="s">
        <v>160</v>
      </c>
      <c r="C6052" s="68" t="s">
        <v>287</v>
      </c>
      <c r="D6052" s="68" t="s">
        <v>359</v>
      </c>
      <c r="E6052" s="68" t="s">
        <v>360</v>
      </c>
      <c r="F6052" s="68" t="s">
        <v>77</v>
      </c>
      <c r="G6052" s="68" t="s">
        <v>273</v>
      </c>
      <c r="H6052" s="68" t="s">
        <v>365</v>
      </c>
      <c r="I6052" s="65">
        <v>111</v>
      </c>
      <c r="J6052" s="65">
        <v>418</v>
      </c>
      <c r="K6052" s="65" t="s">
        <v>429</v>
      </c>
    </row>
    <row r="6053" spans="1:11" ht="12.75" customHeight="1">
      <c r="A6053" s="68" t="s">
        <v>314</v>
      </c>
      <c r="B6053" s="68" t="s">
        <v>160</v>
      </c>
      <c r="C6053" s="68" t="s">
        <v>287</v>
      </c>
      <c r="D6053" s="68" t="s">
        <v>359</v>
      </c>
      <c r="E6053" s="68" t="s">
        <v>360</v>
      </c>
      <c r="F6053" s="68" t="s">
        <v>77</v>
      </c>
      <c r="G6053" s="68" t="s">
        <v>273</v>
      </c>
      <c r="H6053" s="68" t="s">
        <v>366</v>
      </c>
      <c r="I6053" s="65">
        <v>311</v>
      </c>
      <c r="J6053" s="65">
        <v>418</v>
      </c>
      <c r="K6053" s="65" t="s">
        <v>429</v>
      </c>
    </row>
    <row r="6054" spans="1:11" ht="12.75" customHeight="1">
      <c r="A6054" s="68" t="s">
        <v>314</v>
      </c>
      <c r="B6054" s="68" t="s">
        <v>160</v>
      </c>
      <c r="C6054" s="68" t="s">
        <v>287</v>
      </c>
      <c r="D6054" s="68" t="s">
        <v>359</v>
      </c>
      <c r="E6054" s="68" t="s">
        <v>360</v>
      </c>
      <c r="F6054" s="68" t="s">
        <v>77</v>
      </c>
      <c r="G6054" s="68" t="s">
        <v>273</v>
      </c>
      <c r="H6054" s="68" t="s">
        <v>367</v>
      </c>
      <c r="I6054" s="65">
        <v>577</v>
      </c>
      <c r="J6054" s="65">
        <v>418</v>
      </c>
      <c r="K6054" s="65" t="s">
        <v>429</v>
      </c>
    </row>
    <row r="6055" spans="1:11" ht="12.75" customHeight="1">
      <c r="A6055" s="68" t="s">
        <v>314</v>
      </c>
      <c r="B6055" s="68" t="s">
        <v>160</v>
      </c>
      <c r="C6055" s="68" t="s">
        <v>287</v>
      </c>
      <c r="D6055" s="68" t="s">
        <v>359</v>
      </c>
      <c r="E6055" s="68" t="s">
        <v>360</v>
      </c>
      <c r="F6055" s="68" t="s">
        <v>77</v>
      </c>
      <c r="G6055" s="68" t="s">
        <v>273</v>
      </c>
      <c r="H6055" s="68" t="s">
        <v>247</v>
      </c>
      <c r="I6055" s="65">
        <v>796</v>
      </c>
      <c r="J6055" s="65">
        <v>418</v>
      </c>
      <c r="K6055" s="65" t="s">
        <v>429</v>
      </c>
    </row>
    <row r="6056" spans="1:11" ht="12.75" customHeight="1">
      <c r="A6056" s="68" t="s">
        <v>314</v>
      </c>
      <c r="B6056" s="68" t="s">
        <v>160</v>
      </c>
      <c r="C6056" s="68" t="s">
        <v>287</v>
      </c>
      <c r="D6056" s="68" t="s">
        <v>359</v>
      </c>
      <c r="E6056" s="68" t="s">
        <v>360</v>
      </c>
      <c r="F6056" s="68" t="s">
        <v>77</v>
      </c>
      <c r="G6056" s="68" t="s">
        <v>273</v>
      </c>
      <c r="H6056" s="68" t="s">
        <v>375</v>
      </c>
      <c r="I6056" s="65">
        <v>1077</v>
      </c>
      <c r="J6056" s="65">
        <v>418</v>
      </c>
      <c r="K6056" s="65" t="s">
        <v>429</v>
      </c>
    </row>
    <row r="6057" spans="1:11" ht="12.75" customHeight="1">
      <c r="A6057" s="68" t="s">
        <v>314</v>
      </c>
      <c r="B6057" s="68" t="s">
        <v>160</v>
      </c>
      <c r="C6057" s="68" t="s">
        <v>287</v>
      </c>
      <c r="D6057" s="68" t="s">
        <v>359</v>
      </c>
      <c r="E6057" s="68" t="s">
        <v>360</v>
      </c>
      <c r="F6057" s="68" t="s">
        <v>77</v>
      </c>
      <c r="G6057" s="68" t="s">
        <v>273</v>
      </c>
      <c r="H6057" s="68" t="s">
        <v>368</v>
      </c>
      <c r="I6057" s="65">
        <v>1343</v>
      </c>
      <c r="J6057" s="65">
        <v>418</v>
      </c>
      <c r="K6057" s="65" t="s">
        <v>429</v>
      </c>
    </row>
    <row r="6058" spans="1:11" ht="12.75" customHeight="1">
      <c r="A6058" s="68" t="s">
        <v>314</v>
      </c>
      <c r="B6058" s="68" t="s">
        <v>160</v>
      </c>
      <c r="C6058" s="68" t="s">
        <v>287</v>
      </c>
      <c r="D6058" s="68" t="s">
        <v>359</v>
      </c>
      <c r="E6058" s="68" t="s">
        <v>360</v>
      </c>
      <c r="F6058" s="68" t="s">
        <v>77</v>
      </c>
      <c r="G6058" s="68" t="s">
        <v>273</v>
      </c>
      <c r="H6058" s="68" t="s">
        <v>491</v>
      </c>
      <c r="I6058" s="65">
        <v>1457</v>
      </c>
      <c r="J6058" s="65">
        <v>418</v>
      </c>
      <c r="K6058" s="65" t="s">
        <v>429</v>
      </c>
    </row>
    <row r="6059" spans="1:11" ht="12.75" customHeight="1">
      <c r="A6059" s="68" t="s">
        <v>314</v>
      </c>
      <c r="B6059" s="68" t="s">
        <v>160</v>
      </c>
      <c r="C6059" s="68" t="s">
        <v>287</v>
      </c>
      <c r="D6059" s="68" t="s">
        <v>359</v>
      </c>
      <c r="E6059" s="68" t="s">
        <v>360</v>
      </c>
      <c r="F6059" s="68" t="s">
        <v>77</v>
      </c>
      <c r="G6059" s="68" t="s">
        <v>273</v>
      </c>
      <c r="H6059" s="68" t="s">
        <v>369</v>
      </c>
      <c r="I6059" s="65">
        <v>766</v>
      </c>
      <c r="J6059" s="65">
        <v>418</v>
      </c>
      <c r="K6059" s="65" t="s">
        <v>429</v>
      </c>
    </row>
    <row r="6060" spans="1:11" ht="12.75" customHeight="1">
      <c r="A6060" s="68" t="s">
        <v>314</v>
      </c>
      <c r="B6060" s="68" t="s">
        <v>160</v>
      </c>
      <c r="C6060" s="68" t="s">
        <v>287</v>
      </c>
      <c r="D6060" s="68" t="s">
        <v>359</v>
      </c>
      <c r="E6060" s="68" t="s">
        <v>360</v>
      </c>
      <c r="F6060" s="68" t="s">
        <v>77</v>
      </c>
      <c r="G6060" s="68" t="s">
        <v>273</v>
      </c>
      <c r="H6060" s="68" t="s">
        <v>638</v>
      </c>
      <c r="I6060" s="65">
        <v>1430</v>
      </c>
      <c r="J6060" s="65">
        <v>418</v>
      </c>
      <c r="K6060" s="65" t="s">
        <v>429</v>
      </c>
    </row>
    <row r="6061" spans="1:11" ht="12.75" customHeight="1">
      <c r="A6061" s="68" t="s">
        <v>314</v>
      </c>
      <c r="B6061" s="68" t="s">
        <v>160</v>
      </c>
      <c r="C6061" s="68" t="s">
        <v>287</v>
      </c>
      <c r="D6061" s="68" t="s">
        <v>359</v>
      </c>
      <c r="E6061" s="68" t="s">
        <v>360</v>
      </c>
      <c r="F6061" s="68" t="s">
        <v>77</v>
      </c>
      <c r="G6061" s="68" t="s">
        <v>273</v>
      </c>
      <c r="H6061" s="68" t="s">
        <v>451</v>
      </c>
      <c r="I6061" s="65">
        <v>254</v>
      </c>
      <c r="J6061" s="65">
        <v>406</v>
      </c>
      <c r="K6061" s="65" t="s">
        <v>497</v>
      </c>
    </row>
    <row r="6062" spans="1:11" ht="12.75" customHeight="1">
      <c r="A6062" s="68" t="s">
        <v>314</v>
      </c>
      <c r="B6062" s="68" t="s">
        <v>160</v>
      </c>
      <c r="C6062" s="68" t="s">
        <v>287</v>
      </c>
      <c r="D6062" s="68" t="s">
        <v>359</v>
      </c>
      <c r="E6062" s="68" t="s">
        <v>360</v>
      </c>
      <c r="F6062" s="68" t="s">
        <v>77</v>
      </c>
      <c r="G6062" s="68" t="s">
        <v>273</v>
      </c>
      <c r="H6062" s="68" t="s">
        <v>365</v>
      </c>
      <c r="I6062" s="65">
        <v>686</v>
      </c>
      <c r="J6062" s="65">
        <v>406</v>
      </c>
      <c r="K6062" s="65" t="s">
        <v>497</v>
      </c>
    </row>
    <row r="6063" spans="1:11" ht="12.75" customHeight="1">
      <c r="A6063" s="68" t="s">
        <v>314</v>
      </c>
      <c r="B6063" s="68" t="s">
        <v>160</v>
      </c>
      <c r="C6063" s="68" t="s">
        <v>287</v>
      </c>
      <c r="D6063" s="68" t="s">
        <v>359</v>
      </c>
      <c r="E6063" s="68" t="s">
        <v>360</v>
      </c>
      <c r="F6063" s="68" t="s">
        <v>77</v>
      </c>
      <c r="G6063" s="68" t="s">
        <v>273</v>
      </c>
      <c r="H6063" s="68" t="s">
        <v>366</v>
      </c>
      <c r="I6063" s="65">
        <v>883</v>
      </c>
      <c r="J6063" s="65">
        <v>406</v>
      </c>
      <c r="K6063" s="65" t="s">
        <v>497</v>
      </c>
    </row>
    <row r="6064" spans="1:11" ht="12.75" customHeight="1">
      <c r="A6064" s="68" t="s">
        <v>314</v>
      </c>
      <c r="B6064" s="68" t="s">
        <v>160</v>
      </c>
      <c r="C6064" s="68" t="s">
        <v>287</v>
      </c>
      <c r="D6064" s="68" t="s">
        <v>359</v>
      </c>
      <c r="E6064" s="68" t="s">
        <v>360</v>
      </c>
      <c r="F6064" s="68" t="s">
        <v>77</v>
      </c>
      <c r="G6064" s="68" t="s">
        <v>273</v>
      </c>
      <c r="H6064" s="68" t="s">
        <v>367</v>
      </c>
      <c r="I6064" s="65">
        <v>1729</v>
      </c>
      <c r="J6064" s="65">
        <v>406</v>
      </c>
      <c r="K6064" s="65" t="s">
        <v>497</v>
      </c>
    </row>
    <row r="6065" spans="1:11" ht="12.75" customHeight="1">
      <c r="A6065" s="68" t="s">
        <v>314</v>
      </c>
      <c r="B6065" s="68" t="s">
        <v>160</v>
      </c>
      <c r="C6065" s="68" t="s">
        <v>287</v>
      </c>
      <c r="D6065" s="68" t="s">
        <v>359</v>
      </c>
      <c r="E6065" s="68" t="s">
        <v>360</v>
      </c>
      <c r="F6065" s="68" t="s">
        <v>77</v>
      </c>
      <c r="G6065" s="68" t="s">
        <v>273</v>
      </c>
      <c r="H6065" s="68" t="s">
        <v>247</v>
      </c>
      <c r="I6065" s="65">
        <v>3582</v>
      </c>
      <c r="J6065" s="65">
        <v>406</v>
      </c>
      <c r="K6065" s="65" t="s">
        <v>497</v>
      </c>
    </row>
    <row r="6066" spans="1:11" ht="12.75" customHeight="1">
      <c r="A6066" s="68" t="s">
        <v>314</v>
      </c>
      <c r="B6066" s="68" t="s">
        <v>160</v>
      </c>
      <c r="C6066" s="68" t="s">
        <v>287</v>
      </c>
      <c r="D6066" s="68" t="s">
        <v>359</v>
      </c>
      <c r="E6066" s="68" t="s">
        <v>360</v>
      </c>
      <c r="F6066" s="68" t="s">
        <v>77</v>
      </c>
      <c r="G6066" s="68" t="s">
        <v>273</v>
      </c>
      <c r="H6066" s="68" t="s">
        <v>375</v>
      </c>
      <c r="I6066" s="65">
        <v>3062</v>
      </c>
      <c r="J6066" s="65">
        <v>406</v>
      </c>
      <c r="K6066" s="65" t="s">
        <v>497</v>
      </c>
    </row>
    <row r="6067" spans="1:11" ht="12.75" customHeight="1">
      <c r="A6067" s="68" t="s">
        <v>314</v>
      </c>
      <c r="B6067" s="68" t="s">
        <v>160</v>
      </c>
      <c r="C6067" s="68" t="s">
        <v>287</v>
      </c>
      <c r="D6067" s="68" t="s">
        <v>359</v>
      </c>
      <c r="E6067" s="68" t="s">
        <v>360</v>
      </c>
      <c r="F6067" s="68" t="s">
        <v>77</v>
      </c>
      <c r="G6067" s="68" t="s">
        <v>273</v>
      </c>
      <c r="H6067" s="68" t="s">
        <v>368</v>
      </c>
      <c r="I6067" s="65">
        <v>3315</v>
      </c>
      <c r="J6067" s="65">
        <v>406</v>
      </c>
      <c r="K6067" s="65" t="s">
        <v>497</v>
      </c>
    </row>
    <row r="6068" spans="1:11" ht="12.75" customHeight="1">
      <c r="A6068" s="68" t="s">
        <v>314</v>
      </c>
      <c r="B6068" s="68" t="s">
        <v>160</v>
      </c>
      <c r="C6068" s="68" t="s">
        <v>287</v>
      </c>
      <c r="D6068" s="68" t="s">
        <v>359</v>
      </c>
      <c r="E6068" s="68" t="s">
        <v>360</v>
      </c>
      <c r="F6068" s="68" t="s">
        <v>77</v>
      </c>
      <c r="G6068" s="68" t="s">
        <v>273</v>
      </c>
      <c r="H6068" s="68" t="s">
        <v>491</v>
      </c>
      <c r="I6068" s="65">
        <v>2809</v>
      </c>
      <c r="J6068" s="65">
        <v>406</v>
      </c>
      <c r="K6068" s="65" t="s">
        <v>497</v>
      </c>
    </row>
    <row r="6069" spans="1:11" ht="12.75" customHeight="1">
      <c r="A6069" s="68" t="s">
        <v>314</v>
      </c>
      <c r="B6069" s="68" t="s">
        <v>160</v>
      </c>
      <c r="C6069" s="68" t="s">
        <v>287</v>
      </c>
      <c r="D6069" s="68" t="s">
        <v>359</v>
      </c>
      <c r="E6069" s="68" t="s">
        <v>360</v>
      </c>
      <c r="F6069" s="68" t="s">
        <v>77</v>
      </c>
      <c r="G6069" s="68" t="s">
        <v>273</v>
      </c>
      <c r="H6069" s="68" t="s">
        <v>369</v>
      </c>
      <c r="I6069" s="65">
        <v>3020</v>
      </c>
      <c r="J6069" s="65">
        <v>406</v>
      </c>
      <c r="K6069" s="65" t="s">
        <v>497</v>
      </c>
    </row>
    <row r="6070" spans="1:11" ht="12.75" customHeight="1">
      <c r="A6070" s="68" t="s">
        <v>314</v>
      </c>
      <c r="B6070" s="68" t="s">
        <v>160</v>
      </c>
      <c r="C6070" s="68" t="s">
        <v>287</v>
      </c>
      <c r="D6070" s="68" t="s">
        <v>359</v>
      </c>
      <c r="E6070" s="68" t="s">
        <v>360</v>
      </c>
      <c r="F6070" s="68" t="s">
        <v>77</v>
      </c>
      <c r="G6070" s="68" t="s">
        <v>273</v>
      </c>
      <c r="H6070" s="68" t="s">
        <v>638</v>
      </c>
      <c r="I6070" s="65">
        <v>3290</v>
      </c>
      <c r="J6070" s="65">
        <v>406</v>
      </c>
      <c r="K6070" s="65" t="s">
        <v>497</v>
      </c>
    </row>
    <row r="6071" spans="1:11" ht="12.75" customHeight="1">
      <c r="A6071" s="68" t="s">
        <v>314</v>
      </c>
      <c r="B6071" s="68" t="s">
        <v>160</v>
      </c>
      <c r="C6071" s="68" t="s">
        <v>287</v>
      </c>
      <c r="D6071" s="68" t="s">
        <v>359</v>
      </c>
      <c r="E6071" s="68" t="s">
        <v>360</v>
      </c>
      <c r="F6071" s="68" t="s">
        <v>77</v>
      </c>
      <c r="G6071" s="68" t="s">
        <v>273</v>
      </c>
      <c r="H6071" s="68" t="s">
        <v>451</v>
      </c>
      <c r="I6071" s="65">
        <v>99</v>
      </c>
      <c r="J6071" s="65">
        <v>604</v>
      </c>
      <c r="K6071" s="65" t="s">
        <v>280</v>
      </c>
    </row>
    <row r="6072" spans="1:11" ht="12.75" customHeight="1">
      <c r="A6072" s="68" t="s">
        <v>314</v>
      </c>
      <c r="B6072" s="68" t="s">
        <v>160</v>
      </c>
      <c r="C6072" s="68" t="s">
        <v>287</v>
      </c>
      <c r="D6072" s="68" t="s">
        <v>359</v>
      </c>
      <c r="E6072" s="68" t="s">
        <v>360</v>
      </c>
      <c r="F6072" s="68" t="s">
        <v>77</v>
      </c>
      <c r="G6072" s="68" t="s">
        <v>273</v>
      </c>
      <c r="H6072" s="68" t="s">
        <v>365</v>
      </c>
      <c r="I6072" s="65">
        <v>188</v>
      </c>
      <c r="J6072" s="65">
        <v>604</v>
      </c>
      <c r="K6072" s="65" t="s">
        <v>280</v>
      </c>
    </row>
    <row r="6073" spans="1:11" ht="12.75" customHeight="1">
      <c r="A6073" s="68" t="s">
        <v>314</v>
      </c>
      <c r="B6073" s="68" t="s">
        <v>160</v>
      </c>
      <c r="C6073" s="68" t="s">
        <v>287</v>
      </c>
      <c r="D6073" s="68" t="s">
        <v>359</v>
      </c>
      <c r="E6073" s="68" t="s">
        <v>360</v>
      </c>
      <c r="F6073" s="68" t="s">
        <v>77</v>
      </c>
      <c r="G6073" s="68" t="s">
        <v>273</v>
      </c>
      <c r="H6073" s="68" t="s">
        <v>366</v>
      </c>
      <c r="I6073" s="65">
        <v>214</v>
      </c>
      <c r="J6073" s="65">
        <v>604</v>
      </c>
      <c r="K6073" s="65" t="s">
        <v>280</v>
      </c>
    </row>
    <row r="6074" spans="1:11" ht="12.75" customHeight="1">
      <c r="A6074" s="68" t="s">
        <v>314</v>
      </c>
      <c r="B6074" s="68" t="s">
        <v>160</v>
      </c>
      <c r="C6074" s="68" t="s">
        <v>287</v>
      </c>
      <c r="D6074" s="68" t="s">
        <v>359</v>
      </c>
      <c r="E6074" s="68" t="s">
        <v>360</v>
      </c>
      <c r="F6074" s="68" t="s">
        <v>77</v>
      </c>
      <c r="G6074" s="68" t="s">
        <v>273</v>
      </c>
      <c r="H6074" s="68" t="s">
        <v>367</v>
      </c>
      <c r="I6074" s="65">
        <v>568</v>
      </c>
      <c r="J6074" s="65">
        <v>604</v>
      </c>
      <c r="K6074" s="65" t="s">
        <v>280</v>
      </c>
    </row>
    <row r="6075" spans="1:11" ht="12.75" customHeight="1">
      <c r="A6075" s="68" t="s">
        <v>314</v>
      </c>
      <c r="B6075" s="68" t="s">
        <v>160</v>
      </c>
      <c r="C6075" s="68" t="s">
        <v>287</v>
      </c>
      <c r="D6075" s="68" t="s">
        <v>359</v>
      </c>
      <c r="E6075" s="68" t="s">
        <v>360</v>
      </c>
      <c r="F6075" s="68" t="s">
        <v>77</v>
      </c>
      <c r="G6075" s="68" t="s">
        <v>273</v>
      </c>
      <c r="H6075" s="68" t="s">
        <v>247</v>
      </c>
      <c r="I6075" s="65">
        <v>988</v>
      </c>
      <c r="J6075" s="65">
        <v>604</v>
      </c>
      <c r="K6075" s="65" t="s">
        <v>280</v>
      </c>
    </row>
    <row r="6076" spans="1:11" ht="12.75" customHeight="1">
      <c r="A6076" s="68" t="s">
        <v>314</v>
      </c>
      <c r="B6076" s="68" t="s">
        <v>160</v>
      </c>
      <c r="C6076" s="68" t="s">
        <v>287</v>
      </c>
      <c r="D6076" s="68" t="s">
        <v>359</v>
      </c>
      <c r="E6076" s="68" t="s">
        <v>360</v>
      </c>
      <c r="F6076" s="68" t="s">
        <v>77</v>
      </c>
      <c r="G6076" s="68" t="s">
        <v>273</v>
      </c>
      <c r="H6076" s="68" t="s">
        <v>375</v>
      </c>
      <c r="I6076" s="65">
        <v>1292</v>
      </c>
      <c r="J6076" s="65">
        <v>604</v>
      </c>
      <c r="K6076" s="65" t="s">
        <v>280</v>
      </c>
    </row>
    <row r="6077" spans="1:11" ht="12.75" customHeight="1">
      <c r="A6077" s="68" t="s">
        <v>314</v>
      </c>
      <c r="B6077" s="68" t="s">
        <v>160</v>
      </c>
      <c r="C6077" s="68" t="s">
        <v>287</v>
      </c>
      <c r="D6077" s="68" t="s">
        <v>359</v>
      </c>
      <c r="E6077" s="68" t="s">
        <v>360</v>
      </c>
      <c r="F6077" s="68" t="s">
        <v>77</v>
      </c>
      <c r="G6077" s="68" t="s">
        <v>273</v>
      </c>
      <c r="H6077" s="68" t="s">
        <v>368</v>
      </c>
      <c r="I6077" s="65">
        <v>1929</v>
      </c>
      <c r="J6077" s="65">
        <v>604</v>
      </c>
      <c r="K6077" s="65" t="s">
        <v>280</v>
      </c>
    </row>
    <row r="6078" spans="1:11" ht="12.75" customHeight="1">
      <c r="A6078" s="68" t="s">
        <v>314</v>
      </c>
      <c r="B6078" s="68" t="s">
        <v>160</v>
      </c>
      <c r="C6078" s="68" t="s">
        <v>287</v>
      </c>
      <c r="D6078" s="68" t="s">
        <v>359</v>
      </c>
      <c r="E6078" s="68" t="s">
        <v>360</v>
      </c>
      <c r="F6078" s="68" t="s">
        <v>77</v>
      </c>
      <c r="G6078" s="68" t="s">
        <v>273</v>
      </c>
      <c r="H6078" s="68" t="s">
        <v>491</v>
      </c>
      <c r="I6078" s="65">
        <v>2157</v>
      </c>
      <c r="J6078" s="65">
        <v>604</v>
      </c>
      <c r="K6078" s="65" t="s">
        <v>280</v>
      </c>
    </row>
    <row r="6079" spans="1:11" ht="12.75" customHeight="1">
      <c r="A6079" s="68" t="s">
        <v>314</v>
      </c>
      <c r="B6079" s="68" t="s">
        <v>160</v>
      </c>
      <c r="C6079" s="68" t="s">
        <v>287</v>
      </c>
      <c r="D6079" s="68" t="s">
        <v>359</v>
      </c>
      <c r="E6079" s="68" t="s">
        <v>360</v>
      </c>
      <c r="F6079" s="68" t="s">
        <v>77</v>
      </c>
      <c r="G6079" s="68" t="s">
        <v>273</v>
      </c>
      <c r="H6079" s="68" t="s">
        <v>369</v>
      </c>
      <c r="I6079" s="65">
        <v>1876</v>
      </c>
      <c r="J6079" s="65">
        <v>604</v>
      </c>
      <c r="K6079" s="65" t="s">
        <v>280</v>
      </c>
    </row>
    <row r="6080" spans="1:11" ht="12.75" customHeight="1">
      <c r="A6080" s="68" t="s">
        <v>314</v>
      </c>
      <c r="B6080" s="68" t="s">
        <v>160</v>
      </c>
      <c r="C6080" s="68" t="s">
        <v>287</v>
      </c>
      <c r="D6080" s="68" t="s">
        <v>359</v>
      </c>
      <c r="E6080" s="68" t="s">
        <v>360</v>
      </c>
      <c r="F6080" s="68" t="s">
        <v>77</v>
      </c>
      <c r="G6080" s="68" t="s">
        <v>273</v>
      </c>
      <c r="H6080" s="68" t="s">
        <v>638</v>
      </c>
      <c r="I6080" s="65">
        <v>2622</v>
      </c>
      <c r="J6080" s="65">
        <v>604</v>
      </c>
      <c r="K6080" s="65" t="s">
        <v>280</v>
      </c>
    </row>
    <row r="6081" spans="1:11" ht="12.75" customHeight="1">
      <c r="A6081" s="68" t="s">
        <v>314</v>
      </c>
      <c r="B6081" s="68" t="s">
        <v>160</v>
      </c>
      <c r="C6081" s="68" t="s">
        <v>287</v>
      </c>
      <c r="D6081" s="68" t="s">
        <v>359</v>
      </c>
      <c r="E6081" s="68" t="s">
        <v>360</v>
      </c>
      <c r="F6081" s="68" t="s">
        <v>77</v>
      </c>
      <c r="G6081" s="68" t="s">
        <v>273</v>
      </c>
      <c r="H6081" s="68" t="s">
        <v>365</v>
      </c>
      <c r="I6081" s="65">
        <v>123</v>
      </c>
      <c r="J6081" s="65">
        <v>411</v>
      </c>
      <c r="K6081" s="65" t="s">
        <v>498</v>
      </c>
    </row>
    <row r="6082" spans="1:11" ht="12.75" customHeight="1">
      <c r="A6082" s="68" t="s">
        <v>314</v>
      </c>
      <c r="B6082" s="68" t="s">
        <v>160</v>
      </c>
      <c r="C6082" s="68" t="s">
        <v>287</v>
      </c>
      <c r="D6082" s="68" t="s">
        <v>359</v>
      </c>
      <c r="E6082" s="68" t="s">
        <v>360</v>
      </c>
      <c r="F6082" s="68" t="s">
        <v>77</v>
      </c>
      <c r="G6082" s="68" t="s">
        <v>273</v>
      </c>
      <c r="H6082" s="68" t="s">
        <v>366</v>
      </c>
      <c r="I6082" s="65">
        <v>243</v>
      </c>
      <c r="J6082" s="65">
        <v>411</v>
      </c>
      <c r="K6082" s="65" t="s">
        <v>498</v>
      </c>
    </row>
    <row r="6083" spans="1:11" ht="12.75" customHeight="1">
      <c r="A6083" s="68" t="s">
        <v>314</v>
      </c>
      <c r="B6083" s="68" t="s">
        <v>160</v>
      </c>
      <c r="C6083" s="68" t="s">
        <v>287</v>
      </c>
      <c r="D6083" s="68" t="s">
        <v>359</v>
      </c>
      <c r="E6083" s="68" t="s">
        <v>360</v>
      </c>
      <c r="F6083" s="68" t="s">
        <v>77</v>
      </c>
      <c r="G6083" s="68" t="s">
        <v>273</v>
      </c>
      <c r="H6083" s="68" t="s">
        <v>367</v>
      </c>
      <c r="I6083" s="65">
        <v>520</v>
      </c>
      <c r="J6083" s="65">
        <v>411</v>
      </c>
      <c r="K6083" s="65" t="s">
        <v>498</v>
      </c>
    </row>
    <row r="6084" spans="1:11" ht="12.75" customHeight="1">
      <c r="A6084" s="68" t="s">
        <v>314</v>
      </c>
      <c r="B6084" s="68" t="s">
        <v>160</v>
      </c>
      <c r="C6084" s="68" t="s">
        <v>287</v>
      </c>
      <c r="D6084" s="68" t="s">
        <v>359</v>
      </c>
      <c r="E6084" s="68" t="s">
        <v>360</v>
      </c>
      <c r="F6084" s="68" t="s">
        <v>77</v>
      </c>
      <c r="G6084" s="68" t="s">
        <v>273</v>
      </c>
      <c r="H6084" s="68" t="s">
        <v>247</v>
      </c>
      <c r="I6084" s="65">
        <v>766</v>
      </c>
      <c r="J6084" s="65">
        <v>411</v>
      </c>
      <c r="K6084" s="65" t="s">
        <v>498</v>
      </c>
    </row>
    <row r="6085" spans="1:11" ht="12.75" customHeight="1">
      <c r="A6085" s="68" t="s">
        <v>314</v>
      </c>
      <c r="B6085" s="68" t="s">
        <v>160</v>
      </c>
      <c r="C6085" s="68" t="s">
        <v>287</v>
      </c>
      <c r="D6085" s="68" t="s">
        <v>359</v>
      </c>
      <c r="E6085" s="68" t="s">
        <v>360</v>
      </c>
      <c r="F6085" s="68" t="s">
        <v>77</v>
      </c>
      <c r="G6085" s="68" t="s">
        <v>273</v>
      </c>
      <c r="H6085" s="68" t="s">
        <v>375</v>
      </c>
      <c r="I6085" s="65">
        <v>1039</v>
      </c>
      <c r="J6085" s="65">
        <v>411</v>
      </c>
      <c r="K6085" s="65" t="s">
        <v>498</v>
      </c>
    </row>
    <row r="6086" spans="1:11" ht="12.75" customHeight="1">
      <c r="A6086" s="68" t="s">
        <v>314</v>
      </c>
      <c r="B6086" s="68" t="s">
        <v>160</v>
      </c>
      <c r="C6086" s="68" t="s">
        <v>287</v>
      </c>
      <c r="D6086" s="68" t="s">
        <v>359</v>
      </c>
      <c r="E6086" s="68" t="s">
        <v>360</v>
      </c>
      <c r="F6086" s="68" t="s">
        <v>77</v>
      </c>
      <c r="G6086" s="68" t="s">
        <v>273</v>
      </c>
      <c r="H6086" s="68" t="s">
        <v>368</v>
      </c>
      <c r="I6086" s="65">
        <v>1452</v>
      </c>
      <c r="J6086" s="65">
        <v>411</v>
      </c>
      <c r="K6086" s="65" t="s">
        <v>498</v>
      </c>
    </row>
    <row r="6087" spans="1:11" ht="12.75" customHeight="1">
      <c r="A6087" s="68" t="s">
        <v>314</v>
      </c>
      <c r="B6087" s="68" t="s">
        <v>160</v>
      </c>
      <c r="C6087" s="68" t="s">
        <v>287</v>
      </c>
      <c r="D6087" s="68" t="s">
        <v>359</v>
      </c>
      <c r="E6087" s="68" t="s">
        <v>360</v>
      </c>
      <c r="F6087" s="68" t="s">
        <v>77</v>
      </c>
      <c r="G6087" s="68" t="s">
        <v>273</v>
      </c>
      <c r="H6087" s="68" t="s">
        <v>491</v>
      </c>
      <c r="I6087" s="65">
        <v>1081</v>
      </c>
      <c r="J6087" s="65">
        <v>411</v>
      </c>
      <c r="K6087" s="65" t="s">
        <v>498</v>
      </c>
    </row>
    <row r="6088" spans="1:11" ht="12.75" customHeight="1">
      <c r="A6088" s="68" t="s">
        <v>314</v>
      </c>
      <c r="B6088" s="68" t="s">
        <v>160</v>
      </c>
      <c r="C6088" s="68" t="s">
        <v>287</v>
      </c>
      <c r="D6088" s="68" t="s">
        <v>359</v>
      </c>
      <c r="E6088" s="68" t="s">
        <v>360</v>
      </c>
      <c r="F6088" s="68" t="s">
        <v>77</v>
      </c>
      <c r="G6088" s="68" t="s">
        <v>273</v>
      </c>
      <c r="H6088" s="68" t="s">
        <v>369</v>
      </c>
      <c r="I6088" s="65">
        <v>813</v>
      </c>
      <c r="J6088" s="65">
        <v>411</v>
      </c>
      <c r="K6088" s="65" t="s">
        <v>498</v>
      </c>
    </row>
    <row r="6089" spans="1:11" ht="12.75" customHeight="1">
      <c r="A6089" s="68" t="s">
        <v>314</v>
      </c>
      <c r="B6089" s="68" t="s">
        <v>160</v>
      </c>
      <c r="C6089" s="68" t="s">
        <v>287</v>
      </c>
      <c r="D6089" s="68" t="s">
        <v>359</v>
      </c>
      <c r="E6089" s="68" t="s">
        <v>360</v>
      </c>
      <c r="F6089" s="68" t="s">
        <v>77</v>
      </c>
      <c r="G6089" s="68" t="s">
        <v>273</v>
      </c>
      <c r="H6089" s="68" t="s">
        <v>638</v>
      </c>
      <c r="I6089" s="65">
        <v>2006</v>
      </c>
      <c r="J6089" s="65">
        <v>411</v>
      </c>
      <c r="K6089" s="65" t="s">
        <v>498</v>
      </c>
    </row>
    <row r="6090" spans="1:11" ht="12.75" customHeight="1">
      <c r="A6090" s="68" t="s">
        <v>314</v>
      </c>
      <c r="B6090" s="68" t="s">
        <v>160</v>
      </c>
      <c r="C6090" s="68" t="s">
        <v>287</v>
      </c>
      <c r="D6090" s="68" t="s">
        <v>359</v>
      </c>
      <c r="E6090" s="68" t="s">
        <v>360</v>
      </c>
      <c r="F6090" s="68" t="s">
        <v>77</v>
      </c>
      <c r="G6090" s="68" t="s">
        <v>273</v>
      </c>
      <c r="H6090" s="68" t="s">
        <v>451</v>
      </c>
      <c r="I6090" s="65">
        <v>665</v>
      </c>
      <c r="J6090" s="65">
        <v>425</v>
      </c>
      <c r="K6090" s="65" t="s">
        <v>379</v>
      </c>
    </row>
    <row r="6091" spans="1:11" ht="12.75" customHeight="1">
      <c r="A6091" s="68" t="s">
        <v>314</v>
      </c>
      <c r="B6091" s="68" t="s">
        <v>160</v>
      </c>
      <c r="C6091" s="68" t="s">
        <v>287</v>
      </c>
      <c r="D6091" s="68" t="s">
        <v>359</v>
      </c>
      <c r="E6091" s="68" t="s">
        <v>360</v>
      </c>
      <c r="F6091" s="68" t="s">
        <v>77</v>
      </c>
      <c r="G6091" s="68" t="s">
        <v>273</v>
      </c>
      <c r="H6091" s="68" t="s">
        <v>365</v>
      </c>
      <c r="I6091" s="65">
        <v>1247</v>
      </c>
      <c r="J6091" s="65">
        <v>425</v>
      </c>
      <c r="K6091" s="65" t="s">
        <v>379</v>
      </c>
    </row>
    <row r="6092" spans="1:11" ht="12.75" customHeight="1">
      <c r="A6092" s="68" t="s">
        <v>314</v>
      </c>
      <c r="B6092" s="68" t="s">
        <v>160</v>
      </c>
      <c r="C6092" s="68" t="s">
        <v>287</v>
      </c>
      <c r="D6092" s="68" t="s">
        <v>359</v>
      </c>
      <c r="E6092" s="68" t="s">
        <v>360</v>
      </c>
      <c r="F6092" s="68" t="s">
        <v>77</v>
      </c>
      <c r="G6092" s="68" t="s">
        <v>273</v>
      </c>
      <c r="H6092" s="68" t="s">
        <v>366</v>
      </c>
      <c r="I6092" s="65">
        <v>1752</v>
      </c>
      <c r="J6092" s="65">
        <v>425</v>
      </c>
      <c r="K6092" s="65" t="s">
        <v>379</v>
      </c>
    </row>
    <row r="6093" spans="1:11" ht="12.75" customHeight="1">
      <c r="A6093" s="68" t="s">
        <v>314</v>
      </c>
      <c r="B6093" s="68" t="s">
        <v>160</v>
      </c>
      <c r="C6093" s="68" t="s">
        <v>287</v>
      </c>
      <c r="D6093" s="68" t="s">
        <v>359</v>
      </c>
      <c r="E6093" s="68" t="s">
        <v>360</v>
      </c>
      <c r="F6093" s="68" t="s">
        <v>77</v>
      </c>
      <c r="G6093" s="68" t="s">
        <v>273</v>
      </c>
      <c r="H6093" s="68" t="s">
        <v>367</v>
      </c>
      <c r="I6093" s="65">
        <v>2211</v>
      </c>
      <c r="J6093" s="65">
        <v>425</v>
      </c>
      <c r="K6093" s="65" t="s">
        <v>379</v>
      </c>
    </row>
    <row r="6094" spans="1:11" ht="12.75" customHeight="1">
      <c r="A6094" s="68" t="s">
        <v>314</v>
      </c>
      <c r="B6094" s="68" t="s">
        <v>160</v>
      </c>
      <c r="C6094" s="68" t="s">
        <v>287</v>
      </c>
      <c r="D6094" s="68" t="s">
        <v>359</v>
      </c>
      <c r="E6094" s="68" t="s">
        <v>360</v>
      </c>
      <c r="F6094" s="68" t="s">
        <v>77</v>
      </c>
      <c r="G6094" s="68" t="s">
        <v>273</v>
      </c>
      <c r="H6094" s="68" t="s">
        <v>247</v>
      </c>
      <c r="I6094" s="65">
        <v>2481</v>
      </c>
      <c r="J6094" s="65">
        <v>425</v>
      </c>
      <c r="K6094" s="65" t="s">
        <v>379</v>
      </c>
    </row>
    <row r="6095" spans="1:11" ht="12.75" customHeight="1">
      <c r="A6095" s="68" t="s">
        <v>314</v>
      </c>
      <c r="B6095" s="68" t="s">
        <v>160</v>
      </c>
      <c r="C6095" s="68" t="s">
        <v>287</v>
      </c>
      <c r="D6095" s="68" t="s">
        <v>359</v>
      </c>
      <c r="E6095" s="68" t="s">
        <v>360</v>
      </c>
      <c r="F6095" s="68" t="s">
        <v>77</v>
      </c>
      <c r="G6095" s="68" t="s">
        <v>273</v>
      </c>
      <c r="H6095" s="68" t="s">
        <v>375</v>
      </c>
      <c r="I6095" s="65">
        <v>2827</v>
      </c>
      <c r="J6095" s="65">
        <v>425</v>
      </c>
      <c r="K6095" s="65" t="s">
        <v>379</v>
      </c>
    </row>
    <row r="6096" spans="1:11" ht="12.75" customHeight="1">
      <c r="A6096" s="68" t="s">
        <v>314</v>
      </c>
      <c r="B6096" s="68" t="s">
        <v>160</v>
      </c>
      <c r="C6096" s="68" t="s">
        <v>287</v>
      </c>
      <c r="D6096" s="68" t="s">
        <v>359</v>
      </c>
      <c r="E6096" s="68" t="s">
        <v>360</v>
      </c>
      <c r="F6096" s="68" t="s">
        <v>77</v>
      </c>
      <c r="G6096" s="68" t="s">
        <v>273</v>
      </c>
      <c r="H6096" s="68" t="s">
        <v>368</v>
      </c>
      <c r="I6096" s="65">
        <v>3474</v>
      </c>
      <c r="J6096" s="65">
        <v>425</v>
      </c>
      <c r="K6096" s="65" t="s">
        <v>379</v>
      </c>
    </row>
    <row r="6097" spans="1:11" ht="12.75" customHeight="1">
      <c r="A6097" s="68" t="s">
        <v>314</v>
      </c>
      <c r="B6097" s="68" t="s">
        <v>160</v>
      </c>
      <c r="C6097" s="68" t="s">
        <v>287</v>
      </c>
      <c r="D6097" s="68" t="s">
        <v>359</v>
      </c>
      <c r="E6097" s="68" t="s">
        <v>360</v>
      </c>
      <c r="F6097" s="68" t="s">
        <v>77</v>
      </c>
      <c r="G6097" s="68" t="s">
        <v>273</v>
      </c>
      <c r="H6097" s="68" t="s">
        <v>491</v>
      </c>
      <c r="I6097" s="65">
        <v>3094</v>
      </c>
      <c r="J6097" s="65">
        <v>425</v>
      </c>
      <c r="K6097" s="65" t="s">
        <v>379</v>
      </c>
    </row>
    <row r="6098" spans="1:11" ht="12.75" customHeight="1">
      <c r="A6098" s="68" t="s">
        <v>314</v>
      </c>
      <c r="B6098" s="68" t="s">
        <v>160</v>
      </c>
      <c r="C6098" s="68" t="s">
        <v>287</v>
      </c>
      <c r="D6098" s="68" t="s">
        <v>359</v>
      </c>
      <c r="E6098" s="68" t="s">
        <v>360</v>
      </c>
      <c r="F6098" s="68" t="s">
        <v>77</v>
      </c>
      <c r="G6098" s="68" t="s">
        <v>273</v>
      </c>
      <c r="H6098" s="68" t="s">
        <v>369</v>
      </c>
      <c r="I6098" s="65">
        <v>3153</v>
      </c>
      <c r="J6098" s="65">
        <v>425</v>
      </c>
      <c r="K6098" s="65" t="s">
        <v>379</v>
      </c>
    </row>
    <row r="6099" spans="1:11" ht="12.75" customHeight="1">
      <c r="A6099" s="68" t="s">
        <v>314</v>
      </c>
      <c r="B6099" s="68" t="s">
        <v>160</v>
      </c>
      <c r="C6099" s="68" t="s">
        <v>287</v>
      </c>
      <c r="D6099" s="68" t="s">
        <v>359</v>
      </c>
      <c r="E6099" s="68" t="s">
        <v>360</v>
      </c>
      <c r="F6099" s="68" t="s">
        <v>77</v>
      </c>
      <c r="G6099" s="68" t="s">
        <v>273</v>
      </c>
      <c r="H6099" s="68" t="s">
        <v>638</v>
      </c>
      <c r="I6099" s="65">
        <v>3478</v>
      </c>
      <c r="J6099" s="65">
        <v>425</v>
      </c>
      <c r="K6099" s="65" t="s">
        <v>379</v>
      </c>
    </row>
    <row r="6100" spans="1:11" ht="12.75" customHeight="1">
      <c r="A6100" s="68" t="s">
        <v>314</v>
      </c>
      <c r="B6100" s="68" t="s">
        <v>160</v>
      </c>
      <c r="C6100" s="68" t="s">
        <v>287</v>
      </c>
      <c r="D6100" s="68" t="s">
        <v>359</v>
      </c>
      <c r="E6100" s="68" t="s">
        <v>360</v>
      </c>
      <c r="F6100" s="68" t="s">
        <v>77</v>
      </c>
      <c r="G6100" s="68" t="s">
        <v>273</v>
      </c>
      <c r="H6100" s="68" t="s">
        <v>451</v>
      </c>
      <c r="I6100" s="65">
        <v>313</v>
      </c>
      <c r="J6100" s="65">
        <v>429</v>
      </c>
      <c r="K6100" s="65" t="s">
        <v>380</v>
      </c>
    </row>
    <row r="6101" spans="1:11" ht="12.75" customHeight="1">
      <c r="A6101" s="68" t="s">
        <v>314</v>
      </c>
      <c r="B6101" s="68" t="s">
        <v>160</v>
      </c>
      <c r="C6101" s="68" t="s">
        <v>287</v>
      </c>
      <c r="D6101" s="68" t="s">
        <v>359</v>
      </c>
      <c r="E6101" s="68" t="s">
        <v>360</v>
      </c>
      <c r="F6101" s="68" t="s">
        <v>77</v>
      </c>
      <c r="G6101" s="68" t="s">
        <v>273</v>
      </c>
      <c r="H6101" s="68" t="s">
        <v>365</v>
      </c>
      <c r="I6101" s="65">
        <v>701</v>
      </c>
      <c r="J6101" s="65">
        <v>429</v>
      </c>
      <c r="K6101" s="65" t="s">
        <v>380</v>
      </c>
    </row>
    <row r="6102" spans="1:11" ht="12.75" customHeight="1">
      <c r="A6102" s="68" t="s">
        <v>314</v>
      </c>
      <c r="B6102" s="68" t="s">
        <v>160</v>
      </c>
      <c r="C6102" s="68" t="s">
        <v>287</v>
      </c>
      <c r="D6102" s="68" t="s">
        <v>359</v>
      </c>
      <c r="E6102" s="68" t="s">
        <v>360</v>
      </c>
      <c r="F6102" s="68" t="s">
        <v>77</v>
      </c>
      <c r="G6102" s="68" t="s">
        <v>273</v>
      </c>
      <c r="H6102" s="68" t="s">
        <v>366</v>
      </c>
      <c r="I6102" s="65">
        <v>586</v>
      </c>
      <c r="J6102" s="65">
        <v>429</v>
      </c>
      <c r="K6102" s="65" t="s">
        <v>380</v>
      </c>
    </row>
    <row r="6103" spans="1:11" ht="12.75" customHeight="1">
      <c r="A6103" s="68" t="s">
        <v>314</v>
      </c>
      <c r="B6103" s="68" t="s">
        <v>160</v>
      </c>
      <c r="C6103" s="68" t="s">
        <v>287</v>
      </c>
      <c r="D6103" s="68" t="s">
        <v>359</v>
      </c>
      <c r="E6103" s="68" t="s">
        <v>360</v>
      </c>
      <c r="F6103" s="68" t="s">
        <v>77</v>
      </c>
      <c r="G6103" s="68" t="s">
        <v>273</v>
      </c>
      <c r="H6103" s="68" t="s">
        <v>367</v>
      </c>
      <c r="I6103" s="65">
        <v>616</v>
      </c>
      <c r="J6103" s="65">
        <v>429</v>
      </c>
      <c r="K6103" s="65" t="s">
        <v>380</v>
      </c>
    </row>
    <row r="6104" spans="1:11" ht="12.75" customHeight="1">
      <c r="A6104" s="68" t="s">
        <v>314</v>
      </c>
      <c r="B6104" s="68" t="s">
        <v>160</v>
      </c>
      <c r="C6104" s="68" t="s">
        <v>287</v>
      </c>
      <c r="D6104" s="68" t="s">
        <v>359</v>
      </c>
      <c r="E6104" s="68" t="s">
        <v>360</v>
      </c>
      <c r="F6104" s="68" t="s">
        <v>77</v>
      </c>
      <c r="G6104" s="68" t="s">
        <v>273</v>
      </c>
      <c r="H6104" s="68" t="s">
        <v>247</v>
      </c>
      <c r="I6104" s="65">
        <v>692</v>
      </c>
      <c r="J6104" s="65">
        <v>429</v>
      </c>
      <c r="K6104" s="65" t="s">
        <v>380</v>
      </c>
    </row>
    <row r="6105" spans="1:11" ht="12.75" customHeight="1">
      <c r="A6105" s="68" t="s">
        <v>314</v>
      </c>
      <c r="B6105" s="68" t="s">
        <v>160</v>
      </c>
      <c r="C6105" s="68" t="s">
        <v>287</v>
      </c>
      <c r="D6105" s="68" t="s">
        <v>359</v>
      </c>
      <c r="E6105" s="68" t="s">
        <v>360</v>
      </c>
      <c r="F6105" s="68" t="s">
        <v>77</v>
      </c>
      <c r="G6105" s="68" t="s">
        <v>273</v>
      </c>
      <c r="H6105" s="68" t="s">
        <v>375</v>
      </c>
      <c r="I6105" s="65">
        <v>1080</v>
      </c>
      <c r="J6105" s="65">
        <v>429</v>
      </c>
      <c r="K6105" s="65" t="s">
        <v>380</v>
      </c>
    </row>
    <row r="6106" spans="1:11" ht="12.75" customHeight="1">
      <c r="A6106" s="68" t="s">
        <v>314</v>
      </c>
      <c r="B6106" s="68" t="s">
        <v>160</v>
      </c>
      <c r="C6106" s="68" t="s">
        <v>287</v>
      </c>
      <c r="D6106" s="68" t="s">
        <v>359</v>
      </c>
      <c r="E6106" s="68" t="s">
        <v>360</v>
      </c>
      <c r="F6106" s="68" t="s">
        <v>77</v>
      </c>
      <c r="G6106" s="68" t="s">
        <v>273</v>
      </c>
      <c r="H6106" s="68" t="s">
        <v>368</v>
      </c>
      <c r="I6106" s="65">
        <v>1187</v>
      </c>
      <c r="J6106" s="65">
        <v>429</v>
      </c>
      <c r="K6106" s="65" t="s">
        <v>380</v>
      </c>
    </row>
    <row r="6107" spans="1:11" ht="12.75" customHeight="1">
      <c r="A6107" s="68" t="s">
        <v>314</v>
      </c>
      <c r="B6107" s="68" t="s">
        <v>160</v>
      </c>
      <c r="C6107" s="68" t="s">
        <v>287</v>
      </c>
      <c r="D6107" s="68" t="s">
        <v>359</v>
      </c>
      <c r="E6107" s="68" t="s">
        <v>360</v>
      </c>
      <c r="F6107" s="68" t="s">
        <v>77</v>
      </c>
      <c r="G6107" s="68" t="s">
        <v>273</v>
      </c>
      <c r="H6107" s="68" t="s">
        <v>491</v>
      </c>
      <c r="I6107" s="65">
        <v>932</v>
      </c>
      <c r="J6107" s="65">
        <v>429</v>
      </c>
      <c r="K6107" s="65" t="s">
        <v>380</v>
      </c>
    </row>
    <row r="6108" spans="1:11" ht="12.75" customHeight="1">
      <c r="A6108" s="68" t="s">
        <v>314</v>
      </c>
      <c r="B6108" s="68" t="s">
        <v>160</v>
      </c>
      <c r="C6108" s="68" t="s">
        <v>287</v>
      </c>
      <c r="D6108" s="68" t="s">
        <v>359</v>
      </c>
      <c r="E6108" s="68" t="s">
        <v>360</v>
      </c>
      <c r="F6108" s="68" t="s">
        <v>77</v>
      </c>
      <c r="G6108" s="68" t="s">
        <v>273</v>
      </c>
      <c r="H6108" s="68" t="s">
        <v>369</v>
      </c>
      <c r="I6108" s="65">
        <v>1000</v>
      </c>
      <c r="J6108" s="65">
        <v>429</v>
      </c>
      <c r="K6108" s="65" t="s">
        <v>380</v>
      </c>
    </row>
    <row r="6109" spans="1:11" ht="12.75" customHeight="1">
      <c r="A6109" s="68" t="s">
        <v>314</v>
      </c>
      <c r="B6109" s="68" t="s">
        <v>160</v>
      </c>
      <c r="C6109" s="68" t="s">
        <v>287</v>
      </c>
      <c r="D6109" s="68" t="s">
        <v>359</v>
      </c>
      <c r="E6109" s="68" t="s">
        <v>360</v>
      </c>
      <c r="F6109" s="68" t="s">
        <v>77</v>
      </c>
      <c r="G6109" s="68" t="s">
        <v>273</v>
      </c>
      <c r="H6109" s="68" t="s">
        <v>638</v>
      </c>
      <c r="I6109" s="65">
        <v>1030</v>
      </c>
      <c r="J6109" s="65">
        <v>429</v>
      </c>
      <c r="K6109" s="65" t="s">
        <v>380</v>
      </c>
    </row>
    <row r="6110" spans="1:11" ht="12.75" customHeight="1">
      <c r="A6110" s="68" t="s">
        <v>314</v>
      </c>
      <c r="B6110" s="68" t="s">
        <v>160</v>
      </c>
      <c r="C6110" s="68" t="s">
        <v>287</v>
      </c>
      <c r="D6110" s="68" t="s">
        <v>359</v>
      </c>
      <c r="E6110" s="68" t="s">
        <v>360</v>
      </c>
      <c r="F6110" s="68" t="s">
        <v>77</v>
      </c>
      <c r="G6110" s="68" t="s">
        <v>273</v>
      </c>
      <c r="H6110" s="68" t="s">
        <v>451</v>
      </c>
      <c r="I6110" s="65">
        <v>247</v>
      </c>
      <c r="J6110" s="65">
        <v>409</v>
      </c>
      <c r="K6110" s="65" t="s">
        <v>281</v>
      </c>
    </row>
    <row r="6111" spans="1:11" ht="12.75" customHeight="1">
      <c r="A6111" s="68" t="s">
        <v>314</v>
      </c>
      <c r="B6111" s="68" t="s">
        <v>160</v>
      </c>
      <c r="C6111" s="68" t="s">
        <v>287</v>
      </c>
      <c r="D6111" s="68" t="s">
        <v>359</v>
      </c>
      <c r="E6111" s="68" t="s">
        <v>360</v>
      </c>
      <c r="F6111" s="68" t="s">
        <v>77</v>
      </c>
      <c r="G6111" s="68" t="s">
        <v>273</v>
      </c>
      <c r="H6111" s="68" t="s">
        <v>365</v>
      </c>
      <c r="I6111" s="65">
        <v>550</v>
      </c>
      <c r="J6111" s="65">
        <v>409</v>
      </c>
      <c r="K6111" s="65" t="s">
        <v>281</v>
      </c>
    </row>
    <row r="6112" spans="1:11" ht="12.75" customHeight="1">
      <c r="A6112" s="68" t="s">
        <v>314</v>
      </c>
      <c r="B6112" s="68" t="s">
        <v>160</v>
      </c>
      <c r="C6112" s="68" t="s">
        <v>287</v>
      </c>
      <c r="D6112" s="68" t="s">
        <v>359</v>
      </c>
      <c r="E6112" s="68" t="s">
        <v>360</v>
      </c>
      <c r="F6112" s="68" t="s">
        <v>77</v>
      </c>
      <c r="G6112" s="68" t="s">
        <v>273</v>
      </c>
      <c r="H6112" s="68" t="s">
        <v>366</v>
      </c>
      <c r="I6112" s="65">
        <v>583</v>
      </c>
      <c r="J6112" s="65">
        <v>409</v>
      </c>
      <c r="K6112" s="65" t="s">
        <v>281</v>
      </c>
    </row>
    <row r="6113" spans="1:11" ht="12.75" customHeight="1">
      <c r="A6113" s="68" t="s">
        <v>314</v>
      </c>
      <c r="B6113" s="68" t="s">
        <v>160</v>
      </c>
      <c r="C6113" s="68" t="s">
        <v>287</v>
      </c>
      <c r="D6113" s="68" t="s">
        <v>359</v>
      </c>
      <c r="E6113" s="68" t="s">
        <v>360</v>
      </c>
      <c r="F6113" s="68" t="s">
        <v>77</v>
      </c>
      <c r="G6113" s="68" t="s">
        <v>273</v>
      </c>
      <c r="H6113" s="68" t="s">
        <v>367</v>
      </c>
      <c r="I6113" s="65">
        <v>993</v>
      </c>
      <c r="J6113" s="65">
        <v>409</v>
      </c>
      <c r="K6113" s="65" t="s">
        <v>281</v>
      </c>
    </row>
    <row r="6114" spans="1:11" ht="12.75" customHeight="1">
      <c r="A6114" s="68" t="s">
        <v>314</v>
      </c>
      <c r="B6114" s="68" t="s">
        <v>160</v>
      </c>
      <c r="C6114" s="68" t="s">
        <v>287</v>
      </c>
      <c r="D6114" s="68" t="s">
        <v>359</v>
      </c>
      <c r="E6114" s="68" t="s">
        <v>360</v>
      </c>
      <c r="F6114" s="68" t="s">
        <v>77</v>
      </c>
      <c r="G6114" s="68" t="s">
        <v>273</v>
      </c>
      <c r="H6114" s="68" t="s">
        <v>247</v>
      </c>
      <c r="I6114" s="65">
        <v>1197</v>
      </c>
      <c r="J6114" s="65">
        <v>409</v>
      </c>
      <c r="K6114" s="65" t="s">
        <v>281</v>
      </c>
    </row>
    <row r="6115" spans="1:11" ht="12.75" customHeight="1">
      <c r="A6115" s="68" t="s">
        <v>314</v>
      </c>
      <c r="B6115" s="68" t="s">
        <v>160</v>
      </c>
      <c r="C6115" s="68" t="s">
        <v>287</v>
      </c>
      <c r="D6115" s="68" t="s">
        <v>359</v>
      </c>
      <c r="E6115" s="68" t="s">
        <v>360</v>
      </c>
      <c r="F6115" s="68" t="s">
        <v>77</v>
      </c>
      <c r="G6115" s="68" t="s">
        <v>273</v>
      </c>
      <c r="H6115" s="68" t="s">
        <v>375</v>
      </c>
      <c r="I6115" s="65">
        <v>1565</v>
      </c>
      <c r="J6115" s="65">
        <v>409</v>
      </c>
      <c r="K6115" s="65" t="s">
        <v>281</v>
      </c>
    </row>
    <row r="6116" spans="1:11" ht="12.75" customHeight="1">
      <c r="A6116" s="68" t="s">
        <v>314</v>
      </c>
      <c r="B6116" s="68" t="s">
        <v>160</v>
      </c>
      <c r="C6116" s="68" t="s">
        <v>287</v>
      </c>
      <c r="D6116" s="68" t="s">
        <v>359</v>
      </c>
      <c r="E6116" s="68" t="s">
        <v>360</v>
      </c>
      <c r="F6116" s="68" t="s">
        <v>77</v>
      </c>
      <c r="G6116" s="68" t="s">
        <v>273</v>
      </c>
      <c r="H6116" s="68" t="s">
        <v>368</v>
      </c>
      <c r="I6116" s="65">
        <v>2376</v>
      </c>
      <c r="J6116" s="65">
        <v>409</v>
      </c>
      <c r="K6116" s="65" t="s">
        <v>281</v>
      </c>
    </row>
    <row r="6117" spans="1:11" ht="12.75" customHeight="1">
      <c r="A6117" s="68" t="s">
        <v>314</v>
      </c>
      <c r="B6117" s="68" t="s">
        <v>160</v>
      </c>
      <c r="C6117" s="68" t="s">
        <v>287</v>
      </c>
      <c r="D6117" s="68" t="s">
        <v>359</v>
      </c>
      <c r="E6117" s="68" t="s">
        <v>360</v>
      </c>
      <c r="F6117" s="68" t="s">
        <v>77</v>
      </c>
      <c r="G6117" s="68" t="s">
        <v>273</v>
      </c>
      <c r="H6117" s="68" t="s">
        <v>491</v>
      </c>
      <c r="I6117" s="65">
        <v>1402</v>
      </c>
      <c r="J6117" s="65">
        <v>409</v>
      </c>
      <c r="K6117" s="65" t="s">
        <v>281</v>
      </c>
    </row>
    <row r="6118" spans="1:11" ht="12.75" customHeight="1">
      <c r="A6118" s="68" t="s">
        <v>314</v>
      </c>
      <c r="B6118" s="68" t="s">
        <v>160</v>
      </c>
      <c r="C6118" s="68" t="s">
        <v>287</v>
      </c>
      <c r="D6118" s="68" t="s">
        <v>359</v>
      </c>
      <c r="E6118" s="68" t="s">
        <v>360</v>
      </c>
      <c r="F6118" s="68" t="s">
        <v>77</v>
      </c>
      <c r="G6118" s="68" t="s">
        <v>273</v>
      </c>
      <c r="H6118" s="68" t="s">
        <v>369</v>
      </c>
      <c r="I6118" s="65">
        <v>2013</v>
      </c>
      <c r="J6118" s="65">
        <v>409</v>
      </c>
      <c r="K6118" s="65" t="s">
        <v>281</v>
      </c>
    </row>
    <row r="6119" spans="1:11" ht="12.75" customHeight="1">
      <c r="A6119" s="68" t="s">
        <v>314</v>
      </c>
      <c r="B6119" s="68" t="s">
        <v>160</v>
      </c>
      <c r="C6119" s="68" t="s">
        <v>287</v>
      </c>
      <c r="D6119" s="68" t="s">
        <v>359</v>
      </c>
      <c r="E6119" s="68" t="s">
        <v>360</v>
      </c>
      <c r="F6119" s="68" t="s">
        <v>77</v>
      </c>
      <c r="G6119" s="68" t="s">
        <v>273</v>
      </c>
      <c r="H6119" s="68" t="s">
        <v>638</v>
      </c>
      <c r="I6119" s="65">
        <v>3081</v>
      </c>
      <c r="J6119" s="65">
        <v>409</v>
      </c>
      <c r="K6119" s="65" t="s">
        <v>281</v>
      </c>
    </row>
    <row r="6120" spans="1:11" ht="12.75" customHeight="1">
      <c r="A6120" s="68" t="s">
        <v>314</v>
      </c>
      <c r="B6120" s="68" t="s">
        <v>160</v>
      </c>
      <c r="C6120" s="68" t="s">
        <v>287</v>
      </c>
      <c r="D6120" s="68" t="s">
        <v>359</v>
      </c>
      <c r="E6120" s="68" t="s">
        <v>360</v>
      </c>
      <c r="F6120" s="68" t="s">
        <v>77</v>
      </c>
      <c r="G6120" s="68" t="s">
        <v>273</v>
      </c>
      <c r="H6120" s="68" t="s">
        <v>451</v>
      </c>
      <c r="I6120" s="65">
        <v>917</v>
      </c>
      <c r="J6120" s="65">
        <v>423</v>
      </c>
      <c r="K6120" s="65" t="s">
        <v>381</v>
      </c>
    </row>
    <row r="6121" spans="1:11" ht="12.75" customHeight="1">
      <c r="A6121" s="68" t="s">
        <v>314</v>
      </c>
      <c r="B6121" s="68" t="s">
        <v>160</v>
      </c>
      <c r="C6121" s="68" t="s">
        <v>287</v>
      </c>
      <c r="D6121" s="68" t="s">
        <v>359</v>
      </c>
      <c r="E6121" s="68" t="s">
        <v>360</v>
      </c>
      <c r="F6121" s="68" t="s">
        <v>77</v>
      </c>
      <c r="G6121" s="68" t="s">
        <v>273</v>
      </c>
      <c r="H6121" s="68" t="s">
        <v>365</v>
      </c>
      <c r="I6121" s="65">
        <v>1360</v>
      </c>
      <c r="J6121" s="65">
        <v>423</v>
      </c>
      <c r="K6121" s="65" t="s">
        <v>381</v>
      </c>
    </row>
    <row r="6122" spans="1:11" ht="12.75" customHeight="1">
      <c r="A6122" s="68" t="s">
        <v>314</v>
      </c>
      <c r="B6122" s="68" t="s">
        <v>160</v>
      </c>
      <c r="C6122" s="68" t="s">
        <v>287</v>
      </c>
      <c r="D6122" s="68" t="s">
        <v>359</v>
      </c>
      <c r="E6122" s="68" t="s">
        <v>360</v>
      </c>
      <c r="F6122" s="68" t="s">
        <v>77</v>
      </c>
      <c r="G6122" s="68" t="s">
        <v>273</v>
      </c>
      <c r="H6122" s="68" t="s">
        <v>366</v>
      </c>
      <c r="I6122" s="65">
        <v>1144</v>
      </c>
      <c r="J6122" s="65">
        <v>423</v>
      </c>
      <c r="K6122" s="65" t="s">
        <v>381</v>
      </c>
    </row>
    <row r="6123" spans="1:11" ht="12.75" customHeight="1">
      <c r="A6123" s="68" t="s">
        <v>314</v>
      </c>
      <c r="B6123" s="68" t="s">
        <v>160</v>
      </c>
      <c r="C6123" s="68" t="s">
        <v>287</v>
      </c>
      <c r="D6123" s="68" t="s">
        <v>359</v>
      </c>
      <c r="E6123" s="68" t="s">
        <v>360</v>
      </c>
      <c r="F6123" s="68" t="s">
        <v>77</v>
      </c>
      <c r="G6123" s="68" t="s">
        <v>273</v>
      </c>
      <c r="H6123" s="68" t="s">
        <v>367</v>
      </c>
      <c r="I6123" s="65">
        <v>1197</v>
      </c>
      <c r="J6123" s="65">
        <v>423</v>
      </c>
      <c r="K6123" s="65" t="s">
        <v>381</v>
      </c>
    </row>
    <row r="6124" spans="1:11" ht="12.75" customHeight="1">
      <c r="A6124" s="68" t="s">
        <v>314</v>
      </c>
      <c r="B6124" s="68" t="s">
        <v>160</v>
      </c>
      <c r="C6124" s="68" t="s">
        <v>287</v>
      </c>
      <c r="D6124" s="68" t="s">
        <v>359</v>
      </c>
      <c r="E6124" s="68" t="s">
        <v>360</v>
      </c>
      <c r="F6124" s="68" t="s">
        <v>77</v>
      </c>
      <c r="G6124" s="68" t="s">
        <v>273</v>
      </c>
      <c r="H6124" s="68" t="s">
        <v>247</v>
      </c>
      <c r="I6124" s="65">
        <v>1434</v>
      </c>
      <c r="J6124" s="65">
        <v>423</v>
      </c>
      <c r="K6124" s="65" t="s">
        <v>381</v>
      </c>
    </row>
    <row r="6125" spans="1:11" ht="12.75" customHeight="1">
      <c r="A6125" s="68" t="s">
        <v>314</v>
      </c>
      <c r="B6125" s="68" t="s">
        <v>160</v>
      </c>
      <c r="C6125" s="68" t="s">
        <v>287</v>
      </c>
      <c r="D6125" s="68" t="s">
        <v>359</v>
      </c>
      <c r="E6125" s="68" t="s">
        <v>360</v>
      </c>
      <c r="F6125" s="68" t="s">
        <v>77</v>
      </c>
      <c r="G6125" s="68" t="s">
        <v>273</v>
      </c>
      <c r="H6125" s="68" t="s">
        <v>375</v>
      </c>
      <c r="I6125" s="65">
        <v>1510</v>
      </c>
      <c r="J6125" s="65">
        <v>423</v>
      </c>
      <c r="K6125" s="65" t="s">
        <v>381</v>
      </c>
    </row>
    <row r="6126" spans="1:11" ht="12.75" customHeight="1">
      <c r="A6126" s="68" t="s">
        <v>314</v>
      </c>
      <c r="B6126" s="68" t="s">
        <v>160</v>
      </c>
      <c r="C6126" s="68" t="s">
        <v>287</v>
      </c>
      <c r="D6126" s="68" t="s">
        <v>359</v>
      </c>
      <c r="E6126" s="68" t="s">
        <v>360</v>
      </c>
      <c r="F6126" s="68" t="s">
        <v>77</v>
      </c>
      <c r="G6126" s="68" t="s">
        <v>273</v>
      </c>
      <c r="H6126" s="68" t="s">
        <v>368</v>
      </c>
      <c r="I6126" s="65">
        <v>1825</v>
      </c>
      <c r="J6126" s="65">
        <v>423</v>
      </c>
      <c r="K6126" s="65" t="s">
        <v>381</v>
      </c>
    </row>
    <row r="6127" spans="1:11" ht="12.75" customHeight="1">
      <c r="A6127" s="68" t="s">
        <v>314</v>
      </c>
      <c r="B6127" s="68" t="s">
        <v>160</v>
      </c>
      <c r="C6127" s="68" t="s">
        <v>287</v>
      </c>
      <c r="D6127" s="68" t="s">
        <v>359</v>
      </c>
      <c r="E6127" s="68" t="s">
        <v>360</v>
      </c>
      <c r="F6127" s="68" t="s">
        <v>77</v>
      </c>
      <c r="G6127" s="68" t="s">
        <v>273</v>
      </c>
      <c r="H6127" s="68" t="s">
        <v>491</v>
      </c>
      <c r="I6127" s="65">
        <v>1384</v>
      </c>
      <c r="J6127" s="65">
        <v>423</v>
      </c>
      <c r="K6127" s="65" t="s">
        <v>381</v>
      </c>
    </row>
    <row r="6128" spans="1:11" ht="12.75" customHeight="1">
      <c r="A6128" s="68" t="s">
        <v>314</v>
      </c>
      <c r="B6128" s="68" t="s">
        <v>160</v>
      </c>
      <c r="C6128" s="68" t="s">
        <v>287</v>
      </c>
      <c r="D6128" s="68" t="s">
        <v>359</v>
      </c>
      <c r="E6128" s="68" t="s">
        <v>360</v>
      </c>
      <c r="F6128" s="68" t="s">
        <v>77</v>
      </c>
      <c r="G6128" s="68" t="s">
        <v>273</v>
      </c>
      <c r="H6128" s="68" t="s">
        <v>369</v>
      </c>
      <c r="I6128" s="65">
        <v>1765</v>
      </c>
      <c r="J6128" s="65">
        <v>423</v>
      </c>
      <c r="K6128" s="65" t="s">
        <v>381</v>
      </c>
    </row>
    <row r="6129" spans="1:11" ht="12.75" customHeight="1">
      <c r="A6129" s="68" t="s">
        <v>314</v>
      </c>
      <c r="B6129" s="68" t="s">
        <v>160</v>
      </c>
      <c r="C6129" s="68" t="s">
        <v>287</v>
      </c>
      <c r="D6129" s="68" t="s">
        <v>359</v>
      </c>
      <c r="E6129" s="68" t="s">
        <v>360</v>
      </c>
      <c r="F6129" s="68" t="s">
        <v>77</v>
      </c>
      <c r="G6129" s="68" t="s">
        <v>273</v>
      </c>
      <c r="H6129" s="68" t="s">
        <v>638</v>
      </c>
      <c r="I6129" s="65">
        <v>2120</v>
      </c>
      <c r="J6129" s="65">
        <v>423</v>
      </c>
      <c r="K6129" s="65" t="s">
        <v>381</v>
      </c>
    </row>
    <row r="6130" spans="1:11" ht="12.75" customHeight="1">
      <c r="A6130" s="68" t="s">
        <v>314</v>
      </c>
      <c r="B6130" s="68" t="s">
        <v>160</v>
      </c>
      <c r="C6130" s="68" t="s">
        <v>287</v>
      </c>
      <c r="D6130" s="68" t="s">
        <v>359</v>
      </c>
      <c r="E6130" s="68" t="s">
        <v>360</v>
      </c>
      <c r="F6130" s="68" t="s">
        <v>77</v>
      </c>
      <c r="G6130" s="68" t="s">
        <v>273</v>
      </c>
      <c r="H6130" s="68" t="s">
        <v>451</v>
      </c>
      <c r="I6130" s="65">
        <v>1128</v>
      </c>
      <c r="J6130" s="65">
        <v>420</v>
      </c>
      <c r="K6130" s="65" t="s">
        <v>274</v>
      </c>
    </row>
    <row r="6131" spans="1:11" ht="12.75" customHeight="1">
      <c r="A6131" s="68" t="s">
        <v>314</v>
      </c>
      <c r="B6131" s="68" t="s">
        <v>160</v>
      </c>
      <c r="C6131" s="68" t="s">
        <v>287</v>
      </c>
      <c r="D6131" s="68" t="s">
        <v>359</v>
      </c>
      <c r="E6131" s="68" t="s">
        <v>360</v>
      </c>
      <c r="F6131" s="68" t="s">
        <v>77</v>
      </c>
      <c r="G6131" s="68" t="s">
        <v>273</v>
      </c>
      <c r="H6131" s="68" t="s">
        <v>365</v>
      </c>
      <c r="I6131" s="65">
        <v>3016</v>
      </c>
      <c r="J6131" s="65">
        <v>420</v>
      </c>
      <c r="K6131" s="65" t="s">
        <v>274</v>
      </c>
    </row>
    <row r="6132" spans="1:11" ht="12.75" customHeight="1">
      <c r="A6132" s="68" t="s">
        <v>314</v>
      </c>
      <c r="B6132" s="68" t="s">
        <v>160</v>
      </c>
      <c r="C6132" s="68" t="s">
        <v>287</v>
      </c>
      <c r="D6132" s="68" t="s">
        <v>359</v>
      </c>
      <c r="E6132" s="68" t="s">
        <v>360</v>
      </c>
      <c r="F6132" s="68" t="s">
        <v>77</v>
      </c>
      <c r="G6132" s="68" t="s">
        <v>273</v>
      </c>
      <c r="H6132" s="68" t="s">
        <v>366</v>
      </c>
      <c r="I6132" s="65">
        <v>3235</v>
      </c>
      <c r="J6132" s="65">
        <v>420</v>
      </c>
      <c r="K6132" s="65" t="s">
        <v>274</v>
      </c>
    </row>
    <row r="6133" spans="1:11" ht="12.75" customHeight="1">
      <c r="A6133" s="68" t="s">
        <v>314</v>
      </c>
      <c r="B6133" s="68" t="s">
        <v>160</v>
      </c>
      <c r="C6133" s="68" t="s">
        <v>287</v>
      </c>
      <c r="D6133" s="68" t="s">
        <v>359</v>
      </c>
      <c r="E6133" s="68" t="s">
        <v>360</v>
      </c>
      <c r="F6133" s="68" t="s">
        <v>77</v>
      </c>
      <c r="G6133" s="68" t="s">
        <v>273</v>
      </c>
      <c r="H6133" s="68" t="s">
        <v>367</v>
      </c>
      <c r="I6133" s="65">
        <v>3778</v>
      </c>
      <c r="J6133" s="65">
        <v>420</v>
      </c>
      <c r="K6133" s="65" t="s">
        <v>274</v>
      </c>
    </row>
    <row r="6134" spans="1:11" ht="12.75" customHeight="1">
      <c r="A6134" s="68" t="s">
        <v>314</v>
      </c>
      <c r="B6134" s="68" t="s">
        <v>160</v>
      </c>
      <c r="C6134" s="68" t="s">
        <v>287</v>
      </c>
      <c r="D6134" s="68" t="s">
        <v>359</v>
      </c>
      <c r="E6134" s="68" t="s">
        <v>360</v>
      </c>
      <c r="F6134" s="68" t="s">
        <v>77</v>
      </c>
      <c r="G6134" s="68" t="s">
        <v>273</v>
      </c>
      <c r="H6134" s="68" t="s">
        <v>247</v>
      </c>
      <c r="I6134" s="65">
        <v>3901</v>
      </c>
      <c r="J6134" s="65">
        <v>420</v>
      </c>
      <c r="K6134" s="65" t="s">
        <v>274</v>
      </c>
    </row>
    <row r="6135" spans="1:11" ht="12.75" customHeight="1">
      <c r="A6135" s="68" t="s">
        <v>314</v>
      </c>
      <c r="B6135" s="68" t="s">
        <v>160</v>
      </c>
      <c r="C6135" s="68" t="s">
        <v>287</v>
      </c>
      <c r="D6135" s="68" t="s">
        <v>359</v>
      </c>
      <c r="E6135" s="68" t="s">
        <v>360</v>
      </c>
      <c r="F6135" s="68" t="s">
        <v>77</v>
      </c>
      <c r="G6135" s="68" t="s">
        <v>273</v>
      </c>
      <c r="H6135" s="68" t="s">
        <v>375</v>
      </c>
      <c r="I6135" s="65">
        <v>3949</v>
      </c>
      <c r="J6135" s="65">
        <v>420</v>
      </c>
      <c r="K6135" s="65" t="s">
        <v>274</v>
      </c>
    </row>
    <row r="6136" spans="1:11" ht="12.75" customHeight="1">
      <c r="A6136" s="68" t="s">
        <v>314</v>
      </c>
      <c r="B6136" s="68" t="s">
        <v>160</v>
      </c>
      <c r="C6136" s="68" t="s">
        <v>287</v>
      </c>
      <c r="D6136" s="68" t="s">
        <v>359</v>
      </c>
      <c r="E6136" s="68" t="s">
        <v>360</v>
      </c>
      <c r="F6136" s="68" t="s">
        <v>77</v>
      </c>
      <c r="G6136" s="68" t="s">
        <v>273</v>
      </c>
      <c r="H6136" s="68" t="s">
        <v>368</v>
      </c>
      <c r="I6136" s="65">
        <v>3881</v>
      </c>
      <c r="J6136" s="65">
        <v>420</v>
      </c>
      <c r="K6136" s="65" t="s">
        <v>274</v>
      </c>
    </row>
    <row r="6137" spans="1:11" ht="12.75" customHeight="1">
      <c r="A6137" s="68" t="s">
        <v>314</v>
      </c>
      <c r="B6137" s="68" t="s">
        <v>160</v>
      </c>
      <c r="C6137" s="68" t="s">
        <v>287</v>
      </c>
      <c r="D6137" s="68" t="s">
        <v>359</v>
      </c>
      <c r="E6137" s="68" t="s">
        <v>360</v>
      </c>
      <c r="F6137" s="68" t="s">
        <v>77</v>
      </c>
      <c r="G6137" s="68" t="s">
        <v>273</v>
      </c>
      <c r="H6137" s="68" t="s">
        <v>491</v>
      </c>
      <c r="I6137" s="65">
        <v>2883</v>
      </c>
      <c r="J6137" s="65">
        <v>420</v>
      </c>
      <c r="K6137" s="65" t="s">
        <v>274</v>
      </c>
    </row>
    <row r="6138" spans="1:11" ht="12.75" customHeight="1">
      <c r="A6138" s="68" t="s">
        <v>314</v>
      </c>
      <c r="B6138" s="68" t="s">
        <v>160</v>
      </c>
      <c r="C6138" s="68" t="s">
        <v>287</v>
      </c>
      <c r="D6138" s="68" t="s">
        <v>359</v>
      </c>
      <c r="E6138" s="68" t="s">
        <v>360</v>
      </c>
      <c r="F6138" s="68" t="s">
        <v>77</v>
      </c>
      <c r="G6138" s="68" t="s">
        <v>273</v>
      </c>
      <c r="H6138" s="68" t="s">
        <v>369</v>
      </c>
      <c r="I6138" s="65">
        <v>2572</v>
      </c>
      <c r="J6138" s="65">
        <v>420</v>
      </c>
      <c r="K6138" s="65" t="s">
        <v>274</v>
      </c>
    </row>
    <row r="6139" spans="1:11" ht="12.75" customHeight="1">
      <c r="A6139" s="68" t="s">
        <v>314</v>
      </c>
      <c r="B6139" s="68" t="s">
        <v>160</v>
      </c>
      <c r="C6139" s="68" t="s">
        <v>287</v>
      </c>
      <c r="D6139" s="68" t="s">
        <v>359</v>
      </c>
      <c r="E6139" s="68" t="s">
        <v>360</v>
      </c>
      <c r="F6139" s="68" t="s">
        <v>77</v>
      </c>
      <c r="G6139" s="68" t="s">
        <v>273</v>
      </c>
      <c r="H6139" s="68" t="s">
        <v>638</v>
      </c>
      <c r="I6139" s="65">
        <v>1364</v>
      </c>
      <c r="J6139" s="65">
        <v>420</v>
      </c>
      <c r="K6139" s="65" t="s">
        <v>274</v>
      </c>
    </row>
    <row r="6140" spans="1:11" ht="12.75" customHeight="1">
      <c r="A6140" s="68" t="s">
        <v>314</v>
      </c>
      <c r="B6140" s="68" t="s">
        <v>160</v>
      </c>
      <c r="C6140" s="68" t="s">
        <v>287</v>
      </c>
      <c r="D6140" s="68" t="s">
        <v>359</v>
      </c>
      <c r="E6140" s="68" t="s">
        <v>360</v>
      </c>
      <c r="F6140" s="68" t="s">
        <v>77</v>
      </c>
      <c r="G6140" s="68" t="s">
        <v>273</v>
      </c>
      <c r="H6140" s="68" t="s">
        <v>451</v>
      </c>
      <c r="I6140" s="65">
        <v>138</v>
      </c>
      <c r="J6140" s="65">
        <v>603</v>
      </c>
      <c r="K6140" s="65" t="s">
        <v>263</v>
      </c>
    </row>
    <row r="6141" spans="1:11" ht="12.75" customHeight="1">
      <c r="A6141" s="68" t="s">
        <v>314</v>
      </c>
      <c r="B6141" s="68" t="s">
        <v>160</v>
      </c>
      <c r="C6141" s="68" t="s">
        <v>287</v>
      </c>
      <c r="D6141" s="68" t="s">
        <v>359</v>
      </c>
      <c r="E6141" s="68" t="s">
        <v>360</v>
      </c>
      <c r="F6141" s="68" t="s">
        <v>77</v>
      </c>
      <c r="G6141" s="68" t="s">
        <v>273</v>
      </c>
      <c r="H6141" s="68" t="s">
        <v>365</v>
      </c>
      <c r="I6141" s="65">
        <v>158</v>
      </c>
      <c r="J6141" s="65">
        <v>603</v>
      </c>
      <c r="K6141" s="65" t="s">
        <v>263</v>
      </c>
    </row>
    <row r="6142" spans="1:11" ht="12.75" customHeight="1">
      <c r="A6142" s="68" t="s">
        <v>314</v>
      </c>
      <c r="B6142" s="68" t="s">
        <v>160</v>
      </c>
      <c r="C6142" s="68" t="s">
        <v>287</v>
      </c>
      <c r="D6142" s="68" t="s">
        <v>359</v>
      </c>
      <c r="E6142" s="68" t="s">
        <v>360</v>
      </c>
      <c r="F6142" s="68" t="s">
        <v>77</v>
      </c>
      <c r="G6142" s="68" t="s">
        <v>273</v>
      </c>
      <c r="H6142" s="68" t="s">
        <v>366</v>
      </c>
      <c r="I6142" s="65">
        <v>100</v>
      </c>
      <c r="J6142" s="65">
        <v>603</v>
      </c>
      <c r="K6142" s="65" t="s">
        <v>263</v>
      </c>
    </row>
    <row r="6143" spans="1:11" ht="12.75" customHeight="1">
      <c r="A6143" s="68" t="s">
        <v>314</v>
      </c>
      <c r="B6143" s="68" t="s">
        <v>160</v>
      </c>
      <c r="C6143" s="68" t="s">
        <v>287</v>
      </c>
      <c r="D6143" s="68" t="s">
        <v>359</v>
      </c>
      <c r="E6143" s="68" t="s">
        <v>360</v>
      </c>
      <c r="F6143" s="68" t="s">
        <v>77</v>
      </c>
      <c r="G6143" s="68" t="s">
        <v>273</v>
      </c>
      <c r="H6143" s="68" t="s">
        <v>367</v>
      </c>
      <c r="I6143" s="65">
        <v>68</v>
      </c>
      <c r="J6143" s="65">
        <v>603</v>
      </c>
      <c r="K6143" s="65" t="s">
        <v>263</v>
      </c>
    </row>
    <row r="6144" spans="1:11" ht="12.75" customHeight="1">
      <c r="A6144" s="68" t="s">
        <v>314</v>
      </c>
      <c r="B6144" s="68" t="s">
        <v>160</v>
      </c>
      <c r="C6144" s="68" t="s">
        <v>287</v>
      </c>
      <c r="D6144" s="68" t="s">
        <v>359</v>
      </c>
      <c r="E6144" s="68" t="s">
        <v>360</v>
      </c>
      <c r="F6144" s="68" t="s">
        <v>77</v>
      </c>
      <c r="G6144" s="68" t="s">
        <v>273</v>
      </c>
      <c r="H6144" s="68" t="s">
        <v>247</v>
      </c>
      <c r="I6144" s="65">
        <v>111</v>
      </c>
      <c r="J6144" s="65">
        <v>603</v>
      </c>
      <c r="K6144" s="65" t="s">
        <v>263</v>
      </c>
    </row>
    <row r="6145" spans="1:11" ht="12.75" customHeight="1">
      <c r="A6145" s="68" t="s">
        <v>314</v>
      </c>
      <c r="B6145" s="68" t="s">
        <v>160</v>
      </c>
      <c r="C6145" s="68" t="s">
        <v>287</v>
      </c>
      <c r="D6145" s="68" t="s">
        <v>359</v>
      </c>
      <c r="E6145" s="68" t="s">
        <v>360</v>
      </c>
      <c r="F6145" s="68" t="s">
        <v>77</v>
      </c>
      <c r="G6145" s="68" t="s">
        <v>273</v>
      </c>
      <c r="H6145" s="68" t="s">
        <v>375</v>
      </c>
      <c r="I6145" s="65">
        <v>92</v>
      </c>
      <c r="J6145" s="65">
        <v>603</v>
      </c>
      <c r="K6145" s="65" t="s">
        <v>263</v>
      </c>
    </row>
    <row r="6146" spans="1:11" ht="12.75" customHeight="1">
      <c r="A6146" s="68" t="s">
        <v>314</v>
      </c>
      <c r="B6146" s="68" t="s">
        <v>160</v>
      </c>
      <c r="C6146" s="68" t="s">
        <v>287</v>
      </c>
      <c r="D6146" s="68" t="s">
        <v>359</v>
      </c>
      <c r="E6146" s="68" t="s">
        <v>360</v>
      </c>
      <c r="F6146" s="68" t="s">
        <v>77</v>
      </c>
      <c r="G6146" s="68" t="s">
        <v>273</v>
      </c>
      <c r="H6146" s="68" t="s">
        <v>368</v>
      </c>
      <c r="I6146" s="65">
        <v>121</v>
      </c>
      <c r="J6146" s="65">
        <v>603</v>
      </c>
      <c r="K6146" s="65" t="s">
        <v>263</v>
      </c>
    </row>
    <row r="6147" spans="1:11" ht="12.75" customHeight="1">
      <c r="A6147" s="68" t="s">
        <v>314</v>
      </c>
      <c r="B6147" s="68" t="s">
        <v>160</v>
      </c>
      <c r="C6147" s="68" t="s">
        <v>287</v>
      </c>
      <c r="D6147" s="68" t="s">
        <v>359</v>
      </c>
      <c r="E6147" s="68" t="s">
        <v>360</v>
      </c>
      <c r="F6147" s="68" t="s">
        <v>77</v>
      </c>
      <c r="G6147" s="68" t="s">
        <v>273</v>
      </c>
      <c r="H6147" s="68" t="s">
        <v>491</v>
      </c>
      <c r="I6147" s="65">
        <v>103</v>
      </c>
      <c r="J6147" s="65">
        <v>603</v>
      </c>
      <c r="K6147" s="65" t="s">
        <v>263</v>
      </c>
    </row>
    <row r="6148" spans="1:11" ht="12.75" customHeight="1">
      <c r="A6148" s="68" t="s">
        <v>314</v>
      </c>
      <c r="B6148" s="68" t="s">
        <v>160</v>
      </c>
      <c r="C6148" s="68" t="s">
        <v>287</v>
      </c>
      <c r="D6148" s="68" t="s">
        <v>359</v>
      </c>
      <c r="E6148" s="68" t="s">
        <v>360</v>
      </c>
      <c r="F6148" s="68" t="s">
        <v>77</v>
      </c>
      <c r="G6148" s="68" t="s">
        <v>273</v>
      </c>
      <c r="H6148" s="68" t="s">
        <v>369</v>
      </c>
      <c r="I6148" s="65">
        <v>69</v>
      </c>
      <c r="J6148" s="65">
        <v>603</v>
      </c>
      <c r="K6148" s="65" t="s">
        <v>263</v>
      </c>
    </row>
    <row r="6149" spans="1:11" ht="12.75" customHeight="1">
      <c r="A6149" s="68" t="s">
        <v>314</v>
      </c>
      <c r="B6149" s="68" t="s">
        <v>160</v>
      </c>
      <c r="C6149" s="68" t="s">
        <v>287</v>
      </c>
      <c r="D6149" s="68" t="s">
        <v>359</v>
      </c>
      <c r="E6149" s="68" t="s">
        <v>360</v>
      </c>
      <c r="F6149" s="68" t="s">
        <v>77</v>
      </c>
      <c r="G6149" s="68" t="s">
        <v>273</v>
      </c>
      <c r="H6149" s="68" t="s">
        <v>638</v>
      </c>
      <c r="I6149" s="65">
        <v>140</v>
      </c>
      <c r="J6149" s="65">
        <v>603</v>
      </c>
      <c r="K6149" s="65" t="s">
        <v>263</v>
      </c>
    </row>
    <row r="6150" spans="1:11" ht="12.75" customHeight="1">
      <c r="A6150" s="68" t="s">
        <v>314</v>
      </c>
      <c r="B6150" s="68" t="s">
        <v>160</v>
      </c>
      <c r="C6150" s="68" t="s">
        <v>287</v>
      </c>
      <c r="D6150" s="68" t="s">
        <v>359</v>
      </c>
      <c r="E6150" s="68" t="s">
        <v>360</v>
      </c>
      <c r="F6150" s="68" t="s">
        <v>77</v>
      </c>
      <c r="G6150" s="68" t="s">
        <v>273</v>
      </c>
      <c r="H6150" s="68" t="s">
        <v>451</v>
      </c>
      <c r="I6150" s="65">
        <v>289</v>
      </c>
      <c r="J6150" s="65">
        <v>417</v>
      </c>
      <c r="K6150" s="65" t="s">
        <v>499</v>
      </c>
    </row>
    <row r="6151" spans="1:11" ht="12.75" customHeight="1">
      <c r="A6151" s="68" t="s">
        <v>314</v>
      </c>
      <c r="B6151" s="68" t="s">
        <v>160</v>
      </c>
      <c r="C6151" s="68" t="s">
        <v>287</v>
      </c>
      <c r="D6151" s="68" t="s">
        <v>359</v>
      </c>
      <c r="E6151" s="68" t="s">
        <v>360</v>
      </c>
      <c r="F6151" s="68" t="s">
        <v>77</v>
      </c>
      <c r="G6151" s="68" t="s">
        <v>273</v>
      </c>
      <c r="H6151" s="68" t="s">
        <v>365</v>
      </c>
      <c r="I6151" s="65">
        <v>602</v>
      </c>
      <c r="J6151" s="65">
        <v>417</v>
      </c>
      <c r="K6151" s="65" t="s">
        <v>499</v>
      </c>
    </row>
    <row r="6152" spans="1:11" ht="12.75" customHeight="1">
      <c r="A6152" s="68" t="s">
        <v>314</v>
      </c>
      <c r="B6152" s="68" t="s">
        <v>160</v>
      </c>
      <c r="C6152" s="68" t="s">
        <v>287</v>
      </c>
      <c r="D6152" s="68" t="s">
        <v>359</v>
      </c>
      <c r="E6152" s="68" t="s">
        <v>360</v>
      </c>
      <c r="F6152" s="68" t="s">
        <v>77</v>
      </c>
      <c r="G6152" s="68" t="s">
        <v>273</v>
      </c>
      <c r="H6152" s="68" t="s">
        <v>366</v>
      </c>
      <c r="I6152" s="65">
        <v>680</v>
      </c>
      <c r="J6152" s="65">
        <v>417</v>
      </c>
      <c r="K6152" s="65" t="s">
        <v>499</v>
      </c>
    </row>
    <row r="6153" spans="1:11" ht="12.75" customHeight="1">
      <c r="A6153" s="68" t="s">
        <v>314</v>
      </c>
      <c r="B6153" s="68" t="s">
        <v>160</v>
      </c>
      <c r="C6153" s="68" t="s">
        <v>287</v>
      </c>
      <c r="D6153" s="68" t="s">
        <v>359</v>
      </c>
      <c r="E6153" s="68" t="s">
        <v>360</v>
      </c>
      <c r="F6153" s="68" t="s">
        <v>77</v>
      </c>
      <c r="G6153" s="68" t="s">
        <v>273</v>
      </c>
      <c r="H6153" s="68" t="s">
        <v>367</v>
      </c>
      <c r="I6153" s="65">
        <v>1149</v>
      </c>
      <c r="J6153" s="65">
        <v>417</v>
      </c>
      <c r="K6153" s="65" t="s">
        <v>499</v>
      </c>
    </row>
    <row r="6154" spans="1:11" ht="12.75" customHeight="1">
      <c r="A6154" s="68" t="s">
        <v>314</v>
      </c>
      <c r="B6154" s="68" t="s">
        <v>160</v>
      </c>
      <c r="C6154" s="68" t="s">
        <v>287</v>
      </c>
      <c r="D6154" s="68" t="s">
        <v>359</v>
      </c>
      <c r="E6154" s="68" t="s">
        <v>360</v>
      </c>
      <c r="F6154" s="68" t="s">
        <v>77</v>
      </c>
      <c r="G6154" s="68" t="s">
        <v>273</v>
      </c>
      <c r="H6154" s="68" t="s">
        <v>247</v>
      </c>
      <c r="I6154" s="65">
        <v>1680</v>
      </c>
      <c r="J6154" s="65">
        <v>417</v>
      </c>
      <c r="K6154" s="65" t="s">
        <v>499</v>
      </c>
    </row>
    <row r="6155" spans="1:11" ht="12.75" customHeight="1">
      <c r="A6155" s="68" t="s">
        <v>314</v>
      </c>
      <c r="B6155" s="68" t="s">
        <v>160</v>
      </c>
      <c r="C6155" s="68" t="s">
        <v>287</v>
      </c>
      <c r="D6155" s="68" t="s">
        <v>359</v>
      </c>
      <c r="E6155" s="68" t="s">
        <v>360</v>
      </c>
      <c r="F6155" s="68" t="s">
        <v>77</v>
      </c>
      <c r="G6155" s="68" t="s">
        <v>273</v>
      </c>
      <c r="H6155" s="68" t="s">
        <v>375</v>
      </c>
      <c r="I6155" s="65">
        <v>2412</v>
      </c>
      <c r="J6155" s="65">
        <v>417</v>
      </c>
      <c r="K6155" s="65" t="s">
        <v>499</v>
      </c>
    </row>
    <row r="6156" spans="1:11" ht="12.75" customHeight="1">
      <c r="A6156" s="68" t="s">
        <v>314</v>
      </c>
      <c r="B6156" s="68" t="s">
        <v>160</v>
      </c>
      <c r="C6156" s="68" t="s">
        <v>287</v>
      </c>
      <c r="D6156" s="68" t="s">
        <v>359</v>
      </c>
      <c r="E6156" s="68" t="s">
        <v>360</v>
      </c>
      <c r="F6156" s="68" t="s">
        <v>77</v>
      </c>
      <c r="G6156" s="68" t="s">
        <v>273</v>
      </c>
      <c r="H6156" s="68" t="s">
        <v>368</v>
      </c>
      <c r="I6156" s="65">
        <v>3299</v>
      </c>
      <c r="J6156" s="65">
        <v>417</v>
      </c>
      <c r="K6156" s="65" t="s">
        <v>499</v>
      </c>
    </row>
    <row r="6157" spans="1:11" ht="12.75" customHeight="1">
      <c r="A6157" s="68" t="s">
        <v>314</v>
      </c>
      <c r="B6157" s="68" t="s">
        <v>160</v>
      </c>
      <c r="C6157" s="68" t="s">
        <v>287</v>
      </c>
      <c r="D6157" s="68" t="s">
        <v>359</v>
      </c>
      <c r="E6157" s="68" t="s">
        <v>360</v>
      </c>
      <c r="F6157" s="68" t="s">
        <v>77</v>
      </c>
      <c r="G6157" s="68" t="s">
        <v>273</v>
      </c>
      <c r="H6157" s="68" t="s">
        <v>491</v>
      </c>
      <c r="I6157" s="65">
        <v>2515</v>
      </c>
      <c r="J6157" s="65">
        <v>417</v>
      </c>
      <c r="K6157" s="65" t="s">
        <v>499</v>
      </c>
    </row>
    <row r="6158" spans="1:11" ht="12.75" customHeight="1">
      <c r="A6158" s="68" t="s">
        <v>314</v>
      </c>
      <c r="B6158" s="68" t="s">
        <v>160</v>
      </c>
      <c r="C6158" s="68" t="s">
        <v>287</v>
      </c>
      <c r="D6158" s="68" t="s">
        <v>359</v>
      </c>
      <c r="E6158" s="68" t="s">
        <v>360</v>
      </c>
      <c r="F6158" s="68" t="s">
        <v>77</v>
      </c>
      <c r="G6158" s="68" t="s">
        <v>273</v>
      </c>
      <c r="H6158" s="68" t="s">
        <v>369</v>
      </c>
      <c r="I6158" s="65">
        <v>2824</v>
      </c>
      <c r="J6158" s="65">
        <v>417</v>
      </c>
      <c r="K6158" s="65" t="s">
        <v>499</v>
      </c>
    </row>
    <row r="6159" spans="1:11" ht="12.75" customHeight="1">
      <c r="A6159" s="68" t="s">
        <v>314</v>
      </c>
      <c r="B6159" s="68" t="s">
        <v>160</v>
      </c>
      <c r="C6159" s="68" t="s">
        <v>287</v>
      </c>
      <c r="D6159" s="68" t="s">
        <v>359</v>
      </c>
      <c r="E6159" s="68" t="s">
        <v>360</v>
      </c>
      <c r="F6159" s="68" t="s">
        <v>77</v>
      </c>
      <c r="G6159" s="68" t="s">
        <v>273</v>
      </c>
      <c r="H6159" s="68" t="s">
        <v>638</v>
      </c>
      <c r="I6159" s="65">
        <v>4776</v>
      </c>
      <c r="J6159" s="65">
        <v>417</v>
      </c>
      <c r="K6159" s="65" t="s">
        <v>499</v>
      </c>
    </row>
    <row r="6160" spans="1:11" ht="12.75" customHeight="1">
      <c r="A6160" s="68" t="s">
        <v>314</v>
      </c>
      <c r="B6160" s="68" t="s">
        <v>160</v>
      </c>
      <c r="C6160" s="68" t="s">
        <v>287</v>
      </c>
      <c r="D6160" s="68" t="s">
        <v>359</v>
      </c>
      <c r="E6160" s="68" t="s">
        <v>360</v>
      </c>
      <c r="F6160" s="68" t="s">
        <v>77</v>
      </c>
      <c r="G6160" s="68" t="s">
        <v>273</v>
      </c>
      <c r="H6160" s="68" t="s">
        <v>369</v>
      </c>
      <c r="I6160" s="65">
        <v>16</v>
      </c>
      <c r="J6160" s="65">
        <v>443</v>
      </c>
      <c r="K6160" s="65" t="s">
        <v>232</v>
      </c>
    </row>
    <row r="6161" spans="1:11" ht="12.75" customHeight="1">
      <c r="A6161" s="68" t="s">
        <v>314</v>
      </c>
      <c r="B6161" s="68" t="s">
        <v>160</v>
      </c>
      <c r="C6161" s="68" t="s">
        <v>287</v>
      </c>
      <c r="D6161" s="68" t="s">
        <v>359</v>
      </c>
      <c r="E6161" s="68" t="s">
        <v>360</v>
      </c>
      <c r="F6161" s="68" t="s">
        <v>77</v>
      </c>
      <c r="G6161" s="68" t="s">
        <v>273</v>
      </c>
      <c r="H6161" s="68" t="s">
        <v>638</v>
      </c>
      <c r="I6161" s="65">
        <v>188</v>
      </c>
      <c r="J6161" s="65">
        <v>443</v>
      </c>
      <c r="K6161" s="65" t="s">
        <v>232</v>
      </c>
    </row>
    <row r="6162" spans="1:11" ht="12.75" customHeight="1">
      <c r="A6162" s="68" t="s">
        <v>314</v>
      </c>
      <c r="B6162" s="68" t="s">
        <v>160</v>
      </c>
      <c r="C6162" s="68" t="s">
        <v>287</v>
      </c>
      <c r="D6162" s="68" t="s">
        <v>359</v>
      </c>
      <c r="E6162" s="68" t="s">
        <v>360</v>
      </c>
      <c r="F6162" s="68" t="s">
        <v>77</v>
      </c>
      <c r="G6162" s="68" t="s">
        <v>273</v>
      </c>
      <c r="H6162" s="68" t="s">
        <v>451</v>
      </c>
      <c r="I6162" s="65">
        <v>167</v>
      </c>
      <c r="J6162" s="65">
        <v>413</v>
      </c>
      <c r="K6162" s="65" t="s">
        <v>500</v>
      </c>
    </row>
    <row r="6163" spans="1:11" ht="12.75" customHeight="1">
      <c r="A6163" s="68" t="s">
        <v>314</v>
      </c>
      <c r="B6163" s="68" t="s">
        <v>160</v>
      </c>
      <c r="C6163" s="68" t="s">
        <v>287</v>
      </c>
      <c r="D6163" s="68" t="s">
        <v>359</v>
      </c>
      <c r="E6163" s="68" t="s">
        <v>360</v>
      </c>
      <c r="F6163" s="68" t="s">
        <v>77</v>
      </c>
      <c r="G6163" s="68" t="s">
        <v>273</v>
      </c>
      <c r="H6163" s="68" t="s">
        <v>365</v>
      </c>
      <c r="I6163" s="65">
        <v>137</v>
      </c>
      <c r="J6163" s="65">
        <v>413</v>
      </c>
      <c r="K6163" s="65" t="s">
        <v>500</v>
      </c>
    </row>
    <row r="6164" spans="1:11" ht="12.75" customHeight="1">
      <c r="A6164" s="68" t="s">
        <v>314</v>
      </c>
      <c r="B6164" s="68" t="s">
        <v>160</v>
      </c>
      <c r="C6164" s="68" t="s">
        <v>287</v>
      </c>
      <c r="D6164" s="68" t="s">
        <v>359</v>
      </c>
      <c r="E6164" s="68" t="s">
        <v>360</v>
      </c>
      <c r="F6164" s="68" t="s">
        <v>77</v>
      </c>
      <c r="G6164" s="68" t="s">
        <v>273</v>
      </c>
      <c r="H6164" s="68" t="s">
        <v>366</v>
      </c>
      <c r="I6164" s="65">
        <v>136</v>
      </c>
      <c r="J6164" s="65">
        <v>413</v>
      </c>
      <c r="K6164" s="65" t="s">
        <v>500</v>
      </c>
    </row>
    <row r="6165" spans="1:11" ht="12.75" customHeight="1">
      <c r="A6165" s="68" t="s">
        <v>314</v>
      </c>
      <c r="B6165" s="68" t="s">
        <v>160</v>
      </c>
      <c r="C6165" s="68" t="s">
        <v>287</v>
      </c>
      <c r="D6165" s="68" t="s">
        <v>359</v>
      </c>
      <c r="E6165" s="68" t="s">
        <v>360</v>
      </c>
      <c r="F6165" s="68" t="s">
        <v>77</v>
      </c>
      <c r="G6165" s="68" t="s">
        <v>273</v>
      </c>
      <c r="H6165" s="68" t="s">
        <v>367</v>
      </c>
      <c r="I6165" s="65">
        <v>554</v>
      </c>
      <c r="J6165" s="65">
        <v>413</v>
      </c>
      <c r="K6165" s="65" t="s">
        <v>500</v>
      </c>
    </row>
    <row r="6166" spans="1:11" ht="12.75" customHeight="1">
      <c r="A6166" s="68" t="s">
        <v>314</v>
      </c>
      <c r="B6166" s="68" t="s">
        <v>160</v>
      </c>
      <c r="C6166" s="68" t="s">
        <v>287</v>
      </c>
      <c r="D6166" s="68" t="s">
        <v>359</v>
      </c>
      <c r="E6166" s="68" t="s">
        <v>360</v>
      </c>
      <c r="F6166" s="68" t="s">
        <v>77</v>
      </c>
      <c r="G6166" s="68" t="s">
        <v>273</v>
      </c>
      <c r="H6166" s="68" t="s">
        <v>247</v>
      </c>
      <c r="I6166" s="65">
        <v>993</v>
      </c>
      <c r="J6166" s="65">
        <v>413</v>
      </c>
      <c r="K6166" s="65" t="s">
        <v>500</v>
      </c>
    </row>
    <row r="6167" spans="1:11" ht="12.75" customHeight="1">
      <c r="A6167" s="68" t="s">
        <v>314</v>
      </c>
      <c r="B6167" s="68" t="s">
        <v>160</v>
      </c>
      <c r="C6167" s="68" t="s">
        <v>287</v>
      </c>
      <c r="D6167" s="68" t="s">
        <v>359</v>
      </c>
      <c r="E6167" s="68" t="s">
        <v>360</v>
      </c>
      <c r="F6167" s="68" t="s">
        <v>77</v>
      </c>
      <c r="G6167" s="68" t="s">
        <v>273</v>
      </c>
      <c r="H6167" s="68" t="s">
        <v>375</v>
      </c>
      <c r="I6167" s="65">
        <v>1073</v>
      </c>
      <c r="J6167" s="65">
        <v>413</v>
      </c>
      <c r="K6167" s="65" t="s">
        <v>500</v>
      </c>
    </row>
    <row r="6168" spans="1:11" ht="12.75" customHeight="1">
      <c r="A6168" s="68" t="s">
        <v>314</v>
      </c>
      <c r="B6168" s="68" t="s">
        <v>160</v>
      </c>
      <c r="C6168" s="68" t="s">
        <v>287</v>
      </c>
      <c r="D6168" s="68" t="s">
        <v>359</v>
      </c>
      <c r="E6168" s="68" t="s">
        <v>360</v>
      </c>
      <c r="F6168" s="68" t="s">
        <v>77</v>
      </c>
      <c r="G6168" s="68" t="s">
        <v>273</v>
      </c>
      <c r="H6168" s="68" t="s">
        <v>368</v>
      </c>
      <c r="I6168" s="65">
        <v>1718</v>
      </c>
      <c r="J6168" s="65">
        <v>413</v>
      </c>
      <c r="K6168" s="65" t="s">
        <v>500</v>
      </c>
    </row>
    <row r="6169" spans="1:11" ht="12.75" customHeight="1">
      <c r="A6169" s="68" t="s">
        <v>314</v>
      </c>
      <c r="B6169" s="68" t="s">
        <v>160</v>
      </c>
      <c r="C6169" s="68" t="s">
        <v>287</v>
      </c>
      <c r="D6169" s="68" t="s">
        <v>359</v>
      </c>
      <c r="E6169" s="68" t="s">
        <v>360</v>
      </c>
      <c r="F6169" s="68" t="s">
        <v>77</v>
      </c>
      <c r="G6169" s="68" t="s">
        <v>273</v>
      </c>
      <c r="H6169" s="68" t="s">
        <v>491</v>
      </c>
      <c r="I6169" s="65">
        <v>1414</v>
      </c>
      <c r="J6169" s="65">
        <v>413</v>
      </c>
      <c r="K6169" s="65" t="s">
        <v>500</v>
      </c>
    </row>
    <row r="6170" spans="1:11" ht="12.75" customHeight="1">
      <c r="A6170" s="68" t="s">
        <v>314</v>
      </c>
      <c r="B6170" s="68" t="s">
        <v>160</v>
      </c>
      <c r="C6170" s="68" t="s">
        <v>287</v>
      </c>
      <c r="D6170" s="68" t="s">
        <v>359</v>
      </c>
      <c r="E6170" s="68" t="s">
        <v>360</v>
      </c>
      <c r="F6170" s="68" t="s">
        <v>77</v>
      </c>
      <c r="G6170" s="68" t="s">
        <v>273</v>
      </c>
      <c r="H6170" s="68" t="s">
        <v>369</v>
      </c>
      <c r="I6170" s="65">
        <v>1794</v>
      </c>
      <c r="J6170" s="65">
        <v>413</v>
      </c>
      <c r="K6170" s="65" t="s">
        <v>500</v>
      </c>
    </row>
    <row r="6171" spans="1:11" ht="12.75" customHeight="1">
      <c r="A6171" s="68" t="s">
        <v>314</v>
      </c>
      <c r="B6171" s="68" t="s">
        <v>160</v>
      </c>
      <c r="C6171" s="68" t="s">
        <v>287</v>
      </c>
      <c r="D6171" s="68" t="s">
        <v>359</v>
      </c>
      <c r="E6171" s="68" t="s">
        <v>360</v>
      </c>
      <c r="F6171" s="68" t="s">
        <v>77</v>
      </c>
      <c r="G6171" s="68" t="s">
        <v>273</v>
      </c>
      <c r="H6171" s="68" t="s">
        <v>638</v>
      </c>
      <c r="I6171" s="65">
        <v>2437</v>
      </c>
      <c r="J6171" s="65">
        <v>413</v>
      </c>
      <c r="K6171" s="65" t="s">
        <v>500</v>
      </c>
    </row>
    <row r="6172" spans="1:11" ht="12.75" customHeight="1">
      <c r="A6172" s="68" t="s">
        <v>314</v>
      </c>
      <c r="B6172" s="68" t="s">
        <v>160</v>
      </c>
      <c r="C6172" s="68" t="s">
        <v>287</v>
      </c>
      <c r="D6172" s="68" t="s">
        <v>359</v>
      </c>
      <c r="E6172" s="68" t="s">
        <v>360</v>
      </c>
      <c r="F6172" s="68" t="s">
        <v>77</v>
      </c>
      <c r="G6172" s="68" t="s">
        <v>273</v>
      </c>
      <c r="H6172" s="68" t="s">
        <v>366</v>
      </c>
      <c r="I6172" s="65">
        <v>40</v>
      </c>
      <c r="J6172" s="65">
        <v>431</v>
      </c>
      <c r="K6172" s="65" t="s">
        <v>282</v>
      </c>
    </row>
    <row r="6173" spans="1:11" ht="12.75" customHeight="1">
      <c r="A6173" s="68" t="s">
        <v>314</v>
      </c>
      <c r="B6173" s="68" t="s">
        <v>160</v>
      </c>
      <c r="C6173" s="68" t="s">
        <v>287</v>
      </c>
      <c r="D6173" s="68" t="s">
        <v>359</v>
      </c>
      <c r="E6173" s="68" t="s">
        <v>360</v>
      </c>
      <c r="F6173" s="68" t="s">
        <v>77</v>
      </c>
      <c r="G6173" s="68" t="s">
        <v>273</v>
      </c>
      <c r="H6173" s="68" t="s">
        <v>367</v>
      </c>
      <c r="I6173" s="65">
        <v>133</v>
      </c>
      <c r="J6173" s="65">
        <v>431</v>
      </c>
      <c r="K6173" s="65" t="s">
        <v>282</v>
      </c>
    </row>
    <row r="6174" spans="1:11" ht="12.75" customHeight="1">
      <c r="A6174" s="68" t="s">
        <v>314</v>
      </c>
      <c r="B6174" s="68" t="s">
        <v>160</v>
      </c>
      <c r="C6174" s="68" t="s">
        <v>287</v>
      </c>
      <c r="D6174" s="68" t="s">
        <v>359</v>
      </c>
      <c r="E6174" s="68" t="s">
        <v>360</v>
      </c>
      <c r="F6174" s="68" t="s">
        <v>77</v>
      </c>
      <c r="G6174" s="68" t="s">
        <v>273</v>
      </c>
      <c r="H6174" s="68" t="s">
        <v>247</v>
      </c>
      <c r="I6174" s="65">
        <v>246</v>
      </c>
      <c r="J6174" s="65">
        <v>431</v>
      </c>
      <c r="K6174" s="65" t="s">
        <v>282</v>
      </c>
    </row>
    <row r="6175" spans="1:11" ht="12.75" customHeight="1">
      <c r="A6175" s="68" t="s">
        <v>314</v>
      </c>
      <c r="B6175" s="68" t="s">
        <v>160</v>
      </c>
      <c r="C6175" s="68" t="s">
        <v>287</v>
      </c>
      <c r="D6175" s="68" t="s">
        <v>359</v>
      </c>
      <c r="E6175" s="68" t="s">
        <v>360</v>
      </c>
      <c r="F6175" s="68" t="s">
        <v>77</v>
      </c>
      <c r="G6175" s="68" t="s">
        <v>273</v>
      </c>
      <c r="H6175" s="68" t="s">
        <v>375</v>
      </c>
      <c r="I6175" s="65">
        <v>308</v>
      </c>
      <c r="J6175" s="65">
        <v>431</v>
      </c>
      <c r="K6175" s="65" t="s">
        <v>282</v>
      </c>
    </row>
    <row r="6176" spans="1:11" ht="12.75" customHeight="1">
      <c r="A6176" s="68" t="s">
        <v>314</v>
      </c>
      <c r="B6176" s="68" t="s">
        <v>160</v>
      </c>
      <c r="C6176" s="68" t="s">
        <v>287</v>
      </c>
      <c r="D6176" s="68" t="s">
        <v>359</v>
      </c>
      <c r="E6176" s="68" t="s">
        <v>360</v>
      </c>
      <c r="F6176" s="68" t="s">
        <v>77</v>
      </c>
      <c r="G6176" s="68" t="s">
        <v>273</v>
      </c>
      <c r="H6176" s="68" t="s">
        <v>368</v>
      </c>
      <c r="I6176" s="65">
        <v>265</v>
      </c>
      <c r="J6176" s="65">
        <v>431</v>
      </c>
      <c r="K6176" s="65" t="s">
        <v>282</v>
      </c>
    </row>
    <row r="6177" spans="1:11" ht="12.75" customHeight="1">
      <c r="A6177" s="68" t="s">
        <v>314</v>
      </c>
      <c r="B6177" s="68" t="s">
        <v>160</v>
      </c>
      <c r="C6177" s="68" t="s">
        <v>287</v>
      </c>
      <c r="D6177" s="68" t="s">
        <v>359</v>
      </c>
      <c r="E6177" s="68" t="s">
        <v>360</v>
      </c>
      <c r="F6177" s="68" t="s">
        <v>77</v>
      </c>
      <c r="G6177" s="68" t="s">
        <v>273</v>
      </c>
      <c r="H6177" s="68" t="s">
        <v>491</v>
      </c>
      <c r="I6177" s="65">
        <v>140</v>
      </c>
      <c r="J6177" s="65">
        <v>431</v>
      </c>
      <c r="K6177" s="65" t="s">
        <v>282</v>
      </c>
    </row>
    <row r="6178" spans="1:11" ht="12.75" customHeight="1">
      <c r="A6178" s="68" t="s">
        <v>314</v>
      </c>
      <c r="B6178" s="68" t="s">
        <v>160</v>
      </c>
      <c r="C6178" s="68" t="s">
        <v>287</v>
      </c>
      <c r="D6178" s="68" t="s">
        <v>359</v>
      </c>
      <c r="E6178" s="68" t="s">
        <v>360</v>
      </c>
      <c r="F6178" s="68" t="s">
        <v>77</v>
      </c>
      <c r="G6178" s="68" t="s">
        <v>273</v>
      </c>
      <c r="H6178" s="68" t="s">
        <v>369</v>
      </c>
      <c r="I6178" s="65">
        <v>155</v>
      </c>
      <c r="J6178" s="65">
        <v>431</v>
      </c>
      <c r="K6178" s="65" t="s">
        <v>282</v>
      </c>
    </row>
    <row r="6179" spans="1:11" ht="12.75" customHeight="1">
      <c r="A6179" s="68" t="s">
        <v>314</v>
      </c>
      <c r="B6179" s="68" t="s">
        <v>160</v>
      </c>
      <c r="C6179" s="68" t="s">
        <v>287</v>
      </c>
      <c r="D6179" s="68" t="s">
        <v>359</v>
      </c>
      <c r="E6179" s="68" t="s">
        <v>360</v>
      </c>
      <c r="F6179" s="68" t="s">
        <v>77</v>
      </c>
      <c r="G6179" s="68" t="s">
        <v>273</v>
      </c>
      <c r="H6179" s="68" t="s">
        <v>638</v>
      </c>
      <c r="I6179" s="65">
        <v>261</v>
      </c>
      <c r="J6179" s="65">
        <v>431</v>
      </c>
      <c r="K6179" s="65" t="s">
        <v>282</v>
      </c>
    </row>
    <row r="6180" spans="1:11" ht="12.75" customHeight="1">
      <c r="A6180" s="68" t="s">
        <v>314</v>
      </c>
      <c r="B6180" s="68" t="s">
        <v>160</v>
      </c>
      <c r="C6180" s="68" t="s">
        <v>287</v>
      </c>
      <c r="D6180" s="68" t="s">
        <v>359</v>
      </c>
      <c r="E6180" s="68" t="s">
        <v>360</v>
      </c>
      <c r="F6180" s="68" t="s">
        <v>77</v>
      </c>
      <c r="G6180" s="68" t="s">
        <v>273</v>
      </c>
      <c r="H6180" s="68" t="s">
        <v>366</v>
      </c>
      <c r="I6180" s="65">
        <v>20</v>
      </c>
      <c r="J6180" s="65">
        <v>451</v>
      </c>
      <c r="K6180" s="65" t="s">
        <v>328</v>
      </c>
    </row>
    <row r="6181" spans="1:11" ht="12.75" customHeight="1">
      <c r="A6181" s="68" t="s">
        <v>314</v>
      </c>
      <c r="B6181" s="68" t="s">
        <v>160</v>
      </c>
      <c r="C6181" s="68" t="s">
        <v>287</v>
      </c>
      <c r="D6181" s="68" t="s">
        <v>359</v>
      </c>
      <c r="E6181" s="68" t="s">
        <v>360</v>
      </c>
      <c r="F6181" s="68" t="s">
        <v>77</v>
      </c>
      <c r="G6181" s="68" t="s">
        <v>273</v>
      </c>
      <c r="H6181" s="68" t="s">
        <v>451</v>
      </c>
      <c r="I6181" s="65">
        <v>134</v>
      </c>
      <c r="J6181" s="65">
        <v>405</v>
      </c>
      <c r="K6181" s="65" t="s">
        <v>423</v>
      </c>
    </row>
    <row r="6182" spans="1:11" ht="12.75" customHeight="1">
      <c r="A6182" s="68" t="s">
        <v>314</v>
      </c>
      <c r="B6182" s="68" t="s">
        <v>160</v>
      </c>
      <c r="C6182" s="68" t="s">
        <v>287</v>
      </c>
      <c r="D6182" s="68" t="s">
        <v>359</v>
      </c>
      <c r="E6182" s="68" t="s">
        <v>360</v>
      </c>
      <c r="F6182" s="68" t="s">
        <v>77</v>
      </c>
      <c r="G6182" s="68" t="s">
        <v>273</v>
      </c>
      <c r="H6182" s="68" t="s">
        <v>365</v>
      </c>
      <c r="I6182" s="65">
        <v>208</v>
      </c>
      <c r="J6182" s="65">
        <v>405</v>
      </c>
      <c r="K6182" s="65" t="s">
        <v>423</v>
      </c>
    </row>
    <row r="6183" spans="1:11" ht="12.75" customHeight="1">
      <c r="A6183" s="68" t="s">
        <v>314</v>
      </c>
      <c r="B6183" s="68" t="s">
        <v>160</v>
      </c>
      <c r="C6183" s="68" t="s">
        <v>287</v>
      </c>
      <c r="D6183" s="68" t="s">
        <v>359</v>
      </c>
      <c r="E6183" s="68" t="s">
        <v>360</v>
      </c>
      <c r="F6183" s="68" t="s">
        <v>77</v>
      </c>
      <c r="G6183" s="68" t="s">
        <v>273</v>
      </c>
      <c r="H6183" s="68" t="s">
        <v>366</v>
      </c>
      <c r="I6183" s="65">
        <v>237</v>
      </c>
      <c r="J6183" s="65">
        <v>405</v>
      </c>
      <c r="K6183" s="65" t="s">
        <v>423</v>
      </c>
    </row>
    <row r="6184" spans="1:11" ht="12.75" customHeight="1">
      <c r="A6184" s="68" t="s">
        <v>314</v>
      </c>
      <c r="B6184" s="68" t="s">
        <v>160</v>
      </c>
      <c r="C6184" s="68" t="s">
        <v>287</v>
      </c>
      <c r="D6184" s="68" t="s">
        <v>359</v>
      </c>
      <c r="E6184" s="68" t="s">
        <v>360</v>
      </c>
      <c r="F6184" s="68" t="s">
        <v>77</v>
      </c>
      <c r="G6184" s="68" t="s">
        <v>273</v>
      </c>
      <c r="H6184" s="68" t="s">
        <v>451</v>
      </c>
      <c r="I6184" s="65">
        <v>37</v>
      </c>
      <c r="J6184" s="65">
        <v>421</v>
      </c>
      <c r="K6184" s="65" t="s">
        <v>382</v>
      </c>
    </row>
    <row r="6185" spans="1:11" ht="12.75" customHeight="1">
      <c r="A6185" s="68" t="s">
        <v>314</v>
      </c>
      <c r="B6185" s="68" t="s">
        <v>160</v>
      </c>
      <c r="C6185" s="68" t="s">
        <v>287</v>
      </c>
      <c r="D6185" s="68" t="s">
        <v>359</v>
      </c>
      <c r="E6185" s="68" t="s">
        <v>360</v>
      </c>
      <c r="F6185" s="68" t="s">
        <v>77</v>
      </c>
      <c r="G6185" s="68" t="s">
        <v>273</v>
      </c>
      <c r="H6185" s="68" t="s">
        <v>365</v>
      </c>
      <c r="I6185" s="65">
        <v>129</v>
      </c>
      <c r="J6185" s="65">
        <v>421</v>
      </c>
      <c r="K6185" s="65" t="s">
        <v>382</v>
      </c>
    </row>
    <row r="6186" spans="1:11" ht="12.75" customHeight="1">
      <c r="A6186" s="68" t="s">
        <v>314</v>
      </c>
      <c r="B6186" s="68" t="s">
        <v>160</v>
      </c>
      <c r="C6186" s="68" t="s">
        <v>287</v>
      </c>
      <c r="D6186" s="68" t="s">
        <v>359</v>
      </c>
      <c r="E6186" s="68" t="s">
        <v>360</v>
      </c>
      <c r="F6186" s="68" t="s">
        <v>77</v>
      </c>
      <c r="G6186" s="68" t="s">
        <v>273</v>
      </c>
      <c r="H6186" s="68" t="s">
        <v>366</v>
      </c>
      <c r="I6186" s="65">
        <v>126</v>
      </c>
      <c r="J6186" s="65">
        <v>421</v>
      </c>
      <c r="K6186" s="65" t="s">
        <v>382</v>
      </c>
    </row>
    <row r="6187" spans="1:11" ht="12.75" customHeight="1">
      <c r="A6187" s="68" t="s">
        <v>314</v>
      </c>
      <c r="B6187" s="68" t="s">
        <v>160</v>
      </c>
      <c r="C6187" s="68" t="s">
        <v>287</v>
      </c>
      <c r="D6187" s="68" t="s">
        <v>359</v>
      </c>
      <c r="E6187" s="68" t="s">
        <v>360</v>
      </c>
      <c r="F6187" s="68" t="s">
        <v>77</v>
      </c>
      <c r="G6187" s="68" t="s">
        <v>273</v>
      </c>
      <c r="H6187" s="68" t="s">
        <v>367</v>
      </c>
      <c r="I6187" s="65">
        <v>268</v>
      </c>
      <c r="J6187" s="65">
        <v>421</v>
      </c>
      <c r="K6187" s="65" t="s">
        <v>382</v>
      </c>
    </row>
    <row r="6188" spans="1:11" ht="12.75" customHeight="1">
      <c r="A6188" s="68" t="s">
        <v>314</v>
      </c>
      <c r="B6188" s="68" t="s">
        <v>160</v>
      </c>
      <c r="C6188" s="68" t="s">
        <v>287</v>
      </c>
      <c r="D6188" s="68" t="s">
        <v>359</v>
      </c>
      <c r="E6188" s="68" t="s">
        <v>360</v>
      </c>
      <c r="F6188" s="68" t="s">
        <v>77</v>
      </c>
      <c r="G6188" s="68" t="s">
        <v>273</v>
      </c>
      <c r="H6188" s="68" t="s">
        <v>247</v>
      </c>
      <c r="I6188" s="65">
        <v>502</v>
      </c>
      <c r="J6188" s="65">
        <v>421</v>
      </c>
      <c r="K6188" s="65" t="s">
        <v>382</v>
      </c>
    </row>
    <row r="6189" spans="1:11" ht="12.75" customHeight="1">
      <c r="A6189" s="68" t="s">
        <v>314</v>
      </c>
      <c r="B6189" s="68" t="s">
        <v>160</v>
      </c>
      <c r="C6189" s="68" t="s">
        <v>287</v>
      </c>
      <c r="D6189" s="68" t="s">
        <v>359</v>
      </c>
      <c r="E6189" s="68" t="s">
        <v>360</v>
      </c>
      <c r="F6189" s="68" t="s">
        <v>77</v>
      </c>
      <c r="G6189" s="68" t="s">
        <v>273</v>
      </c>
      <c r="H6189" s="68" t="s">
        <v>375</v>
      </c>
      <c r="I6189" s="65">
        <v>736</v>
      </c>
      <c r="J6189" s="65">
        <v>421</v>
      </c>
      <c r="K6189" s="65" t="s">
        <v>382</v>
      </c>
    </row>
    <row r="6190" spans="1:11" ht="12.75" customHeight="1">
      <c r="A6190" s="68" t="s">
        <v>314</v>
      </c>
      <c r="B6190" s="68" t="s">
        <v>160</v>
      </c>
      <c r="C6190" s="68" t="s">
        <v>287</v>
      </c>
      <c r="D6190" s="68" t="s">
        <v>359</v>
      </c>
      <c r="E6190" s="68" t="s">
        <v>360</v>
      </c>
      <c r="F6190" s="68" t="s">
        <v>77</v>
      </c>
      <c r="G6190" s="68" t="s">
        <v>273</v>
      </c>
      <c r="H6190" s="68" t="s">
        <v>368</v>
      </c>
      <c r="I6190" s="65">
        <v>1279</v>
      </c>
      <c r="J6190" s="65">
        <v>421</v>
      </c>
      <c r="K6190" s="65" t="s">
        <v>382</v>
      </c>
    </row>
    <row r="6191" spans="1:11" ht="12.75" customHeight="1">
      <c r="A6191" s="68" t="s">
        <v>314</v>
      </c>
      <c r="B6191" s="68" t="s">
        <v>160</v>
      </c>
      <c r="C6191" s="68" t="s">
        <v>287</v>
      </c>
      <c r="D6191" s="68" t="s">
        <v>359</v>
      </c>
      <c r="E6191" s="68" t="s">
        <v>360</v>
      </c>
      <c r="F6191" s="68" t="s">
        <v>77</v>
      </c>
      <c r="G6191" s="68" t="s">
        <v>273</v>
      </c>
      <c r="H6191" s="68" t="s">
        <v>491</v>
      </c>
      <c r="I6191" s="65">
        <v>695</v>
      </c>
      <c r="J6191" s="65">
        <v>421</v>
      </c>
      <c r="K6191" s="65" t="s">
        <v>382</v>
      </c>
    </row>
    <row r="6192" spans="1:11" ht="12.75" customHeight="1">
      <c r="A6192" s="68" t="s">
        <v>314</v>
      </c>
      <c r="B6192" s="68" t="s">
        <v>160</v>
      </c>
      <c r="C6192" s="68" t="s">
        <v>287</v>
      </c>
      <c r="D6192" s="68" t="s">
        <v>359</v>
      </c>
      <c r="E6192" s="68" t="s">
        <v>360</v>
      </c>
      <c r="F6192" s="68" t="s">
        <v>77</v>
      </c>
      <c r="G6192" s="68" t="s">
        <v>273</v>
      </c>
      <c r="H6192" s="68" t="s">
        <v>369</v>
      </c>
      <c r="I6192" s="65">
        <v>520</v>
      </c>
      <c r="J6192" s="65">
        <v>421</v>
      </c>
      <c r="K6192" s="65" t="s">
        <v>382</v>
      </c>
    </row>
    <row r="6193" spans="1:11" ht="12.75" customHeight="1">
      <c r="A6193" s="68" t="s">
        <v>314</v>
      </c>
      <c r="B6193" s="68" t="s">
        <v>160</v>
      </c>
      <c r="C6193" s="68" t="s">
        <v>287</v>
      </c>
      <c r="D6193" s="68" t="s">
        <v>359</v>
      </c>
      <c r="E6193" s="68" t="s">
        <v>360</v>
      </c>
      <c r="F6193" s="68" t="s">
        <v>77</v>
      </c>
      <c r="G6193" s="68" t="s">
        <v>273</v>
      </c>
      <c r="H6193" s="68" t="s">
        <v>638</v>
      </c>
      <c r="I6193" s="65">
        <v>830</v>
      </c>
      <c r="J6193" s="65">
        <v>421</v>
      </c>
      <c r="K6193" s="65" t="s">
        <v>382</v>
      </c>
    </row>
    <row r="6194" spans="1:11" ht="12.75" customHeight="1">
      <c r="A6194" s="68" t="s">
        <v>314</v>
      </c>
      <c r="B6194" s="68" t="s">
        <v>160</v>
      </c>
      <c r="C6194" s="68" t="s">
        <v>287</v>
      </c>
      <c r="D6194" s="68" t="s">
        <v>359</v>
      </c>
      <c r="E6194" s="68" t="s">
        <v>360</v>
      </c>
      <c r="F6194" s="68" t="s">
        <v>77</v>
      </c>
      <c r="G6194" s="68" t="s">
        <v>273</v>
      </c>
      <c r="H6194" s="68" t="s">
        <v>451</v>
      </c>
      <c r="I6194" s="65">
        <v>42</v>
      </c>
      <c r="J6194" s="65">
        <v>440</v>
      </c>
      <c r="K6194" s="65" t="s">
        <v>501</v>
      </c>
    </row>
    <row r="6195" spans="1:11" ht="12.75" customHeight="1">
      <c r="A6195" s="68" t="s">
        <v>314</v>
      </c>
      <c r="B6195" s="68" t="s">
        <v>160</v>
      </c>
      <c r="C6195" s="68" t="s">
        <v>287</v>
      </c>
      <c r="D6195" s="68" t="s">
        <v>359</v>
      </c>
      <c r="E6195" s="68" t="s">
        <v>360</v>
      </c>
      <c r="F6195" s="68" t="s">
        <v>77</v>
      </c>
      <c r="G6195" s="68" t="s">
        <v>273</v>
      </c>
      <c r="H6195" s="68" t="s">
        <v>365</v>
      </c>
      <c r="I6195" s="65">
        <v>97</v>
      </c>
      <c r="J6195" s="65">
        <v>440</v>
      </c>
      <c r="K6195" s="65" t="s">
        <v>501</v>
      </c>
    </row>
    <row r="6196" spans="1:11" ht="12.75" customHeight="1">
      <c r="A6196" s="68" t="s">
        <v>314</v>
      </c>
      <c r="B6196" s="68" t="s">
        <v>160</v>
      </c>
      <c r="C6196" s="68" t="s">
        <v>287</v>
      </c>
      <c r="D6196" s="68" t="s">
        <v>359</v>
      </c>
      <c r="E6196" s="68" t="s">
        <v>360</v>
      </c>
      <c r="F6196" s="68" t="s">
        <v>77</v>
      </c>
      <c r="G6196" s="68" t="s">
        <v>273</v>
      </c>
      <c r="H6196" s="68" t="s">
        <v>366</v>
      </c>
      <c r="I6196" s="65">
        <v>135</v>
      </c>
      <c r="J6196" s="65">
        <v>440</v>
      </c>
      <c r="K6196" s="65" t="s">
        <v>501</v>
      </c>
    </row>
    <row r="6197" spans="1:11" ht="12.75" customHeight="1">
      <c r="A6197" s="68" t="s">
        <v>314</v>
      </c>
      <c r="B6197" s="68" t="s">
        <v>160</v>
      </c>
      <c r="C6197" s="68" t="s">
        <v>287</v>
      </c>
      <c r="D6197" s="68" t="s">
        <v>359</v>
      </c>
      <c r="E6197" s="68" t="s">
        <v>360</v>
      </c>
      <c r="F6197" s="68" t="s">
        <v>77</v>
      </c>
      <c r="G6197" s="68" t="s">
        <v>273</v>
      </c>
      <c r="H6197" s="68" t="s">
        <v>367</v>
      </c>
      <c r="I6197" s="65">
        <v>284</v>
      </c>
      <c r="J6197" s="65">
        <v>440</v>
      </c>
      <c r="K6197" s="65" t="s">
        <v>501</v>
      </c>
    </row>
    <row r="6198" spans="1:11" ht="12.75" customHeight="1">
      <c r="A6198" s="68" t="s">
        <v>314</v>
      </c>
      <c r="B6198" s="68" t="s">
        <v>160</v>
      </c>
      <c r="C6198" s="68" t="s">
        <v>287</v>
      </c>
      <c r="D6198" s="68" t="s">
        <v>359</v>
      </c>
      <c r="E6198" s="68" t="s">
        <v>360</v>
      </c>
      <c r="F6198" s="68" t="s">
        <v>77</v>
      </c>
      <c r="G6198" s="68" t="s">
        <v>273</v>
      </c>
      <c r="H6198" s="68" t="s">
        <v>247</v>
      </c>
      <c r="I6198" s="65">
        <v>372</v>
      </c>
      <c r="J6198" s="65">
        <v>440</v>
      </c>
      <c r="K6198" s="65" t="s">
        <v>501</v>
      </c>
    </row>
    <row r="6199" spans="1:11" ht="12.75" customHeight="1">
      <c r="A6199" s="68" t="s">
        <v>314</v>
      </c>
      <c r="B6199" s="68" t="s">
        <v>160</v>
      </c>
      <c r="C6199" s="68" t="s">
        <v>287</v>
      </c>
      <c r="D6199" s="68" t="s">
        <v>359</v>
      </c>
      <c r="E6199" s="68" t="s">
        <v>360</v>
      </c>
      <c r="F6199" s="68" t="s">
        <v>77</v>
      </c>
      <c r="G6199" s="68" t="s">
        <v>273</v>
      </c>
      <c r="H6199" s="68" t="s">
        <v>375</v>
      </c>
      <c r="I6199" s="65">
        <v>468</v>
      </c>
      <c r="J6199" s="65">
        <v>440</v>
      </c>
      <c r="K6199" s="65" t="s">
        <v>501</v>
      </c>
    </row>
    <row r="6200" spans="1:11" ht="12.75" customHeight="1">
      <c r="A6200" s="68" t="s">
        <v>314</v>
      </c>
      <c r="B6200" s="68" t="s">
        <v>160</v>
      </c>
      <c r="C6200" s="68" t="s">
        <v>287</v>
      </c>
      <c r="D6200" s="68" t="s">
        <v>359</v>
      </c>
      <c r="E6200" s="68" t="s">
        <v>360</v>
      </c>
      <c r="F6200" s="68" t="s">
        <v>77</v>
      </c>
      <c r="G6200" s="68" t="s">
        <v>273</v>
      </c>
      <c r="H6200" s="68" t="s">
        <v>368</v>
      </c>
      <c r="I6200" s="65">
        <v>517</v>
      </c>
      <c r="J6200" s="65">
        <v>440</v>
      </c>
      <c r="K6200" s="65" t="s">
        <v>501</v>
      </c>
    </row>
    <row r="6201" spans="1:11" ht="12.75" customHeight="1">
      <c r="A6201" s="68" t="s">
        <v>314</v>
      </c>
      <c r="B6201" s="68" t="s">
        <v>160</v>
      </c>
      <c r="C6201" s="68" t="s">
        <v>287</v>
      </c>
      <c r="D6201" s="68" t="s">
        <v>359</v>
      </c>
      <c r="E6201" s="68" t="s">
        <v>360</v>
      </c>
      <c r="F6201" s="68" t="s">
        <v>77</v>
      </c>
      <c r="G6201" s="68" t="s">
        <v>273</v>
      </c>
      <c r="H6201" s="68" t="s">
        <v>491</v>
      </c>
      <c r="I6201" s="65">
        <v>362</v>
      </c>
      <c r="J6201" s="65">
        <v>440</v>
      </c>
      <c r="K6201" s="65" t="s">
        <v>501</v>
      </c>
    </row>
    <row r="6202" spans="1:11" ht="12.75" customHeight="1">
      <c r="A6202" s="68" t="s">
        <v>314</v>
      </c>
      <c r="B6202" s="68" t="s">
        <v>160</v>
      </c>
      <c r="C6202" s="68" t="s">
        <v>287</v>
      </c>
      <c r="D6202" s="68" t="s">
        <v>359</v>
      </c>
      <c r="E6202" s="68" t="s">
        <v>360</v>
      </c>
      <c r="F6202" s="68" t="s">
        <v>77</v>
      </c>
      <c r="G6202" s="68" t="s">
        <v>273</v>
      </c>
      <c r="H6202" s="68" t="s">
        <v>369</v>
      </c>
      <c r="I6202" s="65">
        <v>368</v>
      </c>
      <c r="J6202" s="65">
        <v>440</v>
      </c>
      <c r="K6202" s="65" t="s">
        <v>501</v>
      </c>
    </row>
    <row r="6203" spans="1:11" ht="12.75" customHeight="1">
      <c r="A6203" s="68" t="s">
        <v>314</v>
      </c>
      <c r="B6203" s="68" t="s">
        <v>160</v>
      </c>
      <c r="C6203" s="68" t="s">
        <v>287</v>
      </c>
      <c r="D6203" s="68" t="s">
        <v>359</v>
      </c>
      <c r="E6203" s="68" t="s">
        <v>360</v>
      </c>
      <c r="F6203" s="68" t="s">
        <v>77</v>
      </c>
      <c r="G6203" s="68" t="s">
        <v>273</v>
      </c>
      <c r="H6203" s="68" t="s">
        <v>638</v>
      </c>
      <c r="I6203" s="65">
        <v>662</v>
      </c>
      <c r="J6203" s="65">
        <v>440</v>
      </c>
      <c r="K6203" s="65" t="s">
        <v>501</v>
      </c>
    </row>
    <row r="6204" spans="1:11" ht="12.75" customHeight="1">
      <c r="A6204" s="68" t="s">
        <v>314</v>
      </c>
      <c r="B6204" s="68" t="s">
        <v>160</v>
      </c>
      <c r="C6204" s="68" t="s">
        <v>287</v>
      </c>
      <c r="D6204" s="68" t="s">
        <v>359</v>
      </c>
      <c r="E6204" s="68" t="s">
        <v>360</v>
      </c>
      <c r="F6204" s="68" t="s">
        <v>77</v>
      </c>
      <c r="G6204" s="68" t="s">
        <v>273</v>
      </c>
      <c r="H6204" s="68" t="s">
        <v>451</v>
      </c>
      <c r="I6204" s="65">
        <v>33</v>
      </c>
      <c r="J6204" s="65">
        <v>467</v>
      </c>
      <c r="K6204" s="65" t="s">
        <v>275</v>
      </c>
    </row>
    <row r="6205" spans="1:11" ht="12.75" customHeight="1">
      <c r="A6205" s="68" t="s">
        <v>314</v>
      </c>
      <c r="B6205" s="68" t="s">
        <v>160</v>
      </c>
      <c r="C6205" s="68" t="s">
        <v>287</v>
      </c>
      <c r="D6205" s="68" t="s">
        <v>359</v>
      </c>
      <c r="E6205" s="68" t="s">
        <v>360</v>
      </c>
      <c r="F6205" s="68" t="s">
        <v>77</v>
      </c>
      <c r="G6205" s="68" t="s">
        <v>273</v>
      </c>
      <c r="H6205" s="68" t="s">
        <v>365</v>
      </c>
      <c r="I6205" s="65">
        <v>101</v>
      </c>
      <c r="J6205" s="65">
        <v>467</v>
      </c>
      <c r="K6205" s="65" t="s">
        <v>275</v>
      </c>
    </row>
    <row r="6206" spans="1:11" ht="12.75" customHeight="1">
      <c r="A6206" s="68" t="s">
        <v>314</v>
      </c>
      <c r="B6206" s="68" t="s">
        <v>160</v>
      </c>
      <c r="C6206" s="68" t="s">
        <v>287</v>
      </c>
      <c r="D6206" s="68" t="s">
        <v>359</v>
      </c>
      <c r="E6206" s="68" t="s">
        <v>360</v>
      </c>
      <c r="F6206" s="68" t="s">
        <v>77</v>
      </c>
      <c r="G6206" s="68" t="s">
        <v>273</v>
      </c>
      <c r="H6206" s="68" t="s">
        <v>366</v>
      </c>
      <c r="I6206" s="65">
        <v>297</v>
      </c>
      <c r="J6206" s="65">
        <v>467</v>
      </c>
      <c r="K6206" s="65" t="s">
        <v>275</v>
      </c>
    </row>
    <row r="6207" spans="1:11" ht="12.75" customHeight="1">
      <c r="A6207" s="68" t="s">
        <v>314</v>
      </c>
      <c r="B6207" s="68" t="s">
        <v>160</v>
      </c>
      <c r="C6207" s="68" t="s">
        <v>287</v>
      </c>
      <c r="D6207" s="68" t="s">
        <v>359</v>
      </c>
      <c r="E6207" s="68" t="s">
        <v>360</v>
      </c>
      <c r="F6207" s="68" t="s">
        <v>77</v>
      </c>
      <c r="G6207" s="68" t="s">
        <v>273</v>
      </c>
      <c r="H6207" s="68" t="s">
        <v>367</v>
      </c>
      <c r="I6207" s="65">
        <v>325</v>
      </c>
      <c r="J6207" s="65">
        <v>467</v>
      </c>
      <c r="K6207" s="65" t="s">
        <v>275</v>
      </c>
    </row>
    <row r="6208" spans="1:11" ht="12.75" customHeight="1">
      <c r="A6208" s="68" t="s">
        <v>314</v>
      </c>
      <c r="B6208" s="68" t="s">
        <v>160</v>
      </c>
      <c r="C6208" s="68" t="s">
        <v>287</v>
      </c>
      <c r="D6208" s="68" t="s">
        <v>359</v>
      </c>
      <c r="E6208" s="68" t="s">
        <v>360</v>
      </c>
      <c r="F6208" s="68" t="s">
        <v>77</v>
      </c>
      <c r="G6208" s="68" t="s">
        <v>273</v>
      </c>
      <c r="H6208" s="68" t="s">
        <v>247</v>
      </c>
      <c r="I6208" s="65">
        <v>233</v>
      </c>
      <c r="J6208" s="65">
        <v>467</v>
      </c>
      <c r="K6208" s="65" t="s">
        <v>275</v>
      </c>
    </row>
    <row r="6209" spans="1:11" ht="12.75" customHeight="1">
      <c r="A6209" s="68" t="s">
        <v>314</v>
      </c>
      <c r="B6209" s="68" t="s">
        <v>160</v>
      </c>
      <c r="C6209" s="68" t="s">
        <v>287</v>
      </c>
      <c r="D6209" s="68" t="s">
        <v>359</v>
      </c>
      <c r="E6209" s="68" t="s">
        <v>360</v>
      </c>
      <c r="F6209" s="68" t="s">
        <v>77</v>
      </c>
      <c r="G6209" s="68" t="s">
        <v>273</v>
      </c>
      <c r="H6209" s="68" t="s">
        <v>375</v>
      </c>
      <c r="I6209" s="65">
        <v>422</v>
      </c>
      <c r="J6209" s="65">
        <v>467</v>
      </c>
      <c r="K6209" s="65" t="s">
        <v>275</v>
      </c>
    </row>
    <row r="6210" spans="1:11" ht="12.75" customHeight="1">
      <c r="A6210" s="68" t="s">
        <v>314</v>
      </c>
      <c r="B6210" s="68" t="s">
        <v>160</v>
      </c>
      <c r="C6210" s="68" t="s">
        <v>287</v>
      </c>
      <c r="D6210" s="68" t="s">
        <v>359</v>
      </c>
      <c r="E6210" s="68" t="s">
        <v>360</v>
      </c>
      <c r="F6210" s="68" t="s">
        <v>77</v>
      </c>
      <c r="G6210" s="68" t="s">
        <v>273</v>
      </c>
      <c r="H6210" s="68" t="s">
        <v>368</v>
      </c>
      <c r="I6210" s="65">
        <v>659</v>
      </c>
      <c r="J6210" s="65">
        <v>467</v>
      </c>
      <c r="K6210" s="65" t="s">
        <v>275</v>
      </c>
    </row>
    <row r="6211" spans="1:11" ht="12.75" customHeight="1">
      <c r="A6211" s="68" t="s">
        <v>314</v>
      </c>
      <c r="B6211" s="68" t="s">
        <v>160</v>
      </c>
      <c r="C6211" s="68" t="s">
        <v>287</v>
      </c>
      <c r="D6211" s="68" t="s">
        <v>359</v>
      </c>
      <c r="E6211" s="68" t="s">
        <v>360</v>
      </c>
      <c r="F6211" s="68" t="s">
        <v>77</v>
      </c>
      <c r="G6211" s="68" t="s">
        <v>273</v>
      </c>
      <c r="H6211" s="68" t="s">
        <v>491</v>
      </c>
      <c r="I6211" s="65">
        <v>747</v>
      </c>
      <c r="J6211" s="65">
        <v>467</v>
      </c>
      <c r="K6211" s="65" t="s">
        <v>275</v>
      </c>
    </row>
    <row r="6212" spans="1:11" ht="12.75" customHeight="1">
      <c r="A6212" s="68" t="s">
        <v>314</v>
      </c>
      <c r="B6212" s="68" t="s">
        <v>160</v>
      </c>
      <c r="C6212" s="68" t="s">
        <v>287</v>
      </c>
      <c r="D6212" s="68" t="s">
        <v>359</v>
      </c>
      <c r="E6212" s="68" t="s">
        <v>360</v>
      </c>
      <c r="F6212" s="68" t="s">
        <v>77</v>
      </c>
      <c r="G6212" s="68" t="s">
        <v>273</v>
      </c>
      <c r="H6212" s="68" t="s">
        <v>369</v>
      </c>
      <c r="I6212" s="65">
        <v>541</v>
      </c>
      <c r="J6212" s="65">
        <v>467</v>
      </c>
      <c r="K6212" s="65" t="s">
        <v>275</v>
      </c>
    </row>
    <row r="6213" spans="1:11" ht="12.75" customHeight="1">
      <c r="A6213" s="68" t="s">
        <v>314</v>
      </c>
      <c r="B6213" s="68" t="s">
        <v>160</v>
      </c>
      <c r="C6213" s="68" t="s">
        <v>287</v>
      </c>
      <c r="D6213" s="68" t="s">
        <v>359</v>
      </c>
      <c r="E6213" s="68" t="s">
        <v>360</v>
      </c>
      <c r="F6213" s="68" t="s">
        <v>77</v>
      </c>
      <c r="G6213" s="68" t="s">
        <v>273</v>
      </c>
      <c r="H6213" s="68" t="s">
        <v>638</v>
      </c>
      <c r="I6213" s="65">
        <v>697</v>
      </c>
      <c r="J6213" s="65">
        <v>467</v>
      </c>
      <c r="K6213" s="65" t="s">
        <v>275</v>
      </c>
    </row>
    <row r="6214" spans="1:11" ht="12.75" customHeight="1">
      <c r="A6214" s="68" t="s">
        <v>314</v>
      </c>
      <c r="B6214" s="68" t="s">
        <v>160</v>
      </c>
      <c r="C6214" s="68" t="s">
        <v>287</v>
      </c>
      <c r="D6214" s="68" t="s">
        <v>359</v>
      </c>
      <c r="E6214" s="68" t="s">
        <v>360</v>
      </c>
      <c r="F6214" s="68" t="s">
        <v>77</v>
      </c>
      <c r="G6214" s="68" t="s">
        <v>273</v>
      </c>
      <c r="H6214" s="68" t="s">
        <v>451</v>
      </c>
      <c r="I6214" s="65">
        <v>153</v>
      </c>
      <c r="J6214" s="65">
        <v>616</v>
      </c>
      <c r="K6214" s="65" t="s">
        <v>383</v>
      </c>
    </row>
    <row r="6215" spans="1:11" ht="12.75" customHeight="1">
      <c r="A6215" s="68" t="s">
        <v>314</v>
      </c>
      <c r="B6215" s="68" t="s">
        <v>160</v>
      </c>
      <c r="C6215" s="68" t="s">
        <v>287</v>
      </c>
      <c r="D6215" s="68" t="s">
        <v>359</v>
      </c>
      <c r="E6215" s="68" t="s">
        <v>360</v>
      </c>
      <c r="F6215" s="68" t="s">
        <v>77</v>
      </c>
      <c r="G6215" s="68" t="s">
        <v>273</v>
      </c>
      <c r="H6215" s="68" t="s">
        <v>365</v>
      </c>
      <c r="I6215" s="65">
        <v>303</v>
      </c>
      <c r="J6215" s="65">
        <v>616</v>
      </c>
      <c r="K6215" s="65" t="s">
        <v>383</v>
      </c>
    </row>
    <row r="6216" spans="1:11" ht="12.75" customHeight="1">
      <c r="A6216" s="68" t="s">
        <v>314</v>
      </c>
      <c r="B6216" s="68" t="s">
        <v>160</v>
      </c>
      <c r="C6216" s="68" t="s">
        <v>287</v>
      </c>
      <c r="D6216" s="68" t="s">
        <v>359</v>
      </c>
      <c r="E6216" s="68" t="s">
        <v>360</v>
      </c>
      <c r="F6216" s="68" t="s">
        <v>77</v>
      </c>
      <c r="G6216" s="68" t="s">
        <v>273</v>
      </c>
      <c r="H6216" s="68" t="s">
        <v>366</v>
      </c>
      <c r="I6216" s="65">
        <v>191</v>
      </c>
      <c r="J6216" s="65">
        <v>616</v>
      </c>
      <c r="K6216" s="65" t="s">
        <v>383</v>
      </c>
    </row>
    <row r="6217" spans="1:11" ht="12.75" customHeight="1">
      <c r="A6217" s="68" t="s">
        <v>314</v>
      </c>
      <c r="B6217" s="68" t="s">
        <v>160</v>
      </c>
      <c r="C6217" s="68" t="s">
        <v>287</v>
      </c>
      <c r="D6217" s="68" t="s">
        <v>359</v>
      </c>
      <c r="E6217" s="68" t="s">
        <v>360</v>
      </c>
      <c r="F6217" s="68" t="s">
        <v>77</v>
      </c>
      <c r="G6217" s="68" t="s">
        <v>273</v>
      </c>
      <c r="H6217" s="68" t="s">
        <v>367</v>
      </c>
      <c r="I6217" s="65">
        <v>854</v>
      </c>
      <c r="J6217" s="65">
        <v>616</v>
      </c>
      <c r="K6217" s="65" t="s">
        <v>383</v>
      </c>
    </row>
    <row r="6218" spans="1:11" ht="12.75" customHeight="1">
      <c r="A6218" s="68" t="s">
        <v>314</v>
      </c>
      <c r="B6218" s="68" t="s">
        <v>160</v>
      </c>
      <c r="C6218" s="68" t="s">
        <v>287</v>
      </c>
      <c r="D6218" s="68" t="s">
        <v>359</v>
      </c>
      <c r="E6218" s="68" t="s">
        <v>360</v>
      </c>
      <c r="F6218" s="68" t="s">
        <v>77</v>
      </c>
      <c r="G6218" s="68" t="s">
        <v>273</v>
      </c>
      <c r="H6218" s="68" t="s">
        <v>247</v>
      </c>
      <c r="I6218" s="65">
        <v>835</v>
      </c>
      <c r="J6218" s="65">
        <v>616</v>
      </c>
      <c r="K6218" s="65" t="s">
        <v>383</v>
      </c>
    </row>
    <row r="6219" spans="1:11" ht="12.75" customHeight="1">
      <c r="A6219" s="68" t="s">
        <v>314</v>
      </c>
      <c r="B6219" s="68" t="s">
        <v>160</v>
      </c>
      <c r="C6219" s="68" t="s">
        <v>287</v>
      </c>
      <c r="D6219" s="68" t="s">
        <v>359</v>
      </c>
      <c r="E6219" s="68" t="s">
        <v>360</v>
      </c>
      <c r="F6219" s="68" t="s">
        <v>77</v>
      </c>
      <c r="G6219" s="68" t="s">
        <v>273</v>
      </c>
      <c r="H6219" s="68" t="s">
        <v>375</v>
      </c>
      <c r="I6219" s="65">
        <v>163</v>
      </c>
      <c r="J6219" s="65">
        <v>616</v>
      </c>
      <c r="K6219" s="65" t="s">
        <v>383</v>
      </c>
    </row>
    <row r="6220" spans="1:11" ht="12.75" customHeight="1">
      <c r="A6220" s="68" t="s">
        <v>314</v>
      </c>
      <c r="B6220" s="68" t="s">
        <v>160</v>
      </c>
      <c r="C6220" s="68" t="s">
        <v>287</v>
      </c>
      <c r="D6220" s="68" t="s">
        <v>359</v>
      </c>
      <c r="E6220" s="68" t="s">
        <v>360</v>
      </c>
      <c r="F6220" s="68" t="s">
        <v>77</v>
      </c>
      <c r="G6220" s="68" t="s">
        <v>273</v>
      </c>
      <c r="H6220" s="68" t="s">
        <v>368</v>
      </c>
      <c r="I6220" s="65">
        <v>126</v>
      </c>
      <c r="J6220" s="65">
        <v>616</v>
      </c>
      <c r="K6220" s="65" t="s">
        <v>383</v>
      </c>
    </row>
    <row r="6221" spans="1:11" ht="12.75" customHeight="1">
      <c r="A6221" s="68" t="s">
        <v>314</v>
      </c>
      <c r="B6221" s="68" t="s">
        <v>160</v>
      </c>
      <c r="C6221" s="68" t="s">
        <v>287</v>
      </c>
      <c r="D6221" s="68" t="s">
        <v>359</v>
      </c>
      <c r="E6221" s="68" t="s">
        <v>360</v>
      </c>
      <c r="F6221" s="68" t="s">
        <v>77</v>
      </c>
      <c r="G6221" s="68" t="s">
        <v>273</v>
      </c>
      <c r="H6221" s="68" t="s">
        <v>491</v>
      </c>
      <c r="I6221" s="65">
        <v>77</v>
      </c>
      <c r="J6221" s="65">
        <v>616</v>
      </c>
      <c r="K6221" s="65" t="s">
        <v>383</v>
      </c>
    </row>
    <row r="6222" spans="1:11" ht="12.75" customHeight="1">
      <c r="A6222" s="68" t="s">
        <v>314</v>
      </c>
      <c r="B6222" s="68" t="s">
        <v>160</v>
      </c>
      <c r="C6222" s="68" t="s">
        <v>287</v>
      </c>
      <c r="D6222" s="68" t="s">
        <v>359</v>
      </c>
      <c r="E6222" s="68" t="s">
        <v>360</v>
      </c>
      <c r="F6222" s="68" t="s">
        <v>77</v>
      </c>
      <c r="G6222" s="68" t="s">
        <v>273</v>
      </c>
      <c r="H6222" s="68" t="s">
        <v>369</v>
      </c>
      <c r="I6222" s="65">
        <v>62</v>
      </c>
      <c r="J6222" s="65">
        <v>616</v>
      </c>
      <c r="K6222" s="65" t="s">
        <v>383</v>
      </c>
    </row>
    <row r="6223" spans="1:11" ht="12.75" customHeight="1">
      <c r="A6223" s="68" t="s">
        <v>314</v>
      </c>
      <c r="B6223" s="68" t="s">
        <v>160</v>
      </c>
      <c r="C6223" s="68" t="s">
        <v>287</v>
      </c>
      <c r="D6223" s="68" t="s">
        <v>359</v>
      </c>
      <c r="E6223" s="68" t="s">
        <v>360</v>
      </c>
      <c r="F6223" s="68" t="s">
        <v>77</v>
      </c>
      <c r="G6223" s="68" t="s">
        <v>273</v>
      </c>
      <c r="H6223" s="68" t="s">
        <v>638</v>
      </c>
      <c r="I6223" s="65">
        <v>92</v>
      </c>
      <c r="J6223" s="65">
        <v>616</v>
      </c>
      <c r="K6223" s="65" t="s">
        <v>383</v>
      </c>
    </row>
    <row r="6224" spans="1:11" ht="12.75" customHeight="1">
      <c r="A6224" s="68" t="s">
        <v>314</v>
      </c>
      <c r="B6224" s="68" t="s">
        <v>160</v>
      </c>
      <c r="C6224" s="68" t="s">
        <v>287</v>
      </c>
      <c r="D6224" s="68" t="s">
        <v>359</v>
      </c>
      <c r="E6224" s="68" t="s">
        <v>360</v>
      </c>
      <c r="F6224" s="68" t="s">
        <v>77</v>
      </c>
      <c r="G6224" s="68" t="s">
        <v>273</v>
      </c>
      <c r="H6224" s="68" t="s">
        <v>451</v>
      </c>
      <c r="I6224" s="65">
        <v>74</v>
      </c>
      <c r="J6224" s="65">
        <v>432</v>
      </c>
      <c r="K6224" s="65" t="s">
        <v>424</v>
      </c>
    </row>
    <row r="6225" spans="1:11" ht="12.75" customHeight="1">
      <c r="A6225" s="68" t="s">
        <v>314</v>
      </c>
      <c r="B6225" s="68" t="s">
        <v>160</v>
      </c>
      <c r="C6225" s="68" t="s">
        <v>287</v>
      </c>
      <c r="D6225" s="68" t="s">
        <v>359</v>
      </c>
      <c r="E6225" s="68" t="s">
        <v>360</v>
      </c>
      <c r="F6225" s="68" t="s">
        <v>77</v>
      </c>
      <c r="G6225" s="68" t="s">
        <v>273</v>
      </c>
      <c r="H6225" s="68" t="s">
        <v>365</v>
      </c>
      <c r="I6225" s="65">
        <v>106</v>
      </c>
      <c r="J6225" s="65">
        <v>432</v>
      </c>
      <c r="K6225" s="65" t="s">
        <v>424</v>
      </c>
    </row>
    <row r="6226" spans="1:11" ht="12.75" customHeight="1">
      <c r="A6226" s="68" t="s">
        <v>314</v>
      </c>
      <c r="B6226" s="68" t="s">
        <v>160</v>
      </c>
      <c r="C6226" s="68" t="s">
        <v>287</v>
      </c>
      <c r="D6226" s="68" t="s">
        <v>359</v>
      </c>
      <c r="E6226" s="68" t="s">
        <v>360</v>
      </c>
      <c r="F6226" s="68" t="s">
        <v>77</v>
      </c>
      <c r="G6226" s="68" t="s">
        <v>273</v>
      </c>
      <c r="H6226" s="68" t="s">
        <v>366</v>
      </c>
      <c r="I6226" s="65">
        <v>142</v>
      </c>
      <c r="J6226" s="65">
        <v>432</v>
      </c>
      <c r="K6226" s="65" t="s">
        <v>424</v>
      </c>
    </row>
    <row r="6227" spans="1:11" ht="12.75" customHeight="1">
      <c r="A6227" s="68" t="s">
        <v>314</v>
      </c>
      <c r="B6227" s="68" t="s">
        <v>160</v>
      </c>
      <c r="C6227" s="68" t="s">
        <v>287</v>
      </c>
      <c r="D6227" s="68" t="s">
        <v>359</v>
      </c>
      <c r="E6227" s="68" t="s">
        <v>360</v>
      </c>
      <c r="F6227" s="68" t="s">
        <v>77</v>
      </c>
      <c r="G6227" s="68" t="s">
        <v>273</v>
      </c>
      <c r="H6227" s="68" t="s">
        <v>367</v>
      </c>
      <c r="I6227" s="65">
        <v>126</v>
      </c>
      <c r="J6227" s="65">
        <v>432</v>
      </c>
      <c r="K6227" s="65" t="s">
        <v>424</v>
      </c>
    </row>
    <row r="6228" spans="1:11" ht="12.75" customHeight="1">
      <c r="A6228" s="68" t="s">
        <v>314</v>
      </c>
      <c r="B6228" s="68" t="s">
        <v>160</v>
      </c>
      <c r="C6228" s="68" t="s">
        <v>287</v>
      </c>
      <c r="D6228" s="68" t="s">
        <v>359</v>
      </c>
      <c r="E6228" s="68" t="s">
        <v>360</v>
      </c>
      <c r="F6228" s="68" t="s">
        <v>77</v>
      </c>
      <c r="G6228" s="68" t="s">
        <v>273</v>
      </c>
      <c r="H6228" s="68" t="s">
        <v>247</v>
      </c>
      <c r="I6228" s="65">
        <v>129</v>
      </c>
      <c r="J6228" s="65">
        <v>432</v>
      </c>
      <c r="K6228" s="65" t="s">
        <v>424</v>
      </c>
    </row>
    <row r="6229" spans="1:11" ht="12.75" customHeight="1">
      <c r="A6229" s="68" t="s">
        <v>314</v>
      </c>
      <c r="B6229" s="68" t="s">
        <v>160</v>
      </c>
      <c r="C6229" s="68" t="s">
        <v>287</v>
      </c>
      <c r="D6229" s="68" t="s">
        <v>359</v>
      </c>
      <c r="E6229" s="68" t="s">
        <v>360</v>
      </c>
      <c r="F6229" s="68" t="s">
        <v>77</v>
      </c>
      <c r="G6229" s="68" t="s">
        <v>273</v>
      </c>
      <c r="H6229" s="68" t="s">
        <v>375</v>
      </c>
      <c r="I6229" s="65">
        <v>104</v>
      </c>
      <c r="J6229" s="65">
        <v>432</v>
      </c>
      <c r="K6229" s="65" t="s">
        <v>424</v>
      </c>
    </row>
    <row r="6230" spans="1:11" ht="12.75" customHeight="1">
      <c r="A6230" s="68" t="s">
        <v>314</v>
      </c>
      <c r="B6230" s="68" t="s">
        <v>160</v>
      </c>
      <c r="C6230" s="68" t="s">
        <v>287</v>
      </c>
      <c r="D6230" s="68" t="s">
        <v>359</v>
      </c>
      <c r="E6230" s="68" t="s">
        <v>360</v>
      </c>
      <c r="F6230" s="68" t="s">
        <v>77</v>
      </c>
      <c r="G6230" s="68" t="s">
        <v>273</v>
      </c>
      <c r="H6230" s="68" t="s">
        <v>368</v>
      </c>
      <c r="I6230" s="65">
        <v>284</v>
      </c>
      <c r="J6230" s="65">
        <v>432</v>
      </c>
      <c r="K6230" s="65" t="s">
        <v>424</v>
      </c>
    </row>
    <row r="6231" spans="1:11" ht="12.75" customHeight="1">
      <c r="A6231" s="68" t="s">
        <v>314</v>
      </c>
      <c r="B6231" s="68" t="s">
        <v>160</v>
      </c>
      <c r="C6231" s="68" t="s">
        <v>287</v>
      </c>
      <c r="D6231" s="68" t="s">
        <v>359</v>
      </c>
      <c r="E6231" s="68" t="s">
        <v>360</v>
      </c>
      <c r="F6231" s="68" t="s">
        <v>77</v>
      </c>
      <c r="G6231" s="68" t="s">
        <v>273</v>
      </c>
      <c r="H6231" s="68" t="s">
        <v>491</v>
      </c>
      <c r="I6231" s="65">
        <v>359</v>
      </c>
      <c r="J6231" s="65">
        <v>432</v>
      </c>
      <c r="K6231" s="65" t="s">
        <v>424</v>
      </c>
    </row>
    <row r="6232" spans="1:11" ht="12.75" customHeight="1">
      <c r="A6232" s="68" t="s">
        <v>314</v>
      </c>
      <c r="B6232" s="68" t="s">
        <v>160</v>
      </c>
      <c r="C6232" s="68" t="s">
        <v>287</v>
      </c>
      <c r="D6232" s="68" t="s">
        <v>359</v>
      </c>
      <c r="E6232" s="68" t="s">
        <v>360</v>
      </c>
      <c r="F6232" s="68" t="s">
        <v>77</v>
      </c>
      <c r="G6232" s="68" t="s">
        <v>273</v>
      </c>
      <c r="H6232" s="68" t="s">
        <v>369</v>
      </c>
      <c r="I6232" s="65">
        <v>299</v>
      </c>
      <c r="J6232" s="65">
        <v>432</v>
      </c>
      <c r="K6232" s="65" t="s">
        <v>424</v>
      </c>
    </row>
    <row r="6233" spans="1:11" ht="12.75" customHeight="1">
      <c r="A6233" s="68" t="s">
        <v>314</v>
      </c>
      <c r="B6233" s="68" t="s">
        <v>160</v>
      </c>
      <c r="C6233" s="68" t="s">
        <v>287</v>
      </c>
      <c r="D6233" s="68" t="s">
        <v>359</v>
      </c>
      <c r="E6233" s="68" t="s">
        <v>360</v>
      </c>
      <c r="F6233" s="68" t="s">
        <v>77</v>
      </c>
      <c r="G6233" s="68" t="s">
        <v>273</v>
      </c>
      <c r="H6233" s="68" t="s">
        <v>638</v>
      </c>
      <c r="I6233" s="65">
        <v>358</v>
      </c>
      <c r="J6233" s="65">
        <v>432</v>
      </c>
      <c r="K6233" s="65" t="s">
        <v>424</v>
      </c>
    </row>
    <row r="6234" spans="1:11" ht="12.75" customHeight="1">
      <c r="A6234" s="68" t="s">
        <v>314</v>
      </c>
      <c r="B6234" s="68" t="s">
        <v>160</v>
      </c>
      <c r="C6234" s="68" t="s">
        <v>287</v>
      </c>
      <c r="D6234" s="68" t="s">
        <v>359</v>
      </c>
      <c r="E6234" s="68" t="s">
        <v>360</v>
      </c>
      <c r="F6234" s="68" t="s">
        <v>79</v>
      </c>
      <c r="G6234" s="68" t="s">
        <v>392</v>
      </c>
      <c r="H6234" s="68" t="s">
        <v>369</v>
      </c>
      <c r="I6234" s="65">
        <v>260</v>
      </c>
      <c r="J6234" s="65">
        <v>801</v>
      </c>
      <c r="K6234" s="65" t="s">
        <v>393</v>
      </c>
    </row>
    <row r="6235" spans="1:11" ht="12.75" customHeight="1">
      <c r="A6235" s="68" t="s">
        <v>314</v>
      </c>
      <c r="B6235" s="68" t="s">
        <v>160</v>
      </c>
      <c r="C6235" s="68" t="s">
        <v>287</v>
      </c>
      <c r="D6235" s="68" t="s">
        <v>359</v>
      </c>
      <c r="E6235" s="68" t="s">
        <v>360</v>
      </c>
      <c r="F6235" s="68" t="s">
        <v>79</v>
      </c>
      <c r="G6235" s="68" t="s">
        <v>392</v>
      </c>
      <c r="H6235" s="68" t="s">
        <v>638</v>
      </c>
      <c r="I6235" s="65">
        <v>605</v>
      </c>
      <c r="J6235" s="65">
        <v>801</v>
      </c>
      <c r="K6235" s="65" t="s">
        <v>393</v>
      </c>
    </row>
    <row r="6236" spans="1:11" ht="12.75" customHeight="1">
      <c r="A6236" s="68" t="s">
        <v>314</v>
      </c>
      <c r="B6236" s="68" t="s">
        <v>160</v>
      </c>
      <c r="C6236" s="68" t="s">
        <v>287</v>
      </c>
      <c r="D6236" s="68" t="s">
        <v>359</v>
      </c>
      <c r="E6236" s="68" t="s">
        <v>360</v>
      </c>
      <c r="F6236" s="68" t="s">
        <v>79</v>
      </c>
      <c r="G6236" s="68" t="s">
        <v>392</v>
      </c>
      <c r="H6236" s="68" t="s">
        <v>369</v>
      </c>
      <c r="I6236" s="65">
        <v>554</v>
      </c>
      <c r="J6236" s="65">
        <v>809</v>
      </c>
      <c r="K6236" s="65" t="s">
        <v>394</v>
      </c>
    </row>
    <row r="6237" spans="1:11" ht="12.75" customHeight="1">
      <c r="A6237" s="68" t="s">
        <v>314</v>
      </c>
      <c r="B6237" s="68" t="s">
        <v>160</v>
      </c>
      <c r="C6237" s="68" t="s">
        <v>287</v>
      </c>
      <c r="D6237" s="68" t="s">
        <v>359</v>
      </c>
      <c r="E6237" s="68" t="s">
        <v>360</v>
      </c>
      <c r="F6237" s="68" t="s">
        <v>79</v>
      </c>
      <c r="G6237" s="68" t="s">
        <v>392</v>
      </c>
      <c r="H6237" s="68" t="s">
        <v>638</v>
      </c>
      <c r="I6237" s="65">
        <v>882</v>
      </c>
      <c r="J6237" s="65">
        <v>809</v>
      </c>
      <c r="K6237" s="65" t="s">
        <v>394</v>
      </c>
    </row>
    <row r="6238" spans="1:11" ht="12.75" customHeight="1">
      <c r="A6238" s="68" t="s">
        <v>314</v>
      </c>
      <c r="B6238" s="68" t="s">
        <v>160</v>
      </c>
      <c r="C6238" s="68" t="s">
        <v>287</v>
      </c>
      <c r="D6238" s="68" t="s">
        <v>359</v>
      </c>
      <c r="E6238" s="68" t="s">
        <v>360</v>
      </c>
      <c r="F6238" s="68" t="s">
        <v>79</v>
      </c>
      <c r="G6238" s="68" t="s">
        <v>392</v>
      </c>
      <c r="H6238" s="68" t="s">
        <v>375</v>
      </c>
      <c r="I6238" s="65">
        <v>33</v>
      </c>
      <c r="J6238" s="65">
        <v>817</v>
      </c>
      <c r="K6238" s="65" t="s">
        <v>315</v>
      </c>
    </row>
    <row r="6239" spans="1:11" ht="12.75" customHeight="1">
      <c r="A6239" s="68" t="s">
        <v>314</v>
      </c>
      <c r="B6239" s="68" t="s">
        <v>160</v>
      </c>
      <c r="C6239" s="68" t="s">
        <v>287</v>
      </c>
      <c r="D6239" s="68" t="s">
        <v>359</v>
      </c>
      <c r="E6239" s="68" t="s">
        <v>360</v>
      </c>
      <c r="F6239" s="68" t="s">
        <v>79</v>
      </c>
      <c r="G6239" s="68" t="s">
        <v>392</v>
      </c>
      <c r="H6239" s="68" t="s">
        <v>368</v>
      </c>
      <c r="I6239" s="65">
        <v>223</v>
      </c>
      <c r="J6239" s="65">
        <v>817</v>
      </c>
      <c r="K6239" s="65" t="s">
        <v>315</v>
      </c>
    </row>
    <row r="6240" spans="1:11" ht="12.75" customHeight="1">
      <c r="A6240" s="68" t="s">
        <v>314</v>
      </c>
      <c r="B6240" s="68" t="s">
        <v>160</v>
      </c>
      <c r="C6240" s="68" t="s">
        <v>287</v>
      </c>
      <c r="D6240" s="68" t="s">
        <v>359</v>
      </c>
      <c r="E6240" s="68" t="s">
        <v>360</v>
      </c>
      <c r="F6240" s="68" t="s">
        <v>79</v>
      </c>
      <c r="G6240" s="68" t="s">
        <v>392</v>
      </c>
      <c r="H6240" s="68" t="s">
        <v>491</v>
      </c>
      <c r="I6240" s="65">
        <v>180</v>
      </c>
      <c r="J6240" s="65">
        <v>817</v>
      </c>
      <c r="K6240" s="65" t="s">
        <v>315</v>
      </c>
    </row>
    <row r="6241" spans="1:11" ht="12.75" customHeight="1">
      <c r="A6241" s="68" t="s">
        <v>314</v>
      </c>
      <c r="B6241" s="68" t="s">
        <v>160</v>
      </c>
      <c r="C6241" s="68" t="s">
        <v>287</v>
      </c>
      <c r="D6241" s="68" t="s">
        <v>359</v>
      </c>
      <c r="E6241" s="68" t="s">
        <v>360</v>
      </c>
      <c r="F6241" s="68" t="s">
        <v>79</v>
      </c>
      <c r="G6241" s="68" t="s">
        <v>392</v>
      </c>
      <c r="H6241" s="68" t="s">
        <v>369</v>
      </c>
      <c r="I6241" s="65">
        <v>66</v>
      </c>
      <c r="J6241" s="65">
        <v>817</v>
      </c>
      <c r="K6241" s="65" t="s">
        <v>315</v>
      </c>
    </row>
    <row r="6242" spans="1:11" ht="12.75" customHeight="1">
      <c r="A6242" s="68" t="s">
        <v>314</v>
      </c>
      <c r="B6242" s="68" t="s">
        <v>160</v>
      </c>
      <c r="C6242" s="68" t="s">
        <v>287</v>
      </c>
      <c r="D6242" s="68" t="s">
        <v>359</v>
      </c>
      <c r="E6242" s="68" t="s">
        <v>360</v>
      </c>
      <c r="F6242" s="68" t="s">
        <v>79</v>
      </c>
      <c r="G6242" s="68" t="s">
        <v>392</v>
      </c>
      <c r="H6242" s="68" t="s">
        <v>638</v>
      </c>
      <c r="I6242" s="65">
        <v>89</v>
      </c>
      <c r="J6242" s="65">
        <v>817</v>
      </c>
      <c r="K6242" s="65" t="s">
        <v>315</v>
      </c>
    </row>
    <row r="6243" spans="1:11" ht="12.75" customHeight="1">
      <c r="A6243" s="68" t="s">
        <v>314</v>
      </c>
      <c r="B6243" s="68" t="s">
        <v>160</v>
      </c>
      <c r="C6243" s="68" t="s">
        <v>287</v>
      </c>
      <c r="D6243" s="68" t="s">
        <v>359</v>
      </c>
      <c r="E6243" s="68" t="s">
        <v>360</v>
      </c>
      <c r="F6243" s="68" t="s">
        <v>79</v>
      </c>
      <c r="G6243" s="68" t="s">
        <v>392</v>
      </c>
      <c r="H6243" s="68" t="s">
        <v>375</v>
      </c>
      <c r="I6243" s="65">
        <v>70</v>
      </c>
      <c r="J6243" s="65">
        <v>824</v>
      </c>
      <c r="K6243" s="65" t="s">
        <v>251</v>
      </c>
    </row>
    <row r="6244" spans="1:11" ht="12.75" customHeight="1">
      <c r="A6244" s="68" t="s">
        <v>314</v>
      </c>
      <c r="B6244" s="68" t="s">
        <v>160</v>
      </c>
      <c r="C6244" s="68" t="s">
        <v>287</v>
      </c>
      <c r="D6244" s="68" t="s">
        <v>359</v>
      </c>
      <c r="E6244" s="68" t="s">
        <v>360</v>
      </c>
      <c r="F6244" s="68" t="s">
        <v>79</v>
      </c>
      <c r="G6244" s="68" t="s">
        <v>392</v>
      </c>
      <c r="H6244" s="68" t="s">
        <v>368</v>
      </c>
      <c r="I6244" s="65">
        <v>190</v>
      </c>
      <c r="J6244" s="65">
        <v>824</v>
      </c>
      <c r="K6244" s="65" t="s">
        <v>251</v>
      </c>
    </row>
    <row r="6245" spans="1:11" ht="12.75" customHeight="1">
      <c r="A6245" s="68" t="s">
        <v>314</v>
      </c>
      <c r="B6245" s="68" t="s">
        <v>160</v>
      </c>
      <c r="C6245" s="68" t="s">
        <v>287</v>
      </c>
      <c r="D6245" s="68" t="s">
        <v>359</v>
      </c>
      <c r="E6245" s="68" t="s">
        <v>360</v>
      </c>
      <c r="F6245" s="68" t="s">
        <v>79</v>
      </c>
      <c r="G6245" s="68" t="s">
        <v>392</v>
      </c>
      <c r="H6245" s="68" t="s">
        <v>491</v>
      </c>
      <c r="I6245" s="65">
        <v>140</v>
      </c>
      <c r="J6245" s="65">
        <v>824</v>
      </c>
      <c r="K6245" s="65" t="s">
        <v>251</v>
      </c>
    </row>
    <row r="6246" spans="1:11" ht="12.75" customHeight="1">
      <c r="A6246" s="68" t="s">
        <v>314</v>
      </c>
      <c r="B6246" s="68" t="s">
        <v>160</v>
      </c>
      <c r="C6246" s="68" t="s">
        <v>287</v>
      </c>
      <c r="D6246" s="68" t="s">
        <v>359</v>
      </c>
      <c r="E6246" s="68" t="s">
        <v>360</v>
      </c>
      <c r="F6246" s="68" t="s">
        <v>79</v>
      </c>
      <c r="G6246" s="68" t="s">
        <v>392</v>
      </c>
      <c r="H6246" s="68" t="s">
        <v>369</v>
      </c>
      <c r="I6246" s="65">
        <v>101</v>
      </c>
      <c r="J6246" s="65">
        <v>824</v>
      </c>
      <c r="K6246" s="65" t="s">
        <v>251</v>
      </c>
    </row>
    <row r="6247" spans="1:11" ht="12.75" customHeight="1">
      <c r="A6247" s="68" t="s">
        <v>314</v>
      </c>
      <c r="B6247" s="68" t="s">
        <v>160</v>
      </c>
      <c r="C6247" s="68" t="s">
        <v>287</v>
      </c>
      <c r="D6247" s="68" t="s">
        <v>359</v>
      </c>
      <c r="E6247" s="68" t="s">
        <v>360</v>
      </c>
      <c r="F6247" s="68" t="s">
        <v>79</v>
      </c>
      <c r="G6247" s="68" t="s">
        <v>392</v>
      </c>
      <c r="H6247" s="68" t="s">
        <v>638</v>
      </c>
      <c r="I6247" s="65">
        <v>81</v>
      </c>
      <c r="J6247" s="65">
        <v>824</v>
      </c>
      <c r="K6247" s="65" t="s">
        <v>251</v>
      </c>
    </row>
    <row r="6248" spans="1:11" ht="12.75" customHeight="1">
      <c r="A6248" s="68" t="s">
        <v>314</v>
      </c>
      <c r="B6248" s="68" t="s">
        <v>160</v>
      </c>
      <c r="C6248" s="68" t="s">
        <v>287</v>
      </c>
      <c r="D6248" s="68" t="s">
        <v>359</v>
      </c>
      <c r="E6248" s="68" t="s">
        <v>360</v>
      </c>
      <c r="F6248" s="68" t="s">
        <v>80</v>
      </c>
      <c r="G6248" s="68" t="s">
        <v>395</v>
      </c>
      <c r="H6248" s="68" t="s">
        <v>451</v>
      </c>
      <c r="I6248" s="65">
        <v>266</v>
      </c>
      <c r="J6248" s="65">
        <v>607</v>
      </c>
      <c r="K6248" s="65" t="s">
        <v>401</v>
      </c>
    </row>
    <row r="6249" spans="1:11" ht="12.75" customHeight="1">
      <c r="A6249" s="68" t="s">
        <v>314</v>
      </c>
      <c r="B6249" s="68" t="s">
        <v>160</v>
      </c>
      <c r="C6249" s="68" t="s">
        <v>287</v>
      </c>
      <c r="D6249" s="68" t="s">
        <v>359</v>
      </c>
      <c r="E6249" s="68" t="s">
        <v>360</v>
      </c>
      <c r="F6249" s="68" t="s">
        <v>80</v>
      </c>
      <c r="G6249" s="68" t="s">
        <v>395</v>
      </c>
      <c r="H6249" s="68" t="s">
        <v>365</v>
      </c>
      <c r="I6249" s="65">
        <v>917</v>
      </c>
      <c r="J6249" s="65">
        <v>607</v>
      </c>
      <c r="K6249" s="65" t="s">
        <v>401</v>
      </c>
    </row>
    <row r="6250" spans="1:11" ht="12.75" customHeight="1">
      <c r="A6250" s="68" t="s">
        <v>314</v>
      </c>
      <c r="B6250" s="68" t="s">
        <v>160</v>
      </c>
      <c r="C6250" s="68" t="s">
        <v>287</v>
      </c>
      <c r="D6250" s="68" t="s">
        <v>359</v>
      </c>
      <c r="E6250" s="68" t="s">
        <v>360</v>
      </c>
      <c r="F6250" s="68" t="s">
        <v>80</v>
      </c>
      <c r="G6250" s="68" t="s">
        <v>395</v>
      </c>
      <c r="H6250" s="68" t="s">
        <v>366</v>
      </c>
      <c r="I6250" s="65">
        <v>641</v>
      </c>
      <c r="J6250" s="65">
        <v>607</v>
      </c>
      <c r="K6250" s="65" t="s">
        <v>401</v>
      </c>
    </row>
    <row r="6251" spans="1:11" ht="12.75" customHeight="1">
      <c r="A6251" s="68" t="s">
        <v>314</v>
      </c>
      <c r="B6251" s="68" t="s">
        <v>160</v>
      </c>
      <c r="C6251" s="68" t="s">
        <v>287</v>
      </c>
      <c r="D6251" s="68" t="s">
        <v>359</v>
      </c>
      <c r="E6251" s="68" t="s">
        <v>360</v>
      </c>
      <c r="F6251" s="68" t="s">
        <v>80</v>
      </c>
      <c r="G6251" s="68" t="s">
        <v>395</v>
      </c>
      <c r="H6251" s="68" t="s">
        <v>367</v>
      </c>
      <c r="I6251" s="65">
        <v>688</v>
      </c>
      <c r="J6251" s="65">
        <v>607</v>
      </c>
      <c r="K6251" s="65" t="s">
        <v>401</v>
      </c>
    </row>
    <row r="6252" spans="1:11" ht="12.75" customHeight="1">
      <c r="A6252" s="68" t="s">
        <v>314</v>
      </c>
      <c r="B6252" s="68" t="s">
        <v>160</v>
      </c>
      <c r="C6252" s="68" t="s">
        <v>287</v>
      </c>
      <c r="D6252" s="68" t="s">
        <v>359</v>
      </c>
      <c r="E6252" s="68" t="s">
        <v>360</v>
      </c>
      <c r="F6252" s="68" t="s">
        <v>80</v>
      </c>
      <c r="G6252" s="68" t="s">
        <v>395</v>
      </c>
      <c r="H6252" s="68" t="s">
        <v>247</v>
      </c>
      <c r="I6252" s="65">
        <v>905</v>
      </c>
      <c r="J6252" s="65">
        <v>607</v>
      </c>
      <c r="K6252" s="65" t="s">
        <v>401</v>
      </c>
    </row>
    <row r="6253" spans="1:11" ht="12.75" customHeight="1">
      <c r="A6253" s="68" t="s">
        <v>314</v>
      </c>
      <c r="B6253" s="68" t="s">
        <v>160</v>
      </c>
      <c r="C6253" s="68" t="s">
        <v>287</v>
      </c>
      <c r="D6253" s="68" t="s">
        <v>359</v>
      </c>
      <c r="E6253" s="68" t="s">
        <v>360</v>
      </c>
      <c r="F6253" s="68" t="s">
        <v>80</v>
      </c>
      <c r="G6253" s="68" t="s">
        <v>395</v>
      </c>
      <c r="H6253" s="68" t="s">
        <v>375</v>
      </c>
      <c r="I6253" s="65">
        <v>1406</v>
      </c>
      <c r="J6253" s="65">
        <v>607</v>
      </c>
      <c r="K6253" s="65" t="s">
        <v>401</v>
      </c>
    </row>
    <row r="6254" spans="1:11" ht="12.75" customHeight="1">
      <c r="A6254" s="68" t="s">
        <v>314</v>
      </c>
      <c r="B6254" s="68" t="s">
        <v>160</v>
      </c>
      <c r="C6254" s="68" t="s">
        <v>287</v>
      </c>
      <c r="D6254" s="68" t="s">
        <v>359</v>
      </c>
      <c r="E6254" s="68" t="s">
        <v>360</v>
      </c>
      <c r="F6254" s="68" t="s">
        <v>80</v>
      </c>
      <c r="G6254" s="68" t="s">
        <v>395</v>
      </c>
      <c r="H6254" s="68" t="s">
        <v>368</v>
      </c>
      <c r="I6254" s="65">
        <v>1778</v>
      </c>
      <c r="J6254" s="65">
        <v>607</v>
      </c>
      <c r="K6254" s="65" t="s">
        <v>401</v>
      </c>
    </row>
    <row r="6255" spans="1:11" ht="12.75" customHeight="1">
      <c r="A6255" s="68" t="s">
        <v>314</v>
      </c>
      <c r="B6255" s="68" t="s">
        <v>160</v>
      </c>
      <c r="C6255" s="68" t="s">
        <v>287</v>
      </c>
      <c r="D6255" s="68" t="s">
        <v>359</v>
      </c>
      <c r="E6255" s="68" t="s">
        <v>360</v>
      </c>
      <c r="F6255" s="68" t="s">
        <v>80</v>
      </c>
      <c r="G6255" s="68" t="s">
        <v>395</v>
      </c>
      <c r="H6255" s="68" t="s">
        <v>491</v>
      </c>
      <c r="I6255" s="65">
        <v>1462</v>
      </c>
      <c r="J6255" s="65">
        <v>607</v>
      </c>
      <c r="K6255" s="65" t="s">
        <v>401</v>
      </c>
    </row>
    <row r="6256" spans="1:11" ht="12.75" customHeight="1">
      <c r="A6256" s="68" t="s">
        <v>314</v>
      </c>
      <c r="B6256" s="68" t="s">
        <v>160</v>
      </c>
      <c r="C6256" s="68" t="s">
        <v>287</v>
      </c>
      <c r="D6256" s="68" t="s">
        <v>359</v>
      </c>
      <c r="E6256" s="68" t="s">
        <v>360</v>
      </c>
      <c r="F6256" s="68" t="s">
        <v>80</v>
      </c>
      <c r="G6256" s="68" t="s">
        <v>395</v>
      </c>
      <c r="H6256" s="68" t="s">
        <v>369</v>
      </c>
      <c r="I6256" s="65">
        <v>2093</v>
      </c>
      <c r="J6256" s="65">
        <v>607</v>
      </c>
      <c r="K6256" s="65" t="s">
        <v>401</v>
      </c>
    </row>
    <row r="6257" spans="1:11" ht="12.75" customHeight="1">
      <c r="A6257" s="68" t="s">
        <v>314</v>
      </c>
      <c r="B6257" s="68" t="s">
        <v>160</v>
      </c>
      <c r="C6257" s="68" t="s">
        <v>287</v>
      </c>
      <c r="D6257" s="68" t="s">
        <v>359</v>
      </c>
      <c r="E6257" s="68" t="s">
        <v>360</v>
      </c>
      <c r="F6257" s="68" t="s">
        <v>80</v>
      </c>
      <c r="G6257" s="68" t="s">
        <v>395</v>
      </c>
      <c r="H6257" s="68" t="s">
        <v>638</v>
      </c>
      <c r="I6257" s="65">
        <v>3433</v>
      </c>
      <c r="J6257" s="65">
        <v>607</v>
      </c>
      <c r="K6257" s="65" t="s">
        <v>401</v>
      </c>
    </row>
    <row r="6258" spans="1:11" ht="12.75" customHeight="1">
      <c r="A6258" s="68" t="s">
        <v>314</v>
      </c>
      <c r="B6258" s="68" t="s">
        <v>160</v>
      </c>
      <c r="C6258" s="68" t="s">
        <v>287</v>
      </c>
      <c r="D6258" s="68" t="s">
        <v>359</v>
      </c>
      <c r="E6258" s="68" t="s">
        <v>360</v>
      </c>
      <c r="F6258" s="68" t="s">
        <v>81</v>
      </c>
      <c r="G6258" s="68" t="s">
        <v>402</v>
      </c>
      <c r="H6258" s="68" t="s">
        <v>451</v>
      </c>
      <c r="I6258" s="65">
        <v>89</v>
      </c>
      <c r="J6258" s="65">
        <v>537</v>
      </c>
      <c r="K6258" s="65" t="s">
        <v>284</v>
      </c>
    </row>
    <row r="6259" spans="1:11" ht="12.75" customHeight="1">
      <c r="A6259" s="68" t="s">
        <v>314</v>
      </c>
      <c r="B6259" s="68" t="s">
        <v>160</v>
      </c>
      <c r="C6259" s="68" t="s">
        <v>287</v>
      </c>
      <c r="D6259" s="68" t="s">
        <v>359</v>
      </c>
      <c r="E6259" s="68" t="s">
        <v>360</v>
      </c>
      <c r="F6259" s="68" t="s">
        <v>81</v>
      </c>
      <c r="G6259" s="68" t="s">
        <v>402</v>
      </c>
      <c r="H6259" s="68" t="s">
        <v>365</v>
      </c>
      <c r="I6259" s="65">
        <v>90</v>
      </c>
      <c r="J6259" s="65">
        <v>537</v>
      </c>
      <c r="K6259" s="65" t="s">
        <v>284</v>
      </c>
    </row>
    <row r="6260" spans="1:11" ht="12.75" customHeight="1">
      <c r="A6260" s="68" t="s">
        <v>314</v>
      </c>
      <c r="B6260" s="68" t="s">
        <v>160</v>
      </c>
      <c r="C6260" s="68" t="s">
        <v>287</v>
      </c>
      <c r="D6260" s="68" t="s">
        <v>359</v>
      </c>
      <c r="E6260" s="68" t="s">
        <v>360</v>
      </c>
      <c r="F6260" s="68" t="s">
        <v>81</v>
      </c>
      <c r="G6260" s="68" t="s">
        <v>402</v>
      </c>
      <c r="H6260" s="68" t="s">
        <v>366</v>
      </c>
      <c r="I6260" s="65">
        <v>69</v>
      </c>
      <c r="J6260" s="65">
        <v>537</v>
      </c>
      <c r="K6260" s="65" t="s">
        <v>284</v>
      </c>
    </row>
    <row r="6261" spans="1:11" ht="12.75" customHeight="1">
      <c r="A6261" s="68" t="s">
        <v>314</v>
      </c>
      <c r="B6261" s="68" t="s">
        <v>160</v>
      </c>
      <c r="C6261" s="68" t="s">
        <v>287</v>
      </c>
      <c r="D6261" s="68" t="s">
        <v>359</v>
      </c>
      <c r="E6261" s="68" t="s">
        <v>360</v>
      </c>
      <c r="F6261" s="68" t="s">
        <v>81</v>
      </c>
      <c r="G6261" s="68" t="s">
        <v>402</v>
      </c>
      <c r="H6261" s="68" t="s">
        <v>367</v>
      </c>
      <c r="I6261" s="65">
        <v>68</v>
      </c>
      <c r="J6261" s="65">
        <v>537</v>
      </c>
      <c r="K6261" s="65" t="s">
        <v>284</v>
      </c>
    </row>
    <row r="6262" spans="1:11" ht="12.75" customHeight="1">
      <c r="A6262" s="68" t="s">
        <v>314</v>
      </c>
      <c r="B6262" s="68" t="s">
        <v>160</v>
      </c>
      <c r="C6262" s="68" t="s">
        <v>287</v>
      </c>
      <c r="D6262" s="68" t="s">
        <v>359</v>
      </c>
      <c r="E6262" s="68" t="s">
        <v>360</v>
      </c>
      <c r="F6262" s="68" t="s">
        <v>81</v>
      </c>
      <c r="G6262" s="68" t="s">
        <v>402</v>
      </c>
      <c r="H6262" s="68" t="s">
        <v>247</v>
      </c>
      <c r="I6262" s="65">
        <v>43</v>
      </c>
      <c r="J6262" s="65">
        <v>537</v>
      </c>
      <c r="K6262" s="65" t="s">
        <v>284</v>
      </c>
    </row>
    <row r="6263" spans="1:11" ht="12.75" customHeight="1">
      <c r="A6263" s="68" t="s">
        <v>314</v>
      </c>
      <c r="B6263" s="68" t="s">
        <v>160</v>
      </c>
      <c r="C6263" s="68" t="s">
        <v>287</v>
      </c>
      <c r="D6263" s="68" t="s">
        <v>359</v>
      </c>
      <c r="E6263" s="68" t="s">
        <v>360</v>
      </c>
      <c r="F6263" s="68" t="s">
        <v>81</v>
      </c>
      <c r="G6263" s="68" t="s">
        <v>402</v>
      </c>
      <c r="H6263" s="68" t="s">
        <v>375</v>
      </c>
      <c r="I6263" s="65">
        <v>30</v>
      </c>
      <c r="J6263" s="65">
        <v>537</v>
      </c>
      <c r="K6263" s="65" t="s">
        <v>284</v>
      </c>
    </row>
    <row r="6264" spans="1:11" ht="12.75" customHeight="1">
      <c r="A6264" s="68" t="s">
        <v>314</v>
      </c>
      <c r="B6264" s="68" t="s">
        <v>160</v>
      </c>
      <c r="C6264" s="68" t="s">
        <v>287</v>
      </c>
      <c r="D6264" s="68" t="s">
        <v>359</v>
      </c>
      <c r="E6264" s="68" t="s">
        <v>360</v>
      </c>
      <c r="F6264" s="68" t="s">
        <v>81</v>
      </c>
      <c r="G6264" s="68" t="s">
        <v>402</v>
      </c>
      <c r="H6264" s="68" t="s">
        <v>368</v>
      </c>
      <c r="I6264" s="65">
        <v>1</v>
      </c>
      <c r="J6264" s="65">
        <v>537</v>
      </c>
      <c r="K6264" s="65" t="s">
        <v>284</v>
      </c>
    </row>
    <row r="6265" spans="1:11" ht="12.75" customHeight="1">
      <c r="A6265" s="68" t="s">
        <v>314</v>
      </c>
      <c r="B6265" s="68" t="s">
        <v>160</v>
      </c>
      <c r="C6265" s="68" t="s">
        <v>287</v>
      </c>
      <c r="D6265" s="68" t="s">
        <v>359</v>
      </c>
      <c r="E6265" s="68" t="s">
        <v>360</v>
      </c>
      <c r="F6265" s="68" t="s">
        <v>81</v>
      </c>
      <c r="G6265" s="68" t="s">
        <v>402</v>
      </c>
      <c r="H6265" s="68" t="s">
        <v>451</v>
      </c>
      <c r="I6265" s="65">
        <v>1</v>
      </c>
      <c r="J6265" s="65">
        <v>529</v>
      </c>
      <c r="K6265" s="65" t="s">
        <v>509</v>
      </c>
    </row>
    <row r="6266" spans="1:11" ht="12.75" customHeight="1">
      <c r="A6266" s="68" t="s">
        <v>314</v>
      </c>
      <c r="B6266" s="68" t="s">
        <v>160</v>
      </c>
      <c r="C6266" s="68" t="s">
        <v>287</v>
      </c>
      <c r="D6266" s="68" t="s">
        <v>359</v>
      </c>
      <c r="E6266" s="68" t="s">
        <v>360</v>
      </c>
      <c r="F6266" s="68" t="s">
        <v>81</v>
      </c>
      <c r="G6266" s="68" t="s">
        <v>402</v>
      </c>
      <c r="H6266" s="68" t="s">
        <v>247</v>
      </c>
      <c r="I6266" s="65">
        <v>100</v>
      </c>
      <c r="J6266" s="65">
        <v>529</v>
      </c>
      <c r="K6266" s="65" t="s">
        <v>509</v>
      </c>
    </row>
    <row r="6267" spans="1:11" ht="12.75" customHeight="1">
      <c r="A6267" s="68" t="s">
        <v>314</v>
      </c>
      <c r="B6267" s="68" t="s">
        <v>160</v>
      </c>
      <c r="C6267" s="68" t="s">
        <v>287</v>
      </c>
      <c r="D6267" s="68" t="s">
        <v>359</v>
      </c>
      <c r="E6267" s="68" t="s">
        <v>360</v>
      </c>
      <c r="F6267" s="68" t="s">
        <v>81</v>
      </c>
      <c r="G6267" s="68" t="s">
        <v>402</v>
      </c>
      <c r="H6267" s="68" t="s">
        <v>375</v>
      </c>
      <c r="I6267" s="65">
        <v>138</v>
      </c>
      <c r="J6267" s="65">
        <v>529</v>
      </c>
      <c r="K6267" s="65" t="s">
        <v>509</v>
      </c>
    </row>
    <row r="6268" spans="1:11" ht="12.75" customHeight="1">
      <c r="A6268" s="68" t="s">
        <v>314</v>
      </c>
      <c r="B6268" s="68" t="s">
        <v>160</v>
      </c>
      <c r="C6268" s="68" t="s">
        <v>287</v>
      </c>
      <c r="D6268" s="68" t="s">
        <v>359</v>
      </c>
      <c r="E6268" s="68" t="s">
        <v>360</v>
      </c>
      <c r="F6268" s="68" t="s">
        <v>81</v>
      </c>
      <c r="G6268" s="68" t="s">
        <v>402</v>
      </c>
      <c r="H6268" s="68" t="s">
        <v>368</v>
      </c>
      <c r="I6268" s="65">
        <v>230</v>
      </c>
      <c r="J6268" s="65">
        <v>529</v>
      </c>
      <c r="K6268" s="65" t="s">
        <v>509</v>
      </c>
    </row>
    <row r="6269" spans="1:11" ht="12.75" customHeight="1">
      <c r="A6269" s="68" t="s">
        <v>314</v>
      </c>
      <c r="B6269" s="68" t="s">
        <v>160</v>
      </c>
      <c r="C6269" s="68" t="s">
        <v>287</v>
      </c>
      <c r="D6269" s="68" t="s">
        <v>359</v>
      </c>
      <c r="E6269" s="68" t="s">
        <v>360</v>
      </c>
      <c r="F6269" s="68" t="s">
        <v>81</v>
      </c>
      <c r="G6269" s="68" t="s">
        <v>402</v>
      </c>
      <c r="H6269" s="68" t="s">
        <v>491</v>
      </c>
      <c r="I6269" s="65">
        <v>383</v>
      </c>
      <c r="J6269" s="65">
        <v>529</v>
      </c>
      <c r="K6269" s="65" t="s">
        <v>509</v>
      </c>
    </row>
    <row r="6270" spans="1:11" ht="12.75" customHeight="1">
      <c r="A6270" s="68" t="s">
        <v>314</v>
      </c>
      <c r="B6270" s="68" t="s">
        <v>160</v>
      </c>
      <c r="C6270" s="68" t="s">
        <v>287</v>
      </c>
      <c r="D6270" s="68" t="s">
        <v>359</v>
      </c>
      <c r="E6270" s="68" t="s">
        <v>360</v>
      </c>
      <c r="F6270" s="68" t="s">
        <v>81</v>
      </c>
      <c r="G6270" s="68" t="s">
        <v>402</v>
      </c>
      <c r="H6270" s="68" t="s">
        <v>369</v>
      </c>
      <c r="I6270" s="65">
        <v>250</v>
      </c>
      <c r="J6270" s="65">
        <v>529</v>
      </c>
      <c r="K6270" s="65" t="s">
        <v>509</v>
      </c>
    </row>
    <row r="6271" spans="1:11" ht="12.75" customHeight="1">
      <c r="A6271" s="68" t="s">
        <v>314</v>
      </c>
      <c r="B6271" s="68" t="s">
        <v>160</v>
      </c>
      <c r="C6271" s="68" t="s">
        <v>287</v>
      </c>
      <c r="D6271" s="68" t="s">
        <v>359</v>
      </c>
      <c r="E6271" s="68" t="s">
        <v>360</v>
      </c>
      <c r="F6271" s="68" t="s">
        <v>81</v>
      </c>
      <c r="G6271" s="68" t="s">
        <v>402</v>
      </c>
      <c r="H6271" s="68" t="s">
        <v>638</v>
      </c>
      <c r="I6271" s="65">
        <v>475</v>
      </c>
      <c r="J6271" s="65">
        <v>529</v>
      </c>
      <c r="K6271" s="65" t="s">
        <v>509</v>
      </c>
    </row>
    <row r="6272" spans="1:11" ht="12.75" customHeight="1">
      <c r="A6272" s="68" t="s">
        <v>314</v>
      </c>
      <c r="B6272" s="68" t="s">
        <v>160</v>
      </c>
      <c r="C6272" s="68" t="s">
        <v>287</v>
      </c>
      <c r="D6272" s="68" t="s">
        <v>359</v>
      </c>
      <c r="E6272" s="68" t="s">
        <v>360</v>
      </c>
      <c r="F6272" s="68" t="s">
        <v>81</v>
      </c>
      <c r="G6272" s="68" t="s">
        <v>402</v>
      </c>
      <c r="H6272" s="68" t="s">
        <v>451</v>
      </c>
      <c r="I6272" s="65">
        <v>72</v>
      </c>
      <c r="J6272" s="65">
        <v>539</v>
      </c>
      <c r="K6272" s="65" t="s">
        <v>510</v>
      </c>
    </row>
    <row r="6273" spans="1:11" ht="12.75" customHeight="1">
      <c r="A6273" s="68" t="s">
        <v>314</v>
      </c>
      <c r="B6273" s="68" t="s">
        <v>160</v>
      </c>
      <c r="C6273" s="68" t="s">
        <v>287</v>
      </c>
      <c r="D6273" s="68" t="s">
        <v>359</v>
      </c>
      <c r="E6273" s="68" t="s">
        <v>360</v>
      </c>
      <c r="F6273" s="68" t="s">
        <v>81</v>
      </c>
      <c r="G6273" s="68" t="s">
        <v>402</v>
      </c>
      <c r="H6273" s="68" t="s">
        <v>365</v>
      </c>
      <c r="I6273" s="65">
        <v>152</v>
      </c>
      <c r="J6273" s="65">
        <v>539</v>
      </c>
      <c r="K6273" s="65" t="s">
        <v>510</v>
      </c>
    </row>
    <row r="6274" spans="1:11" ht="12.75" customHeight="1">
      <c r="A6274" s="68" t="s">
        <v>314</v>
      </c>
      <c r="B6274" s="68" t="s">
        <v>160</v>
      </c>
      <c r="C6274" s="68" t="s">
        <v>287</v>
      </c>
      <c r="D6274" s="68" t="s">
        <v>359</v>
      </c>
      <c r="E6274" s="68" t="s">
        <v>360</v>
      </c>
      <c r="F6274" s="68" t="s">
        <v>81</v>
      </c>
      <c r="G6274" s="68" t="s">
        <v>402</v>
      </c>
      <c r="H6274" s="68" t="s">
        <v>366</v>
      </c>
      <c r="I6274" s="65">
        <v>261</v>
      </c>
      <c r="J6274" s="65">
        <v>539</v>
      </c>
      <c r="K6274" s="65" t="s">
        <v>510</v>
      </c>
    </row>
    <row r="6275" spans="1:11" ht="12.75" customHeight="1">
      <c r="A6275" s="68" t="s">
        <v>314</v>
      </c>
      <c r="B6275" s="68" t="s">
        <v>160</v>
      </c>
      <c r="C6275" s="68" t="s">
        <v>287</v>
      </c>
      <c r="D6275" s="68" t="s">
        <v>359</v>
      </c>
      <c r="E6275" s="68" t="s">
        <v>360</v>
      </c>
      <c r="F6275" s="68" t="s">
        <v>81</v>
      </c>
      <c r="G6275" s="68" t="s">
        <v>402</v>
      </c>
      <c r="H6275" s="68" t="s">
        <v>367</v>
      </c>
      <c r="I6275" s="65">
        <v>296</v>
      </c>
      <c r="J6275" s="65">
        <v>539</v>
      </c>
      <c r="K6275" s="65" t="s">
        <v>510</v>
      </c>
    </row>
    <row r="6276" spans="1:11" ht="12.75" customHeight="1">
      <c r="A6276" s="68" t="s">
        <v>314</v>
      </c>
      <c r="B6276" s="68" t="s">
        <v>160</v>
      </c>
      <c r="C6276" s="68" t="s">
        <v>287</v>
      </c>
      <c r="D6276" s="68" t="s">
        <v>359</v>
      </c>
      <c r="E6276" s="68" t="s">
        <v>360</v>
      </c>
      <c r="F6276" s="68" t="s">
        <v>81</v>
      </c>
      <c r="G6276" s="68" t="s">
        <v>402</v>
      </c>
      <c r="H6276" s="68" t="s">
        <v>247</v>
      </c>
      <c r="I6276" s="65">
        <v>301</v>
      </c>
      <c r="J6276" s="65">
        <v>539</v>
      </c>
      <c r="K6276" s="65" t="s">
        <v>510</v>
      </c>
    </row>
    <row r="6277" spans="1:11" ht="12.75" customHeight="1">
      <c r="A6277" s="68" t="s">
        <v>314</v>
      </c>
      <c r="B6277" s="68" t="s">
        <v>160</v>
      </c>
      <c r="C6277" s="68" t="s">
        <v>287</v>
      </c>
      <c r="D6277" s="68" t="s">
        <v>359</v>
      </c>
      <c r="E6277" s="68" t="s">
        <v>360</v>
      </c>
      <c r="F6277" s="68" t="s">
        <v>81</v>
      </c>
      <c r="G6277" s="68" t="s">
        <v>402</v>
      </c>
      <c r="H6277" s="68" t="s">
        <v>375</v>
      </c>
      <c r="I6277" s="65">
        <v>244</v>
      </c>
      <c r="J6277" s="65">
        <v>539</v>
      </c>
      <c r="K6277" s="65" t="s">
        <v>510</v>
      </c>
    </row>
    <row r="6278" spans="1:11" ht="12.75" customHeight="1">
      <c r="A6278" s="68" t="s">
        <v>314</v>
      </c>
      <c r="B6278" s="68" t="s">
        <v>160</v>
      </c>
      <c r="C6278" s="68" t="s">
        <v>287</v>
      </c>
      <c r="D6278" s="68" t="s">
        <v>359</v>
      </c>
      <c r="E6278" s="68" t="s">
        <v>360</v>
      </c>
      <c r="F6278" s="68" t="s">
        <v>81</v>
      </c>
      <c r="G6278" s="68" t="s">
        <v>402</v>
      </c>
      <c r="H6278" s="68" t="s">
        <v>368</v>
      </c>
      <c r="I6278" s="65">
        <v>342</v>
      </c>
      <c r="J6278" s="65">
        <v>539</v>
      </c>
      <c r="K6278" s="65" t="s">
        <v>510</v>
      </c>
    </row>
    <row r="6279" spans="1:11" ht="12.75" customHeight="1">
      <c r="A6279" s="68" t="s">
        <v>314</v>
      </c>
      <c r="B6279" s="68" t="s">
        <v>160</v>
      </c>
      <c r="C6279" s="68" t="s">
        <v>287</v>
      </c>
      <c r="D6279" s="68" t="s">
        <v>359</v>
      </c>
      <c r="E6279" s="68" t="s">
        <v>360</v>
      </c>
      <c r="F6279" s="68" t="s">
        <v>81</v>
      </c>
      <c r="G6279" s="68" t="s">
        <v>402</v>
      </c>
      <c r="H6279" s="68" t="s">
        <v>491</v>
      </c>
      <c r="I6279" s="65">
        <v>332</v>
      </c>
      <c r="J6279" s="65">
        <v>539</v>
      </c>
      <c r="K6279" s="65" t="s">
        <v>510</v>
      </c>
    </row>
    <row r="6280" spans="1:11" ht="12.75" customHeight="1">
      <c r="A6280" s="68" t="s">
        <v>314</v>
      </c>
      <c r="B6280" s="68" t="s">
        <v>160</v>
      </c>
      <c r="C6280" s="68" t="s">
        <v>287</v>
      </c>
      <c r="D6280" s="68" t="s">
        <v>359</v>
      </c>
      <c r="E6280" s="68" t="s">
        <v>360</v>
      </c>
      <c r="F6280" s="68" t="s">
        <v>81</v>
      </c>
      <c r="G6280" s="68" t="s">
        <v>402</v>
      </c>
      <c r="H6280" s="68" t="s">
        <v>369</v>
      </c>
      <c r="I6280" s="65">
        <v>310</v>
      </c>
      <c r="J6280" s="65">
        <v>539</v>
      </c>
      <c r="K6280" s="65" t="s">
        <v>510</v>
      </c>
    </row>
    <row r="6281" spans="1:11" ht="12.75" customHeight="1">
      <c r="A6281" s="68" t="s">
        <v>314</v>
      </c>
      <c r="B6281" s="68" t="s">
        <v>160</v>
      </c>
      <c r="C6281" s="68" t="s">
        <v>287</v>
      </c>
      <c r="D6281" s="68" t="s">
        <v>359</v>
      </c>
      <c r="E6281" s="68" t="s">
        <v>360</v>
      </c>
      <c r="F6281" s="68" t="s">
        <v>81</v>
      </c>
      <c r="G6281" s="68" t="s">
        <v>402</v>
      </c>
      <c r="H6281" s="68" t="s">
        <v>638</v>
      </c>
      <c r="I6281" s="65">
        <v>423</v>
      </c>
      <c r="J6281" s="65">
        <v>539</v>
      </c>
      <c r="K6281" s="65" t="s">
        <v>510</v>
      </c>
    </row>
    <row r="6282" spans="1:11" ht="12.75" customHeight="1">
      <c r="A6282" s="68" t="s">
        <v>314</v>
      </c>
      <c r="B6282" s="68" t="s">
        <v>160</v>
      </c>
      <c r="C6282" s="68" t="s">
        <v>287</v>
      </c>
      <c r="D6282" s="68" t="s">
        <v>359</v>
      </c>
      <c r="E6282" s="68" t="s">
        <v>360</v>
      </c>
      <c r="F6282" s="68" t="s">
        <v>81</v>
      </c>
      <c r="G6282" s="68" t="s">
        <v>402</v>
      </c>
      <c r="H6282" s="68" t="s">
        <v>638</v>
      </c>
      <c r="I6282" s="65">
        <v>3</v>
      </c>
      <c r="J6282" s="65">
        <v>560</v>
      </c>
      <c r="K6282" s="65" t="s">
        <v>541</v>
      </c>
    </row>
    <row r="6283" spans="1:11" ht="12.75" customHeight="1">
      <c r="A6283" s="68" t="s">
        <v>314</v>
      </c>
      <c r="B6283" s="68" t="s">
        <v>160</v>
      </c>
      <c r="C6283" s="68" t="s">
        <v>287</v>
      </c>
      <c r="D6283" s="68" t="s">
        <v>359</v>
      </c>
      <c r="E6283" s="68" t="s">
        <v>360</v>
      </c>
      <c r="F6283" s="68" t="s">
        <v>82</v>
      </c>
      <c r="G6283" s="68" t="s">
        <v>403</v>
      </c>
      <c r="H6283" s="68" t="s">
        <v>375</v>
      </c>
      <c r="I6283" s="65">
        <v>27891</v>
      </c>
      <c r="J6283" s="65">
        <v>930</v>
      </c>
      <c r="K6283" s="65" t="s">
        <v>249</v>
      </c>
    </row>
    <row r="6284" spans="1:11" ht="12.75" customHeight="1">
      <c r="A6284" s="68" t="s">
        <v>314</v>
      </c>
      <c r="B6284" s="68" t="s">
        <v>160</v>
      </c>
      <c r="C6284" s="68" t="s">
        <v>287</v>
      </c>
      <c r="D6284" s="68" t="s">
        <v>359</v>
      </c>
      <c r="E6284" s="68" t="s">
        <v>360</v>
      </c>
      <c r="F6284" s="68" t="s">
        <v>82</v>
      </c>
      <c r="G6284" s="68" t="s">
        <v>403</v>
      </c>
      <c r="H6284" s="68" t="s">
        <v>368</v>
      </c>
      <c r="I6284" s="65">
        <v>19089</v>
      </c>
      <c r="J6284" s="65">
        <v>930</v>
      </c>
      <c r="K6284" s="65" t="s">
        <v>249</v>
      </c>
    </row>
    <row r="6285" spans="1:11" ht="12.75" customHeight="1">
      <c r="A6285" s="68" t="s">
        <v>314</v>
      </c>
      <c r="B6285" s="68" t="s">
        <v>160</v>
      </c>
      <c r="C6285" s="68" t="s">
        <v>287</v>
      </c>
      <c r="D6285" s="68" t="s">
        <v>359</v>
      </c>
      <c r="E6285" s="68" t="s">
        <v>360</v>
      </c>
      <c r="F6285" s="68" t="s">
        <v>82</v>
      </c>
      <c r="G6285" s="68" t="s">
        <v>403</v>
      </c>
      <c r="H6285" s="68" t="s">
        <v>491</v>
      </c>
      <c r="I6285" s="65">
        <v>17704</v>
      </c>
      <c r="J6285" s="65">
        <v>930</v>
      </c>
      <c r="K6285" s="65" t="s">
        <v>249</v>
      </c>
    </row>
    <row r="6286" spans="1:11" ht="12.75" customHeight="1">
      <c r="A6286" s="68" t="s">
        <v>314</v>
      </c>
      <c r="B6286" s="68" t="s">
        <v>160</v>
      </c>
      <c r="C6286" s="68" t="s">
        <v>287</v>
      </c>
      <c r="D6286" s="68" t="s">
        <v>359</v>
      </c>
      <c r="E6286" s="68" t="s">
        <v>360</v>
      </c>
      <c r="F6286" s="68" t="s">
        <v>82</v>
      </c>
      <c r="G6286" s="68" t="s">
        <v>403</v>
      </c>
      <c r="H6286" s="68" t="s">
        <v>369</v>
      </c>
      <c r="I6286" s="65">
        <v>55969</v>
      </c>
      <c r="J6286" s="65">
        <v>930</v>
      </c>
      <c r="K6286" s="65" t="s">
        <v>249</v>
      </c>
    </row>
    <row r="6287" spans="1:11" ht="12.75" customHeight="1">
      <c r="A6287" s="68" t="s">
        <v>314</v>
      </c>
      <c r="B6287" s="68" t="s">
        <v>160</v>
      </c>
      <c r="C6287" s="68" t="s">
        <v>287</v>
      </c>
      <c r="D6287" s="68" t="s">
        <v>359</v>
      </c>
      <c r="E6287" s="68" t="s">
        <v>360</v>
      </c>
      <c r="F6287" s="68" t="s">
        <v>82</v>
      </c>
      <c r="G6287" s="68" t="s">
        <v>403</v>
      </c>
      <c r="H6287" s="68" t="s">
        <v>638</v>
      </c>
      <c r="I6287" s="65">
        <v>45211</v>
      </c>
      <c r="J6287" s="65">
        <v>930</v>
      </c>
      <c r="K6287" s="65" t="s">
        <v>249</v>
      </c>
    </row>
    <row r="6288" spans="1:11" ht="12.75" customHeight="1">
      <c r="A6288" s="68" t="s">
        <v>463</v>
      </c>
      <c r="B6288" s="68" t="s">
        <v>529</v>
      </c>
      <c r="C6288" s="68" t="s">
        <v>287</v>
      </c>
      <c r="D6288" s="68" t="s">
        <v>359</v>
      </c>
      <c r="E6288" s="68" t="s">
        <v>230</v>
      </c>
      <c r="F6288" s="68" t="s">
        <v>78</v>
      </c>
      <c r="G6288" s="68" t="s">
        <v>384</v>
      </c>
      <c r="H6288" s="68" t="s">
        <v>365</v>
      </c>
      <c r="I6288" s="65">
        <v>20</v>
      </c>
      <c r="J6288" s="65">
        <v>721</v>
      </c>
      <c r="K6288" s="65" t="s">
        <v>502</v>
      </c>
    </row>
    <row r="6289" spans="1:11" ht="12.75" customHeight="1">
      <c r="A6289" s="68" t="s">
        <v>316</v>
      </c>
      <c r="B6289" s="68" t="s">
        <v>116</v>
      </c>
      <c r="C6289" s="68" t="s">
        <v>287</v>
      </c>
      <c r="D6289" s="68" t="s">
        <v>359</v>
      </c>
      <c r="E6289" s="68" t="s">
        <v>360</v>
      </c>
      <c r="F6289" s="68" t="s">
        <v>204</v>
      </c>
      <c r="G6289" s="68" t="s">
        <v>384</v>
      </c>
      <c r="H6289" s="68" t="s">
        <v>247</v>
      </c>
      <c r="I6289" s="65">
        <v>228</v>
      </c>
      <c r="J6289" s="65">
        <v>708</v>
      </c>
      <c r="K6289" s="65" t="s">
        <v>385</v>
      </c>
    </row>
    <row r="6290" spans="1:11" ht="12.75" customHeight="1">
      <c r="A6290" s="68" t="s">
        <v>316</v>
      </c>
      <c r="B6290" s="68" t="s">
        <v>116</v>
      </c>
      <c r="C6290" s="68" t="s">
        <v>287</v>
      </c>
      <c r="D6290" s="68" t="s">
        <v>359</v>
      </c>
      <c r="E6290" s="68" t="s">
        <v>360</v>
      </c>
      <c r="F6290" s="68" t="s">
        <v>204</v>
      </c>
      <c r="G6290" s="68" t="s">
        <v>384</v>
      </c>
      <c r="H6290" s="68" t="s">
        <v>375</v>
      </c>
      <c r="I6290" s="65">
        <v>148</v>
      </c>
      <c r="J6290" s="65">
        <v>708</v>
      </c>
      <c r="K6290" s="65" t="s">
        <v>385</v>
      </c>
    </row>
    <row r="6291" spans="1:11" ht="12.75" customHeight="1">
      <c r="A6291" s="68" t="s">
        <v>316</v>
      </c>
      <c r="B6291" s="68" t="s">
        <v>116</v>
      </c>
      <c r="C6291" s="68" t="s">
        <v>287</v>
      </c>
      <c r="D6291" s="68" t="s">
        <v>359</v>
      </c>
      <c r="E6291" s="68" t="s">
        <v>360</v>
      </c>
      <c r="F6291" s="68" t="s">
        <v>204</v>
      </c>
      <c r="G6291" s="68" t="s">
        <v>384</v>
      </c>
      <c r="H6291" s="68" t="s">
        <v>368</v>
      </c>
      <c r="I6291" s="65">
        <v>103</v>
      </c>
      <c r="J6291" s="65">
        <v>708</v>
      </c>
      <c r="K6291" s="65" t="s">
        <v>385</v>
      </c>
    </row>
    <row r="6292" spans="1:11" ht="12.75" customHeight="1">
      <c r="A6292" s="68" t="s">
        <v>316</v>
      </c>
      <c r="B6292" s="68" t="s">
        <v>116</v>
      </c>
      <c r="C6292" s="68" t="s">
        <v>287</v>
      </c>
      <c r="D6292" s="68" t="s">
        <v>359</v>
      </c>
      <c r="E6292" s="68" t="s">
        <v>360</v>
      </c>
      <c r="F6292" s="68" t="s">
        <v>204</v>
      </c>
      <c r="G6292" s="68" t="s">
        <v>384</v>
      </c>
      <c r="H6292" s="68" t="s">
        <v>491</v>
      </c>
      <c r="I6292" s="65">
        <v>81</v>
      </c>
      <c r="J6292" s="65">
        <v>708</v>
      </c>
      <c r="K6292" s="65" t="s">
        <v>385</v>
      </c>
    </row>
    <row r="6293" spans="1:11" ht="12.75" customHeight="1">
      <c r="A6293" s="68" t="s">
        <v>316</v>
      </c>
      <c r="B6293" s="68" t="s">
        <v>116</v>
      </c>
      <c r="C6293" s="68" t="s">
        <v>287</v>
      </c>
      <c r="D6293" s="68" t="s">
        <v>359</v>
      </c>
      <c r="E6293" s="68" t="s">
        <v>360</v>
      </c>
      <c r="F6293" s="68" t="s">
        <v>204</v>
      </c>
      <c r="G6293" s="68" t="s">
        <v>384</v>
      </c>
      <c r="H6293" s="68" t="s">
        <v>369</v>
      </c>
      <c r="I6293" s="65">
        <v>51</v>
      </c>
      <c r="J6293" s="65">
        <v>708</v>
      </c>
      <c r="K6293" s="65" t="s">
        <v>385</v>
      </c>
    </row>
    <row r="6294" spans="1:11" ht="12.75" customHeight="1">
      <c r="A6294" s="68" t="s">
        <v>316</v>
      </c>
      <c r="B6294" s="68" t="s">
        <v>116</v>
      </c>
      <c r="C6294" s="68" t="s">
        <v>287</v>
      </c>
      <c r="D6294" s="68" t="s">
        <v>359</v>
      </c>
      <c r="E6294" s="68" t="s">
        <v>360</v>
      </c>
      <c r="F6294" s="68" t="s">
        <v>204</v>
      </c>
      <c r="G6294" s="68" t="s">
        <v>384</v>
      </c>
      <c r="H6294" s="68" t="s">
        <v>638</v>
      </c>
      <c r="I6294" s="65">
        <v>63</v>
      </c>
      <c r="J6294" s="65">
        <v>708</v>
      </c>
      <c r="K6294" s="65" t="s">
        <v>385</v>
      </c>
    </row>
    <row r="6295" spans="1:11" ht="12.75" customHeight="1">
      <c r="A6295" s="68" t="s">
        <v>316</v>
      </c>
      <c r="B6295" s="68" t="s">
        <v>116</v>
      </c>
      <c r="C6295" s="68" t="s">
        <v>287</v>
      </c>
      <c r="D6295" s="68" t="s">
        <v>359</v>
      </c>
      <c r="E6295" s="68" t="s">
        <v>360</v>
      </c>
      <c r="F6295" s="68" t="s">
        <v>78</v>
      </c>
      <c r="G6295" s="68" t="s">
        <v>384</v>
      </c>
      <c r="H6295" s="68" t="s">
        <v>369</v>
      </c>
      <c r="I6295" s="65">
        <v>1</v>
      </c>
      <c r="J6295" s="65">
        <v>718</v>
      </c>
      <c r="K6295" s="65" t="s">
        <v>503</v>
      </c>
    </row>
    <row r="6296" spans="1:11" ht="12.75" customHeight="1">
      <c r="A6296" s="68" t="s">
        <v>316</v>
      </c>
      <c r="B6296" s="68" t="s">
        <v>116</v>
      </c>
      <c r="C6296" s="68" t="s">
        <v>287</v>
      </c>
      <c r="D6296" s="68" t="s">
        <v>359</v>
      </c>
      <c r="E6296" s="68" t="s">
        <v>360</v>
      </c>
      <c r="F6296" s="68" t="s">
        <v>78</v>
      </c>
      <c r="G6296" s="68" t="s">
        <v>384</v>
      </c>
      <c r="H6296" s="68" t="s">
        <v>638</v>
      </c>
      <c r="I6296" s="65">
        <v>132</v>
      </c>
      <c r="J6296" s="65">
        <v>718</v>
      </c>
      <c r="K6296" s="65" t="s">
        <v>503</v>
      </c>
    </row>
    <row r="6297" spans="1:11" ht="12.75" customHeight="1">
      <c r="A6297" s="68" t="s">
        <v>316</v>
      </c>
      <c r="B6297" s="68" t="s">
        <v>116</v>
      </c>
      <c r="C6297" s="68" t="s">
        <v>287</v>
      </c>
      <c r="D6297" s="68" t="s">
        <v>359</v>
      </c>
      <c r="E6297" s="68" t="s">
        <v>360</v>
      </c>
      <c r="F6297" s="68" t="s">
        <v>82</v>
      </c>
      <c r="G6297" s="68" t="s">
        <v>403</v>
      </c>
      <c r="H6297" s="68" t="s">
        <v>367</v>
      </c>
      <c r="I6297" s="65">
        <v>28855</v>
      </c>
      <c r="J6297" s="65">
        <v>930</v>
      </c>
      <c r="K6297" s="65" t="s">
        <v>249</v>
      </c>
    </row>
    <row r="6298" spans="1:11" ht="12.75" customHeight="1">
      <c r="A6298" s="68" t="s">
        <v>316</v>
      </c>
      <c r="B6298" s="68" t="s">
        <v>116</v>
      </c>
      <c r="C6298" s="68" t="s">
        <v>287</v>
      </c>
      <c r="D6298" s="68" t="s">
        <v>359</v>
      </c>
      <c r="E6298" s="68" t="s">
        <v>360</v>
      </c>
      <c r="F6298" s="68" t="s">
        <v>82</v>
      </c>
      <c r="G6298" s="68" t="s">
        <v>403</v>
      </c>
      <c r="H6298" s="68" t="s">
        <v>247</v>
      </c>
      <c r="I6298" s="65">
        <v>47653</v>
      </c>
      <c r="J6298" s="65">
        <v>930</v>
      </c>
      <c r="K6298" s="65" t="s">
        <v>249</v>
      </c>
    </row>
    <row r="6299" spans="1:11" ht="12.75" customHeight="1">
      <c r="A6299" s="68" t="s">
        <v>316</v>
      </c>
      <c r="B6299" s="68" t="s">
        <v>116</v>
      </c>
      <c r="C6299" s="68" t="s">
        <v>287</v>
      </c>
      <c r="D6299" s="68" t="s">
        <v>359</v>
      </c>
      <c r="E6299" s="68" t="s">
        <v>360</v>
      </c>
      <c r="F6299" s="68" t="s">
        <v>82</v>
      </c>
      <c r="G6299" s="68" t="s">
        <v>403</v>
      </c>
      <c r="H6299" s="68" t="s">
        <v>375</v>
      </c>
      <c r="I6299" s="65">
        <v>36807</v>
      </c>
      <c r="J6299" s="65">
        <v>930</v>
      </c>
      <c r="K6299" s="65" t="s">
        <v>249</v>
      </c>
    </row>
    <row r="6300" spans="1:11" ht="12.75" customHeight="1">
      <c r="A6300" s="68" t="s">
        <v>316</v>
      </c>
      <c r="B6300" s="68" t="s">
        <v>116</v>
      </c>
      <c r="C6300" s="68" t="s">
        <v>287</v>
      </c>
      <c r="D6300" s="68" t="s">
        <v>359</v>
      </c>
      <c r="E6300" s="68" t="s">
        <v>360</v>
      </c>
      <c r="F6300" s="68" t="s">
        <v>82</v>
      </c>
      <c r="G6300" s="68" t="s">
        <v>403</v>
      </c>
      <c r="H6300" s="68" t="s">
        <v>368</v>
      </c>
      <c r="I6300" s="65">
        <v>38844</v>
      </c>
      <c r="J6300" s="65">
        <v>930</v>
      </c>
      <c r="K6300" s="65" t="s">
        <v>249</v>
      </c>
    </row>
    <row r="6301" spans="1:11" ht="12.75" customHeight="1">
      <c r="A6301" s="68" t="s">
        <v>316</v>
      </c>
      <c r="B6301" s="68" t="s">
        <v>116</v>
      </c>
      <c r="C6301" s="68" t="s">
        <v>287</v>
      </c>
      <c r="D6301" s="68" t="s">
        <v>359</v>
      </c>
      <c r="E6301" s="68" t="s">
        <v>360</v>
      </c>
      <c r="F6301" s="68" t="s">
        <v>82</v>
      </c>
      <c r="G6301" s="68" t="s">
        <v>403</v>
      </c>
      <c r="H6301" s="68" t="s">
        <v>491</v>
      </c>
      <c r="I6301" s="65">
        <v>50022</v>
      </c>
      <c r="J6301" s="65">
        <v>930</v>
      </c>
      <c r="K6301" s="65" t="s">
        <v>249</v>
      </c>
    </row>
    <row r="6302" spans="1:11" ht="12.75" customHeight="1">
      <c r="A6302" s="68" t="s">
        <v>316</v>
      </c>
      <c r="B6302" s="68" t="s">
        <v>116</v>
      </c>
      <c r="C6302" s="68" t="s">
        <v>287</v>
      </c>
      <c r="D6302" s="68" t="s">
        <v>359</v>
      </c>
      <c r="E6302" s="68" t="s">
        <v>360</v>
      </c>
      <c r="F6302" s="68" t="s">
        <v>82</v>
      </c>
      <c r="G6302" s="68" t="s">
        <v>403</v>
      </c>
      <c r="H6302" s="68" t="s">
        <v>369</v>
      </c>
      <c r="I6302" s="65">
        <v>31643</v>
      </c>
      <c r="J6302" s="65">
        <v>930</v>
      </c>
      <c r="K6302" s="65" t="s">
        <v>249</v>
      </c>
    </row>
    <row r="6303" spans="1:11" ht="12.75" customHeight="1">
      <c r="A6303" s="68" t="s">
        <v>316</v>
      </c>
      <c r="B6303" s="68" t="s">
        <v>116</v>
      </c>
      <c r="C6303" s="68" t="s">
        <v>287</v>
      </c>
      <c r="D6303" s="68" t="s">
        <v>359</v>
      </c>
      <c r="E6303" s="68" t="s">
        <v>360</v>
      </c>
      <c r="F6303" s="68" t="s">
        <v>82</v>
      </c>
      <c r="G6303" s="68" t="s">
        <v>403</v>
      </c>
      <c r="H6303" s="68" t="s">
        <v>638</v>
      </c>
      <c r="I6303" s="65">
        <v>25135</v>
      </c>
      <c r="J6303" s="65">
        <v>930</v>
      </c>
      <c r="K6303" s="65" t="s">
        <v>249</v>
      </c>
    </row>
    <row r="6304" spans="1:11" ht="12.75" customHeight="1">
      <c r="A6304" s="68" t="s">
        <v>317</v>
      </c>
      <c r="B6304" s="68" t="s">
        <v>23</v>
      </c>
      <c r="C6304" s="68" t="s">
        <v>287</v>
      </c>
      <c r="D6304" s="68" t="s">
        <v>359</v>
      </c>
      <c r="E6304" s="68" t="s">
        <v>464</v>
      </c>
      <c r="F6304" s="68" t="s">
        <v>75</v>
      </c>
      <c r="G6304" s="68" t="s">
        <v>246</v>
      </c>
      <c r="H6304" s="68" t="s">
        <v>367</v>
      </c>
      <c r="I6304" s="65">
        <v>72</v>
      </c>
      <c r="J6304" s="65">
        <v>104</v>
      </c>
      <c r="K6304" s="65" t="s">
        <v>361</v>
      </c>
    </row>
    <row r="6305" spans="1:11" ht="12.75" customHeight="1">
      <c r="A6305" s="68" t="s">
        <v>317</v>
      </c>
      <c r="B6305" s="68" t="s">
        <v>23</v>
      </c>
      <c r="C6305" s="68" t="s">
        <v>287</v>
      </c>
      <c r="D6305" s="68" t="s">
        <v>359</v>
      </c>
      <c r="E6305" s="68" t="s">
        <v>464</v>
      </c>
      <c r="F6305" s="68" t="s">
        <v>75</v>
      </c>
      <c r="G6305" s="68" t="s">
        <v>246</v>
      </c>
      <c r="H6305" s="68" t="s">
        <v>247</v>
      </c>
      <c r="I6305" s="65">
        <v>1034</v>
      </c>
      <c r="J6305" s="65">
        <v>104</v>
      </c>
      <c r="K6305" s="65" t="s">
        <v>361</v>
      </c>
    </row>
    <row r="6306" spans="1:11" ht="12.75" customHeight="1">
      <c r="A6306" s="68" t="s">
        <v>317</v>
      </c>
      <c r="B6306" s="68" t="s">
        <v>23</v>
      </c>
      <c r="C6306" s="68" t="s">
        <v>287</v>
      </c>
      <c r="D6306" s="68" t="s">
        <v>359</v>
      </c>
      <c r="E6306" s="68" t="s">
        <v>464</v>
      </c>
      <c r="F6306" s="68" t="s">
        <v>75</v>
      </c>
      <c r="G6306" s="68" t="s">
        <v>246</v>
      </c>
      <c r="H6306" s="68" t="s">
        <v>375</v>
      </c>
      <c r="I6306" s="65">
        <v>1838</v>
      </c>
      <c r="J6306" s="65">
        <v>104</v>
      </c>
      <c r="K6306" s="65" t="s">
        <v>361</v>
      </c>
    </row>
    <row r="6307" spans="1:11" ht="12.75" customHeight="1">
      <c r="A6307" s="68" t="s">
        <v>317</v>
      </c>
      <c r="B6307" s="68" t="s">
        <v>23</v>
      </c>
      <c r="C6307" s="68" t="s">
        <v>287</v>
      </c>
      <c r="D6307" s="68" t="s">
        <v>359</v>
      </c>
      <c r="E6307" s="68" t="s">
        <v>464</v>
      </c>
      <c r="F6307" s="68" t="s">
        <v>75</v>
      </c>
      <c r="G6307" s="68" t="s">
        <v>246</v>
      </c>
      <c r="H6307" s="68" t="s">
        <v>368</v>
      </c>
      <c r="I6307" s="65">
        <v>1692</v>
      </c>
      <c r="J6307" s="65">
        <v>104</v>
      </c>
      <c r="K6307" s="65" t="s">
        <v>361</v>
      </c>
    </row>
    <row r="6308" spans="1:11" ht="12.75" customHeight="1">
      <c r="A6308" s="68" t="s">
        <v>317</v>
      </c>
      <c r="B6308" s="68" t="s">
        <v>23</v>
      </c>
      <c r="C6308" s="68" t="s">
        <v>287</v>
      </c>
      <c r="D6308" s="68" t="s">
        <v>359</v>
      </c>
      <c r="E6308" s="68" t="s">
        <v>464</v>
      </c>
      <c r="F6308" s="68" t="s">
        <v>75</v>
      </c>
      <c r="G6308" s="68" t="s">
        <v>246</v>
      </c>
      <c r="H6308" s="68" t="s">
        <v>491</v>
      </c>
      <c r="I6308" s="65">
        <v>1493</v>
      </c>
      <c r="J6308" s="65">
        <v>104</v>
      </c>
      <c r="K6308" s="65" t="s">
        <v>361</v>
      </c>
    </row>
    <row r="6309" spans="1:11" ht="12.75" customHeight="1">
      <c r="A6309" s="68" t="s">
        <v>317</v>
      </c>
      <c r="B6309" s="68" t="s">
        <v>23</v>
      </c>
      <c r="C6309" s="68" t="s">
        <v>287</v>
      </c>
      <c r="D6309" s="68" t="s">
        <v>359</v>
      </c>
      <c r="E6309" s="68" t="s">
        <v>464</v>
      </c>
      <c r="F6309" s="68" t="s">
        <v>75</v>
      </c>
      <c r="G6309" s="68" t="s">
        <v>246</v>
      </c>
      <c r="H6309" s="68" t="s">
        <v>369</v>
      </c>
      <c r="I6309" s="65">
        <v>493</v>
      </c>
      <c r="J6309" s="65">
        <v>104</v>
      </c>
      <c r="K6309" s="65" t="s">
        <v>361</v>
      </c>
    </row>
    <row r="6310" spans="1:11" ht="12.75" customHeight="1">
      <c r="A6310" s="68" t="s">
        <v>317</v>
      </c>
      <c r="B6310" s="68" t="s">
        <v>23</v>
      </c>
      <c r="C6310" s="68" t="s">
        <v>287</v>
      </c>
      <c r="D6310" s="68" t="s">
        <v>359</v>
      </c>
      <c r="E6310" s="68" t="s">
        <v>464</v>
      </c>
      <c r="F6310" s="68" t="s">
        <v>75</v>
      </c>
      <c r="G6310" s="68" t="s">
        <v>246</v>
      </c>
      <c r="H6310" s="68" t="s">
        <v>638</v>
      </c>
      <c r="I6310" s="65">
        <v>2624</v>
      </c>
      <c r="J6310" s="65">
        <v>104</v>
      </c>
      <c r="K6310" s="65" t="s">
        <v>361</v>
      </c>
    </row>
    <row r="6311" spans="1:11" ht="12.75" customHeight="1">
      <c r="A6311" s="68" t="s">
        <v>317</v>
      </c>
      <c r="B6311" s="68" t="s">
        <v>23</v>
      </c>
      <c r="C6311" s="68" t="s">
        <v>287</v>
      </c>
      <c r="D6311" s="68" t="s">
        <v>359</v>
      </c>
      <c r="E6311" s="68" t="s">
        <v>464</v>
      </c>
      <c r="F6311" s="68" t="s">
        <v>75</v>
      </c>
      <c r="G6311" s="68" t="s">
        <v>246</v>
      </c>
      <c r="H6311" s="68" t="s">
        <v>368</v>
      </c>
      <c r="I6311" s="65">
        <v>8</v>
      </c>
      <c r="J6311" s="65">
        <v>103</v>
      </c>
      <c r="K6311" s="65" t="s">
        <v>370</v>
      </c>
    </row>
    <row r="6312" spans="1:11" ht="12.75" customHeight="1">
      <c r="A6312" s="68" t="s">
        <v>317</v>
      </c>
      <c r="B6312" s="68" t="s">
        <v>23</v>
      </c>
      <c r="C6312" s="68" t="s">
        <v>287</v>
      </c>
      <c r="D6312" s="68" t="s">
        <v>359</v>
      </c>
      <c r="E6312" s="68" t="s">
        <v>464</v>
      </c>
      <c r="F6312" s="68" t="s">
        <v>75</v>
      </c>
      <c r="G6312" s="68" t="s">
        <v>246</v>
      </c>
      <c r="H6312" s="68" t="s">
        <v>491</v>
      </c>
      <c r="I6312" s="65">
        <v>9</v>
      </c>
      <c r="J6312" s="65">
        <v>103</v>
      </c>
      <c r="K6312" s="65" t="s">
        <v>370</v>
      </c>
    </row>
    <row r="6313" spans="1:11" ht="12.75" customHeight="1">
      <c r="A6313" s="68" t="s">
        <v>317</v>
      </c>
      <c r="B6313" s="68" t="s">
        <v>23</v>
      </c>
      <c r="C6313" s="68" t="s">
        <v>287</v>
      </c>
      <c r="D6313" s="68" t="s">
        <v>359</v>
      </c>
      <c r="E6313" s="68" t="s">
        <v>464</v>
      </c>
      <c r="F6313" s="68" t="s">
        <v>75</v>
      </c>
      <c r="G6313" s="68" t="s">
        <v>246</v>
      </c>
      <c r="H6313" s="68" t="s">
        <v>369</v>
      </c>
      <c r="I6313" s="65">
        <v>6</v>
      </c>
      <c r="J6313" s="65">
        <v>103</v>
      </c>
      <c r="K6313" s="65" t="s">
        <v>370</v>
      </c>
    </row>
    <row r="6314" spans="1:11" ht="12.75" customHeight="1">
      <c r="A6314" s="68" t="s">
        <v>317</v>
      </c>
      <c r="B6314" s="68" t="s">
        <v>23</v>
      </c>
      <c r="C6314" s="68" t="s">
        <v>287</v>
      </c>
      <c r="D6314" s="68" t="s">
        <v>359</v>
      </c>
      <c r="E6314" s="68" t="s">
        <v>464</v>
      </c>
      <c r="F6314" s="68" t="s">
        <v>75</v>
      </c>
      <c r="G6314" s="68" t="s">
        <v>246</v>
      </c>
      <c r="H6314" s="68" t="s">
        <v>638</v>
      </c>
      <c r="I6314" s="65">
        <v>5</v>
      </c>
      <c r="J6314" s="65">
        <v>103</v>
      </c>
      <c r="K6314" s="65" t="s">
        <v>370</v>
      </c>
    </row>
    <row r="6315" spans="1:11" ht="12.75" customHeight="1">
      <c r="A6315" s="68" t="s">
        <v>317</v>
      </c>
      <c r="B6315" s="68" t="s">
        <v>23</v>
      </c>
      <c r="C6315" s="68" t="s">
        <v>287</v>
      </c>
      <c r="D6315" s="68" t="s">
        <v>359</v>
      </c>
      <c r="E6315" s="68" t="s">
        <v>464</v>
      </c>
      <c r="F6315" s="68" t="s">
        <v>75</v>
      </c>
      <c r="G6315" s="68" t="s">
        <v>246</v>
      </c>
      <c r="H6315" s="68" t="s">
        <v>491</v>
      </c>
      <c r="I6315" s="65">
        <v>70</v>
      </c>
      <c r="J6315" s="65">
        <v>102</v>
      </c>
      <c r="K6315" s="65" t="s">
        <v>371</v>
      </c>
    </row>
    <row r="6316" spans="1:11" ht="12.75" customHeight="1">
      <c r="A6316" s="68" t="s">
        <v>317</v>
      </c>
      <c r="B6316" s="68" t="s">
        <v>23</v>
      </c>
      <c r="C6316" s="68" t="s">
        <v>287</v>
      </c>
      <c r="D6316" s="68" t="s">
        <v>359</v>
      </c>
      <c r="E6316" s="68" t="s">
        <v>464</v>
      </c>
      <c r="F6316" s="68" t="s">
        <v>75</v>
      </c>
      <c r="G6316" s="68" t="s">
        <v>246</v>
      </c>
      <c r="H6316" s="68" t="s">
        <v>369</v>
      </c>
      <c r="I6316" s="65">
        <v>21</v>
      </c>
      <c r="J6316" s="65">
        <v>102</v>
      </c>
      <c r="K6316" s="65" t="s">
        <v>371</v>
      </c>
    </row>
    <row r="6317" spans="1:11" ht="12.75" customHeight="1">
      <c r="A6317" s="68" t="s">
        <v>317</v>
      </c>
      <c r="B6317" s="68" t="s">
        <v>23</v>
      </c>
      <c r="C6317" s="68" t="s">
        <v>287</v>
      </c>
      <c r="D6317" s="68" t="s">
        <v>359</v>
      </c>
      <c r="E6317" s="68" t="s">
        <v>464</v>
      </c>
      <c r="F6317" s="68" t="s">
        <v>75</v>
      </c>
      <c r="G6317" s="68" t="s">
        <v>246</v>
      </c>
      <c r="H6317" s="68" t="s">
        <v>638</v>
      </c>
      <c r="I6317" s="65">
        <v>128</v>
      </c>
      <c r="J6317" s="65">
        <v>102</v>
      </c>
      <c r="K6317" s="65" t="s">
        <v>371</v>
      </c>
    </row>
    <row r="6318" spans="1:11" ht="12.75" customHeight="1">
      <c r="A6318" s="68" t="s">
        <v>317</v>
      </c>
      <c r="B6318" s="68" t="s">
        <v>23</v>
      </c>
      <c r="C6318" s="68" t="s">
        <v>287</v>
      </c>
      <c r="D6318" s="68" t="s">
        <v>359</v>
      </c>
      <c r="E6318" s="68" t="s">
        <v>464</v>
      </c>
      <c r="F6318" s="68" t="s">
        <v>76</v>
      </c>
      <c r="G6318" s="68" t="s">
        <v>492</v>
      </c>
      <c r="H6318" s="68" t="s">
        <v>491</v>
      </c>
      <c r="I6318" s="65">
        <v>4</v>
      </c>
      <c r="J6318" s="65">
        <v>202</v>
      </c>
      <c r="K6318" s="65" t="s">
        <v>427</v>
      </c>
    </row>
    <row r="6319" spans="1:11" ht="12.75" customHeight="1">
      <c r="A6319" s="68" t="s">
        <v>317</v>
      </c>
      <c r="B6319" s="68" t="s">
        <v>23</v>
      </c>
      <c r="C6319" s="68" t="s">
        <v>287</v>
      </c>
      <c r="D6319" s="68" t="s">
        <v>359</v>
      </c>
      <c r="E6319" s="68" t="s">
        <v>464</v>
      </c>
      <c r="F6319" s="68" t="s">
        <v>77</v>
      </c>
      <c r="G6319" s="68" t="s">
        <v>273</v>
      </c>
      <c r="H6319" s="68" t="s">
        <v>367</v>
      </c>
      <c r="I6319" s="65">
        <v>10</v>
      </c>
      <c r="J6319" s="65">
        <v>427</v>
      </c>
      <c r="K6319" s="65" t="s">
        <v>376</v>
      </c>
    </row>
    <row r="6320" spans="1:11" ht="12.75" customHeight="1">
      <c r="A6320" s="68" t="s">
        <v>317</v>
      </c>
      <c r="B6320" s="68" t="s">
        <v>23</v>
      </c>
      <c r="C6320" s="68" t="s">
        <v>287</v>
      </c>
      <c r="D6320" s="68" t="s">
        <v>359</v>
      </c>
      <c r="E6320" s="68" t="s">
        <v>464</v>
      </c>
      <c r="F6320" s="68" t="s">
        <v>77</v>
      </c>
      <c r="G6320" s="68" t="s">
        <v>273</v>
      </c>
      <c r="H6320" s="68" t="s">
        <v>247</v>
      </c>
      <c r="I6320" s="65">
        <v>20</v>
      </c>
      <c r="J6320" s="65">
        <v>427</v>
      </c>
      <c r="K6320" s="65" t="s">
        <v>376</v>
      </c>
    </row>
    <row r="6321" spans="1:11" ht="12.75" customHeight="1">
      <c r="A6321" s="68" t="s">
        <v>317</v>
      </c>
      <c r="B6321" s="68" t="s">
        <v>23</v>
      </c>
      <c r="C6321" s="68" t="s">
        <v>287</v>
      </c>
      <c r="D6321" s="68" t="s">
        <v>359</v>
      </c>
      <c r="E6321" s="68" t="s">
        <v>464</v>
      </c>
      <c r="F6321" s="68" t="s">
        <v>77</v>
      </c>
      <c r="G6321" s="68" t="s">
        <v>273</v>
      </c>
      <c r="H6321" s="68" t="s">
        <v>375</v>
      </c>
      <c r="I6321" s="65">
        <v>64</v>
      </c>
      <c r="J6321" s="65">
        <v>427</v>
      </c>
      <c r="K6321" s="65" t="s">
        <v>376</v>
      </c>
    </row>
    <row r="6322" spans="1:11" ht="12.75" customHeight="1">
      <c r="A6322" s="68" t="s">
        <v>317</v>
      </c>
      <c r="B6322" s="68" t="s">
        <v>23</v>
      </c>
      <c r="C6322" s="68" t="s">
        <v>287</v>
      </c>
      <c r="D6322" s="68" t="s">
        <v>359</v>
      </c>
      <c r="E6322" s="68" t="s">
        <v>464</v>
      </c>
      <c r="F6322" s="68" t="s">
        <v>77</v>
      </c>
      <c r="G6322" s="68" t="s">
        <v>273</v>
      </c>
      <c r="H6322" s="68" t="s">
        <v>368</v>
      </c>
      <c r="I6322" s="65">
        <v>51</v>
      </c>
      <c r="J6322" s="65">
        <v>427</v>
      </c>
      <c r="K6322" s="65" t="s">
        <v>376</v>
      </c>
    </row>
    <row r="6323" spans="1:11" ht="12.75" customHeight="1">
      <c r="A6323" s="68" t="s">
        <v>317</v>
      </c>
      <c r="B6323" s="68" t="s">
        <v>23</v>
      </c>
      <c r="C6323" s="68" t="s">
        <v>287</v>
      </c>
      <c r="D6323" s="68" t="s">
        <v>359</v>
      </c>
      <c r="E6323" s="68" t="s">
        <v>464</v>
      </c>
      <c r="F6323" s="68" t="s">
        <v>77</v>
      </c>
      <c r="G6323" s="68" t="s">
        <v>273</v>
      </c>
      <c r="H6323" s="68" t="s">
        <v>491</v>
      </c>
      <c r="I6323" s="65">
        <v>67</v>
      </c>
      <c r="J6323" s="65">
        <v>427</v>
      </c>
      <c r="K6323" s="65" t="s">
        <v>376</v>
      </c>
    </row>
    <row r="6324" spans="1:11" ht="12.75" customHeight="1">
      <c r="A6324" s="68" t="s">
        <v>317</v>
      </c>
      <c r="B6324" s="68" t="s">
        <v>23</v>
      </c>
      <c r="C6324" s="68" t="s">
        <v>287</v>
      </c>
      <c r="D6324" s="68" t="s">
        <v>359</v>
      </c>
      <c r="E6324" s="68" t="s">
        <v>464</v>
      </c>
      <c r="F6324" s="68" t="s">
        <v>77</v>
      </c>
      <c r="G6324" s="68" t="s">
        <v>273</v>
      </c>
      <c r="H6324" s="68" t="s">
        <v>369</v>
      </c>
      <c r="I6324" s="65">
        <v>98</v>
      </c>
      <c r="J6324" s="65">
        <v>427</v>
      </c>
      <c r="K6324" s="65" t="s">
        <v>376</v>
      </c>
    </row>
    <row r="6325" spans="1:11" ht="12.75" customHeight="1">
      <c r="A6325" s="68" t="s">
        <v>317</v>
      </c>
      <c r="B6325" s="68" t="s">
        <v>23</v>
      </c>
      <c r="C6325" s="68" t="s">
        <v>287</v>
      </c>
      <c r="D6325" s="68" t="s">
        <v>359</v>
      </c>
      <c r="E6325" s="68" t="s">
        <v>464</v>
      </c>
      <c r="F6325" s="68" t="s">
        <v>77</v>
      </c>
      <c r="G6325" s="68" t="s">
        <v>273</v>
      </c>
      <c r="H6325" s="68" t="s">
        <v>638</v>
      </c>
      <c r="I6325" s="65">
        <v>309</v>
      </c>
      <c r="J6325" s="65">
        <v>427</v>
      </c>
      <c r="K6325" s="65" t="s">
        <v>376</v>
      </c>
    </row>
    <row r="6326" spans="1:11" ht="12.75" customHeight="1">
      <c r="A6326" s="68" t="s">
        <v>317</v>
      </c>
      <c r="B6326" s="68" t="s">
        <v>23</v>
      </c>
      <c r="C6326" s="68" t="s">
        <v>287</v>
      </c>
      <c r="D6326" s="68" t="s">
        <v>359</v>
      </c>
      <c r="E6326" s="68" t="s">
        <v>464</v>
      </c>
      <c r="F6326" s="68" t="s">
        <v>77</v>
      </c>
      <c r="G6326" s="68" t="s">
        <v>273</v>
      </c>
      <c r="H6326" s="68" t="s">
        <v>247</v>
      </c>
      <c r="I6326" s="65">
        <v>4</v>
      </c>
      <c r="J6326" s="65">
        <v>410</v>
      </c>
      <c r="K6326" s="65" t="s">
        <v>495</v>
      </c>
    </row>
    <row r="6327" spans="1:11" ht="12.75" customHeight="1">
      <c r="A6327" s="68" t="s">
        <v>317</v>
      </c>
      <c r="B6327" s="68" t="s">
        <v>23</v>
      </c>
      <c r="C6327" s="68" t="s">
        <v>287</v>
      </c>
      <c r="D6327" s="68" t="s">
        <v>359</v>
      </c>
      <c r="E6327" s="68" t="s">
        <v>464</v>
      </c>
      <c r="F6327" s="68" t="s">
        <v>77</v>
      </c>
      <c r="G6327" s="68" t="s">
        <v>273</v>
      </c>
      <c r="H6327" s="68" t="s">
        <v>375</v>
      </c>
      <c r="I6327" s="65">
        <v>11</v>
      </c>
      <c r="J6327" s="65">
        <v>410</v>
      </c>
      <c r="K6327" s="65" t="s">
        <v>495</v>
      </c>
    </row>
    <row r="6328" spans="1:11" ht="12.75" customHeight="1">
      <c r="A6328" s="68" t="s">
        <v>317</v>
      </c>
      <c r="B6328" s="68" t="s">
        <v>23</v>
      </c>
      <c r="C6328" s="68" t="s">
        <v>287</v>
      </c>
      <c r="D6328" s="68" t="s">
        <v>359</v>
      </c>
      <c r="E6328" s="68" t="s">
        <v>464</v>
      </c>
      <c r="F6328" s="68" t="s">
        <v>77</v>
      </c>
      <c r="G6328" s="68" t="s">
        <v>273</v>
      </c>
      <c r="H6328" s="68" t="s">
        <v>368</v>
      </c>
      <c r="I6328" s="65">
        <v>23</v>
      </c>
      <c r="J6328" s="65">
        <v>410</v>
      </c>
      <c r="K6328" s="65" t="s">
        <v>495</v>
      </c>
    </row>
    <row r="6329" spans="1:11" ht="12.75" customHeight="1">
      <c r="A6329" s="68" t="s">
        <v>317</v>
      </c>
      <c r="B6329" s="68" t="s">
        <v>23</v>
      </c>
      <c r="C6329" s="68" t="s">
        <v>287</v>
      </c>
      <c r="D6329" s="68" t="s">
        <v>359</v>
      </c>
      <c r="E6329" s="68" t="s">
        <v>464</v>
      </c>
      <c r="F6329" s="68" t="s">
        <v>77</v>
      </c>
      <c r="G6329" s="68" t="s">
        <v>273</v>
      </c>
      <c r="H6329" s="68" t="s">
        <v>491</v>
      </c>
      <c r="I6329" s="65">
        <v>60</v>
      </c>
      <c r="J6329" s="65">
        <v>410</v>
      </c>
      <c r="K6329" s="65" t="s">
        <v>495</v>
      </c>
    </row>
    <row r="6330" spans="1:11" ht="12.75" customHeight="1">
      <c r="A6330" s="68" t="s">
        <v>317</v>
      </c>
      <c r="B6330" s="68" t="s">
        <v>23</v>
      </c>
      <c r="C6330" s="68" t="s">
        <v>287</v>
      </c>
      <c r="D6330" s="68" t="s">
        <v>359</v>
      </c>
      <c r="E6330" s="68" t="s">
        <v>464</v>
      </c>
      <c r="F6330" s="68" t="s">
        <v>77</v>
      </c>
      <c r="G6330" s="68" t="s">
        <v>273</v>
      </c>
      <c r="H6330" s="68" t="s">
        <v>369</v>
      </c>
      <c r="I6330" s="65">
        <v>199</v>
      </c>
      <c r="J6330" s="65">
        <v>410</v>
      </c>
      <c r="K6330" s="65" t="s">
        <v>495</v>
      </c>
    </row>
    <row r="6331" spans="1:11" ht="12.75" customHeight="1">
      <c r="A6331" s="68" t="s">
        <v>317</v>
      </c>
      <c r="B6331" s="68" t="s">
        <v>23</v>
      </c>
      <c r="C6331" s="68" t="s">
        <v>287</v>
      </c>
      <c r="D6331" s="68" t="s">
        <v>359</v>
      </c>
      <c r="E6331" s="68" t="s">
        <v>464</v>
      </c>
      <c r="F6331" s="68" t="s">
        <v>77</v>
      </c>
      <c r="G6331" s="68" t="s">
        <v>273</v>
      </c>
      <c r="H6331" s="68" t="s">
        <v>638</v>
      </c>
      <c r="I6331" s="65">
        <v>53</v>
      </c>
      <c r="J6331" s="65">
        <v>410</v>
      </c>
      <c r="K6331" s="65" t="s">
        <v>495</v>
      </c>
    </row>
    <row r="6332" spans="1:11" ht="12.75" customHeight="1">
      <c r="A6332" s="68" t="s">
        <v>317</v>
      </c>
      <c r="B6332" s="68" t="s">
        <v>23</v>
      </c>
      <c r="C6332" s="68" t="s">
        <v>287</v>
      </c>
      <c r="D6332" s="68" t="s">
        <v>359</v>
      </c>
      <c r="E6332" s="68" t="s">
        <v>464</v>
      </c>
      <c r="F6332" s="68" t="s">
        <v>77</v>
      </c>
      <c r="G6332" s="68" t="s">
        <v>273</v>
      </c>
      <c r="H6332" s="68" t="s">
        <v>367</v>
      </c>
      <c r="I6332" s="65">
        <v>4</v>
      </c>
      <c r="J6332" s="65">
        <v>408</v>
      </c>
      <c r="K6332" s="65" t="s">
        <v>496</v>
      </c>
    </row>
    <row r="6333" spans="1:11" ht="12.75" customHeight="1">
      <c r="A6333" s="68" t="s">
        <v>317</v>
      </c>
      <c r="B6333" s="68" t="s">
        <v>23</v>
      </c>
      <c r="C6333" s="68" t="s">
        <v>287</v>
      </c>
      <c r="D6333" s="68" t="s">
        <v>359</v>
      </c>
      <c r="E6333" s="68" t="s">
        <v>464</v>
      </c>
      <c r="F6333" s="68" t="s">
        <v>77</v>
      </c>
      <c r="G6333" s="68" t="s">
        <v>273</v>
      </c>
      <c r="H6333" s="68" t="s">
        <v>247</v>
      </c>
      <c r="I6333" s="65">
        <v>8</v>
      </c>
      <c r="J6333" s="65">
        <v>408</v>
      </c>
      <c r="K6333" s="65" t="s">
        <v>496</v>
      </c>
    </row>
    <row r="6334" spans="1:11" ht="12.75" customHeight="1">
      <c r="A6334" s="68" t="s">
        <v>317</v>
      </c>
      <c r="B6334" s="68" t="s">
        <v>23</v>
      </c>
      <c r="C6334" s="68" t="s">
        <v>287</v>
      </c>
      <c r="D6334" s="68" t="s">
        <v>359</v>
      </c>
      <c r="E6334" s="68" t="s">
        <v>464</v>
      </c>
      <c r="F6334" s="68" t="s">
        <v>77</v>
      </c>
      <c r="G6334" s="68" t="s">
        <v>273</v>
      </c>
      <c r="H6334" s="68" t="s">
        <v>375</v>
      </c>
      <c r="I6334" s="65">
        <v>33</v>
      </c>
      <c r="J6334" s="65">
        <v>408</v>
      </c>
      <c r="K6334" s="65" t="s">
        <v>496</v>
      </c>
    </row>
    <row r="6335" spans="1:11" ht="12.75" customHeight="1">
      <c r="A6335" s="68" t="s">
        <v>317</v>
      </c>
      <c r="B6335" s="68" t="s">
        <v>23</v>
      </c>
      <c r="C6335" s="68" t="s">
        <v>287</v>
      </c>
      <c r="D6335" s="68" t="s">
        <v>359</v>
      </c>
      <c r="E6335" s="68" t="s">
        <v>464</v>
      </c>
      <c r="F6335" s="68" t="s">
        <v>77</v>
      </c>
      <c r="G6335" s="68" t="s">
        <v>273</v>
      </c>
      <c r="H6335" s="68" t="s">
        <v>368</v>
      </c>
      <c r="I6335" s="65">
        <v>46</v>
      </c>
      <c r="J6335" s="65">
        <v>408</v>
      </c>
      <c r="K6335" s="65" t="s">
        <v>496</v>
      </c>
    </row>
    <row r="6336" spans="1:11" ht="12.75" customHeight="1">
      <c r="A6336" s="68" t="s">
        <v>317</v>
      </c>
      <c r="B6336" s="68" t="s">
        <v>23</v>
      </c>
      <c r="C6336" s="68" t="s">
        <v>287</v>
      </c>
      <c r="D6336" s="68" t="s">
        <v>359</v>
      </c>
      <c r="E6336" s="68" t="s">
        <v>464</v>
      </c>
      <c r="F6336" s="68" t="s">
        <v>77</v>
      </c>
      <c r="G6336" s="68" t="s">
        <v>273</v>
      </c>
      <c r="H6336" s="68" t="s">
        <v>491</v>
      </c>
      <c r="I6336" s="65">
        <v>51</v>
      </c>
      <c r="J6336" s="65">
        <v>408</v>
      </c>
      <c r="K6336" s="65" t="s">
        <v>496</v>
      </c>
    </row>
    <row r="6337" spans="1:11" ht="12.75" customHeight="1">
      <c r="A6337" s="68" t="s">
        <v>317</v>
      </c>
      <c r="B6337" s="68" t="s">
        <v>23</v>
      </c>
      <c r="C6337" s="68" t="s">
        <v>287</v>
      </c>
      <c r="D6337" s="68" t="s">
        <v>359</v>
      </c>
      <c r="E6337" s="68" t="s">
        <v>464</v>
      </c>
      <c r="F6337" s="68" t="s">
        <v>77</v>
      </c>
      <c r="G6337" s="68" t="s">
        <v>273</v>
      </c>
      <c r="H6337" s="68" t="s">
        <v>369</v>
      </c>
      <c r="I6337" s="65">
        <v>49</v>
      </c>
      <c r="J6337" s="65">
        <v>408</v>
      </c>
      <c r="K6337" s="65" t="s">
        <v>496</v>
      </c>
    </row>
    <row r="6338" spans="1:11" ht="12.75" customHeight="1">
      <c r="A6338" s="68" t="s">
        <v>317</v>
      </c>
      <c r="B6338" s="68" t="s">
        <v>23</v>
      </c>
      <c r="C6338" s="68" t="s">
        <v>287</v>
      </c>
      <c r="D6338" s="68" t="s">
        <v>359</v>
      </c>
      <c r="E6338" s="68" t="s">
        <v>464</v>
      </c>
      <c r="F6338" s="68" t="s">
        <v>77</v>
      </c>
      <c r="G6338" s="68" t="s">
        <v>273</v>
      </c>
      <c r="H6338" s="68" t="s">
        <v>638</v>
      </c>
      <c r="I6338" s="65">
        <v>9</v>
      </c>
      <c r="J6338" s="65">
        <v>408</v>
      </c>
      <c r="K6338" s="65" t="s">
        <v>496</v>
      </c>
    </row>
    <row r="6339" spans="1:11" ht="12.75" customHeight="1">
      <c r="A6339" s="68" t="s">
        <v>317</v>
      </c>
      <c r="B6339" s="68" t="s">
        <v>23</v>
      </c>
      <c r="C6339" s="68" t="s">
        <v>287</v>
      </c>
      <c r="D6339" s="68" t="s">
        <v>359</v>
      </c>
      <c r="E6339" s="68" t="s">
        <v>464</v>
      </c>
      <c r="F6339" s="68" t="s">
        <v>77</v>
      </c>
      <c r="G6339" s="68" t="s">
        <v>273</v>
      </c>
      <c r="H6339" s="68" t="s">
        <v>368</v>
      </c>
      <c r="I6339" s="65">
        <v>1</v>
      </c>
      <c r="J6339" s="65">
        <v>414</v>
      </c>
      <c r="K6339" s="65" t="s">
        <v>377</v>
      </c>
    </row>
    <row r="6340" spans="1:11" ht="12.75" customHeight="1">
      <c r="A6340" s="68" t="s">
        <v>317</v>
      </c>
      <c r="B6340" s="68" t="s">
        <v>23</v>
      </c>
      <c r="C6340" s="68" t="s">
        <v>287</v>
      </c>
      <c r="D6340" s="68" t="s">
        <v>359</v>
      </c>
      <c r="E6340" s="68" t="s">
        <v>464</v>
      </c>
      <c r="F6340" s="68" t="s">
        <v>77</v>
      </c>
      <c r="G6340" s="68" t="s">
        <v>273</v>
      </c>
      <c r="H6340" s="68" t="s">
        <v>491</v>
      </c>
      <c r="I6340" s="65">
        <v>5</v>
      </c>
      <c r="J6340" s="65">
        <v>414</v>
      </c>
      <c r="K6340" s="65" t="s">
        <v>377</v>
      </c>
    </row>
    <row r="6341" spans="1:11" ht="12.75" customHeight="1">
      <c r="A6341" s="68" t="s">
        <v>317</v>
      </c>
      <c r="B6341" s="68" t="s">
        <v>23</v>
      </c>
      <c r="C6341" s="68" t="s">
        <v>287</v>
      </c>
      <c r="D6341" s="68" t="s">
        <v>359</v>
      </c>
      <c r="E6341" s="68" t="s">
        <v>464</v>
      </c>
      <c r="F6341" s="68" t="s">
        <v>77</v>
      </c>
      <c r="G6341" s="68" t="s">
        <v>273</v>
      </c>
      <c r="H6341" s="68" t="s">
        <v>369</v>
      </c>
      <c r="I6341" s="65">
        <v>2</v>
      </c>
      <c r="J6341" s="65">
        <v>414</v>
      </c>
      <c r="K6341" s="65" t="s">
        <v>377</v>
      </c>
    </row>
    <row r="6342" spans="1:11" ht="12.75" customHeight="1">
      <c r="A6342" s="68" t="s">
        <v>317</v>
      </c>
      <c r="B6342" s="68" t="s">
        <v>23</v>
      </c>
      <c r="C6342" s="68" t="s">
        <v>287</v>
      </c>
      <c r="D6342" s="68" t="s">
        <v>359</v>
      </c>
      <c r="E6342" s="68" t="s">
        <v>464</v>
      </c>
      <c r="F6342" s="68" t="s">
        <v>77</v>
      </c>
      <c r="G6342" s="68" t="s">
        <v>273</v>
      </c>
      <c r="H6342" s="68" t="s">
        <v>638</v>
      </c>
      <c r="I6342" s="65">
        <v>10</v>
      </c>
      <c r="J6342" s="65">
        <v>414</v>
      </c>
      <c r="K6342" s="65" t="s">
        <v>377</v>
      </c>
    </row>
    <row r="6343" spans="1:11" ht="12.75" customHeight="1">
      <c r="A6343" s="68" t="s">
        <v>317</v>
      </c>
      <c r="B6343" s="68" t="s">
        <v>23</v>
      </c>
      <c r="C6343" s="68" t="s">
        <v>287</v>
      </c>
      <c r="D6343" s="68" t="s">
        <v>359</v>
      </c>
      <c r="E6343" s="68" t="s">
        <v>464</v>
      </c>
      <c r="F6343" s="68" t="s">
        <v>77</v>
      </c>
      <c r="G6343" s="68" t="s">
        <v>273</v>
      </c>
      <c r="H6343" s="68" t="s">
        <v>369</v>
      </c>
      <c r="I6343" s="65">
        <v>12</v>
      </c>
      <c r="J6343" s="65">
        <v>424</v>
      </c>
      <c r="K6343" s="65" t="s">
        <v>378</v>
      </c>
    </row>
    <row r="6344" spans="1:11" ht="12.75" customHeight="1">
      <c r="A6344" s="68" t="s">
        <v>317</v>
      </c>
      <c r="B6344" s="68" t="s">
        <v>23</v>
      </c>
      <c r="C6344" s="68" t="s">
        <v>287</v>
      </c>
      <c r="D6344" s="68" t="s">
        <v>359</v>
      </c>
      <c r="E6344" s="68" t="s">
        <v>464</v>
      </c>
      <c r="F6344" s="68" t="s">
        <v>77</v>
      </c>
      <c r="G6344" s="68" t="s">
        <v>273</v>
      </c>
      <c r="H6344" s="68" t="s">
        <v>638</v>
      </c>
      <c r="I6344" s="65">
        <v>3</v>
      </c>
      <c r="J6344" s="65">
        <v>424</v>
      </c>
      <c r="K6344" s="65" t="s">
        <v>378</v>
      </c>
    </row>
    <row r="6345" spans="1:11" ht="12.75" customHeight="1">
      <c r="A6345" s="68" t="s">
        <v>317</v>
      </c>
      <c r="B6345" s="68" t="s">
        <v>23</v>
      </c>
      <c r="C6345" s="68" t="s">
        <v>287</v>
      </c>
      <c r="D6345" s="68" t="s">
        <v>359</v>
      </c>
      <c r="E6345" s="68" t="s">
        <v>464</v>
      </c>
      <c r="F6345" s="68" t="s">
        <v>77</v>
      </c>
      <c r="G6345" s="68" t="s">
        <v>273</v>
      </c>
      <c r="H6345" s="68" t="s">
        <v>367</v>
      </c>
      <c r="I6345" s="65">
        <v>2</v>
      </c>
      <c r="J6345" s="65">
        <v>419</v>
      </c>
      <c r="K6345" s="65" t="s">
        <v>262</v>
      </c>
    </row>
    <row r="6346" spans="1:11" ht="12.75" customHeight="1">
      <c r="A6346" s="68" t="s">
        <v>317</v>
      </c>
      <c r="B6346" s="68" t="s">
        <v>23</v>
      </c>
      <c r="C6346" s="68" t="s">
        <v>287</v>
      </c>
      <c r="D6346" s="68" t="s">
        <v>359</v>
      </c>
      <c r="E6346" s="68" t="s">
        <v>464</v>
      </c>
      <c r="F6346" s="68" t="s">
        <v>77</v>
      </c>
      <c r="G6346" s="68" t="s">
        <v>273</v>
      </c>
      <c r="H6346" s="68" t="s">
        <v>247</v>
      </c>
      <c r="I6346" s="65">
        <v>5</v>
      </c>
      <c r="J6346" s="65">
        <v>419</v>
      </c>
      <c r="K6346" s="65" t="s">
        <v>262</v>
      </c>
    </row>
    <row r="6347" spans="1:11" ht="12.75" customHeight="1">
      <c r="A6347" s="68" t="s">
        <v>317</v>
      </c>
      <c r="B6347" s="68" t="s">
        <v>23</v>
      </c>
      <c r="C6347" s="68" t="s">
        <v>287</v>
      </c>
      <c r="D6347" s="68" t="s">
        <v>359</v>
      </c>
      <c r="E6347" s="68" t="s">
        <v>464</v>
      </c>
      <c r="F6347" s="68" t="s">
        <v>77</v>
      </c>
      <c r="G6347" s="68" t="s">
        <v>273</v>
      </c>
      <c r="H6347" s="68" t="s">
        <v>375</v>
      </c>
      <c r="I6347" s="65">
        <v>2</v>
      </c>
      <c r="J6347" s="65">
        <v>419</v>
      </c>
      <c r="K6347" s="65" t="s">
        <v>262</v>
      </c>
    </row>
    <row r="6348" spans="1:11" ht="12.75" customHeight="1">
      <c r="A6348" s="68" t="s">
        <v>317</v>
      </c>
      <c r="B6348" s="68" t="s">
        <v>23</v>
      </c>
      <c r="C6348" s="68" t="s">
        <v>287</v>
      </c>
      <c r="D6348" s="68" t="s">
        <v>359</v>
      </c>
      <c r="E6348" s="68" t="s">
        <v>464</v>
      </c>
      <c r="F6348" s="68" t="s">
        <v>77</v>
      </c>
      <c r="G6348" s="68" t="s">
        <v>273</v>
      </c>
      <c r="H6348" s="68" t="s">
        <v>368</v>
      </c>
      <c r="I6348" s="65">
        <v>1</v>
      </c>
      <c r="J6348" s="65">
        <v>419</v>
      </c>
      <c r="K6348" s="65" t="s">
        <v>262</v>
      </c>
    </row>
    <row r="6349" spans="1:11" ht="12.75" customHeight="1">
      <c r="A6349" s="68" t="s">
        <v>317</v>
      </c>
      <c r="B6349" s="68" t="s">
        <v>23</v>
      </c>
      <c r="C6349" s="68" t="s">
        <v>287</v>
      </c>
      <c r="D6349" s="68" t="s">
        <v>359</v>
      </c>
      <c r="E6349" s="68" t="s">
        <v>464</v>
      </c>
      <c r="F6349" s="68" t="s">
        <v>77</v>
      </c>
      <c r="G6349" s="68" t="s">
        <v>273</v>
      </c>
      <c r="H6349" s="68" t="s">
        <v>491</v>
      </c>
      <c r="I6349" s="65">
        <v>47</v>
      </c>
      <c r="J6349" s="65">
        <v>419</v>
      </c>
      <c r="K6349" s="65" t="s">
        <v>262</v>
      </c>
    </row>
    <row r="6350" spans="1:11" ht="12.75" customHeight="1">
      <c r="A6350" s="68" t="s">
        <v>317</v>
      </c>
      <c r="B6350" s="68" t="s">
        <v>23</v>
      </c>
      <c r="C6350" s="68" t="s">
        <v>287</v>
      </c>
      <c r="D6350" s="68" t="s">
        <v>359</v>
      </c>
      <c r="E6350" s="68" t="s">
        <v>464</v>
      </c>
      <c r="F6350" s="68" t="s">
        <v>77</v>
      </c>
      <c r="G6350" s="68" t="s">
        <v>273</v>
      </c>
      <c r="H6350" s="68" t="s">
        <v>369</v>
      </c>
      <c r="I6350" s="65">
        <v>8</v>
      </c>
      <c r="J6350" s="65">
        <v>419</v>
      </c>
      <c r="K6350" s="65" t="s">
        <v>262</v>
      </c>
    </row>
    <row r="6351" spans="1:11" ht="12.75" customHeight="1">
      <c r="A6351" s="68" t="s">
        <v>317</v>
      </c>
      <c r="B6351" s="68" t="s">
        <v>23</v>
      </c>
      <c r="C6351" s="68" t="s">
        <v>287</v>
      </c>
      <c r="D6351" s="68" t="s">
        <v>359</v>
      </c>
      <c r="E6351" s="68" t="s">
        <v>464</v>
      </c>
      <c r="F6351" s="68" t="s">
        <v>77</v>
      </c>
      <c r="G6351" s="68" t="s">
        <v>273</v>
      </c>
      <c r="H6351" s="68" t="s">
        <v>638</v>
      </c>
      <c r="I6351" s="65">
        <v>88</v>
      </c>
      <c r="J6351" s="65">
        <v>419</v>
      </c>
      <c r="K6351" s="65" t="s">
        <v>262</v>
      </c>
    </row>
    <row r="6352" spans="1:11" ht="12.75" customHeight="1">
      <c r="A6352" s="68" t="s">
        <v>317</v>
      </c>
      <c r="B6352" s="68" t="s">
        <v>23</v>
      </c>
      <c r="C6352" s="68" t="s">
        <v>287</v>
      </c>
      <c r="D6352" s="68" t="s">
        <v>359</v>
      </c>
      <c r="E6352" s="68" t="s">
        <v>464</v>
      </c>
      <c r="F6352" s="68" t="s">
        <v>77</v>
      </c>
      <c r="G6352" s="68" t="s">
        <v>273</v>
      </c>
      <c r="H6352" s="68" t="s">
        <v>247</v>
      </c>
      <c r="I6352" s="65">
        <v>4</v>
      </c>
      <c r="J6352" s="65">
        <v>403</v>
      </c>
      <c r="K6352" s="65" t="s">
        <v>428</v>
      </c>
    </row>
    <row r="6353" spans="1:11" ht="12.75" customHeight="1">
      <c r="A6353" s="68" t="s">
        <v>317</v>
      </c>
      <c r="B6353" s="68" t="s">
        <v>23</v>
      </c>
      <c r="C6353" s="68" t="s">
        <v>287</v>
      </c>
      <c r="D6353" s="68" t="s">
        <v>359</v>
      </c>
      <c r="E6353" s="68" t="s">
        <v>464</v>
      </c>
      <c r="F6353" s="68" t="s">
        <v>77</v>
      </c>
      <c r="G6353" s="68" t="s">
        <v>273</v>
      </c>
      <c r="H6353" s="68" t="s">
        <v>375</v>
      </c>
      <c r="I6353" s="65">
        <v>1</v>
      </c>
      <c r="J6353" s="65">
        <v>403</v>
      </c>
      <c r="K6353" s="65" t="s">
        <v>428</v>
      </c>
    </row>
    <row r="6354" spans="1:11" ht="12.75" customHeight="1">
      <c r="A6354" s="68" t="s">
        <v>317</v>
      </c>
      <c r="B6354" s="68" t="s">
        <v>23</v>
      </c>
      <c r="C6354" s="68" t="s">
        <v>287</v>
      </c>
      <c r="D6354" s="68" t="s">
        <v>359</v>
      </c>
      <c r="E6354" s="68" t="s">
        <v>464</v>
      </c>
      <c r="F6354" s="68" t="s">
        <v>77</v>
      </c>
      <c r="G6354" s="68" t="s">
        <v>273</v>
      </c>
      <c r="H6354" s="68" t="s">
        <v>369</v>
      </c>
      <c r="I6354" s="65">
        <v>12</v>
      </c>
      <c r="J6354" s="65">
        <v>403</v>
      </c>
      <c r="K6354" s="65" t="s">
        <v>428</v>
      </c>
    </row>
    <row r="6355" spans="1:11" ht="12.75" customHeight="1">
      <c r="A6355" s="68" t="s">
        <v>317</v>
      </c>
      <c r="B6355" s="68" t="s">
        <v>23</v>
      </c>
      <c r="C6355" s="68" t="s">
        <v>287</v>
      </c>
      <c r="D6355" s="68" t="s">
        <v>359</v>
      </c>
      <c r="E6355" s="68" t="s">
        <v>464</v>
      </c>
      <c r="F6355" s="68" t="s">
        <v>77</v>
      </c>
      <c r="G6355" s="68" t="s">
        <v>273</v>
      </c>
      <c r="H6355" s="68" t="s">
        <v>638</v>
      </c>
      <c r="I6355" s="65">
        <v>6</v>
      </c>
      <c r="J6355" s="65">
        <v>403</v>
      </c>
      <c r="K6355" s="65" t="s">
        <v>428</v>
      </c>
    </row>
    <row r="6356" spans="1:11" ht="12.75" customHeight="1">
      <c r="A6356" s="68" t="s">
        <v>317</v>
      </c>
      <c r="B6356" s="68" t="s">
        <v>23</v>
      </c>
      <c r="C6356" s="68" t="s">
        <v>287</v>
      </c>
      <c r="D6356" s="68" t="s">
        <v>359</v>
      </c>
      <c r="E6356" s="68" t="s">
        <v>464</v>
      </c>
      <c r="F6356" s="68" t="s">
        <v>77</v>
      </c>
      <c r="G6356" s="68" t="s">
        <v>273</v>
      </c>
      <c r="H6356" s="68" t="s">
        <v>638</v>
      </c>
      <c r="I6356" s="65">
        <v>3</v>
      </c>
      <c r="J6356" s="65">
        <v>418</v>
      </c>
      <c r="K6356" s="65" t="s">
        <v>429</v>
      </c>
    </row>
    <row r="6357" spans="1:11" ht="12.75" customHeight="1">
      <c r="A6357" s="68" t="s">
        <v>317</v>
      </c>
      <c r="B6357" s="68" t="s">
        <v>23</v>
      </c>
      <c r="C6357" s="68" t="s">
        <v>287</v>
      </c>
      <c r="D6357" s="68" t="s">
        <v>359</v>
      </c>
      <c r="E6357" s="68" t="s">
        <v>464</v>
      </c>
      <c r="F6357" s="68" t="s">
        <v>77</v>
      </c>
      <c r="G6357" s="68" t="s">
        <v>273</v>
      </c>
      <c r="H6357" s="68" t="s">
        <v>367</v>
      </c>
      <c r="I6357" s="65">
        <v>5</v>
      </c>
      <c r="J6357" s="65">
        <v>406</v>
      </c>
      <c r="K6357" s="65" t="s">
        <v>497</v>
      </c>
    </row>
    <row r="6358" spans="1:11" ht="12.75" customHeight="1">
      <c r="A6358" s="68" t="s">
        <v>317</v>
      </c>
      <c r="B6358" s="68" t="s">
        <v>23</v>
      </c>
      <c r="C6358" s="68" t="s">
        <v>287</v>
      </c>
      <c r="D6358" s="68" t="s">
        <v>359</v>
      </c>
      <c r="E6358" s="68" t="s">
        <v>464</v>
      </c>
      <c r="F6358" s="68" t="s">
        <v>77</v>
      </c>
      <c r="G6358" s="68" t="s">
        <v>273</v>
      </c>
      <c r="H6358" s="68" t="s">
        <v>247</v>
      </c>
      <c r="I6358" s="65">
        <v>5</v>
      </c>
      <c r="J6358" s="65">
        <v>406</v>
      </c>
      <c r="K6358" s="65" t="s">
        <v>497</v>
      </c>
    </row>
    <row r="6359" spans="1:11" ht="12.75" customHeight="1">
      <c r="A6359" s="68" t="s">
        <v>317</v>
      </c>
      <c r="B6359" s="68" t="s">
        <v>23</v>
      </c>
      <c r="C6359" s="68" t="s">
        <v>287</v>
      </c>
      <c r="D6359" s="68" t="s">
        <v>359</v>
      </c>
      <c r="E6359" s="68" t="s">
        <v>464</v>
      </c>
      <c r="F6359" s="68" t="s">
        <v>77</v>
      </c>
      <c r="G6359" s="68" t="s">
        <v>273</v>
      </c>
      <c r="H6359" s="68" t="s">
        <v>375</v>
      </c>
      <c r="I6359" s="65">
        <v>1</v>
      </c>
      <c r="J6359" s="65">
        <v>406</v>
      </c>
      <c r="K6359" s="65" t="s">
        <v>497</v>
      </c>
    </row>
    <row r="6360" spans="1:11" ht="12.75" customHeight="1">
      <c r="A6360" s="68" t="s">
        <v>317</v>
      </c>
      <c r="B6360" s="68" t="s">
        <v>23</v>
      </c>
      <c r="C6360" s="68" t="s">
        <v>287</v>
      </c>
      <c r="D6360" s="68" t="s">
        <v>359</v>
      </c>
      <c r="E6360" s="68" t="s">
        <v>464</v>
      </c>
      <c r="F6360" s="68" t="s">
        <v>77</v>
      </c>
      <c r="G6360" s="68" t="s">
        <v>273</v>
      </c>
      <c r="H6360" s="68" t="s">
        <v>368</v>
      </c>
      <c r="I6360" s="65">
        <v>7</v>
      </c>
      <c r="J6360" s="65">
        <v>406</v>
      </c>
      <c r="K6360" s="65" t="s">
        <v>497</v>
      </c>
    </row>
    <row r="6361" spans="1:11" ht="12.75" customHeight="1">
      <c r="A6361" s="68" t="s">
        <v>317</v>
      </c>
      <c r="B6361" s="68" t="s">
        <v>23</v>
      </c>
      <c r="C6361" s="68" t="s">
        <v>287</v>
      </c>
      <c r="D6361" s="68" t="s">
        <v>359</v>
      </c>
      <c r="E6361" s="68" t="s">
        <v>464</v>
      </c>
      <c r="F6361" s="68" t="s">
        <v>77</v>
      </c>
      <c r="G6361" s="68" t="s">
        <v>273</v>
      </c>
      <c r="H6361" s="68" t="s">
        <v>491</v>
      </c>
      <c r="I6361" s="65">
        <v>4</v>
      </c>
      <c r="J6361" s="65">
        <v>406</v>
      </c>
      <c r="K6361" s="65" t="s">
        <v>497</v>
      </c>
    </row>
    <row r="6362" spans="1:11" ht="12.75" customHeight="1">
      <c r="A6362" s="68" t="s">
        <v>317</v>
      </c>
      <c r="B6362" s="68" t="s">
        <v>23</v>
      </c>
      <c r="C6362" s="68" t="s">
        <v>287</v>
      </c>
      <c r="D6362" s="68" t="s">
        <v>359</v>
      </c>
      <c r="E6362" s="68" t="s">
        <v>464</v>
      </c>
      <c r="F6362" s="68" t="s">
        <v>77</v>
      </c>
      <c r="G6362" s="68" t="s">
        <v>273</v>
      </c>
      <c r="H6362" s="68" t="s">
        <v>369</v>
      </c>
      <c r="I6362" s="65">
        <v>63</v>
      </c>
      <c r="J6362" s="65">
        <v>406</v>
      </c>
      <c r="K6362" s="65" t="s">
        <v>497</v>
      </c>
    </row>
    <row r="6363" spans="1:11" ht="12.75" customHeight="1">
      <c r="A6363" s="68" t="s">
        <v>317</v>
      </c>
      <c r="B6363" s="68" t="s">
        <v>23</v>
      </c>
      <c r="C6363" s="68" t="s">
        <v>287</v>
      </c>
      <c r="D6363" s="68" t="s">
        <v>359</v>
      </c>
      <c r="E6363" s="68" t="s">
        <v>464</v>
      </c>
      <c r="F6363" s="68" t="s">
        <v>77</v>
      </c>
      <c r="G6363" s="68" t="s">
        <v>273</v>
      </c>
      <c r="H6363" s="68" t="s">
        <v>638</v>
      </c>
      <c r="I6363" s="65">
        <v>55</v>
      </c>
      <c r="J6363" s="65">
        <v>406</v>
      </c>
      <c r="K6363" s="65" t="s">
        <v>497</v>
      </c>
    </row>
    <row r="6364" spans="1:11" ht="12.75" customHeight="1">
      <c r="A6364" s="68" t="s">
        <v>317</v>
      </c>
      <c r="B6364" s="68" t="s">
        <v>23</v>
      </c>
      <c r="C6364" s="68" t="s">
        <v>287</v>
      </c>
      <c r="D6364" s="68" t="s">
        <v>359</v>
      </c>
      <c r="E6364" s="68" t="s">
        <v>464</v>
      </c>
      <c r="F6364" s="68" t="s">
        <v>77</v>
      </c>
      <c r="G6364" s="68" t="s">
        <v>273</v>
      </c>
      <c r="H6364" s="68" t="s">
        <v>247</v>
      </c>
      <c r="I6364" s="65">
        <v>3</v>
      </c>
      <c r="J6364" s="65">
        <v>425</v>
      </c>
      <c r="K6364" s="65" t="s">
        <v>379</v>
      </c>
    </row>
    <row r="6365" spans="1:11" ht="12.75" customHeight="1">
      <c r="A6365" s="68" t="s">
        <v>317</v>
      </c>
      <c r="B6365" s="68" t="s">
        <v>23</v>
      </c>
      <c r="C6365" s="68" t="s">
        <v>287</v>
      </c>
      <c r="D6365" s="68" t="s">
        <v>359</v>
      </c>
      <c r="E6365" s="68" t="s">
        <v>464</v>
      </c>
      <c r="F6365" s="68" t="s">
        <v>77</v>
      </c>
      <c r="G6365" s="68" t="s">
        <v>273</v>
      </c>
      <c r="H6365" s="68" t="s">
        <v>375</v>
      </c>
      <c r="I6365" s="65">
        <v>6</v>
      </c>
      <c r="J6365" s="65">
        <v>425</v>
      </c>
      <c r="K6365" s="65" t="s">
        <v>379</v>
      </c>
    </row>
    <row r="6366" spans="1:11" ht="12.75" customHeight="1">
      <c r="A6366" s="68" t="s">
        <v>317</v>
      </c>
      <c r="B6366" s="68" t="s">
        <v>23</v>
      </c>
      <c r="C6366" s="68" t="s">
        <v>287</v>
      </c>
      <c r="D6366" s="68" t="s">
        <v>359</v>
      </c>
      <c r="E6366" s="68" t="s">
        <v>464</v>
      </c>
      <c r="F6366" s="68" t="s">
        <v>77</v>
      </c>
      <c r="G6366" s="68" t="s">
        <v>273</v>
      </c>
      <c r="H6366" s="68" t="s">
        <v>368</v>
      </c>
      <c r="I6366" s="65">
        <v>5</v>
      </c>
      <c r="J6366" s="65">
        <v>425</v>
      </c>
      <c r="K6366" s="65" t="s">
        <v>379</v>
      </c>
    </row>
    <row r="6367" spans="1:11" ht="12.75" customHeight="1">
      <c r="A6367" s="68" t="s">
        <v>317</v>
      </c>
      <c r="B6367" s="68" t="s">
        <v>23</v>
      </c>
      <c r="C6367" s="68" t="s">
        <v>287</v>
      </c>
      <c r="D6367" s="68" t="s">
        <v>359</v>
      </c>
      <c r="E6367" s="68" t="s">
        <v>464</v>
      </c>
      <c r="F6367" s="68" t="s">
        <v>77</v>
      </c>
      <c r="G6367" s="68" t="s">
        <v>273</v>
      </c>
      <c r="H6367" s="68" t="s">
        <v>638</v>
      </c>
      <c r="I6367" s="65">
        <v>8</v>
      </c>
      <c r="J6367" s="65">
        <v>425</v>
      </c>
      <c r="K6367" s="65" t="s">
        <v>379</v>
      </c>
    </row>
    <row r="6368" spans="1:11" ht="12.75" customHeight="1">
      <c r="A6368" s="68" t="s">
        <v>317</v>
      </c>
      <c r="B6368" s="68" t="s">
        <v>23</v>
      </c>
      <c r="C6368" s="68" t="s">
        <v>287</v>
      </c>
      <c r="D6368" s="68" t="s">
        <v>359</v>
      </c>
      <c r="E6368" s="68" t="s">
        <v>464</v>
      </c>
      <c r="F6368" s="68" t="s">
        <v>77</v>
      </c>
      <c r="G6368" s="68" t="s">
        <v>273</v>
      </c>
      <c r="H6368" s="68" t="s">
        <v>368</v>
      </c>
      <c r="I6368" s="65">
        <v>2</v>
      </c>
      <c r="J6368" s="65">
        <v>429</v>
      </c>
      <c r="K6368" s="65" t="s">
        <v>380</v>
      </c>
    </row>
    <row r="6369" spans="1:11" ht="12.75" customHeight="1">
      <c r="A6369" s="68" t="s">
        <v>317</v>
      </c>
      <c r="B6369" s="68" t="s">
        <v>23</v>
      </c>
      <c r="C6369" s="68" t="s">
        <v>287</v>
      </c>
      <c r="D6369" s="68" t="s">
        <v>359</v>
      </c>
      <c r="E6369" s="68" t="s">
        <v>464</v>
      </c>
      <c r="F6369" s="68" t="s">
        <v>77</v>
      </c>
      <c r="G6369" s="68" t="s">
        <v>273</v>
      </c>
      <c r="H6369" s="68" t="s">
        <v>638</v>
      </c>
      <c r="I6369" s="65">
        <v>8</v>
      </c>
      <c r="J6369" s="65">
        <v>429</v>
      </c>
      <c r="K6369" s="65" t="s">
        <v>380</v>
      </c>
    </row>
    <row r="6370" spans="1:11" ht="12.75" customHeight="1">
      <c r="A6370" s="68" t="s">
        <v>317</v>
      </c>
      <c r="B6370" s="68" t="s">
        <v>23</v>
      </c>
      <c r="C6370" s="68" t="s">
        <v>287</v>
      </c>
      <c r="D6370" s="68" t="s">
        <v>359</v>
      </c>
      <c r="E6370" s="68" t="s">
        <v>464</v>
      </c>
      <c r="F6370" s="68" t="s">
        <v>77</v>
      </c>
      <c r="G6370" s="68" t="s">
        <v>273</v>
      </c>
      <c r="H6370" s="68" t="s">
        <v>368</v>
      </c>
      <c r="I6370" s="65">
        <v>9</v>
      </c>
      <c r="J6370" s="65">
        <v>423</v>
      </c>
      <c r="K6370" s="65" t="s">
        <v>381</v>
      </c>
    </row>
    <row r="6371" spans="1:11" ht="12.75" customHeight="1">
      <c r="A6371" s="68" t="s">
        <v>317</v>
      </c>
      <c r="B6371" s="68" t="s">
        <v>23</v>
      </c>
      <c r="C6371" s="68" t="s">
        <v>287</v>
      </c>
      <c r="D6371" s="68" t="s">
        <v>359</v>
      </c>
      <c r="E6371" s="68" t="s">
        <v>464</v>
      </c>
      <c r="F6371" s="68" t="s">
        <v>77</v>
      </c>
      <c r="G6371" s="68" t="s">
        <v>273</v>
      </c>
      <c r="H6371" s="68" t="s">
        <v>491</v>
      </c>
      <c r="I6371" s="65">
        <v>9</v>
      </c>
      <c r="J6371" s="65">
        <v>423</v>
      </c>
      <c r="K6371" s="65" t="s">
        <v>381</v>
      </c>
    </row>
    <row r="6372" spans="1:11" ht="12.75" customHeight="1">
      <c r="A6372" s="68" t="s">
        <v>317</v>
      </c>
      <c r="B6372" s="68" t="s">
        <v>23</v>
      </c>
      <c r="C6372" s="68" t="s">
        <v>287</v>
      </c>
      <c r="D6372" s="68" t="s">
        <v>359</v>
      </c>
      <c r="E6372" s="68" t="s">
        <v>464</v>
      </c>
      <c r="F6372" s="68" t="s">
        <v>77</v>
      </c>
      <c r="G6372" s="68" t="s">
        <v>273</v>
      </c>
      <c r="H6372" s="68" t="s">
        <v>369</v>
      </c>
      <c r="I6372" s="65">
        <v>2</v>
      </c>
      <c r="J6372" s="65">
        <v>423</v>
      </c>
      <c r="K6372" s="65" t="s">
        <v>381</v>
      </c>
    </row>
    <row r="6373" spans="1:11" ht="12.75" customHeight="1">
      <c r="A6373" s="68" t="s">
        <v>317</v>
      </c>
      <c r="B6373" s="68" t="s">
        <v>23</v>
      </c>
      <c r="C6373" s="68" t="s">
        <v>287</v>
      </c>
      <c r="D6373" s="68" t="s">
        <v>359</v>
      </c>
      <c r="E6373" s="68" t="s">
        <v>464</v>
      </c>
      <c r="F6373" s="68" t="s">
        <v>77</v>
      </c>
      <c r="G6373" s="68" t="s">
        <v>273</v>
      </c>
      <c r="H6373" s="68" t="s">
        <v>638</v>
      </c>
      <c r="I6373" s="65">
        <v>47</v>
      </c>
      <c r="J6373" s="65">
        <v>423</v>
      </c>
      <c r="K6373" s="65" t="s">
        <v>381</v>
      </c>
    </row>
    <row r="6374" spans="1:11" ht="12.75" customHeight="1">
      <c r="A6374" s="68" t="s">
        <v>317</v>
      </c>
      <c r="B6374" s="68" t="s">
        <v>23</v>
      </c>
      <c r="C6374" s="68" t="s">
        <v>287</v>
      </c>
      <c r="D6374" s="68" t="s">
        <v>359</v>
      </c>
      <c r="E6374" s="68" t="s">
        <v>464</v>
      </c>
      <c r="F6374" s="68" t="s">
        <v>77</v>
      </c>
      <c r="G6374" s="68" t="s">
        <v>273</v>
      </c>
      <c r="H6374" s="68" t="s">
        <v>247</v>
      </c>
      <c r="I6374" s="65">
        <v>10</v>
      </c>
      <c r="J6374" s="65">
        <v>420</v>
      </c>
      <c r="K6374" s="65" t="s">
        <v>274</v>
      </c>
    </row>
    <row r="6375" spans="1:11" ht="12.75" customHeight="1">
      <c r="A6375" s="68" t="s">
        <v>317</v>
      </c>
      <c r="B6375" s="68" t="s">
        <v>23</v>
      </c>
      <c r="C6375" s="68" t="s">
        <v>287</v>
      </c>
      <c r="D6375" s="68" t="s">
        <v>359</v>
      </c>
      <c r="E6375" s="68" t="s">
        <v>464</v>
      </c>
      <c r="F6375" s="68" t="s">
        <v>77</v>
      </c>
      <c r="G6375" s="68" t="s">
        <v>273</v>
      </c>
      <c r="H6375" s="68" t="s">
        <v>375</v>
      </c>
      <c r="I6375" s="65">
        <v>17</v>
      </c>
      <c r="J6375" s="65">
        <v>420</v>
      </c>
      <c r="K6375" s="65" t="s">
        <v>274</v>
      </c>
    </row>
    <row r="6376" spans="1:11" ht="12.75" customHeight="1">
      <c r="A6376" s="68" t="s">
        <v>317</v>
      </c>
      <c r="B6376" s="68" t="s">
        <v>23</v>
      </c>
      <c r="C6376" s="68" t="s">
        <v>287</v>
      </c>
      <c r="D6376" s="68" t="s">
        <v>359</v>
      </c>
      <c r="E6376" s="68" t="s">
        <v>464</v>
      </c>
      <c r="F6376" s="68" t="s">
        <v>77</v>
      </c>
      <c r="G6376" s="68" t="s">
        <v>273</v>
      </c>
      <c r="H6376" s="68" t="s">
        <v>368</v>
      </c>
      <c r="I6376" s="65">
        <v>24</v>
      </c>
      <c r="J6376" s="65">
        <v>420</v>
      </c>
      <c r="K6376" s="65" t="s">
        <v>274</v>
      </c>
    </row>
    <row r="6377" spans="1:11" ht="12.75" customHeight="1">
      <c r="A6377" s="68" t="s">
        <v>317</v>
      </c>
      <c r="B6377" s="68" t="s">
        <v>23</v>
      </c>
      <c r="C6377" s="68" t="s">
        <v>287</v>
      </c>
      <c r="D6377" s="68" t="s">
        <v>359</v>
      </c>
      <c r="E6377" s="68" t="s">
        <v>464</v>
      </c>
      <c r="F6377" s="68" t="s">
        <v>77</v>
      </c>
      <c r="G6377" s="68" t="s">
        <v>273</v>
      </c>
      <c r="H6377" s="68" t="s">
        <v>491</v>
      </c>
      <c r="I6377" s="65">
        <v>7</v>
      </c>
      <c r="J6377" s="65">
        <v>420</v>
      </c>
      <c r="K6377" s="65" t="s">
        <v>274</v>
      </c>
    </row>
    <row r="6378" spans="1:11" ht="12.75" customHeight="1">
      <c r="A6378" s="68" t="s">
        <v>317</v>
      </c>
      <c r="B6378" s="68" t="s">
        <v>23</v>
      </c>
      <c r="C6378" s="68" t="s">
        <v>287</v>
      </c>
      <c r="D6378" s="68" t="s">
        <v>359</v>
      </c>
      <c r="E6378" s="68" t="s">
        <v>464</v>
      </c>
      <c r="F6378" s="68" t="s">
        <v>77</v>
      </c>
      <c r="G6378" s="68" t="s">
        <v>273</v>
      </c>
      <c r="H6378" s="68" t="s">
        <v>369</v>
      </c>
      <c r="I6378" s="65">
        <v>15</v>
      </c>
      <c r="J6378" s="65">
        <v>420</v>
      </c>
      <c r="K6378" s="65" t="s">
        <v>274</v>
      </c>
    </row>
    <row r="6379" spans="1:11" ht="12.75" customHeight="1">
      <c r="A6379" s="68" t="s">
        <v>317</v>
      </c>
      <c r="B6379" s="68" t="s">
        <v>23</v>
      </c>
      <c r="C6379" s="68" t="s">
        <v>287</v>
      </c>
      <c r="D6379" s="68" t="s">
        <v>359</v>
      </c>
      <c r="E6379" s="68" t="s">
        <v>464</v>
      </c>
      <c r="F6379" s="68" t="s">
        <v>77</v>
      </c>
      <c r="G6379" s="68" t="s">
        <v>273</v>
      </c>
      <c r="H6379" s="68" t="s">
        <v>638</v>
      </c>
      <c r="I6379" s="65">
        <v>35</v>
      </c>
      <c r="J6379" s="65">
        <v>420</v>
      </c>
      <c r="K6379" s="65" t="s">
        <v>274</v>
      </c>
    </row>
    <row r="6380" spans="1:11" ht="12.75" customHeight="1">
      <c r="A6380" s="68" t="s">
        <v>317</v>
      </c>
      <c r="B6380" s="68" t="s">
        <v>23</v>
      </c>
      <c r="C6380" s="68" t="s">
        <v>287</v>
      </c>
      <c r="D6380" s="68" t="s">
        <v>359</v>
      </c>
      <c r="E6380" s="68" t="s">
        <v>464</v>
      </c>
      <c r="F6380" s="68" t="s">
        <v>77</v>
      </c>
      <c r="G6380" s="68" t="s">
        <v>273</v>
      </c>
      <c r="H6380" s="68" t="s">
        <v>638</v>
      </c>
      <c r="I6380" s="65">
        <v>56</v>
      </c>
      <c r="J6380" s="65">
        <v>417</v>
      </c>
      <c r="K6380" s="65" t="s">
        <v>499</v>
      </c>
    </row>
    <row r="6381" spans="1:11" ht="12.75" customHeight="1">
      <c r="A6381" s="68" t="s">
        <v>317</v>
      </c>
      <c r="B6381" s="68" t="s">
        <v>23</v>
      </c>
      <c r="C6381" s="68" t="s">
        <v>287</v>
      </c>
      <c r="D6381" s="68" t="s">
        <v>359</v>
      </c>
      <c r="E6381" s="68" t="s">
        <v>464</v>
      </c>
      <c r="F6381" s="68" t="s">
        <v>77</v>
      </c>
      <c r="G6381" s="68" t="s">
        <v>273</v>
      </c>
      <c r="H6381" s="68" t="s">
        <v>638</v>
      </c>
      <c r="I6381" s="65">
        <v>10</v>
      </c>
      <c r="J6381" s="65">
        <v>413</v>
      </c>
      <c r="K6381" s="65" t="s">
        <v>500</v>
      </c>
    </row>
    <row r="6382" spans="1:11" ht="12.75" customHeight="1">
      <c r="A6382" s="68" t="s">
        <v>317</v>
      </c>
      <c r="B6382" s="68" t="s">
        <v>23</v>
      </c>
      <c r="C6382" s="68" t="s">
        <v>287</v>
      </c>
      <c r="D6382" s="68" t="s">
        <v>359</v>
      </c>
      <c r="E6382" s="68" t="s">
        <v>464</v>
      </c>
      <c r="F6382" s="68" t="s">
        <v>77</v>
      </c>
      <c r="G6382" s="68" t="s">
        <v>273</v>
      </c>
      <c r="H6382" s="68" t="s">
        <v>368</v>
      </c>
      <c r="I6382" s="65">
        <v>5</v>
      </c>
      <c r="J6382" s="65">
        <v>431</v>
      </c>
      <c r="K6382" s="65" t="s">
        <v>282</v>
      </c>
    </row>
    <row r="6383" spans="1:11" ht="12.75" customHeight="1">
      <c r="A6383" s="68" t="s">
        <v>317</v>
      </c>
      <c r="B6383" s="68" t="s">
        <v>23</v>
      </c>
      <c r="C6383" s="68" t="s">
        <v>287</v>
      </c>
      <c r="D6383" s="68" t="s">
        <v>359</v>
      </c>
      <c r="E6383" s="68" t="s">
        <v>464</v>
      </c>
      <c r="F6383" s="68" t="s">
        <v>77</v>
      </c>
      <c r="G6383" s="68" t="s">
        <v>273</v>
      </c>
      <c r="H6383" s="68" t="s">
        <v>369</v>
      </c>
      <c r="I6383" s="65">
        <v>1</v>
      </c>
      <c r="J6383" s="65">
        <v>431</v>
      </c>
      <c r="K6383" s="65" t="s">
        <v>282</v>
      </c>
    </row>
    <row r="6384" spans="1:11" ht="12.75" customHeight="1">
      <c r="A6384" s="68" t="s">
        <v>317</v>
      </c>
      <c r="B6384" s="68" t="s">
        <v>23</v>
      </c>
      <c r="C6384" s="68" t="s">
        <v>287</v>
      </c>
      <c r="D6384" s="68" t="s">
        <v>359</v>
      </c>
      <c r="E6384" s="68" t="s">
        <v>464</v>
      </c>
      <c r="F6384" s="68" t="s">
        <v>77</v>
      </c>
      <c r="G6384" s="68" t="s">
        <v>273</v>
      </c>
      <c r="H6384" s="68" t="s">
        <v>367</v>
      </c>
      <c r="I6384" s="65">
        <v>2</v>
      </c>
      <c r="J6384" s="65">
        <v>450</v>
      </c>
      <c r="K6384" s="65" t="s">
        <v>530</v>
      </c>
    </row>
    <row r="6385" spans="1:11" ht="12.75" customHeight="1">
      <c r="A6385" s="68" t="s">
        <v>317</v>
      </c>
      <c r="B6385" s="68" t="s">
        <v>23</v>
      </c>
      <c r="C6385" s="68" t="s">
        <v>287</v>
      </c>
      <c r="D6385" s="68" t="s">
        <v>359</v>
      </c>
      <c r="E6385" s="68" t="s">
        <v>464</v>
      </c>
      <c r="F6385" s="68" t="s">
        <v>77</v>
      </c>
      <c r="G6385" s="68" t="s">
        <v>273</v>
      </c>
      <c r="H6385" s="68" t="s">
        <v>247</v>
      </c>
      <c r="I6385" s="65">
        <v>3</v>
      </c>
      <c r="J6385" s="65">
        <v>450</v>
      </c>
      <c r="K6385" s="65" t="s">
        <v>530</v>
      </c>
    </row>
    <row r="6386" spans="1:11" ht="12.75" customHeight="1">
      <c r="A6386" s="68" t="s">
        <v>317</v>
      </c>
      <c r="B6386" s="68" t="s">
        <v>23</v>
      </c>
      <c r="C6386" s="68" t="s">
        <v>287</v>
      </c>
      <c r="D6386" s="68" t="s">
        <v>359</v>
      </c>
      <c r="E6386" s="68" t="s">
        <v>464</v>
      </c>
      <c r="F6386" s="68" t="s">
        <v>77</v>
      </c>
      <c r="G6386" s="68" t="s">
        <v>273</v>
      </c>
      <c r="H6386" s="68" t="s">
        <v>638</v>
      </c>
      <c r="I6386" s="65">
        <v>1</v>
      </c>
      <c r="J6386" s="65">
        <v>440</v>
      </c>
      <c r="K6386" s="65" t="s">
        <v>501</v>
      </c>
    </row>
    <row r="6387" spans="1:11" ht="12.75" customHeight="1">
      <c r="A6387" s="68" t="s">
        <v>317</v>
      </c>
      <c r="B6387" s="68" t="s">
        <v>23</v>
      </c>
      <c r="C6387" s="68" t="s">
        <v>287</v>
      </c>
      <c r="D6387" s="68" t="s">
        <v>359</v>
      </c>
      <c r="E6387" s="68" t="s">
        <v>464</v>
      </c>
      <c r="F6387" s="68" t="s">
        <v>79</v>
      </c>
      <c r="G6387" s="68" t="s">
        <v>392</v>
      </c>
      <c r="H6387" s="68" t="s">
        <v>638</v>
      </c>
      <c r="I6387" s="65">
        <v>12</v>
      </c>
      <c r="J6387" s="65">
        <v>801</v>
      </c>
      <c r="K6387" s="65" t="s">
        <v>393</v>
      </c>
    </row>
    <row r="6388" spans="1:11" ht="12.75" customHeight="1">
      <c r="A6388" s="68" t="s">
        <v>317</v>
      </c>
      <c r="B6388" s="68" t="s">
        <v>23</v>
      </c>
      <c r="C6388" s="68" t="s">
        <v>287</v>
      </c>
      <c r="D6388" s="68" t="s">
        <v>359</v>
      </c>
      <c r="E6388" s="68" t="s">
        <v>464</v>
      </c>
      <c r="F6388" s="68" t="s">
        <v>80</v>
      </c>
      <c r="G6388" s="68" t="s">
        <v>395</v>
      </c>
      <c r="H6388" s="68" t="s">
        <v>491</v>
      </c>
      <c r="I6388" s="65">
        <v>6</v>
      </c>
      <c r="J6388" s="65">
        <v>618</v>
      </c>
      <c r="K6388" s="65" t="s">
        <v>396</v>
      </c>
    </row>
    <row r="6389" spans="1:11" ht="12.75" customHeight="1">
      <c r="A6389" s="68" t="s">
        <v>317</v>
      </c>
      <c r="B6389" s="68" t="s">
        <v>23</v>
      </c>
      <c r="C6389" s="68" t="s">
        <v>287</v>
      </c>
      <c r="D6389" s="68" t="s">
        <v>359</v>
      </c>
      <c r="E6389" s="68" t="s">
        <v>464</v>
      </c>
      <c r="F6389" s="68" t="s">
        <v>80</v>
      </c>
      <c r="G6389" s="68" t="s">
        <v>395</v>
      </c>
      <c r="H6389" s="68" t="s">
        <v>638</v>
      </c>
      <c r="I6389" s="65">
        <v>1</v>
      </c>
      <c r="J6389" s="65">
        <v>615</v>
      </c>
      <c r="K6389" s="65" t="s">
        <v>398</v>
      </c>
    </row>
    <row r="6390" spans="1:11" ht="12.75" customHeight="1">
      <c r="A6390" s="68" t="s">
        <v>317</v>
      </c>
      <c r="B6390" s="68" t="s">
        <v>23</v>
      </c>
      <c r="C6390" s="68" t="s">
        <v>287</v>
      </c>
      <c r="D6390" s="68" t="s">
        <v>359</v>
      </c>
      <c r="E6390" s="68" t="s">
        <v>464</v>
      </c>
      <c r="F6390" s="68" t="s">
        <v>82</v>
      </c>
      <c r="G6390" s="68" t="s">
        <v>403</v>
      </c>
      <c r="H6390" s="68" t="s">
        <v>366</v>
      </c>
      <c r="I6390" s="65">
        <v>7</v>
      </c>
      <c r="J6390" s="65">
        <v>930</v>
      </c>
      <c r="K6390" s="65" t="s">
        <v>249</v>
      </c>
    </row>
    <row r="6391" spans="1:11" ht="12.75" customHeight="1">
      <c r="A6391" s="68" t="s">
        <v>317</v>
      </c>
      <c r="B6391" s="68" t="s">
        <v>23</v>
      </c>
      <c r="C6391" s="68" t="s">
        <v>287</v>
      </c>
      <c r="D6391" s="68" t="s">
        <v>359</v>
      </c>
      <c r="E6391" s="68" t="s">
        <v>464</v>
      </c>
      <c r="F6391" s="68" t="s">
        <v>82</v>
      </c>
      <c r="G6391" s="68" t="s">
        <v>403</v>
      </c>
      <c r="H6391" s="68" t="s">
        <v>367</v>
      </c>
      <c r="I6391" s="65">
        <v>412</v>
      </c>
      <c r="J6391" s="65">
        <v>930</v>
      </c>
      <c r="K6391" s="65" t="s">
        <v>249</v>
      </c>
    </row>
    <row r="6392" spans="1:11" ht="12.75" customHeight="1">
      <c r="A6392" s="68" t="s">
        <v>317</v>
      </c>
      <c r="B6392" s="68" t="s">
        <v>23</v>
      </c>
      <c r="C6392" s="68" t="s">
        <v>287</v>
      </c>
      <c r="D6392" s="68" t="s">
        <v>359</v>
      </c>
      <c r="E6392" s="68" t="s">
        <v>464</v>
      </c>
      <c r="F6392" s="68" t="s">
        <v>82</v>
      </c>
      <c r="G6392" s="68" t="s">
        <v>403</v>
      </c>
      <c r="H6392" s="68" t="s">
        <v>247</v>
      </c>
      <c r="I6392" s="65">
        <v>950</v>
      </c>
      <c r="J6392" s="65">
        <v>930</v>
      </c>
      <c r="K6392" s="65" t="s">
        <v>249</v>
      </c>
    </row>
    <row r="6393" spans="1:11" ht="12.75" customHeight="1">
      <c r="A6393" s="68" t="s">
        <v>317</v>
      </c>
      <c r="B6393" s="68" t="s">
        <v>23</v>
      </c>
      <c r="C6393" s="68" t="s">
        <v>287</v>
      </c>
      <c r="D6393" s="68" t="s">
        <v>359</v>
      </c>
      <c r="E6393" s="68" t="s">
        <v>464</v>
      </c>
      <c r="F6393" s="68" t="s">
        <v>82</v>
      </c>
      <c r="G6393" s="68" t="s">
        <v>403</v>
      </c>
      <c r="H6393" s="68" t="s">
        <v>375</v>
      </c>
      <c r="I6393" s="65">
        <v>766</v>
      </c>
      <c r="J6393" s="65">
        <v>930</v>
      </c>
      <c r="K6393" s="65" t="s">
        <v>249</v>
      </c>
    </row>
    <row r="6394" spans="1:11" ht="12.75" customHeight="1">
      <c r="A6394" s="68" t="s">
        <v>317</v>
      </c>
      <c r="B6394" s="68" t="s">
        <v>23</v>
      </c>
      <c r="C6394" s="68" t="s">
        <v>287</v>
      </c>
      <c r="D6394" s="68" t="s">
        <v>359</v>
      </c>
      <c r="E6394" s="68" t="s">
        <v>464</v>
      </c>
      <c r="F6394" s="68" t="s">
        <v>82</v>
      </c>
      <c r="G6394" s="68" t="s">
        <v>403</v>
      </c>
      <c r="H6394" s="68" t="s">
        <v>368</v>
      </c>
      <c r="I6394" s="65">
        <v>575</v>
      </c>
      <c r="J6394" s="65">
        <v>930</v>
      </c>
      <c r="K6394" s="65" t="s">
        <v>249</v>
      </c>
    </row>
    <row r="6395" spans="1:11" ht="12.75" customHeight="1">
      <c r="A6395" s="68" t="s">
        <v>317</v>
      </c>
      <c r="B6395" s="68" t="s">
        <v>23</v>
      </c>
      <c r="C6395" s="68" t="s">
        <v>287</v>
      </c>
      <c r="D6395" s="68" t="s">
        <v>359</v>
      </c>
      <c r="E6395" s="68" t="s">
        <v>464</v>
      </c>
      <c r="F6395" s="68" t="s">
        <v>82</v>
      </c>
      <c r="G6395" s="68" t="s">
        <v>403</v>
      </c>
      <c r="H6395" s="68" t="s">
        <v>491</v>
      </c>
      <c r="I6395" s="65">
        <v>644</v>
      </c>
      <c r="J6395" s="65">
        <v>930</v>
      </c>
      <c r="K6395" s="65" t="s">
        <v>249</v>
      </c>
    </row>
    <row r="6396" spans="1:11" ht="12.75" customHeight="1">
      <c r="A6396" s="68" t="s">
        <v>317</v>
      </c>
      <c r="B6396" s="68" t="s">
        <v>23</v>
      </c>
      <c r="C6396" s="68" t="s">
        <v>287</v>
      </c>
      <c r="D6396" s="68" t="s">
        <v>359</v>
      </c>
      <c r="E6396" s="68" t="s">
        <v>464</v>
      </c>
      <c r="F6396" s="68" t="s">
        <v>82</v>
      </c>
      <c r="G6396" s="68" t="s">
        <v>403</v>
      </c>
      <c r="H6396" s="68" t="s">
        <v>369</v>
      </c>
      <c r="I6396" s="65">
        <v>717</v>
      </c>
      <c r="J6396" s="65">
        <v>930</v>
      </c>
      <c r="K6396" s="65" t="s">
        <v>249</v>
      </c>
    </row>
    <row r="6397" spans="1:11" ht="12.75" customHeight="1">
      <c r="A6397" s="68" t="s">
        <v>317</v>
      </c>
      <c r="B6397" s="68" t="s">
        <v>23</v>
      </c>
      <c r="C6397" s="68" t="s">
        <v>287</v>
      </c>
      <c r="D6397" s="68" t="s">
        <v>359</v>
      </c>
      <c r="E6397" s="68" t="s">
        <v>464</v>
      </c>
      <c r="F6397" s="68" t="s">
        <v>82</v>
      </c>
      <c r="G6397" s="68" t="s">
        <v>403</v>
      </c>
      <c r="H6397" s="68" t="s">
        <v>638</v>
      </c>
      <c r="I6397" s="65">
        <v>2438</v>
      </c>
      <c r="J6397" s="65">
        <v>930</v>
      </c>
      <c r="K6397" s="65" t="s">
        <v>249</v>
      </c>
    </row>
    <row r="6398" spans="1:11" ht="12.75" customHeight="1">
      <c r="A6398" s="68" t="s">
        <v>318</v>
      </c>
      <c r="B6398" s="68" t="s">
        <v>465</v>
      </c>
      <c r="C6398" s="68" t="s">
        <v>287</v>
      </c>
      <c r="D6398" s="68" t="s">
        <v>359</v>
      </c>
      <c r="E6398" s="68" t="s">
        <v>360</v>
      </c>
      <c r="F6398" s="68" t="s">
        <v>204</v>
      </c>
      <c r="G6398" s="68" t="s">
        <v>384</v>
      </c>
      <c r="H6398" s="68" t="s">
        <v>368</v>
      </c>
      <c r="I6398" s="65">
        <v>11</v>
      </c>
      <c r="J6398" s="65">
        <v>708</v>
      </c>
      <c r="K6398" s="65" t="s">
        <v>385</v>
      </c>
    </row>
    <row r="6399" spans="1:11" ht="12.75" customHeight="1">
      <c r="A6399" s="68" t="s">
        <v>318</v>
      </c>
      <c r="B6399" s="68" t="s">
        <v>465</v>
      </c>
      <c r="C6399" s="68" t="s">
        <v>287</v>
      </c>
      <c r="D6399" s="68" t="s">
        <v>359</v>
      </c>
      <c r="E6399" s="68" t="s">
        <v>360</v>
      </c>
      <c r="F6399" s="68" t="s">
        <v>204</v>
      </c>
      <c r="G6399" s="68" t="s">
        <v>384</v>
      </c>
      <c r="H6399" s="68" t="s">
        <v>491</v>
      </c>
      <c r="I6399" s="65">
        <v>810</v>
      </c>
      <c r="J6399" s="65">
        <v>708</v>
      </c>
      <c r="K6399" s="65" t="s">
        <v>385</v>
      </c>
    </row>
    <row r="6400" spans="1:11" ht="12.75" customHeight="1">
      <c r="A6400" s="68" t="s">
        <v>318</v>
      </c>
      <c r="B6400" s="68" t="s">
        <v>465</v>
      </c>
      <c r="C6400" s="68" t="s">
        <v>287</v>
      </c>
      <c r="D6400" s="68" t="s">
        <v>359</v>
      </c>
      <c r="E6400" s="68" t="s">
        <v>360</v>
      </c>
      <c r="F6400" s="68" t="s">
        <v>204</v>
      </c>
      <c r="G6400" s="68" t="s">
        <v>384</v>
      </c>
      <c r="H6400" s="68" t="s">
        <v>369</v>
      </c>
      <c r="I6400" s="65">
        <v>722</v>
      </c>
      <c r="J6400" s="65">
        <v>708</v>
      </c>
      <c r="K6400" s="65" t="s">
        <v>385</v>
      </c>
    </row>
    <row r="6401" spans="1:11" ht="12.75" customHeight="1">
      <c r="A6401" s="68" t="s">
        <v>318</v>
      </c>
      <c r="B6401" s="68" t="s">
        <v>465</v>
      </c>
      <c r="C6401" s="68" t="s">
        <v>287</v>
      </c>
      <c r="D6401" s="68" t="s">
        <v>359</v>
      </c>
      <c r="E6401" s="68" t="s">
        <v>360</v>
      </c>
      <c r="F6401" s="68" t="s">
        <v>204</v>
      </c>
      <c r="G6401" s="68" t="s">
        <v>384</v>
      </c>
      <c r="H6401" s="68" t="s">
        <v>638</v>
      </c>
      <c r="I6401" s="65">
        <v>1093</v>
      </c>
      <c r="J6401" s="65">
        <v>708</v>
      </c>
      <c r="K6401" s="65" t="s">
        <v>385</v>
      </c>
    </row>
    <row r="6402" spans="1:11" ht="12.75" customHeight="1">
      <c r="A6402" s="68" t="s">
        <v>318</v>
      </c>
      <c r="B6402" s="68" t="s">
        <v>465</v>
      </c>
      <c r="C6402" s="68" t="s">
        <v>287</v>
      </c>
      <c r="D6402" s="68" t="s">
        <v>359</v>
      </c>
      <c r="E6402" s="68" t="s">
        <v>360</v>
      </c>
      <c r="F6402" s="68" t="s">
        <v>82</v>
      </c>
      <c r="G6402" s="68" t="s">
        <v>403</v>
      </c>
      <c r="H6402" s="68" t="s">
        <v>375</v>
      </c>
      <c r="I6402" s="65">
        <v>1476</v>
      </c>
      <c r="J6402" s="65">
        <v>930</v>
      </c>
      <c r="K6402" s="65" t="s">
        <v>249</v>
      </c>
    </row>
    <row r="6403" spans="1:11" ht="12.75" customHeight="1">
      <c r="A6403" s="68" t="s">
        <v>318</v>
      </c>
      <c r="B6403" s="68" t="s">
        <v>465</v>
      </c>
      <c r="C6403" s="68" t="s">
        <v>287</v>
      </c>
      <c r="D6403" s="68" t="s">
        <v>359</v>
      </c>
      <c r="E6403" s="68" t="s">
        <v>360</v>
      </c>
      <c r="F6403" s="68" t="s">
        <v>82</v>
      </c>
      <c r="G6403" s="68" t="s">
        <v>403</v>
      </c>
      <c r="H6403" s="68" t="s">
        <v>368</v>
      </c>
      <c r="I6403" s="65">
        <v>7989</v>
      </c>
      <c r="J6403" s="65">
        <v>930</v>
      </c>
      <c r="K6403" s="65" t="s">
        <v>249</v>
      </c>
    </row>
    <row r="6404" spans="1:11" ht="12.75" customHeight="1">
      <c r="A6404" s="68" t="s">
        <v>318</v>
      </c>
      <c r="B6404" s="68" t="s">
        <v>465</v>
      </c>
      <c r="C6404" s="68" t="s">
        <v>287</v>
      </c>
      <c r="D6404" s="68" t="s">
        <v>359</v>
      </c>
      <c r="E6404" s="68" t="s">
        <v>360</v>
      </c>
      <c r="F6404" s="68" t="s">
        <v>82</v>
      </c>
      <c r="G6404" s="68" t="s">
        <v>403</v>
      </c>
      <c r="H6404" s="68" t="s">
        <v>491</v>
      </c>
      <c r="I6404" s="65">
        <v>8788</v>
      </c>
      <c r="J6404" s="65">
        <v>930</v>
      </c>
      <c r="K6404" s="65" t="s">
        <v>249</v>
      </c>
    </row>
    <row r="6405" spans="1:11" ht="12.75" customHeight="1">
      <c r="A6405" s="68" t="s">
        <v>318</v>
      </c>
      <c r="B6405" s="68" t="s">
        <v>465</v>
      </c>
      <c r="C6405" s="68" t="s">
        <v>287</v>
      </c>
      <c r="D6405" s="68" t="s">
        <v>359</v>
      </c>
      <c r="E6405" s="68" t="s">
        <v>360</v>
      </c>
      <c r="F6405" s="68" t="s">
        <v>82</v>
      </c>
      <c r="G6405" s="68" t="s">
        <v>403</v>
      </c>
      <c r="H6405" s="68" t="s">
        <v>369</v>
      </c>
      <c r="I6405" s="65">
        <v>5076</v>
      </c>
      <c r="J6405" s="65">
        <v>930</v>
      </c>
      <c r="K6405" s="65" t="s">
        <v>249</v>
      </c>
    </row>
    <row r="6406" spans="1:11" ht="12.75" customHeight="1">
      <c r="A6406" s="68" t="s">
        <v>318</v>
      </c>
      <c r="B6406" s="68" t="s">
        <v>465</v>
      </c>
      <c r="C6406" s="68" t="s">
        <v>287</v>
      </c>
      <c r="D6406" s="68" t="s">
        <v>359</v>
      </c>
      <c r="E6406" s="68" t="s">
        <v>360</v>
      </c>
      <c r="F6406" s="68" t="s">
        <v>82</v>
      </c>
      <c r="G6406" s="68" t="s">
        <v>403</v>
      </c>
      <c r="H6406" s="68" t="s">
        <v>638</v>
      </c>
      <c r="I6406" s="65">
        <v>4081</v>
      </c>
      <c r="J6406" s="65">
        <v>930</v>
      </c>
      <c r="K6406" s="65" t="s">
        <v>249</v>
      </c>
    </row>
    <row r="6407" spans="1:11" ht="12.75" customHeight="1">
      <c r="A6407" s="68" t="s">
        <v>229</v>
      </c>
      <c r="B6407" s="68" t="s">
        <v>466</v>
      </c>
      <c r="C6407" s="68" t="s">
        <v>271</v>
      </c>
      <c r="D6407" s="68" t="s">
        <v>531</v>
      </c>
      <c r="E6407" s="68" t="s">
        <v>360</v>
      </c>
      <c r="F6407" s="68" t="s">
        <v>75</v>
      </c>
      <c r="G6407" s="68" t="s">
        <v>246</v>
      </c>
      <c r="H6407" s="68" t="s">
        <v>368</v>
      </c>
      <c r="I6407" s="65">
        <v>66</v>
      </c>
      <c r="J6407" s="65">
        <v>104</v>
      </c>
      <c r="K6407" s="65" t="s">
        <v>361</v>
      </c>
    </row>
    <row r="6408" spans="1:11" ht="12.75" customHeight="1">
      <c r="A6408" s="68" t="s">
        <v>229</v>
      </c>
      <c r="B6408" s="68" t="s">
        <v>466</v>
      </c>
      <c r="C6408" s="68" t="s">
        <v>271</v>
      </c>
      <c r="D6408" s="68" t="s">
        <v>531</v>
      </c>
      <c r="E6408" s="68" t="s">
        <v>360</v>
      </c>
      <c r="F6408" s="68" t="s">
        <v>75</v>
      </c>
      <c r="G6408" s="68" t="s">
        <v>246</v>
      </c>
      <c r="H6408" s="68" t="s">
        <v>491</v>
      </c>
      <c r="I6408" s="65">
        <v>8465</v>
      </c>
      <c r="J6408" s="65">
        <v>104</v>
      </c>
      <c r="K6408" s="65" t="s">
        <v>361</v>
      </c>
    </row>
    <row r="6409" spans="1:11" ht="12.75" customHeight="1">
      <c r="A6409" s="68" t="s">
        <v>229</v>
      </c>
      <c r="B6409" s="68" t="s">
        <v>466</v>
      </c>
      <c r="C6409" s="68" t="s">
        <v>271</v>
      </c>
      <c r="D6409" s="68" t="s">
        <v>531</v>
      </c>
      <c r="E6409" s="68" t="s">
        <v>360</v>
      </c>
      <c r="F6409" s="68" t="s">
        <v>75</v>
      </c>
      <c r="G6409" s="68" t="s">
        <v>246</v>
      </c>
      <c r="H6409" s="68" t="s">
        <v>369</v>
      </c>
      <c r="I6409" s="65">
        <v>11703</v>
      </c>
      <c r="J6409" s="65">
        <v>104</v>
      </c>
      <c r="K6409" s="65" t="s">
        <v>361</v>
      </c>
    </row>
    <row r="6410" spans="1:11" ht="12.75" customHeight="1">
      <c r="A6410" s="68" t="s">
        <v>229</v>
      </c>
      <c r="B6410" s="68" t="s">
        <v>466</v>
      </c>
      <c r="C6410" s="68" t="s">
        <v>271</v>
      </c>
      <c r="D6410" s="68" t="s">
        <v>531</v>
      </c>
      <c r="E6410" s="68" t="s">
        <v>360</v>
      </c>
      <c r="F6410" s="68" t="s">
        <v>75</v>
      </c>
      <c r="G6410" s="68" t="s">
        <v>246</v>
      </c>
      <c r="H6410" s="68" t="s">
        <v>638</v>
      </c>
      <c r="I6410" s="65">
        <v>12546</v>
      </c>
      <c r="J6410" s="65">
        <v>104</v>
      </c>
      <c r="K6410" s="65" t="s">
        <v>361</v>
      </c>
    </row>
    <row r="6411" spans="1:11" ht="12.75" customHeight="1">
      <c r="A6411" s="68" t="s">
        <v>229</v>
      </c>
      <c r="B6411" s="68" t="s">
        <v>466</v>
      </c>
      <c r="C6411" s="68" t="s">
        <v>271</v>
      </c>
      <c r="D6411" s="68" t="s">
        <v>531</v>
      </c>
      <c r="E6411" s="68" t="s">
        <v>360</v>
      </c>
      <c r="F6411" s="68" t="s">
        <v>75</v>
      </c>
      <c r="G6411" s="68" t="s">
        <v>246</v>
      </c>
      <c r="H6411" s="68" t="s">
        <v>491</v>
      </c>
      <c r="I6411" s="65">
        <v>138</v>
      </c>
      <c r="J6411" s="65">
        <v>103</v>
      </c>
      <c r="K6411" s="65" t="s">
        <v>370</v>
      </c>
    </row>
    <row r="6412" spans="1:11" ht="12.75" customHeight="1">
      <c r="A6412" s="68" t="s">
        <v>229</v>
      </c>
      <c r="B6412" s="68" t="s">
        <v>466</v>
      </c>
      <c r="C6412" s="68" t="s">
        <v>271</v>
      </c>
      <c r="D6412" s="68" t="s">
        <v>531</v>
      </c>
      <c r="E6412" s="68" t="s">
        <v>360</v>
      </c>
      <c r="F6412" s="68" t="s">
        <v>75</v>
      </c>
      <c r="G6412" s="68" t="s">
        <v>246</v>
      </c>
      <c r="H6412" s="68" t="s">
        <v>369</v>
      </c>
      <c r="I6412" s="65">
        <v>115</v>
      </c>
      <c r="J6412" s="65">
        <v>103</v>
      </c>
      <c r="K6412" s="65" t="s">
        <v>370</v>
      </c>
    </row>
    <row r="6413" spans="1:11" ht="12.75" customHeight="1">
      <c r="A6413" s="68" t="s">
        <v>229</v>
      </c>
      <c r="B6413" s="68" t="s">
        <v>466</v>
      </c>
      <c r="C6413" s="68" t="s">
        <v>271</v>
      </c>
      <c r="D6413" s="68" t="s">
        <v>531</v>
      </c>
      <c r="E6413" s="68" t="s">
        <v>360</v>
      </c>
      <c r="F6413" s="68" t="s">
        <v>75</v>
      </c>
      <c r="G6413" s="68" t="s">
        <v>246</v>
      </c>
      <c r="H6413" s="68" t="s">
        <v>638</v>
      </c>
      <c r="I6413" s="65">
        <v>126</v>
      </c>
      <c r="J6413" s="65">
        <v>103</v>
      </c>
      <c r="K6413" s="65" t="s">
        <v>370</v>
      </c>
    </row>
    <row r="6414" spans="1:11" ht="12.75" customHeight="1">
      <c r="A6414" s="68" t="s">
        <v>229</v>
      </c>
      <c r="B6414" s="68" t="s">
        <v>466</v>
      </c>
      <c r="C6414" s="68" t="s">
        <v>271</v>
      </c>
      <c r="D6414" s="68" t="s">
        <v>531</v>
      </c>
      <c r="E6414" s="68" t="s">
        <v>360</v>
      </c>
      <c r="F6414" s="68" t="s">
        <v>75</v>
      </c>
      <c r="G6414" s="68" t="s">
        <v>246</v>
      </c>
      <c r="H6414" s="68" t="s">
        <v>368</v>
      </c>
      <c r="I6414" s="65">
        <v>5</v>
      </c>
      <c r="J6414" s="65">
        <v>212</v>
      </c>
      <c r="K6414" s="65" t="s">
        <v>276</v>
      </c>
    </row>
    <row r="6415" spans="1:11" ht="12.75" customHeight="1">
      <c r="A6415" s="68" t="s">
        <v>229</v>
      </c>
      <c r="B6415" s="68" t="s">
        <v>466</v>
      </c>
      <c r="C6415" s="68" t="s">
        <v>271</v>
      </c>
      <c r="D6415" s="68" t="s">
        <v>531</v>
      </c>
      <c r="E6415" s="68" t="s">
        <v>360</v>
      </c>
      <c r="F6415" s="68" t="s">
        <v>75</v>
      </c>
      <c r="G6415" s="68" t="s">
        <v>246</v>
      </c>
      <c r="H6415" s="68" t="s">
        <v>491</v>
      </c>
      <c r="I6415" s="65">
        <v>27</v>
      </c>
      <c r="J6415" s="65">
        <v>212</v>
      </c>
      <c r="K6415" s="65" t="s">
        <v>276</v>
      </c>
    </row>
    <row r="6416" spans="1:11" ht="12.75" customHeight="1">
      <c r="A6416" s="68" t="s">
        <v>229</v>
      </c>
      <c r="B6416" s="68" t="s">
        <v>466</v>
      </c>
      <c r="C6416" s="68" t="s">
        <v>271</v>
      </c>
      <c r="D6416" s="68" t="s">
        <v>531</v>
      </c>
      <c r="E6416" s="68" t="s">
        <v>360</v>
      </c>
      <c r="F6416" s="68" t="s">
        <v>75</v>
      </c>
      <c r="G6416" s="68" t="s">
        <v>246</v>
      </c>
      <c r="H6416" s="68" t="s">
        <v>369</v>
      </c>
      <c r="I6416" s="65">
        <v>18</v>
      </c>
      <c r="J6416" s="65">
        <v>212</v>
      </c>
      <c r="K6416" s="65" t="s">
        <v>276</v>
      </c>
    </row>
    <row r="6417" spans="1:11" ht="12.75" customHeight="1">
      <c r="A6417" s="68" t="s">
        <v>229</v>
      </c>
      <c r="B6417" s="68" t="s">
        <v>466</v>
      </c>
      <c r="C6417" s="68" t="s">
        <v>271</v>
      </c>
      <c r="D6417" s="68" t="s">
        <v>531</v>
      </c>
      <c r="E6417" s="68" t="s">
        <v>360</v>
      </c>
      <c r="F6417" s="68" t="s">
        <v>75</v>
      </c>
      <c r="G6417" s="68" t="s">
        <v>246</v>
      </c>
      <c r="H6417" s="68" t="s">
        <v>638</v>
      </c>
      <c r="I6417" s="65">
        <v>31</v>
      </c>
      <c r="J6417" s="65">
        <v>212</v>
      </c>
      <c r="K6417" s="65" t="s">
        <v>276</v>
      </c>
    </row>
    <row r="6418" spans="1:11" ht="12.75" customHeight="1">
      <c r="A6418" s="68" t="s">
        <v>229</v>
      </c>
      <c r="B6418" s="68" t="s">
        <v>466</v>
      </c>
      <c r="C6418" s="68" t="s">
        <v>271</v>
      </c>
      <c r="D6418" s="68" t="s">
        <v>531</v>
      </c>
      <c r="E6418" s="68" t="s">
        <v>360</v>
      </c>
      <c r="F6418" s="68" t="s">
        <v>75</v>
      </c>
      <c r="G6418" s="68" t="s">
        <v>246</v>
      </c>
      <c r="H6418" s="68" t="s">
        <v>491</v>
      </c>
      <c r="I6418" s="65">
        <v>2532</v>
      </c>
      <c r="J6418" s="65">
        <v>102</v>
      </c>
      <c r="K6418" s="65" t="s">
        <v>371</v>
      </c>
    </row>
    <row r="6419" spans="1:11" ht="12.75" customHeight="1">
      <c r="A6419" s="68" t="s">
        <v>229</v>
      </c>
      <c r="B6419" s="68" t="s">
        <v>466</v>
      </c>
      <c r="C6419" s="68" t="s">
        <v>271</v>
      </c>
      <c r="D6419" s="68" t="s">
        <v>531</v>
      </c>
      <c r="E6419" s="68" t="s">
        <v>360</v>
      </c>
      <c r="F6419" s="68" t="s">
        <v>75</v>
      </c>
      <c r="G6419" s="68" t="s">
        <v>246</v>
      </c>
      <c r="H6419" s="68" t="s">
        <v>369</v>
      </c>
      <c r="I6419" s="65">
        <v>2486</v>
      </c>
      <c r="J6419" s="65">
        <v>102</v>
      </c>
      <c r="K6419" s="65" t="s">
        <v>371</v>
      </c>
    </row>
    <row r="6420" spans="1:11" ht="12.75" customHeight="1">
      <c r="A6420" s="68" t="s">
        <v>229</v>
      </c>
      <c r="B6420" s="68" t="s">
        <v>466</v>
      </c>
      <c r="C6420" s="68" t="s">
        <v>271</v>
      </c>
      <c r="D6420" s="68" t="s">
        <v>531</v>
      </c>
      <c r="E6420" s="68" t="s">
        <v>360</v>
      </c>
      <c r="F6420" s="68" t="s">
        <v>75</v>
      </c>
      <c r="G6420" s="68" t="s">
        <v>246</v>
      </c>
      <c r="H6420" s="68" t="s">
        <v>638</v>
      </c>
      <c r="I6420" s="65">
        <v>3282</v>
      </c>
      <c r="J6420" s="65">
        <v>102</v>
      </c>
      <c r="K6420" s="65" t="s">
        <v>371</v>
      </c>
    </row>
    <row r="6421" spans="1:11" ht="12.75" customHeight="1">
      <c r="A6421" s="68" t="s">
        <v>229</v>
      </c>
      <c r="B6421" s="68" t="s">
        <v>466</v>
      </c>
      <c r="C6421" s="68" t="s">
        <v>271</v>
      </c>
      <c r="D6421" s="68" t="s">
        <v>531</v>
      </c>
      <c r="E6421" s="68" t="s">
        <v>360</v>
      </c>
      <c r="F6421" s="68" t="s">
        <v>76</v>
      </c>
      <c r="G6421" s="68" t="s">
        <v>492</v>
      </c>
      <c r="H6421" s="68" t="s">
        <v>369</v>
      </c>
      <c r="I6421" s="65">
        <v>34</v>
      </c>
      <c r="J6421" s="65">
        <v>301</v>
      </c>
      <c r="K6421" s="65" t="s">
        <v>372</v>
      </c>
    </row>
    <row r="6422" spans="1:11" ht="12.75" customHeight="1">
      <c r="A6422" s="68" t="s">
        <v>229</v>
      </c>
      <c r="B6422" s="68" t="s">
        <v>466</v>
      </c>
      <c r="C6422" s="68" t="s">
        <v>271</v>
      </c>
      <c r="D6422" s="68" t="s">
        <v>531</v>
      </c>
      <c r="E6422" s="68" t="s">
        <v>360</v>
      </c>
      <c r="F6422" s="68" t="s">
        <v>76</v>
      </c>
      <c r="G6422" s="68" t="s">
        <v>492</v>
      </c>
      <c r="H6422" s="68" t="s">
        <v>638</v>
      </c>
      <c r="I6422" s="65">
        <v>67</v>
      </c>
      <c r="J6422" s="65">
        <v>301</v>
      </c>
      <c r="K6422" s="65" t="s">
        <v>372</v>
      </c>
    </row>
    <row r="6423" spans="1:11" ht="12.75" customHeight="1">
      <c r="A6423" s="68" t="s">
        <v>229</v>
      </c>
      <c r="B6423" s="68" t="s">
        <v>466</v>
      </c>
      <c r="C6423" s="68" t="s">
        <v>271</v>
      </c>
      <c r="D6423" s="68" t="s">
        <v>531</v>
      </c>
      <c r="E6423" s="68" t="s">
        <v>360</v>
      </c>
      <c r="F6423" s="68" t="s">
        <v>76</v>
      </c>
      <c r="G6423" s="68" t="s">
        <v>492</v>
      </c>
      <c r="H6423" s="68" t="s">
        <v>491</v>
      </c>
      <c r="I6423" s="65">
        <v>50</v>
      </c>
      <c r="J6423" s="65">
        <v>314</v>
      </c>
      <c r="K6423" s="65" t="s">
        <v>265</v>
      </c>
    </row>
    <row r="6424" spans="1:11" ht="12.75" customHeight="1">
      <c r="A6424" s="68" t="s">
        <v>229</v>
      </c>
      <c r="B6424" s="68" t="s">
        <v>466</v>
      </c>
      <c r="C6424" s="68" t="s">
        <v>271</v>
      </c>
      <c r="D6424" s="68" t="s">
        <v>531</v>
      </c>
      <c r="E6424" s="68" t="s">
        <v>360</v>
      </c>
      <c r="F6424" s="68" t="s">
        <v>76</v>
      </c>
      <c r="G6424" s="68" t="s">
        <v>492</v>
      </c>
      <c r="H6424" s="68" t="s">
        <v>369</v>
      </c>
      <c r="I6424" s="65">
        <v>32</v>
      </c>
      <c r="J6424" s="65">
        <v>314</v>
      </c>
      <c r="K6424" s="65" t="s">
        <v>265</v>
      </c>
    </row>
    <row r="6425" spans="1:11" ht="12.75" customHeight="1">
      <c r="A6425" s="68" t="s">
        <v>229</v>
      </c>
      <c r="B6425" s="68" t="s">
        <v>466</v>
      </c>
      <c r="C6425" s="68" t="s">
        <v>271</v>
      </c>
      <c r="D6425" s="68" t="s">
        <v>531</v>
      </c>
      <c r="E6425" s="68" t="s">
        <v>360</v>
      </c>
      <c r="F6425" s="68" t="s">
        <v>76</v>
      </c>
      <c r="G6425" s="68" t="s">
        <v>492</v>
      </c>
      <c r="H6425" s="68" t="s">
        <v>638</v>
      </c>
      <c r="I6425" s="65">
        <v>46</v>
      </c>
      <c r="J6425" s="65">
        <v>314</v>
      </c>
      <c r="K6425" s="65" t="s">
        <v>265</v>
      </c>
    </row>
    <row r="6426" spans="1:11" ht="12.75" customHeight="1">
      <c r="A6426" s="68" t="s">
        <v>229</v>
      </c>
      <c r="B6426" s="68" t="s">
        <v>466</v>
      </c>
      <c r="C6426" s="68" t="s">
        <v>271</v>
      </c>
      <c r="D6426" s="68" t="s">
        <v>531</v>
      </c>
      <c r="E6426" s="68" t="s">
        <v>360</v>
      </c>
      <c r="F6426" s="68" t="s">
        <v>76</v>
      </c>
      <c r="G6426" s="68" t="s">
        <v>492</v>
      </c>
      <c r="H6426" s="68" t="s">
        <v>491</v>
      </c>
      <c r="I6426" s="65">
        <v>27</v>
      </c>
      <c r="J6426" s="65">
        <v>305</v>
      </c>
      <c r="K6426" s="65" t="s">
        <v>373</v>
      </c>
    </row>
    <row r="6427" spans="1:11" ht="12.75" customHeight="1">
      <c r="A6427" s="68" t="s">
        <v>229</v>
      </c>
      <c r="B6427" s="68" t="s">
        <v>466</v>
      </c>
      <c r="C6427" s="68" t="s">
        <v>271</v>
      </c>
      <c r="D6427" s="68" t="s">
        <v>531</v>
      </c>
      <c r="E6427" s="68" t="s">
        <v>360</v>
      </c>
      <c r="F6427" s="68" t="s">
        <v>76</v>
      </c>
      <c r="G6427" s="68" t="s">
        <v>492</v>
      </c>
      <c r="H6427" s="68" t="s">
        <v>369</v>
      </c>
      <c r="I6427" s="65">
        <v>26</v>
      </c>
      <c r="J6427" s="65">
        <v>305</v>
      </c>
      <c r="K6427" s="65" t="s">
        <v>373</v>
      </c>
    </row>
    <row r="6428" spans="1:11" ht="12.75" customHeight="1">
      <c r="A6428" s="68" t="s">
        <v>229</v>
      </c>
      <c r="B6428" s="68" t="s">
        <v>466</v>
      </c>
      <c r="C6428" s="68" t="s">
        <v>271</v>
      </c>
      <c r="D6428" s="68" t="s">
        <v>531</v>
      </c>
      <c r="E6428" s="68" t="s">
        <v>360</v>
      </c>
      <c r="F6428" s="68" t="s">
        <v>76</v>
      </c>
      <c r="G6428" s="68" t="s">
        <v>492</v>
      </c>
      <c r="H6428" s="68" t="s">
        <v>638</v>
      </c>
      <c r="I6428" s="65">
        <v>43</v>
      </c>
      <c r="J6428" s="65">
        <v>305</v>
      </c>
      <c r="K6428" s="65" t="s">
        <v>373</v>
      </c>
    </row>
    <row r="6429" spans="1:11" ht="12.75" customHeight="1">
      <c r="A6429" s="68" t="s">
        <v>229</v>
      </c>
      <c r="B6429" s="68" t="s">
        <v>466</v>
      </c>
      <c r="C6429" s="68" t="s">
        <v>271</v>
      </c>
      <c r="D6429" s="68" t="s">
        <v>531</v>
      </c>
      <c r="E6429" s="68" t="s">
        <v>360</v>
      </c>
      <c r="F6429" s="68" t="s">
        <v>76</v>
      </c>
      <c r="G6429" s="68" t="s">
        <v>492</v>
      </c>
      <c r="H6429" s="68" t="s">
        <v>491</v>
      </c>
      <c r="I6429" s="65">
        <v>551</v>
      </c>
      <c r="J6429" s="65">
        <v>303</v>
      </c>
      <c r="K6429" s="65" t="s">
        <v>374</v>
      </c>
    </row>
    <row r="6430" spans="1:11" ht="12.75" customHeight="1">
      <c r="A6430" s="68" t="s">
        <v>229</v>
      </c>
      <c r="B6430" s="68" t="s">
        <v>466</v>
      </c>
      <c r="C6430" s="68" t="s">
        <v>271</v>
      </c>
      <c r="D6430" s="68" t="s">
        <v>531</v>
      </c>
      <c r="E6430" s="68" t="s">
        <v>360</v>
      </c>
      <c r="F6430" s="68" t="s">
        <v>76</v>
      </c>
      <c r="G6430" s="68" t="s">
        <v>492</v>
      </c>
      <c r="H6430" s="68" t="s">
        <v>369</v>
      </c>
      <c r="I6430" s="65">
        <v>319</v>
      </c>
      <c r="J6430" s="65">
        <v>303</v>
      </c>
      <c r="K6430" s="65" t="s">
        <v>374</v>
      </c>
    </row>
    <row r="6431" spans="1:11" ht="12.75" customHeight="1">
      <c r="A6431" s="68" t="s">
        <v>229</v>
      </c>
      <c r="B6431" s="68" t="s">
        <v>466</v>
      </c>
      <c r="C6431" s="68" t="s">
        <v>271</v>
      </c>
      <c r="D6431" s="68" t="s">
        <v>531</v>
      </c>
      <c r="E6431" s="68" t="s">
        <v>360</v>
      </c>
      <c r="F6431" s="68" t="s">
        <v>76</v>
      </c>
      <c r="G6431" s="68" t="s">
        <v>492</v>
      </c>
      <c r="H6431" s="68" t="s">
        <v>638</v>
      </c>
      <c r="I6431" s="65">
        <v>168</v>
      </c>
      <c r="J6431" s="65">
        <v>303</v>
      </c>
      <c r="K6431" s="65" t="s">
        <v>374</v>
      </c>
    </row>
    <row r="6432" spans="1:11" ht="12.75" customHeight="1">
      <c r="A6432" s="68" t="s">
        <v>229</v>
      </c>
      <c r="B6432" s="68" t="s">
        <v>466</v>
      </c>
      <c r="C6432" s="68" t="s">
        <v>271</v>
      </c>
      <c r="D6432" s="68" t="s">
        <v>531</v>
      </c>
      <c r="E6432" s="68" t="s">
        <v>360</v>
      </c>
      <c r="F6432" s="68" t="s">
        <v>76</v>
      </c>
      <c r="G6432" s="68" t="s">
        <v>492</v>
      </c>
      <c r="H6432" s="68" t="s">
        <v>369</v>
      </c>
      <c r="I6432" s="65">
        <v>8</v>
      </c>
      <c r="J6432" s="65">
        <v>313</v>
      </c>
      <c r="K6432" s="65" t="s">
        <v>294</v>
      </c>
    </row>
    <row r="6433" spans="1:11" ht="12.75" customHeight="1">
      <c r="A6433" s="68" t="s">
        <v>229</v>
      </c>
      <c r="B6433" s="68" t="s">
        <v>466</v>
      </c>
      <c r="C6433" s="68" t="s">
        <v>271</v>
      </c>
      <c r="D6433" s="68" t="s">
        <v>531</v>
      </c>
      <c r="E6433" s="68" t="s">
        <v>360</v>
      </c>
      <c r="F6433" s="68" t="s">
        <v>76</v>
      </c>
      <c r="G6433" s="68" t="s">
        <v>492</v>
      </c>
      <c r="H6433" s="68" t="s">
        <v>638</v>
      </c>
      <c r="I6433" s="65">
        <v>11</v>
      </c>
      <c r="J6433" s="65">
        <v>313</v>
      </c>
      <c r="K6433" s="65" t="s">
        <v>294</v>
      </c>
    </row>
    <row r="6434" spans="1:11" ht="12.75" customHeight="1">
      <c r="A6434" s="68" t="s">
        <v>229</v>
      </c>
      <c r="B6434" s="68" t="s">
        <v>466</v>
      </c>
      <c r="C6434" s="68" t="s">
        <v>271</v>
      </c>
      <c r="D6434" s="68" t="s">
        <v>531</v>
      </c>
      <c r="E6434" s="68" t="s">
        <v>360</v>
      </c>
      <c r="F6434" s="68" t="s">
        <v>76</v>
      </c>
      <c r="G6434" s="68" t="s">
        <v>492</v>
      </c>
      <c r="H6434" s="68" t="s">
        <v>491</v>
      </c>
      <c r="I6434" s="65">
        <v>93</v>
      </c>
      <c r="J6434" s="65">
        <v>202</v>
      </c>
      <c r="K6434" s="65" t="s">
        <v>427</v>
      </c>
    </row>
    <row r="6435" spans="1:11" ht="12.75" customHeight="1">
      <c r="A6435" s="68" t="s">
        <v>229</v>
      </c>
      <c r="B6435" s="68" t="s">
        <v>466</v>
      </c>
      <c r="C6435" s="68" t="s">
        <v>271</v>
      </c>
      <c r="D6435" s="68" t="s">
        <v>531</v>
      </c>
      <c r="E6435" s="68" t="s">
        <v>360</v>
      </c>
      <c r="F6435" s="68" t="s">
        <v>76</v>
      </c>
      <c r="G6435" s="68" t="s">
        <v>492</v>
      </c>
      <c r="H6435" s="68" t="s">
        <v>369</v>
      </c>
      <c r="I6435" s="65">
        <v>76</v>
      </c>
      <c r="J6435" s="65">
        <v>202</v>
      </c>
      <c r="K6435" s="65" t="s">
        <v>427</v>
      </c>
    </row>
    <row r="6436" spans="1:11" ht="12.75" customHeight="1">
      <c r="A6436" s="68" t="s">
        <v>229</v>
      </c>
      <c r="B6436" s="68" t="s">
        <v>466</v>
      </c>
      <c r="C6436" s="68" t="s">
        <v>271</v>
      </c>
      <c r="D6436" s="68" t="s">
        <v>531</v>
      </c>
      <c r="E6436" s="68" t="s">
        <v>360</v>
      </c>
      <c r="F6436" s="68" t="s">
        <v>76</v>
      </c>
      <c r="G6436" s="68" t="s">
        <v>492</v>
      </c>
      <c r="H6436" s="68" t="s">
        <v>638</v>
      </c>
      <c r="I6436" s="65">
        <v>82</v>
      </c>
      <c r="J6436" s="65">
        <v>202</v>
      </c>
      <c r="K6436" s="65" t="s">
        <v>427</v>
      </c>
    </row>
    <row r="6437" spans="1:11" ht="12.75" customHeight="1">
      <c r="A6437" s="68" t="s">
        <v>229</v>
      </c>
      <c r="B6437" s="68" t="s">
        <v>466</v>
      </c>
      <c r="C6437" s="68" t="s">
        <v>271</v>
      </c>
      <c r="D6437" s="68" t="s">
        <v>531</v>
      </c>
      <c r="E6437" s="68" t="s">
        <v>360</v>
      </c>
      <c r="F6437" s="68" t="s">
        <v>76</v>
      </c>
      <c r="G6437" s="68" t="s">
        <v>492</v>
      </c>
      <c r="H6437" s="68" t="s">
        <v>368</v>
      </c>
      <c r="I6437" s="65">
        <v>7</v>
      </c>
      <c r="J6437" s="65">
        <v>211</v>
      </c>
      <c r="K6437" s="65" t="s">
        <v>266</v>
      </c>
    </row>
    <row r="6438" spans="1:11" ht="12.75" customHeight="1">
      <c r="A6438" s="68" t="s">
        <v>229</v>
      </c>
      <c r="B6438" s="68" t="s">
        <v>466</v>
      </c>
      <c r="C6438" s="68" t="s">
        <v>271</v>
      </c>
      <c r="D6438" s="68" t="s">
        <v>531</v>
      </c>
      <c r="E6438" s="68" t="s">
        <v>360</v>
      </c>
      <c r="F6438" s="68" t="s">
        <v>76</v>
      </c>
      <c r="G6438" s="68" t="s">
        <v>492</v>
      </c>
      <c r="H6438" s="68" t="s">
        <v>491</v>
      </c>
      <c r="I6438" s="65">
        <v>79</v>
      </c>
      <c r="J6438" s="65">
        <v>211</v>
      </c>
      <c r="K6438" s="65" t="s">
        <v>266</v>
      </c>
    </row>
    <row r="6439" spans="1:11" ht="12.75" customHeight="1">
      <c r="A6439" s="68" t="s">
        <v>229</v>
      </c>
      <c r="B6439" s="68" t="s">
        <v>466</v>
      </c>
      <c r="C6439" s="68" t="s">
        <v>271</v>
      </c>
      <c r="D6439" s="68" t="s">
        <v>531</v>
      </c>
      <c r="E6439" s="68" t="s">
        <v>360</v>
      </c>
      <c r="F6439" s="68" t="s">
        <v>76</v>
      </c>
      <c r="G6439" s="68" t="s">
        <v>492</v>
      </c>
      <c r="H6439" s="68" t="s">
        <v>369</v>
      </c>
      <c r="I6439" s="65">
        <v>55</v>
      </c>
      <c r="J6439" s="65">
        <v>211</v>
      </c>
      <c r="K6439" s="65" t="s">
        <v>266</v>
      </c>
    </row>
    <row r="6440" spans="1:11" ht="12.75" customHeight="1">
      <c r="A6440" s="68" t="s">
        <v>229</v>
      </c>
      <c r="B6440" s="68" t="s">
        <v>466</v>
      </c>
      <c r="C6440" s="68" t="s">
        <v>271</v>
      </c>
      <c r="D6440" s="68" t="s">
        <v>531</v>
      </c>
      <c r="E6440" s="68" t="s">
        <v>360</v>
      </c>
      <c r="F6440" s="68" t="s">
        <v>76</v>
      </c>
      <c r="G6440" s="68" t="s">
        <v>492</v>
      </c>
      <c r="H6440" s="68" t="s">
        <v>638</v>
      </c>
      <c r="I6440" s="65">
        <v>145</v>
      </c>
      <c r="J6440" s="65">
        <v>211</v>
      </c>
      <c r="K6440" s="65" t="s">
        <v>266</v>
      </c>
    </row>
    <row r="6441" spans="1:11" ht="12.75" customHeight="1">
      <c r="A6441" s="68" t="s">
        <v>229</v>
      </c>
      <c r="B6441" s="68" t="s">
        <v>466</v>
      </c>
      <c r="C6441" s="68" t="s">
        <v>271</v>
      </c>
      <c r="D6441" s="68" t="s">
        <v>531</v>
      </c>
      <c r="E6441" s="68" t="s">
        <v>360</v>
      </c>
      <c r="F6441" s="68" t="s">
        <v>76</v>
      </c>
      <c r="G6441" s="68" t="s">
        <v>492</v>
      </c>
      <c r="H6441" s="68" t="s">
        <v>638</v>
      </c>
      <c r="I6441" s="65">
        <v>32</v>
      </c>
      <c r="J6441" s="65">
        <v>204</v>
      </c>
      <c r="K6441" s="65" t="s">
        <v>286</v>
      </c>
    </row>
    <row r="6442" spans="1:11" ht="12.75" customHeight="1">
      <c r="A6442" s="68" t="s">
        <v>229</v>
      </c>
      <c r="B6442" s="68" t="s">
        <v>466</v>
      </c>
      <c r="C6442" s="68" t="s">
        <v>271</v>
      </c>
      <c r="D6442" s="68" t="s">
        <v>531</v>
      </c>
      <c r="E6442" s="68" t="s">
        <v>360</v>
      </c>
      <c r="F6442" s="68" t="s">
        <v>76</v>
      </c>
      <c r="G6442" s="68" t="s">
        <v>492</v>
      </c>
      <c r="H6442" s="68" t="s">
        <v>638</v>
      </c>
      <c r="I6442" s="65">
        <v>2</v>
      </c>
      <c r="J6442" s="65">
        <v>227</v>
      </c>
      <c r="K6442" s="65" t="s">
        <v>302</v>
      </c>
    </row>
    <row r="6443" spans="1:11" ht="12.75" customHeight="1">
      <c r="A6443" s="68" t="s">
        <v>229</v>
      </c>
      <c r="B6443" s="68" t="s">
        <v>466</v>
      </c>
      <c r="C6443" s="68" t="s">
        <v>271</v>
      </c>
      <c r="D6443" s="68" t="s">
        <v>531</v>
      </c>
      <c r="E6443" s="68" t="s">
        <v>360</v>
      </c>
      <c r="F6443" s="68" t="s">
        <v>76</v>
      </c>
      <c r="G6443" s="68" t="s">
        <v>492</v>
      </c>
      <c r="H6443" s="68" t="s">
        <v>638</v>
      </c>
      <c r="I6443" s="65">
        <v>1</v>
      </c>
      <c r="J6443" s="65">
        <v>228</v>
      </c>
      <c r="K6443" s="65" t="s">
        <v>303</v>
      </c>
    </row>
    <row r="6444" spans="1:11" ht="12.75" customHeight="1">
      <c r="A6444" s="68" t="s">
        <v>229</v>
      </c>
      <c r="B6444" s="68" t="s">
        <v>466</v>
      </c>
      <c r="C6444" s="68" t="s">
        <v>271</v>
      </c>
      <c r="D6444" s="68" t="s">
        <v>531</v>
      </c>
      <c r="E6444" s="68" t="s">
        <v>360</v>
      </c>
      <c r="F6444" s="68" t="s">
        <v>76</v>
      </c>
      <c r="G6444" s="68" t="s">
        <v>492</v>
      </c>
      <c r="H6444" s="68" t="s">
        <v>491</v>
      </c>
      <c r="I6444" s="65">
        <v>29</v>
      </c>
      <c r="J6444" s="65">
        <v>203</v>
      </c>
      <c r="K6444" s="65" t="s">
        <v>494</v>
      </c>
    </row>
    <row r="6445" spans="1:11" ht="12.75" customHeight="1">
      <c r="A6445" s="68" t="s">
        <v>229</v>
      </c>
      <c r="B6445" s="68" t="s">
        <v>466</v>
      </c>
      <c r="C6445" s="68" t="s">
        <v>271</v>
      </c>
      <c r="D6445" s="68" t="s">
        <v>531</v>
      </c>
      <c r="E6445" s="68" t="s">
        <v>360</v>
      </c>
      <c r="F6445" s="68" t="s">
        <v>76</v>
      </c>
      <c r="G6445" s="68" t="s">
        <v>492</v>
      </c>
      <c r="H6445" s="68" t="s">
        <v>369</v>
      </c>
      <c r="I6445" s="65">
        <v>13</v>
      </c>
      <c r="J6445" s="65">
        <v>203</v>
      </c>
      <c r="K6445" s="65" t="s">
        <v>494</v>
      </c>
    </row>
    <row r="6446" spans="1:11" ht="12.75" customHeight="1">
      <c r="A6446" s="68" t="s">
        <v>229</v>
      </c>
      <c r="B6446" s="68" t="s">
        <v>466</v>
      </c>
      <c r="C6446" s="68" t="s">
        <v>271</v>
      </c>
      <c r="D6446" s="68" t="s">
        <v>531</v>
      </c>
      <c r="E6446" s="68" t="s">
        <v>360</v>
      </c>
      <c r="F6446" s="68" t="s">
        <v>76</v>
      </c>
      <c r="G6446" s="68" t="s">
        <v>492</v>
      </c>
      <c r="H6446" s="68" t="s">
        <v>638</v>
      </c>
      <c r="I6446" s="65">
        <v>31</v>
      </c>
      <c r="J6446" s="65">
        <v>203</v>
      </c>
      <c r="K6446" s="65" t="s">
        <v>494</v>
      </c>
    </row>
    <row r="6447" spans="1:11" ht="12.75" customHeight="1">
      <c r="A6447" s="68" t="s">
        <v>229</v>
      </c>
      <c r="B6447" s="68" t="s">
        <v>466</v>
      </c>
      <c r="C6447" s="68" t="s">
        <v>271</v>
      </c>
      <c r="D6447" s="68" t="s">
        <v>531</v>
      </c>
      <c r="E6447" s="68" t="s">
        <v>360</v>
      </c>
      <c r="F6447" s="68" t="s">
        <v>77</v>
      </c>
      <c r="G6447" s="68" t="s">
        <v>273</v>
      </c>
      <c r="H6447" s="68" t="s">
        <v>491</v>
      </c>
      <c r="I6447" s="65">
        <v>1464</v>
      </c>
      <c r="J6447" s="65">
        <v>427</v>
      </c>
      <c r="K6447" s="65" t="s">
        <v>376</v>
      </c>
    </row>
    <row r="6448" spans="1:11" ht="12.75" customHeight="1">
      <c r="A6448" s="68" t="s">
        <v>229</v>
      </c>
      <c r="B6448" s="68" t="s">
        <v>466</v>
      </c>
      <c r="C6448" s="68" t="s">
        <v>271</v>
      </c>
      <c r="D6448" s="68" t="s">
        <v>531</v>
      </c>
      <c r="E6448" s="68" t="s">
        <v>360</v>
      </c>
      <c r="F6448" s="68" t="s">
        <v>77</v>
      </c>
      <c r="G6448" s="68" t="s">
        <v>273</v>
      </c>
      <c r="H6448" s="68" t="s">
        <v>369</v>
      </c>
      <c r="I6448" s="65">
        <v>1340</v>
      </c>
      <c r="J6448" s="65">
        <v>427</v>
      </c>
      <c r="K6448" s="65" t="s">
        <v>376</v>
      </c>
    </row>
    <row r="6449" spans="1:11" ht="12.75" customHeight="1">
      <c r="A6449" s="68" t="s">
        <v>229</v>
      </c>
      <c r="B6449" s="68" t="s">
        <v>466</v>
      </c>
      <c r="C6449" s="68" t="s">
        <v>271</v>
      </c>
      <c r="D6449" s="68" t="s">
        <v>531</v>
      </c>
      <c r="E6449" s="68" t="s">
        <v>360</v>
      </c>
      <c r="F6449" s="68" t="s">
        <v>77</v>
      </c>
      <c r="G6449" s="68" t="s">
        <v>273</v>
      </c>
      <c r="H6449" s="68" t="s">
        <v>638</v>
      </c>
      <c r="I6449" s="65">
        <v>1138</v>
      </c>
      <c r="J6449" s="65">
        <v>427</v>
      </c>
      <c r="K6449" s="65" t="s">
        <v>376</v>
      </c>
    </row>
    <row r="6450" spans="1:11" ht="12.75" customHeight="1">
      <c r="A6450" s="68" t="s">
        <v>229</v>
      </c>
      <c r="B6450" s="68" t="s">
        <v>466</v>
      </c>
      <c r="C6450" s="68" t="s">
        <v>271</v>
      </c>
      <c r="D6450" s="68" t="s">
        <v>531</v>
      </c>
      <c r="E6450" s="68" t="s">
        <v>360</v>
      </c>
      <c r="F6450" s="68" t="s">
        <v>77</v>
      </c>
      <c r="G6450" s="68" t="s">
        <v>273</v>
      </c>
      <c r="H6450" s="68" t="s">
        <v>491</v>
      </c>
      <c r="I6450" s="65">
        <v>2579</v>
      </c>
      <c r="J6450" s="65">
        <v>410</v>
      </c>
      <c r="K6450" s="65" t="s">
        <v>495</v>
      </c>
    </row>
    <row r="6451" spans="1:11" ht="12.75" customHeight="1">
      <c r="A6451" s="68" t="s">
        <v>229</v>
      </c>
      <c r="B6451" s="68" t="s">
        <v>466</v>
      </c>
      <c r="C6451" s="68" t="s">
        <v>271</v>
      </c>
      <c r="D6451" s="68" t="s">
        <v>531</v>
      </c>
      <c r="E6451" s="68" t="s">
        <v>360</v>
      </c>
      <c r="F6451" s="68" t="s">
        <v>77</v>
      </c>
      <c r="G6451" s="68" t="s">
        <v>273</v>
      </c>
      <c r="H6451" s="68" t="s">
        <v>369</v>
      </c>
      <c r="I6451" s="65">
        <v>2447</v>
      </c>
      <c r="J6451" s="65">
        <v>410</v>
      </c>
      <c r="K6451" s="65" t="s">
        <v>495</v>
      </c>
    </row>
    <row r="6452" spans="1:11" ht="12.75" customHeight="1">
      <c r="A6452" s="68" t="s">
        <v>229</v>
      </c>
      <c r="B6452" s="68" t="s">
        <v>466</v>
      </c>
      <c r="C6452" s="68" t="s">
        <v>271</v>
      </c>
      <c r="D6452" s="68" t="s">
        <v>531</v>
      </c>
      <c r="E6452" s="68" t="s">
        <v>360</v>
      </c>
      <c r="F6452" s="68" t="s">
        <v>77</v>
      </c>
      <c r="G6452" s="68" t="s">
        <v>273</v>
      </c>
      <c r="H6452" s="68" t="s">
        <v>638</v>
      </c>
      <c r="I6452" s="65">
        <v>2374</v>
      </c>
      <c r="J6452" s="65">
        <v>410</v>
      </c>
      <c r="K6452" s="65" t="s">
        <v>495</v>
      </c>
    </row>
    <row r="6453" spans="1:11" ht="12.75" customHeight="1">
      <c r="A6453" s="68" t="s">
        <v>229</v>
      </c>
      <c r="B6453" s="68" t="s">
        <v>466</v>
      </c>
      <c r="C6453" s="68" t="s">
        <v>271</v>
      </c>
      <c r="D6453" s="68" t="s">
        <v>531</v>
      </c>
      <c r="E6453" s="68" t="s">
        <v>360</v>
      </c>
      <c r="F6453" s="68" t="s">
        <v>77</v>
      </c>
      <c r="G6453" s="68" t="s">
        <v>273</v>
      </c>
      <c r="H6453" s="68" t="s">
        <v>491</v>
      </c>
      <c r="I6453" s="65">
        <v>3521</v>
      </c>
      <c r="J6453" s="65">
        <v>408</v>
      </c>
      <c r="K6453" s="65" t="s">
        <v>496</v>
      </c>
    </row>
    <row r="6454" spans="1:11" ht="12.75" customHeight="1">
      <c r="A6454" s="68" t="s">
        <v>229</v>
      </c>
      <c r="B6454" s="68" t="s">
        <v>466</v>
      </c>
      <c r="C6454" s="68" t="s">
        <v>271</v>
      </c>
      <c r="D6454" s="68" t="s">
        <v>531</v>
      </c>
      <c r="E6454" s="68" t="s">
        <v>360</v>
      </c>
      <c r="F6454" s="68" t="s">
        <v>77</v>
      </c>
      <c r="G6454" s="68" t="s">
        <v>273</v>
      </c>
      <c r="H6454" s="68" t="s">
        <v>369</v>
      </c>
      <c r="I6454" s="65">
        <v>4086</v>
      </c>
      <c r="J6454" s="65">
        <v>408</v>
      </c>
      <c r="K6454" s="65" t="s">
        <v>496</v>
      </c>
    </row>
    <row r="6455" spans="1:11" ht="12.75" customHeight="1">
      <c r="A6455" s="68" t="s">
        <v>229</v>
      </c>
      <c r="B6455" s="68" t="s">
        <v>466</v>
      </c>
      <c r="C6455" s="68" t="s">
        <v>271</v>
      </c>
      <c r="D6455" s="68" t="s">
        <v>531</v>
      </c>
      <c r="E6455" s="68" t="s">
        <v>360</v>
      </c>
      <c r="F6455" s="68" t="s">
        <v>77</v>
      </c>
      <c r="G6455" s="68" t="s">
        <v>273</v>
      </c>
      <c r="H6455" s="68" t="s">
        <v>638</v>
      </c>
      <c r="I6455" s="65">
        <v>4340</v>
      </c>
      <c r="J6455" s="65">
        <v>408</v>
      </c>
      <c r="K6455" s="65" t="s">
        <v>496</v>
      </c>
    </row>
    <row r="6456" spans="1:11" ht="12.75" customHeight="1">
      <c r="A6456" s="68" t="s">
        <v>229</v>
      </c>
      <c r="B6456" s="68" t="s">
        <v>466</v>
      </c>
      <c r="C6456" s="68" t="s">
        <v>271</v>
      </c>
      <c r="D6456" s="68" t="s">
        <v>531</v>
      </c>
      <c r="E6456" s="68" t="s">
        <v>360</v>
      </c>
      <c r="F6456" s="68" t="s">
        <v>77</v>
      </c>
      <c r="G6456" s="68" t="s">
        <v>273</v>
      </c>
      <c r="H6456" s="68" t="s">
        <v>491</v>
      </c>
      <c r="I6456" s="65">
        <v>3800</v>
      </c>
      <c r="J6456" s="65">
        <v>414</v>
      </c>
      <c r="K6456" s="65" t="s">
        <v>377</v>
      </c>
    </row>
    <row r="6457" spans="1:11" ht="12.75" customHeight="1">
      <c r="A6457" s="68" t="s">
        <v>229</v>
      </c>
      <c r="B6457" s="68" t="s">
        <v>466</v>
      </c>
      <c r="C6457" s="68" t="s">
        <v>271</v>
      </c>
      <c r="D6457" s="68" t="s">
        <v>531</v>
      </c>
      <c r="E6457" s="68" t="s">
        <v>360</v>
      </c>
      <c r="F6457" s="68" t="s">
        <v>77</v>
      </c>
      <c r="G6457" s="68" t="s">
        <v>273</v>
      </c>
      <c r="H6457" s="68" t="s">
        <v>369</v>
      </c>
      <c r="I6457" s="65">
        <v>2361</v>
      </c>
      <c r="J6457" s="65">
        <v>414</v>
      </c>
      <c r="K6457" s="65" t="s">
        <v>377</v>
      </c>
    </row>
    <row r="6458" spans="1:11" ht="12.75" customHeight="1">
      <c r="A6458" s="68" t="s">
        <v>229</v>
      </c>
      <c r="B6458" s="68" t="s">
        <v>466</v>
      </c>
      <c r="C6458" s="68" t="s">
        <v>271</v>
      </c>
      <c r="D6458" s="68" t="s">
        <v>531</v>
      </c>
      <c r="E6458" s="68" t="s">
        <v>360</v>
      </c>
      <c r="F6458" s="68" t="s">
        <v>77</v>
      </c>
      <c r="G6458" s="68" t="s">
        <v>273</v>
      </c>
      <c r="H6458" s="68" t="s">
        <v>638</v>
      </c>
      <c r="I6458" s="65">
        <v>2341</v>
      </c>
      <c r="J6458" s="65">
        <v>414</v>
      </c>
      <c r="K6458" s="65" t="s">
        <v>377</v>
      </c>
    </row>
    <row r="6459" spans="1:11" ht="12.75" customHeight="1">
      <c r="A6459" s="68" t="s">
        <v>229</v>
      </c>
      <c r="B6459" s="68" t="s">
        <v>466</v>
      </c>
      <c r="C6459" s="68" t="s">
        <v>271</v>
      </c>
      <c r="D6459" s="68" t="s">
        <v>531</v>
      </c>
      <c r="E6459" s="68" t="s">
        <v>360</v>
      </c>
      <c r="F6459" s="68" t="s">
        <v>77</v>
      </c>
      <c r="G6459" s="68" t="s">
        <v>273</v>
      </c>
      <c r="H6459" s="68" t="s">
        <v>491</v>
      </c>
      <c r="I6459" s="65">
        <v>3741</v>
      </c>
      <c r="J6459" s="65">
        <v>424</v>
      </c>
      <c r="K6459" s="65" t="s">
        <v>378</v>
      </c>
    </row>
    <row r="6460" spans="1:11" ht="12.75" customHeight="1">
      <c r="A6460" s="68" t="s">
        <v>229</v>
      </c>
      <c r="B6460" s="68" t="s">
        <v>466</v>
      </c>
      <c r="C6460" s="68" t="s">
        <v>271</v>
      </c>
      <c r="D6460" s="68" t="s">
        <v>531</v>
      </c>
      <c r="E6460" s="68" t="s">
        <v>360</v>
      </c>
      <c r="F6460" s="68" t="s">
        <v>77</v>
      </c>
      <c r="G6460" s="68" t="s">
        <v>273</v>
      </c>
      <c r="H6460" s="68" t="s">
        <v>369</v>
      </c>
      <c r="I6460" s="65">
        <v>2631</v>
      </c>
      <c r="J6460" s="65">
        <v>424</v>
      </c>
      <c r="K6460" s="65" t="s">
        <v>378</v>
      </c>
    </row>
    <row r="6461" spans="1:11" ht="12.75" customHeight="1">
      <c r="A6461" s="68" t="s">
        <v>229</v>
      </c>
      <c r="B6461" s="68" t="s">
        <v>466</v>
      </c>
      <c r="C6461" s="68" t="s">
        <v>271</v>
      </c>
      <c r="D6461" s="68" t="s">
        <v>531</v>
      </c>
      <c r="E6461" s="68" t="s">
        <v>360</v>
      </c>
      <c r="F6461" s="68" t="s">
        <v>77</v>
      </c>
      <c r="G6461" s="68" t="s">
        <v>273</v>
      </c>
      <c r="H6461" s="68" t="s">
        <v>638</v>
      </c>
      <c r="I6461" s="65">
        <v>2928</v>
      </c>
      <c r="J6461" s="65">
        <v>424</v>
      </c>
      <c r="K6461" s="65" t="s">
        <v>378</v>
      </c>
    </row>
    <row r="6462" spans="1:11" ht="12.75" customHeight="1">
      <c r="A6462" s="68" t="s">
        <v>229</v>
      </c>
      <c r="B6462" s="68" t="s">
        <v>466</v>
      </c>
      <c r="C6462" s="68" t="s">
        <v>271</v>
      </c>
      <c r="D6462" s="68" t="s">
        <v>531</v>
      </c>
      <c r="E6462" s="68" t="s">
        <v>360</v>
      </c>
      <c r="F6462" s="68" t="s">
        <v>77</v>
      </c>
      <c r="G6462" s="68" t="s">
        <v>273</v>
      </c>
      <c r="H6462" s="68" t="s">
        <v>491</v>
      </c>
      <c r="I6462" s="65">
        <v>262</v>
      </c>
      <c r="J6462" s="65">
        <v>419</v>
      </c>
      <c r="K6462" s="65" t="s">
        <v>262</v>
      </c>
    </row>
    <row r="6463" spans="1:11" ht="12.75" customHeight="1">
      <c r="A6463" s="68" t="s">
        <v>229</v>
      </c>
      <c r="B6463" s="68" t="s">
        <v>466</v>
      </c>
      <c r="C6463" s="68" t="s">
        <v>271</v>
      </c>
      <c r="D6463" s="68" t="s">
        <v>531</v>
      </c>
      <c r="E6463" s="68" t="s">
        <v>360</v>
      </c>
      <c r="F6463" s="68" t="s">
        <v>77</v>
      </c>
      <c r="G6463" s="68" t="s">
        <v>273</v>
      </c>
      <c r="H6463" s="68" t="s">
        <v>369</v>
      </c>
      <c r="I6463" s="65">
        <v>152</v>
      </c>
      <c r="J6463" s="65">
        <v>419</v>
      </c>
      <c r="K6463" s="65" t="s">
        <v>262</v>
      </c>
    </row>
    <row r="6464" spans="1:11" ht="12.75" customHeight="1">
      <c r="A6464" s="68" t="s">
        <v>229</v>
      </c>
      <c r="B6464" s="68" t="s">
        <v>466</v>
      </c>
      <c r="C6464" s="68" t="s">
        <v>271</v>
      </c>
      <c r="D6464" s="68" t="s">
        <v>531</v>
      </c>
      <c r="E6464" s="68" t="s">
        <v>360</v>
      </c>
      <c r="F6464" s="68" t="s">
        <v>77</v>
      </c>
      <c r="G6464" s="68" t="s">
        <v>273</v>
      </c>
      <c r="H6464" s="68" t="s">
        <v>638</v>
      </c>
      <c r="I6464" s="65">
        <v>169</v>
      </c>
      <c r="J6464" s="65">
        <v>419</v>
      </c>
      <c r="K6464" s="65" t="s">
        <v>262</v>
      </c>
    </row>
    <row r="6465" spans="1:11" ht="12.75" customHeight="1">
      <c r="A6465" s="68" t="s">
        <v>229</v>
      </c>
      <c r="B6465" s="68" t="s">
        <v>466</v>
      </c>
      <c r="C6465" s="68" t="s">
        <v>271</v>
      </c>
      <c r="D6465" s="68" t="s">
        <v>531</v>
      </c>
      <c r="E6465" s="68" t="s">
        <v>360</v>
      </c>
      <c r="F6465" s="68" t="s">
        <v>77</v>
      </c>
      <c r="G6465" s="68" t="s">
        <v>273</v>
      </c>
      <c r="H6465" s="68" t="s">
        <v>491</v>
      </c>
      <c r="I6465" s="65">
        <v>608</v>
      </c>
      <c r="J6465" s="65">
        <v>403</v>
      </c>
      <c r="K6465" s="65" t="s">
        <v>428</v>
      </c>
    </row>
    <row r="6466" spans="1:11" ht="12.75" customHeight="1">
      <c r="A6466" s="68" t="s">
        <v>229</v>
      </c>
      <c r="B6466" s="68" t="s">
        <v>466</v>
      </c>
      <c r="C6466" s="68" t="s">
        <v>271</v>
      </c>
      <c r="D6466" s="68" t="s">
        <v>531</v>
      </c>
      <c r="E6466" s="68" t="s">
        <v>360</v>
      </c>
      <c r="F6466" s="68" t="s">
        <v>77</v>
      </c>
      <c r="G6466" s="68" t="s">
        <v>273</v>
      </c>
      <c r="H6466" s="68" t="s">
        <v>369</v>
      </c>
      <c r="I6466" s="65">
        <v>330</v>
      </c>
      <c r="J6466" s="65">
        <v>403</v>
      </c>
      <c r="K6466" s="65" t="s">
        <v>428</v>
      </c>
    </row>
    <row r="6467" spans="1:11" ht="12.75" customHeight="1">
      <c r="A6467" s="68" t="s">
        <v>229</v>
      </c>
      <c r="B6467" s="68" t="s">
        <v>466</v>
      </c>
      <c r="C6467" s="68" t="s">
        <v>271</v>
      </c>
      <c r="D6467" s="68" t="s">
        <v>531</v>
      </c>
      <c r="E6467" s="68" t="s">
        <v>360</v>
      </c>
      <c r="F6467" s="68" t="s">
        <v>77</v>
      </c>
      <c r="G6467" s="68" t="s">
        <v>273</v>
      </c>
      <c r="H6467" s="68" t="s">
        <v>638</v>
      </c>
      <c r="I6467" s="65">
        <v>457</v>
      </c>
      <c r="J6467" s="65">
        <v>403</v>
      </c>
      <c r="K6467" s="65" t="s">
        <v>428</v>
      </c>
    </row>
    <row r="6468" spans="1:11" ht="12.75" customHeight="1">
      <c r="A6468" s="68" t="s">
        <v>229</v>
      </c>
      <c r="B6468" s="68" t="s">
        <v>466</v>
      </c>
      <c r="C6468" s="68" t="s">
        <v>271</v>
      </c>
      <c r="D6468" s="68" t="s">
        <v>531</v>
      </c>
      <c r="E6468" s="68" t="s">
        <v>360</v>
      </c>
      <c r="F6468" s="68" t="s">
        <v>77</v>
      </c>
      <c r="G6468" s="68" t="s">
        <v>273</v>
      </c>
      <c r="H6468" s="68" t="s">
        <v>491</v>
      </c>
      <c r="I6468" s="65">
        <v>155</v>
      </c>
      <c r="J6468" s="65">
        <v>418</v>
      </c>
      <c r="K6468" s="65" t="s">
        <v>429</v>
      </c>
    </row>
    <row r="6469" spans="1:11" ht="12.75" customHeight="1">
      <c r="A6469" s="68" t="s">
        <v>229</v>
      </c>
      <c r="B6469" s="68" t="s">
        <v>466</v>
      </c>
      <c r="C6469" s="68" t="s">
        <v>271</v>
      </c>
      <c r="D6469" s="68" t="s">
        <v>531</v>
      </c>
      <c r="E6469" s="68" t="s">
        <v>360</v>
      </c>
      <c r="F6469" s="68" t="s">
        <v>77</v>
      </c>
      <c r="G6469" s="68" t="s">
        <v>273</v>
      </c>
      <c r="H6469" s="68" t="s">
        <v>369</v>
      </c>
      <c r="I6469" s="65">
        <v>124</v>
      </c>
      <c r="J6469" s="65">
        <v>418</v>
      </c>
      <c r="K6469" s="65" t="s">
        <v>429</v>
      </c>
    </row>
    <row r="6470" spans="1:11" ht="12.75" customHeight="1">
      <c r="A6470" s="68" t="s">
        <v>229</v>
      </c>
      <c r="B6470" s="68" t="s">
        <v>466</v>
      </c>
      <c r="C6470" s="68" t="s">
        <v>271</v>
      </c>
      <c r="D6470" s="68" t="s">
        <v>531</v>
      </c>
      <c r="E6470" s="68" t="s">
        <v>360</v>
      </c>
      <c r="F6470" s="68" t="s">
        <v>77</v>
      </c>
      <c r="G6470" s="68" t="s">
        <v>273</v>
      </c>
      <c r="H6470" s="68" t="s">
        <v>638</v>
      </c>
      <c r="I6470" s="65">
        <v>152</v>
      </c>
      <c r="J6470" s="65">
        <v>418</v>
      </c>
      <c r="K6470" s="65" t="s">
        <v>429</v>
      </c>
    </row>
    <row r="6471" spans="1:11" ht="12.75" customHeight="1">
      <c r="A6471" s="68" t="s">
        <v>229</v>
      </c>
      <c r="B6471" s="68" t="s">
        <v>466</v>
      </c>
      <c r="C6471" s="68" t="s">
        <v>271</v>
      </c>
      <c r="D6471" s="68" t="s">
        <v>531</v>
      </c>
      <c r="E6471" s="68" t="s">
        <v>360</v>
      </c>
      <c r="F6471" s="68" t="s">
        <v>77</v>
      </c>
      <c r="G6471" s="68" t="s">
        <v>273</v>
      </c>
      <c r="H6471" s="68" t="s">
        <v>369</v>
      </c>
      <c r="I6471" s="65">
        <v>6</v>
      </c>
      <c r="J6471" s="65">
        <v>406</v>
      </c>
      <c r="K6471" s="65" t="s">
        <v>497</v>
      </c>
    </row>
    <row r="6472" spans="1:11" ht="12.75" customHeight="1">
      <c r="A6472" s="68" t="s">
        <v>229</v>
      </c>
      <c r="B6472" s="68" t="s">
        <v>466</v>
      </c>
      <c r="C6472" s="68" t="s">
        <v>271</v>
      </c>
      <c r="D6472" s="68" t="s">
        <v>531</v>
      </c>
      <c r="E6472" s="68" t="s">
        <v>360</v>
      </c>
      <c r="F6472" s="68" t="s">
        <v>77</v>
      </c>
      <c r="G6472" s="68" t="s">
        <v>273</v>
      </c>
      <c r="H6472" s="68" t="s">
        <v>638</v>
      </c>
      <c r="I6472" s="65">
        <v>6</v>
      </c>
      <c r="J6472" s="65">
        <v>406</v>
      </c>
      <c r="K6472" s="65" t="s">
        <v>497</v>
      </c>
    </row>
    <row r="6473" spans="1:11" ht="12.75" customHeight="1">
      <c r="A6473" s="68" t="s">
        <v>229</v>
      </c>
      <c r="B6473" s="68" t="s">
        <v>466</v>
      </c>
      <c r="C6473" s="68" t="s">
        <v>271</v>
      </c>
      <c r="D6473" s="68" t="s">
        <v>531</v>
      </c>
      <c r="E6473" s="68" t="s">
        <v>360</v>
      </c>
      <c r="F6473" s="68" t="s">
        <v>77</v>
      </c>
      <c r="G6473" s="68" t="s">
        <v>273</v>
      </c>
      <c r="H6473" s="68" t="s">
        <v>491</v>
      </c>
      <c r="I6473" s="65">
        <v>51</v>
      </c>
      <c r="J6473" s="65">
        <v>604</v>
      </c>
      <c r="K6473" s="65" t="s">
        <v>280</v>
      </c>
    </row>
    <row r="6474" spans="1:11" ht="12.75" customHeight="1">
      <c r="A6474" s="68" t="s">
        <v>229</v>
      </c>
      <c r="B6474" s="68" t="s">
        <v>466</v>
      </c>
      <c r="C6474" s="68" t="s">
        <v>271</v>
      </c>
      <c r="D6474" s="68" t="s">
        <v>531</v>
      </c>
      <c r="E6474" s="68" t="s">
        <v>360</v>
      </c>
      <c r="F6474" s="68" t="s">
        <v>77</v>
      </c>
      <c r="G6474" s="68" t="s">
        <v>273</v>
      </c>
      <c r="H6474" s="68" t="s">
        <v>369</v>
      </c>
      <c r="I6474" s="65">
        <v>45</v>
      </c>
      <c r="J6474" s="65">
        <v>604</v>
      </c>
      <c r="K6474" s="65" t="s">
        <v>280</v>
      </c>
    </row>
    <row r="6475" spans="1:11" ht="12.75" customHeight="1">
      <c r="A6475" s="68" t="s">
        <v>229</v>
      </c>
      <c r="B6475" s="68" t="s">
        <v>466</v>
      </c>
      <c r="C6475" s="68" t="s">
        <v>271</v>
      </c>
      <c r="D6475" s="68" t="s">
        <v>531</v>
      </c>
      <c r="E6475" s="68" t="s">
        <v>360</v>
      </c>
      <c r="F6475" s="68" t="s">
        <v>77</v>
      </c>
      <c r="G6475" s="68" t="s">
        <v>273</v>
      </c>
      <c r="H6475" s="68" t="s">
        <v>638</v>
      </c>
      <c r="I6475" s="65">
        <v>76</v>
      </c>
      <c r="J6475" s="65">
        <v>604</v>
      </c>
      <c r="K6475" s="65" t="s">
        <v>280</v>
      </c>
    </row>
    <row r="6476" spans="1:11" ht="12.75" customHeight="1">
      <c r="A6476" s="68" t="s">
        <v>229</v>
      </c>
      <c r="B6476" s="68" t="s">
        <v>466</v>
      </c>
      <c r="C6476" s="68" t="s">
        <v>271</v>
      </c>
      <c r="D6476" s="68" t="s">
        <v>531</v>
      </c>
      <c r="E6476" s="68" t="s">
        <v>360</v>
      </c>
      <c r="F6476" s="68" t="s">
        <v>77</v>
      </c>
      <c r="G6476" s="68" t="s">
        <v>273</v>
      </c>
      <c r="H6476" s="68" t="s">
        <v>491</v>
      </c>
      <c r="I6476" s="65">
        <v>45</v>
      </c>
      <c r="J6476" s="65">
        <v>411</v>
      </c>
      <c r="K6476" s="65" t="s">
        <v>498</v>
      </c>
    </row>
    <row r="6477" spans="1:11" ht="12.75" customHeight="1">
      <c r="A6477" s="68" t="s">
        <v>229</v>
      </c>
      <c r="B6477" s="68" t="s">
        <v>466</v>
      </c>
      <c r="C6477" s="68" t="s">
        <v>271</v>
      </c>
      <c r="D6477" s="68" t="s">
        <v>531</v>
      </c>
      <c r="E6477" s="68" t="s">
        <v>360</v>
      </c>
      <c r="F6477" s="68" t="s">
        <v>77</v>
      </c>
      <c r="G6477" s="68" t="s">
        <v>273</v>
      </c>
      <c r="H6477" s="68" t="s">
        <v>369</v>
      </c>
      <c r="I6477" s="65">
        <v>64</v>
      </c>
      <c r="J6477" s="65">
        <v>411</v>
      </c>
      <c r="K6477" s="65" t="s">
        <v>498</v>
      </c>
    </row>
    <row r="6478" spans="1:11" ht="12.75" customHeight="1">
      <c r="A6478" s="68" t="s">
        <v>229</v>
      </c>
      <c r="B6478" s="68" t="s">
        <v>466</v>
      </c>
      <c r="C6478" s="68" t="s">
        <v>271</v>
      </c>
      <c r="D6478" s="68" t="s">
        <v>531</v>
      </c>
      <c r="E6478" s="68" t="s">
        <v>360</v>
      </c>
      <c r="F6478" s="68" t="s">
        <v>77</v>
      </c>
      <c r="G6478" s="68" t="s">
        <v>273</v>
      </c>
      <c r="H6478" s="68" t="s">
        <v>638</v>
      </c>
      <c r="I6478" s="65">
        <v>68</v>
      </c>
      <c r="J6478" s="65">
        <v>411</v>
      </c>
      <c r="K6478" s="65" t="s">
        <v>498</v>
      </c>
    </row>
    <row r="6479" spans="1:11" ht="12.75" customHeight="1">
      <c r="A6479" s="68" t="s">
        <v>229</v>
      </c>
      <c r="B6479" s="68" t="s">
        <v>466</v>
      </c>
      <c r="C6479" s="68" t="s">
        <v>271</v>
      </c>
      <c r="D6479" s="68" t="s">
        <v>531</v>
      </c>
      <c r="E6479" s="68" t="s">
        <v>360</v>
      </c>
      <c r="F6479" s="68" t="s">
        <v>77</v>
      </c>
      <c r="G6479" s="68" t="s">
        <v>273</v>
      </c>
      <c r="H6479" s="68" t="s">
        <v>491</v>
      </c>
      <c r="I6479" s="65">
        <v>572</v>
      </c>
      <c r="J6479" s="65">
        <v>425</v>
      </c>
      <c r="K6479" s="65" t="s">
        <v>379</v>
      </c>
    </row>
    <row r="6480" spans="1:11" ht="12.75" customHeight="1">
      <c r="A6480" s="68" t="s">
        <v>229</v>
      </c>
      <c r="B6480" s="68" t="s">
        <v>466</v>
      </c>
      <c r="C6480" s="68" t="s">
        <v>271</v>
      </c>
      <c r="D6480" s="68" t="s">
        <v>531</v>
      </c>
      <c r="E6480" s="68" t="s">
        <v>360</v>
      </c>
      <c r="F6480" s="68" t="s">
        <v>77</v>
      </c>
      <c r="G6480" s="68" t="s">
        <v>273</v>
      </c>
      <c r="H6480" s="68" t="s">
        <v>369</v>
      </c>
      <c r="I6480" s="65">
        <v>379</v>
      </c>
      <c r="J6480" s="65">
        <v>425</v>
      </c>
      <c r="K6480" s="65" t="s">
        <v>379</v>
      </c>
    </row>
    <row r="6481" spans="1:11" ht="12.75" customHeight="1">
      <c r="A6481" s="68" t="s">
        <v>229</v>
      </c>
      <c r="B6481" s="68" t="s">
        <v>466</v>
      </c>
      <c r="C6481" s="68" t="s">
        <v>271</v>
      </c>
      <c r="D6481" s="68" t="s">
        <v>531</v>
      </c>
      <c r="E6481" s="68" t="s">
        <v>360</v>
      </c>
      <c r="F6481" s="68" t="s">
        <v>77</v>
      </c>
      <c r="G6481" s="68" t="s">
        <v>273</v>
      </c>
      <c r="H6481" s="68" t="s">
        <v>638</v>
      </c>
      <c r="I6481" s="65">
        <v>370</v>
      </c>
      <c r="J6481" s="65">
        <v>425</v>
      </c>
      <c r="K6481" s="65" t="s">
        <v>379</v>
      </c>
    </row>
    <row r="6482" spans="1:11" ht="12.75" customHeight="1">
      <c r="A6482" s="68" t="s">
        <v>229</v>
      </c>
      <c r="B6482" s="68" t="s">
        <v>466</v>
      </c>
      <c r="C6482" s="68" t="s">
        <v>271</v>
      </c>
      <c r="D6482" s="68" t="s">
        <v>531</v>
      </c>
      <c r="E6482" s="68" t="s">
        <v>360</v>
      </c>
      <c r="F6482" s="68" t="s">
        <v>77</v>
      </c>
      <c r="G6482" s="68" t="s">
        <v>273</v>
      </c>
      <c r="H6482" s="68" t="s">
        <v>491</v>
      </c>
      <c r="I6482" s="65">
        <v>102</v>
      </c>
      <c r="J6482" s="65">
        <v>429</v>
      </c>
      <c r="K6482" s="65" t="s">
        <v>380</v>
      </c>
    </row>
    <row r="6483" spans="1:11" ht="12.75" customHeight="1">
      <c r="A6483" s="68" t="s">
        <v>229</v>
      </c>
      <c r="B6483" s="68" t="s">
        <v>466</v>
      </c>
      <c r="C6483" s="68" t="s">
        <v>271</v>
      </c>
      <c r="D6483" s="68" t="s">
        <v>531</v>
      </c>
      <c r="E6483" s="68" t="s">
        <v>360</v>
      </c>
      <c r="F6483" s="68" t="s">
        <v>77</v>
      </c>
      <c r="G6483" s="68" t="s">
        <v>273</v>
      </c>
      <c r="H6483" s="68" t="s">
        <v>369</v>
      </c>
      <c r="I6483" s="65">
        <v>67</v>
      </c>
      <c r="J6483" s="65">
        <v>429</v>
      </c>
      <c r="K6483" s="65" t="s">
        <v>380</v>
      </c>
    </row>
    <row r="6484" spans="1:11" ht="12.75" customHeight="1">
      <c r="A6484" s="68" t="s">
        <v>229</v>
      </c>
      <c r="B6484" s="68" t="s">
        <v>466</v>
      </c>
      <c r="C6484" s="68" t="s">
        <v>271</v>
      </c>
      <c r="D6484" s="68" t="s">
        <v>531</v>
      </c>
      <c r="E6484" s="68" t="s">
        <v>360</v>
      </c>
      <c r="F6484" s="68" t="s">
        <v>77</v>
      </c>
      <c r="G6484" s="68" t="s">
        <v>273</v>
      </c>
      <c r="H6484" s="68" t="s">
        <v>638</v>
      </c>
      <c r="I6484" s="65">
        <v>67</v>
      </c>
      <c r="J6484" s="65">
        <v>429</v>
      </c>
      <c r="K6484" s="65" t="s">
        <v>380</v>
      </c>
    </row>
    <row r="6485" spans="1:11" ht="12.75" customHeight="1">
      <c r="A6485" s="68" t="s">
        <v>229</v>
      </c>
      <c r="B6485" s="68" t="s">
        <v>466</v>
      </c>
      <c r="C6485" s="68" t="s">
        <v>271</v>
      </c>
      <c r="D6485" s="68" t="s">
        <v>531</v>
      </c>
      <c r="E6485" s="68" t="s">
        <v>360</v>
      </c>
      <c r="F6485" s="68" t="s">
        <v>77</v>
      </c>
      <c r="G6485" s="68" t="s">
        <v>273</v>
      </c>
      <c r="H6485" s="68" t="s">
        <v>491</v>
      </c>
      <c r="I6485" s="65">
        <v>112</v>
      </c>
      <c r="J6485" s="65">
        <v>409</v>
      </c>
      <c r="K6485" s="65" t="s">
        <v>281</v>
      </c>
    </row>
    <row r="6486" spans="1:11" ht="12.75" customHeight="1">
      <c r="A6486" s="68" t="s">
        <v>229</v>
      </c>
      <c r="B6486" s="68" t="s">
        <v>466</v>
      </c>
      <c r="C6486" s="68" t="s">
        <v>271</v>
      </c>
      <c r="D6486" s="68" t="s">
        <v>531</v>
      </c>
      <c r="E6486" s="68" t="s">
        <v>360</v>
      </c>
      <c r="F6486" s="68" t="s">
        <v>77</v>
      </c>
      <c r="G6486" s="68" t="s">
        <v>273</v>
      </c>
      <c r="H6486" s="68" t="s">
        <v>369</v>
      </c>
      <c r="I6486" s="65">
        <v>94</v>
      </c>
      <c r="J6486" s="65">
        <v>409</v>
      </c>
      <c r="K6486" s="65" t="s">
        <v>281</v>
      </c>
    </row>
    <row r="6487" spans="1:11" ht="12.75" customHeight="1">
      <c r="A6487" s="68" t="s">
        <v>229</v>
      </c>
      <c r="B6487" s="68" t="s">
        <v>466</v>
      </c>
      <c r="C6487" s="68" t="s">
        <v>271</v>
      </c>
      <c r="D6487" s="68" t="s">
        <v>531</v>
      </c>
      <c r="E6487" s="68" t="s">
        <v>360</v>
      </c>
      <c r="F6487" s="68" t="s">
        <v>77</v>
      </c>
      <c r="G6487" s="68" t="s">
        <v>273</v>
      </c>
      <c r="H6487" s="68" t="s">
        <v>638</v>
      </c>
      <c r="I6487" s="65">
        <v>85</v>
      </c>
      <c r="J6487" s="65">
        <v>409</v>
      </c>
      <c r="K6487" s="65" t="s">
        <v>281</v>
      </c>
    </row>
    <row r="6488" spans="1:11" ht="12.75" customHeight="1">
      <c r="A6488" s="68" t="s">
        <v>229</v>
      </c>
      <c r="B6488" s="68" t="s">
        <v>466</v>
      </c>
      <c r="C6488" s="68" t="s">
        <v>271</v>
      </c>
      <c r="D6488" s="68" t="s">
        <v>531</v>
      </c>
      <c r="E6488" s="68" t="s">
        <v>360</v>
      </c>
      <c r="F6488" s="68" t="s">
        <v>77</v>
      </c>
      <c r="G6488" s="68" t="s">
        <v>273</v>
      </c>
      <c r="H6488" s="68" t="s">
        <v>491</v>
      </c>
      <c r="I6488" s="65">
        <v>416</v>
      </c>
      <c r="J6488" s="65">
        <v>423</v>
      </c>
      <c r="K6488" s="65" t="s">
        <v>381</v>
      </c>
    </row>
    <row r="6489" spans="1:11" ht="12.75" customHeight="1">
      <c r="A6489" s="68" t="s">
        <v>229</v>
      </c>
      <c r="B6489" s="68" t="s">
        <v>466</v>
      </c>
      <c r="C6489" s="68" t="s">
        <v>271</v>
      </c>
      <c r="D6489" s="68" t="s">
        <v>531</v>
      </c>
      <c r="E6489" s="68" t="s">
        <v>360</v>
      </c>
      <c r="F6489" s="68" t="s">
        <v>77</v>
      </c>
      <c r="G6489" s="68" t="s">
        <v>273</v>
      </c>
      <c r="H6489" s="68" t="s">
        <v>369</v>
      </c>
      <c r="I6489" s="65">
        <v>254</v>
      </c>
      <c r="J6489" s="65">
        <v>423</v>
      </c>
      <c r="K6489" s="65" t="s">
        <v>381</v>
      </c>
    </row>
    <row r="6490" spans="1:11" ht="12.75" customHeight="1">
      <c r="A6490" s="68" t="s">
        <v>229</v>
      </c>
      <c r="B6490" s="68" t="s">
        <v>466</v>
      </c>
      <c r="C6490" s="68" t="s">
        <v>271</v>
      </c>
      <c r="D6490" s="68" t="s">
        <v>531</v>
      </c>
      <c r="E6490" s="68" t="s">
        <v>360</v>
      </c>
      <c r="F6490" s="68" t="s">
        <v>77</v>
      </c>
      <c r="G6490" s="68" t="s">
        <v>273</v>
      </c>
      <c r="H6490" s="68" t="s">
        <v>638</v>
      </c>
      <c r="I6490" s="65">
        <v>174</v>
      </c>
      <c r="J6490" s="65">
        <v>423</v>
      </c>
      <c r="K6490" s="65" t="s">
        <v>381</v>
      </c>
    </row>
    <row r="6491" spans="1:11" ht="12.75" customHeight="1">
      <c r="A6491" s="68" t="s">
        <v>229</v>
      </c>
      <c r="B6491" s="68" t="s">
        <v>466</v>
      </c>
      <c r="C6491" s="68" t="s">
        <v>271</v>
      </c>
      <c r="D6491" s="68" t="s">
        <v>531</v>
      </c>
      <c r="E6491" s="68" t="s">
        <v>360</v>
      </c>
      <c r="F6491" s="68" t="s">
        <v>77</v>
      </c>
      <c r="G6491" s="68" t="s">
        <v>273</v>
      </c>
      <c r="H6491" s="68" t="s">
        <v>491</v>
      </c>
      <c r="I6491" s="65">
        <v>393</v>
      </c>
      <c r="J6491" s="65">
        <v>420</v>
      </c>
      <c r="K6491" s="65" t="s">
        <v>274</v>
      </c>
    </row>
    <row r="6492" spans="1:11" ht="12.75" customHeight="1">
      <c r="A6492" s="68" t="s">
        <v>229</v>
      </c>
      <c r="B6492" s="68" t="s">
        <v>466</v>
      </c>
      <c r="C6492" s="68" t="s">
        <v>271</v>
      </c>
      <c r="D6492" s="68" t="s">
        <v>531</v>
      </c>
      <c r="E6492" s="68" t="s">
        <v>360</v>
      </c>
      <c r="F6492" s="68" t="s">
        <v>77</v>
      </c>
      <c r="G6492" s="68" t="s">
        <v>273</v>
      </c>
      <c r="H6492" s="68" t="s">
        <v>369</v>
      </c>
      <c r="I6492" s="65">
        <v>220</v>
      </c>
      <c r="J6492" s="65">
        <v>420</v>
      </c>
      <c r="K6492" s="65" t="s">
        <v>274</v>
      </c>
    </row>
    <row r="6493" spans="1:11" ht="12.75" customHeight="1">
      <c r="A6493" s="68" t="s">
        <v>229</v>
      </c>
      <c r="B6493" s="68" t="s">
        <v>466</v>
      </c>
      <c r="C6493" s="68" t="s">
        <v>271</v>
      </c>
      <c r="D6493" s="68" t="s">
        <v>531</v>
      </c>
      <c r="E6493" s="68" t="s">
        <v>360</v>
      </c>
      <c r="F6493" s="68" t="s">
        <v>77</v>
      </c>
      <c r="G6493" s="68" t="s">
        <v>273</v>
      </c>
      <c r="H6493" s="68" t="s">
        <v>638</v>
      </c>
      <c r="I6493" s="65">
        <v>270</v>
      </c>
      <c r="J6493" s="65">
        <v>420</v>
      </c>
      <c r="K6493" s="65" t="s">
        <v>274</v>
      </c>
    </row>
    <row r="6494" spans="1:11" ht="12.75" customHeight="1">
      <c r="A6494" s="68" t="s">
        <v>229</v>
      </c>
      <c r="B6494" s="68" t="s">
        <v>466</v>
      </c>
      <c r="C6494" s="68" t="s">
        <v>271</v>
      </c>
      <c r="D6494" s="68" t="s">
        <v>531</v>
      </c>
      <c r="E6494" s="68" t="s">
        <v>360</v>
      </c>
      <c r="F6494" s="68" t="s">
        <v>77</v>
      </c>
      <c r="G6494" s="68" t="s">
        <v>273</v>
      </c>
      <c r="H6494" s="68" t="s">
        <v>491</v>
      </c>
      <c r="I6494" s="65">
        <v>30</v>
      </c>
      <c r="J6494" s="65">
        <v>603</v>
      </c>
      <c r="K6494" s="65" t="s">
        <v>263</v>
      </c>
    </row>
    <row r="6495" spans="1:11" ht="12.75" customHeight="1">
      <c r="A6495" s="68" t="s">
        <v>229</v>
      </c>
      <c r="B6495" s="68" t="s">
        <v>466</v>
      </c>
      <c r="C6495" s="68" t="s">
        <v>271</v>
      </c>
      <c r="D6495" s="68" t="s">
        <v>531</v>
      </c>
      <c r="E6495" s="68" t="s">
        <v>360</v>
      </c>
      <c r="F6495" s="68" t="s">
        <v>77</v>
      </c>
      <c r="G6495" s="68" t="s">
        <v>273</v>
      </c>
      <c r="H6495" s="68" t="s">
        <v>369</v>
      </c>
      <c r="I6495" s="65">
        <v>36</v>
      </c>
      <c r="J6495" s="65">
        <v>603</v>
      </c>
      <c r="K6495" s="65" t="s">
        <v>263</v>
      </c>
    </row>
    <row r="6496" spans="1:11" ht="12.75" customHeight="1">
      <c r="A6496" s="68" t="s">
        <v>229</v>
      </c>
      <c r="B6496" s="68" t="s">
        <v>466</v>
      </c>
      <c r="C6496" s="68" t="s">
        <v>271</v>
      </c>
      <c r="D6496" s="68" t="s">
        <v>531</v>
      </c>
      <c r="E6496" s="68" t="s">
        <v>360</v>
      </c>
      <c r="F6496" s="68" t="s">
        <v>77</v>
      </c>
      <c r="G6496" s="68" t="s">
        <v>273</v>
      </c>
      <c r="H6496" s="68" t="s">
        <v>638</v>
      </c>
      <c r="I6496" s="65">
        <v>38</v>
      </c>
      <c r="J6496" s="65">
        <v>603</v>
      </c>
      <c r="K6496" s="65" t="s">
        <v>263</v>
      </c>
    </row>
    <row r="6497" spans="1:11" ht="12.75" customHeight="1">
      <c r="A6497" s="68" t="s">
        <v>229</v>
      </c>
      <c r="B6497" s="68" t="s">
        <v>466</v>
      </c>
      <c r="C6497" s="68" t="s">
        <v>271</v>
      </c>
      <c r="D6497" s="68" t="s">
        <v>531</v>
      </c>
      <c r="E6497" s="68" t="s">
        <v>360</v>
      </c>
      <c r="F6497" s="68" t="s">
        <v>77</v>
      </c>
      <c r="G6497" s="68" t="s">
        <v>273</v>
      </c>
      <c r="H6497" s="68" t="s">
        <v>491</v>
      </c>
      <c r="I6497" s="65">
        <v>430</v>
      </c>
      <c r="J6497" s="65">
        <v>417</v>
      </c>
      <c r="K6497" s="65" t="s">
        <v>499</v>
      </c>
    </row>
    <row r="6498" spans="1:11" ht="12.75" customHeight="1">
      <c r="A6498" s="68" t="s">
        <v>229</v>
      </c>
      <c r="B6498" s="68" t="s">
        <v>466</v>
      </c>
      <c r="C6498" s="68" t="s">
        <v>271</v>
      </c>
      <c r="D6498" s="68" t="s">
        <v>531</v>
      </c>
      <c r="E6498" s="68" t="s">
        <v>360</v>
      </c>
      <c r="F6498" s="68" t="s">
        <v>77</v>
      </c>
      <c r="G6498" s="68" t="s">
        <v>273</v>
      </c>
      <c r="H6498" s="68" t="s">
        <v>369</v>
      </c>
      <c r="I6498" s="65">
        <v>396</v>
      </c>
      <c r="J6498" s="65">
        <v>417</v>
      </c>
      <c r="K6498" s="65" t="s">
        <v>499</v>
      </c>
    </row>
    <row r="6499" spans="1:11" ht="12.75" customHeight="1">
      <c r="A6499" s="68" t="s">
        <v>229</v>
      </c>
      <c r="B6499" s="68" t="s">
        <v>466</v>
      </c>
      <c r="C6499" s="68" t="s">
        <v>271</v>
      </c>
      <c r="D6499" s="68" t="s">
        <v>531</v>
      </c>
      <c r="E6499" s="68" t="s">
        <v>360</v>
      </c>
      <c r="F6499" s="68" t="s">
        <v>77</v>
      </c>
      <c r="G6499" s="68" t="s">
        <v>273</v>
      </c>
      <c r="H6499" s="68" t="s">
        <v>638</v>
      </c>
      <c r="I6499" s="65">
        <v>1134</v>
      </c>
      <c r="J6499" s="65">
        <v>417</v>
      </c>
      <c r="K6499" s="65" t="s">
        <v>499</v>
      </c>
    </row>
    <row r="6500" spans="1:11" ht="12.75" customHeight="1">
      <c r="A6500" s="68" t="s">
        <v>229</v>
      </c>
      <c r="B6500" s="68" t="s">
        <v>466</v>
      </c>
      <c r="C6500" s="68" t="s">
        <v>271</v>
      </c>
      <c r="D6500" s="68" t="s">
        <v>531</v>
      </c>
      <c r="E6500" s="68" t="s">
        <v>360</v>
      </c>
      <c r="F6500" s="68" t="s">
        <v>77</v>
      </c>
      <c r="G6500" s="68" t="s">
        <v>273</v>
      </c>
      <c r="H6500" s="68" t="s">
        <v>491</v>
      </c>
      <c r="I6500" s="65">
        <v>88</v>
      </c>
      <c r="J6500" s="65">
        <v>443</v>
      </c>
      <c r="K6500" s="65" t="s">
        <v>232</v>
      </c>
    </row>
    <row r="6501" spans="1:11" ht="12.75" customHeight="1">
      <c r="A6501" s="68" t="s">
        <v>229</v>
      </c>
      <c r="B6501" s="68" t="s">
        <v>466</v>
      </c>
      <c r="C6501" s="68" t="s">
        <v>271</v>
      </c>
      <c r="D6501" s="68" t="s">
        <v>531</v>
      </c>
      <c r="E6501" s="68" t="s">
        <v>360</v>
      </c>
      <c r="F6501" s="68" t="s">
        <v>77</v>
      </c>
      <c r="G6501" s="68" t="s">
        <v>273</v>
      </c>
      <c r="H6501" s="68" t="s">
        <v>369</v>
      </c>
      <c r="I6501" s="65">
        <v>76</v>
      </c>
      <c r="J6501" s="65">
        <v>443</v>
      </c>
      <c r="K6501" s="65" t="s">
        <v>232</v>
      </c>
    </row>
    <row r="6502" spans="1:11" ht="12.75" customHeight="1">
      <c r="A6502" s="68" t="s">
        <v>229</v>
      </c>
      <c r="B6502" s="68" t="s">
        <v>466</v>
      </c>
      <c r="C6502" s="68" t="s">
        <v>271</v>
      </c>
      <c r="D6502" s="68" t="s">
        <v>531</v>
      </c>
      <c r="E6502" s="68" t="s">
        <v>360</v>
      </c>
      <c r="F6502" s="68" t="s">
        <v>77</v>
      </c>
      <c r="G6502" s="68" t="s">
        <v>273</v>
      </c>
      <c r="H6502" s="68" t="s">
        <v>638</v>
      </c>
      <c r="I6502" s="65">
        <v>95</v>
      </c>
      <c r="J6502" s="65">
        <v>443</v>
      </c>
      <c r="K6502" s="65" t="s">
        <v>232</v>
      </c>
    </row>
    <row r="6503" spans="1:11" ht="12.75" customHeight="1">
      <c r="A6503" s="68" t="s">
        <v>229</v>
      </c>
      <c r="B6503" s="68" t="s">
        <v>466</v>
      </c>
      <c r="C6503" s="68" t="s">
        <v>271</v>
      </c>
      <c r="D6503" s="68" t="s">
        <v>531</v>
      </c>
      <c r="E6503" s="68" t="s">
        <v>360</v>
      </c>
      <c r="F6503" s="68" t="s">
        <v>77</v>
      </c>
      <c r="G6503" s="68" t="s">
        <v>273</v>
      </c>
      <c r="H6503" s="68" t="s">
        <v>491</v>
      </c>
      <c r="I6503" s="65">
        <v>190</v>
      </c>
      <c r="J6503" s="65">
        <v>413</v>
      </c>
      <c r="K6503" s="65" t="s">
        <v>500</v>
      </c>
    </row>
    <row r="6504" spans="1:11" ht="12.75" customHeight="1">
      <c r="A6504" s="68" t="s">
        <v>229</v>
      </c>
      <c r="B6504" s="68" t="s">
        <v>466</v>
      </c>
      <c r="C6504" s="68" t="s">
        <v>271</v>
      </c>
      <c r="D6504" s="68" t="s">
        <v>531</v>
      </c>
      <c r="E6504" s="68" t="s">
        <v>360</v>
      </c>
      <c r="F6504" s="68" t="s">
        <v>77</v>
      </c>
      <c r="G6504" s="68" t="s">
        <v>273</v>
      </c>
      <c r="H6504" s="68" t="s">
        <v>369</v>
      </c>
      <c r="I6504" s="65">
        <v>190</v>
      </c>
      <c r="J6504" s="65">
        <v>413</v>
      </c>
      <c r="K6504" s="65" t="s">
        <v>500</v>
      </c>
    </row>
    <row r="6505" spans="1:11" ht="12.75" customHeight="1">
      <c r="A6505" s="68" t="s">
        <v>229</v>
      </c>
      <c r="B6505" s="68" t="s">
        <v>466</v>
      </c>
      <c r="C6505" s="68" t="s">
        <v>271</v>
      </c>
      <c r="D6505" s="68" t="s">
        <v>531</v>
      </c>
      <c r="E6505" s="68" t="s">
        <v>360</v>
      </c>
      <c r="F6505" s="68" t="s">
        <v>77</v>
      </c>
      <c r="G6505" s="68" t="s">
        <v>273</v>
      </c>
      <c r="H6505" s="68" t="s">
        <v>638</v>
      </c>
      <c r="I6505" s="65">
        <v>230</v>
      </c>
      <c r="J6505" s="65">
        <v>413</v>
      </c>
      <c r="K6505" s="65" t="s">
        <v>500</v>
      </c>
    </row>
    <row r="6506" spans="1:11" ht="12.75" customHeight="1">
      <c r="A6506" s="68" t="s">
        <v>229</v>
      </c>
      <c r="B6506" s="68" t="s">
        <v>466</v>
      </c>
      <c r="C6506" s="68" t="s">
        <v>271</v>
      </c>
      <c r="D6506" s="68" t="s">
        <v>531</v>
      </c>
      <c r="E6506" s="68" t="s">
        <v>360</v>
      </c>
      <c r="F6506" s="68" t="s">
        <v>77</v>
      </c>
      <c r="G6506" s="68" t="s">
        <v>273</v>
      </c>
      <c r="H6506" s="68" t="s">
        <v>491</v>
      </c>
      <c r="I6506" s="65">
        <v>16</v>
      </c>
      <c r="J6506" s="65">
        <v>431</v>
      </c>
      <c r="K6506" s="65" t="s">
        <v>282</v>
      </c>
    </row>
    <row r="6507" spans="1:11" ht="12.75" customHeight="1">
      <c r="A6507" s="68" t="s">
        <v>229</v>
      </c>
      <c r="B6507" s="68" t="s">
        <v>466</v>
      </c>
      <c r="C6507" s="68" t="s">
        <v>271</v>
      </c>
      <c r="D6507" s="68" t="s">
        <v>531</v>
      </c>
      <c r="E6507" s="68" t="s">
        <v>360</v>
      </c>
      <c r="F6507" s="68" t="s">
        <v>77</v>
      </c>
      <c r="G6507" s="68" t="s">
        <v>273</v>
      </c>
      <c r="H6507" s="68" t="s">
        <v>369</v>
      </c>
      <c r="I6507" s="65">
        <v>9</v>
      </c>
      <c r="J6507" s="65">
        <v>431</v>
      </c>
      <c r="K6507" s="65" t="s">
        <v>282</v>
      </c>
    </row>
    <row r="6508" spans="1:11" ht="12.75" customHeight="1">
      <c r="A6508" s="68" t="s">
        <v>229</v>
      </c>
      <c r="B6508" s="68" t="s">
        <v>466</v>
      </c>
      <c r="C6508" s="68" t="s">
        <v>271</v>
      </c>
      <c r="D6508" s="68" t="s">
        <v>531</v>
      </c>
      <c r="E6508" s="68" t="s">
        <v>360</v>
      </c>
      <c r="F6508" s="68" t="s">
        <v>77</v>
      </c>
      <c r="G6508" s="68" t="s">
        <v>273</v>
      </c>
      <c r="H6508" s="68" t="s">
        <v>491</v>
      </c>
      <c r="I6508" s="65">
        <v>101</v>
      </c>
      <c r="J6508" s="65">
        <v>421</v>
      </c>
      <c r="K6508" s="65" t="s">
        <v>382</v>
      </c>
    </row>
    <row r="6509" spans="1:11" ht="12.75" customHeight="1">
      <c r="A6509" s="68" t="s">
        <v>229</v>
      </c>
      <c r="B6509" s="68" t="s">
        <v>466</v>
      </c>
      <c r="C6509" s="68" t="s">
        <v>271</v>
      </c>
      <c r="D6509" s="68" t="s">
        <v>531</v>
      </c>
      <c r="E6509" s="68" t="s">
        <v>360</v>
      </c>
      <c r="F6509" s="68" t="s">
        <v>77</v>
      </c>
      <c r="G6509" s="68" t="s">
        <v>273</v>
      </c>
      <c r="H6509" s="68" t="s">
        <v>369</v>
      </c>
      <c r="I6509" s="65">
        <v>49</v>
      </c>
      <c r="J6509" s="65">
        <v>421</v>
      </c>
      <c r="K6509" s="65" t="s">
        <v>382</v>
      </c>
    </row>
    <row r="6510" spans="1:11" ht="12.75" customHeight="1">
      <c r="A6510" s="68" t="s">
        <v>229</v>
      </c>
      <c r="B6510" s="68" t="s">
        <v>466</v>
      </c>
      <c r="C6510" s="68" t="s">
        <v>271</v>
      </c>
      <c r="D6510" s="68" t="s">
        <v>531</v>
      </c>
      <c r="E6510" s="68" t="s">
        <v>360</v>
      </c>
      <c r="F6510" s="68" t="s">
        <v>77</v>
      </c>
      <c r="G6510" s="68" t="s">
        <v>273</v>
      </c>
      <c r="H6510" s="68" t="s">
        <v>638</v>
      </c>
      <c r="I6510" s="65">
        <v>67</v>
      </c>
      <c r="J6510" s="65">
        <v>421</v>
      </c>
      <c r="K6510" s="65" t="s">
        <v>382</v>
      </c>
    </row>
    <row r="6511" spans="1:11" ht="12.75" customHeight="1">
      <c r="A6511" s="68" t="s">
        <v>229</v>
      </c>
      <c r="B6511" s="68" t="s">
        <v>466</v>
      </c>
      <c r="C6511" s="68" t="s">
        <v>271</v>
      </c>
      <c r="D6511" s="68" t="s">
        <v>531</v>
      </c>
      <c r="E6511" s="68" t="s">
        <v>360</v>
      </c>
      <c r="F6511" s="68" t="s">
        <v>77</v>
      </c>
      <c r="G6511" s="68" t="s">
        <v>273</v>
      </c>
      <c r="H6511" s="68" t="s">
        <v>491</v>
      </c>
      <c r="I6511" s="65">
        <v>5</v>
      </c>
      <c r="J6511" s="65">
        <v>461</v>
      </c>
      <c r="K6511" s="65" t="s">
        <v>319</v>
      </c>
    </row>
    <row r="6512" spans="1:11" ht="12.75" customHeight="1">
      <c r="A6512" s="68" t="s">
        <v>229</v>
      </c>
      <c r="B6512" s="68" t="s">
        <v>466</v>
      </c>
      <c r="C6512" s="68" t="s">
        <v>271</v>
      </c>
      <c r="D6512" s="68" t="s">
        <v>531</v>
      </c>
      <c r="E6512" s="68" t="s">
        <v>360</v>
      </c>
      <c r="F6512" s="68" t="s">
        <v>77</v>
      </c>
      <c r="G6512" s="68" t="s">
        <v>273</v>
      </c>
      <c r="H6512" s="68" t="s">
        <v>369</v>
      </c>
      <c r="I6512" s="65">
        <v>2</v>
      </c>
      <c r="J6512" s="65">
        <v>461</v>
      </c>
      <c r="K6512" s="65" t="s">
        <v>319</v>
      </c>
    </row>
    <row r="6513" spans="1:11" ht="12.75" customHeight="1">
      <c r="A6513" s="68" t="s">
        <v>229</v>
      </c>
      <c r="B6513" s="68" t="s">
        <v>466</v>
      </c>
      <c r="C6513" s="68" t="s">
        <v>271</v>
      </c>
      <c r="D6513" s="68" t="s">
        <v>531</v>
      </c>
      <c r="E6513" s="68" t="s">
        <v>360</v>
      </c>
      <c r="F6513" s="68" t="s">
        <v>77</v>
      </c>
      <c r="G6513" s="68" t="s">
        <v>273</v>
      </c>
      <c r="H6513" s="68" t="s">
        <v>638</v>
      </c>
      <c r="I6513" s="65">
        <v>1</v>
      </c>
      <c r="J6513" s="65">
        <v>461</v>
      </c>
      <c r="K6513" s="65" t="s">
        <v>319</v>
      </c>
    </row>
    <row r="6514" spans="1:11" ht="12.75" customHeight="1">
      <c r="A6514" s="68" t="s">
        <v>229</v>
      </c>
      <c r="B6514" s="68" t="s">
        <v>466</v>
      </c>
      <c r="C6514" s="68" t="s">
        <v>271</v>
      </c>
      <c r="D6514" s="68" t="s">
        <v>531</v>
      </c>
      <c r="E6514" s="68" t="s">
        <v>360</v>
      </c>
      <c r="F6514" s="68" t="s">
        <v>77</v>
      </c>
      <c r="G6514" s="68" t="s">
        <v>273</v>
      </c>
      <c r="H6514" s="68" t="s">
        <v>491</v>
      </c>
      <c r="I6514" s="65">
        <v>51</v>
      </c>
      <c r="J6514" s="65">
        <v>440</v>
      </c>
      <c r="K6514" s="65" t="s">
        <v>501</v>
      </c>
    </row>
    <row r="6515" spans="1:11" ht="12.75" customHeight="1">
      <c r="A6515" s="68" t="s">
        <v>229</v>
      </c>
      <c r="B6515" s="68" t="s">
        <v>466</v>
      </c>
      <c r="C6515" s="68" t="s">
        <v>271</v>
      </c>
      <c r="D6515" s="68" t="s">
        <v>531</v>
      </c>
      <c r="E6515" s="68" t="s">
        <v>360</v>
      </c>
      <c r="F6515" s="68" t="s">
        <v>77</v>
      </c>
      <c r="G6515" s="68" t="s">
        <v>273</v>
      </c>
      <c r="H6515" s="68" t="s">
        <v>369</v>
      </c>
      <c r="I6515" s="65">
        <v>74</v>
      </c>
      <c r="J6515" s="65">
        <v>440</v>
      </c>
      <c r="K6515" s="65" t="s">
        <v>501</v>
      </c>
    </row>
    <row r="6516" spans="1:11" ht="12.75" customHeight="1">
      <c r="A6516" s="68" t="s">
        <v>229</v>
      </c>
      <c r="B6516" s="68" t="s">
        <v>466</v>
      </c>
      <c r="C6516" s="68" t="s">
        <v>271</v>
      </c>
      <c r="D6516" s="68" t="s">
        <v>531</v>
      </c>
      <c r="E6516" s="68" t="s">
        <v>360</v>
      </c>
      <c r="F6516" s="68" t="s">
        <v>77</v>
      </c>
      <c r="G6516" s="68" t="s">
        <v>273</v>
      </c>
      <c r="H6516" s="68" t="s">
        <v>638</v>
      </c>
      <c r="I6516" s="65">
        <v>87</v>
      </c>
      <c r="J6516" s="65">
        <v>440</v>
      </c>
      <c r="K6516" s="65" t="s">
        <v>501</v>
      </c>
    </row>
    <row r="6517" spans="1:11" ht="12.75" customHeight="1">
      <c r="A6517" s="68" t="s">
        <v>229</v>
      </c>
      <c r="B6517" s="68" t="s">
        <v>466</v>
      </c>
      <c r="C6517" s="68" t="s">
        <v>271</v>
      </c>
      <c r="D6517" s="68" t="s">
        <v>531</v>
      </c>
      <c r="E6517" s="68" t="s">
        <v>360</v>
      </c>
      <c r="F6517" s="68" t="s">
        <v>77</v>
      </c>
      <c r="G6517" s="68" t="s">
        <v>273</v>
      </c>
      <c r="H6517" s="68" t="s">
        <v>491</v>
      </c>
      <c r="I6517" s="65">
        <v>72</v>
      </c>
      <c r="J6517" s="65">
        <v>465</v>
      </c>
      <c r="K6517" s="65" t="s">
        <v>248</v>
      </c>
    </row>
    <row r="6518" spans="1:11" ht="12.75" customHeight="1">
      <c r="A6518" s="68" t="s">
        <v>229</v>
      </c>
      <c r="B6518" s="68" t="s">
        <v>466</v>
      </c>
      <c r="C6518" s="68" t="s">
        <v>271</v>
      </c>
      <c r="D6518" s="68" t="s">
        <v>531</v>
      </c>
      <c r="E6518" s="68" t="s">
        <v>360</v>
      </c>
      <c r="F6518" s="68" t="s">
        <v>77</v>
      </c>
      <c r="G6518" s="68" t="s">
        <v>273</v>
      </c>
      <c r="H6518" s="68" t="s">
        <v>369</v>
      </c>
      <c r="I6518" s="65">
        <v>19</v>
      </c>
      <c r="J6518" s="65">
        <v>465</v>
      </c>
      <c r="K6518" s="65" t="s">
        <v>248</v>
      </c>
    </row>
    <row r="6519" spans="1:11" ht="12.75" customHeight="1">
      <c r="A6519" s="68" t="s">
        <v>229</v>
      </c>
      <c r="B6519" s="68" t="s">
        <v>466</v>
      </c>
      <c r="C6519" s="68" t="s">
        <v>271</v>
      </c>
      <c r="D6519" s="68" t="s">
        <v>531</v>
      </c>
      <c r="E6519" s="68" t="s">
        <v>360</v>
      </c>
      <c r="F6519" s="68" t="s">
        <v>77</v>
      </c>
      <c r="G6519" s="68" t="s">
        <v>273</v>
      </c>
      <c r="H6519" s="68" t="s">
        <v>638</v>
      </c>
      <c r="I6519" s="65">
        <v>50</v>
      </c>
      <c r="J6519" s="65">
        <v>465</v>
      </c>
      <c r="K6519" s="65" t="s">
        <v>248</v>
      </c>
    </row>
    <row r="6520" spans="1:11" ht="12.75" customHeight="1">
      <c r="A6520" s="68" t="s">
        <v>229</v>
      </c>
      <c r="B6520" s="68" t="s">
        <v>466</v>
      </c>
      <c r="C6520" s="68" t="s">
        <v>271</v>
      </c>
      <c r="D6520" s="68" t="s">
        <v>531</v>
      </c>
      <c r="E6520" s="68" t="s">
        <v>360</v>
      </c>
      <c r="F6520" s="68" t="s">
        <v>77</v>
      </c>
      <c r="G6520" s="68" t="s">
        <v>273</v>
      </c>
      <c r="H6520" s="68" t="s">
        <v>491</v>
      </c>
      <c r="I6520" s="65">
        <v>28</v>
      </c>
      <c r="J6520" s="65">
        <v>467</v>
      </c>
      <c r="K6520" s="65" t="s">
        <v>275</v>
      </c>
    </row>
    <row r="6521" spans="1:11" ht="12.75" customHeight="1">
      <c r="A6521" s="68" t="s">
        <v>229</v>
      </c>
      <c r="B6521" s="68" t="s">
        <v>466</v>
      </c>
      <c r="C6521" s="68" t="s">
        <v>271</v>
      </c>
      <c r="D6521" s="68" t="s">
        <v>531</v>
      </c>
      <c r="E6521" s="68" t="s">
        <v>360</v>
      </c>
      <c r="F6521" s="68" t="s">
        <v>77</v>
      </c>
      <c r="G6521" s="68" t="s">
        <v>273</v>
      </c>
      <c r="H6521" s="68" t="s">
        <v>369</v>
      </c>
      <c r="I6521" s="65">
        <v>25</v>
      </c>
      <c r="J6521" s="65">
        <v>467</v>
      </c>
      <c r="K6521" s="65" t="s">
        <v>275</v>
      </c>
    </row>
    <row r="6522" spans="1:11" ht="12.75" customHeight="1">
      <c r="A6522" s="68" t="s">
        <v>229</v>
      </c>
      <c r="B6522" s="68" t="s">
        <v>466</v>
      </c>
      <c r="C6522" s="68" t="s">
        <v>271</v>
      </c>
      <c r="D6522" s="68" t="s">
        <v>531</v>
      </c>
      <c r="E6522" s="68" t="s">
        <v>360</v>
      </c>
      <c r="F6522" s="68" t="s">
        <v>77</v>
      </c>
      <c r="G6522" s="68" t="s">
        <v>273</v>
      </c>
      <c r="H6522" s="68" t="s">
        <v>638</v>
      </c>
      <c r="I6522" s="65">
        <v>17</v>
      </c>
      <c r="J6522" s="65">
        <v>467</v>
      </c>
      <c r="K6522" s="65" t="s">
        <v>275</v>
      </c>
    </row>
    <row r="6523" spans="1:11" ht="12.75" customHeight="1">
      <c r="A6523" s="68" t="s">
        <v>229</v>
      </c>
      <c r="B6523" s="68" t="s">
        <v>466</v>
      </c>
      <c r="C6523" s="68" t="s">
        <v>271</v>
      </c>
      <c r="D6523" s="68" t="s">
        <v>531</v>
      </c>
      <c r="E6523" s="68" t="s">
        <v>360</v>
      </c>
      <c r="F6523" s="68" t="s">
        <v>77</v>
      </c>
      <c r="G6523" s="68" t="s">
        <v>273</v>
      </c>
      <c r="H6523" s="68" t="s">
        <v>491</v>
      </c>
      <c r="I6523" s="65">
        <v>25</v>
      </c>
      <c r="J6523" s="65">
        <v>432</v>
      </c>
      <c r="K6523" s="65" t="s">
        <v>424</v>
      </c>
    </row>
    <row r="6524" spans="1:11" ht="12.75" customHeight="1">
      <c r="A6524" s="68" t="s">
        <v>229</v>
      </c>
      <c r="B6524" s="68" t="s">
        <v>466</v>
      </c>
      <c r="C6524" s="68" t="s">
        <v>271</v>
      </c>
      <c r="D6524" s="68" t="s">
        <v>531</v>
      </c>
      <c r="E6524" s="68" t="s">
        <v>360</v>
      </c>
      <c r="F6524" s="68" t="s">
        <v>77</v>
      </c>
      <c r="G6524" s="68" t="s">
        <v>273</v>
      </c>
      <c r="H6524" s="68" t="s">
        <v>369</v>
      </c>
      <c r="I6524" s="65">
        <v>51</v>
      </c>
      <c r="J6524" s="65">
        <v>432</v>
      </c>
      <c r="K6524" s="65" t="s">
        <v>424</v>
      </c>
    </row>
    <row r="6525" spans="1:11" ht="12.75" customHeight="1">
      <c r="A6525" s="68" t="s">
        <v>229</v>
      </c>
      <c r="B6525" s="68" t="s">
        <v>466</v>
      </c>
      <c r="C6525" s="68" t="s">
        <v>271</v>
      </c>
      <c r="D6525" s="68" t="s">
        <v>531</v>
      </c>
      <c r="E6525" s="68" t="s">
        <v>360</v>
      </c>
      <c r="F6525" s="68" t="s">
        <v>77</v>
      </c>
      <c r="G6525" s="68" t="s">
        <v>273</v>
      </c>
      <c r="H6525" s="68" t="s">
        <v>638</v>
      </c>
      <c r="I6525" s="65">
        <v>52</v>
      </c>
      <c r="J6525" s="65">
        <v>432</v>
      </c>
      <c r="K6525" s="65" t="s">
        <v>424</v>
      </c>
    </row>
    <row r="6526" spans="1:11" ht="12.75" customHeight="1">
      <c r="A6526" s="68" t="s">
        <v>229</v>
      </c>
      <c r="B6526" s="68" t="s">
        <v>466</v>
      </c>
      <c r="C6526" s="68" t="s">
        <v>271</v>
      </c>
      <c r="D6526" s="68" t="s">
        <v>531</v>
      </c>
      <c r="E6526" s="68" t="s">
        <v>360</v>
      </c>
      <c r="F6526" s="68" t="s">
        <v>204</v>
      </c>
      <c r="G6526" s="68" t="s">
        <v>384</v>
      </c>
      <c r="H6526" s="68" t="s">
        <v>491</v>
      </c>
      <c r="I6526" s="65">
        <v>49</v>
      </c>
      <c r="J6526" s="65">
        <v>708</v>
      </c>
      <c r="K6526" s="65" t="s">
        <v>385</v>
      </c>
    </row>
    <row r="6527" spans="1:11" ht="12.75" customHeight="1">
      <c r="A6527" s="68" t="s">
        <v>229</v>
      </c>
      <c r="B6527" s="68" t="s">
        <v>466</v>
      </c>
      <c r="C6527" s="68" t="s">
        <v>271</v>
      </c>
      <c r="D6527" s="68" t="s">
        <v>531</v>
      </c>
      <c r="E6527" s="68" t="s">
        <v>360</v>
      </c>
      <c r="F6527" s="68" t="s">
        <v>204</v>
      </c>
      <c r="G6527" s="68" t="s">
        <v>384</v>
      </c>
      <c r="H6527" s="68" t="s">
        <v>369</v>
      </c>
      <c r="I6527" s="65">
        <v>19</v>
      </c>
      <c r="J6527" s="65">
        <v>708</v>
      </c>
      <c r="K6527" s="65" t="s">
        <v>385</v>
      </c>
    </row>
    <row r="6528" spans="1:11" ht="12.75" customHeight="1">
      <c r="A6528" s="68" t="s">
        <v>229</v>
      </c>
      <c r="B6528" s="68" t="s">
        <v>466</v>
      </c>
      <c r="C6528" s="68" t="s">
        <v>271</v>
      </c>
      <c r="D6528" s="68" t="s">
        <v>531</v>
      </c>
      <c r="E6528" s="68" t="s">
        <v>360</v>
      </c>
      <c r="F6528" s="68" t="s">
        <v>204</v>
      </c>
      <c r="G6528" s="68" t="s">
        <v>384</v>
      </c>
      <c r="H6528" s="68" t="s">
        <v>638</v>
      </c>
      <c r="I6528" s="65">
        <v>9</v>
      </c>
      <c r="J6528" s="65">
        <v>708</v>
      </c>
      <c r="K6528" s="65" t="s">
        <v>385</v>
      </c>
    </row>
    <row r="6529" spans="1:11" ht="12.75" customHeight="1">
      <c r="A6529" s="68" t="s">
        <v>229</v>
      </c>
      <c r="B6529" s="68" t="s">
        <v>466</v>
      </c>
      <c r="C6529" s="68" t="s">
        <v>271</v>
      </c>
      <c r="D6529" s="68" t="s">
        <v>531</v>
      </c>
      <c r="E6529" s="68" t="s">
        <v>360</v>
      </c>
      <c r="F6529" s="68" t="s">
        <v>78</v>
      </c>
      <c r="G6529" s="68" t="s">
        <v>384</v>
      </c>
      <c r="H6529" s="68" t="s">
        <v>491</v>
      </c>
      <c r="I6529" s="65">
        <v>3</v>
      </c>
      <c r="J6529" s="65">
        <v>807</v>
      </c>
      <c r="K6529" s="65" t="s">
        <v>283</v>
      </c>
    </row>
    <row r="6530" spans="1:11" ht="12.75" customHeight="1">
      <c r="A6530" s="68" t="s">
        <v>229</v>
      </c>
      <c r="B6530" s="68" t="s">
        <v>466</v>
      </c>
      <c r="C6530" s="68" t="s">
        <v>271</v>
      </c>
      <c r="D6530" s="68" t="s">
        <v>531</v>
      </c>
      <c r="E6530" s="68" t="s">
        <v>360</v>
      </c>
      <c r="F6530" s="68" t="s">
        <v>78</v>
      </c>
      <c r="G6530" s="68" t="s">
        <v>384</v>
      </c>
      <c r="H6530" s="68" t="s">
        <v>369</v>
      </c>
      <c r="I6530" s="65">
        <v>2</v>
      </c>
      <c r="J6530" s="65">
        <v>807</v>
      </c>
      <c r="K6530" s="65" t="s">
        <v>283</v>
      </c>
    </row>
    <row r="6531" spans="1:11" ht="12.75" customHeight="1">
      <c r="A6531" s="68" t="s">
        <v>229</v>
      </c>
      <c r="B6531" s="68" t="s">
        <v>466</v>
      </c>
      <c r="C6531" s="68" t="s">
        <v>271</v>
      </c>
      <c r="D6531" s="68" t="s">
        <v>531</v>
      </c>
      <c r="E6531" s="68" t="s">
        <v>360</v>
      </c>
      <c r="F6531" s="68" t="s">
        <v>78</v>
      </c>
      <c r="G6531" s="68" t="s">
        <v>384</v>
      </c>
      <c r="H6531" s="68" t="s">
        <v>638</v>
      </c>
      <c r="I6531" s="65">
        <v>1</v>
      </c>
      <c r="J6531" s="65">
        <v>807</v>
      </c>
      <c r="K6531" s="65" t="s">
        <v>283</v>
      </c>
    </row>
    <row r="6532" spans="1:11" ht="12.75" customHeight="1">
      <c r="A6532" s="68" t="s">
        <v>229</v>
      </c>
      <c r="B6532" s="68" t="s">
        <v>466</v>
      </c>
      <c r="C6532" s="68" t="s">
        <v>271</v>
      </c>
      <c r="D6532" s="68" t="s">
        <v>531</v>
      </c>
      <c r="E6532" s="68" t="s">
        <v>360</v>
      </c>
      <c r="F6532" s="68" t="s">
        <v>204</v>
      </c>
      <c r="G6532" s="68" t="s">
        <v>384</v>
      </c>
      <c r="H6532" s="68" t="s">
        <v>491</v>
      </c>
      <c r="I6532" s="65">
        <v>9604</v>
      </c>
      <c r="J6532" s="65">
        <v>707</v>
      </c>
      <c r="K6532" s="65" t="s">
        <v>386</v>
      </c>
    </row>
    <row r="6533" spans="1:11" ht="12.75" customHeight="1">
      <c r="A6533" s="68" t="s">
        <v>229</v>
      </c>
      <c r="B6533" s="68" t="s">
        <v>466</v>
      </c>
      <c r="C6533" s="68" t="s">
        <v>271</v>
      </c>
      <c r="D6533" s="68" t="s">
        <v>531</v>
      </c>
      <c r="E6533" s="68" t="s">
        <v>360</v>
      </c>
      <c r="F6533" s="68" t="s">
        <v>204</v>
      </c>
      <c r="G6533" s="68" t="s">
        <v>384</v>
      </c>
      <c r="H6533" s="68" t="s">
        <v>369</v>
      </c>
      <c r="I6533" s="65">
        <v>8953</v>
      </c>
      <c r="J6533" s="65">
        <v>707</v>
      </c>
      <c r="K6533" s="65" t="s">
        <v>386</v>
      </c>
    </row>
    <row r="6534" spans="1:11" ht="12.75" customHeight="1">
      <c r="A6534" s="68" t="s">
        <v>229</v>
      </c>
      <c r="B6534" s="68" t="s">
        <v>466</v>
      </c>
      <c r="C6534" s="68" t="s">
        <v>271</v>
      </c>
      <c r="D6534" s="68" t="s">
        <v>531</v>
      </c>
      <c r="E6534" s="68" t="s">
        <v>360</v>
      </c>
      <c r="F6534" s="68" t="s">
        <v>204</v>
      </c>
      <c r="G6534" s="68" t="s">
        <v>384</v>
      </c>
      <c r="H6534" s="68" t="s">
        <v>638</v>
      </c>
      <c r="I6534" s="65">
        <v>9966</v>
      </c>
      <c r="J6534" s="65">
        <v>707</v>
      </c>
      <c r="K6534" s="65" t="s">
        <v>386</v>
      </c>
    </row>
    <row r="6535" spans="1:11" ht="12.75" customHeight="1">
      <c r="A6535" s="68" t="s">
        <v>229</v>
      </c>
      <c r="B6535" s="68" t="s">
        <v>466</v>
      </c>
      <c r="C6535" s="68" t="s">
        <v>271</v>
      </c>
      <c r="D6535" s="68" t="s">
        <v>531</v>
      </c>
      <c r="E6535" s="68" t="s">
        <v>360</v>
      </c>
      <c r="F6535" s="68" t="s">
        <v>78</v>
      </c>
      <c r="G6535" s="68" t="s">
        <v>384</v>
      </c>
      <c r="H6535" s="68" t="s">
        <v>368</v>
      </c>
      <c r="I6535" s="65">
        <v>18</v>
      </c>
      <c r="J6535" s="65">
        <v>721</v>
      </c>
      <c r="K6535" s="65" t="s">
        <v>502</v>
      </c>
    </row>
    <row r="6536" spans="1:11" ht="12.75" customHeight="1">
      <c r="A6536" s="68" t="s">
        <v>229</v>
      </c>
      <c r="B6536" s="68" t="s">
        <v>466</v>
      </c>
      <c r="C6536" s="68" t="s">
        <v>271</v>
      </c>
      <c r="D6536" s="68" t="s">
        <v>531</v>
      </c>
      <c r="E6536" s="68" t="s">
        <v>360</v>
      </c>
      <c r="F6536" s="68" t="s">
        <v>78</v>
      </c>
      <c r="G6536" s="68" t="s">
        <v>384</v>
      </c>
      <c r="H6536" s="68" t="s">
        <v>491</v>
      </c>
      <c r="I6536" s="65">
        <v>2975</v>
      </c>
      <c r="J6536" s="65">
        <v>721</v>
      </c>
      <c r="K6536" s="65" t="s">
        <v>502</v>
      </c>
    </row>
    <row r="6537" spans="1:11" ht="12.75" customHeight="1">
      <c r="A6537" s="68" t="s">
        <v>229</v>
      </c>
      <c r="B6537" s="68" t="s">
        <v>466</v>
      </c>
      <c r="C6537" s="68" t="s">
        <v>271</v>
      </c>
      <c r="D6537" s="68" t="s">
        <v>531</v>
      </c>
      <c r="E6537" s="68" t="s">
        <v>360</v>
      </c>
      <c r="F6537" s="68" t="s">
        <v>78</v>
      </c>
      <c r="G6537" s="68" t="s">
        <v>384</v>
      </c>
      <c r="H6537" s="68" t="s">
        <v>369</v>
      </c>
      <c r="I6537" s="65">
        <v>2889</v>
      </c>
      <c r="J6537" s="65">
        <v>721</v>
      </c>
      <c r="K6537" s="65" t="s">
        <v>502</v>
      </c>
    </row>
    <row r="6538" spans="1:11" ht="12.75" customHeight="1">
      <c r="A6538" s="68" t="s">
        <v>229</v>
      </c>
      <c r="B6538" s="68" t="s">
        <v>466</v>
      </c>
      <c r="C6538" s="68" t="s">
        <v>271</v>
      </c>
      <c r="D6538" s="68" t="s">
        <v>531</v>
      </c>
      <c r="E6538" s="68" t="s">
        <v>360</v>
      </c>
      <c r="F6538" s="68" t="s">
        <v>78</v>
      </c>
      <c r="G6538" s="68" t="s">
        <v>384</v>
      </c>
      <c r="H6538" s="68" t="s">
        <v>638</v>
      </c>
      <c r="I6538" s="65">
        <v>3173</v>
      </c>
      <c r="J6538" s="65">
        <v>721</v>
      </c>
      <c r="K6538" s="65" t="s">
        <v>502</v>
      </c>
    </row>
    <row r="6539" spans="1:11" ht="12.75" customHeight="1">
      <c r="A6539" s="68" t="s">
        <v>229</v>
      </c>
      <c r="B6539" s="68" t="s">
        <v>466</v>
      </c>
      <c r="C6539" s="68" t="s">
        <v>271</v>
      </c>
      <c r="D6539" s="68" t="s">
        <v>531</v>
      </c>
      <c r="E6539" s="68" t="s">
        <v>360</v>
      </c>
      <c r="F6539" s="68" t="s">
        <v>78</v>
      </c>
      <c r="G6539" s="68" t="s">
        <v>384</v>
      </c>
      <c r="H6539" s="68" t="s">
        <v>491</v>
      </c>
      <c r="I6539" s="65">
        <v>90</v>
      </c>
      <c r="J6539" s="65">
        <v>722</v>
      </c>
      <c r="K6539" s="65" t="s">
        <v>387</v>
      </c>
    </row>
    <row r="6540" spans="1:11" ht="12.75" customHeight="1">
      <c r="A6540" s="68" t="s">
        <v>229</v>
      </c>
      <c r="B6540" s="68" t="s">
        <v>466</v>
      </c>
      <c r="C6540" s="68" t="s">
        <v>271</v>
      </c>
      <c r="D6540" s="68" t="s">
        <v>531</v>
      </c>
      <c r="E6540" s="68" t="s">
        <v>360</v>
      </c>
      <c r="F6540" s="68" t="s">
        <v>78</v>
      </c>
      <c r="G6540" s="68" t="s">
        <v>384</v>
      </c>
      <c r="H6540" s="68" t="s">
        <v>369</v>
      </c>
      <c r="I6540" s="65">
        <v>38</v>
      </c>
      <c r="J6540" s="65">
        <v>722</v>
      </c>
      <c r="K6540" s="65" t="s">
        <v>387</v>
      </c>
    </row>
    <row r="6541" spans="1:11" ht="12.75" customHeight="1">
      <c r="A6541" s="68" t="s">
        <v>229</v>
      </c>
      <c r="B6541" s="68" t="s">
        <v>466</v>
      </c>
      <c r="C6541" s="68" t="s">
        <v>271</v>
      </c>
      <c r="D6541" s="68" t="s">
        <v>531</v>
      </c>
      <c r="E6541" s="68" t="s">
        <v>360</v>
      </c>
      <c r="F6541" s="68" t="s">
        <v>78</v>
      </c>
      <c r="G6541" s="68" t="s">
        <v>384</v>
      </c>
      <c r="H6541" s="68" t="s">
        <v>638</v>
      </c>
      <c r="I6541" s="65">
        <v>31</v>
      </c>
      <c r="J6541" s="65">
        <v>722</v>
      </c>
      <c r="K6541" s="65" t="s">
        <v>387</v>
      </c>
    </row>
    <row r="6542" spans="1:11" ht="12.75" customHeight="1">
      <c r="A6542" s="68" t="s">
        <v>229</v>
      </c>
      <c r="B6542" s="68" t="s">
        <v>466</v>
      </c>
      <c r="C6542" s="68" t="s">
        <v>271</v>
      </c>
      <c r="D6542" s="68" t="s">
        <v>531</v>
      </c>
      <c r="E6542" s="68" t="s">
        <v>360</v>
      </c>
      <c r="F6542" s="68" t="s">
        <v>78</v>
      </c>
      <c r="G6542" s="68" t="s">
        <v>384</v>
      </c>
      <c r="H6542" s="68" t="s">
        <v>491</v>
      </c>
      <c r="I6542" s="65">
        <v>1200</v>
      </c>
      <c r="J6542" s="65">
        <v>719</v>
      </c>
      <c r="K6542" s="65" t="s">
        <v>389</v>
      </c>
    </row>
    <row r="6543" spans="1:11" ht="12.75" customHeight="1">
      <c r="A6543" s="68" t="s">
        <v>229</v>
      </c>
      <c r="B6543" s="68" t="s">
        <v>466</v>
      </c>
      <c r="C6543" s="68" t="s">
        <v>271</v>
      </c>
      <c r="D6543" s="68" t="s">
        <v>531</v>
      </c>
      <c r="E6543" s="68" t="s">
        <v>360</v>
      </c>
      <c r="F6543" s="68" t="s">
        <v>78</v>
      </c>
      <c r="G6543" s="68" t="s">
        <v>384</v>
      </c>
      <c r="H6543" s="68" t="s">
        <v>369</v>
      </c>
      <c r="I6543" s="65">
        <v>958</v>
      </c>
      <c r="J6543" s="65">
        <v>719</v>
      </c>
      <c r="K6543" s="65" t="s">
        <v>389</v>
      </c>
    </row>
    <row r="6544" spans="1:11" ht="12.75" customHeight="1">
      <c r="A6544" s="68" t="s">
        <v>229</v>
      </c>
      <c r="B6544" s="68" t="s">
        <v>466</v>
      </c>
      <c r="C6544" s="68" t="s">
        <v>271</v>
      </c>
      <c r="D6544" s="68" t="s">
        <v>531</v>
      </c>
      <c r="E6544" s="68" t="s">
        <v>360</v>
      </c>
      <c r="F6544" s="68" t="s">
        <v>78</v>
      </c>
      <c r="G6544" s="68" t="s">
        <v>384</v>
      </c>
      <c r="H6544" s="68" t="s">
        <v>638</v>
      </c>
      <c r="I6544" s="65">
        <v>1007</v>
      </c>
      <c r="J6544" s="65">
        <v>719</v>
      </c>
      <c r="K6544" s="65" t="s">
        <v>389</v>
      </c>
    </row>
    <row r="6545" spans="1:11" ht="12.75" customHeight="1">
      <c r="A6545" s="68" t="s">
        <v>229</v>
      </c>
      <c r="B6545" s="68" t="s">
        <v>466</v>
      </c>
      <c r="C6545" s="68" t="s">
        <v>271</v>
      </c>
      <c r="D6545" s="68" t="s">
        <v>531</v>
      </c>
      <c r="E6545" s="68" t="s">
        <v>360</v>
      </c>
      <c r="F6545" s="68" t="s">
        <v>78</v>
      </c>
      <c r="G6545" s="68" t="s">
        <v>384</v>
      </c>
      <c r="H6545" s="68" t="s">
        <v>491</v>
      </c>
      <c r="I6545" s="65">
        <v>51</v>
      </c>
      <c r="J6545" s="65">
        <v>718</v>
      </c>
      <c r="K6545" s="65" t="s">
        <v>503</v>
      </c>
    </row>
    <row r="6546" spans="1:11" ht="12.75" customHeight="1">
      <c r="A6546" s="68" t="s">
        <v>229</v>
      </c>
      <c r="B6546" s="68" t="s">
        <v>466</v>
      </c>
      <c r="C6546" s="68" t="s">
        <v>271</v>
      </c>
      <c r="D6546" s="68" t="s">
        <v>531</v>
      </c>
      <c r="E6546" s="68" t="s">
        <v>360</v>
      </c>
      <c r="F6546" s="68" t="s">
        <v>78</v>
      </c>
      <c r="G6546" s="68" t="s">
        <v>384</v>
      </c>
      <c r="H6546" s="68" t="s">
        <v>369</v>
      </c>
      <c r="I6546" s="65">
        <v>68</v>
      </c>
      <c r="J6546" s="65">
        <v>718</v>
      </c>
      <c r="K6546" s="65" t="s">
        <v>503</v>
      </c>
    </row>
    <row r="6547" spans="1:11" ht="12.75" customHeight="1">
      <c r="A6547" s="68" t="s">
        <v>229</v>
      </c>
      <c r="B6547" s="68" t="s">
        <v>466</v>
      </c>
      <c r="C6547" s="68" t="s">
        <v>271</v>
      </c>
      <c r="D6547" s="68" t="s">
        <v>531</v>
      </c>
      <c r="E6547" s="68" t="s">
        <v>360</v>
      </c>
      <c r="F6547" s="68" t="s">
        <v>78</v>
      </c>
      <c r="G6547" s="68" t="s">
        <v>384</v>
      </c>
      <c r="H6547" s="68" t="s">
        <v>638</v>
      </c>
      <c r="I6547" s="65">
        <v>130</v>
      </c>
      <c r="J6547" s="65">
        <v>718</v>
      </c>
      <c r="K6547" s="65" t="s">
        <v>503</v>
      </c>
    </row>
    <row r="6548" spans="1:11" ht="12.75" customHeight="1">
      <c r="A6548" s="68" t="s">
        <v>229</v>
      </c>
      <c r="B6548" s="68" t="s">
        <v>466</v>
      </c>
      <c r="C6548" s="68" t="s">
        <v>271</v>
      </c>
      <c r="D6548" s="68" t="s">
        <v>531</v>
      </c>
      <c r="E6548" s="68" t="s">
        <v>360</v>
      </c>
      <c r="F6548" s="68" t="s">
        <v>79</v>
      </c>
      <c r="G6548" s="68" t="s">
        <v>392</v>
      </c>
      <c r="H6548" s="68" t="s">
        <v>368</v>
      </c>
      <c r="I6548" s="65">
        <v>35</v>
      </c>
      <c r="J6548" s="65">
        <v>801</v>
      </c>
      <c r="K6548" s="65" t="s">
        <v>393</v>
      </c>
    </row>
    <row r="6549" spans="1:11" ht="12.75" customHeight="1">
      <c r="A6549" s="68" t="s">
        <v>229</v>
      </c>
      <c r="B6549" s="68" t="s">
        <v>466</v>
      </c>
      <c r="C6549" s="68" t="s">
        <v>271</v>
      </c>
      <c r="D6549" s="68" t="s">
        <v>531</v>
      </c>
      <c r="E6549" s="68" t="s">
        <v>360</v>
      </c>
      <c r="F6549" s="68" t="s">
        <v>79</v>
      </c>
      <c r="G6549" s="68" t="s">
        <v>392</v>
      </c>
      <c r="H6549" s="68" t="s">
        <v>491</v>
      </c>
      <c r="I6549" s="65">
        <v>481</v>
      </c>
      <c r="J6549" s="65">
        <v>801</v>
      </c>
      <c r="K6549" s="65" t="s">
        <v>393</v>
      </c>
    </row>
    <row r="6550" spans="1:11" ht="12.75" customHeight="1">
      <c r="A6550" s="68" t="s">
        <v>229</v>
      </c>
      <c r="B6550" s="68" t="s">
        <v>466</v>
      </c>
      <c r="C6550" s="68" t="s">
        <v>271</v>
      </c>
      <c r="D6550" s="68" t="s">
        <v>531</v>
      </c>
      <c r="E6550" s="68" t="s">
        <v>360</v>
      </c>
      <c r="F6550" s="68" t="s">
        <v>79</v>
      </c>
      <c r="G6550" s="68" t="s">
        <v>392</v>
      </c>
      <c r="H6550" s="68" t="s">
        <v>369</v>
      </c>
      <c r="I6550" s="65">
        <v>608</v>
      </c>
      <c r="J6550" s="65">
        <v>801</v>
      </c>
      <c r="K6550" s="65" t="s">
        <v>393</v>
      </c>
    </row>
    <row r="6551" spans="1:11" ht="12.75" customHeight="1">
      <c r="A6551" s="68" t="s">
        <v>229</v>
      </c>
      <c r="B6551" s="68" t="s">
        <v>466</v>
      </c>
      <c r="C6551" s="68" t="s">
        <v>271</v>
      </c>
      <c r="D6551" s="68" t="s">
        <v>531</v>
      </c>
      <c r="E6551" s="68" t="s">
        <v>360</v>
      </c>
      <c r="F6551" s="68" t="s">
        <v>79</v>
      </c>
      <c r="G6551" s="68" t="s">
        <v>392</v>
      </c>
      <c r="H6551" s="68" t="s">
        <v>638</v>
      </c>
      <c r="I6551" s="65">
        <v>975</v>
      </c>
      <c r="J6551" s="65">
        <v>801</v>
      </c>
      <c r="K6551" s="65" t="s">
        <v>393</v>
      </c>
    </row>
    <row r="6552" spans="1:11" ht="12.75" customHeight="1">
      <c r="A6552" s="68" t="s">
        <v>229</v>
      </c>
      <c r="B6552" s="68" t="s">
        <v>466</v>
      </c>
      <c r="C6552" s="68" t="s">
        <v>271</v>
      </c>
      <c r="D6552" s="68" t="s">
        <v>531</v>
      </c>
      <c r="E6552" s="68" t="s">
        <v>360</v>
      </c>
      <c r="F6552" s="68" t="s">
        <v>79</v>
      </c>
      <c r="G6552" s="68" t="s">
        <v>392</v>
      </c>
      <c r="H6552" s="68" t="s">
        <v>491</v>
      </c>
      <c r="I6552" s="65">
        <v>160</v>
      </c>
      <c r="J6552" s="65">
        <v>809</v>
      </c>
      <c r="K6552" s="65" t="s">
        <v>394</v>
      </c>
    </row>
    <row r="6553" spans="1:11" ht="12.75" customHeight="1">
      <c r="A6553" s="68" t="s">
        <v>229</v>
      </c>
      <c r="B6553" s="68" t="s">
        <v>466</v>
      </c>
      <c r="C6553" s="68" t="s">
        <v>271</v>
      </c>
      <c r="D6553" s="68" t="s">
        <v>531</v>
      </c>
      <c r="E6553" s="68" t="s">
        <v>360</v>
      </c>
      <c r="F6553" s="68" t="s">
        <v>79</v>
      </c>
      <c r="G6553" s="68" t="s">
        <v>392</v>
      </c>
      <c r="H6553" s="68" t="s">
        <v>369</v>
      </c>
      <c r="I6553" s="65">
        <v>192</v>
      </c>
      <c r="J6553" s="65">
        <v>809</v>
      </c>
      <c r="K6553" s="65" t="s">
        <v>394</v>
      </c>
    </row>
    <row r="6554" spans="1:11" ht="12.75" customHeight="1">
      <c r="A6554" s="68" t="s">
        <v>229</v>
      </c>
      <c r="B6554" s="68" t="s">
        <v>466</v>
      </c>
      <c r="C6554" s="68" t="s">
        <v>271</v>
      </c>
      <c r="D6554" s="68" t="s">
        <v>531</v>
      </c>
      <c r="E6554" s="68" t="s">
        <v>360</v>
      </c>
      <c r="F6554" s="68" t="s">
        <v>79</v>
      </c>
      <c r="G6554" s="68" t="s">
        <v>392</v>
      </c>
      <c r="H6554" s="68" t="s">
        <v>638</v>
      </c>
      <c r="I6554" s="65">
        <v>213</v>
      </c>
      <c r="J6554" s="65">
        <v>809</v>
      </c>
      <c r="K6554" s="65" t="s">
        <v>394</v>
      </c>
    </row>
    <row r="6555" spans="1:11" ht="12.75" customHeight="1">
      <c r="A6555" s="68" t="s">
        <v>229</v>
      </c>
      <c r="B6555" s="68" t="s">
        <v>466</v>
      </c>
      <c r="C6555" s="68" t="s">
        <v>271</v>
      </c>
      <c r="D6555" s="68" t="s">
        <v>531</v>
      </c>
      <c r="E6555" s="68" t="s">
        <v>360</v>
      </c>
      <c r="F6555" s="68" t="s">
        <v>79</v>
      </c>
      <c r="G6555" s="68" t="s">
        <v>392</v>
      </c>
      <c r="H6555" s="68" t="s">
        <v>368</v>
      </c>
      <c r="I6555" s="65">
        <v>1</v>
      </c>
      <c r="J6555" s="65">
        <v>806</v>
      </c>
      <c r="K6555" s="65" t="s">
        <v>264</v>
      </c>
    </row>
    <row r="6556" spans="1:11" ht="12.75" customHeight="1">
      <c r="A6556" s="68" t="s">
        <v>229</v>
      </c>
      <c r="B6556" s="68" t="s">
        <v>466</v>
      </c>
      <c r="C6556" s="68" t="s">
        <v>271</v>
      </c>
      <c r="D6556" s="68" t="s">
        <v>531</v>
      </c>
      <c r="E6556" s="68" t="s">
        <v>360</v>
      </c>
      <c r="F6556" s="68" t="s">
        <v>79</v>
      </c>
      <c r="G6556" s="68" t="s">
        <v>392</v>
      </c>
      <c r="H6556" s="68" t="s">
        <v>491</v>
      </c>
      <c r="I6556" s="65">
        <v>2</v>
      </c>
      <c r="J6556" s="65">
        <v>806</v>
      </c>
      <c r="K6556" s="65" t="s">
        <v>264</v>
      </c>
    </row>
    <row r="6557" spans="1:11" ht="12.75" customHeight="1">
      <c r="A6557" s="68" t="s">
        <v>229</v>
      </c>
      <c r="B6557" s="68" t="s">
        <v>466</v>
      </c>
      <c r="C6557" s="68" t="s">
        <v>271</v>
      </c>
      <c r="D6557" s="68" t="s">
        <v>531</v>
      </c>
      <c r="E6557" s="68" t="s">
        <v>360</v>
      </c>
      <c r="F6557" s="68" t="s">
        <v>80</v>
      </c>
      <c r="G6557" s="68" t="s">
        <v>395</v>
      </c>
      <c r="H6557" s="68" t="s">
        <v>491</v>
      </c>
      <c r="I6557" s="65">
        <v>6</v>
      </c>
      <c r="J6557" s="65">
        <v>608</v>
      </c>
      <c r="K6557" s="65" t="s">
        <v>507</v>
      </c>
    </row>
    <row r="6558" spans="1:11" ht="12.75" customHeight="1">
      <c r="A6558" s="68" t="s">
        <v>229</v>
      </c>
      <c r="B6558" s="68" t="s">
        <v>466</v>
      </c>
      <c r="C6558" s="68" t="s">
        <v>271</v>
      </c>
      <c r="D6558" s="68" t="s">
        <v>531</v>
      </c>
      <c r="E6558" s="68" t="s">
        <v>360</v>
      </c>
      <c r="F6558" s="68" t="s">
        <v>80</v>
      </c>
      <c r="G6558" s="68" t="s">
        <v>395</v>
      </c>
      <c r="H6558" s="68" t="s">
        <v>369</v>
      </c>
      <c r="I6558" s="65">
        <v>14</v>
      </c>
      <c r="J6558" s="65">
        <v>608</v>
      </c>
      <c r="K6558" s="65" t="s">
        <v>507</v>
      </c>
    </row>
    <row r="6559" spans="1:11" ht="12.75" customHeight="1">
      <c r="A6559" s="68" t="s">
        <v>229</v>
      </c>
      <c r="B6559" s="68" t="s">
        <v>466</v>
      </c>
      <c r="C6559" s="68" t="s">
        <v>271</v>
      </c>
      <c r="D6559" s="68" t="s">
        <v>531</v>
      </c>
      <c r="E6559" s="68" t="s">
        <v>360</v>
      </c>
      <c r="F6559" s="68" t="s">
        <v>80</v>
      </c>
      <c r="G6559" s="68" t="s">
        <v>395</v>
      </c>
      <c r="H6559" s="68" t="s">
        <v>638</v>
      </c>
      <c r="I6559" s="65">
        <v>3</v>
      </c>
      <c r="J6559" s="65">
        <v>608</v>
      </c>
      <c r="K6559" s="65" t="s">
        <v>507</v>
      </c>
    </row>
    <row r="6560" spans="1:11" ht="12.75" customHeight="1">
      <c r="A6560" s="68" t="s">
        <v>229</v>
      </c>
      <c r="B6560" s="68" t="s">
        <v>466</v>
      </c>
      <c r="C6560" s="68" t="s">
        <v>271</v>
      </c>
      <c r="D6560" s="68" t="s">
        <v>531</v>
      </c>
      <c r="E6560" s="68" t="s">
        <v>360</v>
      </c>
      <c r="F6560" s="68" t="s">
        <v>80</v>
      </c>
      <c r="G6560" s="68" t="s">
        <v>395</v>
      </c>
      <c r="H6560" s="68" t="s">
        <v>369</v>
      </c>
      <c r="I6560" s="65">
        <v>4</v>
      </c>
      <c r="J6560" s="65">
        <v>448</v>
      </c>
      <c r="K6560" s="65" t="s">
        <v>400</v>
      </c>
    </row>
    <row r="6561" spans="1:11" ht="12.75" customHeight="1">
      <c r="A6561" s="68" t="s">
        <v>229</v>
      </c>
      <c r="B6561" s="68" t="s">
        <v>466</v>
      </c>
      <c r="C6561" s="68" t="s">
        <v>271</v>
      </c>
      <c r="D6561" s="68" t="s">
        <v>531</v>
      </c>
      <c r="E6561" s="68" t="s">
        <v>360</v>
      </c>
      <c r="F6561" s="68" t="s">
        <v>80</v>
      </c>
      <c r="G6561" s="68" t="s">
        <v>395</v>
      </c>
      <c r="H6561" s="68" t="s">
        <v>638</v>
      </c>
      <c r="I6561" s="65">
        <v>7</v>
      </c>
      <c r="J6561" s="65">
        <v>448</v>
      </c>
      <c r="K6561" s="65" t="s">
        <v>400</v>
      </c>
    </row>
    <row r="6562" spans="1:11" ht="12.75" customHeight="1">
      <c r="A6562" s="68" t="s">
        <v>229</v>
      </c>
      <c r="B6562" s="68" t="s">
        <v>466</v>
      </c>
      <c r="C6562" s="68" t="s">
        <v>271</v>
      </c>
      <c r="D6562" s="68" t="s">
        <v>531</v>
      </c>
      <c r="E6562" s="68" t="s">
        <v>360</v>
      </c>
      <c r="F6562" s="68" t="s">
        <v>80</v>
      </c>
      <c r="G6562" s="68" t="s">
        <v>395</v>
      </c>
      <c r="H6562" s="68" t="s">
        <v>491</v>
      </c>
      <c r="I6562" s="65">
        <v>199</v>
      </c>
      <c r="J6562" s="65">
        <v>607</v>
      </c>
      <c r="K6562" s="65" t="s">
        <v>401</v>
      </c>
    </row>
    <row r="6563" spans="1:11" ht="12.75" customHeight="1">
      <c r="A6563" s="68" t="s">
        <v>229</v>
      </c>
      <c r="B6563" s="68" t="s">
        <v>466</v>
      </c>
      <c r="C6563" s="68" t="s">
        <v>271</v>
      </c>
      <c r="D6563" s="68" t="s">
        <v>531</v>
      </c>
      <c r="E6563" s="68" t="s">
        <v>360</v>
      </c>
      <c r="F6563" s="68" t="s">
        <v>80</v>
      </c>
      <c r="G6563" s="68" t="s">
        <v>395</v>
      </c>
      <c r="H6563" s="68" t="s">
        <v>369</v>
      </c>
      <c r="I6563" s="65">
        <v>220</v>
      </c>
      <c r="J6563" s="65">
        <v>607</v>
      </c>
      <c r="K6563" s="65" t="s">
        <v>401</v>
      </c>
    </row>
    <row r="6564" spans="1:11" ht="12.75" customHeight="1">
      <c r="A6564" s="68" t="s">
        <v>229</v>
      </c>
      <c r="B6564" s="68" t="s">
        <v>466</v>
      </c>
      <c r="C6564" s="68" t="s">
        <v>271</v>
      </c>
      <c r="D6564" s="68" t="s">
        <v>531</v>
      </c>
      <c r="E6564" s="68" t="s">
        <v>360</v>
      </c>
      <c r="F6564" s="68" t="s">
        <v>80</v>
      </c>
      <c r="G6564" s="68" t="s">
        <v>395</v>
      </c>
      <c r="H6564" s="68" t="s">
        <v>638</v>
      </c>
      <c r="I6564" s="65">
        <v>468</v>
      </c>
      <c r="J6564" s="65">
        <v>607</v>
      </c>
      <c r="K6564" s="65" t="s">
        <v>401</v>
      </c>
    </row>
    <row r="6565" spans="1:11" ht="12.75" customHeight="1">
      <c r="A6565" s="68" t="s">
        <v>229</v>
      </c>
      <c r="B6565" s="68" t="s">
        <v>466</v>
      </c>
      <c r="C6565" s="68" t="s">
        <v>271</v>
      </c>
      <c r="D6565" s="68" t="s">
        <v>531</v>
      </c>
      <c r="E6565" s="68" t="s">
        <v>360</v>
      </c>
      <c r="F6565" s="68" t="s">
        <v>81</v>
      </c>
      <c r="G6565" s="68" t="s">
        <v>402</v>
      </c>
      <c r="H6565" s="68" t="s">
        <v>491</v>
      </c>
      <c r="I6565" s="65">
        <v>81</v>
      </c>
      <c r="J6565" s="65">
        <v>537</v>
      </c>
      <c r="K6565" s="65" t="s">
        <v>284</v>
      </c>
    </row>
    <row r="6566" spans="1:11" ht="12.75" customHeight="1">
      <c r="A6566" s="68" t="s">
        <v>229</v>
      </c>
      <c r="B6566" s="68" t="s">
        <v>466</v>
      </c>
      <c r="C6566" s="68" t="s">
        <v>271</v>
      </c>
      <c r="D6566" s="68" t="s">
        <v>531</v>
      </c>
      <c r="E6566" s="68" t="s">
        <v>360</v>
      </c>
      <c r="F6566" s="68" t="s">
        <v>81</v>
      </c>
      <c r="G6566" s="68" t="s">
        <v>402</v>
      </c>
      <c r="H6566" s="68" t="s">
        <v>369</v>
      </c>
      <c r="I6566" s="65">
        <v>43</v>
      </c>
      <c r="J6566" s="65">
        <v>537</v>
      </c>
      <c r="K6566" s="65" t="s">
        <v>284</v>
      </c>
    </row>
    <row r="6567" spans="1:11" ht="12.75" customHeight="1">
      <c r="A6567" s="68" t="s">
        <v>229</v>
      </c>
      <c r="B6567" s="68" t="s">
        <v>466</v>
      </c>
      <c r="C6567" s="68" t="s">
        <v>271</v>
      </c>
      <c r="D6567" s="68" t="s">
        <v>531</v>
      </c>
      <c r="E6567" s="68" t="s">
        <v>360</v>
      </c>
      <c r="F6567" s="68" t="s">
        <v>81</v>
      </c>
      <c r="G6567" s="68" t="s">
        <v>402</v>
      </c>
      <c r="H6567" s="68" t="s">
        <v>638</v>
      </c>
      <c r="I6567" s="65">
        <v>71</v>
      </c>
      <c r="J6567" s="65">
        <v>537</v>
      </c>
      <c r="K6567" s="65" t="s">
        <v>284</v>
      </c>
    </row>
    <row r="6568" spans="1:11" ht="12.75" customHeight="1">
      <c r="A6568" s="68" t="s">
        <v>229</v>
      </c>
      <c r="B6568" s="68" t="s">
        <v>466</v>
      </c>
      <c r="C6568" s="68" t="s">
        <v>271</v>
      </c>
      <c r="D6568" s="68" t="s">
        <v>531</v>
      </c>
      <c r="E6568" s="68" t="s">
        <v>360</v>
      </c>
      <c r="F6568" s="68" t="s">
        <v>81</v>
      </c>
      <c r="G6568" s="68" t="s">
        <v>402</v>
      </c>
      <c r="H6568" s="68" t="s">
        <v>491</v>
      </c>
      <c r="I6568" s="65">
        <v>9</v>
      </c>
      <c r="J6568" s="65">
        <v>529</v>
      </c>
      <c r="K6568" s="65" t="s">
        <v>509</v>
      </c>
    </row>
    <row r="6569" spans="1:11" ht="12.75" customHeight="1">
      <c r="A6569" s="68" t="s">
        <v>229</v>
      </c>
      <c r="B6569" s="68" t="s">
        <v>466</v>
      </c>
      <c r="C6569" s="68" t="s">
        <v>271</v>
      </c>
      <c r="D6569" s="68" t="s">
        <v>531</v>
      </c>
      <c r="E6569" s="68" t="s">
        <v>360</v>
      </c>
      <c r="F6569" s="68" t="s">
        <v>81</v>
      </c>
      <c r="G6569" s="68" t="s">
        <v>402</v>
      </c>
      <c r="H6569" s="68" t="s">
        <v>369</v>
      </c>
      <c r="I6569" s="65">
        <v>7</v>
      </c>
      <c r="J6569" s="65">
        <v>529</v>
      </c>
      <c r="K6569" s="65" t="s">
        <v>509</v>
      </c>
    </row>
    <row r="6570" spans="1:11" ht="12.75" customHeight="1">
      <c r="A6570" s="68" t="s">
        <v>229</v>
      </c>
      <c r="B6570" s="68" t="s">
        <v>466</v>
      </c>
      <c r="C6570" s="68" t="s">
        <v>271</v>
      </c>
      <c r="D6570" s="68" t="s">
        <v>531</v>
      </c>
      <c r="E6570" s="68" t="s">
        <v>360</v>
      </c>
      <c r="F6570" s="68" t="s">
        <v>81</v>
      </c>
      <c r="G6570" s="68" t="s">
        <v>402</v>
      </c>
      <c r="H6570" s="68" t="s">
        <v>638</v>
      </c>
      <c r="I6570" s="65">
        <v>24</v>
      </c>
      <c r="J6570" s="65">
        <v>529</v>
      </c>
      <c r="K6570" s="65" t="s">
        <v>509</v>
      </c>
    </row>
    <row r="6571" spans="1:11" ht="12.75" customHeight="1">
      <c r="A6571" s="68" t="s">
        <v>229</v>
      </c>
      <c r="B6571" s="68" t="s">
        <v>466</v>
      </c>
      <c r="C6571" s="68" t="s">
        <v>271</v>
      </c>
      <c r="D6571" s="68" t="s">
        <v>531</v>
      </c>
      <c r="E6571" s="68" t="s">
        <v>360</v>
      </c>
      <c r="F6571" s="68" t="s">
        <v>81</v>
      </c>
      <c r="G6571" s="68" t="s">
        <v>402</v>
      </c>
      <c r="H6571" s="68" t="s">
        <v>491</v>
      </c>
      <c r="I6571" s="65">
        <v>16</v>
      </c>
      <c r="J6571" s="65">
        <v>539</v>
      </c>
      <c r="K6571" s="65" t="s">
        <v>510</v>
      </c>
    </row>
    <row r="6572" spans="1:11" ht="12.75" customHeight="1">
      <c r="A6572" s="68" t="s">
        <v>229</v>
      </c>
      <c r="B6572" s="68" t="s">
        <v>466</v>
      </c>
      <c r="C6572" s="68" t="s">
        <v>271</v>
      </c>
      <c r="D6572" s="68" t="s">
        <v>531</v>
      </c>
      <c r="E6572" s="68" t="s">
        <v>360</v>
      </c>
      <c r="F6572" s="68" t="s">
        <v>81</v>
      </c>
      <c r="G6572" s="68" t="s">
        <v>402</v>
      </c>
      <c r="H6572" s="68" t="s">
        <v>369</v>
      </c>
      <c r="I6572" s="65">
        <v>8</v>
      </c>
      <c r="J6572" s="65">
        <v>539</v>
      </c>
      <c r="K6572" s="65" t="s">
        <v>510</v>
      </c>
    </row>
    <row r="6573" spans="1:11" ht="12.75" customHeight="1">
      <c r="A6573" s="68" t="s">
        <v>229</v>
      </c>
      <c r="B6573" s="68" t="s">
        <v>466</v>
      </c>
      <c r="C6573" s="68" t="s">
        <v>271</v>
      </c>
      <c r="D6573" s="68" t="s">
        <v>531</v>
      </c>
      <c r="E6573" s="68" t="s">
        <v>360</v>
      </c>
      <c r="F6573" s="68" t="s">
        <v>81</v>
      </c>
      <c r="G6573" s="68" t="s">
        <v>402</v>
      </c>
      <c r="H6573" s="68" t="s">
        <v>638</v>
      </c>
      <c r="I6573" s="65">
        <v>10</v>
      </c>
      <c r="J6573" s="65">
        <v>539</v>
      </c>
      <c r="K6573" s="65" t="s">
        <v>510</v>
      </c>
    </row>
    <row r="6574" spans="1:11" ht="12.75" customHeight="1">
      <c r="A6574" s="68" t="s">
        <v>229</v>
      </c>
      <c r="B6574" s="68" t="s">
        <v>466</v>
      </c>
      <c r="C6574" s="68" t="s">
        <v>271</v>
      </c>
      <c r="D6574" s="68" t="s">
        <v>531</v>
      </c>
      <c r="E6574" s="68" t="s">
        <v>360</v>
      </c>
      <c r="F6574" s="68" t="s">
        <v>82</v>
      </c>
      <c r="G6574" s="68" t="s">
        <v>403</v>
      </c>
      <c r="H6574" s="68" t="s">
        <v>368</v>
      </c>
      <c r="I6574" s="65">
        <v>1029</v>
      </c>
      <c r="J6574" s="65">
        <v>930</v>
      </c>
      <c r="K6574" s="65" t="s">
        <v>249</v>
      </c>
    </row>
    <row r="6575" spans="1:11" ht="12.75" customHeight="1">
      <c r="A6575" s="68" t="s">
        <v>229</v>
      </c>
      <c r="B6575" s="68" t="s">
        <v>466</v>
      </c>
      <c r="C6575" s="68" t="s">
        <v>271</v>
      </c>
      <c r="D6575" s="68" t="s">
        <v>531</v>
      </c>
      <c r="E6575" s="68" t="s">
        <v>360</v>
      </c>
      <c r="F6575" s="68" t="s">
        <v>82</v>
      </c>
      <c r="G6575" s="68" t="s">
        <v>403</v>
      </c>
      <c r="H6575" s="68" t="s">
        <v>491</v>
      </c>
      <c r="I6575" s="65">
        <v>14409</v>
      </c>
      <c r="J6575" s="65">
        <v>930</v>
      </c>
      <c r="K6575" s="65" t="s">
        <v>249</v>
      </c>
    </row>
    <row r="6576" spans="1:11" ht="12.75" customHeight="1">
      <c r="A6576" s="68" t="s">
        <v>229</v>
      </c>
      <c r="B6576" s="68" t="s">
        <v>466</v>
      </c>
      <c r="C6576" s="68" t="s">
        <v>271</v>
      </c>
      <c r="D6576" s="68" t="s">
        <v>531</v>
      </c>
      <c r="E6576" s="68" t="s">
        <v>360</v>
      </c>
      <c r="F6576" s="68" t="s">
        <v>82</v>
      </c>
      <c r="G6576" s="68" t="s">
        <v>403</v>
      </c>
      <c r="H6576" s="68" t="s">
        <v>369</v>
      </c>
      <c r="I6576" s="65">
        <v>9116</v>
      </c>
      <c r="J6576" s="65">
        <v>930</v>
      </c>
      <c r="K6576" s="65" t="s">
        <v>249</v>
      </c>
    </row>
    <row r="6577" spans="1:11" ht="12.75" customHeight="1">
      <c r="A6577" s="68" t="s">
        <v>229</v>
      </c>
      <c r="B6577" s="68" t="s">
        <v>466</v>
      </c>
      <c r="C6577" s="68" t="s">
        <v>271</v>
      </c>
      <c r="D6577" s="68" t="s">
        <v>531</v>
      </c>
      <c r="E6577" s="68" t="s">
        <v>360</v>
      </c>
      <c r="F6577" s="68" t="s">
        <v>82</v>
      </c>
      <c r="G6577" s="68" t="s">
        <v>403</v>
      </c>
      <c r="H6577" s="68" t="s">
        <v>638</v>
      </c>
      <c r="I6577" s="65">
        <v>8263</v>
      </c>
      <c r="J6577" s="65">
        <v>930</v>
      </c>
      <c r="K6577" s="65" t="s">
        <v>249</v>
      </c>
    </row>
    <row r="6578" spans="1:11" ht="12.75" customHeight="1">
      <c r="A6578" s="68" t="s">
        <v>320</v>
      </c>
      <c r="B6578" s="68" t="s">
        <v>467</v>
      </c>
      <c r="C6578" s="68" t="s">
        <v>287</v>
      </c>
      <c r="D6578" s="68" t="s">
        <v>359</v>
      </c>
      <c r="E6578" s="68" t="s">
        <v>209</v>
      </c>
      <c r="F6578" s="68" t="s">
        <v>78</v>
      </c>
      <c r="G6578" s="68" t="s">
        <v>384</v>
      </c>
      <c r="H6578" s="68" t="s">
        <v>491</v>
      </c>
      <c r="I6578" s="65">
        <v>4602</v>
      </c>
      <c r="J6578" s="65">
        <v>709</v>
      </c>
      <c r="K6578" s="65" t="s">
        <v>391</v>
      </c>
    </row>
    <row r="6579" spans="1:11" ht="12.75" customHeight="1">
      <c r="A6579" s="68" t="s">
        <v>320</v>
      </c>
      <c r="B6579" s="68" t="s">
        <v>467</v>
      </c>
      <c r="C6579" s="68" t="s">
        <v>287</v>
      </c>
      <c r="D6579" s="68" t="s">
        <v>359</v>
      </c>
      <c r="E6579" s="68" t="s">
        <v>209</v>
      </c>
      <c r="F6579" s="68" t="s">
        <v>78</v>
      </c>
      <c r="G6579" s="68" t="s">
        <v>384</v>
      </c>
      <c r="H6579" s="68" t="s">
        <v>369</v>
      </c>
      <c r="I6579" s="65">
        <v>1677</v>
      </c>
      <c r="J6579" s="65">
        <v>709</v>
      </c>
      <c r="K6579" s="65" t="s">
        <v>391</v>
      </c>
    </row>
    <row r="6580" spans="1:11" ht="12.75" customHeight="1">
      <c r="A6580" s="68" t="s">
        <v>320</v>
      </c>
      <c r="B6580" s="68" t="s">
        <v>467</v>
      </c>
      <c r="C6580" s="68" t="s">
        <v>287</v>
      </c>
      <c r="D6580" s="68" t="s">
        <v>359</v>
      </c>
      <c r="E6580" s="68" t="s">
        <v>209</v>
      </c>
      <c r="F6580" s="68" t="s">
        <v>78</v>
      </c>
      <c r="G6580" s="68" t="s">
        <v>384</v>
      </c>
      <c r="H6580" s="68" t="s">
        <v>638</v>
      </c>
      <c r="I6580" s="65">
        <v>1504</v>
      </c>
      <c r="J6580" s="65">
        <v>709</v>
      </c>
      <c r="K6580" s="65" t="s">
        <v>391</v>
      </c>
    </row>
    <row r="6581" spans="1:11" ht="12.75" customHeight="1">
      <c r="A6581" s="68" t="s">
        <v>321</v>
      </c>
      <c r="B6581" s="68" t="s">
        <v>468</v>
      </c>
      <c r="C6581" s="68" t="s">
        <v>271</v>
      </c>
      <c r="D6581" s="68" t="s">
        <v>531</v>
      </c>
      <c r="E6581" s="68" t="s">
        <v>360</v>
      </c>
      <c r="F6581" s="68" t="s">
        <v>75</v>
      </c>
      <c r="G6581" s="68" t="s">
        <v>246</v>
      </c>
      <c r="H6581" s="68" t="s">
        <v>408</v>
      </c>
      <c r="I6581" s="65">
        <v>20545</v>
      </c>
      <c r="J6581" s="65">
        <v>104</v>
      </c>
      <c r="K6581" s="65" t="s">
        <v>361</v>
      </c>
    </row>
    <row r="6582" spans="1:11" ht="12.75" customHeight="1">
      <c r="A6582" s="68" t="s">
        <v>321</v>
      </c>
      <c r="B6582" s="68" t="s">
        <v>468</v>
      </c>
      <c r="C6582" s="68" t="s">
        <v>271</v>
      </c>
      <c r="D6582" s="68" t="s">
        <v>531</v>
      </c>
      <c r="E6582" s="68" t="s">
        <v>360</v>
      </c>
      <c r="F6582" s="68" t="s">
        <v>75</v>
      </c>
      <c r="G6582" s="68" t="s">
        <v>246</v>
      </c>
      <c r="H6582" s="68" t="s">
        <v>404</v>
      </c>
      <c r="I6582" s="65">
        <v>20058</v>
      </c>
      <c r="J6582" s="65">
        <v>104</v>
      </c>
      <c r="K6582" s="65" t="s">
        <v>361</v>
      </c>
    </row>
    <row r="6583" spans="1:11" ht="12.75" customHeight="1">
      <c r="A6583" s="68" t="s">
        <v>321</v>
      </c>
      <c r="B6583" s="68" t="s">
        <v>468</v>
      </c>
      <c r="C6583" s="68" t="s">
        <v>271</v>
      </c>
      <c r="D6583" s="68" t="s">
        <v>531</v>
      </c>
      <c r="E6583" s="68" t="s">
        <v>360</v>
      </c>
      <c r="F6583" s="68" t="s">
        <v>75</v>
      </c>
      <c r="G6583" s="68" t="s">
        <v>246</v>
      </c>
      <c r="H6583" s="68" t="s">
        <v>422</v>
      </c>
      <c r="I6583" s="65">
        <v>17214</v>
      </c>
      <c r="J6583" s="65">
        <v>104</v>
      </c>
      <c r="K6583" s="65" t="s">
        <v>361</v>
      </c>
    </row>
    <row r="6584" spans="1:11" ht="12.75" customHeight="1">
      <c r="A6584" s="68" t="s">
        <v>321</v>
      </c>
      <c r="B6584" s="68" t="s">
        <v>468</v>
      </c>
      <c r="C6584" s="68" t="s">
        <v>271</v>
      </c>
      <c r="D6584" s="68" t="s">
        <v>531</v>
      </c>
      <c r="E6584" s="68" t="s">
        <v>360</v>
      </c>
      <c r="F6584" s="68" t="s">
        <v>75</v>
      </c>
      <c r="G6584" s="68" t="s">
        <v>246</v>
      </c>
      <c r="H6584" s="68" t="s">
        <v>258</v>
      </c>
      <c r="I6584" s="65">
        <v>15138</v>
      </c>
      <c r="J6584" s="65">
        <v>104</v>
      </c>
      <c r="K6584" s="65" t="s">
        <v>361</v>
      </c>
    </row>
    <row r="6585" spans="1:11" ht="12.75" customHeight="1">
      <c r="A6585" s="68" t="s">
        <v>321</v>
      </c>
      <c r="B6585" s="68" t="s">
        <v>468</v>
      </c>
      <c r="C6585" s="68" t="s">
        <v>271</v>
      </c>
      <c r="D6585" s="68" t="s">
        <v>531</v>
      </c>
      <c r="E6585" s="68" t="s">
        <v>360</v>
      </c>
      <c r="F6585" s="68" t="s">
        <v>75</v>
      </c>
      <c r="G6585" s="68" t="s">
        <v>246</v>
      </c>
      <c r="H6585" s="68" t="s">
        <v>362</v>
      </c>
      <c r="I6585" s="65">
        <v>14414</v>
      </c>
      <c r="J6585" s="65">
        <v>104</v>
      </c>
      <c r="K6585" s="65" t="s">
        <v>361</v>
      </c>
    </row>
    <row r="6586" spans="1:11" ht="12.75" customHeight="1">
      <c r="A6586" s="68" t="s">
        <v>321</v>
      </c>
      <c r="B6586" s="68" t="s">
        <v>468</v>
      </c>
      <c r="C6586" s="68" t="s">
        <v>271</v>
      </c>
      <c r="D6586" s="68" t="s">
        <v>531</v>
      </c>
      <c r="E6586" s="68" t="s">
        <v>360</v>
      </c>
      <c r="F6586" s="68" t="s">
        <v>75</v>
      </c>
      <c r="G6586" s="68" t="s">
        <v>246</v>
      </c>
      <c r="H6586" s="68" t="s">
        <v>363</v>
      </c>
      <c r="I6586" s="65">
        <v>15072</v>
      </c>
      <c r="J6586" s="65">
        <v>104</v>
      </c>
      <c r="K6586" s="65" t="s">
        <v>361</v>
      </c>
    </row>
    <row r="6587" spans="1:11" ht="12.75" customHeight="1">
      <c r="A6587" s="68" t="s">
        <v>321</v>
      </c>
      <c r="B6587" s="68" t="s">
        <v>468</v>
      </c>
      <c r="C6587" s="68" t="s">
        <v>271</v>
      </c>
      <c r="D6587" s="68" t="s">
        <v>531</v>
      </c>
      <c r="E6587" s="68" t="s">
        <v>360</v>
      </c>
      <c r="F6587" s="68" t="s">
        <v>75</v>
      </c>
      <c r="G6587" s="68" t="s">
        <v>246</v>
      </c>
      <c r="H6587" s="68" t="s">
        <v>364</v>
      </c>
      <c r="I6587" s="65">
        <v>10683</v>
      </c>
      <c r="J6587" s="65">
        <v>104</v>
      </c>
      <c r="K6587" s="65" t="s">
        <v>361</v>
      </c>
    </row>
    <row r="6588" spans="1:11" ht="12.75" customHeight="1">
      <c r="A6588" s="68" t="s">
        <v>321</v>
      </c>
      <c r="B6588" s="68" t="s">
        <v>468</v>
      </c>
      <c r="C6588" s="68" t="s">
        <v>271</v>
      </c>
      <c r="D6588" s="68" t="s">
        <v>531</v>
      </c>
      <c r="E6588" s="68" t="s">
        <v>360</v>
      </c>
      <c r="F6588" s="68" t="s">
        <v>75</v>
      </c>
      <c r="G6588" s="68" t="s">
        <v>246</v>
      </c>
      <c r="H6588" s="68" t="s">
        <v>451</v>
      </c>
      <c r="I6588" s="65">
        <v>12177</v>
      </c>
      <c r="J6588" s="65">
        <v>104</v>
      </c>
      <c r="K6588" s="65" t="s">
        <v>361</v>
      </c>
    </row>
    <row r="6589" spans="1:11" ht="12.75" customHeight="1">
      <c r="A6589" s="68" t="s">
        <v>321</v>
      </c>
      <c r="B6589" s="68" t="s">
        <v>468</v>
      </c>
      <c r="C6589" s="68" t="s">
        <v>271</v>
      </c>
      <c r="D6589" s="68" t="s">
        <v>531</v>
      </c>
      <c r="E6589" s="68" t="s">
        <v>360</v>
      </c>
      <c r="F6589" s="68" t="s">
        <v>75</v>
      </c>
      <c r="G6589" s="68" t="s">
        <v>246</v>
      </c>
      <c r="H6589" s="68" t="s">
        <v>365</v>
      </c>
      <c r="I6589" s="65">
        <v>11259</v>
      </c>
      <c r="J6589" s="65">
        <v>104</v>
      </c>
      <c r="K6589" s="65" t="s">
        <v>361</v>
      </c>
    </row>
    <row r="6590" spans="1:11" ht="12.75" customHeight="1">
      <c r="A6590" s="68" t="s">
        <v>321</v>
      </c>
      <c r="B6590" s="68" t="s">
        <v>468</v>
      </c>
      <c r="C6590" s="68" t="s">
        <v>271</v>
      </c>
      <c r="D6590" s="68" t="s">
        <v>531</v>
      </c>
      <c r="E6590" s="68" t="s">
        <v>360</v>
      </c>
      <c r="F6590" s="68" t="s">
        <v>75</v>
      </c>
      <c r="G6590" s="68" t="s">
        <v>246</v>
      </c>
      <c r="H6590" s="68" t="s">
        <v>366</v>
      </c>
      <c r="I6590" s="65">
        <v>9298</v>
      </c>
      <c r="J6590" s="65">
        <v>104</v>
      </c>
      <c r="K6590" s="65" t="s">
        <v>361</v>
      </c>
    </row>
    <row r="6591" spans="1:11" ht="12.75" customHeight="1">
      <c r="A6591" s="68" t="s">
        <v>321</v>
      </c>
      <c r="B6591" s="68" t="s">
        <v>468</v>
      </c>
      <c r="C6591" s="68" t="s">
        <v>271</v>
      </c>
      <c r="D6591" s="68" t="s">
        <v>531</v>
      </c>
      <c r="E6591" s="68" t="s">
        <v>360</v>
      </c>
      <c r="F6591" s="68" t="s">
        <v>75</v>
      </c>
      <c r="G6591" s="68" t="s">
        <v>246</v>
      </c>
      <c r="H6591" s="68" t="s">
        <v>367</v>
      </c>
      <c r="I6591" s="65">
        <v>7691</v>
      </c>
      <c r="J6591" s="65">
        <v>104</v>
      </c>
      <c r="K6591" s="65" t="s">
        <v>361</v>
      </c>
    </row>
    <row r="6592" spans="1:11" ht="12.75" customHeight="1">
      <c r="A6592" s="68" t="s">
        <v>321</v>
      </c>
      <c r="B6592" s="68" t="s">
        <v>468</v>
      </c>
      <c r="C6592" s="68" t="s">
        <v>271</v>
      </c>
      <c r="D6592" s="68" t="s">
        <v>531</v>
      </c>
      <c r="E6592" s="68" t="s">
        <v>360</v>
      </c>
      <c r="F6592" s="68" t="s">
        <v>75</v>
      </c>
      <c r="G6592" s="68" t="s">
        <v>246</v>
      </c>
      <c r="H6592" s="68" t="s">
        <v>247</v>
      </c>
      <c r="I6592" s="65">
        <v>8520</v>
      </c>
      <c r="J6592" s="65">
        <v>104</v>
      </c>
      <c r="K6592" s="65" t="s">
        <v>361</v>
      </c>
    </row>
    <row r="6593" spans="1:11" ht="12.75" customHeight="1">
      <c r="A6593" s="68" t="s">
        <v>321</v>
      </c>
      <c r="B6593" s="68" t="s">
        <v>468</v>
      </c>
      <c r="C6593" s="68" t="s">
        <v>271</v>
      </c>
      <c r="D6593" s="68" t="s">
        <v>531</v>
      </c>
      <c r="E6593" s="68" t="s">
        <v>360</v>
      </c>
      <c r="F6593" s="68" t="s">
        <v>75</v>
      </c>
      <c r="G6593" s="68" t="s">
        <v>246</v>
      </c>
      <c r="H6593" s="68" t="s">
        <v>375</v>
      </c>
      <c r="I6593" s="65">
        <v>8525</v>
      </c>
      <c r="J6593" s="65">
        <v>104</v>
      </c>
      <c r="K6593" s="65" t="s">
        <v>361</v>
      </c>
    </row>
    <row r="6594" spans="1:11" ht="12.75" customHeight="1">
      <c r="A6594" s="68" t="s">
        <v>321</v>
      </c>
      <c r="B6594" s="68" t="s">
        <v>468</v>
      </c>
      <c r="C6594" s="68" t="s">
        <v>271</v>
      </c>
      <c r="D6594" s="68" t="s">
        <v>531</v>
      </c>
      <c r="E6594" s="68" t="s">
        <v>360</v>
      </c>
      <c r="F6594" s="68" t="s">
        <v>75</v>
      </c>
      <c r="G6594" s="68" t="s">
        <v>246</v>
      </c>
      <c r="H6594" s="68" t="s">
        <v>368</v>
      </c>
      <c r="I6594" s="65">
        <v>12288</v>
      </c>
      <c r="J6594" s="65">
        <v>104</v>
      </c>
      <c r="K6594" s="65" t="s">
        <v>361</v>
      </c>
    </row>
    <row r="6595" spans="1:11" ht="12.75" customHeight="1">
      <c r="A6595" s="68" t="s">
        <v>321</v>
      </c>
      <c r="B6595" s="68" t="s">
        <v>468</v>
      </c>
      <c r="C6595" s="68" t="s">
        <v>271</v>
      </c>
      <c r="D6595" s="68" t="s">
        <v>531</v>
      </c>
      <c r="E6595" s="68" t="s">
        <v>360</v>
      </c>
      <c r="F6595" s="68" t="s">
        <v>75</v>
      </c>
      <c r="G6595" s="68" t="s">
        <v>246</v>
      </c>
      <c r="H6595" s="68" t="s">
        <v>491</v>
      </c>
      <c r="I6595" s="65">
        <v>13673</v>
      </c>
      <c r="J6595" s="65">
        <v>104</v>
      </c>
      <c r="K6595" s="65" t="s">
        <v>361</v>
      </c>
    </row>
    <row r="6596" spans="1:11" ht="12.75" customHeight="1">
      <c r="A6596" s="68" t="s">
        <v>321</v>
      </c>
      <c r="B6596" s="68" t="s">
        <v>468</v>
      </c>
      <c r="C6596" s="68" t="s">
        <v>271</v>
      </c>
      <c r="D6596" s="68" t="s">
        <v>531</v>
      </c>
      <c r="E6596" s="68" t="s">
        <v>360</v>
      </c>
      <c r="F6596" s="68" t="s">
        <v>75</v>
      </c>
      <c r="G6596" s="68" t="s">
        <v>246</v>
      </c>
      <c r="H6596" s="68" t="s">
        <v>369</v>
      </c>
      <c r="I6596" s="65">
        <v>12258</v>
      </c>
      <c r="J6596" s="65">
        <v>104</v>
      </c>
      <c r="K6596" s="65" t="s">
        <v>361</v>
      </c>
    </row>
    <row r="6597" spans="1:11" ht="12.75" customHeight="1">
      <c r="A6597" s="68" t="s">
        <v>321</v>
      </c>
      <c r="B6597" s="68" t="s">
        <v>468</v>
      </c>
      <c r="C6597" s="68" t="s">
        <v>271</v>
      </c>
      <c r="D6597" s="68" t="s">
        <v>531</v>
      </c>
      <c r="E6597" s="68" t="s">
        <v>360</v>
      </c>
      <c r="F6597" s="68" t="s">
        <v>75</v>
      </c>
      <c r="G6597" s="68" t="s">
        <v>246</v>
      </c>
      <c r="H6597" s="68" t="s">
        <v>638</v>
      </c>
      <c r="I6597" s="65">
        <v>16505</v>
      </c>
      <c r="J6597" s="65">
        <v>104</v>
      </c>
      <c r="K6597" s="65" t="s">
        <v>361</v>
      </c>
    </row>
    <row r="6598" spans="1:11" ht="12.75" customHeight="1">
      <c r="A6598" s="68" t="s">
        <v>321</v>
      </c>
      <c r="B6598" s="68" t="s">
        <v>468</v>
      </c>
      <c r="C6598" s="68" t="s">
        <v>271</v>
      </c>
      <c r="D6598" s="68" t="s">
        <v>531</v>
      </c>
      <c r="E6598" s="68" t="s">
        <v>360</v>
      </c>
      <c r="F6598" s="68" t="s">
        <v>75</v>
      </c>
      <c r="G6598" s="68" t="s">
        <v>246</v>
      </c>
      <c r="H6598" s="68" t="s">
        <v>408</v>
      </c>
      <c r="I6598" s="65">
        <v>129</v>
      </c>
      <c r="J6598" s="65">
        <v>103</v>
      </c>
      <c r="K6598" s="65" t="s">
        <v>370</v>
      </c>
    </row>
    <row r="6599" spans="1:11" ht="12.75" customHeight="1">
      <c r="A6599" s="68" t="s">
        <v>321</v>
      </c>
      <c r="B6599" s="68" t="s">
        <v>468</v>
      </c>
      <c r="C6599" s="68" t="s">
        <v>271</v>
      </c>
      <c r="D6599" s="68" t="s">
        <v>531</v>
      </c>
      <c r="E6599" s="68" t="s">
        <v>360</v>
      </c>
      <c r="F6599" s="68" t="s">
        <v>75</v>
      </c>
      <c r="G6599" s="68" t="s">
        <v>246</v>
      </c>
      <c r="H6599" s="68" t="s">
        <v>404</v>
      </c>
      <c r="I6599" s="65">
        <v>103</v>
      </c>
      <c r="J6599" s="65">
        <v>103</v>
      </c>
      <c r="K6599" s="65" t="s">
        <v>370</v>
      </c>
    </row>
    <row r="6600" spans="1:11" ht="12.75" customHeight="1">
      <c r="A6600" s="68" t="s">
        <v>321</v>
      </c>
      <c r="B6600" s="68" t="s">
        <v>468</v>
      </c>
      <c r="C6600" s="68" t="s">
        <v>271</v>
      </c>
      <c r="D6600" s="68" t="s">
        <v>531</v>
      </c>
      <c r="E6600" s="68" t="s">
        <v>360</v>
      </c>
      <c r="F6600" s="68" t="s">
        <v>75</v>
      </c>
      <c r="G6600" s="68" t="s">
        <v>246</v>
      </c>
      <c r="H6600" s="68" t="s">
        <v>422</v>
      </c>
      <c r="I6600" s="65">
        <v>77</v>
      </c>
      <c r="J6600" s="65">
        <v>103</v>
      </c>
      <c r="K6600" s="65" t="s">
        <v>370</v>
      </c>
    </row>
    <row r="6601" spans="1:11" ht="12.75" customHeight="1">
      <c r="A6601" s="68" t="s">
        <v>321</v>
      </c>
      <c r="B6601" s="68" t="s">
        <v>468</v>
      </c>
      <c r="C6601" s="68" t="s">
        <v>271</v>
      </c>
      <c r="D6601" s="68" t="s">
        <v>531</v>
      </c>
      <c r="E6601" s="68" t="s">
        <v>360</v>
      </c>
      <c r="F6601" s="68" t="s">
        <v>75</v>
      </c>
      <c r="G6601" s="68" t="s">
        <v>246</v>
      </c>
      <c r="H6601" s="68" t="s">
        <v>258</v>
      </c>
      <c r="I6601" s="65">
        <v>68</v>
      </c>
      <c r="J6601" s="65">
        <v>103</v>
      </c>
      <c r="K6601" s="65" t="s">
        <v>370</v>
      </c>
    </row>
    <row r="6602" spans="1:11" ht="12.75" customHeight="1">
      <c r="A6602" s="68" t="s">
        <v>321</v>
      </c>
      <c r="B6602" s="68" t="s">
        <v>468</v>
      </c>
      <c r="C6602" s="68" t="s">
        <v>271</v>
      </c>
      <c r="D6602" s="68" t="s">
        <v>531</v>
      </c>
      <c r="E6602" s="68" t="s">
        <v>360</v>
      </c>
      <c r="F6602" s="68" t="s">
        <v>75</v>
      </c>
      <c r="G6602" s="68" t="s">
        <v>246</v>
      </c>
      <c r="H6602" s="68" t="s">
        <v>362</v>
      </c>
      <c r="I6602" s="65">
        <v>50</v>
      </c>
      <c r="J6602" s="65">
        <v>103</v>
      </c>
      <c r="K6602" s="65" t="s">
        <v>370</v>
      </c>
    </row>
    <row r="6603" spans="1:11" ht="12.75" customHeight="1">
      <c r="A6603" s="68" t="s">
        <v>321</v>
      </c>
      <c r="B6603" s="68" t="s">
        <v>468</v>
      </c>
      <c r="C6603" s="68" t="s">
        <v>271</v>
      </c>
      <c r="D6603" s="68" t="s">
        <v>531</v>
      </c>
      <c r="E6603" s="68" t="s">
        <v>360</v>
      </c>
      <c r="F6603" s="68" t="s">
        <v>75</v>
      </c>
      <c r="G6603" s="68" t="s">
        <v>246</v>
      </c>
      <c r="H6603" s="68" t="s">
        <v>363</v>
      </c>
      <c r="I6603" s="65">
        <v>47</v>
      </c>
      <c r="J6603" s="65">
        <v>103</v>
      </c>
      <c r="K6603" s="65" t="s">
        <v>370</v>
      </c>
    </row>
    <row r="6604" spans="1:11" ht="12.75" customHeight="1">
      <c r="A6604" s="68" t="s">
        <v>321</v>
      </c>
      <c r="B6604" s="68" t="s">
        <v>468</v>
      </c>
      <c r="C6604" s="68" t="s">
        <v>271</v>
      </c>
      <c r="D6604" s="68" t="s">
        <v>531</v>
      </c>
      <c r="E6604" s="68" t="s">
        <v>360</v>
      </c>
      <c r="F6604" s="68" t="s">
        <v>75</v>
      </c>
      <c r="G6604" s="68" t="s">
        <v>246</v>
      </c>
      <c r="H6604" s="68" t="s">
        <v>364</v>
      </c>
      <c r="I6604" s="65">
        <v>40</v>
      </c>
      <c r="J6604" s="65">
        <v>103</v>
      </c>
      <c r="K6604" s="65" t="s">
        <v>370</v>
      </c>
    </row>
    <row r="6605" spans="1:11" ht="12.75" customHeight="1">
      <c r="A6605" s="68" t="s">
        <v>321</v>
      </c>
      <c r="B6605" s="68" t="s">
        <v>468</v>
      </c>
      <c r="C6605" s="68" t="s">
        <v>271</v>
      </c>
      <c r="D6605" s="68" t="s">
        <v>531</v>
      </c>
      <c r="E6605" s="68" t="s">
        <v>360</v>
      </c>
      <c r="F6605" s="68" t="s">
        <v>75</v>
      </c>
      <c r="G6605" s="68" t="s">
        <v>246</v>
      </c>
      <c r="H6605" s="68" t="s">
        <v>451</v>
      </c>
      <c r="I6605" s="65">
        <v>46</v>
      </c>
      <c r="J6605" s="65">
        <v>103</v>
      </c>
      <c r="K6605" s="65" t="s">
        <v>370</v>
      </c>
    </row>
    <row r="6606" spans="1:11" ht="12.75" customHeight="1">
      <c r="A6606" s="68" t="s">
        <v>321</v>
      </c>
      <c r="B6606" s="68" t="s">
        <v>468</v>
      </c>
      <c r="C6606" s="68" t="s">
        <v>271</v>
      </c>
      <c r="D6606" s="68" t="s">
        <v>531</v>
      </c>
      <c r="E6606" s="68" t="s">
        <v>360</v>
      </c>
      <c r="F6606" s="68" t="s">
        <v>75</v>
      </c>
      <c r="G6606" s="68" t="s">
        <v>246</v>
      </c>
      <c r="H6606" s="68" t="s">
        <v>365</v>
      </c>
      <c r="I6606" s="65">
        <v>48</v>
      </c>
      <c r="J6606" s="65">
        <v>103</v>
      </c>
      <c r="K6606" s="65" t="s">
        <v>370</v>
      </c>
    </row>
    <row r="6607" spans="1:11" ht="12.75" customHeight="1">
      <c r="A6607" s="68" t="s">
        <v>321</v>
      </c>
      <c r="B6607" s="68" t="s">
        <v>468</v>
      </c>
      <c r="C6607" s="68" t="s">
        <v>271</v>
      </c>
      <c r="D6607" s="68" t="s">
        <v>531</v>
      </c>
      <c r="E6607" s="68" t="s">
        <v>360</v>
      </c>
      <c r="F6607" s="68" t="s">
        <v>75</v>
      </c>
      <c r="G6607" s="68" t="s">
        <v>246</v>
      </c>
      <c r="H6607" s="68" t="s">
        <v>366</v>
      </c>
      <c r="I6607" s="65">
        <v>53</v>
      </c>
      <c r="J6607" s="65">
        <v>103</v>
      </c>
      <c r="K6607" s="65" t="s">
        <v>370</v>
      </c>
    </row>
    <row r="6608" spans="1:11" ht="12.75" customHeight="1">
      <c r="A6608" s="68" t="s">
        <v>321</v>
      </c>
      <c r="B6608" s="68" t="s">
        <v>468</v>
      </c>
      <c r="C6608" s="68" t="s">
        <v>271</v>
      </c>
      <c r="D6608" s="68" t="s">
        <v>531</v>
      </c>
      <c r="E6608" s="68" t="s">
        <v>360</v>
      </c>
      <c r="F6608" s="68" t="s">
        <v>75</v>
      </c>
      <c r="G6608" s="68" t="s">
        <v>246</v>
      </c>
      <c r="H6608" s="68" t="s">
        <v>367</v>
      </c>
      <c r="I6608" s="65">
        <v>31</v>
      </c>
      <c r="J6608" s="65">
        <v>103</v>
      </c>
      <c r="K6608" s="65" t="s">
        <v>370</v>
      </c>
    </row>
    <row r="6609" spans="1:11" ht="12.75" customHeight="1">
      <c r="A6609" s="68" t="s">
        <v>321</v>
      </c>
      <c r="B6609" s="68" t="s">
        <v>468</v>
      </c>
      <c r="C6609" s="68" t="s">
        <v>271</v>
      </c>
      <c r="D6609" s="68" t="s">
        <v>531</v>
      </c>
      <c r="E6609" s="68" t="s">
        <v>360</v>
      </c>
      <c r="F6609" s="68" t="s">
        <v>75</v>
      </c>
      <c r="G6609" s="68" t="s">
        <v>246</v>
      </c>
      <c r="H6609" s="68" t="s">
        <v>247</v>
      </c>
      <c r="I6609" s="65">
        <v>41</v>
      </c>
      <c r="J6609" s="65">
        <v>103</v>
      </c>
      <c r="K6609" s="65" t="s">
        <v>370</v>
      </c>
    </row>
    <row r="6610" spans="1:11" ht="12.75" customHeight="1">
      <c r="A6610" s="68" t="s">
        <v>321</v>
      </c>
      <c r="B6610" s="68" t="s">
        <v>468</v>
      </c>
      <c r="C6610" s="68" t="s">
        <v>271</v>
      </c>
      <c r="D6610" s="68" t="s">
        <v>531</v>
      </c>
      <c r="E6610" s="68" t="s">
        <v>360</v>
      </c>
      <c r="F6610" s="68" t="s">
        <v>75</v>
      </c>
      <c r="G6610" s="68" t="s">
        <v>246</v>
      </c>
      <c r="H6610" s="68" t="s">
        <v>375</v>
      </c>
      <c r="I6610" s="65">
        <v>43</v>
      </c>
      <c r="J6610" s="65">
        <v>103</v>
      </c>
      <c r="K6610" s="65" t="s">
        <v>370</v>
      </c>
    </row>
    <row r="6611" spans="1:11" ht="12.75" customHeight="1">
      <c r="A6611" s="68" t="s">
        <v>321</v>
      </c>
      <c r="B6611" s="68" t="s">
        <v>468</v>
      </c>
      <c r="C6611" s="68" t="s">
        <v>271</v>
      </c>
      <c r="D6611" s="68" t="s">
        <v>531</v>
      </c>
      <c r="E6611" s="68" t="s">
        <v>360</v>
      </c>
      <c r="F6611" s="68" t="s">
        <v>75</v>
      </c>
      <c r="G6611" s="68" t="s">
        <v>246</v>
      </c>
      <c r="H6611" s="68" t="s">
        <v>368</v>
      </c>
      <c r="I6611" s="65">
        <v>37</v>
      </c>
      <c r="J6611" s="65">
        <v>103</v>
      </c>
      <c r="K6611" s="65" t="s">
        <v>370</v>
      </c>
    </row>
    <row r="6612" spans="1:11" ht="12.75" customHeight="1">
      <c r="A6612" s="68" t="s">
        <v>321</v>
      </c>
      <c r="B6612" s="68" t="s">
        <v>468</v>
      </c>
      <c r="C6612" s="68" t="s">
        <v>271</v>
      </c>
      <c r="D6612" s="68" t="s">
        <v>531</v>
      </c>
      <c r="E6612" s="68" t="s">
        <v>360</v>
      </c>
      <c r="F6612" s="68" t="s">
        <v>75</v>
      </c>
      <c r="G6612" s="68" t="s">
        <v>246</v>
      </c>
      <c r="H6612" s="68" t="s">
        <v>491</v>
      </c>
      <c r="I6612" s="65">
        <v>21</v>
      </c>
      <c r="J6612" s="65">
        <v>103</v>
      </c>
      <c r="K6612" s="65" t="s">
        <v>370</v>
      </c>
    </row>
    <row r="6613" spans="1:11" ht="12.75" customHeight="1">
      <c r="A6613" s="68" t="s">
        <v>321</v>
      </c>
      <c r="B6613" s="68" t="s">
        <v>468</v>
      </c>
      <c r="C6613" s="68" t="s">
        <v>271</v>
      </c>
      <c r="D6613" s="68" t="s">
        <v>531</v>
      </c>
      <c r="E6613" s="68" t="s">
        <v>360</v>
      </c>
      <c r="F6613" s="68" t="s">
        <v>75</v>
      </c>
      <c r="G6613" s="68" t="s">
        <v>246</v>
      </c>
      <c r="H6613" s="68" t="s">
        <v>369</v>
      </c>
      <c r="I6613" s="65">
        <v>26</v>
      </c>
      <c r="J6613" s="65">
        <v>103</v>
      </c>
      <c r="K6613" s="65" t="s">
        <v>370</v>
      </c>
    </row>
    <row r="6614" spans="1:11" ht="12.75" customHeight="1">
      <c r="A6614" s="68" t="s">
        <v>321</v>
      </c>
      <c r="B6614" s="68" t="s">
        <v>468</v>
      </c>
      <c r="C6614" s="68" t="s">
        <v>271</v>
      </c>
      <c r="D6614" s="68" t="s">
        <v>531</v>
      </c>
      <c r="E6614" s="68" t="s">
        <v>360</v>
      </c>
      <c r="F6614" s="68" t="s">
        <v>75</v>
      </c>
      <c r="G6614" s="68" t="s">
        <v>246</v>
      </c>
      <c r="H6614" s="68" t="s">
        <v>638</v>
      </c>
      <c r="I6614" s="65">
        <v>49</v>
      </c>
      <c r="J6614" s="65">
        <v>103</v>
      </c>
      <c r="K6614" s="65" t="s">
        <v>370</v>
      </c>
    </row>
    <row r="6615" spans="1:11" ht="12.75" customHeight="1">
      <c r="A6615" s="68" t="s">
        <v>321</v>
      </c>
      <c r="B6615" s="68" t="s">
        <v>468</v>
      </c>
      <c r="C6615" s="68" t="s">
        <v>271</v>
      </c>
      <c r="D6615" s="68" t="s">
        <v>531</v>
      </c>
      <c r="E6615" s="68" t="s">
        <v>360</v>
      </c>
      <c r="F6615" s="68" t="s">
        <v>75</v>
      </c>
      <c r="G6615" s="68" t="s">
        <v>246</v>
      </c>
      <c r="H6615" s="68" t="s">
        <v>408</v>
      </c>
      <c r="I6615" s="65">
        <v>13</v>
      </c>
      <c r="J6615" s="65">
        <v>212</v>
      </c>
      <c r="K6615" s="65" t="s">
        <v>276</v>
      </c>
    </row>
    <row r="6616" spans="1:11" ht="12.75" customHeight="1">
      <c r="A6616" s="68" t="s">
        <v>321</v>
      </c>
      <c r="B6616" s="68" t="s">
        <v>468</v>
      </c>
      <c r="C6616" s="68" t="s">
        <v>271</v>
      </c>
      <c r="D6616" s="68" t="s">
        <v>531</v>
      </c>
      <c r="E6616" s="68" t="s">
        <v>360</v>
      </c>
      <c r="F6616" s="68" t="s">
        <v>75</v>
      </c>
      <c r="G6616" s="68" t="s">
        <v>246</v>
      </c>
      <c r="H6616" s="68" t="s">
        <v>404</v>
      </c>
      <c r="I6616" s="65">
        <v>51</v>
      </c>
      <c r="J6616" s="65">
        <v>212</v>
      </c>
      <c r="K6616" s="65" t="s">
        <v>276</v>
      </c>
    </row>
    <row r="6617" spans="1:11" ht="12.75" customHeight="1">
      <c r="A6617" s="68" t="s">
        <v>321</v>
      </c>
      <c r="B6617" s="68" t="s">
        <v>468</v>
      </c>
      <c r="C6617" s="68" t="s">
        <v>271</v>
      </c>
      <c r="D6617" s="68" t="s">
        <v>531</v>
      </c>
      <c r="E6617" s="68" t="s">
        <v>360</v>
      </c>
      <c r="F6617" s="68" t="s">
        <v>75</v>
      </c>
      <c r="G6617" s="68" t="s">
        <v>246</v>
      </c>
      <c r="H6617" s="68" t="s">
        <v>422</v>
      </c>
      <c r="I6617" s="65">
        <v>38</v>
      </c>
      <c r="J6617" s="65">
        <v>212</v>
      </c>
      <c r="K6617" s="65" t="s">
        <v>276</v>
      </c>
    </row>
    <row r="6618" spans="1:11" ht="12.75" customHeight="1">
      <c r="A6618" s="68" t="s">
        <v>321</v>
      </c>
      <c r="B6618" s="68" t="s">
        <v>468</v>
      </c>
      <c r="C6618" s="68" t="s">
        <v>271</v>
      </c>
      <c r="D6618" s="68" t="s">
        <v>531</v>
      </c>
      <c r="E6618" s="68" t="s">
        <v>360</v>
      </c>
      <c r="F6618" s="68" t="s">
        <v>75</v>
      </c>
      <c r="G6618" s="68" t="s">
        <v>246</v>
      </c>
      <c r="H6618" s="68" t="s">
        <v>258</v>
      </c>
      <c r="I6618" s="65">
        <v>45</v>
      </c>
      <c r="J6618" s="65">
        <v>212</v>
      </c>
      <c r="K6618" s="65" t="s">
        <v>276</v>
      </c>
    </row>
    <row r="6619" spans="1:11" ht="12.75" customHeight="1">
      <c r="A6619" s="68" t="s">
        <v>321</v>
      </c>
      <c r="B6619" s="68" t="s">
        <v>468</v>
      </c>
      <c r="C6619" s="68" t="s">
        <v>271</v>
      </c>
      <c r="D6619" s="68" t="s">
        <v>531</v>
      </c>
      <c r="E6619" s="68" t="s">
        <v>360</v>
      </c>
      <c r="F6619" s="68" t="s">
        <v>75</v>
      </c>
      <c r="G6619" s="68" t="s">
        <v>246</v>
      </c>
      <c r="H6619" s="68" t="s">
        <v>362</v>
      </c>
      <c r="I6619" s="65">
        <v>24</v>
      </c>
      <c r="J6619" s="65">
        <v>212</v>
      </c>
      <c r="K6619" s="65" t="s">
        <v>276</v>
      </c>
    </row>
    <row r="6620" spans="1:11" ht="12.75" customHeight="1">
      <c r="A6620" s="68" t="s">
        <v>321</v>
      </c>
      <c r="B6620" s="68" t="s">
        <v>468</v>
      </c>
      <c r="C6620" s="68" t="s">
        <v>271</v>
      </c>
      <c r="D6620" s="68" t="s">
        <v>531</v>
      </c>
      <c r="E6620" s="68" t="s">
        <v>360</v>
      </c>
      <c r="F6620" s="68" t="s">
        <v>75</v>
      </c>
      <c r="G6620" s="68" t="s">
        <v>246</v>
      </c>
      <c r="H6620" s="68" t="s">
        <v>363</v>
      </c>
      <c r="I6620" s="65">
        <v>26</v>
      </c>
      <c r="J6620" s="65">
        <v>212</v>
      </c>
      <c r="K6620" s="65" t="s">
        <v>276</v>
      </c>
    </row>
    <row r="6621" spans="1:11" ht="12.75" customHeight="1">
      <c r="A6621" s="68" t="s">
        <v>321</v>
      </c>
      <c r="B6621" s="68" t="s">
        <v>468</v>
      </c>
      <c r="C6621" s="68" t="s">
        <v>271</v>
      </c>
      <c r="D6621" s="68" t="s">
        <v>531</v>
      </c>
      <c r="E6621" s="68" t="s">
        <v>360</v>
      </c>
      <c r="F6621" s="68" t="s">
        <v>75</v>
      </c>
      <c r="G6621" s="68" t="s">
        <v>246</v>
      </c>
      <c r="H6621" s="68" t="s">
        <v>364</v>
      </c>
      <c r="I6621" s="65">
        <v>28</v>
      </c>
      <c r="J6621" s="65">
        <v>212</v>
      </c>
      <c r="K6621" s="65" t="s">
        <v>276</v>
      </c>
    </row>
    <row r="6622" spans="1:11" ht="12.75" customHeight="1">
      <c r="A6622" s="68" t="s">
        <v>321</v>
      </c>
      <c r="B6622" s="68" t="s">
        <v>468</v>
      </c>
      <c r="C6622" s="68" t="s">
        <v>271</v>
      </c>
      <c r="D6622" s="68" t="s">
        <v>531</v>
      </c>
      <c r="E6622" s="68" t="s">
        <v>360</v>
      </c>
      <c r="F6622" s="68" t="s">
        <v>75</v>
      </c>
      <c r="G6622" s="68" t="s">
        <v>246</v>
      </c>
      <c r="H6622" s="68" t="s">
        <v>451</v>
      </c>
      <c r="I6622" s="65">
        <v>42</v>
      </c>
      <c r="J6622" s="65">
        <v>212</v>
      </c>
      <c r="K6622" s="65" t="s">
        <v>276</v>
      </c>
    </row>
    <row r="6623" spans="1:11" ht="12.75" customHeight="1">
      <c r="A6623" s="68" t="s">
        <v>321</v>
      </c>
      <c r="B6623" s="68" t="s">
        <v>468</v>
      </c>
      <c r="C6623" s="68" t="s">
        <v>271</v>
      </c>
      <c r="D6623" s="68" t="s">
        <v>531</v>
      </c>
      <c r="E6623" s="68" t="s">
        <v>360</v>
      </c>
      <c r="F6623" s="68" t="s">
        <v>75</v>
      </c>
      <c r="G6623" s="68" t="s">
        <v>246</v>
      </c>
      <c r="H6623" s="68" t="s">
        <v>365</v>
      </c>
      <c r="I6623" s="65">
        <v>63</v>
      </c>
      <c r="J6623" s="65">
        <v>212</v>
      </c>
      <c r="K6623" s="65" t="s">
        <v>276</v>
      </c>
    </row>
    <row r="6624" spans="1:11" ht="12.75" customHeight="1">
      <c r="A6624" s="68" t="s">
        <v>321</v>
      </c>
      <c r="B6624" s="68" t="s">
        <v>468</v>
      </c>
      <c r="C6624" s="68" t="s">
        <v>271</v>
      </c>
      <c r="D6624" s="68" t="s">
        <v>531</v>
      </c>
      <c r="E6624" s="68" t="s">
        <v>360</v>
      </c>
      <c r="F6624" s="68" t="s">
        <v>75</v>
      </c>
      <c r="G6624" s="68" t="s">
        <v>246</v>
      </c>
      <c r="H6624" s="68" t="s">
        <v>366</v>
      </c>
      <c r="I6624" s="65">
        <v>36</v>
      </c>
      <c r="J6624" s="65">
        <v>212</v>
      </c>
      <c r="K6624" s="65" t="s">
        <v>276</v>
      </c>
    </row>
    <row r="6625" spans="1:11" ht="12.75" customHeight="1">
      <c r="A6625" s="68" t="s">
        <v>321</v>
      </c>
      <c r="B6625" s="68" t="s">
        <v>468</v>
      </c>
      <c r="C6625" s="68" t="s">
        <v>271</v>
      </c>
      <c r="D6625" s="68" t="s">
        <v>531</v>
      </c>
      <c r="E6625" s="68" t="s">
        <v>360</v>
      </c>
      <c r="F6625" s="68" t="s">
        <v>75</v>
      </c>
      <c r="G6625" s="68" t="s">
        <v>246</v>
      </c>
      <c r="H6625" s="68" t="s">
        <v>367</v>
      </c>
      <c r="I6625" s="65">
        <v>16</v>
      </c>
      <c r="J6625" s="65">
        <v>212</v>
      </c>
      <c r="K6625" s="65" t="s">
        <v>276</v>
      </c>
    </row>
    <row r="6626" spans="1:11" ht="12.75" customHeight="1">
      <c r="A6626" s="68" t="s">
        <v>321</v>
      </c>
      <c r="B6626" s="68" t="s">
        <v>468</v>
      </c>
      <c r="C6626" s="68" t="s">
        <v>271</v>
      </c>
      <c r="D6626" s="68" t="s">
        <v>531</v>
      </c>
      <c r="E6626" s="68" t="s">
        <v>360</v>
      </c>
      <c r="F6626" s="68" t="s">
        <v>75</v>
      </c>
      <c r="G6626" s="68" t="s">
        <v>246</v>
      </c>
      <c r="H6626" s="68" t="s">
        <v>247</v>
      </c>
      <c r="I6626" s="65">
        <v>16</v>
      </c>
      <c r="J6626" s="65">
        <v>212</v>
      </c>
      <c r="K6626" s="65" t="s">
        <v>276</v>
      </c>
    </row>
    <row r="6627" spans="1:11" ht="12.75" customHeight="1">
      <c r="A6627" s="68" t="s">
        <v>321</v>
      </c>
      <c r="B6627" s="68" t="s">
        <v>468</v>
      </c>
      <c r="C6627" s="68" t="s">
        <v>271</v>
      </c>
      <c r="D6627" s="68" t="s">
        <v>531</v>
      </c>
      <c r="E6627" s="68" t="s">
        <v>360</v>
      </c>
      <c r="F6627" s="68" t="s">
        <v>75</v>
      </c>
      <c r="G6627" s="68" t="s">
        <v>246</v>
      </c>
      <c r="H6627" s="68" t="s">
        <v>375</v>
      </c>
      <c r="I6627" s="65">
        <v>10</v>
      </c>
      <c r="J6627" s="65">
        <v>212</v>
      </c>
      <c r="K6627" s="65" t="s">
        <v>276</v>
      </c>
    </row>
    <row r="6628" spans="1:11" ht="12.75" customHeight="1">
      <c r="A6628" s="68" t="s">
        <v>321</v>
      </c>
      <c r="B6628" s="68" t="s">
        <v>468</v>
      </c>
      <c r="C6628" s="68" t="s">
        <v>271</v>
      </c>
      <c r="D6628" s="68" t="s">
        <v>531</v>
      </c>
      <c r="E6628" s="68" t="s">
        <v>360</v>
      </c>
      <c r="F6628" s="68" t="s">
        <v>75</v>
      </c>
      <c r="G6628" s="68" t="s">
        <v>246</v>
      </c>
      <c r="H6628" s="68" t="s">
        <v>368</v>
      </c>
      <c r="I6628" s="65">
        <v>9</v>
      </c>
      <c r="J6628" s="65">
        <v>212</v>
      </c>
      <c r="K6628" s="65" t="s">
        <v>276</v>
      </c>
    </row>
    <row r="6629" spans="1:11" ht="12.75" customHeight="1">
      <c r="A6629" s="68" t="s">
        <v>321</v>
      </c>
      <c r="B6629" s="68" t="s">
        <v>468</v>
      </c>
      <c r="C6629" s="68" t="s">
        <v>271</v>
      </c>
      <c r="D6629" s="68" t="s">
        <v>531</v>
      </c>
      <c r="E6629" s="68" t="s">
        <v>360</v>
      </c>
      <c r="F6629" s="68" t="s">
        <v>75</v>
      </c>
      <c r="G6629" s="68" t="s">
        <v>246</v>
      </c>
      <c r="H6629" s="68" t="s">
        <v>491</v>
      </c>
      <c r="I6629" s="65">
        <v>6</v>
      </c>
      <c r="J6629" s="65">
        <v>212</v>
      </c>
      <c r="K6629" s="65" t="s">
        <v>276</v>
      </c>
    </row>
    <row r="6630" spans="1:11" ht="12.75" customHeight="1">
      <c r="A6630" s="68" t="s">
        <v>321</v>
      </c>
      <c r="B6630" s="68" t="s">
        <v>468</v>
      </c>
      <c r="C6630" s="68" t="s">
        <v>271</v>
      </c>
      <c r="D6630" s="68" t="s">
        <v>531</v>
      </c>
      <c r="E6630" s="68" t="s">
        <v>360</v>
      </c>
      <c r="F6630" s="68" t="s">
        <v>75</v>
      </c>
      <c r="G6630" s="68" t="s">
        <v>246</v>
      </c>
      <c r="H6630" s="68" t="s">
        <v>369</v>
      </c>
      <c r="I6630" s="65">
        <v>15</v>
      </c>
      <c r="J6630" s="65">
        <v>212</v>
      </c>
      <c r="K6630" s="65" t="s">
        <v>276</v>
      </c>
    </row>
    <row r="6631" spans="1:11" ht="12.75" customHeight="1">
      <c r="A6631" s="68" t="s">
        <v>321</v>
      </c>
      <c r="B6631" s="68" t="s">
        <v>468</v>
      </c>
      <c r="C6631" s="68" t="s">
        <v>271</v>
      </c>
      <c r="D6631" s="68" t="s">
        <v>531</v>
      </c>
      <c r="E6631" s="68" t="s">
        <v>360</v>
      </c>
      <c r="F6631" s="68" t="s">
        <v>75</v>
      </c>
      <c r="G6631" s="68" t="s">
        <v>246</v>
      </c>
      <c r="H6631" s="68" t="s">
        <v>638</v>
      </c>
      <c r="I6631" s="65">
        <v>20</v>
      </c>
      <c r="J6631" s="65">
        <v>212</v>
      </c>
      <c r="K6631" s="65" t="s">
        <v>276</v>
      </c>
    </row>
    <row r="6632" spans="1:11" ht="12.75" customHeight="1">
      <c r="A6632" s="68" t="s">
        <v>321</v>
      </c>
      <c r="B6632" s="68" t="s">
        <v>468</v>
      </c>
      <c r="C6632" s="68" t="s">
        <v>271</v>
      </c>
      <c r="D6632" s="68" t="s">
        <v>531</v>
      </c>
      <c r="E6632" s="68" t="s">
        <v>360</v>
      </c>
      <c r="F6632" s="68" t="s">
        <v>75</v>
      </c>
      <c r="G6632" s="68" t="s">
        <v>246</v>
      </c>
      <c r="H6632" s="68" t="s">
        <v>408</v>
      </c>
      <c r="I6632" s="65">
        <v>810</v>
      </c>
      <c r="J6632" s="65">
        <v>102</v>
      </c>
      <c r="K6632" s="65" t="s">
        <v>371</v>
      </c>
    </row>
    <row r="6633" spans="1:11" ht="12.75" customHeight="1">
      <c r="A6633" s="68" t="s">
        <v>321</v>
      </c>
      <c r="B6633" s="68" t="s">
        <v>468</v>
      </c>
      <c r="C6633" s="68" t="s">
        <v>271</v>
      </c>
      <c r="D6633" s="68" t="s">
        <v>531</v>
      </c>
      <c r="E6633" s="68" t="s">
        <v>360</v>
      </c>
      <c r="F6633" s="68" t="s">
        <v>75</v>
      </c>
      <c r="G6633" s="68" t="s">
        <v>246</v>
      </c>
      <c r="H6633" s="68" t="s">
        <v>404</v>
      </c>
      <c r="I6633" s="65">
        <v>775</v>
      </c>
      <c r="J6633" s="65">
        <v>102</v>
      </c>
      <c r="K6633" s="65" t="s">
        <v>371</v>
      </c>
    </row>
    <row r="6634" spans="1:11" ht="12.75" customHeight="1">
      <c r="A6634" s="68" t="s">
        <v>321</v>
      </c>
      <c r="B6634" s="68" t="s">
        <v>468</v>
      </c>
      <c r="C6634" s="68" t="s">
        <v>271</v>
      </c>
      <c r="D6634" s="68" t="s">
        <v>531</v>
      </c>
      <c r="E6634" s="68" t="s">
        <v>360</v>
      </c>
      <c r="F6634" s="68" t="s">
        <v>75</v>
      </c>
      <c r="G6634" s="68" t="s">
        <v>246</v>
      </c>
      <c r="H6634" s="68" t="s">
        <v>422</v>
      </c>
      <c r="I6634" s="65">
        <v>909</v>
      </c>
      <c r="J6634" s="65">
        <v>102</v>
      </c>
      <c r="K6634" s="65" t="s">
        <v>371</v>
      </c>
    </row>
    <row r="6635" spans="1:11" ht="12.75" customHeight="1">
      <c r="A6635" s="68" t="s">
        <v>321</v>
      </c>
      <c r="B6635" s="68" t="s">
        <v>468</v>
      </c>
      <c r="C6635" s="68" t="s">
        <v>271</v>
      </c>
      <c r="D6635" s="68" t="s">
        <v>531</v>
      </c>
      <c r="E6635" s="68" t="s">
        <v>360</v>
      </c>
      <c r="F6635" s="68" t="s">
        <v>75</v>
      </c>
      <c r="G6635" s="68" t="s">
        <v>246</v>
      </c>
      <c r="H6635" s="68" t="s">
        <v>258</v>
      </c>
      <c r="I6635" s="65">
        <v>1380</v>
      </c>
      <c r="J6635" s="65">
        <v>102</v>
      </c>
      <c r="K6635" s="65" t="s">
        <v>371</v>
      </c>
    </row>
    <row r="6636" spans="1:11" ht="12.75" customHeight="1">
      <c r="A6636" s="68" t="s">
        <v>321</v>
      </c>
      <c r="B6636" s="68" t="s">
        <v>468</v>
      </c>
      <c r="C6636" s="68" t="s">
        <v>271</v>
      </c>
      <c r="D6636" s="68" t="s">
        <v>531</v>
      </c>
      <c r="E6636" s="68" t="s">
        <v>360</v>
      </c>
      <c r="F6636" s="68" t="s">
        <v>75</v>
      </c>
      <c r="G6636" s="68" t="s">
        <v>246</v>
      </c>
      <c r="H6636" s="68" t="s">
        <v>362</v>
      </c>
      <c r="I6636" s="65">
        <v>1186</v>
      </c>
      <c r="J6636" s="65">
        <v>102</v>
      </c>
      <c r="K6636" s="65" t="s">
        <v>371</v>
      </c>
    </row>
    <row r="6637" spans="1:11" ht="12.75" customHeight="1">
      <c r="A6637" s="68" t="s">
        <v>321</v>
      </c>
      <c r="B6637" s="68" t="s">
        <v>468</v>
      </c>
      <c r="C6637" s="68" t="s">
        <v>271</v>
      </c>
      <c r="D6637" s="68" t="s">
        <v>531</v>
      </c>
      <c r="E6637" s="68" t="s">
        <v>360</v>
      </c>
      <c r="F6637" s="68" t="s">
        <v>75</v>
      </c>
      <c r="G6637" s="68" t="s">
        <v>246</v>
      </c>
      <c r="H6637" s="68" t="s">
        <v>363</v>
      </c>
      <c r="I6637" s="65">
        <v>1081</v>
      </c>
      <c r="J6637" s="65">
        <v>102</v>
      </c>
      <c r="K6637" s="65" t="s">
        <v>371</v>
      </c>
    </row>
    <row r="6638" spans="1:11" ht="12.75" customHeight="1">
      <c r="A6638" s="68" t="s">
        <v>321</v>
      </c>
      <c r="B6638" s="68" t="s">
        <v>468</v>
      </c>
      <c r="C6638" s="68" t="s">
        <v>271</v>
      </c>
      <c r="D6638" s="68" t="s">
        <v>531</v>
      </c>
      <c r="E6638" s="68" t="s">
        <v>360</v>
      </c>
      <c r="F6638" s="68" t="s">
        <v>75</v>
      </c>
      <c r="G6638" s="68" t="s">
        <v>246</v>
      </c>
      <c r="H6638" s="68" t="s">
        <v>364</v>
      </c>
      <c r="I6638" s="65">
        <v>689</v>
      </c>
      <c r="J6638" s="65">
        <v>102</v>
      </c>
      <c r="K6638" s="65" t="s">
        <v>371</v>
      </c>
    </row>
    <row r="6639" spans="1:11" ht="12.75" customHeight="1">
      <c r="A6639" s="68" t="s">
        <v>321</v>
      </c>
      <c r="B6639" s="68" t="s">
        <v>468</v>
      </c>
      <c r="C6639" s="68" t="s">
        <v>271</v>
      </c>
      <c r="D6639" s="68" t="s">
        <v>531</v>
      </c>
      <c r="E6639" s="68" t="s">
        <v>360</v>
      </c>
      <c r="F6639" s="68" t="s">
        <v>75</v>
      </c>
      <c r="G6639" s="68" t="s">
        <v>246</v>
      </c>
      <c r="H6639" s="68" t="s">
        <v>451</v>
      </c>
      <c r="I6639" s="65">
        <v>742</v>
      </c>
      <c r="J6639" s="65">
        <v>102</v>
      </c>
      <c r="K6639" s="65" t="s">
        <v>371</v>
      </c>
    </row>
    <row r="6640" spans="1:11" ht="12.75" customHeight="1">
      <c r="A6640" s="68" t="s">
        <v>321</v>
      </c>
      <c r="B6640" s="68" t="s">
        <v>468</v>
      </c>
      <c r="C6640" s="68" t="s">
        <v>271</v>
      </c>
      <c r="D6640" s="68" t="s">
        <v>531</v>
      </c>
      <c r="E6640" s="68" t="s">
        <v>360</v>
      </c>
      <c r="F6640" s="68" t="s">
        <v>75</v>
      </c>
      <c r="G6640" s="68" t="s">
        <v>246</v>
      </c>
      <c r="H6640" s="68" t="s">
        <v>365</v>
      </c>
      <c r="I6640" s="65">
        <v>624</v>
      </c>
      <c r="J6640" s="65">
        <v>102</v>
      </c>
      <c r="K6640" s="65" t="s">
        <v>371</v>
      </c>
    </row>
    <row r="6641" spans="1:11" ht="12.75" customHeight="1">
      <c r="A6641" s="68" t="s">
        <v>321</v>
      </c>
      <c r="B6641" s="68" t="s">
        <v>468</v>
      </c>
      <c r="C6641" s="68" t="s">
        <v>271</v>
      </c>
      <c r="D6641" s="68" t="s">
        <v>531</v>
      </c>
      <c r="E6641" s="68" t="s">
        <v>360</v>
      </c>
      <c r="F6641" s="68" t="s">
        <v>75</v>
      </c>
      <c r="G6641" s="68" t="s">
        <v>246</v>
      </c>
      <c r="H6641" s="68" t="s">
        <v>366</v>
      </c>
      <c r="I6641" s="65">
        <v>551</v>
      </c>
      <c r="J6641" s="65">
        <v>102</v>
      </c>
      <c r="K6641" s="65" t="s">
        <v>371</v>
      </c>
    </row>
    <row r="6642" spans="1:11" ht="12.75" customHeight="1">
      <c r="A6642" s="68" t="s">
        <v>321</v>
      </c>
      <c r="B6642" s="68" t="s">
        <v>468</v>
      </c>
      <c r="C6642" s="68" t="s">
        <v>271</v>
      </c>
      <c r="D6642" s="68" t="s">
        <v>531</v>
      </c>
      <c r="E6642" s="68" t="s">
        <v>360</v>
      </c>
      <c r="F6642" s="68" t="s">
        <v>75</v>
      </c>
      <c r="G6642" s="68" t="s">
        <v>246</v>
      </c>
      <c r="H6642" s="68" t="s">
        <v>367</v>
      </c>
      <c r="I6642" s="65">
        <v>472</v>
      </c>
      <c r="J6642" s="65">
        <v>102</v>
      </c>
      <c r="K6642" s="65" t="s">
        <v>371</v>
      </c>
    </row>
    <row r="6643" spans="1:11" ht="12.75" customHeight="1">
      <c r="A6643" s="68" t="s">
        <v>321</v>
      </c>
      <c r="B6643" s="68" t="s">
        <v>468</v>
      </c>
      <c r="C6643" s="68" t="s">
        <v>271</v>
      </c>
      <c r="D6643" s="68" t="s">
        <v>531</v>
      </c>
      <c r="E6643" s="68" t="s">
        <v>360</v>
      </c>
      <c r="F6643" s="68" t="s">
        <v>75</v>
      </c>
      <c r="G6643" s="68" t="s">
        <v>246</v>
      </c>
      <c r="H6643" s="68" t="s">
        <v>247</v>
      </c>
      <c r="I6643" s="65">
        <v>587</v>
      </c>
      <c r="J6643" s="65">
        <v>102</v>
      </c>
      <c r="K6643" s="65" t="s">
        <v>371</v>
      </c>
    </row>
    <row r="6644" spans="1:11" ht="12.75" customHeight="1">
      <c r="A6644" s="68" t="s">
        <v>321</v>
      </c>
      <c r="B6644" s="68" t="s">
        <v>468</v>
      </c>
      <c r="C6644" s="68" t="s">
        <v>271</v>
      </c>
      <c r="D6644" s="68" t="s">
        <v>531</v>
      </c>
      <c r="E6644" s="68" t="s">
        <v>360</v>
      </c>
      <c r="F6644" s="68" t="s">
        <v>75</v>
      </c>
      <c r="G6644" s="68" t="s">
        <v>246</v>
      </c>
      <c r="H6644" s="68" t="s">
        <v>375</v>
      </c>
      <c r="I6644" s="65">
        <v>481</v>
      </c>
      <c r="J6644" s="65">
        <v>102</v>
      </c>
      <c r="K6644" s="65" t="s">
        <v>371</v>
      </c>
    </row>
    <row r="6645" spans="1:11" ht="12.75" customHeight="1">
      <c r="A6645" s="68" t="s">
        <v>321</v>
      </c>
      <c r="B6645" s="68" t="s">
        <v>468</v>
      </c>
      <c r="C6645" s="68" t="s">
        <v>271</v>
      </c>
      <c r="D6645" s="68" t="s">
        <v>531</v>
      </c>
      <c r="E6645" s="68" t="s">
        <v>360</v>
      </c>
      <c r="F6645" s="68" t="s">
        <v>75</v>
      </c>
      <c r="G6645" s="68" t="s">
        <v>246</v>
      </c>
      <c r="H6645" s="68" t="s">
        <v>368</v>
      </c>
      <c r="I6645" s="65">
        <v>475</v>
      </c>
      <c r="J6645" s="65">
        <v>102</v>
      </c>
      <c r="K6645" s="65" t="s">
        <v>371</v>
      </c>
    </row>
    <row r="6646" spans="1:11" ht="12.75" customHeight="1">
      <c r="A6646" s="68" t="s">
        <v>321</v>
      </c>
      <c r="B6646" s="68" t="s">
        <v>468</v>
      </c>
      <c r="C6646" s="68" t="s">
        <v>271</v>
      </c>
      <c r="D6646" s="68" t="s">
        <v>531</v>
      </c>
      <c r="E6646" s="68" t="s">
        <v>360</v>
      </c>
      <c r="F6646" s="68" t="s">
        <v>75</v>
      </c>
      <c r="G6646" s="68" t="s">
        <v>246</v>
      </c>
      <c r="H6646" s="68" t="s">
        <v>491</v>
      </c>
      <c r="I6646" s="65">
        <v>556</v>
      </c>
      <c r="J6646" s="65">
        <v>102</v>
      </c>
      <c r="K6646" s="65" t="s">
        <v>371</v>
      </c>
    </row>
    <row r="6647" spans="1:11" ht="12.75" customHeight="1">
      <c r="A6647" s="68" t="s">
        <v>321</v>
      </c>
      <c r="B6647" s="68" t="s">
        <v>468</v>
      </c>
      <c r="C6647" s="68" t="s">
        <v>271</v>
      </c>
      <c r="D6647" s="68" t="s">
        <v>531</v>
      </c>
      <c r="E6647" s="68" t="s">
        <v>360</v>
      </c>
      <c r="F6647" s="68" t="s">
        <v>75</v>
      </c>
      <c r="G6647" s="68" t="s">
        <v>246</v>
      </c>
      <c r="H6647" s="68" t="s">
        <v>369</v>
      </c>
      <c r="I6647" s="65">
        <v>1107</v>
      </c>
      <c r="J6647" s="65">
        <v>102</v>
      </c>
      <c r="K6647" s="65" t="s">
        <v>371</v>
      </c>
    </row>
    <row r="6648" spans="1:11" ht="12.75" customHeight="1">
      <c r="A6648" s="68" t="s">
        <v>321</v>
      </c>
      <c r="B6648" s="68" t="s">
        <v>468</v>
      </c>
      <c r="C6648" s="68" t="s">
        <v>271</v>
      </c>
      <c r="D6648" s="68" t="s">
        <v>531</v>
      </c>
      <c r="E6648" s="68" t="s">
        <v>360</v>
      </c>
      <c r="F6648" s="68" t="s">
        <v>75</v>
      </c>
      <c r="G6648" s="68" t="s">
        <v>246</v>
      </c>
      <c r="H6648" s="68" t="s">
        <v>638</v>
      </c>
      <c r="I6648" s="65">
        <v>1805</v>
      </c>
      <c r="J6648" s="65">
        <v>102</v>
      </c>
      <c r="K6648" s="65" t="s">
        <v>371</v>
      </c>
    </row>
    <row r="6649" spans="1:11" ht="12.75" customHeight="1">
      <c r="A6649" s="68" t="s">
        <v>321</v>
      </c>
      <c r="B6649" s="68" t="s">
        <v>468</v>
      </c>
      <c r="C6649" s="68" t="s">
        <v>271</v>
      </c>
      <c r="D6649" s="68" t="s">
        <v>531</v>
      </c>
      <c r="E6649" s="68" t="s">
        <v>360</v>
      </c>
      <c r="F6649" s="68" t="s">
        <v>76</v>
      </c>
      <c r="G6649" s="68" t="s">
        <v>492</v>
      </c>
      <c r="H6649" s="68" t="s">
        <v>491</v>
      </c>
      <c r="I6649" s="65">
        <v>4</v>
      </c>
      <c r="J6649" s="65">
        <v>301</v>
      </c>
      <c r="K6649" s="65" t="s">
        <v>372</v>
      </c>
    </row>
    <row r="6650" spans="1:11" ht="12.75" customHeight="1">
      <c r="A6650" s="68" t="s">
        <v>321</v>
      </c>
      <c r="B6650" s="68" t="s">
        <v>468</v>
      </c>
      <c r="C6650" s="68" t="s">
        <v>271</v>
      </c>
      <c r="D6650" s="68" t="s">
        <v>531</v>
      </c>
      <c r="E6650" s="68" t="s">
        <v>360</v>
      </c>
      <c r="F6650" s="68" t="s">
        <v>76</v>
      </c>
      <c r="G6650" s="68" t="s">
        <v>492</v>
      </c>
      <c r="H6650" s="68" t="s">
        <v>369</v>
      </c>
      <c r="I6650" s="65">
        <v>15</v>
      </c>
      <c r="J6650" s="65">
        <v>301</v>
      </c>
      <c r="K6650" s="65" t="s">
        <v>372</v>
      </c>
    </row>
    <row r="6651" spans="1:11" ht="12.75" customHeight="1">
      <c r="A6651" s="68" t="s">
        <v>321</v>
      </c>
      <c r="B6651" s="68" t="s">
        <v>468</v>
      </c>
      <c r="C6651" s="68" t="s">
        <v>271</v>
      </c>
      <c r="D6651" s="68" t="s">
        <v>531</v>
      </c>
      <c r="E6651" s="68" t="s">
        <v>360</v>
      </c>
      <c r="F6651" s="68" t="s">
        <v>76</v>
      </c>
      <c r="G6651" s="68" t="s">
        <v>492</v>
      </c>
      <c r="H6651" s="68" t="s">
        <v>638</v>
      </c>
      <c r="I6651" s="65">
        <v>24</v>
      </c>
      <c r="J6651" s="65">
        <v>301</v>
      </c>
      <c r="K6651" s="65" t="s">
        <v>372</v>
      </c>
    </row>
    <row r="6652" spans="1:11" ht="12.75" customHeight="1">
      <c r="A6652" s="68" t="s">
        <v>321</v>
      </c>
      <c r="B6652" s="68" t="s">
        <v>468</v>
      </c>
      <c r="C6652" s="68" t="s">
        <v>271</v>
      </c>
      <c r="D6652" s="68" t="s">
        <v>531</v>
      </c>
      <c r="E6652" s="68" t="s">
        <v>360</v>
      </c>
      <c r="F6652" s="68" t="s">
        <v>76</v>
      </c>
      <c r="G6652" s="68" t="s">
        <v>492</v>
      </c>
      <c r="H6652" s="68" t="s">
        <v>247</v>
      </c>
      <c r="I6652" s="65">
        <v>1</v>
      </c>
      <c r="J6652" s="65">
        <v>314</v>
      </c>
      <c r="K6652" s="65" t="s">
        <v>265</v>
      </c>
    </row>
    <row r="6653" spans="1:11" ht="12.75" customHeight="1">
      <c r="A6653" s="68" t="s">
        <v>321</v>
      </c>
      <c r="B6653" s="68" t="s">
        <v>468</v>
      </c>
      <c r="C6653" s="68" t="s">
        <v>271</v>
      </c>
      <c r="D6653" s="68" t="s">
        <v>531</v>
      </c>
      <c r="E6653" s="68" t="s">
        <v>360</v>
      </c>
      <c r="F6653" s="68" t="s">
        <v>76</v>
      </c>
      <c r="G6653" s="68" t="s">
        <v>492</v>
      </c>
      <c r="H6653" s="68" t="s">
        <v>375</v>
      </c>
      <c r="I6653" s="65">
        <v>17</v>
      </c>
      <c r="J6653" s="65">
        <v>314</v>
      </c>
      <c r="K6653" s="65" t="s">
        <v>265</v>
      </c>
    </row>
    <row r="6654" spans="1:11" ht="12.75" customHeight="1">
      <c r="A6654" s="68" t="s">
        <v>321</v>
      </c>
      <c r="B6654" s="68" t="s">
        <v>468</v>
      </c>
      <c r="C6654" s="68" t="s">
        <v>271</v>
      </c>
      <c r="D6654" s="68" t="s">
        <v>531</v>
      </c>
      <c r="E6654" s="68" t="s">
        <v>360</v>
      </c>
      <c r="F6654" s="68" t="s">
        <v>76</v>
      </c>
      <c r="G6654" s="68" t="s">
        <v>492</v>
      </c>
      <c r="H6654" s="68" t="s">
        <v>368</v>
      </c>
      <c r="I6654" s="65">
        <v>16</v>
      </c>
      <c r="J6654" s="65">
        <v>314</v>
      </c>
      <c r="K6654" s="65" t="s">
        <v>265</v>
      </c>
    </row>
    <row r="6655" spans="1:11" ht="12.75" customHeight="1">
      <c r="A6655" s="68" t="s">
        <v>321</v>
      </c>
      <c r="B6655" s="68" t="s">
        <v>468</v>
      </c>
      <c r="C6655" s="68" t="s">
        <v>271</v>
      </c>
      <c r="D6655" s="68" t="s">
        <v>531</v>
      </c>
      <c r="E6655" s="68" t="s">
        <v>360</v>
      </c>
      <c r="F6655" s="68" t="s">
        <v>76</v>
      </c>
      <c r="G6655" s="68" t="s">
        <v>492</v>
      </c>
      <c r="H6655" s="68" t="s">
        <v>491</v>
      </c>
      <c r="I6655" s="65">
        <v>15</v>
      </c>
      <c r="J6655" s="65">
        <v>314</v>
      </c>
      <c r="K6655" s="65" t="s">
        <v>265</v>
      </c>
    </row>
    <row r="6656" spans="1:11" ht="12.75" customHeight="1">
      <c r="A6656" s="68" t="s">
        <v>321</v>
      </c>
      <c r="B6656" s="68" t="s">
        <v>468</v>
      </c>
      <c r="C6656" s="68" t="s">
        <v>271</v>
      </c>
      <c r="D6656" s="68" t="s">
        <v>531</v>
      </c>
      <c r="E6656" s="68" t="s">
        <v>360</v>
      </c>
      <c r="F6656" s="68" t="s">
        <v>76</v>
      </c>
      <c r="G6656" s="68" t="s">
        <v>492</v>
      </c>
      <c r="H6656" s="68" t="s">
        <v>369</v>
      </c>
      <c r="I6656" s="65">
        <v>16</v>
      </c>
      <c r="J6656" s="65">
        <v>314</v>
      </c>
      <c r="K6656" s="65" t="s">
        <v>265</v>
      </c>
    </row>
    <row r="6657" spans="1:11" ht="12.75" customHeight="1">
      <c r="A6657" s="68" t="s">
        <v>321</v>
      </c>
      <c r="B6657" s="68" t="s">
        <v>468</v>
      </c>
      <c r="C6657" s="68" t="s">
        <v>271</v>
      </c>
      <c r="D6657" s="68" t="s">
        <v>531</v>
      </c>
      <c r="E6657" s="68" t="s">
        <v>360</v>
      </c>
      <c r="F6657" s="68" t="s">
        <v>76</v>
      </c>
      <c r="G6657" s="68" t="s">
        <v>492</v>
      </c>
      <c r="H6657" s="68" t="s">
        <v>638</v>
      </c>
      <c r="I6657" s="65">
        <v>31</v>
      </c>
      <c r="J6657" s="65">
        <v>314</v>
      </c>
      <c r="K6657" s="65" t="s">
        <v>265</v>
      </c>
    </row>
    <row r="6658" spans="1:11" ht="12.75" customHeight="1">
      <c r="A6658" s="68" t="s">
        <v>321</v>
      </c>
      <c r="B6658" s="68" t="s">
        <v>468</v>
      </c>
      <c r="C6658" s="68" t="s">
        <v>271</v>
      </c>
      <c r="D6658" s="68" t="s">
        <v>531</v>
      </c>
      <c r="E6658" s="68" t="s">
        <v>360</v>
      </c>
      <c r="F6658" s="68" t="s">
        <v>76</v>
      </c>
      <c r="G6658" s="68" t="s">
        <v>492</v>
      </c>
      <c r="H6658" s="68" t="s">
        <v>363</v>
      </c>
      <c r="I6658" s="65">
        <v>10</v>
      </c>
      <c r="J6658" s="65">
        <v>305</v>
      </c>
      <c r="K6658" s="65" t="s">
        <v>373</v>
      </c>
    </row>
    <row r="6659" spans="1:11" ht="12.75" customHeight="1">
      <c r="A6659" s="68" t="s">
        <v>321</v>
      </c>
      <c r="B6659" s="68" t="s">
        <v>468</v>
      </c>
      <c r="C6659" s="68" t="s">
        <v>271</v>
      </c>
      <c r="D6659" s="68" t="s">
        <v>531</v>
      </c>
      <c r="E6659" s="68" t="s">
        <v>360</v>
      </c>
      <c r="F6659" s="68" t="s">
        <v>76</v>
      </c>
      <c r="G6659" s="68" t="s">
        <v>492</v>
      </c>
      <c r="H6659" s="68" t="s">
        <v>364</v>
      </c>
      <c r="I6659" s="65">
        <v>64</v>
      </c>
      <c r="J6659" s="65">
        <v>305</v>
      </c>
      <c r="K6659" s="65" t="s">
        <v>373</v>
      </c>
    </row>
    <row r="6660" spans="1:11" ht="12.75" customHeight="1">
      <c r="A6660" s="68" t="s">
        <v>321</v>
      </c>
      <c r="B6660" s="68" t="s">
        <v>468</v>
      </c>
      <c r="C6660" s="68" t="s">
        <v>271</v>
      </c>
      <c r="D6660" s="68" t="s">
        <v>531</v>
      </c>
      <c r="E6660" s="68" t="s">
        <v>360</v>
      </c>
      <c r="F6660" s="68" t="s">
        <v>76</v>
      </c>
      <c r="G6660" s="68" t="s">
        <v>492</v>
      </c>
      <c r="H6660" s="68" t="s">
        <v>451</v>
      </c>
      <c r="I6660" s="65">
        <v>47</v>
      </c>
      <c r="J6660" s="65">
        <v>305</v>
      </c>
      <c r="K6660" s="65" t="s">
        <v>373</v>
      </c>
    </row>
    <row r="6661" spans="1:11" ht="12.75" customHeight="1">
      <c r="A6661" s="68" t="s">
        <v>321</v>
      </c>
      <c r="B6661" s="68" t="s">
        <v>468</v>
      </c>
      <c r="C6661" s="68" t="s">
        <v>271</v>
      </c>
      <c r="D6661" s="68" t="s">
        <v>531</v>
      </c>
      <c r="E6661" s="68" t="s">
        <v>360</v>
      </c>
      <c r="F6661" s="68" t="s">
        <v>76</v>
      </c>
      <c r="G6661" s="68" t="s">
        <v>492</v>
      </c>
      <c r="H6661" s="68" t="s">
        <v>365</v>
      </c>
      <c r="I6661" s="65">
        <v>30</v>
      </c>
      <c r="J6661" s="65">
        <v>305</v>
      </c>
      <c r="K6661" s="65" t="s">
        <v>373</v>
      </c>
    </row>
    <row r="6662" spans="1:11" ht="12.75" customHeight="1">
      <c r="A6662" s="68" t="s">
        <v>321</v>
      </c>
      <c r="B6662" s="68" t="s">
        <v>468</v>
      </c>
      <c r="C6662" s="68" t="s">
        <v>271</v>
      </c>
      <c r="D6662" s="68" t="s">
        <v>531</v>
      </c>
      <c r="E6662" s="68" t="s">
        <v>360</v>
      </c>
      <c r="F6662" s="68" t="s">
        <v>76</v>
      </c>
      <c r="G6662" s="68" t="s">
        <v>492</v>
      </c>
      <c r="H6662" s="68" t="s">
        <v>366</v>
      </c>
      <c r="I6662" s="65">
        <v>3</v>
      </c>
      <c r="J6662" s="65">
        <v>305</v>
      </c>
      <c r="K6662" s="65" t="s">
        <v>373</v>
      </c>
    </row>
    <row r="6663" spans="1:11" ht="12.75" customHeight="1">
      <c r="A6663" s="68" t="s">
        <v>321</v>
      </c>
      <c r="B6663" s="68" t="s">
        <v>468</v>
      </c>
      <c r="C6663" s="68" t="s">
        <v>271</v>
      </c>
      <c r="D6663" s="68" t="s">
        <v>531</v>
      </c>
      <c r="E6663" s="68" t="s">
        <v>360</v>
      </c>
      <c r="F6663" s="68" t="s">
        <v>76</v>
      </c>
      <c r="G6663" s="68" t="s">
        <v>492</v>
      </c>
      <c r="H6663" s="68" t="s">
        <v>367</v>
      </c>
      <c r="I6663" s="65">
        <v>6</v>
      </c>
      <c r="J6663" s="65">
        <v>305</v>
      </c>
      <c r="K6663" s="65" t="s">
        <v>373</v>
      </c>
    </row>
    <row r="6664" spans="1:11" ht="12.75" customHeight="1">
      <c r="A6664" s="68" t="s">
        <v>321</v>
      </c>
      <c r="B6664" s="68" t="s">
        <v>468</v>
      </c>
      <c r="C6664" s="68" t="s">
        <v>271</v>
      </c>
      <c r="D6664" s="68" t="s">
        <v>531</v>
      </c>
      <c r="E6664" s="68" t="s">
        <v>360</v>
      </c>
      <c r="F6664" s="68" t="s">
        <v>76</v>
      </c>
      <c r="G6664" s="68" t="s">
        <v>492</v>
      </c>
      <c r="H6664" s="68" t="s">
        <v>247</v>
      </c>
      <c r="I6664" s="65">
        <v>33</v>
      </c>
      <c r="J6664" s="65">
        <v>305</v>
      </c>
      <c r="K6664" s="65" t="s">
        <v>373</v>
      </c>
    </row>
    <row r="6665" spans="1:11" ht="12.75" customHeight="1">
      <c r="A6665" s="68" t="s">
        <v>321</v>
      </c>
      <c r="B6665" s="68" t="s">
        <v>468</v>
      </c>
      <c r="C6665" s="68" t="s">
        <v>271</v>
      </c>
      <c r="D6665" s="68" t="s">
        <v>531</v>
      </c>
      <c r="E6665" s="68" t="s">
        <v>360</v>
      </c>
      <c r="F6665" s="68" t="s">
        <v>76</v>
      </c>
      <c r="G6665" s="68" t="s">
        <v>492</v>
      </c>
      <c r="H6665" s="68" t="s">
        <v>375</v>
      </c>
      <c r="I6665" s="65">
        <v>25</v>
      </c>
      <c r="J6665" s="65">
        <v>305</v>
      </c>
      <c r="K6665" s="65" t="s">
        <v>373</v>
      </c>
    </row>
    <row r="6666" spans="1:11" ht="12.75" customHeight="1">
      <c r="A6666" s="68" t="s">
        <v>321</v>
      </c>
      <c r="B6666" s="68" t="s">
        <v>468</v>
      </c>
      <c r="C6666" s="68" t="s">
        <v>271</v>
      </c>
      <c r="D6666" s="68" t="s">
        <v>531</v>
      </c>
      <c r="E6666" s="68" t="s">
        <v>360</v>
      </c>
      <c r="F6666" s="68" t="s">
        <v>76</v>
      </c>
      <c r="G6666" s="68" t="s">
        <v>492</v>
      </c>
      <c r="H6666" s="68" t="s">
        <v>368</v>
      </c>
      <c r="I6666" s="65">
        <v>21</v>
      </c>
      <c r="J6666" s="65">
        <v>305</v>
      </c>
      <c r="K6666" s="65" t="s">
        <v>373</v>
      </c>
    </row>
    <row r="6667" spans="1:11" ht="12.75" customHeight="1">
      <c r="A6667" s="68" t="s">
        <v>321</v>
      </c>
      <c r="B6667" s="68" t="s">
        <v>468</v>
      </c>
      <c r="C6667" s="68" t="s">
        <v>271</v>
      </c>
      <c r="D6667" s="68" t="s">
        <v>531</v>
      </c>
      <c r="E6667" s="68" t="s">
        <v>360</v>
      </c>
      <c r="F6667" s="68" t="s">
        <v>76</v>
      </c>
      <c r="G6667" s="68" t="s">
        <v>492</v>
      </c>
      <c r="H6667" s="68" t="s">
        <v>491</v>
      </c>
      <c r="I6667" s="65">
        <v>15</v>
      </c>
      <c r="J6667" s="65">
        <v>305</v>
      </c>
      <c r="K6667" s="65" t="s">
        <v>373</v>
      </c>
    </row>
    <row r="6668" spans="1:11" ht="12.75" customHeight="1">
      <c r="A6668" s="68" t="s">
        <v>321</v>
      </c>
      <c r="B6668" s="68" t="s">
        <v>468</v>
      </c>
      <c r="C6668" s="68" t="s">
        <v>271</v>
      </c>
      <c r="D6668" s="68" t="s">
        <v>531</v>
      </c>
      <c r="E6668" s="68" t="s">
        <v>360</v>
      </c>
      <c r="F6668" s="68" t="s">
        <v>76</v>
      </c>
      <c r="G6668" s="68" t="s">
        <v>492</v>
      </c>
      <c r="H6668" s="68" t="s">
        <v>369</v>
      </c>
      <c r="I6668" s="65">
        <v>13</v>
      </c>
      <c r="J6668" s="65">
        <v>305</v>
      </c>
      <c r="K6668" s="65" t="s">
        <v>373</v>
      </c>
    </row>
    <row r="6669" spans="1:11" ht="12.75" customHeight="1">
      <c r="A6669" s="68" t="s">
        <v>321</v>
      </c>
      <c r="B6669" s="68" t="s">
        <v>468</v>
      </c>
      <c r="C6669" s="68" t="s">
        <v>271</v>
      </c>
      <c r="D6669" s="68" t="s">
        <v>531</v>
      </c>
      <c r="E6669" s="68" t="s">
        <v>360</v>
      </c>
      <c r="F6669" s="68" t="s">
        <v>76</v>
      </c>
      <c r="G6669" s="68" t="s">
        <v>492</v>
      </c>
      <c r="H6669" s="68" t="s">
        <v>638</v>
      </c>
      <c r="I6669" s="65">
        <v>31</v>
      </c>
      <c r="J6669" s="65">
        <v>305</v>
      </c>
      <c r="K6669" s="65" t="s">
        <v>373</v>
      </c>
    </row>
    <row r="6670" spans="1:11" ht="12.75" customHeight="1">
      <c r="A6670" s="68" t="s">
        <v>321</v>
      </c>
      <c r="B6670" s="68" t="s">
        <v>468</v>
      </c>
      <c r="C6670" s="68" t="s">
        <v>271</v>
      </c>
      <c r="D6670" s="68" t="s">
        <v>531</v>
      </c>
      <c r="E6670" s="68" t="s">
        <v>360</v>
      </c>
      <c r="F6670" s="68" t="s">
        <v>76</v>
      </c>
      <c r="G6670" s="68" t="s">
        <v>492</v>
      </c>
      <c r="H6670" s="68" t="s">
        <v>369</v>
      </c>
      <c r="I6670" s="65">
        <v>6</v>
      </c>
      <c r="J6670" s="65">
        <v>303</v>
      </c>
      <c r="K6670" s="65" t="s">
        <v>374</v>
      </c>
    </row>
    <row r="6671" spans="1:11" ht="12.75" customHeight="1">
      <c r="A6671" s="68" t="s">
        <v>321</v>
      </c>
      <c r="B6671" s="68" t="s">
        <v>468</v>
      </c>
      <c r="C6671" s="68" t="s">
        <v>271</v>
      </c>
      <c r="D6671" s="68" t="s">
        <v>531</v>
      </c>
      <c r="E6671" s="68" t="s">
        <v>360</v>
      </c>
      <c r="F6671" s="68" t="s">
        <v>76</v>
      </c>
      <c r="G6671" s="68" t="s">
        <v>492</v>
      </c>
      <c r="H6671" s="68" t="s">
        <v>638</v>
      </c>
      <c r="I6671" s="65">
        <v>14</v>
      </c>
      <c r="J6671" s="65">
        <v>303</v>
      </c>
      <c r="K6671" s="65" t="s">
        <v>374</v>
      </c>
    </row>
    <row r="6672" spans="1:11" ht="12.75" customHeight="1">
      <c r="A6672" s="68" t="s">
        <v>321</v>
      </c>
      <c r="B6672" s="68" t="s">
        <v>468</v>
      </c>
      <c r="C6672" s="68" t="s">
        <v>271</v>
      </c>
      <c r="D6672" s="68" t="s">
        <v>531</v>
      </c>
      <c r="E6672" s="68" t="s">
        <v>360</v>
      </c>
      <c r="F6672" s="68" t="s">
        <v>76</v>
      </c>
      <c r="G6672" s="68" t="s">
        <v>492</v>
      </c>
      <c r="H6672" s="68" t="s">
        <v>367</v>
      </c>
      <c r="I6672" s="65">
        <v>2</v>
      </c>
      <c r="J6672" s="65">
        <v>309</v>
      </c>
      <c r="K6672" s="65" t="s">
        <v>519</v>
      </c>
    </row>
    <row r="6673" spans="1:11" ht="12.75" customHeight="1">
      <c r="A6673" s="68" t="s">
        <v>321</v>
      </c>
      <c r="B6673" s="68" t="s">
        <v>468</v>
      </c>
      <c r="C6673" s="68" t="s">
        <v>271</v>
      </c>
      <c r="D6673" s="68" t="s">
        <v>531</v>
      </c>
      <c r="E6673" s="68" t="s">
        <v>360</v>
      </c>
      <c r="F6673" s="68" t="s">
        <v>76</v>
      </c>
      <c r="G6673" s="68" t="s">
        <v>492</v>
      </c>
      <c r="H6673" s="68" t="s">
        <v>247</v>
      </c>
      <c r="I6673" s="65">
        <v>1</v>
      </c>
      <c r="J6673" s="65">
        <v>309</v>
      </c>
      <c r="K6673" s="65" t="s">
        <v>519</v>
      </c>
    </row>
    <row r="6674" spans="1:11" ht="12.75" customHeight="1">
      <c r="A6674" s="68" t="s">
        <v>321</v>
      </c>
      <c r="B6674" s="68" t="s">
        <v>468</v>
      </c>
      <c r="C6674" s="68" t="s">
        <v>271</v>
      </c>
      <c r="D6674" s="68" t="s">
        <v>531</v>
      </c>
      <c r="E6674" s="68" t="s">
        <v>360</v>
      </c>
      <c r="F6674" s="68" t="s">
        <v>76</v>
      </c>
      <c r="G6674" s="68" t="s">
        <v>492</v>
      </c>
      <c r="H6674" s="68" t="s">
        <v>375</v>
      </c>
      <c r="I6674" s="65">
        <v>1</v>
      </c>
      <c r="J6674" s="65">
        <v>309</v>
      </c>
      <c r="K6674" s="65" t="s">
        <v>519</v>
      </c>
    </row>
    <row r="6675" spans="1:11" ht="12.75" customHeight="1">
      <c r="A6675" s="68" t="s">
        <v>321</v>
      </c>
      <c r="B6675" s="68" t="s">
        <v>468</v>
      </c>
      <c r="C6675" s="68" t="s">
        <v>271</v>
      </c>
      <c r="D6675" s="68" t="s">
        <v>531</v>
      </c>
      <c r="E6675" s="68" t="s">
        <v>360</v>
      </c>
      <c r="F6675" s="68" t="s">
        <v>76</v>
      </c>
      <c r="G6675" s="68" t="s">
        <v>492</v>
      </c>
      <c r="H6675" s="68" t="s">
        <v>491</v>
      </c>
      <c r="I6675" s="65">
        <v>2</v>
      </c>
      <c r="J6675" s="65">
        <v>313</v>
      </c>
      <c r="K6675" s="65" t="s">
        <v>294</v>
      </c>
    </row>
    <row r="6676" spans="1:11" ht="12.75" customHeight="1">
      <c r="A6676" s="68" t="s">
        <v>321</v>
      </c>
      <c r="B6676" s="68" t="s">
        <v>468</v>
      </c>
      <c r="C6676" s="68" t="s">
        <v>271</v>
      </c>
      <c r="D6676" s="68" t="s">
        <v>531</v>
      </c>
      <c r="E6676" s="68" t="s">
        <v>360</v>
      </c>
      <c r="F6676" s="68" t="s">
        <v>76</v>
      </c>
      <c r="G6676" s="68" t="s">
        <v>492</v>
      </c>
      <c r="H6676" s="68" t="s">
        <v>369</v>
      </c>
      <c r="I6676" s="65">
        <v>22</v>
      </c>
      <c r="J6676" s="65">
        <v>313</v>
      </c>
      <c r="K6676" s="65" t="s">
        <v>294</v>
      </c>
    </row>
    <row r="6677" spans="1:11" ht="12.75" customHeight="1">
      <c r="A6677" s="68" t="s">
        <v>321</v>
      </c>
      <c r="B6677" s="68" t="s">
        <v>468</v>
      </c>
      <c r="C6677" s="68" t="s">
        <v>271</v>
      </c>
      <c r="D6677" s="68" t="s">
        <v>531</v>
      </c>
      <c r="E6677" s="68" t="s">
        <v>360</v>
      </c>
      <c r="F6677" s="68" t="s">
        <v>76</v>
      </c>
      <c r="G6677" s="68" t="s">
        <v>492</v>
      </c>
      <c r="H6677" s="68" t="s">
        <v>638</v>
      </c>
      <c r="I6677" s="65">
        <v>28</v>
      </c>
      <c r="J6677" s="65">
        <v>313</v>
      </c>
      <c r="K6677" s="65" t="s">
        <v>294</v>
      </c>
    </row>
    <row r="6678" spans="1:11" ht="12.75" customHeight="1">
      <c r="A6678" s="68" t="s">
        <v>321</v>
      </c>
      <c r="B6678" s="68" t="s">
        <v>468</v>
      </c>
      <c r="C6678" s="68" t="s">
        <v>271</v>
      </c>
      <c r="D6678" s="68" t="s">
        <v>531</v>
      </c>
      <c r="E6678" s="68" t="s">
        <v>360</v>
      </c>
      <c r="F6678" s="68" t="s">
        <v>76</v>
      </c>
      <c r="G6678" s="68" t="s">
        <v>492</v>
      </c>
      <c r="H6678" s="68" t="s">
        <v>365</v>
      </c>
      <c r="I6678" s="65">
        <v>15</v>
      </c>
      <c r="J6678" s="65">
        <v>202</v>
      </c>
      <c r="K6678" s="65" t="s">
        <v>427</v>
      </c>
    </row>
    <row r="6679" spans="1:11" ht="12.75" customHeight="1">
      <c r="A6679" s="68" t="s">
        <v>321</v>
      </c>
      <c r="B6679" s="68" t="s">
        <v>468</v>
      </c>
      <c r="C6679" s="68" t="s">
        <v>271</v>
      </c>
      <c r="D6679" s="68" t="s">
        <v>531</v>
      </c>
      <c r="E6679" s="68" t="s">
        <v>360</v>
      </c>
      <c r="F6679" s="68" t="s">
        <v>76</v>
      </c>
      <c r="G6679" s="68" t="s">
        <v>492</v>
      </c>
      <c r="H6679" s="68" t="s">
        <v>366</v>
      </c>
      <c r="I6679" s="65">
        <v>40</v>
      </c>
      <c r="J6679" s="65">
        <v>202</v>
      </c>
      <c r="K6679" s="65" t="s">
        <v>427</v>
      </c>
    </row>
    <row r="6680" spans="1:11" ht="12.75" customHeight="1">
      <c r="A6680" s="68" t="s">
        <v>321</v>
      </c>
      <c r="B6680" s="68" t="s">
        <v>468</v>
      </c>
      <c r="C6680" s="68" t="s">
        <v>271</v>
      </c>
      <c r="D6680" s="68" t="s">
        <v>531</v>
      </c>
      <c r="E6680" s="68" t="s">
        <v>360</v>
      </c>
      <c r="F6680" s="68" t="s">
        <v>76</v>
      </c>
      <c r="G6680" s="68" t="s">
        <v>492</v>
      </c>
      <c r="H6680" s="68" t="s">
        <v>367</v>
      </c>
      <c r="I6680" s="65">
        <v>23</v>
      </c>
      <c r="J6680" s="65">
        <v>202</v>
      </c>
      <c r="K6680" s="65" t="s">
        <v>427</v>
      </c>
    </row>
    <row r="6681" spans="1:11" ht="12.75" customHeight="1">
      <c r="A6681" s="68" t="s">
        <v>321</v>
      </c>
      <c r="B6681" s="68" t="s">
        <v>468</v>
      </c>
      <c r="C6681" s="68" t="s">
        <v>271</v>
      </c>
      <c r="D6681" s="68" t="s">
        <v>531</v>
      </c>
      <c r="E6681" s="68" t="s">
        <v>360</v>
      </c>
      <c r="F6681" s="68" t="s">
        <v>76</v>
      </c>
      <c r="G6681" s="68" t="s">
        <v>492</v>
      </c>
      <c r="H6681" s="68" t="s">
        <v>247</v>
      </c>
      <c r="I6681" s="65">
        <v>136</v>
      </c>
      <c r="J6681" s="65">
        <v>202</v>
      </c>
      <c r="K6681" s="65" t="s">
        <v>427</v>
      </c>
    </row>
    <row r="6682" spans="1:11" ht="12.75" customHeight="1">
      <c r="A6682" s="68" t="s">
        <v>321</v>
      </c>
      <c r="B6682" s="68" t="s">
        <v>468</v>
      </c>
      <c r="C6682" s="68" t="s">
        <v>271</v>
      </c>
      <c r="D6682" s="68" t="s">
        <v>531</v>
      </c>
      <c r="E6682" s="68" t="s">
        <v>360</v>
      </c>
      <c r="F6682" s="68" t="s">
        <v>76</v>
      </c>
      <c r="G6682" s="68" t="s">
        <v>492</v>
      </c>
      <c r="H6682" s="68" t="s">
        <v>375</v>
      </c>
      <c r="I6682" s="65">
        <v>79</v>
      </c>
      <c r="J6682" s="65">
        <v>202</v>
      </c>
      <c r="K6682" s="65" t="s">
        <v>427</v>
      </c>
    </row>
    <row r="6683" spans="1:11" ht="12.75" customHeight="1">
      <c r="A6683" s="68" t="s">
        <v>321</v>
      </c>
      <c r="B6683" s="68" t="s">
        <v>468</v>
      </c>
      <c r="C6683" s="68" t="s">
        <v>271</v>
      </c>
      <c r="D6683" s="68" t="s">
        <v>531</v>
      </c>
      <c r="E6683" s="68" t="s">
        <v>360</v>
      </c>
      <c r="F6683" s="68" t="s">
        <v>76</v>
      </c>
      <c r="G6683" s="68" t="s">
        <v>492</v>
      </c>
      <c r="H6683" s="68" t="s">
        <v>368</v>
      </c>
      <c r="I6683" s="65">
        <v>52</v>
      </c>
      <c r="J6683" s="65">
        <v>202</v>
      </c>
      <c r="K6683" s="65" t="s">
        <v>427</v>
      </c>
    </row>
    <row r="6684" spans="1:11" ht="12.75" customHeight="1">
      <c r="A6684" s="68" t="s">
        <v>321</v>
      </c>
      <c r="B6684" s="68" t="s">
        <v>468</v>
      </c>
      <c r="C6684" s="68" t="s">
        <v>271</v>
      </c>
      <c r="D6684" s="68" t="s">
        <v>531</v>
      </c>
      <c r="E6684" s="68" t="s">
        <v>360</v>
      </c>
      <c r="F6684" s="68" t="s">
        <v>76</v>
      </c>
      <c r="G6684" s="68" t="s">
        <v>492</v>
      </c>
      <c r="H6684" s="68" t="s">
        <v>491</v>
      </c>
      <c r="I6684" s="65">
        <v>42</v>
      </c>
      <c r="J6684" s="65">
        <v>202</v>
      </c>
      <c r="K6684" s="65" t="s">
        <v>427</v>
      </c>
    </row>
    <row r="6685" spans="1:11" ht="12.75" customHeight="1">
      <c r="A6685" s="68" t="s">
        <v>321</v>
      </c>
      <c r="B6685" s="68" t="s">
        <v>468</v>
      </c>
      <c r="C6685" s="68" t="s">
        <v>271</v>
      </c>
      <c r="D6685" s="68" t="s">
        <v>531</v>
      </c>
      <c r="E6685" s="68" t="s">
        <v>360</v>
      </c>
      <c r="F6685" s="68" t="s">
        <v>76</v>
      </c>
      <c r="G6685" s="68" t="s">
        <v>492</v>
      </c>
      <c r="H6685" s="68" t="s">
        <v>369</v>
      </c>
      <c r="I6685" s="65">
        <v>39</v>
      </c>
      <c r="J6685" s="65">
        <v>202</v>
      </c>
      <c r="K6685" s="65" t="s">
        <v>427</v>
      </c>
    </row>
    <row r="6686" spans="1:11" ht="12.75" customHeight="1">
      <c r="A6686" s="68" t="s">
        <v>321</v>
      </c>
      <c r="B6686" s="68" t="s">
        <v>468</v>
      </c>
      <c r="C6686" s="68" t="s">
        <v>271</v>
      </c>
      <c r="D6686" s="68" t="s">
        <v>531</v>
      </c>
      <c r="E6686" s="68" t="s">
        <v>360</v>
      </c>
      <c r="F6686" s="68" t="s">
        <v>76</v>
      </c>
      <c r="G6686" s="68" t="s">
        <v>492</v>
      </c>
      <c r="H6686" s="68" t="s">
        <v>638</v>
      </c>
      <c r="I6686" s="65">
        <v>32</v>
      </c>
      <c r="J6686" s="65">
        <v>202</v>
      </c>
      <c r="K6686" s="65" t="s">
        <v>427</v>
      </c>
    </row>
    <row r="6687" spans="1:11" ht="12.75" customHeight="1">
      <c r="A6687" s="68" t="s">
        <v>321</v>
      </c>
      <c r="B6687" s="68" t="s">
        <v>468</v>
      </c>
      <c r="C6687" s="68" t="s">
        <v>271</v>
      </c>
      <c r="D6687" s="68" t="s">
        <v>531</v>
      </c>
      <c r="E6687" s="68" t="s">
        <v>360</v>
      </c>
      <c r="F6687" s="68" t="s">
        <v>76</v>
      </c>
      <c r="G6687" s="68" t="s">
        <v>492</v>
      </c>
      <c r="H6687" s="68" t="s">
        <v>451</v>
      </c>
      <c r="I6687" s="65">
        <v>2</v>
      </c>
      <c r="J6687" s="65">
        <v>211</v>
      </c>
      <c r="K6687" s="65" t="s">
        <v>266</v>
      </c>
    </row>
    <row r="6688" spans="1:11" ht="12.75" customHeight="1">
      <c r="A6688" s="68" t="s">
        <v>321</v>
      </c>
      <c r="B6688" s="68" t="s">
        <v>468</v>
      </c>
      <c r="C6688" s="68" t="s">
        <v>271</v>
      </c>
      <c r="D6688" s="68" t="s">
        <v>531</v>
      </c>
      <c r="E6688" s="68" t="s">
        <v>360</v>
      </c>
      <c r="F6688" s="68" t="s">
        <v>76</v>
      </c>
      <c r="G6688" s="68" t="s">
        <v>492</v>
      </c>
      <c r="H6688" s="68" t="s">
        <v>365</v>
      </c>
      <c r="I6688" s="65">
        <v>70</v>
      </c>
      <c r="J6688" s="65">
        <v>211</v>
      </c>
      <c r="K6688" s="65" t="s">
        <v>266</v>
      </c>
    </row>
    <row r="6689" spans="1:11" ht="12.75" customHeight="1">
      <c r="A6689" s="68" t="s">
        <v>321</v>
      </c>
      <c r="B6689" s="68" t="s">
        <v>468</v>
      </c>
      <c r="C6689" s="68" t="s">
        <v>271</v>
      </c>
      <c r="D6689" s="68" t="s">
        <v>531</v>
      </c>
      <c r="E6689" s="68" t="s">
        <v>360</v>
      </c>
      <c r="F6689" s="68" t="s">
        <v>76</v>
      </c>
      <c r="G6689" s="68" t="s">
        <v>492</v>
      </c>
      <c r="H6689" s="68" t="s">
        <v>366</v>
      </c>
      <c r="I6689" s="65">
        <v>58</v>
      </c>
      <c r="J6689" s="65">
        <v>211</v>
      </c>
      <c r="K6689" s="65" t="s">
        <v>266</v>
      </c>
    </row>
    <row r="6690" spans="1:11" ht="12.75" customHeight="1">
      <c r="A6690" s="68" t="s">
        <v>321</v>
      </c>
      <c r="B6690" s="68" t="s">
        <v>468</v>
      </c>
      <c r="C6690" s="68" t="s">
        <v>271</v>
      </c>
      <c r="D6690" s="68" t="s">
        <v>531</v>
      </c>
      <c r="E6690" s="68" t="s">
        <v>360</v>
      </c>
      <c r="F6690" s="68" t="s">
        <v>76</v>
      </c>
      <c r="G6690" s="68" t="s">
        <v>492</v>
      </c>
      <c r="H6690" s="68" t="s">
        <v>367</v>
      </c>
      <c r="I6690" s="65">
        <v>47</v>
      </c>
      <c r="J6690" s="65">
        <v>211</v>
      </c>
      <c r="K6690" s="65" t="s">
        <v>266</v>
      </c>
    </row>
    <row r="6691" spans="1:11" ht="12.75" customHeight="1">
      <c r="A6691" s="68" t="s">
        <v>321</v>
      </c>
      <c r="B6691" s="68" t="s">
        <v>468</v>
      </c>
      <c r="C6691" s="68" t="s">
        <v>271</v>
      </c>
      <c r="D6691" s="68" t="s">
        <v>531</v>
      </c>
      <c r="E6691" s="68" t="s">
        <v>360</v>
      </c>
      <c r="F6691" s="68" t="s">
        <v>76</v>
      </c>
      <c r="G6691" s="68" t="s">
        <v>492</v>
      </c>
      <c r="H6691" s="68" t="s">
        <v>247</v>
      </c>
      <c r="I6691" s="65">
        <v>107</v>
      </c>
      <c r="J6691" s="65">
        <v>211</v>
      </c>
      <c r="K6691" s="65" t="s">
        <v>266</v>
      </c>
    </row>
    <row r="6692" spans="1:11" ht="12.75" customHeight="1">
      <c r="A6692" s="68" t="s">
        <v>321</v>
      </c>
      <c r="B6692" s="68" t="s">
        <v>468</v>
      </c>
      <c r="C6692" s="68" t="s">
        <v>271</v>
      </c>
      <c r="D6692" s="68" t="s">
        <v>531</v>
      </c>
      <c r="E6692" s="68" t="s">
        <v>360</v>
      </c>
      <c r="F6692" s="68" t="s">
        <v>76</v>
      </c>
      <c r="G6692" s="68" t="s">
        <v>492</v>
      </c>
      <c r="H6692" s="68" t="s">
        <v>375</v>
      </c>
      <c r="I6692" s="65">
        <v>113</v>
      </c>
      <c r="J6692" s="65">
        <v>211</v>
      </c>
      <c r="K6692" s="65" t="s">
        <v>266</v>
      </c>
    </row>
    <row r="6693" spans="1:11" ht="12.75" customHeight="1">
      <c r="A6693" s="68" t="s">
        <v>321</v>
      </c>
      <c r="B6693" s="68" t="s">
        <v>468</v>
      </c>
      <c r="C6693" s="68" t="s">
        <v>271</v>
      </c>
      <c r="D6693" s="68" t="s">
        <v>531</v>
      </c>
      <c r="E6693" s="68" t="s">
        <v>360</v>
      </c>
      <c r="F6693" s="68" t="s">
        <v>76</v>
      </c>
      <c r="G6693" s="68" t="s">
        <v>492</v>
      </c>
      <c r="H6693" s="68" t="s">
        <v>368</v>
      </c>
      <c r="I6693" s="65">
        <v>87</v>
      </c>
      <c r="J6693" s="65">
        <v>211</v>
      </c>
      <c r="K6693" s="65" t="s">
        <v>266</v>
      </c>
    </row>
    <row r="6694" spans="1:11" ht="12.75" customHeight="1">
      <c r="A6694" s="68" t="s">
        <v>321</v>
      </c>
      <c r="B6694" s="68" t="s">
        <v>468</v>
      </c>
      <c r="C6694" s="68" t="s">
        <v>271</v>
      </c>
      <c r="D6694" s="68" t="s">
        <v>531</v>
      </c>
      <c r="E6694" s="68" t="s">
        <v>360</v>
      </c>
      <c r="F6694" s="68" t="s">
        <v>76</v>
      </c>
      <c r="G6694" s="68" t="s">
        <v>492</v>
      </c>
      <c r="H6694" s="68" t="s">
        <v>491</v>
      </c>
      <c r="I6694" s="65">
        <v>97</v>
      </c>
      <c r="J6694" s="65">
        <v>211</v>
      </c>
      <c r="K6694" s="65" t="s">
        <v>266</v>
      </c>
    </row>
    <row r="6695" spans="1:11" ht="12.75" customHeight="1">
      <c r="A6695" s="68" t="s">
        <v>321</v>
      </c>
      <c r="B6695" s="68" t="s">
        <v>468</v>
      </c>
      <c r="C6695" s="68" t="s">
        <v>271</v>
      </c>
      <c r="D6695" s="68" t="s">
        <v>531</v>
      </c>
      <c r="E6695" s="68" t="s">
        <v>360</v>
      </c>
      <c r="F6695" s="68" t="s">
        <v>76</v>
      </c>
      <c r="G6695" s="68" t="s">
        <v>492</v>
      </c>
      <c r="H6695" s="68" t="s">
        <v>369</v>
      </c>
      <c r="I6695" s="65">
        <v>31</v>
      </c>
      <c r="J6695" s="65">
        <v>211</v>
      </c>
      <c r="K6695" s="65" t="s">
        <v>266</v>
      </c>
    </row>
    <row r="6696" spans="1:11" ht="12.75" customHeight="1">
      <c r="A6696" s="68" t="s">
        <v>321</v>
      </c>
      <c r="B6696" s="68" t="s">
        <v>468</v>
      </c>
      <c r="C6696" s="68" t="s">
        <v>271</v>
      </c>
      <c r="D6696" s="68" t="s">
        <v>531</v>
      </c>
      <c r="E6696" s="68" t="s">
        <v>360</v>
      </c>
      <c r="F6696" s="68" t="s">
        <v>76</v>
      </c>
      <c r="G6696" s="68" t="s">
        <v>492</v>
      </c>
      <c r="H6696" s="68" t="s">
        <v>638</v>
      </c>
      <c r="I6696" s="65">
        <v>80</v>
      </c>
      <c r="J6696" s="65">
        <v>211</v>
      </c>
      <c r="K6696" s="65" t="s">
        <v>266</v>
      </c>
    </row>
    <row r="6697" spans="1:11" ht="12.75" customHeight="1">
      <c r="A6697" s="68" t="s">
        <v>321</v>
      </c>
      <c r="B6697" s="68" t="s">
        <v>468</v>
      </c>
      <c r="C6697" s="68" t="s">
        <v>271</v>
      </c>
      <c r="D6697" s="68" t="s">
        <v>531</v>
      </c>
      <c r="E6697" s="68" t="s">
        <v>360</v>
      </c>
      <c r="F6697" s="68" t="s">
        <v>76</v>
      </c>
      <c r="G6697" s="68" t="s">
        <v>492</v>
      </c>
      <c r="H6697" s="68" t="s">
        <v>367</v>
      </c>
      <c r="I6697" s="65">
        <v>2</v>
      </c>
      <c r="J6697" s="65">
        <v>213</v>
      </c>
      <c r="K6697" s="65" t="s">
        <v>309</v>
      </c>
    </row>
    <row r="6698" spans="1:11" ht="12.75" customHeight="1">
      <c r="A6698" s="68" t="s">
        <v>321</v>
      </c>
      <c r="B6698" s="68" t="s">
        <v>468</v>
      </c>
      <c r="C6698" s="68" t="s">
        <v>271</v>
      </c>
      <c r="D6698" s="68" t="s">
        <v>531</v>
      </c>
      <c r="E6698" s="68" t="s">
        <v>360</v>
      </c>
      <c r="F6698" s="68" t="s">
        <v>76</v>
      </c>
      <c r="G6698" s="68" t="s">
        <v>492</v>
      </c>
      <c r="H6698" s="68" t="s">
        <v>247</v>
      </c>
      <c r="I6698" s="65">
        <v>3</v>
      </c>
      <c r="J6698" s="65">
        <v>213</v>
      </c>
      <c r="K6698" s="65" t="s">
        <v>309</v>
      </c>
    </row>
    <row r="6699" spans="1:11" ht="12.75" customHeight="1">
      <c r="A6699" s="68" t="s">
        <v>321</v>
      </c>
      <c r="B6699" s="68" t="s">
        <v>468</v>
      </c>
      <c r="C6699" s="68" t="s">
        <v>271</v>
      </c>
      <c r="D6699" s="68" t="s">
        <v>531</v>
      </c>
      <c r="E6699" s="68" t="s">
        <v>360</v>
      </c>
      <c r="F6699" s="68" t="s">
        <v>76</v>
      </c>
      <c r="G6699" s="68" t="s">
        <v>492</v>
      </c>
      <c r="H6699" s="68" t="s">
        <v>638</v>
      </c>
      <c r="I6699" s="65">
        <v>17</v>
      </c>
      <c r="J6699" s="65">
        <v>204</v>
      </c>
      <c r="K6699" s="65" t="s">
        <v>286</v>
      </c>
    </row>
    <row r="6700" spans="1:11" ht="12.75" customHeight="1">
      <c r="A6700" s="68" t="s">
        <v>321</v>
      </c>
      <c r="B6700" s="68" t="s">
        <v>468</v>
      </c>
      <c r="C6700" s="68" t="s">
        <v>271</v>
      </c>
      <c r="D6700" s="68" t="s">
        <v>531</v>
      </c>
      <c r="E6700" s="68" t="s">
        <v>360</v>
      </c>
      <c r="F6700" s="68" t="s">
        <v>76</v>
      </c>
      <c r="G6700" s="68" t="s">
        <v>492</v>
      </c>
      <c r="H6700" s="68" t="s">
        <v>491</v>
      </c>
      <c r="I6700" s="65">
        <v>1</v>
      </c>
      <c r="J6700" s="65">
        <v>206</v>
      </c>
      <c r="K6700" s="65" t="s">
        <v>261</v>
      </c>
    </row>
    <row r="6701" spans="1:11" ht="12.75" customHeight="1">
      <c r="A6701" s="68" t="s">
        <v>321</v>
      </c>
      <c r="B6701" s="68" t="s">
        <v>468</v>
      </c>
      <c r="C6701" s="68" t="s">
        <v>271</v>
      </c>
      <c r="D6701" s="68" t="s">
        <v>531</v>
      </c>
      <c r="E6701" s="68" t="s">
        <v>360</v>
      </c>
      <c r="F6701" s="68" t="s">
        <v>76</v>
      </c>
      <c r="G6701" s="68" t="s">
        <v>492</v>
      </c>
      <c r="H6701" s="68" t="s">
        <v>369</v>
      </c>
      <c r="I6701" s="65">
        <v>4</v>
      </c>
      <c r="J6701" s="65">
        <v>206</v>
      </c>
      <c r="K6701" s="65" t="s">
        <v>261</v>
      </c>
    </row>
    <row r="6702" spans="1:11" ht="12.75" customHeight="1">
      <c r="A6702" s="68" t="s">
        <v>321</v>
      </c>
      <c r="B6702" s="68" t="s">
        <v>468</v>
      </c>
      <c r="C6702" s="68" t="s">
        <v>271</v>
      </c>
      <c r="D6702" s="68" t="s">
        <v>531</v>
      </c>
      <c r="E6702" s="68" t="s">
        <v>360</v>
      </c>
      <c r="F6702" s="68" t="s">
        <v>76</v>
      </c>
      <c r="G6702" s="68" t="s">
        <v>492</v>
      </c>
      <c r="H6702" s="68" t="s">
        <v>638</v>
      </c>
      <c r="I6702" s="65">
        <v>3</v>
      </c>
      <c r="J6702" s="65">
        <v>206</v>
      </c>
      <c r="K6702" s="65" t="s">
        <v>261</v>
      </c>
    </row>
    <row r="6703" spans="1:11" ht="12.75" customHeight="1">
      <c r="A6703" s="68" t="s">
        <v>321</v>
      </c>
      <c r="B6703" s="68" t="s">
        <v>468</v>
      </c>
      <c r="C6703" s="68" t="s">
        <v>271</v>
      </c>
      <c r="D6703" s="68" t="s">
        <v>531</v>
      </c>
      <c r="E6703" s="68" t="s">
        <v>360</v>
      </c>
      <c r="F6703" s="68" t="s">
        <v>76</v>
      </c>
      <c r="G6703" s="68" t="s">
        <v>492</v>
      </c>
      <c r="H6703" s="68" t="s">
        <v>366</v>
      </c>
      <c r="I6703" s="65">
        <v>2</v>
      </c>
      <c r="J6703" s="65">
        <v>310</v>
      </c>
      <c r="K6703" s="65" t="s">
        <v>493</v>
      </c>
    </row>
    <row r="6704" spans="1:11" ht="12.75" customHeight="1">
      <c r="A6704" s="68" t="s">
        <v>321</v>
      </c>
      <c r="B6704" s="68" t="s">
        <v>468</v>
      </c>
      <c r="C6704" s="68" t="s">
        <v>271</v>
      </c>
      <c r="D6704" s="68" t="s">
        <v>531</v>
      </c>
      <c r="E6704" s="68" t="s">
        <v>360</v>
      </c>
      <c r="F6704" s="68" t="s">
        <v>76</v>
      </c>
      <c r="G6704" s="68" t="s">
        <v>492</v>
      </c>
      <c r="H6704" s="68" t="s">
        <v>367</v>
      </c>
      <c r="I6704" s="65">
        <v>5</v>
      </c>
      <c r="J6704" s="65">
        <v>310</v>
      </c>
      <c r="K6704" s="65" t="s">
        <v>493</v>
      </c>
    </row>
    <row r="6705" spans="1:11" ht="12.75" customHeight="1">
      <c r="A6705" s="68" t="s">
        <v>321</v>
      </c>
      <c r="B6705" s="68" t="s">
        <v>468</v>
      </c>
      <c r="C6705" s="68" t="s">
        <v>271</v>
      </c>
      <c r="D6705" s="68" t="s">
        <v>531</v>
      </c>
      <c r="E6705" s="68" t="s">
        <v>360</v>
      </c>
      <c r="F6705" s="68" t="s">
        <v>76</v>
      </c>
      <c r="G6705" s="68" t="s">
        <v>492</v>
      </c>
      <c r="H6705" s="68" t="s">
        <v>247</v>
      </c>
      <c r="I6705" s="65">
        <v>8</v>
      </c>
      <c r="J6705" s="65">
        <v>310</v>
      </c>
      <c r="K6705" s="65" t="s">
        <v>493</v>
      </c>
    </row>
    <row r="6706" spans="1:11" ht="12.75" customHeight="1">
      <c r="A6706" s="68" t="s">
        <v>321</v>
      </c>
      <c r="B6706" s="68" t="s">
        <v>468</v>
      </c>
      <c r="C6706" s="68" t="s">
        <v>271</v>
      </c>
      <c r="D6706" s="68" t="s">
        <v>531</v>
      </c>
      <c r="E6706" s="68" t="s">
        <v>360</v>
      </c>
      <c r="F6706" s="68" t="s">
        <v>76</v>
      </c>
      <c r="G6706" s="68" t="s">
        <v>492</v>
      </c>
      <c r="H6706" s="68" t="s">
        <v>375</v>
      </c>
      <c r="I6706" s="65">
        <v>3</v>
      </c>
      <c r="J6706" s="65">
        <v>310</v>
      </c>
      <c r="K6706" s="65" t="s">
        <v>493</v>
      </c>
    </row>
    <row r="6707" spans="1:11" ht="12.75" customHeight="1">
      <c r="A6707" s="68" t="s">
        <v>321</v>
      </c>
      <c r="B6707" s="68" t="s">
        <v>468</v>
      </c>
      <c r="C6707" s="68" t="s">
        <v>271</v>
      </c>
      <c r="D6707" s="68" t="s">
        <v>531</v>
      </c>
      <c r="E6707" s="68" t="s">
        <v>360</v>
      </c>
      <c r="F6707" s="68" t="s">
        <v>76</v>
      </c>
      <c r="G6707" s="68" t="s">
        <v>492</v>
      </c>
      <c r="H6707" s="68" t="s">
        <v>368</v>
      </c>
      <c r="I6707" s="65">
        <v>3</v>
      </c>
      <c r="J6707" s="65">
        <v>310</v>
      </c>
      <c r="K6707" s="65" t="s">
        <v>493</v>
      </c>
    </row>
    <row r="6708" spans="1:11" ht="12.75" customHeight="1">
      <c r="A6708" s="68" t="s">
        <v>321</v>
      </c>
      <c r="B6708" s="68" t="s">
        <v>468</v>
      </c>
      <c r="C6708" s="68" t="s">
        <v>271</v>
      </c>
      <c r="D6708" s="68" t="s">
        <v>531</v>
      </c>
      <c r="E6708" s="68" t="s">
        <v>360</v>
      </c>
      <c r="F6708" s="68" t="s">
        <v>76</v>
      </c>
      <c r="G6708" s="68" t="s">
        <v>492</v>
      </c>
      <c r="H6708" s="68" t="s">
        <v>491</v>
      </c>
      <c r="I6708" s="65">
        <v>4</v>
      </c>
      <c r="J6708" s="65">
        <v>310</v>
      </c>
      <c r="K6708" s="65" t="s">
        <v>493</v>
      </c>
    </row>
    <row r="6709" spans="1:11" ht="12.75" customHeight="1">
      <c r="A6709" s="68" t="s">
        <v>321</v>
      </c>
      <c r="B6709" s="68" t="s">
        <v>468</v>
      </c>
      <c r="C6709" s="68" t="s">
        <v>271</v>
      </c>
      <c r="D6709" s="68" t="s">
        <v>531</v>
      </c>
      <c r="E6709" s="68" t="s">
        <v>360</v>
      </c>
      <c r="F6709" s="68" t="s">
        <v>76</v>
      </c>
      <c r="G6709" s="68" t="s">
        <v>492</v>
      </c>
      <c r="H6709" s="68" t="s">
        <v>638</v>
      </c>
      <c r="I6709" s="65">
        <v>2</v>
      </c>
      <c r="J6709" s="65">
        <v>310</v>
      </c>
      <c r="K6709" s="65" t="s">
        <v>493</v>
      </c>
    </row>
    <row r="6710" spans="1:11" ht="12.75" customHeight="1">
      <c r="A6710" s="68" t="s">
        <v>321</v>
      </c>
      <c r="B6710" s="68" t="s">
        <v>468</v>
      </c>
      <c r="C6710" s="68" t="s">
        <v>271</v>
      </c>
      <c r="D6710" s="68" t="s">
        <v>531</v>
      </c>
      <c r="E6710" s="68" t="s">
        <v>360</v>
      </c>
      <c r="F6710" s="68" t="s">
        <v>76</v>
      </c>
      <c r="G6710" s="68" t="s">
        <v>492</v>
      </c>
      <c r="H6710" s="68" t="s">
        <v>247</v>
      </c>
      <c r="I6710" s="65">
        <v>4</v>
      </c>
      <c r="J6710" s="65">
        <v>311</v>
      </c>
      <c r="K6710" s="65" t="s">
        <v>296</v>
      </c>
    </row>
    <row r="6711" spans="1:11" ht="12.75" customHeight="1">
      <c r="A6711" s="68" t="s">
        <v>321</v>
      </c>
      <c r="B6711" s="68" t="s">
        <v>468</v>
      </c>
      <c r="C6711" s="68" t="s">
        <v>271</v>
      </c>
      <c r="D6711" s="68" t="s">
        <v>531</v>
      </c>
      <c r="E6711" s="68" t="s">
        <v>360</v>
      </c>
      <c r="F6711" s="68" t="s">
        <v>76</v>
      </c>
      <c r="G6711" s="68" t="s">
        <v>492</v>
      </c>
      <c r="H6711" s="68" t="s">
        <v>375</v>
      </c>
      <c r="I6711" s="65">
        <v>3</v>
      </c>
      <c r="J6711" s="65">
        <v>311</v>
      </c>
      <c r="K6711" s="65" t="s">
        <v>296</v>
      </c>
    </row>
    <row r="6712" spans="1:11" ht="12.75" customHeight="1">
      <c r="A6712" s="68" t="s">
        <v>321</v>
      </c>
      <c r="B6712" s="68" t="s">
        <v>468</v>
      </c>
      <c r="C6712" s="68" t="s">
        <v>271</v>
      </c>
      <c r="D6712" s="68" t="s">
        <v>531</v>
      </c>
      <c r="E6712" s="68" t="s">
        <v>360</v>
      </c>
      <c r="F6712" s="68" t="s">
        <v>76</v>
      </c>
      <c r="G6712" s="68" t="s">
        <v>492</v>
      </c>
      <c r="H6712" s="68" t="s">
        <v>368</v>
      </c>
      <c r="I6712" s="65">
        <v>2</v>
      </c>
      <c r="J6712" s="65">
        <v>311</v>
      </c>
      <c r="K6712" s="65" t="s">
        <v>296</v>
      </c>
    </row>
    <row r="6713" spans="1:11" ht="12.75" customHeight="1">
      <c r="A6713" s="68" t="s">
        <v>321</v>
      </c>
      <c r="B6713" s="68" t="s">
        <v>468</v>
      </c>
      <c r="C6713" s="68" t="s">
        <v>271</v>
      </c>
      <c r="D6713" s="68" t="s">
        <v>531</v>
      </c>
      <c r="E6713" s="68" t="s">
        <v>360</v>
      </c>
      <c r="F6713" s="68" t="s">
        <v>76</v>
      </c>
      <c r="G6713" s="68" t="s">
        <v>492</v>
      </c>
      <c r="H6713" s="68" t="s">
        <v>369</v>
      </c>
      <c r="I6713" s="65">
        <v>3</v>
      </c>
      <c r="J6713" s="65">
        <v>311</v>
      </c>
      <c r="K6713" s="65" t="s">
        <v>296</v>
      </c>
    </row>
    <row r="6714" spans="1:11" ht="12.75" customHeight="1">
      <c r="A6714" s="68" t="s">
        <v>321</v>
      </c>
      <c r="B6714" s="68" t="s">
        <v>468</v>
      </c>
      <c r="C6714" s="68" t="s">
        <v>271</v>
      </c>
      <c r="D6714" s="68" t="s">
        <v>531</v>
      </c>
      <c r="E6714" s="68" t="s">
        <v>360</v>
      </c>
      <c r="F6714" s="68" t="s">
        <v>76</v>
      </c>
      <c r="G6714" s="68" t="s">
        <v>492</v>
      </c>
      <c r="H6714" s="68" t="s">
        <v>638</v>
      </c>
      <c r="I6714" s="65">
        <v>2</v>
      </c>
      <c r="J6714" s="65">
        <v>311</v>
      </c>
      <c r="K6714" s="65" t="s">
        <v>296</v>
      </c>
    </row>
    <row r="6715" spans="1:11" ht="12.75" customHeight="1">
      <c r="A6715" s="68" t="s">
        <v>321</v>
      </c>
      <c r="B6715" s="68" t="s">
        <v>468</v>
      </c>
      <c r="C6715" s="68" t="s">
        <v>271</v>
      </c>
      <c r="D6715" s="68" t="s">
        <v>531</v>
      </c>
      <c r="E6715" s="68" t="s">
        <v>360</v>
      </c>
      <c r="F6715" s="68" t="s">
        <v>76</v>
      </c>
      <c r="G6715" s="68" t="s">
        <v>492</v>
      </c>
      <c r="H6715" s="68" t="s">
        <v>365</v>
      </c>
      <c r="I6715" s="65">
        <v>3</v>
      </c>
      <c r="J6715" s="65">
        <v>227</v>
      </c>
      <c r="K6715" s="65" t="s">
        <v>302</v>
      </c>
    </row>
    <row r="6716" spans="1:11" ht="12.75" customHeight="1">
      <c r="A6716" s="68" t="s">
        <v>321</v>
      </c>
      <c r="B6716" s="68" t="s">
        <v>468</v>
      </c>
      <c r="C6716" s="68" t="s">
        <v>271</v>
      </c>
      <c r="D6716" s="68" t="s">
        <v>531</v>
      </c>
      <c r="E6716" s="68" t="s">
        <v>360</v>
      </c>
      <c r="F6716" s="68" t="s">
        <v>76</v>
      </c>
      <c r="G6716" s="68" t="s">
        <v>492</v>
      </c>
      <c r="H6716" s="68" t="s">
        <v>366</v>
      </c>
      <c r="I6716" s="65">
        <v>5</v>
      </c>
      <c r="J6716" s="65">
        <v>227</v>
      </c>
      <c r="K6716" s="65" t="s">
        <v>302</v>
      </c>
    </row>
    <row r="6717" spans="1:11" ht="12.75" customHeight="1">
      <c r="A6717" s="68" t="s">
        <v>321</v>
      </c>
      <c r="B6717" s="68" t="s">
        <v>468</v>
      </c>
      <c r="C6717" s="68" t="s">
        <v>271</v>
      </c>
      <c r="D6717" s="68" t="s">
        <v>531</v>
      </c>
      <c r="E6717" s="68" t="s">
        <v>360</v>
      </c>
      <c r="F6717" s="68" t="s">
        <v>76</v>
      </c>
      <c r="G6717" s="68" t="s">
        <v>492</v>
      </c>
      <c r="H6717" s="68" t="s">
        <v>367</v>
      </c>
      <c r="I6717" s="65">
        <v>3</v>
      </c>
      <c r="J6717" s="65">
        <v>227</v>
      </c>
      <c r="K6717" s="65" t="s">
        <v>302</v>
      </c>
    </row>
    <row r="6718" spans="1:11" ht="12.75" customHeight="1">
      <c r="A6718" s="68" t="s">
        <v>321</v>
      </c>
      <c r="B6718" s="68" t="s">
        <v>468</v>
      </c>
      <c r="C6718" s="68" t="s">
        <v>271</v>
      </c>
      <c r="D6718" s="68" t="s">
        <v>531</v>
      </c>
      <c r="E6718" s="68" t="s">
        <v>360</v>
      </c>
      <c r="F6718" s="68" t="s">
        <v>76</v>
      </c>
      <c r="G6718" s="68" t="s">
        <v>492</v>
      </c>
      <c r="H6718" s="68" t="s">
        <v>247</v>
      </c>
      <c r="I6718" s="65">
        <v>8</v>
      </c>
      <c r="J6718" s="65">
        <v>227</v>
      </c>
      <c r="K6718" s="65" t="s">
        <v>302</v>
      </c>
    </row>
    <row r="6719" spans="1:11" ht="12.75" customHeight="1">
      <c r="A6719" s="68" t="s">
        <v>321</v>
      </c>
      <c r="B6719" s="68" t="s">
        <v>468</v>
      </c>
      <c r="C6719" s="68" t="s">
        <v>271</v>
      </c>
      <c r="D6719" s="68" t="s">
        <v>531</v>
      </c>
      <c r="E6719" s="68" t="s">
        <v>360</v>
      </c>
      <c r="F6719" s="68" t="s">
        <v>76</v>
      </c>
      <c r="G6719" s="68" t="s">
        <v>492</v>
      </c>
      <c r="H6719" s="68" t="s">
        <v>375</v>
      </c>
      <c r="I6719" s="65">
        <v>4</v>
      </c>
      <c r="J6719" s="65">
        <v>227</v>
      </c>
      <c r="K6719" s="65" t="s">
        <v>302</v>
      </c>
    </row>
    <row r="6720" spans="1:11" ht="12.75" customHeight="1">
      <c r="A6720" s="68" t="s">
        <v>321</v>
      </c>
      <c r="B6720" s="68" t="s">
        <v>468</v>
      </c>
      <c r="C6720" s="68" t="s">
        <v>271</v>
      </c>
      <c r="D6720" s="68" t="s">
        <v>531</v>
      </c>
      <c r="E6720" s="68" t="s">
        <v>360</v>
      </c>
      <c r="F6720" s="68" t="s">
        <v>76</v>
      </c>
      <c r="G6720" s="68" t="s">
        <v>492</v>
      </c>
      <c r="H6720" s="68" t="s">
        <v>368</v>
      </c>
      <c r="I6720" s="65">
        <v>6</v>
      </c>
      <c r="J6720" s="65">
        <v>227</v>
      </c>
      <c r="K6720" s="65" t="s">
        <v>302</v>
      </c>
    </row>
    <row r="6721" spans="1:11" ht="12.75" customHeight="1">
      <c r="A6721" s="68" t="s">
        <v>321</v>
      </c>
      <c r="B6721" s="68" t="s">
        <v>468</v>
      </c>
      <c r="C6721" s="68" t="s">
        <v>271</v>
      </c>
      <c r="D6721" s="68" t="s">
        <v>531</v>
      </c>
      <c r="E6721" s="68" t="s">
        <v>360</v>
      </c>
      <c r="F6721" s="68" t="s">
        <v>76</v>
      </c>
      <c r="G6721" s="68" t="s">
        <v>492</v>
      </c>
      <c r="H6721" s="68" t="s">
        <v>491</v>
      </c>
      <c r="I6721" s="65">
        <v>3</v>
      </c>
      <c r="J6721" s="65">
        <v>227</v>
      </c>
      <c r="K6721" s="65" t="s">
        <v>302</v>
      </c>
    </row>
    <row r="6722" spans="1:11" ht="12.75" customHeight="1">
      <c r="A6722" s="68" t="s">
        <v>321</v>
      </c>
      <c r="B6722" s="68" t="s">
        <v>468</v>
      </c>
      <c r="C6722" s="68" t="s">
        <v>271</v>
      </c>
      <c r="D6722" s="68" t="s">
        <v>531</v>
      </c>
      <c r="E6722" s="68" t="s">
        <v>360</v>
      </c>
      <c r="F6722" s="68" t="s">
        <v>76</v>
      </c>
      <c r="G6722" s="68" t="s">
        <v>492</v>
      </c>
      <c r="H6722" s="68" t="s">
        <v>369</v>
      </c>
      <c r="I6722" s="65">
        <v>5</v>
      </c>
      <c r="J6722" s="65">
        <v>227</v>
      </c>
      <c r="K6722" s="65" t="s">
        <v>302</v>
      </c>
    </row>
    <row r="6723" spans="1:11" ht="12.75" customHeight="1">
      <c r="A6723" s="68" t="s">
        <v>321</v>
      </c>
      <c r="B6723" s="68" t="s">
        <v>468</v>
      </c>
      <c r="C6723" s="68" t="s">
        <v>271</v>
      </c>
      <c r="D6723" s="68" t="s">
        <v>531</v>
      </c>
      <c r="E6723" s="68" t="s">
        <v>360</v>
      </c>
      <c r="F6723" s="68" t="s">
        <v>76</v>
      </c>
      <c r="G6723" s="68" t="s">
        <v>492</v>
      </c>
      <c r="H6723" s="68" t="s">
        <v>638</v>
      </c>
      <c r="I6723" s="65">
        <v>2</v>
      </c>
      <c r="J6723" s="65">
        <v>227</v>
      </c>
      <c r="K6723" s="65" t="s">
        <v>302</v>
      </c>
    </row>
    <row r="6724" spans="1:11" ht="12.75" customHeight="1">
      <c r="A6724" s="68" t="s">
        <v>321</v>
      </c>
      <c r="B6724" s="68" t="s">
        <v>468</v>
      </c>
      <c r="C6724" s="68" t="s">
        <v>271</v>
      </c>
      <c r="D6724" s="68" t="s">
        <v>531</v>
      </c>
      <c r="E6724" s="68" t="s">
        <v>360</v>
      </c>
      <c r="F6724" s="68" t="s">
        <v>76</v>
      </c>
      <c r="G6724" s="68" t="s">
        <v>492</v>
      </c>
      <c r="H6724" s="68" t="s">
        <v>365</v>
      </c>
      <c r="I6724" s="65">
        <v>2</v>
      </c>
      <c r="J6724" s="65">
        <v>228</v>
      </c>
      <c r="K6724" s="65" t="s">
        <v>303</v>
      </c>
    </row>
    <row r="6725" spans="1:11" ht="12.75" customHeight="1">
      <c r="A6725" s="68" t="s">
        <v>321</v>
      </c>
      <c r="B6725" s="68" t="s">
        <v>468</v>
      </c>
      <c r="C6725" s="68" t="s">
        <v>271</v>
      </c>
      <c r="D6725" s="68" t="s">
        <v>531</v>
      </c>
      <c r="E6725" s="68" t="s">
        <v>360</v>
      </c>
      <c r="F6725" s="68" t="s">
        <v>76</v>
      </c>
      <c r="G6725" s="68" t="s">
        <v>492</v>
      </c>
      <c r="H6725" s="68" t="s">
        <v>366</v>
      </c>
      <c r="I6725" s="65">
        <v>9</v>
      </c>
      <c r="J6725" s="65">
        <v>228</v>
      </c>
      <c r="K6725" s="65" t="s">
        <v>303</v>
      </c>
    </row>
    <row r="6726" spans="1:11" ht="12.75" customHeight="1">
      <c r="A6726" s="68" t="s">
        <v>321</v>
      </c>
      <c r="B6726" s="68" t="s">
        <v>468</v>
      </c>
      <c r="C6726" s="68" t="s">
        <v>271</v>
      </c>
      <c r="D6726" s="68" t="s">
        <v>531</v>
      </c>
      <c r="E6726" s="68" t="s">
        <v>360</v>
      </c>
      <c r="F6726" s="68" t="s">
        <v>76</v>
      </c>
      <c r="G6726" s="68" t="s">
        <v>492</v>
      </c>
      <c r="H6726" s="68" t="s">
        <v>367</v>
      </c>
      <c r="I6726" s="65">
        <v>6</v>
      </c>
      <c r="J6726" s="65">
        <v>228</v>
      </c>
      <c r="K6726" s="65" t="s">
        <v>303</v>
      </c>
    </row>
    <row r="6727" spans="1:11" ht="12.75" customHeight="1">
      <c r="A6727" s="68" t="s">
        <v>321</v>
      </c>
      <c r="B6727" s="68" t="s">
        <v>468</v>
      </c>
      <c r="C6727" s="68" t="s">
        <v>271</v>
      </c>
      <c r="D6727" s="68" t="s">
        <v>531</v>
      </c>
      <c r="E6727" s="68" t="s">
        <v>360</v>
      </c>
      <c r="F6727" s="68" t="s">
        <v>76</v>
      </c>
      <c r="G6727" s="68" t="s">
        <v>492</v>
      </c>
      <c r="H6727" s="68" t="s">
        <v>247</v>
      </c>
      <c r="I6727" s="65">
        <v>14</v>
      </c>
      <c r="J6727" s="65">
        <v>228</v>
      </c>
      <c r="K6727" s="65" t="s">
        <v>303</v>
      </c>
    </row>
    <row r="6728" spans="1:11" ht="12.75" customHeight="1">
      <c r="A6728" s="68" t="s">
        <v>321</v>
      </c>
      <c r="B6728" s="68" t="s">
        <v>468</v>
      </c>
      <c r="C6728" s="68" t="s">
        <v>271</v>
      </c>
      <c r="D6728" s="68" t="s">
        <v>531</v>
      </c>
      <c r="E6728" s="68" t="s">
        <v>360</v>
      </c>
      <c r="F6728" s="68" t="s">
        <v>76</v>
      </c>
      <c r="G6728" s="68" t="s">
        <v>492</v>
      </c>
      <c r="H6728" s="68" t="s">
        <v>375</v>
      </c>
      <c r="I6728" s="65">
        <v>9</v>
      </c>
      <c r="J6728" s="65">
        <v>228</v>
      </c>
      <c r="K6728" s="65" t="s">
        <v>303</v>
      </c>
    </row>
    <row r="6729" spans="1:11" ht="12.75" customHeight="1">
      <c r="A6729" s="68" t="s">
        <v>321</v>
      </c>
      <c r="B6729" s="68" t="s">
        <v>468</v>
      </c>
      <c r="C6729" s="68" t="s">
        <v>271</v>
      </c>
      <c r="D6729" s="68" t="s">
        <v>531</v>
      </c>
      <c r="E6729" s="68" t="s">
        <v>360</v>
      </c>
      <c r="F6729" s="68" t="s">
        <v>76</v>
      </c>
      <c r="G6729" s="68" t="s">
        <v>492</v>
      </c>
      <c r="H6729" s="68" t="s">
        <v>368</v>
      </c>
      <c r="I6729" s="65">
        <v>9</v>
      </c>
      <c r="J6729" s="65">
        <v>228</v>
      </c>
      <c r="K6729" s="65" t="s">
        <v>303</v>
      </c>
    </row>
    <row r="6730" spans="1:11" ht="12.75" customHeight="1">
      <c r="A6730" s="68" t="s">
        <v>321</v>
      </c>
      <c r="B6730" s="68" t="s">
        <v>468</v>
      </c>
      <c r="C6730" s="68" t="s">
        <v>271</v>
      </c>
      <c r="D6730" s="68" t="s">
        <v>531</v>
      </c>
      <c r="E6730" s="68" t="s">
        <v>360</v>
      </c>
      <c r="F6730" s="68" t="s">
        <v>76</v>
      </c>
      <c r="G6730" s="68" t="s">
        <v>492</v>
      </c>
      <c r="H6730" s="68" t="s">
        <v>491</v>
      </c>
      <c r="I6730" s="65">
        <v>13</v>
      </c>
      <c r="J6730" s="65">
        <v>228</v>
      </c>
      <c r="K6730" s="65" t="s">
        <v>303</v>
      </c>
    </row>
    <row r="6731" spans="1:11" ht="12.75" customHeight="1">
      <c r="A6731" s="68" t="s">
        <v>321</v>
      </c>
      <c r="B6731" s="68" t="s">
        <v>468</v>
      </c>
      <c r="C6731" s="68" t="s">
        <v>271</v>
      </c>
      <c r="D6731" s="68" t="s">
        <v>531</v>
      </c>
      <c r="E6731" s="68" t="s">
        <v>360</v>
      </c>
      <c r="F6731" s="68" t="s">
        <v>76</v>
      </c>
      <c r="G6731" s="68" t="s">
        <v>492</v>
      </c>
      <c r="H6731" s="68" t="s">
        <v>369</v>
      </c>
      <c r="I6731" s="65">
        <v>2</v>
      </c>
      <c r="J6731" s="65">
        <v>228</v>
      </c>
      <c r="K6731" s="65" t="s">
        <v>303</v>
      </c>
    </row>
    <row r="6732" spans="1:11" ht="12.75" customHeight="1">
      <c r="A6732" s="68" t="s">
        <v>321</v>
      </c>
      <c r="B6732" s="68" t="s">
        <v>468</v>
      </c>
      <c r="C6732" s="68" t="s">
        <v>271</v>
      </c>
      <c r="D6732" s="68" t="s">
        <v>531</v>
      </c>
      <c r="E6732" s="68" t="s">
        <v>360</v>
      </c>
      <c r="F6732" s="68" t="s">
        <v>76</v>
      </c>
      <c r="G6732" s="68" t="s">
        <v>492</v>
      </c>
      <c r="H6732" s="68" t="s">
        <v>638</v>
      </c>
      <c r="I6732" s="65">
        <v>2</v>
      </c>
      <c r="J6732" s="65">
        <v>228</v>
      </c>
      <c r="K6732" s="65" t="s">
        <v>303</v>
      </c>
    </row>
    <row r="6733" spans="1:11" ht="12.75" customHeight="1">
      <c r="A6733" s="68" t="s">
        <v>321</v>
      </c>
      <c r="B6733" s="68" t="s">
        <v>468</v>
      </c>
      <c r="C6733" s="68" t="s">
        <v>271</v>
      </c>
      <c r="D6733" s="68" t="s">
        <v>531</v>
      </c>
      <c r="E6733" s="68" t="s">
        <v>360</v>
      </c>
      <c r="F6733" s="68" t="s">
        <v>76</v>
      </c>
      <c r="G6733" s="68" t="s">
        <v>492</v>
      </c>
      <c r="H6733" s="68" t="s">
        <v>365</v>
      </c>
      <c r="I6733" s="65">
        <v>9</v>
      </c>
      <c r="J6733" s="65">
        <v>215</v>
      </c>
      <c r="K6733" s="65" t="s">
        <v>291</v>
      </c>
    </row>
    <row r="6734" spans="1:11" ht="12.75" customHeight="1">
      <c r="A6734" s="68" t="s">
        <v>321</v>
      </c>
      <c r="B6734" s="68" t="s">
        <v>468</v>
      </c>
      <c r="C6734" s="68" t="s">
        <v>271</v>
      </c>
      <c r="D6734" s="68" t="s">
        <v>531</v>
      </c>
      <c r="E6734" s="68" t="s">
        <v>360</v>
      </c>
      <c r="F6734" s="68" t="s">
        <v>76</v>
      </c>
      <c r="G6734" s="68" t="s">
        <v>492</v>
      </c>
      <c r="H6734" s="68" t="s">
        <v>366</v>
      </c>
      <c r="I6734" s="65">
        <v>11</v>
      </c>
      <c r="J6734" s="65">
        <v>215</v>
      </c>
      <c r="K6734" s="65" t="s">
        <v>291</v>
      </c>
    </row>
    <row r="6735" spans="1:11" ht="12.75" customHeight="1">
      <c r="A6735" s="68" t="s">
        <v>321</v>
      </c>
      <c r="B6735" s="68" t="s">
        <v>468</v>
      </c>
      <c r="C6735" s="68" t="s">
        <v>271</v>
      </c>
      <c r="D6735" s="68" t="s">
        <v>531</v>
      </c>
      <c r="E6735" s="68" t="s">
        <v>360</v>
      </c>
      <c r="F6735" s="68" t="s">
        <v>76</v>
      </c>
      <c r="G6735" s="68" t="s">
        <v>492</v>
      </c>
      <c r="H6735" s="68" t="s">
        <v>367</v>
      </c>
      <c r="I6735" s="65">
        <v>9</v>
      </c>
      <c r="J6735" s="65">
        <v>215</v>
      </c>
      <c r="K6735" s="65" t="s">
        <v>291</v>
      </c>
    </row>
    <row r="6736" spans="1:11" ht="12.75" customHeight="1">
      <c r="A6736" s="68" t="s">
        <v>321</v>
      </c>
      <c r="B6736" s="68" t="s">
        <v>468</v>
      </c>
      <c r="C6736" s="68" t="s">
        <v>271</v>
      </c>
      <c r="D6736" s="68" t="s">
        <v>531</v>
      </c>
      <c r="E6736" s="68" t="s">
        <v>360</v>
      </c>
      <c r="F6736" s="68" t="s">
        <v>76</v>
      </c>
      <c r="G6736" s="68" t="s">
        <v>492</v>
      </c>
      <c r="H6736" s="68" t="s">
        <v>247</v>
      </c>
      <c r="I6736" s="65">
        <v>4</v>
      </c>
      <c r="J6736" s="65">
        <v>215</v>
      </c>
      <c r="K6736" s="65" t="s">
        <v>291</v>
      </c>
    </row>
    <row r="6737" spans="1:11" ht="12.75" customHeight="1">
      <c r="A6737" s="68" t="s">
        <v>321</v>
      </c>
      <c r="B6737" s="68" t="s">
        <v>468</v>
      </c>
      <c r="C6737" s="68" t="s">
        <v>271</v>
      </c>
      <c r="D6737" s="68" t="s">
        <v>531</v>
      </c>
      <c r="E6737" s="68" t="s">
        <v>360</v>
      </c>
      <c r="F6737" s="68" t="s">
        <v>76</v>
      </c>
      <c r="G6737" s="68" t="s">
        <v>492</v>
      </c>
      <c r="H6737" s="68" t="s">
        <v>375</v>
      </c>
      <c r="I6737" s="65">
        <v>3</v>
      </c>
      <c r="J6737" s="65">
        <v>215</v>
      </c>
      <c r="K6737" s="65" t="s">
        <v>291</v>
      </c>
    </row>
    <row r="6738" spans="1:11" ht="12.75" customHeight="1">
      <c r="A6738" s="68" t="s">
        <v>321</v>
      </c>
      <c r="B6738" s="68" t="s">
        <v>468</v>
      </c>
      <c r="C6738" s="68" t="s">
        <v>271</v>
      </c>
      <c r="D6738" s="68" t="s">
        <v>531</v>
      </c>
      <c r="E6738" s="68" t="s">
        <v>360</v>
      </c>
      <c r="F6738" s="68" t="s">
        <v>76</v>
      </c>
      <c r="G6738" s="68" t="s">
        <v>492</v>
      </c>
      <c r="H6738" s="68" t="s">
        <v>368</v>
      </c>
      <c r="I6738" s="65">
        <v>2</v>
      </c>
      <c r="J6738" s="65">
        <v>215</v>
      </c>
      <c r="K6738" s="65" t="s">
        <v>291</v>
      </c>
    </row>
    <row r="6739" spans="1:11" ht="12.75" customHeight="1">
      <c r="A6739" s="68" t="s">
        <v>321</v>
      </c>
      <c r="B6739" s="68" t="s">
        <v>468</v>
      </c>
      <c r="C6739" s="68" t="s">
        <v>271</v>
      </c>
      <c r="D6739" s="68" t="s">
        <v>531</v>
      </c>
      <c r="E6739" s="68" t="s">
        <v>360</v>
      </c>
      <c r="F6739" s="68" t="s">
        <v>76</v>
      </c>
      <c r="G6739" s="68" t="s">
        <v>492</v>
      </c>
      <c r="H6739" s="68" t="s">
        <v>491</v>
      </c>
      <c r="I6739" s="65">
        <v>1</v>
      </c>
      <c r="J6739" s="65">
        <v>215</v>
      </c>
      <c r="K6739" s="65" t="s">
        <v>291</v>
      </c>
    </row>
    <row r="6740" spans="1:11" ht="12.75" customHeight="1">
      <c r="A6740" s="68" t="s">
        <v>321</v>
      </c>
      <c r="B6740" s="68" t="s">
        <v>468</v>
      </c>
      <c r="C6740" s="68" t="s">
        <v>271</v>
      </c>
      <c r="D6740" s="68" t="s">
        <v>531</v>
      </c>
      <c r="E6740" s="68" t="s">
        <v>360</v>
      </c>
      <c r="F6740" s="68" t="s">
        <v>76</v>
      </c>
      <c r="G6740" s="68" t="s">
        <v>492</v>
      </c>
      <c r="H6740" s="68" t="s">
        <v>375</v>
      </c>
      <c r="I6740" s="65">
        <v>1</v>
      </c>
      <c r="J6740" s="65">
        <v>203</v>
      </c>
      <c r="K6740" s="65" t="s">
        <v>494</v>
      </c>
    </row>
    <row r="6741" spans="1:11" ht="12.75" customHeight="1">
      <c r="A6741" s="68" t="s">
        <v>321</v>
      </c>
      <c r="B6741" s="68" t="s">
        <v>468</v>
      </c>
      <c r="C6741" s="68" t="s">
        <v>271</v>
      </c>
      <c r="D6741" s="68" t="s">
        <v>531</v>
      </c>
      <c r="E6741" s="68" t="s">
        <v>360</v>
      </c>
      <c r="F6741" s="68" t="s">
        <v>76</v>
      </c>
      <c r="G6741" s="68" t="s">
        <v>492</v>
      </c>
      <c r="H6741" s="68" t="s">
        <v>368</v>
      </c>
      <c r="I6741" s="65">
        <v>20</v>
      </c>
      <c r="J6741" s="65">
        <v>203</v>
      </c>
      <c r="K6741" s="65" t="s">
        <v>494</v>
      </c>
    </row>
    <row r="6742" spans="1:11" ht="12.75" customHeight="1">
      <c r="A6742" s="68" t="s">
        <v>321</v>
      </c>
      <c r="B6742" s="68" t="s">
        <v>468</v>
      </c>
      <c r="C6742" s="68" t="s">
        <v>271</v>
      </c>
      <c r="D6742" s="68" t="s">
        <v>531</v>
      </c>
      <c r="E6742" s="68" t="s">
        <v>360</v>
      </c>
      <c r="F6742" s="68" t="s">
        <v>76</v>
      </c>
      <c r="G6742" s="68" t="s">
        <v>492</v>
      </c>
      <c r="H6742" s="68" t="s">
        <v>491</v>
      </c>
      <c r="I6742" s="65">
        <v>55</v>
      </c>
      <c r="J6742" s="65">
        <v>203</v>
      </c>
      <c r="K6742" s="65" t="s">
        <v>494</v>
      </c>
    </row>
    <row r="6743" spans="1:11" ht="12.75" customHeight="1">
      <c r="A6743" s="68" t="s">
        <v>321</v>
      </c>
      <c r="B6743" s="68" t="s">
        <v>468</v>
      </c>
      <c r="C6743" s="68" t="s">
        <v>271</v>
      </c>
      <c r="D6743" s="68" t="s">
        <v>531</v>
      </c>
      <c r="E6743" s="68" t="s">
        <v>360</v>
      </c>
      <c r="F6743" s="68" t="s">
        <v>76</v>
      </c>
      <c r="G6743" s="68" t="s">
        <v>492</v>
      </c>
      <c r="H6743" s="68" t="s">
        <v>369</v>
      </c>
      <c r="I6743" s="65">
        <v>30</v>
      </c>
      <c r="J6743" s="65">
        <v>203</v>
      </c>
      <c r="K6743" s="65" t="s">
        <v>494</v>
      </c>
    </row>
    <row r="6744" spans="1:11" ht="12.75" customHeight="1">
      <c r="A6744" s="68" t="s">
        <v>321</v>
      </c>
      <c r="B6744" s="68" t="s">
        <v>468</v>
      </c>
      <c r="C6744" s="68" t="s">
        <v>271</v>
      </c>
      <c r="D6744" s="68" t="s">
        <v>531</v>
      </c>
      <c r="E6744" s="68" t="s">
        <v>360</v>
      </c>
      <c r="F6744" s="68" t="s">
        <v>76</v>
      </c>
      <c r="G6744" s="68" t="s">
        <v>492</v>
      </c>
      <c r="H6744" s="68" t="s">
        <v>638</v>
      </c>
      <c r="I6744" s="65">
        <v>51</v>
      </c>
      <c r="J6744" s="65">
        <v>203</v>
      </c>
      <c r="K6744" s="65" t="s">
        <v>494</v>
      </c>
    </row>
    <row r="6745" spans="1:11" ht="12.75" customHeight="1">
      <c r="A6745" s="68" t="s">
        <v>321</v>
      </c>
      <c r="B6745" s="68" t="s">
        <v>468</v>
      </c>
      <c r="C6745" s="68" t="s">
        <v>271</v>
      </c>
      <c r="D6745" s="68" t="s">
        <v>531</v>
      </c>
      <c r="E6745" s="68" t="s">
        <v>360</v>
      </c>
      <c r="F6745" s="68" t="s">
        <v>76</v>
      </c>
      <c r="G6745" s="68" t="s">
        <v>492</v>
      </c>
      <c r="H6745" s="68" t="s">
        <v>375</v>
      </c>
      <c r="I6745" s="65">
        <v>2</v>
      </c>
      <c r="J6745" s="65">
        <v>229</v>
      </c>
      <c r="K6745" s="65" t="s">
        <v>267</v>
      </c>
    </row>
    <row r="6746" spans="1:11" ht="12.75" customHeight="1">
      <c r="A6746" s="68" t="s">
        <v>321</v>
      </c>
      <c r="B6746" s="68" t="s">
        <v>468</v>
      </c>
      <c r="C6746" s="68" t="s">
        <v>271</v>
      </c>
      <c r="D6746" s="68" t="s">
        <v>531</v>
      </c>
      <c r="E6746" s="68" t="s">
        <v>360</v>
      </c>
      <c r="F6746" s="68" t="s">
        <v>76</v>
      </c>
      <c r="G6746" s="68" t="s">
        <v>492</v>
      </c>
      <c r="H6746" s="68" t="s">
        <v>368</v>
      </c>
      <c r="I6746" s="65">
        <v>2</v>
      </c>
      <c r="J6746" s="65">
        <v>229</v>
      </c>
      <c r="K6746" s="65" t="s">
        <v>267</v>
      </c>
    </row>
    <row r="6747" spans="1:11" ht="12.75" customHeight="1">
      <c r="A6747" s="68" t="s">
        <v>321</v>
      </c>
      <c r="B6747" s="68" t="s">
        <v>468</v>
      </c>
      <c r="C6747" s="68" t="s">
        <v>271</v>
      </c>
      <c r="D6747" s="68" t="s">
        <v>531</v>
      </c>
      <c r="E6747" s="68" t="s">
        <v>360</v>
      </c>
      <c r="F6747" s="68" t="s">
        <v>76</v>
      </c>
      <c r="G6747" s="68" t="s">
        <v>492</v>
      </c>
      <c r="H6747" s="68" t="s">
        <v>491</v>
      </c>
      <c r="I6747" s="65">
        <v>1</v>
      </c>
      <c r="J6747" s="65">
        <v>229</v>
      </c>
      <c r="K6747" s="65" t="s">
        <v>267</v>
      </c>
    </row>
    <row r="6748" spans="1:11" ht="12.75" customHeight="1">
      <c r="A6748" s="68" t="s">
        <v>321</v>
      </c>
      <c r="B6748" s="68" t="s">
        <v>468</v>
      </c>
      <c r="C6748" s="68" t="s">
        <v>271</v>
      </c>
      <c r="D6748" s="68" t="s">
        <v>531</v>
      </c>
      <c r="E6748" s="68" t="s">
        <v>360</v>
      </c>
      <c r="F6748" s="68" t="s">
        <v>76</v>
      </c>
      <c r="G6748" s="68" t="s">
        <v>492</v>
      </c>
      <c r="H6748" s="68" t="s">
        <v>369</v>
      </c>
      <c r="I6748" s="65">
        <v>3</v>
      </c>
      <c r="J6748" s="65">
        <v>229</v>
      </c>
      <c r="K6748" s="65" t="s">
        <v>267</v>
      </c>
    </row>
    <row r="6749" spans="1:11" ht="12.75" customHeight="1">
      <c r="A6749" s="68" t="s">
        <v>321</v>
      </c>
      <c r="B6749" s="68" t="s">
        <v>468</v>
      </c>
      <c r="C6749" s="68" t="s">
        <v>271</v>
      </c>
      <c r="D6749" s="68" t="s">
        <v>531</v>
      </c>
      <c r="E6749" s="68" t="s">
        <v>360</v>
      </c>
      <c r="F6749" s="68" t="s">
        <v>76</v>
      </c>
      <c r="G6749" s="68" t="s">
        <v>492</v>
      </c>
      <c r="H6749" s="68" t="s">
        <v>369</v>
      </c>
      <c r="I6749" s="65">
        <v>1</v>
      </c>
      <c r="J6749" s="65">
        <v>230</v>
      </c>
      <c r="K6749" s="65" t="s">
        <v>322</v>
      </c>
    </row>
    <row r="6750" spans="1:11" ht="12.75" customHeight="1">
      <c r="A6750" s="68" t="s">
        <v>321</v>
      </c>
      <c r="B6750" s="68" t="s">
        <v>468</v>
      </c>
      <c r="C6750" s="68" t="s">
        <v>271</v>
      </c>
      <c r="D6750" s="68" t="s">
        <v>531</v>
      </c>
      <c r="E6750" s="68" t="s">
        <v>360</v>
      </c>
      <c r="F6750" s="68" t="s">
        <v>77</v>
      </c>
      <c r="G6750" s="68" t="s">
        <v>273</v>
      </c>
      <c r="H6750" s="68" t="s">
        <v>408</v>
      </c>
      <c r="I6750" s="65">
        <v>607</v>
      </c>
      <c r="J6750" s="65">
        <v>427</v>
      </c>
      <c r="K6750" s="65" t="s">
        <v>376</v>
      </c>
    </row>
    <row r="6751" spans="1:11" ht="12.75" customHeight="1">
      <c r="A6751" s="68" t="s">
        <v>321</v>
      </c>
      <c r="B6751" s="68" t="s">
        <v>468</v>
      </c>
      <c r="C6751" s="68" t="s">
        <v>271</v>
      </c>
      <c r="D6751" s="68" t="s">
        <v>531</v>
      </c>
      <c r="E6751" s="68" t="s">
        <v>360</v>
      </c>
      <c r="F6751" s="68" t="s">
        <v>77</v>
      </c>
      <c r="G6751" s="68" t="s">
        <v>273</v>
      </c>
      <c r="H6751" s="68" t="s">
        <v>404</v>
      </c>
      <c r="I6751" s="65">
        <v>1241</v>
      </c>
      <c r="J6751" s="65">
        <v>427</v>
      </c>
      <c r="K6751" s="65" t="s">
        <v>376</v>
      </c>
    </row>
    <row r="6752" spans="1:11" ht="12.75" customHeight="1">
      <c r="A6752" s="68" t="s">
        <v>321</v>
      </c>
      <c r="B6752" s="68" t="s">
        <v>468</v>
      </c>
      <c r="C6752" s="68" t="s">
        <v>271</v>
      </c>
      <c r="D6752" s="68" t="s">
        <v>531</v>
      </c>
      <c r="E6752" s="68" t="s">
        <v>360</v>
      </c>
      <c r="F6752" s="68" t="s">
        <v>77</v>
      </c>
      <c r="G6752" s="68" t="s">
        <v>273</v>
      </c>
      <c r="H6752" s="68" t="s">
        <v>422</v>
      </c>
      <c r="I6752" s="65">
        <v>1503</v>
      </c>
      <c r="J6752" s="65">
        <v>427</v>
      </c>
      <c r="K6752" s="65" t="s">
        <v>376</v>
      </c>
    </row>
    <row r="6753" spans="1:11" ht="12.75" customHeight="1">
      <c r="A6753" s="68" t="s">
        <v>321</v>
      </c>
      <c r="B6753" s="68" t="s">
        <v>468</v>
      </c>
      <c r="C6753" s="68" t="s">
        <v>271</v>
      </c>
      <c r="D6753" s="68" t="s">
        <v>531</v>
      </c>
      <c r="E6753" s="68" t="s">
        <v>360</v>
      </c>
      <c r="F6753" s="68" t="s">
        <v>77</v>
      </c>
      <c r="G6753" s="68" t="s">
        <v>273</v>
      </c>
      <c r="H6753" s="68" t="s">
        <v>258</v>
      </c>
      <c r="I6753" s="65">
        <v>1473</v>
      </c>
      <c r="J6753" s="65">
        <v>427</v>
      </c>
      <c r="K6753" s="65" t="s">
        <v>376</v>
      </c>
    </row>
    <row r="6754" spans="1:11" ht="12.75" customHeight="1">
      <c r="A6754" s="68" t="s">
        <v>321</v>
      </c>
      <c r="B6754" s="68" t="s">
        <v>468</v>
      </c>
      <c r="C6754" s="68" t="s">
        <v>271</v>
      </c>
      <c r="D6754" s="68" t="s">
        <v>531</v>
      </c>
      <c r="E6754" s="68" t="s">
        <v>360</v>
      </c>
      <c r="F6754" s="68" t="s">
        <v>77</v>
      </c>
      <c r="G6754" s="68" t="s">
        <v>273</v>
      </c>
      <c r="H6754" s="68" t="s">
        <v>362</v>
      </c>
      <c r="I6754" s="65">
        <v>1163</v>
      </c>
      <c r="J6754" s="65">
        <v>427</v>
      </c>
      <c r="K6754" s="65" t="s">
        <v>376</v>
      </c>
    </row>
    <row r="6755" spans="1:11" ht="12.75" customHeight="1">
      <c r="A6755" s="68" t="s">
        <v>321</v>
      </c>
      <c r="B6755" s="68" t="s">
        <v>468</v>
      </c>
      <c r="C6755" s="68" t="s">
        <v>271</v>
      </c>
      <c r="D6755" s="68" t="s">
        <v>531</v>
      </c>
      <c r="E6755" s="68" t="s">
        <v>360</v>
      </c>
      <c r="F6755" s="68" t="s">
        <v>77</v>
      </c>
      <c r="G6755" s="68" t="s">
        <v>273</v>
      </c>
      <c r="H6755" s="68" t="s">
        <v>363</v>
      </c>
      <c r="I6755" s="65">
        <v>1144</v>
      </c>
      <c r="J6755" s="65">
        <v>427</v>
      </c>
      <c r="K6755" s="65" t="s">
        <v>376</v>
      </c>
    </row>
    <row r="6756" spans="1:11" ht="12.75" customHeight="1">
      <c r="A6756" s="68" t="s">
        <v>321</v>
      </c>
      <c r="B6756" s="68" t="s">
        <v>468</v>
      </c>
      <c r="C6756" s="68" t="s">
        <v>271</v>
      </c>
      <c r="D6756" s="68" t="s">
        <v>531</v>
      </c>
      <c r="E6756" s="68" t="s">
        <v>360</v>
      </c>
      <c r="F6756" s="68" t="s">
        <v>77</v>
      </c>
      <c r="G6756" s="68" t="s">
        <v>273</v>
      </c>
      <c r="H6756" s="68" t="s">
        <v>364</v>
      </c>
      <c r="I6756" s="65">
        <v>716</v>
      </c>
      <c r="J6756" s="65">
        <v>427</v>
      </c>
      <c r="K6756" s="65" t="s">
        <v>376</v>
      </c>
    </row>
    <row r="6757" spans="1:11" ht="12.75" customHeight="1">
      <c r="A6757" s="68" t="s">
        <v>321</v>
      </c>
      <c r="B6757" s="68" t="s">
        <v>468</v>
      </c>
      <c r="C6757" s="68" t="s">
        <v>271</v>
      </c>
      <c r="D6757" s="68" t="s">
        <v>531</v>
      </c>
      <c r="E6757" s="68" t="s">
        <v>360</v>
      </c>
      <c r="F6757" s="68" t="s">
        <v>77</v>
      </c>
      <c r="G6757" s="68" t="s">
        <v>273</v>
      </c>
      <c r="H6757" s="68" t="s">
        <v>451</v>
      </c>
      <c r="I6757" s="65">
        <v>760</v>
      </c>
      <c r="J6757" s="65">
        <v>427</v>
      </c>
      <c r="K6757" s="65" t="s">
        <v>376</v>
      </c>
    </row>
    <row r="6758" spans="1:11" ht="12.75" customHeight="1">
      <c r="A6758" s="68" t="s">
        <v>321</v>
      </c>
      <c r="B6758" s="68" t="s">
        <v>468</v>
      </c>
      <c r="C6758" s="68" t="s">
        <v>271</v>
      </c>
      <c r="D6758" s="68" t="s">
        <v>531</v>
      </c>
      <c r="E6758" s="68" t="s">
        <v>360</v>
      </c>
      <c r="F6758" s="68" t="s">
        <v>77</v>
      </c>
      <c r="G6758" s="68" t="s">
        <v>273</v>
      </c>
      <c r="H6758" s="68" t="s">
        <v>365</v>
      </c>
      <c r="I6758" s="65">
        <v>440</v>
      </c>
      <c r="J6758" s="65">
        <v>427</v>
      </c>
      <c r="K6758" s="65" t="s">
        <v>376</v>
      </c>
    </row>
    <row r="6759" spans="1:11" ht="12.75" customHeight="1">
      <c r="A6759" s="68" t="s">
        <v>321</v>
      </c>
      <c r="B6759" s="68" t="s">
        <v>468</v>
      </c>
      <c r="C6759" s="68" t="s">
        <v>271</v>
      </c>
      <c r="D6759" s="68" t="s">
        <v>531</v>
      </c>
      <c r="E6759" s="68" t="s">
        <v>360</v>
      </c>
      <c r="F6759" s="68" t="s">
        <v>77</v>
      </c>
      <c r="G6759" s="68" t="s">
        <v>273</v>
      </c>
      <c r="H6759" s="68" t="s">
        <v>366</v>
      </c>
      <c r="I6759" s="65">
        <v>278</v>
      </c>
      <c r="J6759" s="65">
        <v>427</v>
      </c>
      <c r="K6759" s="65" t="s">
        <v>376</v>
      </c>
    </row>
    <row r="6760" spans="1:11" ht="12.75" customHeight="1">
      <c r="A6760" s="68" t="s">
        <v>321</v>
      </c>
      <c r="B6760" s="68" t="s">
        <v>468</v>
      </c>
      <c r="C6760" s="68" t="s">
        <v>271</v>
      </c>
      <c r="D6760" s="68" t="s">
        <v>531</v>
      </c>
      <c r="E6760" s="68" t="s">
        <v>360</v>
      </c>
      <c r="F6760" s="68" t="s">
        <v>77</v>
      </c>
      <c r="G6760" s="68" t="s">
        <v>273</v>
      </c>
      <c r="H6760" s="68" t="s">
        <v>367</v>
      </c>
      <c r="I6760" s="65">
        <v>176</v>
      </c>
      <c r="J6760" s="65">
        <v>427</v>
      </c>
      <c r="K6760" s="65" t="s">
        <v>376</v>
      </c>
    </row>
    <row r="6761" spans="1:11" ht="12.75" customHeight="1">
      <c r="A6761" s="68" t="s">
        <v>321</v>
      </c>
      <c r="B6761" s="68" t="s">
        <v>468</v>
      </c>
      <c r="C6761" s="68" t="s">
        <v>271</v>
      </c>
      <c r="D6761" s="68" t="s">
        <v>531</v>
      </c>
      <c r="E6761" s="68" t="s">
        <v>360</v>
      </c>
      <c r="F6761" s="68" t="s">
        <v>77</v>
      </c>
      <c r="G6761" s="68" t="s">
        <v>273</v>
      </c>
      <c r="H6761" s="68" t="s">
        <v>247</v>
      </c>
      <c r="I6761" s="65">
        <v>492</v>
      </c>
      <c r="J6761" s="65">
        <v>427</v>
      </c>
      <c r="K6761" s="65" t="s">
        <v>376</v>
      </c>
    </row>
    <row r="6762" spans="1:11" ht="12.75" customHeight="1">
      <c r="A6762" s="68" t="s">
        <v>321</v>
      </c>
      <c r="B6762" s="68" t="s">
        <v>468</v>
      </c>
      <c r="C6762" s="68" t="s">
        <v>271</v>
      </c>
      <c r="D6762" s="68" t="s">
        <v>531</v>
      </c>
      <c r="E6762" s="68" t="s">
        <v>360</v>
      </c>
      <c r="F6762" s="68" t="s">
        <v>77</v>
      </c>
      <c r="G6762" s="68" t="s">
        <v>273</v>
      </c>
      <c r="H6762" s="68" t="s">
        <v>375</v>
      </c>
      <c r="I6762" s="65">
        <v>480</v>
      </c>
      <c r="J6762" s="65">
        <v>427</v>
      </c>
      <c r="K6762" s="65" t="s">
        <v>376</v>
      </c>
    </row>
    <row r="6763" spans="1:11" ht="12.75" customHeight="1">
      <c r="A6763" s="68" t="s">
        <v>321</v>
      </c>
      <c r="B6763" s="68" t="s">
        <v>468</v>
      </c>
      <c r="C6763" s="68" t="s">
        <v>271</v>
      </c>
      <c r="D6763" s="68" t="s">
        <v>531</v>
      </c>
      <c r="E6763" s="68" t="s">
        <v>360</v>
      </c>
      <c r="F6763" s="68" t="s">
        <v>77</v>
      </c>
      <c r="G6763" s="68" t="s">
        <v>273</v>
      </c>
      <c r="H6763" s="68" t="s">
        <v>368</v>
      </c>
      <c r="I6763" s="65">
        <v>443</v>
      </c>
      <c r="J6763" s="65">
        <v>427</v>
      </c>
      <c r="K6763" s="65" t="s">
        <v>376</v>
      </c>
    </row>
    <row r="6764" spans="1:11" ht="12.75" customHeight="1">
      <c r="A6764" s="68" t="s">
        <v>321</v>
      </c>
      <c r="B6764" s="68" t="s">
        <v>468</v>
      </c>
      <c r="C6764" s="68" t="s">
        <v>271</v>
      </c>
      <c r="D6764" s="68" t="s">
        <v>531</v>
      </c>
      <c r="E6764" s="68" t="s">
        <v>360</v>
      </c>
      <c r="F6764" s="68" t="s">
        <v>77</v>
      </c>
      <c r="G6764" s="68" t="s">
        <v>273</v>
      </c>
      <c r="H6764" s="68" t="s">
        <v>491</v>
      </c>
      <c r="I6764" s="65">
        <v>354</v>
      </c>
      <c r="J6764" s="65">
        <v>427</v>
      </c>
      <c r="K6764" s="65" t="s">
        <v>376</v>
      </c>
    </row>
    <row r="6765" spans="1:11" ht="12.75" customHeight="1">
      <c r="A6765" s="68" t="s">
        <v>321</v>
      </c>
      <c r="B6765" s="68" t="s">
        <v>468</v>
      </c>
      <c r="C6765" s="68" t="s">
        <v>271</v>
      </c>
      <c r="D6765" s="68" t="s">
        <v>531</v>
      </c>
      <c r="E6765" s="68" t="s">
        <v>360</v>
      </c>
      <c r="F6765" s="68" t="s">
        <v>77</v>
      </c>
      <c r="G6765" s="68" t="s">
        <v>273</v>
      </c>
      <c r="H6765" s="68" t="s">
        <v>369</v>
      </c>
      <c r="I6765" s="65">
        <v>359</v>
      </c>
      <c r="J6765" s="65">
        <v>427</v>
      </c>
      <c r="K6765" s="65" t="s">
        <v>376</v>
      </c>
    </row>
    <row r="6766" spans="1:11" ht="12.75" customHeight="1">
      <c r="A6766" s="68" t="s">
        <v>321</v>
      </c>
      <c r="B6766" s="68" t="s">
        <v>468</v>
      </c>
      <c r="C6766" s="68" t="s">
        <v>271</v>
      </c>
      <c r="D6766" s="68" t="s">
        <v>531</v>
      </c>
      <c r="E6766" s="68" t="s">
        <v>360</v>
      </c>
      <c r="F6766" s="68" t="s">
        <v>77</v>
      </c>
      <c r="G6766" s="68" t="s">
        <v>273</v>
      </c>
      <c r="H6766" s="68" t="s">
        <v>638</v>
      </c>
      <c r="I6766" s="65">
        <v>439</v>
      </c>
      <c r="J6766" s="65">
        <v>427</v>
      </c>
      <c r="K6766" s="65" t="s">
        <v>376</v>
      </c>
    </row>
    <row r="6767" spans="1:11" ht="12.75" customHeight="1">
      <c r="A6767" s="68" t="s">
        <v>321</v>
      </c>
      <c r="B6767" s="68" t="s">
        <v>468</v>
      </c>
      <c r="C6767" s="68" t="s">
        <v>271</v>
      </c>
      <c r="D6767" s="68" t="s">
        <v>531</v>
      </c>
      <c r="E6767" s="68" t="s">
        <v>360</v>
      </c>
      <c r="F6767" s="68" t="s">
        <v>77</v>
      </c>
      <c r="G6767" s="68" t="s">
        <v>273</v>
      </c>
      <c r="H6767" s="68" t="s">
        <v>408</v>
      </c>
      <c r="I6767" s="65">
        <v>321</v>
      </c>
      <c r="J6767" s="65">
        <v>410</v>
      </c>
      <c r="K6767" s="65" t="s">
        <v>495</v>
      </c>
    </row>
    <row r="6768" spans="1:11" ht="12.75" customHeight="1">
      <c r="A6768" s="68" t="s">
        <v>321</v>
      </c>
      <c r="B6768" s="68" t="s">
        <v>468</v>
      </c>
      <c r="C6768" s="68" t="s">
        <v>271</v>
      </c>
      <c r="D6768" s="68" t="s">
        <v>531</v>
      </c>
      <c r="E6768" s="68" t="s">
        <v>360</v>
      </c>
      <c r="F6768" s="68" t="s">
        <v>77</v>
      </c>
      <c r="G6768" s="68" t="s">
        <v>273</v>
      </c>
      <c r="H6768" s="68" t="s">
        <v>404</v>
      </c>
      <c r="I6768" s="65">
        <v>1175</v>
      </c>
      <c r="J6768" s="65">
        <v>410</v>
      </c>
      <c r="K6768" s="65" t="s">
        <v>495</v>
      </c>
    </row>
    <row r="6769" spans="1:11" ht="12.75" customHeight="1">
      <c r="A6769" s="68" t="s">
        <v>321</v>
      </c>
      <c r="B6769" s="68" t="s">
        <v>468</v>
      </c>
      <c r="C6769" s="68" t="s">
        <v>271</v>
      </c>
      <c r="D6769" s="68" t="s">
        <v>531</v>
      </c>
      <c r="E6769" s="68" t="s">
        <v>360</v>
      </c>
      <c r="F6769" s="68" t="s">
        <v>77</v>
      </c>
      <c r="G6769" s="68" t="s">
        <v>273</v>
      </c>
      <c r="H6769" s="68" t="s">
        <v>422</v>
      </c>
      <c r="I6769" s="65">
        <v>1354</v>
      </c>
      <c r="J6769" s="65">
        <v>410</v>
      </c>
      <c r="K6769" s="65" t="s">
        <v>495</v>
      </c>
    </row>
    <row r="6770" spans="1:11" ht="12.75" customHeight="1">
      <c r="A6770" s="68" t="s">
        <v>321</v>
      </c>
      <c r="B6770" s="68" t="s">
        <v>468</v>
      </c>
      <c r="C6770" s="68" t="s">
        <v>271</v>
      </c>
      <c r="D6770" s="68" t="s">
        <v>531</v>
      </c>
      <c r="E6770" s="68" t="s">
        <v>360</v>
      </c>
      <c r="F6770" s="68" t="s">
        <v>77</v>
      </c>
      <c r="G6770" s="68" t="s">
        <v>273</v>
      </c>
      <c r="H6770" s="68" t="s">
        <v>258</v>
      </c>
      <c r="I6770" s="65">
        <v>1317</v>
      </c>
      <c r="J6770" s="65">
        <v>410</v>
      </c>
      <c r="K6770" s="65" t="s">
        <v>495</v>
      </c>
    </row>
    <row r="6771" spans="1:11" ht="12.75" customHeight="1">
      <c r="A6771" s="68" t="s">
        <v>321</v>
      </c>
      <c r="B6771" s="68" t="s">
        <v>468</v>
      </c>
      <c r="C6771" s="68" t="s">
        <v>271</v>
      </c>
      <c r="D6771" s="68" t="s">
        <v>531</v>
      </c>
      <c r="E6771" s="68" t="s">
        <v>360</v>
      </c>
      <c r="F6771" s="68" t="s">
        <v>77</v>
      </c>
      <c r="G6771" s="68" t="s">
        <v>273</v>
      </c>
      <c r="H6771" s="68" t="s">
        <v>362</v>
      </c>
      <c r="I6771" s="65">
        <v>1488</v>
      </c>
      <c r="J6771" s="65">
        <v>410</v>
      </c>
      <c r="K6771" s="65" t="s">
        <v>495</v>
      </c>
    </row>
    <row r="6772" spans="1:11" ht="12.75" customHeight="1">
      <c r="A6772" s="68" t="s">
        <v>321</v>
      </c>
      <c r="B6772" s="68" t="s">
        <v>468</v>
      </c>
      <c r="C6772" s="68" t="s">
        <v>271</v>
      </c>
      <c r="D6772" s="68" t="s">
        <v>531</v>
      </c>
      <c r="E6772" s="68" t="s">
        <v>360</v>
      </c>
      <c r="F6772" s="68" t="s">
        <v>77</v>
      </c>
      <c r="G6772" s="68" t="s">
        <v>273</v>
      </c>
      <c r="H6772" s="68" t="s">
        <v>363</v>
      </c>
      <c r="I6772" s="65">
        <v>1483</v>
      </c>
      <c r="J6772" s="65">
        <v>410</v>
      </c>
      <c r="K6772" s="65" t="s">
        <v>495</v>
      </c>
    </row>
    <row r="6773" spans="1:11" ht="12.75" customHeight="1">
      <c r="A6773" s="68" t="s">
        <v>321</v>
      </c>
      <c r="B6773" s="68" t="s">
        <v>468</v>
      </c>
      <c r="C6773" s="68" t="s">
        <v>271</v>
      </c>
      <c r="D6773" s="68" t="s">
        <v>531</v>
      </c>
      <c r="E6773" s="68" t="s">
        <v>360</v>
      </c>
      <c r="F6773" s="68" t="s">
        <v>77</v>
      </c>
      <c r="G6773" s="68" t="s">
        <v>273</v>
      </c>
      <c r="H6773" s="68" t="s">
        <v>364</v>
      </c>
      <c r="I6773" s="65">
        <v>1076</v>
      </c>
      <c r="J6773" s="65">
        <v>410</v>
      </c>
      <c r="K6773" s="65" t="s">
        <v>495</v>
      </c>
    </row>
    <row r="6774" spans="1:11" ht="12.75" customHeight="1">
      <c r="A6774" s="68" t="s">
        <v>321</v>
      </c>
      <c r="B6774" s="68" t="s">
        <v>468</v>
      </c>
      <c r="C6774" s="68" t="s">
        <v>271</v>
      </c>
      <c r="D6774" s="68" t="s">
        <v>531</v>
      </c>
      <c r="E6774" s="68" t="s">
        <v>360</v>
      </c>
      <c r="F6774" s="68" t="s">
        <v>77</v>
      </c>
      <c r="G6774" s="68" t="s">
        <v>273</v>
      </c>
      <c r="H6774" s="68" t="s">
        <v>451</v>
      </c>
      <c r="I6774" s="65">
        <v>1009</v>
      </c>
      <c r="J6774" s="65">
        <v>410</v>
      </c>
      <c r="K6774" s="65" t="s">
        <v>495</v>
      </c>
    </row>
    <row r="6775" spans="1:11" ht="12.75" customHeight="1">
      <c r="A6775" s="68" t="s">
        <v>321</v>
      </c>
      <c r="B6775" s="68" t="s">
        <v>468</v>
      </c>
      <c r="C6775" s="68" t="s">
        <v>271</v>
      </c>
      <c r="D6775" s="68" t="s">
        <v>531</v>
      </c>
      <c r="E6775" s="68" t="s">
        <v>360</v>
      </c>
      <c r="F6775" s="68" t="s">
        <v>77</v>
      </c>
      <c r="G6775" s="68" t="s">
        <v>273</v>
      </c>
      <c r="H6775" s="68" t="s">
        <v>365</v>
      </c>
      <c r="I6775" s="65">
        <v>903</v>
      </c>
      <c r="J6775" s="65">
        <v>410</v>
      </c>
      <c r="K6775" s="65" t="s">
        <v>495</v>
      </c>
    </row>
    <row r="6776" spans="1:11" ht="12.75" customHeight="1">
      <c r="A6776" s="68" t="s">
        <v>321</v>
      </c>
      <c r="B6776" s="68" t="s">
        <v>468</v>
      </c>
      <c r="C6776" s="68" t="s">
        <v>271</v>
      </c>
      <c r="D6776" s="68" t="s">
        <v>531</v>
      </c>
      <c r="E6776" s="68" t="s">
        <v>360</v>
      </c>
      <c r="F6776" s="68" t="s">
        <v>77</v>
      </c>
      <c r="G6776" s="68" t="s">
        <v>273</v>
      </c>
      <c r="H6776" s="68" t="s">
        <v>366</v>
      </c>
      <c r="I6776" s="65">
        <v>598</v>
      </c>
      <c r="J6776" s="65">
        <v>410</v>
      </c>
      <c r="K6776" s="65" t="s">
        <v>495</v>
      </c>
    </row>
    <row r="6777" spans="1:11" ht="12.75" customHeight="1">
      <c r="A6777" s="68" t="s">
        <v>321</v>
      </c>
      <c r="B6777" s="68" t="s">
        <v>468</v>
      </c>
      <c r="C6777" s="68" t="s">
        <v>271</v>
      </c>
      <c r="D6777" s="68" t="s">
        <v>531</v>
      </c>
      <c r="E6777" s="68" t="s">
        <v>360</v>
      </c>
      <c r="F6777" s="68" t="s">
        <v>77</v>
      </c>
      <c r="G6777" s="68" t="s">
        <v>273</v>
      </c>
      <c r="H6777" s="68" t="s">
        <v>367</v>
      </c>
      <c r="I6777" s="65">
        <v>400</v>
      </c>
      <c r="J6777" s="65">
        <v>410</v>
      </c>
      <c r="K6777" s="65" t="s">
        <v>495</v>
      </c>
    </row>
    <row r="6778" spans="1:11" ht="12.75" customHeight="1">
      <c r="A6778" s="68" t="s">
        <v>321</v>
      </c>
      <c r="B6778" s="68" t="s">
        <v>468</v>
      </c>
      <c r="C6778" s="68" t="s">
        <v>271</v>
      </c>
      <c r="D6778" s="68" t="s">
        <v>531</v>
      </c>
      <c r="E6778" s="68" t="s">
        <v>360</v>
      </c>
      <c r="F6778" s="68" t="s">
        <v>77</v>
      </c>
      <c r="G6778" s="68" t="s">
        <v>273</v>
      </c>
      <c r="H6778" s="68" t="s">
        <v>247</v>
      </c>
      <c r="I6778" s="65">
        <v>1179</v>
      </c>
      <c r="J6778" s="65">
        <v>410</v>
      </c>
      <c r="K6778" s="65" t="s">
        <v>495</v>
      </c>
    </row>
    <row r="6779" spans="1:11" ht="12.75" customHeight="1">
      <c r="A6779" s="68" t="s">
        <v>321</v>
      </c>
      <c r="B6779" s="68" t="s">
        <v>468</v>
      </c>
      <c r="C6779" s="68" t="s">
        <v>271</v>
      </c>
      <c r="D6779" s="68" t="s">
        <v>531</v>
      </c>
      <c r="E6779" s="68" t="s">
        <v>360</v>
      </c>
      <c r="F6779" s="68" t="s">
        <v>77</v>
      </c>
      <c r="G6779" s="68" t="s">
        <v>273</v>
      </c>
      <c r="H6779" s="68" t="s">
        <v>375</v>
      </c>
      <c r="I6779" s="65">
        <v>1034</v>
      </c>
      <c r="J6779" s="65">
        <v>410</v>
      </c>
      <c r="K6779" s="65" t="s">
        <v>495</v>
      </c>
    </row>
    <row r="6780" spans="1:11" ht="12.75" customHeight="1">
      <c r="A6780" s="68" t="s">
        <v>321</v>
      </c>
      <c r="B6780" s="68" t="s">
        <v>468</v>
      </c>
      <c r="C6780" s="68" t="s">
        <v>271</v>
      </c>
      <c r="D6780" s="68" t="s">
        <v>531</v>
      </c>
      <c r="E6780" s="68" t="s">
        <v>360</v>
      </c>
      <c r="F6780" s="68" t="s">
        <v>77</v>
      </c>
      <c r="G6780" s="68" t="s">
        <v>273</v>
      </c>
      <c r="H6780" s="68" t="s">
        <v>368</v>
      </c>
      <c r="I6780" s="65">
        <v>829</v>
      </c>
      <c r="J6780" s="65">
        <v>410</v>
      </c>
      <c r="K6780" s="65" t="s">
        <v>495</v>
      </c>
    </row>
    <row r="6781" spans="1:11" ht="12.75" customHeight="1">
      <c r="A6781" s="68" t="s">
        <v>321</v>
      </c>
      <c r="B6781" s="68" t="s">
        <v>468</v>
      </c>
      <c r="C6781" s="68" t="s">
        <v>271</v>
      </c>
      <c r="D6781" s="68" t="s">
        <v>531</v>
      </c>
      <c r="E6781" s="68" t="s">
        <v>360</v>
      </c>
      <c r="F6781" s="68" t="s">
        <v>77</v>
      </c>
      <c r="G6781" s="68" t="s">
        <v>273</v>
      </c>
      <c r="H6781" s="68" t="s">
        <v>491</v>
      </c>
      <c r="I6781" s="65">
        <v>675</v>
      </c>
      <c r="J6781" s="65">
        <v>410</v>
      </c>
      <c r="K6781" s="65" t="s">
        <v>495</v>
      </c>
    </row>
    <row r="6782" spans="1:11" ht="12.75" customHeight="1">
      <c r="A6782" s="68" t="s">
        <v>321</v>
      </c>
      <c r="B6782" s="68" t="s">
        <v>468</v>
      </c>
      <c r="C6782" s="68" t="s">
        <v>271</v>
      </c>
      <c r="D6782" s="68" t="s">
        <v>531</v>
      </c>
      <c r="E6782" s="68" t="s">
        <v>360</v>
      </c>
      <c r="F6782" s="68" t="s">
        <v>77</v>
      </c>
      <c r="G6782" s="68" t="s">
        <v>273</v>
      </c>
      <c r="H6782" s="68" t="s">
        <v>369</v>
      </c>
      <c r="I6782" s="65">
        <v>444</v>
      </c>
      <c r="J6782" s="65">
        <v>410</v>
      </c>
      <c r="K6782" s="65" t="s">
        <v>495</v>
      </c>
    </row>
    <row r="6783" spans="1:11" ht="12.75" customHeight="1">
      <c r="A6783" s="68" t="s">
        <v>321</v>
      </c>
      <c r="B6783" s="68" t="s">
        <v>468</v>
      </c>
      <c r="C6783" s="68" t="s">
        <v>271</v>
      </c>
      <c r="D6783" s="68" t="s">
        <v>531</v>
      </c>
      <c r="E6783" s="68" t="s">
        <v>360</v>
      </c>
      <c r="F6783" s="68" t="s">
        <v>77</v>
      </c>
      <c r="G6783" s="68" t="s">
        <v>273</v>
      </c>
      <c r="H6783" s="68" t="s">
        <v>638</v>
      </c>
      <c r="I6783" s="65">
        <v>308</v>
      </c>
      <c r="J6783" s="65">
        <v>410</v>
      </c>
      <c r="K6783" s="65" t="s">
        <v>495</v>
      </c>
    </row>
    <row r="6784" spans="1:11" ht="12.75" customHeight="1">
      <c r="A6784" s="68" t="s">
        <v>321</v>
      </c>
      <c r="B6784" s="68" t="s">
        <v>468</v>
      </c>
      <c r="C6784" s="68" t="s">
        <v>271</v>
      </c>
      <c r="D6784" s="68" t="s">
        <v>531</v>
      </c>
      <c r="E6784" s="68" t="s">
        <v>360</v>
      </c>
      <c r="F6784" s="68" t="s">
        <v>77</v>
      </c>
      <c r="G6784" s="68" t="s">
        <v>273</v>
      </c>
      <c r="H6784" s="68" t="s">
        <v>408</v>
      </c>
      <c r="I6784" s="65">
        <v>1525</v>
      </c>
      <c r="J6784" s="65">
        <v>408</v>
      </c>
      <c r="K6784" s="65" t="s">
        <v>496</v>
      </c>
    </row>
    <row r="6785" spans="1:11" ht="12.75" customHeight="1">
      <c r="A6785" s="68" t="s">
        <v>321</v>
      </c>
      <c r="B6785" s="68" t="s">
        <v>468</v>
      </c>
      <c r="C6785" s="68" t="s">
        <v>271</v>
      </c>
      <c r="D6785" s="68" t="s">
        <v>531</v>
      </c>
      <c r="E6785" s="68" t="s">
        <v>360</v>
      </c>
      <c r="F6785" s="68" t="s">
        <v>77</v>
      </c>
      <c r="G6785" s="68" t="s">
        <v>273</v>
      </c>
      <c r="H6785" s="68" t="s">
        <v>404</v>
      </c>
      <c r="I6785" s="65">
        <v>2688</v>
      </c>
      <c r="J6785" s="65">
        <v>408</v>
      </c>
      <c r="K6785" s="65" t="s">
        <v>496</v>
      </c>
    </row>
    <row r="6786" spans="1:11" ht="12.75" customHeight="1">
      <c r="A6786" s="68" t="s">
        <v>321</v>
      </c>
      <c r="B6786" s="68" t="s">
        <v>468</v>
      </c>
      <c r="C6786" s="68" t="s">
        <v>271</v>
      </c>
      <c r="D6786" s="68" t="s">
        <v>531</v>
      </c>
      <c r="E6786" s="68" t="s">
        <v>360</v>
      </c>
      <c r="F6786" s="68" t="s">
        <v>77</v>
      </c>
      <c r="G6786" s="68" t="s">
        <v>273</v>
      </c>
      <c r="H6786" s="68" t="s">
        <v>422</v>
      </c>
      <c r="I6786" s="65">
        <v>3504</v>
      </c>
      <c r="J6786" s="65">
        <v>408</v>
      </c>
      <c r="K6786" s="65" t="s">
        <v>496</v>
      </c>
    </row>
    <row r="6787" spans="1:11" ht="12.75" customHeight="1">
      <c r="A6787" s="68" t="s">
        <v>321</v>
      </c>
      <c r="B6787" s="68" t="s">
        <v>468</v>
      </c>
      <c r="C6787" s="68" t="s">
        <v>271</v>
      </c>
      <c r="D6787" s="68" t="s">
        <v>531</v>
      </c>
      <c r="E6787" s="68" t="s">
        <v>360</v>
      </c>
      <c r="F6787" s="68" t="s">
        <v>77</v>
      </c>
      <c r="G6787" s="68" t="s">
        <v>273</v>
      </c>
      <c r="H6787" s="68" t="s">
        <v>258</v>
      </c>
      <c r="I6787" s="65">
        <v>3024</v>
      </c>
      <c r="J6787" s="65">
        <v>408</v>
      </c>
      <c r="K6787" s="65" t="s">
        <v>496</v>
      </c>
    </row>
    <row r="6788" spans="1:11" ht="12.75" customHeight="1">
      <c r="A6788" s="68" t="s">
        <v>321</v>
      </c>
      <c r="B6788" s="68" t="s">
        <v>468</v>
      </c>
      <c r="C6788" s="68" t="s">
        <v>271</v>
      </c>
      <c r="D6788" s="68" t="s">
        <v>531</v>
      </c>
      <c r="E6788" s="68" t="s">
        <v>360</v>
      </c>
      <c r="F6788" s="68" t="s">
        <v>77</v>
      </c>
      <c r="G6788" s="68" t="s">
        <v>273</v>
      </c>
      <c r="H6788" s="68" t="s">
        <v>362</v>
      </c>
      <c r="I6788" s="65">
        <v>2759</v>
      </c>
      <c r="J6788" s="65">
        <v>408</v>
      </c>
      <c r="K6788" s="65" t="s">
        <v>496</v>
      </c>
    </row>
    <row r="6789" spans="1:11" ht="12.75" customHeight="1">
      <c r="A6789" s="68" t="s">
        <v>321</v>
      </c>
      <c r="B6789" s="68" t="s">
        <v>468</v>
      </c>
      <c r="C6789" s="68" t="s">
        <v>271</v>
      </c>
      <c r="D6789" s="68" t="s">
        <v>531</v>
      </c>
      <c r="E6789" s="68" t="s">
        <v>360</v>
      </c>
      <c r="F6789" s="68" t="s">
        <v>77</v>
      </c>
      <c r="G6789" s="68" t="s">
        <v>273</v>
      </c>
      <c r="H6789" s="68" t="s">
        <v>363</v>
      </c>
      <c r="I6789" s="65">
        <v>2959</v>
      </c>
      <c r="J6789" s="65">
        <v>408</v>
      </c>
      <c r="K6789" s="65" t="s">
        <v>496</v>
      </c>
    </row>
    <row r="6790" spans="1:11" ht="12.75" customHeight="1">
      <c r="A6790" s="68" t="s">
        <v>321</v>
      </c>
      <c r="B6790" s="68" t="s">
        <v>468</v>
      </c>
      <c r="C6790" s="68" t="s">
        <v>271</v>
      </c>
      <c r="D6790" s="68" t="s">
        <v>531</v>
      </c>
      <c r="E6790" s="68" t="s">
        <v>360</v>
      </c>
      <c r="F6790" s="68" t="s">
        <v>77</v>
      </c>
      <c r="G6790" s="68" t="s">
        <v>273</v>
      </c>
      <c r="H6790" s="68" t="s">
        <v>364</v>
      </c>
      <c r="I6790" s="65">
        <v>2051</v>
      </c>
      <c r="J6790" s="65">
        <v>408</v>
      </c>
      <c r="K6790" s="65" t="s">
        <v>496</v>
      </c>
    </row>
    <row r="6791" spans="1:11" ht="12.75" customHeight="1">
      <c r="A6791" s="68" t="s">
        <v>321</v>
      </c>
      <c r="B6791" s="68" t="s">
        <v>468</v>
      </c>
      <c r="C6791" s="68" t="s">
        <v>271</v>
      </c>
      <c r="D6791" s="68" t="s">
        <v>531</v>
      </c>
      <c r="E6791" s="68" t="s">
        <v>360</v>
      </c>
      <c r="F6791" s="68" t="s">
        <v>77</v>
      </c>
      <c r="G6791" s="68" t="s">
        <v>273</v>
      </c>
      <c r="H6791" s="68" t="s">
        <v>451</v>
      </c>
      <c r="I6791" s="65">
        <v>1953</v>
      </c>
      <c r="J6791" s="65">
        <v>408</v>
      </c>
      <c r="K6791" s="65" t="s">
        <v>496</v>
      </c>
    </row>
    <row r="6792" spans="1:11" ht="12.75" customHeight="1">
      <c r="A6792" s="68" t="s">
        <v>321</v>
      </c>
      <c r="B6792" s="68" t="s">
        <v>468</v>
      </c>
      <c r="C6792" s="68" t="s">
        <v>271</v>
      </c>
      <c r="D6792" s="68" t="s">
        <v>531</v>
      </c>
      <c r="E6792" s="68" t="s">
        <v>360</v>
      </c>
      <c r="F6792" s="68" t="s">
        <v>77</v>
      </c>
      <c r="G6792" s="68" t="s">
        <v>273</v>
      </c>
      <c r="H6792" s="68" t="s">
        <v>365</v>
      </c>
      <c r="I6792" s="65">
        <v>2089</v>
      </c>
      <c r="J6792" s="65">
        <v>408</v>
      </c>
      <c r="K6792" s="65" t="s">
        <v>496</v>
      </c>
    </row>
    <row r="6793" spans="1:11" ht="12.75" customHeight="1">
      <c r="A6793" s="68" t="s">
        <v>321</v>
      </c>
      <c r="B6793" s="68" t="s">
        <v>468</v>
      </c>
      <c r="C6793" s="68" t="s">
        <v>271</v>
      </c>
      <c r="D6793" s="68" t="s">
        <v>531</v>
      </c>
      <c r="E6793" s="68" t="s">
        <v>360</v>
      </c>
      <c r="F6793" s="68" t="s">
        <v>77</v>
      </c>
      <c r="G6793" s="68" t="s">
        <v>273</v>
      </c>
      <c r="H6793" s="68" t="s">
        <v>366</v>
      </c>
      <c r="I6793" s="65">
        <v>1781</v>
      </c>
      <c r="J6793" s="65">
        <v>408</v>
      </c>
      <c r="K6793" s="65" t="s">
        <v>496</v>
      </c>
    </row>
    <row r="6794" spans="1:11" ht="12.75" customHeight="1">
      <c r="A6794" s="68" t="s">
        <v>321</v>
      </c>
      <c r="B6794" s="68" t="s">
        <v>468</v>
      </c>
      <c r="C6794" s="68" t="s">
        <v>271</v>
      </c>
      <c r="D6794" s="68" t="s">
        <v>531</v>
      </c>
      <c r="E6794" s="68" t="s">
        <v>360</v>
      </c>
      <c r="F6794" s="68" t="s">
        <v>77</v>
      </c>
      <c r="G6794" s="68" t="s">
        <v>273</v>
      </c>
      <c r="H6794" s="68" t="s">
        <v>367</v>
      </c>
      <c r="I6794" s="65">
        <v>1470</v>
      </c>
      <c r="J6794" s="65">
        <v>408</v>
      </c>
      <c r="K6794" s="65" t="s">
        <v>496</v>
      </c>
    </row>
    <row r="6795" spans="1:11" ht="12.75" customHeight="1">
      <c r="A6795" s="68" t="s">
        <v>321</v>
      </c>
      <c r="B6795" s="68" t="s">
        <v>468</v>
      </c>
      <c r="C6795" s="68" t="s">
        <v>271</v>
      </c>
      <c r="D6795" s="68" t="s">
        <v>531</v>
      </c>
      <c r="E6795" s="68" t="s">
        <v>360</v>
      </c>
      <c r="F6795" s="68" t="s">
        <v>77</v>
      </c>
      <c r="G6795" s="68" t="s">
        <v>273</v>
      </c>
      <c r="H6795" s="68" t="s">
        <v>247</v>
      </c>
      <c r="I6795" s="65">
        <v>2695</v>
      </c>
      <c r="J6795" s="65">
        <v>408</v>
      </c>
      <c r="K6795" s="65" t="s">
        <v>496</v>
      </c>
    </row>
    <row r="6796" spans="1:11" ht="12.75" customHeight="1">
      <c r="A6796" s="68" t="s">
        <v>321</v>
      </c>
      <c r="B6796" s="68" t="s">
        <v>468</v>
      </c>
      <c r="C6796" s="68" t="s">
        <v>271</v>
      </c>
      <c r="D6796" s="68" t="s">
        <v>531</v>
      </c>
      <c r="E6796" s="68" t="s">
        <v>360</v>
      </c>
      <c r="F6796" s="68" t="s">
        <v>77</v>
      </c>
      <c r="G6796" s="68" t="s">
        <v>273</v>
      </c>
      <c r="H6796" s="68" t="s">
        <v>375</v>
      </c>
      <c r="I6796" s="65">
        <v>2344</v>
      </c>
      <c r="J6796" s="65">
        <v>408</v>
      </c>
      <c r="K6796" s="65" t="s">
        <v>496</v>
      </c>
    </row>
    <row r="6797" spans="1:11" ht="12.75" customHeight="1">
      <c r="A6797" s="68" t="s">
        <v>321</v>
      </c>
      <c r="B6797" s="68" t="s">
        <v>468</v>
      </c>
      <c r="C6797" s="68" t="s">
        <v>271</v>
      </c>
      <c r="D6797" s="68" t="s">
        <v>531</v>
      </c>
      <c r="E6797" s="68" t="s">
        <v>360</v>
      </c>
      <c r="F6797" s="68" t="s">
        <v>77</v>
      </c>
      <c r="G6797" s="68" t="s">
        <v>273</v>
      </c>
      <c r="H6797" s="68" t="s">
        <v>368</v>
      </c>
      <c r="I6797" s="65">
        <v>1763</v>
      </c>
      <c r="J6797" s="65">
        <v>408</v>
      </c>
      <c r="K6797" s="65" t="s">
        <v>496</v>
      </c>
    </row>
    <row r="6798" spans="1:11" ht="12.75" customHeight="1">
      <c r="A6798" s="68" t="s">
        <v>321</v>
      </c>
      <c r="B6798" s="68" t="s">
        <v>468</v>
      </c>
      <c r="C6798" s="68" t="s">
        <v>271</v>
      </c>
      <c r="D6798" s="68" t="s">
        <v>531</v>
      </c>
      <c r="E6798" s="68" t="s">
        <v>360</v>
      </c>
      <c r="F6798" s="68" t="s">
        <v>77</v>
      </c>
      <c r="G6798" s="68" t="s">
        <v>273</v>
      </c>
      <c r="H6798" s="68" t="s">
        <v>491</v>
      </c>
      <c r="I6798" s="65">
        <v>2068</v>
      </c>
      <c r="J6798" s="65">
        <v>408</v>
      </c>
      <c r="K6798" s="65" t="s">
        <v>496</v>
      </c>
    </row>
    <row r="6799" spans="1:11" ht="12.75" customHeight="1">
      <c r="A6799" s="68" t="s">
        <v>321</v>
      </c>
      <c r="B6799" s="68" t="s">
        <v>468</v>
      </c>
      <c r="C6799" s="68" t="s">
        <v>271</v>
      </c>
      <c r="D6799" s="68" t="s">
        <v>531</v>
      </c>
      <c r="E6799" s="68" t="s">
        <v>360</v>
      </c>
      <c r="F6799" s="68" t="s">
        <v>77</v>
      </c>
      <c r="G6799" s="68" t="s">
        <v>273</v>
      </c>
      <c r="H6799" s="68" t="s">
        <v>369</v>
      </c>
      <c r="I6799" s="65">
        <v>1681</v>
      </c>
      <c r="J6799" s="65">
        <v>408</v>
      </c>
      <c r="K6799" s="65" t="s">
        <v>496</v>
      </c>
    </row>
    <row r="6800" spans="1:11" ht="12.75" customHeight="1">
      <c r="A6800" s="68" t="s">
        <v>321</v>
      </c>
      <c r="B6800" s="68" t="s">
        <v>468</v>
      </c>
      <c r="C6800" s="68" t="s">
        <v>271</v>
      </c>
      <c r="D6800" s="68" t="s">
        <v>531</v>
      </c>
      <c r="E6800" s="68" t="s">
        <v>360</v>
      </c>
      <c r="F6800" s="68" t="s">
        <v>77</v>
      </c>
      <c r="G6800" s="68" t="s">
        <v>273</v>
      </c>
      <c r="H6800" s="68" t="s">
        <v>638</v>
      </c>
      <c r="I6800" s="65">
        <v>1581</v>
      </c>
      <c r="J6800" s="65">
        <v>408</v>
      </c>
      <c r="K6800" s="65" t="s">
        <v>496</v>
      </c>
    </row>
    <row r="6801" spans="1:11" ht="12.75" customHeight="1">
      <c r="A6801" s="68" t="s">
        <v>321</v>
      </c>
      <c r="B6801" s="68" t="s">
        <v>468</v>
      </c>
      <c r="C6801" s="68" t="s">
        <v>271</v>
      </c>
      <c r="D6801" s="68" t="s">
        <v>531</v>
      </c>
      <c r="E6801" s="68" t="s">
        <v>360</v>
      </c>
      <c r="F6801" s="68" t="s">
        <v>77</v>
      </c>
      <c r="G6801" s="68" t="s">
        <v>273</v>
      </c>
      <c r="H6801" s="68" t="s">
        <v>408</v>
      </c>
      <c r="I6801" s="65">
        <v>369</v>
      </c>
      <c r="J6801" s="65">
        <v>414</v>
      </c>
      <c r="K6801" s="65" t="s">
        <v>377</v>
      </c>
    </row>
    <row r="6802" spans="1:11" ht="12.75" customHeight="1">
      <c r="A6802" s="68" t="s">
        <v>321</v>
      </c>
      <c r="B6802" s="68" t="s">
        <v>468</v>
      </c>
      <c r="C6802" s="68" t="s">
        <v>271</v>
      </c>
      <c r="D6802" s="68" t="s">
        <v>531</v>
      </c>
      <c r="E6802" s="68" t="s">
        <v>360</v>
      </c>
      <c r="F6802" s="68" t="s">
        <v>77</v>
      </c>
      <c r="G6802" s="68" t="s">
        <v>273</v>
      </c>
      <c r="H6802" s="68" t="s">
        <v>404</v>
      </c>
      <c r="I6802" s="65">
        <v>1210</v>
      </c>
      <c r="J6802" s="65">
        <v>414</v>
      </c>
      <c r="K6802" s="65" t="s">
        <v>377</v>
      </c>
    </row>
    <row r="6803" spans="1:11" ht="12.75" customHeight="1">
      <c r="A6803" s="68" t="s">
        <v>321</v>
      </c>
      <c r="B6803" s="68" t="s">
        <v>468</v>
      </c>
      <c r="C6803" s="68" t="s">
        <v>271</v>
      </c>
      <c r="D6803" s="68" t="s">
        <v>531</v>
      </c>
      <c r="E6803" s="68" t="s">
        <v>360</v>
      </c>
      <c r="F6803" s="68" t="s">
        <v>77</v>
      </c>
      <c r="G6803" s="68" t="s">
        <v>273</v>
      </c>
      <c r="H6803" s="68" t="s">
        <v>422</v>
      </c>
      <c r="I6803" s="65">
        <v>1021</v>
      </c>
      <c r="J6803" s="65">
        <v>414</v>
      </c>
      <c r="K6803" s="65" t="s">
        <v>377</v>
      </c>
    </row>
    <row r="6804" spans="1:11" ht="12.75" customHeight="1">
      <c r="A6804" s="68" t="s">
        <v>321</v>
      </c>
      <c r="B6804" s="68" t="s">
        <v>468</v>
      </c>
      <c r="C6804" s="68" t="s">
        <v>271</v>
      </c>
      <c r="D6804" s="68" t="s">
        <v>531</v>
      </c>
      <c r="E6804" s="68" t="s">
        <v>360</v>
      </c>
      <c r="F6804" s="68" t="s">
        <v>77</v>
      </c>
      <c r="G6804" s="68" t="s">
        <v>273</v>
      </c>
      <c r="H6804" s="68" t="s">
        <v>258</v>
      </c>
      <c r="I6804" s="65">
        <v>748</v>
      </c>
      <c r="J6804" s="65">
        <v>414</v>
      </c>
      <c r="K6804" s="65" t="s">
        <v>377</v>
      </c>
    </row>
    <row r="6805" spans="1:11" ht="12.75" customHeight="1">
      <c r="A6805" s="68" t="s">
        <v>321</v>
      </c>
      <c r="B6805" s="68" t="s">
        <v>468</v>
      </c>
      <c r="C6805" s="68" t="s">
        <v>271</v>
      </c>
      <c r="D6805" s="68" t="s">
        <v>531</v>
      </c>
      <c r="E6805" s="68" t="s">
        <v>360</v>
      </c>
      <c r="F6805" s="68" t="s">
        <v>77</v>
      </c>
      <c r="G6805" s="68" t="s">
        <v>273</v>
      </c>
      <c r="H6805" s="68" t="s">
        <v>362</v>
      </c>
      <c r="I6805" s="65">
        <v>767</v>
      </c>
      <c r="J6805" s="65">
        <v>414</v>
      </c>
      <c r="K6805" s="65" t="s">
        <v>377</v>
      </c>
    </row>
    <row r="6806" spans="1:11" ht="12.75" customHeight="1">
      <c r="A6806" s="68" t="s">
        <v>321</v>
      </c>
      <c r="B6806" s="68" t="s">
        <v>468</v>
      </c>
      <c r="C6806" s="68" t="s">
        <v>271</v>
      </c>
      <c r="D6806" s="68" t="s">
        <v>531</v>
      </c>
      <c r="E6806" s="68" t="s">
        <v>360</v>
      </c>
      <c r="F6806" s="68" t="s">
        <v>77</v>
      </c>
      <c r="G6806" s="68" t="s">
        <v>273</v>
      </c>
      <c r="H6806" s="68" t="s">
        <v>363</v>
      </c>
      <c r="I6806" s="65">
        <v>716</v>
      </c>
      <c r="J6806" s="65">
        <v>414</v>
      </c>
      <c r="K6806" s="65" t="s">
        <v>377</v>
      </c>
    </row>
    <row r="6807" spans="1:11" ht="12.75" customHeight="1">
      <c r="A6807" s="68" t="s">
        <v>321</v>
      </c>
      <c r="B6807" s="68" t="s">
        <v>468</v>
      </c>
      <c r="C6807" s="68" t="s">
        <v>271</v>
      </c>
      <c r="D6807" s="68" t="s">
        <v>531</v>
      </c>
      <c r="E6807" s="68" t="s">
        <v>360</v>
      </c>
      <c r="F6807" s="68" t="s">
        <v>77</v>
      </c>
      <c r="G6807" s="68" t="s">
        <v>273</v>
      </c>
      <c r="H6807" s="68" t="s">
        <v>364</v>
      </c>
      <c r="I6807" s="65">
        <v>515</v>
      </c>
      <c r="J6807" s="65">
        <v>414</v>
      </c>
      <c r="K6807" s="65" t="s">
        <v>377</v>
      </c>
    </row>
    <row r="6808" spans="1:11" ht="12.75" customHeight="1">
      <c r="A6808" s="68" t="s">
        <v>321</v>
      </c>
      <c r="B6808" s="68" t="s">
        <v>468</v>
      </c>
      <c r="C6808" s="68" t="s">
        <v>271</v>
      </c>
      <c r="D6808" s="68" t="s">
        <v>531</v>
      </c>
      <c r="E6808" s="68" t="s">
        <v>360</v>
      </c>
      <c r="F6808" s="68" t="s">
        <v>77</v>
      </c>
      <c r="G6808" s="68" t="s">
        <v>273</v>
      </c>
      <c r="H6808" s="68" t="s">
        <v>451</v>
      </c>
      <c r="I6808" s="65">
        <v>343</v>
      </c>
      <c r="J6808" s="65">
        <v>414</v>
      </c>
      <c r="K6808" s="65" t="s">
        <v>377</v>
      </c>
    </row>
    <row r="6809" spans="1:11" ht="12.75" customHeight="1">
      <c r="A6809" s="68" t="s">
        <v>321</v>
      </c>
      <c r="B6809" s="68" t="s">
        <v>468</v>
      </c>
      <c r="C6809" s="68" t="s">
        <v>271</v>
      </c>
      <c r="D6809" s="68" t="s">
        <v>531</v>
      </c>
      <c r="E6809" s="68" t="s">
        <v>360</v>
      </c>
      <c r="F6809" s="68" t="s">
        <v>77</v>
      </c>
      <c r="G6809" s="68" t="s">
        <v>273</v>
      </c>
      <c r="H6809" s="68" t="s">
        <v>365</v>
      </c>
      <c r="I6809" s="65">
        <v>230</v>
      </c>
      <c r="J6809" s="65">
        <v>414</v>
      </c>
      <c r="K6809" s="65" t="s">
        <v>377</v>
      </c>
    </row>
    <row r="6810" spans="1:11" ht="12.75" customHeight="1">
      <c r="A6810" s="68" t="s">
        <v>321</v>
      </c>
      <c r="B6810" s="68" t="s">
        <v>468</v>
      </c>
      <c r="C6810" s="68" t="s">
        <v>271</v>
      </c>
      <c r="D6810" s="68" t="s">
        <v>531</v>
      </c>
      <c r="E6810" s="68" t="s">
        <v>360</v>
      </c>
      <c r="F6810" s="68" t="s">
        <v>77</v>
      </c>
      <c r="G6810" s="68" t="s">
        <v>273</v>
      </c>
      <c r="H6810" s="68" t="s">
        <v>366</v>
      </c>
      <c r="I6810" s="65">
        <v>164</v>
      </c>
      <c r="J6810" s="65">
        <v>414</v>
      </c>
      <c r="K6810" s="65" t="s">
        <v>377</v>
      </c>
    </row>
    <row r="6811" spans="1:11" ht="12.75" customHeight="1">
      <c r="A6811" s="68" t="s">
        <v>321</v>
      </c>
      <c r="B6811" s="68" t="s">
        <v>468</v>
      </c>
      <c r="C6811" s="68" t="s">
        <v>271</v>
      </c>
      <c r="D6811" s="68" t="s">
        <v>531</v>
      </c>
      <c r="E6811" s="68" t="s">
        <v>360</v>
      </c>
      <c r="F6811" s="68" t="s">
        <v>77</v>
      </c>
      <c r="G6811" s="68" t="s">
        <v>273</v>
      </c>
      <c r="H6811" s="68" t="s">
        <v>367</v>
      </c>
      <c r="I6811" s="65">
        <v>94</v>
      </c>
      <c r="J6811" s="65">
        <v>414</v>
      </c>
      <c r="K6811" s="65" t="s">
        <v>377</v>
      </c>
    </row>
    <row r="6812" spans="1:11" ht="12.75" customHeight="1">
      <c r="A6812" s="68" t="s">
        <v>321</v>
      </c>
      <c r="B6812" s="68" t="s">
        <v>468</v>
      </c>
      <c r="C6812" s="68" t="s">
        <v>271</v>
      </c>
      <c r="D6812" s="68" t="s">
        <v>531</v>
      </c>
      <c r="E6812" s="68" t="s">
        <v>360</v>
      </c>
      <c r="F6812" s="68" t="s">
        <v>77</v>
      </c>
      <c r="G6812" s="68" t="s">
        <v>273</v>
      </c>
      <c r="H6812" s="68" t="s">
        <v>247</v>
      </c>
      <c r="I6812" s="65">
        <v>631</v>
      </c>
      <c r="J6812" s="65">
        <v>414</v>
      </c>
      <c r="K6812" s="65" t="s">
        <v>377</v>
      </c>
    </row>
    <row r="6813" spans="1:11" ht="12.75" customHeight="1">
      <c r="A6813" s="68" t="s">
        <v>321</v>
      </c>
      <c r="B6813" s="68" t="s">
        <v>468</v>
      </c>
      <c r="C6813" s="68" t="s">
        <v>271</v>
      </c>
      <c r="D6813" s="68" t="s">
        <v>531</v>
      </c>
      <c r="E6813" s="68" t="s">
        <v>360</v>
      </c>
      <c r="F6813" s="68" t="s">
        <v>77</v>
      </c>
      <c r="G6813" s="68" t="s">
        <v>273</v>
      </c>
      <c r="H6813" s="68" t="s">
        <v>375</v>
      </c>
      <c r="I6813" s="65">
        <v>503</v>
      </c>
      <c r="J6813" s="65">
        <v>414</v>
      </c>
      <c r="K6813" s="65" t="s">
        <v>377</v>
      </c>
    </row>
    <row r="6814" spans="1:11" ht="12.75" customHeight="1">
      <c r="A6814" s="68" t="s">
        <v>321</v>
      </c>
      <c r="B6814" s="68" t="s">
        <v>468</v>
      </c>
      <c r="C6814" s="68" t="s">
        <v>271</v>
      </c>
      <c r="D6814" s="68" t="s">
        <v>531</v>
      </c>
      <c r="E6814" s="68" t="s">
        <v>360</v>
      </c>
      <c r="F6814" s="68" t="s">
        <v>77</v>
      </c>
      <c r="G6814" s="68" t="s">
        <v>273</v>
      </c>
      <c r="H6814" s="68" t="s">
        <v>368</v>
      </c>
      <c r="I6814" s="65">
        <v>363</v>
      </c>
      <c r="J6814" s="65">
        <v>414</v>
      </c>
      <c r="K6814" s="65" t="s">
        <v>377</v>
      </c>
    </row>
    <row r="6815" spans="1:11" ht="12.75" customHeight="1">
      <c r="A6815" s="68" t="s">
        <v>321</v>
      </c>
      <c r="B6815" s="68" t="s">
        <v>468</v>
      </c>
      <c r="C6815" s="68" t="s">
        <v>271</v>
      </c>
      <c r="D6815" s="68" t="s">
        <v>531</v>
      </c>
      <c r="E6815" s="68" t="s">
        <v>360</v>
      </c>
      <c r="F6815" s="68" t="s">
        <v>77</v>
      </c>
      <c r="G6815" s="68" t="s">
        <v>273</v>
      </c>
      <c r="H6815" s="68" t="s">
        <v>491</v>
      </c>
      <c r="I6815" s="65">
        <v>276</v>
      </c>
      <c r="J6815" s="65">
        <v>414</v>
      </c>
      <c r="K6815" s="65" t="s">
        <v>377</v>
      </c>
    </row>
    <row r="6816" spans="1:11" ht="12.75" customHeight="1">
      <c r="A6816" s="68" t="s">
        <v>321</v>
      </c>
      <c r="B6816" s="68" t="s">
        <v>468</v>
      </c>
      <c r="C6816" s="68" t="s">
        <v>271</v>
      </c>
      <c r="D6816" s="68" t="s">
        <v>531</v>
      </c>
      <c r="E6816" s="68" t="s">
        <v>360</v>
      </c>
      <c r="F6816" s="68" t="s">
        <v>77</v>
      </c>
      <c r="G6816" s="68" t="s">
        <v>273</v>
      </c>
      <c r="H6816" s="68" t="s">
        <v>369</v>
      </c>
      <c r="I6816" s="65">
        <v>255</v>
      </c>
      <c r="J6816" s="65">
        <v>414</v>
      </c>
      <c r="K6816" s="65" t="s">
        <v>377</v>
      </c>
    </row>
    <row r="6817" spans="1:11" ht="12.75" customHeight="1">
      <c r="A6817" s="68" t="s">
        <v>321</v>
      </c>
      <c r="B6817" s="68" t="s">
        <v>468</v>
      </c>
      <c r="C6817" s="68" t="s">
        <v>271</v>
      </c>
      <c r="D6817" s="68" t="s">
        <v>531</v>
      </c>
      <c r="E6817" s="68" t="s">
        <v>360</v>
      </c>
      <c r="F6817" s="68" t="s">
        <v>77</v>
      </c>
      <c r="G6817" s="68" t="s">
        <v>273</v>
      </c>
      <c r="H6817" s="68" t="s">
        <v>638</v>
      </c>
      <c r="I6817" s="65">
        <v>257</v>
      </c>
      <c r="J6817" s="65">
        <v>414</v>
      </c>
      <c r="K6817" s="65" t="s">
        <v>377</v>
      </c>
    </row>
    <row r="6818" spans="1:11" ht="12.75" customHeight="1">
      <c r="A6818" s="68" t="s">
        <v>321</v>
      </c>
      <c r="B6818" s="68" t="s">
        <v>468</v>
      </c>
      <c r="C6818" s="68" t="s">
        <v>271</v>
      </c>
      <c r="D6818" s="68" t="s">
        <v>531</v>
      </c>
      <c r="E6818" s="68" t="s">
        <v>360</v>
      </c>
      <c r="F6818" s="68" t="s">
        <v>77</v>
      </c>
      <c r="G6818" s="68" t="s">
        <v>273</v>
      </c>
      <c r="H6818" s="68" t="s">
        <v>408</v>
      </c>
      <c r="I6818" s="65">
        <v>350</v>
      </c>
      <c r="J6818" s="65">
        <v>424</v>
      </c>
      <c r="K6818" s="65" t="s">
        <v>378</v>
      </c>
    </row>
    <row r="6819" spans="1:11" ht="12.75" customHeight="1">
      <c r="A6819" s="68" t="s">
        <v>321</v>
      </c>
      <c r="B6819" s="68" t="s">
        <v>468</v>
      </c>
      <c r="C6819" s="68" t="s">
        <v>271</v>
      </c>
      <c r="D6819" s="68" t="s">
        <v>531</v>
      </c>
      <c r="E6819" s="68" t="s">
        <v>360</v>
      </c>
      <c r="F6819" s="68" t="s">
        <v>77</v>
      </c>
      <c r="G6819" s="68" t="s">
        <v>273</v>
      </c>
      <c r="H6819" s="68" t="s">
        <v>404</v>
      </c>
      <c r="I6819" s="65">
        <v>763</v>
      </c>
      <c r="J6819" s="65">
        <v>424</v>
      </c>
      <c r="K6819" s="65" t="s">
        <v>378</v>
      </c>
    </row>
    <row r="6820" spans="1:11" ht="12.75" customHeight="1">
      <c r="A6820" s="68" t="s">
        <v>321</v>
      </c>
      <c r="B6820" s="68" t="s">
        <v>468</v>
      </c>
      <c r="C6820" s="68" t="s">
        <v>271</v>
      </c>
      <c r="D6820" s="68" t="s">
        <v>531</v>
      </c>
      <c r="E6820" s="68" t="s">
        <v>360</v>
      </c>
      <c r="F6820" s="68" t="s">
        <v>77</v>
      </c>
      <c r="G6820" s="68" t="s">
        <v>273</v>
      </c>
      <c r="H6820" s="68" t="s">
        <v>422</v>
      </c>
      <c r="I6820" s="65">
        <v>983</v>
      </c>
      <c r="J6820" s="65">
        <v>424</v>
      </c>
      <c r="K6820" s="65" t="s">
        <v>378</v>
      </c>
    </row>
    <row r="6821" spans="1:11" ht="12.75" customHeight="1">
      <c r="A6821" s="68" t="s">
        <v>321</v>
      </c>
      <c r="B6821" s="68" t="s">
        <v>468</v>
      </c>
      <c r="C6821" s="68" t="s">
        <v>271</v>
      </c>
      <c r="D6821" s="68" t="s">
        <v>531</v>
      </c>
      <c r="E6821" s="68" t="s">
        <v>360</v>
      </c>
      <c r="F6821" s="68" t="s">
        <v>77</v>
      </c>
      <c r="G6821" s="68" t="s">
        <v>273</v>
      </c>
      <c r="H6821" s="68" t="s">
        <v>258</v>
      </c>
      <c r="I6821" s="65">
        <v>754</v>
      </c>
      <c r="J6821" s="65">
        <v>424</v>
      </c>
      <c r="K6821" s="65" t="s">
        <v>378</v>
      </c>
    </row>
    <row r="6822" spans="1:11" ht="12.75" customHeight="1">
      <c r="A6822" s="68" t="s">
        <v>321</v>
      </c>
      <c r="B6822" s="68" t="s">
        <v>468</v>
      </c>
      <c r="C6822" s="68" t="s">
        <v>271</v>
      </c>
      <c r="D6822" s="68" t="s">
        <v>531</v>
      </c>
      <c r="E6822" s="68" t="s">
        <v>360</v>
      </c>
      <c r="F6822" s="68" t="s">
        <v>77</v>
      </c>
      <c r="G6822" s="68" t="s">
        <v>273</v>
      </c>
      <c r="H6822" s="68" t="s">
        <v>362</v>
      </c>
      <c r="I6822" s="65">
        <v>664</v>
      </c>
      <c r="J6822" s="65">
        <v>424</v>
      </c>
      <c r="K6822" s="65" t="s">
        <v>378</v>
      </c>
    </row>
    <row r="6823" spans="1:11" ht="12.75" customHeight="1">
      <c r="A6823" s="68" t="s">
        <v>321</v>
      </c>
      <c r="B6823" s="68" t="s">
        <v>468</v>
      </c>
      <c r="C6823" s="68" t="s">
        <v>271</v>
      </c>
      <c r="D6823" s="68" t="s">
        <v>531</v>
      </c>
      <c r="E6823" s="68" t="s">
        <v>360</v>
      </c>
      <c r="F6823" s="68" t="s">
        <v>77</v>
      </c>
      <c r="G6823" s="68" t="s">
        <v>273</v>
      </c>
      <c r="H6823" s="68" t="s">
        <v>363</v>
      </c>
      <c r="I6823" s="65">
        <v>663</v>
      </c>
      <c r="J6823" s="65">
        <v>424</v>
      </c>
      <c r="K6823" s="65" t="s">
        <v>378</v>
      </c>
    </row>
    <row r="6824" spans="1:11" ht="12.75" customHeight="1">
      <c r="A6824" s="68" t="s">
        <v>321</v>
      </c>
      <c r="B6824" s="68" t="s">
        <v>468</v>
      </c>
      <c r="C6824" s="68" t="s">
        <v>271</v>
      </c>
      <c r="D6824" s="68" t="s">
        <v>531</v>
      </c>
      <c r="E6824" s="68" t="s">
        <v>360</v>
      </c>
      <c r="F6824" s="68" t="s">
        <v>77</v>
      </c>
      <c r="G6824" s="68" t="s">
        <v>273</v>
      </c>
      <c r="H6824" s="68" t="s">
        <v>364</v>
      </c>
      <c r="I6824" s="65">
        <v>454</v>
      </c>
      <c r="J6824" s="65">
        <v>424</v>
      </c>
      <c r="K6824" s="65" t="s">
        <v>378</v>
      </c>
    </row>
    <row r="6825" spans="1:11" ht="12.75" customHeight="1">
      <c r="A6825" s="68" t="s">
        <v>321</v>
      </c>
      <c r="B6825" s="68" t="s">
        <v>468</v>
      </c>
      <c r="C6825" s="68" t="s">
        <v>271</v>
      </c>
      <c r="D6825" s="68" t="s">
        <v>531</v>
      </c>
      <c r="E6825" s="68" t="s">
        <v>360</v>
      </c>
      <c r="F6825" s="68" t="s">
        <v>77</v>
      </c>
      <c r="G6825" s="68" t="s">
        <v>273</v>
      </c>
      <c r="H6825" s="68" t="s">
        <v>451</v>
      </c>
      <c r="I6825" s="65">
        <v>397</v>
      </c>
      <c r="J6825" s="65">
        <v>424</v>
      </c>
      <c r="K6825" s="65" t="s">
        <v>378</v>
      </c>
    </row>
    <row r="6826" spans="1:11" ht="12.75" customHeight="1">
      <c r="A6826" s="68" t="s">
        <v>321</v>
      </c>
      <c r="B6826" s="68" t="s">
        <v>468</v>
      </c>
      <c r="C6826" s="68" t="s">
        <v>271</v>
      </c>
      <c r="D6826" s="68" t="s">
        <v>531</v>
      </c>
      <c r="E6826" s="68" t="s">
        <v>360</v>
      </c>
      <c r="F6826" s="68" t="s">
        <v>77</v>
      </c>
      <c r="G6826" s="68" t="s">
        <v>273</v>
      </c>
      <c r="H6826" s="68" t="s">
        <v>365</v>
      </c>
      <c r="I6826" s="65">
        <v>328</v>
      </c>
      <c r="J6826" s="65">
        <v>424</v>
      </c>
      <c r="K6826" s="65" t="s">
        <v>378</v>
      </c>
    </row>
    <row r="6827" spans="1:11" ht="12.75" customHeight="1">
      <c r="A6827" s="68" t="s">
        <v>321</v>
      </c>
      <c r="B6827" s="68" t="s">
        <v>468</v>
      </c>
      <c r="C6827" s="68" t="s">
        <v>271</v>
      </c>
      <c r="D6827" s="68" t="s">
        <v>531</v>
      </c>
      <c r="E6827" s="68" t="s">
        <v>360</v>
      </c>
      <c r="F6827" s="68" t="s">
        <v>77</v>
      </c>
      <c r="G6827" s="68" t="s">
        <v>273</v>
      </c>
      <c r="H6827" s="68" t="s">
        <v>366</v>
      </c>
      <c r="I6827" s="65">
        <v>252</v>
      </c>
      <c r="J6827" s="65">
        <v>424</v>
      </c>
      <c r="K6827" s="65" t="s">
        <v>378</v>
      </c>
    </row>
    <row r="6828" spans="1:11" ht="12.75" customHeight="1">
      <c r="A6828" s="68" t="s">
        <v>321</v>
      </c>
      <c r="B6828" s="68" t="s">
        <v>468</v>
      </c>
      <c r="C6828" s="68" t="s">
        <v>271</v>
      </c>
      <c r="D6828" s="68" t="s">
        <v>531</v>
      </c>
      <c r="E6828" s="68" t="s">
        <v>360</v>
      </c>
      <c r="F6828" s="68" t="s">
        <v>77</v>
      </c>
      <c r="G6828" s="68" t="s">
        <v>273</v>
      </c>
      <c r="H6828" s="68" t="s">
        <v>367</v>
      </c>
      <c r="I6828" s="65">
        <v>225</v>
      </c>
      <c r="J6828" s="65">
        <v>424</v>
      </c>
      <c r="K6828" s="65" t="s">
        <v>378</v>
      </c>
    </row>
    <row r="6829" spans="1:11" ht="12.75" customHeight="1">
      <c r="A6829" s="68" t="s">
        <v>321</v>
      </c>
      <c r="B6829" s="68" t="s">
        <v>468</v>
      </c>
      <c r="C6829" s="68" t="s">
        <v>271</v>
      </c>
      <c r="D6829" s="68" t="s">
        <v>531</v>
      </c>
      <c r="E6829" s="68" t="s">
        <v>360</v>
      </c>
      <c r="F6829" s="68" t="s">
        <v>77</v>
      </c>
      <c r="G6829" s="68" t="s">
        <v>273</v>
      </c>
      <c r="H6829" s="68" t="s">
        <v>247</v>
      </c>
      <c r="I6829" s="65">
        <v>548</v>
      </c>
      <c r="J6829" s="65">
        <v>424</v>
      </c>
      <c r="K6829" s="65" t="s">
        <v>378</v>
      </c>
    </row>
    <row r="6830" spans="1:11" ht="12.75" customHeight="1">
      <c r="A6830" s="68" t="s">
        <v>321</v>
      </c>
      <c r="B6830" s="68" t="s">
        <v>468</v>
      </c>
      <c r="C6830" s="68" t="s">
        <v>271</v>
      </c>
      <c r="D6830" s="68" t="s">
        <v>531</v>
      </c>
      <c r="E6830" s="68" t="s">
        <v>360</v>
      </c>
      <c r="F6830" s="68" t="s">
        <v>77</v>
      </c>
      <c r="G6830" s="68" t="s">
        <v>273</v>
      </c>
      <c r="H6830" s="68" t="s">
        <v>375</v>
      </c>
      <c r="I6830" s="65">
        <v>424</v>
      </c>
      <c r="J6830" s="65">
        <v>424</v>
      </c>
      <c r="K6830" s="65" t="s">
        <v>378</v>
      </c>
    </row>
    <row r="6831" spans="1:11" ht="12.75" customHeight="1">
      <c r="A6831" s="68" t="s">
        <v>321</v>
      </c>
      <c r="B6831" s="68" t="s">
        <v>468</v>
      </c>
      <c r="C6831" s="68" t="s">
        <v>271</v>
      </c>
      <c r="D6831" s="68" t="s">
        <v>531</v>
      </c>
      <c r="E6831" s="68" t="s">
        <v>360</v>
      </c>
      <c r="F6831" s="68" t="s">
        <v>77</v>
      </c>
      <c r="G6831" s="68" t="s">
        <v>273</v>
      </c>
      <c r="H6831" s="68" t="s">
        <v>368</v>
      </c>
      <c r="I6831" s="65">
        <v>365</v>
      </c>
      <c r="J6831" s="65">
        <v>424</v>
      </c>
      <c r="K6831" s="65" t="s">
        <v>378</v>
      </c>
    </row>
    <row r="6832" spans="1:11" ht="12.75" customHeight="1">
      <c r="A6832" s="68" t="s">
        <v>321</v>
      </c>
      <c r="B6832" s="68" t="s">
        <v>468</v>
      </c>
      <c r="C6832" s="68" t="s">
        <v>271</v>
      </c>
      <c r="D6832" s="68" t="s">
        <v>531</v>
      </c>
      <c r="E6832" s="68" t="s">
        <v>360</v>
      </c>
      <c r="F6832" s="68" t="s">
        <v>77</v>
      </c>
      <c r="G6832" s="68" t="s">
        <v>273</v>
      </c>
      <c r="H6832" s="68" t="s">
        <v>491</v>
      </c>
      <c r="I6832" s="65">
        <v>284</v>
      </c>
      <c r="J6832" s="65">
        <v>424</v>
      </c>
      <c r="K6832" s="65" t="s">
        <v>378</v>
      </c>
    </row>
    <row r="6833" spans="1:11" ht="12.75" customHeight="1">
      <c r="A6833" s="68" t="s">
        <v>321</v>
      </c>
      <c r="B6833" s="68" t="s">
        <v>468</v>
      </c>
      <c r="C6833" s="68" t="s">
        <v>271</v>
      </c>
      <c r="D6833" s="68" t="s">
        <v>531</v>
      </c>
      <c r="E6833" s="68" t="s">
        <v>360</v>
      </c>
      <c r="F6833" s="68" t="s">
        <v>77</v>
      </c>
      <c r="G6833" s="68" t="s">
        <v>273</v>
      </c>
      <c r="H6833" s="68" t="s">
        <v>369</v>
      </c>
      <c r="I6833" s="65">
        <v>213</v>
      </c>
      <c r="J6833" s="65">
        <v>424</v>
      </c>
      <c r="K6833" s="65" t="s">
        <v>378</v>
      </c>
    </row>
    <row r="6834" spans="1:11" ht="12.75" customHeight="1">
      <c r="A6834" s="68" t="s">
        <v>321</v>
      </c>
      <c r="B6834" s="68" t="s">
        <v>468</v>
      </c>
      <c r="C6834" s="68" t="s">
        <v>271</v>
      </c>
      <c r="D6834" s="68" t="s">
        <v>531</v>
      </c>
      <c r="E6834" s="68" t="s">
        <v>360</v>
      </c>
      <c r="F6834" s="68" t="s">
        <v>77</v>
      </c>
      <c r="G6834" s="68" t="s">
        <v>273</v>
      </c>
      <c r="H6834" s="68" t="s">
        <v>638</v>
      </c>
      <c r="I6834" s="65">
        <v>199</v>
      </c>
      <c r="J6834" s="65">
        <v>424</v>
      </c>
      <c r="K6834" s="65" t="s">
        <v>378</v>
      </c>
    </row>
    <row r="6835" spans="1:11" ht="12.75" customHeight="1">
      <c r="A6835" s="68" t="s">
        <v>321</v>
      </c>
      <c r="B6835" s="68" t="s">
        <v>468</v>
      </c>
      <c r="C6835" s="68" t="s">
        <v>271</v>
      </c>
      <c r="D6835" s="68" t="s">
        <v>531</v>
      </c>
      <c r="E6835" s="68" t="s">
        <v>360</v>
      </c>
      <c r="F6835" s="68" t="s">
        <v>77</v>
      </c>
      <c r="G6835" s="68" t="s">
        <v>273</v>
      </c>
      <c r="H6835" s="68" t="s">
        <v>408</v>
      </c>
      <c r="I6835" s="65">
        <v>145</v>
      </c>
      <c r="J6835" s="65">
        <v>419</v>
      </c>
      <c r="K6835" s="65" t="s">
        <v>262</v>
      </c>
    </row>
    <row r="6836" spans="1:11" ht="12.75" customHeight="1">
      <c r="A6836" s="68" t="s">
        <v>321</v>
      </c>
      <c r="B6836" s="68" t="s">
        <v>468</v>
      </c>
      <c r="C6836" s="68" t="s">
        <v>271</v>
      </c>
      <c r="D6836" s="68" t="s">
        <v>531</v>
      </c>
      <c r="E6836" s="68" t="s">
        <v>360</v>
      </c>
      <c r="F6836" s="68" t="s">
        <v>77</v>
      </c>
      <c r="G6836" s="68" t="s">
        <v>273</v>
      </c>
      <c r="H6836" s="68" t="s">
        <v>404</v>
      </c>
      <c r="I6836" s="65">
        <v>331</v>
      </c>
      <c r="J6836" s="65">
        <v>419</v>
      </c>
      <c r="K6836" s="65" t="s">
        <v>262</v>
      </c>
    </row>
    <row r="6837" spans="1:11" ht="12.75" customHeight="1">
      <c r="A6837" s="68" t="s">
        <v>321</v>
      </c>
      <c r="B6837" s="68" t="s">
        <v>468</v>
      </c>
      <c r="C6837" s="68" t="s">
        <v>271</v>
      </c>
      <c r="D6837" s="68" t="s">
        <v>531</v>
      </c>
      <c r="E6837" s="68" t="s">
        <v>360</v>
      </c>
      <c r="F6837" s="68" t="s">
        <v>77</v>
      </c>
      <c r="G6837" s="68" t="s">
        <v>273</v>
      </c>
      <c r="H6837" s="68" t="s">
        <v>422</v>
      </c>
      <c r="I6837" s="65">
        <v>333</v>
      </c>
      <c r="J6837" s="65">
        <v>419</v>
      </c>
      <c r="K6837" s="65" t="s">
        <v>262</v>
      </c>
    </row>
    <row r="6838" spans="1:11" ht="12.75" customHeight="1">
      <c r="A6838" s="68" t="s">
        <v>321</v>
      </c>
      <c r="B6838" s="68" t="s">
        <v>468</v>
      </c>
      <c r="C6838" s="68" t="s">
        <v>271</v>
      </c>
      <c r="D6838" s="68" t="s">
        <v>531</v>
      </c>
      <c r="E6838" s="68" t="s">
        <v>360</v>
      </c>
      <c r="F6838" s="68" t="s">
        <v>77</v>
      </c>
      <c r="G6838" s="68" t="s">
        <v>273</v>
      </c>
      <c r="H6838" s="68" t="s">
        <v>258</v>
      </c>
      <c r="I6838" s="65">
        <v>268</v>
      </c>
      <c r="J6838" s="65">
        <v>419</v>
      </c>
      <c r="K6838" s="65" t="s">
        <v>262</v>
      </c>
    </row>
    <row r="6839" spans="1:11" ht="12.75" customHeight="1">
      <c r="A6839" s="68" t="s">
        <v>321</v>
      </c>
      <c r="B6839" s="68" t="s">
        <v>468</v>
      </c>
      <c r="C6839" s="68" t="s">
        <v>271</v>
      </c>
      <c r="D6839" s="68" t="s">
        <v>531</v>
      </c>
      <c r="E6839" s="68" t="s">
        <v>360</v>
      </c>
      <c r="F6839" s="68" t="s">
        <v>77</v>
      </c>
      <c r="G6839" s="68" t="s">
        <v>273</v>
      </c>
      <c r="H6839" s="68" t="s">
        <v>362</v>
      </c>
      <c r="I6839" s="65">
        <v>263</v>
      </c>
      <c r="J6839" s="65">
        <v>419</v>
      </c>
      <c r="K6839" s="65" t="s">
        <v>262</v>
      </c>
    </row>
    <row r="6840" spans="1:11" ht="12.75" customHeight="1">
      <c r="A6840" s="68" t="s">
        <v>321</v>
      </c>
      <c r="B6840" s="68" t="s">
        <v>468</v>
      </c>
      <c r="C6840" s="68" t="s">
        <v>271</v>
      </c>
      <c r="D6840" s="68" t="s">
        <v>531</v>
      </c>
      <c r="E6840" s="68" t="s">
        <v>360</v>
      </c>
      <c r="F6840" s="68" t="s">
        <v>77</v>
      </c>
      <c r="G6840" s="68" t="s">
        <v>273</v>
      </c>
      <c r="H6840" s="68" t="s">
        <v>363</v>
      </c>
      <c r="I6840" s="65">
        <v>471</v>
      </c>
      <c r="J6840" s="65">
        <v>419</v>
      </c>
      <c r="K6840" s="65" t="s">
        <v>262</v>
      </c>
    </row>
    <row r="6841" spans="1:11" ht="12.75" customHeight="1">
      <c r="A6841" s="68" t="s">
        <v>321</v>
      </c>
      <c r="B6841" s="68" t="s">
        <v>468</v>
      </c>
      <c r="C6841" s="68" t="s">
        <v>271</v>
      </c>
      <c r="D6841" s="68" t="s">
        <v>531</v>
      </c>
      <c r="E6841" s="68" t="s">
        <v>360</v>
      </c>
      <c r="F6841" s="68" t="s">
        <v>77</v>
      </c>
      <c r="G6841" s="68" t="s">
        <v>273</v>
      </c>
      <c r="H6841" s="68" t="s">
        <v>364</v>
      </c>
      <c r="I6841" s="65">
        <v>203</v>
      </c>
      <c r="J6841" s="65">
        <v>419</v>
      </c>
      <c r="K6841" s="65" t="s">
        <v>262</v>
      </c>
    </row>
    <row r="6842" spans="1:11" ht="12.75" customHeight="1">
      <c r="A6842" s="68" t="s">
        <v>321</v>
      </c>
      <c r="B6842" s="68" t="s">
        <v>468</v>
      </c>
      <c r="C6842" s="68" t="s">
        <v>271</v>
      </c>
      <c r="D6842" s="68" t="s">
        <v>531</v>
      </c>
      <c r="E6842" s="68" t="s">
        <v>360</v>
      </c>
      <c r="F6842" s="68" t="s">
        <v>77</v>
      </c>
      <c r="G6842" s="68" t="s">
        <v>273</v>
      </c>
      <c r="H6842" s="68" t="s">
        <v>451</v>
      </c>
      <c r="I6842" s="65">
        <v>222</v>
      </c>
      <c r="J6842" s="65">
        <v>419</v>
      </c>
      <c r="K6842" s="65" t="s">
        <v>262</v>
      </c>
    </row>
    <row r="6843" spans="1:11" ht="12.75" customHeight="1">
      <c r="A6843" s="68" t="s">
        <v>321</v>
      </c>
      <c r="B6843" s="68" t="s">
        <v>468</v>
      </c>
      <c r="C6843" s="68" t="s">
        <v>271</v>
      </c>
      <c r="D6843" s="68" t="s">
        <v>531</v>
      </c>
      <c r="E6843" s="68" t="s">
        <v>360</v>
      </c>
      <c r="F6843" s="68" t="s">
        <v>77</v>
      </c>
      <c r="G6843" s="68" t="s">
        <v>273</v>
      </c>
      <c r="H6843" s="68" t="s">
        <v>365</v>
      </c>
      <c r="I6843" s="65">
        <v>165</v>
      </c>
      <c r="J6843" s="65">
        <v>419</v>
      </c>
      <c r="K6843" s="65" t="s">
        <v>262</v>
      </c>
    </row>
    <row r="6844" spans="1:11" ht="12.75" customHeight="1">
      <c r="A6844" s="68" t="s">
        <v>321</v>
      </c>
      <c r="B6844" s="68" t="s">
        <v>468</v>
      </c>
      <c r="C6844" s="68" t="s">
        <v>271</v>
      </c>
      <c r="D6844" s="68" t="s">
        <v>531</v>
      </c>
      <c r="E6844" s="68" t="s">
        <v>360</v>
      </c>
      <c r="F6844" s="68" t="s">
        <v>77</v>
      </c>
      <c r="G6844" s="68" t="s">
        <v>273</v>
      </c>
      <c r="H6844" s="68" t="s">
        <v>366</v>
      </c>
      <c r="I6844" s="65">
        <v>85</v>
      </c>
      <c r="J6844" s="65">
        <v>419</v>
      </c>
      <c r="K6844" s="65" t="s">
        <v>262</v>
      </c>
    </row>
    <row r="6845" spans="1:11" ht="12.75" customHeight="1">
      <c r="A6845" s="68" t="s">
        <v>321</v>
      </c>
      <c r="B6845" s="68" t="s">
        <v>468</v>
      </c>
      <c r="C6845" s="68" t="s">
        <v>271</v>
      </c>
      <c r="D6845" s="68" t="s">
        <v>531</v>
      </c>
      <c r="E6845" s="68" t="s">
        <v>360</v>
      </c>
      <c r="F6845" s="68" t="s">
        <v>77</v>
      </c>
      <c r="G6845" s="68" t="s">
        <v>273</v>
      </c>
      <c r="H6845" s="68" t="s">
        <v>367</v>
      </c>
      <c r="I6845" s="65">
        <v>51</v>
      </c>
      <c r="J6845" s="65">
        <v>419</v>
      </c>
      <c r="K6845" s="65" t="s">
        <v>262</v>
      </c>
    </row>
    <row r="6846" spans="1:11" ht="12.75" customHeight="1">
      <c r="A6846" s="68" t="s">
        <v>321</v>
      </c>
      <c r="B6846" s="68" t="s">
        <v>468</v>
      </c>
      <c r="C6846" s="68" t="s">
        <v>271</v>
      </c>
      <c r="D6846" s="68" t="s">
        <v>531</v>
      </c>
      <c r="E6846" s="68" t="s">
        <v>360</v>
      </c>
      <c r="F6846" s="68" t="s">
        <v>77</v>
      </c>
      <c r="G6846" s="68" t="s">
        <v>273</v>
      </c>
      <c r="H6846" s="68" t="s">
        <v>247</v>
      </c>
      <c r="I6846" s="65">
        <v>186</v>
      </c>
      <c r="J6846" s="65">
        <v>419</v>
      </c>
      <c r="K6846" s="65" t="s">
        <v>262</v>
      </c>
    </row>
    <row r="6847" spans="1:11" ht="12.75" customHeight="1">
      <c r="A6847" s="68" t="s">
        <v>321</v>
      </c>
      <c r="B6847" s="68" t="s">
        <v>468</v>
      </c>
      <c r="C6847" s="68" t="s">
        <v>271</v>
      </c>
      <c r="D6847" s="68" t="s">
        <v>531</v>
      </c>
      <c r="E6847" s="68" t="s">
        <v>360</v>
      </c>
      <c r="F6847" s="68" t="s">
        <v>77</v>
      </c>
      <c r="G6847" s="68" t="s">
        <v>273</v>
      </c>
      <c r="H6847" s="68" t="s">
        <v>375</v>
      </c>
      <c r="I6847" s="65">
        <v>94</v>
      </c>
      <c r="J6847" s="65">
        <v>419</v>
      </c>
      <c r="K6847" s="65" t="s">
        <v>262</v>
      </c>
    </row>
    <row r="6848" spans="1:11" ht="12.75" customHeight="1">
      <c r="A6848" s="68" t="s">
        <v>321</v>
      </c>
      <c r="B6848" s="68" t="s">
        <v>468</v>
      </c>
      <c r="C6848" s="68" t="s">
        <v>271</v>
      </c>
      <c r="D6848" s="68" t="s">
        <v>531</v>
      </c>
      <c r="E6848" s="68" t="s">
        <v>360</v>
      </c>
      <c r="F6848" s="68" t="s">
        <v>77</v>
      </c>
      <c r="G6848" s="68" t="s">
        <v>273</v>
      </c>
      <c r="H6848" s="68" t="s">
        <v>368</v>
      </c>
      <c r="I6848" s="65">
        <v>76</v>
      </c>
      <c r="J6848" s="65">
        <v>419</v>
      </c>
      <c r="K6848" s="65" t="s">
        <v>262</v>
      </c>
    </row>
    <row r="6849" spans="1:11" ht="12.75" customHeight="1">
      <c r="A6849" s="68" t="s">
        <v>321</v>
      </c>
      <c r="B6849" s="68" t="s">
        <v>468</v>
      </c>
      <c r="C6849" s="68" t="s">
        <v>271</v>
      </c>
      <c r="D6849" s="68" t="s">
        <v>531</v>
      </c>
      <c r="E6849" s="68" t="s">
        <v>360</v>
      </c>
      <c r="F6849" s="68" t="s">
        <v>77</v>
      </c>
      <c r="G6849" s="68" t="s">
        <v>273</v>
      </c>
      <c r="H6849" s="68" t="s">
        <v>491</v>
      </c>
      <c r="I6849" s="65">
        <v>62</v>
      </c>
      <c r="J6849" s="65">
        <v>419</v>
      </c>
      <c r="K6849" s="65" t="s">
        <v>262</v>
      </c>
    </row>
    <row r="6850" spans="1:11" ht="12.75" customHeight="1">
      <c r="A6850" s="68" t="s">
        <v>321</v>
      </c>
      <c r="B6850" s="68" t="s">
        <v>468</v>
      </c>
      <c r="C6850" s="68" t="s">
        <v>271</v>
      </c>
      <c r="D6850" s="68" t="s">
        <v>531</v>
      </c>
      <c r="E6850" s="68" t="s">
        <v>360</v>
      </c>
      <c r="F6850" s="68" t="s">
        <v>77</v>
      </c>
      <c r="G6850" s="68" t="s">
        <v>273</v>
      </c>
      <c r="H6850" s="68" t="s">
        <v>369</v>
      </c>
      <c r="I6850" s="65">
        <v>78</v>
      </c>
      <c r="J6850" s="65">
        <v>419</v>
      </c>
      <c r="K6850" s="65" t="s">
        <v>262</v>
      </c>
    </row>
    <row r="6851" spans="1:11" ht="12.75" customHeight="1">
      <c r="A6851" s="68" t="s">
        <v>321</v>
      </c>
      <c r="B6851" s="68" t="s">
        <v>468</v>
      </c>
      <c r="C6851" s="68" t="s">
        <v>271</v>
      </c>
      <c r="D6851" s="68" t="s">
        <v>531</v>
      </c>
      <c r="E6851" s="68" t="s">
        <v>360</v>
      </c>
      <c r="F6851" s="68" t="s">
        <v>77</v>
      </c>
      <c r="G6851" s="68" t="s">
        <v>273</v>
      </c>
      <c r="H6851" s="68" t="s">
        <v>638</v>
      </c>
      <c r="I6851" s="65">
        <v>64</v>
      </c>
      <c r="J6851" s="65">
        <v>419</v>
      </c>
      <c r="K6851" s="65" t="s">
        <v>262</v>
      </c>
    </row>
    <row r="6852" spans="1:11" ht="12.75" customHeight="1">
      <c r="A6852" s="68" t="s">
        <v>321</v>
      </c>
      <c r="B6852" s="68" t="s">
        <v>468</v>
      </c>
      <c r="C6852" s="68" t="s">
        <v>271</v>
      </c>
      <c r="D6852" s="68" t="s">
        <v>531</v>
      </c>
      <c r="E6852" s="68" t="s">
        <v>360</v>
      </c>
      <c r="F6852" s="68" t="s">
        <v>77</v>
      </c>
      <c r="G6852" s="68" t="s">
        <v>273</v>
      </c>
      <c r="H6852" s="68" t="s">
        <v>408</v>
      </c>
      <c r="I6852" s="65">
        <v>154</v>
      </c>
      <c r="J6852" s="65">
        <v>403</v>
      </c>
      <c r="K6852" s="65" t="s">
        <v>428</v>
      </c>
    </row>
    <row r="6853" spans="1:11" ht="12.75" customHeight="1">
      <c r="A6853" s="68" t="s">
        <v>321</v>
      </c>
      <c r="B6853" s="68" t="s">
        <v>468</v>
      </c>
      <c r="C6853" s="68" t="s">
        <v>271</v>
      </c>
      <c r="D6853" s="68" t="s">
        <v>531</v>
      </c>
      <c r="E6853" s="68" t="s">
        <v>360</v>
      </c>
      <c r="F6853" s="68" t="s">
        <v>77</v>
      </c>
      <c r="G6853" s="68" t="s">
        <v>273</v>
      </c>
      <c r="H6853" s="68" t="s">
        <v>404</v>
      </c>
      <c r="I6853" s="65">
        <v>349</v>
      </c>
      <c r="J6853" s="65">
        <v>403</v>
      </c>
      <c r="K6853" s="65" t="s">
        <v>428</v>
      </c>
    </row>
    <row r="6854" spans="1:11" ht="12.75" customHeight="1">
      <c r="A6854" s="68" t="s">
        <v>321</v>
      </c>
      <c r="B6854" s="68" t="s">
        <v>468</v>
      </c>
      <c r="C6854" s="68" t="s">
        <v>271</v>
      </c>
      <c r="D6854" s="68" t="s">
        <v>531</v>
      </c>
      <c r="E6854" s="68" t="s">
        <v>360</v>
      </c>
      <c r="F6854" s="68" t="s">
        <v>77</v>
      </c>
      <c r="G6854" s="68" t="s">
        <v>273</v>
      </c>
      <c r="H6854" s="68" t="s">
        <v>422</v>
      </c>
      <c r="I6854" s="65">
        <v>310</v>
      </c>
      <c r="J6854" s="65">
        <v>403</v>
      </c>
      <c r="K6854" s="65" t="s">
        <v>428</v>
      </c>
    </row>
    <row r="6855" spans="1:11" ht="12.75" customHeight="1">
      <c r="A6855" s="68" t="s">
        <v>321</v>
      </c>
      <c r="B6855" s="68" t="s">
        <v>468</v>
      </c>
      <c r="C6855" s="68" t="s">
        <v>271</v>
      </c>
      <c r="D6855" s="68" t="s">
        <v>531</v>
      </c>
      <c r="E6855" s="68" t="s">
        <v>360</v>
      </c>
      <c r="F6855" s="68" t="s">
        <v>77</v>
      </c>
      <c r="G6855" s="68" t="s">
        <v>273</v>
      </c>
      <c r="H6855" s="68" t="s">
        <v>258</v>
      </c>
      <c r="I6855" s="65">
        <v>276</v>
      </c>
      <c r="J6855" s="65">
        <v>403</v>
      </c>
      <c r="K6855" s="65" t="s">
        <v>428</v>
      </c>
    </row>
    <row r="6856" spans="1:11" ht="12.75" customHeight="1">
      <c r="A6856" s="68" t="s">
        <v>321</v>
      </c>
      <c r="B6856" s="68" t="s">
        <v>468</v>
      </c>
      <c r="C6856" s="68" t="s">
        <v>271</v>
      </c>
      <c r="D6856" s="68" t="s">
        <v>531</v>
      </c>
      <c r="E6856" s="68" t="s">
        <v>360</v>
      </c>
      <c r="F6856" s="68" t="s">
        <v>77</v>
      </c>
      <c r="G6856" s="68" t="s">
        <v>273</v>
      </c>
      <c r="H6856" s="68" t="s">
        <v>362</v>
      </c>
      <c r="I6856" s="65">
        <v>335</v>
      </c>
      <c r="J6856" s="65">
        <v>403</v>
      </c>
      <c r="K6856" s="65" t="s">
        <v>428</v>
      </c>
    </row>
    <row r="6857" spans="1:11" ht="12.75" customHeight="1">
      <c r="A6857" s="68" t="s">
        <v>321</v>
      </c>
      <c r="B6857" s="68" t="s">
        <v>468</v>
      </c>
      <c r="C6857" s="68" t="s">
        <v>271</v>
      </c>
      <c r="D6857" s="68" t="s">
        <v>531</v>
      </c>
      <c r="E6857" s="68" t="s">
        <v>360</v>
      </c>
      <c r="F6857" s="68" t="s">
        <v>77</v>
      </c>
      <c r="G6857" s="68" t="s">
        <v>273</v>
      </c>
      <c r="H6857" s="68" t="s">
        <v>363</v>
      </c>
      <c r="I6857" s="65">
        <v>430</v>
      </c>
      <c r="J6857" s="65">
        <v>403</v>
      </c>
      <c r="K6857" s="65" t="s">
        <v>428</v>
      </c>
    </row>
    <row r="6858" spans="1:11" ht="12.75" customHeight="1">
      <c r="A6858" s="68" t="s">
        <v>321</v>
      </c>
      <c r="B6858" s="68" t="s">
        <v>468</v>
      </c>
      <c r="C6858" s="68" t="s">
        <v>271</v>
      </c>
      <c r="D6858" s="68" t="s">
        <v>531</v>
      </c>
      <c r="E6858" s="68" t="s">
        <v>360</v>
      </c>
      <c r="F6858" s="68" t="s">
        <v>77</v>
      </c>
      <c r="G6858" s="68" t="s">
        <v>273</v>
      </c>
      <c r="H6858" s="68" t="s">
        <v>364</v>
      </c>
      <c r="I6858" s="65">
        <v>255</v>
      </c>
      <c r="J6858" s="65">
        <v>403</v>
      </c>
      <c r="K6858" s="65" t="s">
        <v>428</v>
      </c>
    </row>
    <row r="6859" spans="1:11" ht="12.75" customHeight="1">
      <c r="A6859" s="68" t="s">
        <v>321</v>
      </c>
      <c r="B6859" s="68" t="s">
        <v>468</v>
      </c>
      <c r="C6859" s="68" t="s">
        <v>271</v>
      </c>
      <c r="D6859" s="68" t="s">
        <v>531</v>
      </c>
      <c r="E6859" s="68" t="s">
        <v>360</v>
      </c>
      <c r="F6859" s="68" t="s">
        <v>77</v>
      </c>
      <c r="G6859" s="68" t="s">
        <v>273</v>
      </c>
      <c r="H6859" s="68" t="s">
        <v>451</v>
      </c>
      <c r="I6859" s="65">
        <v>528</v>
      </c>
      <c r="J6859" s="65">
        <v>403</v>
      </c>
      <c r="K6859" s="65" t="s">
        <v>428</v>
      </c>
    </row>
    <row r="6860" spans="1:11" ht="12.75" customHeight="1">
      <c r="A6860" s="68" t="s">
        <v>321</v>
      </c>
      <c r="B6860" s="68" t="s">
        <v>468</v>
      </c>
      <c r="C6860" s="68" t="s">
        <v>271</v>
      </c>
      <c r="D6860" s="68" t="s">
        <v>531</v>
      </c>
      <c r="E6860" s="68" t="s">
        <v>360</v>
      </c>
      <c r="F6860" s="68" t="s">
        <v>77</v>
      </c>
      <c r="G6860" s="68" t="s">
        <v>273</v>
      </c>
      <c r="H6860" s="68" t="s">
        <v>365</v>
      </c>
      <c r="I6860" s="65">
        <v>324</v>
      </c>
      <c r="J6860" s="65">
        <v>403</v>
      </c>
      <c r="K6860" s="65" t="s">
        <v>428</v>
      </c>
    </row>
    <row r="6861" spans="1:11" ht="12.75" customHeight="1">
      <c r="A6861" s="68" t="s">
        <v>321</v>
      </c>
      <c r="B6861" s="68" t="s">
        <v>468</v>
      </c>
      <c r="C6861" s="68" t="s">
        <v>271</v>
      </c>
      <c r="D6861" s="68" t="s">
        <v>531</v>
      </c>
      <c r="E6861" s="68" t="s">
        <v>360</v>
      </c>
      <c r="F6861" s="68" t="s">
        <v>77</v>
      </c>
      <c r="G6861" s="68" t="s">
        <v>273</v>
      </c>
      <c r="H6861" s="68" t="s">
        <v>366</v>
      </c>
      <c r="I6861" s="65">
        <v>244</v>
      </c>
      <c r="J6861" s="65">
        <v>403</v>
      </c>
      <c r="K6861" s="65" t="s">
        <v>428</v>
      </c>
    </row>
    <row r="6862" spans="1:11" ht="12.75" customHeight="1">
      <c r="A6862" s="68" t="s">
        <v>321</v>
      </c>
      <c r="B6862" s="68" t="s">
        <v>468</v>
      </c>
      <c r="C6862" s="68" t="s">
        <v>271</v>
      </c>
      <c r="D6862" s="68" t="s">
        <v>531</v>
      </c>
      <c r="E6862" s="68" t="s">
        <v>360</v>
      </c>
      <c r="F6862" s="68" t="s">
        <v>77</v>
      </c>
      <c r="G6862" s="68" t="s">
        <v>273</v>
      </c>
      <c r="H6862" s="68" t="s">
        <v>367</v>
      </c>
      <c r="I6862" s="65">
        <v>159</v>
      </c>
      <c r="J6862" s="65">
        <v>403</v>
      </c>
      <c r="K6862" s="65" t="s">
        <v>428</v>
      </c>
    </row>
    <row r="6863" spans="1:11" ht="12.75" customHeight="1">
      <c r="A6863" s="68" t="s">
        <v>321</v>
      </c>
      <c r="B6863" s="68" t="s">
        <v>468</v>
      </c>
      <c r="C6863" s="68" t="s">
        <v>271</v>
      </c>
      <c r="D6863" s="68" t="s">
        <v>531</v>
      </c>
      <c r="E6863" s="68" t="s">
        <v>360</v>
      </c>
      <c r="F6863" s="68" t="s">
        <v>77</v>
      </c>
      <c r="G6863" s="68" t="s">
        <v>273</v>
      </c>
      <c r="H6863" s="68" t="s">
        <v>247</v>
      </c>
      <c r="I6863" s="65">
        <v>331</v>
      </c>
      <c r="J6863" s="65">
        <v>403</v>
      </c>
      <c r="K6863" s="65" t="s">
        <v>428</v>
      </c>
    </row>
    <row r="6864" spans="1:11" ht="12.75" customHeight="1">
      <c r="A6864" s="68" t="s">
        <v>321</v>
      </c>
      <c r="B6864" s="68" t="s">
        <v>468</v>
      </c>
      <c r="C6864" s="68" t="s">
        <v>271</v>
      </c>
      <c r="D6864" s="68" t="s">
        <v>531</v>
      </c>
      <c r="E6864" s="68" t="s">
        <v>360</v>
      </c>
      <c r="F6864" s="68" t="s">
        <v>77</v>
      </c>
      <c r="G6864" s="68" t="s">
        <v>273</v>
      </c>
      <c r="H6864" s="68" t="s">
        <v>375</v>
      </c>
      <c r="I6864" s="65">
        <v>271</v>
      </c>
      <c r="J6864" s="65">
        <v>403</v>
      </c>
      <c r="K6864" s="65" t="s">
        <v>428</v>
      </c>
    </row>
    <row r="6865" spans="1:11" ht="12.75" customHeight="1">
      <c r="A6865" s="68" t="s">
        <v>321</v>
      </c>
      <c r="B6865" s="68" t="s">
        <v>468</v>
      </c>
      <c r="C6865" s="68" t="s">
        <v>271</v>
      </c>
      <c r="D6865" s="68" t="s">
        <v>531</v>
      </c>
      <c r="E6865" s="68" t="s">
        <v>360</v>
      </c>
      <c r="F6865" s="68" t="s">
        <v>77</v>
      </c>
      <c r="G6865" s="68" t="s">
        <v>273</v>
      </c>
      <c r="H6865" s="68" t="s">
        <v>368</v>
      </c>
      <c r="I6865" s="65">
        <v>185</v>
      </c>
      <c r="J6865" s="65">
        <v>403</v>
      </c>
      <c r="K6865" s="65" t="s">
        <v>428</v>
      </c>
    </row>
    <row r="6866" spans="1:11" ht="12.75" customHeight="1">
      <c r="A6866" s="68" t="s">
        <v>321</v>
      </c>
      <c r="B6866" s="68" t="s">
        <v>468</v>
      </c>
      <c r="C6866" s="68" t="s">
        <v>271</v>
      </c>
      <c r="D6866" s="68" t="s">
        <v>531</v>
      </c>
      <c r="E6866" s="68" t="s">
        <v>360</v>
      </c>
      <c r="F6866" s="68" t="s">
        <v>77</v>
      </c>
      <c r="G6866" s="68" t="s">
        <v>273</v>
      </c>
      <c r="H6866" s="68" t="s">
        <v>491</v>
      </c>
      <c r="I6866" s="65">
        <v>139</v>
      </c>
      <c r="J6866" s="65">
        <v>403</v>
      </c>
      <c r="K6866" s="65" t="s">
        <v>428</v>
      </c>
    </row>
    <row r="6867" spans="1:11" ht="12.75" customHeight="1">
      <c r="A6867" s="68" t="s">
        <v>321</v>
      </c>
      <c r="B6867" s="68" t="s">
        <v>468</v>
      </c>
      <c r="C6867" s="68" t="s">
        <v>271</v>
      </c>
      <c r="D6867" s="68" t="s">
        <v>531</v>
      </c>
      <c r="E6867" s="68" t="s">
        <v>360</v>
      </c>
      <c r="F6867" s="68" t="s">
        <v>77</v>
      </c>
      <c r="G6867" s="68" t="s">
        <v>273</v>
      </c>
      <c r="H6867" s="68" t="s">
        <v>369</v>
      </c>
      <c r="I6867" s="65">
        <v>97</v>
      </c>
      <c r="J6867" s="65">
        <v>403</v>
      </c>
      <c r="K6867" s="65" t="s">
        <v>428</v>
      </c>
    </row>
    <row r="6868" spans="1:11" ht="12.75" customHeight="1">
      <c r="A6868" s="68" t="s">
        <v>321</v>
      </c>
      <c r="B6868" s="68" t="s">
        <v>468</v>
      </c>
      <c r="C6868" s="68" t="s">
        <v>271</v>
      </c>
      <c r="D6868" s="68" t="s">
        <v>531</v>
      </c>
      <c r="E6868" s="68" t="s">
        <v>360</v>
      </c>
      <c r="F6868" s="68" t="s">
        <v>77</v>
      </c>
      <c r="G6868" s="68" t="s">
        <v>273</v>
      </c>
      <c r="H6868" s="68" t="s">
        <v>638</v>
      </c>
      <c r="I6868" s="65">
        <v>95</v>
      </c>
      <c r="J6868" s="65">
        <v>403</v>
      </c>
      <c r="K6868" s="65" t="s">
        <v>428</v>
      </c>
    </row>
    <row r="6869" spans="1:11" ht="12.75" customHeight="1">
      <c r="A6869" s="68" t="s">
        <v>321</v>
      </c>
      <c r="B6869" s="68" t="s">
        <v>468</v>
      </c>
      <c r="C6869" s="68" t="s">
        <v>271</v>
      </c>
      <c r="D6869" s="68" t="s">
        <v>531</v>
      </c>
      <c r="E6869" s="68" t="s">
        <v>360</v>
      </c>
      <c r="F6869" s="68" t="s">
        <v>77</v>
      </c>
      <c r="G6869" s="68" t="s">
        <v>273</v>
      </c>
      <c r="H6869" s="68" t="s">
        <v>408</v>
      </c>
      <c r="I6869" s="65">
        <v>23</v>
      </c>
      <c r="J6869" s="65">
        <v>418</v>
      </c>
      <c r="K6869" s="65" t="s">
        <v>429</v>
      </c>
    </row>
    <row r="6870" spans="1:11" ht="12.75" customHeight="1">
      <c r="A6870" s="68" t="s">
        <v>321</v>
      </c>
      <c r="B6870" s="68" t="s">
        <v>468</v>
      </c>
      <c r="C6870" s="68" t="s">
        <v>271</v>
      </c>
      <c r="D6870" s="68" t="s">
        <v>531</v>
      </c>
      <c r="E6870" s="68" t="s">
        <v>360</v>
      </c>
      <c r="F6870" s="68" t="s">
        <v>77</v>
      </c>
      <c r="G6870" s="68" t="s">
        <v>273</v>
      </c>
      <c r="H6870" s="68" t="s">
        <v>404</v>
      </c>
      <c r="I6870" s="65">
        <v>35</v>
      </c>
      <c r="J6870" s="65">
        <v>418</v>
      </c>
      <c r="K6870" s="65" t="s">
        <v>429</v>
      </c>
    </row>
    <row r="6871" spans="1:11" ht="12.75" customHeight="1">
      <c r="A6871" s="68" t="s">
        <v>321</v>
      </c>
      <c r="B6871" s="68" t="s">
        <v>468</v>
      </c>
      <c r="C6871" s="68" t="s">
        <v>271</v>
      </c>
      <c r="D6871" s="68" t="s">
        <v>531</v>
      </c>
      <c r="E6871" s="68" t="s">
        <v>360</v>
      </c>
      <c r="F6871" s="68" t="s">
        <v>77</v>
      </c>
      <c r="G6871" s="68" t="s">
        <v>273</v>
      </c>
      <c r="H6871" s="68" t="s">
        <v>422</v>
      </c>
      <c r="I6871" s="65">
        <v>36</v>
      </c>
      <c r="J6871" s="65">
        <v>418</v>
      </c>
      <c r="K6871" s="65" t="s">
        <v>429</v>
      </c>
    </row>
    <row r="6872" spans="1:11" ht="12.75" customHeight="1">
      <c r="A6872" s="68" t="s">
        <v>321</v>
      </c>
      <c r="B6872" s="68" t="s">
        <v>468</v>
      </c>
      <c r="C6872" s="68" t="s">
        <v>271</v>
      </c>
      <c r="D6872" s="68" t="s">
        <v>531</v>
      </c>
      <c r="E6872" s="68" t="s">
        <v>360</v>
      </c>
      <c r="F6872" s="68" t="s">
        <v>77</v>
      </c>
      <c r="G6872" s="68" t="s">
        <v>273</v>
      </c>
      <c r="H6872" s="68" t="s">
        <v>258</v>
      </c>
      <c r="I6872" s="65">
        <v>33</v>
      </c>
      <c r="J6872" s="65">
        <v>418</v>
      </c>
      <c r="K6872" s="65" t="s">
        <v>429</v>
      </c>
    </row>
    <row r="6873" spans="1:11" ht="12.75" customHeight="1">
      <c r="A6873" s="68" t="s">
        <v>321</v>
      </c>
      <c r="B6873" s="68" t="s">
        <v>468</v>
      </c>
      <c r="C6873" s="68" t="s">
        <v>271</v>
      </c>
      <c r="D6873" s="68" t="s">
        <v>531</v>
      </c>
      <c r="E6873" s="68" t="s">
        <v>360</v>
      </c>
      <c r="F6873" s="68" t="s">
        <v>77</v>
      </c>
      <c r="G6873" s="68" t="s">
        <v>273</v>
      </c>
      <c r="H6873" s="68" t="s">
        <v>362</v>
      </c>
      <c r="I6873" s="65">
        <v>41</v>
      </c>
      <c r="J6873" s="65">
        <v>418</v>
      </c>
      <c r="K6873" s="65" t="s">
        <v>429</v>
      </c>
    </row>
    <row r="6874" spans="1:11" ht="12.75" customHeight="1">
      <c r="A6874" s="68" t="s">
        <v>321</v>
      </c>
      <c r="B6874" s="68" t="s">
        <v>468</v>
      </c>
      <c r="C6874" s="68" t="s">
        <v>271</v>
      </c>
      <c r="D6874" s="68" t="s">
        <v>531</v>
      </c>
      <c r="E6874" s="68" t="s">
        <v>360</v>
      </c>
      <c r="F6874" s="68" t="s">
        <v>77</v>
      </c>
      <c r="G6874" s="68" t="s">
        <v>273</v>
      </c>
      <c r="H6874" s="68" t="s">
        <v>363</v>
      </c>
      <c r="I6874" s="65">
        <v>55</v>
      </c>
      <c r="J6874" s="65">
        <v>418</v>
      </c>
      <c r="K6874" s="65" t="s">
        <v>429</v>
      </c>
    </row>
    <row r="6875" spans="1:11" ht="12.75" customHeight="1">
      <c r="A6875" s="68" t="s">
        <v>321</v>
      </c>
      <c r="B6875" s="68" t="s">
        <v>468</v>
      </c>
      <c r="C6875" s="68" t="s">
        <v>271</v>
      </c>
      <c r="D6875" s="68" t="s">
        <v>531</v>
      </c>
      <c r="E6875" s="68" t="s">
        <v>360</v>
      </c>
      <c r="F6875" s="68" t="s">
        <v>77</v>
      </c>
      <c r="G6875" s="68" t="s">
        <v>273</v>
      </c>
      <c r="H6875" s="68" t="s">
        <v>364</v>
      </c>
      <c r="I6875" s="65">
        <v>19</v>
      </c>
      <c r="J6875" s="65">
        <v>418</v>
      </c>
      <c r="K6875" s="65" t="s">
        <v>429</v>
      </c>
    </row>
    <row r="6876" spans="1:11" ht="12.75" customHeight="1">
      <c r="A6876" s="68" t="s">
        <v>321</v>
      </c>
      <c r="B6876" s="68" t="s">
        <v>468</v>
      </c>
      <c r="C6876" s="68" t="s">
        <v>271</v>
      </c>
      <c r="D6876" s="68" t="s">
        <v>531</v>
      </c>
      <c r="E6876" s="68" t="s">
        <v>360</v>
      </c>
      <c r="F6876" s="68" t="s">
        <v>77</v>
      </c>
      <c r="G6876" s="68" t="s">
        <v>273</v>
      </c>
      <c r="H6876" s="68" t="s">
        <v>451</v>
      </c>
      <c r="I6876" s="65">
        <v>13</v>
      </c>
      <c r="J6876" s="65">
        <v>418</v>
      </c>
      <c r="K6876" s="65" t="s">
        <v>429</v>
      </c>
    </row>
    <row r="6877" spans="1:11" ht="12.75" customHeight="1">
      <c r="A6877" s="68" t="s">
        <v>321</v>
      </c>
      <c r="B6877" s="68" t="s">
        <v>468</v>
      </c>
      <c r="C6877" s="68" t="s">
        <v>271</v>
      </c>
      <c r="D6877" s="68" t="s">
        <v>531</v>
      </c>
      <c r="E6877" s="68" t="s">
        <v>360</v>
      </c>
      <c r="F6877" s="68" t="s">
        <v>77</v>
      </c>
      <c r="G6877" s="68" t="s">
        <v>273</v>
      </c>
      <c r="H6877" s="68" t="s">
        <v>365</v>
      </c>
      <c r="I6877" s="65">
        <v>12</v>
      </c>
      <c r="J6877" s="65">
        <v>418</v>
      </c>
      <c r="K6877" s="65" t="s">
        <v>429</v>
      </c>
    </row>
    <row r="6878" spans="1:11" ht="12.75" customHeight="1">
      <c r="A6878" s="68" t="s">
        <v>321</v>
      </c>
      <c r="B6878" s="68" t="s">
        <v>468</v>
      </c>
      <c r="C6878" s="68" t="s">
        <v>271</v>
      </c>
      <c r="D6878" s="68" t="s">
        <v>531</v>
      </c>
      <c r="E6878" s="68" t="s">
        <v>360</v>
      </c>
      <c r="F6878" s="68" t="s">
        <v>77</v>
      </c>
      <c r="G6878" s="68" t="s">
        <v>273</v>
      </c>
      <c r="H6878" s="68" t="s">
        <v>366</v>
      </c>
      <c r="I6878" s="65">
        <v>10</v>
      </c>
      <c r="J6878" s="65">
        <v>418</v>
      </c>
      <c r="K6878" s="65" t="s">
        <v>429</v>
      </c>
    </row>
    <row r="6879" spans="1:11" ht="12.75" customHeight="1">
      <c r="A6879" s="68" t="s">
        <v>321</v>
      </c>
      <c r="B6879" s="68" t="s">
        <v>468</v>
      </c>
      <c r="C6879" s="68" t="s">
        <v>271</v>
      </c>
      <c r="D6879" s="68" t="s">
        <v>531</v>
      </c>
      <c r="E6879" s="68" t="s">
        <v>360</v>
      </c>
      <c r="F6879" s="68" t="s">
        <v>77</v>
      </c>
      <c r="G6879" s="68" t="s">
        <v>273</v>
      </c>
      <c r="H6879" s="68" t="s">
        <v>367</v>
      </c>
      <c r="I6879" s="65">
        <v>11</v>
      </c>
      <c r="J6879" s="65">
        <v>418</v>
      </c>
      <c r="K6879" s="65" t="s">
        <v>429</v>
      </c>
    </row>
    <row r="6880" spans="1:11" ht="12.75" customHeight="1">
      <c r="A6880" s="68" t="s">
        <v>321</v>
      </c>
      <c r="B6880" s="68" t="s">
        <v>468</v>
      </c>
      <c r="C6880" s="68" t="s">
        <v>271</v>
      </c>
      <c r="D6880" s="68" t="s">
        <v>531</v>
      </c>
      <c r="E6880" s="68" t="s">
        <v>360</v>
      </c>
      <c r="F6880" s="68" t="s">
        <v>77</v>
      </c>
      <c r="G6880" s="68" t="s">
        <v>273</v>
      </c>
      <c r="H6880" s="68" t="s">
        <v>247</v>
      </c>
      <c r="I6880" s="65">
        <v>16</v>
      </c>
      <c r="J6880" s="65">
        <v>418</v>
      </c>
      <c r="K6880" s="65" t="s">
        <v>429</v>
      </c>
    </row>
    <row r="6881" spans="1:11" ht="12.75" customHeight="1">
      <c r="A6881" s="68" t="s">
        <v>321</v>
      </c>
      <c r="B6881" s="68" t="s">
        <v>468</v>
      </c>
      <c r="C6881" s="68" t="s">
        <v>271</v>
      </c>
      <c r="D6881" s="68" t="s">
        <v>531</v>
      </c>
      <c r="E6881" s="68" t="s">
        <v>360</v>
      </c>
      <c r="F6881" s="68" t="s">
        <v>77</v>
      </c>
      <c r="G6881" s="68" t="s">
        <v>273</v>
      </c>
      <c r="H6881" s="68" t="s">
        <v>375</v>
      </c>
      <c r="I6881" s="65">
        <v>16</v>
      </c>
      <c r="J6881" s="65">
        <v>418</v>
      </c>
      <c r="K6881" s="65" t="s">
        <v>429</v>
      </c>
    </row>
    <row r="6882" spans="1:11" ht="12.75" customHeight="1">
      <c r="A6882" s="68" t="s">
        <v>321</v>
      </c>
      <c r="B6882" s="68" t="s">
        <v>468</v>
      </c>
      <c r="C6882" s="68" t="s">
        <v>271</v>
      </c>
      <c r="D6882" s="68" t="s">
        <v>531</v>
      </c>
      <c r="E6882" s="68" t="s">
        <v>360</v>
      </c>
      <c r="F6882" s="68" t="s">
        <v>77</v>
      </c>
      <c r="G6882" s="68" t="s">
        <v>273</v>
      </c>
      <c r="H6882" s="68" t="s">
        <v>368</v>
      </c>
      <c r="I6882" s="65">
        <v>11</v>
      </c>
      <c r="J6882" s="65">
        <v>418</v>
      </c>
      <c r="K6882" s="65" t="s">
        <v>429</v>
      </c>
    </row>
    <row r="6883" spans="1:11" ht="12.75" customHeight="1">
      <c r="A6883" s="68" t="s">
        <v>321</v>
      </c>
      <c r="B6883" s="68" t="s">
        <v>468</v>
      </c>
      <c r="C6883" s="68" t="s">
        <v>271</v>
      </c>
      <c r="D6883" s="68" t="s">
        <v>531</v>
      </c>
      <c r="E6883" s="68" t="s">
        <v>360</v>
      </c>
      <c r="F6883" s="68" t="s">
        <v>77</v>
      </c>
      <c r="G6883" s="68" t="s">
        <v>273</v>
      </c>
      <c r="H6883" s="68" t="s">
        <v>491</v>
      </c>
      <c r="I6883" s="65">
        <v>4</v>
      </c>
      <c r="J6883" s="65">
        <v>418</v>
      </c>
      <c r="K6883" s="65" t="s">
        <v>429</v>
      </c>
    </row>
    <row r="6884" spans="1:11" ht="12.75" customHeight="1">
      <c r="A6884" s="68" t="s">
        <v>321</v>
      </c>
      <c r="B6884" s="68" t="s">
        <v>468</v>
      </c>
      <c r="C6884" s="68" t="s">
        <v>271</v>
      </c>
      <c r="D6884" s="68" t="s">
        <v>531</v>
      </c>
      <c r="E6884" s="68" t="s">
        <v>360</v>
      </c>
      <c r="F6884" s="68" t="s">
        <v>77</v>
      </c>
      <c r="G6884" s="68" t="s">
        <v>273</v>
      </c>
      <c r="H6884" s="68" t="s">
        <v>369</v>
      </c>
      <c r="I6884" s="65">
        <v>7</v>
      </c>
      <c r="J6884" s="65">
        <v>418</v>
      </c>
      <c r="K6884" s="65" t="s">
        <v>429</v>
      </c>
    </row>
    <row r="6885" spans="1:11" ht="12.75" customHeight="1">
      <c r="A6885" s="68" t="s">
        <v>321</v>
      </c>
      <c r="B6885" s="68" t="s">
        <v>468</v>
      </c>
      <c r="C6885" s="68" t="s">
        <v>271</v>
      </c>
      <c r="D6885" s="68" t="s">
        <v>531</v>
      </c>
      <c r="E6885" s="68" t="s">
        <v>360</v>
      </c>
      <c r="F6885" s="68" t="s">
        <v>77</v>
      </c>
      <c r="G6885" s="68" t="s">
        <v>273</v>
      </c>
      <c r="H6885" s="68" t="s">
        <v>638</v>
      </c>
      <c r="I6885" s="65">
        <v>3</v>
      </c>
      <c r="J6885" s="65">
        <v>418</v>
      </c>
      <c r="K6885" s="65" t="s">
        <v>429</v>
      </c>
    </row>
    <row r="6886" spans="1:11" ht="12.75" customHeight="1">
      <c r="A6886" s="68" t="s">
        <v>321</v>
      </c>
      <c r="B6886" s="68" t="s">
        <v>468</v>
      </c>
      <c r="C6886" s="68" t="s">
        <v>271</v>
      </c>
      <c r="D6886" s="68" t="s">
        <v>531</v>
      </c>
      <c r="E6886" s="68" t="s">
        <v>360</v>
      </c>
      <c r="F6886" s="68" t="s">
        <v>77</v>
      </c>
      <c r="G6886" s="68" t="s">
        <v>273</v>
      </c>
      <c r="H6886" s="68" t="s">
        <v>408</v>
      </c>
      <c r="I6886" s="65">
        <v>8</v>
      </c>
      <c r="J6886" s="65">
        <v>406</v>
      </c>
      <c r="K6886" s="65" t="s">
        <v>497</v>
      </c>
    </row>
    <row r="6887" spans="1:11" ht="12.75" customHeight="1">
      <c r="A6887" s="68" t="s">
        <v>321</v>
      </c>
      <c r="B6887" s="68" t="s">
        <v>468</v>
      </c>
      <c r="C6887" s="68" t="s">
        <v>271</v>
      </c>
      <c r="D6887" s="68" t="s">
        <v>531</v>
      </c>
      <c r="E6887" s="68" t="s">
        <v>360</v>
      </c>
      <c r="F6887" s="68" t="s">
        <v>77</v>
      </c>
      <c r="G6887" s="68" t="s">
        <v>273</v>
      </c>
      <c r="H6887" s="68" t="s">
        <v>404</v>
      </c>
      <c r="I6887" s="65">
        <v>28</v>
      </c>
      <c r="J6887" s="65">
        <v>406</v>
      </c>
      <c r="K6887" s="65" t="s">
        <v>497</v>
      </c>
    </row>
    <row r="6888" spans="1:11" ht="12.75" customHeight="1">
      <c r="A6888" s="68" t="s">
        <v>321</v>
      </c>
      <c r="B6888" s="68" t="s">
        <v>468</v>
      </c>
      <c r="C6888" s="68" t="s">
        <v>271</v>
      </c>
      <c r="D6888" s="68" t="s">
        <v>531</v>
      </c>
      <c r="E6888" s="68" t="s">
        <v>360</v>
      </c>
      <c r="F6888" s="68" t="s">
        <v>77</v>
      </c>
      <c r="G6888" s="68" t="s">
        <v>273</v>
      </c>
      <c r="H6888" s="68" t="s">
        <v>422</v>
      </c>
      <c r="I6888" s="65">
        <v>12</v>
      </c>
      <c r="J6888" s="65">
        <v>406</v>
      </c>
      <c r="K6888" s="65" t="s">
        <v>497</v>
      </c>
    </row>
    <row r="6889" spans="1:11" ht="12.75" customHeight="1">
      <c r="A6889" s="68" t="s">
        <v>321</v>
      </c>
      <c r="B6889" s="68" t="s">
        <v>468</v>
      </c>
      <c r="C6889" s="68" t="s">
        <v>271</v>
      </c>
      <c r="D6889" s="68" t="s">
        <v>531</v>
      </c>
      <c r="E6889" s="68" t="s">
        <v>360</v>
      </c>
      <c r="F6889" s="68" t="s">
        <v>77</v>
      </c>
      <c r="G6889" s="68" t="s">
        <v>273</v>
      </c>
      <c r="H6889" s="68" t="s">
        <v>258</v>
      </c>
      <c r="I6889" s="65">
        <v>8</v>
      </c>
      <c r="J6889" s="65">
        <v>406</v>
      </c>
      <c r="K6889" s="65" t="s">
        <v>497</v>
      </c>
    </row>
    <row r="6890" spans="1:11" ht="12.75" customHeight="1">
      <c r="A6890" s="68" t="s">
        <v>321</v>
      </c>
      <c r="B6890" s="68" t="s">
        <v>468</v>
      </c>
      <c r="C6890" s="68" t="s">
        <v>271</v>
      </c>
      <c r="D6890" s="68" t="s">
        <v>531</v>
      </c>
      <c r="E6890" s="68" t="s">
        <v>360</v>
      </c>
      <c r="F6890" s="68" t="s">
        <v>77</v>
      </c>
      <c r="G6890" s="68" t="s">
        <v>273</v>
      </c>
      <c r="H6890" s="68" t="s">
        <v>362</v>
      </c>
      <c r="I6890" s="65">
        <v>5</v>
      </c>
      <c r="J6890" s="65">
        <v>406</v>
      </c>
      <c r="K6890" s="65" t="s">
        <v>497</v>
      </c>
    </row>
    <row r="6891" spans="1:11" ht="12.75" customHeight="1">
      <c r="A6891" s="68" t="s">
        <v>321</v>
      </c>
      <c r="B6891" s="68" t="s">
        <v>468</v>
      </c>
      <c r="C6891" s="68" t="s">
        <v>271</v>
      </c>
      <c r="D6891" s="68" t="s">
        <v>531</v>
      </c>
      <c r="E6891" s="68" t="s">
        <v>360</v>
      </c>
      <c r="F6891" s="68" t="s">
        <v>77</v>
      </c>
      <c r="G6891" s="68" t="s">
        <v>273</v>
      </c>
      <c r="H6891" s="68" t="s">
        <v>363</v>
      </c>
      <c r="I6891" s="65">
        <v>9</v>
      </c>
      <c r="J6891" s="65">
        <v>406</v>
      </c>
      <c r="K6891" s="65" t="s">
        <v>497</v>
      </c>
    </row>
    <row r="6892" spans="1:11" ht="12.75" customHeight="1">
      <c r="A6892" s="68" t="s">
        <v>321</v>
      </c>
      <c r="B6892" s="68" t="s">
        <v>468</v>
      </c>
      <c r="C6892" s="68" t="s">
        <v>271</v>
      </c>
      <c r="D6892" s="68" t="s">
        <v>531</v>
      </c>
      <c r="E6892" s="68" t="s">
        <v>360</v>
      </c>
      <c r="F6892" s="68" t="s">
        <v>77</v>
      </c>
      <c r="G6892" s="68" t="s">
        <v>273</v>
      </c>
      <c r="H6892" s="68" t="s">
        <v>364</v>
      </c>
      <c r="I6892" s="65">
        <v>14</v>
      </c>
      <c r="J6892" s="65">
        <v>406</v>
      </c>
      <c r="K6892" s="65" t="s">
        <v>497</v>
      </c>
    </row>
    <row r="6893" spans="1:11" ht="12.75" customHeight="1">
      <c r="A6893" s="68" t="s">
        <v>321</v>
      </c>
      <c r="B6893" s="68" t="s">
        <v>468</v>
      </c>
      <c r="C6893" s="68" t="s">
        <v>271</v>
      </c>
      <c r="D6893" s="68" t="s">
        <v>531</v>
      </c>
      <c r="E6893" s="68" t="s">
        <v>360</v>
      </c>
      <c r="F6893" s="68" t="s">
        <v>77</v>
      </c>
      <c r="G6893" s="68" t="s">
        <v>273</v>
      </c>
      <c r="H6893" s="68" t="s">
        <v>451</v>
      </c>
      <c r="I6893" s="65">
        <v>6</v>
      </c>
      <c r="J6893" s="65">
        <v>406</v>
      </c>
      <c r="K6893" s="65" t="s">
        <v>497</v>
      </c>
    </row>
    <row r="6894" spans="1:11" ht="12.75" customHeight="1">
      <c r="A6894" s="68" t="s">
        <v>321</v>
      </c>
      <c r="B6894" s="68" t="s">
        <v>468</v>
      </c>
      <c r="C6894" s="68" t="s">
        <v>271</v>
      </c>
      <c r="D6894" s="68" t="s">
        <v>531</v>
      </c>
      <c r="E6894" s="68" t="s">
        <v>360</v>
      </c>
      <c r="F6894" s="68" t="s">
        <v>77</v>
      </c>
      <c r="G6894" s="68" t="s">
        <v>273</v>
      </c>
      <c r="H6894" s="68" t="s">
        <v>365</v>
      </c>
      <c r="I6894" s="65">
        <v>5</v>
      </c>
      <c r="J6894" s="65">
        <v>406</v>
      </c>
      <c r="K6894" s="65" t="s">
        <v>497</v>
      </c>
    </row>
    <row r="6895" spans="1:11" ht="12.75" customHeight="1">
      <c r="A6895" s="68" t="s">
        <v>321</v>
      </c>
      <c r="B6895" s="68" t="s">
        <v>468</v>
      </c>
      <c r="C6895" s="68" t="s">
        <v>271</v>
      </c>
      <c r="D6895" s="68" t="s">
        <v>531</v>
      </c>
      <c r="E6895" s="68" t="s">
        <v>360</v>
      </c>
      <c r="F6895" s="68" t="s">
        <v>77</v>
      </c>
      <c r="G6895" s="68" t="s">
        <v>273</v>
      </c>
      <c r="H6895" s="68" t="s">
        <v>366</v>
      </c>
      <c r="I6895" s="65">
        <v>3</v>
      </c>
      <c r="J6895" s="65">
        <v>406</v>
      </c>
      <c r="K6895" s="65" t="s">
        <v>497</v>
      </c>
    </row>
    <row r="6896" spans="1:11" ht="12.75" customHeight="1">
      <c r="A6896" s="68" t="s">
        <v>321</v>
      </c>
      <c r="B6896" s="68" t="s">
        <v>468</v>
      </c>
      <c r="C6896" s="68" t="s">
        <v>271</v>
      </c>
      <c r="D6896" s="68" t="s">
        <v>531</v>
      </c>
      <c r="E6896" s="68" t="s">
        <v>360</v>
      </c>
      <c r="F6896" s="68" t="s">
        <v>77</v>
      </c>
      <c r="G6896" s="68" t="s">
        <v>273</v>
      </c>
      <c r="H6896" s="68" t="s">
        <v>369</v>
      </c>
      <c r="I6896" s="65">
        <v>3</v>
      </c>
      <c r="J6896" s="65">
        <v>406</v>
      </c>
      <c r="K6896" s="65" t="s">
        <v>497</v>
      </c>
    </row>
    <row r="6897" spans="1:11" ht="12.75" customHeight="1">
      <c r="A6897" s="68" t="s">
        <v>321</v>
      </c>
      <c r="B6897" s="68" t="s">
        <v>468</v>
      </c>
      <c r="C6897" s="68" t="s">
        <v>271</v>
      </c>
      <c r="D6897" s="68" t="s">
        <v>531</v>
      </c>
      <c r="E6897" s="68" t="s">
        <v>360</v>
      </c>
      <c r="F6897" s="68" t="s">
        <v>77</v>
      </c>
      <c r="G6897" s="68" t="s">
        <v>273</v>
      </c>
      <c r="H6897" s="68" t="s">
        <v>638</v>
      </c>
      <c r="I6897" s="65">
        <v>9</v>
      </c>
      <c r="J6897" s="65">
        <v>406</v>
      </c>
      <c r="K6897" s="65" t="s">
        <v>497</v>
      </c>
    </row>
    <row r="6898" spans="1:11" ht="12.75" customHeight="1">
      <c r="A6898" s="68" t="s">
        <v>321</v>
      </c>
      <c r="B6898" s="68" t="s">
        <v>468</v>
      </c>
      <c r="C6898" s="68" t="s">
        <v>271</v>
      </c>
      <c r="D6898" s="68" t="s">
        <v>531</v>
      </c>
      <c r="E6898" s="68" t="s">
        <v>360</v>
      </c>
      <c r="F6898" s="68" t="s">
        <v>77</v>
      </c>
      <c r="G6898" s="68" t="s">
        <v>273</v>
      </c>
      <c r="H6898" s="68" t="s">
        <v>408</v>
      </c>
      <c r="I6898" s="65">
        <v>50</v>
      </c>
      <c r="J6898" s="65">
        <v>604</v>
      </c>
      <c r="K6898" s="65" t="s">
        <v>280</v>
      </c>
    </row>
    <row r="6899" spans="1:11" ht="12.75" customHeight="1">
      <c r="A6899" s="68" t="s">
        <v>321</v>
      </c>
      <c r="B6899" s="68" t="s">
        <v>468</v>
      </c>
      <c r="C6899" s="68" t="s">
        <v>271</v>
      </c>
      <c r="D6899" s="68" t="s">
        <v>531</v>
      </c>
      <c r="E6899" s="68" t="s">
        <v>360</v>
      </c>
      <c r="F6899" s="68" t="s">
        <v>77</v>
      </c>
      <c r="G6899" s="68" t="s">
        <v>273</v>
      </c>
      <c r="H6899" s="68" t="s">
        <v>404</v>
      </c>
      <c r="I6899" s="65">
        <v>262</v>
      </c>
      <c r="J6899" s="65">
        <v>604</v>
      </c>
      <c r="K6899" s="65" t="s">
        <v>280</v>
      </c>
    </row>
    <row r="6900" spans="1:11" ht="12.75" customHeight="1">
      <c r="A6900" s="68" t="s">
        <v>321</v>
      </c>
      <c r="B6900" s="68" t="s">
        <v>468</v>
      </c>
      <c r="C6900" s="68" t="s">
        <v>271</v>
      </c>
      <c r="D6900" s="68" t="s">
        <v>531</v>
      </c>
      <c r="E6900" s="68" t="s">
        <v>360</v>
      </c>
      <c r="F6900" s="68" t="s">
        <v>77</v>
      </c>
      <c r="G6900" s="68" t="s">
        <v>273</v>
      </c>
      <c r="H6900" s="68" t="s">
        <v>422</v>
      </c>
      <c r="I6900" s="65">
        <v>332</v>
      </c>
      <c r="J6900" s="65">
        <v>604</v>
      </c>
      <c r="K6900" s="65" t="s">
        <v>280</v>
      </c>
    </row>
    <row r="6901" spans="1:11" ht="12.75" customHeight="1">
      <c r="A6901" s="68" t="s">
        <v>321</v>
      </c>
      <c r="B6901" s="68" t="s">
        <v>468</v>
      </c>
      <c r="C6901" s="68" t="s">
        <v>271</v>
      </c>
      <c r="D6901" s="68" t="s">
        <v>531</v>
      </c>
      <c r="E6901" s="68" t="s">
        <v>360</v>
      </c>
      <c r="F6901" s="68" t="s">
        <v>77</v>
      </c>
      <c r="G6901" s="68" t="s">
        <v>273</v>
      </c>
      <c r="H6901" s="68" t="s">
        <v>258</v>
      </c>
      <c r="I6901" s="65">
        <v>359</v>
      </c>
      <c r="J6901" s="65">
        <v>604</v>
      </c>
      <c r="K6901" s="65" t="s">
        <v>280</v>
      </c>
    </row>
    <row r="6902" spans="1:11" ht="12.75" customHeight="1">
      <c r="A6902" s="68" t="s">
        <v>321</v>
      </c>
      <c r="B6902" s="68" t="s">
        <v>468</v>
      </c>
      <c r="C6902" s="68" t="s">
        <v>271</v>
      </c>
      <c r="D6902" s="68" t="s">
        <v>531</v>
      </c>
      <c r="E6902" s="68" t="s">
        <v>360</v>
      </c>
      <c r="F6902" s="68" t="s">
        <v>77</v>
      </c>
      <c r="G6902" s="68" t="s">
        <v>273</v>
      </c>
      <c r="H6902" s="68" t="s">
        <v>362</v>
      </c>
      <c r="I6902" s="65">
        <v>275</v>
      </c>
      <c r="J6902" s="65">
        <v>604</v>
      </c>
      <c r="K6902" s="65" t="s">
        <v>280</v>
      </c>
    </row>
    <row r="6903" spans="1:11" ht="12.75" customHeight="1">
      <c r="A6903" s="68" t="s">
        <v>321</v>
      </c>
      <c r="B6903" s="68" t="s">
        <v>468</v>
      </c>
      <c r="C6903" s="68" t="s">
        <v>271</v>
      </c>
      <c r="D6903" s="68" t="s">
        <v>531</v>
      </c>
      <c r="E6903" s="68" t="s">
        <v>360</v>
      </c>
      <c r="F6903" s="68" t="s">
        <v>77</v>
      </c>
      <c r="G6903" s="68" t="s">
        <v>273</v>
      </c>
      <c r="H6903" s="68" t="s">
        <v>363</v>
      </c>
      <c r="I6903" s="65">
        <v>102</v>
      </c>
      <c r="J6903" s="65">
        <v>604</v>
      </c>
      <c r="K6903" s="65" t="s">
        <v>280</v>
      </c>
    </row>
    <row r="6904" spans="1:11" ht="12.75" customHeight="1">
      <c r="A6904" s="68" t="s">
        <v>321</v>
      </c>
      <c r="B6904" s="68" t="s">
        <v>468</v>
      </c>
      <c r="C6904" s="68" t="s">
        <v>271</v>
      </c>
      <c r="D6904" s="68" t="s">
        <v>531</v>
      </c>
      <c r="E6904" s="68" t="s">
        <v>360</v>
      </c>
      <c r="F6904" s="68" t="s">
        <v>77</v>
      </c>
      <c r="G6904" s="68" t="s">
        <v>273</v>
      </c>
      <c r="H6904" s="68" t="s">
        <v>364</v>
      </c>
      <c r="I6904" s="65">
        <v>16</v>
      </c>
      <c r="J6904" s="65">
        <v>604</v>
      </c>
      <c r="K6904" s="65" t="s">
        <v>280</v>
      </c>
    </row>
    <row r="6905" spans="1:11" ht="12.75" customHeight="1">
      <c r="A6905" s="68" t="s">
        <v>321</v>
      </c>
      <c r="B6905" s="68" t="s">
        <v>468</v>
      </c>
      <c r="C6905" s="68" t="s">
        <v>271</v>
      </c>
      <c r="D6905" s="68" t="s">
        <v>531</v>
      </c>
      <c r="E6905" s="68" t="s">
        <v>360</v>
      </c>
      <c r="F6905" s="68" t="s">
        <v>77</v>
      </c>
      <c r="G6905" s="68" t="s">
        <v>273</v>
      </c>
      <c r="H6905" s="68" t="s">
        <v>451</v>
      </c>
      <c r="I6905" s="65">
        <v>5</v>
      </c>
      <c r="J6905" s="65">
        <v>604</v>
      </c>
      <c r="K6905" s="65" t="s">
        <v>280</v>
      </c>
    </row>
    <row r="6906" spans="1:11" ht="12.75" customHeight="1">
      <c r="A6906" s="68" t="s">
        <v>321</v>
      </c>
      <c r="B6906" s="68" t="s">
        <v>468</v>
      </c>
      <c r="C6906" s="68" t="s">
        <v>271</v>
      </c>
      <c r="D6906" s="68" t="s">
        <v>531</v>
      </c>
      <c r="E6906" s="68" t="s">
        <v>360</v>
      </c>
      <c r="F6906" s="68" t="s">
        <v>77</v>
      </c>
      <c r="G6906" s="68" t="s">
        <v>273</v>
      </c>
      <c r="H6906" s="68" t="s">
        <v>365</v>
      </c>
      <c r="I6906" s="65">
        <v>2</v>
      </c>
      <c r="J6906" s="65">
        <v>604</v>
      </c>
      <c r="K6906" s="65" t="s">
        <v>280</v>
      </c>
    </row>
    <row r="6907" spans="1:11" ht="12.75" customHeight="1">
      <c r="A6907" s="68" t="s">
        <v>321</v>
      </c>
      <c r="B6907" s="68" t="s">
        <v>468</v>
      </c>
      <c r="C6907" s="68" t="s">
        <v>271</v>
      </c>
      <c r="D6907" s="68" t="s">
        <v>531</v>
      </c>
      <c r="E6907" s="68" t="s">
        <v>360</v>
      </c>
      <c r="F6907" s="68" t="s">
        <v>77</v>
      </c>
      <c r="G6907" s="68" t="s">
        <v>273</v>
      </c>
      <c r="H6907" s="68" t="s">
        <v>366</v>
      </c>
      <c r="I6907" s="65">
        <v>3</v>
      </c>
      <c r="J6907" s="65">
        <v>604</v>
      </c>
      <c r="K6907" s="65" t="s">
        <v>280</v>
      </c>
    </row>
    <row r="6908" spans="1:11" ht="12.75" customHeight="1">
      <c r="A6908" s="68" t="s">
        <v>321</v>
      </c>
      <c r="B6908" s="68" t="s">
        <v>468</v>
      </c>
      <c r="C6908" s="68" t="s">
        <v>271</v>
      </c>
      <c r="D6908" s="68" t="s">
        <v>531</v>
      </c>
      <c r="E6908" s="68" t="s">
        <v>360</v>
      </c>
      <c r="F6908" s="68" t="s">
        <v>77</v>
      </c>
      <c r="G6908" s="68" t="s">
        <v>273</v>
      </c>
      <c r="H6908" s="68" t="s">
        <v>367</v>
      </c>
      <c r="I6908" s="65">
        <v>8</v>
      </c>
      <c r="J6908" s="65">
        <v>604</v>
      </c>
      <c r="K6908" s="65" t="s">
        <v>280</v>
      </c>
    </row>
    <row r="6909" spans="1:11" ht="12.75" customHeight="1">
      <c r="A6909" s="68" t="s">
        <v>321</v>
      </c>
      <c r="B6909" s="68" t="s">
        <v>468</v>
      </c>
      <c r="C6909" s="68" t="s">
        <v>271</v>
      </c>
      <c r="D6909" s="68" t="s">
        <v>531</v>
      </c>
      <c r="E6909" s="68" t="s">
        <v>360</v>
      </c>
      <c r="F6909" s="68" t="s">
        <v>77</v>
      </c>
      <c r="G6909" s="68" t="s">
        <v>273</v>
      </c>
      <c r="H6909" s="68" t="s">
        <v>247</v>
      </c>
      <c r="I6909" s="65">
        <v>11</v>
      </c>
      <c r="J6909" s="65">
        <v>604</v>
      </c>
      <c r="K6909" s="65" t="s">
        <v>280</v>
      </c>
    </row>
    <row r="6910" spans="1:11" ht="12.75" customHeight="1">
      <c r="A6910" s="68" t="s">
        <v>321</v>
      </c>
      <c r="B6910" s="68" t="s">
        <v>468</v>
      </c>
      <c r="C6910" s="68" t="s">
        <v>271</v>
      </c>
      <c r="D6910" s="68" t="s">
        <v>531</v>
      </c>
      <c r="E6910" s="68" t="s">
        <v>360</v>
      </c>
      <c r="F6910" s="68" t="s">
        <v>77</v>
      </c>
      <c r="G6910" s="68" t="s">
        <v>273</v>
      </c>
      <c r="H6910" s="68" t="s">
        <v>375</v>
      </c>
      <c r="I6910" s="65">
        <v>8</v>
      </c>
      <c r="J6910" s="65">
        <v>604</v>
      </c>
      <c r="K6910" s="65" t="s">
        <v>280</v>
      </c>
    </row>
    <row r="6911" spans="1:11" ht="12.75" customHeight="1">
      <c r="A6911" s="68" t="s">
        <v>321</v>
      </c>
      <c r="B6911" s="68" t="s">
        <v>468</v>
      </c>
      <c r="C6911" s="68" t="s">
        <v>271</v>
      </c>
      <c r="D6911" s="68" t="s">
        <v>531</v>
      </c>
      <c r="E6911" s="68" t="s">
        <v>360</v>
      </c>
      <c r="F6911" s="68" t="s">
        <v>77</v>
      </c>
      <c r="G6911" s="68" t="s">
        <v>273</v>
      </c>
      <c r="H6911" s="68" t="s">
        <v>368</v>
      </c>
      <c r="I6911" s="65">
        <v>12</v>
      </c>
      <c r="J6911" s="65">
        <v>604</v>
      </c>
      <c r="K6911" s="65" t="s">
        <v>280</v>
      </c>
    </row>
    <row r="6912" spans="1:11" ht="12.75" customHeight="1">
      <c r="A6912" s="68" t="s">
        <v>321</v>
      </c>
      <c r="B6912" s="68" t="s">
        <v>468</v>
      </c>
      <c r="C6912" s="68" t="s">
        <v>271</v>
      </c>
      <c r="D6912" s="68" t="s">
        <v>531</v>
      </c>
      <c r="E6912" s="68" t="s">
        <v>360</v>
      </c>
      <c r="F6912" s="68" t="s">
        <v>77</v>
      </c>
      <c r="G6912" s="68" t="s">
        <v>273</v>
      </c>
      <c r="H6912" s="68" t="s">
        <v>491</v>
      </c>
      <c r="I6912" s="65">
        <v>9</v>
      </c>
      <c r="J6912" s="65">
        <v>604</v>
      </c>
      <c r="K6912" s="65" t="s">
        <v>280</v>
      </c>
    </row>
    <row r="6913" spans="1:11" ht="12.75" customHeight="1">
      <c r="A6913" s="68" t="s">
        <v>321</v>
      </c>
      <c r="B6913" s="68" t="s">
        <v>468</v>
      </c>
      <c r="C6913" s="68" t="s">
        <v>271</v>
      </c>
      <c r="D6913" s="68" t="s">
        <v>531</v>
      </c>
      <c r="E6913" s="68" t="s">
        <v>360</v>
      </c>
      <c r="F6913" s="68" t="s">
        <v>77</v>
      </c>
      <c r="G6913" s="68" t="s">
        <v>273</v>
      </c>
      <c r="H6913" s="68" t="s">
        <v>369</v>
      </c>
      <c r="I6913" s="65">
        <v>6</v>
      </c>
      <c r="J6913" s="65">
        <v>604</v>
      </c>
      <c r="K6913" s="65" t="s">
        <v>280</v>
      </c>
    </row>
    <row r="6914" spans="1:11" ht="12.75" customHeight="1">
      <c r="A6914" s="68" t="s">
        <v>321</v>
      </c>
      <c r="B6914" s="68" t="s">
        <v>468</v>
      </c>
      <c r="C6914" s="68" t="s">
        <v>271</v>
      </c>
      <c r="D6914" s="68" t="s">
        <v>531</v>
      </c>
      <c r="E6914" s="68" t="s">
        <v>360</v>
      </c>
      <c r="F6914" s="68" t="s">
        <v>77</v>
      </c>
      <c r="G6914" s="68" t="s">
        <v>273</v>
      </c>
      <c r="H6914" s="68" t="s">
        <v>638</v>
      </c>
      <c r="I6914" s="65">
        <v>14</v>
      </c>
      <c r="J6914" s="65">
        <v>604</v>
      </c>
      <c r="K6914" s="65" t="s">
        <v>280</v>
      </c>
    </row>
    <row r="6915" spans="1:11" ht="12.75" customHeight="1">
      <c r="A6915" s="68" t="s">
        <v>321</v>
      </c>
      <c r="B6915" s="68" t="s">
        <v>468</v>
      </c>
      <c r="C6915" s="68" t="s">
        <v>271</v>
      </c>
      <c r="D6915" s="68" t="s">
        <v>531</v>
      </c>
      <c r="E6915" s="68" t="s">
        <v>360</v>
      </c>
      <c r="F6915" s="68" t="s">
        <v>77</v>
      </c>
      <c r="G6915" s="68" t="s">
        <v>273</v>
      </c>
      <c r="H6915" s="68" t="s">
        <v>408</v>
      </c>
      <c r="I6915" s="65">
        <v>43</v>
      </c>
      <c r="J6915" s="65">
        <v>411</v>
      </c>
      <c r="K6915" s="65" t="s">
        <v>498</v>
      </c>
    </row>
    <row r="6916" spans="1:11" ht="12.75" customHeight="1">
      <c r="A6916" s="68" t="s">
        <v>321</v>
      </c>
      <c r="B6916" s="68" t="s">
        <v>468</v>
      </c>
      <c r="C6916" s="68" t="s">
        <v>271</v>
      </c>
      <c r="D6916" s="68" t="s">
        <v>531</v>
      </c>
      <c r="E6916" s="68" t="s">
        <v>360</v>
      </c>
      <c r="F6916" s="68" t="s">
        <v>77</v>
      </c>
      <c r="G6916" s="68" t="s">
        <v>273</v>
      </c>
      <c r="H6916" s="68" t="s">
        <v>404</v>
      </c>
      <c r="I6916" s="65">
        <v>232</v>
      </c>
      <c r="J6916" s="65">
        <v>411</v>
      </c>
      <c r="K6916" s="65" t="s">
        <v>498</v>
      </c>
    </row>
    <row r="6917" spans="1:11" ht="12.75" customHeight="1">
      <c r="A6917" s="68" t="s">
        <v>321</v>
      </c>
      <c r="B6917" s="68" t="s">
        <v>468</v>
      </c>
      <c r="C6917" s="68" t="s">
        <v>271</v>
      </c>
      <c r="D6917" s="68" t="s">
        <v>531</v>
      </c>
      <c r="E6917" s="68" t="s">
        <v>360</v>
      </c>
      <c r="F6917" s="68" t="s">
        <v>77</v>
      </c>
      <c r="G6917" s="68" t="s">
        <v>273</v>
      </c>
      <c r="H6917" s="68" t="s">
        <v>422</v>
      </c>
      <c r="I6917" s="65">
        <v>286</v>
      </c>
      <c r="J6917" s="65">
        <v>411</v>
      </c>
      <c r="K6917" s="65" t="s">
        <v>498</v>
      </c>
    </row>
    <row r="6918" spans="1:11" ht="12.75" customHeight="1">
      <c r="A6918" s="68" t="s">
        <v>321</v>
      </c>
      <c r="B6918" s="68" t="s">
        <v>468</v>
      </c>
      <c r="C6918" s="68" t="s">
        <v>271</v>
      </c>
      <c r="D6918" s="68" t="s">
        <v>531</v>
      </c>
      <c r="E6918" s="68" t="s">
        <v>360</v>
      </c>
      <c r="F6918" s="68" t="s">
        <v>77</v>
      </c>
      <c r="G6918" s="68" t="s">
        <v>273</v>
      </c>
      <c r="H6918" s="68" t="s">
        <v>258</v>
      </c>
      <c r="I6918" s="65">
        <v>217</v>
      </c>
      <c r="J6918" s="65">
        <v>411</v>
      </c>
      <c r="K6918" s="65" t="s">
        <v>498</v>
      </c>
    </row>
    <row r="6919" spans="1:11" ht="12.75" customHeight="1">
      <c r="A6919" s="68" t="s">
        <v>321</v>
      </c>
      <c r="B6919" s="68" t="s">
        <v>468</v>
      </c>
      <c r="C6919" s="68" t="s">
        <v>271</v>
      </c>
      <c r="D6919" s="68" t="s">
        <v>531</v>
      </c>
      <c r="E6919" s="68" t="s">
        <v>360</v>
      </c>
      <c r="F6919" s="68" t="s">
        <v>77</v>
      </c>
      <c r="G6919" s="68" t="s">
        <v>273</v>
      </c>
      <c r="H6919" s="68" t="s">
        <v>362</v>
      </c>
      <c r="I6919" s="65">
        <v>34</v>
      </c>
      <c r="J6919" s="65">
        <v>411</v>
      </c>
      <c r="K6919" s="65" t="s">
        <v>498</v>
      </c>
    </row>
    <row r="6920" spans="1:11" ht="12.75" customHeight="1">
      <c r="A6920" s="68" t="s">
        <v>321</v>
      </c>
      <c r="B6920" s="68" t="s">
        <v>468</v>
      </c>
      <c r="C6920" s="68" t="s">
        <v>271</v>
      </c>
      <c r="D6920" s="68" t="s">
        <v>531</v>
      </c>
      <c r="E6920" s="68" t="s">
        <v>360</v>
      </c>
      <c r="F6920" s="68" t="s">
        <v>77</v>
      </c>
      <c r="G6920" s="68" t="s">
        <v>273</v>
      </c>
      <c r="H6920" s="68" t="s">
        <v>363</v>
      </c>
      <c r="I6920" s="65">
        <v>164</v>
      </c>
      <c r="J6920" s="65">
        <v>411</v>
      </c>
      <c r="K6920" s="65" t="s">
        <v>498</v>
      </c>
    </row>
    <row r="6921" spans="1:11" ht="12.75" customHeight="1">
      <c r="A6921" s="68" t="s">
        <v>321</v>
      </c>
      <c r="B6921" s="68" t="s">
        <v>468</v>
      </c>
      <c r="C6921" s="68" t="s">
        <v>271</v>
      </c>
      <c r="D6921" s="68" t="s">
        <v>531</v>
      </c>
      <c r="E6921" s="68" t="s">
        <v>360</v>
      </c>
      <c r="F6921" s="68" t="s">
        <v>77</v>
      </c>
      <c r="G6921" s="68" t="s">
        <v>273</v>
      </c>
      <c r="H6921" s="68" t="s">
        <v>364</v>
      </c>
      <c r="I6921" s="65">
        <v>123</v>
      </c>
      <c r="J6921" s="65">
        <v>411</v>
      </c>
      <c r="K6921" s="65" t="s">
        <v>498</v>
      </c>
    </row>
    <row r="6922" spans="1:11" ht="12.75" customHeight="1">
      <c r="A6922" s="68" t="s">
        <v>321</v>
      </c>
      <c r="B6922" s="68" t="s">
        <v>468</v>
      </c>
      <c r="C6922" s="68" t="s">
        <v>271</v>
      </c>
      <c r="D6922" s="68" t="s">
        <v>531</v>
      </c>
      <c r="E6922" s="68" t="s">
        <v>360</v>
      </c>
      <c r="F6922" s="68" t="s">
        <v>77</v>
      </c>
      <c r="G6922" s="68" t="s">
        <v>273</v>
      </c>
      <c r="H6922" s="68" t="s">
        <v>451</v>
      </c>
      <c r="I6922" s="65">
        <v>63</v>
      </c>
      <c r="J6922" s="65">
        <v>411</v>
      </c>
      <c r="K6922" s="65" t="s">
        <v>498</v>
      </c>
    </row>
    <row r="6923" spans="1:11" ht="12.75" customHeight="1">
      <c r="A6923" s="68" t="s">
        <v>321</v>
      </c>
      <c r="B6923" s="68" t="s">
        <v>468</v>
      </c>
      <c r="C6923" s="68" t="s">
        <v>271</v>
      </c>
      <c r="D6923" s="68" t="s">
        <v>531</v>
      </c>
      <c r="E6923" s="68" t="s">
        <v>360</v>
      </c>
      <c r="F6923" s="68" t="s">
        <v>77</v>
      </c>
      <c r="G6923" s="68" t="s">
        <v>273</v>
      </c>
      <c r="H6923" s="68" t="s">
        <v>365</v>
      </c>
      <c r="I6923" s="65">
        <v>52</v>
      </c>
      <c r="J6923" s="65">
        <v>411</v>
      </c>
      <c r="K6923" s="65" t="s">
        <v>498</v>
      </c>
    </row>
    <row r="6924" spans="1:11" ht="12.75" customHeight="1">
      <c r="A6924" s="68" t="s">
        <v>321</v>
      </c>
      <c r="B6924" s="68" t="s">
        <v>468</v>
      </c>
      <c r="C6924" s="68" t="s">
        <v>271</v>
      </c>
      <c r="D6924" s="68" t="s">
        <v>531</v>
      </c>
      <c r="E6924" s="68" t="s">
        <v>360</v>
      </c>
      <c r="F6924" s="68" t="s">
        <v>77</v>
      </c>
      <c r="G6924" s="68" t="s">
        <v>273</v>
      </c>
      <c r="H6924" s="68" t="s">
        <v>366</v>
      </c>
      <c r="I6924" s="65">
        <v>65</v>
      </c>
      <c r="J6924" s="65">
        <v>411</v>
      </c>
      <c r="K6924" s="65" t="s">
        <v>498</v>
      </c>
    </row>
    <row r="6925" spans="1:11" ht="12.75" customHeight="1">
      <c r="A6925" s="68" t="s">
        <v>321</v>
      </c>
      <c r="B6925" s="68" t="s">
        <v>468</v>
      </c>
      <c r="C6925" s="68" t="s">
        <v>271</v>
      </c>
      <c r="D6925" s="68" t="s">
        <v>531</v>
      </c>
      <c r="E6925" s="68" t="s">
        <v>360</v>
      </c>
      <c r="F6925" s="68" t="s">
        <v>77</v>
      </c>
      <c r="G6925" s="68" t="s">
        <v>273</v>
      </c>
      <c r="H6925" s="68" t="s">
        <v>367</v>
      </c>
      <c r="I6925" s="65">
        <v>45</v>
      </c>
      <c r="J6925" s="65">
        <v>411</v>
      </c>
      <c r="K6925" s="65" t="s">
        <v>498</v>
      </c>
    </row>
    <row r="6926" spans="1:11" ht="12.75" customHeight="1">
      <c r="A6926" s="68" t="s">
        <v>321</v>
      </c>
      <c r="B6926" s="68" t="s">
        <v>468</v>
      </c>
      <c r="C6926" s="68" t="s">
        <v>271</v>
      </c>
      <c r="D6926" s="68" t="s">
        <v>531</v>
      </c>
      <c r="E6926" s="68" t="s">
        <v>360</v>
      </c>
      <c r="F6926" s="68" t="s">
        <v>77</v>
      </c>
      <c r="G6926" s="68" t="s">
        <v>273</v>
      </c>
      <c r="H6926" s="68" t="s">
        <v>247</v>
      </c>
      <c r="I6926" s="65">
        <v>95</v>
      </c>
      <c r="J6926" s="65">
        <v>411</v>
      </c>
      <c r="K6926" s="65" t="s">
        <v>498</v>
      </c>
    </row>
    <row r="6927" spans="1:11" ht="12.75" customHeight="1">
      <c r="A6927" s="68" t="s">
        <v>321</v>
      </c>
      <c r="B6927" s="68" t="s">
        <v>468</v>
      </c>
      <c r="C6927" s="68" t="s">
        <v>271</v>
      </c>
      <c r="D6927" s="68" t="s">
        <v>531</v>
      </c>
      <c r="E6927" s="68" t="s">
        <v>360</v>
      </c>
      <c r="F6927" s="68" t="s">
        <v>77</v>
      </c>
      <c r="G6927" s="68" t="s">
        <v>273</v>
      </c>
      <c r="H6927" s="68" t="s">
        <v>375</v>
      </c>
      <c r="I6927" s="65">
        <v>72</v>
      </c>
      <c r="J6927" s="65">
        <v>411</v>
      </c>
      <c r="K6927" s="65" t="s">
        <v>498</v>
      </c>
    </row>
    <row r="6928" spans="1:11" ht="12.75" customHeight="1">
      <c r="A6928" s="68" t="s">
        <v>321</v>
      </c>
      <c r="B6928" s="68" t="s">
        <v>468</v>
      </c>
      <c r="C6928" s="68" t="s">
        <v>271</v>
      </c>
      <c r="D6928" s="68" t="s">
        <v>531</v>
      </c>
      <c r="E6928" s="68" t="s">
        <v>360</v>
      </c>
      <c r="F6928" s="68" t="s">
        <v>77</v>
      </c>
      <c r="G6928" s="68" t="s">
        <v>273</v>
      </c>
      <c r="H6928" s="68" t="s">
        <v>368</v>
      </c>
      <c r="I6928" s="65">
        <v>56</v>
      </c>
      <c r="J6928" s="65">
        <v>411</v>
      </c>
      <c r="K6928" s="65" t="s">
        <v>498</v>
      </c>
    </row>
    <row r="6929" spans="1:11" ht="12.75" customHeight="1">
      <c r="A6929" s="68" t="s">
        <v>321</v>
      </c>
      <c r="B6929" s="68" t="s">
        <v>468</v>
      </c>
      <c r="C6929" s="68" t="s">
        <v>271</v>
      </c>
      <c r="D6929" s="68" t="s">
        <v>531</v>
      </c>
      <c r="E6929" s="68" t="s">
        <v>360</v>
      </c>
      <c r="F6929" s="68" t="s">
        <v>77</v>
      </c>
      <c r="G6929" s="68" t="s">
        <v>273</v>
      </c>
      <c r="H6929" s="68" t="s">
        <v>491</v>
      </c>
      <c r="I6929" s="65">
        <v>32</v>
      </c>
      <c r="J6929" s="65">
        <v>411</v>
      </c>
      <c r="K6929" s="65" t="s">
        <v>498</v>
      </c>
    </row>
    <row r="6930" spans="1:11" ht="12.75" customHeight="1">
      <c r="A6930" s="68" t="s">
        <v>321</v>
      </c>
      <c r="B6930" s="68" t="s">
        <v>468</v>
      </c>
      <c r="C6930" s="68" t="s">
        <v>271</v>
      </c>
      <c r="D6930" s="68" t="s">
        <v>531</v>
      </c>
      <c r="E6930" s="68" t="s">
        <v>360</v>
      </c>
      <c r="F6930" s="68" t="s">
        <v>77</v>
      </c>
      <c r="G6930" s="68" t="s">
        <v>273</v>
      </c>
      <c r="H6930" s="68" t="s">
        <v>369</v>
      </c>
      <c r="I6930" s="65">
        <v>47</v>
      </c>
      <c r="J6930" s="65">
        <v>411</v>
      </c>
      <c r="K6930" s="65" t="s">
        <v>498</v>
      </c>
    </row>
    <row r="6931" spans="1:11" ht="12.75" customHeight="1">
      <c r="A6931" s="68" t="s">
        <v>321</v>
      </c>
      <c r="B6931" s="68" t="s">
        <v>468</v>
      </c>
      <c r="C6931" s="68" t="s">
        <v>271</v>
      </c>
      <c r="D6931" s="68" t="s">
        <v>531</v>
      </c>
      <c r="E6931" s="68" t="s">
        <v>360</v>
      </c>
      <c r="F6931" s="68" t="s">
        <v>77</v>
      </c>
      <c r="G6931" s="68" t="s">
        <v>273</v>
      </c>
      <c r="H6931" s="68" t="s">
        <v>638</v>
      </c>
      <c r="I6931" s="65">
        <v>38</v>
      </c>
      <c r="J6931" s="65">
        <v>411</v>
      </c>
      <c r="K6931" s="65" t="s">
        <v>498</v>
      </c>
    </row>
    <row r="6932" spans="1:11" ht="12.75" customHeight="1">
      <c r="A6932" s="68" t="s">
        <v>321</v>
      </c>
      <c r="B6932" s="68" t="s">
        <v>468</v>
      </c>
      <c r="C6932" s="68" t="s">
        <v>271</v>
      </c>
      <c r="D6932" s="68" t="s">
        <v>531</v>
      </c>
      <c r="E6932" s="68" t="s">
        <v>360</v>
      </c>
      <c r="F6932" s="68" t="s">
        <v>77</v>
      </c>
      <c r="G6932" s="68" t="s">
        <v>273</v>
      </c>
      <c r="H6932" s="68" t="s">
        <v>408</v>
      </c>
      <c r="I6932" s="65">
        <v>216</v>
      </c>
      <c r="J6932" s="65">
        <v>425</v>
      </c>
      <c r="K6932" s="65" t="s">
        <v>379</v>
      </c>
    </row>
    <row r="6933" spans="1:11" ht="12.75" customHeight="1">
      <c r="A6933" s="68" t="s">
        <v>321</v>
      </c>
      <c r="B6933" s="68" t="s">
        <v>468</v>
      </c>
      <c r="C6933" s="68" t="s">
        <v>271</v>
      </c>
      <c r="D6933" s="68" t="s">
        <v>531</v>
      </c>
      <c r="E6933" s="68" t="s">
        <v>360</v>
      </c>
      <c r="F6933" s="68" t="s">
        <v>77</v>
      </c>
      <c r="G6933" s="68" t="s">
        <v>273</v>
      </c>
      <c r="H6933" s="68" t="s">
        <v>404</v>
      </c>
      <c r="I6933" s="65">
        <v>542</v>
      </c>
      <c r="J6933" s="65">
        <v>425</v>
      </c>
      <c r="K6933" s="65" t="s">
        <v>379</v>
      </c>
    </row>
    <row r="6934" spans="1:11" ht="12.75" customHeight="1">
      <c r="A6934" s="68" t="s">
        <v>321</v>
      </c>
      <c r="B6934" s="68" t="s">
        <v>468</v>
      </c>
      <c r="C6934" s="68" t="s">
        <v>271</v>
      </c>
      <c r="D6934" s="68" t="s">
        <v>531</v>
      </c>
      <c r="E6934" s="68" t="s">
        <v>360</v>
      </c>
      <c r="F6934" s="68" t="s">
        <v>77</v>
      </c>
      <c r="G6934" s="68" t="s">
        <v>273</v>
      </c>
      <c r="H6934" s="68" t="s">
        <v>422</v>
      </c>
      <c r="I6934" s="65">
        <v>588</v>
      </c>
      <c r="J6934" s="65">
        <v>425</v>
      </c>
      <c r="K6934" s="65" t="s">
        <v>379</v>
      </c>
    </row>
    <row r="6935" spans="1:11" ht="12.75" customHeight="1">
      <c r="A6935" s="68" t="s">
        <v>321</v>
      </c>
      <c r="B6935" s="68" t="s">
        <v>468</v>
      </c>
      <c r="C6935" s="68" t="s">
        <v>271</v>
      </c>
      <c r="D6935" s="68" t="s">
        <v>531</v>
      </c>
      <c r="E6935" s="68" t="s">
        <v>360</v>
      </c>
      <c r="F6935" s="68" t="s">
        <v>77</v>
      </c>
      <c r="G6935" s="68" t="s">
        <v>273</v>
      </c>
      <c r="H6935" s="68" t="s">
        <v>258</v>
      </c>
      <c r="I6935" s="65">
        <v>445</v>
      </c>
      <c r="J6935" s="65">
        <v>425</v>
      </c>
      <c r="K6935" s="65" t="s">
        <v>379</v>
      </c>
    </row>
    <row r="6936" spans="1:11" ht="12.75" customHeight="1">
      <c r="A6936" s="68" t="s">
        <v>321</v>
      </c>
      <c r="B6936" s="68" t="s">
        <v>468</v>
      </c>
      <c r="C6936" s="68" t="s">
        <v>271</v>
      </c>
      <c r="D6936" s="68" t="s">
        <v>531</v>
      </c>
      <c r="E6936" s="68" t="s">
        <v>360</v>
      </c>
      <c r="F6936" s="68" t="s">
        <v>77</v>
      </c>
      <c r="G6936" s="68" t="s">
        <v>273</v>
      </c>
      <c r="H6936" s="68" t="s">
        <v>362</v>
      </c>
      <c r="I6936" s="65">
        <v>437</v>
      </c>
      <c r="J6936" s="65">
        <v>425</v>
      </c>
      <c r="K6936" s="65" t="s">
        <v>379</v>
      </c>
    </row>
    <row r="6937" spans="1:11" ht="12.75" customHeight="1">
      <c r="A6937" s="68" t="s">
        <v>321</v>
      </c>
      <c r="B6937" s="68" t="s">
        <v>468</v>
      </c>
      <c r="C6937" s="68" t="s">
        <v>271</v>
      </c>
      <c r="D6937" s="68" t="s">
        <v>531</v>
      </c>
      <c r="E6937" s="68" t="s">
        <v>360</v>
      </c>
      <c r="F6937" s="68" t="s">
        <v>77</v>
      </c>
      <c r="G6937" s="68" t="s">
        <v>273</v>
      </c>
      <c r="H6937" s="68" t="s">
        <v>363</v>
      </c>
      <c r="I6937" s="65">
        <v>518</v>
      </c>
      <c r="J6937" s="65">
        <v>425</v>
      </c>
      <c r="K6937" s="65" t="s">
        <v>379</v>
      </c>
    </row>
    <row r="6938" spans="1:11" ht="12.75" customHeight="1">
      <c r="A6938" s="68" t="s">
        <v>321</v>
      </c>
      <c r="B6938" s="68" t="s">
        <v>468</v>
      </c>
      <c r="C6938" s="68" t="s">
        <v>271</v>
      </c>
      <c r="D6938" s="68" t="s">
        <v>531</v>
      </c>
      <c r="E6938" s="68" t="s">
        <v>360</v>
      </c>
      <c r="F6938" s="68" t="s">
        <v>77</v>
      </c>
      <c r="G6938" s="68" t="s">
        <v>273</v>
      </c>
      <c r="H6938" s="68" t="s">
        <v>364</v>
      </c>
      <c r="I6938" s="65">
        <v>279</v>
      </c>
      <c r="J6938" s="65">
        <v>425</v>
      </c>
      <c r="K6938" s="65" t="s">
        <v>379</v>
      </c>
    </row>
    <row r="6939" spans="1:11" ht="12.75" customHeight="1">
      <c r="A6939" s="68" t="s">
        <v>321</v>
      </c>
      <c r="B6939" s="68" t="s">
        <v>468</v>
      </c>
      <c r="C6939" s="68" t="s">
        <v>271</v>
      </c>
      <c r="D6939" s="68" t="s">
        <v>531</v>
      </c>
      <c r="E6939" s="68" t="s">
        <v>360</v>
      </c>
      <c r="F6939" s="68" t="s">
        <v>77</v>
      </c>
      <c r="G6939" s="68" t="s">
        <v>273</v>
      </c>
      <c r="H6939" s="68" t="s">
        <v>451</v>
      </c>
      <c r="I6939" s="65">
        <v>238</v>
      </c>
      <c r="J6939" s="65">
        <v>425</v>
      </c>
      <c r="K6939" s="65" t="s">
        <v>379</v>
      </c>
    </row>
    <row r="6940" spans="1:11" ht="12.75" customHeight="1">
      <c r="A6940" s="68" t="s">
        <v>321</v>
      </c>
      <c r="B6940" s="68" t="s">
        <v>468</v>
      </c>
      <c r="C6940" s="68" t="s">
        <v>271</v>
      </c>
      <c r="D6940" s="68" t="s">
        <v>531</v>
      </c>
      <c r="E6940" s="68" t="s">
        <v>360</v>
      </c>
      <c r="F6940" s="68" t="s">
        <v>77</v>
      </c>
      <c r="G6940" s="68" t="s">
        <v>273</v>
      </c>
      <c r="H6940" s="68" t="s">
        <v>365</v>
      </c>
      <c r="I6940" s="65">
        <v>223</v>
      </c>
      <c r="J6940" s="65">
        <v>425</v>
      </c>
      <c r="K6940" s="65" t="s">
        <v>379</v>
      </c>
    </row>
    <row r="6941" spans="1:11" ht="12.75" customHeight="1">
      <c r="A6941" s="68" t="s">
        <v>321</v>
      </c>
      <c r="B6941" s="68" t="s">
        <v>468</v>
      </c>
      <c r="C6941" s="68" t="s">
        <v>271</v>
      </c>
      <c r="D6941" s="68" t="s">
        <v>531</v>
      </c>
      <c r="E6941" s="68" t="s">
        <v>360</v>
      </c>
      <c r="F6941" s="68" t="s">
        <v>77</v>
      </c>
      <c r="G6941" s="68" t="s">
        <v>273</v>
      </c>
      <c r="H6941" s="68" t="s">
        <v>366</v>
      </c>
      <c r="I6941" s="65">
        <v>116</v>
      </c>
      <c r="J6941" s="65">
        <v>425</v>
      </c>
      <c r="K6941" s="65" t="s">
        <v>379</v>
      </c>
    </row>
    <row r="6942" spans="1:11" ht="12.75" customHeight="1">
      <c r="A6942" s="68" t="s">
        <v>321</v>
      </c>
      <c r="B6942" s="68" t="s">
        <v>468</v>
      </c>
      <c r="C6942" s="68" t="s">
        <v>271</v>
      </c>
      <c r="D6942" s="68" t="s">
        <v>531</v>
      </c>
      <c r="E6942" s="68" t="s">
        <v>360</v>
      </c>
      <c r="F6942" s="68" t="s">
        <v>77</v>
      </c>
      <c r="G6942" s="68" t="s">
        <v>273</v>
      </c>
      <c r="H6942" s="68" t="s">
        <v>367</v>
      </c>
      <c r="I6942" s="65">
        <v>126</v>
      </c>
      <c r="J6942" s="65">
        <v>425</v>
      </c>
      <c r="K6942" s="65" t="s">
        <v>379</v>
      </c>
    </row>
    <row r="6943" spans="1:11" ht="12.75" customHeight="1">
      <c r="A6943" s="68" t="s">
        <v>321</v>
      </c>
      <c r="B6943" s="68" t="s">
        <v>468</v>
      </c>
      <c r="C6943" s="68" t="s">
        <v>271</v>
      </c>
      <c r="D6943" s="68" t="s">
        <v>531</v>
      </c>
      <c r="E6943" s="68" t="s">
        <v>360</v>
      </c>
      <c r="F6943" s="68" t="s">
        <v>77</v>
      </c>
      <c r="G6943" s="68" t="s">
        <v>273</v>
      </c>
      <c r="H6943" s="68" t="s">
        <v>247</v>
      </c>
      <c r="I6943" s="65">
        <v>392</v>
      </c>
      <c r="J6943" s="65">
        <v>425</v>
      </c>
      <c r="K6943" s="65" t="s">
        <v>379</v>
      </c>
    </row>
    <row r="6944" spans="1:11" ht="12.75" customHeight="1">
      <c r="A6944" s="68" t="s">
        <v>321</v>
      </c>
      <c r="B6944" s="68" t="s">
        <v>468</v>
      </c>
      <c r="C6944" s="68" t="s">
        <v>271</v>
      </c>
      <c r="D6944" s="68" t="s">
        <v>531</v>
      </c>
      <c r="E6944" s="68" t="s">
        <v>360</v>
      </c>
      <c r="F6944" s="68" t="s">
        <v>77</v>
      </c>
      <c r="G6944" s="68" t="s">
        <v>273</v>
      </c>
      <c r="H6944" s="68" t="s">
        <v>375</v>
      </c>
      <c r="I6944" s="65">
        <v>312</v>
      </c>
      <c r="J6944" s="65">
        <v>425</v>
      </c>
      <c r="K6944" s="65" t="s">
        <v>379</v>
      </c>
    </row>
    <row r="6945" spans="1:11" ht="12.75" customHeight="1">
      <c r="A6945" s="68" t="s">
        <v>321</v>
      </c>
      <c r="B6945" s="68" t="s">
        <v>468</v>
      </c>
      <c r="C6945" s="68" t="s">
        <v>271</v>
      </c>
      <c r="D6945" s="68" t="s">
        <v>531</v>
      </c>
      <c r="E6945" s="68" t="s">
        <v>360</v>
      </c>
      <c r="F6945" s="68" t="s">
        <v>77</v>
      </c>
      <c r="G6945" s="68" t="s">
        <v>273</v>
      </c>
      <c r="H6945" s="68" t="s">
        <v>368</v>
      </c>
      <c r="I6945" s="65">
        <v>212</v>
      </c>
      <c r="J6945" s="65">
        <v>425</v>
      </c>
      <c r="K6945" s="65" t="s">
        <v>379</v>
      </c>
    </row>
    <row r="6946" spans="1:11" ht="12.75" customHeight="1">
      <c r="A6946" s="68" t="s">
        <v>321</v>
      </c>
      <c r="B6946" s="68" t="s">
        <v>468</v>
      </c>
      <c r="C6946" s="68" t="s">
        <v>271</v>
      </c>
      <c r="D6946" s="68" t="s">
        <v>531</v>
      </c>
      <c r="E6946" s="68" t="s">
        <v>360</v>
      </c>
      <c r="F6946" s="68" t="s">
        <v>77</v>
      </c>
      <c r="G6946" s="68" t="s">
        <v>273</v>
      </c>
      <c r="H6946" s="68" t="s">
        <v>491</v>
      </c>
      <c r="I6946" s="65">
        <v>249</v>
      </c>
      <c r="J6946" s="65">
        <v>425</v>
      </c>
      <c r="K6946" s="65" t="s">
        <v>379</v>
      </c>
    </row>
    <row r="6947" spans="1:11" ht="12.75" customHeight="1">
      <c r="A6947" s="68" t="s">
        <v>321</v>
      </c>
      <c r="B6947" s="68" t="s">
        <v>468</v>
      </c>
      <c r="C6947" s="68" t="s">
        <v>271</v>
      </c>
      <c r="D6947" s="68" t="s">
        <v>531</v>
      </c>
      <c r="E6947" s="68" t="s">
        <v>360</v>
      </c>
      <c r="F6947" s="68" t="s">
        <v>77</v>
      </c>
      <c r="G6947" s="68" t="s">
        <v>273</v>
      </c>
      <c r="H6947" s="68" t="s">
        <v>369</v>
      </c>
      <c r="I6947" s="65">
        <v>186</v>
      </c>
      <c r="J6947" s="65">
        <v>425</v>
      </c>
      <c r="K6947" s="65" t="s">
        <v>379</v>
      </c>
    </row>
    <row r="6948" spans="1:11" ht="12.75" customHeight="1">
      <c r="A6948" s="68" t="s">
        <v>321</v>
      </c>
      <c r="B6948" s="68" t="s">
        <v>468</v>
      </c>
      <c r="C6948" s="68" t="s">
        <v>271</v>
      </c>
      <c r="D6948" s="68" t="s">
        <v>531</v>
      </c>
      <c r="E6948" s="68" t="s">
        <v>360</v>
      </c>
      <c r="F6948" s="68" t="s">
        <v>77</v>
      </c>
      <c r="G6948" s="68" t="s">
        <v>273</v>
      </c>
      <c r="H6948" s="68" t="s">
        <v>638</v>
      </c>
      <c r="I6948" s="65">
        <v>180</v>
      </c>
      <c r="J6948" s="65">
        <v>425</v>
      </c>
      <c r="K6948" s="65" t="s">
        <v>379</v>
      </c>
    </row>
    <row r="6949" spans="1:11" ht="12.75" customHeight="1">
      <c r="A6949" s="68" t="s">
        <v>321</v>
      </c>
      <c r="B6949" s="68" t="s">
        <v>468</v>
      </c>
      <c r="C6949" s="68" t="s">
        <v>271</v>
      </c>
      <c r="D6949" s="68" t="s">
        <v>531</v>
      </c>
      <c r="E6949" s="68" t="s">
        <v>360</v>
      </c>
      <c r="F6949" s="68" t="s">
        <v>77</v>
      </c>
      <c r="G6949" s="68" t="s">
        <v>273</v>
      </c>
      <c r="H6949" s="68" t="s">
        <v>408</v>
      </c>
      <c r="I6949" s="65">
        <v>84</v>
      </c>
      <c r="J6949" s="65">
        <v>429</v>
      </c>
      <c r="K6949" s="65" t="s">
        <v>380</v>
      </c>
    </row>
    <row r="6950" spans="1:11" ht="12.75" customHeight="1">
      <c r="A6950" s="68" t="s">
        <v>321</v>
      </c>
      <c r="B6950" s="68" t="s">
        <v>468</v>
      </c>
      <c r="C6950" s="68" t="s">
        <v>271</v>
      </c>
      <c r="D6950" s="68" t="s">
        <v>531</v>
      </c>
      <c r="E6950" s="68" t="s">
        <v>360</v>
      </c>
      <c r="F6950" s="68" t="s">
        <v>77</v>
      </c>
      <c r="G6950" s="68" t="s">
        <v>273</v>
      </c>
      <c r="H6950" s="68" t="s">
        <v>404</v>
      </c>
      <c r="I6950" s="65">
        <v>179</v>
      </c>
      <c r="J6950" s="65">
        <v>429</v>
      </c>
      <c r="K6950" s="65" t="s">
        <v>380</v>
      </c>
    </row>
    <row r="6951" spans="1:11" ht="12.75" customHeight="1">
      <c r="A6951" s="68" t="s">
        <v>321</v>
      </c>
      <c r="B6951" s="68" t="s">
        <v>468</v>
      </c>
      <c r="C6951" s="68" t="s">
        <v>271</v>
      </c>
      <c r="D6951" s="68" t="s">
        <v>531</v>
      </c>
      <c r="E6951" s="68" t="s">
        <v>360</v>
      </c>
      <c r="F6951" s="68" t="s">
        <v>77</v>
      </c>
      <c r="G6951" s="68" t="s">
        <v>273</v>
      </c>
      <c r="H6951" s="68" t="s">
        <v>422</v>
      </c>
      <c r="I6951" s="65">
        <v>168</v>
      </c>
      <c r="J6951" s="65">
        <v>429</v>
      </c>
      <c r="K6951" s="65" t="s">
        <v>380</v>
      </c>
    </row>
    <row r="6952" spans="1:11" ht="12.75" customHeight="1">
      <c r="A6952" s="68" t="s">
        <v>321</v>
      </c>
      <c r="B6952" s="68" t="s">
        <v>468</v>
      </c>
      <c r="C6952" s="68" t="s">
        <v>271</v>
      </c>
      <c r="D6952" s="68" t="s">
        <v>531</v>
      </c>
      <c r="E6952" s="68" t="s">
        <v>360</v>
      </c>
      <c r="F6952" s="68" t="s">
        <v>77</v>
      </c>
      <c r="G6952" s="68" t="s">
        <v>273</v>
      </c>
      <c r="H6952" s="68" t="s">
        <v>258</v>
      </c>
      <c r="I6952" s="65">
        <v>123</v>
      </c>
      <c r="J6952" s="65">
        <v>429</v>
      </c>
      <c r="K6952" s="65" t="s">
        <v>380</v>
      </c>
    </row>
    <row r="6953" spans="1:11" ht="12.75" customHeight="1">
      <c r="A6953" s="68" t="s">
        <v>321</v>
      </c>
      <c r="B6953" s="68" t="s">
        <v>468</v>
      </c>
      <c r="C6953" s="68" t="s">
        <v>271</v>
      </c>
      <c r="D6953" s="68" t="s">
        <v>531</v>
      </c>
      <c r="E6953" s="68" t="s">
        <v>360</v>
      </c>
      <c r="F6953" s="68" t="s">
        <v>77</v>
      </c>
      <c r="G6953" s="68" t="s">
        <v>273</v>
      </c>
      <c r="H6953" s="68" t="s">
        <v>362</v>
      </c>
      <c r="I6953" s="65">
        <v>130</v>
      </c>
      <c r="J6953" s="65">
        <v>429</v>
      </c>
      <c r="K6953" s="65" t="s">
        <v>380</v>
      </c>
    </row>
    <row r="6954" spans="1:11" ht="12.75" customHeight="1">
      <c r="A6954" s="68" t="s">
        <v>321</v>
      </c>
      <c r="B6954" s="68" t="s">
        <v>468</v>
      </c>
      <c r="C6954" s="68" t="s">
        <v>271</v>
      </c>
      <c r="D6954" s="68" t="s">
        <v>531</v>
      </c>
      <c r="E6954" s="68" t="s">
        <v>360</v>
      </c>
      <c r="F6954" s="68" t="s">
        <v>77</v>
      </c>
      <c r="G6954" s="68" t="s">
        <v>273</v>
      </c>
      <c r="H6954" s="68" t="s">
        <v>363</v>
      </c>
      <c r="I6954" s="65">
        <v>123</v>
      </c>
      <c r="J6954" s="65">
        <v>429</v>
      </c>
      <c r="K6954" s="65" t="s">
        <v>380</v>
      </c>
    </row>
    <row r="6955" spans="1:11" ht="12.75" customHeight="1">
      <c r="A6955" s="68" t="s">
        <v>321</v>
      </c>
      <c r="B6955" s="68" t="s">
        <v>468</v>
      </c>
      <c r="C6955" s="68" t="s">
        <v>271</v>
      </c>
      <c r="D6955" s="68" t="s">
        <v>531</v>
      </c>
      <c r="E6955" s="68" t="s">
        <v>360</v>
      </c>
      <c r="F6955" s="68" t="s">
        <v>77</v>
      </c>
      <c r="G6955" s="68" t="s">
        <v>273</v>
      </c>
      <c r="H6955" s="68" t="s">
        <v>364</v>
      </c>
      <c r="I6955" s="65">
        <v>101</v>
      </c>
      <c r="J6955" s="65">
        <v>429</v>
      </c>
      <c r="K6955" s="65" t="s">
        <v>380</v>
      </c>
    </row>
    <row r="6956" spans="1:11" ht="12.75" customHeight="1">
      <c r="A6956" s="68" t="s">
        <v>321</v>
      </c>
      <c r="B6956" s="68" t="s">
        <v>468</v>
      </c>
      <c r="C6956" s="68" t="s">
        <v>271</v>
      </c>
      <c r="D6956" s="68" t="s">
        <v>531</v>
      </c>
      <c r="E6956" s="68" t="s">
        <v>360</v>
      </c>
      <c r="F6956" s="68" t="s">
        <v>77</v>
      </c>
      <c r="G6956" s="68" t="s">
        <v>273</v>
      </c>
      <c r="H6956" s="68" t="s">
        <v>451</v>
      </c>
      <c r="I6956" s="65">
        <v>93</v>
      </c>
      <c r="J6956" s="65">
        <v>429</v>
      </c>
      <c r="K6956" s="65" t="s">
        <v>380</v>
      </c>
    </row>
    <row r="6957" spans="1:11" ht="12.75" customHeight="1">
      <c r="A6957" s="68" t="s">
        <v>321</v>
      </c>
      <c r="B6957" s="68" t="s">
        <v>468</v>
      </c>
      <c r="C6957" s="68" t="s">
        <v>271</v>
      </c>
      <c r="D6957" s="68" t="s">
        <v>531</v>
      </c>
      <c r="E6957" s="68" t="s">
        <v>360</v>
      </c>
      <c r="F6957" s="68" t="s">
        <v>77</v>
      </c>
      <c r="G6957" s="68" t="s">
        <v>273</v>
      </c>
      <c r="H6957" s="68" t="s">
        <v>365</v>
      </c>
      <c r="I6957" s="65">
        <v>82</v>
      </c>
      <c r="J6957" s="65">
        <v>429</v>
      </c>
      <c r="K6957" s="65" t="s">
        <v>380</v>
      </c>
    </row>
    <row r="6958" spans="1:11" ht="12.75" customHeight="1">
      <c r="A6958" s="68" t="s">
        <v>321</v>
      </c>
      <c r="B6958" s="68" t="s">
        <v>468</v>
      </c>
      <c r="C6958" s="68" t="s">
        <v>271</v>
      </c>
      <c r="D6958" s="68" t="s">
        <v>531</v>
      </c>
      <c r="E6958" s="68" t="s">
        <v>360</v>
      </c>
      <c r="F6958" s="68" t="s">
        <v>77</v>
      </c>
      <c r="G6958" s="68" t="s">
        <v>273</v>
      </c>
      <c r="H6958" s="68" t="s">
        <v>366</v>
      </c>
      <c r="I6958" s="65">
        <v>36</v>
      </c>
      <c r="J6958" s="65">
        <v>429</v>
      </c>
      <c r="K6958" s="65" t="s">
        <v>380</v>
      </c>
    </row>
    <row r="6959" spans="1:11" ht="12.75" customHeight="1">
      <c r="A6959" s="68" t="s">
        <v>321</v>
      </c>
      <c r="B6959" s="68" t="s">
        <v>468</v>
      </c>
      <c r="C6959" s="68" t="s">
        <v>271</v>
      </c>
      <c r="D6959" s="68" t="s">
        <v>531</v>
      </c>
      <c r="E6959" s="68" t="s">
        <v>360</v>
      </c>
      <c r="F6959" s="68" t="s">
        <v>77</v>
      </c>
      <c r="G6959" s="68" t="s">
        <v>273</v>
      </c>
      <c r="H6959" s="68" t="s">
        <v>367</v>
      </c>
      <c r="I6959" s="65">
        <v>20</v>
      </c>
      <c r="J6959" s="65">
        <v>429</v>
      </c>
      <c r="K6959" s="65" t="s">
        <v>380</v>
      </c>
    </row>
    <row r="6960" spans="1:11" ht="12.75" customHeight="1">
      <c r="A6960" s="68" t="s">
        <v>321</v>
      </c>
      <c r="B6960" s="68" t="s">
        <v>468</v>
      </c>
      <c r="C6960" s="68" t="s">
        <v>271</v>
      </c>
      <c r="D6960" s="68" t="s">
        <v>531</v>
      </c>
      <c r="E6960" s="68" t="s">
        <v>360</v>
      </c>
      <c r="F6960" s="68" t="s">
        <v>77</v>
      </c>
      <c r="G6960" s="68" t="s">
        <v>273</v>
      </c>
      <c r="H6960" s="68" t="s">
        <v>247</v>
      </c>
      <c r="I6960" s="65">
        <v>96</v>
      </c>
      <c r="J6960" s="65">
        <v>429</v>
      </c>
      <c r="K6960" s="65" t="s">
        <v>380</v>
      </c>
    </row>
    <row r="6961" spans="1:11" ht="12.75" customHeight="1">
      <c r="A6961" s="68" t="s">
        <v>321</v>
      </c>
      <c r="B6961" s="68" t="s">
        <v>468</v>
      </c>
      <c r="C6961" s="68" t="s">
        <v>271</v>
      </c>
      <c r="D6961" s="68" t="s">
        <v>531</v>
      </c>
      <c r="E6961" s="68" t="s">
        <v>360</v>
      </c>
      <c r="F6961" s="68" t="s">
        <v>77</v>
      </c>
      <c r="G6961" s="68" t="s">
        <v>273</v>
      </c>
      <c r="H6961" s="68" t="s">
        <v>375</v>
      </c>
      <c r="I6961" s="65">
        <v>68</v>
      </c>
      <c r="J6961" s="65">
        <v>429</v>
      </c>
      <c r="K6961" s="65" t="s">
        <v>380</v>
      </c>
    </row>
    <row r="6962" spans="1:11" ht="12.75" customHeight="1">
      <c r="A6962" s="68" t="s">
        <v>321</v>
      </c>
      <c r="B6962" s="68" t="s">
        <v>468</v>
      </c>
      <c r="C6962" s="68" t="s">
        <v>271</v>
      </c>
      <c r="D6962" s="68" t="s">
        <v>531</v>
      </c>
      <c r="E6962" s="68" t="s">
        <v>360</v>
      </c>
      <c r="F6962" s="68" t="s">
        <v>77</v>
      </c>
      <c r="G6962" s="68" t="s">
        <v>273</v>
      </c>
      <c r="H6962" s="68" t="s">
        <v>368</v>
      </c>
      <c r="I6962" s="65">
        <v>68</v>
      </c>
      <c r="J6962" s="65">
        <v>429</v>
      </c>
      <c r="K6962" s="65" t="s">
        <v>380</v>
      </c>
    </row>
    <row r="6963" spans="1:11" ht="12.75" customHeight="1">
      <c r="A6963" s="68" t="s">
        <v>321</v>
      </c>
      <c r="B6963" s="68" t="s">
        <v>468</v>
      </c>
      <c r="C6963" s="68" t="s">
        <v>271</v>
      </c>
      <c r="D6963" s="68" t="s">
        <v>531</v>
      </c>
      <c r="E6963" s="68" t="s">
        <v>360</v>
      </c>
      <c r="F6963" s="68" t="s">
        <v>77</v>
      </c>
      <c r="G6963" s="68" t="s">
        <v>273</v>
      </c>
      <c r="H6963" s="68" t="s">
        <v>491</v>
      </c>
      <c r="I6963" s="65">
        <v>37</v>
      </c>
      <c r="J6963" s="65">
        <v>429</v>
      </c>
      <c r="K6963" s="65" t="s">
        <v>380</v>
      </c>
    </row>
    <row r="6964" spans="1:11" ht="12.75" customHeight="1">
      <c r="A6964" s="68" t="s">
        <v>321</v>
      </c>
      <c r="B6964" s="68" t="s">
        <v>468</v>
      </c>
      <c r="C6964" s="68" t="s">
        <v>271</v>
      </c>
      <c r="D6964" s="68" t="s">
        <v>531</v>
      </c>
      <c r="E6964" s="68" t="s">
        <v>360</v>
      </c>
      <c r="F6964" s="68" t="s">
        <v>77</v>
      </c>
      <c r="G6964" s="68" t="s">
        <v>273</v>
      </c>
      <c r="H6964" s="68" t="s">
        <v>369</v>
      </c>
      <c r="I6964" s="65">
        <v>51</v>
      </c>
      <c r="J6964" s="65">
        <v>429</v>
      </c>
      <c r="K6964" s="65" t="s">
        <v>380</v>
      </c>
    </row>
    <row r="6965" spans="1:11" ht="12.75" customHeight="1">
      <c r="A6965" s="68" t="s">
        <v>321</v>
      </c>
      <c r="B6965" s="68" t="s">
        <v>468</v>
      </c>
      <c r="C6965" s="68" t="s">
        <v>271</v>
      </c>
      <c r="D6965" s="68" t="s">
        <v>531</v>
      </c>
      <c r="E6965" s="68" t="s">
        <v>360</v>
      </c>
      <c r="F6965" s="68" t="s">
        <v>77</v>
      </c>
      <c r="G6965" s="68" t="s">
        <v>273</v>
      </c>
      <c r="H6965" s="68" t="s">
        <v>638</v>
      </c>
      <c r="I6965" s="65">
        <v>29</v>
      </c>
      <c r="J6965" s="65">
        <v>429</v>
      </c>
      <c r="K6965" s="65" t="s">
        <v>380</v>
      </c>
    </row>
    <row r="6966" spans="1:11" ht="12.75" customHeight="1">
      <c r="A6966" s="68" t="s">
        <v>321</v>
      </c>
      <c r="B6966" s="68" t="s">
        <v>468</v>
      </c>
      <c r="C6966" s="68" t="s">
        <v>271</v>
      </c>
      <c r="D6966" s="68" t="s">
        <v>531</v>
      </c>
      <c r="E6966" s="68" t="s">
        <v>360</v>
      </c>
      <c r="F6966" s="68" t="s">
        <v>77</v>
      </c>
      <c r="G6966" s="68" t="s">
        <v>273</v>
      </c>
      <c r="H6966" s="68" t="s">
        <v>408</v>
      </c>
      <c r="I6966" s="65">
        <v>23</v>
      </c>
      <c r="J6966" s="65">
        <v>409</v>
      </c>
      <c r="K6966" s="65" t="s">
        <v>281</v>
      </c>
    </row>
    <row r="6967" spans="1:11" ht="12.75" customHeight="1">
      <c r="A6967" s="68" t="s">
        <v>321</v>
      </c>
      <c r="B6967" s="68" t="s">
        <v>468</v>
      </c>
      <c r="C6967" s="68" t="s">
        <v>271</v>
      </c>
      <c r="D6967" s="68" t="s">
        <v>531</v>
      </c>
      <c r="E6967" s="68" t="s">
        <v>360</v>
      </c>
      <c r="F6967" s="68" t="s">
        <v>77</v>
      </c>
      <c r="G6967" s="68" t="s">
        <v>273</v>
      </c>
      <c r="H6967" s="68" t="s">
        <v>404</v>
      </c>
      <c r="I6967" s="65">
        <v>39</v>
      </c>
      <c r="J6967" s="65">
        <v>409</v>
      </c>
      <c r="K6967" s="65" t="s">
        <v>281</v>
      </c>
    </row>
    <row r="6968" spans="1:11" ht="12.75" customHeight="1">
      <c r="A6968" s="68" t="s">
        <v>321</v>
      </c>
      <c r="B6968" s="68" t="s">
        <v>468</v>
      </c>
      <c r="C6968" s="68" t="s">
        <v>271</v>
      </c>
      <c r="D6968" s="68" t="s">
        <v>531</v>
      </c>
      <c r="E6968" s="68" t="s">
        <v>360</v>
      </c>
      <c r="F6968" s="68" t="s">
        <v>77</v>
      </c>
      <c r="G6968" s="68" t="s">
        <v>273</v>
      </c>
      <c r="H6968" s="68" t="s">
        <v>422</v>
      </c>
      <c r="I6968" s="65">
        <v>39</v>
      </c>
      <c r="J6968" s="65">
        <v>409</v>
      </c>
      <c r="K6968" s="65" t="s">
        <v>281</v>
      </c>
    </row>
    <row r="6969" spans="1:11" ht="12.75" customHeight="1">
      <c r="A6969" s="68" t="s">
        <v>321</v>
      </c>
      <c r="B6969" s="68" t="s">
        <v>468</v>
      </c>
      <c r="C6969" s="68" t="s">
        <v>271</v>
      </c>
      <c r="D6969" s="68" t="s">
        <v>531</v>
      </c>
      <c r="E6969" s="68" t="s">
        <v>360</v>
      </c>
      <c r="F6969" s="68" t="s">
        <v>77</v>
      </c>
      <c r="G6969" s="68" t="s">
        <v>273</v>
      </c>
      <c r="H6969" s="68" t="s">
        <v>258</v>
      </c>
      <c r="I6969" s="65">
        <v>52</v>
      </c>
      <c r="J6969" s="65">
        <v>409</v>
      </c>
      <c r="K6969" s="65" t="s">
        <v>281</v>
      </c>
    </row>
    <row r="6970" spans="1:11" ht="12.75" customHeight="1">
      <c r="A6970" s="68" t="s">
        <v>321</v>
      </c>
      <c r="B6970" s="68" t="s">
        <v>468</v>
      </c>
      <c r="C6970" s="68" t="s">
        <v>271</v>
      </c>
      <c r="D6970" s="68" t="s">
        <v>531</v>
      </c>
      <c r="E6970" s="68" t="s">
        <v>360</v>
      </c>
      <c r="F6970" s="68" t="s">
        <v>77</v>
      </c>
      <c r="G6970" s="68" t="s">
        <v>273</v>
      </c>
      <c r="H6970" s="68" t="s">
        <v>362</v>
      </c>
      <c r="I6970" s="65">
        <v>51</v>
      </c>
      <c r="J6970" s="65">
        <v>409</v>
      </c>
      <c r="K6970" s="65" t="s">
        <v>281</v>
      </c>
    </row>
    <row r="6971" spans="1:11" ht="12.75" customHeight="1">
      <c r="A6971" s="68" t="s">
        <v>321</v>
      </c>
      <c r="B6971" s="68" t="s">
        <v>468</v>
      </c>
      <c r="C6971" s="68" t="s">
        <v>271</v>
      </c>
      <c r="D6971" s="68" t="s">
        <v>531</v>
      </c>
      <c r="E6971" s="68" t="s">
        <v>360</v>
      </c>
      <c r="F6971" s="68" t="s">
        <v>77</v>
      </c>
      <c r="G6971" s="68" t="s">
        <v>273</v>
      </c>
      <c r="H6971" s="68" t="s">
        <v>363</v>
      </c>
      <c r="I6971" s="65">
        <v>49</v>
      </c>
      <c r="J6971" s="65">
        <v>409</v>
      </c>
      <c r="K6971" s="65" t="s">
        <v>281</v>
      </c>
    </row>
    <row r="6972" spans="1:11" ht="12.75" customHeight="1">
      <c r="A6972" s="68" t="s">
        <v>321</v>
      </c>
      <c r="B6972" s="68" t="s">
        <v>468</v>
      </c>
      <c r="C6972" s="68" t="s">
        <v>271</v>
      </c>
      <c r="D6972" s="68" t="s">
        <v>531</v>
      </c>
      <c r="E6972" s="68" t="s">
        <v>360</v>
      </c>
      <c r="F6972" s="68" t="s">
        <v>77</v>
      </c>
      <c r="G6972" s="68" t="s">
        <v>273</v>
      </c>
      <c r="H6972" s="68" t="s">
        <v>364</v>
      </c>
      <c r="I6972" s="65">
        <v>34</v>
      </c>
      <c r="J6972" s="65">
        <v>409</v>
      </c>
      <c r="K6972" s="65" t="s">
        <v>281</v>
      </c>
    </row>
    <row r="6973" spans="1:11" ht="12.75" customHeight="1">
      <c r="A6973" s="68" t="s">
        <v>321</v>
      </c>
      <c r="B6973" s="68" t="s">
        <v>468</v>
      </c>
      <c r="C6973" s="68" t="s">
        <v>271</v>
      </c>
      <c r="D6973" s="68" t="s">
        <v>531</v>
      </c>
      <c r="E6973" s="68" t="s">
        <v>360</v>
      </c>
      <c r="F6973" s="68" t="s">
        <v>77</v>
      </c>
      <c r="G6973" s="68" t="s">
        <v>273</v>
      </c>
      <c r="H6973" s="68" t="s">
        <v>451</v>
      </c>
      <c r="I6973" s="65">
        <v>34</v>
      </c>
      <c r="J6973" s="65">
        <v>409</v>
      </c>
      <c r="K6973" s="65" t="s">
        <v>281</v>
      </c>
    </row>
    <row r="6974" spans="1:11" ht="12.75" customHeight="1">
      <c r="A6974" s="68" t="s">
        <v>321</v>
      </c>
      <c r="B6974" s="68" t="s">
        <v>468</v>
      </c>
      <c r="C6974" s="68" t="s">
        <v>271</v>
      </c>
      <c r="D6974" s="68" t="s">
        <v>531</v>
      </c>
      <c r="E6974" s="68" t="s">
        <v>360</v>
      </c>
      <c r="F6974" s="68" t="s">
        <v>77</v>
      </c>
      <c r="G6974" s="68" t="s">
        <v>273</v>
      </c>
      <c r="H6974" s="68" t="s">
        <v>365</v>
      </c>
      <c r="I6974" s="65">
        <v>22</v>
      </c>
      <c r="J6974" s="65">
        <v>409</v>
      </c>
      <c r="K6974" s="65" t="s">
        <v>281</v>
      </c>
    </row>
    <row r="6975" spans="1:11" ht="12.75" customHeight="1">
      <c r="A6975" s="68" t="s">
        <v>321</v>
      </c>
      <c r="B6975" s="68" t="s">
        <v>468</v>
      </c>
      <c r="C6975" s="68" t="s">
        <v>271</v>
      </c>
      <c r="D6975" s="68" t="s">
        <v>531</v>
      </c>
      <c r="E6975" s="68" t="s">
        <v>360</v>
      </c>
      <c r="F6975" s="68" t="s">
        <v>77</v>
      </c>
      <c r="G6975" s="68" t="s">
        <v>273</v>
      </c>
      <c r="H6975" s="68" t="s">
        <v>366</v>
      </c>
      <c r="I6975" s="65">
        <v>10</v>
      </c>
      <c r="J6975" s="65">
        <v>409</v>
      </c>
      <c r="K6975" s="65" t="s">
        <v>281</v>
      </c>
    </row>
    <row r="6976" spans="1:11" ht="12.75" customHeight="1">
      <c r="A6976" s="68" t="s">
        <v>321</v>
      </c>
      <c r="B6976" s="68" t="s">
        <v>468</v>
      </c>
      <c r="C6976" s="68" t="s">
        <v>271</v>
      </c>
      <c r="D6976" s="68" t="s">
        <v>531</v>
      </c>
      <c r="E6976" s="68" t="s">
        <v>360</v>
      </c>
      <c r="F6976" s="68" t="s">
        <v>77</v>
      </c>
      <c r="G6976" s="68" t="s">
        <v>273</v>
      </c>
      <c r="H6976" s="68" t="s">
        <v>367</v>
      </c>
      <c r="I6976" s="65">
        <v>7</v>
      </c>
      <c r="J6976" s="65">
        <v>409</v>
      </c>
      <c r="K6976" s="65" t="s">
        <v>281</v>
      </c>
    </row>
    <row r="6977" spans="1:11" ht="12.75" customHeight="1">
      <c r="A6977" s="68" t="s">
        <v>321</v>
      </c>
      <c r="B6977" s="68" t="s">
        <v>468</v>
      </c>
      <c r="C6977" s="68" t="s">
        <v>271</v>
      </c>
      <c r="D6977" s="68" t="s">
        <v>531</v>
      </c>
      <c r="E6977" s="68" t="s">
        <v>360</v>
      </c>
      <c r="F6977" s="68" t="s">
        <v>77</v>
      </c>
      <c r="G6977" s="68" t="s">
        <v>273</v>
      </c>
      <c r="H6977" s="68" t="s">
        <v>247</v>
      </c>
      <c r="I6977" s="65">
        <v>41</v>
      </c>
      <c r="J6977" s="65">
        <v>409</v>
      </c>
      <c r="K6977" s="65" t="s">
        <v>281</v>
      </c>
    </row>
    <row r="6978" spans="1:11" ht="12.75" customHeight="1">
      <c r="A6978" s="68" t="s">
        <v>321</v>
      </c>
      <c r="B6978" s="68" t="s">
        <v>468</v>
      </c>
      <c r="C6978" s="68" t="s">
        <v>271</v>
      </c>
      <c r="D6978" s="68" t="s">
        <v>531</v>
      </c>
      <c r="E6978" s="68" t="s">
        <v>360</v>
      </c>
      <c r="F6978" s="68" t="s">
        <v>77</v>
      </c>
      <c r="G6978" s="68" t="s">
        <v>273</v>
      </c>
      <c r="H6978" s="68" t="s">
        <v>375</v>
      </c>
      <c r="I6978" s="65">
        <v>51</v>
      </c>
      <c r="J6978" s="65">
        <v>409</v>
      </c>
      <c r="K6978" s="65" t="s">
        <v>281</v>
      </c>
    </row>
    <row r="6979" spans="1:11" ht="12.75" customHeight="1">
      <c r="A6979" s="68" t="s">
        <v>321</v>
      </c>
      <c r="B6979" s="68" t="s">
        <v>468</v>
      </c>
      <c r="C6979" s="68" t="s">
        <v>271</v>
      </c>
      <c r="D6979" s="68" t="s">
        <v>531</v>
      </c>
      <c r="E6979" s="68" t="s">
        <v>360</v>
      </c>
      <c r="F6979" s="68" t="s">
        <v>77</v>
      </c>
      <c r="G6979" s="68" t="s">
        <v>273</v>
      </c>
      <c r="H6979" s="68" t="s">
        <v>368</v>
      </c>
      <c r="I6979" s="65">
        <v>28</v>
      </c>
      <c r="J6979" s="65">
        <v>409</v>
      </c>
      <c r="K6979" s="65" t="s">
        <v>281</v>
      </c>
    </row>
    <row r="6980" spans="1:11" ht="12.75" customHeight="1">
      <c r="A6980" s="68" t="s">
        <v>321</v>
      </c>
      <c r="B6980" s="68" t="s">
        <v>468</v>
      </c>
      <c r="C6980" s="68" t="s">
        <v>271</v>
      </c>
      <c r="D6980" s="68" t="s">
        <v>531</v>
      </c>
      <c r="E6980" s="68" t="s">
        <v>360</v>
      </c>
      <c r="F6980" s="68" t="s">
        <v>77</v>
      </c>
      <c r="G6980" s="68" t="s">
        <v>273</v>
      </c>
      <c r="H6980" s="68" t="s">
        <v>491</v>
      </c>
      <c r="I6980" s="65">
        <v>34</v>
      </c>
      <c r="J6980" s="65">
        <v>409</v>
      </c>
      <c r="K6980" s="65" t="s">
        <v>281</v>
      </c>
    </row>
    <row r="6981" spans="1:11" ht="12.75" customHeight="1">
      <c r="A6981" s="68" t="s">
        <v>321</v>
      </c>
      <c r="B6981" s="68" t="s">
        <v>468</v>
      </c>
      <c r="C6981" s="68" t="s">
        <v>271</v>
      </c>
      <c r="D6981" s="68" t="s">
        <v>531</v>
      </c>
      <c r="E6981" s="68" t="s">
        <v>360</v>
      </c>
      <c r="F6981" s="68" t="s">
        <v>77</v>
      </c>
      <c r="G6981" s="68" t="s">
        <v>273</v>
      </c>
      <c r="H6981" s="68" t="s">
        <v>369</v>
      </c>
      <c r="I6981" s="65">
        <v>15</v>
      </c>
      <c r="J6981" s="65">
        <v>409</v>
      </c>
      <c r="K6981" s="65" t="s">
        <v>281</v>
      </c>
    </row>
    <row r="6982" spans="1:11" ht="12.75" customHeight="1">
      <c r="A6982" s="68" t="s">
        <v>321</v>
      </c>
      <c r="B6982" s="68" t="s">
        <v>468</v>
      </c>
      <c r="C6982" s="68" t="s">
        <v>271</v>
      </c>
      <c r="D6982" s="68" t="s">
        <v>531</v>
      </c>
      <c r="E6982" s="68" t="s">
        <v>360</v>
      </c>
      <c r="F6982" s="68" t="s">
        <v>77</v>
      </c>
      <c r="G6982" s="68" t="s">
        <v>273</v>
      </c>
      <c r="H6982" s="68" t="s">
        <v>638</v>
      </c>
      <c r="I6982" s="65">
        <v>20</v>
      </c>
      <c r="J6982" s="65">
        <v>409</v>
      </c>
      <c r="K6982" s="65" t="s">
        <v>281</v>
      </c>
    </row>
    <row r="6983" spans="1:11" ht="12.75" customHeight="1">
      <c r="A6983" s="68" t="s">
        <v>321</v>
      </c>
      <c r="B6983" s="68" t="s">
        <v>468</v>
      </c>
      <c r="C6983" s="68" t="s">
        <v>271</v>
      </c>
      <c r="D6983" s="68" t="s">
        <v>531</v>
      </c>
      <c r="E6983" s="68" t="s">
        <v>360</v>
      </c>
      <c r="F6983" s="68" t="s">
        <v>77</v>
      </c>
      <c r="G6983" s="68" t="s">
        <v>273</v>
      </c>
      <c r="H6983" s="68" t="s">
        <v>408</v>
      </c>
      <c r="I6983" s="65">
        <v>275</v>
      </c>
      <c r="J6983" s="65">
        <v>423</v>
      </c>
      <c r="K6983" s="65" t="s">
        <v>381</v>
      </c>
    </row>
    <row r="6984" spans="1:11" ht="12.75" customHeight="1">
      <c r="A6984" s="68" t="s">
        <v>321</v>
      </c>
      <c r="B6984" s="68" t="s">
        <v>468</v>
      </c>
      <c r="C6984" s="68" t="s">
        <v>271</v>
      </c>
      <c r="D6984" s="68" t="s">
        <v>531</v>
      </c>
      <c r="E6984" s="68" t="s">
        <v>360</v>
      </c>
      <c r="F6984" s="68" t="s">
        <v>77</v>
      </c>
      <c r="G6984" s="68" t="s">
        <v>273</v>
      </c>
      <c r="H6984" s="68" t="s">
        <v>404</v>
      </c>
      <c r="I6984" s="65">
        <v>790</v>
      </c>
      <c r="J6984" s="65">
        <v>423</v>
      </c>
      <c r="K6984" s="65" t="s">
        <v>381</v>
      </c>
    </row>
    <row r="6985" spans="1:11" ht="12.75" customHeight="1">
      <c r="A6985" s="68" t="s">
        <v>321</v>
      </c>
      <c r="B6985" s="68" t="s">
        <v>468</v>
      </c>
      <c r="C6985" s="68" t="s">
        <v>271</v>
      </c>
      <c r="D6985" s="68" t="s">
        <v>531</v>
      </c>
      <c r="E6985" s="68" t="s">
        <v>360</v>
      </c>
      <c r="F6985" s="68" t="s">
        <v>77</v>
      </c>
      <c r="G6985" s="68" t="s">
        <v>273</v>
      </c>
      <c r="H6985" s="68" t="s">
        <v>422</v>
      </c>
      <c r="I6985" s="65">
        <v>764</v>
      </c>
      <c r="J6985" s="65">
        <v>423</v>
      </c>
      <c r="K6985" s="65" t="s">
        <v>381</v>
      </c>
    </row>
    <row r="6986" spans="1:11" ht="12.75" customHeight="1">
      <c r="A6986" s="68" t="s">
        <v>321</v>
      </c>
      <c r="B6986" s="68" t="s">
        <v>468</v>
      </c>
      <c r="C6986" s="68" t="s">
        <v>271</v>
      </c>
      <c r="D6986" s="68" t="s">
        <v>531</v>
      </c>
      <c r="E6986" s="68" t="s">
        <v>360</v>
      </c>
      <c r="F6986" s="68" t="s">
        <v>77</v>
      </c>
      <c r="G6986" s="68" t="s">
        <v>273</v>
      </c>
      <c r="H6986" s="68" t="s">
        <v>258</v>
      </c>
      <c r="I6986" s="65">
        <v>737</v>
      </c>
      <c r="J6986" s="65">
        <v>423</v>
      </c>
      <c r="K6986" s="65" t="s">
        <v>381</v>
      </c>
    </row>
    <row r="6987" spans="1:11" ht="12.75" customHeight="1">
      <c r="A6987" s="68" t="s">
        <v>321</v>
      </c>
      <c r="B6987" s="68" t="s">
        <v>468</v>
      </c>
      <c r="C6987" s="68" t="s">
        <v>271</v>
      </c>
      <c r="D6987" s="68" t="s">
        <v>531</v>
      </c>
      <c r="E6987" s="68" t="s">
        <v>360</v>
      </c>
      <c r="F6987" s="68" t="s">
        <v>77</v>
      </c>
      <c r="G6987" s="68" t="s">
        <v>273</v>
      </c>
      <c r="H6987" s="68" t="s">
        <v>362</v>
      </c>
      <c r="I6987" s="65">
        <v>701</v>
      </c>
      <c r="J6987" s="65">
        <v>423</v>
      </c>
      <c r="K6987" s="65" t="s">
        <v>381</v>
      </c>
    </row>
    <row r="6988" spans="1:11" ht="12.75" customHeight="1">
      <c r="A6988" s="68" t="s">
        <v>321</v>
      </c>
      <c r="B6988" s="68" t="s">
        <v>468</v>
      </c>
      <c r="C6988" s="68" t="s">
        <v>271</v>
      </c>
      <c r="D6988" s="68" t="s">
        <v>531</v>
      </c>
      <c r="E6988" s="68" t="s">
        <v>360</v>
      </c>
      <c r="F6988" s="68" t="s">
        <v>77</v>
      </c>
      <c r="G6988" s="68" t="s">
        <v>273</v>
      </c>
      <c r="H6988" s="68" t="s">
        <v>363</v>
      </c>
      <c r="I6988" s="65">
        <v>694</v>
      </c>
      <c r="J6988" s="65">
        <v>423</v>
      </c>
      <c r="K6988" s="65" t="s">
        <v>381</v>
      </c>
    </row>
    <row r="6989" spans="1:11" ht="12.75" customHeight="1">
      <c r="A6989" s="68" t="s">
        <v>321</v>
      </c>
      <c r="B6989" s="68" t="s">
        <v>468</v>
      </c>
      <c r="C6989" s="68" t="s">
        <v>271</v>
      </c>
      <c r="D6989" s="68" t="s">
        <v>531</v>
      </c>
      <c r="E6989" s="68" t="s">
        <v>360</v>
      </c>
      <c r="F6989" s="68" t="s">
        <v>77</v>
      </c>
      <c r="G6989" s="68" t="s">
        <v>273</v>
      </c>
      <c r="H6989" s="68" t="s">
        <v>364</v>
      </c>
      <c r="I6989" s="65">
        <v>296</v>
      </c>
      <c r="J6989" s="65">
        <v>423</v>
      </c>
      <c r="K6989" s="65" t="s">
        <v>381</v>
      </c>
    </row>
    <row r="6990" spans="1:11" ht="12.75" customHeight="1">
      <c r="A6990" s="68" t="s">
        <v>321</v>
      </c>
      <c r="B6990" s="68" t="s">
        <v>468</v>
      </c>
      <c r="C6990" s="68" t="s">
        <v>271</v>
      </c>
      <c r="D6990" s="68" t="s">
        <v>531</v>
      </c>
      <c r="E6990" s="68" t="s">
        <v>360</v>
      </c>
      <c r="F6990" s="68" t="s">
        <v>77</v>
      </c>
      <c r="G6990" s="68" t="s">
        <v>273</v>
      </c>
      <c r="H6990" s="68" t="s">
        <v>451</v>
      </c>
      <c r="I6990" s="65">
        <v>368</v>
      </c>
      <c r="J6990" s="65">
        <v>423</v>
      </c>
      <c r="K6990" s="65" t="s">
        <v>381</v>
      </c>
    </row>
    <row r="6991" spans="1:11" ht="12.75" customHeight="1">
      <c r="A6991" s="68" t="s">
        <v>321</v>
      </c>
      <c r="B6991" s="68" t="s">
        <v>468</v>
      </c>
      <c r="C6991" s="68" t="s">
        <v>271</v>
      </c>
      <c r="D6991" s="68" t="s">
        <v>531</v>
      </c>
      <c r="E6991" s="68" t="s">
        <v>360</v>
      </c>
      <c r="F6991" s="68" t="s">
        <v>77</v>
      </c>
      <c r="G6991" s="68" t="s">
        <v>273</v>
      </c>
      <c r="H6991" s="68" t="s">
        <v>365</v>
      </c>
      <c r="I6991" s="65">
        <v>242</v>
      </c>
      <c r="J6991" s="65">
        <v>423</v>
      </c>
      <c r="K6991" s="65" t="s">
        <v>381</v>
      </c>
    </row>
    <row r="6992" spans="1:11" ht="12.75" customHeight="1">
      <c r="A6992" s="68" t="s">
        <v>321</v>
      </c>
      <c r="B6992" s="68" t="s">
        <v>468</v>
      </c>
      <c r="C6992" s="68" t="s">
        <v>271</v>
      </c>
      <c r="D6992" s="68" t="s">
        <v>531</v>
      </c>
      <c r="E6992" s="68" t="s">
        <v>360</v>
      </c>
      <c r="F6992" s="68" t="s">
        <v>77</v>
      </c>
      <c r="G6992" s="68" t="s">
        <v>273</v>
      </c>
      <c r="H6992" s="68" t="s">
        <v>366</v>
      </c>
      <c r="I6992" s="65">
        <v>191</v>
      </c>
      <c r="J6992" s="65">
        <v>423</v>
      </c>
      <c r="K6992" s="65" t="s">
        <v>381</v>
      </c>
    </row>
    <row r="6993" spans="1:11" ht="12.75" customHeight="1">
      <c r="A6993" s="68" t="s">
        <v>321</v>
      </c>
      <c r="B6993" s="68" t="s">
        <v>468</v>
      </c>
      <c r="C6993" s="68" t="s">
        <v>271</v>
      </c>
      <c r="D6993" s="68" t="s">
        <v>531</v>
      </c>
      <c r="E6993" s="68" t="s">
        <v>360</v>
      </c>
      <c r="F6993" s="68" t="s">
        <v>77</v>
      </c>
      <c r="G6993" s="68" t="s">
        <v>273</v>
      </c>
      <c r="H6993" s="68" t="s">
        <v>367</v>
      </c>
      <c r="I6993" s="65">
        <v>100</v>
      </c>
      <c r="J6993" s="65">
        <v>423</v>
      </c>
      <c r="K6993" s="65" t="s">
        <v>381</v>
      </c>
    </row>
    <row r="6994" spans="1:11" ht="12.75" customHeight="1">
      <c r="A6994" s="68" t="s">
        <v>321</v>
      </c>
      <c r="B6994" s="68" t="s">
        <v>468</v>
      </c>
      <c r="C6994" s="68" t="s">
        <v>271</v>
      </c>
      <c r="D6994" s="68" t="s">
        <v>531</v>
      </c>
      <c r="E6994" s="68" t="s">
        <v>360</v>
      </c>
      <c r="F6994" s="68" t="s">
        <v>77</v>
      </c>
      <c r="G6994" s="68" t="s">
        <v>273</v>
      </c>
      <c r="H6994" s="68" t="s">
        <v>247</v>
      </c>
      <c r="I6994" s="65">
        <v>340</v>
      </c>
      <c r="J6994" s="65">
        <v>423</v>
      </c>
      <c r="K6994" s="65" t="s">
        <v>381</v>
      </c>
    </row>
    <row r="6995" spans="1:11" ht="12.75" customHeight="1">
      <c r="A6995" s="68" t="s">
        <v>321</v>
      </c>
      <c r="B6995" s="68" t="s">
        <v>468</v>
      </c>
      <c r="C6995" s="68" t="s">
        <v>271</v>
      </c>
      <c r="D6995" s="68" t="s">
        <v>531</v>
      </c>
      <c r="E6995" s="68" t="s">
        <v>360</v>
      </c>
      <c r="F6995" s="68" t="s">
        <v>77</v>
      </c>
      <c r="G6995" s="68" t="s">
        <v>273</v>
      </c>
      <c r="H6995" s="68" t="s">
        <v>375</v>
      </c>
      <c r="I6995" s="65">
        <v>311</v>
      </c>
      <c r="J6995" s="65">
        <v>423</v>
      </c>
      <c r="K6995" s="65" t="s">
        <v>381</v>
      </c>
    </row>
    <row r="6996" spans="1:11" ht="12.75" customHeight="1">
      <c r="A6996" s="68" t="s">
        <v>321</v>
      </c>
      <c r="B6996" s="68" t="s">
        <v>468</v>
      </c>
      <c r="C6996" s="68" t="s">
        <v>271</v>
      </c>
      <c r="D6996" s="68" t="s">
        <v>531</v>
      </c>
      <c r="E6996" s="68" t="s">
        <v>360</v>
      </c>
      <c r="F6996" s="68" t="s">
        <v>77</v>
      </c>
      <c r="G6996" s="68" t="s">
        <v>273</v>
      </c>
      <c r="H6996" s="68" t="s">
        <v>368</v>
      </c>
      <c r="I6996" s="65">
        <v>188</v>
      </c>
      <c r="J6996" s="65">
        <v>423</v>
      </c>
      <c r="K6996" s="65" t="s">
        <v>381</v>
      </c>
    </row>
    <row r="6997" spans="1:11" ht="12.75" customHeight="1">
      <c r="A6997" s="68" t="s">
        <v>321</v>
      </c>
      <c r="B6997" s="68" t="s">
        <v>468</v>
      </c>
      <c r="C6997" s="68" t="s">
        <v>271</v>
      </c>
      <c r="D6997" s="68" t="s">
        <v>531</v>
      </c>
      <c r="E6997" s="68" t="s">
        <v>360</v>
      </c>
      <c r="F6997" s="68" t="s">
        <v>77</v>
      </c>
      <c r="G6997" s="68" t="s">
        <v>273</v>
      </c>
      <c r="H6997" s="68" t="s">
        <v>491</v>
      </c>
      <c r="I6997" s="65">
        <v>156</v>
      </c>
      <c r="J6997" s="65">
        <v>423</v>
      </c>
      <c r="K6997" s="65" t="s">
        <v>381</v>
      </c>
    </row>
    <row r="6998" spans="1:11" ht="12.75" customHeight="1">
      <c r="A6998" s="68" t="s">
        <v>321</v>
      </c>
      <c r="B6998" s="68" t="s">
        <v>468</v>
      </c>
      <c r="C6998" s="68" t="s">
        <v>271</v>
      </c>
      <c r="D6998" s="68" t="s">
        <v>531</v>
      </c>
      <c r="E6998" s="68" t="s">
        <v>360</v>
      </c>
      <c r="F6998" s="68" t="s">
        <v>77</v>
      </c>
      <c r="G6998" s="68" t="s">
        <v>273</v>
      </c>
      <c r="H6998" s="68" t="s">
        <v>369</v>
      </c>
      <c r="I6998" s="65">
        <v>92</v>
      </c>
      <c r="J6998" s="65">
        <v>423</v>
      </c>
      <c r="K6998" s="65" t="s">
        <v>381</v>
      </c>
    </row>
    <row r="6999" spans="1:11" ht="12.75" customHeight="1">
      <c r="A6999" s="68" t="s">
        <v>321</v>
      </c>
      <c r="B6999" s="68" t="s">
        <v>468</v>
      </c>
      <c r="C6999" s="68" t="s">
        <v>271</v>
      </c>
      <c r="D6999" s="68" t="s">
        <v>531</v>
      </c>
      <c r="E6999" s="68" t="s">
        <v>360</v>
      </c>
      <c r="F6999" s="68" t="s">
        <v>77</v>
      </c>
      <c r="G6999" s="68" t="s">
        <v>273</v>
      </c>
      <c r="H6999" s="68" t="s">
        <v>638</v>
      </c>
      <c r="I6999" s="65">
        <v>84</v>
      </c>
      <c r="J6999" s="65">
        <v>423</v>
      </c>
      <c r="K6999" s="65" t="s">
        <v>381</v>
      </c>
    </row>
    <row r="7000" spans="1:11" ht="12.75" customHeight="1">
      <c r="A7000" s="68" t="s">
        <v>321</v>
      </c>
      <c r="B7000" s="68" t="s">
        <v>468</v>
      </c>
      <c r="C7000" s="68" t="s">
        <v>271</v>
      </c>
      <c r="D7000" s="68" t="s">
        <v>531</v>
      </c>
      <c r="E7000" s="68" t="s">
        <v>360</v>
      </c>
      <c r="F7000" s="68" t="s">
        <v>77</v>
      </c>
      <c r="G7000" s="68" t="s">
        <v>273</v>
      </c>
      <c r="H7000" s="68" t="s">
        <v>408</v>
      </c>
      <c r="I7000" s="65">
        <v>24</v>
      </c>
      <c r="J7000" s="65">
        <v>420</v>
      </c>
      <c r="K7000" s="65" t="s">
        <v>274</v>
      </c>
    </row>
    <row r="7001" spans="1:11" ht="12.75" customHeight="1">
      <c r="A7001" s="68" t="s">
        <v>321</v>
      </c>
      <c r="B7001" s="68" t="s">
        <v>468</v>
      </c>
      <c r="C7001" s="68" t="s">
        <v>271</v>
      </c>
      <c r="D7001" s="68" t="s">
        <v>531</v>
      </c>
      <c r="E7001" s="68" t="s">
        <v>360</v>
      </c>
      <c r="F7001" s="68" t="s">
        <v>77</v>
      </c>
      <c r="G7001" s="68" t="s">
        <v>273</v>
      </c>
      <c r="H7001" s="68" t="s">
        <v>404</v>
      </c>
      <c r="I7001" s="65">
        <v>126</v>
      </c>
      <c r="J7001" s="65">
        <v>420</v>
      </c>
      <c r="K7001" s="65" t="s">
        <v>274</v>
      </c>
    </row>
    <row r="7002" spans="1:11" ht="12.75" customHeight="1">
      <c r="A7002" s="68" t="s">
        <v>321</v>
      </c>
      <c r="B7002" s="68" t="s">
        <v>468</v>
      </c>
      <c r="C7002" s="68" t="s">
        <v>271</v>
      </c>
      <c r="D7002" s="68" t="s">
        <v>531</v>
      </c>
      <c r="E7002" s="68" t="s">
        <v>360</v>
      </c>
      <c r="F7002" s="68" t="s">
        <v>77</v>
      </c>
      <c r="G7002" s="68" t="s">
        <v>273</v>
      </c>
      <c r="H7002" s="68" t="s">
        <v>422</v>
      </c>
      <c r="I7002" s="65">
        <v>174</v>
      </c>
      <c r="J7002" s="65">
        <v>420</v>
      </c>
      <c r="K7002" s="65" t="s">
        <v>274</v>
      </c>
    </row>
    <row r="7003" spans="1:11" ht="12.75" customHeight="1">
      <c r="A7003" s="68" t="s">
        <v>321</v>
      </c>
      <c r="B7003" s="68" t="s">
        <v>468</v>
      </c>
      <c r="C7003" s="68" t="s">
        <v>271</v>
      </c>
      <c r="D7003" s="68" t="s">
        <v>531</v>
      </c>
      <c r="E7003" s="68" t="s">
        <v>360</v>
      </c>
      <c r="F7003" s="68" t="s">
        <v>77</v>
      </c>
      <c r="G7003" s="68" t="s">
        <v>273</v>
      </c>
      <c r="H7003" s="68" t="s">
        <v>258</v>
      </c>
      <c r="I7003" s="65">
        <v>118</v>
      </c>
      <c r="J7003" s="65">
        <v>420</v>
      </c>
      <c r="K7003" s="65" t="s">
        <v>274</v>
      </c>
    </row>
    <row r="7004" spans="1:11" ht="12.75" customHeight="1">
      <c r="A7004" s="68" t="s">
        <v>321</v>
      </c>
      <c r="B7004" s="68" t="s">
        <v>468</v>
      </c>
      <c r="C7004" s="68" t="s">
        <v>271</v>
      </c>
      <c r="D7004" s="68" t="s">
        <v>531</v>
      </c>
      <c r="E7004" s="68" t="s">
        <v>360</v>
      </c>
      <c r="F7004" s="68" t="s">
        <v>77</v>
      </c>
      <c r="G7004" s="68" t="s">
        <v>273</v>
      </c>
      <c r="H7004" s="68" t="s">
        <v>362</v>
      </c>
      <c r="I7004" s="65">
        <v>149</v>
      </c>
      <c r="J7004" s="65">
        <v>420</v>
      </c>
      <c r="K7004" s="65" t="s">
        <v>274</v>
      </c>
    </row>
    <row r="7005" spans="1:11" ht="12.75" customHeight="1">
      <c r="A7005" s="68" t="s">
        <v>321</v>
      </c>
      <c r="B7005" s="68" t="s">
        <v>468</v>
      </c>
      <c r="C7005" s="68" t="s">
        <v>271</v>
      </c>
      <c r="D7005" s="68" t="s">
        <v>531</v>
      </c>
      <c r="E7005" s="68" t="s">
        <v>360</v>
      </c>
      <c r="F7005" s="68" t="s">
        <v>77</v>
      </c>
      <c r="G7005" s="68" t="s">
        <v>273</v>
      </c>
      <c r="H7005" s="68" t="s">
        <v>363</v>
      </c>
      <c r="I7005" s="65">
        <v>152</v>
      </c>
      <c r="J7005" s="65">
        <v>420</v>
      </c>
      <c r="K7005" s="65" t="s">
        <v>274</v>
      </c>
    </row>
    <row r="7006" spans="1:11" ht="12.75" customHeight="1">
      <c r="A7006" s="68" t="s">
        <v>321</v>
      </c>
      <c r="B7006" s="68" t="s">
        <v>468</v>
      </c>
      <c r="C7006" s="68" t="s">
        <v>271</v>
      </c>
      <c r="D7006" s="68" t="s">
        <v>531</v>
      </c>
      <c r="E7006" s="68" t="s">
        <v>360</v>
      </c>
      <c r="F7006" s="68" t="s">
        <v>77</v>
      </c>
      <c r="G7006" s="68" t="s">
        <v>273</v>
      </c>
      <c r="H7006" s="68" t="s">
        <v>364</v>
      </c>
      <c r="I7006" s="65">
        <v>49</v>
      </c>
      <c r="J7006" s="65">
        <v>420</v>
      </c>
      <c r="K7006" s="65" t="s">
        <v>274</v>
      </c>
    </row>
    <row r="7007" spans="1:11" ht="12.75" customHeight="1">
      <c r="A7007" s="68" t="s">
        <v>321</v>
      </c>
      <c r="B7007" s="68" t="s">
        <v>468</v>
      </c>
      <c r="C7007" s="68" t="s">
        <v>271</v>
      </c>
      <c r="D7007" s="68" t="s">
        <v>531</v>
      </c>
      <c r="E7007" s="68" t="s">
        <v>360</v>
      </c>
      <c r="F7007" s="68" t="s">
        <v>77</v>
      </c>
      <c r="G7007" s="68" t="s">
        <v>273</v>
      </c>
      <c r="H7007" s="68" t="s">
        <v>451</v>
      </c>
      <c r="I7007" s="65">
        <v>101</v>
      </c>
      <c r="J7007" s="65">
        <v>420</v>
      </c>
      <c r="K7007" s="65" t="s">
        <v>274</v>
      </c>
    </row>
    <row r="7008" spans="1:11" ht="12.75" customHeight="1">
      <c r="A7008" s="68" t="s">
        <v>321</v>
      </c>
      <c r="B7008" s="68" t="s">
        <v>468</v>
      </c>
      <c r="C7008" s="68" t="s">
        <v>271</v>
      </c>
      <c r="D7008" s="68" t="s">
        <v>531</v>
      </c>
      <c r="E7008" s="68" t="s">
        <v>360</v>
      </c>
      <c r="F7008" s="68" t="s">
        <v>77</v>
      </c>
      <c r="G7008" s="68" t="s">
        <v>273</v>
      </c>
      <c r="H7008" s="68" t="s">
        <v>365</v>
      </c>
      <c r="I7008" s="65">
        <v>73</v>
      </c>
      <c r="J7008" s="65">
        <v>420</v>
      </c>
      <c r="K7008" s="65" t="s">
        <v>274</v>
      </c>
    </row>
    <row r="7009" spans="1:11" ht="12.75" customHeight="1">
      <c r="A7009" s="68" t="s">
        <v>321</v>
      </c>
      <c r="B7009" s="68" t="s">
        <v>468</v>
      </c>
      <c r="C7009" s="68" t="s">
        <v>271</v>
      </c>
      <c r="D7009" s="68" t="s">
        <v>531</v>
      </c>
      <c r="E7009" s="68" t="s">
        <v>360</v>
      </c>
      <c r="F7009" s="68" t="s">
        <v>77</v>
      </c>
      <c r="G7009" s="68" t="s">
        <v>273</v>
      </c>
      <c r="H7009" s="68" t="s">
        <v>366</v>
      </c>
      <c r="I7009" s="65">
        <v>50</v>
      </c>
      <c r="J7009" s="65">
        <v>420</v>
      </c>
      <c r="K7009" s="65" t="s">
        <v>274</v>
      </c>
    </row>
    <row r="7010" spans="1:11" ht="12.75" customHeight="1">
      <c r="A7010" s="68" t="s">
        <v>321</v>
      </c>
      <c r="B7010" s="68" t="s">
        <v>468</v>
      </c>
      <c r="C7010" s="68" t="s">
        <v>271</v>
      </c>
      <c r="D7010" s="68" t="s">
        <v>531</v>
      </c>
      <c r="E7010" s="68" t="s">
        <v>360</v>
      </c>
      <c r="F7010" s="68" t="s">
        <v>77</v>
      </c>
      <c r="G7010" s="68" t="s">
        <v>273</v>
      </c>
      <c r="H7010" s="68" t="s">
        <v>367</v>
      </c>
      <c r="I7010" s="65">
        <v>16</v>
      </c>
      <c r="J7010" s="65">
        <v>420</v>
      </c>
      <c r="K7010" s="65" t="s">
        <v>274</v>
      </c>
    </row>
    <row r="7011" spans="1:11" ht="12.75" customHeight="1">
      <c r="A7011" s="68" t="s">
        <v>321</v>
      </c>
      <c r="B7011" s="68" t="s">
        <v>468</v>
      </c>
      <c r="C7011" s="68" t="s">
        <v>271</v>
      </c>
      <c r="D7011" s="68" t="s">
        <v>531</v>
      </c>
      <c r="E7011" s="68" t="s">
        <v>360</v>
      </c>
      <c r="F7011" s="68" t="s">
        <v>77</v>
      </c>
      <c r="G7011" s="68" t="s">
        <v>273</v>
      </c>
      <c r="H7011" s="68" t="s">
        <v>247</v>
      </c>
      <c r="I7011" s="65">
        <v>234</v>
      </c>
      <c r="J7011" s="65">
        <v>420</v>
      </c>
      <c r="K7011" s="65" t="s">
        <v>274</v>
      </c>
    </row>
    <row r="7012" spans="1:11" ht="12.75" customHeight="1">
      <c r="A7012" s="68" t="s">
        <v>321</v>
      </c>
      <c r="B7012" s="68" t="s">
        <v>468</v>
      </c>
      <c r="C7012" s="68" t="s">
        <v>271</v>
      </c>
      <c r="D7012" s="68" t="s">
        <v>531</v>
      </c>
      <c r="E7012" s="68" t="s">
        <v>360</v>
      </c>
      <c r="F7012" s="68" t="s">
        <v>77</v>
      </c>
      <c r="G7012" s="68" t="s">
        <v>273</v>
      </c>
      <c r="H7012" s="68" t="s">
        <v>375</v>
      </c>
      <c r="I7012" s="65">
        <v>254</v>
      </c>
      <c r="J7012" s="65">
        <v>420</v>
      </c>
      <c r="K7012" s="65" t="s">
        <v>274</v>
      </c>
    </row>
    <row r="7013" spans="1:11" ht="12.75" customHeight="1">
      <c r="A7013" s="68" t="s">
        <v>321</v>
      </c>
      <c r="B7013" s="68" t="s">
        <v>468</v>
      </c>
      <c r="C7013" s="68" t="s">
        <v>271</v>
      </c>
      <c r="D7013" s="68" t="s">
        <v>531</v>
      </c>
      <c r="E7013" s="68" t="s">
        <v>360</v>
      </c>
      <c r="F7013" s="68" t="s">
        <v>77</v>
      </c>
      <c r="G7013" s="68" t="s">
        <v>273</v>
      </c>
      <c r="H7013" s="68" t="s">
        <v>368</v>
      </c>
      <c r="I7013" s="65">
        <v>178</v>
      </c>
      <c r="J7013" s="65">
        <v>420</v>
      </c>
      <c r="K7013" s="65" t="s">
        <v>274</v>
      </c>
    </row>
    <row r="7014" spans="1:11" ht="12.75" customHeight="1">
      <c r="A7014" s="68" t="s">
        <v>321</v>
      </c>
      <c r="B7014" s="68" t="s">
        <v>468</v>
      </c>
      <c r="C7014" s="68" t="s">
        <v>271</v>
      </c>
      <c r="D7014" s="68" t="s">
        <v>531</v>
      </c>
      <c r="E7014" s="68" t="s">
        <v>360</v>
      </c>
      <c r="F7014" s="68" t="s">
        <v>77</v>
      </c>
      <c r="G7014" s="68" t="s">
        <v>273</v>
      </c>
      <c r="H7014" s="68" t="s">
        <v>491</v>
      </c>
      <c r="I7014" s="65">
        <v>127</v>
      </c>
      <c r="J7014" s="65">
        <v>420</v>
      </c>
      <c r="K7014" s="65" t="s">
        <v>274</v>
      </c>
    </row>
    <row r="7015" spans="1:11" ht="12.75" customHeight="1">
      <c r="A7015" s="68" t="s">
        <v>321</v>
      </c>
      <c r="B7015" s="68" t="s">
        <v>468</v>
      </c>
      <c r="C7015" s="68" t="s">
        <v>271</v>
      </c>
      <c r="D7015" s="68" t="s">
        <v>531</v>
      </c>
      <c r="E7015" s="68" t="s">
        <v>360</v>
      </c>
      <c r="F7015" s="68" t="s">
        <v>77</v>
      </c>
      <c r="G7015" s="68" t="s">
        <v>273</v>
      </c>
      <c r="H7015" s="68" t="s">
        <v>369</v>
      </c>
      <c r="I7015" s="65">
        <v>69</v>
      </c>
      <c r="J7015" s="65">
        <v>420</v>
      </c>
      <c r="K7015" s="65" t="s">
        <v>274</v>
      </c>
    </row>
    <row r="7016" spans="1:11" ht="12.75" customHeight="1">
      <c r="A7016" s="68" t="s">
        <v>321</v>
      </c>
      <c r="B7016" s="68" t="s">
        <v>468</v>
      </c>
      <c r="C7016" s="68" t="s">
        <v>271</v>
      </c>
      <c r="D7016" s="68" t="s">
        <v>531</v>
      </c>
      <c r="E7016" s="68" t="s">
        <v>360</v>
      </c>
      <c r="F7016" s="68" t="s">
        <v>77</v>
      </c>
      <c r="G7016" s="68" t="s">
        <v>273</v>
      </c>
      <c r="H7016" s="68" t="s">
        <v>638</v>
      </c>
      <c r="I7016" s="65">
        <v>76</v>
      </c>
      <c r="J7016" s="65">
        <v>420</v>
      </c>
      <c r="K7016" s="65" t="s">
        <v>274</v>
      </c>
    </row>
    <row r="7017" spans="1:11" ht="12.75" customHeight="1">
      <c r="A7017" s="68" t="s">
        <v>321</v>
      </c>
      <c r="B7017" s="68" t="s">
        <v>468</v>
      </c>
      <c r="C7017" s="68" t="s">
        <v>271</v>
      </c>
      <c r="D7017" s="68" t="s">
        <v>531</v>
      </c>
      <c r="E7017" s="68" t="s">
        <v>360</v>
      </c>
      <c r="F7017" s="68" t="s">
        <v>77</v>
      </c>
      <c r="G7017" s="68" t="s">
        <v>273</v>
      </c>
      <c r="H7017" s="68" t="s">
        <v>408</v>
      </c>
      <c r="I7017" s="65">
        <v>14</v>
      </c>
      <c r="J7017" s="65">
        <v>603</v>
      </c>
      <c r="K7017" s="65" t="s">
        <v>263</v>
      </c>
    </row>
    <row r="7018" spans="1:11" ht="12.75" customHeight="1">
      <c r="A7018" s="68" t="s">
        <v>321</v>
      </c>
      <c r="B7018" s="68" t="s">
        <v>468</v>
      </c>
      <c r="C7018" s="68" t="s">
        <v>271</v>
      </c>
      <c r="D7018" s="68" t="s">
        <v>531</v>
      </c>
      <c r="E7018" s="68" t="s">
        <v>360</v>
      </c>
      <c r="F7018" s="68" t="s">
        <v>77</v>
      </c>
      <c r="G7018" s="68" t="s">
        <v>273</v>
      </c>
      <c r="H7018" s="68" t="s">
        <v>404</v>
      </c>
      <c r="I7018" s="65">
        <v>63</v>
      </c>
      <c r="J7018" s="65">
        <v>603</v>
      </c>
      <c r="K7018" s="65" t="s">
        <v>263</v>
      </c>
    </row>
    <row r="7019" spans="1:11" ht="12.75" customHeight="1">
      <c r="A7019" s="68" t="s">
        <v>321</v>
      </c>
      <c r="B7019" s="68" t="s">
        <v>468</v>
      </c>
      <c r="C7019" s="68" t="s">
        <v>271</v>
      </c>
      <c r="D7019" s="68" t="s">
        <v>531</v>
      </c>
      <c r="E7019" s="68" t="s">
        <v>360</v>
      </c>
      <c r="F7019" s="68" t="s">
        <v>77</v>
      </c>
      <c r="G7019" s="68" t="s">
        <v>273</v>
      </c>
      <c r="H7019" s="68" t="s">
        <v>422</v>
      </c>
      <c r="I7019" s="65">
        <v>75</v>
      </c>
      <c r="J7019" s="65">
        <v>603</v>
      </c>
      <c r="K7019" s="65" t="s">
        <v>263</v>
      </c>
    </row>
    <row r="7020" spans="1:11" ht="12.75" customHeight="1">
      <c r="A7020" s="68" t="s">
        <v>321</v>
      </c>
      <c r="B7020" s="68" t="s">
        <v>468</v>
      </c>
      <c r="C7020" s="68" t="s">
        <v>271</v>
      </c>
      <c r="D7020" s="68" t="s">
        <v>531</v>
      </c>
      <c r="E7020" s="68" t="s">
        <v>360</v>
      </c>
      <c r="F7020" s="68" t="s">
        <v>77</v>
      </c>
      <c r="G7020" s="68" t="s">
        <v>273</v>
      </c>
      <c r="H7020" s="68" t="s">
        <v>258</v>
      </c>
      <c r="I7020" s="65">
        <v>43</v>
      </c>
      <c r="J7020" s="65">
        <v>603</v>
      </c>
      <c r="K7020" s="65" t="s">
        <v>263</v>
      </c>
    </row>
    <row r="7021" spans="1:11" ht="12.75" customHeight="1">
      <c r="A7021" s="68" t="s">
        <v>321</v>
      </c>
      <c r="B7021" s="68" t="s">
        <v>468</v>
      </c>
      <c r="C7021" s="68" t="s">
        <v>271</v>
      </c>
      <c r="D7021" s="68" t="s">
        <v>531</v>
      </c>
      <c r="E7021" s="68" t="s">
        <v>360</v>
      </c>
      <c r="F7021" s="68" t="s">
        <v>77</v>
      </c>
      <c r="G7021" s="68" t="s">
        <v>273</v>
      </c>
      <c r="H7021" s="68" t="s">
        <v>362</v>
      </c>
      <c r="I7021" s="65">
        <v>10</v>
      </c>
      <c r="J7021" s="65">
        <v>603</v>
      </c>
      <c r="K7021" s="65" t="s">
        <v>263</v>
      </c>
    </row>
    <row r="7022" spans="1:11" ht="12.75" customHeight="1">
      <c r="A7022" s="68" t="s">
        <v>321</v>
      </c>
      <c r="B7022" s="68" t="s">
        <v>468</v>
      </c>
      <c r="C7022" s="68" t="s">
        <v>271</v>
      </c>
      <c r="D7022" s="68" t="s">
        <v>531</v>
      </c>
      <c r="E7022" s="68" t="s">
        <v>360</v>
      </c>
      <c r="F7022" s="68" t="s">
        <v>77</v>
      </c>
      <c r="G7022" s="68" t="s">
        <v>273</v>
      </c>
      <c r="H7022" s="68" t="s">
        <v>363</v>
      </c>
      <c r="I7022" s="65">
        <v>12</v>
      </c>
      <c r="J7022" s="65">
        <v>603</v>
      </c>
      <c r="K7022" s="65" t="s">
        <v>263</v>
      </c>
    </row>
    <row r="7023" spans="1:11" ht="12.75" customHeight="1">
      <c r="A7023" s="68" t="s">
        <v>321</v>
      </c>
      <c r="B7023" s="68" t="s">
        <v>468</v>
      </c>
      <c r="C7023" s="68" t="s">
        <v>271</v>
      </c>
      <c r="D7023" s="68" t="s">
        <v>531</v>
      </c>
      <c r="E7023" s="68" t="s">
        <v>360</v>
      </c>
      <c r="F7023" s="68" t="s">
        <v>77</v>
      </c>
      <c r="G7023" s="68" t="s">
        <v>273</v>
      </c>
      <c r="H7023" s="68" t="s">
        <v>364</v>
      </c>
      <c r="I7023" s="65">
        <v>16</v>
      </c>
      <c r="J7023" s="65">
        <v>603</v>
      </c>
      <c r="K7023" s="65" t="s">
        <v>263</v>
      </c>
    </row>
    <row r="7024" spans="1:11" ht="12.75" customHeight="1">
      <c r="A7024" s="68" t="s">
        <v>321</v>
      </c>
      <c r="B7024" s="68" t="s">
        <v>468</v>
      </c>
      <c r="C7024" s="68" t="s">
        <v>271</v>
      </c>
      <c r="D7024" s="68" t="s">
        <v>531</v>
      </c>
      <c r="E7024" s="68" t="s">
        <v>360</v>
      </c>
      <c r="F7024" s="68" t="s">
        <v>77</v>
      </c>
      <c r="G7024" s="68" t="s">
        <v>273</v>
      </c>
      <c r="H7024" s="68" t="s">
        <v>451</v>
      </c>
      <c r="I7024" s="65">
        <v>20</v>
      </c>
      <c r="J7024" s="65">
        <v>603</v>
      </c>
      <c r="K7024" s="65" t="s">
        <v>263</v>
      </c>
    </row>
    <row r="7025" spans="1:11" ht="12.75" customHeight="1">
      <c r="A7025" s="68" t="s">
        <v>321</v>
      </c>
      <c r="B7025" s="68" t="s">
        <v>468</v>
      </c>
      <c r="C7025" s="68" t="s">
        <v>271</v>
      </c>
      <c r="D7025" s="68" t="s">
        <v>531</v>
      </c>
      <c r="E7025" s="68" t="s">
        <v>360</v>
      </c>
      <c r="F7025" s="68" t="s">
        <v>77</v>
      </c>
      <c r="G7025" s="68" t="s">
        <v>273</v>
      </c>
      <c r="H7025" s="68" t="s">
        <v>365</v>
      </c>
      <c r="I7025" s="65">
        <v>14</v>
      </c>
      <c r="J7025" s="65">
        <v>603</v>
      </c>
      <c r="K7025" s="65" t="s">
        <v>263</v>
      </c>
    </row>
    <row r="7026" spans="1:11" ht="12.75" customHeight="1">
      <c r="A7026" s="68" t="s">
        <v>321</v>
      </c>
      <c r="B7026" s="68" t="s">
        <v>468</v>
      </c>
      <c r="C7026" s="68" t="s">
        <v>271</v>
      </c>
      <c r="D7026" s="68" t="s">
        <v>531</v>
      </c>
      <c r="E7026" s="68" t="s">
        <v>360</v>
      </c>
      <c r="F7026" s="68" t="s">
        <v>77</v>
      </c>
      <c r="G7026" s="68" t="s">
        <v>273</v>
      </c>
      <c r="H7026" s="68" t="s">
        <v>366</v>
      </c>
      <c r="I7026" s="65">
        <v>11</v>
      </c>
      <c r="J7026" s="65">
        <v>603</v>
      </c>
      <c r="K7026" s="65" t="s">
        <v>263</v>
      </c>
    </row>
    <row r="7027" spans="1:11" ht="12.75" customHeight="1">
      <c r="A7027" s="68" t="s">
        <v>321</v>
      </c>
      <c r="B7027" s="68" t="s">
        <v>468</v>
      </c>
      <c r="C7027" s="68" t="s">
        <v>271</v>
      </c>
      <c r="D7027" s="68" t="s">
        <v>531</v>
      </c>
      <c r="E7027" s="68" t="s">
        <v>360</v>
      </c>
      <c r="F7027" s="68" t="s">
        <v>77</v>
      </c>
      <c r="G7027" s="68" t="s">
        <v>273</v>
      </c>
      <c r="H7027" s="68" t="s">
        <v>367</v>
      </c>
      <c r="I7027" s="65">
        <v>3</v>
      </c>
      <c r="J7027" s="65">
        <v>603</v>
      </c>
      <c r="K7027" s="65" t="s">
        <v>263</v>
      </c>
    </row>
    <row r="7028" spans="1:11" ht="12.75" customHeight="1">
      <c r="A7028" s="68" t="s">
        <v>321</v>
      </c>
      <c r="B7028" s="68" t="s">
        <v>468</v>
      </c>
      <c r="C7028" s="68" t="s">
        <v>271</v>
      </c>
      <c r="D7028" s="68" t="s">
        <v>531</v>
      </c>
      <c r="E7028" s="68" t="s">
        <v>360</v>
      </c>
      <c r="F7028" s="68" t="s">
        <v>77</v>
      </c>
      <c r="G7028" s="68" t="s">
        <v>273</v>
      </c>
      <c r="H7028" s="68" t="s">
        <v>247</v>
      </c>
      <c r="I7028" s="65">
        <v>20</v>
      </c>
      <c r="J7028" s="65">
        <v>603</v>
      </c>
      <c r="K7028" s="65" t="s">
        <v>263</v>
      </c>
    </row>
    <row r="7029" spans="1:11" ht="12.75" customHeight="1">
      <c r="A7029" s="68" t="s">
        <v>321</v>
      </c>
      <c r="B7029" s="68" t="s">
        <v>468</v>
      </c>
      <c r="C7029" s="68" t="s">
        <v>271</v>
      </c>
      <c r="D7029" s="68" t="s">
        <v>531</v>
      </c>
      <c r="E7029" s="68" t="s">
        <v>360</v>
      </c>
      <c r="F7029" s="68" t="s">
        <v>77</v>
      </c>
      <c r="G7029" s="68" t="s">
        <v>273</v>
      </c>
      <c r="H7029" s="68" t="s">
        <v>375</v>
      </c>
      <c r="I7029" s="65">
        <v>26</v>
      </c>
      <c r="J7029" s="65">
        <v>603</v>
      </c>
      <c r="K7029" s="65" t="s">
        <v>263</v>
      </c>
    </row>
    <row r="7030" spans="1:11" ht="12.75" customHeight="1">
      <c r="A7030" s="68" t="s">
        <v>321</v>
      </c>
      <c r="B7030" s="68" t="s">
        <v>468</v>
      </c>
      <c r="C7030" s="68" t="s">
        <v>271</v>
      </c>
      <c r="D7030" s="68" t="s">
        <v>531</v>
      </c>
      <c r="E7030" s="68" t="s">
        <v>360</v>
      </c>
      <c r="F7030" s="68" t="s">
        <v>77</v>
      </c>
      <c r="G7030" s="68" t="s">
        <v>273</v>
      </c>
      <c r="H7030" s="68" t="s">
        <v>368</v>
      </c>
      <c r="I7030" s="65">
        <v>14</v>
      </c>
      <c r="J7030" s="65">
        <v>603</v>
      </c>
      <c r="K7030" s="65" t="s">
        <v>263</v>
      </c>
    </row>
    <row r="7031" spans="1:11" ht="12.75" customHeight="1">
      <c r="A7031" s="68" t="s">
        <v>321</v>
      </c>
      <c r="B7031" s="68" t="s">
        <v>468</v>
      </c>
      <c r="C7031" s="68" t="s">
        <v>271</v>
      </c>
      <c r="D7031" s="68" t="s">
        <v>531</v>
      </c>
      <c r="E7031" s="68" t="s">
        <v>360</v>
      </c>
      <c r="F7031" s="68" t="s">
        <v>77</v>
      </c>
      <c r="G7031" s="68" t="s">
        <v>273</v>
      </c>
      <c r="H7031" s="68" t="s">
        <v>491</v>
      </c>
      <c r="I7031" s="65">
        <v>6</v>
      </c>
      <c r="J7031" s="65">
        <v>603</v>
      </c>
      <c r="K7031" s="65" t="s">
        <v>263</v>
      </c>
    </row>
    <row r="7032" spans="1:11" ht="12.75" customHeight="1">
      <c r="A7032" s="68" t="s">
        <v>321</v>
      </c>
      <c r="B7032" s="68" t="s">
        <v>468</v>
      </c>
      <c r="C7032" s="68" t="s">
        <v>271</v>
      </c>
      <c r="D7032" s="68" t="s">
        <v>531</v>
      </c>
      <c r="E7032" s="68" t="s">
        <v>360</v>
      </c>
      <c r="F7032" s="68" t="s">
        <v>77</v>
      </c>
      <c r="G7032" s="68" t="s">
        <v>273</v>
      </c>
      <c r="H7032" s="68" t="s">
        <v>369</v>
      </c>
      <c r="I7032" s="65">
        <v>12</v>
      </c>
      <c r="J7032" s="65">
        <v>603</v>
      </c>
      <c r="K7032" s="65" t="s">
        <v>263</v>
      </c>
    </row>
    <row r="7033" spans="1:11" ht="12.75" customHeight="1">
      <c r="A7033" s="68" t="s">
        <v>321</v>
      </c>
      <c r="B7033" s="68" t="s">
        <v>468</v>
      </c>
      <c r="C7033" s="68" t="s">
        <v>271</v>
      </c>
      <c r="D7033" s="68" t="s">
        <v>531</v>
      </c>
      <c r="E7033" s="68" t="s">
        <v>360</v>
      </c>
      <c r="F7033" s="68" t="s">
        <v>77</v>
      </c>
      <c r="G7033" s="68" t="s">
        <v>273</v>
      </c>
      <c r="H7033" s="68" t="s">
        <v>638</v>
      </c>
      <c r="I7033" s="65">
        <v>10</v>
      </c>
      <c r="J7033" s="65">
        <v>603</v>
      </c>
      <c r="K7033" s="65" t="s">
        <v>263</v>
      </c>
    </row>
    <row r="7034" spans="1:11" ht="12.75" customHeight="1">
      <c r="A7034" s="68" t="s">
        <v>321</v>
      </c>
      <c r="B7034" s="68" t="s">
        <v>468</v>
      </c>
      <c r="C7034" s="68" t="s">
        <v>271</v>
      </c>
      <c r="D7034" s="68" t="s">
        <v>531</v>
      </c>
      <c r="E7034" s="68" t="s">
        <v>360</v>
      </c>
      <c r="F7034" s="68" t="s">
        <v>77</v>
      </c>
      <c r="G7034" s="68" t="s">
        <v>273</v>
      </c>
      <c r="H7034" s="68" t="s">
        <v>408</v>
      </c>
      <c r="I7034" s="65">
        <v>32</v>
      </c>
      <c r="J7034" s="65">
        <v>417</v>
      </c>
      <c r="K7034" s="65" t="s">
        <v>499</v>
      </c>
    </row>
    <row r="7035" spans="1:11" ht="12.75" customHeight="1">
      <c r="A7035" s="68" t="s">
        <v>321</v>
      </c>
      <c r="B7035" s="68" t="s">
        <v>468</v>
      </c>
      <c r="C7035" s="68" t="s">
        <v>271</v>
      </c>
      <c r="D7035" s="68" t="s">
        <v>531</v>
      </c>
      <c r="E7035" s="68" t="s">
        <v>360</v>
      </c>
      <c r="F7035" s="68" t="s">
        <v>77</v>
      </c>
      <c r="G7035" s="68" t="s">
        <v>273</v>
      </c>
      <c r="H7035" s="68" t="s">
        <v>404</v>
      </c>
      <c r="I7035" s="65">
        <v>59</v>
      </c>
      <c r="J7035" s="65">
        <v>417</v>
      </c>
      <c r="K7035" s="65" t="s">
        <v>499</v>
      </c>
    </row>
    <row r="7036" spans="1:11" ht="12.75" customHeight="1">
      <c r="A7036" s="68" t="s">
        <v>321</v>
      </c>
      <c r="B7036" s="68" t="s">
        <v>468</v>
      </c>
      <c r="C7036" s="68" t="s">
        <v>271</v>
      </c>
      <c r="D7036" s="68" t="s">
        <v>531</v>
      </c>
      <c r="E7036" s="68" t="s">
        <v>360</v>
      </c>
      <c r="F7036" s="68" t="s">
        <v>77</v>
      </c>
      <c r="G7036" s="68" t="s">
        <v>273</v>
      </c>
      <c r="H7036" s="68" t="s">
        <v>422</v>
      </c>
      <c r="I7036" s="65">
        <v>76</v>
      </c>
      <c r="J7036" s="65">
        <v>417</v>
      </c>
      <c r="K7036" s="65" t="s">
        <v>499</v>
      </c>
    </row>
    <row r="7037" spans="1:11" ht="12.75" customHeight="1">
      <c r="A7037" s="68" t="s">
        <v>321</v>
      </c>
      <c r="B7037" s="68" t="s">
        <v>468</v>
      </c>
      <c r="C7037" s="68" t="s">
        <v>271</v>
      </c>
      <c r="D7037" s="68" t="s">
        <v>531</v>
      </c>
      <c r="E7037" s="68" t="s">
        <v>360</v>
      </c>
      <c r="F7037" s="68" t="s">
        <v>77</v>
      </c>
      <c r="G7037" s="68" t="s">
        <v>273</v>
      </c>
      <c r="H7037" s="68" t="s">
        <v>258</v>
      </c>
      <c r="I7037" s="65">
        <v>102</v>
      </c>
      <c r="J7037" s="65">
        <v>417</v>
      </c>
      <c r="K7037" s="65" t="s">
        <v>499</v>
      </c>
    </row>
    <row r="7038" spans="1:11" ht="12.75" customHeight="1">
      <c r="A7038" s="68" t="s">
        <v>321</v>
      </c>
      <c r="B7038" s="68" t="s">
        <v>468</v>
      </c>
      <c r="C7038" s="68" t="s">
        <v>271</v>
      </c>
      <c r="D7038" s="68" t="s">
        <v>531</v>
      </c>
      <c r="E7038" s="68" t="s">
        <v>360</v>
      </c>
      <c r="F7038" s="68" t="s">
        <v>77</v>
      </c>
      <c r="G7038" s="68" t="s">
        <v>273</v>
      </c>
      <c r="H7038" s="68" t="s">
        <v>362</v>
      </c>
      <c r="I7038" s="65">
        <v>134</v>
      </c>
      <c r="J7038" s="65">
        <v>417</v>
      </c>
      <c r="K7038" s="65" t="s">
        <v>499</v>
      </c>
    </row>
    <row r="7039" spans="1:11" ht="12.75" customHeight="1">
      <c r="A7039" s="68" t="s">
        <v>321</v>
      </c>
      <c r="B7039" s="68" t="s">
        <v>468</v>
      </c>
      <c r="C7039" s="68" t="s">
        <v>271</v>
      </c>
      <c r="D7039" s="68" t="s">
        <v>531</v>
      </c>
      <c r="E7039" s="68" t="s">
        <v>360</v>
      </c>
      <c r="F7039" s="68" t="s">
        <v>77</v>
      </c>
      <c r="G7039" s="68" t="s">
        <v>273</v>
      </c>
      <c r="H7039" s="68" t="s">
        <v>363</v>
      </c>
      <c r="I7039" s="65">
        <v>200</v>
      </c>
      <c r="J7039" s="65">
        <v>417</v>
      </c>
      <c r="K7039" s="65" t="s">
        <v>499</v>
      </c>
    </row>
    <row r="7040" spans="1:11" ht="12.75" customHeight="1">
      <c r="A7040" s="68" t="s">
        <v>321</v>
      </c>
      <c r="B7040" s="68" t="s">
        <v>468</v>
      </c>
      <c r="C7040" s="68" t="s">
        <v>271</v>
      </c>
      <c r="D7040" s="68" t="s">
        <v>531</v>
      </c>
      <c r="E7040" s="68" t="s">
        <v>360</v>
      </c>
      <c r="F7040" s="68" t="s">
        <v>77</v>
      </c>
      <c r="G7040" s="68" t="s">
        <v>273</v>
      </c>
      <c r="H7040" s="68" t="s">
        <v>364</v>
      </c>
      <c r="I7040" s="65">
        <v>96</v>
      </c>
      <c r="J7040" s="65">
        <v>417</v>
      </c>
      <c r="K7040" s="65" t="s">
        <v>499</v>
      </c>
    </row>
    <row r="7041" spans="1:11" ht="12.75" customHeight="1">
      <c r="A7041" s="68" t="s">
        <v>321</v>
      </c>
      <c r="B7041" s="68" t="s">
        <v>468</v>
      </c>
      <c r="C7041" s="68" t="s">
        <v>271</v>
      </c>
      <c r="D7041" s="68" t="s">
        <v>531</v>
      </c>
      <c r="E7041" s="68" t="s">
        <v>360</v>
      </c>
      <c r="F7041" s="68" t="s">
        <v>77</v>
      </c>
      <c r="G7041" s="68" t="s">
        <v>273</v>
      </c>
      <c r="H7041" s="68" t="s">
        <v>451</v>
      </c>
      <c r="I7041" s="65">
        <v>113</v>
      </c>
      <c r="J7041" s="65">
        <v>417</v>
      </c>
      <c r="K7041" s="65" t="s">
        <v>499</v>
      </c>
    </row>
    <row r="7042" spans="1:11" ht="12.75" customHeight="1">
      <c r="A7042" s="68" t="s">
        <v>321</v>
      </c>
      <c r="B7042" s="68" t="s">
        <v>468</v>
      </c>
      <c r="C7042" s="68" t="s">
        <v>271</v>
      </c>
      <c r="D7042" s="68" t="s">
        <v>531</v>
      </c>
      <c r="E7042" s="68" t="s">
        <v>360</v>
      </c>
      <c r="F7042" s="68" t="s">
        <v>77</v>
      </c>
      <c r="G7042" s="68" t="s">
        <v>273</v>
      </c>
      <c r="H7042" s="68" t="s">
        <v>365</v>
      </c>
      <c r="I7042" s="65">
        <v>88</v>
      </c>
      <c r="J7042" s="65">
        <v>417</v>
      </c>
      <c r="K7042" s="65" t="s">
        <v>499</v>
      </c>
    </row>
    <row r="7043" spans="1:11" ht="12.75" customHeight="1">
      <c r="A7043" s="68" t="s">
        <v>321</v>
      </c>
      <c r="B7043" s="68" t="s">
        <v>468</v>
      </c>
      <c r="C7043" s="68" t="s">
        <v>271</v>
      </c>
      <c r="D7043" s="68" t="s">
        <v>531</v>
      </c>
      <c r="E7043" s="68" t="s">
        <v>360</v>
      </c>
      <c r="F7043" s="68" t="s">
        <v>77</v>
      </c>
      <c r="G7043" s="68" t="s">
        <v>273</v>
      </c>
      <c r="H7043" s="68" t="s">
        <v>366</v>
      </c>
      <c r="I7043" s="65">
        <v>153</v>
      </c>
      <c r="J7043" s="65">
        <v>417</v>
      </c>
      <c r="K7043" s="65" t="s">
        <v>499</v>
      </c>
    </row>
    <row r="7044" spans="1:11" ht="12.75" customHeight="1">
      <c r="A7044" s="68" t="s">
        <v>321</v>
      </c>
      <c r="B7044" s="68" t="s">
        <v>468</v>
      </c>
      <c r="C7044" s="68" t="s">
        <v>271</v>
      </c>
      <c r="D7044" s="68" t="s">
        <v>531</v>
      </c>
      <c r="E7044" s="68" t="s">
        <v>360</v>
      </c>
      <c r="F7044" s="68" t="s">
        <v>77</v>
      </c>
      <c r="G7044" s="68" t="s">
        <v>273</v>
      </c>
      <c r="H7044" s="68" t="s">
        <v>367</v>
      </c>
      <c r="I7044" s="65">
        <v>73</v>
      </c>
      <c r="J7044" s="65">
        <v>417</v>
      </c>
      <c r="K7044" s="65" t="s">
        <v>499</v>
      </c>
    </row>
    <row r="7045" spans="1:11" ht="12.75" customHeight="1">
      <c r="A7045" s="68" t="s">
        <v>321</v>
      </c>
      <c r="B7045" s="68" t="s">
        <v>468</v>
      </c>
      <c r="C7045" s="68" t="s">
        <v>271</v>
      </c>
      <c r="D7045" s="68" t="s">
        <v>531</v>
      </c>
      <c r="E7045" s="68" t="s">
        <v>360</v>
      </c>
      <c r="F7045" s="68" t="s">
        <v>77</v>
      </c>
      <c r="G7045" s="68" t="s">
        <v>273</v>
      </c>
      <c r="H7045" s="68" t="s">
        <v>247</v>
      </c>
      <c r="I7045" s="65">
        <v>456</v>
      </c>
      <c r="J7045" s="65">
        <v>417</v>
      </c>
      <c r="K7045" s="65" t="s">
        <v>499</v>
      </c>
    </row>
    <row r="7046" spans="1:11" ht="12.75" customHeight="1">
      <c r="A7046" s="68" t="s">
        <v>321</v>
      </c>
      <c r="B7046" s="68" t="s">
        <v>468</v>
      </c>
      <c r="C7046" s="68" t="s">
        <v>271</v>
      </c>
      <c r="D7046" s="68" t="s">
        <v>531</v>
      </c>
      <c r="E7046" s="68" t="s">
        <v>360</v>
      </c>
      <c r="F7046" s="68" t="s">
        <v>77</v>
      </c>
      <c r="G7046" s="68" t="s">
        <v>273</v>
      </c>
      <c r="H7046" s="68" t="s">
        <v>375</v>
      </c>
      <c r="I7046" s="65">
        <v>363</v>
      </c>
      <c r="J7046" s="65">
        <v>417</v>
      </c>
      <c r="K7046" s="65" t="s">
        <v>499</v>
      </c>
    </row>
    <row r="7047" spans="1:11" ht="12.75" customHeight="1">
      <c r="A7047" s="68" t="s">
        <v>321</v>
      </c>
      <c r="B7047" s="68" t="s">
        <v>468</v>
      </c>
      <c r="C7047" s="68" t="s">
        <v>271</v>
      </c>
      <c r="D7047" s="68" t="s">
        <v>531</v>
      </c>
      <c r="E7047" s="68" t="s">
        <v>360</v>
      </c>
      <c r="F7047" s="68" t="s">
        <v>77</v>
      </c>
      <c r="G7047" s="68" t="s">
        <v>273</v>
      </c>
      <c r="H7047" s="68" t="s">
        <v>368</v>
      </c>
      <c r="I7047" s="65">
        <v>377</v>
      </c>
      <c r="J7047" s="65">
        <v>417</v>
      </c>
      <c r="K7047" s="65" t="s">
        <v>499</v>
      </c>
    </row>
    <row r="7048" spans="1:11" ht="12.75" customHeight="1">
      <c r="A7048" s="68" t="s">
        <v>321</v>
      </c>
      <c r="B7048" s="68" t="s">
        <v>468</v>
      </c>
      <c r="C7048" s="68" t="s">
        <v>271</v>
      </c>
      <c r="D7048" s="68" t="s">
        <v>531</v>
      </c>
      <c r="E7048" s="68" t="s">
        <v>360</v>
      </c>
      <c r="F7048" s="68" t="s">
        <v>77</v>
      </c>
      <c r="G7048" s="68" t="s">
        <v>273</v>
      </c>
      <c r="H7048" s="68" t="s">
        <v>491</v>
      </c>
      <c r="I7048" s="65">
        <v>177</v>
      </c>
      <c r="J7048" s="65">
        <v>417</v>
      </c>
      <c r="K7048" s="65" t="s">
        <v>499</v>
      </c>
    </row>
    <row r="7049" spans="1:11" ht="12.75" customHeight="1">
      <c r="A7049" s="68" t="s">
        <v>321</v>
      </c>
      <c r="B7049" s="68" t="s">
        <v>468</v>
      </c>
      <c r="C7049" s="68" t="s">
        <v>271</v>
      </c>
      <c r="D7049" s="68" t="s">
        <v>531</v>
      </c>
      <c r="E7049" s="68" t="s">
        <v>360</v>
      </c>
      <c r="F7049" s="68" t="s">
        <v>77</v>
      </c>
      <c r="G7049" s="68" t="s">
        <v>273</v>
      </c>
      <c r="H7049" s="68" t="s">
        <v>369</v>
      </c>
      <c r="I7049" s="65">
        <v>320</v>
      </c>
      <c r="J7049" s="65">
        <v>417</v>
      </c>
      <c r="K7049" s="65" t="s">
        <v>499</v>
      </c>
    </row>
    <row r="7050" spans="1:11" ht="12.75" customHeight="1">
      <c r="A7050" s="68" t="s">
        <v>321</v>
      </c>
      <c r="B7050" s="68" t="s">
        <v>468</v>
      </c>
      <c r="C7050" s="68" t="s">
        <v>271</v>
      </c>
      <c r="D7050" s="68" t="s">
        <v>531</v>
      </c>
      <c r="E7050" s="68" t="s">
        <v>360</v>
      </c>
      <c r="F7050" s="68" t="s">
        <v>77</v>
      </c>
      <c r="G7050" s="68" t="s">
        <v>273</v>
      </c>
      <c r="H7050" s="68" t="s">
        <v>638</v>
      </c>
      <c r="I7050" s="65">
        <v>526</v>
      </c>
      <c r="J7050" s="65">
        <v>417</v>
      </c>
      <c r="K7050" s="65" t="s">
        <v>499</v>
      </c>
    </row>
    <row r="7051" spans="1:11" ht="12.75" customHeight="1">
      <c r="A7051" s="68" t="s">
        <v>321</v>
      </c>
      <c r="B7051" s="68" t="s">
        <v>468</v>
      </c>
      <c r="C7051" s="68" t="s">
        <v>271</v>
      </c>
      <c r="D7051" s="68" t="s">
        <v>531</v>
      </c>
      <c r="E7051" s="68" t="s">
        <v>360</v>
      </c>
      <c r="F7051" s="68" t="s">
        <v>77</v>
      </c>
      <c r="G7051" s="68" t="s">
        <v>273</v>
      </c>
      <c r="H7051" s="68" t="s">
        <v>422</v>
      </c>
      <c r="I7051" s="65">
        <v>1</v>
      </c>
      <c r="J7051" s="65">
        <v>443</v>
      </c>
      <c r="K7051" s="65" t="s">
        <v>232</v>
      </c>
    </row>
    <row r="7052" spans="1:11" ht="12.75" customHeight="1">
      <c r="A7052" s="68" t="s">
        <v>321</v>
      </c>
      <c r="B7052" s="68" t="s">
        <v>468</v>
      </c>
      <c r="C7052" s="68" t="s">
        <v>271</v>
      </c>
      <c r="D7052" s="68" t="s">
        <v>531</v>
      </c>
      <c r="E7052" s="68" t="s">
        <v>360</v>
      </c>
      <c r="F7052" s="68" t="s">
        <v>77</v>
      </c>
      <c r="G7052" s="68" t="s">
        <v>273</v>
      </c>
      <c r="H7052" s="68" t="s">
        <v>362</v>
      </c>
      <c r="I7052" s="65">
        <v>20</v>
      </c>
      <c r="J7052" s="65">
        <v>443</v>
      </c>
      <c r="K7052" s="65" t="s">
        <v>232</v>
      </c>
    </row>
    <row r="7053" spans="1:11" ht="12.75" customHeight="1">
      <c r="A7053" s="68" t="s">
        <v>321</v>
      </c>
      <c r="B7053" s="68" t="s">
        <v>468</v>
      </c>
      <c r="C7053" s="68" t="s">
        <v>271</v>
      </c>
      <c r="D7053" s="68" t="s">
        <v>531</v>
      </c>
      <c r="E7053" s="68" t="s">
        <v>360</v>
      </c>
      <c r="F7053" s="68" t="s">
        <v>77</v>
      </c>
      <c r="G7053" s="68" t="s">
        <v>273</v>
      </c>
      <c r="H7053" s="68" t="s">
        <v>363</v>
      </c>
      <c r="I7053" s="65">
        <v>92</v>
      </c>
      <c r="J7053" s="65">
        <v>443</v>
      </c>
      <c r="K7053" s="65" t="s">
        <v>232</v>
      </c>
    </row>
    <row r="7054" spans="1:11" ht="12.75" customHeight="1">
      <c r="A7054" s="68" t="s">
        <v>321</v>
      </c>
      <c r="B7054" s="68" t="s">
        <v>468</v>
      </c>
      <c r="C7054" s="68" t="s">
        <v>271</v>
      </c>
      <c r="D7054" s="68" t="s">
        <v>531</v>
      </c>
      <c r="E7054" s="68" t="s">
        <v>360</v>
      </c>
      <c r="F7054" s="68" t="s">
        <v>77</v>
      </c>
      <c r="G7054" s="68" t="s">
        <v>273</v>
      </c>
      <c r="H7054" s="68" t="s">
        <v>364</v>
      </c>
      <c r="I7054" s="65">
        <v>65</v>
      </c>
      <c r="J7054" s="65">
        <v>443</v>
      </c>
      <c r="K7054" s="65" t="s">
        <v>232</v>
      </c>
    </row>
    <row r="7055" spans="1:11" ht="12.75" customHeight="1">
      <c r="A7055" s="68" t="s">
        <v>321</v>
      </c>
      <c r="B7055" s="68" t="s">
        <v>468</v>
      </c>
      <c r="C7055" s="68" t="s">
        <v>271</v>
      </c>
      <c r="D7055" s="68" t="s">
        <v>531</v>
      </c>
      <c r="E7055" s="68" t="s">
        <v>360</v>
      </c>
      <c r="F7055" s="68" t="s">
        <v>77</v>
      </c>
      <c r="G7055" s="68" t="s">
        <v>273</v>
      </c>
      <c r="H7055" s="68" t="s">
        <v>451</v>
      </c>
      <c r="I7055" s="65">
        <v>44</v>
      </c>
      <c r="J7055" s="65">
        <v>443</v>
      </c>
      <c r="K7055" s="65" t="s">
        <v>232</v>
      </c>
    </row>
    <row r="7056" spans="1:11" ht="12.75" customHeight="1">
      <c r="A7056" s="68" t="s">
        <v>321</v>
      </c>
      <c r="B7056" s="68" t="s">
        <v>468</v>
      </c>
      <c r="C7056" s="68" t="s">
        <v>271</v>
      </c>
      <c r="D7056" s="68" t="s">
        <v>531</v>
      </c>
      <c r="E7056" s="68" t="s">
        <v>360</v>
      </c>
      <c r="F7056" s="68" t="s">
        <v>77</v>
      </c>
      <c r="G7056" s="68" t="s">
        <v>273</v>
      </c>
      <c r="H7056" s="68" t="s">
        <v>365</v>
      </c>
      <c r="I7056" s="65">
        <v>44</v>
      </c>
      <c r="J7056" s="65">
        <v>443</v>
      </c>
      <c r="K7056" s="65" t="s">
        <v>232</v>
      </c>
    </row>
    <row r="7057" spans="1:11" ht="12.75" customHeight="1">
      <c r="A7057" s="68" t="s">
        <v>321</v>
      </c>
      <c r="B7057" s="68" t="s">
        <v>468</v>
      </c>
      <c r="C7057" s="68" t="s">
        <v>271</v>
      </c>
      <c r="D7057" s="68" t="s">
        <v>531</v>
      </c>
      <c r="E7057" s="68" t="s">
        <v>360</v>
      </c>
      <c r="F7057" s="68" t="s">
        <v>77</v>
      </c>
      <c r="G7057" s="68" t="s">
        <v>273</v>
      </c>
      <c r="H7057" s="68" t="s">
        <v>366</v>
      </c>
      <c r="I7057" s="65">
        <v>21</v>
      </c>
      <c r="J7057" s="65">
        <v>443</v>
      </c>
      <c r="K7057" s="65" t="s">
        <v>232</v>
      </c>
    </row>
    <row r="7058" spans="1:11" ht="12.75" customHeight="1">
      <c r="A7058" s="68" t="s">
        <v>321</v>
      </c>
      <c r="B7058" s="68" t="s">
        <v>468</v>
      </c>
      <c r="C7058" s="68" t="s">
        <v>271</v>
      </c>
      <c r="D7058" s="68" t="s">
        <v>531</v>
      </c>
      <c r="E7058" s="68" t="s">
        <v>360</v>
      </c>
      <c r="F7058" s="68" t="s">
        <v>77</v>
      </c>
      <c r="G7058" s="68" t="s">
        <v>273</v>
      </c>
      <c r="H7058" s="68" t="s">
        <v>367</v>
      </c>
      <c r="I7058" s="65">
        <v>3</v>
      </c>
      <c r="J7058" s="65">
        <v>443</v>
      </c>
      <c r="K7058" s="65" t="s">
        <v>232</v>
      </c>
    </row>
    <row r="7059" spans="1:11" ht="12.75" customHeight="1">
      <c r="A7059" s="68" t="s">
        <v>321</v>
      </c>
      <c r="B7059" s="68" t="s">
        <v>468</v>
      </c>
      <c r="C7059" s="68" t="s">
        <v>271</v>
      </c>
      <c r="D7059" s="68" t="s">
        <v>531</v>
      </c>
      <c r="E7059" s="68" t="s">
        <v>360</v>
      </c>
      <c r="F7059" s="68" t="s">
        <v>77</v>
      </c>
      <c r="G7059" s="68" t="s">
        <v>273</v>
      </c>
      <c r="H7059" s="68" t="s">
        <v>247</v>
      </c>
      <c r="I7059" s="65">
        <v>18</v>
      </c>
      <c r="J7059" s="65">
        <v>443</v>
      </c>
      <c r="K7059" s="65" t="s">
        <v>232</v>
      </c>
    </row>
    <row r="7060" spans="1:11" ht="12.75" customHeight="1">
      <c r="A7060" s="68" t="s">
        <v>321</v>
      </c>
      <c r="B7060" s="68" t="s">
        <v>468</v>
      </c>
      <c r="C7060" s="68" t="s">
        <v>271</v>
      </c>
      <c r="D7060" s="68" t="s">
        <v>531</v>
      </c>
      <c r="E7060" s="68" t="s">
        <v>360</v>
      </c>
      <c r="F7060" s="68" t="s">
        <v>77</v>
      </c>
      <c r="G7060" s="68" t="s">
        <v>273</v>
      </c>
      <c r="H7060" s="68" t="s">
        <v>375</v>
      </c>
      <c r="I7060" s="65">
        <v>10</v>
      </c>
      <c r="J7060" s="65">
        <v>443</v>
      </c>
      <c r="K7060" s="65" t="s">
        <v>232</v>
      </c>
    </row>
    <row r="7061" spans="1:11" ht="12.75" customHeight="1">
      <c r="A7061" s="68" t="s">
        <v>321</v>
      </c>
      <c r="B7061" s="68" t="s">
        <v>468</v>
      </c>
      <c r="C7061" s="68" t="s">
        <v>271</v>
      </c>
      <c r="D7061" s="68" t="s">
        <v>531</v>
      </c>
      <c r="E7061" s="68" t="s">
        <v>360</v>
      </c>
      <c r="F7061" s="68" t="s">
        <v>77</v>
      </c>
      <c r="G7061" s="68" t="s">
        <v>273</v>
      </c>
      <c r="H7061" s="68" t="s">
        <v>368</v>
      </c>
      <c r="I7061" s="65">
        <v>16</v>
      </c>
      <c r="J7061" s="65">
        <v>443</v>
      </c>
      <c r="K7061" s="65" t="s">
        <v>232</v>
      </c>
    </row>
    <row r="7062" spans="1:11" ht="12.75" customHeight="1">
      <c r="A7062" s="68" t="s">
        <v>321</v>
      </c>
      <c r="B7062" s="68" t="s">
        <v>468</v>
      </c>
      <c r="C7062" s="68" t="s">
        <v>271</v>
      </c>
      <c r="D7062" s="68" t="s">
        <v>531</v>
      </c>
      <c r="E7062" s="68" t="s">
        <v>360</v>
      </c>
      <c r="F7062" s="68" t="s">
        <v>77</v>
      </c>
      <c r="G7062" s="68" t="s">
        <v>273</v>
      </c>
      <c r="H7062" s="68" t="s">
        <v>491</v>
      </c>
      <c r="I7062" s="65">
        <v>37</v>
      </c>
      <c r="J7062" s="65">
        <v>443</v>
      </c>
      <c r="K7062" s="65" t="s">
        <v>232</v>
      </c>
    </row>
    <row r="7063" spans="1:11" ht="12.75" customHeight="1">
      <c r="A7063" s="68" t="s">
        <v>321</v>
      </c>
      <c r="B7063" s="68" t="s">
        <v>468</v>
      </c>
      <c r="C7063" s="68" t="s">
        <v>271</v>
      </c>
      <c r="D7063" s="68" t="s">
        <v>531</v>
      </c>
      <c r="E7063" s="68" t="s">
        <v>360</v>
      </c>
      <c r="F7063" s="68" t="s">
        <v>77</v>
      </c>
      <c r="G7063" s="68" t="s">
        <v>273</v>
      </c>
      <c r="H7063" s="68" t="s">
        <v>369</v>
      </c>
      <c r="I7063" s="65">
        <v>85</v>
      </c>
      <c r="J7063" s="65">
        <v>443</v>
      </c>
      <c r="K7063" s="65" t="s">
        <v>232</v>
      </c>
    </row>
    <row r="7064" spans="1:11" ht="12.75" customHeight="1">
      <c r="A7064" s="68" t="s">
        <v>321</v>
      </c>
      <c r="B7064" s="68" t="s">
        <v>468</v>
      </c>
      <c r="C7064" s="68" t="s">
        <v>271</v>
      </c>
      <c r="D7064" s="68" t="s">
        <v>531</v>
      </c>
      <c r="E7064" s="68" t="s">
        <v>360</v>
      </c>
      <c r="F7064" s="68" t="s">
        <v>77</v>
      </c>
      <c r="G7064" s="68" t="s">
        <v>273</v>
      </c>
      <c r="H7064" s="68" t="s">
        <v>638</v>
      </c>
      <c r="I7064" s="65">
        <v>121</v>
      </c>
      <c r="J7064" s="65">
        <v>443</v>
      </c>
      <c r="K7064" s="65" t="s">
        <v>232</v>
      </c>
    </row>
    <row r="7065" spans="1:11" ht="12.75" customHeight="1">
      <c r="A7065" s="68" t="s">
        <v>321</v>
      </c>
      <c r="B7065" s="68" t="s">
        <v>468</v>
      </c>
      <c r="C7065" s="68" t="s">
        <v>271</v>
      </c>
      <c r="D7065" s="68" t="s">
        <v>531</v>
      </c>
      <c r="E7065" s="68" t="s">
        <v>360</v>
      </c>
      <c r="F7065" s="68" t="s">
        <v>77</v>
      </c>
      <c r="G7065" s="68" t="s">
        <v>273</v>
      </c>
      <c r="H7065" s="68" t="s">
        <v>408</v>
      </c>
      <c r="I7065" s="65">
        <v>21</v>
      </c>
      <c r="J7065" s="65">
        <v>413</v>
      </c>
      <c r="K7065" s="65" t="s">
        <v>500</v>
      </c>
    </row>
    <row r="7066" spans="1:11" ht="12.75" customHeight="1">
      <c r="A7066" s="68" t="s">
        <v>321</v>
      </c>
      <c r="B7066" s="68" t="s">
        <v>468</v>
      </c>
      <c r="C7066" s="68" t="s">
        <v>271</v>
      </c>
      <c r="D7066" s="68" t="s">
        <v>531</v>
      </c>
      <c r="E7066" s="68" t="s">
        <v>360</v>
      </c>
      <c r="F7066" s="68" t="s">
        <v>77</v>
      </c>
      <c r="G7066" s="68" t="s">
        <v>273</v>
      </c>
      <c r="H7066" s="68" t="s">
        <v>404</v>
      </c>
      <c r="I7066" s="65">
        <v>61</v>
      </c>
      <c r="J7066" s="65">
        <v>413</v>
      </c>
      <c r="K7066" s="65" t="s">
        <v>500</v>
      </c>
    </row>
    <row r="7067" spans="1:11" ht="12.75" customHeight="1">
      <c r="A7067" s="68" t="s">
        <v>321</v>
      </c>
      <c r="B7067" s="68" t="s">
        <v>468</v>
      </c>
      <c r="C7067" s="68" t="s">
        <v>271</v>
      </c>
      <c r="D7067" s="68" t="s">
        <v>531</v>
      </c>
      <c r="E7067" s="68" t="s">
        <v>360</v>
      </c>
      <c r="F7067" s="68" t="s">
        <v>77</v>
      </c>
      <c r="G7067" s="68" t="s">
        <v>273</v>
      </c>
      <c r="H7067" s="68" t="s">
        <v>422</v>
      </c>
      <c r="I7067" s="65">
        <v>95</v>
      </c>
      <c r="J7067" s="65">
        <v>413</v>
      </c>
      <c r="K7067" s="65" t="s">
        <v>500</v>
      </c>
    </row>
    <row r="7068" spans="1:11" ht="12.75" customHeight="1">
      <c r="A7068" s="68" t="s">
        <v>321</v>
      </c>
      <c r="B7068" s="68" t="s">
        <v>468</v>
      </c>
      <c r="C7068" s="68" t="s">
        <v>271</v>
      </c>
      <c r="D7068" s="68" t="s">
        <v>531</v>
      </c>
      <c r="E7068" s="68" t="s">
        <v>360</v>
      </c>
      <c r="F7068" s="68" t="s">
        <v>77</v>
      </c>
      <c r="G7068" s="68" t="s">
        <v>273</v>
      </c>
      <c r="H7068" s="68" t="s">
        <v>258</v>
      </c>
      <c r="I7068" s="65">
        <v>86</v>
      </c>
      <c r="J7068" s="65">
        <v>413</v>
      </c>
      <c r="K7068" s="65" t="s">
        <v>500</v>
      </c>
    </row>
    <row r="7069" spans="1:11" ht="12.75" customHeight="1">
      <c r="A7069" s="68" t="s">
        <v>321</v>
      </c>
      <c r="B7069" s="68" t="s">
        <v>468</v>
      </c>
      <c r="C7069" s="68" t="s">
        <v>271</v>
      </c>
      <c r="D7069" s="68" t="s">
        <v>531</v>
      </c>
      <c r="E7069" s="68" t="s">
        <v>360</v>
      </c>
      <c r="F7069" s="68" t="s">
        <v>77</v>
      </c>
      <c r="G7069" s="68" t="s">
        <v>273</v>
      </c>
      <c r="H7069" s="68" t="s">
        <v>362</v>
      </c>
      <c r="I7069" s="65">
        <v>142</v>
      </c>
      <c r="J7069" s="65">
        <v>413</v>
      </c>
      <c r="K7069" s="65" t="s">
        <v>500</v>
      </c>
    </row>
    <row r="7070" spans="1:11" ht="12.75" customHeight="1">
      <c r="A7070" s="68" t="s">
        <v>321</v>
      </c>
      <c r="B7070" s="68" t="s">
        <v>468</v>
      </c>
      <c r="C7070" s="68" t="s">
        <v>271</v>
      </c>
      <c r="D7070" s="68" t="s">
        <v>531</v>
      </c>
      <c r="E7070" s="68" t="s">
        <v>360</v>
      </c>
      <c r="F7070" s="68" t="s">
        <v>77</v>
      </c>
      <c r="G7070" s="68" t="s">
        <v>273</v>
      </c>
      <c r="H7070" s="68" t="s">
        <v>363</v>
      </c>
      <c r="I7070" s="65">
        <v>50</v>
      </c>
      <c r="J7070" s="65">
        <v>413</v>
      </c>
      <c r="K7070" s="65" t="s">
        <v>500</v>
      </c>
    </row>
    <row r="7071" spans="1:11" ht="12.75" customHeight="1">
      <c r="A7071" s="68" t="s">
        <v>321</v>
      </c>
      <c r="B7071" s="68" t="s">
        <v>468</v>
      </c>
      <c r="C7071" s="68" t="s">
        <v>271</v>
      </c>
      <c r="D7071" s="68" t="s">
        <v>531</v>
      </c>
      <c r="E7071" s="68" t="s">
        <v>360</v>
      </c>
      <c r="F7071" s="68" t="s">
        <v>77</v>
      </c>
      <c r="G7071" s="68" t="s">
        <v>273</v>
      </c>
      <c r="H7071" s="68" t="s">
        <v>364</v>
      </c>
      <c r="I7071" s="65">
        <v>48</v>
      </c>
      <c r="J7071" s="65">
        <v>413</v>
      </c>
      <c r="K7071" s="65" t="s">
        <v>500</v>
      </c>
    </row>
    <row r="7072" spans="1:11" ht="12.75" customHeight="1">
      <c r="A7072" s="68" t="s">
        <v>321</v>
      </c>
      <c r="B7072" s="68" t="s">
        <v>468</v>
      </c>
      <c r="C7072" s="68" t="s">
        <v>271</v>
      </c>
      <c r="D7072" s="68" t="s">
        <v>531</v>
      </c>
      <c r="E7072" s="68" t="s">
        <v>360</v>
      </c>
      <c r="F7072" s="68" t="s">
        <v>77</v>
      </c>
      <c r="G7072" s="68" t="s">
        <v>273</v>
      </c>
      <c r="H7072" s="68" t="s">
        <v>451</v>
      </c>
      <c r="I7072" s="65">
        <v>44</v>
      </c>
      <c r="J7072" s="65">
        <v>413</v>
      </c>
      <c r="K7072" s="65" t="s">
        <v>500</v>
      </c>
    </row>
    <row r="7073" spans="1:11" ht="12.75" customHeight="1">
      <c r="A7073" s="68" t="s">
        <v>321</v>
      </c>
      <c r="B7073" s="68" t="s">
        <v>468</v>
      </c>
      <c r="C7073" s="68" t="s">
        <v>271</v>
      </c>
      <c r="D7073" s="68" t="s">
        <v>531</v>
      </c>
      <c r="E7073" s="68" t="s">
        <v>360</v>
      </c>
      <c r="F7073" s="68" t="s">
        <v>77</v>
      </c>
      <c r="G7073" s="68" t="s">
        <v>273</v>
      </c>
      <c r="H7073" s="68" t="s">
        <v>365</v>
      </c>
      <c r="I7073" s="65">
        <v>47</v>
      </c>
      <c r="J7073" s="65">
        <v>413</v>
      </c>
      <c r="K7073" s="65" t="s">
        <v>500</v>
      </c>
    </row>
    <row r="7074" spans="1:11" ht="12.75" customHeight="1">
      <c r="A7074" s="68" t="s">
        <v>321</v>
      </c>
      <c r="B7074" s="68" t="s">
        <v>468</v>
      </c>
      <c r="C7074" s="68" t="s">
        <v>271</v>
      </c>
      <c r="D7074" s="68" t="s">
        <v>531</v>
      </c>
      <c r="E7074" s="68" t="s">
        <v>360</v>
      </c>
      <c r="F7074" s="68" t="s">
        <v>77</v>
      </c>
      <c r="G7074" s="68" t="s">
        <v>273</v>
      </c>
      <c r="H7074" s="68" t="s">
        <v>366</v>
      </c>
      <c r="I7074" s="65">
        <v>33</v>
      </c>
      <c r="J7074" s="65">
        <v>413</v>
      </c>
      <c r="K7074" s="65" t="s">
        <v>500</v>
      </c>
    </row>
    <row r="7075" spans="1:11" ht="12.75" customHeight="1">
      <c r="A7075" s="68" t="s">
        <v>321</v>
      </c>
      <c r="B7075" s="68" t="s">
        <v>468</v>
      </c>
      <c r="C7075" s="68" t="s">
        <v>271</v>
      </c>
      <c r="D7075" s="68" t="s">
        <v>531</v>
      </c>
      <c r="E7075" s="68" t="s">
        <v>360</v>
      </c>
      <c r="F7075" s="68" t="s">
        <v>77</v>
      </c>
      <c r="G7075" s="68" t="s">
        <v>273</v>
      </c>
      <c r="H7075" s="68" t="s">
        <v>367</v>
      </c>
      <c r="I7075" s="65">
        <v>82</v>
      </c>
      <c r="J7075" s="65">
        <v>413</v>
      </c>
      <c r="K7075" s="65" t="s">
        <v>500</v>
      </c>
    </row>
    <row r="7076" spans="1:11" ht="12.75" customHeight="1">
      <c r="A7076" s="68" t="s">
        <v>321</v>
      </c>
      <c r="B7076" s="68" t="s">
        <v>468</v>
      </c>
      <c r="C7076" s="68" t="s">
        <v>271</v>
      </c>
      <c r="D7076" s="68" t="s">
        <v>531</v>
      </c>
      <c r="E7076" s="68" t="s">
        <v>360</v>
      </c>
      <c r="F7076" s="68" t="s">
        <v>77</v>
      </c>
      <c r="G7076" s="68" t="s">
        <v>273</v>
      </c>
      <c r="H7076" s="68" t="s">
        <v>247</v>
      </c>
      <c r="I7076" s="65">
        <v>348</v>
      </c>
      <c r="J7076" s="65">
        <v>413</v>
      </c>
      <c r="K7076" s="65" t="s">
        <v>500</v>
      </c>
    </row>
    <row r="7077" spans="1:11" ht="12.75" customHeight="1">
      <c r="A7077" s="68" t="s">
        <v>321</v>
      </c>
      <c r="B7077" s="68" t="s">
        <v>468</v>
      </c>
      <c r="C7077" s="68" t="s">
        <v>271</v>
      </c>
      <c r="D7077" s="68" t="s">
        <v>531</v>
      </c>
      <c r="E7077" s="68" t="s">
        <v>360</v>
      </c>
      <c r="F7077" s="68" t="s">
        <v>77</v>
      </c>
      <c r="G7077" s="68" t="s">
        <v>273</v>
      </c>
      <c r="H7077" s="68" t="s">
        <v>375</v>
      </c>
      <c r="I7077" s="65">
        <v>421</v>
      </c>
      <c r="J7077" s="65">
        <v>413</v>
      </c>
      <c r="K7077" s="65" t="s">
        <v>500</v>
      </c>
    </row>
    <row r="7078" spans="1:11" ht="12.75" customHeight="1">
      <c r="A7078" s="68" t="s">
        <v>321</v>
      </c>
      <c r="B7078" s="68" t="s">
        <v>468</v>
      </c>
      <c r="C7078" s="68" t="s">
        <v>271</v>
      </c>
      <c r="D7078" s="68" t="s">
        <v>531</v>
      </c>
      <c r="E7078" s="68" t="s">
        <v>360</v>
      </c>
      <c r="F7078" s="68" t="s">
        <v>77</v>
      </c>
      <c r="G7078" s="68" t="s">
        <v>273</v>
      </c>
      <c r="H7078" s="68" t="s">
        <v>368</v>
      </c>
      <c r="I7078" s="65">
        <v>350</v>
      </c>
      <c r="J7078" s="65">
        <v>413</v>
      </c>
      <c r="K7078" s="65" t="s">
        <v>500</v>
      </c>
    </row>
    <row r="7079" spans="1:11" ht="12.75" customHeight="1">
      <c r="A7079" s="68" t="s">
        <v>321</v>
      </c>
      <c r="B7079" s="68" t="s">
        <v>468</v>
      </c>
      <c r="C7079" s="68" t="s">
        <v>271</v>
      </c>
      <c r="D7079" s="68" t="s">
        <v>531</v>
      </c>
      <c r="E7079" s="68" t="s">
        <v>360</v>
      </c>
      <c r="F7079" s="68" t="s">
        <v>77</v>
      </c>
      <c r="G7079" s="68" t="s">
        <v>273</v>
      </c>
      <c r="H7079" s="68" t="s">
        <v>491</v>
      </c>
      <c r="I7079" s="65">
        <v>362</v>
      </c>
      <c r="J7079" s="65">
        <v>413</v>
      </c>
      <c r="K7079" s="65" t="s">
        <v>500</v>
      </c>
    </row>
    <row r="7080" spans="1:11" ht="12.75" customHeight="1">
      <c r="A7080" s="68" t="s">
        <v>321</v>
      </c>
      <c r="B7080" s="68" t="s">
        <v>468</v>
      </c>
      <c r="C7080" s="68" t="s">
        <v>271</v>
      </c>
      <c r="D7080" s="68" t="s">
        <v>531</v>
      </c>
      <c r="E7080" s="68" t="s">
        <v>360</v>
      </c>
      <c r="F7080" s="68" t="s">
        <v>77</v>
      </c>
      <c r="G7080" s="68" t="s">
        <v>273</v>
      </c>
      <c r="H7080" s="68" t="s">
        <v>369</v>
      </c>
      <c r="I7080" s="65">
        <v>323</v>
      </c>
      <c r="J7080" s="65">
        <v>413</v>
      </c>
      <c r="K7080" s="65" t="s">
        <v>500</v>
      </c>
    </row>
    <row r="7081" spans="1:11" ht="12.75" customHeight="1">
      <c r="A7081" s="68" t="s">
        <v>321</v>
      </c>
      <c r="B7081" s="68" t="s">
        <v>468</v>
      </c>
      <c r="C7081" s="68" t="s">
        <v>271</v>
      </c>
      <c r="D7081" s="68" t="s">
        <v>531</v>
      </c>
      <c r="E7081" s="68" t="s">
        <v>360</v>
      </c>
      <c r="F7081" s="68" t="s">
        <v>77</v>
      </c>
      <c r="G7081" s="68" t="s">
        <v>273</v>
      </c>
      <c r="H7081" s="68" t="s">
        <v>638</v>
      </c>
      <c r="I7081" s="65">
        <v>415</v>
      </c>
      <c r="J7081" s="65">
        <v>413</v>
      </c>
      <c r="K7081" s="65" t="s">
        <v>500</v>
      </c>
    </row>
    <row r="7082" spans="1:11" ht="12.75" customHeight="1">
      <c r="A7082" s="68" t="s">
        <v>321</v>
      </c>
      <c r="B7082" s="68" t="s">
        <v>468</v>
      </c>
      <c r="C7082" s="68" t="s">
        <v>271</v>
      </c>
      <c r="D7082" s="68" t="s">
        <v>531</v>
      </c>
      <c r="E7082" s="68" t="s">
        <v>360</v>
      </c>
      <c r="F7082" s="68" t="s">
        <v>77</v>
      </c>
      <c r="G7082" s="68" t="s">
        <v>273</v>
      </c>
      <c r="H7082" s="68" t="s">
        <v>366</v>
      </c>
      <c r="I7082" s="65">
        <v>5</v>
      </c>
      <c r="J7082" s="65">
        <v>431</v>
      </c>
      <c r="K7082" s="65" t="s">
        <v>282</v>
      </c>
    </row>
    <row r="7083" spans="1:11" ht="12.75" customHeight="1">
      <c r="A7083" s="68" t="s">
        <v>321</v>
      </c>
      <c r="B7083" s="68" t="s">
        <v>468</v>
      </c>
      <c r="C7083" s="68" t="s">
        <v>271</v>
      </c>
      <c r="D7083" s="68" t="s">
        <v>531</v>
      </c>
      <c r="E7083" s="68" t="s">
        <v>360</v>
      </c>
      <c r="F7083" s="68" t="s">
        <v>77</v>
      </c>
      <c r="G7083" s="68" t="s">
        <v>273</v>
      </c>
      <c r="H7083" s="68" t="s">
        <v>367</v>
      </c>
      <c r="I7083" s="65">
        <v>7</v>
      </c>
      <c r="J7083" s="65">
        <v>431</v>
      </c>
      <c r="K7083" s="65" t="s">
        <v>282</v>
      </c>
    </row>
    <row r="7084" spans="1:11" ht="12.75" customHeight="1">
      <c r="A7084" s="68" t="s">
        <v>321</v>
      </c>
      <c r="B7084" s="68" t="s">
        <v>468</v>
      </c>
      <c r="C7084" s="68" t="s">
        <v>271</v>
      </c>
      <c r="D7084" s="68" t="s">
        <v>531</v>
      </c>
      <c r="E7084" s="68" t="s">
        <v>360</v>
      </c>
      <c r="F7084" s="68" t="s">
        <v>77</v>
      </c>
      <c r="G7084" s="68" t="s">
        <v>273</v>
      </c>
      <c r="H7084" s="68" t="s">
        <v>247</v>
      </c>
      <c r="I7084" s="65">
        <v>38</v>
      </c>
      <c r="J7084" s="65">
        <v>431</v>
      </c>
      <c r="K7084" s="65" t="s">
        <v>282</v>
      </c>
    </row>
    <row r="7085" spans="1:11" ht="12.75" customHeight="1">
      <c r="A7085" s="68" t="s">
        <v>321</v>
      </c>
      <c r="B7085" s="68" t="s">
        <v>468</v>
      </c>
      <c r="C7085" s="68" t="s">
        <v>271</v>
      </c>
      <c r="D7085" s="68" t="s">
        <v>531</v>
      </c>
      <c r="E7085" s="68" t="s">
        <v>360</v>
      </c>
      <c r="F7085" s="68" t="s">
        <v>77</v>
      </c>
      <c r="G7085" s="68" t="s">
        <v>273</v>
      </c>
      <c r="H7085" s="68" t="s">
        <v>375</v>
      </c>
      <c r="I7085" s="65">
        <v>46</v>
      </c>
      <c r="J7085" s="65">
        <v>431</v>
      </c>
      <c r="K7085" s="65" t="s">
        <v>282</v>
      </c>
    </row>
    <row r="7086" spans="1:11" ht="12.75" customHeight="1">
      <c r="A7086" s="68" t="s">
        <v>321</v>
      </c>
      <c r="B7086" s="68" t="s">
        <v>468</v>
      </c>
      <c r="C7086" s="68" t="s">
        <v>271</v>
      </c>
      <c r="D7086" s="68" t="s">
        <v>531</v>
      </c>
      <c r="E7086" s="68" t="s">
        <v>360</v>
      </c>
      <c r="F7086" s="68" t="s">
        <v>77</v>
      </c>
      <c r="G7086" s="68" t="s">
        <v>273</v>
      </c>
      <c r="H7086" s="68" t="s">
        <v>368</v>
      </c>
      <c r="I7086" s="65">
        <v>22</v>
      </c>
      <c r="J7086" s="65">
        <v>431</v>
      </c>
      <c r="K7086" s="65" t="s">
        <v>282</v>
      </c>
    </row>
    <row r="7087" spans="1:11" ht="12.75" customHeight="1">
      <c r="A7087" s="68" t="s">
        <v>321</v>
      </c>
      <c r="B7087" s="68" t="s">
        <v>468</v>
      </c>
      <c r="C7087" s="68" t="s">
        <v>271</v>
      </c>
      <c r="D7087" s="68" t="s">
        <v>531</v>
      </c>
      <c r="E7087" s="68" t="s">
        <v>360</v>
      </c>
      <c r="F7087" s="68" t="s">
        <v>77</v>
      </c>
      <c r="G7087" s="68" t="s">
        <v>273</v>
      </c>
      <c r="H7087" s="68" t="s">
        <v>491</v>
      </c>
      <c r="I7087" s="65">
        <v>21</v>
      </c>
      <c r="J7087" s="65">
        <v>431</v>
      </c>
      <c r="K7087" s="65" t="s">
        <v>282</v>
      </c>
    </row>
    <row r="7088" spans="1:11" ht="12.75" customHeight="1">
      <c r="A7088" s="68" t="s">
        <v>321</v>
      </c>
      <c r="B7088" s="68" t="s">
        <v>468</v>
      </c>
      <c r="C7088" s="68" t="s">
        <v>271</v>
      </c>
      <c r="D7088" s="68" t="s">
        <v>531</v>
      </c>
      <c r="E7088" s="68" t="s">
        <v>360</v>
      </c>
      <c r="F7088" s="68" t="s">
        <v>77</v>
      </c>
      <c r="G7088" s="68" t="s">
        <v>273</v>
      </c>
      <c r="H7088" s="68" t="s">
        <v>369</v>
      </c>
      <c r="I7088" s="65">
        <v>23</v>
      </c>
      <c r="J7088" s="65">
        <v>431</v>
      </c>
      <c r="K7088" s="65" t="s">
        <v>282</v>
      </c>
    </row>
    <row r="7089" spans="1:11" ht="12.75" customHeight="1">
      <c r="A7089" s="68" t="s">
        <v>321</v>
      </c>
      <c r="B7089" s="68" t="s">
        <v>468</v>
      </c>
      <c r="C7089" s="68" t="s">
        <v>271</v>
      </c>
      <c r="D7089" s="68" t="s">
        <v>531</v>
      </c>
      <c r="E7089" s="68" t="s">
        <v>360</v>
      </c>
      <c r="F7089" s="68" t="s">
        <v>77</v>
      </c>
      <c r="G7089" s="68" t="s">
        <v>273</v>
      </c>
      <c r="H7089" s="68" t="s">
        <v>638</v>
      </c>
      <c r="I7089" s="65">
        <v>21</v>
      </c>
      <c r="J7089" s="65">
        <v>431</v>
      </c>
      <c r="K7089" s="65" t="s">
        <v>282</v>
      </c>
    </row>
    <row r="7090" spans="1:11" ht="12.75" customHeight="1">
      <c r="A7090" s="68" t="s">
        <v>321</v>
      </c>
      <c r="B7090" s="68" t="s">
        <v>468</v>
      </c>
      <c r="C7090" s="68" t="s">
        <v>271</v>
      </c>
      <c r="D7090" s="68" t="s">
        <v>531</v>
      </c>
      <c r="E7090" s="68" t="s">
        <v>360</v>
      </c>
      <c r="F7090" s="68" t="s">
        <v>77</v>
      </c>
      <c r="G7090" s="68" t="s">
        <v>273</v>
      </c>
      <c r="H7090" s="68" t="s">
        <v>367</v>
      </c>
      <c r="I7090" s="65">
        <v>14</v>
      </c>
      <c r="J7090" s="65">
        <v>451</v>
      </c>
      <c r="K7090" s="65" t="s">
        <v>328</v>
      </c>
    </row>
    <row r="7091" spans="1:11" ht="12.75" customHeight="1">
      <c r="A7091" s="68" t="s">
        <v>321</v>
      </c>
      <c r="B7091" s="68" t="s">
        <v>468</v>
      </c>
      <c r="C7091" s="68" t="s">
        <v>271</v>
      </c>
      <c r="D7091" s="68" t="s">
        <v>531</v>
      </c>
      <c r="E7091" s="68" t="s">
        <v>360</v>
      </c>
      <c r="F7091" s="68" t="s">
        <v>77</v>
      </c>
      <c r="G7091" s="68" t="s">
        <v>273</v>
      </c>
      <c r="H7091" s="68" t="s">
        <v>408</v>
      </c>
      <c r="I7091" s="65">
        <v>19</v>
      </c>
      <c r="J7091" s="65">
        <v>405</v>
      </c>
      <c r="K7091" s="65" t="s">
        <v>423</v>
      </c>
    </row>
    <row r="7092" spans="1:11" ht="12.75" customHeight="1">
      <c r="A7092" s="68" t="s">
        <v>321</v>
      </c>
      <c r="B7092" s="68" t="s">
        <v>468</v>
      </c>
      <c r="C7092" s="68" t="s">
        <v>271</v>
      </c>
      <c r="D7092" s="68" t="s">
        <v>531</v>
      </c>
      <c r="E7092" s="68" t="s">
        <v>360</v>
      </c>
      <c r="F7092" s="68" t="s">
        <v>77</v>
      </c>
      <c r="G7092" s="68" t="s">
        <v>273</v>
      </c>
      <c r="H7092" s="68" t="s">
        <v>404</v>
      </c>
      <c r="I7092" s="65">
        <v>84</v>
      </c>
      <c r="J7092" s="65">
        <v>405</v>
      </c>
      <c r="K7092" s="65" t="s">
        <v>423</v>
      </c>
    </row>
    <row r="7093" spans="1:11" ht="12.75" customHeight="1">
      <c r="A7093" s="68" t="s">
        <v>321</v>
      </c>
      <c r="B7093" s="68" t="s">
        <v>468</v>
      </c>
      <c r="C7093" s="68" t="s">
        <v>271</v>
      </c>
      <c r="D7093" s="68" t="s">
        <v>531</v>
      </c>
      <c r="E7093" s="68" t="s">
        <v>360</v>
      </c>
      <c r="F7093" s="68" t="s">
        <v>77</v>
      </c>
      <c r="G7093" s="68" t="s">
        <v>273</v>
      </c>
      <c r="H7093" s="68" t="s">
        <v>422</v>
      </c>
      <c r="I7093" s="65">
        <v>65</v>
      </c>
      <c r="J7093" s="65">
        <v>405</v>
      </c>
      <c r="K7093" s="65" t="s">
        <v>423</v>
      </c>
    </row>
    <row r="7094" spans="1:11" ht="12.75" customHeight="1">
      <c r="A7094" s="68" t="s">
        <v>321</v>
      </c>
      <c r="B7094" s="68" t="s">
        <v>468</v>
      </c>
      <c r="C7094" s="68" t="s">
        <v>271</v>
      </c>
      <c r="D7094" s="68" t="s">
        <v>531</v>
      </c>
      <c r="E7094" s="68" t="s">
        <v>360</v>
      </c>
      <c r="F7094" s="68" t="s">
        <v>77</v>
      </c>
      <c r="G7094" s="68" t="s">
        <v>273</v>
      </c>
      <c r="H7094" s="68" t="s">
        <v>258</v>
      </c>
      <c r="I7094" s="65">
        <v>92</v>
      </c>
      <c r="J7094" s="65">
        <v>405</v>
      </c>
      <c r="K7094" s="65" t="s">
        <v>423</v>
      </c>
    </row>
    <row r="7095" spans="1:11" ht="12.75" customHeight="1">
      <c r="A7095" s="68" t="s">
        <v>321</v>
      </c>
      <c r="B7095" s="68" t="s">
        <v>468</v>
      </c>
      <c r="C7095" s="68" t="s">
        <v>271</v>
      </c>
      <c r="D7095" s="68" t="s">
        <v>531</v>
      </c>
      <c r="E7095" s="68" t="s">
        <v>360</v>
      </c>
      <c r="F7095" s="68" t="s">
        <v>77</v>
      </c>
      <c r="G7095" s="68" t="s">
        <v>273</v>
      </c>
      <c r="H7095" s="68" t="s">
        <v>362</v>
      </c>
      <c r="I7095" s="65">
        <v>137</v>
      </c>
      <c r="J7095" s="65">
        <v>405</v>
      </c>
      <c r="K7095" s="65" t="s">
        <v>423</v>
      </c>
    </row>
    <row r="7096" spans="1:11" ht="12.75" customHeight="1">
      <c r="A7096" s="68" t="s">
        <v>321</v>
      </c>
      <c r="B7096" s="68" t="s">
        <v>468</v>
      </c>
      <c r="C7096" s="68" t="s">
        <v>271</v>
      </c>
      <c r="D7096" s="68" t="s">
        <v>531</v>
      </c>
      <c r="E7096" s="68" t="s">
        <v>360</v>
      </c>
      <c r="F7096" s="68" t="s">
        <v>77</v>
      </c>
      <c r="G7096" s="68" t="s">
        <v>273</v>
      </c>
      <c r="H7096" s="68" t="s">
        <v>363</v>
      </c>
      <c r="I7096" s="65">
        <v>125</v>
      </c>
      <c r="J7096" s="65">
        <v>405</v>
      </c>
      <c r="K7096" s="65" t="s">
        <v>423</v>
      </c>
    </row>
    <row r="7097" spans="1:11" ht="12.75" customHeight="1">
      <c r="A7097" s="68" t="s">
        <v>321</v>
      </c>
      <c r="B7097" s="68" t="s">
        <v>468</v>
      </c>
      <c r="C7097" s="68" t="s">
        <v>271</v>
      </c>
      <c r="D7097" s="68" t="s">
        <v>531</v>
      </c>
      <c r="E7097" s="68" t="s">
        <v>360</v>
      </c>
      <c r="F7097" s="68" t="s">
        <v>77</v>
      </c>
      <c r="G7097" s="68" t="s">
        <v>273</v>
      </c>
      <c r="H7097" s="68" t="s">
        <v>364</v>
      </c>
      <c r="I7097" s="65">
        <v>99</v>
      </c>
      <c r="J7097" s="65">
        <v>405</v>
      </c>
      <c r="K7097" s="65" t="s">
        <v>423</v>
      </c>
    </row>
    <row r="7098" spans="1:11" ht="12.75" customHeight="1">
      <c r="A7098" s="68" t="s">
        <v>321</v>
      </c>
      <c r="B7098" s="68" t="s">
        <v>468</v>
      </c>
      <c r="C7098" s="68" t="s">
        <v>271</v>
      </c>
      <c r="D7098" s="68" t="s">
        <v>531</v>
      </c>
      <c r="E7098" s="68" t="s">
        <v>360</v>
      </c>
      <c r="F7098" s="68" t="s">
        <v>77</v>
      </c>
      <c r="G7098" s="68" t="s">
        <v>273</v>
      </c>
      <c r="H7098" s="68" t="s">
        <v>451</v>
      </c>
      <c r="I7098" s="65">
        <v>98</v>
      </c>
      <c r="J7098" s="65">
        <v>405</v>
      </c>
      <c r="K7098" s="65" t="s">
        <v>423</v>
      </c>
    </row>
    <row r="7099" spans="1:11" ht="12.75" customHeight="1">
      <c r="A7099" s="68" t="s">
        <v>321</v>
      </c>
      <c r="B7099" s="68" t="s">
        <v>468</v>
      </c>
      <c r="C7099" s="68" t="s">
        <v>271</v>
      </c>
      <c r="D7099" s="68" t="s">
        <v>531</v>
      </c>
      <c r="E7099" s="68" t="s">
        <v>360</v>
      </c>
      <c r="F7099" s="68" t="s">
        <v>77</v>
      </c>
      <c r="G7099" s="68" t="s">
        <v>273</v>
      </c>
      <c r="H7099" s="68" t="s">
        <v>365</v>
      </c>
      <c r="I7099" s="65">
        <v>66</v>
      </c>
      <c r="J7099" s="65">
        <v>405</v>
      </c>
      <c r="K7099" s="65" t="s">
        <v>423</v>
      </c>
    </row>
    <row r="7100" spans="1:11" ht="12.75" customHeight="1">
      <c r="A7100" s="68" t="s">
        <v>321</v>
      </c>
      <c r="B7100" s="68" t="s">
        <v>468</v>
      </c>
      <c r="C7100" s="68" t="s">
        <v>271</v>
      </c>
      <c r="D7100" s="68" t="s">
        <v>531</v>
      </c>
      <c r="E7100" s="68" t="s">
        <v>360</v>
      </c>
      <c r="F7100" s="68" t="s">
        <v>77</v>
      </c>
      <c r="G7100" s="68" t="s">
        <v>273</v>
      </c>
      <c r="H7100" s="68" t="s">
        <v>366</v>
      </c>
      <c r="I7100" s="65">
        <v>43</v>
      </c>
      <c r="J7100" s="65">
        <v>405</v>
      </c>
      <c r="K7100" s="65" t="s">
        <v>423</v>
      </c>
    </row>
    <row r="7101" spans="1:11" ht="12.75" customHeight="1">
      <c r="A7101" s="68" t="s">
        <v>321</v>
      </c>
      <c r="B7101" s="68" t="s">
        <v>468</v>
      </c>
      <c r="C7101" s="68" t="s">
        <v>271</v>
      </c>
      <c r="D7101" s="68" t="s">
        <v>531</v>
      </c>
      <c r="E7101" s="68" t="s">
        <v>360</v>
      </c>
      <c r="F7101" s="68" t="s">
        <v>77</v>
      </c>
      <c r="G7101" s="68" t="s">
        <v>273</v>
      </c>
      <c r="H7101" s="68" t="s">
        <v>408</v>
      </c>
      <c r="I7101" s="65">
        <v>1</v>
      </c>
      <c r="J7101" s="65">
        <v>421</v>
      </c>
      <c r="K7101" s="65" t="s">
        <v>382</v>
      </c>
    </row>
    <row r="7102" spans="1:11" ht="12.75" customHeight="1">
      <c r="A7102" s="68" t="s">
        <v>321</v>
      </c>
      <c r="B7102" s="68" t="s">
        <v>468</v>
      </c>
      <c r="C7102" s="68" t="s">
        <v>271</v>
      </c>
      <c r="D7102" s="68" t="s">
        <v>531</v>
      </c>
      <c r="E7102" s="68" t="s">
        <v>360</v>
      </c>
      <c r="F7102" s="68" t="s">
        <v>77</v>
      </c>
      <c r="G7102" s="68" t="s">
        <v>273</v>
      </c>
      <c r="H7102" s="68" t="s">
        <v>422</v>
      </c>
      <c r="I7102" s="65">
        <v>71</v>
      </c>
      <c r="J7102" s="65">
        <v>421</v>
      </c>
      <c r="K7102" s="65" t="s">
        <v>382</v>
      </c>
    </row>
    <row r="7103" spans="1:11" ht="12.75" customHeight="1">
      <c r="A7103" s="68" t="s">
        <v>321</v>
      </c>
      <c r="B7103" s="68" t="s">
        <v>468</v>
      </c>
      <c r="C7103" s="68" t="s">
        <v>271</v>
      </c>
      <c r="D7103" s="68" t="s">
        <v>531</v>
      </c>
      <c r="E7103" s="68" t="s">
        <v>360</v>
      </c>
      <c r="F7103" s="68" t="s">
        <v>77</v>
      </c>
      <c r="G7103" s="68" t="s">
        <v>273</v>
      </c>
      <c r="H7103" s="68" t="s">
        <v>258</v>
      </c>
      <c r="I7103" s="65">
        <v>100</v>
      </c>
      <c r="J7103" s="65">
        <v>421</v>
      </c>
      <c r="K7103" s="65" t="s">
        <v>382</v>
      </c>
    </row>
    <row r="7104" spans="1:11" ht="12.75" customHeight="1">
      <c r="A7104" s="68" t="s">
        <v>321</v>
      </c>
      <c r="B7104" s="68" t="s">
        <v>468</v>
      </c>
      <c r="C7104" s="68" t="s">
        <v>271</v>
      </c>
      <c r="D7104" s="68" t="s">
        <v>531</v>
      </c>
      <c r="E7104" s="68" t="s">
        <v>360</v>
      </c>
      <c r="F7104" s="68" t="s">
        <v>77</v>
      </c>
      <c r="G7104" s="68" t="s">
        <v>273</v>
      </c>
      <c r="H7104" s="68" t="s">
        <v>362</v>
      </c>
      <c r="I7104" s="65">
        <v>63</v>
      </c>
      <c r="J7104" s="65">
        <v>421</v>
      </c>
      <c r="K7104" s="65" t="s">
        <v>382</v>
      </c>
    </row>
    <row r="7105" spans="1:11" ht="12.75" customHeight="1">
      <c r="A7105" s="68" t="s">
        <v>321</v>
      </c>
      <c r="B7105" s="68" t="s">
        <v>468</v>
      </c>
      <c r="C7105" s="68" t="s">
        <v>271</v>
      </c>
      <c r="D7105" s="68" t="s">
        <v>531</v>
      </c>
      <c r="E7105" s="68" t="s">
        <v>360</v>
      </c>
      <c r="F7105" s="68" t="s">
        <v>77</v>
      </c>
      <c r="G7105" s="68" t="s">
        <v>273</v>
      </c>
      <c r="H7105" s="68" t="s">
        <v>363</v>
      </c>
      <c r="I7105" s="65">
        <v>66</v>
      </c>
      <c r="J7105" s="65">
        <v>421</v>
      </c>
      <c r="K7105" s="65" t="s">
        <v>382</v>
      </c>
    </row>
    <row r="7106" spans="1:11" ht="12.75" customHeight="1">
      <c r="A7106" s="68" t="s">
        <v>321</v>
      </c>
      <c r="B7106" s="68" t="s">
        <v>468</v>
      </c>
      <c r="C7106" s="68" t="s">
        <v>271</v>
      </c>
      <c r="D7106" s="68" t="s">
        <v>531</v>
      </c>
      <c r="E7106" s="68" t="s">
        <v>360</v>
      </c>
      <c r="F7106" s="68" t="s">
        <v>77</v>
      </c>
      <c r="G7106" s="68" t="s">
        <v>273</v>
      </c>
      <c r="H7106" s="68" t="s">
        <v>364</v>
      </c>
      <c r="I7106" s="65">
        <v>60</v>
      </c>
      <c r="J7106" s="65">
        <v>421</v>
      </c>
      <c r="K7106" s="65" t="s">
        <v>382</v>
      </c>
    </row>
    <row r="7107" spans="1:11" ht="12.75" customHeight="1">
      <c r="A7107" s="68" t="s">
        <v>321</v>
      </c>
      <c r="B7107" s="68" t="s">
        <v>468</v>
      </c>
      <c r="C7107" s="68" t="s">
        <v>271</v>
      </c>
      <c r="D7107" s="68" t="s">
        <v>531</v>
      </c>
      <c r="E7107" s="68" t="s">
        <v>360</v>
      </c>
      <c r="F7107" s="68" t="s">
        <v>77</v>
      </c>
      <c r="G7107" s="68" t="s">
        <v>273</v>
      </c>
      <c r="H7107" s="68" t="s">
        <v>451</v>
      </c>
      <c r="I7107" s="65">
        <v>64</v>
      </c>
      <c r="J7107" s="65">
        <v>421</v>
      </c>
      <c r="K7107" s="65" t="s">
        <v>382</v>
      </c>
    </row>
    <row r="7108" spans="1:11" ht="12.75" customHeight="1">
      <c r="A7108" s="68" t="s">
        <v>321</v>
      </c>
      <c r="B7108" s="68" t="s">
        <v>468</v>
      </c>
      <c r="C7108" s="68" t="s">
        <v>271</v>
      </c>
      <c r="D7108" s="68" t="s">
        <v>531</v>
      </c>
      <c r="E7108" s="68" t="s">
        <v>360</v>
      </c>
      <c r="F7108" s="68" t="s">
        <v>77</v>
      </c>
      <c r="G7108" s="68" t="s">
        <v>273</v>
      </c>
      <c r="H7108" s="68" t="s">
        <v>365</v>
      </c>
      <c r="I7108" s="65">
        <v>62</v>
      </c>
      <c r="J7108" s="65">
        <v>421</v>
      </c>
      <c r="K7108" s="65" t="s">
        <v>382</v>
      </c>
    </row>
    <row r="7109" spans="1:11" ht="12.75" customHeight="1">
      <c r="A7109" s="68" t="s">
        <v>321</v>
      </c>
      <c r="B7109" s="68" t="s">
        <v>468</v>
      </c>
      <c r="C7109" s="68" t="s">
        <v>271</v>
      </c>
      <c r="D7109" s="68" t="s">
        <v>531</v>
      </c>
      <c r="E7109" s="68" t="s">
        <v>360</v>
      </c>
      <c r="F7109" s="68" t="s">
        <v>77</v>
      </c>
      <c r="G7109" s="68" t="s">
        <v>273</v>
      </c>
      <c r="H7109" s="68" t="s">
        <v>366</v>
      </c>
      <c r="I7109" s="65">
        <v>48</v>
      </c>
      <c r="J7109" s="65">
        <v>421</v>
      </c>
      <c r="K7109" s="65" t="s">
        <v>382</v>
      </c>
    </row>
    <row r="7110" spans="1:11" ht="12.75" customHeight="1">
      <c r="A7110" s="68" t="s">
        <v>321</v>
      </c>
      <c r="B7110" s="68" t="s">
        <v>468</v>
      </c>
      <c r="C7110" s="68" t="s">
        <v>271</v>
      </c>
      <c r="D7110" s="68" t="s">
        <v>531</v>
      </c>
      <c r="E7110" s="68" t="s">
        <v>360</v>
      </c>
      <c r="F7110" s="68" t="s">
        <v>77</v>
      </c>
      <c r="G7110" s="68" t="s">
        <v>273</v>
      </c>
      <c r="H7110" s="68" t="s">
        <v>367</v>
      </c>
      <c r="I7110" s="65">
        <v>32</v>
      </c>
      <c r="J7110" s="65">
        <v>421</v>
      </c>
      <c r="K7110" s="65" t="s">
        <v>382</v>
      </c>
    </row>
    <row r="7111" spans="1:11" ht="12.75" customHeight="1">
      <c r="A7111" s="68" t="s">
        <v>321</v>
      </c>
      <c r="B7111" s="68" t="s">
        <v>468</v>
      </c>
      <c r="C7111" s="68" t="s">
        <v>271</v>
      </c>
      <c r="D7111" s="68" t="s">
        <v>531</v>
      </c>
      <c r="E7111" s="68" t="s">
        <v>360</v>
      </c>
      <c r="F7111" s="68" t="s">
        <v>77</v>
      </c>
      <c r="G7111" s="68" t="s">
        <v>273</v>
      </c>
      <c r="H7111" s="68" t="s">
        <v>247</v>
      </c>
      <c r="I7111" s="65">
        <v>198</v>
      </c>
      <c r="J7111" s="65">
        <v>421</v>
      </c>
      <c r="K7111" s="65" t="s">
        <v>382</v>
      </c>
    </row>
    <row r="7112" spans="1:11" ht="12.75" customHeight="1">
      <c r="A7112" s="68" t="s">
        <v>321</v>
      </c>
      <c r="B7112" s="68" t="s">
        <v>468</v>
      </c>
      <c r="C7112" s="68" t="s">
        <v>271</v>
      </c>
      <c r="D7112" s="68" t="s">
        <v>531</v>
      </c>
      <c r="E7112" s="68" t="s">
        <v>360</v>
      </c>
      <c r="F7112" s="68" t="s">
        <v>77</v>
      </c>
      <c r="G7112" s="68" t="s">
        <v>273</v>
      </c>
      <c r="H7112" s="68" t="s">
        <v>375</v>
      </c>
      <c r="I7112" s="65">
        <v>180</v>
      </c>
      <c r="J7112" s="65">
        <v>421</v>
      </c>
      <c r="K7112" s="65" t="s">
        <v>382</v>
      </c>
    </row>
    <row r="7113" spans="1:11" ht="12.75" customHeight="1">
      <c r="A7113" s="68" t="s">
        <v>321</v>
      </c>
      <c r="B7113" s="68" t="s">
        <v>468</v>
      </c>
      <c r="C7113" s="68" t="s">
        <v>271</v>
      </c>
      <c r="D7113" s="68" t="s">
        <v>531</v>
      </c>
      <c r="E7113" s="68" t="s">
        <v>360</v>
      </c>
      <c r="F7113" s="68" t="s">
        <v>77</v>
      </c>
      <c r="G7113" s="68" t="s">
        <v>273</v>
      </c>
      <c r="H7113" s="68" t="s">
        <v>368</v>
      </c>
      <c r="I7113" s="65">
        <v>114</v>
      </c>
      <c r="J7113" s="65">
        <v>421</v>
      </c>
      <c r="K7113" s="65" t="s">
        <v>382</v>
      </c>
    </row>
    <row r="7114" spans="1:11" ht="12.75" customHeight="1">
      <c r="A7114" s="68" t="s">
        <v>321</v>
      </c>
      <c r="B7114" s="68" t="s">
        <v>468</v>
      </c>
      <c r="C7114" s="68" t="s">
        <v>271</v>
      </c>
      <c r="D7114" s="68" t="s">
        <v>531</v>
      </c>
      <c r="E7114" s="68" t="s">
        <v>360</v>
      </c>
      <c r="F7114" s="68" t="s">
        <v>77</v>
      </c>
      <c r="G7114" s="68" t="s">
        <v>273</v>
      </c>
      <c r="H7114" s="68" t="s">
        <v>491</v>
      </c>
      <c r="I7114" s="65">
        <v>113</v>
      </c>
      <c r="J7114" s="65">
        <v>421</v>
      </c>
      <c r="K7114" s="65" t="s">
        <v>382</v>
      </c>
    </row>
    <row r="7115" spans="1:11" ht="12.75" customHeight="1">
      <c r="A7115" s="68" t="s">
        <v>321</v>
      </c>
      <c r="B7115" s="68" t="s">
        <v>468</v>
      </c>
      <c r="C7115" s="68" t="s">
        <v>271</v>
      </c>
      <c r="D7115" s="68" t="s">
        <v>531</v>
      </c>
      <c r="E7115" s="68" t="s">
        <v>360</v>
      </c>
      <c r="F7115" s="68" t="s">
        <v>77</v>
      </c>
      <c r="G7115" s="68" t="s">
        <v>273</v>
      </c>
      <c r="H7115" s="68" t="s">
        <v>369</v>
      </c>
      <c r="I7115" s="65">
        <v>75</v>
      </c>
      <c r="J7115" s="65">
        <v>421</v>
      </c>
      <c r="K7115" s="65" t="s">
        <v>382</v>
      </c>
    </row>
    <row r="7116" spans="1:11" ht="12.75" customHeight="1">
      <c r="A7116" s="68" t="s">
        <v>321</v>
      </c>
      <c r="B7116" s="68" t="s">
        <v>468</v>
      </c>
      <c r="C7116" s="68" t="s">
        <v>271</v>
      </c>
      <c r="D7116" s="68" t="s">
        <v>531</v>
      </c>
      <c r="E7116" s="68" t="s">
        <v>360</v>
      </c>
      <c r="F7116" s="68" t="s">
        <v>77</v>
      </c>
      <c r="G7116" s="68" t="s">
        <v>273</v>
      </c>
      <c r="H7116" s="68" t="s">
        <v>638</v>
      </c>
      <c r="I7116" s="65">
        <v>88</v>
      </c>
      <c r="J7116" s="65">
        <v>421</v>
      </c>
      <c r="K7116" s="65" t="s">
        <v>382</v>
      </c>
    </row>
    <row r="7117" spans="1:11" ht="12.75" customHeight="1">
      <c r="A7117" s="68" t="s">
        <v>321</v>
      </c>
      <c r="B7117" s="68" t="s">
        <v>468</v>
      </c>
      <c r="C7117" s="68" t="s">
        <v>271</v>
      </c>
      <c r="D7117" s="68" t="s">
        <v>531</v>
      </c>
      <c r="E7117" s="68" t="s">
        <v>360</v>
      </c>
      <c r="F7117" s="68" t="s">
        <v>77</v>
      </c>
      <c r="G7117" s="68" t="s">
        <v>273</v>
      </c>
      <c r="H7117" s="68" t="s">
        <v>364</v>
      </c>
      <c r="I7117" s="65">
        <v>12</v>
      </c>
      <c r="J7117" s="65">
        <v>461</v>
      </c>
      <c r="K7117" s="65" t="s">
        <v>319</v>
      </c>
    </row>
    <row r="7118" spans="1:11" ht="12.75" customHeight="1">
      <c r="A7118" s="68" t="s">
        <v>321</v>
      </c>
      <c r="B7118" s="68" t="s">
        <v>468</v>
      </c>
      <c r="C7118" s="68" t="s">
        <v>271</v>
      </c>
      <c r="D7118" s="68" t="s">
        <v>531</v>
      </c>
      <c r="E7118" s="68" t="s">
        <v>360</v>
      </c>
      <c r="F7118" s="68" t="s">
        <v>77</v>
      </c>
      <c r="G7118" s="68" t="s">
        <v>273</v>
      </c>
      <c r="H7118" s="68" t="s">
        <v>451</v>
      </c>
      <c r="I7118" s="65">
        <v>41</v>
      </c>
      <c r="J7118" s="65">
        <v>461</v>
      </c>
      <c r="K7118" s="65" t="s">
        <v>319</v>
      </c>
    </row>
    <row r="7119" spans="1:11" ht="12.75" customHeight="1">
      <c r="A7119" s="68" t="s">
        <v>321</v>
      </c>
      <c r="B7119" s="68" t="s">
        <v>468</v>
      </c>
      <c r="C7119" s="68" t="s">
        <v>271</v>
      </c>
      <c r="D7119" s="68" t="s">
        <v>531</v>
      </c>
      <c r="E7119" s="68" t="s">
        <v>360</v>
      </c>
      <c r="F7119" s="68" t="s">
        <v>77</v>
      </c>
      <c r="G7119" s="68" t="s">
        <v>273</v>
      </c>
      <c r="H7119" s="68" t="s">
        <v>365</v>
      </c>
      <c r="I7119" s="65">
        <v>37</v>
      </c>
      <c r="J7119" s="65">
        <v>461</v>
      </c>
      <c r="K7119" s="65" t="s">
        <v>319</v>
      </c>
    </row>
    <row r="7120" spans="1:11" ht="12.75" customHeight="1">
      <c r="A7120" s="68" t="s">
        <v>321</v>
      </c>
      <c r="B7120" s="68" t="s">
        <v>468</v>
      </c>
      <c r="C7120" s="68" t="s">
        <v>271</v>
      </c>
      <c r="D7120" s="68" t="s">
        <v>531</v>
      </c>
      <c r="E7120" s="68" t="s">
        <v>360</v>
      </c>
      <c r="F7120" s="68" t="s">
        <v>77</v>
      </c>
      <c r="G7120" s="68" t="s">
        <v>273</v>
      </c>
      <c r="H7120" s="68" t="s">
        <v>366</v>
      </c>
      <c r="I7120" s="65">
        <v>23</v>
      </c>
      <c r="J7120" s="65">
        <v>461</v>
      </c>
      <c r="K7120" s="65" t="s">
        <v>319</v>
      </c>
    </row>
    <row r="7121" spans="1:11" ht="12.75" customHeight="1">
      <c r="A7121" s="68" t="s">
        <v>321</v>
      </c>
      <c r="B7121" s="68" t="s">
        <v>468</v>
      </c>
      <c r="C7121" s="68" t="s">
        <v>271</v>
      </c>
      <c r="D7121" s="68" t="s">
        <v>531</v>
      </c>
      <c r="E7121" s="68" t="s">
        <v>360</v>
      </c>
      <c r="F7121" s="68" t="s">
        <v>77</v>
      </c>
      <c r="G7121" s="68" t="s">
        <v>273</v>
      </c>
      <c r="H7121" s="68" t="s">
        <v>367</v>
      </c>
      <c r="I7121" s="65">
        <v>22</v>
      </c>
      <c r="J7121" s="65">
        <v>461</v>
      </c>
      <c r="K7121" s="65" t="s">
        <v>319</v>
      </c>
    </row>
    <row r="7122" spans="1:11" ht="12.75" customHeight="1">
      <c r="A7122" s="68" t="s">
        <v>321</v>
      </c>
      <c r="B7122" s="68" t="s">
        <v>468</v>
      </c>
      <c r="C7122" s="68" t="s">
        <v>271</v>
      </c>
      <c r="D7122" s="68" t="s">
        <v>531</v>
      </c>
      <c r="E7122" s="68" t="s">
        <v>360</v>
      </c>
      <c r="F7122" s="68" t="s">
        <v>77</v>
      </c>
      <c r="G7122" s="68" t="s">
        <v>273</v>
      </c>
      <c r="H7122" s="68" t="s">
        <v>247</v>
      </c>
      <c r="I7122" s="65">
        <v>13</v>
      </c>
      <c r="J7122" s="65">
        <v>461</v>
      </c>
      <c r="K7122" s="65" t="s">
        <v>319</v>
      </c>
    </row>
    <row r="7123" spans="1:11" ht="12.75" customHeight="1">
      <c r="A7123" s="68" t="s">
        <v>321</v>
      </c>
      <c r="B7123" s="68" t="s">
        <v>468</v>
      </c>
      <c r="C7123" s="68" t="s">
        <v>271</v>
      </c>
      <c r="D7123" s="68" t="s">
        <v>531</v>
      </c>
      <c r="E7123" s="68" t="s">
        <v>360</v>
      </c>
      <c r="F7123" s="68" t="s">
        <v>77</v>
      </c>
      <c r="G7123" s="68" t="s">
        <v>273</v>
      </c>
      <c r="H7123" s="68" t="s">
        <v>375</v>
      </c>
      <c r="I7123" s="65">
        <v>6</v>
      </c>
      <c r="J7123" s="65">
        <v>461</v>
      </c>
      <c r="K7123" s="65" t="s">
        <v>319</v>
      </c>
    </row>
    <row r="7124" spans="1:11" ht="12.75" customHeight="1">
      <c r="A7124" s="68" t="s">
        <v>321</v>
      </c>
      <c r="B7124" s="68" t="s">
        <v>468</v>
      </c>
      <c r="C7124" s="68" t="s">
        <v>271</v>
      </c>
      <c r="D7124" s="68" t="s">
        <v>531</v>
      </c>
      <c r="E7124" s="68" t="s">
        <v>360</v>
      </c>
      <c r="F7124" s="68" t="s">
        <v>77</v>
      </c>
      <c r="G7124" s="68" t="s">
        <v>273</v>
      </c>
      <c r="H7124" s="68" t="s">
        <v>368</v>
      </c>
      <c r="I7124" s="65">
        <v>8</v>
      </c>
      <c r="J7124" s="65">
        <v>461</v>
      </c>
      <c r="K7124" s="65" t="s">
        <v>319</v>
      </c>
    </row>
    <row r="7125" spans="1:11" ht="12.75" customHeight="1">
      <c r="A7125" s="68" t="s">
        <v>321</v>
      </c>
      <c r="B7125" s="68" t="s">
        <v>468</v>
      </c>
      <c r="C7125" s="68" t="s">
        <v>271</v>
      </c>
      <c r="D7125" s="68" t="s">
        <v>531</v>
      </c>
      <c r="E7125" s="68" t="s">
        <v>360</v>
      </c>
      <c r="F7125" s="68" t="s">
        <v>77</v>
      </c>
      <c r="G7125" s="68" t="s">
        <v>273</v>
      </c>
      <c r="H7125" s="68" t="s">
        <v>491</v>
      </c>
      <c r="I7125" s="65">
        <v>4</v>
      </c>
      <c r="J7125" s="65">
        <v>461</v>
      </c>
      <c r="K7125" s="65" t="s">
        <v>319</v>
      </c>
    </row>
    <row r="7126" spans="1:11" ht="12.75" customHeight="1">
      <c r="A7126" s="68" t="s">
        <v>321</v>
      </c>
      <c r="B7126" s="68" t="s">
        <v>468</v>
      </c>
      <c r="C7126" s="68" t="s">
        <v>271</v>
      </c>
      <c r="D7126" s="68" t="s">
        <v>531</v>
      </c>
      <c r="E7126" s="68" t="s">
        <v>360</v>
      </c>
      <c r="F7126" s="68" t="s">
        <v>77</v>
      </c>
      <c r="G7126" s="68" t="s">
        <v>273</v>
      </c>
      <c r="H7126" s="68" t="s">
        <v>369</v>
      </c>
      <c r="I7126" s="65">
        <v>5</v>
      </c>
      <c r="J7126" s="65">
        <v>461</v>
      </c>
      <c r="K7126" s="65" t="s">
        <v>319</v>
      </c>
    </row>
    <row r="7127" spans="1:11" ht="12.75" customHeight="1">
      <c r="A7127" s="68" t="s">
        <v>321</v>
      </c>
      <c r="B7127" s="68" t="s">
        <v>468</v>
      </c>
      <c r="C7127" s="68" t="s">
        <v>271</v>
      </c>
      <c r="D7127" s="68" t="s">
        <v>531</v>
      </c>
      <c r="E7127" s="68" t="s">
        <v>360</v>
      </c>
      <c r="F7127" s="68" t="s">
        <v>77</v>
      </c>
      <c r="G7127" s="68" t="s">
        <v>273</v>
      </c>
      <c r="H7127" s="68" t="s">
        <v>638</v>
      </c>
      <c r="I7127" s="65">
        <v>17</v>
      </c>
      <c r="J7127" s="65">
        <v>461</v>
      </c>
      <c r="K7127" s="65" t="s">
        <v>319</v>
      </c>
    </row>
    <row r="7128" spans="1:11" ht="12.75" customHeight="1">
      <c r="A7128" s="68" t="s">
        <v>321</v>
      </c>
      <c r="B7128" s="68" t="s">
        <v>468</v>
      </c>
      <c r="C7128" s="68" t="s">
        <v>271</v>
      </c>
      <c r="D7128" s="68" t="s">
        <v>531</v>
      </c>
      <c r="E7128" s="68" t="s">
        <v>360</v>
      </c>
      <c r="F7128" s="68" t="s">
        <v>77</v>
      </c>
      <c r="G7128" s="68" t="s">
        <v>273</v>
      </c>
      <c r="H7128" s="68" t="s">
        <v>408</v>
      </c>
      <c r="I7128" s="65">
        <v>37</v>
      </c>
      <c r="J7128" s="65">
        <v>440</v>
      </c>
      <c r="K7128" s="65" t="s">
        <v>501</v>
      </c>
    </row>
    <row r="7129" spans="1:11" ht="12.75" customHeight="1">
      <c r="A7129" s="68" t="s">
        <v>321</v>
      </c>
      <c r="B7129" s="68" t="s">
        <v>468</v>
      </c>
      <c r="C7129" s="68" t="s">
        <v>271</v>
      </c>
      <c r="D7129" s="68" t="s">
        <v>531</v>
      </c>
      <c r="E7129" s="68" t="s">
        <v>360</v>
      </c>
      <c r="F7129" s="68" t="s">
        <v>77</v>
      </c>
      <c r="G7129" s="68" t="s">
        <v>273</v>
      </c>
      <c r="H7129" s="68" t="s">
        <v>404</v>
      </c>
      <c r="I7129" s="65">
        <v>162</v>
      </c>
      <c r="J7129" s="65">
        <v>440</v>
      </c>
      <c r="K7129" s="65" t="s">
        <v>501</v>
      </c>
    </row>
    <row r="7130" spans="1:11" ht="12.75" customHeight="1">
      <c r="A7130" s="68" t="s">
        <v>321</v>
      </c>
      <c r="B7130" s="68" t="s">
        <v>468</v>
      </c>
      <c r="C7130" s="68" t="s">
        <v>271</v>
      </c>
      <c r="D7130" s="68" t="s">
        <v>531</v>
      </c>
      <c r="E7130" s="68" t="s">
        <v>360</v>
      </c>
      <c r="F7130" s="68" t="s">
        <v>77</v>
      </c>
      <c r="G7130" s="68" t="s">
        <v>273</v>
      </c>
      <c r="H7130" s="68" t="s">
        <v>422</v>
      </c>
      <c r="I7130" s="65">
        <v>159</v>
      </c>
      <c r="J7130" s="65">
        <v>440</v>
      </c>
      <c r="K7130" s="65" t="s">
        <v>501</v>
      </c>
    </row>
    <row r="7131" spans="1:11" ht="12.75" customHeight="1">
      <c r="A7131" s="68" t="s">
        <v>321</v>
      </c>
      <c r="B7131" s="68" t="s">
        <v>468</v>
      </c>
      <c r="C7131" s="68" t="s">
        <v>271</v>
      </c>
      <c r="D7131" s="68" t="s">
        <v>531</v>
      </c>
      <c r="E7131" s="68" t="s">
        <v>360</v>
      </c>
      <c r="F7131" s="68" t="s">
        <v>77</v>
      </c>
      <c r="G7131" s="68" t="s">
        <v>273</v>
      </c>
      <c r="H7131" s="68" t="s">
        <v>258</v>
      </c>
      <c r="I7131" s="65">
        <v>98</v>
      </c>
      <c r="J7131" s="65">
        <v>440</v>
      </c>
      <c r="K7131" s="65" t="s">
        <v>501</v>
      </c>
    </row>
    <row r="7132" spans="1:11" ht="12.75" customHeight="1">
      <c r="A7132" s="68" t="s">
        <v>321</v>
      </c>
      <c r="B7132" s="68" t="s">
        <v>468</v>
      </c>
      <c r="C7132" s="68" t="s">
        <v>271</v>
      </c>
      <c r="D7132" s="68" t="s">
        <v>531</v>
      </c>
      <c r="E7132" s="68" t="s">
        <v>360</v>
      </c>
      <c r="F7132" s="68" t="s">
        <v>77</v>
      </c>
      <c r="G7132" s="68" t="s">
        <v>273</v>
      </c>
      <c r="H7132" s="68" t="s">
        <v>362</v>
      </c>
      <c r="I7132" s="65">
        <v>62</v>
      </c>
      <c r="J7132" s="65">
        <v>440</v>
      </c>
      <c r="K7132" s="65" t="s">
        <v>501</v>
      </c>
    </row>
    <row r="7133" spans="1:11" ht="12.75" customHeight="1">
      <c r="A7133" s="68" t="s">
        <v>321</v>
      </c>
      <c r="B7133" s="68" t="s">
        <v>468</v>
      </c>
      <c r="C7133" s="68" t="s">
        <v>271</v>
      </c>
      <c r="D7133" s="68" t="s">
        <v>531</v>
      </c>
      <c r="E7133" s="68" t="s">
        <v>360</v>
      </c>
      <c r="F7133" s="68" t="s">
        <v>77</v>
      </c>
      <c r="G7133" s="68" t="s">
        <v>273</v>
      </c>
      <c r="H7133" s="68" t="s">
        <v>363</v>
      </c>
      <c r="I7133" s="65">
        <v>119</v>
      </c>
      <c r="J7133" s="65">
        <v>440</v>
      </c>
      <c r="K7133" s="65" t="s">
        <v>501</v>
      </c>
    </row>
    <row r="7134" spans="1:11" ht="12.75" customHeight="1">
      <c r="A7134" s="68" t="s">
        <v>321</v>
      </c>
      <c r="B7134" s="68" t="s">
        <v>468</v>
      </c>
      <c r="C7134" s="68" t="s">
        <v>271</v>
      </c>
      <c r="D7134" s="68" t="s">
        <v>531</v>
      </c>
      <c r="E7134" s="68" t="s">
        <v>360</v>
      </c>
      <c r="F7134" s="68" t="s">
        <v>77</v>
      </c>
      <c r="G7134" s="68" t="s">
        <v>273</v>
      </c>
      <c r="H7134" s="68" t="s">
        <v>364</v>
      </c>
      <c r="I7134" s="65">
        <v>145</v>
      </c>
      <c r="J7134" s="65">
        <v>440</v>
      </c>
      <c r="K7134" s="65" t="s">
        <v>501</v>
      </c>
    </row>
    <row r="7135" spans="1:11" ht="12.75" customHeight="1">
      <c r="A7135" s="68" t="s">
        <v>321</v>
      </c>
      <c r="B7135" s="68" t="s">
        <v>468</v>
      </c>
      <c r="C7135" s="68" t="s">
        <v>271</v>
      </c>
      <c r="D7135" s="68" t="s">
        <v>531</v>
      </c>
      <c r="E7135" s="68" t="s">
        <v>360</v>
      </c>
      <c r="F7135" s="68" t="s">
        <v>77</v>
      </c>
      <c r="G7135" s="68" t="s">
        <v>273</v>
      </c>
      <c r="H7135" s="68" t="s">
        <v>451</v>
      </c>
      <c r="I7135" s="65">
        <v>219</v>
      </c>
      <c r="J7135" s="65">
        <v>440</v>
      </c>
      <c r="K7135" s="65" t="s">
        <v>501</v>
      </c>
    </row>
    <row r="7136" spans="1:11" ht="12.75" customHeight="1">
      <c r="A7136" s="68" t="s">
        <v>321</v>
      </c>
      <c r="B7136" s="68" t="s">
        <v>468</v>
      </c>
      <c r="C7136" s="68" t="s">
        <v>271</v>
      </c>
      <c r="D7136" s="68" t="s">
        <v>531</v>
      </c>
      <c r="E7136" s="68" t="s">
        <v>360</v>
      </c>
      <c r="F7136" s="68" t="s">
        <v>77</v>
      </c>
      <c r="G7136" s="68" t="s">
        <v>273</v>
      </c>
      <c r="H7136" s="68" t="s">
        <v>365</v>
      </c>
      <c r="I7136" s="65">
        <v>161</v>
      </c>
      <c r="J7136" s="65">
        <v>440</v>
      </c>
      <c r="K7136" s="65" t="s">
        <v>501</v>
      </c>
    </row>
    <row r="7137" spans="1:11" ht="12.75" customHeight="1">
      <c r="A7137" s="68" t="s">
        <v>321</v>
      </c>
      <c r="B7137" s="68" t="s">
        <v>468</v>
      </c>
      <c r="C7137" s="68" t="s">
        <v>271</v>
      </c>
      <c r="D7137" s="68" t="s">
        <v>531</v>
      </c>
      <c r="E7137" s="68" t="s">
        <v>360</v>
      </c>
      <c r="F7137" s="68" t="s">
        <v>77</v>
      </c>
      <c r="G7137" s="68" t="s">
        <v>273</v>
      </c>
      <c r="H7137" s="68" t="s">
        <v>366</v>
      </c>
      <c r="I7137" s="65">
        <v>153</v>
      </c>
      <c r="J7137" s="65">
        <v>440</v>
      </c>
      <c r="K7137" s="65" t="s">
        <v>501</v>
      </c>
    </row>
    <row r="7138" spans="1:11" ht="12.75" customHeight="1">
      <c r="A7138" s="68" t="s">
        <v>321</v>
      </c>
      <c r="B7138" s="68" t="s">
        <v>468</v>
      </c>
      <c r="C7138" s="68" t="s">
        <v>271</v>
      </c>
      <c r="D7138" s="68" t="s">
        <v>531</v>
      </c>
      <c r="E7138" s="68" t="s">
        <v>360</v>
      </c>
      <c r="F7138" s="68" t="s">
        <v>77</v>
      </c>
      <c r="G7138" s="68" t="s">
        <v>273</v>
      </c>
      <c r="H7138" s="68" t="s">
        <v>367</v>
      </c>
      <c r="I7138" s="65">
        <v>113</v>
      </c>
      <c r="J7138" s="65">
        <v>440</v>
      </c>
      <c r="K7138" s="65" t="s">
        <v>501</v>
      </c>
    </row>
    <row r="7139" spans="1:11" ht="12.75" customHeight="1">
      <c r="A7139" s="68" t="s">
        <v>321</v>
      </c>
      <c r="B7139" s="68" t="s">
        <v>468</v>
      </c>
      <c r="C7139" s="68" t="s">
        <v>271</v>
      </c>
      <c r="D7139" s="68" t="s">
        <v>531</v>
      </c>
      <c r="E7139" s="68" t="s">
        <v>360</v>
      </c>
      <c r="F7139" s="68" t="s">
        <v>77</v>
      </c>
      <c r="G7139" s="68" t="s">
        <v>273</v>
      </c>
      <c r="H7139" s="68" t="s">
        <v>247</v>
      </c>
      <c r="I7139" s="65">
        <v>175</v>
      </c>
      <c r="J7139" s="65">
        <v>440</v>
      </c>
      <c r="K7139" s="65" t="s">
        <v>501</v>
      </c>
    </row>
    <row r="7140" spans="1:11" ht="12.75" customHeight="1">
      <c r="A7140" s="68" t="s">
        <v>321</v>
      </c>
      <c r="B7140" s="68" t="s">
        <v>468</v>
      </c>
      <c r="C7140" s="68" t="s">
        <v>271</v>
      </c>
      <c r="D7140" s="68" t="s">
        <v>531</v>
      </c>
      <c r="E7140" s="68" t="s">
        <v>360</v>
      </c>
      <c r="F7140" s="68" t="s">
        <v>77</v>
      </c>
      <c r="G7140" s="68" t="s">
        <v>273</v>
      </c>
      <c r="H7140" s="68" t="s">
        <v>375</v>
      </c>
      <c r="I7140" s="65">
        <v>202</v>
      </c>
      <c r="J7140" s="65">
        <v>440</v>
      </c>
      <c r="K7140" s="65" t="s">
        <v>501</v>
      </c>
    </row>
    <row r="7141" spans="1:11" ht="12.75" customHeight="1">
      <c r="A7141" s="68" t="s">
        <v>321</v>
      </c>
      <c r="B7141" s="68" t="s">
        <v>468</v>
      </c>
      <c r="C7141" s="68" t="s">
        <v>271</v>
      </c>
      <c r="D7141" s="68" t="s">
        <v>531</v>
      </c>
      <c r="E7141" s="68" t="s">
        <v>360</v>
      </c>
      <c r="F7141" s="68" t="s">
        <v>77</v>
      </c>
      <c r="G7141" s="68" t="s">
        <v>273</v>
      </c>
      <c r="H7141" s="68" t="s">
        <v>368</v>
      </c>
      <c r="I7141" s="65">
        <v>206</v>
      </c>
      <c r="J7141" s="65">
        <v>440</v>
      </c>
      <c r="K7141" s="65" t="s">
        <v>501</v>
      </c>
    </row>
    <row r="7142" spans="1:11" ht="12.75" customHeight="1">
      <c r="A7142" s="68" t="s">
        <v>321</v>
      </c>
      <c r="B7142" s="68" t="s">
        <v>468</v>
      </c>
      <c r="C7142" s="68" t="s">
        <v>271</v>
      </c>
      <c r="D7142" s="68" t="s">
        <v>531</v>
      </c>
      <c r="E7142" s="68" t="s">
        <v>360</v>
      </c>
      <c r="F7142" s="68" t="s">
        <v>77</v>
      </c>
      <c r="G7142" s="68" t="s">
        <v>273</v>
      </c>
      <c r="H7142" s="68" t="s">
        <v>491</v>
      </c>
      <c r="I7142" s="65">
        <v>165</v>
      </c>
      <c r="J7142" s="65">
        <v>440</v>
      </c>
      <c r="K7142" s="65" t="s">
        <v>501</v>
      </c>
    </row>
    <row r="7143" spans="1:11" ht="12.75" customHeight="1">
      <c r="A7143" s="68" t="s">
        <v>321</v>
      </c>
      <c r="B7143" s="68" t="s">
        <v>468</v>
      </c>
      <c r="C7143" s="68" t="s">
        <v>271</v>
      </c>
      <c r="D7143" s="68" t="s">
        <v>531</v>
      </c>
      <c r="E7143" s="68" t="s">
        <v>360</v>
      </c>
      <c r="F7143" s="68" t="s">
        <v>77</v>
      </c>
      <c r="G7143" s="68" t="s">
        <v>273</v>
      </c>
      <c r="H7143" s="68" t="s">
        <v>369</v>
      </c>
      <c r="I7143" s="65">
        <v>156</v>
      </c>
      <c r="J7143" s="65">
        <v>440</v>
      </c>
      <c r="K7143" s="65" t="s">
        <v>501</v>
      </c>
    </row>
    <row r="7144" spans="1:11" ht="12.75" customHeight="1">
      <c r="A7144" s="68" t="s">
        <v>321</v>
      </c>
      <c r="B7144" s="68" t="s">
        <v>468</v>
      </c>
      <c r="C7144" s="68" t="s">
        <v>271</v>
      </c>
      <c r="D7144" s="68" t="s">
        <v>531</v>
      </c>
      <c r="E7144" s="68" t="s">
        <v>360</v>
      </c>
      <c r="F7144" s="68" t="s">
        <v>77</v>
      </c>
      <c r="G7144" s="68" t="s">
        <v>273</v>
      </c>
      <c r="H7144" s="68" t="s">
        <v>638</v>
      </c>
      <c r="I7144" s="65">
        <v>178</v>
      </c>
      <c r="J7144" s="65">
        <v>440</v>
      </c>
      <c r="K7144" s="65" t="s">
        <v>501</v>
      </c>
    </row>
    <row r="7145" spans="1:11" ht="12.75" customHeight="1">
      <c r="A7145" s="68" t="s">
        <v>321</v>
      </c>
      <c r="B7145" s="68" t="s">
        <v>468</v>
      </c>
      <c r="C7145" s="68" t="s">
        <v>271</v>
      </c>
      <c r="D7145" s="68" t="s">
        <v>531</v>
      </c>
      <c r="E7145" s="68" t="s">
        <v>360</v>
      </c>
      <c r="F7145" s="68" t="s">
        <v>77</v>
      </c>
      <c r="G7145" s="68" t="s">
        <v>273</v>
      </c>
      <c r="H7145" s="68" t="s">
        <v>408</v>
      </c>
      <c r="I7145" s="65">
        <v>269</v>
      </c>
      <c r="J7145" s="65">
        <v>465</v>
      </c>
      <c r="K7145" s="65" t="s">
        <v>248</v>
      </c>
    </row>
    <row r="7146" spans="1:11" ht="12.75" customHeight="1">
      <c r="A7146" s="68" t="s">
        <v>321</v>
      </c>
      <c r="B7146" s="68" t="s">
        <v>468</v>
      </c>
      <c r="C7146" s="68" t="s">
        <v>271</v>
      </c>
      <c r="D7146" s="68" t="s">
        <v>531</v>
      </c>
      <c r="E7146" s="68" t="s">
        <v>360</v>
      </c>
      <c r="F7146" s="68" t="s">
        <v>77</v>
      </c>
      <c r="G7146" s="68" t="s">
        <v>273</v>
      </c>
      <c r="H7146" s="68" t="s">
        <v>404</v>
      </c>
      <c r="I7146" s="65">
        <v>849</v>
      </c>
      <c r="J7146" s="65">
        <v>465</v>
      </c>
      <c r="K7146" s="65" t="s">
        <v>248</v>
      </c>
    </row>
    <row r="7147" spans="1:11" ht="12.75" customHeight="1">
      <c r="A7147" s="68" t="s">
        <v>321</v>
      </c>
      <c r="B7147" s="68" t="s">
        <v>468</v>
      </c>
      <c r="C7147" s="68" t="s">
        <v>271</v>
      </c>
      <c r="D7147" s="68" t="s">
        <v>531</v>
      </c>
      <c r="E7147" s="68" t="s">
        <v>360</v>
      </c>
      <c r="F7147" s="68" t="s">
        <v>77</v>
      </c>
      <c r="G7147" s="68" t="s">
        <v>273</v>
      </c>
      <c r="H7147" s="68" t="s">
        <v>422</v>
      </c>
      <c r="I7147" s="65">
        <v>1273</v>
      </c>
      <c r="J7147" s="65">
        <v>465</v>
      </c>
      <c r="K7147" s="65" t="s">
        <v>248</v>
      </c>
    </row>
    <row r="7148" spans="1:11" ht="12.75" customHeight="1">
      <c r="A7148" s="68" t="s">
        <v>321</v>
      </c>
      <c r="B7148" s="68" t="s">
        <v>468</v>
      </c>
      <c r="C7148" s="68" t="s">
        <v>271</v>
      </c>
      <c r="D7148" s="68" t="s">
        <v>531</v>
      </c>
      <c r="E7148" s="68" t="s">
        <v>360</v>
      </c>
      <c r="F7148" s="68" t="s">
        <v>77</v>
      </c>
      <c r="G7148" s="68" t="s">
        <v>273</v>
      </c>
      <c r="H7148" s="68" t="s">
        <v>258</v>
      </c>
      <c r="I7148" s="65">
        <v>1410</v>
      </c>
      <c r="J7148" s="65">
        <v>465</v>
      </c>
      <c r="K7148" s="65" t="s">
        <v>248</v>
      </c>
    </row>
    <row r="7149" spans="1:11" ht="12.75" customHeight="1">
      <c r="A7149" s="68" t="s">
        <v>321</v>
      </c>
      <c r="B7149" s="68" t="s">
        <v>468</v>
      </c>
      <c r="C7149" s="68" t="s">
        <v>271</v>
      </c>
      <c r="D7149" s="68" t="s">
        <v>531</v>
      </c>
      <c r="E7149" s="68" t="s">
        <v>360</v>
      </c>
      <c r="F7149" s="68" t="s">
        <v>77</v>
      </c>
      <c r="G7149" s="68" t="s">
        <v>273</v>
      </c>
      <c r="H7149" s="68" t="s">
        <v>362</v>
      </c>
      <c r="I7149" s="65">
        <v>806</v>
      </c>
      <c r="J7149" s="65">
        <v>465</v>
      </c>
      <c r="K7149" s="65" t="s">
        <v>248</v>
      </c>
    </row>
    <row r="7150" spans="1:11" ht="12.75" customHeight="1">
      <c r="A7150" s="68" t="s">
        <v>321</v>
      </c>
      <c r="B7150" s="68" t="s">
        <v>468</v>
      </c>
      <c r="C7150" s="68" t="s">
        <v>271</v>
      </c>
      <c r="D7150" s="68" t="s">
        <v>531</v>
      </c>
      <c r="E7150" s="68" t="s">
        <v>360</v>
      </c>
      <c r="F7150" s="68" t="s">
        <v>77</v>
      </c>
      <c r="G7150" s="68" t="s">
        <v>273</v>
      </c>
      <c r="H7150" s="68" t="s">
        <v>363</v>
      </c>
      <c r="I7150" s="65">
        <v>1468</v>
      </c>
      <c r="J7150" s="65">
        <v>465</v>
      </c>
      <c r="K7150" s="65" t="s">
        <v>248</v>
      </c>
    </row>
    <row r="7151" spans="1:11" ht="12.75" customHeight="1">
      <c r="A7151" s="68" t="s">
        <v>321</v>
      </c>
      <c r="B7151" s="68" t="s">
        <v>468</v>
      </c>
      <c r="C7151" s="68" t="s">
        <v>271</v>
      </c>
      <c r="D7151" s="68" t="s">
        <v>531</v>
      </c>
      <c r="E7151" s="68" t="s">
        <v>360</v>
      </c>
      <c r="F7151" s="68" t="s">
        <v>77</v>
      </c>
      <c r="G7151" s="68" t="s">
        <v>273</v>
      </c>
      <c r="H7151" s="68" t="s">
        <v>364</v>
      </c>
      <c r="I7151" s="65">
        <v>1284</v>
      </c>
      <c r="J7151" s="65">
        <v>465</v>
      </c>
      <c r="K7151" s="65" t="s">
        <v>248</v>
      </c>
    </row>
    <row r="7152" spans="1:11" ht="12.75" customHeight="1">
      <c r="A7152" s="68" t="s">
        <v>321</v>
      </c>
      <c r="B7152" s="68" t="s">
        <v>468</v>
      </c>
      <c r="C7152" s="68" t="s">
        <v>271</v>
      </c>
      <c r="D7152" s="68" t="s">
        <v>531</v>
      </c>
      <c r="E7152" s="68" t="s">
        <v>360</v>
      </c>
      <c r="F7152" s="68" t="s">
        <v>77</v>
      </c>
      <c r="G7152" s="68" t="s">
        <v>273</v>
      </c>
      <c r="H7152" s="68" t="s">
        <v>451</v>
      </c>
      <c r="I7152" s="65">
        <v>1132</v>
      </c>
      <c r="J7152" s="65">
        <v>465</v>
      </c>
      <c r="K7152" s="65" t="s">
        <v>248</v>
      </c>
    </row>
    <row r="7153" spans="1:11" ht="12.75" customHeight="1">
      <c r="A7153" s="68" t="s">
        <v>321</v>
      </c>
      <c r="B7153" s="68" t="s">
        <v>468</v>
      </c>
      <c r="C7153" s="68" t="s">
        <v>271</v>
      </c>
      <c r="D7153" s="68" t="s">
        <v>531</v>
      </c>
      <c r="E7153" s="68" t="s">
        <v>360</v>
      </c>
      <c r="F7153" s="68" t="s">
        <v>77</v>
      </c>
      <c r="G7153" s="68" t="s">
        <v>273</v>
      </c>
      <c r="H7153" s="68" t="s">
        <v>365</v>
      </c>
      <c r="I7153" s="65">
        <v>768</v>
      </c>
      <c r="J7153" s="65">
        <v>465</v>
      </c>
      <c r="K7153" s="65" t="s">
        <v>248</v>
      </c>
    </row>
    <row r="7154" spans="1:11" ht="12.75" customHeight="1">
      <c r="A7154" s="68" t="s">
        <v>321</v>
      </c>
      <c r="B7154" s="68" t="s">
        <v>468</v>
      </c>
      <c r="C7154" s="68" t="s">
        <v>271</v>
      </c>
      <c r="D7154" s="68" t="s">
        <v>531</v>
      </c>
      <c r="E7154" s="68" t="s">
        <v>360</v>
      </c>
      <c r="F7154" s="68" t="s">
        <v>77</v>
      </c>
      <c r="G7154" s="68" t="s">
        <v>273</v>
      </c>
      <c r="H7154" s="68" t="s">
        <v>366</v>
      </c>
      <c r="I7154" s="65">
        <v>567</v>
      </c>
      <c r="J7154" s="65">
        <v>465</v>
      </c>
      <c r="K7154" s="65" t="s">
        <v>248</v>
      </c>
    </row>
    <row r="7155" spans="1:11" ht="12.75" customHeight="1">
      <c r="A7155" s="68" t="s">
        <v>321</v>
      </c>
      <c r="B7155" s="68" t="s">
        <v>468</v>
      </c>
      <c r="C7155" s="68" t="s">
        <v>271</v>
      </c>
      <c r="D7155" s="68" t="s">
        <v>531</v>
      </c>
      <c r="E7155" s="68" t="s">
        <v>360</v>
      </c>
      <c r="F7155" s="68" t="s">
        <v>77</v>
      </c>
      <c r="G7155" s="68" t="s">
        <v>273</v>
      </c>
      <c r="H7155" s="68" t="s">
        <v>367</v>
      </c>
      <c r="I7155" s="65">
        <v>231</v>
      </c>
      <c r="J7155" s="65">
        <v>465</v>
      </c>
      <c r="K7155" s="65" t="s">
        <v>248</v>
      </c>
    </row>
    <row r="7156" spans="1:11" ht="12.75" customHeight="1">
      <c r="A7156" s="68" t="s">
        <v>321</v>
      </c>
      <c r="B7156" s="68" t="s">
        <v>468</v>
      </c>
      <c r="C7156" s="68" t="s">
        <v>271</v>
      </c>
      <c r="D7156" s="68" t="s">
        <v>531</v>
      </c>
      <c r="E7156" s="68" t="s">
        <v>360</v>
      </c>
      <c r="F7156" s="68" t="s">
        <v>77</v>
      </c>
      <c r="G7156" s="68" t="s">
        <v>273</v>
      </c>
      <c r="H7156" s="68" t="s">
        <v>247</v>
      </c>
      <c r="I7156" s="65">
        <v>441</v>
      </c>
      <c r="J7156" s="65">
        <v>465</v>
      </c>
      <c r="K7156" s="65" t="s">
        <v>248</v>
      </c>
    </row>
    <row r="7157" spans="1:11" ht="12.75" customHeight="1">
      <c r="A7157" s="68" t="s">
        <v>321</v>
      </c>
      <c r="B7157" s="68" t="s">
        <v>468</v>
      </c>
      <c r="C7157" s="68" t="s">
        <v>271</v>
      </c>
      <c r="D7157" s="68" t="s">
        <v>531</v>
      </c>
      <c r="E7157" s="68" t="s">
        <v>360</v>
      </c>
      <c r="F7157" s="68" t="s">
        <v>77</v>
      </c>
      <c r="G7157" s="68" t="s">
        <v>273</v>
      </c>
      <c r="H7157" s="68" t="s">
        <v>375</v>
      </c>
      <c r="I7157" s="65">
        <v>176</v>
      </c>
      <c r="J7157" s="65">
        <v>465</v>
      </c>
      <c r="K7157" s="65" t="s">
        <v>248</v>
      </c>
    </row>
    <row r="7158" spans="1:11" ht="12.75" customHeight="1">
      <c r="A7158" s="68" t="s">
        <v>321</v>
      </c>
      <c r="B7158" s="68" t="s">
        <v>468</v>
      </c>
      <c r="C7158" s="68" t="s">
        <v>271</v>
      </c>
      <c r="D7158" s="68" t="s">
        <v>531</v>
      </c>
      <c r="E7158" s="68" t="s">
        <v>360</v>
      </c>
      <c r="F7158" s="68" t="s">
        <v>77</v>
      </c>
      <c r="G7158" s="68" t="s">
        <v>273</v>
      </c>
      <c r="H7158" s="68" t="s">
        <v>368</v>
      </c>
      <c r="I7158" s="65">
        <v>72</v>
      </c>
      <c r="J7158" s="65">
        <v>465</v>
      </c>
      <c r="K7158" s="65" t="s">
        <v>248</v>
      </c>
    </row>
    <row r="7159" spans="1:11" ht="12.75" customHeight="1">
      <c r="A7159" s="68" t="s">
        <v>321</v>
      </c>
      <c r="B7159" s="68" t="s">
        <v>468</v>
      </c>
      <c r="C7159" s="68" t="s">
        <v>271</v>
      </c>
      <c r="D7159" s="68" t="s">
        <v>531</v>
      </c>
      <c r="E7159" s="68" t="s">
        <v>360</v>
      </c>
      <c r="F7159" s="68" t="s">
        <v>77</v>
      </c>
      <c r="G7159" s="68" t="s">
        <v>273</v>
      </c>
      <c r="H7159" s="68" t="s">
        <v>491</v>
      </c>
      <c r="I7159" s="65">
        <v>68</v>
      </c>
      <c r="J7159" s="65">
        <v>465</v>
      </c>
      <c r="K7159" s="65" t="s">
        <v>248</v>
      </c>
    </row>
    <row r="7160" spans="1:11" ht="12.75" customHeight="1">
      <c r="A7160" s="68" t="s">
        <v>321</v>
      </c>
      <c r="B7160" s="68" t="s">
        <v>468</v>
      </c>
      <c r="C7160" s="68" t="s">
        <v>271</v>
      </c>
      <c r="D7160" s="68" t="s">
        <v>531</v>
      </c>
      <c r="E7160" s="68" t="s">
        <v>360</v>
      </c>
      <c r="F7160" s="68" t="s">
        <v>77</v>
      </c>
      <c r="G7160" s="68" t="s">
        <v>273</v>
      </c>
      <c r="H7160" s="68" t="s">
        <v>369</v>
      </c>
      <c r="I7160" s="65">
        <v>71</v>
      </c>
      <c r="J7160" s="65">
        <v>465</v>
      </c>
      <c r="K7160" s="65" t="s">
        <v>248</v>
      </c>
    </row>
    <row r="7161" spans="1:11" ht="12.75" customHeight="1">
      <c r="A7161" s="68" t="s">
        <v>321</v>
      </c>
      <c r="B7161" s="68" t="s">
        <v>468</v>
      </c>
      <c r="C7161" s="68" t="s">
        <v>271</v>
      </c>
      <c r="D7161" s="68" t="s">
        <v>531</v>
      </c>
      <c r="E7161" s="68" t="s">
        <v>360</v>
      </c>
      <c r="F7161" s="68" t="s">
        <v>77</v>
      </c>
      <c r="G7161" s="68" t="s">
        <v>273</v>
      </c>
      <c r="H7161" s="68" t="s">
        <v>638</v>
      </c>
      <c r="I7161" s="65">
        <v>154</v>
      </c>
      <c r="J7161" s="65">
        <v>465</v>
      </c>
      <c r="K7161" s="65" t="s">
        <v>248</v>
      </c>
    </row>
    <row r="7162" spans="1:11" ht="12.75" customHeight="1">
      <c r="A7162" s="68" t="s">
        <v>321</v>
      </c>
      <c r="B7162" s="68" t="s">
        <v>468</v>
      </c>
      <c r="C7162" s="68" t="s">
        <v>271</v>
      </c>
      <c r="D7162" s="68" t="s">
        <v>531</v>
      </c>
      <c r="E7162" s="68" t="s">
        <v>360</v>
      </c>
      <c r="F7162" s="68" t="s">
        <v>77</v>
      </c>
      <c r="G7162" s="68" t="s">
        <v>273</v>
      </c>
      <c r="H7162" s="68" t="s">
        <v>422</v>
      </c>
      <c r="I7162" s="65">
        <v>17</v>
      </c>
      <c r="J7162" s="65">
        <v>467</v>
      </c>
      <c r="K7162" s="65" t="s">
        <v>275</v>
      </c>
    </row>
    <row r="7163" spans="1:11" ht="12.75" customHeight="1">
      <c r="A7163" s="68" t="s">
        <v>321</v>
      </c>
      <c r="B7163" s="68" t="s">
        <v>468</v>
      </c>
      <c r="C7163" s="68" t="s">
        <v>271</v>
      </c>
      <c r="D7163" s="68" t="s">
        <v>531</v>
      </c>
      <c r="E7163" s="68" t="s">
        <v>360</v>
      </c>
      <c r="F7163" s="68" t="s">
        <v>77</v>
      </c>
      <c r="G7163" s="68" t="s">
        <v>273</v>
      </c>
      <c r="H7163" s="68" t="s">
        <v>258</v>
      </c>
      <c r="I7163" s="65">
        <v>40</v>
      </c>
      <c r="J7163" s="65">
        <v>467</v>
      </c>
      <c r="K7163" s="65" t="s">
        <v>275</v>
      </c>
    </row>
    <row r="7164" spans="1:11" ht="12.75" customHeight="1">
      <c r="A7164" s="68" t="s">
        <v>321</v>
      </c>
      <c r="B7164" s="68" t="s">
        <v>468</v>
      </c>
      <c r="C7164" s="68" t="s">
        <v>271</v>
      </c>
      <c r="D7164" s="68" t="s">
        <v>531</v>
      </c>
      <c r="E7164" s="68" t="s">
        <v>360</v>
      </c>
      <c r="F7164" s="68" t="s">
        <v>77</v>
      </c>
      <c r="G7164" s="68" t="s">
        <v>273</v>
      </c>
      <c r="H7164" s="68" t="s">
        <v>362</v>
      </c>
      <c r="I7164" s="65">
        <v>50</v>
      </c>
      <c r="J7164" s="65">
        <v>467</v>
      </c>
      <c r="K7164" s="65" t="s">
        <v>275</v>
      </c>
    </row>
    <row r="7165" spans="1:11" ht="12.75" customHeight="1">
      <c r="A7165" s="68" t="s">
        <v>321</v>
      </c>
      <c r="B7165" s="68" t="s">
        <v>468</v>
      </c>
      <c r="C7165" s="68" t="s">
        <v>271</v>
      </c>
      <c r="D7165" s="68" t="s">
        <v>531</v>
      </c>
      <c r="E7165" s="68" t="s">
        <v>360</v>
      </c>
      <c r="F7165" s="68" t="s">
        <v>77</v>
      </c>
      <c r="G7165" s="68" t="s">
        <v>273</v>
      </c>
      <c r="H7165" s="68" t="s">
        <v>363</v>
      </c>
      <c r="I7165" s="65">
        <v>27</v>
      </c>
      <c r="J7165" s="65">
        <v>467</v>
      </c>
      <c r="K7165" s="65" t="s">
        <v>275</v>
      </c>
    </row>
    <row r="7166" spans="1:11" ht="12.75" customHeight="1">
      <c r="A7166" s="68" t="s">
        <v>321</v>
      </c>
      <c r="B7166" s="68" t="s">
        <v>468</v>
      </c>
      <c r="C7166" s="68" t="s">
        <v>271</v>
      </c>
      <c r="D7166" s="68" t="s">
        <v>531</v>
      </c>
      <c r="E7166" s="68" t="s">
        <v>360</v>
      </c>
      <c r="F7166" s="68" t="s">
        <v>77</v>
      </c>
      <c r="G7166" s="68" t="s">
        <v>273</v>
      </c>
      <c r="H7166" s="68" t="s">
        <v>364</v>
      </c>
      <c r="I7166" s="65">
        <v>24</v>
      </c>
      <c r="J7166" s="65">
        <v>467</v>
      </c>
      <c r="K7166" s="65" t="s">
        <v>275</v>
      </c>
    </row>
    <row r="7167" spans="1:11" ht="12.75" customHeight="1">
      <c r="A7167" s="68" t="s">
        <v>321</v>
      </c>
      <c r="B7167" s="68" t="s">
        <v>468</v>
      </c>
      <c r="C7167" s="68" t="s">
        <v>271</v>
      </c>
      <c r="D7167" s="68" t="s">
        <v>531</v>
      </c>
      <c r="E7167" s="68" t="s">
        <v>360</v>
      </c>
      <c r="F7167" s="68" t="s">
        <v>77</v>
      </c>
      <c r="G7167" s="68" t="s">
        <v>273</v>
      </c>
      <c r="H7167" s="68" t="s">
        <v>451</v>
      </c>
      <c r="I7167" s="65">
        <v>23</v>
      </c>
      <c r="J7167" s="65">
        <v>467</v>
      </c>
      <c r="K7167" s="65" t="s">
        <v>275</v>
      </c>
    </row>
    <row r="7168" spans="1:11" ht="12.75" customHeight="1">
      <c r="A7168" s="68" t="s">
        <v>321</v>
      </c>
      <c r="B7168" s="68" t="s">
        <v>468</v>
      </c>
      <c r="C7168" s="68" t="s">
        <v>271</v>
      </c>
      <c r="D7168" s="68" t="s">
        <v>531</v>
      </c>
      <c r="E7168" s="68" t="s">
        <v>360</v>
      </c>
      <c r="F7168" s="68" t="s">
        <v>77</v>
      </c>
      <c r="G7168" s="68" t="s">
        <v>273</v>
      </c>
      <c r="H7168" s="68" t="s">
        <v>365</v>
      </c>
      <c r="I7168" s="65">
        <v>6</v>
      </c>
      <c r="J7168" s="65">
        <v>467</v>
      </c>
      <c r="K7168" s="65" t="s">
        <v>275</v>
      </c>
    </row>
    <row r="7169" spans="1:11" ht="12.75" customHeight="1">
      <c r="A7169" s="68" t="s">
        <v>321</v>
      </c>
      <c r="B7169" s="68" t="s">
        <v>468</v>
      </c>
      <c r="C7169" s="68" t="s">
        <v>271</v>
      </c>
      <c r="D7169" s="68" t="s">
        <v>531</v>
      </c>
      <c r="E7169" s="68" t="s">
        <v>360</v>
      </c>
      <c r="F7169" s="68" t="s">
        <v>77</v>
      </c>
      <c r="G7169" s="68" t="s">
        <v>273</v>
      </c>
      <c r="H7169" s="68" t="s">
        <v>366</v>
      </c>
      <c r="I7169" s="65">
        <v>6</v>
      </c>
      <c r="J7169" s="65">
        <v>467</v>
      </c>
      <c r="K7169" s="65" t="s">
        <v>275</v>
      </c>
    </row>
    <row r="7170" spans="1:11" ht="12.75" customHeight="1">
      <c r="A7170" s="68" t="s">
        <v>321</v>
      </c>
      <c r="B7170" s="68" t="s">
        <v>468</v>
      </c>
      <c r="C7170" s="68" t="s">
        <v>271</v>
      </c>
      <c r="D7170" s="68" t="s">
        <v>531</v>
      </c>
      <c r="E7170" s="68" t="s">
        <v>360</v>
      </c>
      <c r="F7170" s="68" t="s">
        <v>77</v>
      </c>
      <c r="G7170" s="68" t="s">
        <v>273</v>
      </c>
      <c r="H7170" s="68" t="s">
        <v>367</v>
      </c>
      <c r="I7170" s="65">
        <v>3</v>
      </c>
      <c r="J7170" s="65">
        <v>467</v>
      </c>
      <c r="K7170" s="65" t="s">
        <v>275</v>
      </c>
    </row>
    <row r="7171" spans="1:11" ht="12.75" customHeight="1">
      <c r="A7171" s="68" t="s">
        <v>321</v>
      </c>
      <c r="B7171" s="68" t="s">
        <v>468</v>
      </c>
      <c r="C7171" s="68" t="s">
        <v>271</v>
      </c>
      <c r="D7171" s="68" t="s">
        <v>531</v>
      </c>
      <c r="E7171" s="68" t="s">
        <v>360</v>
      </c>
      <c r="F7171" s="68" t="s">
        <v>77</v>
      </c>
      <c r="G7171" s="68" t="s">
        <v>273</v>
      </c>
      <c r="H7171" s="68" t="s">
        <v>247</v>
      </c>
      <c r="I7171" s="65">
        <v>22</v>
      </c>
      <c r="J7171" s="65">
        <v>467</v>
      </c>
      <c r="K7171" s="65" t="s">
        <v>275</v>
      </c>
    </row>
    <row r="7172" spans="1:11" ht="12.75" customHeight="1">
      <c r="A7172" s="68" t="s">
        <v>321</v>
      </c>
      <c r="B7172" s="68" t="s">
        <v>468</v>
      </c>
      <c r="C7172" s="68" t="s">
        <v>271</v>
      </c>
      <c r="D7172" s="68" t="s">
        <v>531</v>
      </c>
      <c r="E7172" s="68" t="s">
        <v>360</v>
      </c>
      <c r="F7172" s="68" t="s">
        <v>77</v>
      </c>
      <c r="G7172" s="68" t="s">
        <v>273</v>
      </c>
      <c r="H7172" s="68" t="s">
        <v>375</v>
      </c>
      <c r="I7172" s="65">
        <v>21</v>
      </c>
      <c r="J7172" s="65">
        <v>467</v>
      </c>
      <c r="K7172" s="65" t="s">
        <v>275</v>
      </c>
    </row>
    <row r="7173" spans="1:11" ht="12.75" customHeight="1">
      <c r="A7173" s="68" t="s">
        <v>321</v>
      </c>
      <c r="B7173" s="68" t="s">
        <v>468</v>
      </c>
      <c r="C7173" s="68" t="s">
        <v>271</v>
      </c>
      <c r="D7173" s="68" t="s">
        <v>531</v>
      </c>
      <c r="E7173" s="68" t="s">
        <v>360</v>
      </c>
      <c r="F7173" s="68" t="s">
        <v>77</v>
      </c>
      <c r="G7173" s="68" t="s">
        <v>273</v>
      </c>
      <c r="H7173" s="68" t="s">
        <v>368</v>
      </c>
      <c r="I7173" s="65">
        <v>22</v>
      </c>
      <c r="J7173" s="65">
        <v>467</v>
      </c>
      <c r="K7173" s="65" t="s">
        <v>275</v>
      </c>
    </row>
    <row r="7174" spans="1:11" ht="12.75" customHeight="1">
      <c r="A7174" s="68" t="s">
        <v>321</v>
      </c>
      <c r="B7174" s="68" t="s">
        <v>468</v>
      </c>
      <c r="C7174" s="68" t="s">
        <v>271</v>
      </c>
      <c r="D7174" s="68" t="s">
        <v>531</v>
      </c>
      <c r="E7174" s="68" t="s">
        <v>360</v>
      </c>
      <c r="F7174" s="68" t="s">
        <v>77</v>
      </c>
      <c r="G7174" s="68" t="s">
        <v>273</v>
      </c>
      <c r="H7174" s="68" t="s">
        <v>491</v>
      </c>
      <c r="I7174" s="65">
        <v>18</v>
      </c>
      <c r="J7174" s="65">
        <v>467</v>
      </c>
      <c r="K7174" s="65" t="s">
        <v>275</v>
      </c>
    </row>
    <row r="7175" spans="1:11" ht="12.75" customHeight="1">
      <c r="A7175" s="68" t="s">
        <v>321</v>
      </c>
      <c r="B7175" s="68" t="s">
        <v>468</v>
      </c>
      <c r="C7175" s="68" t="s">
        <v>271</v>
      </c>
      <c r="D7175" s="68" t="s">
        <v>531</v>
      </c>
      <c r="E7175" s="68" t="s">
        <v>360</v>
      </c>
      <c r="F7175" s="68" t="s">
        <v>77</v>
      </c>
      <c r="G7175" s="68" t="s">
        <v>273</v>
      </c>
      <c r="H7175" s="68" t="s">
        <v>369</v>
      </c>
      <c r="I7175" s="65">
        <v>21</v>
      </c>
      <c r="J7175" s="65">
        <v>467</v>
      </c>
      <c r="K7175" s="65" t="s">
        <v>275</v>
      </c>
    </row>
    <row r="7176" spans="1:11" ht="12.75" customHeight="1">
      <c r="A7176" s="68" t="s">
        <v>321</v>
      </c>
      <c r="B7176" s="68" t="s">
        <v>468</v>
      </c>
      <c r="C7176" s="68" t="s">
        <v>271</v>
      </c>
      <c r="D7176" s="68" t="s">
        <v>531</v>
      </c>
      <c r="E7176" s="68" t="s">
        <v>360</v>
      </c>
      <c r="F7176" s="68" t="s">
        <v>77</v>
      </c>
      <c r="G7176" s="68" t="s">
        <v>273</v>
      </c>
      <c r="H7176" s="68" t="s">
        <v>638</v>
      </c>
      <c r="I7176" s="65">
        <v>17</v>
      </c>
      <c r="J7176" s="65">
        <v>467</v>
      </c>
      <c r="K7176" s="65" t="s">
        <v>275</v>
      </c>
    </row>
    <row r="7177" spans="1:11" ht="12.75" customHeight="1">
      <c r="A7177" s="68" t="s">
        <v>321</v>
      </c>
      <c r="B7177" s="68" t="s">
        <v>468</v>
      </c>
      <c r="C7177" s="68" t="s">
        <v>271</v>
      </c>
      <c r="D7177" s="68" t="s">
        <v>531</v>
      </c>
      <c r="E7177" s="68" t="s">
        <v>360</v>
      </c>
      <c r="F7177" s="68" t="s">
        <v>77</v>
      </c>
      <c r="G7177" s="68" t="s">
        <v>273</v>
      </c>
      <c r="H7177" s="68" t="s">
        <v>362</v>
      </c>
      <c r="I7177" s="65">
        <v>1</v>
      </c>
      <c r="J7177" s="65">
        <v>616</v>
      </c>
      <c r="K7177" s="65" t="s">
        <v>383</v>
      </c>
    </row>
    <row r="7178" spans="1:11" ht="12.75" customHeight="1">
      <c r="A7178" s="68" t="s">
        <v>321</v>
      </c>
      <c r="B7178" s="68" t="s">
        <v>468</v>
      </c>
      <c r="C7178" s="68" t="s">
        <v>271</v>
      </c>
      <c r="D7178" s="68" t="s">
        <v>531</v>
      </c>
      <c r="E7178" s="68" t="s">
        <v>360</v>
      </c>
      <c r="F7178" s="68" t="s">
        <v>77</v>
      </c>
      <c r="G7178" s="68" t="s">
        <v>273</v>
      </c>
      <c r="H7178" s="68" t="s">
        <v>367</v>
      </c>
      <c r="I7178" s="65">
        <v>1</v>
      </c>
      <c r="J7178" s="65">
        <v>616</v>
      </c>
      <c r="K7178" s="65" t="s">
        <v>383</v>
      </c>
    </row>
    <row r="7179" spans="1:11" ht="12.75" customHeight="1">
      <c r="A7179" s="68" t="s">
        <v>321</v>
      </c>
      <c r="B7179" s="68" t="s">
        <v>468</v>
      </c>
      <c r="C7179" s="68" t="s">
        <v>271</v>
      </c>
      <c r="D7179" s="68" t="s">
        <v>531</v>
      </c>
      <c r="E7179" s="68" t="s">
        <v>360</v>
      </c>
      <c r="F7179" s="68" t="s">
        <v>77</v>
      </c>
      <c r="G7179" s="68" t="s">
        <v>273</v>
      </c>
      <c r="H7179" s="68" t="s">
        <v>247</v>
      </c>
      <c r="I7179" s="65">
        <v>3</v>
      </c>
      <c r="J7179" s="65">
        <v>616</v>
      </c>
      <c r="K7179" s="65" t="s">
        <v>383</v>
      </c>
    </row>
    <row r="7180" spans="1:11" ht="12.75" customHeight="1">
      <c r="A7180" s="68" t="s">
        <v>321</v>
      </c>
      <c r="B7180" s="68" t="s">
        <v>468</v>
      </c>
      <c r="C7180" s="68" t="s">
        <v>271</v>
      </c>
      <c r="D7180" s="68" t="s">
        <v>531</v>
      </c>
      <c r="E7180" s="68" t="s">
        <v>360</v>
      </c>
      <c r="F7180" s="68" t="s">
        <v>77</v>
      </c>
      <c r="G7180" s="68" t="s">
        <v>273</v>
      </c>
      <c r="H7180" s="68" t="s">
        <v>375</v>
      </c>
      <c r="I7180" s="65">
        <v>2</v>
      </c>
      <c r="J7180" s="65">
        <v>616</v>
      </c>
      <c r="K7180" s="65" t="s">
        <v>383</v>
      </c>
    </row>
    <row r="7181" spans="1:11" ht="12.75" customHeight="1">
      <c r="A7181" s="68" t="s">
        <v>321</v>
      </c>
      <c r="B7181" s="68" t="s">
        <v>468</v>
      </c>
      <c r="C7181" s="68" t="s">
        <v>271</v>
      </c>
      <c r="D7181" s="68" t="s">
        <v>531</v>
      </c>
      <c r="E7181" s="68" t="s">
        <v>360</v>
      </c>
      <c r="F7181" s="68" t="s">
        <v>77</v>
      </c>
      <c r="G7181" s="68" t="s">
        <v>273</v>
      </c>
      <c r="H7181" s="68" t="s">
        <v>368</v>
      </c>
      <c r="I7181" s="65">
        <v>2</v>
      </c>
      <c r="J7181" s="65">
        <v>616</v>
      </c>
      <c r="K7181" s="65" t="s">
        <v>383</v>
      </c>
    </row>
    <row r="7182" spans="1:11" ht="12.75" customHeight="1">
      <c r="A7182" s="68" t="s">
        <v>321</v>
      </c>
      <c r="B7182" s="68" t="s">
        <v>468</v>
      </c>
      <c r="C7182" s="68" t="s">
        <v>271</v>
      </c>
      <c r="D7182" s="68" t="s">
        <v>531</v>
      </c>
      <c r="E7182" s="68" t="s">
        <v>360</v>
      </c>
      <c r="F7182" s="68" t="s">
        <v>77</v>
      </c>
      <c r="G7182" s="68" t="s">
        <v>273</v>
      </c>
      <c r="H7182" s="68" t="s">
        <v>491</v>
      </c>
      <c r="I7182" s="65">
        <v>3</v>
      </c>
      <c r="J7182" s="65">
        <v>616</v>
      </c>
      <c r="K7182" s="65" t="s">
        <v>383</v>
      </c>
    </row>
    <row r="7183" spans="1:11" ht="12.75" customHeight="1">
      <c r="A7183" s="68" t="s">
        <v>321</v>
      </c>
      <c r="B7183" s="68" t="s">
        <v>468</v>
      </c>
      <c r="C7183" s="68" t="s">
        <v>271</v>
      </c>
      <c r="D7183" s="68" t="s">
        <v>531</v>
      </c>
      <c r="E7183" s="68" t="s">
        <v>360</v>
      </c>
      <c r="F7183" s="68" t="s">
        <v>77</v>
      </c>
      <c r="G7183" s="68" t="s">
        <v>273</v>
      </c>
      <c r="H7183" s="68" t="s">
        <v>638</v>
      </c>
      <c r="I7183" s="65">
        <v>2</v>
      </c>
      <c r="J7183" s="65">
        <v>616</v>
      </c>
      <c r="K7183" s="65" t="s">
        <v>383</v>
      </c>
    </row>
    <row r="7184" spans="1:11" ht="12.75" customHeight="1">
      <c r="A7184" s="68" t="s">
        <v>321</v>
      </c>
      <c r="B7184" s="68" t="s">
        <v>468</v>
      </c>
      <c r="C7184" s="68" t="s">
        <v>271</v>
      </c>
      <c r="D7184" s="68" t="s">
        <v>531</v>
      </c>
      <c r="E7184" s="68" t="s">
        <v>360</v>
      </c>
      <c r="F7184" s="68" t="s">
        <v>77</v>
      </c>
      <c r="G7184" s="68" t="s">
        <v>273</v>
      </c>
      <c r="H7184" s="68" t="s">
        <v>404</v>
      </c>
      <c r="I7184" s="65">
        <v>19</v>
      </c>
      <c r="J7184" s="65">
        <v>432</v>
      </c>
      <c r="K7184" s="65" t="s">
        <v>424</v>
      </c>
    </row>
    <row r="7185" spans="1:11" ht="12.75" customHeight="1">
      <c r="A7185" s="68" t="s">
        <v>321</v>
      </c>
      <c r="B7185" s="68" t="s">
        <v>468</v>
      </c>
      <c r="C7185" s="68" t="s">
        <v>271</v>
      </c>
      <c r="D7185" s="68" t="s">
        <v>531</v>
      </c>
      <c r="E7185" s="68" t="s">
        <v>360</v>
      </c>
      <c r="F7185" s="68" t="s">
        <v>77</v>
      </c>
      <c r="G7185" s="68" t="s">
        <v>273</v>
      </c>
      <c r="H7185" s="68" t="s">
        <v>422</v>
      </c>
      <c r="I7185" s="65">
        <v>29</v>
      </c>
      <c r="J7185" s="65">
        <v>432</v>
      </c>
      <c r="K7185" s="65" t="s">
        <v>424</v>
      </c>
    </row>
    <row r="7186" spans="1:11" ht="12.75" customHeight="1">
      <c r="A7186" s="68" t="s">
        <v>321</v>
      </c>
      <c r="B7186" s="68" t="s">
        <v>468</v>
      </c>
      <c r="C7186" s="68" t="s">
        <v>271</v>
      </c>
      <c r="D7186" s="68" t="s">
        <v>531</v>
      </c>
      <c r="E7186" s="68" t="s">
        <v>360</v>
      </c>
      <c r="F7186" s="68" t="s">
        <v>77</v>
      </c>
      <c r="G7186" s="68" t="s">
        <v>273</v>
      </c>
      <c r="H7186" s="68" t="s">
        <v>258</v>
      </c>
      <c r="I7186" s="65">
        <v>24</v>
      </c>
      <c r="J7186" s="65">
        <v>432</v>
      </c>
      <c r="K7186" s="65" t="s">
        <v>424</v>
      </c>
    </row>
    <row r="7187" spans="1:11" ht="12.75" customHeight="1">
      <c r="A7187" s="68" t="s">
        <v>321</v>
      </c>
      <c r="B7187" s="68" t="s">
        <v>468</v>
      </c>
      <c r="C7187" s="68" t="s">
        <v>271</v>
      </c>
      <c r="D7187" s="68" t="s">
        <v>531</v>
      </c>
      <c r="E7187" s="68" t="s">
        <v>360</v>
      </c>
      <c r="F7187" s="68" t="s">
        <v>77</v>
      </c>
      <c r="G7187" s="68" t="s">
        <v>273</v>
      </c>
      <c r="H7187" s="68" t="s">
        <v>362</v>
      </c>
      <c r="I7187" s="65">
        <v>15</v>
      </c>
      <c r="J7187" s="65">
        <v>432</v>
      </c>
      <c r="K7187" s="65" t="s">
        <v>424</v>
      </c>
    </row>
    <row r="7188" spans="1:11" ht="12.75" customHeight="1">
      <c r="A7188" s="68" t="s">
        <v>321</v>
      </c>
      <c r="B7188" s="68" t="s">
        <v>468</v>
      </c>
      <c r="C7188" s="68" t="s">
        <v>271</v>
      </c>
      <c r="D7188" s="68" t="s">
        <v>531</v>
      </c>
      <c r="E7188" s="68" t="s">
        <v>360</v>
      </c>
      <c r="F7188" s="68" t="s">
        <v>77</v>
      </c>
      <c r="G7188" s="68" t="s">
        <v>273</v>
      </c>
      <c r="H7188" s="68" t="s">
        <v>363</v>
      </c>
      <c r="I7188" s="65">
        <v>16</v>
      </c>
      <c r="J7188" s="65">
        <v>432</v>
      </c>
      <c r="K7188" s="65" t="s">
        <v>424</v>
      </c>
    </row>
    <row r="7189" spans="1:11" ht="12.75" customHeight="1">
      <c r="A7189" s="68" t="s">
        <v>321</v>
      </c>
      <c r="B7189" s="68" t="s">
        <v>468</v>
      </c>
      <c r="C7189" s="68" t="s">
        <v>271</v>
      </c>
      <c r="D7189" s="68" t="s">
        <v>531</v>
      </c>
      <c r="E7189" s="68" t="s">
        <v>360</v>
      </c>
      <c r="F7189" s="68" t="s">
        <v>77</v>
      </c>
      <c r="G7189" s="68" t="s">
        <v>273</v>
      </c>
      <c r="H7189" s="68" t="s">
        <v>364</v>
      </c>
      <c r="I7189" s="65">
        <v>12</v>
      </c>
      <c r="J7189" s="65">
        <v>432</v>
      </c>
      <c r="K7189" s="65" t="s">
        <v>424</v>
      </c>
    </row>
    <row r="7190" spans="1:11" ht="12.75" customHeight="1">
      <c r="A7190" s="68" t="s">
        <v>321</v>
      </c>
      <c r="B7190" s="68" t="s">
        <v>468</v>
      </c>
      <c r="C7190" s="68" t="s">
        <v>271</v>
      </c>
      <c r="D7190" s="68" t="s">
        <v>531</v>
      </c>
      <c r="E7190" s="68" t="s">
        <v>360</v>
      </c>
      <c r="F7190" s="68" t="s">
        <v>77</v>
      </c>
      <c r="G7190" s="68" t="s">
        <v>273</v>
      </c>
      <c r="H7190" s="68" t="s">
        <v>451</v>
      </c>
      <c r="I7190" s="65">
        <v>17</v>
      </c>
      <c r="J7190" s="65">
        <v>432</v>
      </c>
      <c r="K7190" s="65" t="s">
        <v>424</v>
      </c>
    </row>
    <row r="7191" spans="1:11" ht="12.75" customHeight="1">
      <c r="A7191" s="68" t="s">
        <v>321</v>
      </c>
      <c r="B7191" s="68" t="s">
        <v>468</v>
      </c>
      <c r="C7191" s="68" t="s">
        <v>271</v>
      </c>
      <c r="D7191" s="68" t="s">
        <v>531</v>
      </c>
      <c r="E7191" s="68" t="s">
        <v>360</v>
      </c>
      <c r="F7191" s="68" t="s">
        <v>77</v>
      </c>
      <c r="G7191" s="68" t="s">
        <v>273</v>
      </c>
      <c r="H7191" s="68" t="s">
        <v>365</v>
      </c>
      <c r="I7191" s="65">
        <v>4</v>
      </c>
      <c r="J7191" s="65">
        <v>432</v>
      </c>
      <c r="K7191" s="65" t="s">
        <v>424</v>
      </c>
    </row>
    <row r="7192" spans="1:11" ht="12.75" customHeight="1">
      <c r="A7192" s="68" t="s">
        <v>321</v>
      </c>
      <c r="B7192" s="68" t="s">
        <v>468</v>
      </c>
      <c r="C7192" s="68" t="s">
        <v>271</v>
      </c>
      <c r="D7192" s="68" t="s">
        <v>531</v>
      </c>
      <c r="E7192" s="68" t="s">
        <v>360</v>
      </c>
      <c r="F7192" s="68" t="s">
        <v>77</v>
      </c>
      <c r="G7192" s="68" t="s">
        <v>273</v>
      </c>
      <c r="H7192" s="68" t="s">
        <v>366</v>
      </c>
      <c r="I7192" s="65">
        <v>5</v>
      </c>
      <c r="J7192" s="65">
        <v>432</v>
      </c>
      <c r="K7192" s="65" t="s">
        <v>424</v>
      </c>
    </row>
    <row r="7193" spans="1:11" ht="12.75" customHeight="1">
      <c r="A7193" s="68" t="s">
        <v>321</v>
      </c>
      <c r="B7193" s="68" t="s">
        <v>468</v>
      </c>
      <c r="C7193" s="68" t="s">
        <v>271</v>
      </c>
      <c r="D7193" s="68" t="s">
        <v>531</v>
      </c>
      <c r="E7193" s="68" t="s">
        <v>360</v>
      </c>
      <c r="F7193" s="68" t="s">
        <v>77</v>
      </c>
      <c r="G7193" s="68" t="s">
        <v>273</v>
      </c>
      <c r="H7193" s="68" t="s">
        <v>367</v>
      </c>
      <c r="I7193" s="65">
        <v>3</v>
      </c>
      <c r="J7193" s="65">
        <v>432</v>
      </c>
      <c r="K7193" s="65" t="s">
        <v>424</v>
      </c>
    </row>
    <row r="7194" spans="1:11" ht="12.75" customHeight="1">
      <c r="A7194" s="68" t="s">
        <v>321</v>
      </c>
      <c r="B7194" s="68" t="s">
        <v>468</v>
      </c>
      <c r="C7194" s="68" t="s">
        <v>271</v>
      </c>
      <c r="D7194" s="68" t="s">
        <v>531</v>
      </c>
      <c r="E7194" s="68" t="s">
        <v>360</v>
      </c>
      <c r="F7194" s="68" t="s">
        <v>77</v>
      </c>
      <c r="G7194" s="68" t="s">
        <v>273</v>
      </c>
      <c r="H7194" s="68" t="s">
        <v>247</v>
      </c>
      <c r="I7194" s="65">
        <v>9</v>
      </c>
      <c r="J7194" s="65">
        <v>432</v>
      </c>
      <c r="K7194" s="65" t="s">
        <v>424</v>
      </c>
    </row>
    <row r="7195" spans="1:11" ht="12.75" customHeight="1">
      <c r="A7195" s="68" t="s">
        <v>321</v>
      </c>
      <c r="B7195" s="68" t="s">
        <v>468</v>
      </c>
      <c r="C7195" s="68" t="s">
        <v>271</v>
      </c>
      <c r="D7195" s="68" t="s">
        <v>531</v>
      </c>
      <c r="E7195" s="68" t="s">
        <v>360</v>
      </c>
      <c r="F7195" s="68" t="s">
        <v>77</v>
      </c>
      <c r="G7195" s="68" t="s">
        <v>273</v>
      </c>
      <c r="H7195" s="68" t="s">
        <v>375</v>
      </c>
      <c r="I7195" s="65">
        <v>7</v>
      </c>
      <c r="J7195" s="65">
        <v>432</v>
      </c>
      <c r="K7195" s="65" t="s">
        <v>424</v>
      </c>
    </row>
    <row r="7196" spans="1:11" ht="12.75" customHeight="1">
      <c r="A7196" s="68" t="s">
        <v>321</v>
      </c>
      <c r="B7196" s="68" t="s">
        <v>468</v>
      </c>
      <c r="C7196" s="68" t="s">
        <v>271</v>
      </c>
      <c r="D7196" s="68" t="s">
        <v>531</v>
      </c>
      <c r="E7196" s="68" t="s">
        <v>360</v>
      </c>
      <c r="F7196" s="68" t="s">
        <v>77</v>
      </c>
      <c r="G7196" s="68" t="s">
        <v>273</v>
      </c>
      <c r="H7196" s="68" t="s">
        <v>368</v>
      </c>
      <c r="I7196" s="65">
        <v>6</v>
      </c>
      <c r="J7196" s="65">
        <v>432</v>
      </c>
      <c r="K7196" s="65" t="s">
        <v>424</v>
      </c>
    </row>
    <row r="7197" spans="1:11" ht="12.75" customHeight="1">
      <c r="A7197" s="68" t="s">
        <v>321</v>
      </c>
      <c r="B7197" s="68" t="s">
        <v>468</v>
      </c>
      <c r="C7197" s="68" t="s">
        <v>271</v>
      </c>
      <c r="D7197" s="68" t="s">
        <v>531</v>
      </c>
      <c r="E7197" s="68" t="s">
        <v>360</v>
      </c>
      <c r="F7197" s="68" t="s">
        <v>77</v>
      </c>
      <c r="G7197" s="68" t="s">
        <v>273</v>
      </c>
      <c r="H7197" s="68" t="s">
        <v>491</v>
      </c>
      <c r="I7197" s="65">
        <v>9</v>
      </c>
      <c r="J7197" s="65">
        <v>432</v>
      </c>
      <c r="K7197" s="65" t="s">
        <v>424</v>
      </c>
    </row>
    <row r="7198" spans="1:11" ht="12.75" customHeight="1">
      <c r="A7198" s="68" t="s">
        <v>321</v>
      </c>
      <c r="B7198" s="68" t="s">
        <v>468</v>
      </c>
      <c r="C7198" s="68" t="s">
        <v>271</v>
      </c>
      <c r="D7198" s="68" t="s">
        <v>531</v>
      </c>
      <c r="E7198" s="68" t="s">
        <v>360</v>
      </c>
      <c r="F7198" s="68" t="s">
        <v>77</v>
      </c>
      <c r="G7198" s="68" t="s">
        <v>273</v>
      </c>
      <c r="H7198" s="68" t="s">
        <v>369</v>
      </c>
      <c r="I7198" s="65">
        <v>3</v>
      </c>
      <c r="J7198" s="65">
        <v>432</v>
      </c>
      <c r="K7198" s="65" t="s">
        <v>424</v>
      </c>
    </row>
    <row r="7199" spans="1:11" ht="12.75" customHeight="1">
      <c r="A7199" s="68" t="s">
        <v>321</v>
      </c>
      <c r="B7199" s="68" t="s">
        <v>468</v>
      </c>
      <c r="C7199" s="68" t="s">
        <v>271</v>
      </c>
      <c r="D7199" s="68" t="s">
        <v>531</v>
      </c>
      <c r="E7199" s="68" t="s">
        <v>360</v>
      </c>
      <c r="F7199" s="68" t="s">
        <v>77</v>
      </c>
      <c r="G7199" s="68" t="s">
        <v>273</v>
      </c>
      <c r="H7199" s="68" t="s">
        <v>638</v>
      </c>
      <c r="I7199" s="65">
        <v>5</v>
      </c>
      <c r="J7199" s="65">
        <v>432</v>
      </c>
      <c r="K7199" s="65" t="s">
        <v>424</v>
      </c>
    </row>
    <row r="7200" spans="1:11" ht="12.75" customHeight="1">
      <c r="A7200" s="68" t="s">
        <v>321</v>
      </c>
      <c r="B7200" s="68" t="s">
        <v>468</v>
      </c>
      <c r="C7200" s="68" t="s">
        <v>271</v>
      </c>
      <c r="D7200" s="68" t="s">
        <v>531</v>
      </c>
      <c r="E7200" s="68" t="s">
        <v>360</v>
      </c>
      <c r="F7200" s="68" t="s">
        <v>204</v>
      </c>
      <c r="G7200" s="68" t="s">
        <v>384</v>
      </c>
      <c r="H7200" s="68" t="s">
        <v>404</v>
      </c>
      <c r="I7200" s="65">
        <v>67</v>
      </c>
      <c r="J7200" s="65">
        <v>708</v>
      </c>
      <c r="K7200" s="65" t="s">
        <v>385</v>
      </c>
    </row>
    <row r="7201" spans="1:11" ht="12.75" customHeight="1">
      <c r="A7201" s="68" t="s">
        <v>321</v>
      </c>
      <c r="B7201" s="68" t="s">
        <v>468</v>
      </c>
      <c r="C7201" s="68" t="s">
        <v>271</v>
      </c>
      <c r="D7201" s="68" t="s">
        <v>531</v>
      </c>
      <c r="E7201" s="68" t="s">
        <v>360</v>
      </c>
      <c r="F7201" s="68" t="s">
        <v>204</v>
      </c>
      <c r="G7201" s="68" t="s">
        <v>384</v>
      </c>
      <c r="H7201" s="68" t="s">
        <v>422</v>
      </c>
      <c r="I7201" s="65">
        <v>272</v>
      </c>
      <c r="J7201" s="65">
        <v>708</v>
      </c>
      <c r="K7201" s="65" t="s">
        <v>385</v>
      </c>
    </row>
    <row r="7202" spans="1:11" ht="12.75" customHeight="1">
      <c r="A7202" s="68" t="s">
        <v>321</v>
      </c>
      <c r="B7202" s="68" t="s">
        <v>468</v>
      </c>
      <c r="C7202" s="68" t="s">
        <v>271</v>
      </c>
      <c r="D7202" s="68" t="s">
        <v>531</v>
      </c>
      <c r="E7202" s="68" t="s">
        <v>360</v>
      </c>
      <c r="F7202" s="68" t="s">
        <v>204</v>
      </c>
      <c r="G7202" s="68" t="s">
        <v>384</v>
      </c>
      <c r="H7202" s="68" t="s">
        <v>258</v>
      </c>
      <c r="I7202" s="65">
        <v>289</v>
      </c>
      <c r="J7202" s="65">
        <v>708</v>
      </c>
      <c r="K7202" s="65" t="s">
        <v>385</v>
      </c>
    </row>
    <row r="7203" spans="1:11" ht="12.75" customHeight="1">
      <c r="A7203" s="68" t="s">
        <v>321</v>
      </c>
      <c r="B7203" s="68" t="s">
        <v>468</v>
      </c>
      <c r="C7203" s="68" t="s">
        <v>271</v>
      </c>
      <c r="D7203" s="68" t="s">
        <v>531</v>
      </c>
      <c r="E7203" s="68" t="s">
        <v>360</v>
      </c>
      <c r="F7203" s="68" t="s">
        <v>204</v>
      </c>
      <c r="G7203" s="68" t="s">
        <v>384</v>
      </c>
      <c r="H7203" s="68" t="s">
        <v>362</v>
      </c>
      <c r="I7203" s="65">
        <v>271</v>
      </c>
      <c r="J7203" s="65">
        <v>708</v>
      </c>
      <c r="K7203" s="65" t="s">
        <v>385</v>
      </c>
    </row>
    <row r="7204" spans="1:11" ht="12.75" customHeight="1">
      <c r="A7204" s="68" t="s">
        <v>321</v>
      </c>
      <c r="B7204" s="68" t="s">
        <v>468</v>
      </c>
      <c r="C7204" s="68" t="s">
        <v>271</v>
      </c>
      <c r="D7204" s="68" t="s">
        <v>531</v>
      </c>
      <c r="E7204" s="68" t="s">
        <v>360</v>
      </c>
      <c r="F7204" s="68" t="s">
        <v>204</v>
      </c>
      <c r="G7204" s="68" t="s">
        <v>384</v>
      </c>
      <c r="H7204" s="68" t="s">
        <v>363</v>
      </c>
      <c r="I7204" s="65">
        <v>265</v>
      </c>
      <c r="J7204" s="65">
        <v>708</v>
      </c>
      <c r="K7204" s="65" t="s">
        <v>385</v>
      </c>
    </row>
    <row r="7205" spans="1:11" ht="12.75" customHeight="1">
      <c r="A7205" s="68" t="s">
        <v>321</v>
      </c>
      <c r="B7205" s="68" t="s">
        <v>468</v>
      </c>
      <c r="C7205" s="68" t="s">
        <v>271</v>
      </c>
      <c r="D7205" s="68" t="s">
        <v>531</v>
      </c>
      <c r="E7205" s="68" t="s">
        <v>360</v>
      </c>
      <c r="F7205" s="68" t="s">
        <v>204</v>
      </c>
      <c r="G7205" s="68" t="s">
        <v>384</v>
      </c>
      <c r="H7205" s="68" t="s">
        <v>364</v>
      </c>
      <c r="I7205" s="65">
        <v>257</v>
      </c>
      <c r="J7205" s="65">
        <v>708</v>
      </c>
      <c r="K7205" s="65" t="s">
        <v>385</v>
      </c>
    </row>
    <row r="7206" spans="1:11" ht="12.75" customHeight="1">
      <c r="A7206" s="68" t="s">
        <v>321</v>
      </c>
      <c r="B7206" s="68" t="s">
        <v>468</v>
      </c>
      <c r="C7206" s="68" t="s">
        <v>271</v>
      </c>
      <c r="D7206" s="68" t="s">
        <v>531</v>
      </c>
      <c r="E7206" s="68" t="s">
        <v>360</v>
      </c>
      <c r="F7206" s="68" t="s">
        <v>204</v>
      </c>
      <c r="G7206" s="68" t="s">
        <v>384</v>
      </c>
      <c r="H7206" s="68" t="s">
        <v>451</v>
      </c>
      <c r="I7206" s="65">
        <v>151</v>
      </c>
      <c r="J7206" s="65">
        <v>708</v>
      </c>
      <c r="K7206" s="65" t="s">
        <v>385</v>
      </c>
    </row>
    <row r="7207" spans="1:11" ht="12.75" customHeight="1">
      <c r="A7207" s="68" t="s">
        <v>321</v>
      </c>
      <c r="B7207" s="68" t="s">
        <v>468</v>
      </c>
      <c r="C7207" s="68" t="s">
        <v>271</v>
      </c>
      <c r="D7207" s="68" t="s">
        <v>531</v>
      </c>
      <c r="E7207" s="68" t="s">
        <v>360</v>
      </c>
      <c r="F7207" s="68" t="s">
        <v>204</v>
      </c>
      <c r="G7207" s="68" t="s">
        <v>384</v>
      </c>
      <c r="H7207" s="68" t="s">
        <v>365</v>
      </c>
      <c r="I7207" s="65">
        <v>170</v>
      </c>
      <c r="J7207" s="65">
        <v>708</v>
      </c>
      <c r="K7207" s="65" t="s">
        <v>385</v>
      </c>
    </row>
    <row r="7208" spans="1:11" ht="12.75" customHeight="1">
      <c r="A7208" s="68" t="s">
        <v>321</v>
      </c>
      <c r="B7208" s="68" t="s">
        <v>468</v>
      </c>
      <c r="C7208" s="68" t="s">
        <v>271</v>
      </c>
      <c r="D7208" s="68" t="s">
        <v>531</v>
      </c>
      <c r="E7208" s="68" t="s">
        <v>360</v>
      </c>
      <c r="F7208" s="68" t="s">
        <v>204</v>
      </c>
      <c r="G7208" s="68" t="s">
        <v>384</v>
      </c>
      <c r="H7208" s="68" t="s">
        <v>366</v>
      </c>
      <c r="I7208" s="65">
        <v>78</v>
      </c>
      <c r="J7208" s="65">
        <v>708</v>
      </c>
      <c r="K7208" s="65" t="s">
        <v>385</v>
      </c>
    </row>
    <row r="7209" spans="1:11" ht="12.75" customHeight="1">
      <c r="A7209" s="68" t="s">
        <v>321</v>
      </c>
      <c r="B7209" s="68" t="s">
        <v>468</v>
      </c>
      <c r="C7209" s="68" t="s">
        <v>271</v>
      </c>
      <c r="D7209" s="68" t="s">
        <v>531</v>
      </c>
      <c r="E7209" s="68" t="s">
        <v>360</v>
      </c>
      <c r="F7209" s="68" t="s">
        <v>204</v>
      </c>
      <c r="G7209" s="68" t="s">
        <v>384</v>
      </c>
      <c r="H7209" s="68" t="s">
        <v>367</v>
      </c>
      <c r="I7209" s="65">
        <v>30</v>
      </c>
      <c r="J7209" s="65">
        <v>708</v>
      </c>
      <c r="K7209" s="65" t="s">
        <v>385</v>
      </c>
    </row>
    <row r="7210" spans="1:11" ht="12.75" customHeight="1">
      <c r="A7210" s="68" t="s">
        <v>321</v>
      </c>
      <c r="B7210" s="68" t="s">
        <v>468</v>
      </c>
      <c r="C7210" s="68" t="s">
        <v>271</v>
      </c>
      <c r="D7210" s="68" t="s">
        <v>531</v>
      </c>
      <c r="E7210" s="68" t="s">
        <v>360</v>
      </c>
      <c r="F7210" s="68" t="s">
        <v>204</v>
      </c>
      <c r="G7210" s="68" t="s">
        <v>384</v>
      </c>
      <c r="H7210" s="68" t="s">
        <v>247</v>
      </c>
      <c r="I7210" s="65">
        <v>92</v>
      </c>
      <c r="J7210" s="65">
        <v>708</v>
      </c>
      <c r="K7210" s="65" t="s">
        <v>385</v>
      </c>
    </row>
    <row r="7211" spans="1:11" ht="12.75" customHeight="1">
      <c r="A7211" s="68" t="s">
        <v>321</v>
      </c>
      <c r="B7211" s="68" t="s">
        <v>468</v>
      </c>
      <c r="C7211" s="68" t="s">
        <v>271</v>
      </c>
      <c r="D7211" s="68" t="s">
        <v>531</v>
      </c>
      <c r="E7211" s="68" t="s">
        <v>360</v>
      </c>
      <c r="F7211" s="68" t="s">
        <v>204</v>
      </c>
      <c r="G7211" s="68" t="s">
        <v>384</v>
      </c>
      <c r="H7211" s="68" t="s">
        <v>375</v>
      </c>
      <c r="I7211" s="65">
        <v>48</v>
      </c>
      <c r="J7211" s="65">
        <v>708</v>
      </c>
      <c r="K7211" s="65" t="s">
        <v>385</v>
      </c>
    </row>
    <row r="7212" spans="1:11" ht="12.75" customHeight="1">
      <c r="A7212" s="68" t="s">
        <v>321</v>
      </c>
      <c r="B7212" s="68" t="s">
        <v>468</v>
      </c>
      <c r="C7212" s="68" t="s">
        <v>271</v>
      </c>
      <c r="D7212" s="68" t="s">
        <v>531</v>
      </c>
      <c r="E7212" s="68" t="s">
        <v>360</v>
      </c>
      <c r="F7212" s="68" t="s">
        <v>204</v>
      </c>
      <c r="G7212" s="68" t="s">
        <v>384</v>
      </c>
      <c r="H7212" s="68" t="s">
        <v>368</v>
      </c>
      <c r="I7212" s="65">
        <v>44</v>
      </c>
      <c r="J7212" s="65">
        <v>708</v>
      </c>
      <c r="K7212" s="65" t="s">
        <v>385</v>
      </c>
    </row>
    <row r="7213" spans="1:11" ht="12.75" customHeight="1">
      <c r="A7213" s="68" t="s">
        <v>321</v>
      </c>
      <c r="B7213" s="68" t="s">
        <v>468</v>
      </c>
      <c r="C7213" s="68" t="s">
        <v>271</v>
      </c>
      <c r="D7213" s="68" t="s">
        <v>531</v>
      </c>
      <c r="E7213" s="68" t="s">
        <v>360</v>
      </c>
      <c r="F7213" s="68" t="s">
        <v>204</v>
      </c>
      <c r="G7213" s="68" t="s">
        <v>384</v>
      </c>
      <c r="H7213" s="68" t="s">
        <v>491</v>
      </c>
      <c r="I7213" s="65">
        <v>21</v>
      </c>
      <c r="J7213" s="65">
        <v>708</v>
      </c>
      <c r="K7213" s="65" t="s">
        <v>385</v>
      </c>
    </row>
    <row r="7214" spans="1:11" ht="12.75" customHeight="1">
      <c r="A7214" s="68" t="s">
        <v>321</v>
      </c>
      <c r="B7214" s="68" t="s">
        <v>468</v>
      </c>
      <c r="C7214" s="68" t="s">
        <v>271</v>
      </c>
      <c r="D7214" s="68" t="s">
        <v>531</v>
      </c>
      <c r="E7214" s="68" t="s">
        <v>360</v>
      </c>
      <c r="F7214" s="68" t="s">
        <v>204</v>
      </c>
      <c r="G7214" s="68" t="s">
        <v>384</v>
      </c>
      <c r="H7214" s="68" t="s">
        <v>369</v>
      </c>
      <c r="I7214" s="65">
        <v>15</v>
      </c>
      <c r="J7214" s="65">
        <v>708</v>
      </c>
      <c r="K7214" s="65" t="s">
        <v>385</v>
      </c>
    </row>
    <row r="7215" spans="1:11" ht="12.75" customHeight="1">
      <c r="A7215" s="68" t="s">
        <v>321</v>
      </c>
      <c r="B7215" s="68" t="s">
        <v>468</v>
      </c>
      <c r="C7215" s="68" t="s">
        <v>271</v>
      </c>
      <c r="D7215" s="68" t="s">
        <v>531</v>
      </c>
      <c r="E7215" s="68" t="s">
        <v>360</v>
      </c>
      <c r="F7215" s="68" t="s">
        <v>204</v>
      </c>
      <c r="G7215" s="68" t="s">
        <v>384</v>
      </c>
      <c r="H7215" s="68" t="s">
        <v>638</v>
      </c>
      <c r="I7215" s="65">
        <v>8</v>
      </c>
      <c r="J7215" s="65">
        <v>708</v>
      </c>
      <c r="K7215" s="65" t="s">
        <v>385</v>
      </c>
    </row>
    <row r="7216" spans="1:11" ht="12.75" customHeight="1">
      <c r="A7216" s="68" t="s">
        <v>321</v>
      </c>
      <c r="B7216" s="68" t="s">
        <v>468</v>
      </c>
      <c r="C7216" s="68" t="s">
        <v>271</v>
      </c>
      <c r="D7216" s="68" t="s">
        <v>531</v>
      </c>
      <c r="E7216" s="68" t="s">
        <v>360</v>
      </c>
      <c r="F7216" s="68" t="s">
        <v>78</v>
      </c>
      <c r="G7216" s="68" t="s">
        <v>384</v>
      </c>
      <c r="H7216" s="68" t="s">
        <v>451</v>
      </c>
      <c r="I7216" s="65">
        <v>5</v>
      </c>
      <c r="J7216" s="65">
        <v>807</v>
      </c>
      <c r="K7216" s="65" t="s">
        <v>283</v>
      </c>
    </row>
    <row r="7217" spans="1:11" ht="12.75" customHeight="1">
      <c r="A7217" s="68" t="s">
        <v>321</v>
      </c>
      <c r="B7217" s="68" t="s">
        <v>468</v>
      </c>
      <c r="C7217" s="68" t="s">
        <v>271</v>
      </c>
      <c r="D7217" s="68" t="s">
        <v>531</v>
      </c>
      <c r="E7217" s="68" t="s">
        <v>360</v>
      </c>
      <c r="F7217" s="68" t="s">
        <v>78</v>
      </c>
      <c r="G7217" s="68" t="s">
        <v>384</v>
      </c>
      <c r="H7217" s="68" t="s">
        <v>365</v>
      </c>
      <c r="I7217" s="65">
        <v>9</v>
      </c>
      <c r="J7217" s="65">
        <v>807</v>
      </c>
      <c r="K7217" s="65" t="s">
        <v>283</v>
      </c>
    </row>
    <row r="7218" spans="1:11" ht="12.75" customHeight="1">
      <c r="A7218" s="68" t="s">
        <v>321</v>
      </c>
      <c r="B7218" s="68" t="s">
        <v>468</v>
      </c>
      <c r="C7218" s="68" t="s">
        <v>271</v>
      </c>
      <c r="D7218" s="68" t="s">
        <v>531</v>
      </c>
      <c r="E7218" s="68" t="s">
        <v>360</v>
      </c>
      <c r="F7218" s="68" t="s">
        <v>78</v>
      </c>
      <c r="G7218" s="68" t="s">
        <v>384</v>
      </c>
      <c r="H7218" s="68" t="s">
        <v>366</v>
      </c>
      <c r="I7218" s="65">
        <v>3</v>
      </c>
      <c r="J7218" s="65">
        <v>807</v>
      </c>
      <c r="K7218" s="65" t="s">
        <v>283</v>
      </c>
    </row>
    <row r="7219" spans="1:11" ht="12.75" customHeight="1">
      <c r="A7219" s="68" t="s">
        <v>321</v>
      </c>
      <c r="B7219" s="68" t="s">
        <v>468</v>
      </c>
      <c r="C7219" s="68" t="s">
        <v>271</v>
      </c>
      <c r="D7219" s="68" t="s">
        <v>531</v>
      </c>
      <c r="E7219" s="68" t="s">
        <v>360</v>
      </c>
      <c r="F7219" s="68" t="s">
        <v>204</v>
      </c>
      <c r="G7219" s="68" t="s">
        <v>384</v>
      </c>
      <c r="H7219" s="68" t="s">
        <v>422</v>
      </c>
      <c r="I7219" s="65">
        <v>844</v>
      </c>
      <c r="J7219" s="65">
        <v>707</v>
      </c>
      <c r="K7219" s="65" t="s">
        <v>386</v>
      </c>
    </row>
    <row r="7220" spans="1:11" ht="12.75" customHeight="1">
      <c r="A7220" s="68" t="s">
        <v>321</v>
      </c>
      <c r="B7220" s="68" t="s">
        <v>468</v>
      </c>
      <c r="C7220" s="68" t="s">
        <v>271</v>
      </c>
      <c r="D7220" s="68" t="s">
        <v>531</v>
      </c>
      <c r="E7220" s="68" t="s">
        <v>360</v>
      </c>
      <c r="F7220" s="68" t="s">
        <v>204</v>
      </c>
      <c r="G7220" s="68" t="s">
        <v>384</v>
      </c>
      <c r="H7220" s="68" t="s">
        <v>258</v>
      </c>
      <c r="I7220" s="65">
        <v>1048</v>
      </c>
      <c r="J7220" s="65">
        <v>707</v>
      </c>
      <c r="K7220" s="65" t="s">
        <v>386</v>
      </c>
    </row>
    <row r="7221" spans="1:11" ht="12.75" customHeight="1">
      <c r="A7221" s="68" t="s">
        <v>321</v>
      </c>
      <c r="B7221" s="68" t="s">
        <v>468</v>
      </c>
      <c r="C7221" s="68" t="s">
        <v>271</v>
      </c>
      <c r="D7221" s="68" t="s">
        <v>531</v>
      </c>
      <c r="E7221" s="68" t="s">
        <v>360</v>
      </c>
      <c r="F7221" s="68" t="s">
        <v>204</v>
      </c>
      <c r="G7221" s="68" t="s">
        <v>384</v>
      </c>
      <c r="H7221" s="68" t="s">
        <v>362</v>
      </c>
      <c r="I7221" s="65">
        <v>1025</v>
      </c>
      <c r="J7221" s="65">
        <v>707</v>
      </c>
      <c r="K7221" s="65" t="s">
        <v>386</v>
      </c>
    </row>
    <row r="7222" spans="1:11" ht="12.75" customHeight="1">
      <c r="A7222" s="68" t="s">
        <v>321</v>
      </c>
      <c r="B7222" s="68" t="s">
        <v>468</v>
      </c>
      <c r="C7222" s="68" t="s">
        <v>271</v>
      </c>
      <c r="D7222" s="68" t="s">
        <v>531</v>
      </c>
      <c r="E7222" s="68" t="s">
        <v>360</v>
      </c>
      <c r="F7222" s="68" t="s">
        <v>204</v>
      </c>
      <c r="G7222" s="68" t="s">
        <v>384</v>
      </c>
      <c r="H7222" s="68" t="s">
        <v>363</v>
      </c>
      <c r="I7222" s="65">
        <v>1974</v>
      </c>
      <c r="J7222" s="65">
        <v>707</v>
      </c>
      <c r="K7222" s="65" t="s">
        <v>386</v>
      </c>
    </row>
    <row r="7223" spans="1:11" ht="12.75" customHeight="1">
      <c r="A7223" s="68" t="s">
        <v>321</v>
      </c>
      <c r="B7223" s="68" t="s">
        <v>468</v>
      </c>
      <c r="C7223" s="68" t="s">
        <v>271</v>
      </c>
      <c r="D7223" s="68" t="s">
        <v>531</v>
      </c>
      <c r="E7223" s="68" t="s">
        <v>360</v>
      </c>
      <c r="F7223" s="68" t="s">
        <v>204</v>
      </c>
      <c r="G7223" s="68" t="s">
        <v>384</v>
      </c>
      <c r="H7223" s="68" t="s">
        <v>364</v>
      </c>
      <c r="I7223" s="65">
        <v>1663</v>
      </c>
      <c r="J7223" s="65">
        <v>707</v>
      </c>
      <c r="K7223" s="65" t="s">
        <v>386</v>
      </c>
    </row>
    <row r="7224" spans="1:11" ht="12.75" customHeight="1">
      <c r="A7224" s="68" t="s">
        <v>321</v>
      </c>
      <c r="B7224" s="68" t="s">
        <v>468</v>
      </c>
      <c r="C7224" s="68" t="s">
        <v>271</v>
      </c>
      <c r="D7224" s="68" t="s">
        <v>531</v>
      </c>
      <c r="E7224" s="68" t="s">
        <v>360</v>
      </c>
      <c r="F7224" s="68" t="s">
        <v>204</v>
      </c>
      <c r="G7224" s="68" t="s">
        <v>384</v>
      </c>
      <c r="H7224" s="68" t="s">
        <v>451</v>
      </c>
      <c r="I7224" s="65">
        <v>929</v>
      </c>
      <c r="J7224" s="65">
        <v>707</v>
      </c>
      <c r="K7224" s="65" t="s">
        <v>386</v>
      </c>
    </row>
    <row r="7225" spans="1:11" ht="12.75" customHeight="1">
      <c r="A7225" s="68" t="s">
        <v>321</v>
      </c>
      <c r="B7225" s="68" t="s">
        <v>468</v>
      </c>
      <c r="C7225" s="68" t="s">
        <v>271</v>
      </c>
      <c r="D7225" s="68" t="s">
        <v>531</v>
      </c>
      <c r="E7225" s="68" t="s">
        <v>360</v>
      </c>
      <c r="F7225" s="68" t="s">
        <v>204</v>
      </c>
      <c r="G7225" s="68" t="s">
        <v>384</v>
      </c>
      <c r="H7225" s="68" t="s">
        <v>365</v>
      </c>
      <c r="I7225" s="65">
        <v>455</v>
      </c>
      <c r="J7225" s="65">
        <v>707</v>
      </c>
      <c r="K7225" s="65" t="s">
        <v>386</v>
      </c>
    </row>
    <row r="7226" spans="1:11" ht="12.75" customHeight="1">
      <c r="A7226" s="68" t="s">
        <v>321</v>
      </c>
      <c r="B7226" s="68" t="s">
        <v>468</v>
      </c>
      <c r="C7226" s="68" t="s">
        <v>271</v>
      </c>
      <c r="D7226" s="68" t="s">
        <v>531</v>
      </c>
      <c r="E7226" s="68" t="s">
        <v>360</v>
      </c>
      <c r="F7226" s="68" t="s">
        <v>204</v>
      </c>
      <c r="G7226" s="68" t="s">
        <v>384</v>
      </c>
      <c r="H7226" s="68" t="s">
        <v>366</v>
      </c>
      <c r="I7226" s="65">
        <v>173</v>
      </c>
      <c r="J7226" s="65">
        <v>707</v>
      </c>
      <c r="K7226" s="65" t="s">
        <v>386</v>
      </c>
    </row>
    <row r="7227" spans="1:11" ht="12.75" customHeight="1">
      <c r="A7227" s="68" t="s">
        <v>321</v>
      </c>
      <c r="B7227" s="68" t="s">
        <v>468</v>
      </c>
      <c r="C7227" s="68" t="s">
        <v>271</v>
      </c>
      <c r="D7227" s="68" t="s">
        <v>531</v>
      </c>
      <c r="E7227" s="68" t="s">
        <v>360</v>
      </c>
      <c r="F7227" s="68" t="s">
        <v>204</v>
      </c>
      <c r="G7227" s="68" t="s">
        <v>384</v>
      </c>
      <c r="H7227" s="68" t="s">
        <v>367</v>
      </c>
      <c r="I7227" s="65">
        <v>163</v>
      </c>
      <c r="J7227" s="65">
        <v>707</v>
      </c>
      <c r="K7227" s="65" t="s">
        <v>386</v>
      </c>
    </row>
    <row r="7228" spans="1:11" ht="12.75" customHeight="1">
      <c r="A7228" s="68" t="s">
        <v>321</v>
      </c>
      <c r="B7228" s="68" t="s">
        <v>468</v>
      </c>
      <c r="C7228" s="68" t="s">
        <v>271</v>
      </c>
      <c r="D7228" s="68" t="s">
        <v>531</v>
      </c>
      <c r="E7228" s="68" t="s">
        <v>360</v>
      </c>
      <c r="F7228" s="68" t="s">
        <v>204</v>
      </c>
      <c r="G7228" s="68" t="s">
        <v>384</v>
      </c>
      <c r="H7228" s="68" t="s">
        <v>247</v>
      </c>
      <c r="I7228" s="65">
        <v>3530</v>
      </c>
      <c r="J7228" s="65">
        <v>707</v>
      </c>
      <c r="K7228" s="65" t="s">
        <v>386</v>
      </c>
    </row>
    <row r="7229" spans="1:11" ht="12.75" customHeight="1">
      <c r="A7229" s="68" t="s">
        <v>321</v>
      </c>
      <c r="B7229" s="68" t="s">
        <v>468</v>
      </c>
      <c r="C7229" s="68" t="s">
        <v>271</v>
      </c>
      <c r="D7229" s="68" t="s">
        <v>531</v>
      </c>
      <c r="E7229" s="68" t="s">
        <v>360</v>
      </c>
      <c r="F7229" s="68" t="s">
        <v>204</v>
      </c>
      <c r="G7229" s="68" t="s">
        <v>384</v>
      </c>
      <c r="H7229" s="68" t="s">
        <v>375</v>
      </c>
      <c r="I7229" s="65">
        <v>4371</v>
      </c>
      <c r="J7229" s="65">
        <v>707</v>
      </c>
      <c r="K7229" s="65" t="s">
        <v>386</v>
      </c>
    </row>
    <row r="7230" spans="1:11" ht="12.75" customHeight="1">
      <c r="A7230" s="68" t="s">
        <v>321</v>
      </c>
      <c r="B7230" s="68" t="s">
        <v>468</v>
      </c>
      <c r="C7230" s="68" t="s">
        <v>271</v>
      </c>
      <c r="D7230" s="68" t="s">
        <v>531</v>
      </c>
      <c r="E7230" s="68" t="s">
        <v>360</v>
      </c>
      <c r="F7230" s="68" t="s">
        <v>204</v>
      </c>
      <c r="G7230" s="68" t="s">
        <v>384</v>
      </c>
      <c r="H7230" s="68" t="s">
        <v>368</v>
      </c>
      <c r="I7230" s="65">
        <v>3199</v>
      </c>
      <c r="J7230" s="65">
        <v>707</v>
      </c>
      <c r="K7230" s="65" t="s">
        <v>386</v>
      </c>
    </row>
    <row r="7231" spans="1:11" ht="12.75" customHeight="1">
      <c r="A7231" s="68" t="s">
        <v>321</v>
      </c>
      <c r="B7231" s="68" t="s">
        <v>468</v>
      </c>
      <c r="C7231" s="68" t="s">
        <v>271</v>
      </c>
      <c r="D7231" s="68" t="s">
        <v>531</v>
      </c>
      <c r="E7231" s="68" t="s">
        <v>360</v>
      </c>
      <c r="F7231" s="68" t="s">
        <v>204</v>
      </c>
      <c r="G7231" s="68" t="s">
        <v>384</v>
      </c>
      <c r="H7231" s="68" t="s">
        <v>491</v>
      </c>
      <c r="I7231" s="65">
        <v>2094</v>
      </c>
      <c r="J7231" s="65">
        <v>707</v>
      </c>
      <c r="K7231" s="65" t="s">
        <v>386</v>
      </c>
    </row>
    <row r="7232" spans="1:11" ht="12.75" customHeight="1">
      <c r="A7232" s="68" t="s">
        <v>321</v>
      </c>
      <c r="B7232" s="68" t="s">
        <v>468</v>
      </c>
      <c r="C7232" s="68" t="s">
        <v>271</v>
      </c>
      <c r="D7232" s="68" t="s">
        <v>531</v>
      </c>
      <c r="E7232" s="68" t="s">
        <v>360</v>
      </c>
      <c r="F7232" s="68" t="s">
        <v>204</v>
      </c>
      <c r="G7232" s="68" t="s">
        <v>384</v>
      </c>
      <c r="H7232" s="68" t="s">
        <v>369</v>
      </c>
      <c r="I7232" s="65">
        <v>4029</v>
      </c>
      <c r="J7232" s="65">
        <v>707</v>
      </c>
      <c r="K7232" s="65" t="s">
        <v>386</v>
      </c>
    </row>
    <row r="7233" spans="1:11" ht="12.75" customHeight="1">
      <c r="A7233" s="68" t="s">
        <v>321</v>
      </c>
      <c r="B7233" s="68" t="s">
        <v>468</v>
      </c>
      <c r="C7233" s="68" t="s">
        <v>271</v>
      </c>
      <c r="D7233" s="68" t="s">
        <v>531</v>
      </c>
      <c r="E7233" s="68" t="s">
        <v>360</v>
      </c>
      <c r="F7233" s="68" t="s">
        <v>204</v>
      </c>
      <c r="G7233" s="68" t="s">
        <v>384</v>
      </c>
      <c r="H7233" s="68" t="s">
        <v>638</v>
      </c>
      <c r="I7233" s="65">
        <v>4897</v>
      </c>
      <c r="J7233" s="65">
        <v>707</v>
      </c>
      <c r="K7233" s="65" t="s">
        <v>386</v>
      </c>
    </row>
    <row r="7234" spans="1:11" ht="12.75" customHeight="1">
      <c r="A7234" s="68" t="s">
        <v>321</v>
      </c>
      <c r="B7234" s="68" t="s">
        <v>468</v>
      </c>
      <c r="C7234" s="68" t="s">
        <v>271</v>
      </c>
      <c r="D7234" s="68" t="s">
        <v>531</v>
      </c>
      <c r="E7234" s="68" t="s">
        <v>360</v>
      </c>
      <c r="F7234" s="68" t="s">
        <v>78</v>
      </c>
      <c r="G7234" s="68" t="s">
        <v>384</v>
      </c>
      <c r="H7234" s="68" t="s">
        <v>404</v>
      </c>
      <c r="I7234" s="65">
        <v>92</v>
      </c>
      <c r="J7234" s="65">
        <v>721</v>
      </c>
      <c r="K7234" s="65" t="s">
        <v>502</v>
      </c>
    </row>
    <row r="7235" spans="1:11" ht="12.75" customHeight="1">
      <c r="A7235" s="68" t="s">
        <v>321</v>
      </c>
      <c r="B7235" s="68" t="s">
        <v>468</v>
      </c>
      <c r="C7235" s="68" t="s">
        <v>271</v>
      </c>
      <c r="D7235" s="68" t="s">
        <v>531</v>
      </c>
      <c r="E7235" s="68" t="s">
        <v>360</v>
      </c>
      <c r="F7235" s="68" t="s">
        <v>78</v>
      </c>
      <c r="G7235" s="68" t="s">
        <v>384</v>
      </c>
      <c r="H7235" s="68" t="s">
        <v>422</v>
      </c>
      <c r="I7235" s="65">
        <v>433</v>
      </c>
      <c r="J7235" s="65">
        <v>721</v>
      </c>
      <c r="K7235" s="65" t="s">
        <v>502</v>
      </c>
    </row>
    <row r="7236" spans="1:11" ht="12.75" customHeight="1">
      <c r="A7236" s="68" t="s">
        <v>321</v>
      </c>
      <c r="B7236" s="68" t="s">
        <v>468</v>
      </c>
      <c r="C7236" s="68" t="s">
        <v>271</v>
      </c>
      <c r="D7236" s="68" t="s">
        <v>531</v>
      </c>
      <c r="E7236" s="68" t="s">
        <v>360</v>
      </c>
      <c r="F7236" s="68" t="s">
        <v>78</v>
      </c>
      <c r="G7236" s="68" t="s">
        <v>384</v>
      </c>
      <c r="H7236" s="68" t="s">
        <v>258</v>
      </c>
      <c r="I7236" s="65">
        <v>373</v>
      </c>
      <c r="J7236" s="65">
        <v>721</v>
      </c>
      <c r="K7236" s="65" t="s">
        <v>502</v>
      </c>
    </row>
    <row r="7237" spans="1:11" ht="12.75" customHeight="1">
      <c r="A7237" s="68" t="s">
        <v>321</v>
      </c>
      <c r="B7237" s="68" t="s">
        <v>468</v>
      </c>
      <c r="C7237" s="68" t="s">
        <v>271</v>
      </c>
      <c r="D7237" s="68" t="s">
        <v>531</v>
      </c>
      <c r="E7237" s="68" t="s">
        <v>360</v>
      </c>
      <c r="F7237" s="68" t="s">
        <v>78</v>
      </c>
      <c r="G7237" s="68" t="s">
        <v>384</v>
      </c>
      <c r="H7237" s="68" t="s">
        <v>362</v>
      </c>
      <c r="I7237" s="65">
        <v>1188</v>
      </c>
      <c r="J7237" s="65">
        <v>721</v>
      </c>
      <c r="K7237" s="65" t="s">
        <v>502</v>
      </c>
    </row>
    <row r="7238" spans="1:11" ht="12.75" customHeight="1">
      <c r="A7238" s="68" t="s">
        <v>321</v>
      </c>
      <c r="B7238" s="68" t="s">
        <v>468</v>
      </c>
      <c r="C7238" s="68" t="s">
        <v>271</v>
      </c>
      <c r="D7238" s="68" t="s">
        <v>531</v>
      </c>
      <c r="E7238" s="68" t="s">
        <v>360</v>
      </c>
      <c r="F7238" s="68" t="s">
        <v>78</v>
      </c>
      <c r="G7238" s="68" t="s">
        <v>384</v>
      </c>
      <c r="H7238" s="68" t="s">
        <v>363</v>
      </c>
      <c r="I7238" s="65">
        <v>2216</v>
      </c>
      <c r="J7238" s="65">
        <v>721</v>
      </c>
      <c r="K7238" s="65" t="s">
        <v>502</v>
      </c>
    </row>
    <row r="7239" spans="1:11" ht="12.75" customHeight="1">
      <c r="A7239" s="68" t="s">
        <v>321</v>
      </c>
      <c r="B7239" s="68" t="s">
        <v>468</v>
      </c>
      <c r="C7239" s="68" t="s">
        <v>271</v>
      </c>
      <c r="D7239" s="68" t="s">
        <v>531</v>
      </c>
      <c r="E7239" s="68" t="s">
        <v>360</v>
      </c>
      <c r="F7239" s="68" t="s">
        <v>78</v>
      </c>
      <c r="G7239" s="68" t="s">
        <v>384</v>
      </c>
      <c r="H7239" s="68" t="s">
        <v>364</v>
      </c>
      <c r="I7239" s="65">
        <v>2283</v>
      </c>
      <c r="J7239" s="65">
        <v>721</v>
      </c>
      <c r="K7239" s="65" t="s">
        <v>502</v>
      </c>
    </row>
    <row r="7240" spans="1:11" ht="12.75" customHeight="1">
      <c r="A7240" s="68" t="s">
        <v>321</v>
      </c>
      <c r="B7240" s="68" t="s">
        <v>468</v>
      </c>
      <c r="C7240" s="68" t="s">
        <v>271</v>
      </c>
      <c r="D7240" s="68" t="s">
        <v>531</v>
      </c>
      <c r="E7240" s="68" t="s">
        <v>360</v>
      </c>
      <c r="F7240" s="68" t="s">
        <v>78</v>
      </c>
      <c r="G7240" s="68" t="s">
        <v>384</v>
      </c>
      <c r="H7240" s="68" t="s">
        <v>451</v>
      </c>
      <c r="I7240" s="65">
        <v>2192</v>
      </c>
      <c r="J7240" s="65">
        <v>721</v>
      </c>
      <c r="K7240" s="65" t="s">
        <v>502</v>
      </c>
    </row>
    <row r="7241" spans="1:11" ht="12.75" customHeight="1">
      <c r="A7241" s="68" t="s">
        <v>321</v>
      </c>
      <c r="B7241" s="68" t="s">
        <v>468</v>
      </c>
      <c r="C7241" s="68" t="s">
        <v>271</v>
      </c>
      <c r="D7241" s="68" t="s">
        <v>531</v>
      </c>
      <c r="E7241" s="68" t="s">
        <v>360</v>
      </c>
      <c r="F7241" s="68" t="s">
        <v>78</v>
      </c>
      <c r="G7241" s="68" t="s">
        <v>384</v>
      </c>
      <c r="H7241" s="68" t="s">
        <v>365</v>
      </c>
      <c r="I7241" s="65">
        <v>1467</v>
      </c>
      <c r="J7241" s="65">
        <v>721</v>
      </c>
      <c r="K7241" s="65" t="s">
        <v>502</v>
      </c>
    </row>
    <row r="7242" spans="1:11" ht="12.75" customHeight="1">
      <c r="A7242" s="68" t="s">
        <v>321</v>
      </c>
      <c r="B7242" s="68" t="s">
        <v>468</v>
      </c>
      <c r="C7242" s="68" t="s">
        <v>271</v>
      </c>
      <c r="D7242" s="68" t="s">
        <v>531</v>
      </c>
      <c r="E7242" s="68" t="s">
        <v>360</v>
      </c>
      <c r="F7242" s="68" t="s">
        <v>78</v>
      </c>
      <c r="G7242" s="68" t="s">
        <v>384</v>
      </c>
      <c r="H7242" s="68" t="s">
        <v>366</v>
      </c>
      <c r="I7242" s="65">
        <v>1339</v>
      </c>
      <c r="J7242" s="65">
        <v>721</v>
      </c>
      <c r="K7242" s="65" t="s">
        <v>502</v>
      </c>
    </row>
    <row r="7243" spans="1:11" ht="12.75" customHeight="1">
      <c r="A7243" s="68" t="s">
        <v>321</v>
      </c>
      <c r="B7243" s="68" t="s">
        <v>468</v>
      </c>
      <c r="C7243" s="68" t="s">
        <v>271</v>
      </c>
      <c r="D7243" s="68" t="s">
        <v>531</v>
      </c>
      <c r="E7243" s="68" t="s">
        <v>360</v>
      </c>
      <c r="F7243" s="68" t="s">
        <v>78</v>
      </c>
      <c r="G7243" s="68" t="s">
        <v>384</v>
      </c>
      <c r="H7243" s="68" t="s">
        <v>367</v>
      </c>
      <c r="I7243" s="65">
        <v>301</v>
      </c>
      <c r="J7243" s="65">
        <v>721</v>
      </c>
      <c r="K7243" s="65" t="s">
        <v>502</v>
      </c>
    </row>
    <row r="7244" spans="1:11" ht="12.75" customHeight="1">
      <c r="A7244" s="68" t="s">
        <v>321</v>
      </c>
      <c r="B7244" s="68" t="s">
        <v>468</v>
      </c>
      <c r="C7244" s="68" t="s">
        <v>271</v>
      </c>
      <c r="D7244" s="68" t="s">
        <v>531</v>
      </c>
      <c r="E7244" s="68" t="s">
        <v>360</v>
      </c>
      <c r="F7244" s="68" t="s">
        <v>78</v>
      </c>
      <c r="G7244" s="68" t="s">
        <v>384</v>
      </c>
      <c r="H7244" s="68" t="s">
        <v>247</v>
      </c>
      <c r="I7244" s="65">
        <v>461</v>
      </c>
      <c r="J7244" s="65">
        <v>721</v>
      </c>
      <c r="K7244" s="65" t="s">
        <v>502</v>
      </c>
    </row>
    <row r="7245" spans="1:11" ht="12.75" customHeight="1">
      <c r="A7245" s="68" t="s">
        <v>321</v>
      </c>
      <c r="B7245" s="68" t="s">
        <v>468</v>
      </c>
      <c r="C7245" s="68" t="s">
        <v>271</v>
      </c>
      <c r="D7245" s="68" t="s">
        <v>531</v>
      </c>
      <c r="E7245" s="68" t="s">
        <v>360</v>
      </c>
      <c r="F7245" s="68" t="s">
        <v>78</v>
      </c>
      <c r="G7245" s="68" t="s">
        <v>384</v>
      </c>
      <c r="H7245" s="68" t="s">
        <v>375</v>
      </c>
      <c r="I7245" s="65">
        <v>278</v>
      </c>
      <c r="J7245" s="65">
        <v>721</v>
      </c>
      <c r="K7245" s="65" t="s">
        <v>502</v>
      </c>
    </row>
    <row r="7246" spans="1:11" ht="12.75" customHeight="1">
      <c r="A7246" s="68" t="s">
        <v>321</v>
      </c>
      <c r="B7246" s="68" t="s">
        <v>468</v>
      </c>
      <c r="C7246" s="68" t="s">
        <v>271</v>
      </c>
      <c r="D7246" s="68" t="s">
        <v>531</v>
      </c>
      <c r="E7246" s="68" t="s">
        <v>360</v>
      </c>
      <c r="F7246" s="68" t="s">
        <v>78</v>
      </c>
      <c r="G7246" s="68" t="s">
        <v>384</v>
      </c>
      <c r="H7246" s="68" t="s">
        <v>368</v>
      </c>
      <c r="I7246" s="65">
        <v>118</v>
      </c>
      <c r="J7246" s="65">
        <v>721</v>
      </c>
      <c r="K7246" s="65" t="s">
        <v>502</v>
      </c>
    </row>
    <row r="7247" spans="1:11" ht="12.75" customHeight="1">
      <c r="A7247" s="68" t="s">
        <v>321</v>
      </c>
      <c r="B7247" s="68" t="s">
        <v>468</v>
      </c>
      <c r="C7247" s="68" t="s">
        <v>271</v>
      </c>
      <c r="D7247" s="68" t="s">
        <v>531</v>
      </c>
      <c r="E7247" s="68" t="s">
        <v>360</v>
      </c>
      <c r="F7247" s="68" t="s">
        <v>78</v>
      </c>
      <c r="G7247" s="68" t="s">
        <v>384</v>
      </c>
      <c r="H7247" s="68" t="s">
        <v>491</v>
      </c>
      <c r="I7247" s="65">
        <v>118</v>
      </c>
      <c r="J7247" s="65">
        <v>721</v>
      </c>
      <c r="K7247" s="65" t="s">
        <v>502</v>
      </c>
    </row>
    <row r="7248" spans="1:11" ht="12.75" customHeight="1">
      <c r="A7248" s="68" t="s">
        <v>321</v>
      </c>
      <c r="B7248" s="68" t="s">
        <v>468</v>
      </c>
      <c r="C7248" s="68" t="s">
        <v>271</v>
      </c>
      <c r="D7248" s="68" t="s">
        <v>531</v>
      </c>
      <c r="E7248" s="68" t="s">
        <v>360</v>
      </c>
      <c r="F7248" s="68" t="s">
        <v>78</v>
      </c>
      <c r="G7248" s="68" t="s">
        <v>384</v>
      </c>
      <c r="H7248" s="68" t="s">
        <v>369</v>
      </c>
      <c r="I7248" s="65">
        <v>116</v>
      </c>
      <c r="J7248" s="65">
        <v>721</v>
      </c>
      <c r="K7248" s="65" t="s">
        <v>502</v>
      </c>
    </row>
    <row r="7249" spans="1:11" ht="12.75" customHeight="1">
      <c r="A7249" s="68" t="s">
        <v>321</v>
      </c>
      <c r="B7249" s="68" t="s">
        <v>468</v>
      </c>
      <c r="C7249" s="68" t="s">
        <v>271</v>
      </c>
      <c r="D7249" s="68" t="s">
        <v>531</v>
      </c>
      <c r="E7249" s="68" t="s">
        <v>360</v>
      </c>
      <c r="F7249" s="68" t="s">
        <v>78</v>
      </c>
      <c r="G7249" s="68" t="s">
        <v>384</v>
      </c>
      <c r="H7249" s="68" t="s">
        <v>638</v>
      </c>
      <c r="I7249" s="65">
        <v>110</v>
      </c>
      <c r="J7249" s="65">
        <v>721</v>
      </c>
      <c r="K7249" s="65" t="s">
        <v>502</v>
      </c>
    </row>
    <row r="7250" spans="1:11" ht="12.75" customHeight="1">
      <c r="A7250" s="68" t="s">
        <v>321</v>
      </c>
      <c r="B7250" s="68" t="s">
        <v>468</v>
      </c>
      <c r="C7250" s="68" t="s">
        <v>271</v>
      </c>
      <c r="D7250" s="68" t="s">
        <v>531</v>
      </c>
      <c r="E7250" s="68" t="s">
        <v>360</v>
      </c>
      <c r="F7250" s="68" t="s">
        <v>78</v>
      </c>
      <c r="G7250" s="68" t="s">
        <v>384</v>
      </c>
      <c r="H7250" s="68" t="s">
        <v>422</v>
      </c>
      <c r="I7250" s="65">
        <v>2</v>
      </c>
      <c r="J7250" s="65">
        <v>722</v>
      </c>
      <c r="K7250" s="65" t="s">
        <v>387</v>
      </c>
    </row>
    <row r="7251" spans="1:11" ht="12.75" customHeight="1">
      <c r="A7251" s="68" t="s">
        <v>321</v>
      </c>
      <c r="B7251" s="68" t="s">
        <v>468</v>
      </c>
      <c r="C7251" s="68" t="s">
        <v>271</v>
      </c>
      <c r="D7251" s="68" t="s">
        <v>531</v>
      </c>
      <c r="E7251" s="68" t="s">
        <v>360</v>
      </c>
      <c r="F7251" s="68" t="s">
        <v>78</v>
      </c>
      <c r="G7251" s="68" t="s">
        <v>384</v>
      </c>
      <c r="H7251" s="68" t="s">
        <v>258</v>
      </c>
      <c r="I7251" s="65">
        <v>4</v>
      </c>
      <c r="J7251" s="65">
        <v>722</v>
      </c>
      <c r="K7251" s="65" t="s">
        <v>387</v>
      </c>
    </row>
    <row r="7252" spans="1:11" ht="12.75" customHeight="1">
      <c r="A7252" s="68" t="s">
        <v>321</v>
      </c>
      <c r="B7252" s="68" t="s">
        <v>468</v>
      </c>
      <c r="C7252" s="68" t="s">
        <v>271</v>
      </c>
      <c r="D7252" s="68" t="s">
        <v>531</v>
      </c>
      <c r="E7252" s="68" t="s">
        <v>360</v>
      </c>
      <c r="F7252" s="68" t="s">
        <v>78</v>
      </c>
      <c r="G7252" s="68" t="s">
        <v>384</v>
      </c>
      <c r="H7252" s="68" t="s">
        <v>362</v>
      </c>
      <c r="I7252" s="65">
        <v>11</v>
      </c>
      <c r="J7252" s="65">
        <v>722</v>
      </c>
      <c r="K7252" s="65" t="s">
        <v>387</v>
      </c>
    </row>
    <row r="7253" spans="1:11" ht="12.75" customHeight="1">
      <c r="A7253" s="68" t="s">
        <v>321</v>
      </c>
      <c r="B7253" s="68" t="s">
        <v>468</v>
      </c>
      <c r="C7253" s="68" t="s">
        <v>271</v>
      </c>
      <c r="D7253" s="68" t="s">
        <v>531</v>
      </c>
      <c r="E7253" s="68" t="s">
        <v>360</v>
      </c>
      <c r="F7253" s="68" t="s">
        <v>78</v>
      </c>
      <c r="G7253" s="68" t="s">
        <v>384</v>
      </c>
      <c r="H7253" s="68" t="s">
        <v>363</v>
      </c>
      <c r="I7253" s="65">
        <v>20</v>
      </c>
      <c r="J7253" s="65">
        <v>722</v>
      </c>
      <c r="K7253" s="65" t="s">
        <v>387</v>
      </c>
    </row>
    <row r="7254" spans="1:11" ht="12.75" customHeight="1">
      <c r="A7254" s="68" t="s">
        <v>321</v>
      </c>
      <c r="B7254" s="68" t="s">
        <v>468</v>
      </c>
      <c r="C7254" s="68" t="s">
        <v>271</v>
      </c>
      <c r="D7254" s="68" t="s">
        <v>531</v>
      </c>
      <c r="E7254" s="68" t="s">
        <v>360</v>
      </c>
      <c r="F7254" s="68" t="s">
        <v>78</v>
      </c>
      <c r="G7254" s="68" t="s">
        <v>384</v>
      </c>
      <c r="H7254" s="68" t="s">
        <v>364</v>
      </c>
      <c r="I7254" s="65">
        <v>11</v>
      </c>
      <c r="J7254" s="65">
        <v>722</v>
      </c>
      <c r="K7254" s="65" t="s">
        <v>387</v>
      </c>
    </row>
    <row r="7255" spans="1:11" ht="12.75" customHeight="1">
      <c r="A7255" s="68" t="s">
        <v>321</v>
      </c>
      <c r="B7255" s="68" t="s">
        <v>468</v>
      </c>
      <c r="C7255" s="68" t="s">
        <v>271</v>
      </c>
      <c r="D7255" s="68" t="s">
        <v>531</v>
      </c>
      <c r="E7255" s="68" t="s">
        <v>360</v>
      </c>
      <c r="F7255" s="68" t="s">
        <v>78</v>
      </c>
      <c r="G7255" s="68" t="s">
        <v>384</v>
      </c>
      <c r="H7255" s="68" t="s">
        <v>451</v>
      </c>
      <c r="I7255" s="65">
        <v>3</v>
      </c>
      <c r="J7255" s="65">
        <v>722</v>
      </c>
      <c r="K7255" s="65" t="s">
        <v>387</v>
      </c>
    </row>
    <row r="7256" spans="1:11" ht="12.75" customHeight="1">
      <c r="A7256" s="68" t="s">
        <v>321</v>
      </c>
      <c r="B7256" s="68" t="s">
        <v>468</v>
      </c>
      <c r="C7256" s="68" t="s">
        <v>271</v>
      </c>
      <c r="D7256" s="68" t="s">
        <v>531</v>
      </c>
      <c r="E7256" s="68" t="s">
        <v>360</v>
      </c>
      <c r="F7256" s="68" t="s">
        <v>78</v>
      </c>
      <c r="G7256" s="68" t="s">
        <v>384</v>
      </c>
      <c r="H7256" s="68" t="s">
        <v>365</v>
      </c>
      <c r="I7256" s="65">
        <v>13</v>
      </c>
      <c r="J7256" s="65">
        <v>722</v>
      </c>
      <c r="K7256" s="65" t="s">
        <v>387</v>
      </c>
    </row>
    <row r="7257" spans="1:11" ht="12.75" customHeight="1">
      <c r="A7257" s="68" t="s">
        <v>321</v>
      </c>
      <c r="B7257" s="68" t="s">
        <v>468</v>
      </c>
      <c r="C7257" s="68" t="s">
        <v>271</v>
      </c>
      <c r="D7257" s="68" t="s">
        <v>531</v>
      </c>
      <c r="E7257" s="68" t="s">
        <v>360</v>
      </c>
      <c r="F7257" s="68" t="s">
        <v>78</v>
      </c>
      <c r="G7257" s="68" t="s">
        <v>384</v>
      </c>
      <c r="H7257" s="68" t="s">
        <v>366</v>
      </c>
      <c r="I7257" s="65">
        <v>4</v>
      </c>
      <c r="J7257" s="65">
        <v>722</v>
      </c>
      <c r="K7257" s="65" t="s">
        <v>387</v>
      </c>
    </row>
    <row r="7258" spans="1:11" ht="12.75" customHeight="1">
      <c r="A7258" s="68" t="s">
        <v>321</v>
      </c>
      <c r="B7258" s="68" t="s">
        <v>468</v>
      </c>
      <c r="C7258" s="68" t="s">
        <v>271</v>
      </c>
      <c r="D7258" s="68" t="s">
        <v>531</v>
      </c>
      <c r="E7258" s="68" t="s">
        <v>360</v>
      </c>
      <c r="F7258" s="68" t="s">
        <v>78</v>
      </c>
      <c r="G7258" s="68" t="s">
        <v>384</v>
      </c>
      <c r="H7258" s="68" t="s">
        <v>367</v>
      </c>
      <c r="I7258" s="65">
        <v>1</v>
      </c>
      <c r="J7258" s="65">
        <v>722</v>
      </c>
      <c r="K7258" s="65" t="s">
        <v>387</v>
      </c>
    </row>
    <row r="7259" spans="1:11" ht="12.75" customHeight="1">
      <c r="A7259" s="68" t="s">
        <v>321</v>
      </c>
      <c r="B7259" s="68" t="s">
        <v>468</v>
      </c>
      <c r="C7259" s="68" t="s">
        <v>271</v>
      </c>
      <c r="D7259" s="68" t="s">
        <v>531</v>
      </c>
      <c r="E7259" s="68" t="s">
        <v>360</v>
      </c>
      <c r="F7259" s="68" t="s">
        <v>78</v>
      </c>
      <c r="G7259" s="68" t="s">
        <v>384</v>
      </c>
      <c r="H7259" s="68" t="s">
        <v>247</v>
      </c>
      <c r="I7259" s="65">
        <v>3</v>
      </c>
      <c r="J7259" s="65">
        <v>722</v>
      </c>
      <c r="K7259" s="65" t="s">
        <v>387</v>
      </c>
    </row>
    <row r="7260" spans="1:11" ht="12.75" customHeight="1">
      <c r="A7260" s="68" t="s">
        <v>321</v>
      </c>
      <c r="B7260" s="68" t="s">
        <v>468</v>
      </c>
      <c r="C7260" s="68" t="s">
        <v>271</v>
      </c>
      <c r="D7260" s="68" t="s">
        <v>531</v>
      </c>
      <c r="E7260" s="68" t="s">
        <v>360</v>
      </c>
      <c r="F7260" s="68" t="s">
        <v>78</v>
      </c>
      <c r="G7260" s="68" t="s">
        <v>384</v>
      </c>
      <c r="H7260" s="68" t="s">
        <v>375</v>
      </c>
      <c r="I7260" s="65">
        <v>3</v>
      </c>
      <c r="J7260" s="65">
        <v>722</v>
      </c>
      <c r="K7260" s="65" t="s">
        <v>387</v>
      </c>
    </row>
    <row r="7261" spans="1:11" ht="12.75" customHeight="1">
      <c r="A7261" s="68" t="s">
        <v>321</v>
      </c>
      <c r="B7261" s="68" t="s">
        <v>468</v>
      </c>
      <c r="C7261" s="68" t="s">
        <v>271</v>
      </c>
      <c r="D7261" s="68" t="s">
        <v>531</v>
      </c>
      <c r="E7261" s="68" t="s">
        <v>360</v>
      </c>
      <c r="F7261" s="68" t="s">
        <v>78</v>
      </c>
      <c r="G7261" s="68" t="s">
        <v>384</v>
      </c>
      <c r="H7261" s="68" t="s">
        <v>491</v>
      </c>
      <c r="I7261" s="65">
        <v>2</v>
      </c>
      <c r="J7261" s="65">
        <v>722</v>
      </c>
      <c r="K7261" s="65" t="s">
        <v>387</v>
      </c>
    </row>
    <row r="7262" spans="1:11" ht="12.75" customHeight="1">
      <c r="A7262" s="68" t="s">
        <v>321</v>
      </c>
      <c r="B7262" s="68" t="s">
        <v>468</v>
      </c>
      <c r="C7262" s="68" t="s">
        <v>271</v>
      </c>
      <c r="D7262" s="68" t="s">
        <v>531</v>
      </c>
      <c r="E7262" s="68" t="s">
        <v>360</v>
      </c>
      <c r="F7262" s="68" t="s">
        <v>78</v>
      </c>
      <c r="G7262" s="68" t="s">
        <v>384</v>
      </c>
      <c r="H7262" s="68" t="s">
        <v>369</v>
      </c>
      <c r="I7262" s="65">
        <v>3</v>
      </c>
      <c r="J7262" s="65">
        <v>722</v>
      </c>
      <c r="K7262" s="65" t="s">
        <v>387</v>
      </c>
    </row>
    <row r="7263" spans="1:11" ht="12.75" customHeight="1">
      <c r="A7263" s="68" t="s">
        <v>321</v>
      </c>
      <c r="B7263" s="68" t="s">
        <v>468</v>
      </c>
      <c r="C7263" s="68" t="s">
        <v>271</v>
      </c>
      <c r="D7263" s="68" t="s">
        <v>531</v>
      </c>
      <c r="E7263" s="68" t="s">
        <v>360</v>
      </c>
      <c r="F7263" s="68" t="s">
        <v>78</v>
      </c>
      <c r="G7263" s="68" t="s">
        <v>384</v>
      </c>
      <c r="H7263" s="68" t="s">
        <v>638</v>
      </c>
      <c r="I7263" s="65">
        <v>1</v>
      </c>
      <c r="J7263" s="65">
        <v>722</v>
      </c>
      <c r="K7263" s="65" t="s">
        <v>387</v>
      </c>
    </row>
    <row r="7264" spans="1:11" ht="12.75" customHeight="1">
      <c r="A7264" s="68" t="s">
        <v>321</v>
      </c>
      <c r="B7264" s="68" t="s">
        <v>468</v>
      </c>
      <c r="C7264" s="68" t="s">
        <v>271</v>
      </c>
      <c r="D7264" s="68" t="s">
        <v>531</v>
      </c>
      <c r="E7264" s="68" t="s">
        <v>360</v>
      </c>
      <c r="F7264" s="68" t="s">
        <v>78</v>
      </c>
      <c r="G7264" s="68" t="s">
        <v>384</v>
      </c>
      <c r="H7264" s="68" t="s">
        <v>363</v>
      </c>
      <c r="I7264" s="65">
        <v>4</v>
      </c>
      <c r="J7264" s="65">
        <v>811</v>
      </c>
      <c r="K7264" s="65" t="s">
        <v>388</v>
      </c>
    </row>
    <row r="7265" spans="1:11" ht="12.75" customHeight="1">
      <c r="A7265" s="68" t="s">
        <v>321</v>
      </c>
      <c r="B7265" s="68" t="s">
        <v>468</v>
      </c>
      <c r="C7265" s="68" t="s">
        <v>271</v>
      </c>
      <c r="D7265" s="68" t="s">
        <v>531</v>
      </c>
      <c r="E7265" s="68" t="s">
        <v>360</v>
      </c>
      <c r="F7265" s="68" t="s">
        <v>78</v>
      </c>
      <c r="G7265" s="68" t="s">
        <v>384</v>
      </c>
      <c r="H7265" s="68" t="s">
        <v>364</v>
      </c>
      <c r="I7265" s="65">
        <v>10</v>
      </c>
      <c r="J7265" s="65">
        <v>811</v>
      </c>
      <c r="K7265" s="65" t="s">
        <v>388</v>
      </c>
    </row>
    <row r="7266" spans="1:11" ht="12.75" customHeight="1">
      <c r="A7266" s="68" t="s">
        <v>321</v>
      </c>
      <c r="B7266" s="68" t="s">
        <v>468</v>
      </c>
      <c r="C7266" s="68" t="s">
        <v>271</v>
      </c>
      <c r="D7266" s="68" t="s">
        <v>531</v>
      </c>
      <c r="E7266" s="68" t="s">
        <v>360</v>
      </c>
      <c r="F7266" s="68" t="s">
        <v>78</v>
      </c>
      <c r="G7266" s="68" t="s">
        <v>384</v>
      </c>
      <c r="H7266" s="68" t="s">
        <v>451</v>
      </c>
      <c r="I7266" s="65">
        <v>8</v>
      </c>
      <c r="J7266" s="65">
        <v>811</v>
      </c>
      <c r="K7266" s="65" t="s">
        <v>388</v>
      </c>
    </row>
    <row r="7267" spans="1:11" ht="12.75" customHeight="1">
      <c r="A7267" s="68" t="s">
        <v>321</v>
      </c>
      <c r="B7267" s="68" t="s">
        <v>468</v>
      </c>
      <c r="C7267" s="68" t="s">
        <v>271</v>
      </c>
      <c r="D7267" s="68" t="s">
        <v>531</v>
      </c>
      <c r="E7267" s="68" t="s">
        <v>360</v>
      </c>
      <c r="F7267" s="68" t="s">
        <v>78</v>
      </c>
      <c r="G7267" s="68" t="s">
        <v>384</v>
      </c>
      <c r="H7267" s="68" t="s">
        <v>365</v>
      </c>
      <c r="I7267" s="65">
        <v>6</v>
      </c>
      <c r="J7267" s="65">
        <v>811</v>
      </c>
      <c r="K7267" s="65" t="s">
        <v>388</v>
      </c>
    </row>
    <row r="7268" spans="1:11" ht="12.75" customHeight="1">
      <c r="A7268" s="68" t="s">
        <v>321</v>
      </c>
      <c r="B7268" s="68" t="s">
        <v>468</v>
      </c>
      <c r="C7268" s="68" t="s">
        <v>271</v>
      </c>
      <c r="D7268" s="68" t="s">
        <v>531</v>
      </c>
      <c r="E7268" s="68" t="s">
        <v>360</v>
      </c>
      <c r="F7268" s="68" t="s">
        <v>78</v>
      </c>
      <c r="G7268" s="68" t="s">
        <v>384</v>
      </c>
      <c r="H7268" s="68" t="s">
        <v>366</v>
      </c>
      <c r="I7268" s="65">
        <v>3</v>
      </c>
      <c r="J7268" s="65">
        <v>811</v>
      </c>
      <c r="K7268" s="65" t="s">
        <v>388</v>
      </c>
    </row>
    <row r="7269" spans="1:11" ht="12.75" customHeight="1">
      <c r="A7269" s="68" t="s">
        <v>321</v>
      </c>
      <c r="B7269" s="68" t="s">
        <v>468</v>
      </c>
      <c r="C7269" s="68" t="s">
        <v>271</v>
      </c>
      <c r="D7269" s="68" t="s">
        <v>531</v>
      </c>
      <c r="E7269" s="68" t="s">
        <v>360</v>
      </c>
      <c r="F7269" s="68" t="s">
        <v>78</v>
      </c>
      <c r="G7269" s="68" t="s">
        <v>384</v>
      </c>
      <c r="H7269" s="68" t="s">
        <v>247</v>
      </c>
      <c r="I7269" s="65">
        <v>1</v>
      </c>
      <c r="J7269" s="65">
        <v>811</v>
      </c>
      <c r="K7269" s="65" t="s">
        <v>388</v>
      </c>
    </row>
    <row r="7270" spans="1:11" ht="12.75" customHeight="1">
      <c r="A7270" s="68" t="s">
        <v>321</v>
      </c>
      <c r="B7270" s="68" t="s">
        <v>468</v>
      </c>
      <c r="C7270" s="68" t="s">
        <v>271</v>
      </c>
      <c r="D7270" s="68" t="s">
        <v>531</v>
      </c>
      <c r="E7270" s="68" t="s">
        <v>360</v>
      </c>
      <c r="F7270" s="68" t="s">
        <v>78</v>
      </c>
      <c r="G7270" s="68" t="s">
        <v>384</v>
      </c>
      <c r="H7270" s="68" t="s">
        <v>375</v>
      </c>
      <c r="I7270" s="65">
        <v>4</v>
      </c>
      <c r="J7270" s="65">
        <v>811</v>
      </c>
      <c r="K7270" s="65" t="s">
        <v>388</v>
      </c>
    </row>
    <row r="7271" spans="1:11" ht="12.75" customHeight="1">
      <c r="A7271" s="68" t="s">
        <v>321</v>
      </c>
      <c r="B7271" s="68" t="s">
        <v>468</v>
      </c>
      <c r="C7271" s="68" t="s">
        <v>271</v>
      </c>
      <c r="D7271" s="68" t="s">
        <v>531</v>
      </c>
      <c r="E7271" s="68" t="s">
        <v>360</v>
      </c>
      <c r="F7271" s="68" t="s">
        <v>78</v>
      </c>
      <c r="G7271" s="68" t="s">
        <v>384</v>
      </c>
      <c r="H7271" s="68" t="s">
        <v>368</v>
      </c>
      <c r="I7271" s="65">
        <v>45</v>
      </c>
      <c r="J7271" s="65">
        <v>811</v>
      </c>
      <c r="K7271" s="65" t="s">
        <v>388</v>
      </c>
    </row>
    <row r="7272" spans="1:11" ht="12.75" customHeight="1">
      <c r="A7272" s="68" t="s">
        <v>321</v>
      </c>
      <c r="B7272" s="68" t="s">
        <v>468</v>
      </c>
      <c r="C7272" s="68" t="s">
        <v>271</v>
      </c>
      <c r="D7272" s="68" t="s">
        <v>531</v>
      </c>
      <c r="E7272" s="68" t="s">
        <v>360</v>
      </c>
      <c r="F7272" s="68" t="s">
        <v>78</v>
      </c>
      <c r="G7272" s="68" t="s">
        <v>384</v>
      </c>
      <c r="H7272" s="68" t="s">
        <v>491</v>
      </c>
      <c r="I7272" s="65">
        <v>46</v>
      </c>
      <c r="J7272" s="65">
        <v>811</v>
      </c>
      <c r="K7272" s="65" t="s">
        <v>388</v>
      </c>
    </row>
    <row r="7273" spans="1:11" ht="12.75" customHeight="1">
      <c r="A7273" s="68" t="s">
        <v>321</v>
      </c>
      <c r="B7273" s="68" t="s">
        <v>468</v>
      </c>
      <c r="C7273" s="68" t="s">
        <v>271</v>
      </c>
      <c r="D7273" s="68" t="s">
        <v>531</v>
      </c>
      <c r="E7273" s="68" t="s">
        <v>360</v>
      </c>
      <c r="F7273" s="68" t="s">
        <v>78</v>
      </c>
      <c r="G7273" s="68" t="s">
        <v>384</v>
      </c>
      <c r="H7273" s="68" t="s">
        <v>369</v>
      </c>
      <c r="I7273" s="65">
        <v>26</v>
      </c>
      <c r="J7273" s="65">
        <v>811</v>
      </c>
      <c r="K7273" s="65" t="s">
        <v>388</v>
      </c>
    </row>
    <row r="7274" spans="1:11" ht="12.75" customHeight="1">
      <c r="A7274" s="68" t="s">
        <v>321</v>
      </c>
      <c r="B7274" s="68" t="s">
        <v>468</v>
      </c>
      <c r="C7274" s="68" t="s">
        <v>271</v>
      </c>
      <c r="D7274" s="68" t="s">
        <v>531</v>
      </c>
      <c r="E7274" s="68" t="s">
        <v>360</v>
      </c>
      <c r="F7274" s="68" t="s">
        <v>78</v>
      </c>
      <c r="G7274" s="68" t="s">
        <v>384</v>
      </c>
      <c r="H7274" s="68" t="s">
        <v>638</v>
      </c>
      <c r="I7274" s="65">
        <v>38</v>
      </c>
      <c r="J7274" s="65">
        <v>811</v>
      </c>
      <c r="K7274" s="65" t="s">
        <v>388</v>
      </c>
    </row>
    <row r="7275" spans="1:11" ht="12.75" customHeight="1">
      <c r="A7275" s="68" t="s">
        <v>321</v>
      </c>
      <c r="B7275" s="68" t="s">
        <v>468</v>
      </c>
      <c r="C7275" s="68" t="s">
        <v>271</v>
      </c>
      <c r="D7275" s="68" t="s">
        <v>531</v>
      </c>
      <c r="E7275" s="68" t="s">
        <v>360</v>
      </c>
      <c r="F7275" s="68" t="s">
        <v>78</v>
      </c>
      <c r="G7275" s="68" t="s">
        <v>384</v>
      </c>
      <c r="H7275" s="68" t="s">
        <v>404</v>
      </c>
      <c r="I7275" s="65">
        <v>46</v>
      </c>
      <c r="J7275" s="65">
        <v>719</v>
      </c>
      <c r="K7275" s="65" t="s">
        <v>389</v>
      </c>
    </row>
    <row r="7276" spans="1:11" ht="12.75" customHeight="1">
      <c r="A7276" s="68" t="s">
        <v>321</v>
      </c>
      <c r="B7276" s="68" t="s">
        <v>468</v>
      </c>
      <c r="C7276" s="68" t="s">
        <v>271</v>
      </c>
      <c r="D7276" s="68" t="s">
        <v>531</v>
      </c>
      <c r="E7276" s="68" t="s">
        <v>360</v>
      </c>
      <c r="F7276" s="68" t="s">
        <v>78</v>
      </c>
      <c r="G7276" s="68" t="s">
        <v>384</v>
      </c>
      <c r="H7276" s="68" t="s">
        <v>422</v>
      </c>
      <c r="I7276" s="65">
        <v>133</v>
      </c>
      <c r="J7276" s="65">
        <v>719</v>
      </c>
      <c r="K7276" s="65" t="s">
        <v>389</v>
      </c>
    </row>
    <row r="7277" spans="1:11" ht="12.75" customHeight="1">
      <c r="A7277" s="68" t="s">
        <v>321</v>
      </c>
      <c r="B7277" s="68" t="s">
        <v>468</v>
      </c>
      <c r="C7277" s="68" t="s">
        <v>271</v>
      </c>
      <c r="D7277" s="68" t="s">
        <v>531</v>
      </c>
      <c r="E7277" s="68" t="s">
        <v>360</v>
      </c>
      <c r="F7277" s="68" t="s">
        <v>78</v>
      </c>
      <c r="G7277" s="68" t="s">
        <v>384</v>
      </c>
      <c r="H7277" s="68" t="s">
        <v>258</v>
      </c>
      <c r="I7277" s="65">
        <v>127</v>
      </c>
      <c r="J7277" s="65">
        <v>719</v>
      </c>
      <c r="K7277" s="65" t="s">
        <v>389</v>
      </c>
    </row>
    <row r="7278" spans="1:11" ht="12.75" customHeight="1">
      <c r="A7278" s="68" t="s">
        <v>321</v>
      </c>
      <c r="B7278" s="68" t="s">
        <v>468</v>
      </c>
      <c r="C7278" s="68" t="s">
        <v>271</v>
      </c>
      <c r="D7278" s="68" t="s">
        <v>531</v>
      </c>
      <c r="E7278" s="68" t="s">
        <v>360</v>
      </c>
      <c r="F7278" s="68" t="s">
        <v>78</v>
      </c>
      <c r="G7278" s="68" t="s">
        <v>384</v>
      </c>
      <c r="H7278" s="68" t="s">
        <v>362</v>
      </c>
      <c r="I7278" s="65">
        <v>167</v>
      </c>
      <c r="J7278" s="65">
        <v>719</v>
      </c>
      <c r="K7278" s="65" t="s">
        <v>389</v>
      </c>
    </row>
    <row r="7279" spans="1:11" ht="12.75" customHeight="1">
      <c r="A7279" s="68" t="s">
        <v>321</v>
      </c>
      <c r="B7279" s="68" t="s">
        <v>468</v>
      </c>
      <c r="C7279" s="68" t="s">
        <v>271</v>
      </c>
      <c r="D7279" s="68" t="s">
        <v>531</v>
      </c>
      <c r="E7279" s="68" t="s">
        <v>360</v>
      </c>
      <c r="F7279" s="68" t="s">
        <v>78</v>
      </c>
      <c r="G7279" s="68" t="s">
        <v>384</v>
      </c>
      <c r="H7279" s="68" t="s">
        <v>363</v>
      </c>
      <c r="I7279" s="65">
        <v>128</v>
      </c>
      <c r="J7279" s="65">
        <v>719</v>
      </c>
      <c r="K7279" s="65" t="s">
        <v>389</v>
      </c>
    </row>
    <row r="7280" spans="1:11" ht="12.75" customHeight="1">
      <c r="A7280" s="68" t="s">
        <v>321</v>
      </c>
      <c r="B7280" s="68" t="s">
        <v>468</v>
      </c>
      <c r="C7280" s="68" t="s">
        <v>271</v>
      </c>
      <c r="D7280" s="68" t="s">
        <v>531</v>
      </c>
      <c r="E7280" s="68" t="s">
        <v>360</v>
      </c>
      <c r="F7280" s="68" t="s">
        <v>78</v>
      </c>
      <c r="G7280" s="68" t="s">
        <v>384</v>
      </c>
      <c r="H7280" s="68" t="s">
        <v>364</v>
      </c>
      <c r="I7280" s="65">
        <v>152</v>
      </c>
      <c r="J7280" s="65">
        <v>719</v>
      </c>
      <c r="K7280" s="65" t="s">
        <v>389</v>
      </c>
    </row>
    <row r="7281" spans="1:11" ht="12.75" customHeight="1">
      <c r="A7281" s="68" t="s">
        <v>321</v>
      </c>
      <c r="B7281" s="68" t="s">
        <v>468</v>
      </c>
      <c r="C7281" s="68" t="s">
        <v>271</v>
      </c>
      <c r="D7281" s="68" t="s">
        <v>531</v>
      </c>
      <c r="E7281" s="68" t="s">
        <v>360</v>
      </c>
      <c r="F7281" s="68" t="s">
        <v>78</v>
      </c>
      <c r="G7281" s="68" t="s">
        <v>384</v>
      </c>
      <c r="H7281" s="68" t="s">
        <v>451</v>
      </c>
      <c r="I7281" s="65">
        <v>312</v>
      </c>
      <c r="J7281" s="65">
        <v>719</v>
      </c>
      <c r="K7281" s="65" t="s">
        <v>389</v>
      </c>
    </row>
    <row r="7282" spans="1:11" ht="12.75" customHeight="1">
      <c r="A7282" s="68" t="s">
        <v>321</v>
      </c>
      <c r="B7282" s="68" t="s">
        <v>468</v>
      </c>
      <c r="C7282" s="68" t="s">
        <v>271</v>
      </c>
      <c r="D7282" s="68" t="s">
        <v>531</v>
      </c>
      <c r="E7282" s="68" t="s">
        <v>360</v>
      </c>
      <c r="F7282" s="68" t="s">
        <v>78</v>
      </c>
      <c r="G7282" s="68" t="s">
        <v>384</v>
      </c>
      <c r="H7282" s="68" t="s">
        <v>365</v>
      </c>
      <c r="I7282" s="65">
        <v>178</v>
      </c>
      <c r="J7282" s="65">
        <v>719</v>
      </c>
      <c r="K7282" s="65" t="s">
        <v>389</v>
      </c>
    </row>
    <row r="7283" spans="1:11" ht="12.75" customHeight="1">
      <c r="A7283" s="68" t="s">
        <v>321</v>
      </c>
      <c r="B7283" s="68" t="s">
        <v>468</v>
      </c>
      <c r="C7283" s="68" t="s">
        <v>271</v>
      </c>
      <c r="D7283" s="68" t="s">
        <v>531</v>
      </c>
      <c r="E7283" s="68" t="s">
        <v>360</v>
      </c>
      <c r="F7283" s="68" t="s">
        <v>78</v>
      </c>
      <c r="G7283" s="68" t="s">
        <v>384</v>
      </c>
      <c r="H7283" s="68" t="s">
        <v>366</v>
      </c>
      <c r="I7283" s="65">
        <v>111</v>
      </c>
      <c r="J7283" s="65">
        <v>719</v>
      </c>
      <c r="K7283" s="65" t="s">
        <v>389</v>
      </c>
    </row>
    <row r="7284" spans="1:11" ht="12.75" customHeight="1">
      <c r="A7284" s="68" t="s">
        <v>321</v>
      </c>
      <c r="B7284" s="68" t="s">
        <v>468</v>
      </c>
      <c r="C7284" s="68" t="s">
        <v>271</v>
      </c>
      <c r="D7284" s="68" t="s">
        <v>531</v>
      </c>
      <c r="E7284" s="68" t="s">
        <v>360</v>
      </c>
      <c r="F7284" s="68" t="s">
        <v>78</v>
      </c>
      <c r="G7284" s="68" t="s">
        <v>384</v>
      </c>
      <c r="H7284" s="68" t="s">
        <v>367</v>
      </c>
      <c r="I7284" s="65">
        <v>68</v>
      </c>
      <c r="J7284" s="65">
        <v>719</v>
      </c>
      <c r="K7284" s="65" t="s">
        <v>389</v>
      </c>
    </row>
    <row r="7285" spans="1:11" ht="12.75" customHeight="1">
      <c r="A7285" s="68" t="s">
        <v>321</v>
      </c>
      <c r="B7285" s="68" t="s">
        <v>468</v>
      </c>
      <c r="C7285" s="68" t="s">
        <v>271</v>
      </c>
      <c r="D7285" s="68" t="s">
        <v>531</v>
      </c>
      <c r="E7285" s="68" t="s">
        <v>360</v>
      </c>
      <c r="F7285" s="68" t="s">
        <v>78</v>
      </c>
      <c r="G7285" s="68" t="s">
        <v>384</v>
      </c>
      <c r="H7285" s="68" t="s">
        <v>247</v>
      </c>
      <c r="I7285" s="65">
        <v>961</v>
      </c>
      <c r="J7285" s="65">
        <v>719</v>
      </c>
      <c r="K7285" s="65" t="s">
        <v>389</v>
      </c>
    </row>
    <row r="7286" spans="1:11" ht="12.75" customHeight="1">
      <c r="A7286" s="68" t="s">
        <v>321</v>
      </c>
      <c r="B7286" s="68" t="s">
        <v>468</v>
      </c>
      <c r="C7286" s="68" t="s">
        <v>271</v>
      </c>
      <c r="D7286" s="68" t="s">
        <v>531</v>
      </c>
      <c r="E7286" s="68" t="s">
        <v>360</v>
      </c>
      <c r="F7286" s="68" t="s">
        <v>78</v>
      </c>
      <c r="G7286" s="68" t="s">
        <v>384</v>
      </c>
      <c r="H7286" s="68" t="s">
        <v>375</v>
      </c>
      <c r="I7286" s="65">
        <v>1288</v>
      </c>
      <c r="J7286" s="65">
        <v>719</v>
      </c>
      <c r="K7286" s="65" t="s">
        <v>389</v>
      </c>
    </row>
    <row r="7287" spans="1:11" ht="12.75" customHeight="1">
      <c r="A7287" s="68" t="s">
        <v>321</v>
      </c>
      <c r="B7287" s="68" t="s">
        <v>468</v>
      </c>
      <c r="C7287" s="68" t="s">
        <v>271</v>
      </c>
      <c r="D7287" s="68" t="s">
        <v>531</v>
      </c>
      <c r="E7287" s="68" t="s">
        <v>360</v>
      </c>
      <c r="F7287" s="68" t="s">
        <v>78</v>
      </c>
      <c r="G7287" s="68" t="s">
        <v>384</v>
      </c>
      <c r="H7287" s="68" t="s">
        <v>368</v>
      </c>
      <c r="I7287" s="65">
        <v>1221</v>
      </c>
      <c r="J7287" s="65">
        <v>719</v>
      </c>
      <c r="K7287" s="65" t="s">
        <v>389</v>
      </c>
    </row>
    <row r="7288" spans="1:11" ht="12.75" customHeight="1">
      <c r="A7288" s="68" t="s">
        <v>321</v>
      </c>
      <c r="B7288" s="68" t="s">
        <v>468</v>
      </c>
      <c r="C7288" s="68" t="s">
        <v>271</v>
      </c>
      <c r="D7288" s="68" t="s">
        <v>531</v>
      </c>
      <c r="E7288" s="68" t="s">
        <v>360</v>
      </c>
      <c r="F7288" s="68" t="s">
        <v>78</v>
      </c>
      <c r="G7288" s="68" t="s">
        <v>384</v>
      </c>
      <c r="H7288" s="68" t="s">
        <v>491</v>
      </c>
      <c r="I7288" s="65">
        <v>1296</v>
      </c>
      <c r="J7288" s="65">
        <v>719</v>
      </c>
      <c r="K7288" s="65" t="s">
        <v>389</v>
      </c>
    </row>
    <row r="7289" spans="1:11" ht="12.75" customHeight="1">
      <c r="A7289" s="68" t="s">
        <v>321</v>
      </c>
      <c r="B7289" s="68" t="s">
        <v>468</v>
      </c>
      <c r="C7289" s="68" t="s">
        <v>271</v>
      </c>
      <c r="D7289" s="68" t="s">
        <v>531</v>
      </c>
      <c r="E7289" s="68" t="s">
        <v>360</v>
      </c>
      <c r="F7289" s="68" t="s">
        <v>78</v>
      </c>
      <c r="G7289" s="68" t="s">
        <v>384</v>
      </c>
      <c r="H7289" s="68" t="s">
        <v>369</v>
      </c>
      <c r="I7289" s="65">
        <v>930</v>
      </c>
      <c r="J7289" s="65">
        <v>719</v>
      </c>
      <c r="K7289" s="65" t="s">
        <v>389</v>
      </c>
    </row>
    <row r="7290" spans="1:11" ht="12.75" customHeight="1">
      <c r="A7290" s="68" t="s">
        <v>321</v>
      </c>
      <c r="B7290" s="68" t="s">
        <v>468</v>
      </c>
      <c r="C7290" s="68" t="s">
        <v>271</v>
      </c>
      <c r="D7290" s="68" t="s">
        <v>531</v>
      </c>
      <c r="E7290" s="68" t="s">
        <v>360</v>
      </c>
      <c r="F7290" s="68" t="s">
        <v>78</v>
      </c>
      <c r="G7290" s="68" t="s">
        <v>384</v>
      </c>
      <c r="H7290" s="68" t="s">
        <v>638</v>
      </c>
      <c r="I7290" s="65">
        <v>954</v>
      </c>
      <c r="J7290" s="65">
        <v>719</v>
      </c>
      <c r="K7290" s="65" t="s">
        <v>389</v>
      </c>
    </row>
    <row r="7291" spans="1:11" ht="12.75" customHeight="1">
      <c r="A7291" s="68" t="s">
        <v>321</v>
      </c>
      <c r="B7291" s="68" t="s">
        <v>468</v>
      </c>
      <c r="C7291" s="68" t="s">
        <v>271</v>
      </c>
      <c r="D7291" s="68" t="s">
        <v>531</v>
      </c>
      <c r="E7291" s="68" t="s">
        <v>360</v>
      </c>
      <c r="F7291" s="68" t="s">
        <v>78</v>
      </c>
      <c r="G7291" s="68" t="s">
        <v>384</v>
      </c>
      <c r="H7291" s="68" t="s">
        <v>363</v>
      </c>
      <c r="I7291" s="65">
        <v>1</v>
      </c>
      <c r="J7291" s="65">
        <v>812</v>
      </c>
      <c r="K7291" s="65" t="s">
        <v>390</v>
      </c>
    </row>
    <row r="7292" spans="1:11" ht="12.75" customHeight="1">
      <c r="A7292" s="68" t="s">
        <v>321</v>
      </c>
      <c r="B7292" s="68" t="s">
        <v>468</v>
      </c>
      <c r="C7292" s="68" t="s">
        <v>271</v>
      </c>
      <c r="D7292" s="68" t="s">
        <v>531</v>
      </c>
      <c r="E7292" s="68" t="s">
        <v>360</v>
      </c>
      <c r="F7292" s="68" t="s">
        <v>78</v>
      </c>
      <c r="G7292" s="68" t="s">
        <v>384</v>
      </c>
      <c r="H7292" s="68" t="s">
        <v>364</v>
      </c>
      <c r="I7292" s="65">
        <v>3</v>
      </c>
      <c r="J7292" s="65">
        <v>812</v>
      </c>
      <c r="K7292" s="65" t="s">
        <v>390</v>
      </c>
    </row>
    <row r="7293" spans="1:11" ht="12.75" customHeight="1">
      <c r="A7293" s="68" t="s">
        <v>321</v>
      </c>
      <c r="B7293" s="68" t="s">
        <v>468</v>
      </c>
      <c r="C7293" s="68" t="s">
        <v>271</v>
      </c>
      <c r="D7293" s="68" t="s">
        <v>531</v>
      </c>
      <c r="E7293" s="68" t="s">
        <v>360</v>
      </c>
      <c r="F7293" s="68" t="s">
        <v>78</v>
      </c>
      <c r="G7293" s="68" t="s">
        <v>384</v>
      </c>
      <c r="H7293" s="68" t="s">
        <v>451</v>
      </c>
      <c r="I7293" s="65">
        <v>3</v>
      </c>
      <c r="J7293" s="65">
        <v>812</v>
      </c>
      <c r="K7293" s="65" t="s">
        <v>390</v>
      </c>
    </row>
    <row r="7294" spans="1:11" ht="12.75" customHeight="1">
      <c r="A7294" s="68" t="s">
        <v>321</v>
      </c>
      <c r="B7294" s="68" t="s">
        <v>468</v>
      </c>
      <c r="C7294" s="68" t="s">
        <v>271</v>
      </c>
      <c r="D7294" s="68" t="s">
        <v>531</v>
      </c>
      <c r="E7294" s="68" t="s">
        <v>360</v>
      </c>
      <c r="F7294" s="68" t="s">
        <v>78</v>
      </c>
      <c r="G7294" s="68" t="s">
        <v>384</v>
      </c>
      <c r="H7294" s="68" t="s">
        <v>365</v>
      </c>
      <c r="I7294" s="65">
        <v>1</v>
      </c>
      <c r="J7294" s="65">
        <v>812</v>
      </c>
      <c r="K7294" s="65" t="s">
        <v>390</v>
      </c>
    </row>
    <row r="7295" spans="1:11" ht="12.75" customHeight="1">
      <c r="A7295" s="68" t="s">
        <v>321</v>
      </c>
      <c r="B7295" s="68" t="s">
        <v>468</v>
      </c>
      <c r="C7295" s="68" t="s">
        <v>271</v>
      </c>
      <c r="D7295" s="68" t="s">
        <v>531</v>
      </c>
      <c r="E7295" s="68" t="s">
        <v>360</v>
      </c>
      <c r="F7295" s="68" t="s">
        <v>78</v>
      </c>
      <c r="G7295" s="68" t="s">
        <v>384</v>
      </c>
      <c r="H7295" s="68" t="s">
        <v>366</v>
      </c>
      <c r="I7295" s="65">
        <v>3</v>
      </c>
      <c r="J7295" s="65">
        <v>812</v>
      </c>
      <c r="K7295" s="65" t="s">
        <v>390</v>
      </c>
    </row>
    <row r="7296" spans="1:11" ht="12.75" customHeight="1">
      <c r="A7296" s="68" t="s">
        <v>321</v>
      </c>
      <c r="B7296" s="68" t="s">
        <v>468</v>
      </c>
      <c r="C7296" s="68" t="s">
        <v>271</v>
      </c>
      <c r="D7296" s="68" t="s">
        <v>531</v>
      </c>
      <c r="E7296" s="68" t="s">
        <v>360</v>
      </c>
      <c r="F7296" s="68" t="s">
        <v>78</v>
      </c>
      <c r="G7296" s="68" t="s">
        <v>384</v>
      </c>
      <c r="H7296" s="68" t="s">
        <v>247</v>
      </c>
      <c r="I7296" s="65">
        <v>8</v>
      </c>
      <c r="J7296" s="65">
        <v>812</v>
      </c>
      <c r="K7296" s="65" t="s">
        <v>390</v>
      </c>
    </row>
    <row r="7297" spans="1:11" ht="12.75" customHeight="1">
      <c r="A7297" s="68" t="s">
        <v>321</v>
      </c>
      <c r="B7297" s="68" t="s">
        <v>468</v>
      </c>
      <c r="C7297" s="68" t="s">
        <v>271</v>
      </c>
      <c r="D7297" s="68" t="s">
        <v>531</v>
      </c>
      <c r="E7297" s="68" t="s">
        <v>360</v>
      </c>
      <c r="F7297" s="68" t="s">
        <v>78</v>
      </c>
      <c r="G7297" s="68" t="s">
        <v>384</v>
      </c>
      <c r="H7297" s="68" t="s">
        <v>375</v>
      </c>
      <c r="I7297" s="65">
        <v>4</v>
      </c>
      <c r="J7297" s="65">
        <v>812</v>
      </c>
      <c r="K7297" s="65" t="s">
        <v>390</v>
      </c>
    </row>
    <row r="7298" spans="1:11" ht="12.75" customHeight="1">
      <c r="A7298" s="68" t="s">
        <v>321</v>
      </c>
      <c r="B7298" s="68" t="s">
        <v>468</v>
      </c>
      <c r="C7298" s="68" t="s">
        <v>271</v>
      </c>
      <c r="D7298" s="68" t="s">
        <v>531</v>
      </c>
      <c r="E7298" s="68" t="s">
        <v>360</v>
      </c>
      <c r="F7298" s="68" t="s">
        <v>78</v>
      </c>
      <c r="G7298" s="68" t="s">
        <v>384</v>
      </c>
      <c r="H7298" s="68" t="s">
        <v>368</v>
      </c>
      <c r="I7298" s="65">
        <v>1</v>
      </c>
      <c r="J7298" s="65">
        <v>812</v>
      </c>
      <c r="K7298" s="65" t="s">
        <v>390</v>
      </c>
    </row>
    <row r="7299" spans="1:11" ht="12.75" customHeight="1">
      <c r="A7299" s="68" t="s">
        <v>321</v>
      </c>
      <c r="B7299" s="68" t="s">
        <v>468</v>
      </c>
      <c r="C7299" s="68" t="s">
        <v>271</v>
      </c>
      <c r="D7299" s="68" t="s">
        <v>531</v>
      </c>
      <c r="E7299" s="68" t="s">
        <v>360</v>
      </c>
      <c r="F7299" s="68" t="s">
        <v>78</v>
      </c>
      <c r="G7299" s="68" t="s">
        <v>384</v>
      </c>
      <c r="H7299" s="68" t="s">
        <v>404</v>
      </c>
      <c r="I7299" s="65">
        <v>67</v>
      </c>
      <c r="J7299" s="65">
        <v>718</v>
      </c>
      <c r="K7299" s="65" t="s">
        <v>503</v>
      </c>
    </row>
    <row r="7300" spans="1:11" ht="12.75" customHeight="1">
      <c r="A7300" s="68" t="s">
        <v>321</v>
      </c>
      <c r="B7300" s="68" t="s">
        <v>468</v>
      </c>
      <c r="C7300" s="68" t="s">
        <v>271</v>
      </c>
      <c r="D7300" s="68" t="s">
        <v>531</v>
      </c>
      <c r="E7300" s="68" t="s">
        <v>360</v>
      </c>
      <c r="F7300" s="68" t="s">
        <v>78</v>
      </c>
      <c r="G7300" s="68" t="s">
        <v>384</v>
      </c>
      <c r="H7300" s="68" t="s">
        <v>422</v>
      </c>
      <c r="I7300" s="65">
        <v>131</v>
      </c>
      <c r="J7300" s="65">
        <v>718</v>
      </c>
      <c r="K7300" s="65" t="s">
        <v>503</v>
      </c>
    </row>
    <row r="7301" spans="1:11" ht="12.75" customHeight="1">
      <c r="A7301" s="68" t="s">
        <v>321</v>
      </c>
      <c r="B7301" s="68" t="s">
        <v>468</v>
      </c>
      <c r="C7301" s="68" t="s">
        <v>271</v>
      </c>
      <c r="D7301" s="68" t="s">
        <v>531</v>
      </c>
      <c r="E7301" s="68" t="s">
        <v>360</v>
      </c>
      <c r="F7301" s="68" t="s">
        <v>78</v>
      </c>
      <c r="G7301" s="68" t="s">
        <v>384</v>
      </c>
      <c r="H7301" s="68" t="s">
        <v>258</v>
      </c>
      <c r="I7301" s="65">
        <v>158</v>
      </c>
      <c r="J7301" s="65">
        <v>718</v>
      </c>
      <c r="K7301" s="65" t="s">
        <v>503</v>
      </c>
    </row>
    <row r="7302" spans="1:11" ht="12.75" customHeight="1">
      <c r="A7302" s="68" t="s">
        <v>321</v>
      </c>
      <c r="B7302" s="68" t="s">
        <v>468</v>
      </c>
      <c r="C7302" s="68" t="s">
        <v>271</v>
      </c>
      <c r="D7302" s="68" t="s">
        <v>531</v>
      </c>
      <c r="E7302" s="68" t="s">
        <v>360</v>
      </c>
      <c r="F7302" s="68" t="s">
        <v>78</v>
      </c>
      <c r="G7302" s="68" t="s">
        <v>384</v>
      </c>
      <c r="H7302" s="68" t="s">
        <v>362</v>
      </c>
      <c r="I7302" s="65">
        <v>145</v>
      </c>
      <c r="J7302" s="65">
        <v>718</v>
      </c>
      <c r="K7302" s="65" t="s">
        <v>503</v>
      </c>
    </row>
    <row r="7303" spans="1:11" ht="12.75" customHeight="1">
      <c r="A7303" s="68" t="s">
        <v>321</v>
      </c>
      <c r="B7303" s="68" t="s">
        <v>468</v>
      </c>
      <c r="C7303" s="68" t="s">
        <v>271</v>
      </c>
      <c r="D7303" s="68" t="s">
        <v>531</v>
      </c>
      <c r="E7303" s="68" t="s">
        <v>360</v>
      </c>
      <c r="F7303" s="68" t="s">
        <v>78</v>
      </c>
      <c r="G7303" s="68" t="s">
        <v>384</v>
      </c>
      <c r="H7303" s="68" t="s">
        <v>363</v>
      </c>
      <c r="I7303" s="65">
        <v>100</v>
      </c>
      <c r="J7303" s="65">
        <v>718</v>
      </c>
      <c r="K7303" s="65" t="s">
        <v>503</v>
      </c>
    </row>
    <row r="7304" spans="1:11" ht="12.75" customHeight="1">
      <c r="A7304" s="68" t="s">
        <v>321</v>
      </c>
      <c r="B7304" s="68" t="s">
        <v>468</v>
      </c>
      <c r="C7304" s="68" t="s">
        <v>271</v>
      </c>
      <c r="D7304" s="68" t="s">
        <v>531</v>
      </c>
      <c r="E7304" s="68" t="s">
        <v>360</v>
      </c>
      <c r="F7304" s="68" t="s">
        <v>78</v>
      </c>
      <c r="G7304" s="68" t="s">
        <v>384</v>
      </c>
      <c r="H7304" s="68" t="s">
        <v>364</v>
      </c>
      <c r="I7304" s="65">
        <v>72</v>
      </c>
      <c r="J7304" s="65">
        <v>718</v>
      </c>
      <c r="K7304" s="65" t="s">
        <v>503</v>
      </c>
    </row>
    <row r="7305" spans="1:11" ht="12.75" customHeight="1">
      <c r="A7305" s="68" t="s">
        <v>321</v>
      </c>
      <c r="B7305" s="68" t="s">
        <v>468</v>
      </c>
      <c r="C7305" s="68" t="s">
        <v>271</v>
      </c>
      <c r="D7305" s="68" t="s">
        <v>531</v>
      </c>
      <c r="E7305" s="68" t="s">
        <v>360</v>
      </c>
      <c r="F7305" s="68" t="s">
        <v>78</v>
      </c>
      <c r="G7305" s="68" t="s">
        <v>384</v>
      </c>
      <c r="H7305" s="68" t="s">
        <v>451</v>
      </c>
      <c r="I7305" s="65">
        <v>86</v>
      </c>
      <c r="J7305" s="65">
        <v>718</v>
      </c>
      <c r="K7305" s="65" t="s">
        <v>503</v>
      </c>
    </row>
    <row r="7306" spans="1:11" ht="12.75" customHeight="1">
      <c r="A7306" s="68" t="s">
        <v>321</v>
      </c>
      <c r="B7306" s="68" t="s">
        <v>468</v>
      </c>
      <c r="C7306" s="68" t="s">
        <v>271</v>
      </c>
      <c r="D7306" s="68" t="s">
        <v>531</v>
      </c>
      <c r="E7306" s="68" t="s">
        <v>360</v>
      </c>
      <c r="F7306" s="68" t="s">
        <v>78</v>
      </c>
      <c r="G7306" s="68" t="s">
        <v>384</v>
      </c>
      <c r="H7306" s="68" t="s">
        <v>365</v>
      </c>
      <c r="I7306" s="65">
        <v>8</v>
      </c>
      <c r="J7306" s="65">
        <v>718</v>
      </c>
      <c r="K7306" s="65" t="s">
        <v>503</v>
      </c>
    </row>
    <row r="7307" spans="1:11" ht="12.75" customHeight="1">
      <c r="A7307" s="68" t="s">
        <v>321</v>
      </c>
      <c r="B7307" s="68" t="s">
        <v>468</v>
      </c>
      <c r="C7307" s="68" t="s">
        <v>271</v>
      </c>
      <c r="D7307" s="68" t="s">
        <v>531</v>
      </c>
      <c r="E7307" s="68" t="s">
        <v>360</v>
      </c>
      <c r="F7307" s="68" t="s">
        <v>78</v>
      </c>
      <c r="G7307" s="68" t="s">
        <v>384</v>
      </c>
      <c r="H7307" s="68" t="s">
        <v>366</v>
      </c>
      <c r="I7307" s="65">
        <v>4</v>
      </c>
      <c r="J7307" s="65">
        <v>718</v>
      </c>
      <c r="K7307" s="65" t="s">
        <v>503</v>
      </c>
    </row>
    <row r="7308" spans="1:11" ht="12.75" customHeight="1">
      <c r="A7308" s="68" t="s">
        <v>321</v>
      </c>
      <c r="B7308" s="68" t="s">
        <v>468</v>
      </c>
      <c r="C7308" s="68" t="s">
        <v>271</v>
      </c>
      <c r="D7308" s="68" t="s">
        <v>531</v>
      </c>
      <c r="E7308" s="68" t="s">
        <v>360</v>
      </c>
      <c r="F7308" s="68" t="s">
        <v>78</v>
      </c>
      <c r="G7308" s="68" t="s">
        <v>384</v>
      </c>
      <c r="H7308" s="68" t="s">
        <v>367</v>
      </c>
      <c r="I7308" s="65">
        <v>1</v>
      </c>
      <c r="J7308" s="65">
        <v>718</v>
      </c>
      <c r="K7308" s="65" t="s">
        <v>503</v>
      </c>
    </row>
    <row r="7309" spans="1:11" ht="12.75" customHeight="1">
      <c r="A7309" s="68" t="s">
        <v>321</v>
      </c>
      <c r="B7309" s="68" t="s">
        <v>468</v>
      </c>
      <c r="C7309" s="68" t="s">
        <v>271</v>
      </c>
      <c r="D7309" s="68" t="s">
        <v>531</v>
      </c>
      <c r="E7309" s="68" t="s">
        <v>360</v>
      </c>
      <c r="F7309" s="68" t="s">
        <v>78</v>
      </c>
      <c r="G7309" s="68" t="s">
        <v>384</v>
      </c>
      <c r="H7309" s="68" t="s">
        <v>247</v>
      </c>
      <c r="I7309" s="65">
        <v>1</v>
      </c>
      <c r="J7309" s="65">
        <v>718</v>
      </c>
      <c r="K7309" s="65" t="s">
        <v>503</v>
      </c>
    </row>
    <row r="7310" spans="1:11" ht="12.75" customHeight="1">
      <c r="A7310" s="68" t="s">
        <v>321</v>
      </c>
      <c r="B7310" s="68" t="s">
        <v>468</v>
      </c>
      <c r="C7310" s="68" t="s">
        <v>271</v>
      </c>
      <c r="D7310" s="68" t="s">
        <v>531</v>
      </c>
      <c r="E7310" s="68" t="s">
        <v>360</v>
      </c>
      <c r="F7310" s="68" t="s">
        <v>78</v>
      </c>
      <c r="G7310" s="68" t="s">
        <v>384</v>
      </c>
      <c r="H7310" s="68" t="s">
        <v>375</v>
      </c>
      <c r="I7310" s="65">
        <v>2</v>
      </c>
      <c r="J7310" s="65">
        <v>718</v>
      </c>
      <c r="K7310" s="65" t="s">
        <v>503</v>
      </c>
    </row>
    <row r="7311" spans="1:11" ht="12.75" customHeight="1">
      <c r="A7311" s="68" t="s">
        <v>321</v>
      </c>
      <c r="B7311" s="68" t="s">
        <v>468</v>
      </c>
      <c r="C7311" s="68" t="s">
        <v>271</v>
      </c>
      <c r="D7311" s="68" t="s">
        <v>531</v>
      </c>
      <c r="E7311" s="68" t="s">
        <v>360</v>
      </c>
      <c r="F7311" s="68" t="s">
        <v>78</v>
      </c>
      <c r="G7311" s="68" t="s">
        <v>384</v>
      </c>
      <c r="H7311" s="68" t="s">
        <v>368</v>
      </c>
      <c r="I7311" s="65">
        <v>2</v>
      </c>
      <c r="J7311" s="65">
        <v>718</v>
      </c>
      <c r="K7311" s="65" t="s">
        <v>503</v>
      </c>
    </row>
    <row r="7312" spans="1:11" ht="12.75" customHeight="1">
      <c r="A7312" s="68" t="s">
        <v>321</v>
      </c>
      <c r="B7312" s="68" t="s">
        <v>468</v>
      </c>
      <c r="C7312" s="68" t="s">
        <v>271</v>
      </c>
      <c r="D7312" s="68" t="s">
        <v>531</v>
      </c>
      <c r="E7312" s="68" t="s">
        <v>360</v>
      </c>
      <c r="F7312" s="68" t="s">
        <v>78</v>
      </c>
      <c r="G7312" s="68" t="s">
        <v>384</v>
      </c>
      <c r="H7312" s="68" t="s">
        <v>491</v>
      </c>
      <c r="I7312" s="65">
        <v>1</v>
      </c>
      <c r="J7312" s="65">
        <v>718</v>
      </c>
      <c r="K7312" s="65" t="s">
        <v>503</v>
      </c>
    </row>
    <row r="7313" spans="1:11" ht="12.75" customHeight="1">
      <c r="A7313" s="68" t="s">
        <v>321</v>
      </c>
      <c r="B7313" s="68" t="s">
        <v>468</v>
      </c>
      <c r="C7313" s="68" t="s">
        <v>271</v>
      </c>
      <c r="D7313" s="68" t="s">
        <v>531</v>
      </c>
      <c r="E7313" s="68" t="s">
        <v>360</v>
      </c>
      <c r="F7313" s="68" t="s">
        <v>78</v>
      </c>
      <c r="G7313" s="68" t="s">
        <v>384</v>
      </c>
      <c r="H7313" s="68" t="s">
        <v>369</v>
      </c>
      <c r="I7313" s="65">
        <v>1</v>
      </c>
      <c r="J7313" s="65">
        <v>718</v>
      </c>
      <c r="K7313" s="65" t="s">
        <v>503</v>
      </c>
    </row>
    <row r="7314" spans="1:11" ht="12.75" customHeight="1">
      <c r="A7314" s="68" t="s">
        <v>321</v>
      </c>
      <c r="B7314" s="68" t="s">
        <v>468</v>
      </c>
      <c r="C7314" s="68" t="s">
        <v>271</v>
      </c>
      <c r="D7314" s="68" t="s">
        <v>531</v>
      </c>
      <c r="E7314" s="68" t="s">
        <v>360</v>
      </c>
      <c r="F7314" s="68" t="s">
        <v>78</v>
      </c>
      <c r="G7314" s="68" t="s">
        <v>384</v>
      </c>
      <c r="H7314" s="68" t="s">
        <v>363</v>
      </c>
      <c r="I7314" s="65">
        <v>1</v>
      </c>
      <c r="J7314" s="65">
        <v>703</v>
      </c>
      <c r="K7314" s="65" t="s">
        <v>425</v>
      </c>
    </row>
    <row r="7315" spans="1:11" ht="12.75" customHeight="1">
      <c r="A7315" s="68" t="s">
        <v>321</v>
      </c>
      <c r="B7315" s="68" t="s">
        <v>468</v>
      </c>
      <c r="C7315" s="68" t="s">
        <v>271</v>
      </c>
      <c r="D7315" s="68" t="s">
        <v>531</v>
      </c>
      <c r="E7315" s="68" t="s">
        <v>360</v>
      </c>
      <c r="F7315" s="68" t="s">
        <v>78</v>
      </c>
      <c r="G7315" s="68" t="s">
        <v>384</v>
      </c>
      <c r="H7315" s="68" t="s">
        <v>364</v>
      </c>
      <c r="I7315" s="65">
        <v>21</v>
      </c>
      <c r="J7315" s="65">
        <v>703</v>
      </c>
      <c r="K7315" s="65" t="s">
        <v>425</v>
      </c>
    </row>
    <row r="7316" spans="1:11" ht="12.75" customHeight="1">
      <c r="A7316" s="68" t="s">
        <v>321</v>
      </c>
      <c r="B7316" s="68" t="s">
        <v>468</v>
      </c>
      <c r="C7316" s="68" t="s">
        <v>271</v>
      </c>
      <c r="D7316" s="68" t="s">
        <v>531</v>
      </c>
      <c r="E7316" s="68" t="s">
        <v>360</v>
      </c>
      <c r="F7316" s="68" t="s">
        <v>78</v>
      </c>
      <c r="G7316" s="68" t="s">
        <v>384</v>
      </c>
      <c r="H7316" s="68" t="s">
        <v>451</v>
      </c>
      <c r="I7316" s="65">
        <v>21</v>
      </c>
      <c r="J7316" s="65">
        <v>703</v>
      </c>
      <c r="K7316" s="65" t="s">
        <v>425</v>
      </c>
    </row>
    <row r="7317" spans="1:11" ht="12.75" customHeight="1">
      <c r="A7317" s="68" t="s">
        <v>321</v>
      </c>
      <c r="B7317" s="68" t="s">
        <v>468</v>
      </c>
      <c r="C7317" s="68" t="s">
        <v>271</v>
      </c>
      <c r="D7317" s="68" t="s">
        <v>531</v>
      </c>
      <c r="E7317" s="68" t="s">
        <v>360</v>
      </c>
      <c r="F7317" s="68" t="s">
        <v>78</v>
      </c>
      <c r="G7317" s="68" t="s">
        <v>384</v>
      </c>
      <c r="H7317" s="68" t="s">
        <v>365</v>
      </c>
      <c r="I7317" s="65">
        <v>17</v>
      </c>
      <c r="J7317" s="65">
        <v>703</v>
      </c>
      <c r="K7317" s="65" t="s">
        <v>425</v>
      </c>
    </row>
    <row r="7318" spans="1:11" ht="12.75" customHeight="1">
      <c r="A7318" s="68" t="s">
        <v>321</v>
      </c>
      <c r="B7318" s="68" t="s">
        <v>468</v>
      </c>
      <c r="C7318" s="68" t="s">
        <v>271</v>
      </c>
      <c r="D7318" s="68" t="s">
        <v>531</v>
      </c>
      <c r="E7318" s="68" t="s">
        <v>360</v>
      </c>
      <c r="F7318" s="68" t="s">
        <v>78</v>
      </c>
      <c r="G7318" s="68" t="s">
        <v>384</v>
      </c>
      <c r="H7318" s="68" t="s">
        <v>366</v>
      </c>
      <c r="I7318" s="65">
        <v>9</v>
      </c>
      <c r="J7318" s="65">
        <v>703</v>
      </c>
      <c r="K7318" s="65" t="s">
        <v>425</v>
      </c>
    </row>
    <row r="7319" spans="1:11" ht="12.75" customHeight="1">
      <c r="A7319" s="68" t="s">
        <v>321</v>
      </c>
      <c r="B7319" s="68" t="s">
        <v>468</v>
      </c>
      <c r="C7319" s="68" t="s">
        <v>271</v>
      </c>
      <c r="D7319" s="68" t="s">
        <v>531</v>
      </c>
      <c r="E7319" s="68" t="s">
        <v>360</v>
      </c>
      <c r="F7319" s="68" t="s">
        <v>78</v>
      </c>
      <c r="G7319" s="68" t="s">
        <v>384</v>
      </c>
      <c r="H7319" s="68" t="s">
        <v>367</v>
      </c>
      <c r="I7319" s="65">
        <v>4</v>
      </c>
      <c r="J7319" s="65">
        <v>703</v>
      </c>
      <c r="K7319" s="65" t="s">
        <v>425</v>
      </c>
    </row>
    <row r="7320" spans="1:11" ht="12.75" customHeight="1">
      <c r="A7320" s="68" t="s">
        <v>321</v>
      </c>
      <c r="B7320" s="68" t="s">
        <v>468</v>
      </c>
      <c r="C7320" s="68" t="s">
        <v>271</v>
      </c>
      <c r="D7320" s="68" t="s">
        <v>531</v>
      </c>
      <c r="E7320" s="68" t="s">
        <v>360</v>
      </c>
      <c r="F7320" s="68" t="s">
        <v>78</v>
      </c>
      <c r="G7320" s="68" t="s">
        <v>384</v>
      </c>
      <c r="H7320" s="68" t="s">
        <v>247</v>
      </c>
      <c r="I7320" s="65">
        <v>6</v>
      </c>
      <c r="J7320" s="65">
        <v>703</v>
      </c>
      <c r="K7320" s="65" t="s">
        <v>425</v>
      </c>
    </row>
    <row r="7321" spans="1:11" ht="12.75" customHeight="1">
      <c r="A7321" s="68" t="s">
        <v>321</v>
      </c>
      <c r="B7321" s="68" t="s">
        <v>468</v>
      </c>
      <c r="C7321" s="68" t="s">
        <v>271</v>
      </c>
      <c r="D7321" s="68" t="s">
        <v>531</v>
      </c>
      <c r="E7321" s="68" t="s">
        <v>360</v>
      </c>
      <c r="F7321" s="68" t="s">
        <v>78</v>
      </c>
      <c r="G7321" s="68" t="s">
        <v>384</v>
      </c>
      <c r="H7321" s="68" t="s">
        <v>375</v>
      </c>
      <c r="I7321" s="65">
        <v>4</v>
      </c>
      <c r="J7321" s="65">
        <v>703</v>
      </c>
      <c r="K7321" s="65" t="s">
        <v>425</v>
      </c>
    </row>
    <row r="7322" spans="1:11" ht="12.75" customHeight="1">
      <c r="A7322" s="68" t="s">
        <v>321</v>
      </c>
      <c r="B7322" s="68" t="s">
        <v>468</v>
      </c>
      <c r="C7322" s="68" t="s">
        <v>271</v>
      </c>
      <c r="D7322" s="68" t="s">
        <v>531</v>
      </c>
      <c r="E7322" s="68" t="s">
        <v>360</v>
      </c>
      <c r="F7322" s="68" t="s">
        <v>78</v>
      </c>
      <c r="G7322" s="68" t="s">
        <v>384</v>
      </c>
      <c r="H7322" s="68" t="s">
        <v>368</v>
      </c>
      <c r="I7322" s="65">
        <v>1</v>
      </c>
      <c r="J7322" s="65">
        <v>703</v>
      </c>
      <c r="K7322" s="65" t="s">
        <v>425</v>
      </c>
    </row>
    <row r="7323" spans="1:11" ht="12.75" customHeight="1">
      <c r="A7323" s="68" t="s">
        <v>321</v>
      </c>
      <c r="B7323" s="68" t="s">
        <v>468</v>
      </c>
      <c r="C7323" s="68" t="s">
        <v>271</v>
      </c>
      <c r="D7323" s="68" t="s">
        <v>531</v>
      </c>
      <c r="E7323" s="68" t="s">
        <v>360</v>
      </c>
      <c r="F7323" s="68" t="s">
        <v>78</v>
      </c>
      <c r="G7323" s="68" t="s">
        <v>384</v>
      </c>
      <c r="H7323" s="68" t="s">
        <v>368</v>
      </c>
      <c r="I7323" s="65">
        <v>14</v>
      </c>
      <c r="J7323" s="65">
        <v>715</v>
      </c>
      <c r="K7323" s="65" t="s">
        <v>504</v>
      </c>
    </row>
    <row r="7324" spans="1:11" ht="12.75" customHeight="1">
      <c r="A7324" s="68" t="s">
        <v>321</v>
      </c>
      <c r="B7324" s="68" t="s">
        <v>468</v>
      </c>
      <c r="C7324" s="68" t="s">
        <v>271</v>
      </c>
      <c r="D7324" s="68" t="s">
        <v>531</v>
      </c>
      <c r="E7324" s="68" t="s">
        <v>360</v>
      </c>
      <c r="F7324" s="68" t="s">
        <v>78</v>
      </c>
      <c r="G7324" s="68" t="s">
        <v>384</v>
      </c>
      <c r="H7324" s="68" t="s">
        <v>491</v>
      </c>
      <c r="I7324" s="65">
        <v>41</v>
      </c>
      <c r="J7324" s="65">
        <v>715</v>
      </c>
      <c r="K7324" s="65" t="s">
        <v>504</v>
      </c>
    </row>
    <row r="7325" spans="1:11" ht="12.75" customHeight="1">
      <c r="A7325" s="68" t="s">
        <v>321</v>
      </c>
      <c r="B7325" s="68" t="s">
        <v>468</v>
      </c>
      <c r="C7325" s="68" t="s">
        <v>271</v>
      </c>
      <c r="D7325" s="68" t="s">
        <v>531</v>
      </c>
      <c r="E7325" s="68" t="s">
        <v>360</v>
      </c>
      <c r="F7325" s="68" t="s">
        <v>78</v>
      </c>
      <c r="G7325" s="68" t="s">
        <v>384</v>
      </c>
      <c r="H7325" s="68" t="s">
        <v>369</v>
      </c>
      <c r="I7325" s="65">
        <v>28</v>
      </c>
      <c r="J7325" s="65">
        <v>715</v>
      </c>
      <c r="K7325" s="65" t="s">
        <v>504</v>
      </c>
    </row>
    <row r="7326" spans="1:11" ht="12.75" customHeight="1">
      <c r="A7326" s="68" t="s">
        <v>321</v>
      </c>
      <c r="B7326" s="68" t="s">
        <v>468</v>
      </c>
      <c r="C7326" s="68" t="s">
        <v>271</v>
      </c>
      <c r="D7326" s="68" t="s">
        <v>531</v>
      </c>
      <c r="E7326" s="68" t="s">
        <v>360</v>
      </c>
      <c r="F7326" s="68" t="s">
        <v>78</v>
      </c>
      <c r="G7326" s="68" t="s">
        <v>384</v>
      </c>
      <c r="H7326" s="68" t="s">
        <v>638</v>
      </c>
      <c r="I7326" s="65">
        <v>50</v>
      </c>
      <c r="J7326" s="65">
        <v>715</v>
      </c>
      <c r="K7326" s="65" t="s">
        <v>504</v>
      </c>
    </row>
    <row r="7327" spans="1:11" ht="12.75" customHeight="1">
      <c r="A7327" s="68" t="s">
        <v>321</v>
      </c>
      <c r="B7327" s="68" t="s">
        <v>468</v>
      </c>
      <c r="C7327" s="68" t="s">
        <v>271</v>
      </c>
      <c r="D7327" s="68" t="s">
        <v>531</v>
      </c>
      <c r="E7327" s="68" t="s">
        <v>360</v>
      </c>
      <c r="F7327" s="68" t="s">
        <v>78</v>
      </c>
      <c r="G7327" s="68" t="s">
        <v>384</v>
      </c>
      <c r="H7327" s="68" t="s">
        <v>247</v>
      </c>
      <c r="I7327" s="65">
        <v>30</v>
      </c>
      <c r="J7327" s="65">
        <v>709</v>
      </c>
      <c r="K7327" s="65" t="s">
        <v>391</v>
      </c>
    </row>
    <row r="7328" spans="1:11" ht="12.75" customHeight="1">
      <c r="A7328" s="68" t="s">
        <v>321</v>
      </c>
      <c r="B7328" s="68" t="s">
        <v>468</v>
      </c>
      <c r="C7328" s="68" t="s">
        <v>271</v>
      </c>
      <c r="D7328" s="68" t="s">
        <v>531</v>
      </c>
      <c r="E7328" s="68" t="s">
        <v>360</v>
      </c>
      <c r="F7328" s="68" t="s">
        <v>78</v>
      </c>
      <c r="G7328" s="68" t="s">
        <v>384</v>
      </c>
      <c r="H7328" s="68" t="s">
        <v>375</v>
      </c>
      <c r="I7328" s="65">
        <v>67</v>
      </c>
      <c r="J7328" s="65">
        <v>709</v>
      </c>
      <c r="K7328" s="65" t="s">
        <v>391</v>
      </c>
    </row>
    <row r="7329" spans="1:11" ht="12.75" customHeight="1">
      <c r="A7329" s="68" t="s">
        <v>321</v>
      </c>
      <c r="B7329" s="68" t="s">
        <v>468</v>
      </c>
      <c r="C7329" s="68" t="s">
        <v>271</v>
      </c>
      <c r="D7329" s="68" t="s">
        <v>531</v>
      </c>
      <c r="E7329" s="68" t="s">
        <v>360</v>
      </c>
      <c r="F7329" s="68" t="s">
        <v>78</v>
      </c>
      <c r="G7329" s="68" t="s">
        <v>384</v>
      </c>
      <c r="H7329" s="68" t="s">
        <v>368</v>
      </c>
      <c r="I7329" s="65">
        <v>14</v>
      </c>
      <c r="J7329" s="65">
        <v>709</v>
      </c>
      <c r="K7329" s="65" t="s">
        <v>391</v>
      </c>
    </row>
    <row r="7330" spans="1:11" ht="12.75" customHeight="1">
      <c r="A7330" s="68" t="s">
        <v>321</v>
      </c>
      <c r="B7330" s="68" t="s">
        <v>468</v>
      </c>
      <c r="C7330" s="68" t="s">
        <v>271</v>
      </c>
      <c r="D7330" s="68" t="s">
        <v>531</v>
      </c>
      <c r="E7330" s="68" t="s">
        <v>360</v>
      </c>
      <c r="F7330" s="68" t="s">
        <v>78</v>
      </c>
      <c r="G7330" s="68" t="s">
        <v>384</v>
      </c>
      <c r="H7330" s="68" t="s">
        <v>491</v>
      </c>
      <c r="I7330" s="65">
        <v>2</v>
      </c>
      <c r="J7330" s="65">
        <v>709</v>
      </c>
      <c r="K7330" s="65" t="s">
        <v>391</v>
      </c>
    </row>
    <row r="7331" spans="1:11" ht="12.75" customHeight="1">
      <c r="A7331" s="68" t="s">
        <v>321</v>
      </c>
      <c r="B7331" s="68" t="s">
        <v>468</v>
      </c>
      <c r="C7331" s="68" t="s">
        <v>271</v>
      </c>
      <c r="D7331" s="68" t="s">
        <v>531</v>
      </c>
      <c r="E7331" s="68" t="s">
        <v>360</v>
      </c>
      <c r="F7331" s="68" t="s">
        <v>78</v>
      </c>
      <c r="G7331" s="68" t="s">
        <v>384</v>
      </c>
      <c r="H7331" s="68" t="s">
        <v>375</v>
      </c>
      <c r="I7331" s="65">
        <v>1</v>
      </c>
      <c r="J7331" s="65">
        <v>725</v>
      </c>
      <c r="K7331" s="65" t="s">
        <v>333</v>
      </c>
    </row>
    <row r="7332" spans="1:11" ht="12.75" customHeight="1">
      <c r="A7332" s="68" t="s">
        <v>321</v>
      </c>
      <c r="B7332" s="68" t="s">
        <v>468</v>
      </c>
      <c r="C7332" s="68" t="s">
        <v>271</v>
      </c>
      <c r="D7332" s="68" t="s">
        <v>531</v>
      </c>
      <c r="E7332" s="68" t="s">
        <v>360</v>
      </c>
      <c r="F7332" s="68" t="s">
        <v>79</v>
      </c>
      <c r="G7332" s="68" t="s">
        <v>392</v>
      </c>
      <c r="H7332" s="68" t="s">
        <v>404</v>
      </c>
      <c r="I7332" s="65">
        <v>188</v>
      </c>
      <c r="J7332" s="65">
        <v>801</v>
      </c>
      <c r="K7332" s="65" t="s">
        <v>393</v>
      </c>
    </row>
    <row r="7333" spans="1:11" ht="12.75" customHeight="1">
      <c r="A7333" s="68" t="s">
        <v>321</v>
      </c>
      <c r="B7333" s="68" t="s">
        <v>468</v>
      </c>
      <c r="C7333" s="68" t="s">
        <v>271</v>
      </c>
      <c r="D7333" s="68" t="s">
        <v>531</v>
      </c>
      <c r="E7333" s="68" t="s">
        <v>360</v>
      </c>
      <c r="F7333" s="68" t="s">
        <v>79</v>
      </c>
      <c r="G7333" s="68" t="s">
        <v>392</v>
      </c>
      <c r="H7333" s="68" t="s">
        <v>422</v>
      </c>
      <c r="I7333" s="65">
        <v>720</v>
      </c>
      <c r="J7333" s="65">
        <v>801</v>
      </c>
      <c r="K7333" s="65" t="s">
        <v>393</v>
      </c>
    </row>
    <row r="7334" spans="1:11" ht="12.75" customHeight="1">
      <c r="A7334" s="68" t="s">
        <v>321</v>
      </c>
      <c r="B7334" s="68" t="s">
        <v>468</v>
      </c>
      <c r="C7334" s="68" t="s">
        <v>271</v>
      </c>
      <c r="D7334" s="68" t="s">
        <v>531</v>
      </c>
      <c r="E7334" s="68" t="s">
        <v>360</v>
      </c>
      <c r="F7334" s="68" t="s">
        <v>79</v>
      </c>
      <c r="G7334" s="68" t="s">
        <v>392</v>
      </c>
      <c r="H7334" s="68" t="s">
        <v>258</v>
      </c>
      <c r="I7334" s="65">
        <v>594</v>
      </c>
      <c r="J7334" s="65">
        <v>801</v>
      </c>
      <c r="K7334" s="65" t="s">
        <v>393</v>
      </c>
    </row>
    <row r="7335" spans="1:11" ht="12.75" customHeight="1">
      <c r="A7335" s="68" t="s">
        <v>321</v>
      </c>
      <c r="B7335" s="68" t="s">
        <v>468</v>
      </c>
      <c r="C7335" s="68" t="s">
        <v>271</v>
      </c>
      <c r="D7335" s="68" t="s">
        <v>531</v>
      </c>
      <c r="E7335" s="68" t="s">
        <v>360</v>
      </c>
      <c r="F7335" s="68" t="s">
        <v>79</v>
      </c>
      <c r="G7335" s="68" t="s">
        <v>392</v>
      </c>
      <c r="H7335" s="68" t="s">
        <v>362</v>
      </c>
      <c r="I7335" s="65">
        <v>694</v>
      </c>
      <c r="J7335" s="65">
        <v>801</v>
      </c>
      <c r="K7335" s="65" t="s">
        <v>393</v>
      </c>
    </row>
    <row r="7336" spans="1:11" ht="12.75" customHeight="1">
      <c r="A7336" s="68" t="s">
        <v>321</v>
      </c>
      <c r="B7336" s="68" t="s">
        <v>468</v>
      </c>
      <c r="C7336" s="68" t="s">
        <v>271</v>
      </c>
      <c r="D7336" s="68" t="s">
        <v>531</v>
      </c>
      <c r="E7336" s="68" t="s">
        <v>360</v>
      </c>
      <c r="F7336" s="68" t="s">
        <v>79</v>
      </c>
      <c r="G7336" s="68" t="s">
        <v>392</v>
      </c>
      <c r="H7336" s="68" t="s">
        <v>363</v>
      </c>
      <c r="I7336" s="65">
        <v>934</v>
      </c>
      <c r="J7336" s="65">
        <v>801</v>
      </c>
      <c r="K7336" s="65" t="s">
        <v>393</v>
      </c>
    </row>
    <row r="7337" spans="1:11" ht="12.75" customHeight="1">
      <c r="A7337" s="68" t="s">
        <v>321</v>
      </c>
      <c r="B7337" s="68" t="s">
        <v>468</v>
      </c>
      <c r="C7337" s="68" t="s">
        <v>271</v>
      </c>
      <c r="D7337" s="68" t="s">
        <v>531</v>
      </c>
      <c r="E7337" s="68" t="s">
        <v>360</v>
      </c>
      <c r="F7337" s="68" t="s">
        <v>79</v>
      </c>
      <c r="G7337" s="68" t="s">
        <v>392</v>
      </c>
      <c r="H7337" s="68" t="s">
        <v>364</v>
      </c>
      <c r="I7337" s="65">
        <v>586</v>
      </c>
      <c r="J7337" s="65">
        <v>801</v>
      </c>
      <c r="K7337" s="65" t="s">
        <v>393</v>
      </c>
    </row>
    <row r="7338" spans="1:11" ht="12.75" customHeight="1">
      <c r="A7338" s="68" t="s">
        <v>321</v>
      </c>
      <c r="B7338" s="68" t="s">
        <v>468</v>
      </c>
      <c r="C7338" s="68" t="s">
        <v>271</v>
      </c>
      <c r="D7338" s="68" t="s">
        <v>531</v>
      </c>
      <c r="E7338" s="68" t="s">
        <v>360</v>
      </c>
      <c r="F7338" s="68" t="s">
        <v>79</v>
      </c>
      <c r="G7338" s="68" t="s">
        <v>392</v>
      </c>
      <c r="H7338" s="68" t="s">
        <v>451</v>
      </c>
      <c r="I7338" s="65">
        <v>687</v>
      </c>
      <c r="J7338" s="65">
        <v>801</v>
      </c>
      <c r="K7338" s="65" t="s">
        <v>393</v>
      </c>
    </row>
    <row r="7339" spans="1:11" ht="12.75" customHeight="1">
      <c r="A7339" s="68" t="s">
        <v>321</v>
      </c>
      <c r="B7339" s="68" t="s">
        <v>468</v>
      </c>
      <c r="C7339" s="68" t="s">
        <v>271</v>
      </c>
      <c r="D7339" s="68" t="s">
        <v>531</v>
      </c>
      <c r="E7339" s="68" t="s">
        <v>360</v>
      </c>
      <c r="F7339" s="68" t="s">
        <v>79</v>
      </c>
      <c r="G7339" s="68" t="s">
        <v>392</v>
      </c>
      <c r="H7339" s="68" t="s">
        <v>365</v>
      </c>
      <c r="I7339" s="65">
        <v>623</v>
      </c>
      <c r="J7339" s="65">
        <v>801</v>
      </c>
      <c r="K7339" s="65" t="s">
        <v>393</v>
      </c>
    </row>
    <row r="7340" spans="1:11" ht="12.75" customHeight="1">
      <c r="A7340" s="68" t="s">
        <v>321</v>
      </c>
      <c r="B7340" s="68" t="s">
        <v>468</v>
      </c>
      <c r="C7340" s="68" t="s">
        <v>271</v>
      </c>
      <c r="D7340" s="68" t="s">
        <v>531</v>
      </c>
      <c r="E7340" s="68" t="s">
        <v>360</v>
      </c>
      <c r="F7340" s="68" t="s">
        <v>79</v>
      </c>
      <c r="G7340" s="68" t="s">
        <v>392</v>
      </c>
      <c r="H7340" s="68" t="s">
        <v>366</v>
      </c>
      <c r="I7340" s="65">
        <v>601</v>
      </c>
      <c r="J7340" s="65">
        <v>801</v>
      </c>
      <c r="K7340" s="65" t="s">
        <v>393</v>
      </c>
    </row>
    <row r="7341" spans="1:11" ht="12.75" customHeight="1">
      <c r="A7341" s="68" t="s">
        <v>321</v>
      </c>
      <c r="B7341" s="68" t="s">
        <v>468</v>
      </c>
      <c r="C7341" s="68" t="s">
        <v>271</v>
      </c>
      <c r="D7341" s="68" t="s">
        <v>531</v>
      </c>
      <c r="E7341" s="68" t="s">
        <v>360</v>
      </c>
      <c r="F7341" s="68" t="s">
        <v>79</v>
      </c>
      <c r="G7341" s="68" t="s">
        <v>392</v>
      </c>
      <c r="H7341" s="68" t="s">
        <v>367</v>
      </c>
      <c r="I7341" s="65">
        <v>516</v>
      </c>
      <c r="J7341" s="65">
        <v>801</v>
      </c>
      <c r="K7341" s="65" t="s">
        <v>393</v>
      </c>
    </row>
    <row r="7342" spans="1:11" ht="12.75" customHeight="1">
      <c r="A7342" s="68" t="s">
        <v>321</v>
      </c>
      <c r="B7342" s="68" t="s">
        <v>468</v>
      </c>
      <c r="C7342" s="68" t="s">
        <v>271</v>
      </c>
      <c r="D7342" s="68" t="s">
        <v>531</v>
      </c>
      <c r="E7342" s="68" t="s">
        <v>360</v>
      </c>
      <c r="F7342" s="68" t="s">
        <v>79</v>
      </c>
      <c r="G7342" s="68" t="s">
        <v>392</v>
      </c>
      <c r="H7342" s="68" t="s">
        <v>247</v>
      </c>
      <c r="I7342" s="65">
        <v>525</v>
      </c>
      <c r="J7342" s="65">
        <v>801</v>
      </c>
      <c r="K7342" s="65" t="s">
        <v>393</v>
      </c>
    </row>
    <row r="7343" spans="1:11" ht="12.75" customHeight="1">
      <c r="A7343" s="68" t="s">
        <v>321</v>
      </c>
      <c r="B7343" s="68" t="s">
        <v>468</v>
      </c>
      <c r="C7343" s="68" t="s">
        <v>271</v>
      </c>
      <c r="D7343" s="68" t="s">
        <v>531</v>
      </c>
      <c r="E7343" s="68" t="s">
        <v>360</v>
      </c>
      <c r="F7343" s="68" t="s">
        <v>79</v>
      </c>
      <c r="G7343" s="68" t="s">
        <v>392</v>
      </c>
      <c r="H7343" s="68" t="s">
        <v>375</v>
      </c>
      <c r="I7343" s="65">
        <v>461</v>
      </c>
      <c r="J7343" s="65">
        <v>801</v>
      </c>
      <c r="K7343" s="65" t="s">
        <v>393</v>
      </c>
    </row>
    <row r="7344" spans="1:11" ht="12.75" customHeight="1">
      <c r="A7344" s="68" t="s">
        <v>321</v>
      </c>
      <c r="B7344" s="68" t="s">
        <v>468</v>
      </c>
      <c r="C7344" s="68" t="s">
        <v>271</v>
      </c>
      <c r="D7344" s="68" t="s">
        <v>531</v>
      </c>
      <c r="E7344" s="68" t="s">
        <v>360</v>
      </c>
      <c r="F7344" s="68" t="s">
        <v>79</v>
      </c>
      <c r="G7344" s="68" t="s">
        <v>392</v>
      </c>
      <c r="H7344" s="68" t="s">
        <v>368</v>
      </c>
      <c r="I7344" s="65">
        <v>377</v>
      </c>
      <c r="J7344" s="65">
        <v>801</v>
      </c>
      <c r="K7344" s="65" t="s">
        <v>393</v>
      </c>
    </row>
    <row r="7345" spans="1:11" ht="12.75" customHeight="1">
      <c r="A7345" s="68" t="s">
        <v>321</v>
      </c>
      <c r="B7345" s="68" t="s">
        <v>468</v>
      </c>
      <c r="C7345" s="68" t="s">
        <v>271</v>
      </c>
      <c r="D7345" s="68" t="s">
        <v>531</v>
      </c>
      <c r="E7345" s="68" t="s">
        <v>360</v>
      </c>
      <c r="F7345" s="68" t="s">
        <v>79</v>
      </c>
      <c r="G7345" s="68" t="s">
        <v>392</v>
      </c>
      <c r="H7345" s="68" t="s">
        <v>491</v>
      </c>
      <c r="I7345" s="65">
        <v>364</v>
      </c>
      <c r="J7345" s="65">
        <v>801</v>
      </c>
      <c r="K7345" s="65" t="s">
        <v>393</v>
      </c>
    </row>
    <row r="7346" spans="1:11" ht="12.75" customHeight="1">
      <c r="A7346" s="68" t="s">
        <v>321</v>
      </c>
      <c r="B7346" s="68" t="s">
        <v>468</v>
      </c>
      <c r="C7346" s="68" t="s">
        <v>271</v>
      </c>
      <c r="D7346" s="68" t="s">
        <v>531</v>
      </c>
      <c r="E7346" s="68" t="s">
        <v>360</v>
      </c>
      <c r="F7346" s="68" t="s">
        <v>79</v>
      </c>
      <c r="G7346" s="68" t="s">
        <v>392</v>
      </c>
      <c r="H7346" s="68" t="s">
        <v>369</v>
      </c>
      <c r="I7346" s="65">
        <v>391</v>
      </c>
      <c r="J7346" s="65">
        <v>801</v>
      </c>
      <c r="K7346" s="65" t="s">
        <v>393</v>
      </c>
    </row>
    <row r="7347" spans="1:11" ht="12.75" customHeight="1">
      <c r="A7347" s="68" t="s">
        <v>321</v>
      </c>
      <c r="B7347" s="68" t="s">
        <v>468</v>
      </c>
      <c r="C7347" s="68" t="s">
        <v>271</v>
      </c>
      <c r="D7347" s="68" t="s">
        <v>531</v>
      </c>
      <c r="E7347" s="68" t="s">
        <v>360</v>
      </c>
      <c r="F7347" s="68" t="s">
        <v>79</v>
      </c>
      <c r="G7347" s="68" t="s">
        <v>392</v>
      </c>
      <c r="H7347" s="68" t="s">
        <v>638</v>
      </c>
      <c r="I7347" s="65">
        <v>420</v>
      </c>
      <c r="J7347" s="65">
        <v>801</v>
      </c>
      <c r="K7347" s="65" t="s">
        <v>393</v>
      </c>
    </row>
    <row r="7348" spans="1:11" ht="12.75" customHeight="1">
      <c r="A7348" s="68" t="s">
        <v>321</v>
      </c>
      <c r="B7348" s="68" t="s">
        <v>468</v>
      </c>
      <c r="C7348" s="68" t="s">
        <v>271</v>
      </c>
      <c r="D7348" s="68" t="s">
        <v>531</v>
      </c>
      <c r="E7348" s="68" t="s">
        <v>360</v>
      </c>
      <c r="F7348" s="68" t="s">
        <v>79</v>
      </c>
      <c r="G7348" s="68" t="s">
        <v>392</v>
      </c>
      <c r="H7348" s="68" t="s">
        <v>404</v>
      </c>
      <c r="I7348" s="65">
        <v>22</v>
      </c>
      <c r="J7348" s="65">
        <v>809</v>
      </c>
      <c r="K7348" s="65" t="s">
        <v>394</v>
      </c>
    </row>
    <row r="7349" spans="1:11" ht="12.75" customHeight="1">
      <c r="A7349" s="68" t="s">
        <v>321</v>
      </c>
      <c r="B7349" s="68" t="s">
        <v>468</v>
      </c>
      <c r="C7349" s="68" t="s">
        <v>271</v>
      </c>
      <c r="D7349" s="68" t="s">
        <v>531</v>
      </c>
      <c r="E7349" s="68" t="s">
        <v>360</v>
      </c>
      <c r="F7349" s="68" t="s">
        <v>79</v>
      </c>
      <c r="G7349" s="68" t="s">
        <v>392</v>
      </c>
      <c r="H7349" s="68" t="s">
        <v>422</v>
      </c>
      <c r="I7349" s="65">
        <v>131</v>
      </c>
      <c r="J7349" s="65">
        <v>809</v>
      </c>
      <c r="K7349" s="65" t="s">
        <v>394</v>
      </c>
    </row>
    <row r="7350" spans="1:11" ht="12.75" customHeight="1">
      <c r="A7350" s="68" t="s">
        <v>321</v>
      </c>
      <c r="B7350" s="68" t="s">
        <v>468</v>
      </c>
      <c r="C7350" s="68" t="s">
        <v>271</v>
      </c>
      <c r="D7350" s="68" t="s">
        <v>531</v>
      </c>
      <c r="E7350" s="68" t="s">
        <v>360</v>
      </c>
      <c r="F7350" s="68" t="s">
        <v>79</v>
      </c>
      <c r="G7350" s="68" t="s">
        <v>392</v>
      </c>
      <c r="H7350" s="68" t="s">
        <v>258</v>
      </c>
      <c r="I7350" s="65">
        <v>82</v>
      </c>
      <c r="J7350" s="65">
        <v>809</v>
      </c>
      <c r="K7350" s="65" t="s">
        <v>394</v>
      </c>
    </row>
    <row r="7351" spans="1:11" ht="12.75" customHeight="1">
      <c r="A7351" s="68" t="s">
        <v>321</v>
      </c>
      <c r="B7351" s="68" t="s">
        <v>468</v>
      </c>
      <c r="C7351" s="68" t="s">
        <v>271</v>
      </c>
      <c r="D7351" s="68" t="s">
        <v>531</v>
      </c>
      <c r="E7351" s="68" t="s">
        <v>360</v>
      </c>
      <c r="F7351" s="68" t="s">
        <v>79</v>
      </c>
      <c r="G7351" s="68" t="s">
        <v>392</v>
      </c>
      <c r="H7351" s="68" t="s">
        <v>362</v>
      </c>
      <c r="I7351" s="65">
        <v>90</v>
      </c>
      <c r="J7351" s="65">
        <v>809</v>
      </c>
      <c r="K7351" s="65" t="s">
        <v>394</v>
      </c>
    </row>
    <row r="7352" spans="1:11" ht="12.75" customHeight="1">
      <c r="A7352" s="68" t="s">
        <v>321</v>
      </c>
      <c r="B7352" s="68" t="s">
        <v>468</v>
      </c>
      <c r="C7352" s="68" t="s">
        <v>271</v>
      </c>
      <c r="D7352" s="68" t="s">
        <v>531</v>
      </c>
      <c r="E7352" s="68" t="s">
        <v>360</v>
      </c>
      <c r="F7352" s="68" t="s">
        <v>79</v>
      </c>
      <c r="G7352" s="68" t="s">
        <v>392</v>
      </c>
      <c r="H7352" s="68" t="s">
        <v>363</v>
      </c>
      <c r="I7352" s="65">
        <v>100</v>
      </c>
      <c r="J7352" s="65">
        <v>809</v>
      </c>
      <c r="K7352" s="65" t="s">
        <v>394</v>
      </c>
    </row>
    <row r="7353" spans="1:11" ht="12.75" customHeight="1">
      <c r="A7353" s="68" t="s">
        <v>321</v>
      </c>
      <c r="B7353" s="68" t="s">
        <v>468</v>
      </c>
      <c r="C7353" s="68" t="s">
        <v>271</v>
      </c>
      <c r="D7353" s="68" t="s">
        <v>531</v>
      </c>
      <c r="E7353" s="68" t="s">
        <v>360</v>
      </c>
      <c r="F7353" s="68" t="s">
        <v>79</v>
      </c>
      <c r="G7353" s="68" t="s">
        <v>392</v>
      </c>
      <c r="H7353" s="68" t="s">
        <v>364</v>
      </c>
      <c r="I7353" s="65">
        <v>70</v>
      </c>
      <c r="J7353" s="65">
        <v>809</v>
      </c>
      <c r="K7353" s="65" t="s">
        <v>394</v>
      </c>
    </row>
    <row r="7354" spans="1:11" ht="12.75" customHeight="1">
      <c r="A7354" s="68" t="s">
        <v>321</v>
      </c>
      <c r="B7354" s="68" t="s">
        <v>468</v>
      </c>
      <c r="C7354" s="68" t="s">
        <v>271</v>
      </c>
      <c r="D7354" s="68" t="s">
        <v>531</v>
      </c>
      <c r="E7354" s="68" t="s">
        <v>360</v>
      </c>
      <c r="F7354" s="68" t="s">
        <v>79</v>
      </c>
      <c r="G7354" s="68" t="s">
        <v>392</v>
      </c>
      <c r="H7354" s="68" t="s">
        <v>451</v>
      </c>
      <c r="I7354" s="65">
        <v>83</v>
      </c>
      <c r="J7354" s="65">
        <v>809</v>
      </c>
      <c r="K7354" s="65" t="s">
        <v>394</v>
      </c>
    </row>
    <row r="7355" spans="1:11" ht="12.75" customHeight="1">
      <c r="A7355" s="68" t="s">
        <v>321</v>
      </c>
      <c r="B7355" s="68" t="s">
        <v>468</v>
      </c>
      <c r="C7355" s="68" t="s">
        <v>271</v>
      </c>
      <c r="D7355" s="68" t="s">
        <v>531</v>
      </c>
      <c r="E7355" s="68" t="s">
        <v>360</v>
      </c>
      <c r="F7355" s="68" t="s">
        <v>79</v>
      </c>
      <c r="G7355" s="68" t="s">
        <v>392</v>
      </c>
      <c r="H7355" s="68" t="s">
        <v>365</v>
      </c>
      <c r="I7355" s="65">
        <v>81</v>
      </c>
      <c r="J7355" s="65">
        <v>809</v>
      </c>
      <c r="K7355" s="65" t="s">
        <v>394</v>
      </c>
    </row>
    <row r="7356" spans="1:11" ht="12.75" customHeight="1">
      <c r="A7356" s="68" t="s">
        <v>321</v>
      </c>
      <c r="B7356" s="68" t="s">
        <v>468</v>
      </c>
      <c r="C7356" s="68" t="s">
        <v>271</v>
      </c>
      <c r="D7356" s="68" t="s">
        <v>531</v>
      </c>
      <c r="E7356" s="68" t="s">
        <v>360</v>
      </c>
      <c r="F7356" s="68" t="s">
        <v>79</v>
      </c>
      <c r="G7356" s="68" t="s">
        <v>392</v>
      </c>
      <c r="H7356" s="68" t="s">
        <v>366</v>
      </c>
      <c r="I7356" s="65">
        <v>49</v>
      </c>
      <c r="J7356" s="65">
        <v>809</v>
      </c>
      <c r="K7356" s="65" t="s">
        <v>394</v>
      </c>
    </row>
    <row r="7357" spans="1:11" ht="12.75" customHeight="1">
      <c r="A7357" s="68" t="s">
        <v>321</v>
      </c>
      <c r="B7357" s="68" t="s">
        <v>468</v>
      </c>
      <c r="C7357" s="68" t="s">
        <v>271</v>
      </c>
      <c r="D7357" s="68" t="s">
        <v>531</v>
      </c>
      <c r="E7357" s="68" t="s">
        <v>360</v>
      </c>
      <c r="F7357" s="68" t="s">
        <v>79</v>
      </c>
      <c r="G7357" s="68" t="s">
        <v>392</v>
      </c>
      <c r="H7357" s="68" t="s">
        <v>367</v>
      </c>
      <c r="I7357" s="65">
        <v>73</v>
      </c>
      <c r="J7357" s="65">
        <v>809</v>
      </c>
      <c r="K7357" s="65" t="s">
        <v>394</v>
      </c>
    </row>
    <row r="7358" spans="1:11" ht="12.75" customHeight="1">
      <c r="A7358" s="68" t="s">
        <v>321</v>
      </c>
      <c r="B7358" s="68" t="s">
        <v>468</v>
      </c>
      <c r="C7358" s="68" t="s">
        <v>271</v>
      </c>
      <c r="D7358" s="68" t="s">
        <v>531</v>
      </c>
      <c r="E7358" s="68" t="s">
        <v>360</v>
      </c>
      <c r="F7358" s="68" t="s">
        <v>79</v>
      </c>
      <c r="G7358" s="68" t="s">
        <v>392</v>
      </c>
      <c r="H7358" s="68" t="s">
        <v>247</v>
      </c>
      <c r="I7358" s="65">
        <v>113</v>
      </c>
      <c r="J7358" s="65">
        <v>809</v>
      </c>
      <c r="K7358" s="65" t="s">
        <v>394</v>
      </c>
    </row>
    <row r="7359" spans="1:11" ht="12.75" customHeight="1">
      <c r="A7359" s="68" t="s">
        <v>321</v>
      </c>
      <c r="B7359" s="68" t="s">
        <v>468</v>
      </c>
      <c r="C7359" s="68" t="s">
        <v>271</v>
      </c>
      <c r="D7359" s="68" t="s">
        <v>531</v>
      </c>
      <c r="E7359" s="68" t="s">
        <v>360</v>
      </c>
      <c r="F7359" s="68" t="s">
        <v>79</v>
      </c>
      <c r="G7359" s="68" t="s">
        <v>392</v>
      </c>
      <c r="H7359" s="68" t="s">
        <v>375</v>
      </c>
      <c r="I7359" s="65">
        <v>112</v>
      </c>
      <c r="J7359" s="65">
        <v>809</v>
      </c>
      <c r="K7359" s="65" t="s">
        <v>394</v>
      </c>
    </row>
    <row r="7360" spans="1:11" ht="12.75" customHeight="1">
      <c r="A7360" s="68" t="s">
        <v>321</v>
      </c>
      <c r="B7360" s="68" t="s">
        <v>468</v>
      </c>
      <c r="C7360" s="68" t="s">
        <v>271</v>
      </c>
      <c r="D7360" s="68" t="s">
        <v>531</v>
      </c>
      <c r="E7360" s="68" t="s">
        <v>360</v>
      </c>
      <c r="F7360" s="68" t="s">
        <v>79</v>
      </c>
      <c r="G7360" s="68" t="s">
        <v>392</v>
      </c>
      <c r="H7360" s="68" t="s">
        <v>368</v>
      </c>
      <c r="I7360" s="65">
        <v>97</v>
      </c>
      <c r="J7360" s="65">
        <v>809</v>
      </c>
      <c r="K7360" s="65" t="s">
        <v>394</v>
      </c>
    </row>
    <row r="7361" spans="1:11" ht="12.75" customHeight="1">
      <c r="A7361" s="68" t="s">
        <v>321</v>
      </c>
      <c r="B7361" s="68" t="s">
        <v>468</v>
      </c>
      <c r="C7361" s="68" t="s">
        <v>271</v>
      </c>
      <c r="D7361" s="68" t="s">
        <v>531</v>
      </c>
      <c r="E7361" s="68" t="s">
        <v>360</v>
      </c>
      <c r="F7361" s="68" t="s">
        <v>79</v>
      </c>
      <c r="G7361" s="68" t="s">
        <v>392</v>
      </c>
      <c r="H7361" s="68" t="s">
        <v>491</v>
      </c>
      <c r="I7361" s="65">
        <v>110</v>
      </c>
      <c r="J7361" s="65">
        <v>809</v>
      </c>
      <c r="K7361" s="65" t="s">
        <v>394</v>
      </c>
    </row>
    <row r="7362" spans="1:11" ht="12.75" customHeight="1">
      <c r="A7362" s="68" t="s">
        <v>321</v>
      </c>
      <c r="B7362" s="68" t="s">
        <v>468</v>
      </c>
      <c r="C7362" s="68" t="s">
        <v>271</v>
      </c>
      <c r="D7362" s="68" t="s">
        <v>531</v>
      </c>
      <c r="E7362" s="68" t="s">
        <v>360</v>
      </c>
      <c r="F7362" s="68" t="s">
        <v>79</v>
      </c>
      <c r="G7362" s="68" t="s">
        <v>392</v>
      </c>
      <c r="H7362" s="68" t="s">
        <v>369</v>
      </c>
      <c r="I7362" s="65">
        <v>138</v>
      </c>
      <c r="J7362" s="65">
        <v>809</v>
      </c>
      <c r="K7362" s="65" t="s">
        <v>394</v>
      </c>
    </row>
    <row r="7363" spans="1:11" ht="12.75" customHeight="1">
      <c r="A7363" s="68" t="s">
        <v>321</v>
      </c>
      <c r="B7363" s="68" t="s">
        <v>468</v>
      </c>
      <c r="C7363" s="68" t="s">
        <v>271</v>
      </c>
      <c r="D7363" s="68" t="s">
        <v>531</v>
      </c>
      <c r="E7363" s="68" t="s">
        <v>360</v>
      </c>
      <c r="F7363" s="68" t="s">
        <v>79</v>
      </c>
      <c r="G7363" s="68" t="s">
        <v>392</v>
      </c>
      <c r="H7363" s="68" t="s">
        <v>638</v>
      </c>
      <c r="I7363" s="65">
        <v>172</v>
      </c>
      <c r="J7363" s="65">
        <v>809</v>
      </c>
      <c r="K7363" s="65" t="s">
        <v>394</v>
      </c>
    </row>
    <row r="7364" spans="1:11" ht="12.75" customHeight="1">
      <c r="A7364" s="68" t="s">
        <v>321</v>
      </c>
      <c r="B7364" s="68" t="s">
        <v>468</v>
      </c>
      <c r="C7364" s="68" t="s">
        <v>271</v>
      </c>
      <c r="D7364" s="68" t="s">
        <v>531</v>
      </c>
      <c r="E7364" s="68" t="s">
        <v>360</v>
      </c>
      <c r="F7364" s="68" t="s">
        <v>79</v>
      </c>
      <c r="G7364" s="68" t="s">
        <v>392</v>
      </c>
      <c r="H7364" s="68" t="s">
        <v>408</v>
      </c>
      <c r="I7364" s="65">
        <v>13</v>
      </c>
      <c r="J7364" s="65">
        <v>806</v>
      </c>
      <c r="K7364" s="65" t="s">
        <v>264</v>
      </c>
    </row>
    <row r="7365" spans="1:11" ht="12.75" customHeight="1">
      <c r="A7365" s="68" t="s">
        <v>321</v>
      </c>
      <c r="B7365" s="68" t="s">
        <v>468</v>
      </c>
      <c r="C7365" s="68" t="s">
        <v>271</v>
      </c>
      <c r="D7365" s="68" t="s">
        <v>531</v>
      </c>
      <c r="E7365" s="68" t="s">
        <v>360</v>
      </c>
      <c r="F7365" s="68" t="s">
        <v>79</v>
      </c>
      <c r="G7365" s="68" t="s">
        <v>392</v>
      </c>
      <c r="H7365" s="68" t="s">
        <v>404</v>
      </c>
      <c r="I7365" s="65">
        <v>12</v>
      </c>
      <c r="J7365" s="65">
        <v>806</v>
      </c>
      <c r="K7365" s="65" t="s">
        <v>264</v>
      </c>
    </row>
    <row r="7366" spans="1:11" ht="12.75" customHeight="1">
      <c r="A7366" s="68" t="s">
        <v>321</v>
      </c>
      <c r="B7366" s="68" t="s">
        <v>468</v>
      </c>
      <c r="C7366" s="68" t="s">
        <v>271</v>
      </c>
      <c r="D7366" s="68" t="s">
        <v>531</v>
      </c>
      <c r="E7366" s="68" t="s">
        <v>360</v>
      </c>
      <c r="F7366" s="68" t="s">
        <v>79</v>
      </c>
      <c r="G7366" s="68" t="s">
        <v>392</v>
      </c>
      <c r="H7366" s="68" t="s">
        <v>422</v>
      </c>
      <c r="I7366" s="65">
        <v>25</v>
      </c>
      <c r="J7366" s="65">
        <v>806</v>
      </c>
      <c r="K7366" s="65" t="s">
        <v>264</v>
      </c>
    </row>
    <row r="7367" spans="1:11" ht="12.75" customHeight="1">
      <c r="A7367" s="68" t="s">
        <v>321</v>
      </c>
      <c r="B7367" s="68" t="s">
        <v>468</v>
      </c>
      <c r="C7367" s="68" t="s">
        <v>271</v>
      </c>
      <c r="D7367" s="68" t="s">
        <v>531</v>
      </c>
      <c r="E7367" s="68" t="s">
        <v>360</v>
      </c>
      <c r="F7367" s="68" t="s">
        <v>79</v>
      </c>
      <c r="G7367" s="68" t="s">
        <v>392</v>
      </c>
      <c r="H7367" s="68" t="s">
        <v>258</v>
      </c>
      <c r="I7367" s="65">
        <v>27</v>
      </c>
      <c r="J7367" s="65">
        <v>806</v>
      </c>
      <c r="K7367" s="65" t="s">
        <v>264</v>
      </c>
    </row>
    <row r="7368" spans="1:11" ht="12.75" customHeight="1">
      <c r="A7368" s="68" t="s">
        <v>321</v>
      </c>
      <c r="B7368" s="68" t="s">
        <v>468</v>
      </c>
      <c r="C7368" s="68" t="s">
        <v>271</v>
      </c>
      <c r="D7368" s="68" t="s">
        <v>531</v>
      </c>
      <c r="E7368" s="68" t="s">
        <v>360</v>
      </c>
      <c r="F7368" s="68" t="s">
        <v>79</v>
      </c>
      <c r="G7368" s="68" t="s">
        <v>392</v>
      </c>
      <c r="H7368" s="68" t="s">
        <v>362</v>
      </c>
      <c r="I7368" s="65">
        <v>13</v>
      </c>
      <c r="J7368" s="65">
        <v>806</v>
      </c>
      <c r="K7368" s="65" t="s">
        <v>264</v>
      </c>
    </row>
    <row r="7369" spans="1:11" ht="12.75" customHeight="1">
      <c r="A7369" s="68" t="s">
        <v>321</v>
      </c>
      <c r="B7369" s="68" t="s">
        <v>468</v>
      </c>
      <c r="C7369" s="68" t="s">
        <v>271</v>
      </c>
      <c r="D7369" s="68" t="s">
        <v>531</v>
      </c>
      <c r="E7369" s="68" t="s">
        <v>360</v>
      </c>
      <c r="F7369" s="68" t="s">
        <v>79</v>
      </c>
      <c r="G7369" s="68" t="s">
        <v>392</v>
      </c>
      <c r="H7369" s="68" t="s">
        <v>363</v>
      </c>
      <c r="I7369" s="65">
        <v>19</v>
      </c>
      <c r="J7369" s="65">
        <v>806</v>
      </c>
      <c r="K7369" s="65" t="s">
        <v>264</v>
      </c>
    </row>
    <row r="7370" spans="1:11" ht="12.75" customHeight="1">
      <c r="A7370" s="68" t="s">
        <v>321</v>
      </c>
      <c r="B7370" s="68" t="s">
        <v>468</v>
      </c>
      <c r="C7370" s="68" t="s">
        <v>271</v>
      </c>
      <c r="D7370" s="68" t="s">
        <v>531</v>
      </c>
      <c r="E7370" s="68" t="s">
        <v>360</v>
      </c>
      <c r="F7370" s="68" t="s">
        <v>79</v>
      </c>
      <c r="G7370" s="68" t="s">
        <v>392</v>
      </c>
      <c r="H7370" s="68" t="s">
        <v>364</v>
      </c>
      <c r="I7370" s="65">
        <v>18</v>
      </c>
      <c r="J7370" s="65">
        <v>806</v>
      </c>
      <c r="K7370" s="65" t="s">
        <v>264</v>
      </c>
    </row>
    <row r="7371" spans="1:11" ht="12.75" customHeight="1">
      <c r="A7371" s="68" t="s">
        <v>321</v>
      </c>
      <c r="B7371" s="68" t="s">
        <v>468</v>
      </c>
      <c r="C7371" s="68" t="s">
        <v>271</v>
      </c>
      <c r="D7371" s="68" t="s">
        <v>531</v>
      </c>
      <c r="E7371" s="68" t="s">
        <v>360</v>
      </c>
      <c r="F7371" s="68" t="s">
        <v>79</v>
      </c>
      <c r="G7371" s="68" t="s">
        <v>392</v>
      </c>
      <c r="H7371" s="68" t="s">
        <v>451</v>
      </c>
      <c r="I7371" s="65">
        <v>27</v>
      </c>
      <c r="J7371" s="65">
        <v>806</v>
      </c>
      <c r="K7371" s="65" t="s">
        <v>264</v>
      </c>
    </row>
    <row r="7372" spans="1:11" ht="12.75" customHeight="1">
      <c r="A7372" s="68" t="s">
        <v>321</v>
      </c>
      <c r="B7372" s="68" t="s">
        <v>468</v>
      </c>
      <c r="C7372" s="68" t="s">
        <v>271</v>
      </c>
      <c r="D7372" s="68" t="s">
        <v>531</v>
      </c>
      <c r="E7372" s="68" t="s">
        <v>360</v>
      </c>
      <c r="F7372" s="68" t="s">
        <v>79</v>
      </c>
      <c r="G7372" s="68" t="s">
        <v>392</v>
      </c>
      <c r="H7372" s="68" t="s">
        <v>365</v>
      </c>
      <c r="I7372" s="65">
        <v>21</v>
      </c>
      <c r="J7372" s="65">
        <v>806</v>
      </c>
      <c r="K7372" s="65" t="s">
        <v>264</v>
      </c>
    </row>
    <row r="7373" spans="1:11" ht="12.75" customHeight="1">
      <c r="A7373" s="68" t="s">
        <v>321</v>
      </c>
      <c r="B7373" s="68" t="s">
        <v>468</v>
      </c>
      <c r="C7373" s="68" t="s">
        <v>271</v>
      </c>
      <c r="D7373" s="68" t="s">
        <v>531</v>
      </c>
      <c r="E7373" s="68" t="s">
        <v>360</v>
      </c>
      <c r="F7373" s="68" t="s">
        <v>79</v>
      </c>
      <c r="G7373" s="68" t="s">
        <v>392</v>
      </c>
      <c r="H7373" s="68" t="s">
        <v>366</v>
      </c>
      <c r="I7373" s="65">
        <v>28</v>
      </c>
      <c r="J7373" s="65">
        <v>806</v>
      </c>
      <c r="K7373" s="65" t="s">
        <v>264</v>
      </c>
    </row>
    <row r="7374" spans="1:11" ht="12.75" customHeight="1">
      <c r="A7374" s="68" t="s">
        <v>321</v>
      </c>
      <c r="B7374" s="68" t="s">
        <v>468</v>
      </c>
      <c r="C7374" s="68" t="s">
        <v>271</v>
      </c>
      <c r="D7374" s="68" t="s">
        <v>531</v>
      </c>
      <c r="E7374" s="68" t="s">
        <v>360</v>
      </c>
      <c r="F7374" s="68" t="s">
        <v>79</v>
      </c>
      <c r="G7374" s="68" t="s">
        <v>392</v>
      </c>
      <c r="H7374" s="68" t="s">
        <v>367</v>
      </c>
      <c r="I7374" s="65">
        <v>16</v>
      </c>
      <c r="J7374" s="65">
        <v>806</v>
      </c>
      <c r="K7374" s="65" t="s">
        <v>264</v>
      </c>
    </row>
    <row r="7375" spans="1:11" ht="12.75" customHeight="1">
      <c r="A7375" s="68" t="s">
        <v>321</v>
      </c>
      <c r="B7375" s="68" t="s">
        <v>468</v>
      </c>
      <c r="C7375" s="68" t="s">
        <v>271</v>
      </c>
      <c r="D7375" s="68" t="s">
        <v>531</v>
      </c>
      <c r="E7375" s="68" t="s">
        <v>360</v>
      </c>
      <c r="F7375" s="68" t="s">
        <v>79</v>
      </c>
      <c r="G7375" s="68" t="s">
        <v>392</v>
      </c>
      <c r="H7375" s="68" t="s">
        <v>247</v>
      </c>
      <c r="I7375" s="65">
        <v>10</v>
      </c>
      <c r="J7375" s="65">
        <v>806</v>
      </c>
      <c r="K7375" s="65" t="s">
        <v>264</v>
      </c>
    </row>
    <row r="7376" spans="1:11" ht="12.75" customHeight="1">
      <c r="A7376" s="68" t="s">
        <v>321</v>
      </c>
      <c r="B7376" s="68" t="s">
        <v>468</v>
      </c>
      <c r="C7376" s="68" t="s">
        <v>271</v>
      </c>
      <c r="D7376" s="68" t="s">
        <v>531</v>
      </c>
      <c r="E7376" s="68" t="s">
        <v>360</v>
      </c>
      <c r="F7376" s="68" t="s">
        <v>79</v>
      </c>
      <c r="G7376" s="68" t="s">
        <v>392</v>
      </c>
      <c r="H7376" s="68" t="s">
        <v>375</v>
      </c>
      <c r="I7376" s="65">
        <v>6</v>
      </c>
      <c r="J7376" s="65">
        <v>806</v>
      </c>
      <c r="K7376" s="65" t="s">
        <v>264</v>
      </c>
    </row>
    <row r="7377" spans="1:11" ht="12.75" customHeight="1">
      <c r="A7377" s="68" t="s">
        <v>321</v>
      </c>
      <c r="B7377" s="68" t="s">
        <v>468</v>
      </c>
      <c r="C7377" s="68" t="s">
        <v>271</v>
      </c>
      <c r="D7377" s="68" t="s">
        <v>531</v>
      </c>
      <c r="E7377" s="68" t="s">
        <v>360</v>
      </c>
      <c r="F7377" s="68" t="s">
        <v>79</v>
      </c>
      <c r="G7377" s="68" t="s">
        <v>392</v>
      </c>
      <c r="H7377" s="68" t="s">
        <v>368</v>
      </c>
      <c r="I7377" s="65">
        <v>1</v>
      </c>
      <c r="J7377" s="65">
        <v>806</v>
      </c>
      <c r="K7377" s="65" t="s">
        <v>264</v>
      </c>
    </row>
    <row r="7378" spans="1:11" ht="12.75" customHeight="1">
      <c r="A7378" s="68" t="s">
        <v>321</v>
      </c>
      <c r="B7378" s="68" t="s">
        <v>468</v>
      </c>
      <c r="C7378" s="68" t="s">
        <v>271</v>
      </c>
      <c r="D7378" s="68" t="s">
        <v>531</v>
      </c>
      <c r="E7378" s="68" t="s">
        <v>360</v>
      </c>
      <c r="F7378" s="68" t="s">
        <v>79</v>
      </c>
      <c r="G7378" s="68" t="s">
        <v>392</v>
      </c>
      <c r="H7378" s="68" t="s">
        <v>366</v>
      </c>
      <c r="I7378" s="65">
        <v>1</v>
      </c>
      <c r="J7378" s="65">
        <v>819</v>
      </c>
      <c r="K7378" s="65" t="s">
        <v>513</v>
      </c>
    </row>
    <row r="7379" spans="1:11" ht="12.75" customHeight="1">
      <c r="A7379" s="68" t="s">
        <v>321</v>
      </c>
      <c r="B7379" s="68" t="s">
        <v>468</v>
      </c>
      <c r="C7379" s="68" t="s">
        <v>271</v>
      </c>
      <c r="D7379" s="68" t="s">
        <v>531</v>
      </c>
      <c r="E7379" s="68" t="s">
        <v>360</v>
      </c>
      <c r="F7379" s="68" t="s">
        <v>79</v>
      </c>
      <c r="G7379" s="68" t="s">
        <v>392</v>
      </c>
      <c r="H7379" s="68" t="s">
        <v>247</v>
      </c>
      <c r="I7379" s="65">
        <v>2</v>
      </c>
      <c r="J7379" s="65">
        <v>819</v>
      </c>
      <c r="K7379" s="65" t="s">
        <v>513</v>
      </c>
    </row>
    <row r="7380" spans="1:11" ht="12.75" customHeight="1">
      <c r="A7380" s="68" t="s">
        <v>321</v>
      </c>
      <c r="B7380" s="68" t="s">
        <v>468</v>
      </c>
      <c r="C7380" s="68" t="s">
        <v>271</v>
      </c>
      <c r="D7380" s="68" t="s">
        <v>531</v>
      </c>
      <c r="E7380" s="68" t="s">
        <v>360</v>
      </c>
      <c r="F7380" s="68" t="s">
        <v>79</v>
      </c>
      <c r="G7380" s="68" t="s">
        <v>392</v>
      </c>
      <c r="H7380" s="68" t="s">
        <v>375</v>
      </c>
      <c r="I7380" s="65">
        <v>1</v>
      </c>
      <c r="J7380" s="65">
        <v>819</v>
      </c>
      <c r="K7380" s="65" t="s">
        <v>513</v>
      </c>
    </row>
    <row r="7381" spans="1:11" ht="12.75" customHeight="1">
      <c r="A7381" s="68" t="s">
        <v>321</v>
      </c>
      <c r="B7381" s="68" t="s">
        <v>468</v>
      </c>
      <c r="C7381" s="68" t="s">
        <v>271</v>
      </c>
      <c r="D7381" s="68" t="s">
        <v>531</v>
      </c>
      <c r="E7381" s="68" t="s">
        <v>360</v>
      </c>
      <c r="F7381" s="68" t="s">
        <v>79</v>
      </c>
      <c r="G7381" s="68" t="s">
        <v>392</v>
      </c>
      <c r="H7381" s="68" t="s">
        <v>364</v>
      </c>
      <c r="I7381" s="65">
        <v>3</v>
      </c>
      <c r="J7381" s="65">
        <v>817</v>
      </c>
      <c r="K7381" s="65" t="s">
        <v>315</v>
      </c>
    </row>
    <row r="7382" spans="1:11" ht="12.75" customHeight="1">
      <c r="A7382" s="68" t="s">
        <v>321</v>
      </c>
      <c r="B7382" s="68" t="s">
        <v>468</v>
      </c>
      <c r="C7382" s="68" t="s">
        <v>271</v>
      </c>
      <c r="D7382" s="68" t="s">
        <v>531</v>
      </c>
      <c r="E7382" s="68" t="s">
        <v>360</v>
      </c>
      <c r="F7382" s="68" t="s">
        <v>79</v>
      </c>
      <c r="G7382" s="68" t="s">
        <v>392</v>
      </c>
      <c r="H7382" s="68" t="s">
        <v>375</v>
      </c>
      <c r="I7382" s="65">
        <v>1</v>
      </c>
      <c r="J7382" s="65">
        <v>824</v>
      </c>
      <c r="K7382" s="65" t="s">
        <v>251</v>
      </c>
    </row>
    <row r="7383" spans="1:11" ht="12.75" customHeight="1">
      <c r="A7383" s="68" t="s">
        <v>321</v>
      </c>
      <c r="B7383" s="68" t="s">
        <v>468</v>
      </c>
      <c r="C7383" s="68" t="s">
        <v>271</v>
      </c>
      <c r="D7383" s="68" t="s">
        <v>531</v>
      </c>
      <c r="E7383" s="68" t="s">
        <v>360</v>
      </c>
      <c r="F7383" s="68" t="s">
        <v>79</v>
      </c>
      <c r="G7383" s="68" t="s">
        <v>392</v>
      </c>
      <c r="H7383" s="68" t="s">
        <v>491</v>
      </c>
      <c r="I7383" s="65">
        <v>2</v>
      </c>
      <c r="J7383" s="65">
        <v>824</v>
      </c>
      <c r="K7383" s="65" t="s">
        <v>251</v>
      </c>
    </row>
    <row r="7384" spans="1:11" ht="12.75" customHeight="1">
      <c r="A7384" s="68" t="s">
        <v>321</v>
      </c>
      <c r="B7384" s="68" t="s">
        <v>468</v>
      </c>
      <c r="C7384" s="68" t="s">
        <v>271</v>
      </c>
      <c r="D7384" s="68" t="s">
        <v>531</v>
      </c>
      <c r="E7384" s="68" t="s">
        <v>360</v>
      </c>
      <c r="F7384" s="68" t="s">
        <v>80</v>
      </c>
      <c r="G7384" s="68" t="s">
        <v>395</v>
      </c>
      <c r="H7384" s="68" t="s">
        <v>451</v>
      </c>
      <c r="I7384" s="65">
        <v>2</v>
      </c>
      <c r="J7384" s="65">
        <v>618</v>
      </c>
      <c r="K7384" s="65" t="s">
        <v>396</v>
      </c>
    </row>
    <row r="7385" spans="1:11" ht="12.75" customHeight="1">
      <c r="A7385" s="68" t="s">
        <v>321</v>
      </c>
      <c r="B7385" s="68" t="s">
        <v>468</v>
      </c>
      <c r="C7385" s="68" t="s">
        <v>271</v>
      </c>
      <c r="D7385" s="68" t="s">
        <v>531</v>
      </c>
      <c r="E7385" s="68" t="s">
        <v>360</v>
      </c>
      <c r="F7385" s="68" t="s">
        <v>80</v>
      </c>
      <c r="G7385" s="68" t="s">
        <v>395</v>
      </c>
      <c r="H7385" s="68" t="s">
        <v>365</v>
      </c>
      <c r="I7385" s="65">
        <v>3</v>
      </c>
      <c r="J7385" s="65">
        <v>618</v>
      </c>
      <c r="K7385" s="65" t="s">
        <v>396</v>
      </c>
    </row>
    <row r="7386" spans="1:11" ht="12.75" customHeight="1">
      <c r="A7386" s="68" t="s">
        <v>321</v>
      </c>
      <c r="B7386" s="68" t="s">
        <v>468</v>
      </c>
      <c r="C7386" s="68" t="s">
        <v>271</v>
      </c>
      <c r="D7386" s="68" t="s">
        <v>531</v>
      </c>
      <c r="E7386" s="68" t="s">
        <v>360</v>
      </c>
      <c r="F7386" s="68" t="s">
        <v>80</v>
      </c>
      <c r="G7386" s="68" t="s">
        <v>395</v>
      </c>
      <c r="H7386" s="68" t="s">
        <v>366</v>
      </c>
      <c r="I7386" s="65">
        <v>46</v>
      </c>
      <c r="J7386" s="65">
        <v>618</v>
      </c>
      <c r="K7386" s="65" t="s">
        <v>396</v>
      </c>
    </row>
    <row r="7387" spans="1:11" ht="12.75" customHeight="1">
      <c r="A7387" s="68" t="s">
        <v>321</v>
      </c>
      <c r="B7387" s="68" t="s">
        <v>468</v>
      </c>
      <c r="C7387" s="68" t="s">
        <v>271</v>
      </c>
      <c r="D7387" s="68" t="s">
        <v>531</v>
      </c>
      <c r="E7387" s="68" t="s">
        <v>360</v>
      </c>
      <c r="F7387" s="68" t="s">
        <v>80</v>
      </c>
      <c r="G7387" s="68" t="s">
        <v>395</v>
      </c>
      <c r="H7387" s="68" t="s">
        <v>367</v>
      </c>
      <c r="I7387" s="65">
        <v>140</v>
      </c>
      <c r="J7387" s="65">
        <v>618</v>
      </c>
      <c r="K7387" s="65" t="s">
        <v>396</v>
      </c>
    </row>
    <row r="7388" spans="1:11" ht="12.75" customHeight="1">
      <c r="A7388" s="68" t="s">
        <v>321</v>
      </c>
      <c r="B7388" s="68" t="s">
        <v>468</v>
      </c>
      <c r="C7388" s="68" t="s">
        <v>271</v>
      </c>
      <c r="D7388" s="68" t="s">
        <v>531</v>
      </c>
      <c r="E7388" s="68" t="s">
        <v>360</v>
      </c>
      <c r="F7388" s="68" t="s">
        <v>80</v>
      </c>
      <c r="G7388" s="68" t="s">
        <v>395</v>
      </c>
      <c r="H7388" s="68" t="s">
        <v>247</v>
      </c>
      <c r="I7388" s="65">
        <v>225</v>
      </c>
      <c r="J7388" s="65">
        <v>618</v>
      </c>
      <c r="K7388" s="65" t="s">
        <v>396</v>
      </c>
    </row>
    <row r="7389" spans="1:11" ht="12.75" customHeight="1">
      <c r="A7389" s="68" t="s">
        <v>321</v>
      </c>
      <c r="B7389" s="68" t="s">
        <v>468</v>
      </c>
      <c r="C7389" s="68" t="s">
        <v>271</v>
      </c>
      <c r="D7389" s="68" t="s">
        <v>531</v>
      </c>
      <c r="E7389" s="68" t="s">
        <v>360</v>
      </c>
      <c r="F7389" s="68" t="s">
        <v>80</v>
      </c>
      <c r="G7389" s="68" t="s">
        <v>395</v>
      </c>
      <c r="H7389" s="68" t="s">
        <v>375</v>
      </c>
      <c r="I7389" s="65">
        <v>235</v>
      </c>
      <c r="J7389" s="65">
        <v>618</v>
      </c>
      <c r="K7389" s="65" t="s">
        <v>396</v>
      </c>
    </row>
    <row r="7390" spans="1:11" ht="12.75" customHeight="1">
      <c r="A7390" s="68" t="s">
        <v>321</v>
      </c>
      <c r="B7390" s="68" t="s">
        <v>468</v>
      </c>
      <c r="C7390" s="68" t="s">
        <v>271</v>
      </c>
      <c r="D7390" s="68" t="s">
        <v>531</v>
      </c>
      <c r="E7390" s="68" t="s">
        <v>360</v>
      </c>
      <c r="F7390" s="68" t="s">
        <v>80</v>
      </c>
      <c r="G7390" s="68" t="s">
        <v>395</v>
      </c>
      <c r="H7390" s="68" t="s">
        <v>368</v>
      </c>
      <c r="I7390" s="65">
        <v>197</v>
      </c>
      <c r="J7390" s="65">
        <v>618</v>
      </c>
      <c r="K7390" s="65" t="s">
        <v>396</v>
      </c>
    </row>
    <row r="7391" spans="1:11" ht="12.75" customHeight="1">
      <c r="A7391" s="68" t="s">
        <v>321</v>
      </c>
      <c r="B7391" s="68" t="s">
        <v>468</v>
      </c>
      <c r="C7391" s="68" t="s">
        <v>271</v>
      </c>
      <c r="D7391" s="68" t="s">
        <v>531</v>
      </c>
      <c r="E7391" s="68" t="s">
        <v>360</v>
      </c>
      <c r="F7391" s="68" t="s">
        <v>80</v>
      </c>
      <c r="G7391" s="68" t="s">
        <v>395</v>
      </c>
      <c r="H7391" s="68" t="s">
        <v>491</v>
      </c>
      <c r="I7391" s="65">
        <v>239</v>
      </c>
      <c r="J7391" s="65">
        <v>618</v>
      </c>
      <c r="K7391" s="65" t="s">
        <v>396</v>
      </c>
    </row>
    <row r="7392" spans="1:11" ht="12.75" customHeight="1">
      <c r="A7392" s="68" t="s">
        <v>321</v>
      </c>
      <c r="B7392" s="68" t="s">
        <v>468</v>
      </c>
      <c r="C7392" s="68" t="s">
        <v>271</v>
      </c>
      <c r="D7392" s="68" t="s">
        <v>531</v>
      </c>
      <c r="E7392" s="68" t="s">
        <v>360</v>
      </c>
      <c r="F7392" s="68" t="s">
        <v>80</v>
      </c>
      <c r="G7392" s="68" t="s">
        <v>395</v>
      </c>
      <c r="H7392" s="68" t="s">
        <v>369</v>
      </c>
      <c r="I7392" s="65">
        <v>293</v>
      </c>
      <c r="J7392" s="65">
        <v>618</v>
      </c>
      <c r="K7392" s="65" t="s">
        <v>396</v>
      </c>
    </row>
    <row r="7393" spans="1:11" ht="12.75" customHeight="1">
      <c r="A7393" s="68" t="s">
        <v>321</v>
      </c>
      <c r="B7393" s="68" t="s">
        <v>468</v>
      </c>
      <c r="C7393" s="68" t="s">
        <v>271</v>
      </c>
      <c r="D7393" s="68" t="s">
        <v>531</v>
      </c>
      <c r="E7393" s="68" t="s">
        <v>360</v>
      </c>
      <c r="F7393" s="68" t="s">
        <v>80</v>
      </c>
      <c r="G7393" s="68" t="s">
        <v>395</v>
      </c>
      <c r="H7393" s="68" t="s">
        <v>638</v>
      </c>
      <c r="I7393" s="65">
        <v>506</v>
      </c>
      <c r="J7393" s="65">
        <v>618</v>
      </c>
      <c r="K7393" s="65" t="s">
        <v>396</v>
      </c>
    </row>
    <row r="7394" spans="1:11" ht="12.75" customHeight="1">
      <c r="A7394" s="68" t="s">
        <v>321</v>
      </c>
      <c r="B7394" s="68" t="s">
        <v>468</v>
      </c>
      <c r="C7394" s="68" t="s">
        <v>271</v>
      </c>
      <c r="D7394" s="68" t="s">
        <v>531</v>
      </c>
      <c r="E7394" s="68" t="s">
        <v>360</v>
      </c>
      <c r="F7394" s="68" t="s">
        <v>80</v>
      </c>
      <c r="G7394" s="68" t="s">
        <v>395</v>
      </c>
      <c r="H7394" s="68" t="s">
        <v>451</v>
      </c>
      <c r="I7394" s="65">
        <v>2</v>
      </c>
      <c r="J7394" s="65">
        <v>620</v>
      </c>
      <c r="K7394" s="65" t="s">
        <v>505</v>
      </c>
    </row>
    <row r="7395" spans="1:11" ht="12.75" customHeight="1">
      <c r="A7395" s="68" t="s">
        <v>321</v>
      </c>
      <c r="B7395" s="68" t="s">
        <v>468</v>
      </c>
      <c r="C7395" s="68" t="s">
        <v>271</v>
      </c>
      <c r="D7395" s="68" t="s">
        <v>531</v>
      </c>
      <c r="E7395" s="68" t="s">
        <v>360</v>
      </c>
      <c r="F7395" s="68" t="s">
        <v>80</v>
      </c>
      <c r="G7395" s="68" t="s">
        <v>395</v>
      </c>
      <c r="H7395" s="68" t="s">
        <v>365</v>
      </c>
      <c r="I7395" s="65">
        <v>8</v>
      </c>
      <c r="J7395" s="65">
        <v>620</v>
      </c>
      <c r="K7395" s="65" t="s">
        <v>505</v>
      </c>
    </row>
    <row r="7396" spans="1:11" ht="12.75" customHeight="1">
      <c r="A7396" s="68" t="s">
        <v>321</v>
      </c>
      <c r="B7396" s="68" t="s">
        <v>468</v>
      </c>
      <c r="C7396" s="68" t="s">
        <v>271</v>
      </c>
      <c r="D7396" s="68" t="s">
        <v>531</v>
      </c>
      <c r="E7396" s="68" t="s">
        <v>360</v>
      </c>
      <c r="F7396" s="68" t="s">
        <v>80</v>
      </c>
      <c r="G7396" s="68" t="s">
        <v>395</v>
      </c>
      <c r="H7396" s="68" t="s">
        <v>366</v>
      </c>
      <c r="I7396" s="65">
        <v>15</v>
      </c>
      <c r="J7396" s="65">
        <v>620</v>
      </c>
      <c r="K7396" s="65" t="s">
        <v>505</v>
      </c>
    </row>
    <row r="7397" spans="1:11" ht="12.75" customHeight="1">
      <c r="A7397" s="68" t="s">
        <v>321</v>
      </c>
      <c r="B7397" s="68" t="s">
        <v>468</v>
      </c>
      <c r="C7397" s="68" t="s">
        <v>271</v>
      </c>
      <c r="D7397" s="68" t="s">
        <v>531</v>
      </c>
      <c r="E7397" s="68" t="s">
        <v>360</v>
      </c>
      <c r="F7397" s="68" t="s">
        <v>80</v>
      </c>
      <c r="G7397" s="68" t="s">
        <v>395</v>
      </c>
      <c r="H7397" s="68" t="s">
        <v>367</v>
      </c>
      <c r="I7397" s="65">
        <v>15</v>
      </c>
      <c r="J7397" s="65">
        <v>620</v>
      </c>
      <c r="K7397" s="65" t="s">
        <v>505</v>
      </c>
    </row>
    <row r="7398" spans="1:11" ht="12.75" customHeight="1">
      <c r="A7398" s="68" t="s">
        <v>321</v>
      </c>
      <c r="B7398" s="68" t="s">
        <v>468</v>
      </c>
      <c r="C7398" s="68" t="s">
        <v>271</v>
      </c>
      <c r="D7398" s="68" t="s">
        <v>531</v>
      </c>
      <c r="E7398" s="68" t="s">
        <v>360</v>
      </c>
      <c r="F7398" s="68" t="s">
        <v>80</v>
      </c>
      <c r="G7398" s="68" t="s">
        <v>395</v>
      </c>
      <c r="H7398" s="68" t="s">
        <v>247</v>
      </c>
      <c r="I7398" s="65">
        <v>44</v>
      </c>
      <c r="J7398" s="65">
        <v>620</v>
      </c>
      <c r="K7398" s="65" t="s">
        <v>505</v>
      </c>
    </row>
    <row r="7399" spans="1:11" ht="12.75" customHeight="1">
      <c r="A7399" s="68" t="s">
        <v>321</v>
      </c>
      <c r="B7399" s="68" t="s">
        <v>468</v>
      </c>
      <c r="C7399" s="68" t="s">
        <v>271</v>
      </c>
      <c r="D7399" s="68" t="s">
        <v>531</v>
      </c>
      <c r="E7399" s="68" t="s">
        <v>360</v>
      </c>
      <c r="F7399" s="68" t="s">
        <v>80</v>
      </c>
      <c r="G7399" s="68" t="s">
        <v>395</v>
      </c>
      <c r="H7399" s="68" t="s">
        <v>375</v>
      </c>
      <c r="I7399" s="65">
        <v>57</v>
      </c>
      <c r="J7399" s="65">
        <v>620</v>
      </c>
      <c r="K7399" s="65" t="s">
        <v>505</v>
      </c>
    </row>
    <row r="7400" spans="1:11" ht="12.75" customHeight="1">
      <c r="A7400" s="68" t="s">
        <v>321</v>
      </c>
      <c r="B7400" s="68" t="s">
        <v>468</v>
      </c>
      <c r="C7400" s="68" t="s">
        <v>271</v>
      </c>
      <c r="D7400" s="68" t="s">
        <v>531</v>
      </c>
      <c r="E7400" s="68" t="s">
        <v>360</v>
      </c>
      <c r="F7400" s="68" t="s">
        <v>80</v>
      </c>
      <c r="G7400" s="68" t="s">
        <v>395</v>
      </c>
      <c r="H7400" s="68" t="s">
        <v>368</v>
      </c>
      <c r="I7400" s="65">
        <v>28</v>
      </c>
      <c r="J7400" s="65">
        <v>620</v>
      </c>
      <c r="K7400" s="65" t="s">
        <v>505</v>
      </c>
    </row>
    <row r="7401" spans="1:11" ht="12.75" customHeight="1">
      <c r="A7401" s="68" t="s">
        <v>321</v>
      </c>
      <c r="B7401" s="68" t="s">
        <v>468</v>
      </c>
      <c r="C7401" s="68" t="s">
        <v>271</v>
      </c>
      <c r="D7401" s="68" t="s">
        <v>531</v>
      </c>
      <c r="E7401" s="68" t="s">
        <v>360</v>
      </c>
      <c r="F7401" s="68" t="s">
        <v>80</v>
      </c>
      <c r="G7401" s="68" t="s">
        <v>395</v>
      </c>
      <c r="H7401" s="68" t="s">
        <v>491</v>
      </c>
      <c r="I7401" s="65">
        <v>41</v>
      </c>
      <c r="J7401" s="65">
        <v>620</v>
      </c>
      <c r="K7401" s="65" t="s">
        <v>505</v>
      </c>
    </row>
    <row r="7402" spans="1:11" ht="12.75" customHeight="1">
      <c r="A7402" s="68" t="s">
        <v>321</v>
      </c>
      <c r="B7402" s="68" t="s">
        <v>468</v>
      </c>
      <c r="C7402" s="68" t="s">
        <v>271</v>
      </c>
      <c r="D7402" s="68" t="s">
        <v>531</v>
      </c>
      <c r="E7402" s="68" t="s">
        <v>360</v>
      </c>
      <c r="F7402" s="68" t="s">
        <v>80</v>
      </c>
      <c r="G7402" s="68" t="s">
        <v>395</v>
      </c>
      <c r="H7402" s="68" t="s">
        <v>369</v>
      </c>
      <c r="I7402" s="65">
        <v>17</v>
      </c>
      <c r="J7402" s="65">
        <v>620</v>
      </c>
      <c r="K7402" s="65" t="s">
        <v>505</v>
      </c>
    </row>
    <row r="7403" spans="1:11" ht="12.75" customHeight="1">
      <c r="A7403" s="68" t="s">
        <v>321</v>
      </c>
      <c r="B7403" s="68" t="s">
        <v>468</v>
      </c>
      <c r="C7403" s="68" t="s">
        <v>271</v>
      </c>
      <c r="D7403" s="68" t="s">
        <v>531</v>
      </c>
      <c r="E7403" s="68" t="s">
        <v>360</v>
      </c>
      <c r="F7403" s="68" t="s">
        <v>80</v>
      </c>
      <c r="G7403" s="68" t="s">
        <v>395</v>
      </c>
      <c r="H7403" s="68" t="s">
        <v>638</v>
      </c>
      <c r="I7403" s="65">
        <v>31</v>
      </c>
      <c r="J7403" s="65">
        <v>620</v>
      </c>
      <c r="K7403" s="65" t="s">
        <v>505</v>
      </c>
    </row>
    <row r="7404" spans="1:11" ht="12.75" customHeight="1">
      <c r="A7404" s="68" t="s">
        <v>321</v>
      </c>
      <c r="B7404" s="68" t="s">
        <v>468</v>
      </c>
      <c r="C7404" s="68" t="s">
        <v>271</v>
      </c>
      <c r="D7404" s="68" t="s">
        <v>531</v>
      </c>
      <c r="E7404" s="68" t="s">
        <v>360</v>
      </c>
      <c r="F7404" s="68" t="s">
        <v>80</v>
      </c>
      <c r="G7404" s="68" t="s">
        <v>395</v>
      </c>
      <c r="H7404" s="68" t="s">
        <v>451</v>
      </c>
      <c r="I7404" s="65">
        <v>1</v>
      </c>
      <c r="J7404" s="65">
        <v>613</v>
      </c>
      <c r="K7404" s="65" t="s">
        <v>397</v>
      </c>
    </row>
    <row r="7405" spans="1:11" ht="12.75" customHeight="1">
      <c r="A7405" s="68" t="s">
        <v>321</v>
      </c>
      <c r="B7405" s="68" t="s">
        <v>468</v>
      </c>
      <c r="C7405" s="68" t="s">
        <v>271</v>
      </c>
      <c r="D7405" s="68" t="s">
        <v>531</v>
      </c>
      <c r="E7405" s="68" t="s">
        <v>360</v>
      </c>
      <c r="F7405" s="68" t="s">
        <v>80</v>
      </c>
      <c r="G7405" s="68" t="s">
        <v>395</v>
      </c>
      <c r="H7405" s="68" t="s">
        <v>365</v>
      </c>
      <c r="I7405" s="65">
        <v>6</v>
      </c>
      <c r="J7405" s="65">
        <v>613</v>
      </c>
      <c r="K7405" s="65" t="s">
        <v>397</v>
      </c>
    </row>
    <row r="7406" spans="1:11" ht="12.75" customHeight="1">
      <c r="A7406" s="68" t="s">
        <v>321</v>
      </c>
      <c r="B7406" s="68" t="s">
        <v>468</v>
      </c>
      <c r="C7406" s="68" t="s">
        <v>271</v>
      </c>
      <c r="D7406" s="68" t="s">
        <v>531</v>
      </c>
      <c r="E7406" s="68" t="s">
        <v>360</v>
      </c>
      <c r="F7406" s="68" t="s">
        <v>80</v>
      </c>
      <c r="G7406" s="68" t="s">
        <v>395</v>
      </c>
      <c r="H7406" s="68" t="s">
        <v>366</v>
      </c>
      <c r="I7406" s="65">
        <v>11</v>
      </c>
      <c r="J7406" s="65">
        <v>613</v>
      </c>
      <c r="K7406" s="65" t="s">
        <v>397</v>
      </c>
    </row>
    <row r="7407" spans="1:11" ht="12.75" customHeight="1">
      <c r="A7407" s="68" t="s">
        <v>321</v>
      </c>
      <c r="B7407" s="68" t="s">
        <v>468</v>
      </c>
      <c r="C7407" s="68" t="s">
        <v>271</v>
      </c>
      <c r="D7407" s="68" t="s">
        <v>531</v>
      </c>
      <c r="E7407" s="68" t="s">
        <v>360</v>
      </c>
      <c r="F7407" s="68" t="s">
        <v>80</v>
      </c>
      <c r="G7407" s="68" t="s">
        <v>395</v>
      </c>
      <c r="H7407" s="68" t="s">
        <v>367</v>
      </c>
      <c r="I7407" s="65">
        <v>30</v>
      </c>
      <c r="J7407" s="65">
        <v>613</v>
      </c>
      <c r="K7407" s="65" t="s">
        <v>397</v>
      </c>
    </row>
    <row r="7408" spans="1:11" ht="12.75" customHeight="1">
      <c r="A7408" s="68" t="s">
        <v>321</v>
      </c>
      <c r="B7408" s="68" t="s">
        <v>468</v>
      </c>
      <c r="C7408" s="68" t="s">
        <v>271</v>
      </c>
      <c r="D7408" s="68" t="s">
        <v>531</v>
      </c>
      <c r="E7408" s="68" t="s">
        <v>360</v>
      </c>
      <c r="F7408" s="68" t="s">
        <v>80</v>
      </c>
      <c r="G7408" s="68" t="s">
        <v>395</v>
      </c>
      <c r="H7408" s="68" t="s">
        <v>247</v>
      </c>
      <c r="I7408" s="65">
        <v>7</v>
      </c>
      <c r="J7408" s="65">
        <v>613</v>
      </c>
      <c r="K7408" s="65" t="s">
        <v>397</v>
      </c>
    </row>
    <row r="7409" spans="1:11" ht="12.75" customHeight="1">
      <c r="A7409" s="68" t="s">
        <v>321</v>
      </c>
      <c r="B7409" s="68" t="s">
        <v>468</v>
      </c>
      <c r="C7409" s="68" t="s">
        <v>271</v>
      </c>
      <c r="D7409" s="68" t="s">
        <v>531</v>
      </c>
      <c r="E7409" s="68" t="s">
        <v>360</v>
      </c>
      <c r="F7409" s="68" t="s">
        <v>80</v>
      </c>
      <c r="G7409" s="68" t="s">
        <v>395</v>
      </c>
      <c r="H7409" s="68" t="s">
        <v>375</v>
      </c>
      <c r="I7409" s="65">
        <v>8</v>
      </c>
      <c r="J7409" s="65">
        <v>613</v>
      </c>
      <c r="K7409" s="65" t="s">
        <v>397</v>
      </c>
    </row>
    <row r="7410" spans="1:11" ht="12.75" customHeight="1">
      <c r="A7410" s="68" t="s">
        <v>321</v>
      </c>
      <c r="B7410" s="68" t="s">
        <v>468</v>
      </c>
      <c r="C7410" s="68" t="s">
        <v>271</v>
      </c>
      <c r="D7410" s="68" t="s">
        <v>531</v>
      </c>
      <c r="E7410" s="68" t="s">
        <v>360</v>
      </c>
      <c r="F7410" s="68" t="s">
        <v>80</v>
      </c>
      <c r="G7410" s="68" t="s">
        <v>395</v>
      </c>
      <c r="H7410" s="68" t="s">
        <v>368</v>
      </c>
      <c r="I7410" s="65">
        <v>7</v>
      </c>
      <c r="J7410" s="65">
        <v>613</v>
      </c>
      <c r="K7410" s="65" t="s">
        <v>397</v>
      </c>
    </row>
    <row r="7411" spans="1:11" ht="12.75" customHeight="1">
      <c r="A7411" s="68" t="s">
        <v>321</v>
      </c>
      <c r="B7411" s="68" t="s">
        <v>468</v>
      </c>
      <c r="C7411" s="68" t="s">
        <v>271</v>
      </c>
      <c r="D7411" s="68" t="s">
        <v>531</v>
      </c>
      <c r="E7411" s="68" t="s">
        <v>360</v>
      </c>
      <c r="F7411" s="68" t="s">
        <v>80</v>
      </c>
      <c r="G7411" s="68" t="s">
        <v>395</v>
      </c>
      <c r="H7411" s="68" t="s">
        <v>491</v>
      </c>
      <c r="I7411" s="65">
        <v>17</v>
      </c>
      <c r="J7411" s="65">
        <v>613</v>
      </c>
      <c r="K7411" s="65" t="s">
        <v>397</v>
      </c>
    </row>
    <row r="7412" spans="1:11" ht="12.75" customHeight="1">
      <c r="A7412" s="68" t="s">
        <v>321</v>
      </c>
      <c r="B7412" s="68" t="s">
        <v>468</v>
      </c>
      <c r="C7412" s="68" t="s">
        <v>271</v>
      </c>
      <c r="D7412" s="68" t="s">
        <v>531</v>
      </c>
      <c r="E7412" s="68" t="s">
        <v>360</v>
      </c>
      <c r="F7412" s="68" t="s">
        <v>80</v>
      </c>
      <c r="G7412" s="68" t="s">
        <v>395</v>
      </c>
      <c r="H7412" s="68" t="s">
        <v>369</v>
      </c>
      <c r="I7412" s="65">
        <v>19</v>
      </c>
      <c r="J7412" s="65">
        <v>613</v>
      </c>
      <c r="K7412" s="65" t="s">
        <v>397</v>
      </c>
    </row>
    <row r="7413" spans="1:11" ht="12.75" customHeight="1">
      <c r="A7413" s="68" t="s">
        <v>321</v>
      </c>
      <c r="B7413" s="68" t="s">
        <v>468</v>
      </c>
      <c r="C7413" s="68" t="s">
        <v>271</v>
      </c>
      <c r="D7413" s="68" t="s">
        <v>531</v>
      </c>
      <c r="E7413" s="68" t="s">
        <v>360</v>
      </c>
      <c r="F7413" s="68" t="s">
        <v>80</v>
      </c>
      <c r="G7413" s="68" t="s">
        <v>395</v>
      </c>
      <c r="H7413" s="68" t="s">
        <v>638</v>
      </c>
      <c r="I7413" s="65">
        <v>31</v>
      </c>
      <c r="J7413" s="65">
        <v>613</v>
      </c>
      <c r="K7413" s="65" t="s">
        <v>397</v>
      </c>
    </row>
    <row r="7414" spans="1:11" ht="12.75" customHeight="1">
      <c r="A7414" s="68" t="s">
        <v>321</v>
      </c>
      <c r="B7414" s="68" t="s">
        <v>468</v>
      </c>
      <c r="C7414" s="68" t="s">
        <v>271</v>
      </c>
      <c r="D7414" s="68" t="s">
        <v>531</v>
      </c>
      <c r="E7414" s="68" t="s">
        <v>360</v>
      </c>
      <c r="F7414" s="68" t="s">
        <v>80</v>
      </c>
      <c r="G7414" s="68" t="s">
        <v>395</v>
      </c>
      <c r="H7414" s="68" t="s">
        <v>451</v>
      </c>
      <c r="I7414" s="65">
        <v>20</v>
      </c>
      <c r="J7414" s="65">
        <v>615</v>
      </c>
      <c r="K7414" s="65" t="s">
        <v>398</v>
      </c>
    </row>
    <row r="7415" spans="1:11" ht="12.75" customHeight="1">
      <c r="A7415" s="68" t="s">
        <v>321</v>
      </c>
      <c r="B7415" s="68" t="s">
        <v>468</v>
      </c>
      <c r="C7415" s="68" t="s">
        <v>271</v>
      </c>
      <c r="D7415" s="68" t="s">
        <v>531</v>
      </c>
      <c r="E7415" s="68" t="s">
        <v>360</v>
      </c>
      <c r="F7415" s="68" t="s">
        <v>80</v>
      </c>
      <c r="G7415" s="68" t="s">
        <v>395</v>
      </c>
      <c r="H7415" s="68" t="s">
        <v>365</v>
      </c>
      <c r="I7415" s="65">
        <v>24</v>
      </c>
      <c r="J7415" s="65">
        <v>615</v>
      </c>
      <c r="K7415" s="65" t="s">
        <v>398</v>
      </c>
    </row>
    <row r="7416" spans="1:11" ht="12.75" customHeight="1">
      <c r="A7416" s="68" t="s">
        <v>321</v>
      </c>
      <c r="B7416" s="68" t="s">
        <v>468</v>
      </c>
      <c r="C7416" s="68" t="s">
        <v>271</v>
      </c>
      <c r="D7416" s="68" t="s">
        <v>531</v>
      </c>
      <c r="E7416" s="68" t="s">
        <v>360</v>
      </c>
      <c r="F7416" s="68" t="s">
        <v>80</v>
      </c>
      <c r="G7416" s="68" t="s">
        <v>395</v>
      </c>
      <c r="H7416" s="68" t="s">
        <v>366</v>
      </c>
      <c r="I7416" s="65">
        <v>13</v>
      </c>
      <c r="J7416" s="65">
        <v>615</v>
      </c>
      <c r="K7416" s="65" t="s">
        <v>398</v>
      </c>
    </row>
    <row r="7417" spans="1:11" ht="12.75" customHeight="1">
      <c r="A7417" s="68" t="s">
        <v>321</v>
      </c>
      <c r="B7417" s="68" t="s">
        <v>468</v>
      </c>
      <c r="C7417" s="68" t="s">
        <v>271</v>
      </c>
      <c r="D7417" s="68" t="s">
        <v>531</v>
      </c>
      <c r="E7417" s="68" t="s">
        <v>360</v>
      </c>
      <c r="F7417" s="68" t="s">
        <v>80</v>
      </c>
      <c r="G7417" s="68" t="s">
        <v>395</v>
      </c>
      <c r="H7417" s="68" t="s">
        <v>367</v>
      </c>
      <c r="I7417" s="65">
        <v>5</v>
      </c>
      <c r="J7417" s="65">
        <v>615</v>
      </c>
      <c r="K7417" s="65" t="s">
        <v>398</v>
      </c>
    </row>
    <row r="7418" spans="1:11" ht="12.75" customHeight="1">
      <c r="A7418" s="68" t="s">
        <v>321</v>
      </c>
      <c r="B7418" s="68" t="s">
        <v>468</v>
      </c>
      <c r="C7418" s="68" t="s">
        <v>271</v>
      </c>
      <c r="D7418" s="68" t="s">
        <v>531</v>
      </c>
      <c r="E7418" s="68" t="s">
        <v>360</v>
      </c>
      <c r="F7418" s="68" t="s">
        <v>80</v>
      </c>
      <c r="G7418" s="68" t="s">
        <v>395</v>
      </c>
      <c r="H7418" s="68" t="s">
        <v>247</v>
      </c>
      <c r="I7418" s="65">
        <v>96</v>
      </c>
      <c r="J7418" s="65">
        <v>615</v>
      </c>
      <c r="K7418" s="65" t="s">
        <v>398</v>
      </c>
    </row>
    <row r="7419" spans="1:11" ht="12.75" customHeight="1">
      <c r="A7419" s="68" t="s">
        <v>321</v>
      </c>
      <c r="B7419" s="68" t="s">
        <v>468</v>
      </c>
      <c r="C7419" s="68" t="s">
        <v>271</v>
      </c>
      <c r="D7419" s="68" t="s">
        <v>531</v>
      </c>
      <c r="E7419" s="68" t="s">
        <v>360</v>
      </c>
      <c r="F7419" s="68" t="s">
        <v>80</v>
      </c>
      <c r="G7419" s="68" t="s">
        <v>395</v>
      </c>
      <c r="H7419" s="68" t="s">
        <v>375</v>
      </c>
      <c r="I7419" s="65">
        <v>349</v>
      </c>
      <c r="J7419" s="65">
        <v>615</v>
      </c>
      <c r="K7419" s="65" t="s">
        <v>398</v>
      </c>
    </row>
    <row r="7420" spans="1:11" ht="12.75" customHeight="1">
      <c r="A7420" s="68" t="s">
        <v>321</v>
      </c>
      <c r="B7420" s="68" t="s">
        <v>468</v>
      </c>
      <c r="C7420" s="68" t="s">
        <v>271</v>
      </c>
      <c r="D7420" s="68" t="s">
        <v>531</v>
      </c>
      <c r="E7420" s="68" t="s">
        <v>360</v>
      </c>
      <c r="F7420" s="68" t="s">
        <v>80</v>
      </c>
      <c r="G7420" s="68" t="s">
        <v>395</v>
      </c>
      <c r="H7420" s="68" t="s">
        <v>368</v>
      </c>
      <c r="I7420" s="65">
        <v>179</v>
      </c>
      <c r="J7420" s="65">
        <v>615</v>
      </c>
      <c r="K7420" s="65" t="s">
        <v>398</v>
      </c>
    </row>
    <row r="7421" spans="1:11" ht="12.75" customHeight="1">
      <c r="A7421" s="68" t="s">
        <v>321</v>
      </c>
      <c r="B7421" s="68" t="s">
        <v>468</v>
      </c>
      <c r="C7421" s="68" t="s">
        <v>271</v>
      </c>
      <c r="D7421" s="68" t="s">
        <v>531</v>
      </c>
      <c r="E7421" s="68" t="s">
        <v>360</v>
      </c>
      <c r="F7421" s="68" t="s">
        <v>80</v>
      </c>
      <c r="G7421" s="68" t="s">
        <v>395</v>
      </c>
      <c r="H7421" s="68" t="s">
        <v>491</v>
      </c>
      <c r="I7421" s="65">
        <v>290</v>
      </c>
      <c r="J7421" s="65">
        <v>615</v>
      </c>
      <c r="K7421" s="65" t="s">
        <v>398</v>
      </c>
    </row>
    <row r="7422" spans="1:11" ht="12.75" customHeight="1">
      <c r="A7422" s="68" t="s">
        <v>321</v>
      </c>
      <c r="B7422" s="68" t="s">
        <v>468</v>
      </c>
      <c r="C7422" s="68" t="s">
        <v>271</v>
      </c>
      <c r="D7422" s="68" t="s">
        <v>531</v>
      </c>
      <c r="E7422" s="68" t="s">
        <v>360</v>
      </c>
      <c r="F7422" s="68" t="s">
        <v>80</v>
      </c>
      <c r="G7422" s="68" t="s">
        <v>395</v>
      </c>
      <c r="H7422" s="68" t="s">
        <v>369</v>
      </c>
      <c r="I7422" s="65">
        <v>398</v>
      </c>
      <c r="J7422" s="65">
        <v>615</v>
      </c>
      <c r="K7422" s="65" t="s">
        <v>398</v>
      </c>
    </row>
    <row r="7423" spans="1:11" ht="12.75" customHeight="1">
      <c r="A7423" s="68" t="s">
        <v>321</v>
      </c>
      <c r="B7423" s="68" t="s">
        <v>468</v>
      </c>
      <c r="C7423" s="68" t="s">
        <v>271</v>
      </c>
      <c r="D7423" s="68" t="s">
        <v>531</v>
      </c>
      <c r="E7423" s="68" t="s">
        <v>360</v>
      </c>
      <c r="F7423" s="68" t="s">
        <v>80</v>
      </c>
      <c r="G7423" s="68" t="s">
        <v>395</v>
      </c>
      <c r="H7423" s="68" t="s">
        <v>638</v>
      </c>
      <c r="I7423" s="65">
        <v>469</v>
      </c>
      <c r="J7423" s="65">
        <v>615</v>
      </c>
      <c r="K7423" s="65" t="s">
        <v>398</v>
      </c>
    </row>
    <row r="7424" spans="1:11" ht="12.75" customHeight="1">
      <c r="A7424" s="68" t="s">
        <v>321</v>
      </c>
      <c r="B7424" s="68" t="s">
        <v>468</v>
      </c>
      <c r="C7424" s="68" t="s">
        <v>271</v>
      </c>
      <c r="D7424" s="68" t="s">
        <v>531</v>
      </c>
      <c r="E7424" s="68" t="s">
        <v>360</v>
      </c>
      <c r="F7424" s="68" t="s">
        <v>80</v>
      </c>
      <c r="G7424" s="68" t="s">
        <v>395</v>
      </c>
      <c r="H7424" s="68" t="s">
        <v>451</v>
      </c>
      <c r="I7424" s="65">
        <v>2</v>
      </c>
      <c r="J7424" s="65">
        <v>611</v>
      </c>
      <c r="K7424" s="65" t="s">
        <v>399</v>
      </c>
    </row>
    <row r="7425" spans="1:11" ht="12.75" customHeight="1">
      <c r="A7425" s="68" t="s">
        <v>321</v>
      </c>
      <c r="B7425" s="68" t="s">
        <v>468</v>
      </c>
      <c r="C7425" s="68" t="s">
        <v>271</v>
      </c>
      <c r="D7425" s="68" t="s">
        <v>531</v>
      </c>
      <c r="E7425" s="68" t="s">
        <v>360</v>
      </c>
      <c r="F7425" s="68" t="s">
        <v>80</v>
      </c>
      <c r="G7425" s="68" t="s">
        <v>395</v>
      </c>
      <c r="H7425" s="68" t="s">
        <v>365</v>
      </c>
      <c r="I7425" s="65">
        <v>3</v>
      </c>
      <c r="J7425" s="65">
        <v>611</v>
      </c>
      <c r="K7425" s="65" t="s">
        <v>399</v>
      </c>
    </row>
    <row r="7426" spans="1:11" ht="12.75" customHeight="1">
      <c r="A7426" s="68" t="s">
        <v>321</v>
      </c>
      <c r="B7426" s="68" t="s">
        <v>468</v>
      </c>
      <c r="C7426" s="68" t="s">
        <v>271</v>
      </c>
      <c r="D7426" s="68" t="s">
        <v>531</v>
      </c>
      <c r="E7426" s="68" t="s">
        <v>360</v>
      </c>
      <c r="F7426" s="68" t="s">
        <v>80</v>
      </c>
      <c r="G7426" s="68" t="s">
        <v>395</v>
      </c>
      <c r="H7426" s="68" t="s">
        <v>366</v>
      </c>
      <c r="I7426" s="65">
        <v>1</v>
      </c>
      <c r="J7426" s="65">
        <v>611</v>
      </c>
      <c r="K7426" s="65" t="s">
        <v>399</v>
      </c>
    </row>
    <row r="7427" spans="1:11" ht="12.75" customHeight="1">
      <c r="A7427" s="68" t="s">
        <v>321</v>
      </c>
      <c r="B7427" s="68" t="s">
        <v>468</v>
      </c>
      <c r="C7427" s="68" t="s">
        <v>271</v>
      </c>
      <c r="D7427" s="68" t="s">
        <v>531</v>
      </c>
      <c r="E7427" s="68" t="s">
        <v>360</v>
      </c>
      <c r="F7427" s="68" t="s">
        <v>80</v>
      </c>
      <c r="G7427" s="68" t="s">
        <v>395</v>
      </c>
      <c r="H7427" s="68" t="s">
        <v>367</v>
      </c>
      <c r="I7427" s="65">
        <v>1</v>
      </c>
      <c r="J7427" s="65">
        <v>611</v>
      </c>
      <c r="K7427" s="65" t="s">
        <v>399</v>
      </c>
    </row>
    <row r="7428" spans="1:11" ht="12.75" customHeight="1">
      <c r="A7428" s="68" t="s">
        <v>321</v>
      </c>
      <c r="B7428" s="68" t="s">
        <v>468</v>
      </c>
      <c r="C7428" s="68" t="s">
        <v>271</v>
      </c>
      <c r="D7428" s="68" t="s">
        <v>531</v>
      </c>
      <c r="E7428" s="68" t="s">
        <v>360</v>
      </c>
      <c r="F7428" s="68" t="s">
        <v>80</v>
      </c>
      <c r="G7428" s="68" t="s">
        <v>395</v>
      </c>
      <c r="H7428" s="68" t="s">
        <v>247</v>
      </c>
      <c r="I7428" s="65">
        <v>14</v>
      </c>
      <c r="J7428" s="65">
        <v>611</v>
      </c>
      <c r="K7428" s="65" t="s">
        <v>399</v>
      </c>
    </row>
    <row r="7429" spans="1:11" ht="12.75" customHeight="1">
      <c r="A7429" s="68" t="s">
        <v>321</v>
      </c>
      <c r="B7429" s="68" t="s">
        <v>468</v>
      </c>
      <c r="C7429" s="68" t="s">
        <v>271</v>
      </c>
      <c r="D7429" s="68" t="s">
        <v>531</v>
      </c>
      <c r="E7429" s="68" t="s">
        <v>360</v>
      </c>
      <c r="F7429" s="68" t="s">
        <v>80</v>
      </c>
      <c r="G7429" s="68" t="s">
        <v>395</v>
      </c>
      <c r="H7429" s="68" t="s">
        <v>375</v>
      </c>
      <c r="I7429" s="65">
        <v>32</v>
      </c>
      <c r="J7429" s="65">
        <v>611</v>
      </c>
      <c r="K7429" s="65" t="s">
        <v>399</v>
      </c>
    </row>
    <row r="7430" spans="1:11" ht="12.75" customHeight="1">
      <c r="A7430" s="68" t="s">
        <v>321</v>
      </c>
      <c r="B7430" s="68" t="s">
        <v>468</v>
      </c>
      <c r="C7430" s="68" t="s">
        <v>271</v>
      </c>
      <c r="D7430" s="68" t="s">
        <v>531</v>
      </c>
      <c r="E7430" s="68" t="s">
        <v>360</v>
      </c>
      <c r="F7430" s="68" t="s">
        <v>80</v>
      </c>
      <c r="G7430" s="68" t="s">
        <v>395</v>
      </c>
      <c r="H7430" s="68" t="s">
        <v>368</v>
      </c>
      <c r="I7430" s="65">
        <v>26</v>
      </c>
      <c r="J7430" s="65">
        <v>611</v>
      </c>
      <c r="K7430" s="65" t="s">
        <v>399</v>
      </c>
    </row>
    <row r="7431" spans="1:11" ht="12.75" customHeight="1">
      <c r="A7431" s="68" t="s">
        <v>321</v>
      </c>
      <c r="B7431" s="68" t="s">
        <v>468</v>
      </c>
      <c r="C7431" s="68" t="s">
        <v>271</v>
      </c>
      <c r="D7431" s="68" t="s">
        <v>531</v>
      </c>
      <c r="E7431" s="68" t="s">
        <v>360</v>
      </c>
      <c r="F7431" s="68" t="s">
        <v>80</v>
      </c>
      <c r="G7431" s="68" t="s">
        <v>395</v>
      </c>
      <c r="H7431" s="68" t="s">
        <v>491</v>
      </c>
      <c r="I7431" s="65">
        <v>30</v>
      </c>
      <c r="J7431" s="65">
        <v>611</v>
      </c>
      <c r="K7431" s="65" t="s">
        <v>399</v>
      </c>
    </row>
    <row r="7432" spans="1:11" ht="12.75" customHeight="1">
      <c r="A7432" s="68" t="s">
        <v>321</v>
      </c>
      <c r="B7432" s="68" t="s">
        <v>468</v>
      </c>
      <c r="C7432" s="68" t="s">
        <v>271</v>
      </c>
      <c r="D7432" s="68" t="s">
        <v>531</v>
      </c>
      <c r="E7432" s="68" t="s">
        <v>360</v>
      </c>
      <c r="F7432" s="68" t="s">
        <v>80</v>
      </c>
      <c r="G7432" s="68" t="s">
        <v>395</v>
      </c>
      <c r="H7432" s="68" t="s">
        <v>369</v>
      </c>
      <c r="I7432" s="65">
        <v>21</v>
      </c>
      <c r="J7432" s="65">
        <v>611</v>
      </c>
      <c r="K7432" s="65" t="s">
        <v>399</v>
      </c>
    </row>
    <row r="7433" spans="1:11" ht="12.75" customHeight="1">
      <c r="A7433" s="68" t="s">
        <v>321</v>
      </c>
      <c r="B7433" s="68" t="s">
        <v>468</v>
      </c>
      <c r="C7433" s="68" t="s">
        <v>271</v>
      </c>
      <c r="D7433" s="68" t="s">
        <v>531</v>
      </c>
      <c r="E7433" s="68" t="s">
        <v>360</v>
      </c>
      <c r="F7433" s="68" t="s">
        <v>80</v>
      </c>
      <c r="G7433" s="68" t="s">
        <v>395</v>
      </c>
      <c r="H7433" s="68" t="s">
        <v>638</v>
      </c>
      <c r="I7433" s="65">
        <v>27</v>
      </c>
      <c r="J7433" s="65">
        <v>611</v>
      </c>
      <c r="K7433" s="65" t="s">
        <v>399</v>
      </c>
    </row>
    <row r="7434" spans="1:11" ht="12.75" customHeight="1">
      <c r="A7434" s="68" t="s">
        <v>321</v>
      </c>
      <c r="B7434" s="68" t="s">
        <v>468</v>
      </c>
      <c r="C7434" s="68" t="s">
        <v>271</v>
      </c>
      <c r="D7434" s="68" t="s">
        <v>531</v>
      </c>
      <c r="E7434" s="68" t="s">
        <v>360</v>
      </c>
      <c r="F7434" s="68" t="s">
        <v>80</v>
      </c>
      <c r="G7434" s="68" t="s">
        <v>395</v>
      </c>
      <c r="H7434" s="68" t="s">
        <v>451</v>
      </c>
      <c r="I7434" s="65">
        <v>2</v>
      </c>
      <c r="J7434" s="65">
        <v>612</v>
      </c>
      <c r="K7434" s="65" t="s">
        <v>506</v>
      </c>
    </row>
    <row r="7435" spans="1:11" ht="12.75" customHeight="1">
      <c r="A7435" s="68" t="s">
        <v>321</v>
      </c>
      <c r="B7435" s="68" t="s">
        <v>468</v>
      </c>
      <c r="C7435" s="68" t="s">
        <v>271</v>
      </c>
      <c r="D7435" s="68" t="s">
        <v>531</v>
      </c>
      <c r="E7435" s="68" t="s">
        <v>360</v>
      </c>
      <c r="F7435" s="68" t="s">
        <v>80</v>
      </c>
      <c r="G7435" s="68" t="s">
        <v>395</v>
      </c>
      <c r="H7435" s="68" t="s">
        <v>365</v>
      </c>
      <c r="I7435" s="65">
        <v>1</v>
      </c>
      <c r="J7435" s="65">
        <v>612</v>
      </c>
      <c r="K7435" s="65" t="s">
        <v>506</v>
      </c>
    </row>
    <row r="7436" spans="1:11" ht="12.75" customHeight="1">
      <c r="A7436" s="68" t="s">
        <v>321</v>
      </c>
      <c r="B7436" s="68" t="s">
        <v>468</v>
      </c>
      <c r="C7436" s="68" t="s">
        <v>271</v>
      </c>
      <c r="D7436" s="68" t="s">
        <v>531</v>
      </c>
      <c r="E7436" s="68" t="s">
        <v>360</v>
      </c>
      <c r="F7436" s="68" t="s">
        <v>80</v>
      </c>
      <c r="G7436" s="68" t="s">
        <v>395</v>
      </c>
      <c r="H7436" s="68" t="s">
        <v>366</v>
      </c>
      <c r="I7436" s="65">
        <v>2</v>
      </c>
      <c r="J7436" s="65">
        <v>612</v>
      </c>
      <c r="K7436" s="65" t="s">
        <v>506</v>
      </c>
    </row>
    <row r="7437" spans="1:11" ht="12.75" customHeight="1">
      <c r="A7437" s="68" t="s">
        <v>321</v>
      </c>
      <c r="B7437" s="68" t="s">
        <v>468</v>
      </c>
      <c r="C7437" s="68" t="s">
        <v>271</v>
      </c>
      <c r="D7437" s="68" t="s">
        <v>531</v>
      </c>
      <c r="E7437" s="68" t="s">
        <v>360</v>
      </c>
      <c r="F7437" s="68" t="s">
        <v>80</v>
      </c>
      <c r="G7437" s="68" t="s">
        <v>395</v>
      </c>
      <c r="H7437" s="68" t="s">
        <v>247</v>
      </c>
      <c r="I7437" s="65">
        <v>3</v>
      </c>
      <c r="J7437" s="65">
        <v>612</v>
      </c>
      <c r="K7437" s="65" t="s">
        <v>506</v>
      </c>
    </row>
    <row r="7438" spans="1:11" ht="12.75" customHeight="1">
      <c r="A7438" s="68" t="s">
        <v>321</v>
      </c>
      <c r="B7438" s="68" t="s">
        <v>468</v>
      </c>
      <c r="C7438" s="68" t="s">
        <v>271</v>
      </c>
      <c r="D7438" s="68" t="s">
        <v>531</v>
      </c>
      <c r="E7438" s="68" t="s">
        <v>360</v>
      </c>
      <c r="F7438" s="68" t="s">
        <v>80</v>
      </c>
      <c r="G7438" s="68" t="s">
        <v>395</v>
      </c>
      <c r="H7438" s="68" t="s">
        <v>375</v>
      </c>
      <c r="I7438" s="65">
        <v>2</v>
      </c>
      <c r="J7438" s="65">
        <v>612</v>
      </c>
      <c r="K7438" s="65" t="s">
        <v>506</v>
      </c>
    </row>
    <row r="7439" spans="1:11" ht="12.75" customHeight="1">
      <c r="A7439" s="68" t="s">
        <v>321</v>
      </c>
      <c r="B7439" s="68" t="s">
        <v>468</v>
      </c>
      <c r="C7439" s="68" t="s">
        <v>271</v>
      </c>
      <c r="D7439" s="68" t="s">
        <v>531</v>
      </c>
      <c r="E7439" s="68" t="s">
        <v>360</v>
      </c>
      <c r="F7439" s="68" t="s">
        <v>80</v>
      </c>
      <c r="G7439" s="68" t="s">
        <v>395</v>
      </c>
      <c r="H7439" s="68" t="s">
        <v>368</v>
      </c>
      <c r="I7439" s="65">
        <v>9</v>
      </c>
      <c r="J7439" s="65">
        <v>612</v>
      </c>
      <c r="K7439" s="65" t="s">
        <v>506</v>
      </c>
    </row>
    <row r="7440" spans="1:11" ht="12.75" customHeight="1">
      <c r="A7440" s="68" t="s">
        <v>321</v>
      </c>
      <c r="B7440" s="68" t="s">
        <v>468</v>
      </c>
      <c r="C7440" s="68" t="s">
        <v>271</v>
      </c>
      <c r="D7440" s="68" t="s">
        <v>531</v>
      </c>
      <c r="E7440" s="68" t="s">
        <v>360</v>
      </c>
      <c r="F7440" s="68" t="s">
        <v>80</v>
      </c>
      <c r="G7440" s="68" t="s">
        <v>395</v>
      </c>
      <c r="H7440" s="68" t="s">
        <v>491</v>
      </c>
      <c r="I7440" s="65">
        <v>4</v>
      </c>
      <c r="J7440" s="65">
        <v>612</v>
      </c>
      <c r="K7440" s="65" t="s">
        <v>506</v>
      </c>
    </row>
    <row r="7441" spans="1:11" ht="12.75" customHeight="1">
      <c r="A7441" s="68" t="s">
        <v>321</v>
      </c>
      <c r="B7441" s="68" t="s">
        <v>468</v>
      </c>
      <c r="C7441" s="68" t="s">
        <v>271</v>
      </c>
      <c r="D7441" s="68" t="s">
        <v>531</v>
      </c>
      <c r="E7441" s="68" t="s">
        <v>360</v>
      </c>
      <c r="F7441" s="68" t="s">
        <v>80</v>
      </c>
      <c r="G7441" s="68" t="s">
        <v>395</v>
      </c>
      <c r="H7441" s="68" t="s">
        <v>369</v>
      </c>
      <c r="I7441" s="65">
        <v>5</v>
      </c>
      <c r="J7441" s="65">
        <v>612</v>
      </c>
      <c r="K7441" s="65" t="s">
        <v>506</v>
      </c>
    </row>
    <row r="7442" spans="1:11" ht="12.75" customHeight="1">
      <c r="A7442" s="68" t="s">
        <v>321</v>
      </c>
      <c r="B7442" s="68" t="s">
        <v>468</v>
      </c>
      <c r="C7442" s="68" t="s">
        <v>271</v>
      </c>
      <c r="D7442" s="68" t="s">
        <v>531</v>
      </c>
      <c r="E7442" s="68" t="s">
        <v>360</v>
      </c>
      <c r="F7442" s="68" t="s">
        <v>80</v>
      </c>
      <c r="G7442" s="68" t="s">
        <v>395</v>
      </c>
      <c r="H7442" s="68" t="s">
        <v>638</v>
      </c>
      <c r="I7442" s="65">
        <v>8</v>
      </c>
      <c r="J7442" s="65">
        <v>612</v>
      </c>
      <c r="K7442" s="65" t="s">
        <v>506</v>
      </c>
    </row>
    <row r="7443" spans="1:11" ht="12.75" customHeight="1">
      <c r="A7443" s="68" t="s">
        <v>321</v>
      </c>
      <c r="B7443" s="68" t="s">
        <v>468</v>
      </c>
      <c r="C7443" s="68" t="s">
        <v>271</v>
      </c>
      <c r="D7443" s="68" t="s">
        <v>531</v>
      </c>
      <c r="E7443" s="68" t="s">
        <v>360</v>
      </c>
      <c r="F7443" s="68" t="s">
        <v>80</v>
      </c>
      <c r="G7443" s="68" t="s">
        <v>395</v>
      </c>
      <c r="H7443" s="68" t="s">
        <v>404</v>
      </c>
      <c r="I7443" s="65">
        <v>1</v>
      </c>
      <c r="J7443" s="65">
        <v>608</v>
      </c>
      <c r="K7443" s="65" t="s">
        <v>507</v>
      </c>
    </row>
    <row r="7444" spans="1:11" ht="12.75" customHeight="1">
      <c r="A7444" s="68" t="s">
        <v>321</v>
      </c>
      <c r="B7444" s="68" t="s">
        <v>468</v>
      </c>
      <c r="C7444" s="68" t="s">
        <v>271</v>
      </c>
      <c r="D7444" s="68" t="s">
        <v>531</v>
      </c>
      <c r="E7444" s="68" t="s">
        <v>360</v>
      </c>
      <c r="F7444" s="68" t="s">
        <v>80</v>
      </c>
      <c r="G7444" s="68" t="s">
        <v>395</v>
      </c>
      <c r="H7444" s="68" t="s">
        <v>362</v>
      </c>
      <c r="I7444" s="65">
        <v>38</v>
      </c>
      <c r="J7444" s="65">
        <v>608</v>
      </c>
      <c r="K7444" s="65" t="s">
        <v>507</v>
      </c>
    </row>
    <row r="7445" spans="1:11" ht="12.75" customHeight="1">
      <c r="A7445" s="68" t="s">
        <v>321</v>
      </c>
      <c r="B7445" s="68" t="s">
        <v>468</v>
      </c>
      <c r="C7445" s="68" t="s">
        <v>271</v>
      </c>
      <c r="D7445" s="68" t="s">
        <v>531</v>
      </c>
      <c r="E7445" s="68" t="s">
        <v>360</v>
      </c>
      <c r="F7445" s="68" t="s">
        <v>80</v>
      </c>
      <c r="G7445" s="68" t="s">
        <v>395</v>
      </c>
      <c r="H7445" s="68" t="s">
        <v>363</v>
      </c>
      <c r="I7445" s="65">
        <v>46</v>
      </c>
      <c r="J7445" s="65">
        <v>608</v>
      </c>
      <c r="K7445" s="65" t="s">
        <v>507</v>
      </c>
    </row>
    <row r="7446" spans="1:11" ht="12.75" customHeight="1">
      <c r="A7446" s="68" t="s">
        <v>321</v>
      </c>
      <c r="B7446" s="68" t="s">
        <v>468</v>
      </c>
      <c r="C7446" s="68" t="s">
        <v>271</v>
      </c>
      <c r="D7446" s="68" t="s">
        <v>531</v>
      </c>
      <c r="E7446" s="68" t="s">
        <v>360</v>
      </c>
      <c r="F7446" s="68" t="s">
        <v>80</v>
      </c>
      <c r="G7446" s="68" t="s">
        <v>395</v>
      </c>
      <c r="H7446" s="68" t="s">
        <v>364</v>
      </c>
      <c r="I7446" s="65">
        <v>18</v>
      </c>
      <c r="J7446" s="65">
        <v>608</v>
      </c>
      <c r="K7446" s="65" t="s">
        <v>507</v>
      </c>
    </row>
    <row r="7447" spans="1:11" ht="12.75" customHeight="1">
      <c r="A7447" s="68" t="s">
        <v>321</v>
      </c>
      <c r="B7447" s="68" t="s">
        <v>468</v>
      </c>
      <c r="C7447" s="68" t="s">
        <v>271</v>
      </c>
      <c r="D7447" s="68" t="s">
        <v>531</v>
      </c>
      <c r="E7447" s="68" t="s">
        <v>360</v>
      </c>
      <c r="F7447" s="68" t="s">
        <v>80</v>
      </c>
      <c r="G7447" s="68" t="s">
        <v>395</v>
      </c>
      <c r="H7447" s="68" t="s">
        <v>365</v>
      </c>
      <c r="I7447" s="65">
        <v>2</v>
      </c>
      <c r="J7447" s="65">
        <v>608</v>
      </c>
      <c r="K7447" s="65" t="s">
        <v>507</v>
      </c>
    </row>
    <row r="7448" spans="1:11" ht="12.75" customHeight="1">
      <c r="A7448" s="68" t="s">
        <v>321</v>
      </c>
      <c r="B7448" s="68" t="s">
        <v>468</v>
      </c>
      <c r="C7448" s="68" t="s">
        <v>271</v>
      </c>
      <c r="D7448" s="68" t="s">
        <v>531</v>
      </c>
      <c r="E7448" s="68" t="s">
        <v>360</v>
      </c>
      <c r="F7448" s="68" t="s">
        <v>80</v>
      </c>
      <c r="G7448" s="68" t="s">
        <v>395</v>
      </c>
      <c r="H7448" s="68" t="s">
        <v>366</v>
      </c>
      <c r="I7448" s="65">
        <v>8</v>
      </c>
      <c r="J7448" s="65">
        <v>608</v>
      </c>
      <c r="K7448" s="65" t="s">
        <v>507</v>
      </c>
    </row>
    <row r="7449" spans="1:11" ht="12.75" customHeight="1">
      <c r="A7449" s="68" t="s">
        <v>321</v>
      </c>
      <c r="B7449" s="68" t="s">
        <v>468</v>
      </c>
      <c r="C7449" s="68" t="s">
        <v>271</v>
      </c>
      <c r="D7449" s="68" t="s">
        <v>531</v>
      </c>
      <c r="E7449" s="68" t="s">
        <v>360</v>
      </c>
      <c r="F7449" s="68" t="s">
        <v>80</v>
      </c>
      <c r="G7449" s="68" t="s">
        <v>395</v>
      </c>
      <c r="H7449" s="68" t="s">
        <v>367</v>
      </c>
      <c r="I7449" s="65">
        <v>2</v>
      </c>
      <c r="J7449" s="65">
        <v>608</v>
      </c>
      <c r="K7449" s="65" t="s">
        <v>507</v>
      </c>
    </row>
    <row r="7450" spans="1:11" ht="12.75" customHeight="1">
      <c r="A7450" s="68" t="s">
        <v>321</v>
      </c>
      <c r="B7450" s="68" t="s">
        <v>468</v>
      </c>
      <c r="C7450" s="68" t="s">
        <v>271</v>
      </c>
      <c r="D7450" s="68" t="s">
        <v>531</v>
      </c>
      <c r="E7450" s="68" t="s">
        <v>360</v>
      </c>
      <c r="F7450" s="68" t="s">
        <v>80</v>
      </c>
      <c r="G7450" s="68" t="s">
        <v>395</v>
      </c>
      <c r="H7450" s="68" t="s">
        <v>247</v>
      </c>
      <c r="I7450" s="65">
        <v>8</v>
      </c>
      <c r="J7450" s="65">
        <v>608</v>
      </c>
      <c r="K7450" s="65" t="s">
        <v>507</v>
      </c>
    </row>
    <row r="7451" spans="1:11" ht="12.75" customHeight="1">
      <c r="A7451" s="68" t="s">
        <v>321</v>
      </c>
      <c r="B7451" s="68" t="s">
        <v>468</v>
      </c>
      <c r="C7451" s="68" t="s">
        <v>271</v>
      </c>
      <c r="D7451" s="68" t="s">
        <v>531</v>
      </c>
      <c r="E7451" s="68" t="s">
        <v>360</v>
      </c>
      <c r="F7451" s="68" t="s">
        <v>80</v>
      </c>
      <c r="G7451" s="68" t="s">
        <v>395</v>
      </c>
      <c r="H7451" s="68" t="s">
        <v>375</v>
      </c>
      <c r="I7451" s="65">
        <v>23</v>
      </c>
      <c r="J7451" s="65">
        <v>608</v>
      </c>
      <c r="K7451" s="65" t="s">
        <v>507</v>
      </c>
    </row>
    <row r="7452" spans="1:11" ht="12.75" customHeight="1">
      <c r="A7452" s="68" t="s">
        <v>321</v>
      </c>
      <c r="B7452" s="68" t="s">
        <v>468</v>
      </c>
      <c r="C7452" s="68" t="s">
        <v>271</v>
      </c>
      <c r="D7452" s="68" t="s">
        <v>531</v>
      </c>
      <c r="E7452" s="68" t="s">
        <v>360</v>
      </c>
      <c r="F7452" s="68" t="s">
        <v>80</v>
      </c>
      <c r="G7452" s="68" t="s">
        <v>395</v>
      </c>
      <c r="H7452" s="68" t="s">
        <v>368</v>
      </c>
      <c r="I7452" s="65">
        <v>5</v>
      </c>
      <c r="J7452" s="65">
        <v>608</v>
      </c>
      <c r="K7452" s="65" t="s">
        <v>507</v>
      </c>
    </row>
    <row r="7453" spans="1:11" ht="12.75" customHeight="1">
      <c r="A7453" s="68" t="s">
        <v>321</v>
      </c>
      <c r="B7453" s="68" t="s">
        <v>468</v>
      </c>
      <c r="C7453" s="68" t="s">
        <v>271</v>
      </c>
      <c r="D7453" s="68" t="s">
        <v>531</v>
      </c>
      <c r="E7453" s="68" t="s">
        <v>360</v>
      </c>
      <c r="F7453" s="68" t="s">
        <v>80</v>
      </c>
      <c r="G7453" s="68" t="s">
        <v>395</v>
      </c>
      <c r="H7453" s="68" t="s">
        <v>638</v>
      </c>
      <c r="I7453" s="65">
        <v>28</v>
      </c>
      <c r="J7453" s="65">
        <v>608</v>
      </c>
      <c r="K7453" s="65" t="s">
        <v>507</v>
      </c>
    </row>
    <row r="7454" spans="1:11" ht="12.75" customHeight="1">
      <c r="A7454" s="68" t="s">
        <v>321</v>
      </c>
      <c r="B7454" s="68" t="s">
        <v>468</v>
      </c>
      <c r="C7454" s="68" t="s">
        <v>271</v>
      </c>
      <c r="D7454" s="68" t="s">
        <v>531</v>
      </c>
      <c r="E7454" s="68" t="s">
        <v>360</v>
      </c>
      <c r="F7454" s="68" t="s">
        <v>80</v>
      </c>
      <c r="G7454" s="68" t="s">
        <v>395</v>
      </c>
      <c r="H7454" s="68" t="s">
        <v>491</v>
      </c>
      <c r="I7454" s="65">
        <v>29</v>
      </c>
      <c r="J7454" s="65">
        <v>609</v>
      </c>
      <c r="K7454" s="65" t="s">
        <v>252</v>
      </c>
    </row>
    <row r="7455" spans="1:11" ht="12.75" customHeight="1">
      <c r="A7455" s="68" t="s">
        <v>321</v>
      </c>
      <c r="B7455" s="68" t="s">
        <v>468</v>
      </c>
      <c r="C7455" s="68" t="s">
        <v>271</v>
      </c>
      <c r="D7455" s="68" t="s">
        <v>531</v>
      </c>
      <c r="E7455" s="68" t="s">
        <v>360</v>
      </c>
      <c r="F7455" s="68" t="s">
        <v>80</v>
      </c>
      <c r="G7455" s="68" t="s">
        <v>395</v>
      </c>
      <c r="H7455" s="68" t="s">
        <v>369</v>
      </c>
      <c r="I7455" s="65">
        <v>17</v>
      </c>
      <c r="J7455" s="65">
        <v>609</v>
      </c>
      <c r="K7455" s="65" t="s">
        <v>252</v>
      </c>
    </row>
    <row r="7456" spans="1:11" ht="12.75" customHeight="1">
      <c r="A7456" s="68" t="s">
        <v>321</v>
      </c>
      <c r="B7456" s="68" t="s">
        <v>468</v>
      </c>
      <c r="C7456" s="68" t="s">
        <v>271</v>
      </c>
      <c r="D7456" s="68" t="s">
        <v>531</v>
      </c>
      <c r="E7456" s="68" t="s">
        <v>360</v>
      </c>
      <c r="F7456" s="68" t="s">
        <v>80</v>
      </c>
      <c r="G7456" s="68" t="s">
        <v>395</v>
      </c>
      <c r="H7456" s="68" t="s">
        <v>638</v>
      </c>
      <c r="I7456" s="65">
        <v>7</v>
      </c>
      <c r="J7456" s="65">
        <v>609</v>
      </c>
      <c r="K7456" s="65" t="s">
        <v>252</v>
      </c>
    </row>
    <row r="7457" spans="1:11" ht="12.75" customHeight="1">
      <c r="A7457" s="68" t="s">
        <v>321</v>
      </c>
      <c r="B7457" s="68" t="s">
        <v>468</v>
      </c>
      <c r="C7457" s="68" t="s">
        <v>271</v>
      </c>
      <c r="D7457" s="68" t="s">
        <v>531</v>
      </c>
      <c r="E7457" s="68" t="s">
        <v>360</v>
      </c>
      <c r="F7457" s="68" t="s">
        <v>80</v>
      </c>
      <c r="G7457" s="68" t="s">
        <v>395</v>
      </c>
      <c r="H7457" s="68" t="s">
        <v>366</v>
      </c>
      <c r="I7457" s="65">
        <v>2</v>
      </c>
      <c r="J7457" s="65">
        <v>448</v>
      </c>
      <c r="K7457" s="65" t="s">
        <v>400</v>
      </c>
    </row>
    <row r="7458" spans="1:11" ht="12.75" customHeight="1">
      <c r="A7458" s="68" t="s">
        <v>321</v>
      </c>
      <c r="B7458" s="68" t="s">
        <v>468</v>
      </c>
      <c r="C7458" s="68" t="s">
        <v>271</v>
      </c>
      <c r="D7458" s="68" t="s">
        <v>531</v>
      </c>
      <c r="E7458" s="68" t="s">
        <v>360</v>
      </c>
      <c r="F7458" s="68" t="s">
        <v>80</v>
      </c>
      <c r="G7458" s="68" t="s">
        <v>395</v>
      </c>
      <c r="H7458" s="68" t="s">
        <v>247</v>
      </c>
      <c r="I7458" s="65">
        <v>1</v>
      </c>
      <c r="J7458" s="65">
        <v>448</v>
      </c>
      <c r="K7458" s="65" t="s">
        <v>400</v>
      </c>
    </row>
    <row r="7459" spans="1:11" ht="12.75" customHeight="1">
      <c r="A7459" s="68" t="s">
        <v>321</v>
      </c>
      <c r="B7459" s="68" t="s">
        <v>468</v>
      </c>
      <c r="C7459" s="68" t="s">
        <v>271</v>
      </c>
      <c r="D7459" s="68" t="s">
        <v>531</v>
      </c>
      <c r="E7459" s="68" t="s">
        <v>360</v>
      </c>
      <c r="F7459" s="68" t="s">
        <v>80</v>
      </c>
      <c r="G7459" s="68" t="s">
        <v>395</v>
      </c>
      <c r="H7459" s="68" t="s">
        <v>375</v>
      </c>
      <c r="I7459" s="65">
        <v>2</v>
      </c>
      <c r="J7459" s="65">
        <v>448</v>
      </c>
      <c r="K7459" s="65" t="s">
        <v>400</v>
      </c>
    </row>
    <row r="7460" spans="1:11" ht="12.75" customHeight="1">
      <c r="A7460" s="68" t="s">
        <v>321</v>
      </c>
      <c r="B7460" s="68" t="s">
        <v>468</v>
      </c>
      <c r="C7460" s="68" t="s">
        <v>271</v>
      </c>
      <c r="D7460" s="68" t="s">
        <v>531</v>
      </c>
      <c r="E7460" s="68" t="s">
        <v>360</v>
      </c>
      <c r="F7460" s="68" t="s">
        <v>80</v>
      </c>
      <c r="G7460" s="68" t="s">
        <v>395</v>
      </c>
      <c r="H7460" s="68" t="s">
        <v>368</v>
      </c>
      <c r="I7460" s="65">
        <v>12</v>
      </c>
      <c r="J7460" s="65">
        <v>448</v>
      </c>
      <c r="K7460" s="65" t="s">
        <v>400</v>
      </c>
    </row>
    <row r="7461" spans="1:11" ht="12.75" customHeight="1">
      <c r="A7461" s="68" t="s">
        <v>321</v>
      </c>
      <c r="B7461" s="68" t="s">
        <v>468</v>
      </c>
      <c r="C7461" s="68" t="s">
        <v>271</v>
      </c>
      <c r="D7461" s="68" t="s">
        <v>531</v>
      </c>
      <c r="E7461" s="68" t="s">
        <v>360</v>
      </c>
      <c r="F7461" s="68" t="s">
        <v>80</v>
      </c>
      <c r="G7461" s="68" t="s">
        <v>395</v>
      </c>
      <c r="H7461" s="68" t="s">
        <v>491</v>
      </c>
      <c r="I7461" s="65">
        <v>22</v>
      </c>
      <c r="J7461" s="65">
        <v>448</v>
      </c>
      <c r="K7461" s="65" t="s">
        <v>400</v>
      </c>
    </row>
    <row r="7462" spans="1:11" ht="12.75" customHeight="1">
      <c r="A7462" s="68" t="s">
        <v>321</v>
      </c>
      <c r="B7462" s="68" t="s">
        <v>468</v>
      </c>
      <c r="C7462" s="68" t="s">
        <v>271</v>
      </c>
      <c r="D7462" s="68" t="s">
        <v>531</v>
      </c>
      <c r="E7462" s="68" t="s">
        <v>360</v>
      </c>
      <c r="F7462" s="68" t="s">
        <v>80</v>
      </c>
      <c r="G7462" s="68" t="s">
        <v>395</v>
      </c>
      <c r="H7462" s="68" t="s">
        <v>369</v>
      </c>
      <c r="I7462" s="65">
        <v>15</v>
      </c>
      <c r="J7462" s="65">
        <v>448</v>
      </c>
      <c r="K7462" s="65" t="s">
        <v>400</v>
      </c>
    </row>
    <row r="7463" spans="1:11" ht="12.75" customHeight="1">
      <c r="A7463" s="68" t="s">
        <v>321</v>
      </c>
      <c r="B7463" s="68" t="s">
        <v>468</v>
      </c>
      <c r="C7463" s="68" t="s">
        <v>271</v>
      </c>
      <c r="D7463" s="68" t="s">
        <v>531</v>
      </c>
      <c r="E7463" s="68" t="s">
        <v>360</v>
      </c>
      <c r="F7463" s="68" t="s">
        <v>80</v>
      </c>
      <c r="G7463" s="68" t="s">
        <v>395</v>
      </c>
      <c r="H7463" s="68" t="s">
        <v>638</v>
      </c>
      <c r="I7463" s="65">
        <v>14</v>
      </c>
      <c r="J7463" s="65">
        <v>448</v>
      </c>
      <c r="K7463" s="65" t="s">
        <v>400</v>
      </c>
    </row>
    <row r="7464" spans="1:11" ht="12.75" customHeight="1">
      <c r="A7464" s="68" t="s">
        <v>321</v>
      </c>
      <c r="B7464" s="68" t="s">
        <v>468</v>
      </c>
      <c r="C7464" s="68" t="s">
        <v>271</v>
      </c>
      <c r="D7464" s="68" t="s">
        <v>531</v>
      </c>
      <c r="E7464" s="68" t="s">
        <v>360</v>
      </c>
      <c r="F7464" s="68" t="s">
        <v>80</v>
      </c>
      <c r="G7464" s="68" t="s">
        <v>395</v>
      </c>
      <c r="H7464" s="68" t="s">
        <v>422</v>
      </c>
      <c r="I7464" s="65">
        <v>10</v>
      </c>
      <c r="J7464" s="65">
        <v>607</v>
      </c>
      <c r="K7464" s="65" t="s">
        <v>401</v>
      </c>
    </row>
    <row r="7465" spans="1:11" ht="12.75" customHeight="1">
      <c r="A7465" s="68" t="s">
        <v>321</v>
      </c>
      <c r="B7465" s="68" t="s">
        <v>468</v>
      </c>
      <c r="C7465" s="68" t="s">
        <v>271</v>
      </c>
      <c r="D7465" s="68" t="s">
        <v>531</v>
      </c>
      <c r="E7465" s="68" t="s">
        <v>360</v>
      </c>
      <c r="F7465" s="68" t="s">
        <v>80</v>
      </c>
      <c r="G7465" s="68" t="s">
        <v>395</v>
      </c>
      <c r="H7465" s="68" t="s">
        <v>258</v>
      </c>
      <c r="I7465" s="65">
        <v>38</v>
      </c>
      <c r="J7465" s="65">
        <v>607</v>
      </c>
      <c r="K7465" s="65" t="s">
        <v>401</v>
      </c>
    </row>
    <row r="7466" spans="1:11" ht="12.75" customHeight="1">
      <c r="A7466" s="68" t="s">
        <v>321</v>
      </c>
      <c r="B7466" s="68" t="s">
        <v>468</v>
      </c>
      <c r="C7466" s="68" t="s">
        <v>271</v>
      </c>
      <c r="D7466" s="68" t="s">
        <v>531</v>
      </c>
      <c r="E7466" s="68" t="s">
        <v>360</v>
      </c>
      <c r="F7466" s="68" t="s">
        <v>80</v>
      </c>
      <c r="G7466" s="68" t="s">
        <v>395</v>
      </c>
      <c r="H7466" s="68" t="s">
        <v>362</v>
      </c>
      <c r="I7466" s="65">
        <v>58</v>
      </c>
      <c r="J7466" s="65">
        <v>607</v>
      </c>
      <c r="K7466" s="65" t="s">
        <v>401</v>
      </c>
    </row>
    <row r="7467" spans="1:11" ht="12.75" customHeight="1">
      <c r="A7467" s="68" t="s">
        <v>321</v>
      </c>
      <c r="B7467" s="68" t="s">
        <v>468</v>
      </c>
      <c r="C7467" s="68" t="s">
        <v>271</v>
      </c>
      <c r="D7467" s="68" t="s">
        <v>531</v>
      </c>
      <c r="E7467" s="68" t="s">
        <v>360</v>
      </c>
      <c r="F7467" s="68" t="s">
        <v>80</v>
      </c>
      <c r="G7467" s="68" t="s">
        <v>395</v>
      </c>
      <c r="H7467" s="68" t="s">
        <v>363</v>
      </c>
      <c r="I7467" s="65">
        <v>58</v>
      </c>
      <c r="J7467" s="65">
        <v>607</v>
      </c>
      <c r="K7467" s="65" t="s">
        <v>401</v>
      </c>
    </row>
    <row r="7468" spans="1:11" ht="12.75" customHeight="1">
      <c r="A7468" s="68" t="s">
        <v>321</v>
      </c>
      <c r="B7468" s="68" t="s">
        <v>468</v>
      </c>
      <c r="C7468" s="68" t="s">
        <v>271</v>
      </c>
      <c r="D7468" s="68" t="s">
        <v>531</v>
      </c>
      <c r="E7468" s="68" t="s">
        <v>360</v>
      </c>
      <c r="F7468" s="68" t="s">
        <v>80</v>
      </c>
      <c r="G7468" s="68" t="s">
        <v>395</v>
      </c>
      <c r="H7468" s="68" t="s">
        <v>364</v>
      </c>
      <c r="I7468" s="65">
        <v>34</v>
      </c>
      <c r="J7468" s="65">
        <v>607</v>
      </c>
      <c r="K7468" s="65" t="s">
        <v>401</v>
      </c>
    </row>
    <row r="7469" spans="1:11" ht="12.75" customHeight="1">
      <c r="A7469" s="68" t="s">
        <v>321</v>
      </c>
      <c r="B7469" s="68" t="s">
        <v>468</v>
      </c>
      <c r="C7469" s="68" t="s">
        <v>271</v>
      </c>
      <c r="D7469" s="68" t="s">
        <v>531</v>
      </c>
      <c r="E7469" s="68" t="s">
        <v>360</v>
      </c>
      <c r="F7469" s="68" t="s">
        <v>80</v>
      </c>
      <c r="G7469" s="68" t="s">
        <v>395</v>
      </c>
      <c r="H7469" s="68" t="s">
        <v>451</v>
      </c>
      <c r="I7469" s="65">
        <v>54</v>
      </c>
      <c r="J7469" s="65">
        <v>607</v>
      </c>
      <c r="K7469" s="65" t="s">
        <v>401</v>
      </c>
    </row>
    <row r="7470" spans="1:11" ht="12.75" customHeight="1">
      <c r="A7470" s="68" t="s">
        <v>321</v>
      </c>
      <c r="B7470" s="68" t="s">
        <v>468</v>
      </c>
      <c r="C7470" s="68" t="s">
        <v>271</v>
      </c>
      <c r="D7470" s="68" t="s">
        <v>531</v>
      </c>
      <c r="E7470" s="68" t="s">
        <v>360</v>
      </c>
      <c r="F7470" s="68" t="s">
        <v>80</v>
      </c>
      <c r="G7470" s="68" t="s">
        <v>395</v>
      </c>
      <c r="H7470" s="68" t="s">
        <v>365</v>
      </c>
      <c r="I7470" s="65">
        <v>100</v>
      </c>
      <c r="J7470" s="65">
        <v>607</v>
      </c>
      <c r="K7470" s="65" t="s">
        <v>401</v>
      </c>
    </row>
    <row r="7471" spans="1:11" ht="12.75" customHeight="1">
      <c r="A7471" s="68" t="s">
        <v>321</v>
      </c>
      <c r="B7471" s="68" t="s">
        <v>468</v>
      </c>
      <c r="C7471" s="68" t="s">
        <v>271</v>
      </c>
      <c r="D7471" s="68" t="s">
        <v>531</v>
      </c>
      <c r="E7471" s="68" t="s">
        <v>360</v>
      </c>
      <c r="F7471" s="68" t="s">
        <v>80</v>
      </c>
      <c r="G7471" s="68" t="s">
        <v>395</v>
      </c>
      <c r="H7471" s="68" t="s">
        <v>366</v>
      </c>
      <c r="I7471" s="65">
        <v>87</v>
      </c>
      <c r="J7471" s="65">
        <v>607</v>
      </c>
      <c r="K7471" s="65" t="s">
        <v>401</v>
      </c>
    </row>
    <row r="7472" spans="1:11" ht="12.75" customHeight="1">
      <c r="A7472" s="68" t="s">
        <v>321</v>
      </c>
      <c r="B7472" s="68" t="s">
        <v>468</v>
      </c>
      <c r="C7472" s="68" t="s">
        <v>271</v>
      </c>
      <c r="D7472" s="68" t="s">
        <v>531</v>
      </c>
      <c r="E7472" s="68" t="s">
        <v>360</v>
      </c>
      <c r="F7472" s="68" t="s">
        <v>80</v>
      </c>
      <c r="G7472" s="68" t="s">
        <v>395</v>
      </c>
      <c r="H7472" s="68" t="s">
        <v>367</v>
      </c>
      <c r="I7472" s="65">
        <v>73</v>
      </c>
      <c r="J7472" s="65">
        <v>607</v>
      </c>
      <c r="K7472" s="65" t="s">
        <v>401</v>
      </c>
    </row>
    <row r="7473" spans="1:11" ht="12.75" customHeight="1">
      <c r="A7473" s="68" t="s">
        <v>321</v>
      </c>
      <c r="B7473" s="68" t="s">
        <v>468</v>
      </c>
      <c r="C7473" s="68" t="s">
        <v>271</v>
      </c>
      <c r="D7473" s="68" t="s">
        <v>531</v>
      </c>
      <c r="E7473" s="68" t="s">
        <v>360</v>
      </c>
      <c r="F7473" s="68" t="s">
        <v>80</v>
      </c>
      <c r="G7473" s="68" t="s">
        <v>395</v>
      </c>
      <c r="H7473" s="68" t="s">
        <v>247</v>
      </c>
      <c r="I7473" s="65">
        <v>82</v>
      </c>
      <c r="J7473" s="65">
        <v>607</v>
      </c>
      <c r="K7473" s="65" t="s">
        <v>401</v>
      </c>
    </row>
    <row r="7474" spans="1:11" ht="12.75" customHeight="1">
      <c r="A7474" s="68" t="s">
        <v>321</v>
      </c>
      <c r="B7474" s="68" t="s">
        <v>468</v>
      </c>
      <c r="C7474" s="68" t="s">
        <v>271</v>
      </c>
      <c r="D7474" s="68" t="s">
        <v>531</v>
      </c>
      <c r="E7474" s="68" t="s">
        <v>360</v>
      </c>
      <c r="F7474" s="68" t="s">
        <v>80</v>
      </c>
      <c r="G7474" s="68" t="s">
        <v>395</v>
      </c>
      <c r="H7474" s="68" t="s">
        <v>375</v>
      </c>
      <c r="I7474" s="65">
        <v>62</v>
      </c>
      <c r="J7474" s="65">
        <v>607</v>
      </c>
      <c r="K7474" s="65" t="s">
        <v>401</v>
      </c>
    </row>
    <row r="7475" spans="1:11" ht="12.75" customHeight="1">
      <c r="A7475" s="68" t="s">
        <v>321</v>
      </c>
      <c r="B7475" s="68" t="s">
        <v>468</v>
      </c>
      <c r="C7475" s="68" t="s">
        <v>271</v>
      </c>
      <c r="D7475" s="68" t="s">
        <v>531</v>
      </c>
      <c r="E7475" s="68" t="s">
        <v>360</v>
      </c>
      <c r="F7475" s="68" t="s">
        <v>80</v>
      </c>
      <c r="G7475" s="68" t="s">
        <v>395</v>
      </c>
      <c r="H7475" s="68" t="s">
        <v>368</v>
      </c>
      <c r="I7475" s="65">
        <v>70</v>
      </c>
      <c r="J7475" s="65">
        <v>607</v>
      </c>
      <c r="K7475" s="65" t="s">
        <v>401</v>
      </c>
    </row>
    <row r="7476" spans="1:11" ht="12.75" customHeight="1">
      <c r="A7476" s="68" t="s">
        <v>321</v>
      </c>
      <c r="B7476" s="68" t="s">
        <v>468</v>
      </c>
      <c r="C7476" s="68" t="s">
        <v>271</v>
      </c>
      <c r="D7476" s="68" t="s">
        <v>531</v>
      </c>
      <c r="E7476" s="68" t="s">
        <v>360</v>
      </c>
      <c r="F7476" s="68" t="s">
        <v>80</v>
      </c>
      <c r="G7476" s="68" t="s">
        <v>395</v>
      </c>
      <c r="H7476" s="68" t="s">
        <v>491</v>
      </c>
      <c r="I7476" s="65">
        <v>68</v>
      </c>
      <c r="J7476" s="65">
        <v>607</v>
      </c>
      <c r="K7476" s="65" t="s">
        <v>401</v>
      </c>
    </row>
    <row r="7477" spans="1:11" ht="12.75" customHeight="1">
      <c r="A7477" s="68" t="s">
        <v>321</v>
      </c>
      <c r="B7477" s="68" t="s">
        <v>468</v>
      </c>
      <c r="C7477" s="68" t="s">
        <v>271</v>
      </c>
      <c r="D7477" s="68" t="s">
        <v>531</v>
      </c>
      <c r="E7477" s="68" t="s">
        <v>360</v>
      </c>
      <c r="F7477" s="68" t="s">
        <v>80</v>
      </c>
      <c r="G7477" s="68" t="s">
        <v>395</v>
      </c>
      <c r="H7477" s="68" t="s">
        <v>369</v>
      </c>
      <c r="I7477" s="65">
        <v>104</v>
      </c>
      <c r="J7477" s="65">
        <v>607</v>
      </c>
      <c r="K7477" s="65" t="s">
        <v>401</v>
      </c>
    </row>
    <row r="7478" spans="1:11" ht="12.75" customHeight="1">
      <c r="A7478" s="68" t="s">
        <v>321</v>
      </c>
      <c r="B7478" s="68" t="s">
        <v>468</v>
      </c>
      <c r="C7478" s="68" t="s">
        <v>271</v>
      </c>
      <c r="D7478" s="68" t="s">
        <v>531</v>
      </c>
      <c r="E7478" s="68" t="s">
        <v>360</v>
      </c>
      <c r="F7478" s="68" t="s">
        <v>80</v>
      </c>
      <c r="G7478" s="68" t="s">
        <v>395</v>
      </c>
      <c r="H7478" s="68" t="s">
        <v>638</v>
      </c>
      <c r="I7478" s="65">
        <v>154</v>
      </c>
      <c r="J7478" s="65">
        <v>607</v>
      </c>
      <c r="K7478" s="65" t="s">
        <v>401</v>
      </c>
    </row>
    <row r="7479" spans="1:11" ht="12.75" customHeight="1">
      <c r="A7479" s="68" t="s">
        <v>321</v>
      </c>
      <c r="B7479" s="68" t="s">
        <v>468</v>
      </c>
      <c r="C7479" s="68" t="s">
        <v>271</v>
      </c>
      <c r="D7479" s="68" t="s">
        <v>531</v>
      </c>
      <c r="E7479" s="68" t="s">
        <v>360</v>
      </c>
      <c r="F7479" s="68" t="s">
        <v>81</v>
      </c>
      <c r="G7479" s="68" t="s">
        <v>402</v>
      </c>
      <c r="H7479" s="68" t="s">
        <v>258</v>
      </c>
      <c r="I7479" s="65">
        <v>68</v>
      </c>
      <c r="J7479" s="65">
        <v>537</v>
      </c>
      <c r="K7479" s="65" t="s">
        <v>284</v>
      </c>
    </row>
    <row r="7480" spans="1:11" ht="12.75" customHeight="1">
      <c r="A7480" s="68" t="s">
        <v>321</v>
      </c>
      <c r="B7480" s="68" t="s">
        <v>468</v>
      </c>
      <c r="C7480" s="68" t="s">
        <v>271</v>
      </c>
      <c r="D7480" s="68" t="s">
        <v>531</v>
      </c>
      <c r="E7480" s="68" t="s">
        <v>360</v>
      </c>
      <c r="F7480" s="68" t="s">
        <v>81</v>
      </c>
      <c r="G7480" s="68" t="s">
        <v>402</v>
      </c>
      <c r="H7480" s="68" t="s">
        <v>362</v>
      </c>
      <c r="I7480" s="65">
        <v>112</v>
      </c>
      <c r="J7480" s="65">
        <v>537</v>
      </c>
      <c r="K7480" s="65" t="s">
        <v>284</v>
      </c>
    </row>
    <row r="7481" spans="1:11" ht="12.75" customHeight="1">
      <c r="A7481" s="68" t="s">
        <v>321</v>
      </c>
      <c r="B7481" s="68" t="s">
        <v>468</v>
      </c>
      <c r="C7481" s="68" t="s">
        <v>271</v>
      </c>
      <c r="D7481" s="68" t="s">
        <v>531</v>
      </c>
      <c r="E7481" s="68" t="s">
        <v>360</v>
      </c>
      <c r="F7481" s="68" t="s">
        <v>81</v>
      </c>
      <c r="G7481" s="68" t="s">
        <v>402</v>
      </c>
      <c r="H7481" s="68" t="s">
        <v>363</v>
      </c>
      <c r="I7481" s="65">
        <v>125</v>
      </c>
      <c r="J7481" s="65">
        <v>537</v>
      </c>
      <c r="K7481" s="65" t="s">
        <v>284</v>
      </c>
    </row>
    <row r="7482" spans="1:11" ht="12.75" customHeight="1">
      <c r="A7482" s="68" t="s">
        <v>321</v>
      </c>
      <c r="B7482" s="68" t="s">
        <v>468</v>
      </c>
      <c r="C7482" s="68" t="s">
        <v>271</v>
      </c>
      <c r="D7482" s="68" t="s">
        <v>531</v>
      </c>
      <c r="E7482" s="68" t="s">
        <v>360</v>
      </c>
      <c r="F7482" s="68" t="s">
        <v>81</v>
      </c>
      <c r="G7482" s="68" t="s">
        <v>402</v>
      </c>
      <c r="H7482" s="68" t="s">
        <v>364</v>
      </c>
      <c r="I7482" s="65">
        <v>79</v>
      </c>
      <c r="J7482" s="65">
        <v>537</v>
      </c>
      <c r="K7482" s="65" t="s">
        <v>284</v>
      </c>
    </row>
    <row r="7483" spans="1:11" ht="12.75" customHeight="1">
      <c r="A7483" s="68" t="s">
        <v>321</v>
      </c>
      <c r="B7483" s="68" t="s">
        <v>468</v>
      </c>
      <c r="C7483" s="68" t="s">
        <v>271</v>
      </c>
      <c r="D7483" s="68" t="s">
        <v>531</v>
      </c>
      <c r="E7483" s="68" t="s">
        <v>360</v>
      </c>
      <c r="F7483" s="68" t="s">
        <v>81</v>
      </c>
      <c r="G7483" s="68" t="s">
        <v>402</v>
      </c>
      <c r="H7483" s="68" t="s">
        <v>451</v>
      </c>
      <c r="I7483" s="65">
        <v>86</v>
      </c>
      <c r="J7483" s="65">
        <v>537</v>
      </c>
      <c r="K7483" s="65" t="s">
        <v>284</v>
      </c>
    </row>
    <row r="7484" spans="1:11" ht="12.75" customHeight="1">
      <c r="A7484" s="68" t="s">
        <v>321</v>
      </c>
      <c r="B7484" s="68" t="s">
        <v>468</v>
      </c>
      <c r="C7484" s="68" t="s">
        <v>271</v>
      </c>
      <c r="D7484" s="68" t="s">
        <v>531</v>
      </c>
      <c r="E7484" s="68" t="s">
        <v>360</v>
      </c>
      <c r="F7484" s="68" t="s">
        <v>81</v>
      </c>
      <c r="G7484" s="68" t="s">
        <v>402</v>
      </c>
      <c r="H7484" s="68" t="s">
        <v>365</v>
      </c>
      <c r="I7484" s="65">
        <v>32</v>
      </c>
      <c r="J7484" s="65">
        <v>537</v>
      </c>
      <c r="K7484" s="65" t="s">
        <v>284</v>
      </c>
    </row>
    <row r="7485" spans="1:11" ht="12.75" customHeight="1">
      <c r="A7485" s="68" t="s">
        <v>321</v>
      </c>
      <c r="B7485" s="68" t="s">
        <v>468</v>
      </c>
      <c r="C7485" s="68" t="s">
        <v>271</v>
      </c>
      <c r="D7485" s="68" t="s">
        <v>531</v>
      </c>
      <c r="E7485" s="68" t="s">
        <v>360</v>
      </c>
      <c r="F7485" s="68" t="s">
        <v>81</v>
      </c>
      <c r="G7485" s="68" t="s">
        <v>402</v>
      </c>
      <c r="H7485" s="68" t="s">
        <v>366</v>
      </c>
      <c r="I7485" s="65">
        <v>36</v>
      </c>
      <c r="J7485" s="65">
        <v>537</v>
      </c>
      <c r="K7485" s="65" t="s">
        <v>284</v>
      </c>
    </row>
    <row r="7486" spans="1:11" ht="12.75" customHeight="1">
      <c r="A7486" s="68" t="s">
        <v>321</v>
      </c>
      <c r="B7486" s="68" t="s">
        <v>468</v>
      </c>
      <c r="C7486" s="68" t="s">
        <v>271</v>
      </c>
      <c r="D7486" s="68" t="s">
        <v>531</v>
      </c>
      <c r="E7486" s="68" t="s">
        <v>360</v>
      </c>
      <c r="F7486" s="68" t="s">
        <v>81</v>
      </c>
      <c r="G7486" s="68" t="s">
        <v>402</v>
      </c>
      <c r="H7486" s="68" t="s">
        <v>367</v>
      </c>
      <c r="I7486" s="65">
        <v>11</v>
      </c>
      <c r="J7486" s="65">
        <v>537</v>
      </c>
      <c r="K7486" s="65" t="s">
        <v>284</v>
      </c>
    </row>
    <row r="7487" spans="1:11" ht="12.75" customHeight="1">
      <c r="A7487" s="68" t="s">
        <v>321</v>
      </c>
      <c r="B7487" s="68" t="s">
        <v>468</v>
      </c>
      <c r="C7487" s="68" t="s">
        <v>271</v>
      </c>
      <c r="D7487" s="68" t="s">
        <v>531</v>
      </c>
      <c r="E7487" s="68" t="s">
        <v>360</v>
      </c>
      <c r="F7487" s="68" t="s">
        <v>81</v>
      </c>
      <c r="G7487" s="68" t="s">
        <v>402</v>
      </c>
      <c r="H7487" s="68" t="s">
        <v>247</v>
      </c>
      <c r="I7487" s="65">
        <v>23</v>
      </c>
      <c r="J7487" s="65">
        <v>537</v>
      </c>
      <c r="K7487" s="65" t="s">
        <v>284</v>
      </c>
    </row>
    <row r="7488" spans="1:11" ht="12.75" customHeight="1">
      <c r="A7488" s="68" t="s">
        <v>321</v>
      </c>
      <c r="B7488" s="68" t="s">
        <v>468</v>
      </c>
      <c r="C7488" s="68" t="s">
        <v>271</v>
      </c>
      <c r="D7488" s="68" t="s">
        <v>531</v>
      </c>
      <c r="E7488" s="68" t="s">
        <v>360</v>
      </c>
      <c r="F7488" s="68" t="s">
        <v>81</v>
      </c>
      <c r="G7488" s="68" t="s">
        <v>402</v>
      </c>
      <c r="H7488" s="68" t="s">
        <v>375</v>
      </c>
      <c r="I7488" s="65">
        <v>9</v>
      </c>
      <c r="J7488" s="65">
        <v>537</v>
      </c>
      <c r="K7488" s="65" t="s">
        <v>284</v>
      </c>
    </row>
    <row r="7489" spans="1:11" ht="12.75" customHeight="1">
      <c r="A7489" s="68" t="s">
        <v>321</v>
      </c>
      <c r="B7489" s="68" t="s">
        <v>468</v>
      </c>
      <c r="C7489" s="68" t="s">
        <v>271</v>
      </c>
      <c r="D7489" s="68" t="s">
        <v>531</v>
      </c>
      <c r="E7489" s="68" t="s">
        <v>360</v>
      </c>
      <c r="F7489" s="68" t="s">
        <v>81</v>
      </c>
      <c r="G7489" s="68" t="s">
        <v>402</v>
      </c>
      <c r="H7489" s="68" t="s">
        <v>368</v>
      </c>
      <c r="I7489" s="65">
        <v>7</v>
      </c>
      <c r="J7489" s="65">
        <v>537</v>
      </c>
      <c r="K7489" s="65" t="s">
        <v>284</v>
      </c>
    </row>
    <row r="7490" spans="1:11" ht="12.75" customHeight="1">
      <c r="A7490" s="68" t="s">
        <v>321</v>
      </c>
      <c r="B7490" s="68" t="s">
        <v>468</v>
      </c>
      <c r="C7490" s="68" t="s">
        <v>271</v>
      </c>
      <c r="D7490" s="68" t="s">
        <v>531</v>
      </c>
      <c r="E7490" s="68" t="s">
        <v>360</v>
      </c>
      <c r="F7490" s="68" t="s">
        <v>81</v>
      </c>
      <c r="G7490" s="68" t="s">
        <v>402</v>
      </c>
      <c r="H7490" s="68" t="s">
        <v>491</v>
      </c>
      <c r="I7490" s="65">
        <v>12</v>
      </c>
      <c r="J7490" s="65">
        <v>537</v>
      </c>
      <c r="K7490" s="65" t="s">
        <v>284</v>
      </c>
    </row>
    <row r="7491" spans="1:11" ht="12.75" customHeight="1">
      <c r="A7491" s="68" t="s">
        <v>321</v>
      </c>
      <c r="B7491" s="68" t="s">
        <v>468</v>
      </c>
      <c r="C7491" s="68" t="s">
        <v>271</v>
      </c>
      <c r="D7491" s="68" t="s">
        <v>531</v>
      </c>
      <c r="E7491" s="68" t="s">
        <v>360</v>
      </c>
      <c r="F7491" s="68" t="s">
        <v>81</v>
      </c>
      <c r="G7491" s="68" t="s">
        <v>402</v>
      </c>
      <c r="H7491" s="68" t="s">
        <v>369</v>
      </c>
      <c r="I7491" s="65">
        <v>12</v>
      </c>
      <c r="J7491" s="65">
        <v>537</v>
      </c>
      <c r="K7491" s="65" t="s">
        <v>284</v>
      </c>
    </row>
    <row r="7492" spans="1:11" ht="12.75" customHeight="1">
      <c r="A7492" s="68" t="s">
        <v>321</v>
      </c>
      <c r="B7492" s="68" t="s">
        <v>468</v>
      </c>
      <c r="C7492" s="68" t="s">
        <v>271</v>
      </c>
      <c r="D7492" s="68" t="s">
        <v>531</v>
      </c>
      <c r="E7492" s="68" t="s">
        <v>360</v>
      </c>
      <c r="F7492" s="68" t="s">
        <v>81</v>
      </c>
      <c r="G7492" s="68" t="s">
        <v>402</v>
      </c>
      <c r="H7492" s="68" t="s">
        <v>638</v>
      </c>
      <c r="I7492" s="65">
        <v>9</v>
      </c>
      <c r="J7492" s="65">
        <v>537</v>
      </c>
      <c r="K7492" s="65" t="s">
        <v>284</v>
      </c>
    </row>
    <row r="7493" spans="1:11" ht="12.75" customHeight="1">
      <c r="A7493" s="68" t="s">
        <v>321</v>
      </c>
      <c r="B7493" s="68" t="s">
        <v>468</v>
      </c>
      <c r="C7493" s="68" t="s">
        <v>271</v>
      </c>
      <c r="D7493" s="68" t="s">
        <v>531</v>
      </c>
      <c r="E7493" s="68" t="s">
        <v>360</v>
      </c>
      <c r="F7493" s="68" t="s">
        <v>81</v>
      </c>
      <c r="G7493" s="68" t="s">
        <v>402</v>
      </c>
      <c r="H7493" s="68" t="s">
        <v>363</v>
      </c>
      <c r="I7493" s="65">
        <v>1</v>
      </c>
      <c r="J7493" s="65">
        <v>525</v>
      </c>
      <c r="K7493" s="65" t="s">
        <v>313</v>
      </c>
    </row>
    <row r="7494" spans="1:11" ht="12.75" customHeight="1">
      <c r="A7494" s="68" t="s">
        <v>321</v>
      </c>
      <c r="B7494" s="68" t="s">
        <v>468</v>
      </c>
      <c r="C7494" s="68" t="s">
        <v>271</v>
      </c>
      <c r="D7494" s="68" t="s">
        <v>531</v>
      </c>
      <c r="E7494" s="68" t="s">
        <v>360</v>
      </c>
      <c r="F7494" s="68" t="s">
        <v>81</v>
      </c>
      <c r="G7494" s="68" t="s">
        <v>402</v>
      </c>
      <c r="H7494" s="68" t="s">
        <v>368</v>
      </c>
      <c r="I7494" s="65">
        <v>17</v>
      </c>
      <c r="J7494" s="65">
        <v>529</v>
      </c>
      <c r="K7494" s="65" t="s">
        <v>509</v>
      </c>
    </row>
    <row r="7495" spans="1:11" ht="12.75" customHeight="1">
      <c r="A7495" s="68" t="s">
        <v>321</v>
      </c>
      <c r="B7495" s="68" t="s">
        <v>468</v>
      </c>
      <c r="C7495" s="68" t="s">
        <v>271</v>
      </c>
      <c r="D7495" s="68" t="s">
        <v>531</v>
      </c>
      <c r="E7495" s="68" t="s">
        <v>360</v>
      </c>
      <c r="F7495" s="68" t="s">
        <v>81</v>
      </c>
      <c r="G7495" s="68" t="s">
        <v>402</v>
      </c>
      <c r="H7495" s="68" t="s">
        <v>491</v>
      </c>
      <c r="I7495" s="65">
        <v>14</v>
      </c>
      <c r="J7495" s="65">
        <v>529</v>
      </c>
      <c r="K7495" s="65" t="s">
        <v>509</v>
      </c>
    </row>
    <row r="7496" spans="1:11" ht="12.75" customHeight="1">
      <c r="A7496" s="68" t="s">
        <v>321</v>
      </c>
      <c r="B7496" s="68" t="s">
        <v>468</v>
      </c>
      <c r="C7496" s="68" t="s">
        <v>271</v>
      </c>
      <c r="D7496" s="68" t="s">
        <v>531</v>
      </c>
      <c r="E7496" s="68" t="s">
        <v>360</v>
      </c>
      <c r="F7496" s="68" t="s">
        <v>81</v>
      </c>
      <c r="G7496" s="68" t="s">
        <v>402</v>
      </c>
      <c r="H7496" s="68" t="s">
        <v>369</v>
      </c>
      <c r="I7496" s="65">
        <v>17</v>
      </c>
      <c r="J7496" s="65">
        <v>529</v>
      </c>
      <c r="K7496" s="65" t="s">
        <v>509</v>
      </c>
    </row>
    <row r="7497" spans="1:11" ht="12.75" customHeight="1">
      <c r="A7497" s="68" t="s">
        <v>321</v>
      </c>
      <c r="B7497" s="68" t="s">
        <v>468</v>
      </c>
      <c r="C7497" s="68" t="s">
        <v>271</v>
      </c>
      <c r="D7497" s="68" t="s">
        <v>531</v>
      </c>
      <c r="E7497" s="68" t="s">
        <v>360</v>
      </c>
      <c r="F7497" s="68" t="s">
        <v>81</v>
      </c>
      <c r="G7497" s="68" t="s">
        <v>402</v>
      </c>
      <c r="H7497" s="68" t="s">
        <v>638</v>
      </c>
      <c r="I7497" s="65">
        <v>22</v>
      </c>
      <c r="J7497" s="65">
        <v>529</v>
      </c>
      <c r="K7497" s="65" t="s">
        <v>509</v>
      </c>
    </row>
    <row r="7498" spans="1:11" ht="12.75" customHeight="1">
      <c r="A7498" s="68" t="s">
        <v>321</v>
      </c>
      <c r="B7498" s="68" t="s">
        <v>468</v>
      </c>
      <c r="C7498" s="68" t="s">
        <v>271</v>
      </c>
      <c r="D7498" s="68" t="s">
        <v>531</v>
      </c>
      <c r="E7498" s="68" t="s">
        <v>360</v>
      </c>
      <c r="F7498" s="68" t="s">
        <v>81</v>
      </c>
      <c r="G7498" s="68" t="s">
        <v>402</v>
      </c>
      <c r="H7498" s="68" t="s">
        <v>422</v>
      </c>
      <c r="I7498" s="65">
        <v>15</v>
      </c>
      <c r="J7498" s="65">
        <v>539</v>
      </c>
      <c r="K7498" s="65" t="s">
        <v>510</v>
      </c>
    </row>
    <row r="7499" spans="1:11" ht="12.75" customHeight="1">
      <c r="A7499" s="68" t="s">
        <v>321</v>
      </c>
      <c r="B7499" s="68" t="s">
        <v>468</v>
      </c>
      <c r="C7499" s="68" t="s">
        <v>271</v>
      </c>
      <c r="D7499" s="68" t="s">
        <v>531</v>
      </c>
      <c r="E7499" s="68" t="s">
        <v>360</v>
      </c>
      <c r="F7499" s="68" t="s">
        <v>81</v>
      </c>
      <c r="G7499" s="68" t="s">
        <v>402</v>
      </c>
      <c r="H7499" s="68" t="s">
        <v>258</v>
      </c>
      <c r="I7499" s="65">
        <v>4</v>
      </c>
      <c r="J7499" s="65">
        <v>539</v>
      </c>
      <c r="K7499" s="65" t="s">
        <v>510</v>
      </c>
    </row>
    <row r="7500" spans="1:11" ht="12.75" customHeight="1">
      <c r="A7500" s="68" t="s">
        <v>321</v>
      </c>
      <c r="B7500" s="68" t="s">
        <v>468</v>
      </c>
      <c r="C7500" s="68" t="s">
        <v>271</v>
      </c>
      <c r="D7500" s="68" t="s">
        <v>531</v>
      </c>
      <c r="E7500" s="68" t="s">
        <v>360</v>
      </c>
      <c r="F7500" s="68" t="s">
        <v>81</v>
      </c>
      <c r="G7500" s="68" t="s">
        <v>402</v>
      </c>
      <c r="H7500" s="68" t="s">
        <v>362</v>
      </c>
      <c r="I7500" s="65">
        <v>21</v>
      </c>
      <c r="J7500" s="65">
        <v>539</v>
      </c>
      <c r="K7500" s="65" t="s">
        <v>510</v>
      </c>
    </row>
    <row r="7501" spans="1:11" ht="12.75" customHeight="1">
      <c r="A7501" s="68" t="s">
        <v>321</v>
      </c>
      <c r="B7501" s="68" t="s">
        <v>468</v>
      </c>
      <c r="C7501" s="68" t="s">
        <v>271</v>
      </c>
      <c r="D7501" s="68" t="s">
        <v>531</v>
      </c>
      <c r="E7501" s="68" t="s">
        <v>360</v>
      </c>
      <c r="F7501" s="68" t="s">
        <v>81</v>
      </c>
      <c r="G7501" s="68" t="s">
        <v>402</v>
      </c>
      <c r="H7501" s="68" t="s">
        <v>363</v>
      </c>
      <c r="I7501" s="65">
        <v>18</v>
      </c>
      <c r="J7501" s="65">
        <v>539</v>
      </c>
      <c r="K7501" s="65" t="s">
        <v>510</v>
      </c>
    </row>
    <row r="7502" spans="1:11" ht="12.75" customHeight="1">
      <c r="A7502" s="68" t="s">
        <v>321</v>
      </c>
      <c r="B7502" s="68" t="s">
        <v>468</v>
      </c>
      <c r="C7502" s="68" t="s">
        <v>271</v>
      </c>
      <c r="D7502" s="68" t="s">
        <v>531</v>
      </c>
      <c r="E7502" s="68" t="s">
        <v>360</v>
      </c>
      <c r="F7502" s="68" t="s">
        <v>81</v>
      </c>
      <c r="G7502" s="68" t="s">
        <v>402</v>
      </c>
      <c r="H7502" s="68" t="s">
        <v>364</v>
      </c>
      <c r="I7502" s="65">
        <v>7</v>
      </c>
      <c r="J7502" s="65">
        <v>539</v>
      </c>
      <c r="K7502" s="65" t="s">
        <v>510</v>
      </c>
    </row>
    <row r="7503" spans="1:11" ht="12.75" customHeight="1">
      <c r="A7503" s="68" t="s">
        <v>321</v>
      </c>
      <c r="B7503" s="68" t="s">
        <v>468</v>
      </c>
      <c r="C7503" s="68" t="s">
        <v>271</v>
      </c>
      <c r="D7503" s="68" t="s">
        <v>531</v>
      </c>
      <c r="E7503" s="68" t="s">
        <v>360</v>
      </c>
      <c r="F7503" s="68" t="s">
        <v>81</v>
      </c>
      <c r="G7503" s="68" t="s">
        <v>402</v>
      </c>
      <c r="H7503" s="68" t="s">
        <v>451</v>
      </c>
      <c r="I7503" s="65">
        <v>8</v>
      </c>
      <c r="J7503" s="65">
        <v>539</v>
      </c>
      <c r="K7503" s="65" t="s">
        <v>510</v>
      </c>
    </row>
    <row r="7504" spans="1:11" ht="12.75" customHeight="1">
      <c r="A7504" s="68" t="s">
        <v>321</v>
      </c>
      <c r="B7504" s="68" t="s">
        <v>468</v>
      </c>
      <c r="C7504" s="68" t="s">
        <v>271</v>
      </c>
      <c r="D7504" s="68" t="s">
        <v>531</v>
      </c>
      <c r="E7504" s="68" t="s">
        <v>360</v>
      </c>
      <c r="F7504" s="68" t="s">
        <v>81</v>
      </c>
      <c r="G7504" s="68" t="s">
        <v>402</v>
      </c>
      <c r="H7504" s="68" t="s">
        <v>365</v>
      </c>
      <c r="I7504" s="65">
        <v>5</v>
      </c>
      <c r="J7504" s="65">
        <v>539</v>
      </c>
      <c r="K7504" s="65" t="s">
        <v>510</v>
      </c>
    </row>
    <row r="7505" spans="1:11" ht="12.75" customHeight="1">
      <c r="A7505" s="68" t="s">
        <v>321</v>
      </c>
      <c r="B7505" s="68" t="s">
        <v>468</v>
      </c>
      <c r="C7505" s="68" t="s">
        <v>271</v>
      </c>
      <c r="D7505" s="68" t="s">
        <v>531</v>
      </c>
      <c r="E7505" s="68" t="s">
        <v>360</v>
      </c>
      <c r="F7505" s="68" t="s">
        <v>81</v>
      </c>
      <c r="G7505" s="68" t="s">
        <v>402</v>
      </c>
      <c r="H7505" s="68" t="s">
        <v>366</v>
      </c>
      <c r="I7505" s="65">
        <v>8</v>
      </c>
      <c r="J7505" s="65">
        <v>539</v>
      </c>
      <c r="K7505" s="65" t="s">
        <v>510</v>
      </c>
    </row>
    <row r="7506" spans="1:11" ht="12.75" customHeight="1">
      <c r="A7506" s="68" t="s">
        <v>321</v>
      </c>
      <c r="B7506" s="68" t="s">
        <v>468</v>
      </c>
      <c r="C7506" s="68" t="s">
        <v>271</v>
      </c>
      <c r="D7506" s="68" t="s">
        <v>531</v>
      </c>
      <c r="E7506" s="68" t="s">
        <v>360</v>
      </c>
      <c r="F7506" s="68" t="s">
        <v>81</v>
      </c>
      <c r="G7506" s="68" t="s">
        <v>402</v>
      </c>
      <c r="H7506" s="68" t="s">
        <v>367</v>
      </c>
      <c r="I7506" s="65">
        <v>2</v>
      </c>
      <c r="J7506" s="65">
        <v>539</v>
      </c>
      <c r="K7506" s="65" t="s">
        <v>510</v>
      </c>
    </row>
    <row r="7507" spans="1:11" ht="12.75" customHeight="1">
      <c r="A7507" s="68" t="s">
        <v>321</v>
      </c>
      <c r="B7507" s="68" t="s">
        <v>468</v>
      </c>
      <c r="C7507" s="68" t="s">
        <v>271</v>
      </c>
      <c r="D7507" s="68" t="s">
        <v>531</v>
      </c>
      <c r="E7507" s="68" t="s">
        <v>360</v>
      </c>
      <c r="F7507" s="68" t="s">
        <v>81</v>
      </c>
      <c r="G7507" s="68" t="s">
        <v>402</v>
      </c>
      <c r="H7507" s="68" t="s">
        <v>247</v>
      </c>
      <c r="I7507" s="65">
        <v>16</v>
      </c>
      <c r="J7507" s="65">
        <v>539</v>
      </c>
      <c r="K7507" s="65" t="s">
        <v>510</v>
      </c>
    </row>
    <row r="7508" spans="1:11" ht="12.75" customHeight="1">
      <c r="A7508" s="68" t="s">
        <v>321</v>
      </c>
      <c r="B7508" s="68" t="s">
        <v>468</v>
      </c>
      <c r="C7508" s="68" t="s">
        <v>271</v>
      </c>
      <c r="D7508" s="68" t="s">
        <v>531</v>
      </c>
      <c r="E7508" s="68" t="s">
        <v>360</v>
      </c>
      <c r="F7508" s="68" t="s">
        <v>81</v>
      </c>
      <c r="G7508" s="68" t="s">
        <v>402</v>
      </c>
      <c r="H7508" s="68" t="s">
        <v>375</v>
      </c>
      <c r="I7508" s="65">
        <v>9</v>
      </c>
      <c r="J7508" s="65">
        <v>539</v>
      </c>
      <c r="K7508" s="65" t="s">
        <v>510</v>
      </c>
    </row>
    <row r="7509" spans="1:11" ht="12.75" customHeight="1">
      <c r="A7509" s="68" t="s">
        <v>321</v>
      </c>
      <c r="B7509" s="68" t="s">
        <v>468</v>
      </c>
      <c r="C7509" s="68" t="s">
        <v>271</v>
      </c>
      <c r="D7509" s="68" t="s">
        <v>531</v>
      </c>
      <c r="E7509" s="68" t="s">
        <v>360</v>
      </c>
      <c r="F7509" s="68" t="s">
        <v>81</v>
      </c>
      <c r="G7509" s="68" t="s">
        <v>402</v>
      </c>
      <c r="H7509" s="68" t="s">
        <v>368</v>
      </c>
      <c r="I7509" s="65">
        <v>6</v>
      </c>
      <c r="J7509" s="65">
        <v>539</v>
      </c>
      <c r="K7509" s="65" t="s">
        <v>510</v>
      </c>
    </row>
    <row r="7510" spans="1:11" ht="12.75" customHeight="1">
      <c r="A7510" s="68" t="s">
        <v>321</v>
      </c>
      <c r="B7510" s="68" t="s">
        <v>468</v>
      </c>
      <c r="C7510" s="68" t="s">
        <v>271</v>
      </c>
      <c r="D7510" s="68" t="s">
        <v>531</v>
      </c>
      <c r="E7510" s="68" t="s">
        <v>360</v>
      </c>
      <c r="F7510" s="68" t="s">
        <v>81</v>
      </c>
      <c r="G7510" s="68" t="s">
        <v>402</v>
      </c>
      <c r="H7510" s="68" t="s">
        <v>491</v>
      </c>
      <c r="I7510" s="65">
        <v>5</v>
      </c>
      <c r="J7510" s="65">
        <v>539</v>
      </c>
      <c r="K7510" s="65" t="s">
        <v>510</v>
      </c>
    </row>
    <row r="7511" spans="1:11" ht="12.75" customHeight="1">
      <c r="A7511" s="68" t="s">
        <v>321</v>
      </c>
      <c r="B7511" s="68" t="s">
        <v>468</v>
      </c>
      <c r="C7511" s="68" t="s">
        <v>271</v>
      </c>
      <c r="D7511" s="68" t="s">
        <v>531</v>
      </c>
      <c r="E7511" s="68" t="s">
        <v>360</v>
      </c>
      <c r="F7511" s="68" t="s">
        <v>81</v>
      </c>
      <c r="G7511" s="68" t="s">
        <v>402</v>
      </c>
      <c r="H7511" s="68" t="s">
        <v>369</v>
      </c>
      <c r="I7511" s="65">
        <v>3</v>
      </c>
      <c r="J7511" s="65">
        <v>539</v>
      </c>
      <c r="K7511" s="65" t="s">
        <v>510</v>
      </c>
    </row>
    <row r="7512" spans="1:11" ht="12.75" customHeight="1">
      <c r="A7512" s="68" t="s">
        <v>321</v>
      </c>
      <c r="B7512" s="68" t="s">
        <v>468</v>
      </c>
      <c r="C7512" s="68" t="s">
        <v>271</v>
      </c>
      <c r="D7512" s="68" t="s">
        <v>531</v>
      </c>
      <c r="E7512" s="68" t="s">
        <v>360</v>
      </c>
      <c r="F7512" s="68" t="s">
        <v>81</v>
      </c>
      <c r="G7512" s="68" t="s">
        <v>402</v>
      </c>
      <c r="H7512" s="68" t="s">
        <v>638</v>
      </c>
      <c r="I7512" s="65">
        <v>1</v>
      </c>
      <c r="J7512" s="65">
        <v>539</v>
      </c>
      <c r="K7512" s="65" t="s">
        <v>510</v>
      </c>
    </row>
    <row r="7513" spans="1:11" ht="12.75" customHeight="1">
      <c r="A7513" s="68" t="s">
        <v>321</v>
      </c>
      <c r="B7513" s="68" t="s">
        <v>468</v>
      </c>
      <c r="C7513" s="68" t="s">
        <v>271</v>
      </c>
      <c r="D7513" s="68" t="s">
        <v>531</v>
      </c>
      <c r="E7513" s="68" t="s">
        <v>360</v>
      </c>
      <c r="F7513" s="68" t="s">
        <v>82</v>
      </c>
      <c r="G7513" s="68" t="s">
        <v>403</v>
      </c>
      <c r="H7513" s="68" t="s">
        <v>364</v>
      </c>
      <c r="I7513" s="65">
        <v>4379</v>
      </c>
      <c r="J7513" s="65">
        <v>930</v>
      </c>
      <c r="K7513" s="65" t="s">
        <v>249</v>
      </c>
    </row>
    <row r="7514" spans="1:11" ht="12.75" customHeight="1">
      <c r="A7514" s="68" t="s">
        <v>321</v>
      </c>
      <c r="B7514" s="68" t="s">
        <v>468</v>
      </c>
      <c r="C7514" s="68" t="s">
        <v>271</v>
      </c>
      <c r="D7514" s="68" t="s">
        <v>531</v>
      </c>
      <c r="E7514" s="68" t="s">
        <v>360</v>
      </c>
      <c r="F7514" s="68" t="s">
        <v>82</v>
      </c>
      <c r="G7514" s="68" t="s">
        <v>403</v>
      </c>
      <c r="H7514" s="68" t="s">
        <v>451</v>
      </c>
      <c r="I7514" s="65">
        <v>6188</v>
      </c>
      <c r="J7514" s="65">
        <v>930</v>
      </c>
      <c r="K7514" s="65" t="s">
        <v>249</v>
      </c>
    </row>
    <row r="7515" spans="1:11" ht="12.75" customHeight="1">
      <c r="A7515" s="68" t="s">
        <v>321</v>
      </c>
      <c r="B7515" s="68" t="s">
        <v>468</v>
      </c>
      <c r="C7515" s="68" t="s">
        <v>271</v>
      </c>
      <c r="D7515" s="68" t="s">
        <v>531</v>
      </c>
      <c r="E7515" s="68" t="s">
        <v>360</v>
      </c>
      <c r="F7515" s="68" t="s">
        <v>82</v>
      </c>
      <c r="G7515" s="68" t="s">
        <v>403</v>
      </c>
      <c r="H7515" s="68" t="s">
        <v>365</v>
      </c>
      <c r="I7515" s="65">
        <v>5036</v>
      </c>
      <c r="J7515" s="65">
        <v>930</v>
      </c>
      <c r="K7515" s="65" t="s">
        <v>249</v>
      </c>
    </row>
    <row r="7516" spans="1:11" ht="12.75" customHeight="1">
      <c r="A7516" s="68" t="s">
        <v>321</v>
      </c>
      <c r="B7516" s="68" t="s">
        <v>468</v>
      </c>
      <c r="C7516" s="68" t="s">
        <v>271</v>
      </c>
      <c r="D7516" s="68" t="s">
        <v>531</v>
      </c>
      <c r="E7516" s="68" t="s">
        <v>360</v>
      </c>
      <c r="F7516" s="68" t="s">
        <v>82</v>
      </c>
      <c r="G7516" s="68" t="s">
        <v>403</v>
      </c>
      <c r="H7516" s="68" t="s">
        <v>366</v>
      </c>
      <c r="I7516" s="65">
        <v>3451</v>
      </c>
      <c r="J7516" s="65">
        <v>930</v>
      </c>
      <c r="K7516" s="65" t="s">
        <v>249</v>
      </c>
    </row>
    <row r="7517" spans="1:11" ht="12.75" customHeight="1">
      <c r="A7517" s="68" t="s">
        <v>321</v>
      </c>
      <c r="B7517" s="68" t="s">
        <v>468</v>
      </c>
      <c r="C7517" s="68" t="s">
        <v>271</v>
      </c>
      <c r="D7517" s="68" t="s">
        <v>531</v>
      </c>
      <c r="E7517" s="68" t="s">
        <v>360</v>
      </c>
      <c r="F7517" s="68" t="s">
        <v>82</v>
      </c>
      <c r="G7517" s="68" t="s">
        <v>403</v>
      </c>
      <c r="H7517" s="68" t="s">
        <v>367</v>
      </c>
      <c r="I7517" s="65">
        <v>2441</v>
      </c>
      <c r="J7517" s="65">
        <v>930</v>
      </c>
      <c r="K7517" s="65" t="s">
        <v>249</v>
      </c>
    </row>
    <row r="7518" spans="1:11" ht="12.75" customHeight="1">
      <c r="A7518" s="68" t="s">
        <v>321</v>
      </c>
      <c r="B7518" s="68" t="s">
        <v>468</v>
      </c>
      <c r="C7518" s="68" t="s">
        <v>271</v>
      </c>
      <c r="D7518" s="68" t="s">
        <v>531</v>
      </c>
      <c r="E7518" s="68" t="s">
        <v>360</v>
      </c>
      <c r="F7518" s="68" t="s">
        <v>82</v>
      </c>
      <c r="G7518" s="68" t="s">
        <v>403</v>
      </c>
      <c r="H7518" s="68" t="s">
        <v>247</v>
      </c>
      <c r="I7518" s="65">
        <v>10446</v>
      </c>
      <c r="J7518" s="65">
        <v>930</v>
      </c>
      <c r="K7518" s="65" t="s">
        <v>249</v>
      </c>
    </row>
    <row r="7519" spans="1:11" ht="12.75" customHeight="1">
      <c r="A7519" s="68" t="s">
        <v>321</v>
      </c>
      <c r="B7519" s="68" t="s">
        <v>468</v>
      </c>
      <c r="C7519" s="68" t="s">
        <v>271</v>
      </c>
      <c r="D7519" s="68" t="s">
        <v>531</v>
      </c>
      <c r="E7519" s="68" t="s">
        <v>360</v>
      </c>
      <c r="F7519" s="68" t="s">
        <v>82</v>
      </c>
      <c r="G7519" s="68" t="s">
        <v>403</v>
      </c>
      <c r="H7519" s="68" t="s">
        <v>375</v>
      </c>
      <c r="I7519" s="65">
        <v>6427</v>
      </c>
      <c r="J7519" s="65">
        <v>930</v>
      </c>
      <c r="K7519" s="65" t="s">
        <v>249</v>
      </c>
    </row>
    <row r="7520" spans="1:11" ht="12.75" customHeight="1">
      <c r="A7520" s="68" t="s">
        <v>321</v>
      </c>
      <c r="B7520" s="68" t="s">
        <v>468</v>
      </c>
      <c r="C7520" s="68" t="s">
        <v>271</v>
      </c>
      <c r="D7520" s="68" t="s">
        <v>531</v>
      </c>
      <c r="E7520" s="68" t="s">
        <v>360</v>
      </c>
      <c r="F7520" s="68" t="s">
        <v>82</v>
      </c>
      <c r="G7520" s="68" t="s">
        <v>403</v>
      </c>
      <c r="H7520" s="68" t="s">
        <v>368</v>
      </c>
      <c r="I7520" s="65">
        <v>6494</v>
      </c>
      <c r="J7520" s="65">
        <v>930</v>
      </c>
      <c r="K7520" s="65" t="s">
        <v>249</v>
      </c>
    </row>
    <row r="7521" spans="1:11" ht="12.75" customHeight="1">
      <c r="A7521" s="68" t="s">
        <v>321</v>
      </c>
      <c r="B7521" s="68" t="s">
        <v>468</v>
      </c>
      <c r="C7521" s="68" t="s">
        <v>271</v>
      </c>
      <c r="D7521" s="68" t="s">
        <v>531</v>
      </c>
      <c r="E7521" s="68" t="s">
        <v>360</v>
      </c>
      <c r="F7521" s="68" t="s">
        <v>82</v>
      </c>
      <c r="G7521" s="68" t="s">
        <v>403</v>
      </c>
      <c r="H7521" s="68" t="s">
        <v>491</v>
      </c>
      <c r="I7521" s="65">
        <v>6009</v>
      </c>
      <c r="J7521" s="65">
        <v>930</v>
      </c>
      <c r="K7521" s="65" t="s">
        <v>249</v>
      </c>
    </row>
    <row r="7522" spans="1:11" ht="12.75" customHeight="1">
      <c r="A7522" s="68" t="s">
        <v>321</v>
      </c>
      <c r="B7522" s="68" t="s">
        <v>468</v>
      </c>
      <c r="C7522" s="68" t="s">
        <v>271</v>
      </c>
      <c r="D7522" s="68" t="s">
        <v>531</v>
      </c>
      <c r="E7522" s="68" t="s">
        <v>360</v>
      </c>
      <c r="F7522" s="68" t="s">
        <v>82</v>
      </c>
      <c r="G7522" s="68" t="s">
        <v>403</v>
      </c>
      <c r="H7522" s="68" t="s">
        <v>369</v>
      </c>
      <c r="I7522" s="65">
        <v>7607</v>
      </c>
      <c r="J7522" s="65">
        <v>930</v>
      </c>
      <c r="K7522" s="65" t="s">
        <v>249</v>
      </c>
    </row>
    <row r="7523" spans="1:11" ht="12.75" customHeight="1">
      <c r="A7523" s="68" t="s">
        <v>321</v>
      </c>
      <c r="B7523" s="68" t="s">
        <v>468</v>
      </c>
      <c r="C7523" s="68" t="s">
        <v>271</v>
      </c>
      <c r="D7523" s="68" t="s">
        <v>531</v>
      </c>
      <c r="E7523" s="68" t="s">
        <v>360</v>
      </c>
      <c r="F7523" s="68" t="s">
        <v>82</v>
      </c>
      <c r="G7523" s="68" t="s">
        <v>403</v>
      </c>
      <c r="H7523" s="68" t="s">
        <v>638</v>
      </c>
      <c r="I7523" s="65">
        <v>5840</v>
      </c>
      <c r="J7523" s="65">
        <v>930</v>
      </c>
      <c r="K7523" s="65" t="s">
        <v>249</v>
      </c>
    </row>
    <row r="7524" spans="1:11" ht="12.75" customHeight="1">
      <c r="A7524" s="68" t="s">
        <v>253</v>
      </c>
      <c r="B7524" s="68" t="s">
        <v>532</v>
      </c>
      <c r="C7524" s="68" t="s">
        <v>271</v>
      </c>
      <c r="D7524" s="68" t="s">
        <v>531</v>
      </c>
      <c r="E7524" s="68" t="s">
        <v>360</v>
      </c>
      <c r="F7524" s="68" t="s">
        <v>75</v>
      </c>
      <c r="G7524" s="68" t="s">
        <v>246</v>
      </c>
      <c r="H7524" s="68" t="s">
        <v>368</v>
      </c>
      <c r="I7524" s="65">
        <v>3320</v>
      </c>
      <c r="J7524" s="65">
        <v>104</v>
      </c>
      <c r="K7524" s="65" t="s">
        <v>361</v>
      </c>
    </row>
    <row r="7525" spans="1:11" ht="12.75" customHeight="1">
      <c r="A7525" s="68" t="s">
        <v>253</v>
      </c>
      <c r="B7525" s="68" t="s">
        <v>532</v>
      </c>
      <c r="C7525" s="68" t="s">
        <v>271</v>
      </c>
      <c r="D7525" s="68" t="s">
        <v>531</v>
      </c>
      <c r="E7525" s="68" t="s">
        <v>360</v>
      </c>
      <c r="F7525" s="68" t="s">
        <v>75</v>
      </c>
      <c r="G7525" s="68" t="s">
        <v>246</v>
      </c>
      <c r="H7525" s="68" t="s">
        <v>491</v>
      </c>
      <c r="I7525" s="65">
        <v>2407</v>
      </c>
      <c r="J7525" s="65">
        <v>104</v>
      </c>
      <c r="K7525" s="65" t="s">
        <v>361</v>
      </c>
    </row>
    <row r="7526" spans="1:11" ht="12.75" customHeight="1">
      <c r="A7526" s="68" t="s">
        <v>253</v>
      </c>
      <c r="B7526" s="68" t="s">
        <v>532</v>
      </c>
      <c r="C7526" s="68" t="s">
        <v>271</v>
      </c>
      <c r="D7526" s="68" t="s">
        <v>531</v>
      </c>
      <c r="E7526" s="68" t="s">
        <v>360</v>
      </c>
      <c r="F7526" s="68" t="s">
        <v>75</v>
      </c>
      <c r="G7526" s="68" t="s">
        <v>246</v>
      </c>
      <c r="H7526" s="68" t="s">
        <v>369</v>
      </c>
      <c r="I7526" s="65">
        <v>2119</v>
      </c>
      <c r="J7526" s="65">
        <v>104</v>
      </c>
      <c r="K7526" s="65" t="s">
        <v>361</v>
      </c>
    </row>
    <row r="7527" spans="1:11" ht="12.75" customHeight="1">
      <c r="A7527" s="68" t="s">
        <v>253</v>
      </c>
      <c r="B7527" s="68" t="s">
        <v>532</v>
      </c>
      <c r="C7527" s="68" t="s">
        <v>271</v>
      </c>
      <c r="D7527" s="68" t="s">
        <v>531</v>
      </c>
      <c r="E7527" s="68" t="s">
        <v>360</v>
      </c>
      <c r="F7527" s="68" t="s">
        <v>75</v>
      </c>
      <c r="G7527" s="68" t="s">
        <v>246</v>
      </c>
      <c r="H7527" s="68" t="s">
        <v>638</v>
      </c>
      <c r="I7527" s="65">
        <v>2399</v>
      </c>
      <c r="J7527" s="65">
        <v>104</v>
      </c>
      <c r="K7527" s="65" t="s">
        <v>361</v>
      </c>
    </row>
    <row r="7528" spans="1:11" ht="12.75" customHeight="1">
      <c r="A7528" s="68" t="s">
        <v>253</v>
      </c>
      <c r="B7528" s="68" t="s">
        <v>532</v>
      </c>
      <c r="C7528" s="68" t="s">
        <v>271</v>
      </c>
      <c r="D7528" s="68" t="s">
        <v>531</v>
      </c>
      <c r="E7528" s="68" t="s">
        <v>360</v>
      </c>
      <c r="F7528" s="68" t="s">
        <v>75</v>
      </c>
      <c r="G7528" s="68" t="s">
        <v>246</v>
      </c>
      <c r="H7528" s="68" t="s">
        <v>368</v>
      </c>
      <c r="I7528" s="65">
        <v>11</v>
      </c>
      <c r="J7528" s="65">
        <v>103</v>
      </c>
      <c r="K7528" s="65" t="s">
        <v>370</v>
      </c>
    </row>
    <row r="7529" spans="1:11" ht="12.75" customHeight="1">
      <c r="A7529" s="68" t="s">
        <v>253</v>
      </c>
      <c r="B7529" s="68" t="s">
        <v>532</v>
      </c>
      <c r="C7529" s="68" t="s">
        <v>271</v>
      </c>
      <c r="D7529" s="68" t="s">
        <v>531</v>
      </c>
      <c r="E7529" s="68" t="s">
        <v>360</v>
      </c>
      <c r="F7529" s="68" t="s">
        <v>75</v>
      </c>
      <c r="G7529" s="68" t="s">
        <v>246</v>
      </c>
      <c r="H7529" s="68" t="s">
        <v>491</v>
      </c>
      <c r="I7529" s="65">
        <v>15</v>
      </c>
      <c r="J7529" s="65">
        <v>103</v>
      </c>
      <c r="K7529" s="65" t="s">
        <v>370</v>
      </c>
    </row>
    <row r="7530" spans="1:11" ht="12.75" customHeight="1">
      <c r="A7530" s="68" t="s">
        <v>253</v>
      </c>
      <c r="B7530" s="68" t="s">
        <v>532</v>
      </c>
      <c r="C7530" s="68" t="s">
        <v>271</v>
      </c>
      <c r="D7530" s="68" t="s">
        <v>531</v>
      </c>
      <c r="E7530" s="68" t="s">
        <v>360</v>
      </c>
      <c r="F7530" s="68" t="s">
        <v>75</v>
      </c>
      <c r="G7530" s="68" t="s">
        <v>246</v>
      </c>
      <c r="H7530" s="68" t="s">
        <v>369</v>
      </c>
      <c r="I7530" s="65">
        <v>8</v>
      </c>
      <c r="J7530" s="65">
        <v>103</v>
      </c>
      <c r="K7530" s="65" t="s">
        <v>370</v>
      </c>
    </row>
    <row r="7531" spans="1:11" ht="12.75" customHeight="1">
      <c r="A7531" s="68" t="s">
        <v>253</v>
      </c>
      <c r="B7531" s="68" t="s">
        <v>532</v>
      </c>
      <c r="C7531" s="68" t="s">
        <v>271</v>
      </c>
      <c r="D7531" s="68" t="s">
        <v>531</v>
      </c>
      <c r="E7531" s="68" t="s">
        <v>360</v>
      </c>
      <c r="F7531" s="68" t="s">
        <v>75</v>
      </c>
      <c r="G7531" s="68" t="s">
        <v>246</v>
      </c>
      <c r="H7531" s="68" t="s">
        <v>638</v>
      </c>
      <c r="I7531" s="65">
        <v>28</v>
      </c>
      <c r="J7531" s="65">
        <v>103</v>
      </c>
      <c r="K7531" s="65" t="s">
        <v>370</v>
      </c>
    </row>
    <row r="7532" spans="1:11" ht="12.75" customHeight="1">
      <c r="A7532" s="68" t="s">
        <v>253</v>
      </c>
      <c r="B7532" s="68" t="s">
        <v>532</v>
      </c>
      <c r="C7532" s="68" t="s">
        <v>271</v>
      </c>
      <c r="D7532" s="68" t="s">
        <v>531</v>
      </c>
      <c r="E7532" s="68" t="s">
        <v>360</v>
      </c>
      <c r="F7532" s="68" t="s">
        <v>75</v>
      </c>
      <c r="G7532" s="68" t="s">
        <v>246</v>
      </c>
      <c r="H7532" s="68" t="s">
        <v>369</v>
      </c>
      <c r="I7532" s="65">
        <v>2</v>
      </c>
      <c r="J7532" s="65">
        <v>212</v>
      </c>
      <c r="K7532" s="65" t="s">
        <v>276</v>
      </c>
    </row>
    <row r="7533" spans="1:11" ht="12.75" customHeight="1">
      <c r="A7533" s="68" t="s">
        <v>253</v>
      </c>
      <c r="B7533" s="68" t="s">
        <v>532</v>
      </c>
      <c r="C7533" s="68" t="s">
        <v>271</v>
      </c>
      <c r="D7533" s="68" t="s">
        <v>531</v>
      </c>
      <c r="E7533" s="68" t="s">
        <v>360</v>
      </c>
      <c r="F7533" s="68" t="s">
        <v>75</v>
      </c>
      <c r="G7533" s="68" t="s">
        <v>246</v>
      </c>
      <c r="H7533" s="68" t="s">
        <v>638</v>
      </c>
      <c r="I7533" s="65">
        <v>13</v>
      </c>
      <c r="J7533" s="65">
        <v>212</v>
      </c>
      <c r="K7533" s="65" t="s">
        <v>276</v>
      </c>
    </row>
    <row r="7534" spans="1:11" ht="12.75" customHeight="1">
      <c r="A7534" s="68" t="s">
        <v>253</v>
      </c>
      <c r="B7534" s="68" t="s">
        <v>532</v>
      </c>
      <c r="C7534" s="68" t="s">
        <v>271</v>
      </c>
      <c r="D7534" s="68" t="s">
        <v>531</v>
      </c>
      <c r="E7534" s="68" t="s">
        <v>360</v>
      </c>
      <c r="F7534" s="68" t="s">
        <v>75</v>
      </c>
      <c r="G7534" s="68" t="s">
        <v>246</v>
      </c>
      <c r="H7534" s="68" t="s">
        <v>368</v>
      </c>
      <c r="I7534" s="65">
        <v>151</v>
      </c>
      <c r="J7534" s="65">
        <v>102</v>
      </c>
      <c r="K7534" s="65" t="s">
        <v>371</v>
      </c>
    </row>
    <row r="7535" spans="1:11" ht="12.75" customHeight="1">
      <c r="A7535" s="68" t="s">
        <v>253</v>
      </c>
      <c r="B7535" s="68" t="s">
        <v>532</v>
      </c>
      <c r="C7535" s="68" t="s">
        <v>271</v>
      </c>
      <c r="D7535" s="68" t="s">
        <v>531</v>
      </c>
      <c r="E7535" s="68" t="s">
        <v>360</v>
      </c>
      <c r="F7535" s="68" t="s">
        <v>75</v>
      </c>
      <c r="G7535" s="68" t="s">
        <v>246</v>
      </c>
      <c r="H7535" s="68" t="s">
        <v>491</v>
      </c>
      <c r="I7535" s="65">
        <v>71</v>
      </c>
      <c r="J7535" s="65">
        <v>102</v>
      </c>
      <c r="K7535" s="65" t="s">
        <v>371</v>
      </c>
    </row>
    <row r="7536" spans="1:11" ht="12.75" customHeight="1">
      <c r="A7536" s="68" t="s">
        <v>253</v>
      </c>
      <c r="B7536" s="68" t="s">
        <v>532</v>
      </c>
      <c r="C7536" s="68" t="s">
        <v>271</v>
      </c>
      <c r="D7536" s="68" t="s">
        <v>531</v>
      </c>
      <c r="E7536" s="68" t="s">
        <v>360</v>
      </c>
      <c r="F7536" s="68" t="s">
        <v>75</v>
      </c>
      <c r="G7536" s="68" t="s">
        <v>246</v>
      </c>
      <c r="H7536" s="68" t="s">
        <v>369</v>
      </c>
      <c r="I7536" s="65">
        <v>47</v>
      </c>
      <c r="J7536" s="65">
        <v>102</v>
      </c>
      <c r="K7536" s="65" t="s">
        <v>371</v>
      </c>
    </row>
    <row r="7537" spans="1:11" ht="12.75" customHeight="1">
      <c r="A7537" s="68" t="s">
        <v>253</v>
      </c>
      <c r="B7537" s="68" t="s">
        <v>532</v>
      </c>
      <c r="C7537" s="68" t="s">
        <v>271</v>
      </c>
      <c r="D7537" s="68" t="s">
        <v>531</v>
      </c>
      <c r="E7537" s="68" t="s">
        <v>360</v>
      </c>
      <c r="F7537" s="68" t="s">
        <v>75</v>
      </c>
      <c r="G7537" s="68" t="s">
        <v>246</v>
      </c>
      <c r="H7537" s="68" t="s">
        <v>638</v>
      </c>
      <c r="I7537" s="65">
        <v>44</v>
      </c>
      <c r="J7537" s="65">
        <v>102</v>
      </c>
      <c r="K7537" s="65" t="s">
        <v>371</v>
      </c>
    </row>
    <row r="7538" spans="1:11" ht="12.75" customHeight="1">
      <c r="A7538" s="68" t="s">
        <v>253</v>
      </c>
      <c r="B7538" s="68" t="s">
        <v>532</v>
      </c>
      <c r="C7538" s="68" t="s">
        <v>271</v>
      </c>
      <c r="D7538" s="68" t="s">
        <v>531</v>
      </c>
      <c r="E7538" s="68" t="s">
        <v>360</v>
      </c>
      <c r="F7538" s="68" t="s">
        <v>76</v>
      </c>
      <c r="G7538" s="68" t="s">
        <v>492</v>
      </c>
      <c r="H7538" s="68" t="s">
        <v>368</v>
      </c>
      <c r="I7538" s="65">
        <v>10</v>
      </c>
      <c r="J7538" s="65">
        <v>314</v>
      </c>
      <c r="K7538" s="65" t="s">
        <v>265</v>
      </c>
    </row>
    <row r="7539" spans="1:11" ht="12.75" customHeight="1">
      <c r="A7539" s="68" t="s">
        <v>253</v>
      </c>
      <c r="B7539" s="68" t="s">
        <v>532</v>
      </c>
      <c r="C7539" s="68" t="s">
        <v>271</v>
      </c>
      <c r="D7539" s="68" t="s">
        <v>531</v>
      </c>
      <c r="E7539" s="68" t="s">
        <v>360</v>
      </c>
      <c r="F7539" s="68" t="s">
        <v>76</v>
      </c>
      <c r="G7539" s="68" t="s">
        <v>492</v>
      </c>
      <c r="H7539" s="68" t="s">
        <v>491</v>
      </c>
      <c r="I7539" s="65">
        <v>12</v>
      </c>
      <c r="J7539" s="65">
        <v>314</v>
      </c>
      <c r="K7539" s="65" t="s">
        <v>265</v>
      </c>
    </row>
    <row r="7540" spans="1:11" ht="12.75" customHeight="1">
      <c r="A7540" s="68" t="s">
        <v>253</v>
      </c>
      <c r="B7540" s="68" t="s">
        <v>532</v>
      </c>
      <c r="C7540" s="68" t="s">
        <v>271</v>
      </c>
      <c r="D7540" s="68" t="s">
        <v>531</v>
      </c>
      <c r="E7540" s="68" t="s">
        <v>360</v>
      </c>
      <c r="F7540" s="68" t="s">
        <v>76</v>
      </c>
      <c r="G7540" s="68" t="s">
        <v>492</v>
      </c>
      <c r="H7540" s="68" t="s">
        <v>369</v>
      </c>
      <c r="I7540" s="65">
        <v>9</v>
      </c>
      <c r="J7540" s="65">
        <v>314</v>
      </c>
      <c r="K7540" s="65" t="s">
        <v>265</v>
      </c>
    </row>
    <row r="7541" spans="1:11" ht="12.75" customHeight="1">
      <c r="A7541" s="68" t="s">
        <v>253</v>
      </c>
      <c r="B7541" s="68" t="s">
        <v>532</v>
      </c>
      <c r="C7541" s="68" t="s">
        <v>271</v>
      </c>
      <c r="D7541" s="68" t="s">
        <v>531</v>
      </c>
      <c r="E7541" s="68" t="s">
        <v>360</v>
      </c>
      <c r="F7541" s="68" t="s">
        <v>76</v>
      </c>
      <c r="G7541" s="68" t="s">
        <v>492</v>
      </c>
      <c r="H7541" s="68" t="s">
        <v>638</v>
      </c>
      <c r="I7541" s="65">
        <v>7</v>
      </c>
      <c r="J7541" s="65">
        <v>314</v>
      </c>
      <c r="K7541" s="65" t="s">
        <v>265</v>
      </c>
    </row>
    <row r="7542" spans="1:11" ht="12.75" customHeight="1">
      <c r="A7542" s="68" t="s">
        <v>253</v>
      </c>
      <c r="B7542" s="68" t="s">
        <v>532</v>
      </c>
      <c r="C7542" s="68" t="s">
        <v>271</v>
      </c>
      <c r="D7542" s="68" t="s">
        <v>531</v>
      </c>
      <c r="E7542" s="68" t="s">
        <v>360</v>
      </c>
      <c r="F7542" s="68" t="s">
        <v>76</v>
      </c>
      <c r="G7542" s="68" t="s">
        <v>492</v>
      </c>
      <c r="H7542" s="68" t="s">
        <v>368</v>
      </c>
      <c r="I7542" s="65">
        <v>16</v>
      </c>
      <c r="J7542" s="65">
        <v>305</v>
      </c>
      <c r="K7542" s="65" t="s">
        <v>373</v>
      </c>
    </row>
    <row r="7543" spans="1:11" ht="12.75" customHeight="1">
      <c r="A7543" s="68" t="s">
        <v>253</v>
      </c>
      <c r="B7543" s="68" t="s">
        <v>532</v>
      </c>
      <c r="C7543" s="68" t="s">
        <v>271</v>
      </c>
      <c r="D7543" s="68" t="s">
        <v>531</v>
      </c>
      <c r="E7543" s="68" t="s">
        <v>360</v>
      </c>
      <c r="F7543" s="68" t="s">
        <v>76</v>
      </c>
      <c r="G7543" s="68" t="s">
        <v>492</v>
      </c>
      <c r="H7543" s="68" t="s">
        <v>491</v>
      </c>
      <c r="I7543" s="65">
        <v>6</v>
      </c>
      <c r="J7543" s="65">
        <v>305</v>
      </c>
      <c r="K7543" s="65" t="s">
        <v>373</v>
      </c>
    </row>
    <row r="7544" spans="1:11" ht="12.75" customHeight="1">
      <c r="A7544" s="68" t="s">
        <v>253</v>
      </c>
      <c r="B7544" s="68" t="s">
        <v>532</v>
      </c>
      <c r="C7544" s="68" t="s">
        <v>271</v>
      </c>
      <c r="D7544" s="68" t="s">
        <v>531</v>
      </c>
      <c r="E7544" s="68" t="s">
        <v>360</v>
      </c>
      <c r="F7544" s="68" t="s">
        <v>76</v>
      </c>
      <c r="G7544" s="68" t="s">
        <v>492</v>
      </c>
      <c r="H7544" s="68" t="s">
        <v>369</v>
      </c>
      <c r="I7544" s="65">
        <v>1</v>
      </c>
      <c r="J7544" s="65">
        <v>305</v>
      </c>
      <c r="K7544" s="65" t="s">
        <v>373</v>
      </c>
    </row>
    <row r="7545" spans="1:11" ht="12.75" customHeight="1">
      <c r="A7545" s="68" t="s">
        <v>253</v>
      </c>
      <c r="B7545" s="68" t="s">
        <v>532</v>
      </c>
      <c r="C7545" s="68" t="s">
        <v>271</v>
      </c>
      <c r="D7545" s="68" t="s">
        <v>531</v>
      </c>
      <c r="E7545" s="68" t="s">
        <v>360</v>
      </c>
      <c r="F7545" s="68" t="s">
        <v>76</v>
      </c>
      <c r="G7545" s="68" t="s">
        <v>492</v>
      </c>
      <c r="H7545" s="68" t="s">
        <v>369</v>
      </c>
      <c r="I7545" s="65">
        <v>28</v>
      </c>
      <c r="J7545" s="65">
        <v>303</v>
      </c>
      <c r="K7545" s="65" t="s">
        <v>374</v>
      </c>
    </row>
    <row r="7546" spans="1:11" ht="12.75" customHeight="1">
      <c r="A7546" s="68" t="s">
        <v>253</v>
      </c>
      <c r="B7546" s="68" t="s">
        <v>532</v>
      </c>
      <c r="C7546" s="68" t="s">
        <v>271</v>
      </c>
      <c r="D7546" s="68" t="s">
        <v>531</v>
      </c>
      <c r="E7546" s="68" t="s">
        <v>360</v>
      </c>
      <c r="F7546" s="68" t="s">
        <v>76</v>
      </c>
      <c r="G7546" s="68" t="s">
        <v>492</v>
      </c>
      <c r="H7546" s="68" t="s">
        <v>638</v>
      </c>
      <c r="I7546" s="65">
        <v>61</v>
      </c>
      <c r="J7546" s="65">
        <v>303</v>
      </c>
      <c r="K7546" s="65" t="s">
        <v>374</v>
      </c>
    </row>
    <row r="7547" spans="1:11" ht="12.75" customHeight="1">
      <c r="A7547" s="68" t="s">
        <v>253</v>
      </c>
      <c r="B7547" s="68" t="s">
        <v>532</v>
      </c>
      <c r="C7547" s="68" t="s">
        <v>271</v>
      </c>
      <c r="D7547" s="68" t="s">
        <v>531</v>
      </c>
      <c r="E7547" s="68" t="s">
        <v>360</v>
      </c>
      <c r="F7547" s="68" t="s">
        <v>76</v>
      </c>
      <c r="G7547" s="68" t="s">
        <v>492</v>
      </c>
      <c r="H7547" s="68" t="s">
        <v>368</v>
      </c>
      <c r="I7547" s="65">
        <v>13</v>
      </c>
      <c r="J7547" s="65">
        <v>202</v>
      </c>
      <c r="K7547" s="65" t="s">
        <v>427</v>
      </c>
    </row>
    <row r="7548" spans="1:11" ht="12.75" customHeight="1">
      <c r="A7548" s="68" t="s">
        <v>253</v>
      </c>
      <c r="B7548" s="68" t="s">
        <v>532</v>
      </c>
      <c r="C7548" s="68" t="s">
        <v>271</v>
      </c>
      <c r="D7548" s="68" t="s">
        <v>531</v>
      </c>
      <c r="E7548" s="68" t="s">
        <v>360</v>
      </c>
      <c r="F7548" s="68" t="s">
        <v>76</v>
      </c>
      <c r="G7548" s="68" t="s">
        <v>492</v>
      </c>
      <c r="H7548" s="68" t="s">
        <v>491</v>
      </c>
      <c r="I7548" s="65">
        <v>2</v>
      </c>
      <c r="J7548" s="65">
        <v>202</v>
      </c>
      <c r="K7548" s="65" t="s">
        <v>427</v>
      </c>
    </row>
    <row r="7549" spans="1:11" ht="12.75" customHeight="1">
      <c r="A7549" s="68" t="s">
        <v>253</v>
      </c>
      <c r="B7549" s="68" t="s">
        <v>532</v>
      </c>
      <c r="C7549" s="68" t="s">
        <v>271</v>
      </c>
      <c r="D7549" s="68" t="s">
        <v>531</v>
      </c>
      <c r="E7549" s="68" t="s">
        <v>360</v>
      </c>
      <c r="F7549" s="68" t="s">
        <v>76</v>
      </c>
      <c r="G7549" s="68" t="s">
        <v>492</v>
      </c>
      <c r="H7549" s="68" t="s">
        <v>368</v>
      </c>
      <c r="I7549" s="65">
        <v>11</v>
      </c>
      <c r="J7549" s="65">
        <v>211</v>
      </c>
      <c r="K7549" s="65" t="s">
        <v>266</v>
      </c>
    </row>
    <row r="7550" spans="1:11" ht="12.75" customHeight="1">
      <c r="A7550" s="68" t="s">
        <v>253</v>
      </c>
      <c r="B7550" s="68" t="s">
        <v>532</v>
      </c>
      <c r="C7550" s="68" t="s">
        <v>271</v>
      </c>
      <c r="D7550" s="68" t="s">
        <v>531</v>
      </c>
      <c r="E7550" s="68" t="s">
        <v>360</v>
      </c>
      <c r="F7550" s="68" t="s">
        <v>76</v>
      </c>
      <c r="G7550" s="68" t="s">
        <v>492</v>
      </c>
      <c r="H7550" s="68" t="s">
        <v>491</v>
      </c>
      <c r="I7550" s="65">
        <v>6</v>
      </c>
      <c r="J7550" s="65">
        <v>211</v>
      </c>
      <c r="K7550" s="65" t="s">
        <v>266</v>
      </c>
    </row>
    <row r="7551" spans="1:11" ht="12.75" customHeight="1">
      <c r="A7551" s="68" t="s">
        <v>253</v>
      </c>
      <c r="B7551" s="68" t="s">
        <v>532</v>
      </c>
      <c r="C7551" s="68" t="s">
        <v>271</v>
      </c>
      <c r="D7551" s="68" t="s">
        <v>531</v>
      </c>
      <c r="E7551" s="68" t="s">
        <v>360</v>
      </c>
      <c r="F7551" s="68" t="s">
        <v>76</v>
      </c>
      <c r="G7551" s="68" t="s">
        <v>492</v>
      </c>
      <c r="H7551" s="68" t="s">
        <v>369</v>
      </c>
      <c r="I7551" s="65">
        <v>4</v>
      </c>
      <c r="J7551" s="65">
        <v>211</v>
      </c>
      <c r="K7551" s="65" t="s">
        <v>266</v>
      </c>
    </row>
    <row r="7552" spans="1:11" ht="12.75" customHeight="1">
      <c r="A7552" s="68" t="s">
        <v>253</v>
      </c>
      <c r="B7552" s="68" t="s">
        <v>532</v>
      </c>
      <c r="C7552" s="68" t="s">
        <v>271</v>
      </c>
      <c r="D7552" s="68" t="s">
        <v>531</v>
      </c>
      <c r="E7552" s="68" t="s">
        <v>360</v>
      </c>
      <c r="F7552" s="68" t="s">
        <v>76</v>
      </c>
      <c r="G7552" s="68" t="s">
        <v>492</v>
      </c>
      <c r="H7552" s="68" t="s">
        <v>638</v>
      </c>
      <c r="I7552" s="65">
        <v>1</v>
      </c>
      <c r="J7552" s="65">
        <v>211</v>
      </c>
      <c r="K7552" s="65" t="s">
        <v>266</v>
      </c>
    </row>
    <row r="7553" spans="1:11" ht="12.75" customHeight="1">
      <c r="A7553" s="68" t="s">
        <v>253</v>
      </c>
      <c r="B7553" s="68" t="s">
        <v>532</v>
      </c>
      <c r="C7553" s="68" t="s">
        <v>271</v>
      </c>
      <c r="D7553" s="68" t="s">
        <v>531</v>
      </c>
      <c r="E7553" s="68" t="s">
        <v>360</v>
      </c>
      <c r="F7553" s="68" t="s">
        <v>76</v>
      </c>
      <c r="G7553" s="68" t="s">
        <v>492</v>
      </c>
      <c r="H7553" s="68" t="s">
        <v>638</v>
      </c>
      <c r="I7553" s="65">
        <v>28</v>
      </c>
      <c r="J7553" s="65">
        <v>204</v>
      </c>
      <c r="K7553" s="65" t="s">
        <v>286</v>
      </c>
    </row>
    <row r="7554" spans="1:11" ht="12.75" customHeight="1">
      <c r="A7554" s="68" t="s">
        <v>253</v>
      </c>
      <c r="B7554" s="68" t="s">
        <v>532</v>
      </c>
      <c r="C7554" s="68" t="s">
        <v>271</v>
      </c>
      <c r="D7554" s="68" t="s">
        <v>531</v>
      </c>
      <c r="E7554" s="68" t="s">
        <v>360</v>
      </c>
      <c r="F7554" s="68" t="s">
        <v>76</v>
      </c>
      <c r="G7554" s="68" t="s">
        <v>492</v>
      </c>
      <c r="H7554" s="68" t="s">
        <v>368</v>
      </c>
      <c r="I7554" s="65">
        <v>1</v>
      </c>
      <c r="J7554" s="65">
        <v>203</v>
      </c>
      <c r="K7554" s="65" t="s">
        <v>494</v>
      </c>
    </row>
    <row r="7555" spans="1:11" ht="12.75" customHeight="1">
      <c r="A7555" s="68" t="s">
        <v>253</v>
      </c>
      <c r="B7555" s="68" t="s">
        <v>532</v>
      </c>
      <c r="C7555" s="68" t="s">
        <v>271</v>
      </c>
      <c r="D7555" s="68" t="s">
        <v>531</v>
      </c>
      <c r="E7555" s="68" t="s">
        <v>360</v>
      </c>
      <c r="F7555" s="68" t="s">
        <v>76</v>
      </c>
      <c r="G7555" s="68" t="s">
        <v>492</v>
      </c>
      <c r="H7555" s="68" t="s">
        <v>491</v>
      </c>
      <c r="I7555" s="65">
        <v>4</v>
      </c>
      <c r="J7555" s="65">
        <v>203</v>
      </c>
      <c r="K7555" s="65" t="s">
        <v>494</v>
      </c>
    </row>
    <row r="7556" spans="1:11" ht="12.75" customHeight="1">
      <c r="A7556" s="68" t="s">
        <v>253</v>
      </c>
      <c r="B7556" s="68" t="s">
        <v>532</v>
      </c>
      <c r="C7556" s="68" t="s">
        <v>271</v>
      </c>
      <c r="D7556" s="68" t="s">
        <v>531</v>
      </c>
      <c r="E7556" s="68" t="s">
        <v>360</v>
      </c>
      <c r="F7556" s="68" t="s">
        <v>76</v>
      </c>
      <c r="G7556" s="68" t="s">
        <v>492</v>
      </c>
      <c r="H7556" s="68" t="s">
        <v>369</v>
      </c>
      <c r="I7556" s="65">
        <v>1</v>
      </c>
      <c r="J7556" s="65">
        <v>203</v>
      </c>
      <c r="K7556" s="65" t="s">
        <v>494</v>
      </c>
    </row>
    <row r="7557" spans="1:11" ht="12.75" customHeight="1">
      <c r="A7557" s="68" t="s">
        <v>253</v>
      </c>
      <c r="B7557" s="68" t="s">
        <v>532</v>
      </c>
      <c r="C7557" s="68" t="s">
        <v>271</v>
      </c>
      <c r="D7557" s="68" t="s">
        <v>531</v>
      </c>
      <c r="E7557" s="68" t="s">
        <v>360</v>
      </c>
      <c r="F7557" s="68" t="s">
        <v>76</v>
      </c>
      <c r="G7557" s="68" t="s">
        <v>492</v>
      </c>
      <c r="H7557" s="68" t="s">
        <v>638</v>
      </c>
      <c r="I7557" s="65">
        <v>3</v>
      </c>
      <c r="J7557" s="65">
        <v>203</v>
      </c>
      <c r="K7557" s="65" t="s">
        <v>494</v>
      </c>
    </row>
    <row r="7558" spans="1:11" ht="12.75" customHeight="1">
      <c r="A7558" s="68" t="s">
        <v>253</v>
      </c>
      <c r="B7558" s="68" t="s">
        <v>532</v>
      </c>
      <c r="C7558" s="68" t="s">
        <v>271</v>
      </c>
      <c r="D7558" s="68" t="s">
        <v>531</v>
      </c>
      <c r="E7558" s="68" t="s">
        <v>360</v>
      </c>
      <c r="F7558" s="68" t="s">
        <v>77</v>
      </c>
      <c r="G7558" s="68" t="s">
        <v>273</v>
      </c>
      <c r="H7558" s="68" t="s">
        <v>368</v>
      </c>
      <c r="I7558" s="65">
        <v>81</v>
      </c>
      <c r="J7558" s="65">
        <v>427</v>
      </c>
      <c r="K7558" s="65" t="s">
        <v>376</v>
      </c>
    </row>
    <row r="7559" spans="1:11" ht="12.75" customHeight="1">
      <c r="A7559" s="68" t="s">
        <v>253</v>
      </c>
      <c r="B7559" s="68" t="s">
        <v>532</v>
      </c>
      <c r="C7559" s="68" t="s">
        <v>271</v>
      </c>
      <c r="D7559" s="68" t="s">
        <v>531</v>
      </c>
      <c r="E7559" s="68" t="s">
        <v>360</v>
      </c>
      <c r="F7559" s="68" t="s">
        <v>77</v>
      </c>
      <c r="G7559" s="68" t="s">
        <v>273</v>
      </c>
      <c r="H7559" s="68" t="s">
        <v>491</v>
      </c>
      <c r="I7559" s="65">
        <v>65</v>
      </c>
      <c r="J7559" s="65">
        <v>427</v>
      </c>
      <c r="K7559" s="65" t="s">
        <v>376</v>
      </c>
    </row>
    <row r="7560" spans="1:11" ht="12.75" customHeight="1">
      <c r="A7560" s="68" t="s">
        <v>253</v>
      </c>
      <c r="B7560" s="68" t="s">
        <v>532</v>
      </c>
      <c r="C7560" s="68" t="s">
        <v>271</v>
      </c>
      <c r="D7560" s="68" t="s">
        <v>531</v>
      </c>
      <c r="E7560" s="68" t="s">
        <v>360</v>
      </c>
      <c r="F7560" s="68" t="s">
        <v>77</v>
      </c>
      <c r="G7560" s="68" t="s">
        <v>273</v>
      </c>
      <c r="H7560" s="68" t="s">
        <v>369</v>
      </c>
      <c r="I7560" s="65">
        <v>18</v>
      </c>
      <c r="J7560" s="65">
        <v>427</v>
      </c>
      <c r="K7560" s="65" t="s">
        <v>376</v>
      </c>
    </row>
    <row r="7561" spans="1:11" ht="12.75" customHeight="1">
      <c r="A7561" s="68" t="s">
        <v>253</v>
      </c>
      <c r="B7561" s="68" t="s">
        <v>532</v>
      </c>
      <c r="C7561" s="68" t="s">
        <v>271</v>
      </c>
      <c r="D7561" s="68" t="s">
        <v>531</v>
      </c>
      <c r="E7561" s="68" t="s">
        <v>360</v>
      </c>
      <c r="F7561" s="68" t="s">
        <v>77</v>
      </c>
      <c r="G7561" s="68" t="s">
        <v>273</v>
      </c>
      <c r="H7561" s="68" t="s">
        <v>638</v>
      </c>
      <c r="I7561" s="65">
        <v>13</v>
      </c>
      <c r="J7561" s="65">
        <v>427</v>
      </c>
      <c r="K7561" s="65" t="s">
        <v>376</v>
      </c>
    </row>
    <row r="7562" spans="1:11" ht="12.75" customHeight="1">
      <c r="A7562" s="68" t="s">
        <v>253</v>
      </c>
      <c r="B7562" s="68" t="s">
        <v>532</v>
      </c>
      <c r="C7562" s="68" t="s">
        <v>271</v>
      </c>
      <c r="D7562" s="68" t="s">
        <v>531</v>
      </c>
      <c r="E7562" s="68" t="s">
        <v>360</v>
      </c>
      <c r="F7562" s="68" t="s">
        <v>77</v>
      </c>
      <c r="G7562" s="68" t="s">
        <v>273</v>
      </c>
      <c r="H7562" s="68" t="s">
        <v>368</v>
      </c>
      <c r="I7562" s="65">
        <v>180</v>
      </c>
      <c r="J7562" s="65">
        <v>410</v>
      </c>
      <c r="K7562" s="65" t="s">
        <v>495</v>
      </c>
    </row>
    <row r="7563" spans="1:11" ht="12.75" customHeight="1">
      <c r="A7563" s="68" t="s">
        <v>253</v>
      </c>
      <c r="B7563" s="68" t="s">
        <v>532</v>
      </c>
      <c r="C7563" s="68" t="s">
        <v>271</v>
      </c>
      <c r="D7563" s="68" t="s">
        <v>531</v>
      </c>
      <c r="E7563" s="68" t="s">
        <v>360</v>
      </c>
      <c r="F7563" s="68" t="s">
        <v>77</v>
      </c>
      <c r="G7563" s="68" t="s">
        <v>273</v>
      </c>
      <c r="H7563" s="68" t="s">
        <v>491</v>
      </c>
      <c r="I7563" s="65">
        <v>155</v>
      </c>
      <c r="J7563" s="65">
        <v>410</v>
      </c>
      <c r="K7563" s="65" t="s">
        <v>495</v>
      </c>
    </row>
    <row r="7564" spans="1:11" ht="12.75" customHeight="1">
      <c r="A7564" s="68" t="s">
        <v>253</v>
      </c>
      <c r="B7564" s="68" t="s">
        <v>532</v>
      </c>
      <c r="C7564" s="68" t="s">
        <v>271</v>
      </c>
      <c r="D7564" s="68" t="s">
        <v>531</v>
      </c>
      <c r="E7564" s="68" t="s">
        <v>360</v>
      </c>
      <c r="F7564" s="68" t="s">
        <v>77</v>
      </c>
      <c r="G7564" s="68" t="s">
        <v>273</v>
      </c>
      <c r="H7564" s="68" t="s">
        <v>369</v>
      </c>
      <c r="I7564" s="65">
        <v>51</v>
      </c>
      <c r="J7564" s="65">
        <v>410</v>
      </c>
      <c r="K7564" s="65" t="s">
        <v>495</v>
      </c>
    </row>
    <row r="7565" spans="1:11" ht="12.75" customHeight="1">
      <c r="A7565" s="68" t="s">
        <v>253</v>
      </c>
      <c r="B7565" s="68" t="s">
        <v>532</v>
      </c>
      <c r="C7565" s="68" t="s">
        <v>271</v>
      </c>
      <c r="D7565" s="68" t="s">
        <v>531</v>
      </c>
      <c r="E7565" s="68" t="s">
        <v>360</v>
      </c>
      <c r="F7565" s="68" t="s">
        <v>77</v>
      </c>
      <c r="G7565" s="68" t="s">
        <v>273</v>
      </c>
      <c r="H7565" s="68" t="s">
        <v>638</v>
      </c>
      <c r="I7565" s="65">
        <v>14</v>
      </c>
      <c r="J7565" s="65">
        <v>410</v>
      </c>
      <c r="K7565" s="65" t="s">
        <v>495</v>
      </c>
    </row>
    <row r="7566" spans="1:11" ht="12.75" customHeight="1">
      <c r="A7566" s="68" t="s">
        <v>253</v>
      </c>
      <c r="B7566" s="68" t="s">
        <v>532</v>
      </c>
      <c r="C7566" s="68" t="s">
        <v>271</v>
      </c>
      <c r="D7566" s="68" t="s">
        <v>531</v>
      </c>
      <c r="E7566" s="68" t="s">
        <v>360</v>
      </c>
      <c r="F7566" s="68" t="s">
        <v>77</v>
      </c>
      <c r="G7566" s="68" t="s">
        <v>273</v>
      </c>
      <c r="H7566" s="68" t="s">
        <v>368</v>
      </c>
      <c r="I7566" s="65">
        <v>441</v>
      </c>
      <c r="J7566" s="65">
        <v>408</v>
      </c>
      <c r="K7566" s="65" t="s">
        <v>496</v>
      </c>
    </row>
    <row r="7567" spans="1:11" ht="12.75" customHeight="1">
      <c r="A7567" s="68" t="s">
        <v>253</v>
      </c>
      <c r="B7567" s="68" t="s">
        <v>532</v>
      </c>
      <c r="C7567" s="68" t="s">
        <v>271</v>
      </c>
      <c r="D7567" s="68" t="s">
        <v>531</v>
      </c>
      <c r="E7567" s="68" t="s">
        <v>360</v>
      </c>
      <c r="F7567" s="68" t="s">
        <v>77</v>
      </c>
      <c r="G7567" s="68" t="s">
        <v>273</v>
      </c>
      <c r="H7567" s="68" t="s">
        <v>491</v>
      </c>
      <c r="I7567" s="65">
        <v>556</v>
      </c>
      <c r="J7567" s="65">
        <v>408</v>
      </c>
      <c r="K7567" s="65" t="s">
        <v>496</v>
      </c>
    </row>
    <row r="7568" spans="1:11" ht="12.75" customHeight="1">
      <c r="A7568" s="68" t="s">
        <v>253</v>
      </c>
      <c r="B7568" s="68" t="s">
        <v>532</v>
      </c>
      <c r="C7568" s="68" t="s">
        <v>271</v>
      </c>
      <c r="D7568" s="68" t="s">
        <v>531</v>
      </c>
      <c r="E7568" s="68" t="s">
        <v>360</v>
      </c>
      <c r="F7568" s="68" t="s">
        <v>77</v>
      </c>
      <c r="G7568" s="68" t="s">
        <v>273</v>
      </c>
      <c r="H7568" s="68" t="s">
        <v>369</v>
      </c>
      <c r="I7568" s="65">
        <v>362</v>
      </c>
      <c r="J7568" s="65">
        <v>408</v>
      </c>
      <c r="K7568" s="65" t="s">
        <v>496</v>
      </c>
    </row>
    <row r="7569" spans="1:11" ht="12.75" customHeight="1">
      <c r="A7569" s="68" t="s">
        <v>253</v>
      </c>
      <c r="B7569" s="68" t="s">
        <v>532</v>
      </c>
      <c r="C7569" s="68" t="s">
        <v>271</v>
      </c>
      <c r="D7569" s="68" t="s">
        <v>531</v>
      </c>
      <c r="E7569" s="68" t="s">
        <v>360</v>
      </c>
      <c r="F7569" s="68" t="s">
        <v>77</v>
      </c>
      <c r="G7569" s="68" t="s">
        <v>273</v>
      </c>
      <c r="H7569" s="68" t="s">
        <v>638</v>
      </c>
      <c r="I7569" s="65">
        <v>378</v>
      </c>
      <c r="J7569" s="65">
        <v>408</v>
      </c>
      <c r="K7569" s="65" t="s">
        <v>496</v>
      </c>
    </row>
    <row r="7570" spans="1:11" ht="12.75" customHeight="1">
      <c r="A7570" s="68" t="s">
        <v>253</v>
      </c>
      <c r="B7570" s="68" t="s">
        <v>532</v>
      </c>
      <c r="C7570" s="68" t="s">
        <v>271</v>
      </c>
      <c r="D7570" s="68" t="s">
        <v>531</v>
      </c>
      <c r="E7570" s="68" t="s">
        <v>360</v>
      </c>
      <c r="F7570" s="68" t="s">
        <v>77</v>
      </c>
      <c r="G7570" s="68" t="s">
        <v>273</v>
      </c>
      <c r="H7570" s="68" t="s">
        <v>368</v>
      </c>
      <c r="I7570" s="65">
        <v>58</v>
      </c>
      <c r="J7570" s="65">
        <v>414</v>
      </c>
      <c r="K7570" s="65" t="s">
        <v>377</v>
      </c>
    </row>
    <row r="7571" spans="1:11" ht="12.75" customHeight="1">
      <c r="A7571" s="68" t="s">
        <v>253</v>
      </c>
      <c r="B7571" s="68" t="s">
        <v>532</v>
      </c>
      <c r="C7571" s="68" t="s">
        <v>271</v>
      </c>
      <c r="D7571" s="68" t="s">
        <v>531</v>
      </c>
      <c r="E7571" s="68" t="s">
        <v>360</v>
      </c>
      <c r="F7571" s="68" t="s">
        <v>77</v>
      </c>
      <c r="G7571" s="68" t="s">
        <v>273</v>
      </c>
      <c r="H7571" s="68" t="s">
        <v>491</v>
      </c>
      <c r="I7571" s="65">
        <v>57</v>
      </c>
      <c r="J7571" s="65">
        <v>414</v>
      </c>
      <c r="K7571" s="65" t="s">
        <v>377</v>
      </c>
    </row>
    <row r="7572" spans="1:11" ht="12.75" customHeight="1">
      <c r="A7572" s="68" t="s">
        <v>253</v>
      </c>
      <c r="B7572" s="68" t="s">
        <v>532</v>
      </c>
      <c r="C7572" s="68" t="s">
        <v>271</v>
      </c>
      <c r="D7572" s="68" t="s">
        <v>531</v>
      </c>
      <c r="E7572" s="68" t="s">
        <v>360</v>
      </c>
      <c r="F7572" s="68" t="s">
        <v>77</v>
      </c>
      <c r="G7572" s="68" t="s">
        <v>273</v>
      </c>
      <c r="H7572" s="68" t="s">
        <v>369</v>
      </c>
      <c r="I7572" s="65">
        <v>8</v>
      </c>
      <c r="J7572" s="65">
        <v>414</v>
      </c>
      <c r="K7572" s="65" t="s">
        <v>377</v>
      </c>
    </row>
    <row r="7573" spans="1:11" ht="12.75" customHeight="1">
      <c r="A7573" s="68" t="s">
        <v>253</v>
      </c>
      <c r="B7573" s="68" t="s">
        <v>532</v>
      </c>
      <c r="C7573" s="68" t="s">
        <v>271</v>
      </c>
      <c r="D7573" s="68" t="s">
        <v>531</v>
      </c>
      <c r="E7573" s="68" t="s">
        <v>360</v>
      </c>
      <c r="F7573" s="68" t="s">
        <v>77</v>
      </c>
      <c r="G7573" s="68" t="s">
        <v>273</v>
      </c>
      <c r="H7573" s="68" t="s">
        <v>638</v>
      </c>
      <c r="I7573" s="65">
        <v>14</v>
      </c>
      <c r="J7573" s="65">
        <v>414</v>
      </c>
      <c r="K7573" s="65" t="s">
        <v>377</v>
      </c>
    </row>
    <row r="7574" spans="1:11" ht="12.75" customHeight="1">
      <c r="A7574" s="68" t="s">
        <v>253</v>
      </c>
      <c r="B7574" s="68" t="s">
        <v>532</v>
      </c>
      <c r="C7574" s="68" t="s">
        <v>271</v>
      </c>
      <c r="D7574" s="68" t="s">
        <v>531</v>
      </c>
      <c r="E7574" s="68" t="s">
        <v>360</v>
      </c>
      <c r="F7574" s="68" t="s">
        <v>77</v>
      </c>
      <c r="G7574" s="68" t="s">
        <v>273</v>
      </c>
      <c r="H7574" s="68" t="s">
        <v>368</v>
      </c>
      <c r="I7574" s="65">
        <v>112</v>
      </c>
      <c r="J7574" s="65">
        <v>424</v>
      </c>
      <c r="K7574" s="65" t="s">
        <v>378</v>
      </c>
    </row>
    <row r="7575" spans="1:11" ht="12.75" customHeight="1">
      <c r="A7575" s="68" t="s">
        <v>253</v>
      </c>
      <c r="B7575" s="68" t="s">
        <v>532</v>
      </c>
      <c r="C7575" s="68" t="s">
        <v>271</v>
      </c>
      <c r="D7575" s="68" t="s">
        <v>531</v>
      </c>
      <c r="E7575" s="68" t="s">
        <v>360</v>
      </c>
      <c r="F7575" s="68" t="s">
        <v>77</v>
      </c>
      <c r="G7575" s="68" t="s">
        <v>273</v>
      </c>
      <c r="H7575" s="68" t="s">
        <v>491</v>
      </c>
      <c r="I7575" s="65">
        <v>153</v>
      </c>
      <c r="J7575" s="65">
        <v>424</v>
      </c>
      <c r="K7575" s="65" t="s">
        <v>378</v>
      </c>
    </row>
    <row r="7576" spans="1:11" ht="12.75" customHeight="1">
      <c r="A7576" s="68" t="s">
        <v>253</v>
      </c>
      <c r="B7576" s="68" t="s">
        <v>532</v>
      </c>
      <c r="C7576" s="68" t="s">
        <v>271</v>
      </c>
      <c r="D7576" s="68" t="s">
        <v>531</v>
      </c>
      <c r="E7576" s="68" t="s">
        <v>360</v>
      </c>
      <c r="F7576" s="68" t="s">
        <v>77</v>
      </c>
      <c r="G7576" s="68" t="s">
        <v>273</v>
      </c>
      <c r="H7576" s="68" t="s">
        <v>369</v>
      </c>
      <c r="I7576" s="65">
        <v>68</v>
      </c>
      <c r="J7576" s="65">
        <v>424</v>
      </c>
      <c r="K7576" s="65" t="s">
        <v>378</v>
      </c>
    </row>
    <row r="7577" spans="1:11" ht="12.75" customHeight="1">
      <c r="A7577" s="68" t="s">
        <v>253</v>
      </c>
      <c r="B7577" s="68" t="s">
        <v>532</v>
      </c>
      <c r="C7577" s="68" t="s">
        <v>271</v>
      </c>
      <c r="D7577" s="68" t="s">
        <v>531</v>
      </c>
      <c r="E7577" s="68" t="s">
        <v>360</v>
      </c>
      <c r="F7577" s="68" t="s">
        <v>77</v>
      </c>
      <c r="G7577" s="68" t="s">
        <v>273</v>
      </c>
      <c r="H7577" s="68" t="s">
        <v>638</v>
      </c>
      <c r="I7577" s="65">
        <v>10</v>
      </c>
      <c r="J7577" s="65">
        <v>424</v>
      </c>
      <c r="K7577" s="65" t="s">
        <v>378</v>
      </c>
    </row>
    <row r="7578" spans="1:11" ht="12.75" customHeight="1">
      <c r="A7578" s="68" t="s">
        <v>253</v>
      </c>
      <c r="B7578" s="68" t="s">
        <v>532</v>
      </c>
      <c r="C7578" s="68" t="s">
        <v>271</v>
      </c>
      <c r="D7578" s="68" t="s">
        <v>531</v>
      </c>
      <c r="E7578" s="68" t="s">
        <v>360</v>
      </c>
      <c r="F7578" s="68" t="s">
        <v>77</v>
      </c>
      <c r="G7578" s="68" t="s">
        <v>273</v>
      </c>
      <c r="H7578" s="68" t="s">
        <v>368</v>
      </c>
      <c r="I7578" s="65">
        <v>18</v>
      </c>
      <c r="J7578" s="65">
        <v>419</v>
      </c>
      <c r="K7578" s="65" t="s">
        <v>262</v>
      </c>
    </row>
    <row r="7579" spans="1:11" ht="12.75" customHeight="1">
      <c r="A7579" s="68" t="s">
        <v>253</v>
      </c>
      <c r="B7579" s="68" t="s">
        <v>532</v>
      </c>
      <c r="C7579" s="68" t="s">
        <v>271</v>
      </c>
      <c r="D7579" s="68" t="s">
        <v>531</v>
      </c>
      <c r="E7579" s="68" t="s">
        <v>360</v>
      </c>
      <c r="F7579" s="68" t="s">
        <v>77</v>
      </c>
      <c r="G7579" s="68" t="s">
        <v>273</v>
      </c>
      <c r="H7579" s="68" t="s">
        <v>491</v>
      </c>
      <c r="I7579" s="65">
        <v>38</v>
      </c>
      <c r="J7579" s="65">
        <v>419</v>
      </c>
      <c r="K7579" s="65" t="s">
        <v>262</v>
      </c>
    </row>
    <row r="7580" spans="1:11" ht="12.75" customHeight="1">
      <c r="A7580" s="68" t="s">
        <v>253</v>
      </c>
      <c r="B7580" s="68" t="s">
        <v>532</v>
      </c>
      <c r="C7580" s="68" t="s">
        <v>271</v>
      </c>
      <c r="D7580" s="68" t="s">
        <v>531</v>
      </c>
      <c r="E7580" s="68" t="s">
        <v>360</v>
      </c>
      <c r="F7580" s="68" t="s">
        <v>77</v>
      </c>
      <c r="G7580" s="68" t="s">
        <v>273</v>
      </c>
      <c r="H7580" s="68" t="s">
        <v>369</v>
      </c>
      <c r="I7580" s="65">
        <v>2</v>
      </c>
      <c r="J7580" s="65">
        <v>419</v>
      </c>
      <c r="K7580" s="65" t="s">
        <v>262</v>
      </c>
    </row>
    <row r="7581" spans="1:11" ht="12.75" customHeight="1">
      <c r="A7581" s="68" t="s">
        <v>253</v>
      </c>
      <c r="B7581" s="68" t="s">
        <v>532</v>
      </c>
      <c r="C7581" s="68" t="s">
        <v>271</v>
      </c>
      <c r="D7581" s="68" t="s">
        <v>531</v>
      </c>
      <c r="E7581" s="68" t="s">
        <v>360</v>
      </c>
      <c r="F7581" s="68" t="s">
        <v>77</v>
      </c>
      <c r="G7581" s="68" t="s">
        <v>273</v>
      </c>
      <c r="H7581" s="68" t="s">
        <v>638</v>
      </c>
      <c r="I7581" s="65">
        <v>3</v>
      </c>
      <c r="J7581" s="65">
        <v>419</v>
      </c>
      <c r="K7581" s="65" t="s">
        <v>262</v>
      </c>
    </row>
    <row r="7582" spans="1:11" ht="12.75" customHeight="1">
      <c r="A7582" s="68" t="s">
        <v>253</v>
      </c>
      <c r="B7582" s="68" t="s">
        <v>532</v>
      </c>
      <c r="C7582" s="68" t="s">
        <v>271</v>
      </c>
      <c r="D7582" s="68" t="s">
        <v>531</v>
      </c>
      <c r="E7582" s="68" t="s">
        <v>360</v>
      </c>
      <c r="F7582" s="68" t="s">
        <v>77</v>
      </c>
      <c r="G7582" s="68" t="s">
        <v>273</v>
      </c>
      <c r="H7582" s="68" t="s">
        <v>368</v>
      </c>
      <c r="I7582" s="65">
        <v>24</v>
      </c>
      <c r="J7582" s="65">
        <v>403</v>
      </c>
      <c r="K7582" s="65" t="s">
        <v>428</v>
      </c>
    </row>
    <row r="7583" spans="1:11" ht="12.75" customHeight="1">
      <c r="A7583" s="68" t="s">
        <v>253</v>
      </c>
      <c r="B7583" s="68" t="s">
        <v>532</v>
      </c>
      <c r="C7583" s="68" t="s">
        <v>271</v>
      </c>
      <c r="D7583" s="68" t="s">
        <v>531</v>
      </c>
      <c r="E7583" s="68" t="s">
        <v>360</v>
      </c>
      <c r="F7583" s="68" t="s">
        <v>77</v>
      </c>
      <c r="G7583" s="68" t="s">
        <v>273</v>
      </c>
      <c r="H7583" s="68" t="s">
        <v>491</v>
      </c>
      <c r="I7583" s="65">
        <v>24</v>
      </c>
      <c r="J7583" s="65">
        <v>403</v>
      </c>
      <c r="K7583" s="65" t="s">
        <v>428</v>
      </c>
    </row>
    <row r="7584" spans="1:11" ht="12.75" customHeight="1">
      <c r="A7584" s="68" t="s">
        <v>253</v>
      </c>
      <c r="B7584" s="68" t="s">
        <v>532</v>
      </c>
      <c r="C7584" s="68" t="s">
        <v>271</v>
      </c>
      <c r="D7584" s="68" t="s">
        <v>531</v>
      </c>
      <c r="E7584" s="68" t="s">
        <v>360</v>
      </c>
      <c r="F7584" s="68" t="s">
        <v>77</v>
      </c>
      <c r="G7584" s="68" t="s">
        <v>273</v>
      </c>
      <c r="H7584" s="68" t="s">
        <v>369</v>
      </c>
      <c r="I7584" s="65">
        <v>2</v>
      </c>
      <c r="J7584" s="65">
        <v>403</v>
      </c>
      <c r="K7584" s="65" t="s">
        <v>428</v>
      </c>
    </row>
    <row r="7585" spans="1:11" ht="12.75" customHeight="1">
      <c r="A7585" s="68" t="s">
        <v>253</v>
      </c>
      <c r="B7585" s="68" t="s">
        <v>532</v>
      </c>
      <c r="C7585" s="68" t="s">
        <v>271</v>
      </c>
      <c r="D7585" s="68" t="s">
        <v>531</v>
      </c>
      <c r="E7585" s="68" t="s">
        <v>360</v>
      </c>
      <c r="F7585" s="68" t="s">
        <v>77</v>
      </c>
      <c r="G7585" s="68" t="s">
        <v>273</v>
      </c>
      <c r="H7585" s="68" t="s">
        <v>638</v>
      </c>
      <c r="I7585" s="65">
        <v>1</v>
      </c>
      <c r="J7585" s="65">
        <v>403</v>
      </c>
      <c r="K7585" s="65" t="s">
        <v>428</v>
      </c>
    </row>
    <row r="7586" spans="1:11" ht="12.75" customHeight="1">
      <c r="A7586" s="68" t="s">
        <v>253</v>
      </c>
      <c r="B7586" s="68" t="s">
        <v>532</v>
      </c>
      <c r="C7586" s="68" t="s">
        <v>271</v>
      </c>
      <c r="D7586" s="68" t="s">
        <v>531</v>
      </c>
      <c r="E7586" s="68" t="s">
        <v>360</v>
      </c>
      <c r="F7586" s="68" t="s">
        <v>77</v>
      </c>
      <c r="G7586" s="68" t="s">
        <v>273</v>
      </c>
      <c r="H7586" s="68" t="s">
        <v>368</v>
      </c>
      <c r="I7586" s="65">
        <v>4</v>
      </c>
      <c r="J7586" s="65">
        <v>418</v>
      </c>
      <c r="K7586" s="65" t="s">
        <v>429</v>
      </c>
    </row>
    <row r="7587" spans="1:11" ht="12.75" customHeight="1">
      <c r="A7587" s="68" t="s">
        <v>253</v>
      </c>
      <c r="B7587" s="68" t="s">
        <v>532</v>
      </c>
      <c r="C7587" s="68" t="s">
        <v>271</v>
      </c>
      <c r="D7587" s="68" t="s">
        <v>531</v>
      </c>
      <c r="E7587" s="68" t="s">
        <v>360</v>
      </c>
      <c r="F7587" s="68" t="s">
        <v>77</v>
      </c>
      <c r="G7587" s="68" t="s">
        <v>273</v>
      </c>
      <c r="H7587" s="68" t="s">
        <v>491</v>
      </c>
      <c r="I7587" s="65">
        <v>8</v>
      </c>
      <c r="J7587" s="65">
        <v>418</v>
      </c>
      <c r="K7587" s="65" t="s">
        <v>429</v>
      </c>
    </row>
    <row r="7588" spans="1:11" ht="12.75" customHeight="1">
      <c r="A7588" s="68" t="s">
        <v>253</v>
      </c>
      <c r="B7588" s="68" t="s">
        <v>532</v>
      </c>
      <c r="C7588" s="68" t="s">
        <v>271</v>
      </c>
      <c r="D7588" s="68" t="s">
        <v>531</v>
      </c>
      <c r="E7588" s="68" t="s">
        <v>360</v>
      </c>
      <c r="F7588" s="68" t="s">
        <v>77</v>
      </c>
      <c r="G7588" s="68" t="s">
        <v>273</v>
      </c>
      <c r="H7588" s="68" t="s">
        <v>369</v>
      </c>
      <c r="I7588" s="65">
        <v>1</v>
      </c>
      <c r="J7588" s="65">
        <v>418</v>
      </c>
      <c r="K7588" s="65" t="s">
        <v>429</v>
      </c>
    </row>
    <row r="7589" spans="1:11" ht="12.75" customHeight="1">
      <c r="A7589" s="68" t="s">
        <v>253</v>
      </c>
      <c r="B7589" s="68" t="s">
        <v>532</v>
      </c>
      <c r="C7589" s="68" t="s">
        <v>271</v>
      </c>
      <c r="D7589" s="68" t="s">
        <v>531</v>
      </c>
      <c r="E7589" s="68" t="s">
        <v>360</v>
      </c>
      <c r="F7589" s="68" t="s">
        <v>77</v>
      </c>
      <c r="G7589" s="68" t="s">
        <v>273</v>
      </c>
      <c r="H7589" s="68" t="s">
        <v>638</v>
      </c>
      <c r="I7589" s="65">
        <v>1</v>
      </c>
      <c r="J7589" s="65">
        <v>406</v>
      </c>
      <c r="K7589" s="65" t="s">
        <v>497</v>
      </c>
    </row>
    <row r="7590" spans="1:11" ht="12.75" customHeight="1">
      <c r="A7590" s="68" t="s">
        <v>253</v>
      </c>
      <c r="B7590" s="68" t="s">
        <v>532</v>
      </c>
      <c r="C7590" s="68" t="s">
        <v>271</v>
      </c>
      <c r="D7590" s="68" t="s">
        <v>531</v>
      </c>
      <c r="E7590" s="68" t="s">
        <v>360</v>
      </c>
      <c r="F7590" s="68" t="s">
        <v>77</v>
      </c>
      <c r="G7590" s="68" t="s">
        <v>273</v>
      </c>
      <c r="H7590" s="68" t="s">
        <v>368</v>
      </c>
      <c r="I7590" s="65">
        <v>13</v>
      </c>
      <c r="J7590" s="65">
        <v>411</v>
      </c>
      <c r="K7590" s="65" t="s">
        <v>498</v>
      </c>
    </row>
    <row r="7591" spans="1:11" ht="12.75" customHeight="1">
      <c r="A7591" s="68" t="s">
        <v>253</v>
      </c>
      <c r="B7591" s="68" t="s">
        <v>532</v>
      </c>
      <c r="C7591" s="68" t="s">
        <v>271</v>
      </c>
      <c r="D7591" s="68" t="s">
        <v>531</v>
      </c>
      <c r="E7591" s="68" t="s">
        <v>360</v>
      </c>
      <c r="F7591" s="68" t="s">
        <v>77</v>
      </c>
      <c r="G7591" s="68" t="s">
        <v>273</v>
      </c>
      <c r="H7591" s="68" t="s">
        <v>491</v>
      </c>
      <c r="I7591" s="65">
        <v>21</v>
      </c>
      <c r="J7591" s="65">
        <v>411</v>
      </c>
      <c r="K7591" s="65" t="s">
        <v>498</v>
      </c>
    </row>
    <row r="7592" spans="1:11" ht="12.75" customHeight="1">
      <c r="A7592" s="68" t="s">
        <v>253</v>
      </c>
      <c r="B7592" s="68" t="s">
        <v>532</v>
      </c>
      <c r="C7592" s="68" t="s">
        <v>271</v>
      </c>
      <c r="D7592" s="68" t="s">
        <v>531</v>
      </c>
      <c r="E7592" s="68" t="s">
        <v>360</v>
      </c>
      <c r="F7592" s="68" t="s">
        <v>77</v>
      </c>
      <c r="G7592" s="68" t="s">
        <v>273</v>
      </c>
      <c r="H7592" s="68" t="s">
        <v>369</v>
      </c>
      <c r="I7592" s="65">
        <v>7</v>
      </c>
      <c r="J7592" s="65">
        <v>411</v>
      </c>
      <c r="K7592" s="65" t="s">
        <v>498</v>
      </c>
    </row>
    <row r="7593" spans="1:11" ht="12.75" customHeight="1">
      <c r="A7593" s="68" t="s">
        <v>253</v>
      </c>
      <c r="B7593" s="68" t="s">
        <v>532</v>
      </c>
      <c r="C7593" s="68" t="s">
        <v>271</v>
      </c>
      <c r="D7593" s="68" t="s">
        <v>531</v>
      </c>
      <c r="E7593" s="68" t="s">
        <v>360</v>
      </c>
      <c r="F7593" s="68" t="s">
        <v>77</v>
      </c>
      <c r="G7593" s="68" t="s">
        <v>273</v>
      </c>
      <c r="H7593" s="68" t="s">
        <v>638</v>
      </c>
      <c r="I7593" s="65">
        <v>2</v>
      </c>
      <c r="J7593" s="65">
        <v>411</v>
      </c>
      <c r="K7593" s="65" t="s">
        <v>498</v>
      </c>
    </row>
    <row r="7594" spans="1:11" ht="12.75" customHeight="1">
      <c r="A7594" s="68" t="s">
        <v>253</v>
      </c>
      <c r="B7594" s="68" t="s">
        <v>532</v>
      </c>
      <c r="C7594" s="68" t="s">
        <v>271</v>
      </c>
      <c r="D7594" s="68" t="s">
        <v>531</v>
      </c>
      <c r="E7594" s="68" t="s">
        <v>360</v>
      </c>
      <c r="F7594" s="68" t="s">
        <v>77</v>
      </c>
      <c r="G7594" s="68" t="s">
        <v>273</v>
      </c>
      <c r="H7594" s="68" t="s">
        <v>368</v>
      </c>
      <c r="I7594" s="65">
        <v>85</v>
      </c>
      <c r="J7594" s="65">
        <v>425</v>
      </c>
      <c r="K7594" s="65" t="s">
        <v>379</v>
      </c>
    </row>
    <row r="7595" spans="1:11" ht="12.75" customHeight="1">
      <c r="A7595" s="68" t="s">
        <v>253</v>
      </c>
      <c r="B7595" s="68" t="s">
        <v>532</v>
      </c>
      <c r="C7595" s="68" t="s">
        <v>271</v>
      </c>
      <c r="D7595" s="68" t="s">
        <v>531</v>
      </c>
      <c r="E7595" s="68" t="s">
        <v>360</v>
      </c>
      <c r="F7595" s="68" t="s">
        <v>77</v>
      </c>
      <c r="G7595" s="68" t="s">
        <v>273</v>
      </c>
      <c r="H7595" s="68" t="s">
        <v>491</v>
      </c>
      <c r="I7595" s="65">
        <v>14</v>
      </c>
      <c r="J7595" s="65">
        <v>425</v>
      </c>
      <c r="K7595" s="65" t="s">
        <v>379</v>
      </c>
    </row>
    <row r="7596" spans="1:11" ht="12.75" customHeight="1">
      <c r="A7596" s="68" t="s">
        <v>253</v>
      </c>
      <c r="B7596" s="68" t="s">
        <v>532</v>
      </c>
      <c r="C7596" s="68" t="s">
        <v>271</v>
      </c>
      <c r="D7596" s="68" t="s">
        <v>531</v>
      </c>
      <c r="E7596" s="68" t="s">
        <v>360</v>
      </c>
      <c r="F7596" s="68" t="s">
        <v>77</v>
      </c>
      <c r="G7596" s="68" t="s">
        <v>273</v>
      </c>
      <c r="H7596" s="68" t="s">
        <v>369</v>
      </c>
      <c r="I7596" s="65">
        <v>15</v>
      </c>
      <c r="J7596" s="65">
        <v>425</v>
      </c>
      <c r="K7596" s="65" t="s">
        <v>379</v>
      </c>
    </row>
    <row r="7597" spans="1:11" ht="12.75" customHeight="1">
      <c r="A7597" s="68" t="s">
        <v>253</v>
      </c>
      <c r="B7597" s="68" t="s">
        <v>532</v>
      </c>
      <c r="C7597" s="68" t="s">
        <v>271</v>
      </c>
      <c r="D7597" s="68" t="s">
        <v>531</v>
      </c>
      <c r="E7597" s="68" t="s">
        <v>360</v>
      </c>
      <c r="F7597" s="68" t="s">
        <v>77</v>
      </c>
      <c r="G7597" s="68" t="s">
        <v>273</v>
      </c>
      <c r="H7597" s="68" t="s">
        <v>638</v>
      </c>
      <c r="I7597" s="65">
        <v>14</v>
      </c>
      <c r="J7597" s="65">
        <v>425</v>
      </c>
      <c r="K7597" s="65" t="s">
        <v>379</v>
      </c>
    </row>
    <row r="7598" spans="1:11" ht="12.75" customHeight="1">
      <c r="A7598" s="68" t="s">
        <v>253</v>
      </c>
      <c r="B7598" s="68" t="s">
        <v>532</v>
      </c>
      <c r="C7598" s="68" t="s">
        <v>271</v>
      </c>
      <c r="D7598" s="68" t="s">
        <v>531</v>
      </c>
      <c r="E7598" s="68" t="s">
        <v>360</v>
      </c>
      <c r="F7598" s="68" t="s">
        <v>77</v>
      </c>
      <c r="G7598" s="68" t="s">
        <v>273</v>
      </c>
      <c r="H7598" s="68" t="s">
        <v>368</v>
      </c>
      <c r="I7598" s="65">
        <v>7</v>
      </c>
      <c r="J7598" s="65">
        <v>429</v>
      </c>
      <c r="K7598" s="65" t="s">
        <v>380</v>
      </c>
    </row>
    <row r="7599" spans="1:11" ht="12.75" customHeight="1">
      <c r="A7599" s="68" t="s">
        <v>253</v>
      </c>
      <c r="B7599" s="68" t="s">
        <v>532</v>
      </c>
      <c r="C7599" s="68" t="s">
        <v>271</v>
      </c>
      <c r="D7599" s="68" t="s">
        <v>531</v>
      </c>
      <c r="E7599" s="68" t="s">
        <v>360</v>
      </c>
      <c r="F7599" s="68" t="s">
        <v>77</v>
      </c>
      <c r="G7599" s="68" t="s">
        <v>273</v>
      </c>
      <c r="H7599" s="68" t="s">
        <v>491</v>
      </c>
      <c r="I7599" s="65">
        <v>5</v>
      </c>
      <c r="J7599" s="65">
        <v>429</v>
      </c>
      <c r="K7599" s="65" t="s">
        <v>380</v>
      </c>
    </row>
    <row r="7600" spans="1:11" ht="12.75" customHeight="1">
      <c r="A7600" s="68" t="s">
        <v>253</v>
      </c>
      <c r="B7600" s="68" t="s">
        <v>532</v>
      </c>
      <c r="C7600" s="68" t="s">
        <v>271</v>
      </c>
      <c r="D7600" s="68" t="s">
        <v>531</v>
      </c>
      <c r="E7600" s="68" t="s">
        <v>360</v>
      </c>
      <c r="F7600" s="68" t="s">
        <v>77</v>
      </c>
      <c r="G7600" s="68" t="s">
        <v>273</v>
      </c>
      <c r="H7600" s="68" t="s">
        <v>369</v>
      </c>
      <c r="I7600" s="65">
        <v>1</v>
      </c>
      <c r="J7600" s="65">
        <v>429</v>
      </c>
      <c r="K7600" s="65" t="s">
        <v>380</v>
      </c>
    </row>
    <row r="7601" spans="1:11" ht="12.75" customHeight="1">
      <c r="A7601" s="68" t="s">
        <v>253</v>
      </c>
      <c r="B7601" s="68" t="s">
        <v>532</v>
      </c>
      <c r="C7601" s="68" t="s">
        <v>271</v>
      </c>
      <c r="D7601" s="68" t="s">
        <v>531</v>
      </c>
      <c r="E7601" s="68" t="s">
        <v>360</v>
      </c>
      <c r="F7601" s="68" t="s">
        <v>77</v>
      </c>
      <c r="G7601" s="68" t="s">
        <v>273</v>
      </c>
      <c r="H7601" s="68" t="s">
        <v>638</v>
      </c>
      <c r="I7601" s="65">
        <v>2</v>
      </c>
      <c r="J7601" s="65">
        <v>429</v>
      </c>
      <c r="K7601" s="65" t="s">
        <v>380</v>
      </c>
    </row>
    <row r="7602" spans="1:11" ht="12.75" customHeight="1">
      <c r="A7602" s="68" t="s">
        <v>253</v>
      </c>
      <c r="B7602" s="68" t="s">
        <v>532</v>
      </c>
      <c r="C7602" s="68" t="s">
        <v>271</v>
      </c>
      <c r="D7602" s="68" t="s">
        <v>531</v>
      </c>
      <c r="E7602" s="68" t="s">
        <v>360</v>
      </c>
      <c r="F7602" s="68" t="s">
        <v>77</v>
      </c>
      <c r="G7602" s="68" t="s">
        <v>273</v>
      </c>
      <c r="H7602" s="68" t="s">
        <v>368</v>
      </c>
      <c r="I7602" s="65">
        <v>2</v>
      </c>
      <c r="J7602" s="65">
        <v>409</v>
      </c>
      <c r="K7602" s="65" t="s">
        <v>281</v>
      </c>
    </row>
    <row r="7603" spans="1:11" ht="12.75" customHeight="1">
      <c r="A7603" s="68" t="s">
        <v>253</v>
      </c>
      <c r="B7603" s="68" t="s">
        <v>532</v>
      </c>
      <c r="C7603" s="68" t="s">
        <v>271</v>
      </c>
      <c r="D7603" s="68" t="s">
        <v>531</v>
      </c>
      <c r="E7603" s="68" t="s">
        <v>360</v>
      </c>
      <c r="F7603" s="68" t="s">
        <v>77</v>
      </c>
      <c r="G7603" s="68" t="s">
        <v>273</v>
      </c>
      <c r="H7603" s="68" t="s">
        <v>491</v>
      </c>
      <c r="I7603" s="65">
        <v>4</v>
      </c>
      <c r="J7603" s="65">
        <v>409</v>
      </c>
      <c r="K7603" s="65" t="s">
        <v>281</v>
      </c>
    </row>
    <row r="7604" spans="1:11" ht="12.75" customHeight="1">
      <c r="A7604" s="68" t="s">
        <v>253</v>
      </c>
      <c r="B7604" s="68" t="s">
        <v>532</v>
      </c>
      <c r="C7604" s="68" t="s">
        <v>271</v>
      </c>
      <c r="D7604" s="68" t="s">
        <v>531</v>
      </c>
      <c r="E7604" s="68" t="s">
        <v>360</v>
      </c>
      <c r="F7604" s="68" t="s">
        <v>77</v>
      </c>
      <c r="G7604" s="68" t="s">
        <v>273</v>
      </c>
      <c r="H7604" s="68" t="s">
        <v>368</v>
      </c>
      <c r="I7604" s="65">
        <v>30</v>
      </c>
      <c r="J7604" s="65">
        <v>423</v>
      </c>
      <c r="K7604" s="65" t="s">
        <v>381</v>
      </c>
    </row>
    <row r="7605" spans="1:11" ht="12.75" customHeight="1">
      <c r="A7605" s="68" t="s">
        <v>253</v>
      </c>
      <c r="B7605" s="68" t="s">
        <v>532</v>
      </c>
      <c r="C7605" s="68" t="s">
        <v>271</v>
      </c>
      <c r="D7605" s="68" t="s">
        <v>531</v>
      </c>
      <c r="E7605" s="68" t="s">
        <v>360</v>
      </c>
      <c r="F7605" s="68" t="s">
        <v>77</v>
      </c>
      <c r="G7605" s="68" t="s">
        <v>273</v>
      </c>
      <c r="H7605" s="68" t="s">
        <v>491</v>
      </c>
      <c r="I7605" s="65">
        <v>10</v>
      </c>
      <c r="J7605" s="65">
        <v>423</v>
      </c>
      <c r="K7605" s="65" t="s">
        <v>381</v>
      </c>
    </row>
    <row r="7606" spans="1:11" ht="12.75" customHeight="1">
      <c r="A7606" s="68" t="s">
        <v>253</v>
      </c>
      <c r="B7606" s="68" t="s">
        <v>532</v>
      </c>
      <c r="C7606" s="68" t="s">
        <v>271</v>
      </c>
      <c r="D7606" s="68" t="s">
        <v>531</v>
      </c>
      <c r="E7606" s="68" t="s">
        <v>360</v>
      </c>
      <c r="F7606" s="68" t="s">
        <v>77</v>
      </c>
      <c r="G7606" s="68" t="s">
        <v>273</v>
      </c>
      <c r="H7606" s="68" t="s">
        <v>369</v>
      </c>
      <c r="I7606" s="65">
        <v>13</v>
      </c>
      <c r="J7606" s="65">
        <v>423</v>
      </c>
      <c r="K7606" s="65" t="s">
        <v>381</v>
      </c>
    </row>
    <row r="7607" spans="1:11" ht="12.75" customHeight="1">
      <c r="A7607" s="68" t="s">
        <v>253</v>
      </c>
      <c r="B7607" s="68" t="s">
        <v>532</v>
      </c>
      <c r="C7607" s="68" t="s">
        <v>271</v>
      </c>
      <c r="D7607" s="68" t="s">
        <v>531</v>
      </c>
      <c r="E7607" s="68" t="s">
        <v>360</v>
      </c>
      <c r="F7607" s="68" t="s">
        <v>77</v>
      </c>
      <c r="G7607" s="68" t="s">
        <v>273</v>
      </c>
      <c r="H7607" s="68" t="s">
        <v>638</v>
      </c>
      <c r="I7607" s="65">
        <v>2</v>
      </c>
      <c r="J7607" s="65">
        <v>423</v>
      </c>
      <c r="K7607" s="65" t="s">
        <v>381</v>
      </c>
    </row>
    <row r="7608" spans="1:11" ht="12.75" customHeight="1">
      <c r="A7608" s="68" t="s">
        <v>253</v>
      </c>
      <c r="B7608" s="68" t="s">
        <v>532</v>
      </c>
      <c r="C7608" s="68" t="s">
        <v>271</v>
      </c>
      <c r="D7608" s="68" t="s">
        <v>531</v>
      </c>
      <c r="E7608" s="68" t="s">
        <v>360</v>
      </c>
      <c r="F7608" s="68" t="s">
        <v>77</v>
      </c>
      <c r="G7608" s="68" t="s">
        <v>273</v>
      </c>
      <c r="H7608" s="68" t="s">
        <v>368</v>
      </c>
      <c r="I7608" s="65">
        <v>30</v>
      </c>
      <c r="J7608" s="65">
        <v>420</v>
      </c>
      <c r="K7608" s="65" t="s">
        <v>274</v>
      </c>
    </row>
    <row r="7609" spans="1:11" ht="12.75" customHeight="1">
      <c r="A7609" s="68" t="s">
        <v>253</v>
      </c>
      <c r="B7609" s="68" t="s">
        <v>532</v>
      </c>
      <c r="C7609" s="68" t="s">
        <v>271</v>
      </c>
      <c r="D7609" s="68" t="s">
        <v>531</v>
      </c>
      <c r="E7609" s="68" t="s">
        <v>360</v>
      </c>
      <c r="F7609" s="68" t="s">
        <v>77</v>
      </c>
      <c r="G7609" s="68" t="s">
        <v>273</v>
      </c>
      <c r="H7609" s="68" t="s">
        <v>491</v>
      </c>
      <c r="I7609" s="65">
        <v>14</v>
      </c>
      <c r="J7609" s="65">
        <v>420</v>
      </c>
      <c r="K7609" s="65" t="s">
        <v>274</v>
      </c>
    </row>
    <row r="7610" spans="1:11" ht="12.75" customHeight="1">
      <c r="A7610" s="68" t="s">
        <v>253</v>
      </c>
      <c r="B7610" s="68" t="s">
        <v>532</v>
      </c>
      <c r="C7610" s="68" t="s">
        <v>271</v>
      </c>
      <c r="D7610" s="68" t="s">
        <v>531</v>
      </c>
      <c r="E7610" s="68" t="s">
        <v>360</v>
      </c>
      <c r="F7610" s="68" t="s">
        <v>77</v>
      </c>
      <c r="G7610" s="68" t="s">
        <v>273</v>
      </c>
      <c r="H7610" s="68" t="s">
        <v>369</v>
      </c>
      <c r="I7610" s="65">
        <v>7</v>
      </c>
      <c r="J7610" s="65">
        <v>420</v>
      </c>
      <c r="K7610" s="65" t="s">
        <v>274</v>
      </c>
    </row>
    <row r="7611" spans="1:11" ht="12.75" customHeight="1">
      <c r="A7611" s="68" t="s">
        <v>253</v>
      </c>
      <c r="B7611" s="68" t="s">
        <v>532</v>
      </c>
      <c r="C7611" s="68" t="s">
        <v>271</v>
      </c>
      <c r="D7611" s="68" t="s">
        <v>531</v>
      </c>
      <c r="E7611" s="68" t="s">
        <v>360</v>
      </c>
      <c r="F7611" s="68" t="s">
        <v>77</v>
      </c>
      <c r="G7611" s="68" t="s">
        <v>273</v>
      </c>
      <c r="H7611" s="68" t="s">
        <v>638</v>
      </c>
      <c r="I7611" s="65">
        <v>5</v>
      </c>
      <c r="J7611" s="65">
        <v>420</v>
      </c>
      <c r="K7611" s="65" t="s">
        <v>274</v>
      </c>
    </row>
    <row r="7612" spans="1:11" ht="12.75" customHeight="1">
      <c r="A7612" s="68" t="s">
        <v>253</v>
      </c>
      <c r="B7612" s="68" t="s">
        <v>532</v>
      </c>
      <c r="C7612" s="68" t="s">
        <v>271</v>
      </c>
      <c r="D7612" s="68" t="s">
        <v>531</v>
      </c>
      <c r="E7612" s="68" t="s">
        <v>360</v>
      </c>
      <c r="F7612" s="68" t="s">
        <v>77</v>
      </c>
      <c r="G7612" s="68" t="s">
        <v>273</v>
      </c>
      <c r="H7612" s="68" t="s">
        <v>368</v>
      </c>
      <c r="I7612" s="65">
        <v>6</v>
      </c>
      <c r="J7612" s="65">
        <v>603</v>
      </c>
      <c r="K7612" s="65" t="s">
        <v>263</v>
      </c>
    </row>
    <row r="7613" spans="1:11" ht="12.75" customHeight="1">
      <c r="A7613" s="68" t="s">
        <v>253</v>
      </c>
      <c r="B7613" s="68" t="s">
        <v>532</v>
      </c>
      <c r="C7613" s="68" t="s">
        <v>271</v>
      </c>
      <c r="D7613" s="68" t="s">
        <v>531</v>
      </c>
      <c r="E7613" s="68" t="s">
        <v>360</v>
      </c>
      <c r="F7613" s="68" t="s">
        <v>77</v>
      </c>
      <c r="G7613" s="68" t="s">
        <v>273</v>
      </c>
      <c r="H7613" s="68" t="s">
        <v>491</v>
      </c>
      <c r="I7613" s="65">
        <v>4</v>
      </c>
      <c r="J7613" s="65">
        <v>603</v>
      </c>
      <c r="K7613" s="65" t="s">
        <v>263</v>
      </c>
    </row>
    <row r="7614" spans="1:11" ht="12.75" customHeight="1">
      <c r="A7614" s="68" t="s">
        <v>253</v>
      </c>
      <c r="B7614" s="68" t="s">
        <v>532</v>
      </c>
      <c r="C7614" s="68" t="s">
        <v>271</v>
      </c>
      <c r="D7614" s="68" t="s">
        <v>531</v>
      </c>
      <c r="E7614" s="68" t="s">
        <v>360</v>
      </c>
      <c r="F7614" s="68" t="s">
        <v>77</v>
      </c>
      <c r="G7614" s="68" t="s">
        <v>273</v>
      </c>
      <c r="H7614" s="68" t="s">
        <v>369</v>
      </c>
      <c r="I7614" s="65">
        <v>5</v>
      </c>
      <c r="J7614" s="65">
        <v>603</v>
      </c>
      <c r="K7614" s="65" t="s">
        <v>263</v>
      </c>
    </row>
    <row r="7615" spans="1:11" ht="12.75" customHeight="1">
      <c r="A7615" s="68" t="s">
        <v>253</v>
      </c>
      <c r="B7615" s="68" t="s">
        <v>532</v>
      </c>
      <c r="C7615" s="68" t="s">
        <v>271</v>
      </c>
      <c r="D7615" s="68" t="s">
        <v>531</v>
      </c>
      <c r="E7615" s="68" t="s">
        <v>360</v>
      </c>
      <c r="F7615" s="68" t="s">
        <v>77</v>
      </c>
      <c r="G7615" s="68" t="s">
        <v>273</v>
      </c>
      <c r="H7615" s="68" t="s">
        <v>638</v>
      </c>
      <c r="I7615" s="65">
        <v>2</v>
      </c>
      <c r="J7615" s="65">
        <v>603</v>
      </c>
      <c r="K7615" s="65" t="s">
        <v>263</v>
      </c>
    </row>
    <row r="7616" spans="1:11" ht="12.75" customHeight="1">
      <c r="A7616" s="68" t="s">
        <v>253</v>
      </c>
      <c r="B7616" s="68" t="s">
        <v>532</v>
      </c>
      <c r="C7616" s="68" t="s">
        <v>271</v>
      </c>
      <c r="D7616" s="68" t="s">
        <v>531</v>
      </c>
      <c r="E7616" s="68" t="s">
        <v>360</v>
      </c>
      <c r="F7616" s="68" t="s">
        <v>77</v>
      </c>
      <c r="G7616" s="68" t="s">
        <v>273</v>
      </c>
      <c r="H7616" s="68" t="s">
        <v>368</v>
      </c>
      <c r="I7616" s="65">
        <v>73</v>
      </c>
      <c r="J7616" s="65">
        <v>417</v>
      </c>
      <c r="K7616" s="65" t="s">
        <v>499</v>
      </c>
    </row>
    <row r="7617" spans="1:11" ht="12.75" customHeight="1">
      <c r="A7617" s="68" t="s">
        <v>253</v>
      </c>
      <c r="B7617" s="68" t="s">
        <v>532</v>
      </c>
      <c r="C7617" s="68" t="s">
        <v>271</v>
      </c>
      <c r="D7617" s="68" t="s">
        <v>531</v>
      </c>
      <c r="E7617" s="68" t="s">
        <v>360</v>
      </c>
      <c r="F7617" s="68" t="s">
        <v>77</v>
      </c>
      <c r="G7617" s="68" t="s">
        <v>273</v>
      </c>
      <c r="H7617" s="68" t="s">
        <v>491</v>
      </c>
      <c r="I7617" s="65">
        <v>62</v>
      </c>
      <c r="J7617" s="65">
        <v>417</v>
      </c>
      <c r="K7617" s="65" t="s">
        <v>499</v>
      </c>
    </row>
    <row r="7618" spans="1:11" ht="12.75" customHeight="1">
      <c r="A7618" s="68" t="s">
        <v>253</v>
      </c>
      <c r="B7618" s="68" t="s">
        <v>532</v>
      </c>
      <c r="C7618" s="68" t="s">
        <v>271</v>
      </c>
      <c r="D7618" s="68" t="s">
        <v>531</v>
      </c>
      <c r="E7618" s="68" t="s">
        <v>360</v>
      </c>
      <c r="F7618" s="68" t="s">
        <v>77</v>
      </c>
      <c r="G7618" s="68" t="s">
        <v>273</v>
      </c>
      <c r="H7618" s="68" t="s">
        <v>369</v>
      </c>
      <c r="I7618" s="65">
        <v>13</v>
      </c>
      <c r="J7618" s="65">
        <v>417</v>
      </c>
      <c r="K7618" s="65" t="s">
        <v>499</v>
      </c>
    </row>
    <row r="7619" spans="1:11" ht="12.75" customHeight="1">
      <c r="A7619" s="68" t="s">
        <v>253</v>
      </c>
      <c r="B7619" s="68" t="s">
        <v>532</v>
      </c>
      <c r="C7619" s="68" t="s">
        <v>271</v>
      </c>
      <c r="D7619" s="68" t="s">
        <v>531</v>
      </c>
      <c r="E7619" s="68" t="s">
        <v>360</v>
      </c>
      <c r="F7619" s="68" t="s">
        <v>77</v>
      </c>
      <c r="G7619" s="68" t="s">
        <v>273</v>
      </c>
      <c r="H7619" s="68" t="s">
        <v>638</v>
      </c>
      <c r="I7619" s="65">
        <v>26</v>
      </c>
      <c r="J7619" s="65">
        <v>417</v>
      </c>
      <c r="K7619" s="65" t="s">
        <v>499</v>
      </c>
    </row>
    <row r="7620" spans="1:11" ht="12.75" customHeight="1">
      <c r="A7620" s="68" t="s">
        <v>253</v>
      </c>
      <c r="B7620" s="68" t="s">
        <v>532</v>
      </c>
      <c r="C7620" s="68" t="s">
        <v>271</v>
      </c>
      <c r="D7620" s="68" t="s">
        <v>531</v>
      </c>
      <c r="E7620" s="68" t="s">
        <v>360</v>
      </c>
      <c r="F7620" s="68" t="s">
        <v>77</v>
      </c>
      <c r="G7620" s="68" t="s">
        <v>273</v>
      </c>
      <c r="H7620" s="68" t="s">
        <v>368</v>
      </c>
      <c r="I7620" s="65">
        <v>86</v>
      </c>
      <c r="J7620" s="65">
        <v>413</v>
      </c>
      <c r="K7620" s="65" t="s">
        <v>500</v>
      </c>
    </row>
    <row r="7621" spans="1:11" ht="12.75" customHeight="1">
      <c r="A7621" s="68" t="s">
        <v>253</v>
      </c>
      <c r="B7621" s="68" t="s">
        <v>532</v>
      </c>
      <c r="C7621" s="68" t="s">
        <v>271</v>
      </c>
      <c r="D7621" s="68" t="s">
        <v>531</v>
      </c>
      <c r="E7621" s="68" t="s">
        <v>360</v>
      </c>
      <c r="F7621" s="68" t="s">
        <v>77</v>
      </c>
      <c r="G7621" s="68" t="s">
        <v>273</v>
      </c>
      <c r="H7621" s="68" t="s">
        <v>491</v>
      </c>
      <c r="I7621" s="65">
        <v>81</v>
      </c>
      <c r="J7621" s="65">
        <v>413</v>
      </c>
      <c r="K7621" s="65" t="s">
        <v>500</v>
      </c>
    </row>
    <row r="7622" spans="1:11" ht="12.75" customHeight="1">
      <c r="A7622" s="68" t="s">
        <v>253</v>
      </c>
      <c r="B7622" s="68" t="s">
        <v>532</v>
      </c>
      <c r="C7622" s="68" t="s">
        <v>271</v>
      </c>
      <c r="D7622" s="68" t="s">
        <v>531</v>
      </c>
      <c r="E7622" s="68" t="s">
        <v>360</v>
      </c>
      <c r="F7622" s="68" t="s">
        <v>77</v>
      </c>
      <c r="G7622" s="68" t="s">
        <v>273</v>
      </c>
      <c r="H7622" s="68" t="s">
        <v>369</v>
      </c>
      <c r="I7622" s="65">
        <v>48</v>
      </c>
      <c r="J7622" s="65">
        <v>413</v>
      </c>
      <c r="K7622" s="65" t="s">
        <v>500</v>
      </c>
    </row>
    <row r="7623" spans="1:11" ht="12.75" customHeight="1">
      <c r="A7623" s="68" t="s">
        <v>253</v>
      </c>
      <c r="B7623" s="68" t="s">
        <v>532</v>
      </c>
      <c r="C7623" s="68" t="s">
        <v>271</v>
      </c>
      <c r="D7623" s="68" t="s">
        <v>531</v>
      </c>
      <c r="E7623" s="68" t="s">
        <v>360</v>
      </c>
      <c r="F7623" s="68" t="s">
        <v>77</v>
      </c>
      <c r="G7623" s="68" t="s">
        <v>273</v>
      </c>
      <c r="H7623" s="68" t="s">
        <v>638</v>
      </c>
      <c r="I7623" s="65">
        <v>49</v>
      </c>
      <c r="J7623" s="65">
        <v>413</v>
      </c>
      <c r="K7623" s="65" t="s">
        <v>500</v>
      </c>
    </row>
    <row r="7624" spans="1:11" ht="12.75" customHeight="1">
      <c r="A7624" s="68" t="s">
        <v>253</v>
      </c>
      <c r="B7624" s="68" t="s">
        <v>532</v>
      </c>
      <c r="C7624" s="68" t="s">
        <v>271</v>
      </c>
      <c r="D7624" s="68" t="s">
        <v>531</v>
      </c>
      <c r="E7624" s="68" t="s">
        <v>360</v>
      </c>
      <c r="F7624" s="68" t="s">
        <v>77</v>
      </c>
      <c r="G7624" s="68" t="s">
        <v>273</v>
      </c>
      <c r="H7624" s="68" t="s">
        <v>368</v>
      </c>
      <c r="I7624" s="65">
        <v>5</v>
      </c>
      <c r="J7624" s="65">
        <v>431</v>
      </c>
      <c r="K7624" s="65" t="s">
        <v>282</v>
      </c>
    </row>
    <row r="7625" spans="1:11" ht="12.75" customHeight="1">
      <c r="A7625" s="68" t="s">
        <v>253</v>
      </c>
      <c r="B7625" s="68" t="s">
        <v>532</v>
      </c>
      <c r="C7625" s="68" t="s">
        <v>271</v>
      </c>
      <c r="D7625" s="68" t="s">
        <v>531</v>
      </c>
      <c r="E7625" s="68" t="s">
        <v>360</v>
      </c>
      <c r="F7625" s="68" t="s">
        <v>77</v>
      </c>
      <c r="G7625" s="68" t="s">
        <v>273</v>
      </c>
      <c r="H7625" s="68" t="s">
        <v>491</v>
      </c>
      <c r="I7625" s="65">
        <v>5</v>
      </c>
      <c r="J7625" s="65">
        <v>431</v>
      </c>
      <c r="K7625" s="65" t="s">
        <v>282</v>
      </c>
    </row>
    <row r="7626" spans="1:11" ht="12.75" customHeight="1">
      <c r="A7626" s="68" t="s">
        <v>253</v>
      </c>
      <c r="B7626" s="68" t="s">
        <v>532</v>
      </c>
      <c r="C7626" s="68" t="s">
        <v>271</v>
      </c>
      <c r="D7626" s="68" t="s">
        <v>531</v>
      </c>
      <c r="E7626" s="68" t="s">
        <v>360</v>
      </c>
      <c r="F7626" s="68" t="s">
        <v>77</v>
      </c>
      <c r="G7626" s="68" t="s">
        <v>273</v>
      </c>
      <c r="H7626" s="68" t="s">
        <v>638</v>
      </c>
      <c r="I7626" s="65">
        <v>1</v>
      </c>
      <c r="J7626" s="65">
        <v>431</v>
      </c>
      <c r="K7626" s="65" t="s">
        <v>282</v>
      </c>
    </row>
    <row r="7627" spans="1:11" ht="12.75" customHeight="1">
      <c r="A7627" s="68" t="s">
        <v>253</v>
      </c>
      <c r="B7627" s="68" t="s">
        <v>532</v>
      </c>
      <c r="C7627" s="68" t="s">
        <v>271</v>
      </c>
      <c r="D7627" s="68" t="s">
        <v>531</v>
      </c>
      <c r="E7627" s="68" t="s">
        <v>360</v>
      </c>
      <c r="F7627" s="68" t="s">
        <v>77</v>
      </c>
      <c r="G7627" s="68" t="s">
        <v>273</v>
      </c>
      <c r="H7627" s="68" t="s">
        <v>368</v>
      </c>
      <c r="I7627" s="65">
        <v>59</v>
      </c>
      <c r="J7627" s="65">
        <v>421</v>
      </c>
      <c r="K7627" s="65" t="s">
        <v>382</v>
      </c>
    </row>
    <row r="7628" spans="1:11" ht="12.75" customHeight="1">
      <c r="A7628" s="68" t="s">
        <v>253</v>
      </c>
      <c r="B7628" s="68" t="s">
        <v>532</v>
      </c>
      <c r="C7628" s="68" t="s">
        <v>271</v>
      </c>
      <c r="D7628" s="68" t="s">
        <v>531</v>
      </c>
      <c r="E7628" s="68" t="s">
        <v>360</v>
      </c>
      <c r="F7628" s="68" t="s">
        <v>77</v>
      </c>
      <c r="G7628" s="68" t="s">
        <v>273</v>
      </c>
      <c r="H7628" s="68" t="s">
        <v>491</v>
      </c>
      <c r="I7628" s="65">
        <v>56</v>
      </c>
      <c r="J7628" s="65">
        <v>421</v>
      </c>
      <c r="K7628" s="65" t="s">
        <v>382</v>
      </c>
    </row>
    <row r="7629" spans="1:11" ht="12.75" customHeight="1">
      <c r="A7629" s="68" t="s">
        <v>253</v>
      </c>
      <c r="B7629" s="68" t="s">
        <v>532</v>
      </c>
      <c r="C7629" s="68" t="s">
        <v>271</v>
      </c>
      <c r="D7629" s="68" t="s">
        <v>531</v>
      </c>
      <c r="E7629" s="68" t="s">
        <v>360</v>
      </c>
      <c r="F7629" s="68" t="s">
        <v>77</v>
      </c>
      <c r="G7629" s="68" t="s">
        <v>273</v>
      </c>
      <c r="H7629" s="68" t="s">
        <v>369</v>
      </c>
      <c r="I7629" s="65">
        <v>20</v>
      </c>
      <c r="J7629" s="65">
        <v>421</v>
      </c>
      <c r="K7629" s="65" t="s">
        <v>382</v>
      </c>
    </row>
    <row r="7630" spans="1:11" ht="12.75" customHeight="1">
      <c r="A7630" s="68" t="s">
        <v>253</v>
      </c>
      <c r="B7630" s="68" t="s">
        <v>532</v>
      </c>
      <c r="C7630" s="68" t="s">
        <v>271</v>
      </c>
      <c r="D7630" s="68" t="s">
        <v>531</v>
      </c>
      <c r="E7630" s="68" t="s">
        <v>360</v>
      </c>
      <c r="F7630" s="68" t="s">
        <v>77</v>
      </c>
      <c r="G7630" s="68" t="s">
        <v>273</v>
      </c>
      <c r="H7630" s="68" t="s">
        <v>638</v>
      </c>
      <c r="I7630" s="65">
        <v>46</v>
      </c>
      <c r="J7630" s="65">
        <v>421</v>
      </c>
      <c r="K7630" s="65" t="s">
        <v>382</v>
      </c>
    </row>
    <row r="7631" spans="1:11" ht="12.75" customHeight="1">
      <c r="A7631" s="68" t="s">
        <v>253</v>
      </c>
      <c r="B7631" s="68" t="s">
        <v>532</v>
      </c>
      <c r="C7631" s="68" t="s">
        <v>271</v>
      </c>
      <c r="D7631" s="68" t="s">
        <v>531</v>
      </c>
      <c r="E7631" s="68" t="s">
        <v>360</v>
      </c>
      <c r="F7631" s="68" t="s">
        <v>77</v>
      </c>
      <c r="G7631" s="68" t="s">
        <v>273</v>
      </c>
      <c r="H7631" s="68" t="s">
        <v>368</v>
      </c>
      <c r="I7631" s="65">
        <v>23</v>
      </c>
      <c r="J7631" s="65">
        <v>440</v>
      </c>
      <c r="K7631" s="65" t="s">
        <v>501</v>
      </c>
    </row>
    <row r="7632" spans="1:11" ht="12.75" customHeight="1">
      <c r="A7632" s="68" t="s">
        <v>253</v>
      </c>
      <c r="B7632" s="68" t="s">
        <v>532</v>
      </c>
      <c r="C7632" s="68" t="s">
        <v>271</v>
      </c>
      <c r="D7632" s="68" t="s">
        <v>531</v>
      </c>
      <c r="E7632" s="68" t="s">
        <v>360</v>
      </c>
      <c r="F7632" s="68" t="s">
        <v>77</v>
      </c>
      <c r="G7632" s="68" t="s">
        <v>273</v>
      </c>
      <c r="H7632" s="68" t="s">
        <v>491</v>
      </c>
      <c r="I7632" s="65">
        <v>21</v>
      </c>
      <c r="J7632" s="65">
        <v>440</v>
      </c>
      <c r="K7632" s="65" t="s">
        <v>501</v>
      </c>
    </row>
    <row r="7633" spans="1:11" ht="12.75" customHeight="1">
      <c r="A7633" s="68" t="s">
        <v>253</v>
      </c>
      <c r="B7633" s="68" t="s">
        <v>532</v>
      </c>
      <c r="C7633" s="68" t="s">
        <v>271</v>
      </c>
      <c r="D7633" s="68" t="s">
        <v>531</v>
      </c>
      <c r="E7633" s="68" t="s">
        <v>360</v>
      </c>
      <c r="F7633" s="68" t="s">
        <v>77</v>
      </c>
      <c r="G7633" s="68" t="s">
        <v>273</v>
      </c>
      <c r="H7633" s="68" t="s">
        <v>369</v>
      </c>
      <c r="I7633" s="65">
        <v>5</v>
      </c>
      <c r="J7633" s="65">
        <v>440</v>
      </c>
      <c r="K7633" s="65" t="s">
        <v>501</v>
      </c>
    </row>
    <row r="7634" spans="1:11" ht="12.75" customHeight="1">
      <c r="A7634" s="68" t="s">
        <v>253</v>
      </c>
      <c r="B7634" s="68" t="s">
        <v>532</v>
      </c>
      <c r="C7634" s="68" t="s">
        <v>271</v>
      </c>
      <c r="D7634" s="68" t="s">
        <v>531</v>
      </c>
      <c r="E7634" s="68" t="s">
        <v>360</v>
      </c>
      <c r="F7634" s="68" t="s">
        <v>77</v>
      </c>
      <c r="G7634" s="68" t="s">
        <v>273</v>
      </c>
      <c r="H7634" s="68" t="s">
        <v>638</v>
      </c>
      <c r="I7634" s="65">
        <v>3</v>
      </c>
      <c r="J7634" s="65">
        <v>440</v>
      </c>
      <c r="K7634" s="65" t="s">
        <v>501</v>
      </c>
    </row>
    <row r="7635" spans="1:11" ht="12.75" customHeight="1">
      <c r="A7635" s="68" t="s">
        <v>253</v>
      </c>
      <c r="B7635" s="68" t="s">
        <v>532</v>
      </c>
      <c r="C7635" s="68" t="s">
        <v>271</v>
      </c>
      <c r="D7635" s="68" t="s">
        <v>531</v>
      </c>
      <c r="E7635" s="68" t="s">
        <v>360</v>
      </c>
      <c r="F7635" s="68" t="s">
        <v>77</v>
      </c>
      <c r="G7635" s="68" t="s">
        <v>273</v>
      </c>
      <c r="H7635" s="68" t="s">
        <v>368</v>
      </c>
      <c r="I7635" s="65">
        <v>1</v>
      </c>
      <c r="J7635" s="65">
        <v>467</v>
      </c>
      <c r="K7635" s="65" t="s">
        <v>275</v>
      </c>
    </row>
    <row r="7636" spans="1:11" ht="12.75" customHeight="1">
      <c r="A7636" s="68" t="s">
        <v>253</v>
      </c>
      <c r="B7636" s="68" t="s">
        <v>532</v>
      </c>
      <c r="C7636" s="68" t="s">
        <v>271</v>
      </c>
      <c r="D7636" s="68" t="s">
        <v>531</v>
      </c>
      <c r="E7636" s="68" t="s">
        <v>360</v>
      </c>
      <c r="F7636" s="68" t="s">
        <v>77</v>
      </c>
      <c r="G7636" s="68" t="s">
        <v>273</v>
      </c>
      <c r="H7636" s="68" t="s">
        <v>491</v>
      </c>
      <c r="I7636" s="65">
        <v>3</v>
      </c>
      <c r="J7636" s="65">
        <v>467</v>
      </c>
      <c r="K7636" s="65" t="s">
        <v>275</v>
      </c>
    </row>
    <row r="7637" spans="1:11" ht="12.75" customHeight="1">
      <c r="A7637" s="68" t="s">
        <v>253</v>
      </c>
      <c r="B7637" s="68" t="s">
        <v>532</v>
      </c>
      <c r="C7637" s="68" t="s">
        <v>271</v>
      </c>
      <c r="D7637" s="68" t="s">
        <v>531</v>
      </c>
      <c r="E7637" s="68" t="s">
        <v>360</v>
      </c>
      <c r="F7637" s="68" t="s">
        <v>77</v>
      </c>
      <c r="G7637" s="68" t="s">
        <v>273</v>
      </c>
      <c r="H7637" s="68" t="s">
        <v>369</v>
      </c>
      <c r="I7637" s="65">
        <v>2</v>
      </c>
      <c r="J7637" s="65">
        <v>467</v>
      </c>
      <c r="K7637" s="65" t="s">
        <v>275</v>
      </c>
    </row>
    <row r="7638" spans="1:11" ht="12.75" customHeight="1">
      <c r="A7638" s="68" t="s">
        <v>253</v>
      </c>
      <c r="B7638" s="68" t="s">
        <v>532</v>
      </c>
      <c r="C7638" s="68" t="s">
        <v>271</v>
      </c>
      <c r="D7638" s="68" t="s">
        <v>531</v>
      </c>
      <c r="E7638" s="68" t="s">
        <v>360</v>
      </c>
      <c r="F7638" s="68" t="s">
        <v>77</v>
      </c>
      <c r="G7638" s="68" t="s">
        <v>273</v>
      </c>
      <c r="H7638" s="68" t="s">
        <v>638</v>
      </c>
      <c r="I7638" s="65">
        <v>1</v>
      </c>
      <c r="J7638" s="65">
        <v>467</v>
      </c>
      <c r="K7638" s="65" t="s">
        <v>275</v>
      </c>
    </row>
    <row r="7639" spans="1:11" ht="12.75" customHeight="1">
      <c r="A7639" s="68" t="s">
        <v>253</v>
      </c>
      <c r="B7639" s="68" t="s">
        <v>532</v>
      </c>
      <c r="C7639" s="68" t="s">
        <v>271</v>
      </c>
      <c r="D7639" s="68" t="s">
        <v>531</v>
      </c>
      <c r="E7639" s="68" t="s">
        <v>360</v>
      </c>
      <c r="F7639" s="68" t="s">
        <v>77</v>
      </c>
      <c r="G7639" s="68" t="s">
        <v>273</v>
      </c>
      <c r="H7639" s="68" t="s">
        <v>368</v>
      </c>
      <c r="I7639" s="65">
        <v>2</v>
      </c>
      <c r="J7639" s="65">
        <v>616</v>
      </c>
      <c r="K7639" s="65" t="s">
        <v>383</v>
      </c>
    </row>
    <row r="7640" spans="1:11" ht="12.75" customHeight="1">
      <c r="A7640" s="68" t="s">
        <v>253</v>
      </c>
      <c r="B7640" s="68" t="s">
        <v>532</v>
      </c>
      <c r="C7640" s="68" t="s">
        <v>271</v>
      </c>
      <c r="D7640" s="68" t="s">
        <v>531</v>
      </c>
      <c r="E7640" s="68" t="s">
        <v>360</v>
      </c>
      <c r="F7640" s="68" t="s">
        <v>77</v>
      </c>
      <c r="G7640" s="68" t="s">
        <v>273</v>
      </c>
      <c r="H7640" s="68" t="s">
        <v>491</v>
      </c>
      <c r="I7640" s="65">
        <v>2</v>
      </c>
      <c r="J7640" s="65">
        <v>616</v>
      </c>
      <c r="K7640" s="65" t="s">
        <v>383</v>
      </c>
    </row>
    <row r="7641" spans="1:11" ht="12.75" customHeight="1">
      <c r="A7641" s="68" t="s">
        <v>253</v>
      </c>
      <c r="B7641" s="68" t="s">
        <v>532</v>
      </c>
      <c r="C7641" s="68" t="s">
        <v>271</v>
      </c>
      <c r="D7641" s="68" t="s">
        <v>531</v>
      </c>
      <c r="E7641" s="68" t="s">
        <v>360</v>
      </c>
      <c r="F7641" s="68" t="s">
        <v>77</v>
      </c>
      <c r="G7641" s="68" t="s">
        <v>273</v>
      </c>
      <c r="H7641" s="68" t="s">
        <v>369</v>
      </c>
      <c r="I7641" s="65">
        <v>5</v>
      </c>
      <c r="J7641" s="65">
        <v>616</v>
      </c>
      <c r="K7641" s="65" t="s">
        <v>383</v>
      </c>
    </row>
    <row r="7642" spans="1:11" ht="12.75" customHeight="1">
      <c r="A7642" s="68" t="s">
        <v>253</v>
      </c>
      <c r="B7642" s="68" t="s">
        <v>532</v>
      </c>
      <c r="C7642" s="68" t="s">
        <v>271</v>
      </c>
      <c r="D7642" s="68" t="s">
        <v>531</v>
      </c>
      <c r="E7642" s="68" t="s">
        <v>360</v>
      </c>
      <c r="F7642" s="68" t="s">
        <v>77</v>
      </c>
      <c r="G7642" s="68" t="s">
        <v>273</v>
      </c>
      <c r="H7642" s="68" t="s">
        <v>638</v>
      </c>
      <c r="I7642" s="65">
        <v>5</v>
      </c>
      <c r="J7642" s="65">
        <v>616</v>
      </c>
      <c r="K7642" s="65" t="s">
        <v>383</v>
      </c>
    </row>
    <row r="7643" spans="1:11" ht="12.75" customHeight="1">
      <c r="A7643" s="68" t="s">
        <v>253</v>
      </c>
      <c r="B7643" s="68" t="s">
        <v>532</v>
      </c>
      <c r="C7643" s="68" t="s">
        <v>271</v>
      </c>
      <c r="D7643" s="68" t="s">
        <v>531</v>
      </c>
      <c r="E7643" s="68" t="s">
        <v>360</v>
      </c>
      <c r="F7643" s="68" t="s">
        <v>204</v>
      </c>
      <c r="G7643" s="68" t="s">
        <v>384</v>
      </c>
      <c r="H7643" s="68" t="s">
        <v>369</v>
      </c>
      <c r="I7643" s="65">
        <v>35</v>
      </c>
      <c r="J7643" s="65">
        <v>708</v>
      </c>
      <c r="K7643" s="65" t="s">
        <v>385</v>
      </c>
    </row>
    <row r="7644" spans="1:11" ht="12.75" customHeight="1">
      <c r="A7644" s="68" t="s">
        <v>253</v>
      </c>
      <c r="B7644" s="68" t="s">
        <v>532</v>
      </c>
      <c r="C7644" s="68" t="s">
        <v>271</v>
      </c>
      <c r="D7644" s="68" t="s">
        <v>531</v>
      </c>
      <c r="E7644" s="68" t="s">
        <v>360</v>
      </c>
      <c r="F7644" s="68" t="s">
        <v>204</v>
      </c>
      <c r="G7644" s="68" t="s">
        <v>384</v>
      </c>
      <c r="H7644" s="68" t="s">
        <v>638</v>
      </c>
      <c r="I7644" s="65">
        <v>10</v>
      </c>
      <c r="J7644" s="65">
        <v>708</v>
      </c>
      <c r="K7644" s="65" t="s">
        <v>385</v>
      </c>
    </row>
    <row r="7645" spans="1:11" ht="12.75" customHeight="1">
      <c r="A7645" s="68" t="s">
        <v>253</v>
      </c>
      <c r="B7645" s="68" t="s">
        <v>532</v>
      </c>
      <c r="C7645" s="68" t="s">
        <v>271</v>
      </c>
      <c r="D7645" s="68" t="s">
        <v>531</v>
      </c>
      <c r="E7645" s="68" t="s">
        <v>360</v>
      </c>
      <c r="F7645" s="68" t="s">
        <v>204</v>
      </c>
      <c r="G7645" s="68" t="s">
        <v>384</v>
      </c>
      <c r="H7645" s="68" t="s">
        <v>491</v>
      </c>
      <c r="I7645" s="65">
        <v>1534</v>
      </c>
      <c r="J7645" s="65">
        <v>707</v>
      </c>
      <c r="K7645" s="65" t="s">
        <v>386</v>
      </c>
    </row>
    <row r="7646" spans="1:11" ht="12.75" customHeight="1">
      <c r="A7646" s="68" t="s">
        <v>253</v>
      </c>
      <c r="B7646" s="68" t="s">
        <v>532</v>
      </c>
      <c r="C7646" s="68" t="s">
        <v>271</v>
      </c>
      <c r="D7646" s="68" t="s">
        <v>531</v>
      </c>
      <c r="E7646" s="68" t="s">
        <v>360</v>
      </c>
      <c r="F7646" s="68" t="s">
        <v>204</v>
      </c>
      <c r="G7646" s="68" t="s">
        <v>384</v>
      </c>
      <c r="H7646" s="68" t="s">
        <v>369</v>
      </c>
      <c r="I7646" s="65">
        <v>2624</v>
      </c>
      <c r="J7646" s="65">
        <v>707</v>
      </c>
      <c r="K7646" s="65" t="s">
        <v>386</v>
      </c>
    </row>
    <row r="7647" spans="1:11" ht="12.75" customHeight="1">
      <c r="A7647" s="68" t="s">
        <v>253</v>
      </c>
      <c r="B7647" s="68" t="s">
        <v>532</v>
      </c>
      <c r="C7647" s="68" t="s">
        <v>271</v>
      </c>
      <c r="D7647" s="68" t="s">
        <v>531</v>
      </c>
      <c r="E7647" s="68" t="s">
        <v>360</v>
      </c>
      <c r="F7647" s="68" t="s">
        <v>204</v>
      </c>
      <c r="G7647" s="68" t="s">
        <v>384</v>
      </c>
      <c r="H7647" s="68" t="s">
        <v>638</v>
      </c>
      <c r="I7647" s="65">
        <v>2649</v>
      </c>
      <c r="J7647" s="65">
        <v>707</v>
      </c>
      <c r="K7647" s="65" t="s">
        <v>386</v>
      </c>
    </row>
    <row r="7648" spans="1:11" ht="12.75" customHeight="1">
      <c r="A7648" s="68" t="s">
        <v>253</v>
      </c>
      <c r="B7648" s="68" t="s">
        <v>532</v>
      </c>
      <c r="C7648" s="68" t="s">
        <v>271</v>
      </c>
      <c r="D7648" s="68" t="s">
        <v>531</v>
      </c>
      <c r="E7648" s="68" t="s">
        <v>360</v>
      </c>
      <c r="F7648" s="68" t="s">
        <v>78</v>
      </c>
      <c r="G7648" s="68" t="s">
        <v>384</v>
      </c>
      <c r="H7648" s="68" t="s">
        <v>375</v>
      </c>
      <c r="I7648" s="65">
        <v>1</v>
      </c>
      <c r="J7648" s="65">
        <v>721</v>
      </c>
      <c r="K7648" s="65" t="s">
        <v>502</v>
      </c>
    </row>
    <row r="7649" spans="1:11" ht="12.75" customHeight="1">
      <c r="A7649" s="68" t="s">
        <v>253</v>
      </c>
      <c r="B7649" s="68" t="s">
        <v>532</v>
      </c>
      <c r="C7649" s="68" t="s">
        <v>271</v>
      </c>
      <c r="D7649" s="68" t="s">
        <v>531</v>
      </c>
      <c r="E7649" s="68" t="s">
        <v>360</v>
      </c>
      <c r="F7649" s="68" t="s">
        <v>78</v>
      </c>
      <c r="G7649" s="68" t="s">
        <v>384</v>
      </c>
      <c r="H7649" s="68" t="s">
        <v>368</v>
      </c>
      <c r="I7649" s="65">
        <v>114</v>
      </c>
      <c r="J7649" s="65">
        <v>721</v>
      </c>
      <c r="K7649" s="65" t="s">
        <v>502</v>
      </c>
    </row>
    <row r="7650" spans="1:11" ht="12.75" customHeight="1">
      <c r="A7650" s="68" t="s">
        <v>253</v>
      </c>
      <c r="B7650" s="68" t="s">
        <v>532</v>
      </c>
      <c r="C7650" s="68" t="s">
        <v>271</v>
      </c>
      <c r="D7650" s="68" t="s">
        <v>531</v>
      </c>
      <c r="E7650" s="68" t="s">
        <v>360</v>
      </c>
      <c r="F7650" s="68" t="s">
        <v>78</v>
      </c>
      <c r="G7650" s="68" t="s">
        <v>384</v>
      </c>
      <c r="H7650" s="68" t="s">
        <v>491</v>
      </c>
      <c r="I7650" s="65">
        <v>88</v>
      </c>
      <c r="J7650" s="65">
        <v>721</v>
      </c>
      <c r="K7650" s="65" t="s">
        <v>502</v>
      </c>
    </row>
    <row r="7651" spans="1:11" ht="12.75" customHeight="1">
      <c r="A7651" s="68" t="s">
        <v>253</v>
      </c>
      <c r="B7651" s="68" t="s">
        <v>532</v>
      </c>
      <c r="C7651" s="68" t="s">
        <v>271</v>
      </c>
      <c r="D7651" s="68" t="s">
        <v>531</v>
      </c>
      <c r="E7651" s="68" t="s">
        <v>360</v>
      </c>
      <c r="F7651" s="68" t="s">
        <v>78</v>
      </c>
      <c r="G7651" s="68" t="s">
        <v>384</v>
      </c>
      <c r="H7651" s="68" t="s">
        <v>369</v>
      </c>
      <c r="I7651" s="65">
        <v>52</v>
      </c>
      <c r="J7651" s="65">
        <v>721</v>
      </c>
      <c r="K7651" s="65" t="s">
        <v>502</v>
      </c>
    </row>
    <row r="7652" spans="1:11" ht="12.75" customHeight="1">
      <c r="A7652" s="68" t="s">
        <v>253</v>
      </c>
      <c r="B7652" s="68" t="s">
        <v>532</v>
      </c>
      <c r="C7652" s="68" t="s">
        <v>271</v>
      </c>
      <c r="D7652" s="68" t="s">
        <v>531</v>
      </c>
      <c r="E7652" s="68" t="s">
        <v>360</v>
      </c>
      <c r="F7652" s="68" t="s">
        <v>78</v>
      </c>
      <c r="G7652" s="68" t="s">
        <v>384</v>
      </c>
      <c r="H7652" s="68" t="s">
        <v>638</v>
      </c>
      <c r="I7652" s="65">
        <v>32</v>
      </c>
      <c r="J7652" s="65">
        <v>721</v>
      </c>
      <c r="K7652" s="65" t="s">
        <v>502</v>
      </c>
    </row>
    <row r="7653" spans="1:11" ht="12.75" customHeight="1">
      <c r="A7653" s="68" t="s">
        <v>253</v>
      </c>
      <c r="B7653" s="68" t="s">
        <v>532</v>
      </c>
      <c r="C7653" s="68" t="s">
        <v>271</v>
      </c>
      <c r="D7653" s="68" t="s">
        <v>531</v>
      </c>
      <c r="E7653" s="68" t="s">
        <v>360</v>
      </c>
      <c r="F7653" s="68" t="s">
        <v>78</v>
      </c>
      <c r="G7653" s="68" t="s">
        <v>384</v>
      </c>
      <c r="H7653" s="68" t="s">
        <v>369</v>
      </c>
      <c r="I7653" s="65">
        <v>157</v>
      </c>
      <c r="J7653" s="65">
        <v>719</v>
      </c>
      <c r="K7653" s="65" t="s">
        <v>389</v>
      </c>
    </row>
    <row r="7654" spans="1:11" ht="12.75" customHeight="1">
      <c r="A7654" s="68" t="s">
        <v>253</v>
      </c>
      <c r="B7654" s="68" t="s">
        <v>532</v>
      </c>
      <c r="C7654" s="68" t="s">
        <v>271</v>
      </c>
      <c r="D7654" s="68" t="s">
        <v>531</v>
      </c>
      <c r="E7654" s="68" t="s">
        <v>360</v>
      </c>
      <c r="F7654" s="68" t="s">
        <v>78</v>
      </c>
      <c r="G7654" s="68" t="s">
        <v>384</v>
      </c>
      <c r="H7654" s="68" t="s">
        <v>638</v>
      </c>
      <c r="I7654" s="65">
        <v>120</v>
      </c>
      <c r="J7654" s="65">
        <v>719</v>
      </c>
      <c r="K7654" s="65" t="s">
        <v>389</v>
      </c>
    </row>
    <row r="7655" spans="1:11" ht="12.75" customHeight="1">
      <c r="A7655" s="68" t="s">
        <v>253</v>
      </c>
      <c r="B7655" s="68" t="s">
        <v>532</v>
      </c>
      <c r="C7655" s="68" t="s">
        <v>271</v>
      </c>
      <c r="D7655" s="68" t="s">
        <v>531</v>
      </c>
      <c r="E7655" s="68" t="s">
        <v>360</v>
      </c>
      <c r="F7655" s="68" t="s">
        <v>78</v>
      </c>
      <c r="G7655" s="68" t="s">
        <v>384</v>
      </c>
      <c r="H7655" s="68" t="s">
        <v>491</v>
      </c>
      <c r="I7655" s="65">
        <v>13</v>
      </c>
      <c r="J7655" s="65">
        <v>709</v>
      </c>
      <c r="K7655" s="65" t="s">
        <v>391</v>
      </c>
    </row>
    <row r="7656" spans="1:11" ht="12.75" customHeight="1">
      <c r="A7656" s="68" t="s">
        <v>253</v>
      </c>
      <c r="B7656" s="68" t="s">
        <v>532</v>
      </c>
      <c r="C7656" s="68" t="s">
        <v>271</v>
      </c>
      <c r="D7656" s="68" t="s">
        <v>531</v>
      </c>
      <c r="E7656" s="68" t="s">
        <v>360</v>
      </c>
      <c r="F7656" s="68" t="s">
        <v>78</v>
      </c>
      <c r="G7656" s="68" t="s">
        <v>384</v>
      </c>
      <c r="H7656" s="68" t="s">
        <v>369</v>
      </c>
      <c r="I7656" s="65">
        <v>15</v>
      </c>
      <c r="J7656" s="65">
        <v>709</v>
      </c>
      <c r="K7656" s="65" t="s">
        <v>391</v>
      </c>
    </row>
    <row r="7657" spans="1:11" ht="12.75" customHeight="1">
      <c r="A7657" s="68" t="s">
        <v>253</v>
      </c>
      <c r="B7657" s="68" t="s">
        <v>532</v>
      </c>
      <c r="C7657" s="68" t="s">
        <v>271</v>
      </c>
      <c r="D7657" s="68" t="s">
        <v>531</v>
      </c>
      <c r="E7657" s="68" t="s">
        <v>360</v>
      </c>
      <c r="F7657" s="68" t="s">
        <v>78</v>
      </c>
      <c r="G7657" s="68" t="s">
        <v>384</v>
      </c>
      <c r="H7657" s="68" t="s">
        <v>638</v>
      </c>
      <c r="I7657" s="65">
        <v>31</v>
      </c>
      <c r="J7657" s="65">
        <v>709</v>
      </c>
      <c r="K7657" s="65" t="s">
        <v>391</v>
      </c>
    </row>
    <row r="7658" spans="1:11" ht="12.75" customHeight="1">
      <c r="A7658" s="68" t="s">
        <v>253</v>
      </c>
      <c r="B7658" s="68" t="s">
        <v>532</v>
      </c>
      <c r="C7658" s="68" t="s">
        <v>271</v>
      </c>
      <c r="D7658" s="68" t="s">
        <v>531</v>
      </c>
      <c r="E7658" s="68" t="s">
        <v>360</v>
      </c>
      <c r="F7658" s="68" t="s">
        <v>79</v>
      </c>
      <c r="G7658" s="68" t="s">
        <v>392</v>
      </c>
      <c r="H7658" s="68" t="s">
        <v>368</v>
      </c>
      <c r="I7658" s="65">
        <v>180</v>
      </c>
      <c r="J7658" s="65">
        <v>801</v>
      </c>
      <c r="K7658" s="65" t="s">
        <v>393</v>
      </c>
    </row>
    <row r="7659" spans="1:11" ht="12.75" customHeight="1">
      <c r="A7659" s="68" t="s">
        <v>253</v>
      </c>
      <c r="B7659" s="68" t="s">
        <v>532</v>
      </c>
      <c r="C7659" s="68" t="s">
        <v>271</v>
      </c>
      <c r="D7659" s="68" t="s">
        <v>531</v>
      </c>
      <c r="E7659" s="68" t="s">
        <v>360</v>
      </c>
      <c r="F7659" s="68" t="s">
        <v>79</v>
      </c>
      <c r="G7659" s="68" t="s">
        <v>392</v>
      </c>
      <c r="H7659" s="68" t="s">
        <v>491</v>
      </c>
      <c r="I7659" s="65">
        <v>141</v>
      </c>
      <c r="J7659" s="65">
        <v>801</v>
      </c>
      <c r="K7659" s="65" t="s">
        <v>393</v>
      </c>
    </row>
    <row r="7660" spans="1:11" ht="12.75" customHeight="1">
      <c r="A7660" s="68" t="s">
        <v>253</v>
      </c>
      <c r="B7660" s="68" t="s">
        <v>532</v>
      </c>
      <c r="C7660" s="68" t="s">
        <v>271</v>
      </c>
      <c r="D7660" s="68" t="s">
        <v>531</v>
      </c>
      <c r="E7660" s="68" t="s">
        <v>360</v>
      </c>
      <c r="F7660" s="68" t="s">
        <v>79</v>
      </c>
      <c r="G7660" s="68" t="s">
        <v>392</v>
      </c>
      <c r="H7660" s="68" t="s">
        <v>369</v>
      </c>
      <c r="I7660" s="65">
        <v>193</v>
      </c>
      <c r="J7660" s="65">
        <v>801</v>
      </c>
      <c r="K7660" s="65" t="s">
        <v>393</v>
      </c>
    </row>
    <row r="7661" spans="1:11" ht="12.75" customHeight="1">
      <c r="A7661" s="68" t="s">
        <v>253</v>
      </c>
      <c r="B7661" s="68" t="s">
        <v>532</v>
      </c>
      <c r="C7661" s="68" t="s">
        <v>271</v>
      </c>
      <c r="D7661" s="68" t="s">
        <v>531</v>
      </c>
      <c r="E7661" s="68" t="s">
        <v>360</v>
      </c>
      <c r="F7661" s="68" t="s">
        <v>79</v>
      </c>
      <c r="G7661" s="68" t="s">
        <v>392</v>
      </c>
      <c r="H7661" s="68" t="s">
        <v>638</v>
      </c>
      <c r="I7661" s="65">
        <v>220</v>
      </c>
      <c r="J7661" s="65">
        <v>801</v>
      </c>
      <c r="K7661" s="65" t="s">
        <v>393</v>
      </c>
    </row>
    <row r="7662" spans="1:11" ht="12.75" customHeight="1">
      <c r="A7662" s="68" t="s">
        <v>253</v>
      </c>
      <c r="B7662" s="68" t="s">
        <v>532</v>
      </c>
      <c r="C7662" s="68" t="s">
        <v>271</v>
      </c>
      <c r="D7662" s="68" t="s">
        <v>531</v>
      </c>
      <c r="E7662" s="68" t="s">
        <v>360</v>
      </c>
      <c r="F7662" s="68" t="s">
        <v>79</v>
      </c>
      <c r="G7662" s="68" t="s">
        <v>392</v>
      </c>
      <c r="H7662" s="68" t="s">
        <v>368</v>
      </c>
      <c r="I7662" s="65">
        <v>46</v>
      </c>
      <c r="J7662" s="65">
        <v>809</v>
      </c>
      <c r="K7662" s="65" t="s">
        <v>394</v>
      </c>
    </row>
    <row r="7663" spans="1:11" ht="12.75" customHeight="1">
      <c r="A7663" s="68" t="s">
        <v>253</v>
      </c>
      <c r="B7663" s="68" t="s">
        <v>532</v>
      </c>
      <c r="C7663" s="68" t="s">
        <v>271</v>
      </c>
      <c r="D7663" s="68" t="s">
        <v>531</v>
      </c>
      <c r="E7663" s="68" t="s">
        <v>360</v>
      </c>
      <c r="F7663" s="68" t="s">
        <v>79</v>
      </c>
      <c r="G7663" s="68" t="s">
        <v>392</v>
      </c>
      <c r="H7663" s="68" t="s">
        <v>491</v>
      </c>
      <c r="I7663" s="65">
        <v>38</v>
      </c>
      <c r="J7663" s="65">
        <v>809</v>
      </c>
      <c r="K7663" s="65" t="s">
        <v>394</v>
      </c>
    </row>
    <row r="7664" spans="1:11" ht="12.75" customHeight="1">
      <c r="A7664" s="68" t="s">
        <v>253</v>
      </c>
      <c r="B7664" s="68" t="s">
        <v>532</v>
      </c>
      <c r="C7664" s="68" t="s">
        <v>271</v>
      </c>
      <c r="D7664" s="68" t="s">
        <v>531</v>
      </c>
      <c r="E7664" s="68" t="s">
        <v>360</v>
      </c>
      <c r="F7664" s="68" t="s">
        <v>79</v>
      </c>
      <c r="G7664" s="68" t="s">
        <v>392</v>
      </c>
      <c r="H7664" s="68" t="s">
        <v>369</v>
      </c>
      <c r="I7664" s="65">
        <v>23</v>
      </c>
      <c r="J7664" s="65">
        <v>809</v>
      </c>
      <c r="K7664" s="65" t="s">
        <v>394</v>
      </c>
    </row>
    <row r="7665" spans="1:11" ht="12.75" customHeight="1">
      <c r="A7665" s="68" t="s">
        <v>253</v>
      </c>
      <c r="B7665" s="68" t="s">
        <v>532</v>
      </c>
      <c r="C7665" s="68" t="s">
        <v>271</v>
      </c>
      <c r="D7665" s="68" t="s">
        <v>531</v>
      </c>
      <c r="E7665" s="68" t="s">
        <v>360</v>
      </c>
      <c r="F7665" s="68" t="s">
        <v>79</v>
      </c>
      <c r="G7665" s="68" t="s">
        <v>392</v>
      </c>
      <c r="H7665" s="68" t="s">
        <v>638</v>
      </c>
      <c r="I7665" s="65">
        <v>29</v>
      </c>
      <c r="J7665" s="65">
        <v>809</v>
      </c>
      <c r="K7665" s="65" t="s">
        <v>394</v>
      </c>
    </row>
    <row r="7666" spans="1:11" ht="12.75" customHeight="1">
      <c r="A7666" s="68" t="s">
        <v>253</v>
      </c>
      <c r="B7666" s="68" t="s">
        <v>532</v>
      </c>
      <c r="C7666" s="68" t="s">
        <v>271</v>
      </c>
      <c r="D7666" s="68" t="s">
        <v>531</v>
      </c>
      <c r="E7666" s="68" t="s">
        <v>360</v>
      </c>
      <c r="F7666" s="68" t="s">
        <v>80</v>
      </c>
      <c r="G7666" s="68" t="s">
        <v>395</v>
      </c>
      <c r="H7666" s="68" t="s">
        <v>368</v>
      </c>
      <c r="I7666" s="65">
        <v>62</v>
      </c>
      <c r="J7666" s="65">
        <v>618</v>
      </c>
      <c r="K7666" s="65" t="s">
        <v>396</v>
      </c>
    </row>
    <row r="7667" spans="1:11" ht="12.75" customHeight="1">
      <c r="A7667" s="68" t="s">
        <v>253</v>
      </c>
      <c r="B7667" s="68" t="s">
        <v>532</v>
      </c>
      <c r="C7667" s="68" t="s">
        <v>271</v>
      </c>
      <c r="D7667" s="68" t="s">
        <v>531</v>
      </c>
      <c r="E7667" s="68" t="s">
        <v>360</v>
      </c>
      <c r="F7667" s="68" t="s">
        <v>80</v>
      </c>
      <c r="G7667" s="68" t="s">
        <v>395</v>
      </c>
      <c r="H7667" s="68" t="s">
        <v>491</v>
      </c>
      <c r="I7667" s="65">
        <v>30</v>
      </c>
      <c r="J7667" s="65">
        <v>618</v>
      </c>
      <c r="K7667" s="65" t="s">
        <v>396</v>
      </c>
    </row>
    <row r="7668" spans="1:11" ht="12.75" customHeight="1">
      <c r="A7668" s="68" t="s">
        <v>253</v>
      </c>
      <c r="B7668" s="68" t="s">
        <v>532</v>
      </c>
      <c r="C7668" s="68" t="s">
        <v>271</v>
      </c>
      <c r="D7668" s="68" t="s">
        <v>531</v>
      </c>
      <c r="E7668" s="68" t="s">
        <v>360</v>
      </c>
      <c r="F7668" s="68" t="s">
        <v>80</v>
      </c>
      <c r="G7668" s="68" t="s">
        <v>395</v>
      </c>
      <c r="H7668" s="68" t="s">
        <v>369</v>
      </c>
      <c r="I7668" s="65">
        <v>21</v>
      </c>
      <c r="J7668" s="65">
        <v>618</v>
      </c>
      <c r="K7668" s="65" t="s">
        <v>396</v>
      </c>
    </row>
    <row r="7669" spans="1:11" ht="12.75" customHeight="1">
      <c r="A7669" s="68" t="s">
        <v>253</v>
      </c>
      <c r="B7669" s="68" t="s">
        <v>532</v>
      </c>
      <c r="C7669" s="68" t="s">
        <v>271</v>
      </c>
      <c r="D7669" s="68" t="s">
        <v>531</v>
      </c>
      <c r="E7669" s="68" t="s">
        <v>360</v>
      </c>
      <c r="F7669" s="68" t="s">
        <v>80</v>
      </c>
      <c r="G7669" s="68" t="s">
        <v>395</v>
      </c>
      <c r="H7669" s="68" t="s">
        <v>638</v>
      </c>
      <c r="I7669" s="65">
        <v>37</v>
      </c>
      <c r="J7669" s="65">
        <v>618</v>
      </c>
      <c r="K7669" s="65" t="s">
        <v>396</v>
      </c>
    </row>
    <row r="7670" spans="1:11" ht="12.75" customHeight="1">
      <c r="A7670" s="68" t="s">
        <v>253</v>
      </c>
      <c r="B7670" s="68" t="s">
        <v>532</v>
      </c>
      <c r="C7670" s="68" t="s">
        <v>271</v>
      </c>
      <c r="D7670" s="68" t="s">
        <v>531</v>
      </c>
      <c r="E7670" s="68" t="s">
        <v>360</v>
      </c>
      <c r="F7670" s="68" t="s">
        <v>80</v>
      </c>
      <c r="G7670" s="68" t="s">
        <v>395</v>
      </c>
      <c r="H7670" s="68" t="s">
        <v>368</v>
      </c>
      <c r="I7670" s="65">
        <v>9</v>
      </c>
      <c r="J7670" s="65">
        <v>620</v>
      </c>
      <c r="K7670" s="65" t="s">
        <v>505</v>
      </c>
    </row>
    <row r="7671" spans="1:11" ht="12.75" customHeight="1">
      <c r="A7671" s="68" t="s">
        <v>253</v>
      </c>
      <c r="B7671" s="68" t="s">
        <v>532</v>
      </c>
      <c r="C7671" s="68" t="s">
        <v>271</v>
      </c>
      <c r="D7671" s="68" t="s">
        <v>531</v>
      </c>
      <c r="E7671" s="68" t="s">
        <v>360</v>
      </c>
      <c r="F7671" s="68" t="s">
        <v>80</v>
      </c>
      <c r="G7671" s="68" t="s">
        <v>395</v>
      </c>
      <c r="H7671" s="68" t="s">
        <v>491</v>
      </c>
      <c r="I7671" s="65">
        <v>17</v>
      </c>
      <c r="J7671" s="65">
        <v>620</v>
      </c>
      <c r="K7671" s="65" t="s">
        <v>505</v>
      </c>
    </row>
    <row r="7672" spans="1:11" ht="12.75" customHeight="1">
      <c r="A7672" s="68" t="s">
        <v>253</v>
      </c>
      <c r="B7672" s="68" t="s">
        <v>532</v>
      </c>
      <c r="C7672" s="68" t="s">
        <v>271</v>
      </c>
      <c r="D7672" s="68" t="s">
        <v>531</v>
      </c>
      <c r="E7672" s="68" t="s">
        <v>360</v>
      </c>
      <c r="F7672" s="68" t="s">
        <v>80</v>
      </c>
      <c r="G7672" s="68" t="s">
        <v>395</v>
      </c>
      <c r="H7672" s="68" t="s">
        <v>369</v>
      </c>
      <c r="I7672" s="65">
        <v>5</v>
      </c>
      <c r="J7672" s="65">
        <v>620</v>
      </c>
      <c r="K7672" s="65" t="s">
        <v>505</v>
      </c>
    </row>
    <row r="7673" spans="1:11" ht="12.75" customHeight="1">
      <c r="A7673" s="68" t="s">
        <v>253</v>
      </c>
      <c r="B7673" s="68" t="s">
        <v>532</v>
      </c>
      <c r="C7673" s="68" t="s">
        <v>271</v>
      </c>
      <c r="D7673" s="68" t="s">
        <v>531</v>
      </c>
      <c r="E7673" s="68" t="s">
        <v>360</v>
      </c>
      <c r="F7673" s="68" t="s">
        <v>80</v>
      </c>
      <c r="G7673" s="68" t="s">
        <v>395</v>
      </c>
      <c r="H7673" s="68" t="s">
        <v>638</v>
      </c>
      <c r="I7673" s="65">
        <v>5</v>
      </c>
      <c r="J7673" s="65">
        <v>620</v>
      </c>
      <c r="K7673" s="65" t="s">
        <v>505</v>
      </c>
    </row>
    <row r="7674" spans="1:11" ht="12.75" customHeight="1">
      <c r="A7674" s="68" t="s">
        <v>253</v>
      </c>
      <c r="B7674" s="68" t="s">
        <v>532</v>
      </c>
      <c r="C7674" s="68" t="s">
        <v>271</v>
      </c>
      <c r="D7674" s="68" t="s">
        <v>531</v>
      </c>
      <c r="E7674" s="68" t="s">
        <v>360</v>
      </c>
      <c r="F7674" s="68" t="s">
        <v>80</v>
      </c>
      <c r="G7674" s="68" t="s">
        <v>395</v>
      </c>
      <c r="H7674" s="68" t="s">
        <v>368</v>
      </c>
      <c r="I7674" s="65">
        <v>39</v>
      </c>
      <c r="J7674" s="65">
        <v>615</v>
      </c>
      <c r="K7674" s="65" t="s">
        <v>398</v>
      </c>
    </row>
    <row r="7675" spans="1:11" ht="12.75" customHeight="1">
      <c r="A7675" s="68" t="s">
        <v>253</v>
      </c>
      <c r="B7675" s="68" t="s">
        <v>532</v>
      </c>
      <c r="C7675" s="68" t="s">
        <v>271</v>
      </c>
      <c r="D7675" s="68" t="s">
        <v>531</v>
      </c>
      <c r="E7675" s="68" t="s">
        <v>360</v>
      </c>
      <c r="F7675" s="68" t="s">
        <v>80</v>
      </c>
      <c r="G7675" s="68" t="s">
        <v>395</v>
      </c>
      <c r="H7675" s="68" t="s">
        <v>491</v>
      </c>
      <c r="I7675" s="65">
        <v>24</v>
      </c>
      <c r="J7675" s="65">
        <v>615</v>
      </c>
      <c r="K7675" s="65" t="s">
        <v>398</v>
      </c>
    </row>
    <row r="7676" spans="1:11" ht="12.75" customHeight="1">
      <c r="A7676" s="68" t="s">
        <v>253</v>
      </c>
      <c r="B7676" s="68" t="s">
        <v>532</v>
      </c>
      <c r="C7676" s="68" t="s">
        <v>271</v>
      </c>
      <c r="D7676" s="68" t="s">
        <v>531</v>
      </c>
      <c r="E7676" s="68" t="s">
        <v>360</v>
      </c>
      <c r="F7676" s="68" t="s">
        <v>80</v>
      </c>
      <c r="G7676" s="68" t="s">
        <v>395</v>
      </c>
      <c r="H7676" s="68" t="s">
        <v>369</v>
      </c>
      <c r="I7676" s="65">
        <v>14</v>
      </c>
      <c r="J7676" s="65">
        <v>615</v>
      </c>
      <c r="K7676" s="65" t="s">
        <v>398</v>
      </c>
    </row>
    <row r="7677" spans="1:11" ht="12.75" customHeight="1">
      <c r="A7677" s="68" t="s">
        <v>253</v>
      </c>
      <c r="B7677" s="68" t="s">
        <v>532</v>
      </c>
      <c r="C7677" s="68" t="s">
        <v>271</v>
      </c>
      <c r="D7677" s="68" t="s">
        <v>531</v>
      </c>
      <c r="E7677" s="68" t="s">
        <v>360</v>
      </c>
      <c r="F7677" s="68" t="s">
        <v>80</v>
      </c>
      <c r="G7677" s="68" t="s">
        <v>395</v>
      </c>
      <c r="H7677" s="68" t="s">
        <v>638</v>
      </c>
      <c r="I7677" s="65">
        <v>4</v>
      </c>
      <c r="J7677" s="65">
        <v>615</v>
      </c>
      <c r="K7677" s="65" t="s">
        <v>398</v>
      </c>
    </row>
    <row r="7678" spans="1:11" ht="12.75" customHeight="1">
      <c r="A7678" s="68" t="s">
        <v>253</v>
      </c>
      <c r="B7678" s="68" t="s">
        <v>532</v>
      </c>
      <c r="C7678" s="68" t="s">
        <v>271</v>
      </c>
      <c r="D7678" s="68" t="s">
        <v>531</v>
      </c>
      <c r="E7678" s="68" t="s">
        <v>360</v>
      </c>
      <c r="F7678" s="68" t="s">
        <v>80</v>
      </c>
      <c r="G7678" s="68" t="s">
        <v>395</v>
      </c>
      <c r="H7678" s="68" t="s">
        <v>368</v>
      </c>
      <c r="I7678" s="65">
        <v>1</v>
      </c>
      <c r="J7678" s="65">
        <v>612</v>
      </c>
      <c r="K7678" s="65" t="s">
        <v>506</v>
      </c>
    </row>
    <row r="7679" spans="1:11" ht="12.75" customHeight="1">
      <c r="A7679" s="68" t="s">
        <v>253</v>
      </c>
      <c r="B7679" s="68" t="s">
        <v>532</v>
      </c>
      <c r="C7679" s="68" t="s">
        <v>271</v>
      </c>
      <c r="D7679" s="68" t="s">
        <v>531</v>
      </c>
      <c r="E7679" s="68" t="s">
        <v>360</v>
      </c>
      <c r="F7679" s="68" t="s">
        <v>80</v>
      </c>
      <c r="G7679" s="68" t="s">
        <v>395</v>
      </c>
      <c r="H7679" s="68" t="s">
        <v>368</v>
      </c>
      <c r="I7679" s="65">
        <v>55</v>
      </c>
      <c r="J7679" s="65">
        <v>608</v>
      </c>
      <c r="K7679" s="65" t="s">
        <v>507</v>
      </c>
    </row>
    <row r="7680" spans="1:11" ht="12.75" customHeight="1">
      <c r="A7680" s="68" t="s">
        <v>253</v>
      </c>
      <c r="B7680" s="68" t="s">
        <v>532</v>
      </c>
      <c r="C7680" s="68" t="s">
        <v>271</v>
      </c>
      <c r="D7680" s="68" t="s">
        <v>531</v>
      </c>
      <c r="E7680" s="68" t="s">
        <v>360</v>
      </c>
      <c r="F7680" s="68" t="s">
        <v>80</v>
      </c>
      <c r="G7680" s="68" t="s">
        <v>395</v>
      </c>
      <c r="H7680" s="68" t="s">
        <v>491</v>
      </c>
      <c r="I7680" s="65">
        <v>22</v>
      </c>
      <c r="J7680" s="65">
        <v>608</v>
      </c>
      <c r="K7680" s="65" t="s">
        <v>507</v>
      </c>
    </row>
    <row r="7681" spans="1:11" ht="12.75" customHeight="1">
      <c r="A7681" s="68" t="s">
        <v>253</v>
      </c>
      <c r="B7681" s="68" t="s">
        <v>532</v>
      </c>
      <c r="C7681" s="68" t="s">
        <v>271</v>
      </c>
      <c r="D7681" s="68" t="s">
        <v>531</v>
      </c>
      <c r="E7681" s="68" t="s">
        <v>360</v>
      </c>
      <c r="F7681" s="68" t="s">
        <v>80</v>
      </c>
      <c r="G7681" s="68" t="s">
        <v>395</v>
      </c>
      <c r="H7681" s="68" t="s">
        <v>369</v>
      </c>
      <c r="I7681" s="65">
        <v>16</v>
      </c>
      <c r="J7681" s="65">
        <v>608</v>
      </c>
      <c r="K7681" s="65" t="s">
        <v>507</v>
      </c>
    </row>
    <row r="7682" spans="1:11" ht="12.75" customHeight="1">
      <c r="A7682" s="68" t="s">
        <v>253</v>
      </c>
      <c r="B7682" s="68" t="s">
        <v>532</v>
      </c>
      <c r="C7682" s="68" t="s">
        <v>271</v>
      </c>
      <c r="D7682" s="68" t="s">
        <v>531</v>
      </c>
      <c r="E7682" s="68" t="s">
        <v>360</v>
      </c>
      <c r="F7682" s="68" t="s">
        <v>80</v>
      </c>
      <c r="G7682" s="68" t="s">
        <v>395</v>
      </c>
      <c r="H7682" s="68" t="s">
        <v>638</v>
      </c>
      <c r="I7682" s="65">
        <v>8</v>
      </c>
      <c r="J7682" s="65">
        <v>608</v>
      </c>
      <c r="K7682" s="65" t="s">
        <v>507</v>
      </c>
    </row>
    <row r="7683" spans="1:11" ht="12.75" customHeight="1">
      <c r="A7683" s="68" t="s">
        <v>253</v>
      </c>
      <c r="B7683" s="68" t="s">
        <v>532</v>
      </c>
      <c r="C7683" s="68" t="s">
        <v>271</v>
      </c>
      <c r="D7683" s="68" t="s">
        <v>531</v>
      </c>
      <c r="E7683" s="68" t="s">
        <v>360</v>
      </c>
      <c r="F7683" s="68" t="s">
        <v>80</v>
      </c>
      <c r="G7683" s="68" t="s">
        <v>395</v>
      </c>
      <c r="H7683" s="68" t="s">
        <v>368</v>
      </c>
      <c r="I7683" s="65">
        <v>9</v>
      </c>
      <c r="J7683" s="65">
        <v>607</v>
      </c>
      <c r="K7683" s="65" t="s">
        <v>401</v>
      </c>
    </row>
    <row r="7684" spans="1:11" ht="12.75" customHeight="1">
      <c r="A7684" s="68" t="s">
        <v>253</v>
      </c>
      <c r="B7684" s="68" t="s">
        <v>532</v>
      </c>
      <c r="C7684" s="68" t="s">
        <v>271</v>
      </c>
      <c r="D7684" s="68" t="s">
        <v>531</v>
      </c>
      <c r="E7684" s="68" t="s">
        <v>360</v>
      </c>
      <c r="F7684" s="68" t="s">
        <v>80</v>
      </c>
      <c r="G7684" s="68" t="s">
        <v>395</v>
      </c>
      <c r="H7684" s="68" t="s">
        <v>491</v>
      </c>
      <c r="I7684" s="65">
        <v>11</v>
      </c>
      <c r="J7684" s="65">
        <v>607</v>
      </c>
      <c r="K7684" s="65" t="s">
        <v>401</v>
      </c>
    </row>
    <row r="7685" spans="1:11" ht="12.75" customHeight="1">
      <c r="A7685" s="68" t="s">
        <v>253</v>
      </c>
      <c r="B7685" s="68" t="s">
        <v>532</v>
      </c>
      <c r="C7685" s="68" t="s">
        <v>271</v>
      </c>
      <c r="D7685" s="68" t="s">
        <v>531</v>
      </c>
      <c r="E7685" s="68" t="s">
        <v>360</v>
      </c>
      <c r="F7685" s="68" t="s">
        <v>80</v>
      </c>
      <c r="G7685" s="68" t="s">
        <v>395</v>
      </c>
      <c r="H7685" s="68" t="s">
        <v>369</v>
      </c>
      <c r="I7685" s="65">
        <v>7</v>
      </c>
      <c r="J7685" s="65">
        <v>607</v>
      </c>
      <c r="K7685" s="65" t="s">
        <v>401</v>
      </c>
    </row>
    <row r="7686" spans="1:11" ht="12.75" customHeight="1">
      <c r="A7686" s="68" t="s">
        <v>253</v>
      </c>
      <c r="B7686" s="68" t="s">
        <v>532</v>
      </c>
      <c r="C7686" s="68" t="s">
        <v>271</v>
      </c>
      <c r="D7686" s="68" t="s">
        <v>531</v>
      </c>
      <c r="E7686" s="68" t="s">
        <v>360</v>
      </c>
      <c r="F7686" s="68" t="s">
        <v>80</v>
      </c>
      <c r="G7686" s="68" t="s">
        <v>395</v>
      </c>
      <c r="H7686" s="68" t="s">
        <v>638</v>
      </c>
      <c r="I7686" s="65">
        <v>8</v>
      </c>
      <c r="J7686" s="65">
        <v>607</v>
      </c>
      <c r="K7686" s="65" t="s">
        <v>401</v>
      </c>
    </row>
    <row r="7687" spans="1:11" ht="12.75" customHeight="1">
      <c r="A7687" s="68" t="s">
        <v>323</v>
      </c>
      <c r="B7687" s="68" t="s">
        <v>469</v>
      </c>
      <c r="C7687" s="68" t="s">
        <v>271</v>
      </c>
      <c r="D7687" s="68" t="s">
        <v>531</v>
      </c>
      <c r="E7687" s="68" t="s">
        <v>360</v>
      </c>
      <c r="F7687" s="68" t="s">
        <v>75</v>
      </c>
      <c r="G7687" s="68" t="s">
        <v>246</v>
      </c>
      <c r="H7687" s="68" t="s">
        <v>366</v>
      </c>
      <c r="I7687" s="65">
        <v>349</v>
      </c>
      <c r="J7687" s="65">
        <v>104</v>
      </c>
      <c r="K7687" s="65" t="s">
        <v>361</v>
      </c>
    </row>
    <row r="7688" spans="1:11" ht="12.75" customHeight="1">
      <c r="A7688" s="68" t="s">
        <v>323</v>
      </c>
      <c r="B7688" s="68" t="s">
        <v>469</v>
      </c>
      <c r="C7688" s="68" t="s">
        <v>271</v>
      </c>
      <c r="D7688" s="68" t="s">
        <v>531</v>
      </c>
      <c r="E7688" s="68" t="s">
        <v>360</v>
      </c>
      <c r="F7688" s="68" t="s">
        <v>75</v>
      </c>
      <c r="G7688" s="68" t="s">
        <v>246</v>
      </c>
      <c r="H7688" s="68" t="s">
        <v>367</v>
      </c>
      <c r="I7688" s="65">
        <v>2499</v>
      </c>
      <c r="J7688" s="65">
        <v>104</v>
      </c>
      <c r="K7688" s="65" t="s">
        <v>361</v>
      </c>
    </row>
    <row r="7689" spans="1:11" ht="12.75" customHeight="1">
      <c r="A7689" s="68" t="s">
        <v>323</v>
      </c>
      <c r="B7689" s="68" t="s">
        <v>469</v>
      </c>
      <c r="C7689" s="68" t="s">
        <v>271</v>
      </c>
      <c r="D7689" s="68" t="s">
        <v>531</v>
      </c>
      <c r="E7689" s="68" t="s">
        <v>360</v>
      </c>
      <c r="F7689" s="68" t="s">
        <v>75</v>
      </c>
      <c r="G7689" s="68" t="s">
        <v>246</v>
      </c>
      <c r="H7689" s="68" t="s">
        <v>247</v>
      </c>
      <c r="I7689" s="65">
        <v>2787</v>
      </c>
      <c r="J7689" s="65">
        <v>104</v>
      </c>
      <c r="K7689" s="65" t="s">
        <v>361</v>
      </c>
    </row>
    <row r="7690" spans="1:11" ht="12.75" customHeight="1">
      <c r="A7690" s="68" t="s">
        <v>323</v>
      </c>
      <c r="B7690" s="68" t="s">
        <v>469</v>
      </c>
      <c r="C7690" s="68" t="s">
        <v>271</v>
      </c>
      <c r="D7690" s="68" t="s">
        <v>531</v>
      </c>
      <c r="E7690" s="68" t="s">
        <v>360</v>
      </c>
      <c r="F7690" s="68" t="s">
        <v>75</v>
      </c>
      <c r="G7690" s="68" t="s">
        <v>246</v>
      </c>
      <c r="H7690" s="68" t="s">
        <v>375</v>
      </c>
      <c r="I7690" s="65">
        <v>3247</v>
      </c>
      <c r="J7690" s="65">
        <v>104</v>
      </c>
      <c r="K7690" s="65" t="s">
        <v>361</v>
      </c>
    </row>
    <row r="7691" spans="1:11" ht="12.75" customHeight="1">
      <c r="A7691" s="68" t="s">
        <v>323</v>
      </c>
      <c r="B7691" s="68" t="s">
        <v>469</v>
      </c>
      <c r="C7691" s="68" t="s">
        <v>271</v>
      </c>
      <c r="D7691" s="68" t="s">
        <v>531</v>
      </c>
      <c r="E7691" s="68" t="s">
        <v>360</v>
      </c>
      <c r="F7691" s="68" t="s">
        <v>75</v>
      </c>
      <c r="G7691" s="68" t="s">
        <v>246</v>
      </c>
      <c r="H7691" s="68" t="s">
        <v>368</v>
      </c>
      <c r="I7691" s="65">
        <v>8991</v>
      </c>
      <c r="J7691" s="65">
        <v>104</v>
      </c>
      <c r="K7691" s="65" t="s">
        <v>361</v>
      </c>
    </row>
    <row r="7692" spans="1:11" ht="12.75" customHeight="1">
      <c r="A7692" s="68" t="s">
        <v>323</v>
      </c>
      <c r="B7692" s="68" t="s">
        <v>469</v>
      </c>
      <c r="C7692" s="68" t="s">
        <v>271</v>
      </c>
      <c r="D7692" s="68" t="s">
        <v>531</v>
      </c>
      <c r="E7692" s="68" t="s">
        <v>360</v>
      </c>
      <c r="F7692" s="68" t="s">
        <v>75</v>
      </c>
      <c r="G7692" s="68" t="s">
        <v>246</v>
      </c>
      <c r="H7692" s="68" t="s">
        <v>491</v>
      </c>
      <c r="I7692" s="65">
        <v>9553</v>
      </c>
      <c r="J7692" s="65">
        <v>104</v>
      </c>
      <c r="K7692" s="65" t="s">
        <v>361</v>
      </c>
    </row>
    <row r="7693" spans="1:11" ht="12.75" customHeight="1">
      <c r="A7693" s="68" t="s">
        <v>323</v>
      </c>
      <c r="B7693" s="68" t="s">
        <v>469</v>
      </c>
      <c r="C7693" s="68" t="s">
        <v>271</v>
      </c>
      <c r="D7693" s="68" t="s">
        <v>531</v>
      </c>
      <c r="E7693" s="68" t="s">
        <v>360</v>
      </c>
      <c r="F7693" s="68" t="s">
        <v>75</v>
      </c>
      <c r="G7693" s="68" t="s">
        <v>246</v>
      </c>
      <c r="H7693" s="68" t="s">
        <v>369</v>
      </c>
      <c r="I7693" s="65">
        <v>9298</v>
      </c>
      <c r="J7693" s="65">
        <v>104</v>
      </c>
      <c r="K7693" s="65" t="s">
        <v>361</v>
      </c>
    </row>
    <row r="7694" spans="1:11" ht="12.75" customHeight="1">
      <c r="A7694" s="68" t="s">
        <v>323</v>
      </c>
      <c r="B7694" s="68" t="s">
        <v>469</v>
      </c>
      <c r="C7694" s="68" t="s">
        <v>271</v>
      </c>
      <c r="D7694" s="68" t="s">
        <v>531</v>
      </c>
      <c r="E7694" s="68" t="s">
        <v>360</v>
      </c>
      <c r="F7694" s="68" t="s">
        <v>75</v>
      </c>
      <c r="G7694" s="68" t="s">
        <v>246</v>
      </c>
      <c r="H7694" s="68" t="s">
        <v>638</v>
      </c>
      <c r="I7694" s="65">
        <v>10518</v>
      </c>
      <c r="J7694" s="65">
        <v>104</v>
      </c>
      <c r="K7694" s="65" t="s">
        <v>361</v>
      </c>
    </row>
    <row r="7695" spans="1:11" ht="12.75" customHeight="1">
      <c r="A7695" s="68" t="s">
        <v>323</v>
      </c>
      <c r="B7695" s="68" t="s">
        <v>469</v>
      </c>
      <c r="C7695" s="68" t="s">
        <v>271</v>
      </c>
      <c r="D7695" s="68" t="s">
        <v>531</v>
      </c>
      <c r="E7695" s="68" t="s">
        <v>360</v>
      </c>
      <c r="F7695" s="68" t="s">
        <v>75</v>
      </c>
      <c r="G7695" s="68" t="s">
        <v>246</v>
      </c>
      <c r="H7695" s="68" t="s">
        <v>366</v>
      </c>
      <c r="I7695" s="65">
        <v>7</v>
      </c>
      <c r="J7695" s="65">
        <v>103</v>
      </c>
      <c r="K7695" s="65" t="s">
        <v>370</v>
      </c>
    </row>
    <row r="7696" spans="1:11" ht="12.75" customHeight="1">
      <c r="A7696" s="68" t="s">
        <v>323</v>
      </c>
      <c r="B7696" s="68" t="s">
        <v>469</v>
      </c>
      <c r="C7696" s="68" t="s">
        <v>271</v>
      </c>
      <c r="D7696" s="68" t="s">
        <v>531</v>
      </c>
      <c r="E7696" s="68" t="s">
        <v>360</v>
      </c>
      <c r="F7696" s="68" t="s">
        <v>75</v>
      </c>
      <c r="G7696" s="68" t="s">
        <v>246</v>
      </c>
      <c r="H7696" s="68" t="s">
        <v>367</v>
      </c>
      <c r="I7696" s="65">
        <v>74</v>
      </c>
      <c r="J7696" s="65">
        <v>103</v>
      </c>
      <c r="K7696" s="65" t="s">
        <v>370</v>
      </c>
    </row>
    <row r="7697" spans="1:11" ht="12.75" customHeight="1">
      <c r="A7697" s="68" t="s">
        <v>323</v>
      </c>
      <c r="B7697" s="68" t="s">
        <v>469</v>
      </c>
      <c r="C7697" s="68" t="s">
        <v>271</v>
      </c>
      <c r="D7697" s="68" t="s">
        <v>531</v>
      </c>
      <c r="E7697" s="68" t="s">
        <v>360</v>
      </c>
      <c r="F7697" s="68" t="s">
        <v>75</v>
      </c>
      <c r="G7697" s="68" t="s">
        <v>246</v>
      </c>
      <c r="H7697" s="68" t="s">
        <v>247</v>
      </c>
      <c r="I7697" s="65">
        <v>55</v>
      </c>
      <c r="J7697" s="65">
        <v>103</v>
      </c>
      <c r="K7697" s="65" t="s">
        <v>370</v>
      </c>
    </row>
    <row r="7698" spans="1:11" ht="12.75" customHeight="1">
      <c r="A7698" s="68" t="s">
        <v>323</v>
      </c>
      <c r="B7698" s="68" t="s">
        <v>469</v>
      </c>
      <c r="C7698" s="68" t="s">
        <v>271</v>
      </c>
      <c r="D7698" s="68" t="s">
        <v>531</v>
      </c>
      <c r="E7698" s="68" t="s">
        <v>360</v>
      </c>
      <c r="F7698" s="68" t="s">
        <v>75</v>
      </c>
      <c r="G7698" s="68" t="s">
        <v>246</v>
      </c>
      <c r="H7698" s="68" t="s">
        <v>375</v>
      </c>
      <c r="I7698" s="65">
        <v>46</v>
      </c>
      <c r="J7698" s="65">
        <v>103</v>
      </c>
      <c r="K7698" s="65" t="s">
        <v>370</v>
      </c>
    </row>
    <row r="7699" spans="1:11" ht="12.75" customHeight="1">
      <c r="A7699" s="68" t="s">
        <v>323</v>
      </c>
      <c r="B7699" s="68" t="s">
        <v>469</v>
      </c>
      <c r="C7699" s="68" t="s">
        <v>271</v>
      </c>
      <c r="D7699" s="68" t="s">
        <v>531</v>
      </c>
      <c r="E7699" s="68" t="s">
        <v>360</v>
      </c>
      <c r="F7699" s="68" t="s">
        <v>75</v>
      </c>
      <c r="G7699" s="68" t="s">
        <v>246</v>
      </c>
      <c r="H7699" s="68" t="s">
        <v>368</v>
      </c>
      <c r="I7699" s="65">
        <v>71</v>
      </c>
      <c r="J7699" s="65">
        <v>103</v>
      </c>
      <c r="K7699" s="65" t="s">
        <v>370</v>
      </c>
    </row>
    <row r="7700" spans="1:11" ht="12.75" customHeight="1">
      <c r="A7700" s="68" t="s">
        <v>323</v>
      </c>
      <c r="B7700" s="68" t="s">
        <v>469</v>
      </c>
      <c r="C7700" s="68" t="s">
        <v>271</v>
      </c>
      <c r="D7700" s="68" t="s">
        <v>531</v>
      </c>
      <c r="E7700" s="68" t="s">
        <v>360</v>
      </c>
      <c r="F7700" s="68" t="s">
        <v>75</v>
      </c>
      <c r="G7700" s="68" t="s">
        <v>246</v>
      </c>
      <c r="H7700" s="68" t="s">
        <v>491</v>
      </c>
      <c r="I7700" s="65">
        <v>98</v>
      </c>
      <c r="J7700" s="65">
        <v>103</v>
      </c>
      <c r="K7700" s="65" t="s">
        <v>370</v>
      </c>
    </row>
    <row r="7701" spans="1:11" ht="12.75" customHeight="1">
      <c r="A7701" s="68" t="s">
        <v>323</v>
      </c>
      <c r="B7701" s="68" t="s">
        <v>469</v>
      </c>
      <c r="C7701" s="68" t="s">
        <v>271</v>
      </c>
      <c r="D7701" s="68" t="s">
        <v>531</v>
      </c>
      <c r="E7701" s="68" t="s">
        <v>360</v>
      </c>
      <c r="F7701" s="68" t="s">
        <v>75</v>
      </c>
      <c r="G7701" s="68" t="s">
        <v>246</v>
      </c>
      <c r="H7701" s="68" t="s">
        <v>369</v>
      </c>
      <c r="I7701" s="65">
        <v>60</v>
      </c>
      <c r="J7701" s="65">
        <v>103</v>
      </c>
      <c r="K7701" s="65" t="s">
        <v>370</v>
      </c>
    </row>
    <row r="7702" spans="1:11" ht="12.75" customHeight="1">
      <c r="A7702" s="68" t="s">
        <v>323</v>
      </c>
      <c r="B7702" s="68" t="s">
        <v>469</v>
      </c>
      <c r="C7702" s="68" t="s">
        <v>271</v>
      </c>
      <c r="D7702" s="68" t="s">
        <v>531</v>
      </c>
      <c r="E7702" s="68" t="s">
        <v>360</v>
      </c>
      <c r="F7702" s="68" t="s">
        <v>75</v>
      </c>
      <c r="G7702" s="68" t="s">
        <v>246</v>
      </c>
      <c r="H7702" s="68" t="s">
        <v>638</v>
      </c>
      <c r="I7702" s="65">
        <v>96</v>
      </c>
      <c r="J7702" s="65">
        <v>103</v>
      </c>
      <c r="K7702" s="65" t="s">
        <v>370</v>
      </c>
    </row>
    <row r="7703" spans="1:11" ht="12.75" customHeight="1">
      <c r="A7703" s="68" t="s">
        <v>323</v>
      </c>
      <c r="B7703" s="68" t="s">
        <v>469</v>
      </c>
      <c r="C7703" s="68" t="s">
        <v>271</v>
      </c>
      <c r="D7703" s="68" t="s">
        <v>531</v>
      </c>
      <c r="E7703" s="68" t="s">
        <v>360</v>
      </c>
      <c r="F7703" s="68" t="s">
        <v>75</v>
      </c>
      <c r="G7703" s="68" t="s">
        <v>246</v>
      </c>
      <c r="H7703" s="68" t="s">
        <v>366</v>
      </c>
      <c r="I7703" s="65">
        <v>9</v>
      </c>
      <c r="J7703" s="65">
        <v>212</v>
      </c>
      <c r="K7703" s="65" t="s">
        <v>276</v>
      </c>
    </row>
    <row r="7704" spans="1:11" ht="12.75" customHeight="1">
      <c r="A7704" s="68" t="s">
        <v>323</v>
      </c>
      <c r="B7704" s="68" t="s">
        <v>469</v>
      </c>
      <c r="C7704" s="68" t="s">
        <v>271</v>
      </c>
      <c r="D7704" s="68" t="s">
        <v>531</v>
      </c>
      <c r="E7704" s="68" t="s">
        <v>360</v>
      </c>
      <c r="F7704" s="68" t="s">
        <v>75</v>
      </c>
      <c r="G7704" s="68" t="s">
        <v>246</v>
      </c>
      <c r="H7704" s="68" t="s">
        <v>367</v>
      </c>
      <c r="I7704" s="65">
        <v>69</v>
      </c>
      <c r="J7704" s="65">
        <v>212</v>
      </c>
      <c r="K7704" s="65" t="s">
        <v>276</v>
      </c>
    </row>
    <row r="7705" spans="1:11" ht="12.75" customHeight="1">
      <c r="A7705" s="68" t="s">
        <v>323</v>
      </c>
      <c r="B7705" s="68" t="s">
        <v>469</v>
      </c>
      <c r="C7705" s="68" t="s">
        <v>271</v>
      </c>
      <c r="D7705" s="68" t="s">
        <v>531</v>
      </c>
      <c r="E7705" s="68" t="s">
        <v>360</v>
      </c>
      <c r="F7705" s="68" t="s">
        <v>75</v>
      </c>
      <c r="G7705" s="68" t="s">
        <v>246</v>
      </c>
      <c r="H7705" s="68" t="s">
        <v>247</v>
      </c>
      <c r="I7705" s="65">
        <v>19</v>
      </c>
      <c r="J7705" s="65">
        <v>212</v>
      </c>
      <c r="K7705" s="65" t="s">
        <v>276</v>
      </c>
    </row>
    <row r="7706" spans="1:11" ht="12.75" customHeight="1">
      <c r="A7706" s="68" t="s">
        <v>323</v>
      </c>
      <c r="B7706" s="68" t="s">
        <v>469</v>
      </c>
      <c r="C7706" s="68" t="s">
        <v>271</v>
      </c>
      <c r="D7706" s="68" t="s">
        <v>531</v>
      </c>
      <c r="E7706" s="68" t="s">
        <v>360</v>
      </c>
      <c r="F7706" s="68" t="s">
        <v>75</v>
      </c>
      <c r="G7706" s="68" t="s">
        <v>246</v>
      </c>
      <c r="H7706" s="68" t="s">
        <v>375</v>
      </c>
      <c r="I7706" s="65">
        <v>9</v>
      </c>
      <c r="J7706" s="65">
        <v>212</v>
      </c>
      <c r="K7706" s="65" t="s">
        <v>276</v>
      </c>
    </row>
    <row r="7707" spans="1:11" ht="12.75" customHeight="1">
      <c r="A7707" s="68" t="s">
        <v>323</v>
      </c>
      <c r="B7707" s="68" t="s">
        <v>469</v>
      </c>
      <c r="C7707" s="68" t="s">
        <v>271</v>
      </c>
      <c r="D7707" s="68" t="s">
        <v>531</v>
      </c>
      <c r="E7707" s="68" t="s">
        <v>360</v>
      </c>
      <c r="F7707" s="68" t="s">
        <v>75</v>
      </c>
      <c r="G7707" s="68" t="s">
        <v>246</v>
      </c>
      <c r="H7707" s="68" t="s">
        <v>368</v>
      </c>
      <c r="I7707" s="65">
        <v>15</v>
      </c>
      <c r="J7707" s="65">
        <v>212</v>
      </c>
      <c r="K7707" s="65" t="s">
        <v>276</v>
      </c>
    </row>
    <row r="7708" spans="1:11" ht="12.75" customHeight="1">
      <c r="A7708" s="68" t="s">
        <v>323</v>
      </c>
      <c r="B7708" s="68" t="s">
        <v>469</v>
      </c>
      <c r="C7708" s="68" t="s">
        <v>271</v>
      </c>
      <c r="D7708" s="68" t="s">
        <v>531</v>
      </c>
      <c r="E7708" s="68" t="s">
        <v>360</v>
      </c>
      <c r="F7708" s="68" t="s">
        <v>75</v>
      </c>
      <c r="G7708" s="68" t="s">
        <v>246</v>
      </c>
      <c r="H7708" s="68" t="s">
        <v>491</v>
      </c>
      <c r="I7708" s="65">
        <v>19</v>
      </c>
      <c r="J7708" s="65">
        <v>212</v>
      </c>
      <c r="K7708" s="65" t="s">
        <v>276</v>
      </c>
    </row>
    <row r="7709" spans="1:11" ht="12.75" customHeight="1">
      <c r="A7709" s="68" t="s">
        <v>323</v>
      </c>
      <c r="B7709" s="68" t="s">
        <v>469</v>
      </c>
      <c r="C7709" s="68" t="s">
        <v>271</v>
      </c>
      <c r="D7709" s="68" t="s">
        <v>531</v>
      </c>
      <c r="E7709" s="68" t="s">
        <v>360</v>
      </c>
      <c r="F7709" s="68" t="s">
        <v>75</v>
      </c>
      <c r="G7709" s="68" t="s">
        <v>246</v>
      </c>
      <c r="H7709" s="68" t="s">
        <v>369</v>
      </c>
      <c r="I7709" s="65">
        <v>18</v>
      </c>
      <c r="J7709" s="65">
        <v>212</v>
      </c>
      <c r="K7709" s="65" t="s">
        <v>276</v>
      </c>
    </row>
    <row r="7710" spans="1:11" ht="12.75" customHeight="1">
      <c r="A7710" s="68" t="s">
        <v>323</v>
      </c>
      <c r="B7710" s="68" t="s">
        <v>469</v>
      </c>
      <c r="C7710" s="68" t="s">
        <v>271</v>
      </c>
      <c r="D7710" s="68" t="s">
        <v>531</v>
      </c>
      <c r="E7710" s="68" t="s">
        <v>360</v>
      </c>
      <c r="F7710" s="68" t="s">
        <v>75</v>
      </c>
      <c r="G7710" s="68" t="s">
        <v>246</v>
      </c>
      <c r="H7710" s="68" t="s">
        <v>638</v>
      </c>
      <c r="I7710" s="65">
        <v>14</v>
      </c>
      <c r="J7710" s="65">
        <v>212</v>
      </c>
      <c r="K7710" s="65" t="s">
        <v>276</v>
      </c>
    </row>
    <row r="7711" spans="1:11" ht="12.75" customHeight="1">
      <c r="A7711" s="68" t="s">
        <v>323</v>
      </c>
      <c r="B7711" s="68" t="s">
        <v>469</v>
      </c>
      <c r="C7711" s="68" t="s">
        <v>271</v>
      </c>
      <c r="D7711" s="68" t="s">
        <v>531</v>
      </c>
      <c r="E7711" s="68" t="s">
        <v>360</v>
      </c>
      <c r="F7711" s="68" t="s">
        <v>75</v>
      </c>
      <c r="G7711" s="68" t="s">
        <v>246</v>
      </c>
      <c r="H7711" s="68" t="s">
        <v>366</v>
      </c>
      <c r="I7711" s="65">
        <v>46</v>
      </c>
      <c r="J7711" s="65">
        <v>102</v>
      </c>
      <c r="K7711" s="65" t="s">
        <v>371</v>
      </c>
    </row>
    <row r="7712" spans="1:11" ht="12.75" customHeight="1">
      <c r="A7712" s="68" t="s">
        <v>323</v>
      </c>
      <c r="B7712" s="68" t="s">
        <v>469</v>
      </c>
      <c r="C7712" s="68" t="s">
        <v>271</v>
      </c>
      <c r="D7712" s="68" t="s">
        <v>531</v>
      </c>
      <c r="E7712" s="68" t="s">
        <v>360</v>
      </c>
      <c r="F7712" s="68" t="s">
        <v>75</v>
      </c>
      <c r="G7712" s="68" t="s">
        <v>246</v>
      </c>
      <c r="H7712" s="68" t="s">
        <v>367</v>
      </c>
      <c r="I7712" s="65">
        <v>300</v>
      </c>
      <c r="J7712" s="65">
        <v>102</v>
      </c>
      <c r="K7712" s="65" t="s">
        <v>371</v>
      </c>
    </row>
    <row r="7713" spans="1:11" ht="12.75" customHeight="1">
      <c r="A7713" s="68" t="s">
        <v>323</v>
      </c>
      <c r="B7713" s="68" t="s">
        <v>469</v>
      </c>
      <c r="C7713" s="68" t="s">
        <v>271</v>
      </c>
      <c r="D7713" s="68" t="s">
        <v>531</v>
      </c>
      <c r="E7713" s="68" t="s">
        <v>360</v>
      </c>
      <c r="F7713" s="68" t="s">
        <v>75</v>
      </c>
      <c r="G7713" s="68" t="s">
        <v>246</v>
      </c>
      <c r="H7713" s="68" t="s">
        <v>247</v>
      </c>
      <c r="I7713" s="65">
        <v>364</v>
      </c>
      <c r="J7713" s="65">
        <v>102</v>
      </c>
      <c r="K7713" s="65" t="s">
        <v>371</v>
      </c>
    </row>
    <row r="7714" spans="1:11" ht="12.75" customHeight="1">
      <c r="A7714" s="68" t="s">
        <v>323</v>
      </c>
      <c r="B7714" s="68" t="s">
        <v>469</v>
      </c>
      <c r="C7714" s="68" t="s">
        <v>271</v>
      </c>
      <c r="D7714" s="68" t="s">
        <v>531</v>
      </c>
      <c r="E7714" s="68" t="s">
        <v>360</v>
      </c>
      <c r="F7714" s="68" t="s">
        <v>75</v>
      </c>
      <c r="G7714" s="68" t="s">
        <v>246</v>
      </c>
      <c r="H7714" s="68" t="s">
        <v>375</v>
      </c>
      <c r="I7714" s="65">
        <v>392</v>
      </c>
      <c r="J7714" s="65">
        <v>102</v>
      </c>
      <c r="K7714" s="65" t="s">
        <v>371</v>
      </c>
    </row>
    <row r="7715" spans="1:11" ht="12.75" customHeight="1">
      <c r="A7715" s="68" t="s">
        <v>323</v>
      </c>
      <c r="B7715" s="68" t="s">
        <v>469</v>
      </c>
      <c r="C7715" s="68" t="s">
        <v>271</v>
      </c>
      <c r="D7715" s="68" t="s">
        <v>531</v>
      </c>
      <c r="E7715" s="68" t="s">
        <v>360</v>
      </c>
      <c r="F7715" s="68" t="s">
        <v>75</v>
      </c>
      <c r="G7715" s="68" t="s">
        <v>246</v>
      </c>
      <c r="H7715" s="68" t="s">
        <v>368</v>
      </c>
      <c r="I7715" s="65">
        <v>428</v>
      </c>
      <c r="J7715" s="65">
        <v>102</v>
      </c>
      <c r="K7715" s="65" t="s">
        <v>371</v>
      </c>
    </row>
    <row r="7716" spans="1:11" ht="12.75" customHeight="1">
      <c r="A7716" s="68" t="s">
        <v>323</v>
      </c>
      <c r="B7716" s="68" t="s">
        <v>469</v>
      </c>
      <c r="C7716" s="68" t="s">
        <v>271</v>
      </c>
      <c r="D7716" s="68" t="s">
        <v>531</v>
      </c>
      <c r="E7716" s="68" t="s">
        <v>360</v>
      </c>
      <c r="F7716" s="68" t="s">
        <v>75</v>
      </c>
      <c r="G7716" s="68" t="s">
        <v>246</v>
      </c>
      <c r="H7716" s="68" t="s">
        <v>491</v>
      </c>
      <c r="I7716" s="65">
        <v>395</v>
      </c>
      <c r="J7716" s="65">
        <v>102</v>
      </c>
      <c r="K7716" s="65" t="s">
        <v>371</v>
      </c>
    </row>
    <row r="7717" spans="1:11" ht="12.75" customHeight="1">
      <c r="A7717" s="68" t="s">
        <v>323</v>
      </c>
      <c r="B7717" s="68" t="s">
        <v>469</v>
      </c>
      <c r="C7717" s="68" t="s">
        <v>271</v>
      </c>
      <c r="D7717" s="68" t="s">
        <v>531</v>
      </c>
      <c r="E7717" s="68" t="s">
        <v>360</v>
      </c>
      <c r="F7717" s="68" t="s">
        <v>75</v>
      </c>
      <c r="G7717" s="68" t="s">
        <v>246</v>
      </c>
      <c r="H7717" s="68" t="s">
        <v>369</v>
      </c>
      <c r="I7717" s="65">
        <v>1084</v>
      </c>
      <c r="J7717" s="65">
        <v>102</v>
      </c>
      <c r="K7717" s="65" t="s">
        <v>371</v>
      </c>
    </row>
    <row r="7718" spans="1:11" ht="12.75" customHeight="1">
      <c r="A7718" s="68" t="s">
        <v>323</v>
      </c>
      <c r="B7718" s="68" t="s">
        <v>469</v>
      </c>
      <c r="C7718" s="68" t="s">
        <v>271</v>
      </c>
      <c r="D7718" s="68" t="s">
        <v>531</v>
      </c>
      <c r="E7718" s="68" t="s">
        <v>360</v>
      </c>
      <c r="F7718" s="68" t="s">
        <v>75</v>
      </c>
      <c r="G7718" s="68" t="s">
        <v>246</v>
      </c>
      <c r="H7718" s="68" t="s">
        <v>638</v>
      </c>
      <c r="I7718" s="65">
        <v>857</v>
      </c>
      <c r="J7718" s="65">
        <v>102</v>
      </c>
      <c r="K7718" s="65" t="s">
        <v>371</v>
      </c>
    </row>
    <row r="7719" spans="1:11" ht="12.75" customHeight="1">
      <c r="A7719" s="68" t="s">
        <v>323</v>
      </c>
      <c r="B7719" s="68" t="s">
        <v>469</v>
      </c>
      <c r="C7719" s="68" t="s">
        <v>271</v>
      </c>
      <c r="D7719" s="68" t="s">
        <v>531</v>
      </c>
      <c r="E7719" s="68" t="s">
        <v>360</v>
      </c>
      <c r="F7719" s="68" t="s">
        <v>76</v>
      </c>
      <c r="G7719" s="68" t="s">
        <v>492</v>
      </c>
      <c r="H7719" s="68" t="s">
        <v>368</v>
      </c>
      <c r="I7719" s="65">
        <v>18</v>
      </c>
      <c r="J7719" s="65">
        <v>301</v>
      </c>
      <c r="K7719" s="65" t="s">
        <v>372</v>
      </c>
    </row>
    <row r="7720" spans="1:11" ht="12.75" customHeight="1">
      <c r="A7720" s="68" t="s">
        <v>323</v>
      </c>
      <c r="B7720" s="68" t="s">
        <v>469</v>
      </c>
      <c r="C7720" s="68" t="s">
        <v>271</v>
      </c>
      <c r="D7720" s="68" t="s">
        <v>531</v>
      </c>
      <c r="E7720" s="68" t="s">
        <v>360</v>
      </c>
      <c r="F7720" s="68" t="s">
        <v>76</v>
      </c>
      <c r="G7720" s="68" t="s">
        <v>492</v>
      </c>
      <c r="H7720" s="68" t="s">
        <v>491</v>
      </c>
      <c r="I7720" s="65">
        <v>54</v>
      </c>
      <c r="J7720" s="65">
        <v>301</v>
      </c>
      <c r="K7720" s="65" t="s">
        <v>372</v>
      </c>
    </row>
    <row r="7721" spans="1:11" ht="12.75" customHeight="1">
      <c r="A7721" s="68" t="s">
        <v>323</v>
      </c>
      <c r="B7721" s="68" t="s">
        <v>469</v>
      </c>
      <c r="C7721" s="68" t="s">
        <v>271</v>
      </c>
      <c r="D7721" s="68" t="s">
        <v>531</v>
      </c>
      <c r="E7721" s="68" t="s">
        <v>360</v>
      </c>
      <c r="F7721" s="68" t="s">
        <v>76</v>
      </c>
      <c r="G7721" s="68" t="s">
        <v>492</v>
      </c>
      <c r="H7721" s="68" t="s">
        <v>369</v>
      </c>
      <c r="I7721" s="65">
        <v>48</v>
      </c>
      <c r="J7721" s="65">
        <v>301</v>
      </c>
      <c r="K7721" s="65" t="s">
        <v>372</v>
      </c>
    </row>
    <row r="7722" spans="1:11" ht="12.75" customHeight="1">
      <c r="A7722" s="68" t="s">
        <v>323</v>
      </c>
      <c r="B7722" s="68" t="s">
        <v>469</v>
      </c>
      <c r="C7722" s="68" t="s">
        <v>271</v>
      </c>
      <c r="D7722" s="68" t="s">
        <v>531</v>
      </c>
      <c r="E7722" s="68" t="s">
        <v>360</v>
      </c>
      <c r="F7722" s="68" t="s">
        <v>76</v>
      </c>
      <c r="G7722" s="68" t="s">
        <v>492</v>
      </c>
      <c r="H7722" s="68" t="s">
        <v>638</v>
      </c>
      <c r="I7722" s="65">
        <v>53</v>
      </c>
      <c r="J7722" s="65">
        <v>301</v>
      </c>
      <c r="K7722" s="65" t="s">
        <v>372</v>
      </c>
    </row>
    <row r="7723" spans="1:11" ht="12.75" customHeight="1">
      <c r="A7723" s="68" t="s">
        <v>323</v>
      </c>
      <c r="B7723" s="68" t="s">
        <v>469</v>
      </c>
      <c r="C7723" s="68" t="s">
        <v>271</v>
      </c>
      <c r="D7723" s="68" t="s">
        <v>531</v>
      </c>
      <c r="E7723" s="68" t="s">
        <v>360</v>
      </c>
      <c r="F7723" s="68" t="s">
        <v>76</v>
      </c>
      <c r="G7723" s="68" t="s">
        <v>492</v>
      </c>
      <c r="H7723" s="68" t="s">
        <v>491</v>
      </c>
      <c r="I7723" s="65">
        <v>15</v>
      </c>
      <c r="J7723" s="65">
        <v>314</v>
      </c>
      <c r="K7723" s="65" t="s">
        <v>265</v>
      </c>
    </row>
    <row r="7724" spans="1:11" ht="12.75" customHeight="1">
      <c r="A7724" s="68" t="s">
        <v>323</v>
      </c>
      <c r="B7724" s="68" t="s">
        <v>469</v>
      </c>
      <c r="C7724" s="68" t="s">
        <v>271</v>
      </c>
      <c r="D7724" s="68" t="s">
        <v>531</v>
      </c>
      <c r="E7724" s="68" t="s">
        <v>360</v>
      </c>
      <c r="F7724" s="68" t="s">
        <v>76</v>
      </c>
      <c r="G7724" s="68" t="s">
        <v>492</v>
      </c>
      <c r="H7724" s="68" t="s">
        <v>369</v>
      </c>
      <c r="I7724" s="65">
        <v>18</v>
      </c>
      <c r="J7724" s="65">
        <v>314</v>
      </c>
      <c r="K7724" s="65" t="s">
        <v>265</v>
      </c>
    </row>
    <row r="7725" spans="1:11" ht="12.75" customHeight="1">
      <c r="A7725" s="68" t="s">
        <v>323</v>
      </c>
      <c r="B7725" s="68" t="s">
        <v>469</v>
      </c>
      <c r="C7725" s="68" t="s">
        <v>271</v>
      </c>
      <c r="D7725" s="68" t="s">
        <v>531</v>
      </c>
      <c r="E7725" s="68" t="s">
        <v>360</v>
      </c>
      <c r="F7725" s="68" t="s">
        <v>76</v>
      </c>
      <c r="G7725" s="68" t="s">
        <v>492</v>
      </c>
      <c r="H7725" s="68" t="s">
        <v>638</v>
      </c>
      <c r="I7725" s="65">
        <v>16</v>
      </c>
      <c r="J7725" s="65">
        <v>314</v>
      </c>
      <c r="K7725" s="65" t="s">
        <v>265</v>
      </c>
    </row>
    <row r="7726" spans="1:11" ht="12.75" customHeight="1">
      <c r="A7726" s="68" t="s">
        <v>323</v>
      </c>
      <c r="B7726" s="68" t="s">
        <v>469</v>
      </c>
      <c r="C7726" s="68" t="s">
        <v>271</v>
      </c>
      <c r="D7726" s="68" t="s">
        <v>531</v>
      </c>
      <c r="E7726" s="68" t="s">
        <v>360</v>
      </c>
      <c r="F7726" s="68" t="s">
        <v>76</v>
      </c>
      <c r="G7726" s="68" t="s">
        <v>492</v>
      </c>
      <c r="H7726" s="68" t="s">
        <v>366</v>
      </c>
      <c r="I7726" s="65">
        <v>1</v>
      </c>
      <c r="J7726" s="65">
        <v>305</v>
      </c>
      <c r="K7726" s="65" t="s">
        <v>373</v>
      </c>
    </row>
    <row r="7727" spans="1:11" ht="12.75" customHeight="1">
      <c r="A7727" s="68" t="s">
        <v>323</v>
      </c>
      <c r="B7727" s="68" t="s">
        <v>469</v>
      </c>
      <c r="C7727" s="68" t="s">
        <v>271</v>
      </c>
      <c r="D7727" s="68" t="s">
        <v>531</v>
      </c>
      <c r="E7727" s="68" t="s">
        <v>360</v>
      </c>
      <c r="F7727" s="68" t="s">
        <v>76</v>
      </c>
      <c r="G7727" s="68" t="s">
        <v>492</v>
      </c>
      <c r="H7727" s="68" t="s">
        <v>367</v>
      </c>
      <c r="I7727" s="65">
        <v>15</v>
      </c>
      <c r="J7727" s="65">
        <v>305</v>
      </c>
      <c r="K7727" s="65" t="s">
        <v>373</v>
      </c>
    </row>
    <row r="7728" spans="1:11" ht="12.75" customHeight="1">
      <c r="A7728" s="68" t="s">
        <v>323</v>
      </c>
      <c r="B7728" s="68" t="s">
        <v>469</v>
      </c>
      <c r="C7728" s="68" t="s">
        <v>271</v>
      </c>
      <c r="D7728" s="68" t="s">
        <v>531</v>
      </c>
      <c r="E7728" s="68" t="s">
        <v>360</v>
      </c>
      <c r="F7728" s="68" t="s">
        <v>76</v>
      </c>
      <c r="G7728" s="68" t="s">
        <v>492</v>
      </c>
      <c r="H7728" s="68" t="s">
        <v>247</v>
      </c>
      <c r="I7728" s="65">
        <v>15</v>
      </c>
      <c r="J7728" s="65">
        <v>305</v>
      </c>
      <c r="K7728" s="65" t="s">
        <v>373</v>
      </c>
    </row>
    <row r="7729" spans="1:11" ht="12.75" customHeight="1">
      <c r="A7729" s="68" t="s">
        <v>323</v>
      </c>
      <c r="B7729" s="68" t="s">
        <v>469</v>
      </c>
      <c r="C7729" s="68" t="s">
        <v>271</v>
      </c>
      <c r="D7729" s="68" t="s">
        <v>531</v>
      </c>
      <c r="E7729" s="68" t="s">
        <v>360</v>
      </c>
      <c r="F7729" s="68" t="s">
        <v>76</v>
      </c>
      <c r="G7729" s="68" t="s">
        <v>492</v>
      </c>
      <c r="H7729" s="68" t="s">
        <v>375</v>
      </c>
      <c r="I7729" s="65">
        <v>22</v>
      </c>
      <c r="J7729" s="65">
        <v>305</v>
      </c>
      <c r="K7729" s="65" t="s">
        <v>373</v>
      </c>
    </row>
    <row r="7730" spans="1:11" ht="12.75" customHeight="1">
      <c r="A7730" s="68" t="s">
        <v>323</v>
      </c>
      <c r="B7730" s="68" t="s">
        <v>469</v>
      </c>
      <c r="C7730" s="68" t="s">
        <v>271</v>
      </c>
      <c r="D7730" s="68" t="s">
        <v>531</v>
      </c>
      <c r="E7730" s="68" t="s">
        <v>360</v>
      </c>
      <c r="F7730" s="68" t="s">
        <v>76</v>
      </c>
      <c r="G7730" s="68" t="s">
        <v>492</v>
      </c>
      <c r="H7730" s="68" t="s">
        <v>368</v>
      </c>
      <c r="I7730" s="65">
        <v>24</v>
      </c>
      <c r="J7730" s="65">
        <v>305</v>
      </c>
      <c r="K7730" s="65" t="s">
        <v>373</v>
      </c>
    </row>
    <row r="7731" spans="1:11" ht="12.75" customHeight="1">
      <c r="A7731" s="68" t="s">
        <v>323</v>
      </c>
      <c r="B7731" s="68" t="s">
        <v>469</v>
      </c>
      <c r="C7731" s="68" t="s">
        <v>271</v>
      </c>
      <c r="D7731" s="68" t="s">
        <v>531</v>
      </c>
      <c r="E7731" s="68" t="s">
        <v>360</v>
      </c>
      <c r="F7731" s="68" t="s">
        <v>76</v>
      </c>
      <c r="G7731" s="68" t="s">
        <v>492</v>
      </c>
      <c r="H7731" s="68" t="s">
        <v>491</v>
      </c>
      <c r="I7731" s="65">
        <v>11</v>
      </c>
      <c r="J7731" s="65">
        <v>305</v>
      </c>
      <c r="K7731" s="65" t="s">
        <v>373</v>
      </c>
    </row>
    <row r="7732" spans="1:11" ht="12.75" customHeight="1">
      <c r="A7732" s="68" t="s">
        <v>323</v>
      </c>
      <c r="B7732" s="68" t="s">
        <v>469</v>
      </c>
      <c r="C7732" s="68" t="s">
        <v>271</v>
      </c>
      <c r="D7732" s="68" t="s">
        <v>531</v>
      </c>
      <c r="E7732" s="68" t="s">
        <v>360</v>
      </c>
      <c r="F7732" s="68" t="s">
        <v>76</v>
      </c>
      <c r="G7732" s="68" t="s">
        <v>492</v>
      </c>
      <c r="H7732" s="68" t="s">
        <v>369</v>
      </c>
      <c r="I7732" s="65">
        <v>8</v>
      </c>
      <c r="J7732" s="65">
        <v>305</v>
      </c>
      <c r="K7732" s="65" t="s">
        <v>373</v>
      </c>
    </row>
    <row r="7733" spans="1:11" ht="12.75" customHeight="1">
      <c r="A7733" s="68" t="s">
        <v>323</v>
      </c>
      <c r="B7733" s="68" t="s">
        <v>469</v>
      </c>
      <c r="C7733" s="68" t="s">
        <v>271</v>
      </c>
      <c r="D7733" s="68" t="s">
        <v>531</v>
      </c>
      <c r="E7733" s="68" t="s">
        <v>360</v>
      </c>
      <c r="F7733" s="68" t="s">
        <v>76</v>
      </c>
      <c r="G7733" s="68" t="s">
        <v>492</v>
      </c>
      <c r="H7733" s="68" t="s">
        <v>638</v>
      </c>
      <c r="I7733" s="65">
        <v>24</v>
      </c>
      <c r="J7733" s="65">
        <v>305</v>
      </c>
      <c r="K7733" s="65" t="s">
        <v>373</v>
      </c>
    </row>
    <row r="7734" spans="1:11" ht="12.75" customHeight="1">
      <c r="A7734" s="68" t="s">
        <v>323</v>
      </c>
      <c r="B7734" s="68" t="s">
        <v>469</v>
      </c>
      <c r="C7734" s="68" t="s">
        <v>271</v>
      </c>
      <c r="D7734" s="68" t="s">
        <v>531</v>
      </c>
      <c r="E7734" s="68" t="s">
        <v>360</v>
      </c>
      <c r="F7734" s="68" t="s">
        <v>76</v>
      </c>
      <c r="G7734" s="68" t="s">
        <v>492</v>
      </c>
      <c r="H7734" s="68" t="s">
        <v>368</v>
      </c>
      <c r="I7734" s="65">
        <v>245</v>
      </c>
      <c r="J7734" s="65">
        <v>303</v>
      </c>
      <c r="K7734" s="65" t="s">
        <v>374</v>
      </c>
    </row>
    <row r="7735" spans="1:11" ht="12.75" customHeight="1">
      <c r="A7735" s="68" t="s">
        <v>323</v>
      </c>
      <c r="B7735" s="68" t="s">
        <v>469</v>
      </c>
      <c r="C7735" s="68" t="s">
        <v>271</v>
      </c>
      <c r="D7735" s="68" t="s">
        <v>531</v>
      </c>
      <c r="E7735" s="68" t="s">
        <v>360</v>
      </c>
      <c r="F7735" s="68" t="s">
        <v>76</v>
      </c>
      <c r="G7735" s="68" t="s">
        <v>492</v>
      </c>
      <c r="H7735" s="68" t="s">
        <v>491</v>
      </c>
      <c r="I7735" s="65">
        <v>513</v>
      </c>
      <c r="J7735" s="65">
        <v>303</v>
      </c>
      <c r="K7735" s="65" t="s">
        <v>374</v>
      </c>
    </row>
    <row r="7736" spans="1:11" ht="12.75" customHeight="1">
      <c r="A7736" s="68" t="s">
        <v>323</v>
      </c>
      <c r="B7736" s="68" t="s">
        <v>469</v>
      </c>
      <c r="C7736" s="68" t="s">
        <v>271</v>
      </c>
      <c r="D7736" s="68" t="s">
        <v>531</v>
      </c>
      <c r="E7736" s="68" t="s">
        <v>360</v>
      </c>
      <c r="F7736" s="68" t="s">
        <v>76</v>
      </c>
      <c r="G7736" s="68" t="s">
        <v>492</v>
      </c>
      <c r="H7736" s="68" t="s">
        <v>369</v>
      </c>
      <c r="I7736" s="65">
        <v>213</v>
      </c>
      <c r="J7736" s="65">
        <v>303</v>
      </c>
      <c r="K7736" s="65" t="s">
        <v>374</v>
      </c>
    </row>
    <row r="7737" spans="1:11" ht="12.75" customHeight="1">
      <c r="A7737" s="68" t="s">
        <v>323</v>
      </c>
      <c r="B7737" s="68" t="s">
        <v>469</v>
      </c>
      <c r="C7737" s="68" t="s">
        <v>271</v>
      </c>
      <c r="D7737" s="68" t="s">
        <v>531</v>
      </c>
      <c r="E7737" s="68" t="s">
        <v>360</v>
      </c>
      <c r="F7737" s="68" t="s">
        <v>76</v>
      </c>
      <c r="G7737" s="68" t="s">
        <v>492</v>
      </c>
      <c r="H7737" s="68" t="s">
        <v>638</v>
      </c>
      <c r="I7737" s="65">
        <v>219</v>
      </c>
      <c r="J7737" s="65">
        <v>303</v>
      </c>
      <c r="K7737" s="65" t="s">
        <v>374</v>
      </c>
    </row>
    <row r="7738" spans="1:11" ht="12.75" customHeight="1">
      <c r="A7738" s="68" t="s">
        <v>323</v>
      </c>
      <c r="B7738" s="68" t="s">
        <v>469</v>
      </c>
      <c r="C7738" s="68" t="s">
        <v>271</v>
      </c>
      <c r="D7738" s="68" t="s">
        <v>531</v>
      </c>
      <c r="E7738" s="68" t="s">
        <v>360</v>
      </c>
      <c r="F7738" s="68" t="s">
        <v>76</v>
      </c>
      <c r="G7738" s="68" t="s">
        <v>492</v>
      </c>
      <c r="H7738" s="68" t="s">
        <v>491</v>
      </c>
      <c r="I7738" s="65">
        <v>7</v>
      </c>
      <c r="J7738" s="65">
        <v>313</v>
      </c>
      <c r="K7738" s="65" t="s">
        <v>294</v>
      </c>
    </row>
    <row r="7739" spans="1:11" ht="12.75" customHeight="1">
      <c r="A7739" s="68" t="s">
        <v>323</v>
      </c>
      <c r="B7739" s="68" t="s">
        <v>469</v>
      </c>
      <c r="C7739" s="68" t="s">
        <v>271</v>
      </c>
      <c r="D7739" s="68" t="s">
        <v>531</v>
      </c>
      <c r="E7739" s="68" t="s">
        <v>360</v>
      </c>
      <c r="F7739" s="68" t="s">
        <v>76</v>
      </c>
      <c r="G7739" s="68" t="s">
        <v>492</v>
      </c>
      <c r="H7739" s="68" t="s">
        <v>369</v>
      </c>
      <c r="I7739" s="65">
        <v>14</v>
      </c>
      <c r="J7739" s="65">
        <v>313</v>
      </c>
      <c r="K7739" s="65" t="s">
        <v>294</v>
      </c>
    </row>
    <row r="7740" spans="1:11" ht="12.75" customHeight="1">
      <c r="A7740" s="68" t="s">
        <v>323</v>
      </c>
      <c r="B7740" s="68" t="s">
        <v>469</v>
      </c>
      <c r="C7740" s="68" t="s">
        <v>271</v>
      </c>
      <c r="D7740" s="68" t="s">
        <v>531</v>
      </c>
      <c r="E7740" s="68" t="s">
        <v>360</v>
      </c>
      <c r="F7740" s="68" t="s">
        <v>76</v>
      </c>
      <c r="G7740" s="68" t="s">
        <v>492</v>
      </c>
      <c r="H7740" s="68" t="s">
        <v>638</v>
      </c>
      <c r="I7740" s="65">
        <v>14</v>
      </c>
      <c r="J7740" s="65">
        <v>313</v>
      </c>
      <c r="K7740" s="65" t="s">
        <v>294</v>
      </c>
    </row>
    <row r="7741" spans="1:11" ht="12.75" customHeight="1">
      <c r="A7741" s="68" t="s">
        <v>323</v>
      </c>
      <c r="B7741" s="68" t="s">
        <v>469</v>
      </c>
      <c r="C7741" s="68" t="s">
        <v>271</v>
      </c>
      <c r="D7741" s="68" t="s">
        <v>531</v>
      </c>
      <c r="E7741" s="68" t="s">
        <v>360</v>
      </c>
      <c r="F7741" s="68" t="s">
        <v>76</v>
      </c>
      <c r="G7741" s="68" t="s">
        <v>492</v>
      </c>
      <c r="H7741" s="68" t="s">
        <v>366</v>
      </c>
      <c r="I7741" s="65">
        <v>24</v>
      </c>
      <c r="J7741" s="65">
        <v>202</v>
      </c>
      <c r="K7741" s="65" t="s">
        <v>427</v>
      </c>
    </row>
    <row r="7742" spans="1:11" ht="12.75" customHeight="1">
      <c r="A7742" s="68" t="s">
        <v>323</v>
      </c>
      <c r="B7742" s="68" t="s">
        <v>469</v>
      </c>
      <c r="C7742" s="68" t="s">
        <v>271</v>
      </c>
      <c r="D7742" s="68" t="s">
        <v>531</v>
      </c>
      <c r="E7742" s="68" t="s">
        <v>360</v>
      </c>
      <c r="F7742" s="68" t="s">
        <v>76</v>
      </c>
      <c r="G7742" s="68" t="s">
        <v>492</v>
      </c>
      <c r="H7742" s="68" t="s">
        <v>367</v>
      </c>
      <c r="I7742" s="65">
        <v>75</v>
      </c>
      <c r="J7742" s="65">
        <v>202</v>
      </c>
      <c r="K7742" s="65" t="s">
        <v>427</v>
      </c>
    </row>
    <row r="7743" spans="1:11" ht="12.75" customHeight="1">
      <c r="A7743" s="68" t="s">
        <v>323</v>
      </c>
      <c r="B7743" s="68" t="s">
        <v>469</v>
      </c>
      <c r="C7743" s="68" t="s">
        <v>271</v>
      </c>
      <c r="D7743" s="68" t="s">
        <v>531</v>
      </c>
      <c r="E7743" s="68" t="s">
        <v>360</v>
      </c>
      <c r="F7743" s="68" t="s">
        <v>76</v>
      </c>
      <c r="G7743" s="68" t="s">
        <v>492</v>
      </c>
      <c r="H7743" s="68" t="s">
        <v>247</v>
      </c>
      <c r="I7743" s="65">
        <v>49</v>
      </c>
      <c r="J7743" s="65">
        <v>202</v>
      </c>
      <c r="K7743" s="65" t="s">
        <v>427</v>
      </c>
    </row>
    <row r="7744" spans="1:11" ht="12.75" customHeight="1">
      <c r="A7744" s="68" t="s">
        <v>323</v>
      </c>
      <c r="B7744" s="68" t="s">
        <v>469</v>
      </c>
      <c r="C7744" s="68" t="s">
        <v>271</v>
      </c>
      <c r="D7744" s="68" t="s">
        <v>531</v>
      </c>
      <c r="E7744" s="68" t="s">
        <v>360</v>
      </c>
      <c r="F7744" s="68" t="s">
        <v>76</v>
      </c>
      <c r="G7744" s="68" t="s">
        <v>492</v>
      </c>
      <c r="H7744" s="68" t="s">
        <v>375</v>
      </c>
      <c r="I7744" s="65">
        <v>43</v>
      </c>
      <c r="J7744" s="65">
        <v>202</v>
      </c>
      <c r="K7744" s="65" t="s">
        <v>427</v>
      </c>
    </row>
    <row r="7745" spans="1:11" ht="12.75" customHeight="1">
      <c r="A7745" s="68" t="s">
        <v>323</v>
      </c>
      <c r="B7745" s="68" t="s">
        <v>469</v>
      </c>
      <c r="C7745" s="68" t="s">
        <v>271</v>
      </c>
      <c r="D7745" s="68" t="s">
        <v>531</v>
      </c>
      <c r="E7745" s="68" t="s">
        <v>360</v>
      </c>
      <c r="F7745" s="68" t="s">
        <v>76</v>
      </c>
      <c r="G7745" s="68" t="s">
        <v>492</v>
      </c>
      <c r="H7745" s="68" t="s">
        <v>368</v>
      </c>
      <c r="I7745" s="65">
        <v>92</v>
      </c>
      <c r="J7745" s="65">
        <v>202</v>
      </c>
      <c r="K7745" s="65" t="s">
        <v>427</v>
      </c>
    </row>
    <row r="7746" spans="1:11" ht="12.75" customHeight="1">
      <c r="A7746" s="68" t="s">
        <v>323</v>
      </c>
      <c r="B7746" s="68" t="s">
        <v>469</v>
      </c>
      <c r="C7746" s="68" t="s">
        <v>271</v>
      </c>
      <c r="D7746" s="68" t="s">
        <v>531</v>
      </c>
      <c r="E7746" s="68" t="s">
        <v>360</v>
      </c>
      <c r="F7746" s="68" t="s">
        <v>76</v>
      </c>
      <c r="G7746" s="68" t="s">
        <v>492</v>
      </c>
      <c r="H7746" s="68" t="s">
        <v>491</v>
      </c>
      <c r="I7746" s="65">
        <v>68</v>
      </c>
      <c r="J7746" s="65">
        <v>202</v>
      </c>
      <c r="K7746" s="65" t="s">
        <v>427</v>
      </c>
    </row>
    <row r="7747" spans="1:11" ht="12.75" customHeight="1">
      <c r="A7747" s="68" t="s">
        <v>323</v>
      </c>
      <c r="B7747" s="68" t="s">
        <v>469</v>
      </c>
      <c r="C7747" s="68" t="s">
        <v>271</v>
      </c>
      <c r="D7747" s="68" t="s">
        <v>531</v>
      </c>
      <c r="E7747" s="68" t="s">
        <v>360</v>
      </c>
      <c r="F7747" s="68" t="s">
        <v>76</v>
      </c>
      <c r="G7747" s="68" t="s">
        <v>492</v>
      </c>
      <c r="H7747" s="68" t="s">
        <v>369</v>
      </c>
      <c r="I7747" s="65">
        <v>40</v>
      </c>
      <c r="J7747" s="65">
        <v>202</v>
      </c>
      <c r="K7747" s="65" t="s">
        <v>427</v>
      </c>
    </row>
    <row r="7748" spans="1:11" ht="12.75" customHeight="1">
      <c r="A7748" s="68" t="s">
        <v>323</v>
      </c>
      <c r="B7748" s="68" t="s">
        <v>469</v>
      </c>
      <c r="C7748" s="68" t="s">
        <v>271</v>
      </c>
      <c r="D7748" s="68" t="s">
        <v>531</v>
      </c>
      <c r="E7748" s="68" t="s">
        <v>360</v>
      </c>
      <c r="F7748" s="68" t="s">
        <v>76</v>
      </c>
      <c r="G7748" s="68" t="s">
        <v>492</v>
      </c>
      <c r="H7748" s="68" t="s">
        <v>638</v>
      </c>
      <c r="I7748" s="65">
        <v>37</v>
      </c>
      <c r="J7748" s="65">
        <v>202</v>
      </c>
      <c r="K7748" s="65" t="s">
        <v>427</v>
      </c>
    </row>
    <row r="7749" spans="1:11" ht="12.75" customHeight="1">
      <c r="A7749" s="68" t="s">
        <v>323</v>
      </c>
      <c r="B7749" s="68" t="s">
        <v>469</v>
      </c>
      <c r="C7749" s="68" t="s">
        <v>271</v>
      </c>
      <c r="D7749" s="68" t="s">
        <v>531</v>
      </c>
      <c r="E7749" s="68" t="s">
        <v>360</v>
      </c>
      <c r="F7749" s="68" t="s">
        <v>76</v>
      </c>
      <c r="G7749" s="68" t="s">
        <v>492</v>
      </c>
      <c r="H7749" s="68" t="s">
        <v>366</v>
      </c>
      <c r="I7749" s="65">
        <v>25</v>
      </c>
      <c r="J7749" s="65">
        <v>211</v>
      </c>
      <c r="K7749" s="65" t="s">
        <v>266</v>
      </c>
    </row>
    <row r="7750" spans="1:11" ht="12.75" customHeight="1">
      <c r="A7750" s="68" t="s">
        <v>323</v>
      </c>
      <c r="B7750" s="68" t="s">
        <v>469</v>
      </c>
      <c r="C7750" s="68" t="s">
        <v>271</v>
      </c>
      <c r="D7750" s="68" t="s">
        <v>531</v>
      </c>
      <c r="E7750" s="68" t="s">
        <v>360</v>
      </c>
      <c r="F7750" s="68" t="s">
        <v>76</v>
      </c>
      <c r="G7750" s="68" t="s">
        <v>492</v>
      </c>
      <c r="H7750" s="68" t="s">
        <v>367</v>
      </c>
      <c r="I7750" s="65">
        <v>122</v>
      </c>
      <c r="J7750" s="65">
        <v>211</v>
      </c>
      <c r="K7750" s="65" t="s">
        <v>266</v>
      </c>
    </row>
    <row r="7751" spans="1:11" ht="12.75" customHeight="1">
      <c r="A7751" s="68" t="s">
        <v>323</v>
      </c>
      <c r="B7751" s="68" t="s">
        <v>469</v>
      </c>
      <c r="C7751" s="68" t="s">
        <v>271</v>
      </c>
      <c r="D7751" s="68" t="s">
        <v>531</v>
      </c>
      <c r="E7751" s="68" t="s">
        <v>360</v>
      </c>
      <c r="F7751" s="68" t="s">
        <v>76</v>
      </c>
      <c r="G7751" s="68" t="s">
        <v>492</v>
      </c>
      <c r="H7751" s="68" t="s">
        <v>247</v>
      </c>
      <c r="I7751" s="65">
        <v>116</v>
      </c>
      <c r="J7751" s="65">
        <v>211</v>
      </c>
      <c r="K7751" s="65" t="s">
        <v>266</v>
      </c>
    </row>
    <row r="7752" spans="1:11" ht="12.75" customHeight="1">
      <c r="A7752" s="68" t="s">
        <v>323</v>
      </c>
      <c r="B7752" s="68" t="s">
        <v>469</v>
      </c>
      <c r="C7752" s="68" t="s">
        <v>271</v>
      </c>
      <c r="D7752" s="68" t="s">
        <v>531</v>
      </c>
      <c r="E7752" s="68" t="s">
        <v>360</v>
      </c>
      <c r="F7752" s="68" t="s">
        <v>76</v>
      </c>
      <c r="G7752" s="68" t="s">
        <v>492</v>
      </c>
      <c r="H7752" s="68" t="s">
        <v>375</v>
      </c>
      <c r="I7752" s="65">
        <v>146</v>
      </c>
      <c r="J7752" s="65">
        <v>211</v>
      </c>
      <c r="K7752" s="65" t="s">
        <v>266</v>
      </c>
    </row>
    <row r="7753" spans="1:11" ht="12.75" customHeight="1">
      <c r="A7753" s="68" t="s">
        <v>323</v>
      </c>
      <c r="B7753" s="68" t="s">
        <v>469</v>
      </c>
      <c r="C7753" s="68" t="s">
        <v>271</v>
      </c>
      <c r="D7753" s="68" t="s">
        <v>531</v>
      </c>
      <c r="E7753" s="68" t="s">
        <v>360</v>
      </c>
      <c r="F7753" s="68" t="s">
        <v>76</v>
      </c>
      <c r="G7753" s="68" t="s">
        <v>492</v>
      </c>
      <c r="H7753" s="68" t="s">
        <v>368</v>
      </c>
      <c r="I7753" s="65">
        <v>131</v>
      </c>
      <c r="J7753" s="65">
        <v>211</v>
      </c>
      <c r="K7753" s="65" t="s">
        <v>266</v>
      </c>
    </row>
    <row r="7754" spans="1:11" ht="12.75" customHeight="1">
      <c r="A7754" s="68" t="s">
        <v>323</v>
      </c>
      <c r="B7754" s="68" t="s">
        <v>469</v>
      </c>
      <c r="C7754" s="68" t="s">
        <v>271</v>
      </c>
      <c r="D7754" s="68" t="s">
        <v>531</v>
      </c>
      <c r="E7754" s="68" t="s">
        <v>360</v>
      </c>
      <c r="F7754" s="68" t="s">
        <v>76</v>
      </c>
      <c r="G7754" s="68" t="s">
        <v>492</v>
      </c>
      <c r="H7754" s="68" t="s">
        <v>491</v>
      </c>
      <c r="I7754" s="65">
        <v>108</v>
      </c>
      <c r="J7754" s="65">
        <v>211</v>
      </c>
      <c r="K7754" s="65" t="s">
        <v>266</v>
      </c>
    </row>
    <row r="7755" spans="1:11" ht="12.75" customHeight="1">
      <c r="A7755" s="68" t="s">
        <v>323</v>
      </c>
      <c r="B7755" s="68" t="s">
        <v>469</v>
      </c>
      <c r="C7755" s="68" t="s">
        <v>271</v>
      </c>
      <c r="D7755" s="68" t="s">
        <v>531</v>
      </c>
      <c r="E7755" s="68" t="s">
        <v>360</v>
      </c>
      <c r="F7755" s="68" t="s">
        <v>76</v>
      </c>
      <c r="G7755" s="68" t="s">
        <v>492</v>
      </c>
      <c r="H7755" s="68" t="s">
        <v>369</v>
      </c>
      <c r="I7755" s="65">
        <v>54</v>
      </c>
      <c r="J7755" s="65">
        <v>211</v>
      </c>
      <c r="K7755" s="65" t="s">
        <v>266</v>
      </c>
    </row>
    <row r="7756" spans="1:11" ht="12.75" customHeight="1">
      <c r="A7756" s="68" t="s">
        <v>323</v>
      </c>
      <c r="B7756" s="68" t="s">
        <v>469</v>
      </c>
      <c r="C7756" s="68" t="s">
        <v>271</v>
      </c>
      <c r="D7756" s="68" t="s">
        <v>531</v>
      </c>
      <c r="E7756" s="68" t="s">
        <v>360</v>
      </c>
      <c r="F7756" s="68" t="s">
        <v>76</v>
      </c>
      <c r="G7756" s="68" t="s">
        <v>492</v>
      </c>
      <c r="H7756" s="68" t="s">
        <v>638</v>
      </c>
      <c r="I7756" s="65">
        <v>45</v>
      </c>
      <c r="J7756" s="65">
        <v>211</v>
      </c>
      <c r="K7756" s="65" t="s">
        <v>266</v>
      </c>
    </row>
    <row r="7757" spans="1:11" ht="12.75" customHeight="1">
      <c r="A7757" s="68" t="s">
        <v>323</v>
      </c>
      <c r="B7757" s="68" t="s">
        <v>469</v>
      </c>
      <c r="C7757" s="68" t="s">
        <v>271</v>
      </c>
      <c r="D7757" s="68" t="s">
        <v>531</v>
      </c>
      <c r="E7757" s="68" t="s">
        <v>360</v>
      </c>
      <c r="F7757" s="68" t="s">
        <v>76</v>
      </c>
      <c r="G7757" s="68" t="s">
        <v>492</v>
      </c>
      <c r="H7757" s="68" t="s">
        <v>638</v>
      </c>
      <c r="I7757" s="65">
        <v>58</v>
      </c>
      <c r="J7757" s="65">
        <v>204</v>
      </c>
      <c r="K7757" s="65" t="s">
        <v>286</v>
      </c>
    </row>
    <row r="7758" spans="1:11" ht="12.75" customHeight="1">
      <c r="A7758" s="68" t="s">
        <v>323</v>
      </c>
      <c r="B7758" s="68" t="s">
        <v>469</v>
      </c>
      <c r="C7758" s="68" t="s">
        <v>271</v>
      </c>
      <c r="D7758" s="68" t="s">
        <v>531</v>
      </c>
      <c r="E7758" s="68" t="s">
        <v>360</v>
      </c>
      <c r="F7758" s="68" t="s">
        <v>76</v>
      </c>
      <c r="G7758" s="68" t="s">
        <v>492</v>
      </c>
      <c r="H7758" s="68" t="s">
        <v>491</v>
      </c>
      <c r="I7758" s="65">
        <v>5</v>
      </c>
      <c r="J7758" s="65">
        <v>206</v>
      </c>
      <c r="K7758" s="65" t="s">
        <v>261</v>
      </c>
    </row>
    <row r="7759" spans="1:11" ht="12.75" customHeight="1">
      <c r="A7759" s="68" t="s">
        <v>323</v>
      </c>
      <c r="B7759" s="68" t="s">
        <v>469</v>
      </c>
      <c r="C7759" s="68" t="s">
        <v>271</v>
      </c>
      <c r="D7759" s="68" t="s">
        <v>531</v>
      </c>
      <c r="E7759" s="68" t="s">
        <v>360</v>
      </c>
      <c r="F7759" s="68" t="s">
        <v>76</v>
      </c>
      <c r="G7759" s="68" t="s">
        <v>492</v>
      </c>
      <c r="H7759" s="68" t="s">
        <v>369</v>
      </c>
      <c r="I7759" s="65">
        <v>1</v>
      </c>
      <c r="J7759" s="65">
        <v>206</v>
      </c>
      <c r="K7759" s="65" t="s">
        <v>261</v>
      </c>
    </row>
    <row r="7760" spans="1:11" ht="12.75" customHeight="1">
      <c r="A7760" s="68" t="s">
        <v>323</v>
      </c>
      <c r="B7760" s="68" t="s">
        <v>469</v>
      </c>
      <c r="C7760" s="68" t="s">
        <v>271</v>
      </c>
      <c r="D7760" s="68" t="s">
        <v>531</v>
      </c>
      <c r="E7760" s="68" t="s">
        <v>360</v>
      </c>
      <c r="F7760" s="68" t="s">
        <v>76</v>
      </c>
      <c r="G7760" s="68" t="s">
        <v>492</v>
      </c>
      <c r="H7760" s="68" t="s">
        <v>638</v>
      </c>
      <c r="I7760" s="65">
        <v>4</v>
      </c>
      <c r="J7760" s="65">
        <v>206</v>
      </c>
      <c r="K7760" s="65" t="s">
        <v>261</v>
      </c>
    </row>
    <row r="7761" spans="1:11" ht="12.75" customHeight="1">
      <c r="A7761" s="68" t="s">
        <v>323</v>
      </c>
      <c r="B7761" s="68" t="s">
        <v>469</v>
      </c>
      <c r="C7761" s="68" t="s">
        <v>271</v>
      </c>
      <c r="D7761" s="68" t="s">
        <v>531</v>
      </c>
      <c r="E7761" s="68" t="s">
        <v>360</v>
      </c>
      <c r="F7761" s="68" t="s">
        <v>76</v>
      </c>
      <c r="G7761" s="68" t="s">
        <v>492</v>
      </c>
      <c r="H7761" s="68" t="s">
        <v>375</v>
      </c>
      <c r="I7761" s="65">
        <v>2</v>
      </c>
      <c r="J7761" s="65">
        <v>310</v>
      </c>
      <c r="K7761" s="65" t="s">
        <v>493</v>
      </c>
    </row>
    <row r="7762" spans="1:11" ht="12.75" customHeight="1">
      <c r="A7762" s="68" t="s">
        <v>323</v>
      </c>
      <c r="B7762" s="68" t="s">
        <v>469</v>
      </c>
      <c r="C7762" s="68" t="s">
        <v>271</v>
      </c>
      <c r="D7762" s="68" t="s">
        <v>531</v>
      </c>
      <c r="E7762" s="68" t="s">
        <v>360</v>
      </c>
      <c r="F7762" s="68" t="s">
        <v>76</v>
      </c>
      <c r="G7762" s="68" t="s">
        <v>492</v>
      </c>
      <c r="H7762" s="68" t="s">
        <v>366</v>
      </c>
      <c r="I7762" s="65">
        <v>1</v>
      </c>
      <c r="J7762" s="65">
        <v>227</v>
      </c>
      <c r="K7762" s="65" t="s">
        <v>302</v>
      </c>
    </row>
    <row r="7763" spans="1:11" ht="12.75" customHeight="1">
      <c r="A7763" s="68" t="s">
        <v>323</v>
      </c>
      <c r="B7763" s="68" t="s">
        <v>469</v>
      </c>
      <c r="C7763" s="68" t="s">
        <v>271</v>
      </c>
      <c r="D7763" s="68" t="s">
        <v>531</v>
      </c>
      <c r="E7763" s="68" t="s">
        <v>360</v>
      </c>
      <c r="F7763" s="68" t="s">
        <v>76</v>
      </c>
      <c r="G7763" s="68" t="s">
        <v>492</v>
      </c>
      <c r="H7763" s="68" t="s">
        <v>375</v>
      </c>
      <c r="I7763" s="65">
        <v>5</v>
      </c>
      <c r="J7763" s="65">
        <v>227</v>
      </c>
      <c r="K7763" s="65" t="s">
        <v>302</v>
      </c>
    </row>
    <row r="7764" spans="1:11" ht="12.75" customHeight="1">
      <c r="A7764" s="68" t="s">
        <v>323</v>
      </c>
      <c r="B7764" s="68" t="s">
        <v>469</v>
      </c>
      <c r="C7764" s="68" t="s">
        <v>271</v>
      </c>
      <c r="D7764" s="68" t="s">
        <v>531</v>
      </c>
      <c r="E7764" s="68" t="s">
        <v>360</v>
      </c>
      <c r="F7764" s="68" t="s">
        <v>76</v>
      </c>
      <c r="G7764" s="68" t="s">
        <v>492</v>
      </c>
      <c r="H7764" s="68" t="s">
        <v>368</v>
      </c>
      <c r="I7764" s="65">
        <v>8</v>
      </c>
      <c r="J7764" s="65">
        <v>227</v>
      </c>
      <c r="K7764" s="65" t="s">
        <v>302</v>
      </c>
    </row>
    <row r="7765" spans="1:11" ht="12.75" customHeight="1">
      <c r="A7765" s="68" t="s">
        <v>323</v>
      </c>
      <c r="B7765" s="68" t="s">
        <v>469</v>
      </c>
      <c r="C7765" s="68" t="s">
        <v>271</v>
      </c>
      <c r="D7765" s="68" t="s">
        <v>531</v>
      </c>
      <c r="E7765" s="68" t="s">
        <v>360</v>
      </c>
      <c r="F7765" s="68" t="s">
        <v>76</v>
      </c>
      <c r="G7765" s="68" t="s">
        <v>492</v>
      </c>
      <c r="H7765" s="68" t="s">
        <v>491</v>
      </c>
      <c r="I7765" s="65">
        <v>4</v>
      </c>
      <c r="J7765" s="65">
        <v>227</v>
      </c>
      <c r="K7765" s="65" t="s">
        <v>302</v>
      </c>
    </row>
    <row r="7766" spans="1:11" ht="12.75" customHeight="1">
      <c r="A7766" s="68" t="s">
        <v>323</v>
      </c>
      <c r="B7766" s="68" t="s">
        <v>469</v>
      </c>
      <c r="C7766" s="68" t="s">
        <v>271</v>
      </c>
      <c r="D7766" s="68" t="s">
        <v>531</v>
      </c>
      <c r="E7766" s="68" t="s">
        <v>360</v>
      </c>
      <c r="F7766" s="68" t="s">
        <v>76</v>
      </c>
      <c r="G7766" s="68" t="s">
        <v>492</v>
      </c>
      <c r="H7766" s="68" t="s">
        <v>369</v>
      </c>
      <c r="I7766" s="65">
        <v>3</v>
      </c>
      <c r="J7766" s="65">
        <v>227</v>
      </c>
      <c r="K7766" s="65" t="s">
        <v>302</v>
      </c>
    </row>
    <row r="7767" spans="1:11" ht="12.75" customHeight="1">
      <c r="A7767" s="68" t="s">
        <v>323</v>
      </c>
      <c r="B7767" s="68" t="s">
        <v>469</v>
      </c>
      <c r="C7767" s="68" t="s">
        <v>271</v>
      </c>
      <c r="D7767" s="68" t="s">
        <v>531</v>
      </c>
      <c r="E7767" s="68" t="s">
        <v>360</v>
      </c>
      <c r="F7767" s="68" t="s">
        <v>76</v>
      </c>
      <c r="G7767" s="68" t="s">
        <v>492</v>
      </c>
      <c r="H7767" s="68" t="s">
        <v>638</v>
      </c>
      <c r="I7767" s="65">
        <v>1</v>
      </c>
      <c r="J7767" s="65">
        <v>227</v>
      </c>
      <c r="K7767" s="65" t="s">
        <v>302</v>
      </c>
    </row>
    <row r="7768" spans="1:11" ht="12.75" customHeight="1">
      <c r="A7768" s="68" t="s">
        <v>323</v>
      </c>
      <c r="B7768" s="68" t="s">
        <v>469</v>
      </c>
      <c r="C7768" s="68" t="s">
        <v>271</v>
      </c>
      <c r="D7768" s="68" t="s">
        <v>531</v>
      </c>
      <c r="E7768" s="68" t="s">
        <v>360</v>
      </c>
      <c r="F7768" s="68" t="s">
        <v>76</v>
      </c>
      <c r="G7768" s="68" t="s">
        <v>492</v>
      </c>
      <c r="H7768" s="68" t="s">
        <v>375</v>
      </c>
      <c r="I7768" s="65">
        <v>9</v>
      </c>
      <c r="J7768" s="65">
        <v>228</v>
      </c>
      <c r="K7768" s="65" t="s">
        <v>303</v>
      </c>
    </row>
    <row r="7769" spans="1:11" ht="12.75" customHeight="1">
      <c r="A7769" s="68" t="s">
        <v>323</v>
      </c>
      <c r="B7769" s="68" t="s">
        <v>469</v>
      </c>
      <c r="C7769" s="68" t="s">
        <v>271</v>
      </c>
      <c r="D7769" s="68" t="s">
        <v>531</v>
      </c>
      <c r="E7769" s="68" t="s">
        <v>360</v>
      </c>
      <c r="F7769" s="68" t="s">
        <v>76</v>
      </c>
      <c r="G7769" s="68" t="s">
        <v>492</v>
      </c>
      <c r="H7769" s="68" t="s">
        <v>368</v>
      </c>
      <c r="I7769" s="65">
        <v>9</v>
      </c>
      <c r="J7769" s="65">
        <v>228</v>
      </c>
      <c r="K7769" s="65" t="s">
        <v>303</v>
      </c>
    </row>
    <row r="7770" spans="1:11" ht="12.75" customHeight="1">
      <c r="A7770" s="68" t="s">
        <v>323</v>
      </c>
      <c r="B7770" s="68" t="s">
        <v>469</v>
      </c>
      <c r="C7770" s="68" t="s">
        <v>271</v>
      </c>
      <c r="D7770" s="68" t="s">
        <v>531</v>
      </c>
      <c r="E7770" s="68" t="s">
        <v>360</v>
      </c>
      <c r="F7770" s="68" t="s">
        <v>76</v>
      </c>
      <c r="G7770" s="68" t="s">
        <v>492</v>
      </c>
      <c r="H7770" s="68" t="s">
        <v>369</v>
      </c>
      <c r="I7770" s="65">
        <v>1</v>
      </c>
      <c r="J7770" s="65">
        <v>228</v>
      </c>
      <c r="K7770" s="65" t="s">
        <v>303</v>
      </c>
    </row>
    <row r="7771" spans="1:11" ht="12.75" customHeight="1">
      <c r="A7771" s="68" t="s">
        <v>323</v>
      </c>
      <c r="B7771" s="68" t="s">
        <v>469</v>
      </c>
      <c r="C7771" s="68" t="s">
        <v>271</v>
      </c>
      <c r="D7771" s="68" t="s">
        <v>531</v>
      </c>
      <c r="E7771" s="68" t="s">
        <v>360</v>
      </c>
      <c r="F7771" s="68" t="s">
        <v>76</v>
      </c>
      <c r="G7771" s="68" t="s">
        <v>492</v>
      </c>
      <c r="H7771" s="68" t="s">
        <v>375</v>
      </c>
      <c r="I7771" s="65">
        <v>1</v>
      </c>
      <c r="J7771" s="65">
        <v>203</v>
      </c>
      <c r="K7771" s="65" t="s">
        <v>494</v>
      </c>
    </row>
    <row r="7772" spans="1:11" ht="12.75" customHeight="1">
      <c r="A7772" s="68" t="s">
        <v>323</v>
      </c>
      <c r="B7772" s="68" t="s">
        <v>469</v>
      </c>
      <c r="C7772" s="68" t="s">
        <v>271</v>
      </c>
      <c r="D7772" s="68" t="s">
        <v>531</v>
      </c>
      <c r="E7772" s="68" t="s">
        <v>360</v>
      </c>
      <c r="F7772" s="68" t="s">
        <v>76</v>
      </c>
      <c r="G7772" s="68" t="s">
        <v>492</v>
      </c>
      <c r="H7772" s="68" t="s">
        <v>368</v>
      </c>
      <c r="I7772" s="65">
        <v>18</v>
      </c>
      <c r="J7772" s="65">
        <v>203</v>
      </c>
      <c r="K7772" s="65" t="s">
        <v>494</v>
      </c>
    </row>
    <row r="7773" spans="1:11" ht="12.75" customHeight="1">
      <c r="A7773" s="68" t="s">
        <v>323</v>
      </c>
      <c r="B7773" s="68" t="s">
        <v>469</v>
      </c>
      <c r="C7773" s="68" t="s">
        <v>271</v>
      </c>
      <c r="D7773" s="68" t="s">
        <v>531</v>
      </c>
      <c r="E7773" s="68" t="s">
        <v>360</v>
      </c>
      <c r="F7773" s="68" t="s">
        <v>76</v>
      </c>
      <c r="G7773" s="68" t="s">
        <v>492</v>
      </c>
      <c r="H7773" s="68" t="s">
        <v>491</v>
      </c>
      <c r="I7773" s="65">
        <v>54</v>
      </c>
      <c r="J7773" s="65">
        <v>203</v>
      </c>
      <c r="K7773" s="65" t="s">
        <v>494</v>
      </c>
    </row>
    <row r="7774" spans="1:11" ht="12.75" customHeight="1">
      <c r="A7774" s="68" t="s">
        <v>323</v>
      </c>
      <c r="B7774" s="68" t="s">
        <v>469</v>
      </c>
      <c r="C7774" s="68" t="s">
        <v>271</v>
      </c>
      <c r="D7774" s="68" t="s">
        <v>531</v>
      </c>
      <c r="E7774" s="68" t="s">
        <v>360</v>
      </c>
      <c r="F7774" s="68" t="s">
        <v>76</v>
      </c>
      <c r="G7774" s="68" t="s">
        <v>492</v>
      </c>
      <c r="H7774" s="68" t="s">
        <v>369</v>
      </c>
      <c r="I7774" s="65">
        <v>25</v>
      </c>
      <c r="J7774" s="65">
        <v>203</v>
      </c>
      <c r="K7774" s="65" t="s">
        <v>494</v>
      </c>
    </row>
    <row r="7775" spans="1:11" ht="12.75" customHeight="1">
      <c r="A7775" s="68" t="s">
        <v>323</v>
      </c>
      <c r="B7775" s="68" t="s">
        <v>469</v>
      </c>
      <c r="C7775" s="68" t="s">
        <v>271</v>
      </c>
      <c r="D7775" s="68" t="s">
        <v>531</v>
      </c>
      <c r="E7775" s="68" t="s">
        <v>360</v>
      </c>
      <c r="F7775" s="68" t="s">
        <v>76</v>
      </c>
      <c r="G7775" s="68" t="s">
        <v>492</v>
      </c>
      <c r="H7775" s="68" t="s">
        <v>638</v>
      </c>
      <c r="I7775" s="65">
        <v>22</v>
      </c>
      <c r="J7775" s="65">
        <v>203</v>
      </c>
      <c r="K7775" s="65" t="s">
        <v>494</v>
      </c>
    </row>
    <row r="7776" spans="1:11" ht="12.75" customHeight="1">
      <c r="A7776" s="68" t="s">
        <v>323</v>
      </c>
      <c r="B7776" s="68" t="s">
        <v>469</v>
      </c>
      <c r="C7776" s="68" t="s">
        <v>271</v>
      </c>
      <c r="D7776" s="68" t="s">
        <v>531</v>
      </c>
      <c r="E7776" s="68" t="s">
        <v>360</v>
      </c>
      <c r="F7776" s="68" t="s">
        <v>76</v>
      </c>
      <c r="G7776" s="68" t="s">
        <v>492</v>
      </c>
      <c r="H7776" s="68" t="s">
        <v>369</v>
      </c>
      <c r="I7776" s="65">
        <v>1</v>
      </c>
      <c r="J7776" s="65">
        <v>229</v>
      </c>
      <c r="K7776" s="65" t="s">
        <v>267</v>
      </c>
    </row>
    <row r="7777" spans="1:11" ht="12.75" customHeight="1">
      <c r="A7777" s="68" t="s">
        <v>323</v>
      </c>
      <c r="B7777" s="68" t="s">
        <v>469</v>
      </c>
      <c r="C7777" s="68" t="s">
        <v>271</v>
      </c>
      <c r="D7777" s="68" t="s">
        <v>531</v>
      </c>
      <c r="E7777" s="68" t="s">
        <v>360</v>
      </c>
      <c r="F7777" s="68" t="s">
        <v>77</v>
      </c>
      <c r="G7777" s="68" t="s">
        <v>273</v>
      </c>
      <c r="H7777" s="68" t="s">
        <v>366</v>
      </c>
      <c r="I7777" s="65">
        <v>266</v>
      </c>
      <c r="J7777" s="65">
        <v>427</v>
      </c>
      <c r="K7777" s="65" t="s">
        <v>376</v>
      </c>
    </row>
    <row r="7778" spans="1:11" ht="12.75" customHeight="1">
      <c r="A7778" s="68" t="s">
        <v>323</v>
      </c>
      <c r="B7778" s="68" t="s">
        <v>469</v>
      </c>
      <c r="C7778" s="68" t="s">
        <v>271</v>
      </c>
      <c r="D7778" s="68" t="s">
        <v>531</v>
      </c>
      <c r="E7778" s="68" t="s">
        <v>360</v>
      </c>
      <c r="F7778" s="68" t="s">
        <v>77</v>
      </c>
      <c r="G7778" s="68" t="s">
        <v>273</v>
      </c>
      <c r="H7778" s="68" t="s">
        <v>367</v>
      </c>
      <c r="I7778" s="65">
        <v>697</v>
      </c>
      <c r="J7778" s="65">
        <v>427</v>
      </c>
      <c r="K7778" s="65" t="s">
        <v>376</v>
      </c>
    </row>
    <row r="7779" spans="1:11" ht="12.75" customHeight="1">
      <c r="A7779" s="68" t="s">
        <v>323</v>
      </c>
      <c r="B7779" s="68" t="s">
        <v>469</v>
      </c>
      <c r="C7779" s="68" t="s">
        <v>271</v>
      </c>
      <c r="D7779" s="68" t="s">
        <v>531</v>
      </c>
      <c r="E7779" s="68" t="s">
        <v>360</v>
      </c>
      <c r="F7779" s="68" t="s">
        <v>77</v>
      </c>
      <c r="G7779" s="68" t="s">
        <v>273</v>
      </c>
      <c r="H7779" s="68" t="s">
        <v>247</v>
      </c>
      <c r="I7779" s="65">
        <v>1214</v>
      </c>
      <c r="J7779" s="65">
        <v>427</v>
      </c>
      <c r="K7779" s="65" t="s">
        <v>376</v>
      </c>
    </row>
    <row r="7780" spans="1:11" ht="12.75" customHeight="1">
      <c r="A7780" s="68" t="s">
        <v>323</v>
      </c>
      <c r="B7780" s="68" t="s">
        <v>469</v>
      </c>
      <c r="C7780" s="68" t="s">
        <v>271</v>
      </c>
      <c r="D7780" s="68" t="s">
        <v>531</v>
      </c>
      <c r="E7780" s="68" t="s">
        <v>360</v>
      </c>
      <c r="F7780" s="68" t="s">
        <v>77</v>
      </c>
      <c r="G7780" s="68" t="s">
        <v>273</v>
      </c>
      <c r="H7780" s="68" t="s">
        <v>375</v>
      </c>
      <c r="I7780" s="65">
        <v>1308</v>
      </c>
      <c r="J7780" s="65">
        <v>427</v>
      </c>
      <c r="K7780" s="65" t="s">
        <v>376</v>
      </c>
    </row>
    <row r="7781" spans="1:11" ht="12.75" customHeight="1">
      <c r="A7781" s="68" t="s">
        <v>323</v>
      </c>
      <c r="B7781" s="68" t="s">
        <v>469</v>
      </c>
      <c r="C7781" s="68" t="s">
        <v>271</v>
      </c>
      <c r="D7781" s="68" t="s">
        <v>531</v>
      </c>
      <c r="E7781" s="68" t="s">
        <v>360</v>
      </c>
      <c r="F7781" s="68" t="s">
        <v>77</v>
      </c>
      <c r="G7781" s="68" t="s">
        <v>273</v>
      </c>
      <c r="H7781" s="68" t="s">
        <v>368</v>
      </c>
      <c r="I7781" s="65">
        <v>1000</v>
      </c>
      <c r="J7781" s="65">
        <v>427</v>
      </c>
      <c r="K7781" s="65" t="s">
        <v>376</v>
      </c>
    </row>
    <row r="7782" spans="1:11" ht="12.75" customHeight="1">
      <c r="A7782" s="68" t="s">
        <v>323</v>
      </c>
      <c r="B7782" s="68" t="s">
        <v>469</v>
      </c>
      <c r="C7782" s="68" t="s">
        <v>271</v>
      </c>
      <c r="D7782" s="68" t="s">
        <v>531</v>
      </c>
      <c r="E7782" s="68" t="s">
        <v>360</v>
      </c>
      <c r="F7782" s="68" t="s">
        <v>77</v>
      </c>
      <c r="G7782" s="68" t="s">
        <v>273</v>
      </c>
      <c r="H7782" s="68" t="s">
        <v>491</v>
      </c>
      <c r="I7782" s="65">
        <v>756</v>
      </c>
      <c r="J7782" s="65">
        <v>427</v>
      </c>
      <c r="K7782" s="65" t="s">
        <v>376</v>
      </c>
    </row>
    <row r="7783" spans="1:11" ht="12.75" customHeight="1">
      <c r="A7783" s="68" t="s">
        <v>323</v>
      </c>
      <c r="B7783" s="68" t="s">
        <v>469</v>
      </c>
      <c r="C7783" s="68" t="s">
        <v>271</v>
      </c>
      <c r="D7783" s="68" t="s">
        <v>531</v>
      </c>
      <c r="E7783" s="68" t="s">
        <v>360</v>
      </c>
      <c r="F7783" s="68" t="s">
        <v>77</v>
      </c>
      <c r="G7783" s="68" t="s">
        <v>273</v>
      </c>
      <c r="H7783" s="68" t="s">
        <v>369</v>
      </c>
      <c r="I7783" s="65">
        <v>817</v>
      </c>
      <c r="J7783" s="65">
        <v>427</v>
      </c>
      <c r="K7783" s="65" t="s">
        <v>376</v>
      </c>
    </row>
    <row r="7784" spans="1:11" ht="12.75" customHeight="1">
      <c r="A7784" s="68" t="s">
        <v>323</v>
      </c>
      <c r="B7784" s="68" t="s">
        <v>469</v>
      </c>
      <c r="C7784" s="68" t="s">
        <v>271</v>
      </c>
      <c r="D7784" s="68" t="s">
        <v>531</v>
      </c>
      <c r="E7784" s="68" t="s">
        <v>360</v>
      </c>
      <c r="F7784" s="68" t="s">
        <v>77</v>
      </c>
      <c r="G7784" s="68" t="s">
        <v>273</v>
      </c>
      <c r="H7784" s="68" t="s">
        <v>638</v>
      </c>
      <c r="I7784" s="65">
        <v>702</v>
      </c>
      <c r="J7784" s="65">
        <v>427</v>
      </c>
      <c r="K7784" s="65" t="s">
        <v>376</v>
      </c>
    </row>
    <row r="7785" spans="1:11" ht="12.75" customHeight="1">
      <c r="A7785" s="68" t="s">
        <v>323</v>
      </c>
      <c r="B7785" s="68" t="s">
        <v>469</v>
      </c>
      <c r="C7785" s="68" t="s">
        <v>271</v>
      </c>
      <c r="D7785" s="68" t="s">
        <v>531</v>
      </c>
      <c r="E7785" s="68" t="s">
        <v>360</v>
      </c>
      <c r="F7785" s="68" t="s">
        <v>77</v>
      </c>
      <c r="G7785" s="68" t="s">
        <v>273</v>
      </c>
      <c r="H7785" s="68" t="s">
        <v>366</v>
      </c>
      <c r="I7785" s="65">
        <v>668</v>
      </c>
      <c r="J7785" s="65">
        <v>410</v>
      </c>
      <c r="K7785" s="65" t="s">
        <v>495</v>
      </c>
    </row>
    <row r="7786" spans="1:11" ht="12.75" customHeight="1">
      <c r="A7786" s="68" t="s">
        <v>323</v>
      </c>
      <c r="B7786" s="68" t="s">
        <v>469</v>
      </c>
      <c r="C7786" s="68" t="s">
        <v>271</v>
      </c>
      <c r="D7786" s="68" t="s">
        <v>531</v>
      </c>
      <c r="E7786" s="68" t="s">
        <v>360</v>
      </c>
      <c r="F7786" s="68" t="s">
        <v>77</v>
      </c>
      <c r="G7786" s="68" t="s">
        <v>273</v>
      </c>
      <c r="H7786" s="68" t="s">
        <v>367</v>
      </c>
      <c r="I7786" s="65">
        <v>2070</v>
      </c>
      <c r="J7786" s="65">
        <v>410</v>
      </c>
      <c r="K7786" s="65" t="s">
        <v>495</v>
      </c>
    </row>
    <row r="7787" spans="1:11" ht="12.75" customHeight="1">
      <c r="A7787" s="68" t="s">
        <v>323</v>
      </c>
      <c r="B7787" s="68" t="s">
        <v>469</v>
      </c>
      <c r="C7787" s="68" t="s">
        <v>271</v>
      </c>
      <c r="D7787" s="68" t="s">
        <v>531</v>
      </c>
      <c r="E7787" s="68" t="s">
        <v>360</v>
      </c>
      <c r="F7787" s="68" t="s">
        <v>77</v>
      </c>
      <c r="G7787" s="68" t="s">
        <v>273</v>
      </c>
      <c r="H7787" s="68" t="s">
        <v>247</v>
      </c>
      <c r="I7787" s="65">
        <v>2126</v>
      </c>
      <c r="J7787" s="65">
        <v>410</v>
      </c>
      <c r="K7787" s="65" t="s">
        <v>495</v>
      </c>
    </row>
    <row r="7788" spans="1:11" ht="12.75" customHeight="1">
      <c r="A7788" s="68" t="s">
        <v>323</v>
      </c>
      <c r="B7788" s="68" t="s">
        <v>469</v>
      </c>
      <c r="C7788" s="68" t="s">
        <v>271</v>
      </c>
      <c r="D7788" s="68" t="s">
        <v>531</v>
      </c>
      <c r="E7788" s="68" t="s">
        <v>360</v>
      </c>
      <c r="F7788" s="68" t="s">
        <v>77</v>
      </c>
      <c r="G7788" s="68" t="s">
        <v>273</v>
      </c>
      <c r="H7788" s="68" t="s">
        <v>375</v>
      </c>
      <c r="I7788" s="65">
        <v>2691</v>
      </c>
      <c r="J7788" s="65">
        <v>410</v>
      </c>
      <c r="K7788" s="65" t="s">
        <v>495</v>
      </c>
    </row>
    <row r="7789" spans="1:11" ht="12.75" customHeight="1">
      <c r="A7789" s="68" t="s">
        <v>323</v>
      </c>
      <c r="B7789" s="68" t="s">
        <v>469</v>
      </c>
      <c r="C7789" s="68" t="s">
        <v>271</v>
      </c>
      <c r="D7789" s="68" t="s">
        <v>531</v>
      </c>
      <c r="E7789" s="68" t="s">
        <v>360</v>
      </c>
      <c r="F7789" s="68" t="s">
        <v>77</v>
      </c>
      <c r="G7789" s="68" t="s">
        <v>273</v>
      </c>
      <c r="H7789" s="68" t="s">
        <v>368</v>
      </c>
      <c r="I7789" s="65">
        <v>2938</v>
      </c>
      <c r="J7789" s="65">
        <v>410</v>
      </c>
      <c r="K7789" s="65" t="s">
        <v>495</v>
      </c>
    </row>
    <row r="7790" spans="1:11" ht="12.75" customHeight="1">
      <c r="A7790" s="68" t="s">
        <v>323</v>
      </c>
      <c r="B7790" s="68" t="s">
        <v>469</v>
      </c>
      <c r="C7790" s="68" t="s">
        <v>271</v>
      </c>
      <c r="D7790" s="68" t="s">
        <v>531</v>
      </c>
      <c r="E7790" s="68" t="s">
        <v>360</v>
      </c>
      <c r="F7790" s="68" t="s">
        <v>77</v>
      </c>
      <c r="G7790" s="68" t="s">
        <v>273</v>
      </c>
      <c r="H7790" s="68" t="s">
        <v>491</v>
      </c>
      <c r="I7790" s="65">
        <v>2260</v>
      </c>
      <c r="J7790" s="65">
        <v>410</v>
      </c>
      <c r="K7790" s="65" t="s">
        <v>495</v>
      </c>
    </row>
    <row r="7791" spans="1:11" ht="12.75" customHeight="1">
      <c r="A7791" s="68" t="s">
        <v>323</v>
      </c>
      <c r="B7791" s="68" t="s">
        <v>469</v>
      </c>
      <c r="C7791" s="68" t="s">
        <v>271</v>
      </c>
      <c r="D7791" s="68" t="s">
        <v>531</v>
      </c>
      <c r="E7791" s="68" t="s">
        <v>360</v>
      </c>
      <c r="F7791" s="68" t="s">
        <v>77</v>
      </c>
      <c r="G7791" s="68" t="s">
        <v>273</v>
      </c>
      <c r="H7791" s="68" t="s">
        <v>369</v>
      </c>
      <c r="I7791" s="65">
        <v>1253</v>
      </c>
      <c r="J7791" s="65">
        <v>410</v>
      </c>
      <c r="K7791" s="65" t="s">
        <v>495</v>
      </c>
    </row>
    <row r="7792" spans="1:11" ht="12.75" customHeight="1">
      <c r="A7792" s="68" t="s">
        <v>323</v>
      </c>
      <c r="B7792" s="68" t="s">
        <v>469</v>
      </c>
      <c r="C7792" s="68" t="s">
        <v>271</v>
      </c>
      <c r="D7792" s="68" t="s">
        <v>531</v>
      </c>
      <c r="E7792" s="68" t="s">
        <v>360</v>
      </c>
      <c r="F7792" s="68" t="s">
        <v>77</v>
      </c>
      <c r="G7792" s="68" t="s">
        <v>273</v>
      </c>
      <c r="H7792" s="68" t="s">
        <v>638</v>
      </c>
      <c r="I7792" s="65">
        <v>938</v>
      </c>
      <c r="J7792" s="65">
        <v>410</v>
      </c>
      <c r="K7792" s="65" t="s">
        <v>495</v>
      </c>
    </row>
    <row r="7793" spans="1:11" ht="12.75" customHeight="1">
      <c r="A7793" s="68" t="s">
        <v>323</v>
      </c>
      <c r="B7793" s="68" t="s">
        <v>469</v>
      </c>
      <c r="C7793" s="68" t="s">
        <v>271</v>
      </c>
      <c r="D7793" s="68" t="s">
        <v>531</v>
      </c>
      <c r="E7793" s="68" t="s">
        <v>360</v>
      </c>
      <c r="F7793" s="68" t="s">
        <v>77</v>
      </c>
      <c r="G7793" s="68" t="s">
        <v>273</v>
      </c>
      <c r="H7793" s="68" t="s">
        <v>366</v>
      </c>
      <c r="I7793" s="65">
        <v>894</v>
      </c>
      <c r="J7793" s="65">
        <v>408</v>
      </c>
      <c r="K7793" s="65" t="s">
        <v>496</v>
      </c>
    </row>
    <row r="7794" spans="1:11" ht="12.75" customHeight="1">
      <c r="A7794" s="68" t="s">
        <v>323</v>
      </c>
      <c r="B7794" s="68" t="s">
        <v>469</v>
      </c>
      <c r="C7794" s="68" t="s">
        <v>271</v>
      </c>
      <c r="D7794" s="68" t="s">
        <v>531</v>
      </c>
      <c r="E7794" s="68" t="s">
        <v>360</v>
      </c>
      <c r="F7794" s="68" t="s">
        <v>77</v>
      </c>
      <c r="G7794" s="68" t="s">
        <v>273</v>
      </c>
      <c r="H7794" s="68" t="s">
        <v>367</v>
      </c>
      <c r="I7794" s="65">
        <v>3614</v>
      </c>
      <c r="J7794" s="65">
        <v>408</v>
      </c>
      <c r="K7794" s="65" t="s">
        <v>496</v>
      </c>
    </row>
    <row r="7795" spans="1:11" ht="12.75" customHeight="1">
      <c r="A7795" s="68" t="s">
        <v>323</v>
      </c>
      <c r="B7795" s="68" t="s">
        <v>469</v>
      </c>
      <c r="C7795" s="68" t="s">
        <v>271</v>
      </c>
      <c r="D7795" s="68" t="s">
        <v>531</v>
      </c>
      <c r="E7795" s="68" t="s">
        <v>360</v>
      </c>
      <c r="F7795" s="68" t="s">
        <v>77</v>
      </c>
      <c r="G7795" s="68" t="s">
        <v>273</v>
      </c>
      <c r="H7795" s="68" t="s">
        <v>247</v>
      </c>
      <c r="I7795" s="65">
        <v>4060</v>
      </c>
      <c r="J7795" s="65">
        <v>408</v>
      </c>
      <c r="K7795" s="65" t="s">
        <v>496</v>
      </c>
    </row>
    <row r="7796" spans="1:11" ht="12.75" customHeight="1">
      <c r="A7796" s="68" t="s">
        <v>323</v>
      </c>
      <c r="B7796" s="68" t="s">
        <v>469</v>
      </c>
      <c r="C7796" s="68" t="s">
        <v>271</v>
      </c>
      <c r="D7796" s="68" t="s">
        <v>531</v>
      </c>
      <c r="E7796" s="68" t="s">
        <v>360</v>
      </c>
      <c r="F7796" s="68" t="s">
        <v>77</v>
      </c>
      <c r="G7796" s="68" t="s">
        <v>273</v>
      </c>
      <c r="H7796" s="68" t="s">
        <v>375</v>
      </c>
      <c r="I7796" s="65">
        <v>4273</v>
      </c>
      <c r="J7796" s="65">
        <v>408</v>
      </c>
      <c r="K7796" s="65" t="s">
        <v>496</v>
      </c>
    </row>
    <row r="7797" spans="1:11" ht="12.75" customHeight="1">
      <c r="A7797" s="68" t="s">
        <v>323</v>
      </c>
      <c r="B7797" s="68" t="s">
        <v>469</v>
      </c>
      <c r="C7797" s="68" t="s">
        <v>271</v>
      </c>
      <c r="D7797" s="68" t="s">
        <v>531</v>
      </c>
      <c r="E7797" s="68" t="s">
        <v>360</v>
      </c>
      <c r="F7797" s="68" t="s">
        <v>77</v>
      </c>
      <c r="G7797" s="68" t="s">
        <v>273</v>
      </c>
      <c r="H7797" s="68" t="s">
        <v>368</v>
      </c>
      <c r="I7797" s="65">
        <v>4833</v>
      </c>
      <c r="J7797" s="65">
        <v>408</v>
      </c>
      <c r="K7797" s="65" t="s">
        <v>496</v>
      </c>
    </row>
    <row r="7798" spans="1:11" ht="12.75" customHeight="1">
      <c r="A7798" s="68" t="s">
        <v>323</v>
      </c>
      <c r="B7798" s="68" t="s">
        <v>469</v>
      </c>
      <c r="C7798" s="68" t="s">
        <v>271</v>
      </c>
      <c r="D7798" s="68" t="s">
        <v>531</v>
      </c>
      <c r="E7798" s="68" t="s">
        <v>360</v>
      </c>
      <c r="F7798" s="68" t="s">
        <v>77</v>
      </c>
      <c r="G7798" s="68" t="s">
        <v>273</v>
      </c>
      <c r="H7798" s="68" t="s">
        <v>491</v>
      </c>
      <c r="I7798" s="65">
        <v>4725</v>
      </c>
      <c r="J7798" s="65">
        <v>408</v>
      </c>
      <c r="K7798" s="65" t="s">
        <v>496</v>
      </c>
    </row>
    <row r="7799" spans="1:11" ht="12.75" customHeight="1">
      <c r="A7799" s="68" t="s">
        <v>323</v>
      </c>
      <c r="B7799" s="68" t="s">
        <v>469</v>
      </c>
      <c r="C7799" s="68" t="s">
        <v>271</v>
      </c>
      <c r="D7799" s="68" t="s">
        <v>531</v>
      </c>
      <c r="E7799" s="68" t="s">
        <v>360</v>
      </c>
      <c r="F7799" s="68" t="s">
        <v>77</v>
      </c>
      <c r="G7799" s="68" t="s">
        <v>273</v>
      </c>
      <c r="H7799" s="68" t="s">
        <v>369</v>
      </c>
      <c r="I7799" s="65">
        <v>4340</v>
      </c>
      <c r="J7799" s="65">
        <v>408</v>
      </c>
      <c r="K7799" s="65" t="s">
        <v>496</v>
      </c>
    </row>
    <row r="7800" spans="1:11" ht="12.75" customHeight="1">
      <c r="A7800" s="68" t="s">
        <v>323</v>
      </c>
      <c r="B7800" s="68" t="s">
        <v>469</v>
      </c>
      <c r="C7800" s="68" t="s">
        <v>271</v>
      </c>
      <c r="D7800" s="68" t="s">
        <v>531</v>
      </c>
      <c r="E7800" s="68" t="s">
        <v>360</v>
      </c>
      <c r="F7800" s="68" t="s">
        <v>77</v>
      </c>
      <c r="G7800" s="68" t="s">
        <v>273</v>
      </c>
      <c r="H7800" s="68" t="s">
        <v>638</v>
      </c>
      <c r="I7800" s="65">
        <v>4585</v>
      </c>
      <c r="J7800" s="65">
        <v>408</v>
      </c>
      <c r="K7800" s="65" t="s">
        <v>496</v>
      </c>
    </row>
    <row r="7801" spans="1:11" ht="12.75" customHeight="1">
      <c r="A7801" s="68" t="s">
        <v>323</v>
      </c>
      <c r="B7801" s="68" t="s">
        <v>469</v>
      </c>
      <c r="C7801" s="68" t="s">
        <v>271</v>
      </c>
      <c r="D7801" s="68" t="s">
        <v>531</v>
      </c>
      <c r="E7801" s="68" t="s">
        <v>360</v>
      </c>
      <c r="F7801" s="68" t="s">
        <v>77</v>
      </c>
      <c r="G7801" s="68" t="s">
        <v>273</v>
      </c>
      <c r="H7801" s="68" t="s">
        <v>366</v>
      </c>
      <c r="I7801" s="65">
        <v>547</v>
      </c>
      <c r="J7801" s="65">
        <v>414</v>
      </c>
      <c r="K7801" s="65" t="s">
        <v>377</v>
      </c>
    </row>
    <row r="7802" spans="1:11" ht="12.75" customHeight="1">
      <c r="A7802" s="68" t="s">
        <v>323</v>
      </c>
      <c r="B7802" s="68" t="s">
        <v>469</v>
      </c>
      <c r="C7802" s="68" t="s">
        <v>271</v>
      </c>
      <c r="D7802" s="68" t="s">
        <v>531</v>
      </c>
      <c r="E7802" s="68" t="s">
        <v>360</v>
      </c>
      <c r="F7802" s="68" t="s">
        <v>77</v>
      </c>
      <c r="G7802" s="68" t="s">
        <v>273</v>
      </c>
      <c r="H7802" s="68" t="s">
        <v>367</v>
      </c>
      <c r="I7802" s="65">
        <v>2285</v>
      </c>
      <c r="J7802" s="65">
        <v>414</v>
      </c>
      <c r="K7802" s="65" t="s">
        <v>377</v>
      </c>
    </row>
    <row r="7803" spans="1:11" ht="12.75" customHeight="1">
      <c r="A7803" s="68" t="s">
        <v>323</v>
      </c>
      <c r="B7803" s="68" t="s">
        <v>469</v>
      </c>
      <c r="C7803" s="68" t="s">
        <v>271</v>
      </c>
      <c r="D7803" s="68" t="s">
        <v>531</v>
      </c>
      <c r="E7803" s="68" t="s">
        <v>360</v>
      </c>
      <c r="F7803" s="68" t="s">
        <v>77</v>
      </c>
      <c r="G7803" s="68" t="s">
        <v>273</v>
      </c>
      <c r="H7803" s="68" t="s">
        <v>247</v>
      </c>
      <c r="I7803" s="65">
        <v>2599</v>
      </c>
      <c r="J7803" s="65">
        <v>414</v>
      </c>
      <c r="K7803" s="65" t="s">
        <v>377</v>
      </c>
    </row>
    <row r="7804" spans="1:11" ht="12.75" customHeight="1">
      <c r="A7804" s="68" t="s">
        <v>323</v>
      </c>
      <c r="B7804" s="68" t="s">
        <v>469</v>
      </c>
      <c r="C7804" s="68" t="s">
        <v>271</v>
      </c>
      <c r="D7804" s="68" t="s">
        <v>531</v>
      </c>
      <c r="E7804" s="68" t="s">
        <v>360</v>
      </c>
      <c r="F7804" s="68" t="s">
        <v>77</v>
      </c>
      <c r="G7804" s="68" t="s">
        <v>273</v>
      </c>
      <c r="H7804" s="68" t="s">
        <v>375</v>
      </c>
      <c r="I7804" s="65">
        <v>2788</v>
      </c>
      <c r="J7804" s="65">
        <v>414</v>
      </c>
      <c r="K7804" s="65" t="s">
        <v>377</v>
      </c>
    </row>
    <row r="7805" spans="1:11" ht="12.75" customHeight="1">
      <c r="A7805" s="68" t="s">
        <v>323</v>
      </c>
      <c r="B7805" s="68" t="s">
        <v>469</v>
      </c>
      <c r="C7805" s="68" t="s">
        <v>271</v>
      </c>
      <c r="D7805" s="68" t="s">
        <v>531</v>
      </c>
      <c r="E7805" s="68" t="s">
        <v>360</v>
      </c>
      <c r="F7805" s="68" t="s">
        <v>77</v>
      </c>
      <c r="G7805" s="68" t="s">
        <v>273</v>
      </c>
      <c r="H7805" s="68" t="s">
        <v>368</v>
      </c>
      <c r="I7805" s="65">
        <v>2926</v>
      </c>
      <c r="J7805" s="65">
        <v>414</v>
      </c>
      <c r="K7805" s="65" t="s">
        <v>377</v>
      </c>
    </row>
    <row r="7806" spans="1:11" ht="12.75" customHeight="1">
      <c r="A7806" s="68" t="s">
        <v>323</v>
      </c>
      <c r="B7806" s="68" t="s">
        <v>469</v>
      </c>
      <c r="C7806" s="68" t="s">
        <v>271</v>
      </c>
      <c r="D7806" s="68" t="s">
        <v>531</v>
      </c>
      <c r="E7806" s="68" t="s">
        <v>360</v>
      </c>
      <c r="F7806" s="68" t="s">
        <v>77</v>
      </c>
      <c r="G7806" s="68" t="s">
        <v>273</v>
      </c>
      <c r="H7806" s="68" t="s">
        <v>491</v>
      </c>
      <c r="I7806" s="65">
        <v>1754</v>
      </c>
      <c r="J7806" s="65">
        <v>414</v>
      </c>
      <c r="K7806" s="65" t="s">
        <v>377</v>
      </c>
    </row>
    <row r="7807" spans="1:11" ht="12.75" customHeight="1">
      <c r="A7807" s="68" t="s">
        <v>323</v>
      </c>
      <c r="B7807" s="68" t="s">
        <v>469</v>
      </c>
      <c r="C7807" s="68" t="s">
        <v>271</v>
      </c>
      <c r="D7807" s="68" t="s">
        <v>531</v>
      </c>
      <c r="E7807" s="68" t="s">
        <v>360</v>
      </c>
      <c r="F7807" s="68" t="s">
        <v>77</v>
      </c>
      <c r="G7807" s="68" t="s">
        <v>273</v>
      </c>
      <c r="H7807" s="68" t="s">
        <v>369</v>
      </c>
      <c r="I7807" s="65">
        <v>1165</v>
      </c>
      <c r="J7807" s="65">
        <v>414</v>
      </c>
      <c r="K7807" s="65" t="s">
        <v>377</v>
      </c>
    </row>
    <row r="7808" spans="1:11" ht="12.75" customHeight="1">
      <c r="A7808" s="68" t="s">
        <v>323</v>
      </c>
      <c r="B7808" s="68" t="s">
        <v>469</v>
      </c>
      <c r="C7808" s="68" t="s">
        <v>271</v>
      </c>
      <c r="D7808" s="68" t="s">
        <v>531</v>
      </c>
      <c r="E7808" s="68" t="s">
        <v>360</v>
      </c>
      <c r="F7808" s="68" t="s">
        <v>77</v>
      </c>
      <c r="G7808" s="68" t="s">
        <v>273</v>
      </c>
      <c r="H7808" s="68" t="s">
        <v>638</v>
      </c>
      <c r="I7808" s="65">
        <v>1238</v>
      </c>
      <c r="J7808" s="65">
        <v>414</v>
      </c>
      <c r="K7808" s="65" t="s">
        <v>377</v>
      </c>
    </row>
    <row r="7809" spans="1:11" ht="12.75" customHeight="1">
      <c r="A7809" s="68" t="s">
        <v>323</v>
      </c>
      <c r="B7809" s="68" t="s">
        <v>469</v>
      </c>
      <c r="C7809" s="68" t="s">
        <v>271</v>
      </c>
      <c r="D7809" s="68" t="s">
        <v>531</v>
      </c>
      <c r="E7809" s="68" t="s">
        <v>360</v>
      </c>
      <c r="F7809" s="68" t="s">
        <v>77</v>
      </c>
      <c r="G7809" s="68" t="s">
        <v>273</v>
      </c>
      <c r="H7809" s="68" t="s">
        <v>366</v>
      </c>
      <c r="I7809" s="65">
        <v>450</v>
      </c>
      <c r="J7809" s="65">
        <v>424</v>
      </c>
      <c r="K7809" s="65" t="s">
        <v>378</v>
      </c>
    </row>
    <row r="7810" spans="1:11" ht="12.75" customHeight="1">
      <c r="A7810" s="68" t="s">
        <v>323</v>
      </c>
      <c r="B7810" s="68" t="s">
        <v>469</v>
      </c>
      <c r="C7810" s="68" t="s">
        <v>271</v>
      </c>
      <c r="D7810" s="68" t="s">
        <v>531</v>
      </c>
      <c r="E7810" s="68" t="s">
        <v>360</v>
      </c>
      <c r="F7810" s="68" t="s">
        <v>77</v>
      </c>
      <c r="G7810" s="68" t="s">
        <v>273</v>
      </c>
      <c r="H7810" s="68" t="s">
        <v>367</v>
      </c>
      <c r="I7810" s="65">
        <v>2205</v>
      </c>
      <c r="J7810" s="65">
        <v>424</v>
      </c>
      <c r="K7810" s="65" t="s">
        <v>378</v>
      </c>
    </row>
    <row r="7811" spans="1:11" ht="12.75" customHeight="1">
      <c r="A7811" s="68" t="s">
        <v>323</v>
      </c>
      <c r="B7811" s="68" t="s">
        <v>469</v>
      </c>
      <c r="C7811" s="68" t="s">
        <v>271</v>
      </c>
      <c r="D7811" s="68" t="s">
        <v>531</v>
      </c>
      <c r="E7811" s="68" t="s">
        <v>360</v>
      </c>
      <c r="F7811" s="68" t="s">
        <v>77</v>
      </c>
      <c r="G7811" s="68" t="s">
        <v>273</v>
      </c>
      <c r="H7811" s="68" t="s">
        <v>247</v>
      </c>
      <c r="I7811" s="65">
        <v>2470</v>
      </c>
      <c r="J7811" s="65">
        <v>424</v>
      </c>
      <c r="K7811" s="65" t="s">
        <v>378</v>
      </c>
    </row>
    <row r="7812" spans="1:11" ht="12.75" customHeight="1">
      <c r="A7812" s="68" t="s">
        <v>323</v>
      </c>
      <c r="B7812" s="68" t="s">
        <v>469</v>
      </c>
      <c r="C7812" s="68" t="s">
        <v>271</v>
      </c>
      <c r="D7812" s="68" t="s">
        <v>531</v>
      </c>
      <c r="E7812" s="68" t="s">
        <v>360</v>
      </c>
      <c r="F7812" s="68" t="s">
        <v>77</v>
      </c>
      <c r="G7812" s="68" t="s">
        <v>273</v>
      </c>
      <c r="H7812" s="68" t="s">
        <v>375</v>
      </c>
      <c r="I7812" s="65">
        <v>2863</v>
      </c>
      <c r="J7812" s="65">
        <v>424</v>
      </c>
      <c r="K7812" s="65" t="s">
        <v>378</v>
      </c>
    </row>
    <row r="7813" spans="1:11" ht="12.75" customHeight="1">
      <c r="A7813" s="68" t="s">
        <v>323</v>
      </c>
      <c r="B7813" s="68" t="s">
        <v>469</v>
      </c>
      <c r="C7813" s="68" t="s">
        <v>271</v>
      </c>
      <c r="D7813" s="68" t="s">
        <v>531</v>
      </c>
      <c r="E7813" s="68" t="s">
        <v>360</v>
      </c>
      <c r="F7813" s="68" t="s">
        <v>77</v>
      </c>
      <c r="G7813" s="68" t="s">
        <v>273</v>
      </c>
      <c r="H7813" s="68" t="s">
        <v>368</v>
      </c>
      <c r="I7813" s="65">
        <v>3250</v>
      </c>
      <c r="J7813" s="65">
        <v>424</v>
      </c>
      <c r="K7813" s="65" t="s">
        <v>378</v>
      </c>
    </row>
    <row r="7814" spans="1:11" ht="12.75" customHeight="1">
      <c r="A7814" s="68" t="s">
        <v>323</v>
      </c>
      <c r="B7814" s="68" t="s">
        <v>469</v>
      </c>
      <c r="C7814" s="68" t="s">
        <v>271</v>
      </c>
      <c r="D7814" s="68" t="s">
        <v>531</v>
      </c>
      <c r="E7814" s="68" t="s">
        <v>360</v>
      </c>
      <c r="F7814" s="68" t="s">
        <v>77</v>
      </c>
      <c r="G7814" s="68" t="s">
        <v>273</v>
      </c>
      <c r="H7814" s="68" t="s">
        <v>491</v>
      </c>
      <c r="I7814" s="65">
        <v>3166</v>
      </c>
      <c r="J7814" s="65">
        <v>424</v>
      </c>
      <c r="K7814" s="65" t="s">
        <v>378</v>
      </c>
    </row>
    <row r="7815" spans="1:11" ht="12.75" customHeight="1">
      <c r="A7815" s="68" t="s">
        <v>323</v>
      </c>
      <c r="B7815" s="68" t="s">
        <v>469</v>
      </c>
      <c r="C7815" s="68" t="s">
        <v>271</v>
      </c>
      <c r="D7815" s="68" t="s">
        <v>531</v>
      </c>
      <c r="E7815" s="68" t="s">
        <v>360</v>
      </c>
      <c r="F7815" s="68" t="s">
        <v>77</v>
      </c>
      <c r="G7815" s="68" t="s">
        <v>273</v>
      </c>
      <c r="H7815" s="68" t="s">
        <v>369</v>
      </c>
      <c r="I7815" s="65">
        <v>1811</v>
      </c>
      <c r="J7815" s="65">
        <v>424</v>
      </c>
      <c r="K7815" s="65" t="s">
        <v>378</v>
      </c>
    </row>
    <row r="7816" spans="1:11" ht="12.75" customHeight="1">
      <c r="A7816" s="68" t="s">
        <v>323</v>
      </c>
      <c r="B7816" s="68" t="s">
        <v>469</v>
      </c>
      <c r="C7816" s="68" t="s">
        <v>271</v>
      </c>
      <c r="D7816" s="68" t="s">
        <v>531</v>
      </c>
      <c r="E7816" s="68" t="s">
        <v>360</v>
      </c>
      <c r="F7816" s="68" t="s">
        <v>77</v>
      </c>
      <c r="G7816" s="68" t="s">
        <v>273</v>
      </c>
      <c r="H7816" s="68" t="s">
        <v>638</v>
      </c>
      <c r="I7816" s="65">
        <v>2059</v>
      </c>
      <c r="J7816" s="65">
        <v>424</v>
      </c>
      <c r="K7816" s="65" t="s">
        <v>378</v>
      </c>
    </row>
    <row r="7817" spans="1:11" ht="12.75" customHeight="1">
      <c r="A7817" s="68" t="s">
        <v>323</v>
      </c>
      <c r="B7817" s="68" t="s">
        <v>469</v>
      </c>
      <c r="C7817" s="68" t="s">
        <v>271</v>
      </c>
      <c r="D7817" s="68" t="s">
        <v>531</v>
      </c>
      <c r="E7817" s="68" t="s">
        <v>360</v>
      </c>
      <c r="F7817" s="68" t="s">
        <v>77</v>
      </c>
      <c r="G7817" s="68" t="s">
        <v>273</v>
      </c>
      <c r="H7817" s="68" t="s">
        <v>366</v>
      </c>
      <c r="I7817" s="65">
        <v>152</v>
      </c>
      <c r="J7817" s="65">
        <v>419</v>
      </c>
      <c r="K7817" s="65" t="s">
        <v>262</v>
      </c>
    </row>
    <row r="7818" spans="1:11" ht="12.75" customHeight="1">
      <c r="A7818" s="68" t="s">
        <v>323</v>
      </c>
      <c r="B7818" s="68" t="s">
        <v>469</v>
      </c>
      <c r="C7818" s="68" t="s">
        <v>271</v>
      </c>
      <c r="D7818" s="68" t="s">
        <v>531</v>
      </c>
      <c r="E7818" s="68" t="s">
        <v>360</v>
      </c>
      <c r="F7818" s="68" t="s">
        <v>77</v>
      </c>
      <c r="G7818" s="68" t="s">
        <v>273</v>
      </c>
      <c r="H7818" s="68" t="s">
        <v>367</v>
      </c>
      <c r="I7818" s="65">
        <v>270</v>
      </c>
      <c r="J7818" s="65">
        <v>419</v>
      </c>
      <c r="K7818" s="65" t="s">
        <v>262</v>
      </c>
    </row>
    <row r="7819" spans="1:11" ht="12.75" customHeight="1">
      <c r="A7819" s="68" t="s">
        <v>323</v>
      </c>
      <c r="B7819" s="68" t="s">
        <v>469</v>
      </c>
      <c r="C7819" s="68" t="s">
        <v>271</v>
      </c>
      <c r="D7819" s="68" t="s">
        <v>531</v>
      </c>
      <c r="E7819" s="68" t="s">
        <v>360</v>
      </c>
      <c r="F7819" s="68" t="s">
        <v>77</v>
      </c>
      <c r="G7819" s="68" t="s">
        <v>273</v>
      </c>
      <c r="H7819" s="68" t="s">
        <v>247</v>
      </c>
      <c r="I7819" s="65">
        <v>218</v>
      </c>
      <c r="J7819" s="65">
        <v>419</v>
      </c>
      <c r="K7819" s="65" t="s">
        <v>262</v>
      </c>
    </row>
    <row r="7820" spans="1:11" ht="12.75" customHeight="1">
      <c r="A7820" s="68" t="s">
        <v>323</v>
      </c>
      <c r="B7820" s="68" t="s">
        <v>469</v>
      </c>
      <c r="C7820" s="68" t="s">
        <v>271</v>
      </c>
      <c r="D7820" s="68" t="s">
        <v>531</v>
      </c>
      <c r="E7820" s="68" t="s">
        <v>360</v>
      </c>
      <c r="F7820" s="68" t="s">
        <v>77</v>
      </c>
      <c r="G7820" s="68" t="s">
        <v>273</v>
      </c>
      <c r="H7820" s="68" t="s">
        <v>375</v>
      </c>
      <c r="I7820" s="65">
        <v>186</v>
      </c>
      <c r="J7820" s="65">
        <v>419</v>
      </c>
      <c r="K7820" s="65" t="s">
        <v>262</v>
      </c>
    </row>
    <row r="7821" spans="1:11" ht="12.75" customHeight="1">
      <c r="A7821" s="68" t="s">
        <v>323</v>
      </c>
      <c r="B7821" s="68" t="s">
        <v>469</v>
      </c>
      <c r="C7821" s="68" t="s">
        <v>271</v>
      </c>
      <c r="D7821" s="68" t="s">
        <v>531</v>
      </c>
      <c r="E7821" s="68" t="s">
        <v>360</v>
      </c>
      <c r="F7821" s="68" t="s">
        <v>77</v>
      </c>
      <c r="G7821" s="68" t="s">
        <v>273</v>
      </c>
      <c r="H7821" s="68" t="s">
        <v>368</v>
      </c>
      <c r="I7821" s="65">
        <v>163</v>
      </c>
      <c r="J7821" s="65">
        <v>419</v>
      </c>
      <c r="K7821" s="65" t="s">
        <v>262</v>
      </c>
    </row>
    <row r="7822" spans="1:11" ht="12.75" customHeight="1">
      <c r="A7822" s="68" t="s">
        <v>323</v>
      </c>
      <c r="B7822" s="68" t="s">
        <v>469</v>
      </c>
      <c r="C7822" s="68" t="s">
        <v>271</v>
      </c>
      <c r="D7822" s="68" t="s">
        <v>531</v>
      </c>
      <c r="E7822" s="68" t="s">
        <v>360</v>
      </c>
      <c r="F7822" s="68" t="s">
        <v>77</v>
      </c>
      <c r="G7822" s="68" t="s">
        <v>273</v>
      </c>
      <c r="H7822" s="68" t="s">
        <v>491</v>
      </c>
      <c r="I7822" s="65">
        <v>101</v>
      </c>
      <c r="J7822" s="65">
        <v>419</v>
      </c>
      <c r="K7822" s="65" t="s">
        <v>262</v>
      </c>
    </row>
    <row r="7823" spans="1:11" ht="12.75" customHeight="1">
      <c r="A7823" s="68" t="s">
        <v>323</v>
      </c>
      <c r="B7823" s="68" t="s">
        <v>469</v>
      </c>
      <c r="C7823" s="68" t="s">
        <v>271</v>
      </c>
      <c r="D7823" s="68" t="s">
        <v>531</v>
      </c>
      <c r="E7823" s="68" t="s">
        <v>360</v>
      </c>
      <c r="F7823" s="68" t="s">
        <v>77</v>
      </c>
      <c r="G7823" s="68" t="s">
        <v>273</v>
      </c>
      <c r="H7823" s="68" t="s">
        <v>369</v>
      </c>
      <c r="I7823" s="65">
        <v>56</v>
      </c>
      <c r="J7823" s="65">
        <v>419</v>
      </c>
      <c r="K7823" s="65" t="s">
        <v>262</v>
      </c>
    </row>
    <row r="7824" spans="1:11" ht="12.75" customHeight="1">
      <c r="A7824" s="68" t="s">
        <v>323</v>
      </c>
      <c r="B7824" s="68" t="s">
        <v>469</v>
      </c>
      <c r="C7824" s="68" t="s">
        <v>271</v>
      </c>
      <c r="D7824" s="68" t="s">
        <v>531</v>
      </c>
      <c r="E7824" s="68" t="s">
        <v>360</v>
      </c>
      <c r="F7824" s="68" t="s">
        <v>77</v>
      </c>
      <c r="G7824" s="68" t="s">
        <v>273</v>
      </c>
      <c r="H7824" s="68" t="s">
        <v>638</v>
      </c>
      <c r="I7824" s="65">
        <v>33</v>
      </c>
      <c r="J7824" s="65">
        <v>419</v>
      </c>
      <c r="K7824" s="65" t="s">
        <v>262</v>
      </c>
    </row>
    <row r="7825" spans="1:11" ht="12.75" customHeight="1">
      <c r="A7825" s="68" t="s">
        <v>323</v>
      </c>
      <c r="B7825" s="68" t="s">
        <v>469</v>
      </c>
      <c r="C7825" s="68" t="s">
        <v>271</v>
      </c>
      <c r="D7825" s="68" t="s">
        <v>531</v>
      </c>
      <c r="E7825" s="68" t="s">
        <v>360</v>
      </c>
      <c r="F7825" s="68" t="s">
        <v>77</v>
      </c>
      <c r="G7825" s="68" t="s">
        <v>273</v>
      </c>
      <c r="H7825" s="68" t="s">
        <v>366</v>
      </c>
      <c r="I7825" s="65">
        <v>228</v>
      </c>
      <c r="J7825" s="65">
        <v>403</v>
      </c>
      <c r="K7825" s="65" t="s">
        <v>428</v>
      </c>
    </row>
    <row r="7826" spans="1:11" ht="12.75" customHeight="1">
      <c r="A7826" s="68" t="s">
        <v>323</v>
      </c>
      <c r="B7826" s="68" t="s">
        <v>469</v>
      </c>
      <c r="C7826" s="68" t="s">
        <v>271</v>
      </c>
      <c r="D7826" s="68" t="s">
        <v>531</v>
      </c>
      <c r="E7826" s="68" t="s">
        <v>360</v>
      </c>
      <c r="F7826" s="68" t="s">
        <v>77</v>
      </c>
      <c r="G7826" s="68" t="s">
        <v>273</v>
      </c>
      <c r="H7826" s="68" t="s">
        <v>367</v>
      </c>
      <c r="I7826" s="65">
        <v>695</v>
      </c>
      <c r="J7826" s="65">
        <v>403</v>
      </c>
      <c r="K7826" s="65" t="s">
        <v>428</v>
      </c>
    </row>
    <row r="7827" spans="1:11" ht="12.75" customHeight="1">
      <c r="A7827" s="68" t="s">
        <v>323</v>
      </c>
      <c r="B7827" s="68" t="s">
        <v>469</v>
      </c>
      <c r="C7827" s="68" t="s">
        <v>271</v>
      </c>
      <c r="D7827" s="68" t="s">
        <v>531</v>
      </c>
      <c r="E7827" s="68" t="s">
        <v>360</v>
      </c>
      <c r="F7827" s="68" t="s">
        <v>77</v>
      </c>
      <c r="G7827" s="68" t="s">
        <v>273</v>
      </c>
      <c r="H7827" s="68" t="s">
        <v>247</v>
      </c>
      <c r="I7827" s="65">
        <v>798</v>
      </c>
      <c r="J7827" s="65">
        <v>403</v>
      </c>
      <c r="K7827" s="65" t="s">
        <v>428</v>
      </c>
    </row>
    <row r="7828" spans="1:11" ht="12.75" customHeight="1">
      <c r="A7828" s="68" t="s">
        <v>323</v>
      </c>
      <c r="B7828" s="68" t="s">
        <v>469</v>
      </c>
      <c r="C7828" s="68" t="s">
        <v>271</v>
      </c>
      <c r="D7828" s="68" t="s">
        <v>531</v>
      </c>
      <c r="E7828" s="68" t="s">
        <v>360</v>
      </c>
      <c r="F7828" s="68" t="s">
        <v>77</v>
      </c>
      <c r="G7828" s="68" t="s">
        <v>273</v>
      </c>
      <c r="H7828" s="68" t="s">
        <v>375</v>
      </c>
      <c r="I7828" s="65">
        <v>863</v>
      </c>
      <c r="J7828" s="65">
        <v>403</v>
      </c>
      <c r="K7828" s="65" t="s">
        <v>428</v>
      </c>
    </row>
    <row r="7829" spans="1:11" ht="12.75" customHeight="1">
      <c r="A7829" s="68" t="s">
        <v>323</v>
      </c>
      <c r="B7829" s="68" t="s">
        <v>469</v>
      </c>
      <c r="C7829" s="68" t="s">
        <v>271</v>
      </c>
      <c r="D7829" s="68" t="s">
        <v>531</v>
      </c>
      <c r="E7829" s="68" t="s">
        <v>360</v>
      </c>
      <c r="F7829" s="68" t="s">
        <v>77</v>
      </c>
      <c r="G7829" s="68" t="s">
        <v>273</v>
      </c>
      <c r="H7829" s="68" t="s">
        <v>368</v>
      </c>
      <c r="I7829" s="65">
        <v>562</v>
      </c>
      <c r="J7829" s="65">
        <v>403</v>
      </c>
      <c r="K7829" s="65" t="s">
        <v>428</v>
      </c>
    </row>
    <row r="7830" spans="1:11" ht="12.75" customHeight="1">
      <c r="A7830" s="68" t="s">
        <v>323</v>
      </c>
      <c r="B7830" s="68" t="s">
        <v>469</v>
      </c>
      <c r="C7830" s="68" t="s">
        <v>271</v>
      </c>
      <c r="D7830" s="68" t="s">
        <v>531</v>
      </c>
      <c r="E7830" s="68" t="s">
        <v>360</v>
      </c>
      <c r="F7830" s="68" t="s">
        <v>77</v>
      </c>
      <c r="G7830" s="68" t="s">
        <v>273</v>
      </c>
      <c r="H7830" s="68" t="s">
        <v>491</v>
      </c>
      <c r="I7830" s="65">
        <v>379</v>
      </c>
      <c r="J7830" s="65">
        <v>403</v>
      </c>
      <c r="K7830" s="65" t="s">
        <v>428</v>
      </c>
    </row>
    <row r="7831" spans="1:11" ht="12.75" customHeight="1">
      <c r="A7831" s="68" t="s">
        <v>323</v>
      </c>
      <c r="B7831" s="68" t="s">
        <v>469</v>
      </c>
      <c r="C7831" s="68" t="s">
        <v>271</v>
      </c>
      <c r="D7831" s="68" t="s">
        <v>531</v>
      </c>
      <c r="E7831" s="68" t="s">
        <v>360</v>
      </c>
      <c r="F7831" s="68" t="s">
        <v>77</v>
      </c>
      <c r="G7831" s="68" t="s">
        <v>273</v>
      </c>
      <c r="H7831" s="68" t="s">
        <v>369</v>
      </c>
      <c r="I7831" s="65">
        <v>159</v>
      </c>
      <c r="J7831" s="65">
        <v>403</v>
      </c>
      <c r="K7831" s="65" t="s">
        <v>428</v>
      </c>
    </row>
    <row r="7832" spans="1:11" ht="12.75" customHeight="1">
      <c r="A7832" s="68" t="s">
        <v>323</v>
      </c>
      <c r="B7832" s="68" t="s">
        <v>469</v>
      </c>
      <c r="C7832" s="68" t="s">
        <v>271</v>
      </c>
      <c r="D7832" s="68" t="s">
        <v>531</v>
      </c>
      <c r="E7832" s="68" t="s">
        <v>360</v>
      </c>
      <c r="F7832" s="68" t="s">
        <v>77</v>
      </c>
      <c r="G7832" s="68" t="s">
        <v>273</v>
      </c>
      <c r="H7832" s="68" t="s">
        <v>638</v>
      </c>
      <c r="I7832" s="65">
        <v>215</v>
      </c>
      <c r="J7832" s="65">
        <v>403</v>
      </c>
      <c r="K7832" s="65" t="s">
        <v>428</v>
      </c>
    </row>
    <row r="7833" spans="1:11" ht="12.75" customHeight="1">
      <c r="A7833" s="68" t="s">
        <v>323</v>
      </c>
      <c r="B7833" s="68" t="s">
        <v>469</v>
      </c>
      <c r="C7833" s="68" t="s">
        <v>271</v>
      </c>
      <c r="D7833" s="68" t="s">
        <v>531</v>
      </c>
      <c r="E7833" s="68" t="s">
        <v>360</v>
      </c>
      <c r="F7833" s="68" t="s">
        <v>77</v>
      </c>
      <c r="G7833" s="68" t="s">
        <v>273</v>
      </c>
      <c r="H7833" s="68" t="s">
        <v>366</v>
      </c>
      <c r="I7833" s="65">
        <v>30</v>
      </c>
      <c r="J7833" s="65">
        <v>418</v>
      </c>
      <c r="K7833" s="65" t="s">
        <v>429</v>
      </c>
    </row>
    <row r="7834" spans="1:11" ht="12.75" customHeight="1">
      <c r="A7834" s="68" t="s">
        <v>323</v>
      </c>
      <c r="B7834" s="68" t="s">
        <v>469</v>
      </c>
      <c r="C7834" s="68" t="s">
        <v>271</v>
      </c>
      <c r="D7834" s="68" t="s">
        <v>531</v>
      </c>
      <c r="E7834" s="68" t="s">
        <v>360</v>
      </c>
      <c r="F7834" s="68" t="s">
        <v>77</v>
      </c>
      <c r="G7834" s="68" t="s">
        <v>273</v>
      </c>
      <c r="H7834" s="68" t="s">
        <v>367</v>
      </c>
      <c r="I7834" s="65">
        <v>84</v>
      </c>
      <c r="J7834" s="65">
        <v>418</v>
      </c>
      <c r="K7834" s="65" t="s">
        <v>429</v>
      </c>
    </row>
    <row r="7835" spans="1:11" ht="12.75" customHeight="1">
      <c r="A7835" s="68" t="s">
        <v>323</v>
      </c>
      <c r="B7835" s="68" t="s">
        <v>469</v>
      </c>
      <c r="C7835" s="68" t="s">
        <v>271</v>
      </c>
      <c r="D7835" s="68" t="s">
        <v>531</v>
      </c>
      <c r="E7835" s="68" t="s">
        <v>360</v>
      </c>
      <c r="F7835" s="68" t="s">
        <v>77</v>
      </c>
      <c r="G7835" s="68" t="s">
        <v>273</v>
      </c>
      <c r="H7835" s="68" t="s">
        <v>247</v>
      </c>
      <c r="I7835" s="65">
        <v>71</v>
      </c>
      <c r="J7835" s="65">
        <v>418</v>
      </c>
      <c r="K7835" s="65" t="s">
        <v>429</v>
      </c>
    </row>
    <row r="7836" spans="1:11" ht="12.75" customHeight="1">
      <c r="A7836" s="68" t="s">
        <v>323</v>
      </c>
      <c r="B7836" s="68" t="s">
        <v>469</v>
      </c>
      <c r="C7836" s="68" t="s">
        <v>271</v>
      </c>
      <c r="D7836" s="68" t="s">
        <v>531</v>
      </c>
      <c r="E7836" s="68" t="s">
        <v>360</v>
      </c>
      <c r="F7836" s="68" t="s">
        <v>77</v>
      </c>
      <c r="G7836" s="68" t="s">
        <v>273</v>
      </c>
      <c r="H7836" s="68" t="s">
        <v>375</v>
      </c>
      <c r="I7836" s="65">
        <v>90</v>
      </c>
      <c r="J7836" s="65">
        <v>418</v>
      </c>
      <c r="K7836" s="65" t="s">
        <v>429</v>
      </c>
    </row>
    <row r="7837" spans="1:11" ht="12.75" customHeight="1">
      <c r="A7837" s="68" t="s">
        <v>323</v>
      </c>
      <c r="B7837" s="68" t="s">
        <v>469</v>
      </c>
      <c r="C7837" s="68" t="s">
        <v>271</v>
      </c>
      <c r="D7837" s="68" t="s">
        <v>531</v>
      </c>
      <c r="E7837" s="68" t="s">
        <v>360</v>
      </c>
      <c r="F7837" s="68" t="s">
        <v>77</v>
      </c>
      <c r="G7837" s="68" t="s">
        <v>273</v>
      </c>
      <c r="H7837" s="68" t="s">
        <v>368</v>
      </c>
      <c r="I7837" s="65">
        <v>145</v>
      </c>
      <c r="J7837" s="65">
        <v>418</v>
      </c>
      <c r="K7837" s="65" t="s">
        <v>429</v>
      </c>
    </row>
    <row r="7838" spans="1:11" ht="12.75" customHeight="1">
      <c r="A7838" s="68" t="s">
        <v>323</v>
      </c>
      <c r="B7838" s="68" t="s">
        <v>469</v>
      </c>
      <c r="C7838" s="68" t="s">
        <v>271</v>
      </c>
      <c r="D7838" s="68" t="s">
        <v>531</v>
      </c>
      <c r="E7838" s="68" t="s">
        <v>360</v>
      </c>
      <c r="F7838" s="68" t="s">
        <v>77</v>
      </c>
      <c r="G7838" s="68" t="s">
        <v>273</v>
      </c>
      <c r="H7838" s="68" t="s">
        <v>491</v>
      </c>
      <c r="I7838" s="65">
        <v>96</v>
      </c>
      <c r="J7838" s="65">
        <v>418</v>
      </c>
      <c r="K7838" s="65" t="s">
        <v>429</v>
      </c>
    </row>
    <row r="7839" spans="1:11" ht="12.75" customHeight="1">
      <c r="A7839" s="68" t="s">
        <v>323</v>
      </c>
      <c r="B7839" s="68" t="s">
        <v>469</v>
      </c>
      <c r="C7839" s="68" t="s">
        <v>271</v>
      </c>
      <c r="D7839" s="68" t="s">
        <v>531</v>
      </c>
      <c r="E7839" s="68" t="s">
        <v>360</v>
      </c>
      <c r="F7839" s="68" t="s">
        <v>77</v>
      </c>
      <c r="G7839" s="68" t="s">
        <v>273</v>
      </c>
      <c r="H7839" s="68" t="s">
        <v>369</v>
      </c>
      <c r="I7839" s="65">
        <v>45</v>
      </c>
      <c r="J7839" s="65">
        <v>418</v>
      </c>
      <c r="K7839" s="65" t="s">
        <v>429</v>
      </c>
    </row>
    <row r="7840" spans="1:11" ht="12.75" customHeight="1">
      <c r="A7840" s="68" t="s">
        <v>323</v>
      </c>
      <c r="B7840" s="68" t="s">
        <v>469</v>
      </c>
      <c r="C7840" s="68" t="s">
        <v>271</v>
      </c>
      <c r="D7840" s="68" t="s">
        <v>531</v>
      </c>
      <c r="E7840" s="68" t="s">
        <v>360</v>
      </c>
      <c r="F7840" s="68" t="s">
        <v>77</v>
      </c>
      <c r="G7840" s="68" t="s">
        <v>273</v>
      </c>
      <c r="H7840" s="68" t="s">
        <v>638</v>
      </c>
      <c r="I7840" s="65">
        <v>33</v>
      </c>
      <c r="J7840" s="65">
        <v>418</v>
      </c>
      <c r="K7840" s="65" t="s">
        <v>429</v>
      </c>
    </row>
    <row r="7841" spans="1:11" ht="12.75" customHeight="1">
      <c r="A7841" s="68" t="s">
        <v>323</v>
      </c>
      <c r="B7841" s="68" t="s">
        <v>469</v>
      </c>
      <c r="C7841" s="68" t="s">
        <v>271</v>
      </c>
      <c r="D7841" s="68" t="s">
        <v>531</v>
      </c>
      <c r="E7841" s="68" t="s">
        <v>360</v>
      </c>
      <c r="F7841" s="68" t="s">
        <v>77</v>
      </c>
      <c r="G7841" s="68" t="s">
        <v>273</v>
      </c>
      <c r="H7841" s="68" t="s">
        <v>369</v>
      </c>
      <c r="I7841" s="65">
        <v>4</v>
      </c>
      <c r="J7841" s="65">
        <v>406</v>
      </c>
      <c r="K7841" s="65" t="s">
        <v>497</v>
      </c>
    </row>
    <row r="7842" spans="1:11" ht="12.75" customHeight="1">
      <c r="A7842" s="68" t="s">
        <v>323</v>
      </c>
      <c r="B7842" s="68" t="s">
        <v>469</v>
      </c>
      <c r="C7842" s="68" t="s">
        <v>271</v>
      </c>
      <c r="D7842" s="68" t="s">
        <v>531</v>
      </c>
      <c r="E7842" s="68" t="s">
        <v>360</v>
      </c>
      <c r="F7842" s="68" t="s">
        <v>77</v>
      </c>
      <c r="G7842" s="68" t="s">
        <v>273</v>
      </c>
      <c r="H7842" s="68" t="s">
        <v>638</v>
      </c>
      <c r="I7842" s="65">
        <v>7</v>
      </c>
      <c r="J7842" s="65">
        <v>406</v>
      </c>
      <c r="K7842" s="65" t="s">
        <v>497</v>
      </c>
    </row>
    <row r="7843" spans="1:11" ht="12.75" customHeight="1">
      <c r="A7843" s="68" t="s">
        <v>323</v>
      </c>
      <c r="B7843" s="68" t="s">
        <v>469</v>
      </c>
      <c r="C7843" s="68" t="s">
        <v>271</v>
      </c>
      <c r="D7843" s="68" t="s">
        <v>531</v>
      </c>
      <c r="E7843" s="68" t="s">
        <v>360</v>
      </c>
      <c r="F7843" s="68" t="s">
        <v>77</v>
      </c>
      <c r="G7843" s="68" t="s">
        <v>273</v>
      </c>
      <c r="H7843" s="68" t="s">
        <v>366</v>
      </c>
      <c r="I7843" s="65">
        <v>4</v>
      </c>
      <c r="J7843" s="65">
        <v>604</v>
      </c>
      <c r="K7843" s="65" t="s">
        <v>280</v>
      </c>
    </row>
    <row r="7844" spans="1:11" ht="12.75" customHeight="1">
      <c r="A7844" s="68" t="s">
        <v>323</v>
      </c>
      <c r="B7844" s="68" t="s">
        <v>469</v>
      </c>
      <c r="C7844" s="68" t="s">
        <v>271</v>
      </c>
      <c r="D7844" s="68" t="s">
        <v>531</v>
      </c>
      <c r="E7844" s="68" t="s">
        <v>360</v>
      </c>
      <c r="F7844" s="68" t="s">
        <v>77</v>
      </c>
      <c r="G7844" s="68" t="s">
        <v>273</v>
      </c>
      <c r="H7844" s="68" t="s">
        <v>367</v>
      </c>
      <c r="I7844" s="65">
        <v>40</v>
      </c>
      <c r="J7844" s="65">
        <v>604</v>
      </c>
      <c r="K7844" s="65" t="s">
        <v>280</v>
      </c>
    </row>
    <row r="7845" spans="1:11" ht="12.75" customHeight="1">
      <c r="A7845" s="68" t="s">
        <v>323</v>
      </c>
      <c r="B7845" s="68" t="s">
        <v>469</v>
      </c>
      <c r="C7845" s="68" t="s">
        <v>271</v>
      </c>
      <c r="D7845" s="68" t="s">
        <v>531</v>
      </c>
      <c r="E7845" s="68" t="s">
        <v>360</v>
      </c>
      <c r="F7845" s="68" t="s">
        <v>77</v>
      </c>
      <c r="G7845" s="68" t="s">
        <v>273</v>
      </c>
      <c r="H7845" s="68" t="s">
        <v>247</v>
      </c>
      <c r="I7845" s="65">
        <v>20</v>
      </c>
      <c r="J7845" s="65">
        <v>604</v>
      </c>
      <c r="K7845" s="65" t="s">
        <v>280</v>
      </c>
    </row>
    <row r="7846" spans="1:11" ht="12.75" customHeight="1">
      <c r="A7846" s="68" t="s">
        <v>323</v>
      </c>
      <c r="B7846" s="68" t="s">
        <v>469</v>
      </c>
      <c r="C7846" s="68" t="s">
        <v>271</v>
      </c>
      <c r="D7846" s="68" t="s">
        <v>531</v>
      </c>
      <c r="E7846" s="68" t="s">
        <v>360</v>
      </c>
      <c r="F7846" s="68" t="s">
        <v>77</v>
      </c>
      <c r="G7846" s="68" t="s">
        <v>273</v>
      </c>
      <c r="H7846" s="68" t="s">
        <v>375</v>
      </c>
      <c r="I7846" s="65">
        <v>26</v>
      </c>
      <c r="J7846" s="65">
        <v>604</v>
      </c>
      <c r="K7846" s="65" t="s">
        <v>280</v>
      </c>
    </row>
    <row r="7847" spans="1:11" ht="12.75" customHeight="1">
      <c r="A7847" s="68" t="s">
        <v>323</v>
      </c>
      <c r="B7847" s="68" t="s">
        <v>469</v>
      </c>
      <c r="C7847" s="68" t="s">
        <v>271</v>
      </c>
      <c r="D7847" s="68" t="s">
        <v>531</v>
      </c>
      <c r="E7847" s="68" t="s">
        <v>360</v>
      </c>
      <c r="F7847" s="68" t="s">
        <v>77</v>
      </c>
      <c r="G7847" s="68" t="s">
        <v>273</v>
      </c>
      <c r="H7847" s="68" t="s">
        <v>368</v>
      </c>
      <c r="I7847" s="65">
        <v>38</v>
      </c>
      <c r="J7847" s="65">
        <v>604</v>
      </c>
      <c r="K7847" s="65" t="s">
        <v>280</v>
      </c>
    </row>
    <row r="7848" spans="1:11" ht="12.75" customHeight="1">
      <c r="A7848" s="68" t="s">
        <v>323</v>
      </c>
      <c r="B7848" s="68" t="s">
        <v>469</v>
      </c>
      <c r="C7848" s="68" t="s">
        <v>271</v>
      </c>
      <c r="D7848" s="68" t="s">
        <v>531</v>
      </c>
      <c r="E7848" s="68" t="s">
        <v>360</v>
      </c>
      <c r="F7848" s="68" t="s">
        <v>77</v>
      </c>
      <c r="G7848" s="68" t="s">
        <v>273</v>
      </c>
      <c r="H7848" s="68" t="s">
        <v>491</v>
      </c>
      <c r="I7848" s="65">
        <v>36</v>
      </c>
      <c r="J7848" s="65">
        <v>604</v>
      </c>
      <c r="K7848" s="65" t="s">
        <v>280</v>
      </c>
    </row>
    <row r="7849" spans="1:11" ht="12.75" customHeight="1">
      <c r="A7849" s="68" t="s">
        <v>323</v>
      </c>
      <c r="B7849" s="68" t="s">
        <v>469</v>
      </c>
      <c r="C7849" s="68" t="s">
        <v>271</v>
      </c>
      <c r="D7849" s="68" t="s">
        <v>531</v>
      </c>
      <c r="E7849" s="68" t="s">
        <v>360</v>
      </c>
      <c r="F7849" s="68" t="s">
        <v>77</v>
      </c>
      <c r="G7849" s="68" t="s">
        <v>273</v>
      </c>
      <c r="H7849" s="68" t="s">
        <v>369</v>
      </c>
      <c r="I7849" s="65">
        <v>23</v>
      </c>
      <c r="J7849" s="65">
        <v>604</v>
      </c>
      <c r="K7849" s="65" t="s">
        <v>280</v>
      </c>
    </row>
    <row r="7850" spans="1:11" ht="12.75" customHeight="1">
      <c r="A7850" s="68" t="s">
        <v>323</v>
      </c>
      <c r="B7850" s="68" t="s">
        <v>469</v>
      </c>
      <c r="C7850" s="68" t="s">
        <v>271</v>
      </c>
      <c r="D7850" s="68" t="s">
        <v>531</v>
      </c>
      <c r="E7850" s="68" t="s">
        <v>360</v>
      </c>
      <c r="F7850" s="68" t="s">
        <v>77</v>
      </c>
      <c r="G7850" s="68" t="s">
        <v>273</v>
      </c>
      <c r="H7850" s="68" t="s">
        <v>638</v>
      </c>
      <c r="I7850" s="65">
        <v>37</v>
      </c>
      <c r="J7850" s="65">
        <v>604</v>
      </c>
      <c r="K7850" s="65" t="s">
        <v>280</v>
      </c>
    </row>
    <row r="7851" spans="1:11" ht="12.75" customHeight="1">
      <c r="A7851" s="68" t="s">
        <v>323</v>
      </c>
      <c r="B7851" s="68" t="s">
        <v>469</v>
      </c>
      <c r="C7851" s="68" t="s">
        <v>271</v>
      </c>
      <c r="D7851" s="68" t="s">
        <v>531</v>
      </c>
      <c r="E7851" s="68" t="s">
        <v>360</v>
      </c>
      <c r="F7851" s="68" t="s">
        <v>77</v>
      </c>
      <c r="G7851" s="68" t="s">
        <v>273</v>
      </c>
      <c r="H7851" s="68" t="s">
        <v>366</v>
      </c>
      <c r="I7851" s="65">
        <v>7</v>
      </c>
      <c r="J7851" s="65">
        <v>411</v>
      </c>
      <c r="K7851" s="65" t="s">
        <v>498</v>
      </c>
    </row>
    <row r="7852" spans="1:11" ht="12.75" customHeight="1">
      <c r="A7852" s="68" t="s">
        <v>323</v>
      </c>
      <c r="B7852" s="68" t="s">
        <v>469</v>
      </c>
      <c r="C7852" s="68" t="s">
        <v>271</v>
      </c>
      <c r="D7852" s="68" t="s">
        <v>531</v>
      </c>
      <c r="E7852" s="68" t="s">
        <v>360</v>
      </c>
      <c r="F7852" s="68" t="s">
        <v>77</v>
      </c>
      <c r="G7852" s="68" t="s">
        <v>273</v>
      </c>
      <c r="H7852" s="68" t="s">
        <v>367</v>
      </c>
      <c r="I7852" s="65">
        <v>210</v>
      </c>
      <c r="J7852" s="65">
        <v>411</v>
      </c>
      <c r="K7852" s="65" t="s">
        <v>498</v>
      </c>
    </row>
    <row r="7853" spans="1:11" ht="12.75" customHeight="1">
      <c r="A7853" s="68" t="s">
        <v>323</v>
      </c>
      <c r="B7853" s="68" t="s">
        <v>469</v>
      </c>
      <c r="C7853" s="68" t="s">
        <v>271</v>
      </c>
      <c r="D7853" s="68" t="s">
        <v>531</v>
      </c>
      <c r="E7853" s="68" t="s">
        <v>360</v>
      </c>
      <c r="F7853" s="68" t="s">
        <v>77</v>
      </c>
      <c r="G7853" s="68" t="s">
        <v>273</v>
      </c>
      <c r="H7853" s="68" t="s">
        <v>247</v>
      </c>
      <c r="I7853" s="65">
        <v>177</v>
      </c>
      <c r="J7853" s="65">
        <v>411</v>
      </c>
      <c r="K7853" s="65" t="s">
        <v>498</v>
      </c>
    </row>
    <row r="7854" spans="1:11" ht="12.75" customHeight="1">
      <c r="A7854" s="68" t="s">
        <v>323</v>
      </c>
      <c r="B7854" s="68" t="s">
        <v>469</v>
      </c>
      <c r="C7854" s="68" t="s">
        <v>271</v>
      </c>
      <c r="D7854" s="68" t="s">
        <v>531</v>
      </c>
      <c r="E7854" s="68" t="s">
        <v>360</v>
      </c>
      <c r="F7854" s="68" t="s">
        <v>77</v>
      </c>
      <c r="G7854" s="68" t="s">
        <v>273</v>
      </c>
      <c r="H7854" s="68" t="s">
        <v>375</v>
      </c>
      <c r="I7854" s="65">
        <v>138</v>
      </c>
      <c r="J7854" s="65">
        <v>411</v>
      </c>
      <c r="K7854" s="65" t="s">
        <v>498</v>
      </c>
    </row>
    <row r="7855" spans="1:11" ht="12.75" customHeight="1">
      <c r="A7855" s="68" t="s">
        <v>323</v>
      </c>
      <c r="B7855" s="68" t="s">
        <v>469</v>
      </c>
      <c r="C7855" s="68" t="s">
        <v>271</v>
      </c>
      <c r="D7855" s="68" t="s">
        <v>531</v>
      </c>
      <c r="E7855" s="68" t="s">
        <v>360</v>
      </c>
      <c r="F7855" s="68" t="s">
        <v>77</v>
      </c>
      <c r="G7855" s="68" t="s">
        <v>273</v>
      </c>
      <c r="H7855" s="68" t="s">
        <v>368</v>
      </c>
      <c r="I7855" s="65">
        <v>182</v>
      </c>
      <c r="J7855" s="65">
        <v>411</v>
      </c>
      <c r="K7855" s="65" t="s">
        <v>498</v>
      </c>
    </row>
    <row r="7856" spans="1:11" ht="12.75" customHeight="1">
      <c r="A7856" s="68" t="s">
        <v>323</v>
      </c>
      <c r="B7856" s="68" t="s">
        <v>469</v>
      </c>
      <c r="C7856" s="68" t="s">
        <v>271</v>
      </c>
      <c r="D7856" s="68" t="s">
        <v>531</v>
      </c>
      <c r="E7856" s="68" t="s">
        <v>360</v>
      </c>
      <c r="F7856" s="68" t="s">
        <v>77</v>
      </c>
      <c r="G7856" s="68" t="s">
        <v>273</v>
      </c>
      <c r="H7856" s="68" t="s">
        <v>491</v>
      </c>
      <c r="I7856" s="65">
        <v>156</v>
      </c>
      <c r="J7856" s="65">
        <v>411</v>
      </c>
      <c r="K7856" s="65" t="s">
        <v>498</v>
      </c>
    </row>
    <row r="7857" spans="1:11" ht="12.75" customHeight="1">
      <c r="A7857" s="68" t="s">
        <v>323</v>
      </c>
      <c r="B7857" s="68" t="s">
        <v>469</v>
      </c>
      <c r="C7857" s="68" t="s">
        <v>271</v>
      </c>
      <c r="D7857" s="68" t="s">
        <v>531</v>
      </c>
      <c r="E7857" s="68" t="s">
        <v>360</v>
      </c>
      <c r="F7857" s="68" t="s">
        <v>77</v>
      </c>
      <c r="G7857" s="68" t="s">
        <v>273</v>
      </c>
      <c r="H7857" s="68" t="s">
        <v>369</v>
      </c>
      <c r="I7857" s="65">
        <v>141</v>
      </c>
      <c r="J7857" s="65">
        <v>411</v>
      </c>
      <c r="K7857" s="65" t="s">
        <v>498</v>
      </c>
    </row>
    <row r="7858" spans="1:11" ht="12.75" customHeight="1">
      <c r="A7858" s="68" t="s">
        <v>323</v>
      </c>
      <c r="B7858" s="68" t="s">
        <v>469</v>
      </c>
      <c r="C7858" s="68" t="s">
        <v>271</v>
      </c>
      <c r="D7858" s="68" t="s">
        <v>531</v>
      </c>
      <c r="E7858" s="68" t="s">
        <v>360</v>
      </c>
      <c r="F7858" s="68" t="s">
        <v>77</v>
      </c>
      <c r="G7858" s="68" t="s">
        <v>273</v>
      </c>
      <c r="H7858" s="68" t="s">
        <v>638</v>
      </c>
      <c r="I7858" s="65">
        <v>126</v>
      </c>
      <c r="J7858" s="65">
        <v>411</v>
      </c>
      <c r="K7858" s="65" t="s">
        <v>498</v>
      </c>
    </row>
    <row r="7859" spans="1:11" ht="12.75" customHeight="1">
      <c r="A7859" s="68" t="s">
        <v>323</v>
      </c>
      <c r="B7859" s="68" t="s">
        <v>469</v>
      </c>
      <c r="C7859" s="68" t="s">
        <v>271</v>
      </c>
      <c r="D7859" s="68" t="s">
        <v>531</v>
      </c>
      <c r="E7859" s="68" t="s">
        <v>360</v>
      </c>
      <c r="F7859" s="68" t="s">
        <v>77</v>
      </c>
      <c r="G7859" s="68" t="s">
        <v>273</v>
      </c>
      <c r="H7859" s="68" t="s">
        <v>366</v>
      </c>
      <c r="I7859" s="65">
        <v>293</v>
      </c>
      <c r="J7859" s="65">
        <v>425</v>
      </c>
      <c r="K7859" s="65" t="s">
        <v>379</v>
      </c>
    </row>
    <row r="7860" spans="1:11" ht="12.75" customHeight="1">
      <c r="A7860" s="68" t="s">
        <v>323</v>
      </c>
      <c r="B7860" s="68" t="s">
        <v>469</v>
      </c>
      <c r="C7860" s="68" t="s">
        <v>271</v>
      </c>
      <c r="D7860" s="68" t="s">
        <v>531</v>
      </c>
      <c r="E7860" s="68" t="s">
        <v>360</v>
      </c>
      <c r="F7860" s="68" t="s">
        <v>77</v>
      </c>
      <c r="G7860" s="68" t="s">
        <v>273</v>
      </c>
      <c r="H7860" s="68" t="s">
        <v>367</v>
      </c>
      <c r="I7860" s="65">
        <v>957</v>
      </c>
      <c r="J7860" s="65">
        <v>425</v>
      </c>
      <c r="K7860" s="65" t="s">
        <v>379</v>
      </c>
    </row>
    <row r="7861" spans="1:11" ht="12.75" customHeight="1">
      <c r="A7861" s="68" t="s">
        <v>323</v>
      </c>
      <c r="B7861" s="68" t="s">
        <v>469</v>
      </c>
      <c r="C7861" s="68" t="s">
        <v>271</v>
      </c>
      <c r="D7861" s="68" t="s">
        <v>531</v>
      </c>
      <c r="E7861" s="68" t="s">
        <v>360</v>
      </c>
      <c r="F7861" s="68" t="s">
        <v>77</v>
      </c>
      <c r="G7861" s="68" t="s">
        <v>273</v>
      </c>
      <c r="H7861" s="68" t="s">
        <v>247</v>
      </c>
      <c r="I7861" s="65">
        <v>766</v>
      </c>
      <c r="J7861" s="65">
        <v>425</v>
      </c>
      <c r="K7861" s="65" t="s">
        <v>379</v>
      </c>
    </row>
    <row r="7862" spans="1:11" ht="12.75" customHeight="1">
      <c r="A7862" s="68" t="s">
        <v>323</v>
      </c>
      <c r="B7862" s="68" t="s">
        <v>469</v>
      </c>
      <c r="C7862" s="68" t="s">
        <v>271</v>
      </c>
      <c r="D7862" s="68" t="s">
        <v>531</v>
      </c>
      <c r="E7862" s="68" t="s">
        <v>360</v>
      </c>
      <c r="F7862" s="68" t="s">
        <v>77</v>
      </c>
      <c r="G7862" s="68" t="s">
        <v>273</v>
      </c>
      <c r="H7862" s="68" t="s">
        <v>375</v>
      </c>
      <c r="I7862" s="65">
        <v>850</v>
      </c>
      <c r="J7862" s="65">
        <v>425</v>
      </c>
      <c r="K7862" s="65" t="s">
        <v>379</v>
      </c>
    </row>
    <row r="7863" spans="1:11" ht="12.75" customHeight="1">
      <c r="A7863" s="68" t="s">
        <v>323</v>
      </c>
      <c r="B7863" s="68" t="s">
        <v>469</v>
      </c>
      <c r="C7863" s="68" t="s">
        <v>271</v>
      </c>
      <c r="D7863" s="68" t="s">
        <v>531</v>
      </c>
      <c r="E7863" s="68" t="s">
        <v>360</v>
      </c>
      <c r="F7863" s="68" t="s">
        <v>77</v>
      </c>
      <c r="G7863" s="68" t="s">
        <v>273</v>
      </c>
      <c r="H7863" s="68" t="s">
        <v>368</v>
      </c>
      <c r="I7863" s="65">
        <v>940</v>
      </c>
      <c r="J7863" s="65">
        <v>425</v>
      </c>
      <c r="K7863" s="65" t="s">
        <v>379</v>
      </c>
    </row>
    <row r="7864" spans="1:11" ht="12.75" customHeight="1">
      <c r="A7864" s="68" t="s">
        <v>323</v>
      </c>
      <c r="B7864" s="68" t="s">
        <v>469</v>
      </c>
      <c r="C7864" s="68" t="s">
        <v>271</v>
      </c>
      <c r="D7864" s="68" t="s">
        <v>531</v>
      </c>
      <c r="E7864" s="68" t="s">
        <v>360</v>
      </c>
      <c r="F7864" s="68" t="s">
        <v>77</v>
      </c>
      <c r="G7864" s="68" t="s">
        <v>273</v>
      </c>
      <c r="H7864" s="68" t="s">
        <v>491</v>
      </c>
      <c r="I7864" s="65">
        <v>883</v>
      </c>
      <c r="J7864" s="65">
        <v>425</v>
      </c>
      <c r="K7864" s="65" t="s">
        <v>379</v>
      </c>
    </row>
    <row r="7865" spans="1:11" ht="12.75" customHeight="1">
      <c r="A7865" s="68" t="s">
        <v>323</v>
      </c>
      <c r="B7865" s="68" t="s">
        <v>469</v>
      </c>
      <c r="C7865" s="68" t="s">
        <v>271</v>
      </c>
      <c r="D7865" s="68" t="s">
        <v>531</v>
      </c>
      <c r="E7865" s="68" t="s">
        <v>360</v>
      </c>
      <c r="F7865" s="68" t="s">
        <v>77</v>
      </c>
      <c r="G7865" s="68" t="s">
        <v>273</v>
      </c>
      <c r="H7865" s="68" t="s">
        <v>369</v>
      </c>
      <c r="I7865" s="65">
        <v>574</v>
      </c>
      <c r="J7865" s="65">
        <v>425</v>
      </c>
      <c r="K7865" s="65" t="s">
        <v>379</v>
      </c>
    </row>
    <row r="7866" spans="1:11" ht="12.75" customHeight="1">
      <c r="A7866" s="68" t="s">
        <v>323</v>
      </c>
      <c r="B7866" s="68" t="s">
        <v>469</v>
      </c>
      <c r="C7866" s="68" t="s">
        <v>271</v>
      </c>
      <c r="D7866" s="68" t="s">
        <v>531</v>
      </c>
      <c r="E7866" s="68" t="s">
        <v>360</v>
      </c>
      <c r="F7866" s="68" t="s">
        <v>77</v>
      </c>
      <c r="G7866" s="68" t="s">
        <v>273</v>
      </c>
      <c r="H7866" s="68" t="s">
        <v>638</v>
      </c>
      <c r="I7866" s="65">
        <v>500</v>
      </c>
      <c r="J7866" s="65">
        <v>425</v>
      </c>
      <c r="K7866" s="65" t="s">
        <v>379</v>
      </c>
    </row>
    <row r="7867" spans="1:11" ht="12.75" customHeight="1">
      <c r="A7867" s="68" t="s">
        <v>323</v>
      </c>
      <c r="B7867" s="68" t="s">
        <v>469</v>
      </c>
      <c r="C7867" s="68" t="s">
        <v>271</v>
      </c>
      <c r="D7867" s="68" t="s">
        <v>531</v>
      </c>
      <c r="E7867" s="68" t="s">
        <v>360</v>
      </c>
      <c r="F7867" s="68" t="s">
        <v>77</v>
      </c>
      <c r="G7867" s="68" t="s">
        <v>273</v>
      </c>
      <c r="H7867" s="68" t="s">
        <v>366</v>
      </c>
      <c r="I7867" s="65">
        <v>84</v>
      </c>
      <c r="J7867" s="65">
        <v>429</v>
      </c>
      <c r="K7867" s="65" t="s">
        <v>380</v>
      </c>
    </row>
    <row r="7868" spans="1:11" ht="12.75" customHeight="1">
      <c r="A7868" s="68" t="s">
        <v>323</v>
      </c>
      <c r="B7868" s="68" t="s">
        <v>469</v>
      </c>
      <c r="C7868" s="68" t="s">
        <v>271</v>
      </c>
      <c r="D7868" s="68" t="s">
        <v>531</v>
      </c>
      <c r="E7868" s="68" t="s">
        <v>360</v>
      </c>
      <c r="F7868" s="68" t="s">
        <v>77</v>
      </c>
      <c r="G7868" s="68" t="s">
        <v>273</v>
      </c>
      <c r="H7868" s="68" t="s">
        <v>367</v>
      </c>
      <c r="I7868" s="65">
        <v>225</v>
      </c>
      <c r="J7868" s="65">
        <v>429</v>
      </c>
      <c r="K7868" s="65" t="s">
        <v>380</v>
      </c>
    </row>
    <row r="7869" spans="1:11" ht="12.75" customHeight="1">
      <c r="A7869" s="68" t="s">
        <v>323</v>
      </c>
      <c r="B7869" s="68" t="s">
        <v>469</v>
      </c>
      <c r="C7869" s="68" t="s">
        <v>271</v>
      </c>
      <c r="D7869" s="68" t="s">
        <v>531</v>
      </c>
      <c r="E7869" s="68" t="s">
        <v>360</v>
      </c>
      <c r="F7869" s="68" t="s">
        <v>77</v>
      </c>
      <c r="G7869" s="68" t="s">
        <v>273</v>
      </c>
      <c r="H7869" s="68" t="s">
        <v>247</v>
      </c>
      <c r="I7869" s="65">
        <v>392</v>
      </c>
      <c r="J7869" s="65">
        <v>429</v>
      </c>
      <c r="K7869" s="65" t="s">
        <v>380</v>
      </c>
    </row>
    <row r="7870" spans="1:11" ht="12.75" customHeight="1">
      <c r="A7870" s="68" t="s">
        <v>323</v>
      </c>
      <c r="B7870" s="68" t="s">
        <v>469</v>
      </c>
      <c r="C7870" s="68" t="s">
        <v>271</v>
      </c>
      <c r="D7870" s="68" t="s">
        <v>531</v>
      </c>
      <c r="E7870" s="68" t="s">
        <v>360</v>
      </c>
      <c r="F7870" s="68" t="s">
        <v>77</v>
      </c>
      <c r="G7870" s="68" t="s">
        <v>273</v>
      </c>
      <c r="H7870" s="68" t="s">
        <v>375</v>
      </c>
      <c r="I7870" s="65">
        <v>363</v>
      </c>
      <c r="J7870" s="65">
        <v>429</v>
      </c>
      <c r="K7870" s="65" t="s">
        <v>380</v>
      </c>
    </row>
    <row r="7871" spans="1:11" ht="12.75" customHeight="1">
      <c r="A7871" s="68" t="s">
        <v>323</v>
      </c>
      <c r="B7871" s="68" t="s">
        <v>469</v>
      </c>
      <c r="C7871" s="68" t="s">
        <v>271</v>
      </c>
      <c r="D7871" s="68" t="s">
        <v>531</v>
      </c>
      <c r="E7871" s="68" t="s">
        <v>360</v>
      </c>
      <c r="F7871" s="68" t="s">
        <v>77</v>
      </c>
      <c r="G7871" s="68" t="s">
        <v>273</v>
      </c>
      <c r="H7871" s="68" t="s">
        <v>368</v>
      </c>
      <c r="I7871" s="65">
        <v>145</v>
      </c>
      <c r="J7871" s="65">
        <v>429</v>
      </c>
      <c r="K7871" s="65" t="s">
        <v>380</v>
      </c>
    </row>
    <row r="7872" spans="1:11" ht="12.75" customHeight="1">
      <c r="A7872" s="68" t="s">
        <v>323</v>
      </c>
      <c r="B7872" s="68" t="s">
        <v>469</v>
      </c>
      <c r="C7872" s="68" t="s">
        <v>271</v>
      </c>
      <c r="D7872" s="68" t="s">
        <v>531</v>
      </c>
      <c r="E7872" s="68" t="s">
        <v>360</v>
      </c>
      <c r="F7872" s="68" t="s">
        <v>77</v>
      </c>
      <c r="G7872" s="68" t="s">
        <v>273</v>
      </c>
      <c r="H7872" s="68" t="s">
        <v>491</v>
      </c>
      <c r="I7872" s="65">
        <v>70</v>
      </c>
      <c r="J7872" s="65">
        <v>429</v>
      </c>
      <c r="K7872" s="65" t="s">
        <v>380</v>
      </c>
    </row>
    <row r="7873" spans="1:11" ht="12.75" customHeight="1">
      <c r="A7873" s="68" t="s">
        <v>323</v>
      </c>
      <c r="B7873" s="68" t="s">
        <v>469</v>
      </c>
      <c r="C7873" s="68" t="s">
        <v>271</v>
      </c>
      <c r="D7873" s="68" t="s">
        <v>531</v>
      </c>
      <c r="E7873" s="68" t="s">
        <v>360</v>
      </c>
      <c r="F7873" s="68" t="s">
        <v>77</v>
      </c>
      <c r="G7873" s="68" t="s">
        <v>273</v>
      </c>
      <c r="H7873" s="68" t="s">
        <v>369</v>
      </c>
      <c r="I7873" s="65">
        <v>37</v>
      </c>
      <c r="J7873" s="65">
        <v>429</v>
      </c>
      <c r="K7873" s="65" t="s">
        <v>380</v>
      </c>
    </row>
    <row r="7874" spans="1:11" ht="12.75" customHeight="1">
      <c r="A7874" s="68" t="s">
        <v>323</v>
      </c>
      <c r="B7874" s="68" t="s">
        <v>469</v>
      </c>
      <c r="C7874" s="68" t="s">
        <v>271</v>
      </c>
      <c r="D7874" s="68" t="s">
        <v>531</v>
      </c>
      <c r="E7874" s="68" t="s">
        <v>360</v>
      </c>
      <c r="F7874" s="68" t="s">
        <v>77</v>
      </c>
      <c r="G7874" s="68" t="s">
        <v>273</v>
      </c>
      <c r="H7874" s="68" t="s">
        <v>638</v>
      </c>
      <c r="I7874" s="65">
        <v>50</v>
      </c>
      <c r="J7874" s="65">
        <v>429</v>
      </c>
      <c r="K7874" s="65" t="s">
        <v>380</v>
      </c>
    </row>
    <row r="7875" spans="1:11" ht="12.75" customHeight="1">
      <c r="A7875" s="68" t="s">
        <v>323</v>
      </c>
      <c r="B7875" s="68" t="s">
        <v>469</v>
      </c>
      <c r="C7875" s="68" t="s">
        <v>271</v>
      </c>
      <c r="D7875" s="68" t="s">
        <v>531</v>
      </c>
      <c r="E7875" s="68" t="s">
        <v>360</v>
      </c>
      <c r="F7875" s="68" t="s">
        <v>77</v>
      </c>
      <c r="G7875" s="68" t="s">
        <v>273</v>
      </c>
      <c r="H7875" s="68" t="s">
        <v>366</v>
      </c>
      <c r="I7875" s="65">
        <v>25</v>
      </c>
      <c r="J7875" s="65">
        <v>409</v>
      </c>
      <c r="K7875" s="65" t="s">
        <v>281</v>
      </c>
    </row>
    <row r="7876" spans="1:11" ht="12.75" customHeight="1">
      <c r="A7876" s="68" t="s">
        <v>323</v>
      </c>
      <c r="B7876" s="68" t="s">
        <v>469</v>
      </c>
      <c r="C7876" s="68" t="s">
        <v>271</v>
      </c>
      <c r="D7876" s="68" t="s">
        <v>531</v>
      </c>
      <c r="E7876" s="68" t="s">
        <v>360</v>
      </c>
      <c r="F7876" s="68" t="s">
        <v>77</v>
      </c>
      <c r="G7876" s="68" t="s">
        <v>273</v>
      </c>
      <c r="H7876" s="68" t="s">
        <v>367</v>
      </c>
      <c r="I7876" s="65">
        <v>75</v>
      </c>
      <c r="J7876" s="65">
        <v>409</v>
      </c>
      <c r="K7876" s="65" t="s">
        <v>281</v>
      </c>
    </row>
    <row r="7877" spans="1:11" ht="12.75" customHeight="1">
      <c r="A7877" s="68" t="s">
        <v>323</v>
      </c>
      <c r="B7877" s="68" t="s">
        <v>469</v>
      </c>
      <c r="C7877" s="68" t="s">
        <v>271</v>
      </c>
      <c r="D7877" s="68" t="s">
        <v>531</v>
      </c>
      <c r="E7877" s="68" t="s">
        <v>360</v>
      </c>
      <c r="F7877" s="68" t="s">
        <v>77</v>
      </c>
      <c r="G7877" s="68" t="s">
        <v>273</v>
      </c>
      <c r="H7877" s="68" t="s">
        <v>247</v>
      </c>
      <c r="I7877" s="65">
        <v>59</v>
      </c>
      <c r="J7877" s="65">
        <v>409</v>
      </c>
      <c r="K7877" s="65" t="s">
        <v>281</v>
      </c>
    </row>
    <row r="7878" spans="1:11" ht="12.75" customHeight="1">
      <c r="A7878" s="68" t="s">
        <v>323</v>
      </c>
      <c r="B7878" s="68" t="s">
        <v>469</v>
      </c>
      <c r="C7878" s="68" t="s">
        <v>271</v>
      </c>
      <c r="D7878" s="68" t="s">
        <v>531</v>
      </c>
      <c r="E7878" s="68" t="s">
        <v>360</v>
      </c>
      <c r="F7878" s="68" t="s">
        <v>77</v>
      </c>
      <c r="G7878" s="68" t="s">
        <v>273</v>
      </c>
      <c r="H7878" s="68" t="s">
        <v>375</v>
      </c>
      <c r="I7878" s="65">
        <v>100</v>
      </c>
      <c r="J7878" s="65">
        <v>409</v>
      </c>
      <c r="K7878" s="65" t="s">
        <v>281</v>
      </c>
    </row>
    <row r="7879" spans="1:11" ht="12.75" customHeight="1">
      <c r="A7879" s="68" t="s">
        <v>323</v>
      </c>
      <c r="B7879" s="68" t="s">
        <v>469</v>
      </c>
      <c r="C7879" s="68" t="s">
        <v>271</v>
      </c>
      <c r="D7879" s="68" t="s">
        <v>531</v>
      </c>
      <c r="E7879" s="68" t="s">
        <v>360</v>
      </c>
      <c r="F7879" s="68" t="s">
        <v>77</v>
      </c>
      <c r="G7879" s="68" t="s">
        <v>273</v>
      </c>
      <c r="H7879" s="68" t="s">
        <v>368</v>
      </c>
      <c r="I7879" s="65">
        <v>110</v>
      </c>
      <c r="J7879" s="65">
        <v>409</v>
      </c>
      <c r="K7879" s="65" t="s">
        <v>281</v>
      </c>
    </row>
    <row r="7880" spans="1:11" ht="12.75" customHeight="1">
      <c r="A7880" s="68" t="s">
        <v>323</v>
      </c>
      <c r="B7880" s="68" t="s">
        <v>469</v>
      </c>
      <c r="C7880" s="68" t="s">
        <v>271</v>
      </c>
      <c r="D7880" s="68" t="s">
        <v>531</v>
      </c>
      <c r="E7880" s="68" t="s">
        <v>360</v>
      </c>
      <c r="F7880" s="68" t="s">
        <v>77</v>
      </c>
      <c r="G7880" s="68" t="s">
        <v>273</v>
      </c>
      <c r="H7880" s="68" t="s">
        <v>491</v>
      </c>
      <c r="I7880" s="65">
        <v>97</v>
      </c>
      <c r="J7880" s="65">
        <v>409</v>
      </c>
      <c r="K7880" s="65" t="s">
        <v>281</v>
      </c>
    </row>
    <row r="7881" spans="1:11" ht="12.75" customHeight="1">
      <c r="A7881" s="68" t="s">
        <v>323</v>
      </c>
      <c r="B7881" s="68" t="s">
        <v>469</v>
      </c>
      <c r="C7881" s="68" t="s">
        <v>271</v>
      </c>
      <c r="D7881" s="68" t="s">
        <v>531</v>
      </c>
      <c r="E7881" s="68" t="s">
        <v>360</v>
      </c>
      <c r="F7881" s="68" t="s">
        <v>77</v>
      </c>
      <c r="G7881" s="68" t="s">
        <v>273</v>
      </c>
      <c r="H7881" s="68" t="s">
        <v>369</v>
      </c>
      <c r="I7881" s="65">
        <v>66</v>
      </c>
      <c r="J7881" s="65">
        <v>409</v>
      </c>
      <c r="K7881" s="65" t="s">
        <v>281</v>
      </c>
    </row>
    <row r="7882" spans="1:11" ht="12.75" customHeight="1">
      <c r="A7882" s="68" t="s">
        <v>323</v>
      </c>
      <c r="B7882" s="68" t="s">
        <v>469</v>
      </c>
      <c r="C7882" s="68" t="s">
        <v>271</v>
      </c>
      <c r="D7882" s="68" t="s">
        <v>531</v>
      </c>
      <c r="E7882" s="68" t="s">
        <v>360</v>
      </c>
      <c r="F7882" s="68" t="s">
        <v>77</v>
      </c>
      <c r="G7882" s="68" t="s">
        <v>273</v>
      </c>
      <c r="H7882" s="68" t="s">
        <v>638</v>
      </c>
      <c r="I7882" s="65">
        <v>71</v>
      </c>
      <c r="J7882" s="65">
        <v>409</v>
      </c>
      <c r="K7882" s="65" t="s">
        <v>281</v>
      </c>
    </row>
    <row r="7883" spans="1:11" ht="12.75" customHeight="1">
      <c r="A7883" s="68" t="s">
        <v>323</v>
      </c>
      <c r="B7883" s="68" t="s">
        <v>469</v>
      </c>
      <c r="C7883" s="68" t="s">
        <v>271</v>
      </c>
      <c r="D7883" s="68" t="s">
        <v>531</v>
      </c>
      <c r="E7883" s="68" t="s">
        <v>360</v>
      </c>
      <c r="F7883" s="68" t="s">
        <v>77</v>
      </c>
      <c r="G7883" s="68" t="s">
        <v>273</v>
      </c>
      <c r="H7883" s="68" t="s">
        <v>366</v>
      </c>
      <c r="I7883" s="65">
        <v>235</v>
      </c>
      <c r="J7883" s="65">
        <v>423</v>
      </c>
      <c r="K7883" s="65" t="s">
        <v>381</v>
      </c>
    </row>
    <row r="7884" spans="1:11" ht="12.75" customHeight="1">
      <c r="A7884" s="68" t="s">
        <v>323</v>
      </c>
      <c r="B7884" s="68" t="s">
        <v>469</v>
      </c>
      <c r="C7884" s="68" t="s">
        <v>271</v>
      </c>
      <c r="D7884" s="68" t="s">
        <v>531</v>
      </c>
      <c r="E7884" s="68" t="s">
        <v>360</v>
      </c>
      <c r="F7884" s="68" t="s">
        <v>77</v>
      </c>
      <c r="G7884" s="68" t="s">
        <v>273</v>
      </c>
      <c r="H7884" s="68" t="s">
        <v>367</v>
      </c>
      <c r="I7884" s="65">
        <v>510</v>
      </c>
      <c r="J7884" s="65">
        <v>423</v>
      </c>
      <c r="K7884" s="65" t="s">
        <v>381</v>
      </c>
    </row>
    <row r="7885" spans="1:11" ht="12.75" customHeight="1">
      <c r="A7885" s="68" t="s">
        <v>323</v>
      </c>
      <c r="B7885" s="68" t="s">
        <v>469</v>
      </c>
      <c r="C7885" s="68" t="s">
        <v>271</v>
      </c>
      <c r="D7885" s="68" t="s">
        <v>531</v>
      </c>
      <c r="E7885" s="68" t="s">
        <v>360</v>
      </c>
      <c r="F7885" s="68" t="s">
        <v>77</v>
      </c>
      <c r="G7885" s="68" t="s">
        <v>273</v>
      </c>
      <c r="H7885" s="68" t="s">
        <v>247</v>
      </c>
      <c r="I7885" s="65">
        <v>265</v>
      </c>
      <c r="J7885" s="65">
        <v>423</v>
      </c>
      <c r="K7885" s="65" t="s">
        <v>381</v>
      </c>
    </row>
    <row r="7886" spans="1:11" ht="12.75" customHeight="1">
      <c r="A7886" s="68" t="s">
        <v>323</v>
      </c>
      <c r="B7886" s="68" t="s">
        <v>469</v>
      </c>
      <c r="C7886" s="68" t="s">
        <v>271</v>
      </c>
      <c r="D7886" s="68" t="s">
        <v>531</v>
      </c>
      <c r="E7886" s="68" t="s">
        <v>360</v>
      </c>
      <c r="F7886" s="68" t="s">
        <v>77</v>
      </c>
      <c r="G7886" s="68" t="s">
        <v>273</v>
      </c>
      <c r="H7886" s="68" t="s">
        <v>375</v>
      </c>
      <c r="I7886" s="65">
        <v>219</v>
      </c>
      <c r="J7886" s="65">
        <v>423</v>
      </c>
      <c r="K7886" s="65" t="s">
        <v>381</v>
      </c>
    </row>
    <row r="7887" spans="1:11" ht="12.75" customHeight="1">
      <c r="A7887" s="68" t="s">
        <v>323</v>
      </c>
      <c r="B7887" s="68" t="s">
        <v>469</v>
      </c>
      <c r="C7887" s="68" t="s">
        <v>271</v>
      </c>
      <c r="D7887" s="68" t="s">
        <v>531</v>
      </c>
      <c r="E7887" s="68" t="s">
        <v>360</v>
      </c>
      <c r="F7887" s="68" t="s">
        <v>77</v>
      </c>
      <c r="G7887" s="68" t="s">
        <v>273</v>
      </c>
      <c r="H7887" s="68" t="s">
        <v>368</v>
      </c>
      <c r="I7887" s="65">
        <v>271</v>
      </c>
      <c r="J7887" s="65">
        <v>423</v>
      </c>
      <c r="K7887" s="65" t="s">
        <v>381</v>
      </c>
    </row>
    <row r="7888" spans="1:11" ht="12.75" customHeight="1">
      <c r="A7888" s="68" t="s">
        <v>323</v>
      </c>
      <c r="B7888" s="68" t="s">
        <v>469</v>
      </c>
      <c r="C7888" s="68" t="s">
        <v>271</v>
      </c>
      <c r="D7888" s="68" t="s">
        <v>531</v>
      </c>
      <c r="E7888" s="68" t="s">
        <v>360</v>
      </c>
      <c r="F7888" s="68" t="s">
        <v>77</v>
      </c>
      <c r="G7888" s="68" t="s">
        <v>273</v>
      </c>
      <c r="H7888" s="68" t="s">
        <v>491</v>
      </c>
      <c r="I7888" s="65">
        <v>171</v>
      </c>
      <c r="J7888" s="65">
        <v>423</v>
      </c>
      <c r="K7888" s="65" t="s">
        <v>381</v>
      </c>
    </row>
    <row r="7889" spans="1:11" ht="12.75" customHeight="1">
      <c r="A7889" s="68" t="s">
        <v>323</v>
      </c>
      <c r="B7889" s="68" t="s">
        <v>469</v>
      </c>
      <c r="C7889" s="68" t="s">
        <v>271</v>
      </c>
      <c r="D7889" s="68" t="s">
        <v>531</v>
      </c>
      <c r="E7889" s="68" t="s">
        <v>360</v>
      </c>
      <c r="F7889" s="68" t="s">
        <v>77</v>
      </c>
      <c r="G7889" s="68" t="s">
        <v>273</v>
      </c>
      <c r="H7889" s="68" t="s">
        <v>369</v>
      </c>
      <c r="I7889" s="65">
        <v>120</v>
      </c>
      <c r="J7889" s="65">
        <v>423</v>
      </c>
      <c r="K7889" s="65" t="s">
        <v>381</v>
      </c>
    </row>
    <row r="7890" spans="1:11" ht="12.75" customHeight="1">
      <c r="A7890" s="68" t="s">
        <v>323</v>
      </c>
      <c r="B7890" s="68" t="s">
        <v>469</v>
      </c>
      <c r="C7890" s="68" t="s">
        <v>271</v>
      </c>
      <c r="D7890" s="68" t="s">
        <v>531</v>
      </c>
      <c r="E7890" s="68" t="s">
        <v>360</v>
      </c>
      <c r="F7890" s="68" t="s">
        <v>77</v>
      </c>
      <c r="G7890" s="68" t="s">
        <v>273</v>
      </c>
      <c r="H7890" s="68" t="s">
        <v>638</v>
      </c>
      <c r="I7890" s="65">
        <v>97</v>
      </c>
      <c r="J7890" s="65">
        <v>423</v>
      </c>
      <c r="K7890" s="65" t="s">
        <v>381</v>
      </c>
    </row>
    <row r="7891" spans="1:11" ht="12.75" customHeight="1">
      <c r="A7891" s="68" t="s">
        <v>323</v>
      </c>
      <c r="B7891" s="68" t="s">
        <v>469</v>
      </c>
      <c r="C7891" s="68" t="s">
        <v>271</v>
      </c>
      <c r="D7891" s="68" t="s">
        <v>531</v>
      </c>
      <c r="E7891" s="68" t="s">
        <v>360</v>
      </c>
      <c r="F7891" s="68" t="s">
        <v>77</v>
      </c>
      <c r="G7891" s="68" t="s">
        <v>273</v>
      </c>
      <c r="H7891" s="68" t="s">
        <v>366</v>
      </c>
      <c r="I7891" s="65">
        <v>241</v>
      </c>
      <c r="J7891" s="65">
        <v>420</v>
      </c>
      <c r="K7891" s="65" t="s">
        <v>274</v>
      </c>
    </row>
    <row r="7892" spans="1:11" ht="12.75" customHeight="1">
      <c r="A7892" s="68" t="s">
        <v>323</v>
      </c>
      <c r="B7892" s="68" t="s">
        <v>469</v>
      </c>
      <c r="C7892" s="68" t="s">
        <v>271</v>
      </c>
      <c r="D7892" s="68" t="s">
        <v>531</v>
      </c>
      <c r="E7892" s="68" t="s">
        <v>360</v>
      </c>
      <c r="F7892" s="68" t="s">
        <v>77</v>
      </c>
      <c r="G7892" s="68" t="s">
        <v>273</v>
      </c>
      <c r="H7892" s="68" t="s">
        <v>367</v>
      </c>
      <c r="I7892" s="65">
        <v>657</v>
      </c>
      <c r="J7892" s="65">
        <v>420</v>
      </c>
      <c r="K7892" s="65" t="s">
        <v>274</v>
      </c>
    </row>
    <row r="7893" spans="1:11" ht="12.75" customHeight="1">
      <c r="A7893" s="68" t="s">
        <v>323</v>
      </c>
      <c r="B7893" s="68" t="s">
        <v>469</v>
      </c>
      <c r="C7893" s="68" t="s">
        <v>271</v>
      </c>
      <c r="D7893" s="68" t="s">
        <v>531</v>
      </c>
      <c r="E7893" s="68" t="s">
        <v>360</v>
      </c>
      <c r="F7893" s="68" t="s">
        <v>77</v>
      </c>
      <c r="G7893" s="68" t="s">
        <v>273</v>
      </c>
      <c r="H7893" s="68" t="s">
        <v>247</v>
      </c>
      <c r="I7893" s="65">
        <v>549</v>
      </c>
      <c r="J7893" s="65">
        <v>420</v>
      </c>
      <c r="K7893" s="65" t="s">
        <v>274</v>
      </c>
    </row>
    <row r="7894" spans="1:11" ht="12.75" customHeight="1">
      <c r="A7894" s="68" t="s">
        <v>323</v>
      </c>
      <c r="B7894" s="68" t="s">
        <v>469</v>
      </c>
      <c r="C7894" s="68" t="s">
        <v>271</v>
      </c>
      <c r="D7894" s="68" t="s">
        <v>531</v>
      </c>
      <c r="E7894" s="68" t="s">
        <v>360</v>
      </c>
      <c r="F7894" s="68" t="s">
        <v>77</v>
      </c>
      <c r="G7894" s="68" t="s">
        <v>273</v>
      </c>
      <c r="H7894" s="68" t="s">
        <v>375</v>
      </c>
      <c r="I7894" s="65">
        <v>478</v>
      </c>
      <c r="J7894" s="65">
        <v>420</v>
      </c>
      <c r="K7894" s="65" t="s">
        <v>274</v>
      </c>
    </row>
    <row r="7895" spans="1:11" ht="12.75" customHeight="1">
      <c r="A7895" s="68" t="s">
        <v>323</v>
      </c>
      <c r="B7895" s="68" t="s">
        <v>469</v>
      </c>
      <c r="C7895" s="68" t="s">
        <v>271</v>
      </c>
      <c r="D7895" s="68" t="s">
        <v>531</v>
      </c>
      <c r="E7895" s="68" t="s">
        <v>360</v>
      </c>
      <c r="F7895" s="68" t="s">
        <v>77</v>
      </c>
      <c r="G7895" s="68" t="s">
        <v>273</v>
      </c>
      <c r="H7895" s="68" t="s">
        <v>368</v>
      </c>
      <c r="I7895" s="65">
        <v>472</v>
      </c>
      <c r="J7895" s="65">
        <v>420</v>
      </c>
      <c r="K7895" s="65" t="s">
        <v>274</v>
      </c>
    </row>
    <row r="7896" spans="1:11" ht="12.75" customHeight="1">
      <c r="A7896" s="68" t="s">
        <v>323</v>
      </c>
      <c r="B7896" s="68" t="s">
        <v>469</v>
      </c>
      <c r="C7896" s="68" t="s">
        <v>271</v>
      </c>
      <c r="D7896" s="68" t="s">
        <v>531</v>
      </c>
      <c r="E7896" s="68" t="s">
        <v>360</v>
      </c>
      <c r="F7896" s="68" t="s">
        <v>77</v>
      </c>
      <c r="G7896" s="68" t="s">
        <v>273</v>
      </c>
      <c r="H7896" s="68" t="s">
        <v>491</v>
      </c>
      <c r="I7896" s="65">
        <v>347</v>
      </c>
      <c r="J7896" s="65">
        <v>420</v>
      </c>
      <c r="K7896" s="65" t="s">
        <v>274</v>
      </c>
    </row>
    <row r="7897" spans="1:11" ht="12.75" customHeight="1">
      <c r="A7897" s="68" t="s">
        <v>323</v>
      </c>
      <c r="B7897" s="68" t="s">
        <v>469</v>
      </c>
      <c r="C7897" s="68" t="s">
        <v>271</v>
      </c>
      <c r="D7897" s="68" t="s">
        <v>531</v>
      </c>
      <c r="E7897" s="68" t="s">
        <v>360</v>
      </c>
      <c r="F7897" s="68" t="s">
        <v>77</v>
      </c>
      <c r="G7897" s="68" t="s">
        <v>273</v>
      </c>
      <c r="H7897" s="68" t="s">
        <v>369</v>
      </c>
      <c r="I7897" s="65">
        <v>196</v>
      </c>
      <c r="J7897" s="65">
        <v>420</v>
      </c>
      <c r="K7897" s="65" t="s">
        <v>274</v>
      </c>
    </row>
    <row r="7898" spans="1:11" ht="12.75" customHeight="1">
      <c r="A7898" s="68" t="s">
        <v>323</v>
      </c>
      <c r="B7898" s="68" t="s">
        <v>469</v>
      </c>
      <c r="C7898" s="68" t="s">
        <v>271</v>
      </c>
      <c r="D7898" s="68" t="s">
        <v>531</v>
      </c>
      <c r="E7898" s="68" t="s">
        <v>360</v>
      </c>
      <c r="F7898" s="68" t="s">
        <v>77</v>
      </c>
      <c r="G7898" s="68" t="s">
        <v>273</v>
      </c>
      <c r="H7898" s="68" t="s">
        <v>638</v>
      </c>
      <c r="I7898" s="65">
        <v>187</v>
      </c>
      <c r="J7898" s="65">
        <v>420</v>
      </c>
      <c r="K7898" s="65" t="s">
        <v>274</v>
      </c>
    </row>
    <row r="7899" spans="1:11" ht="12.75" customHeight="1">
      <c r="A7899" s="68" t="s">
        <v>323</v>
      </c>
      <c r="B7899" s="68" t="s">
        <v>469</v>
      </c>
      <c r="C7899" s="68" t="s">
        <v>271</v>
      </c>
      <c r="D7899" s="68" t="s">
        <v>531</v>
      </c>
      <c r="E7899" s="68" t="s">
        <v>360</v>
      </c>
      <c r="F7899" s="68" t="s">
        <v>77</v>
      </c>
      <c r="G7899" s="68" t="s">
        <v>273</v>
      </c>
      <c r="H7899" s="68" t="s">
        <v>366</v>
      </c>
      <c r="I7899" s="65">
        <v>1</v>
      </c>
      <c r="J7899" s="65">
        <v>603</v>
      </c>
      <c r="K7899" s="65" t="s">
        <v>263</v>
      </c>
    </row>
    <row r="7900" spans="1:11" ht="12.75" customHeight="1">
      <c r="A7900" s="68" t="s">
        <v>323</v>
      </c>
      <c r="B7900" s="68" t="s">
        <v>469</v>
      </c>
      <c r="C7900" s="68" t="s">
        <v>271</v>
      </c>
      <c r="D7900" s="68" t="s">
        <v>531</v>
      </c>
      <c r="E7900" s="68" t="s">
        <v>360</v>
      </c>
      <c r="F7900" s="68" t="s">
        <v>77</v>
      </c>
      <c r="G7900" s="68" t="s">
        <v>273</v>
      </c>
      <c r="H7900" s="68" t="s">
        <v>367</v>
      </c>
      <c r="I7900" s="65">
        <v>27</v>
      </c>
      <c r="J7900" s="65">
        <v>603</v>
      </c>
      <c r="K7900" s="65" t="s">
        <v>263</v>
      </c>
    </row>
    <row r="7901" spans="1:11" ht="12.75" customHeight="1">
      <c r="A7901" s="68" t="s">
        <v>323</v>
      </c>
      <c r="B7901" s="68" t="s">
        <v>469</v>
      </c>
      <c r="C7901" s="68" t="s">
        <v>271</v>
      </c>
      <c r="D7901" s="68" t="s">
        <v>531</v>
      </c>
      <c r="E7901" s="68" t="s">
        <v>360</v>
      </c>
      <c r="F7901" s="68" t="s">
        <v>77</v>
      </c>
      <c r="G7901" s="68" t="s">
        <v>273</v>
      </c>
      <c r="H7901" s="68" t="s">
        <v>247</v>
      </c>
      <c r="I7901" s="65">
        <v>12</v>
      </c>
      <c r="J7901" s="65">
        <v>603</v>
      </c>
      <c r="K7901" s="65" t="s">
        <v>263</v>
      </c>
    </row>
    <row r="7902" spans="1:11" ht="12.75" customHeight="1">
      <c r="A7902" s="68" t="s">
        <v>323</v>
      </c>
      <c r="B7902" s="68" t="s">
        <v>469</v>
      </c>
      <c r="C7902" s="68" t="s">
        <v>271</v>
      </c>
      <c r="D7902" s="68" t="s">
        <v>531</v>
      </c>
      <c r="E7902" s="68" t="s">
        <v>360</v>
      </c>
      <c r="F7902" s="68" t="s">
        <v>77</v>
      </c>
      <c r="G7902" s="68" t="s">
        <v>273</v>
      </c>
      <c r="H7902" s="68" t="s">
        <v>375</v>
      </c>
      <c r="I7902" s="65">
        <v>26</v>
      </c>
      <c r="J7902" s="65">
        <v>603</v>
      </c>
      <c r="K7902" s="65" t="s">
        <v>263</v>
      </c>
    </row>
    <row r="7903" spans="1:11" ht="12.75" customHeight="1">
      <c r="A7903" s="68" t="s">
        <v>323</v>
      </c>
      <c r="B7903" s="68" t="s">
        <v>469</v>
      </c>
      <c r="C7903" s="68" t="s">
        <v>271</v>
      </c>
      <c r="D7903" s="68" t="s">
        <v>531</v>
      </c>
      <c r="E7903" s="68" t="s">
        <v>360</v>
      </c>
      <c r="F7903" s="68" t="s">
        <v>77</v>
      </c>
      <c r="G7903" s="68" t="s">
        <v>273</v>
      </c>
      <c r="H7903" s="68" t="s">
        <v>368</v>
      </c>
      <c r="I7903" s="65">
        <v>28</v>
      </c>
      <c r="J7903" s="65">
        <v>603</v>
      </c>
      <c r="K7903" s="65" t="s">
        <v>263</v>
      </c>
    </row>
    <row r="7904" spans="1:11" ht="12.75" customHeight="1">
      <c r="A7904" s="68" t="s">
        <v>323</v>
      </c>
      <c r="B7904" s="68" t="s">
        <v>469</v>
      </c>
      <c r="C7904" s="68" t="s">
        <v>271</v>
      </c>
      <c r="D7904" s="68" t="s">
        <v>531</v>
      </c>
      <c r="E7904" s="68" t="s">
        <v>360</v>
      </c>
      <c r="F7904" s="68" t="s">
        <v>77</v>
      </c>
      <c r="G7904" s="68" t="s">
        <v>273</v>
      </c>
      <c r="H7904" s="68" t="s">
        <v>491</v>
      </c>
      <c r="I7904" s="65">
        <v>31</v>
      </c>
      <c r="J7904" s="65">
        <v>603</v>
      </c>
      <c r="K7904" s="65" t="s">
        <v>263</v>
      </c>
    </row>
    <row r="7905" spans="1:11" ht="12.75" customHeight="1">
      <c r="A7905" s="68" t="s">
        <v>323</v>
      </c>
      <c r="B7905" s="68" t="s">
        <v>469</v>
      </c>
      <c r="C7905" s="68" t="s">
        <v>271</v>
      </c>
      <c r="D7905" s="68" t="s">
        <v>531</v>
      </c>
      <c r="E7905" s="68" t="s">
        <v>360</v>
      </c>
      <c r="F7905" s="68" t="s">
        <v>77</v>
      </c>
      <c r="G7905" s="68" t="s">
        <v>273</v>
      </c>
      <c r="H7905" s="68" t="s">
        <v>369</v>
      </c>
      <c r="I7905" s="65">
        <v>26</v>
      </c>
      <c r="J7905" s="65">
        <v>603</v>
      </c>
      <c r="K7905" s="65" t="s">
        <v>263</v>
      </c>
    </row>
    <row r="7906" spans="1:11" ht="12.75" customHeight="1">
      <c r="A7906" s="68" t="s">
        <v>323</v>
      </c>
      <c r="B7906" s="68" t="s">
        <v>469</v>
      </c>
      <c r="C7906" s="68" t="s">
        <v>271</v>
      </c>
      <c r="D7906" s="68" t="s">
        <v>531</v>
      </c>
      <c r="E7906" s="68" t="s">
        <v>360</v>
      </c>
      <c r="F7906" s="68" t="s">
        <v>77</v>
      </c>
      <c r="G7906" s="68" t="s">
        <v>273</v>
      </c>
      <c r="H7906" s="68" t="s">
        <v>638</v>
      </c>
      <c r="I7906" s="65">
        <v>26</v>
      </c>
      <c r="J7906" s="65">
        <v>603</v>
      </c>
      <c r="K7906" s="65" t="s">
        <v>263</v>
      </c>
    </row>
    <row r="7907" spans="1:11" ht="12.75" customHeight="1">
      <c r="A7907" s="68" t="s">
        <v>323</v>
      </c>
      <c r="B7907" s="68" t="s">
        <v>469</v>
      </c>
      <c r="C7907" s="68" t="s">
        <v>271</v>
      </c>
      <c r="D7907" s="68" t="s">
        <v>531</v>
      </c>
      <c r="E7907" s="68" t="s">
        <v>360</v>
      </c>
      <c r="F7907" s="68" t="s">
        <v>77</v>
      </c>
      <c r="G7907" s="68" t="s">
        <v>273</v>
      </c>
      <c r="H7907" s="68" t="s">
        <v>366</v>
      </c>
      <c r="I7907" s="65">
        <v>537</v>
      </c>
      <c r="J7907" s="65">
        <v>417</v>
      </c>
      <c r="K7907" s="65" t="s">
        <v>499</v>
      </c>
    </row>
    <row r="7908" spans="1:11" ht="12.75" customHeight="1">
      <c r="A7908" s="68" t="s">
        <v>323</v>
      </c>
      <c r="B7908" s="68" t="s">
        <v>469</v>
      </c>
      <c r="C7908" s="68" t="s">
        <v>271</v>
      </c>
      <c r="D7908" s="68" t="s">
        <v>531</v>
      </c>
      <c r="E7908" s="68" t="s">
        <v>360</v>
      </c>
      <c r="F7908" s="68" t="s">
        <v>77</v>
      </c>
      <c r="G7908" s="68" t="s">
        <v>273</v>
      </c>
      <c r="H7908" s="68" t="s">
        <v>367</v>
      </c>
      <c r="I7908" s="65">
        <v>815</v>
      </c>
      <c r="J7908" s="65">
        <v>417</v>
      </c>
      <c r="K7908" s="65" t="s">
        <v>499</v>
      </c>
    </row>
    <row r="7909" spans="1:11" ht="12.75" customHeight="1">
      <c r="A7909" s="68" t="s">
        <v>323</v>
      </c>
      <c r="B7909" s="68" t="s">
        <v>469</v>
      </c>
      <c r="C7909" s="68" t="s">
        <v>271</v>
      </c>
      <c r="D7909" s="68" t="s">
        <v>531</v>
      </c>
      <c r="E7909" s="68" t="s">
        <v>360</v>
      </c>
      <c r="F7909" s="68" t="s">
        <v>77</v>
      </c>
      <c r="G7909" s="68" t="s">
        <v>273</v>
      </c>
      <c r="H7909" s="68" t="s">
        <v>247</v>
      </c>
      <c r="I7909" s="65">
        <v>639</v>
      </c>
      <c r="J7909" s="65">
        <v>417</v>
      </c>
      <c r="K7909" s="65" t="s">
        <v>499</v>
      </c>
    </row>
    <row r="7910" spans="1:11" ht="12.75" customHeight="1">
      <c r="A7910" s="68" t="s">
        <v>323</v>
      </c>
      <c r="B7910" s="68" t="s">
        <v>469</v>
      </c>
      <c r="C7910" s="68" t="s">
        <v>271</v>
      </c>
      <c r="D7910" s="68" t="s">
        <v>531</v>
      </c>
      <c r="E7910" s="68" t="s">
        <v>360</v>
      </c>
      <c r="F7910" s="68" t="s">
        <v>77</v>
      </c>
      <c r="G7910" s="68" t="s">
        <v>273</v>
      </c>
      <c r="H7910" s="68" t="s">
        <v>375</v>
      </c>
      <c r="I7910" s="65">
        <v>1004</v>
      </c>
      <c r="J7910" s="65">
        <v>417</v>
      </c>
      <c r="K7910" s="65" t="s">
        <v>499</v>
      </c>
    </row>
    <row r="7911" spans="1:11" ht="12.75" customHeight="1">
      <c r="A7911" s="68" t="s">
        <v>323</v>
      </c>
      <c r="B7911" s="68" t="s">
        <v>469</v>
      </c>
      <c r="C7911" s="68" t="s">
        <v>271</v>
      </c>
      <c r="D7911" s="68" t="s">
        <v>531</v>
      </c>
      <c r="E7911" s="68" t="s">
        <v>360</v>
      </c>
      <c r="F7911" s="68" t="s">
        <v>77</v>
      </c>
      <c r="G7911" s="68" t="s">
        <v>273</v>
      </c>
      <c r="H7911" s="68" t="s">
        <v>368</v>
      </c>
      <c r="I7911" s="65">
        <v>963</v>
      </c>
      <c r="J7911" s="65">
        <v>417</v>
      </c>
      <c r="K7911" s="65" t="s">
        <v>499</v>
      </c>
    </row>
    <row r="7912" spans="1:11" ht="12.75" customHeight="1">
      <c r="A7912" s="68" t="s">
        <v>323</v>
      </c>
      <c r="B7912" s="68" t="s">
        <v>469</v>
      </c>
      <c r="C7912" s="68" t="s">
        <v>271</v>
      </c>
      <c r="D7912" s="68" t="s">
        <v>531</v>
      </c>
      <c r="E7912" s="68" t="s">
        <v>360</v>
      </c>
      <c r="F7912" s="68" t="s">
        <v>77</v>
      </c>
      <c r="G7912" s="68" t="s">
        <v>273</v>
      </c>
      <c r="H7912" s="68" t="s">
        <v>491</v>
      </c>
      <c r="I7912" s="65">
        <v>853</v>
      </c>
      <c r="J7912" s="65">
        <v>417</v>
      </c>
      <c r="K7912" s="65" t="s">
        <v>499</v>
      </c>
    </row>
    <row r="7913" spans="1:11" ht="12.75" customHeight="1">
      <c r="A7913" s="68" t="s">
        <v>323</v>
      </c>
      <c r="B7913" s="68" t="s">
        <v>469</v>
      </c>
      <c r="C7913" s="68" t="s">
        <v>271</v>
      </c>
      <c r="D7913" s="68" t="s">
        <v>531</v>
      </c>
      <c r="E7913" s="68" t="s">
        <v>360</v>
      </c>
      <c r="F7913" s="68" t="s">
        <v>77</v>
      </c>
      <c r="G7913" s="68" t="s">
        <v>273</v>
      </c>
      <c r="H7913" s="68" t="s">
        <v>369</v>
      </c>
      <c r="I7913" s="65">
        <v>737</v>
      </c>
      <c r="J7913" s="65">
        <v>417</v>
      </c>
      <c r="K7913" s="65" t="s">
        <v>499</v>
      </c>
    </row>
    <row r="7914" spans="1:11" ht="12.75" customHeight="1">
      <c r="A7914" s="68" t="s">
        <v>323</v>
      </c>
      <c r="B7914" s="68" t="s">
        <v>469</v>
      </c>
      <c r="C7914" s="68" t="s">
        <v>271</v>
      </c>
      <c r="D7914" s="68" t="s">
        <v>531</v>
      </c>
      <c r="E7914" s="68" t="s">
        <v>360</v>
      </c>
      <c r="F7914" s="68" t="s">
        <v>77</v>
      </c>
      <c r="G7914" s="68" t="s">
        <v>273</v>
      </c>
      <c r="H7914" s="68" t="s">
        <v>638</v>
      </c>
      <c r="I7914" s="65">
        <v>1673</v>
      </c>
      <c r="J7914" s="65">
        <v>417</v>
      </c>
      <c r="K7914" s="65" t="s">
        <v>499</v>
      </c>
    </row>
    <row r="7915" spans="1:11" ht="12.75" customHeight="1">
      <c r="A7915" s="68" t="s">
        <v>323</v>
      </c>
      <c r="B7915" s="68" t="s">
        <v>469</v>
      </c>
      <c r="C7915" s="68" t="s">
        <v>271</v>
      </c>
      <c r="D7915" s="68" t="s">
        <v>531</v>
      </c>
      <c r="E7915" s="68" t="s">
        <v>360</v>
      </c>
      <c r="F7915" s="68" t="s">
        <v>77</v>
      </c>
      <c r="G7915" s="68" t="s">
        <v>273</v>
      </c>
      <c r="H7915" s="68" t="s">
        <v>366</v>
      </c>
      <c r="I7915" s="65">
        <v>134</v>
      </c>
      <c r="J7915" s="65">
        <v>443</v>
      </c>
      <c r="K7915" s="65" t="s">
        <v>232</v>
      </c>
    </row>
    <row r="7916" spans="1:11" ht="12.75" customHeight="1">
      <c r="A7916" s="68" t="s">
        <v>323</v>
      </c>
      <c r="B7916" s="68" t="s">
        <v>469</v>
      </c>
      <c r="C7916" s="68" t="s">
        <v>271</v>
      </c>
      <c r="D7916" s="68" t="s">
        <v>531</v>
      </c>
      <c r="E7916" s="68" t="s">
        <v>360</v>
      </c>
      <c r="F7916" s="68" t="s">
        <v>77</v>
      </c>
      <c r="G7916" s="68" t="s">
        <v>273</v>
      </c>
      <c r="H7916" s="68" t="s">
        <v>367</v>
      </c>
      <c r="I7916" s="65">
        <v>255</v>
      </c>
      <c r="J7916" s="65">
        <v>443</v>
      </c>
      <c r="K7916" s="65" t="s">
        <v>232</v>
      </c>
    </row>
    <row r="7917" spans="1:11" ht="12.75" customHeight="1">
      <c r="A7917" s="68" t="s">
        <v>323</v>
      </c>
      <c r="B7917" s="68" t="s">
        <v>469</v>
      </c>
      <c r="C7917" s="68" t="s">
        <v>271</v>
      </c>
      <c r="D7917" s="68" t="s">
        <v>531</v>
      </c>
      <c r="E7917" s="68" t="s">
        <v>360</v>
      </c>
      <c r="F7917" s="68" t="s">
        <v>77</v>
      </c>
      <c r="G7917" s="68" t="s">
        <v>273</v>
      </c>
      <c r="H7917" s="68" t="s">
        <v>247</v>
      </c>
      <c r="I7917" s="65">
        <v>144</v>
      </c>
      <c r="J7917" s="65">
        <v>443</v>
      </c>
      <c r="K7917" s="65" t="s">
        <v>232</v>
      </c>
    </row>
    <row r="7918" spans="1:11" ht="12.75" customHeight="1">
      <c r="A7918" s="68" t="s">
        <v>323</v>
      </c>
      <c r="B7918" s="68" t="s">
        <v>469</v>
      </c>
      <c r="C7918" s="68" t="s">
        <v>271</v>
      </c>
      <c r="D7918" s="68" t="s">
        <v>531</v>
      </c>
      <c r="E7918" s="68" t="s">
        <v>360</v>
      </c>
      <c r="F7918" s="68" t="s">
        <v>77</v>
      </c>
      <c r="G7918" s="68" t="s">
        <v>273</v>
      </c>
      <c r="H7918" s="68" t="s">
        <v>375</v>
      </c>
      <c r="I7918" s="65">
        <v>85</v>
      </c>
      <c r="J7918" s="65">
        <v>443</v>
      </c>
      <c r="K7918" s="65" t="s">
        <v>232</v>
      </c>
    </row>
    <row r="7919" spans="1:11" ht="12.75" customHeight="1">
      <c r="A7919" s="68" t="s">
        <v>323</v>
      </c>
      <c r="B7919" s="68" t="s">
        <v>469</v>
      </c>
      <c r="C7919" s="68" t="s">
        <v>271</v>
      </c>
      <c r="D7919" s="68" t="s">
        <v>531</v>
      </c>
      <c r="E7919" s="68" t="s">
        <v>360</v>
      </c>
      <c r="F7919" s="68" t="s">
        <v>77</v>
      </c>
      <c r="G7919" s="68" t="s">
        <v>273</v>
      </c>
      <c r="H7919" s="68" t="s">
        <v>368</v>
      </c>
      <c r="I7919" s="65">
        <v>99</v>
      </c>
      <c r="J7919" s="65">
        <v>443</v>
      </c>
      <c r="K7919" s="65" t="s">
        <v>232</v>
      </c>
    </row>
    <row r="7920" spans="1:11" ht="12.75" customHeight="1">
      <c r="A7920" s="68" t="s">
        <v>323</v>
      </c>
      <c r="B7920" s="68" t="s">
        <v>469</v>
      </c>
      <c r="C7920" s="68" t="s">
        <v>271</v>
      </c>
      <c r="D7920" s="68" t="s">
        <v>531</v>
      </c>
      <c r="E7920" s="68" t="s">
        <v>360</v>
      </c>
      <c r="F7920" s="68" t="s">
        <v>77</v>
      </c>
      <c r="G7920" s="68" t="s">
        <v>273</v>
      </c>
      <c r="H7920" s="68" t="s">
        <v>491</v>
      </c>
      <c r="I7920" s="65">
        <v>125</v>
      </c>
      <c r="J7920" s="65">
        <v>443</v>
      </c>
      <c r="K7920" s="65" t="s">
        <v>232</v>
      </c>
    </row>
    <row r="7921" spans="1:11" ht="12.75" customHeight="1">
      <c r="A7921" s="68" t="s">
        <v>323</v>
      </c>
      <c r="B7921" s="68" t="s">
        <v>469</v>
      </c>
      <c r="C7921" s="68" t="s">
        <v>271</v>
      </c>
      <c r="D7921" s="68" t="s">
        <v>531</v>
      </c>
      <c r="E7921" s="68" t="s">
        <v>360</v>
      </c>
      <c r="F7921" s="68" t="s">
        <v>77</v>
      </c>
      <c r="G7921" s="68" t="s">
        <v>273</v>
      </c>
      <c r="H7921" s="68" t="s">
        <v>369</v>
      </c>
      <c r="I7921" s="65">
        <v>111</v>
      </c>
      <c r="J7921" s="65">
        <v>443</v>
      </c>
      <c r="K7921" s="65" t="s">
        <v>232</v>
      </c>
    </row>
    <row r="7922" spans="1:11" ht="12.75" customHeight="1">
      <c r="A7922" s="68" t="s">
        <v>323</v>
      </c>
      <c r="B7922" s="68" t="s">
        <v>469</v>
      </c>
      <c r="C7922" s="68" t="s">
        <v>271</v>
      </c>
      <c r="D7922" s="68" t="s">
        <v>531</v>
      </c>
      <c r="E7922" s="68" t="s">
        <v>360</v>
      </c>
      <c r="F7922" s="68" t="s">
        <v>77</v>
      </c>
      <c r="G7922" s="68" t="s">
        <v>273</v>
      </c>
      <c r="H7922" s="68" t="s">
        <v>638</v>
      </c>
      <c r="I7922" s="65">
        <v>92</v>
      </c>
      <c r="J7922" s="65">
        <v>443</v>
      </c>
      <c r="K7922" s="65" t="s">
        <v>232</v>
      </c>
    </row>
    <row r="7923" spans="1:11" ht="12.75" customHeight="1">
      <c r="A7923" s="68" t="s">
        <v>323</v>
      </c>
      <c r="B7923" s="68" t="s">
        <v>469</v>
      </c>
      <c r="C7923" s="68" t="s">
        <v>271</v>
      </c>
      <c r="D7923" s="68" t="s">
        <v>531</v>
      </c>
      <c r="E7923" s="68" t="s">
        <v>360</v>
      </c>
      <c r="F7923" s="68" t="s">
        <v>77</v>
      </c>
      <c r="G7923" s="68" t="s">
        <v>273</v>
      </c>
      <c r="H7923" s="68" t="s">
        <v>366</v>
      </c>
      <c r="I7923" s="65">
        <v>51</v>
      </c>
      <c r="J7923" s="65">
        <v>413</v>
      </c>
      <c r="K7923" s="65" t="s">
        <v>500</v>
      </c>
    </row>
    <row r="7924" spans="1:11" ht="12.75" customHeight="1">
      <c r="A7924" s="68" t="s">
        <v>323</v>
      </c>
      <c r="B7924" s="68" t="s">
        <v>469</v>
      </c>
      <c r="C7924" s="68" t="s">
        <v>271</v>
      </c>
      <c r="D7924" s="68" t="s">
        <v>531</v>
      </c>
      <c r="E7924" s="68" t="s">
        <v>360</v>
      </c>
      <c r="F7924" s="68" t="s">
        <v>77</v>
      </c>
      <c r="G7924" s="68" t="s">
        <v>273</v>
      </c>
      <c r="H7924" s="68" t="s">
        <v>367</v>
      </c>
      <c r="I7924" s="65">
        <v>199</v>
      </c>
      <c r="J7924" s="65">
        <v>413</v>
      </c>
      <c r="K7924" s="65" t="s">
        <v>500</v>
      </c>
    </row>
    <row r="7925" spans="1:11" ht="12.75" customHeight="1">
      <c r="A7925" s="68" t="s">
        <v>323</v>
      </c>
      <c r="B7925" s="68" t="s">
        <v>469</v>
      </c>
      <c r="C7925" s="68" t="s">
        <v>271</v>
      </c>
      <c r="D7925" s="68" t="s">
        <v>531</v>
      </c>
      <c r="E7925" s="68" t="s">
        <v>360</v>
      </c>
      <c r="F7925" s="68" t="s">
        <v>77</v>
      </c>
      <c r="G7925" s="68" t="s">
        <v>273</v>
      </c>
      <c r="H7925" s="68" t="s">
        <v>247</v>
      </c>
      <c r="I7925" s="65">
        <v>336</v>
      </c>
      <c r="J7925" s="65">
        <v>413</v>
      </c>
      <c r="K7925" s="65" t="s">
        <v>500</v>
      </c>
    </row>
    <row r="7926" spans="1:11" ht="12.75" customHeight="1">
      <c r="A7926" s="68" t="s">
        <v>323</v>
      </c>
      <c r="B7926" s="68" t="s">
        <v>469</v>
      </c>
      <c r="C7926" s="68" t="s">
        <v>271</v>
      </c>
      <c r="D7926" s="68" t="s">
        <v>531</v>
      </c>
      <c r="E7926" s="68" t="s">
        <v>360</v>
      </c>
      <c r="F7926" s="68" t="s">
        <v>77</v>
      </c>
      <c r="G7926" s="68" t="s">
        <v>273</v>
      </c>
      <c r="H7926" s="68" t="s">
        <v>375</v>
      </c>
      <c r="I7926" s="65">
        <v>547</v>
      </c>
      <c r="J7926" s="65">
        <v>413</v>
      </c>
      <c r="K7926" s="65" t="s">
        <v>500</v>
      </c>
    </row>
    <row r="7927" spans="1:11" ht="12.75" customHeight="1">
      <c r="A7927" s="68" t="s">
        <v>323</v>
      </c>
      <c r="B7927" s="68" t="s">
        <v>469</v>
      </c>
      <c r="C7927" s="68" t="s">
        <v>271</v>
      </c>
      <c r="D7927" s="68" t="s">
        <v>531</v>
      </c>
      <c r="E7927" s="68" t="s">
        <v>360</v>
      </c>
      <c r="F7927" s="68" t="s">
        <v>77</v>
      </c>
      <c r="G7927" s="68" t="s">
        <v>273</v>
      </c>
      <c r="H7927" s="68" t="s">
        <v>368</v>
      </c>
      <c r="I7927" s="65">
        <v>600</v>
      </c>
      <c r="J7927" s="65">
        <v>413</v>
      </c>
      <c r="K7927" s="65" t="s">
        <v>500</v>
      </c>
    </row>
    <row r="7928" spans="1:11" ht="12.75" customHeight="1">
      <c r="A7928" s="68" t="s">
        <v>323</v>
      </c>
      <c r="B7928" s="68" t="s">
        <v>469</v>
      </c>
      <c r="C7928" s="68" t="s">
        <v>271</v>
      </c>
      <c r="D7928" s="68" t="s">
        <v>531</v>
      </c>
      <c r="E7928" s="68" t="s">
        <v>360</v>
      </c>
      <c r="F7928" s="68" t="s">
        <v>77</v>
      </c>
      <c r="G7928" s="68" t="s">
        <v>273</v>
      </c>
      <c r="H7928" s="68" t="s">
        <v>491</v>
      </c>
      <c r="I7928" s="65">
        <v>450</v>
      </c>
      <c r="J7928" s="65">
        <v>413</v>
      </c>
      <c r="K7928" s="65" t="s">
        <v>500</v>
      </c>
    </row>
    <row r="7929" spans="1:11" ht="12.75" customHeight="1">
      <c r="A7929" s="68" t="s">
        <v>323</v>
      </c>
      <c r="B7929" s="68" t="s">
        <v>469</v>
      </c>
      <c r="C7929" s="68" t="s">
        <v>271</v>
      </c>
      <c r="D7929" s="68" t="s">
        <v>531</v>
      </c>
      <c r="E7929" s="68" t="s">
        <v>360</v>
      </c>
      <c r="F7929" s="68" t="s">
        <v>77</v>
      </c>
      <c r="G7929" s="68" t="s">
        <v>273</v>
      </c>
      <c r="H7929" s="68" t="s">
        <v>369</v>
      </c>
      <c r="I7929" s="65">
        <v>337</v>
      </c>
      <c r="J7929" s="65">
        <v>413</v>
      </c>
      <c r="K7929" s="65" t="s">
        <v>500</v>
      </c>
    </row>
    <row r="7930" spans="1:11" ht="12.75" customHeight="1">
      <c r="A7930" s="68" t="s">
        <v>323</v>
      </c>
      <c r="B7930" s="68" t="s">
        <v>469</v>
      </c>
      <c r="C7930" s="68" t="s">
        <v>271</v>
      </c>
      <c r="D7930" s="68" t="s">
        <v>531</v>
      </c>
      <c r="E7930" s="68" t="s">
        <v>360</v>
      </c>
      <c r="F7930" s="68" t="s">
        <v>77</v>
      </c>
      <c r="G7930" s="68" t="s">
        <v>273</v>
      </c>
      <c r="H7930" s="68" t="s">
        <v>638</v>
      </c>
      <c r="I7930" s="65">
        <v>583</v>
      </c>
      <c r="J7930" s="65">
        <v>413</v>
      </c>
      <c r="K7930" s="65" t="s">
        <v>500</v>
      </c>
    </row>
    <row r="7931" spans="1:11" ht="12.75" customHeight="1">
      <c r="A7931" s="68" t="s">
        <v>323</v>
      </c>
      <c r="B7931" s="68" t="s">
        <v>469</v>
      </c>
      <c r="C7931" s="68" t="s">
        <v>271</v>
      </c>
      <c r="D7931" s="68" t="s">
        <v>531</v>
      </c>
      <c r="E7931" s="68" t="s">
        <v>360</v>
      </c>
      <c r="F7931" s="68" t="s">
        <v>77</v>
      </c>
      <c r="G7931" s="68" t="s">
        <v>273</v>
      </c>
      <c r="H7931" s="68" t="s">
        <v>366</v>
      </c>
      <c r="I7931" s="65">
        <v>3</v>
      </c>
      <c r="J7931" s="65">
        <v>431</v>
      </c>
      <c r="K7931" s="65" t="s">
        <v>282</v>
      </c>
    </row>
    <row r="7932" spans="1:11" ht="12.75" customHeight="1">
      <c r="A7932" s="68" t="s">
        <v>323</v>
      </c>
      <c r="B7932" s="68" t="s">
        <v>469</v>
      </c>
      <c r="C7932" s="68" t="s">
        <v>271</v>
      </c>
      <c r="D7932" s="68" t="s">
        <v>531</v>
      </c>
      <c r="E7932" s="68" t="s">
        <v>360</v>
      </c>
      <c r="F7932" s="68" t="s">
        <v>77</v>
      </c>
      <c r="G7932" s="68" t="s">
        <v>273</v>
      </c>
      <c r="H7932" s="68" t="s">
        <v>367</v>
      </c>
      <c r="I7932" s="65">
        <v>29</v>
      </c>
      <c r="J7932" s="65">
        <v>431</v>
      </c>
      <c r="K7932" s="65" t="s">
        <v>282</v>
      </c>
    </row>
    <row r="7933" spans="1:11" ht="12.75" customHeight="1">
      <c r="A7933" s="68" t="s">
        <v>323</v>
      </c>
      <c r="B7933" s="68" t="s">
        <v>469</v>
      </c>
      <c r="C7933" s="68" t="s">
        <v>271</v>
      </c>
      <c r="D7933" s="68" t="s">
        <v>531</v>
      </c>
      <c r="E7933" s="68" t="s">
        <v>360</v>
      </c>
      <c r="F7933" s="68" t="s">
        <v>77</v>
      </c>
      <c r="G7933" s="68" t="s">
        <v>273</v>
      </c>
      <c r="H7933" s="68" t="s">
        <v>247</v>
      </c>
      <c r="I7933" s="65">
        <v>41</v>
      </c>
      <c r="J7933" s="65">
        <v>431</v>
      </c>
      <c r="K7933" s="65" t="s">
        <v>282</v>
      </c>
    </row>
    <row r="7934" spans="1:11" ht="12.75" customHeight="1">
      <c r="A7934" s="68" t="s">
        <v>323</v>
      </c>
      <c r="B7934" s="68" t="s">
        <v>469</v>
      </c>
      <c r="C7934" s="68" t="s">
        <v>271</v>
      </c>
      <c r="D7934" s="68" t="s">
        <v>531</v>
      </c>
      <c r="E7934" s="68" t="s">
        <v>360</v>
      </c>
      <c r="F7934" s="68" t="s">
        <v>77</v>
      </c>
      <c r="G7934" s="68" t="s">
        <v>273</v>
      </c>
      <c r="H7934" s="68" t="s">
        <v>375</v>
      </c>
      <c r="I7934" s="65">
        <v>37</v>
      </c>
      <c r="J7934" s="65">
        <v>431</v>
      </c>
      <c r="K7934" s="65" t="s">
        <v>282</v>
      </c>
    </row>
    <row r="7935" spans="1:11" ht="12.75" customHeight="1">
      <c r="A7935" s="68" t="s">
        <v>323</v>
      </c>
      <c r="B7935" s="68" t="s">
        <v>469</v>
      </c>
      <c r="C7935" s="68" t="s">
        <v>271</v>
      </c>
      <c r="D7935" s="68" t="s">
        <v>531</v>
      </c>
      <c r="E7935" s="68" t="s">
        <v>360</v>
      </c>
      <c r="F7935" s="68" t="s">
        <v>77</v>
      </c>
      <c r="G7935" s="68" t="s">
        <v>273</v>
      </c>
      <c r="H7935" s="68" t="s">
        <v>368</v>
      </c>
      <c r="I7935" s="65">
        <v>30</v>
      </c>
      <c r="J7935" s="65">
        <v>431</v>
      </c>
      <c r="K7935" s="65" t="s">
        <v>282</v>
      </c>
    </row>
    <row r="7936" spans="1:11" ht="12.75" customHeight="1">
      <c r="A7936" s="68" t="s">
        <v>323</v>
      </c>
      <c r="B7936" s="68" t="s">
        <v>469</v>
      </c>
      <c r="C7936" s="68" t="s">
        <v>271</v>
      </c>
      <c r="D7936" s="68" t="s">
        <v>531</v>
      </c>
      <c r="E7936" s="68" t="s">
        <v>360</v>
      </c>
      <c r="F7936" s="68" t="s">
        <v>77</v>
      </c>
      <c r="G7936" s="68" t="s">
        <v>273</v>
      </c>
      <c r="H7936" s="68" t="s">
        <v>491</v>
      </c>
      <c r="I7936" s="65">
        <v>14</v>
      </c>
      <c r="J7936" s="65">
        <v>431</v>
      </c>
      <c r="K7936" s="65" t="s">
        <v>282</v>
      </c>
    </row>
    <row r="7937" spans="1:11" ht="12.75" customHeight="1">
      <c r="A7937" s="68" t="s">
        <v>323</v>
      </c>
      <c r="B7937" s="68" t="s">
        <v>469</v>
      </c>
      <c r="C7937" s="68" t="s">
        <v>271</v>
      </c>
      <c r="D7937" s="68" t="s">
        <v>531</v>
      </c>
      <c r="E7937" s="68" t="s">
        <v>360</v>
      </c>
      <c r="F7937" s="68" t="s">
        <v>77</v>
      </c>
      <c r="G7937" s="68" t="s">
        <v>273</v>
      </c>
      <c r="H7937" s="68" t="s">
        <v>369</v>
      </c>
      <c r="I7937" s="65">
        <v>10</v>
      </c>
      <c r="J7937" s="65">
        <v>431</v>
      </c>
      <c r="K7937" s="65" t="s">
        <v>282</v>
      </c>
    </row>
    <row r="7938" spans="1:11" ht="12.75" customHeight="1">
      <c r="A7938" s="68" t="s">
        <v>323</v>
      </c>
      <c r="B7938" s="68" t="s">
        <v>469</v>
      </c>
      <c r="C7938" s="68" t="s">
        <v>271</v>
      </c>
      <c r="D7938" s="68" t="s">
        <v>531</v>
      </c>
      <c r="E7938" s="68" t="s">
        <v>360</v>
      </c>
      <c r="F7938" s="68" t="s">
        <v>77</v>
      </c>
      <c r="G7938" s="68" t="s">
        <v>273</v>
      </c>
      <c r="H7938" s="68" t="s">
        <v>638</v>
      </c>
      <c r="I7938" s="65">
        <v>10</v>
      </c>
      <c r="J7938" s="65">
        <v>431</v>
      </c>
      <c r="K7938" s="65" t="s">
        <v>282</v>
      </c>
    </row>
    <row r="7939" spans="1:11" ht="12.75" customHeight="1">
      <c r="A7939" s="68" t="s">
        <v>323</v>
      </c>
      <c r="B7939" s="68" t="s">
        <v>469</v>
      </c>
      <c r="C7939" s="68" t="s">
        <v>271</v>
      </c>
      <c r="D7939" s="68" t="s">
        <v>531</v>
      </c>
      <c r="E7939" s="68" t="s">
        <v>360</v>
      </c>
      <c r="F7939" s="68" t="s">
        <v>77</v>
      </c>
      <c r="G7939" s="68" t="s">
        <v>273</v>
      </c>
      <c r="H7939" s="68" t="s">
        <v>367</v>
      </c>
      <c r="I7939" s="65">
        <v>28</v>
      </c>
      <c r="J7939" s="65">
        <v>451</v>
      </c>
      <c r="K7939" s="65" t="s">
        <v>328</v>
      </c>
    </row>
    <row r="7940" spans="1:11" ht="12.75" customHeight="1">
      <c r="A7940" s="68" t="s">
        <v>323</v>
      </c>
      <c r="B7940" s="68" t="s">
        <v>469</v>
      </c>
      <c r="C7940" s="68" t="s">
        <v>271</v>
      </c>
      <c r="D7940" s="68" t="s">
        <v>531</v>
      </c>
      <c r="E7940" s="68" t="s">
        <v>360</v>
      </c>
      <c r="F7940" s="68" t="s">
        <v>77</v>
      </c>
      <c r="G7940" s="68" t="s">
        <v>273</v>
      </c>
      <c r="H7940" s="68" t="s">
        <v>375</v>
      </c>
      <c r="I7940" s="65">
        <v>1</v>
      </c>
      <c r="J7940" s="65">
        <v>451</v>
      </c>
      <c r="K7940" s="65" t="s">
        <v>328</v>
      </c>
    </row>
    <row r="7941" spans="1:11" ht="12.75" customHeight="1">
      <c r="A7941" s="68" t="s">
        <v>323</v>
      </c>
      <c r="B7941" s="68" t="s">
        <v>469</v>
      </c>
      <c r="C7941" s="68" t="s">
        <v>271</v>
      </c>
      <c r="D7941" s="68" t="s">
        <v>531</v>
      </c>
      <c r="E7941" s="68" t="s">
        <v>360</v>
      </c>
      <c r="F7941" s="68" t="s">
        <v>77</v>
      </c>
      <c r="G7941" s="68" t="s">
        <v>273</v>
      </c>
      <c r="H7941" s="68" t="s">
        <v>368</v>
      </c>
      <c r="I7941" s="65">
        <v>1</v>
      </c>
      <c r="J7941" s="65">
        <v>451</v>
      </c>
      <c r="K7941" s="65" t="s">
        <v>328</v>
      </c>
    </row>
    <row r="7942" spans="1:11" ht="12.75" customHeight="1">
      <c r="A7942" s="68" t="s">
        <v>323</v>
      </c>
      <c r="B7942" s="68" t="s">
        <v>469</v>
      </c>
      <c r="C7942" s="68" t="s">
        <v>271</v>
      </c>
      <c r="D7942" s="68" t="s">
        <v>531</v>
      </c>
      <c r="E7942" s="68" t="s">
        <v>360</v>
      </c>
      <c r="F7942" s="68" t="s">
        <v>77</v>
      </c>
      <c r="G7942" s="68" t="s">
        <v>273</v>
      </c>
      <c r="H7942" s="68" t="s">
        <v>366</v>
      </c>
      <c r="I7942" s="65">
        <v>44</v>
      </c>
      <c r="J7942" s="65">
        <v>405</v>
      </c>
      <c r="K7942" s="65" t="s">
        <v>423</v>
      </c>
    </row>
    <row r="7943" spans="1:11" ht="12.75" customHeight="1">
      <c r="A7943" s="68" t="s">
        <v>323</v>
      </c>
      <c r="B7943" s="68" t="s">
        <v>469</v>
      </c>
      <c r="C7943" s="68" t="s">
        <v>271</v>
      </c>
      <c r="D7943" s="68" t="s">
        <v>531</v>
      </c>
      <c r="E7943" s="68" t="s">
        <v>360</v>
      </c>
      <c r="F7943" s="68" t="s">
        <v>77</v>
      </c>
      <c r="G7943" s="68" t="s">
        <v>273</v>
      </c>
      <c r="H7943" s="68" t="s">
        <v>366</v>
      </c>
      <c r="I7943" s="65">
        <v>57</v>
      </c>
      <c r="J7943" s="65">
        <v>421</v>
      </c>
      <c r="K7943" s="65" t="s">
        <v>382</v>
      </c>
    </row>
    <row r="7944" spans="1:11" ht="12.75" customHeight="1">
      <c r="A7944" s="68" t="s">
        <v>323</v>
      </c>
      <c r="B7944" s="68" t="s">
        <v>469</v>
      </c>
      <c r="C7944" s="68" t="s">
        <v>271</v>
      </c>
      <c r="D7944" s="68" t="s">
        <v>531</v>
      </c>
      <c r="E7944" s="68" t="s">
        <v>360</v>
      </c>
      <c r="F7944" s="68" t="s">
        <v>77</v>
      </c>
      <c r="G7944" s="68" t="s">
        <v>273</v>
      </c>
      <c r="H7944" s="68" t="s">
        <v>367</v>
      </c>
      <c r="I7944" s="65">
        <v>116</v>
      </c>
      <c r="J7944" s="65">
        <v>421</v>
      </c>
      <c r="K7944" s="65" t="s">
        <v>382</v>
      </c>
    </row>
    <row r="7945" spans="1:11" ht="12.75" customHeight="1">
      <c r="A7945" s="68" t="s">
        <v>323</v>
      </c>
      <c r="B7945" s="68" t="s">
        <v>469</v>
      </c>
      <c r="C7945" s="68" t="s">
        <v>271</v>
      </c>
      <c r="D7945" s="68" t="s">
        <v>531</v>
      </c>
      <c r="E7945" s="68" t="s">
        <v>360</v>
      </c>
      <c r="F7945" s="68" t="s">
        <v>77</v>
      </c>
      <c r="G7945" s="68" t="s">
        <v>273</v>
      </c>
      <c r="H7945" s="68" t="s">
        <v>247</v>
      </c>
      <c r="I7945" s="65">
        <v>126</v>
      </c>
      <c r="J7945" s="65">
        <v>421</v>
      </c>
      <c r="K7945" s="65" t="s">
        <v>382</v>
      </c>
    </row>
    <row r="7946" spans="1:11" ht="12.75" customHeight="1">
      <c r="A7946" s="68" t="s">
        <v>323</v>
      </c>
      <c r="B7946" s="68" t="s">
        <v>469</v>
      </c>
      <c r="C7946" s="68" t="s">
        <v>271</v>
      </c>
      <c r="D7946" s="68" t="s">
        <v>531</v>
      </c>
      <c r="E7946" s="68" t="s">
        <v>360</v>
      </c>
      <c r="F7946" s="68" t="s">
        <v>77</v>
      </c>
      <c r="G7946" s="68" t="s">
        <v>273</v>
      </c>
      <c r="H7946" s="68" t="s">
        <v>375</v>
      </c>
      <c r="I7946" s="65">
        <v>112</v>
      </c>
      <c r="J7946" s="65">
        <v>421</v>
      </c>
      <c r="K7946" s="65" t="s">
        <v>382</v>
      </c>
    </row>
    <row r="7947" spans="1:11" ht="12.75" customHeight="1">
      <c r="A7947" s="68" t="s">
        <v>323</v>
      </c>
      <c r="B7947" s="68" t="s">
        <v>469</v>
      </c>
      <c r="C7947" s="68" t="s">
        <v>271</v>
      </c>
      <c r="D7947" s="68" t="s">
        <v>531</v>
      </c>
      <c r="E7947" s="68" t="s">
        <v>360</v>
      </c>
      <c r="F7947" s="68" t="s">
        <v>77</v>
      </c>
      <c r="G7947" s="68" t="s">
        <v>273</v>
      </c>
      <c r="H7947" s="68" t="s">
        <v>368</v>
      </c>
      <c r="I7947" s="65">
        <v>135</v>
      </c>
      <c r="J7947" s="65">
        <v>421</v>
      </c>
      <c r="K7947" s="65" t="s">
        <v>382</v>
      </c>
    </row>
    <row r="7948" spans="1:11" ht="12.75" customHeight="1">
      <c r="A7948" s="68" t="s">
        <v>323</v>
      </c>
      <c r="B7948" s="68" t="s">
        <v>469</v>
      </c>
      <c r="C7948" s="68" t="s">
        <v>271</v>
      </c>
      <c r="D7948" s="68" t="s">
        <v>531</v>
      </c>
      <c r="E7948" s="68" t="s">
        <v>360</v>
      </c>
      <c r="F7948" s="68" t="s">
        <v>77</v>
      </c>
      <c r="G7948" s="68" t="s">
        <v>273</v>
      </c>
      <c r="H7948" s="68" t="s">
        <v>491</v>
      </c>
      <c r="I7948" s="65">
        <v>136</v>
      </c>
      <c r="J7948" s="65">
        <v>421</v>
      </c>
      <c r="K7948" s="65" t="s">
        <v>382</v>
      </c>
    </row>
    <row r="7949" spans="1:11" ht="12.75" customHeight="1">
      <c r="A7949" s="68" t="s">
        <v>323</v>
      </c>
      <c r="B7949" s="68" t="s">
        <v>469</v>
      </c>
      <c r="C7949" s="68" t="s">
        <v>271</v>
      </c>
      <c r="D7949" s="68" t="s">
        <v>531</v>
      </c>
      <c r="E7949" s="68" t="s">
        <v>360</v>
      </c>
      <c r="F7949" s="68" t="s">
        <v>77</v>
      </c>
      <c r="G7949" s="68" t="s">
        <v>273</v>
      </c>
      <c r="H7949" s="68" t="s">
        <v>369</v>
      </c>
      <c r="I7949" s="65">
        <v>89</v>
      </c>
      <c r="J7949" s="65">
        <v>421</v>
      </c>
      <c r="K7949" s="65" t="s">
        <v>382</v>
      </c>
    </row>
    <row r="7950" spans="1:11" ht="12.75" customHeight="1">
      <c r="A7950" s="68" t="s">
        <v>323</v>
      </c>
      <c r="B7950" s="68" t="s">
        <v>469</v>
      </c>
      <c r="C7950" s="68" t="s">
        <v>271</v>
      </c>
      <c r="D7950" s="68" t="s">
        <v>531</v>
      </c>
      <c r="E7950" s="68" t="s">
        <v>360</v>
      </c>
      <c r="F7950" s="68" t="s">
        <v>77</v>
      </c>
      <c r="G7950" s="68" t="s">
        <v>273</v>
      </c>
      <c r="H7950" s="68" t="s">
        <v>638</v>
      </c>
      <c r="I7950" s="65">
        <v>84</v>
      </c>
      <c r="J7950" s="65">
        <v>421</v>
      </c>
      <c r="K7950" s="65" t="s">
        <v>382</v>
      </c>
    </row>
    <row r="7951" spans="1:11" ht="12.75" customHeight="1">
      <c r="A7951" s="68" t="s">
        <v>323</v>
      </c>
      <c r="B7951" s="68" t="s">
        <v>469</v>
      </c>
      <c r="C7951" s="68" t="s">
        <v>271</v>
      </c>
      <c r="D7951" s="68" t="s">
        <v>531</v>
      </c>
      <c r="E7951" s="68" t="s">
        <v>360</v>
      </c>
      <c r="F7951" s="68" t="s">
        <v>77</v>
      </c>
      <c r="G7951" s="68" t="s">
        <v>273</v>
      </c>
      <c r="H7951" s="68" t="s">
        <v>366</v>
      </c>
      <c r="I7951" s="65">
        <v>19</v>
      </c>
      <c r="J7951" s="65">
        <v>461</v>
      </c>
      <c r="K7951" s="65" t="s">
        <v>319</v>
      </c>
    </row>
    <row r="7952" spans="1:11" ht="12.75" customHeight="1">
      <c r="A7952" s="68" t="s">
        <v>323</v>
      </c>
      <c r="B7952" s="68" t="s">
        <v>469</v>
      </c>
      <c r="C7952" s="68" t="s">
        <v>271</v>
      </c>
      <c r="D7952" s="68" t="s">
        <v>531</v>
      </c>
      <c r="E7952" s="68" t="s">
        <v>360</v>
      </c>
      <c r="F7952" s="68" t="s">
        <v>77</v>
      </c>
      <c r="G7952" s="68" t="s">
        <v>273</v>
      </c>
      <c r="H7952" s="68" t="s">
        <v>367</v>
      </c>
      <c r="I7952" s="65">
        <v>11</v>
      </c>
      <c r="J7952" s="65">
        <v>461</v>
      </c>
      <c r="K7952" s="65" t="s">
        <v>319</v>
      </c>
    </row>
    <row r="7953" spans="1:11" ht="12.75" customHeight="1">
      <c r="A7953" s="68" t="s">
        <v>323</v>
      </c>
      <c r="B7953" s="68" t="s">
        <v>469</v>
      </c>
      <c r="C7953" s="68" t="s">
        <v>271</v>
      </c>
      <c r="D7953" s="68" t="s">
        <v>531</v>
      </c>
      <c r="E7953" s="68" t="s">
        <v>360</v>
      </c>
      <c r="F7953" s="68" t="s">
        <v>77</v>
      </c>
      <c r="G7953" s="68" t="s">
        <v>273</v>
      </c>
      <c r="H7953" s="68" t="s">
        <v>247</v>
      </c>
      <c r="I7953" s="65">
        <v>10</v>
      </c>
      <c r="J7953" s="65">
        <v>461</v>
      </c>
      <c r="K7953" s="65" t="s">
        <v>319</v>
      </c>
    </row>
    <row r="7954" spans="1:11" ht="12.75" customHeight="1">
      <c r="A7954" s="68" t="s">
        <v>323</v>
      </c>
      <c r="B7954" s="68" t="s">
        <v>469</v>
      </c>
      <c r="C7954" s="68" t="s">
        <v>271</v>
      </c>
      <c r="D7954" s="68" t="s">
        <v>531</v>
      </c>
      <c r="E7954" s="68" t="s">
        <v>360</v>
      </c>
      <c r="F7954" s="68" t="s">
        <v>77</v>
      </c>
      <c r="G7954" s="68" t="s">
        <v>273</v>
      </c>
      <c r="H7954" s="68" t="s">
        <v>375</v>
      </c>
      <c r="I7954" s="65">
        <v>7</v>
      </c>
      <c r="J7954" s="65">
        <v>461</v>
      </c>
      <c r="K7954" s="65" t="s">
        <v>319</v>
      </c>
    </row>
    <row r="7955" spans="1:11" ht="12.75" customHeight="1">
      <c r="A7955" s="68" t="s">
        <v>323</v>
      </c>
      <c r="B7955" s="68" t="s">
        <v>469</v>
      </c>
      <c r="C7955" s="68" t="s">
        <v>271</v>
      </c>
      <c r="D7955" s="68" t="s">
        <v>531</v>
      </c>
      <c r="E7955" s="68" t="s">
        <v>360</v>
      </c>
      <c r="F7955" s="68" t="s">
        <v>77</v>
      </c>
      <c r="G7955" s="68" t="s">
        <v>273</v>
      </c>
      <c r="H7955" s="68" t="s">
        <v>368</v>
      </c>
      <c r="I7955" s="65">
        <v>6</v>
      </c>
      <c r="J7955" s="65">
        <v>461</v>
      </c>
      <c r="K7955" s="65" t="s">
        <v>319</v>
      </c>
    </row>
    <row r="7956" spans="1:11" ht="12.75" customHeight="1">
      <c r="A7956" s="68" t="s">
        <v>323</v>
      </c>
      <c r="B7956" s="68" t="s">
        <v>469</v>
      </c>
      <c r="C7956" s="68" t="s">
        <v>271</v>
      </c>
      <c r="D7956" s="68" t="s">
        <v>531</v>
      </c>
      <c r="E7956" s="68" t="s">
        <v>360</v>
      </c>
      <c r="F7956" s="68" t="s">
        <v>77</v>
      </c>
      <c r="G7956" s="68" t="s">
        <v>273</v>
      </c>
      <c r="H7956" s="68" t="s">
        <v>491</v>
      </c>
      <c r="I7956" s="65">
        <v>3</v>
      </c>
      <c r="J7956" s="65">
        <v>461</v>
      </c>
      <c r="K7956" s="65" t="s">
        <v>319</v>
      </c>
    </row>
    <row r="7957" spans="1:11" ht="12.75" customHeight="1">
      <c r="A7957" s="68" t="s">
        <v>323</v>
      </c>
      <c r="B7957" s="68" t="s">
        <v>469</v>
      </c>
      <c r="C7957" s="68" t="s">
        <v>271</v>
      </c>
      <c r="D7957" s="68" t="s">
        <v>531</v>
      </c>
      <c r="E7957" s="68" t="s">
        <v>360</v>
      </c>
      <c r="F7957" s="68" t="s">
        <v>77</v>
      </c>
      <c r="G7957" s="68" t="s">
        <v>273</v>
      </c>
      <c r="H7957" s="68" t="s">
        <v>369</v>
      </c>
      <c r="I7957" s="65">
        <v>2</v>
      </c>
      <c r="J7957" s="65">
        <v>461</v>
      </c>
      <c r="K7957" s="65" t="s">
        <v>319</v>
      </c>
    </row>
    <row r="7958" spans="1:11" ht="12.75" customHeight="1">
      <c r="A7958" s="68" t="s">
        <v>323</v>
      </c>
      <c r="B7958" s="68" t="s">
        <v>469</v>
      </c>
      <c r="C7958" s="68" t="s">
        <v>271</v>
      </c>
      <c r="D7958" s="68" t="s">
        <v>531</v>
      </c>
      <c r="E7958" s="68" t="s">
        <v>360</v>
      </c>
      <c r="F7958" s="68" t="s">
        <v>77</v>
      </c>
      <c r="G7958" s="68" t="s">
        <v>273</v>
      </c>
      <c r="H7958" s="68" t="s">
        <v>366</v>
      </c>
      <c r="I7958" s="65">
        <v>98</v>
      </c>
      <c r="J7958" s="65">
        <v>440</v>
      </c>
      <c r="K7958" s="65" t="s">
        <v>501</v>
      </c>
    </row>
    <row r="7959" spans="1:11" ht="12.75" customHeight="1">
      <c r="A7959" s="68" t="s">
        <v>323</v>
      </c>
      <c r="B7959" s="68" t="s">
        <v>469</v>
      </c>
      <c r="C7959" s="68" t="s">
        <v>271</v>
      </c>
      <c r="D7959" s="68" t="s">
        <v>531</v>
      </c>
      <c r="E7959" s="68" t="s">
        <v>360</v>
      </c>
      <c r="F7959" s="68" t="s">
        <v>77</v>
      </c>
      <c r="G7959" s="68" t="s">
        <v>273</v>
      </c>
      <c r="H7959" s="68" t="s">
        <v>367</v>
      </c>
      <c r="I7959" s="65">
        <v>186</v>
      </c>
      <c r="J7959" s="65">
        <v>440</v>
      </c>
      <c r="K7959" s="65" t="s">
        <v>501</v>
      </c>
    </row>
    <row r="7960" spans="1:11" ht="12.75" customHeight="1">
      <c r="A7960" s="68" t="s">
        <v>323</v>
      </c>
      <c r="B7960" s="68" t="s">
        <v>469</v>
      </c>
      <c r="C7960" s="68" t="s">
        <v>271</v>
      </c>
      <c r="D7960" s="68" t="s">
        <v>531</v>
      </c>
      <c r="E7960" s="68" t="s">
        <v>360</v>
      </c>
      <c r="F7960" s="68" t="s">
        <v>77</v>
      </c>
      <c r="G7960" s="68" t="s">
        <v>273</v>
      </c>
      <c r="H7960" s="68" t="s">
        <v>247</v>
      </c>
      <c r="I7960" s="65">
        <v>229</v>
      </c>
      <c r="J7960" s="65">
        <v>440</v>
      </c>
      <c r="K7960" s="65" t="s">
        <v>501</v>
      </c>
    </row>
    <row r="7961" spans="1:11" ht="12.75" customHeight="1">
      <c r="A7961" s="68" t="s">
        <v>323</v>
      </c>
      <c r="B7961" s="68" t="s">
        <v>469</v>
      </c>
      <c r="C7961" s="68" t="s">
        <v>271</v>
      </c>
      <c r="D7961" s="68" t="s">
        <v>531</v>
      </c>
      <c r="E7961" s="68" t="s">
        <v>360</v>
      </c>
      <c r="F7961" s="68" t="s">
        <v>77</v>
      </c>
      <c r="G7961" s="68" t="s">
        <v>273</v>
      </c>
      <c r="H7961" s="68" t="s">
        <v>375</v>
      </c>
      <c r="I7961" s="65">
        <v>245</v>
      </c>
      <c r="J7961" s="65">
        <v>440</v>
      </c>
      <c r="K7961" s="65" t="s">
        <v>501</v>
      </c>
    </row>
    <row r="7962" spans="1:11" ht="12.75" customHeight="1">
      <c r="A7962" s="68" t="s">
        <v>323</v>
      </c>
      <c r="B7962" s="68" t="s">
        <v>469</v>
      </c>
      <c r="C7962" s="68" t="s">
        <v>271</v>
      </c>
      <c r="D7962" s="68" t="s">
        <v>531</v>
      </c>
      <c r="E7962" s="68" t="s">
        <v>360</v>
      </c>
      <c r="F7962" s="68" t="s">
        <v>77</v>
      </c>
      <c r="G7962" s="68" t="s">
        <v>273</v>
      </c>
      <c r="H7962" s="68" t="s">
        <v>368</v>
      </c>
      <c r="I7962" s="65">
        <v>216</v>
      </c>
      <c r="J7962" s="65">
        <v>440</v>
      </c>
      <c r="K7962" s="65" t="s">
        <v>501</v>
      </c>
    </row>
    <row r="7963" spans="1:11" ht="12.75" customHeight="1">
      <c r="A7963" s="68" t="s">
        <v>323</v>
      </c>
      <c r="B7963" s="68" t="s">
        <v>469</v>
      </c>
      <c r="C7963" s="68" t="s">
        <v>271</v>
      </c>
      <c r="D7963" s="68" t="s">
        <v>531</v>
      </c>
      <c r="E7963" s="68" t="s">
        <v>360</v>
      </c>
      <c r="F7963" s="68" t="s">
        <v>77</v>
      </c>
      <c r="G7963" s="68" t="s">
        <v>273</v>
      </c>
      <c r="H7963" s="68" t="s">
        <v>491</v>
      </c>
      <c r="I7963" s="65">
        <v>202</v>
      </c>
      <c r="J7963" s="65">
        <v>440</v>
      </c>
      <c r="K7963" s="65" t="s">
        <v>501</v>
      </c>
    </row>
    <row r="7964" spans="1:11" ht="12.75" customHeight="1">
      <c r="A7964" s="68" t="s">
        <v>323</v>
      </c>
      <c r="B7964" s="68" t="s">
        <v>469</v>
      </c>
      <c r="C7964" s="68" t="s">
        <v>271</v>
      </c>
      <c r="D7964" s="68" t="s">
        <v>531</v>
      </c>
      <c r="E7964" s="68" t="s">
        <v>360</v>
      </c>
      <c r="F7964" s="68" t="s">
        <v>77</v>
      </c>
      <c r="G7964" s="68" t="s">
        <v>273</v>
      </c>
      <c r="H7964" s="68" t="s">
        <v>369</v>
      </c>
      <c r="I7964" s="65">
        <v>124</v>
      </c>
      <c r="J7964" s="65">
        <v>440</v>
      </c>
      <c r="K7964" s="65" t="s">
        <v>501</v>
      </c>
    </row>
    <row r="7965" spans="1:11" ht="12.75" customHeight="1">
      <c r="A7965" s="68" t="s">
        <v>323</v>
      </c>
      <c r="B7965" s="68" t="s">
        <v>469</v>
      </c>
      <c r="C7965" s="68" t="s">
        <v>271</v>
      </c>
      <c r="D7965" s="68" t="s">
        <v>531</v>
      </c>
      <c r="E7965" s="68" t="s">
        <v>360</v>
      </c>
      <c r="F7965" s="68" t="s">
        <v>77</v>
      </c>
      <c r="G7965" s="68" t="s">
        <v>273</v>
      </c>
      <c r="H7965" s="68" t="s">
        <v>638</v>
      </c>
      <c r="I7965" s="65">
        <v>184</v>
      </c>
      <c r="J7965" s="65">
        <v>440</v>
      </c>
      <c r="K7965" s="65" t="s">
        <v>501</v>
      </c>
    </row>
    <row r="7966" spans="1:11" ht="12.75" customHeight="1">
      <c r="A7966" s="68" t="s">
        <v>323</v>
      </c>
      <c r="B7966" s="68" t="s">
        <v>469</v>
      </c>
      <c r="C7966" s="68" t="s">
        <v>271</v>
      </c>
      <c r="D7966" s="68" t="s">
        <v>531</v>
      </c>
      <c r="E7966" s="68" t="s">
        <v>360</v>
      </c>
      <c r="F7966" s="68" t="s">
        <v>77</v>
      </c>
      <c r="G7966" s="68" t="s">
        <v>273</v>
      </c>
      <c r="H7966" s="68" t="s">
        <v>366</v>
      </c>
      <c r="I7966" s="65">
        <v>557</v>
      </c>
      <c r="J7966" s="65">
        <v>465</v>
      </c>
      <c r="K7966" s="65" t="s">
        <v>248</v>
      </c>
    </row>
    <row r="7967" spans="1:11" ht="12.75" customHeight="1">
      <c r="A7967" s="68" t="s">
        <v>323</v>
      </c>
      <c r="B7967" s="68" t="s">
        <v>469</v>
      </c>
      <c r="C7967" s="68" t="s">
        <v>271</v>
      </c>
      <c r="D7967" s="68" t="s">
        <v>531</v>
      </c>
      <c r="E7967" s="68" t="s">
        <v>360</v>
      </c>
      <c r="F7967" s="68" t="s">
        <v>77</v>
      </c>
      <c r="G7967" s="68" t="s">
        <v>273</v>
      </c>
      <c r="H7967" s="68" t="s">
        <v>367</v>
      </c>
      <c r="I7967" s="65">
        <v>738</v>
      </c>
      <c r="J7967" s="65">
        <v>465</v>
      </c>
      <c r="K7967" s="65" t="s">
        <v>248</v>
      </c>
    </row>
    <row r="7968" spans="1:11" ht="12.75" customHeight="1">
      <c r="A7968" s="68" t="s">
        <v>323</v>
      </c>
      <c r="B7968" s="68" t="s">
        <v>469</v>
      </c>
      <c r="C7968" s="68" t="s">
        <v>271</v>
      </c>
      <c r="D7968" s="68" t="s">
        <v>531</v>
      </c>
      <c r="E7968" s="68" t="s">
        <v>360</v>
      </c>
      <c r="F7968" s="68" t="s">
        <v>77</v>
      </c>
      <c r="G7968" s="68" t="s">
        <v>273</v>
      </c>
      <c r="H7968" s="68" t="s">
        <v>247</v>
      </c>
      <c r="I7968" s="65">
        <v>306</v>
      </c>
      <c r="J7968" s="65">
        <v>465</v>
      </c>
      <c r="K7968" s="65" t="s">
        <v>248</v>
      </c>
    </row>
    <row r="7969" spans="1:11" ht="12.75" customHeight="1">
      <c r="A7969" s="68" t="s">
        <v>323</v>
      </c>
      <c r="B7969" s="68" t="s">
        <v>469</v>
      </c>
      <c r="C7969" s="68" t="s">
        <v>271</v>
      </c>
      <c r="D7969" s="68" t="s">
        <v>531</v>
      </c>
      <c r="E7969" s="68" t="s">
        <v>360</v>
      </c>
      <c r="F7969" s="68" t="s">
        <v>77</v>
      </c>
      <c r="G7969" s="68" t="s">
        <v>273</v>
      </c>
      <c r="H7969" s="68" t="s">
        <v>375</v>
      </c>
      <c r="I7969" s="65">
        <v>143</v>
      </c>
      <c r="J7969" s="65">
        <v>465</v>
      </c>
      <c r="K7969" s="65" t="s">
        <v>248</v>
      </c>
    </row>
    <row r="7970" spans="1:11" ht="12.75" customHeight="1">
      <c r="A7970" s="68" t="s">
        <v>323</v>
      </c>
      <c r="B7970" s="68" t="s">
        <v>469</v>
      </c>
      <c r="C7970" s="68" t="s">
        <v>271</v>
      </c>
      <c r="D7970" s="68" t="s">
        <v>531</v>
      </c>
      <c r="E7970" s="68" t="s">
        <v>360</v>
      </c>
      <c r="F7970" s="68" t="s">
        <v>77</v>
      </c>
      <c r="G7970" s="68" t="s">
        <v>273</v>
      </c>
      <c r="H7970" s="68" t="s">
        <v>368</v>
      </c>
      <c r="I7970" s="65">
        <v>50</v>
      </c>
      <c r="J7970" s="65">
        <v>465</v>
      </c>
      <c r="K7970" s="65" t="s">
        <v>248</v>
      </c>
    </row>
    <row r="7971" spans="1:11" ht="12.75" customHeight="1">
      <c r="A7971" s="68" t="s">
        <v>323</v>
      </c>
      <c r="B7971" s="68" t="s">
        <v>469</v>
      </c>
      <c r="C7971" s="68" t="s">
        <v>271</v>
      </c>
      <c r="D7971" s="68" t="s">
        <v>531</v>
      </c>
      <c r="E7971" s="68" t="s">
        <v>360</v>
      </c>
      <c r="F7971" s="68" t="s">
        <v>77</v>
      </c>
      <c r="G7971" s="68" t="s">
        <v>273</v>
      </c>
      <c r="H7971" s="68" t="s">
        <v>491</v>
      </c>
      <c r="I7971" s="65">
        <v>50</v>
      </c>
      <c r="J7971" s="65">
        <v>465</v>
      </c>
      <c r="K7971" s="65" t="s">
        <v>248</v>
      </c>
    </row>
    <row r="7972" spans="1:11" ht="12.75" customHeight="1">
      <c r="A7972" s="68" t="s">
        <v>323</v>
      </c>
      <c r="B7972" s="68" t="s">
        <v>469</v>
      </c>
      <c r="C7972" s="68" t="s">
        <v>271</v>
      </c>
      <c r="D7972" s="68" t="s">
        <v>531</v>
      </c>
      <c r="E7972" s="68" t="s">
        <v>360</v>
      </c>
      <c r="F7972" s="68" t="s">
        <v>77</v>
      </c>
      <c r="G7972" s="68" t="s">
        <v>273</v>
      </c>
      <c r="H7972" s="68" t="s">
        <v>369</v>
      </c>
      <c r="I7972" s="65">
        <v>28</v>
      </c>
      <c r="J7972" s="65">
        <v>465</v>
      </c>
      <c r="K7972" s="65" t="s">
        <v>248</v>
      </c>
    </row>
    <row r="7973" spans="1:11" ht="12.75" customHeight="1">
      <c r="A7973" s="68" t="s">
        <v>323</v>
      </c>
      <c r="B7973" s="68" t="s">
        <v>469</v>
      </c>
      <c r="C7973" s="68" t="s">
        <v>271</v>
      </c>
      <c r="D7973" s="68" t="s">
        <v>531</v>
      </c>
      <c r="E7973" s="68" t="s">
        <v>360</v>
      </c>
      <c r="F7973" s="68" t="s">
        <v>77</v>
      </c>
      <c r="G7973" s="68" t="s">
        <v>273</v>
      </c>
      <c r="H7973" s="68" t="s">
        <v>638</v>
      </c>
      <c r="I7973" s="65">
        <v>45</v>
      </c>
      <c r="J7973" s="65">
        <v>465</v>
      </c>
      <c r="K7973" s="65" t="s">
        <v>248</v>
      </c>
    </row>
    <row r="7974" spans="1:11" ht="12.75" customHeight="1">
      <c r="A7974" s="68" t="s">
        <v>323</v>
      </c>
      <c r="B7974" s="68" t="s">
        <v>469</v>
      </c>
      <c r="C7974" s="68" t="s">
        <v>271</v>
      </c>
      <c r="D7974" s="68" t="s">
        <v>531</v>
      </c>
      <c r="E7974" s="68" t="s">
        <v>360</v>
      </c>
      <c r="F7974" s="68" t="s">
        <v>77</v>
      </c>
      <c r="G7974" s="68" t="s">
        <v>273</v>
      </c>
      <c r="H7974" s="68" t="s">
        <v>366</v>
      </c>
      <c r="I7974" s="65">
        <v>9</v>
      </c>
      <c r="J7974" s="65">
        <v>467</v>
      </c>
      <c r="K7974" s="65" t="s">
        <v>275</v>
      </c>
    </row>
    <row r="7975" spans="1:11" ht="12.75" customHeight="1">
      <c r="A7975" s="68" t="s">
        <v>323</v>
      </c>
      <c r="B7975" s="68" t="s">
        <v>469</v>
      </c>
      <c r="C7975" s="68" t="s">
        <v>271</v>
      </c>
      <c r="D7975" s="68" t="s">
        <v>531</v>
      </c>
      <c r="E7975" s="68" t="s">
        <v>360</v>
      </c>
      <c r="F7975" s="68" t="s">
        <v>77</v>
      </c>
      <c r="G7975" s="68" t="s">
        <v>273</v>
      </c>
      <c r="H7975" s="68" t="s">
        <v>367</v>
      </c>
      <c r="I7975" s="65">
        <v>34</v>
      </c>
      <c r="J7975" s="65">
        <v>467</v>
      </c>
      <c r="K7975" s="65" t="s">
        <v>275</v>
      </c>
    </row>
    <row r="7976" spans="1:11" ht="12.75" customHeight="1">
      <c r="A7976" s="68" t="s">
        <v>323</v>
      </c>
      <c r="B7976" s="68" t="s">
        <v>469</v>
      </c>
      <c r="C7976" s="68" t="s">
        <v>271</v>
      </c>
      <c r="D7976" s="68" t="s">
        <v>531</v>
      </c>
      <c r="E7976" s="68" t="s">
        <v>360</v>
      </c>
      <c r="F7976" s="68" t="s">
        <v>77</v>
      </c>
      <c r="G7976" s="68" t="s">
        <v>273</v>
      </c>
      <c r="H7976" s="68" t="s">
        <v>247</v>
      </c>
      <c r="I7976" s="65">
        <v>61</v>
      </c>
      <c r="J7976" s="65">
        <v>467</v>
      </c>
      <c r="K7976" s="65" t="s">
        <v>275</v>
      </c>
    </row>
    <row r="7977" spans="1:11" ht="12.75" customHeight="1">
      <c r="A7977" s="68" t="s">
        <v>323</v>
      </c>
      <c r="B7977" s="68" t="s">
        <v>469</v>
      </c>
      <c r="C7977" s="68" t="s">
        <v>271</v>
      </c>
      <c r="D7977" s="68" t="s">
        <v>531</v>
      </c>
      <c r="E7977" s="68" t="s">
        <v>360</v>
      </c>
      <c r="F7977" s="68" t="s">
        <v>77</v>
      </c>
      <c r="G7977" s="68" t="s">
        <v>273</v>
      </c>
      <c r="H7977" s="68" t="s">
        <v>375</v>
      </c>
      <c r="I7977" s="65">
        <v>54</v>
      </c>
      <c r="J7977" s="65">
        <v>467</v>
      </c>
      <c r="K7977" s="65" t="s">
        <v>275</v>
      </c>
    </row>
    <row r="7978" spans="1:11" ht="12.75" customHeight="1">
      <c r="A7978" s="68" t="s">
        <v>323</v>
      </c>
      <c r="B7978" s="68" t="s">
        <v>469</v>
      </c>
      <c r="C7978" s="68" t="s">
        <v>271</v>
      </c>
      <c r="D7978" s="68" t="s">
        <v>531</v>
      </c>
      <c r="E7978" s="68" t="s">
        <v>360</v>
      </c>
      <c r="F7978" s="68" t="s">
        <v>77</v>
      </c>
      <c r="G7978" s="68" t="s">
        <v>273</v>
      </c>
      <c r="H7978" s="68" t="s">
        <v>368</v>
      </c>
      <c r="I7978" s="65">
        <v>39</v>
      </c>
      <c r="J7978" s="65">
        <v>467</v>
      </c>
      <c r="K7978" s="65" t="s">
        <v>275</v>
      </c>
    </row>
    <row r="7979" spans="1:11" ht="12.75" customHeight="1">
      <c r="A7979" s="68" t="s">
        <v>323</v>
      </c>
      <c r="B7979" s="68" t="s">
        <v>469</v>
      </c>
      <c r="C7979" s="68" t="s">
        <v>271</v>
      </c>
      <c r="D7979" s="68" t="s">
        <v>531</v>
      </c>
      <c r="E7979" s="68" t="s">
        <v>360</v>
      </c>
      <c r="F7979" s="68" t="s">
        <v>77</v>
      </c>
      <c r="G7979" s="68" t="s">
        <v>273</v>
      </c>
      <c r="H7979" s="68" t="s">
        <v>491</v>
      </c>
      <c r="I7979" s="65">
        <v>24</v>
      </c>
      <c r="J7979" s="65">
        <v>467</v>
      </c>
      <c r="K7979" s="65" t="s">
        <v>275</v>
      </c>
    </row>
    <row r="7980" spans="1:11" ht="12.75" customHeight="1">
      <c r="A7980" s="68" t="s">
        <v>323</v>
      </c>
      <c r="B7980" s="68" t="s">
        <v>469</v>
      </c>
      <c r="C7980" s="68" t="s">
        <v>271</v>
      </c>
      <c r="D7980" s="68" t="s">
        <v>531</v>
      </c>
      <c r="E7980" s="68" t="s">
        <v>360</v>
      </c>
      <c r="F7980" s="68" t="s">
        <v>77</v>
      </c>
      <c r="G7980" s="68" t="s">
        <v>273</v>
      </c>
      <c r="H7980" s="68" t="s">
        <v>369</v>
      </c>
      <c r="I7980" s="65">
        <v>13</v>
      </c>
      <c r="J7980" s="65">
        <v>467</v>
      </c>
      <c r="K7980" s="65" t="s">
        <v>275</v>
      </c>
    </row>
    <row r="7981" spans="1:11" ht="12.75" customHeight="1">
      <c r="A7981" s="68" t="s">
        <v>323</v>
      </c>
      <c r="B7981" s="68" t="s">
        <v>469</v>
      </c>
      <c r="C7981" s="68" t="s">
        <v>271</v>
      </c>
      <c r="D7981" s="68" t="s">
        <v>531</v>
      </c>
      <c r="E7981" s="68" t="s">
        <v>360</v>
      </c>
      <c r="F7981" s="68" t="s">
        <v>77</v>
      </c>
      <c r="G7981" s="68" t="s">
        <v>273</v>
      </c>
      <c r="H7981" s="68" t="s">
        <v>638</v>
      </c>
      <c r="I7981" s="65">
        <v>12</v>
      </c>
      <c r="J7981" s="65">
        <v>467</v>
      </c>
      <c r="K7981" s="65" t="s">
        <v>275</v>
      </c>
    </row>
    <row r="7982" spans="1:11" ht="12.75" customHeight="1">
      <c r="A7982" s="68" t="s">
        <v>323</v>
      </c>
      <c r="B7982" s="68" t="s">
        <v>469</v>
      </c>
      <c r="C7982" s="68" t="s">
        <v>271</v>
      </c>
      <c r="D7982" s="68" t="s">
        <v>531</v>
      </c>
      <c r="E7982" s="68" t="s">
        <v>360</v>
      </c>
      <c r="F7982" s="68" t="s">
        <v>77</v>
      </c>
      <c r="G7982" s="68" t="s">
        <v>273</v>
      </c>
      <c r="H7982" s="68" t="s">
        <v>367</v>
      </c>
      <c r="I7982" s="65">
        <v>1</v>
      </c>
      <c r="J7982" s="65">
        <v>616</v>
      </c>
      <c r="K7982" s="65" t="s">
        <v>383</v>
      </c>
    </row>
    <row r="7983" spans="1:11" ht="12.75" customHeight="1">
      <c r="A7983" s="68" t="s">
        <v>323</v>
      </c>
      <c r="B7983" s="68" t="s">
        <v>469</v>
      </c>
      <c r="C7983" s="68" t="s">
        <v>271</v>
      </c>
      <c r="D7983" s="68" t="s">
        <v>531</v>
      </c>
      <c r="E7983" s="68" t="s">
        <v>360</v>
      </c>
      <c r="F7983" s="68" t="s">
        <v>77</v>
      </c>
      <c r="G7983" s="68" t="s">
        <v>273</v>
      </c>
      <c r="H7983" s="68" t="s">
        <v>375</v>
      </c>
      <c r="I7983" s="65">
        <v>13</v>
      </c>
      <c r="J7983" s="65">
        <v>616</v>
      </c>
      <c r="K7983" s="65" t="s">
        <v>383</v>
      </c>
    </row>
    <row r="7984" spans="1:11" ht="12.75" customHeight="1">
      <c r="A7984" s="68" t="s">
        <v>323</v>
      </c>
      <c r="B7984" s="68" t="s">
        <v>469</v>
      </c>
      <c r="C7984" s="68" t="s">
        <v>271</v>
      </c>
      <c r="D7984" s="68" t="s">
        <v>531</v>
      </c>
      <c r="E7984" s="68" t="s">
        <v>360</v>
      </c>
      <c r="F7984" s="68" t="s">
        <v>77</v>
      </c>
      <c r="G7984" s="68" t="s">
        <v>273</v>
      </c>
      <c r="H7984" s="68" t="s">
        <v>368</v>
      </c>
      <c r="I7984" s="65">
        <v>7</v>
      </c>
      <c r="J7984" s="65">
        <v>616</v>
      </c>
      <c r="K7984" s="65" t="s">
        <v>383</v>
      </c>
    </row>
    <row r="7985" spans="1:11" ht="12.75" customHeight="1">
      <c r="A7985" s="68" t="s">
        <v>323</v>
      </c>
      <c r="B7985" s="68" t="s">
        <v>469</v>
      </c>
      <c r="C7985" s="68" t="s">
        <v>271</v>
      </c>
      <c r="D7985" s="68" t="s">
        <v>531</v>
      </c>
      <c r="E7985" s="68" t="s">
        <v>360</v>
      </c>
      <c r="F7985" s="68" t="s">
        <v>77</v>
      </c>
      <c r="G7985" s="68" t="s">
        <v>273</v>
      </c>
      <c r="H7985" s="68" t="s">
        <v>491</v>
      </c>
      <c r="I7985" s="65">
        <v>6</v>
      </c>
      <c r="J7985" s="65">
        <v>616</v>
      </c>
      <c r="K7985" s="65" t="s">
        <v>383</v>
      </c>
    </row>
    <row r="7986" spans="1:11" ht="12.75" customHeight="1">
      <c r="A7986" s="68" t="s">
        <v>323</v>
      </c>
      <c r="B7986" s="68" t="s">
        <v>469</v>
      </c>
      <c r="C7986" s="68" t="s">
        <v>271</v>
      </c>
      <c r="D7986" s="68" t="s">
        <v>531</v>
      </c>
      <c r="E7986" s="68" t="s">
        <v>360</v>
      </c>
      <c r="F7986" s="68" t="s">
        <v>77</v>
      </c>
      <c r="G7986" s="68" t="s">
        <v>273</v>
      </c>
      <c r="H7986" s="68" t="s">
        <v>369</v>
      </c>
      <c r="I7986" s="65">
        <v>10</v>
      </c>
      <c r="J7986" s="65">
        <v>616</v>
      </c>
      <c r="K7986" s="65" t="s">
        <v>383</v>
      </c>
    </row>
    <row r="7987" spans="1:11" ht="12.75" customHeight="1">
      <c r="A7987" s="68" t="s">
        <v>323</v>
      </c>
      <c r="B7987" s="68" t="s">
        <v>469</v>
      </c>
      <c r="C7987" s="68" t="s">
        <v>271</v>
      </c>
      <c r="D7987" s="68" t="s">
        <v>531</v>
      </c>
      <c r="E7987" s="68" t="s">
        <v>360</v>
      </c>
      <c r="F7987" s="68" t="s">
        <v>77</v>
      </c>
      <c r="G7987" s="68" t="s">
        <v>273</v>
      </c>
      <c r="H7987" s="68" t="s">
        <v>638</v>
      </c>
      <c r="I7987" s="65">
        <v>2</v>
      </c>
      <c r="J7987" s="65">
        <v>616</v>
      </c>
      <c r="K7987" s="65" t="s">
        <v>383</v>
      </c>
    </row>
    <row r="7988" spans="1:11" ht="12.75" customHeight="1">
      <c r="A7988" s="68" t="s">
        <v>323</v>
      </c>
      <c r="B7988" s="68" t="s">
        <v>469</v>
      </c>
      <c r="C7988" s="68" t="s">
        <v>271</v>
      </c>
      <c r="D7988" s="68" t="s">
        <v>531</v>
      </c>
      <c r="E7988" s="68" t="s">
        <v>360</v>
      </c>
      <c r="F7988" s="68" t="s">
        <v>77</v>
      </c>
      <c r="G7988" s="68" t="s">
        <v>273</v>
      </c>
      <c r="H7988" s="68" t="s">
        <v>366</v>
      </c>
      <c r="I7988" s="65">
        <v>7</v>
      </c>
      <c r="J7988" s="65">
        <v>432</v>
      </c>
      <c r="K7988" s="65" t="s">
        <v>424</v>
      </c>
    </row>
    <row r="7989" spans="1:11" ht="12.75" customHeight="1">
      <c r="A7989" s="68" t="s">
        <v>323</v>
      </c>
      <c r="B7989" s="68" t="s">
        <v>469</v>
      </c>
      <c r="C7989" s="68" t="s">
        <v>271</v>
      </c>
      <c r="D7989" s="68" t="s">
        <v>531</v>
      </c>
      <c r="E7989" s="68" t="s">
        <v>360</v>
      </c>
      <c r="F7989" s="68" t="s">
        <v>77</v>
      </c>
      <c r="G7989" s="68" t="s">
        <v>273</v>
      </c>
      <c r="H7989" s="68" t="s">
        <v>367</v>
      </c>
      <c r="I7989" s="65">
        <v>35</v>
      </c>
      <c r="J7989" s="65">
        <v>432</v>
      </c>
      <c r="K7989" s="65" t="s">
        <v>424</v>
      </c>
    </row>
    <row r="7990" spans="1:11" ht="12.75" customHeight="1">
      <c r="A7990" s="68" t="s">
        <v>323</v>
      </c>
      <c r="B7990" s="68" t="s">
        <v>469</v>
      </c>
      <c r="C7990" s="68" t="s">
        <v>271</v>
      </c>
      <c r="D7990" s="68" t="s">
        <v>531</v>
      </c>
      <c r="E7990" s="68" t="s">
        <v>360</v>
      </c>
      <c r="F7990" s="68" t="s">
        <v>77</v>
      </c>
      <c r="G7990" s="68" t="s">
        <v>273</v>
      </c>
      <c r="H7990" s="68" t="s">
        <v>247</v>
      </c>
      <c r="I7990" s="65">
        <v>39</v>
      </c>
      <c r="J7990" s="65">
        <v>432</v>
      </c>
      <c r="K7990" s="65" t="s">
        <v>424</v>
      </c>
    </row>
    <row r="7991" spans="1:11" ht="12.75" customHeight="1">
      <c r="A7991" s="68" t="s">
        <v>323</v>
      </c>
      <c r="B7991" s="68" t="s">
        <v>469</v>
      </c>
      <c r="C7991" s="68" t="s">
        <v>271</v>
      </c>
      <c r="D7991" s="68" t="s">
        <v>531</v>
      </c>
      <c r="E7991" s="68" t="s">
        <v>360</v>
      </c>
      <c r="F7991" s="68" t="s">
        <v>77</v>
      </c>
      <c r="G7991" s="68" t="s">
        <v>273</v>
      </c>
      <c r="H7991" s="68" t="s">
        <v>375</v>
      </c>
      <c r="I7991" s="65">
        <v>36</v>
      </c>
      <c r="J7991" s="65">
        <v>432</v>
      </c>
      <c r="K7991" s="65" t="s">
        <v>424</v>
      </c>
    </row>
    <row r="7992" spans="1:11" ht="12.75" customHeight="1">
      <c r="A7992" s="68" t="s">
        <v>323</v>
      </c>
      <c r="B7992" s="68" t="s">
        <v>469</v>
      </c>
      <c r="C7992" s="68" t="s">
        <v>271</v>
      </c>
      <c r="D7992" s="68" t="s">
        <v>531</v>
      </c>
      <c r="E7992" s="68" t="s">
        <v>360</v>
      </c>
      <c r="F7992" s="68" t="s">
        <v>77</v>
      </c>
      <c r="G7992" s="68" t="s">
        <v>273</v>
      </c>
      <c r="H7992" s="68" t="s">
        <v>368</v>
      </c>
      <c r="I7992" s="65">
        <v>52</v>
      </c>
      <c r="J7992" s="65">
        <v>432</v>
      </c>
      <c r="K7992" s="65" t="s">
        <v>424</v>
      </c>
    </row>
    <row r="7993" spans="1:11" ht="12.75" customHeight="1">
      <c r="A7993" s="68" t="s">
        <v>323</v>
      </c>
      <c r="B7993" s="68" t="s">
        <v>469</v>
      </c>
      <c r="C7993" s="68" t="s">
        <v>271</v>
      </c>
      <c r="D7993" s="68" t="s">
        <v>531</v>
      </c>
      <c r="E7993" s="68" t="s">
        <v>360</v>
      </c>
      <c r="F7993" s="68" t="s">
        <v>77</v>
      </c>
      <c r="G7993" s="68" t="s">
        <v>273</v>
      </c>
      <c r="H7993" s="68" t="s">
        <v>491</v>
      </c>
      <c r="I7993" s="65">
        <v>39</v>
      </c>
      <c r="J7993" s="65">
        <v>432</v>
      </c>
      <c r="K7993" s="65" t="s">
        <v>424</v>
      </c>
    </row>
    <row r="7994" spans="1:11" ht="12.75" customHeight="1">
      <c r="A7994" s="68" t="s">
        <v>323</v>
      </c>
      <c r="B7994" s="68" t="s">
        <v>469</v>
      </c>
      <c r="C7994" s="68" t="s">
        <v>271</v>
      </c>
      <c r="D7994" s="68" t="s">
        <v>531</v>
      </c>
      <c r="E7994" s="68" t="s">
        <v>360</v>
      </c>
      <c r="F7994" s="68" t="s">
        <v>77</v>
      </c>
      <c r="G7994" s="68" t="s">
        <v>273</v>
      </c>
      <c r="H7994" s="68" t="s">
        <v>369</v>
      </c>
      <c r="I7994" s="65">
        <v>28</v>
      </c>
      <c r="J7994" s="65">
        <v>432</v>
      </c>
      <c r="K7994" s="65" t="s">
        <v>424</v>
      </c>
    </row>
    <row r="7995" spans="1:11" ht="12.75" customHeight="1">
      <c r="A7995" s="68" t="s">
        <v>323</v>
      </c>
      <c r="B7995" s="68" t="s">
        <v>469</v>
      </c>
      <c r="C7995" s="68" t="s">
        <v>271</v>
      </c>
      <c r="D7995" s="68" t="s">
        <v>531</v>
      </c>
      <c r="E7995" s="68" t="s">
        <v>360</v>
      </c>
      <c r="F7995" s="68" t="s">
        <v>77</v>
      </c>
      <c r="G7995" s="68" t="s">
        <v>273</v>
      </c>
      <c r="H7995" s="68" t="s">
        <v>638</v>
      </c>
      <c r="I7995" s="65">
        <v>31</v>
      </c>
      <c r="J7995" s="65">
        <v>432</v>
      </c>
      <c r="K7995" s="65" t="s">
        <v>424</v>
      </c>
    </row>
    <row r="7996" spans="1:11" ht="12.75" customHeight="1">
      <c r="A7996" s="68" t="s">
        <v>323</v>
      </c>
      <c r="B7996" s="68" t="s">
        <v>469</v>
      </c>
      <c r="C7996" s="68" t="s">
        <v>271</v>
      </c>
      <c r="D7996" s="68" t="s">
        <v>531</v>
      </c>
      <c r="E7996" s="68" t="s">
        <v>360</v>
      </c>
      <c r="F7996" s="68" t="s">
        <v>204</v>
      </c>
      <c r="G7996" s="68" t="s">
        <v>384</v>
      </c>
      <c r="H7996" s="68" t="s">
        <v>366</v>
      </c>
      <c r="I7996" s="65">
        <v>249</v>
      </c>
      <c r="J7996" s="65">
        <v>708</v>
      </c>
      <c r="K7996" s="65" t="s">
        <v>385</v>
      </c>
    </row>
    <row r="7997" spans="1:11" ht="12.75" customHeight="1">
      <c r="A7997" s="68" t="s">
        <v>323</v>
      </c>
      <c r="B7997" s="68" t="s">
        <v>469</v>
      </c>
      <c r="C7997" s="68" t="s">
        <v>271</v>
      </c>
      <c r="D7997" s="68" t="s">
        <v>531</v>
      </c>
      <c r="E7997" s="68" t="s">
        <v>360</v>
      </c>
      <c r="F7997" s="68" t="s">
        <v>204</v>
      </c>
      <c r="G7997" s="68" t="s">
        <v>384</v>
      </c>
      <c r="H7997" s="68" t="s">
        <v>367</v>
      </c>
      <c r="I7997" s="65">
        <v>316</v>
      </c>
      <c r="J7997" s="65">
        <v>708</v>
      </c>
      <c r="K7997" s="65" t="s">
        <v>385</v>
      </c>
    </row>
    <row r="7998" spans="1:11" ht="12.75" customHeight="1">
      <c r="A7998" s="68" t="s">
        <v>323</v>
      </c>
      <c r="B7998" s="68" t="s">
        <v>469</v>
      </c>
      <c r="C7998" s="68" t="s">
        <v>271</v>
      </c>
      <c r="D7998" s="68" t="s">
        <v>531</v>
      </c>
      <c r="E7998" s="68" t="s">
        <v>360</v>
      </c>
      <c r="F7998" s="68" t="s">
        <v>204</v>
      </c>
      <c r="G7998" s="68" t="s">
        <v>384</v>
      </c>
      <c r="H7998" s="68" t="s">
        <v>247</v>
      </c>
      <c r="I7998" s="65">
        <v>84</v>
      </c>
      <c r="J7998" s="65">
        <v>708</v>
      </c>
      <c r="K7998" s="65" t="s">
        <v>385</v>
      </c>
    </row>
    <row r="7999" spans="1:11" ht="12.75" customHeight="1">
      <c r="A7999" s="68" t="s">
        <v>323</v>
      </c>
      <c r="B7999" s="68" t="s">
        <v>469</v>
      </c>
      <c r="C7999" s="68" t="s">
        <v>271</v>
      </c>
      <c r="D7999" s="68" t="s">
        <v>531</v>
      </c>
      <c r="E7999" s="68" t="s">
        <v>360</v>
      </c>
      <c r="F7999" s="68" t="s">
        <v>204</v>
      </c>
      <c r="G7999" s="68" t="s">
        <v>384</v>
      </c>
      <c r="H7999" s="68" t="s">
        <v>375</v>
      </c>
      <c r="I7999" s="65">
        <v>40</v>
      </c>
      <c r="J7999" s="65">
        <v>708</v>
      </c>
      <c r="K7999" s="65" t="s">
        <v>385</v>
      </c>
    </row>
    <row r="8000" spans="1:11" ht="12.75" customHeight="1">
      <c r="A8000" s="68" t="s">
        <v>323</v>
      </c>
      <c r="B8000" s="68" t="s">
        <v>469</v>
      </c>
      <c r="C8000" s="68" t="s">
        <v>271</v>
      </c>
      <c r="D8000" s="68" t="s">
        <v>531</v>
      </c>
      <c r="E8000" s="68" t="s">
        <v>360</v>
      </c>
      <c r="F8000" s="68" t="s">
        <v>204</v>
      </c>
      <c r="G8000" s="68" t="s">
        <v>384</v>
      </c>
      <c r="H8000" s="68" t="s">
        <v>368</v>
      </c>
      <c r="I8000" s="65">
        <v>100</v>
      </c>
      <c r="J8000" s="65">
        <v>708</v>
      </c>
      <c r="K8000" s="65" t="s">
        <v>385</v>
      </c>
    </row>
    <row r="8001" spans="1:11" ht="12.75" customHeight="1">
      <c r="A8001" s="68" t="s">
        <v>323</v>
      </c>
      <c r="B8001" s="68" t="s">
        <v>469</v>
      </c>
      <c r="C8001" s="68" t="s">
        <v>271</v>
      </c>
      <c r="D8001" s="68" t="s">
        <v>531</v>
      </c>
      <c r="E8001" s="68" t="s">
        <v>360</v>
      </c>
      <c r="F8001" s="68" t="s">
        <v>204</v>
      </c>
      <c r="G8001" s="68" t="s">
        <v>384</v>
      </c>
      <c r="H8001" s="68" t="s">
        <v>491</v>
      </c>
      <c r="I8001" s="65">
        <v>30</v>
      </c>
      <c r="J8001" s="65">
        <v>708</v>
      </c>
      <c r="K8001" s="65" t="s">
        <v>385</v>
      </c>
    </row>
    <row r="8002" spans="1:11" ht="12.75" customHeight="1">
      <c r="A8002" s="68" t="s">
        <v>323</v>
      </c>
      <c r="B8002" s="68" t="s">
        <v>469</v>
      </c>
      <c r="C8002" s="68" t="s">
        <v>271</v>
      </c>
      <c r="D8002" s="68" t="s">
        <v>531</v>
      </c>
      <c r="E8002" s="68" t="s">
        <v>360</v>
      </c>
      <c r="F8002" s="68" t="s">
        <v>204</v>
      </c>
      <c r="G8002" s="68" t="s">
        <v>384</v>
      </c>
      <c r="H8002" s="68" t="s">
        <v>369</v>
      </c>
      <c r="I8002" s="65">
        <v>28</v>
      </c>
      <c r="J8002" s="65">
        <v>708</v>
      </c>
      <c r="K8002" s="65" t="s">
        <v>385</v>
      </c>
    </row>
    <row r="8003" spans="1:11" ht="12.75" customHeight="1">
      <c r="A8003" s="68" t="s">
        <v>323</v>
      </c>
      <c r="B8003" s="68" t="s">
        <v>469</v>
      </c>
      <c r="C8003" s="68" t="s">
        <v>271</v>
      </c>
      <c r="D8003" s="68" t="s">
        <v>531</v>
      </c>
      <c r="E8003" s="68" t="s">
        <v>360</v>
      </c>
      <c r="F8003" s="68" t="s">
        <v>204</v>
      </c>
      <c r="G8003" s="68" t="s">
        <v>384</v>
      </c>
      <c r="H8003" s="68" t="s">
        <v>638</v>
      </c>
      <c r="I8003" s="65">
        <v>9</v>
      </c>
      <c r="J8003" s="65">
        <v>708</v>
      </c>
      <c r="K8003" s="65" t="s">
        <v>385</v>
      </c>
    </row>
    <row r="8004" spans="1:11" ht="12.75" customHeight="1">
      <c r="A8004" s="68" t="s">
        <v>323</v>
      </c>
      <c r="B8004" s="68" t="s">
        <v>469</v>
      </c>
      <c r="C8004" s="68" t="s">
        <v>271</v>
      </c>
      <c r="D8004" s="68" t="s">
        <v>531</v>
      </c>
      <c r="E8004" s="68" t="s">
        <v>360</v>
      </c>
      <c r="F8004" s="68" t="s">
        <v>204</v>
      </c>
      <c r="G8004" s="68" t="s">
        <v>384</v>
      </c>
      <c r="H8004" s="68" t="s">
        <v>366</v>
      </c>
      <c r="I8004" s="65">
        <v>834</v>
      </c>
      <c r="J8004" s="65">
        <v>707</v>
      </c>
      <c r="K8004" s="65" t="s">
        <v>386</v>
      </c>
    </row>
    <row r="8005" spans="1:11" ht="12.75" customHeight="1">
      <c r="A8005" s="68" t="s">
        <v>323</v>
      </c>
      <c r="B8005" s="68" t="s">
        <v>469</v>
      </c>
      <c r="C8005" s="68" t="s">
        <v>271</v>
      </c>
      <c r="D8005" s="68" t="s">
        <v>531</v>
      </c>
      <c r="E8005" s="68" t="s">
        <v>360</v>
      </c>
      <c r="F8005" s="68" t="s">
        <v>204</v>
      </c>
      <c r="G8005" s="68" t="s">
        <v>384</v>
      </c>
      <c r="H8005" s="68" t="s">
        <v>367</v>
      </c>
      <c r="I8005" s="65">
        <v>5361</v>
      </c>
      <c r="J8005" s="65">
        <v>707</v>
      </c>
      <c r="K8005" s="65" t="s">
        <v>386</v>
      </c>
    </row>
    <row r="8006" spans="1:11" ht="12.75" customHeight="1">
      <c r="A8006" s="68" t="s">
        <v>323</v>
      </c>
      <c r="B8006" s="68" t="s">
        <v>469</v>
      </c>
      <c r="C8006" s="68" t="s">
        <v>271</v>
      </c>
      <c r="D8006" s="68" t="s">
        <v>531</v>
      </c>
      <c r="E8006" s="68" t="s">
        <v>360</v>
      </c>
      <c r="F8006" s="68" t="s">
        <v>204</v>
      </c>
      <c r="G8006" s="68" t="s">
        <v>384</v>
      </c>
      <c r="H8006" s="68" t="s">
        <v>247</v>
      </c>
      <c r="I8006" s="65">
        <v>2272</v>
      </c>
      <c r="J8006" s="65">
        <v>707</v>
      </c>
      <c r="K8006" s="65" t="s">
        <v>386</v>
      </c>
    </row>
    <row r="8007" spans="1:11" ht="12.75" customHeight="1">
      <c r="A8007" s="68" t="s">
        <v>323</v>
      </c>
      <c r="B8007" s="68" t="s">
        <v>469</v>
      </c>
      <c r="C8007" s="68" t="s">
        <v>271</v>
      </c>
      <c r="D8007" s="68" t="s">
        <v>531</v>
      </c>
      <c r="E8007" s="68" t="s">
        <v>360</v>
      </c>
      <c r="F8007" s="68" t="s">
        <v>204</v>
      </c>
      <c r="G8007" s="68" t="s">
        <v>384</v>
      </c>
      <c r="H8007" s="68" t="s">
        <v>375</v>
      </c>
      <c r="I8007" s="65">
        <v>2951</v>
      </c>
      <c r="J8007" s="65">
        <v>707</v>
      </c>
      <c r="K8007" s="65" t="s">
        <v>386</v>
      </c>
    </row>
    <row r="8008" spans="1:11" ht="12.75" customHeight="1">
      <c r="A8008" s="68" t="s">
        <v>323</v>
      </c>
      <c r="B8008" s="68" t="s">
        <v>469</v>
      </c>
      <c r="C8008" s="68" t="s">
        <v>271</v>
      </c>
      <c r="D8008" s="68" t="s">
        <v>531</v>
      </c>
      <c r="E8008" s="68" t="s">
        <v>360</v>
      </c>
      <c r="F8008" s="68" t="s">
        <v>204</v>
      </c>
      <c r="G8008" s="68" t="s">
        <v>384</v>
      </c>
      <c r="H8008" s="68" t="s">
        <v>368</v>
      </c>
      <c r="I8008" s="65">
        <v>10192</v>
      </c>
      <c r="J8008" s="65">
        <v>707</v>
      </c>
      <c r="K8008" s="65" t="s">
        <v>386</v>
      </c>
    </row>
    <row r="8009" spans="1:11" ht="12.75" customHeight="1">
      <c r="A8009" s="68" t="s">
        <v>323</v>
      </c>
      <c r="B8009" s="68" t="s">
        <v>469</v>
      </c>
      <c r="C8009" s="68" t="s">
        <v>271</v>
      </c>
      <c r="D8009" s="68" t="s">
        <v>531</v>
      </c>
      <c r="E8009" s="68" t="s">
        <v>360</v>
      </c>
      <c r="F8009" s="68" t="s">
        <v>204</v>
      </c>
      <c r="G8009" s="68" t="s">
        <v>384</v>
      </c>
      <c r="H8009" s="68" t="s">
        <v>491</v>
      </c>
      <c r="I8009" s="65">
        <v>9826</v>
      </c>
      <c r="J8009" s="65">
        <v>707</v>
      </c>
      <c r="K8009" s="65" t="s">
        <v>386</v>
      </c>
    </row>
    <row r="8010" spans="1:11" ht="12.75" customHeight="1">
      <c r="A8010" s="68" t="s">
        <v>323</v>
      </c>
      <c r="B8010" s="68" t="s">
        <v>469</v>
      </c>
      <c r="C8010" s="68" t="s">
        <v>271</v>
      </c>
      <c r="D8010" s="68" t="s">
        <v>531</v>
      </c>
      <c r="E8010" s="68" t="s">
        <v>360</v>
      </c>
      <c r="F8010" s="68" t="s">
        <v>204</v>
      </c>
      <c r="G8010" s="68" t="s">
        <v>384</v>
      </c>
      <c r="H8010" s="68" t="s">
        <v>369</v>
      </c>
      <c r="I8010" s="65">
        <v>11869</v>
      </c>
      <c r="J8010" s="65">
        <v>707</v>
      </c>
      <c r="K8010" s="65" t="s">
        <v>386</v>
      </c>
    </row>
    <row r="8011" spans="1:11" ht="12.75" customHeight="1">
      <c r="A8011" s="68" t="s">
        <v>323</v>
      </c>
      <c r="B8011" s="68" t="s">
        <v>469</v>
      </c>
      <c r="C8011" s="68" t="s">
        <v>271</v>
      </c>
      <c r="D8011" s="68" t="s">
        <v>531</v>
      </c>
      <c r="E8011" s="68" t="s">
        <v>360</v>
      </c>
      <c r="F8011" s="68" t="s">
        <v>204</v>
      </c>
      <c r="G8011" s="68" t="s">
        <v>384</v>
      </c>
      <c r="H8011" s="68" t="s">
        <v>638</v>
      </c>
      <c r="I8011" s="65">
        <v>11129</v>
      </c>
      <c r="J8011" s="65">
        <v>707</v>
      </c>
      <c r="K8011" s="65" t="s">
        <v>386</v>
      </c>
    </row>
    <row r="8012" spans="1:11" ht="12.75" customHeight="1">
      <c r="A8012" s="68" t="s">
        <v>323</v>
      </c>
      <c r="B8012" s="68" t="s">
        <v>469</v>
      </c>
      <c r="C8012" s="68" t="s">
        <v>271</v>
      </c>
      <c r="D8012" s="68" t="s">
        <v>531</v>
      </c>
      <c r="E8012" s="68" t="s">
        <v>360</v>
      </c>
      <c r="F8012" s="68" t="s">
        <v>78</v>
      </c>
      <c r="G8012" s="68" t="s">
        <v>384</v>
      </c>
      <c r="H8012" s="68" t="s">
        <v>366</v>
      </c>
      <c r="I8012" s="65">
        <v>1364</v>
      </c>
      <c r="J8012" s="65">
        <v>721</v>
      </c>
      <c r="K8012" s="65" t="s">
        <v>502</v>
      </c>
    </row>
    <row r="8013" spans="1:11" ht="12.75" customHeight="1">
      <c r="A8013" s="68" t="s">
        <v>323</v>
      </c>
      <c r="B8013" s="68" t="s">
        <v>469</v>
      </c>
      <c r="C8013" s="68" t="s">
        <v>271</v>
      </c>
      <c r="D8013" s="68" t="s">
        <v>531</v>
      </c>
      <c r="E8013" s="68" t="s">
        <v>360</v>
      </c>
      <c r="F8013" s="68" t="s">
        <v>78</v>
      </c>
      <c r="G8013" s="68" t="s">
        <v>384</v>
      </c>
      <c r="H8013" s="68" t="s">
        <v>367</v>
      </c>
      <c r="I8013" s="65">
        <v>1098</v>
      </c>
      <c r="J8013" s="65">
        <v>721</v>
      </c>
      <c r="K8013" s="65" t="s">
        <v>502</v>
      </c>
    </row>
    <row r="8014" spans="1:11" ht="12.75" customHeight="1">
      <c r="A8014" s="68" t="s">
        <v>323</v>
      </c>
      <c r="B8014" s="68" t="s">
        <v>469</v>
      </c>
      <c r="C8014" s="68" t="s">
        <v>271</v>
      </c>
      <c r="D8014" s="68" t="s">
        <v>531</v>
      </c>
      <c r="E8014" s="68" t="s">
        <v>360</v>
      </c>
      <c r="F8014" s="68" t="s">
        <v>78</v>
      </c>
      <c r="G8014" s="68" t="s">
        <v>384</v>
      </c>
      <c r="H8014" s="68" t="s">
        <v>247</v>
      </c>
      <c r="I8014" s="65">
        <v>371</v>
      </c>
      <c r="J8014" s="65">
        <v>721</v>
      </c>
      <c r="K8014" s="65" t="s">
        <v>502</v>
      </c>
    </row>
    <row r="8015" spans="1:11" ht="12.75" customHeight="1">
      <c r="A8015" s="68" t="s">
        <v>323</v>
      </c>
      <c r="B8015" s="68" t="s">
        <v>469</v>
      </c>
      <c r="C8015" s="68" t="s">
        <v>271</v>
      </c>
      <c r="D8015" s="68" t="s">
        <v>531</v>
      </c>
      <c r="E8015" s="68" t="s">
        <v>360</v>
      </c>
      <c r="F8015" s="68" t="s">
        <v>78</v>
      </c>
      <c r="G8015" s="68" t="s">
        <v>384</v>
      </c>
      <c r="H8015" s="68" t="s">
        <v>375</v>
      </c>
      <c r="I8015" s="65">
        <v>276</v>
      </c>
      <c r="J8015" s="65">
        <v>721</v>
      </c>
      <c r="K8015" s="65" t="s">
        <v>502</v>
      </c>
    </row>
    <row r="8016" spans="1:11" ht="12.75" customHeight="1">
      <c r="A8016" s="68" t="s">
        <v>323</v>
      </c>
      <c r="B8016" s="68" t="s">
        <v>469</v>
      </c>
      <c r="C8016" s="68" t="s">
        <v>271</v>
      </c>
      <c r="D8016" s="68" t="s">
        <v>531</v>
      </c>
      <c r="E8016" s="68" t="s">
        <v>360</v>
      </c>
      <c r="F8016" s="68" t="s">
        <v>78</v>
      </c>
      <c r="G8016" s="68" t="s">
        <v>384</v>
      </c>
      <c r="H8016" s="68" t="s">
        <v>368</v>
      </c>
      <c r="I8016" s="65">
        <v>271</v>
      </c>
      <c r="J8016" s="65">
        <v>721</v>
      </c>
      <c r="K8016" s="65" t="s">
        <v>502</v>
      </c>
    </row>
    <row r="8017" spans="1:11" ht="12.75" customHeight="1">
      <c r="A8017" s="68" t="s">
        <v>323</v>
      </c>
      <c r="B8017" s="68" t="s">
        <v>469</v>
      </c>
      <c r="C8017" s="68" t="s">
        <v>271</v>
      </c>
      <c r="D8017" s="68" t="s">
        <v>531</v>
      </c>
      <c r="E8017" s="68" t="s">
        <v>360</v>
      </c>
      <c r="F8017" s="68" t="s">
        <v>78</v>
      </c>
      <c r="G8017" s="68" t="s">
        <v>384</v>
      </c>
      <c r="H8017" s="68" t="s">
        <v>491</v>
      </c>
      <c r="I8017" s="65">
        <v>228</v>
      </c>
      <c r="J8017" s="65">
        <v>721</v>
      </c>
      <c r="K8017" s="65" t="s">
        <v>502</v>
      </c>
    </row>
    <row r="8018" spans="1:11" ht="12.75" customHeight="1">
      <c r="A8018" s="68" t="s">
        <v>323</v>
      </c>
      <c r="B8018" s="68" t="s">
        <v>469</v>
      </c>
      <c r="C8018" s="68" t="s">
        <v>271</v>
      </c>
      <c r="D8018" s="68" t="s">
        <v>531</v>
      </c>
      <c r="E8018" s="68" t="s">
        <v>360</v>
      </c>
      <c r="F8018" s="68" t="s">
        <v>78</v>
      </c>
      <c r="G8018" s="68" t="s">
        <v>384</v>
      </c>
      <c r="H8018" s="68" t="s">
        <v>369</v>
      </c>
      <c r="I8018" s="65">
        <v>202</v>
      </c>
      <c r="J8018" s="65">
        <v>721</v>
      </c>
      <c r="K8018" s="65" t="s">
        <v>502</v>
      </c>
    </row>
    <row r="8019" spans="1:11" ht="12.75" customHeight="1">
      <c r="A8019" s="68" t="s">
        <v>323</v>
      </c>
      <c r="B8019" s="68" t="s">
        <v>469</v>
      </c>
      <c r="C8019" s="68" t="s">
        <v>271</v>
      </c>
      <c r="D8019" s="68" t="s">
        <v>531</v>
      </c>
      <c r="E8019" s="68" t="s">
        <v>360</v>
      </c>
      <c r="F8019" s="68" t="s">
        <v>78</v>
      </c>
      <c r="G8019" s="68" t="s">
        <v>384</v>
      </c>
      <c r="H8019" s="68" t="s">
        <v>638</v>
      </c>
      <c r="I8019" s="65">
        <v>220</v>
      </c>
      <c r="J8019" s="65">
        <v>721</v>
      </c>
      <c r="K8019" s="65" t="s">
        <v>502</v>
      </c>
    </row>
    <row r="8020" spans="1:11" ht="12.75" customHeight="1">
      <c r="A8020" s="68" t="s">
        <v>323</v>
      </c>
      <c r="B8020" s="68" t="s">
        <v>469</v>
      </c>
      <c r="C8020" s="68" t="s">
        <v>271</v>
      </c>
      <c r="D8020" s="68" t="s">
        <v>531</v>
      </c>
      <c r="E8020" s="68" t="s">
        <v>360</v>
      </c>
      <c r="F8020" s="68" t="s">
        <v>78</v>
      </c>
      <c r="G8020" s="68" t="s">
        <v>384</v>
      </c>
      <c r="H8020" s="68" t="s">
        <v>366</v>
      </c>
      <c r="I8020" s="65">
        <v>192</v>
      </c>
      <c r="J8020" s="65">
        <v>722</v>
      </c>
      <c r="K8020" s="65" t="s">
        <v>387</v>
      </c>
    </row>
    <row r="8021" spans="1:11" ht="12.75" customHeight="1">
      <c r="A8021" s="68" t="s">
        <v>323</v>
      </c>
      <c r="B8021" s="68" t="s">
        <v>469</v>
      </c>
      <c r="C8021" s="68" t="s">
        <v>271</v>
      </c>
      <c r="D8021" s="68" t="s">
        <v>531</v>
      </c>
      <c r="E8021" s="68" t="s">
        <v>360</v>
      </c>
      <c r="F8021" s="68" t="s">
        <v>78</v>
      </c>
      <c r="G8021" s="68" t="s">
        <v>384</v>
      </c>
      <c r="H8021" s="68" t="s">
        <v>367</v>
      </c>
      <c r="I8021" s="65">
        <v>641</v>
      </c>
      <c r="J8021" s="65">
        <v>722</v>
      </c>
      <c r="K8021" s="65" t="s">
        <v>387</v>
      </c>
    </row>
    <row r="8022" spans="1:11" ht="12.75" customHeight="1">
      <c r="A8022" s="68" t="s">
        <v>323</v>
      </c>
      <c r="B8022" s="68" t="s">
        <v>469</v>
      </c>
      <c r="C8022" s="68" t="s">
        <v>271</v>
      </c>
      <c r="D8022" s="68" t="s">
        <v>531</v>
      </c>
      <c r="E8022" s="68" t="s">
        <v>360</v>
      </c>
      <c r="F8022" s="68" t="s">
        <v>78</v>
      </c>
      <c r="G8022" s="68" t="s">
        <v>384</v>
      </c>
      <c r="H8022" s="68" t="s">
        <v>247</v>
      </c>
      <c r="I8022" s="65">
        <v>357</v>
      </c>
      <c r="J8022" s="65">
        <v>722</v>
      </c>
      <c r="K8022" s="65" t="s">
        <v>387</v>
      </c>
    </row>
    <row r="8023" spans="1:11" ht="12.75" customHeight="1">
      <c r="A8023" s="68" t="s">
        <v>323</v>
      </c>
      <c r="B8023" s="68" t="s">
        <v>469</v>
      </c>
      <c r="C8023" s="68" t="s">
        <v>271</v>
      </c>
      <c r="D8023" s="68" t="s">
        <v>531</v>
      </c>
      <c r="E8023" s="68" t="s">
        <v>360</v>
      </c>
      <c r="F8023" s="68" t="s">
        <v>78</v>
      </c>
      <c r="G8023" s="68" t="s">
        <v>384</v>
      </c>
      <c r="H8023" s="68" t="s">
        <v>375</v>
      </c>
      <c r="I8023" s="65">
        <v>245</v>
      </c>
      <c r="J8023" s="65">
        <v>722</v>
      </c>
      <c r="K8023" s="65" t="s">
        <v>387</v>
      </c>
    </row>
    <row r="8024" spans="1:11" ht="12.75" customHeight="1">
      <c r="A8024" s="68" t="s">
        <v>323</v>
      </c>
      <c r="B8024" s="68" t="s">
        <v>469</v>
      </c>
      <c r="C8024" s="68" t="s">
        <v>271</v>
      </c>
      <c r="D8024" s="68" t="s">
        <v>531</v>
      </c>
      <c r="E8024" s="68" t="s">
        <v>360</v>
      </c>
      <c r="F8024" s="68" t="s">
        <v>78</v>
      </c>
      <c r="G8024" s="68" t="s">
        <v>384</v>
      </c>
      <c r="H8024" s="68" t="s">
        <v>368</v>
      </c>
      <c r="I8024" s="65">
        <v>270</v>
      </c>
      <c r="J8024" s="65">
        <v>722</v>
      </c>
      <c r="K8024" s="65" t="s">
        <v>387</v>
      </c>
    </row>
    <row r="8025" spans="1:11" ht="12.75" customHeight="1">
      <c r="A8025" s="68" t="s">
        <v>323</v>
      </c>
      <c r="B8025" s="68" t="s">
        <v>469</v>
      </c>
      <c r="C8025" s="68" t="s">
        <v>271</v>
      </c>
      <c r="D8025" s="68" t="s">
        <v>531</v>
      </c>
      <c r="E8025" s="68" t="s">
        <v>360</v>
      </c>
      <c r="F8025" s="68" t="s">
        <v>78</v>
      </c>
      <c r="G8025" s="68" t="s">
        <v>384</v>
      </c>
      <c r="H8025" s="68" t="s">
        <v>491</v>
      </c>
      <c r="I8025" s="65">
        <v>165</v>
      </c>
      <c r="J8025" s="65">
        <v>722</v>
      </c>
      <c r="K8025" s="65" t="s">
        <v>387</v>
      </c>
    </row>
    <row r="8026" spans="1:11" ht="12.75" customHeight="1">
      <c r="A8026" s="68" t="s">
        <v>323</v>
      </c>
      <c r="B8026" s="68" t="s">
        <v>469</v>
      </c>
      <c r="C8026" s="68" t="s">
        <v>271</v>
      </c>
      <c r="D8026" s="68" t="s">
        <v>531</v>
      </c>
      <c r="E8026" s="68" t="s">
        <v>360</v>
      </c>
      <c r="F8026" s="68" t="s">
        <v>78</v>
      </c>
      <c r="G8026" s="68" t="s">
        <v>384</v>
      </c>
      <c r="H8026" s="68" t="s">
        <v>369</v>
      </c>
      <c r="I8026" s="65">
        <v>79</v>
      </c>
      <c r="J8026" s="65">
        <v>722</v>
      </c>
      <c r="K8026" s="65" t="s">
        <v>387</v>
      </c>
    </row>
    <row r="8027" spans="1:11" ht="12.75" customHeight="1">
      <c r="A8027" s="68" t="s">
        <v>323</v>
      </c>
      <c r="B8027" s="68" t="s">
        <v>469</v>
      </c>
      <c r="C8027" s="68" t="s">
        <v>271</v>
      </c>
      <c r="D8027" s="68" t="s">
        <v>531</v>
      </c>
      <c r="E8027" s="68" t="s">
        <v>360</v>
      </c>
      <c r="F8027" s="68" t="s">
        <v>78</v>
      </c>
      <c r="G8027" s="68" t="s">
        <v>384</v>
      </c>
      <c r="H8027" s="68" t="s">
        <v>638</v>
      </c>
      <c r="I8027" s="65">
        <v>50</v>
      </c>
      <c r="J8027" s="65">
        <v>722</v>
      </c>
      <c r="K8027" s="65" t="s">
        <v>387</v>
      </c>
    </row>
    <row r="8028" spans="1:11" ht="12.75" customHeight="1">
      <c r="A8028" s="68" t="s">
        <v>323</v>
      </c>
      <c r="B8028" s="68" t="s">
        <v>469</v>
      </c>
      <c r="C8028" s="68" t="s">
        <v>271</v>
      </c>
      <c r="D8028" s="68" t="s">
        <v>531</v>
      </c>
      <c r="E8028" s="68" t="s">
        <v>360</v>
      </c>
      <c r="F8028" s="68" t="s">
        <v>78</v>
      </c>
      <c r="G8028" s="68" t="s">
        <v>384</v>
      </c>
      <c r="H8028" s="68" t="s">
        <v>366</v>
      </c>
      <c r="I8028" s="65">
        <v>19</v>
      </c>
      <c r="J8028" s="65">
        <v>811</v>
      </c>
      <c r="K8028" s="65" t="s">
        <v>388</v>
      </c>
    </row>
    <row r="8029" spans="1:11" ht="12.75" customHeight="1">
      <c r="A8029" s="68" t="s">
        <v>323</v>
      </c>
      <c r="B8029" s="68" t="s">
        <v>469</v>
      </c>
      <c r="C8029" s="68" t="s">
        <v>271</v>
      </c>
      <c r="D8029" s="68" t="s">
        <v>531</v>
      </c>
      <c r="E8029" s="68" t="s">
        <v>360</v>
      </c>
      <c r="F8029" s="68" t="s">
        <v>78</v>
      </c>
      <c r="G8029" s="68" t="s">
        <v>384</v>
      </c>
      <c r="H8029" s="68" t="s">
        <v>367</v>
      </c>
      <c r="I8029" s="65">
        <v>8</v>
      </c>
      <c r="J8029" s="65">
        <v>811</v>
      </c>
      <c r="K8029" s="65" t="s">
        <v>388</v>
      </c>
    </row>
    <row r="8030" spans="1:11" ht="12.75" customHeight="1">
      <c r="A8030" s="68" t="s">
        <v>323</v>
      </c>
      <c r="B8030" s="68" t="s">
        <v>469</v>
      </c>
      <c r="C8030" s="68" t="s">
        <v>271</v>
      </c>
      <c r="D8030" s="68" t="s">
        <v>531</v>
      </c>
      <c r="E8030" s="68" t="s">
        <v>360</v>
      </c>
      <c r="F8030" s="68" t="s">
        <v>78</v>
      </c>
      <c r="G8030" s="68" t="s">
        <v>384</v>
      </c>
      <c r="H8030" s="68" t="s">
        <v>247</v>
      </c>
      <c r="I8030" s="65">
        <v>4</v>
      </c>
      <c r="J8030" s="65">
        <v>811</v>
      </c>
      <c r="K8030" s="65" t="s">
        <v>388</v>
      </c>
    </row>
    <row r="8031" spans="1:11" ht="12.75" customHeight="1">
      <c r="A8031" s="68" t="s">
        <v>323</v>
      </c>
      <c r="B8031" s="68" t="s">
        <v>469</v>
      </c>
      <c r="C8031" s="68" t="s">
        <v>271</v>
      </c>
      <c r="D8031" s="68" t="s">
        <v>531</v>
      </c>
      <c r="E8031" s="68" t="s">
        <v>360</v>
      </c>
      <c r="F8031" s="68" t="s">
        <v>78</v>
      </c>
      <c r="G8031" s="68" t="s">
        <v>384</v>
      </c>
      <c r="H8031" s="68" t="s">
        <v>375</v>
      </c>
      <c r="I8031" s="65">
        <v>1</v>
      </c>
      <c r="J8031" s="65">
        <v>811</v>
      </c>
      <c r="K8031" s="65" t="s">
        <v>388</v>
      </c>
    </row>
    <row r="8032" spans="1:11" ht="12.75" customHeight="1">
      <c r="A8032" s="68" t="s">
        <v>323</v>
      </c>
      <c r="B8032" s="68" t="s">
        <v>469</v>
      </c>
      <c r="C8032" s="68" t="s">
        <v>271</v>
      </c>
      <c r="D8032" s="68" t="s">
        <v>531</v>
      </c>
      <c r="E8032" s="68" t="s">
        <v>360</v>
      </c>
      <c r="F8032" s="68" t="s">
        <v>78</v>
      </c>
      <c r="G8032" s="68" t="s">
        <v>384</v>
      </c>
      <c r="H8032" s="68" t="s">
        <v>368</v>
      </c>
      <c r="I8032" s="65">
        <v>38</v>
      </c>
      <c r="J8032" s="65">
        <v>811</v>
      </c>
      <c r="K8032" s="65" t="s">
        <v>388</v>
      </c>
    </row>
    <row r="8033" spans="1:11" ht="12.75" customHeight="1">
      <c r="A8033" s="68" t="s">
        <v>323</v>
      </c>
      <c r="B8033" s="68" t="s">
        <v>469</v>
      </c>
      <c r="C8033" s="68" t="s">
        <v>271</v>
      </c>
      <c r="D8033" s="68" t="s">
        <v>531</v>
      </c>
      <c r="E8033" s="68" t="s">
        <v>360</v>
      </c>
      <c r="F8033" s="68" t="s">
        <v>78</v>
      </c>
      <c r="G8033" s="68" t="s">
        <v>384</v>
      </c>
      <c r="H8033" s="68" t="s">
        <v>491</v>
      </c>
      <c r="I8033" s="65">
        <v>40</v>
      </c>
      <c r="J8033" s="65">
        <v>811</v>
      </c>
      <c r="K8033" s="65" t="s">
        <v>388</v>
      </c>
    </row>
    <row r="8034" spans="1:11" ht="12.75" customHeight="1">
      <c r="A8034" s="68" t="s">
        <v>323</v>
      </c>
      <c r="B8034" s="68" t="s">
        <v>469</v>
      </c>
      <c r="C8034" s="68" t="s">
        <v>271</v>
      </c>
      <c r="D8034" s="68" t="s">
        <v>531</v>
      </c>
      <c r="E8034" s="68" t="s">
        <v>360</v>
      </c>
      <c r="F8034" s="68" t="s">
        <v>78</v>
      </c>
      <c r="G8034" s="68" t="s">
        <v>384</v>
      </c>
      <c r="H8034" s="68" t="s">
        <v>369</v>
      </c>
      <c r="I8034" s="65">
        <v>13</v>
      </c>
      <c r="J8034" s="65">
        <v>811</v>
      </c>
      <c r="K8034" s="65" t="s">
        <v>388</v>
      </c>
    </row>
    <row r="8035" spans="1:11" ht="12.75" customHeight="1">
      <c r="A8035" s="68" t="s">
        <v>323</v>
      </c>
      <c r="B8035" s="68" t="s">
        <v>469</v>
      </c>
      <c r="C8035" s="68" t="s">
        <v>271</v>
      </c>
      <c r="D8035" s="68" t="s">
        <v>531</v>
      </c>
      <c r="E8035" s="68" t="s">
        <v>360</v>
      </c>
      <c r="F8035" s="68" t="s">
        <v>78</v>
      </c>
      <c r="G8035" s="68" t="s">
        <v>384</v>
      </c>
      <c r="H8035" s="68" t="s">
        <v>638</v>
      </c>
      <c r="I8035" s="65">
        <v>16</v>
      </c>
      <c r="J8035" s="65">
        <v>811</v>
      </c>
      <c r="K8035" s="65" t="s">
        <v>388</v>
      </c>
    </row>
    <row r="8036" spans="1:11" ht="12.75" customHeight="1">
      <c r="A8036" s="68" t="s">
        <v>323</v>
      </c>
      <c r="B8036" s="68" t="s">
        <v>469</v>
      </c>
      <c r="C8036" s="68" t="s">
        <v>271</v>
      </c>
      <c r="D8036" s="68" t="s">
        <v>531</v>
      </c>
      <c r="E8036" s="68" t="s">
        <v>360</v>
      </c>
      <c r="F8036" s="68" t="s">
        <v>78</v>
      </c>
      <c r="G8036" s="68" t="s">
        <v>384</v>
      </c>
      <c r="H8036" s="68" t="s">
        <v>366</v>
      </c>
      <c r="I8036" s="65">
        <v>254</v>
      </c>
      <c r="J8036" s="65">
        <v>719</v>
      </c>
      <c r="K8036" s="65" t="s">
        <v>389</v>
      </c>
    </row>
    <row r="8037" spans="1:11" ht="12.75" customHeight="1">
      <c r="A8037" s="68" t="s">
        <v>323</v>
      </c>
      <c r="B8037" s="68" t="s">
        <v>469</v>
      </c>
      <c r="C8037" s="68" t="s">
        <v>271</v>
      </c>
      <c r="D8037" s="68" t="s">
        <v>531</v>
      </c>
      <c r="E8037" s="68" t="s">
        <v>360</v>
      </c>
      <c r="F8037" s="68" t="s">
        <v>78</v>
      </c>
      <c r="G8037" s="68" t="s">
        <v>384</v>
      </c>
      <c r="H8037" s="68" t="s">
        <v>367</v>
      </c>
      <c r="I8037" s="65">
        <v>860</v>
      </c>
      <c r="J8037" s="65">
        <v>719</v>
      </c>
      <c r="K8037" s="65" t="s">
        <v>389</v>
      </c>
    </row>
    <row r="8038" spans="1:11" ht="12.75" customHeight="1">
      <c r="A8038" s="68" t="s">
        <v>323</v>
      </c>
      <c r="B8038" s="68" t="s">
        <v>469</v>
      </c>
      <c r="C8038" s="68" t="s">
        <v>271</v>
      </c>
      <c r="D8038" s="68" t="s">
        <v>531</v>
      </c>
      <c r="E8038" s="68" t="s">
        <v>360</v>
      </c>
      <c r="F8038" s="68" t="s">
        <v>78</v>
      </c>
      <c r="G8038" s="68" t="s">
        <v>384</v>
      </c>
      <c r="H8038" s="68" t="s">
        <v>247</v>
      </c>
      <c r="I8038" s="65">
        <v>1794</v>
      </c>
      <c r="J8038" s="65">
        <v>719</v>
      </c>
      <c r="K8038" s="65" t="s">
        <v>389</v>
      </c>
    </row>
    <row r="8039" spans="1:11" ht="12.75" customHeight="1">
      <c r="A8039" s="68" t="s">
        <v>323</v>
      </c>
      <c r="B8039" s="68" t="s">
        <v>469</v>
      </c>
      <c r="C8039" s="68" t="s">
        <v>271</v>
      </c>
      <c r="D8039" s="68" t="s">
        <v>531</v>
      </c>
      <c r="E8039" s="68" t="s">
        <v>360</v>
      </c>
      <c r="F8039" s="68" t="s">
        <v>78</v>
      </c>
      <c r="G8039" s="68" t="s">
        <v>384</v>
      </c>
      <c r="H8039" s="68" t="s">
        <v>375</v>
      </c>
      <c r="I8039" s="65">
        <v>2115</v>
      </c>
      <c r="J8039" s="65">
        <v>719</v>
      </c>
      <c r="K8039" s="65" t="s">
        <v>389</v>
      </c>
    </row>
    <row r="8040" spans="1:11" ht="12.75" customHeight="1">
      <c r="A8040" s="68" t="s">
        <v>323</v>
      </c>
      <c r="B8040" s="68" t="s">
        <v>469</v>
      </c>
      <c r="C8040" s="68" t="s">
        <v>271</v>
      </c>
      <c r="D8040" s="68" t="s">
        <v>531</v>
      </c>
      <c r="E8040" s="68" t="s">
        <v>360</v>
      </c>
      <c r="F8040" s="68" t="s">
        <v>78</v>
      </c>
      <c r="G8040" s="68" t="s">
        <v>384</v>
      </c>
      <c r="H8040" s="68" t="s">
        <v>368</v>
      </c>
      <c r="I8040" s="65">
        <v>1574</v>
      </c>
      <c r="J8040" s="65">
        <v>719</v>
      </c>
      <c r="K8040" s="65" t="s">
        <v>389</v>
      </c>
    </row>
    <row r="8041" spans="1:11" ht="12.75" customHeight="1">
      <c r="A8041" s="68" t="s">
        <v>323</v>
      </c>
      <c r="B8041" s="68" t="s">
        <v>469</v>
      </c>
      <c r="C8041" s="68" t="s">
        <v>271</v>
      </c>
      <c r="D8041" s="68" t="s">
        <v>531</v>
      </c>
      <c r="E8041" s="68" t="s">
        <v>360</v>
      </c>
      <c r="F8041" s="68" t="s">
        <v>78</v>
      </c>
      <c r="G8041" s="68" t="s">
        <v>384</v>
      </c>
      <c r="H8041" s="68" t="s">
        <v>491</v>
      </c>
      <c r="I8041" s="65">
        <v>1865</v>
      </c>
      <c r="J8041" s="65">
        <v>719</v>
      </c>
      <c r="K8041" s="65" t="s">
        <v>389</v>
      </c>
    </row>
    <row r="8042" spans="1:11" ht="12.75" customHeight="1">
      <c r="A8042" s="68" t="s">
        <v>323</v>
      </c>
      <c r="B8042" s="68" t="s">
        <v>469</v>
      </c>
      <c r="C8042" s="68" t="s">
        <v>271</v>
      </c>
      <c r="D8042" s="68" t="s">
        <v>531</v>
      </c>
      <c r="E8042" s="68" t="s">
        <v>360</v>
      </c>
      <c r="F8042" s="68" t="s">
        <v>78</v>
      </c>
      <c r="G8042" s="68" t="s">
        <v>384</v>
      </c>
      <c r="H8042" s="68" t="s">
        <v>369</v>
      </c>
      <c r="I8042" s="65">
        <v>897</v>
      </c>
      <c r="J8042" s="65">
        <v>719</v>
      </c>
      <c r="K8042" s="65" t="s">
        <v>389</v>
      </c>
    </row>
    <row r="8043" spans="1:11" ht="12.75" customHeight="1">
      <c r="A8043" s="68" t="s">
        <v>323</v>
      </c>
      <c r="B8043" s="68" t="s">
        <v>469</v>
      </c>
      <c r="C8043" s="68" t="s">
        <v>271</v>
      </c>
      <c r="D8043" s="68" t="s">
        <v>531</v>
      </c>
      <c r="E8043" s="68" t="s">
        <v>360</v>
      </c>
      <c r="F8043" s="68" t="s">
        <v>78</v>
      </c>
      <c r="G8043" s="68" t="s">
        <v>384</v>
      </c>
      <c r="H8043" s="68" t="s">
        <v>638</v>
      </c>
      <c r="I8043" s="65">
        <v>633</v>
      </c>
      <c r="J8043" s="65">
        <v>719</v>
      </c>
      <c r="K8043" s="65" t="s">
        <v>389</v>
      </c>
    </row>
    <row r="8044" spans="1:11" ht="12.75" customHeight="1">
      <c r="A8044" s="68" t="s">
        <v>323</v>
      </c>
      <c r="B8044" s="68" t="s">
        <v>469</v>
      </c>
      <c r="C8044" s="68" t="s">
        <v>271</v>
      </c>
      <c r="D8044" s="68" t="s">
        <v>531</v>
      </c>
      <c r="E8044" s="68" t="s">
        <v>360</v>
      </c>
      <c r="F8044" s="68" t="s">
        <v>78</v>
      </c>
      <c r="G8044" s="68" t="s">
        <v>384</v>
      </c>
      <c r="H8044" s="68" t="s">
        <v>367</v>
      </c>
      <c r="I8044" s="65">
        <v>15</v>
      </c>
      <c r="J8044" s="65">
        <v>812</v>
      </c>
      <c r="K8044" s="65" t="s">
        <v>390</v>
      </c>
    </row>
    <row r="8045" spans="1:11" ht="12.75" customHeight="1">
      <c r="A8045" s="68" t="s">
        <v>323</v>
      </c>
      <c r="B8045" s="68" t="s">
        <v>469</v>
      </c>
      <c r="C8045" s="68" t="s">
        <v>271</v>
      </c>
      <c r="D8045" s="68" t="s">
        <v>531</v>
      </c>
      <c r="E8045" s="68" t="s">
        <v>360</v>
      </c>
      <c r="F8045" s="68" t="s">
        <v>78</v>
      </c>
      <c r="G8045" s="68" t="s">
        <v>384</v>
      </c>
      <c r="H8045" s="68" t="s">
        <v>247</v>
      </c>
      <c r="I8045" s="65">
        <v>1</v>
      </c>
      <c r="J8045" s="65">
        <v>812</v>
      </c>
      <c r="K8045" s="65" t="s">
        <v>390</v>
      </c>
    </row>
    <row r="8046" spans="1:11" ht="12.75" customHeight="1">
      <c r="A8046" s="68" t="s">
        <v>323</v>
      </c>
      <c r="B8046" s="68" t="s">
        <v>469</v>
      </c>
      <c r="C8046" s="68" t="s">
        <v>271</v>
      </c>
      <c r="D8046" s="68" t="s">
        <v>531</v>
      </c>
      <c r="E8046" s="68" t="s">
        <v>360</v>
      </c>
      <c r="F8046" s="68" t="s">
        <v>78</v>
      </c>
      <c r="G8046" s="68" t="s">
        <v>384</v>
      </c>
      <c r="H8046" s="68" t="s">
        <v>375</v>
      </c>
      <c r="I8046" s="65">
        <v>1</v>
      </c>
      <c r="J8046" s="65">
        <v>812</v>
      </c>
      <c r="K8046" s="65" t="s">
        <v>390</v>
      </c>
    </row>
    <row r="8047" spans="1:11" ht="12.75" customHeight="1">
      <c r="A8047" s="68" t="s">
        <v>323</v>
      </c>
      <c r="B8047" s="68" t="s">
        <v>469</v>
      </c>
      <c r="C8047" s="68" t="s">
        <v>271</v>
      </c>
      <c r="D8047" s="68" t="s">
        <v>531</v>
      </c>
      <c r="E8047" s="68" t="s">
        <v>360</v>
      </c>
      <c r="F8047" s="68" t="s">
        <v>78</v>
      </c>
      <c r="G8047" s="68" t="s">
        <v>384</v>
      </c>
      <c r="H8047" s="68" t="s">
        <v>366</v>
      </c>
      <c r="I8047" s="65">
        <v>23</v>
      </c>
      <c r="J8047" s="65">
        <v>718</v>
      </c>
      <c r="K8047" s="65" t="s">
        <v>503</v>
      </c>
    </row>
    <row r="8048" spans="1:11" ht="12.75" customHeight="1">
      <c r="A8048" s="68" t="s">
        <v>323</v>
      </c>
      <c r="B8048" s="68" t="s">
        <v>469</v>
      </c>
      <c r="C8048" s="68" t="s">
        <v>271</v>
      </c>
      <c r="D8048" s="68" t="s">
        <v>531</v>
      </c>
      <c r="E8048" s="68" t="s">
        <v>360</v>
      </c>
      <c r="F8048" s="68" t="s">
        <v>78</v>
      </c>
      <c r="G8048" s="68" t="s">
        <v>384</v>
      </c>
      <c r="H8048" s="68" t="s">
        <v>367</v>
      </c>
      <c r="I8048" s="65">
        <v>98</v>
      </c>
      <c r="J8048" s="65">
        <v>718</v>
      </c>
      <c r="K8048" s="65" t="s">
        <v>503</v>
      </c>
    </row>
    <row r="8049" spans="1:11" ht="12.75" customHeight="1">
      <c r="A8049" s="68" t="s">
        <v>323</v>
      </c>
      <c r="B8049" s="68" t="s">
        <v>469</v>
      </c>
      <c r="C8049" s="68" t="s">
        <v>271</v>
      </c>
      <c r="D8049" s="68" t="s">
        <v>531</v>
      </c>
      <c r="E8049" s="68" t="s">
        <v>360</v>
      </c>
      <c r="F8049" s="68" t="s">
        <v>78</v>
      </c>
      <c r="G8049" s="68" t="s">
        <v>384</v>
      </c>
      <c r="H8049" s="68" t="s">
        <v>247</v>
      </c>
      <c r="I8049" s="65">
        <v>21</v>
      </c>
      <c r="J8049" s="65">
        <v>718</v>
      </c>
      <c r="K8049" s="65" t="s">
        <v>503</v>
      </c>
    </row>
    <row r="8050" spans="1:11" ht="12.75" customHeight="1">
      <c r="A8050" s="68" t="s">
        <v>323</v>
      </c>
      <c r="B8050" s="68" t="s">
        <v>469</v>
      </c>
      <c r="C8050" s="68" t="s">
        <v>271</v>
      </c>
      <c r="D8050" s="68" t="s">
        <v>531</v>
      </c>
      <c r="E8050" s="68" t="s">
        <v>360</v>
      </c>
      <c r="F8050" s="68" t="s">
        <v>78</v>
      </c>
      <c r="G8050" s="68" t="s">
        <v>384</v>
      </c>
      <c r="H8050" s="68" t="s">
        <v>375</v>
      </c>
      <c r="I8050" s="65">
        <v>5</v>
      </c>
      <c r="J8050" s="65">
        <v>718</v>
      </c>
      <c r="K8050" s="65" t="s">
        <v>503</v>
      </c>
    </row>
    <row r="8051" spans="1:11" ht="12.75" customHeight="1">
      <c r="A8051" s="68" t="s">
        <v>323</v>
      </c>
      <c r="B8051" s="68" t="s">
        <v>469</v>
      </c>
      <c r="C8051" s="68" t="s">
        <v>271</v>
      </c>
      <c r="D8051" s="68" t="s">
        <v>531</v>
      </c>
      <c r="E8051" s="68" t="s">
        <v>360</v>
      </c>
      <c r="F8051" s="68" t="s">
        <v>78</v>
      </c>
      <c r="G8051" s="68" t="s">
        <v>384</v>
      </c>
      <c r="H8051" s="68" t="s">
        <v>368</v>
      </c>
      <c r="I8051" s="65">
        <v>20</v>
      </c>
      <c r="J8051" s="65">
        <v>718</v>
      </c>
      <c r="K8051" s="65" t="s">
        <v>503</v>
      </c>
    </row>
    <row r="8052" spans="1:11" ht="12.75" customHeight="1">
      <c r="A8052" s="68" t="s">
        <v>323</v>
      </c>
      <c r="B8052" s="68" t="s">
        <v>469</v>
      </c>
      <c r="C8052" s="68" t="s">
        <v>271</v>
      </c>
      <c r="D8052" s="68" t="s">
        <v>531</v>
      </c>
      <c r="E8052" s="68" t="s">
        <v>360</v>
      </c>
      <c r="F8052" s="68" t="s">
        <v>78</v>
      </c>
      <c r="G8052" s="68" t="s">
        <v>384</v>
      </c>
      <c r="H8052" s="68" t="s">
        <v>491</v>
      </c>
      <c r="I8052" s="65">
        <v>34</v>
      </c>
      <c r="J8052" s="65">
        <v>718</v>
      </c>
      <c r="K8052" s="65" t="s">
        <v>503</v>
      </c>
    </row>
    <row r="8053" spans="1:11" ht="12.75" customHeight="1">
      <c r="A8053" s="68" t="s">
        <v>323</v>
      </c>
      <c r="B8053" s="68" t="s">
        <v>469</v>
      </c>
      <c r="C8053" s="68" t="s">
        <v>271</v>
      </c>
      <c r="D8053" s="68" t="s">
        <v>531</v>
      </c>
      <c r="E8053" s="68" t="s">
        <v>360</v>
      </c>
      <c r="F8053" s="68" t="s">
        <v>78</v>
      </c>
      <c r="G8053" s="68" t="s">
        <v>384</v>
      </c>
      <c r="H8053" s="68" t="s">
        <v>369</v>
      </c>
      <c r="I8053" s="65">
        <v>25</v>
      </c>
      <c r="J8053" s="65">
        <v>718</v>
      </c>
      <c r="K8053" s="65" t="s">
        <v>503</v>
      </c>
    </row>
    <row r="8054" spans="1:11" ht="12.75" customHeight="1">
      <c r="A8054" s="68" t="s">
        <v>323</v>
      </c>
      <c r="B8054" s="68" t="s">
        <v>469</v>
      </c>
      <c r="C8054" s="68" t="s">
        <v>271</v>
      </c>
      <c r="D8054" s="68" t="s">
        <v>531</v>
      </c>
      <c r="E8054" s="68" t="s">
        <v>360</v>
      </c>
      <c r="F8054" s="68" t="s">
        <v>78</v>
      </c>
      <c r="G8054" s="68" t="s">
        <v>384</v>
      </c>
      <c r="H8054" s="68" t="s">
        <v>638</v>
      </c>
      <c r="I8054" s="65">
        <v>26</v>
      </c>
      <c r="J8054" s="65">
        <v>718</v>
      </c>
      <c r="K8054" s="65" t="s">
        <v>503</v>
      </c>
    </row>
    <row r="8055" spans="1:11" ht="12.75" customHeight="1">
      <c r="A8055" s="68" t="s">
        <v>323</v>
      </c>
      <c r="B8055" s="68" t="s">
        <v>469</v>
      </c>
      <c r="C8055" s="68" t="s">
        <v>271</v>
      </c>
      <c r="D8055" s="68" t="s">
        <v>531</v>
      </c>
      <c r="E8055" s="68" t="s">
        <v>360</v>
      </c>
      <c r="F8055" s="68" t="s">
        <v>78</v>
      </c>
      <c r="G8055" s="68" t="s">
        <v>384</v>
      </c>
      <c r="H8055" s="68" t="s">
        <v>366</v>
      </c>
      <c r="I8055" s="65">
        <v>3</v>
      </c>
      <c r="J8055" s="65">
        <v>703</v>
      </c>
      <c r="K8055" s="65" t="s">
        <v>425</v>
      </c>
    </row>
    <row r="8056" spans="1:11" ht="12.75" customHeight="1">
      <c r="A8056" s="68" t="s">
        <v>323</v>
      </c>
      <c r="B8056" s="68" t="s">
        <v>469</v>
      </c>
      <c r="C8056" s="68" t="s">
        <v>271</v>
      </c>
      <c r="D8056" s="68" t="s">
        <v>531</v>
      </c>
      <c r="E8056" s="68" t="s">
        <v>360</v>
      </c>
      <c r="F8056" s="68" t="s">
        <v>78</v>
      </c>
      <c r="G8056" s="68" t="s">
        <v>384</v>
      </c>
      <c r="H8056" s="68" t="s">
        <v>367</v>
      </c>
      <c r="I8056" s="65">
        <v>33</v>
      </c>
      <c r="J8056" s="65">
        <v>703</v>
      </c>
      <c r="K8056" s="65" t="s">
        <v>425</v>
      </c>
    </row>
    <row r="8057" spans="1:11" ht="12.75" customHeight="1">
      <c r="A8057" s="68" t="s">
        <v>323</v>
      </c>
      <c r="B8057" s="68" t="s">
        <v>469</v>
      </c>
      <c r="C8057" s="68" t="s">
        <v>271</v>
      </c>
      <c r="D8057" s="68" t="s">
        <v>531</v>
      </c>
      <c r="E8057" s="68" t="s">
        <v>360</v>
      </c>
      <c r="F8057" s="68" t="s">
        <v>78</v>
      </c>
      <c r="G8057" s="68" t="s">
        <v>384</v>
      </c>
      <c r="H8057" s="68" t="s">
        <v>247</v>
      </c>
      <c r="I8057" s="65">
        <v>11</v>
      </c>
      <c r="J8057" s="65">
        <v>703</v>
      </c>
      <c r="K8057" s="65" t="s">
        <v>425</v>
      </c>
    </row>
    <row r="8058" spans="1:11" ht="12.75" customHeight="1">
      <c r="A8058" s="68" t="s">
        <v>323</v>
      </c>
      <c r="B8058" s="68" t="s">
        <v>469</v>
      </c>
      <c r="C8058" s="68" t="s">
        <v>271</v>
      </c>
      <c r="D8058" s="68" t="s">
        <v>531</v>
      </c>
      <c r="E8058" s="68" t="s">
        <v>360</v>
      </c>
      <c r="F8058" s="68" t="s">
        <v>78</v>
      </c>
      <c r="G8058" s="68" t="s">
        <v>384</v>
      </c>
      <c r="H8058" s="68" t="s">
        <v>375</v>
      </c>
      <c r="I8058" s="65">
        <v>1</v>
      </c>
      <c r="J8058" s="65">
        <v>703</v>
      </c>
      <c r="K8058" s="65" t="s">
        <v>425</v>
      </c>
    </row>
    <row r="8059" spans="1:11" ht="12.75" customHeight="1">
      <c r="A8059" s="68" t="s">
        <v>323</v>
      </c>
      <c r="B8059" s="68" t="s">
        <v>469</v>
      </c>
      <c r="C8059" s="68" t="s">
        <v>271</v>
      </c>
      <c r="D8059" s="68" t="s">
        <v>531</v>
      </c>
      <c r="E8059" s="68" t="s">
        <v>360</v>
      </c>
      <c r="F8059" s="68" t="s">
        <v>78</v>
      </c>
      <c r="G8059" s="68" t="s">
        <v>384</v>
      </c>
      <c r="H8059" s="68" t="s">
        <v>368</v>
      </c>
      <c r="I8059" s="65">
        <v>4</v>
      </c>
      <c r="J8059" s="65">
        <v>703</v>
      </c>
      <c r="K8059" s="65" t="s">
        <v>425</v>
      </c>
    </row>
    <row r="8060" spans="1:11" ht="12.75" customHeight="1">
      <c r="A8060" s="68" t="s">
        <v>323</v>
      </c>
      <c r="B8060" s="68" t="s">
        <v>469</v>
      </c>
      <c r="C8060" s="68" t="s">
        <v>271</v>
      </c>
      <c r="D8060" s="68" t="s">
        <v>531</v>
      </c>
      <c r="E8060" s="68" t="s">
        <v>360</v>
      </c>
      <c r="F8060" s="68" t="s">
        <v>78</v>
      </c>
      <c r="G8060" s="68" t="s">
        <v>384</v>
      </c>
      <c r="H8060" s="68" t="s">
        <v>375</v>
      </c>
      <c r="I8060" s="65">
        <v>8</v>
      </c>
      <c r="J8060" s="65">
        <v>709</v>
      </c>
      <c r="K8060" s="65" t="s">
        <v>391</v>
      </c>
    </row>
    <row r="8061" spans="1:11" ht="12.75" customHeight="1">
      <c r="A8061" s="68" t="s">
        <v>323</v>
      </c>
      <c r="B8061" s="68" t="s">
        <v>469</v>
      </c>
      <c r="C8061" s="68" t="s">
        <v>271</v>
      </c>
      <c r="D8061" s="68" t="s">
        <v>531</v>
      </c>
      <c r="E8061" s="68" t="s">
        <v>360</v>
      </c>
      <c r="F8061" s="68" t="s">
        <v>78</v>
      </c>
      <c r="G8061" s="68" t="s">
        <v>384</v>
      </c>
      <c r="H8061" s="68" t="s">
        <v>368</v>
      </c>
      <c r="I8061" s="65">
        <v>337</v>
      </c>
      <c r="J8061" s="65">
        <v>709</v>
      </c>
      <c r="K8061" s="65" t="s">
        <v>391</v>
      </c>
    </row>
    <row r="8062" spans="1:11" ht="12.75" customHeight="1">
      <c r="A8062" s="68" t="s">
        <v>323</v>
      </c>
      <c r="B8062" s="68" t="s">
        <v>469</v>
      </c>
      <c r="C8062" s="68" t="s">
        <v>271</v>
      </c>
      <c r="D8062" s="68" t="s">
        <v>531</v>
      </c>
      <c r="E8062" s="68" t="s">
        <v>360</v>
      </c>
      <c r="F8062" s="68" t="s">
        <v>78</v>
      </c>
      <c r="G8062" s="68" t="s">
        <v>384</v>
      </c>
      <c r="H8062" s="68" t="s">
        <v>491</v>
      </c>
      <c r="I8062" s="65">
        <v>195</v>
      </c>
      <c r="J8062" s="65">
        <v>709</v>
      </c>
      <c r="K8062" s="65" t="s">
        <v>391</v>
      </c>
    </row>
    <row r="8063" spans="1:11" ht="12.75" customHeight="1">
      <c r="A8063" s="68" t="s">
        <v>323</v>
      </c>
      <c r="B8063" s="68" t="s">
        <v>469</v>
      </c>
      <c r="C8063" s="68" t="s">
        <v>271</v>
      </c>
      <c r="D8063" s="68" t="s">
        <v>531</v>
      </c>
      <c r="E8063" s="68" t="s">
        <v>360</v>
      </c>
      <c r="F8063" s="68" t="s">
        <v>78</v>
      </c>
      <c r="G8063" s="68" t="s">
        <v>384</v>
      </c>
      <c r="H8063" s="68" t="s">
        <v>369</v>
      </c>
      <c r="I8063" s="65">
        <v>83</v>
      </c>
      <c r="J8063" s="65">
        <v>709</v>
      </c>
      <c r="K8063" s="65" t="s">
        <v>391</v>
      </c>
    </row>
    <row r="8064" spans="1:11" ht="12.75" customHeight="1">
      <c r="A8064" s="68" t="s">
        <v>323</v>
      </c>
      <c r="B8064" s="68" t="s">
        <v>469</v>
      </c>
      <c r="C8064" s="68" t="s">
        <v>271</v>
      </c>
      <c r="D8064" s="68" t="s">
        <v>531</v>
      </c>
      <c r="E8064" s="68" t="s">
        <v>360</v>
      </c>
      <c r="F8064" s="68" t="s">
        <v>78</v>
      </c>
      <c r="G8064" s="68" t="s">
        <v>384</v>
      </c>
      <c r="H8064" s="68" t="s">
        <v>638</v>
      </c>
      <c r="I8064" s="65">
        <v>28</v>
      </c>
      <c r="J8064" s="65">
        <v>709</v>
      </c>
      <c r="K8064" s="65" t="s">
        <v>391</v>
      </c>
    </row>
    <row r="8065" spans="1:11" ht="12.75" customHeight="1">
      <c r="A8065" s="68" t="s">
        <v>323</v>
      </c>
      <c r="B8065" s="68" t="s">
        <v>469</v>
      </c>
      <c r="C8065" s="68" t="s">
        <v>271</v>
      </c>
      <c r="D8065" s="68" t="s">
        <v>531</v>
      </c>
      <c r="E8065" s="68" t="s">
        <v>360</v>
      </c>
      <c r="F8065" s="68" t="s">
        <v>79</v>
      </c>
      <c r="G8065" s="68" t="s">
        <v>392</v>
      </c>
      <c r="H8065" s="68" t="s">
        <v>366</v>
      </c>
      <c r="I8065" s="65">
        <v>409</v>
      </c>
      <c r="J8065" s="65">
        <v>801</v>
      </c>
      <c r="K8065" s="65" t="s">
        <v>393</v>
      </c>
    </row>
    <row r="8066" spans="1:11" ht="12.75" customHeight="1">
      <c r="A8066" s="68" t="s">
        <v>323</v>
      </c>
      <c r="B8066" s="68" t="s">
        <v>469</v>
      </c>
      <c r="C8066" s="68" t="s">
        <v>271</v>
      </c>
      <c r="D8066" s="68" t="s">
        <v>531</v>
      </c>
      <c r="E8066" s="68" t="s">
        <v>360</v>
      </c>
      <c r="F8066" s="68" t="s">
        <v>79</v>
      </c>
      <c r="G8066" s="68" t="s">
        <v>392</v>
      </c>
      <c r="H8066" s="68" t="s">
        <v>367</v>
      </c>
      <c r="I8066" s="65">
        <v>1144</v>
      </c>
      <c r="J8066" s="65">
        <v>801</v>
      </c>
      <c r="K8066" s="65" t="s">
        <v>393</v>
      </c>
    </row>
    <row r="8067" spans="1:11" ht="12.75" customHeight="1">
      <c r="A8067" s="68" t="s">
        <v>323</v>
      </c>
      <c r="B8067" s="68" t="s">
        <v>469</v>
      </c>
      <c r="C8067" s="68" t="s">
        <v>271</v>
      </c>
      <c r="D8067" s="68" t="s">
        <v>531</v>
      </c>
      <c r="E8067" s="68" t="s">
        <v>360</v>
      </c>
      <c r="F8067" s="68" t="s">
        <v>79</v>
      </c>
      <c r="G8067" s="68" t="s">
        <v>392</v>
      </c>
      <c r="H8067" s="68" t="s">
        <v>247</v>
      </c>
      <c r="I8067" s="65">
        <v>1087</v>
      </c>
      <c r="J8067" s="65">
        <v>801</v>
      </c>
      <c r="K8067" s="65" t="s">
        <v>393</v>
      </c>
    </row>
    <row r="8068" spans="1:11" ht="12.75" customHeight="1">
      <c r="A8068" s="68" t="s">
        <v>323</v>
      </c>
      <c r="B8068" s="68" t="s">
        <v>469</v>
      </c>
      <c r="C8068" s="68" t="s">
        <v>271</v>
      </c>
      <c r="D8068" s="68" t="s">
        <v>531</v>
      </c>
      <c r="E8068" s="68" t="s">
        <v>360</v>
      </c>
      <c r="F8068" s="68" t="s">
        <v>79</v>
      </c>
      <c r="G8068" s="68" t="s">
        <v>392</v>
      </c>
      <c r="H8068" s="68" t="s">
        <v>375</v>
      </c>
      <c r="I8068" s="65">
        <v>858</v>
      </c>
      <c r="J8068" s="65">
        <v>801</v>
      </c>
      <c r="K8068" s="65" t="s">
        <v>393</v>
      </c>
    </row>
    <row r="8069" spans="1:11" ht="12.75" customHeight="1">
      <c r="A8069" s="68" t="s">
        <v>323</v>
      </c>
      <c r="B8069" s="68" t="s">
        <v>469</v>
      </c>
      <c r="C8069" s="68" t="s">
        <v>271</v>
      </c>
      <c r="D8069" s="68" t="s">
        <v>531</v>
      </c>
      <c r="E8069" s="68" t="s">
        <v>360</v>
      </c>
      <c r="F8069" s="68" t="s">
        <v>79</v>
      </c>
      <c r="G8069" s="68" t="s">
        <v>392</v>
      </c>
      <c r="H8069" s="68" t="s">
        <v>368</v>
      </c>
      <c r="I8069" s="65">
        <v>937</v>
      </c>
      <c r="J8069" s="65">
        <v>801</v>
      </c>
      <c r="K8069" s="65" t="s">
        <v>393</v>
      </c>
    </row>
    <row r="8070" spans="1:11" ht="12.75" customHeight="1">
      <c r="A8070" s="68" t="s">
        <v>323</v>
      </c>
      <c r="B8070" s="68" t="s">
        <v>469</v>
      </c>
      <c r="C8070" s="68" t="s">
        <v>271</v>
      </c>
      <c r="D8070" s="68" t="s">
        <v>531</v>
      </c>
      <c r="E8070" s="68" t="s">
        <v>360</v>
      </c>
      <c r="F8070" s="68" t="s">
        <v>79</v>
      </c>
      <c r="G8070" s="68" t="s">
        <v>392</v>
      </c>
      <c r="H8070" s="68" t="s">
        <v>491</v>
      </c>
      <c r="I8070" s="65">
        <v>773</v>
      </c>
      <c r="J8070" s="65">
        <v>801</v>
      </c>
      <c r="K8070" s="65" t="s">
        <v>393</v>
      </c>
    </row>
    <row r="8071" spans="1:11" ht="12.75" customHeight="1">
      <c r="A8071" s="68" t="s">
        <v>323</v>
      </c>
      <c r="B8071" s="68" t="s">
        <v>469</v>
      </c>
      <c r="C8071" s="68" t="s">
        <v>271</v>
      </c>
      <c r="D8071" s="68" t="s">
        <v>531</v>
      </c>
      <c r="E8071" s="68" t="s">
        <v>360</v>
      </c>
      <c r="F8071" s="68" t="s">
        <v>79</v>
      </c>
      <c r="G8071" s="68" t="s">
        <v>392</v>
      </c>
      <c r="H8071" s="68" t="s">
        <v>369</v>
      </c>
      <c r="I8071" s="65">
        <v>943</v>
      </c>
      <c r="J8071" s="65">
        <v>801</v>
      </c>
      <c r="K8071" s="65" t="s">
        <v>393</v>
      </c>
    </row>
    <row r="8072" spans="1:11" ht="12.75" customHeight="1">
      <c r="A8072" s="68" t="s">
        <v>323</v>
      </c>
      <c r="B8072" s="68" t="s">
        <v>469</v>
      </c>
      <c r="C8072" s="68" t="s">
        <v>271</v>
      </c>
      <c r="D8072" s="68" t="s">
        <v>531</v>
      </c>
      <c r="E8072" s="68" t="s">
        <v>360</v>
      </c>
      <c r="F8072" s="68" t="s">
        <v>79</v>
      </c>
      <c r="G8072" s="68" t="s">
        <v>392</v>
      </c>
      <c r="H8072" s="68" t="s">
        <v>638</v>
      </c>
      <c r="I8072" s="65">
        <v>992</v>
      </c>
      <c r="J8072" s="65">
        <v>801</v>
      </c>
      <c r="K8072" s="65" t="s">
        <v>393</v>
      </c>
    </row>
    <row r="8073" spans="1:11" ht="12.75" customHeight="1">
      <c r="A8073" s="68" t="s">
        <v>323</v>
      </c>
      <c r="B8073" s="68" t="s">
        <v>469</v>
      </c>
      <c r="C8073" s="68" t="s">
        <v>271</v>
      </c>
      <c r="D8073" s="68" t="s">
        <v>531</v>
      </c>
      <c r="E8073" s="68" t="s">
        <v>360</v>
      </c>
      <c r="F8073" s="68" t="s">
        <v>79</v>
      </c>
      <c r="G8073" s="68" t="s">
        <v>392</v>
      </c>
      <c r="H8073" s="68" t="s">
        <v>366</v>
      </c>
      <c r="I8073" s="65">
        <v>69</v>
      </c>
      <c r="J8073" s="65">
        <v>809</v>
      </c>
      <c r="K8073" s="65" t="s">
        <v>394</v>
      </c>
    </row>
    <row r="8074" spans="1:11" ht="12.75" customHeight="1">
      <c r="A8074" s="68" t="s">
        <v>323</v>
      </c>
      <c r="B8074" s="68" t="s">
        <v>469</v>
      </c>
      <c r="C8074" s="68" t="s">
        <v>271</v>
      </c>
      <c r="D8074" s="68" t="s">
        <v>531</v>
      </c>
      <c r="E8074" s="68" t="s">
        <v>360</v>
      </c>
      <c r="F8074" s="68" t="s">
        <v>79</v>
      </c>
      <c r="G8074" s="68" t="s">
        <v>392</v>
      </c>
      <c r="H8074" s="68" t="s">
        <v>367</v>
      </c>
      <c r="I8074" s="65">
        <v>96</v>
      </c>
      <c r="J8074" s="65">
        <v>809</v>
      </c>
      <c r="K8074" s="65" t="s">
        <v>394</v>
      </c>
    </row>
    <row r="8075" spans="1:11" ht="12.75" customHeight="1">
      <c r="A8075" s="68" t="s">
        <v>323</v>
      </c>
      <c r="B8075" s="68" t="s">
        <v>469</v>
      </c>
      <c r="C8075" s="68" t="s">
        <v>271</v>
      </c>
      <c r="D8075" s="68" t="s">
        <v>531</v>
      </c>
      <c r="E8075" s="68" t="s">
        <v>360</v>
      </c>
      <c r="F8075" s="68" t="s">
        <v>79</v>
      </c>
      <c r="G8075" s="68" t="s">
        <v>392</v>
      </c>
      <c r="H8075" s="68" t="s">
        <v>247</v>
      </c>
      <c r="I8075" s="65">
        <v>98</v>
      </c>
      <c r="J8075" s="65">
        <v>809</v>
      </c>
      <c r="K8075" s="65" t="s">
        <v>394</v>
      </c>
    </row>
    <row r="8076" spans="1:11" ht="12.75" customHeight="1">
      <c r="A8076" s="68" t="s">
        <v>323</v>
      </c>
      <c r="B8076" s="68" t="s">
        <v>469</v>
      </c>
      <c r="C8076" s="68" t="s">
        <v>271</v>
      </c>
      <c r="D8076" s="68" t="s">
        <v>531</v>
      </c>
      <c r="E8076" s="68" t="s">
        <v>360</v>
      </c>
      <c r="F8076" s="68" t="s">
        <v>79</v>
      </c>
      <c r="G8076" s="68" t="s">
        <v>392</v>
      </c>
      <c r="H8076" s="68" t="s">
        <v>375</v>
      </c>
      <c r="I8076" s="65">
        <v>95</v>
      </c>
      <c r="J8076" s="65">
        <v>809</v>
      </c>
      <c r="K8076" s="65" t="s">
        <v>394</v>
      </c>
    </row>
    <row r="8077" spans="1:11" ht="12.75" customHeight="1">
      <c r="A8077" s="68" t="s">
        <v>323</v>
      </c>
      <c r="B8077" s="68" t="s">
        <v>469</v>
      </c>
      <c r="C8077" s="68" t="s">
        <v>271</v>
      </c>
      <c r="D8077" s="68" t="s">
        <v>531</v>
      </c>
      <c r="E8077" s="68" t="s">
        <v>360</v>
      </c>
      <c r="F8077" s="68" t="s">
        <v>79</v>
      </c>
      <c r="G8077" s="68" t="s">
        <v>392</v>
      </c>
      <c r="H8077" s="68" t="s">
        <v>368</v>
      </c>
      <c r="I8077" s="65">
        <v>100</v>
      </c>
      <c r="J8077" s="65">
        <v>809</v>
      </c>
      <c r="K8077" s="65" t="s">
        <v>394</v>
      </c>
    </row>
    <row r="8078" spans="1:11" ht="12.75" customHeight="1">
      <c r="A8078" s="68" t="s">
        <v>323</v>
      </c>
      <c r="B8078" s="68" t="s">
        <v>469</v>
      </c>
      <c r="C8078" s="68" t="s">
        <v>271</v>
      </c>
      <c r="D8078" s="68" t="s">
        <v>531</v>
      </c>
      <c r="E8078" s="68" t="s">
        <v>360</v>
      </c>
      <c r="F8078" s="68" t="s">
        <v>79</v>
      </c>
      <c r="G8078" s="68" t="s">
        <v>392</v>
      </c>
      <c r="H8078" s="68" t="s">
        <v>491</v>
      </c>
      <c r="I8078" s="65">
        <v>93</v>
      </c>
      <c r="J8078" s="65">
        <v>809</v>
      </c>
      <c r="K8078" s="65" t="s">
        <v>394</v>
      </c>
    </row>
    <row r="8079" spans="1:11" ht="12.75" customHeight="1">
      <c r="A8079" s="68" t="s">
        <v>323</v>
      </c>
      <c r="B8079" s="68" t="s">
        <v>469</v>
      </c>
      <c r="C8079" s="68" t="s">
        <v>271</v>
      </c>
      <c r="D8079" s="68" t="s">
        <v>531</v>
      </c>
      <c r="E8079" s="68" t="s">
        <v>360</v>
      </c>
      <c r="F8079" s="68" t="s">
        <v>79</v>
      </c>
      <c r="G8079" s="68" t="s">
        <v>392</v>
      </c>
      <c r="H8079" s="68" t="s">
        <v>369</v>
      </c>
      <c r="I8079" s="65">
        <v>121</v>
      </c>
      <c r="J8079" s="65">
        <v>809</v>
      </c>
      <c r="K8079" s="65" t="s">
        <v>394</v>
      </c>
    </row>
    <row r="8080" spans="1:11" ht="12.75" customHeight="1">
      <c r="A8080" s="68" t="s">
        <v>323</v>
      </c>
      <c r="B8080" s="68" t="s">
        <v>469</v>
      </c>
      <c r="C8080" s="68" t="s">
        <v>271</v>
      </c>
      <c r="D8080" s="68" t="s">
        <v>531</v>
      </c>
      <c r="E8080" s="68" t="s">
        <v>360</v>
      </c>
      <c r="F8080" s="68" t="s">
        <v>79</v>
      </c>
      <c r="G8080" s="68" t="s">
        <v>392</v>
      </c>
      <c r="H8080" s="68" t="s">
        <v>638</v>
      </c>
      <c r="I8080" s="65">
        <v>114</v>
      </c>
      <c r="J8080" s="65">
        <v>809</v>
      </c>
      <c r="K8080" s="65" t="s">
        <v>394</v>
      </c>
    </row>
    <row r="8081" spans="1:11" ht="12.75" customHeight="1">
      <c r="A8081" s="68" t="s">
        <v>323</v>
      </c>
      <c r="B8081" s="68" t="s">
        <v>469</v>
      </c>
      <c r="C8081" s="68" t="s">
        <v>271</v>
      </c>
      <c r="D8081" s="68" t="s">
        <v>531</v>
      </c>
      <c r="E8081" s="68" t="s">
        <v>360</v>
      </c>
      <c r="F8081" s="68" t="s">
        <v>79</v>
      </c>
      <c r="G8081" s="68" t="s">
        <v>392</v>
      </c>
      <c r="H8081" s="68" t="s">
        <v>366</v>
      </c>
      <c r="I8081" s="65">
        <v>2</v>
      </c>
      <c r="J8081" s="65">
        <v>806</v>
      </c>
      <c r="K8081" s="65" t="s">
        <v>264</v>
      </c>
    </row>
    <row r="8082" spans="1:11" ht="12.75" customHeight="1">
      <c r="A8082" s="68" t="s">
        <v>323</v>
      </c>
      <c r="B8082" s="68" t="s">
        <v>469</v>
      </c>
      <c r="C8082" s="68" t="s">
        <v>271</v>
      </c>
      <c r="D8082" s="68" t="s">
        <v>531</v>
      </c>
      <c r="E8082" s="68" t="s">
        <v>360</v>
      </c>
      <c r="F8082" s="68" t="s">
        <v>79</v>
      </c>
      <c r="G8082" s="68" t="s">
        <v>392</v>
      </c>
      <c r="H8082" s="68" t="s">
        <v>367</v>
      </c>
      <c r="I8082" s="65">
        <v>15</v>
      </c>
      <c r="J8082" s="65">
        <v>806</v>
      </c>
      <c r="K8082" s="65" t="s">
        <v>264</v>
      </c>
    </row>
    <row r="8083" spans="1:11" ht="12.75" customHeight="1">
      <c r="A8083" s="68" t="s">
        <v>323</v>
      </c>
      <c r="B8083" s="68" t="s">
        <v>469</v>
      </c>
      <c r="C8083" s="68" t="s">
        <v>271</v>
      </c>
      <c r="D8083" s="68" t="s">
        <v>531</v>
      </c>
      <c r="E8083" s="68" t="s">
        <v>360</v>
      </c>
      <c r="F8083" s="68" t="s">
        <v>79</v>
      </c>
      <c r="G8083" s="68" t="s">
        <v>392</v>
      </c>
      <c r="H8083" s="68" t="s">
        <v>247</v>
      </c>
      <c r="I8083" s="65">
        <v>5</v>
      </c>
      <c r="J8083" s="65">
        <v>806</v>
      </c>
      <c r="K8083" s="65" t="s">
        <v>264</v>
      </c>
    </row>
    <row r="8084" spans="1:11" ht="12.75" customHeight="1">
      <c r="A8084" s="68" t="s">
        <v>323</v>
      </c>
      <c r="B8084" s="68" t="s">
        <v>469</v>
      </c>
      <c r="C8084" s="68" t="s">
        <v>271</v>
      </c>
      <c r="D8084" s="68" t="s">
        <v>531</v>
      </c>
      <c r="E8084" s="68" t="s">
        <v>360</v>
      </c>
      <c r="F8084" s="68" t="s">
        <v>79</v>
      </c>
      <c r="G8084" s="68" t="s">
        <v>392</v>
      </c>
      <c r="H8084" s="68" t="s">
        <v>375</v>
      </c>
      <c r="I8084" s="65">
        <v>5</v>
      </c>
      <c r="J8084" s="65">
        <v>806</v>
      </c>
      <c r="K8084" s="65" t="s">
        <v>264</v>
      </c>
    </row>
    <row r="8085" spans="1:11" ht="12.75" customHeight="1">
      <c r="A8085" s="68" t="s">
        <v>323</v>
      </c>
      <c r="B8085" s="68" t="s">
        <v>469</v>
      </c>
      <c r="C8085" s="68" t="s">
        <v>271</v>
      </c>
      <c r="D8085" s="68" t="s">
        <v>531</v>
      </c>
      <c r="E8085" s="68" t="s">
        <v>360</v>
      </c>
      <c r="F8085" s="68" t="s">
        <v>79</v>
      </c>
      <c r="G8085" s="68" t="s">
        <v>392</v>
      </c>
      <c r="H8085" s="68" t="s">
        <v>368</v>
      </c>
      <c r="I8085" s="65">
        <v>1</v>
      </c>
      <c r="J8085" s="65">
        <v>806</v>
      </c>
      <c r="K8085" s="65" t="s">
        <v>264</v>
      </c>
    </row>
    <row r="8086" spans="1:11" ht="12.75" customHeight="1">
      <c r="A8086" s="68" t="s">
        <v>323</v>
      </c>
      <c r="B8086" s="68" t="s">
        <v>469</v>
      </c>
      <c r="C8086" s="68" t="s">
        <v>271</v>
      </c>
      <c r="D8086" s="68" t="s">
        <v>531</v>
      </c>
      <c r="E8086" s="68" t="s">
        <v>360</v>
      </c>
      <c r="F8086" s="68" t="s">
        <v>79</v>
      </c>
      <c r="G8086" s="68" t="s">
        <v>392</v>
      </c>
      <c r="H8086" s="68" t="s">
        <v>247</v>
      </c>
      <c r="I8086" s="65">
        <v>1</v>
      </c>
      <c r="J8086" s="65">
        <v>819</v>
      </c>
      <c r="K8086" s="65" t="s">
        <v>513</v>
      </c>
    </row>
    <row r="8087" spans="1:11" ht="12.75" customHeight="1">
      <c r="A8087" s="68" t="s">
        <v>323</v>
      </c>
      <c r="B8087" s="68" t="s">
        <v>469</v>
      </c>
      <c r="C8087" s="68" t="s">
        <v>271</v>
      </c>
      <c r="D8087" s="68" t="s">
        <v>531</v>
      </c>
      <c r="E8087" s="68" t="s">
        <v>360</v>
      </c>
      <c r="F8087" s="68" t="s">
        <v>79</v>
      </c>
      <c r="G8087" s="68" t="s">
        <v>392</v>
      </c>
      <c r="H8087" s="68" t="s">
        <v>375</v>
      </c>
      <c r="I8087" s="65">
        <v>2</v>
      </c>
      <c r="J8087" s="65">
        <v>817</v>
      </c>
      <c r="K8087" s="65" t="s">
        <v>315</v>
      </c>
    </row>
    <row r="8088" spans="1:11" ht="12.75" customHeight="1">
      <c r="A8088" s="68" t="s">
        <v>323</v>
      </c>
      <c r="B8088" s="68" t="s">
        <v>469</v>
      </c>
      <c r="C8088" s="68" t="s">
        <v>271</v>
      </c>
      <c r="D8088" s="68" t="s">
        <v>531</v>
      </c>
      <c r="E8088" s="68" t="s">
        <v>360</v>
      </c>
      <c r="F8088" s="68" t="s">
        <v>79</v>
      </c>
      <c r="G8088" s="68" t="s">
        <v>392</v>
      </c>
      <c r="H8088" s="68" t="s">
        <v>375</v>
      </c>
      <c r="I8088" s="65">
        <v>2</v>
      </c>
      <c r="J8088" s="65">
        <v>824</v>
      </c>
      <c r="K8088" s="65" t="s">
        <v>251</v>
      </c>
    </row>
    <row r="8089" spans="1:11" ht="12.75" customHeight="1">
      <c r="A8089" s="68" t="s">
        <v>323</v>
      </c>
      <c r="B8089" s="68" t="s">
        <v>469</v>
      </c>
      <c r="C8089" s="68" t="s">
        <v>271</v>
      </c>
      <c r="D8089" s="68" t="s">
        <v>531</v>
      </c>
      <c r="E8089" s="68" t="s">
        <v>360</v>
      </c>
      <c r="F8089" s="68" t="s">
        <v>79</v>
      </c>
      <c r="G8089" s="68" t="s">
        <v>392</v>
      </c>
      <c r="H8089" s="68" t="s">
        <v>491</v>
      </c>
      <c r="I8089" s="65">
        <v>3</v>
      </c>
      <c r="J8089" s="65">
        <v>824</v>
      </c>
      <c r="K8089" s="65" t="s">
        <v>251</v>
      </c>
    </row>
    <row r="8090" spans="1:11" ht="12.75" customHeight="1">
      <c r="A8090" s="68" t="s">
        <v>323</v>
      </c>
      <c r="B8090" s="68" t="s">
        <v>469</v>
      </c>
      <c r="C8090" s="68" t="s">
        <v>271</v>
      </c>
      <c r="D8090" s="68" t="s">
        <v>531</v>
      </c>
      <c r="E8090" s="68" t="s">
        <v>360</v>
      </c>
      <c r="F8090" s="68" t="s">
        <v>80</v>
      </c>
      <c r="G8090" s="68" t="s">
        <v>395</v>
      </c>
      <c r="H8090" s="68" t="s">
        <v>366</v>
      </c>
      <c r="I8090" s="65">
        <v>5</v>
      </c>
      <c r="J8090" s="65">
        <v>608</v>
      </c>
      <c r="K8090" s="65" t="s">
        <v>507</v>
      </c>
    </row>
    <row r="8091" spans="1:11" ht="12.75" customHeight="1">
      <c r="A8091" s="68" t="s">
        <v>323</v>
      </c>
      <c r="B8091" s="68" t="s">
        <v>469</v>
      </c>
      <c r="C8091" s="68" t="s">
        <v>271</v>
      </c>
      <c r="D8091" s="68" t="s">
        <v>531</v>
      </c>
      <c r="E8091" s="68" t="s">
        <v>360</v>
      </c>
      <c r="F8091" s="68" t="s">
        <v>80</v>
      </c>
      <c r="G8091" s="68" t="s">
        <v>395</v>
      </c>
      <c r="H8091" s="68" t="s">
        <v>367</v>
      </c>
      <c r="I8091" s="65">
        <v>73</v>
      </c>
      <c r="J8091" s="65">
        <v>608</v>
      </c>
      <c r="K8091" s="65" t="s">
        <v>507</v>
      </c>
    </row>
    <row r="8092" spans="1:11" ht="12.75" customHeight="1">
      <c r="A8092" s="68" t="s">
        <v>323</v>
      </c>
      <c r="B8092" s="68" t="s">
        <v>469</v>
      </c>
      <c r="C8092" s="68" t="s">
        <v>271</v>
      </c>
      <c r="D8092" s="68" t="s">
        <v>531</v>
      </c>
      <c r="E8092" s="68" t="s">
        <v>360</v>
      </c>
      <c r="F8092" s="68" t="s">
        <v>80</v>
      </c>
      <c r="G8092" s="68" t="s">
        <v>395</v>
      </c>
      <c r="H8092" s="68" t="s">
        <v>247</v>
      </c>
      <c r="I8092" s="65">
        <v>109</v>
      </c>
      <c r="J8092" s="65">
        <v>608</v>
      </c>
      <c r="K8092" s="65" t="s">
        <v>507</v>
      </c>
    </row>
    <row r="8093" spans="1:11" ht="12.75" customHeight="1">
      <c r="A8093" s="68" t="s">
        <v>323</v>
      </c>
      <c r="B8093" s="68" t="s">
        <v>469</v>
      </c>
      <c r="C8093" s="68" t="s">
        <v>271</v>
      </c>
      <c r="D8093" s="68" t="s">
        <v>531</v>
      </c>
      <c r="E8093" s="68" t="s">
        <v>360</v>
      </c>
      <c r="F8093" s="68" t="s">
        <v>80</v>
      </c>
      <c r="G8093" s="68" t="s">
        <v>395</v>
      </c>
      <c r="H8093" s="68" t="s">
        <v>375</v>
      </c>
      <c r="I8093" s="65">
        <v>190</v>
      </c>
      <c r="J8093" s="65">
        <v>608</v>
      </c>
      <c r="K8093" s="65" t="s">
        <v>507</v>
      </c>
    </row>
    <row r="8094" spans="1:11" ht="12.75" customHeight="1">
      <c r="A8094" s="68" t="s">
        <v>323</v>
      </c>
      <c r="B8094" s="68" t="s">
        <v>469</v>
      </c>
      <c r="C8094" s="68" t="s">
        <v>271</v>
      </c>
      <c r="D8094" s="68" t="s">
        <v>531</v>
      </c>
      <c r="E8094" s="68" t="s">
        <v>360</v>
      </c>
      <c r="F8094" s="68" t="s">
        <v>80</v>
      </c>
      <c r="G8094" s="68" t="s">
        <v>395</v>
      </c>
      <c r="H8094" s="68" t="s">
        <v>368</v>
      </c>
      <c r="I8094" s="65">
        <v>50</v>
      </c>
      <c r="J8094" s="65">
        <v>608</v>
      </c>
      <c r="K8094" s="65" t="s">
        <v>507</v>
      </c>
    </row>
    <row r="8095" spans="1:11" ht="12.75" customHeight="1">
      <c r="A8095" s="68" t="s">
        <v>323</v>
      </c>
      <c r="B8095" s="68" t="s">
        <v>469</v>
      </c>
      <c r="C8095" s="68" t="s">
        <v>271</v>
      </c>
      <c r="D8095" s="68" t="s">
        <v>531</v>
      </c>
      <c r="E8095" s="68" t="s">
        <v>360</v>
      </c>
      <c r="F8095" s="68" t="s">
        <v>80</v>
      </c>
      <c r="G8095" s="68" t="s">
        <v>395</v>
      </c>
      <c r="H8095" s="68" t="s">
        <v>491</v>
      </c>
      <c r="I8095" s="65">
        <v>57</v>
      </c>
      <c r="J8095" s="65">
        <v>608</v>
      </c>
      <c r="K8095" s="65" t="s">
        <v>507</v>
      </c>
    </row>
    <row r="8096" spans="1:11" ht="12.75" customHeight="1">
      <c r="A8096" s="68" t="s">
        <v>323</v>
      </c>
      <c r="B8096" s="68" t="s">
        <v>469</v>
      </c>
      <c r="C8096" s="68" t="s">
        <v>271</v>
      </c>
      <c r="D8096" s="68" t="s">
        <v>531</v>
      </c>
      <c r="E8096" s="68" t="s">
        <v>360</v>
      </c>
      <c r="F8096" s="68" t="s">
        <v>80</v>
      </c>
      <c r="G8096" s="68" t="s">
        <v>395</v>
      </c>
      <c r="H8096" s="68" t="s">
        <v>369</v>
      </c>
      <c r="I8096" s="65">
        <v>27</v>
      </c>
      <c r="J8096" s="65">
        <v>608</v>
      </c>
      <c r="K8096" s="65" t="s">
        <v>507</v>
      </c>
    </row>
    <row r="8097" spans="1:11" ht="12.75" customHeight="1">
      <c r="A8097" s="68" t="s">
        <v>323</v>
      </c>
      <c r="B8097" s="68" t="s">
        <v>469</v>
      </c>
      <c r="C8097" s="68" t="s">
        <v>271</v>
      </c>
      <c r="D8097" s="68" t="s">
        <v>531</v>
      </c>
      <c r="E8097" s="68" t="s">
        <v>360</v>
      </c>
      <c r="F8097" s="68" t="s">
        <v>80</v>
      </c>
      <c r="G8097" s="68" t="s">
        <v>395</v>
      </c>
      <c r="H8097" s="68" t="s">
        <v>638</v>
      </c>
      <c r="I8097" s="65">
        <v>22</v>
      </c>
      <c r="J8097" s="65">
        <v>608</v>
      </c>
      <c r="K8097" s="65" t="s">
        <v>507</v>
      </c>
    </row>
    <row r="8098" spans="1:11" ht="12.75" customHeight="1">
      <c r="A8098" s="68" t="s">
        <v>323</v>
      </c>
      <c r="B8098" s="68" t="s">
        <v>469</v>
      </c>
      <c r="C8098" s="68" t="s">
        <v>271</v>
      </c>
      <c r="D8098" s="68" t="s">
        <v>531</v>
      </c>
      <c r="E8098" s="68" t="s">
        <v>360</v>
      </c>
      <c r="F8098" s="68" t="s">
        <v>80</v>
      </c>
      <c r="G8098" s="68" t="s">
        <v>395</v>
      </c>
      <c r="H8098" s="68" t="s">
        <v>366</v>
      </c>
      <c r="I8098" s="65">
        <v>9</v>
      </c>
      <c r="J8098" s="65">
        <v>448</v>
      </c>
      <c r="K8098" s="65" t="s">
        <v>400</v>
      </c>
    </row>
    <row r="8099" spans="1:11" ht="12.75" customHeight="1">
      <c r="A8099" s="68" t="s">
        <v>323</v>
      </c>
      <c r="B8099" s="68" t="s">
        <v>469</v>
      </c>
      <c r="C8099" s="68" t="s">
        <v>271</v>
      </c>
      <c r="D8099" s="68" t="s">
        <v>531</v>
      </c>
      <c r="E8099" s="68" t="s">
        <v>360</v>
      </c>
      <c r="F8099" s="68" t="s">
        <v>80</v>
      </c>
      <c r="G8099" s="68" t="s">
        <v>395</v>
      </c>
      <c r="H8099" s="68" t="s">
        <v>367</v>
      </c>
      <c r="I8099" s="65">
        <v>5</v>
      </c>
      <c r="J8099" s="65">
        <v>448</v>
      </c>
      <c r="K8099" s="65" t="s">
        <v>400</v>
      </c>
    </row>
    <row r="8100" spans="1:11" ht="12.75" customHeight="1">
      <c r="A8100" s="68" t="s">
        <v>323</v>
      </c>
      <c r="B8100" s="68" t="s">
        <v>469</v>
      </c>
      <c r="C8100" s="68" t="s">
        <v>271</v>
      </c>
      <c r="D8100" s="68" t="s">
        <v>531</v>
      </c>
      <c r="E8100" s="68" t="s">
        <v>360</v>
      </c>
      <c r="F8100" s="68" t="s">
        <v>80</v>
      </c>
      <c r="G8100" s="68" t="s">
        <v>395</v>
      </c>
      <c r="H8100" s="68" t="s">
        <v>247</v>
      </c>
      <c r="I8100" s="65">
        <v>1</v>
      </c>
      <c r="J8100" s="65">
        <v>448</v>
      </c>
      <c r="K8100" s="65" t="s">
        <v>400</v>
      </c>
    </row>
    <row r="8101" spans="1:11" ht="12.75" customHeight="1">
      <c r="A8101" s="68" t="s">
        <v>323</v>
      </c>
      <c r="B8101" s="68" t="s">
        <v>469</v>
      </c>
      <c r="C8101" s="68" t="s">
        <v>271</v>
      </c>
      <c r="D8101" s="68" t="s">
        <v>531</v>
      </c>
      <c r="E8101" s="68" t="s">
        <v>360</v>
      </c>
      <c r="F8101" s="68" t="s">
        <v>80</v>
      </c>
      <c r="G8101" s="68" t="s">
        <v>395</v>
      </c>
      <c r="H8101" s="68" t="s">
        <v>368</v>
      </c>
      <c r="I8101" s="65">
        <v>9</v>
      </c>
      <c r="J8101" s="65">
        <v>448</v>
      </c>
      <c r="K8101" s="65" t="s">
        <v>400</v>
      </c>
    </row>
    <row r="8102" spans="1:11" ht="12.75" customHeight="1">
      <c r="A8102" s="68" t="s">
        <v>323</v>
      </c>
      <c r="B8102" s="68" t="s">
        <v>469</v>
      </c>
      <c r="C8102" s="68" t="s">
        <v>271</v>
      </c>
      <c r="D8102" s="68" t="s">
        <v>531</v>
      </c>
      <c r="E8102" s="68" t="s">
        <v>360</v>
      </c>
      <c r="F8102" s="68" t="s">
        <v>80</v>
      </c>
      <c r="G8102" s="68" t="s">
        <v>395</v>
      </c>
      <c r="H8102" s="68" t="s">
        <v>491</v>
      </c>
      <c r="I8102" s="65">
        <v>22</v>
      </c>
      <c r="J8102" s="65">
        <v>448</v>
      </c>
      <c r="K8102" s="65" t="s">
        <v>400</v>
      </c>
    </row>
    <row r="8103" spans="1:11" ht="12.75" customHeight="1">
      <c r="A8103" s="68" t="s">
        <v>323</v>
      </c>
      <c r="B8103" s="68" t="s">
        <v>469</v>
      </c>
      <c r="C8103" s="68" t="s">
        <v>271</v>
      </c>
      <c r="D8103" s="68" t="s">
        <v>531</v>
      </c>
      <c r="E8103" s="68" t="s">
        <v>360</v>
      </c>
      <c r="F8103" s="68" t="s">
        <v>80</v>
      </c>
      <c r="G8103" s="68" t="s">
        <v>395</v>
      </c>
      <c r="H8103" s="68" t="s">
        <v>369</v>
      </c>
      <c r="I8103" s="65">
        <v>10</v>
      </c>
      <c r="J8103" s="65">
        <v>448</v>
      </c>
      <c r="K8103" s="65" t="s">
        <v>400</v>
      </c>
    </row>
    <row r="8104" spans="1:11" ht="12.75" customHeight="1">
      <c r="A8104" s="68" t="s">
        <v>323</v>
      </c>
      <c r="B8104" s="68" t="s">
        <v>469</v>
      </c>
      <c r="C8104" s="68" t="s">
        <v>271</v>
      </c>
      <c r="D8104" s="68" t="s">
        <v>531</v>
      </c>
      <c r="E8104" s="68" t="s">
        <v>360</v>
      </c>
      <c r="F8104" s="68" t="s">
        <v>80</v>
      </c>
      <c r="G8104" s="68" t="s">
        <v>395</v>
      </c>
      <c r="H8104" s="68" t="s">
        <v>638</v>
      </c>
      <c r="I8104" s="65">
        <v>6</v>
      </c>
      <c r="J8104" s="65">
        <v>448</v>
      </c>
      <c r="K8104" s="65" t="s">
        <v>400</v>
      </c>
    </row>
    <row r="8105" spans="1:11" ht="12.75" customHeight="1">
      <c r="A8105" s="68" t="s">
        <v>323</v>
      </c>
      <c r="B8105" s="68" t="s">
        <v>469</v>
      </c>
      <c r="C8105" s="68" t="s">
        <v>271</v>
      </c>
      <c r="D8105" s="68" t="s">
        <v>531</v>
      </c>
      <c r="E8105" s="68" t="s">
        <v>360</v>
      </c>
      <c r="F8105" s="68" t="s">
        <v>80</v>
      </c>
      <c r="G8105" s="68" t="s">
        <v>395</v>
      </c>
      <c r="H8105" s="68" t="s">
        <v>366</v>
      </c>
      <c r="I8105" s="65">
        <v>2</v>
      </c>
      <c r="J8105" s="65">
        <v>607</v>
      </c>
      <c r="K8105" s="65" t="s">
        <v>401</v>
      </c>
    </row>
    <row r="8106" spans="1:11" ht="12.75" customHeight="1">
      <c r="A8106" s="68" t="s">
        <v>323</v>
      </c>
      <c r="B8106" s="68" t="s">
        <v>469</v>
      </c>
      <c r="C8106" s="68" t="s">
        <v>271</v>
      </c>
      <c r="D8106" s="68" t="s">
        <v>531</v>
      </c>
      <c r="E8106" s="68" t="s">
        <v>360</v>
      </c>
      <c r="F8106" s="68" t="s">
        <v>80</v>
      </c>
      <c r="G8106" s="68" t="s">
        <v>395</v>
      </c>
      <c r="H8106" s="68" t="s">
        <v>367</v>
      </c>
      <c r="I8106" s="65">
        <v>205</v>
      </c>
      <c r="J8106" s="65">
        <v>607</v>
      </c>
      <c r="K8106" s="65" t="s">
        <v>401</v>
      </c>
    </row>
    <row r="8107" spans="1:11" ht="12.75" customHeight="1">
      <c r="A8107" s="68" t="s">
        <v>323</v>
      </c>
      <c r="B8107" s="68" t="s">
        <v>469</v>
      </c>
      <c r="C8107" s="68" t="s">
        <v>271</v>
      </c>
      <c r="D8107" s="68" t="s">
        <v>531</v>
      </c>
      <c r="E8107" s="68" t="s">
        <v>360</v>
      </c>
      <c r="F8107" s="68" t="s">
        <v>80</v>
      </c>
      <c r="G8107" s="68" t="s">
        <v>395</v>
      </c>
      <c r="H8107" s="68" t="s">
        <v>247</v>
      </c>
      <c r="I8107" s="65">
        <v>263</v>
      </c>
      <c r="J8107" s="65">
        <v>607</v>
      </c>
      <c r="K8107" s="65" t="s">
        <v>401</v>
      </c>
    </row>
    <row r="8108" spans="1:11" ht="12.75" customHeight="1">
      <c r="A8108" s="68" t="s">
        <v>323</v>
      </c>
      <c r="B8108" s="68" t="s">
        <v>469</v>
      </c>
      <c r="C8108" s="68" t="s">
        <v>271</v>
      </c>
      <c r="D8108" s="68" t="s">
        <v>531</v>
      </c>
      <c r="E8108" s="68" t="s">
        <v>360</v>
      </c>
      <c r="F8108" s="68" t="s">
        <v>80</v>
      </c>
      <c r="G8108" s="68" t="s">
        <v>395</v>
      </c>
      <c r="H8108" s="68" t="s">
        <v>375</v>
      </c>
      <c r="I8108" s="65">
        <v>201</v>
      </c>
      <c r="J8108" s="65">
        <v>607</v>
      </c>
      <c r="K8108" s="65" t="s">
        <v>401</v>
      </c>
    </row>
    <row r="8109" spans="1:11" ht="12.75" customHeight="1">
      <c r="A8109" s="68" t="s">
        <v>323</v>
      </c>
      <c r="B8109" s="68" t="s">
        <v>469</v>
      </c>
      <c r="C8109" s="68" t="s">
        <v>271</v>
      </c>
      <c r="D8109" s="68" t="s">
        <v>531</v>
      </c>
      <c r="E8109" s="68" t="s">
        <v>360</v>
      </c>
      <c r="F8109" s="68" t="s">
        <v>80</v>
      </c>
      <c r="G8109" s="68" t="s">
        <v>395</v>
      </c>
      <c r="H8109" s="68" t="s">
        <v>368</v>
      </c>
      <c r="I8109" s="65">
        <v>434</v>
      </c>
      <c r="J8109" s="65">
        <v>607</v>
      </c>
      <c r="K8109" s="65" t="s">
        <v>401</v>
      </c>
    </row>
    <row r="8110" spans="1:11" ht="12.75" customHeight="1">
      <c r="A8110" s="68" t="s">
        <v>323</v>
      </c>
      <c r="B8110" s="68" t="s">
        <v>469</v>
      </c>
      <c r="C8110" s="68" t="s">
        <v>271</v>
      </c>
      <c r="D8110" s="68" t="s">
        <v>531</v>
      </c>
      <c r="E8110" s="68" t="s">
        <v>360</v>
      </c>
      <c r="F8110" s="68" t="s">
        <v>80</v>
      </c>
      <c r="G8110" s="68" t="s">
        <v>395</v>
      </c>
      <c r="H8110" s="68" t="s">
        <v>491</v>
      </c>
      <c r="I8110" s="65">
        <v>439</v>
      </c>
      <c r="J8110" s="65">
        <v>607</v>
      </c>
      <c r="K8110" s="65" t="s">
        <v>401</v>
      </c>
    </row>
    <row r="8111" spans="1:11" ht="12.75" customHeight="1">
      <c r="A8111" s="68" t="s">
        <v>323</v>
      </c>
      <c r="B8111" s="68" t="s">
        <v>469</v>
      </c>
      <c r="C8111" s="68" t="s">
        <v>271</v>
      </c>
      <c r="D8111" s="68" t="s">
        <v>531</v>
      </c>
      <c r="E8111" s="68" t="s">
        <v>360</v>
      </c>
      <c r="F8111" s="68" t="s">
        <v>80</v>
      </c>
      <c r="G8111" s="68" t="s">
        <v>395</v>
      </c>
      <c r="H8111" s="68" t="s">
        <v>369</v>
      </c>
      <c r="I8111" s="65">
        <v>422</v>
      </c>
      <c r="J8111" s="65">
        <v>607</v>
      </c>
      <c r="K8111" s="65" t="s">
        <v>401</v>
      </c>
    </row>
    <row r="8112" spans="1:11" ht="12.75" customHeight="1">
      <c r="A8112" s="68" t="s">
        <v>323</v>
      </c>
      <c r="B8112" s="68" t="s">
        <v>469</v>
      </c>
      <c r="C8112" s="68" t="s">
        <v>271</v>
      </c>
      <c r="D8112" s="68" t="s">
        <v>531</v>
      </c>
      <c r="E8112" s="68" t="s">
        <v>360</v>
      </c>
      <c r="F8112" s="68" t="s">
        <v>80</v>
      </c>
      <c r="G8112" s="68" t="s">
        <v>395</v>
      </c>
      <c r="H8112" s="68" t="s">
        <v>638</v>
      </c>
      <c r="I8112" s="65">
        <v>629</v>
      </c>
      <c r="J8112" s="65">
        <v>607</v>
      </c>
      <c r="K8112" s="65" t="s">
        <v>401</v>
      </c>
    </row>
    <row r="8113" spans="1:11" ht="12.75" customHeight="1">
      <c r="A8113" s="68" t="s">
        <v>323</v>
      </c>
      <c r="B8113" s="68" t="s">
        <v>469</v>
      </c>
      <c r="C8113" s="68" t="s">
        <v>271</v>
      </c>
      <c r="D8113" s="68" t="s">
        <v>531</v>
      </c>
      <c r="E8113" s="68" t="s">
        <v>360</v>
      </c>
      <c r="F8113" s="68" t="s">
        <v>81</v>
      </c>
      <c r="G8113" s="68" t="s">
        <v>402</v>
      </c>
      <c r="H8113" s="68" t="s">
        <v>366</v>
      </c>
      <c r="I8113" s="65">
        <v>1</v>
      </c>
      <c r="J8113" s="65">
        <v>537</v>
      </c>
      <c r="K8113" s="65" t="s">
        <v>284</v>
      </c>
    </row>
    <row r="8114" spans="1:11" ht="12.75" customHeight="1">
      <c r="A8114" s="68" t="s">
        <v>323</v>
      </c>
      <c r="B8114" s="68" t="s">
        <v>469</v>
      </c>
      <c r="C8114" s="68" t="s">
        <v>271</v>
      </c>
      <c r="D8114" s="68" t="s">
        <v>531</v>
      </c>
      <c r="E8114" s="68" t="s">
        <v>360</v>
      </c>
      <c r="F8114" s="68" t="s">
        <v>81</v>
      </c>
      <c r="G8114" s="68" t="s">
        <v>402</v>
      </c>
      <c r="H8114" s="68" t="s">
        <v>367</v>
      </c>
      <c r="I8114" s="65">
        <v>22</v>
      </c>
      <c r="J8114" s="65">
        <v>537</v>
      </c>
      <c r="K8114" s="65" t="s">
        <v>284</v>
      </c>
    </row>
    <row r="8115" spans="1:11" ht="12.75" customHeight="1">
      <c r="A8115" s="68" t="s">
        <v>323</v>
      </c>
      <c r="B8115" s="68" t="s">
        <v>469</v>
      </c>
      <c r="C8115" s="68" t="s">
        <v>271</v>
      </c>
      <c r="D8115" s="68" t="s">
        <v>531</v>
      </c>
      <c r="E8115" s="68" t="s">
        <v>360</v>
      </c>
      <c r="F8115" s="68" t="s">
        <v>81</v>
      </c>
      <c r="G8115" s="68" t="s">
        <v>402</v>
      </c>
      <c r="H8115" s="68" t="s">
        <v>247</v>
      </c>
      <c r="I8115" s="65">
        <v>4</v>
      </c>
      <c r="J8115" s="65">
        <v>537</v>
      </c>
      <c r="K8115" s="65" t="s">
        <v>284</v>
      </c>
    </row>
    <row r="8116" spans="1:11" ht="12.75" customHeight="1">
      <c r="A8116" s="68" t="s">
        <v>323</v>
      </c>
      <c r="B8116" s="68" t="s">
        <v>469</v>
      </c>
      <c r="C8116" s="68" t="s">
        <v>271</v>
      </c>
      <c r="D8116" s="68" t="s">
        <v>531</v>
      </c>
      <c r="E8116" s="68" t="s">
        <v>360</v>
      </c>
      <c r="F8116" s="68" t="s">
        <v>81</v>
      </c>
      <c r="G8116" s="68" t="s">
        <v>402</v>
      </c>
      <c r="H8116" s="68" t="s">
        <v>375</v>
      </c>
      <c r="I8116" s="65">
        <v>13</v>
      </c>
      <c r="J8116" s="65">
        <v>537</v>
      </c>
      <c r="K8116" s="65" t="s">
        <v>284</v>
      </c>
    </row>
    <row r="8117" spans="1:11" ht="12.75" customHeight="1">
      <c r="A8117" s="68" t="s">
        <v>323</v>
      </c>
      <c r="B8117" s="68" t="s">
        <v>469</v>
      </c>
      <c r="C8117" s="68" t="s">
        <v>271</v>
      </c>
      <c r="D8117" s="68" t="s">
        <v>531</v>
      </c>
      <c r="E8117" s="68" t="s">
        <v>360</v>
      </c>
      <c r="F8117" s="68" t="s">
        <v>81</v>
      </c>
      <c r="G8117" s="68" t="s">
        <v>402</v>
      </c>
      <c r="H8117" s="68" t="s">
        <v>368</v>
      </c>
      <c r="I8117" s="65">
        <v>4</v>
      </c>
      <c r="J8117" s="65">
        <v>537</v>
      </c>
      <c r="K8117" s="65" t="s">
        <v>284</v>
      </c>
    </row>
    <row r="8118" spans="1:11" ht="12.75" customHeight="1">
      <c r="A8118" s="68" t="s">
        <v>323</v>
      </c>
      <c r="B8118" s="68" t="s">
        <v>469</v>
      </c>
      <c r="C8118" s="68" t="s">
        <v>271</v>
      </c>
      <c r="D8118" s="68" t="s">
        <v>531</v>
      </c>
      <c r="E8118" s="68" t="s">
        <v>360</v>
      </c>
      <c r="F8118" s="68" t="s">
        <v>81</v>
      </c>
      <c r="G8118" s="68" t="s">
        <v>402</v>
      </c>
      <c r="H8118" s="68" t="s">
        <v>491</v>
      </c>
      <c r="I8118" s="65">
        <v>14</v>
      </c>
      <c r="J8118" s="65">
        <v>537</v>
      </c>
      <c r="K8118" s="65" t="s">
        <v>284</v>
      </c>
    </row>
    <row r="8119" spans="1:11" ht="12.75" customHeight="1">
      <c r="A8119" s="68" t="s">
        <v>323</v>
      </c>
      <c r="B8119" s="68" t="s">
        <v>469</v>
      </c>
      <c r="C8119" s="68" t="s">
        <v>271</v>
      </c>
      <c r="D8119" s="68" t="s">
        <v>531</v>
      </c>
      <c r="E8119" s="68" t="s">
        <v>360</v>
      </c>
      <c r="F8119" s="68" t="s">
        <v>81</v>
      </c>
      <c r="G8119" s="68" t="s">
        <v>402</v>
      </c>
      <c r="H8119" s="68" t="s">
        <v>369</v>
      </c>
      <c r="I8119" s="65">
        <v>6</v>
      </c>
      <c r="J8119" s="65">
        <v>537</v>
      </c>
      <c r="K8119" s="65" t="s">
        <v>284</v>
      </c>
    </row>
    <row r="8120" spans="1:11" ht="12.75" customHeight="1">
      <c r="A8120" s="68" t="s">
        <v>323</v>
      </c>
      <c r="B8120" s="68" t="s">
        <v>469</v>
      </c>
      <c r="C8120" s="68" t="s">
        <v>271</v>
      </c>
      <c r="D8120" s="68" t="s">
        <v>531</v>
      </c>
      <c r="E8120" s="68" t="s">
        <v>360</v>
      </c>
      <c r="F8120" s="68" t="s">
        <v>81</v>
      </c>
      <c r="G8120" s="68" t="s">
        <v>402</v>
      </c>
      <c r="H8120" s="68" t="s">
        <v>367</v>
      </c>
      <c r="I8120" s="65">
        <v>1</v>
      </c>
      <c r="J8120" s="65">
        <v>511</v>
      </c>
      <c r="K8120" s="65" t="s">
        <v>415</v>
      </c>
    </row>
    <row r="8121" spans="1:11" ht="12.75" customHeight="1">
      <c r="A8121" s="68" t="s">
        <v>323</v>
      </c>
      <c r="B8121" s="68" t="s">
        <v>469</v>
      </c>
      <c r="C8121" s="68" t="s">
        <v>271</v>
      </c>
      <c r="D8121" s="68" t="s">
        <v>531</v>
      </c>
      <c r="E8121" s="68" t="s">
        <v>360</v>
      </c>
      <c r="F8121" s="68" t="s">
        <v>81</v>
      </c>
      <c r="G8121" s="68" t="s">
        <v>402</v>
      </c>
      <c r="H8121" s="68" t="s">
        <v>368</v>
      </c>
      <c r="I8121" s="65">
        <v>35</v>
      </c>
      <c r="J8121" s="65">
        <v>529</v>
      </c>
      <c r="K8121" s="65" t="s">
        <v>509</v>
      </c>
    </row>
    <row r="8122" spans="1:11" ht="12.75" customHeight="1">
      <c r="A8122" s="68" t="s">
        <v>323</v>
      </c>
      <c r="B8122" s="68" t="s">
        <v>469</v>
      </c>
      <c r="C8122" s="68" t="s">
        <v>271</v>
      </c>
      <c r="D8122" s="68" t="s">
        <v>531</v>
      </c>
      <c r="E8122" s="68" t="s">
        <v>360</v>
      </c>
      <c r="F8122" s="68" t="s">
        <v>81</v>
      </c>
      <c r="G8122" s="68" t="s">
        <v>402</v>
      </c>
      <c r="H8122" s="68" t="s">
        <v>491</v>
      </c>
      <c r="I8122" s="65">
        <v>24</v>
      </c>
      <c r="J8122" s="65">
        <v>529</v>
      </c>
      <c r="K8122" s="65" t="s">
        <v>509</v>
      </c>
    </row>
    <row r="8123" spans="1:11" ht="12.75" customHeight="1">
      <c r="A8123" s="68" t="s">
        <v>323</v>
      </c>
      <c r="B8123" s="68" t="s">
        <v>469</v>
      </c>
      <c r="C8123" s="68" t="s">
        <v>271</v>
      </c>
      <c r="D8123" s="68" t="s">
        <v>531</v>
      </c>
      <c r="E8123" s="68" t="s">
        <v>360</v>
      </c>
      <c r="F8123" s="68" t="s">
        <v>81</v>
      </c>
      <c r="G8123" s="68" t="s">
        <v>402</v>
      </c>
      <c r="H8123" s="68" t="s">
        <v>369</v>
      </c>
      <c r="I8123" s="65">
        <v>19</v>
      </c>
      <c r="J8123" s="65">
        <v>529</v>
      </c>
      <c r="K8123" s="65" t="s">
        <v>509</v>
      </c>
    </row>
    <row r="8124" spans="1:11" ht="12.75" customHeight="1">
      <c r="A8124" s="68" t="s">
        <v>323</v>
      </c>
      <c r="B8124" s="68" t="s">
        <v>469</v>
      </c>
      <c r="C8124" s="68" t="s">
        <v>271</v>
      </c>
      <c r="D8124" s="68" t="s">
        <v>531</v>
      </c>
      <c r="E8124" s="68" t="s">
        <v>360</v>
      </c>
      <c r="F8124" s="68" t="s">
        <v>81</v>
      </c>
      <c r="G8124" s="68" t="s">
        <v>402</v>
      </c>
      <c r="H8124" s="68" t="s">
        <v>638</v>
      </c>
      <c r="I8124" s="65">
        <v>24</v>
      </c>
      <c r="J8124" s="65">
        <v>529</v>
      </c>
      <c r="K8124" s="65" t="s">
        <v>509</v>
      </c>
    </row>
    <row r="8125" spans="1:11" ht="12.75" customHeight="1">
      <c r="A8125" s="68" t="s">
        <v>323</v>
      </c>
      <c r="B8125" s="68" t="s">
        <v>469</v>
      </c>
      <c r="C8125" s="68" t="s">
        <v>271</v>
      </c>
      <c r="D8125" s="68" t="s">
        <v>531</v>
      </c>
      <c r="E8125" s="68" t="s">
        <v>360</v>
      </c>
      <c r="F8125" s="68" t="s">
        <v>81</v>
      </c>
      <c r="G8125" s="68" t="s">
        <v>402</v>
      </c>
      <c r="H8125" s="68" t="s">
        <v>367</v>
      </c>
      <c r="I8125" s="65">
        <v>58</v>
      </c>
      <c r="J8125" s="65">
        <v>539</v>
      </c>
      <c r="K8125" s="65" t="s">
        <v>510</v>
      </c>
    </row>
    <row r="8126" spans="1:11" ht="12.75" customHeight="1">
      <c r="A8126" s="68" t="s">
        <v>323</v>
      </c>
      <c r="B8126" s="68" t="s">
        <v>469</v>
      </c>
      <c r="C8126" s="68" t="s">
        <v>271</v>
      </c>
      <c r="D8126" s="68" t="s">
        <v>531</v>
      </c>
      <c r="E8126" s="68" t="s">
        <v>360</v>
      </c>
      <c r="F8126" s="68" t="s">
        <v>81</v>
      </c>
      <c r="G8126" s="68" t="s">
        <v>402</v>
      </c>
      <c r="H8126" s="68" t="s">
        <v>247</v>
      </c>
      <c r="I8126" s="65">
        <v>44</v>
      </c>
      <c r="J8126" s="65">
        <v>539</v>
      </c>
      <c r="K8126" s="65" t="s">
        <v>510</v>
      </c>
    </row>
    <row r="8127" spans="1:11" ht="12.75" customHeight="1">
      <c r="A8127" s="68" t="s">
        <v>323</v>
      </c>
      <c r="B8127" s="68" t="s">
        <v>469</v>
      </c>
      <c r="C8127" s="68" t="s">
        <v>271</v>
      </c>
      <c r="D8127" s="68" t="s">
        <v>531</v>
      </c>
      <c r="E8127" s="68" t="s">
        <v>360</v>
      </c>
      <c r="F8127" s="68" t="s">
        <v>81</v>
      </c>
      <c r="G8127" s="68" t="s">
        <v>402</v>
      </c>
      <c r="H8127" s="68" t="s">
        <v>375</v>
      </c>
      <c r="I8127" s="65">
        <v>38</v>
      </c>
      <c r="J8127" s="65">
        <v>539</v>
      </c>
      <c r="K8127" s="65" t="s">
        <v>510</v>
      </c>
    </row>
    <row r="8128" spans="1:11" ht="12.75" customHeight="1">
      <c r="A8128" s="68" t="s">
        <v>323</v>
      </c>
      <c r="B8128" s="68" t="s">
        <v>469</v>
      </c>
      <c r="C8128" s="68" t="s">
        <v>271</v>
      </c>
      <c r="D8128" s="68" t="s">
        <v>531</v>
      </c>
      <c r="E8128" s="68" t="s">
        <v>360</v>
      </c>
      <c r="F8128" s="68" t="s">
        <v>81</v>
      </c>
      <c r="G8128" s="68" t="s">
        <v>402</v>
      </c>
      <c r="H8128" s="68" t="s">
        <v>368</v>
      </c>
      <c r="I8128" s="65">
        <v>40</v>
      </c>
      <c r="J8128" s="65">
        <v>539</v>
      </c>
      <c r="K8128" s="65" t="s">
        <v>510</v>
      </c>
    </row>
    <row r="8129" spans="1:11" ht="12.75" customHeight="1">
      <c r="A8129" s="68" t="s">
        <v>323</v>
      </c>
      <c r="B8129" s="68" t="s">
        <v>469</v>
      </c>
      <c r="C8129" s="68" t="s">
        <v>271</v>
      </c>
      <c r="D8129" s="68" t="s">
        <v>531</v>
      </c>
      <c r="E8129" s="68" t="s">
        <v>360</v>
      </c>
      <c r="F8129" s="68" t="s">
        <v>81</v>
      </c>
      <c r="G8129" s="68" t="s">
        <v>402</v>
      </c>
      <c r="H8129" s="68" t="s">
        <v>491</v>
      </c>
      <c r="I8129" s="65">
        <v>16</v>
      </c>
      <c r="J8129" s="65">
        <v>539</v>
      </c>
      <c r="K8129" s="65" t="s">
        <v>510</v>
      </c>
    </row>
    <row r="8130" spans="1:11" ht="12.75" customHeight="1">
      <c r="A8130" s="68" t="s">
        <v>323</v>
      </c>
      <c r="B8130" s="68" t="s">
        <v>469</v>
      </c>
      <c r="C8130" s="68" t="s">
        <v>271</v>
      </c>
      <c r="D8130" s="68" t="s">
        <v>531</v>
      </c>
      <c r="E8130" s="68" t="s">
        <v>360</v>
      </c>
      <c r="F8130" s="68" t="s">
        <v>81</v>
      </c>
      <c r="G8130" s="68" t="s">
        <v>402</v>
      </c>
      <c r="H8130" s="68" t="s">
        <v>369</v>
      </c>
      <c r="I8130" s="65">
        <v>9</v>
      </c>
      <c r="J8130" s="65">
        <v>539</v>
      </c>
      <c r="K8130" s="65" t="s">
        <v>510</v>
      </c>
    </row>
    <row r="8131" spans="1:11" ht="12.75" customHeight="1">
      <c r="A8131" s="68" t="s">
        <v>323</v>
      </c>
      <c r="B8131" s="68" t="s">
        <v>469</v>
      </c>
      <c r="C8131" s="68" t="s">
        <v>271</v>
      </c>
      <c r="D8131" s="68" t="s">
        <v>531</v>
      </c>
      <c r="E8131" s="68" t="s">
        <v>360</v>
      </c>
      <c r="F8131" s="68" t="s">
        <v>81</v>
      </c>
      <c r="G8131" s="68" t="s">
        <v>402</v>
      </c>
      <c r="H8131" s="68" t="s">
        <v>638</v>
      </c>
      <c r="I8131" s="65">
        <v>3</v>
      </c>
      <c r="J8131" s="65">
        <v>539</v>
      </c>
      <c r="K8131" s="65" t="s">
        <v>510</v>
      </c>
    </row>
    <row r="8132" spans="1:11" ht="12.75" customHeight="1">
      <c r="A8132" s="68" t="s">
        <v>323</v>
      </c>
      <c r="B8132" s="68" t="s">
        <v>469</v>
      </c>
      <c r="C8132" s="68" t="s">
        <v>271</v>
      </c>
      <c r="D8132" s="68" t="s">
        <v>531</v>
      </c>
      <c r="E8132" s="68" t="s">
        <v>360</v>
      </c>
      <c r="F8132" s="68" t="s">
        <v>82</v>
      </c>
      <c r="G8132" s="68" t="s">
        <v>403</v>
      </c>
      <c r="H8132" s="68" t="s">
        <v>366</v>
      </c>
      <c r="I8132" s="65">
        <v>4101</v>
      </c>
      <c r="J8132" s="65">
        <v>930</v>
      </c>
      <c r="K8132" s="65" t="s">
        <v>249</v>
      </c>
    </row>
    <row r="8133" spans="1:11" ht="12.75" customHeight="1">
      <c r="A8133" s="68" t="s">
        <v>323</v>
      </c>
      <c r="B8133" s="68" t="s">
        <v>469</v>
      </c>
      <c r="C8133" s="68" t="s">
        <v>271</v>
      </c>
      <c r="D8133" s="68" t="s">
        <v>531</v>
      </c>
      <c r="E8133" s="68" t="s">
        <v>360</v>
      </c>
      <c r="F8133" s="68" t="s">
        <v>82</v>
      </c>
      <c r="G8133" s="68" t="s">
        <v>403</v>
      </c>
      <c r="H8133" s="68" t="s">
        <v>367</v>
      </c>
      <c r="I8133" s="65">
        <v>10559</v>
      </c>
      <c r="J8133" s="65">
        <v>930</v>
      </c>
      <c r="K8133" s="65" t="s">
        <v>249</v>
      </c>
    </row>
    <row r="8134" spans="1:11" ht="12.75" customHeight="1">
      <c r="A8134" s="68" t="s">
        <v>323</v>
      </c>
      <c r="B8134" s="68" t="s">
        <v>469</v>
      </c>
      <c r="C8134" s="68" t="s">
        <v>271</v>
      </c>
      <c r="D8134" s="68" t="s">
        <v>531</v>
      </c>
      <c r="E8134" s="68" t="s">
        <v>360</v>
      </c>
      <c r="F8134" s="68" t="s">
        <v>82</v>
      </c>
      <c r="G8134" s="68" t="s">
        <v>403</v>
      </c>
      <c r="H8134" s="68" t="s">
        <v>247</v>
      </c>
      <c r="I8134" s="65">
        <v>5650</v>
      </c>
      <c r="J8134" s="65">
        <v>930</v>
      </c>
      <c r="K8134" s="65" t="s">
        <v>249</v>
      </c>
    </row>
    <row r="8135" spans="1:11" ht="12.75" customHeight="1">
      <c r="A8135" s="68" t="s">
        <v>323</v>
      </c>
      <c r="B8135" s="68" t="s">
        <v>469</v>
      </c>
      <c r="C8135" s="68" t="s">
        <v>271</v>
      </c>
      <c r="D8135" s="68" t="s">
        <v>531</v>
      </c>
      <c r="E8135" s="68" t="s">
        <v>360</v>
      </c>
      <c r="F8135" s="68" t="s">
        <v>82</v>
      </c>
      <c r="G8135" s="68" t="s">
        <v>403</v>
      </c>
      <c r="H8135" s="68" t="s">
        <v>375</v>
      </c>
      <c r="I8135" s="65">
        <v>4707</v>
      </c>
      <c r="J8135" s="65">
        <v>930</v>
      </c>
      <c r="K8135" s="65" t="s">
        <v>249</v>
      </c>
    </row>
    <row r="8136" spans="1:11" ht="12.75" customHeight="1">
      <c r="A8136" s="68" t="s">
        <v>323</v>
      </c>
      <c r="B8136" s="68" t="s">
        <v>469</v>
      </c>
      <c r="C8136" s="68" t="s">
        <v>271</v>
      </c>
      <c r="D8136" s="68" t="s">
        <v>531</v>
      </c>
      <c r="E8136" s="68" t="s">
        <v>360</v>
      </c>
      <c r="F8136" s="68" t="s">
        <v>82</v>
      </c>
      <c r="G8136" s="68" t="s">
        <v>403</v>
      </c>
      <c r="H8136" s="68" t="s">
        <v>368</v>
      </c>
      <c r="I8136" s="65">
        <v>8712</v>
      </c>
      <c r="J8136" s="65">
        <v>930</v>
      </c>
      <c r="K8136" s="65" t="s">
        <v>249</v>
      </c>
    </row>
    <row r="8137" spans="1:11" ht="12.75" customHeight="1">
      <c r="A8137" s="68" t="s">
        <v>323</v>
      </c>
      <c r="B8137" s="68" t="s">
        <v>469</v>
      </c>
      <c r="C8137" s="68" t="s">
        <v>271</v>
      </c>
      <c r="D8137" s="68" t="s">
        <v>531</v>
      </c>
      <c r="E8137" s="68" t="s">
        <v>360</v>
      </c>
      <c r="F8137" s="68" t="s">
        <v>82</v>
      </c>
      <c r="G8137" s="68" t="s">
        <v>403</v>
      </c>
      <c r="H8137" s="68" t="s">
        <v>491</v>
      </c>
      <c r="I8137" s="65">
        <v>7844</v>
      </c>
      <c r="J8137" s="65">
        <v>930</v>
      </c>
      <c r="K8137" s="65" t="s">
        <v>249</v>
      </c>
    </row>
    <row r="8138" spans="1:11" ht="12.75" customHeight="1">
      <c r="A8138" s="68" t="s">
        <v>323</v>
      </c>
      <c r="B8138" s="68" t="s">
        <v>469</v>
      </c>
      <c r="C8138" s="68" t="s">
        <v>271</v>
      </c>
      <c r="D8138" s="68" t="s">
        <v>531</v>
      </c>
      <c r="E8138" s="68" t="s">
        <v>360</v>
      </c>
      <c r="F8138" s="68" t="s">
        <v>82</v>
      </c>
      <c r="G8138" s="68" t="s">
        <v>403</v>
      </c>
      <c r="H8138" s="68" t="s">
        <v>369</v>
      </c>
      <c r="I8138" s="65">
        <v>5841</v>
      </c>
      <c r="J8138" s="65">
        <v>930</v>
      </c>
      <c r="K8138" s="65" t="s">
        <v>249</v>
      </c>
    </row>
    <row r="8139" spans="1:11" ht="12.75" customHeight="1">
      <c r="A8139" s="68" t="s">
        <v>323</v>
      </c>
      <c r="B8139" s="68" t="s">
        <v>469</v>
      </c>
      <c r="C8139" s="68" t="s">
        <v>271</v>
      </c>
      <c r="D8139" s="68" t="s">
        <v>531</v>
      </c>
      <c r="E8139" s="68" t="s">
        <v>360</v>
      </c>
      <c r="F8139" s="68" t="s">
        <v>82</v>
      </c>
      <c r="G8139" s="68" t="s">
        <v>403</v>
      </c>
      <c r="H8139" s="68" t="s">
        <v>638</v>
      </c>
      <c r="I8139" s="65">
        <v>4271</v>
      </c>
      <c r="J8139" s="65">
        <v>930</v>
      </c>
      <c r="K8139" s="65" t="s">
        <v>249</v>
      </c>
    </row>
    <row r="8140" spans="1:11" ht="12.75" customHeight="1">
      <c r="A8140" s="68" t="s">
        <v>622</v>
      </c>
      <c r="B8140" s="68" t="s">
        <v>624</v>
      </c>
      <c r="C8140" s="68" t="s">
        <v>271</v>
      </c>
      <c r="D8140" s="68" t="s">
        <v>531</v>
      </c>
      <c r="E8140" s="68" t="s">
        <v>517</v>
      </c>
      <c r="F8140" s="68" t="s">
        <v>75</v>
      </c>
      <c r="G8140" s="68" t="s">
        <v>246</v>
      </c>
      <c r="H8140" s="68" t="s">
        <v>638</v>
      </c>
      <c r="I8140" s="65">
        <v>9</v>
      </c>
      <c r="J8140" s="65">
        <v>104</v>
      </c>
      <c r="K8140" s="65" t="s">
        <v>361</v>
      </c>
    </row>
    <row r="8141" spans="1:11" ht="12.75" customHeight="1">
      <c r="A8141" s="68" t="s">
        <v>622</v>
      </c>
      <c r="B8141" s="68" t="s">
        <v>624</v>
      </c>
      <c r="C8141" s="68" t="s">
        <v>271</v>
      </c>
      <c r="D8141" s="68" t="s">
        <v>531</v>
      </c>
      <c r="E8141" s="68" t="s">
        <v>517</v>
      </c>
      <c r="F8141" s="68" t="s">
        <v>75</v>
      </c>
      <c r="G8141" s="68" t="s">
        <v>246</v>
      </c>
      <c r="H8141" s="68" t="s">
        <v>638</v>
      </c>
      <c r="I8141" s="65">
        <v>9</v>
      </c>
      <c r="J8141" s="65">
        <v>103</v>
      </c>
      <c r="K8141" s="65" t="s">
        <v>370</v>
      </c>
    </row>
    <row r="8142" spans="1:11" ht="12.75" customHeight="1">
      <c r="A8142" s="68" t="s">
        <v>622</v>
      </c>
      <c r="B8142" s="68" t="s">
        <v>624</v>
      </c>
      <c r="C8142" s="68" t="s">
        <v>271</v>
      </c>
      <c r="D8142" s="68" t="s">
        <v>531</v>
      </c>
      <c r="E8142" s="68" t="s">
        <v>517</v>
      </c>
      <c r="F8142" s="68" t="s">
        <v>77</v>
      </c>
      <c r="G8142" s="68" t="s">
        <v>273</v>
      </c>
      <c r="H8142" s="68" t="s">
        <v>638</v>
      </c>
      <c r="I8142" s="65">
        <v>3</v>
      </c>
      <c r="J8142" s="65">
        <v>408</v>
      </c>
      <c r="K8142" s="65" t="s">
        <v>496</v>
      </c>
    </row>
    <row r="8143" spans="1:11" ht="12.75" customHeight="1">
      <c r="A8143" s="68" t="s">
        <v>622</v>
      </c>
      <c r="B8143" s="68" t="s">
        <v>624</v>
      </c>
      <c r="C8143" s="68" t="s">
        <v>271</v>
      </c>
      <c r="D8143" s="68" t="s">
        <v>531</v>
      </c>
      <c r="E8143" s="68" t="s">
        <v>517</v>
      </c>
      <c r="F8143" s="68" t="s">
        <v>204</v>
      </c>
      <c r="G8143" s="68" t="s">
        <v>384</v>
      </c>
      <c r="H8143" s="68" t="s">
        <v>638</v>
      </c>
      <c r="I8143" s="65">
        <v>93</v>
      </c>
      <c r="J8143" s="65">
        <v>707</v>
      </c>
      <c r="K8143" s="65" t="s">
        <v>386</v>
      </c>
    </row>
    <row r="8144" spans="1:11" ht="12.75" customHeight="1">
      <c r="A8144" s="68" t="s">
        <v>622</v>
      </c>
      <c r="B8144" s="68" t="s">
        <v>624</v>
      </c>
      <c r="C8144" s="68" t="s">
        <v>271</v>
      </c>
      <c r="D8144" s="68" t="s">
        <v>531</v>
      </c>
      <c r="E8144" s="68" t="s">
        <v>517</v>
      </c>
      <c r="F8144" s="68" t="s">
        <v>78</v>
      </c>
      <c r="G8144" s="68" t="s">
        <v>384</v>
      </c>
      <c r="H8144" s="68" t="s">
        <v>638</v>
      </c>
      <c r="I8144" s="65">
        <v>8</v>
      </c>
      <c r="J8144" s="65">
        <v>721</v>
      </c>
      <c r="K8144" s="65" t="s">
        <v>502</v>
      </c>
    </row>
    <row r="8145" spans="1:11" ht="12.75" customHeight="1">
      <c r="A8145" s="68" t="s">
        <v>622</v>
      </c>
      <c r="B8145" s="68" t="s">
        <v>624</v>
      </c>
      <c r="C8145" s="68" t="s">
        <v>271</v>
      </c>
      <c r="D8145" s="68" t="s">
        <v>531</v>
      </c>
      <c r="E8145" s="68" t="s">
        <v>517</v>
      </c>
      <c r="F8145" s="68" t="s">
        <v>78</v>
      </c>
      <c r="G8145" s="68" t="s">
        <v>384</v>
      </c>
      <c r="H8145" s="68" t="s">
        <v>638</v>
      </c>
      <c r="I8145" s="65">
        <v>6</v>
      </c>
      <c r="J8145" s="65">
        <v>722</v>
      </c>
      <c r="K8145" s="65" t="s">
        <v>387</v>
      </c>
    </row>
    <row r="8146" spans="1:11" ht="12.75" customHeight="1">
      <c r="A8146" s="68" t="s">
        <v>622</v>
      </c>
      <c r="B8146" s="68" t="s">
        <v>624</v>
      </c>
      <c r="C8146" s="68" t="s">
        <v>271</v>
      </c>
      <c r="D8146" s="68" t="s">
        <v>531</v>
      </c>
      <c r="E8146" s="68" t="s">
        <v>517</v>
      </c>
      <c r="F8146" s="68" t="s">
        <v>82</v>
      </c>
      <c r="G8146" s="68" t="s">
        <v>403</v>
      </c>
      <c r="H8146" s="68" t="s">
        <v>638</v>
      </c>
      <c r="I8146" s="65">
        <v>510</v>
      </c>
      <c r="J8146" s="65">
        <v>930</v>
      </c>
      <c r="K8146" s="65" t="s">
        <v>249</v>
      </c>
    </row>
    <row r="8147" spans="1:11" ht="12.75" customHeight="1">
      <c r="A8147" s="68" t="s">
        <v>324</v>
      </c>
      <c r="B8147" s="68" t="s">
        <v>139</v>
      </c>
      <c r="C8147" s="68" t="s">
        <v>271</v>
      </c>
      <c r="D8147" s="68" t="s">
        <v>531</v>
      </c>
      <c r="E8147" s="68" t="s">
        <v>230</v>
      </c>
      <c r="F8147" s="68" t="s">
        <v>76</v>
      </c>
      <c r="G8147" s="68" t="s">
        <v>492</v>
      </c>
      <c r="H8147" s="68" t="s">
        <v>638</v>
      </c>
      <c r="I8147" s="65">
        <v>11</v>
      </c>
      <c r="J8147" s="65">
        <v>202</v>
      </c>
      <c r="K8147" s="65" t="s">
        <v>427</v>
      </c>
    </row>
    <row r="8148" spans="1:11" ht="12.75" customHeight="1">
      <c r="A8148" s="68" t="s">
        <v>324</v>
      </c>
      <c r="B8148" s="68" t="s">
        <v>139</v>
      </c>
      <c r="C8148" s="68" t="s">
        <v>271</v>
      </c>
      <c r="D8148" s="68" t="s">
        <v>531</v>
      </c>
      <c r="E8148" s="68" t="s">
        <v>230</v>
      </c>
      <c r="F8148" s="68" t="s">
        <v>77</v>
      </c>
      <c r="G8148" s="68" t="s">
        <v>273</v>
      </c>
      <c r="H8148" s="68" t="s">
        <v>369</v>
      </c>
      <c r="I8148" s="65">
        <v>20</v>
      </c>
      <c r="J8148" s="65">
        <v>427</v>
      </c>
      <c r="K8148" s="65" t="s">
        <v>376</v>
      </c>
    </row>
    <row r="8149" spans="1:11" ht="12.75" customHeight="1">
      <c r="A8149" s="68" t="s">
        <v>324</v>
      </c>
      <c r="B8149" s="68" t="s">
        <v>139</v>
      </c>
      <c r="C8149" s="68" t="s">
        <v>271</v>
      </c>
      <c r="D8149" s="68" t="s">
        <v>531</v>
      </c>
      <c r="E8149" s="68" t="s">
        <v>230</v>
      </c>
      <c r="F8149" s="68" t="s">
        <v>77</v>
      </c>
      <c r="G8149" s="68" t="s">
        <v>273</v>
      </c>
      <c r="H8149" s="68" t="s">
        <v>638</v>
      </c>
      <c r="I8149" s="65">
        <v>107</v>
      </c>
      <c r="J8149" s="65">
        <v>427</v>
      </c>
      <c r="K8149" s="65" t="s">
        <v>376</v>
      </c>
    </row>
    <row r="8150" spans="1:11" ht="12.75" customHeight="1">
      <c r="A8150" s="68" t="s">
        <v>324</v>
      </c>
      <c r="B8150" s="68" t="s">
        <v>139</v>
      </c>
      <c r="C8150" s="68" t="s">
        <v>271</v>
      </c>
      <c r="D8150" s="68" t="s">
        <v>531</v>
      </c>
      <c r="E8150" s="68" t="s">
        <v>230</v>
      </c>
      <c r="F8150" s="68" t="s">
        <v>77</v>
      </c>
      <c r="G8150" s="68" t="s">
        <v>273</v>
      </c>
      <c r="H8150" s="68" t="s">
        <v>369</v>
      </c>
      <c r="I8150" s="65">
        <v>2</v>
      </c>
      <c r="J8150" s="65">
        <v>410</v>
      </c>
      <c r="K8150" s="65" t="s">
        <v>495</v>
      </c>
    </row>
    <row r="8151" spans="1:11" ht="12.75" customHeight="1">
      <c r="A8151" s="68" t="s">
        <v>324</v>
      </c>
      <c r="B8151" s="68" t="s">
        <v>139</v>
      </c>
      <c r="C8151" s="68" t="s">
        <v>271</v>
      </c>
      <c r="D8151" s="68" t="s">
        <v>531</v>
      </c>
      <c r="E8151" s="68" t="s">
        <v>230</v>
      </c>
      <c r="F8151" s="68" t="s">
        <v>77</v>
      </c>
      <c r="G8151" s="68" t="s">
        <v>273</v>
      </c>
      <c r="H8151" s="68" t="s">
        <v>638</v>
      </c>
      <c r="I8151" s="65">
        <v>233</v>
      </c>
      <c r="J8151" s="65">
        <v>410</v>
      </c>
      <c r="K8151" s="65" t="s">
        <v>495</v>
      </c>
    </row>
    <row r="8152" spans="1:11" ht="12.75" customHeight="1">
      <c r="A8152" s="68" t="s">
        <v>324</v>
      </c>
      <c r="B8152" s="68" t="s">
        <v>139</v>
      </c>
      <c r="C8152" s="68" t="s">
        <v>271</v>
      </c>
      <c r="D8152" s="68" t="s">
        <v>531</v>
      </c>
      <c r="E8152" s="68" t="s">
        <v>230</v>
      </c>
      <c r="F8152" s="68" t="s">
        <v>77</v>
      </c>
      <c r="G8152" s="68" t="s">
        <v>273</v>
      </c>
      <c r="H8152" s="68" t="s">
        <v>369</v>
      </c>
      <c r="I8152" s="65">
        <v>1</v>
      </c>
      <c r="J8152" s="65">
        <v>408</v>
      </c>
      <c r="K8152" s="65" t="s">
        <v>496</v>
      </c>
    </row>
    <row r="8153" spans="1:11" ht="12.75" customHeight="1">
      <c r="A8153" s="68" t="s">
        <v>324</v>
      </c>
      <c r="B8153" s="68" t="s">
        <v>139</v>
      </c>
      <c r="C8153" s="68" t="s">
        <v>271</v>
      </c>
      <c r="D8153" s="68" t="s">
        <v>531</v>
      </c>
      <c r="E8153" s="68" t="s">
        <v>230</v>
      </c>
      <c r="F8153" s="68" t="s">
        <v>77</v>
      </c>
      <c r="G8153" s="68" t="s">
        <v>273</v>
      </c>
      <c r="H8153" s="68" t="s">
        <v>638</v>
      </c>
      <c r="I8153" s="65">
        <v>1080</v>
      </c>
      <c r="J8153" s="65">
        <v>408</v>
      </c>
      <c r="K8153" s="65" t="s">
        <v>496</v>
      </c>
    </row>
    <row r="8154" spans="1:11" ht="12.75" customHeight="1">
      <c r="A8154" s="68" t="s">
        <v>324</v>
      </c>
      <c r="B8154" s="68" t="s">
        <v>139</v>
      </c>
      <c r="C8154" s="68" t="s">
        <v>271</v>
      </c>
      <c r="D8154" s="68" t="s">
        <v>531</v>
      </c>
      <c r="E8154" s="68" t="s">
        <v>230</v>
      </c>
      <c r="F8154" s="68" t="s">
        <v>77</v>
      </c>
      <c r="G8154" s="68" t="s">
        <v>273</v>
      </c>
      <c r="H8154" s="68" t="s">
        <v>638</v>
      </c>
      <c r="I8154" s="65">
        <v>233</v>
      </c>
      <c r="J8154" s="65">
        <v>414</v>
      </c>
      <c r="K8154" s="65" t="s">
        <v>377</v>
      </c>
    </row>
    <row r="8155" spans="1:11" ht="12.75" customHeight="1">
      <c r="A8155" s="68" t="s">
        <v>324</v>
      </c>
      <c r="B8155" s="68" t="s">
        <v>139</v>
      </c>
      <c r="C8155" s="68" t="s">
        <v>271</v>
      </c>
      <c r="D8155" s="68" t="s">
        <v>531</v>
      </c>
      <c r="E8155" s="68" t="s">
        <v>230</v>
      </c>
      <c r="F8155" s="68" t="s">
        <v>77</v>
      </c>
      <c r="G8155" s="68" t="s">
        <v>273</v>
      </c>
      <c r="H8155" s="68" t="s">
        <v>638</v>
      </c>
      <c r="I8155" s="65">
        <v>71</v>
      </c>
      <c r="J8155" s="65">
        <v>424</v>
      </c>
      <c r="K8155" s="65" t="s">
        <v>378</v>
      </c>
    </row>
    <row r="8156" spans="1:11" ht="12.75" customHeight="1">
      <c r="A8156" s="68" t="s">
        <v>324</v>
      </c>
      <c r="B8156" s="68" t="s">
        <v>139</v>
      </c>
      <c r="C8156" s="68" t="s">
        <v>271</v>
      </c>
      <c r="D8156" s="68" t="s">
        <v>531</v>
      </c>
      <c r="E8156" s="68" t="s">
        <v>230</v>
      </c>
      <c r="F8156" s="68" t="s">
        <v>77</v>
      </c>
      <c r="G8156" s="68" t="s">
        <v>273</v>
      </c>
      <c r="H8156" s="68" t="s">
        <v>369</v>
      </c>
      <c r="I8156" s="65">
        <v>189</v>
      </c>
      <c r="J8156" s="65">
        <v>419</v>
      </c>
      <c r="K8156" s="65" t="s">
        <v>262</v>
      </c>
    </row>
    <row r="8157" spans="1:11" ht="12.75" customHeight="1">
      <c r="A8157" s="68" t="s">
        <v>324</v>
      </c>
      <c r="B8157" s="68" t="s">
        <v>139</v>
      </c>
      <c r="C8157" s="68" t="s">
        <v>271</v>
      </c>
      <c r="D8157" s="68" t="s">
        <v>531</v>
      </c>
      <c r="E8157" s="68" t="s">
        <v>230</v>
      </c>
      <c r="F8157" s="68" t="s">
        <v>77</v>
      </c>
      <c r="G8157" s="68" t="s">
        <v>273</v>
      </c>
      <c r="H8157" s="68" t="s">
        <v>638</v>
      </c>
      <c r="I8157" s="65">
        <v>29</v>
      </c>
      <c r="J8157" s="65">
        <v>419</v>
      </c>
      <c r="K8157" s="65" t="s">
        <v>262</v>
      </c>
    </row>
    <row r="8158" spans="1:11" ht="12.75" customHeight="1">
      <c r="A8158" s="68" t="s">
        <v>324</v>
      </c>
      <c r="B8158" s="68" t="s">
        <v>139</v>
      </c>
      <c r="C8158" s="68" t="s">
        <v>271</v>
      </c>
      <c r="D8158" s="68" t="s">
        <v>531</v>
      </c>
      <c r="E8158" s="68" t="s">
        <v>230</v>
      </c>
      <c r="F8158" s="68" t="s">
        <v>77</v>
      </c>
      <c r="G8158" s="68" t="s">
        <v>273</v>
      </c>
      <c r="H8158" s="68" t="s">
        <v>638</v>
      </c>
      <c r="I8158" s="65">
        <v>20</v>
      </c>
      <c r="J8158" s="65">
        <v>403</v>
      </c>
      <c r="K8158" s="65" t="s">
        <v>428</v>
      </c>
    </row>
    <row r="8159" spans="1:11" ht="12.75" customHeight="1">
      <c r="A8159" s="68" t="s">
        <v>324</v>
      </c>
      <c r="B8159" s="68" t="s">
        <v>139</v>
      </c>
      <c r="C8159" s="68" t="s">
        <v>271</v>
      </c>
      <c r="D8159" s="68" t="s">
        <v>531</v>
      </c>
      <c r="E8159" s="68" t="s">
        <v>230</v>
      </c>
      <c r="F8159" s="68" t="s">
        <v>77</v>
      </c>
      <c r="G8159" s="68" t="s">
        <v>273</v>
      </c>
      <c r="H8159" s="68" t="s">
        <v>638</v>
      </c>
      <c r="I8159" s="65">
        <v>116</v>
      </c>
      <c r="J8159" s="65">
        <v>418</v>
      </c>
      <c r="K8159" s="65" t="s">
        <v>429</v>
      </c>
    </row>
    <row r="8160" spans="1:11" ht="12.75" customHeight="1">
      <c r="A8160" s="68" t="s">
        <v>324</v>
      </c>
      <c r="B8160" s="68" t="s">
        <v>139</v>
      </c>
      <c r="C8160" s="68" t="s">
        <v>271</v>
      </c>
      <c r="D8160" s="68" t="s">
        <v>531</v>
      </c>
      <c r="E8160" s="68" t="s">
        <v>230</v>
      </c>
      <c r="F8160" s="68" t="s">
        <v>77</v>
      </c>
      <c r="G8160" s="68" t="s">
        <v>273</v>
      </c>
      <c r="H8160" s="68" t="s">
        <v>638</v>
      </c>
      <c r="I8160" s="65">
        <v>9</v>
      </c>
      <c r="J8160" s="65">
        <v>406</v>
      </c>
      <c r="K8160" s="65" t="s">
        <v>497</v>
      </c>
    </row>
    <row r="8161" spans="1:11" ht="12.75" customHeight="1">
      <c r="A8161" s="68" t="s">
        <v>324</v>
      </c>
      <c r="B8161" s="68" t="s">
        <v>139</v>
      </c>
      <c r="C8161" s="68" t="s">
        <v>271</v>
      </c>
      <c r="D8161" s="68" t="s">
        <v>531</v>
      </c>
      <c r="E8161" s="68" t="s">
        <v>230</v>
      </c>
      <c r="F8161" s="68" t="s">
        <v>77</v>
      </c>
      <c r="G8161" s="68" t="s">
        <v>273</v>
      </c>
      <c r="H8161" s="68" t="s">
        <v>638</v>
      </c>
      <c r="I8161" s="65">
        <v>7</v>
      </c>
      <c r="J8161" s="65">
        <v>604</v>
      </c>
      <c r="K8161" s="65" t="s">
        <v>280</v>
      </c>
    </row>
    <row r="8162" spans="1:11" ht="12.75" customHeight="1">
      <c r="A8162" s="68" t="s">
        <v>324</v>
      </c>
      <c r="B8162" s="68" t="s">
        <v>139</v>
      </c>
      <c r="C8162" s="68" t="s">
        <v>271</v>
      </c>
      <c r="D8162" s="68" t="s">
        <v>531</v>
      </c>
      <c r="E8162" s="68" t="s">
        <v>230</v>
      </c>
      <c r="F8162" s="68" t="s">
        <v>77</v>
      </c>
      <c r="G8162" s="68" t="s">
        <v>273</v>
      </c>
      <c r="H8162" s="68" t="s">
        <v>638</v>
      </c>
      <c r="I8162" s="65">
        <v>18</v>
      </c>
      <c r="J8162" s="65">
        <v>411</v>
      </c>
      <c r="K8162" s="65" t="s">
        <v>498</v>
      </c>
    </row>
    <row r="8163" spans="1:11" ht="12.75" customHeight="1">
      <c r="A8163" s="68" t="s">
        <v>324</v>
      </c>
      <c r="B8163" s="68" t="s">
        <v>139</v>
      </c>
      <c r="C8163" s="68" t="s">
        <v>271</v>
      </c>
      <c r="D8163" s="68" t="s">
        <v>531</v>
      </c>
      <c r="E8163" s="68" t="s">
        <v>230</v>
      </c>
      <c r="F8163" s="68" t="s">
        <v>77</v>
      </c>
      <c r="G8163" s="68" t="s">
        <v>273</v>
      </c>
      <c r="H8163" s="68" t="s">
        <v>638</v>
      </c>
      <c r="I8163" s="65">
        <v>114</v>
      </c>
      <c r="J8163" s="65">
        <v>425</v>
      </c>
      <c r="K8163" s="65" t="s">
        <v>379</v>
      </c>
    </row>
    <row r="8164" spans="1:11" ht="12.75" customHeight="1">
      <c r="A8164" s="68" t="s">
        <v>324</v>
      </c>
      <c r="B8164" s="68" t="s">
        <v>139</v>
      </c>
      <c r="C8164" s="68" t="s">
        <v>271</v>
      </c>
      <c r="D8164" s="68" t="s">
        <v>531</v>
      </c>
      <c r="E8164" s="68" t="s">
        <v>230</v>
      </c>
      <c r="F8164" s="68" t="s">
        <v>77</v>
      </c>
      <c r="G8164" s="68" t="s">
        <v>273</v>
      </c>
      <c r="H8164" s="68" t="s">
        <v>638</v>
      </c>
      <c r="I8164" s="65">
        <v>15</v>
      </c>
      <c r="J8164" s="65">
        <v>409</v>
      </c>
      <c r="K8164" s="65" t="s">
        <v>281</v>
      </c>
    </row>
    <row r="8165" spans="1:11" ht="12.75" customHeight="1">
      <c r="A8165" s="68" t="s">
        <v>324</v>
      </c>
      <c r="B8165" s="68" t="s">
        <v>139</v>
      </c>
      <c r="C8165" s="68" t="s">
        <v>271</v>
      </c>
      <c r="D8165" s="68" t="s">
        <v>531</v>
      </c>
      <c r="E8165" s="68" t="s">
        <v>230</v>
      </c>
      <c r="F8165" s="68" t="s">
        <v>77</v>
      </c>
      <c r="G8165" s="68" t="s">
        <v>273</v>
      </c>
      <c r="H8165" s="68" t="s">
        <v>638</v>
      </c>
      <c r="I8165" s="65">
        <v>38</v>
      </c>
      <c r="J8165" s="65">
        <v>423</v>
      </c>
      <c r="K8165" s="65" t="s">
        <v>381</v>
      </c>
    </row>
    <row r="8166" spans="1:11" ht="12.75" customHeight="1">
      <c r="A8166" s="68" t="s">
        <v>324</v>
      </c>
      <c r="B8166" s="68" t="s">
        <v>139</v>
      </c>
      <c r="C8166" s="68" t="s">
        <v>271</v>
      </c>
      <c r="D8166" s="68" t="s">
        <v>531</v>
      </c>
      <c r="E8166" s="68" t="s">
        <v>230</v>
      </c>
      <c r="F8166" s="68" t="s">
        <v>77</v>
      </c>
      <c r="G8166" s="68" t="s">
        <v>273</v>
      </c>
      <c r="H8166" s="68" t="s">
        <v>369</v>
      </c>
      <c r="I8166" s="65">
        <v>98</v>
      </c>
      <c r="J8166" s="65">
        <v>420</v>
      </c>
      <c r="K8166" s="65" t="s">
        <v>274</v>
      </c>
    </row>
    <row r="8167" spans="1:11" ht="12.75" customHeight="1">
      <c r="A8167" s="68" t="s">
        <v>324</v>
      </c>
      <c r="B8167" s="68" t="s">
        <v>139</v>
      </c>
      <c r="C8167" s="68" t="s">
        <v>271</v>
      </c>
      <c r="D8167" s="68" t="s">
        <v>531</v>
      </c>
      <c r="E8167" s="68" t="s">
        <v>230</v>
      </c>
      <c r="F8167" s="68" t="s">
        <v>77</v>
      </c>
      <c r="G8167" s="68" t="s">
        <v>273</v>
      </c>
      <c r="H8167" s="68" t="s">
        <v>638</v>
      </c>
      <c r="I8167" s="65">
        <v>744</v>
      </c>
      <c r="J8167" s="65">
        <v>420</v>
      </c>
      <c r="K8167" s="65" t="s">
        <v>274</v>
      </c>
    </row>
    <row r="8168" spans="1:11" ht="12.75" customHeight="1">
      <c r="A8168" s="68" t="s">
        <v>324</v>
      </c>
      <c r="B8168" s="68" t="s">
        <v>139</v>
      </c>
      <c r="C8168" s="68" t="s">
        <v>271</v>
      </c>
      <c r="D8168" s="68" t="s">
        <v>531</v>
      </c>
      <c r="E8168" s="68" t="s">
        <v>230</v>
      </c>
      <c r="F8168" s="68" t="s">
        <v>77</v>
      </c>
      <c r="G8168" s="68" t="s">
        <v>273</v>
      </c>
      <c r="H8168" s="68" t="s">
        <v>638</v>
      </c>
      <c r="I8168" s="65">
        <v>4</v>
      </c>
      <c r="J8168" s="65">
        <v>417</v>
      </c>
      <c r="K8168" s="65" t="s">
        <v>499</v>
      </c>
    </row>
    <row r="8169" spans="1:11" ht="12.75" customHeight="1">
      <c r="A8169" s="68" t="s">
        <v>324</v>
      </c>
      <c r="B8169" s="68" t="s">
        <v>139</v>
      </c>
      <c r="C8169" s="68" t="s">
        <v>271</v>
      </c>
      <c r="D8169" s="68" t="s">
        <v>531</v>
      </c>
      <c r="E8169" s="68" t="s">
        <v>230</v>
      </c>
      <c r="F8169" s="68" t="s">
        <v>77</v>
      </c>
      <c r="G8169" s="68" t="s">
        <v>273</v>
      </c>
      <c r="H8169" s="68" t="s">
        <v>638</v>
      </c>
      <c r="I8169" s="65">
        <v>2</v>
      </c>
      <c r="J8169" s="65">
        <v>413</v>
      </c>
      <c r="K8169" s="65" t="s">
        <v>500</v>
      </c>
    </row>
    <row r="8170" spans="1:11" ht="12.75" customHeight="1">
      <c r="A8170" s="68" t="s">
        <v>324</v>
      </c>
      <c r="B8170" s="68" t="s">
        <v>139</v>
      </c>
      <c r="C8170" s="68" t="s">
        <v>271</v>
      </c>
      <c r="D8170" s="68" t="s">
        <v>531</v>
      </c>
      <c r="E8170" s="68" t="s">
        <v>230</v>
      </c>
      <c r="F8170" s="68" t="s">
        <v>77</v>
      </c>
      <c r="G8170" s="68" t="s">
        <v>273</v>
      </c>
      <c r="H8170" s="68" t="s">
        <v>369</v>
      </c>
      <c r="I8170" s="65">
        <v>3</v>
      </c>
      <c r="J8170" s="65">
        <v>431</v>
      </c>
      <c r="K8170" s="65" t="s">
        <v>282</v>
      </c>
    </row>
    <row r="8171" spans="1:11" ht="12.75" customHeight="1">
      <c r="A8171" s="68" t="s">
        <v>324</v>
      </c>
      <c r="B8171" s="68" t="s">
        <v>139</v>
      </c>
      <c r="C8171" s="68" t="s">
        <v>271</v>
      </c>
      <c r="D8171" s="68" t="s">
        <v>531</v>
      </c>
      <c r="E8171" s="68" t="s">
        <v>230</v>
      </c>
      <c r="F8171" s="68" t="s">
        <v>77</v>
      </c>
      <c r="G8171" s="68" t="s">
        <v>273</v>
      </c>
      <c r="H8171" s="68" t="s">
        <v>638</v>
      </c>
      <c r="I8171" s="65">
        <v>17</v>
      </c>
      <c r="J8171" s="65">
        <v>431</v>
      </c>
      <c r="K8171" s="65" t="s">
        <v>282</v>
      </c>
    </row>
    <row r="8172" spans="1:11" ht="12.75" customHeight="1">
      <c r="A8172" s="68" t="s">
        <v>324</v>
      </c>
      <c r="B8172" s="68" t="s">
        <v>139</v>
      </c>
      <c r="C8172" s="68" t="s">
        <v>271</v>
      </c>
      <c r="D8172" s="68" t="s">
        <v>531</v>
      </c>
      <c r="E8172" s="68" t="s">
        <v>230</v>
      </c>
      <c r="F8172" s="68" t="s">
        <v>77</v>
      </c>
      <c r="G8172" s="68" t="s">
        <v>273</v>
      </c>
      <c r="H8172" s="68" t="s">
        <v>638</v>
      </c>
      <c r="I8172" s="65">
        <v>1</v>
      </c>
      <c r="J8172" s="65">
        <v>421</v>
      </c>
      <c r="K8172" s="65" t="s">
        <v>382</v>
      </c>
    </row>
    <row r="8173" spans="1:11" ht="12.75" customHeight="1">
      <c r="A8173" s="68" t="s">
        <v>324</v>
      </c>
      <c r="B8173" s="68" t="s">
        <v>139</v>
      </c>
      <c r="C8173" s="68" t="s">
        <v>271</v>
      </c>
      <c r="D8173" s="68" t="s">
        <v>531</v>
      </c>
      <c r="E8173" s="68" t="s">
        <v>230</v>
      </c>
      <c r="F8173" s="68" t="s">
        <v>77</v>
      </c>
      <c r="G8173" s="68" t="s">
        <v>273</v>
      </c>
      <c r="H8173" s="68" t="s">
        <v>638</v>
      </c>
      <c r="I8173" s="65">
        <v>7</v>
      </c>
      <c r="J8173" s="65">
        <v>440</v>
      </c>
      <c r="K8173" s="65" t="s">
        <v>501</v>
      </c>
    </row>
    <row r="8174" spans="1:11" ht="12.75" customHeight="1">
      <c r="A8174" s="68" t="s">
        <v>324</v>
      </c>
      <c r="B8174" s="68" t="s">
        <v>139</v>
      </c>
      <c r="C8174" s="68" t="s">
        <v>271</v>
      </c>
      <c r="D8174" s="68" t="s">
        <v>531</v>
      </c>
      <c r="E8174" s="68" t="s">
        <v>230</v>
      </c>
      <c r="F8174" s="68" t="s">
        <v>77</v>
      </c>
      <c r="G8174" s="68" t="s">
        <v>273</v>
      </c>
      <c r="H8174" s="68" t="s">
        <v>638</v>
      </c>
      <c r="I8174" s="65">
        <v>2</v>
      </c>
      <c r="J8174" s="65">
        <v>467</v>
      </c>
      <c r="K8174" s="65" t="s">
        <v>275</v>
      </c>
    </row>
    <row r="8175" spans="1:11" ht="12.75" customHeight="1">
      <c r="A8175" s="68" t="s">
        <v>324</v>
      </c>
      <c r="B8175" s="68" t="s">
        <v>139</v>
      </c>
      <c r="C8175" s="68" t="s">
        <v>271</v>
      </c>
      <c r="D8175" s="68" t="s">
        <v>531</v>
      </c>
      <c r="E8175" s="68" t="s">
        <v>230</v>
      </c>
      <c r="F8175" s="68" t="s">
        <v>204</v>
      </c>
      <c r="G8175" s="68" t="s">
        <v>384</v>
      </c>
      <c r="H8175" s="68" t="s">
        <v>638</v>
      </c>
      <c r="I8175" s="65">
        <v>1</v>
      </c>
      <c r="J8175" s="65">
        <v>708</v>
      </c>
      <c r="K8175" s="65" t="s">
        <v>385</v>
      </c>
    </row>
    <row r="8176" spans="1:11" ht="12.75" customHeight="1">
      <c r="A8176" s="68" t="s">
        <v>324</v>
      </c>
      <c r="B8176" s="68" t="s">
        <v>139</v>
      </c>
      <c r="C8176" s="68" t="s">
        <v>271</v>
      </c>
      <c r="D8176" s="68" t="s">
        <v>531</v>
      </c>
      <c r="E8176" s="68" t="s">
        <v>230</v>
      </c>
      <c r="F8176" s="68" t="s">
        <v>78</v>
      </c>
      <c r="G8176" s="68" t="s">
        <v>384</v>
      </c>
      <c r="H8176" s="68" t="s">
        <v>369</v>
      </c>
      <c r="I8176" s="65">
        <v>1</v>
      </c>
      <c r="J8176" s="65">
        <v>807</v>
      </c>
      <c r="K8176" s="65" t="s">
        <v>283</v>
      </c>
    </row>
    <row r="8177" spans="1:11" ht="12.75" customHeight="1">
      <c r="A8177" s="68" t="s">
        <v>324</v>
      </c>
      <c r="B8177" s="68" t="s">
        <v>139</v>
      </c>
      <c r="C8177" s="68" t="s">
        <v>271</v>
      </c>
      <c r="D8177" s="68" t="s">
        <v>531</v>
      </c>
      <c r="E8177" s="68" t="s">
        <v>230</v>
      </c>
      <c r="F8177" s="68" t="s">
        <v>78</v>
      </c>
      <c r="G8177" s="68" t="s">
        <v>384</v>
      </c>
      <c r="H8177" s="68" t="s">
        <v>638</v>
      </c>
      <c r="I8177" s="65">
        <v>25</v>
      </c>
      <c r="J8177" s="65">
        <v>807</v>
      </c>
      <c r="K8177" s="65" t="s">
        <v>283</v>
      </c>
    </row>
    <row r="8178" spans="1:11" ht="12.75" customHeight="1">
      <c r="A8178" s="68" t="s">
        <v>324</v>
      </c>
      <c r="B8178" s="68" t="s">
        <v>139</v>
      </c>
      <c r="C8178" s="68" t="s">
        <v>271</v>
      </c>
      <c r="D8178" s="68" t="s">
        <v>531</v>
      </c>
      <c r="E8178" s="68" t="s">
        <v>230</v>
      </c>
      <c r="F8178" s="68" t="s">
        <v>204</v>
      </c>
      <c r="G8178" s="68" t="s">
        <v>384</v>
      </c>
      <c r="H8178" s="68" t="s">
        <v>369</v>
      </c>
      <c r="I8178" s="65">
        <v>1361</v>
      </c>
      <c r="J8178" s="65">
        <v>707</v>
      </c>
      <c r="K8178" s="65" t="s">
        <v>386</v>
      </c>
    </row>
    <row r="8179" spans="1:11" ht="12.75" customHeight="1">
      <c r="A8179" s="68" t="s">
        <v>324</v>
      </c>
      <c r="B8179" s="68" t="s">
        <v>139</v>
      </c>
      <c r="C8179" s="68" t="s">
        <v>271</v>
      </c>
      <c r="D8179" s="68" t="s">
        <v>531</v>
      </c>
      <c r="E8179" s="68" t="s">
        <v>230</v>
      </c>
      <c r="F8179" s="68" t="s">
        <v>204</v>
      </c>
      <c r="G8179" s="68" t="s">
        <v>384</v>
      </c>
      <c r="H8179" s="68" t="s">
        <v>638</v>
      </c>
      <c r="I8179" s="65">
        <v>1905</v>
      </c>
      <c r="J8179" s="65">
        <v>707</v>
      </c>
      <c r="K8179" s="65" t="s">
        <v>386</v>
      </c>
    </row>
    <row r="8180" spans="1:11" ht="12.75" customHeight="1">
      <c r="A8180" s="68" t="s">
        <v>324</v>
      </c>
      <c r="B8180" s="68" t="s">
        <v>139</v>
      </c>
      <c r="C8180" s="68" t="s">
        <v>271</v>
      </c>
      <c r="D8180" s="68" t="s">
        <v>531</v>
      </c>
      <c r="E8180" s="68" t="s">
        <v>230</v>
      </c>
      <c r="F8180" s="68" t="s">
        <v>78</v>
      </c>
      <c r="G8180" s="68" t="s">
        <v>384</v>
      </c>
      <c r="H8180" s="68" t="s">
        <v>638</v>
      </c>
      <c r="I8180" s="65">
        <v>9</v>
      </c>
      <c r="J8180" s="65">
        <v>721</v>
      </c>
      <c r="K8180" s="65" t="s">
        <v>502</v>
      </c>
    </row>
    <row r="8181" spans="1:11" ht="12.75" customHeight="1">
      <c r="A8181" s="68" t="s">
        <v>324</v>
      </c>
      <c r="B8181" s="68" t="s">
        <v>139</v>
      </c>
      <c r="C8181" s="68" t="s">
        <v>271</v>
      </c>
      <c r="D8181" s="68" t="s">
        <v>531</v>
      </c>
      <c r="E8181" s="68" t="s">
        <v>230</v>
      </c>
      <c r="F8181" s="68" t="s">
        <v>78</v>
      </c>
      <c r="G8181" s="68" t="s">
        <v>384</v>
      </c>
      <c r="H8181" s="68" t="s">
        <v>638</v>
      </c>
      <c r="I8181" s="65">
        <v>10</v>
      </c>
      <c r="J8181" s="65">
        <v>722</v>
      </c>
      <c r="K8181" s="65" t="s">
        <v>387</v>
      </c>
    </row>
    <row r="8182" spans="1:11" ht="12.75" customHeight="1">
      <c r="A8182" s="68" t="s">
        <v>324</v>
      </c>
      <c r="B8182" s="68" t="s">
        <v>139</v>
      </c>
      <c r="C8182" s="68" t="s">
        <v>271</v>
      </c>
      <c r="D8182" s="68" t="s">
        <v>531</v>
      </c>
      <c r="E8182" s="68" t="s">
        <v>230</v>
      </c>
      <c r="F8182" s="68" t="s">
        <v>78</v>
      </c>
      <c r="G8182" s="68" t="s">
        <v>384</v>
      </c>
      <c r="H8182" s="68" t="s">
        <v>638</v>
      </c>
      <c r="I8182" s="65">
        <v>10</v>
      </c>
      <c r="J8182" s="65">
        <v>718</v>
      </c>
      <c r="K8182" s="65" t="s">
        <v>503</v>
      </c>
    </row>
    <row r="8183" spans="1:11" ht="12.75" customHeight="1">
      <c r="A8183" s="68" t="s">
        <v>324</v>
      </c>
      <c r="B8183" s="68" t="s">
        <v>139</v>
      </c>
      <c r="C8183" s="68" t="s">
        <v>271</v>
      </c>
      <c r="D8183" s="68" t="s">
        <v>531</v>
      </c>
      <c r="E8183" s="68" t="s">
        <v>230</v>
      </c>
      <c r="F8183" s="68" t="s">
        <v>79</v>
      </c>
      <c r="G8183" s="68" t="s">
        <v>392</v>
      </c>
      <c r="H8183" s="68" t="s">
        <v>638</v>
      </c>
      <c r="I8183" s="65">
        <v>43</v>
      </c>
      <c r="J8183" s="65">
        <v>801</v>
      </c>
      <c r="K8183" s="65" t="s">
        <v>393</v>
      </c>
    </row>
    <row r="8184" spans="1:11" ht="12.75" customHeight="1">
      <c r="A8184" s="68" t="s">
        <v>324</v>
      </c>
      <c r="B8184" s="68" t="s">
        <v>139</v>
      </c>
      <c r="C8184" s="68" t="s">
        <v>271</v>
      </c>
      <c r="D8184" s="68" t="s">
        <v>531</v>
      </c>
      <c r="E8184" s="68" t="s">
        <v>230</v>
      </c>
      <c r="F8184" s="68" t="s">
        <v>79</v>
      </c>
      <c r="G8184" s="68" t="s">
        <v>392</v>
      </c>
      <c r="H8184" s="68" t="s">
        <v>638</v>
      </c>
      <c r="I8184" s="65">
        <v>43</v>
      </c>
      <c r="J8184" s="65">
        <v>809</v>
      </c>
      <c r="K8184" s="65" t="s">
        <v>394</v>
      </c>
    </row>
    <row r="8185" spans="1:11" ht="12.75" customHeight="1">
      <c r="A8185" s="68" t="s">
        <v>324</v>
      </c>
      <c r="B8185" s="68" t="s">
        <v>139</v>
      </c>
      <c r="C8185" s="68" t="s">
        <v>271</v>
      </c>
      <c r="D8185" s="68" t="s">
        <v>531</v>
      </c>
      <c r="E8185" s="68" t="s">
        <v>230</v>
      </c>
      <c r="F8185" s="68" t="s">
        <v>80</v>
      </c>
      <c r="G8185" s="68" t="s">
        <v>395</v>
      </c>
      <c r="H8185" s="68" t="s">
        <v>369</v>
      </c>
      <c r="I8185" s="65">
        <v>4</v>
      </c>
      <c r="J8185" s="65">
        <v>607</v>
      </c>
      <c r="K8185" s="65" t="s">
        <v>401</v>
      </c>
    </row>
    <row r="8186" spans="1:11" ht="12.75" customHeight="1">
      <c r="A8186" s="68" t="s">
        <v>324</v>
      </c>
      <c r="B8186" s="68" t="s">
        <v>139</v>
      </c>
      <c r="C8186" s="68" t="s">
        <v>271</v>
      </c>
      <c r="D8186" s="68" t="s">
        <v>531</v>
      </c>
      <c r="E8186" s="68" t="s">
        <v>230</v>
      </c>
      <c r="F8186" s="68" t="s">
        <v>80</v>
      </c>
      <c r="G8186" s="68" t="s">
        <v>395</v>
      </c>
      <c r="H8186" s="68" t="s">
        <v>638</v>
      </c>
      <c r="I8186" s="65">
        <v>120</v>
      </c>
      <c r="J8186" s="65">
        <v>607</v>
      </c>
      <c r="K8186" s="65" t="s">
        <v>401</v>
      </c>
    </row>
    <row r="8187" spans="1:11" ht="12.75" customHeight="1">
      <c r="A8187" s="68" t="s">
        <v>324</v>
      </c>
      <c r="B8187" s="68" t="s">
        <v>139</v>
      </c>
      <c r="C8187" s="68" t="s">
        <v>271</v>
      </c>
      <c r="D8187" s="68" t="s">
        <v>531</v>
      </c>
      <c r="E8187" s="68" t="s">
        <v>230</v>
      </c>
      <c r="F8187" s="68" t="s">
        <v>82</v>
      </c>
      <c r="G8187" s="68" t="s">
        <v>403</v>
      </c>
      <c r="H8187" s="68" t="s">
        <v>638</v>
      </c>
      <c r="I8187" s="65">
        <v>758</v>
      </c>
      <c r="J8187" s="65">
        <v>930</v>
      </c>
      <c r="K8187" s="65" t="s">
        <v>249</v>
      </c>
    </row>
    <row r="8188" spans="1:11" ht="12.75" customHeight="1">
      <c r="A8188" s="68" t="s">
        <v>488</v>
      </c>
      <c r="B8188" s="68" t="s">
        <v>470</v>
      </c>
      <c r="C8188" s="68" t="s">
        <v>271</v>
      </c>
      <c r="D8188" s="68" t="s">
        <v>531</v>
      </c>
      <c r="E8188" s="68" t="s">
        <v>360</v>
      </c>
      <c r="F8188" s="68" t="s">
        <v>204</v>
      </c>
      <c r="G8188" s="68" t="s">
        <v>384</v>
      </c>
      <c r="H8188" s="68" t="s">
        <v>369</v>
      </c>
      <c r="I8188" s="65">
        <v>3406</v>
      </c>
      <c r="J8188" s="65">
        <v>707</v>
      </c>
      <c r="K8188" s="65" t="s">
        <v>386</v>
      </c>
    </row>
    <row r="8189" spans="1:11" ht="12.75" customHeight="1">
      <c r="A8189" s="68" t="s">
        <v>488</v>
      </c>
      <c r="B8189" s="68" t="s">
        <v>470</v>
      </c>
      <c r="C8189" s="68" t="s">
        <v>271</v>
      </c>
      <c r="D8189" s="68" t="s">
        <v>531</v>
      </c>
      <c r="E8189" s="68" t="s">
        <v>360</v>
      </c>
      <c r="F8189" s="68" t="s">
        <v>204</v>
      </c>
      <c r="G8189" s="68" t="s">
        <v>384</v>
      </c>
      <c r="H8189" s="68" t="s">
        <v>638</v>
      </c>
      <c r="I8189" s="65">
        <v>4084</v>
      </c>
      <c r="J8189" s="65">
        <v>707</v>
      </c>
      <c r="K8189" s="65" t="s">
        <v>386</v>
      </c>
    </row>
    <row r="8190" spans="1:11" ht="12.75" customHeight="1">
      <c r="A8190" s="68" t="s">
        <v>488</v>
      </c>
      <c r="B8190" s="68" t="s">
        <v>470</v>
      </c>
      <c r="C8190" s="68" t="s">
        <v>271</v>
      </c>
      <c r="D8190" s="68" t="s">
        <v>531</v>
      </c>
      <c r="E8190" s="68" t="s">
        <v>360</v>
      </c>
      <c r="F8190" s="68" t="s">
        <v>78</v>
      </c>
      <c r="G8190" s="68" t="s">
        <v>384</v>
      </c>
      <c r="H8190" s="68" t="s">
        <v>369</v>
      </c>
      <c r="I8190" s="65">
        <v>1214</v>
      </c>
      <c r="J8190" s="65">
        <v>721</v>
      </c>
      <c r="K8190" s="65" t="s">
        <v>502</v>
      </c>
    </row>
    <row r="8191" spans="1:11" ht="12.75" customHeight="1">
      <c r="A8191" s="68" t="s">
        <v>488</v>
      </c>
      <c r="B8191" s="68" t="s">
        <v>470</v>
      </c>
      <c r="C8191" s="68" t="s">
        <v>271</v>
      </c>
      <c r="D8191" s="68" t="s">
        <v>531</v>
      </c>
      <c r="E8191" s="68" t="s">
        <v>360</v>
      </c>
      <c r="F8191" s="68" t="s">
        <v>78</v>
      </c>
      <c r="G8191" s="68" t="s">
        <v>384</v>
      </c>
      <c r="H8191" s="68" t="s">
        <v>638</v>
      </c>
      <c r="I8191" s="65">
        <v>1126</v>
      </c>
      <c r="J8191" s="65">
        <v>721</v>
      </c>
      <c r="K8191" s="65" t="s">
        <v>502</v>
      </c>
    </row>
    <row r="8192" spans="1:11" ht="12.75" customHeight="1">
      <c r="A8192" s="68" t="s">
        <v>488</v>
      </c>
      <c r="B8192" s="68" t="s">
        <v>470</v>
      </c>
      <c r="C8192" s="68" t="s">
        <v>271</v>
      </c>
      <c r="D8192" s="68" t="s">
        <v>531</v>
      </c>
      <c r="E8192" s="68" t="s">
        <v>360</v>
      </c>
      <c r="F8192" s="68" t="s">
        <v>78</v>
      </c>
      <c r="G8192" s="68" t="s">
        <v>384</v>
      </c>
      <c r="H8192" s="68" t="s">
        <v>369</v>
      </c>
      <c r="I8192" s="65">
        <v>297</v>
      </c>
      <c r="J8192" s="65">
        <v>722</v>
      </c>
      <c r="K8192" s="65" t="s">
        <v>387</v>
      </c>
    </row>
    <row r="8193" spans="1:11" ht="12.75" customHeight="1">
      <c r="A8193" s="68" t="s">
        <v>488</v>
      </c>
      <c r="B8193" s="68" t="s">
        <v>470</v>
      </c>
      <c r="C8193" s="68" t="s">
        <v>271</v>
      </c>
      <c r="D8193" s="68" t="s">
        <v>531</v>
      </c>
      <c r="E8193" s="68" t="s">
        <v>360</v>
      </c>
      <c r="F8193" s="68" t="s">
        <v>78</v>
      </c>
      <c r="G8193" s="68" t="s">
        <v>384</v>
      </c>
      <c r="H8193" s="68" t="s">
        <v>638</v>
      </c>
      <c r="I8193" s="65">
        <v>315</v>
      </c>
      <c r="J8193" s="65">
        <v>722</v>
      </c>
      <c r="K8193" s="65" t="s">
        <v>387</v>
      </c>
    </row>
    <row r="8194" spans="1:11" ht="12.75" customHeight="1">
      <c r="A8194" s="68" t="s">
        <v>342</v>
      </c>
      <c r="B8194" s="68" t="s">
        <v>121</v>
      </c>
      <c r="C8194" s="68" t="s">
        <v>287</v>
      </c>
      <c r="D8194" s="68" t="s">
        <v>359</v>
      </c>
      <c r="E8194" s="68" t="s">
        <v>360</v>
      </c>
      <c r="F8194" s="68" t="s">
        <v>82</v>
      </c>
      <c r="G8194" s="68" t="s">
        <v>403</v>
      </c>
      <c r="H8194" s="68" t="s">
        <v>364</v>
      </c>
      <c r="I8194" s="65">
        <v>3452</v>
      </c>
      <c r="J8194" s="65">
        <v>930</v>
      </c>
      <c r="K8194" s="65" t="s">
        <v>249</v>
      </c>
    </row>
    <row r="8195" spans="1:11" ht="12.75" customHeight="1">
      <c r="A8195" s="68" t="s">
        <v>342</v>
      </c>
      <c r="B8195" s="68" t="s">
        <v>121</v>
      </c>
      <c r="C8195" s="68" t="s">
        <v>287</v>
      </c>
      <c r="D8195" s="68" t="s">
        <v>359</v>
      </c>
      <c r="E8195" s="68" t="s">
        <v>360</v>
      </c>
      <c r="F8195" s="68" t="s">
        <v>82</v>
      </c>
      <c r="G8195" s="68" t="s">
        <v>403</v>
      </c>
      <c r="H8195" s="68" t="s">
        <v>451</v>
      </c>
      <c r="I8195" s="65">
        <v>2656</v>
      </c>
      <c r="J8195" s="65">
        <v>930</v>
      </c>
      <c r="K8195" s="65" t="s">
        <v>249</v>
      </c>
    </row>
    <row r="8196" spans="1:11" ht="12.75" customHeight="1">
      <c r="A8196" s="68" t="s">
        <v>342</v>
      </c>
      <c r="B8196" s="68" t="s">
        <v>121</v>
      </c>
      <c r="C8196" s="68" t="s">
        <v>287</v>
      </c>
      <c r="D8196" s="68" t="s">
        <v>359</v>
      </c>
      <c r="E8196" s="68" t="s">
        <v>360</v>
      </c>
      <c r="F8196" s="68" t="s">
        <v>82</v>
      </c>
      <c r="G8196" s="68" t="s">
        <v>403</v>
      </c>
      <c r="H8196" s="68" t="s">
        <v>365</v>
      </c>
      <c r="I8196" s="65">
        <v>51811</v>
      </c>
      <c r="J8196" s="65">
        <v>930</v>
      </c>
      <c r="K8196" s="65" t="s">
        <v>249</v>
      </c>
    </row>
    <row r="8197" spans="1:11" ht="12.75" customHeight="1">
      <c r="A8197" s="68" t="s">
        <v>342</v>
      </c>
      <c r="B8197" s="68" t="s">
        <v>121</v>
      </c>
      <c r="C8197" s="68" t="s">
        <v>287</v>
      </c>
      <c r="D8197" s="68" t="s">
        <v>359</v>
      </c>
      <c r="E8197" s="68" t="s">
        <v>360</v>
      </c>
      <c r="F8197" s="68" t="s">
        <v>82</v>
      </c>
      <c r="G8197" s="68" t="s">
        <v>403</v>
      </c>
      <c r="H8197" s="68" t="s">
        <v>366</v>
      </c>
      <c r="I8197" s="65">
        <v>30031</v>
      </c>
      <c r="J8197" s="65">
        <v>930</v>
      </c>
      <c r="K8197" s="65" t="s">
        <v>249</v>
      </c>
    </row>
    <row r="8198" spans="1:11" ht="12.75" customHeight="1">
      <c r="A8198" s="68" t="s">
        <v>342</v>
      </c>
      <c r="B8198" s="68" t="s">
        <v>121</v>
      </c>
      <c r="C8198" s="68" t="s">
        <v>287</v>
      </c>
      <c r="D8198" s="68" t="s">
        <v>359</v>
      </c>
      <c r="E8198" s="68" t="s">
        <v>360</v>
      </c>
      <c r="F8198" s="68" t="s">
        <v>82</v>
      </c>
      <c r="G8198" s="68" t="s">
        <v>403</v>
      </c>
      <c r="H8198" s="68" t="s">
        <v>367</v>
      </c>
      <c r="I8198" s="65">
        <v>26681</v>
      </c>
      <c r="J8198" s="65">
        <v>930</v>
      </c>
      <c r="K8198" s="65" t="s">
        <v>249</v>
      </c>
    </row>
    <row r="8199" spans="1:11" ht="12.75" customHeight="1">
      <c r="A8199" s="68" t="s">
        <v>342</v>
      </c>
      <c r="B8199" s="68" t="s">
        <v>121</v>
      </c>
      <c r="C8199" s="68" t="s">
        <v>287</v>
      </c>
      <c r="D8199" s="68" t="s">
        <v>359</v>
      </c>
      <c r="E8199" s="68" t="s">
        <v>360</v>
      </c>
      <c r="F8199" s="68" t="s">
        <v>82</v>
      </c>
      <c r="G8199" s="68" t="s">
        <v>403</v>
      </c>
      <c r="H8199" s="68" t="s">
        <v>247</v>
      </c>
      <c r="I8199" s="65">
        <v>21889</v>
      </c>
      <c r="J8199" s="65">
        <v>930</v>
      </c>
      <c r="K8199" s="65" t="s">
        <v>249</v>
      </c>
    </row>
    <row r="8200" spans="1:11" ht="12.75" customHeight="1">
      <c r="A8200" s="68" t="s">
        <v>342</v>
      </c>
      <c r="B8200" s="68" t="s">
        <v>121</v>
      </c>
      <c r="C8200" s="68" t="s">
        <v>287</v>
      </c>
      <c r="D8200" s="68" t="s">
        <v>359</v>
      </c>
      <c r="E8200" s="68" t="s">
        <v>360</v>
      </c>
      <c r="F8200" s="68" t="s">
        <v>82</v>
      </c>
      <c r="G8200" s="68" t="s">
        <v>403</v>
      </c>
      <c r="H8200" s="68" t="s">
        <v>375</v>
      </c>
      <c r="I8200" s="65">
        <v>15217</v>
      </c>
      <c r="J8200" s="65">
        <v>930</v>
      </c>
      <c r="K8200" s="65" t="s">
        <v>249</v>
      </c>
    </row>
    <row r="8201" spans="1:11" ht="12.75" customHeight="1">
      <c r="A8201" s="68" t="s">
        <v>342</v>
      </c>
      <c r="B8201" s="68" t="s">
        <v>121</v>
      </c>
      <c r="C8201" s="68" t="s">
        <v>287</v>
      </c>
      <c r="D8201" s="68" t="s">
        <v>359</v>
      </c>
      <c r="E8201" s="68" t="s">
        <v>360</v>
      </c>
      <c r="F8201" s="68" t="s">
        <v>82</v>
      </c>
      <c r="G8201" s="68" t="s">
        <v>403</v>
      </c>
      <c r="H8201" s="68" t="s">
        <v>368</v>
      </c>
      <c r="I8201" s="65">
        <v>43569</v>
      </c>
      <c r="J8201" s="65">
        <v>930</v>
      </c>
      <c r="K8201" s="65" t="s">
        <v>249</v>
      </c>
    </row>
    <row r="8202" spans="1:11" ht="12.75" customHeight="1">
      <c r="A8202" s="68" t="s">
        <v>342</v>
      </c>
      <c r="B8202" s="68" t="s">
        <v>121</v>
      </c>
      <c r="C8202" s="68" t="s">
        <v>287</v>
      </c>
      <c r="D8202" s="68" t="s">
        <v>359</v>
      </c>
      <c r="E8202" s="68" t="s">
        <v>360</v>
      </c>
      <c r="F8202" s="68" t="s">
        <v>82</v>
      </c>
      <c r="G8202" s="68" t="s">
        <v>403</v>
      </c>
      <c r="H8202" s="68" t="s">
        <v>491</v>
      </c>
      <c r="I8202" s="65">
        <v>33682</v>
      </c>
      <c r="J8202" s="65">
        <v>930</v>
      </c>
      <c r="K8202" s="65" t="s">
        <v>249</v>
      </c>
    </row>
    <row r="8203" spans="1:11" ht="12.75" customHeight="1">
      <c r="A8203" s="68" t="s">
        <v>342</v>
      </c>
      <c r="B8203" s="68" t="s">
        <v>121</v>
      </c>
      <c r="C8203" s="68" t="s">
        <v>287</v>
      </c>
      <c r="D8203" s="68" t="s">
        <v>359</v>
      </c>
      <c r="E8203" s="68" t="s">
        <v>360</v>
      </c>
      <c r="F8203" s="68" t="s">
        <v>82</v>
      </c>
      <c r="G8203" s="68" t="s">
        <v>403</v>
      </c>
      <c r="H8203" s="68" t="s">
        <v>369</v>
      </c>
      <c r="I8203" s="65">
        <v>20097</v>
      </c>
      <c r="J8203" s="65">
        <v>930</v>
      </c>
      <c r="K8203" s="65" t="s">
        <v>249</v>
      </c>
    </row>
    <row r="8204" spans="1:11" ht="12.75" customHeight="1">
      <c r="A8204" s="68" t="s">
        <v>342</v>
      </c>
      <c r="B8204" s="68" t="s">
        <v>121</v>
      </c>
      <c r="C8204" s="68" t="s">
        <v>287</v>
      </c>
      <c r="D8204" s="68" t="s">
        <v>359</v>
      </c>
      <c r="E8204" s="68" t="s">
        <v>360</v>
      </c>
      <c r="F8204" s="68" t="s">
        <v>82</v>
      </c>
      <c r="G8204" s="68" t="s">
        <v>403</v>
      </c>
      <c r="H8204" s="68" t="s">
        <v>638</v>
      </c>
      <c r="I8204" s="65">
        <v>20093</v>
      </c>
      <c r="J8204" s="65">
        <v>930</v>
      </c>
      <c r="K8204" s="65" t="s">
        <v>249</v>
      </c>
    </row>
    <row r="8205" spans="1:11" ht="12.75" customHeight="1">
      <c r="A8205" s="68" t="s">
        <v>325</v>
      </c>
      <c r="B8205" s="68" t="s">
        <v>117</v>
      </c>
      <c r="C8205" s="68" t="s">
        <v>287</v>
      </c>
      <c r="D8205" s="68" t="s">
        <v>531</v>
      </c>
      <c r="E8205" s="68" t="s">
        <v>360</v>
      </c>
      <c r="F8205" s="68" t="s">
        <v>204</v>
      </c>
      <c r="G8205" s="68" t="s">
        <v>384</v>
      </c>
      <c r="H8205" s="68" t="s">
        <v>364</v>
      </c>
      <c r="I8205" s="65">
        <v>2</v>
      </c>
      <c r="J8205" s="65">
        <v>708</v>
      </c>
      <c r="K8205" s="65" t="s">
        <v>385</v>
      </c>
    </row>
    <row r="8206" spans="1:11" ht="12.75" customHeight="1">
      <c r="A8206" s="68" t="s">
        <v>325</v>
      </c>
      <c r="B8206" s="68" t="s">
        <v>117</v>
      </c>
      <c r="C8206" s="68" t="s">
        <v>287</v>
      </c>
      <c r="D8206" s="68" t="s">
        <v>531</v>
      </c>
      <c r="E8206" s="68" t="s">
        <v>360</v>
      </c>
      <c r="F8206" s="68" t="s">
        <v>204</v>
      </c>
      <c r="G8206" s="68" t="s">
        <v>384</v>
      </c>
      <c r="H8206" s="68" t="s">
        <v>451</v>
      </c>
      <c r="I8206" s="65">
        <v>134</v>
      </c>
      <c r="J8206" s="65">
        <v>708</v>
      </c>
      <c r="K8206" s="65" t="s">
        <v>385</v>
      </c>
    </row>
    <row r="8207" spans="1:11" ht="12.75" customHeight="1">
      <c r="A8207" s="68" t="s">
        <v>325</v>
      </c>
      <c r="B8207" s="68" t="s">
        <v>117</v>
      </c>
      <c r="C8207" s="68" t="s">
        <v>287</v>
      </c>
      <c r="D8207" s="68" t="s">
        <v>531</v>
      </c>
      <c r="E8207" s="68" t="s">
        <v>360</v>
      </c>
      <c r="F8207" s="68" t="s">
        <v>204</v>
      </c>
      <c r="G8207" s="68" t="s">
        <v>384</v>
      </c>
      <c r="H8207" s="68" t="s">
        <v>365</v>
      </c>
      <c r="I8207" s="65">
        <v>106</v>
      </c>
      <c r="J8207" s="65">
        <v>708</v>
      </c>
      <c r="K8207" s="65" t="s">
        <v>385</v>
      </c>
    </row>
    <row r="8208" spans="1:11" ht="12.75" customHeight="1">
      <c r="A8208" s="68" t="s">
        <v>325</v>
      </c>
      <c r="B8208" s="68" t="s">
        <v>117</v>
      </c>
      <c r="C8208" s="68" t="s">
        <v>287</v>
      </c>
      <c r="D8208" s="68" t="s">
        <v>531</v>
      </c>
      <c r="E8208" s="68" t="s">
        <v>360</v>
      </c>
      <c r="F8208" s="68" t="s">
        <v>204</v>
      </c>
      <c r="G8208" s="68" t="s">
        <v>384</v>
      </c>
      <c r="H8208" s="68" t="s">
        <v>366</v>
      </c>
      <c r="I8208" s="65">
        <v>71</v>
      </c>
      <c r="J8208" s="65">
        <v>708</v>
      </c>
      <c r="K8208" s="65" t="s">
        <v>385</v>
      </c>
    </row>
    <row r="8209" spans="1:11" ht="12.75" customHeight="1">
      <c r="A8209" s="68" t="s">
        <v>325</v>
      </c>
      <c r="B8209" s="68" t="s">
        <v>117</v>
      </c>
      <c r="C8209" s="68" t="s">
        <v>287</v>
      </c>
      <c r="D8209" s="68" t="s">
        <v>531</v>
      </c>
      <c r="E8209" s="68" t="s">
        <v>360</v>
      </c>
      <c r="F8209" s="68" t="s">
        <v>204</v>
      </c>
      <c r="G8209" s="68" t="s">
        <v>384</v>
      </c>
      <c r="H8209" s="68" t="s">
        <v>367</v>
      </c>
      <c r="I8209" s="65">
        <v>90</v>
      </c>
      <c r="J8209" s="65">
        <v>708</v>
      </c>
      <c r="K8209" s="65" t="s">
        <v>385</v>
      </c>
    </row>
    <row r="8210" spans="1:11" ht="12.75" customHeight="1">
      <c r="A8210" s="68" t="s">
        <v>325</v>
      </c>
      <c r="B8210" s="68" t="s">
        <v>117</v>
      </c>
      <c r="C8210" s="68" t="s">
        <v>287</v>
      </c>
      <c r="D8210" s="68" t="s">
        <v>531</v>
      </c>
      <c r="E8210" s="68" t="s">
        <v>360</v>
      </c>
      <c r="F8210" s="68" t="s">
        <v>204</v>
      </c>
      <c r="G8210" s="68" t="s">
        <v>384</v>
      </c>
      <c r="H8210" s="68" t="s">
        <v>247</v>
      </c>
      <c r="I8210" s="65">
        <v>43</v>
      </c>
      <c r="J8210" s="65">
        <v>708</v>
      </c>
      <c r="K8210" s="65" t="s">
        <v>385</v>
      </c>
    </row>
    <row r="8211" spans="1:11" ht="12.75" customHeight="1">
      <c r="A8211" s="68" t="s">
        <v>325</v>
      </c>
      <c r="B8211" s="68" t="s">
        <v>117</v>
      </c>
      <c r="C8211" s="68" t="s">
        <v>287</v>
      </c>
      <c r="D8211" s="68" t="s">
        <v>531</v>
      </c>
      <c r="E8211" s="68" t="s">
        <v>360</v>
      </c>
      <c r="F8211" s="68" t="s">
        <v>204</v>
      </c>
      <c r="G8211" s="68" t="s">
        <v>384</v>
      </c>
      <c r="H8211" s="68" t="s">
        <v>375</v>
      </c>
      <c r="I8211" s="65">
        <v>43</v>
      </c>
      <c r="J8211" s="65">
        <v>708</v>
      </c>
      <c r="K8211" s="65" t="s">
        <v>385</v>
      </c>
    </row>
    <row r="8212" spans="1:11" ht="12.75" customHeight="1">
      <c r="A8212" s="68" t="s">
        <v>325</v>
      </c>
      <c r="B8212" s="68" t="s">
        <v>117</v>
      </c>
      <c r="C8212" s="68" t="s">
        <v>287</v>
      </c>
      <c r="D8212" s="68" t="s">
        <v>531</v>
      </c>
      <c r="E8212" s="68" t="s">
        <v>360</v>
      </c>
      <c r="F8212" s="68" t="s">
        <v>204</v>
      </c>
      <c r="G8212" s="68" t="s">
        <v>384</v>
      </c>
      <c r="H8212" s="68" t="s">
        <v>368</v>
      </c>
      <c r="I8212" s="65">
        <v>50</v>
      </c>
      <c r="J8212" s="65">
        <v>708</v>
      </c>
      <c r="K8212" s="65" t="s">
        <v>385</v>
      </c>
    </row>
    <row r="8213" spans="1:11" ht="12.75" customHeight="1">
      <c r="A8213" s="68" t="s">
        <v>325</v>
      </c>
      <c r="B8213" s="68" t="s">
        <v>117</v>
      </c>
      <c r="C8213" s="68" t="s">
        <v>287</v>
      </c>
      <c r="D8213" s="68" t="s">
        <v>531</v>
      </c>
      <c r="E8213" s="68" t="s">
        <v>360</v>
      </c>
      <c r="F8213" s="68" t="s">
        <v>204</v>
      </c>
      <c r="G8213" s="68" t="s">
        <v>384</v>
      </c>
      <c r="H8213" s="68" t="s">
        <v>491</v>
      </c>
      <c r="I8213" s="65">
        <v>37</v>
      </c>
      <c r="J8213" s="65">
        <v>708</v>
      </c>
      <c r="K8213" s="65" t="s">
        <v>385</v>
      </c>
    </row>
    <row r="8214" spans="1:11" ht="12.75" customHeight="1">
      <c r="A8214" s="68" t="s">
        <v>325</v>
      </c>
      <c r="B8214" s="68" t="s">
        <v>117</v>
      </c>
      <c r="C8214" s="68" t="s">
        <v>287</v>
      </c>
      <c r="D8214" s="68" t="s">
        <v>531</v>
      </c>
      <c r="E8214" s="68" t="s">
        <v>360</v>
      </c>
      <c r="F8214" s="68" t="s">
        <v>204</v>
      </c>
      <c r="G8214" s="68" t="s">
        <v>384</v>
      </c>
      <c r="H8214" s="68" t="s">
        <v>369</v>
      </c>
      <c r="I8214" s="65">
        <v>21</v>
      </c>
      <c r="J8214" s="65">
        <v>708</v>
      </c>
      <c r="K8214" s="65" t="s">
        <v>385</v>
      </c>
    </row>
    <row r="8215" spans="1:11" ht="12.75" customHeight="1">
      <c r="A8215" s="68" t="s">
        <v>325</v>
      </c>
      <c r="B8215" s="68" t="s">
        <v>117</v>
      </c>
      <c r="C8215" s="68" t="s">
        <v>287</v>
      </c>
      <c r="D8215" s="68" t="s">
        <v>531</v>
      </c>
      <c r="E8215" s="68" t="s">
        <v>360</v>
      </c>
      <c r="F8215" s="68" t="s">
        <v>204</v>
      </c>
      <c r="G8215" s="68" t="s">
        <v>384</v>
      </c>
      <c r="H8215" s="68" t="s">
        <v>638</v>
      </c>
      <c r="I8215" s="65">
        <v>11</v>
      </c>
      <c r="J8215" s="65">
        <v>708</v>
      </c>
      <c r="K8215" s="65" t="s">
        <v>385</v>
      </c>
    </row>
    <row r="8216" spans="1:11" ht="12.75" customHeight="1">
      <c r="A8216" s="68" t="s">
        <v>325</v>
      </c>
      <c r="B8216" s="68" t="s">
        <v>117</v>
      </c>
      <c r="C8216" s="68" t="s">
        <v>287</v>
      </c>
      <c r="D8216" s="68" t="s">
        <v>531</v>
      </c>
      <c r="E8216" s="68" t="s">
        <v>360</v>
      </c>
      <c r="F8216" s="68" t="s">
        <v>78</v>
      </c>
      <c r="G8216" s="68" t="s">
        <v>384</v>
      </c>
      <c r="H8216" s="68" t="s">
        <v>247</v>
      </c>
      <c r="I8216" s="65">
        <v>2</v>
      </c>
      <c r="J8216" s="65">
        <v>807</v>
      </c>
      <c r="K8216" s="65" t="s">
        <v>283</v>
      </c>
    </row>
    <row r="8217" spans="1:11" ht="12.75" customHeight="1">
      <c r="A8217" s="68" t="s">
        <v>325</v>
      </c>
      <c r="B8217" s="68" t="s">
        <v>117</v>
      </c>
      <c r="C8217" s="68" t="s">
        <v>287</v>
      </c>
      <c r="D8217" s="68" t="s">
        <v>531</v>
      </c>
      <c r="E8217" s="68" t="s">
        <v>360</v>
      </c>
      <c r="F8217" s="68" t="s">
        <v>78</v>
      </c>
      <c r="G8217" s="68" t="s">
        <v>384</v>
      </c>
      <c r="H8217" s="68" t="s">
        <v>375</v>
      </c>
      <c r="I8217" s="65">
        <v>4</v>
      </c>
      <c r="J8217" s="65">
        <v>807</v>
      </c>
      <c r="K8217" s="65" t="s">
        <v>283</v>
      </c>
    </row>
    <row r="8218" spans="1:11" ht="12.75" customHeight="1">
      <c r="A8218" s="68" t="s">
        <v>325</v>
      </c>
      <c r="B8218" s="68" t="s">
        <v>117</v>
      </c>
      <c r="C8218" s="68" t="s">
        <v>287</v>
      </c>
      <c r="D8218" s="68" t="s">
        <v>531</v>
      </c>
      <c r="E8218" s="68" t="s">
        <v>360</v>
      </c>
      <c r="F8218" s="68" t="s">
        <v>78</v>
      </c>
      <c r="G8218" s="68" t="s">
        <v>384</v>
      </c>
      <c r="H8218" s="68" t="s">
        <v>491</v>
      </c>
      <c r="I8218" s="65">
        <v>2</v>
      </c>
      <c r="J8218" s="65">
        <v>807</v>
      </c>
      <c r="K8218" s="65" t="s">
        <v>283</v>
      </c>
    </row>
    <row r="8219" spans="1:11" ht="12.75" customHeight="1">
      <c r="A8219" s="68" t="s">
        <v>325</v>
      </c>
      <c r="B8219" s="68" t="s">
        <v>117</v>
      </c>
      <c r="C8219" s="68" t="s">
        <v>287</v>
      </c>
      <c r="D8219" s="68" t="s">
        <v>531</v>
      </c>
      <c r="E8219" s="68" t="s">
        <v>360</v>
      </c>
      <c r="F8219" s="68" t="s">
        <v>204</v>
      </c>
      <c r="G8219" s="68" t="s">
        <v>384</v>
      </c>
      <c r="H8219" s="68" t="s">
        <v>491</v>
      </c>
      <c r="I8219" s="65">
        <v>7651</v>
      </c>
      <c r="J8219" s="65">
        <v>707</v>
      </c>
      <c r="K8219" s="65" t="s">
        <v>386</v>
      </c>
    </row>
    <row r="8220" spans="1:11" ht="12.75" customHeight="1">
      <c r="A8220" s="68" t="s">
        <v>325</v>
      </c>
      <c r="B8220" s="68" t="s">
        <v>117</v>
      </c>
      <c r="C8220" s="68" t="s">
        <v>287</v>
      </c>
      <c r="D8220" s="68" t="s">
        <v>531</v>
      </c>
      <c r="E8220" s="68" t="s">
        <v>360</v>
      </c>
      <c r="F8220" s="68" t="s">
        <v>204</v>
      </c>
      <c r="G8220" s="68" t="s">
        <v>384</v>
      </c>
      <c r="H8220" s="68" t="s">
        <v>369</v>
      </c>
      <c r="I8220" s="65">
        <v>12560</v>
      </c>
      <c r="J8220" s="65">
        <v>707</v>
      </c>
      <c r="K8220" s="65" t="s">
        <v>386</v>
      </c>
    </row>
    <row r="8221" spans="1:11" ht="12.75" customHeight="1">
      <c r="A8221" s="68" t="s">
        <v>325</v>
      </c>
      <c r="B8221" s="68" t="s">
        <v>117</v>
      </c>
      <c r="C8221" s="68" t="s">
        <v>287</v>
      </c>
      <c r="D8221" s="68" t="s">
        <v>531</v>
      </c>
      <c r="E8221" s="68" t="s">
        <v>360</v>
      </c>
      <c r="F8221" s="68" t="s">
        <v>204</v>
      </c>
      <c r="G8221" s="68" t="s">
        <v>384</v>
      </c>
      <c r="H8221" s="68" t="s">
        <v>638</v>
      </c>
      <c r="I8221" s="65">
        <v>13775</v>
      </c>
      <c r="J8221" s="65">
        <v>707</v>
      </c>
      <c r="K8221" s="65" t="s">
        <v>386</v>
      </c>
    </row>
    <row r="8222" spans="1:11" ht="12.75" customHeight="1">
      <c r="A8222" s="68" t="s">
        <v>325</v>
      </c>
      <c r="B8222" s="68" t="s">
        <v>117</v>
      </c>
      <c r="C8222" s="68" t="s">
        <v>287</v>
      </c>
      <c r="D8222" s="68" t="s">
        <v>531</v>
      </c>
      <c r="E8222" s="68" t="s">
        <v>360</v>
      </c>
      <c r="F8222" s="68" t="s">
        <v>78</v>
      </c>
      <c r="G8222" s="68" t="s">
        <v>384</v>
      </c>
      <c r="H8222" s="68" t="s">
        <v>369</v>
      </c>
      <c r="I8222" s="65">
        <v>408</v>
      </c>
      <c r="J8222" s="65">
        <v>721</v>
      </c>
      <c r="K8222" s="65" t="s">
        <v>502</v>
      </c>
    </row>
    <row r="8223" spans="1:11" ht="12.75" customHeight="1">
      <c r="A8223" s="68" t="s">
        <v>325</v>
      </c>
      <c r="B8223" s="68" t="s">
        <v>117</v>
      </c>
      <c r="C8223" s="68" t="s">
        <v>287</v>
      </c>
      <c r="D8223" s="68" t="s">
        <v>531</v>
      </c>
      <c r="E8223" s="68" t="s">
        <v>360</v>
      </c>
      <c r="F8223" s="68" t="s">
        <v>78</v>
      </c>
      <c r="G8223" s="68" t="s">
        <v>384</v>
      </c>
      <c r="H8223" s="68" t="s">
        <v>638</v>
      </c>
      <c r="I8223" s="65">
        <v>1318</v>
      </c>
      <c r="J8223" s="65">
        <v>721</v>
      </c>
      <c r="K8223" s="65" t="s">
        <v>502</v>
      </c>
    </row>
    <row r="8224" spans="1:11" ht="12.75" customHeight="1">
      <c r="A8224" s="68" t="s">
        <v>325</v>
      </c>
      <c r="B8224" s="68" t="s">
        <v>117</v>
      </c>
      <c r="C8224" s="68" t="s">
        <v>287</v>
      </c>
      <c r="D8224" s="68" t="s">
        <v>531</v>
      </c>
      <c r="E8224" s="68" t="s">
        <v>360</v>
      </c>
      <c r="F8224" s="68" t="s">
        <v>78</v>
      </c>
      <c r="G8224" s="68" t="s">
        <v>384</v>
      </c>
      <c r="H8224" s="68" t="s">
        <v>451</v>
      </c>
      <c r="I8224" s="65">
        <v>542</v>
      </c>
      <c r="J8224" s="65">
        <v>722</v>
      </c>
      <c r="K8224" s="65" t="s">
        <v>387</v>
      </c>
    </row>
    <row r="8225" spans="1:11" ht="12.75" customHeight="1">
      <c r="A8225" s="68" t="s">
        <v>325</v>
      </c>
      <c r="B8225" s="68" t="s">
        <v>117</v>
      </c>
      <c r="C8225" s="68" t="s">
        <v>287</v>
      </c>
      <c r="D8225" s="68" t="s">
        <v>531</v>
      </c>
      <c r="E8225" s="68" t="s">
        <v>360</v>
      </c>
      <c r="F8225" s="68" t="s">
        <v>78</v>
      </c>
      <c r="G8225" s="68" t="s">
        <v>384</v>
      </c>
      <c r="H8225" s="68" t="s">
        <v>365</v>
      </c>
      <c r="I8225" s="65">
        <v>530</v>
      </c>
      <c r="J8225" s="65">
        <v>722</v>
      </c>
      <c r="K8225" s="65" t="s">
        <v>387</v>
      </c>
    </row>
    <row r="8226" spans="1:11" ht="12.75" customHeight="1">
      <c r="A8226" s="68" t="s">
        <v>325</v>
      </c>
      <c r="B8226" s="68" t="s">
        <v>117</v>
      </c>
      <c r="C8226" s="68" t="s">
        <v>287</v>
      </c>
      <c r="D8226" s="68" t="s">
        <v>531</v>
      </c>
      <c r="E8226" s="68" t="s">
        <v>360</v>
      </c>
      <c r="F8226" s="68" t="s">
        <v>78</v>
      </c>
      <c r="G8226" s="68" t="s">
        <v>384</v>
      </c>
      <c r="H8226" s="68" t="s">
        <v>366</v>
      </c>
      <c r="I8226" s="65">
        <v>360</v>
      </c>
      <c r="J8226" s="65">
        <v>722</v>
      </c>
      <c r="K8226" s="65" t="s">
        <v>387</v>
      </c>
    </row>
    <row r="8227" spans="1:11" ht="12.75" customHeight="1">
      <c r="A8227" s="68" t="s">
        <v>325</v>
      </c>
      <c r="B8227" s="68" t="s">
        <v>117</v>
      </c>
      <c r="C8227" s="68" t="s">
        <v>287</v>
      </c>
      <c r="D8227" s="68" t="s">
        <v>531</v>
      </c>
      <c r="E8227" s="68" t="s">
        <v>360</v>
      </c>
      <c r="F8227" s="68" t="s">
        <v>78</v>
      </c>
      <c r="G8227" s="68" t="s">
        <v>384</v>
      </c>
      <c r="H8227" s="68" t="s">
        <v>367</v>
      </c>
      <c r="I8227" s="65">
        <v>342</v>
      </c>
      <c r="J8227" s="65">
        <v>722</v>
      </c>
      <c r="K8227" s="65" t="s">
        <v>387</v>
      </c>
    </row>
    <row r="8228" spans="1:11" ht="12.75" customHeight="1">
      <c r="A8228" s="68" t="s">
        <v>325</v>
      </c>
      <c r="B8228" s="68" t="s">
        <v>117</v>
      </c>
      <c r="C8228" s="68" t="s">
        <v>287</v>
      </c>
      <c r="D8228" s="68" t="s">
        <v>531</v>
      </c>
      <c r="E8228" s="68" t="s">
        <v>360</v>
      </c>
      <c r="F8228" s="68" t="s">
        <v>78</v>
      </c>
      <c r="G8228" s="68" t="s">
        <v>384</v>
      </c>
      <c r="H8228" s="68" t="s">
        <v>247</v>
      </c>
      <c r="I8228" s="65">
        <v>364</v>
      </c>
      <c r="J8228" s="65">
        <v>722</v>
      </c>
      <c r="K8228" s="65" t="s">
        <v>387</v>
      </c>
    </row>
    <row r="8229" spans="1:11" ht="12.75" customHeight="1">
      <c r="A8229" s="68" t="s">
        <v>325</v>
      </c>
      <c r="B8229" s="68" t="s">
        <v>117</v>
      </c>
      <c r="C8229" s="68" t="s">
        <v>287</v>
      </c>
      <c r="D8229" s="68" t="s">
        <v>531</v>
      </c>
      <c r="E8229" s="68" t="s">
        <v>360</v>
      </c>
      <c r="F8229" s="68" t="s">
        <v>78</v>
      </c>
      <c r="G8229" s="68" t="s">
        <v>384</v>
      </c>
      <c r="H8229" s="68" t="s">
        <v>375</v>
      </c>
      <c r="I8229" s="65">
        <v>323</v>
      </c>
      <c r="J8229" s="65">
        <v>722</v>
      </c>
      <c r="K8229" s="65" t="s">
        <v>387</v>
      </c>
    </row>
    <row r="8230" spans="1:11" ht="12.75" customHeight="1">
      <c r="A8230" s="68" t="s">
        <v>325</v>
      </c>
      <c r="B8230" s="68" t="s">
        <v>117</v>
      </c>
      <c r="C8230" s="68" t="s">
        <v>287</v>
      </c>
      <c r="D8230" s="68" t="s">
        <v>531</v>
      </c>
      <c r="E8230" s="68" t="s">
        <v>360</v>
      </c>
      <c r="F8230" s="68" t="s">
        <v>78</v>
      </c>
      <c r="G8230" s="68" t="s">
        <v>384</v>
      </c>
      <c r="H8230" s="68" t="s">
        <v>368</v>
      </c>
      <c r="I8230" s="65">
        <v>328</v>
      </c>
      <c r="J8230" s="65">
        <v>722</v>
      </c>
      <c r="K8230" s="65" t="s">
        <v>387</v>
      </c>
    </row>
    <row r="8231" spans="1:11" ht="12.75" customHeight="1">
      <c r="A8231" s="68" t="s">
        <v>325</v>
      </c>
      <c r="B8231" s="68" t="s">
        <v>117</v>
      </c>
      <c r="C8231" s="68" t="s">
        <v>287</v>
      </c>
      <c r="D8231" s="68" t="s">
        <v>531</v>
      </c>
      <c r="E8231" s="68" t="s">
        <v>360</v>
      </c>
      <c r="F8231" s="68" t="s">
        <v>78</v>
      </c>
      <c r="G8231" s="68" t="s">
        <v>384</v>
      </c>
      <c r="H8231" s="68" t="s">
        <v>491</v>
      </c>
      <c r="I8231" s="65">
        <v>459</v>
      </c>
      <c r="J8231" s="65">
        <v>722</v>
      </c>
      <c r="K8231" s="65" t="s">
        <v>387</v>
      </c>
    </row>
    <row r="8232" spans="1:11" ht="12.75" customHeight="1">
      <c r="A8232" s="68" t="s">
        <v>325</v>
      </c>
      <c r="B8232" s="68" t="s">
        <v>117</v>
      </c>
      <c r="C8232" s="68" t="s">
        <v>287</v>
      </c>
      <c r="D8232" s="68" t="s">
        <v>531</v>
      </c>
      <c r="E8232" s="68" t="s">
        <v>360</v>
      </c>
      <c r="F8232" s="68" t="s">
        <v>78</v>
      </c>
      <c r="G8232" s="68" t="s">
        <v>384</v>
      </c>
      <c r="H8232" s="68" t="s">
        <v>369</v>
      </c>
      <c r="I8232" s="65">
        <v>227</v>
      </c>
      <c r="J8232" s="65">
        <v>722</v>
      </c>
      <c r="K8232" s="65" t="s">
        <v>387</v>
      </c>
    </row>
    <row r="8233" spans="1:11" ht="12.75" customHeight="1">
      <c r="A8233" s="68" t="s">
        <v>325</v>
      </c>
      <c r="B8233" s="68" t="s">
        <v>117</v>
      </c>
      <c r="C8233" s="68" t="s">
        <v>287</v>
      </c>
      <c r="D8233" s="68" t="s">
        <v>531</v>
      </c>
      <c r="E8233" s="68" t="s">
        <v>360</v>
      </c>
      <c r="F8233" s="68" t="s">
        <v>78</v>
      </c>
      <c r="G8233" s="68" t="s">
        <v>384</v>
      </c>
      <c r="H8233" s="68" t="s">
        <v>638</v>
      </c>
      <c r="I8233" s="65">
        <v>213</v>
      </c>
      <c r="J8233" s="65">
        <v>722</v>
      </c>
      <c r="K8233" s="65" t="s">
        <v>387</v>
      </c>
    </row>
    <row r="8234" spans="1:11" ht="12.75" customHeight="1">
      <c r="A8234" s="68" t="s">
        <v>325</v>
      </c>
      <c r="B8234" s="68" t="s">
        <v>117</v>
      </c>
      <c r="C8234" s="68" t="s">
        <v>287</v>
      </c>
      <c r="D8234" s="68" t="s">
        <v>531</v>
      </c>
      <c r="E8234" s="68" t="s">
        <v>360</v>
      </c>
      <c r="F8234" s="68" t="s">
        <v>78</v>
      </c>
      <c r="G8234" s="68" t="s">
        <v>384</v>
      </c>
      <c r="H8234" s="68" t="s">
        <v>638</v>
      </c>
      <c r="I8234" s="65">
        <v>89</v>
      </c>
      <c r="J8234" s="65">
        <v>718</v>
      </c>
      <c r="K8234" s="65" t="s">
        <v>503</v>
      </c>
    </row>
    <row r="8235" spans="1:11" ht="12.75" customHeight="1">
      <c r="A8235" s="68" t="s">
        <v>325</v>
      </c>
      <c r="B8235" s="68" t="s">
        <v>117</v>
      </c>
      <c r="C8235" s="68" t="s">
        <v>287</v>
      </c>
      <c r="D8235" s="68" t="s">
        <v>531</v>
      </c>
      <c r="E8235" s="68" t="s">
        <v>360</v>
      </c>
      <c r="F8235" s="68" t="s">
        <v>78</v>
      </c>
      <c r="G8235" s="68" t="s">
        <v>384</v>
      </c>
      <c r="H8235" s="68" t="s">
        <v>375</v>
      </c>
      <c r="I8235" s="65">
        <v>1</v>
      </c>
      <c r="J8235" s="65">
        <v>619</v>
      </c>
      <c r="K8235" s="65" t="s">
        <v>512</v>
      </c>
    </row>
    <row r="8236" spans="1:11" ht="12.75" customHeight="1">
      <c r="A8236" s="68" t="s">
        <v>325</v>
      </c>
      <c r="B8236" s="68" t="s">
        <v>117</v>
      </c>
      <c r="C8236" s="68" t="s">
        <v>287</v>
      </c>
      <c r="D8236" s="68" t="s">
        <v>531</v>
      </c>
      <c r="E8236" s="68" t="s">
        <v>360</v>
      </c>
      <c r="F8236" s="68" t="s">
        <v>78</v>
      </c>
      <c r="G8236" s="68" t="s">
        <v>384</v>
      </c>
      <c r="H8236" s="68" t="s">
        <v>368</v>
      </c>
      <c r="I8236" s="65">
        <v>1</v>
      </c>
      <c r="J8236" s="65">
        <v>619</v>
      </c>
      <c r="K8236" s="65" t="s">
        <v>512</v>
      </c>
    </row>
    <row r="8237" spans="1:11" ht="12.75" customHeight="1">
      <c r="A8237" s="68" t="s">
        <v>325</v>
      </c>
      <c r="B8237" s="68" t="s">
        <v>117</v>
      </c>
      <c r="C8237" s="68" t="s">
        <v>287</v>
      </c>
      <c r="D8237" s="68" t="s">
        <v>531</v>
      </c>
      <c r="E8237" s="68" t="s">
        <v>360</v>
      </c>
      <c r="F8237" s="68" t="s">
        <v>82</v>
      </c>
      <c r="G8237" s="68" t="s">
        <v>403</v>
      </c>
      <c r="H8237" s="68" t="s">
        <v>364</v>
      </c>
      <c r="I8237" s="65">
        <v>247</v>
      </c>
      <c r="J8237" s="65">
        <v>930</v>
      </c>
      <c r="K8237" s="65" t="s">
        <v>249</v>
      </c>
    </row>
    <row r="8238" spans="1:11" ht="12.75" customHeight="1">
      <c r="A8238" s="68" t="s">
        <v>325</v>
      </c>
      <c r="B8238" s="68" t="s">
        <v>117</v>
      </c>
      <c r="C8238" s="68" t="s">
        <v>287</v>
      </c>
      <c r="D8238" s="68" t="s">
        <v>531</v>
      </c>
      <c r="E8238" s="68" t="s">
        <v>360</v>
      </c>
      <c r="F8238" s="68" t="s">
        <v>82</v>
      </c>
      <c r="G8238" s="68" t="s">
        <v>403</v>
      </c>
      <c r="H8238" s="68" t="s">
        <v>451</v>
      </c>
      <c r="I8238" s="65">
        <v>11862</v>
      </c>
      <c r="J8238" s="65">
        <v>930</v>
      </c>
      <c r="K8238" s="65" t="s">
        <v>249</v>
      </c>
    </row>
    <row r="8239" spans="1:11" ht="12.75" customHeight="1">
      <c r="A8239" s="68" t="s">
        <v>325</v>
      </c>
      <c r="B8239" s="68" t="s">
        <v>117</v>
      </c>
      <c r="C8239" s="68" t="s">
        <v>287</v>
      </c>
      <c r="D8239" s="68" t="s">
        <v>531</v>
      </c>
      <c r="E8239" s="68" t="s">
        <v>360</v>
      </c>
      <c r="F8239" s="68" t="s">
        <v>82</v>
      </c>
      <c r="G8239" s="68" t="s">
        <v>403</v>
      </c>
      <c r="H8239" s="68" t="s">
        <v>365</v>
      </c>
      <c r="I8239" s="65">
        <v>6884</v>
      </c>
      <c r="J8239" s="65">
        <v>930</v>
      </c>
      <c r="K8239" s="65" t="s">
        <v>249</v>
      </c>
    </row>
    <row r="8240" spans="1:11" ht="12.75" customHeight="1">
      <c r="A8240" s="68" t="s">
        <v>325</v>
      </c>
      <c r="B8240" s="68" t="s">
        <v>117</v>
      </c>
      <c r="C8240" s="68" t="s">
        <v>287</v>
      </c>
      <c r="D8240" s="68" t="s">
        <v>531</v>
      </c>
      <c r="E8240" s="68" t="s">
        <v>360</v>
      </c>
      <c r="F8240" s="68" t="s">
        <v>82</v>
      </c>
      <c r="G8240" s="68" t="s">
        <v>403</v>
      </c>
      <c r="H8240" s="68" t="s">
        <v>366</v>
      </c>
      <c r="I8240" s="65">
        <v>5128</v>
      </c>
      <c r="J8240" s="65">
        <v>930</v>
      </c>
      <c r="K8240" s="65" t="s">
        <v>249</v>
      </c>
    </row>
    <row r="8241" spans="1:11" ht="12.75" customHeight="1">
      <c r="A8241" s="68" t="s">
        <v>325</v>
      </c>
      <c r="B8241" s="68" t="s">
        <v>117</v>
      </c>
      <c r="C8241" s="68" t="s">
        <v>287</v>
      </c>
      <c r="D8241" s="68" t="s">
        <v>531</v>
      </c>
      <c r="E8241" s="68" t="s">
        <v>360</v>
      </c>
      <c r="F8241" s="68" t="s">
        <v>82</v>
      </c>
      <c r="G8241" s="68" t="s">
        <v>403</v>
      </c>
      <c r="H8241" s="68" t="s">
        <v>367</v>
      </c>
      <c r="I8241" s="65">
        <v>13932</v>
      </c>
      <c r="J8241" s="65">
        <v>930</v>
      </c>
      <c r="K8241" s="65" t="s">
        <v>249</v>
      </c>
    </row>
    <row r="8242" spans="1:11" ht="12.75" customHeight="1">
      <c r="A8242" s="68" t="s">
        <v>325</v>
      </c>
      <c r="B8242" s="68" t="s">
        <v>117</v>
      </c>
      <c r="C8242" s="68" t="s">
        <v>287</v>
      </c>
      <c r="D8242" s="68" t="s">
        <v>531</v>
      </c>
      <c r="E8242" s="68" t="s">
        <v>360</v>
      </c>
      <c r="F8242" s="68" t="s">
        <v>82</v>
      </c>
      <c r="G8242" s="68" t="s">
        <v>403</v>
      </c>
      <c r="H8242" s="68" t="s">
        <v>247</v>
      </c>
      <c r="I8242" s="65">
        <v>9154</v>
      </c>
      <c r="J8242" s="65">
        <v>930</v>
      </c>
      <c r="K8242" s="65" t="s">
        <v>249</v>
      </c>
    </row>
    <row r="8243" spans="1:11" ht="12.75" customHeight="1">
      <c r="A8243" s="68" t="s">
        <v>325</v>
      </c>
      <c r="B8243" s="68" t="s">
        <v>117</v>
      </c>
      <c r="C8243" s="68" t="s">
        <v>287</v>
      </c>
      <c r="D8243" s="68" t="s">
        <v>531</v>
      </c>
      <c r="E8243" s="68" t="s">
        <v>360</v>
      </c>
      <c r="F8243" s="68" t="s">
        <v>82</v>
      </c>
      <c r="G8243" s="68" t="s">
        <v>403</v>
      </c>
      <c r="H8243" s="68" t="s">
        <v>375</v>
      </c>
      <c r="I8243" s="65">
        <v>8923</v>
      </c>
      <c r="J8243" s="65">
        <v>930</v>
      </c>
      <c r="K8243" s="65" t="s">
        <v>249</v>
      </c>
    </row>
    <row r="8244" spans="1:11" ht="12.75" customHeight="1">
      <c r="A8244" s="68" t="s">
        <v>325</v>
      </c>
      <c r="B8244" s="68" t="s">
        <v>117</v>
      </c>
      <c r="C8244" s="68" t="s">
        <v>287</v>
      </c>
      <c r="D8244" s="68" t="s">
        <v>531</v>
      </c>
      <c r="E8244" s="68" t="s">
        <v>360</v>
      </c>
      <c r="F8244" s="68" t="s">
        <v>82</v>
      </c>
      <c r="G8244" s="68" t="s">
        <v>403</v>
      </c>
      <c r="H8244" s="68" t="s">
        <v>368</v>
      </c>
      <c r="I8244" s="65">
        <v>14093</v>
      </c>
      <c r="J8244" s="65">
        <v>930</v>
      </c>
      <c r="K8244" s="65" t="s">
        <v>249</v>
      </c>
    </row>
    <row r="8245" spans="1:11" ht="12.75" customHeight="1">
      <c r="A8245" s="68" t="s">
        <v>325</v>
      </c>
      <c r="B8245" s="68" t="s">
        <v>117</v>
      </c>
      <c r="C8245" s="68" t="s">
        <v>287</v>
      </c>
      <c r="D8245" s="68" t="s">
        <v>531</v>
      </c>
      <c r="E8245" s="68" t="s">
        <v>360</v>
      </c>
      <c r="F8245" s="68" t="s">
        <v>82</v>
      </c>
      <c r="G8245" s="68" t="s">
        <v>403</v>
      </c>
      <c r="H8245" s="68" t="s">
        <v>491</v>
      </c>
      <c r="I8245" s="65">
        <v>14758</v>
      </c>
      <c r="J8245" s="65">
        <v>930</v>
      </c>
      <c r="K8245" s="65" t="s">
        <v>249</v>
      </c>
    </row>
    <row r="8246" spans="1:11" ht="12.75" customHeight="1">
      <c r="A8246" s="68" t="s">
        <v>325</v>
      </c>
      <c r="B8246" s="68" t="s">
        <v>117</v>
      </c>
      <c r="C8246" s="68" t="s">
        <v>287</v>
      </c>
      <c r="D8246" s="68" t="s">
        <v>531</v>
      </c>
      <c r="E8246" s="68" t="s">
        <v>360</v>
      </c>
      <c r="F8246" s="68" t="s">
        <v>82</v>
      </c>
      <c r="G8246" s="68" t="s">
        <v>403</v>
      </c>
      <c r="H8246" s="68" t="s">
        <v>369</v>
      </c>
      <c r="I8246" s="65">
        <v>17248</v>
      </c>
      <c r="J8246" s="65">
        <v>930</v>
      </c>
      <c r="K8246" s="65" t="s">
        <v>249</v>
      </c>
    </row>
    <row r="8247" spans="1:11" ht="12.75" customHeight="1">
      <c r="A8247" s="68" t="s">
        <v>325</v>
      </c>
      <c r="B8247" s="68" t="s">
        <v>117</v>
      </c>
      <c r="C8247" s="68" t="s">
        <v>287</v>
      </c>
      <c r="D8247" s="68" t="s">
        <v>531</v>
      </c>
      <c r="E8247" s="68" t="s">
        <v>360</v>
      </c>
      <c r="F8247" s="68" t="s">
        <v>82</v>
      </c>
      <c r="G8247" s="68" t="s">
        <v>403</v>
      </c>
      <c r="H8247" s="68" t="s">
        <v>638</v>
      </c>
      <c r="I8247" s="65">
        <v>18038</v>
      </c>
      <c r="J8247" s="65">
        <v>930</v>
      </c>
      <c r="K8247" s="65" t="s">
        <v>249</v>
      </c>
    </row>
    <row r="8248" spans="1:11" ht="12.75" customHeight="1">
      <c r="A8248" s="68" t="s">
        <v>326</v>
      </c>
      <c r="B8248" s="68" t="s">
        <v>125</v>
      </c>
      <c r="C8248" s="68" t="s">
        <v>287</v>
      </c>
      <c r="D8248" s="68" t="s">
        <v>531</v>
      </c>
      <c r="E8248" s="68" t="s">
        <v>360</v>
      </c>
      <c r="F8248" s="68" t="s">
        <v>204</v>
      </c>
      <c r="G8248" s="68" t="s">
        <v>384</v>
      </c>
      <c r="H8248" s="68" t="s">
        <v>491</v>
      </c>
      <c r="I8248" s="65">
        <v>4343</v>
      </c>
      <c r="J8248" s="65">
        <v>707</v>
      </c>
      <c r="K8248" s="65" t="s">
        <v>386</v>
      </c>
    </row>
    <row r="8249" spans="1:11" ht="12.75" customHeight="1">
      <c r="A8249" s="68" t="s">
        <v>326</v>
      </c>
      <c r="B8249" s="68" t="s">
        <v>125</v>
      </c>
      <c r="C8249" s="68" t="s">
        <v>287</v>
      </c>
      <c r="D8249" s="68" t="s">
        <v>531</v>
      </c>
      <c r="E8249" s="68" t="s">
        <v>360</v>
      </c>
      <c r="F8249" s="68" t="s">
        <v>204</v>
      </c>
      <c r="G8249" s="68" t="s">
        <v>384</v>
      </c>
      <c r="H8249" s="68" t="s">
        <v>369</v>
      </c>
      <c r="I8249" s="65">
        <v>9678</v>
      </c>
      <c r="J8249" s="65">
        <v>707</v>
      </c>
      <c r="K8249" s="65" t="s">
        <v>386</v>
      </c>
    </row>
    <row r="8250" spans="1:11" ht="12.75" customHeight="1">
      <c r="A8250" s="68" t="s">
        <v>326</v>
      </c>
      <c r="B8250" s="68" t="s">
        <v>125</v>
      </c>
      <c r="C8250" s="68" t="s">
        <v>287</v>
      </c>
      <c r="D8250" s="68" t="s">
        <v>531</v>
      </c>
      <c r="E8250" s="68" t="s">
        <v>360</v>
      </c>
      <c r="F8250" s="68" t="s">
        <v>204</v>
      </c>
      <c r="G8250" s="68" t="s">
        <v>384</v>
      </c>
      <c r="H8250" s="68" t="s">
        <v>638</v>
      </c>
      <c r="I8250" s="65">
        <v>10967</v>
      </c>
      <c r="J8250" s="65">
        <v>707</v>
      </c>
      <c r="K8250" s="65" t="s">
        <v>386</v>
      </c>
    </row>
    <row r="8251" spans="1:11" ht="12.75" customHeight="1">
      <c r="A8251" s="68" t="s">
        <v>326</v>
      </c>
      <c r="B8251" s="68" t="s">
        <v>125</v>
      </c>
      <c r="C8251" s="68" t="s">
        <v>287</v>
      </c>
      <c r="D8251" s="68" t="s">
        <v>531</v>
      </c>
      <c r="E8251" s="68" t="s">
        <v>360</v>
      </c>
      <c r="F8251" s="68" t="s">
        <v>78</v>
      </c>
      <c r="G8251" s="68" t="s">
        <v>384</v>
      </c>
      <c r="H8251" s="68" t="s">
        <v>491</v>
      </c>
      <c r="I8251" s="65">
        <v>24</v>
      </c>
      <c r="J8251" s="65">
        <v>709</v>
      </c>
      <c r="K8251" s="65" t="s">
        <v>391</v>
      </c>
    </row>
    <row r="8252" spans="1:11" ht="12.75" customHeight="1">
      <c r="A8252" s="68" t="s">
        <v>326</v>
      </c>
      <c r="B8252" s="68" t="s">
        <v>125</v>
      </c>
      <c r="C8252" s="68" t="s">
        <v>287</v>
      </c>
      <c r="D8252" s="68" t="s">
        <v>531</v>
      </c>
      <c r="E8252" s="68" t="s">
        <v>360</v>
      </c>
      <c r="F8252" s="68" t="s">
        <v>78</v>
      </c>
      <c r="G8252" s="68" t="s">
        <v>384</v>
      </c>
      <c r="H8252" s="68" t="s">
        <v>369</v>
      </c>
      <c r="I8252" s="65">
        <v>337</v>
      </c>
      <c r="J8252" s="65">
        <v>709</v>
      </c>
      <c r="K8252" s="65" t="s">
        <v>391</v>
      </c>
    </row>
    <row r="8253" spans="1:11" ht="12.75" customHeight="1">
      <c r="A8253" s="68" t="s">
        <v>326</v>
      </c>
      <c r="B8253" s="68" t="s">
        <v>125</v>
      </c>
      <c r="C8253" s="68" t="s">
        <v>287</v>
      </c>
      <c r="D8253" s="68" t="s">
        <v>531</v>
      </c>
      <c r="E8253" s="68" t="s">
        <v>360</v>
      </c>
      <c r="F8253" s="68" t="s">
        <v>78</v>
      </c>
      <c r="G8253" s="68" t="s">
        <v>384</v>
      </c>
      <c r="H8253" s="68" t="s">
        <v>638</v>
      </c>
      <c r="I8253" s="65">
        <v>479</v>
      </c>
      <c r="J8253" s="65">
        <v>709</v>
      </c>
      <c r="K8253" s="65" t="s">
        <v>391</v>
      </c>
    </row>
    <row r="8254" spans="1:11" ht="12.75" customHeight="1">
      <c r="A8254" s="68" t="s">
        <v>327</v>
      </c>
      <c r="B8254" s="68" t="s">
        <v>125</v>
      </c>
      <c r="C8254" s="68" t="s">
        <v>287</v>
      </c>
      <c r="D8254" s="68" t="s">
        <v>531</v>
      </c>
      <c r="E8254" s="68" t="s">
        <v>360</v>
      </c>
      <c r="F8254" s="68" t="s">
        <v>82</v>
      </c>
      <c r="G8254" s="68" t="s">
        <v>403</v>
      </c>
      <c r="H8254" s="68" t="s">
        <v>364</v>
      </c>
      <c r="I8254" s="65">
        <v>299</v>
      </c>
      <c r="J8254" s="65">
        <v>930</v>
      </c>
      <c r="K8254" s="65" t="s">
        <v>249</v>
      </c>
    </row>
    <row r="8255" spans="1:11" ht="12.75" customHeight="1">
      <c r="A8255" s="68" t="s">
        <v>327</v>
      </c>
      <c r="B8255" s="68" t="s">
        <v>125</v>
      </c>
      <c r="C8255" s="68" t="s">
        <v>287</v>
      </c>
      <c r="D8255" s="68" t="s">
        <v>531</v>
      </c>
      <c r="E8255" s="68" t="s">
        <v>360</v>
      </c>
      <c r="F8255" s="68" t="s">
        <v>82</v>
      </c>
      <c r="G8255" s="68" t="s">
        <v>403</v>
      </c>
      <c r="H8255" s="68" t="s">
        <v>451</v>
      </c>
      <c r="I8255" s="65">
        <v>11319</v>
      </c>
      <c r="J8255" s="65">
        <v>930</v>
      </c>
      <c r="K8255" s="65" t="s">
        <v>249</v>
      </c>
    </row>
    <row r="8256" spans="1:11" ht="12.75" customHeight="1">
      <c r="A8256" s="68" t="s">
        <v>327</v>
      </c>
      <c r="B8256" s="68" t="s">
        <v>125</v>
      </c>
      <c r="C8256" s="68" t="s">
        <v>287</v>
      </c>
      <c r="D8256" s="68" t="s">
        <v>531</v>
      </c>
      <c r="E8256" s="68" t="s">
        <v>360</v>
      </c>
      <c r="F8256" s="68" t="s">
        <v>82</v>
      </c>
      <c r="G8256" s="68" t="s">
        <v>403</v>
      </c>
      <c r="H8256" s="68" t="s">
        <v>365</v>
      </c>
      <c r="I8256" s="65">
        <v>5535</v>
      </c>
      <c r="J8256" s="65">
        <v>930</v>
      </c>
      <c r="K8256" s="65" t="s">
        <v>249</v>
      </c>
    </row>
    <row r="8257" spans="1:11" ht="12.75" customHeight="1">
      <c r="A8257" s="68" t="s">
        <v>327</v>
      </c>
      <c r="B8257" s="68" t="s">
        <v>125</v>
      </c>
      <c r="C8257" s="68" t="s">
        <v>287</v>
      </c>
      <c r="D8257" s="68" t="s">
        <v>531</v>
      </c>
      <c r="E8257" s="68" t="s">
        <v>360</v>
      </c>
      <c r="F8257" s="68" t="s">
        <v>82</v>
      </c>
      <c r="G8257" s="68" t="s">
        <v>403</v>
      </c>
      <c r="H8257" s="68" t="s">
        <v>366</v>
      </c>
      <c r="I8257" s="65">
        <v>3956</v>
      </c>
      <c r="J8257" s="65">
        <v>930</v>
      </c>
      <c r="K8257" s="65" t="s">
        <v>249</v>
      </c>
    </row>
    <row r="8258" spans="1:11" ht="12.75" customHeight="1">
      <c r="A8258" s="68" t="s">
        <v>327</v>
      </c>
      <c r="B8258" s="68" t="s">
        <v>125</v>
      </c>
      <c r="C8258" s="68" t="s">
        <v>287</v>
      </c>
      <c r="D8258" s="68" t="s">
        <v>531</v>
      </c>
      <c r="E8258" s="68" t="s">
        <v>360</v>
      </c>
      <c r="F8258" s="68" t="s">
        <v>82</v>
      </c>
      <c r="G8258" s="68" t="s">
        <v>403</v>
      </c>
      <c r="H8258" s="68" t="s">
        <v>367</v>
      </c>
      <c r="I8258" s="65">
        <v>11088</v>
      </c>
      <c r="J8258" s="65">
        <v>930</v>
      </c>
      <c r="K8258" s="65" t="s">
        <v>249</v>
      </c>
    </row>
    <row r="8259" spans="1:11" ht="12.75" customHeight="1">
      <c r="A8259" s="68" t="s">
        <v>327</v>
      </c>
      <c r="B8259" s="68" t="s">
        <v>125</v>
      </c>
      <c r="C8259" s="68" t="s">
        <v>287</v>
      </c>
      <c r="D8259" s="68" t="s">
        <v>531</v>
      </c>
      <c r="E8259" s="68" t="s">
        <v>360</v>
      </c>
      <c r="F8259" s="68" t="s">
        <v>82</v>
      </c>
      <c r="G8259" s="68" t="s">
        <v>403</v>
      </c>
      <c r="H8259" s="68" t="s">
        <v>247</v>
      </c>
      <c r="I8259" s="65">
        <v>6664</v>
      </c>
      <c r="J8259" s="65">
        <v>930</v>
      </c>
      <c r="K8259" s="65" t="s">
        <v>249</v>
      </c>
    </row>
    <row r="8260" spans="1:11" ht="12.75" customHeight="1">
      <c r="A8260" s="68" t="s">
        <v>327</v>
      </c>
      <c r="B8260" s="68" t="s">
        <v>125</v>
      </c>
      <c r="C8260" s="68" t="s">
        <v>287</v>
      </c>
      <c r="D8260" s="68" t="s">
        <v>531</v>
      </c>
      <c r="E8260" s="68" t="s">
        <v>360</v>
      </c>
      <c r="F8260" s="68" t="s">
        <v>82</v>
      </c>
      <c r="G8260" s="68" t="s">
        <v>403</v>
      </c>
      <c r="H8260" s="68" t="s">
        <v>375</v>
      </c>
      <c r="I8260" s="65">
        <v>5668</v>
      </c>
      <c r="J8260" s="65">
        <v>930</v>
      </c>
      <c r="K8260" s="65" t="s">
        <v>249</v>
      </c>
    </row>
    <row r="8261" spans="1:11" ht="12.75" customHeight="1">
      <c r="A8261" s="68" t="s">
        <v>327</v>
      </c>
      <c r="B8261" s="68" t="s">
        <v>125</v>
      </c>
      <c r="C8261" s="68" t="s">
        <v>287</v>
      </c>
      <c r="D8261" s="68" t="s">
        <v>531</v>
      </c>
      <c r="E8261" s="68" t="s">
        <v>360</v>
      </c>
      <c r="F8261" s="68" t="s">
        <v>82</v>
      </c>
      <c r="G8261" s="68" t="s">
        <v>403</v>
      </c>
      <c r="H8261" s="68" t="s">
        <v>368</v>
      </c>
      <c r="I8261" s="65">
        <v>7427</v>
      </c>
      <c r="J8261" s="65">
        <v>930</v>
      </c>
      <c r="K8261" s="65" t="s">
        <v>249</v>
      </c>
    </row>
    <row r="8262" spans="1:11" ht="12.75" customHeight="1">
      <c r="A8262" s="68" t="s">
        <v>327</v>
      </c>
      <c r="B8262" s="68" t="s">
        <v>125</v>
      </c>
      <c r="C8262" s="68" t="s">
        <v>287</v>
      </c>
      <c r="D8262" s="68" t="s">
        <v>531</v>
      </c>
      <c r="E8262" s="68" t="s">
        <v>360</v>
      </c>
      <c r="F8262" s="68" t="s">
        <v>82</v>
      </c>
      <c r="G8262" s="68" t="s">
        <v>403</v>
      </c>
      <c r="H8262" s="68" t="s">
        <v>491</v>
      </c>
      <c r="I8262" s="65">
        <v>6653</v>
      </c>
      <c r="J8262" s="65">
        <v>930</v>
      </c>
      <c r="K8262" s="65" t="s">
        <v>249</v>
      </c>
    </row>
    <row r="8263" spans="1:11" ht="12.75" customHeight="1">
      <c r="A8263" s="68" t="s">
        <v>327</v>
      </c>
      <c r="B8263" s="68" t="s">
        <v>125</v>
      </c>
      <c r="C8263" s="68" t="s">
        <v>287</v>
      </c>
      <c r="D8263" s="68" t="s">
        <v>531</v>
      </c>
      <c r="E8263" s="68" t="s">
        <v>360</v>
      </c>
      <c r="F8263" s="68" t="s">
        <v>82</v>
      </c>
      <c r="G8263" s="68" t="s">
        <v>403</v>
      </c>
      <c r="H8263" s="68" t="s">
        <v>369</v>
      </c>
      <c r="I8263" s="65">
        <v>3200</v>
      </c>
      <c r="J8263" s="65">
        <v>930</v>
      </c>
      <c r="K8263" s="65" t="s">
        <v>249</v>
      </c>
    </row>
    <row r="8264" spans="1:11" ht="12.75" customHeight="1">
      <c r="A8264" s="68" t="s">
        <v>327</v>
      </c>
      <c r="B8264" s="68" t="s">
        <v>125</v>
      </c>
      <c r="C8264" s="68" t="s">
        <v>287</v>
      </c>
      <c r="D8264" s="68" t="s">
        <v>531</v>
      </c>
      <c r="E8264" s="68" t="s">
        <v>360</v>
      </c>
      <c r="F8264" s="68" t="s">
        <v>82</v>
      </c>
      <c r="G8264" s="68" t="s">
        <v>403</v>
      </c>
      <c r="H8264" s="68" t="s">
        <v>638</v>
      </c>
      <c r="I8264" s="65">
        <v>1640</v>
      </c>
      <c r="J8264" s="65">
        <v>930</v>
      </c>
      <c r="K8264" s="65" t="s">
        <v>249</v>
      </c>
    </row>
    <row r="8265" spans="1:11" ht="12.75" customHeight="1">
      <c r="A8265" s="68" t="s">
        <v>231</v>
      </c>
      <c r="B8265" s="68" t="s">
        <v>146</v>
      </c>
      <c r="C8265" s="68" t="s">
        <v>287</v>
      </c>
      <c r="D8265" s="68" t="s">
        <v>531</v>
      </c>
      <c r="E8265" s="68" t="s">
        <v>360</v>
      </c>
      <c r="F8265" s="68" t="s">
        <v>75</v>
      </c>
      <c r="G8265" s="68" t="s">
        <v>246</v>
      </c>
      <c r="H8265" s="68" t="s">
        <v>369</v>
      </c>
      <c r="I8265" s="65">
        <v>9686</v>
      </c>
      <c r="J8265" s="65">
        <v>104</v>
      </c>
      <c r="K8265" s="65" t="s">
        <v>361</v>
      </c>
    </row>
    <row r="8266" spans="1:11" ht="12.75" customHeight="1">
      <c r="A8266" s="68" t="s">
        <v>231</v>
      </c>
      <c r="B8266" s="68" t="s">
        <v>146</v>
      </c>
      <c r="C8266" s="68" t="s">
        <v>287</v>
      </c>
      <c r="D8266" s="68" t="s">
        <v>531</v>
      </c>
      <c r="E8266" s="68" t="s">
        <v>360</v>
      </c>
      <c r="F8266" s="68" t="s">
        <v>75</v>
      </c>
      <c r="G8266" s="68" t="s">
        <v>246</v>
      </c>
      <c r="H8266" s="68" t="s">
        <v>638</v>
      </c>
      <c r="I8266" s="65">
        <v>106542</v>
      </c>
      <c r="J8266" s="65">
        <v>104</v>
      </c>
      <c r="K8266" s="65" t="s">
        <v>361</v>
      </c>
    </row>
    <row r="8267" spans="1:11" ht="12.75" customHeight="1">
      <c r="A8267" s="68" t="s">
        <v>231</v>
      </c>
      <c r="B8267" s="68" t="s">
        <v>146</v>
      </c>
      <c r="C8267" s="68" t="s">
        <v>287</v>
      </c>
      <c r="D8267" s="68" t="s">
        <v>531</v>
      </c>
      <c r="E8267" s="68" t="s">
        <v>360</v>
      </c>
      <c r="F8267" s="68" t="s">
        <v>75</v>
      </c>
      <c r="G8267" s="68" t="s">
        <v>246</v>
      </c>
      <c r="H8267" s="68" t="s">
        <v>369</v>
      </c>
      <c r="I8267" s="65">
        <v>4</v>
      </c>
      <c r="J8267" s="65">
        <v>103</v>
      </c>
      <c r="K8267" s="65" t="s">
        <v>370</v>
      </c>
    </row>
    <row r="8268" spans="1:11" ht="12.75" customHeight="1">
      <c r="A8268" s="68" t="s">
        <v>231</v>
      </c>
      <c r="B8268" s="68" t="s">
        <v>146</v>
      </c>
      <c r="C8268" s="68" t="s">
        <v>287</v>
      </c>
      <c r="D8268" s="68" t="s">
        <v>531</v>
      </c>
      <c r="E8268" s="68" t="s">
        <v>360</v>
      </c>
      <c r="F8268" s="68" t="s">
        <v>75</v>
      </c>
      <c r="G8268" s="68" t="s">
        <v>246</v>
      </c>
      <c r="H8268" s="68" t="s">
        <v>638</v>
      </c>
      <c r="I8268" s="65">
        <v>588</v>
      </c>
      <c r="J8268" s="65">
        <v>103</v>
      </c>
      <c r="K8268" s="65" t="s">
        <v>370</v>
      </c>
    </row>
    <row r="8269" spans="1:11" ht="12.75" customHeight="1">
      <c r="A8269" s="68" t="s">
        <v>231</v>
      </c>
      <c r="B8269" s="68" t="s">
        <v>146</v>
      </c>
      <c r="C8269" s="68" t="s">
        <v>287</v>
      </c>
      <c r="D8269" s="68" t="s">
        <v>531</v>
      </c>
      <c r="E8269" s="68" t="s">
        <v>360</v>
      </c>
      <c r="F8269" s="68" t="s">
        <v>75</v>
      </c>
      <c r="G8269" s="68" t="s">
        <v>246</v>
      </c>
      <c r="H8269" s="68" t="s">
        <v>369</v>
      </c>
      <c r="I8269" s="65">
        <v>55</v>
      </c>
      <c r="J8269" s="65">
        <v>212</v>
      </c>
      <c r="K8269" s="65" t="s">
        <v>276</v>
      </c>
    </row>
    <row r="8270" spans="1:11" ht="12.75" customHeight="1">
      <c r="A8270" s="68" t="s">
        <v>231</v>
      </c>
      <c r="B8270" s="68" t="s">
        <v>146</v>
      </c>
      <c r="C8270" s="68" t="s">
        <v>287</v>
      </c>
      <c r="D8270" s="68" t="s">
        <v>531</v>
      </c>
      <c r="E8270" s="68" t="s">
        <v>360</v>
      </c>
      <c r="F8270" s="68" t="s">
        <v>75</v>
      </c>
      <c r="G8270" s="68" t="s">
        <v>246</v>
      </c>
      <c r="H8270" s="68" t="s">
        <v>638</v>
      </c>
      <c r="I8270" s="65">
        <v>354</v>
      </c>
      <c r="J8270" s="65">
        <v>212</v>
      </c>
      <c r="K8270" s="65" t="s">
        <v>276</v>
      </c>
    </row>
    <row r="8271" spans="1:11" ht="12.75" customHeight="1">
      <c r="A8271" s="68" t="s">
        <v>231</v>
      </c>
      <c r="B8271" s="68" t="s">
        <v>146</v>
      </c>
      <c r="C8271" s="68" t="s">
        <v>287</v>
      </c>
      <c r="D8271" s="68" t="s">
        <v>531</v>
      </c>
      <c r="E8271" s="68" t="s">
        <v>360</v>
      </c>
      <c r="F8271" s="68" t="s">
        <v>75</v>
      </c>
      <c r="G8271" s="68" t="s">
        <v>246</v>
      </c>
      <c r="H8271" s="68" t="s">
        <v>369</v>
      </c>
      <c r="I8271" s="65">
        <v>807</v>
      </c>
      <c r="J8271" s="65">
        <v>102</v>
      </c>
      <c r="K8271" s="65" t="s">
        <v>371</v>
      </c>
    </row>
    <row r="8272" spans="1:11" ht="12.75" customHeight="1">
      <c r="A8272" s="68" t="s">
        <v>231</v>
      </c>
      <c r="B8272" s="68" t="s">
        <v>146</v>
      </c>
      <c r="C8272" s="68" t="s">
        <v>287</v>
      </c>
      <c r="D8272" s="68" t="s">
        <v>531</v>
      </c>
      <c r="E8272" s="68" t="s">
        <v>360</v>
      </c>
      <c r="F8272" s="68" t="s">
        <v>75</v>
      </c>
      <c r="G8272" s="68" t="s">
        <v>246</v>
      </c>
      <c r="H8272" s="68" t="s">
        <v>638</v>
      </c>
      <c r="I8272" s="65">
        <v>11285</v>
      </c>
      <c r="J8272" s="65">
        <v>102</v>
      </c>
      <c r="K8272" s="65" t="s">
        <v>371</v>
      </c>
    </row>
    <row r="8273" spans="1:11" ht="12.75" customHeight="1">
      <c r="A8273" s="68" t="s">
        <v>231</v>
      </c>
      <c r="B8273" s="68" t="s">
        <v>146</v>
      </c>
      <c r="C8273" s="68" t="s">
        <v>287</v>
      </c>
      <c r="D8273" s="68" t="s">
        <v>531</v>
      </c>
      <c r="E8273" s="68" t="s">
        <v>360</v>
      </c>
      <c r="F8273" s="68" t="s">
        <v>75</v>
      </c>
      <c r="G8273" s="68" t="s">
        <v>246</v>
      </c>
      <c r="H8273" s="68" t="s">
        <v>638</v>
      </c>
      <c r="I8273" s="65">
        <v>8607</v>
      </c>
      <c r="J8273" s="65">
        <v>209</v>
      </c>
      <c r="K8273" s="65" t="s">
        <v>289</v>
      </c>
    </row>
    <row r="8274" spans="1:11" ht="12.75" customHeight="1">
      <c r="A8274" s="68" t="s">
        <v>231</v>
      </c>
      <c r="B8274" s="68" t="s">
        <v>146</v>
      </c>
      <c r="C8274" s="68" t="s">
        <v>287</v>
      </c>
      <c r="D8274" s="68" t="s">
        <v>531</v>
      </c>
      <c r="E8274" s="68" t="s">
        <v>360</v>
      </c>
      <c r="F8274" s="68" t="s">
        <v>77</v>
      </c>
      <c r="G8274" s="68" t="s">
        <v>273</v>
      </c>
      <c r="H8274" s="68" t="s">
        <v>638</v>
      </c>
      <c r="I8274" s="65">
        <v>14</v>
      </c>
      <c r="J8274" s="65">
        <v>451</v>
      </c>
      <c r="K8274" s="65" t="s">
        <v>328</v>
      </c>
    </row>
    <row r="8275" spans="1:11" ht="12.75" customHeight="1">
      <c r="A8275" s="68" t="s">
        <v>231</v>
      </c>
      <c r="B8275" s="68" t="s">
        <v>146</v>
      </c>
      <c r="C8275" s="68" t="s">
        <v>287</v>
      </c>
      <c r="D8275" s="68" t="s">
        <v>531</v>
      </c>
      <c r="E8275" s="68" t="s">
        <v>360</v>
      </c>
      <c r="F8275" s="68" t="s">
        <v>204</v>
      </c>
      <c r="G8275" s="68" t="s">
        <v>384</v>
      </c>
      <c r="H8275" s="68" t="s">
        <v>638</v>
      </c>
      <c r="I8275" s="65">
        <v>932</v>
      </c>
      <c r="J8275" s="65">
        <v>707</v>
      </c>
      <c r="K8275" s="65" t="s">
        <v>386</v>
      </c>
    </row>
    <row r="8276" spans="1:11" ht="12.75" customHeight="1">
      <c r="A8276" s="68" t="s">
        <v>231</v>
      </c>
      <c r="B8276" s="68" t="s">
        <v>146</v>
      </c>
      <c r="C8276" s="68" t="s">
        <v>287</v>
      </c>
      <c r="D8276" s="68" t="s">
        <v>531</v>
      </c>
      <c r="E8276" s="68" t="s">
        <v>360</v>
      </c>
      <c r="F8276" s="68" t="s">
        <v>78</v>
      </c>
      <c r="G8276" s="68" t="s">
        <v>384</v>
      </c>
      <c r="H8276" s="68" t="s">
        <v>638</v>
      </c>
      <c r="I8276" s="65">
        <v>608</v>
      </c>
      <c r="J8276" s="65">
        <v>721</v>
      </c>
      <c r="K8276" s="65" t="s">
        <v>502</v>
      </c>
    </row>
    <row r="8277" spans="1:11" ht="12.75" customHeight="1">
      <c r="A8277" s="68" t="s">
        <v>231</v>
      </c>
      <c r="B8277" s="68" t="s">
        <v>146</v>
      </c>
      <c r="C8277" s="68" t="s">
        <v>287</v>
      </c>
      <c r="D8277" s="68" t="s">
        <v>531</v>
      </c>
      <c r="E8277" s="68" t="s">
        <v>360</v>
      </c>
      <c r="F8277" s="68" t="s">
        <v>78</v>
      </c>
      <c r="G8277" s="68" t="s">
        <v>384</v>
      </c>
      <c r="H8277" s="68" t="s">
        <v>638</v>
      </c>
      <c r="I8277" s="65">
        <v>1259</v>
      </c>
      <c r="J8277" s="65">
        <v>719</v>
      </c>
      <c r="K8277" s="65" t="s">
        <v>389</v>
      </c>
    </row>
    <row r="8278" spans="1:11" ht="12.75" customHeight="1">
      <c r="A8278" s="68" t="s">
        <v>231</v>
      </c>
      <c r="B8278" s="68" t="s">
        <v>146</v>
      </c>
      <c r="C8278" s="68" t="s">
        <v>287</v>
      </c>
      <c r="D8278" s="68" t="s">
        <v>531</v>
      </c>
      <c r="E8278" s="68" t="s">
        <v>360</v>
      </c>
      <c r="F8278" s="68" t="s">
        <v>79</v>
      </c>
      <c r="G8278" s="68" t="s">
        <v>392</v>
      </c>
      <c r="H8278" s="68" t="s">
        <v>638</v>
      </c>
      <c r="I8278" s="65">
        <v>12</v>
      </c>
      <c r="J8278" s="65">
        <v>806</v>
      </c>
      <c r="K8278" s="65" t="s">
        <v>264</v>
      </c>
    </row>
    <row r="8279" spans="1:11" ht="12.75" customHeight="1">
      <c r="A8279" s="68" t="s">
        <v>231</v>
      </c>
      <c r="B8279" s="68" t="s">
        <v>146</v>
      </c>
      <c r="C8279" s="68" t="s">
        <v>287</v>
      </c>
      <c r="D8279" s="68" t="s">
        <v>531</v>
      </c>
      <c r="E8279" s="68" t="s">
        <v>360</v>
      </c>
      <c r="F8279" s="68" t="s">
        <v>79</v>
      </c>
      <c r="G8279" s="68" t="s">
        <v>392</v>
      </c>
      <c r="H8279" s="68" t="s">
        <v>638</v>
      </c>
      <c r="I8279" s="65">
        <v>6</v>
      </c>
      <c r="J8279" s="65">
        <v>819</v>
      </c>
      <c r="K8279" s="65" t="s">
        <v>513</v>
      </c>
    </row>
    <row r="8280" spans="1:11" ht="12.75" customHeight="1">
      <c r="A8280" s="68" t="s">
        <v>329</v>
      </c>
      <c r="B8280" s="68" t="s">
        <v>533</v>
      </c>
      <c r="C8280" s="68" t="s">
        <v>287</v>
      </c>
      <c r="D8280" s="68" t="s">
        <v>531</v>
      </c>
      <c r="E8280" s="68" t="s">
        <v>360</v>
      </c>
      <c r="F8280" s="68" t="s">
        <v>204</v>
      </c>
      <c r="G8280" s="68" t="s">
        <v>384</v>
      </c>
      <c r="H8280" s="68" t="s">
        <v>365</v>
      </c>
      <c r="I8280" s="65">
        <v>20</v>
      </c>
      <c r="J8280" s="65">
        <v>708</v>
      </c>
      <c r="K8280" s="65" t="s">
        <v>385</v>
      </c>
    </row>
    <row r="8281" spans="1:11" ht="12.75" customHeight="1">
      <c r="A8281" s="68" t="s">
        <v>329</v>
      </c>
      <c r="B8281" s="68" t="s">
        <v>533</v>
      </c>
      <c r="C8281" s="68" t="s">
        <v>287</v>
      </c>
      <c r="D8281" s="68" t="s">
        <v>531</v>
      </c>
      <c r="E8281" s="68" t="s">
        <v>360</v>
      </c>
      <c r="F8281" s="68" t="s">
        <v>204</v>
      </c>
      <c r="G8281" s="68" t="s">
        <v>384</v>
      </c>
      <c r="H8281" s="68" t="s">
        <v>366</v>
      </c>
      <c r="I8281" s="65">
        <v>13</v>
      </c>
      <c r="J8281" s="65">
        <v>708</v>
      </c>
      <c r="K8281" s="65" t="s">
        <v>385</v>
      </c>
    </row>
    <row r="8282" spans="1:11" ht="12.75" customHeight="1">
      <c r="A8282" s="68" t="s">
        <v>329</v>
      </c>
      <c r="B8282" s="68" t="s">
        <v>533</v>
      </c>
      <c r="C8282" s="68" t="s">
        <v>287</v>
      </c>
      <c r="D8282" s="68" t="s">
        <v>531</v>
      </c>
      <c r="E8282" s="68" t="s">
        <v>360</v>
      </c>
      <c r="F8282" s="68" t="s">
        <v>82</v>
      </c>
      <c r="G8282" s="68" t="s">
        <v>403</v>
      </c>
      <c r="H8282" s="68" t="s">
        <v>364</v>
      </c>
      <c r="I8282" s="65">
        <v>6609</v>
      </c>
      <c r="J8282" s="65">
        <v>930</v>
      </c>
      <c r="K8282" s="65" t="s">
        <v>249</v>
      </c>
    </row>
    <row r="8283" spans="1:11" ht="12.75" customHeight="1">
      <c r="A8283" s="68" t="s">
        <v>329</v>
      </c>
      <c r="B8283" s="68" t="s">
        <v>533</v>
      </c>
      <c r="C8283" s="68" t="s">
        <v>287</v>
      </c>
      <c r="D8283" s="68" t="s">
        <v>531</v>
      </c>
      <c r="E8283" s="68" t="s">
        <v>360</v>
      </c>
      <c r="F8283" s="68" t="s">
        <v>82</v>
      </c>
      <c r="G8283" s="68" t="s">
        <v>403</v>
      </c>
      <c r="H8283" s="68" t="s">
        <v>451</v>
      </c>
      <c r="I8283" s="65">
        <v>9737</v>
      </c>
      <c r="J8283" s="65">
        <v>930</v>
      </c>
      <c r="K8283" s="65" t="s">
        <v>249</v>
      </c>
    </row>
    <row r="8284" spans="1:11" ht="12.75" customHeight="1">
      <c r="A8284" s="68" t="s">
        <v>329</v>
      </c>
      <c r="B8284" s="68" t="s">
        <v>533</v>
      </c>
      <c r="C8284" s="68" t="s">
        <v>287</v>
      </c>
      <c r="D8284" s="68" t="s">
        <v>531</v>
      </c>
      <c r="E8284" s="68" t="s">
        <v>360</v>
      </c>
      <c r="F8284" s="68" t="s">
        <v>82</v>
      </c>
      <c r="G8284" s="68" t="s">
        <v>403</v>
      </c>
      <c r="H8284" s="68" t="s">
        <v>365</v>
      </c>
      <c r="I8284" s="65">
        <v>7894</v>
      </c>
      <c r="J8284" s="65">
        <v>930</v>
      </c>
      <c r="K8284" s="65" t="s">
        <v>249</v>
      </c>
    </row>
    <row r="8285" spans="1:11" ht="12.75" customHeight="1">
      <c r="A8285" s="68" t="s">
        <v>329</v>
      </c>
      <c r="B8285" s="68" t="s">
        <v>533</v>
      </c>
      <c r="C8285" s="68" t="s">
        <v>287</v>
      </c>
      <c r="D8285" s="68" t="s">
        <v>531</v>
      </c>
      <c r="E8285" s="68" t="s">
        <v>360</v>
      </c>
      <c r="F8285" s="68" t="s">
        <v>82</v>
      </c>
      <c r="G8285" s="68" t="s">
        <v>403</v>
      </c>
      <c r="H8285" s="68" t="s">
        <v>366</v>
      </c>
      <c r="I8285" s="65">
        <v>6266</v>
      </c>
      <c r="J8285" s="65">
        <v>930</v>
      </c>
      <c r="K8285" s="65" t="s">
        <v>249</v>
      </c>
    </row>
    <row r="8286" spans="1:11" ht="12.75" customHeight="1">
      <c r="A8286" s="68" t="s">
        <v>329</v>
      </c>
      <c r="B8286" s="68" t="s">
        <v>533</v>
      </c>
      <c r="C8286" s="68" t="s">
        <v>287</v>
      </c>
      <c r="D8286" s="68" t="s">
        <v>531</v>
      </c>
      <c r="E8286" s="68" t="s">
        <v>360</v>
      </c>
      <c r="F8286" s="68" t="s">
        <v>82</v>
      </c>
      <c r="G8286" s="68" t="s">
        <v>403</v>
      </c>
      <c r="H8286" s="68" t="s">
        <v>367</v>
      </c>
      <c r="I8286" s="65">
        <v>3964</v>
      </c>
      <c r="J8286" s="65">
        <v>930</v>
      </c>
      <c r="K8286" s="65" t="s">
        <v>249</v>
      </c>
    </row>
    <row r="8287" spans="1:11" ht="12.75" customHeight="1">
      <c r="A8287" s="68" t="s">
        <v>329</v>
      </c>
      <c r="B8287" s="68" t="s">
        <v>533</v>
      </c>
      <c r="C8287" s="68" t="s">
        <v>287</v>
      </c>
      <c r="D8287" s="68" t="s">
        <v>531</v>
      </c>
      <c r="E8287" s="68" t="s">
        <v>360</v>
      </c>
      <c r="F8287" s="68" t="s">
        <v>82</v>
      </c>
      <c r="G8287" s="68" t="s">
        <v>403</v>
      </c>
      <c r="H8287" s="68" t="s">
        <v>247</v>
      </c>
      <c r="I8287" s="65">
        <v>4267</v>
      </c>
      <c r="J8287" s="65">
        <v>930</v>
      </c>
      <c r="K8287" s="65" t="s">
        <v>249</v>
      </c>
    </row>
    <row r="8288" spans="1:11" ht="12.75" customHeight="1">
      <c r="A8288" s="68" t="s">
        <v>329</v>
      </c>
      <c r="B8288" s="68" t="s">
        <v>533</v>
      </c>
      <c r="C8288" s="68" t="s">
        <v>287</v>
      </c>
      <c r="D8288" s="68" t="s">
        <v>531</v>
      </c>
      <c r="E8288" s="68" t="s">
        <v>360</v>
      </c>
      <c r="F8288" s="68" t="s">
        <v>82</v>
      </c>
      <c r="G8288" s="68" t="s">
        <v>403</v>
      </c>
      <c r="H8288" s="68" t="s">
        <v>375</v>
      </c>
      <c r="I8288" s="65">
        <v>4031</v>
      </c>
      <c r="J8288" s="65">
        <v>930</v>
      </c>
      <c r="K8288" s="65" t="s">
        <v>249</v>
      </c>
    </row>
    <row r="8289" spans="1:11" ht="12.75" customHeight="1">
      <c r="A8289" s="68" t="s">
        <v>329</v>
      </c>
      <c r="B8289" s="68" t="s">
        <v>533</v>
      </c>
      <c r="C8289" s="68" t="s">
        <v>287</v>
      </c>
      <c r="D8289" s="68" t="s">
        <v>531</v>
      </c>
      <c r="E8289" s="68" t="s">
        <v>360</v>
      </c>
      <c r="F8289" s="68" t="s">
        <v>82</v>
      </c>
      <c r="G8289" s="68" t="s">
        <v>403</v>
      </c>
      <c r="H8289" s="68" t="s">
        <v>368</v>
      </c>
      <c r="I8289" s="65">
        <v>2508</v>
      </c>
      <c r="J8289" s="65">
        <v>930</v>
      </c>
      <c r="K8289" s="65" t="s">
        <v>249</v>
      </c>
    </row>
    <row r="8290" spans="1:11" ht="12.75" customHeight="1">
      <c r="A8290" s="68" t="s">
        <v>329</v>
      </c>
      <c r="B8290" s="68" t="s">
        <v>533</v>
      </c>
      <c r="C8290" s="68" t="s">
        <v>287</v>
      </c>
      <c r="D8290" s="68" t="s">
        <v>531</v>
      </c>
      <c r="E8290" s="68" t="s">
        <v>360</v>
      </c>
      <c r="F8290" s="68" t="s">
        <v>82</v>
      </c>
      <c r="G8290" s="68" t="s">
        <v>403</v>
      </c>
      <c r="H8290" s="68" t="s">
        <v>491</v>
      </c>
      <c r="I8290" s="65">
        <v>2528</v>
      </c>
      <c r="J8290" s="65">
        <v>930</v>
      </c>
      <c r="K8290" s="65" t="s">
        <v>249</v>
      </c>
    </row>
    <row r="8291" spans="1:11" ht="12.75" customHeight="1">
      <c r="A8291" s="68" t="s">
        <v>329</v>
      </c>
      <c r="B8291" s="68" t="s">
        <v>533</v>
      </c>
      <c r="C8291" s="68" t="s">
        <v>287</v>
      </c>
      <c r="D8291" s="68" t="s">
        <v>531</v>
      </c>
      <c r="E8291" s="68" t="s">
        <v>360</v>
      </c>
      <c r="F8291" s="68" t="s">
        <v>82</v>
      </c>
      <c r="G8291" s="68" t="s">
        <v>403</v>
      </c>
      <c r="H8291" s="68" t="s">
        <v>369</v>
      </c>
      <c r="I8291" s="65">
        <v>54</v>
      </c>
      <c r="J8291" s="65">
        <v>930</v>
      </c>
      <c r="K8291" s="65" t="s">
        <v>249</v>
      </c>
    </row>
    <row r="8292" spans="1:11" ht="12.75" customHeight="1">
      <c r="A8292" s="68" t="s">
        <v>329</v>
      </c>
      <c r="B8292" s="68" t="s">
        <v>533</v>
      </c>
      <c r="C8292" s="68" t="s">
        <v>287</v>
      </c>
      <c r="D8292" s="68" t="s">
        <v>531</v>
      </c>
      <c r="E8292" s="68" t="s">
        <v>360</v>
      </c>
      <c r="F8292" s="68" t="s">
        <v>82</v>
      </c>
      <c r="G8292" s="68" t="s">
        <v>403</v>
      </c>
      <c r="H8292" s="68" t="s">
        <v>638</v>
      </c>
      <c r="I8292" s="65">
        <v>1</v>
      </c>
      <c r="J8292" s="65">
        <v>930</v>
      </c>
      <c r="K8292" s="65" t="s">
        <v>249</v>
      </c>
    </row>
    <row r="8293" spans="1:11" ht="12.75" customHeight="1">
      <c r="A8293" s="68" t="s">
        <v>330</v>
      </c>
      <c r="B8293" s="68" t="s">
        <v>471</v>
      </c>
      <c r="C8293" s="68" t="s">
        <v>287</v>
      </c>
      <c r="D8293" s="68" t="s">
        <v>531</v>
      </c>
      <c r="E8293" s="68" t="s">
        <v>360</v>
      </c>
      <c r="F8293" s="68" t="s">
        <v>75</v>
      </c>
      <c r="G8293" s="68" t="s">
        <v>246</v>
      </c>
      <c r="H8293" s="68" t="s">
        <v>369</v>
      </c>
      <c r="I8293" s="65">
        <v>13017</v>
      </c>
      <c r="J8293" s="65">
        <v>104</v>
      </c>
      <c r="K8293" s="65" t="s">
        <v>361</v>
      </c>
    </row>
    <row r="8294" spans="1:11" ht="12.75" customHeight="1">
      <c r="A8294" s="68" t="s">
        <v>330</v>
      </c>
      <c r="B8294" s="68" t="s">
        <v>471</v>
      </c>
      <c r="C8294" s="68" t="s">
        <v>287</v>
      </c>
      <c r="D8294" s="68" t="s">
        <v>531</v>
      </c>
      <c r="E8294" s="68" t="s">
        <v>360</v>
      </c>
      <c r="F8294" s="68" t="s">
        <v>75</v>
      </c>
      <c r="G8294" s="68" t="s">
        <v>246</v>
      </c>
      <c r="H8294" s="68" t="s">
        <v>638</v>
      </c>
      <c r="I8294" s="65">
        <v>61834</v>
      </c>
      <c r="J8294" s="65">
        <v>104</v>
      </c>
      <c r="K8294" s="65" t="s">
        <v>361</v>
      </c>
    </row>
    <row r="8295" spans="1:11" ht="12.75" customHeight="1">
      <c r="A8295" s="68" t="s">
        <v>330</v>
      </c>
      <c r="B8295" s="68" t="s">
        <v>471</v>
      </c>
      <c r="C8295" s="68" t="s">
        <v>287</v>
      </c>
      <c r="D8295" s="68" t="s">
        <v>531</v>
      </c>
      <c r="E8295" s="68" t="s">
        <v>360</v>
      </c>
      <c r="F8295" s="68" t="s">
        <v>75</v>
      </c>
      <c r="G8295" s="68" t="s">
        <v>246</v>
      </c>
      <c r="H8295" s="68" t="s">
        <v>369</v>
      </c>
      <c r="I8295" s="65">
        <v>56</v>
      </c>
      <c r="J8295" s="65">
        <v>103</v>
      </c>
      <c r="K8295" s="65" t="s">
        <v>370</v>
      </c>
    </row>
    <row r="8296" spans="1:11" ht="12.75" customHeight="1">
      <c r="A8296" s="68" t="s">
        <v>330</v>
      </c>
      <c r="B8296" s="68" t="s">
        <v>471</v>
      </c>
      <c r="C8296" s="68" t="s">
        <v>287</v>
      </c>
      <c r="D8296" s="68" t="s">
        <v>531</v>
      </c>
      <c r="E8296" s="68" t="s">
        <v>360</v>
      </c>
      <c r="F8296" s="68" t="s">
        <v>75</v>
      </c>
      <c r="G8296" s="68" t="s">
        <v>246</v>
      </c>
      <c r="H8296" s="68" t="s">
        <v>638</v>
      </c>
      <c r="I8296" s="65">
        <v>154</v>
      </c>
      <c r="J8296" s="65">
        <v>103</v>
      </c>
      <c r="K8296" s="65" t="s">
        <v>370</v>
      </c>
    </row>
    <row r="8297" spans="1:11" ht="12.75" customHeight="1">
      <c r="A8297" s="68" t="s">
        <v>330</v>
      </c>
      <c r="B8297" s="68" t="s">
        <v>471</v>
      </c>
      <c r="C8297" s="68" t="s">
        <v>287</v>
      </c>
      <c r="D8297" s="68" t="s">
        <v>531</v>
      </c>
      <c r="E8297" s="68" t="s">
        <v>360</v>
      </c>
      <c r="F8297" s="68" t="s">
        <v>75</v>
      </c>
      <c r="G8297" s="68" t="s">
        <v>246</v>
      </c>
      <c r="H8297" s="68" t="s">
        <v>369</v>
      </c>
      <c r="I8297" s="65">
        <v>82</v>
      </c>
      <c r="J8297" s="65">
        <v>212</v>
      </c>
      <c r="K8297" s="65" t="s">
        <v>276</v>
      </c>
    </row>
    <row r="8298" spans="1:11" ht="12.75" customHeight="1">
      <c r="A8298" s="68" t="s">
        <v>330</v>
      </c>
      <c r="B8298" s="68" t="s">
        <v>471</v>
      </c>
      <c r="C8298" s="68" t="s">
        <v>287</v>
      </c>
      <c r="D8298" s="68" t="s">
        <v>531</v>
      </c>
      <c r="E8298" s="68" t="s">
        <v>360</v>
      </c>
      <c r="F8298" s="68" t="s">
        <v>75</v>
      </c>
      <c r="G8298" s="68" t="s">
        <v>246</v>
      </c>
      <c r="H8298" s="68" t="s">
        <v>638</v>
      </c>
      <c r="I8298" s="65">
        <v>430</v>
      </c>
      <c r="J8298" s="65">
        <v>212</v>
      </c>
      <c r="K8298" s="65" t="s">
        <v>276</v>
      </c>
    </row>
    <row r="8299" spans="1:11" ht="12.75" customHeight="1">
      <c r="A8299" s="68" t="s">
        <v>330</v>
      </c>
      <c r="B8299" s="68" t="s">
        <v>471</v>
      </c>
      <c r="C8299" s="68" t="s">
        <v>287</v>
      </c>
      <c r="D8299" s="68" t="s">
        <v>531</v>
      </c>
      <c r="E8299" s="68" t="s">
        <v>360</v>
      </c>
      <c r="F8299" s="68" t="s">
        <v>75</v>
      </c>
      <c r="G8299" s="68" t="s">
        <v>246</v>
      </c>
      <c r="H8299" s="68" t="s">
        <v>369</v>
      </c>
      <c r="I8299" s="65">
        <v>890</v>
      </c>
      <c r="J8299" s="65">
        <v>102</v>
      </c>
      <c r="K8299" s="65" t="s">
        <v>371</v>
      </c>
    </row>
    <row r="8300" spans="1:11" ht="12.75" customHeight="1">
      <c r="A8300" s="68" t="s">
        <v>330</v>
      </c>
      <c r="B8300" s="68" t="s">
        <v>471</v>
      </c>
      <c r="C8300" s="68" t="s">
        <v>287</v>
      </c>
      <c r="D8300" s="68" t="s">
        <v>531</v>
      </c>
      <c r="E8300" s="68" t="s">
        <v>360</v>
      </c>
      <c r="F8300" s="68" t="s">
        <v>75</v>
      </c>
      <c r="G8300" s="68" t="s">
        <v>246</v>
      </c>
      <c r="H8300" s="68" t="s">
        <v>638</v>
      </c>
      <c r="I8300" s="65">
        <v>6250</v>
      </c>
      <c r="J8300" s="65">
        <v>102</v>
      </c>
      <c r="K8300" s="65" t="s">
        <v>371</v>
      </c>
    </row>
    <row r="8301" spans="1:11" ht="12.75" customHeight="1">
      <c r="A8301" s="68" t="s">
        <v>330</v>
      </c>
      <c r="B8301" s="68" t="s">
        <v>471</v>
      </c>
      <c r="C8301" s="68" t="s">
        <v>287</v>
      </c>
      <c r="D8301" s="68" t="s">
        <v>531</v>
      </c>
      <c r="E8301" s="68" t="s">
        <v>360</v>
      </c>
      <c r="F8301" s="68" t="s">
        <v>204</v>
      </c>
      <c r="G8301" s="68" t="s">
        <v>384</v>
      </c>
      <c r="H8301" s="68" t="s">
        <v>638</v>
      </c>
      <c r="I8301" s="65">
        <v>2268</v>
      </c>
      <c r="J8301" s="65">
        <v>707</v>
      </c>
      <c r="K8301" s="65" t="s">
        <v>386</v>
      </c>
    </row>
    <row r="8302" spans="1:11" ht="12.75" customHeight="1">
      <c r="A8302" s="68" t="s">
        <v>330</v>
      </c>
      <c r="B8302" s="68" t="s">
        <v>471</v>
      </c>
      <c r="C8302" s="68" t="s">
        <v>287</v>
      </c>
      <c r="D8302" s="68" t="s">
        <v>531</v>
      </c>
      <c r="E8302" s="68" t="s">
        <v>360</v>
      </c>
      <c r="F8302" s="68" t="s">
        <v>78</v>
      </c>
      <c r="G8302" s="68" t="s">
        <v>384</v>
      </c>
      <c r="H8302" s="68" t="s">
        <v>369</v>
      </c>
      <c r="I8302" s="65">
        <v>1</v>
      </c>
      <c r="J8302" s="65">
        <v>718</v>
      </c>
      <c r="K8302" s="65" t="s">
        <v>503</v>
      </c>
    </row>
    <row r="8303" spans="1:11" ht="12.75" customHeight="1">
      <c r="A8303" s="68" t="s">
        <v>330</v>
      </c>
      <c r="B8303" s="68" t="s">
        <v>471</v>
      </c>
      <c r="C8303" s="68" t="s">
        <v>287</v>
      </c>
      <c r="D8303" s="68" t="s">
        <v>531</v>
      </c>
      <c r="E8303" s="68" t="s">
        <v>360</v>
      </c>
      <c r="F8303" s="68" t="s">
        <v>78</v>
      </c>
      <c r="G8303" s="68" t="s">
        <v>384</v>
      </c>
      <c r="H8303" s="68" t="s">
        <v>638</v>
      </c>
      <c r="I8303" s="65">
        <v>788</v>
      </c>
      <c r="J8303" s="65">
        <v>718</v>
      </c>
      <c r="K8303" s="65" t="s">
        <v>503</v>
      </c>
    </row>
    <row r="8304" spans="1:11" ht="12.75" customHeight="1">
      <c r="A8304" s="68" t="s">
        <v>330</v>
      </c>
      <c r="B8304" s="68" t="s">
        <v>471</v>
      </c>
      <c r="C8304" s="68" t="s">
        <v>287</v>
      </c>
      <c r="D8304" s="68" t="s">
        <v>531</v>
      </c>
      <c r="E8304" s="68" t="s">
        <v>360</v>
      </c>
      <c r="F8304" s="68" t="s">
        <v>79</v>
      </c>
      <c r="G8304" s="68" t="s">
        <v>392</v>
      </c>
      <c r="H8304" s="68" t="s">
        <v>638</v>
      </c>
      <c r="I8304" s="65">
        <v>42</v>
      </c>
      <c r="J8304" s="65">
        <v>806</v>
      </c>
      <c r="K8304" s="65" t="s">
        <v>264</v>
      </c>
    </row>
    <row r="8305" spans="1:11" ht="12.75" customHeight="1">
      <c r="A8305" s="68" t="s">
        <v>330</v>
      </c>
      <c r="B8305" s="68" t="s">
        <v>471</v>
      </c>
      <c r="C8305" s="68" t="s">
        <v>287</v>
      </c>
      <c r="D8305" s="68" t="s">
        <v>531</v>
      </c>
      <c r="E8305" s="68" t="s">
        <v>360</v>
      </c>
      <c r="F8305" s="68" t="s">
        <v>79</v>
      </c>
      <c r="G8305" s="68" t="s">
        <v>392</v>
      </c>
      <c r="H8305" s="68" t="s">
        <v>638</v>
      </c>
      <c r="I8305" s="65">
        <v>17</v>
      </c>
      <c r="J8305" s="65">
        <v>819</v>
      </c>
      <c r="K8305" s="65" t="s">
        <v>513</v>
      </c>
    </row>
    <row r="8306" spans="1:11" ht="12.75" customHeight="1">
      <c r="A8306" s="68" t="s">
        <v>331</v>
      </c>
      <c r="B8306" s="68" t="s">
        <v>472</v>
      </c>
      <c r="C8306" s="68" t="s">
        <v>287</v>
      </c>
      <c r="D8306" s="68" t="s">
        <v>531</v>
      </c>
      <c r="E8306" s="68" t="s">
        <v>360</v>
      </c>
      <c r="F8306" s="68" t="s">
        <v>75</v>
      </c>
      <c r="G8306" s="68" t="s">
        <v>246</v>
      </c>
      <c r="H8306" s="68" t="s">
        <v>408</v>
      </c>
      <c r="I8306" s="65">
        <v>17858</v>
      </c>
      <c r="J8306" s="65">
        <v>104</v>
      </c>
      <c r="K8306" s="65" t="s">
        <v>361</v>
      </c>
    </row>
    <row r="8307" spans="1:11" ht="12.75" customHeight="1">
      <c r="A8307" s="68" t="s">
        <v>331</v>
      </c>
      <c r="B8307" s="68" t="s">
        <v>472</v>
      </c>
      <c r="C8307" s="68" t="s">
        <v>287</v>
      </c>
      <c r="D8307" s="68" t="s">
        <v>531</v>
      </c>
      <c r="E8307" s="68" t="s">
        <v>360</v>
      </c>
      <c r="F8307" s="68" t="s">
        <v>75</v>
      </c>
      <c r="G8307" s="68" t="s">
        <v>246</v>
      </c>
      <c r="H8307" s="68" t="s">
        <v>404</v>
      </c>
      <c r="I8307" s="65">
        <v>31335</v>
      </c>
      <c r="J8307" s="65">
        <v>104</v>
      </c>
      <c r="K8307" s="65" t="s">
        <v>361</v>
      </c>
    </row>
    <row r="8308" spans="1:11" ht="12.75" customHeight="1">
      <c r="A8308" s="68" t="s">
        <v>331</v>
      </c>
      <c r="B8308" s="68" t="s">
        <v>472</v>
      </c>
      <c r="C8308" s="68" t="s">
        <v>287</v>
      </c>
      <c r="D8308" s="68" t="s">
        <v>531</v>
      </c>
      <c r="E8308" s="68" t="s">
        <v>360</v>
      </c>
      <c r="F8308" s="68" t="s">
        <v>75</v>
      </c>
      <c r="G8308" s="68" t="s">
        <v>246</v>
      </c>
      <c r="H8308" s="68" t="s">
        <v>422</v>
      </c>
      <c r="I8308" s="65">
        <v>21968</v>
      </c>
      <c r="J8308" s="65">
        <v>104</v>
      </c>
      <c r="K8308" s="65" t="s">
        <v>361</v>
      </c>
    </row>
    <row r="8309" spans="1:11" ht="12.75" customHeight="1">
      <c r="A8309" s="68" t="s">
        <v>331</v>
      </c>
      <c r="B8309" s="68" t="s">
        <v>472</v>
      </c>
      <c r="C8309" s="68" t="s">
        <v>287</v>
      </c>
      <c r="D8309" s="68" t="s">
        <v>531</v>
      </c>
      <c r="E8309" s="68" t="s">
        <v>360</v>
      </c>
      <c r="F8309" s="68" t="s">
        <v>75</v>
      </c>
      <c r="G8309" s="68" t="s">
        <v>246</v>
      </c>
      <c r="H8309" s="68" t="s">
        <v>258</v>
      </c>
      <c r="I8309" s="65">
        <v>19282</v>
      </c>
      <c r="J8309" s="65">
        <v>104</v>
      </c>
      <c r="K8309" s="65" t="s">
        <v>361</v>
      </c>
    </row>
    <row r="8310" spans="1:11" ht="12.75" customHeight="1">
      <c r="A8310" s="68" t="s">
        <v>331</v>
      </c>
      <c r="B8310" s="68" t="s">
        <v>472</v>
      </c>
      <c r="C8310" s="68" t="s">
        <v>287</v>
      </c>
      <c r="D8310" s="68" t="s">
        <v>531</v>
      </c>
      <c r="E8310" s="68" t="s">
        <v>360</v>
      </c>
      <c r="F8310" s="68" t="s">
        <v>75</v>
      </c>
      <c r="G8310" s="68" t="s">
        <v>246</v>
      </c>
      <c r="H8310" s="68" t="s">
        <v>362</v>
      </c>
      <c r="I8310" s="65">
        <v>11044</v>
      </c>
      <c r="J8310" s="65">
        <v>104</v>
      </c>
      <c r="K8310" s="65" t="s">
        <v>361</v>
      </c>
    </row>
    <row r="8311" spans="1:11" ht="12.75" customHeight="1">
      <c r="A8311" s="68" t="s">
        <v>331</v>
      </c>
      <c r="B8311" s="68" t="s">
        <v>472</v>
      </c>
      <c r="C8311" s="68" t="s">
        <v>287</v>
      </c>
      <c r="D8311" s="68" t="s">
        <v>531</v>
      </c>
      <c r="E8311" s="68" t="s">
        <v>360</v>
      </c>
      <c r="F8311" s="68" t="s">
        <v>75</v>
      </c>
      <c r="G8311" s="68" t="s">
        <v>246</v>
      </c>
      <c r="H8311" s="68" t="s">
        <v>363</v>
      </c>
      <c r="I8311" s="65">
        <v>7392</v>
      </c>
      <c r="J8311" s="65">
        <v>104</v>
      </c>
      <c r="K8311" s="65" t="s">
        <v>361</v>
      </c>
    </row>
    <row r="8312" spans="1:11" ht="12.75" customHeight="1">
      <c r="A8312" s="68" t="s">
        <v>331</v>
      </c>
      <c r="B8312" s="68" t="s">
        <v>472</v>
      </c>
      <c r="C8312" s="68" t="s">
        <v>287</v>
      </c>
      <c r="D8312" s="68" t="s">
        <v>531</v>
      </c>
      <c r="E8312" s="68" t="s">
        <v>360</v>
      </c>
      <c r="F8312" s="68" t="s">
        <v>75</v>
      </c>
      <c r="G8312" s="68" t="s">
        <v>246</v>
      </c>
      <c r="H8312" s="68" t="s">
        <v>364</v>
      </c>
      <c r="I8312" s="65">
        <v>4526</v>
      </c>
      <c r="J8312" s="65">
        <v>104</v>
      </c>
      <c r="K8312" s="65" t="s">
        <v>361</v>
      </c>
    </row>
    <row r="8313" spans="1:11" ht="12.75" customHeight="1">
      <c r="A8313" s="68" t="s">
        <v>331</v>
      </c>
      <c r="B8313" s="68" t="s">
        <v>472</v>
      </c>
      <c r="C8313" s="68" t="s">
        <v>287</v>
      </c>
      <c r="D8313" s="68" t="s">
        <v>531</v>
      </c>
      <c r="E8313" s="68" t="s">
        <v>360</v>
      </c>
      <c r="F8313" s="68" t="s">
        <v>75</v>
      </c>
      <c r="G8313" s="68" t="s">
        <v>246</v>
      </c>
      <c r="H8313" s="68" t="s">
        <v>451</v>
      </c>
      <c r="I8313" s="65">
        <v>5887</v>
      </c>
      <c r="J8313" s="65">
        <v>104</v>
      </c>
      <c r="K8313" s="65" t="s">
        <v>361</v>
      </c>
    </row>
    <row r="8314" spans="1:11" ht="12.75" customHeight="1">
      <c r="A8314" s="68" t="s">
        <v>331</v>
      </c>
      <c r="B8314" s="68" t="s">
        <v>472</v>
      </c>
      <c r="C8314" s="68" t="s">
        <v>287</v>
      </c>
      <c r="D8314" s="68" t="s">
        <v>531</v>
      </c>
      <c r="E8314" s="68" t="s">
        <v>360</v>
      </c>
      <c r="F8314" s="68" t="s">
        <v>75</v>
      </c>
      <c r="G8314" s="68" t="s">
        <v>246</v>
      </c>
      <c r="H8314" s="68" t="s">
        <v>365</v>
      </c>
      <c r="I8314" s="65">
        <v>5045</v>
      </c>
      <c r="J8314" s="65">
        <v>104</v>
      </c>
      <c r="K8314" s="65" t="s">
        <v>361</v>
      </c>
    </row>
    <row r="8315" spans="1:11" ht="12.75" customHeight="1">
      <c r="A8315" s="68" t="s">
        <v>331</v>
      </c>
      <c r="B8315" s="68" t="s">
        <v>472</v>
      </c>
      <c r="C8315" s="68" t="s">
        <v>287</v>
      </c>
      <c r="D8315" s="68" t="s">
        <v>531</v>
      </c>
      <c r="E8315" s="68" t="s">
        <v>360</v>
      </c>
      <c r="F8315" s="68" t="s">
        <v>75</v>
      </c>
      <c r="G8315" s="68" t="s">
        <v>246</v>
      </c>
      <c r="H8315" s="68" t="s">
        <v>366</v>
      </c>
      <c r="I8315" s="65">
        <v>3603</v>
      </c>
      <c r="J8315" s="65">
        <v>104</v>
      </c>
      <c r="K8315" s="65" t="s">
        <v>361</v>
      </c>
    </row>
    <row r="8316" spans="1:11" ht="12.75" customHeight="1">
      <c r="A8316" s="68" t="s">
        <v>331</v>
      </c>
      <c r="B8316" s="68" t="s">
        <v>472</v>
      </c>
      <c r="C8316" s="68" t="s">
        <v>287</v>
      </c>
      <c r="D8316" s="68" t="s">
        <v>531</v>
      </c>
      <c r="E8316" s="68" t="s">
        <v>360</v>
      </c>
      <c r="F8316" s="68" t="s">
        <v>75</v>
      </c>
      <c r="G8316" s="68" t="s">
        <v>246</v>
      </c>
      <c r="H8316" s="68" t="s">
        <v>367</v>
      </c>
      <c r="I8316" s="65">
        <v>3996</v>
      </c>
      <c r="J8316" s="65">
        <v>104</v>
      </c>
      <c r="K8316" s="65" t="s">
        <v>361</v>
      </c>
    </row>
    <row r="8317" spans="1:11" ht="12.75" customHeight="1">
      <c r="A8317" s="68" t="s">
        <v>331</v>
      </c>
      <c r="B8317" s="68" t="s">
        <v>472</v>
      </c>
      <c r="C8317" s="68" t="s">
        <v>287</v>
      </c>
      <c r="D8317" s="68" t="s">
        <v>531</v>
      </c>
      <c r="E8317" s="68" t="s">
        <v>360</v>
      </c>
      <c r="F8317" s="68" t="s">
        <v>75</v>
      </c>
      <c r="G8317" s="68" t="s">
        <v>246</v>
      </c>
      <c r="H8317" s="68" t="s">
        <v>247</v>
      </c>
      <c r="I8317" s="65">
        <v>5958</v>
      </c>
      <c r="J8317" s="65">
        <v>104</v>
      </c>
      <c r="K8317" s="65" t="s">
        <v>361</v>
      </c>
    </row>
    <row r="8318" spans="1:11" ht="12.75" customHeight="1">
      <c r="A8318" s="68" t="s">
        <v>331</v>
      </c>
      <c r="B8318" s="68" t="s">
        <v>472</v>
      </c>
      <c r="C8318" s="68" t="s">
        <v>287</v>
      </c>
      <c r="D8318" s="68" t="s">
        <v>531</v>
      </c>
      <c r="E8318" s="68" t="s">
        <v>360</v>
      </c>
      <c r="F8318" s="68" t="s">
        <v>75</v>
      </c>
      <c r="G8318" s="68" t="s">
        <v>246</v>
      </c>
      <c r="H8318" s="68" t="s">
        <v>375</v>
      </c>
      <c r="I8318" s="65">
        <v>16837</v>
      </c>
      <c r="J8318" s="65">
        <v>104</v>
      </c>
      <c r="K8318" s="65" t="s">
        <v>361</v>
      </c>
    </row>
    <row r="8319" spans="1:11" ht="12.75" customHeight="1">
      <c r="A8319" s="68" t="s">
        <v>331</v>
      </c>
      <c r="B8319" s="68" t="s">
        <v>472</v>
      </c>
      <c r="C8319" s="68" t="s">
        <v>287</v>
      </c>
      <c r="D8319" s="68" t="s">
        <v>531</v>
      </c>
      <c r="E8319" s="68" t="s">
        <v>360</v>
      </c>
      <c r="F8319" s="68" t="s">
        <v>75</v>
      </c>
      <c r="G8319" s="68" t="s">
        <v>246</v>
      </c>
      <c r="H8319" s="68" t="s">
        <v>368</v>
      </c>
      <c r="I8319" s="65">
        <v>14485</v>
      </c>
      <c r="J8319" s="65">
        <v>104</v>
      </c>
      <c r="K8319" s="65" t="s">
        <v>361</v>
      </c>
    </row>
    <row r="8320" spans="1:11" ht="12.75" customHeight="1">
      <c r="A8320" s="68" t="s">
        <v>331</v>
      </c>
      <c r="B8320" s="68" t="s">
        <v>472</v>
      </c>
      <c r="C8320" s="68" t="s">
        <v>287</v>
      </c>
      <c r="D8320" s="68" t="s">
        <v>531</v>
      </c>
      <c r="E8320" s="68" t="s">
        <v>360</v>
      </c>
      <c r="F8320" s="68" t="s">
        <v>75</v>
      </c>
      <c r="G8320" s="68" t="s">
        <v>246</v>
      </c>
      <c r="H8320" s="68" t="s">
        <v>491</v>
      </c>
      <c r="I8320" s="65">
        <v>18225</v>
      </c>
      <c r="J8320" s="65">
        <v>104</v>
      </c>
      <c r="K8320" s="65" t="s">
        <v>361</v>
      </c>
    </row>
    <row r="8321" spans="1:11" ht="12.75" customHeight="1">
      <c r="A8321" s="68" t="s">
        <v>331</v>
      </c>
      <c r="B8321" s="68" t="s">
        <v>472</v>
      </c>
      <c r="C8321" s="68" t="s">
        <v>287</v>
      </c>
      <c r="D8321" s="68" t="s">
        <v>531</v>
      </c>
      <c r="E8321" s="68" t="s">
        <v>360</v>
      </c>
      <c r="F8321" s="68" t="s">
        <v>75</v>
      </c>
      <c r="G8321" s="68" t="s">
        <v>246</v>
      </c>
      <c r="H8321" s="68" t="s">
        <v>369</v>
      </c>
      <c r="I8321" s="65">
        <v>48436</v>
      </c>
      <c r="J8321" s="65">
        <v>104</v>
      </c>
      <c r="K8321" s="65" t="s">
        <v>361</v>
      </c>
    </row>
    <row r="8322" spans="1:11" ht="12.75" customHeight="1">
      <c r="A8322" s="68" t="s">
        <v>331</v>
      </c>
      <c r="B8322" s="68" t="s">
        <v>472</v>
      </c>
      <c r="C8322" s="68" t="s">
        <v>287</v>
      </c>
      <c r="D8322" s="68" t="s">
        <v>531</v>
      </c>
      <c r="E8322" s="68" t="s">
        <v>360</v>
      </c>
      <c r="F8322" s="68" t="s">
        <v>75</v>
      </c>
      <c r="G8322" s="68" t="s">
        <v>246</v>
      </c>
      <c r="H8322" s="68" t="s">
        <v>638</v>
      </c>
      <c r="I8322" s="65">
        <v>65105</v>
      </c>
      <c r="J8322" s="65">
        <v>104</v>
      </c>
      <c r="K8322" s="65" t="s">
        <v>361</v>
      </c>
    </row>
    <row r="8323" spans="1:11" ht="12.75" customHeight="1">
      <c r="A8323" s="68" t="s">
        <v>331</v>
      </c>
      <c r="B8323" s="68" t="s">
        <v>472</v>
      </c>
      <c r="C8323" s="68" t="s">
        <v>287</v>
      </c>
      <c r="D8323" s="68" t="s">
        <v>531</v>
      </c>
      <c r="E8323" s="68" t="s">
        <v>360</v>
      </c>
      <c r="F8323" s="68" t="s">
        <v>75</v>
      </c>
      <c r="G8323" s="68" t="s">
        <v>246</v>
      </c>
      <c r="H8323" s="68" t="s">
        <v>408</v>
      </c>
      <c r="I8323" s="65">
        <v>131</v>
      </c>
      <c r="J8323" s="65">
        <v>103</v>
      </c>
      <c r="K8323" s="65" t="s">
        <v>370</v>
      </c>
    </row>
    <row r="8324" spans="1:11" ht="12.75" customHeight="1">
      <c r="A8324" s="68" t="s">
        <v>331</v>
      </c>
      <c r="B8324" s="68" t="s">
        <v>472</v>
      </c>
      <c r="C8324" s="68" t="s">
        <v>287</v>
      </c>
      <c r="D8324" s="68" t="s">
        <v>531</v>
      </c>
      <c r="E8324" s="68" t="s">
        <v>360</v>
      </c>
      <c r="F8324" s="68" t="s">
        <v>75</v>
      </c>
      <c r="G8324" s="68" t="s">
        <v>246</v>
      </c>
      <c r="H8324" s="68" t="s">
        <v>404</v>
      </c>
      <c r="I8324" s="65">
        <v>150</v>
      </c>
      <c r="J8324" s="65">
        <v>103</v>
      </c>
      <c r="K8324" s="65" t="s">
        <v>370</v>
      </c>
    </row>
    <row r="8325" spans="1:11" ht="12.75" customHeight="1">
      <c r="A8325" s="68" t="s">
        <v>331</v>
      </c>
      <c r="B8325" s="68" t="s">
        <v>472</v>
      </c>
      <c r="C8325" s="68" t="s">
        <v>287</v>
      </c>
      <c r="D8325" s="68" t="s">
        <v>531</v>
      </c>
      <c r="E8325" s="68" t="s">
        <v>360</v>
      </c>
      <c r="F8325" s="68" t="s">
        <v>75</v>
      </c>
      <c r="G8325" s="68" t="s">
        <v>246</v>
      </c>
      <c r="H8325" s="68" t="s">
        <v>422</v>
      </c>
      <c r="I8325" s="65">
        <v>84</v>
      </c>
      <c r="J8325" s="65">
        <v>103</v>
      </c>
      <c r="K8325" s="65" t="s">
        <v>370</v>
      </c>
    </row>
    <row r="8326" spans="1:11" ht="12.75" customHeight="1">
      <c r="A8326" s="68" t="s">
        <v>331</v>
      </c>
      <c r="B8326" s="68" t="s">
        <v>472</v>
      </c>
      <c r="C8326" s="68" t="s">
        <v>287</v>
      </c>
      <c r="D8326" s="68" t="s">
        <v>531</v>
      </c>
      <c r="E8326" s="68" t="s">
        <v>360</v>
      </c>
      <c r="F8326" s="68" t="s">
        <v>75</v>
      </c>
      <c r="G8326" s="68" t="s">
        <v>246</v>
      </c>
      <c r="H8326" s="68" t="s">
        <v>258</v>
      </c>
      <c r="I8326" s="65">
        <v>109</v>
      </c>
      <c r="J8326" s="65">
        <v>103</v>
      </c>
      <c r="K8326" s="65" t="s">
        <v>370</v>
      </c>
    </row>
    <row r="8327" spans="1:11" ht="12.75" customHeight="1">
      <c r="A8327" s="68" t="s">
        <v>331</v>
      </c>
      <c r="B8327" s="68" t="s">
        <v>472</v>
      </c>
      <c r="C8327" s="68" t="s">
        <v>287</v>
      </c>
      <c r="D8327" s="68" t="s">
        <v>531</v>
      </c>
      <c r="E8327" s="68" t="s">
        <v>360</v>
      </c>
      <c r="F8327" s="68" t="s">
        <v>75</v>
      </c>
      <c r="G8327" s="68" t="s">
        <v>246</v>
      </c>
      <c r="H8327" s="68" t="s">
        <v>362</v>
      </c>
      <c r="I8327" s="65">
        <v>43</v>
      </c>
      <c r="J8327" s="65">
        <v>103</v>
      </c>
      <c r="K8327" s="65" t="s">
        <v>370</v>
      </c>
    </row>
    <row r="8328" spans="1:11" ht="12.75" customHeight="1">
      <c r="A8328" s="68" t="s">
        <v>331</v>
      </c>
      <c r="B8328" s="68" t="s">
        <v>472</v>
      </c>
      <c r="C8328" s="68" t="s">
        <v>287</v>
      </c>
      <c r="D8328" s="68" t="s">
        <v>531</v>
      </c>
      <c r="E8328" s="68" t="s">
        <v>360</v>
      </c>
      <c r="F8328" s="68" t="s">
        <v>75</v>
      </c>
      <c r="G8328" s="68" t="s">
        <v>246</v>
      </c>
      <c r="H8328" s="68" t="s">
        <v>363</v>
      </c>
      <c r="I8328" s="65">
        <v>25</v>
      </c>
      <c r="J8328" s="65">
        <v>103</v>
      </c>
      <c r="K8328" s="65" t="s">
        <v>370</v>
      </c>
    </row>
    <row r="8329" spans="1:11" ht="12.75" customHeight="1">
      <c r="A8329" s="68" t="s">
        <v>331</v>
      </c>
      <c r="B8329" s="68" t="s">
        <v>472</v>
      </c>
      <c r="C8329" s="68" t="s">
        <v>287</v>
      </c>
      <c r="D8329" s="68" t="s">
        <v>531</v>
      </c>
      <c r="E8329" s="68" t="s">
        <v>360</v>
      </c>
      <c r="F8329" s="68" t="s">
        <v>75</v>
      </c>
      <c r="G8329" s="68" t="s">
        <v>246</v>
      </c>
      <c r="H8329" s="68" t="s">
        <v>364</v>
      </c>
      <c r="I8329" s="65">
        <v>23</v>
      </c>
      <c r="J8329" s="65">
        <v>103</v>
      </c>
      <c r="K8329" s="65" t="s">
        <v>370</v>
      </c>
    </row>
    <row r="8330" spans="1:11" ht="12.75" customHeight="1">
      <c r="A8330" s="68" t="s">
        <v>331</v>
      </c>
      <c r="B8330" s="68" t="s">
        <v>472</v>
      </c>
      <c r="C8330" s="68" t="s">
        <v>287</v>
      </c>
      <c r="D8330" s="68" t="s">
        <v>531</v>
      </c>
      <c r="E8330" s="68" t="s">
        <v>360</v>
      </c>
      <c r="F8330" s="68" t="s">
        <v>75</v>
      </c>
      <c r="G8330" s="68" t="s">
        <v>246</v>
      </c>
      <c r="H8330" s="68" t="s">
        <v>451</v>
      </c>
      <c r="I8330" s="65">
        <v>34</v>
      </c>
      <c r="J8330" s="65">
        <v>103</v>
      </c>
      <c r="K8330" s="65" t="s">
        <v>370</v>
      </c>
    </row>
    <row r="8331" spans="1:11" ht="12.75" customHeight="1">
      <c r="A8331" s="68" t="s">
        <v>331</v>
      </c>
      <c r="B8331" s="68" t="s">
        <v>472</v>
      </c>
      <c r="C8331" s="68" t="s">
        <v>287</v>
      </c>
      <c r="D8331" s="68" t="s">
        <v>531</v>
      </c>
      <c r="E8331" s="68" t="s">
        <v>360</v>
      </c>
      <c r="F8331" s="68" t="s">
        <v>75</v>
      </c>
      <c r="G8331" s="68" t="s">
        <v>246</v>
      </c>
      <c r="H8331" s="68" t="s">
        <v>365</v>
      </c>
      <c r="I8331" s="65">
        <v>25</v>
      </c>
      <c r="J8331" s="65">
        <v>103</v>
      </c>
      <c r="K8331" s="65" t="s">
        <v>370</v>
      </c>
    </row>
    <row r="8332" spans="1:11" ht="12.75" customHeight="1">
      <c r="A8332" s="68" t="s">
        <v>331</v>
      </c>
      <c r="B8332" s="68" t="s">
        <v>472</v>
      </c>
      <c r="C8332" s="68" t="s">
        <v>287</v>
      </c>
      <c r="D8332" s="68" t="s">
        <v>531</v>
      </c>
      <c r="E8332" s="68" t="s">
        <v>360</v>
      </c>
      <c r="F8332" s="68" t="s">
        <v>75</v>
      </c>
      <c r="G8332" s="68" t="s">
        <v>246</v>
      </c>
      <c r="H8332" s="68" t="s">
        <v>366</v>
      </c>
      <c r="I8332" s="65">
        <v>18</v>
      </c>
      <c r="J8332" s="65">
        <v>103</v>
      </c>
      <c r="K8332" s="65" t="s">
        <v>370</v>
      </c>
    </row>
    <row r="8333" spans="1:11" ht="12.75" customHeight="1">
      <c r="A8333" s="68" t="s">
        <v>331</v>
      </c>
      <c r="B8333" s="68" t="s">
        <v>472</v>
      </c>
      <c r="C8333" s="68" t="s">
        <v>287</v>
      </c>
      <c r="D8333" s="68" t="s">
        <v>531</v>
      </c>
      <c r="E8333" s="68" t="s">
        <v>360</v>
      </c>
      <c r="F8333" s="68" t="s">
        <v>75</v>
      </c>
      <c r="G8333" s="68" t="s">
        <v>246</v>
      </c>
      <c r="H8333" s="68" t="s">
        <v>367</v>
      </c>
      <c r="I8333" s="65">
        <v>18</v>
      </c>
      <c r="J8333" s="65">
        <v>103</v>
      </c>
      <c r="K8333" s="65" t="s">
        <v>370</v>
      </c>
    </row>
    <row r="8334" spans="1:11" ht="12.75" customHeight="1">
      <c r="A8334" s="68" t="s">
        <v>331</v>
      </c>
      <c r="B8334" s="68" t="s">
        <v>472</v>
      </c>
      <c r="C8334" s="68" t="s">
        <v>287</v>
      </c>
      <c r="D8334" s="68" t="s">
        <v>531</v>
      </c>
      <c r="E8334" s="68" t="s">
        <v>360</v>
      </c>
      <c r="F8334" s="68" t="s">
        <v>75</v>
      </c>
      <c r="G8334" s="68" t="s">
        <v>246</v>
      </c>
      <c r="H8334" s="68" t="s">
        <v>247</v>
      </c>
      <c r="I8334" s="65">
        <v>18</v>
      </c>
      <c r="J8334" s="65">
        <v>103</v>
      </c>
      <c r="K8334" s="65" t="s">
        <v>370</v>
      </c>
    </row>
    <row r="8335" spans="1:11" ht="12.75" customHeight="1">
      <c r="A8335" s="68" t="s">
        <v>331</v>
      </c>
      <c r="B8335" s="68" t="s">
        <v>472</v>
      </c>
      <c r="C8335" s="68" t="s">
        <v>287</v>
      </c>
      <c r="D8335" s="68" t="s">
        <v>531</v>
      </c>
      <c r="E8335" s="68" t="s">
        <v>360</v>
      </c>
      <c r="F8335" s="68" t="s">
        <v>75</v>
      </c>
      <c r="G8335" s="68" t="s">
        <v>246</v>
      </c>
      <c r="H8335" s="68" t="s">
        <v>375</v>
      </c>
      <c r="I8335" s="65">
        <v>27</v>
      </c>
      <c r="J8335" s="65">
        <v>103</v>
      </c>
      <c r="K8335" s="65" t="s">
        <v>370</v>
      </c>
    </row>
    <row r="8336" spans="1:11" ht="12.75" customHeight="1">
      <c r="A8336" s="68" t="s">
        <v>331</v>
      </c>
      <c r="B8336" s="68" t="s">
        <v>472</v>
      </c>
      <c r="C8336" s="68" t="s">
        <v>287</v>
      </c>
      <c r="D8336" s="68" t="s">
        <v>531</v>
      </c>
      <c r="E8336" s="68" t="s">
        <v>360</v>
      </c>
      <c r="F8336" s="68" t="s">
        <v>75</v>
      </c>
      <c r="G8336" s="68" t="s">
        <v>246</v>
      </c>
      <c r="H8336" s="68" t="s">
        <v>368</v>
      </c>
      <c r="I8336" s="65">
        <v>28</v>
      </c>
      <c r="J8336" s="65">
        <v>103</v>
      </c>
      <c r="K8336" s="65" t="s">
        <v>370</v>
      </c>
    </row>
    <row r="8337" spans="1:11" ht="12.75" customHeight="1">
      <c r="A8337" s="68" t="s">
        <v>331</v>
      </c>
      <c r="B8337" s="68" t="s">
        <v>472</v>
      </c>
      <c r="C8337" s="68" t="s">
        <v>287</v>
      </c>
      <c r="D8337" s="68" t="s">
        <v>531</v>
      </c>
      <c r="E8337" s="68" t="s">
        <v>360</v>
      </c>
      <c r="F8337" s="68" t="s">
        <v>75</v>
      </c>
      <c r="G8337" s="68" t="s">
        <v>246</v>
      </c>
      <c r="H8337" s="68" t="s">
        <v>491</v>
      </c>
      <c r="I8337" s="65">
        <v>23</v>
      </c>
      <c r="J8337" s="65">
        <v>103</v>
      </c>
      <c r="K8337" s="65" t="s">
        <v>370</v>
      </c>
    </row>
    <row r="8338" spans="1:11" ht="12.75" customHeight="1">
      <c r="A8338" s="68" t="s">
        <v>331</v>
      </c>
      <c r="B8338" s="68" t="s">
        <v>472</v>
      </c>
      <c r="C8338" s="68" t="s">
        <v>287</v>
      </c>
      <c r="D8338" s="68" t="s">
        <v>531</v>
      </c>
      <c r="E8338" s="68" t="s">
        <v>360</v>
      </c>
      <c r="F8338" s="68" t="s">
        <v>75</v>
      </c>
      <c r="G8338" s="68" t="s">
        <v>246</v>
      </c>
      <c r="H8338" s="68" t="s">
        <v>369</v>
      </c>
      <c r="I8338" s="65">
        <v>19</v>
      </c>
      <c r="J8338" s="65">
        <v>103</v>
      </c>
      <c r="K8338" s="65" t="s">
        <v>370</v>
      </c>
    </row>
    <row r="8339" spans="1:11" ht="12.75" customHeight="1">
      <c r="A8339" s="68" t="s">
        <v>331</v>
      </c>
      <c r="B8339" s="68" t="s">
        <v>472</v>
      </c>
      <c r="C8339" s="68" t="s">
        <v>287</v>
      </c>
      <c r="D8339" s="68" t="s">
        <v>531</v>
      </c>
      <c r="E8339" s="68" t="s">
        <v>360</v>
      </c>
      <c r="F8339" s="68" t="s">
        <v>75</v>
      </c>
      <c r="G8339" s="68" t="s">
        <v>246</v>
      </c>
      <c r="H8339" s="68" t="s">
        <v>638</v>
      </c>
      <c r="I8339" s="65">
        <v>62</v>
      </c>
      <c r="J8339" s="65">
        <v>103</v>
      </c>
      <c r="K8339" s="65" t="s">
        <v>370</v>
      </c>
    </row>
    <row r="8340" spans="1:11" ht="12.75" customHeight="1">
      <c r="A8340" s="68" t="s">
        <v>331</v>
      </c>
      <c r="B8340" s="68" t="s">
        <v>472</v>
      </c>
      <c r="C8340" s="68" t="s">
        <v>287</v>
      </c>
      <c r="D8340" s="68" t="s">
        <v>531</v>
      </c>
      <c r="E8340" s="68" t="s">
        <v>360</v>
      </c>
      <c r="F8340" s="68" t="s">
        <v>75</v>
      </c>
      <c r="G8340" s="68" t="s">
        <v>246</v>
      </c>
      <c r="H8340" s="68" t="s">
        <v>408</v>
      </c>
      <c r="I8340" s="65">
        <v>171</v>
      </c>
      <c r="J8340" s="65">
        <v>212</v>
      </c>
      <c r="K8340" s="65" t="s">
        <v>276</v>
      </c>
    </row>
    <row r="8341" spans="1:11" ht="12.75" customHeight="1">
      <c r="A8341" s="68" t="s">
        <v>331</v>
      </c>
      <c r="B8341" s="68" t="s">
        <v>472</v>
      </c>
      <c r="C8341" s="68" t="s">
        <v>287</v>
      </c>
      <c r="D8341" s="68" t="s">
        <v>531</v>
      </c>
      <c r="E8341" s="68" t="s">
        <v>360</v>
      </c>
      <c r="F8341" s="68" t="s">
        <v>75</v>
      </c>
      <c r="G8341" s="68" t="s">
        <v>246</v>
      </c>
      <c r="H8341" s="68" t="s">
        <v>404</v>
      </c>
      <c r="I8341" s="65">
        <v>183</v>
      </c>
      <c r="J8341" s="65">
        <v>212</v>
      </c>
      <c r="K8341" s="65" t="s">
        <v>276</v>
      </c>
    </row>
    <row r="8342" spans="1:11" ht="12.75" customHeight="1">
      <c r="A8342" s="68" t="s">
        <v>331</v>
      </c>
      <c r="B8342" s="68" t="s">
        <v>472</v>
      </c>
      <c r="C8342" s="68" t="s">
        <v>287</v>
      </c>
      <c r="D8342" s="68" t="s">
        <v>531</v>
      </c>
      <c r="E8342" s="68" t="s">
        <v>360</v>
      </c>
      <c r="F8342" s="68" t="s">
        <v>75</v>
      </c>
      <c r="G8342" s="68" t="s">
        <v>246</v>
      </c>
      <c r="H8342" s="68" t="s">
        <v>422</v>
      </c>
      <c r="I8342" s="65">
        <v>61</v>
      </c>
      <c r="J8342" s="65">
        <v>212</v>
      </c>
      <c r="K8342" s="65" t="s">
        <v>276</v>
      </c>
    </row>
    <row r="8343" spans="1:11" ht="12.75" customHeight="1">
      <c r="A8343" s="68" t="s">
        <v>331</v>
      </c>
      <c r="B8343" s="68" t="s">
        <v>472</v>
      </c>
      <c r="C8343" s="68" t="s">
        <v>287</v>
      </c>
      <c r="D8343" s="68" t="s">
        <v>531</v>
      </c>
      <c r="E8343" s="68" t="s">
        <v>360</v>
      </c>
      <c r="F8343" s="68" t="s">
        <v>75</v>
      </c>
      <c r="G8343" s="68" t="s">
        <v>246</v>
      </c>
      <c r="H8343" s="68" t="s">
        <v>258</v>
      </c>
      <c r="I8343" s="65">
        <v>88</v>
      </c>
      <c r="J8343" s="65">
        <v>212</v>
      </c>
      <c r="K8343" s="65" t="s">
        <v>276</v>
      </c>
    </row>
    <row r="8344" spans="1:11" ht="12.75" customHeight="1">
      <c r="A8344" s="68" t="s">
        <v>331</v>
      </c>
      <c r="B8344" s="68" t="s">
        <v>472</v>
      </c>
      <c r="C8344" s="68" t="s">
        <v>287</v>
      </c>
      <c r="D8344" s="68" t="s">
        <v>531</v>
      </c>
      <c r="E8344" s="68" t="s">
        <v>360</v>
      </c>
      <c r="F8344" s="68" t="s">
        <v>75</v>
      </c>
      <c r="G8344" s="68" t="s">
        <v>246</v>
      </c>
      <c r="H8344" s="68" t="s">
        <v>362</v>
      </c>
      <c r="I8344" s="65">
        <v>34</v>
      </c>
      <c r="J8344" s="65">
        <v>212</v>
      </c>
      <c r="K8344" s="65" t="s">
        <v>276</v>
      </c>
    </row>
    <row r="8345" spans="1:11" ht="12.75" customHeight="1">
      <c r="A8345" s="68" t="s">
        <v>331</v>
      </c>
      <c r="B8345" s="68" t="s">
        <v>472</v>
      </c>
      <c r="C8345" s="68" t="s">
        <v>287</v>
      </c>
      <c r="D8345" s="68" t="s">
        <v>531</v>
      </c>
      <c r="E8345" s="68" t="s">
        <v>360</v>
      </c>
      <c r="F8345" s="68" t="s">
        <v>75</v>
      </c>
      <c r="G8345" s="68" t="s">
        <v>246</v>
      </c>
      <c r="H8345" s="68" t="s">
        <v>363</v>
      </c>
      <c r="I8345" s="65">
        <v>16</v>
      </c>
      <c r="J8345" s="65">
        <v>212</v>
      </c>
      <c r="K8345" s="65" t="s">
        <v>276</v>
      </c>
    </row>
    <row r="8346" spans="1:11" ht="12.75" customHeight="1">
      <c r="A8346" s="68" t="s">
        <v>331</v>
      </c>
      <c r="B8346" s="68" t="s">
        <v>472</v>
      </c>
      <c r="C8346" s="68" t="s">
        <v>287</v>
      </c>
      <c r="D8346" s="68" t="s">
        <v>531</v>
      </c>
      <c r="E8346" s="68" t="s">
        <v>360</v>
      </c>
      <c r="F8346" s="68" t="s">
        <v>75</v>
      </c>
      <c r="G8346" s="68" t="s">
        <v>246</v>
      </c>
      <c r="H8346" s="68" t="s">
        <v>364</v>
      </c>
      <c r="I8346" s="65">
        <v>15</v>
      </c>
      <c r="J8346" s="65">
        <v>212</v>
      </c>
      <c r="K8346" s="65" t="s">
        <v>276</v>
      </c>
    </row>
    <row r="8347" spans="1:11" ht="12.75" customHeight="1">
      <c r="A8347" s="68" t="s">
        <v>331</v>
      </c>
      <c r="B8347" s="68" t="s">
        <v>472</v>
      </c>
      <c r="C8347" s="68" t="s">
        <v>287</v>
      </c>
      <c r="D8347" s="68" t="s">
        <v>531</v>
      </c>
      <c r="E8347" s="68" t="s">
        <v>360</v>
      </c>
      <c r="F8347" s="68" t="s">
        <v>75</v>
      </c>
      <c r="G8347" s="68" t="s">
        <v>246</v>
      </c>
      <c r="H8347" s="68" t="s">
        <v>451</v>
      </c>
      <c r="I8347" s="65">
        <v>29</v>
      </c>
      <c r="J8347" s="65">
        <v>212</v>
      </c>
      <c r="K8347" s="65" t="s">
        <v>276</v>
      </c>
    </row>
    <row r="8348" spans="1:11" ht="12.75" customHeight="1">
      <c r="A8348" s="68" t="s">
        <v>331</v>
      </c>
      <c r="B8348" s="68" t="s">
        <v>472</v>
      </c>
      <c r="C8348" s="68" t="s">
        <v>287</v>
      </c>
      <c r="D8348" s="68" t="s">
        <v>531</v>
      </c>
      <c r="E8348" s="68" t="s">
        <v>360</v>
      </c>
      <c r="F8348" s="68" t="s">
        <v>75</v>
      </c>
      <c r="G8348" s="68" t="s">
        <v>246</v>
      </c>
      <c r="H8348" s="68" t="s">
        <v>365</v>
      </c>
      <c r="I8348" s="65">
        <v>24</v>
      </c>
      <c r="J8348" s="65">
        <v>212</v>
      </c>
      <c r="K8348" s="65" t="s">
        <v>276</v>
      </c>
    </row>
    <row r="8349" spans="1:11" ht="12.75" customHeight="1">
      <c r="A8349" s="68" t="s">
        <v>331</v>
      </c>
      <c r="B8349" s="68" t="s">
        <v>472</v>
      </c>
      <c r="C8349" s="68" t="s">
        <v>287</v>
      </c>
      <c r="D8349" s="68" t="s">
        <v>531</v>
      </c>
      <c r="E8349" s="68" t="s">
        <v>360</v>
      </c>
      <c r="F8349" s="68" t="s">
        <v>75</v>
      </c>
      <c r="G8349" s="68" t="s">
        <v>246</v>
      </c>
      <c r="H8349" s="68" t="s">
        <v>366</v>
      </c>
      <c r="I8349" s="65">
        <v>29</v>
      </c>
      <c r="J8349" s="65">
        <v>212</v>
      </c>
      <c r="K8349" s="65" t="s">
        <v>276</v>
      </c>
    </row>
    <row r="8350" spans="1:11" ht="12.75" customHeight="1">
      <c r="A8350" s="68" t="s">
        <v>331</v>
      </c>
      <c r="B8350" s="68" t="s">
        <v>472</v>
      </c>
      <c r="C8350" s="68" t="s">
        <v>287</v>
      </c>
      <c r="D8350" s="68" t="s">
        <v>531</v>
      </c>
      <c r="E8350" s="68" t="s">
        <v>360</v>
      </c>
      <c r="F8350" s="68" t="s">
        <v>75</v>
      </c>
      <c r="G8350" s="68" t="s">
        <v>246</v>
      </c>
      <c r="H8350" s="68" t="s">
        <v>367</v>
      </c>
      <c r="I8350" s="65">
        <v>32</v>
      </c>
      <c r="J8350" s="65">
        <v>212</v>
      </c>
      <c r="K8350" s="65" t="s">
        <v>276</v>
      </c>
    </row>
    <row r="8351" spans="1:11" ht="12.75" customHeight="1">
      <c r="A8351" s="68" t="s">
        <v>331</v>
      </c>
      <c r="B8351" s="68" t="s">
        <v>472</v>
      </c>
      <c r="C8351" s="68" t="s">
        <v>287</v>
      </c>
      <c r="D8351" s="68" t="s">
        <v>531</v>
      </c>
      <c r="E8351" s="68" t="s">
        <v>360</v>
      </c>
      <c r="F8351" s="68" t="s">
        <v>75</v>
      </c>
      <c r="G8351" s="68" t="s">
        <v>246</v>
      </c>
      <c r="H8351" s="68" t="s">
        <v>247</v>
      </c>
      <c r="I8351" s="65">
        <v>8</v>
      </c>
      <c r="J8351" s="65">
        <v>212</v>
      </c>
      <c r="K8351" s="65" t="s">
        <v>276</v>
      </c>
    </row>
    <row r="8352" spans="1:11" ht="12.75" customHeight="1">
      <c r="A8352" s="68" t="s">
        <v>331</v>
      </c>
      <c r="B8352" s="68" t="s">
        <v>472</v>
      </c>
      <c r="C8352" s="68" t="s">
        <v>287</v>
      </c>
      <c r="D8352" s="68" t="s">
        <v>531</v>
      </c>
      <c r="E8352" s="68" t="s">
        <v>360</v>
      </c>
      <c r="F8352" s="68" t="s">
        <v>75</v>
      </c>
      <c r="G8352" s="68" t="s">
        <v>246</v>
      </c>
      <c r="H8352" s="68" t="s">
        <v>375</v>
      </c>
      <c r="I8352" s="65">
        <v>6</v>
      </c>
      <c r="J8352" s="65">
        <v>212</v>
      </c>
      <c r="K8352" s="65" t="s">
        <v>276</v>
      </c>
    </row>
    <row r="8353" spans="1:11" ht="12.75" customHeight="1">
      <c r="A8353" s="68" t="s">
        <v>331</v>
      </c>
      <c r="B8353" s="68" t="s">
        <v>472</v>
      </c>
      <c r="C8353" s="68" t="s">
        <v>287</v>
      </c>
      <c r="D8353" s="68" t="s">
        <v>531</v>
      </c>
      <c r="E8353" s="68" t="s">
        <v>360</v>
      </c>
      <c r="F8353" s="68" t="s">
        <v>75</v>
      </c>
      <c r="G8353" s="68" t="s">
        <v>246</v>
      </c>
      <c r="H8353" s="68" t="s">
        <v>368</v>
      </c>
      <c r="I8353" s="65">
        <v>15</v>
      </c>
      <c r="J8353" s="65">
        <v>212</v>
      </c>
      <c r="K8353" s="65" t="s">
        <v>276</v>
      </c>
    </row>
    <row r="8354" spans="1:11" ht="12.75" customHeight="1">
      <c r="A8354" s="68" t="s">
        <v>331</v>
      </c>
      <c r="B8354" s="68" t="s">
        <v>472</v>
      </c>
      <c r="C8354" s="68" t="s">
        <v>287</v>
      </c>
      <c r="D8354" s="68" t="s">
        <v>531</v>
      </c>
      <c r="E8354" s="68" t="s">
        <v>360</v>
      </c>
      <c r="F8354" s="68" t="s">
        <v>75</v>
      </c>
      <c r="G8354" s="68" t="s">
        <v>246</v>
      </c>
      <c r="H8354" s="68" t="s">
        <v>491</v>
      </c>
      <c r="I8354" s="65">
        <v>8</v>
      </c>
      <c r="J8354" s="65">
        <v>212</v>
      </c>
      <c r="K8354" s="65" t="s">
        <v>276</v>
      </c>
    </row>
    <row r="8355" spans="1:11" ht="12.75" customHeight="1">
      <c r="A8355" s="68" t="s">
        <v>331</v>
      </c>
      <c r="B8355" s="68" t="s">
        <v>472</v>
      </c>
      <c r="C8355" s="68" t="s">
        <v>287</v>
      </c>
      <c r="D8355" s="68" t="s">
        <v>531</v>
      </c>
      <c r="E8355" s="68" t="s">
        <v>360</v>
      </c>
      <c r="F8355" s="68" t="s">
        <v>75</v>
      </c>
      <c r="G8355" s="68" t="s">
        <v>246</v>
      </c>
      <c r="H8355" s="68" t="s">
        <v>369</v>
      </c>
      <c r="I8355" s="65">
        <v>84</v>
      </c>
      <c r="J8355" s="65">
        <v>212</v>
      </c>
      <c r="K8355" s="65" t="s">
        <v>276</v>
      </c>
    </row>
    <row r="8356" spans="1:11" ht="12.75" customHeight="1">
      <c r="A8356" s="68" t="s">
        <v>331</v>
      </c>
      <c r="B8356" s="68" t="s">
        <v>472</v>
      </c>
      <c r="C8356" s="68" t="s">
        <v>287</v>
      </c>
      <c r="D8356" s="68" t="s">
        <v>531</v>
      </c>
      <c r="E8356" s="68" t="s">
        <v>360</v>
      </c>
      <c r="F8356" s="68" t="s">
        <v>75</v>
      </c>
      <c r="G8356" s="68" t="s">
        <v>246</v>
      </c>
      <c r="H8356" s="68" t="s">
        <v>638</v>
      </c>
      <c r="I8356" s="65">
        <v>99</v>
      </c>
      <c r="J8356" s="65">
        <v>212</v>
      </c>
      <c r="K8356" s="65" t="s">
        <v>276</v>
      </c>
    </row>
    <row r="8357" spans="1:11" ht="12.75" customHeight="1">
      <c r="A8357" s="68" t="s">
        <v>331</v>
      </c>
      <c r="B8357" s="68" t="s">
        <v>472</v>
      </c>
      <c r="C8357" s="68" t="s">
        <v>287</v>
      </c>
      <c r="D8357" s="68" t="s">
        <v>531</v>
      </c>
      <c r="E8357" s="68" t="s">
        <v>360</v>
      </c>
      <c r="F8357" s="68" t="s">
        <v>75</v>
      </c>
      <c r="G8357" s="68" t="s">
        <v>246</v>
      </c>
      <c r="H8357" s="68" t="s">
        <v>408</v>
      </c>
      <c r="I8357" s="65">
        <v>609</v>
      </c>
      <c r="J8357" s="65">
        <v>102</v>
      </c>
      <c r="K8357" s="65" t="s">
        <v>371</v>
      </c>
    </row>
    <row r="8358" spans="1:11" ht="12.75" customHeight="1">
      <c r="A8358" s="68" t="s">
        <v>331</v>
      </c>
      <c r="B8358" s="68" t="s">
        <v>472</v>
      </c>
      <c r="C8358" s="68" t="s">
        <v>287</v>
      </c>
      <c r="D8358" s="68" t="s">
        <v>531</v>
      </c>
      <c r="E8358" s="68" t="s">
        <v>360</v>
      </c>
      <c r="F8358" s="68" t="s">
        <v>75</v>
      </c>
      <c r="G8358" s="68" t="s">
        <v>246</v>
      </c>
      <c r="H8358" s="68" t="s">
        <v>404</v>
      </c>
      <c r="I8358" s="65">
        <v>843</v>
      </c>
      <c r="J8358" s="65">
        <v>102</v>
      </c>
      <c r="K8358" s="65" t="s">
        <v>371</v>
      </c>
    </row>
    <row r="8359" spans="1:11" ht="12.75" customHeight="1">
      <c r="A8359" s="68" t="s">
        <v>331</v>
      </c>
      <c r="B8359" s="68" t="s">
        <v>472</v>
      </c>
      <c r="C8359" s="68" t="s">
        <v>287</v>
      </c>
      <c r="D8359" s="68" t="s">
        <v>531</v>
      </c>
      <c r="E8359" s="68" t="s">
        <v>360</v>
      </c>
      <c r="F8359" s="68" t="s">
        <v>75</v>
      </c>
      <c r="G8359" s="68" t="s">
        <v>246</v>
      </c>
      <c r="H8359" s="68" t="s">
        <v>422</v>
      </c>
      <c r="I8359" s="65">
        <v>586</v>
      </c>
      <c r="J8359" s="65">
        <v>102</v>
      </c>
      <c r="K8359" s="65" t="s">
        <v>371</v>
      </c>
    </row>
    <row r="8360" spans="1:11" ht="12.75" customHeight="1">
      <c r="A8360" s="68" t="s">
        <v>331</v>
      </c>
      <c r="B8360" s="68" t="s">
        <v>472</v>
      </c>
      <c r="C8360" s="68" t="s">
        <v>287</v>
      </c>
      <c r="D8360" s="68" t="s">
        <v>531</v>
      </c>
      <c r="E8360" s="68" t="s">
        <v>360</v>
      </c>
      <c r="F8360" s="68" t="s">
        <v>75</v>
      </c>
      <c r="G8360" s="68" t="s">
        <v>246</v>
      </c>
      <c r="H8360" s="68" t="s">
        <v>258</v>
      </c>
      <c r="I8360" s="65">
        <v>1523</v>
      </c>
      <c r="J8360" s="65">
        <v>102</v>
      </c>
      <c r="K8360" s="65" t="s">
        <v>371</v>
      </c>
    </row>
    <row r="8361" spans="1:11" ht="12.75" customHeight="1">
      <c r="A8361" s="68" t="s">
        <v>331</v>
      </c>
      <c r="B8361" s="68" t="s">
        <v>472</v>
      </c>
      <c r="C8361" s="68" t="s">
        <v>287</v>
      </c>
      <c r="D8361" s="68" t="s">
        <v>531</v>
      </c>
      <c r="E8361" s="68" t="s">
        <v>360</v>
      </c>
      <c r="F8361" s="68" t="s">
        <v>75</v>
      </c>
      <c r="G8361" s="68" t="s">
        <v>246</v>
      </c>
      <c r="H8361" s="68" t="s">
        <v>362</v>
      </c>
      <c r="I8361" s="65">
        <v>1029</v>
      </c>
      <c r="J8361" s="65">
        <v>102</v>
      </c>
      <c r="K8361" s="65" t="s">
        <v>371</v>
      </c>
    </row>
    <row r="8362" spans="1:11" ht="12.75" customHeight="1">
      <c r="A8362" s="68" t="s">
        <v>331</v>
      </c>
      <c r="B8362" s="68" t="s">
        <v>472</v>
      </c>
      <c r="C8362" s="68" t="s">
        <v>287</v>
      </c>
      <c r="D8362" s="68" t="s">
        <v>531</v>
      </c>
      <c r="E8362" s="68" t="s">
        <v>360</v>
      </c>
      <c r="F8362" s="68" t="s">
        <v>75</v>
      </c>
      <c r="G8362" s="68" t="s">
        <v>246</v>
      </c>
      <c r="H8362" s="68" t="s">
        <v>363</v>
      </c>
      <c r="I8362" s="65">
        <v>684</v>
      </c>
      <c r="J8362" s="65">
        <v>102</v>
      </c>
      <c r="K8362" s="65" t="s">
        <v>371</v>
      </c>
    </row>
    <row r="8363" spans="1:11" ht="12.75" customHeight="1">
      <c r="A8363" s="68" t="s">
        <v>331</v>
      </c>
      <c r="B8363" s="68" t="s">
        <v>472</v>
      </c>
      <c r="C8363" s="68" t="s">
        <v>287</v>
      </c>
      <c r="D8363" s="68" t="s">
        <v>531</v>
      </c>
      <c r="E8363" s="68" t="s">
        <v>360</v>
      </c>
      <c r="F8363" s="68" t="s">
        <v>75</v>
      </c>
      <c r="G8363" s="68" t="s">
        <v>246</v>
      </c>
      <c r="H8363" s="68" t="s">
        <v>364</v>
      </c>
      <c r="I8363" s="65">
        <v>838</v>
      </c>
      <c r="J8363" s="65">
        <v>102</v>
      </c>
      <c r="K8363" s="65" t="s">
        <v>371</v>
      </c>
    </row>
    <row r="8364" spans="1:11" ht="12.75" customHeight="1">
      <c r="A8364" s="68" t="s">
        <v>331</v>
      </c>
      <c r="B8364" s="68" t="s">
        <v>472</v>
      </c>
      <c r="C8364" s="68" t="s">
        <v>287</v>
      </c>
      <c r="D8364" s="68" t="s">
        <v>531</v>
      </c>
      <c r="E8364" s="68" t="s">
        <v>360</v>
      </c>
      <c r="F8364" s="68" t="s">
        <v>75</v>
      </c>
      <c r="G8364" s="68" t="s">
        <v>246</v>
      </c>
      <c r="H8364" s="68" t="s">
        <v>451</v>
      </c>
      <c r="I8364" s="65">
        <v>1116</v>
      </c>
      <c r="J8364" s="65">
        <v>102</v>
      </c>
      <c r="K8364" s="65" t="s">
        <v>371</v>
      </c>
    </row>
    <row r="8365" spans="1:11" ht="12.75" customHeight="1">
      <c r="A8365" s="68" t="s">
        <v>331</v>
      </c>
      <c r="B8365" s="68" t="s">
        <v>472</v>
      </c>
      <c r="C8365" s="68" t="s">
        <v>287</v>
      </c>
      <c r="D8365" s="68" t="s">
        <v>531</v>
      </c>
      <c r="E8365" s="68" t="s">
        <v>360</v>
      </c>
      <c r="F8365" s="68" t="s">
        <v>75</v>
      </c>
      <c r="G8365" s="68" t="s">
        <v>246</v>
      </c>
      <c r="H8365" s="68" t="s">
        <v>365</v>
      </c>
      <c r="I8365" s="65">
        <v>999</v>
      </c>
      <c r="J8365" s="65">
        <v>102</v>
      </c>
      <c r="K8365" s="65" t="s">
        <v>371</v>
      </c>
    </row>
    <row r="8366" spans="1:11" ht="12.75" customHeight="1">
      <c r="A8366" s="68" t="s">
        <v>331</v>
      </c>
      <c r="B8366" s="68" t="s">
        <v>472</v>
      </c>
      <c r="C8366" s="68" t="s">
        <v>287</v>
      </c>
      <c r="D8366" s="68" t="s">
        <v>531</v>
      </c>
      <c r="E8366" s="68" t="s">
        <v>360</v>
      </c>
      <c r="F8366" s="68" t="s">
        <v>75</v>
      </c>
      <c r="G8366" s="68" t="s">
        <v>246</v>
      </c>
      <c r="H8366" s="68" t="s">
        <v>366</v>
      </c>
      <c r="I8366" s="65">
        <v>1535</v>
      </c>
      <c r="J8366" s="65">
        <v>102</v>
      </c>
      <c r="K8366" s="65" t="s">
        <v>371</v>
      </c>
    </row>
    <row r="8367" spans="1:11" ht="12.75" customHeight="1">
      <c r="A8367" s="68" t="s">
        <v>331</v>
      </c>
      <c r="B8367" s="68" t="s">
        <v>472</v>
      </c>
      <c r="C8367" s="68" t="s">
        <v>287</v>
      </c>
      <c r="D8367" s="68" t="s">
        <v>531</v>
      </c>
      <c r="E8367" s="68" t="s">
        <v>360</v>
      </c>
      <c r="F8367" s="68" t="s">
        <v>75</v>
      </c>
      <c r="G8367" s="68" t="s">
        <v>246</v>
      </c>
      <c r="H8367" s="68" t="s">
        <v>367</v>
      </c>
      <c r="I8367" s="65">
        <v>1050</v>
      </c>
      <c r="J8367" s="65">
        <v>102</v>
      </c>
      <c r="K8367" s="65" t="s">
        <v>371</v>
      </c>
    </row>
    <row r="8368" spans="1:11" ht="12.75" customHeight="1">
      <c r="A8368" s="68" t="s">
        <v>331</v>
      </c>
      <c r="B8368" s="68" t="s">
        <v>472</v>
      </c>
      <c r="C8368" s="68" t="s">
        <v>287</v>
      </c>
      <c r="D8368" s="68" t="s">
        <v>531</v>
      </c>
      <c r="E8368" s="68" t="s">
        <v>360</v>
      </c>
      <c r="F8368" s="68" t="s">
        <v>75</v>
      </c>
      <c r="G8368" s="68" t="s">
        <v>246</v>
      </c>
      <c r="H8368" s="68" t="s">
        <v>247</v>
      </c>
      <c r="I8368" s="65">
        <v>989</v>
      </c>
      <c r="J8368" s="65">
        <v>102</v>
      </c>
      <c r="K8368" s="65" t="s">
        <v>371</v>
      </c>
    </row>
    <row r="8369" spans="1:11" ht="12.75" customHeight="1">
      <c r="A8369" s="68" t="s">
        <v>331</v>
      </c>
      <c r="B8369" s="68" t="s">
        <v>472</v>
      </c>
      <c r="C8369" s="68" t="s">
        <v>287</v>
      </c>
      <c r="D8369" s="68" t="s">
        <v>531</v>
      </c>
      <c r="E8369" s="68" t="s">
        <v>360</v>
      </c>
      <c r="F8369" s="68" t="s">
        <v>75</v>
      </c>
      <c r="G8369" s="68" t="s">
        <v>246</v>
      </c>
      <c r="H8369" s="68" t="s">
        <v>375</v>
      </c>
      <c r="I8369" s="65">
        <v>1450</v>
      </c>
      <c r="J8369" s="65">
        <v>102</v>
      </c>
      <c r="K8369" s="65" t="s">
        <v>371</v>
      </c>
    </row>
    <row r="8370" spans="1:11" ht="12.75" customHeight="1">
      <c r="A8370" s="68" t="s">
        <v>331</v>
      </c>
      <c r="B8370" s="68" t="s">
        <v>472</v>
      </c>
      <c r="C8370" s="68" t="s">
        <v>287</v>
      </c>
      <c r="D8370" s="68" t="s">
        <v>531</v>
      </c>
      <c r="E8370" s="68" t="s">
        <v>360</v>
      </c>
      <c r="F8370" s="68" t="s">
        <v>75</v>
      </c>
      <c r="G8370" s="68" t="s">
        <v>246</v>
      </c>
      <c r="H8370" s="68" t="s">
        <v>368</v>
      </c>
      <c r="I8370" s="65">
        <v>1594</v>
      </c>
      <c r="J8370" s="65">
        <v>102</v>
      </c>
      <c r="K8370" s="65" t="s">
        <v>371</v>
      </c>
    </row>
    <row r="8371" spans="1:11" ht="12.75" customHeight="1">
      <c r="A8371" s="68" t="s">
        <v>331</v>
      </c>
      <c r="B8371" s="68" t="s">
        <v>472</v>
      </c>
      <c r="C8371" s="68" t="s">
        <v>287</v>
      </c>
      <c r="D8371" s="68" t="s">
        <v>531</v>
      </c>
      <c r="E8371" s="68" t="s">
        <v>360</v>
      </c>
      <c r="F8371" s="68" t="s">
        <v>75</v>
      </c>
      <c r="G8371" s="68" t="s">
        <v>246</v>
      </c>
      <c r="H8371" s="68" t="s">
        <v>491</v>
      </c>
      <c r="I8371" s="65">
        <v>1255</v>
      </c>
      <c r="J8371" s="65">
        <v>102</v>
      </c>
      <c r="K8371" s="65" t="s">
        <v>371</v>
      </c>
    </row>
    <row r="8372" spans="1:11" ht="12.75" customHeight="1">
      <c r="A8372" s="68" t="s">
        <v>331</v>
      </c>
      <c r="B8372" s="68" t="s">
        <v>472</v>
      </c>
      <c r="C8372" s="68" t="s">
        <v>287</v>
      </c>
      <c r="D8372" s="68" t="s">
        <v>531</v>
      </c>
      <c r="E8372" s="68" t="s">
        <v>360</v>
      </c>
      <c r="F8372" s="68" t="s">
        <v>75</v>
      </c>
      <c r="G8372" s="68" t="s">
        <v>246</v>
      </c>
      <c r="H8372" s="68" t="s">
        <v>369</v>
      </c>
      <c r="I8372" s="65">
        <v>3901</v>
      </c>
      <c r="J8372" s="65">
        <v>102</v>
      </c>
      <c r="K8372" s="65" t="s">
        <v>371</v>
      </c>
    </row>
    <row r="8373" spans="1:11" ht="12.75" customHeight="1">
      <c r="A8373" s="68" t="s">
        <v>331</v>
      </c>
      <c r="B8373" s="68" t="s">
        <v>472</v>
      </c>
      <c r="C8373" s="68" t="s">
        <v>287</v>
      </c>
      <c r="D8373" s="68" t="s">
        <v>531</v>
      </c>
      <c r="E8373" s="68" t="s">
        <v>360</v>
      </c>
      <c r="F8373" s="68" t="s">
        <v>75</v>
      </c>
      <c r="G8373" s="68" t="s">
        <v>246</v>
      </c>
      <c r="H8373" s="68" t="s">
        <v>638</v>
      </c>
      <c r="I8373" s="65">
        <v>5271</v>
      </c>
      <c r="J8373" s="65">
        <v>102</v>
      </c>
      <c r="K8373" s="65" t="s">
        <v>371</v>
      </c>
    </row>
    <row r="8374" spans="1:11" ht="12.75" customHeight="1">
      <c r="A8374" s="68" t="s">
        <v>331</v>
      </c>
      <c r="B8374" s="68" t="s">
        <v>472</v>
      </c>
      <c r="C8374" s="68" t="s">
        <v>287</v>
      </c>
      <c r="D8374" s="68" t="s">
        <v>531</v>
      </c>
      <c r="E8374" s="68" t="s">
        <v>360</v>
      </c>
      <c r="F8374" s="68" t="s">
        <v>76</v>
      </c>
      <c r="G8374" s="68" t="s">
        <v>492</v>
      </c>
      <c r="H8374" s="68" t="s">
        <v>362</v>
      </c>
      <c r="I8374" s="65">
        <v>45</v>
      </c>
      <c r="J8374" s="65">
        <v>307</v>
      </c>
      <c r="K8374" s="65" t="s">
        <v>293</v>
      </c>
    </row>
    <row r="8375" spans="1:11" ht="12.75" customHeight="1">
      <c r="A8375" s="68" t="s">
        <v>331</v>
      </c>
      <c r="B8375" s="68" t="s">
        <v>472</v>
      </c>
      <c r="C8375" s="68" t="s">
        <v>287</v>
      </c>
      <c r="D8375" s="68" t="s">
        <v>531</v>
      </c>
      <c r="E8375" s="68" t="s">
        <v>360</v>
      </c>
      <c r="F8375" s="68" t="s">
        <v>76</v>
      </c>
      <c r="G8375" s="68" t="s">
        <v>492</v>
      </c>
      <c r="H8375" s="68" t="s">
        <v>363</v>
      </c>
      <c r="I8375" s="65">
        <v>759</v>
      </c>
      <c r="J8375" s="65">
        <v>307</v>
      </c>
      <c r="K8375" s="65" t="s">
        <v>293</v>
      </c>
    </row>
    <row r="8376" spans="1:11" ht="12.75" customHeight="1">
      <c r="A8376" s="68" t="s">
        <v>331</v>
      </c>
      <c r="B8376" s="68" t="s">
        <v>472</v>
      </c>
      <c r="C8376" s="68" t="s">
        <v>287</v>
      </c>
      <c r="D8376" s="68" t="s">
        <v>531</v>
      </c>
      <c r="E8376" s="68" t="s">
        <v>360</v>
      </c>
      <c r="F8376" s="68" t="s">
        <v>76</v>
      </c>
      <c r="G8376" s="68" t="s">
        <v>492</v>
      </c>
      <c r="H8376" s="68" t="s">
        <v>364</v>
      </c>
      <c r="I8376" s="65">
        <v>110</v>
      </c>
      <c r="J8376" s="65">
        <v>307</v>
      </c>
      <c r="K8376" s="65" t="s">
        <v>293</v>
      </c>
    </row>
    <row r="8377" spans="1:11" ht="12.75" customHeight="1">
      <c r="A8377" s="68" t="s">
        <v>331</v>
      </c>
      <c r="B8377" s="68" t="s">
        <v>472</v>
      </c>
      <c r="C8377" s="68" t="s">
        <v>287</v>
      </c>
      <c r="D8377" s="68" t="s">
        <v>531</v>
      </c>
      <c r="E8377" s="68" t="s">
        <v>360</v>
      </c>
      <c r="F8377" s="68" t="s">
        <v>76</v>
      </c>
      <c r="G8377" s="68" t="s">
        <v>492</v>
      </c>
      <c r="H8377" s="68" t="s">
        <v>451</v>
      </c>
      <c r="I8377" s="65">
        <v>33</v>
      </c>
      <c r="J8377" s="65">
        <v>307</v>
      </c>
      <c r="K8377" s="65" t="s">
        <v>293</v>
      </c>
    </row>
    <row r="8378" spans="1:11" ht="12.75" customHeight="1">
      <c r="A8378" s="68" t="s">
        <v>331</v>
      </c>
      <c r="B8378" s="68" t="s">
        <v>472</v>
      </c>
      <c r="C8378" s="68" t="s">
        <v>287</v>
      </c>
      <c r="D8378" s="68" t="s">
        <v>531</v>
      </c>
      <c r="E8378" s="68" t="s">
        <v>360</v>
      </c>
      <c r="F8378" s="68" t="s">
        <v>76</v>
      </c>
      <c r="G8378" s="68" t="s">
        <v>492</v>
      </c>
      <c r="H8378" s="68" t="s">
        <v>365</v>
      </c>
      <c r="I8378" s="65">
        <v>5</v>
      </c>
      <c r="J8378" s="65">
        <v>307</v>
      </c>
      <c r="K8378" s="65" t="s">
        <v>293</v>
      </c>
    </row>
    <row r="8379" spans="1:11" ht="12.75" customHeight="1">
      <c r="A8379" s="68" t="s">
        <v>331</v>
      </c>
      <c r="B8379" s="68" t="s">
        <v>472</v>
      </c>
      <c r="C8379" s="68" t="s">
        <v>287</v>
      </c>
      <c r="D8379" s="68" t="s">
        <v>531</v>
      </c>
      <c r="E8379" s="68" t="s">
        <v>360</v>
      </c>
      <c r="F8379" s="68" t="s">
        <v>76</v>
      </c>
      <c r="G8379" s="68" t="s">
        <v>492</v>
      </c>
      <c r="H8379" s="68" t="s">
        <v>365</v>
      </c>
      <c r="I8379" s="65">
        <v>4</v>
      </c>
      <c r="J8379" s="65">
        <v>302</v>
      </c>
      <c r="K8379" s="65" t="s">
        <v>338</v>
      </c>
    </row>
    <row r="8380" spans="1:11" ht="12.75" customHeight="1">
      <c r="A8380" s="68" t="s">
        <v>331</v>
      </c>
      <c r="B8380" s="68" t="s">
        <v>472</v>
      </c>
      <c r="C8380" s="68" t="s">
        <v>287</v>
      </c>
      <c r="D8380" s="68" t="s">
        <v>531</v>
      </c>
      <c r="E8380" s="68" t="s">
        <v>360</v>
      </c>
      <c r="F8380" s="68" t="s">
        <v>76</v>
      </c>
      <c r="G8380" s="68" t="s">
        <v>492</v>
      </c>
      <c r="H8380" s="68" t="s">
        <v>451</v>
      </c>
      <c r="I8380" s="65">
        <v>1</v>
      </c>
      <c r="J8380" s="65">
        <v>202</v>
      </c>
      <c r="K8380" s="65" t="s">
        <v>427</v>
      </c>
    </row>
    <row r="8381" spans="1:11" ht="12.75" customHeight="1">
      <c r="A8381" s="68" t="s">
        <v>331</v>
      </c>
      <c r="B8381" s="68" t="s">
        <v>472</v>
      </c>
      <c r="C8381" s="68" t="s">
        <v>287</v>
      </c>
      <c r="D8381" s="68" t="s">
        <v>531</v>
      </c>
      <c r="E8381" s="68" t="s">
        <v>360</v>
      </c>
      <c r="F8381" s="68" t="s">
        <v>76</v>
      </c>
      <c r="G8381" s="68" t="s">
        <v>492</v>
      </c>
      <c r="H8381" s="68" t="s">
        <v>364</v>
      </c>
      <c r="I8381" s="65">
        <v>2</v>
      </c>
      <c r="J8381" s="65">
        <v>211</v>
      </c>
      <c r="K8381" s="65" t="s">
        <v>266</v>
      </c>
    </row>
    <row r="8382" spans="1:11" ht="12.75" customHeight="1">
      <c r="A8382" s="68" t="s">
        <v>331</v>
      </c>
      <c r="B8382" s="68" t="s">
        <v>472</v>
      </c>
      <c r="C8382" s="68" t="s">
        <v>287</v>
      </c>
      <c r="D8382" s="68" t="s">
        <v>531</v>
      </c>
      <c r="E8382" s="68" t="s">
        <v>360</v>
      </c>
      <c r="F8382" s="68" t="s">
        <v>76</v>
      </c>
      <c r="G8382" s="68" t="s">
        <v>492</v>
      </c>
      <c r="H8382" s="68" t="s">
        <v>451</v>
      </c>
      <c r="I8382" s="65">
        <v>1</v>
      </c>
      <c r="J8382" s="65">
        <v>211</v>
      </c>
      <c r="K8382" s="65" t="s">
        <v>266</v>
      </c>
    </row>
    <row r="8383" spans="1:11" ht="12.75" customHeight="1">
      <c r="A8383" s="68" t="s">
        <v>331</v>
      </c>
      <c r="B8383" s="68" t="s">
        <v>472</v>
      </c>
      <c r="C8383" s="68" t="s">
        <v>287</v>
      </c>
      <c r="D8383" s="68" t="s">
        <v>531</v>
      </c>
      <c r="E8383" s="68" t="s">
        <v>360</v>
      </c>
      <c r="F8383" s="68" t="s">
        <v>77</v>
      </c>
      <c r="G8383" s="68" t="s">
        <v>273</v>
      </c>
      <c r="H8383" s="68" t="s">
        <v>638</v>
      </c>
      <c r="I8383" s="65">
        <v>604</v>
      </c>
      <c r="J8383" s="65">
        <v>427</v>
      </c>
      <c r="K8383" s="65" t="s">
        <v>376</v>
      </c>
    </row>
    <row r="8384" spans="1:11" ht="12.75" customHeight="1">
      <c r="A8384" s="68" t="s">
        <v>331</v>
      </c>
      <c r="B8384" s="68" t="s">
        <v>472</v>
      </c>
      <c r="C8384" s="68" t="s">
        <v>287</v>
      </c>
      <c r="D8384" s="68" t="s">
        <v>531</v>
      </c>
      <c r="E8384" s="68" t="s">
        <v>360</v>
      </c>
      <c r="F8384" s="68" t="s">
        <v>77</v>
      </c>
      <c r="G8384" s="68" t="s">
        <v>273</v>
      </c>
      <c r="H8384" s="68" t="s">
        <v>638</v>
      </c>
      <c r="I8384" s="65">
        <v>459</v>
      </c>
      <c r="J8384" s="65">
        <v>410</v>
      </c>
      <c r="K8384" s="65" t="s">
        <v>495</v>
      </c>
    </row>
    <row r="8385" spans="1:11" ht="12.75" customHeight="1">
      <c r="A8385" s="68" t="s">
        <v>331</v>
      </c>
      <c r="B8385" s="68" t="s">
        <v>472</v>
      </c>
      <c r="C8385" s="68" t="s">
        <v>287</v>
      </c>
      <c r="D8385" s="68" t="s">
        <v>531</v>
      </c>
      <c r="E8385" s="68" t="s">
        <v>360</v>
      </c>
      <c r="F8385" s="68" t="s">
        <v>77</v>
      </c>
      <c r="G8385" s="68" t="s">
        <v>273</v>
      </c>
      <c r="H8385" s="68" t="s">
        <v>638</v>
      </c>
      <c r="I8385" s="65">
        <v>758</v>
      </c>
      <c r="J8385" s="65">
        <v>408</v>
      </c>
      <c r="K8385" s="65" t="s">
        <v>496</v>
      </c>
    </row>
    <row r="8386" spans="1:11" ht="12.75" customHeight="1">
      <c r="A8386" s="68" t="s">
        <v>331</v>
      </c>
      <c r="B8386" s="68" t="s">
        <v>472</v>
      </c>
      <c r="C8386" s="68" t="s">
        <v>287</v>
      </c>
      <c r="D8386" s="68" t="s">
        <v>531</v>
      </c>
      <c r="E8386" s="68" t="s">
        <v>360</v>
      </c>
      <c r="F8386" s="68" t="s">
        <v>77</v>
      </c>
      <c r="G8386" s="68" t="s">
        <v>273</v>
      </c>
      <c r="H8386" s="68" t="s">
        <v>638</v>
      </c>
      <c r="I8386" s="65">
        <v>393</v>
      </c>
      <c r="J8386" s="65">
        <v>414</v>
      </c>
      <c r="K8386" s="65" t="s">
        <v>377</v>
      </c>
    </row>
    <row r="8387" spans="1:11" ht="12.75" customHeight="1">
      <c r="A8387" s="68" t="s">
        <v>331</v>
      </c>
      <c r="B8387" s="68" t="s">
        <v>472</v>
      </c>
      <c r="C8387" s="68" t="s">
        <v>287</v>
      </c>
      <c r="D8387" s="68" t="s">
        <v>531</v>
      </c>
      <c r="E8387" s="68" t="s">
        <v>360</v>
      </c>
      <c r="F8387" s="68" t="s">
        <v>77</v>
      </c>
      <c r="G8387" s="68" t="s">
        <v>273</v>
      </c>
      <c r="H8387" s="68" t="s">
        <v>638</v>
      </c>
      <c r="I8387" s="65">
        <v>390</v>
      </c>
      <c r="J8387" s="65">
        <v>424</v>
      </c>
      <c r="K8387" s="65" t="s">
        <v>378</v>
      </c>
    </row>
    <row r="8388" spans="1:11" ht="12.75" customHeight="1">
      <c r="A8388" s="68" t="s">
        <v>331</v>
      </c>
      <c r="B8388" s="68" t="s">
        <v>472</v>
      </c>
      <c r="C8388" s="68" t="s">
        <v>287</v>
      </c>
      <c r="D8388" s="68" t="s">
        <v>531</v>
      </c>
      <c r="E8388" s="68" t="s">
        <v>360</v>
      </c>
      <c r="F8388" s="68" t="s">
        <v>77</v>
      </c>
      <c r="G8388" s="68" t="s">
        <v>273</v>
      </c>
      <c r="H8388" s="68" t="s">
        <v>638</v>
      </c>
      <c r="I8388" s="65">
        <v>106</v>
      </c>
      <c r="J8388" s="65">
        <v>419</v>
      </c>
      <c r="K8388" s="65" t="s">
        <v>262</v>
      </c>
    </row>
    <row r="8389" spans="1:11" ht="12.75" customHeight="1">
      <c r="A8389" s="68" t="s">
        <v>331</v>
      </c>
      <c r="B8389" s="68" t="s">
        <v>472</v>
      </c>
      <c r="C8389" s="68" t="s">
        <v>287</v>
      </c>
      <c r="D8389" s="68" t="s">
        <v>531</v>
      </c>
      <c r="E8389" s="68" t="s">
        <v>360</v>
      </c>
      <c r="F8389" s="68" t="s">
        <v>77</v>
      </c>
      <c r="G8389" s="68" t="s">
        <v>273</v>
      </c>
      <c r="H8389" s="68" t="s">
        <v>638</v>
      </c>
      <c r="I8389" s="65">
        <v>173</v>
      </c>
      <c r="J8389" s="65">
        <v>403</v>
      </c>
      <c r="K8389" s="65" t="s">
        <v>428</v>
      </c>
    </row>
    <row r="8390" spans="1:11" ht="12.75" customHeight="1">
      <c r="A8390" s="68" t="s">
        <v>331</v>
      </c>
      <c r="B8390" s="68" t="s">
        <v>472</v>
      </c>
      <c r="C8390" s="68" t="s">
        <v>287</v>
      </c>
      <c r="D8390" s="68" t="s">
        <v>531</v>
      </c>
      <c r="E8390" s="68" t="s">
        <v>360</v>
      </c>
      <c r="F8390" s="68" t="s">
        <v>77</v>
      </c>
      <c r="G8390" s="68" t="s">
        <v>273</v>
      </c>
      <c r="H8390" s="68" t="s">
        <v>638</v>
      </c>
      <c r="I8390" s="65">
        <v>14</v>
      </c>
      <c r="J8390" s="65">
        <v>418</v>
      </c>
      <c r="K8390" s="65" t="s">
        <v>429</v>
      </c>
    </row>
    <row r="8391" spans="1:11" ht="12.75" customHeight="1">
      <c r="A8391" s="68" t="s">
        <v>331</v>
      </c>
      <c r="B8391" s="68" t="s">
        <v>472</v>
      </c>
      <c r="C8391" s="68" t="s">
        <v>287</v>
      </c>
      <c r="D8391" s="68" t="s">
        <v>531</v>
      </c>
      <c r="E8391" s="68" t="s">
        <v>360</v>
      </c>
      <c r="F8391" s="68" t="s">
        <v>77</v>
      </c>
      <c r="G8391" s="68" t="s">
        <v>273</v>
      </c>
      <c r="H8391" s="68" t="s">
        <v>638</v>
      </c>
      <c r="I8391" s="65">
        <v>76</v>
      </c>
      <c r="J8391" s="65">
        <v>411</v>
      </c>
      <c r="K8391" s="65" t="s">
        <v>498</v>
      </c>
    </row>
    <row r="8392" spans="1:11" ht="12.75" customHeight="1">
      <c r="A8392" s="68" t="s">
        <v>331</v>
      </c>
      <c r="B8392" s="68" t="s">
        <v>472</v>
      </c>
      <c r="C8392" s="68" t="s">
        <v>287</v>
      </c>
      <c r="D8392" s="68" t="s">
        <v>531</v>
      </c>
      <c r="E8392" s="68" t="s">
        <v>360</v>
      </c>
      <c r="F8392" s="68" t="s">
        <v>77</v>
      </c>
      <c r="G8392" s="68" t="s">
        <v>273</v>
      </c>
      <c r="H8392" s="68" t="s">
        <v>638</v>
      </c>
      <c r="I8392" s="65">
        <v>90</v>
      </c>
      <c r="J8392" s="65">
        <v>429</v>
      </c>
      <c r="K8392" s="65" t="s">
        <v>380</v>
      </c>
    </row>
    <row r="8393" spans="1:11" ht="12.75" customHeight="1">
      <c r="A8393" s="68" t="s">
        <v>331</v>
      </c>
      <c r="B8393" s="68" t="s">
        <v>472</v>
      </c>
      <c r="C8393" s="68" t="s">
        <v>287</v>
      </c>
      <c r="D8393" s="68" t="s">
        <v>531</v>
      </c>
      <c r="E8393" s="68" t="s">
        <v>360</v>
      </c>
      <c r="F8393" s="68" t="s">
        <v>77</v>
      </c>
      <c r="G8393" s="68" t="s">
        <v>273</v>
      </c>
      <c r="H8393" s="68" t="s">
        <v>638</v>
      </c>
      <c r="I8393" s="65">
        <v>202</v>
      </c>
      <c r="J8393" s="65">
        <v>423</v>
      </c>
      <c r="K8393" s="65" t="s">
        <v>381</v>
      </c>
    </row>
    <row r="8394" spans="1:11" ht="12.75" customHeight="1">
      <c r="A8394" s="68" t="s">
        <v>331</v>
      </c>
      <c r="B8394" s="68" t="s">
        <v>472</v>
      </c>
      <c r="C8394" s="68" t="s">
        <v>287</v>
      </c>
      <c r="D8394" s="68" t="s">
        <v>531</v>
      </c>
      <c r="E8394" s="68" t="s">
        <v>360</v>
      </c>
      <c r="F8394" s="68" t="s">
        <v>77</v>
      </c>
      <c r="G8394" s="68" t="s">
        <v>273</v>
      </c>
      <c r="H8394" s="68" t="s">
        <v>638</v>
      </c>
      <c r="I8394" s="65">
        <v>18</v>
      </c>
      <c r="J8394" s="65">
        <v>603</v>
      </c>
      <c r="K8394" s="65" t="s">
        <v>263</v>
      </c>
    </row>
    <row r="8395" spans="1:11" ht="12.75" customHeight="1">
      <c r="A8395" s="68" t="s">
        <v>331</v>
      </c>
      <c r="B8395" s="68" t="s">
        <v>472</v>
      </c>
      <c r="C8395" s="68" t="s">
        <v>287</v>
      </c>
      <c r="D8395" s="68" t="s">
        <v>531</v>
      </c>
      <c r="E8395" s="68" t="s">
        <v>360</v>
      </c>
      <c r="F8395" s="68" t="s">
        <v>77</v>
      </c>
      <c r="G8395" s="68" t="s">
        <v>273</v>
      </c>
      <c r="H8395" s="68" t="s">
        <v>638</v>
      </c>
      <c r="I8395" s="65">
        <v>1366</v>
      </c>
      <c r="J8395" s="65">
        <v>417</v>
      </c>
      <c r="K8395" s="65" t="s">
        <v>499</v>
      </c>
    </row>
    <row r="8396" spans="1:11" ht="12.75" customHeight="1">
      <c r="A8396" s="68" t="s">
        <v>331</v>
      </c>
      <c r="B8396" s="68" t="s">
        <v>472</v>
      </c>
      <c r="C8396" s="68" t="s">
        <v>287</v>
      </c>
      <c r="D8396" s="68" t="s">
        <v>531</v>
      </c>
      <c r="E8396" s="68" t="s">
        <v>360</v>
      </c>
      <c r="F8396" s="68" t="s">
        <v>77</v>
      </c>
      <c r="G8396" s="68" t="s">
        <v>273</v>
      </c>
      <c r="H8396" s="68" t="s">
        <v>638</v>
      </c>
      <c r="I8396" s="65">
        <v>686</v>
      </c>
      <c r="J8396" s="65">
        <v>443</v>
      </c>
      <c r="K8396" s="65" t="s">
        <v>232</v>
      </c>
    </row>
    <row r="8397" spans="1:11" ht="12.75" customHeight="1">
      <c r="A8397" s="68" t="s">
        <v>331</v>
      </c>
      <c r="B8397" s="68" t="s">
        <v>472</v>
      </c>
      <c r="C8397" s="68" t="s">
        <v>287</v>
      </c>
      <c r="D8397" s="68" t="s">
        <v>531</v>
      </c>
      <c r="E8397" s="68" t="s">
        <v>360</v>
      </c>
      <c r="F8397" s="68" t="s">
        <v>77</v>
      </c>
      <c r="G8397" s="68" t="s">
        <v>273</v>
      </c>
      <c r="H8397" s="68" t="s">
        <v>638</v>
      </c>
      <c r="I8397" s="65">
        <v>983</v>
      </c>
      <c r="J8397" s="65">
        <v>413</v>
      </c>
      <c r="K8397" s="65" t="s">
        <v>500</v>
      </c>
    </row>
    <row r="8398" spans="1:11" ht="12.75" customHeight="1">
      <c r="A8398" s="68" t="s">
        <v>331</v>
      </c>
      <c r="B8398" s="68" t="s">
        <v>472</v>
      </c>
      <c r="C8398" s="68" t="s">
        <v>287</v>
      </c>
      <c r="D8398" s="68" t="s">
        <v>531</v>
      </c>
      <c r="E8398" s="68" t="s">
        <v>360</v>
      </c>
      <c r="F8398" s="68" t="s">
        <v>77</v>
      </c>
      <c r="G8398" s="68" t="s">
        <v>273</v>
      </c>
      <c r="H8398" s="68" t="s">
        <v>638</v>
      </c>
      <c r="I8398" s="65">
        <v>100</v>
      </c>
      <c r="J8398" s="65">
        <v>431</v>
      </c>
      <c r="K8398" s="65" t="s">
        <v>282</v>
      </c>
    </row>
    <row r="8399" spans="1:11" ht="12.75" customHeight="1">
      <c r="A8399" s="68" t="s">
        <v>331</v>
      </c>
      <c r="B8399" s="68" t="s">
        <v>472</v>
      </c>
      <c r="C8399" s="68" t="s">
        <v>287</v>
      </c>
      <c r="D8399" s="68" t="s">
        <v>531</v>
      </c>
      <c r="E8399" s="68" t="s">
        <v>360</v>
      </c>
      <c r="F8399" s="68" t="s">
        <v>77</v>
      </c>
      <c r="G8399" s="68" t="s">
        <v>273</v>
      </c>
      <c r="H8399" s="68" t="s">
        <v>638</v>
      </c>
      <c r="I8399" s="65">
        <v>234</v>
      </c>
      <c r="J8399" s="65">
        <v>421</v>
      </c>
      <c r="K8399" s="65" t="s">
        <v>382</v>
      </c>
    </row>
    <row r="8400" spans="1:11" ht="12.75" customHeight="1">
      <c r="A8400" s="68" t="s">
        <v>331</v>
      </c>
      <c r="B8400" s="68" t="s">
        <v>472</v>
      </c>
      <c r="C8400" s="68" t="s">
        <v>287</v>
      </c>
      <c r="D8400" s="68" t="s">
        <v>531</v>
      </c>
      <c r="E8400" s="68" t="s">
        <v>360</v>
      </c>
      <c r="F8400" s="68" t="s">
        <v>77</v>
      </c>
      <c r="G8400" s="68" t="s">
        <v>273</v>
      </c>
      <c r="H8400" s="68" t="s">
        <v>638</v>
      </c>
      <c r="I8400" s="65">
        <v>464</v>
      </c>
      <c r="J8400" s="65">
        <v>440</v>
      </c>
      <c r="K8400" s="65" t="s">
        <v>501</v>
      </c>
    </row>
    <row r="8401" spans="1:11" ht="12.75" customHeight="1">
      <c r="A8401" s="68" t="s">
        <v>331</v>
      </c>
      <c r="B8401" s="68" t="s">
        <v>472</v>
      </c>
      <c r="C8401" s="68" t="s">
        <v>287</v>
      </c>
      <c r="D8401" s="68" t="s">
        <v>531</v>
      </c>
      <c r="E8401" s="68" t="s">
        <v>360</v>
      </c>
      <c r="F8401" s="68" t="s">
        <v>77</v>
      </c>
      <c r="G8401" s="68" t="s">
        <v>273</v>
      </c>
      <c r="H8401" s="68" t="s">
        <v>638</v>
      </c>
      <c r="I8401" s="65">
        <v>123</v>
      </c>
      <c r="J8401" s="65">
        <v>467</v>
      </c>
      <c r="K8401" s="65" t="s">
        <v>275</v>
      </c>
    </row>
    <row r="8402" spans="1:11" ht="12.75" customHeight="1">
      <c r="A8402" s="68" t="s">
        <v>331</v>
      </c>
      <c r="B8402" s="68" t="s">
        <v>472</v>
      </c>
      <c r="C8402" s="68" t="s">
        <v>287</v>
      </c>
      <c r="D8402" s="68" t="s">
        <v>531</v>
      </c>
      <c r="E8402" s="68" t="s">
        <v>360</v>
      </c>
      <c r="F8402" s="68" t="s">
        <v>77</v>
      </c>
      <c r="G8402" s="68" t="s">
        <v>273</v>
      </c>
      <c r="H8402" s="68" t="s">
        <v>638</v>
      </c>
      <c r="I8402" s="65">
        <v>4</v>
      </c>
      <c r="J8402" s="65">
        <v>432</v>
      </c>
      <c r="K8402" s="65" t="s">
        <v>424</v>
      </c>
    </row>
    <row r="8403" spans="1:11" ht="12.75" customHeight="1">
      <c r="A8403" s="68" t="s">
        <v>331</v>
      </c>
      <c r="B8403" s="68" t="s">
        <v>472</v>
      </c>
      <c r="C8403" s="68" t="s">
        <v>287</v>
      </c>
      <c r="D8403" s="68" t="s">
        <v>531</v>
      </c>
      <c r="E8403" s="68" t="s">
        <v>360</v>
      </c>
      <c r="F8403" s="68" t="s">
        <v>204</v>
      </c>
      <c r="G8403" s="68" t="s">
        <v>384</v>
      </c>
      <c r="H8403" s="68" t="s">
        <v>638</v>
      </c>
      <c r="I8403" s="65">
        <v>57249</v>
      </c>
      <c r="J8403" s="65">
        <v>707</v>
      </c>
      <c r="K8403" s="65" t="s">
        <v>386</v>
      </c>
    </row>
    <row r="8404" spans="1:11" ht="12.75" customHeight="1">
      <c r="A8404" s="68" t="s">
        <v>331</v>
      </c>
      <c r="B8404" s="68" t="s">
        <v>472</v>
      </c>
      <c r="C8404" s="68" t="s">
        <v>287</v>
      </c>
      <c r="D8404" s="68" t="s">
        <v>531</v>
      </c>
      <c r="E8404" s="68" t="s">
        <v>360</v>
      </c>
      <c r="F8404" s="68" t="s">
        <v>79</v>
      </c>
      <c r="G8404" s="68" t="s">
        <v>392</v>
      </c>
      <c r="H8404" s="68" t="s">
        <v>638</v>
      </c>
      <c r="I8404" s="65">
        <v>4985</v>
      </c>
      <c r="J8404" s="65">
        <v>801</v>
      </c>
      <c r="K8404" s="65" t="s">
        <v>393</v>
      </c>
    </row>
    <row r="8405" spans="1:11" ht="12.75" customHeight="1">
      <c r="A8405" s="68" t="s">
        <v>331</v>
      </c>
      <c r="B8405" s="68" t="s">
        <v>472</v>
      </c>
      <c r="C8405" s="68" t="s">
        <v>287</v>
      </c>
      <c r="D8405" s="68" t="s">
        <v>531</v>
      </c>
      <c r="E8405" s="68" t="s">
        <v>360</v>
      </c>
      <c r="F8405" s="68" t="s">
        <v>79</v>
      </c>
      <c r="G8405" s="68" t="s">
        <v>392</v>
      </c>
      <c r="H8405" s="68" t="s">
        <v>638</v>
      </c>
      <c r="I8405" s="65">
        <v>942</v>
      </c>
      <c r="J8405" s="65">
        <v>809</v>
      </c>
      <c r="K8405" s="65" t="s">
        <v>394</v>
      </c>
    </row>
    <row r="8406" spans="1:11" ht="12.75" customHeight="1">
      <c r="A8406" s="68" t="s">
        <v>331</v>
      </c>
      <c r="B8406" s="68" t="s">
        <v>472</v>
      </c>
      <c r="C8406" s="68" t="s">
        <v>287</v>
      </c>
      <c r="D8406" s="68" t="s">
        <v>531</v>
      </c>
      <c r="E8406" s="68" t="s">
        <v>360</v>
      </c>
      <c r="F8406" s="68" t="s">
        <v>79</v>
      </c>
      <c r="G8406" s="68" t="s">
        <v>392</v>
      </c>
      <c r="H8406" s="68" t="s">
        <v>408</v>
      </c>
      <c r="I8406" s="65">
        <v>27</v>
      </c>
      <c r="J8406" s="65">
        <v>806</v>
      </c>
      <c r="K8406" s="65" t="s">
        <v>264</v>
      </c>
    </row>
    <row r="8407" spans="1:11" ht="12.75" customHeight="1">
      <c r="A8407" s="68" t="s">
        <v>331</v>
      </c>
      <c r="B8407" s="68" t="s">
        <v>472</v>
      </c>
      <c r="C8407" s="68" t="s">
        <v>287</v>
      </c>
      <c r="D8407" s="68" t="s">
        <v>531</v>
      </c>
      <c r="E8407" s="68" t="s">
        <v>360</v>
      </c>
      <c r="F8407" s="68" t="s">
        <v>79</v>
      </c>
      <c r="G8407" s="68" t="s">
        <v>392</v>
      </c>
      <c r="H8407" s="68" t="s">
        <v>404</v>
      </c>
      <c r="I8407" s="65">
        <v>11</v>
      </c>
      <c r="J8407" s="65">
        <v>806</v>
      </c>
      <c r="K8407" s="65" t="s">
        <v>264</v>
      </c>
    </row>
    <row r="8408" spans="1:11" ht="12.75" customHeight="1">
      <c r="A8408" s="68" t="s">
        <v>331</v>
      </c>
      <c r="B8408" s="68" t="s">
        <v>472</v>
      </c>
      <c r="C8408" s="68" t="s">
        <v>287</v>
      </c>
      <c r="D8408" s="68" t="s">
        <v>531</v>
      </c>
      <c r="E8408" s="68" t="s">
        <v>360</v>
      </c>
      <c r="F8408" s="68" t="s">
        <v>79</v>
      </c>
      <c r="G8408" s="68" t="s">
        <v>392</v>
      </c>
      <c r="H8408" s="68" t="s">
        <v>422</v>
      </c>
      <c r="I8408" s="65">
        <v>4</v>
      </c>
      <c r="J8408" s="65">
        <v>806</v>
      </c>
      <c r="K8408" s="65" t="s">
        <v>264</v>
      </c>
    </row>
    <row r="8409" spans="1:11" ht="12.75" customHeight="1">
      <c r="A8409" s="68" t="s">
        <v>331</v>
      </c>
      <c r="B8409" s="68" t="s">
        <v>472</v>
      </c>
      <c r="C8409" s="68" t="s">
        <v>287</v>
      </c>
      <c r="D8409" s="68" t="s">
        <v>531</v>
      </c>
      <c r="E8409" s="68" t="s">
        <v>360</v>
      </c>
      <c r="F8409" s="68" t="s">
        <v>79</v>
      </c>
      <c r="G8409" s="68" t="s">
        <v>392</v>
      </c>
      <c r="H8409" s="68" t="s">
        <v>258</v>
      </c>
      <c r="I8409" s="65">
        <v>13</v>
      </c>
      <c r="J8409" s="65">
        <v>806</v>
      </c>
      <c r="K8409" s="65" t="s">
        <v>264</v>
      </c>
    </row>
    <row r="8410" spans="1:11" ht="12.75" customHeight="1">
      <c r="A8410" s="68" t="s">
        <v>331</v>
      </c>
      <c r="B8410" s="68" t="s">
        <v>472</v>
      </c>
      <c r="C8410" s="68" t="s">
        <v>287</v>
      </c>
      <c r="D8410" s="68" t="s">
        <v>531</v>
      </c>
      <c r="E8410" s="68" t="s">
        <v>360</v>
      </c>
      <c r="F8410" s="68" t="s">
        <v>79</v>
      </c>
      <c r="G8410" s="68" t="s">
        <v>392</v>
      </c>
      <c r="H8410" s="68" t="s">
        <v>362</v>
      </c>
      <c r="I8410" s="65">
        <v>3</v>
      </c>
      <c r="J8410" s="65">
        <v>806</v>
      </c>
      <c r="K8410" s="65" t="s">
        <v>264</v>
      </c>
    </row>
    <row r="8411" spans="1:11" ht="12.75" customHeight="1">
      <c r="A8411" s="68" t="s">
        <v>331</v>
      </c>
      <c r="B8411" s="68" t="s">
        <v>472</v>
      </c>
      <c r="C8411" s="68" t="s">
        <v>287</v>
      </c>
      <c r="D8411" s="68" t="s">
        <v>531</v>
      </c>
      <c r="E8411" s="68" t="s">
        <v>360</v>
      </c>
      <c r="F8411" s="68" t="s">
        <v>79</v>
      </c>
      <c r="G8411" s="68" t="s">
        <v>392</v>
      </c>
      <c r="H8411" s="68" t="s">
        <v>375</v>
      </c>
      <c r="I8411" s="65">
        <v>1</v>
      </c>
      <c r="J8411" s="65">
        <v>806</v>
      </c>
      <c r="K8411" s="65" t="s">
        <v>264</v>
      </c>
    </row>
    <row r="8412" spans="1:11" ht="12.75" customHeight="1">
      <c r="A8412" s="68" t="s">
        <v>331</v>
      </c>
      <c r="B8412" s="68" t="s">
        <v>472</v>
      </c>
      <c r="C8412" s="68" t="s">
        <v>287</v>
      </c>
      <c r="D8412" s="68" t="s">
        <v>531</v>
      </c>
      <c r="E8412" s="68" t="s">
        <v>360</v>
      </c>
      <c r="F8412" s="68" t="s">
        <v>79</v>
      </c>
      <c r="G8412" s="68" t="s">
        <v>392</v>
      </c>
      <c r="H8412" s="68" t="s">
        <v>408</v>
      </c>
      <c r="I8412" s="65">
        <v>4</v>
      </c>
      <c r="J8412" s="65">
        <v>819</v>
      </c>
      <c r="K8412" s="65" t="s">
        <v>513</v>
      </c>
    </row>
    <row r="8413" spans="1:11" ht="12.75" customHeight="1">
      <c r="A8413" s="68" t="s">
        <v>331</v>
      </c>
      <c r="B8413" s="68" t="s">
        <v>472</v>
      </c>
      <c r="C8413" s="68" t="s">
        <v>287</v>
      </c>
      <c r="D8413" s="68" t="s">
        <v>531</v>
      </c>
      <c r="E8413" s="68" t="s">
        <v>360</v>
      </c>
      <c r="F8413" s="68" t="s">
        <v>80</v>
      </c>
      <c r="G8413" s="68" t="s">
        <v>395</v>
      </c>
      <c r="H8413" s="68" t="s">
        <v>369</v>
      </c>
      <c r="I8413" s="65">
        <v>1256</v>
      </c>
      <c r="J8413" s="65">
        <v>618</v>
      </c>
      <c r="K8413" s="65" t="s">
        <v>396</v>
      </c>
    </row>
    <row r="8414" spans="1:11" ht="12.75" customHeight="1">
      <c r="A8414" s="68" t="s">
        <v>331</v>
      </c>
      <c r="B8414" s="68" t="s">
        <v>472</v>
      </c>
      <c r="C8414" s="68" t="s">
        <v>287</v>
      </c>
      <c r="D8414" s="68" t="s">
        <v>531</v>
      </c>
      <c r="E8414" s="68" t="s">
        <v>360</v>
      </c>
      <c r="F8414" s="68" t="s">
        <v>80</v>
      </c>
      <c r="G8414" s="68" t="s">
        <v>395</v>
      </c>
      <c r="H8414" s="68" t="s">
        <v>638</v>
      </c>
      <c r="I8414" s="65">
        <v>3494</v>
      </c>
      <c r="J8414" s="65">
        <v>618</v>
      </c>
      <c r="K8414" s="65" t="s">
        <v>396</v>
      </c>
    </row>
    <row r="8415" spans="1:11" ht="12.75" customHeight="1">
      <c r="A8415" s="68" t="s">
        <v>331</v>
      </c>
      <c r="B8415" s="68" t="s">
        <v>472</v>
      </c>
      <c r="C8415" s="68" t="s">
        <v>287</v>
      </c>
      <c r="D8415" s="68" t="s">
        <v>531</v>
      </c>
      <c r="E8415" s="68" t="s">
        <v>360</v>
      </c>
      <c r="F8415" s="68" t="s">
        <v>80</v>
      </c>
      <c r="G8415" s="68" t="s">
        <v>395</v>
      </c>
      <c r="H8415" s="68" t="s">
        <v>369</v>
      </c>
      <c r="I8415" s="65">
        <v>96</v>
      </c>
      <c r="J8415" s="65">
        <v>620</v>
      </c>
      <c r="K8415" s="65" t="s">
        <v>505</v>
      </c>
    </row>
    <row r="8416" spans="1:11" ht="12.75" customHeight="1">
      <c r="A8416" s="68" t="s">
        <v>331</v>
      </c>
      <c r="B8416" s="68" t="s">
        <v>472</v>
      </c>
      <c r="C8416" s="68" t="s">
        <v>287</v>
      </c>
      <c r="D8416" s="68" t="s">
        <v>531</v>
      </c>
      <c r="E8416" s="68" t="s">
        <v>360</v>
      </c>
      <c r="F8416" s="68" t="s">
        <v>80</v>
      </c>
      <c r="G8416" s="68" t="s">
        <v>395</v>
      </c>
      <c r="H8416" s="68" t="s">
        <v>638</v>
      </c>
      <c r="I8416" s="65">
        <v>233</v>
      </c>
      <c r="J8416" s="65">
        <v>620</v>
      </c>
      <c r="K8416" s="65" t="s">
        <v>505</v>
      </c>
    </row>
    <row r="8417" spans="1:11" ht="12.75" customHeight="1">
      <c r="A8417" s="68" t="s">
        <v>331</v>
      </c>
      <c r="B8417" s="68" t="s">
        <v>472</v>
      </c>
      <c r="C8417" s="68" t="s">
        <v>287</v>
      </c>
      <c r="D8417" s="68" t="s">
        <v>531</v>
      </c>
      <c r="E8417" s="68" t="s">
        <v>360</v>
      </c>
      <c r="F8417" s="68" t="s">
        <v>80</v>
      </c>
      <c r="G8417" s="68" t="s">
        <v>395</v>
      </c>
      <c r="H8417" s="68" t="s">
        <v>369</v>
      </c>
      <c r="I8417" s="65">
        <v>37</v>
      </c>
      <c r="J8417" s="65">
        <v>613</v>
      </c>
      <c r="K8417" s="65" t="s">
        <v>397</v>
      </c>
    </row>
    <row r="8418" spans="1:11" ht="12.75" customHeight="1">
      <c r="A8418" s="68" t="s">
        <v>331</v>
      </c>
      <c r="B8418" s="68" t="s">
        <v>472</v>
      </c>
      <c r="C8418" s="68" t="s">
        <v>287</v>
      </c>
      <c r="D8418" s="68" t="s">
        <v>531</v>
      </c>
      <c r="E8418" s="68" t="s">
        <v>360</v>
      </c>
      <c r="F8418" s="68" t="s">
        <v>80</v>
      </c>
      <c r="G8418" s="68" t="s">
        <v>395</v>
      </c>
      <c r="H8418" s="68" t="s">
        <v>638</v>
      </c>
      <c r="I8418" s="65">
        <v>125</v>
      </c>
      <c r="J8418" s="65">
        <v>613</v>
      </c>
      <c r="K8418" s="65" t="s">
        <v>397</v>
      </c>
    </row>
    <row r="8419" spans="1:11" ht="12.75" customHeight="1">
      <c r="A8419" s="68" t="s">
        <v>331</v>
      </c>
      <c r="B8419" s="68" t="s">
        <v>472</v>
      </c>
      <c r="C8419" s="68" t="s">
        <v>287</v>
      </c>
      <c r="D8419" s="68" t="s">
        <v>531</v>
      </c>
      <c r="E8419" s="68" t="s">
        <v>360</v>
      </c>
      <c r="F8419" s="68" t="s">
        <v>80</v>
      </c>
      <c r="G8419" s="68" t="s">
        <v>395</v>
      </c>
      <c r="H8419" s="68" t="s">
        <v>369</v>
      </c>
      <c r="I8419" s="65">
        <v>163</v>
      </c>
      <c r="J8419" s="65">
        <v>615</v>
      </c>
      <c r="K8419" s="65" t="s">
        <v>398</v>
      </c>
    </row>
    <row r="8420" spans="1:11" ht="12.75" customHeight="1">
      <c r="A8420" s="68" t="s">
        <v>331</v>
      </c>
      <c r="B8420" s="68" t="s">
        <v>472</v>
      </c>
      <c r="C8420" s="68" t="s">
        <v>287</v>
      </c>
      <c r="D8420" s="68" t="s">
        <v>531</v>
      </c>
      <c r="E8420" s="68" t="s">
        <v>360</v>
      </c>
      <c r="F8420" s="68" t="s">
        <v>80</v>
      </c>
      <c r="G8420" s="68" t="s">
        <v>395</v>
      </c>
      <c r="H8420" s="68" t="s">
        <v>638</v>
      </c>
      <c r="I8420" s="65">
        <v>507</v>
      </c>
      <c r="J8420" s="65">
        <v>615</v>
      </c>
      <c r="K8420" s="65" t="s">
        <v>398</v>
      </c>
    </row>
    <row r="8421" spans="1:11" ht="12.75" customHeight="1">
      <c r="A8421" s="68" t="s">
        <v>331</v>
      </c>
      <c r="B8421" s="68" t="s">
        <v>472</v>
      </c>
      <c r="C8421" s="68" t="s">
        <v>287</v>
      </c>
      <c r="D8421" s="68" t="s">
        <v>531</v>
      </c>
      <c r="E8421" s="68" t="s">
        <v>360</v>
      </c>
      <c r="F8421" s="68" t="s">
        <v>80</v>
      </c>
      <c r="G8421" s="68" t="s">
        <v>395</v>
      </c>
      <c r="H8421" s="68" t="s">
        <v>369</v>
      </c>
      <c r="I8421" s="65">
        <v>25</v>
      </c>
      <c r="J8421" s="65">
        <v>611</v>
      </c>
      <c r="K8421" s="65" t="s">
        <v>399</v>
      </c>
    </row>
    <row r="8422" spans="1:11" ht="12.75" customHeight="1">
      <c r="A8422" s="68" t="s">
        <v>331</v>
      </c>
      <c r="B8422" s="68" t="s">
        <v>472</v>
      </c>
      <c r="C8422" s="68" t="s">
        <v>287</v>
      </c>
      <c r="D8422" s="68" t="s">
        <v>531</v>
      </c>
      <c r="E8422" s="68" t="s">
        <v>360</v>
      </c>
      <c r="F8422" s="68" t="s">
        <v>80</v>
      </c>
      <c r="G8422" s="68" t="s">
        <v>395</v>
      </c>
      <c r="H8422" s="68" t="s">
        <v>638</v>
      </c>
      <c r="I8422" s="65">
        <v>99</v>
      </c>
      <c r="J8422" s="65">
        <v>611</v>
      </c>
      <c r="K8422" s="65" t="s">
        <v>399</v>
      </c>
    </row>
    <row r="8423" spans="1:11" ht="12.75" customHeight="1">
      <c r="A8423" s="68" t="s">
        <v>331</v>
      </c>
      <c r="B8423" s="68" t="s">
        <v>472</v>
      </c>
      <c r="C8423" s="68" t="s">
        <v>287</v>
      </c>
      <c r="D8423" s="68" t="s">
        <v>531</v>
      </c>
      <c r="E8423" s="68" t="s">
        <v>360</v>
      </c>
      <c r="F8423" s="68" t="s">
        <v>80</v>
      </c>
      <c r="G8423" s="68" t="s">
        <v>395</v>
      </c>
      <c r="H8423" s="68" t="s">
        <v>369</v>
      </c>
      <c r="I8423" s="65">
        <v>11</v>
      </c>
      <c r="J8423" s="65">
        <v>612</v>
      </c>
      <c r="K8423" s="65" t="s">
        <v>506</v>
      </c>
    </row>
    <row r="8424" spans="1:11" ht="12.75" customHeight="1">
      <c r="A8424" s="68" t="s">
        <v>331</v>
      </c>
      <c r="B8424" s="68" t="s">
        <v>472</v>
      </c>
      <c r="C8424" s="68" t="s">
        <v>287</v>
      </c>
      <c r="D8424" s="68" t="s">
        <v>531</v>
      </c>
      <c r="E8424" s="68" t="s">
        <v>360</v>
      </c>
      <c r="F8424" s="68" t="s">
        <v>80</v>
      </c>
      <c r="G8424" s="68" t="s">
        <v>395</v>
      </c>
      <c r="H8424" s="68" t="s">
        <v>638</v>
      </c>
      <c r="I8424" s="65">
        <v>23</v>
      </c>
      <c r="J8424" s="65">
        <v>612</v>
      </c>
      <c r="K8424" s="65" t="s">
        <v>506</v>
      </c>
    </row>
    <row r="8425" spans="1:11" ht="12.75" customHeight="1">
      <c r="A8425" s="68" t="s">
        <v>331</v>
      </c>
      <c r="B8425" s="68" t="s">
        <v>472</v>
      </c>
      <c r="C8425" s="68" t="s">
        <v>287</v>
      </c>
      <c r="D8425" s="68" t="s">
        <v>531</v>
      </c>
      <c r="E8425" s="68" t="s">
        <v>360</v>
      </c>
      <c r="F8425" s="68" t="s">
        <v>80</v>
      </c>
      <c r="G8425" s="68" t="s">
        <v>395</v>
      </c>
      <c r="H8425" s="68" t="s">
        <v>369</v>
      </c>
      <c r="I8425" s="65">
        <v>52</v>
      </c>
      <c r="J8425" s="65">
        <v>608</v>
      </c>
      <c r="K8425" s="65" t="s">
        <v>507</v>
      </c>
    </row>
    <row r="8426" spans="1:11" ht="12.75" customHeight="1">
      <c r="A8426" s="68" t="s">
        <v>331</v>
      </c>
      <c r="B8426" s="68" t="s">
        <v>472</v>
      </c>
      <c r="C8426" s="68" t="s">
        <v>287</v>
      </c>
      <c r="D8426" s="68" t="s">
        <v>531</v>
      </c>
      <c r="E8426" s="68" t="s">
        <v>360</v>
      </c>
      <c r="F8426" s="68" t="s">
        <v>80</v>
      </c>
      <c r="G8426" s="68" t="s">
        <v>395</v>
      </c>
      <c r="H8426" s="68" t="s">
        <v>638</v>
      </c>
      <c r="I8426" s="65">
        <v>103</v>
      </c>
      <c r="J8426" s="65">
        <v>608</v>
      </c>
      <c r="K8426" s="65" t="s">
        <v>507</v>
      </c>
    </row>
    <row r="8427" spans="1:11" ht="12.75" customHeight="1">
      <c r="A8427" s="68" t="s">
        <v>331</v>
      </c>
      <c r="B8427" s="68" t="s">
        <v>472</v>
      </c>
      <c r="C8427" s="68" t="s">
        <v>287</v>
      </c>
      <c r="D8427" s="68" t="s">
        <v>531</v>
      </c>
      <c r="E8427" s="68" t="s">
        <v>360</v>
      </c>
      <c r="F8427" s="68" t="s">
        <v>80</v>
      </c>
      <c r="G8427" s="68" t="s">
        <v>395</v>
      </c>
      <c r="H8427" s="68" t="s">
        <v>638</v>
      </c>
      <c r="I8427" s="65">
        <v>53</v>
      </c>
      <c r="J8427" s="65">
        <v>609</v>
      </c>
      <c r="K8427" s="65" t="s">
        <v>252</v>
      </c>
    </row>
    <row r="8428" spans="1:11" ht="12.75" customHeight="1">
      <c r="A8428" s="68" t="s">
        <v>331</v>
      </c>
      <c r="B8428" s="68" t="s">
        <v>472</v>
      </c>
      <c r="C8428" s="68" t="s">
        <v>287</v>
      </c>
      <c r="D8428" s="68" t="s">
        <v>531</v>
      </c>
      <c r="E8428" s="68" t="s">
        <v>360</v>
      </c>
      <c r="F8428" s="68" t="s">
        <v>80</v>
      </c>
      <c r="G8428" s="68" t="s">
        <v>395</v>
      </c>
      <c r="H8428" s="68" t="s">
        <v>638</v>
      </c>
      <c r="I8428" s="65">
        <v>195</v>
      </c>
      <c r="J8428" s="65">
        <v>448</v>
      </c>
      <c r="K8428" s="65" t="s">
        <v>400</v>
      </c>
    </row>
    <row r="8429" spans="1:11" ht="12.75" customHeight="1">
      <c r="A8429" s="68" t="s">
        <v>331</v>
      </c>
      <c r="B8429" s="68" t="s">
        <v>472</v>
      </c>
      <c r="C8429" s="68" t="s">
        <v>287</v>
      </c>
      <c r="D8429" s="68" t="s">
        <v>531</v>
      </c>
      <c r="E8429" s="68" t="s">
        <v>360</v>
      </c>
      <c r="F8429" s="68" t="s">
        <v>80</v>
      </c>
      <c r="G8429" s="68" t="s">
        <v>395</v>
      </c>
      <c r="H8429" s="68" t="s">
        <v>638</v>
      </c>
      <c r="I8429" s="65">
        <v>548</v>
      </c>
      <c r="J8429" s="65">
        <v>607</v>
      </c>
      <c r="K8429" s="65" t="s">
        <v>401</v>
      </c>
    </row>
    <row r="8430" spans="1:11" ht="12.75" customHeight="1">
      <c r="A8430" s="68" t="s">
        <v>480</v>
      </c>
      <c r="B8430" s="68" t="s">
        <v>473</v>
      </c>
      <c r="C8430" s="68" t="s">
        <v>287</v>
      </c>
      <c r="D8430" s="68" t="s">
        <v>531</v>
      </c>
      <c r="E8430" s="68" t="s">
        <v>360</v>
      </c>
      <c r="F8430" s="68" t="s">
        <v>75</v>
      </c>
      <c r="G8430" s="68" t="s">
        <v>246</v>
      </c>
      <c r="H8430" s="68" t="s">
        <v>367</v>
      </c>
      <c r="I8430" s="65">
        <v>1484</v>
      </c>
      <c r="J8430" s="65">
        <v>104</v>
      </c>
      <c r="K8430" s="65" t="s">
        <v>361</v>
      </c>
    </row>
    <row r="8431" spans="1:11" ht="12.75" customHeight="1">
      <c r="A8431" s="68" t="s">
        <v>480</v>
      </c>
      <c r="B8431" s="68" t="s">
        <v>473</v>
      </c>
      <c r="C8431" s="68" t="s">
        <v>287</v>
      </c>
      <c r="D8431" s="68" t="s">
        <v>531</v>
      </c>
      <c r="E8431" s="68" t="s">
        <v>360</v>
      </c>
      <c r="F8431" s="68" t="s">
        <v>75</v>
      </c>
      <c r="G8431" s="68" t="s">
        <v>246</v>
      </c>
      <c r="H8431" s="68" t="s">
        <v>247</v>
      </c>
      <c r="I8431" s="65">
        <v>44846</v>
      </c>
      <c r="J8431" s="65">
        <v>104</v>
      </c>
      <c r="K8431" s="65" t="s">
        <v>361</v>
      </c>
    </row>
    <row r="8432" spans="1:11" ht="12.75" customHeight="1">
      <c r="A8432" s="68" t="s">
        <v>480</v>
      </c>
      <c r="B8432" s="68" t="s">
        <v>473</v>
      </c>
      <c r="C8432" s="68" t="s">
        <v>287</v>
      </c>
      <c r="D8432" s="68" t="s">
        <v>531</v>
      </c>
      <c r="E8432" s="68" t="s">
        <v>360</v>
      </c>
      <c r="F8432" s="68" t="s">
        <v>75</v>
      </c>
      <c r="G8432" s="68" t="s">
        <v>246</v>
      </c>
      <c r="H8432" s="68" t="s">
        <v>375</v>
      </c>
      <c r="I8432" s="65">
        <v>50334</v>
      </c>
      <c r="J8432" s="65">
        <v>104</v>
      </c>
      <c r="K8432" s="65" t="s">
        <v>361</v>
      </c>
    </row>
    <row r="8433" spans="1:11" ht="12.75" customHeight="1">
      <c r="A8433" s="68" t="s">
        <v>480</v>
      </c>
      <c r="B8433" s="68" t="s">
        <v>473</v>
      </c>
      <c r="C8433" s="68" t="s">
        <v>287</v>
      </c>
      <c r="D8433" s="68" t="s">
        <v>531</v>
      </c>
      <c r="E8433" s="68" t="s">
        <v>360</v>
      </c>
      <c r="F8433" s="68" t="s">
        <v>75</v>
      </c>
      <c r="G8433" s="68" t="s">
        <v>246</v>
      </c>
      <c r="H8433" s="68" t="s">
        <v>368</v>
      </c>
      <c r="I8433" s="65">
        <v>47939</v>
      </c>
      <c r="J8433" s="65">
        <v>104</v>
      </c>
      <c r="K8433" s="65" t="s">
        <v>361</v>
      </c>
    </row>
    <row r="8434" spans="1:11" ht="12.75" customHeight="1">
      <c r="A8434" s="68" t="s">
        <v>480</v>
      </c>
      <c r="B8434" s="68" t="s">
        <v>473</v>
      </c>
      <c r="C8434" s="68" t="s">
        <v>287</v>
      </c>
      <c r="D8434" s="68" t="s">
        <v>531</v>
      </c>
      <c r="E8434" s="68" t="s">
        <v>360</v>
      </c>
      <c r="F8434" s="68" t="s">
        <v>75</v>
      </c>
      <c r="G8434" s="68" t="s">
        <v>246</v>
      </c>
      <c r="H8434" s="68" t="s">
        <v>491</v>
      </c>
      <c r="I8434" s="65">
        <v>92197</v>
      </c>
      <c r="J8434" s="65">
        <v>104</v>
      </c>
      <c r="K8434" s="65" t="s">
        <v>361</v>
      </c>
    </row>
    <row r="8435" spans="1:11" ht="12.75" customHeight="1">
      <c r="A8435" s="68" t="s">
        <v>480</v>
      </c>
      <c r="B8435" s="68" t="s">
        <v>473</v>
      </c>
      <c r="C8435" s="68" t="s">
        <v>287</v>
      </c>
      <c r="D8435" s="68" t="s">
        <v>531</v>
      </c>
      <c r="E8435" s="68" t="s">
        <v>360</v>
      </c>
      <c r="F8435" s="68" t="s">
        <v>75</v>
      </c>
      <c r="G8435" s="68" t="s">
        <v>246</v>
      </c>
      <c r="H8435" s="68" t="s">
        <v>369</v>
      </c>
      <c r="I8435" s="65">
        <v>115697</v>
      </c>
      <c r="J8435" s="65">
        <v>104</v>
      </c>
      <c r="K8435" s="65" t="s">
        <v>361</v>
      </c>
    </row>
    <row r="8436" spans="1:11" ht="12.75" customHeight="1">
      <c r="A8436" s="68" t="s">
        <v>480</v>
      </c>
      <c r="B8436" s="68" t="s">
        <v>473</v>
      </c>
      <c r="C8436" s="68" t="s">
        <v>287</v>
      </c>
      <c r="D8436" s="68" t="s">
        <v>531</v>
      </c>
      <c r="E8436" s="68" t="s">
        <v>360</v>
      </c>
      <c r="F8436" s="68" t="s">
        <v>75</v>
      </c>
      <c r="G8436" s="68" t="s">
        <v>246</v>
      </c>
      <c r="H8436" s="68" t="s">
        <v>638</v>
      </c>
      <c r="I8436" s="65">
        <v>120668</v>
      </c>
      <c r="J8436" s="65">
        <v>104</v>
      </c>
      <c r="K8436" s="65" t="s">
        <v>361</v>
      </c>
    </row>
    <row r="8437" spans="1:11" ht="12.75" customHeight="1">
      <c r="A8437" s="68" t="s">
        <v>480</v>
      </c>
      <c r="B8437" s="68" t="s">
        <v>473</v>
      </c>
      <c r="C8437" s="68" t="s">
        <v>287</v>
      </c>
      <c r="D8437" s="68" t="s">
        <v>531</v>
      </c>
      <c r="E8437" s="68" t="s">
        <v>360</v>
      </c>
      <c r="F8437" s="68" t="s">
        <v>75</v>
      </c>
      <c r="G8437" s="68" t="s">
        <v>246</v>
      </c>
      <c r="H8437" s="68" t="s">
        <v>367</v>
      </c>
      <c r="I8437" s="65">
        <v>23</v>
      </c>
      <c r="J8437" s="65">
        <v>103</v>
      </c>
      <c r="K8437" s="65" t="s">
        <v>370</v>
      </c>
    </row>
    <row r="8438" spans="1:11" ht="12.75" customHeight="1">
      <c r="A8438" s="68" t="s">
        <v>480</v>
      </c>
      <c r="B8438" s="68" t="s">
        <v>473</v>
      </c>
      <c r="C8438" s="68" t="s">
        <v>287</v>
      </c>
      <c r="D8438" s="68" t="s">
        <v>531</v>
      </c>
      <c r="E8438" s="68" t="s">
        <v>360</v>
      </c>
      <c r="F8438" s="68" t="s">
        <v>75</v>
      </c>
      <c r="G8438" s="68" t="s">
        <v>246</v>
      </c>
      <c r="H8438" s="68" t="s">
        <v>247</v>
      </c>
      <c r="I8438" s="65">
        <v>253</v>
      </c>
      <c r="J8438" s="65">
        <v>103</v>
      </c>
      <c r="K8438" s="65" t="s">
        <v>370</v>
      </c>
    </row>
    <row r="8439" spans="1:11" ht="12.75" customHeight="1">
      <c r="A8439" s="68" t="s">
        <v>480</v>
      </c>
      <c r="B8439" s="68" t="s">
        <v>473</v>
      </c>
      <c r="C8439" s="68" t="s">
        <v>287</v>
      </c>
      <c r="D8439" s="68" t="s">
        <v>531</v>
      </c>
      <c r="E8439" s="68" t="s">
        <v>360</v>
      </c>
      <c r="F8439" s="68" t="s">
        <v>75</v>
      </c>
      <c r="G8439" s="68" t="s">
        <v>246</v>
      </c>
      <c r="H8439" s="68" t="s">
        <v>375</v>
      </c>
      <c r="I8439" s="65">
        <v>225</v>
      </c>
      <c r="J8439" s="65">
        <v>103</v>
      </c>
      <c r="K8439" s="65" t="s">
        <v>370</v>
      </c>
    </row>
    <row r="8440" spans="1:11" ht="12.75" customHeight="1">
      <c r="A8440" s="68" t="s">
        <v>480</v>
      </c>
      <c r="B8440" s="68" t="s">
        <v>473</v>
      </c>
      <c r="C8440" s="68" t="s">
        <v>287</v>
      </c>
      <c r="D8440" s="68" t="s">
        <v>531</v>
      </c>
      <c r="E8440" s="68" t="s">
        <v>360</v>
      </c>
      <c r="F8440" s="68" t="s">
        <v>75</v>
      </c>
      <c r="G8440" s="68" t="s">
        <v>246</v>
      </c>
      <c r="H8440" s="68" t="s">
        <v>368</v>
      </c>
      <c r="I8440" s="65">
        <v>185</v>
      </c>
      <c r="J8440" s="65">
        <v>103</v>
      </c>
      <c r="K8440" s="65" t="s">
        <v>370</v>
      </c>
    </row>
    <row r="8441" spans="1:11" ht="12.75" customHeight="1">
      <c r="A8441" s="68" t="s">
        <v>480</v>
      </c>
      <c r="B8441" s="68" t="s">
        <v>473</v>
      </c>
      <c r="C8441" s="68" t="s">
        <v>287</v>
      </c>
      <c r="D8441" s="68" t="s">
        <v>531</v>
      </c>
      <c r="E8441" s="68" t="s">
        <v>360</v>
      </c>
      <c r="F8441" s="68" t="s">
        <v>75</v>
      </c>
      <c r="G8441" s="68" t="s">
        <v>246</v>
      </c>
      <c r="H8441" s="68" t="s">
        <v>491</v>
      </c>
      <c r="I8441" s="65">
        <v>328</v>
      </c>
      <c r="J8441" s="65">
        <v>103</v>
      </c>
      <c r="K8441" s="65" t="s">
        <v>370</v>
      </c>
    </row>
    <row r="8442" spans="1:11" ht="12.75" customHeight="1">
      <c r="A8442" s="68" t="s">
        <v>480</v>
      </c>
      <c r="B8442" s="68" t="s">
        <v>473</v>
      </c>
      <c r="C8442" s="68" t="s">
        <v>287</v>
      </c>
      <c r="D8442" s="68" t="s">
        <v>531</v>
      </c>
      <c r="E8442" s="68" t="s">
        <v>360</v>
      </c>
      <c r="F8442" s="68" t="s">
        <v>75</v>
      </c>
      <c r="G8442" s="68" t="s">
        <v>246</v>
      </c>
      <c r="H8442" s="68" t="s">
        <v>369</v>
      </c>
      <c r="I8442" s="65">
        <v>277</v>
      </c>
      <c r="J8442" s="65">
        <v>103</v>
      </c>
      <c r="K8442" s="65" t="s">
        <v>370</v>
      </c>
    </row>
    <row r="8443" spans="1:11" ht="12.75" customHeight="1">
      <c r="A8443" s="68" t="s">
        <v>480</v>
      </c>
      <c r="B8443" s="68" t="s">
        <v>473</v>
      </c>
      <c r="C8443" s="68" t="s">
        <v>287</v>
      </c>
      <c r="D8443" s="68" t="s">
        <v>531</v>
      </c>
      <c r="E8443" s="68" t="s">
        <v>360</v>
      </c>
      <c r="F8443" s="68" t="s">
        <v>75</v>
      </c>
      <c r="G8443" s="68" t="s">
        <v>246</v>
      </c>
      <c r="H8443" s="68" t="s">
        <v>638</v>
      </c>
      <c r="I8443" s="65">
        <v>315</v>
      </c>
      <c r="J8443" s="65">
        <v>103</v>
      </c>
      <c r="K8443" s="65" t="s">
        <v>370</v>
      </c>
    </row>
    <row r="8444" spans="1:11" ht="12.75" customHeight="1">
      <c r="A8444" s="68" t="s">
        <v>480</v>
      </c>
      <c r="B8444" s="68" t="s">
        <v>473</v>
      </c>
      <c r="C8444" s="68" t="s">
        <v>287</v>
      </c>
      <c r="D8444" s="68" t="s">
        <v>531</v>
      </c>
      <c r="E8444" s="68" t="s">
        <v>360</v>
      </c>
      <c r="F8444" s="68" t="s">
        <v>75</v>
      </c>
      <c r="G8444" s="68" t="s">
        <v>246</v>
      </c>
      <c r="H8444" s="68" t="s">
        <v>247</v>
      </c>
      <c r="I8444" s="65">
        <v>119</v>
      </c>
      <c r="J8444" s="65">
        <v>212</v>
      </c>
      <c r="K8444" s="65" t="s">
        <v>276</v>
      </c>
    </row>
    <row r="8445" spans="1:11" ht="12.75" customHeight="1">
      <c r="A8445" s="68" t="s">
        <v>480</v>
      </c>
      <c r="B8445" s="68" t="s">
        <v>473</v>
      </c>
      <c r="C8445" s="68" t="s">
        <v>287</v>
      </c>
      <c r="D8445" s="68" t="s">
        <v>531</v>
      </c>
      <c r="E8445" s="68" t="s">
        <v>360</v>
      </c>
      <c r="F8445" s="68" t="s">
        <v>75</v>
      </c>
      <c r="G8445" s="68" t="s">
        <v>246</v>
      </c>
      <c r="H8445" s="68" t="s">
        <v>375</v>
      </c>
      <c r="I8445" s="65">
        <v>81</v>
      </c>
      <c r="J8445" s="65">
        <v>212</v>
      </c>
      <c r="K8445" s="65" t="s">
        <v>276</v>
      </c>
    </row>
    <row r="8446" spans="1:11" ht="12.75" customHeight="1">
      <c r="A8446" s="68" t="s">
        <v>480</v>
      </c>
      <c r="B8446" s="68" t="s">
        <v>473</v>
      </c>
      <c r="C8446" s="68" t="s">
        <v>287</v>
      </c>
      <c r="D8446" s="68" t="s">
        <v>531</v>
      </c>
      <c r="E8446" s="68" t="s">
        <v>360</v>
      </c>
      <c r="F8446" s="68" t="s">
        <v>75</v>
      </c>
      <c r="G8446" s="68" t="s">
        <v>246</v>
      </c>
      <c r="H8446" s="68" t="s">
        <v>368</v>
      </c>
      <c r="I8446" s="65">
        <v>39</v>
      </c>
      <c r="J8446" s="65">
        <v>212</v>
      </c>
      <c r="K8446" s="65" t="s">
        <v>276</v>
      </c>
    </row>
    <row r="8447" spans="1:11" ht="12.75" customHeight="1">
      <c r="A8447" s="68" t="s">
        <v>480</v>
      </c>
      <c r="B8447" s="68" t="s">
        <v>473</v>
      </c>
      <c r="C8447" s="68" t="s">
        <v>287</v>
      </c>
      <c r="D8447" s="68" t="s">
        <v>531</v>
      </c>
      <c r="E8447" s="68" t="s">
        <v>360</v>
      </c>
      <c r="F8447" s="68" t="s">
        <v>75</v>
      </c>
      <c r="G8447" s="68" t="s">
        <v>246</v>
      </c>
      <c r="H8447" s="68" t="s">
        <v>491</v>
      </c>
      <c r="I8447" s="65">
        <v>265</v>
      </c>
      <c r="J8447" s="65">
        <v>212</v>
      </c>
      <c r="K8447" s="65" t="s">
        <v>276</v>
      </c>
    </row>
    <row r="8448" spans="1:11" ht="12.75" customHeight="1">
      <c r="A8448" s="68" t="s">
        <v>480</v>
      </c>
      <c r="B8448" s="68" t="s">
        <v>473</v>
      </c>
      <c r="C8448" s="68" t="s">
        <v>287</v>
      </c>
      <c r="D8448" s="68" t="s">
        <v>531</v>
      </c>
      <c r="E8448" s="68" t="s">
        <v>360</v>
      </c>
      <c r="F8448" s="68" t="s">
        <v>75</v>
      </c>
      <c r="G8448" s="68" t="s">
        <v>246</v>
      </c>
      <c r="H8448" s="68" t="s">
        <v>369</v>
      </c>
      <c r="I8448" s="65">
        <v>580</v>
      </c>
      <c r="J8448" s="65">
        <v>212</v>
      </c>
      <c r="K8448" s="65" t="s">
        <v>276</v>
      </c>
    </row>
    <row r="8449" spans="1:11" ht="12.75" customHeight="1">
      <c r="A8449" s="68" t="s">
        <v>480</v>
      </c>
      <c r="B8449" s="68" t="s">
        <v>473</v>
      </c>
      <c r="C8449" s="68" t="s">
        <v>287</v>
      </c>
      <c r="D8449" s="68" t="s">
        <v>531</v>
      </c>
      <c r="E8449" s="68" t="s">
        <v>360</v>
      </c>
      <c r="F8449" s="68" t="s">
        <v>75</v>
      </c>
      <c r="G8449" s="68" t="s">
        <v>246</v>
      </c>
      <c r="H8449" s="68" t="s">
        <v>638</v>
      </c>
      <c r="I8449" s="65">
        <v>1055</v>
      </c>
      <c r="J8449" s="65">
        <v>212</v>
      </c>
      <c r="K8449" s="65" t="s">
        <v>276</v>
      </c>
    </row>
    <row r="8450" spans="1:11" ht="12.75" customHeight="1">
      <c r="A8450" s="68" t="s">
        <v>480</v>
      </c>
      <c r="B8450" s="68" t="s">
        <v>473</v>
      </c>
      <c r="C8450" s="68" t="s">
        <v>287</v>
      </c>
      <c r="D8450" s="68" t="s">
        <v>531</v>
      </c>
      <c r="E8450" s="68" t="s">
        <v>360</v>
      </c>
      <c r="F8450" s="68" t="s">
        <v>75</v>
      </c>
      <c r="G8450" s="68" t="s">
        <v>246</v>
      </c>
      <c r="H8450" s="68" t="s">
        <v>367</v>
      </c>
      <c r="I8450" s="65">
        <v>292</v>
      </c>
      <c r="J8450" s="65">
        <v>102</v>
      </c>
      <c r="K8450" s="65" t="s">
        <v>371</v>
      </c>
    </row>
    <row r="8451" spans="1:11" ht="12.75" customHeight="1">
      <c r="A8451" s="68" t="s">
        <v>480</v>
      </c>
      <c r="B8451" s="68" t="s">
        <v>473</v>
      </c>
      <c r="C8451" s="68" t="s">
        <v>287</v>
      </c>
      <c r="D8451" s="68" t="s">
        <v>531</v>
      </c>
      <c r="E8451" s="68" t="s">
        <v>360</v>
      </c>
      <c r="F8451" s="68" t="s">
        <v>75</v>
      </c>
      <c r="G8451" s="68" t="s">
        <v>246</v>
      </c>
      <c r="H8451" s="68" t="s">
        <v>247</v>
      </c>
      <c r="I8451" s="65">
        <v>5816</v>
      </c>
      <c r="J8451" s="65">
        <v>102</v>
      </c>
      <c r="K8451" s="65" t="s">
        <v>371</v>
      </c>
    </row>
    <row r="8452" spans="1:11" ht="12.75" customHeight="1">
      <c r="A8452" s="68" t="s">
        <v>480</v>
      </c>
      <c r="B8452" s="68" t="s">
        <v>473</v>
      </c>
      <c r="C8452" s="68" t="s">
        <v>287</v>
      </c>
      <c r="D8452" s="68" t="s">
        <v>531</v>
      </c>
      <c r="E8452" s="68" t="s">
        <v>360</v>
      </c>
      <c r="F8452" s="68" t="s">
        <v>75</v>
      </c>
      <c r="G8452" s="68" t="s">
        <v>246</v>
      </c>
      <c r="H8452" s="68" t="s">
        <v>375</v>
      </c>
      <c r="I8452" s="65">
        <v>6663</v>
      </c>
      <c r="J8452" s="65">
        <v>102</v>
      </c>
      <c r="K8452" s="65" t="s">
        <v>371</v>
      </c>
    </row>
    <row r="8453" spans="1:11" ht="12.75" customHeight="1">
      <c r="A8453" s="68" t="s">
        <v>480</v>
      </c>
      <c r="B8453" s="68" t="s">
        <v>473</v>
      </c>
      <c r="C8453" s="68" t="s">
        <v>287</v>
      </c>
      <c r="D8453" s="68" t="s">
        <v>531</v>
      </c>
      <c r="E8453" s="68" t="s">
        <v>360</v>
      </c>
      <c r="F8453" s="68" t="s">
        <v>75</v>
      </c>
      <c r="G8453" s="68" t="s">
        <v>246</v>
      </c>
      <c r="H8453" s="68" t="s">
        <v>368</v>
      </c>
      <c r="I8453" s="65">
        <v>7829</v>
      </c>
      <c r="J8453" s="65">
        <v>102</v>
      </c>
      <c r="K8453" s="65" t="s">
        <v>371</v>
      </c>
    </row>
    <row r="8454" spans="1:11" ht="12.75" customHeight="1">
      <c r="A8454" s="68" t="s">
        <v>480</v>
      </c>
      <c r="B8454" s="68" t="s">
        <v>473</v>
      </c>
      <c r="C8454" s="68" t="s">
        <v>287</v>
      </c>
      <c r="D8454" s="68" t="s">
        <v>531</v>
      </c>
      <c r="E8454" s="68" t="s">
        <v>360</v>
      </c>
      <c r="F8454" s="68" t="s">
        <v>75</v>
      </c>
      <c r="G8454" s="68" t="s">
        <v>246</v>
      </c>
      <c r="H8454" s="68" t="s">
        <v>491</v>
      </c>
      <c r="I8454" s="65">
        <v>14246</v>
      </c>
      <c r="J8454" s="65">
        <v>102</v>
      </c>
      <c r="K8454" s="65" t="s">
        <v>371</v>
      </c>
    </row>
    <row r="8455" spans="1:11" ht="12.75" customHeight="1">
      <c r="A8455" s="68" t="s">
        <v>480</v>
      </c>
      <c r="B8455" s="68" t="s">
        <v>473</v>
      </c>
      <c r="C8455" s="68" t="s">
        <v>287</v>
      </c>
      <c r="D8455" s="68" t="s">
        <v>531</v>
      </c>
      <c r="E8455" s="68" t="s">
        <v>360</v>
      </c>
      <c r="F8455" s="68" t="s">
        <v>75</v>
      </c>
      <c r="G8455" s="68" t="s">
        <v>246</v>
      </c>
      <c r="H8455" s="68" t="s">
        <v>369</v>
      </c>
      <c r="I8455" s="65">
        <v>13783</v>
      </c>
      <c r="J8455" s="65">
        <v>102</v>
      </c>
      <c r="K8455" s="65" t="s">
        <v>371</v>
      </c>
    </row>
    <row r="8456" spans="1:11" ht="12.75" customHeight="1">
      <c r="A8456" s="68" t="s">
        <v>480</v>
      </c>
      <c r="B8456" s="68" t="s">
        <v>473</v>
      </c>
      <c r="C8456" s="68" t="s">
        <v>287</v>
      </c>
      <c r="D8456" s="68" t="s">
        <v>531</v>
      </c>
      <c r="E8456" s="68" t="s">
        <v>360</v>
      </c>
      <c r="F8456" s="68" t="s">
        <v>75</v>
      </c>
      <c r="G8456" s="68" t="s">
        <v>246</v>
      </c>
      <c r="H8456" s="68" t="s">
        <v>638</v>
      </c>
      <c r="I8456" s="65">
        <v>13841</v>
      </c>
      <c r="J8456" s="65">
        <v>102</v>
      </c>
      <c r="K8456" s="65" t="s">
        <v>371</v>
      </c>
    </row>
    <row r="8457" spans="1:11" ht="12.75" customHeight="1">
      <c r="A8457" s="68" t="s">
        <v>480</v>
      </c>
      <c r="B8457" s="68" t="s">
        <v>473</v>
      </c>
      <c r="C8457" s="68" t="s">
        <v>287</v>
      </c>
      <c r="D8457" s="68" t="s">
        <v>531</v>
      </c>
      <c r="E8457" s="68" t="s">
        <v>360</v>
      </c>
      <c r="F8457" s="68" t="s">
        <v>75</v>
      </c>
      <c r="G8457" s="68" t="s">
        <v>246</v>
      </c>
      <c r="H8457" s="68" t="s">
        <v>491</v>
      </c>
      <c r="I8457" s="65">
        <v>3069</v>
      </c>
      <c r="J8457" s="65">
        <v>209</v>
      </c>
      <c r="K8457" s="65" t="s">
        <v>289</v>
      </c>
    </row>
    <row r="8458" spans="1:11" ht="12.75" customHeight="1">
      <c r="A8458" s="68" t="s">
        <v>480</v>
      </c>
      <c r="B8458" s="68" t="s">
        <v>473</v>
      </c>
      <c r="C8458" s="68" t="s">
        <v>287</v>
      </c>
      <c r="D8458" s="68" t="s">
        <v>531</v>
      </c>
      <c r="E8458" s="68" t="s">
        <v>360</v>
      </c>
      <c r="F8458" s="68" t="s">
        <v>75</v>
      </c>
      <c r="G8458" s="68" t="s">
        <v>246</v>
      </c>
      <c r="H8458" s="68" t="s">
        <v>369</v>
      </c>
      <c r="I8458" s="65">
        <v>1938</v>
      </c>
      <c r="J8458" s="65">
        <v>209</v>
      </c>
      <c r="K8458" s="65" t="s">
        <v>289</v>
      </c>
    </row>
    <row r="8459" spans="1:11" ht="12.75" customHeight="1">
      <c r="A8459" s="68" t="s">
        <v>480</v>
      </c>
      <c r="B8459" s="68" t="s">
        <v>473</v>
      </c>
      <c r="C8459" s="68" t="s">
        <v>287</v>
      </c>
      <c r="D8459" s="68" t="s">
        <v>531</v>
      </c>
      <c r="E8459" s="68" t="s">
        <v>360</v>
      </c>
      <c r="F8459" s="68" t="s">
        <v>75</v>
      </c>
      <c r="G8459" s="68" t="s">
        <v>246</v>
      </c>
      <c r="H8459" s="68" t="s">
        <v>638</v>
      </c>
      <c r="I8459" s="65">
        <v>3413</v>
      </c>
      <c r="J8459" s="65">
        <v>209</v>
      </c>
      <c r="K8459" s="65" t="s">
        <v>289</v>
      </c>
    </row>
    <row r="8460" spans="1:11" ht="12.75" customHeight="1">
      <c r="A8460" s="68" t="s">
        <v>480</v>
      </c>
      <c r="B8460" s="68" t="s">
        <v>473</v>
      </c>
      <c r="C8460" s="68" t="s">
        <v>287</v>
      </c>
      <c r="D8460" s="68" t="s">
        <v>531</v>
      </c>
      <c r="E8460" s="68" t="s">
        <v>360</v>
      </c>
      <c r="F8460" s="68" t="s">
        <v>76</v>
      </c>
      <c r="G8460" s="68" t="s">
        <v>492</v>
      </c>
      <c r="H8460" s="68" t="s">
        <v>491</v>
      </c>
      <c r="I8460" s="65">
        <v>1176</v>
      </c>
      <c r="J8460" s="65">
        <v>301</v>
      </c>
      <c r="K8460" s="65" t="s">
        <v>372</v>
      </c>
    </row>
    <row r="8461" spans="1:11" ht="12.75" customHeight="1">
      <c r="A8461" s="68" t="s">
        <v>480</v>
      </c>
      <c r="B8461" s="68" t="s">
        <v>473</v>
      </c>
      <c r="C8461" s="68" t="s">
        <v>287</v>
      </c>
      <c r="D8461" s="68" t="s">
        <v>531</v>
      </c>
      <c r="E8461" s="68" t="s">
        <v>360</v>
      </c>
      <c r="F8461" s="68" t="s">
        <v>76</v>
      </c>
      <c r="G8461" s="68" t="s">
        <v>492</v>
      </c>
      <c r="H8461" s="68" t="s">
        <v>369</v>
      </c>
      <c r="I8461" s="65">
        <v>632</v>
      </c>
      <c r="J8461" s="65">
        <v>301</v>
      </c>
      <c r="K8461" s="65" t="s">
        <v>372</v>
      </c>
    </row>
    <row r="8462" spans="1:11" ht="12.75" customHeight="1">
      <c r="A8462" s="68" t="s">
        <v>480</v>
      </c>
      <c r="B8462" s="68" t="s">
        <v>473</v>
      </c>
      <c r="C8462" s="68" t="s">
        <v>287</v>
      </c>
      <c r="D8462" s="68" t="s">
        <v>531</v>
      </c>
      <c r="E8462" s="68" t="s">
        <v>360</v>
      </c>
      <c r="F8462" s="68" t="s">
        <v>76</v>
      </c>
      <c r="G8462" s="68" t="s">
        <v>492</v>
      </c>
      <c r="H8462" s="68" t="s">
        <v>638</v>
      </c>
      <c r="I8462" s="65">
        <v>737</v>
      </c>
      <c r="J8462" s="65">
        <v>301</v>
      </c>
      <c r="K8462" s="65" t="s">
        <v>372</v>
      </c>
    </row>
    <row r="8463" spans="1:11" ht="12.75" customHeight="1">
      <c r="A8463" s="68" t="s">
        <v>480</v>
      </c>
      <c r="B8463" s="68" t="s">
        <v>473</v>
      </c>
      <c r="C8463" s="68" t="s">
        <v>287</v>
      </c>
      <c r="D8463" s="68" t="s">
        <v>531</v>
      </c>
      <c r="E8463" s="68" t="s">
        <v>360</v>
      </c>
      <c r="F8463" s="68" t="s">
        <v>76</v>
      </c>
      <c r="G8463" s="68" t="s">
        <v>492</v>
      </c>
      <c r="H8463" s="68" t="s">
        <v>491</v>
      </c>
      <c r="I8463" s="65">
        <v>187</v>
      </c>
      <c r="J8463" s="65">
        <v>314</v>
      </c>
      <c r="K8463" s="65" t="s">
        <v>265</v>
      </c>
    </row>
    <row r="8464" spans="1:11" ht="12.75" customHeight="1">
      <c r="A8464" s="68" t="s">
        <v>480</v>
      </c>
      <c r="B8464" s="68" t="s">
        <v>473</v>
      </c>
      <c r="C8464" s="68" t="s">
        <v>287</v>
      </c>
      <c r="D8464" s="68" t="s">
        <v>531</v>
      </c>
      <c r="E8464" s="68" t="s">
        <v>360</v>
      </c>
      <c r="F8464" s="68" t="s">
        <v>76</v>
      </c>
      <c r="G8464" s="68" t="s">
        <v>492</v>
      </c>
      <c r="H8464" s="68" t="s">
        <v>369</v>
      </c>
      <c r="I8464" s="65">
        <v>203</v>
      </c>
      <c r="J8464" s="65">
        <v>314</v>
      </c>
      <c r="K8464" s="65" t="s">
        <v>265</v>
      </c>
    </row>
    <row r="8465" spans="1:11" ht="12.75" customHeight="1">
      <c r="A8465" s="68" t="s">
        <v>480</v>
      </c>
      <c r="B8465" s="68" t="s">
        <v>473</v>
      </c>
      <c r="C8465" s="68" t="s">
        <v>287</v>
      </c>
      <c r="D8465" s="68" t="s">
        <v>531</v>
      </c>
      <c r="E8465" s="68" t="s">
        <v>360</v>
      </c>
      <c r="F8465" s="68" t="s">
        <v>76</v>
      </c>
      <c r="G8465" s="68" t="s">
        <v>492</v>
      </c>
      <c r="H8465" s="68" t="s">
        <v>638</v>
      </c>
      <c r="I8465" s="65">
        <v>269</v>
      </c>
      <c r="J8465" s="65">
        <v>314</v>
      </c>
      <c r="K8465" s="65" t="s">
        <v>265</v>
      </c>
    </row>
    <row r="8466" spans="1:11" ht="12.75" customHeight="1">
      <c r="A8466" s="68" t="s">
        <v>480</v>
      </c>
      <c r="B8466" s="68" t="s">
        <v>473</v>
      </c>
      <c r="C8466" s="68" t="s">
        <v>287</v>
      </c>
      <c r="D8466" s="68" t="s">
        <v>531</v>
      </c>
      <c r="E8466" s="68" t="s">
        <v>360</v>
      </c>
      <c r="F8466" s="68" t="s">
        <v>76</v>
      </c>
      <c r="G8466" s="68" t="s">
        <v>492</v>
      </c>
      <c r="H8466" s="68" t="s">
        <v>491</v>
      </c>
      <c r="I8466" s="65">
        <v>271</v>
      </c>
      <c r="J8466" s="65">
        <v>305</v>
      </c>
      <c r="K8466" s="65" t="s">
        <v>373</v>
      </c>
    </row>
    <row r="8467" spans="1:11" ht="12.75" customHeight="1">
      <c r="A8467" s="68" t="s">
        <v>480</v>
      </c>
      <c r="B8467" s="68" t="s">
        <v>473</v>
      </c>
      <c r="C8467" s="68" t="s">
        <v>287</v>
      </c>
      <c r="D8467" s="68" t="s">
        <v>531</v>
      </c>
      <c r="E8467" s="68" t="s">
        <v>360</v>
      </c>
      <c r="F8467" s="68" t="s">
        <v>76</v>
      </c>
      <c r="G8467" s="68" t="s">
        <v>492</v>
      </c>
      <c r="H8467" s="68" t="s">
        <v>369</v>
      </c>
      <c r="I8467" s="65">
        <v>228</v>
      </c>
      <c r="J8467" s="65">
        <v>305</v>
      </c>
      <c r="K8467" s="65" t="s">
        <v>373</v>
      </c>
    </row>
    <row r="8468" spans="1:11" ht="12.75" customHeight="1">
      <c r="A8468" s="68" t="s">
        <v>480</v>
      </c>
      <c r="B8468" s="68" t="s">
        <v>473</v>
      </c>
      <c r="C8468" s="68" t="s">
        <v>287</v>
      </c>
      <c r="D8468" s="68" t="s">
        <v>531</v>
      </c>
      <c r="E8468" s="68" t="s">
        <v>360</v>
      </c>
      <c r="F8468" s="68" t="s">
        <v>76</v>
      </c>
      <c r="G8468" s="68" t="s">
        <v>492</v>
      </c>
      <c r="H8468" s="68" t="s">
        <v>638</v>
      </c>
      <c r="I8468" s="65">
        <v>389</v>
      </c>
      <c r="J8468" s="65">
        <v>305</v>
      </c>
      <c r="K8468" s="65" t="s">
        <v>373</v>
      </c>
    </row>
    <row r="8469" spans="1:11" ht="12.75" customHeight="1">
      <c r="A8469" s="68" t="s">
        <v>480</v>
      </c>
      <c r="B8469" s="68" t="s">
        <v>473</v>
      </c>
      <c r="C8469" s="68" t="s">
        <v>287</v>
      </c>
      <c r="D8469" s="68" t="s">
        <v>531</v>
      </c>
      <c r="E8469" s="68" t="s">
        <v>360</v>
      </c>
      <c r="F8469" s="68" t="s">
        <v>76</v>
      </c>
      <c r="G8469" s="68" t="s">
        <v>492</v>
      </c>
      <c r="H8469" s="68" t="s">
        <v>491</v>
      </c>
      <c r="I8469" s="65">
        <v>3669</v>
      </c>
      <c r="J8469" s="65">
        <v>303</v>
      </c>
      <c r="K8469" s="65" t="s">
        <v>374</v>
      </c>
    </row>
    <row r="8470" spans="1:11" ht="12.75" customHeight="1">
      <c r="A8470" s="68" t="s">
        <v>480</v>
      </c>
      <c r="B8470" s="68" t="s">
        <v>473</v>
      </c>
      <c r="C8470" s="68" t="s">
        <v>287</v>
      </c>
      <c r="D8470" s="68" t="s">
        <v>531</v>
      </c>
      <c r="E8470" s="68" t="s">
        <v>360</v>
      </c>
      <c r="F8470" s="68" t="s">
        <v>76</v>
      </c>
      <c r="G8470" s="68" t="s">
        <v>492</v>
      </c>
      <c r="H8470" s="68" t="s">
        <v>369</v>
      </c>
      <c r="I8470" s="65">
        <v>2796</v>
      </c>
      <c r="J8470" s="65">
        <v>303</v>
      </c>
      <c r="K8470" s="65" t="s">
        <v>374</v>
      </c>
    </row>
    <row r="8471" spans="1:11" ht="12.75" customHeight="1">
      <c r="A8471" s="68" t="s">
        <v>480</v>
      </c>
      <c r="B8471" s="68" t="s">
        <v>473</v>
      </c>
      <c r="C8471" s="68" t="s">
        <v>287</v>
      </c>
      <c r="D8471" s="68" t="s">
        <v>531</v>
      </c>
      <c r="E8471" s="68" t="s">
        <v>360</v>
      </c>
      <c r="F8471" s="68" t="s">
        <v>76</v>
      </c>
      <c r="G8471" s="68" t="s">
        <v>492</v>
      </c>
      <c r="H8471" s="68" t="s">
        <v>638</v>
      </c>
      <c r="I8471" s="65">
        <v>726</v>
      </c>
      <c r="J8471" s="65">
        <v>303</v>
      </c>
      <c r="K8471" s="65" t="s">
        <v>374</v>
      </c>
    </row>
    <row r="8472" spans="1:11" ht="12.75" customHeight="1">
      <c r="A8472" s="68" t="s">
        <v>480</v>
      </c>
      <c r="B8472" s="68" t="s">
        <v>473</v>
      </c>
      <c r="C8472" s="68" t="s">
        <v>287</v>
      </c>
      <c r="D8472" s="68" t="s">
        <v>531</v>
      </c>
      <c r="E8472" s="68" t="s">
        <v>360</v>
      </c>
      <c r="F8472" s="68" t="s">
        <v>76</v>
      </c>
      <c r="G8472" s="68" t="s">
        <v>492</v>
      </c>
      <c r="H8472" s="68" t="s">
        <v>638</v>
      </c>
      <c r="I8472" s="65">
        <v>1742</v>
      </c>
      <c r="J8472" s="65">
        <v>306</v>
      </c>
      <c r="K8472" s="65" t="s">
        <v>455</v>
      </c>
    </row>
    <row r="8473" spans="1:11" ht="12.75" customHeight="1">
      <c r="A8473" s="68" t="s">
        <v>480</v>
      </c>
      <c r="B8473" s="68" t="s">
        <v>473</v>
      </c>
      <c r="C8473" s="68" t="s">
        <v>287</v>
      </c>
      <c r="D8473" s="68" t="s">
        <v>531</v>
      </c>
      <c r="E8473" s="68" t="s">
        <v>360</v>
      </c>
      <c r="F8473" s="68" t="s">
        <v>76</v>
      </c>
      <c r="G8473" s="68" t="s">
        <v>492</v>
      </c>
      <c r="H8473" s="68" t="s">
        <v>247</v>
      </c>
      <c r="I8473" s="65">
        <v>28</v>
      </c>
      <c r="J8473" s="65">
        <v>309</v>
      </c>
      <c r="K8473" s="65" t="s">
        <v>519</v>
      </c>
    </row>
    <row r="8474" spans="1:11" ht="12.75" customHeight="1">
      <c r="A8474" s="68" t="s">
        <v>480</v>
      </c>
      <c r="B8474" s="68" t="s">
        <v>473</v>
      </c>
      <c r="C8474" s="68" t="s">
        <v>287</v>
      </c>
      <c r="D8474" s="68" t="s">
        <v>531</v>
      </c>
      <c r="E8474" s="68" t="s">
        <v>360</v>
      </c>
      <c r="F8474" s="68" t="s">
        <v>76</v>
      </c>
      <c r="G8474" s="68" t="s">
        <v>492</v>
      </c>
      <c r="H8474" s="68" t="s">
        <v>375</v>
      </c>
      <c r="I8474" s="65">
        <v>14</v>
      </c>
      <c r="J8474" s="65">
        <v>309</v>
      </c>
      <c r="K8474" s="65" t="s">
        <v>519</v>
      </c>
    </row>
    <row r="8475" spans="1:11" ht="12.75" customHeight="1">
      <c r="A8475" s="68" t="s">
        <v>480</v>
      </c>
      <c r="B8475" s="68" t="s">
        <v>473</v>
      </c>
      <c r="C8475" s="68" t="s">
        <v>287</v>
      </c>
      <c r="D8475" s="68" t="s">
        <v>531</v>
      </c>
      <c r="E8475" s="68" t="s">
        <v>360</v>
      </c>
      <c r="F8475" s="68" t="s">
        <v>76</v>
      </c>
      <c r="G8475" s="68" t="s">
        <v>492</v>
      </c>
      <c r="H8475" s="68" t="s">
        <v>368</v>
      </c>
      <c r="I8475" s="65">
        <v>10</v>
      </c>
      <c r="J8475" s="65">
        <v>309</v>
      </c>
      <c r="K8475" s="65" t="s">
        <v>519</v>
      </c>
    </row>
    <row r="8476" spans="1:11" ht="12.75" customHeight="1">
      <c r="A8476" s="68" t="s">
        <v>480</v>
      </c>
      <c r="B8476" s="68" t="s">
        <v>473</v>
      </c>
      <c r="C8476" s="68" t="s">
        <v>287</v>
      </c>
      <c r="D8476" s="68" t="s">
        <v>531</v>
      </c>
      <c r="E8476" s="68" t="s">
        <v>360</v>
      </c>
      <c r="F8476" s="68" t="s">
        <v>76</v>
      </c>
      <c r="G8476" s="68" t="s">
        <v>492</v>
      </c>
      <c r="H8476" s="68" t="s">
        <v>491</v>
      </c>
      <c r="I8476" s="65">
        <v>33</v>
      </c>
      <c r="J8476" s="65">
        <v>309</v>
      </c>
      <c r="K8476" s="65" t="s">
        <v>519</v>
      </c>
    </row>
    <row r="8477" spans="1:11" ht="12.75" customHeight="1">
      <c r="A8477" s="68" t="s">
        <v>480</v>
      </c>
      <c r="B8477" s="68" t="s">
        <v>473</v>
      </c>
      <c r="C8477" s="68" t="s">
        <v>287</v>
      </c>
      <c r="D8477" s="68" t="s">
        <v>531</v>
      </c>
      <c r="E8477" s="68" t="s">
        <v>360</v>
      </c>
      <c r="F8477" s="68" t="s">
        <v>76</v>
      </c>
      <c r="G8477" s="68" t="s">
        <v>492</v>
      </c>
      <c r="H8477" s="68" t="s">
        <v>369</v>
      </c>
      <c r="I8477" s="65">
        <v>32</v>
      </c>
      <c r="J8477" s="65">
        <v>309</v>
      </c>
      <c r="K8477" s="65" t="s">
        <v>519</v>
      </c>
    </row>
    <row r="8478" spans="1:11" ht="12.75" customHeight="1">
      <c r="A8478" s="68" t="s">
        <v>480</v>
      </c>
      <c r="B8478" s="68" t="s">
        <v>473</v>
      </c>
      <c r="C8478" s="68" t="s">
        <v>287</v>
      </c>
      <c r="D8478" s="68" t="s">
        <v>531</v>
      </c>
      <c r="E8478" s="68" t="s">
        <v>360</v>
      </c>
      <c r="F8478" s="68" t="s">
        <v>76</v>
      </c>
      <c r="G8478" s="68" t="s">
        <v>492</v>
      </c>
      <c r="H8478" s="68" t="s">
        <v>638</v>
      </c>
      <c r="I8478" s="65">
        <v>47</v>
      </c>
      <c r="J8478" s="65">
        <v>309</v>
      </c>
      <c r="K8478" s="65" t="s">
        <v>519</v>
      </c>
    </row>
    <row r="8479" spans="1:11" ht="12.75" customHeight="1">
      <c r="A8479" s="68" t="s">
        <v>480</v>
      </c>
      <c r="B8479" s="68" t="s">
        <v>473</v>
      </c>
      <c r="C8479" s="68" t="s">
        <v>287</v>
      </c>
      <c r="D8479" s="68" t="s">
        <v>531</v>
      </c>
      <c r="E8479" s="68" t="s">
        <v>360</v>
      </c>
      <c r="F8479" s="68" t="s">
        <v>76</v>
      </c>
      <c r="G8479" s="68" t="s">
        <v>492</v>
      </c>
      <c r="H8479" s="68" t="s">
        <v>491</v>
      </c>
      <c r="I8479" s="65">
        <v>118</v>
      </c>
      <c r="J8479" s="65">
        <v>313</v>
      </c>
      <c r="K8479" s="65" t="s">
        <v>294</v>
      </c>
    </row>
    <row r="8480" spans="1:11" ht="12.75" customHeight="1">
      <c r="A8480" s="68" t="s">
        <v>480</v>
      </c>
      <c r="B8480" s="68" t="s">
        <v>473</v>
      </c>
      <c r="C8480" s="68" t="s">
        <v>287</v>
      </c>
      <c r="D8480" s="68" t="s">
        <v>531</v>
      </c>
      <c r="E8480" s="68" t="s">
        <v>360</v>
      </c>
      <c r="F8480" s="68" t="s">
        <v>76</v>
      </c>
      <c r="G8480" s="68" t="s">
        <v>492</v>
      </c>
      <c r="H8480" s="68" t="s">
        <v>369</v>
      </c>
      <c r="I8480" s="65">
        <v>121</v>
      </c>
      <c r="J8480" s="65">
        <v>313</v>
      </c>
      <c r="K8480" s="65" t="s">
        <v>294</v>
      </c>
    </row>
    <row r="8481" spans="1:11" ht="12.75" customHeight="1">
      <c r="A8481" s="68" t="s">
        <v>480</v>
      </c>
      <c r="B8481" s="68" t="s">
        <v>473</v>
      </c>
      <c r="C8481" s="68" t="s">
        <v>287</v>
      </c>
      <c r="D8481" s="68" t="s">
        <v>531</v>
      </c>
      <c r="E8481" s="68" t="s">
        <v>360</v>
      </c>
      <c r="F8481" s="68" t="s">
        <v>76</v>
      </c>
      <c r="G8481" s="68" t="s">
        <v>492</v>
      </c>
      <c r="H8481" s="68" t="s">
        <v>638</v>
      </c>
      <c r="I8481" s="65">
        <v>150</v>
      </c>
      <c r="J8481" s="65">
        <v>313</v>
      </c>
      <c r="K8481" s="65" t="s">
        <v>294</v>
      </c>
    </row>
    <row r="8482" spans="1:11" ht="12.75" customHeight="1">
      <c r="A8482" s="68" t="s">
        <v>480</v>
      </c>
      <c r="B8482" s="68" t="s">
        <v>473</v>
      </c>
      <c r="C8482" s="68" t="s">
        <v>287</v>
      </c>
      <c r="D8482" s="68" t="s">
        <v>531</v>
      </c>
      <c r="E8482" s="68" t="s">
        <v>360</v>
      </c>
      <c r="F8482" s="68" t="s">
        <v>76</v>
      </c>
      <c r="G8482" s="68" t="s">
        <v>492</v>
      </c>
      <c r="H8482" s="68" t="s">
        <v>247</v>
      </c>
      <c r="I8482" s="65">
        <v>25</v>
      </c>
      <c r="J8482" s="65">
        <v>315</v>
      </c>
      <c r="K8482" s="65" t="s">
        <v>295</v>
      </c>
    </row>
    <row r="8483" spans="1:11" ht="12.75" customHeight="1">
      <c r="A8483" s="68" t="s">
        <v>480</v>
      </c>
      <c r="B8483" s="68" t="s">
        <v>473</v>
      </c>
      <c r="C8483" s="68" t="s">
        <v>287</v>
      </c>
      <c r="D8483" s="68" t="s">
        <v>531</v>
      </c>
      <c r="E8483" s="68" t="s">
        <v>360</v>
      </c>
      <c r="F8483" s="68" t="s">
        <v>76</v>
      </c>
      <c r="G8483" s="68" t="s">
        <v>492</v>
      </c>
      <c r="H8483" s="68" t="s">
        <v>375</v>
      </c>
      <c r="I8483" s="65">
        <v>67</v>
      </c>
      <c r="J8483" s="65">
        <v>315</v>
      </c>
      <c r="K8483" s="65" t="s">
        <v>295</v>
      </c>
    </row>
    <row r="8484" spans="1:11" ht="12.75" customHeight="1">
      <c r="A8484" s="68" t="s">
        <v>480</v>
      </c>
      <c r="B8484" s="68" t="s">
        <v>473</v>
      </c>
      <c r="C8484" s="68" t="s">
        <v>287</v>
      </c>
      <c r="D8484" s="68" t="s">
        <v>531</v>
      </c>
      <c r="E8484" s="68" t="s">
        <v>360</v>
      </c>
      <c r="F8484" s="68" t="s">
        <v>76</v>
      </c>
      <c r="G8484" s="68" t="s">
        <v>492</v>
      </c>
      <c r="H8484" s="68" t="s">
        <v>368</v>
      </c>
      <c r="I8484" s="65">
        <v>57</v>
      </c>
      <c r="J8484" s="65">
        <v>315</v>
      </c>
      <c r="K8484" s="65" t="s">
        <v>295</v>
      </c>
    </row>
    <row r="8485" spans="1:11" ht="12.75" customHeight="1">
      <c r="A8485" s="68" t="s">
        <v>480</v>
      </c>
      <c r="B8485" s="68" t="s">
        <v>473</v>
      </c>
      <c r="C8485" s="68" t="s">
        <v>287</v>
      </c>
      <c r="D8485" s="68" t="s">
        <v>531</v>
      </c>
      <c r="E8485" s="68" t="s">
        <v>360</v>
      </c>
      <c r="F8485" s="68" t="s">
        <v>76</v>
      </c>
      <c r="G8485" s="68" t="s">
        <v>492</v>
      </c>
      <c r="H8485" s="68" t="s">
        <v>491</v>
      </c>
      <c r="I8485" s="65">
        <v>163</v>
      </c>
      <c r="J8485" s="65">
        <v>315</v>
      </c>
      <c r="K8485" s="65" t="s">
        <v>295</v>
      </c>
    </row>
    <row r="8486" spans="1:11" ht="12.75" customHeight="1">
      <c r="A8486" s="68" t="s">
        <v>480</v>
      </c>
      <c r="B8486" s="68" t="s">
        <v>473</v>
      </c>
      <c r="C8486" s="68" t="s">
        <v>287</v>
      </c>
      <c r="D8486" s="68" t="s">
        <v>531</v>
      </c>
      <c r="E8486" s="68" t="s">
        <v>360</v>
      </c>
      <c r="F8486" s="68" t="s">
        <v>76</v>
      </c>
      <c r="G8486" s="68" t="s">
        <v>492</v>
      </c>
      <c r="H8486" s="68" t="s">
        <v>369</v>
      </c>
      <c r="I8486" s="65">
        <v>113</v>
      </c>
      <c r="J8486" s="65">
        <v>315</v>
      </c>
      <c r="K8486" s="65" t="s">
        <v>295</v>
      </c>
    </row>
    <row r="8487" spans="1:11" ht="12.75" customHeight="1">
      <c r="A8487" s="68" t="s">
        <v>480</v>
      </c>
      <c r="B8487" s="68" t="s">
        <v>473</v>
      </c>
      <c r="C8487" s="68" t="s">
        <v>287</v>
      </c>
      <c r="D8487" s="68" t="s">
        <v>531</v>
      </c>
      <c r="E8487" s="68" t="s">
        <v>360</v>
      </c>
      <c r="F8487" s="68" t="s">
        <v>76</v>
      </c>
      <c r="G8487" s="68" t="s">
        <v>492</v>
      </c>
      <c r="H8487" s="68" t="s">
        <v>638</v>
      </c>
      <c r="I8487" s="65">
        <v>204</v>
      </c>
      <c r="J8487" s="65">
        <v>315</v>
      </c>
      <c r="K8487" s="65" t="s">
        <v>295</v>
      </c>
    </row>
    <row r="8488" spans="1:11" ht="12.75" customHeight="1">
      <c r="A8488" s="68" t="s">
        <v>480</v>
      </c>
      <c r="B8488" s="68" t="s">
        <v>473</v>
      </c>
      <c r="C8488" s="68" t="s">
        <v>287</v>
      </c>
      <c r="D8488" s="68" t="s">
        <v>531</v>
      </c>
      <c r="E8488" s="68" t="s">
        <v>360</v>
      </c>
      <c r="F8488" s="68" t="s">
        <v>76</v>
      </c>
      <c r="G8488" s="68" t="s">
        <v>492</v>
      </c>
      <c r="H8488" s="68" t="s">
        <v>375</v>
      </c>
      <c r="I8488" s="65">
        <v>264</v>
      </c>
      <c r="J8488" s="65">
        <v>202</v>
      </c>
      <c r="K8488" s="65" t="s">
        <v>427</v>
      </c>
    </row>
    <row r="8489" spans="1:11" ht="12.75" customHeight="1">
      <c r="A8489" s="68" t="s">
        <v>480</v>
      </c>
      <c r="B8489" s="68" t="s">
        <v>473</v>
      </c>
      <c r="C8489" s="68" t="s">
        <v>287</v>
      </c>
      <c r="D8489" s="68" t="s">
        <v>531</v>
      </c>
      <c r="E8489" s="68" t="s">
        <v>360</v>
      </c>
      <c r="F8489" s="68" t="s">
        <v>76</v>
      </c>
      <c r="G8489" s="68" t="s">
        <v>492</v>
      </c>
      <c r="H8489" s="68" t="s">
        <v>368</v>
      </c>
      <c r="I8489" s="65">
        <v>267</v>
      </c>
      <c r="J8489" s="65">
        <v>202</v>
      </c>
      <c r="K8489" s="65" t="s">
        <v>427</v>
      </c>
    </row>
    <row r="8490" spans="1:11" ht="12.75" customHeight="1">
      <c r="A8490" s="68" t="s">
        <v>480</v>
      </c>
      <c r="B8490" s="68" t="s">
        <v>473</v>
      </c>
      <c r="C8490" s="68" t="s">
        <v>287</v>
      </c>
      <c r="D8490" s="68" t="s">
        <v>531</v>
      </c>
      <c r="E8490" s="68" t="s">
        <v>360</v>
      </c>
      <c r="F8490" s="68" t="s">
        <v>76</v>
      </c>
      <c r="G8490" s="68" t="s">
        <v>492</v>
      </c>
      <c r="H8490" s="68" t="s">
        <v>491</v>
      </c>
      <c r="I8490" s="65">
        <v>371</v>
      </c>
      <c r="J8490" s="65">
        <v>202</v>
      </c>
      <c r="K8490" s="65" t="s">
        <v>427</v>
      </c>
    </row>
    <row r="8491" spans="1:11" ht="12.75" customHeight="1">
      <c r="A8491" s="68" t="s">
        <v>480</v>
      </c>
      <c r="B8491" s="68" t="s">
        <v>473</v>
      </c>
      <c r="C8491" s="68" t="s">
        <v>287</v>
      </c>
      <c r="D8491" s="68" t="s">
        <v>531</v>
      </c>
      <c r="E8491" s="68" t="s">
        <v>360</v>
      </c>
      <c r="F8491" s="68" t="s">
        <v>76</v>
      </c>
      <c r="G8491" s="68" t="s">
        <v>492</v>
      </c>
      <c r="H8491" s="68" t="s">
        <v>369</v>
      </c>
      <c r="I8491" s="65">
        <v>320</v>
      </c>
      <c r="J8491" s="65">
        <v>202</v>
      </c>
      <c r="K8491" s="65" t="s">
        <v>427</v>
      </c>
    </row>
    <row r="8492" spans="1:11" ht="12.75" customHeight="1">
      <c r="A8492" s="68" t="s">
        <v>480</v>
      </c>
      <c r="B8492" s="68" t="s">
        <v>473</v>
      </c>
      <c r="C8492" s="68" t="s">
        <v>287</v>
      </c>
      <c r="D8492" s="68" t="s">
        <v>531</v>
      </c>
      <c r="E8492" s="68" t="s">
        <v>360</v>
      </c>
      <c r="F8492" s="68" t="s">
        <v>76</v>
      </c>
      <c r="G8492" s="68" t="s">
        <v>492</v>
      </c>
      <c r="H8492" s="68" t="s">
        <v>638</v>
      </c>
      <c r="I8492" s="65">
        <v>308</v>
      </c>
      <c r="J8492" s="65">
        <v>202</v>
      </c>
      <c r="K8492" s="65" t="s">
        <v>427</v>
      </c>
    </row>
    <row r="8493" spans="1:11" ht="12.75" customHeight="1">
      <c r="A8493" s="68" t="s">
        <v>480</v>
      </c>
      <c r="B8493" s="68" t="s">
        <v>473</v>
      </c>
      <c r="C8493" s="68" t="s">
        <v>287</v>
      </c>
      <c r="D8493" s="68" t="s">
        <v>531</v>
      </c>
      <c r="E8493" s="68" t="s">
        <v>360</v>
      </c>
      <c r="F8493" s="68" t="s">
        <v>76</v>
      </c>
      <c r="G8493" s="68" t="s">
        <v>492</v>
      </c>
      <c r="H8493" s="68" t="s">
        <v>368</v>
      </c>
      <c r="I8493" s="65">
        <v>1</v>
      </c>
      <c r="J8493" s="65">
        <v>211</v>
      </c>
      <c r="K8493" s="65" t="s">
        <v>266</v>
      </c>
    </row>
    <row r="8494" spans="1:11" ht="12.75" customHeight="1">
      <c r="A8494" s="68" t="s">
        <v>480</v>
      </c>
      <c r="B8494" s="68" t="s">
        <v>473</v>
      </c>
      <c r="C8494" s="68" t="s">
        <v>287</v>
      </c>
      <c r="D8494" s="68" t="s">
        <v>531</v>
      </c>
      <c r="E8494" s="68" t="s">
        <v>360</v>
      </c>
      <c r="F8494" s="68" t="s">
        <v>76</v>
      </c>
      <c r="G8494" s="68" t="s">
        <v>492</v>
      </c>
      <c r="H8494" s="68" t="s">
        <v>491</v>
      </c>
      <c r="I8494" s="65">
        <v>64</v>
      </c>
      <c r="J8494" s="65">
        <v>211</v>
      </c>
      <c r="K8494" s="65" t="s">
        <v>266</v>
      </c>
    </row>
    <row r="8495" spans="1:11" ht="12.75" customHeight="1">
      <c r="A8495" s="68" t="s">
        <v>480</v>
      </c>
      <c r="B8495" s="68" t="s">
        <v>473</v>
      </c>
      <c r="C8495" s="68" t="s">
        <v>287</v>
      </c>
      <c r="D8495" s="68" t="s">
        <v>531</v>
      </c>
      <c r="E8495" s="68" t="s">
        <v>360</v>
      </c>
      <c r="F8495" s="68" t="s">
        <v>76</v>
      </c>
      <c r="G8495" s="68" t="s">
        <v>492</v>
      </c>
      <c r="H8495" s="68" t="s">
        <v>369</v>
      </c>
      <c r="I8495" s="65">
        <v>37</v>
      </c>
      <c r="J8495" s="65">
        <v>211</v>
      </c>
      <c r="K8495" s="65" t="s">
        <v>266</v>
      </c>
    </row>
    <row r="8496" spans="1:11" ht="12.75" customHeight="1">
      <c r="A8496" s="68" t="s">
        <v>480</v>
      </c>
      <c r="B8496" s="68" t="s">
        <v>473</v>
      </c>
      <c r="C8496" s="68" t="s">
        <v>287</v>
      </c>
      <c r="D8496" s="68" t="s">
        <v>531</v>
      </c>
      <c r="E8496" s="68" t="s">
        <v>360</v>
      </c>
      <c r="F8496" s="68" t="s">
        <v>76</v>
      </c>
      <c r="G8496" s="68" t="s">
        <v>492</v>
      </c>
      <c r="H8496" s="68" t="s">
        <v>638</v>
      </c>
      <c r="I8496" s="65">
        <v>20</v>
      </c>
      <c r="J8496" s="65">
        <v>211</v>
      </c>
      <c r="K8496" s="65" t="s">
        <v>266</v>
      </c>
    </row>
    <row r="8497" spans="1:11" ht="12.75" customHeight="1">
      <c r="A8497" s="68" t="s">
        <v>480</v>
      </c>
      <c r="B8497" s="68" t="s">
        <v>473</v>
      </c>
      <c r="C8497" s="68" t="s">
        <v>287</v>
      </c>
      <c r="D8497" s="68" t="s">
        <v>531</v>
      </c>
      <c r="E8497" s="68" t="s">
        <v>360</v>
      </c>
      <c r="F8497" s="68" t="s">
        <v>76</v>
      </c>
      <c r="G8497" s="68" t="s">
        <v>492</v>
      </c>
      <c r="H8497" s="68" t="s">
        <v>638</v>
      </c>
      <c r="I8497" s="65">
        <v>4</v>
      </c>
      <c r="J8497" s="65">
        <v>213</v>
      </c>
      <c r="K8497" s="65" t="s">
        <v>309</v>
      </c>
    </row>
    <row r="8498" spans="1:11" ht="12.75" customHeight="1">
      <c r="A8498" s="68" t="s">
        <v>480</v>
      </c>
      <c r="B8498" s="68" t="s">
        <v>473</v>
      </c>
      <c r="C8498" s="68" t="s">
        <v>287</v>
      </c>
      <c r="D8498" s="68" t="s">
        <v>531</v>
      </c>
      <c r="E8498" s="68" t="s">
        <v>360</v>
      </c>
      <c r="F8498" s="68" t="s">
        <v>76</v>
      </c>
      <c r="G8498" s="68" t="s">
        <v>492</v>
      </c>
      <c r="H8498" s="68" t="s">
        <v>247</v>
      </c>
      <c r="I8498" s="65">
        <v>16</v>
      </c>
      <c r="J8498" s="65">
        <v>204</v>
      </c>
      <c r="K8498" s="65" t="s">
        <v>286</v>
      </c>
    </row>
    <row r="8499" spans="1:11" ht="12.75" customHeight="1">
      <c r="A8499" s="68" t="s">
        <v>480</v>
      </c>
      <c r="B8499" s="68" t="s">
        <v>473</v>
      </c>
      <c r="C8499" s="68" t="s">
        <v>287</v>
      </c>
      <c r="D8499" s="68" t="s">
        <v>531</v>
      </c>
      <c r="E8499" s="68" t="s">
        <v>360</v>
      </c>
      <c r="F8499" s="68" t="s">
        <v>76</v>
      </c>
      <c r="G8499" s="68" t="s">
        <v>492</v>
      </c>
      <c r="H8499" s="68" t="s">
        <v>375</v>
      </c>
      <c r="I8499" s="65">
        <v>69</v>
      </c>
      <c r="J8499" s="65">
        <v>204</v>
      </c>
      <c r="K8499" s="65" t="s">
        <v>286</v>
      </c>
    </row>
    <row r="8500" spans="1:11" ht="12.75" customHeight="1">
      <c r="A8500" s="68" t="s">
        <v>480</v>
      </c>
      <c r="B8500" s="68" t="s">
        <v>473</v>
      </c>
      <c r="C8500" s="68" t="s">
        <v>287</v>
      </c>
      <c r="D8500" s="68" t="s">
        <v>531</v>
      </c>
      <c r="E8500" s="68" t="s">
        <v>360</v>
      </c>
      <c r="F8500" s="68" t="s">
        <v>76</v>
      </c>
      <c r="G8500" s="68" t="s">
        <v>492</v>
      </c>
      <c r="H8500" s="68" t="s">
        <v>368</v>
      </c>
      <c r="I8500" s="65">
        <v>52</v>
      </c>
      <c r="J8500" s="65">
        <v>204</v>
      </c>
      <c r="K8500" s="65" t="s">
        <v>286</v>
      </c>
    </row>
    <row r="8501" spans="1:11" ht="12.75" customHeight="1">
      <c r="A8501" s="68" t="s">
        <v>480</v>
      </c>
      <c r="B8501" s="68" t="s">
        <v>473</v>
      </c>
      <c r="C8501" s="68" t="s">
        <v>287</v>
      </c>
      <c r="D8501" s="68" t="s">
        <v>531</v>
      </c>
      <c r="E8501" s="68" t="s">
        <v>360</v>
      </c>
      <c r="F8501" s="68" t="s">
        <v>76</v>
      </c>
      <c r="G8501" s="68" t="s">
        <v>492</v>
      </c>
      <c r="H8501" s="68" t="s">
        <v>491</v>
      </c>
      <c r="I8501" s="65">
        <v>138</v>
      </c>
      <c r="J8501" s="65">
        <v>204</v>
      </c>
      <c r="K8501" s="65" t="s">
        <v>286</v>
      </c>
    </row>
    <row r="8502" spans="1:11" ht="12.75" customHeight="1">
      <c r="A8502" s="68" t="s">
        <v>480</v>
      </c>
      <c r="B8502" s="68" t="s">
        <v>473</v>
      </c>
      <c r="C8502" s="68" t="s">
        <v>287</v>
      </c>
      <c r="D8502" s="68" t="s">
        <v>531</v>
      </c>
      <c r="E8502" s="68" t="s">
        <v>360</v>
      </c>
      <c r="F8502" s="68" t="s">
        <v>76</v>
      </c>
      <c r="G8502" s="68" t="s">
        <v>492</v>
      </c>
      <c r="H8502" s="68" t="s">
        <v>369</v>
      </c>
      <c r="I8502" s="65">
        <v>118</v>
      </c>
      <c r="J8502" s="65">
        <v>204</v>
      </c>
      <c r="K8502" s="65" t="s">
        <v>286</v>
      </c>
    </row>
    <row r="8503" spans="1:11" ht="12.75" customHeight="1">
      <c r="A8503" s="68" t="s">
        <v>480</v>
      </c>
      <c r="B8503" s="68" t="s">
        <v>473</v>
      </c>
      <c r="C8503" s="68" t="s">
        <v>287</v>
      </c>
      <c r="D8503" s="68" t="s">
        <v>531</v>
      </c>
      <c r="E8503" s="68" t="s">
        <v>360</v>
      </c>
      <c r="F8503" s="68" t="s">
        <v>76</v>
      </c>
      <c r="G8503" s="68" t="s">
        <v>492</v>
      </c>
      <c r="H8503" s="68" t="s">
        <v>638</v>
      </c>
      <c r="I8503" s="65">
        <v>188</v>
      </c>
      <c r="J8503" s="65">
        <v>204</v>
      </c>
      <c r="K8503" s="65" t="s">
        <v>286</v>
      </c>
    </row>
    <row r="8504" spans="1:11" ht="12.75" customHeight="1">
      <c r="A8504" s="68" t="s">
        <v>480</v>
      </c>
      <c r="B8504" s="68" t="s">
        <v>473</v>
      </c>
      <c r="C8504" s="68" t="s">
        <v>287</v>
      </c>
      <c r="D8504" s="68" t="s">
        <v>531</v>
      </c>
      <c r="E8504" s="68" t="s">
        <v>360</v>
      </c>
      <c r="F8504" s="68" t="s">
        <v>76</v>
      </c>
      <c r="G8504" s="68" t="s">
        <v>492</v>
      </c>
      <c r="H8504" s="68" t="s">
        <v>491</v>
      </c>
      <c r="I8504" s="65">
        <v>20</v>
      </c>
      <c r="J8504" s="65">
        <v>206</v>
      </c>
      <c r="K8504" s="65" t="s">
        <v>261</v>
      </c>
    </row>
    <row r="8505" spans="1:11" ht="12.75" customHeight="1">
      <c r="A8505" s="68" t="s">
        <v>480</v>
      </c>
      <c r="B8505" s="68" t="s">
        <v>473</v>
      </c>
      <c r="C8505" s="68" t="s">
        <v>287</v>
      </c>
      <c r="D8505" s="68" t="s">
        <v>531</v>
      </c>
      <c r="E8505" s="68" t="s">
        <v>360</v>
      </c>
      <c r="F8505" s="68" t="s">
        <v>76</v>
      </c>
      <c r="G8505" s="68" t="s">
        <v>492</v>
      </c>
      <c r="H8505" s="68" t="s">
        <v>369</v>
      </c>
      <c r="I8505" s="65">
        <v>39</v>
      </c>
      <c r="J8505" s="65">
        <v>206</v>
      </c>
      <c r="K8505" s="65" t="s">
        <v>261</v>
      </c>
    </row>
    <row r="8506" spans="1:11" ht="12.75" customHeight="1">
      <c r="A8506" s="68" t="s">
        <v>480</v>
      </c>
      <c r="B8506" s="68" t="s">
        <v>473</v>
      </c>
      <c r="C8506" s="68" t="s">
        <v>287</v>
      </c>
      <c r="D8506" s="68" t="s">
        <v>531</v>
      </c>
      <c r="E8506" s="68" t="s">
        <v>360</v>
      </c>
      <c r="F8506" s="68" t="s">
        <v>76</v>
      </c>
      <c r="G8506" s="68" t="s">
        <v>492</v>
      </c>
      <c r="H8506" s="68" t="s">
        <v>638</v>
      </c>
      <c r="I8506" s="65">
        <v>71</v>
      </c>
      <c r="J8506" s="65">
        <v>206</v>
      </c>
      <c r="K8506" s="65" t="s">
        <v>261</v>
      </c>
    </row>
    <row r="8507" spans="1:11" ht="12.75" customHeight="1">
      <c r="A8507" s="68" t="s">
        <v>480</v>
      </c>
      <c r="B8507" s="68" t="s">
        <v>473</v>
      </c>
      <c r="C8507" s="68" t="s">
        <v>287</v>
      </c>
      <c r="D8507" s="68" t="s">
        <v>531</v>
      </c>
      <c r="E8507" s="68" t="s">
        <v>360</v>
      </c>
      <c r="F8507" s="68" t="s">
        <v>76</v>
      </c>
      <c r="G8507" s="68" t="s">
        <v>492</v>
      </c>
      <c r="H8507" s="68" t="s">
        <v>247</v>
      </c>
      <c r="I8507" s="65">
        <v>18</v>
      </c>
      <c r="J8507" s="65">
        <v>310</v>
      </c>
      <c r="K8507" s="65" t="s">
        <v>493</v>
      </c>
    </row>
    <row r="8508" spans="1:11" ht="12.75" customHeight="1">
      <c r="A8508" s="68" t="s">
        <v>480</v>
      </c>
      <c r="B8508" s="68" t="s">
        <v>473</v>
      </c>
      <c r="C8508" s="68" t="s">
        <v>287</v>
      </c>
      <c r="D8508" s="68" t="s">
        <v>531</v>
      </c>
      <c r="E8508" s="68" t="s">
        <v>360</v>
      </c>
      <c r="F8508" s="68" t="s">
        <v>76</v>
      </c>
      <c r="G8508" s="68" t="s">
        <v>492</v>
      </c>
      <c r="H8508" s="68" t="s">
        <v>375</v>
      </c>
      <c r="I8508" s="65">
        <v>94</v>
      </c>
      <c r="J8508" s="65">
        <v>310</v>
      </c>
      <c r="K8508" s="65" t="s">
        <v>493</v>
      </c>
    </row>
    <row r="8509" spans="1:11" ht="12.75" customHeight="1">
      <c r="A8509" s="68" t="s">
        <v>480</v>
      </c>
      <c r="B8509" s="68" t="s">
        <v>473</v>
      </c>
      <c r="C8509" s="68" t="s">
        <v>287</v>
      </c>
      <c r="D8509" s="68" t="s">
        <v>531</v>
      </c>
      <c r="E8509" s="68" t="s">
        <v>360</v>
      </c>
      <c r="F8509" s="68" t="s">
        <v>76</v>
      </c>
      <c r="G8509" s="68" t="s">
        <v>492</v>
      </c>
      <c r="H8509" s="68" t="s">
        <v>368</v>
      </c>
      <c r="I8509" s="65">
        <v>74</v>
      </c>
      <c r="J8509" s="65">
        <v>310</v>
      </c>
      <c r="K8509" s="65" t="s">
        <v>493</v>
      </c>
    </row>
    <row r="8510" spans="1:11" ht="12.75" customHeight="1">
      <c r="A8510" s="68" t="s">
        <v>480</v>
      </c>
      <c r="B8510" s="68" t="s">
        <v>473</v>
      </c>
      <c r="C8510" s="68" t="s">
        <v>287</v>
      </c>
      <c r="D8510" s="68" t="s">
        <v>531</v>
      </c>
      <c r="E8510" s="68" t="s">
        <v>360</v>
      </c>
      <c r="F8510" s="68" t="s">
        <v>76</v>
      </c>
      <c r="G8510" s="68" t="s">
        <v>492</v>
      </c>
      <c r="H8510" s="68" t="s">
        <v>491</v>
      </c>
      <c r="I8510" s="65">
        <v>59</v>
      </c>
      <c r="J8510" s="65">
        <v>310</v>
      </c>
      <c r="K8510" s="65" t="s">
        <v>493</v>
      </c>
    </row>
    <row r="8511" spans="1:11" ht="12.75" customHeight="1">
      <c r="A8511" s="68" t="s">
        <v>480</v>
      </c>
      <c r="B8511" s="68" t="s">
        <v>473</v>
      </c>
      <c r="C8511" s="68" t="s">
        <v>287</v>
      </c>
      <c r="D8511" s="68" t="s">
        <v>531</v>
      </c>
      <c r="E8511" s="68" t="s">
        <v>360</v>
      </c>
      <c r="F8511" s="68" t="s">
        <v>76</v>
      </c>
      <c r="G8511" s="68" t="s">
        <v>492</v>
      </c>
      <c r="H8511" s="68" t="s">
        <v>369</v>
      </c>
      <c r="I8511" s="65">
        <v>28</v>
      </c>
      <c r="J8511" s="65">
        <v>310</v>
      </c>
      <c r="K8511" s="65" t="s">
        <v>493</v>
      </c>
    </row>
    <row r="8512" spans="1:11" ht="12.75" customHeight="1">
      <c r="A8512" s="68" t="s">
        <v>480</v>
      </c>
      <c r="B8512" s="68" t="s">
        <v>473</v>
      </c>
      <c r="C8512" s="68" t="s">
        <v>287</v>
      </c>
      <c r="D8512" s="68" t="s">
        <v>531</v>
      </c>
      <c r="E8512" s="68" t="s">
        <v>360</v>
      </c>
      <c r="F8512" s="68" t="s">
        <v>76</v>
      </c>
      <c r="G8512" s="68" t="s">
        <v>492</v>
      </c>
      <c r="H8512" s="68" t="s">
        <v>638</v>
      </c>
      <c r="I8512" s="65">
        <v>13</v>
      </c>
      <c r="J8512" s="65">
        <v>310</v>
      </c>
      <c r="K8512" s="65" t="s">
        <v>493</v>
      </c>
    </row>
    <row r="8513" spans="1:11" ht="12.75" customHeight="1">
      <c r="A8513" s="68" t="s">
        <v>480</v>
      </c>
      <c r="B8513" s="68" t="s">
        <v>473</v>
      </c>
      <c r="C8513" s="68" t="s">
        <v>287</v>
      </c>
      <c r="D8513" s="68" t="s">
        <v>531</v>
      </c>
      <c r="E8513" s="68" t="s">
        <v>360</v>
      </c>
      <c r="F8513" s="68" t="s">
        <v>76</v>
      </c>
      <c r="G8513" s="68" t="s">
        <v>492</v>
      </c>
      <c r="H8513" s="68" t="s">
        <v>375</v>
      </c>
      <c r="I8513" s="65">
        <v>2</v>
      </c>
      <c r="J8513" s="65">
        <v>311</v>
      </c>
      <c r="K8513" s="65" t="s">
        <v>296</v>
      </c>
    </row>
    <row r="8514" spans="1:11" ht="12.75" customHeight="1">
      <c r="A8514" s="68" t="s">
        <v>480</v>
      </c>
      <c r="B8514" s="68" t="s">
        <v>473</v>
      </c>
      <c r="C8514" s="68" t="s">
        <v>287</v>
      </c>
      <c r="D8514" s="68" t="s">
        <v>531</v>
      </c>
      <c r="E8514" s="68" t="s">
        <v>360</v>
      </c>
      <c r="F8514" s="68" t="s">
        <v>76</v>
      </c>
      <c r="G8514" s="68" t="s">
        <v>492</v>
      </c>
      <c r="H8514" s="68" t="s">
        <v>368</v>
      </c>
      <c r="I8514" s="65">
        <v>5</v>
      </c>
      <c r="J8514" s="65">
        <v>311</v>
      </c>
      <c r="K8514" s="65" t="s">
        <v>296</v>
      </c>
    </row>
    <row r="8515" spans="1:11" ht="12.75" customHeight="1">
      <c r="A8515" s="68" t="s">
        <v>480</v>
      </c>
      <c r="B8515" s="68" t="s">
        <v>473</v>
      </c>
      <c r="C8515" s="68" t="s">
        <v>287</v>
      </c>
      <c r="D8515" s="68" t="s">
        <v>531</v>
      </c>
      <c r="E8515" s="68" t="s">
        <v>360</v>
      </c>
      <c r="F8515" s="68" t="s">
        <v>76</v>
      </c>
      <c r="G8515" s="68" t="s">
        <v>492</v>
      </c>
      <c r="H8515" s="68" t="s">
        <v>491</v>
      </c>
      <c r="I8515" s="65">
        <v>4</v>
      </c>
      <c r="J8515" s="65">
        <v>311</v>
      </c>
      <c r="K8515" s="65" t="s">
        <v>296</v>
      </c>
    </row>
    <row r="8516" spans="1:11" ht="12.75" customHeight="1">
      <c r="A8516" s="68" t="s">
        <v>480</v>
      </c>
      <c r="B8516" s="68" t="s">
        <v>473</v>
      </c>
      <c r="C8516" s="68" t="s">
        <v>287</v>
      </c>
      <c r="D8516" s="68" t="s">
        <v>531</v>
      </c>
      <c r="E8516" s="68" t="s">
        <v>360</v>
      </c>
      <c r="F8516" s="68" t="s">
        <v>76</v>
      </c>
      <c r="G8516" s="68" t="s">
        <v>492</v>
      </c>
      <c r="H8516" s="68" t="s">
        <v>369</v>
      </c>
      <c r="I8516" s="65">
        <v>9</v>
      </c>
      <c r="J8516" s="65">
        <v>311</v>
      </c>
      <c r="K8516" s="65" t="s">
        <v>296</v>
      </c>
    </row>
    <row r="8517" spans="1:11" ht="12.75" customHeight="1">
      <c r="A8517" s="68" t="s">
        <v>480</v>
      </c>
      <c r="B8517" s="68" t="s">
        <v>473</v>
      </c>
      <c r="C8517" s="68" t="s">
        <v>287</v>
      </c>
      <c r="D8517" s="68" t="s">
        <v>531</v>
      </c>
      <c r="E8517" s="68" t="s">
        <v>360</v>
      </c>
      <c r="F8517" s="68" t="s">
        <v>76</v>
      </c>
      <c r="G8517" s="68" t="s">
        <v>492</v>
      </c>
      <c r="H8517" s="68" t="s">
        <v>638</v>
      </c>
      <c r="I8517" s="65">
        <v>12</v>
      </c>
      <c r="J8517" s="65">
        <v>311</v>
      </c>
      <c r="K8517" s="65" t="s">
        <v>296</v>
      </c>
    </row>
    <row r="8518" spans="1:11" ht="12.75" customHeight="1">
      <c r="A8518" s="68" t="s">
        <v>480</v>
      </c>
      <c r="B8518" s="68" t="s">
        <v>473</v>
      </c>
      <c r="C8518" s="68" t="s">
        <v>287</v>
      </c>
      <c r="D8518" s="68" t="s">
        <v>531</v>
      </c>
      <c r="E8518" s="68" t="s">
        <v>360</v>
      </c>
      <c r="F8518" s="68" t="s">
        <v>76</v>
      </c>
      <c r="G8518" s="68" t="s">
        <v>492</v>
      </c>
      <c r="H8518" s="68" t="s">
        <v>247</v>
      </c>
      <c r="I8518" s="65">
        <v>77</v>
      </c>
      <c r="J8518" s="65">
        <v>227</v>
      </c>
      <c r="K8518" s="65" t="s">
        <v>302</v>
      </c>
    </row>
    <row r="8519" spans="1:11" ht="12.75" customHeight="1">
      <c r="A8519" s="68" t="s">
        <v>480</v>
      </c>
      <c r="B8519" s="68" t="s">
        <v>473</v>
      </c>
      <c r="C8519" s="68" t="s">
        <v>287</v>
      </c>
      <c r="D8519" s="68" t="s">
        <v>531</v>
      </c>
      <c r="E8519" s="68" t="s">
        <v>360</v>
      </c>
      <c r="F8519" s="68" t="s">
        <v>76</v>
      </c>
      <c r="G8519" s="68" t="s">
        <v>492</v>
      </c>
      <c r="H8519" s="68" t="s">
        <v>375</v>
      </c>
      <c r="I8519" s="65">
        <v>54</v>
      </c>
      <c r="J8519" s="65">
        <v>227</v>
      </c>
      <c r="K8519" s="65" t="s">
        <v>302</v>
      </c>
    </row>
    <row r="8520" spans="1:11" ht="12.75" customHeight="1">
      <c r="A8520" s="68" t="s">
        <v>480</v>
      </c>
      <c r="B8520" s="68" t="s">
        <v>473</v>
      </c>
      <c r="C8520" s="68" t="s">
        <v>287</v>
      </c>
      <c r="D8520" s="68" t="s">
        <v>531</v>
      </c>
      <c r="E8520" s="68" t="s">
        <v>360</v>
      </c>
      <c r="F8520" s="68" t="s">
        <v>76</v>
      </c>
      <c r="G8520" s="68" t="s">
        <v>492</v>
      </c>
      <c r="H8520" s="68" t="s">
        <v>368</v>
      </c>
      <c r="I8520" s="65">
        <v>32</v>
      </c>
      <c r="J8520" s="65">
        <v>227</v>
      </c>
      <c r="K8520" s="65" t="s">
        <v>302</v>
      </c>
    </row>
    <row r="8521" spans="1:11" ht="12.75" customHeight="1">
      <c r="A8521" s="68" t="s">
        <v>480</v>
      </c>
      <c r="B8521" s="68" t="s">
        <v>473</v>
      </c>
      <c r="C8521" s="68" t="s">
        <v>287</v>
      </c>
      <c r="D8521" s="68" t="s">
        <v>531</v>
      </c>
      <c r="E8521" s="68" t="s">
        <v>360</v>
      </c>
      <c r="F8521" s="68" t="s">
        <v>76</v>
      </c>
      <c r="G8521" s="68" t="s">
        <v>492</v>
      </c>
      <c r="H8521" s="68" t="s">
        <v>491</v>
      </c>
      <c r="I8521" s="65">
        <v>90</v>
      </c>
      <c r="J8521" s="65">
        <v>227</v>
      </c>
      <c r="K8521" s="65" t="s">
        <v>302</v>
      </c>
    </row>
    <row r="8522" spans="1:11" ht="12.75" customHeight="1">
      <c r="A8522" s="68" t="s">
        <v>480</v>
      </c>
      <c r="B8522" s="68" t="s">
        <v>473</v>
      </c>
      <c r="C8522" s="68" t="s">
        <v>287</v>
      </c>
      <c r="D8522" s="68" t="s">
        <v>531</v>
      </c>
      <c r="E8522" s="68" t="s">
        <v>360</v>
      </c>
      <c r="F8522" s="68" t="s">
        <v>76</v>
      </c>
      <c r="G8522" s="68" t="s">
        <v>492</v>
      </c>
      <c r="H8522" s="68" t="s">
        <v>369</v>
      </c>
      <c r="I8522" s="65">
        <v>69</v>
      </c>
      <c r="J8522" s="65">
        <v>227</v>
      </c>
      <c r="K8522" s="65" t="s">
        <v>302</v>
      </c>
    </row>
    <row r="8523" spans="1:11" ht="12.75" customHeight="1">
      <c r="A8523" s="68" t="s">
        <v>480</v>
      </c>
      <c r="B8523" s="68" t="s">
        <v>473</v>
      </c>
      <c r="C8523" s="68" t="s">
        <v>287</v>
      </c>
      <c r="D8523" s="68" t="s">
        <v>531</v>
      </c>
      <c r="E8523" s="68" t="s">
        <v>360</v>
      </c>
      <c r="F8523" s="68" t="s">
        <v>76</v>
      </c>
      <c r="G8523" s="68" t="s">
        <v>492</v>
      </c>
      <c r="H8523" s="68" t="s">
        <v>638</v>
      </c>
      <c r="I8523" s="65">
        <v>85</v>
      </c>
      <c r="J8523" s="65">
        <v>227</v>
      </c>
      <c r="K8523" s="65" t="s">
        <v>302</v>
      </c>
    </row>
    <row r="8524" spans="1:11" ht="12.75" customHeight="1">
      <c r="A8524" s="68" t="s">
        <v>480</v>
      </c>
      <c r="B8524" s="68" t="s">
        <v>473</v>
      </c>
      <c r="C8524" s="68" t="s">
        <v>287</v>
      </c>
      <c r="D8524" s="68" t="s">
        <v>531</v>
      </c>
      <c r="E8524" s="68" t="s">
        <v>360</v>
      </c>
      <c r="F8524" s="68" t="s">
        <v>76</v>
      </c>
      <c r="G8524" s="68" t="s">
        <v>492</v>
      </c>
      <c r="H8524" s="68" t="s">
        <v>247</v>
      </c>
      <c r="I8524" s="65">
        <v>81</v>
      </c>
      <c r="J8524" s="65">
        <v>228</v>
      </c>
      <c r="K8524" s="65" t="s">
        <v>303</v>
      </c>
    </row>
    <row r="8525" spans="1:11" ht="12.75" customHeight="1">
      <c r="A8525" s="68" t="s">
        <v>480</v>
      </c>
      <c r="B8525" s="68" t="s">
        <v>473</v>
      </c>
      <c r="C8525" s="68" t="s">
        <v>287</v>
      </c>
      <c r="D8525" s="68" t="s">
        <v>531</v>
      </c>
      <c r="E8525" s="68" t="s">
        <v>360</v>
      </c>
      <c r="F8525" s="68" t="s">
        <v>76</v>
      </c>
      <c r="G8525" s="68" t="s">
        <v>492</v>
      </c>
      <c r="H8525" s="68" t="s">
        <v>375</v>
      </c>
      <c r="I8525" s="65">
        <v>56</v>
      </c>
      <c r="J8525" s="65">
        <v>228</v>
      </c>
      <c r="K8525" s="65" t="s">
        <v>303</v>
      </c>
    </row>
    <row r="8526" spans="1:11" ht="12.75" customHeight="1">
      <c r="A8526" s="68" t="s">
        <v>480</v>
      </c>
      <c r="B8526" s="68" t="s">
        <v>473</v>
      </c>
      <c r="C8526" s="68" t="s">
        <v>287</v>
      </c>
      <c r="D8526" s="68" t="s">
        <v>531</v>
      </c>
      <c r="E8526" s="68" t="s">
        <v>360</v>
      </c>
      <c r="F8526" s="68" t="s">
        <v>76</v>
      </c>
      <c r="G8526" s="68" t="s">
        <v>492</v>
      </c>
      <c r="H8526" s="68" t="s">
        <v>368</v>
      </c>
      <c r="I8526" s="65">
        <v>47</v>
      </c>
      <c r="J8526" s="65">
        <v>228</v>
      </c>
      <c r="K8526" s="65" t="s">
        <v>303</v>
      </c>
    </row>
    <row r="8527" spans="1:11" ht="12.75" customHeight="1">
      <c r="A8527" s="68" t="s">
        <v>480</v>
      </c>
      <c r="B8527" s="68" t="s">
        <v>473</v>
      </c>
      <c r="C8527" s="68" t="s">
        <v>287</v>
      </c>
      <c r="D8527" s="68" t="s">
        <v>531</v>
      </c>
      <c r="E8527" s="68" t="s">
        <v>360</v>
      </c>
      <c r="F8527" s="68" t="s">
        <v>76</v>
      </c>
      <c r="G8527" s="68" t="s">
        <v>492</v>
      </c>
      <c r="H8527" s="68" t="s">
        <v>491</v>
      </c>
      <c r="I8527" s="65">
        <v>108</v>
      </c>
      <c r="J8527" s="65">
        <v>228</v>
      </c>
      <c r="K8527" s="65" t="s">
        <v>303</v>
      </c>
    </row>
    <row r="8528" spans="1:11" ht="12.75" customHeight="1">
      <c r="A8528" s="68" t="s">
        <v>480</v>
      </c>
      <c r="B8528" s="68" t="s">
        <v>473</v>
      </c>
      <c r="C8528" s="68" t="s">
        <v>287</v>
      </c>
      <c r="D8528" s="68" t="s">
        <v>531</v>
      </c>
      <c r="E8528" s="68" t="s">
        <v>360</v>
      </c>
      <c r="F8528" s="68" t="s">
        <v>76</v>
      </c>
      <c r="G8528" s="68" t="s">
        <v>492</v>
      </c>
      <c r="H8528" s="68" t="s">
        <v>369</v>
      </c>
      <c r="I8528" s="65">
        <v>96</v>
      </c>
      <c r="J8528" s="65">
        <v>228</v>
      </c>
      <c r="K8528" s="65" t="s">
        <v>303</v>
      </c>
    </row>
    <row r="8529" spans="1:11" ht="12.75" customHeight="1">
      <c r="A8529" s="68" t="s">
        <v>480</v>
      </c>
      <c r="B8529" s="68" t="s">
        <v>473</v>
      </c>
      <c r="C8529" s="68" t="s">
        <v>287</v>
      </c>
      <c r="D8529" s="68" t="s">
        <v>531</v>
      </c>
      <c r="E8529" s="68" t="s">
        <v>360</v>
      </c>
      <c r="F8529" s="68" t="s">
        <v>76</v>
      </c>
      <c r="G8529" s="68" t="s">
        <v>492</v>
      </c>
      <c r="H8529" s="68" t="s">
        <v>638</v>
      </c>
      <c r="I8529" s="65">
        <v>120</v>
      </c>
      <c r="J8529" s="65">
        <v>228</v>
      </c>
      <c r="K8529" s="65" t="s">
        <v>303</v>
      </c>
    </row>
    <row r="8530" spans="1:11" ht="12.75" customHeight="1">
      <c r="A8530" s="68" t="s">
        <v>480</v>
      </c>
      <c r="B8530" s="68" t="s">
        <v>473</v>
      </c>
      <c r="C8530" s="68" t="s">
        <v>287</v>
      </c>
      <c r="D8530" s="68" t="s">
        <v>531</v>
      </c>
      <c r="E8530" s="68" t="s">
        <v>360</v>
      </c>
      <c r="F8530" s="68" t="s">
        <v>76</v>
      </c>
      <c r="G8530" s="68" t="s">
        <v>492</v>
      </c>
      <c r="H8530" s="68" t="s">
        <v>367</v>
      </c>
      <c r="I8530" s="65">
        <v>1</v>
      </c>
      <c r="J8530" s="65">
        <v>215</v>
      </c>
      <c r="K8530" s="65" t="s">
        <v>291</v>
      </c>
    </row>
    <row r="8531" spans="1:11" ht="12.75" customHeight="1">
      <c r="A8531" s="68" t="s">
        <v>480</v>
      </c>
      <c r="B8531" s="68" t="s">
        <v>473</v>
      </c>
      <c r="C8531" s="68" t="s">
        <v>287</v>
      </c>
      <c r="D8531" s="68" t="s">
        <v>531</v>
      </c>
      <c r="E8531" s="68" t="s">
        <v>360</v>
      </c>
      <c r="F8531" s="68" t="s">
        <v>76</v>
      </c>
      <c r="G8531" s="68" t="s">
        <v>492</v>
      </c>
      <c r="H8531" s="68" t="s">
        <v>247</v>
      </c>
      <c r="I8531" s="65">
        <v>35</v>
      </c>
      <c r="J8531" s="65">
        <v>215</v>
      </c>
      <c r="K8531" s="65" t="s">
        <v>291</v>
      </c>
    </row>
    <row r="8532" spans="1:11" ht="12.75" customHeight="1">
      <c r="A8532" s="68" t="s">
        <v>480</v>
      </c>
      <c r="B8532" s="68" t="s">
        <v>473</v>
      </c>
      <c r="C8532" s="68" t="s">
        <v>287</v>
      </c>
      <c r="D8532" s="68" t="s">
        <v>531</v>
      </c>
      <c r="E8532" s="68" t="s">
        <v>360</v>
      </c>
      <c r="F8532" s="68" t="s">
        <v>76</v>
      </c>
      <c r="G8532" s="68" t="s">
        <v>492</v>
      </c>
      <c r="H8532" s="68" t="s">
        <v>375</v>
      </c>
      <c r="I8532" s="65">
        <v>47</v>
      </c>
      <c r="J8532" s="65">
        <v>215</v>
      </c>
      <c r="K8532" s="65" t="s">
        <v>291</v>
      </c>
    </row>
    <row r="8533" spans="1:11" ht="12.75" customHeight="1">
      <c r="A8533" s="68" t="s">
        <v>480</v>
      </c>
      <c r="B8533" s="68" t="s">
        <v>473</v>
      </c>
      <c r="C8533" s="68" t="s">
        <v>287</v>
      </c>
      <c r="D8533" s="68" t="s">
        <v>531</v>
      </c>
      <c r="E8533" s="68" t="s">
        <v>360</v>
      </c>
      <c r="F8533" s="68" t="s">
        <v>76</v>
      </c>
      <c r="G8533" s="68" t="s">
        <v>492</v>
      </c>
      <c r="H8533" s="68" t="s">
        <v>368</v>
      </c>
      <c r="I8533" s="65">
        <v>38</v>
      </c>
      <c r="J8533" s="65">
        <v>215</v>
      </c>
      <c r="K8533" s="65" t="s">
        <v>291</v>
      </c>
    </row>
    <row r="8534" spans="1:11" ht="12.75" customHeight="1">
      <c r="A8534" s="68" t="s">
        <v>480</v>
      </c>
      <c r="B8534" s="68" t="s">
        <v>473</v>
      </c>
      <c r="C8534" s="68" t="s">
        <v>287</v>
      </c>
      <c r="D8534" s="68" t="s">
        <v>531</v>
      </c>
      <c r="E8534" s="68" t="s">
        <v>360</v>
      </c>
      <c r="F8534" s="68" t="s">
        <v>76</v>
      </c>
      <c r="G8534" s="68" t="s">
        <v>492</v>
      </c>
      <c r="H8534" s="68" t="s">
        <v>491</v>
      </c>
      <c r="I8534" s="65">
        <v>43</v>
      </c>
      <c r="J8534" s="65">
        <v>215</v>
      </c>
      <c r="K8534" s="65" t="s">
        <v>291</v>
      </c>
    </row>
    <row r="8535" spans="1:11" ht="12.75" customHeight="1">
      <c r="A8535" s="68" t="s">
        <v>480</v>
      </c>
      <c r="B8535" s="68" t="s">
        <v>473</v>
      </c>
      <c r="C8535" s="68" t="s">
        <v>287</v>
      </c>
      <c r="D8535" s="68" t="s">
        <v>531</v>
      </c>
      <c r="E8535" s="68" t="s">
        <v>360</v>
      </c>
      <c r="F8535" s="68" t="s">
        <v>76</v>
      </c>
      <c r="G8535" s="68" t="s">
        <v>492</v>
      </c>
      <c r="H8535" s="68" t="s">
        <v>369</v>
      </c>
      <c r="I8535" s="65">
        <v>26</v>
      </c>
      <c r="J8535" s="65">
        <v>215</v>
      </c>
      <c r="K8535" s="65" t="s">
        <v>291</v>
      </c>
    </row>
    <row r="8536" spans="1:11" ht="12.75" customHeight="1">
      <c r="A8536" s="68" t="s">
        <v>480</v>
      </c>
      <c r="B8536" s="68" t="s">
        <v>473</v>
      </c>
      <c r="C8536" s="68" t="s">
        <v>287</v>
      </c>
      <c r="D8536" s="68" t="s">
        <v>531</v>
      </c>
      <c r="E8536" s="68" t="s">
        <v>360</v>
      </c>
      <c r="F8536" s="68" t="s">
        <v>76</v>
      </c>
      <c r="G8536" s="68" t="s">
        <v>492</v>
      </c>
      <c r="H8536" s="68" t="s">
        <v>638</v>
      </c>
      <c r="I8536" s="65">
        <v>35</v>
      </c>
      <c r="J8536" s="65">
        <v>215</v>
      </c>
      <c r="K8536" s="65" t="s">
        <v>291</v>
      </c>
    </row>
    <row r="8537" spans="1:11" ht="12.75" customHeight="1">
      <c r="A8537" s="68" t="s">
        <v>480</v>
      </c>
      <c r="B8537" s="68" t="s">
        <v>473</v>
      </c>
      <c r="C8537" s="68" t="s">
        <v>287</v>
      </c>
      <c r="D8537" s="68" t="s">
        <v>531</v>
      </c>
      <c r="E8537" s="68" t="s">
        <v>360</v>
      </c>
      <c r="F8537" s="68" t="s">
        <v>76</v>
      </c>
      <c r="G8537" s="68" t="s">
        <v>492</v>
      </c>
      <c r="H8537" s="68" t="s">
        <v>491</v>
      </c>
      <c r="I8537" s="65">
        <v>5</v>
      </c>
      <c r="J8537" s="65">
        <v>203</v>
      </c>
      <c r="K8537" s="65" t="s">
        <v>494</v>
      </c>
    </row>
    <row r="8538" spans="1:11" ht="12.75" customHeight="1">
      <c r="A8538" s="68" t="s">
        <v>480</v>
      </c>
      <c r="B8538" s="68" t="s">
        <v>473</v>
      </c>
      <c r="C8538" s="68" t="s">
        <v>287</v>
      </c>
      <c r="D8538" s="68" t="s">
        <v>531</v>
      </c>
      <c r="E8538" s="68" t="s">
        <v>360</v>
      </c>
      <c r="F8538" s="68" t="s">
        <v>76</v>
      </c>
      <c r="G8538" s="68" t="s">
        <v>492</v>
      </c>
      <c r="H8538" s="68" t="s">
        <v>369</v>
      </c>
      <c r="I8538" s="65">
        <v>32</v>
      </c>
      <c r="J8538" s="65">
        <v>203</v>
      </c>
      <c r="K8538" s="65" t="s">
        <v>494</v>
      </c>
    </row>
    <row r="8539" spans="1:11" ht="12.75" customHeight="1">
      <c r="A8539" s="68" t="s">
        <v>480</v>
      </c>
      <c r="B8539" s="68" t="s">
        <v>473</v>
      </c>
      <c r="C8539" s="68" t="s">
        <v>287</v>
      </c>
      <c r="D8539" s="68" t="s">
        <v>531</v>
      </c>
      <c r="E8539" s="68" t="s">
        <v>360</v>
      </c>
      <c r="F8539" s="68" t="s">
        <v>76</v>
      </c>
      <c r="G8539" s="68" t="s">
        <v>492</v>
      </c>
      <c r="H8539" s="68" t="s">
        <v>638</v>
      </c>
      <c r="I8539" s="65">
        <v>238</v>
      </c>
      <c r="J8539" s="65">
        <v>203</v>
      </c>
      <c r="K8539" s="65" t="s">
        <v>494</v>
      </c>
    </row>
    <row r="8540" spans="1:11" ht="12.75" customHeight="1">
      <c r="A8540" s="68" t="s">
        <v>480</v>
      </c>
      <c r="B8540" s="68" t="s">
        <v>473</v>
      </c>
      <c r="C8540" s="68" t="s">
        <v>287</v>
      </c>
      <c r="D8540" s="68" t="s">
        <v>531</v>
      </c>
      <c r="E8540" s="68" t="s">
        <v>360</v>
      </c>
      <c r="F8540" s="68" t="s">
        <v>76</v>
      </c>
      <c r="G8540" s="68" t="s">
        <v>492</v>
      </c>
      <c r="H8540" s="68" t="s">
        <v>368</v>
      </c>
      <c r="I8540" s="65">
        <v>5</v>
      </c>
      <c r="J8540" s="65">
        <v>317</v>
      </c>
      <c r="K8540" s="65" t="s">
        <v>272</v>
      </c>
    </row>
    <row r="8541" spans="1:11" ht="12.75" customHeight="1">
      <c r="A8541" s="68" t="s">
        <v>480</v>
      </c>
      <c r="B8541" s="68" t="s">
        <v>473</v>
      </c>
      <c r="C8541" s="68" t="s">
        <v>287</v>
      </c>
      <c r="D8541" s="68" t="s">
        <v>531</v>
      </c>
      <c r="E8541" s="68" t="s">
        <v>360</v>
      </c>
      <c r="F8541" s="68" t="s">
        <v>76</v>
      </c>
      <c r="G8541" s="68" t="s">
        <v>492</v>
      </c>
      <c r="H8541" s="68" t="s">
        <v>491</v>
      </c>
      <c r="I8541" s="65">
        <v>2</v>
      </c>
      <c r="J8541" s="65">
        <v>317</v>
      </c>
      <c r="K8541" s="65" t="s">
        <v>272</v>
      </c>
    </row>
    <row r="8542" spans="1:11" ht="12.75" customHeight="1">
      <c r="A8542" s="68" t="s">
        <v>480</v>
      </c>
      <c r="B8542" s="68" t="s">
        <v>473</v>
      </c>
      <c r="C8542" s="68" t="s">
        <v>287</v>
      </c>
      <c r="D8542" s="68" t="s">
        <v>531</v>
      </c>
      <c r="E8542" s="68" t="s">
        <v>360</v>
      </c>
      <c r="F8542" s="68" t="s">
        <v>76</v>
      </c>
      <c r="G8542" s="68" t="s">
        <v>492</v>
      </c>
      <c r="H8542" s="68" t="s">
        <v>247</v>
      </c>
      <c r="I8542" s="65">
        <v>5</v>
      </c>
      <c r="J8542" s="65">
        <v>229</v>
      </c>
      <c r="K8542" s="65" t="s">
        <v>267</v>
      </c>
    </row>
    <row r="8543" spans="1:11" ht="12.75" customHeight="1">
      <c r="A8543" s="68" t="s">
        <v>480</v>
      </c>
      <c r="B8543" s="68" t="s">
        <v>473</v>
      </c>
      <c r="C8543" s="68" t="s">
        <v>287</v>
      </c>
      <c r="D8543" s="68" t="s">
        <v>531</v>
      </c>
      <c r="E8543" s="68" t="s">
        <v>360</v>
      </c>
      <c r="F8543" s="68" t="s">
        <v>76</v>
      </c>
      <c r="G8543" s="68" t="s">
        <v>492</v>
      </c>
      <c r="H8543" s="68" t="s">
        <v>375</v>
      </c>
      <c r="I8543" s="65">
        <v>1</v>
      </c>
      <c r="J8543" s="65">
        <v>229</v>
      </c>
      <c r="K8543" s="65" t="s">
        <v>267</v>
      </c>
    </row>
    <row r="8544" spans="1:11" ht="12.75" customHeight="1">
      <c r="A8544" s="68" t="s">
        <v>480</v>
      </c>
      <c r="B8544" s="68" t="s">
        <v>473</v>
      </c>
      <c r="C8544" s="68" t="s">
        <v>287</v>
      </c>
      <c r="D8544" s="68" t="s">
        <v>531</v>
      </c>
      <c r="E8544" s="68" t="s">
        <v>360</v>
      </c>
      <c r="F8544" s="68" t="s">
        <v>76</v>
      </c>
      <c r="G8544" s="68" t="s">
        <v>492</v>
      </c>
      <c r="H8544" s="68" t="s">
        <v>491</v>
      </c>
      <c r="I8544" s="65">
        <v>6</v>
      </c>
      <c r="J8544" s="65">
        <v>229</v>
      </c>
      <c r="K8544" s="65" t="s">
        <v>267</v>
      </c>
    </row>
    <row r="8545" spans="1:11" ht="12.75" customHeight="1">
      <c r="A8545" s="68" t="s">
        <v>480</v>
      </c>
      <c r="B8545" s="68" t="s">
        <v>473</v>
      </c>
      <c r="C8545" s="68" t="s">
        <v>287</v>
      </c>
      <c r="D8545" s="68" t="s">
        <v>531</v>
      </c>
      <c r="E8545" s="68" t="s">
        <v>360</v>
      </c>
      <c r="F8545" s="68" t="s">
        <v>76</v>
      </c>
      <c r="G8545" s="68" t="s">
        <v>492</v>
      </c>
      <c r="H8545" s="68" t="s">
        <v>369</v>
      </c>
      <c r="I8545" s="65">
        <v>17</v>
      </c>
      <c r="J8545" s="65">
        <v>229</v>
      </c>
      <c r="K8545" s="65" t="s">
        <v>267</v>
      </c>
    </row>
    <row r="8546" spans="1:11" ht="12.75" customHeight="1">
      <c r="A8546" s="68" t="s">
        <v>480</v>
      </c>
      <c r="B8546" s="68" t="s">
        <v>473</v>
      </c>
      <c r="C8546" s="68" t="s">
        <v>287</v>
      </c>
      <c r="D8546" s="68" t="s">
        <v>531</v>
      </c>
      <c r="E8546" s="68" t="s">
        <v>360</v>
      </c>
      <c r="F8546" s="68" t="s">
        <v>76</v>
      </c>
      <c r="G8546" s="68" t="s">
        <v>492</v>
      </c>
      <c r="H8546" s="68" t="s">
        <v>638</v>
      </c>
      <c r="I8546" s="65">
        <v>26</v>
      </c>
      <c r="J8546" s="65">
        <v>229</v>
      </c>
      <c r="K8546" s="65" t="s">
        <v>267</v>
      </c>
    </row>
    <row r="8547" spans="1:11" ht="12.75" customHeight="1">
      <c r="A8547" s="68" t="s">
        <v>480</v>
      </c>
      <c r="B8547" s="68" t="s">
        <v>473</v>
      </c>
      <c r="C8547" s="68" t="s">
        <v>287</v>
      </c>
      <c r="D8547" s="68" t="s">
        <v>531</v>
      </c>
      <c r="E8547" s="68" t="s">
        <v>360</v>
      </c>
      <c r="F8547" s="68" t="s">
        <v>76</v>
      </c>
      <c r="G8547" s="68" t="s">
        <v>492</v>
      </c>
      <c r="H8547" s="68" t="s">
        <v>369</v>
      </c>
      <c r="I8547" s="65">
        <v>1</v>
      </c>
      <c r="J8547" s="65">
        <v>218</v>
      </c>
      <c r="K8547" s="65" t="s">
        <v>297</v>
      </c>
    </row>
    <row r="8548" spans="1:11" ht="12.75" customHeight="1">
      <c r="A8548" s="68" t="s">
        <v>480</v>
      </c>
      <c r="B8548" s="68" t="s">
        <v>473</v>
      </c>
      <c r="C8548" s="68" t="s">
        <v>287</v>
      </c>
      <c r="D8548" s="68" t="s">
        <v>531</v>
      </c>
      <c r="E8548" s="68" t="s">
        <v>360</v>
      </c>
      <c r="F8548" s="68" t="s">
        <v>76</v>
      </c>
      <c r="G8548" s="68" t="s">
        <v>492</v>
      </c>
      <c r="H8548" s="68" t="s">
        <v>638</v>
      </c>
      <c r="I8548" s="65">
        <v>2</v>
      </c>
      <c r="J8548" s="65">
        <v>218</v>
      </c>
      <c r="K8548" s="65" t="s">
        <v>297</v>
      </c>
    </row>
    <row r="8549" spans="1:11" ht="12.75" customHeight="1">
      <c r="A8549" s="68" t="s">
        <v>480</v>
      </c>
      <c r="B8549" s="68" t="s">
        <v>473</v>
      </c>
      <c r="C8549" s="68" t="s">
        <v>287</v>
      </c>
      <c r="D8549" s="68" t="s">
        <v>531</v>
      </c>
      <c r="E8549" s="68" t="s">
        <v>360</v>
      </c>
      <c r="F8549" s="68" t="s">
        <v>76</v>
      </c>
      <c r="G8549" s="68" t="s">
        <v>492</v>
      </c>
      <c r="H8549" s="68" t="s">
        <v>369</v>
      </c>
      <c r="I8549" s="65">
        <v>6</v>
      </c>
      <c r="J8549" s="65">
        <v>233</v>
      </c>
      <c r="K8549" s="65" t="s">
        <v>298</v>
      </c>
    </row>
    <row r="8550" spans="1:11" ht="12.75" customHeight="1">
      <c r="A8550" s="68" t="s">
        <v>480</v>
      </c>
      <c r="B8550" s="68" t="s">
        <v>473</v>
      </c>
      <c r="C8550" s="68" t="s">
        <v>287</v>
      </c>
      <c r="D8550" s="68" t="s">
        <v>531</v>
      </c>
      <c r="E8550" s="68" t="s">
        <v>360</v>
      </c>
      <c r="F8550" s="68" t="s">
        <v>76</v>
      </c>
      <c r="G8550" s="68" t="s">
        <v>492</v>
      </c>
      <c r="H8550" s="68" t="s">
        <v>638</v>
      </c>
      <c r="I8550" s="65">
        <v>25</v>
      </c>
      <c r="J8550" s="65">
        <v>233</v>
      </c>
      <c r="K8550" s="65" t="s">
        <v>298</v>
      </c>
    </row>
    <row r="8551" spans="1:11" ht="12.75" customHeight="1">
      <c r="A8551" s="68" t="s">
        <v>480</v>
      </c>
      <c r="B8551" s="68" t="s">
        <v>473</v>
      </c>
      <c r="C8551" s="68" t="s">
        <v>287</v>
      </c>
      <c r="D8551" s="68" t="s">
        <v>531</v>
      </c>
      <c r="E8551" s="68" t="s">
        <v>360</v>
      </c>
      <c r="F8551" s="68" t="s">
        <v>76</v>
      </c>
      <c r="G8551" s="68" t="s">
        <v>492</v>
      </c>
      <c r="H8551" s="68" t="s">
        <v>369</v>
      </c>
      <c r="I8551" s="65">
        <v>13</v>
      </c>
      <c r="J8551" s="65">
        <v>217</v>
      </c>
      <c r="K8551" s="65" t="s">
        <v>332</v>
      </c>
    </row>
    <row r="8552" spans="1:11" ht="12.75" customHeight="1">
      <c r="A8552" s="68" t="s">
        <v>480</v>
      </c>
      <c r="B8552" s="68" t="s">
        <v>473</v>
      </c>
      <c r="C8552" s="68" t="s">
        <v>287</v>
      </c>
      <c r="D8552" s="68" t="s">
        <v>531</v>
      </c>
      <c r="E8552" s="68" t="s">
        <v>360</v>
      </c>
      <c r="F8552" s="68" t="s">
        <v>76</v>
      </c>
      <c r="G8552" s="68" t="s">
        <v>492</v>
      </c>
      <c r="H8552" s="68" t="s">
        <v>638</v>
      </c>
      <c r="I8552" s="65">
        <v>63</v>
      </c>
      <c r="J8552" s="65">
        <v>217</v>
      </c>
      <c r="K8552" s="65" t="s">
        <v>332</v>
      </c>
    </row>
    <row r="8553" spans="1:11" ht="12.75" customHeight="1">
      <c r="A8553" s="68" t="s">
        <v>480</v>
      </c>
      <c r="B8553" s="68" t="s">
        <v>473</v>
      </c>
      <c r="C8553" s="68" t="s">
        <v>287</v>
      </c>
      <c r="D8553" s="68" t="s">
        <v>531</v>
      </c>
      <c r="E8553" s="68" t="s">
        <v>360</v>
      </c>
      <c r="F8553" s="68" t="s">
        <v>76</v>
      </c>
      <c r="G8553" s="68" t="s">
        <v>492</v>
      </c>
      <c r="H8553" s="68" t="s">
        <v>367</v>
      </c>
      <c r="I8553" s="65">
        <v>3</v>
      </c>
      <c r="J8553" s="65">
        <v>230</v>
      </c>
      <c r="K8553" s="65" t="s">
        <v>322</v>
      </c>
    </row>
    <row r="8554" spans="1:11" ht="12.75" customHeight="1">
      <c r="A8554" s="68" t="s">
        <v>480</v>
      </c>
      <c r="B8554" s="68" t="s">
        <v>473</v>
      </c>
      <c r="C8554" s="68" t="s">
        <v>287</v>
      </c>
      <c r="D8554" s="68" t="s">
        <v>531</v>
      </c>
      <c r="E8554" s="68" t="s">
        <v>360</v>
      </c>
      <c r="F8554" s="68" t="s">
        <v>76</v>
      </c>
      <c r="G8554" s="68" t="s">
        <v>492</v>
      </c>
      <c r="H8554" s="68" t="s">
        <v>247</v>
      </c>
      <c r="I8554" s="65">
        <v>15</v>
      </c>
      <c r="J8554" s="65">
        <v>230</v>
      </c>
      <c r="K8554" s="65" t="s">
        <v>322</v>
      </c>
    </row>
    <row r="8555" spans="1:11" ht="12.75" customHeight="1">
      <c r="A8555" s="68" t="s">
        <v>480</v>
      </c>
      <c r="B8555" s="68" t="s">
        <v>473</v>
      </c>
      <c r="C8555" s="68" t="s">
        <v>287</v>
      </c>
      <c r="D8555" s="68" t="s">
        <v>531</v>
      </c>
      <c r="E8555" s="68" t="s">
        <v>360</v>
      </c>
      <c r="F8555" s="68" t="s">
        <v>76</v>
      </c>
      <c r="G8555" s="68" t="s">
        <v>492</v>
      </c>
      <c r="H8555" s="68" t="s">
        <v>375</v>
      </c>
      <c r="I8555" s="65">
        <v>3</v>
      </c>
      <c r="J8555" s="65">
        <v>230</v>
      </c>
      <c r="K8555" s="65" t="s">
        <v>322</v>
      </c>
    </row>
    <row r="8556" spans="1:11" ht="12.75" customHeight="1">
      <c r="A8556" s="68" t="s">
        <v>480</v>
      </c>
      <c r="B8556" s="68" t="s">
        <v>473</v>
      </c>
      <c r="C8556" s="68" t="s">
        <v>287</v>
      </c>
      <c r="D8556" s="68" t="s">
        <v>531</v>
      </c>
      <c r="E8556" s="68" t="s">
        <v>360</v>
      </c>
      <c r="F8556" s="68" t="s">
        <v>76</v>
      </c>
      <c r="G8556" s="68" t="s">
        <v>492</v>
      </c>
      <c r="H8556" s="68" t="s">
        <v>368</v>
      </c>
      <c r="I8556" s="65">
        <v>1</v>
      </c>
      <c r="J8556" s="65">
        <v>230</v>
      </c>
      <c r="K8556" s="65" t="s">
        <v>322</v>
      </c>
    </row>
    <row r="8557" spans="1:11" ht="12.75" customHeight="1">
      <c r="A8557" s="68" t="s">
        <v>480</v>
      </c>
      <c r="B8557" s="68" t="s">
        <v>473</v>
      </c>
      <c r="C8557" s="68" t="s">
        <v>287</v>
      </c>
      <c r="D8557" s="68" t="s">
        <v>531</v>
      </c>
      <c r="E8557" s="68" t="s">
        <v>360</v>
      </c>
      <c r="F8557" s="68" t="s">
        <v>76</v>
      </c>
      <c r="G8557" s="68" t="s">
        <v>492</v>
      </c>
      <c r="H8557" s="68" t="s">
        <v>491</v>
      </c>
      <c r="I8557" s="65">
        <v>1</v>
      </c>
      <c r="J8557" s="65">
        <v>230</v>
      </c>
      <c r="K8557" s="65" t="s">
        <v>322</v>
      </c>
    </row>
    <row r="8558" spans="1:11" ht="12.75" customHeight="1">
      <c r="A8558" s="68" t="s">
        <v>480</v>
      </c>
      <c r="B8558" s="68" t="s">
        <v>473</v>
      </c>
      <c r="C8558" s="68" t="s">
        <v>287</v>
      </c>
      <c r="D8558" s="68" t="s">
        <v>531</v>
      </c>
      <c r="E8558" s="68" t="s">
        <v>360</v>
      </c>
      <c r="F8558" s="68" t="s">
        <v>76</v>
      </c>
      <c r="G8558" s="68" t="s">
        <v>492</v>
      </c>
      <c r="H8558" s="68" t="s">
        <v>369</v>
      </c>
      <c r="I8558" s="65">
        <v>1</v>
      </c>
      <c r="J8558" s="65">
        <v>230</v>
      </c>
      <c r="K8558" s="65" t="s">
        <v>322</v>
      </c>
    </row>
    <row r="8559" spans="1:11" ht="12.75" customHeight="1">
      <c r="A8559" s="68" t="s">
        <v>480</v>
      </c>
      <c r="B8559" s="68" t="s">
        <v>473</v>
      </c>
      <c r="C8559" s="68" t="s">
        <v>287</v>
      </c>
      <c r="D8559" s="68" t="s">
        <v>531</v>
      </c>
      <c r="E8559" s="68" t="s">
        <v>360</v>
      </c>
      <c r="F8559" s="68" t="s">
        <v>76</v>
      </c>
      <c r="G8559" s="68" t="s">
        <v>492</v>
      </c>
      <c r="H8559" s="68" t="s">
        <v>491</v>
      </c>
      <c r="I8559" s="65">
        <v>1</v>
      </c>
      <c r="J8559" s="65">
        <v>201</v>
      </c>
      <c r="K8559" s="65" t="s">
        <v>411</v>
      </c>
    </row>
    <row r="8560" spans="1:11" ht="12.75" customHeight="1">
      <c r="A8560" s="68" t="s">
        <v>480</v>
      </c>
      <c r="B8560" s="68" t="s">
        <v>473</v>
      </c>
      <c r="C8560" s="68" t="s">
        <v>287</v>
      </c>
      <c r="D8560" s="68" t="s">
        <v>531</v>
      </c>
      <c r="E8560" s="68" t="s">
        <v>360</v>
      </c>
      <c r="F8560" s="68" t="s">
        <v>77</v>
      </c>
      <c r="G8560" s="68" t="s">
        <v>273</v>
      </c>
      <c r="H8560" s="68" t="s">
        <v>367</v>
      </c>
      <c r="I8560" s="65">
        <v>11</v>
      </c>
      <c r="J8560" s="65">
        <v>427</v>
      </c>
      <c r="K8560" s="65" t="s">
        <v>376</v>
      </c>
    </row>
    <row r="8561" spans="1:11" ht="12.75" customHeight="1">
      <c r="A8561" s="68" t="s">
        <v>480</v>
      </c>
      <c r="B8561" s="68" t="s">
        <v>473</v>
      </c>
      <c r="C8561" s="68" t="s">
        <v>287</v>
      </c>
      <c r="D8561" s="68" t="s">
        <v>531</v>
      </c>
      <c r="E8561" s="68" t="s">
        <v>360</v>
      </c>
      <c r="F8561" s="68" t="s">
        <v>77</v>
      </c>
      <c r="G8561" s="68" t="s">
        <v>273</v>
      </c>
      <c r="H8561" s="68" t="s">
        <v>247</v>
      </c>
      <c r="I8561" s="65">
        <v>5903</v>
      </c>
      <c r="J8561" s="65">
        <v>427</v>
      </c>
      <c r="K8561" s="65" t="s">
        <v>376</v>
      </c>
    </row>
    <row r="8562" spans="1:11" ht="12.75" customHeight="1">
      <c r="A8562" s="68" t="s">
        <v>480</v>
      </c>
      <c r="B8562" s="68" t="s">
        <v>473</v>
      </c>
      <c r="C8562" s="68" t="s">
        <v>287</v>
      </c>
      <c r="D8562" s="68" t="s">
        <v>531</v>
      </c>
      <c r="E8562" s="68" t="s">
        <v>360</v>
      </c>
      <c r="F8562" s="68" t="s">
        <v>77</v>
      </c>
      <c r="G8562" s="68" t="s">
        <v>273</v>
      </c>
      <c r="H8562" s="68" t="s">
        <v>375</v>
      </c>
      <c r="I8562" s="65">
        <v>7110</v>
      </c>
      <c r="J8562" s="65">
        <v>427</v>
      </c>
      <c r="K8562" s="65" t="s">
        <v>376</v>
      </c>
    </row>
    <row r="8563" spans="1:11" ht="12.75" customHeight="1">
      <c r="A8563" s="68" t="s">
        <v>480</v>
      </c>
      <c r="B8563" s="68" t="s">
        <v>473</v>
      </c>
      <c r="C8563" s="68" t="s">
        <v>287</v>
      </c>
      <c r="D8563" s="68" t="s">
        <v>531</v>
      </c>
      <c r="E8563" s="68" t="s">
        <v>360</v>
      </c>
      <c r="F8563" s="68" t="s">
        <v>77</v>
      </c>
      <c r="G8563" s="68" t="s">
        <v>273</v>
      </c>
      <c r="H8563" s="68" t="s">
        <v>368</v>
      </c>
      <c r="I8563" s="65">
        <v>6708</v>
      </c>
      <c r="J8563" s="65">
        <v>427</v>
      </c>
      <c r="K8563" s="65" t="s">
        <v>376</v>
      </c>
    </row>
    <row r="8564" spans="1:11" ht="12.75" customHeight="1">
      <c r="A8564" s="68" t="s">
        <v>480</v>
      </c>
      <c r="B8564" s="68" t="s">
        <v>473</v>
      </c>
      <c r="C8564" s="68" t="s">
        <v>287</v>
      </c>
      <c r="D8564" s="68" t="s">
        <v>531</v>
      </c>
      <c r="E8564" s="68" t="s">
        <v>360</v>
      </c>
      <c r="F8564" s="68" t="s">
        <v>77</v>
      </c>
      <c r="G8564" s="68" t="s">
        <v>273</v>
      </c>
      <c r="H8564" s="68" t="s">
        <v>491</v>
      </c>
      <c r="I8564" s="65">
        <v>9022</v>
      </c>
      <c r="J8564" s="65">
        <v>427</v>
      </c>
      <c r="K8564" s="65" t="s">
        <v>376</v>
      </c>
    </row>
    <row r="8565" spans="1:11" ht="12.75" customHeight="1">
      <c r="A8565" s="68" t="s">
        <v>480</v>
      </c>
      <c r="B8565" s="68" t="s">
        <v>473</v>
      </c>
      <c r="C8565" s="68" t="s">
        <v>287</v>
      </c>
      <c r="D8565" s="68" t="s">
        <v>531</v>
      </c>
      <c r="E8565" s="68" t="s">
        <v>360</v>
      </c>
      <c r="F8565" s="68" t="s">
        <v>77</v>
      </c>
      <c r="G8565" s="68" t="s">
        <v>273</v>
      </c>
      <c r="H8565" s="68" t="s">
        <v>369</v>
      </c>
      <c r="I8565" s="65">
        <v>8238</v>
      </c>
      <c r="J8565" s="65">
        <v>427</v>
      </c>
      <c r="K8565" s="65" t="s">
        <v>376</v>
      </c>
    </row>
    <row r="8566" spans="1:11" ht="12.75" customHeight="1">
      <c r="A8566" s="68" t="s">
        <v>480</v>
      </c>
      <c r="B8566" s="68" t="s">
        <v>473</v>
      </c>
      <c r="C8566" s="68" t="s">
        <v>287</v>
      </c>
      <c r="D8566" s="68" t="s">
        <v>531</v>
      </c>
      <c r="E8566" s="68" t="s">
        <v>360</v>
      </c>
      <c r="F8566" s="68" t="s">
        <v>77</v>
      </c>
      <c r="G8566" s="68" t="s">
        <v>273</v>
      </c>
      <c r="H8566" s="68" t="s">
        <v>638</v>
      </c>
      <c r="I8566" s="65">
        <v>5354</v>
      </c>
      <c r="J8566" s="65">
        <v>427</v>
      </c>
      <c r="K8566" s="65" t="s">
        <v>376</v>
      </c>
    </row>
    <row r="8567" spans="1:11" ht="12.75" customHeight="1">
      <c r="A8567" s="68" t="s">
        <v>480</v>
      </c>
      <c r="B8567" s="68" t="s">
        <v>473</v>
      </c>
      <c r="C8567" s="68" t="s">
        <v>287</v>
      </c>
      <c r="D8567" s="68" t="s">
        <v>531</v>
      </c>
      <c r="E8567" s="68" t="s">
        <v>360</v>
      </c>
      <c r="F8567" s="68" t="s">
        <v>77</v>
      </c>
      <c r="G8567" s="68" t="s">
        <v>273</v>
      </c>
      <c r="H8567" s="68" t="s">
        <v>367</v>
      </c>
      <c r="I8567" s="65">
        <v>6</v>
      </c>
      <c r="J8567" s="65">
        <v>410</v>
      </c>
      <c r="K8567" s="65" t="s">
        <v>495</v>
      </c>
    </row>
    <row r="8568" spans="1:11" ht="12.75" customHeight="1">
      <c r="A8568" s="68" t="s">
        <v>480</v>
      </c>
      <c r="B8568" s="68" t="s">
        <v>473</v>
      </c>
      <c r="C8568" s="68" t="s">
        <v>287</v>
      </c>
      <c r="D8568" s="68" t="s">
        <v>531</v>
      </c>
      <c r="E8568" s="68" t="s">
        <v>360</v>
      </c>
      <c r="F8568" s="68" t="s">
        <v>77</v>
      </c>
      <c r="G8568" s="68" t="s">
        <v>273</v>
      </c>
      <c r="H8568" s="68" t="s">
        <v>247</v>
      </c>
      <c r="I8568" s="65">
        <v>5642</v>
      </c>
      <c r="J8568" s="65">
        <v>410</v>
      </c>
      <c r="K8568" s="65" t="s">
        <v>495</v>
      </c>
    </row>
    <row r="8569" spans="1:11" ht="12.75" customHeight="1">
      <c r="A8569" s="68" t="s">
        <v>480</v>
      </c>
      <c r="B8569" s="68" t="s">
        <v>473</v>
      </c>
      <c r="C8569" s="68" t="s">
        <v>287</v>
      </c>
      <c r="D8569" s="68" t="s">
        <v>531</v>
      </c>
      <c r="E8569" s="68" t="s">
        <v>360</v>
      </c>
      <c r="F8569" s="68" t="s">
        <v>77</v>
      </c>
      <c r="G8569" s="68" t="s">
        <v>273</v>
      </c>
      <c r="H8569" s="68" t="s">
        <v>375</v>
      </c>
      <c r="I8569" s="65">
        <v>6907</v>
      </c>
      <c r="J8569" s="65">
        <v>410</v>
      </c>
      <c r="K8569" s="65" t="s">
        <v>495</v>
      </c>
    </row>
    <row r="8570" spans="1:11" ht="12.75" customHeight="1">
      <c r="A8570" s="68" t="s">
        <v>480</v>
      </c>
      <c r="B8570" s="68" t="s">
        <v>473</v>
      </c>
      <c r="C8570" s="68" t="s">
        <v>287</v>
      </c>
      <c r="D8570" s="68" t="s">
        <v>531</v>
      </c>
      <c r="E8570" s="68" t="s">
        <v>360</v>
      </c>
      <c r="F8570" s="68" t="s">
        <v>77</v>
      </c>
      <c r="G8570" s="68" t="s">
        <v>273</v>
      </c>
      <c r="H8570" s="68" t="s">
        <v>368</v>
      </c>
      <c r="I8570" s="65">
        <v>8235</v>
      </c>
      <c r="J8570" s="65">
        <v>410</v>
      </c>
      <c r="K8570" s="65" t="s">
        <v>495</v>
      </c>
    </row>
    <row r="8571" spans="1:11" ht="12.75" customHeight="1">
      <c r="A8571" s="68" t="s">
        <v>480</v>
      </c>
      <c r="B8571" s="68" t="s">
        <v>473</v>
      </c>
      <c r="C8571" s="68" t="s">
        <v>287</v>
      </c>
      <c r="D8571" s="68" t="s">
        <v>531</v>
      </c>
      <c r="E8571" s="68" t="s">
        <v>360</v>
      </c>
      <c r="F8571" s="68" t="s">
        <v>77</v>
      </c>
      <c r="G8571" s="68" t="s">
        <v>273</v>
      </c>
      <c r="H8571" s="68" t="s">
        <v>491</v>
      </c>
      <c r="I8571" s="65">
        <v>10196</v>
      </c>
      <c r="J8571" s="65">
        <v>410</v>
      </c>
      <c r="K8571" s="65" t="s">
        <v>495</v>
      </c>
    </row>
    <row r="8572" spans="1:11" ht="12.75" customHeight="1">
      <c r="A8572" s="68" t="s">
        <v>480</v>
      </c>
      <c r="B8572" s="68" t="s">
        <v>473</v>
      </c>
      <c r="C8572" s="68" t="s">
        <v>287</v>
      </c>
      <c r="D8572" s="68" t="s">
        <v>531</v>
      </c>
      <c r="E8572" s="68" t="s">
        <v>360</v>
      </c>
      <c r="F8572" s="68" t="s">
        <v>77</v>
      </c>
      <c r="G8572" s="68" t="s">
        <v>273</v>
      </c>
      <c r="H8572" s="68" t="s">
        <v>369</v>
      </c>
      <c r="I8572" s="65">
        <v>8774</v>
      </c>
      <c r="J8572" s="65">
        <v>410</v>
      </c>
      <c r="K8572" s="65" t="s">
        <v>495</v>
      </c>
    </row>
    <row r="8573" spans="1:11" ht="12.75" customHeight="1">
      <c r="A8573" s="68" t="s">
        <v>480</v>
      </c>
      <c r="B8573" s="68" t="s">
        <v>473</v>
      </c>
      <c r="C8573" s="68" t="s">
        <v>287</v>
      </c>
      <c r="D8573" s="68" t="s">
        <v>531</v>
      </c>
      <c r="E8573" s="68" t="s">
        <v>360</v>
      </c>
      <c r="F8573" s="68" t="s">
        <v>77</v>
      </c>
      <c r="G8573" s="68" t="s">
        <v>273</v>
      </c>
      <c r="H8573" s="68" t="s">
        <v>638</v>
      </c>
      <c r="I8573" s="65">
        <v>8553</v>
      </c>
      <c r="J8573" s="65">
        <v>410</v>
      </c>
      <c r="K8573" s="65" t="s">
        <v>495</v>
      </c>
    </row>
    <row r="8574" spans="1:11" ht="12.75" customHeight="1">
      <c r="A8574" s="68" t="s">
        <v>480</v>
      </c>
      <c r="B8574" s="68" t="s">
        <v>473</v>
      </c>
      <c r="C8574" s="68" t="s">
        <v>287</v>
      </c>
      <c r="D8574" s="68" t="s">
        <v>531</v>
      </c>
      <c r="E8574" s="68" t="s">
        <v>360</v>
      </c>
      <c r="F8574" s="68" t="s">
        <v>77</v>
      </c>
      <c r="G8574" s="68" t="s">
        <v>273</v>
      </c>
      <c r="H8574" s="68" t="s">
        <v>367</v>
      </c>
      <c r="I8574" s="65">
        <v>6</v>
      </c>
      <c r="J8574" s="65">
        <v>408</v>
      </c>
      <c r="K8574" s="65" t="s">
        <v>496</v>
      </c>
    </row>
    <row r="8575" spans="1:11" ht="12.75" customHeight="1">
      <c r="A8575" s="68" t="s">
        <v>480</v>
      </c>
      <c r="B8575" s="68" t="s">
        <v>473</v>
      </c>
      <c r="C8575" s="68" t="s">
        <v>287</v>
      </c>
      <c r="D8575" s="68" t="s">
        <v>531</v>
      </c>
      <c r="E8575" s="68" t="s">
        <v>360</v>
      </c>
      <c r="F8575" s="68" t="s">
        <v>77</v>
      </c>
      <c r="G8575" s="68" t="s">
        <v>273</v>
      </c>
      <c r="H8575" s="68" t="s">
        <v>247</v>
      </c>
      <c r="I8575" s="65">
        <v>4497</v>
      </c>
      <c r="J8575" s="65">
        <v>408</v>
      </c>
      <c r="K8575" s="65" t="s">
        <v>496</v>
      </c>
    </row>
    <row r="8576" spans="1:11" ht="12.75" customHeight="1">
      <c r="A8576" s="68" t="s">
        <v>480</v>
      </c>
      <c r="B8576" s="68" t="s">
        <v>473</v>
      </c>
      <c r="C8576" s="68" t="s">
        <v>287</v>
      </c>
      <c r="D8576" s="68" t="s">
        <v>531</v>
      </c>
      <c r="E8576" s="68" t="s">
        <v>360</v>
      </c>
      <c r="F8576" s="68" t="s">
        <v>77</v>
      </c>
      <c r="G8576" s="68" t="s">
        <v>273</v>
      </c>
      <c r="H8576" s="68" t="s">
        <v>375</v>
      </c>
      <c r="I8576" s="65">
        <v>5526</v>
      </c>
      <c r="J8576" s="65">
        <v>408</v>
      </c>
      <c r="K8576" s="65" t="s">
        <v>496</v>
      </c>
    </row>
    <row r="8577" spans="1:11" ht="12.75" customHeight="1">
      <c r="A8577" s="68" t="s">
        <v>480</v>
      </c>
      <c r="B8577" s="68" t="s">
        <v>473</v>
      </c>
      <c r="C8577" s="68" t="s">
        <v>287</v>
      </c>
      <c r="D8577" s="68" t="s">
        <v>531</v>
      </c>
      <c r="E8577" s="68" t="s">
        <v>360</v>
      </c>
      <c r="F8577" s="68" t="s">
        <v>77</v>
      </c>
      <c r="G8577" s="68" t="s">
        <v>273</v>
      </c>
      <c r="H8577" s="68" t="s">
        <v>368</v>
      </c>
      <c r="I8577" s="65">
        <v>6921</v>
      </c>
      <c r="J8577" s="65">
        <v>408</v>
      </c>
      <c r="K8577" s="65" t="s">
        <v>496</v>
      </c>
    </row>
    <row r="8578" spans="1:11" ht="12.75" customHeight="1">
      <c r="A8578" s="68" t="s">
        <v>480</v>
      </c>
      <c r="B8578" s="68" t="s">
        <v>473</v>
      </c>
      <c r="C8578" s="68" t="s">
        <v>287</v>
      </c>
      <c r="D8578" s="68" t="s">
        <v>531</v>
      </c>
      <c r="E8578" s="68" t="s">
        <v>360</v>
      </c>
      <c r="F8578" s="68" t="s">
        <v>77</v>
      </c>
      <c r="G8578" s="68" t="s">
        <v>273</v>
      </c>
      <c r="H8578" s="68" t="s">
        <v>491</v>
      </c>
      <c r="I8578" s="65">
        <v>9778</v>
      </c>
      <c r="J8578" s="65">
        <v>408</v>
      </c>
      <c r="K8578" s="65" t="s">
        <v>496</v>
      </c>
    </row>
    <row r="8579" spans="1:11" ht="12.75" customHeight="1">
      <c r="A8579" s="68" t="s">
        <v>480</v>
      </c>
      <c r="B8579" s="68" t="s">
        <v>473</v>
      </c>
      <c r="C8579" s="68" t="s">
        <v>287</v>
      </c>
      <c r="D8579" s="68" t="s">
        <v>531</v>
      </c>
      <c r="E8579" s="68" t="s">
        <v>360</v>
      </c>
      <c r="F8579" s="68" t="s">
        <v>77</v>
      </c>
      <c r="G8579" s="68" t="s">
        <v>273</v>
      </c>
      <c r="H8579" s="68" t="s">
        <v>369</v>
      </c>
      <c r="I8579" s="65">
        <v>12695</v>
      </c>
      <c r="J8579" s="65">
        <v>408</v>
      </c>
      <c r="K8579" s="65" t="s">
        <v>496</v>
      </c>
    </row>
    <row r="8580" spans="1:11" ht="12.75" customHeight="1">
      <c r="A8580" s="68" t="s">
        <v>480</v>
      </c>
      <c r="B8580" s="68" t="s">
        <v>473</v>
      </c>
      <c r="C8580" s="68" t="s">
        <v>287</v>
      </c>
      <c r="D8580" s="68" t="s">
        <v>531</v>
      </c>
      <c r="E8580" s="68" t="s">
        <v>360</v>
      </c>
      <c r="F8580" s="68" t="s">
        <v>77</v>
      </c>
      <c r="G8580" s="68" t="s">
        <v>273</v>
      </c>
      <c r="H8580" s="68" t="s">
        <v>638</v>
      </c>
      <c r="I8580" s="65">
        <v>11486</v>
      </c>
      <c r="J8580" s="65">
        <v>408</v>
      </c>
      <c r="K8580" s="65" t="s">
        <v>496</v>
      </c>
    </row>
    <row r="8581" spans="1:11" ht="12.75" customHeight="1">
      <c r="A8581" s="68" t="s">
        <v>480</v>
      </c>
      <c r="B8581" s="68" t="s">
        <v>473</v>
      </c>
      <c r="C8581" s="68" t="s">
        <v>287</v>
      </c>
      <c r="D8581" s="68" t="s">
        <v>531</v>
      </c>
      <c r="E8581" s="68" t="s">
        <v>360</v>
      </c>
      <c r="F8581" s="68" t="s">
        <v>77</v>
      </c>
      <c r="G8581" s="68" t="s">
        <v>273</v>
      </c>
      <c r="H8581" s="68" t="s">
        <v>367</v>
      </c>
      <c r="I8581" s="65">
        <v>93</v>
      </c>
      <c r="J8581" s="65">
        <v>414</v>
      </c>
      <c r="K8581" s="65" t="s">
        <v>377</v>
      </c>
    </row>
    <row r="8582" spans="1:11" ht="12.75" customHeight="1">
      <c r="A8582" s="68" t="s">
        <v>480</v>
      </c>
      <c r="B8582" s="68" t="s">
        <v>473</v>
      </c>
      <c r="C8582" s="68" t="s">
        <v>287</v>
      </c>
      <c r="D8582" s="68" t="s">
        <v>531</v>
      </c>
      <c r="E8582" s="68" t="s">
        <v>360</v>
      </c>
      <c r="F8582" s="68" t="s">
        <v>77</v>
      </c>
      <c r="G8582" s="68" t="s">
        <v>273</v>
      </c>
      <c r="H8582" s="68" t="s">
        <v>247</v>
      </c>
      <c r="I8582" s="65">
        <v>4433</v>
      </c>
      <c r="J8582" s="65">
        <v>414</v>
      </c>
      <c r="K8582" s="65" t="s">
        <v>377</v>
      </c>
    </row>
    <row r="8583" spans="1:11" ht="12.75" customHeight="1">
      <c r="A8583" s="68" t="s">
        <v>480</v>
      </c>
      <c r="B8583" s="68" t="s">
        <v>473</v>
      </c>
      <c r="C8583" s="68" t="s">
        <v>287</v>
      </c>
      <c r="D8583" s="68" t="s">
        <v>531</v>
      </c>
      <c r="E8583" s="68" t="s">
        <v>360</v>
      </c>
      <c r="F8583" s="68" t="s">
        <v>77</v>
      </c>
      <c r="G8583" s="68" t="s">
        <v>273</v>
      </c>
      <c r="H8583" s="68" t="s">
        <v>375</v>
      </c>
      <c r="I8583" s="65">
        <v>6308</v>
      </c>
      <c r="J8583" s="65">
        <v>414</v>
      </c>
      <c r="K8583" s="65" t="s">
        <v>377</v>
      </c>
    </row>
    <row r="8584" spans="1:11" ht="12.75" customHeight="1">
      <c r="A8584" s="68" t="s">
        <v>480</v>
      </c>
      <c r="B8584" s="68" t="s">
        <v>473</v>
      </c>
      <c r="C8584" s="68" t="s">
        <v>287</v>
      </c>
      <c r="D8584" s="68" t="s">
        <v>531</v>
      </c>
      <c r="E8584" s="68" t="s">
        <v>360</v>
      </c>
      <c r="F8584" s="68" t="s">
        <v>77</v>
      </c>
      <c r="G8584" s="68" t="s">
        <v>273</v>
      </c>
      <c r="H8584" s="68" t="s">
        <v>368</v>
      </c>
      <c r="I8584" s="65">
        <v>7035</v>
      </c>
      <c r="J8584" s="65">
        <v>414</v>
      </c>
      <c r="K8584" s="65" t="s">
        <v>377</v>
      </c>
    </row>
    <row r="8585" spans="1:11" ht="12.75" customHeight="1">
      <c r="A8585" s="68" t="s">
        <v>480</v>
      </c>
      <c r="B8585" s="68" t="s">
        <v>473</v>
      </c>
      <c r="C8585" s="68" t="s">
        <v>287</v>
      </c>
      <c r="D8585" s="68" t="s">
        <v>531</v>
      </c>
      <c r="E8585" s="68" t="s">
        <v>360</v>
      </c>
      <c r="F8585" s="68" t="s">
        <v>77</v>
      </c>
      <c r="G8585" s="68" t="s">
        <v>273</v>
      </c>
      <c r="H8585" s="68" t="s">
        <v>491</v>
      </c>
      <c r="I8585" s="65">
        <v>10010</v>
      </c>
      <c r="J8585" s="65">
        <v>414</v>
      </c>
      <c r="K8585" s="65" t="s">
        <v>377</v>
      </c>
    </row>
    <row r="8586" spans="1:11" ht="12.75" customHeight="1">
      <c r="A8586" s="68" t="s">
        <v>480</v>
      </c>
      <c r="B8586" s="68" t="s">
        <v>473</v>
      </c>
      <c r="C8586" s="68" t="s">
        <v>287</v>
      </c>
      <c r="D8586" s="68" t="s">
        <v>531</v>
      </c>
      <c r="E8586" s="68" t="s">
        <v>360</v>
      </c>
      <c r="F8586" s="68" t="s">
        <v>77</v>
      </c>
      <c r="G8586" s="68" t="s">
        <v>273</v>
      </c>
      <c r="H8586" s="68" t="s">
        <v>369</v>
      </c>
      <c r="I8586" s="65">
        <v>7231</v>
      </c>
      <c r="J8586" s="65">
        <v>414</v>
      </c>
      <c r="K8586" s="65" t="s">
        <v>377</v>
      </c>
    </row>
    <row r="8587" spans="1:11" ht="12.75" customHeight="1">
      <c r="A8587" s="68" t="s">
        <v>480</v>
      </c>
      <c r="B8587" s="68" t="s">
        <v>473</v>
      </c>
      <c r="C8587" s="68" t="s">
        <v>287</v>
      </c>
      <c r="D8587" s="68" t="s">
        <v>531</v>
      </c>
      <c r="E8587" s="68" t="s">
        <v>360</v>
      </c>
      <c r="F8587" s="68" t="s">
        <v>77</v>
      </c>
      <c r="G8587" s="68" t="s">
        <v>273</v>
      </c>
      <c r="H8587" s="68" t="s">
        <v>638</v>
      </c>
      <c r="I8587" s="65">
        <v>7427</v>
      </c>
      <c r="J8587" s="65">
        <v>414</v>
      </c>
      <c r="K8587" s="65" t="s">
        <v>377</v>
      </c>
    </row>
    <row r="8588" spans="1:11" ht="12.75" customHeight="1">
      <c r="A8588" s="68" t="s">
        <v>480</v>
      </c>
      <c r="B8588" s="68" t="s">
        <v>473</v>
      </c>
      <c r="C8588" s="68" t="s">
        <v>287</v>
      </c>
      <c r="D8588" s="68" t="s">
        <v>531</v>
      </c>
      <c r="E8588" s="68" t="s">
        <v>360</v>
      </c>
      <c r="F8588" s="68" t="s">
        <v>77</v>
      </c>
      <c r="G8588" s="68" t="s">
        <v>273</v>
      </c>
      <c r="H8588" s="68" t="s">
        <v>367</v>
      </c>
      <c r="I8588" s="65">
        <v>38</v>
      </c>
      <c r="J8588" s="65">
        <v>424</v>
      </c>
      <c r="K8588" s="65" t="s">
        <v>378</v>
      </c>
    </row>
    <row r="8589" spans="1:11" ht="12.75" customHeight="1">
      <c r="A8589" s="68" t="s">
        <v>480</v>
      </c>
      <c r="B8589" s="68" t="s">
        <v>473</v>
      </c>
      <c r="C8589" s="68" t="s">
        <v>287</v>
      </c>
      <c r="D8589" s="68" t="s">
        <v>531</v>
      </c>
      <c r="E8589" s="68" t="s">
        <v>360</v>
      </c>
      <c r="F8589" s="68" t="s">
        <v>77</v>
      </c>
      <c r="G8589" s="68" t="s">
        <v>273</v>
      </c>
      <c r="H8589" s="68" t="s">
        <v>247</v>
      </c>
      <c r="I8589" s="65">
        <v>5342</v>
      </c>
      <c r="J8589" s="65">
        <v>424</v>
      </c>
      <c r="K8589" s="65" t="s">
        <v>378</v>
      </c>
    </row>
    <row r="8590" spans="1:11" ht="12.75" customHeight="1">
      <c r="A8590" s="68" t="s">
        <v>480</v>
      </c>
      <c r="B8590" s="68" t="s">
        <v>473</v>
      </c>
      <c r="C8590" s="68" t="s">
        <v>287</v>
      </c>
      <c r="D8590" s="68" t="s">
        <v>531</v>
      </c>
      <c r="E8590" s="68" t="s">
        <v>360</v>
      </c>
      <c r="F8590" s="68" t="s">
        <v>77</v>
      </c>
      <c r="G8590" s="68" t="s">
        <v>273</v>
      </c>
      <c r="H8590" s="68" t="s">
        <v>375</v>
      </c>
      <c r="I8590" s="65">
        <v>7706</v>
      </c>
      <c r="J8590" s="65">
        <v>424</v>
      </c>
      <c r="K8590" s="65" t="s">
        <v>378</v>
      </c>
    </row>
    <row r="8591" spans="1:11" ht="12.75" customHeight="1">
      <c r="A8591" s="68" t="s">
        <v>480</v>
      </c>
      <c r="B8591" s="68" t="s">
        <v>473</v>
      </c>
      <c r="C8591" s="68" t="s">
        <v>287</v>
      </c>
      <c r="D8591" s="68" t="s">
        <v>531</v>
      </c>
      <c r="E8591" s="68" t="s">
        <v>360</v>
      </c>
      <c r="F8591" s="68" t="s">
        <v>77</v>
      </c>
      <c r="G8591" s="68" t="s">
        <v>273</v>
      </c>
      <c r="H8591" s="68" t="s">
        <v>368</v>
      </c>
      <c r="I8591" s="65">
        <v>7618</v>
      </c>
      <c r="J8591" s="65">
        <v>424</v>
      </c>
      <c r="K8591" s="65" t="s">
        <v>378</v>
      </c>
    </row>
    <row r="8592" spans="1:11" ht="12.75" customHeight="1">
      <c r="A8592" s="68" t="s">
        <v>480</v>
      </c>
      <c r="B8592" s="68" t="s">
        <v>473</v>
      </c>
      <c r="C8592" s="68" t="s">
        <v>287</v>
      </c>
      <c r="D8592" s="68" t="s">
        <v>531</v>
      </c>
      <c r="E8592" s="68" t="s">
        <v>360</v>
      </c>
      <c r="F8592" s="68" t="s">
        <v>77</v>
      </c>
      <c r="G8592" s="68" t="s">
        <v>273</v>
      </c>
      <c r="H8592" s="68" t="s">
        <v>491</v>
      </c>
      <c r="I8592" s="65">
        <v>11486</v>
      </c>
      <c r="J8592" s="65">
        <v>424</v>
      </c>
      <c r="K8592" s="65" t="s">
        <v>378</v>
      </c>
    </row>
    <row r="8593" spans="1:11" ht="12.75" customHeight="1">
      <c r="A8593" s="68" t="s">
        <v>480</v>
      </c>
      <c r="B8593" s="68" t="s">
        <v>473</v>
      </c>
      <c r="C8593" s="68" t="s">
        <v>287</v>
      </c>
      <c r="D8593" s="68" t="s">
        <v>531</v>
      </c>
      <c r="E8593" s="68" t="s">
        <v>360</v>
      </c>
      <c r="F8593" s="68" t="s">
        <v>77</v>
      </c>
      <c r="G8593" s="68" t="s">
        <v>273</v>
      </c>
      <c r="H8593" s="68" t="s">
        <v>369</v>
      </c>
      <c r="I8593" s="65">
        <v>10184</v>
      </c>
      <c r="J8593" s="65">
        <v>424</v>
      </c>
      <c r="K8593" s="65" t="s">
        <v>378</v>
      </c>
    </row>
    <row r="8594" spans="1:11" ht="12.75" customHeight="1">
      <c r="A8594" s="68" t="s">
        <v>480</v>
      </c>
      <c r="B8594" s="68" t="s">
        <v>473</v>
      </c>
      <c r="C8594" s="68" t="s">
        <v>287</v>
      </c>
      <c r="D8594" s="68" t="s">
        <v>531</v>
      </c>
      <c r="E8594" s="68" t="s">
        <v>360</v>
      </c>
      <c r="F8594" s="68" t="s">
        <v>77</v>
      </c>
      <c r="G8594" s="68" t="s">
        <v>273</v>
      </c>
      <c r="H8594" s="68" t="s">
        <v>638</v>
      </c>
      <c r="I8594" s="65">
        <v>8231</v>
      </c>
      <c r="J8594" s="65">
        <v>424</v>
      </c>
      <c r="K8594" s="65" t="s">
        <v>378</v>
      </c>
    </row>
    <row r="8595" spans="1:11" ht="12.75" customHeight="1">
      <c r="A8595" s="68" t="s">
        <v>480</v>
      </c>
      <c r="B8595" s="68" t="s">
        <v>473</v>
      </c>
      <c r="C8595" s="68" t="s">
        <v>287</v>
      </c>
      <c r="D8595" s="68" t="s">
        <v>531</v>
      </c>
      <c r="E8595" s="68" t="s">
        <v>360</v>
      </c>
      <c r="F8595" s="68" t="s">
        <v>77</v>
      </c>
      <c r="G8595" s="68" t="s">
        <v>273</v>
      </c>
      <c r="H8595" s="68" t="s">
        <v>247</v>
      </c>
      <c r="I8595" s="65">
        <v>637</v>
      </c>
      <c r="J8595" s="65">
        <v>419</v>
      </c>
      <c r="K8595" s="65" t="s">
        <v>262</v>
      </c>
    </row>
    <row r="8596" spans="1:11" ht="12.75" customHeight="1">
      <c r="A8596" s="68" t="s">
        <v>480</v>
      </c>
      <c r="B8596" s="68" t="s">
        <v>473</v>
      </c>
      <c r="C8596" s="68" t="s">
        <v>287</v>
      </c>
      <c r="D8596" s="68" t="s">
        <v>531</v>
      </c>
      <c r="E8596" s="68" t="s">
        <v>360</v>
      </c>
      <c r="F8596" s="68" t="s">
        <v>77</v>
      </c>
      <c r="G8596" s="68" t="s">
        <v>273</v>
      </c>
      <c r="H8596" s="68" t="s">
        <v>375</v>
      </c>
      <c r="I8596" s="65">
        <v>815</v>
      </c>
      <c r="J8596" s="65">
        <v>419</v>
      </c>
      <c r="K8596" s="65" t="s">
        <v>262</v>
      </c>
    </row>
    <row r="8597" spans="1:11" ht="12.75" customHeight="1">
      <c r="A8597" s="68" t="s">
        <v>480</v>
      </c>
      <c r="B8597" s="68" t="s">
        <v>473</v>
      </c>
      <c r="C8597" s="68" t="s">
        <v>287</v>
      </c>
      <c r="D8597" s="68" t="s">
        <v>531</v>
      </c>
      <c r="E8597" s="68" t="s">
        <v>360</v>
      </c>
      <c r="F8597" s="68" t="s">
        <v>77</v>
      </c>
      <c r="G8597" s="68" t="s">
        <v>273</v>
      </c>
      <c r="H8597" s="68" t="s">
        <v>368</v>
      </c>
      <c r="I8597" s="65">
        <v>930</v>
      </c>
      <c r="J8597" s="65">
        <v>419</v>
      </c>
      <c r="K8597" s="65" t="s">
        <v>262</v>
      </c>
    </row>
    <row r="8598" spans="1:11" ht="12.75" customHeight="1">
      <c r="A8598" s="68" t="s">
        <v>480</v>
      </c>
      <c r="B8598" s="68" t="s">
        <v>473</v>
      </c>
      <c r="C8598" s="68" t="s">
        <v>287</v>
      </c>
      <c r="D8598" s="68" t="s">
        <v>531</v>
      </c>
      <c r="E8598" s="68" t="s">
        <v>360</v>
      </c>
      <c r="F8598" s="68" t="s">
        <v>77</v>
      </c>
      <c r="G8598" s="68" t="s">
        <v>273</v>
      </c>
      <c r="H8598" s="68" t="s">
        <v>491</v>
      </c>
      <c r="I8598" s="65">
        <v>2089</v>
      </c>
      <c r="J8598" s="65">
        <v>419</v>
      </c>
      <c r="K8598" s="65" t="s">
        <v>262</v>
      </c>
    </row>
    <row r="8599" spans="1:11" ht="12.75" customHeight="1">
      <c r="A8599" s="68" t="s">
        <v>480</v>
      </c>
      <c r="B8599" s="68" t="s">
        <v>473</v>
      </c>
      <c r="C8599" s="68" t="s">
        <v>287</v>
      </c>
      <c r="D8599" s="68" t="s">
        <v>531</v>
      </c>
      <c r="E8599" s="68" t="s">
        <v>360</v>
      </c>
      <c r="F8599" s="68" t="s">
        <v>77</v>
      </c>
      <c r="G8599" s="68" t="s">
        <v>273</v>
      </c>
      <c r="H8599" s="68" t="s">
        <v>369</v>
      </c>
      <c r="I8599" s="65">
        <v>1710</v>
      </c>
      <c r="J8599" s="65">
        <v>419</v>
      </c>
      <c r="K8599" s="65" t="s">
        <v>262</v>
      </c>
    </row>
    <row r="8600" spans="1:11" ht="12.75" customHeight="1">
      <c r="A8600" s="68" t="s">
        <v>480</v>
      </c>
      <c r="B8600" s="68" t="s">
        <v>473</v>
      </c>
      <c r="C8600" s="68" t="s">
        <v>287</v>
      </c>
      <c r="D8600" s="68" t="s">
        <v>531</v>
      </c>
      <c r="E8600" s="68" t="s">
        <v>360</v>
      </c>
      <c r="F8600" s="68" t="s">
        <v>77</v>
      </c>
      <c r="G8600" s="68" t="s">
        <v>273</v>
      </c>
      <c r="H8600" s="68" t="s">
        <v>638</v>
      </c>
      <c r="I8600" s="65">
        <v>1339</v>
      </c>
      <c r="J8600" s="65">
        <v>419</v>
      </c>
      <c r="K8600" s="65" t="s">
        <v>262</v>
      </c>
    </row>
    <row r="8601" spans="1:11" ht="12.75" customHeight="1">
      <c r="A8601" s="68" t="s">
        <v>480</v>
      </c>
      <c r="B8601" s="68" t="s">
        <v>473</v>
      </c>
      <c r="C8601" s="68" t="s">
        <v>287</v>
      </c>
      <c r="D8601" s="68" t="s">
        <v>531</v>
      </c>
      <c r="E8601" s="68" t="s">
        <v>360</v>
      </c>
      <c r="F8601" s="68" t="s">
        <v>77</v>
      </c>
      <c r="G8601" s="68" t="s">
        <v>273</v>
      </c>
      <c r="H8601" s="68" t="s">
        <v>367</v>
      </c>
      <c r="I8601" s="65">
        <v>3</v>
      </c>
      <c r="J8601" s="65">
        <v>403</v>
      </c>
      <c r="K8601" s="65" t="s">
        <v>428</v>
      </c>
    </row>
    <row r="8602" spans="1:11" ht="12.75" customHeight="1">
      <c r="A8602" s="68" t="s">
        <v>480</v>
      </c>
      <c r="B8602" s="68" t="s">
        <v>473</v>
      </c>
      <c r="C8602" s="68" t="s">
        <v>287</v>
      </c>
      <c r="D8602" s="68" t="s">
        <v>531</v>
      </c>
      <c r="E8602" s="68" t="s">
        <v>360</v>
      </c>
      <c r="F8602" s="68" t="s">
        <v>77</v>
      </c>
      <c r="G8602" s="68" t="s">
        <v>273</v>
      </c>
      <c r="H8602" s="68" t="s">
        <v>247</v>
      </c>
      <c r="I8602" s="65">
        <v>1759</v>
      </c>
      <c r="J8602" s="65">
        <v>403</v>
      </c>
      <c r="K8602" s="65" t="s">
        <v>428</v>
      </c>
    </row>
    <row r="8603" spans="1:11" ht="12.75" customHeight="1">
      <c r="A8603" s="68" t="s">
        <v>480</v>
      </c>
      <c r="B8603" s="68" t="s">
        <v>473</v>
      </c>
      <c r="C8603" s="68" t="s">
        <v>287</v>
      </c>
      <c r="D8603" s="68" t="s">
        <v>531</v>
      </c>
      <c r="E8603" s="68" t="s">
        <v>360</v>
      </c>
      <c r="F8603" s="68" t="s">
        <v>77</v>
      </c>
      <c r="G8603" s="68" t="s">
        <v>273</v>
      </c>
      <c r="H8603" s="68" t="s">
        <v>375</v>
      </c>
      <c r="I8603" s="65">
        <v>1632</v>
      </c>
      <c r="J8603" s="65">
        <v>403</v>
      </c>
      <c r="K8603" s="65" t="s">
        <v>428</v>
      </c>
    </row>
    <row r="8604" spans="1:11" ht="12.75" customHeight="1">
      <c r="A8604" s="68" t="s">
        <v>480</v>
      </c>
      <c r="B8604" s="68" t="s">
        <v>473</v>
      </c>
      <c r="C8604" s="68" t="s">
        <v>287</v>
      </c>
      <c r="D8604" s="68" t="s">
        <v>531</v>
      </c>
      <c r="E8604" s="68" t="s">
        <v>360</v>
      </c>
      <c r="F8604" s="68" t="s">
        <v>77</v>
      </c>
      <c r="G8604" s="68" t="s">
        <v>273</v>
      </c>
      <c r="H8604" s="68" t="s">
        <v>368</v>
      </c>
      <c r="I8604" s="65">
        <v>1546</v>
      </c>
      <c r="J8604" s="65">
        <v>403</v>
      </c>
      <c r="K8604" s="65" t="s">
        <v>428</v>
      </c>
    </row>
    <row r="8605" spans="1:11" ht="12.75" customHeight="1">
      <c r="A8605" s="68" t="s">
        <v>480</v>
      </c>
      <c r="B8605" s="68" t="s">
        <v>473</v>
      </c>
      <c r="C8605" s="68" t="s">
        <v>287</v>
      </c>
      <c r="D8605" s="68" t="s">
        <v>531</v>
      </c>
      <c r="E8605" s="68" t="s">
        <v>360</v>
      </c>
      <c r="F8605" s="68" t="s">
        <v>77</v>
      </c>
      <c r="G8605" s="68" t="s">
        <v>273</v>
      </c>
      <c r="H8605" s="68" t="s">
        <v>491</v>
      </c>
      <c r="I8605" s="65">
        <v>2191</v>
      </c>
      <c r="J8605" s="65">
        <v>403</v>
      </c>
      <c r="K8605" s="65" t="s">
        <v>428</v>
      </c>
    </row>
    <row r="8606" spans="1:11" ht="12.75" customHeight="1">
      <c r="A8606" s="68" t="s">
        <v>480</v>
      </c>
      <c r="B8606" s="68" t="s">
        <v>473</v>
      </c>
      <c r="C8606" s="68" t="s">
        <v>287</v>
      </c>
      <c r="D8606" s="68" t="s">
        <v>531</v>
      </c>
      <c r="E8606" s="68" t="s">
        <v>360</v>
      </c>
      <c r="F8606" s="68" t="s">
        <v>77</v>
      </c>
      <c r="G8606" s="68" t="s">
        <v>273</v>
      </c>
      <c r="H8606" s="68" t="s">
        <v>369</v>
      </c>
      <c r="I8606" s="65">
        <v>2073</v>
      </c>
      <c r="J8606" s="65">
        <v>403</v>
      </c>
      <c r="K8606" s="65" t="s">
        <v>428</v>
      </c>
    </row>
    <row r="8607" spans="1:11" ht="12.75" customHeight="1">
      <c r="A8607" s="68" t="s">
        <v>480</v>
      </c>
      <c r="B8607" s="68" t="s">
        <v>473</v>
      </c>
      <c r="C8607" s="68" t="s">
        <v>287</v>
      </c>
      <c r="D8607" s="68" t="s">
        <v>531</v>
      </c>
      <c r="E8607" s="68" t="s">
        <v>360</v>
      </c>
      <c r="F8607" s="68" t="s">
        <v>77</v>
      </c>
      <c r="G8607" s="68" t="s">
        <v>273</v>
      </c>
      <c r="H8607" s="68" t="s">
        <v>638</v>
      </c>
      <c r="I8607" s="65">
        <v>1956</v>
      </c>
      <c r="J8607" s="65">
        <v>403</v>
      </c>
      <c r="K8607" s="65" t="s">
        <v>428</v>
      </c>
    </row>
    <row r="8608" spans="1:11" ht="12.75" customHeight="1">
      <c r="A8608" s="68" t="s">
        <v>480</v>
      </c>
      <c r="B8608" s="68" t="s">
        <v>473</v>
      </c>
      <c r="C8608" s="68" t="s">
        <v>287</v>
      </c>
      <c r="D8608" s="68" t="s">
        <v>531</v>
      </c>
      <c r="E8608" s="68" t="s">
        <v>360</v>
      </c>
      <c r="F8608" s="68" t="s">
        <v>77</v>
      </c>
      <c r="G8608" s="68" t="s">
        <v>273</v>
      </c>
      <c r="H8608" s="68" t="s">
        <v>367</v>
      </c>
      <c r="I8608" s="65">
        <v>1</v>
      </c>
      <c r="J8608" s="65">
        <v>418</v>
      </c>
      <c r="K8608" s="65" t="s">
        <v>429</v>
      </c>
    </row>
    <row r="8609" spans="1:11" ht="12.75" customHeight="1">
      <c r="A8609" s="68" t="s">
        <v>480</v>
      </c>
      <c r="B8609" s="68" t="s">
        <v>473</v>
      </c>
      <c r="C8609" s="68" t="s">
        <v>287</v>
      </c>
      <c r="D8609" s="68" t="s">
        <v>531</v>
      </c>
      <c r="E8609" s="68" t="s">
        <v>360</v>
      </c>
      <c r="F8609" s="68" t="s">
        <v>77</v>
      </c>
      <c r="G8609" s="68" t="s">
        <v>273</v>
      </c>
      <c r="H8609" s="68" t="s">
        <v>247</v>
      </c>
      <c r="I8609" s="65">
        <v>82</v>
      </c>
      <c r="J8609" s="65">
        <v>418</v>
      </c>
      <c r="K8609" s="65" t="s">
        <v>429</v>
      </c>
    </row>
    <row r="8610" spans="1:11" ht="12.75" customHeight="1">
      <c r="A8610" s="68" t="s">
        <v>480</v>
      </c>
      <c r="B8610" s="68" t="s">
        <v>473</v>
      </c>
      <c r="C8610" s="68" t="s">
        <v>287</v>
      </c>
      <c r="D8610" s="68" t="s">
        <v>531</v>
      </c>
      <c r="E8610" s="68" t="s">
        <v>360</v>
      </c>
      <c r="F8610" s="68" t="s">
        <v>77</v>
      </c>
      <c r="G8610" s="68" t="s">
        <v>273</v>
      </c>
      <c r="H8610" s="68" t="s">
        <v>375</v>
      </c>
      <c r="I8610" s="65">
        <v>200</v>
      </c>
      <c r="J8610" s="65">
        <v>418</v>
      </c>
      <c r="K8610" s="65" t="s">
        <v>429</v>
      </c>
    </row>
    <row r="8611" spans="1:11" ht="12.75" customHeight="1">
      <c r="A8611" s="68" t="s">
        <v>480</v>
      </c>
      <c r="B8611" s="68" t="s">
        <v>473</v>
      </c>
      <c r="C8611" s="68" t="s">
        <v>287</v>
      </c>
      <c r="D8611" s="68" t="s">
        <v>531</v>
      </c>
      <c r="E8611" s="68" t="s">
        <v>360</v>
      </c>
      <c r="F8611" s="68" t="s">
        <v>77</v>
      </c>
      <c r="G8611" s="68" t="s">
        <v>273</v>
      </c>
      <c r="H8611" s="68" t="s">
        <v>368</v>
      </c>
      <c r="I8611" s="65">
        <v>341</v>
      </c>
      <c r="J8611" s="65">
        <v>418</v>
      </c>
      <c r="K8611" s="65" t="s">
        <v>429</v>
      </c>
    </row>
    <row r="8612" spans="1:11" ht="12.75" customHeight="1">
      <c r="A8612" s="68" t="s">
        <v>480</v>
      </c>
      <c r="B8612" s="68" t="s">
        <v>473</v>
      </c>
      <c r="C8612" s="68" t="s">
        <v>287</v>
      </c>
      <c r="D8612" s="68" t="s">
        <v>531</v>
      </c>
      <c r="E8612" s="68" t="s">
        <v>360</v>
      </c>
      <c r="F8612" s="68" t="s">
        <v>77</v>
      </c>
      <c r="G8612" s="68" t="s">
        <v>273</v>
      </c>
      <c r="H8612" s="68" t="s">
        <v>491</v>
      </c>
      <c r="I8612" s="65">
        <v>578</v>
      </c>
      <c r="J8612" s="65">
        <v>418</v>
      </c>
      <c r="K8612" s="65" t="s">
        <v>429</v>
      </c>
    </row>
    <row r="8613" spans="1:11" ht="12.75" customHeight="1">
      <c r="A8613" s="68" t="s">
        <v>480</v>
      </c>
      <c r="B8613" s="68" t="s">
        <v>473</v>
      </c>
      <c r="C8613" s="68" t="s">
        <v>287</v>
      </c>
      <c r="D8613" s="68" t="s">
        <v>531</v>
      </c>
      <c r="E8613" s="68" t="s">
        <v>360</v>
      </c>
      <c r="F8613" s="68" t="s">
        <v>77</v>
      </c>
      <c r="G8613" s="68" t="s">
        <v>273</v>
      </c>
      <c r="H8613" s="68" t="s">
        <v>369</v>
      </c>
      <c r="I8613" s="65">
        <v>388</v>
      </c>
      <c r="J8613" s="65">
        <v>418</v>
      </c>
      <c r="K8613" s="65" t="s">
        <v>429</v>
      </c>
    </row>
    <row r="8614" spans="1:11" ht="12.75" customHeight="1">
      <c r="A8614" s="68" t="s">
        <v>480</v>
      </c>
      <c r="B8614" s="68" t="s">
        <v>473</v>
      </c>
      <c r="C8614" s="68" t="s">
        <v>287</v>
      </c>
      <c r="D8614" s="68" t="s">
        <v>531</v>
      </c>
      <c r="E8614" s="68" t="s">
        <v>360</v>
      </c>
      <c r="F8614" s="68" t="s">
        <v>77</v>
      </c>
      <c r="G8614" s="68" t="s">
        <v>273</v>
      </c>
      <c r="H8614" s="68" t="s">
        <v>638</v>
      </c>
      <c r="I8614" s="65">
        <v>268</v>
      </c>
      <c r="J8614" s="65">
        <v>418</v>
      </c>
      <c r="K8614" s="65" t="s">
        <v>429</v>
      </c>
    </row>
    <row r="8615" spans="1:11" ht="12.75" customHeight="1">
      <c r="A8615" s="68" t="s">
        <v>480</v>
      </c>
      <c r="B8615" s="68" t="s">
        <v>473</v>
      </c>
      <c r="C8615" s="68" t="s">
        <v>287</v>
      </c>
      <c r="D8615" s="68" t="s">
        <v>531</v>
      </c>
      <c r="E8615" s="68" t="s">
        <v>360</v>
      </c>
      <c r="F8615" s="68" t="s">
        <v>77</v>
      </c>
      <c r="G8615" s="68" t="s">
        <v>273</v>
      </c>
      <c r="H8615" s="68" t="s">
        <v>247</v>
      </c>
      <c r="I8615" s="65">
        <v>434</v>
      </c>
      <c r="J8615" s="65">
        <v>406</v>
      </c>
      <c r="K8615" s="65" t="s">
        <v>497</v>
      </c>
    </row>
    <row r="8616" spans="1:11" ht="12.75" customHeight="1">
      <c r="A8616" s="68" t="s">
        <v>480</v>
      </c>
      <c r="B8616" s="68" t="s">
        <v>473</v>
      </c>
      <c r="C8616" s="68" t="s">
        <v>287</v>
      </c>
      <c r="D8616" s="68" t="s">
        <v>531</v>
      </c>
      <c r="E8616" s="68" t="s">
        <v>360</v>
      </c>
      <c r="F8616" s="68" t="s">
        <v>77</v>
      </c>
      <c r="G8616" s="68" t="s">
        <v>273</v>
      </c>
      <c r="H8616" s="68" t="s">
        <v>375</v>
      </c>
      <c r="I8616" s="65">
        <v>1002</v>
      </c>
      <c r="J8616" s="65">
        <v>406</v>
      </c>
      <c r="K8616" s="65" t="s">
        <v>497</v>
      </c>
    </row>
    <row r="8617" spans="1:11" ht="12.75" customHeight="1">
      <c r="A8617" s="68" t="s">
        <v>480</v>
      </c>
      <c r="B8617" s="68" t="s">
        <v>473</v>
      </c>
      <c r="C8617" s="68" t="s">
        <v>287</v>
      </c>
      <c r="D8617" s="68" t="s">
        <v>531</v>
      </c>
      <c r="E8617" s="68" t="s">
        <v>360</v>
      </c>
      <c r="F8617" s="68" t="s">
        <v>77</v>
      </c>
      <c r="G8617" s="68" t="s">
        <v>273</v>
      </c>
      <c r="H8617" s="68" t="s">
        <v>368</v>
      </c>
      <c r="I8617" s="65">
        <v>1537</v>
      </c>
      <c r="J8617" s="65">
        <v>406</v>
      </c>
      <c r="K8617" s="65" t="s">
        <v>497</v>
      </c>
    </row>
    <row r="8618" spans="1:11" ht="12.75" customHeight="1">
      <c r="A8618" s="68" t="s">
        <v>480</v>
      </c>
      <c r="B8618" s="68" t="s">
        <v>473</v>
      </c>
      <c r="C8618" s="68" t="s">
        <v>287</v>
      </c>
      <c r="D8618" s="68" t="s">
        <v>531</v>
      </c>
      <c r="E8618" s="68" t="s">
        <v>360</v>
      </c>
      <c r="F8618" s="68" t="s">
        <v>77</v>
      </c>
      <c r="G8618" s="68" t="s">
        <v>273</v>
      </c>
      <c r="H8618" s="68" t="s">
        <v>491</v>
      </c>
      <c r="I8618" s="65">
        <v>1885</v>
      </c>
      <c r="J8618" s="65">
        <v>406</v>
      </c>
      <c r="K8618" s="65" t="s">
        <v>497</v>
      </c>
    </row>
    <row r="8619" spans="1:11" ht="12.75" customHeight="1">
      <c r="A8619" s="68" t="s">
        <v>480</v>
      </c>
      <c r="B8619" s="68" t="s">
        <v>473</v>
      </c>
      <c r="C8619" s="68" t="s">
        <v>287</v>
      </c>
      <c r="D8619" s="68" t="s">
        <v>531</v>
      </c>
      <c r="E8619" s="68" t="s">
        <v>360</v>
      </c>
      <c r="F8619" s="68" t="s">
        <v>77</v>
      </c>
      <c r="G8619" s="68" t="s">
        <v>273</v>
      </c>
      <c r="H8619" s="68" t="s">
        <v>369</v>
      </c>
      <c r="I8619" s="65">
        <v>2152</v>
      </c>
      <c r="J8619" s="65">
        <v>406</v>
      </c>
      <c r="K8619" s="65" t="s">
        <v>497</v>
      </c>
    </row>
    <row r="8620" spans="1:11" ht="12.75" customHeight="1">
      <c r="A8620" s="68" t="s">
        <v>480</v>
      </c>
      <c r="B8620" s="68" t="s">
        <v>473</v>
      </c>
      <c r="C8620" s="68" t="s">
        <v>287</v>
      </c>
      <c r="D8620" s="68" t="s">
        <v>531</v>
      </c>
      <c r="E8620" s="68" t="s">
        <v>360</v>
      </c>
      <c r="F8620" s="68" t="s">
        <v>77</v>
      </c>
      <c r="G8620" s="68" t="s">
        <v>273</v>
      </c>
      <c r="H8620" s="68" t="s">
        <v>638</v>
      </c>
      <c r="I8620" s="65">
        <v>1596</v>
      </c>
      <c r="J8620" s="65">
        <v>406</v>
      </c>
      <c r="K8620" s="65" t="s">
        <v>497</v>
      </c>
    </row>
    <row r="8621" spans="1:11" ht="12.75" customHeight="1">
      <c r="A8621" s="68" t="s">
        <v>480</v>
      </c>
      <c r="B8621" s="68" t="s">
        <v>473</v>
      </c>
      <c r="C8621" s="68" t="s">
        <v>287</v>
      </c>
      <c r="D8621" s="68" t="s">
        <v>531</v>
      </c>
      <c r="E8621" s="68" t="s">
        <v>360</v>
      </c>
      <c r="F8621" s="68" t="s">
        <v>77</v>
      </c>
      <c r="G8621" s="68" t="s">
        <v>273</v>
      </c>
      <c r="H8621" s="68" t="s">
        <v>247</v>
      </c>
      <c r="I8621" s="65">
        <v>11</v>
      </c>
      <c r="J8621" s="65">
        <v>604</v>
      </c>
      <c r="K8621" s="65" t="s">
        <v>280</v>
      </c>
    </row>
    <row r="8622" spans="1:11" ht="12.75" customHeight="1">
      <c r="A8622" s="68" t="s">
        <v>480</v>
      </c>
      <c r="B8622" s="68" t="s">
        <v>473</v>
      </c>
      <c r="C8622" s="68" t="s">
        <v>287</v>
      </c>
      <c r="D8622" s="68" t="s">
        <v>531</v>
      </c>
      <c r="E8622" s="68" t="s">
        <v>360</v>
      </c>
      <c r="F8622" s="68" t="s">
        <v>77</v>
      </c>
      <c r="G8622" s="68" t="s">
        <v>273</v>
      </c>
      <c r="H8622" s="68" t="s">
        <v>375</v>
      </c>
      <c r="I8622" s="65">
        <v>23</v>
      </c>
      <c r="J8622" s="65">
        <v>604</v>
      </c>
      <c r="K8622" s="65" t="s">
        <v>280</v>
      </c>
    </row>
    <row r="8623" spans="1:11" ht="12.75" customHeight="1">
      <c r="A8623" s="68" t="s">
        <v>480</v>
      </c>
      <c r="B8623" s="68" t="s">
        <v>473</v>
      </c>
      <c r="C8623" s="68" t="s">
        <v>287</v>
      </c>
      <c r="D8623" s="68" t="s">
        <v>531</v>
      </c>
      <c r="E8623" s="68" t="s">
        <v>360</v>
      </c>
      <c r="F8623" s="68" t="s">
        <v>77</v>
      </c>
      <c r="G8623" s="68" t="s">
        <v>273</v>
      </c>
      <c r="H8623" s="68" t="s">
        <v>368</v>
      </c>
      <c r="I8623" s="65">
        <v>9</v>
      </c>
      <c r="J8623" s="65">
        <v>604</v>
      </c>
      <c r="K8623" s="65" t="s">
        <v>280</v>
      </c>
    </row>
    <row r="8624" spans="1:11" ht="12.75" customHeight="1">
      <c r="A8624" s="68" t="s">
        <v>480</v>
      </c>
      <c r="B8624" s="68" t="s">
        <v>473</v>
      </c>
      <c r="C8624" s="68" t="s">
        <v>287</v>
      </c>
      <c r="D8624" s="68" t="s">
        <v>531</v>
      </c>
      <c r="E8624" s="68" t="s">
        <v>360</v>
      </c>
      <c r="F8624" s="68" t="s">
        <v>77</v>
      </c>
      <c r="G8624" s="68" t="s">
        <v>273</v>
      </c>
      <c r="H8624" s="68" t="s">
        <v>491</v>
      </c>
      <c r="I8624" s="65">
        <v>63</v>
      </c>
      <c r="J8624" s="65">
        <v>604</v>
      </c>
      <c r="K8624" s="65" t="s">
        <v>280</v>
      </c>
    </row>
    <row r="8625" spans="1:11" ht="12.75" customHeight="1">
      <c r="A8625" s="68" t="s">
        <v>480</v>
      </c>
      <c r="B8625" s="68" t="s">
        <v>473</v>
      </c>
      <c r="C8625" s="68" t="s">
        <v>287</v>
      </c>
      <c r="D8625" s="68" t="s">
        <v>531</v>
      </c>
      <c r="E8625" s="68" t="s">
        <v>360</v>
      </c>
      <c r="F8625" s="68" t="s">
        <v>77</v>
      </c>
      <c r="G8625" s="68" t="s">
        <v>273</v>
      </c>
      <c r="H8625" s="68" t="s">
        <v>369</v>
      </c>
      <c r="I8625" s="65">
        <v>138</v>
      </c>
      <c r="J8625" s="65">
        <v>604</v>
      </c>
      <c r="K8625" s="65" t="s">
        <v>280</v>
      </c>
    </row>
    <row r="8626" spans="1:11" ht="12.75" customHeight="1">
      <c r="A8626" s="68" t="s">
        <v>480</v>
      </c>
      <c r="B8626" s="68" t="s">
        <v>473</v>
      </c>
      <c r="C8626" s="68" t="s">
        <v>287</v>
      </c>
      <c r="D8626" s="68" t="s">
        <v>531</v>
      </c>
      <c r="E8626" s="68" t="s">
        <v>360</v>
      </c>
      <c r="F8626" s="68" t="s">
        <v>77</v>
      </c>
      <c r="G8626" s="68" t="s">
        <v>273</v>
      </c>
      <c r="H8626" s="68" t="s">
        <v>638</v>
      </c>
      <c r="I8626" s="65">
        <v>236</v>
      </c>
      <c r="J8626" s="65">
        <v>604</v>
      </c>
      <c r="K8626" s="65" t="s">
        <v>280</v>
      </c>
    </row>
    <row r="8627" spans="1:11" ht="12.75" customHeight="1">
      <c r="A8627" s="68" t="s">
        <v>480</v>
      </c>
      <c r="B8627" s="68" t="s">
        <v>473</v>
      </c>
      <c r="C8627" s="68" t="s">
        <v>287</v>
      </c>
      <c r="D8627" s="68" t="s">
        <v>531</v>
      </c>
      <c r="E8627" s="68" t="s">
        <v>360</v>
      </c>
      <c r="F8627" s="68" t="s">
        <v>77</v>
      </c>
      <c r="G8627" s="68" t="s">
        <v>273</v>
      </c>
      <c r="H8627" s="68" t="s">
        <v>247</v>
      </c>
      <c r="I8627" s="65">
        <v>206</v>
      </c>
      <c r="J8627" s="65">
        <v>411</v>
      </c>
      <c r="K8627" s="65" t="s">
        <v>498</v>
      </c>
    </row>
    <row r="8628" spans="1:11" ht="12.75" customHeight="1">
      <c r="A8628" s="68" t="s">
        <v>480</v>
      </c>
      <c r="B8628" s="68" t="s">
        <v>473</v>
      </c>
      <c r="C8628" s="68" t="s">
        <v>287</v>
      </c>
      <c r="D8628" s="68" t="s">
        <v>531</v>
      </c>
      <c r="E8628" s="68" t="s">
        <v>360</v>
      </c>
      <c r="F8628" s="68" t="s">
        <v>77</v>
      </c>
      <c r="G8628" s="68" t="s">
        <v>273</v>
      </c>
      <c r="H8628" s="68" t="s">
        <v>375</v>
      </c>
      <c r="I8628" s="65">
        <v>295</v>
      </c>
      <c r="J8628" s="65">
        <v>411</v>
      </c>
      <c r="K8628" s="65" t="s">
        <v>498</v>
      </c>
    </row>
    <row r="8629" spans="1:11" ht="12.75" customHeight="1">
      <c r="A8629" s="68" t="s">
        <v>480</v>
      </c>
      <c r="B8629" s="68" t="s">
        <v>473</v>
      </c>
      <c r="C8629" s="68" t="s">
        <v>287</v>
      </c>
      <c r="D8629" s="68" t="s">
        <v>531</v>
      </c>
      <c r="E8629" s="68" t="s">
        <v>360</v>
      </c>
      <c r="F8629" s="68" t="s">
        <v>77</v>
      </c>
      <c r="G8629" s="68" t="s">
        <v>273</v>
      </c>
      <c r="H8629" s="68" t="s">
        <v>368</v>
      </c>
      <c r="I8629" s="65">
        <v>899</v>
      </c>
      <c r="J8629" s="65">
        <v>411</v>
      </c>
      <c r="K8629" s="65" t="s">
        <v>498</v>
      </c>
    </row>
    <row r="8630" spans="1:11" ht="12.75" customHeight="1">
      <c r="A8630" s="68" t="s">
        <v>480</v>
      </c>
      <c r="B8630" s="68" t="s">
        <v>473</v>
      </c>
      <c r="C8630" s="68" t="s">
        <v>287</v>
      </c>
      <c r="D8630" s="68" t="s">
        <v>531</v>
      </c>
      <c r="E8630" s="68" t="s">
        <v>360</v>
      </c>
      <c r="F8630" s="68" t="s">
        <v>77</v>
      </c>
      <c r="G8630" s="68" t="s">
        <v>273</v>
      </c>
      <c r="H8630" s="68" t="s">
        <v>491</v>
      </c>
      <c r="I8630" s="65">
        <v>1722</v>
      </c>
      <c r="J8630" s="65">
        <v>411</v>
      </c>
      <c r="K8630" s="65" t="s">
        <v>498</v>
      </c>
    </row>
    <row r="8631" spans="1:11" ht="12.75" customHeight="1">
      <c r="A8631" s="68" t="s">
        <v>480</v>
      </c>
      <c r="B8631" s="68" t="s">
        <v>473</v>
      </c>
      <c r="C8631" s="68" t="s">
        <v>287</v>
      </c>
      <c r="D8631" s="68" t="s">
        <v>531</v>
      </c>
      <c r="E8631" s="68" t="s">
        <v>360</v>
      </c>
      <c r="F8631" s="68" t="s">
        <v>77</v>
      </c>
      <c r="G8631" s="68" t="s">
        <v>273</v>
      </c>
      <c r="H8631" s="68" t="s">
        <v>369</v>
      </c>
      <c r="I8631" s="65">
        <v>1444</v>
      </c>
      <c r="J8631" s="65">
        <v>411</v>
      </c>
      <c r="K8631" s="65" t="s">
        <v>498</v>
      </c>
    </row>
    <row r="8632" spans="1:11" ht="12.75" customHeight="1">
      <c r="A8632" s="68" t="s">
        <v>480</v>
      </c>
      <c r="B8632" s="68" t="s">
        <v>473</v>
      </c>
      <c r="C8632" s="68" t="s">
        <v>287</v>
      </c>
      <c r="D8632" s="68" t="s">
        <v>531</v>
      </c>
      <c r="E8632" s="68" t="s">
        <v>360</v>
      </c>
      <c r="F8632" s="68" t="s">
        <v>77</v>
      </c>
      <c r="G8632" s="68" t="s">
        <v>273</v>
      </c>
      <c r="H8632" s="68" t="s">
        <v>638</v>
      </c>
      <c r="I8632" s="65">
        <v>2560</v>
      </c>
      <c r="J8632" s="65">
        <v>411</v>
      </c>
      <c r="K8632" s="65" t="s">
        <v>498</v>
      </c>
    </row>
    <row r="8633" spans="1:11" ht="12.75" customHeight="1">
      <c r="A8633" s="68" t="s">
        <v>480</v>
      </c>
      <c r="B8633" s="68" t="s">
        <v>473</v>
      </c>
      <c r="C8633" s="68" t="s">
        <v>287</v>
      </c>
      <c r="D8633" s="68" t="s">
        <v>531</v>
      </c>
      <c r="E8633" s="68" t="s">
        <v>360</v>
      </c>
      <c r="F8633" s="68" t="s">
        <v>77</v>
      </c>
      <c r="G8633" s="68" t="s">
        <v>273</v>
      </c>
      <c r="H8633" s="68" t="s">
        <v>367</v>
      </c>
      <c r="I8633" s="65">
        <v>17</v>
      </c>
      <c r="J8633" s="65">
        <v>425</v>
      </c>
      <c r="K8633" s="65" t="s">
        <v>379</v>
      </c>
    </row>
    <row r="8634" spans="1:11" ht="12.75" customHeight="1">
      <c r="A8634" s="68" t="s">
        <v>480</v>
      </c>
      <c r="B8634" s="68" t="s">
        <v>473</v>
      </c>
      <c r="C8634" s="68" t="s">
        <v>287</v>
      </c>
      <c r="D8634" s="68" t="s">
        <v>531</v>
      </c>
      <c r="E8634" s="68" t="s">
        <v>360</v>
      </c>
      <c r="F8634" s="68" t="s">
        <v>77</v>
      </c>
      <c r="G8634" s="68" t="s">
        <v>273</v>
      </c>
      <c r="H8634" s="68" t="s">
        <v>247</v>
      </c>
      <c r="I8634" s="65">
        <v>2564</v>
      </c>
      <c r="J8634" s="65">
        <v>425</v>
      </c>
      <c r="K8634" s="65" t="s">
        <v>379</v>
      </c>
    </row>
    <row r="8635" spans="1:11" ht="12.75" customHeight="1">
      <c r="A8635" s="68" t="s">
        <v>480</v>
      </c>
      <c r="B8635" s="68" t="s">
        <v>473</v>
      </c>
      <c r="C8635" s="68" t="s">
        <v>287</v>
      </c>
      <c r="D8635" s="68" t="s">
        <v>531</v>
      </c>
      <c r="E8635" s="68" t="s">
        <v>360</v>
      </c>
      <c r="F8635" s="68" t="s">
        <v>77</v>
      </c>
      <c r="G8635" s="68" t="s">
        <v>273</v>
      </c>
      <c r="H8635" s="68" t="s">
        <v>375</v>
      </c>
      <c r="I8635" s="65">
        <v>2547</v>
      </c>
      <c r="J8635" s="65">
        <v>425</v>
      </c>
      <c r="K8635" s="65" t="s">
        <v>379</v>
      </c>
    </row>
    <row r="8636" spans="1:11" ht="12.75" customHeight="1">
      <c r="A8636" s="68" t="s">
        <v>480</v>
      </c>
      <c r="B8636" s="68" t="s">
        <v>473</v>
      </c>
      <c r="C8636" s="68" t="s">
        <v>287</v>
      </c>
      <c r="D8636" s="68" t="s">
        <v>531</v>
      </c>
      <c r="E8636" s="68" t="s">
        <v>360</v>
      </c>
      <c r="F8636" s="68" t="s">
        <v>77</v>
      </c>
      <c r="G8636" s="68" t="s">
        <v>273</v>
      </c>
      <c r="H8636" s="68" t="s">
        <v>368</v>
      </c>
      <c r="I8636" s="65">
        <v>3264</v>
      </c>
      <c r="J8636" s="65">
        <v>425</v>
      </c>
      <c r="K8636" s="65" t="s">
        <v>379</v>
      </c>
    </row>
    <row r="8637" spans="1:11" ht="12.75" customHeight="1">
      <c r="A8637" s="68" t="s">
        <v>480</v>
      </c>
      <c r="B8637" s="68" t="s">
        <v>473</v>
      </c>
      <c r="C8637" s="68" t="s">
        <v>287</v>
      </c>
      <c r="D8637" s="68" t="s">
        <v>531</v>
      </c>
      <c r="E8637" s="68" t="s">
        <v>360</v>
      </c>
      <c r="F8637" s="68" t="s">
        <v>77</v>
      </c>
      <c r="G8637" s="68" t="s">
        <v>273</v>
      </c>
      <c r="H8637" s="68" t="s">
        <v>491</v>
      </c>
      <c r="I8637" s="65">
        <v>4680</v>
      </c>
      <c r="J8637" s="65">
        <v>425</v>
      </c>
      <c r="K8637" s="65" t="s">
        <v>379</v>
      </c>
    </row>
    <row r="8638" spans="1:11" ht="12.75" customHeight="1">
      <c r="A8638" s="68" t="s">
        <v>480</v>
      </c>
      <c r="B8638" s="68" t="s">
        <v>473</v>
      </c>
      <c r="C8638" s="68" t="s">
        <v>287</v>
      </c>
      <c r="D8638" s="68" t="s">
        <v>531</v>
      </c>
      <c r="E8638" s="68" t="s">
        <v>360</v>
      </c>
      <c r="F8638" s="68" t="s">
        <v>77</v>
      </c>
      <c r="G8638" s="68" t="s">
        <v>273</v>
      </c>
      <c r="H8638" s="68" t="s">
        <v>369</v>
      </c>
      <c r="I8638" s="65">
        <v>5363</v>
      </c>
      <c r="J8638" s="65">
        <v>425</v>
      </c>
      <c r="K8638" s="65" t="s">
        <v>379</v>
      </c>
    </row>
    <row r="8639" spans="1:11" ht="12.75" customHeight="1">
      <c r="A8639" s="68" t="s">
        <v>480</v>
      </c>
      <c r="B8639" s="68" t="s">
        <v>473</v>
      </c>
      <c r="C8639" s="68" t="s">
        <v>287</v>
      </c>
      <c r="D8639" s="68" t="s">
        <v>531</v>
      </c>
      <c r="E8639" s="68" t="s">
        <v>360</v>
      </c>
      <c r="F8639" s="68" t="s">
        <v>77</v>
      </c>
      <c r="G8639" s="68" t="s">
        <v>273</v>
      </c>
      <c r="H8639" s="68" t="s">
        <v>638</v>
      </c>
      <c r="I8639" s="65">
        <v>3480</v>
      </c>
      <c r="J8639" s="65">
        <v>425</v>
      </c>
      <c r="K8639" s="65" t="s">
        <v>379</v>
      </c>
    </row>
    <row r="8640" spans="1:11" ht="12.75" customHeight="1">
      <c r="A8640" s="68" t="s">
        <v>480</v>
      </c>
      <c r="B8640" s="68" t="s">
        <v>473</v>
      </c>
      <c r="C8640" s="68" t="s">
        <v>287</v>
      </c>
      <c r="D8640" s="68" t="s">
        <v>531</v>
      </c>
      <c r="E8640" s="68" t="s">
        <v>360</v>
      </c>
      <c r="F8640" s="68" t="s">
        <v>77</v>
      </c>
      <c r="G8640" s="68" t="s">
        <v>273</v>
      </c>
      <c r="H8640" s="68" t="s">
        <v>367</v>
      </c>
      <c r="I8640" s="65">
        <v>3</v>
      </c>
      <c r="J8640" s="65">
        <v>429</v>
      </c>
      <c r="K8640" s="65" t="s">
        <v>380</v>
      </c>
    </row>
    <row r="8641" spans="1:11" ht="12.75" customHeight="1">
      <c r="A8641" s="68" t="s">
        <v>480</v>
      </c>
      <c r="B8641" s="68" t="s">
        <v>473</v>
      </c>
      <c r="C8641" s="68" t="s">
        <v>287</v>
      </c>
      <c r="D8641" s="68" t="s">
        <v>531</v>
      </c>
      <c r="E8641" s="68" t="s">
        <v>360</v>
      </c>
      <c r="F8641" s="68" t="s">
        <v>77</v>
      </c>
      <c r="G8641" s="68" t="s">
        <v>273</v>
      </c>
      <c r="H8641" s="68" t="s">
        <v>247</v>
      </c>
      <c r="I8641" s="65">
        <v>763</v>
      </c>
      <c r="J8641" s="65">
        <v>429</v>
      </c>
      <c r="K8641" s="65" t="s">
        <v>380</v>
      </c>
    </row>
    <row r="8642" spans="1:11" ht="12.75" customHeight="1">
      <c r="A8642" s="68" t="s">
        <v>480</v>
      </c>
      <c r="B8642" s="68" t="s">
        <v>473</v>
      </c>
      <c r="C8642" s="68" t="s">
        <v>287</v>
      </c>
      <c r="D8642" s="68" t="s">
        <v>531</v>
      </c>
      <c r="E8642" s="68" t="s">
        <v>360</v>
      </c>
      <c r="F8642" s="68" t="s">
        <v>77</v>
      </c>
      <c r="G8642" s="68" t="s">
        <v>273</v>
      </c>
      <c r="H8642" s="68" t="s">
        <v>375</v>
      </c>
      <c r="I8642" s="65">
        <v>1135</v>
      </c>
      <c r="J8642" s="65">
        <v>429</v>
      </c>
      <c r="K8642" s="65" t="s">
        <v>380</v>
      </c>
    </row>
    <row r="8643" spans="1:11" ht="12.75" customHeight="1">
      <c r="A8643" s="68" t="s">
        <v>480</v>
      </c>
      <c r="B8643" s="68" t="s">
        <v>473</v>
      </c>
      <c r="C8643" s="68" t="s">
        <v>287</v>
      </c>
      <c r="D8643" s="68" t="s">
        <v>531</v>
      </c>
      <c r="E8643" s="68" t="s">
        <v>360</v>
      </c>
      <c r="F8643" s="68" t="s">
        <v>77</v>
      </c>
      <c r="G8643" s="68" t="s">
        <v>273</v>
      </c>
      <c r="H8643" s="68" t="s">
        <v>368</v>
      </c>
      <c r="I8643" s="65">
        <v>1002</v>
      </c>
      <c r="J8643" s="65">
        <v>429</v>
      </c>
      <c r="K8643" s="65" t="s">
        <v>380</v>
      </c>
    </row>
    <row r="8644" spans="1:11" ht="12.75" customHeight="1">
      <c r="A8644" s="68" t="s">
        <v>480</v>
      </c>
      <c r="B8644" s="68" t="s">
        <v>473</v>
      </c>
      <c r="C8644" s="68" t="s">
        <v>287</v>
      </c>
      <c r="D8644" s="68" t="s">
        <v>531</v>
      </c>
      <c r="E8644" s="68" t="s">
        <v>360</v>
      </c>
      <c r="F8644" s="68" t="s">
        <v>77</v>
      </c>
      <c r="G8644" s="68" t="s">
        <v>273</v>
      </c>
      <c r="H8644" s="68" t="s">
        <v>491</v>
      </c>
      <c r="I8644" s="65">
        <v>1547</v>
      </c>
      <c r="J8644" s="65">
        <v>429</v>
      </c>
      <c r="K8644" s="65" t="s">
        <v>380</v>
      </c>
    </row>
    <row r="8645" spans="1:11" ht="12.75" customHeight="1">
      <c r="A8645" s="68" t="s">
        <v>480</v>
      </c>
      <c r="B8645" s="68" t="s">
        <v>473</v>
      </c>
      <c r="C8645" s="68" t="s">
        <v>287</v>
      </c>
      <c r="D8645" s="68" t="s">
        <v>531</v>
      </c>
      <c r="E8645" s="68" t="s">
        <v>360</v>
      </c>
      <c r="F8645" s="68" t="s">
        <v>77</v>
      </c>
      <c r="G8645" s="68" t="s">
        <v>273</v>
      </c>
      <c r="H8645" s="68" t="s">
        <v>369</v>
      </c>
      <c r="I8645" s="65">
        <v>894</v>
      </c>
      <c r="J8645" s="65">
        <v>429</v>
      </c>
      <c r="K8645" s="65" t="s">
        <v>380</v>
      </c>
    </row>
    <row r="8646" spans="1:11" ht="12.75" customHeight="1">
      <c r="A8646" s="68" t="s">
        <v>480</v>
      </c>
      <c r="B8646" s="68" t="s">
        <v>473</v>
      </c>
      <c r="C8646" s="68" t="s">
        <v>287</v>
      </c>
      <c r="D8646" s="68" t="s">
        <v>531</v>
      </c>
      <c r="E8646" s="68" t="s">
        <v>360</v>
      </c>
      <c r="F8646" s="68" t="s">
        <v>77</v>
      </c>
      <c r="G8646" s="68" t="s">
        <v>273</v>
      </c>
      <c r="H8646" s="68" t="s">
        <v>638</v>
      </c>
      <c r="I8646" s="65">
        <v>930</v>
      </c>
      <c r="J8646" s="65">
        <v>429</v>
      </c>
      <c r="K8646" s="65" t="s">
        <v>380</v>
      </c>
    </row>
    <row r="8647" spans="1:11" ht="12.75" customHeight="1">
      <c r="A8647" s="68" t="s">
        <v>480</v>
      </c>
      <c r="B8647" s="68" t="s">
        <v>473</v>
      </c>
      <c r="C8647" s="68" t="s">
        <v>287</v>
      </c>
      <c r="D8647" s="68" t="s">
        <v>531</v>
      </c>
      <c r="E8647" s="68" t="s">
        <v>360</v>
      </c>
      <c r="F8647" s="68" t="s">
        <v>77</v>
      </c>
      <c r="G8647" s="68" t="s">
        <v>273</v>
      </c>
      <c r="H8647" s="68" t="s">
        <v>367</v>
      </c>
      <c r="I8647" s="65">
        <v>4</v>
      </c>
      <c r="J8647" s="65">
        <v>409</v>
      </c>
      <c r="K8647" s="65" t="s">
        <v>281</v>
      </c>
    </row>
    <row r="8648" spans="1:11" ht="12.75" customHeight="1">
      <c r="A8648" s="68" t="s">
        <v>480</v>
      </c>
      <c r="B8648" s="68" t="s">
        <v>473</v>
      </c>
      <c r="C8648" s="68" t="s">
        <v>287</v>
      </c>
      <c r="D8648" s="68" t="s">
        <v>531</v>
      </c>
      <c r="E8648" s="68" t="s">
        <v>360</v>
      </c>
      <c r="F8648" s="68" t="s">
        <v>77</v>
      </c>
      <c r="G8648" s="68" t="s">
        <v>273</v>
      </c>
      <c r="H8648" s="68" t="s">
        <v>247</v>
      </c>
      <c r="I8648" s="65">
        <v>688</v>
      </c>
      <c r="J8648" s="65">
        <v>409</v>
      </c>
      <c r="K8648" s="65" t="s">
        <v>281</v>
      </c>
    </row>
    <row r="8649" spans="1:11" ht="12.75" customHeight="1">
      <c r="A8649" s="68" t="s">
        <v>480</v>
      </c>
      <c r="B8649" s="68" t="s">
        <v>473</v>
      </c>
      <c r="C8649" s="68" t="s">
        <v>287</v>
      </c>
      <c r="D8649" s="68" t="s">
        <v>531</v>
      </c>
      <c r="E8649" s="68" t="s">
        <v>360</v>
      </c>
      <c r="F8649" s="68" t="s">
        <v>77</v>
      </c>
      <c r="G8649" s="68" t="s">
        <v>273</v>
      </c>
      <c r="H8649" s="68" t="s">
        <v>375</v>
      </c>
      <c r="I8649" s="65">
        <v>1154</v>
      </c>
      <c r="J8649" s="65">
        <v>409</v>
      </c>
      <c r="K8649" s="65" t="s">
        <v>281</v>
      </c>
    </row>
    <row r="8650" spans="1:11" ht="12.75" customHeight="1">
      <c r="A8650" s="68" t="s">
        <v>480</v>
      </c>
      <c r="B8650" s="68" t="s">
        <v>473</v>
      </c>
      <c r="C8650" s="68" t="s">
        <v>287</v>
      </c>
      <c r="D8650" s="68" t="s">
        <v>531</v>
      </c>
      <c r="E8650" s="68" t="s">
        <v>360</v>
      </c>
      <c r="F8650" s="68" t="s">
        <v>77</v>
      </c>
      <c r="G8650" s="68" t="s">
        <v>273</v>
      </c>
      <c r="H8650" s="68" t="s">
        <v>368</v>
      </c>
      <c r="I8650" s="65">
        <v>1133</v>
      </c>
      <c r="J8650" s="65">
        <v>409</v>
      </c>
      <c r="K8650" s="65" t="s">
        <v>281</v>
      </c>
    </row>
    <row r="8651" spans="1:11" ht="12.75" customHeight="1">
      <c r="A8651" s="68" t="s">
        <v>480</v>
      </c>
      <c r="B8651" s="68" t="s">
        <v>473</v>
      </c>
      <c r="C8651" s="68" t="s">
        <v>287</v>
      </c>
      <c r="D8651" s="68" t="s">
        <v>531</v>
      </c>
      <c r="E8651" s="68" t="s">
        <v>360</v>
      </c>
      <c r="F8651" s="68" t="s">
        <v>77</v>
      </c>
      <c r="G8651" s="68" t="s">
        <v>273</v>
      </c>
      <c r="H8651" s="68" t="s">
        <v>491</v>
      </c>
      <c r="I8651" s="65">
        <v>1487</v>
      </c>
      <c r="J8651" s="65">
        <v>409</v>
      </c>
      <c r="K8651" s="65" t="s">
        <v>281</v>
      </c>
    </row>
    <row r="8652" spans="1:11" ht="12.75" customHeight="1">
      <c r="A8652" s="68" t="s">
        <v>480</v>
      </c>
      <c r="B8652" s="68" t="s">
        <v>473</v>
      </c>
      <c r="C8652" s="68" t="s">
        <v>287</v>
      </c>
      <c r="D8652" s="68" t="s">
        <v>531</v>
      </c>
      <c r="E8652" s="68" t="s">
        <v>360</v>
      </c>
      <c r="F8652" s="68" t="s">
        <v>77</v>
      </c>
      <c r="G8652" s="68" t="s">
        <v>273</v>
      </c>
      <c r="H8652" s="68" t="s">
        <v>369</v>
      </c>
      <c r="I8652" s="65">
        <v>1298</v>
      </c>
      <c r="J8652" s="65">
        <v>409</v>
      </c>
      <c r="K8652" s="65" t="s">
        <v>281</v>
      </c>
    </row>
    <row r="8653" spans="1:11" ht="12.75" customHeight="1">
      <c r="A8653" s="68" t="s">
        <v>480</v>
      </c>
      <c r="B8653" s="68" t="s">
        <v>473</v>
      </c>
      <c r="C8653" s="68" t="s">
        <v>287</v>
      </c>
      <c r="D8653" s="68" t="s">
        <v>531</v>
      </c>
      <c r="E8653" s="68" t="s">
        <v>360</v>
      </c>
      <c r="F8653" s="68" t="s">
        <v>77</v>
      </c>
      <c r="G8653" s="68" t="s">
        <v>273</v>
      </c>
      <c r="H8653" s="68" t="s">
        <v>638</v>
      </c>
      <c r="I8653" s="65">
        <v>1471</v>
      </c>
      <c r="J8653" s="65">
        <v>409</v>
      </c>
      <c r="K8653" s="65" t="s">
        <v>281</v>
      </c>
    </row>
    <row r="8654" spans="1:11" ht="12.75" customHeight="1">
      <c r="A8654" s="68" t="s">
        <v>480</v>
      </c>
      <c r="B8654" s="68" t="s">
        <v>473</v>
      </c>
      <c r="C8654" s="68" t="s">
        <v>287</v>
      </c>
      <c r="D8654" s="68" t="s">
        <v>531</v>
      </c>
      <c r="E8654" s="68" t="s">
        <v>360</v>
      </c>
      <c r="F8654" s="68" t="s">
        <v>77</v>
      </c>
      <c r="G8654" s="68" t="s">
        <v>273</v>
      </c>
      <c r="H8654" s="68" t="s">
        <v>367</v>
      </c>
      <c r="I8654" s="65">
        <v>1</v>
      </c>
      <c r="J8654" s="65">
        <v>423</v>
      </c>
      <c r="K8654" s="65" t="s">
        <v>381</v>
      </c>
    </row>
    <row r="8655" spans="1:11" ht="12.75" customHeight="1">
      <c r="A8655" s="68" t="s">
        <v>480</v>
      </c>
      <c r="B8655" s="68" t="s">
        <v>473</v>
      </c>
      <c r="C8655" s="68" t="s">
        <v>287</v>
      </c>
      <c r="D8655" s="68" t="s">
        <v>531</v>
      </c>
      <c r="E8655" s="68" t="s">
        <v>360</v>
      </c>
      <c r="F8655" s="68" t="s">
        <v>77</v>
      </c>
      <c r="G8655" s="68" t="s">
        <v>273</v>
      </c>
      <c r="H8655" s="68" t="s">
        <v>247</v>
      </c>
      <c r="I8655" s="65">
        <v>1346</v>
      </c>
      <c r="J8655" s="65">
        <v>423</v>
      </c>
      <c r="K8655" s="65" t="s">
        <v>381</v>
      </c>
    </row>
    <row r="8656" spans="1:11" ht="12.75" customHeight="1">
      <c r="A8656" s="68" t="s">
        <v>480</v>
      </c>
      <c r="B8656" s="68" t="s">
        <v>473</v>
      </c>
      <c r="C8656" s="68" t="s">
        <v>287</v>
      </c>
      <c r="D8656" s="68" t="s">
        <v>531</v>
      </c>
      <c r="E8656" s="68" t="s">
        <v>360</v>
      </c>
      <c r="F8656" s="68" t="s">
        <v>77</v>
      </c>
      <c r="G8656" s="68" t="s">
        <v>273</v>
      </c>
      <c r="H8656" s="68" t="s">
        <v>375</v>
      </c>
      <c r="I8656" s="65">
        <v>1174</v>
      </c>
      <c r="J8656" s="65">
        <v>423</v>
      </c>
      <c r="K8656" s="65" t="s">
        <v>381</v>
      </c>
    </row>
    <row r="8657" spans="1:11" ht="12.75" customHeight="1">
      <c r="A8657" s="68" t="s">
        <v>480</v>
      </c>
      <c r="B8657" s="68" t="s">
        <v>473</v>
      </c>
      <c r="C8657" s="68" t="s">
        <v>287</v>
      </c>
      <c r="D8657" s="68" t="s">
        <v>531</v>
      </c>
      <c r="E8657" s="68" t="s">
        <v>360</v>
      </c>
      <c r="F8657" s="68" t="s">
        <v>77</v>
      </c>
      <c r="G8657" s="68" t="s">
        <v>273</v>
      </c>
      <c r="H8657" s="68" t="s">
        <v>368</v>
      </c>
      <c r="I8657" s="65">
        <v>1128</v>
      </c>
      <c r="J8657" s="65">
        <v>423</v>
      </c>
      <c r="K8657" s="65" t="s">
        <v>381</v>
      </c>
    </row>
    <row r="8658" spans="1:11" ht="12.75" customHeight="1">
      <c r="A8658" s="68" t="s">
        <v>480</v>
      </c>
      <c r="B8658" s="68" t="s">
        <v>473</v>
      </c>
      <c r="C8658" s="68" t="s">
        <v>287</v>
      </c>
      <c r="D8658" s="68" t="s">
        <v>531</v>
      </c>
      <c r="E8658" s="68" t="s">
        <v>360</v>
      </c>
      <c r="F8658" s="68" t="s">
        <v>77</v>
      </c>
      <c r="G8658" s="68" t="s">
        <v>273</v>
      </c>
      <c r="H8658" s="68" t="s">
        <v>491</v>
      </c>
      <c r="I8658" s="65">
        <v>1874</v>
      </c>
      <c r="J8658" s="65">
        <v>423</v>
      </c>
      <c r="K8658" s="65" t="s">
        <v>381</v>
      </c>
    </row>
    <row r="8659" spans="1:11" ht="12.75" customHeight="1">
      <c r="A8659" s="68" t="s">
        <v>480</v>
      </c>
      <c r="B8659" s="68" t="s">
        <v>473</v>
      </c>
      <c r="C8659" s="68" t="s">
        <v>287</v>
      </c>
      <c r="D8659" s="68" t="s">
        <v>531</v>
      </c>
      <c r="E8659" s="68" t="s">
        <v>360</v>
      </c>
      <c r="F8659" s="68" t="s">
        <v>77</v>
      </c>
      <c r="G8659" s="68" t="s">
        <v>273</v>
      </c>
      <c r="H8659" s="68" t="s">
        <v>369</v>
      </c>
      <c r="I8659" s="65">
        <v>1101</v>
      </c>
      <c r="J8659" s="65">
        <v>423</v>
      </c>
      <c r="K8659" s="65" t="s">
        <v>381</v>
      </c>
    </row>
    <row r="8660" spans="1:11" ht="12.75" customHeight="1">
      <c r="A8660" s="68" t="s">
        <v>480</v>
      </c>
      <c r="B8660" s="68" t="s">
        <v>473</v>
      </c>
      <c r="C8660" s="68" t="s">
        <v>287</v>
      </c>
      <c r="D8660" s="68" t="s">
        <v>531</v>
      </c>
      <c r="E8660" s="68" t="s">
        <v>360</v>
      </c>
      <c r="F8660" s="68" t="s">
        <v>77</v>
      </c>
      <c r="G8660" s="68" t="s">
        <v>273</v>
      </c>
      <c r="H8660" s="68" t="s">
        <v>638</v>
      </c>
      <c r="I8660" s="65">
        <v>1213</v>
      </c>
      <c r="J8660" s="65">
        <v>423</v>
      </c>
      <c r="K8660" s="65" t="s">
        <v>381</v>
      </c>
    </row>
    <row r="8661" spans="1:11" ht="12.75" customHeight="1">
      <c r="A8661" s="68" t="s">
        <v>480</v>
      </c>
      <c r="B8661" s="68" t="s">
        <v>473</v>
      </c>
      <c r="C8661" s="68" t="s">
        <v>287</v>
      </c>
      <c r="D8661" s="68" t="s">
        <v>531</v>
      </c>
      <c r="E8661" s="68" t="s">
        <v>360</v>
      </c>
      <c r="F8661" s="68" t="s">
        <v>77</v>
      </c>
      <c r="G8661" s="68" t="s">
        <v>273</v>
      </c>
      <c r="H8661" s="68" t="s">
        <v>367</v>
      </c>
      <c r="I8661" s="65">
        <v>17</v>
      </c>
      <c r="J8661" s="65">
        <v>420</v>
      </c>
      <c r="K8661" s="65" t="s">
        <v>274</v>
      </c>
    </row>
    <row r="8662" spans="1:11" ht="12.75" customHeight="1">
      <c r="A8662" s="68" t="s">
        <v>480</v>
      </c>
      <c r="B8662" s="68" t="s">
        <v>473</v>
      </c>
      <c r="C8662" s="68" t="s">
        <v>287</v>
      </c>
      <c r="D8662" s="68" t="s">
        <v>531</v>
      </c>
      <c r="E8662" s="68" t="s">
        <v>360</v>
      </c>
      <c r="F8662" s="68" t="s">
        <v>77</v>
      </c>
      <c r="G8662" s="68" t="s">
        <v>273</v>
      </c>
      <c r="H8662" s="68" t="s">
        <v>247</v>
      </c>
      <c r="I8662" s="65">
        <v>4643</v>
      </c>
      <c r="J8662" s="65">
        <v>420</v>
      </c>
      <c r="K8662" s="65" t="s">
        <v>274</v>
      </c>
    </row>
    <row r="8663" spans="1:11" ht="12.75" customHeight="1">
      <c r="A8663" s="68" t="s">
        <v>480</v>
      </c>
      <c r="B8663" s="68" t="s">
        <v>473</v>
      </c>
      <c r="C8663" s="68" t="s">
        <v>287</v>
      </c>
      <c r="D8663" s="68" t="s">
        <v>531</v>
      </c>
      <c r="E8663" s="68" t="s">
        <v>360</v>
      </c>
      <c r="F8663" s="68" t="s">
        <v>77</v>
      </c>
      <c r="G8663" s="68" t="s">
        <v>273</v>
      </c>
      <c r="H8663" s="68" t="s">
        <v>375</v>
      </c>
      <c r="I8663" s="65">
        <v>4631</v>
      </c>
      <c r="J8663" s="65">
        <v>420</v>
      </c>
      <c r="K8663" s="65" t="s">
        <v>274</v>
      </c>
    </row>
    <row r="8664" spans="1:11" ht="12.75" customHeight="1">
      <c r="A8664" s="68" t="s">
        <v>480</v>
      </c>
      <c r="B8664" s="68" t="s">
        <v>473</v>
      </c>
      <c r="C8664" s="68" t="s">
        <v>287</v>
      </c>
      <c r="D8664" s="68" t="s">
        <v>531</v>
      </c>
      <c r="E8664" s="68" t="s">
        <v>360</v>
      </c>
      <c r="F8664" s="68" t="s">
        <v>77</v>
      </c>
      <c r="G8664" s="68" t="s">
        <v>273</v>
      </c>
      <c r="H8664" s="68" t="s">
        <v>368</v>
      </c>
      <c r="I8664" s="65">
        <v>3813</v>
      </c>
      <c r="J8664" s="65">
        <v>420</v>
      </c>
      <c r="K8664" s="65" t="s">
        <v>274</v>
      </c>
    </row>
    <row r="8665" spans="1:11" ht="12.75" customHeight="1">
      <c r="A8665" s="68" t="s">
        <v>480</v>
      </c>
      <c r="B8665" s="68" t="s">
        <v>473</v>
      </c>
      <c r="C8665" s="68" t="s">
        <v>287</v>
      </c>
      <c r="D8665" s="68" t="s">
        <v>531</v>
      </c>
      <c r="E8665" s="68" t="s">
        <v>360</v>
      </c>
      <c r="F8665" s="68" t="s">
        <v>77</v>
      </c>
      <c r="G8665" s="68" t="s">
        <v>273</v>
      </c>
      <c r="H8665" s="68" t="s">
        <v>491</v>
      </c>
      <c r="I8665" s="65">
        <v>5035</v>
      </c>
      <c r="J8665" s="65">
        <v>420</v>
      </c>
      <c r="K8665" s="65" t="s">
        <v>274</v>
      </c>
    </row>
    <row r="8666" spans="1:11" ht="12.75" customHeight="1">
      <c r="A8666" s="68" t="s">
        <v>480</v>
      </c>
      <c r="B8666" s="68" t="s">
        <v>473</v>
      </c>
      <c r="C8666" s="68" t="s">
        <v>287</v>
      </c>
      <c r="D8666" s="68" t="s">
        <v>531</v>
      </c>
      <c r="E8666" s="68" t="s">
        <v>360</v>
      </c>
      <c r="F8666" s="68" t="s">
        <v>77</v>
      </c>
      <c r="G8666" s="68" t="s">
        <v>273</v>
      </c>
      <c r="H8666" s="68" t="s">
        <v>369</v>
      </c>
      <c r="I8666" s="65">
        <v>2538</v>
      </c>
      <c r="J8666" s="65">
        <v>420</v>
      </c>
      <c r="K8666" s="65" t="s">
        <v>274</v>
      </c>
    </row>
    <row r="8667" spans="1:11" ht="12.75" customHeight="1">
      <c r="A8667" s="68" t="s">
        <v>480</v>
      </c>
      <c r="B8667" s="68" t="s">
        <v>473</v>
      </c>
      <c r="C8667" s="68" t="s">
        <v>287</v>
      </c>
      <c r="D8667" s="68" t="s">
        <v>531</v>
      </c>
      <c r="E8667" s="68" t="s">
        <v>360</v>
      </c>
      <c r="F8667" s="68" t="s">
        <v>77</v>
      </c>
      <c r="G8667" s="68" t="s">
        <v>273</v>
      </c>
      <c r="H8667" s="68" t="s">
        <v>638</v>
      </c>
      <c r="I8667" s="65">
        <v>2047</v>
      </c>
      <c r="J8667" s="65">
        <v>420</v>
      </c>
      <c r="K8667" s="65" t="s">
        <v>274</v>
      </c>
    </row>
    <row r="8668" spans="1:11" ht="12.75" customHeight="1">
      <c r="A8668" s="68" t="s">
        <v>480</v>
      </c>
      <c r="B8668" s="68" t="s">
        <v>473</v>
      </c>
      <c r="C8668" s="68" t="s">
        <v>287</v>
      </c>
      <c r="D8668" s="68" t="s">
        <v>531</v>
      </c>
      <c r="E8668" s="68" t="s">
        <v>360</v>
      </c>
      <c r="F8668" s="68" t="s">
        <v>77</v>
      </c>
      <c r="G8668" s="68" t="s">
        <v>273</v>
      </c>
      <c r="H8668" s="68" t="s">
        <v>247</v>
      </c>
      <c r="I8668" s="65">
        <v>135</v>
      </c>
      <c r="J8668" s="65">
        <v>603</v>
      </c>
      <c r="K8668" s="65" t="s">
        <v>263</v>
      </c>
    </row>
    <row r="8669" spans="1:11" ht="12.75" customHeight="1">
      <c r="A8669" s="68" t="s">
        <v>480</v>
      </c>
      <c r="B8669" s="68" t="s">
        <v>473</v>
      </c>
      <c r="C8669" s="68" t="s">
        <v>287</v>
      </c>
      <c r="D8669" s="68" t="s">
        <v>531</v>
      </c>
      <c r="E8669" s="68" t="s">
        <v>360</v>
      </c>
      <c r="F8669" s="68" t="s">
        <v>77</v>
      </c>
      <c r="G8669" s="68" t="s">
        <v>273</v>
      </c>
      <c r="H8669" s="68" t="s">
        <v>375</v>
      </c>
      <c r="I8669" s="65">
        <v>147</v>
      </c>
      <c r="J8669" s="65">
        <v>603</v>
      </c>
      <c r="K8669" s="65" t="s">
        <v>263</v>
      </c>
    </row>
    <row r="8670" spans="1:11" ht="12.75" customHeight="1">
      <c r="A8670" s="68" t="s">
        <v>480</v>
      </c>
      <c r="B8670" s="68" t="s">
        <v>473</v>
      </c>
      <c r="C8670" s="68" t="s">
        <v>287</v>
      </c>
      <c r="D8670" s="68" t="s">
        <v>531</v>
      </c>
      <c r="E8670" s="68" t="s">
        <v>360</v>
      </c>
      <c r="F8670" s="68" t="s">
        <v>77</v>
      </c>
      <c r="G8670" s="68" t="s">
        <v>273</v>
      </c>
      <c r="H8670" s="68" t="s">
        <v>368</v>
      </c>
      <c r="I8670" s="65">
        <v>161</v>
      </c>
      <c r="J8670" s="65">
        <v>603</v>
      </c>
      <c r="K8670" s="65" t="s">
        <v>263</v>
      </c>
    </row>
    <row r="8671" spans="1:11" ht="12.75" customHeight="1">
      <c r="A8671" s="68" t="s">
        <v>480</v>
      </c>
      <c r="B8671" s="68" t="s">
        <v>473</v>
      </c>
      <c r="C8671" s="68" t="s">
        <v>287</v>
      </c>
      <c r="D8671" s="68" t="s">
        <v>531</v>
      </c>
      <c r="E8671" s="68" t="s">
        <v>360</v>
      </c>
      <c r="F8671" s="68" t="s">
        <v>77</v>
      </c>
      <c r="G8671" s="68" t="s">
        <v>273</v>
      </c>
      <c r="H8671" s="68" t="s">
        <v>491</v>
      </c>
      <c r="I8671" s="65">
        <v>261</v>
      </c>
      <c r="J8671" s="65">
        <v>603</v>
      </c>
      <c r="K8671" s="65" t="s">
        <v>263</v>
      </c>
    </row>
    <row r="8672" spans="1:11" ht="12.75" customHeight="1">
      <c r="A8672" s="68" t="s">
        <v>480</v>
      </c>
      <c r="B8672" s="68" t="s">
        <v>473</v>
      </c>
      <c r="C8672" s="68" t="s">
        <v>287</v>
      </c>
      <c r="D8672" s="68" t="s">
        <v>531</v>
      </c>
      <c r="E8672" s="68" t="s">
        <v>360</v>
      </c>
      <c r="F8672" s="68" t="s">
        <v>77</v>
      </c>
      <c r="G8672" s="68" t="s">
        <v>273</v>
      </c>
      <c r="H8672" s="68" t="s">
        <v>369</v>
      </c>
      <c r="I8672" s="65">
        <v>304</v>
      </c>
      <c r="J8672" s="65">
        <v>603</v>
      </c>
      <c r="K8672" s="65" t="s">
        <v>263</v>
      </c>
    </row>
    <row r="8673" spans="1:11" ht="12.75" customHeight="1">
      <c r="A8673" s="68" t="s">
        <v>480</v>
      </c>
      <c r="B8673" s="68" t="s">
        <v>473</v>
      </c>
      <c r="C8673" s="68" t="s">
        <v>287</v>
      </c>
      <c r="D8673" s="68" t="s">
        <v>531</v>
      </c>
      <c r="E8673" s="68" t="s">
        <v>360</v>
      </c>
      <c r="F8673" s="68" t="s">
        <v>77</v>
      </c>
      <c r="G8673" s="68" t="s">
        <v>273</v>
      </c>
      <c r="H8673" s="68" t="s">
        <v>638</v>
      </c>
      <c r="I8673" s="65">
        <v>324</v>
      </c>
      <c r="J8673" s="65">
        <v>603</v>
      </c>
      <c r="K8673" s="65" t="s">
        <v>263</v>
      </c>
    </row>
    <row r="8674" spans="1:11" ht="12.75" customHeight="1">
      <c r="A8674" s="68" t="s">
        <v>480</v>
      </c>
      <c r="B8674" s="68" t="s">
        <v>473</v>
      </c>
      <c r="C8674" s="68" t="s">
        <v>287</v>
      </c>
      <c r="D8674" s="68" t="s">
        <v>531</v>
      </c>
      <c r="E8674" s="68" t="s">
        <v>360</v>
      </c>
      <c r="F8674" s="68" t="s">
        <v>77</v>
      </c>
      <c r="G8674" s="68" t="s">
        <v>273</v>
      </c>
      <c r="H8674" s="68" t="s">
        <v>367</v>
      </c>
      <c r="I8674" s="65">
        <v>1</v>
      </c>
      <c r="J8674" s="65">
        <v>417</v>
      </c>
      <c r="K8674" s="65" t="s">
        <v>499</v>
      </c>
    </row>
    <row r="8675" spans="1:11" ht="12.75" customHeight="1">
      <c r="A8675" s="68" t="s">
        <v>480</v>
      </c>
      <c r="B8675" s="68" t="s">
        <v>473</v>
      </c>
      <c r="C8675" s="68" t="s">
        <v>287</v>
      </c>
      <c r="D8675" s="68" t="s">
        <v>531</v>
      </c>
      <c r="E8675" s="68" t="s">
        <v>360</v>
      </c>
      <c r="F8675" s="68" t="s">
        <v>77</v>
      </c>
      <c r="G8675" s="68" t="s">
        <v>273</v>
      </c>
      <c r="H8675" s="68" t="s">
        <v>247</v>
      </c>
      <c r="I8675" s="65">
        <v>2244</v>
      </c>
      <c r="J8675" s="65">
        <v>417</v>
      </c>
      <c r="K8675" s="65" t="s">
        <v>499</v>
      </c>
    </row>
    <row r="8676" spans="1:11" ht="12.75" customHeight="1">
      <c r="A8676" s="68" t="s">
        <v>480</v>
      </c>
      <c r="B8676" s="68" t="s">
        <v>473</v>
      </c>
      <c r="C8676" s="68" t="s">
        <v>287</v>
      </c>
      <c r="D8676" s="68" t="s">
        <v>531</v>
      </c>
      <c r="E8676" s="68" t="s">
        <v>360</v>
      </c>
      <c r="F8676" s="68" t="s">
        <v>77</v>
      </c>
      <c r="G8676" s="68" t="s">
        <v>273</v>
      </c>
      <c r="H8676" s="68" t="s">
        <v>375</v>
      </c>
      <c r="I8676" s="65">
        <v>2902</v>
      </c>
      <c r="J8676" s="65">
        <v>417</v>
      </c>
      <c r="K8676" s="65" t="s">
        <v>499</v>
      </c>
    </row>
    <row r="8677" spans="1:11" ht="12.75" customHeight="1">
      <c r="A8677" s="68" t="s">
        <v>480</v>
      </c>
      <c r="B8677" s="68" t="s">
        <v>473</v>
      </c>
      <c r="C8677" s="68" t="s">
        <v>287</v>
      </c>
      <c r="D8677" s="68" t="s">
        <v>531</v>
      </c>
      <c r="E8677" s="68" t="s">
        <v>360</v>
      </c>
      <c r="F8677" s="68" t="s">
        <v>77</v>
      </c>
      <c r="G8677" s="68" t="s">
        <v>273</v>
      </c>
      <c r="H8677" s="68" t="s">
        <v>368</v>
      </c>
      <c r="I8677" s="65">
        <v>3138</v>
      </c>
      <c r="J8677" s="65">
        <v>417</v>
      </c>
      <c r="K8677" s="65" t="s">
        <v>499</v>
      </c>
    </row>
    <row r="8678" spans="1:11" ht="12.75" customHeight="1">
      <c r="A8678" s="68" t="s">
        <v>480</v>
      </c>
      <c r="B8678" s="68" t="s">
        <v>473</v>
      </c>
      <c r="C8678" s="68" t="s">
        <v>287</v>
      </c>
      <c r="D8678" s="68" t="s">
        <v>531</v>
      </c>
      <c r="E8678" s="68" t="s">
        <v>360</v>
      </c>
      <c r="F8678" s="68" t="s">
        <v>77</v>
      </c>
      <c r="G8678" s="68" t="s">
        <v>273</v>
      </c>
      <c r="H8678" s="68" t="s">
        <v>491</v>
      </c>
      <c r="I8678" s="65">
        <v>4633</v>
      </c>
      <c r="J8678" s="65">
        <v>417</v>
      </c>
      <c r="K8678" s="65" t="s">
        <v>499</v>
      </c>
    </row>
    <row r="8679" spans="1:11" ht="12.75" customHeight="1">
      <c r="A8679" s="68" t="s">
        <v>480</v>
      </c>
      <c r="B8679" s="68" t="s">
        <v>473</v>
      </c>
      <c r="C8679" s="68" t="s">
        <v>287</v>
      </c>
      <c r="D8679" s="68" t="s">
        <v>531</v>
      </c>
      <c r="E8679" s="68" t="s">
        <v>360</v>
      </c>
      <c r="F8679" s="68" t="s">
        <v>77</v>
      </c>
      <c r="G8679" s="68" t="s">
        <v>273</v>
      </c>
      <c r="H8679" s="68" t="s">
        <v>369</v>
      </c>
      <c r="I8679" s="65">
        <v>8205</v>
      </c>
      <c r="J8679" s="65">
        <v>417</v>
      </c>
      <c r="K8679" s="65" t="s">
        <v>499</v>
      </c>
    </row>
    <row r="8680" spans="1:11" ht="12.75" customHeight="1">
      <c r="A8680" s="68" t="s">
        <v>480</v>
      </c>
      <c r="B8680" s="68" t="s">
        <v>473</v>
      </c>
      <c r="C8680" s="68" t="s">
        <v>287</v>
      </c>
      <c r="D8680" s="68" t="s">
        <v>531</v>
      </c>
      <c r="E8680" s="68" t="s">
        <v>360</v>
      </c>
      <c r="F8680" s="68" t="s">
        <v>77</v>
      </c>
      <c r="G8680" s="68" t="s">
        <v>273</v>
      </c>
      <c r="H8680" s="68" t="s">
        <v>638</v>
      </c>
      <c r="I8680" s="65">
        <v>8267</v>
      </c>
      <c r="J8680" s="65">
        <v>417</v>
      </c>
      <c r="K8680" s="65" t="s">
        <v>499</v>
      </c>
    </row>
    <row r="8681" spans="1:11" ht="12.75" customHeight="1">
      <c r="A8681" s="68" t="s">
        <v>480</v>
      </c>
      <c r="B8681" s="68" t="s">
        <v>473</v>
      </c>
      <c r="C8681" s="68" t="s">
        <v>287</v>
      </c>
      <c r="D8681" s="68" t="s">
        <v>531</v>
      </c>
      <c r="E8681" s="68" t="s">
        <v>360</v>
      </c>
      <c r="F8681" s="68" t="s">
        <v>77</v>
      </c>
      <c r="G8681" s="68" t="s">
        <v>273</v>
      </c>
      <c r="H8681" s="68" t="s">
        <v>247</v>
      </c>
      <c r="I8681" s="65">
        <v>366</v>
      </c>
      <c r="J8681" s="65">
        <v>443</v>
      </c>
      <c r="K8681" s="65" t="s">
        <v>232</v>
      </c>
    </row>
    <row r="8682" spans="1:11" ht="12.75" customHeight="1">
      <c r="A8682" s="68" t="s">
        <v>480</v>
      </c>
      <c r="B8682" s="68" t="s">
        <v>473</v>
      </c>
      <c r="C8682" s="68" t="s">
        <v>287</v>
      </c>
      <c r="D8682" s="68" t="s">
        <v>531</v>
      </c>
      <c r="E8682" s="68" t="s">
        <v>360</v>
      </c>
      <c r="F8682" s="68" t="s">
        <v>77</v>
      </c>
      <c r="G8682" s="68" t="s">
        <v>273</v>
      </c>
      <c r="H8682" s="68" t="s">
        <v>375</v>
      </c>
      <c r="I8682" s="65">
        <v>1231</v>
      </c>
      <c r="J8682" s="65">
        <v>443</v>
      </c>
      <c r="K8682" s="65" t="s">
        <v>232</v>
      </c>
    </row>
    <row r="8683" spans="1:11" ht="12.75" customHeight="1">
      <c r="A8683" s="68" t="s">
        <v>480</v>
      </c>
      <c r="B8683" s="68" t="s">
        <v>473</v>
      </c>
      <c r="C8683" s="68" t="s">
        <v>287</v>
      </c>
      <c r="D8683" s="68" t="s">
        <v>531</v>
      </c>
      <c r="E8683" s="68" t="s">
        <v>360</v>
      </c>
      <c r="F8683" s="68" t="s">
        <v>77</v>
      </c>
      <c r="G8683" s="68" t="s">
        <v>273</v>
      </c>
      <c r="H8683" s="68" t="s">
        <v>368</v>
      </c>
      <c r="I8683" s="65">
        <v>1442</v>
      </c>
      <c r="J8683" s="65">
        <v>443</v>
      </c>
      <c r="K8683" s="65" t="s">
        <v>232</v>
      </c>
    </row>
    <row r="8684" spans="1:11" ht="12.75" customHeight="1">
      <c r="A8684" s="68" t="s">
        <v>480</v>
      </c>
      <c r="B8684" s="68" t="s">
        <v>473</v>
      </c>
      <c r="C8684" s="68" t="s">
        <v>287</v>
      </c>
      <c r="D8684" s="68" t="s">
        <v>531</v>
      </c>
      <c r="E8684" s="68" t="s">
        <v>360</v>
      </c>
      <c r="F8684" s="68" t="s">
        <v>77</v>
      </c>
      <c r="G8684" s="68" t="s">
        <v>273</v>
      </c>
      <c r="H8684" s="68" t="s">
        <v>491</v>
      </c>
      <c r="I8684" s="65">
        <v>2456</v>
      </c>
      <c r="J8684" s="65">
        <v>443</v>
      </c>
      <c r="K8684" s="65" t="s">
        <v>232</v>
      </c>
    </row>
    <row r="8685" spans="1:11" ht="12.75" customHeight="1">
      <c r="A8685" s="68" t="s">
        <v>480</v>
      </c>
      <c r="B8685" s="68" t="s">
        <v>473</v>
      </c>
      <c r="C8685" s="68" t="s">
        <v>287</v>
      </c>
      <c r="D8685" s="68" t="s">
        <v>531</v>
      </c>
      <c r="E8685" s="68" t="s">
        <v>360</v>
      </c>
      <c r="F8685" s="68" t="s">
        <v>77</v>
      </c>
      <c r="G8685" s="68" t="s">
        <v>273</v>
      </c>
      <c r="H8685" s="68" t="s">
        <v>369</v>
      </c>
      <c r="I8685" s="65">
        <v>2659</v>
      </c>
      <c r="J8685" s="65">
        <v>443</v>
      </c>
      <c r="K8685" s="65" t="s">
        <v>232</v>
      </c>
    </row>
    <row r="8686" spans="1:11" ht="12.75" customHeight="1">
      <c r="A8686" s="68" t="s">
        <v>480</v>
      </c>
      <c r="B8686" s="68" t="s">
        <v>473</v>
      </c>
      <c r="C8686" s="68" t="s">
        <v>287</v>
      </c>
      <c r="D8686" s="68" t="s">
        <v>531</v>
      </c>
      <c r="E8686" s="68" t="s">
        <v>360</v>
      </c>
      <c r="F8686" s="68" t="s">
        <v>77</v>
      </c>
      <c r="G8686" s="68" t="s">
        <v>273</v>
      </c>
      <c r="H8686" s="68" t="s">
        <v>638</v>
      </c>
      <c r="I8686" s="65">
        <v>3708</v>
      </c>
      <c r="J8686" s="65">
        <v>443</v>
      </c>
      <c r="K8686" s="65" t="s">
        <v>232</v>
      </c>
    </row>
    <row r="8687" spans="1:11" ht="12.75" customHeight="1">
      <c r="A8687" s="68" t="s">
        <v>480</v>
      </c>
      <c r="B8687" s="68" t="s">
        <v>473</v>
      </c>
      <c r="C8687" s="68" t="s">
        <v>287</v>
      </c>
      <c r="D8687" s="68" t="s">
        <v>531</v>
      </c>
      <c r="E8687" s="68" t="s">
        <v>360</v>
      </c>
      <c r="F8687" s="68" t="s">
        <v>77</v>
      </c>
      <c r="G8687" s="68" t="s">
        <v>273</v>
      </c>
      <c r="H8687" s="68" t="s">
        <v>367</v>
      </c>
      <c r="I8687" s="65">
        <v>2</v>
      </c>
      <c r="J8687" s="65">
        <v>413</v>
      </c>
      <c r="K8687" s="65" t="s">
        <v>500</v>
      </c>
    </row>
    <row r="8688" spans="1:11" ht="12.75" customHeight="1">
      <c r="A8688" s="68" t="s">
        <v>480</v>
      </c>
      <c r="B8688" s="68" t="s">
        <v>473</v>
      </c>
      <c r="C8688" s="68" t="s">
        <v>287</v>
      </c>
      <c r="D8688" s="68" t="s">
        <v>531</v>
      </c>
      <c r="E8688" s="68" t="s">
        <v>360</v>
      </c>
      <c r="F8688" s="68" t="s">
        <v>77</v>
      </c>
      <c r="G8688" s="68" t="s">
        <v>273</v>
      </c>
      <c r="H8688" s="68" t="s">
        <v>247</v>
      </c>
      <c r="I8688" s="65">
        <v>810</v>
      </c>
      <c r="J8688" s="65">
        <v>413</v>
      </c>
      <c r="K8688" s="65" t="s">
        <v>500</v>
      </c>
    </row>
    <row r="8689" spans="1:11" ht="12.75" customHeight="1">
      <c r="A8689" s="68" t="s">
        <v>480</v>
      </c>
      <c r="B8689" s="68" t="s">
        <v>473</v>
      </c>
      <c r="C8689" s="68" t="s">
        <v>287</v>
      </c>
      <c r="D8689" s="68" t="s">
        <v>531</v>
      </c>
      <c r="E8689" s="68" t="s">
        <v>360</v>
      </c>
      <c r="F8689" s="68" t="s">
        <v>77</v>
      </c>
      <c r="G8689" s="68" t="s">
        <v>273</v>
      </c>
      <c r="H8689" s="68" t="s">
        <v>375</v>
      </c>
      <c r="I8689" s="65">
        <v>2085</v>
      </c>
      <c r="J8689" s="65">
        <v>413</v>
      </c>
      <c r="K8689" s="65" t="s">
        <v>500</v>
      </c>
    </row>
    <row r="8690" spans="1:11" ht="12.75" customHeight="1">
      <c r="A8690" s="68" t="s">
        <v>480</v>
      </c>
      <c r="B8690" s="68" t="s">
        <v>473</v>
      </c>
      <c r="C8690" s="68" t="s">
        <v>287</v>
      </c>
      <c r="D8690" s="68" t="s">
        <v>531</v>
      </c>
      <c r="E8690" s="68" t="s">
        <v>360</v>
      </c>
      <c r="F8690" s="68" t="s">
        <v>77</v>
      </c>
      <c r="G8690" s="68" t="s">
        <v>273</v>
      </c>
      <c r="H8690" s="68" t="s">
        <v>368</v>
      </c>
      <c r="I8690" s="65">
        <v>2571</v>
      </c>
      <c r="J8690" s="65">
        <v>413</v>
      </c>
      <c r="K8690" s="65" t="s">
        <v>500</v>
      </c>
    </row>
    <row r="8691" spans="1:11" ht="12.75" customHeight="1">
      <c r="A8691" s="68" t="s">
        <v>480</v>
      </c>
      <c r="B8691" s="68" t="s">
        <v>473</v>
      </c>
      <c r="C8691" s="68" t="s">
        <v>287</v>
      </c>
      <c r="D8691" s="68" t="s">
        <v>531</v>
      </c>
      <c r="E8691" s="68" t="s">
        <v>360</v>
      </c>
      <c r="F8691" s="68" t="s">
        <v>77</v>
      </c>
      <c r="G8691" s="68" t="s">
        <v>273</v>
      </c>
      <c r="H8691" s="68" t="s">
        <v>491</v>
      </c>
      <c r="I8691" s="65">
        <v>3380</v>
      </c>
      <c r="J8691" s="65">
        <v>413</v>
      </c>
      <c r="K8691" s="65" t="s">
        <v>500</v>
      </c>
    </row>
    <row r="8692" spans="1:11" ht="12.75" customHeight="1">
      <c r="A8692" s="68" t="s">
        <v>480</v>
      </c>
      <c r="B8692" s="68" t="s">
        <v>473</v>
      </c>
      <c r="C8692" s="68" t="s">
        <v>287</v>
      </c>
      <c r="D8692" s="68" t="s">
        <v>531</v>
      </c>
      <c r="E8692" s="68" t="s">
        <v>360</v>
      </c>
      <c r="F8692" s="68" t="s">
        <v>77</v>
      </c>
      <c r="G8692" s="68" t="s">
        <v>273</v>
      </c>
      <c r="H8692" s="68" t="s">
        <v>369</v>
      </c>
      <c r="I8692" s="65">
        <v>3840</v>
      </c>
      <c r="J8692" s="65">
        <v>413</v>
      </c>
      <c r="K8692" s="65" t="s">
        <v>500</v>
      </c>
    </row>
    <row r="8693" spans="1:11" ht="12.75" customHeight="1">
      <c r="A8693" s="68" t="s">
        <v>480</v>
      </c>
      <c r="B8693" s="68" t="s">
        <v>473</v>
      </c>
      <c r="C8693" s="68" t="s">
        <v>287</v>
      </c>
      <c r="D8693" s="68" t="s">
        <v>531</v>
      </c>
      <c r="E8693" s="68" t="s">
        <v>360</v>
      </c>
      <c r="F8693" s="68" t="s">
        <v>77</v>
      </c>
      <c r="G8693" s="68" t="s">
        <v>273</v>
      </c>
      <c r="H8693" s="68" t="s">
        <v>638</v>
      </c>
      <c r="I8693" s="65">
        <v>4225</v>
      </c>
      <c r="J8693" s="65">
        <v>413</v>
      </c>
      <c r="K8693" s="65" t="s">
        <v>500</v>
      </c>
    </row>
    <row r="8694" spans="1:11" ht="12.75" customHeight="1">
      <c r="A8694" s="68" t="s">
        <v>480</v>
      </c>
      <c r="B8694" s="68" t="s">
        <v>473</v>
      </c>
      <c r="C8694" s="68" t="s">
        <v>287</v>
      </c>
      <c r="D8694" s="68" t="s">
        <v>531</v>
      </c>
      <c r="E8694" s="68" t="s">
        <v>360</v>
      </c>
      <c r="F8694" s="68" t="s">
        <v>77</v>
      </c>
      <c r="G8694" s="68" t="s">
        <v>273</v>
      </c>
      <c r="H8694" s="68" t="s">
        <v>247</v>
      </c>
      <c r="I8694" s="65">
        <v>179</v>
      </c>
      <c r="J8694" s="65">
        <v>431</v>
      </c>
      <c r="K8694" s="65" t="s">
        <v>282</v>
      </c>
    </row>
    <row r="8695" spans="1:11" ht="12.75" customHeight="1">
      <c r="A8695" s="68" t="s">
        <v>480</v>
      </c>
      <c r="B8695" s="68" t="s">
        <v>473</v>
      </c>
      <c r="C8695" s="68" t="s">
        <v>287</v>
      </c>
      <c r="D8695" s="68" t="s">
        <v>531</v>
      </c>
      <c r="E8695" s="68" t="s">
        <v>360</v>
      </c>
      <c r="F8695" s="68" t="s">
        <v>77</v>
      </c>
      <c r="G8695" s="68" t="s">
        <v>273</v>
      </c>
      <c r="H8695" s="68" t="s">
        <v>375</v>
      </c>
      <c r="I8695" s="65">
        <v>215</v>
      </c>
      <c r="J8695" s="65">
        <v>431</v>
      </c>
      <c r="K8695" s="65" t="s">
        <v>282</v>
      </c>
    </row>
    <row r="8696" spans="1:11" ht="12.75" customHeight="1">
      <c r="A8696" s="68" t="s">
        <v>480</v>
      </c>
      <c r="B8696" s="68" t="s">
        <v>473</v>
      </c>
      <c r="C8696" s="68" t="s">
        <v>287</v>
      </c>
      <c r="D8696" s="68" t="s">
        <v>531</v>
      </c>
      <c r="E8696" s="68" t="s">
        <v>360</v>
      </c>
      <c r="F8696" s="68" t="s">
        <v>77</v>
      </c>
      <c r="G8696" s="68" t="s">
        <v>273</v>
      </c>
      <c r="H8696" s="68" t="s">
        <v>368</v>
      </c>
      <c r="I8696" s="65">
        <v>183</v>
      </c>
      <c r="J8696" s="65">
        <v>431</v>
      </c>
      <c r="K8696" s="65" t="s">
        <v>282</v>
      </c>
    </row>
    <row r="8697" spans="1:11" ht="12.75" customHeight="1">
      <c r="A8697" s="68" t="s">
        <v>480</v>
      </c>
      <c r="B8697" s="68" t="s">
        <v>473</v>
      </c>
      <c r="C8697" s="68" t="s">
        <v>287</v>
      </c>
      <c r="D8697" s="68" t="s">
        <v>531</v>
      </c>
      <c r="E8697" s="68" t="s">
        <v>360</v>
      </c>
      <c r="F8697" s="68" t="s">
        <v>77</v>
      </c>
      <c r="G8697" s="68" t="s">
        <v>273</v>
      </c>
      <c r="H8697" s="68" t="s">
        <v>491</v>
      </c>
      <c r="I8697" s="65">
        <v>294</v>
      </c>
      <c r="J8697" s="65">
        <v>431</v>
      </c>
      <c r="K8697" s="65" t="s">
        <v>282</v>
      </c>
    </row>
    <row r="8698" spans="1:11" ht="12.75" customHeight="1">
      <c r="A8698" s="68" t="s">
        <v>480</v>
      </c>
      <c r="B8698" s="68" t="s">
        <v>473</v>
      </c>
      <c r="C8698" s="68" t="s">
        <v>287</v>
      </c>
      <c r="D8698" s="68" t="s">
        <v>531</v>
      </c>
      <c r="E8698" s="68" t="s">
        <v>360</v>
      </c>
      <c r="F8698" s="68" t="s">
        <v>77</v>
      </c>
      <c r="G8698" s="68" t="s">
        <v>273</v>
      </c>
      <c r="H8698" s="68" t="s">
        <v>369</v>
      </c>
      <c r="I8698" s="65">
        <v>319</v>
      </c>
      <c r="J8698" s="65">
        <v>431</v>
      </c>
      <c r="K8698" s="65" t="s">
        <v>282</v>
      </c>
    </row>
    <row r="8699" spans="1:11" ht="12.75" customHeight="1">
      <c r="A8699" s="68" t="s">
        <v>480</v>
      </c>
      <c r="B8699" s="68" t="s">
        <v>473</v>
      </c>
      <c r="C8699" s="68" t="s">
        <v>287</v>
      </c>
      <c r="D8699" s="68" t="s">
        <v>531</v>
      </c>
      <c r="E8699" s="68" t="s">
        <v>360</v>
      </c>
      <c r="F8699" s="68" t="s">
        <v>77</v>
      </c>
      <c r="G8699" s="68" t="s">
        <v>273</v>
      </c>
      <c r="H8699" s="68" t="s">
        <v>638</v>
      </c>
      <c r="I8699" s="65">
        <v>359</v>
      </c>
      <c r="J8699" s="65">
        <v>431</v>
      </c>
      <c r="K8699" s="65" t="s">
        <v>282</v>
      </c>
    </row>
    <row r="8700" spans="1:11" ht="12.75" customHeight="1">
      <c r="A8700" s="68" t="s">
        <v>480</v>
      </c>
      <c r="B8700" s="68" t="s">
        <v>473</v>
      </c>
      <c r="C8700" s="68" t="s">
        <v>287</v>
      </c>
      <c r="D8700" s="68" t="s">
        <v>531</v>
      </c>
      <c r="E8700" s="68" t="s">
        <v>360</v>
      </c>
      <c r="F8700" s="68" t="s">
        <v>77</v>
      </c>
      <c r="G8700" s="68" t="s">
        <v>273</v>
      </c>
      <c r="H8700" s="68" t="s">
        <v>369</v>
      </c>
      <c r="I8700" s="65">
        <v>12</v>
      </c>
      <c r="J8700" s="65">
        <v>451</v>
      </c>
      <c r="K8700" s="65" t="s">
        <v>328</v>
      </c>
    </row>
    <row r="8701" spans="1:11" ht="12.75" customHeight="1">
      <c r="A8701" s="68" t="s">
        <v>480</v>
      </c>
      <c r="B8701" s="68" t="s">
        <v>473</v>
      </c>
      <c r="C8701" s="68" t="s">
        <v>287</v>
      </c>
      <c r="D8701" s="68" t="s">
        <v>531</v>
      </c>
      <c r="E8701" s="68" t="s">
        <v>360</v>
      </c>
      <c r="F8701" s="68" t="s">
        <v>77</v>
      </c>
      <c r="G8701" s="68" t="s">
        <v>273</v>
      </c>
      <c r="H8701" s="68" t="s">
        <v>638</v>
      </c>
      <c r="I8701" s="65">
        <v>50</v>
      </c>
      <c r="J8701" s="65">
        <v>451</v>
      </c>
      <c r="K8701" s="65" t="s">
        <v>328</v>
      </c>
    </row>
    <row r="8702" spans="1:11" ht="12.75" customHeight="1">
      <c r="A8702" s="68" t="s">
        <v>480</v>
      </c>
      <c r="B8702" s="68" t="s">
        <v>473</v>
      </c>
      <c r="C8702" s="68" t="s">
        <v>287</v>
      </c>
      <c r="D8702" s="68" t="s">
        <v>531</v>
      </c>
      <c r="E8702" s="68" t="s">
        <v>360</v>
      </c>
      <c r="F8702" s="68" t="s">
        <v>77</v>
      </c>
      <c r="G8702" s="68" t="s">
        <v>273</v>
      </c>
      <c r="H8702" s="68" t="s">
        <v>247</v>
      </c>
      <c r="I8702" s="65">
        <v>294</v>
      </c>
      <c r="J8702" s="65">
        <v>421</v>
      </c>
      <c r="K8702" s="65" t="s">
        <v>382</v>
      </c>
    </row>
    <row r="8703" spans="1:11" ht="12.75" customHeight="1">
      <c r="A8703" s="68" t="s">
        <v>480</v>
      </c>
      <c r="B8703" s="68" t="s">
        <v>473</v>
      </c>
      <c r="C8703" s="68" t="s">
        <v>287</v>
      </c>
      <c r="D8703" s="68" t="s">
        <v>531</v>
      </c>
      <c r="E8703" s="68" t="s">
        <v>360</v>
      </c>
      <c r="F8703" s="68" t="s">
        <v>77</v>
      </c>
      <c r="G8703" s="68" t="s">
        <v>273</v>
      </c>
      <c r="H8703" s="68" t="s">
        <v>375</v>
      </c>
      <c r="I8703" s="65">
        <v>600</v>
      </c>
      <c r="J8703" s="65">
        <v>421</v>
      </c>
      <c r="K8703" s="65" t="s">
        <v>382</v>
      </c>
    </row>
    <row r="8704" spans="1:11" ht="12.75" customHeight="1">
      <c r="A8704" s="68" t="s">
        <v>480</v>
      </c>
      <c r="B8704" s="68" t="s">
        <v>473</v>
      </c>
      <c r="C8704" s="68" t="s">
        <v>287</v>
      </c>
      <c r="D8704" s="68" t="s">
        <v>531</v>
      </c>
      <c r="E8704" s="68" t="s">
        <v>360</v>
      </c>
      <c r="F8704" s="68" t="s">
        <v>77</v>
      </c>
      <c r="G8704" s="68" t="s">
        <v>273</v>
      </c>
      <c r="H8704" s="68" t="s">
        <v>368</v>
      </c>
      <c r="I8704" s="65">
        <v>711</v>
      </c>
      <c r="J8704" s="65">
        <v>421</v>
      </c>
      <c r="K8704" s="65" t="s">
        <v>382</v>
      </c>
    </row>
    <row r="8705" spans="1:11" ht="12.75" customHeight="1">
      <c r="A8705" s="68" t="s">
        <v>480</v>
      </c>
      <c r="B8705" s="68" t="s">
        <v>473</v>
      </c>
      <c r="C8705" s="68" t="s">
        <v>287</v>
      </c>
      <c r="D8705" s="68" t="s">
        <v>531</v>
      </c>
      <c r="E8705" s="68" t="s">
        <v>360</v>
      </c>
      <c r="F8705" s="68" t="s">
        <v>77</v>
      </c>
      <c r="G8705" s="68" t="s">
        <v>273</v>
      </c>
      <c r="H8705" s="68" t="s">
        <v>491</v>
      </c>
      <c r="I8705" s="65">
        <v>835</v>
      </c>
      <c r="J8705" s="65">
        <v>421</v>
      </c>
      <c r="K8705" s="65" t="s">
        <v>382</v>
      </c>
    </row>
    <row r="8706" spans="1:11" ht="12.75" customHeight="1">
      <c r="A8706" s="68" t="s">
        <v>480</v>
      </c>
      <c r="B8706" s="68" t="s">
        <v>473</v>
      </c>
      <c r="C8706" s="68" t="s">
        <v>287</v>
      </c>
      <c r="D8706" s="68" t="s">
        <v>531</v>
      </c>
      <c r="E8706" s="68" t="s">
        <v>360</v>
      </c>
      <c r="F8706" s="68" t="s">
        <v>77</v>
      </c>
      <c r="G8706" s="68" t="s">
        <v>273</v>
      </c>
      <c r="H8706" s="68" t="s">
        <v>369</v>
      </c>
      <c r="I8706" s="65">
        <v>1381</v>
      </c>
      <c r="J8706" s="65">
        <v>421</v>
      </c>
      <c r="K8706" s="65" t="s">
        <v>382</v>
      </c>
    </row>
    <row r="8707" spans="1:11" ht="12.75" customHeight="1">
      <c r="A8707" s="68" t="s">
        <v>480</v>
      </c>
      <c r="B8707" s="68" t="s">
        <v>473</v>
      </c>
      <c r="C8707" s="68" t="s">
        <v>287</v>
      </c>
      <c r="D8707" s="68" t="s">
        <v>531</v>
      </c>
      <c r="E8707" s="68" t="s">
        <v>360</v>
      </c>
      <c r="F8707" s="68" t="s">
        <v>77</v>
      </c>
      <c r="G8707" s="68" t="s">
        <v>273</v>
      </c>
      <c r="H8707" s="68" t="s">
        <v>638</v>
      </c>
      <c r="I8707" s="65">
        <v>2063</v>
      </c>
      <c r="J8707" s="65">
        <v>421</v>
      </c>
      <c r="K8707" s="65" t="s">
        <v>382</v>
      </c>
    </row>
    <row r="8708" spans="1:11" ht="12.75" customHeight="1">
      <c r="A8708" s="68" t="s">
        <v>480</v>
      </c>
      <c r="B8708" s="68" t="s">
        <v>473</v>
      </c>
      <c r="C8708" s="68" t="s">
        <v>287</v>
      </c>
      <c r="D8708" s="68" t="s">
        <v>531</v>
      </c>
      <c r="E8708" s="68" t="s">
        <v>360</v>
      </c>
      <c r="F8708" s="68" t="s">
        <v>77</v>
      </c>
      <c r="G8708" s="68" t="s">
        <v>273</v>
      </c>
      <c r="H8708" s="68" t="s">
        <v>367</v>
      </c>
      <c r="I8708" s="65">
        <v>3</v>
      </c>
      <c r="J8708" s="65">
        <v>440</v>
      </c>
      <c r="K8708" s="65" t="s">
        <v>501</v>
      </c>
    </row>
    <row r="8709" spans="1:11" ht="12.75" customHeight="1">
      <c r="A8709" s="68" t="s">
        <v>480</v>
      </c>
      <c r="B8709" s="68" t="s">
        <v>473</v>
      </c>
      <c r="C8709" s="68" t="s">
        <v>287</v>
      </c>
      <c r="D8709" s="68" t="s">
        <v>531</v>
      </c>
      <c r="E8709" s="68" t="s">
        <v>360</v>
      </c>
      <c r="F8709" s="68" t="s">
        <v>77</v>
      </c>
      <c r="G8709" s="68" t="s">
        <v>273</v>
      </c>
      <c r="H8709" s="68" t="s">
        <v>247</v>
      </c>
      <c r="I8709" s="65">
        <v>568</v>
      </c>
      <c r="J8709" s="65">
        <v>440</v>
      </c>
      <c r="K8709" s="65" t="s">
        <v>501</v>
      </c>
    </row>
    <row r="8710" spans="1:11" ht="12.75" customHeight="1">
      <c r="A8710" s="68" t="s">
        <v>480</v>
      </c>
      <c r="B8710" s="68" t="s">
        <v>473</v>
      </c>
      <c r="C8710" s="68" t="s">
        <v>287</v>
      </c>
      <c r="D8710" s="68" t="s">
        <v>531</v>
      </c>
      <c r="E8710" s="68" t="s">
        <v>360</v>
      </c>
      <c r="F8710" s="68" t="s">
        <v>77</v>
      </c>
      <c r="G8710" s="68" t="s">
        <v>273</v>
      </c>
      <c r="H8710" s="68" t="s">
        <v>375</v>
      </c>
      <c r="I8710" s="65">
        <v>1088</v>
      </c>
      <c r="J8710" s="65">
        <v>440</v>
      </c>
      <c r="K8710" s="65" t="s">
        <v>501</v>
      </c>
    </row>
    <row r="8711" spans="1:11" ht="12.75" customHeight="1">
      <c r="A8711" s="68" t="s">
        <v>480</v>
      </c>
      <c r="B8711" s="68" t="s">
        <v>473</v>
      </c>
      <c r="C8711" s="68" t="s">
        <v>287</v>
      </c>
      <c r="D8711" s="68" t="s">
        <v>531</v>
      </c>
      <c r="E8711" s="68" t="s">
        <v>360</v>
      </c>
      <c r="F8711" s="68" t="s">
        <v>77</v>
      </c>
      <c r="G8711" s="68" t="s">
        <v>273</v>
      </c>
      <c r="H8711" s="68" t="s">
        <v>368</v>
      </c>
      <c r="I8711" s="65">
        <v>1540</v>
      </c>
      <c r="J8711" s="65">
        <v>440</v>
      </c>
      <c r="K8711" s="65" t="s">
        <v>501</v>
      </c>
    </row>
    <row r="8712" spans="1:11" ht="12.75" customHeight="1">
      <c r="A8712" s="68" t="s">
        <v>480</v>
      </c>
      <c r="B8712" s="68" t="s">
        <v>473</v>
      </c>
      <c r="C8712" s="68" t="s">
        <v>287</v>
      </c>
      <c r="D8712" s="68" t="s">
        <v>531</v>
      </c>
      <c r="E8712" s="68" t="s">
        <v>360</v>
      </c>
      <c r="F8712" s="68" t="s">
        <v>77</v>
      </c>
      <c r="G8712" s="68" t="s">
        <v>273</v>
      </c>
      <c r="H8712" s="68" t="s">
        <v>491</v>
      </c>
      <c r="I8712" s="65">
        <v>1781</v>
      </c>
      <c r="J8712" s="65">
        <v>440</v>
      </c>
      <c r="K8712" s="65" t="s">
        <v>501</v>
      </c>
    </row>
    <row r="8713" spans="1:11" ht="12.75" customHeight="1">
      <c r="A8713" s="68" t="s">
        <v>480</v>
      </c>
      <c r="B8713" s="68" t="s">
        <v>473</v>
      </c>
      <c r="C8713" s="68" t="s">
        <v>287</v>
      </c>
      <c r="D8713" s="68" t="s">
        <v>531</v>
      </c>
      <c r="E8713" s="68" t="s">
        <v>360</v>
      </c>
      <c r="F8713" s="68" t="s">
        <v>77</v>
      </c>
      <c r="G8713" s="68" t="s">
        <v>273</v>
      </c>
      <c r="H8713" s="68" t="s">
        <v>369</v>
      </c>
      <c r="I8713" s="65">
        <v>1713</v>
      </c>
      <c r="J8713" s="65">
        <v>440</v>
      </c>
      <c r="K8713" s="65" t="s">
        <v>501</v>
      </c>
    </row>
    <row r="8714" spans="1:11" ht="12.75" customHeight="1">
      <c r="A8714" s="68" t="s">
        <v>480</v>
      </c>
      <c r="B8714" s="68" t="s">
        <v>473</v>
      </c>
      <c r="C8714" s="68" t="s">
        <v>287</v>
      </c>
      <c r="D8714" s="68" t="s">
        <v>531</v>
      </c>
      <c r="E8714" s="68" t="s">
        <v>360</v>
      </c>
      <c r="F8714" s="68" t="s">
        <v>77</v>
      </c>
      <c r="G8714" s="68" t="s">
        <v>273</v>
      </c>
      <c r="H8714" s="68" t="s">
        <v>638</v>
      </c>
      <c r="I8714" s="65">
        <v>2056</v>
      </c>
      <c r="J8714" s="65">
        <v>440</v>
      </c>
      <c r="K8714" s="65" t="s">
        <v>501</v>
      </c>
    </row>
    <row r="8715" spans="1:11" ht="12.75" customHeight="1">
      <c r="A8715" s="68" t="s">
        <v>480</v>
      </c>
      <c r="B8715" s="68" t="s">
        <v>473</v>
      </c>
      <c r="C8715" s="68" t="s">
        <v>287</v>
      </c>
      <c r="D8715" s="68" t="s">
        <v>531</v>
      </c>
      <c r="E8715" s="68" t="s">
        <v>360</v>
      </c>
      <c r="F8715" s="68" t="s">
        <v>77</v>
      </c>
      <c r="G8715" s="68" t="s">
        <v>273</v>
      </c>
      <c r="H8715" s="68" t="s">
        <v>247</v>
      </c>
      <c r="I8715" s="65">
        <v>238</v>
      </c>
      <c r="J8715" s="65">
        <v>467</v>
      </c>
      <c r="K8715" s="65" t="s">
        <v>275</v>
      </c>
    </row>
    <row r="8716" spans="1:11" ht="12.75" customHeight="1">
      <c r="A8716" s="68" t="s">
        <v>480</v>
      </c>
      <c r="B8716" s="68" t="s">
        <v>473</v>
      </c>
      <c r="C8716" s="68" t="s">
        <v>287</v>
      </c>
      <c r="D8716" s="68" t="s">
        <v>531</v>
      </c>
      <c r="E8716" s="68" t="s">
        <v>360</v>
      </c>
      <c r="F8716" s="68" t="s">
        <v>77</v>
      </c>
      <c r="G8716" s="68" t="s">
        <v>273</v>
      </c>
      <c r="H8716" s="68" t="s">
        <v>375</v>
      </c>
      <c r="I8716" s="65">
        <v>483</v>
      </c>
      <c r="J8716" s="65">
        <v>467</v>
      </c>
      <c r="K8716" s="65" t="s">
        <v>275</v>
      </c>
    </row>
    <row r="8717" spans="1:11" ht="12.75" customHeight="1">
      <c r="A8717" s="68" t="s">
        <v>480</v>
      </c>
      <c r="B8717" s="68" t="s">
        <v>473</v>
      </c>
      <c r="C8717" s="68" t="s">
        <v>287</v>
      </c>
      <c r="D8717" s="68" t="s">
        <v>531</v>
      </c>
      <c r="E8717" s="68" t="s">
        <v>360</v>
      </c>
      <c r="F8717" s="68" t="s">
        <v>77</v>
      </c>
      <c r="G8717" s="68" t="s">
        <v>273</v>
      </c>
      <c r="H8717" s="68" t="s">
        <v>368</v>
      </c>
      <c r="I8717" s="65">
        <v>520</v>
      </c>
      <c r="J8717" s="65">
        <v>467</v>
      </c>
      <c r="K8717" s="65" t="s">
        <v>275</v>
      </c>
    </row>
    <row r="8718" spans="1:11" ht="12.75" customHeight="1">
      <c r="A8718" s="68" t="s">
        <v>480</v>
      </c>
      <c r="B8718" s="68" t="s">
        <v>473</v>
      </c>
      <c r="C8718" s="68" t="s">
        <v>287</v>
      </c>
      <c r="D8718" s="68" t="s">
        <v>531</v>
      </c>
      <c r="E8718" s="68" t="s">
        <v>360</v>
      </c>
      <c r="F8718" s="68" t="s">
        <v>77</v>
      </c>
      <c r="G8718" s="68" t="s">
        <v>273</v>
      </c>
      <c r="H8718" s="68" t="s">
        <v>491</v>
      </c>
      <c r="I8718" s="65">
        <v>897</v>
      </c>
      <c r="J8718" s="65">
        <v>467</v>
      </c>
      <c r="K8718" s="65" t="s">
        <v>275</v>
      </c>
    </row>
    <row r="8719" spans="1:11" ht="12.75" customHeight="1">
      <c r="A8719" s="68" t="s">
        <v>480</v>
      </c>
      <c r="B8719" s="68" t="s">
        <v>473</v>
      </c>
      <c r="C8719" s="68" t="s">
        <v>287</v>
      </c>
      <c r="D8719" s="68" t="s">
        <v>531</v>
      </c>
      <c r="E8719" s="68" t="s">
        <v>360</v>
      </c>
      <c r="F8719" s="68" t="s">
        <v>77</v>
      </c>
      <c r="G8719" s="68" t="s">
        <v>273</v>
      </c>
      <c r="H8719" s="68" t="s">
        <v>369</v>
      </c>
      <c r="I8719" s="65">
        <v>553</v>
      </c>
      <c r="J8719" s="65">
        <v>467</v>
      </c>
      <c r="K8719" s="65" t="s">
        <v>275</v>
      </c>
    </row>
    <row r="8720" spans="1:11" ht="12.75" customHeight="1">
      <c r="A8720" s="68" t="s">
        <v>480</v>
      </c>
      <c r="B8720" s="68" t="s">
        <v>473</v>
      </c>
      <c r="C8720" s="68" t="s">
        <v>287</v>
      </c>
      <c r="D8720" s="68" t="s">
        <v>531</v>
      </c>
      <c r="E8720" s="68" t="s">
        <v>360</v>
      </c>
      <c r="F8720" s="68" t="s">
        <v>77</v>
      </c>
      <c r="G8720" s="68" t="s">
        <v>273</v>
      </c>
      <c r="H8720" s="68" t="s">
        <v>638</v>
      </c>
      <c r="I8720" s="65">
        <v>905</v>
      </c>
      <c r="J8720" s="65">
        <v>467</v>
      </c>
      <c r="K8720" s="65" t="s">
        <v>275</v>
      </c>
    </row>
    <row r="8721" spans="1:11" ht="12.75" customHeight="1">
      <c r="A8721" s="68" t="s">
        <v>480</v>
      </c>
      <c r="B8721" s="68" t="s">
        <v>473</v>
      </c>
      <c r="C8721" s="68" t="s">
        <v>287</v>
      </c>
      <c r="D8721" s="68" t="s">
        <v>531</v>
      </c>
      <c r="E8721" s="68" t="s">
        <v>360</v>
      </c>
      <c r="F8721" s="68" t="s">
        <v>77</v>
      </c>
      <c r="G8721" s="68" t="s">
        <v>273</v>
      </c>
      <c r="H8721" s="68" t="s">
        <v>375</v>
      </c>
      <c r="I8721" s="65">
        <v>248</v>
      </c>
      <c r="J8721" s="65">
        <v>616</v>
      </c>
      <c r="K8721" s="65" t="s">
        <v>383</v>
      </c>
    </row>
    <row r="8722" spans="1:11" ht="12.75" customHeight="1">
      <c r="A8722" s="68" t="s">
        <v>480</v>
      </c>
      <c r="B8722" s="68" t="s">
        <v>473</v>
      </c>
      <c r="C8722" s="68" t="s">
        <v>287</v>
      </c>
      <c r="D8722" s="68" t="s">
        <v>531</v>
      </c>
      <c r="E8722" s="68" t="s">
        <v>360</v>
      </c>
      <c r="F8722" s="68" t="s">
        <v>77</v>
      </c>
      <c r="G8722" s="68" t="s">
        <v>273</v>
      </c>
      <c r="H8722" s="68" t="s">
        <v>368</v>
      </c>
      <c r="I8722" s="65">
        <v>254</v>
      </c>
      <c r="J8722" s="65">
        <v>616</v>
      </c>
      <c r="K8722" s="65" t="s">
        <v>383</v>
      </c>
    </row>
    <row r="8723" spans="1:11" ht="12.75" customHeight="1">
      <c r="A8723" s="68" t="s">
        <v>480</v>
      </c>
      <c r="B8723" s="68" t="s">
        <v>473</v>
      </c>
      <c r="C8723" s="68" t="s">
        <v>287</v>
      </c>
      <c r="D8723" s="68" t="s">
        <v>531</v>
      </c>
      <c r="E8723" s="68" t="s">
        <v>360</v>
      </c>
      <c r="F8723" s="68" t="s">
        <v>77</v>
      </c>
      <c r="G8723" s="68" t="s">
        <v>273</v>
      </c>
      <c r="H8723" s="68" t="s">
        <v>491</v>
      </c>
      <c r="I8723" s="65">
        <v>347</v>
      </c>
      <c r="J8723" s="65">
        <v>616</v>
      </c>
      <c r="K8723" s="65" t="s">
        <v>383</v>
      </c>
    </row>
    <row r="8724" spans="1:11" ht="12.75" customHeight="1">
      <c r="A8724" s="68" t="s">
        <v>480</v>
      </c>
      <c r="B8724" s="68" t="s">
        <v>473</v>
      </c>
      <c r="C8724" s="68" t="s">
        <v>287</v>
      </c>
      <c r="D8724" s="68" t="s">
        <v>531</v>
      </c>
      <c r="E8724" s="68" t="s">
        <v>360</v>
      </c>
      <c r="F8724" s="68" t="s">
        <v>77</v>
      </c>
      <c r="G8724" s="68" t="s">
        <v>273</v>
      </c>
      <c r="H8724" s="68" t="s">
        <v>369</v>
      </c>
      <c r="I8724" s="65">
        <v>347</v>
      </c>
      <c r="J8724" s="65">
        <v>616</v>
      </c>
      <c r="K8724" s="65" t="s">
        <v>383</v>
      </c>
    </row>
    <row r="8725" spans="1:11" ht="12.75" customHeight="1">
      <c r="A8725" s="68" t="s">
        <v>480</v>
      </c>
      <c r="B8725" s="68" t="s">
        <v>473</v>
      </c>
      <c r="C8725" s="68" t="s">
        <v>287</v>
      </c>
      <c r="D8725" s="68" t="s">
        <v>531</v>
      </c>
      <c r="E8725" s="68" t="s">
        <v>360</v>
      </c>
      <c r="F8725" s="68" t="s">
        <v>77</v>
      </c>
      <c r="G8725" s="68" t="s">
        <v>273</v>
      </c>
      <c r="H8725" s="68" t="s">
        <v>638</v>
      </c>
      <c r="I8725" s="65">
        <v>221</v>
      </c>
      <c r="J8725" s="65">
        <v>616</v>
      </c>
      <c r="K8725" s="65" t="s">
        <v>383</v>
      </c>
    </row>
    <row r="8726" spans="1:11" ht="12.75" customHeight="1">
      <c r="A8726" s="68" t="s">
        <v>480</v>
      </c>
      <c r="B8726" s="68" t="s">
        <v>473</v>
      </c>
      <c r="C8726" s="68" t="s">
        <v>287</v>
      </c>
      <c r="D8726" s="68" t="s">
        <v>531</v>
      </c>
      <c r="E8726" s="68" t="s">
        <v>360</v>
      </c>
      <c r="F8726" s="68" t="s">
        <v>77</v>
      </c>
      <c r="G8726" s="68" t="s">
        <v>273</v>
      </c>
      <c r="H8726" s="68" t="s">
        <v>247</v>
      </c>
      <c r="I8726" s="65">
        <v>78</v>
      </c>
      <c r="J8726" s="65">
        <v>432</v>
      </c>
      <c r="K8726" s="65" t="s">
        <v>424</v>
      </c>
    </row>
    <row r="8727" spans="1:11" ht="12.75" customHeight="1">
      <c r="A8727" s="68" t="s">
        <v>480</v>
      </c>
      <c r="B8727" s="68" t="s">
        <v>473</v>
      </c>
      <c r="C8727" s="68" t="s">
        <v>287</v>
      </c>
      <c r="D8727" s="68" t="s">
        <v>531</v>
      </c>
      <c r="E8727" s="68" t="s">
        <v>360</v>
      </c>
      <c r="F8727" s="68" t="s">
        <v>77</v>
      </c>
      <c r="G8727" s="68" t="s">
        <v>273</v>
      </c>
      <c r="H8727" s="68" t="s">
        <v>375</v>
      </c>
      <c r="I8727" s="65">
        <v>113</v>
      </c>
      <c r="J8727" s="65">
        <v>432</v>
      </c>
      <c r="K8727" s="65" t="s">
        <v>424</v>
      </c>
    </row>
    <row r="8728" spans="1:11" ht="12.75" customHeight="1">
      <c r="A8728" s="68" t="s">
        <v>480</v>
      </c>
      <c r="B8728" s="68" t="s">
        <v>473</v>
      </c>
      <c r="C8728" s="68" t="s">
        <v>287</v>
      </c>
      <c r="D8728" s="68" t="s">
        <v>531</v>
      </c>
      <c r="E8728" s="68" t="s">
        <v>360</v>
      </c>
      <c r="F8728" s="68" t="s">
        <v>77</v>
      </c>
      <c r="G8728" s="68" t="s">
        <v>273</v>
      </c>
      <c r="H8728" s="68" t="s">
        <v>368</v>
      </c>
      <c r="I8728" s="65">
        <v>143</v>
      </c>
      <c r="J8728" s="65">
        <v>432</v>
      </c>
      <c r="K8728" s="65" t="s">
        <v>424</v>
      </c>
    </row>
    <row r="8729" spans="1:11" ht="12.75" customHeight="1">
      <c r="A8729" s="68" t="s">
        <v>480</v>
      </c>
      <c r="B8729" s="68" t="s">
        <v>473</v>
      </c>
      <c r="C8729" s="68" t="s">
        <v>287</v>
      </c>
      <c r="D8729" s="68" t="s">
        <v>531</v>
      </c>
      <c r="E8729" s="68" t="s">
        <v>360</v>
      </c>
      <c r="F8729" s="68" t="s">
        <v>77</v>
      </c>
      <c r="G8729" s="68" t="s">
        <v>273</v>
      </c>
      <c r="H8729" s="68" t="s">
        <v>491</v>
      </c>
      <c r="I8729" s="65">
        <v>231</v>
      </c>
      <c r="J8729" s="65">
        <v>432</v>
      </c>
      <c r="K8729" s="65" t="s">
        <v>424</v>
      </c>
    </row>
    <row r="8730" spans="1:11" ht="12.75" customHeight="1">
      <c r="A8730" s="68" t="s">
        <v>480</v>
      </c>
      <c r="B8730" s="68" t="s">
        <v>473</v>
      </c>
      <c r="C8730" s="68" t="s">
        <v>287</v>
      </c>
      <c r="D8730" s="68" t="s">
        <v>531</v>
      </c>
      <c r="E8730" s="68" t="s">
        <v>360</v>
      </c>
      <c r="F8730" s="68" t="s">
        <v>77</v>
      </c>
      <c r="G8730" s="68" t="s">
        <v>273</v>
      </c>
      <c r="H8730" s="68" t="s">
        <v>369</v>
      </c>
      <c r="I8730" s="65">
        <v>133</v>
      </c>
      <c r="J8730" s="65">
        <v>432</v>
      </c>
      <c r="K8730" s="65" t="s">
        <v>424</v>
      </c>
    </row>
    <row r="8731" spans="1:11" ht="12.75" customHeight="1">
      <c r="A8731" s="68" t="s">
        <v>480</v>
      </c>
      <c r="B8731" s="68" t="s">
        <v>473</v>
      </c>
      <c r="C8731" s="68" t="s">
        <v>287</v>
      </c>
      <c r="D8731" s="68" t="s">
        <v>531</v>
      </c>
      <c r="E8731" s="68" t="s">
        <v>360</v>
      </c>
      <c r="F8731" s="68" t="s">
        <v>77</v>
      </c>
      <c r="G8731" s="68" t="s">
        <v>273</v>
      </c>
      <c r="H8731" s="68" t="s">
        <v>638</v>
      </c>
      <c r="I8731" s="65">
        <v>212</v>
      </c>
      <c r="J8731" s="65">
        <v>432</v>
      </c>
      <c r="K8731" s="65" t="s">
        <v>424</v>
      </c>
    </row>
    <row r="8732" spans="1:11" ht="12.75" customHeight="1">
      <c r="A8732" s="68" t="s">
        <v>480</v>
      </c>
      <c r="B8732" s="68" t="s">
        <v>473</v>
      </c>
      <c r="C8732" s="68" t="s">
        <v>287</v>
      </c>
      <c r="D8732" s="68" t="s">
        <v>531</v>
      </c>
      <c r="E8732" s="68" t="s">
        <v>360</v>
      </c>
      <c r="F8732" s="68" t="s">
        <v>204</v>
      </c>
      <c r="G8732" s="68" t="s">
        <v>384</v>
      </c>
      <c r="H8732" s="68" t="s">
        <v>247</v>
      </c>
      <c r="I8732" s="65">
        <v>1</v>
      </c>
      <c r="J8732" s="65">
        <v>708</v>
      </c>
      <c r="K8732" s="65" t="s">
        <v>385</v>
      </c>
    </row>
    <row r="8733" spans="1:11" ht="12.75" customHeight="1">
      <c r="A8733" s="68" t="s">
        <v>480</v>
      </c>
      <c r="B8733" s="68" t="s">
        <v>473</v>
      </c>
      <c r="C8733" s="68" t="s">
        <v>287</v>
      </c>
      <c r="D8733" s="68" t="s">
        <v>531</v>
      </c>
      <c r="E8733" s="68" t="s">
        <v>360</v>
      </c>
      <c r="F8733" s="68" t="s">
        <v>204</v>
      </c>
      <c r="G8733" s="68" t="s">
        <v>384</v>
      </c>
      <c r="H8733" s="68" t="s">
        <v>491</v>
      </c>
      <c r="I8733" s="65">
        <v>1475</v>
      </c>
      <c r="J8733" s="65">
        <v>707</v>
      </c>
      <c r="K8733" s="65" t="s">
        <v>386</v>
      </c>
    </row>
    <row r="8734" spans="1:11" ht="12.75" customHeight="1">
      <c r="A8734" s="68" t="s">
        <v>480</v>
      </c>
      <c r="B8734" s="68" t="s">
        <v>473</v>
      </c>
      <c r="C8734" s="68" t="s">
        <v>287</v>
      </c>
      <c r="D8734" s="68" t="s">
        <v>531</v>
      </c>
      <c r="E8734" s="68" t="s">
        <v>360</v>
      </c>
      <c r="F8734" s="68" t="s">
        <v>204</v>
      </c>
      <c r="G8734" s="68" t="s">
        <v>384</v>
      </c>
      <c r="H8734" s="68" t="s">
        <v>369</v>
      </c>
      <c r="I8734" s="65">
        <v>30438</v>
      </c>
      <c r="J8734" s="65">
        <v>707</v>
      </c>
      <c r="K8734" s="65" t="s">
        <v>386</v>
      </c>
    </row>
    <row r="8735" spans="1:11" ht="12.75" customHeight="1">
      <c r="A8735" s="68" t="s">
        <v>480</v>
      </c>
      <c r="B8735" s="68" t="s">
        <v>473</v>
      </c>
      <c r="C8735" s="68" t="s">
        <v>287</v>
      </c>
      <c r="D8735" s="68" t="s">
        <v>531</v>
      </c>
      <c r="E8735" s="68" t="s">
        <v>360</v>
      </c>
      <c r="F8735" s="68" t="s">
        <v>204</v>
      </c>
      <c r="G8735" s="68" t="s">
        <v>384</v>
      </c>
      <c r="H8735" s="68" t="s">
        <v>638</v>
      </c>
      <c r="I8735" s="65">
        <v>34138</v>
      </c>
      <c r="J8735" s="65">
        <v>707</v>
      </c>
      <c r="K8735" s="65" t="s">
        <v>386</v>
      </c>
    </row>
    <row r="8736" spans="1:11" ht="12.75" customHeight="1">
      <c r="A8736" s="68" t="s">
        <v>480</v>
      </c>
      <c r="B8736" s="68" t="s">
        <v>473</v>
      </c>
      <c r="C8736" s="68" t="s">
        <v>287</v>
      </c>
      <c r="D8736" s="68" t="s">
        <v>531</v>
      </c>
      <c r="E8736" s="68" t="s">
        <v>360</v>
      </c>
      <c r="F8736" s="68" t="s">
        <v>78</v>
      </c>
      <c r="G8736" s="68" t="s">
        <v>384</v>
      </c>
      <c r="H8736" s="68" t="s">
        <v>367</v>
      </c>
      <c r="I8736" s="65">
        <v>178</v>
      </c>
      <c r="J8736" s="65">
        <v>721</v>
      </c>
      <c r="K8736" s="65" t="s">
        <v>502</v>
      </c>
    </row>
    <row r="8737" spans="1:11" ht="12.75" customHeight="1">
      <c r="A8737" s="68" t="s">
        <v>480</v>
      </c>
      <c r="B8737" s="68" t="s">
        <v>473</v>
      </c>
      <c r="C8737" s="68" t="s">
        <v>287</v>
      </c>
      <c r="D8737" s="68" t="s">
        <v>531</v>
      </c>
      <c r="E8737" s="68" t="s">
        <v>360</v>
      </c>
      <c r="F8737" s="68" t="s">
        <v>78</v>
      </c>
      <c r="G8737" s="68" t="s">
        <v>384</v>
      </c>
      <c r="H8737" s="68" t="s">
        <v>247</v>
      </c>
      <c r="I8737" s="65">
        <v>1268</v>
      </c>
      <c r="J8737" s="65">
        <v>721</v>
      </c>
      <c r="K8737" s="65" t="s">
        <v>502</v>
      </c>
    </row>
    <row r="8738" spans="1:11" ht="12.75" customHeight="1">
      <c r="A8738" s="68" t="s">
        <v>480</v>
      </c>
      <c r="B8738" s="68" t="s">
        <v>473</v>
      </c>
      <c r="C8738" s="68" t="s">
        <v>287</v>
      </c>
      <c r="D8738" s="68" t="s">
        <v>531</v>
      </c>
      <c r="E8738" s="68" t="s">
        <v>360</v>
      </c>
      <c r="F8738" s="68" t="s">
        <v>78</v>
      </c>
      <c r="G8738" s="68" t="s">
        <v>384</v>
      </c>
      <c r="H8738" s="68" t="s">
        <v>375</v>
      </c>
      <c r="I8738" s="65">
        <v>2290</v>
      </c>
      <c r="J8738" s="65">
        <v>721</v>
      </c>
      <c r="K8738" s="65" t="s">
        <v>502</v>
      </c>
    </row>
    <row r="8739" spans="1:11" ht="12.75" customHeight="1">
      <c r="A8739" s="68" t="s">
        <v>480</v>
      </c>
      <c r="B8739" s="68" t="s">
        <v>473</v>
      </c>
      <c r="C8739" s="68" t="s">
        <v>287</v>
      </c>
      <c r="D8739" s="68" t="s">
        <v>531</v>
      </c>
      <c r="E8739" s="68" t="s">
        <v>360</v>
      </c>
      <c r="F8739" s="68" t="s">
        <v>78</v>
      </c>
      <c r="G8739" s="68" t="s">
        <v>384</v>
      </c>
      <c r="H8739" s="68" t="s">
        <v>368</v>
      </c>
      <c r="I8739" s="65">
        <v>1239</v>
      </c>
      <c r="J8739" s="65">
        <v>721</v>
      </c>
      <c r="K8739" s="65" t="s">
        <v>502</v>
      </c>
    </row>
    <row r="8740" spans="1:11" ht="12.75" customHeight="1">
      <c r="A8740" s="68" t="s">
        <v>480</v>
      </c>
      <c r="B8740" s="68" t="s">
        <v>473</v>
      </c>
      <c r="C8740" s="68" t="s">
        <v>287</v>
      </c>
      <c r="D8740" s="68" t="s">
        <v>531</v>
      </c>
      <c r="E8740" s="68" t="s">
        <v>360</v>
      </c>
      <c r="F8740" s="68" t="s">
        <v>78</v>
      </c>
      <c r="G8740" s="68" t="s">
        <v>384</v>
      </c>
      <c r="H8740" s="68" t="s">
        <v>491</v>
      </c>
      <c r="I8740" s="65">
        <v>6950</v>
      </c>
      <c r="J8740" s="65">
        <v>721</v>
      </c>
      <c r="K8740" s="65" t="s">
        <v>502</v>
      </c>
    </row>
    <row r="8741" spans="1:11" ht="12.75" customHeight="1">
      <c r="A8741" s="68" t="s">
        <v>480</v>
      </c>
      <c r="B8741" s="68" t="s">
        <v>473</v>
      </c>
      <c r="C8741" s="68" t="s">
        <v>287</v>
      </c>
      <c r="D8741" s="68" t="s">
        <v>531</v>
      </c>
      <c r="E8741" s="68" t="s">
        <v>360</v>
      </c>
      <c r="F8741" s="68" t="s">
        <v>78</v>
      </c>
      <c r="G8741" s="68" t="s">
        <v>384</v>
      </c>
      <c r="H8741" s="68" t="s">
        <v>369</v>
      </c>
      <c r="I8741" s="65">
        <v>7923</v>
      </c>
      <c r="J8741" s="65">
        <v>721</v>
      </c>
      <c r="K8741" s="65" t="s">
        <v>502</v>
      </c>
    </row>
    <row r="8742" spans="1:11" ht="12.75" customHeight="1">
      <c r="A8742" s="68" t="s">
        <v>480</v>
      </c>
      <c r="B8742" s="68" t="s">
        <v>473</v>
      </c>
      <c r="C8742" s="68" t="s">
        <v>287</v>
      </c>
      <c r="D8742" s="68" t="s">
        <v>531</v>
      </c>
      <c r="E8742" s="68" t="s">
        <v>360</v>
      </c>
      <c r="F8742" s="68" t="s">
        <v>78</v>
      </c>
      <c r="G8742" s="68" t="s">
        <v>384</v>
      </c>
      <c r="H8742" s="68" t="s">
        <v>638</v>
      </c>
      <c r="I8742" s="65">
        <v>7747</v>
      </c>
      <c r="J8742" s="65">
        <v>721</v>
      </c>
      <c r="K8742" s="65" t="s">
        <v>502</v>
      </c>
    </row>
    <row r="8743" spans="1:11" ht="12.75" customHeight="1">
      <c r="A8743" s="68" t="s">
        <v>480</v>
      </c>
      <c r="B8743" s="68" t="s">
        <v>473</v>
      </c>
      <c r="C8743" s="68" t="s">
        <v>287</v>
      </c>
      <c r="D8743" s="68" t="s">
        <v>531</v>
      </c>
      <c r="E8743" s="68" t="s">
        <v>360</v>
      </c>
      <c r="F8743" s="68" t="s">
        <v>78</v>
      </c>
      <c r="G8743" s="68" t="s">
        <v>384</v>
      </c>
      <c r="H8743" s="68" t="s">
        <v>247</v>
      </c>
      <c r="I8743" s="65">
        <v>959</v>
      </c>
      <c r="J8743" s="65">
        <v>719</v>
      </c>
      <c r="K8743" s="65" t="s">
        <v>389</v>
      </c>
    </row>
    <row r="8744" spans="1:11" ht="12.75" customHeight="1">
      <c r="A8744" s="68" t="s">
        <v>480</v>
      </c>
      <c r="B8744" s="68" t="s">
        <v>473</v>
      </c>
      <c r="C8744" s="68" t="s">
        <v>287</v>
      </c>
      <c r="D8744" s="68" t="s">
        <v>531</v>
      </c>
      <c r="E8744" s="68" t="s">
        <v>360</v>
      </c>
      <c r="F8744" s="68" t="s">
        <v>78</v>
      </c>
      <c r="G8744" s="68" t="s">
        <v>384</v>
      </c>
      <c r="H8744" s="68" t="s">
        <v>375</v>
      </c>
      <c r="I8744" s="65">
        <v>1221</v>
      </c>
      <c r="J8744" s="65">
        <v>719</v>
      </c>
      <c r="K8744" s="65" t="s">
        <v>389</v>
      </c>
    </row>
    <row r="8745" spans="1:11" ht="12.75" customHeight="1">
      <c r="A8745" s="68" t="s">
        <v>480</v>
      </c>
      <c r="B8745" s="68" t="s">
        <v>473</v>
      </c>
      <c r="C8745" s="68" t="s">
        <v>287</v>
      </c>
      <c r="D8745" s="68" t="s">
        <v>531</v>
      </c>
      <c r="E8745" s="68" t="s">
        <v>360</v>
      </c>
      <c r="F8745" s="68" t="s">
        <v>78</v>
      </c>
      <c r="G8745" s="68" t="s">
        <v>384</v>
      </c>
      <c r="H8745" s="68" t="s">
        <v>368</v>
      </c>
      <c r="I8745" s="65">
        <v>1192</v>
      </c>
      <c r="J8745" s="65">
        <v>719</v>
      </c>
      <c r="K8745" s="65" t="s">
        <v>389</v>
      </c>
    </row>
    <row r="8746" spans="1:11" ht="12.75" customHeight="1">
      <c r="A8746" s="68" t="s">
        <v>480</v>
      </c>
      <c r="B8746" s="68" t="s">
        <v>473</v>
      </c>
      <c r="C8746" s="68" t="s">
        <v>287</v>
      </c>
      <c r="D8746" s="68" t="s">
        <v>531</v>
      </c>
      <c r="E8746" s="68" t="s">
        <v>360</v>
      </c>
      <c r="F8746" s="68" t="s">
        <v>78</v>
      </c>
      <c r="G8746" s="68" t="s">
        <v>384</v>
      </c>
      <c r="H8746" s="68" t="s">
        <v>491</v>
      </c>
      <c r="I8746" s="65">
        <v>1703</v>
      </c>
      <c r="J8746" s="65">
        <v>719</v>
      </c>
      <c r="K8746" s="65" t="s">
        <v>389</v>
      </c>
    </row>
    <row r="8747" spans="1:11" ht="12.75" customHeight="1">
      <c r="A8747" s="68" t="s">
        <v>480</v>
      </c>
      <c r="B8747" s="68" t="s">
        <v>473</v>
      </c>
      <c r="C8747" s="68" t="s">
        <v>287</v>
      </c>
      <c r="D8747" s="68" t="s">
        <v>531</v>
      </c>
      <c r="E8747" s="68" t="s">
        <v>360</v>
      </c>
      <c r="F8747" s="68" t="s">
        <v>78</v>
      </c>
      <c r="G8747" s="68" t="s">
        <v>384</v>
      </c>
      <c r="H8747" s="68" t="s">
        <v>369</v>
      </c>
      <c r="I8747" s="65">
        <v>2042</v>
      </c>
      <c r="J8747" s="65">
        <v>719</v>
      </c>
      <c r="K8747" s="65" t="s">
        <v>389</v>
      </c>
    </row>
    <row r="8748" spans="1:11" ht="12.75" customHeight="1">
      <c r="A8748" s="68" t="s">
        <v>480</v>
      </c>
      <c r="B8748" s="68" t="s">
        <v>473</v>
      </c>
      <c r="C8748" s="68" t="s">
        <v>287</v>
      </c>
      <c r="D8748" s="68" t="s">
        <v>531</v>
      </c>
      <c r="E8748" s="68" t="s">
        <v>360</v>
      </c>
      <c r="F8748" s="68" t="s">
        <v>78</v>
      </c>
      <c r="G8748" s="68" t="s">
        <v>384</v>
      </c>
      <c r="H8748" s="68" t="s">
        <v>638</v>
      </c>
      <c r="I8748" s="65">
        <v>1909</v>
      </c>
      <c r="J8748" s="65">
        <v>719</v>
      </c>
      <c r="K8748" s="65" t="s">
        <v>389</v>
      </c>
    </row>
    <row r="8749" spans="1:11" ht="12.75" customHeight="1">
      <c r="A8749" s="68" t="s">
        <v>480</v>
      </c>
      <c r="B8749" s="68" t="s">
        <v>473</v>
      </c>
      <c r="C8749" s="68" t="s">
        <v>287</v>
      </c>
      <c r="D8749" s="68" t="s">
        <v>531</v>
      </c>
      <c r="E8749" s="68" t="s">
        <v>360</v>
      </c>
      <c r="F8749" s="68" t="s">
        <v>78</v>
      </c>
      <c r="G8749" s="68" t="s">
        <v>384</v>
      </c>
      <c r="H8749" s="68" t="s">
        <v>491</v>
      </c>
      <c r="I8749" s="65">
        <v>14</v>
      </c>
      <c r="J8749" s="65">
        <v>725</v>
      </c>
      <c r="K8749" s="65" t="s">
        <v>333</v>
      </c>
    </row>
    <row r="8750" spans="1:11" ht="12.75" customHeight="1">
      <c r="A8750" s="68" t="s">
        <v>480</v>
      </c>
      <c r="B8750" s="68" t="s">
        <v>473</v>
      </c>
      <c r="C8750" s="68" t="s">
        <v>287</v>
      </c>
      <c r="D8750" s="68" t="s">
        <v>531</v>
      </c>
      <c r="E8750" s="68" t="s">
        <v>360</v>
      </c>
      <c r="F8750" s="68" t="s">
        <v>78</v>
      </c>
      <c r="G8750" s="68" t="s">
        <v>384</v>
      </c>
      <c r="H8750" s="68" t="s">
        <v>369</v>
      </c>
      <c r="I8750" s="65">
        <v>13</v>
      </c>
      <c r="J8750" s="65">
        <v>725</v>
      </c>
      <c r="K8750" s="65" t="s">
        <v>333</v>
      </c>
    </row>
    <row r="8751" spans="1:11" ht="12.75" customHeight="1">
      <c r="A8751" s="68" t="s">
        <v>480</v>
      </c>
      <c r="B8751" s="68" t="s">
        <v>473</v>
      </c>
      <c r="C8751" s="68" t="s">
        <v>287</v>
      </c>
      <c r="D8751" s="68" t="s">
        <v>531</v>
      </c>
      <c r="E8751" s="68" t="s">
        <v>360</v>
      </c>
      <c r="F8751" s="68" t="s">
        <v>78</v>
      </c>
      <c r="G8751" s="68" t="s">
        <v>384</v>
      </c>
      <c r="H8751" s="68" t="s">
        <v>638</v>
      </c>
      <c r="I8751" s="65">
        <v>9</v>
      </c>
      <c r="J8751" s="65">
        <v>725</v>
      </c>
      <c r="K8751" s="65" t="s">
        <v>333</v>
      </c>
    </row>
    <row r="8752" spans="1:11" ht="12.75" customHeight="1">
      <c r="A8752" s="68" t="s">
        <v>480</v>
      </c>
      <c r="B8752" s="68" t="s">
        <v>473</v>
      </c>
      <c r="C8752" s="68" t="s">
        <v>287</v>
      </c>
      <c r="D8752" s="68" t="s">
        <v>531</v>
      </c>
      <c r="E8752" s="68" t="s">
        <v>360</v>
      </c>
      <c r="F8752" s="68" t="s">
        <v>78</v>
      </c>
      <c r="G8752" s="68" t="s">
        <v>384</v>
      </c>
      <c r="H8752" s="68" t="s">
        <v>491</v>
      </c>
      <c r="I8752" s="65">
        <v>12</v>
      </c>
      <c r="J8752" s="65">
        <v>619</v>
      </c>
      <c r="K8752" s="65" t="s">
        <v>512</v>
      </c>
    </row>
    <row r="8753" spans="1:11" ht="12.75" customHeight="1">
      <c r="A8753" s="68" t="s">
        <v>480</v>
      </c>
      <c r="B8753" s="68" t="s">
        <v>473</v>
      </c>
      <c r="C8753" s="68" t="s">
        <v>287</v>
      </c>
      <c r="D8753" s="68" t="s">
        <v>531</v>
      </c>
      <c r="E8753" s="68" t="s">
        <v>360</v>
      </c>
      <c r="F8753" s="68" t="s">
        <v>78</v>
      </c>
      <c r="G8753" s="68" t="s">
        <v>384</v>
      </c>
      <c r="H8753" s="68" t="s">
        <v>369</v>
      </c>
      <c r="I8753" s="65">
        <v>4</v>
      </c>
      <c r="J8753" s="65">
        <v>619</v>
      </c>
      <c r="K8753" s="65" t="s">
        <v>512</v>
      </c>
    </row>
    <row r="8754" spans="1:11" ht="12.75" customHeight="1">
      <c r="A8754" s="68" t="s">
        <v>480</v>
      </c>
      <c r="B8754" s="68" t="s">
        <v>473</v>
      </c>
      <c r="C8754" s="68" t="s">
        <v>287</v>
      </c>
      <c r="D8754" s="68" t="s">
        <v>531</v>
      </c>
      <c r="E8754" s="68" t="s">
        <v>360</v>
      </c>
      <c r="F8754" s="68" t="s">
        <v>78</v>
      </c>
      <c r="G8754" s="68" t="s">
        <v>384</v>
      </c>
      <c r="H8754" s="68" t="s">
        <v>638</v>
      </c>
      <c r="I8754" s="65">
        <v>2</v>
      </c>
      <c r="J8754" s="65">
        <v>619</v>
      </c>
      <c r="K8754" s="65" t="s">
        <v>512</v>
      </c>
    </row>
    <row r="8755" spans="1:11" ht="12.75" customHeight="1">
      <c r="A8755" s="68" t="s">
        <v>480</v>
      </c>
      <c r="B8755" s="68" t="s">
        <v>473</v>
      </c>
      <c r="C8755" s="68" t="s">
        <v>287</v>
      </c>
      <c r="D8755" s="68" t="s">
        <v>531</v>
      </c>
      <c r="E8755" s="68" t="s">
        <v>360</v>
      </c>
      <c r="F8755" s="68" t="s">
        <v>78</v>
      </c>
      <c r="G8755" s="68" t="s">
        <v>384</v>
      </c>
      <c r="H8755" s="68" t="s">
        <v>375</v>
      </c>
      <c r="I8755" s="65">
        <v>3</v>
      </c>
      <c r="J8755" s="65">
        <v>706</v>
      </c>
      <c r="K8755" s="65" t="s">
        <v>250</v>
      </c>
    </row>
    <row r="8756" spans="1:11" ht="12.75" customHeight="1">
      <c r="A8756" s="68" t="s">
        <v>480</v>
      </c>
      <c r="B8756" s="68" t="s">
        <v>473</v>
      </c>
      <c r="C8756" s="68" t="s">
        <v>287</v>
      </c>
      <c r="D8756" s="68" t="s">
        <v>531</v>
      </c>
      <c r="E8756" s="68" t="s">
        <v>360</v>
      </c>
      <c r="F8756" s="68" t="s">
        <v>78</v>
      </c>
      <c r="G8756" s="68" t="s">
        <v>384</v>
      </c>
      <c r="H8756" s="68" t="s">
        <v>491</v>
      </c>
      <c r="I8756" s="65">
        <v>2</v>
      </c>
      <c r="J8756" s="65">
        <v>706</v>
      </c>
      <c r="K8756" s="65" t="s">
        <v>250</v>
      </c>
    </row>
    <row r="8757" spans="1:11" ht="12.75" customHeight="1">
      <c r="A8757" s="68" t="s">
        <v>480</v>
      </c>
      <c r="B8757" s="68" t="s">
        <v>473</v>
      </c>
      <c r="C8757" s="68" t="s">
        <v>287</v>
      </c>
      <c r="D8757" s="68" t="s">
        <v>531</v>
      </c>
      <c r="E8757" s="68" t="s">
        <v>360</v>
      </c>
      <c r="F8757" s="68" t="s">
        <v>78</v>
      </c>
      <c r="G8757" s="68" t="s">
        <v>384</v>
      </c>
      <c r="H8757" s="68" t="s">
        <v>369</v>
      </c>
      <c r="I8757" s="65">
        <v>1</v>
      </c>
      <c r="J8757" s="65">
        <v>706</v>
      </c>
      <c r="K8757" s="65" t="s">
        <v>250</v>
      </c>
    </row>
    <row r="8758" spans="1:11" ht="12.75" customHeight="1">
      <c r="A8758" s="68" t="s">
        <v>480</v>
      </c>
      <c r="B8758" s="68" t="s">
        <v>473</v>
      </c>
      <c r="C8758" s="68" t="s">
        <v>287</v>
      </c>
      <c r="D8758" s="68" t="s">
        <v>531</v>
      </c>
      <c r="E8758" s="68" t="s">
        <v>360</v>
      </c>
      <c r="F8758" s="68" t="s">
        <v>78</v>
      </c>
      <c r="G8758" s="68" t="s">
        <v>384</v>
      </c>
      <c r="H8758" s="68" t="s">
        <v>638</v>
      </c>
      <c r="I8758" s="65">
        <v>9</v>
      </c>
      <c r="J8758" s="65">
        <v>706</v>
      </c>
      <c r="K8758" s="65" t="s">
        <v>250</v>
      </c>
    </row>
    <row r="8759" spans="1:11" ht="12.75" customHeight="1">
      <c r="A8759" s="68" t="s">
        <v>480</v>
      </c>
      <c r="B8759" s="68" t="s">
        <v>473</v>
      </c>
      <c r="C8759" s="68" t="s">
        <v>287</v>
      </c>
      <c r="D8759" s="68" t="s">
        <v>531</v>
      </c>
      <c r="E8759" s="68" t="s">
        <v>360</v>
      </c>
      <c r="F8759" s="68" t="s">
        <v>78</v>
      </c>
      <c r="G8759" s="68" t="s">
        <v>384</v>
      </c>
      <c r="H8759" s="68" t="s">
        <v>369</v>
      </c>
      <c r="I8759" s="65">
        <v>5</v>
      </c>
      <c r="J8759" s="65">
        <v>714</v>
      </c>
      <c r="K8759" s="65" t="s">
        <v>456</v>
      </c>
    </row>
    <row r="8760" spans="1:11" ht="12.75" customHeight="1">
      <c r="A8760" s="68" t="s">
        <v>480</v>
      </c>
      <c r="B8760" s="68" t="s">
        <v>473</v>
      </c>
      <c r="C8760" s="68" t="s">
        <v>287</v>
      </c>
      <c r="D8760" s="68" t="s">
        <v>531</v>
      </c>
      <c r="E8760" s="68" t="s">
        <v>360</v>
      </c>
      <c r="F8760" s="68" t="s">
        <v>78</v>
      </c>
      <c r="G8760" s="68" t="s">
        <v>384</v>
      </c>
      <c r="H8760" s="68" t="s">
        <v>638</v>
      </c>
      <c r="I8760" s="65">
        <v>39</v>
      </c>
      <c r="J8760" s="65">
        <v>714</v>
      </c>
      <c r="K8760" s="65" t="s">
        <v>456</v>
      </c>
    </row>
    <row r="8761" spans="1:11" ht="12.75" customHeight="1">
      <c r="A8761" s="68" t="s">
        <v>480</v>
      </c>
      <c r="B8761" s="68" t="s">
        <v>473</v>
      </c>
      <c r="C8761" s="68" t="s">
        <v>287</v>
      </c>
      <c r="D8761" s="68" t="s">
        <v>531</v>
      </c>
      <c r="E8761" s="68" t="s">
        <v>360</v>
      </c>
      <c r="F8761" s="68" t="s">
        <v>78</v>
      </c>
      <c r="G8761" s="68" t="s">
        <v>384</v>
      </c>
      <c r="H8761" s="68" t="s">
        <v>491</v>
      </c>
      <c r="I8761" s="65">
        <v>11</v>
      </c>
      <c r="J8761" s="65">
        <v>702</v>
      </c>
      <c r="K8761" s="65" t="s">
        <v>312</v>
      </c>
    </row>
    <row r="8762" spans="1:11" ht="12.75" customHeight="1">
      <c r="A8762" s="68" t="s">
        <v>480</v>
      </c>
      <c r="B8762" s="68" t="s">
        <v>473</v>
      </c>
      <c r="C8762" s="68" t="s">
        <v>287</v>
      </c>
      <c r="D8762" s="68" t="s">
        <v>531</v>
      </c>
      <c r="E8762" s="68" t="s">
        <v>360</v>
      </c>
      <c r="F8762" s="68" t="s">
        <v>78</v>
      </c>
      <c r="G8762" s="68" t="s">
        <v>384</v>
      </c>
      <c r="H8762" s="68" t="s">
        <v>369</v>
      </c>
      <c r="I8762" s="65">
        <v>16</v>
      </c>
      <c r="J8762" s="65">
        <v>702</v>
      </c>
      <c r="K8762" s="65" t="s">
        <v>312</v>
      </c>
    </row>
    <row r="8763" spans="1:11" ht="12.75" customHeight="1">
      <c r="A8763" s="68" t="s">
        <v>480</v>
      </c>
      <c r="B8763" s="68" t="s">
        <v>473</v>
      </c>
      <c r="C8763" s="68" t="s">
        <v>287</v>
      </c>
      <c r="D8763" s="68" t="s">
        <v>531</v>
      </c>
      <c r="E8763" s="68" t="s">
        <v>360</v>
      </c>
      <c r="F8763" s="68" t="s">
        <v>78</v>
      </c>
      <c r="G8763" s="68" t="s">
        <v>384</v>
      </c>
      <c r="H8763" s="68" t="s">
        <v>638</v>
      </c>
      <c r="I8763" s="65">
        <v>49</v>
      </c>
      <c r="J8763" s="65">
        <v>702</v>
      </c>
      <c r="K8763" s="65" t="s">
        <v>312</v>
      </c>
    </row>
    <row r="8764" spans="1:11" ht="12.75" customHeight="1">
      <c r="A8764" s="68" t="s">
        <v>480</v>
      </c>
      <c r="B8764" s="68" t="s">
        <v>473</v>
      </c>
      <c r="C8764" s="68" t="s">
        <v>287</v>
      </c>
      <c r="D8764" s="68" t="s">
        <v>531</v>
      </c>
      <c r="E8764" s="68" t="s">
        <v>360</v>
      </c>
      <c r="F8764" s="68" t="s">
        <v>79</v>
      </c>
      <c r="G8764" s="68" t="s">
        <v>392</v>
      </c>
      <c r="H8764" s="68" t="s">
        <v>491</v>
      </c>
      <c r="I8764" s="65">
        <v>7411</v>
      </c>
      <c r="J8764" s="65">
        <v>801</v>
      </c>
      <c r="K8764" s="65" t="s">
        <v>393</v>
      </c>
    </row>
    <row r="8765" spans="1:11" ht="12.75" customHeight="1">
      <c r="A8765" s="68" t="s">
        <v>480</v>
      </c>
      <c r="B8765" s="68" t="s">
        <v>473</v>
      </c>
      <c r="C8765" s="68" t="s">
        <v>287</v>
      </c>
      <c r="D8765" s="68" t="s">
        <v>531</v>
      </c>
      <c r="E8765" s="68" t="s">
        <v>360</v>
      </c>
      <c r="F8765" s="68" t="s">
        <v>79</v>
      </c>
      <c r="G8765" s="68" t="s">
        <v>392</v>
      </c>
      <c r="H8765" s="68" t="s">
        <v>369</v>
      </c>
      <c r="I8765" s="65">
        <v>26400</v>
      </c>
      <c r="J8765" s="65">
        <v>801</v>
      </c>
      <c r="K8765" s="65" t="s">
        <v>393</v>
      </c>
    </row>
    <row r="8766" spans="1:11" ht="12.75" customHeight="1">
      <c r="A8766" s="68" t="s">
        <v>480</v>
      </c>
      <c r="B8766" s="68" t="s">
        <v>473</v>
      </c>
      <c r="C8766" s="68" t="s">
        <v>287</v>
      </c>
      <c r="D8766" s="68" t="s">
        <v>531</v>
      </c>
      <c r="E8766" s="68" t="s">
        <v>360</v>
      </c>
      <c r="F8766" s="68" t="s">
        <v>79</v>
      </c>
      <c r="G8766" s="68" t="s">
        <v>392</v>
      </c>
      <c r="H8766" s="68" t="s">
        <v>638</v>
      </c>
      <c r="I8766" s="65">
        <v>25850</v>
      </c>
      <c r="J8766" s="65">
        <v>801</v>
      </c>
      <c r="K8766" s="65" t="s">
        <v>393</v>
      </c>
    </row>
    <row r="8767" spans="1:11" ht="12.75" customHeight="1">
      <c r="A8767" s="68" t="s">
        <v>480</v>
      </c>
      <c r="B8767" s="68" t="s">
        <v>473</v>
      </c>
      <c r="C8767" s="68" t="s">
        <v>287</v>
      </c>
      <c r="D8767" s="68" t="s">
        <v>531</v>
      </c>
      <c r="E8767" s="68" t="s">
        <v>360</v>
      </c>
      <c r="F8767" s="68" t="s">
        <v>79</v>
      </c>
      <c r="G8767" s="68" t="s">
        <v>392</v>
      </c>
      <c r="H8767" s="68" t="s">
        <v>491</v>
      </c>
      <c r="I8767" s="65">
        <v>1948</v>
      </c>
      <c r="J8767" s="65">
        <v>809</v>
      </c>
      <c r="K8767" s="65" t="s">
        <v>394</v>
      </c>
    </row>
    <row r="8768" spans="1:11" ht="12.75" customHeight="1">
      <c r="A8768" s="68" t="s">
        <v>480</v>
      </c>
      <c r="B8768" s="68" t="s">
        <v>473</v>
      </c>
      <c r="C8768" s="68" t="s">
        <v>287</v>
      </c>
      <c r="D8768" s="68" t="s">
        <v>531</v>
      </c>
      <c r="E8768" s="68" t="s">
        <v>360</v>
      </c>
      <c r="F8768" s="68" t="s">
        <v>79</v>
      </c>
      <c r="G8768" s="68" t="s">
        <v>392</v>
      </c>
      <c r="H8768" s="68" t="s">
        <v>369</v>
      </c>
      <c r="I8768" s="65">
        <v>3830</v>
      </c>
      <c r="J8768" s="65">
        <v>809</v>
      </c>
      <c r="K8768" s="65" t="s">
        <v>394</v>
      </c>
    </row>
    <row r="8769" spans="1:11" ht="12.75" customHeight="1">
      <c r="A8769" s="68" t="s">
        <v>480</v>
      </c>
      <c r="B8769" s="68" t="s">
        <v>473</v>
      </c>
      <c r="C8769" s="68" t="s">
        <v>287</v>
      </c>
      <c r="D8769" s="68" t="s">
        <v>531</v>
      </c>
      <c r="E8769" s="68" t="s">
        <v>360</v>
      </c>
      <c r="F8769" s="68" t="s">
        <v>79</v>
      </c>
      <c r="G8769" s="68" t="s">
        <v>392</v>
      </c>
      <c r="H8769" s="68" t="s">
        <v>638</v>
      </c>
      <c r="I8769" s="65">
        <v>4596</v>
      </c>
      <c r="J8769" s="65">
        <v>809</v>
      </c>
      <c r="K8769" s="65" t="s">
        <v>394</v>
      </c>
    </row>
    <row r="8770" spans="1:11" ht="12.75" customHeight="1">
      <c r="A8770" s="68" t="s">
        <v>480</v>
      </c>
      <c r="B8770" s="68" t="s">
        <v>473</v>
      </c>
      <c r="C8770" s="68" t="s">
        <v>287</v>
      </c>
      <c r="D8770" s="68" t="s">
        <v>531</v>
      </c>
      <c r="E8770" s="68" t="s">
        <v>360</v>
      </c>
      <c r="F8770" s="68" t="s">
        <v>79</v>
      </c>
      <c r="G8770" s="68" t="s">
        <v>392</v>
      </c>
      <c r="H8770" s="68" t="s">
        <v>367</v>
      </c>
      <c r="I8770" s="65">
        <v>2</v>
      </c>
      <c r="J8770" s="65">
        <v>806</v>
      </c>
      <c r="K8770" s="65" t="s">
        <v>264</v>
      </c>
    </row>
    <row r="8771" spans="1:11" ht="12.75" customHeight="1">
      <c r="A8771" s="68" t="s">
        <v>480</v>
      </c>
      <c r="B8771" s="68" t="s">
        <v>473</v>
      </c>
      <c r="C8771" s="68" t="s">
        <v>287</v>
      </c>
      <c r="D8771" s="68" t="s">
        <v>531</v>
      </c>
      <c r="E8771" s="68" t="s">
        <v>360</v>
      </c>
      <c r="F8771" s="68" t="s">
        <v>79</v>
      </c>
      <c r="G8771" s="68" t="s">
        <v>392</v>
      </c>
      <c r="H8771" s="68" t="s">
        <v>247</v>
      </c>
      <c r="I8771" s="65">
        <v>14</v>
      </c>
      <c r="J8771" s="65">
        <v>806</v>
      </c>
      <c r="K8771" s="65" t="s">
        <v>264</v>
      </c>
    </row>
    <row r="8772" spans="1:11" ht="12.75" customHeight="1">
      <c r="A8772" s="68" t="s">
        <v>480</v>
      </c>
      <c r="B8772" s="68" t="s">
        <v>473</v>
      </c>
      <c r="C8772" s="68" t="s">
        <v>287</v>
      </c>
      <c r="D8772" s="68" t="s">
        <v>531</v>
      </c>
      <c r="E8772" s="68" t="s">
        <v>360</v>
      </c>
      <c r="F8772" s="68" t="s">
        <v>79</v>
      </c>
      <c r="G8772" s="68" t="s">
        <v>392</v>
      </c>
      <c r="H8772" s="68" t="s">
        <v>375</v>
      </c>
      <c r="I8772" s="65">
        <v>9</v>
      </c>
      <c r="J8772" s="65">
        <v>806</v>
      </c>
      <c r="K8772" s="65" t="s">
        <v>264</v>
      </c>
    </row>
    <row r="8773" spans="1:11" ht="12.75" customHeight="1">
      <c r="A8773" s="68" t="s">
        <v>480</v>
      </c>
      <c r="B8773" s="68" t="s">
        <v>473</v>
      </c>
      <c r="C8773" s="68" t="s">
        <v>287</v>
      </c>
      <c r="D8773" s="68" t="s">
        <v>531</v>
      </c>
      <c r="E8773" s="68" t="s">
        <v>360</v>
      </c>
      <c r="F8773" s="68" t="s">
        <v>79</v>
      </c>
      <c r="G8773" s="68" t="s">
        <v>392</v>
      </c>
      <c r="H8773" s="68" t="s">
        <v>368</v>
      </c>
      <c r="I8773" s="65">
        <v>2</v>
      </c>
      <c r="J8773" s="65">
        <v>806</v>
      </c>
      <c r="K8773" s="65" t="s">
        <v>264</v>
      </c>
    </row>
    <row r="8774" spans="1:11" ht="12.75" customHeight="1">
      <c r="A8774" s="68" t="s">
        <v>480</v>
      </c>
      <c r="B8774" s="68" t="s">
        <v>473</v>
      </c>
      <c r="C8774" s="68" t="s">
        <v>287</v>
      </c>
      <c r="D8774" s="68" t="s">
        <v>531</v>
      </c>
      <c r="E8774" s="68" t="s">
        <v>360</v>
      </c>
      <c r="F8774" s="68" t="s">
        <v>79</v>
      </c>
      <c r="G8774" s="68" t="s">
        <v>392</v>
      </c>
      <c r="H8774" s="68" t="s">
        <v>491</v>
      </c>
      <c r="I8774" s="65">
        <v>2</v>
      </c>
      <c r="J8774" s="65">
        <v>806</v>
      </c>
      <c r="K8774" s="65" t="s">
        <v>264</v>
      </c>
    </row>
    <row r="8775" spans="1:11" ht="12.75" customHeight="1">
      <c r="A8775" s="68" t="s">
        <v>480</v>
      </c>
      <c r="B8775" s="68" t="s">
        <v>473</v>
      </c>
      <c r="C8775" s="68" t="s">
        <v>287</v>
      </c>
      <c r="D8775" s="68" t="s">
        <v>531</v>
      </c>
      <c r="E8775" s="68" t="s">
        <v>360</v>
      </c>
      <c r="F8775" s="68" t="s">
        <v>79</v>
      </c>
      <c r="G8775" s="68" t="s">
        <v>392</v>
      </c>
      <c r="H8775" s="68" t="s">
        <v>367</v>
      </c>
      <c r="I8775" s="65">
        <v>1</v>
      </c>
      <c r="J8775" s="65">
        <v>819</v>
      </c>
      <c r="K8775" s="65" t="s">
        <v>513</v>
      </c>
    </row>
    <row r="8776" spans="1:11" ht="12.75" customHeight="1">
      <c r="A8776" s="68" t="s">
        <v>480</v>
      </c>
      <c r="B8776" s="68" t="s">
        <v>473</v>
      </c>
      <c r="C8776" s="68" t="s">
        <v>287</v>
      </c>
      <c r="D8776" s="68" t="s">
        <v>531</v>
      </c>
      <c r="E8776" s="68" t="s">
        <v>360</v>
      </c>
      <c r="F8776" s="68" t="s">
        <v>79</v>
      </c>
      <c r="G8776" s="68" t="s">
        <v>392</v>
      </c>
      <c r="H8776" s="68" t="s">
        <v>247</v>
      </c>
      <c r="I8776" s="65">
        <v>7</v>
      </c>
      <c r="J8776" s="65">
        <v>819</v>
      </c>
      <c r="K8776" s="65" t="s">
        <v>513</v>
      </c>
    </row>
    <row r="8777" spans="1:11" ht="12.75" customHeight="1">
      <c r="A8777" s="68" t="s">
        <v>480</v>
      </c>
      <c r="B8777" s="68" t="s">
        <v>473</v>
      </c>
      <c r="C8777" s="68" t="s">
        <v>287</v>
      </c>
      <c r="D8777" s="68" t="s">
        <v>531</v>
      </c>
      <c r="E8777" s="68" t="s">
        <v>360</v>
      </c>
      <c r="F8777" s="68" t="s">
        <v>79</v>
      </c>
      <c r="G8777" s="68" t="s">
        <v>392</v>
      </c>
      <c r="H8777" s="68" t="s">
        <v>375</v>
      </c>
      <c r="I8777" s="65">
        <v>10</v>
      </c>
      <c r="J8777" s="65">
        <v>819</v>
      </c>
      <c r="K8777" s="65" t="s">
        <v>513</v>
      </c>
    </row>
    <row r="8778" spans="1:11" ht="12.75" customHeight="1">
      <c r="A8778" s="68" t="s">
        <v>480</v>
      </c>
      <c r="B8778" s="68" t="s">
        <v>473</v>
      </c>
      <c r="C8778" s="68" t="s">
        <v>287</v>
      </c>
      <c r="D8778" s="68" t="s">
        <v>531</v>
      </c>
      <c r="E8778" s="68" t="s">
        <v>360</v>
      </c>
      <c r="F8778" s="68" t="s">
        <v>79</v>
      </c>
      <c r="G8778" s="68" t="s">
        <v>392</v>
      </c>
      <c r="H8778" s="68" t="s">
        <v>368</v>
      </c>
      <c r="I8778" s="65">
        <v>4</v>
      </c>
      <c r="J8778" s="65">
        <v>819</v>
      </c>
      <c r="K8778" s="65" t="s">
        <v>513</v>
      </c>
    </row>
    <row r="8779" spans="1:11" ht="12.75" customHeight="1">
      <c r="A8779" s="68" t="s">
        <v>480</v>
      </c>
      <c r="B8779" s="68" t="s">
        <v>473</v>
      </c>
      <c r="C8779" s="68" t="s">
        <v>287</v>
      </c>
      <c r="D8779" s="68" t="s">
        <v>531</v>
      </c>
      <c r="E8779" s="68" t="s">
        <v>360</v>
      </c>
      <c r="F8779" s="68" t="s">
        <v>79</v>
      </c>
      <c r="G8779" s="68" t="s">
        <v>392</v>
      </c>
      <c r="H8779" s="68" t="s">
        <v>491</v>
      </c>
      <c r="I8779" s="65">
        <v>2</v>
      </c>
      <c r="J8779" s="65">
        <v>819</v>
      </c>
      <c r="K8779" s="65" t="s">
        <v>513</v>
      </c>
    </row>
    <row r="8780" spans="1:11" ht="12.75" customHeight="1">
      <c r="A8780" s="68" t="s">
        <v>480</v>
      </c>
      <c r="B8780" s="68" t="s">
        <v>473</v>
      </c>
      <c r="C8780" s="68" t="s">
        <v>287</v>
      </c>
      <c r="D8780" s="68" t="s">
        <v>531</v>
      </c>
      <c r="E8780" s="68" t="s">
        <v>360</v>
      </c>
      <c r="F8780" s="68" t="s">
        <v>79</v>
      </c>
      <c r="G8780" s="68" t="s">
        <v>392</v>
      </c>
      <c r="H8780" s="68" t="s">
        <v>247</v>
      </c>
      <c r="I8780" s="65">
        <v>20</v>
      </c>
      <c r="J8780" s="65">
        <v>804</v>
      </c>
      <c r="K8780" s="65" t="s">
        <v>334</v>
      </c>
    </row>
    <row r="8781" spans="1:11" ht="12.75" customHeight="1">
      <c r="A8781" s="68" t="s">
        <v>480</v>
      </c>
      <c r="B8781" s="68" t="s">
        <v>473</v>
      </c>
      <c r="C8781" s="68" t="s">
        <v>287</v>
      </c>
      <c r="D8781" s="68" t="s">
        <v>531</v>
      </c>
      <c r="E8781" s="68" t="s">
        <v>360</v>
      </c>
      <c r="F8781" s="68" t="s">
        <v>79</v>
      </c>
      <c r="G8781" s="68" t="s">
        <v>392</v>
      </c>
      <c r="H8781" s="68" t="s">
        <v>375</v>
      </c>
      <c r="I8781" s="65">
        <v>32</v>
      </c>
      <c r="J8781" s="65">
        <v>804</v>
      </c>
      <c r="K8781" s="65" t="s">
        <v>334</v>
      </c>
    </row>
    <row r="8782" spans="1:11" ht="12.75" customHeight="1">
      <c r="A8782" s="68" t="s">
        <v>480</v>
      </c>
      <c r="B8782" s="68" t="s">
        <v>473</v>
      </c>
      <c r="C8782" s="68" t="s">
        <v>287</v>
      </c>
      <c r="D8782" s="68" t="s">
        <v>531</v>
      </c>
      <c r="E8782" s="68" t="s">
        <v>360</v>
      </c>
      <c r="F8782" s="68" t="s">
        <v>79</v>
      </c>
      <c r="G8782" s="68" t="s">
        <v>392</v>
      </c>
      <c r="H8782" s="68" t="s">
        <v>368</v>
      </c>
      <c r="I8782" s="65">
        <v>32</v>
      </c>
      <c r="J8782" s="65">
        <v>804</v>
      </c>
      <c r="K8782" s="65" t="s">
        <v>334</v>
      </c>
    </row>
    <row r="8783" spans="1:11" ht="12.75" customHeight="1">
      <c r="A8783" s="68" t="s">
        <v>480</v>
      </c>
      <c r="B8783" s="68" t="s">
        <v>473</v>
      </c>
      <c r="C8783" s="68" t="s">
        <v>287</v>
      </c>
      <c r="D8783" s="68" t="s">
        <v>531</v>
      </c>
      <c r="E8783" s="68" t="s">
        <v>360</v>
      </c>
      <c r="F8783" s="68" t="s">
        <v>79</v>
      </c>
      <c r="G8783" s="68" t="s">
        <v>392</v>
      </c>
      <c r="H8783" s="68" t="s">
        <v>491</v>
      </c>
      <c r="I8783" s="65">
        <v>22</v>
      </c>
      <c r="J8783" s="65">
        <v>804</v>
      </c>
      <c r="K8783" s="65" t="s">
        <v>334</v>
      </c>
    </row>
    <row r="8784" spans="1:11" ht="12.75" customHeight="1">
      <c r="A8784" s="68" t="s">
        <v>480</v>
      </c>
      <c r="B8784" s="68" t="s">
        <v>473</v>
      </c>
      <c r="C8784" s="68" t="s">
        <v>287</v>
      </c>
      <c r="D8784" s="68" t="s">
        <v>531</v>
      </c>
      <c r="E8784" s="68" t="s">
        <v>360</v>
      </c>
      <c r="F8784" s="68" t="s">
        <v>79</v>
      </c>
      <c r="G8784" s="68" t="s">
        <v>392</v>
      </c>
      <c r="H8784" s="68" t="s">
        <v>369</v>
      </c>
      <c r="I8784" s="65">
        <v>14</v>
      </c>
      <c r="J8784" s="65">
        <v>804</v>
      </c>
      <c r="K8784" s="65" t="s">
        <v>334</v>
      </c>
    </row>
    <row r="8785" spans="1:11" ht="12.75" customHeight="1">
      <c r="A8785" s="68" t="s">
        <v>480</v>
      </c>
      <c r="B8785" s="68" t="s">
        <v>473</v>
      </c>
      <c r="C8785" s="68" t="s">
        <v>287</v>
      </c>
      <c r="D8785" s="68" t="s">
        <v>531</v>
      </c>
      <c r="E8785" s="68" t="s">
        <v>360</v>
      </c>
      <c r="F8785" s="68" t="s">
        <v>79</v>
      </c>
      <c r="G8785" s="68" t="s">
        <v>392</v>
      </c>
      <c r="H8785" s="68" t="s">
        <v>638</v>
      </c>
      <c r="I8785" s="65">
        <v>21</v>
      </c>
      <c r="J8785" s="65">
        <v>804</v>
      </c>
      <c r="K8785" s="65" t="s">
        <v>334</v>
      </c>
    </row>
    <row r="8786" spans="1:11" ht="12.75" customHeight="1">
      <c r="A8786" s="68" t="s">
        <v>480</v>
      </c>
      <c r="B8786" s="68" t="s">
        <v>473</v>
      </c>
      <c r="C8786" s="68" t="s">
        <v>287</v>
      </c>
      <c r="D8786" s="68" t="s">
        <v>531</v>
      </c>
      <c r="E8786" s="68" t="s">
        <v>360</v>
      </c>
      <c r="F8786" s="68" t="s">
        <v>79</v>
      </c>
      <c r="G8786" s="68" t="s">
        <v>392</v>
      </c>
      <c r="H8786" s="68" t="s">
        <v>247</v>
      </c>
      <c r="I8786" s="65">
        <v>80</v>
      </c>
      <c r="J8786" s="65">
        <v>817</v>
      </c>
      <c r="K8786" s="65" t="s">
        <v>315</v>
      </c>
    </row>
    <row r="8787" spans="1:11" ht="12.75" customHeight="1">
      <c r="A8787" s="68" t="s">
        <v>480</v>
      </c>
      <c r="B8787" s="68" t="s">
        <v>473</v>
      </c>
      <c r="C8787" s="68" t="s">
        <v>287</v>
      </c>
      <c r="D8787" s="68" t="s">
        <v>531</v>
      </c>
      <c r="E8787" s="68" t="s">
        <v>360</v>
      </c>
      <c r="F8787" s="68" t="s">
        <v>79</v>
      </c>
      <c r="G8787" s="68" t="s">
        <v>392</v>
      </c>
      <c r="H8787" s="68" t="s">
        <v>375</v>
      </c>
      <c r="I8787" s="65">
        <v>124</v>
      </c>
      <c r="J8787" s="65">
        <v>817</v>
      </c>
      <c r="K8787" s="65" t="s">
        <v>315</v>
      </c>
    </row>
    <row r="8788" spans="1:11" ht="12.75" customHeight="1">
      <c r="A8788" s="68" t="s">
        <v>480</v>
      </c>
      <c r="B8788" s="68" t="s">
        <v>473</v>
      </c>
      <c r="C8788" s="68" t="s">
        <v>287</v>
      </c>
      <c r="D8788" s="68" t="s">
        <v>531</v>
      </c>
      <c r="E8788" s="68" t="s">
        <v>360</v>
      </c>
      <c r="F8788" s="68" t="s">
        <v>79</v>
      </c>
      <c r="G8788" s="68" t="s">
        <v>392</v>
      </c>
      <c r="H8788" s="68" t="s">
        <v>368</v>
      </c>
      <c r="I8788" s="65">
        <v>110</v>
      </c>
      <c r="J8788" s="65">
        <v>817</v>
      </c>
      <c r="K8788" s="65" t="s">
        <v>315</v>
      </c>
    </row>
    <row r="8789" spans="1:11" ht="12.75" customHeight="1">
      <c r="A8789" s="68" t="s">
        <v>480</v>
      </c>
      <c r="B8789" s="68" t="s">
        <v>473</v>
      </c>
      <c r="C8789" s="68" t="s">
        <v>287</v>
      </c>
      <c r="D8789" s="68" t="s">
        <v>531</v>
      </c>
      <c r="E8789" s="68" t="s">
        <v>360</v>
      </c>
      <c r="F8789" s="68" t="s">
        <v>79</v>
      </c>
      <c r="G8789" s="68" t="s">
        <v>392</v>
      </c>
      <c r="H8789" s="68" t="s">
        <v>491</v>
      </c>
      <c r="I8789" s="65">
        <v>181</v>
      </c>
      <c r="J8789" s="65">
        <v>817</v>
      </c>
      <c r="K8789" s="65" t="s">
        <v>315</v>
      </c>
    </row>
    <row r="8790" spans="1:11" ht="12.75" customHeight="1">
      <c r="A8790" s="68" t="s">
        <v>480</v>
      </c>
      <c r="B8790" s="68" t="s">
        <v>473</v>
      </c>
      <c r="C8790" s="68" t="s">
        <v>287</v>
      </c>
      <c r="D8790" s="68" t="s">
        <v>531</v>
      </c>
      <c r="E8790" s="68" t="s">
        <v>360</v>
      </c>
      <c r="F8790" s="68" t="s">
        <v>79</v>
      </c>
      <c r="G8790" s="68" t="s">
        <v>392</v>
      </c>
      <c r="H8790" s="68" t="s">
        <v>369</v>
      </c>
      <c r="I8790" s="65">
        <v>197</v>
      </c>
      <c r="J8790" s="65">
        <v>817</v>
      </c>
      <c r="K8790" s="65" t="s">
        <v>315</v>
      </c>
    </row>
    <row r="8791" spans="1:11" ht="12.75" customHeight="1">
      <c r="A8791" s="68" t="s">
        <v>480</v>
      </c>
      <c r="B8791" s="68" t="s">
        <v>473</v>
      </c>
      <c r="C8791" s="68" t="s">
        <v>287</v>
      </c>
      <c r="D8791" s="68" t="s">
        <v>531</v>
      </c>
      <c r="E8791" s="68" t="s">
        <v>360</v>
      </c>
      <c r="F8791" s="68" t="s">
        <v>79</v>
      </c>
      <c r="G8791" s="68" t="s">
        <v>392</v>
      </c>
      <c r="H8791" s="68" t="s">
        <v>638</v>
      </c>
      <c r="I8791" s="65">
        <v>172</v>
      </c>
      <c r="J8791" s="65">
        <v>817</v>
      </c>
      <c r="K8791" s="65" t="s">
        <v>315</v>
      </c>
    </row>
    <row r="8792" spans="1:11" ht="12.75" customHeight="1">
      <c r="A8792" s="68" t="s">
        <v>480</v>
      </c>
      <c r="B8792" s="68" t="s">
        <v>473</v>
      </c>
      <c r="C8792" s="68" t="s">
        <v>287</v>
      </c>
      <c r="D8792" s="68" t="s">
        <v>531</v>
      </c>
      <c r="E8792" s="68" t="s">
        <v>360</v>
      </c>
      <c r="F8792" s="68" t="s">
        <v>79</v>
      </c>
      <c r="G8792" s="68" t="s">
        <v>392</v>
      </c>
      <c r="H8792" s="68" t="s">
        <v>247</v>
      </c>
      <c r="I8792" s="65">
        <v>75</v>
      </c>
      <c r="J8792" s="65">
        <v>824</v>
      </c>
      <c r="K8792" s="65" t="s">
        <v>251</v>
      </c>
    </row>
    <row r="8793" spans="1:11" ht="12.75" customHeight="1">
      <c r="A8793" s="68" t="s">
        <v>480</v>
      </c>
      <c r="B8793" s="68" t="s">
        <v>473</v>
      </c>
      <c r="C8793" s="68" t="s">
        <v>287</v>
      </c>
      <c r="D8793" s="68" t="s">
        <v>531</v>
      </c>
      <c r="E8793" s="68" t="s">
        <v>360</v>
      </c>
      <c r="F8793" s="68" t="s">
        <v>79</v>
      </c>
      <c r="G8793" s="68" t="s">
        <v>392</v>
      </c>
      <c r="H8793" s="68" t="s">
        <v>375</v>
      </c>
      <c r="I8793" s="65">
        <v>132</v>
      </c>
      <c r="J8793" s="65">
        <v>824</v>
      </c>
      <c r="K8793" s="65" t="s">
        <v>251</v>
      </c>
    </row>
    <row r="8794" spans="1:11" ht="12.75" customHeight="1">
      <c r="A8794" s="68" t="s">
        <v>480</v>
      </c>
      <c r="B8794" s="68" t="s">
        <v>473</v>
      </c>
      <c r="C8794" s="68" t="s">
        <v>287</v>
      </c>
      <c r="D8794" s="68" t="s">
        <v>531</v>
      </c>
      <c r="E8794" s="68" t="s">
        <v>360</v>
      </c>
      <c r="F8794" s="68" t="s">
        <v>79</v>
      </c>
      <c r="G8794" s="68" t="s">
        <v>392</v>
      </c>
      <c r="H8794" s="68" t="s">
        <v>368</v>
      </c>
      <c r="I8794" s="65">
        <v>148</v>
      </c>
      <c r="J8794" s="65">
        <v>824</v>
      </c>
      <c r="K8794" s="65" t="s">
        <v>251</v>
      </c>
    </row>
    <row r="8795" spans="1:11" ht="12.75" customHeight="1">
      <c r="A8795" s="68" t="s">
        <v>480</v>
      </c>
      <c r="B8795" s="68" t="s">
        <v>473</v>
      </c>
      <c r="C8795" s="68" t="s">
        <v>287</v>
      </c>
      <c r="D8795" s="68" t="s">
        <v>531</v>
      </c>
      <c r="E8795" s="68" t="s">
        <v>360</v>
      </c>
      <c r="F8795" s="68" t="s">
        <v>79</v>
      </c>
      <c r="G8795" s="68" t="s">
        <v>392</v>
      </c>
      <c r="H8795" s="68" t="s">
        <v>491</v>
      </c>
      <c r="I8795" s="65">
        <v>157</v>
      </c>
      <c r="J8795" s="65">
        <v>824</v>
      </c>
      <c r="K8795" s="65" t="s">
        <v>251</v>
      </c>
    </row>
    <row r="8796" spans="1:11" ht="12.75" customHeight="1">
      <c r="A8796" s="68" t="s">
        <v>480</v>
      </c>
      <c r="B8796" s="68" t="s">
        <v>473</v>
      </c>
      <c r="C8796" s="68" t="s">
        <v>287</v>
      </c>
      <c r="D8796" s="68" t="s">
        <v>531</v>
      </c>
      <c r="E8796" s="68" t="s">
        <v>360</v>
      </c>
      <c r="F8796" s="68" t="s">
        <v>79</v>
      </c>
      <c r="G8796" s="68" t="s">
        <v>392</v>
      </c>
      <c r="H8796" s="68" t="s">
        <v>369</v>
      </c>
      <c r="I8796" s="65">
        <v>185</v>
      </c>
      <c r="J8796" s="65">
        <v>824</v>
      </c>
      <c r="K8796" s="65" t="s">
        <v>251</v>
      </c>
    </row>
    <row r="8797" spans="1:11" ht="12.75" customHeight="1">
      <c r="A8797" s="68" t="s">
        <v>480</v>
      </c>
      <c r="B8797" s="68" t="s">
        <v>473</v>
      </c>
      <c r="C8797" s="68" t="s">
        <v>287</v>
      </c>
      <c r="D8797" s="68" t="s">
        <v>531</v>
      </c>
      <c r="E8797" s="68" t="s">
        <v>360</v>
      </c>
      <c r="F8797" s="68" t="s">
        <v>79</v>
      </c>
      <c r="G8797" s="68" t="s">
        <v>392</v>
      </c>
      <c r="H8797" s="68" t="s">
        <v>638</v>
      </c>
      <c r="I8797" s="65">
        <v>226</v>
      </c>
      <c r="J8797" s="65">
        <v>824</v>
      </c>
      <c r="K8797" s="65" t="s">
        <v>251</v>
      </c>
    </row>
    <row r="8798" spans="1:11" ht="12.75" customHeight="1">
      <c r="A8798" s="68" t="s">
        <v>480</v>
      </c>
      <c r="B8798" s="68" t="s">
        <v>473</v>
      </c>
      <c r="C8798" s="68" t="s">
        <v>287</v>
      </c>
      <c r="D8798" s="68" t="s">
        <v>531</v>
      </c>
      <c r="E8798" s="68" t="s">
        <v>360</v>
      </c>
      <c r="F8798" s="68" t="s">
        <v>80</v>
      </c>
      <c r="G8798" s="68" t="s">
        <v>395</v>
      </c>
      <c r="H8798" s="68" t="s">
        <v>491</v>
      </c>
      <c r="I8798" s="65">
        <v>662</v>
      </c>
      <c r="J8798" s="65">
        <v>618</v>
      </c>
      <c r="K8798" s="65" t="s">
        <v>396</v>
      </c>
    </row>
    <row r="8799" spans="1:11" ht="12.75" customHeight="1">
      <c r="A8799" s="68" t="s">
        <v>480</v>
      </c>
      <c r="B8799" s="68" t="s">
        <v>473</v>
      </c>
      <c r="C8799" s="68" t="s">
        <v>287</v>
      </c>
      <c r="D8799" s="68" t="s">
        <v>531</v>
      </c>
      <c r="E8799" s="68" t="s">
        <v>360</v>
      </c>
      <c r="F8799" s="68" t="s">
        <v>80</v>
      </c>
      <c r="G8799" s="68" t="s">
        <v>395</v>
      </c>
      <c r="H8799" s="68" t="s">
        <v>369</v>
      </c>
      <c r="I8799" s="65">
        <v>857</v>
      </c>
      <c r="J8799" s="65">
        <v>618</v>
      </c>
      <c r="K8799" s="65" t="s">
        <v>396</v>
      </c>
    </row>
    <row r="8800" spans="1:11" ht="12.75" customHeight="1">
      <c r="A8800" s="68" t="s">
        <v>480</v>
      </c>
      <c r="B8800" s="68" t="s">
        <v>473</v>
      </c>
      <c r="C8800" s="68" t="s">
        <v>287</v>
      </c>
      <c r="D8800" s="68" t="s">
        <v>531</v>
      </c>
      <c r="E8800" s="68" t="s">
        <v>360</v>
      </c>
      <c r="F8800" s="68" t="s">
        <v>80</v>
      </c>
      <c r="G8800" s="68" t="s">
        <v>395</v>
      </c>
      <c r="H8800" s="68" t="s">
        <v>638</v>
      </c>
      <c r="I8800" s="65">
        <v>1203</v>
      </c>
      <c r="J8800" s="65">
        <v>618</v>
      </c>
      <c r="K8800" s="65" t="s">
        <v>396</v>
      </c>
    </row>
    <row r="8801" spans="1:11" ht="12.75" customHeight="1">
      <c r="A8801" s="68" t="s">
        <v>480</v>
      </c>
      <c r="B8801" s="68" t="s">
        <v>473</v>
      </c>
      <c r="C8801" s="68" t="s">
        <v>287</v>
      </c>
      <c r="D8801" s="68" t="s">
        <v>531</v>
      </c>
      <c r="E8801" s="68" t="s">
        <v>360</v>
      </c>
      <c r="F8801" s="68" t="s">
        <v>80</v>
      </c>
      <c r="G8801" s="68" t="s">
        <v>395</v>
      </c>
      <c r="H8801" s="68" t="s">
        <v>491</v>
      </c>
      <c r="I8801" s="65">
        <v>162</v>
      </c>
      <c r="J8801" s="65">
        <v>620</v>
      </c>
      <c r="K8801" s="65" t="s">
        <v>505</v>
      </c>
    </row>
    <row r="8802" spans="1:11" ht="12.75" customHeight="1">
      <c r="A8802" s="68" t="s">
        <v>480</v>
      </c>
      <c r="B8802" s="68" t="s">
        <v>473</v>
      </c>
      <c r="C8802" s="68" t="s">
        <v>287</v>
      </c>
      <c r="D8802" s="68" t="s">
        <v>531</v>
      </c>
      <c r="E8802" s="68" t="s">
        <v>360</v>
      </c>
      <c r="F8802" s="68" t="s">
        <v>80</v>
      </c>
      <c r="G8802" s="68" t="s">
        <v>395</v>
      </c>
      <c r="H8802" s="68" t="s">
        <v>369</v>
      </c>
      <c r="I8802" s="65">
        <v>202</v>
      </c>
      <c r="J8802" s="65">
        <v>620</v>
      </c>
      <c r="K8802" s="65" t="s">
        <v>505</v>
      </c>
    </row>
    <row r="8803" spans="1:11" ht="12.75" customHeight="1">
      <c r="A8803" s="68" t="s">
        <v>480</v>
      </c>
      <c r="B8803" s="68" t="s">
        <v>473</v>
      </c>
      <c r="C8803" s="68" t="s">
        <v>287</v>
      </c>
      <c r="D8803" s="68" t="s">
        <v>531</v>
      </c>
      <c r="E8803" s="68" t="s">
        <v>360</v>
      </c>
      <c r="F8803" s="68" t="s">
        <v>80</v>
      </c>
      <c r="G8803" s="68" t="s">
        <v>395</v>
      </c>
      <c r="H8803" s="68" t="s">
        <v>638</v>
      </c>
      <c r="I8803" s="65">
        <v>208</v>
      </c>
      <c r="J8803" s="65">
        <v>620</v>
      </c>
      <c r="K8803" s="65" t="s">
        <v>505</v>
      </c>
    </row>
    <row r="8804" spans="1:11" ht="12.75" customHeight="1">
      <c r="A8804" s="68" t="s">
        <v>480</v>
      </c>
      <c r="B8804" s="68" t="s">
        <v>473</v>
      </c>
      <c r="C8804" s="68" t="s">
        <v>287</v>
      </c>
      <c r="D8804" s="68" t="s">
        <v>531</v>
      </c>
      <c r="E8804" s="68" t="s">
        <v>360</v>
      </c>
      <c r="F8804" s="68" t="s">
        <v>80</v>
      </c>
      <c r="G8804" s="68" t="s">
        <v>395</v>
      </c>
      <c r="H8804" s="68" t="s">
        <v>491</v>
      </c>
      <c r="I8804" s="65">
        <v>27</v>
      </c>
      <c r="J8804" s="65">
        <v>613</v>
      </c>
      <c r="K8804" s="65" t="s">
        <v>397</v>
      </c>
    </row>
    <row r="8805" spans="1:11" ht="12.75" customHeight="1">
      <c r="A8805" s="68" t="s">
        <v>480</v>
      </c>
      <c r="B8805" s="68" t="s">
        <v>473</v>
      </c>
      <c r="C8805" s="68" t="s">
        <v>287</v>
      </c>
      <c r="D8805" s="68" t="s">
        <v>531</v>
      </c>
      <c r="E8805" s="68" t="s">
        <v>360</v>
      </c>
      <c r="F8805" s="68" t="s">
        <v>80</v>
      </c>
      <c r="G8805" s="68" t="s">
        <v>395</v>
      </c>
      <c r="H8805" s="68" t="s">
        <v>369</v>
      </c>
      <c r="I8805" s="65">
        <v>43</v>
      </c>
      <c r="J8805" s="65">
        <v>613</v>
      </c>
      <c r="K8805" s="65" t="s">
        <v>397</v>
      </c>
    </row>
    <row r="8806" spans="1:11" ht="12.75" customHeight="1">
      <c r="A8806" s="68" t="s">
        <v>480</v>
      </c>
      <c r="B8806" s="68" t="s">
        <v>473</v>
      </c>
      <c r="C8806" s="68" t="s">
        <v>287</v>
      </c>
      <c r="D8806" s="68" t="s">
        <v>531</v>
      </c>
      <c r="E8806" s="68" t="s">
        <v>360</v>
      </c>
      <c r="F8806" s="68" t="s">
        <v>80</v>
      </c>
      <c r="G8806" s="68" t="s">
        <v>395</v>
      </c>
      <c r="H8806" s="68" t="s">
        <v>638</v>
      </c>
      <c r="I8806" s="65">
        <v>53</v>
      </c>
      <c r="J8806" s="65">
        <v>613</v>
      </c>
      <c r="K8806" s="65" t="s">
        <v>397</v>
      </c>
    </row>
    <row r="8807" spans="1:11" ht="12.75" customHeight="1">
      <c r="A8807" s="68" t="s">
        <v>480</v>
      </c>
      <c r="B8807" s="68" t="s">
        <v>473</v>
      </c>
      <c r="C8807" s="68" t="s">
        <v>287</v>
      </c>
      <c r="D8807" s="68" t="s">
        <v>531</v>
      </c>
      <c r="E8807" s="68" t="s">
        <v>360</v>
      </c>
      <c r="F8807" s="68" t="s">
        <v>80</v>
      </c>
      <c r="G8807" s="68" t="s">
        <v>395</v>
      </c>
      <c r="H8807" s="68" t="s">
        <v>491</v>
      </c>
      <c r="I8807" s="65">
        <v>323</v>
      </c>
      <c r="J8807" s="65">
        <v>615</v>
      </c>
      <c r="K8807" s="65" t="s">
        <v>398</v>
      </c>
    </row>
    <row r="8808" spans="1:11" ht="12.75" customHeight="1">
      <c r="A8808" s="68" t="s">
        <v>480</v>
      </c>
      <c r="B8808" s="68" t="s">
        <v>473</v>
      </c>
      <c r="C8808" s="68" t="s">
        <v>287</v>
      </c>
      <c r="D8808" s="68" t="s">
        <v>531</v>
      </c>
      <c r="E8808" s="68" t="s">
        <v>360</v>
      </c>
      <c r="F8808" s="68" t="s">
        <v>80</v>
      </c>
      <c r="G8808" s="68" t="s">
        <v>395</v>
      </c>
      <c r="H8808" s="68" t="s">
        <v>369</v>
      </c>
      <c r="I8808" s="65">
        <v>383</v>
      </c>
      <c r="J8808" s="65">
        <v>615</v>
      </c>
      <c r="K8808" s="65" t="s">
        <v>398</v>
      </c>
    </row>
    <row r="8809" spans="1:11" ht="12.75" customHeight="1">
      <c r="A8809" s="68" t="s">
        <v>480</v>
      </c>
      <c r="B8809" s="68" t="s">
        <v>473</v>
      </c>
      <c r="C8809" s="68" t="s">
        <v>287</v>
      </c>
      <c r="D8809" s="68" t="s">
        <v>531</v>
      </c>
      <c r="E8809" s="68" t="s">
        <v>360</v>
      </c>
      <c r="F8809" s="68" t="s">
        <v>80</v>
      </c>
      <c r="G8809" s="68" t="s">
        <v>395</v>
      </c>
      <c r="H8809" s="68" t="s">
        <v>638</v>
      </c>
      <c r="I8809" s="65">
        <v>476</v>
      </c>
      <c r="J8809" s="65">
        <v>615</v>
      </c>
      <c r="K8809" s="65" t="s">
        <v>398</v>
      </c>
    </row>
    <row r="8810" spans="1:11" ht="12.75" customHeight="1">
      <c r="A8810" s="68" t="s">
        <v>480</v>
      </c>
      <c r="B8810" s="68" t="s">
        <v>473</v>
      </c>
      <c r="C8810" s="68" t="s">
        <v>287</v>
      </c>
      <c r="D8810" s="68" t="s">
        <v>531</v>
      </c>
      <c r="E8810" s="68" t="s">
        <v>360</v>
      </c>
      <c r="F8810" s="68" t="s">
        <v>80</v>
      </c>
      <c r="G8810" s="68" t="s">
        <v>395</v>
      </c>
      <c r="H8810" s="68" t="s">
        <v>491</v>
      </c>
      <c r="I8810" s="65">
        <v>24</v>
      </c>
      <c r="J8810" s="65">
        <v>611</v>
      </c>
      <c r="K8810" s="65" t="s">
        <v>399</v>
      </c>
    </row>
    <row r="8811" spans="1:11" ht="12.75" customHeight="1">
      <c r="A8811" s="68" t="s">
        <v>480</v>
      </c>
      <c r="B8811" s="68" t="s">
        <v>473</v>
      </c>
      <c r="C8811" s="68" t="s">
        <v>287</v>
      </c>
      <c r="D8811" s="68" t="s">
        <v>531</v>
      </c>
      <c r="E8811" s="68" t="s">
        <v>360</v>
      </c>
      <c r="F8811" s="68" t="s">
        <v>80</v>
      </c>
      <c r="G8811" s="68" t="s">
        <v>395</v>
      </c>
      <c r="H8811" s="68" t="s">
        <v>369</v>
      </c>
      <c r="I8811" s="65">
        <v>27</v>
      </c>
      <c r="J8811" s="65">
        <v>611</v>
      </c>
      <c r="K8811" s="65" t="s">
        <v>399</v>
      </c>
    </row>
    <row r="8812" spans="1:11" ht="12.75" customHeight="1">
      <c r="A8812" s="68" t="s">
        <v>480</v>
      </c>
      <c r="B8812" s="68" t="s">
        <v>473</v>
      </c>
      <c r="C8812" s="68" t="s">
        <v>287</v>
      </c>
      <c r="D8812" s="68" t="s">
        <v>531</v>
      </c>
      <c r="E8812" s="68" t="s">
        <v>360</v>
      </c>
      <c r="F8812" s="68" t="s">
        <v>80</v>
      </c>
      <c r="G8812" s="68" t="s">
        <v>395</v>
      </c>
      <c r="H8812" s="68" t="s">
        <v>638</v>
      </c>
      <c r="I8812" s="65">
        <v>21</v>
      </c>
      <c r="J8812" s="65">
        <v>611</v>
      </c>
      <c r="K8812" s="65" t="s">
        <v>399</v>
      </c>
    </row>
    <row r="8813" spans="1:11" ht="12.75" customHeight="1">
      <c r="A8813" s="68" t="s">
        <v>480</v>
      </c>
      <c r="B8813" s="68" t="s">
        <v>473</v>
      </c>
      <c r="C8813" s="68" t="s">
        <v>287</v>
      </c>
      <c r="D8813" s="68" t="s">
        <v>531</v>
      </c>
      <c r="E8813" s="68" t="s">
        <v>360</v>
      </c>
      <c r="F8813" s="68" t="s">
        <v>80</v>
      </c>
      <c r="G8813" s="68" t="s">
        <v>395</v>
      </c>
      <c r="H8813" s="68" t="s">
        <v>491</v>
      </c>
      <c r="I8813" s="65">
        <v>32</v>
      </c>
      <c r="J8813" s="65">
        <v>612</v>
      </c>
      <c r="K8813" s="65" t="s">
        <v>506</v>
      </c>
    </row>
    <row r="8814" spans="1:11" ht="12.75" customHeight="1">
      <c r="A8814" s="68" t="s">
        <v>480</v>
      </c>
      <c r="B8814" s="68" t="s">
        <v>473</v>
      </c>
      <c r="C8814" s="68" t="s">
        <v>287</v>
      </c>
      <c r="D8814" s="68" t="s">
        <v>531</v>
      </c>
      <c r="E8814" s="68" t="s">
        <v>360</v>
      </c>
      <c r="F8814" s="68" t="s">
        <v>80</v>
      </c>
      <c r="G8814" s="68" t="s">
        <v>395</v>
      </c>
      <c r="H8814" s="68" t="s">
        <v>369</v>
      </c>
      <c r="I8814" s="65">
        <v>34</v>
      </c>
      <c r="J8814" s="65">
        <v>612</v>
      </c>
      <c r="K8814" s="65" t="s">
        <v>506</v>
      </c>
    </row>
    <row r="8815" spans="1:11" ht="12.75" customHeight="1">
      <c r="A8815" s="68" t="s">
        <v>480</v>
      </c>
      <c r="B8815" s="68" t="s">
        <v>473</v>
      </c>
      <c r="C8815" s="68" t="s">
        <v>287</v>
      </c>
      <c r="D8815" s="68" t="s">
        <v>531</v>
      </c>
      <c r="E8815" s="68" t="s">
        <v>360</v>
      </c>
      <c r="F8815" s="68" t="s">
        <v>80</v>
      </c>
      <c r="G8815" s="68" t="s">
        <v>395</v>
      </c>
      <c r="H8815" s="68" t="s">
        <v>638</v>
      </c>
      <c r="I8815" s="65">
        <v>21</v>
      </c>
      <c r="J8815" s="65">
        <v>612</v>
      </c>
      <c r="K8815" s="65" t="s">
        <v>506</v>
      </c>
    </row>
    <row r="8816" spans="1:11" ht="12.75" customHeight="1">
      <c r="A8816" s="68" t="s">
        <v>480</v>
      </c>
      <c r="B8816" s="68" t="s">
        <v>473</v>
      </c>
      <c r="C8816" s="68" t="s">
        <v>287</v>
      </c>
      <c r="D8816" s="68" t="s">
        <v>531</v>
      </c>
      <c r="E8816" s="68" t="s">
        <v>360</v>
      </c>
      <c r="F8816" s="68" t="s">
        <v>80</v>
      </c>
      <c r="G8816" s="68" t="s">
        <v>395</v>
      </c>
      <c r="H8816" s="68" t="s">
        <v>247</v>
      </c>
      <c r="I8816" s="65">
        <v>196</v>
      </c>
      <c r="J8816" s="65">
        <v>608</v>
      </c>
      <c r="K8816" s="65" t="s">
        <v>507</v>
      </c>
    </row>
    <row r="8817" spans="1:11" ht="12.75" customHeight="1">
      <c r="A8817" s="68" t="s">
        <v>480</v>
      </c>
      <c r="B8817" s="68" t="s">
        <v>473</v>
      </c>
      <c r="C8817" s="68" t="s">
        <v>287</v>
      </c>
      <c r="D8817" s="68" t="s">
        <v>531</v>
      </c>
      <c r="E8817" s="68" t="s">
        <v>360</v>
      </c>
      <c r="F8817" s="68" t="s">
        <v>80</v>
      </c>
      <c r="G8817" s="68" t="s">
        <v>395</v>
      </c>
      <c r="H8817" s="68" t="s">
        <v>375</v>
      </c>
      <c r="I8817" s="65">
        <v>393</v>
      </c>
      <c r="J8817" s="65">
        <v>608</v>
      </c>
      <c r="K8817" s="65" t="s">
        <v>507</v>
      </c>
    </row>
    <row r="8818" spans="1:11" ht="12.75" customHeight="1">
      <c r="A8818" s="68" t="s">
        <v>480</v>
      </c>
      <c r="B8818" s="68" t="s">
        <v>473</v>
      </c>
      <c r="C8818" s="68" t="s">
        <v>287</v>
      </c>
      <c r="D8818" s="68" t="s">
        <v>531</v>
      </c>
      <c r="E8818" s="68" t="s">
        <v>360</v>
      </c>
      <c r="F8818" s="68" t="s">
        <v>80</v>
      </c>
      <c r="G8818" s="68" t="s">
        <v>395</v>
      </c>
      <c r="H8818" s="68" t="s">
        <v>368</v>
      </c>
      <c r="I8818" s="65">
        <v>237</v>
      </c>
      <c r="J8818" s="65">
        <v>608</v>
      </c>
      <c r="K8818" s="65" t="s">
        <v>507</v>
      </c>
    </row>
    <row r="8819" spans="1:11" ht="12.75" customHeight="1">
      <c r="A8819" s="68" t="s">
        <v>480</v>
      </c>
      <c r="B8819" s="68" t="s">
        <v>473</v>
      </c>
      <c r="C8819" s="68" t="s">
        <v>287</v>
      </c>
      <c r="D8819" s="68" t="s">
        <v>531</v>
      </c>
      <c r="E8819" s="68" t="s">
        <v>360</v>
      </c>
      <c r="F8819" s="68" t="s">
        <v>80</v>
      </c>
      <c r="G8819" s="68" t="s">
        <v>395</v>
      </c>
      <c r="H8819" s="68" t="s">
        <v>491</v>
      </c>
      <c r="I8819" s="65">
        <v>290</v>
      </c>
      <c r="J8819" s="65">
        <v>608</v>
      </c>
      <c r="K8819" s="65" t="s">
        <v>507</v>
      </c>
    </row>
    <row r="8820" spans="1:11" ht="12.75" customHeight="1">
      <c r="A8820" s="68" t="s">
        <v>480</v>
      </c>
      <c r="B8820" s="68" t="s">
        <v>473</v>
      </c>
      <c r="C8820" s="68" t="s">
        <v>287</v>
      </c>
      <c r="D8820" s="68" t="s">
        <v>531</v>
      </c>
      <c r="E8820" s="68" t="s">
        <v>360</v>
      </c>
      <c r="F8820" s="68" t="s">
        <v>80</v>
      </c>
      <c r="G8820" s="68" t="s">
        <v>395</v>
      </c>
      <c r="H8820" s="68" t="s">
        <v>369</v>
      </c>
      <c r="I8820" s="65">
        <v>319</v>
      </c>
      <c r="J8820" s="65">
        <v>608</v>
      </c>
      <c r="K8820" s="65" t="s">
        <v>507</v>
      </c>
    </row>
    <row r="8821" spans="1:11" ht="12.75" customHeight="1">
      <c r="A8821" s="68" t="s">
        <v>480</v>
      </c>
      <c r="B8821" s="68" t="s">
        <v>473</v>
      </c>
      <c r="C8821" s="68" t="s">
        <v>287</v>
      </c>
      <c r="D8821" s="68" t="s">
        <v>531</v>
      </c>
      <c r="E8821" s="68" t="s">
        <v>360</v>
      </c>
      <c r="F8821" s="68" t="s">
        <v>80</v>
      </c>
      <c r="G8821" s="68" t="s">
        <v>395</v>
      </c>
      <c r="H8821" s="68" t="s">
        <v>638</v>
      </c>
      <c r="I8821" s="65">
        <v>394</v>
      </c>
      <c r="J8821" s="65">
        <v>608</v>
      </c>
      <c r="K8821" s="65" t="s">
        <v>507</v>
      </c>
    </row>
    <row r="8822" spans="1:11" ht="12.75" customHeight="1">
      <c r="A8822" s="68" t="s">
        <v>480</v>
      </c>
      <c r="B8822" s="68" t="s">
        <v>473</v>
      </c>
      <c r="C8822" s="68" t="s">
        <v>287</v>
      </c>
      <c r="D8822" s="68" t="s">
        <v>531</v>
      </c>
      <c r="E8822" s="68" t="s">
        <v>360</v>
      </c>
      <c r="F8822" s="68" t="s">
        <v>80</v>
      </c>
      <c r="G8822" s="68" t="s">
        <v>395</v>
      </c>
      <c r="H8822" s="68" t="s">
        <v>491</v>
      </c>
      <c r="I8822" s="65">
        <v>168</v>
      </c>
      <c r="J8822" s="65">
        <v>609</v>
      </c>
      <c r="K8822" s="65" t="s">
        <v>252</v>
      </c>
    </row>
    <row r="8823" spans="1:11" ht="12.75" customHeight="1">
      <c r="A8823" s="68" t="s">
        <v>480</v>
      </c>
      <c r="B8823" s="68" t="s">
        <v>473</v>
      </c>
      <c r="C8823" s="68" t="s">
        <v>287</v>
      </c>
      <c r="D8823" s="68" t="s">
        <v>531</v>
      </c>
      <c r="E8823" s="68" t="s">
        <v>360</v>
      </c>
      <c r="F8823" s="68" t="s">
        <v>80</v>
      </c>
      <c r="G8823" s="68" t="s">
        <v>395</v>
      </c>
      <c r="H8823" s="68" t="s">
        <v>369</v>
      </c>
      <c r="I8823" s="65">
        <v>35</v>
      </c>
      <c r="J8823" s="65">
        <v>609</v>
      </c>
      <c r="K8823" s="65" t="s">
        <v>252</v>
      </c>
    </row>
    <row r="8824" spans="1:11" ht="12.75" customHeight="1">
      <c r="A8824" s="68" t="s">
        <v>480</v>
      </c>
      <c r="B8824" s="68" t="s">
        <v>473</v>
      </c>
      <c r="C8824" s="68" t="s">
        <v>287</v>
      </c>
      <c r="D8824" s="68" t="s">
        <v>531</v>
      </c>
      <c r="E8824" s="68" t="s">
        <v>360</v>
      </c>
      <c r="F8824" s="68" t="s">
        <v>80</v>
      </c>
      <c r="G8824" s="68" t="s">
        <v>395</v>
      </c>
      <c r="H8824" s="68" t="s">
        <v>638</v>
      </c>
      <c r="I8824" s="65">
        <v>121</v>
      </c>
      <c r="J8824" s="65">
        <v>609</v>
      </c>
      <c r="K8824" s="65" t="s">
        <v>252</v>
      </c>
    </row>
    <row r="8825" spans="1:11" ht="12.75" customHeight="1">
      <c r="A8825" s="68" t="s">
        <v>480</v>
      </c>
      <c r="B8825" s="68" t="s">
        <v>473</v>
      </c>
      <c r="C8825" s="68" t="s">
        <v>287</v>
      </c>
      <c r="D8825" s="68" t="s">
        <v>531</v>
      </c>
      <c r="E8825" s="68" t="s">
        <v>360</v>
      </c>
      <c r="F8825" s="68" t="s">
        <v>80</v>
      </c>
      <c r="G8825" s="68" t="s">
        <v>395</v>
      </c>
      <c r="H8825" s="68" t="s">
        <v>247</v>
      </c>
      <c r="I8825" s="65">
        <v>7</v>
      </c>
      <c r="J8825" s="65">
        <v>448</v>
      </c>
      <c r="K8825" s="65" t="s">
        <v>400</v>
      </c>
    </row>
    <row r="8826" spans="1:11" ht="12.75" customHeight="1">
      <c r="A8826" s="68" t="s">
        <v>480</v>
      </c>
      <c r="B8826" s="68" t="s">
        <v>473</v>
      </c>
      <c r="C8826" s="68" t="s">
        <v>287</v>
      </c>
      <c r="D8826" s="68" t="s">
        <v>531</v>
      </c>
      <c r="E8826" s="68" t="s">
        <v>360</v>
      </c>
      <c r="F8826" s="68" t="s">
        <v>80</v>
      </c>
      <c r="G8826" s="68" t="s">
        <v>395</v>
      </c>
      <c r="H8826" s="68" t="s">
        <v>375</v>
      </c>
      <c r="I8826" s="65">
        <v>106</v>
      </c>
      <c r="J8826" s="65">
        <v>448</v>
      </c>
      <c r="K8826" s="65" t="s">
        <v>400</v>
      </c>
    </row>
    <row r="8827" spans="1:11" ht="12.75" customHeight="1">
      <c r="A8827" s="68" t="s">
        <v>480</v>
      </c>
      <c r="B8827" s="68" t="s">
        <v>473</v>
      </c>
      <c r="C8827" s="68" t="s">
        <v>287</v>
      </c>
      <c r="D8827" s="68" t="s">
        <v>531</v>
      </c>
      <c r="E8827" s="68" t="s">
        <v>360</v>
      </c>
      <c r="F8827" s="68" t="s">
        <v>80</v>
      </c>
      <c r="G8827" s="68" t="s">
        <v>395</v>
      </c>
      <c r="H8827" s="68" t="s">
        <v>368</v>
      </c>
      <c r="I8827" s="65">
        <v>98</v>
      </c>
      <c r="J8827" s="65">
        <v>448</v>
      </c>
      <c r="K8827" s="65" t="s">
        <v>400</v>
      </c>
    </row>
    <row r="8828" spans="1:11" ht="12.75" customHeight="1">
      <c r="A8828" s="68" t="s">
        <v>480</v>
      </c>
      <c r="B8828" s="68" t="s">
        <v>473</v>
      </c>
      <c r="C8828" s="68" t="s">
        <v>287</v>
      </c>
      <c r="D8828" s="68" t="s">
        <v>531</v>
      </c>
      <c r="E8828" s="68" t="s">
        <v>360</v>
      </c>
      <c r="F8828" s="68" t="s">
        <v>80</v>
      </c>
      <c r="G8828" s="68" t="s">
        <v>395</v>
      </c>
      <c r="H8828" s="68" t="s">
        <v>491</v>
      </c>
      <c r="I8828" s="65">
        <v>250</v>
      </c>
      <c r="J8828" s="65">
        <v>448</v>
      </c>
      <c r="K8828" s="65" t="s">
        <v>400</v>
      </c>
    </row>
    <row r="8829" spans="1:11" ht="12.75" customHeight="1">
      <c r="A8829" s="68" t="s">
        <v>480</v>
      </c>
      <c r="B8829" s="68" t="s">
        <v>473</v>
      </c>
      <c r="C8829" s="68" t="s">
        <v>287</v>
      </c>
      <c r="D8829" s="68" t="s">
        <v>531</v>
      </c>
      <c r="E8829" s="68" t="s">
        <v>360</v>
      </c>
      <c r="F8829" s="68" t="s">
        <v>80</v>
      </c>
      <c r="G8829" s="68" t="s">
        <v>395</v>
      </c>
      <c r="H8829" s="68" t="s">
        <v>369</v>
      </c>
      <c r="I8829" s="65">
        <v>275</v>
      </c>
      <c r="J8829" s="65">
        <v>448</v>
      </c>
      <c r="K8829" s="65" t="s">
        <v>400</v>
      </c>
    </row>
    <row r="8830" spans="1:11" ht="12.75" customHeight="1">
      <c r="A8830" s="68" t="s">
        <v>480</v>
      </c>
      <c r="B8830" s="68" t="s">
        <v>473</v>
      </c>
      <c r="C8830" s="68" t="s">
        <v>287</v>
      </c>
      <c r="D8830" s="68" t="s">
        <v>531</v>
      </c>
      <c r="E8830" s="68" t="s">
        <v>360</v>
      </c>
      <c r="F8830" s="68" t="s">
        <v>80</v>
      </c>
      <c r="G8830" s="68" t="s">
        <v>395</v>
      </c>
      <c r="H8830" s="68" t="s">
        <v>638</v>
      </c>
      <c r="I8830" s="65">
        <v>663</v>
      </c>
      <c r="J8830" s="65">
        <v>448</v>
      </c>
      <c r="K8830" s="65" t="s">
        <v>400</v>
      </c>
    </row>
    <row r="8831" spans="1:11" ht="12.75" customHeight="1">
      <c r="A8831" s="68" t="s">
        <v>480</v>
      </c>
      <c r="B8831" s="68" t="s">
        <v>473</v>
      </c>
      <c r="C8831" s="68" t="s">
        <v>287</v>
      </c>
      <c r="D8831" s="68" t="s">
        <v>531</v>
      </c>
      <c r="E8831" s="68" t="s">
        <v>360</v>
      </c>
      <c r="F8831" s="68" t="s">
        <v>80</v>
      </c>
      <c r="G8831" s="68" t="s">
        <v>395</v>
      </c>
      <c r="H8831" s="68" t="s">
        <v>247</v>
      </c>
      <c r="I8831" s="65">
        <v>822</v>
      </c>
      <c r="J8831" s="65">
        <v>607</v>
      </c>
      <c r="K8831" s="65" t="s">
        <v>401</v>
      </c>
    </row>
    <row r="8832" spans="1:11" ht="12.75" customHeight="1">
      <c r="A8832" s="68" t="s">
        <v>480</v>
      </c>
      <c r="B8832" s="68" t="s">
        <v>473</v>
      </c>
      <c r="C8832" s="68" t="s">
        <v>287</v>
      </c>
      <c r="D8832" s="68" t="s">
        <v>531</v>
      </c>
      <c r="E8832" s="68" t="s">
        <v>360</v>
      </c>
      <c r="F8832" s="68" t="s">
        <v>80</v>
      </c>
      <c r="G8832" s="68" t="s">
        <v>395</v>
      </c>
      <c r="H8832" s="68" t="s">
        <v>375</v>
      </c>
      <c r="I8832" s="65">
        <v>1229</v>
      </c>
      <c r="J8832" s="65">
        <v>607</v>
      </c>
      <c r="K8832" s="65" t="s">
        <v>401</v>
      </c>
    </row>
    <row r="8833" spans="1:11" ht="12.75" customHeight="1">
      <c r="A8833" s="68" t="s">
        <v>480</v>
      </c>
      <c r="B8833" s="68" t="s">
        <v>473</v>
      </c>
      <c r="C8833" s="68" t="s">
        <v>287</v>
      </c>
      <c r="D8833" s="68" t="s">
        <v>531</v>
      </c>
      <c r="E8833" s="68" t="s">
        <v>360</v>
      </c>
      <c r="F8833" s="68" t="s">
        <v>80</v>
      </c>
      <c r="G8833" s="68" t="s">
        <v>395</v>
      </c>
      <c r="H8833" s="68" t="s">
        <v>368</v>
      </c>
      <c r="I8833" s="65">
        <v>1403</v>
      </c>
      <c r="J8833" s="65">
        <v>607</v>
      </c>
      <c r="K8833" s="65" t="s">
        <v>401</v>
      </c>
    </row>
    <row r="8834" spans="1:11" ht="12.75" customHeight="1">
      <c r="A8834" s="68" t="s">
        <v>480</v>
      </c>
      <c r="B8834" s="68" t="s">
        <v>473</v>
      </c>
      <c r="C8834" s="68" t="s">
        <v>287</v>
      </c>
      <c r="D8834" s="68" t="s">
        <v>531</v>
      </c>
      <c r="E8834" s="68" t="s">
        <v>360</v>
      </c>
      <c r="F8834" s="68" t="s">
        <v>80</v>
      </c>
      <c r="G8834" s="68" t="s">
        <v>395</v>
      </c>
      <c r="H8834" s="68" t="s">
        <v>491</v>
      </c>
      <c r="I8834" s="65">
        <v>4784</v>
      </c>
      <c r="J8834" s="65">
        <v>607</v>
      </c>
      <c r="K8834" s="65" t="s">
        <v>401</v>
      </c>
    </row>
    <row r="8835" spans="1:11" ht="12.75" customHeight="1">
      <c r="A8835" s="68" t="s">
        <v>480</v>
      </c>
      <c r="B8835" s="68" t="s">
        <v>473</v>
      </c>
      <c r="C8835" s="68" t="s">
        <v>287</v>
      </c>
      <c r="D8835" s="68" t="s">
        <v>531</v>
      </c>
      <c r="E8835" s="68" t="s">
        <v>360</v>
      </c>
      <c r="F8835" s="68" t="s">
        <v>80</v>
      </c>
      <c r="G8835" s="68" t="s">
        <v>395</v>
      </c>
      <c r="H8835" s="68" t="s">
        <v>369</v>
      </c>
      <c r="I8835" s="65">
        <v>4906</v>
      </c>
      <c r="J8835" s="65">
        <v>607</v>
      </c>
      <c r="K8835" s="65" t="s">
        <v>401</v>
      </c>
    </row>
    <row r="8836" spans="1:11" ht="12.75" customHeight="1">
      <c r="A8836" s="68" t="s">
        <v>480</v>
      </c>
      <c r="B8836" s="68" t="s">
        <v>473</v>
      </c>
      <c r="C8836" s="68" t="s">
        <v>287</v>
      </c>
      <c r="D8836" s="68" t="s">
        <v>531</v>
      </c>
      <c r="E8836" s="68" t="s">
        <v>360</v>
      </c>
      <c r="F8836" s="68" t="s">
        <v>80</v>
      </c>
      <c r="G8836" s="68" t="s">
        <v>395</v>
      </c>
      <c r="H8836" s="68" t="s">
        <v>638</v>
      </c>
      <c r="I8836" s="65">
        <v>5820</v>
      </c>
      <c r="J8836" s="65">
        <v>607</v>
      </c>
      <c r="K8836" s="65" t="s">
        <v>401</v>
      </c>
    </row>
    <row r="8837" spans="1:11" ht="12.75" customHeight="1">
      <c r="A8837" s="68" t="s">
        <v>480</v>
      </c>
      <c r="B8837" s="68" t="s">
        <v>473</v>
      </c>
      <c r="C8837" s="68" t="s">
        <v>287</v>
      </c>
      <c r="D8837" s="68" t="s">
        <v>531</v>
      </c>
      <c r="E8837" s="68" t="s">
        <v>360</v>
      </c>
      <c r="F8837" s="68" t="s">
        <v>81</v>
      </c>
      <c r="G8837" s="68" t="s">
        <v>402</v>
      </c>
      <c r="H8837" s="68" t="s">
        <v>638</v>
      </c>
      <c r="I8837" s="65">
        <v>39</v>
      </c>
      <c r="J8837" s="65">
        <v>537</v>
      </c>
      <c r="K8837" s="65" t="s">
        <v>284</v>
      </c>
    </row>
    <row r="8838" spans="1:11" ht="12.75" customHeight="1">
      <c r="A8838" s="68" t="s">
        <v>480</v>
      </c>
      <c r="B8838" s="68" t="s">
        <v>473</v>
      </c>
      <c r="C8838" s="68" t="s">
        <v>287</v>
      </c>
      <c r="D8838" s="68" t="s">
        <v>531</v>
      </c>
      <c r="E8838" s="68" t="s">
        <v>360</v>
      </c>
      <c r="F8838" s="68" t="s">
        <v>81</v>
      </c>
      <c r="G8838" s="68" t="s">
        <v>402</v>
      </c>
      <c r="H8838" s="68" t="s">
        <v>638</v>
      </c>
      <c r="I8838" s="65">
        <v>1</v>
      </c>
      <c r="J8838" s="65">
        <v>525</v>
      </c>
      <c r="K8838" s="65" t="s">
        <v>313</v>
      </c>
    </row>
    <row r="8839" spans="1:11" ht="12.75" customHeight="1">
      <c r="A8839" s="68" t="s">
        <v>480</v>
      </c>
      <c r="B8839" s="68" t="s">
        <v>473</v>
      </c>
      <c r="C8839" s="68" t="s">
        <v>287</v>
      </c>
      <c r="D8839" s="68" t="s">
        <v>531</v>
      </c>
      <c r="E8839" s="68" t="s">
        <v>360</v>
      </c>
      <c r="F8839" s="68" t="s">
        <v>81</v>
      </c>
      <c r="G8839" s="68" t="s">
        <v>402</v>
      </c>
      <c r="H8839" s="68" t="s">
        <v>247</v>
      </c>
      <c r="I8839" s="65">
        <v>48</v>
      </c>
      <c r="J8839" s="65">
        <v>529</v>
      </c>
      <c r="K8839" s="65" t="s">
        <v>509</v>
      </c>
    </row>
    <row r="8840" spans="1:11" ht="12.75" customHeight="1">
      <c r="A8840" s="68" t="s">
        <v>480</v>
      </c>
      <c r="B8840" s="68" t="s">
        <v>473</v>
      </c>
      <c r="C8840" s="68" t="s">
        <v>287</v>
      </c>
      <c r="D8840" s="68" t="s">
        <v>531</v>
      </c>
      <c r="E8840" s="68" t="s">
        <v>360</v>
      </c>
      <c r="F8840" s="68" t="s">
        <v>81</v>
      </c>
      <c r="G8840" s="68" t="s">
        <v>402</v>
      </c>
      <c r="H8840" s="68" t="s">
        <v>375</v>
      </c>
      <c r="I8840" s="65">
        <v>31</v>
      </c>
      <c r="J8840" s="65">
        <v>529</v>
      </c>
      <c r="K8840" s="65" t="s">
        <v>509</v>
      </c>
    </row>
    <row r="8841" spans="1:11" ht="12.75" customHeight="1">
      <c r="A8841" s="68" t="s">
        <v>480</v>
      </c>
      <c r="B8841" s="68" t="s">
        <v>473</v>
      </c>
      <c r="C8841" s="68" t="s">
        <v>287</v>
      </c>
      <c r="D8841" s="68" t="s">
        <v>531</v>
      </c>
      <c r="E8841" s="68" t="s">
        <v>360</v>
      </c>
      <c r="F8841" s="68" t="s">
        <v>81</v>
      </c>
      <c r="G8841" s="68" t="s">
        <v>402</v>
      </c>
      <c r="H8841" s="68" t="s">
        <v>368</v>
      </c>
      <c r="I8841" s="65">
        <v>25</v>
      </c>
      <c r="J8841" s="65">
        <v>529</v>
      </c>
      <c r="K8841" s="65" t="s">
        <v>509</v>
      </c>
    </row>
    <row r="8842" spans="1:11" ht="12.75" customHeight="1">
      <c r="A8842" s="68" t="s">
        <v>480</v>
      </c>
      <c r="B8842" s="68" t="s">
        <v>473</v>
      </c>
      <c r="C8842" s="68" t="s">
        <v>287</v>
      </c>
      <c r="D8842" s="68" t="s">
        <v>531</v>
      </c>
      <c r="E8842" s="68" t="s">
        <v>360</v>
      </c>
      <c r="F8842" s="68" t="s">
        <v>81</v>
      </c>
      <c r="G8842" s="68" t="s">
        <v>402</v>
      </c>
      <c r="H8842" s="68" t="s">
        <v>491</v>
      </c>
      <c r="I8842" s="65">
        <v>85</v>
      </c>
      <c r="J8842" s="65">
        <v>529</v>
      </c>
      <c r="K8842" s="65" t="s">
        <v>509</v>
      </c>
    </row>
    <row r="8843" spans="1:11" ht="12.75" customHeight="1">
      <c r="A8843" s="68" t="s">
        <v>480</v>
      </c>
      <c r="B8843" s="68" t="s">
        <v>473</v>
      </c>
      <c r="C8843" s="68" t="s">
        <v>287</v>
      </c>
      <c r="D8843" s="68" t="s">
        <v>531</v>
      </c>
      <c r="E8843" s="68" t="s">
        <v>360</v>
      </c>
      <c r="F8843" s="68" t="s">
        <v>81</v>
      </c>
      <c r="G8843" s="68" t="s">
        <v>402</v>
      </c>
      <c r="H8843" s="68" t="s">
        <v>369</v>
      </c>
      <c r="I8843" s="65">
        <v>138</v>
      </c>
      <c r="J8843" s="65">
        <v>529</v>
      </c>
      <c r="K8843" s="65" t="s">
        <v>509</v>
      </c>
    </row>
    <row r="8844" spans="1:11" ht="12.75" customHeight="1">
      <c r="A8844" s="68" t="s">
        <v>480</v>
      </c>
      <c r="B8844" s="68" t="s">
        <v>473</v>
      </c>
      <c r="C8844" s="68" t="s">
        <v>287</v>
      </c>
      <c r="D8844" s="68" t="s">
        <v>531</v>
      </c>
      <c r="E8844" s="68" t="s">
        <v>360</v>
      </c>
      <c r="F8844" s="68" t="s">
        <v>81</v>
      </c>
      <c r="G8844" s="68" t="s">
        <v>402</v>
      </c>
      <c r="H8844" s="68" t="s">
        <v>638</v>
      </c>
      <c r="I8844" s="65">
        <v>241</v>
      </c>
      <c r="J8844" s="65">
        <v>529</v>
      </c>
      <c r="K8844" s="65" t="s">
        <v>509</v>
      </c>
    </row>
    <row r="8845" spans="1:11" ht="12.75" customHeight="1">
      <c r="A8845" s="68" t="s">
        <v>480</v>
      </c>
      <c r="B8845" s="68" t="s">
        <v>473</v>
      </c>
      <c r="C8845" s="68" t="s">
        <v>287</v>
      </c>
      <c r="D8845" s="68" t="s">
        <v>531</v>
      </c>
      <c r="E8845" s="68" t="s">
        <v>360</v>
      </c>
      <c r="F8845" s="68" t="s">
        <v>81</v>
      </c>
      <c r="G8845" s="68" t="s">
        <v>402</v>
      </c>
      <c r="H8845" s="68" t="s">
        <v>491</v>
      </c>
      <c r="I8845" s="65">
        <v>16</v>
      </c>
      <c r="J8845" s="65">
        <v>546</v>
      </c>
      <c r="K8845" s="65" t="s">
        <v>300</v>
      </c>
    </row>
    <row r="8846" spans="1:11" ht="12.75" customHeight="1">
      <c r="A8846" s="68" t="s">
        <v>480</v>
      </c>
      <c r="B8846" s="68" t="s">
        <v>473</v>
      </c>
      <c r="C8846" s="68" t="s">
        <v>287</v>
      </c>
      <c r="D8846" s="68" t="s">
        <v>531</v>
      </c>
      <c r="E8846" s="68" t="s">
        <v>360</v>
      </c>
      <c r="F8846" s="68" t="s">
        <v>81</v>
      </c>
      <c r="G8846" s="68" t="s">
        <v>402</v>
      </c>
      <c r="H8846" s="68" t="s">
        <v>369</v>
      </c>
      <c r="I8846" s="65">
        <v>170</v>
      </c>
      <c r="J8846" s="65">
        <v>546</v>
      </c>
      <c r="K8846" s="65" t="s">
        <v>300</v>
      </c>
    </row>
    <row r="8847" spans="1:11" ht="12.75" customHeight="1">
      <c r="A8847" s="68" t="s">
        <v>480</v>
      </c>
      <c r="B8847" s="68" t="s">
        <v>473</v>
      </c>
      <c r="C8847" s="68" t="s">
        <v>287</v>
      </c>
      <c r="D8847" s="68" t="s">
        <v>531</v>
      </c>
      <c r="E8847" s="68" t="s">
        <v>360</v>
      </c>
      <c r="F8847" s="68" t="s">
        <v>81</v>
      </c>
      <c r="G8847" s="68" t="s">
        <v>402</v>
      </c>
      <c r="H8847" s="68" t="s">
        <v>638</v>
      </c>
      <c r="I8847" s="65">
        <v>153</v>
      </c>
      <c r="J8847" s="65">
        <v>546</v>
      </c>
      <c r="K8847" s="65" t="s">
        <v>300</v>
      </c>
    </row>
    <row r="8848" spans="1:11" ht="12.75" customHeight="1">
      <c r="A8848" s="68" t="s">
        <v>480</v>
      </c>
      <c r="B8848" s="68" t="s">
        <v>473</v>
      </c>
      <c r="C8848" s="68" t="s">
        <v>287</v>
      </c>
      <c r="D8848" s="68" t="s">
        <v>531</v>
      </c>
      <c r="E8848" s="68" t="s">
        <v>360</v>
      </c>
      <c r="F8848" s="68" t="s">
        <v>81</v>
      </c>
      <c r="G8848" s="68" t="s">
        <v>402</v>
      </c>
      <c r="H8848" s="68" t="s">
        <v>367</v>
      </c>
      <c r="I8848" s="65">
        <v>6</v>
      </c>
      <c r="J8848" s="65">
        <v>539</v>
      </c>
      <c r="K8848" s="65" t="s">
        <v>510</v>
      </c>
    </row>
    <row r="8849" spans="1:11" ht="12.75" customHeight="1">
      <c r="A8849" s="68" t="s">
        <v>480</v>
      </c>
      <c r="B8849" s="68" t="s">
        <v>473</v>
      </c>
      <c r="C8849" s="68" t="s">
        <v>287</v>
      </c>
      <c r="D8849" s="68" t="s">
        <v>531</v>
      </c>
      <c r="E8849" s="68" t="s">
        <v>360</v>
      </c>
      <c r="F8849" s="68" t="s">
        <v>81</v>
      </c>
      <c r="G8849" s="68" t="s">
        <v>402</v>
      </c>
      <c r="H8849" s="68" t="s">
        <v>247</v>
      </c>
      <c r="I8849" s="65">
        <v>87</v>
      </c>
      <c r="J8849" s="65">
        <v>539</v>
      </c>
      <c r="K8849" s="65" t="s">
        <v>510</v>
      </c>
    </row>
    <row r="8850" spans="1:11" ht="12.75" customHeight="1">
      <c r="A8850" s="68" t="s">
        <v>480</v>
      </c>
      <c r="B8850" s="68" t="s">
        <v>473</v>
      </c>
      <c r="C8850" s="68" t="s">
        <v>287</v>
      </c>
      <c r="D8850" s="68" t="s">
        <v>531</v>
      </c>
      <c r="E8850" s="68" t="s">
        <v>360</v>
      </c>
      <c r="F8850" s="68" t="s">
        <v>81</v>
      </c>
      <c r="G8850" s="68" t="s">
        <v>402</v>
      </c>
      <c r="H8850" s="68" t="s">
        <v>375</v>
      </c>
      <c r="I8850" s="65">
        <v>60</v>
      </c>
      <c r="J8850" s="65">
        <v>539</v>
      </c>
      <c r="K8850" s="65" t="s">
        <v>510</v>
      </c>
    </row>
    <row r="8851" spans="1:11" ht="12.75" customHeight="1">
      <c r="A8851" s="68" t="s">
        <v>480</v>
      </c>
      <c r="B8851" s="68" t="s">
        <v>473</v>
      </c>
      <c r="C8851" s="68" t="s">
        <v>287</v>
      </c>
      <c r="D8851" s="68" t="s">
        <v>531</v>
      </c>
      <c r="E8851" s="68" t="s">
        <v>360</v>
      </c>
      <c r="F8851" s="68" t="s">
        <v>81</v>
      </c>
      <c r="G8851" s="68" t="s">
        <v>402</v>
      </c>
      <c r="H8851" s="68" t="s">
        <v>368</v>
      </c>
      <c r="I8851" s="65">
        <v>116</v>
      </c>
      <c r="J8851" s="65">
        <v>539</v>
      </c>
      <c r="K8851" s="65" t="s">
        <v>510</v>
      </c>
    </row>
    <row r="8852" spans="1:11" ht="12.75" customHeight="1">
      <c r="A8852" s="68" t="s">
        <v>480</v>
      </c>
      <c r="B8852" s="68" t="s">
        <v>473</v>
      </c>
      <c r="C8852" s="68" t="s">
        <v>287</v>
      </c>
      <c r="D8852" s="68" t="s">
        <v>531</v>
      </c>
      <c r="E8852" s="68" t="s">
        <v>360</v>
      </c>
      <c r="F8852" s="68" t="s">
        <v>81</v>
      </c>
      <c r="G8852" s="68" t="s">
        <v>402</v>
      </c>
      <c r="H8852" s="68" t="s">
        <v>491</v>
      </c>
      <c r="I8852" s="65">
        <v>300</v>
      </c>
      <c r="J8852" s="65">
        <v>539</v>
      </c>
      <c r="K8852" s="65" t="s">
        <v>510</v>
      </c>
    </row>
    <row r="8853" spans="1:11" ht="12.75" customHeight="1">
      <c r="A8853" s="68" t="s">
        <v>480</v>
      </c>
      <c r="B8853" s="68" t="s">
        <v>473</v>
      </c>
      <c r="C8853" s="68" t="s">
        <v>287</v>
      </c>
      <c r="D8853" s="68" t="s">
        <v>531</v>
      </c>
      <c r="E8853" s="68" t="s">
        <v>360</v>
      </c>
      <c r="F8853" s="68" t="s">
        <v>81</v>
      </c>
      <c r="G8853" s="68" t="s">
        <v>402</v>
      </c>
      <c r="H8853" s="68" t="s">
        <v>369</v>
      </c>
      <c r="I8853" s="65">
        <v>274</v>
      </c>
      <c r="J8853" s="65">
        <v>539</v>
      </c>
      <c r="K8853" s="65" t="s">
        <v>510</v>
      </c>
    </row>
    <row r="8854" spans="1:11" ht="12.75" customHeight="1">
      <c r="A8854" s="68" t="s">
        <v>480</v>
      </c>
      <c r="B8854" s="68" t="s">
        <v>473</v>
      </c>
      <c r="C8854" s="68" t="s">
        <v>287</v>
      </c>
      <c r="D8854" s="68" t="s">
        <v>531</v>
      </c>
      <c r="E8854" s="68" t="s">
        <v>360</v>
      </c>
      <c r="F8854" s="68" t="s">
        <v>81</v>
      </c>
      <c r="G8854" s="68" t="s">
        <v>402</v>
      </c>
      <c r="H8854" s="68" t="s">
        <v>638</v>
      </c>
      <c r="I8854" s="65">
        <v>295</v>
      </c>
      <c r="J8854" s="65">
        <v>539</v>
      </c>
      <c r="K8854" s="65" t="s">
        <v>510</v>
      </c>
    </row>
    <row r="8855" spans="1:11" ht="12.75" customHeight="1">
      <c r="A8855" s="68" t="s">
        <v>480</v>
      </c>
      <c r="B8855" s="68" t="s">
        <v>473</v>
      </c>
      <c r="C8855" s="68" t="s">
        <v>287</v>
      </c>
      <c r="D8855" s="68" t="s">
        <v>531</v>
      </c>
      <c r="E8855" s="68" t="s">
        <v>360</v>
      </c>
      <c r="F8855" s="68" t="s">
        <v>81</v>
      </c>
      <c r="G8855" s="68" t="s">
        <v>402</v>
      </c>
      <c r="H8855" s="68" t="s">
        <v>638</v>
      </c>
      <c r="I8855" s="65">
        <v>1</v>
      </c>
      <c r="J8855" s="65">
        <v>43</v>
      </c>
      <c r="K8855" s="65" t="s">
        <v>527</v>
      </c>
    </row>
    <row r="8856" spans="1:11" ht="12.75" customHeight="1">
      <c r="A8856" s="68" t="s">
        <v>480</v>
      </c>
      <c r="B8856" s="68" t="s">
        <v>473</v>
      </c>
      <c r="C8856" s="68" t="s">
        <v>287</v>
      </c>
      <c r="D8856" s="68" t="s">
        <v>531</v>
      </c>
      <c r="E8856" s="68" t="s">
        <v>360</v>
      </c>
      <c r="F8856" s="68" t="s">
        <v>81</v>
      </c>
      <c r="G8856" s="68" t="s">
        <v>402</v>
      </c>
      <c r="H8856" s="68" t="s">
        <v>638</v>
      </c>
      <c r="I8856" s="65">
        <v>20</v>
      </c>
      <c r="J8856" s="65">
        <v>560</v>
      </c>
      <c r="K8856" s="65" t="s">
        <v>541</v>
      </c>
    </row>
    <row r="8857" spans="1:11" ht="12.75" customHeight="1">
      <c r="A8857" s="68" t="s">
        <v>480</v>
      </c>
      <c r="B8857" s="68" t="s">
        <v>473</v>
      </c>
      <c r="C8857" s="68" t="s">
        <v>287</v>
      </c>
      <c r="D8857" s="68" t="s">
        <v>531</v>
      </c>
      <c r="E8857" s="68" t="s">
        <v>360</v>
      </c>
      <c r="F8857" s="68" t="s">
        <v>82</v>
      </c>
      <c r="G8857" s="68" t="s">
        <v>403</v>
      </c>
      <c r="H8857" s="68" t="s">
        <v>491</v>
      </c>
      <c r="I8857" s="65">
        <v>20333</v>
      </c>
      <c r="J8857" s="65">
        <v>930</v>
      </c>
      <c r="K8857" s="65" t="s">
        <v>249</v>
      </c>
    </row>
    <row r="8858" spans="1:11" ht="12.75" customHeight="1">
      <c r="A8858" s="68" t="s">
        <v>480</v>
      </c>
      <c r="B8858" s="68" t="s">
        <v>473</v>
      </c>
      <c r="C8858" s="68" t="s">
        <v>287</v>
      </c>
      <c r="D8858" s="68" t="s">
        <v>531</v>
      </c>
      <c r="E8858" s="68" t="s">
        <v>360</v>
      </c>
      <c r="F8858" s="68" t="s">
        <v>82</v>
      </c>
      <c r="G8858" s="68" t="s">
        <v>403</v>
      </c>
      <c r="H8858" s="68" t="s">
        <v>369</v>
      </c>
      <c r="I8858" s="65">
        <v>18230</v>
      </c>
      <c r="J8858" s="65">
        <v>930</v>
      </c>
      <c r="K8858" s="65" t="s">
        <v>249</v>
      </c>
    </row>
    <row r="8859" spans="1:11" ht="12.75" customHeight="1">
      <c r="A8859" s="68" t="s">
        <v>480</v>
      </c>
      <c r="B8859" s="68" t="s">
        <v>473</v>
      </c>
      <c r="C8859" s="68" t="s">
        <v>287</v>
      </c>
      <c r="D8859" s="68" t="s">
        <v>531</v>
      </c>
      <c r="E8859" s="68" t="s">
        <v>360</v>
      </c>
      <c r="F8859" s="68" t="s">
        <v>82</v>
      </c>
      <c r="G8859" s="68" t="s">
        <v>403</v>
      </c>
      <c r="H8859" s="68" t="s">
        <v>638</v>
      </c>
      <c r="I8859" s="65">
        <v>14936</v>
      </c>
      <c r="J8859" s="65">
        <v>930</v>
      </c>
      <c r="K8859" s="65" t="s">
        <v>249</v>
      </c>
    </row>
    <row r="8860" spans="1:11" ht="12.75" customHeight="1">
      <c r="A8860" s="68" t="s">
        <v>474</v>
      </c>
      <c r="B8860" s="68" t="s">
        <v>141</v>
      </c>
      <c r="C8860" s="68" t="s">
        <v>287</v>
      </c>
      <c r="D8860" s="68" t="s">
        <v>531</v>
      </c>
      <c r="E8860" s="68" t="s">
        <v>230</v>
      </c>
      <c r="F8860" s="68" t="s">
        <v>75</v>
      </c>
      <c r="G8860" s="68" t="s">
        <v>246</v>
      </c>
      <c r="H8860" s="68" t="s">
        <v>521</v>
      </c>
      <c r="I8860" s="65">
        <v>362</v>
      </c>
      <c r="J8860" s="65">
        <v>104</v>
      </c>
      <c r="K8860" s="65" t="s">
        <v>361</v>
      </c>
    </row>
    <row r="8861" spans="1:11" ht="12.75" customHeight="1">
      <c r="A8861" s="68" t="s">
        <v>474</v>
      </c>
      <c r="B8861" s="68" t="s">
        <v>141</v>
      </c>
      <c r="C8861" s="68" t="s">
        <v>287</v>
      </c>
      <c r="D8861" s="68" t="s">
        <v>531</v>
      </c>
      <c r="E8861" s="68" t="s">
        <v>230</v>
      </c>
      <c r="F8861" s="68" t="s">
        <v>75</v>
      </c>
      <c r="G8861" s="68" t="s">
        <v>246</v>
      </c>
      <c r="H8861" s="68" t="s">
        <v>406</v>
      </c>
      <c r="I8861" s="65">
        <v>156</v>
      </c>
      <c r="J8861" s="65">
        <v>104</v>
      </c>
      <c r="K8861" s="65" t="s">
        <v>361</v>
      </c>
    </row>
    <row r="8862" spans="1:11" ht="12.75" customHeight="1">
      <c r="A8862" s="68" t="s">
        <v>474</v>
      </c>
      <c r="B8862" s="68" t="s">
        <v>141</v>
      </c>
      <c r="C8862" s="68" t="s">
        <v>287</v>
      </c>
      <c r="D8862" s="68" t="s">
        <v>531</v>
      </c>
      <c r="E8862" s="68" t="s">
        <v>230</v>
      </c>
      <c r="F8862" s="68" t="s">
        <v>75</v>
      </c>
      <c r="G8862" s="68" t="s">
        <v>246</v>
      </c>
      <c r="H8862" s="68" t="s">
        <v>407</v>
      </c>
      <c r="I8862" s="65">
        <v>15</v>
      </c>
      <c r="J8862" s="65">
        <v>104</v>
      </c>
      <c r="K8862" s="65" t="s">
        <v>361</v>
      </c>
    </row>
    <row r="8863" spans="1:11" ht="12.75" customHeight="1">
      <c r="A8863" s="68" t="s">
        <v>474</v>
      </c>
      <c r="B8863" s="68" t="s">
        <v>141</v>
      </c>
      <c r="C8863" s="68" t="s">
        <v>287</v>
      </c>
      <c r="D8863" s="68" t="s">
        <v>531</v>
      </c>
      <c r="E8863" s="68" t="s">
        <v>230</v>
      </c>
      <c r="F8863" s="68" t="s">
        <v>75</v>
      </c>
      <c r="G8863" s="68" t="s">
        <v>246</v>
      </c>
      <c r="H8863" s="68" t="s">
        <v>408</v>
      </c>
      <c r="I8863" s="65">
        <v>1</v>
      </c>
      <c r="J8863" s="65">
        <v>104</v>
      </c>
      <c r="K8863" s="65" t="s">
        <v>361</v>
      </c>
    </row>
    <row r="8864" spans="1:11" ht="12.75" customHeight="1">
      <c r="A8864" s="68" t="s">
        <v>474</v>
      </c>
      <c r="B8864" s="68" t="s">
        <v>141</v>
      </c>
      <c r="C8864" s="68" t="s">
        <v>287</v>
      </c>
      <c r="D8864" s="68" t="s">
        <v>531</v>
      </c>
      <c r="E8864" s="68" t="s">
        <v>230</v>
      </c>
      <c r="F8864" s="68" t="s">
        <v>75</v>
      </c>
      <c r="G8864" s="68" t="s">
        <v>246</v>
      </c>
      <c r="H8864" s="68" t="s">
        <v>451</v>
      </c>
      <c r="I8864" s="65">
        <v>192</v>
      </c>
      <c r="J8864" s="65">
        <v>104</v>
      </c>
      <c r="K8864" s="65" t="s">
        <v>361</v>
      </c>
    </row>
    <row r="8865" spans="1:11" ht="12.75" customHeight="1">
      <c r="A8865" s="68" t="s">
        <v>474</v>
      </c>
      <c r="B8865" s="68" t="s">
        <v>141</v>
      </c>
      <c r="C8865" s="68" t="s">
        <v>287</v>
      </c>
      <c r="D8865" s="68" t="s">
        <v>531</v>
      </c>
      <c r="E8865" s="68" t="s">
        <v>230</v>
      </c>
      <c r="F8865" s="68" t="s">
        <v>75</v>
      </c>
      <c r="G8865" s="68" t="s">
        <v>246</v>
      </c>
      <c r="H8865" s="68" t="s">
        <v>365</v>
      </c>
      <c r="I8865" s="65">
        <v>1096</v>
      </c>
      <c r="J8865" s="65">
        <v>104</v>
      </c>
      <c r="K8865" s="65" t="s">
        <v>361</v>
      </c>
    </row>
    <row r="8866" spans="1:11" ht="12.75" customHeight="1">
      <c r="A8866" s="68" t="s">
        <v>474</v>
      </c>
      <c r="B8866" s="68" t="s">
        <v>141</v>
      </c>
      <c r="C8866" s="68" t="s">
        <v>287</v>
      </c>
      <c r="D8866" s="68" t="s">
        <v>531</v>
      </c>
      <c r="E8866" s="68" t="s">
        <v>230</v>
      </c>
      <c r="F8866" s="68" t="s">
        <v>75</v>
      </c>
      <c r="G8866" s="68" t="s">
        <v>246</v>
      </c>
      <c r="H8866" s="68" t="s">
        <v>366</v>
      </c>
      <c r="I8866" s="65">
        <v>1184</v>
      </c>
      <c r="J8866" s="65">
        <v>104</v>
      </c>
      <c r="K8866" s="65" t="s">
        <v>361</v>
      </c>
    </row>
    <row r="8867" spans="1:11" ht="12.75" customHeight="1">
      <c r="A8867" s="68" t="s">
        <v>474</v>
      </c>
      <c r="B8867" s="68" t="s">
        <v>141</v>
      </c>
      <c r="C8867" s="68" t="s">
        <v>287</v>
      </c>
      <c r="D8867" s="68" t="s">
        <v>531</v>
      </c>
      <c r="E8867" s="68" t="s">
        <v>230</v>
      </c>
      <c r="F8867" s="68" t="s">
        <v>75</v>
      </c>
      <c r="G8867" s="68" t="s">
        <v>246</v>
      </c>
      <c r="H8867" s="68" t="s">
        <v>367</v>
      </c>
      <c r="I8867" s="65">
        <v>18</v>
      </c>
      <c r="J8867" s="65">
        <v>104</v>
      </c>
      <c r="K8867" s="65" t="s">
        <v>361</v>
      </c>
    </row>
    <row r="8868" spans="1:11" ht="12.75" customHeight="1">
      <c r="A8868" s="68" t="s">
        <v>474</v>
      </c>
      <c r="B8868" s="68" t="s">
        <v>141</v>
      </c>
      <c r="C8868" s="68" t="s">
        <v>287</v>
      </c>
      <c r="D8868" s="68" t="s">
        <v>531</v>
      </c>
      <c r="E8868" s="68" t="s">
        <v>230</v>
      </c>
      <c r="F8868" s="68" t="s">
        <v>75</v>
      </c>
      <c r="G8868" s="68" t="s">
        <v>246</v>
      </c>
      <c r="H8868" s="68" t="s">
        <v>247</v>
      </c>
      <c r="I8868" s="65">
        <v>4</v>
      </c>
      <c r="J8868" s="65">
        <v>104</v>
      </c>
      <c r="K8868" s="65" t="s">
        <v>361</v>
      </c>
    </row>
    <row r="8869" spans="1:11" ht="12.75" customHeight="1">
      <c r="A8869" s="68" t="s">
        <v>474</v>
      </c>
      <c r="B8869" s="68" t="s">
        <v>141</v>
      </c>
      <c r="C8869" s="68" t="s">
        <v>287</v>
      </c>
      <c r="D8869" s="68" t="s">
        <v>531</v>
      </c>
      <c r="E8869" s="68" t="s">
        <v>230</v>
      </c>
      <c r="F8869" s="68" t="s">
        <v>75</v>
      </c>
      <c r="G8869" s="68" t="s">
        <v>246</v>
      </c>
      <c r="H8869" s="68" t="s">
        <v>368</v>
      </c>
      <c r="I8869" s="65">
        <v>1</v>
      </c>
      <c r="J8869" s="65">
        <v>104</v>
      </c>
      <c r="K8869" s="65" t="s">
        <v>361</v>
      </c>
    </row>
    <row r="8870" spans="1:11" ht="12.75" customHeight="1">
      <c r="A8870" s="68" t="s">
        <v>474</v>
      </c>
      <c r="B8870" s="68" t="s">
        <v>141</v>
      </c>
      <c r="C8870" s="68" t="s">
        <v>287</v>
      </c>
      <c r="D8870" s="68" t="s">
        <v>531</v>
      </c>
      <c r="E8870" s="68" t="s">
        <v>230</v>
      </c>
      <c r="F8870" s="68" t="s">
        <v>78</v>
      </c>
      <c r="G8870" s="68" t="s">
        <v>384</v>
      </c>
      <c r="H8870" s="68" t="s">
        <v>365</v>
      </c>
      <c r="I8870" s="65">
        <v>1</v>
      </c>
      <c r="J8870" s="65">
        <v>721</v>
      </c>
      <c r="K8870" s="65" t="s">
        <v>502</v>
      </c>
    </row>
    <row r="8871" spans="1:11" ht="12.75" customHeight="1">
      <c r="A8871" s="68" t="s">
        <v>335</v>
      </c>
      <c r="B8871" s="68" t="s">
        <v>138</v>
      </c>
      <c r="C8871" s="68" t="s">
        <v>287</v>
      </c>
      <c r="D8871" s="68" t="s">
        <v>531</v>
      </c>
      <c r="E8871" s="68" t="s">
        <v>360</v>
      </c>
      <c r="F8871" s="68" t="s">
        <v>204</v>
      </c>
      <c r="G8871" s="68" t="s">
        <v>384</v>
      </c>
      <c r="H8871" s="68" t="s">
        <v>369</v>
      </c>
      <c r="I8871" s="65">
        <v>18927</v>
      </c>
      <c r="J8871" s="65">
        <v>707</v>
      </c>
      <c r="K8871" s="65" t="s">
        <v>386</v>
      </c>
    </row>
    <row r="8872" spans="1:11" ht="12.75" customHeight="1">
      <c r="A8872" s="68" t="s">
        <v>335</v>
      </c>
      <c r="B8872" s="68" t="s">
        <v>138</v>
      </c>
      <c r="C8872" s="68" t="s">
        <v>287</v>
      </c>
      <c r="D8872" s="68" t="s">
        <v>531</v>
      </c>
      <c r="E8872" s="68" t="s">
        <v>360</v>
      </c>
      <c r="F8872" s="68" t="s">
        <v>204</v>
      </c>
      <c r="G8872" s="68" t="s">
        <v>384</v>
      </c>
      <c r="H8872" s="68" t="s">
        <v>638</v>
      </c>
      <c r="I8872" s="65">
        <v>31159</v>
      </c>
      <c r="J8872" s="65">
        <v>707</v>
      </c>
      <c r="K8872" s="65" t="s">
        <v>386</v>
      </c>
    </row>
    <row r="8873" spans="1:11" ht="12.75" customHeight="1">
      <c r="A8873" s="68" t="s">
        <v>336</v>
      </c>
      <c r="B8873" s="68" t="s">
        <v>142</v>
      </c>
      <c r="C8873" s="68" t="s">
        <v>287</v>
      </c>
      <c r="D8873" s="68" t="s">
        <v>531</v>
      </c>
      <c r="E8873" s="68" t="s">
        <v>517</v>
      </c>
      <c r="F8873" s="68" t="s">
        <v>75</v>
      </c>
      <c r="G8873" s="68" t="s">
        <v>246</v>
      </c>
      <c r="H8873" s="68" t="s">
        <v>369</v>
      </c>
      <c r="I8873" s="65">
        <v>3115</v>
      </c>
      <c r="J8873" s="65">
        <v>104</v>
      </c>
      <c r="K8873" s="65" t="s">
        <v>361</v>
      </c>
    </row>
    <row r="8874" spans="1:11" ht="12.75" customHeight="1">
      <c r="A8874" s="68" t="s">
        <v>336</v>
      </c>
      <c r="B8874" s="68" t="s">
        <v>142</v>
      </c>
      <c r="C8874" s="68" t="s">
        <v>287</v>
      </c>
      <c r="D8874" s="68" t="s">
        <v>531</v>
      </c>
      <c r="E8874" s="68" t="s">
        <v>517</v>
      </c>
      <c r="F8874" s="68" t="s">
        <v>75</v>
      </c>
      <c r="G8874" s="68" t="s">
        <v>246</v>
      </c>
      <c r="H8874" s="68" t="s">
        <v>638</v>
      </c>
      <c r="I8874" s="65">
        <v>27502</v>
      </c>
      <c r="J8874" s="65">
        <v>104</v>
      </c>
      <c r="K8874" s="65" t="s">
        <v>361</v>
      </c>
    </row>
    <row r="8875" spans="1:11" ht="12.75" customHeight="1">
      <c r="A8875" s="68" t="s">
        <v>336</v>
      </c>
      <c r="B8875" s="68" t="s">
        <v>142</v>
      </c>
      <c r="C8875" s="68" t="s">
        <v>287</v>
      </c>
      <c r="D8875" s="68" t="s">
        <v>531</v>
      </c>
      <c r="E8875" s="68" t="s">
        <v>517</v>
      </c>
      <c r="F8875" s="68" t="s">
        <v>75</v>
      </c>
      <c r="G8875" s="68" t="s">
        <v>246</v>
      </c>
      <c r="H8875" s="68" t="s">
        <v>369</v>
      </c>
      <c r="I8875" s="65">
        <v>85</v>
      </c>
      <c r="J8875" s="65">
        <v>103</v>
      </c>
      <c r="K8875" s="65" t="s">
        <v>370</v>
      </c>
    </row>
    <row r="8876" spans="1:11" ht="12.75" customHeight="1">
      <c r="A8876" s="68" t="s">
        <v>336</v>
      </c>
      <c r="B8876" s="68" t="s">
        <v>142</v>
      </c>
      <c r="C8876" s="68" t="s">
        <v>287</v>
      </c>
      <c r="D8876" s="68" t="s">
        <v>531</v>
      </c>
      <c r="E8876" s="68" t="s">
        <v>517</v>
      </c>
      <c r="F8876" s="68" t="s">
        <v>75</v>
      </c>
      <c r="G8876" s="68" t="s">
        <v>246</v>
      </c>
      <c r="H8876" s="68" t="s">
        <v>638</v>
      </c>
      <c r="I8876" s="65">
        <v>205</v>
      </c>
      <c r="J8876" s="65">
        <v>103</v>
      </c>
      <c r="K8876" s="65" t="s">
        <v>370</v>
      </c>
    </row>
    <row r="8877" spans="1:11" ht="12.75" customHeight="1">
      <c r="A8877" s="68" t="s">
        <v>336</v>
      </c>
      <c r="B8877" s="68" t="s">
        <v>142</v>
      </c>
      <c r="C8877" s="68" t="s">
        <v>287</v>
      </c>
      <c r="D8877" s="68" t="s">
        <v>531</v>
      </c>
      <c r="E8877" s="68" t="s">
        <v>517</v>
      </c>
      <c r="F8877" s="68" t="s">
        <v>75</v>
      </c>
      <c r="G8877" s="68" t="s">
        <v>246</v>
      </c>
      <c r="H8877" s="68" t="s">
        <v>369</v>
      </c>
      <c r="I8877" s="65">
        <v>884</v>
      </c>
      <c r="J8877" s="65">
        <v>102</v>
      </c>
      <c r="K8877" s="65" t="s">
        <v>371</v>
      </c>
    </row>
    <row r="8878" spans="1:11" ht="12.75" customHeight="1">
      <c r="A8878" s="68" t="s">
        <v>336</v>
      </c>
      <c r="B8878" s="68" t="s">
        <v>142</v>
      </c>
      <c r="C8878" s="68" t="s">
        <v>287</v>
      </c>
      <c r="D8878" s="68" t="s">
        <v>531</v>
      </c>
      <c r="E8878" s="68" t="s">
        <v>517</v>
      </c>
      <c r="F8878" s="68" t="s">
        <v>75</v>
      </c>
      <c r="G8878" s="68" t="s">
        <v>246</v>
      </c>
      <c r="H8878" s="68" t="s">
        <v>638</v>
      </c>
      <c r="I8878" s="65">
        <v>4035</v>
      </c>
      <c r="J8878" s="65">
        <v>102</v>
      </c>
      <c r="K8878" s="65" t="s">
        <v>371</v>
      </c>
    </row>
    <row r="8879" spans="1:11" ht="12.75" customHeight="1">
      <c r="A8879" s="68" t="s">
        <v>336</v>
      </c>
      <c r="B8879" s="68" t="s">
        <v>142</v>
      </c>
      <c r="C8879" s="68" t="s">
        <v>287</v>
      </c>
      <c r="D8879" s="68" t="s">
        <v>531</v>
      </c>
      <c r="E8879" s="68" t="s">
        <v>517</v>
      </c>
      <c r="F8879" s="68" t="s">
        <v>77</v>
      </c>
      <c r="G8879" s="68" t="s">
        <v>273</v>
      </c>
      <c r="H8879" s="68" t="s">
        <v>369</v>
      </c>
      <c r="I8879" s="65">
        <v>135</v>
      </c>
      <c r="J8879" s="65">
        <v>427</v>
      </c>
      <c r="K8879" s="65" t="s">
        <v>376</v>
      </c>
    </row>
    <row r="8880" spans="1:11" ht="12.75" customHeight="1">
      <c r="A8880" s="68" t="s">
        <v>336</v>
      </c>
      <c r="B8880" s="68" t="s">
        <v>142</v>
      </c>
      <c r="C8880" s="68" t="s">
        <v>287</v>
      </c>
      <c r="D8880" s="68" t="s">
        <v>531</v>
      </c>
      <c r="E8880" s="68" t="s">
        <v>517</v>
      </c>
      <c r="F8880" s="68" t="s">
        <v>77</v>
      </c>
      <c r="G8880" s="68" t="s">
        <v>273</v>
      </c>
      <c r="H8880" s="68" t="s">
        <v>638</v>
      </c>
      <c r="I8880" s="65">
        <v>2770</v>
      </c>
      <c r="J8880" s="65">
        <v>427</v>
      </c>
      <c r="K8880" s="65" t="s">
        <v>376</v>
      </c>
    </row>
    <row r="8881" spans="1:11" ht="12.75" customHeight="1">
      <c r="A8881" s="68" t="s">
        <v>336</v>
      </c>
      <c r="B8881" s="68" t="s">
        <v>142</v>
      </c>
      <c r="C8881" s="68" t="s">
        <v>287</v>
      </c>
      <c r="D8881" s="68" t="s">
        <v>531</v>
      </c>
      <c r="E8881" s="68" t="s">
        <v>517</v>
      </c>
      <c r="F8881" s="68" t="s">
        <v>77</v>
      </c>
      <c r="G8881" s="68" t="s">
        <v>273</v>
      </c>
      <c r="H8881" s="68" t="s">
        <v>369</v>
      </c>
      <c r="I8881" s="65">
        <v>142</v>
      </c>
      <c r="J8881" s="65">
        <v>410</v>
      </c>
      <c r="K8881" s="65" t="s">
        <v>495</v>
      </c>
    </row>
    <row r="8882" spans="1:11" ht="12.75" customHeight="1">
      <c r="A8882" s="68" t="s">
        <v>336</v>
      </c>
      <c r="B8882" s="68" t="s">
        <v>142</v>
      </c>
      <c r="C8882" s="68" t="s">
        <v>287</v>
      </c>
      <c r="D8882" s="68" t="s">
        <v>531</v>
      </c>
      <c r="E8882" s="68" t="s">
        <v>517</v>
      </c>
      <c r="F8882" s="68" t="s">
        <v>77</v>
      </c>
      <c r="G8882" s="68" t="s">
        <v>273</v>
      </c>
      <c r="H8882" s="68" t="s">
        <v>638</v>
      </c>
      <c r="I8882" s="65">
        <v>1236</v>
      </c>
      <c r="J8882" s="65">
        <v>410</v>
      </c>
      <c r="K8882" s="65" t="s">
        <v>495</v>
      </c>
    </row>
    <row r="8883" spans="1:11" ht="12.75" customHeight="1">
      <c r="A8883" s="68" t="s">
        <v>336</v>
      </c>
      <c r="B8883" s="68" t="s">
        <v>142</v>
      </c>
      <c r="C8883" s="68" t="s">
        <v>287</v>
      </c>
      <c r="D8883" s="68" t="s">
        <v>531</v>
      </c>
      <c r="E8883" s="68" t="s">
        <v>517</v>
      </c>
      <c r="F8883" s="68" t="s">
        <v>77</v>
      </c>
      <c r="G8883" s="68" t="s">
        <v>273</v>
      </c>
      <c r="H8883" s="68" t="s">
        <v>369</v>
      </c>
      <c r="I8883" s="65">
        <v>7</v>
      </c>
      <c r="J8883" s="65">
        <v>408</v>
      </c>
      <c r="K8883" s="65" t="s">
        <v>496</v>
      </c>
    </row>
    <row r="8884" spans="1:11" ht="12.75" customHeight="1">
      <c r="A8884" s="68" t="s">
        <v>336</v>
      </c>
      <c r="B8884" s="68" t="s">
        <v>142</v>
      </c>
      <c r="C8884" s="68" t="s">
        <v>287</v>
      </c>
      <c r="D8884" s="68" t="s">
        <v>531</v>
      </c>
      <c r="E8884" s="68" t="s">
        <v>517</v>
      </c>
      <c r="F8884" s="68" t="s">
        <v>77</v>
      </c>
      <c r="G8884" s="68" t="s">
        <v>273</v>
      </c>
      <c r="H8884" s="68" t="s">
        <v>638</v>
      </c>
      <c r="I8884" s="65">
        <v>1557</v>
      </c>
      <c r="J8884" s="65">
        <v>408</v>
      </c>
      <c r="K8884" s="65" t="s">
        <v>496</v>
      </c>
    </row>
    <row r="8885" spans="1:11" ht="12.75" customHeight="1">
      <c r="A8885" s="68" t="s">
        <v>336</v>
      </c>
      <c r="B8885" s="68" t="s">
        <v>142</v>
      </c>
      <c r="C8885" s="68" t="s">
        <v>287</v>
      </c>
      <c r="D8885" s="68" t="s">
        <v>531</v>
      </c>
      <c r="E8885" s="68" t="s">
        <v>517</v>
      </c>
      <c r="F8885" s="68" t="s">
        <v>77</v>
      </c>
      <c r="G8885" s="68" t="s">
        <v>273</v>
      </c>
      <c r="H8885" s="68" t="s">
        <v>638</v>
      </c>
      <c r="I8885" s="65">
        <v>888</v>
      </c>
      <c r="J8885" s="65">
        <v>414</v>
      </c>
      <c r="K8885" s="65" t="s">
        <v>377</v>
      </c>
    </row>
    <row r="8886" spans="1:11" ht="12.75" customHeight="1">
      <c r="A8886" s="68" t="s">
        <v>336</v>
      </c>
      <c r="B8886" s="68" t="s">
        <v>142</v>
      </c>
      <c r="C8886" s="68" t="s">
        <v>287</v>
      </c>
      <c r="D8886" s="68" t="s">
        <v>531</v>
      </c>
      <c r="E8886" s="68" t="s">
        <v>517</v>
      </c>
      <c r="F8886" s="68" t="s">
        <v>77</v>
      </c>
      <c r="G8886" s="68" t="s">
        <v>273</v>
      </c>
      <c r="H8886" s="68" t="s">
        <v>638</v>
      </c>
      <c r="I8886" s="65">
        <v>615</v>
      </c>
      <c r="J8886" s="65">
        <v>424</v>
      </c>
      <c r="K8886" s="65" t="s">
        <v>378</v>
      </c>
    </row>
    <row r="8887" spans="1:11" ht="12.75" customHeight="1">
      <c r="A8887" s="68" t="s">
        <v>336</v>
      </c>
      <c r="B8887" s="68" t="s">
        <v>142</v>
      </c>
      <c r="C8887" s="68" t="s">
        <v>287</v>
      </c>
      <c r="D8887" s="68" t="s">
        <v>531</v>
      </c>
      <c r="E8887" s="68" t="s">
        <v>517</v>
      </c>
      <c r="F8887" s="68" t="s">
        <v>77</v>
      </c>
      <c r="G8887" s="68" t="s">
        <v>273</v>
      </c>
      <c r="H8887" s="68" t="s">
        <v>638</v>
      </c>
      <c r="I8887" s="65">
        <v>97</v>
      </c>
      <c r="J8887" s="65">
        <v>419</v>
      </c>
      <c r="K8887" s="65" t="s">
        <v>262</v>
      </c>
    </row>
    <row r="8888" spans="1:11" ht="12.75" customHeight="1">
      <c r="A8888" s="68" t="s">
        <v>336</v>
      </c>
      <c r="B8888" s="68" t="s">
        <v>142</v>
      </c>
      <c r="C8888" s="68" t="s">
        <v>287</v>
      </c>
      <c r="D8888" s="68" t="s">
        <v>531</v>
      </c>
      <c r="E8888" s="68" t="s">
        <v>517</v>
      </c>
      <c r="F8888" s="68" t="s">
        <v>77</v>
      </c>
      <c r="G8888" s="68" t="s">
        <v>273</v>
      </c>
      <c r="H8888" s="68" t="s">
        <v>638</v>
      </c>
      <c r="I8888" s="65">
        <v>188</v>
      </c>
      <c r="J8888" s="65">
        <v>403</v>
      </c>
      <c r="K8888" s="65" t="s">
        <v>428</v>
      </c>
    </row>
    <row r="8889" spans="1:11" ht="12.75" customHeight="1">
      <c r="A8889" s="68" t="s">
        <v>336</v>
      </c>
      <c r="B8889" s="68" t="s">
        <v>142</v>
      </c>
      <c r="C8889" s="68" t="s">
        <v>287</v>
      </c>
      <c r="D8889" s="68" t="s">
        <v>531</v>
      </c>
      <c r="E8889" s="68" t="s">
        <v>517</v>
      </c>
      <c r="F8889" s="68" t="s">
        <v>77</v>
      </c>
      <c r="G8889" s="68" t="s">
        <v>273</v>
      </c>
      <c r="H8889" s="68" t="s">
        <v>638</v>
      </c>
      <c r="I8889" s="65">
        <v>215</v>
      </c>
      <c r="J8889" s="65">
        <v>418</v>
      </c>
      <c r="K8889" s="65" t="s">
        <v>429</v>
      </c>
    </row>
    <row r="8890" spans="1:11" ht="12.75" customHeight="1">
      <c r="A8890" s="68" t="s">
        <v>336</v>
      </c>
      <c r="B8890" s="68" t="s">
        <v>142</v>
      </c>
      <c r="C8890" s="68" t="s">
        <v>287</v>
      </c>
      <c r="D8890" s="68" t="s">
        <v>531</v>
      </c>
      <c r="E8890" s="68" t="s">
        <v>517</v>
      </c>
      <c r="F8890" s="68" t="s">
        <v>77</v>
      </c>
      <c r="G8890" s="68" t="s">
        <v>273</v>
      </c>
      <c r="H8890" s="68" t="s">
        <v>369</v>
      </c>
      <c r="I8890" s="65">
        <v>207</v>
      </c>
      <c r="J8890" s="65">
        <v>406</v>
      </c>
      <c r="K8890" s="65" t="s">
        <v>497</v>
      </c>
    </row>
    <row r="8891" spans="1:11" ht="12.75" customHeight="1">
      <c r="A8891" s="68" t="s">
        <v>336</v>
      </c>
      <c r="B8891" s="68" t="s">
        <v>142</v>
      </c>
      <c r="C8891" s="68" t="s">
        <v>287</v>
      </c>
      <c r="D8891" s="68" t="s">
        <v>531</v>
      </c>
      <c r="E8891" s="68" t="s">
        <v>517</v>
      </c>
      <c r="F8891" s="68" t="s">
        <v>77</v>
      </c>
      <c r="G8891" s="68" t="s">
        <v>273</v>
      </c>
      <c r="H8891" s="68" t="s">
        <v>638</v>
      </c>
      <c r="I8891" s="65">
        <v>2190</v>
      </c>
      <c r="J8891" s="65">
        <v>406</v>
      </c>
      <c r="K8891" s="65" t="s">
        <v>497</v>
      </c>
    </row>
    <row r="8892" spans="1:11" ht="12.75" customHeight="1">
      <c r="A8892" s="68" t="s">
        <v>336</v>
      </c>
      <c r="B8892" s="68" t="s">
        <v>142</v>
      </c>
      <c r="C8892" s="68" t="s">
        <v>287</v>
      </c>
      <c r="D8892" s="68" t="s">
        <v>531</v>
      </c>
      <c r="E8892" s="68" t="s">
        <v>517</v>
      </c>
      <c r="F8892" s="68" t="s">
        <v>77</v>
      </c>
      <c r="G8892" s="68" t="s">
        <v>273</v>
      </c>
      <c r="H8892" s="68" t="s">
        <v>638</v>
      </c>
      <c r="I8892" s="65">
        <v>55</v>
      </c>
      <c r="J8892" s="65">
        <v>604</v>
      </c>
      <c r="K8892" s="65" t="s">
        <v>280</v>
      </c>
    </row>
    <row r="8893" spans="1:11" ht="12.75" customHeight="1">
      <c r="A8893" s="68" t="s">
        <v>336</v>
      </c>
      <c r="B8893" s="68" t="s">
        <v>142</v>
      </c>
      <c r="C8893" s="68" t="s">
        <v>287</v>
      </c>
      <c r="D8893" s="68" t="s">
        <v>531</v>
      </c>
      <c r="E8893" s="68" t="s">
        <v>517</v>
      </c>
      <c r="F8893" s="68" t="s">
        <v>77</v>
      </c>
      <c r="G8893" s="68" t="s">
        <v>273</v>
      </c>
      <c r="H8893" s="68" t="s">
        <v>638</v>
      </c>
      <c r="I8893" s="65">
        <v>3</v>
      </c>
      <c r="J8893" s="65">
        <v>411</v>
      </c>
      <c r="K8893" s="65" t="s">
        <v>498</v>
      </c>
    </row>
    <row r="8894" spans="1:11" ht="12.75" customHeight="1">
      <c r="A8894" s="68" t="s">
        <v>336</v>
      </c>
      <c r="B8894" s="68" t="s">
        <v>142</v>
      </c>
      <c r="C8894" s="68" t="s">
        <v>287</v>
      </c>
      <c r="D8894" s="68" t="s">
        <v>531</v>
      </c>
      <c r="E8894" s="68" t="s">
        <v>517</v>
      </c>
      <c r="F8894" s="68" t="s">
        <v>77</v>
      </c>
      <c r="G8894" s="68" t="s">
        <v>273</v>
      </c>
      <c r="H8894" s="68" t="s">
        <v>369</v>
      </c>
      <c r="I8894" s="65">
        <v>1609</v>
      </c>
      <c r="J8894" s="65">
        <v>425</v>
      </c>
      <c r="K8894" s="65" t="s">
        <v>379</v>
      </c>
    </row>
    <row r="8895" spans="1:11" ht="12.75" customHeight="1">
      <c r="A8895" s="68" t="s">
        <v>336</v>
      </c>
      <c r="B8895" s="68" t="s">
        <v>142</v>
      </c>
      <c r="C8895" s="68" t="s">
        <v>287</v>
      </c>
      <c r="D8895" s="68" t="s">
        <v>531</v>
      </c>
      <c r="E8895" s="68" t="s">
        <v>517</v>
      </c>
      <c r="F8895" s="68" t="s">
        <v>77</v>
      </c>
      <c r="G8895" s="68" t="s">
        <v>273</v>
      </c>
      <c r="H8895" s="68" t="s">
        <v>638</v>
      </c>
      <c r="I8895" s="65">
        <v>4167</v>
      </c>
      <c r="J8895" s="65">
        <v>425</v>
      </c>
      <c r="K8895" s="65" t="s">
        <v>379</v>
      </c>
    </row>
    <row r="8896" spans="1:11" ht="12.75" customHeight="1">
      <c r="A8896" s="68" t="s">
        <v>336</v>
      </c>
      <c r="B8896" s="68" t="s">
        <v>142</v>
      </c>
      <c r="C8896" s="68" t="s">
        <v>287</v>
      </c>
      <c r="D8896" s="68" t="s">
        <v>531</v>
      </c>
      <c r="E8896" s="68" t="s">
        <v>517</v>
      </c>
      <c r="F8896" s="68" t="s">
        <v>77</v>
      </c>
      <c r="G8896" s="68" t="s">
        <v>273</v>
      </c>
      <c r="H8896" s="68" t="s">
        <v>638</v>
      </c>
      <c r="I8896" s="65">
        <v>41</v>
      </c>
      <c r="J8896" s="65">
        <v>429</v>
      </c>
      <c r="K8896" s="65" t="s">
        <v>380</v>
      </c>
    </row>
    <row r="8897" spans="1:11" ht="12.75" customHeight="1">
      <c r="A8897" s="68" t="s">
        <v>336</v>
      </c>
      <c r="B8897" s="68" t="s">
        <v>142</v>
      </c>
      <c r="C8897" s="68" t="s">
        <v>287</v>
      </c>
      <c r="D8897" s="68" t="s">
        <v>531</v>
      </c>
      <c r="E8897" s="68" t="s">
        <v>517</v>
      </c>
      <c r="F8897" s="68" t="s">
        <v>77</v>
      </c>
      <c r="G8897" s="68" t="s">
        <v>273</v>
      </c>
      <c r="H8897" s="68" t="s">
        <v>369</v>
      </c>
      <c r="I8897" s="65">
        <v>199</v>
      </c>
      <c r="J8897" s="65">
        <v>409</v>
      </c>
      <c r="K8897" s="65" t="s">
        <v>281</v>
      </c>
    </row>
    <row r="8898" spans="1:11" ht="12.75" customHeight="1">
      <c r="A8898" s="68" t="s">
        <v>336</v>
      </c>
      <c r="B8898" s="68" t="s">
        <v>142</v>
      </c>
      <c r="C8898" s="68" t="s">
        <v>287</v>
      </c>
      <c r="D8898" s="68" t="s">
        <v>531</v>
      </c>
      <c r="E8898" s="68" t="s">
        <v>517</v>
      </c>
      <c r="F8898" s="68" t="s">
        <v>77</v>
      </c>
      <c r="G8898" s="68" t="s">
        <v>273</v>
      </c>
      <c r="H8898" s="68" t="s">
        <v>638</v>
      </c>
      <c r="I8898" s="65">
        <v>862</v>
      </c>
      <c r="J8898" s="65">
        <v>409</v>
      </c>
      <c r="K8898" s="65" t="s">
        <v>281</v>
      </c>
    </row>
    <row r="8899" spans="1:11" ht="12.75" customHeight="1">
      <c r="A8899" s="68" t="s">
        <v>336</v>
      </c>
      <c r="B8899" s="68" t="s">
        <v>142</v>
      </c>
      <c r="C8899" s="68" t="s">
        <v>287</v>
      </c>
      <c r="D8899" s="68" t="s">
        <v>531</v>
      </c>
      <c r="E8899" s="68" t="s">
        <v>517</v>
      </c>
      <c r="F8899" s="68" t="s">
        <v>77</v>
      </c>
      <c r="G8899" s="68" t="s">
        <v>273</v>
      </c>
      <c r="H8899" s="68" t="s">
        <v>369</v>
      </c>
      <c r="I8899" s="65">
        <v>111</v>
      </c>
      <c r="J8899" s="65">
        <v>423</v>
      </c>
      <c r="K8899" s="65" t="s">
        <v>381</v>
      </c>
    </row>
    <row r="8900" spans="1:11" ht="12.75" customHeight="1">
      <c r="A8900" s="68" t="s">
        <v>336</v>
      </c>
      <c r="B8900" s="68" t="s">
        <v>142</v>
      </c>
      <c r="C8900" s="68" t="s">
        <v>287</v>
      </c>
      <c r="D8900" s="68" t="s">
        <v>531</v>
      </c>
      <c r="E8900" s="68" t="s">
        <v>517</v>
      </c>
      <c r="F8900" s="68" t="s">
        <v>77</v>
      </c>
      <c r="G8900" s="68" t="s">
        <v>273</v>
      </c>
      <c r="H8900" s="68" t="s">
        <v>638</v>
      </c>
      <c r="I8900" s="65">
        <v>616</v>
      </c>
      <c r="J8900" s="65">
        <v>423</v>
      </c>
      <c r="K8900" s="65" t="s">
        <v>381</v>
      </c>
    </row>
    <row r="8901" spans="1:11" ht="12.75" customHeight="1">
      <c r="A8901" s="68" t="s">
        <v>336</v>
      </c>
      <c r="B8901" s="68" t="s">
        <v>142</v>
      </c>
      <c r="C8901" s="68" t="s">
        <v>287</v>
      </c>
      <c r="D8901" s="68" t="s">
        <v>531</v>
      </c>
      <c r="E8901" s="68" t="s">
        <v>517</v>
      </c>
      <c r="F8901" s="68" t="s">
        <v>77</v>
      </c>
      <c r="G8901" s="68" t="s">
        <v>273</v>
      </c>
      <c r="H8901" s="68" t="s">
        <v>369</v>
      </c>
      <c r="I8901" s="65">
        <v>1955</v>
      </c>
      <c r="J8901" s="65">
        <v>420</v>
      </c>
      <c r="K8901" s="65" t="s">
        <v>274</v>
      </c>
    </row>
    <row r="8902" spans="1:11" ht="12.75" customHeight="1">
      <c r="A8902" s="68" t="s">
        <v>336</v>
      </c>
      <c r="B8902" s="68" t="s">
        <v>142</v>
      </c>
      <c r="C8902" s="68" t="s">
        <v>287</v>
      </c>
      <c r="D8902" s="68" t="s">
        <v>531</v>
      </c>
      <c r="E8902" s="68" t="s">
        <v>517</v>
      </c>
      <c r="F8902" s="68" t="s">
        <v>77</v>
      </c>
      <c r="G8902" s="68" t="s">
        <v>273</v>
      </c>
      <c r="H8902" s="68" t="s">
        <v>638</v>
      </c>
      <c r="I8902" s="65">
        <v>6222</v>
      </c>
      <c r="J8902" s="65">
        <v>420</v>
      </c>
      <c r="K8902" s="65" t="s">
        <v>274</v>
      </c>
    </row>
    <row r="8903" spans="1:11" ht="12.75" customHeight="1">
      <c r="A8903" s="68" t="s">
        <v>336</v>
      </c>
      <c r="B8903" s="68" t="s">
        <v>142</v>
      </c>
      <c r="C8903" s="68" t="s">
        <v>287</v>
      </c>
      <c r="D8903" s="68" t="s">
        <v>531</v>
      </c>
      <c r="E8903" s="68" t="s">
        <v>517</v>
      </c>
      <c r="F8903" s="68" t="s">
        <v>77</v>
      </c>
      <c r="G8903" s="68" t="s">
        <v>273</v>
      </c>
      <c r="H8903" s="68" t="s">
        <v>638</v>
      </c>
      <c r="I8903" s="65">
        <v>3</v>
      </c>
      <c r="J8903" s="65">
        <v>603</v>
      </c>
      <c r="K8903" s="65" t="s">
        <v>263</v>
      </c>
    </row>
    <row r="8904" spans="1:11" ht="12.75" customHeight="1">
      <c r="A8904" s="68" t="s">
        <v>336</v>
      </c>
      <c r="B8904" s="68" t="s">
        <v>142</v>
      </c>
      <c r="C8904" s="68" t="s">
        <v>287</v>
      </c>
      <c r="D8904" s="68" t="s">
        <v>531</v>
      </c>
      <c r="E8904" s="68" t="s">
        <v>517</v>
      </c>
      <c r="F8904" s="68" t="s">
        <v>77</v>
      </c>
      <c r="G8904" s="68" t="s">
        <v>273</v>
      </c>
      <c r="H8904" s="68" t="s">
        <v>638</v>
      </c>
      <c r="I8904" s="65">
        <v>347</v>
      </c>
      <c r="J8904" s="65">
        <v>417</v>
      </c>
      <c r="K8904" s="65" t="s">
        <v>499</v>
      </c>
    </row>
    <row r="8905" spans="1:11" ht="12.75" customHeight="1">
      <c r="A8905" s="68" t="s">
        <v>336</v>
      </c>
      <c r="B8905" s="68" t="s">
        <v>142</v>
      </c>
      <c r="C8905" s="68" t="s">
        <v>287</v>
      </c>
      <c r="D8905" s="68" t="s">
        <v>531</v>
      </c>
      <c r="E8905" s="68" t="s">
        <v>517</v>
      </c>
      <c r="F8905" s="68" t="s">
        <v>77</v>
      </c>
      <c r="G8905" s="68" t="s">
        <v>273</v>
      </c>
      <c r="H8905" s="68" t="s">
        <v>369</v>
      </c>
      <c r="I8905" s="65">
        <v>4</v>
      </c>
      <c r="J8905" s="65">
        <v>443</v>
      </c>
      <c r="K8905" s="65" t="s">
        <v>232</v>
      </c>
    </row>
    <row r="8906" spans="1:11" ht="12.75" customHeight="1">
      <c r="A8906" s="68" t="s">
        <v>336</v>
      </c>
      <c r="B8906" s="68" t="s">
        <v>142</v>
      </c>
      <c r="C8906" s="68" t="s">
        <v>287</v>
      </c>
      <c r="D8906" s="68" t="s">
        <v>531</v>
      </c>
      <c r="E8906" s="68" t="s">
        <v>517</v>
      </c>
      <c r="F8906" s="68" t="s">
        <v>77</v>
      </c>
      <c r="G8906" s="68" t="s">
        <v>273</v>
      </c>
      <c r="H8906" s="68" t="s">
        <v>638</v>
      </c>
      <c r="I8906" s="65">
        <v>113</v>
      </c>
      <c r="J8906" s="65">
        <v>443</v>
      </c>
      <c r="K8906" s="65" t="s">
        <v>232</v>
      </c>
    </row>
    <row r="8907" spans="1:11" ht="12.75" customHeight="1">
      <c r="A8907" s="68" t="s">
        <v>336</v>
      </c>
      <c r="B8907" s="68" t="s">
        <v>142</v>
      </c>
      <c r="C8907" s="68" t="s">
        <v>287</v>
      </c>
      <c r="D8907" s="68" t="s">
        <v>531</v>
      </c>
      <c r="E8907" s="68" t="s">
        <v>517</v>
      </c>
      <c r="F8907" s="68" t="s">
        <v>77</v>
      </c>
      <c r="G8907" s="68" t="s">
        <v>273</v>
      </c>
      <c r="H8907" s="68" t="s">
        <v>369</v>
      </c>
      <c r="I8907" s="65">
        <v>3</v>
      </c>
      <c r="J8907" s="65">
        <v>413</v>
      </c>
      <c r="K8907" s="65" t="s">
        <v>500</v>
      </c>
    </row>
    <row r="8908" spans="1:11" ht="12.75" customHeight="1">
      <c r="A8908" s="68" t="s">
        <v>336</v>
      </c>
      <c r="B8908" s="68" t="s">
        <v>142</v>
      </c>
      <c r="C8908" s="68" t="s">
        <v>287</v>
      </c>
      <c r="D8908" s="68" t="s">
        <v>531</v>
      </c>
      <c r="E8908" s="68" t="s">
        <v>517</v>
      </c>
      <c r="F8908" s="68" t="s">
        <v>77</v>
      </c>
      <c r="G8908" s="68" t="s">
        <v>273</v>
      </c>
      <c r="H8908" s="68" t="s">
        <v>638</v>
      </c>
      <c r="I8908" s="65">
        <v>302</v>
      </c>
      <c r="J8908" s="65">
        <v>413</v>
      </c>
      <c r="K8908" s="65" t="s">
        <v>500</v>
      </c>
    </row>
    <row r="8909" spans="1:11" ht="12.75" customHeight="1">
      <c r="A8909" s="68" t="s">
        <v>336</v>
      </c>
      <c r="B8909" s="68" t="s">
        <v>142</v>
      </c>
      <c r="C8909" s="68" t="s">
        <v>287</v>
      </c>
      <c r="D8909" s="68" t="s">
        <v>531</v>
      </c>
      <c r="E8909" s="68" t="s">
        <v>517</v>
      </c>
      <c r="F8909" s="68" t="s">
        <v>77</v>
      </c>
      <c r="G8909" s="68" t="s">
        <v>273</v>
      </c>
      <c r="H8909" s="68" t="s">
        <v>369</v>
      </c>
      <c r="I8909" s="65">
        <v>61</v>
      </c>
      <c r="J8909" s="65">
        <v>431</v>
      </c>
      <c r="K8909" s="65" t="s">
        <v>282</v>
      </c>
    </row>
    <row r="8910" spans="1:11" ht="12.75" customHeight="1">
      <c r="A8910" s="68" t="s">
        <v>336</v>
      </c>
      <c r="B8910" s="68" t="s">
        <v>142</v>
      </c>
      <c r="C8910" s="68" t="s">
        <v>287</v>
      </c>
      <c r="D8910" s="68" t="s">
        <v>531</v>
      </c>
      <c r="E8910" s="68" t="s">
        <v>517</v>
      </c>
      <c r="F8910" s="68" t="s">
        <v>77</v>
      </c>
      <c r="G8910" s="68" t="s">
        <v>273</v>
      </c>
      <c r="H8910" s="68" t="s">
        <v>638</v>
      </c>
      <c r="I8910" s="65">
        <v>118</v>
      </c>
      <c r="J8910" s="65">
        <v>431</v>
      </c>
      <c r="K8910" s="65" t="s">
        <v>282</v>
      </c>
    </row>
    <row r="8911" spans="1:11" ht="12.75" customHeight="1">
      <c r="A8911" s="68" t="s">
        <v>336</v>
      </c>
      <c r="B8911" s="68" t="s">
        <v>142</v>
      </c>
      <c r="C8911" s="68" t="s">
        <v>287</v>
      </c>
      <c r="D8911" s="68" t="s">
        <v>531</v>
      </c>
      <c r="E8911" s="68" t="s">
        <v>517</v>
      </c>
      <c r="F8911" s="68" t="s">
        <v>77</v>
      </c>
      <c r="G8911" s="68" t="s">
        <v>273</v>
      </c>
      <c r="H8911" s="68" t="s">
        <v>638</v>
      </c>
      <c r="I8911" s="65">
        <v>40</v>
      </c>
      <c r="J8911" s="65">
        <v>440</v>
      </c>
      <c r="K8911" s="65" t="s">
        <v>501</v>
      </c>
    </row>
    <row r="8912" spans="1:11" ht="12.75" customHeight="1">
      <c r="A8912" s="68" t="s">
        <v>336</v>
      </c>
      <c r="B8912" s="68" t="s">
        <v>142</v>
      </c>
      <c r="C8912" s="68" t="s">
        <v>287</v>
      </c>
      <c r="D8912" s="68" t="s">
        <v>531</v>
      </c>
      <c r="E8912" s="68" t="s">
        <v>517</v>
      </c>
      <c r="F8912" s="68" t="s">
        <v>77</v>
      </c>
      <c r="G8912" s="68" t="s">
        <v>273</v>
      </c>
      <c r="H8912" s="68" t="s">
        <v>638</v>
      </c>
      <c r="I8912" s="65">
        <v>21</v>
      </c>
      <c r="J8912" s="65">
        <v>467</v>
      </c>
      <c r="K8912" s="65" t="s">
        <v>275</v>
      </c>
    </row>
    <row r="8913" spans="1:11" ht="12.75" customHeight="1">
      <c r="A8913" s="68" t="s">
        <v>336</v>
      </c>
      <c r="B8913" s="68" t="s">
        <v>142</v>
      </c>
      <c r="C8913" s="68" t="s">
        <v>287</v>
      </c>
      <c r="D8913" s="68" t="s">
        <v>531</v>
      </c>
      <c r="E8913" s="68" t="s">
        <v>517</v>
      </c>
      <c r="F8913" s="68" t="s">
        <v>204</v>
      </c>
      <c r="G8913" s="68" t="s">
        <v>384</v>
      </c>
      <c r="H8913" s="68" t="s">
        <v>638</v>
      </c>
      <c r="I8913" s="65">
        <v>4125</v>
      </c>
      <c r="J8913" s="65">
        <v>707</v>
      </c>
      <c r="K8913" s="65" t="s">
        <v>386</v>
      </c>
    </row>
    <row r="8914" spans="1:11" ht="12.75" customHeight="1">
      <c r="A8914" s="68" t="s">
        <v>336</v>
      </c>
      <c r="B8914" s="68" t="s">
        <v>142</v>
      </c>
      <c r="C8914" s="68" t="s">
        <v>287</v>
      </c>
      <c r="D8914" s="68" t="s">
        <v>531</v>
      </c>
      <c r="E8914" s="68" t="s">
        <v>517</v>
      </c>
      <c r="F8914" s="68" t="s">
        <v>80</v>
      </c>
      <c r="G8914" s="68" t="s">
        <v>395</v>
      </c>
      <c r="H8914" s="68" t="s">
        <v>638</v>
      </c>
      <c r="I8914" s="65">
        <v>387</v>
      </c>
      <c r="J8914" s="65">
        <v>607</v>
      </c>
      <c r="K8914" s="65" t="s">
        <v>401</v>
      </c>
    </row>
    <row r="8915" spans="1:11" ht="12.75" customHeight="1">
      <c r="A8915" s="68" t="s">
        <v>336</v>
      </c>
      <c r="B8915" s="68" t="s">
        <v>142</v>
      </c>
      <c r="C8915" s="68" t="s">
        <v>287</v>
      </c>
      <c r="D8915" s="68" t="s">
        <v>531</v>
      </c>
      <c r="E8915" s="68" t="s">
        <v>517</v>
      </c>
      <c r="F8915" s="68" t="s">
        <v>82</v>
      </c>
      <c r="G8915" s="68" t="s">
        <v>403</v>
      </c>
      <c r="H8915" s="68" t="s">
        <v>369</v>
      </c>
      <c r="I8915" s="65">
        <v>695</v>
      </c>
      <c r="J8915" s="65">
        <v>930</v>
      </c>
      <c r="K8915" s="65" t="s">
        <v>249</v>
      </c>
    </row>
    <row r="8916" spans="1:11" ht="12.75" customHeight="1">
      <c r="A8916" s="68" t="s">
        <v>336</v>
      </c>
      <c r="B8916" s="68" t="s">
        <v>142</v>
      </c>
      <c r="C8916" s="68" t="s">
        <v>287</v>
      </c>
      <c r="D8916" s="68" t="s">
        <v>531</v>
      </c>
      <c r="E8916" s="68" t="s">
        <v>517</v>
      </c>
      <c r="F8916" s="68" t="s">
        <v>82</v>
      </c>
      <c r="G8916" s="68" t="s">
        <v>403</v>
      </c>
      <c r="H8916" s="68" t="s">
        <v>638</v>
      </c>
      <c r="I8916" s="65">
        <v>4051</v>
      </c>
      <c r="J8916" s="65">
        <v>930</v>
      </c>
      <c r="K8916" s="65" t="s">
        <v>249</v>
      </c>
    </row>
    <row r="8917" spans="1:11" ht="12.75" customHeight="1">
      <c r="A8917" s="68" t="s">
        <v>542</v>
      </c>
      <c r="B8917" s="68" t="s">
        <v>277</v>
      </c>
      <c r="C8917" s="68" t="s">
        <v>287</v>
      </c>
      <c r="D8917" s="68" t="s">
        <v>531</v>
      </c>
      <c r="E8917" s="68" t="s">
        <v>517</v>
      </c>
      <c r="F8917" s="68" t="s">
        <v>204</v>
      </c>
      <c r="G8917" s="68" t="s">
        <v>384</v>
      </c>
      <c r="H8917" s="68" t="s">
        <v>638</v>
      </c>
      <c r="I8917" s="65">
        <v>4010</v>
      </c>
      <c r="J8917" s="65">
        <v>707</v>
      </c>
      <c r="K8917" s="65" t="s">
        <v>386</v>
      </c>
    </row>
    <row r="8918" spans="1:11" ht="12.75" customHeight="1">
      <c r="A8918" s="68" t="s">
        <v>475</v>
      </c>
      <c r="B8918" s="68" t="s">
        <v>119</v>
      </c>
      <c r="C8918" s="68" t="s">
        <v>287</v>
      </c>
      <c r="D8918" s="68" t="s">
        <v>531</v>
      </c>
      <c r="E8918" s="68" t="s">
        <v>360</v>
      </c>
      <c r="F8918" s="68" t="s">
        <v>76</v>
      </c>
      <c r="G8918" s="68" t="s">
        <v>492</v>
      </c>
      <c r="H8918" s="68" t="s">
        <v>491</v>
      </c>
      <c r="I8918" s="65">
        <v>4</v>
      </c>
      <c r="J8918" s="65">
        <v>301</v>
      </c>
      <c r="K8918" s="65" t="s">
        <v>372</v>
      </c>
    </row>
    <row r="8919" spans="1:11" ht="12.75" customHeight="1">
      <c r="A8919" s="68" t="s">
        <v>475</v>
      </c>
      <c r="B8919" s="68" t="s">
        <v>119</v>
      </c>
      <c r="C8919" s="68" t="s">
        <v>287</v>
      </c>
      <c r="D8919" s="68" t="s">
        <v>531</v>
      </c>
      <c r="E8919" s="68" t="s">
        <v>360</v>
      </c>
      <c r="F8919" s="68" t="s">
        <v>76</v>
      </c>
      <c r="G8919" s="68" t="s">
        <v>492</v>
      </c>
      <c r="H8919" s="68" t="s">
        <v>369</v>
      </c>
      <c r="I8919" s="65">
        <v>209</v>
      </c>
      <c r="J8919" s="65">
        <v>301</v>
      </c>
      <c r="K8919" s="65" t="s">
        <v>372</v>
      </c>
    </row>
    <row r="8920" spans="1:11" ht="12.75" customHeight="1">
      <c r="A8920" s="68" t="s">
        <v>475</v>
      </c>
      <c r="B8920" s="68" t="s">
        <v>119</v>
      </c>
      <c r="C8920" s="68" t="s">
        <v>287</v>
      </c>
      <c r="D8920" s="68" t="s">
        <v>531</v>
      </c>
      <c r="E8920" s="68" t="s">
        <v>360</v>
      </c>
      <c r="F8920" s="68" t="s">
        <v>76</v>
      </c>
      <c r="G8920" s="68" t="s">
        <v>492</v>
      </c>
      <c r="H8920" s="68" t="s">
        <v>638</v>
      </c>
      <c r="I8920" s="65">
        <v>111</v>
      </c>
      <c r="J8920" s="65">
        <v>301</v>
      </c>
      <c r="K8920" s="65" t="s">
        <v>372</v>
      </c>
    </row>
    <row r="8921" spans="1:11" ht="12.75" customHeight="1">
      <c r="A8921" s="68" t="s">
        <v>475</v>
      </c>
      <c r="B8921" s="68" t="s">
        <v>119</v>
      </c>
      <c r="C8921" s="68" t="s">
        <v>287</v>
      </c>
      <c r="D8921" s="68" t="s">
        <v>531</v>
      </c>
      <c r="E8921" s="68" t="s">
        <v>360</v>
      </c>
      <c r="F8921" s="68" t="s">
        <v>76</v>
      </c>
      <c r="G8921" s="68" t="s">
        <v>492</v>
      </c>
      <c r="H8921" s="68" t="s">
        <v>369</v>
      </c>
      <c r="I8921" s="65">
        <v>85</v>
      </c>
      <c r="J8921" s="65">
        <v>314</v>
      </c>
      <c r="K8921" s="65" t="s">
        <v>265</v>
      </c>
    </row>
    <row r="8922" spans="1:11" ht="12.75" customHeight="1">
      <c r="A8922" s="68" t="s">
        <v>475</v>
      </c>
      <c r="B8922" s="68" t="s">
        <v>119</v>
      </c>
      <c r="C8922" s="68" t="s">
        <v>287</v>
      </c>
      <c r="D8922" s="68" t="s">
        <v>531</v>
      </c>
      <c r="E8922" s="68" t="s">
        <v>360</v>
      </c>
      <c r="F8922" s="68" t="s">
        <v>76</v>
      </c>
      <c r="G8922" s="68" t="s">
        <v>492</v>
      </c>
      <c r="H8922" s="68" t="s">
        <v>638</v>
      </c>
      <c r="I8922" s="65">
        <v>90</v>
      </c>
      <c r="J8922" s="65">
        <v>314</v>
      </c>
      <c r="K8922" s="65" t="s">
        <v>265</v>
      </c>
    </row>
    <row r="8923" spans="1:11" ht="12.75" customHeight="1">
      <c r="A8923" s="68" t="s">
        <v>475</v>
      </c>
      <c r="B8923" s="68" t="s">
        <v>119</v>
      </c>
      <c r="C8923" s="68" t="s">
        <v>287</v>
      </c>
      <c r="D8923" s="68" t="s">
        <v>531</v>
      </c>
      <c r="E8923" s="68" t="s">
        <v>360</v>
      </c>
      <c r="F8923" s="68" t="s">
        <v>76</v>
      </c>
      <c r="G8923" s="68" t="s">
        <v>492</v>
      </c>
      <c r="H8923" s="68" t="s">
        <v>491</v>
      </c>
      <c r="I8923" s="65">
        <v>1</v>
      </c>
      <c r="J8923" s="65">
        <v>305</v>
      </c>
      <c r="K8923" s="65" t="s">
        <v>373</v>
      </c>
    </row>
    <row r="8924" spans="1:11" ht="12.75" customHeight="1">
      <c r="A8924" s="68" t="s">
        <v>475</v>
      </c>
      <c r="B8924" s="68" t="s">
        <v>119</v>
      </c>
      <c r="C8924" s="68" t="s">
        <v>287</v>
      </c>
      <c r="D8924" s="68" t="s">
        <v>531</v>
      </c>
      <c r="E8924" s="68" t="s">
        <v>360</v>
      </c>
      <c r="F8924" s="68" t="s">
        <v>76</v>
      </c>
      <c r="G8924" s="68" t="s">
        <v>492</v>
      </c>
      <c r="H8924" s="68" t="s">
        <v>369</v>
      </c>
      <c r="I8924" s="65">
        <v>21</v>
      </c>
      <c r="J8924" s="65">
        <v>305</v>
      </c>
      <c r="K8924" s="65" t="s">
        <v>373</v>
      </c>
    </row>
    <row r="8925" spans="1:11" ht="12.75" customHeight="1">
      <c r="A8925" s="68" t="s">
        <v>475</v>
      </c>
      <c r="B8925" s="68" t="s">
        <v>119</v>
      </c>
      <c r="C8925" s="68" t="s">
        <v>287</v>
      </c>
      <c r="D8925" s="68" t="s">
        <v>531</v>
      </c>
      <c r="E8925" s="68" t="s">
        <v>360</v>
      </c>
      <c r="F8925" s="68" t="s">
        <v>76</v>
      </c>
      <c r="G8925" s="68" t="s">
        <v>492</v>
      </c>
      <c r="H8925" s="68" t="s">
        <v>638</v>
      </c>
      <c r="I8925" s="65">
        <v>72</v>
      </c>
      <c r="J8925" s="65">
        <v>305</v>
      </c>
      <c r="K8925" s="65" t="s">
        <v>373</v>
      </c>
    </row>
    <row r="8926" spans="1:11" ht="12.75" customHeight="1">
      <c r="A8926" s="68" t="s">
        <v>475</v>
      </c>
      <c r="B8926" s="68" t="s">
        <v>119</v>
      </c>
      <c r="C8926" s="68" t="s">
        <v>287</v>
      </c>
      <c r="D8926" s="68" t="s">
        <v>531</v>
      </c>
      <c r="E8926" s="68" t="s">
        <v>360</v>
      </c>
      <c r="F8926" s="68" t="s">
        <v>76</v>
      </c>
      <c r="G8926" s="68" t="s">
        <v>492</v>
      </c>
      <c r="H8926" s="68" t="s">
        <v>369</v>
      </c>
      <c r="I8926" s="65">
        <v>192</v>
      </c>
      <c r="J8926" s="65">
        <v>307</v>
      </c>
      <c r="K8926" s="65" t="s">
        <v>293</v>
      </c>
    </row>
    <row r="8927" spans="1:11" ht="12.75" customHeight="1">
      <c r="A8927" s="68" t="s">
        <v>475</v>
      </c>
      <c r="B8927" s="68" t="s">
        <v>119</v>
      </c>
      <c r="C8927" s="68" t="s">
        <v>287</v>
      </c>
      <c r="D8927" s="68" t="s">
        <v>531</v>
      </c>
      <c r="E8927" s="68" t="s">
        <v>360</v>
      </c>
      <c r="F8927" s="68" t="s">
        <v>76</v>
      </c>
      <c r="G8927" s="68" t="s">
        <v>492</v>
      </c>
      <c r="H8927" s="68" t="s">
        <v>638</v>
      </c>
      <c r="I8927" s="65">
        <v>101</v>
      </c>
      <c r="J8927" s="65">
        <v>307</v>
      </c>
      <c r="K8927" s="65" t="s">
        <v>293</v>
      </c>
    </row>
    <row r="8928" spans="1:11" ht="12.75" customHeight="1">
      <c r="A8928" s="68" t="s">
        <v>475</v>
      </c>
      <c r="B8928" s="68" t="s">
        <v>119</v>
      </c>
      <c r="C8928" s="68" t="s">
        <v>287</v>
      </c>
      <c r="D8928" s="68" t="s">
        <v>531</v>
      </c>
      <c r="E8928" s="68" t="s">
        <v>360</v>
      </c>
      <c r="F8928" s="68" t="s">
        <v>76</v>
      </c>
      <c r="G8928" s="68" t="s">
        <v>492</v>
      </c>
      <c r="H8928" s="68" t="s">
        <v>375</v>
      </c>
      <c r="I8928" s="65">
        <v>40</v>
      </c>
      <c r="J8928" s="65">
        <v>309</v>
      </c>
      <c r="K8928" s="65" t="s">
        <v>519</v>
      </c>
    </row>
    <row r="8929" spans="1:11" ht="12.75" customHeight="1">
      <c r="A8929" s="68" t="s">
        <v>475</v>
      </c>
      <c r="B8929" s="68" t="s">
        <v>119</v>
      </c>
      <c r="C8929" s="68" t="s">
        <v>287</v>
      </c>
      <c r="D8929" s="68" t="s">
        <v>531</v>
      </c>
      <c r="E8929" s="68" t="s">
        <v>360</v>
      </c>
      <c r="F8929" s="68" t="s">
        <v>76</v>
      </c>
      <c r="G8929" s="68" t="s">
        <v>492</v>
      </c>
      <c r="H8929" s="68" t="s">
        <v>368</v>
      </c>
      <c r="I8929" s="65">
        <v>27</v>
      </c>
      <c r="J8929" s="65">
        <v>309</v>
      </c>
      <c r="K8929" s="65" t="s">
        <v>519</v>
      </c>
    </row>
    <row r="8930" spans="1:11" ht="12.75" customHeight="1">
      <c r="A8930" s="68" t="s">
        <v>475</v>
      </c>
      <c r="B8930" s="68" t="s">
        <v>119</v>
      </c>
      <c r="C8930" s="68" t="s">
        <v>287</v>
      </c>
      <c r="D8930" s="68" t="s">
        <v>531</v>
      </c>
      <c r="E8930" s="68" t="s">
        <v>360</v>
      </c>
      <c r="F8930" s="68" t="s">
        <v>76</v>
      </c>
      <c r="G8930" s="68" t="s">
        <v>492</v>
      </c>
      <c r="H8930" s="68" t="s">
        <v>491</v>
      </c>
      <c r="I8930" s="65">
        <v>42</v>
      </c>
      <c r="J8930" s="65">
        <v>309</v>
      </c>
      <c r="K8930" s="65" t="s">
        <v>519</v>
      </c>
    </row>
    <row r="8931" spans="1:11" ht="12.75" customHeight="1">
      <c r="A8931" s="68" t="s">
        <v>475</v>
      </c>
      <c r="B8931" s="68" t="s">
        <v>119</v>
      </c>
      <c r="C8931" s="68" t="s">
        <v>287</v>
      </c>
      <c r="D8931" s="68" t="s">
        <v>531</v>
      </c>
      <c r="E8931" s="68" t="s">
        <v>360</v>
      </c>
      <c r="F8931" s="68" t="s">
        <v>76</v>
      </c>
      <c r="G8931" s="68" t="s">
        <v>492</v>
      </c>
      <c r="H8931" s="68" t="s">
        <v>369</v>
      </c>
      <c r="I8931" s="65">
        <v>36</v>
      </c>
      <c r="J8931" s="65">
        <v>309</v>
      </c>
      <c r="K8931" s="65" t="s">
        <v>519</v>
      </c>
    </row>
    <row r="8932" spans="1:11" ht="12.75" customHeight="1">
      <c r="A8932" s="68" t="s">
        <v>475</v>
      </c>
      <c r="B8932" s="68" t="s">
        <v>119</v>
      </c>
      <c r="C8932" s="68" t="s">
        <v>287</v>
      </c>
      <c r="D8932" s="68" t="s">
        <v>531</v>
      </c>
      <c r="E8932" s="68" t="s">
        <v>360</v>
      </c>
      <c r="F8932" s="68" t="s">
        <v>76</v>
      </c>
      <c r="G8932" s="68" t="s">
        <v>492</v>
      </c>
      <c r="H8932" s="68" t="s">
        <v>638</v>
      </c>
      <c r="I8932" s="65">
        <v>52</v>
      </c>
      <c r="J8932" s="65">
        <v>309</v>
      </c>
      <c r="K8932" s="65" t="s">
        <v>519</v>
      </c>
    </row>
    <row r="8933" spans="1:11" ht="12.75" customHeight="1">
      <c r="A8933" s="68" t="s">
        <v>475</v>
      </c>
      <c r="B8933" s="68" t="s">
        <v>119</v>
      </c>
      <c r="C8933" s="68" t="s">
        <v>287</v>
      </c>
      <c r="D8933" s="68" t="s">
        <v>531</v>
      </c>
      <c r="E8933" s="68" t="s">
        <v>360</v>
      </c>
      <c r="F8933" s="68" t="s">
        <v>76</v>
      </c>
      <c r="G8933" s="68" t="s">
        <v>492</v>
      </c>
      <c r="H8933" s="68" t="s">
        <v>369</v>
      </c>
      <c r="I8933" s="65">
        <v>33</v>
      </c>
      <c r="J8933" s="65">
        <v>313</v>
      </c>
      <c r="K8933" s="65" t="s">
        <v>294</v>
      </c>
    </row>
    <row r="8934" spans="1:11" ht="12.75" customHeight="1">
      <c r="A8934" s="68" t="s">
        <v>475</v>
      </c>
      <c r="B8934" s="68" t="s">
        <v>119</v>
      </c>
      <c r="C8934" s="68" t="s">
        <v>287</v>
      </c>
      <c r="D8934" s="68" t="s">
        <v>531</v>
      </c>
      <c r="E8934" s="68" t="s">
        <v>360</v>
      </c>
      <c r="F8934" s="68" t="s">
        <v>76</v>
      </c>
      <c r="G8934" s="68" t="s">
        <v>492</v>
      </c>
      <c r="H8934" s="68" t="s">
        <v>638</v>
      </c>
      <c r="I8934" s="65">
        <v>16</v>
      </c>
      <c r="J8934" s="65">
        <v>313</v>
      </c>
      <c r="K8934" s="65" t="s">
        <v>294</v>
      </c>
    </row>
    <row r="8935" spans="1:11" ht="12.75" customHeight="1">
      <c r="A8935" s="68" t="s">
        <v>475</v>
      </c>
      <c r="B8935" s="68" t="s">
        <v>119</v>
      </c>
      <c r="C8935" s="68" t="s">
        <v>287</v>
      </c>
      <c r="D8935" s="68" t="s">
        <v>531</v>
      </c>
      <c r="E8935" s="68" t="s">
        <v>360</v>
      </c>
      <c r="F8935" s="68" t="s">
        <v>76</v>
      </c>
      <c r="G8935" s="68" t="s">
        <v>492</v>
      </c>
      <c r="H8935" s="68" t="s">
        <v>369</v>
      </c>
      <c r="I8935" s="65">
        <v>22</v>
      </c>
      <c r="J8935" s="65">
        <v>315</v>
      </c>
      <c r="K8935" s="65" t="s">
        <v>295</v>
      </c>
    </row>
    <row r="8936" spans="1:11" ht="12.75" customHeight="1">
      <c r="A8936" s="68" t="s">
        <v>475</v>
      </c>
      <c r="B8936" s="68" t="s">
        <v>119</v>
      </c>
      <c r="C8936" s="68" t="s">
        <v>287</v>
      </c>
      <c r="D8936" s="68" t="s">
        <v>531</v>
      </c>
      <c r="E8936" s="68" t="s">
        <v>360</v>
      </c>
      <c r="F8936" s="68" t="s">
        <v>76</v>
      </c>
      <c r="G8936" s="68" t="s">
        <v>492</v>
      </c>
      <c r="H8936" s="68" t="s">
        <v>638</v>
      </c>
      <c r="I8936" s="65">
        <v>8</v>
      </c>
      <c r="J8936" s="65">
        <v>315</v>
      </c>
      <c r="K8936" s="65" t="s">
        <v>295</v>
      </c>
    </row>
    <row r="8937" spans="1:11" ht="12.75" customHeight="1">
      <c r="A8937" s="68" t="s">
        <v>475</v>
      </c>
      <c r="B8937" s="68" t="s">
        <v>119</v>
      </c>
      <c r="C8937" s="68" t="s">
        <v>287</v>
      </c>
      <c r="D8937" s="68" t="s">
        <v>531</v>
      </c>
      <c r="E8937" s="68" t="s">
        <v>360</v>
      </c>
      <c r="F8937" s="68" t="s">
        <v>76</v>
      </c>
      <c r="G8937" s="68" t="s">
        <v>492</v>
      </c>
      <c r="H8937" s="68" t="s">
        <v>491</v>
      </c>
      <c r="I8937" s="65">
        <v>6</v>
      </c>
      <c r="J8937" s="65">
        <v>202</v>
      </c>
      <c r="K8937" s="65" t="s">
        <v>427</v>
      </c>
    </row>
    <row r="8938" spans="1:11" ht="12.75" customHeight="1">
      <c r="A8938" s="68" t="s">
        <v>475</v>
      </c>
      <c r="B8938" s="68" t="s">
        <v>119</v>
      </c>
      <c r="C8938" s="68" t="s">
        <v>287</v>
      </c>
      <c r="D8938" s="68" t="s">
        <v>531</v>
      </c>
      <c r="E8938" s="68" t="s">
        <v>360</v>
      </c>
      <c r="F8938" s="68" t="s">
        <v>76</v>
      </c>
      <c r="G8938" s="68" t="s">
        <v>492</v>
      </c>
      <c r="H8938" s="68" t="s">
        <v>369</v>
      </c>
      <c r="I8938" s="65">
        <v>193</v>
      </c>
      <c r="J8938" s="65">
        <v>202</v>
      </c>
      <c r="K8938" s="65" t="s">
        <v>427</v>
      </c>
    </row>
    <row r="8939" spans="1:11" ht="12.75" customHeight="1">
      <c r="A8939" s="68" t="s">
        <v>475</v>
      </c>
      <c r="B8939" s="68" t="s">
        <v>119</v>
      </c>
      <c r="C8939" s="68" t="s">
        <v>287</v>
      </c>
      <c r="D8939" s="68" t="s">
        <v>531</v>
      </c>
      <c r="E8939" s="68" t="s">
        <v>360</v>
      </c>
      <c r="F8939" s="68" t="s">
        <v>76</v>
      </c>
      <c r="G8939" s="68" t="s">
        <v>492</v>
      </c>
      <c r="H8939" s="68" t="s">
        <v>638</v>
      </c>
      <c r="I8939" s="65">
        <v>67</v>
      </c>
      <c r="J8939" s="65">
        <v>202</v>
      </c>
      <c r="K8939" s="65" t="s">
        <v>427</v>
      </c>
    </row>
    <row r="8940" spans="1:11" ht="12.75" customHeight="1">
      <c r="A8940" s="68" t="s">
        <v>475</v>
      </c>
      <c r="B8940" s="68" t="s">
        <v>119</v>
      </c>
      <c r="C8940" s="68" t="s">
        <v>287</v>
      </c>
      <c r="D8940" s="68" t="s">
        <v>531</v>
      </c>
      <c r="E8940" s="68" t="s">
        <v>360</v>
      </c>
      <c r="F8940" s="68" t="s">
        <v>76</v>
      </c>
      <c r="G8940" s="68" t="s">
        <v>492</v>
      </c>
      <c r="H8940" s="68" t="s">
        <v>491</v>
      </c>
      <c r="I8940" s="65">
        <v>14</v>
      </c>
      <c r="J8940" s="65">
        <v>211</v>
      </c>
      <c r="K8940" s="65" t="s">
        <v>266</v>
      </c>
    </row>
    <row r="8941" spans="1:11" ht="12.75" customHeight="1">
      <c r="A8941" s="68" t="s">
        <v>475</v>
      </c>
      <c r="B8941" s="68" t="s">
        <v>119</v>
      </c>
      <c r="C8941" s="68" t="s">
        <v>287</v>
      </c>
      <c r="D8941" s="68" t="s">
        <v>531</v>
      </c>
      <c r="E8941" s="68" t="s">
        <v>360</v>
      </c>
      <c r="F8941" s="68" t="s">
        <v>76</v>
      </c>
      <c r="G8941" s="68" t="s">
        <v>492</v>
      </c>
      <c r="H8941" s="68" t="s">
        <v>369</v>
      </c>
      <c r="I8941" s="65">
        <v>4</v>
      </c>
      <c r="J8941" s="65">
        <v>211</v>
      </c>
      <c r="K8941" s="65" t="s">
        <v>266</v>
      </c>
    </row>
    <row r="8942" spans="1:11" ht="12.75" customHeight="1">
      <c r="A8942" s="68" t="s">
        <v>475</v>
      </c>
      <c r="B8942" s="68" t="s">
        <v>119</v>
      </c>
      <c r="C8942" s="68" t="s">
        <v>287</v>
      </c>
      <c r="D8942" s="68" t="s">
        <v>531</v>
      </c>
      <c r="E8942" s="68" t="s">
        <v>360</v>
      </c>
      <c r="F8942" s="68" t="s">
        <v>76</v>
      </c>
      <c r="G8942" s="68" t="s">
        <v>492</v>
      </c>
      <c r="H8942" s="68" t="s">
        <v>638</v>
      </c>
      <c r="I8942" s="65">
        <v>11</v>
      </c>
      <c r="J8942" s="65">
        <v>211</v>
      </c>
      <c r="K8942" s="65" t="s">
        <v>266</v>
      </c>
    </row>
    <row r="8943" spans="1:11" ht="12.75" customHeight="1">
      <c r="A8943" s="68" t="s">
        <v>475</v>
      </c>
      <c r="B8943" s="68" t="s">
        <v>119</v>
      </c>
      <c r="C8943" s="68" t="s">
        <v>287</v>
      </c>
      <c r="D8943" s="68" t="s">
        <v>531</v>
      </c>
      <c r="E8943" s="68" t="s">
        <v>360</v>
      </c>
      <c r="F8943" s="68" t="s">
        <v>76</v>
      </c>
      <c r="G8943" s="68" t="s">
        <v>492</v>
      </c>
      <c r="H8943" s="68" t="s">
        <v>491</v>
      </c>
      <c r="I8943" s="65">
        <v>25</v>
      </c>
      <c r="J8943" s="65">
        <v>204</v>
      </c>
      <c r="K8943" s="65" t="s">
        <v>286</v>
      </c>
    </row>
    <row r="8944" spans="1:11" ht="12.75" customHeight="1">
      <c r="A8944" s="68" t="s">
        <v>475</v>
      </c>
      <c r="B8944" s="68" t="s">
        <v>119</v>
      </c>
      <c r="C8944" s="68" t="s">
        <v>287</v>
      </c>
      <c r="D8944" s="68" t="s">
        <v>531</v>
      </c>
      <c r="E8944" s="68" t="s">
        <v>360</v>
      </c>
      <c r="F8944" s="68" t="s">
        <v>76</v>
      </c>
      <c r="G8944" s="68" t="s">
        <v>492</v>
      </c>
      <c r="H8944" s="68" t="s">
        <v>369</v>
      </c>
      <c r="I8944" s="65">
        <v>18</v>
      </c>
      <c r="J8944" s="65">
        <v>204</v>
      </c>
      <c r="K8944" s="65" t="s">
        <v>286</v>
      </c>
    </row>
    <row r="8945" spans="1:11" ht="12.75" customHeight="1">
      <c r="A8945" s="68" t="s">
        <v>475</v>
      </c>
      <c r="B8945" s="68" t="s">
        <v>119</v>
      </c>
      <c r="C8945" s="68" t="s">
        <v>287</v>
      </c>
      <c r="D8945" s="68" t="s">
        <v>531</v>
      </c>
      <c r="E8945" s="68" t="s">
        <v>360</v>
      </c>
      <c r="F8945" s="68" t="s">
        <v>76</v>
      </c>
      <c r="G8945" s="68" t="s">
        <v>492</v>
      </c>
      <c r="H8945" s="68" t="s">
        <v>638</v>
      </c>
      <c r="I8945" s="65">
        <v>24</v>
      </c>
      <c r="J8945" s="65">
        <v>204</v>
      </c>
      <c r="K8945" s="65" t="s">
        <v>286</v>
      </c>
    </row>
    <row r="8946" spans="1:11" ht="12.75" customHeight="1">
      <c r="A8946" s="68" t="s">
        <v>475</v>
      </c>
      <c r="B8946" s="68" t="s">
        <v>119</v>
      </c>
      <c r="C8946" s="68" t="s">
        <v>287</v>
      </c>
      <c r="D8946" s="68" t="s">
        <v>531</v>
      </c>
      <c r="E8946" s="68" t="s">
        <v>360</v>
      </c>
      <c r="F8946" s="68" t="s">
        <v>76</v>
      </c>
      <c r="G8946" s="68" t="s">
        <v>492</v>
      </c>
      <c r="H8946" s="68" t="s">
        <v>491</v>
      </c>
      <c r="I8946" s="65">
        <v>2</v>
      </c>
      <c r="J8946" s="65">
        <v>206</v>
      </c>
      <c r="K8946" s="65" t="s">
        <v>261</v>
      </c>
    </row>
    <row r="8947" spans="1:11" ht="12.75" customHeight="1">
      <c r="A8947" s="68" t="s">
        <v>475</v>
      </c>
      <c r="B8947" s="68" t="s">
        <v>119</v>
      </c>
      <c r="C8947" s="68" t="s">
        <v>287</v>
      </c>
      <c r="D8947" s="68" t="s">
        <v>531</v>
      </c>
      <c r="E8947" s="68" t="s">
        <v>360</v>
      </c>
      <c r="F8947" s="68" t="s">
        <v>76</v>
      </c>
      <c r="G8947" s="68" t="s">
        <v>492</v>
      </c>
      <c r="H8947" s="68" t="s">
        <v>369</v>
      </c>
      <c r="I8947" s="65">
        <v>3</v>
      </c>
      <c r="J8947" s="65">
        <v>206</v>
      </c>
      <c r="K8947" s="65" t="s">
        <v>261</v>
      </c>
    </row>
    <row r="8948" spans="1:11" ht="12.75" customHeight="1">
      <c r="A8948" s="68" t="s">
        <v>475</v>
      </c>
      <c r="B8948" s="68" t="s">
        <v>119</v>
      </c>
      <c r="C8948" s="68" t="s">
        <v>287</v>
      </c>
      <c r="D8948" s="68" t="s">
        <v>531</v>
      </c>
      <c r="E8948" s="68" t="s">
        <v>360</v>
      </c>
      <c r="F8948" s="68" t="s">
        <v>76</v>
      </c>
      <c r="G8948" s="68" t="s">
        <v>492</v>
      </c>
      <c r="H8948" s="68" t="s">
        <v>369</v>
      </c>
      <c r="I8948" s="65">
        <v>1</v>
      </c>
      <c r="J8948" s="65">
        <v>214</v>
      </c>
      <c r="K8948" s="65" t="s">
        <v>534</v>
      </c>
    </row>
    <row r="8949" spans="1:11" ht="12.75" customHeight="1">
      <c r="A8949" s="68" t="s">
        <v>475</v>
      </c>
      <c r="B8949" s="68" t="s">
        <v>119</v>
      </c>
      <c r="C8949" s="68" t="s">
        <v>287</v>
      </c>
      <c r="D8949" s="68" t="s">
        <v>531</v>
      </c>
      <c r="E8949" s="68" t="s">
        <v>360</v>
      </c>
      <c r="F8949" s="68" t="s">
        <v>76</v>
      </c>
      <c r="G8949" s="68" t="s">
        <v>492</v>
      </c>
      <c r="H8949" s="68" t="s">
        <v>369</v>
      </c>
      <c r="I8949" s="65">
        <v>3</v>
      </c>
      <c r="J8949" s="65">
        <v>310</v>
      </c>
      <c r="K8949" s="65" t="s">
        <v>493</v>
      </c>
    </row>
    <row r="8950" spans="1:11" ht="12.75" customHeight="1">
      <c r="A8950" s="68" t="s">
        <v>475</v>
      </c>
      <c r="B8950" s="68" t="s">
        <v>119</v>
      </c>
      <c r="C8950" s="68" t="s">
        <v>287</v>
      </c>
      <c r="D8950" s="68" t="s">
        <v>531</v>
      </c>
      <c r="E8950" s="68" t="s">
        <v>360</v>
      </c>
      <c r="F8950" s="68" t="s">
        <v>76</v>
      </c>
      <c r="G8950" s="68" t="s">
        <v>492</v>
      </c>
      <c r="H8950" s="68" t="s">
        <v>375</v>
      </c>
      <c r="I8950" s="65">
        <v>121</v>
      </c>
      <c r="J8950" s="65">
        <v>227</v>
      </c>
      <c r="K8950" s="65" t="s">
        <v>302</v>
      </c>
    </row>
    <row r="8951" spans="1:11" ht="12.75" customHeight="1">
      <c r="A8951" s="68" t="s">
        <v>475</v>
      </c>
      <c r="B8951" s="68" t="s">
        <v>119</v>
      </c>
      <c r="C8951" s="68" t="s">
        <v>287</v>
      </c>
      <c r="D8951" s="68" t="s">
        <v>531</v>
      </c>
      <c r="E8951" s="68" t="s">
        <v>360</v>
      </c>
      <c r="F8951" s="68" t="s">
        <v>76</v>
      </c>
      <c r="G8951" s="68" t="s">
        <v>492</v>
      </c>
      <c r="H8951" s="68" t="s">
        <v>368</v>
      </c>
      <c r="I8951" s="65">
        <v>129</v>
      </c>
      <c r="J8951" s="65">
        <v>227</v>
      </c>
      <c r="K8951" s="65" t="s">
        <v>302</v>
      </c>
    </row>
    <row r="8952" spans="1:11" ht="12.75" customHeight="1">
      <c r="A8952" s="68" t="s">
        <v>475</v>
      </c>
      <c r="B8952" s="68" t="s">
        <v>119</v>
      </c>
      <c r="C8952" s="68" t="s">
        <v>287</v>
      </c>
      <c r="D8952" s="68" t="s">
        <v>531</v>
      </c>
      <c r="E8952" s="68" t="s">
        <v>360</v>
      </c>
      <c r="F8952" s="68" t="s">
        <v>76</v>
      </c>
      <c r="G8952" s="68" t="s">
        <v>492</v>
      </c>
      <c r="H8952" s="68" t="s">
        <v>491</v>
      </c>
      <c r="I8952" s="65">
        <v>105</v>
      </c>
      <c r="J8952" s="65">
        <v>227</v>
      </c>
      <c r="K8952" s="65" t="s">
        <v>302</v>
      </c>
    </row>
    <row r="8953" spans="1:11" ht="12.75" customHeight="1">
      <c r="A8953" s="68" t="s">
        <v>475</v>
      </c>
      <c r="B8953" s="68" t="s">
        <v>119</v>
      </c>
      <c r="C8953" s="68" t="s">
        <v>287</v>
      </c>
      <c r="D8953" s="68" t="s">
        <v>531</v>
      </c>
      <c r="E8953" s="68" t="s">
        <v>360</v>
      </c>
      <c r="F8953" s="68" t="s">
        <v>76</v>
      </c>
      <c r="G8953" s="68" t="s">
        <v>492</v>
      </c>
      <c r="H8953" s="68" t="s">
        <v>369</v>
      </c>
      <c r="I8953" s="65">
        <v>111</v>
      </c>
      <c r="J8953" s="65">
        <v>227</v>
      </c>
      <c r="K8953" s="65" t="s">
        <v>302</v>
      </c>
    </row>
    <row r="8954" spans="1:11" ht="12.75" customHeight="1">
      <c r="A8954" s="68" t="s">
        <v>475</v>
      </c>
      <c r="B8954" s="68" t="s">
        <v>119</v>
      </c>
      <c r="C8954" s="68" t="s">
        <v>287</v>
      </c>
      <c r="D8954" s="68" t="s">
        <v>531</v>
      </c>
      <c r="E8954" s="68" t="s">
        <v>360</v>
      </c>
      <c r="F8954" s="68" t="s">
        <v>76</v>
      </c>
      <c r="G8954" s="68" t="s">
        <v>492</v>
      </c>
      <c r="H8954" s="68" t="s">
        <v>638</v>
      </c>
      <c r="I8954" s="65">
        <v>108</v>
      </c>
      <c r="J8954" s="65">
        <v>227</v>
      </c>
      <c r="K8954" s="65" t="s">
        <v>302</v>
      </c>
    </row>
    <row r="8955" spans="1:11" ht="12.75" customHeight="1">
      <c r="A8955" s="68" t="s">
        <v>475</v>
      </c>
      <c r="B8955" s="68" t="s">
        <v>119</v>
      </c>
      <c r="C8955" s="68" t="s">
        <v>287</v>
      </c>
      <c r="D8955" s="68" t="s">
        <v>531</v>
      </c>
      <c r="E8955" s="68" t="s">
        <v>360</v>
      </c>
      <c r="F8955" s="68" t="s">
        <v>76</v>
      </c>
      <c r="G8955" s="68" t="s">
        <v>492</v>
      </c>
      <c r="H8955" s="68" t="s">
        <v>375</v>
      </c>
      <c r="I8955" s="65">
        <v>115</v>
      </c>
      <c r="J8955" s="65">
        <v>228</v>
      </c>
      <c r="K8955" s="65" t="s">
        <v>303</v>
      </c>
    </row>
    <row r="8956" spans="1:11" ht="12.75" customHeight="1">
      <c r="A8956" s="68" t="s">
        <v>475</v>
      </c>
      <c r="B8956" s="68" t="s">
        <v>119</v>
      </c>
      <c r="C8956" s="68" t="s">
        <v>287</v>
      </c>
      <c r="D8956" s="68" t="s">
        <v>531</v>
      </c>
      <c r="E8956" s="68" t="s">
        <v>360</v>
      </c>
      <c r="F8956" s="68" t="s">
        <v>76</v>
      </c>
      <c r="G8956" s="68" t="s">
        <v>492</v>
      </c>
      <c r="H8956" s="68" t="s">
        <v>368</v>
      </c>
      <c r="I8956" s="65">
        <v>116</v>
      </c>
      <c r="J8956" s="65">
        <v>228</v>
      </c>
      <c r="K8956" s="65" t="s">
        <v>303</v>
      </c>
    </row>
    <row r="8957" spans="1:11" ht="12.75" customHeight="1">
      <c r="A8957" s="68" t="s">
        <v>475</v>
      </c>
      <c r="B8957" s="68" t="s">
        <v>119</v>
      </c>
      <c r="C8957" s="68" t="s">
        <v>287</v>
      </c>
      <c r="D8957" s="68" t="s">
        <v>531</v>
      </c>
      <c r="E8957" s="68" t="s">
        <v>360</v>
      </c>
      <c r="F8957" s="68" t="s">
        <v>76</v>
      </c>
      <c r="G8957" s="68" t="s">
        <v>492</v>
      </c>
      <c r="H8957" s="68" t="s">
        <v>491</v>
      </c>
      <c r="I8957" s="65">
        <v>107</v>
      </c>
      <c r="J8957" s="65">
        <v>228</v>
      </c>
      <c r="K8957" s="65" t="s">
        <v>303</v>
      </c>
    </row>
    <row r="8958" spans="1:11" ht="12.75" customHeight="1">
      <c r="A8958" s="68" t="s">
        <v>475</v>
      </c>
      <c r="B8958" s="68" t="s">
        <v>119</v>
      </c>
      <c r="C8958" s="68" t="s">
        <v>287</v>
      </c>
      <c r="D8958" s="68" t="s">
        <v>531</v>
      </c>
      <c r="E8958" s="68" t="s">
        <v>360</v>
      </c>
      <c r="F8958" s="68" t="s">
        <v>76</v>
      </c>
      <c r="G8958" s="68" t="s">
        <v>492</v>
      </c>
      <c r="H8958" s="68" t="s">
        <v>369</v>
      </c>
      <c r="I8958" s="65">
        <v>108</v>
      </c>
      <c r="J8958" s="65">
        <v>228</v>
      </c>
      <c r="K8958" s="65" t="s">
        <v>303</v>
      </c>
    </row>
    <row r="8959" spans="1:11" ht="12.75" customHeight="1">
      <c r="A8959" s="68" t="s">
        <v>475</v>
      </c>
      <c r="B8959" s="68" t="s">
        <v>119</v>
      </c>
      <c r="C8959" s="68" t="s">
        <v>287</v>
      </c>
      <c r="D8959" s="68" t="s">
        <v>531</v>
      </c>
      <c r="E8959" s="68" t="s">
        <v>360</v>
      </c>
      <c r="F8959" s="68" t="s">
        <v>76</v>
      </c>
      <c r="G8959" s="68" t="s">
        <v>492</v>
      </c>
      <c r="H8959" s="68" t="s">
        <v>638</v>
      </c>
      <c r="I8959" s="65">
        <v>141</v>
      </c>
      <c r="J8959" s="65">
        <v>228</v>
      </c>
      <c r="K8959" s="65" t="s">
        <v>303</v>
      </c>
    </row>
    <row r="8960" spans="1:11" ht="12.75" customHeight="1">
      <c r="A8960" s="68" t="s">
        <v>475</v>
      </c>
      <c r="B8960" s="68" t="s">
        <v>119</v>
      </c>
      <c r="C8960" s="68" t="s">
        <v>287</v>
      </c>
      <c r="D8960" s="68" t="s">
        <v>531</v>
      </c>
      <c r="E8960" s="68" t="s">
        <v>360</v>
      </c>
      <c r="F8960" s="68" t="s">
        <v>76</v>
      </c>
      <c r="G8960" s="68" t="s">
        <v>492</v>
      </c>
      <c r="H8960" s="68" t="s">
        <v>638</v>
      </c>
      <c r="I8960" s="65">
        <v>14</v>
      </c>
      <c r="J8960" s="65">
        <v>224</v>
      </c>
      <c r="K8960" s="65" t="s">
        <v>310</v>
      </c>
    </row>
    <row r="8961" spans="1:11" ht="12.75" customHeight="1">
      <c r="A8961" s="68" t="s">
        <v>475</v>
      </c>
      <c r="B8961" s="68" t="s">
        <v>119</v>
      </c>
      <c r="C8961" s="68" t="s">
        <v>287</v>
      </c>
      <c r="D8961" s="68" t="s">
        <v>531</v>
      </c>
      <c r="E8961" s="68" t="s">
        <v>360</v>
      </c>
      <c r="F8961" s="68" t="s">
        <v>76</v>
      </c>
      <c r="G8961" s="68" t="s">
        <v>492</v>
      </c>
      <c r="H8961" s="68" t="s">
        <v>369</v>
      </c>
      <c r="I8961" s="65">
        <v>28</v>
      </c>
      <c r="J8961" s="65">
        <v>229</v>
      </c>
      <c r="K8961" s="65" t="s">
        <v>267</v>
      </c>
    </row>
    <row r="8962" spans="1:11" ht="12.75" customHeight="1">
      <c r="A8962" s="68" t="s">
        <v>475</v>
      </c>
      <c r="B8962" s="68" t="s">
        <v>119</v>
      </c>
      <c r="C8962" s="68" t="s">
        <v>287</v>
      </c>
      <c r="D8962" s="68" t="s">
        <v>531</v>
      </c>
      <c r="E8962" s="68" t="s">
        <v>360</v>
      </c>
      <c r="F8962" s="68" t="s">
        <v>76</v>
      </c>
      <c r="G8962" s="68" t="s">
        <v>492</v>
      </c>
      <c r="H8962" s="68" t="s">
        <v>638</v>
      </c>
      <c r="I8962" s="65">
        <v>17</v>
      </c>
      <c r="J8962" s="65">
        <v>229</v>
      </c>
      <c r="K8962" s="65" t="s">
        <v>267</v>
      </c>
    </row>
    <row r="8963" spans="1:11" ht="12.75" customHeight="1">
      <c r="A8963" s="68" t="s">
        <v>475</v>
      </c>
      <c r="B8963" s="68" t="s">
        <v>119</v>
      </c>
      <c r="C8963" s="68" t="s">
        <v>287</v>
      </c>
      <c r="D8963" s="68" t="s">
        <v>531</v>
      </c>
      <c r="E8963" s="68" t="s">
        <v>360</v>
      </c>
      <c r="F8963" s="68" t="s">
        <v>76</v>
      </c>
      <c r="G8963" s="68" t="s">
        <v>492</v>
      </c>
      <c r="H8963" s="68" t="s">
        <v>369</v>
      </c>
      <c r="I8963" s="65">
        <v>13</v>
      </c>
      <c r="J8963" s="65">
        <v>218</v>
      </c>
      <c r="K8963" s="65" t="s">
        <v>297</v>
      </c>
    </row>
    <row r="8964" spans="1:11" ht="12.75" customHeight="1">
      <c r="A8964" s="68" t="s">
        <v>475</v>
      </c>
      <c r="B8964" s="68" t="s">
        <v>119</v>
      </c>
      <c r="C8964" s="68" t="s">
        <v>287</v>
      </c>
      <c r="D8964" s="68" t="s">
        <v>531</v>
      </c>
      <c r="E8964" s="68" t="s">
        <v>360</v>
      </c>
      <c r="F8964" s="68" t="s">
        <v>76</v>
      </c>
      <c r="G8964" s="68" t="s">
        <v>492</v>
      </c>
      <c r="H8964" s="68" t="s">
        <v>638</v>
      </c>
      <c r="I8964" s="65">
        <v>10</v>
      </c>
      <c r="J8964" s="65">
        <v>218</v>
      </c>
      <c r="K8964" s="65" t="s">
        <v>297</v>
      </c>
    </row>
    <row r="8965" spans="1:11" ht="12.75" customHeight="1">
      <c r="A8965" s="68" t="s">
        <v>475</v>
      </c>
      <c r="B8965" s="68" t="s">
        <v>119</v>
      </c>
      <c r="C8965" s="68" t="s">
        <v>287</v>
      </c>
      <c r="D8965" s="68" t="s">
        <v>531</v>
      </c>
      <c r="E8965" s="68" t="s">
        <v>360</v>
      </c>
      <c r="F8965" s="68" t="s">
        <v>76</v>
      </c>
      <c r="G8965" s="68" t="s">
        <v>492</v>
      </c>
      <c r="H8965" s="68" t="s">
        <v>369</v>
      </c>
      <c r="I8965" s="65">
        <v>6</v>
      </c>
      <c r="J8965" s="65">
        <v>217</v>
      </c>
      <c r="K8965" s="65" t="s">
        <v>332</v>
      </c>
    </row>
    <row r="8966" spans="1:11" ht="12.75" customHeight="1">
      <c r="A8966" s="68" t="s">
        <v>475</v>
      </c>
      <c r="B8966" s="68" t="s">
        <v>119</v>
      </c>
      <c r="C8966" s="68" t="s">
        <v>287</v>
      </c>
      <c r="D8966" s="68" t="s">
        <v>531</v>
      </c>
      <c r="E8966" s="68" t="s">
        <v>360</v>
      </c>
      <c r="F8966" s="68" t="s">
        <v>76</v>
      </c>
      <c r="G8966" s="68" t="s">
        <v>492</v>
      </c>
      <c r="H8966" s="68" t="s">
        <v>638</v>
      </c>
      <c r="I8966" s="65">
        <v>3</v>
      </c>
      <c r="J8966" s="65">
        <v>217</v>
      </c>
      <c r="K8966" s="65" t="s">
        <v>332</v>
      </c>
    </row>
    <row r="8967" spans="1:11" ht="12.75" customHeight="1">
      <c r="A8967" s="68" t="s">
        <v>475</v>
      </c>
      <c r="B8967" s="68" t="s">
        <v>119</v>
      </c>
      <c r="C8967" s="68" t="s">
        <v>287</v>
      </c>
      <c r="D8967" s="68" t="s">
        <v>531</v>
      </c>
      <c r="E8967" s="68" t="s">
        <v>360</v>
      </c>
      <c r="F8967" s="68" t="s">
        <v>76</v>
      </c>
      <c r="G8967" s="68" t="s">
        <v>492</v>
      </c>
      <c r="H8967" s="68" t="s">
        <v>638</v>
      </c>
      <c r="I8967" s="65">
        <v>1</v>
      </c>
      <c r="J8967" s="65">
        <v>234</v>
      </c>
      <c r="K8967" s="65" t="s">
        <v>637</v>
      </c>
    </row>
    <row r="8968" spans="1:11" ht="12.75" customHeight="1">
      <c r="A8968" s="68" t="s">
        <v>475</v>
      </c>
      <c r="B8968" s="68" t="s">
        <v>119</v>
      </c>
      <c r="C8968" s="68" t="s">
        <v>287</v>
      </c>
      <c r="D8968" s="68" t="s">
        <v>531</v>
      </c>
      <c r="E8968" s="68" t="s">
        <v>360</v>
      </c>
      <c r="F8968" s="68" t="s">
        <v>76</v>
      </c>
      <c r="G8968" s="68" t="s">
        <v>492</v>
      </c>
      <c r="H8968" s="68" t="s">
        <v>491</v>
      </c>
      <c r="I8968" s="65">
        <v>2</v>
      </c>
      <c r="J8968" s="65">
        <v>230</v>
      </c>
      <c r="K8968" s="65" t="s">
        <v>322</v>
      </c>
    </row>
    <row r="8969" spans="1:11" ht="12.75" customHeight="1">
      <c r="A8969" s="68" t="s">
        <v>475</v>
      </c>
      <c r="B8969" s="68" t="s">
        <v>119</v>
      </c>
      <c r="C8969" s="68" t="s">
        <v>287</v>
      </c>
      <c r="D8969" s="68" t="s">
        <v>531</v>
      </c>
      <c r="E8969" s="68" t="s">
        <v>360</v>
      </c>
      <c r="F8969" s="68" t="s">
        <v>76</v>
      </c>
      <c r="G8969" s="68" t="s">
        <v>492</v>
      </c>
      <c r="H8969" s="68" t="s">
        <v>369</v>
      </c>
      <c r="I8969" s="65">
        <v>3</v>
      </c>
      <c r="J8969" s="65">
        <v>230</v>
      </c>
      <c r="K8969" s="65" t="s">
        <v>322</v>
      </c>
    </row>
    <row r="8970" spans="1:11" ht="12.75" customHeight="1">
      <c r="A8970" s="68" t="s">
        <v>475</v>
      </c>
      <c r="B8970" s="68" t="s">
        <v>119</v>
      </c>
      <c r="C8970" s="68" t="s">
        <v>287</v>
      </c>
      <c r="D8970" s="68" t="s">
        <v>531</v>
      </c>
      <c r="E8970" s="68" t="s">
        <v>360</v>
      </c>
      <c r="F8970" s="68" t="s">
        <v>76</v>
      </c>
      <c r="G8970" s="68" t="s">
        <v>492</v>
      </c>
      <c r="H8970" s="68" t="s">
        <v>638</v>
      </c>
      <c r="I8970" s="65">
        <v>4</v>
      </c>
      <c r="J8970" s="65">
        <v>230</v>
      </c>
      <c r="K8970" s="65" t="s">
        <v>322</v>
      </c>
    </row>
    <row r="8971" spans="1:11" ht="12.75" customHeight="1">
      <c r="A8971" s="68" t="s">
        <v>475</v>
      </c>
      <c r="B8971" s="68" t="s">
        <v>119</v>
      </c>
      <c r="C8971" s="68" t="s">
        <v>287</v>
      </c>
      <c r="D8971" s="68" t="s">
        <v>531</v>
      </c>
      <c r="E8971" s="68" t="s">
        <v>360</v>
      </c>
      <c r="F8971" s="68" t="s">
        <v>76</v>
      </c>
      <c r="G8971" s="68" t="s">
        <v>492</v>
      </c>
      <c r="H8971" s="68" t="s">
        <v>369</v>
      </c>
      <c r="I8971" s="65">
        <v>1</v>
      </c>
      <c r="J8971" s="65">
        <v>236</v>
      </c>
      <c r="K8971" s="65" t="s">
        <v>522</v>
      </c>
    </row>
    <row r="8972" spans="1:11" ht="12.75" customHeight="1">
      <c r="A8972" s="68" t="s">
        <v>475</v>
      </c>
      <c r="B8972" s="68" t="s">
        <v>119</v>
      </c>
      <c r="C8972" s="68" t="s">
        <v>287</v>
      </c>
      <c r="D8972" s="68" t="s">
        <v>531</v>
      </c>
      <c r="E8972" s="68" t="s">
        <v>360</v>
      </c>
      <c r="F8972" s="68" t="s">
        <v>76</v>
      </c>
      <c r="G8972" s="68" t="s">
        <v>492</v>
      </c>
      <c r="H8972" s="68" t="s">
        <v>638</v>
      </c>
      <c r="I8972" s="65">
        <v>1</v>
      </c>
      <c r="J8972" s="65">
        <v>236</v>
      </c>
      <c r="K8972" s="65" t="s">
        <v>522</v>
      </c>
    </row>
    <row r="8973" spans="1:11" ht="12.75" customHeight="1">
      <c r="A8973" s="68" t="s">
        <v>475</v>
      </c>
      <c r="B8973" s="68" t="s">
        <v>119</v>
      </c>
      <c r="C8973" s="68" t="s">
        <v>287</v>
      </c>
      <c r="D8973" s="68" t="s">
        <v>531</v>
      </c>
      <c r="E8973" s="68" t="s">
        <v>360</v>
      </c>
      <c r="F8973" s="68" t="s">
        <v>77</v>
      </c>
      <c r="G8973" s="68" t="s">
        <v>273</v>
      </c>
      <c r="H8973" s="68" t="s">
        <v>247</v>
      </c>
      <c r="I8973" s="65">
        <v>630</v>
      </c>
      <c r="J8973" s="65">
        <v>427</v>
      </c>
      <c r="K8973" s="65" t="s">
        <v>376</v>
      </c>
    </row>
    <row r="8974" spans="1:11" ht="12.75" customHeight="1">
      <c r="A8974" s="68" t="s">
        <v>475</v>
      </c>
      <c r="B8974" s="68" t="s">
        <v>119</v>
      </c>
      <c r="C8974" s="68" t="s">
        <v>287</v>
      </c>
      <c r="D8974" s="68" t="s">
        <v>531</v>
      </c>
      <c r="E8974" s="68" t="s">
        <v>360</v>
      </c>
      <c r="F8974" s="68" t="s">
        <v>77</v>
      </c>
      <c r="G8974" s="68" t="s">
        <v>273</v>
      </c>
      <c r="H8974" s="68" t="s">
        <v>375</v>
      </c>
      <c r="I8974" s="65">
        <v>9528</v>
      </c>
      <c r="J8974" s="65">
        <v>427</v>
      </c>
      <c r="K8974" s="65" t="s">
        <v>376</v>
      </c>
    </row>
    <row r="8975" spans="1:11" ht="12.75" customHeight="1">
      <c r="A8975" s="68" t="s">
        <v>475</v>
      </c>
      <c r="B8975" s="68" t="s">
        <v>119</v>
      </c>
      <c r="C8975" s="68" t="s">
        <v>287</v>
      </c>
      <c r="D8975" s="68" t="s">
        <v>531</v>
      </c>
      <c r="E8975" s="68" t="s">
        <v>360</v>
      </c>
      <c r="F8975" s="68" t="s">
        <v>77</v>
      </c>
      <c r="G8975" s="68" t="s">
        <v>273</v>
      </c>
      <c r="H8975" s="68" t="s">
        <v>368</v>
      </c>
      <c r="I8975" s="65">
        <v>11395</v>
      </c>
      <c r="J8975" s="65">
        <v>427</v>
      </c>
      <c r="K8975" s="65" t="s">
        <v>376</v>
      </c>
    </row>
    <row r="8976" spans="1:11" ht="12.75" customHeight="1">
      <c r="A8976" s="68" t="s">
        <v>475</v>
      </c>
      <c r="B8976" s="68" t="s">
        <v>119</v>
      </c>
      <c r="C8976" s="68" t="s">
        <v>287</v>
      </c>
      <c r="D8976" s="68" t="s">
        <v>531</v>
      </c>
      <c r="E8976" s="68" t="s">
        <v>360</v>
      </c>
      <c r="F8976" s="68" t="s">
        <v>77</v>
      </c>
      <c r="G8976" s="68" t="s">
        <v>273</v>
      </c>
      <c r="H8976" s="68" t="s">
        <v>491</v>
      </c>
      <c r="I8976" s="65">
        <v>10105</v>
      </c>
      <c r="J8976" s="65">
        <v>427</v>
      </c>
      <c r="K8976" s="65" t="s">
        <v>376</v>
      </c>
    </row>
    <row r="8977" spans="1:11" ht="12.75" customHeight="1">
      <c r="A8977" s="68" t="s">
        <v>475</v>
      </c>
      <c r="B8977" s="68" t="s">
        <v>119</v>
      </c>
      <c r="C8977" s="68" t="s">
        <v>287</v>
      </c>
      <c r="D8977" s="68" t="s">
        <v>531</v>
      </c>
      <c r="E8977" s="68" t="s">
        <v>360</v>
      </c>
      <c r="F8977" s="68" t="s">
        <v>77</v>
      </c>
      <c r="G8977" s="68" t="s">
        <v>273</v>
      </c>
      <c r="H8977" s="68" t="s">
        <v>369</v>
      </c>
      <c r="I8977" s="65">
        <v>10280</v>
      </c>
      <c r="J8977" s="65">
        <v>427</v>
      </c>
      <c r="K8977" s="65" t="s">
        <v>376</v>
      </c>
    </row>
    <row r="8978" spans="1:11" ht="12.75" customHeight="1">
      <c r="A8978" s="68" t="s">
        <v>475</v>
      </c>
      <c r="B8978" s="68" t="s">
        <v>119</v>
      </c>
      <c r="C8978" s="68" t="s">
        <v>287</v>
      </c>
      <c r="D8978" s="68" t="s">
        <v>531</v>
      </c>
      <c r="E8978" s="68" t="s">
        <v>360</v>
      </c>
      <c r="F8978" s="68" t="s">
        <v>77</v>
      </c>
      <c r="G8978" s="68" t="s">
        <v>273</v>
      </c>
      <c r="H8978" s="68" t="s">
        <v>638</v>
      </c>
      <c r="I8978" s="65">
        <v>8795</v>
      </c>
      <c r="J8978" s="65">
        <v>427</v>
      </c>
      <c r="K8978" s="65" t="s">
        <v>376</v>
      </c>
    </row>
    <row r="8979" spans="1:11" ht="12.75" customHeight="1">
      <c r="A8979" s="68" t="s">
        <v>475</v>
      </c>
      <c r="B8979" s="68" t="s">
        <v>119</v>
      </c>
      <c r="C8979" s="68" t="s">
        <v>287</v>
      </c>
      <c r="D8979" s="68" t="s">
        <v>531</v>
      </c>
      <c r="E8979" s="68" t="s">
        <v>360</v>
      </c>
      <c r="F8979" s="68" t="s">
        <v>77</v>
      </c>
      <c r="G8979" s="68" t="s">
        <v>273</v>
      </c>
      <c r="H8979" s="68" t="s">
        <v>247</v>
      </c>
      <c r="I8979" s="65">
        <v>1256</v>
      </c>
      <c r="J8979" s="65">
        <v>410</v>
      </c>
      <c r="K8979" s="65" t="s">
        <v>495</v>
      </c>
    </row>
    <row r="8980" spans="1:11" ht="12.75" customHeight="1">
      <c r="A8980" s="68" t="s">
        <v>475</v>
      </c>
      <c r="B8980" s="68" t="s">
        <v>119</v>
      </c>
      <c r="C8980" s="68" t="s">
        <v>287</v>
      </c>
      <c r="D8980" s="68" t="s">
        <v>531</v>
      </c>
      <c r="E8980" s="68" t="s">
        <v>360</v>
      </c>
      <c r="F8980" s="68" t="s">
        <v>77</v>
      </c>
      <c r="G8980" s="68" t="s">
        <v>273</v>
      </c>
      <c r="H8980" s="68" t="s">
        <v>375</v>
      </c>
      <c r="I8980" s="65">
        <v>13777</v>
      </c>
      <c r="J8980" s="65">
        <v>410</v>
      </c>
      <c r="K8980" s="65" t="s">
        <v>495</v>
      </c>
    </row>
    <row r="8981" spans="1:11" ht="12.75" customHeight="1">
      <c r="A8981" s="68" t="s">
        <v>475</v>
      </c>
      <c r="B8981" s="68" t="s">
        <v>119</v>
      </c>
      <c r="C8981" s="68" t="s">
        <v>287</v>
      </c>
      <c r="D8981" s="68" t="s">
        <v>531</v>
      </c>
      <c r="E8981" s="68" t="s">
        <v>360</v>
      </c>
      <c r="F8981" s="68" t="s">
        <v>77</v>
      </c>
      <c r="G8981" s="68" t="s">
        <v>273</v>
      </c>
      <c r="H8981" s="68" t="s">
        <v>368</v>
      </c>
      <c r="I8981" s="65">
        <v>17745</v>
      </c>
      <c r="J8981" s="65">
        <v>410</v>
      </c>
      <c r="K8981" s="65" t="s">
        <v>495</v>
      </c>
    </row>
    <row r="8982" spans="1:11" ht="12.75" customHeight="1">
      <c r="A8982" s="68" t="s">
        <v>475</v>
      </c>
      <c r="B8982" s="68" t="s">
        <v>119</v>
      </c>
      <c r="C8982" s="68" t="s">
        <v>287</v>
      </c>
      <c r="D8982" s="68" t="s">
        <v>531</v>
      </c>
      <c r="E8982" s="68" t="s">
        <v>360</v>
      </c>
      <c r="F8982" s="68" t="s">
        <v>77</v>
      </c>
      <c r="G8982" s="68" t="s">
        <v>273</v>
      </c>
      <c r="H8982" s="68" t="s">
        <v>491</v>
      </c>
      <c r="I8982" s="65">
        <v>17467</v>
      </c>
      <c r="J8982" s="65">
        <v>410</v>
      </c>
      <c r="K8982" s="65" t="s">
        <v>495</v>
      </c>
    </row>
    <row r="8983" spans="1:11" ht="12.75" customHeight="1">
      <c r="A8983" s="68" t="s">
        <v>475</v>
      </c>
      <c r="B8983" s="68" t="s">
        <v>119</v>
      </c>
      <c r="C8983" s="68" t="s">
        <v>287</v>
      </c>
      <c r="D8983" s="68" t="s">
        <v>531</v>
      </c>
      <c r="E8983" s="68" t="s">
        <v>360</v>
      </c>
      <c r="F8983" s="68" t="s">
        <v>77</v>
      </c>
      <c r="G8983" s="68" t="s">
        <v>273</v>
      </c>
      <c r="H8983" s="68" t="s">
        <v>369</v>
      </c>
      <c r="I8983" s="65">
        <v>15052</v>
      </c>
      <c r="J8983" s="65">
        <v>410</v>
      </c>
      <c r="K8983" s="65" t="s">
        <v>495</v>
      </c>
    </row>
    <row r="8984" spans="1:11" ht="12.75" customHeight="1">
      <c r="A8984" s="68" t="s">
        <v>475</v>
      </c>
      <c r="B8984" s="68" t="s">
        <v>119</v>
      </c>
      <c r="C8984" s="68" t="s">
        <v>287</v>
      </c>
      <c r="D8984" s="68" t="s">
        <v>531</v>
      </c>
      <c r="E8984" s="68" t="s">
        <v>360</v>
      </c>
      <c r="F8984" s="68" t="s">
        <v>77</v>
      </c>
      <c r="G8984" s="68" t="s">
        <v>273</v>
      </c>
      <c r="H8984" s="68" t="s">
        <v>638</v>
      </c>
      <c r="I8984" s="65">
        <v>14061</v>
      </c>
      <c r="J8984" s="65">
        <v>410</v>
      </c>
      <c r="K8984" s="65" t="s">
        <v>495</v>
      </c>
    </row>
    <row r="8985" spans="1:11" ht="12.75" customHeight="1">
      <c r="A8985" s="68" t="s">
        <v>475</v>
      </c>
      <c r="B8985" s="68" t="s">
        <v>119</v>
      </c>
      <c r="C8985" s="68" t="s">
        <v>287</v>
      </c>
      <c r="D8985" s="68" t="s">
        <v>531</v>
      </c>
      <c r="E8985" s="68" t="s">
        <v>360</v>
      </c>
      <c r="F8985" s="68" t="s">
        <v>77</v>
      </c>
      <c r="G8985" s="68" t="s">
        <v>273</v>
      </c>
      <c r="H8985" s="68" t="s">
        <v>247</v>
      </c>
      <c r="I8985" s="65">
        <v>289</v>
      </c>
      <c r="J8985" s="65">
        <v>408</v>
      </c>
      <c r="K8985" s="65" t="s">
        <v>496</v>
      </c>
    </row>
    <row r="8986" spans="1:11" ht="12.75" customHeight="1">
      <c r="A8986" s="68" t="s">
        <v>475</v>
      </c>
      <c r="B8986" s="68" t="s">
        <v>119</v>
      </c>
      <c r="C8986" s="68" t="s">
        <v>287</v>
      </c>
      <c r="D8986" s="68" t="s">
        <v>531</v>
      </c>
      <c r="E8986" s="68" t="s">
        <v>360</v>
      </c>
      <c r="F8986" s="68" t="s">
        <v>77</v>
      </c>
      <c r="G8986" s="68" t="s">
        <v>273</v>
      </c>
      <c r="H8986" s="68" t="s">
        <v>375</v>
      </c>
      <c r="I8986" s="65">
        <v>10759</v>
      </c>
      <c r="J8986" s="65">
        <v>408</v>
      </c>
      <c r="K8986" s="65" t="s">
        <v>496</v>
      </c>
    </row>
    <row r="8987" spans="1:11" ht="12.75" customHeight="1">
      <c r="A8987" s="68" t="s">
        <v>475</v>
      </c>
      <c r="B8987" s="68" t="s">
        <v>119</v>
      </c>
      <c r="C8987" s="68" t="s">
        <v>287</v>
      </c>
      <c r="D8987" s="68" t="s">
        <v>531</v>
      </c>
      <c r="E8987" s="68" t="s">
        <v>360</v>
      </c>
      <c r="F8987" s="68" t="s">
        <v>77</v>
      </c>
      <c r="G8987" s="68" t="s">
        <v>273</v>
      </c>
      <c r="H8987" s="68" t="s">
        <v>368</v>
      </c>
      <c r="I8987" s="65">
        <v>15971</v>
      </c>
      <c r="J8987" s="65">
        <v>408</v>
      </c>
      <c r="K8987" s="65" t="s">
        <v>496</v>
      </c>
    </row>
    <row r="8988" spans="1:11" ht="12.75" customHeight="1">
      <c r="A8988" s="68" t="s">
        <v>475</v>
      </c>
      <c r="B8988" s="68" t="s">
        <v>119</v>
      </c>
      <c r="C8988" s="68" t="s">
        <v>287</v>
      </c>
      <c r="D8988" s="68" t="s">
        <v>531</v>
      </c>
      <c r="E8988" s="68" t="s">
        <v>360</v>
      </c>
      <c r="F8988" s="68" t="s">
        <v>77</v>
      </c>
      <c r="G8988" s="68" t="s">
        <v>273</v>
      </c>
      <c r="H8988" s="68" t="s">
        <v>491</v>
      </c>
      <c r="I8988" s="65">
        <v>15869</v>
      </c>
      <c r="J8988" s="65">
        <v>408</v>
      </c>
      <c r="K8988" s="65" t="s">
        <v>496</v>
      </c>
    </row>
    <row r="8989" spans="1:11" ht="12.75" customHeight="1">
      <c r="A8989" s="68" t="s">
        <v>475</v>
      </c>
      <c r="B8989" s="68" t="s">
        <v>119</v>
      </c>
      <c r="C8989" s="68" t="s">
        <v>287</v>
      </c>
      <c r="D8989" s="68" t="s">
        <v>531</v>
      </c>
      <c r="E8989" s="68" t="s">
        <v>360</v>
      </c>
      <c r="F8989" s="68" t="s">
        <v>77</v>
      </c>
      <c r="G8989" s="68" t="s">
        <v>273</v>
      </c>
      <c r="H8989" s="68" t="s">
        <v>369</v>
      </c>
      <c r="I8989" s="65">
        <v>16692</v>
      </c>
      <c r="J8989" s="65">
        <v>408</v>
      </c>
      <c r="K8989" s="65" t="s">
        <v>496</v>
      </c>
    </row>
    <row r="8990" spans="1:11" ht="12.75" customHeight="1">
      <c r="A8990" s="68" t="s">
        <v>475</v>
      </c>
      <c r="B8990" s="68" t="s">
        <v>119</v>
      </c>
      <c r="C8990" s="68" t="s">
        <v>287</v>
      </c>
      <c r="D8990" s="68" t="s">
        <v>531</v>
      </c>
      <c r="E8990" s="68" t="s">
        <v>360</v>
      </c>
      <c r="F8990" s="68" t="s">
        <v>77</v>
      </c>
      <c r="G8990" s="68" t="s">
        <v>273</v>
      </c>
      <c r="H8990" s="68" t="s">
        <v>638</v>
      </c>
      <c r="I8990" s="65">
        <v>17906</v>
      </c>
      <c r="J8990" s="65">
        <v>408</v>
      </c>
      <c r="K8990" s="65" t="s">
        <v>496</v>
      </c>
    </row>
    <row r="8991" spans="1:11" ht="12.75" customHeight="1">
      <c r="A8991" s="68" t="s">
        <v>475</v>
      </c>
      <c r="B8991" s="68" t="s">
        <v>119</v>
      </c>
      <c r="C8991" s="68" t="s">
        <v>287</v>
      </c>
      <c r="D8991" s="68" t="s">
        <v>531</v>
      </c>
      <c r="E8991" s="68" t="s">
        <v>360</v>
      </c>
      <c r="F8991" s="68" t="s">
        <v>77</v>
      </c>
      <c r="G8991" s="68" t="s">
        <v>273</v>
      </c>
      <c r="H8991" s="68" t="s">
        <v>247</v>
      </c>
      <c r="I8991" s="65">
        <v>667</v>
      </c>
      <c r="J8991" s="65">
        <v>414</v>
      </c>
      <c r="K8991" s="65" t="s">
        <v>377</v>
      </c>
    </row>
    <row r="8992" spans="1:11" ht="12.75" customHeight="1">
      <c r="A8992" s="68" t="s">
        <v>475</v>
      </c>
      <c r="B8992" s="68" t="s">
        <v>119</v>
      </c>
      <c r="C8992" s="68" t="s">
        <v>287</v>
      </c>
      <c r="D8992" s="68" t="s">
        <v>531</v>
      </c>
      <c r="E8992" s="68" t="s">
        <v>360</v>
      </c>
      <c r="F8992" s="68" t="s">
        <v>77</v>
      </c>
      <c r="G8992" s="68" t="s">
        <v>273</v>
      </c>
      <c r="H8992" s="68" t="s">
        <v>375</v>
      </c>
      <c r="I8992" s="65">
        <v>15170</v>
      </c>
      <c r="J8992" s="65">
        <v>414</v>
      </c>
      <c r="K8992" s="65" t="s">
        <v>377</v>
      </c>
    </row>
    <row r="8993" spans="1:11" ht="12.75" customHeight="1">
      <c r="A8993" s="68" t="s">
        <v>475</v>
      </c>
      <c r="B8993" s="68" t="s">
        <v>119</v>
      </c>
      <c r="C8993" s="68" t="s">
        <v>287</v>
      </c>
      <c r="D8993" s="68" t="s">
        <v>531</v>
      </c>
      <c r="E8993" s="68" t="s">
        <v>360</v>
      </c>
      <c r="F8993" s="68" t="s">
        <v>77</v>
      </c>
      <c r="G8993" s="68" t="s">
        <v>273</v>
      </c>
      <c r="H8993" s="68" t="s">
        <v>368</v>
      </c>
      <c r="I8993" s="65">
        <v>18352</v>
      </c>
      <c r="J8993" s="65">
        <v>414</v>
      </c>
      <c r="K8993" s="65" t="s">
        <v>377</v>
      </c>
    </row>
    <row r="8994" spans="1:11" ht="12.75" customHeight="1">
      <c r="A8994" s="68" t="s">
        <v>475</v>
      </c>
      <c r="B8994" s="68" t="s">
        <v>119</v>
      </c>
      <c r="C8994" s="68" t="s">
        <v>287</v>
      </c>
      <c r="D8994" s="68" t="s">
        <v>531</v>
      </c>
      <c r="E8994" s="68" t="s">
        <v>360</v>
      </c>
      <c r="F8994" s="68" t="s">
        <v>77</v>
      </c>
      <c r="G8994" s="68" t="s">
        <v>273</v>
      </c>
      <c r="H8994" s="68" t="s">
        <v>491</v>
      </c>
      <c r="I8994" s="65">
        <v>15620</v>
      </c>
      <c r="J8994" s="65">
        <v>414</v>
      </c>
      <c r="K8994" s="65" t="s">
        <v>377</v>
      </c>
    </row>
    <row r="8995" spans="1:11" ht="12.75" customHeight="1">
      <c r="A8995" s="68" t="s">
        <v>475</v>
      </c>
      <c r="B8995" s="68" t="s">
        <v>119</v>
      </c>
      <c r="C8995" s="68" t="s">
        <v>287</v>
      </c>
      <c r="D8995" s="68" t="s">
        <v>531</v>
      </c>
      <c r="E8995" s="68" t="s">
        <v>360</v>
      </c>
      <c r="F8995" s="68" t="s">
        <v>77</v>
      </c>
      <c r="G8995" s="68" t="s">
        <v>273</v>
      </c>
      <c r="H8995" s="68" t="s">
        <v>369</v>
      </c>
      <c r="I8995" s="65">
        <v>11521</v>
      </c>
      <c r="J8995" s="65">
        <v>414</v>
      </c>
      <c r="K8995" s="65" t="s">
        <v>377</v>
      </c>
    </row>
    <row r="8996" spans="1:11" ht="12.75" customHeight="1">
      <c r="A8996" s="68" t="s">
        <v>475</v>
      </c>
      <c r="B8996" s="68" t="s">
        <v>119</v>
      </c>
      <c r="C8996" s="68" t="s">
        <v>287</v>
      </c>
      <c r="D8996" s="68" t="s">
        <v>531</v>
      </c>
      <c r="E8996" s="68" t="s">
        <v>360</v>
      </c>
      <c r="F8996" s="68" t="s">
        <v>77</v>
      </c>
      <c r="G8996" s="68" t="s">
        <v>273</v>
      </c>
      <c r="H8996" s="68" t="s">
        <v>638</v>
      </c>
      <c r="I8996" s="65">
        <v>11835</v>
      </c>
      <c r="J8996" s="65">
        <v>414</v>
      </c>
      <c r="K8996" s="65" t="s">
        <v>377</v>
      </c>
    </row>
    <row r="8997" spans="1:11" ht="12.75" customHeight="1">
      <c r="A8997" s="68" t="s">
        <v>475</v>
      </c>
      <c r="B8997" s="68" t="s">
        <v>119</v>
      </c>
      <c r="C8997" s="68" t="s">
        <v>287</v>
      </c>
      <c r="D8997" s="68" t="s">
        <v>531</v>
      </c>
      <c r="E8997" s="68" t="s">
        <v>360</v>
      </c>
      <c r="F8997" s="68" t="s">
        <v>77</v>
      </c>
      <c r="G8997" s="68" t="s">
        <v>273</v>
      </c>
      <c r="H8997" s="68" t="s">
        <v>247</v>
      </c>
      <c r="I8997" s="65">
        <v>1253</v>
      </c>
      <c r="J8997" s="65">
        <v>424</v>
      </c>
      <c r="K8997" s="65" t="s">
        <v>378</v>
      </c>
    </row>
    <row r="8998" spans="1:11" ht="12.75" customHeight="1">
      <c r="A8998" s="68" t="s">
        <v>475</v>
      </c>
      <c r="B8998" s="68" t="s">
        <v>119</v>
      </c>
      <c r="C8998" s="68" t="s">
        <v>287</v>
      </c>
      <c r="D8998" s="68" t="s">
        <v>531</v>
      </c>
      <c r="E8998" s="68" t="s">
        <v>360</v>
      </c>
      <c r="F8998" s="68" t="s">
        <v>77</v>
      </c>
      <c r="G8998" s="68" t="s">
        <v>273</v>
      </c>
      <c r="H8998" s="68" t="s">
        <v>375</v>
      </c>
      <c r="I8998" s="65">
        <v>10224</v>
      </c>
      <c r="J8998" s="65">
        <v>424</v>
      </c>
      <c r="K8998" s="65" t="s">
        <v>378</v>
      </c>
    </row>
    <row r="8999" spans="1:11" ht="12.75" customHeight="1">
      <c r="A8999" s="68" t="s">
        <v>475</v>
      </c>
      <c r="B8999" s="68" t="s">
        <v>119</v>
      </c>
      <c r="C8999" s="68" t="s">
        <v>287</v>
      </c>
      <c r="D8999" s="68" t="s">
        <v>531</v>
      </c>
      <c r="E8999" s="68" t="s">
        <v>360</v>
      </c>
      <c r="F8999" s="68" t="s">
        <v>77</v>
      </c>
      <c r="G8999" s="68" t="s">
        <v>273</v>
      </c>
      <c r="H8999" s="68" t="s">
        <v>368</v>
      </c>
      <c r="I8999" s="65">
        <v>14981</v>
      </c>
      <c r="J8999" s="65">
        <v>424</v>
      </c>
      <c r="K8999" s="65" t="s">
        <v>378</v>
      </c>
    </row>
    <row r="9000" spans="1:11" ht="12.75" customHeight="1">
      <c r="A9000" s="68" t="s">
        <v>475</v>
      </c>
      <c r="B9000" s="68" t="s">
        <v>119</v>
      </c>
      <c r="C9000" s="68" t="s">
        <v>287</v>
      </c>
      <c r="D9000" s="68" t="s">
        <v>531</v>
      </c>
      <c r="E9000" s="68" t="s">
        <v>360</v>
      </c>
      <c r="F9000" s="68" t="s">
        <v>77</v>
      </c>
      <c r="G9000" s="68" t="s">
        <v>273</v>
      </c>
      <c r="H9000" s="68" t="s">
        <v>491</v>
      </c>
      <c r="I9000" s="65">
        <v>14957</v>
      </c>
      <c r="J9000" s="65">
        <v>424</v>
      </c>
      <c r="K9000" s="65" t="s">
        <v>378</v>
      </c>
    </row>
    <row r="9001" spans="1:11" ht="12.75" customHeight="1">
      <c r="A9001" s="68" t="s">
        <v>475</v>
      </c>
      <c r="B9001" s="68" t="s">
        <v>119</v>
      </c>
      <c r="C9001" s="68" t="s">
        <v>287</v>
      </c>
      <c r="D9001" s="68" t="s">
        <v>531</v>
      </c>
      <c r="E9001" s="68" t="s">
        <v>360</v>
      </c>
      <c r="F9001" s="68" t="s">
        <v>77</v>
      </c>
      <c r="G9001" s="68" t="s">
        <v>273</v>
      </c>
      <c r="H9001" s="68" t="s">
        <v>369</v>
      </c>
      <c r="I9001" s="65">
        <v>11969</v>
      </c>
      <c r="J9001" s="65">
        <v>424</v>
      </c>
      <c r="K9001" s="65" t="s">
        <v>378</v>
      </c>
    </row>
    <row r="9002" spans="1:11" ht="12.75" customHeight="1">
      <c r="A9002" s="68" t="s">
        <v>475</v>
      </c>
      <c r="B9002" s="68" t="s">
        <v>119</v>
      </c>
      <c r="C9002" s="68" t="s">
        <v>287</v>
      </c>
      <c r="D9002" s="68" t="s">
        <v>531</v>
      </c>
      <c r="E9002" s="68" t="s">
        <v>360</v>
      </c>
      <c r="F9002" s="68" t="s">
        <v>77</v>
      </c>
      <c r="G9002" s="68" t="s">
        <v>273</v>
      </c>
      <c r="H9002" s="68" t="s">
        <v>638</v>
      </c>
      <c r="I9002" s="65">
        <v>13648</v>
      </c>
      <c r="J9002" s="65">
        <v>424</v>
      </c>
      <c r="K9002" s="65" t="s">
        <v>378</v>
      </c>
    </row>
    <row r="9003" spans="1:11" ht="12.75" customHeight="1">
      <c r="A9003" s="68" t="s">
        <v>475</v>
      </c>
      <c r="B9003" s="68" t="s">
        <v>119</v>
      </c>
      <c r="C9003" s="68" t="s">
        <v>287</v>
      </c>
      <c r="D9003" s="68" t="s">
        <v>531</v>
      </c>
      <c r="E9003" s="68" t="s">
        <v>360</v>
      </c>
      <c r="F9003" s="68" t="s">
        <v>77</v>
      </c>
      <c r="G9003" s="68" t="s">
        <v>273</v>
      </c>
      <c r="H9003" s="68" t="s">
        <v>247</v>
      </c>
      <c r="I9003" s="65">
        <v>464</v>
      </c>
      <c r="J9003" s="65">
        <v>419</v>
      </c>
      <c r="K9003" s="65" t="s">
        <v>262</v>
      </c>
    </row>
    <row r="9004" spans="1:11" ht="12.75" customHeight="1">
      <c r="A9004" s="68" t="s">
        <v>475</v>
      </c>
      <c r="B9004" s="68" t="s">
        <v>119</v>
      </c>
      <c r="C9004" s="68" t="s">
        <v>287</v>
      </c>
      <c r="D9004" s="68" t="s">
        <v>531</v>
      </c>
      <c r="E9004" s="68" t="s">
        <v>360</v>
      </c>
      <c r="F9004" s="68" t="s">
        <v>77</v>
      </c>
      <c r="G9004" s="68" t="s">
        <v>273</v>
      </c>
      <c r="H9004" s="68" t="s">
        <v>375</v>
      </c>
      <c r="I9004" s="65">
        <v>3440</v>
      </c>
      <c r="J9004" s="65">
        <v>419</v>
      </c>
      <c r="K9004" s="65" t="s">
        <v>262</v>
      </c>
    </row>
    <row r="9005" spans="1:11" ht="12.75" customHeight="1">
      <c r="A9005" s="68" t="s">
        <v>475</v>
      </c>
      <c r="B9005" s="68" t="s">
        <v>119</v>
      </c>
      <c r="C9005" s="68" t="s">
        <v>287</v>
      </c>
      <c r="D9005" s="68" t="s">
        <v>531</v>
      </c>
      <c r="E9005" s="68" t="s">
        <v>360</v>
      </c>
      <c r="F9005" s="68" t="s">
        <v>77</v>
      </c>
      <c r="G9005" s="68" t="s">
        <v>273</v>
      </c>
      <c r="H9005" s="68" t="s">
        <v>368</v>
      </c>
      <c r="I9005" s="65">
        <v>4429</v>
      </c>
      <c r="J9005" s="65">
        <v>419</v>
      </c>
      <c r="K9005" s="65" t="s">
        <v>262</v>
      </c>
    </row>
    <row r="9006" spans="1:11" ht="12.75" customHeight="1">
      <c r="A9006" s="68" t="s">
        <v>475</v>
      </c>
      <c r="B9006" s="68" t="s">
        <v>119</v>
      </c>
      <c r="C9006" s="68" t="s">
        <v>287</v>
      </c>
      <c r="D9006" s="68" t="s">
        <v>531</v>
      </c>
      <c r="E9006" s="68" t="s">
        <v>360</v>
      </c>
      <c r="F9006" s="68" t="s">
        <v>77</v>
      </c>
      <c r="G9006" s="68" t="s">
        <v>273</v>
      </c>
      <c r="H9006" s="68" t="s">
        <v>491</v>
      </c>
      <c r="I9006" s="65">
        <v>3391</v>
      </c>
      <c r="J9006" s="65">
        <v>419</v>
      </c>
      <c r="K9006" s="65" t="s">
        <v>262</v>
      </c>
    </row>
    <row r="9007" spans="1:11" ht="12.75" customHeight="1">
      <c r="A9007" s="68" t="s">
        <v>475</v>
      </c>
      <c r="B9007" s="68" t="s">
        <v>119</v>
      </c>
      <c r="C9007" s="68" t="s">
        <v>287</v>
      </c>
      <c r="D9007" s="68" t="s">
        <v>531</v>
      </c>
      <c r="E9007" s="68" t="s">
        <v>360</v>
      </c>
      <c r="F9007" s="68" t="s">
        <v>77</v>
      </c>
      <c r="G9007" s="68" t="s">
        <v>273</v>
      </c>
      <c r="H9007" s="68" t="s">
        <v>369</v>
      </c>
      <c r="I9007" s="65">
        <v>2678</v>
      </c>
      <c r="J9007" s="65">
        <v>419</v>
      </c>
      <c r="K9007" s="65" t="s">
        <v>262</v>
      </c>
    </row>
    <row r="9008" spans="1:11" ht="12.75" customHeight="1">
      <c r="A9008" s="68" t="s">
        <v>475</v>
      </c>
      <c r="B9008" s="68" t="s">
        <v>119</v>
      </c>
      <c r="C9008" s="68" t="s">
        <v>287</v>
      </c>
      <c r="D9008" s="68" t="s">
        <v>531</v>
      </c>
      <c r="E9008" s="68" t="s">
        <v>360</v>
      </c>
      <c r="F9008" s="68" t="s">
        <v>77</v>
      </c>
      <c r="G9008" s="68" t="s">
        <v>273</v>
      </c>
      <c r="H9008" s="68" t="s">
        <v>638</v>
      </c>
      <c r="I9008" s="65">
        <v>2287</v>
      </c>
      <c r="J9008" s="65">
        <v>419</v>
      </c>
      <c r="K9008" s="65" t="s">
        <v>262</v>
      </c>
    </row>
    <row r="9009" spans="1:11" ht="12.75" customHeight="1">
      <c r="A9009" s="68" t="s">
        <v>475</v>
      </c>
      <c r="B9009" s="68" t="s">
        <v>119</v>
      </c>
      <c r="C9009" s="68" t="s">
        <v>287</v>
      </c>
      <c r="D9009" s="68" t="s">
        <v>531</v>
      </c>
      <c r="E9009" s="68" t="s">
        <v>360</v>
      </c>
      <c r="F9009" s="68" t="s">
        <v>77</v>
      </c>
      <c r="G9009" s="68" t="s">
        <v>273</v>
      </c>
      <c r="H9009" s="68" t="s">
        <v>247</v>
      </c>
      <c r="I9009" s="65">
        <v>286</v>
      </c>
      <c r="J9009" s="65">
        <v>403</v>
      </c>
      <c r="K9009" s="65" t="s">
        <v>428</v>
      </c>
    </row>
    <row r="9010" spans="1:11" ht="12.75" customHeight="1">
      <c r="A9010" s="68" t="s">
        <v>475</v>
      </c>
      <c r="B9010" s="68" t="s">
        <v>119</v>
      </c>
      <c r="C9010" s="68" t="s">
        <v>287</v>
      </c>
      <c r="D9010" s="68" t="s">
        <v>531</v>
      </c>
      <c r="E9010" s="68" t="s">
        <v>360</v>
      </c>
      <c r="F9010" s="68" t="s">
        <v>77</v>
      </c>
      <c r="G9010" s="68" t="s">
        <v>273</v>
      </c>
      <c r="H9010" s="68" t="s">
        <v>375</v>
      </c>
      <c r="I9010" s="65">
        <v>2864</v>
      </c>
      <c r="J9010" s="65">
        <v>403</v>
      </c>
      <c r="K9010" s="65" t="s">
        <v>428</v>
      </c>
    </row>
    <row r="9011" spans="1:11" ht="12.75" customHeight="1">
      <c r="A9011" s="68" t="s">
        <v>475</v>
      </c>
      <c r="B9011" s="68" t="s">
        <v>119</v>
      </c>
      <c r="C9011" s="68" t="s">
        <v>287</v>
      </c>
      <c r="D9011" s="68" t="s">
        <v>531</v>
      </c>
      <c r="E9011" s="68" t="s">
        <v>360</v>
      </c>
      <c r="F9011" s="68" t="s">
        <v>77</v>
      </c>
      <c r="G9011" s="68" t="s">
        <v>273</v>
      </c>
      <c r="H9011" s="68" t="s">
        <v>368</v>
      </c>
      <c r="I9011" s="65">
        <v>4532</v>
      </c>
      <c r="J9011" s="65">
        <v>403</v>
      </c>
      <c r="K9011" s="65" t="s">
        <v>428</v>
      </c>
    </row>
    <row r="9012" spans="1:11" ht="12.75" customHeight="1">
      <c r="A9012" s="68" t="s">
        <v>475</v>
      </c>
      <c r="B9012" s="68" t="s">
        <v>119</v>
      </c>
      <c r="C9012" s="68" t="s">
        <v>287</v>
      </c>
      <c r="D9012" s="68" t="s">
        <v>531</v>
      </c>
      <c r="E9012" s="68" t="s">
        <v>360</v>
      </c>
      <c r="F9012" s="68" t="s">
        <v>77</v>
      </c>
      <c r="G9012" s="68" t="s">
        <v>273</v>
      </c>
      <c r="H9012" s="68" t="s">
        <v>491</v>
      </c>
      <c r="I9012" s="65">
        <v>3533</v>
      </c>
      <c r="J9012" s="65">
        <v>403</v>
      </c>
      <c r="K9012" s="65" t="s">
        <v>428</v>
      </c>
    </row>
    <row r="9013" spans="1:11" ht="12.75" customHeight="1">
      <c r="A9013" s="68" t="s">
        <v>475</v>
      </c>
      <c r="B9013" s="68" t="s">
        <v>119</v>
      </c>
      <c r="C9013" s="68" t="s">
        <v>287</v>
      </c>
      <c r="D9013" s="68" t="s">
        <v>531</v>
      </c>
      <c r="E9013" s="68" t="s">
        <v>360</v>
      </c>
      <c r="F9013" s="68" t="s">
        <v>77</v>
      </c>
      <c r="G9013" s="68" t="s">
        <v>273</v>
      </c>
      <c r="H9013" s="68" t="s">
        <v>369</v>
      </c>
      <c r="I9013" s="65">
        <v>1906</v>
      </c>
      <c r="J9013" s="65">
        <v>403</v>
      </c>
      <c r="K9013" s="65" t="s">
        <v>428</v>
      </c>
    </row>
    <row r="9014" spans="1:11" ht="12.75" customHeight="1">
      <c r="A9014" s="68" t="s">
        <v>475</v>
      </c>
      <c r="B9014" s="68" t="s">
        <v>119</v>
      </c>
      <c r="C9014" s="68" t="s">
        <v>287</v>
      </c>
      <c r="D9014" s="68" t="s">
        <v>531</v>
      </c>
      <c r="E9014" s="68" t="s">
        <v>360</v>
      </c>
      <c r="F9014" s="68" t="s">
        <v>77</v>
      </c>
      <c r="G9014" s="68" t="s">
        <v>273</v>
      </c>
      <c r="H9014" s="68" t="s">
        <v>638</v>
      </c>
      <c r="I9014" s="65">
        <v>2432</v>
      </c>
      <c r="J9014" s="65">
        <v>403</v>
      </c>
      <c r="K9014" s="65" t="s">
        <v>428</v>
      </c>
    </row>
    <row r="9015" spans="1:11" ht="12.75" customHeight="1">
      <c r="A9015" s="68" t="s">
        <v>475</v>
      </c>
      <c r="B9015" s="68" t="s">
        <v>119</v>
      </c>
      <c r="C9015" s="68" t="s">
        <v>287</v>
      </c>
      <c r="D9015" s="68" t="s">
        <v>531</v>
      </c>
      <c r="E9015" s="68" t="s">
        <v>360</v>
      </c>
      <c r="F9015" s="68" t="s">
        <v>77</v>
      </c>
      <c r="G9015" s="68" t="s">
        <v>273</v>
      </c>
      <c r="H9015" s="68" t="s">
        <v>247</v>
      </c>
      <c r="I9015" s="65">
        <v>205</v>
      </c>
      <c r="J9015" s="65">
        <v>418</v>
      </c>
      <c r="K9015" s="65" t="s">
        <v>429</v>
      </c>
    </row>
    <row r="9016" spans="1:11" ht="12.75" customHeight="1">
      <c r="A9016" s="68" t="s">
        <v>475</v>
      </c>
      <c r="B9016" s="68" t="s">
        <v>119</v>
      </c>
      <c r="C9016" s="68" t="s">
        <v>287</v>
      </c>
      <c r="D9016" s="68" t="s">
        <v>531</v>
      </c>
      <c r="E9016" s="68" t="s">
        <v>360</v>
      </c>
      <c r="F9016" s="68" t="s">
        <v>77</v>
      </c>
      <c r="G9016" s="68" t="s">
        <v>273</v>
      </c>
      <c r="H9016" s="68" t="s">
        <v>375</v>
      </c>
      <c r="I9016" s="65">
        <v>1012</v>
      </c>
      <c r="J9016" s="65">
        <v>418</v>
      </c>
      <c r="K9016" s="65" t="s">
        <v>429</v>
      </c>
    </row>
    <row r="9017" spans="1:11" ht="12.75" customHeight="1">
      <c r="A9017" s="68" t="s">
        <v>475</v>
      </c>
      <c r="B9017" s="68" t="s">
        <v>119</v>
      </c>
      <c r="C9017" s="68" t="s">
        <v>287</v>
      </c>
      <c r="D9017" s="68" t="s">
        <v>531</v>
      </c>
      <c r="E9017" s="68" t="s">
        <v>360</v>
      </c>
      <c r="F9017" s="68" t="s">
        <v>77</v>
      </c>
      <c r="G9017" s="68" t="s">
        <v>273</v>
      </c>
      <c r="H9017" s="68" t="s">
        <v>368</v>
      </c>
      <c r="I9017" s="65">
        <v>2329</v>
      </c>
      <c r="J9017" s="65">
        <v>418</v>
      </c>
      <c r="K9017" s="65" t="s">
        <v>429</v>
      </c>
    </row>
    <row r="9018" spans="1:11" ht="12.75" customHeight="1">
      <c r="A9018" s="68" t="s">
        <v>475</v>
      </c>
      <c r="B9018" s="68" t="s">
        <v>119</v>
      </c>
      <c r="C9018" s="68" t="s">
        <v>287</v>
      </c>
      <c r="D9018" s="68" t="s">
        <v>531</v>
      </c>
      <c r="E9018" s="68" t="s">
        <v>360</v>
      </c>
      <c r="F9018" s="68" t="s">
        <v>77</v>
      </c>
      <c r="G9018" s="68" t="s">
        <v>273</v>
      </c>
      <c r="H9018" s="68" t="s">
        <v>491</v>
      </c>
      <c r="I9018" s="65">
        <v>2259</v>
      </c>
      <c r="J9018" s="65">
        <v>418</v>
      </c>
      <c r="K9018" s="65" t="s">
        <v>429</v>
      </c>
    </row>
    <row r="9019" spans="1:11" ht="12.75" customHeight="1">
      <c r="A9019" s="68" t="s">
        <v>475</v>
      </c>
      <c r="B9019" s="68" t="s">
        <v>119</v>
      </c>
      <c r="C9019" s="68" t="s">
        <v>287</v>
      </c>
      <c r="D9019" s="68" t="s">
        <v>531</v>
      </c>
      <c r="E9019" s="68" t="s">
        <v>360</v>
      </c>
      <c r="F9019" s="68" t="s">
        <v>77</v>
      </c>
      <c r="G9019" s="68" t="s">
        <v>273</v>
      </c>
      <c r="H9019" s="68" t="s">
        <v>369</v>
      </c>
      <c r="I9019" s="65">
        <v>1599</v>
      </c>
      <c r="J9019" s="65">
        <v>418</v>
      </c>
      <c r="K9019" s="65" t="s">
        <v>429</v>
      </c>
    </row>
    <row r="9020" spans="1:11" ht="12.75" customHeight="1">
      <c r="A9020" s="68" t="s">
        <v>475</v>
      </c>
      <c r="B9020" s="68" t="s">
        <v>119</v>
      </c>
      <c r="C9020" s="68" t="s">
        <v>287</v>
      </c>
      <c r="D9020" s="68" t="s">
        <v>531</v>
      </c>
      <c r="E9020" s="68" t="s">
        <v>360</v>
      </c>
      <c r="F9020" s="68" t="s">
        <v>77</v>
      </c>
      <c r="G9020" s="68" t="s">
        <v>273</v>
      </c>
      <c r="H9020" s="68" t="s">
        <v>638</v>
      </c>
      <c r="I9020" s="65">
        <v>1435</v>
      </c>
      <c r="J9020" s="65">
        <v>418</v>
      </c>
      <c r="K9020" s="65" t="s">
        <v>429</v>
      </c>
    </row>
    <row r="9021" spans="1:11" ht="12.75" customHeight="1">
      <c r="A9021" s="68" t="s">
        <v>475</v>
      </c>
      <c r="B9021" s="68" t="s">
        <v>119</v>
      </c>
      <c r="C9021" s="68" t="s">
        <v>287</v>
      </c>
      <c r="D9021" s="68" t="s">
        <v>531</v>
      </c>
      <c r="E9021" s="68" t="s">
        <v>360</v>
      </c>
      <c r="F9021" s="68" t="s">
        <v>77</v>
      </c>
      <c r="G9021" s="68" t="s">
        <v>273</v>
      </c>
      <c r="H9021" s="68" t="s">
        <v>247</v>
      </c>
      <c r="I9021" s="65">
        <v>95</v>
      </c>
      <c r="J9021" s="65">
        <v>406</v>
      </c>
      <c r="K9021" s="65" t="s">
        <v>497</v>
      </c>
    </row>
    <row r="9022" spans="1:11" ht="12.75" customHeight="1">
      <c r="A9022" s="68" t="s">
        <v>475</v>
      </c>
      <c r="B9022" s="68" t="s">
        <v>119</v>
      </c>
      <c r="C9022" s="68" t="s">
        <v>287</v>
      </c>
      <c r="D9022" s="68" t="s">
        <v>531</v>
      </c>
      <c r="E9022" s="68" t="s">
        <v>360</v>
      </c>
      <c r="F9022" s="68" t="s">
        <v>77</v>
      </c>
      <c r="G9022" s="68" t="s">
        <v>273</v>
      </c>
      <c r="H9022" s="68" t="s">
        <v>375</v>
      </c>
      <c r="I9022" s="65">
        <v>1167</v>
      </c>
      <c r="J9022" s="65">
        <v>406</v>
      </c>
      <c r="K9022" s="65" t="s">
        <v>497</v>
      </c>
    </row>
    <row r="9023" spans="1:11" ht="12.75" customHeight="1">
      <c r="A9023" s="68" t="s">
        <v>475</v>
      </c>
      <c r="B9023" s="68" t="s">
        <v>119</v>
      </c>
      <c r="C9023" s="68" t="s">
        <v>287</v>
      </c>
      <c r="D9023" s="68" t="s">
        <v>531</v>
      </c>
      <c r="E9023" s="68" t="s">
        <v>360</v>
      </c>
      <c r="F9023" s="68" t="s">
        <v>77</v>
      </c>
      <c r="G9023" s="68" t="s">
        <v>273</v>
      </c>
      <c r="H9023" s="68" t="s">
        <v>368</v>
      </c>
      <c r="I9023" s="65">
        <v>2248</v>
      </c>
      <c r="J9023" s="65">
        <v>406</v>
      </c>
      <c r="K9023" s="65" t="s">
        <v>497</v>
      </c>
    </row>
    <row r="9024" spans="1:11" ht="12.75" customHeight="1">
      <c r="A9024" s="68" t="s">
        <v>475</v>
      </c>
      <c r="B9024" s="68" t="s">
        <v>119</v>
      </c>
      <c r="C9024" s="68" t="s">
        <v>287</v>
      </c>
      <c r="D9024" s="68" t="s">
        <v>531</v>
      </c>
      <c r="E9024" s="68" t="s">
        <v>360</v>
      </c>
      <c r="F9024" s="68" t="s">
        <v>77</v>
      </c>
      <c r="G9024" s="68" t="s">
        <v>273</v>
      </c>
      <c r="H9024" s="68" t="s">
        <v>491</v>
      </c>
      <c r="I9024" s="65">
        <v>2436</v>
      </c>
      <c r="J9024" s="65">
        <v>406</v>
      </c>
      <c r="K9024" s="65" t="s">
        <v>497</v>
      </c>
    </row>
    <row r="9025" spans="1:11" ht="12.75" customHeight="1">
      <c r="A9025" s="68" t="s">
        <v>475</v>
      </c>
      <c r="B9025" s="68" t="s">
        <v>119</v>
      </c>
      <c r="C9025" s="68" t="s">
        <v>287</v>
      </c>
      <c r="D9025" s="68" t="s">
        <v>531</v>
      </c>
      <c r="E9025" s="68" t="s">
        <v>360</v>
      </c>
      <c r="F9025" s="68" t="s">
        <v>77</v>
      </c>
      <c r="G9025" s="68" t="s">
        <v>273</v>
      </c>
      <c r="H9025" s="68" t="s">
        <v>369</v>
      </c>
      <c r="I9025" s="65">
        <v>1666</v>
      </c>
      <c r="J9025" s="65">
        <v>406</v>
      </c>
      <c r="K9025" s="65" t="s">
        <v>497</v>
      </c>
    </row>
    <row r="9026" spans="1:11" ht="12.75" customHeight="1">
      <c r="A9026" s="68" t="s">
        <v>475</v>
      </c>
      <c r="B9026" s="68" t="s">
        <v>119</v>
      </c>
      <c r="C9026" s="68" t="s">
        <v>287</v>
      </c>
      <c r="D9026" s="68" t="s">
        <v>531</v>
      </c>
      <c r="E9026" s="68" t="s">
        <v>360</v>
      </c>
      <c r="F9026" s="68" t="s">
        <v>77</v>
      </c>
      <c r="G9026" s="68" t="s">
        <v>273</v>
      </c>
      <c r="H9026" s="68" t="s">
        <v>638</v>
      </c>
      <c r="I9026" s="65">
        <v>1693</v>
      </c>
      <c r="J9026" s="65">
        <v>406</v>
      </c>
      <c r="K9026" s="65" t="s">
        <v>497</v>
      </c>
    </row>
    <row r="9027" spans="1:11" ht="12.75" customHeight="1">
      <c r="A9027" s="68" t="s">
        <v>475</v>
      </c>
      <c r="B9027" s="68" t="s">
        <v>119</v>
      </c>
      <c r="C9027" s="68" t="s">
        <v>287</v>
      </c>
      <c r="D9027" s="68" t="s">
        <v>531</v>
      </c>
      <c r="E9027" s="68" t="s">
        <v>360</v>
      </c>
      <c r="F9027" s="68" t="s">
        <v>77</v>
      </c>
      <c r="G9027" s="68" t="s">
        <v>273</v>
      </c>
      <c r="H9027" s="68" t="s">
        <v>247</v>
      </c>
      <c r="I9027" s="65">
        <v>30</v>
      </c>
      <c r="J9027" s="65">
        <v>604</v>
      </c>
      <c r="K9027" s="65" t="s">
        <v>280</v>
      </c>
    </row>
    <row r="9028" spans="1:11" ht="12.75" customHeight="1">
      <c r="A9028" s="68" t="s">
        <v>475</v>
      </c>
      <c r="B9028" s="68" t="s">
        <v>119</v>
      </c>
      <c r="C9028" s="68" t="s">
        <v>287</v>
      </c>
      <c r="D9028" s="68" t="s">
        <v>531</v>
      </c>
      <c r="E9028" s="68" t="s">
        <v>360</v>
      </c>
      <c r="F9028" s="68" t="s">
        <v>77</v>
      </c>
      <c r="G9028" s="68" t="s">
        <v>273</v>
      </c>
      <c r="H9028" s="68" t="s">
        <v>375</v>
      </c>
      <c r="I9028" s="65">
        <v>614</v>
      </c>
      <c r="J9028" s="65">
        <v>604</v>
      </c>
      <c r="K9028" s="65" t="s">
        <v>280</v>
      </c>
    </row>
    <row r="9029" spans="1:11" ht="12.75" customHeight="1">
      <c r="A9029" s="68" t="s">
        <v>475</v>
      </c>
      <c r="B9029" s="68" t="s">
        <v>119</v>
      </c>
      <c r="C9029" s="68" t="s">
        <v>287</v>
      </c>
      <c r="D9029" s="68" t="s">
        <v>531</v>
      </c>
      <c r="E9029" s="68" t="s">
        <v>360</v>
      </c>
      <c r="F9029" s="68" t="s">
        <v>77</v>
      </c>
      <c r="G9029" s="68" t="s">
        <v>273</v>
      </c>
      <c r="H9029" s="68" t="s">
        <v>368</v>
      </c>
      <c r="I9029" s="65">
        <v>1347</v>
      </c>
      <c r="J9029" s="65">
        <v>604</v>
      </c>
      <c r="K9029" s="65" t="s">
        <v>280</v>
      </c>
    </row>
    <row r="9030" spans="1:11" ht="12.75" customHeight="1">
      <c r="A9030" s="68" t="s">
        <v>475</v>
      </c>
      <c r="B9030" s="68" t="s">
        <v>119</v>
      </c>
      <c r="C9030" s="68" t="s">
        <v>287</v>
      </c>
      <c r="D9030" s="68" t="s">
        <v>531</v>
      </c>
      <c r="E9030" s="68" t="s">
        <v>360</v>
      </c>
      <c r="F9030" s="68" t="s">
        <v>77</v>
      </c>
      <c r="G9030" s="68" t="s">
        <v>273</v>
      </c>
      <c r="H9030" s="68" t="s">
        <v>491</v>
      </c>
      <c r="I9030" s="65">
        <v>1621</v>
      </c>
      <c r="J9030" s="65">
        <v>604</v>
      </c>
      <c r="K9030" s="65" t="s">
        <v>280</v>
      </c>
    </row>
    <row r="9031" spans="1:11" ht="12.75" customHeight="1">
      <c r="A9031" s="68" t="s">
        <v>475</v>
      </c>
      <c r="B9031" s="68" t="s">
        <v>119</v>
      </c>
      <c r="C9031" s="68" t="s">
        <v>287</v>
      </c>
      <c r="D9031" s="68" t="s">
        <v>531</v>
      </c>
      <c r="E9031" s="68" t="s">
        <v>360</v>
      </c>
      <c r="F9031" s="68" t="s">
        <v>77</v>
      </c>
      <c r="G9031" s="68" t="s">
        <v>273</v>
      </c>
      <c r="H9031" s="68" t="s">
        <v>369</v>
      </c>
      <c r="I9031" s="65">
        <v>1839</v>
      </c>
      <c r="J9031" s="65">
        <v>604</v>
      </c>
      <c r="K9031" s="65" t="s">
        <v>280</v>
      </c>
    </row>
    <row r="9032" spans="1:11" ht="12.75" customHeight="1">
      <c r="A9032" s="68" t="s">
        <v>475</v>
      </c>
      <c r="B9032" s="68" t="s">
        <v>119</v>
      </c>
      <c r="C9032" s="68" t="s">
        <v>287</v>
      </c>
      <c r="D9032" s="68" t="s">
        <v>531</v>
      </c>
      <c r="E9032" s="68" t="s">
        <v>360</v>
      </c>
      <c r="F9032" s="68" t="s">
        <v>77</v>
      </c>
      <c r="G9032" s="68" t="s">
        <v>273</v>
      </c>
      <c r="H9032" s="68" t="s">
        <v>638</v>
      </c>
      <c r="I9032" s="65">
        <v>2781</v>
      </c>
      <c r="J9032" s="65">
        <v>604</v>
      </c>
      <c r="K9032" s="65" t="s">
        <v>280</v>
      </c>
    </row>
    <row r="9033" spans="1:11" ht="12.75" customHeight="1">
      <c r="A9033" s="68" t="s">
        <v>475</v>
      </c>
      <c r="B9033" s="68" t="s">
        <v>119</v>
      </c>
      <c r="C9033" s="68" t="s">
        <v>287</v>
      </c>
      <c r="D9033" s="68" t="s">
        <v>531</v>
      </c>
      <c r="E9033" s="68" t="s">
        <v>360</v>
      </c>
      <c r="F9033" s="68" t="s">
        <v>77</v>
      </c>
      <c r="G9033" s="68" t="s">
        <v>273</v>
      </c>
      <c r="H9033" s="68" t="s">
        <v>247</v>
      </c>
      <c r="I9033" s="65">
        <v>46</v>
      </c>
      <c r="J9033" s="65">
        <v>411</v>
      </c>
      <c r="K9033" s="65" t="s">
        <v>498</v>
      </c>
    </row>
    <row r="9034" spans="1:11" ht="12.75" customHeight="1">
      <c r="A9034" s="68" t="s">
        <v>475</v>
      </c>
      <c r="B9034" s="68" t="s">
        <v>119</v>
      </c>
      <c r="C9034" s="68" t="s">
        <v>287</v>
      </c>
      <c r="D9034" s="68" t="s">
        <v>531</v>
      </c>
      <c r="E9034" s="68" t="s">
        <v>360</v>
      </c>
      <c r="F9034" s="68" t="s">
        <v>77</v>
      </c>
      <c r="G9034" s="68" t="s">
        <v>273</v>
      </c>
      <c r="H9034" s="68" t="s">
        <v>375</v>
      </c>
      <c r="I9034" s="65">
        <v>1267</v>
      </c>
      <c r="J9034" s="65">
        <v>411</v>
      </c>
      <c r="K9034" s="65" t="s">
        <v>498</v>
      </c>
    </row>
    <row r="9035" spans="1:11" ht="12.75" customHeight="1">
      <c r="A9035" s="68" t="s">
        <v>475</v>
      </c>
      <c r="B9035" s="68" t="s">
        <v>119</v>
      </c>
      <c r="C9035" s="68" t="s">
        <v>287</v>
      </c>
      <c r="D9035" s="68" t="s">
        <v>531</v>
      </c>
      <c r="E9035" s="68" t="s">
        <v>360</v>
      </c>
      <c r="F9035" s="68" t="s">
        <v>77</v>
      </c>
      <c r="G9035" s="68" t="s">
        <v>273</v>
      </c>
      <c r="H9035" s="68" t="s">
        <v>368</v>
      </c>
      <c r="I9035" s="65">
        <v>2028</v>
      </c>
      <c r="J9035" s="65">
        <v>411</v>
      </c>
      <c r="K9035" s="65" t="s">
        <v>498</v>
      </c>
    </row>
    <row r="9036" spans="1:11" ht="12.75" customHeight="1">
      <c r="A9036" s="68" t="s">
        <v>475</v>
      </c>
      <c r="B9036" s="68" t="s">
        <v>119</v>
      </c>
      <c r="C9036" s="68" t="s">
        <v>287</v>
      </c>
      <c r="D9036" s="68" t="s">
        <v>531</v>
      </c>
      <c r="E9036" s="68" t="s">
        <v>360</v>
      </c>
      <c r="F9036" s="68" t="s">
        <v>77</v>
      </c>
      <c r="G9036" s="68" t="s">
        <v>273</v>
      </c>
      <c r="H9036" s="68" t="s">
        <v>491</v>
      </c>
      <c r="I9036" s="65">
        <v>2237</v>
      </c>
      <c r="J9036" s="65">
        <v>411</v>
      </c>
      <c r="K9036" s="65" t="s">
        <v>498</v>
      </c>
    </row>
    <row r="9037" spans="1:11" ht="12.75" customHeight="1">
      <c r="A9037" s="68" t="s">
        <v>475</v>
      </c>
      <c r="B9037" s="68" t="s">
        <v>119</v>
      </c>
      <c r="C9037" s="68" t="s">
        <v>287</v>
      </c>
      <c r="D9037" s="68" t="s">
        <v>531</v>
      </c>
      <c r="E9037" s="68" t="s">
        <v>360</v>
      </c>
      <c r="F9037" s="68" t="s">
        <v>77</v>
      </c>
      <c r="G9037" s="68" t="s">
        <v>273</v>
      </c>
      <c r="H9037" s="68" t="s">
        <v>369</v>
      </c>
      <c r="I9037" s="65">
        <v>2053</v>
      </c>
      <c r="J9037" s="65">
        <v>411</v>
      </c>
      <c r="K9037" s="65" t="s">
        <v>498</v>
      </c>
    </row>
    <row r="9038" spans="1:11" ht="12.75" customHeight="1">
      <c r="A9038" s="68" t="s">
        <v>475</v>
      </c>
      <c r="B9038" s="68" t="s">
        <v>119</v>
      </c>
      <c r="C9038" s="68" t="s">
        <v>287</v>
      </c>
      <c r="D9038" s="68" t="s">
        <v>531</v>
      </c>
      <c r="E9038" s="68" t="s">
        <v>360</v>
      </c>
      <c r="F9038" s="68" t="s">
        <v>77</v>
      </c>
      <c r="G9038" s="68" t="s">
        <v>273</v>
      </c>
      <c r="H9038" s="68" t="s">
        <v>638</v>
      </c>
      <c r="I9038" s="65">
        <v>2585</v>
      </c>
      <c r="J9038" s="65">
        <v>411</v>
      </c>
      <c r="K9038" s="65" t="s">
        <v>498</v>
      </c>
    </row>
    <row r="9039" spans="1:11" ht="12.75" customHeight="1">
      <c r="A9039" s="68" t="s">
        <v>475</v>
      </c>
      <c r="B9039" s="68" t="s">
        <v>119</v>
      </c>
      <c r="C9039" s="68" t="s">
        <v>287</v>
      </c>
      <c r="D9039" s="68" t="s">
        <v>531</v>
      </c>
      <c r="E9039" s="68" t="s">
        <v>360</v>
      </c>
      <c r="F9039" s="68" t="s">
        <v>77</v>
      </c>
      <c r="G9039" s="68" t="s">
        <v>273</v>
      </c>
      <c r="H9039" s="68" t="s">
        <v>247</v>
      </c>
      <c r="I9039" s="65">
        <v>77</v>
      </c>
      <c r="J9039" s="65">
        <v>425</v>
      </c>
      <c r="K9039" s="65" t="s">
        <v>379</v>
      </c>
    </row>
    <row r="9040" spans="1:11" ht="12.75" customHeight="1">
      <c r="A9040" s="68" t="s">
        <v>475</v>
      </c>
      <c r="B9040" s="68" t="s">
        <v>119</v>
      </c>
      <c r="C9040" s="68" t="s">
        <v>287</v>
      </c>
      <c r="D9040" s="68" t="s">
        <v>531</v>
      </c>
      <c r="E9040" s="68" t="s">
        <v>360</v>
      </c>
      <c r="F9040" s="68" t="s">
        <v>77</v>
      </c>
      <c r="G9040" s="68" t="s">
        <v>273</v>
      </c>
      <c r="H9040" s="68" t="s">
        <v>375</v>
      </c>
      <c r="I9040" s="65">
        <v>2752</v>
      </c>
      <c r="J9040" s="65">
        <v>425</v>
      </c>
      <c r="K9040" s="65" t="s">
        <v>379</v>
      </c>
    </row>
    <row r="9041" spans="1:11" ht="12.75" customHeight="1">
      <c r="A9041" s="68" t="s">
        <v>475</v>
      </c>
      <c r="B9041" s="68" t="s">
        <v>119</v>
      </c>
      <c r="C9041" s="68" t="s">
        <v>287</v>
      </c>
      <c r="D9041" s="68" t="s">
        <v>531</v>
      </c>
      <c r="E9041" s="68" t="s">
        <v>360</v>
      </c>
      <c r="F9041" s="68" t="s">
        <v>77</v>
      </c>
      <c r="G9041" s="68" t="s">
        <v>273</v>
      </c>
      <c r="H9041" s="68" t="s">
        <v>368</v>
      </c>
      <c r="I9041" s="65">
        <v>3659</v>
      </c>
      <c r="J9041" s="65">
        <v>425</v>
      </c>
      <c r="K9041" s="65" t="s">
        <v>379</v>
      </c>
    </row>
    <row r="9042" spans="1:11" ht="12.75" customHeight="1">
      <c r="A9042" s="68" t="s">
        <v>475</v>
      </c>
      <c r="B9042" s="68" t="s">
        <v>119</v>
      </c>
      <c r="C9042" s="68" t="s">
        <v>287</v>
      </c>
      <c r="D9042" s="68" t="s">
        <v>531</v>
      </c>
      <c r="E9042" s="68" t="s">
        <v>360</v>
      </c>
      <c r="F9042" s="68" t="s">
        <v>77</v>
      </c>
      <c r="G9042" s="68" t="s">
        <v>273</v>
      </c>
      <c r="H9042" s="68" t="s">
        <v>491</v>
      </c>
      <c r="I9042" s="65">
        <v>3967</v>
      </c>
      <c r="J9042" s="65">
        <v>425</v>
      </c>
      <c r="K9042" s="65" t="s">
        <v>379</v>
      </c>
    </row>
    <row r="9043" spans="1:11" ht="12.75" customHeight="1">
      <c r="A9043" s="68" t="s">
        <v>475</v>
      </c>
      <c r="B9043" s="68" t="s">
        <v>119</v>
      </c>
      <c r="C9043" s="68" t="s">
        <v>287</v>
      </c>
      <c r="D9043" s="68" t="s">
        <v>531</v>
      </c>
      <c r="E9043" s="68" t="s">
        <v>360</v>
      </c>
      <c r="F9043" s="68" t="s">
        <v>77</v>
      </c>
      <c r="G9043" s="68" t="s">
        <v>273</v>
      </c>
      <c r="H9043" s="68" t="s">
        <v>369</v>
      </c>
      <c r="I9043" s="65">
        <v>3504</v>
      </c>
      <c r="J9043" s="65">
        <v>425</v>
      </c>
      <c r="K9043" s="65" t="s">
        <v>379</v>
      </c>
    </row>
    <row r="9044" spans="1:11" ht="12.75" customHeight="1">
      <c r="A9044" s="68" t="s">
        <v>475</v>
      </c>
      <c r="B9044" s="68" t="s">
        <v>119</v>
      </c>
      <c r="C9044" s="68" t="s">
        <v>287</v>
      </c>
      <c r="D9044" s="68" t="s">
        <v>531</v>
      </c>
      <c r="E9044" s="68" t="s">
        <v>360</v>
      </c>
      <c r="F9044" s="68" t="s">
        <v>77</v>
      </c>
      <c r="G9044" s="68" t="s">
        <v>273</v>
      </c>
      <c r="H9044" s="68" t="s">
        <v>638</v>
      </c>
      <c r="I9044" s="65">
        <v>3107</v>
      </c>
      <c r="J9044" s="65">
        <v>425</v>
      </c>
      <c r="K9044" s="65" t="s">
        <v>379</v>
      </c>
    </row>
    <row r="9045" spans="1:11" ht="12.75" customHeight="1">
      <c r="A9045" s="68" t="s">
        <v>475</v>
      </c>
      <c r="B9045" s="68" t="s">
        <v>119</v>
      </c>
      <c r="C9045" s="68" t="s">
        <v>287</v>
      </c>
      <c r="D9045" s="68" t="s">
        <v>531</v>
      </c>
      <c r="E9045" s="68" t="s">
        <v>360</v>
      </c>
      <c r="F9045" s="68" t="s">
        <v>77</v>
      </c>
      <c r="G9045" s="68" t="s">
        <v>273</v>
      </c>
      <c r="H9045" s="68" t="s">
        <v>247</v>
      </c>
      <c r="I9045" s="65">
        <v>92</v>
      </c>
      <c r="J9045" s="65">
        <v>429</v>
      </c>
      <c r="K9045" s="65" t="s">
        <v>380</v>
      </c>
    </row>
    <row r="9046" spans="1:11" ht="12.75" customHeight="1">
      <c r="A9046" s="68" t="s">
        <v>475</v>
      </c>
      <c r="B9046" s="68" t="s">
        <v>119</v>
      </c>
      <c r="C9046" s="68" t="s">
        <v>287</v>
      </c>
      <c r="D9046" s="68" t="s">
        <v>531</v>
      </c>
      <c r="E9046" s="68" t="s">
        <v>360</v>
      </c>
      <c r="F9046" s="68" t="s">
        <v>77</v>
      </c>
      <c r="G9046" s="68" t="s">
        <v>273</v>
      </c>
      <c r="H9046" s="68" t="s">
        <v>375</v>
      </c>
      <c r="I9046" s="65">
        <v>943</v>
      </c>
      <c r="J9046" s="65">
        <v>429</v>
      </c>
      <c r="K9046" s="65" t="s">
        <v>380</v>
      </c>
    </row>
    <row r="9047" spans="1:11" ht="12.75" customHeight="1">
      <c r="A9047" s="68" t="s">
        <v>475</v>
      </c>
      <c r="B9047" s="68" t="s">
        <v>119</v>
      </c>
      <c r="C9047" s="68" t="s">
        <v>287</v>
      </c>
      <c r="D9047" s="68" t="s">
        <v>531</v>
      </c>
      <c r="E9047" s="68" t="s">
        <v>360</v>
      </c>
      <c r="F9047" s="68" t="s">
        <v>77</v>
      </c>
      <c r="G9047" s="68" t="s">
        <v>273</v>
      </c>
      <c r="H9047" s="68" t="s">
        <v>368</v>
      </c>
      <c r="I9047" s="65">
        <v>1392</v>
      </c>
      <c r="J9047" s="65">
        <v>429</v>
      </c>
      <c r="K9047" s="65" t="s">
        <v>380</v>
      </c>
    </row>
    <row r="9048" spans="1:11" ht="12.75" customHeight="1">
      <c r="A9048" s="68" t="s">
        <v>475</v>
      </c>
      <c r="B9048" s="68" t="s">
        <v>119</v>
      </c>
      <c r="C9048" s="68" t="s">
        <v>287</v>
      </c>
      <c r="D9048" s="68" t="s">
        <v>531</v>
      </c>
      <c r="E9048" s="68" t="s">
        <v>360</v>
      </c>
      <c r="F9048" s="68" t="s">
        <v>77</v>
      </c>
      <c r="G9048" s="68" t="s">
        <v>273</v>
      </c>
      <c r="H9048" s="68" t="s">
        <v>491</v>
      </c>
      <c r="I9048" s="65">
        <v>813</v>
      </c>
      <c r="J9048" s="65">
        <v>429</v>
      </c>
      <c r="K9048" s="65" t="s">
        <v>380</v>
      </c>
    </row>
    <row r="9049" spans="1:11" ht="12.75" customHeight="1">
      <c r="A9049" s="68" t="s">
        <v>475</v>
      </c>
      <c r="B9049" s="68" t="s">
        <v>119</v>
      </c>
      <c r="C9049" s="68" t="s">
        <v>287</v>
      </c>
      <c r="D9049" s="68" t="s">
        <v>531</v>
      </c>
      <c r="E9049" s="68" t="s">
        <v>360</v>
      </c>
      <c r="F9049" s="68" t="s">
        <v>77</v>
      </c>
      <c r="G9049" s="68" t="s">
        <v>273</v>
      </c>
      <c r="H9049" s="68" t="s">
        <v>369</v>
      </c>
      <c r="I9049" s="65">
        <v>752</v>
      </c>
      <c r="J9049" s="65">
        <v>429</v>
      </c>
      <c r="K9049" s="65" t="s">
        <v>380</v>
      </c>
    </row>
    <row r="9050" spans="1:11" ht="12.75" customHeight="1">
      <c r="A9050" s="68" t="s">
        <v>475</v>
      </c>
      <c r="B9050" s="68" t="s">
        <v>119</v>
      </c>
      <c r="C9050" s="68" t="s">
        <v>287</v>
      </c>
      <c r="D9050" s="68" t="s">
        <v>531</v>
      </c>
      <c r="E9050" s="68" t="s">
        <v>360</v>
      </c>
      <c r="F9050" s="68" t="s">
        <v>77</v>
      </c>
      <c r="G9050" s="68" t="s">
        <v>273</v>
      </c>
      <c r="H9050" s="68" t="s">
        <v>638</v>
      </c>
      <c r="I9050" s="65">
        <v>746</v>
      </c>
      <c r="J9050" s="65">
        <v>429</v>
      </c>
      <c r="K9050" s="65" t="s">
        <v>380</v>
      </c>
    </row>
    <row r="9051" spans="1:11" ht="12.75" customHeight="1">
      <c r="A9051" s="68" t="s">
        <v>475</v>
      </c>
      <c r="B9051" s="68" t="s">
        <v>119</v>
      </c>
      <c r="C9051" s="68" t="s">
        <v>287</v>
      </c>
      <c r="D9051" s="68" t="s">
        <v>531</v>
      </c>
      <c r="E9051" s="68" t="s">
        <v>360</v>
      </c>
      <c r="F9051" s="68" t="s">
        <v>77</v>
      </c>
      <c r="G9051" s="68" t="s">
        <v>273</v>
      </c>
      <c r="H9051" s="68" t="s">
        <v>247</v>
      </c>
      <c r="I9051" s="65">
        <v>68</v>
      </c>
      <c r="J9051" s="65">
        <v>409</v>
      </c>
      <c r="K9051" s="65" t="s">
        <v>281</v>
      </c>
    </row>
    <row r="9052" spans="1:11" ht="12.75" customHeight="1">
      <c r="A9052" s="68" t="s">
        <v>475</v>
      </c>
      <c r="B9052" s="68" t="s">
        <v>119</v>
      </c>
      <c r="C9052" s="68" t="s">
        <v>287</v>
      </c>
      <c r="D9052" s="68" t="s">
        <v>531</v>
      </c>
      <c r="E9052" s="68" t="s">
        <v>360</v>
      </c>
      <c r="F9052" s="68" t="s">
        <v>77</v>
      </c>
      <c r="G9052" s="68" t="s">
        <v>273</v>
      </c>
      <c r="H9052" s="68" t="s">
        <v>375</v>
      </c>
      <c r="I9052" s="65">
        <v>1355</v>
      </c>
      <c r="J9052" s="65">
        <v>409</v>
      </c>
      <c r="K9052" s="65" t="s">
        <v>281</v>
      </c>
    </row>
    <row r="9053" spans="1:11" ht="12.75" customHeight="1">
      <c r="A9053" s="68" t="s">
        <v>475</v>
      </c>
      <c r="B9053" s="68" t="s">
        <v>119</v>
      </c>
      <c r="C9053" s="68" t="s">
        <v>287</v>
      </c>
      <c r="D9053" s="68" t="s">
        <v>531</v>
      </c>
      <c r="E9053" s="68" t="s">
        <v>360</v>
      </c>
      <c r="F9053" s="68" t="s">
        <v>77</v>
      </c>
      <c r="G9053" s="68" t="s">
        <v>273</v>
      </c>
      <c r="H9053" s="68" t="s">
        <v>368</v>
      </c>
      <c r="I9053" s="65">
        <v>1920</v>
      </c>
      <c r="J9053" s="65">
        <v>409</v>
      </c>
      <c r="K9053" s="65" t="s">
        <v>281</v>
      </c>
    </row>
    <row r="9054" spans="1:11" ht="12.75" customHeight="1">
      <c r="A9054" s="68" t="s">
        <v>475</v>
      </c>
      <c r="B9054" s="68" t="s">
        <v>119</v>
      </c>
      <c r="C9054" s="68" t="s">
        <v>287</v>
      </c>
      <c r="D9054" s="68" t="s">
        <v>531</v>
      </c>
      <c r="E9054" s="68" t="s">
        <v>360</v>
      </c>
      <c r="F9054" s="68" t="s">
        <v>77</v>
      </c>
      <c r="G9054" s="68" t="s">
        <v>273</v>
      </c>
      <c r="H9054" s="68" t="s">
        <v>491</v>
      </c>
      <c r="I9054" s="65">
        <v>1739</v>
      </c>
      <c r="J9054" s="65">
        <v>409</v>
      </c>
      <c r="K9054" s="65" t="s">
        <v>281</v>
      </c>
    </row>
    <row r="9055" spans="1:11" ht="12.75" customHeight="1">
      <c r="A9055" s="68" t="s">
        <v>475</v>
      </c>
      <c r="B9055" s="68" t="s">
        <v>119</v>
      </c>
      <c r="C9055" s="68" t="s">
        <v>287</v>
      </c>
      <c r="D9055" s="68" t="s">
        <v>531</v>
      </c>
      <c r="E9055" s="68" t="s">
        <v>360</v>
      </c>
      <c r="F9055" s="68" t="s">
        <v>77</v>
      </c>
      <c r="G9055" s="68" t="s">
        <v>273</v>
      </c>
      <c r="H9055" s="68" t="s">
        <v>369</v>
      </c>
      <c r="I9055" s="65">
        <v>1575</v>
      </c>
      <c r="J9055" s="65">
        <v>409</v>
      </c>
      <c r="K9055" s="65" t="s">
        <v>281</v>
      </c>
    </row>
    <row r="9056" spans="1:11" ht="12.75" customHeight="1">
      <c r="A9056" s="68" t="s">
        <v>475</v>
      </c>
      <c r="B9056" s="68" t="s">
        <v>119</v>
      </c>
      <c r="C9056" s="68" t="s">
        <v>287</v>
      </c>
      <c r="D9056" s="68" t="s">
        <v>531</v>
      </c>
      <c r="E9056" s="68" t="s">
        <v>360</v>
      </c>
      <c r="F9056" s="68" t="s">
        <v>77</v>
      </c>
      <c r="G9056" s="68" t="s">
        <v>273</v>
      </c>
      <c r="H9056" s="68" t="s">
        <v>638</v>
      </c>
      <c r="I9056" s="65">
        <v>1751</v>
      </c>
      <c r="J9056" s="65">
        <v>409</v>
      </c>
      <c r="K9056" s="65" t="s">
        <v>281</v>
      </c>
    </row>
    <row r="9057" spans="1:11" ht="12.75" customHeight="1">
      <c r="A9057" s="68" t="s">
        <v>475</v>
      </c>
      <c r="B9057" s="68" t="s">
        <v>119</v>
      </c>
      <c r="C9057" s="68" t="s">
        <v>287</v>
      </c>
      <c r="D9057" s="68" t="s">
        <v>531</v>
      </c>
      <c r="E9057" s="68" t="s">
        <v>360</v>
      </c>
      <c r="F9057" s="68" t="s">
        <v>77</v>
      </c>
      <c r="G9057" s="68" t="s">
        <v>273</v>
      </c>
      <c r="H9057" s="68" t="s">
        <v>247</v>
      </c>
      <c r="I9057" s="65">
        <v>210</v>
      </c>
      <c r="J9057" s="65">
        <v>423</v>
      </c>
      <c r="K9057" s="65" t="s">
        <v>381</v>
      </c>
    </row>
    <row r="9058" spans="1:11" ht="12.75" customHeight="1">
      <c r="A9058" s="68" t="s">
        <v>475</v>
      </c>
      <c r="B9058" s="68" t="s">
        <v>119</v>
      </c>
      <c r="C9058" s="68" t="s">
        <v>287</v>
      </c>
      <c r="D9058" s="68" t="s">
        <v>531</v>
      </c>
      <c r="E9058" s="68" t="s">
        <v>360</v>
      </c>
      <c r="F9058" s="68" t="s">
        <v>77</v>
      </c>
      <c r="G9058" s="68" t="s">
        <v>273</v>
      </c>
      <c r="H9058" s="68" t="s">
        <v>375</v>
      </c>
      <c r="I9058" s="65">
        <v>904</v>
      </c>
      <c r="J9058" s="65">
        <v>423</v>
      </c>
      <c r="K9058" s="65" t="s">
        <v>381</v>
      </c>
    </row>
    <row r="9059" spans="1:11" ht="12.75" customHeight="1">
      <c r="A9059" s="68" t="s">
        <v>475</v>
      </c>
      <c r="B9059" s="68" t="s">
        <v>119</v>
      </c>
      <c r="C9059" s="68" t="s">
        <v>287</v>
      </c>
      <c r="D9059" s="68" t="s">
        <v>531</v>
      </c>
      <c r="E9059" s="68" t="s">
        <v>360</v>
      </c>
      <c r="F9059" s="68" t="s">
        <v>77</v>
      </c>
      <c r="G9059" s="68" t="s">
        <v>273</v>
      </c>
      <c r="H9059" s="68" t="s">
        <v>368</v>
      </c>
      <c r="I9059" s="65">
        <v>1039</v>
      </c>
      <c r="J9059" s="65">
        <v>423</v>
      </c>
      <c r="K9059" s="65" t="s">
        <v>381</v>
      </c>
    </row>
    <row r="9060" spans="1:11" ht="12.75" customHeight="1">
      <c r="A9060" s="68" t="s">
        <v>475</v>
      </c>
      <c r="B9060" s="68" t="s">
        <v>119</v>
      </c>
      <c r="C9060" s="68" t="s">
        <v>287</v>
      </c>
      <c r="D9060" s="68" t="s">
        <v>531</v>
      </c>
      <c r="E9060" s="68" t="s">
        <v>360</v>
      </c>
      <c r="F9060" s="68" t="s">
        <v>77</v>
      </c>
      <c r="G9060" s="68" t="s">
        <v>273</v>
      </c>
      <c r="H9060" s="68" t="s">
        <v>491</v>
      </c>
      <c r="I9060" s="65">
        <v>919</v>
      </c>
      <c r="J9060" s="65">
        <v>423</v>
      </c>
      <c r="K9060" s="65" t="s">
        <v>381</v>
      </c>
    </row>
    <row r="9061" spans="1:11" ht="12.75" customHeight="1">
      <c r="A9061" s="68" t="s">
        <v>475</v>
      </c>
      <c r="B9061" s="68" t="s">
        <v>119</v>
      </c>
      <c r="C9061" s="68" t="s">
        <v>287</v>
      </c>
      <c r="D9061" s="68" t="s">
        <v>531</v>
      </c>
      <c r="E9061" s="68" t="s">
        <v>360</v>
      </c>
      <c r="F9061" s="68" t="s">
        <v>77</v>
      </c>
      <c r="G9061" s="68" t="s">
        <v>273</v>
      </c>
      <c r="H9061" s="68" t="s">
        <v>369</v>
      </c>
      <c r="I9061" s="65">
        <v>880</v>
      </c>
      <c r="J9061" s="65">
        <v>423</v>
      </c>
      <c r="K9061" s="65" t="s">
        <v>381</v>
      </c>
    </row>
    <row r="9062" spans="1:11" ht="12.75" customHeight="1">
      <c r="A9062" s="68" t="s">
        <v>475</v>
      </c>
      <c r="B9062" s="68" t="s">
        <v>119</v>
      </c>
      <c r="C9062" s="68" t="s">
        <v>287</v>
      </c>
      <c r="D9062" s="68" t="s">
        <v>531</v>
      </c>
      <c r="E9062" s="68" t="s">
        <v>360</v>
      </c>
      <c r="F9062" s="68" t="s">
        <v>77</v>
      </c>
      <c r="G9062" s="68" t="s">
        <v>273</v>
      </c>
      <c r="H9062" s="68" t="s">
        <v>638</v>
      </c>
      <c r="I9062" s="65">
        <v>772</v>
      </c>
      <c r="J9062" s="65">
        <v>423</v>
      </c>
      <c r="K9062" s="65" t="s">
        <v>381</v>
      </c>
    </row>
    <row r="9063" spans="1:11" ht="12.75" customHeight="1">
      <c r="A9063" s="68" t="s">
        <v>475</v>
      </c>
      <c r="B9063" s="68" t="s">
        <v>119</v>
      </c>
      <c r="C9063" s="68" t="s">
        <v>287</v>
      </c>
      <c r="D9063" s="68" t="s">
        <v>531</v>
      </c>
      <c r="E9063" s="68" t="s">
        <v>360</v>
      </c>
      <c r="F9063" s="68" t="s">
        <v>77</v>
      </c>
      <c r="G9063" s="68" t="s">
        <v>273</v>
      </c>
      <c r="H9063" s="68" t="s">
        <v>247</v>
      </c>
      <c r="I9063" s="65">
        <v>76</v>
      </c>
      <c r="J9063" s="65">
        <v>420</v>
      </c>
      <c r="K9063" s="65" t="s">
        <v>274</v>
      </c>
    </row>
    <row r="9064" spans="1:11" ht="12.75" customHeight="1">
      <c r="A9064" s="68" t="s">
        <v>475</v>
      </c>
      <c r="B9064" s="68" t="s">
        <v>119</v>
      </c>
      <c r="C9064" s="68" t="s">
        <v>287</v>
      </c>
      <c r="D9064" s="68" t="s">
        <v>531</v>
      </c>
      <c r="E9064" s="68" t="s">
        <v>360</v>
      </c>
      <c r="F9064" s="68" t="s">
        <v>77</v>
      </c>
      <c r="G9064" s="68" t="s">
        <v>273</v>
      </c>
      <c r="H9064" s="68" t="s">
        <v>375</v>
      </c>
      <c r="I9064" s="65">
        <v>3079</v>
      </c>
      <c r="J9064" s="65">
        <v>420</v>
      </c>
      <c r="K9064" s="65" t="s">
        <v>274</v>
      </c>
    </row>
    <row r="9065" spans="1:11" ht="12.75" customHeight="1">
      <c r="A9065" s="68" t="s">
        <v>475</v>
      </c>
      <c r="B9065" s="68" t="s">
        <v>119</v>
      </c>
      <c r="C9065" s="68" t="s">
        <v>287</v>
      </c>
      <c r="D9065" s="68" t="s">
        <v>531</v>
      </c>
      <c r="E9065" s="68" t="s">
        <v>360</v>
      </c>
      <c r="F9065" s="68" t="s">
        <v>77</v>
      </c>
      <c r="G9065" s="68" t="s">
        <v>273</v>
      </c>
      <c r="H9065" s="68" t="s">
        <v>368</v>
      </c>
      <c r="I9065" s="65">
        <v>3027</v>
      </c>
      <c r="J9065" s="65">
        <v>420</v>
      </c>
      <c r="K9065" s="65" t="s">
        <v>274</v>
      </c>
    </row>
    <row r="9066" spans="1:11" ht="12.75" customHeight="1">
      <c r="A9066" s="68" t="s">
        <v>475</v>
      </c>
      <c r="B9066" s="68" t="s">
        <v>119</v>
      </c>
      <c r="C9066" s="68" t="s">
        <v>287</v>
      </c>
      <c r="D9066" s="68" t="s">
        <v>531</v>
      </c>
      <c r="E9066" s="68" t="s">
        <v>360</v>
      </c>
      <c r="F9066" s="68" t="s">
        <v>77</v>
      </c>
      <c r="G9066" s="68" t="s">
        <v>273</v>
      </c>
      <c r="H9066" s="68" t="s">
        <v>491</v>
      </c>
      <c r="I9066" s="65">
        <v>2418</v>
      </c>
      <c r="J9066" s="65">
        <v>420</v>
      </c>
      <c r="K9066" s="65" t="s">
        <v>274</v>
      </c>
    </row>
    <row r="9067" spans="1:11" ht="12.75" customHeight="1">
      <c r="A9067" s="68" t="s">
        <v>475</v>
      </c>
      <c r="B9067" s="68" t="s">
        <v>119</v>
      </c>
      <c r="C9067" s="68" t="s">
        <v>287</v>
      </c>
      <c r="D9067" s="68" t="s">
        <v>531</v>
      </c>
      <c r="E9067" s="68" t="s">
        <v>360</v>
      </c>
      <c r="F9067" s="68" t="s">
        <v>77</v>
      </c>
      <c r="G9067" s="68" t="s">
        <v>273</v>
      </c>
      <c r="H9067" s="68" t="s">
        <v>369</v>
      </c>
      <c r="I9067" s="65">
        <v>2145</v>
      </c>
      <c r="J9067" s="65">
        <v>420</v>
      </c>
      <c r="K9067" s="65" t="s">
        <v>274</v>
      </c>
    </row>
    <row r="9068" spans="1:11" ht="12.75" customHeight="1">
      <c r="A9068" s="68" t="s">
        <v>475</v>
      </c>
      <c r="B9068" s="68" t="s">
        <v>119</v>
      </c>
      <c r="C9068" s="68" t="s">
        <v>287</v>
      </c>
      <c r="D9068" s="68" t="s">
        <v>531</v>
      </c>
      <c r="E9068" s="68" t="s">
        <v>360</v>
      </c>
      <c r="F9068" s="68" t="s">
        <v>77</v>
      </c>
      <c r="G9068" s="68" t="s">
        <v>273</v>
      </c>
      <c r="H9068" s="68" t="s">
        <v>638</v>
      </c>
      <c r="I9068" s="65">
        <v>1581</v>
      </c>
      <c r="J9068" s="65">
        <v>420</v>
      </c>
      <c r="K9068" s="65" t="s">
        <v>274</v>
      </c>
    </row>
    <row r="9069" spans="1:11" ht="12.75" customHeight="1">
      <c r="A9069" s="68" t="s">
        <v>475</v>
      </c>
      <c r="B9069" s="68" t="s">
        <v>119</v>
      </c>
      <c r="C9069" s="68" t="s">
        <v>287</v>
      </c>
      <c r="D9069" s="68" t="s">
        <v>531</v>
      </c>
      <c r="E9069" s="68" t="s">
        <v>360</v>
      </c>
      <c r="F9069" s="68" t="s">
        <v>77</v>
      </c>
      <c r="G9069" s="68" t="s">
        <v>273</v>
      </c>
      <c r="H9069" s="68" t="s">
        <v>247</v>
      </c>
      <c r="I9069" s="65">
        <v>10</v>
      </c>
      <c r="J9069" s="65">
        <v>603</v>
      </c>
      <c r="K9069" s="65" t="s">
        <v>263</v>
      </c>
    </row>
    <row r="9070" spans="1:11" ht="12.75" customHeight="1">
      <c r="A9070" s="68" t="s">
        <v>475</v>
      </c>
      <c r="B9070" s="68" t="s">
        <v>119</v>
      </c>
      <c r="C9070" s="68" t="s">
        <v>287</v>
      </c>
      <c r="D9070" s="68" t="s">
        <v>531</v>
      </c>
      <c r="E9070" s="68" t="s">
        <v>360</v>
      </c>
      <c r="F9070" s="68" t="s">
        <v>77</v>
      </c>
      <c r="G9070" s="68" t="s">
        <v>273</v>
      </c>
      <c r="H9070" s="68" t="s">
        <v>375</v>
      </c>
      <c r="I9070" s="65">
        <v>359</v>
      </c>
      <c r="J9070" s="65">
        <v>603</v>
      </c>
      <c r="K9070" s="65" t="s">
        <v>263</v>
      </c>
    </row>
    <row r="9071" spans="1:11" ht="12.75" customHeight="1">
      <c r="A9071" s="68" t="s">
        <v>475</v>
      </c>
      <c r="B9071" s="68" t="s">
        <v>119</v>
      </c>
      <c r="C9071" s="68" t="s">
        <v>287</v>
      </c>
      <c r="D9071" s="68" t="s">
        <v>531</v>
      </c>
      <c r="E9071" s="68" t="s">
        <v>360</v>
      </c>
      <c r="F9071" s="68" t="s">
        <v>77</v>
      </c>
      <c r="G9071" s="68" t="s">
        <v>273</v>
      </c>
      <c r="H9071" s="68" t="s">
        <v>368</v>
      </c>
      <c r="I9071" s="65">
        <v>502</v>
      </c>
      <c r="J9071" s="65">
        <v>603</v>
      </c>
      <c r="K9071" s="65" t="s">
        <v>263</v>
      </c>
    </row>
    <row r="9072" spans="1:11" ht="12.75" customHeight="1">
      <c r="A9072" s="68" t="s">
        <v>475</v>
      </c>
      <c r="B9072" s="68" t="s">
        <v>119</v>
      </c>
      <c r="C9072" s="68" t="s">
        <v>287</v>
      </c>
      <c r="D9072" s="68" t="s">
        <v>531</v>
      </c>
      <c r="E9072" s="68" t="s">
        <v>360</v>
      </c>
      <c r="F9072" s="68" t="s">
        <v>77</v>
      </c>
      <c r="G9072" s="68" t="s">
        <v>273</v>
      </c>
      <c r="H9072" s="68" t="s">
        <v>491</v>
      </c>
      <c r="I9072" s="65">
        <v>367</v>
      </c>
      <c r="J9072" s="65">
        <v>603</v>
      </c>
      <c r="K9072" s="65" t="s">
        <v>263</v>
      </c>
    </row>
    <row r="9073" spans="1:11" ht="12.75" customHeight="1">
      <c r="A9073" s="68" t="s">
        <v>475</v>
      </c>
      <c r="B9073" s="68" t="s">
        <v>119</v>
      </c>
      <c r="C9073" s="68" t="s">
        <v>287</v>
      </c>
      <c r="D9073" s="68" t="s">
        <v>531</v>
      </c>
      <c r="E9073" s="68" t="s">
        <v>360</v>
      </c>
      <c r="F9073" s="68" t="s">
        <v>77</v>
      </c>
      <c r="G9073" s="68" t="s">
        <v>273</v>
      </c>
      <c r="H9073" s="68" t="s">
        <v>369</v>
      </c>
      <c r="I9073" s="65">
        <v>354</v>
      </c>
      <c r="J9073" s="65">
        <v>603</v>
      </c>
      <c r="K9073" s="65" t="s">
        <v>263</v>
      </c>
    </row>
    <row r="9074" spans="1:11" ht="12.75" customHeight="1">
      <c r="A9074" s="68" t="s">
        <v>475</v>
      </c>
      <c r="B9074" s="68" t="s">
        <v>119</v>
      </c>
      <c r="C9074" s="68" t="s">
        <v>287</v>
      </c>
      <c r="D9074" s="68" t="s">
        <v>531</v>
      </c>
      <c r="E9074" s="68" t="s">
        <v>360</v>
      </c>
      <c r="F9074" s="68" t="s">
        <v>77</v>
      </c>
      <c r="G9074" s="68" t="s">
        <v>273</v>
      </c>
      <c r="H9074" s="68" t="s">
        <v>638</v>
      </c>
      <c r="I9074" s="65">
        <v>398</v>
      </c>
      <c r="J9074" s="65">
        <v>603</v>
      </c>
      <c r="K9074" s="65" t="s">
        <v>263</v>
      </c>
    </row>
    <row r="9075" spans="1:11" ht="12.75" customHeight="1">
      <c r="A9075" s="68" t="s">
        <v>475</v>
      </c>
      <c r="B9075" s="68" t="s">
        <v>119</v>
      </c>
      <c r="C9075" s="68" t="s">
        <v>287</v>
      </c>
      <c r="D9075" s="68" t="s">
        <v>531</v>
      </c>
      <c r="E9075" s="68" t="s">
        <v>360</v>
      </c>
      <c r="F9075" s="68" t="s">
        <v>77</v>
      </c>
      <c r="G9075" s="68" t="s">
        <v>273</v>
      </c>
      <c r="H9075" s="68" t="s">
        <v>247</v>
      </c>
      <c r="I9075" s="65">
        <v>564</v>
      </c>
      <c r="J9075" s="65">
        <v>417</v>
      </c>
      <c r="K9075" s="65" t="s">
        <v>499</v>
      </c>
    </row>
    <row r="9076" spans="1:11" ht="12.75" customHeight="1">
      <c r="A9076" s="68" t="s">
        <v>475</v>
      </c>
      <c r="B9076" s="68" t="s">
        <v>119</v>
      </c>
      <c r="C9076" s="68" t="s">
        <v>287</v>
      </c>
      <c r="D9076" s="68" t="s">
        <v>531</v>
      </c>
      <c r="E9076" s="68" t="s">
        <v>360</v>
      </c>
      <c r="F9076" s="68" t="s">
        <v>77</v>
      </c>
      <c r="G9076" s="68" t="s">
        <v>273</v>
      </c>
      <c r="H9076" s="68" t="s">
        <v>375</v>
      </c>
      <c r="I9076" s="65">
        <v>4086</v>
      </c>
      <c r="J9076" s="65">
        <v>417</v>
      </c>
      <c r="K9076" s="65" t="s">
        <v>499</v>
      </c>
    </row>
    <row r="9077" spans="1:11" ht="12.75" customHeight="1">
      <c r="A9077" s="68" t="s">
        <v>475</v>
      </c>
      <c r="B9077" s="68" t="s">
        <v>119</v>
      </c>
      <c r="C9077" s="68" t="s">
        <v>287</v>
      </c>
      <c r="D9077" s="68" t="s">
        <v>531</v>
      </c>
      <c r="E9077" s="68" t="s">
        <v>360</v>
      </c>
      <c r="F9077" s="68" t="s">
        <v>77</v>
      </c>
      <c r="G9077" s="68" t="s">
        <v>273</v>
      </c>
      <c r="H9077" s="68" t="s">
        <v>368</v>
      </c>
      <c r="I9077" s="65">
        <v>4993</v>
      </c>
      <c r="J9077" s="65">
        <v>417</v>
      </c>
      <c r="K9077" s="65" t="s">
        <v>499</v>
      </c>
    </row>
    <row r="9078" spans="1:11" ht="12.75" customHeight="1">
      <c r="A9078" s="68" t="s">
        <v>475</v>
      </c>
      <c r="B9078" s="68" t="s">
        <v>119</v>
      </c>
      <c r="C9078" s="68" t="s">
        <v>287</v>
      </c>
      <c r="D9078" s="68" t="s">
        <v>531</v>
      </c>
      <c r="E9078" s="68" t="s">
        <v>360</v>
      </c>
      <c r="F9078" s="68" t="s">
        <v>77</v>
      </c>
      <c r="G9078" s="68" t="s">
        <v>273</v>
      </c>
      <c r="H9078" s="68" t="s">
        <v>491</v>
      </c>
      <c r="I9078" s="65">
        <v>5121</v>
      </c>
      <c r="J9078" s="65">
        <v>417</v>
      </c>
      <c r="K9078" s="65" t="s">
        <v>499</v>
      </c>
    </row>
    <row r="9079" spans="1:11" ht="12.75" customHeight="1">
      <c r="A9079" s="68" t="s">
        <v>475</v>
      </c>
      <c r="B9079" s="68" t="s">
        <v>119</v>
      </c>
      <c r="C9079" s="68" t="s">
        <v>287</v>
      </c>
      <c r="D9079" s="68" t="s">
        <v>531</v>
      </c>
      <c r="E9079" s="68" t="s">
        <v>360</v>
      </c>
      <c r="F9079" s="68" t="s">
        <v>77</v>
      </c>
      <c r="G9079" s="68" t="s">
        <v>273</v>
      </c>
      <c r="H9079" s="68" t="s">
        <v>369</v>
      </c>
      <c r="I9079" s="65">
        <v>6898</v>
      </c>
      <c r="J9079" s="65">
        <v>417</v>
      </c>
      <c r="K9079" s="65" t="s">
        <v>499</v>
      </c>
    </row>
    <row r="9080" spans="1:11" ht="12.75" customHeight="1">
      <c r="A9080" s="68" t="s">
        <v>475</v>
      </c>
      <c r="B9080" s="68" t="s">
        <v>119</v>
      </c>
      <c r="C9080" s="68" t="s">
        <v>287</v>
      </c>
      <c r="D9080" s="68" t="s">
        <v>531</v>
      </c>
      <c r="E9080" s="68" t="s">
        <v>360</v>
      </c>
      <c r="F9080" s="68" t="s">
        <v>77</v>
      </c>
      <c r="G9080" s="68" t="s">
        <v>273</v>
      </c>
      <c r="H9080" s="68" t="s">
        <v>638</v>
      </c>
      <c r="I9080" s="65">
        <v>8814</v>
      </c>
      <c r="J9080" s="65">
        <v>417</v>
      </c>
      <c r="K9080" s="65" t="s">
        <v>499</v>
      </c>
    </row>
    <row r="9081" spans="1:11" ht="12.75" customHeight="1">
      <c r="A9081" s="68" t="s">
        <v>475</v>
      </c>
      <c r="B9081" s="68" t="s">
        <v>119</v>
      </c>
      <c r="C9081" s="68" t="s">
        <v>287</v>
      </c>
      <c r="D9081" s="68" t="s">
        <v>531</v>
      </c>
      <c r="E9081" s="68" t="s">
        <v>360</v>
      </c>
      <c r="F9081" s="68" t="s">
        <v>77</v>
      </c>
      <c r="G9081" s="68" t="s">
        <v>273</v>
      </c>
      <c r="H9081" s="68" t="s">
        <v>375</v>
      </c>
      <c r="I9081" s="65">
        <v>28</v>
      </c>
      <c r="J9081" s="65">
        <v>443</v>
      </c>
      <c r="K9081" s="65" t="s">
        <v>232</v>
      </c>
    </row>
    <row r="9082" spans="1:11" ht="12.75" customHeight="1">
      <c r="A9082" s="68" t="s">
        <v>475</v>
      </c>
      <c r="B9082" s="68" t="s">
        <v>119</v>
      </c>
      <c r="C9082" s="68" t="s">
        <v>287</v>
      </c>
      <c r="D9082" s="68" t="s">
        <v>531</v>
      </c>
      <c r="E9082" s="68" t="s">
        <v>360</v>
      </c>
      <c r="F9082" s="68" t="s">
        <v>77</v>
      </c>
      <c r="G9082" s="68" t="s">
        <v>273</v>
      </c>
      <c r="H9082" s="68" t="s">
        <v>368</v>
      </c>
      <c r="I9082" s="65">
        <v>306</v>
      </c>
      <c r="J9082" s="65">
        <v>443</v>
      </c>
      <c r="K9082" s="65" t="s">
        <v>232</v>
      </c>
    </row>
    <row r="9083" spans="1:11" ht="12.75" customHeight="1">
      <c r="A9083" s="68" t="s">
        <v>475</v>
      </c>
      <c r="B9083" s="68" t="s">
        <v>119</v>
      </c>
      <c r="C9083" s="68" t="s">
        <v>287</v>
      </c>
      <c r="D9083" s="68" t="s">
        <v>531</v>
      </c>
      <c r="E9083" s="68" t="s">
        <v>360</v>
      </c>
      <c r="F9083" s="68" t="s">
        <v>77</v>
      </c>
      <c r="G9083" s="68" t="s">
        <v>273</v>
      </c>
      <c r="H9083" s="68" t="s">
        <v>491</v>
      </c>
      <c r="I9083" s="65">
        <v>399</v>
      </c>
      <c r="J9083" s="65">
        <v>443</v>
      </c>
      <c r="K9083" s="65" t="s">
        <v>232</v>
      </c>
    </row>
    <row r="9084" spans="1:11" ht="12.75" customHeight="1">
      <c r="A9084" s="68" t="s">
        <v>475</v>
      </c>
      <c r="B9084" s="68" t="s">
        <v>119</v>
      </c>
      <c r="C9084" s="68" t="s">
        <v>287</v>
      </c>
      <c r="D9084" s="68" t="s">
        <v>531</v>
      </c>
      <c r="E9084" s="68" t="s">
        <v>360</v>
      </c>
      <c r="F9084" s="68" t="s">
        <v>77</v>
      </c>
      <c r="G9084" s="68" t="s">
        <v>273</v>
      </c>
      <c r="H9084" s="68" t="s">
        <v>369</v>
      </c>
      <c r="I9084" s="65">
        <v>530</v>
      </c>
      <c r="J9084" s="65">
        <v>443</v>
      </c>
      <c r="K9084" s="65" t="s">
        <v>232</v>
      </c>
    </row>
    <row r="9085" spans="1:11" ht="12.75" customHeight="1">
      <c r="A9085" s="68" t="s">
        <v>475</v>
      </c>
      <c r="B9085" s="68" t="s">
        <v>119</v>
      </c>
      <c r="C9085" s="68" t="s">
        <v>287</v>
      </c>
      <c r="D9085" s="68" t="s">
        <v>531</v>
      </c>
      <c r="E9085" s="68" t="s">
        <v>360</v>
      </c>
      <c r="F9085" s="68" t="s">
        <v>77</v>
      </c>
      <c r="G9085" s="68" t="s">
        <v>273</v>
      </c>
      <c r="H9085" s="68" t="s">
        <v>638</v>
      </c>
      <c r="I9085" s="65">
        <v>490</v>
      </c>
      <c r="J9085" s="65">
        <v>443</v>
      </c>
      <c r="K9085" s="65" t="s">
        <v>232</v>
      </c>
    </row>
    <row r="9086" spans="1:11" ht="12.75" customHeight="1">
      <c r="A9086" s="68" t="s">
        <v>475</v>
      </c>
      <c r="B9086" s="68" t="s">
        <v>119</v>
      </c>
      <c r="C9086" s="68" t="s">
        <v>287</v>
      </c>
      <c r="D9086" s="68" t="s">
        <v>531</v>
      </c>
      <c r="E9086" s="68" t="s">
        <v>360</v>
      </c>
      <c r="F9086" s="68" t="s">
        <v>77</v>
      </c>
      <c r="G9086" s="68" t="s">
        <v>273</v>
      </c>
      <c r="H9086" s="68" t="s">
        <v>247</v>
      </c>
      <c r="I9086" s="65">
        <v>189</v>
      </c>
      <c r="J9086" s="65">
        <v>413</v>
      </c>
      <c r="K9086" s="65" t="s">
        <v>500</v>
      </c>
    </row>
    <row r="9087" spans="1:11" ht="12.75" customHeight="1">
      <c r="A9087" s="68" t="s">
        <v>475</v>
      </c>
      <c r="B9087" s="68" t="s">
        <v>119</v>
      </c>
      <c r="C9087" s="68" t="s">
        <v>287</v>
      </c>
      <c r="D9087" s="68" t="s">
        <v>531</v>
      </c>
      <c r="E9087" s="68" t="s">
        <v>360</v>
      </c>
      <c r="F9087" s="68" t="s">
        <v>77</v>
      </c>
      <c r="G9087" s="68" t="s">
        <v>273</v>
      </c>
      <c r="H9087" s="68" t="s">
        <v>375</v>
      </c>
      <c r="I9087" s="65">
        <v>1438</v>
      </c>
      <c r="J9087" s="65">
        <v>413</v>
      </c>
      <c r="K9087" s="65" t="s">
        <v>500</v>
      </c>
    </row>
    <row r="9088" spans="1:11" ht="12.75" customHeight="1">
      <c r="A9088" s="68" t="s">
        <v>475</v>
      </c>
      <c r="B9088" s="68" t="s">
        <v>119</v>
      </c>
      <c r="C9088" s="68" t="s">
        <v>287</v>
      </c>
      <c r="D9088" s="68" t="s">
        <v>531</v>
      </c>
      <c r="E9088" s="68" t="s">
        <v>360</v>
      </c>
      <c r="F9088" s="68" t="s">
        <v>77</v>
      </c>
      <c r="G9088" s="68" t="s">
        <v>273</v>
      </c>
      <c r="H9088" s="68" t="s">
        <v>368</v>
      </c>
      <c r="I9088" s="65">
        <v>3261</v>
      </c>
      <c r="J9088" s="65">
        <v>413</v>
      </c>
      <c r="K9088" s="65" t="s">
        <v>500</v>
      </c>
    </row>
    <row r="9089" spans="1:11" ht="12.75" customHeight="1">
      <c r="A9089" s="68" t="s">
        <v>475</v>
      </c>
      <c r="B9089" s="68" t="s">
        <v>119</v>
      </c>
      <c r="C9089" s="68" t="s">
        <v>287</v>
      </c>
      <c r="D9089" s="68" t="s">
        <v>531</v>
      </c>
      <c r="E9089" s="68" t="s">
        <v>360</v>
      </c>
      <c r="F9089" s="68" t="s">
        <v>77</v>
      </c>
      <c r="G9089" s="68" t="s">
        <v>273</v>
      </c>
      <c r="H9089" s="68" t="s">
        <v>491</v>
      </c>
      <c r="I9089" s="65">
        <v>2832</v>
      </c>
      <c r="J9089" s="65">
        <v>413</v>
      </c>
      <c r="K9089" s="65" t="s">
        <v>500</v>
      </c>
    </row>
    <row r="9090" spans="1:11" ht="12.75" customHeight="1">
      <c r="A9090" s="68" t="s">
        <v>475</v>
      </c>
      <c r="B9090" s="68" t="s">
        <v>119</v>
      </c>
      <c r="C9090" s="68" t="s">
        <v>287</v>
      </c>
      <c r="D9090" s="68" t="s">
        <v>531</v>
      </c>
      <c r="E9090" s="68" t="s">
        <v>360</v>
      </c>
      <c r="F9090" s="68" t="s">
        <v>77</v>
      </c>
      <c r="G9090" s="68" t="s">
        <v>273</v>
      </c>
      <c r="H9090" s="68" t="s">
        <v>369</v>
      </c>
      <c r="I9090" s="65">
        <v>2471</v>
      </c>
      <c r="J9090" s="65">
        <v>413</v>
      </c>
      <c r="K9090" s="65" t="s">
        <v>500</v>
      </c>
    </row>
    <row r="9091" spans="1:11" ht="12.75" customHeight="1">
      <c r="A9091" s="68" t="s">
        <v>475</v>
      </c>
      <c r="B9091" s="68" t="s">
        <v>119</v>
      </c>
      <c r="C9091" s="68" t="s">
        <v>287</v>
      </c>
      <c r="D9091" s="68" t="s">
        <v>531</v>
      </c>
      <c r="E9091" s="68" t="s">
        <v>360</v>
      </c>
      <c r="F9091" s="68" t="s">
        <v>77</v>
      </c>
      <c r="G9091" s="68" t="s">
        <v>273</v>
      </c>
      <c r="H9091" s="68" t="s">
        <v>638</v>
      </c>
      <c r="I9091" s="65">
        <v>2828</v>
      </c>
      <c r="J9091" s="65">
        <v>413</v>
      </c>
      <c r="K9091" s="65" t="s">
        <v>500</v>
      </c>
    </row>
    <row r="9092" spans="1:11" ht="12.75" customHeight="1">
      <c r="A9092" s="68" t="s">
        <v>475</v>
      </c>
      <c r="B9092" s="68" t="s">
        <v>119</v>
      </c>
      <c r="C9092" s="68" t="s">
        <v>287</v>
      </c>
      <c r="D9092" s="68" t="s">
        <v>531</v>
      </c>
      <c r="E9092" s="68" t="s">
        <v>360</v>
      </c>
      <c r="F9092" s="68" t="s">
        <v>77</v>
      </c>
      <c r="G9092" s="68" t="s">
        <v>273</v>
      </c>
      <c r="H9092" s="68" t="s">
        <v>247</v>
      </c>
      <c r="I9092" s="65">
        <v>1</v>
      </c>
      <c r="J9092" s="65">
        <v>431</v>
      </c>
      <c r="K9092" s="65" t="s">
        <v>282</v>
      </c>
    </row>
    <row r="9093" spans="1:11" ht="12.75" customHeight="1">
      <c r="A9093" s="68" t="s">
        <v>475</v>
      </c>
      <c r="B9093" s="68" t="s">
        <v>119</v>
      </c>
      <c r="C9093" s="68" t="s">
        <v>287</v>
      </c>
      <c r="D9093" s="68" t="s">
        <v>531</v>
      </c>
      <c r="E9093" s="68" t="s">
        <v>360</v>
      </c>
      <c r="F9093" s="68" t="s">
        <v>77</v>
      </c>
      <c r="G9093" s="68" t="s">
        <v>273</v>
      </c>
      <c r="H9093" s="68" t="s">
        <v>375</v>
      </c>
      <c r="I9093" s="65">
        <v>150</v>
      </c>
      <c r="J9093" s="65">
        <v>431</v>
      </c>
      <c r="K9093" s="65" t="s">
        <v>282</v>
      </c>
    </row>
    <row r="9094" spans="1:11" ht="12.75" customHeight="1">
      <c r="A9094" s="68" t="s">
        <v>475</v>
      </c>
      <c r="B9094" s="68" t="s">
        <v>119</v>
      </c>
      <c r="C9094" s="68" t="s">
        <v>287</v>
      </c>
      <c r="D9094" s="68" t="s">
        <v>531</v>
      </c>
      <c r="E9094" s="68" t="s">
        <v>360</v>
      </c>
      <c r="F9094" s="68" t="s">
        <v>77</v>
      </c>
      <c r="G9094" s="68" t="s">
        <v>273</v>
      </c>
      <c r="H9094" s="68" t="s">
        <v>368</v>
      </c>
      <c r="I9094" s="65">
        <v>150</v>
      </c>
      <c r="J9094" s="65">
        <v>431</v>
      </c>
      <c r="K9094" s="65" t="s">
        <v>282</v>
      </c>
    </row>
    <row r="9095" spans="1:11" ht="12.75" customHeight="1">
      <c r="A9095" s="68" t="s">
        <v>475</v>
      </c>
      <c r="B9095" s="68" t="s">
        <v>119</v>
      </c>
      <c r="C9095" s="68" t="s">
        <v>287</v>
      </c>
      <c r="D9095" s="68" t="s">
        <v>531</v>
      </c>
      <c r="E9095" s="68" t="s">
        <v>360</v>
      </c>
      <c r="F9095" s="68" t="s">
        <v>77</v>
      </c>
      <c r="G9095" s="68" t="s">
        <v>273</v>
      </c>
      <c r="H9095" s="68" t="s">
        <v>491</v>
      </c>
      <c r="I9095" s="65">
        <v>63</v>
      </c>
      <c r="J9095" s="65">
        <v>431</v>
      </c>
      <c r="K9095" s="65" t="s">
        <v>282</v>
      </c>
    </row>
    <row r="9096" spans="1:11" ht="12.75" customHeight="1">
      <c r="A9096" s="68" t="s">
        <v>475</v>
      </c>
      <c r="B9096" s="68" t="s">
        <v>119</v>
      </c>
      <c r="C9096" s="68" t="s">
        <v>287</v>
      </c>
      <c r="D9096" s="68" t="s">
        <v>531</v>
      </c>
      <c r="E9096" s="68" t="s">
        <v>360</v>
      </c>
      <c r="F9096" s="68" t="s">
        <v>77</v>
      </c>
      <c r="G9096" s="68" t="s">
        <v>273</v>
      </c>
      <c r="H9096" s="68" t="s">
        <v>369</v>
      </c>
      <c r="I9096" s="65">
        <v>71</v>
      </c>
      <c r="J9096" s="65">
        <v>431</v>
      </c>
      <c r="K9096" s="65" t="s">
        <v>282</v>
      </c>
    </row>
    <row r="9097" spans="1:11" ht="12.75" customHeight="1">
      <c r="A9097" s="68" t="s">
        <v>475</v>
      </c>
      <c r="B9097" s="68" t="s">
        <v>119</v>
      </c>
      <c r="C9097" s="68" t="s">
        <v>287</v>
      </c>
      <c r="D9097" s="68" t="s">
        <v>531</v>
      </c>
      <c r="E9097" s="68" t="s">
        <v>360</v>
      </c>
      <c r="F9097" s="68" t="s">
        <v>77</v>
      </c>
      <c r="G9097" s="68" t="s">
        <v>273</v>
      </c>
      <c r="H9097" s="68" t="s">
        <v>638</v>
      </c>
      <c r="I9097" s="65">
        <v>79</v>
      </c>
      <c r="J9097" s="65">
        <v>431</v>
      </c>
      <c r="K9097" s="65" t="s">
        <v>282</v>
      </c>
    </row>
    <row r="9098" spans="1:11" ht="12.75" customHeight="1">
      <c r="A9098" s="68" t="s">
        <v>475</v>
      </c>
      <c r="B9098" s="68" t="s">
        <v>119</v>
      </c>
      <c r="C9098" s="68" t="s">
        <v>287</v>
      </c>
      <c r="D9098" s="68" t="s">
        <v>531</v>
      </c>
      <c r="E9098" s="68" t="s">
        <v>360</v>
      </c>
      <c r="F9098" s="68" t="s">
        <v>77</v>
      </c>
      <c r="G9098" s="68" t="s">
        <v>273</v>
      </c>
      <c r="H9098" s="68" t="s">
        <v>247</v>
      </c>
      <c r="I9098" s="65">
        <v>62</v>
      </c>
      <c r="J9098" s="65">
        <v>421</v>
      </c>
      <c r="K9098" s="65" t="s">
        <v>382</v>
      </c>
    </row>
    <row r="9099" spans="1:11" ht="12.75" customHeight="1">
      <c r="A9099" s="68" t="s">
        <v>475</v>
      </c>
      <c r="B9099" s="68" t="s">
        <v>119</v>
      </c>
      <c r="C9099" s="68" t="s">
        <v>287</v>
      </c>
      <c r="D9099" s="68" t="s">
        <v>531</v>
      </c>
      <c r="E9099" s="68" t="s">
        <v>360</v>
      </c>
      <c r="F9099" s="68" t="s">
        <v>77</v>
      </c>
      <c r="G9099" s="68" t="s">
        <v>273</v>
      </c>
      <c r="H9099" s="68" t="s">
        <v>375</v>
      </c>
      <c r="I9099" s="65">
        <v>814</v>
      </c>
      <c r="J9099" s="65">
        <v>421</v>
      </c>
      <c r="K9099" s="65" t="s">
        <v>382</v>
      </c>
    </row>
    <row r="9100" spans="1:11" ht="12.75" customHeight="1">
      <c r="A9100" s="68" t="s">
        <v>475</v>
      </c>
      <c r="B9100" s="68" t="s">
        <v>119</v>
      </c>
      <c r="C9100" s="68" t="s">
        <v>287</v>
      </c>
      <c r="D9100" s="68" t="s">
        <v>531</v>
      </c>
      <c r="E9100" s="68" t="s">
        <v>360</v>
      </c>
      <c r="F9100" s="68" t="s">
        <v>77</v>
      </c>
      <c r="G9100" s="68" t="s">
        <v>273</v>
      </c>
      <c r="H9100" s="68" t="s">
        <v>368</v>
      </c>
      <c r="I9100" s="65">
        <v>1754</v>
      </c>
      <c r="J9100" s="65">
        <v>421</v>
      </c>
      <c r="K9100" s="65" t="s">
        <v>382</v>
      </c>
    </row>
    <row r="9101" spans="1:11" ht="12.75" customHeight="1">
      <c r="A9101" s="68" t="s">
        <v>475</v>
      </c>
      <c r="B9101" s="68" t="s">
        <v>119</v>
      </c>
      <c r="C9101" s="68" t="s">
        <v>287</v>
      </c>
      <c r="D9101" s="68" t="s">
        <v>531</v>
      </c>
      <c r="E9101" s="68" t="s">
        <v>360</v>
      </c>
      <c r="F9101" s="68" t="s">
        <v>77</v>
      </c>
      <c r="G9101" s="68" t="s">
        <v>273</v>
      </c>
      <c r="H9101" s="68" t="s">
        <v>491</v>
      </c>
      <c r="I9101" s="65">
        <v>1758</v>
      </c>
      <c r="J9101" s="65">
        <v>421</v>
      </c>
      <c r="K9101" s="65" t="s">
        <v>382</v>
      </c>
    </row>
    <row r="9102" spans="1:11" ht="12.75" customHeight="1">
      <c r="A9102" s="68" t="s">
        <v>475</v>
      </c>
      <c r="B9102" s="68" t="s">
        <v>119</v>
      </c>
      <c r="C9102" s="68" t="s">
        <v>287</v>
      </c>
      <c r="D9102" s="68" t="s">
        <v>531</v>
      </c>
      <c r="E9102" s="68" t="s">
        <v>360</v>
      </c>
      <c r="F9102" s="68" t="s">
        <v>77</v>
      </c>
      <c r="G9102" s="68" t="s">
        <v>273</v>
      </c>
      <c r="H9102" s="68" t="s">
        <v>369</v>
      </c>
      <c r="I9102" s="65">
        <v>2420</v>
      </c>
      <c r="J9102" s="65">
        <v>421</v>
      </c>
      <c r="K9102" s="65" t="s">
        <v>382</v>
      </c>
    </row>
    <row r="9103" spans="1:11" ht="12.75" customHeight="1">
      <c r="A9103" s="68" t="s">
        <v>475</v>
      </c>
      <c r="B9103" s="68" t="s">
        <v>119</v>
      </c>
      <c r="C9103" s="68" t="s">
        <v>287</v>
      </c>
      <c r="D9103" s="68" t="s">
        <v>531</v>
      </c>
      <c r="E9103" s="68" t="s">
        <v>360</v>
      </c>
      <c r="F9103" s="68" t="s">
        <v>77</v>
      </c>
      <c r="G9103" s="68" t="s">
        <v>273</v>
      </c>
      <c r="H9103" s="68" t="s">
        <v>638</v>
      </c>
      <c r="I9103" s="65">
        <v>2733</v>
      </c>
      <c r="J9103" s="65">
        <v>421</v>
      </c>
      <c r="K9103" s="65" t="s">
        <v>382</v>
      </c>
    </row>
    <row r="9104" spans="1:11" ht="12.75" customHeight="1">
      <c r="A9104" s="68" t="s">
        <v>475</v>
      </c>
      <c r="B9104" s="68" t="s">
        <v>119</v>
      </c>
      <c r="C9104" s="68" t="s">
        <v>287</v>
      </c>
      <c r="D9104" s="68" t="s">
        <v>531</v>
      </c>
      <c r="E9104" s="68" t="s">
        <v>360</v>
      </c>
      <c r="F9104" s="68" t="s">
        <v>77</v>
      </c>
      <c r="G9104" s="68" t="s">
        <v>273</v>
      </c>
      <c r="H9104" s="68" t="s">
        <v>247</v>
      </c>
      <c r="I9104" s="65">
        <v>23</v>
      </c>
      <c r="J9104" s="65">
        <v>440</v>
      </c>
      <c r="K9104" s="65" t="s">
        <v>501</v>
      </c>
    </row>
    <row r="9105" spans="1:11" ht="12.75" customHeight="1">
      <c r="A9105" s="68" t="s">
        <v>475</v>
      </c>
      <c r="B9105" s="68" t="s">
        <v>119</v>
      </c>
      <c r="C9105" s="68" t="s">
        <v>287</v>
      </c>
      <c r="D9105" s="68" t="s">
        <v>531</v>
      </c>
      <c r="E9105" s="68" t="s">
        <v>360</v>
      </c>
      <c r="F9105" s="68" t="s">
        <v>77</v>
      </c>
      <c r="G9105" s="68" t="s">
        <v>273</v>
      </c>
      <c r="H9105" s="68" t="s">
        <v>375</v>
      </c>
      <c r="I9105" s="65">
        <v>541</v>
      </c>
      <c r="J9105" s="65">
        <v>440</v>
      </c>
      <c r="K9105" s="65" t="s">
        <v>501</v>
      </c>
    </row>
    <row r="9106" spans="1:11" ht="12.75" customHeight="1">
      <c r="A9106" s="68" t="s">
        <v>475</v>
      </c>
      <c r="B9106" s="68" t="s">
        <v>119</v>
      </c>
      <c r="C9106" s="68" t="s">
        <v>287</v>
      </c>
      <c r="D9106" s="68" t="s">
        <v>531</v>
      </c>
      <c r="E9106" s="68" t="s">
        <v>360</v>
      </c>
      <c r="F9106" s="68" t="s">
        <v>77</v>
      </c>
      <c r="G9106" s="68" t="s">
        <v>273</v>
      </c>
      <c r="H9106" s="68" t="s">
        <v>368</v>
      </c>
      <c r="I9106" s="65">
        <v>1261</v>
      </c>
      <c r="J9106" s="65">
        <v>440</v>
      </c>
      <c r="K9106" s="65" t="s">
        <v>501</v>
      </c>
    </row>
    <row r="9107" spans="1:11" ht="12.75" customHeight="1">
      <c r="A9107" s="68" t="s">
        <v>475</v>
      </c>
      <c r="B9107" s="68" t="s">
        <v>119</v>
      </c>
      <c r="C9107" s="68" t="s">
        <v>287</v>
      </c>
      <c r="D9107" s="68" t="s">
        <v>531</v>
      </c>
      <c r="E9107" s="68" t="s">
        <v>360</v>
      </c>
      <c r="F9107" s="68" t="s">
        <v>77</v>
      </c>
      <c r="G9107" s="68" t="s">
        <v>273</v>
      </c>
      <c r="H9107" s="68" t="s">
        <v>491</v>
      </c>
      <c r="I9107" s="65">
        <v>1183</v>
      </c>
      <c r="J9107" s="65">
        <v>440</v>
      </c>
      <c r="K9107" s="65" t="s">
        <v>501</v>
      </c>
    </row>
    <row r="9108" spans="1:11" ht="12.75" customHeight="1">
      <c r="A9108" s="68" t="s">
        <v>475</v>
      </c>
      <c r="B9108" s="68" t="s">
        <v>119</v>
      </c>
      <c r="C9108" s="68" t="s">
        <v>287</v>
      </c>
      <c r="D9108" s="68" t="s">
        <v>531</v>
      </c>
      <c r="E9108" s="68" t="s">
        <v>360</v>
      </c>
      <c r="F9108" s="68" t="s">
        <v>77</v>
      </c>
      <c r="G9108" s="68" t="s">
        <v>273</v>
      </c>
      <c r="H9108" s="68" t="s">
        <v>369</v>
      </c>
      <c r="I9108" s="65">
        <v>1047</v>
      </c>
      <c r="J9108" s="65">
        <v>440</v>
      </c>
      <c r="K9108" s="65" t="s">
        <v>501</v>
      </c>
    </row>
    <row r="9109" spans="1:11" ht="12.75" customHeight="1">
      <c r="A9109" s="68" t="s">
        <v>475</v>
      </c>
      <c r="B9109" s="68" t="s">
        <v>119</v>
      </c>
      <c r="C9109" s="68" t="s">
        <v>287</v>
      </c>
      <c r="D9109" s="68" t="s">
        <v>531</v>
      </c>
      <c r="E9109" s="68" t="s">
        <v>360</v>
      </c>
      <c r="F9109" s="68" t="s">
        <v>77</v>
      </c>
      <c r="G9109" s="68" t="s">
        <v>273</v>
      </c>
      <c r="H9109" s="68" t="s">
        <v>638</v>
      </c>
      <c r="I9109" s="65">
        <v>1509</v>
      </c>
      <c r="J9109" s="65">
        <v>440</v>
      </c>
      <c r="K9109" s="65" t="s">
        <v>501</v>
      </c>
    </row>
    <row r="9110" spans="1:11" ht="12.75" customHeight="1">
      <c r="A9110" s="68" t="s">
        <v>475</v>
      </c>
      <c r="B9110" s="68" t="s">
        <v>119</v>
      </c>
      <c r="C9110" s="68" t="s">
        <v>287</v>
      </c>
      <c r="D9110" s="68" t="s">
        <v>531</v>
      </c>
      <c r="E9110" s="68" t="s">
        <v>360</v>
      </c>
      <c r="F9110" s="68" t="s">
        <v>77</v>
      </c>
      <c r="G9110" s="68" t="s">
        <v>273</v>
      </c>
      <c r="H9110" s="68" t="s">
        <v>247</v>
      </c>
      <c r="I9110" s="65">
        <v>64</v>
      </c>
      <c r="J9110" s="65">
        <v>467</v>
      </c>
      <c r="K9110" s="65" t="s">
        <v>275</v>
      </c>
    </row>
    <row r="9111" spans="1:11" ht="12.75" customHeight="1">
      <c r="A9111" s="68" t="s">
        <v>475</v>
      </c>
      <c r="B9111" s="68" t="s">
        <v>119</v>
      </c>
      <c r="C9111" s="68" t="s">
        <v>287</v>
      </c>
      <c r="D9111" s="68" t="s">
        <v>531</v>
      </c>
      <c r="E9111" s="68" t="s">
        <v>360</v>
      </c>
      <c r="F9111" s="68" t="s">
        <v>77</v>
      </c>
      <c r="G9111" s="68" t="s">
        <v>273</v>
      </c>
      <c r="H9111" s="68" t="s">
        <v>375</v>
      </c>
      <c r="I9111" s="65">
        <v>462</v>
      </c>
      <c r="J9111" s="65">
        <v>467</v>
      </c>
      <c r="K9111" s="65" t="s">
        <v>275</v>
      </c>
    </row>
    <row r="9112" spans="1:11" ht="12.75" customHeight="1">
      <c r="A9112" s="68" t="s">
        <v>475</v>
      </c>
      <c r="B9112" s="68" t="s">
        <v>119</v>
      </c>
      <c r="C9112" s="68" t="s">
        <v>287</v>
      </c>
      <c r="D9112" s="68" t="s">
        <v>531</v>
      </c>
      <c r="E9112" s="68" t="s">
        <v>360</v>
      </c>
      <c r="F9112" s="68" t="s">
        <v>77</v>
      </c>
      <c r="G9112" s="68" t="s">
        <v>273</v>
      </c>
      <c r="H9112" s="68" t="s">
        <v>368</v>
      </c>
      <c r="I9112" s="65">
        <v>954</v>
      </c>
      <c r="J9112" s="65">
        <v>467</v>
      </c>
      <c r="K9112" s="65" t="s">
        <v>275</v>
      </c>
    </row>
    <row r="9113" spans="1:11" ht="12.75" customHeight="1">
      <c r="A9113" s="68" t="s">
        <v>475</v>
      </c>
      <c r="B9113" s="68" t="s">
        <v>119</v>
      </c>
      <c r="C9113" s="68" t="s">
        <v>287</v>
      </c>
      <c r="D9113" s="68" t="s">
        <v>531</v>
      </c>
      <c r="E9113" s="68" t="s">
        <v>360</v>
      </c>
      <c r="F9113" s="68" t="s">
        <v>77</v>
      </c>
      <c r="G9113" s="68" t="s">
        <v>273</v>
      </c>
      <c r="H9113" s="68" t="s">
        <v>491</v>
      </c>
      <c r="I9113" s="65">
        <v>889</v>
      </c>
      <c r="J9113" s="65">
        <v>467</v>
      </c>
      <c r="K9113" s="65" t="s">
        <v>275</v>
      </c>
    </row>
    <row r="9114" spans="1:11" ht="12.75" customHeight="1">
      <c r="A9114" s="68" t="s">
        <v>475</v>
      </c>
      <c r="B9114" s="68" t="s">
        <v>119</v>
      </c>
      <c r="C9114" s="68" t="s">
        <v>287</v>
      </c>
      <c r="D9114" s="68" t="s">
        <v>531</v>
      </c>
      <c r="E9114" s="68" t="s">
        <v>360</v>
      </c>
      <c r="F9114" s="68" t="s">
        <v>77</v>
      </c>
      <c r="G9114" s="68" t="s">
        <v>273</v>
      </c>
      <c r="H9114" s="68" t="s">
        <v>369</v>
      </c>
      <c r="I9114" s="65">
        <v>754</v>
      </c>
      <c r="J9114" s="65">
        <v>467</v>
      </c>
      <c r="K9114" s="65" t="s">
        <v>275</v>
      </c>
    </row>
    <row r="9115" spans="1:11" ht="12.75" customHeight="1">
      <c r="A9115" s="68" t="s">
        <v>475</v>
      </c>
      <c r="B9115" s="68" t="s">
        <v>119</v>
      </c>
      <c r="C9115" s="68" t="s">
        <v>287</v>
      </c>
      <c r="D9115" s="68" t="s">
        <v>531</v>
      </c>
      <c r="E9115" s="68" t="s">
        <v>360</v>
      </c>
      <c r="F9115" s="68" t="s">
        <v>77</v>
      </c>
      <c r="G9115" s="68" t="s">
        <v>273</v>
      </c>
      <c r="H9115" s="68" t="s">
        <v>638</v>
      </c>
      <c r="I9115" s="65">
        <v>897</v>
      </c>
      <c r="J9115" s="65">
        <v>467</v>
      </c>
      <c r="K9115" s="65" t="s">
        <v>275</v>
      </c>
    </row>
    <row r="9116" spans="1:11" ht="12.75" customHeight="1">
      <c r="A9116" s="68" t="s">
        <v>475</v>
      </c>
      <c r="B9116" s="68" t="s">
        <v>119</v>
      </c>
      <c r="C9116" s="68" t="s">
        <v>287</v>
      </c>
      <c r="D9116" s="68" t="s">
        <v>531</v>
      </c>
      <c r="E9116" s="68" t="s">
        <v>360</v>
      </c>
      <c r="F9116" s="68" t="s">
        <v>77</v>
      </c>
      <c r="G9116" s="68" t="s">
        <v>273</v>
      </c>
      <c r="H9116" s="68" t="s">
        <v>247</v>
      </c>
      <c r="I9116" s="65">
        <v>28</v>
      </c>
      <c r="J9116" s="65">
        <v>616</v>
      </c>
      <c r="K9116" s="65" t="s">
        <v>383</v>
      </c>
    </row>
    <row r="9117" spans="1:11" ht="12.75" customHeight="1">
      <c r="A9117" s="68" t="s">
        <v>475</v>
      </c>
      <c r="B9117" s="68" t="s">
        <v>119</v>
      </c>
      <c r="C9117" s="68" t="s">
        <v>287</v>
      </c>
      <c r="D9117" s="68" t="s">
        <v>531</v>
      </c>
      <c r="E9117" s="68" t="s">
        <v>360</v>
      </c>
      <c r="F9117" s="68" t="s">
        <v>77</v>
      </c>
      <c r="G9117" s="68" t="s">
        <v>273</v>
      </c>
      <c r="H9117" s="68" t="s">
        <v>375</v>
      </c>
      <c r="I9117" s="65">
        <v>3386</v>
      </c>
      <c r="J9117" s="65">
        <v>616</v>
      </c>
      <c r="K9117" s="65" t="s">
        <v>383</v>
      </c>
    </row>
    <row r="9118" spans="1:11" ht="12.75" customHeight="1">
      <c r="A9118" s="68" t="s">
        <v>475</v>
      </c>
      <c r="B9118" s="68" t="s">
        <v>119</v>
      </c>
      <c r="C9118" s="68" t="s">
        <v>287</v>
      </c>
      <c r="D9118" s="68" t="s">
        <v>531</v>
      </c>
      <c r="E9118" s="68" t="s">
        <v>360</v>
      </c>
      <c r="F9118" s="68" t="s">
        <v>77</v>
      </c>
      <c r="G9118" s="68" t="s">
        <v>273</v>
      </c>
      <c r="H9118" s="68" t="s">
        <v>368</v>
      </c>
      <c r="I9118" s="65">
        <v>2575</v>
      </c>
      <c r="J9118" s="65">
        <v>616</v>
      </c>
      <c r="K9118" s="65" t="s">
        <v>383</v>
      </c>
    </row>
    <row r="9119" spans="1:11" ht="12.75" customHeight="1">
      <c r="A9119" s="68" t="s">
        <v>475</v>
      </c>
      <c r="B9119" s="68" t="s">
        <v>119</v>
      </c>
      <c r="C9119" s="68" t="s">
        <v>287</v>
      </c>
      <c r="D9119" s="68" t="s">
        <v>531</v>
      </c>
      <c r="E9119" s="68" t="s">
        <v>360</v>
      </c>
      <c r="F9119" s="68" t="s">
        <v>77</v>
      </c>
      <c r="G9119" s="68" t="s">
        <v>273</v>
      </c>
      <c r="H9119" s="68" t="s">
        <v>491</v>
      </c>
      <c r="I9119" s="65">
        <v>2589</v>
      </c>
      <c r="J9119" s="65">
        <v>616</v>
      </c>
      <c r="K9119" s="65" t="s">
        <v>383</v>
      </c>
    </row>
    <row r="9120" spans="1:11" ht="12.75" customHeight="1">
      <c r="A9120" s="68" t="s">
        <v>475</v>
      </c>
      <c r="B9120" s="68" t="s">
        <v>119</v>
      </c>
      <c r="C9120" s="68" t="s">
        <v>287</v>
      </c>
      <c r="D9120" s="68" t="s">
        <v>531</v>
      </c>
      <c r="E9120" s="68" t="s">
        <v>360</v>
      </c>
      <c r="F9120" s="68" t="s">
        <v>77</v>
      </c>
      <c r="G9120" s="68" t="s">
        <v>273</v>
      </c>
      <c r="H9120" s="68" t="s">
        <v>369</v>
      </c>
      <c r="I9120" s="65">
        <v>3596</v>
      </c>
      <c r="J9120" s="65">
        <v>616</v>
      </c>
      <c r="K9120" s="65" t="s">
        <v>383</v>
      </c>
    </row>
    <row r="9121" spans="1:11" ht="12.75" customHeight="1">
      <c r="A9121" s="68" t="s">
        <v>475</v>
      </c>
      <c r="B9121" s="68" t="s">
        <v>119</v>
      </c>
      <c r="C9121" s="68" t="s">
        <v>287</v>
      </c>
      <c r="D9121" s="68" t="s">
        <v>531</v>
      </c>
      <c r="E9121" s="68" t="s">
        <v>360</v>
      </c>
      <c r="F9121" s="68" t="s">
        <v>77</v>
      </c>
      <c r="G9121" s="68" t="s">
        <v>273</v>
      </c>
      <c r="H9121" s="68" t="s">
        <v>638</v>
      </c>
      <c r="I9121" s="65">
        <v>2281</v>
      </c>
      <c r="J9121" s="65">
        <v>616</v>
      </c>
      <c r="K9121" s="65" t="s">
        <v>383</v>
      </c>
    </row>
    <row r="9122" spans="1:11" ht="12.75" customHeight="1">
      <c r="A9122" s="68" t="s">
        <v>475</v>
      </c>
      <c r="B9122" s="68" t="s">
        <v>119</v>
      </c>
      <c r="C9122" s="68" t="s">
        <v>287</v>
      </c>
      <c r="D9122" s="68" t="s">
        <v>531</v>
      </c>
      <c r="E9122" s="68" t="s">
        <v>360</v>
      </c>
      <c r="F9122" s="68" t="s">
        <v>77</v>
      </c>
      <c r="G9122" s="68" t="s">
        <v>273</v>
      </c>
      <c r="H9122" s="68" t="s">
        <v>247</v>
      </c>
      <c r="I9122" s="65">
        <v>35</v>
      </c>
      <c r="J9122" s="65">
        <v>432</v>
      </c>
      <c r="K9122" s="65" t="s">
        <v>424</v>
      </c>
    </row>
    <row r="9123" spans="1:11" ht="12.75" customHeight="1">
      <c r="A9123" s="68" t="s">
        <v>475</v>
      </c>
      <c r="B9123" s="68" t="s">
        <v>119</v>
      </c>
      <c r="C9123" s="68" t="s">
        <v>287</v>
      </c>
      <c r="D9123" s="68" t="s">
        <v>531</v>
      </c>
      <c r="E9123" s="68" t="s">
        <v>360</v>
      </c>
      <c r="F9123" s="68" t="s">
        <v>77</v>
      </c>
      <c r="G9123" s="68" t="s">
        <v>273</v>
      </c>
      <c r="H9123" s="68" t="s">
        <v>375</v>
      </c>
      <c r="I9123" s="65">
        <v>177</v>
      </c>
      <c r="J9123" s="65">
        <v>432</v>
      </c>
      <c r="K9123" s="65" t="s">
        <v>424</v>
      </c>
    </row>
    <row r="9124" spans="1:11" ht="12.75" customHeight="1">
      <c r="A9124" s="68" t="s">
        <v>475</v>
      </c>
      <c r="B9124" s="68" t="s">
        <v>119</v>
      </c>
      <c r="C9124" s="68" t="s">
        <v>287</v>
      </c>
      <c r="D9124" s="68" t="s">
        <v>531</v>
      </c>
      <c r="E9124" s="68" t="s">
        <v>360</v>
      </c>
      <c r="F9124" s="68" t="s">
        <v>77</v>
      </c>
      <c r="G9124" s="68" t="s">
        <v>273</v>
      </c>
      <c r="H9124" s="68" t="s">
        <v>368</v>
      </c>
      <c r="I9124" s="65">
        <v>479</v>
      </c>
      <c r="J9124" s="65">
        <v>432</v>
      </c>
      <c r="K9124" s="65" t="s">
        <v>424</v>
      </c>
    </row>
    <row r="9125" spans="1:11" ht="12.75" customHeight="1">
      <c r="A9125" s="68" t="s">
        <v>475</v>
      </c>
      <c r="B9125" s="68" t="s">
        <v>119</v>
      </c>
      <c r="C9125" s="68" t="s">
        <v>287</v>
      </c>
      <c r="D9125" s="68" t="s">
        <v>531</v>
      </c>
      <c r="E9125" s="68" t="s">
        <v>360</v>
      </c>
      <c r="F9125" s="68" t="s">
        <v>77</v>
      </c>
      <c r="G9125" s="68" t="s">
        <v>273</v>
      </c>
      <c r="H9125" s="68" t="s">
        <v>491</v>
      </c>
      <c r="I9125" s="65">
        <v>601</v>
      </c>
      <c r="J9125" s="65">
        <v>432</v>
      </c>
      <c r="K9125" s="65" t="s">
        <v>424</v>
      </c>
    </row>
    <row r="9126" spans="1:11" ht="12.75" customHeight="1">
      <c r="A9126" s="68" t="s">
        <v>475</v>
      </c>
      <c r="B9126" s="68" t="s">
        <v>119</v>
      </c>
      <c r="C9126" s="68" t="s">
        <v>287</v>
      </c>
      <c r="D9126" s="68" t="s">
        <v>531</v>
      </c>
      <c r="E9126" s="68" t="s">
        <v>360</v>
      </c>
      <c r="F9126" s="68" t="s">
        <v>77</v>
      </c>
      <c r="G9126" s="68" t="s">
        <v>273</v>
      </c>
      <c r="H9126" s="68" t="s">
        <v>369</v>
      </c>
      <c r="I9126" s="65">
        <v>410</v>
      </c>
      <c r="J9126" s="65">
        <v>432</v>
      </c>
      <c r="K9126" s="65" t="s">
        <v>424</v>
      </c>
    </row>
    <row r="9127" spans="1:11" ht="12.75" customHeight="1">
      <c r="A9127" s="68" t="s">
        <v>475</v>
      </c>
      <c r="B9127" s="68" t="s">
        <v>119</v>
      </c>
      <c r="C9127" s="68" t="s">
        <v>287</v>
      </c>
      <c r="D9127" s="68" t="s">
        <v>531</v>
      </c>
      <c r="E9127" s="68" t="s">
        <v>360</v>
      </c>
      <c r="F9127" s="68" t="s">
        <v>77</v>
      </c>
      <c r="G9127" s="68" t="s">
        <v>273</v>
      </c>
      <c r="H9127" s="68" t="s">
        <v>638</v>
      </c>
      <c r="I9127" s="65">
        <v>583</v>
      </c>
      <c r="J9127" s="65">
        <v>432</v>
      </c>
      <c r="K9127" s="65" t="s">
        <v>424</v>
      </c>
    </row>
    <row r="9128" spans="1:11" ht="12.75" customHeight="1">
      <c r="A9128" s="68" t="s">
        <v>475</v>
      </c>
      <c r="B9128" s="68" t="s">
        <v>119</v>
      </c>
      <c r="C9128" s="68" t="s">
        <v>287</v>
      </c>
      <c r="D9128" s="68" t="s">
        <v>531</v>
      </c>
      <c r="E9128" s="68" t="s">
        <v>360</v>
      </c>
      <c r="F9128" s="68" t="s">
        <v>204</v>
      </c>
      <c r="G9128" s="68" t="s">
        <v>384</v>
      </c>
      <c r="H9128" s="68" t="s">
        <v>369</v>
      </c>
      <c r="I9128" s="65">
        <v>639</v>
      </c>
      <c r="J9128" s="65">
        <v>708</v>
      </c>
      <c r="K9128" s="65" t="s">
        <v>385</v>
      </c>
    </row>
    <row r="9129" spans="1:11" ht="12.75" customHeight="1">
      <c r="A9129" s="68" t="s">
        <v>475</v>
      </c>
      <c r="B9129" s="68" t="s">
        <v>119</v>
      </c>
      <c r="C9129" s="68" t="s">
        <v>287</v>
      </c>
      <c r="D9129" s="68" t="s">
        <v>531</v>
      </c>
      <c r="E9129" s="68" t="s">
        <v>360</v>
      </c>
      <c r="F9129" s="68" t="s">
        <v>204</v>
      </c>
      <c r="G9129" s="68" t="s">
        <v>384</v>
      </c>
      <c r="H9129" s="68" t="s">
        <v>638</v>
      </c>
      <c r="I9129" s="65">
        <v>505</v>
      </c>
      <c r="J9129" s="65">
        <v>708</v>
      </c>
      <c r="K9129" s="65" t="s">
        <v>385</v>
      </c>
    </row>
    <row r="9130" spans="1:11" ht="12.75" customHeight="1">
      <c r="A9130" s="68" t="s">
        <v>475</v>
      </c>
      <c r="B9130" s="68" t="s">
        <v>119</v>
      </c>
      <c r="C9130" s="68" t="s">
        <v>287</v>
      </c>
      <c r="D9130" s="68" t="s">
        <v>531</v>
      </c>
      <c r="E9130" s="68" t="s">
        <v>360</v>
      </c>
      <c r="F9130" s="68" t="s">
        <v>78</v>
      </c>
      <c r="G9130" s="68" t="s">
        <v>384</v>
      </c>
      <c r="H9130" s="68" t="s">
        <v>491</v>
      </c>
      <c r="I9130" s="65">
        <v>238</v>
      </c>
      <c r="J9130" s="65">
        <v>807</v>
      </c>
      <c r="K9130" s="65" t="s">
        <v>283</v>
      </c>
    </row>
    <row r="9131" spans="1:11" ht="12.75" customHeight="1">
      <c r="A9131" s="68" t="s">
        <v>475</v>
      </c>
      <c r="B9131" s="68" t="s">
        <v>119</v>
      </c>
      <c r="C9131" s="68" t="s">
        <v>287</v>
      </c>
      <c r="D9131" s="68" t="s">
        <v>531</v>
      </c>
      <c r="E9131" s="68" t="s">
        <v>360</v>
      </c>
      <c r="F9131" s="68" t="s">
        <v>78</v>
      </c>
      <c r="G9131" s="68" t="s">
        <v>384</v>
      </c>
      <c r="H9131" s="68" t="s">
        <v>369</v>
      </c>
      <c r="I9131" s="65">
        <v>198</v>
      </c>
      <c r="J9131" s="65">
        <v>807</v>
      </c>
      <c r="K9131" s="65" t="s">
        <v>283</v>
      </c>
    </row>
    <row r="9132" spans="1:11" ht="12.75" customHeight="1">
      <c r="A9132" s="68" t="s">
        <v>475</v>
      </c>
      <c r="B9132" s="68" t="s">
        <v>119</v>
      </c>
      <c r="C9132" s="68" t="s">
        <v>287</v>
      </c>
      <c r="D9132" s="68" t="s">
        <v>531</v>
      </c>
      <c r="E9132" s="68" t="s">
        <v>360</v>
      </c>
      <c r="F9132" s="68" t="s">
        <v>78</v>
      </c>
      <c r="G9132" s="68" t="s">
        <v>384</v>
      </c>
      <c r="H9132" s="68" t="s">
        <v>638</v>
      </c>
      <c r="I9132" s="65">
        <v>156</v>
      </c>
      <c r="J9132" s="65">
        <v>807</v>
      </c>
      <c r="K9132" s="65" t="s">
        <v>283</v>
      </c>
    </row>
    <row r="9133" spans="1:11" ht="12.75" customHeight="1">
      <c r="A9133" s="68" t="s">
        <v>475</v>
      </c>
      <c r="B9133" s="68" t="s">
        <v>119</v>
      </c>
      <c r="C9133" s="68" t="s">
        <v>287</v>
      </c>
      <c r="D9133" s="68" t="s">
        <v>531</v>
      </c>
      <c r="E9133" s="68" t="s">
        <v>360</v>
      </c>
      <c r="F9133" s="68" t="s">
        <v>204</v>
      </c>
      <c r="G9133" s="68" t="s">
        <v>384</v>
      </c>
      <c r="H9133" s="68" t="s">
        <v>638</v>
      </c>
      <c r="I9133" s="65">
        <v>2304</v>
      </c>
      <c r="J9133" s="65">
        <v>707</v>
      </c>
      <c r="K9133" s="65" t="s">
        <v>386</v>
      </c>
    </row>
    <row r="9134" spans="1:11" ht="12.75" customHeight="1">
      <c r="A9134" s="68" t="s">
        <v>475</v>
      </c>
      <c r="B9134" s="68" t="s">
        <v>119</v>
      </c>
      <c r="C9134" s="68" t="s">
        <v>287</v>
      </c>
      <c r="D9134" s="68" t="s">
        <v>531</v>
      </c>
      <c r="E9134" s="68" t="s">
        <v>360</v>
      </c>
      <c r="F9134" s="68" t="s">
        <v>78</v>
      </c>
      <c r="G9134" s="68" t="s">
        <v>384</v>
      </c>
      <c r="H9134" s="68" t="s">
        <v>368</v>
      </c>
      <c r="I9134" s="65">
        <v>11666</v>
      </c>
      <c r="J9134" s="65">
        <v>722</v>
      </c>
      <c r="K9134" s="65" t="s">
        <v>387</v>
      </c>
    </row>
    <row r="9135" spans="1:11" ht="12.75" customHeight="1">
      <c r="A9135" s="68" t="s">
        <v>475</v>
      </c>
      <c r="B9135" s="68" t="s">
        <v>119</v>
      </c>
      <c r="C9135" s="68" t="s">
        <v>287</v>
      </c>
      <c r="D9135" s="68" t="s">
        <v>531</v>
      </c>
      <c r="E9135" s="68" t="s">
        <v>360</v>
      </c>
      <c r="F9135" s="68" t="s">
        <v>78</v>
      </c>
      <c r="G9135" s="68" t="s">
        <v>384</v>
      </c>
      <c r="H9135" s="68" t="s">
        <v>491</v>
      </c>
      <c r="I9135" s="65">
        <v>8948</v>
      </c>
      <c r="J9135" s="65">
        <v>722</v>
      </c>
      <c r="K9135" s="65" t="s">
        <v>387</v>
      </c>
    </row>
    <row r="9136" spans="1:11" ht="12.75" customHeight="1">
      <c r="A9136" s="68" t="s">
        <v>475</v>
      </c>
      <c r="B9136" s="68" t="s">
        <v>119</v>
      </c>
      <c r="C9136" s="68" t="s">
        <v>287</v>
      </c>
      <c r="D9136" s="68" t="s">
        <v>531</v>
      </c>
      <c r="E9136" s="68" t="s">
        <v>360</v>
      </c>
      <c r="F9136" s="68" t="s">
        <v>78</v>
      </c>
      <c r="G9136" s="68" t="s">
        <v>384</v>
      </c>
      <c r="H9136" s="68" t="s">
        <v>369</v>
      </c>
      <c r="I9136" s="65">
        <v>2521</v>
      </c>
      <c r="J9136" s="65">
        <v>722</v>
      </c>
      <c r="K9136" s="65" t="s">
        <v>387</v>
      </c>
    </row>
    <row r="9137" spans="1:11" ht="12.75" customHeight="1">
      <c r="A9137" s="68" t="s">
        <v>475</v>
      </c>
      <c r="B9137" s="68" t="s">
        <v>119</v>
      </c>
      <c r="C9137" s="68" t="s">
        <v>287</v>
      </c>
      <c r="D9137" s="68" t="s">
        <v>531</v>
      </c>
      <c r="E9137" s="68" t="s">
        <v>360</v>
      </c>
      <c r="F9137" s="68" t="s">
        <v>78</v>
      </c>
      <c r="G9137" s="68" t="s">
        <v>384</v>
      </c>
      <c r="H9137" s="68" t="s">
        <v>638</v>
      </c>
      <c r="I9137" s="65">
        <v>1709</v>
      </c>
      <c r="J9137" s="65">
        <v>722</v>
      </c>
      <c r="K9137" s="65" t="s">
        <v>387</v>
      </c>
    </row>
    <row r="9138" spans="1:11" ht="12.75" customHeight="1">
      <c r="A9138" s="68" t="s">
        <v>475</v>
      </c>
      <c r="B9138" s="68" t="s">
        <v>119</v>
      </c>
      <c r="C9138" s="68" t="s">
        <v>287</v>
      </c>
      <c r="D9138" s="68" t="s">
        <v>531</v>
      </c>
      <c r="E9138" s="68" t="s">
        <v>360</v>
      </c>
      <c r="F9138" s="68" t="s">
        <v>78</v>
      </c>
      <c r="G9138" s="68" t="s">
        <v>384</v>
      </c>
      <c r="H9138" s="68" t="s">
        <v>368</v>
      </c>
      <c r="I9138" s="65">
        <v>4</v>
      </c>
      <c r="J9138" s="65">
        <v>703</v>
      </c>
      <c r="K9138" s="65" t="s">
        <v>425</v>
      </c>
    </row>
    <row r="9139" spans="1:11" ht="12.75" customHeight="1">
      <c r="A9139" s="68" t="s">
        <v>475</v>
      </c>
      <c r="B9139" s="68" t="s">
        <v>119</v>
      </c>
      <c r="C9139" s="68" t="s">
        <v>287</v>
      </c>
      <c r="D9139" s="68" t="s">
        <v>531</v>
      </c>
      <c r="E9139" s="68" t="s">
        <v>360</v>
      </c>
      <c r="F9139" s="68" t="s">
        <v>78</v>
      </c>
      <c r="G9139" s="68" t="s">
        <v>384</v>
      </c>
      <c r="H9139" s="68" t="s">
        <v>491</v>
      </c>
      <c r="I9139" s="65">
        <v>2</v>
      </c>
      <c r="J9139" s="65">
        <v>703</v>
      </c>
      <c r="K9139" s="65" t="s">
        <v>425</v>
      </c>
    </row>
    <row r="9140" spans="1:11" ht="12.75" customHeight="1">
      <c r="A9140" s="68" t="s">
        <v>475</v>
      </c>
      <c r="B9140" s="68" t="s">
        <v>119</v>
      </c>
      <c r="C9140" s="68" t="s">
        <v>287</v>
      </c>
      <c r="D9140" s="68" t="s">
        <v>531</v>
      </c>
      <c r="E9140" s="68" t="s">
        <v>360</v>
      </c>
      <c r="F9140" s="68" t="s">
        <v>78</v>
      </c>
      <c r="G9140" s="68" t="s">
        <v>384</v>
      </c>
      <c r="H9140" s="68" t="s">
        <v>491</v>
      </c>
      <c r="I9140" s="65">
        <v>1</v>
      </c>
      <c r="J9140" s="65">
        <v>717</v>
      </c>
      <c r="K9140" s="65" t="s">
        <v>438</v>
      </c>
    </row>
    <row r="9141" spans="1:11" ht="12.75" customHeight="1">
      <c r="A9141" s="68" t="s">
        <v>475</v>
      </c>
      <c r="B9141" s="68" t="s">
        <v>119</v>
      </c>
      <c r="C9141" s="68" t="s">
        <v>287</v>
      </c>
      <c r="D9141" s="68" t="s">
        <v>531</v>
      </c>
      <c r="E9141" s="68" t="s">
        <v>360</v>
      </c>
      <c r="F9141" s="68" t="s">
        <v>78</v>
      </c>
      <c r="G9141" s="68" t="s">
        <v>384</v>
      </c>
      <c r="H9141" s="68" t="s">
        <v>638</v>
      </c>
      <c r="I9141" s="65">
        <v>1</v>
      </c>
      <c r="J9141" s="65">
        <v>702</v>
      </c>
      <c r="K9141" s="65" t="s">
        <v>312</v>
      </c>
    </row>
    <row r="9142" spans="1:11" ht="12.75" customHeight="1">
      <c r="A9142" s="68" t="s">
        <v>475</v>
      </c>
      <c r="B9142" s="68" t="s">
        <v>119</v>
      </c>
      <c r="C9142" s="68" t="s">
        <v>287</v>
      </c>
      <c r="D9142" s="68" t="s">
        <v>531</v>
      </c>
      <c r="E9142" s="68" t="s">
        <v>360</v>
      </c>
      <c r="F9142" s="68" t="s">
        <v>79</v>
      </c>
      <c r="G9142" s="68" t="s">
        <v>392</v>
      </c>
      <c r="H9142" s="68" t="s">
        <v>491</v>
      </c>
      <c r="I9142" s="65">
        <v>155</v>
      </c>
      <c r="J9142" s="65">
        <v>801</v>
      </c>
      <c r="K9142" s="65" t="s">
        <v>393</v>
      </c>
    </row>
    <row r="9143" spans="1:11" ht="12.75" customHeight="1">
      <c r="A9143" s="68" t="s">
        <v>475</v>
      </c>
      <c r="B9143" s="68" t="s">
        <v>119</v>
      </c>
      <c r="C9143" s="68" t="s">
        <v>287</v>
      </c>
      <c r="D9143" s="68" t="s">
        <v>531</v>
      </c>
      <c r="E9143" s="68" t="s">
        <v>360</v>
      </c>
      <c r="F9143" s="68" t="s">
        <v>79</v>
      </c>
      <c r="G9143" s="68" t="s">
        <v>392</v>
      </c>
      <c r="H9143" s="68" t="s">
        <v>369</v>
      </c>
      <c r="I9143" s="65">
        <v>2810</v>
      </c>
      <c r="J9143" s="65">
        <v>801</v>
      </c>
      <c r="K9143" s="65" t="s">
        <v>393</v>
      </c>
    </row>
    <row r="9144" spans="1:11" ht="12.75" customHeight="1">
      <c r="A9144" s="68" t="s">
        <v>475</v>
      </c>
      <c r="B9144" s="68" t="s">
        <v>119</v>
      </c>
      <c r="C9144" s="68" t="s">
        <v>287</v>
      </c>
      <c r="D9144" s="68" t="s">
        <v>531</v>
      </c>
      <c r="E9144" s="68" t="s">
        <v>360</v>
      </c>
      <c r="F9144" s="68" t="s">
        <v>79</v>
      </c>
      <c r="G9144" s="68" t="s">
        <v>392</v>
      </c>
      <c r="H9144" s="68" t="s">
        <v>638</v>
      </c>
      <c r="I9144" s="65">
        <v>3075</v>
      </c>
      <c r="J9144" s="65">
        <v>801</v>
      </c>
      <c r="K9144" s="65" t="s">
        <v>393</v>
      </c>
    </row>
    <row r="9145" spans="1:11" ht="12.75" customHeight="1">
      <c r="A9145" s="68" t="s">
        <v>475</v>
      </c>
      <c r="B9145" s="68" t="s">
        <v>119</v>
      </c>
      <c r="C9145" s="68" t="s">
        <v>287</v>
      </c>
      <c r="D9145" s="68" t="s">
        <v>531</v>
      </c>
      <c r="E9145" s="68" t="s">
        <v>360</v>
      </c>
      <c r="F9145" s="68" t="s">
        <v>79</v>
      </c>
      <c r="G9145" s="68" t="s">
        <v>392</v>
      </c>
      <c r="H9145" s="68" t="s">
        <v>491</v>
      </c>
      <c r="I9145" s="65">
        <v>46</v>
      </c>
      <c r="J9145" s="65">
        <v>809</v>
      </c>
      <c r="K9145" s="65" t="s">
        <v>394</v>
      </c>
    </row>
    <row r="9146" spans="1:11" ht="12.75" customHeight="1">
      <c r="A9146" s="68" t="s">
        <v>475</v>
      </c>
      <c r="B9146" s="68" t="s">
        <v>119</v>
      </c>
      <c r="C9146" s="68" t="s">
        <v>287</v>
      </c>
      <c r="D9146" s="68" t="s">
        <v>531</v>
      </c>
      <c r="E9146" s="68" t="s">
        <v>360</v>
      </c>
      <c r="F9146" s="68" t="s">
        <v>79</v>
      </c>
      <c r="G9146" s="68" t="s">
        <v>392</v>
      </c>
      <c r="H9146" s="68" t="s">
        <v>369</v>
      </c>
      <c r="I9146" s="65">
        <v>902</v>
      </c>
      <c r="J9146" s="65">
        <v>809</v>
      </c>
      <c r="K9146" s="65" t="s">
        <v>394</v>
      </c>
    </row>
    <row r="9147" spans="1:11" ht="12.75" customHeight="1">
      <c r="A9147" s="68" t="s">
        <v>475</v>
      </c>
      <c r="B9147" s="68" t="s">
        <v>119</v>
      </c>
      <c r="C9147" s="68" t="s">
        <v>287</v>
      </c>
      <c r="D9147" s="68" t="s">
        <v>531</v>
      </c>
      <c r="E9147" s="68" t="s">
        <v>360</v>
      </c>
      <c r="F9147" s="68" t="s">
        <v>79</v>
      </c>
      <c r="G9147" s="68" t="s">
        <v>392</v>
      </c>
      <c r="H9147" s="68" t="s">
        <v>638</v>
      </c>
      <c r="I9147" s="65">
        <v>928</v>
      </c>
      <c r="J9147" s="65">
        <v>809</v>
      </c>
      <c r="K9147" s="65" t="s">
        <v>394</v>
      </c>
    </row>
    <row r="9148" spans="1:11" ht="12.75" customHeight="1">
      <c r="A9148" s="68" t="s">
        <v>475</v>
      </c>
      <c r="B9148" s="68" t="s">
        <v>119</v>
      </c>
      <c r="C9148" s="68" t="s">
        <v>287</v>
      </c>
      <c r="D9148" s="68" t="s">
        <v>531</v>
      </c>
      <c r="E9148" s="68" t="s">
        <v>360</v>
      </c>
      <c r="F9148" s="68" t="s">
        <v>79</v>
      </c>
      <c r="G9148" s="68" t="s">
        <v>392</v>
      </c>
      <c r="H9148" s="68" t="s">
        <v>491</v>
      </c>
      <c r="I9148" s="65">
        <v>34</v>
      </c>
      <c r="J9148" s="65">
        <v>817</v>
      </c>
      <c r="K9148" s="65" t="s">
        <v>315</v>
      </c>
    </row>
    <row r="9149" spans="1:11" ht="12.75" customHeight="1">
      <c r="A9149" s="68" t="s">
        <v>475</v>
      </c>
      <c r="B9149" s="68" t="s">
        <v>119</v>
      </c>
      <c r="C9149" s="68" t="s">
        <v>287</v>
      </c>
      <c r="D9149" s="68" t="s">
        <v>531</v>
      </c>
      <c r="E9149" s="68" t="s">
        <v>360</v>
      </c>
      <c r="F9149" s="68" t="s">
        <v>79</v>
      </c>
      <c r="G9149" s="68" t="s">
        <v>392</v>
      </c>
      <c r="H9149" s="68" t="s">
        <v>369</v>
      </c>
      <c r="I9149" s="65">
        <v>62</v>
      </c>
      <c r="J9149" s="65">
        <v>817</v>
      </c>
      <c r="K9149" s="65" t="s">
        <v>315</v>
      </c>
    </row>
    <row r="9150" spans="1:11" ht="12.75" customHeight="1">
      <c r="A9150" s="68" t="s">
        <v>475</v>
      </c>
      <c r="B9150" s="68" t="s">
        <v>119</v>
      </c>
      <c r="C9150" s="68" t="s">
        <v>287</v>
      </c>
      <c r="D9150" s="68" t="s">
        <v>531</v>
      </c>
      <c r="E9150" s="68" t="s">
        <v>360</v>
      </c>
      <c r="F9150" s="68" t="s">
        <v>79</v>
      </c>
      <c r="G9150" s="68" t="s">
        <v>392</v>
      </c>
      <c r="H9150" s="68" t="s">
        <v>638</v>
      </c>
      <c r="I9150" s="65">
        <v>38</v>
      </c>
      <c r="J9150" s="65">
        <v>817</v>
      </c>
      <c r="K9150" s="65" t="s">
        <v>315</v>
      </c>
    </row>
    <row r="9151" spans="1:11" ht="12.75" customHeight="1">
      <c r="A9151" s="68" t="s">
        <v>475</v>
      </c>
      <c r="B9151" s="68" t="s">
        <v>119</v>
      </c>
      <c r="C9151" s="68" t="s">
        <v>287</v>
      </c>
      <c r="D9151" s="68" t="s">
        <v>531</v>
      </c>
      <c r="E9151" s="68" t="s">
        <v>360</v>
      </c>
      <c r="F9151" s="68" t="s">
        <v>79</v>
      </c>
      <c r="G9151" s="68" t="s">
        <v>392</v>
      </c>
      <c r="H9151" s="68" t="s">
        <v>491</v>
      </c>
      <c r="I9151" s="65">
        <v>12</v>
      </c>
      <c r="J9151" s="65">
        <v>824</v>
      </c>
      <c r="K9151" s="65" t="s">
        <v>251</v>
      </c>
    </row>
    <row r="9152" spans="1:11" ht="12.75" customHeight="1">
      <c r="A9152" s="68" t="s">
        <v>475</v>
      </c>
      <c r="B9152" s="68" t="s">
        <v>119</v>
      </c>
      <c r="C9152" s="68" t="s">
        <v>287</v>
      </c>
      <c r="D9152" s="68" t="s">
        <v>531</v>
      </c>
      <c r="E9152" s="68" t="s">
        <v>360</v>
      </c>
      <c r="F9152" s="68" t="s">
        <v>79</v>
      </c>
      <c r="G9152" s="68" t="s">
        <v>392</v>
      </c>
      <c r="H9152" s="68" t="s">
        <v>369</v>
      </c>
      <c r="I9152" s="65">
        <v>18</v>
      </c>
      <c r="J9152" s="65">
        <v>824</v>
      </c>
      <c r="K9152" s="65" t="s">
        <v>251</v>
      </c>
    </row>
    <row r="9153" spans="1:11" ht="12.75" customHeight="1">
      <c r="A9153" s="68" t="s">
        <v>475</v>
      </c>
      <c r="B9153" s="68" t="s">
        <v>119</v>
      </c>
      <c r="C9153" s="68" t="s">
        <v>287</v>
      </c>
      <c r="D9153" s="68" t="s">
        <v>531</v>
      </c>
      <c r="E9153" s="68" t="s">
        <v>360</v>
      </c>
      <c r="F9153" s="68" t="s">
        <v>79</v>
      </c>
      <c r="G9153" s="68" t="s">
        <v>392</v>
      </c>
      <c r="H9153" s="68" t="s">
        <v>638</v>
      </c>
      <c r="I9153" s="65">
        <v>80</v>
      </c>
      <c r="J9153" s="65">
        <v>824</v>
      </c>
      <c r="K9153" s="65" t="s">
        <v>251</v>
      </c>
    </row>
    <row r="9154" spans="1:11" ht="12.75" customHeight="1">
      <c r="A9154" s="68" t="s">
        <v>475</v>
      </c>
      <c r="B9154" s="68" t="s">
        <v>119</v>
      </c>
      <c r="C9154" s="68" t="s">
        <v>287</v>
      </c>
      <c r="D9154" s="68" t="s">
        <v>531</v>
      </c>
      <c r="E9154" s="68" t="s">
        <v>360</v>
      </c>
      <c r="F9154" s="68" t="s">
        <v>80</v>
      </c>
      <c r="G9154" s="68" t="s">
        <v>395</v>
      </c>
      <c r="H9154" s="68" t="s">
        <v>369</v>
      </c>
      <c r="I9154" s="65">
        <v>329</v>
      </c>
      <c r="J9154" s="65">
        <v>618</v>
      </c>
      <c r="K9154" s="65" t="s">
        <v>396</v>
      </c>
    </row>
    <row r="9155" spans="1:11" ht="12.75" customHeight="1">
      <c r="A9155" s="68" t="s">
        <v>475</v>
      </c>
      <c r="B9155" s="68" t="s">
        <v>119</v>
      </c>
      <c r="C9155" s="68" t="s">
        <v>287</v>
      </c>
      <c r="D9155" s="68" t="s">
        <v>531</v>
      </c>
      <c r="E9155" s="68" t="s">
        <v>360</v>
      </c>
      <c r="F9155" s="68" t="s">
        <v>80</v>
      </c>
      <c r="G9155" s="68" t="s">
        <v>395</v>
      </c>
      <c r="H9155" s="68" t="s">
        <v>638</v>
      </c>
      <c r="I9155" s="65">
        <v>601</v>
      </c>
      <c r="J9155" s="65">
        <v>618</v>
      </c>
      <c r="K9155" s="65" t="s">
        <v>396</v>
      </c>
    </row>
    <row r="9156" spans="1:11" ht="12.75" customHeight="1">
      <c r="A9156" s="68" t="s">
        <v>475</v>
      </c>
      <c r="B9156" s="68" t="s">
        <v>119</v>
      </c>
      <c r="C9156" s="68" t="s">
        <v>287</v>
      </c>
      <c r="D9156" s="68" t="s">
        <v>531</v>
      </c>
      <c r="E9156" s="68" t="s">
        <v>360</v>
      </c>
      <c r="F9156" s="68" t="s">
        <v>80</v>
      </c>
      <c r="G9156" s="68" t="s">
        <v>395</v>
      </c>
      <c r="H9156" s="68" t="s">
        <v>369</v>
      </c>
      <c r="I9156" s="65">
        <v>54</v>
      </c>
      <c r="J9156" s="65">
        <v>620</v>
      </c>
      <c r="K9156" s="65" t="s">
        <v>505</v>
      </c>
    </row>
    <row r="9157" spans="1:11" ht="12.75" customHeight="1">
      <c r="A9157" s="68" t="s">
        <v>475</v>
      </c>
      <c r="B9157" s="68" t="s">
        <v>119</v>
      </c>
      <c r="C9157" s="68" t="s">
        <v>287</v>
      </c>
      <c r="D9157" s="68" t="s">
        <v>531</v>
      </c>
      <c r="E9157" s="68" t="s">
        <v>360</v>
      </c>
      <c r="F9157" s="68" t="s">
        <v>80</v>
      </c>
      <c r="G9157" s="68" t="s">
        <v>395</v>
      </c>
      <c r="H9157" s="68" t="s">
        <v>638</v>
      </c>
      <c r="I9157" s="65">
        <v>101</v>
      </c>
      <c r="J9157" s="65">
        <v>620</v>
      </c>
      <c r="K9157" s="65" t="s">
        <v>505</v>
      </c>
    </row>
    <row r="9158" spans="1:11" ht="12.75" customHeight="1">
      <c r="A9158" s="68" t="s">
        <v>475</v>
      </c>
      <c r="B9158" s="68" t="s">
        <v>119</v>
      </c>
      <c r="C9158" s="68" t="s">
        <v>287</v>
      </c>
      <c r="D9158" s="68" t="s">
        <v>531</v>
      </c>
      <c r="E9158" s="68" t="s">
        <v>360</v>
      </c>
      <c r="F9158" s="68" t="s">
        <v>80</v>
      </c>
      <c r="G9158" s="68" t="s">
        <v>395</v>
      </c>
      <c r="H9158" s="68" t="s">
        <v>369</v>
      </c>
      <c r="I9158" s="65">
        <v>43</v>
      </c>
      <c r="J9158" s="65">
        <v>613</v>
      </c>
      <c r="K9158" s="65" t="s">
        <v>397</v>
      </c>
    </row>
    <row r="9159" spans="1:11" ht="12.75" customHeight="1">
      <c r="A9159" s="68" t="s">
        <v>475</v>
      </c>
      <c r="B9159" s="68" t="s">
        <v>119</v>
      </c>
      <c r="C9159" s="68" t="s">
        <v>287</v>
      </c>
      <c r="D9159" s="68" t="s">
        <v>531</v>
      </c>
      <c r="E9159" s="68" t="s">
        <v>360</v>
      </c>
      <c r="F9159" s="68" t="s">
        <v>80</v>
      </c>
      <c r="G9159" s="68" t="s">
        <v>395</v>
      </c>
      <c r="H9159" s="68" t="s">
        <v>638</v>
      </c>
      <c r="I9159" s="65">
        <v>142</v>
      </c>
      <c r="J9159" s="65">
        <v>613</v>
      </c>
      <c r="K9159" s="65" t="s">
        <v>397</v>
      </c>
    </row>
    <row r="9160" spans="1:11" ht="12.75" customHeight="1">
      <c r="A9160" s="68" t="s">
        <v>475</v>
      </c>
      <c r="B9160" s="68" t="s">
        <v>119</v>
      </c>
      <c r="C9160" s="68" t="s">
        <v>287</v>
      </c>
      <c r="D9160" s="68" t="s">
        <v>531</v>
      </c>
      <c r="E9160" s="68" t="s">
        <v>360</v>
      </c>
      <c r="F9160" s="68" t="s">
        <v>80</v>
      </c>
      <c r="G9160" s="68" t="s">
        <v>395</v>
      </c>
      <c r="H9160" s="68" t="s">
        <v>369</v>
      </c>
      <c r="I9160" s="65">
        <v>289</v>
      </c>
      <c r="J9160" s="65">
        <v>615</v>
      </c>
      <c r="K9160" s="65" t="s">
        <v>398</v>
      </c>
    </row>
    <row r="9161" spans="1:11" ht="12.75" customHeight="1">
      <c r="A9161" s="68" t="s">
        <v>475</v>
      </c>
      <c r="B9161" s="68" t="s">
        <v>119</v>
      </c>
      <c r="C9161" s="68" t="s">
        <v>287</v>
      </c>
      <c r="D9161" s="68" t="s">
        <v>531</v>
      </c>
      <c r="E9161" s="68" t="s">
        <v>360</v>
      </c>
      <c r="F9161" s="68" t="s">
        <v>80</v>
      </c>
      <c r="G9161" s="68" t="s">
        <v>395</v>
      </c>
      <c r="H9161" s="68" t="s">
        <v>638</v>
      </c>
      <c r="I9161" s="65">
        <v>568</v>
      </c>
      <c r="J9161" s="65">
        <v>615</v>
      </c>
      <c r="K9161" s="65" t="s">
        <v>398</v>
      </c>
    </row>
    <row r="9162" spans="1:11" ht="12.75" customHeight="1">
      <c r="A9162" s="68" t="s">
        <v>475</v>
      </c>
      <c r="B9162" s="68" t="s">
        <v>119</v>
      </c>
      <c r="C9162" s="68" t="s">
        <v>287</v>
      </c>
      <c r="D9162" s="68" t="s">
        <v>531</v>
      </c>
      <c r="E9162" s="68" t="s">
        <v>360</v>
      </c>
      <c r="F9162" s="68" t="s">
        <v>80</v>
      </c>
      <c r="G9162" s="68" t="s">
        <v>395</v>
      </c>
      <c r="H9162" s="68" t="s">
        <v>369</v>
      </c>
      <c r="I9162" s="65">
        <v>40</v>
      </c>
      <c r="J9162" s="65">
        <v>611</v>
      </c>
      <c r="K9162" s="65" t="s">
        <v>399</v>
      </c>
    </row>
    <row r="9163" spans="1:11" ht="12.75" customHeight="1">
      <c r="A9163" s="68" t="s">
        <v>475</v>
      </c>
      <c r="B9163" s="68" t="s">
        <v>119</v>
      </c>
      <c r="C9163" s="68" t="s">
        <v>287</v>
      </c>
      <c r="D9163" s="68" t="s">
        <v>531</v>
      </c>
      <c r="E9163" s="68" t="s">
        <v>360</v>
      </c>
      <c r="F9163" s="68" t="s">
        <v>80</v>
      </c>
      <c r="G9163" s="68" t="s">
        <v>395</v>
      </c>
      <c r="H9163" s="68" t="s">
        <v>638</v>
      </c>
      <c r="I9163" s="65">
        <v>112</v>
      </c>
      <c r="J9163" s="65">
        <v>611</v>
      </c>
      <c r="K9163" s="65" t="s">
        <v>399</v>
      </c>
    </row>
    <row r="9164" spans="1:11" ht="12.75" customHeight="1">
      <c r="A9164" s="68" t="s">
        <v>475</v>
      </c>
      <c r="B9164" s="68" t="s">
        <v>119</v>
      </c>
      <c r="C9164" s="68" t="s">
        <v>287</v>
      </c>
      <c r="D9164" s="68" t="s">
        <v>531</v>
      </c>
      <c r="E9164" s="68" t="s">
        <v>360</v>
      </c>
      <c r="F9164" s="68" t="s">
        <v>80</v>
      </c>
      <c r="G9164" s="68" t="s">
        <v>395</v>
      </c>
      <c r="H9164" s="68" t="s">
        <v>369</v>
      </c>
      <c r="I9164" s="65">
        <v>15</v>
      </c>
      <c r="J9164" s="65">
        <v>612</v>
      </c>
      <c r="K9164" s="65" t="s">
        <v>506</v>
      </c>
    </row>
    <row r="9165" spans="1:11" ht="12.75" customHeight="1">
      <c r="A9165" s="68" t="s">
        <v>475</v>
      </c>
      <c r="B9165" s="68" t="s">
        <v>119</v>
      </c>
      <c r="C9165" s="68" t="s">
        <v>287</v>
      </c>
      <c r="D9165" s="68" t="s">
        <v>531</v>
      </c>
      <c r="E9165" s="68" t="s">
        <v>360</v>
      </c>
      <c r="F9165" s="68" t="s">
        <v>80</v>
      </c>
      <c r="G9165" s="68" t="s">
        <v>395</v>
      </c>
      <c r="H9165" s="68" t="s">
        <v>638</v>
      </c>
      <c r="I9165" s="65">
        <v>29</v>
      </c>
      <c r="J9165" s="65">
        <v>612</v>
      </c>
      <c r="K9165" s="65" t="s">
        <v>506</v>
      </c>
    </row>
    <row r="9166" spans="1:11" ht="12.75" customHeight="1">
      <c r="A9166" s="68" t="s">
        <v>475</v>
      </c>
      <c r="B9166" s="68" t="s">
        <v>119</v>
      </c>
      <c r="C9166" s="68" t="s">
        <v>287</v>
      </c>
      <c r="D9166" s="68" t="s">
        <v>531</v>
      </c>
      <c r="E9166" s="68" t="s">
        <v>360</v>
      </c>
      <c r="F9166" s="68" t="s">
        <v>80</v>
      </c>
      <c r="G9166" s="68" t="s">
        <v>395</v>
      </c>
      <c r="H9166" s="68" t="s">
        <v>375</v>
      </c>
      <c r="I9166" s="65">
        <v>76</v>
      </c>
      <c r="J9166" s="65">
        <v>608</v>
      </c>
      <c r="K9166" s="65" t="s">
        <v>507</v>
      </c>
    </row>
    <row r="9167" spans="1:11" ht="12.75" customHeight="1">
      <c r="A9167" s="68" t="s">
        <v>475</v>
      </c>
      <c r="B9167" s="68" t="s">
        <v>119</v>
      </c>
      <c r="C9167" s="68" t="s">
        <v>287</v>
      </c>
      <c r="D9167" s="68" t="s">
        <v>531</v>
      </c>
      <c r="E9167" s="68" t="s">
        <v>360</v>
      </c>
      <c r="F9167" s="68" t="s">
        <v>80</v>
      </c>
      <c r="G9167" s="68" t="s">
        <v>395</v>
      </c>
      <c r="H9167" s="68" t="s">
        <v>368</v>
      </c>
      <c r="I9167" s="65">
        <v>150</v>
      </c>
      <c r="J9167" s="65">
        <v>608</v>
      </c>
      <c r="K9167" s="65" t="s">
        <v>507</v>
      </c>
    </row>
    <row r="9168" spans="1:11" ht="12.75" customHeight="1">
      <c r="A9168" s="68" t="s">
        <v>475</v>
      </c>
      <c r="B9168" s="68" t="s">
        <v>119</v>
      </c>
      <c r="C9168" s="68" t="s">
        <v>287</v>
      </c>
      <c r="D9168" s="68" t="s">
        <v>531</v>
      </c>
      <c r="E9168" s="68" t="s">
        <v>360</v>
      </c>
      <c r="F9168" s="68" t="s">
        <v>80</v>
      </c>
      <c r="G9168" s="68" t="s">
        <v>395</v>
      </c>
      <c r="H9168" s="68" t="s">
        <v>491</v>
      </c>
      <c r="I9168" s="65">
        <v>139</v>
      </c>
      <c r="J9168" s="65">
        <v>608</v>
      </c>
      <c r="K9168" s="65" t="s">
        <v>507</v>
      </c>
    </row>
    <row r="9169" spans="1:11" ht="12.75" customHeight="1">
      <c r="A9169" s="68" t="s">
        <v>475</v>
      </c>
      <c r="B9169" s="68" t="s">
        <v>119</v>
      </c>
      <c r="C9169" s="68" t="s">
        <v>287</v>
      </c>
      <c r="D9169" s="68" t="s">
        <v>531</v>
      </c>
      <c r="E9169" s="68" t="s">
        <v>360</v>
      </c>
      <c r="F9169" s="68" t="s">
        <v>80</v>
      </c>
      <c r="G9169" s="68" t="s">
        <v>395</v>
      </c>
      <c r="H9169" s="68" t="s">
        <v>369</v>
      </c>
      <c r="I9169" s="65">
        <v>97</v>
      </c>
      <c r="J9169" s="65">
        <v>608</v>
      </c>
      <c r="K9169" s="65" t="s">
        <v>507</v>
      </c>
    </row>
    <row r="9170" spans="1:11" ht="12.75" customHeight="1">
      <c r="A9170" s="68" t="s">
        <v>475</v>
      </c>
      <c r="B9170" s="68" t="s">
        <v>119</v>
      </c>
      <c r="C9170" s="68" t="s">
        <v>287</v>
      </c>
      <c r="D9170" s="68" t="s">
        <v>531</v>
      </c>
      <c r="E9170" s="68" t="s">
        <v>360</v>
      </c>
      <c r="F9170" s="68" t="s">
        <v>80</v>
      </c>
      <c r="G9170" s="68" t="s">
        <v>395</v>
      </c>
      <c r="H9170" s="68" t="s">
        <v>638</v>
      </c>
      <c r="I9170" s="65">
        <v>134</v>
      </c>
      <c r="J9170" s="65">
        <v>608</v>
      </c>
      <c r="K9170" s="65" t="s">
        <v>507</v>
      </c>
    </row>
    <row r="9171" spans="1:11" ht="12.75" customHeight="1">
      <c r="A9171" s="68" t="s">
        <v>475</v>
      </c>
      <c r="B9171" s="68" t="s">
        <v>119</v>
      </c>
      <c r="C9171" s="68" t="s">
        <v>287</v>
      </c>
      <c r="D9171" s="68" t="s">
        <v>531</v>
      </c>
      <c r="E9171" s="68" t="s">
        <v>360</v>
      </c>
      <c r="F9171" s="68" t="s">
        <v>80</v>
      </c>
      <c r="G9171" s="68" t="s">
        <v>395</v>
      </c>
      <c r="H9171" s="68" t="s">
        <v>491</v>
      </c>
      <c r="I9171" s="65">
        <v>62</v>
      </c>
      <c r="J9171" s="65">
        <v>448</v>
      </c>
      <c r="K9171" s="65" t="s">
        <v>400</v>
      </c>
    </row>
    <row r="9172" spans="1:11" ht="12.75" customHeight="1">
      <c r="A9172" s="68" t="s">
        <v>475</v>
      </c>
      <c r="B9172" s="68" t="s">
        <v>119</v>
      </c>
      <c r="C9172" s="68" t="s">
        <v>287</v>
      </c>
      <c r="D9172" s="68" t="s">
        <v>531</v>
      </c>
      <c r="E9172" s="68" t="s">
        <v>360</v>
      </c>
      <c r="F9172" s="68" t="s">
        <v>80</v>
      </c>
      <c r="G9172" s="68" t="s">
        <v>395</v>
      </c>
      <c r="H9172" s="68" t="s">
        <v>369</v>
      </c>
      <c r="I9172" s="65">
        <v>70</v>
      </c>
      <c r="J9172" s="65">
        <v>448</v>
      </c>
      <c r="K9172" s="65" t="s">
        <v>400</v>
      </c>
    </row>
    <row r="9173" spans="1:11" ht="12.75" customHeight="1">
      <c r="A9173" s="68" t="s">
        <v>475</v>
      </c>
      <c r="B9173" s="68" t="s">
        <v>119</v>
      </c>
      <c r="C9173" s="68" t="s">
        <v>287</v>
      </c>
      <c r="D9173" s="68" t="s">
        <v>531</v>
      </c>
      <c r="E9173" s="68" t="s">
        <v>360</v>
      </c>
      <c r="F9173" s="68" t="s">
        <v>80</v>
      </c>
      <c r="G9173" s="68" t="s">
        <v>395</v>
      </c>
      <c r="H9173" s="68" t="s">
        <v>638</v>
      </c>
      <c r="I9173" s="65">
        <v>106</v>
      </c>
      <c r="J9173" s="65">
        <v>448</v>
      </c>
      <c r="K9173" s="65" t="s">
        <v>400</v>
      </c>
    </row>
    <row r="9174" spans="1:11" ht="12.75" customHeight="1">
      <c r="A9174" s="68" t="s">
        <v>475</v>
      </c>
      <c r="B9174" s="68" t="s">
        <v>119</v>
      </c>
      <c r="C9174" s="68" t="s">
        <v>287</v>
      </c>
      <c r="D9174" s="68" t="s">
        <v>531</v>
      </c>
      <c r="E9174" s="68" t="s">
        <v>360</v>
      </c>
      <c r="F9174" s="68" t="s">
        <v>80</v>
      </c>
      <c r="G9174" s="68" t="s">
        <v>395</v>
      </c>
      <c r="H9174" s="68" t="s">
        <v>375</v>
      </c>
      <c r="I9174" s="65">
        <v>3842</v>
      </c>
      <c r="J9174" s="65">
        <v>607</v>
      </c>
      <c r="K9174" s="65" t="s">
        <v>401</v>
      </c>
    </row>
    <row r="9175" spans="1:11" ht="12.75" customHeight="1">
      <c r="A9175" s="68" t="s">
        <v>475</v>
      </c>
      <c r="B9175" s="68" t="s">
        <v>119</v>
      </c>
      <c r="C9175" s="68" t="s">
        <v>287</v>
      </c>
      <c r="D9175" s="68" t="s">
        <v>531</v>
      </c>
      <c r="E9175" s="68" t="s">
        <v>360</v>
      </c>
      <c r="F9175" s="68" t="s">
        <v>80</v>
      </c>
      <c r="G9175" s="68" t="s">
        <v>395</v>
      </c>
      <c r="H9175" s="68" t="s">
        <v>368</v>
      </c>
      <c r="I9175" s="65">
        <v>5510</v>
      </c>
      <c r="J9175" s="65">
        <v>607</v>
      </c>
      <c r="K9175" s="65" t="s">
        <v>401</v>
      </c>
    </row>
    <row r="9176" spans="1:11" ht="12.75" customHeight="1">
      <c r="A9176" s="68" t="s">
        <v>475</v>
      </c>
      <c r="B9176" s="68" t="s">
        <v>119</v>
      </c>
      <c r="C9176" s="68" t="s">
        <v>287</v>
      </c>
      <c r="D9176" s="68" t="s">
        <v>531</v>
      </c>
      <c r="E9176" s="68" t="s">
        <v>360</v>
      </c>
      <c r="F9176" s="68" t="s">
        <v>80</v>
      </c>
      <c r="G9176" s="68" t="s">
        <v>395</v>
      </c>
      <c r="H9176" s="68" t="s">
        <v>491</v>
      </c>
      <c r="I9176" s="65">
        <v>4292</v>
      </c>
      <c r="J9176" s="65">
        <v>607</v>
      </c>
      <c r="K9176" s="65" t="s">
        <v>401</v>
      </c>
    </row>
    <row r="9177" spans="1:11" ht="12.75" customHeight="1">
      <c r="A9177" s="68" t="s">
        <v>475</v>
      </c>
      <c r="B9177" s="68" t="s">
        <v>119</v>
      </c>
      <c r="C9177" s="68" t="s">
        <v>287</v>
      </c>
      <c r="D9177" s="68" t="s">
        <v>531</v>
      </c>
      <c r="E9177" s="68" t="s">
        <v>360</v>
      </c>
      <c r="F9177" s="68" t="s">
        <v>80</v>
      </c>
      <c r="G9177" s="68" t="s">
        <v>395</v>
      </c>
      <c r="H9177" s="68" t="s">
        <v>369</v>
      </c>
      <c r="I9177" s="65">
        <v>4207</v>
      </c>
      <c r="J9177" s="65">
        <v>607</v>
      </c>
      <c r="K9177" s="65" t="s">
        <v>401</v>
      </c>
    </row>
    <row r="9178" spans="1:11" ht="12.75" customHeight="1">
      <c r="A9178" s="68" t="s">
        <v>475</v>
      </c>
      <c r="B9178" s="68" t="s">
        <v>119</v>
      </c>
      <c r="C9178" s="68" t="s">
        <v>287</v>
      </c>
      <c r="D9178" s="68" t="s">
        <v>531</v>
      </c>
      <c r="E9178" s="68" t="s">
        <v>360</v>
      </c>
      <c r="F9178" s="68" t="s">
        <v>80</v>
      </c>
      <c r="G9178" s="68" t="s">
        <v>395</v>
      </c>
      <c r="H9178" s="68" t="s">
        <v>638</v>
      </c>
      <c r="I9178" s="65">
        <v>4624</v>
      </c>
      <c r="J9178" s="65">
        <v>607</v>
      </c>
      <c r="K9178" s="65" t="s">
        <v>401</v>
      </c>
    </row>
    <row r="9179" spans="1:11" ht="12.75" customHeight="1">
      <c r="A9179" s="68" t="s">
        <v>475</v>
      </c>
      <c r="B9179" s="68" t="s">
        <v>119</v>
      </c>
      <c r="C9179" s="68" t="s">
        <v>287</v>
      </c>
      <c r="D9179" s="68" t="s">
        <v>531</v>
      </c>
      <c r="E9179" s="68" t="s">
        <v>360</v>
      </c>
      <c r="F9179" s="68" t="s">
        <v>81</v>
      </c>
      <c r="G9179" s="68" t="s">
        <v>402</v>
      </c>
      <c r="H9179" s="68" t="s">
        <v>369</v>
      </c>
      <c r="I9179" s="65">
        <v>1</v>
      </c>
      <c r="J9179" s="65">
        <v>525</v>
      </c>
      <c r="K9179" s="65" t="s">
        <v>313</v>
      </c>
    </row>
    <row r="9180" spans="1:11" ht="12.75" customHeight="1">
      <c r="A9180" s="68" t="s">
        <v>475</v>
      </c>
      <c r="B9180" s="68" t="s">
        <v>119</v>
      </c>
      <c r="C9180" s="68" t="s">
        <v>287</v>
      </c>
      <c r="D9180" s="68" t="s">
        <v>531</v>
      </c>
      <c r="E9180" s="68" t="s">
        <v>360</v>
      </c>
      <c r="F9180" s="68" t="s">
        <v>81</v>
      </c>
      <c r="G9180" s="68" t="s">
        <v>402</v>
      </c>
      <c r="H9180" s="68" t="s">
        <v>638</v>
      </c>
      <c r="I9180" s="65">
        <v>1</v>
      </c>
      <c r="J9180" s="65">
        <v>525</v>
      </c>
      <c r="K9180" s="65" t="s">
        <v>313</v>
      </c>
    </row>
    <row r="9181" spans="1:11" ht="12.75" customHeight="1">
      <c r="A9181" s="68" t="s">
        <v>475</v>
      </c>
      <c r="B9181" s="68" t="s">
        <v>119</v>
      </c>
      <c r="C9181" s="68" t="s">
        <v>287</v>
      </c>
      <c r="D9181" s="68" t="s">
        <v>531</v>
      </c>
      <c r="E9181" s="68" t="s">
        <v>360</v>
      </c>
      <c r="F9181" s="68" t="s">
        <v>81</v>
      </c>
      <c r="G9181" s="68" t="s">
        <v>402</v>
      </c>
      <c r="H9181" s="68" t="s">
        <v>375</v>
      </c>
      <c r="I9181" s="65">
        <v>261</v>
      </c>
      <c r="J9181" s="65">
        <v>529</v>
      </c>
      <c r="K9181" s="65" t="s">
        <v>509</v>
      </c>
    </row>
    <row r="9182" spans="1:11" ht="12.75" customHeight="1">
      <c r="A9182" s="68" t="s">
        <v>475</v>
      </c>
      <c r="B9182" s="68" t="s">
        <v>119</v>
      </c>
      <c r="C9182" s="68" t="s">
        <v>287</v>
      </c>
      <c r="D9182" s="68" t="s">
        <v>531</v>
      </c>
      <c r="E9182" s="68" t="s">
        <v>360</v>
      </c>
      <c r="F9182" s="68" t="s">
        <v>81</v>
      </c>
      <c r="G9182" s="68" t="s">
        <v>402</v>
      </c>
      <c r="H9182" s="68" t="s">
        <v>368</v>
      </c>
      <c r="I9182" s="65">
        <v>621</v>
      </c>
      <c r="J9182" s="65">
        <v>529</v>
      </c>
      <c r="K9182" s="65" t="s">
        <v>509</v>
      </c>
    </row>
    <row r="9183" spans="1:11" ht="12.75" customHeight="1">
      <c r="A9183" s="68" t="s">
        <v>475</v>
      </c>
      <c r="B9183" s="68" t="s">
        <v>119</v>
      </c>
      <c r="C9183" s="68" t="s">
        <v>287</v>
      </c>
      <c r="D9183" s="68" t="s">
        <v>531</v>
      </c>
      <c r="E9183" s="68" t="s">
        <v>360</v>
      </c>
      <c r="F9183" s="68" t="s">
        <v>81</v>
      </c>
      <c r="G9183" s="68" t="s">
        <v>402</v>
      </c>
      <c r="H9183" s="68" t="s">
        <v>491</v>
      </c>
      <c r="I9183" s="65">
        <v>700</v>
      </c>
      <c r="J9183" s="65">
        <v>529</v>
      </c>
      <c r="K9183" s="65" t="s">
        <v>509</v>
      </c>
    </row>
    <row r="9184" spans="1:11" ht="12.75" customHeight="1">
      <c r="A9184" s="68" t="s">
        <v>475</v>
      </c>
      <c r="B9184" s="68" t="s">
        <v>119</v>
      </c>
      <c r="C9184" s="68" t="s">
        <v>287</v>
      </c>
      <c r="D9184" s="68" t="s">
        <v>531</v>
      </c>
      <c r="E9184" s="68" t="s">
        <v>360</v>
      </c>
      <c r="F9184" s="68" t="s">
        <v>81</v>
      </c>
      <c r="G9184" s="68" t="s">
        <v>402</v>
      </c>
      <c r="H9184" s="68" t="s">
        <v>369</v>
      </c>
      <c r="I9184" s="65">
        <v>584</v>
      </c>
      <c r="J9184" s="65">
        <v>529</v>
      </c>
      <c r="K9184" s="65" t="s">
        <v>509</v>
      </c>
    </row>
    <row r="9185" spans="1:11" ht="12.75" customHeight="1">
      <c r="A9185" s="68" t="s">
        <v>475</v>
      </c>
      <c r="B9185" s="68" t="s">
        <v>119</v>
      </c>
      <c r="C9185" s="68" t="s">
        <v>287</v>
      </c>
      <c r="D9185" s="68" t="s">
        <v>531</v>
      </c>
      <c r="E9185" s="68" t="s">
        <v>360</v>
      </c>
      <c r="F9185" s="68" t="s">
        <v>81</v>
      </c>
      <c r="G9185" s="68" t="s">
        <v>402</v>
      </c>
      <c r="H9185" s="68" t="s">
        <v>638</v>
      </c>
      <c r="I9185" s="65">
        <v>1238</v>
      </c>
      <c r="J9185" s="65">
        <v>529</v>
      </c>
      <c r="K9185" s="65" t="s">
        <v>509</v>
      </c>
    </row>
    <row r="9186" spans="1:11" ht="12.75" customHeight="1">
      <c r="A9186" s="68" t="s">
        <v>475</v>
      </c>
      <c r="B9186" s="68" t="s">
        <v>119</v>
      </c>
      <c r="C9186" s="68" t="s">
        <v>287</v>
      </c>
      <c r="D9186" s="68" t="s">
        <v>531</v>
      </c>
      <c r="E9186" s="68" t="s">
        <v>360</v>
      </c>
      <c r="F9186" s="68" t="s">
        <v>81</v>
      </c>
      <c r="G9186" s="68" t="s">
        <v>402</v>
      </c>
      <c r="H9186" s="68" t="s">
        <v>375</v>
      </c>
      <c r="I9186" s="65">
        <v>128</v>
      </c>
      <c r="J9186" s="65">
        <v>539</v>
      </c>
      <c r="K9186" s="65" t="s">
        <v>510</v>
      </c>
    </row>
    <row r="9187" spans="1:11" ht="12.75" customHeight="1">
      <c r="A9187" s="68" t="s">
        <v>475</v>
      </c>
      <c r="B9187" s="68" t="s">
        <v>119</v>
      </c>
      <c r="C9187" s="68" t="s">
        <v>287</v>
      </c>
      <c r="D9187" s="68" t="s">
        <v>531</v>
      </c>
      <c r="E9187" s="68" t="s">
        <v>360</v>
      </c>
      <c r="F9187" s="68" t="s">
        <v>81</v>
      </c>
      <c r="G9187" s="68" t="s">
        <v>402</v>
      </c>
      <c r="H9187" s="68" t="s">
        <v>368</v>
      </c>
      <c r="I9187" s="65">
        <v>193</v>
      </c>
      <c r="J9187" s="65">
        <v>539</v>
      </c>
      <c r="K9187" s="65" t="s">
        <v>510</v>
      </c>
    </row>
    <row r="9188" spans="1:11" ht="12.75" customHeight="1">
      <c r="A9188" s="68" t="s">
        <v>475</v>
      </c>
      <c r="B9188" s="68" t="s">
        <v>119</v>
      </c>
      <c r="C9188" s="68" t="s">
        <v>287</v>
      </c>
      <c r="D9188" s="68" t="s">
        <v>531</v>
      </c>
      <c r="E9188" s="68" t="s">
        <v>360</v>
      </c>
      <c r="F9188" s="68" t="s">
        <v>81</v>
      </c>
      <c r="G9188" s="68" t="s">
        <v>402</v>
      </c>
      <c r="H9188" s="68" t="s">
        <v>491</v>
      </c>
      <c r="I9188" s="65">
        <v>150</v>
      </c>
      <c r="J9188" s="65">
        <v>539</v>
      </c>
      <c r="K9188" s="65" t="s">
        <v>510</v>
      </c>
    </row>
    <row r="9189" spans="1:11" ht="12.75" customHeight="1">
      <c r="A9189" s="68" t="s">
        <v>475</v>
      </c>
      <c r="B9189" s="68" t="s">
        <v>119</v>
      </c>
      <c r="C9189" s="68" t="s">
        <v>287</v>
      </c>
      <c r="D9189" s="68" t="s">
        <v>531</v>
      </c>
      <c r="E9189" s="68" t="s">
        <v>360</v>
      </c>
      <c r="F9189" s="68" t="s">
        <v>81</v>
      </c>
      <c r="G9189" s="68" t="s">
        <v>402</v>
      </c>
      <c r="H9189" s="68" t="s">
        <v>369</v>
      </c>
      <c r="I9189" s="65">
        <v>239</v>
      </c>
      <c r="J9189" s="65">
        <v>539</v>
      </c>
      <c r="K9189" s="65" t="s">
        <v>510</v>
      </c>
    </row>
    <row r="9190" spans="1:11" ht="12.75" customHeight="1">
      <c r="A9190" s="68" t="s">
        <v>475</v>
      </c>
      <c r="B9190" s="68" t="s">
        <v>119</v>
      </c>
      <c r="C9190" s="68" t="s">
        <v>287</v>
      </c>
      <c r="D9190" s="68" t="s">
        <v>531</v>
      </c>
      <c r="E9190" s="68" t="s">
        <v>360</v>
      </c>
      <c r="F9190" s="68" t="s">
        <v>81</v>
      </c>
      <c r="G9190" s="68" t="s">
        <v>402</v>
      </c>
      <c r="H9190" s="68" t="s">
        <v>638</v>
      </c>
      <c r="I9190" s="65">
        <v>237</v>
      </c>
      <c r="J9190" s="65">
        <v>539</v>
      </c>
      <c r="K9190" s="65" t="s">
        <v>510</v>
      </c>
    </row>
    <row r="9191" spans="1:11" ht="12.75" customHeight="1">
      <c r="A9191" s="68" t="s">
        <v>475</v>
      </c>
      <c r="B9191" s="68" t="s">
        <v>119</v>
      </c>
      <c r="C9191" s="68" t="s">
        <v>287</v>
      </c>
      <c r="D9191" s="68" t="s">
        <v>531</v>
      </c>
      <c r="E9191" s="68" t="s">
        <v>360</v>
      </c>
      <c r="F9191" s="68" t="s">
        <v>81</v>
      </c>
      <c r="G9191" s="68" t="s">
        <v>402</v>
      </c>
      <c r="H9191" s="68" t="s">
        <v>638</v>
      </c>
      <c r="I9191" s="65">
        <v>11</v>
      </c>
      <c r="J9191" s="65">
        <v>560</v>
      </c>
      <c r="K9191" s="65" t="s">
        <v>541</v>
      </c>
    </row>
    <row r="9192" spans="1:11" ht="12.75" customHeight="1">
      <c r="A9192" s="68" t="s">
        <v>475</v>
      </c>
      <c r="B9192" s="68" t="s">
        <v>119</v>
      </c>
      <c r="C9192" s="68" t="s">
        <v>287</v>
      </c>
      <c r="D9192" s="68" t="s">
        <v>531</v>
      </c>
      <c r="E9192" s="68" t="s">
        <v>360</v>
      </c>
      <c r="F9192" s="68" t="s">
        <v>82</v>
      </c>
      <c r="G9192" s="68" t="s">
        <v>403</v>
      </c>
      <c r="H9192" s="68" t="s">
        <v>247</v>
      </c>
      <c r="I9192" s="65">
        <v>2254</v>
      </c>
      <c r="J9192" s="65">
        <v>930</v>
      </c>
      <c r="K9192" s="65" t="s">
        <v>249</v>
      </c>
    </row>
    <row r="9193" spans="1:11" ht="12.75" customHeight="1">
      <c r="A9193" s="68" t="s">
        <v>475</v>
      </c>
      <c r="B9193" s="68" t="s">
        <v>119</v>
      </c>
      <c r="C9193" s="68" t="s">
        <v>287</v>
      </c>
      <c r="D9193" s="68" t="s">
        <v>531</v>
      </c>
      <c r="E9193" s="68" t="s">
        <v>360</v>
      </c>
      <c r="F9193" s="68" t="s">
        <v>82</v>
      </c>
      <c r="G9193" s="68" t="s">
        <v>403</v>
      </c>
      <c r="H9193" s="68" t="s">
        <v>375</v>
      </c>
      <c r="I9193" s="65">
        <v>96680</v>
      </c>
      <c r="J9193" s="65">
        <v>930</v>
      </c>
      <c r="K9193" s="65" t="s">
        <v>249</v>
      </c>
    </row>
    <row r="9194" spans="1:11" ht="12.75" customHeight="1">
      <c r="A9194" s="68" t="s">
        <v>475</v>
      </c>
      <c r="B9194" s="68" t="s">
        <v>119</v>
      </c>
      <c r="C9194" s="68" t="s">
        <v>287</v>
      </c>
      <c r="D9194" s="68" t="s">
        <v>531</v>
      </c>
      <c r="E9194" s="68" t="s">
        <v>360</v>
      </c>
      <c r="F9194" s="68" t="s">
        <v>82</v>
      </c>
      <c r="G9194" s="68" t="s">
        <v>403</v>
      </c>
      <c r="H9194" s="68" t="s">
        <v>368</v>
      </c>
      <c r="I9194" s="65">
        <v>61244</v>
      </c>
      <c r="J9194" s="65">
        <v>930</v>
      </c>
      <c r="K9194" s="65" t="s">
        <v>249</v>
      </c>
    </row>
    <row r="9195" spans="1:11" ht="12.75" customHeight="1">
      <c r="A9195" s="68" t="s">
        <v>475</v>
      </c>
      <c r="B9195" s="68" t="s">
        <v>119</v>
      </c>
      <c r="C9195" s="68" t="s">
        <v>287</v>
      </c>
      <c r="D9195" s="68" t="s">
        <v>531</v>
      </c>
      <c r="E9195" s="68" t="s">
        <v>360</v>
      </c>
      <c r="F9195" s="68" t="s">
        <v>82</v>
      </c>
      <c r="G9195" s="68" t="s">
        <v>403</v>
      </c>
      <c r="H9195" s="68" t="s">
        <v>491</v>
      </c>
      <c r="I9195" s="65">
        <v>43493</v>
      </c>
      <c r="J9195" s="65">
        <v>930</v>
      </c>
      <c r="K9195" s="65" t="s">
        <v>249</v>
      </c>
    </row>
    <row r="9196" spans="1:11" ht="12.75" customHeight="1">
      <c r="A9196" s="68" t="s">
        <v>475</v>
      </c>
      <c r="B9196" s="68" t="s">
        <v>119</v>
      </c>
      <c r="C9196" s="68" t="s">
        <v>287</v>
      </c>
      <c r="D9196" s="68" t="s">
        <v>531</v>
      </c>
      <c r="E9196" s="68" t="s">
        <v>360</v>
      </c>
      <c r="F9196" s="68" t="s">
        <v>82</v>
      </c>
      <c r="G9196" s="68" t="s">
        <v>403</v>
      </c>
      <c r="H9196" s="68" t="s">
        <v>369</v>
      </c>
      <c r="I9196" s="65">
        <v>26302</v>
      </c>
      <c r="J9196" s="65">
        <v>930</v>
      </c>
      <c r="K9196" s="65" t="s">
        <v>249</v>
      </c>
    </row>
    <row r="9197" spans="1:11" ht="12.75" customHeight="1">
      <c r="A9197" s="68" t="s">
        <v>475</v>
      </c>
      <c r="B9197" s="68" t="s">
        <v>119</v>
      </c>
      <c r="C9197" s="68" t="s">
        <v>287</v>
      </c>
      <c r="D9197" s="68" t="s">
        <v>531</v>
      </c>
      <c r="E9197" s="68" t="s">
        <v>360</v>
      </c>
      <c r="F9197" s="68" t="s">
        <v>82</v>
      </c>
      <c r="G9197" s="68" t="s">
        <v>403</v>
      </c>
      <c r="H9197" s="68" t="s">
        <v>638</v>
      </c>
      <c r="I9197" s="65">
        <v>14926</v>
      </c>
      <c r="J9197" s="65">
        <v>930</v>
      </c>
      <c r="K9197" s="65" t="s">
        <v>249</v>
      </c>
    </row>
    <row r="9198" spans="1:11" ht="12.75" customHeight="1">
      <c r="A9198" s="68" t="s">
        <v>535</v>
      </c>
      <c r="B9198" s="68" t="s">
        <v>440</v>
      </c>
      <c r="C9198" s="68" t="s">
        <v>287</v>
      </c>
      <c r="D9198" s="68" t="s">
        <v>531</v>
      </c>
      <c r="E9198" s="68" t="s">
        <v>230</v>
      </c>
      <c r="F9198" s="68" t="s">
        <v>204</v>
      </c>
      <c r="G9198" s="68" t="s">
        <v>384</v>
      </c>
      <c r="H9198" s="68" t="s">
        <v>369</v>
      </c>
      <c r="I9198" s="65">
        <v>660</v>
      </c>
      <c r="J9198" s="65">
        <v>707</v>
      </c>
      <c r="K9198" s="65" t="s">
        <v>386</v>
      </c>
    </row>
    <row r="9199" spans="1:11" ht="12.75" customHeight="1">
      <c r="A9199" s="68" t="s">
        <v>535</v>
      </c>
      <c r="B9199" s="68" t="s">
        <v>440</v>
      </c>
      <c r="C9199" s="68" t="s">
        <v>287</v>
      </c>
      <c r="D9199" s="68" t="s">
        <v>531</v>
      </c>
      <c r="E9199" s="68" t="s">
        <v>230</v>
      </c>
      <c r="F9199" s="68" t="s">
        <v>204</v>
      </c>
      <c r="G9199" s="68" t="s">
        <v>384</v>
      </c>
      <c r="H9199" s="68" t="s">
        <v>638</v>
      </c>
      <c r="I9199" s="65">
        <v>1034</v>
      </c>
      <c r="J9199" s="65">
        <v>707</v>
      </c>
      <c r="K9199" s="65" t="s">
        <v>386</v>
      </c>
    </row>
    <row r="9200" spans="1:11" ht="12.75" customHeight="1">
      <c r="A9200" s="68" t="s">
        <v>543</v>
      </c>
      <c r="B9200" s="68" t="s">
        <v>352</v>
      </c>
      <c r="C9200" s="68" t="s">
        <v>287</v>
      </c>
      <c r="D9200" s="68" t="s">
        <v>531</v>
      </c>
      <c r="E9200" s="68" t="s">
        <v>360</v>
      </c>
      <c r="F9200" s="68" t="s">
        <v>204</v>
      </c>
      <c r="G9200" s="68" t="s">
        <v>384</v>
      </c>
      <c r="H9200" s="68" t="s">
        <v>638</v>
      </c>
      <c r="I9200" s="65">
        <v>5968</v>
      </c>
      <c r="J9200" s="65">
        <v>707</v>
      </c>
      <c r="K9200" s="65" t="s">
        <v>386</v>
      </c>
    </row>
    <row r="9201" spans="1:11" ht="12.75" customHeight="1">
      <c r="A9201" s="68" t="s">
        <v>337</v>
      </c>
      <c r="B9201" s="68" t="s">
        <v>536</v>
      </c>
      <c r="C9201" s="68" t="s">
        <v>287</v>
      </c>
      <c r="D9201" s="68" t="s">
        <v>531</v>
      </c>
      <c r="E9201" s="68" t="s">
        <v>230</v>
      </c>
      <c r="F9201" s="68" t="s">
        <v>204</v>
      </c>
      <c r="G9201" s="68" t="s">
        <v>384</v>
      </c>
      <c r="H9201" s="68" t="s">
        <v>369</v>
      </c>
      <c r="I9201" s="65">
        <v>770</v>
      </c>
      <c r="J9201" s="65">
        <v>707</v>
      </c>
      <c r="K9201" s="65" t="s">
        <v>386</v>
      </c>
    </row>
    <row r="9202" spans="1:11" ht="12.75" customHeight="1">
      <c r="A9202" s="68" t="s">
        <v>337</v>
      </c>
      <c r="B9202" s="68" t="s">
        <v>536</v>
      </c>
      <c r="C9202" s="68" t="s">
        <v>287</v>
      </c>
      <c r="D9202" s="68" t="s">
        <v>531</v>
      </c>
      <c r="E9202" s="68" t="s">
        <v>230</v>
      </c>
      <c r="F9202" s="68" t="s">
        <v>204</v>
      </c>
      <c r="G9202" s="68" t="s">
        <v>384</v>
      </c>
      <c r="H9202" s="68" t="s">
        <v>638</v>
      </c>
      <c r="I9202" s="65">
        <v>1716</v>
      </c>
      <c r="J9202" s="65">
        <v>707</v>
      </c>
      <c r="K9202" s="65" t="s">
        <v>386</v>
      </c>
    </row>
    <row r="9203" spans="1:11" ht="12.75" customHeight="1">
      <c r="A9203" s="68" t="s">
        <v>489</v>
      </c>
      <c r="B9203" s="68" t="s">
        <v>143</v>
      </c>
      <c r="C9203" s="68" t="s">
        <v>287</v>
      </c>
      <c r="D9203" s="68" t="s">
        <v>531</v>
      </c>
      <c r="E9203" s="68" t="s">
        <v>360</v>
      </c>
      <c r="F9203" s="68" t="s">
        <v>76</v>
      </c>
      <c r="G9203" s="68" t="s">
        <v>492</v>
      </c>
      <c r="H9203" s="68" t="s">
        <v>638</v>
      </c>
      <c r="I9203" s="65">
        <v>2278</v>
      </c>
      <c r="J9203" s="65">
        <v>301</v>
      </c>
      <c r="K9203" s="65" t="s">
        <v>372</v>
      </c>
    </row>
    <row r="9204" spans="1:11" ht="12.75" customHeight="1">
      <c r="A9204" s="68" t="s">
        <v>489</v>
      </c>
      <c r="B9204" s="68" t="s">
        <v>143</v>
      </c>
      <c r="C9204" s="68" t="s">
        <v>287</v>
      </c>
      <c r="D9204" s="68" t="s">
        <v>531</v>
      </c>
      <c r="E9204" s="68" t="s">
        <v>360</v>
      </c>
      <c r="F9204" s="68" t="s">
        <v>76</v>
      </c>
      <c r="G9204" s="68" t="s">
        <v>492</v>
      </c>
      <c r="H9204" s="68" t="s">
        <v>638</v>
      </c>
      <c r="I9204" s="65">
        <v>171</v>
      </c>
      <c r="J9204" s="65">
        <v>314</v>
      </c>
      <c r="K9204" s="65" t="s">
        <v>265</v>
      </c>
    </row>
    <row r="9205" spans="1:11" ht="12.75" customHeight="1">
      <c r="A9205" s="68" t="s">
        <v>489</v>
      </c>
      <c r="B9205" s="68" t="s">
        <v>143</v>
      </c>
      <c r="C9205" s="68" t="s">
        <v>287</v>
      </c>
      <c r="D9205" s="68" t="s">
        <v>531</v>
      </c>
      <c r="E9205" s="68" t="s">
        <v>360</v>
      </c>
      <c r="F9205" s="68" t="s">
        <v>76</v>
      </c>
      <c r="G9205" s="68" t="s">
        <v>492</v>
      </c>
      <c r="H9205" s="68" t="s">
        <v>638</v>
      </c>
      <c r="I9205" s="65">
        <v>419</v>
      </c>
      <c r="J9205" s="65">
        <v>305</v>
      </c>
      <c r="K9205" s="65" t="s">
        <v>373</v>
      </c>
    </row>
    <row r="9206" spans="1:11" ht="12.75" customHeight="1">
      <c r="A9206" s="68" t="s">
        <v>489</v>
      </c>
      <c r="B9206" s="68" t="s">
        <v>143</v>
      </c>
      <c r="C9206" s="68" t="s">
        <v>287</v>
      </c>
      <c r="D9206" s="68" t="s">
        <v>531</v>
      </c>
      <c r="E9206" s="68" t="s">
        <v>360</v>
      </c>
      <c r="F9206" s="68" t="s">
        <v>76</v>
      </c>
      <c r="G9206" s="68" t="s">
        <v>492</v>
      </c>
      <c r="H9206" s="68" t="s">
        <v>638</v>
      </c>
      <c r="I9206" s="65">
        <v>11907</v>
      </c>
      <c r="J9206" s="65">
        <v>303</v>
      </c>
      <c r="K9206" s="65" t="s">
        <v>374</v>
      </c>
    </row>
    <row r="9207" spans="1:11" ht="12.75" customHeight="1">
      <c r="A9207" s="68" t="s">
        <v>489</v>
      </c>
      <c r="B9207" s="68" t="s">
        <v>143</v>
      </c>
      <c r="C9207" s="68" t="s">
        <v>287</v>
      </c>
      <c r="D9207" s="68" t="s">
        <v>531</v>
      </c>
      <c r="E9207" s="68" t="s">
        <v>360</v>
      </c>
      <c r="F9207" s="68" t="s">
        <v>76</v>
      </c>
      <c r="G9207" s="68" t="s">
        <v>492</v>
      </c>
      <c r="H9207" s="68" t="s">
        <v>638</v>
      </c>
      <c r="I9207" s="65">
        <v>3059</v>
      </c>
      <c r="J9207" s="65">
        <v>306</v>
      </c>
      <c r="K9207" s="65" t="s">
        <v>455</v>
      </c>
    </row>
    <row r="9208" spans="1:11" ht="12.75" customHeight="1">
      <c r="A9208" s="68" t="s">
        <v>489</v>
      </c>
      <c r="B9208" s="68" t="s">
        <v>143</v>
      </c>
      <c r="C9208" s="68" t="s">
        <v>287</v>
      </c>
      <c r="D9208" s="68" t="s">
        <v>531</v>
      </c>
      <c r="E9208" s="68" t="s">
        <v>360</v>
      </c>
      <c r="F9208" s="68" t="s">
        <v>76</v>
      </c>
      <c r="G9208" s="68" t="s">
        <v>492</v>
      </c>
      <c r="H9208" s="68" t="s">
        <v>638</v>
      </c>
      <c r="I9208" s="65">
        <v>1062</v>
      </c>
      <c r="J9208" s="65">
        <v>307</v>
      </c>
      <c r="K9208" s="65" t="s">
        <v>293</v>
      </c>
    </row>
    <row r="9209" spans="1:11" ht="12.75" customHeight="1">
      <c r="A9209" s="68" t="s">
        <v>489</v>
      </c>
      <c r="B9209" s="68" t="s">
        <v>143</v>
      </c>
      <c r="C9209" s="68" t="s">
        <v>287</v>
      </c>
      <c r="D9209" s="68" t="s">
        <v>531</v>
      </c>
      <c r="E9209" s="68" t="s">
        <v>360</v>
      </c>
      <c r="F9209" s="68" t="s">
        <v>76</v>
      </c>
      <c r="G9209" s="68" t="s">
        <v>492</v>
      </c>
      <c r="H9209" s="68" t="s">
        <v>638</v>
      </c>
      <c r="I9209" s="65">
        <v>15</v>
      </c>
      <c r="J9209" s="65">
        <v>302</v>
      </c>
      <c r="K9209" s="65" t="s">
        <v>338</v>
      </c>
    </row>
    <row r="9210" spans="1:11" ht="12.75" customHeight="1">
      <c r="A9210" s="68" t="s">
        <v>489</v>
      </c>
      <c r="B9210" s="68" t="s">
        <v>143</v>
      </c>
      <c r="C9210" s="68" t="s">
        <v>287</v>
      </c>
      <c r="D9210" s="68" t="s">
        <v>531</v>
      </c>
      <c r="E9210" s="68" t="s">
        <v>360</v>
      </c>
      <c r="F9210" s="68" t="s">
        <v>76</v>
      </c>
      <c r="G9210" s="68" t="s">
        <v>492</v>
      </c>
      <c r="H9210" s="68" t="s">
        <v>638</v>
      </c>
      <c r="I9210" s="65">
        <v>129</v>
      </c>
      <c r="J9210" s="65">
        <v>313</v>
      </c>
      <c r="K9210" s="65" t="s">
        <v>294</v>
      </c>
    </row>
    <row r="9211" spans="1:11" ht="12.75" customHeight="1">
      <c r="A9211" s="68" t="s">
        <v>489</v>
      </c>
      <c r="B9211" s="68" t="s">
        <v>143</v>
      </c>
      <c r="C9211" s="68" t="s">
        <v>287</v>
      </c>
      <c r="D9211" s="68" t="s">
        <v>531</v>
      </c>
      <c r="E9211" s="68" t="s">
        <v>360</v>
      </c>
      <c r="F9211" s="68" t="s">
        <v>76</v>
      </c>
      <c r="G9211" s="68" t="s">
        <v>492</v>
      </c>
      <c r="H9211" s="68" t="s">
        <v>638</v>
      </c>
      <c r="I9211" s="65">
        <v>320</v>
      </c>
      <c r="J9211" s="65">
        <v>315</v>
      </c>
      <c r="K9211" s="65" t="s">
        <v>295</v>
      </c>
    </row>
    <row r="9212" spans="1:11" ht="12.75" customHeight="1">
      <c r="A9212" s="68" t="s">
        <v>489</v>
      </c>
      <c r="B9212" s="68" t="s">
        <v>143</v>
      </c>
      <c r="C9212" s="68" t="s">
        <v>287</v>
      </c>
      <c r="D9212" s="68" t="s">
        <v>531</v>
      </c>
      <c r="E9212" s="68" t="s">
        <v>360</v>
      </c>
      <c r="F9212" s="68" t="s">
        <v>76</v>
      </c>
      <c r="G9212" s="68" t="s">
        <v>492</v>
      </c>
      <c r="H9212" s="68" t="s">
        <v>638</v>
      </c>
      <c r="I9212" s="65">
        <v>208</v>
      </c>
      <c r="J9212" s="65">
        <v>202</v>
      </c>
      <c r="K9212" s="65" t="s">
        <v>427</v>
      </c>
    </row>
    <row r="9213" spans="1:11" ht="12.75" customHeight="1">
      <c r="A9213" s="68" t="s">
        <v>489</v>
      </c>
      <c r="B9213" s="68" t="s">
        <v>143</v>
      </c>
      <c r="C9213" s="68" t="s">
        <v>287</v>
      </c>
      <c r="D9213" s="68" t="s">
        <v>531</v>
      </c>
      <c r="E9213" s="68" t="s">
        <v>360</v>
      </c>
      <c r="F9213" s="68" t="s">
        <v>76</v>
      </c>
      <c r="G9213" s="68" t="s">
        <v>492</v>
      </c>
      <c r="H9213" s="68" t="s">
        <v>638</v>
      </c>
      <c r="I9213" s="65">
        <v>1</v>
      </c>
      <c r="J9213" s="65">
        <v>213</v>
      </c>
      <c r="K9213" s="65" t="s">
        <v>309</v>
      </c>
    </row>
    <row r="9214" spans="1:11" ht="12.75" customHeight="1">
      <c r="A9214" s="68" t="s">
        <v>489</v>
      </c>
      <c r="B9214" s="68" t="s">
        <v>143</v>
      </c>
      <c r="C9214" s="68" t="s">
        <v>287</v>
      </c>
      <c r="D9214" s="68" t="s">
        <v>531</v>
      </c>
      <c r="E9214" s="68" t="s">
        <v>360</v>
      </c>
      <c r="F9214" s="68" t="s">
        <v>76</v>
      </c>
      <c r="G9214" s="68" t="s">
        <v>492</v>
      </c>
      <c r="H9214" s="68" t="s">
        <v>638</v>
      </c>
      <c r="I9214" s="65">
        <v>54</v>
      </c>
      <c r="J9214" s="65">
        <v>204</v>
      </c>
      <c r="K9214" s="65" t="s">
        <v>286</v>
      </c>
    </row>
    <row r="9215" spans="1:11" ht="12.75" customHeight="1">
      <c r="A9215" s="68" t="s">
        <v>489</v>
      </c>
      <c r="B9215" s="68" t="s">
        <v>143</v>
      </c>
      <c r="C9215" s="68" t="s">
        <v>287</v>
      </c>
      <c r="D9215" s="68" t="s">
        <v>531</v>
      </c>
      <c r="E9215" s="68" t="s">
        <v>360</v>
      </c>
      <c r="F9215" s="68" t="s">
        <v>76</v>
      </c>
      <c r="G9215" s="68" t="s">
        <v>492</v>
      </c>
      <c r="H9215" s="68" t="s">
        <v>638</v>
      </c>
      <c r="I9215" s="65">
        <v>64</v>
      </c>
      <c r="J9215" s="65">
        <v>206</v>
      </c>
      <c r="K9215" s="65" t="s">
        <v>261</v>
      </c>
    </row>
    <row r="9216" spans="1:11" ht="12.75" customHeight="1">
      <c r="A9216" s="68" t="s">
        <v>489</v>
      </c>
      <c r="B9216" s="68" t="s">
        <v>143</v>
      </c>
      <c r="C9216" s="68" t="s">
        <v>287</v>
      </c>
      <c r="D9216" s="68" t="s">
        <v>531</v>
      </c>
      <c r="E9216" s="68" t="s">
        <v>360</v>
      </c>
      <c r="F9216" s="68" t="s">
        <v>76</v>
      </c>
      <c r="G9216" s="68" t="s">
        <v>492</v>
      </c>
      <c r="H9216" s="68" t="s">
        <v>638</v>
      </c>
      <c r="I9216" s="65">
        <v>1</v>
      </c>
      <c r="J9216" s="65">
        <v>310</v>
      </c>
      <c r="K9216" s="65" t="s">
        <v>493</v>
      </c>
    </row>
    <row r="9217" spans="1:11" ht="12.75" customHeight="1">
      <c r="A9217" s="68" t="s">
        <v>489</v>
      </c>
      <c r="B9217" s="68" t="s">
        <v>143</v>
      </c>
      <c r="C9217" s="68" t="s">
        <v>287</v>
      </c>
      <c r="D9217" s="68" t="s">
        <v>531</v>
      </c>
      <c r="E9217" s="68" t="s">
        <v>360</v>
      </c>
      <c r="F9217" s="68" t="s">
        <v>76</v>
      </c>
      <c r="G9217" s="68" t="s">
        <v>492</v>
      </c>
      <c r="H9217" s="68" t="s">
        <v>638</v>
      </c>
      <c r="I9217" s="65">
        <v>10</v>
      </c>
      <c r="J9217" s="65">
        <v>311</v>
      </c>
      <c r="K9217" s="65" t="s">
        <v>296</v>
      </c>
    </row>
    <row r="9218" spans="1:11" ht="12.75" customHeight="1">
      <c r="A9218" s="68" t="s">
        <v>489</v>
      </c>
      <c r="B9218" s="68" t="s">
        <v>143</v>
      </c>
      <c r="C9218" s="68" t="s">
        <v>287</v>
      </c>
      <c r="D9218" s="68" t="s">
        <v>531</v>
      </c>
      <c r="E9218" s="68" t="s">
        <v>360</v>
      </c>
      <c r="F9218" s="68" t="s">
        <v>76</v>
      </c>
      <c r="G9218" s="68" t="s">
        <v>492</v>
      </c>
      <c r="H9218" s="68" t="s">
        <v>638</v>
      </c>
      <c r="I9218" s="65">
        <v>11</v>
      </c>
      <c r="J9218" s="65">
        <v>215</v>
      </c>
      <c r="K9218" s="65" t="s">
        <v>291</v>
      </c>
    </row>
    <row r="9219" spans="1:11" ht="12.75" customHeight="1">
      <c r="A9219" s="68" t="s">
        <v>489</v>
      </c>
      <c r="B9219" s="68" t="s">
        <v>143</v>
      </c>
      <c r="C9219" s="68" t="s">
        <v>287</v>
      </c>
      <c r="D9219" s="68" t="s">
        <v>531</v>
      </c>
      <c r="E9219" s="68" t="s">
        <v>360</v>
      </c>
      <c r="F9219" s="68" t="s">
        <v>76</v>
      </c>
      <c r="G9219" s="68" t="s">
        <v>492</v>
      </c>
      <c r="H9219" s="68" t="s">
        <v>638</v>
      </c>
      <c r="I9219" s="65">
        <v>264</v>
      </c>
      <c r="J9219" s="65">
        <v>203</v>
      </c>
      <c r="K9219" s="65" t="s">
        <v>494</v>
      </c>
    </row>
    <row r="9220" spans="1:11" ht="12.75" customHeight="1">
      <c r="A9220" s="68" t="s">
        <v>489</v>
      </c>
      <c r="B9220" s="68" t="s">
        <v>143</v>
      </c>
      <c r="C9220" s="68" t="s">
        <v>287</v>
      </c>
      <c r="D9220" s="68" t="s">
        <v>531</v>
      </c>
      <c r="E9220" s="68" t="s">
        <v>360</v>
      </c>
      <c r="F9220" s="68" t="s">
        <v>76</v>
      </c>
      <c r="G9220" s="68" t="s">
        <v>492</v>
      </c>
      <c r="H9220" s="68" t="s">
        <v>638</v>
      </c>
      <c r="I9220" s="65">
        <v>31</v>
      </c>
      <c r="J9220" s="65">
        <v>229</v>
      </c>
      <c r="K9220" s="65" t="s">
        <v>267</v>
      </c>
    </row>
    <row r="9221" spans="1:11" ht="12.75" customHeight="1">
      <c r="A9221" s="68" t="s">
        <v>489</v>
      </c>
      <c r="B9221" s="68" t="s">
        <v>143</v>
      </c>
      <c r="C9221" s="68" t="s">
        <v>287</v>
      </c>
      <c r="D9221" s="68" t="s">
        <v>531</v>
      </c>
      <c r="E9221" s="68" t="s">
        <v>360</v>
      </c>
      <c r="F9221" s="68" t="s">
        <v>76</v>
      </c>
      <c r="G9221" s="68" t="s">
        <v>492</v>
      </c>
      <c r="H9221" s="68" t="s">
        <v>638</v>
      </c>
      <c r="I9221" s="65">
        <v>29</v>
      </c>
      <c r="J9221" s="65">
        <v>218</v>
      </c>
      <c r="K9221" s="65" t="s">
        <v>297</v>
      </c>
    </row>
    <row r="9222" spans="1:11" ht="12.75" customHeight="1">
      <c r="A9222" s="68" t="s">
        <v>489</v>
      </c>
      <c r="B9222" s="68" t="s">
        <v>143</v>
      </c>
      <c r="C9222" s="68" t="s">
        <v>287</v>
      </c>
      <c r="D9222" s="68" t="s">
        <v>531</v>
      </c>
      <c r="E9222" s="68" t="s">
        <v>360</v>
      </c>
      <c r="F9222" s="68" t="s">
        <v>76</v>
      </c>
      <c r="G9222" s="68" t="s">
        <v>492</v>
      </c>
      <c r="H9222" s="68" t="s">
        <v>638</v>
      </c>
      <c r="I9222" s="65">
        <v>4</v>
      </c>
      <c r="J9222" s="65">
        <v>233</v>
      </c>
      <c r="K9222" s="65" t="s">
        <v>298</v>
      </c>
    </row>
    <row r="9223" spans="1:11" ht="12.75" customHeight="1">
      <c r="A9223" s="68" t="s">
        <v>489</v>
      </c>
      <c r="B9223" s="68" t="s">
        <v>143</v>
      </c>
      <c r="C9223" s="68" t="s">
        <v>287</v>
      </c>
      <c r="D9223" s="68" t="s">
        <v>531</v>
      </c>
      <c r="E9223" s="68" t="s">
        <v>360</v>
      </c>
      <c r="F9223" s="68" t="s">
        <v>76</v>
      </c>
      <c r="G9223" s="68" t="s">
        <v>492</v>
      </c>
      <c r="H9223" s="68" t="s">
        <v>638</v>
      </c>
      <c r="I9223" s="65">
        <v>29</v>
      </c>
      <c r="J9223" s="65">
        <v>217</v>
      </c>
      <c r="K9223" s="65" t="s">
        <v>332</v>
      </c>
    </row>
    <row r="9224" spans="1:11" ht="12.75" customHeight="1">
      <c r="A9224" s="68" t="s">
        <v>489</v>
      </c>
      <c r="B9224" s="68" t="s">
        <v>143</v>
      </c>
      <c r="C9224" s="68" t="s">
        <v>287</v>
      </c>
      <c r="D9224" s="68" t="s">
        <v>531</v>
      </c>
      <c r="E9224" s="68" t="s">
        <v>360</v>
      </c>
      <c r="F9224" s="68" t="s">
        <v>78</v>
      </c>
      <c r="G9224" s="68" t="s">
        <v>384</v>
      </c>
      <c r="H9224" s="68" t="s">
        <v>369</v>
      </c>
      <c r="I9224" s="65">
        <v>553</v>
      </c>
      <c r="J9224" s="65">
        <v>807</v>
      </c>
      <c r="K9224" s="65" t="s">
        <v>283</v>
      </c>
    </row>
    <row r="9225" spans="1:11" ht="12.75" customHeight="1">
      <c r="A9225" s="68" t="s">
        <v>489</v>
      </c>
      <c r="B9225" s="68" t="s">
        <v>143</v>
      </c>
      <c r="C9225" s="68" t="s">
        <v>287</v>
      </c>
      <c r="D9225" s="68" t="s">
        <v>531</v>
      </c>
      <c r="E9225" s="68" t="s">
        <v>360</v>
      </c>
      <c r="F9225" s="68" t="s">
        <v>78</v>
      </c>
      <c r="G9225" s="68" t="s">
        <v>384</v>
      </c>
      <c r="H9225" s="68" t="s">
        <v>638</v>
      </c>
      <c r="I9225" s="65">
        <v>1369</v>
      </c>
      <c r="J9225" s="65">
        <v>807</v>
      </c>
      <c r="K9225" s="65" t="s">
        <v>283</v>
      </c>
    </row>
    <row r="9226" spans="1:11" ht="12.75" customHeight="1">
      <c r="A9226" s="68" t="s">
        <v>489</v>
      </c>
      <c r="B9226" s="68" t="s">
        <v>143</v>
      </c>
      <c r="C9226" s="68" t="s">
        <v>287</v>
      </c>
      <c r="D9226" s="68" t="s">
        <v>531</v>
      </c>
      <c r="E9226" s="68" t="s">
        <v>360</v>
      </c>
      <c r="F9226" s="68" t="s">
        <v>78</v>
      </c>
      <c r="G9226" s="68" t="s">
        <v>384</v>
      </c>
      <c r="H9226" s="68" t="s">
        <v>369</v>
      </c>
      <c r="I9226" s="65">
        <v>3794</v>
      </c>
      <c r="J9226" s="65">
        <v>721</v>
      </c>
      <c r="K9226" s="65" t="s">
        <v>502</v>
      </c>
    </row>
    <row r="9227" spans="1:11" ht="12.75" customHeight="1">
      <c r="A9227" s="68" t="s">
        <v>489</v>
      </c>
      <c r="B9227" s="68" t="s">
        <v>143</v>
      </c>
      <c r="C9227" s="68" t="s">
        <v>287</v>
      </c>
      <c r="D9227" s="68" t="s">
        <v>531</v>
      </c>
      <c r="E9227" s="68" t="s">
        <v>360</v>
      </c>
      <c r="F9227" s="68" t="s">
        <v>78</v>
      </c>
      <c r="G9227" s="68" t="s">
        <v>384</v>
      </c>
      <c r="H9227" s="68" t="s">
        <v>638</v>
      </c>
      <c r="I9227" s="65">
        <v>13181</v>
      </c>
      <c r="J9227" s="65">
        <v>721</v>
      </c>
      <c r="K9227" s="65" t="s">
        <v>502</v>
      </c>
    </row>
    <row r="9228" spans="1:11" ht="12.75" customHeight="1">
      <c r="A9228" s="68" t="s">
        <v>489</v>
      </c>
      <c r="B9228" s="68" t="s">
        <v>143</v>
      </c>
      <c r="C9228" s="68" t="s">
        <v>287</v>
      </c>
      <c r="D9228" s="68" t="s">
        <v>531</v>
      </c>
      <c r="E9228" s="68" t="s">
        <v>360</v>
      </c>
      <c r="F9228" s="68" t="s">
        <v>78</v>
      </c>
      <c r="G9228" s="68" t="s">
        <v>384</v>
      </c>
      <c r="H9228" s="68" t="s">
        <v>369</v>
      </c>
      <c r="I9228" s="65">
        <v>11403</v>
      </c>
      <c r="J9228" s="65">
        <v>722</v>
      </c>
      <c r="K9228" s="65" t="s">
        <v>387</v>
      </c>
    </row>
    <row r="9229" spans="1:11" ht="12.75" customHeight="1">
      <c r="A9229" s="68" t="s">
        <v>489</v>
      </c>
      <c r="B9229" s="68" t="s">
        <v>143</v>
      </c>
      <c r="C9229" s="68" t="s">
        <v>287</v>
      </c>
      <c r="D9229" s="68" t="s">
        <v>531</v>
      </c>
      <c r="E9229" s="68" t="s">
        <v>360</v>
      </c>
      <c r="F9229" s="68" t="s">
        <v>78</v>
      </c>
      <c r="G9229" s="68" t="s">
        <v>384</v>
      </c>
      <c r="H9229" s="68" t="s">
        <v>638</v>
      </c>
      <c r="I9229" s="65">
        <v>16295</v>
      </c>
      <c r="J9229" s="65">
        <v>722</v>
      </c>
      <c r="K9229" s="65" t="s">
        <v>387</v>
      </c>
    </row>
    <row r="9230" spans="1:11" ht="12.75" customHeight="1">
      <c r="A9230" s="68" t="s">
        <v>489</v>
      </c>
      <c r="B9230" s="68" t="s">
        <v>143</v>
      </c>
      <c r="C9230" s="68" t="s">
        <v>287</v>
      </c>
      <c r="D9230" s="68" t="s">
        <v>531</v>
      </c>
      <c r="E9230" s="68" t="s">
        <v>360</v>
      </c>
      <c r="F9230" s="68" t="s">
        <v>78</v>
      </c>
      <c r="G9230" s="68" t="s">
        <v>384</v>
      </c>
      <c r="H9230" s="68" t="s">
        <v>369</v>
      </c>
      <c r="I9230" s="65">
        <v>175</v>
      </c>
      <c r="J9230" s="65">
        <v>811</v>
      </c>
      <c r="K9230" s="65" t="s">
        <v>388</v>
      </c>
    </row>
    <row r="9231" spans="1:11" ht="12.75" customHeight="1">
      <c r="A9231" s="68" t="s">
        <v>489</v>
      </c>
      <c r="B9231" s="68" t="s">
        <v>143</v>
      </c>
      <c r="C9231" s="68" t="s">
        <v>287</v>
      </c>
      <c r="D9231" s="68" t="s">
        <v>531</v>
      </c>
      <c r="E9231" s="68" t="s">
        <v>360</v>
      </c>
      <c r="F9231" s="68" t="s">
        <v>78</v>
      </c>
      <c r="G9231" s="68" t="s">
        <v>384</v>
      </c>
      <c r="H9231" s="68" t="s">
        <v>638</v>
      </c>
      <c r="I9231" s="65">
        <v>626</v>
      </c>
      <c r="J9231" s="65">
        <v>811</v>
      </c>
      <c r="K9231" s="65" t="s">
        <v>388</v>
      </c>
    </row>
    <row r="9232" spans="1:11" ht="12.75" customHeight="1">
      <c r="A9232" s="68" t="s">
        <v>489</v>
      </c>
      <c r="B9232" s="68" t="s">
        <v>143</v>
      </c>
      <c r="C9232" s="68" t="s">
        <v>287</v>
      </c>
      <c r="D9232" s="68" t="s">
        <v>531</v>
      </c>
      <c r="E9232" s="68" t="s">
        <v>360</v>
      </c>
      <c r="F9232" s="68" t="s">
        <v>78</v>
      </c>
      <c r="G9232" s="68" t="s">
        <v>384</v>
      </c>
      <c r="H9232" s="68" t="s">
        <v>638</v>
      </c>
      <c r="I9232" s="65">
        <v>24</v>
      </c>
      <c r="J9232" s="65">
        <v>812</v>
      </c>
      <c r="K9232" s="65" t="s">
        <v>390</v>
      </c>
    </row>
    <row r="9233" spans="1:11" ht="12.75" customHeight="1">
      <c r="A9233" s="68" t="s">
        <v>489</v>
      </c>
      <c r="B9233" s="68" t="s">
        <v>143</v>
      </c>
      <c r="C9233" s="68" t="s">
        <v>287</v>
      </c>
      <c r="D9233" s="68" t="s">
        <v>531</v>
      </c>
      <c r="E9233" s="68" t="s">
        <v>360</v>
      </c>
      <c r="F9233" s="68" t="s">
        <v>78</v>
      </c>
      <c r="G9233" s="68" t="s">
        <v>384</v>
      </c>
      <c r="H9233" s="68" t="s">
        <v>369</v>
      </c>
      <c r="I9233" s="65">
        <v>546</v>
      </c>
      <c r="J9233" s="65">
        <v>715</v>
      </c>
      <c r="K9233" s="65" t="s">
        <v>504</v>
      </c>
    </row>
    <row r="9234" spans="1:11" ht="12.75" customHeight="1">
      <c r="A9234" s="68" t="s">
        <v>489</v>
      </c>
      <c r="B9234" s="68" t="s">
        <v>143</v>
      </c>
      <c r="C9234" s="68" t="s">
        <v>287</v>
      </c>
      <c r="D9234" s="68" t="s">
        <v>531</v>
      </c>
      <c r="E9234" s="68" t="s">
        <v>360</v>
      </c>
      <c r="F9234" s="68" t="s">
        <v>78</v>
      </c>
      <c r="G9234" s="68" t="s">
        <v>384</v>
      </c>
      <c r="H9234" s="68" t="s">
        <v>638</v>
      </c>
      <c r="I9234" s="65">
        <v>2228</v>
      </c>
      <c r="J9234" s="65">
        <v>715</v>
      </c>
      <c r="K9234" s="65" t="s">
        <v>504</v>
      </c>
    </row>
    <row r="9235" spans="1:11" ht="12.75" customHeight="1">
      <c r="A9235" s="68" t="s">
        <v>489</v>
      </c>
      <c r="B9235" s="68" t="s">
        <v>143</v>
      </c>
      <c r="C9235" s="68" t="s">
        <v>287</v>
      </c>
      <c r="D9235" s="68" t="s">
        <v>531</v>
      </c>
      <c r="E9235" s="68" t="s">
        <v>360</v>
      </c>
      <c r="F9235" s="68" t="s">
        <v>78</v>
      </c>
      <c r="G9235" s="68" t="s">
        <v>384</v>
      </c>
      <c r="H9235" s="68" t="s">
        <v>638</v>
      </c>
      <c r="I9235" s="65">
        <v>306</v>
      </c>
      <c r="J9235" s="65">
        <v>717</v>
      </c>
      <c r="K9235" s="65" t="s">
        <v>438</v>
      </c>
    </row>
    <row r="9236" spans="1:11" ht="12.75" customHeight="1">
      <c r="A9236" s="68" t="s">
        <v>489</v>
      </c>
      <c r="B9236" s="68" t="s">
        <v>143</v>
      </c>
      <c r="C9236" s="68" t="s">
        <v>287</v>
      </c>
      <c r="D9236" s="68" t="s">
        <v>531</v>
      </c>
      <c r="E9236" s="68" t="s">
        <v>360</v>
      </c>
      <c r="F9236" s="68" t="s">
        <v>78</v>
      </c>
      <c r="G9236" s="68" t="s">
        <v>384</v>
      </c>
      <c r="H9236" s="68" t="s">
        <v>638</v>
      </c>
      <c r="I9236" s="65">
        <v>26</v>
      </c>
      <c r="J9236" s="65">
        <v>711</v>
      </c>
      <c r="K9236" s="65" t="s">
        <v>462</v>
      </c>
    </row>
    <row r="9237" spans="1:11" ht="12.75" customHeight="1">
      <c r="A9237" s="68" t="s">
        <v>489</v>
      </c>
      <c r="B9237" s="68" t="s">
        <v>143</v>
      </c>
      <c r="C9237" s="68" t="s">
        <v>287</v>
      </c>
      <c r="D9237" s="68" t="s">
        <v>531</v>
      </c>
      <c r="E9237" s="68" t="s">
        <v>360</v>
      </c>
      <c r="F9237" s="68" t="s">
        <v>78</v>
      </c>
      <c r="G9237" s="68" t="s">
        <v>384</v>
      </c>
      <c r="H9237" s="68" t="s">
        <v>369</v>
      </c>
      <c r="I9237" s="65">
        <v>4</v>
      </c>
      <c r="J9237" s="65">
        <v>619</v>
      </c>
      <c r="K9237" s="65" t="s">
        <v>512</v>
      </c>
    </row>
    <row r="9238" spans="1:11" ht="12.75" customHeight="1">
      <c r="A9238" s="68" t="s">
        <v>489</v>
      </c>
      <c r="B9238" s="68" t="s">
        <v>143</v>
      </c>
      <c r="C9238" s="68" t="s">
        <v>287</v>
      </c>
      <c r="D9238" s="68" t="s">
        <v>531</v>
      </c>
      <c r="E9238" s="68" t="s">
        <v>360</v>
      </c>
      <c r="F9238" s="68" t="s">
        <v>78</v>
      </c>
      <c r="G9238" s="68" t="s">
        <v>384</v>
      </c>
      <c r="H9238" s="68" t="s">
        <v>638</v>
      </c>
      <c r="I9238" s="65">
        <v>161</v>
      </c>
      <c r="J9238" s="65">
        <v>619</v>
      </c>
      <c r="K9238" s="65" t="s">
        <v>512</v>
      </c>
    </row>
    <row r="9239" spans="1:11" ht="12.75" customHeight="1">
      <c r="A9239" s="68" t="s">
        <v>489</v>
      </c>
      <c r="B9239" s="68" t="s">
        <v>143</v>
      </c>
      <c r="C9239" s="68" t="s">
        <v>287</v>
      </c>
      <c r="D9239" s="68" t="s">
        <v>531</v>
      </c>
      <c r="E9239" s="68" t="s">
        <v>360</v>
      </c>
      <c r="F9239" s="68" t="s">
        <v>78</v>
      </c>
      <c r="G9239" s="68" t="s">
        <v>384</v>
      </c>
      <c r="H9239" s="68" t="s">
        <v>638</v>
      </c>
      <c r="I9239" s="65">
        <v>3</v>
      </c>
      <c r="J9239" s="65">
        <v>714</v>
      </c>
      <c r="K9239" s="65" t="s">
        <v>456</v>
      </c>
    </row>
    <row r="9240" spans="1:11" ht="12.75" customHeight="1">
      <c r="A9240" s="68" t="s">
        <v>489</v>
      </c>
      <c r="B9240" s="68" t="s">
        <v>143</v>
      </c>
      <c r="C9240" s="68" t="s">
        <v>287</v>
      </c>
      <c r="D9240" s="68" t="s">
        <v>531</v>
      </c>
      <c r="E9240" s="68" t="s">
        <v>360</v>
      </c>
      <c r="F9240" s="68" t="s">
        <v>78</v>
      </c>
      <c r="G9240" s="68" t="s">
        <v>384</v>
      </c>
      <c r="H9240" s="68" t="s">
        <v>369</v>
      </c>
      <c r="I9240" s="65">
        <v>2</v>
      </c>
      <c r="J9240" s="65">
        <v>702</v>
      </c>
      <c r="K9240" s="65" t="s">
        <v>312</v>
      </c>
    </row>
    <row r="9241" spans="1:11" ht="12.75" customHeight="1">
      <c r="A9241" s="68" t="s">
        <v>489</v>
      </c>
      <c r="B9241" s="68" t="s">
        <v>143</v>
      </c>
      <c r="C9241" s="68" t="s">
        <v>287</v>
      </c>
      <c r="D9241" s="68" t="s">
        <v>531</v>
      </c>
      <c r="E9241" s="68" t="s">
        <v>360</v>
      </c>
      <c r="F9241" s="68" t="s">
        <v>78</v>
      </c>
      <c r="G9241" s="68" t="s">
        <v>384</v>
      </c>
      <c r="H9241" s="68" t="s">
        <v>638</v>
      </c>
      <c r="I9241" s="65">
        <v>12</v>
      </c>
      <c r="J9241" s="65">
        <v>702</v>
      </c>
      <c r="K9241" s="65" t="s">
        <v>312</v>
      </c>
    </row>
    <row r="9242" spans="1:11" ht="12.75" customHeight="1">
      <c r="A9242" s="68" t="s">
        <v>489</v>
      </c>
      <c r="B9242" s="68" t="s">
        <v>143</v>
      </c>
      <c r="C9242" s="68" t="s">
        <v>287</v>
      </c>
      <c r="D9242" s="68" t="s">
        <v>531</v>
      </c>
      <c r="E9242" s="68" t="s">
        <v>360</v>
      </c>
      <c r="F9242" s="68" t="s">
        <v>80</v>
      </c>
      <c r="G9242" s="68" t="s">
        <v>395</v>
      </c>
      <c r="H9242" s="68" t="s">
        <v>638</v>
      </c>
      <c r="I9242" s="65">
        <v>2016</v>
      </c>
      <c r="J9242" s="65">
        <v>618</v>
      </c>
      <c r="K9242" s="65" t="s">
        <v>396</v>
      </c>
    </row>
    <row r="9243" spans="1:11" ht="12.75" customHeight="1">
      <c r="A9243" s="68" t="s">
        <v>489</v>
      </c>
      <c r="B9243" s="68" t="s">
        <v>143</v>
      </c>
      <c r="C9243" s="68" t="s">
        <v>287</v>
      </c>
      <c r="D9243" s="68" t="s">
        <v>531</v>
      </c>
      <c r="E9243" s="68" t="s">
        <v>360</v>
      </c>
      <c r="F9243" s="68" t="s">
        <v>80</v>
      </c>
      <c r="G9243" s="68" t="s">
        <v>395</v>
      </c>
      <c r="H9243" s="68" t="s">
        <v>638</v>
      </c>
      <c r="I9243" s="65">
        <v>102</v>
      </c>
      <c r="J9243" s="65">
        <v>620</v>
      </c>
      <c r="K9243" s="65" t="s">
        <v>505</v>
      </c>
    </row>
    <row r="9244" spans="1:11" ht="12.75" customHeight="1">
      <c r="A9244" s="68" t="s">
        <v>489</v>
      </c>
      <c r="B9244" s="68" t="s">
        <v>143</v>
      </c>
      <c r="C9244" s="68" t="s">
        <v>287</v>
      </c>
      <c r="D9244" s="68" t="s">
        <v>531</v>
      </c>
      <c r="E9244" s="68" t="s">
        <v>360</v>
      </c>
      <c r="F9244" s="68" t="s">
        <v>80</v>
      </c>
      <c r="G9244" s="68" t="s">
        <v>395</v>
      </c>
      <c r="H9244" s="68" t="s">
        <v>638</v>
      </c>
      <c r="I9244" s="65">
        <v>167</v>
      </c>
      <c r="J9244" s="65">
        <v>613</v>
      </c>
      <c r="K9244" s="65" t="s">
        <v>397</v>
      </c>
    </row>
    <row r="9245" spans="1:11" ht="12.75" customHeight="1">
      <c r="A9245" s="68" t="s">
        <v>489</v>
      </c>
      <c r="B9245" s="68" t="s">
        <v>143</v>
      </c>
      <c r="C9245" s="68" t="s">
        <v>287</v>
      </c>
      <c r="D9245" s="68" t="s">
        <v>531</v>
      </c>
      <c r="E9245" s="68" t="s">
        <v>360</v>
      </c>
      <c r="F9245" s="68" t="s">
        <v>80</v>
      </c>
      <c r="G9245" s="68" t="s">
        <v>395</v>
      </c>
      <c r="H9245" s="68" t="s">
        <v>638</v>
      </c>
      <c r="I9245" s="65">
        <v>604</v>
      </c>
      <c r="J9245" s="65">
        <v>615</v>
      </c>
      <c r="K9245" s="65" t="s">
        <v>398</v>
      </c>
    </row>
    <row r="9246" spans="1:11" ht="12.75" customHeight="1">
      <c r="A9246" s="68" t="s">
        <v>489</v>
      </c>
      <c r="B9246" s="68" t="s">
        <v>143</v>
      </c>
      <c r="C9246" s="68" t="s">
        <v>287</v>
      </c>
      <c r="D9246" s="68" t="s">
        <v>531</v>
      </c>
      <c r="E9246" s="68" t="s">
        <v>360</v>
      </c>
      <c r="F9246" s="68" t="s">
        <v>80</v>
      </c>
      <c r="G9246" s="68" t="s">
        <v>395</v>
      </c>
      <c r="H9246" s="68" t="s">
        <v>638</v>
      </c>
      <c r="I9246" s="65">
        <v>60</v>
      </c>
      <c r="J9246" s="65">
        <v>611</v>
      </c>
      <c r="K9246" s="65" t="s">
        <v>399</v>
      </c>
    </row>
    <row r="9247" spans="1:11" ht="12.75" customHeight="1">
      <c r="A9247" s="68" t="s">
        <v>489</v>
      </c>
      <c r="B9247" s="68" t="s">
        <v>143</v>
      </c>
      <c r="C9247" s="68" t="s">
        <v>287</v>
      </c>
      <c r="D9247" s="68" t="s">
        <v>531</v>
      </c>
      <c r="E9247" s="68" t="s">
        <v>360</v>
      </c>
      <c r="F9247" s="68" t="s">
        <v>80</v>
      </c>
      <c r="G9247" s="68" t="s">
        <v>395</v>
      </c>
      <c r="H9247" s="68" t="s">
        <v>638</v>
      </c>
      <c r="I9247" s="65">
        <v>38</v>
      </c>
      <c r="J9247" s="65">
        <v>612</v>
      </c>
      <c r="K9247" s="65" t="s">
        <v>506</v>
      </c>
    </row>
    <row r="9248" spans="1:11" ht="12.75" customHeight="1">
      <c r="A9248" s="68" t="s">
        <v>489</v>
      </c>
      <c r="B9248" s="68" t="s">
        <v>143</v>
      </c>
      <c r="C9248" s="68" t="s">
        <v>287</v>
      </c>
      <c r="D9248" s="68" t="s">
        <v>531</v>
      </c>
      <c r="E9248" s="68" t="s">
        <v>360</v>
      </c>
      <c r="F9248" s="68" t="s">
        <v>80</v>
      </c>
      <c r="G9248" s="68" t="s">
        <v>395</v>
      </c>
      <c r="H9248" s="68" t="s">
        <v>638</v>
      </c>
      <c r="I9248" s="65">
        <v>200</v>
      </c>
      <c r="J9248" s="65">
        <v>608</v>
      </c>
      <c r="K9248" s="65" t="s">
        <v>507</v>
      </c>
    </row>
    <row r="9249" spans="1:11" ht="12.75" customHeight="1">
      <c r="A9249" s="68" t="s">
        <v>489</v>
      </c>
      <c r="B9249" s="68" t="s">
        <v>143</v>
      </c>
      <c r="C9249" s="68" t="s">
        <v>287</v>
      </c>
      <c r="D9249" s="68" t="s">
        <v>531</v>
      </c>
      <c r="E9249" s="68" t="s">
        <v>360</v>
      </c>
      <c r="F9249" s="68" t="s">
        <v>80</v>
      </c>
      <c r="G9249" s="68" t="s">
        <v>395</v>
      </c>
      <c r="H9249" s="68" t="s">
        <v>638</v>
      </c>
      <c r="I9249" s="65">
        <v>41</v>
      </c>
      <c r="J9249" s="65">
        <v>609</v>
      </c>
      <c r="K9249" s="65" t="s">
        <v>252</v>
      </c>
    </row>
    <row r="9250" spans="1:11" ht="12.75" customHeight="1">
      <c r="A9250" s="68" t="s">
        <v>489</v>
      </c>
      <c r="B9250" s="68" t="s">
        <v>143</v>
      </c>
      <c r="C9250" s="68" t="s">
        <v>287</v>
      </c>
      <c r="D9250" s="68" t="s">
        <v>531</v>
      </c>
      <c r="E9250" s="68" t="s">
        <v>360</v>
      </c>
      <c r="F9250" s="68" t="s">
        <v>80</v>
      </c>
      <c r="G9250" s="68" t="s">
        <v>395</v>
      </c>
      <c r="H9250" s="68" t="s">
        <v>638</v>
      </c>
      <c r="I9250" s="65">
        <v>137</v>
      </c>
      <c r="J9250" s="65">
        <v>606</v>
      </c>
      <c r="K9250" s="65" t="s">
        <v>508</v>
      </c>
    </row>
    <row r="9251" spans="1:11" ht="12.75" customHeight="1">
      <c r="A9251" s="68" t="s">
        <v>489</v>
      </c>
      <c r="B9251" s="68" t="s">
        <v>143</v>
      </c>
      <c r="C9251" s="68" t="s">
        <v>287</v>
      </c>
      <c r="D9251" s="68" t="s">
        <v>531</v>
      </c>
      <c r="E9251" s="68" t="s">
        <v>360</v>
      </c>
      <c r="F9251" s="68" t="s">
        <v>81</v>
      </c>
      <c r="G9251" s="68" t="s">
        <v>402</v>
      </c>
      <c r="H9251" s="68" t="s">
        <v>638</v>
      </c>
      <c r="I9251" s="65">
        <v>300</v>
      </c>
      <c r="J9251" s="65">
        <v>537</v>
      </c>
      <c r="K9251" s="65" t="s">
        <v>284</v>
      </c>
    </row>
    <row r="9252" spans="1:11" ht="12.75" customHeight="1">
      <c r="A9252" s="68" t="s">
        <v>489</v>
      </c>
      <c r="B9252" s="68" t="s">
        <v>143</v>
      </c>
      <c r="C9252" s="68" t="s">
        <v>287</v>
      </c>
      <c r="D9252" s="68" t="s">
        <v>531</v>
      </c>
      <c r="E9252" s="68" t="s">
        <v>360</v>
      </c>
      <c r="F9252" s="68" t="s">
        <v>81</v>
      </c>
      <c r="G9252" s="68" t="s">
        <v>402</v>
      </c>
      <c r="H9252" s="68" t="s">
        <v>638</v>
      </c>
      <c r="I9252" s="65">
        <v>468</v>
      </c>
      <c r="J9252" s="65">
        <v>529</v>
      </c>
      <c r="K9252" s="65" t="s">
        <v>509</v>
      </c>
    </row>
    <row r="9253" spans="1:11" ht="12.75" customHeight="1">
      <c r="A9253" s="68" t="s">
        <v>489</v>
      </c>
      <c r="B9253" s="68" t="s">
        <v>143</v>
      </c>
      <c r="C9253" s="68" t="s">
        <v>287</v>
      </c>
      <c r="D9253" s="68" t="s">
        <v>531</v>
      </c>
      <c r="E9253" s="68" t="s">
        <v>360</v>
      </c>
      <c r="F9253" s="68" t="s">
        <v>82</v>
      </c>
      <c r="G9253" s="68" t="s">
        <v>403</v>
      </c>
      <c r="H9253" s="68" t="s">
        <v>638</v>
      </c>
      <c r="I9253" s="65">
        <v>15002</v>
      </c>
      <c r="J9253" s="65">
        <v>930</v>
      </c>
      <c r="K9253" s="65" t="s">
        <v>249</v>
      </c>
    </row>
    <row r="9254" spans="1:11" ht="12.75" customHeight="1">
      <c r="A9254" s="68" t="s">
        <v>490</v>
      </c>
      <c r="B9254" s="68" t="s">
        <v>145</v>
      </c>
      <c r="C9254" s="68" t="s">
        <v>287</v>
      </c>
      <c r="D9254" s="68" t="s">
        <v>531</v>
      </c>
      <c r="E9254" s="68" t="s">
        <v>360</v>
      </c>
      <c r="F9254" s="68" t="s">
        <v>76</v>
      </c>
      <c r="G9254" s="68" t="s">
        <v>492</v>
      </c>
      <c r="H9254" s="68" t="s">
        <v>638</v>
      </c>
      <c r="I9254" s="65">
        <v>66</v>
      </c>
      <c r="J9254" s="65">
        <v>306</v>
      </c>
      <c r="K9254" s="65" t="s">
        <v>455</v>
      </c>
    </row>
    <row r="9255" spans="1:11" ht="12.75" customHeight="1">
      <c r="A9255" s="68" t="s">
        <v>490</v>
      </c>
      <c r="B9255" s="68" t="s">
        <v>145</v>
      </c>
      <c r="C9255" s="68" t="s">
        <v>287</v>
      </c>
      <c r="D9255" s="68" t="s">
        <v>531</v>
      </c>
      <c r="E9255" s="68" t="s">
        <v>360</v>
      </c>
      <c r="F9255" s="68" t="s">
        <v>76</v>
      </c>
      <c r="G9255" s="68" t="s">
        <v>492</v>
      </c>
      <c r="H9255" s="68" t="s">
        <v>638</v>
      </c>
      <c r="I9255" s="65">
        <v>11</v>
      </c>
      <c r="J9255" s="65">
        <v>309</v>
      </c>
      <c r="K9255" s="65" t="s">
        <v>519</v>
      </c>
    </row>
    <row r="9256" spans="1:11" ht="12.75" customHeight="1">
      <c r="A9256" s="68" t="s">
        <v>490</v>
      </c>
      <c r="B9256" s="68" t="s">
        <v>145</v>
      </c>
      <c r="C9256" s="68" t="s">
        <v>287</v>
      </c>
      <c r="D9256" s="68" t="s">
        <v>531</v>
      </c>
      <c r="E9256" s="68" t="s">
        <v>360</v>
      </c>
      <c r="F9256" s="68" t="s">
        <v>76</v>
      </c>
      <c r="G9256" s="68" t="s">
        <v>492</v>
      </c>
      <c r="H9256" s="68" t="s">
        <v>638</v>
      </c>
      <c r="I9256" s="65">
        <v>53</v>
      </c>
      <c r="J9256" s="65">
        <v>227</v>
      </c>
      <c r="K9256" s="65" t="s">
        <v>302</v>
      </c>
    </row>
    <row r="9257" spans="1:11" ht="12.75" customHeight="1">
      <c r="A9257" s="68" t="s">
        <v>490</v>
      </c>
      <c r="B9257" s="68" t="s">
        <v>145</v>
      </c>
      <c r="C9257" s="68" t="s">
        <v>287</v>
      </c>
      <c r="D9257" s="68" t="s">
        <v>531</v>
      </c>
      <c r="E9257" s="68" t="s">
        <v>360</v>
      </c>
      <c r="F9257" s="68" t="s">
        <v>76</v>
      </c>
      <c r="G9257" s="68" t="s">
        <v>492</v>
      </c>
      <c r="H9257" s="68" t="s">
        <v>638</v>
      </c>
      <c r="I9257" s="65">
        <v>58</v>
      </c>
      <c r="J9257" s="65">
        <v>228</v>
      </c>
      <c r="K9257" s="65" t="s">
        <v>303</v>
      </c>
    </row>
    <row r="9258" spans="1:11" ht="12.75" customHeight="1">
      <c r="A9258" s="68" t="s">
        <v>490</v>
      </c>
      <c r="B9258" s="68" t="s">
        <v>145</v>
      </c>
      <c r="C9258" s="68" t="s">
        <v>287</v>
      </c>
      <c r="D9258" s="68" t="s">
        <v>531</v>
      </c>
      <c r="E9258" s="68" t="s">
        <v>360</v>
      </c>
      <c r="F9258" s="68" t="s">
        <v>77</v>
      </c>
      <c r="G9258" s="68" t="s">
        <v>273</v>
      </c>
      <c r="H9258" s="68" t="s">
        <v>638</v>
      </c>
      <c r="I9258" s="65">
        <v>2814</v>
      </c>
      <c r="J9258" s="65">
        <v>427</v>
      </c>
      <c r="K9258" s="65" t="s">
        <v>376</v>
      </c>
    </row>
    <row r="9259" spans="1:11" ht="12.75" customHeight="1">
      <c r="A9259" s="68" t="s">
        <v>490</v>
      </c>
      <c r="B9259" s="68" t="s">
        <v>145</v>
      </c>
      <c r="C9259" s="68" t="s">
        <v>287</v>
      </c>
      <c r="D9259" s="68" t="s">
        <v>531</v>
      </c>
      <c r="E9259" s="68" t="s">
        <v>360</v>
      </c>
      <c r="F9259" s="68" t="s">
        <v>77</v>
      </c>
      <c r="G9259" s="68" t="s">
        <v>273</v>
      </c>
      <c r="H9259" s="68" t="s">
        <v>638</v>
      </c>
      <c r="I9259" s="65">
        <v>3462</v>
      </c>
      <c r="J9259" s="65">
        <v>410</v>
      </c>
      <c r="K9259" s="65" t="s">
        <v>495</v>
      </c>
    </row>
    <row r="9260" spans="1:11" ht="12.75" customHeight="1">
      <c r="A9260" s="68" t="s">
        <v>490</v>
      </c>
      <c r="B9260" s="68" t="s">
        <v>145</v>
      </c>
      <c r="C9260" s="68" t="s">
        <v>287</v>
      </c>
      <c r="D9260" s="68" t="s">
        <v>531</v>
      </c>
      <c r="E9260" s="68" t="s">
        <v>360</v>
      </c>
      <c r="F9260" s="68" t="s">
        <v>77</v>
      </c>
      <c r="G9260" s="68" t="s">
        <v>273</v>
      </c>
      <c r="H9260" s="68" t="s">
        <v>638</v>
      </c>
      <c r="I9260" s="65">
        <v>2462</v>
      </c>
      <c r="J9260" s="65">
        <v>408</v>
      </c>
      <c r="K9260" s="65" t="s">
        <v>496</v>
      </c>
    </row>
    <row r="9261" spans="1:11" ht="12.75" customHeight="1">
      <c r="A9261" s="68" t="s">
        <v>490</v>
      </c>
      <c r="B9261" s="68" t="s">
        <v>145</v>
      </c>
      <c r="C9261" s="68" t="s">
        <v>287</v>
      </c>
      <c r="D9261" s="68" t="s">
        <v>531</v>
      </c>
      <c r="E9261" s="68" t="s">
        <v>360</v>
      </c>
      <c r="F9261" s="68" t="s">
        <v>77</v>
      </c>
      <c r="G9261" s="68" t="s">
        <v>273</v>
      </c>
      <c r="H9261" s="68" t="s">
        <v>638</v>
      </c>
      <c r="I9261" s="65">
        <v>4395</v>
      </c>
      <c r="J9261" s="65">
        <v>414</v>
      </c>
      <c r="K9261" s="65" t="s">
        <v>377</v>
      </c>
    </row>
    <row r="9262" spans="1:11" ht="12.75" customHeight="1">
      <c r="A9262" s="68" t="s">
        <v>490</v>
      </c>
      <c r="B9262" s="68" t="s">
        <v>145</v>
      </c>
      <c r="C9262" s="68" t="s">
        <v>287</v>
      </c>
      <c r="D9262" s="68" t="s">
        <v>531</v>
      </c>
      <c r="E9262" s="68" t="s">
        <v>360</v>
      </c>
      <c r="F9262" s="68" t="s">
        <v>77</v>
      </c>
      <c r="G9262" s="68" t="s">
        <v>273</v>
      </c>
      <c r="H9262" s="68" t="s">
        <v>638</v>
      </c>
      <c r="I9262" s="65">
        <v>2053</v>
      </c>
      <c r="J9262" s="65">
        <v>424</v>
      </c>
      <c r="K9262" s="65" t="s">
        <v>378</v>
      </c>
    </row>
    <row r="9263" spans="1:11" ht="12.75" customHeight="1">
      <c r="A9263" s="68" t="s">
        <v>490</v>
      </c>
      <c r="B9263" s="68" t="s">
        <v>145</v>
      </c>
      <c r="C9263" s="68" t="s">
        <v>287</v>
      </c>
      <c r="D9263" s="68" t="s">
        <v>531</v>
      </c>
      <c r="E9263" s="68" t="s">
        <v>360</v>
      </c>
      <c r="F9263" s="68" t="s">
        <v>77</v>
      </c>
      <c r="G9263" s="68" t="s">
        <v>273</v>
      </c>
      <c r="H9263" s="68" t="s">
        <v>638</v>
      </c>
      <c r="I9263" s="65">
        <v>1275</v>
      </c>
      <c r="J9263" s="65">
        <v>419</v>
      </c>
      <c r="K9263" s="65" t="s">
        <v>262</v>
      </c>
    </row>
    <row r="9264" spans="1:11" ht="12.75" customHeight="1">
      <c r="A9264" s="68" t="s">
        <v>490</v>
      </c>
      <c r="B9264" s="68" t="s">
        <v>145</v>
      </c>
      <c r="C9264" s="68" t="s">
        <v>287</v>
      </c>
      <c r="D9264" s="68" t="s">
        <v>531</v>
      </c>
      <c r="E9264" s="68" t="s">
        <v>360</v>
      </c>
      <c r="F9264" s="68" t="s">
        <v>77</v>
      </c>
      <c r="G9264" s="68" t="s">
        <v>273</v>
      </c>
      <c r="H9264" s="68" t="s">
        <v>638</v>
      </c>
      <c r="I9264" s="65">
        <v>427</v>
      </c>
      <c r="J9264" s="65">
        <v>403</v>
      </c>
      <c r="K9264" s="65" t="s">
        <v>428</v>
      </c>
    </row>
    <row r="9265" spans="1:11" ht="12.75" customHeight="1">
      <c r="A9265" s="68" t="s">
        <v>490</v>
      </c>
      <c r="B9265" s="68" t="s">
        <v>145</v>
      </c>
      <c r="C9265" s="68" t="s">
        <v>287</v>
      </c>
      <c r="D9265" s="68" t="s">
        <v>531</v>
      </c>
      <c r="E9265" s="68" t="s">
        <v>360</v>
      </c>
      <c r="F9265" s="68" t="s">
        <v>77</v>
      </c>
      <c r="G9265" s="68" t="s">
        <v>273</v>
      </c>
      <c r="H9265" s="68" t="s">
        <v>638</v>
      </c>
      <c r="I9265" s="65">
        <v>271</v>
      </c>
      <c r="J9265" s="65">
        <v>418</v>
      </c>
      <c r="K9265" s="65" t="s">
        <v>429</v>
      </c>
    </row>
    <row r="9266" spans="1:11" ht="12.75" customHeight="1">
      <c r="A9266" s="68" t="s">
        <v>490</v>
      </c>
      <c r="B9266" s="68" t="s">
        <v>145</v>
      </c>
      <c r="C9266" s="68" t="s">
        <v>287</v>
      </c>
      <c r="D9266" s="68" t="s">
        <v>531</v>
      </c>
      <c r="E9266" s="68" t="s">
        <v>360</v>
      </c>
      <c r="F9266" s="68" t="s">
        <v>77</v>
      </c>
      <c r="G9266" s="68" t="s">
        <v>273</v>
      </c>
      <c r="H9266" s="68" t="s">
        <v>638</v>
      </c>
      <c r="I9266" s="65">
        <v>319</v>
      </c>
      <c r="J9266" s="65">
        <v>406</v>
      </c>
      <c r="K9266" s="65" t="s">
        <v>497</v>
      </c>
    </row>
    <row r="9267" spans="1:11" ht="12.75" customHeight="1">
      <c r="A9267" s="68" t="s">
        <v>490</v>
      </c>
      <c r="B9267" s="68" t="s">
        <v>145</v>
      </c>
      <c r="C9267" s="68" t="s">
        <v>287</v>
      </c>
      <c r="D9267" s="68" t="s">
        <v>531</v>
      </c>
      <c r="E9267" s="68" t="s">
        <v>360</v>
      </c>
      <c r="F9267" s="68" t="s">
        <v>77</v>
      </c>
      <c r="G9267" s="68" t="s">
        <v>273</v>
      </c>
      <c r="H9267" s="68" t="s">
        <v>638</v>
      </c>
      <c r="I9267" s="65">
        <v>216</v>
      </c>
      <c r="J9267" s="65">
        <v>604</v>
      </c>
      <c r="K9267" s="65" t="s">
        <v>280</v>
      </c>
    </row>
    <row r="9268" spans="1:11" ht="12.75" customHeight="1">
      <c r="A9268" s="68" t="s">
        <v>490</v>
      </c>
      <c r="B9268" s="68" t="s">
        <v>145</v>
      </c>
      <c r="C9268" s="68" t="s">
        <v>287</v>
      </c>
      <c r="D9268" s="68" t="s">
        <v>531</v>
      </c>
      <c r="E9268" s="68" t="s">
        <v>360</v>
      </c>
      <c r="F9268" s="68" t="s">
        <v>77</v>
      </c>
      <c r="G9268" s="68" t="s">
        <v>273</v>
      </c>
      <c r="H9268" s="68" t="s">
        <v>638</v>
      </c>
      <c r="I9268" s="65">
        <v>121</v>
      </c>
      <c r="J9268" s="65">
        <v>411</v>
      </c>
      <c r="K9268" s="65" t="s">
        <v>498</v>
      </c>
    </row>
    <row r="9269" spans="1:11" ht="12.75" customHeight="1">
      <c r="A9269" s="68" t="s">
        <v>490</v>
      </c>
      <c r="B9269" s="68" t="s">
        <v>145</v>
      </c>
      <c r="C9269" s="68" t="s">
        <v>287</v>
      </c>
      <c r="D9269" s="68" t="s">
        <v>531</v>
      </c>
      <c r="E9269" s="68" t="s">
        <v>360</v>
      </c>
      <c r="F9269" s="68" t="s">
        <v>77</v>
      </c>
      <c r="G9269" s="68" t="s">
        <v>273</v>
      </c>
      <c r="H9269" s="68" t="s">
        <v>638</v>
      </c>
      <c r="I9269" s="65">
        <v>435</v>
      </c>
      <c r="J9269" s="65">
        <v>425</v>
      </c>
      <c r="K9269" s="65" t="s">
        <v>379</v>
      </c>
    </row>
    <row r="9270" spans="1:11" ht="12.75" customHeight="1">
      <c r="A9270" s="68" t="s">
        <v>490</v>
      </c>
      <c r="B9270" s="68" t="s">
        <v>145</v>
      </c>
      <c r="C9270" s="68" t="s">
        <v>287</v>
      </c>
      <c r="D9270" s="68" t="s">
        <v>531</v>
      </c>
      <c r="E9270" s="68" t="s">
        <v>360</v>
      </c>
      <c r="F9270" s="68" t="s">
        <v>77</v>
      </c>
      <c r="G9270" s="68" t="s">
        <v>273</v>
      </c>
      <c r="H9270" s="68" t="s">
        <v>638</v>
      </c>
      <c r="I9270" s="65">
        <v>270</v>
      </c>
      <c r="J9270" s="65">
        <v>429</v>
      </c>
      <c r="K9270" s="65" t="s">
        <v>380</v>
      </c>
    </row>
    <row r="9271" spans="1:11" ht="12.75" customHeight="1">
      <c r="A9271" s="68" t="s">
        <v>490</v>
      </c>
      <c r="B9271" s="68" t="s">
        <v>145</v>
      </c>
      <c r="C9271" s="68" t="s">
        <v>287</v>
      </c>
      <c r="D9271" s="68" t="s">
        <v>531</v>
      </c>
      <c r="E9271" s="68" t="s">
        <v>360</v>
      </c>
      <c r="F9271" s="68" t="s">
        <v>77</v>
      </c>
      <c r="G9271" s="68" t="s">
        <v>273</v>
      </c>
      <c r="H9271" s="68" t="s">
        <v>638</v>
      </c>
      <c r="I9271" s="65">
        <v>111</v>
      </c>
      <c r="J9271" s="65">
        <v>409</v>
      </c>
      <c r="K9271" s="65" t="s">
        <v>281</v>
      </c>
    </row>
    <row r="9272" spans="1:11" ht="12.75" customHeight="1">
      <c r="A9272" s="68" t="s">
        <v>490</v>
      </c>
      <c r="B9272" s="68" t="s">
        <v>145</v>
      </c>
      <c r="C9272" s="68" t="s">
        <v>287</v>
      </c>
      <c r="D9272" s="68" t="s">
        <v>531</v>
      </c>
      <c r="E9272" s="68" t="s">
        <v>360</v>
      </c>
      <c r="F9272" s="68" t="s">
        <v>77</v>
      </c>
      <c r="G9272" s="68" t="s">
        <v>273</v>
      </c>
      <c r="H9272" s="68" t="s">
        <v>638</v>
      </c>
      <c r="I9272" s="65">
        <v>583</v>
      </c>
      <c r="J9272" s="65">
        <v>423</v>
      </c>
      <c r="K9272" s="65" t="s">
        <v>381</v>
      </c>
    </row>
    <row r="9273" spans="1:11" ht="12.75" customHeight="1">
      <c r="A9273" s="68" t="s">
        <v>490</v>
      </c>
      <c r="B9273" s="68" t="s">
        <v>145</v>
      </c>
      <c r="C9273" s="68" t="s">
        <v>287</v>
      </c>
      <c r="D9273" s="68" t="s">
        <v>531</v>
      </c>
      <c r="E9273" s="68" t="s">
        <v>360</v>
      </c>
      <c r="F9273" s="68" t="s">
        <v>77</v>
      </c>
      <c r="G9273" s="68" t="s">
        <v>273</v>
      </c>
      <c r="H9273" s="68" t="s">
        <v>638</v>
      </c>
      <c r="I9273" s="65">
        <v>241</v>
      </c>
      <c r="J9273" s="65">
        <v>420</v>
      </c>
      <c r="K9273" s="65" t="s">
        <v>274</v>
      </c>
    </row>
    <row r="9274" spans="1:11" ht="12.75" customHeight="1">
      <c r="A9274" s="68" t="s">
        <v>490</v>
      </c>
      <c r="B9274" s="68" t="s">
        <v>145</v>
      </c>
      <c r="C9274" s="68" t="s">
        <v>287</v>
      </c>
      <c r="D9274" s="68" t="s">
        <v>531</v>
      </c>
      <c r="E9274" s="68" t="s">
        <v>360</v>
      </c>
      <c r="F9274" s="68" t="s">
        <v>77</v>
      </c>
      <c r="G9274" s="68" t="s">
        <v>273</v>
      </c>
      <c r="H9274" s="68" t="s">
        <v>638</v>
      </c>
      <c r="I9274" s="65">
        <v>27</v>
      </c>
      <c r="J9274" s="65">
        <v>603</v>
      </c>
      <c r="K9274" s="65" t="s">
        <v>263</v>
      </c>
    </row>
    <row r="9275" spans="1:11" ht="12.75" customHeight="1">
      <c r="A9275" s="68" t="s">
        <v>490</v>
      </c>
      <c r="B9275" s="68" t="s">
        <v>145</v>
      </c>
      <c r="C9275" s="68" t="s">
        <v>287</v>
      </c>
      <c r="D9275" s="68" t="s">
        <v>531</v>
      </c>
      <c r="E9275" s="68" t="s">
        <v>360</v>
      </c>
      <c r="F9275" s="68" t="s">
        <v>77</v>
      </c>
      <c r="G9275" s="68" t="s">
        <v>273</v>
      </c>
      <c r="H9275" s="68" t="s">
        <v>638</v>
      </c>
      <c r="I9275" s="65">
        <v>745</v>
      </c>
      <c r="J9275" s="65">
        <v>417</v>
      </c>
      <c r="K9275" s="65" t="s">
        <v>499</v>
      </c>
    </row>
    <row r="9276" spans="1:11" ht="12.75" customHeight="1">
      <c r="A9276" s="68" t="s">
        <v>490</v>
      </c>
      <c r="B9276" s="68" t="s">
        <v>145</v>
      </c>
      <c r="C9276" s="68" t="s">
        <v>287</v>
      </c>
      <c r="D9276" s="68" t="s">
        <v>531</v>
      </c>
      <c r="E9276" s="68" t="s">
        <v>360</v>
      </c>
      <c r="F9276" s="68" t="s">
        <v>77</v>
      </c>
      <c r="G9276" s="68" t="s">
        <v>273</v>
      </c>
      <c r="H9276" s="68" t="s">
        <v>638</v>
      </c>
      <c r="I9276" s="65">
        <v>111</v>
      </c>
      <c r="J9276" s="65">
        <v>443</v>
      </c>
      <c r="K9276" s="65" t="s">
        <v>232</v>
      </c>
    </row>
    <row r="9277" spans="1:11" ht="12.75" customHeight="1">
      <c r="A9277" s="68" t="s">
        <v>490</v>
      </c>
      <c r="B9277" s="68" t="s">
        <v>145</v>
      </c>
      <c r="C9277" s="68" t="s">
        <v>287</v>
      </c>
      <c r="D9277" s="68" t="s">
        <v>531</v>
      </c>
      <c r="E9277" s="68" t="s">
        <v>360</v>
      </c>
      <c r="F9277" s="68" t="s">
        <v>77</v>
      </c>
      <c r="G9277" s="68" t="s">
        <v>273</v>
      </c>
      <c r="H9277" s="68" t="s">
        <v>638</v>
      </c>
      <c r="I9277" s="65">
        <v>485</v>
      </c>
      <c r="J9277" s="65">
        <v>413</v>
      </c>
      <c r="K9277" s="65" t="s">
        <v>500</v>
      </c>
    </row>
    <row r="9278" spans="1:11" ht="12.75" customHeight="1">
      <c r="A9278" s="68" t="s">
        <v>490</v>
      </c>
      <c r="B9278" s="68" t="s">
        <v>145</v>
      </c>
      <c r="C9278" s="68" t="s">
        <v>287</v>
      </c>
      <c r="D9278" s="68" t="s">
        <v>531</v>
      </c>
      <c r="E9278" s="68" t="s">
        <v>360</v>
      </c>
      <c r="F9278" s="68" t="s">
        <v>77</v>
      </c>
      <c r="G9278" s="68" t="s">
        <v>273</v>
      </c>
      <c r="H9278" s="68" t="s">
        <v>638</v>
      </c>
      <c r="I9278" s="65">
        <v>14</v>
      </c>
      <c r="J9278" s="65">
        <v>431</v>
      </c>
      <c r="K9278" s="65" t="s">
        <v>282</v>
      </c>
    </row>
    <row r="9279" spans="1:11" ht="12.75" customHeight="1">
      <c r="A9279" s="68" t="s">
        <v>490</v>
      </c>
      <c r="B9279" s="68" t="s">
        <v>145</v>
      </c>
      <c r="C9279" s="68" t="s">
        <v>287</v>
      </c>
      <c r="D9279" s="68" t="s">
        <v>531</v>
      </c>
      <c r="E9279" s="68" t="s">
        <v>360</v>
      </c>
      <c r="F9279" s="68" t="s">
        <v>77</v>
      </c>
      <c r="G9279" s="68" t="s">
        <v>273</v>
      </c>
      <c r="H9279" s="68" t="s">
        <v>638</v>
      </c>
      <c r="I9279" s="65">
        <v>152</v>
      </c>
      <c r="J9279" s="65">
        <v>421</v>
      </c>
      <c r="K9279" s="65" t="s">
        <v>382</v>
      </c>
    </row>
    <row r="9280" spans="1:11" ht="12.75" customHeight="1">
      <c r="A9280" s="68" t="s">
        <v>490</v>
      </c>
      <c r="B9280" s="68" t="s">
        <v>145</v>
      </c>
      <c r="C9280" s="68" t="s">
        <v>287</v>
      </c>
      <c r="D9280" s="68" t="s">
        <v>531</v>
      </c>
      <c r="E9280" s="68" t="s">
        <v>360</v>
      </c>
      <c r="F9280" s="68" t="s">
        <v>77</v>
      </c>
      <c r="G9280" s="68" t="s">
        <v>273</v>
      </c>
      <c r="H9280" s="68" t="s">
        <v>638</v>
      </c>
      <c r="I9280" s="65">
        <v>57</v>
      </c>
      <c r="J9280" s="65">
        <v>440</v>
      </c>
      <c r="K9280" s="65" t="s">
        <v>501</v>
      </c>
    </row>
    <row r="9281" spans="1:11" ht="12.75" customHeight="1">
      <c r="A9281" s="68" t="s">
        <v>490</v>
      </c>
      <c r="B9281" s="68" t="s">
        <v>145</v>
      </c>
      <c r="C9281" s="68" t="s">
        <v>287</v>
      </c>
      <c r="D9281" s="68" t="s">
        <v>531</v>
      </c>
      <c r="E9281" s="68" t="s">
        <v>360</v>
      </c>
      <c r="F9281" s="68" t="s">
        <v>77</v>
      </c>
      <c r="G9281" s="68" t="s">
        <v>273</v>
      </c>
      <c r="H9281" s="68" t="s">
        <v>638</v>
      </c>
      <c r="I9281" s="65">
        <v>184</v>
      </c>
      <c r="J9281" s="65">
        <v>467</v>
      </c>
      <c r="K9281" s="65" t="s">
        <v>275</v>
      </c>
    </row>
    <row r="9282" spans="1:11" ht="12.75" customHeight="1">
      <c r="A9282" s="68" t="s">
        <v>490</v>
      </c>
      <c r="B9282" s="68" t="s">
        <v>145</v>
      </c>
      <c r="C9282" s="68" t="s">
        <v>287</v>
      </c>
      <c r="D9282" s="68" t="s">
        <v>531</v>
      </c>
      <c r="E9282" s="68" t="s">
        <v>360</v>
      </c>
      <c r="F9282" s="68" t="s">
        <v>77</v>
      </c>
      <c r="G9282" s="68" t="s">
        <v>273</v>
      </c>
      <c r="H9282" s="68" t="s">
        <v>638</v>
      </c>
      <c r="I9282" s="65">
        <v>32</v>
      </c>
      <c r="J9282" s="65">
        <v>432</v>
      </c>
      <c r="K9282" s="65" t="s">
        <v>424</v>
      </c>
    </row>
    <row r="9283" spans="1:11" ht="12.75" customHeight="1">
      <c r="A9283" s="68" t="s">
        <v>490</v>
      </c>
      <c r="B9283" s="68" t="s">
        <v>145</v>
      </c>
      <c r="C9283" s="68" t="s">
        <v>287</v>
      </c>
      <c r="D9283" s="68" t="s">
        <v>531</v>
      </c>
      <c r="E9283" s="68" t="s">
        <v>360</v>
      </c>
      <c r="F9283" s="68" t="s">
        <v>78</v>
      </c>
      <c r="G9283" s="68" t="s">
        <v>384</v>
      </c>
      <c r="H9283" s="68" t="s">
        <v>369</v>
      </c>
      <c r="I9283" s="65">
        <v>40</v>
      </c>
      <c r="J9283" s="65">
        <v>718</v>
      </c>
      <c r="K9283" s="65" t="s">
        <v>503</v>
      </c>
    </row>
    <row r="9284" spans="1:11" ht="12.75" customHeight="1">
      <c r="A9284" s="68" t="s">
        <v>490</v>
      </c>
      <c r="B9284" s="68" t="s">
        <v>145</v>
      </c>
      <c r="C9284" s="68" t="s">
        <v>287</v>
      </c>
      <c r="D9284" s="68" t="s">
        <v>531</v>
      </c>
      <c r="E9284" s="68" t="s">
        <v>360</v>
      </c>
      <c r="F9284" s="68" t="s">
        <v>78</v>
      </c>
      <c r="G9284" s="68" t="s">
        <v>384</v>
      </c>
      <c r="H9284" s="68" t="s">
        <v>638</v>
      </c>
      <c r="I9284" s="65">
        <v>348</v>
      </c>
      <c r="J9284" s="65">
        <v>718</v>
      </c>
      <c r="K9284" s="65" t="s">
        <v>503</v>
      </c>
    </row>
    <row r="9285" spans="1:11" ht="12.75" customHeight="1">
      <c r="A9285" s="68" t="s">
        <v>490</v>
      </c>
      <c r="B9285" s="68" t="s">
        <v>145</v>
      </c>
      <c r="C9285" s="68" t="s">
        <v>287</v>
      </c>
      <c r="D9285" s="68" t="s">
        <v>531</v>
      </c>
      <c r="E9285" s="68" t="s">
        <v>360</v>
      </c>
      <c r="F9285" s="68" t="s">
        <v>79</v>
      </c>
      <c r="G9285" s="68" t="s">
        <v>392</v>
      </c>
      <c r="H9285" s="68" t="s">
        <v>369</v>
      </c>
      <c r="I9285" s="65">
        <v>857</v>
      </c>
      <c r="J9285" s="65">
        <v>801</v>
      </c>
      <c r="K9285" s="65" t="s">
        <v>393</v>
      </c>
    </row>
    <row r="9286" spans="1:11" ht="12.75" customHeight="1">
      <c r="A9286" s="68" t="s">
        <v>490</v>
      </c>
      <c r="B9286" s="68" t="s">
        <v>145</v>
      </c>
      <c r="C9286" s="68" t="s">
        <v>287</v>
      </c>
      <c r="D9286" s="68" t="s">
        <v>531</v>
      </c>
      <c r="E9286" s="68" t="s">
        <v>360</v>
      </c>
      <c r="F9286" s="68" t="s">
        <v>79</v>
      </c>
      <c r="G9286" s="68" t="s">
        <v>392</v>
      </c>
      <c r="H9286" s="68" t="s">
        <v>638</v>
      </c>
      <c r="I9286" s="65">
        <v>5052</v>
      </c>
      <c r="J9286" s="65">
        <v>801</v>
      </c>
      <c r="K9286" s="65" t="s">
        <v>393</v>
      </c>
    </row>
    <row r="9287" spans="1:11" ht="12.75" customHeight="1">
      <c r="A9287" s="68" t="s">
        <v>490</v>
      </c>
      <c r="B9287" s="68" t="s">
        <v>145</v>
      </c>
      <c r="C9287" s="68" t="s">
        <v>287</v>
      </c>
      <c r="D9287" s="68" t="s">
        <v>531</v>
      </c>
      <c r="E9287" s="68" t="s">
        <v>360</v>
      </c>
      <c r="F9287" s="68" t="s">
        <v>79</v>
      </c>
      <c r="G9287" s="68" t="s">
        <v>392</v>
      </c>
      <c r="H9287" s="68" t="s">
        <v>369</v>
      </c>
      <c r="I9287" s="65">
        <v>274</v>
      </c>
      <c r="J9287" s="65">
        <v>809</v>
      </c>
      <c r="K9287" s="65" t="s">
        <v>394</v>
      </c>
    </row>
    <row r="9288" spans="1:11" ht="12.75" customHeight="1">
      <c r="A9288" s="68" t="s">
        <v>490</v>
      </c>
      <c r="B9288" s="68" t="s">
        <v>145</v>
      </c>
      <c r="C9288" s="68" t="s">
        <v>287</v>
      </c>
      <c r="D9288" s="68" t="s">
        <v>531</v>
      </c>
      <c r="E9288" s="68" t="s">
        <v>360</v>
      </c>
      <c r="F9288" s="68" t="s">
        <v>79</v>
      </c>
      <c r="G9288" s="68" t="s">
        <v>392</v>
      </c>
      <c r="H9288" s="68" t="s">
        <v>638</v>
      </c>
      <c r="I9288" s="65">
        <v>877</v>
      </c>
      <c r="J9288" s="65">
        <v>809</v>
      </c>
      <c r="K9288" s="65" t="s">
        <v>394</v>
      </c>
    </row>
    <row r="9289" spans="1:11" ht="12.75" customHeight="1">
      <c r="A9289" s="68" t="s">
        <v>490</v>
      </c>
      <c r="B9289" s="68" t="s">
        <v>145</v>
      </c>
      <c r="C9289" s="68" t="s">
        <v>287</v>
      </c>
      <c r="D9289" s="68" t="s">
        <v>531</v>
      </c>
      <c r="E9289" s="68" t="s">
        <v>360</v>
      </c>
      <c r="F9289" s="68" t="s">
        <v>79</v>
      </c>
      <c r="G9289" s="68" t="s">
        <v>392</v>
      </c>
      <c r="H9289" s="68" t="s">
        <v>638</v>
      </c>
      <c r="I9289" s="65">
        <v>19</v>
      </c>
      <c r="J9289" s="65">
        <v>824</v>
      </c>
      <c r="K9289" s="65" t="s">
        <v>251</v>
      </c>
    </row>
    <row r="9290" spans="1:11" ht="12.75" customHeight="1">
      <c r="A9290" s="68" t="s">
        <v>490</v>
      </c>
      <c r="B9290" s="68" t="s">
        <v>145</v>
      </c>
      <c r="C9290" s="68" t="s">
        <v>287</v>
      </c>
      <c r="D9290" s="68" t="s">
        <v>531</v>
      </c>
      <c r="E9290" s="68" t="s">
        <v>360</v>
      </c>
      <c r="F9290" s="68" t="s">
        <v>80</v>
      </c>
      <c r="G9290" s="68" t="s">
        <v>395</v>
      </c>
      <c r="H9290" s="68" t="s">
        <v>638</v>
      </c>
      <c r="I9290" s="65">
        <v>404</v>
      </c>
      <c r="J9290" s="65">
        <v>607</v>
      </c>
      <c r="K9290" s="65" t="s">
        <v>401</v>
      </c>
    </row>
    <row r="9291" spans="1:11" ht="12.75" customHeight="1">
      <c r="A9291" s="68" t="s">
        <v>490</v>
      </c>
      <c r="B9291" s="68" t="s">
        <v>145</v>
      </c>
      <c r="C9291" s="68" t="s">
        <v>287</v>
      </c>
      <c r="D9291" s="68" t="s">
        <v>531</v>
      </c>
      <c r="E9291" s="68" t="s">
        <v>360</v>
      </c>
      <c r="F9291" s="68" t="s">
        <v>81</v>
      </c>
      <c r="G9291" s="68" t="s">
        <v>402</v>
      </c>
      <c r="H9291" s="68" t="s">
        <v>638</v>
      </c>
      <c r="I9291" s="65">
        <v>145</v>
      </c>
      <c r="J9291" s="65">
        <v>539</v>
      </c>
      <c r="K9291" s="65" t="s">
        <v>510</v>
      </c>
    </row>
    <row r="9292" spans="1:11" ht="12.75" customHeight="1">
      <c r="A9292" s="68" t="s">
        <v>490</v>
      </c>
      <c r="B9292" s="68" t="s">
        <v>145</v>
      </c>
      <c r="C9292" s="68" t="s">
        <v>287</v>
      </c>
      <c r="D9292" s="68" t="s">
        <v>531</v>
      </c>
      <c r="E9292" s="68" t="s">
        <v>360</v>
      </c>
      <c r="F9292" s="68" t="s">
        <v>82</v>
      </c>
      <c r="G9292" s="68" t="s">
        <v>403</v>
      </c>
      <c r="H9292" s="68" t="s">
        <v>369</v>
      </c>
      <c r="I9292" s="65">
        <v>20100</v>
      </c>
      <c r="J9292" s="65">
        <v>930</v>
      </c>
      <c r="K9292" s="65" t="s">
        <v>249</v>
      </c>
    </row>
    <row r="9293" spans="1:11" ht="12.75" customHeight="1">
      <c r="A9293" s="68" t="s">
        <v>490</v>
      </c>
      <c r="B9293" s="68" t="s">
        <v>145</v>
      </c>
      <c r="C9293" s="68" t="s">
        <v>287</v>
      </c>
      <c r="D9293" s="68" t="s">
        <v>531</v>
      </c>
      <c r="E9293" s="68" t="s">
        <v>360</v>
      </c>
      <c r="F9293" s="68" t="s">
        <v>82</v>
      </c>
      <c r="G9293" s="68" t="s">
        <v>403</v>
      </c>
      <c r="H9293" s="68" t="s">
        <v>638</v>
      </c>
      <c r="I9293" s="65">
        <v>72734</v>
      </c>
      <c r="J9293" s="65">
        <v>930</v>
      </c>
      <c r="K9293" s="65" t="s">
        <v>249</v>
      </c>
    </row>
    <row r="9294" spans="1:11" ht="12.75" customHeight="1">
      <c r="A9294" s="68" t="s">
        <v>339</v>
      </c>
      <c r="B9294" s="68" t="s">
        <v>441</v>
      </c>
      <c r="C9294" s="68" t="s">
        <v>287</v>
      </c>
      <c r="D9294" s="68" t="s">
        <v>531</v>
      </c>
      <c r="E9294" s="68" t="s">
        <v>209</v>
      </c>
      <c r="F9294" s="68" t="s">
        <v>78</v>
      </c>
      <c r="G9294" s="68" t="s">
        <v>384</v>
      </c>
      <c r="H9294" s="68" t="s">
        <v>369</v>
      </c>
      <c r="I9294" s="65">
        <v>1643</v>
      </c>
      <c r="J9294" s="65">
        <v>709</v>
      </c>
      <c r="K9294" s="65" t="s">
        <v>391</v>
      </c>
    </row>
    <row r="9295" spans="1:11" ht="12.75" customHeight="1">
      <c r="A9295" s="68" t="s">
        <v>339</v>
      </c>
      <c r="B9295" s="68" t="s">
        <v>441</v>
      </c>
      <c r="C9295" s="68" t="s">
        <v>287</v>
      </c>
      <c r="D9295" s="68" t="s">
        <v>531</v>
      </c>
      <c r="E9295" s="68" t="s">
        <v>209</v>
      </c>
      <c r="F9295" s="68" t="s">
        <v>78</v>
      </c>
      <c r="G9295" s="68" t="s">
        <v>384</v>
      </c>
      <c r="H9295" s="68" t="s">
        <v>638</v>
      </c>
      <c r="I9295" s="65">
        <v>5978</v>
      </c>
      <c r="J9295" s="65">
        <v>709</v>
      </c>
      <c r="K9295" s="65" t="s">
        <v>391</v>
      </c>
    </row>
    <row r="9296" spans="1:11" ht="12.75" customHeight="1">
      <c r="A9296" s="68" t="s">
        <v>340</v>
      </c>
      <c r="B9296" s="68" t="s">
        <v>128</v>
      </c>
      <c r="C9296" s="68" t="s">
        <v>287</v>
      </c>
      <c r="D9296" s="68" t="s">
        <v>531</v>
      </c>
      <c r="E9296" s="68" t="s">
        <v>360</v>
      </c>
      <c r="F9296" s="68" t="s">
        <v>82</v>
      </c>
      <c r="G9296" s="68" t="s">
        <v>403</v>
      </c>
      <c r="H9296" s="68" t="s">
        <v>366</v>
      </c>
      <c r="I9296" s="65">
        <v>29915</v>
      </c>
      <c r="J9296" s="65">
        <v>930</v>
      </c>
      <c r="K9296" s="65" t="s">
        <v>249</v>
      </c>
    </row>
    <row r="9297" spans="1:11" ht="12.75" customHeight="1">
      <c r="A9297" s="68" t="s">
        <v>340</v>
      </c>
      <c r="B9297" s="68" t="s">
        <v>128</v>
      </c>
      <c r="C9297" s="68" t="s">
        <v>287</v>
      </c>
      <c r="D9297" s="68" t="s">
        <v>531</v>
      </c>
      <c r="E9297" s="68" t="s">
        <v>360</v>
      </c>
      <c r="F9297" s="68" t="s">
        <v>82</v>
      </c>
      <c r="G9297" s="68" t="s">
        <v>403</v>
      </c>
      <c r="H9297" s="68" t="s">
        <v>367</v>
      </c>
      <c r="I9297" s="65">
        <v>21508</v>
      </c>
      <c r="J9297" s="65">
        <v>930</v>
      </c>
      <c r="K9297" s="65" t="s">
        <v>249</v>
      </c>
    </row>
    <row r="9298" spans="1:11" ht="12.75" customHeight="1">
      <c r="A9298" s="68" t="s">
        <v>340</v>
      </c>
      <c r="B9298" s="68" t="s">
        <v>128</v>
      </c>
      <c r="C9298" s="68" t="s">
        <v>287</v>
      </c>
      <c r="D9298" s="68" t="s">
        <v>531</v>
      </c>
      <c r="E9298" s="68" t="s">
        <v>360</v>
      </c>
      <c r="F9298" s="68" t="s">
        <v>82</v>
      </c>
      <c r="G9298" s="68" t="s">
        <v>403</v>
      </c>
      <c r="H9298" s="68" t="s">
        <v>247</v>
      </c>
      <c r="I9298" s="65">
        <v>19349</v>
      </c>
      <c r="J9298" s="65">
        <v>930</v>
      </c>
      <c r="K9298" s="65" t="s">
        <v>249</v>
      </c>
    </row>
    <row r="9299" spans="1:11" ht="12.75" customHeight="1">
      <c r="A9299" s="68" t="s">
        <v>340</v>
      </c>
      <c r="B9299" s="68" t="s">
        <v>128</v>
      </c>
      <c r="C9299" s="68" t="s">
        <v>287</v>
      </c>
      <c r="D9299" s="68" t="s">
        <v>531</v>
      </c>
      <c r="E9299" s="68" t="s">
        <v>360</v>
      </c>
      <c r="F9299" s="68" t="s">
        <v>82</v>
      </c>
      <c r="G9299" s="68" t="s">
        <v>403</v>
      </c>
      <c r="H9299" s="68" t="s">
        <v>375</v>
      </c>
      <c r="I9299" s="65">
        <v>19699</v>
      </c>
      <c r="J9299" s="65">
        <v>930</v>
      </c>
      <c r="K9299" s="65" t="s">
        <v>249</v>
      </c>
    </row>
    <row r="9300" spans="1:11" ht="12.75" customHeight="1">
      <c r="A9300" s="68" t="s">
        <v>340</v>
      </c>
      <c r="B9300" s="68" t="s">
        <v>128</v>
      </c>
      <c r="C9300" s="68" t="s">
        <v>287</v>
      </c>
      <c r="D9300" s="68" t="s">
        <v>531</v>
      </c>
      <c r="E9300" s="68" t="s">
        <v>360</v>
      </c>
      <c r="F9300" s="68" t="s">
        <v>82</v>
      </c>
      <c r="G9300" s="68" t="s">
        <v>403</v>
      </c>
      <c r="H9300" s="68" t="s">
        <v>368</v>
      </c>
      <c r="I9300" s="65">
        <v>20155</v>
      </c>
      <c r="J9300" s="65">
        <v>930</v>
      </c>
      <c r="K9300" s="65" t="s">
        <v>249</v>
      </c>
    </row>
    <row r="9301" spans="1:11" ht="12.75" customHeight="1">
      <c r="A9301" s="68" t="s">
        <v>340</v>
      </c>
      <c r="B9301" s="68" t="s">
        <v>128</v>
      </c>
      <c r="C9301" s="68" t="s">
        <v>287</v>
      </c>
      <c r="D9301" s="68" t="s">
        <v>531</v>
      </c>
      <c r="E9301" s="68" t="s">
        <v>360</v>
      </c>
      <c r="F9301" s="68" t="s">
        <v>82</v>
      </c>
      <c r="G9301" s="68" t="s">
        <v>403</v>
      </c>
      <c r="H9301" s="68" t="s">
        <v>491</v>
      </c>
      <c r="I9301" s="65">
        <v>17651</v>
      </c>
      <c r="J9301" s="65">
        <v>930</v>
      </c>
      <c r="K9301" s="65" t="s">
        <v>249</v>
      </c>
    </row>
    <row r="9302" spans="1:11" ht="12.75" customHeight="1">
      <c r="A9302" s="68" t="s">
        <v>340</v>
      </c>
      <c r="B9302" s="68" t="s">
        <v>128</v>
      </c>
      <c r="C9302" s="68" t="s">
        <v>287</v>
      </c>
      <c r="D9302" s="68" t="s">
        <v>531</v>
      </c>
      <c r="E9302" s="68" t="s">
        <v>360</v>
      </c>
      <c r="F9302" s="68" t="s">
        <v>82</v>
      </c>
      <c r="G9302" s="68" t="s">
        <v>403</v>
      </c>
      <c r="H9302" s="68" t="s">
        <v>369</v>
      </c>
      <c r="I9302" s="65">
        <v>15087</v>
      </c>
      <c r="J9302" s="65">
        <v>930</v>
      </c>
      <c r="K9302" s="65" t="s">
        <v>249</v>
      </c>
    </row>
    <row r="9303" spans="1:11" ht="12.75" customHeight="1">
      <c r="A9303" s="68" t="s">
        <v>340</v>
      </c>
      <c r="B9303" s="68" t="s">
        <v>128</v>
      </c>
      <c r="C9303" s="68" t="s">
        <v>287</v>
      </c>
      <c r="D9303" s="68" t="s">
        <v>531</v>
      </c>
      <c r="E9303" s="68" t="s">
        <v>360</v>
      </c>
      <c r="F9303" s="68" t="s">
        <v>82</v>
      </c>
      <c r="G9303" s="68" t="s">
        <v>403</v>
      </c>
      <c r="H9303" s="68" t="s">
        <v>638</v>
      </c>
      <c r="I9303" s="65">
        <v>15246</v>
      </c>
      <c r="J9303" s="65">
        <v>930</v>
      </c>
      <c r="K9303" s="65" t="s">
        <v>249</v>
      </c>
    </row>
    <row r="9304" spans="1:11" ht="12.75" customHeight="1">
      <c r="A9304" s="68" t="s">
        <v>268</v>
      </c>
      <c r="B9304" s="68" t="s">
        <v>442</v>
      </c>
      <c r="C9304" s="68" t="s">
        <v>287</v>
      </c>
      <c r="D9304" s="68" t="s">
        <v>531</v>
      </c>
      <c r="E9304" s="68" t="s">
        <v>230</v>
      </c>
      <c r="F9304" s="68" t="s">
        <v>77</v>
      </c>
      <c r="G9304" s="68" t="s">
        <v>273</v>
      </c>
      <c r="H9304" s="68" t="s">
        <v>638</v>
      </c>
      <c r="I9304" s="65">
        <v>138</v>
      </c>
      <c r="J9304" s="65">
        <v>427</v>
      </c>
      <c r="K9304" s="65" t="s">
        <v>376</v>
      </c>
    </row>
    <row r="9305" spans="1:11" ht="12.75" customHeight="1">
      <c r="A9305" s="68" t="s">
        <v>268</v>
      </c>
      <c r="B9305" s="68" t="s">
        <v>442</v>
      </c>
      <c r="C9305" s="68" t="s">
        <v>287</v>
      </c>
      <c r="D9305" s="68" t="s">
        <v>531</v>
      </c>
      <c r="E9305" s="68" t="s">
        <v>230</v>
      </c>
      <c r="F9305" s="68" t="s">
        <v>77</v>
      </c>
      <c r="G9305" s="68" t="s">
        <v>273</v>
      </c>
      <c r="H9305" s="68" t="s">
        <v>638</v>
      </c>
      <c r="I9305" s="65">
        <v>159</v>
      </c>
      <c r="J9305" s="65">
        <v>410</v>
      </c>
      <c r="K9305" s="65" t="s">
        <v>495</v>
      </c>
    </row>
    <row r="9306" spans="1:11" ht="12.75" customHeight="1">
      <c r="A9306" s="68" t="s">
        <v>268</v>
      </c>
      <c r="B9306" s="68" t="s">
        <v>442</v>
      </c>
      <c r="C9306" s="68" t="s">
        <v>287</v>
      </c>
      <c r="D9306" s="68" t="s">
        <v>531</v>
      </c>
      <c r="E9306" s="68" t="s">
        <v>230</v>
      </c>
      <c r="F9306" s="68" t="s">
        <v>77</v>
      </c>
      <c r="G9306" s="68" t="s">
        <v>273</v>
      </c>
      <c r="H9306" s="68" t="s">
        <v>638</v>
      </c>
      <c r="I9306" s="65">
        <v>542</v>
      </c>
      <c r="J9306" s="65">
        <v>408</v>
      </c>
      <c r="K9306" s="65" t="s">
        <v>496</v>
      </c>
    </row>
    <row r="9307" spans="1:11" ht="12.75" customHeight="1">
      <c r="A9307" s="68" t="s">
        <v>268</v>
      </c>
      <c r="B9307" s="68" t="s">
        <v>442</v>
      </c>
      <c r="C9307" s="68" t="s">
        <v>287</v>
      </c>
      <c r="D9307" s="68" t="s">
        <v>531</v>
      </c>
      <c r="E9307" s="68" t="s">
        <v>230</v>
      </c>
      <c r="F9307" s="68" t="s">
        <v>77</v>
      </c>
      <c r="G9307" s="68" t="s">
        <v>273</v>
      </c>
      <c r="H9307" s="68" t="s">
        <v>638</v>
      </c>
      <c r="I9307" s="65">
        <v>133</v>
      </c>
      <c r="J9307" s="65">
        <v>414</v>
      </c>
      <c r="K9307" s="65" t="s">
        <v>377</v>
      </c>
    </row>
    <row r="9308" spans="1:11" ht="12.75" customHeight="1">
      <c r="A9308" s="68" t="s">
        <v>268</v>
      </c>
      <c r="B9308" s="68" t="s">
        <v>442</v>
      </c>
      <c r="C9308" s="68" t="s">
        <v>287</v>
      </c>
      <c r="D9308" s="68" t="s">
        <v>531</v>
      </c>
      <c r="E9308" s="68" t="s">
        <v>230</v>
      </c>
      <c r="F9308" s="68" t="s">
        <v>77</v>
      </c>
      <c r="G9308" s="68" t="s">
        <v>273</v>
      </c>
      <c r="H9308" s="68" t="s">
        <v>638</v>
      </c>
      <c r="I9308" s="65">
        <v>158</v>
      </c>
      <c r="J9308" s="65">
        <v>424</v>
      </c>
      <c r="K9308" s="65" t="s">
        <v>378</v>
      </c>
    </row>
    <row r="9309" spans="1:11" ht="12.75" customHeight="1">
      <c r="A9309" s="68" t="s">
        <v>268</v>
      </c>
      <c r="B9309" s="68" t="s">
        <v>442</v>
      </c>
      <c r="C9309" s="68" t="s">
        <v>287</v>
      </c>
      <c r="D9309" s="68" t="s">
        <v>531</v>
      </c>
      <c r="E9309" s="68" t="s">
        <v>230</v>
      </c>
      <c r="F9309" s="68" t="s">
        <v>77</v>
      </c>
      <c r="G9309" s="68" t="s">
        <v>273</v>
      </c>
      <c r="H9309" s="68" t="s">
        <v>369</v>
      </c>
      <c r="I9309" s="65">
        <v>63</v>
      </c>
      <c r="J9309" s="65">
        <v>419</v>
      </c>
      <c r="K9309" s="65" t="s">
        <v>262</v>
      </c>
    </row>
    <row r="9310" spans="1:11" ht="12.75" customHeight="1">
      <c r="A9310" s="68" t="s">
        <v>268</v>
      </c>
      <c r="B9310" s="68" t="s">
        <v>442</v>
      </c>
      <c r="C9310" s="68" t="s">
        <v>287</v>
      </c>
      <c r="D9310" s="68" t="s">
        <v>531</v>
      </c>
      <c r="E9310" s="68" t="s">
        <v>230</v>
      </c>
      <c r="F9310" s="68" t="s">
        <v>77</v>
      </c>
      <c r="G9310" s="68" t="s">
        <v>273</v>
      </c>
      <c r="H9310" s="68" t="s">
        <v>638</v>
      </c>
      <c r="I9310" s="65">
        <v>787</v>
      </c>
      <c r="J9310" s="65">
        <v>419</v>
      </c>
      <c r="K9310" s="65" t="s">
        <v>262</v>
      </c>
    </row>
    <row r="9311" spans="1:11" ht="12.75" customHeight="1">
      <c r="A9311" s="68" t="s">
        <v>268</v>
      </c>
      <c r="B9311" s="68" t="s">
        <v>442</v>
      </c>
      <c r="C9311" s="68" t="s">
        <v>287</v>
      </c>
      <c r="D9311" s="68" t="s">
        <v>531</v>
      </c>
      <c r="E9311" s="68" t="s">
        <v>230</v>
      </c>
      <c r="F9311" s="68" t="s">
        <v>77</v>
      </c>
      <c r="G9311" s="68" t="s">
        <v>273</v>
      </c>
      <c r="H9311" s="68" t="s">
        <v>638</v>
      </c>
      <c r="I9311" s="65">
        <v>115</v>
      </c>
      <c r="J9311" s="65">
        <v>406</v>
      </c>
      <c r="K9311" s="65" t="s">
        <v>497</v>
      </c>
    </row>
    <row r="9312" spans="1:11" ht="12.75" customHeight="1">
      <c r="A9312" s="68" t="s">
        <v>268</v>
      </c>
      <c r="B9312" s="68" t="s">
        <v>442</v>
      </c>
      <c r="C9312" s="68" t="s">
        <v>287</v>
      </c>
      <c r="D9312" s="68" t="s">
        <v>531</v>
      </c>
      <c r="E9312" s="68" t="s">
        <v>230</v>
      </c>
      <c r="F9312" s="68" t="s">
        <v>77</v>
      </c>
      <c r="G9312" s="68" t="s">
        <v>273</v>
      </c>
      <c r="H9312" s="68" t="s">
        <v>638</v>
      </c>
      <c r="I9312" s="65">
        <v>284</v>
      </c>
      <c r="J9312" s="65">
        <v>425</v>
      </c>
      <c r="K9312" s="65" t="s">
        <v>379</v>
      </c>
    </row>
    <row r="9313" spans="1:11" ht="12.75" customHeight="1">
      <c r="A9313" s="68" t="s">
        <v>268</v>
      </c>
      <c r="B9313" s="68" t="s">
        <v>442</v>
      </c>
      <c r="C9313" s="68" t="s">
        <v>287</v>
      </c>
      <c r="D9313" s="68" t="s">
        <v>531</v>
      </c>
      <c r="E9313" s="68" t="s">
        <v>230</v>
      </c>
      <c r="F9313" s="68" t="s">
        <v>77</v>
      </c>
      <c r="G9313" s="68" t="s">
        <v>273</v>
      </c>
      <c r="H9313" s="68" t="s">
        <v>638</v>
      </c>
      <c r="I9313" s="65">
        <v>1</v>
      </c>
      <c r="J9313" s="65">
        <v>429</v>
      </c>
      <c r="K9313" s="65" t="s">
        <v>380</v>
      </c>
    </row>
    <row r="9314" spans="1:11" ht="12.75" customHeight="1">
      <c r="A9314" s="68" t="s">
        <v>268</v>
      </c>
      <c r="B9314" s="68" t="s">
        <v>442</v>
      </c>
      <c r="C9314" s="68" t="s">
        <v>287</v>
      </c>
      <c r="D9314" s="68" t="s">
        <v>531</v>
      </c>
      <c r="E9314" s="68" t="s">
        <v>230</v>
      </c>
      <c r="F9314" s="68" t="s">
        <v>77</v>
      </c>
      <c r="G9314" s="68" t="s">
        <v>273</v>
      </c>
      <c r="H9314" s="68" t="s">
        <v>369</v>
      </c>
      <c r="I9314" s="65">
        <v>1</v>
      </c>
      <c r="J9314" s="65">
        <v>409</v>
      </c>
      <c r="K9314" s="65" t="s">
        <v>281</v>
      </c>
    </row>
    <row r="9315" spans="1:11" ht="12.75" customHeight="1">
      <c r="A9315" s="68" t="s">
        <v>268</v>
      </c>
      <c r="B9315" s="68" t="s">
        <v>442</v>
      </c>
      <c r="C9315" s="68" t="s">
        <v>287</v>
      </c>
      <c r="D9315" s="68" t="s">
        <v>531</v>
      </c>
      <c r="E9315" s="68" t="s">
        <v>230</v>
      </c>
      <c r="F9315" s="68" t="s">
        <v>77</v>
      </c>
      <c r="G9315" s="68" t="s">
        <v>273</v>
      </c>
      <c r="H9315" s="68" t="s">
        <v>638</v>
      </c>
      <c r="I9315" s="65">
        <v>36</v>
      </c>
      <c r="J9315" s="65">
        <v>409</v>
      </c>
      <c r="K9315" s="65" t="s">
        <v>281</v>
      </c>
    </row>
    <row r="9316" spans="1:11" ht="12.75" customHeight="1">
      <c r="A9316" s="68" t="s">
        <v>268</v>
      </c>
      <c r="B9316" s="68" t="s">
        <v>442</v>
      </c>
      <c r="C9316" s="68" t="s">
        <v>287</v>
      </c>
      <c r="D9316" s="68" t="s">
        <v>531</v>
      </c>
      <c r="E9316" s="68" t="s">
        <v>230</v>
      </c>
      <c r="F9316" s="68" t="s">
        <v>77</v>
      </c>
      <c r="G9316" s="68" t="s">
        <v>273</v>
      </c>
      <c r="H9316" s="68" t="s">
        <v>369</v>
      </c>
      <c r="I9316" s="65">
        <v>62</v>
      </c>
      <c r="J9316" s="65">
        <v>423</v>
      </c>
      <c r="K9316" s="65" t="s">
        <v>381</v>
      </c>
    </row>
    <row r="9317" spans="1:11" ht="12.75" customHeight="1">
      <c r="A9317" s="68" t="s">
        <v>268</v>
      </c>
      <c r="B9317" s="68" t="s">
        <v>442</v>
      </c>
      <c r="C9317" s="68" t="s">
        <v>287</v>
      </c>
      <c r="D9317" s="68" t="s">
        <v>531</v>
      </c>
      <c r="E9317" s="68" t="s">
        <v>230</v>
      </c>
      <c r="F9317" s="68" t="s">
        <v>77</v>
      </c>
      <c r="G9317" s="68" t="s">
        <v>273</v>
      </c>
      <c r="H9317" s="68" t="s">
        <v>638</v>
      </c>
      <c r="I9317" s="65">
        <v>91</v>
      </c>
      <c r="J9317" s="65">
        <v>423</v>
      </c>
      <c r="K9317" s="65" t="s">
        <v>381</v>
      </c>
    </row>
    <row r="9318" spans="1:11" ht="12.75" customHeight="1">
      <c r="A9318" s="68" t="s">
        <v>268</v>
      </c>
      <c r="B9318" s="68" t="s">
        <v>442</v>
      </c>
      <c r="C9318" s="68" t="s">
        <v>287</v>
      </c>
      <c r="D9318" s="68" t="s">
        <v>531</v>
      </c>
      <c r="E9318" s="68" t="s">
        <v>230</v>
      </c>
      <c r="F9318" s="68" t="s">
        <v>77</v>
      </c>
      <c r="G9318" s="68" t="s">
        <v>273</v>
      </c>
      <c r="H9318" s="68" t="s">
        <v>369</v>
      </c>
      <c r="I9318" s="65">
        <v>111</v>
      </c>
      <c r="J9318" s="65">
        <v>420</v>
      </c>
      <c r="K9318" s="65" t="s">
        <v>274</v>
      </c>
    </row>
    <row r="9319" spans="1:11" ht="12.75" customHeight="1">
      <c r="A9319" s="68" t="s">
        <v>268</v>
      </c>
      <c r="B9319" s="68" t="s">
        <v>442</v>
      </c>
      <c r="C9319" s="68" t="s">
        <v>287</v>
      </c>
      <c r="D9319" s="68" t="s">
        <v>531</v>
      </c>
      <c r="E9319" s="68" t="s">
        <v>230</v>
      </c>
      <c r="F9319" s="68" t="s">
        <v>77</v>
      </c>
      <c r="G9319" s="68" t="s">
        <v>273</v>
      </c>
      <c r="H9319" s="68" t="s">
        <v>638</v>
      </c>
      <c r="I9319" s="65">
        <v>1964</v>
      </c>
      <c r="J9319" s="65">
        <v>420</v>
      </c>
      <c r="K9319" s="65" t="s">
        <v>274</v>
      </c>
    </row>
    <row r="9320" spans="1:11" ht="12.75" customHeight="1">
      <c r="A9320" s="68" t="s">
        <v>268</v>
      </c>
      <c r="B9320" s="68" t="s">
        <v>442</v>
      </c>
      <c r="C9320" s="68" t="s">
        <v>287</v>
      </c>
      <c r="D9320" s="68" t="s">
        <v>531</v>
      </c>
      <c r="E9320" s="68" t="s">
        <v>230</v>
      </c>
      <c r="F9320" s="68" t="s">
        <v>77</v>
      </c>
      <c r="G9320" s="68" t="s">
        <v>273</v>
      </c>
      <c r="H9320" s="68" t="s">
        <v>638</v>
      </c>
      <c r="I9320" s="65">
        <v>8</v>
      </c>
      <c r="J9320" s="65">
        <v>417</v>
      </c>
      <c r="K9320" s="65" t="s">
        <v>499</v>
      </c>
    </row>
    <row r="9321" spans="1:11" ht="12.75" customHeight="1">
      <c r="A9321" s="68" t="s">
        <v>268</v>
      </c>
      <c r="B9321" s="68" t="s">
        <v>442</v>
      </c>
      <c r="C9321" s="68" t="s">
        <v>287</v>
      </c>
      <c r="D9321" s="68" t="s">
        <v>531</v>
      </c>
      <c r="E9321" s="68" t="s">
        <v>230</v>
      </c>
      <c r="F9321" s="68" t="s">
        <v>77</v>
      </c>
      <c r="G9321" s="68" t="s">
        <v>273</v>
      </c>
      <c r="H9321" s="68" t="s">
        <v>638</v>
      </c>
      <c r="I9321" s="65">
        <v>3</v>
      </c>
      <c r="J9321" s="65">
        <v>431</v>
      </c>
      <c r="K9321" s="65" t="s">
        <v>282</v>
      </c>
    </row>
    <row r="9322" spans="1:11" ht="12.75" customHeight="1">
      <c r="A9322" s="68" t="s">
        <v>268</v>
      </c>
      <c r="B9322" s="68" t="s">
        <v>442</v>
      </c>
      <c r="C9322" s="68" t="s">
        <v>287</v>
      </c>
      <c r="D9322" s="68" t="s">
        <v>531</v>
      </c>
      <c r="E9322" s="68" t="s">
        <v>230</v>
      </c>
      <c r="F9322" s="68" t="s">
        <v>77</v>
      </c>
      <c r="G9322" s="68" t="s">
        <v>273</v>
      </c>
      <c r="H9322" s="68" t="s">
        <v>638</v>
      </c>
      <c r="I9322" s="65">
        <v>5</v>
      </c>
      <c r="J9322" s="65">
        <v>432</v>
      </c>
      <c r="K9322" s="65" t="s">
        <v>424</v>
      </c>
    </row>
    <row r="9323" spans="1:11" ht="12.75" customHeight="1">
      <c r="A9323" s="68" t="s">
        <v>341</v>
      </c>
      <c r="B9323" s="68" t="s">
        <v>537</v>
      </c>
      <c r="C9323" s="68" t="s">
        <v>287</v>
      </c>
      <c r="D9323" s="68" t="s">
        <v>531</v>
      </c>
      <c r="E9323" s="68" t="s">
        <v>360</v>
      </c>
      <c r="F9323" s="68" t="s">
        <v>82</v>
      </c>
      <c r="G9323" s="68" t="s">
        <v>403</v>
      </c>
      <c r="H9323" s="68" t="s">
        <v>364</v>
      </c>
      <c r="I9323" s="65">
        <v>1292</v>
      </c>
      <c r="J9323" s="65">
        <v>930</v>
      </c>
      <c r="K9323" s="65" t="s">
        <v>249</v>
      </c>
    </row>
    <row r="9324" spans="1:11" ht="12.75" customHeight="1">
      <c r="A9324" s="68" t="s">
        <v>341</v>
      </c>
      <c r="B9324" s="68" t="s">
        <v>537</v>
      </c>
      <c r="C9324" s="68" t="s">
        <v>287</v>
      </c>
      <c r="D9324" s="68" t="s">
        <v>531</v>
      </c>
      <c r="E9324" s="68" t="s">
        <v>360</v>
      </c>
      <c r="F9324" s="68" t="s">
        <v>82</v>
      </c>
      <c r="G9324" s="68" t="s">
        <v>403</v>
      </c>
      <c r="H9324" s="68" t="s">
        <v>451</v>
      </c>
      <c r="I9324" s="65">
        <v>709</v>
      </c>
      <c r="J9324" s="65">
        <v>930</v>
      </c>
      <c r="K9324" s="65" t="s">
        <v>249</v>
      </c>
    </row>
    <row r="9325" spans="1:11" ht="12.75" customHeight="1">
      <c r="A9325" s="68" t="s">
        <v>341</v>
      </c>
      <c r="B9325" s="68" t="s">
        <v>537</v>
      </c>
      <c r="C9325" s="68" t="s">
        <v>287</v>
      </c>
      <c r="D9325" s="68" t="s">
        <v>531</v>
      </c>
      <c r="E9325" s="68" t="s">
        <v>360</v>
      </c>
      <c r="F9325" s="68" t="s">
        <v>82</v>
      </c>
      <c r="G9325" s="68" t="s">
        <v>403</v>
      </c>
      <c r="H9325" s="68" t="s">
        <v>365</v>
      </c>
      <c r="I9325" s="65">
        <v>3</v>
      </c>
      <c r="J9325" s="65">
        <v>930</v>
      </c>
      <c r="K9325" s="65" t="s">
        <v>249</v>
      </c>
    </row>
    <row r="9326" spans="1:11" ht="12.75" customHeight="1">
      <c r="A9326" s="68" t="s">
        <v>341</v>
      </c>
      <c r="B9326" s="68" t="s">
        <v>537</v>
      </c>
      <c r="C9326" s="68" t="s">
        <v>287</v>
      </c>
      <c r="D9326" s="68" t="s">
        <v>531</v>
      </c>
      <c r="E9326" s="68" t="s">
        <v>360</v>
      </c>
      <c r="F9326" s="68" t="s">
        <v>82</v>
      </c>
      <c r="G9326" s="68" t="s">
        <v>403</v>
      </c>
      <c r="H9326" s="68" t="s">
        <v>366</v>
      </c>
      <c r="I9326" s="65">
        <v>22278</v>
      </c>
      <c r="J9326" s="65">
        <v>930</v>
      </c>
      <c r="K9326" s="65" t="s">
        <v>249</v>
      </c>
    </row>
    <row r="9327" spans="1:11" ht="12.75" customHeight="1">
      <c r="A9327" s="68" t="s">
        <v>341</v>
      </c>
      <c r="B9327" s="68" t="s">
        <v>537</v>
      </c>
      <c r="C9327" s="68" t="s">
        <v>287</v>
      </c>
      <c r="D9327" s="68" t="s">
        <v>531</v>
      </c>
      <c r="E9327" s="68" t="s">
        <v>360</v>
      </c>
      <c r="F9327" s="68" t="s">
        <v>82</v>
      </c>
      <c r="G9327" s="68" t="s">
        <v>403</v>
      </c>
      <c r="H9327" s="68" t="s">
        <v>367</v>
      </c>
      <c r="I9327" s="65">
        <v>14218</v>
      </c>
      <c r="J9327" s="65">
        <v>930</v>
      </c>
      <c r="K9327" s="65" t="s">
        <v>249</v>
      </c>
    </row>
    <row r="9328" spans="1:11" ht="12.75" customHeight="1">
      <c r="A9328" s="68" t="s">
        <v>341</v>
      </c>
      <c r="B9328" s="68" t="s">
        <v>537</v>
      </c>
      <c r="C9328" s="68" t="s">
        <v>287</v>
      </c>
      <c r="D9328" s="68" t="s">
        <v>531</v>
      </c>
      <c r="E9328" s="68" t="s">
        <v>360</v>
      </c>
      <c r="F9328" s="68" t="s">
        <v>82</v>
      </c>
      <c r="G9328" s="68" t="s">
        <v>403</v>
      </c>
      <c r="H9328" s="68" t="s">
        <v>247</v>
      </c>
      <c r="I9328" s="65">
        <v>8190</v>
      </c>
      <c r="J9328" s="65">
        <v>930</v>
      </c>
      <c r="K9328" s="65" t="s">
        <v>249</v>
      </c>
    </row>
    <row r="9329" spans="1:11" ht="12.75" customHeight="1">
      <c r="A9329" s="68" t="s">
        <v>341</v>
      </c>
      <c r="B9329" s="68" t="s">
        <v>537</v>
      </c>
      <c r="C9329" s="68" t="s">
        <v>287</v>
      </c>
      <c r="D9329" s="68" t="s">
        <v>531</v>
      </c>
      <c r="E9329" s="68" t="s">
        <v>360</v>
      </c>
      <c r="F9329" s="68" t="s">
        <v>82</v>
      </c>
      <c r="G9329" s="68" t="s">
        <v>403</v>
      </c>
      <c r="H9329" s="68" t="s">
        <v>375</v>
      </c>
      <c r="I9329" s="65">
        <v>9105</v>
      </c>
      <c r="J9329" s="65">
        <v>930</v>
      </c>
      <c r="K9329" s="65" t="s">
        <v>249</v>
      </c>
    </row>
    <row r="9330" spans="1:11" ht="12.75" customHeight="1">
      <c r="A9330" s="68" t="s">
        <v>341</v>
      </c>
      <c r="B9330" s="68" t="s">
        <v>537</v>
      </c>
      <c r="C9330" s="68" t="s">
        <v>287</v>
      </c>
      <c r="D9330" s="68" t="s">
        <v>531</v>
      </c>
      <c r="E9330" s="68" t="s">
        <v>360</v>
      </c>
      <c r="F9330" s="68" t="s">
        <v>82</v>
      </c>
      <c r="G9330" s="68" t="s">
        <v>403</v>
      </c>
      <c r="H9330" s="68" t="s">
        <v>368</v>
      </c>
      <c r="I9330" s="65">
        <v>7886</v>
      </c>
      <c r="J9330" s="65">
        <v>930</v>
      </c>
      <c r="K9330" s="65" t="s">
        <v>249</v>
      </c>
    </row>
    <row r="9331" spans="1:11" ht="12.75" customHeight="1">
      <c r="A9331" s="68" t="s">
        <v>341</v>
      </c>
      <c r="B9331" s="68" t="s">
        <v>537</v>
      </c>
      <c r="C9331" s="68" t="s">
        <v>287</v>
      </c>
      <c r="D9331" s="68" t="s">
        <v>531</v>
      </c>
      <c r="E9331" s="68" t="s">
        <v>360</v>
      </c>
      <c r="F9331" s="68" t="s">
        <v>82</v>
      </c>
      <c r="G9331" s="68" t="s">
        <v>403</v>
      </c>
      <c r="H9331" s="68" t="s">
        <v>491</v>
      </c>
      <c r="I9331" s="65">
        <v>6804</v>
      </c>
      <c r="J9331" s="65">
        <v>930</v>
      </c>
      <c r="K9331" s="65" t="s">
        <v>249</v>
      </c>
    </row>
    <row r="9332" spans="1:11" ht="12.75" customHeight="1">
      <c r="A9332" s="68" t="s">
        <v>341</v>
      </c>
      <c r="B9332" s="68" t="s">
        <v>537</v>
      </c>
      <c r="C9332" s="68" t="s">
        <v>287</v>
      </c>
      <c r="D9332" s="68" t="s">
        <v>531</v>
      </c>
      <c r="E9332" s="68" t="s">
        <v>360</v>
      </c>
      <c r="F9332" s="68" t="s">
        <v>82</v>
      </c>
      <c r="G9332" s="68" t="s">
        <v>403</v>
      </c>
      <c r="H9332" s="68" t="s">
        <v>369</v>
      </c>
      <c r="I9332" s="65">
        <v>24202</v>
      </c>
      <c r="J9332" s="65">
        <v>930</v>
      </c>
      <c r="K9332" s="65" t="s">
        <v>249</v>
      </c>
    </row>
    <row r="9333" spans="1:11" ht="12.75" customHeight="1">
      <c r="A9333" s="68" t="s">
        <v>341</v>
      </c>
      <c r="B9333" s="68" t="s">
        <v>537</v>
      </c>
      <c r="C9333" s="68" t="s">
        <v>287</v>
      </c>
      <c r="D9333" s="68" t="s">
        <v>531</v>
      </c>
      <c r="E9333" s="68" t="s">
        <v>360</v>
      </c>
      <c r="F9333" s="68" t="s">
        <v>82</v>
      </c>
      <c r="G9333" s="68" t="s">
        <v>403</v>
      </c>
      <c r="H9333" s="68" t="s">
        <v>638</v>
      </c>
      <c r="I9333" s="65">
        <v>33216</v>
      </c>
      <c r="J9333" s="65">
        <v>930</v>
      </c>
      <c r="K9333" s="65" t="s">
        <v>249</v>
      </c>
    </row>
    <row r="9334" spans="1:11" ht="12.75" customHeight="1">
      <c r="A9334" s="68" t="s">
        <v>544</v>
      </c>
      <c r="B9334" s="68" t="s">
        <v>545</v>
      </c>
      <c r="C9334" s="68" t="s">
        <v>287</v>
      </c>
      <c r="D9334" s="68" t="s">
        <v>531</v>
      </c>
      <c r="E9334" s="68" t="s">
        <v>230</v>
      </c>
      <c r="F9334" s="68" t="s">
        <v>77</v>
      </c>
      <c r="G9334" s="68" t="s">
        <v>273</v>
      </c>
      <c r="H9334" s="68" t="s">
        <v>638</v>
      </c>
      <c r="I9334" s="65">
        <v>110</v>
      </c>
      <c r="J9334" s="65">
        <v>427</v>
      </c>
      <c r="K9334" s="65" t="s">
        <v>376</v>
      </c>
    </row>
    <row r="9335" spans="1:11" ht="12.75" customHeight="1">
      <c r="A9335" s="68" t="s">
        <v>544</v>
      </c>
      <c r="B9335" s="68" t="s">
        <v>545</v>
      </c>
      <c r="C9335" s="68" t="s">
        <v>287</v>
      </c>
      <c r="D9335" s="68" t="s">
        <v>531</v>
      </c>
      <c r="E9335" s="68" t="s">
        <v>230</v>
      </c>
      <c r="F9335" s="68" t="s">
        <v>77</v>
      </c>
      <c r="G9335" s="68" t="s">
        <v>273</v>
      </c>
      <c r="H9335" s="68" t="s">
        <v>638</v>
      </c>
      <c r="I9335" s="65">
        <v>30</v>
      </c>
      <c r="J9335" s="65">
        <v>410</v>
      </c>
      <c r="K9335" s="65" t="s">
        <v>495</v>
      </c>
    </row>
    <row r="9336" spans="1:11" ht="12.75" customHeight="1">
      <c r="A9336" s="68" t="s">
        <v>544</v>
      </c>
      <c r="B9336" s="68" t="s">
        <v>545</v>
      </c>
      <c r="C9336" s="68" t="s">
        <v>287</v>
      </c>
      <c r="D9336" s="68" t="s">
        <v>531</v>
      </c>
      <c r="E9336" s="68" t="s">
        <v>230</v>
      </c>
      <c r="F9336" s="68" t="s">
        <v>77</v>
      </c>
      <c r="G9336" s="68" t="s">
        <v>273</v>
      </c>
      <c r="H9336" s="68" t="s">
        <v>638</v>
      </c>
      <c r="I9336" s="65">
        <v>94</v>
      </c>
      <c r="J9336" s="65">
        <v>414</v>
      </c>
      <c r="K9336" s="65" t="s">
        <v>377</v>
      </c>
    </row>
    <row r="9337" spans="1:11" ht="12.75" customHeight="1">
      <c r="A9337" s="68" t="s">
        <v>544</v>
      </c>
      <c r="B9337" s="68" t="s">
        <v>545</v>
      </c>
      <c r="C9337" s="68" t="s">
        <v>287</v>
      </c>
      <c r="D9337" s="68" t="s">
        <v>531</v>
      </c>
      <c r="E9337" s="68" t="s">
        <v>230</v>
      </c>
      <c r="F9337" s="68" t="s">
        <v>77</v>
      </c>
      <c r="G9337" s="68" t="s">
        <v>273</v>
      </c>
      <c r="H9337" s="68" t="s">
        <v>638</v>
      </c>
      <c r="I9337" s="65">
        <v>26</v>
      </c>
      <c r="J9337" s="65">
        <v>424</v>
      </c>
      <c r="K9337" s="65" t="s">
        <v>378</v>
      </c>
    </row>
    <row r="9338" spans="1:11" ht="12.75" customHeight="1">
      <c r="A9338" s="68" t="s">
        <v>544</v>
      </c>
      <c r="B9338" s="68" t="s">
        <v>545</v>
      </c>
      <c r="C9338" s="68" t="s">
        <v>287</v>
      </c>
      <c r="D9338" s="68" t="s">
        <v>531</v>
      </c>
      <c r="E9338" s="68" t="s">
        <v>230</v>
      </c>
      <c r="F9338" s="68" t="s">
        <v>77</v>
      </c>
      <c r="G9338" s="68" t="s">
        <v>273</v>
      </c>
      <c r="H9338" s="68" t="s">
        <v>638</v>
      </c>
      <c r="I9338" s="65">
        <v>148</v>
      </c>
      <c r="J9338" s="65">
        <v>419</v>
      </c>
      <c r="K9338" s="65" t="s">
        <v>262</v>
      </c>
    </row>
    <row r="9339" spans="1:11" ht="12.75" customHeight="1">
      <c r="A9339" s="68" t="s">
        <v>544</v>
      </c>
      <c r="B9339" s="68" t="s">
        <v>545</v>
      </c>
      <c r="C9339" s="68" t="s">
        <v>287</v>
      </c>
      <c r="D9339" s="68" t="s">
        <v>531</v>
      </c>
      <c r="E9339" s="68" t="s">
        <v>230</v>
      </c>
      <c r="F9339" s="68" t="s">
        <v>77</v>
      </c>
      <c r="G9339" s="68" t="s">
        <v>273</v>
      </c>
      <c r="H9339" s="68" t="s">
        <v>638</v>
      </c>
      <c r="I9339" s="65">
        <v>35</v>
      </c>
      <c r="J9339" s="65">
        <v>406</v>
      </c>
      <c r="K9339" s="65" t="s">
        <v>497</v>
      </c>
    </row>
    <row r="9340" spans="1:11" ht="12.75" customHeight="1">
      <c r="A9340" s="68" t="s">
        <v>544</v>
      </c>
      <c r="B9340" s="68" t="s">
        <v>545</v>
      </c>
      <c r="C9340" s="68" t="s">
        <v>287</v>
      </c>
      <c r="D9340" s="68" t="s">
        <v>531</v>
      </c>
      <c r="E9340" s="68" t="s">
        <v>230</v>
      </c>
      <c r="F9340" s="68" t="s">
        <v>77</v>
      </c>
      <c r="G9340" s="68" t="s">
        <v>273</v>
      </c>
      <c r="H9340" s="68" t="s">
        <v>638</v>
      </c>
      <c r="I9340" s="65">
        <v>69</v>
      </c>
      <c r="J9340" s="65">
        <v>425</v>
      </c>
      <c r="K9340" s="65" t="s">
        <v>379</v>
      </c>
    </row>
    <row r="9341" spans="1:11" ht="12.75" customHeight="1">
      <c r="A9341" s="68" t="s">
        <v>544</v>
      </c>
      <c r="B9341" s="68" t="s">
        <v>545</v>
      </c>
      <c r="C9341" s="68" t="s">
        <v>287</v>
      </c>
      <c r="D9341" s="68" t="s">
        <v>531</v>
      </c>
      <c r="E9341" s="68" t="s">
        <v>230</v>
      </c>
      <c r="F9341" s="68" t="s">
        <v>77</v>
      </c>
      <c r="G9341" s="68" t="s">
        <v>273</v>
      </c>
      <c r="H9341" s="68" t="s">
        <v>638</v>
      </c>
      <c r="I9341" s="65">
        <v>5</v>
      </c>
      <c r="J9341" s="65">
        <v>409</v>
      </c>
      <c r="K9341" s="65" t="s">
        <v>281</v>
      </c>
    </row>
    <row r="9342" spans="1:11" ht="12.75" customHeight="1">
      <c r="A9342" s="68" t="s">
        <v>544</v>
      </c>
      <c r="B9342" s="68" t="s">
        <v>545</v>
      </c>
      <c r="C9342" s="68" t="s">
        <v>287</v>
      </c>
      <c r="D9342" s="68" t="s">
        <v>531</v>
      </c>
      <c r="E9342" s="68" t="s">
        <v>230</v>
      </c>
      <c r="F9342" s="68" t="s">
        <v>77</v>
      </c>
      <c r="G9342" s="68" t="s">
        <v>273</v>
      </c>
      <c r="H9342" s="68" t="s">
        <v>638</v>
      </c>
      <c r="I9342" s="65">
        <v>227</v>
      </c>
      <c r="J9342" s="65">
        <v>420</v>
      </c>
      <c r="K9342" s="65" t="s">
        <v>274</v>
      </c>
    </row>
    <row r="9343" spans="1:11" ht="12.75" customHeight="1">
      <c r="A9343" s="68" t="s">
        <v>544</v>
      </c>
      <c r="B9343" s="68" t="s">
        <v>545</v>
      </c>
      <c r="C9343" s="68" t="s">
        <v>287</v>
      </c>
      <c r="D9343" s="68" t="s">
        <v>531</v>
      </c>
      <c r="E9343" s="68" t="s">
        <v>230</v>
      </c>
      <c r="F9343" s="68" t="s">
        <v>77</v>
      </c>
      <c r="G9343" s="68" t="s">
        <v>273</v>
      </c>
      <c r="H9343" s="68" t="s">
        <v>638</v>
      </c>
      <c r="I9343" s="65">
        <v>2</v>
      </c>
      <c r="J9343" s="65">
        <v>431</v>
      </c>
      <c r="K9343" s="65" t="s">
        <v>282</v>
      </c>
    </row>
    <row r="9344" spans="1:11" ht="12.75" customHeight="1">
      <c r="A9344" s="68" t="s">
        <v>544</v>
      </c>
      <c r="B9344" s="68" t="s">
        <v>545</v>
      </c>
      <c r="C9344" s="68" t="s">
        <v>287</v>
      </c>
      <c r="D9344" s="68" t="s">
        <v>531</v>
      </c>
      <c r="E9344" s="68" t="s">
        <v>230</v>
      </c>
      <c r="F9344" s="68" t="s">
        <v>77</v>
      </c>
      <c r="G9344" s="68" t="s">
        <v>273</v>
      </c>
      <c r="H9344" s="68" t="s">
        <v>638</v>
      </c>
      <c r="I9344" s="65">
        <v>5</v>
      </c>
      <c r="J9344" s="65">
        <v>432</v>
      </c>
      <c r="K9344" s="65" t="s">
        <v>424</v>
      </c>
    </row>
    <row r="9345" spans="1:11" ht="12.75" customHeight="1">
      <c r="A9345" s="68" t="s">
        <v>625</v>
      </c>
      <c r="B9345" s="68" t="s">
        <v>626</v>
      </c>
      <c r="C9345" s="68" t="s">
        <v>287</v>
      </c>
      <c r="D9345" s="68" t="s">
        <v>531</v>
      </c>
      <c r="E9345" s="68" t="s">
        <v>230</v>
      </c>
      <c r="F9345" s="68" t="s">
        <v>77</v>
      </c>
      <c r="G9345" s="68" t="s">
        <v>273</v>
      </c>
      <c r="H9345" s="68" t="s">
        <v>638</v>
      </c>
      <c r="I9345" s="65">
        <v>4</v>
      </c>
      <c r="J9345" s="65">
        <v>410</v>
      </c>
      <c r="K9345" s="65" t="s">
        <v>495</v>
      </c>
    </row>
    <row r="9346" spans="1:11" ht="12.75" customHeight="1">
      <c r="A9346" s="68" t="s">
        <v>625</v>
      </c>
      <c r="B9346" s="68" t="s">
        <v>626</v>
      </c>
      <c r="C9346" s="68" t="s">
        <v>287</v>
      </c>
      <c r="D9346" s="68" t="s">
        <v>531</v>
      </c>
      <c r="E9346" s="68" t="s">
        <v>230</v>
      </c>
      <c r="F9346" s="68" t="s">
        <v>77</v>
      </c>
      <c r="G9346" s="68" t="s">
        <v>273</v>
      </c>
      <c r="H9346" s="68" t="s">
        <v>638</v>
      </c>
      <c r="I9346" s="65">
        <v>26</v>
      </c>
      <c r="J9346" s="65">
        <v>408</v>
      </c>
      <c r="K9346" s="65" t="s">
        <v>496</v>
      </c>
    </row>
    <row r="9347" spans="1:11" ht="12.75" customHeight="1">
      <c r="A9347" s="68" t="s">
        <v>625</v>
      </c>
      <c r="B9347" s="68" t="s">
        <v>626</v>
      </c>
      <c r="C9347" s="68" t="s">
        <v>287</v>
      </c>
      <c r="D9347" s="68" t="s">
        <v>531</v>
      </c>
      <c r="E9347" s="68" t="s">
        <v>230</v>
      </c>
      <c r="F9347" s="68" t="s">
        <v>77</v>
      </c>
      <c r="G9347" s="68" t="s">
        <v>273</v>
      </c>
      <c r="H9347" s="68" t="s">
        <v>638</v>
      </c>
      <c r="I9347" s="65">
        <v>11</v>
      </c>
      <c r="J9347" s="65">
        <v>423</v>
      </c>
      <c r="K9347" s="65" t="s">
        <v>381</v>
      </c>
    </row>
    <row r="9348" spans="1:11" ht="12.75" customHeight="1">
      <c r="A9348" s="68" t="s">
        <v>625</v>
      </c>
      <c r="B9348" s="68" t="s">
        <v>626</v>
      </c>
      <c r="C9348" s="68" t="s">
        <v>287</v>
      </c>
      <c r="D9348" s="68" t="s">
        <v>531</v>
      </c>
      <c r="E9348" s="68" t="s">
        <v>230</v>
      </c>
      <c r="F9348" s="68" t="s">
        <v>77</v>
      </c>
      <c r="G9348" s="68" t="s">
        <v>273</v>
      </c>
      <c r="H9348" s="68" t="s">
        <v>638</v>
      </c>
      <c r="I9348" s="65">
        <v>76</v>
      </c>
      <c r="J9348" s="65">
        <v>420</v>
      </c>
      <c r="K9348" s="65" t="s">
        <v>274</v>
      </c>
    </row>
    <row r="9349" spans="1:11" ht="12.75" customHeight="1">
      <c r="A9349" s="68" t="s">
        <v>627</v>
      </c>
      <c r="B9349" s="68" t="s">
        <v>628</v>
      </c>
      <c r="C9349" s="68" t="s">
        <v>287</v>
      </c>
      <c r="D9349" s="68" t="s">
        <v>531</v>
      </c>
      <c r="E9349" s="68" t="s">
        <v>230</v>
      </c>
      <c r="F9349" s="68" t="s">
        <v>77</v>
      </c>
      <c r="G9349" s="68" t="s">
        <v>273</v>
      </c>
      <c r="H9349" s="68" t="s">
        <v>638</v>
      </c>
      <c r="I9349" s="65">
        <v>9</v>
      </c>
      <c r="J9349" s="65">
        <v>423</v>
      </c>
      <c r="K9349" s="65" t="s">
        <v>381</v>
      </c>
    </row>
    <row r="9350" spans="1:11" ht="12.75" customHeight="1">
      <c r="A9350" s="68" t="s">
        <v>486</v>
      </c>
      <c r="B9350" s="68" t="s">
        <v>30</v>
      </c>
      <c r="C9350" s="68" t="s">
        <v>287</v>
      </c>
      <c r="D9350" s="68" t="s">
        <v>359</v>
      </c>
      <c r="E9350" s="68" t="s">
        <v>360</v>
      </c>
      <c r="F9350" s="68" t="s">
        <v>82</v>
      </c>
      <c r="G9350" s="68" t="s">
        <v>403</v>
      </c>
      <c r="H9350" s="68" t="s">
        <v>364</v>
      </c>
      <c r="I9350" s="65">
        <v>12755</v>
      </c>
      <c r="J9350" s="65">
        <v>930</v>
      </c>
      <c r="K9350" s="65" t="s">
        <v>249</v>
      </c>
    </row>
    <row r="9351" spans="1:11" ht="12.75" customHeight="1">
      <c r="A9351" s="68" t="s">
        <v>486</v>
      </c>
      <c r="B9351" s="68" t="s">
        <v>30</v>
      </c>
      <c r="C9351" s="68" t="s">
        <v>287</v>
      </c>
      <c r="D9351" s="68" t="s">
        <v>359</v>
      </c>
      <c r="E9351" s="68" t="s">
        <v>360</v>
      </c>
      <c r="F9351" s="68" t="s">
        <v>82</v>
      </c>
      <c r="G9351" s="68" t="s">
        <v>403</v>
      </c>
      <c r="H9351" s="68" t="s">
        <v>451</v>
      </c>
      <c r="I9351" s="65">
        <v>8542</v>
      </c>
      <c r="J9351" s="65">
        <v>930</v>
      </c>
      <c r="K9351" s="65" t="s">
        <v>249</v>
      </c>
    </row>
    <row r="9352" spans="1:11" ht="12.75" customHeight="1">
      <c r="A9352" s="68" t="s">
        <v>486</v>
      </c>
      <c r="B9352" s="68" t="s">
        <v>30</v>
      </c>
      <c r="C9352" s="68" t="s">
        <v>287</v>
      </c>
      <c r="D9352" s="68" t="s">
        <v>359</v>
      </c>
      <c r="E9352" s="68" t="s">
        <v>360</v>
      </c>
      <c r="F9352" s="68" t="s">
        <v>82</v>
      </c>
      <c r="G9352" s="68" t="s">
        <v>403</v>
      </c>
      <c r="H9352" s="68" t="s">
        <v>365</v>
      </c>
      <c r="I9352" s="65">
        <v>12528</v>
      </c>
      <c r="J9352" s="65">
        <v>930</v>
      </c>
      <c r="K9352" s="65" t="s">
        <v>249</v>
      </c>
    </row>
    <row r="9353" spans="1:11" ht="12.75" customHeight="1">
      <c r="A9353" s="68" t="s">
        <v>486</v>
      </c>
      <c r="B9353" s="68" t="s">
        <v>30</v>
      </c>
      <c r="C9353" s="68" t="s">
        <v>287</v>
      </c>
      <c r="D9353" s="68" t="s">
        <v>359</v>
      </c>
      <c r="E9353" s="68" t="s">
        <v>360</v>
      </c>
      <c r="F9353" s="68" t="s">
        <v>82</v>
      </c>
      <c r="G9353" s="68" t="s">
        <v>403</v>
      </c>
      <c r="H9353" s="68" t="s">
        <v>366</v>
      </c>
      <c r="I9353" s="65">
        <v>16198</v>
      </c>
      <c r="J9353" s="65">
        <v>930</v>
      </c>
      <c r="K9353" s="65" t="s">
        <v>249</v>
      </c>
    </row>
    <row r="9354" spans="1:11" ht="12.75" customHeight="1">
      <c r="A9354" s="68" t="s">
        <v>486</v>
      </c>
      <c r="B9354" s="68" t="s">
        <v>30</v>
      </c>
      <c r="C9354" s="68" t="s">
        <v>287</v>
      </c>
      <c r="D9354" s="68" t="s">
        <v>359</v>
      </c>
      <c r="E9354" s="68" t="s">
        <v>360</v>
      </c>
      <c r="F9354" s="68" t="s">
        <v>82</v>
      </c>
      <c r="G9354" s="68" t="s">
        <v>403</v>
      </c>
      <c r="H9354" s="68" t="s">
        <v>367</v>
      </c>
      <c r="I9354" s="65">
        <v>8254</v>
      </c>
      <c r="J9354" s="65">
        <v>930</v>
      </c>
      <c r="K9354" s="65" t="s">
        <v>249</v>
      </c>
    </row>
    <row r="9355" spans="1:11" ht="12.75" customHeight="1">
      <c r="A9355" s="68" t="s">
        <v>486</v>
      </c>
      <c r="B9355" s="68" t="s">
        <v>30</v>
      </c>
      <c r="C9355" s="68" t="s">
        <v>287</v>
      </c>
      <c r="D9355" s="68" t="s">
        <v>359</v>
      </c>
      <c r="E9355" s="68" t="s">
        <v>360</v>
      </c>
      <c r="F9355" s="68" t="s">
        <v>82</v>
      </c>
      <c r="G9355" s="68" t="s">
        <v>403</v>
      </c>
      <c r="H9355" s="68" t="s">
        <v>247</v>
      </c>
      <c r="I9355" s="65">
        <v>4617</v>
      </c>
      <c r="J9355" s="65">
        <v>930</v>
      </c>
      <c r="K9355" s="65" t="s">
        <v>249</v>
      </c>
    </row>
    <row r="9356" spans="1:11" ht="12.75" customHeight="1">
      <c r="A9356" s="68" t="s">
        <v>486</v>
      </c>
      <c r="B9356" s="68" t="s">
        <v>30</v>
      </c>
      <c r="C9356" s="68" t="s">
        <v>287</v>
      </c>
      <c r="D9356" s="68" t="s">
        <v>359</v>
      </c>
      <c r="E9356" s="68" t="s">
        <v>360</v>
      </c>
      <c r="F9356" s="68" t="s">
        <v>82</v>
      </c>
      <c r="G9356" s="68" t="s">
        <v>403</v>
      </c>
      <c r="H9356" s="68" t="s">
        <v>375</v>
      </c>
      <c r="I9356" s="65">
        <v>1979</v>
      </c>
      <c r="J9356" s="65">
        <v>930</v>
      </c>
      <c r="K9356" s="65" t="s">
        <v>249</v>
      </c>
    </row>
    <row r="9357" spans="1:11" ht="12.75" customHeight="1">
      <c r="A9357" s="68" t="s">
        <v>486</v>
      </c>
      <c r="B9357" s="68" t="s">
        <v>30</v>
      </c>
      <c r="C9357" s="68" t="s">
        <v>287</v>
      </c>
      <c r="D9357" s="68" t="s">
        <v>359</v>
      </c>
      <c r="E9357" s="68" t="s">
        <v>360</v>
      </c>
      <c r="F9357" s="68" t="s">
        <v>82</v>
      </c>
      <c r="G9357" s="68" t="s">
        <v>403</v>
      </c>
      <c r="H9357" s="68" t="s">
        <v>368</v>
      </c>
      <c r="I9357" s="65">
        <v>159</v>
      </c>
      <c r="J9357" s="65">
        <v>930</v>
      </c>
      <c r="K9357" s="65" t="s">
        <v>249</v>
      </c>
    </row>
    <row r="9358" spans="1:11" ht="12.75" customHeight="1">
      <c r="A9358" s="68" t="s">
        <v>486</v>
      </c>
      <c r="B9358" s="68" t="s">
        <v>30</v>
      </c>
      <c r="C9358" s="68" t="s">
        <v>287</v>
      </c>
      <c r="D9358" s="68" t="s">
        <v>359</v>
      </c>
      <c r="E9358" s="68" t="s">
        <v>360</v>
      </c>
      <c r="F9358" s="68" t="s">
        <v>82</v>
      </c>
      <c r="G9358" s="68" t="s">
        <v>403</v>
      </c>
      <c r="H9358" s="68" t="s">
        <v>491</v>
      </c>
      <c r="I9358" s="65">
        <v>2</v>
      </c>
      <c r="J9358" s="65">
        <v>930</v>
      </c>
      <c r="K9358" s="65" t="s">
        <v>249</v>
      </c>
    </row>
    <row r="9359" spans="1:11" ht="12.75" customHeight="1">
      <c r="A9359" s="68" t="s">
        <v>343</v>
      </c>
      <c r="B9359" s="68" t="s">
        <v>443</v>
      </c>
      <c r="C9359" s="68" t="s">
        <v>287</v>
      </c>
      <c r="D9359" s="68" t="s">
        <v>359</v>
      </c>
      <c r="E9359" s="68" t="s">
        <v>360</v>
      </c>
      <c r="F9359" s="68" t="s">
        <v>82</v>
      </c>
      <c r="G9359" s="68" t="s">
        <v>403</v>
      </c>
      <c r="H9359" s="68" t="s">
        <v>365</v>
      </c>
      <c r="I9359" s="65">
        <v>21386</v>
      </c>
      <c r="J9359" s="65">
        <v>930</v>
      </c>
      <c r="K9359" s="65" t="s">
        <v>249</v>
      </c>
    </row>
    <row r="9360" spans="1:11" ht="12.75" customHeight="1">
      <c r="A9360" s="68" t="s">
        <v>343</v>
      </c>
      <c r="B9360" s="68" t="s">
        <v>443</v>
      </c>
      <c r="C9360" s="68" t="s">
        <v>287</v>
      </c>
      <c r="D9360" s="68" t="s">
        <v>359</v>
      </c>
      <c r="E9360" s="68" t="s">
        <v>360</v>
      </c>
      <c r="F9360" s="68" t="s">
        <v>82</v>
      </c>
      <c r="G9360" s="68" t="s">
        <v>403</v>
      </c>
      <c r="H9360" s="68" t="s">
        <v>366</v>
      </c>
      <c r="I9360" s="65">
        <v>44335</v>
      </c>
      <c r="J9360" s="65">
        <v>930</v>
      </c>
      <c r="K9360" s="65" t="s">
        <v>249</v>
      </c>
    </row>
    <row r="9361" spans="1:11" ht="12.75" customHeight="1">
      <c r="A9361" s="68" t="s">
        <v>343</v>
      </c>
      <c r="B9361" s="68" t="s">
        <v>443</v>
      </c>
      <c r="C9361" s="68" t="s">
        <v>287</v>
      </c>
      <c r="D9361" s="68" t="s">
        <v>359</v>
      </c>
      <c r="E9361" s="68" t="s">
        <v>360</v>
      </c>
      <c r="F9361" s="68" t="s">
        <v>82</v>
      </c>
      <c r="G9361" s="68" t="s">
        <v>403</v>
      </c>
      <c r="H9361" s="68" t="s">
        <v>367</v>
      </c>
      <c r="I9361" s="65">
        <v>39766</v>
      </c>
      <c r="J9361" s="65">
        <v>930</v>
      </c>
      <c r="K9361" s="65" t="s">
        <v>249</v>
      </c>
    </row>
    <row r="9362" spans="1:11" ht="12.75" customHeight="1">
      <c r="A9362" s="68" t="s">
        <v>343</v>
      </c>
      <c r="B9362" s="68" t="s">
        <v>443</v>
      </c>
      <c r="C9362" s="68" t="s">
        <v>287</v>
      </c>
      <c r="D9362" s="68" t="s">
        <v>359</v>
      </c>
      <c r="E9362" s="68" t="s">
        <v>360</v>
      </c>
      <c r="F9362" s="68" t="s">
        <v>82</v>
      </c>
      <c r="G9362" s="68" t="s">
        <v>403</v>
      </c>
      <c r="H9362" s="68" t="s">
        <v>247</v>
      </c>
      <c r="I9362" s="65">
        <v>28318</v>
      </c>
      <c r="J9362" s="65">
        <v>930</v>
      </c>
      <c r="K9362" s="65" t="s">
        <v>249</v>
      </c>
    </row>
    <row r="9363" spans="1:11" ht="12.75" customHeight="1">
      <c r="A9363" s="68" t="s">
        <v>343</v>
      </c>
      <c r="B9363" s="68" t="s">
        <v>443</v>
      </c>
      <c r="C9363" s="68" t="s">
        <v>287</v>
      </c>
      <c r="D9363" s="68" t="s">
        <v>359</v>
      </c>
      <c r="E9363" s="68" t="s">
        <v>360</v>
      </c>
      <c r="F9363" s="68" t="s">
        <v>82</v>
      </c>
      <c r="G9363" s="68" t="s">
        <v>403</v>
      </c>
      <c r="H9363" s="68" t="s">
        <v>375</v>
      </c>
      <c r="I9363" s="65">
        <v>23934</v>
      </c>
      <c r="J9363" s="65">
        <v>930</v>
      </c>
      <c r="K9363" s="65" t="s">
        <v>249</v>
      </c>
    </row>
    <row r="9364" spans="1:11" ht="12.75" customHeight="1">
      <c r="A9364" s="68" t="s">
        <v>343</v>
      </c>
      <c r="B9364" s="68" t="s">
        <v>443</v>
      </c>
      <c r="C9364" s="68" t="s">
        <v>287</v>
      </c>
      <c r="D9364" s="68" t="s">
        <v>359</v>
      </c>
      <c r="E9364" s="68" t="s">
        <v>360</v>
      </c>
      <c r="F9364" s="68" t="s">
        <v>82</v>
      </c>
      <c r="G9364" s="68" t="s">
        <v>403</v>
      </c>
      <c r="H9364" s="68" t="s">
        <v>368</v>
      </c>
      <c r="I9364" s="65">
        <v>23614</v>
      </c>
      <c r="J9364" s="65">
        <v>930</v>
      </c>
      <c r="K9364" s="65" t="s">
        <v>249</v>
      </c>
    </row>
    <row r="9365" spans="1:11" ht="12.75" customHeight="1">
      <c r="A9365" s="68" t="s">
        <v>343</v>
      </c>
      <c r="B9365" s="68" t="s">
        <v>443</v>
      </c>
      <c r="C9365" s="68" t="s">
        <v>287</v>
      </c>
      <c r="D9365" s="68" t="s">
        <v>359</v>
      </c>
      <c r="E9365" s="68" t="s">
        <v>360</v>
      </c>
      <c r="F9365" s="68" t="s">
        <v>82</v>
      </c>
      <c r="G9365" s="68" t="s">
        <v>403</v>
      </c>
      <c r="H9365" s="68" t="s">
        <v>491</v>
      </c>
      <c r="I9365" s="65">
        <v>19813</v>
      </c>
      <c r="J9365" s="65">
        <v>930</v>
      </c>
      <c r="K9365" s="65" t="s">
        <v>249</v>
      </c>
    </row>
    <row r="9366" spans="1:11" ht="12.75" customHeight="1">
      <c r="A9366" s="68" t="s">
        <v>343</v>
      </c>
      <c r="B9366" s="68" t="s">
        <v>443</v>
      </c>
      <c r="C9366" s="68" t="s">
        <v>287</v>
      </c>
      <c r="D9366" s="68" t="s">
        <v>359</v>
      </c>
      <c r="E9366" s="68" t="s">
        <v>360</v>
      </c>
      <c r="F9366" s="68" t="s">
        <v>82</v>
      </c>
      <c r="G9366" s="68" t="s">
        <v>403</v>
      </c>
      <c r="H9366" s="68" t="s">
        <v>369</v>
      </c>
      <c r="I9366" s="65">
        <v>8024</v>
      </c>
      <c r="J9366" s="65">
        <v>930</v>
      </c>
      <c r="K9366" s="65" t="s">
        <v>249</v>
      </c>
    </row>
    <row r="9367" spans="1:11" ht="12.75" customHeight="1">
      <c r="A9367" s="68" t="s">
        <v>343</v>
      </c>
      <c r="B9367" s="68" t="s">
        <v>443</v>
      </c>
      <c r="C9367" s="68" t="s">
        <v>287</v>
      </c>
      <c r="D9367" s="68" t="s">
        <v>359</v>
      </c>
      <c r="E9367" s="68" t="s">
        <v>360</v>
      </c>
      <c r="F9367" s="68" t="s">
        <v>82</v>
      </c>
      <c r="G9367" s="68" t="s">
        <v>403</v>
      </c>
      <c r="H9367" s="68" t="s">
        <v>638</v>
      </c>
      <c r="I9367" s="65">
        <v>8037</v>
      </c>
      <c r="J9367" s="65">
        <v>930</v>
      </c>
      <c r="K9367" s="65" t="s">
        <v>249</v>
      </c>
    </row>
    <row r="9368" spans="1:11" ht="12.75" customHeight="1">
      <c r="A9368" s="68" t="s">
        <v>487</v>
      </c>
      <c r="B9368" s="68" t="s">
        <v>444</v>
      </c>
      <c r="C9368" s="68" t="s">
        <v>287</v>
      </c>
      <c r="D9368" s="68" t="s">
        <v>531</v>
      </c>
      <c r="E9368" s="68" t="s">
        <v>360</v>
      </c>
      <c r="F9368" s="68" t="s">
        <v>82</v>
      </c>
      <c r="G9368" s="68" t="s">
        <v>403</v>
      </c>
      <c r="H9368" s="68" t="s">
        <v>368</v>
      </c>
      <c r="I9368" s="65">
        <v>373</v>
      </c>
      <c r="J9368" s="65">
        <v>930</v>
      </c>
      <c r="K9368" s="65" t="s">
        <v>249</v>
      </c>
    </row>
    <row r="9369" spans="1:11" ht="12.75" customHeight="1">
      <c r="A9369" s="68" t="s">
        <v>487</v>
      </c>
      <c r="B9369" s="68" t="s">
        <v>444</v>
      </c>
      <c r="C9369" s="68" t="s">
        <v>287</v>
      </c>
      <c r="D9369" s="68" t="s">
        <v>531</v>
      </c>
      <c r="E9369" s="68" t="s">
        <v>360</v>
      </c>
      <c r="F9369" s="68" t="s">
        <v>82</v>
      </c>
      <c r="G9369" s="68" t="s">
        <v>403</v>
      </c>
      <c r="H9369" s="68" t="s">
        <v>491</v>
      </c>
      <c r="I9369" s="65">
        <v>13449</v>
      </c>
      <c r="J9369" s="65">
        <v>930</v>
      </c>
      <c r="K9369" s="65" t="s">
        <v>249</v>
      </c>
    </row>
    <row r="9370" spans="1:11" ht="12.75" customHeight="1">
      <c r="A9370" s="68" t="s">
        <v>487</v>
      </c>
      <c r="B9370" s="68" t="s">
        <v>444</v>
      </c>
      <c r="C9370" s="68" t="s">
        <v>287</v>
      </c>
      <c r="D9370" s="68" t="s">
        <v>531</v>
      </c>
      <c r="E9370" s="68" t="s">
        <v>360</v>
      </c>
      <c r="F9370" s="68" t="s">
        <v>82</v>
      </c>
      <c r="G9370" s="68" t="s">
        <v>403</v>
      </c>
      <c r="H9370" s="68" t="s">
        <v>369</v>
      </c>
      <c r="I9370" s="65">
        <v>12789</v>
      </c>
      <c r="J9370" s="65">
        <v>930</v>
      </c>
      <c r="K9370" s="65" t="s">
        <v>249</v>
      </c>
    </row>
    <row r="9371" spans="1:11" ht="12.75" customHeight="1">
      <c r="A9371" s="68" t="s">
        <v>487</v>
      </c>
      <c r="B9371" s="68" t="s">
        <v>444</v>
      </c>
      <c r="C9371" s="68" t="s">
        <v>287</v>
      </c>
      <c r="D9371" s="68" t="s">
        <v>531</v>
      </c>
      <c r="E9371" s="68" t="s">
        <v>360</v>
      </c>
      <c r="F9371" s="68" t="s">
        <v>82</v>
      </c>
      <c r="G9371" s="68" t="s">
        <v>403</v>
      </c>
      <c r="H9371" s="68" t="s">
        <v>638</v>
      </c>
      <c r="I9371" s="65">
        <v>13304</v>
      </c>
      <c r="J9371" s="65">
        <v>930</v>
      </c>
      <c r="K9371" s="65" t="s">
        <v>249</v>
      </c>
    </row>
    <row r="9372" spans="1:11" ht="12.75" customHeight="1">
      <c r="A9372" s="68" t="s">
        <v>344</v>
      </c>
      <c r="B9372" s="68" t="s">
        <v>130</v>
      </c>
      <c r="C9372" s="68" t="s">
        <v>287</v>
      </c>
      <c r="D9372" s="68" t="s">
        <v>531</v>
      </c>
      <c r="E9372" s="68" t="s">
        <v>360</v>
      </c>
      <c r="F9372" s="68" t="s">
        <v>82</v>
      </c>
      <c r="G9372" s="68" t="s">
        <v>403</v>
      </c>
      <c r="H9372" s="68" t="s">
        <v>364</v>
      </c>
      <c r="I9372" s="65">
        <v>72</v>
      </c>
      <c r="J9372" s="65">
        <v>930</v>
      </c>
      <c r="K9372" s="65" t="s">
        <v>249</v>
      </c>
    </row>
    <row r="9373" spans="1:11" ht="12.75" customHeight="1">
      <c r="A9373" s="68" t="s">
        <v>344</v>
      </c>
      <c r="B9373" s="68" t="s">
        <v>130</v>
      </c>
      <c r="C9373" s="68" t="s">
        <v>287</v>
      </c>
      <c r="D9373" s="68" t="s">
        <v>531</v>
      </c>
      <c r="E9373" s="68" t="s">
        <v>360</v>
      </c>
      <c r="F9373" s="68" t="s">
        <v>82</v>
      </c>
      <c r="G9373" s="68" t="s">
        <v>403</v>
      </c>
      <c r="H9373" s="68" t="s">
        <v>451</v>
      </c>
      <c r="I9373" s="65">
        <v>133</v>
      </c>
      <c r="J9373" s="65">
        <v>930</v>
      </c>
      <c r="K9373" s="65" t="s">
        <v>249</v>
      </c>
    </row>
    <row r="9374" spans="1:11" ht="12.75" customHeight="1">
      <c r="A9374" s="68" t="s">
        <v>344</v>
      </c>
      <c r="B9374" s="68" t="s">
        <v>130</v>
      </c>
      <c r="C9374" s="68" t="s">
        <v>287</v>
      </c>
      <c r="D9374" s="68" t="s">
        <v>531</v>
      </c>
      <c r="E9374" s="68" t="s">
        <v>360</v>
      </c>
      <c r="F9374" s="68" t="s">
        <v>82</v>
      </c>
      <c r="G9374" s="68" t="s">
        <v>403</v>
      </c>
      <c r="H9374" s="68" t="s">
        <v>365</v>
      </c>
      <c r="I9374" s="65">
        <v>166</v>
      </c>
      <c r="J9374" s="65">
        <v>930</v>
      </c>
      <c r="K9374" s="65" t="s">
        <v>249</v>
      </c>
    </row>
    <row r="9375" spans="1:11" ht="12.75" customHeight="1">
      <c r="A9375" s="68" t="s">
        <v>344</v>
      </c>
      <c r="B9375" s="68" t="s">
        <v>130</v>
      </c>
      <c r="C9375" s="68" t="s">
        <v>287</v>
      </c>
      <c r="D9375" s="68" t="s">
        <v>531</v>
      </c>
      <c r="E9375" s="68" t="s">
        <v>360</v>
      </c>
      <c r="F9375" s="68" t="s">
        <v>82</v>
      </c>
      <c r="G9375" s="68" t="s">
        <v>403</v>
      </c>
      <c r="H9375" s="68" t="s">
        <v>366</v>
      </c>
      <c r="I9375" s="65">
        <v>81</v>
      </c>
      <c r="J9375" s="65">
        <v>930</v>
      </c>
      <c r="K9375" s="65" t="s">
        <v>249</v>
      </c>
    </row>
    <row r="9376" spans="1:11" ht="12.75" customHeight="1">
      <c r="A9376" s="68" t="s">
        <v>344</v>
      </c>
      <c r="B9376" s="68" t="s">
        <v>130</v>
      </c>
      <c r="C9376" s="68" t="s">
        <v>287</v>
      </c>
      <c r="D9376" s="68" t="s">
        <v>531</v>
      </c>
      <c r="E9376" s="68" t="s">
        <v>360</v>
      </c>
      <c r="F9376" s="68" t="s">
        <v>82</v>
      </c>
      <c r="G9376" s="68" t="s">
        <v>403</v>
      </c>
      <c r="H9376" s="68" t="s">
        <v>367</v>
      </c>
      <c r="I9376" s="65">
        <v>88</v>
      </c>
      <c r="J9376" s="65">
        <v>930</v>
      </c>
      <c r="K9376" s="65" t="s">
        <v>249</v>
      </c>
    </row>
    <row r="9377" spans="1:11" ht="12.75" customHeight="1">
      <c r="A9377" s="68" t="s">
        <v>344</v>
      </c>
      <c r="B9377" s="68" t="s">
        <v>130</v>
      </c>
      <c r="C9377" s="68" t="s">
        <v>287</v>
      </c>
      <c r="D9377" s="68" t="s">
        <v>531</v>
      </c>
      <c r="E9377" s="68" t="s">
        <v>360</v>
      </c>
      <c r="F9377" s="68" t="s">
        <v>82</v>
      </c>
      <c r="G9377" s="68" t="s">
        <v>403</v>
      </c>
      <c r="H9377" s="68" t="s">
        <v>247</v>
      </c>
      <c r="I9377" s="65">
        <v>217</v>
      </c>
      <c r="J9377" s="65">
        <v>930</v>
      </c>
      <c r="K9377" s="65" t="s">
        <v>249</v>
      </c>
    </row>
    <row r="9378" spans="1:11" ht="12.75" customHeight="1">
      <c r="A9378" s="68" t="s">
        <v>344</v>
      </c>
      <c r="B9378" s="68" t="s">
        <v>130</v>
      </c>
      <c r="C9378" s="68" t="s">
        <v>287</v>
      </c>
      <c r="D9378" s="68" t="s">
        <v>531</v>
      </c>
      <c r="E9378" s="68" t="s">
        <v>360</v>
      </c>
      <c r="F9378" s="68" t="s">
        <v>82</v>
      </c>
      <c r="G9378" s="68" t="s">
        <v>403</v>
      </c>
      <c r="H9378" s="68" t="s">
        <v>375</v>
      </c>
      <c r="I9378" s="65">
        <v>218</v>
      </c>
      <c r="J9378" s="65">
        <v>930</v>
      </c>
      <c r="K9378" s="65" t="s">
        <v>249</v>
      </c>
    </row>
    <row r="9379" spans="1:11" ht="12.75" customHeight="1">
      <c r="A9379" s="68" t="s">
        <v>344</v>
      </c>
      <c r="B9379" s="68" t="s">
        <v>130</v>
      </c>
      <c r="C9379" s="68" t="s">
        <v>287</v>
      </c>
      <c r="D9379" s="68" t="s">
        <v>531</v>
      </c>
      <c r="E9379" s="68" t="s">
        <v>360</v>
      </c>
      <c r="F9379" s="68" t="s">
        <v>82</v>
      </c>
      <c r="G9379" s="68" t="s">
        <v>403</v>
      </c>
      <c r="H9379" s="68" t="s">
        <v>368</v>
      </c>
      <c r="I9379" s="65">
        <v>65</v>
      </c>
      <c r="J9379" s="65">
        <v>930</v>
      </c>
      <c r="K9379" s="65" t="s">
        <v>249</v>
      </c>
    </row>
    <row r="9380" spans="1:11" ht="12.75" customHeight="1">
      <c r="A9380" s="68" t="s">
        <v>344</v>
      </c>
      <c r="B9380" s="68" t="s">
        <v>130</v>
      </c>
      <c r="C9380" s="68" t="s">
        <v>287</v>
      </c>
      <c r="D9380" s="68" t="s">
        <v>531</v>
      </c>
      <c r="E9380" s="68" t="s">
        <v>360</v>
      </c>
      <c r="F9380" s="68" t="s">
        <v>82</v>
      </c>
      <c r="G9380" s="68" t="s">
        <v>403</v>
      </c>
      <c r="H9380" s="68" t="s">
        <v>491</v>
      </c>
      <c r="I9380" s="65">
        <v>33</v>
      </c>
      <c r="J9380" s="65">
        <v>930</v>
      </c>
      <c r="K9380" s="65" t="s">
        <v>249</v>
      </c>
    </row>
    <row r="9381" spans="1:11" ht="12.75" customHeight="1">
      <c r="A9381" s="68" t="s">
        <v>344</v>
      </c>
      <c r="B9381" s="68" t="s">
        <v>130</v>
      </c>
      <c r="C9381" s="68" t="s">
        <v>287</v>
      </c>
      <c r="D9381" s="68" t="s">
        <v>531</v>
      </c>
      <c r="E9381" s="68" t="s">
        <v>360</v>
      </c>
      <c r="F9381" s="68" t="s">
        <v>82</v>
      </c>
      <c r="G9381" s="68" t="s">
        <v>403</v>
      </c>
      <c r="H9381" s="68" t="s">
        <v>369</v>
      </c>
      <c r="I9381" s="65">
        <v>39</v>
      </c>
      <c r="J9381" s="65">
        <v>930</v>
      </c>
      <c r="K9381" s="65" t="s">
        <v>249</v>
      </c>
    </row>
    <row r="9382" spans="1:11" ht="12.75" customHeight="1">
      <c r="A9382" s="68" t="s">
        <v>344</v>
      </c>
      <c r="B9382" s="68" t="s">
        <v>130</v>
      </c>
      <c r="C9382" s="68" t="s">
        <v>287</v>
      </c>
      <c r="D9382" s="68" t="s">
        <v>531</v>
      </c>
      <c r="E9382" s="68" t="s">
        <v>360</v>
      </c>
      <c r="F9382" s="68" t="s">
        <v>82</v>
      </c>
      <c r="G9382" s="68" t="s">
        <v>403</v>
      </c>
      <c r="H9382" s="68" t="s">
        <v>638</v>
      </c>
      <c r="I9382" s="65">
        <v>22</v>
      </c>
      <c r="J9382" s="65">
        <v>930</v>
      </c>
      <c r="K9382" s="65" t="s">
        <v>249</v>
      </c>
    </row>
    <row r="9383" spans="1:11" ht="12.75" customHeight="1">
      <c r="A9383" s="68" t="s">
        <v>483</v>
      </c>
      <c r="B9383" s="68" t="s">
        <v>58</v>
      </c>
      <c r="C9383" s="68" t="s">
        <v>287</v>
      </c>
      <c r="D9383" s="68" t="s">
        <v>531</v>
      </c>
      <c r="E9383" s="68" t="s">
        <v>360</v>
      </c>
      <c r="F9383" s="68" t="s">
        <v>82</v>
      </c>
      <c r="G9383" s="68" t="s">
        <v>403</v>
      </c>
      <c r="H9383" s="68" t="s">
        <v>364</v>
      </c>
      <c r="I9383" s="65">
        <v>59</v>
      </c>
      <c r="J9383" s="65">
        <v>930</v>
      </c>
      <c r="K9383" s="65" t="s">
        <v>249</v>
      </c>
    </row>
    <row r="9384" spans="1:11" ht="12.75" customHeight="1">
      <c r="A9384" s="68" t="s">
        <v>483</v>
      </c>
      <c r="B9384" s="68" t="s">
        <v>58</v>
      </c>
      <c r="C9384" s="68" t="s">
        <v>287</v>
      </c>
      <c r="D9384" s="68" t="s">
        <v>531</v>
      </c>
      <c r="E9384" s="68" t="s">
        <v>360</v>
      </c>
      <c r="F9384" s="68" t="s">
        <v>82</v>
      </c>
      <c r="G9384" s="68" t="s">
        <v>403</v>
      </c>
      <c r="H9384" s="68" t="s">
        <v>451</v>
      </c>
      <c r="I9384" s="65">
        <v>69</v>
      </c>
      <c r="J9384" s="65">
        <v>930</v>
      </c>
      <c r="K9384" s="65" t="s">
        <v>249</v>
      </c>
    </row>
    <row r="9385" spans="1:11" ht="12.75" customHeight="1">
      <c r="A9385" s="68" t="s">
        <v>483</v>
      </c>
      <c r="B9385" s="68" t="s">
        <v>58</v>
      </c>
      <c r="C9385" s="68" t="s">
        <v>287</v>
      </c>
      <c r="D9385" s="68" t="s">
        <v>531</v>
      </c>
      <c r="E9385" s="68" t="s">
        <v>360</v>
      </c>
      <c r="F9385" s="68" t="s">
        <v>82</v>
      </c>
      <c r="G9385" s="68" t="s">
        <v>403</v>
      </c>
      <c r="H9385" s="68" t="s">
        <v>365</v>
      </c>
      <c r="I9385" s="65">
        <v>62</v>
      </c>
      <c r="J9385" s="65">
        <v>930</v>
      </c>
      <c r="K9385" s="65" t="s">
        <v>249</v>
      </c>
    </row>
    <row r="9386" spans="1:11" ht="12.75" customHeight="1">
      <c r="A9386" s="68" t="s">
        <v>483</v>
      </c>
      <c r="B9386" s="68" t="s">
        <v>58</v>
      </c>
      <c r="C9386" s="68" t="s">
        <v>287</v>
      </c>
      <c r="D9386" s="68" t="s">
        <v>531</v>
      </c>
      <c r="E9386" s="68" t="s">
        <v>360</v>
      </c>
      <c r="F9386" s="68" t="s">
        <v>82</v>
      </c>
      <c r="G9386" s="68" t="s">
        <v>403</v>
      </c>
      <c r="H9386" s="68" t="s">
        <v>366</v>
      </c>
      <c r="I9386" s="65">
        <v>44</v>
      </c>
      <c r="J9386" s="65">
        <v>930</v>
      </c>
      <c r="K9386" s="65" t="s">
        <v>249</v>
      </c>
    </row>
    <row r="9387" spans="1:11" ht="12.75" customHeight="1">
      <c r="A9387" s="68" t="s">
        <v>483</v>
      </c>
      <c r="B9387" s="68" t="s">
        <v>58</v>
      </c>
      <c r="C9387" s="68" t="s">
        <v>287</v>
      </c>
      <c r="D9387" s="68" t="s">
        <v>531</v>
      </c>
      <c r="E9387" s="68" t="s">
        <v>360</v>
      </c>
      <c r="F9387" s="68" t="s">
        <v>82</v>
      </c>
      <c r="G9387" s="68" t="s">
        <v>403</v>
      </c>
      <c r="H9387" s="68" t="s">
        <v>367</v>
      </c>
      <c r="I9387" s="65">
        <v>32</v>
      </c>
      <c r="J9387" s="65">
        <v>930</v>
      </c>
      <c r="K9387" s="65" t="s">
        <v>249</v>
      </c>
    </row>
    <row r="9388" spans="1:11" ht="12.75" customHeight="1">
      <c r="A9388" s="68" t="s">
        <v>483</v>
      </c>
      <c r="B9388" s="68" t="s">
        <v>58</v>
      </c>
      <c r="C9388" s="68" t="s">
        <v>287</v>
      </c>
      <c r="D9388" s="68" t="s">
        <v>531</v>
      </c>
      <c r="E9388" s="68" t="s">
        <v>360</v>
      </c>
      <c r="F9388" s="68" t="s">
        <v>82</v>
      </c>
      <c r="G9388" s="68" t="s">
        <v>403</v>
      </c>
      <c r="H9388" s="68" t="s">
        <v>247</v>
      </c>
      <c r="I9388" s="65">
        <v>62</v>
      </c>
      <c r="J9388" s="65">
        <v>930</v>
      </c>
      <c r="K9388" s="65" t="s">
        <v>249</v>
      </c>
    </row>
    <row r="9389" spans="1:11" ht="12.75" customHeight="1">
      <c r="A9389" s="68" t="s">
        <v>483</v>
      </c>
      <c r="B9389" s="68" t="s">
        <v>58</v>
      </c>
      <c r="C9389" s="68" t="s">
        <v>287</v>
      </c>
      <c r="D9389" s="68" t="s">
        <v>531</v>
      </c>
      <c r="E9389" s="68" t="s">
        <v>360</v>
      </c>
      <c r="F9389" s="68" t="s">
        <v>82</v>
      </c>
      <c r="G9389" s="68" t="s">
        <v>403</v>
      </c>
      <c r="H9389" s="68" t="s">
        <v>375</v>
      </c>
      <c r="I9389" s="65">
        <v>69</v>
      </c>
      <c r="J9389" s="65">
        <v>930</v>
      </c>
      <c r="K9389" s="65" t="s">
        <v>249</v>
      </c>
    </row>
    <row r="9390" spans="1:11" ht="12.75" customHeight="1">
      <c r="A9390" s="68" t="s">
        <v>483</v>
      </c>
      <c r="B9390" s="68" t="s">
        <v>58</v>
      </c>
      <c r="C9390" s="68" t="s">
        <v>287</v>
      </c>
      <c r="D9390" s="68" t="s">
        <v>531</v>
      </c>
      <c r="E9390" s="68" t="s">
        <v>360</v>
      </c>
      <c r="F9390" s="68" t="s">
        <v>82</v>
      </c>
      <c r="G9390" s="68" t="s">
        <v>403</v>
      </c>
      <c r="H9390" s="68" t="s">
        <v>368</v>
      </c>
      <c r="I9390" s="65">
        <v>17</v>
      </c>
      <c r="J9390" s="65">
        <v>930</v>
      </c>
      <c r="K9390" s="65" t="s">
        <v>249</v>
      </c>
    </row>
    <row r="9391" spans="1:11" ht="12.75" customHeight="1">
      <c r="A9391" s="68" t="s">
        <v>483</v>
      </c>
      <c r="B9391" s="68" t="s">
        <v>58</v>
      </c>
      <c r="C9391" s="68" t="s">
        <v>287</v>
      </c>
      <c r="D9391" s="68" t="s">
        <v>531</v>
      </c>
      <c r="E9391" s="68" t="s">
        <v>360</v>
      </c>
      <c r="F9391" s="68" t="s">
        <v>82</v>
      </c>
      <c r="G9391" s="68" t="s">
        <v>403</v>
      </c>
      <c r="H9391" s="68" t="s">
        <v>491</v>
      </c>
      <c r="I9391" s="65">
        <v>14</v>
      </c>
      <c r="J9391" s="65">
        <v>930</v>
      </c>
      <c r="K9391" s="65" t="s">
        <v>249</v>
      </c>
    </row>
    <row r="9392" spans="1:11" ht="12.75" customHeight="1">
      <c r="A9392" s="68" t="s">
        <v>483</v>
      </c>
      <c r="B9392" s="68" t="s">
        <v>58</v>
      </c>
      <c r="C9392" s="68" t="s">
        <v>287</v>
      </c>
      <c r="D9392" s="68" t="s">
        <v>531</v>
      </c>
      <c r="E9392" s="68" t="s">
        <v>360</v>
      </c>
      <c r="F9392" s="68" t="s">
        <v>82</v>
      </c>
      <c r="G9392" s="68" t="s">
        <v>403</v>
      </c>
      <c r="H9392" s="68" t="s">
        <v>369</v>
      </c>
      <c r="I9392" s="65">
        <v>7</v>
      </c>
      <c r="J9392" s="65">
        <v>930</v>
      </c>
      <c r="K9392" s="65" t="s">
        <v>249</v>
      </c>
    </row>
    <row r="9393" spans="1:11" ht="12.75" customHeight="1">
      <c r="A9393" s="68" t="s">
        <v>345</v>
      </c>
      <c r="B9393" s="68" t="s">
        <v>127</v>
      </c>
      <c r="C9393" s="68" t="s">
        <v>287</v>
      </c>
      <c r="D9393" s="68" t="s">
        <v>531</v>
      </c>
      <c r="E9393" s="68" t="s">
        <v>360</v>
      </c>
      <c r="F9393" s="68" t="s">
        <v>82</v>
      </c>
      <c r="G9393" s="68" t="s">
        <v>403</v>
      </c>
      <c r="H9393" s="68" t="s">
        <v>366</v>
      </c>
      <c r="I9393" s="65">
        <v>39204</v>
      </c>
      <c r="J9393" s="65">
        <v>930</v>
      </c>
      <c r="K9393" s="65" t="s">
        <v>249</v>
      </c>
    </row>
    <row r="9394" spans="1:11" ht="12.75" customHeight="1">
      <c r="A9394" s="68" t="s">
        <v>345</v>
      </c>
      <c r="B9394" s="68" t="s">
        <v>127</v>
      </c>
      <c r="C9394" s="68" t="s">
        <v>287</v>
      </c>
      <c r="D9394" s="68" t="s">
        <v>531</v>
      </c>
      <c r="E9394" s="68" t="s">
        <v>360</v>
      </c>
      <c r="F9394" s="68" t="s">
        <v>82</v>
      </c>
      <c r="G9394" s="68" t="s">
        <v>403</v>
      </c>
      <c r="H9394" s="68" t="s">
        <v>367</v>
      </c>
      <c r="I9394" s="65">
        <v>26709</v>
      </c>
      <c r="J9394" s="65">
        <v>930</v>
      </c>
      <c r="K9394" s="65" t="s">
        <v>249</v>
      </c>
    </row>
    <row r="9395" spans="1:11" ht="12.75" customHeight="1">
      <c r="A9395" s="68" t="s">
        <v>345</v>
      </c>
      <c r="B9395" s="68" t="s">
        <v>127</v>
      </c>
      <c r="C9395" s="68" t="s">
        <v>287</v>
      </c>
      <c r="D9395" s="68" t="s">
        <v>531</v>
      </c>
      <c r="E9395" s="68" t="s">
        <v>360</v>
      </c>
      <c r="F9395" s="68" t="s">
        <v>82</v>
      </c>
      <c r="G9395" s="68" t="s">
        <v>403</v>
      </c>
      <c r="H9395" s="68" t="s">
        <v>247</v>
      </c>
      <c r="I9395" s="65">
        <v>26838</v>
      </c>
      <c r="J9395" s="65">
        <v>930</v>
      </c>
      <c r="K9395" s="65" t="s">
        <v>249</v>
      </c>
    </row>
    <row r="9396" spans="1:11" ht="12.75" customHeight="1">
      <c r="A9396" s="68" t="s">
        <v>345</v>
      </c>
      <c r="B9396" s="68" t="s">
        <v>127</v>
      </c>
      <c r="C9396" s="68" t="s">
        <v>287</v>
      </c>
      <c r="D9396" s="68" t="s">
        <v>531</v>
      </c>
      <c r="E9396" s="68" t="s">
        <v>360</v>
      </c>
      <c r="F9396" s="68" t="s">
        <v>82</v>
      </c>
      <c r="G9396" s="68" t="s">
        <v>403</v>
      </c>
      <c r="H9396" s="68" t="s">
        <v>375</v>
      </c>
      <c r="I9396" s="65">
        <v>25200</v>
      </c>
      <c r="J9396" s="65">
        <v>930</v>
      </c>
      <c r="K9396" s="65" t="s">
        <v>249</v>
      </c>
    </row>
    <row r="9397" spans="1:11" ht="12.75" customHeight="1">
      <c r="A9397" s="68" t="s">
        <v>345</v>
      </c>
      <c r="B9397" s="68" t="s">
        <v>127</v>
      </c>
      <c r="C9397" s="68" t="s">
        <v>287</v>
      </c>
      <c r="D9397" s="68" t="s">
        <v>531</v>
      </c>
      <c r="E9397" s="68" t="s">
        <v>360</v>
      </c>
      <c r="F9397" s="68" t="s">
        <v>82</v>
      </c>
      <c r="G9397" s="68" t="s">
        <v>403</v>
      </c>
      <c r="H9397" s="68" t="s">
        <v>368</v>
      </c>
      <c r="I9397" s="65">
        <v>25618</v>
      </c>
      <c r="J9397" s="65">
        <v>930</v>
      </c>
      <c r="K9397" s="65" t="s">
        <v>249</v>
      </c>
    </row>
    <row r="9398" spans="1:11" ht="12.75" customHeight="1">
      <c r="A9398" s="68" t="s">
        <v>345</v>
      </c>
      <c r="B9398" s="68" t="s">
        <v>127</v>
      </c>
      <c r="C9398" s="68" t="s">
        <v>287</v>
      </c>
      <c r="D9398" s="68" t="s">
        <v>531</v>
      </c>
      <c r="E9398" s="68" t="s">
        <v>360</v>
      </c>
      <c r="F9398" s="68" t="s">
        <v>82</v>
      </c>
      <c r="G9398" s="68" t="s">
        <v>403</v>
      </c>
      <c r="H9398" s="68" t="s">
        <v>491</v>
      </c>
      <c r="I9398" s="65">
        <v>23059</v>
      </c>
      <c r="J9398" s="65">
        <v>930</v>
      </c>
      <c r="K9398" s="65" t="s">
        <v>249</v>
      </c>
    </row>
    <row r="9399" spans="1:11" ht="12.75" customHeight="1">
      <c r="A9399" s="68" t="s">
        <v>345</v>
      </c>
      <c r="B9399" s="68" t="s">
        <v>127</v>
      </c>
      <c r="C9399" s="68" t="s">
        <v>287</v>
      </c>
      <c r="D9399" s="68" t="s">
        <v>531</v>
      </c>
      <c r="E9399" s="68" t="s">
        <v>360</v>
      </c>
      <c r="F9399" s="68" t="s">
        <v>82</v>
      </c>
      <c r="G9399" s="68" t="s">
        <v>403</v>
      </c>
      <c r="H9399" s="68" t="s">
        <v>369</v>
      </c>
      <c r="I9399" s="65">
        <v>19822</v>
      </c>
      <c r="J9399" s="65">
        <v>930</v>
      </c>
      <c r="K9399" s="65" t="s">
        <v>249</v>
      </c>
    </row>
    <row r="9400" spans="1:11" ht="12.75" customHeight="1">
      <c r="A9400" s="68" t="s">
        <v>345</v>
      </c>
      <c r="B9400" s="68" t="s">
        <v>127</v>
      </c>
      <c r="C9400" s="68" t="s">
        <v>287</v>
      </c>
      <c r="D9400" s="68" t="s">
        <v>531</v>
      </c>
      <c r="E9400" s="68" t="s">
        <v>360</v>
      </c>
      <c r="F9400" s="68" t="s">
        <v>82</v>
      </c>
      <c r="G9400" s="68" t="s">
        <v>403</v>
      </c>
      <c r="H9400" s="68" t="s">
        <v>638</v>
      </c>
      <c r="I9400" s="65">
        <v>22997</v>
      </c>
      <c r="J9400" s="65">
        <v>930</v>
      </c>
      <c r="K9400" s="65" t="s">
        <v>249</v>
      </c>
    </row>
    <row r="9401" spans="1:11" ht="12.75" customHeight="1">
      <c r="A9401" s="68" t="s">
        <v>482</v>
      </c>
      <c r="B9401" s="68" t="s">
        <v>126</v>
      </c>
      <c r="C9401" s="68" t="s">
        <v>287</v>
      </c>
      <c r="D9401" s="68" t="s">
        <v>531</v>
      </c>
      <c r="E9401" s="68" t="s">
        <v>360</v>
      </c>
      <c r="F9401" s="68" t="s">
        <v>82</v>
      </c>
      <c r="G9401" s="68" t="s">
        <v>403</v>
      </c>
      <c r="H9401" s="68" t="s">
        <v>366</v>
      </c>
      <c r="I9401" s="65">
        <v>6834</v>
      </c>
      <c r="J9401" s="65">
        <v>930</v>
      </c>
      <c r="K9401" s="65" t="s">
        <v>249</v>
      </c>
    </row>
    <row r="9402" spans="1:11" ht="12.75" customHeight="1">
      <c r="A9402" s="68" t="s">
        <v>482</v>
      </c>
      <c r="B9402" s="68" t="s">
        <v>126</v>
      </c>
      <c r="C9402" s="68" t="s">
        <v>287</v>
      </c>
      <c r="D9402" s="68" t="s">
        <v>531</v>
      </c>
      <c r="E9402" s="68" t="s">
        <v>360</v>
      </c>
      <c r="F9402" s="68" t="s">
        <v>82</v>
      </c>
      <c r="G9402" s="68" t="s">
        <v>403</v>
      </c>
      <c r="H9402" s="68" t="s">
        <v>367</v>
      </c>
      <c r="I9402" s="65">
        <v>35086</v>
      </c>
      <c r="J9402" s="65">
        <v>930</v>
      </c>
      <c r="K9402" s="65" t="s">
        <v>249</v>
      </c>
    </row>
    <row r="9403" spans="1:11" ht="12.75" customHeight="1">
      <c r="A9403" s="68" t="s">
        <v>482</v>
      </c>
      <c r="B9403" s="68" t="s">
        <v>126</v>
      </c>
      <c r="C9403" s="68" t="s">
        <v>287</v>
      </c>
      <c r="D9403" s="68" t="s">
        <v>531</v>
      </c>
      <c r="E9403" s="68" t="s">
        <v>360</v>
      </c>
      <c r="F9403" s="68" t="s">
        <v>82</v>
      </c>
      <c r="G9403" s="68" t="s">
        <v>403</v>
      </c>
      <c r="H9403" s="68" t="s">
        <v>247</v>
      </c>
      <c r="I9403" s="65">
        <v>24233</v>
      </c>
      <c r="J9403" s="65">
        <v>930</v>
      </c>
      <c r="K9403" s="65" t="s">
        <v>249</v>
      </c>
    </row>
    <row r="9404" spans="1:11" ht="12.75" customHeight="1">
      <c r="A9404" s="68" t="s">
        <v>482</v>
      </c>
      <c r="B9404" s="68" t="s">
        <v>126</v>
      </c>
      <c r="C9404" s="68" t="s">
        <v>287</v>
      </c>
      <c r="D9404" s="68" t="s">
        <v>531</v>
      </c>
      <c r="E9404" s="68" t="s">
        <v>360</v>
      </c>
      <c r="F9404" s="68" t="s">
        <v>82</v>
      </c>
      <c r="G9404" s="68" t="s">
        <v>403</v>
      </c>
      <c r="H9404" s="68" t="s">
        <v>375</v>
      </c>
      <c r="I9404" s="65">
        <v>24273</v>
      </c>
      <c r="J9404" s="65">
        <v>930</v>
      </c>
      <c r="K9404" s="65" t="s">
        <v>249</v>
      </c>
    </row>
    <row r="9405" spans="1:11" ht="12.75" customHeight="1">
      <c r="A9405" s="68" t="s">
        <v>482</v>
      </c>
      <c r="B9405" s="68" t="s">
        <v>126</v>
      </c>
      <c r="C9405" s="68" t="s">
        <v>287</v>
      </c>
      <c r="D9405" s="68" t="s">
        <v>531</v>
      </c>
      <c r="E9405" s="68" t="s">
        <v>360</v>
      </c>
      <c r="F9405" s="68" t="s">
        <v>82</v>
      </c>
      <c r="G9405" s="68" t="s">
        <v>403</v>
      </c>
      <c r="H9405" s="68" t="s">
        <v>368</v>
      </c>
      <c r="I9405" s="65">
        <v>22363</v>
      </c>
      <c r="J9405" s="65">
        <v>930</v>
      </c>
      <c r="K9405" s="65" t="s">
        <v>249</v>
      </c>
    </row>
    <row r="9406" spans="1:11" ht="12.75" customHeight="1">
      <c r="A9406" s="68" t="s">
        <v>482</v>
      </c>
      <c r="B9406" s="68" t="s">
        <v>126</v>
      </c>
      <c r="C9406" s="68" t="s">
        <v>287</v>
      </c>
      <c r="D9406" s="68" t="s">
        <v>531</v>
      </c>
      <c r="E9406" s="68" t="s">
        <v>360</v>
      </c>
      <c r="F9406" s="68" t="s">
        <v>82</v>
      </c>
      <c r="G9406" s="68" t="s">
        <v>403</v>
      </c>
      <c r="H9406" s="68" t="s">
        <v>491</v>
      </c>
      <c r="I9406" s="65">
        <v>21668</v>
      </c>
      <c r="J9406" s="65">
        <v>930</v>
      </c>
      <c r="K9406" s="65" t="s">
        <v>249</v>
      </c>
    </row>
    <row r="9407" spans="1:11" ht="12.75" customHeight="1">
      <c r="A9407" s="68" t="s">
        <v>482</v>
      </c>
      <c r="B9407" s="68" t="s">
        <v>126</v>
      </c>
      <c r="C9407" s="68" t="s">
        <v>287</v>
      </c>
      <c r="D9407" s="68" t="s">
        <v>531</v>
      </c>
      <c r="E9407" s="68" t="s">
        <v>360</v>
      </c>
      <c r="F9407" s="68" t="s">
        <v>82</v>
      </c>
      <c r="G9407" s="68" t="s">
        <v>403</v>
      </c>
      <c r="H9407" s="68" t="s">
        <v>369</v>
      </c>
      <c r="I9407" s="65">
        <v>14755</v>
      </c>
      <c r="J9407" s="65">
        <v>930</v>
      </c>
      <c r="K9407" s="65" t="s">
        <v>249</v>
      </c>
    </row>
    <row r="9408" spans="1:11" ht="12.75" customHeight="1">
      <c r="A9408" s="68" t="s">
        <v>482</v>
      </c>
      <c r="B9408" s="68" t="s">
        <v>126</v>
      </c>
      <c r="C9408" s="68" t="s">
        <v>287</v>
      </c>
      <c r="D9408" s="68" t="s">
        <v>531</v>
      </c>
      <c r="E9408" s="68" t="s">
        <v>360</v>
      </c>
      <c r="F9408" s="68" t="s">
        <v>82</v>
      </c>
      <c r="G9408" s="68" t="s">
        <v>403</v>
      </c>
      <c r="H9408" s="68" t="s">
        <v>638</v>
      </c>
      <c r="I9408" s="65">
        <v>7739</v>
      </c>
      <c r="J9408" s="65">
        <v>930</v>
      </c>
      <c r="K9408" s="65" t="s">
        <v>249</v>
      </c>
    </row>
    <row r="9409" spans="1:11" ht="12.75" customHeight="1">
      <c r="A9409" s="68" t="s">
        <v>346</v>
      </c>
      <c r="B9409" s="68" t="s">
        <v>538</v>
      </c>
      <c r="C9409" s="68" t="s">
        <v>287</v>
      </c>
      <c r="D9409" s="68" t="s">
        <v>359</v>
      </c>
      <c r="E9409" s="68" t="s">
        <v>464</v>
      </c>
      <c r="F9409" s="68" t="s">
        <v>82</v>
      </c>
      <c r="G9409" s="68" t="s">
        <v>403</v>
      </c>
      <c r="H9409" s="68" t="s">
        <v>368</v>
      </c>
      <c r="I9409" s="65">
        <v>8</v>
      </c>
      <c r="J9409" s="65">
        <v>930</v>
      </c>
      <c r="K9409" s="65" t="s">
        <v>249</v>
      </c>
    </row>
    <row r="9410" spans="1:11" ht="12.75" customHeight="1">
      <c r="A9410" s="68" t="s">
        <v>346</v>
      </c>
      <c r="B9410" s="68" t="s">
        <v>538</v>
      </c>
      <c r="C9410" s="68" t="s">
        <v>287</v>
      </c>
      <c r="D9410" s="68" t="s">
        <v>359</v>
      </c>
      <c r="E9410" s="68" t="s">
        <v>464</v>
      </c>
      <c r="F9410" s="68" t="s">
        <v>82</v>
      </c>
      <c r="G9410" s="68" t="s">
        <v>403</v>
      </c>
      <c r="H9410" s="68" t="s">
        <v>491</v>
      </c>
      <c r="I9410" s="65">
        <v>18</v>
      </c>
      <c r="J9410" s="65">
        <v>930</v>
      </c>
      <c r="K9410" s="65" t="s">
        <v>249</v>
      </c>
    </row>
    <row r="9411" spans="1:11" ht="12.75" customHeight="1">
      <c r="A9411" s="68" t="s">
        <v>346</v>
      </c>
      <c r="B9411" s="68" t="s">
        <v>538</v>
      </c>
      <c r="C9411" s="68" t="s">
        <v>287</v>
      </c>
      <c r="D9411" s="68" t="s">
        <v>359</v>
      </c>
      <c r="E9411" s="68" t="s">
        <v>464</v>
      </c>
      <c r="F9411" s="68" t="s">
        <v>82</v>
      </c>
      <c r="G9411" s="68" t="s">
        <v>403</v>
      </c>
      <c r="H9411" s="68" t="s">
        <v>369</v>
      </c>
      <c r="I9411" s="65">
        <v>72</v>
      </c>
      <c r="J9411" s="65">
        <v>930</v>
      </c>
      <c r="K9411" s="65" t="s">
        <v>249</v>
      </c>
    </row>
    <row r="9412" spans="1:11" ht="12.75" customHeight="1">
      <c r="A9412" s="68" t="s">
        <v>346</v>
      </c>
      <c r="B9412" s="68" t="s">
        <v>538</v>
      </c>
      <c r="C9412" s="68" t="s">
        <v>287</v>
      </c>
      <c r="D9412" s="68" t="s">
        <v>359</v>
      </c>
      <c r="E9412" s="68" t="s">
        <v>464</v>
      </c>
      <c r="F9412" s="68" t="s">
        <v>82</v>
      </c>
      <c r="G9412" s="68" t="s">
        <v>403</v>
      </c>
      <c r="H9412" s="68" t="s">
        <v>638</v>
      </c>
      <c r="I9412" s="65">
        <v>9</v>
      </c>
      <c r="J9412" s="65">
        <v>930</v>
      </c>
      <c r="K9412" s="65" t="s">
        <v>249</v>
      </c>
    </row>
    <row r="9413" spans="1:11" ht="12.75" customHeight="1">
      <c r="A9413" s="68" t="s">
        <v>349</v>
      </c>
      <c r="B9413" s="68" t="s">
        <v>445</v>
      </c>
      <c r="C9413" s="68" t="s">
        <v>287</v>
      </c>
      <c r="D9413" s="68" t="s">
        <v>359</v>
      </c>
      <c r="E9413" s="68" t="s">
        <v>360</v>
      </c>
      <c r="F9413" s="68" t="s">
        <v>82</v>
      </c>
      <c r="G9413" s="68" t="s">
        <v>403</v>
      </c>
      <c r="H9413" s="68" t="s">
        <v>364</v>
      </c>
      <c r="I9413" s="65">
        <v>403</v>
      </c>
      <c r="J9413" s="65">
        <v>930</v>
      </c>
      <c r="K9413" s="65" t="s">
        <v>249</v>
      </c>
    </row>
    <row r="9414" spans="1:11" ht="12.75" customHeight="1">
      <c r="A9414" s="68" t="s">
        <v>349</v>
      </c>
      <c r="B9414" s="68" t="s">
        <v>445</v>
      </c>
      <c r="C9414" s="68" t="s">
        <v>287</v>
      </c>
      <c r="D9414" s="68" t="s">
        <v>359</v>
      </c>
      <c r="E9414" s="68" t="s">
        <v>360</v>
      </c>
      <c r="F9414" s="68" t="s">
        <v>82</v>
      </c>
      <c r="G9414" s="68" t="s">
        <v>403</v>
      </c>
      <c r="H9414" s="68" t="s">
        <v>451</v>
      </c>
      <c r="I9414" s="65">
        <v>47</v>
      </c>
      <c r="J9414" s="65">
        <v>930</v>
      </c>
      <c r="K9414" s="65" t="s">
        <v>249</v>
      </c>
    </row>
    <row r="9415" spans="1:11" ht="12.75" customHeight="1">
      <c r="A9415" s="68" t="s">
        <v>349</v>
      </c>
      <c r="B9415" s="68" t="s">
        <v>445</v>
      </c>
      <c r="C9415" s="68" t="s">
        <v>287</v>
      </c>
      <c r="D9415" s="68" t="s">
        <v>359</v>
      </c>
      <c r="E9415" s="68" t="s">
        <v>360</v>
      </c>
      <c r="F9415" s="68" t="s">
        <v>82</v>
      </c>
      <c r="G9415" s="68" t="s">
        <v>403</v>
      </c>
      <c r="H9415" s="68" t="s">
        <v>365</v>
      </c>
      <c r="I9415" s="65">
        <v>156</v>
      </c>
      <c r="J9415" s="65">
        <v>930</v>
      </c>
      <c r="K9415" s="65" t="s">
        <v>249</v>
      </c>
    </row>
    <row r="9416" spans="1:11" ht="12.75" customHeight="1">
      <c r="A9416" s="68" t="s">
        <v>349</v>
      </c>
      <c r="B9416" s="68" t="s">
        <v>445</v>
      </c>
      <c r="C9416" s="68" t="s">
        <v>287</v>
      </c>
      <c r="D9416" s="68" t="s">
        <v>359</v>
      </c>
      <c r="E9416" s="68" t="s">
        <v>360</v>
      </c>
      <c r="F9416" s="68" t="s">
        <v>82</v>
      </c>
      <c r="G9416" s="68" t="s">
        <v>403</v>
      </c>
      <c r="H9416" s="68" t="s">
        <v>367</v>
      </c>
      <c r="I9416" s="65">
        <v>2</v>
      </c>
      <c r="J9416" s="65">
        <v>930</v>
      </c>
      <c r="K9416" s="65" t="s">
        <v>249</v>
      </c>
    </row>
    <row r="9417" spans="1:11" ht="12.75" customHeight="1">
      <c r="A9417" s="68" t="s">
        <v>349</v>
      </c>
      <c r="B9417" s="68" t="s">
        <v>445</v>
      </c>
      <c r="C9417" s="68" t="s">
        <v>287</v>
      </c>
      <c r="D9417" s="68" t="s">
        <v>359</v>
      </c>
      <c r="E9417" s="68" t="s">
        <v>360</v>
      </c>
      <c r="F9417" s="68" t="s">
        <v>82</v>
      </c>
      <c r="G9417" s="68" t="s">
        <v>403</v>
      </c>
      <c r="H9417" s="68" t="s">
        <v>368</v>
      </c>
      <c r="I9417" s="65">
        <v>1</v>
      </c>
      <c r="J9417" s="65">
        <v>930</v>
      </c>
      <c r="K9417" s="65" t="s">
        <v>249</v>
      </c>
    </row>
    <row r="9418" spans="1:11" ht="12.75" customHeight="1">
      <c r="A9418" s="68" t="s">
        <v>347</v>
      </c>
      <c r="B9418" s="68" t="s">
        <v>120</v>
      </c>
      <c r="C9418" s="68" t="s">
        <v>287</v>
      </c>
      <c r="D9418" s="68" t="s">
        <v>359</v>
      </c>
      <c r="E9418" s="68" t="s">
        <v>360</v>
      </c>
      <c r="F9418" s="68" t="s">
        <v>82</v>
      </c>
      <c r="G9418" s="68" t="s">
        <v>403</v>
      </c>
      <c r="H9418" s="68" t="s">
        <v>368</v>
      </c>
      <c r="I9418" s="65">
        <v>335</v>
      </c>
      <c r="J9418" s="65">
        <v>930</v>
      </c>
      <c r="K9418" s="65" t="s">
        <v>249</v>
      </c>
    </row>
    <row r="9419" spans="1:11" ht="12.75" customHeight="1">
      <c r="A9419" s="68" t="s">
        <v>347</v>
      </c>
      <c r="B9419" s="68" t="s">
        <v>120</v>
      </c>
      <c r="C9419" s="68" t="s">
        <v>287</v>
      </c>
      <c r="D9419" s="68" t="s">
        <v>359</v>
      </c>
      <c r="E9419" s="68" t="s">
        <v>360</v>
      </c>
      <c r="F9419" s="68" t="s">
        <v>82</v>
      </c>
      <c r="G9419" s="68" t="s">
        <v>403</v>
      </c>
      <c r="H9419" s="68" t="s">
        <v>491</v>
      </c>
      <c r="I9419" s="65">
        <v>384</v>
      </c>
      <c r="J9419" s="65">
        <v>930</v>
      </c>
      <c r="K9419" s="65" t="s">
        <v>249</v>
      </c>
    </row>
    <row r="9420" spans="1:11" ht="12.75" customHeight="1">
      <c r="A9420" s="68" t="s">
        <v>347</v>
      </c>
      <c r="B9420" s="68" t="s">
        <v>120</v>
      </c>
      <c r="C9420" s="68" t="s">
        <v>287</v>
      </c>
      <c r="D9420" s="68" t="s">
        <v>359</v>
      </c>
      <c r="E9420" s="68" t="s">
        <v>360</v>
      </c>
      <c r="F9420" s="68" t="s">
        <v>82</v>
      </c>
      <c r="G9420" s="68" t="s">
        <v>403</v>
      </c>
      <c r="H9420" s="68" t="s">
        <v>369</v>
      </c>
      <c r="I9420" s="65">
        <v>149</v>
      </c>
      <c r="J9420" s="65">
        <v>930</v>
      </c>
      <c r="K9420" s="65" t="s">
        <v>249</v>
      </c>
    </row>
    <row r="9421" spans="1:11" ht="12.75" customHeight="1">
      <c r="A9421" s="68" t="s">
        <v>347</v>
      </c>
      <c r="B9421" s="68" t="s">
        <v>120</v>
      </c>
      <c r="C9421" s="68" t="s">
        <v>287</v>
      </c>
      <c r="D9421" s="68" t="s">
        <v>359</v>
      </c>
      <c r="E9421" s="68" t="s">
        <v>360</v>
      </c>
      <c r="F9421" s="68" t="s">
        <v>82</v>
      </c>
      <c r="G9421" s="68" t="s">
        <v>403</v>
      </c>
      <c r="H9421" s="68" t="s">
        <v>638</v>
      </c>
      <c r="I9421" s="65">
        <v>64</v>
      </c>
      <c r="J9421" s="65">
        <v>930</v>
      </c>
      <c r="K9421" s="65" t="s">
        <v>249</v>
      </c>
    </row>
    <row r="9422" spans="1:11" ht="12.75" customHeight="1">
      <c r="A9422" s="68" t="s">
        <v>351</v>
      </c>
      <c r="B9422" s="68" t="s">
        <v>105</v>
      </c>
      <c r="C9422" s="68" t="s">
        <v>287</v>
      </c>
      <c r="D9422" s="68" t="s">
        <v>359</v>
      </c>
      <c r="E9422" s="68" t="s">
        <v>230</v>
      </c>
      <c r="F9422" s="68" t="s">
        <v>82</v>
      </c>
      <c r="G9422" s="68" t="s">
        <v>403</v>
      </c>
      <c r="H9422" s="68" t="s">
        <v>451</v>
      </c>
      <c r="I9422" s="65">
        <v>16</v>
      </c>
      <c r="J9422" s="65">
        <v>930</v>
      </c>
      <c r="K9422" s="65" t="s">
        <v>249</v>
      </c>
    </row>
    <row r="9423" spans="1:11" ht="12.75" customHeight="1">
      <c r="A9423" s="68" t="s">
        <v>351</v>
      </c>
      <c r="B9423" s="68" t="s">
        <v>105</v>
      </c>
      <c r="C9423" s="68" t="s">
        <v>287</v>
      </c>
      <c r="D9423" s="68" t="s">
        <v>359</v>
      </c>
      <c r="E9423" s="68" t="s">
        <v>230</v>
      </c>
      <c r="F9423" s="68" t="s">
        <v>82</v>
      </c>
      <c r="G9423" s="68" t="s">
        <v>403</v>
      </c>
      <c r="H9423" s="68" t="s">
        <v>365</v>
      </c>
      <c r="I9423" s="65">
        <v>3</v>
      </c>
      <c r="J9423" s="65">
        <v>930</v>
      </c>
      <c r="K9423" s="65" t="s">
        <v>249</v>
      </c>
    </row>
    <row r="9424" spans="1:11" ht="12.75" customHeight="1">
      <c r="A9424" s="68" t="s">
        <v>481</v>
      </c>
      <c r="B9424" s="68" t="s">
        <v>446</v>
      </c>
      <c r="C9424" s="68" t="s">
        <v>287</v>
      </c>
      <c r="D9424" s="68" t="s">
        <v>359</v>
      </c>
      <c r="E9424" s="68" t="s">
        <v>360</v>
      </c>
      <c r="F9424" s="68" t="s">
        <v>82</v>
      </c>
      <c r="G9424" s="68" t="s">
        <v>403</v>
      </c>
      <c r="H9424" s="68" t="s">
        <v>364</v>
      </c>
      <c r="I9424" s="65">
        <v>1603</v>
      </c>
      <c r="J9424" s="65">
        <v>930</v>
      </c>
      <c r="K9424" s="65" t="s">
        <v>249</v>
      </c>
    </row>
    <row r="9425" spans="1:11" ht="12.75" customHeight="1">
      <c r="A9425" s="68" t="s">
        <v>481</v>
      </c>
      <c r="B9425" s="68" t="s">
        <v>446</v>
      </c>
      <c r="C9425" s="68" t="s">
        <v>287</v>
      </c>
      <c r="D9425" s="68" t="s">
        <v>359</v>
      </c>
      <c r="E9425" s="68" t="s">
        <v>360</v>
      </c>
      <c r="F9425" s="68" t="s">
        <v>82</v>
      </c>
      <c r="G9425" s="68" t="s">
        <v>403</v>
      </c>
      <c r="H9425" s="68" t="s">
        <v>451</v>
      </c>
      <c r="I9425" s="65">
        <v>1347</v>
      </c>
      <c r="J9425" s="65">
        <v>930</v>
      </c>
      <c r="K9425" s="65" t="s">
        <v>249</v>
      </c>
    </row>
    <row r="9426" spans="1:11" ht="12.75" customHeight="1">
      <c r="A9426" s="68" t="s">
        <v>481</v>
      </c>
      <c r="B9426" s="68" t="s">
        <v>446</v>
      </c>
      <c r="C9426" s="68" t="s">
        <v>287</v>
      </c>
      <c r="D9426" s="68" t="s">
        <v>359</v>
      </c>
      <c r="E9426" s="68" t="s">
        <v>360</v>
      </c>
      <c r="F9426" s="68" t="s">
        <v>82</v>
      </c>
      <c r="G9426" s="68" t="s">
        <v>403</v>
      </c>
      <c r="H9426" s="68" t="s">
        <v>365</v>
      </c>
      <c r="I9426" s="65">
        <v>3416</v>
      </c>
      <c r="J9426" s="65">
        <v>930</v>
      </c>
      <c r="K9426" s="65" t="s">
        <v>249</v>
      </c>
    </row>
    <row r="9427" spans="1:11" ht="12.75" customHeight="1">
      <c r="A9427" s="68" t="s">
        <v>481</v>
      </c>
      <c r="B9427" s="68" t="s">
        <v>446</v>
      </c>
      <c r="C9427" s="68" t="s">
        <v>287</v>
      </c>
      <c r="D9427" s="68" t="s">
        <v>359</v>
      </c>
      <c r="E9427" s="68" t="s">
        <v>360</v>
      </c>
      <c r="F9427" s="68" t="s">
        <v>82</v>
      </c>
      <c r="G9427" s="68" t="s">
        <v>403</v>
      </c>
      <c r="H9427" s="68" t="s">
        <v>366</v>
      </c>
      <c r="I9427" s="65">
        <v>5143</v>
      </c>
      <c r="J9427" s="65">
        <v>930</v>
      </c>
      <c r="K9427" s="65" t="s">
        <v>249</v>
      </c>
    </row>
    <row r="9428" spans="1:11" ht="12.75" customHeight="1">
      <c r="A9428" s="68" t="s">
        <v>481</v>
      </c>
      <c r="B9428" s="68" t="s">
        <v>446</v>
      </c>
      <c r="C9428" s="68" t="s">
        <v>287</v>
      </c>
      <c r="D9428" s="68" t="s">
        <v>359</v>
      </c>
      <c r="E9428" s="68" t="s">
        <v>360</v>
      </c>
      <c r="F9428" s="68" t="s">
        <v>82</v>
      </c>
      <c r="G9428" s="68" t="s">
        <v>403</v>
      </c>
      <c r="H9428" s="68" t="s">
        <v>367</v>
      </c>
      <c r="I9428" s="65">
        <v>3301</v>
      </c>
      <c r="J9428" s="65">
        <v>930</v>
      </c>
      <c r="K9428" s="65" t="s">
        <v>249</v>
      </c>
    </row>
    <row r="9429" spans="1:11" ht="12.75" customHeight="1">
      <c r="A9429" s="68" t="s">
        <v>481</v>
      </c>
      <c r="B9429" s="68" t="s">
        <v>446</v>
      </c>
      <c r="C9429" s="68" t="s">
        <v>287</v>
      </c>
      <c r="D9429" s="68" t="s">
        <v>359</v>
      </c>
      <c r="E9429" s="68" t="s">
        <v>360</v>
      </c>
      <c r="F9429" s="68" t="s">
        <v>82</v>
      </c>
      <c r="G9429" s="68" t="s">
        <v>403</v>
      </c>
      <c r="H9429" s="68" t="s">
        <v>247</v>
      </c>
      <c r="I9429" s="65">
        <v>2671</v>
      </c>
      <c r="J9429" s="65">
        <v>930</v>
      </c>
      <c r="K9429" s="65" t="s">
        <v>249</v>
      </c>
    </row>
    <row r="9430" spans="1:11" ht="12.75" customHeight="1">
      <c r="A9430" s="68" t="s">
        <v>481</v>
      </c>
      <c r="B9430" s="68" t="s">
        <v>446</v>
      </c>
      <c r="C9430" s="68" t="s">
        <v>287</v>
      </c>
      <c r="D9430" s="68" t="s">
        <v>359</v>
      </c>
      <c r="E9430" s="68" t="s">
        <v>360</v>
      </c>
      <c r="F9430" s="68" t="s">
        <v>82</v>
      </c>
      <c r="G9430" s="68" t="s">
        <v>403</v>
      </c>
      <c r="H9430" s="68" t="s">
        <v>375</v>
      </c>
      <c r="I9430" s="65">
        <v>2247</v>
      </c>
      <c r="J9430" s="65">
        <v>930</v>
      </c>
      <c r="K9430" s="65" t="s">
        <v>249</v>
      </c>
    </row>
    <row r="9431" spans="1:11" ht="12.75" customHeight="1">
      <c r="A9431" s="68" t="s">
        <v>481</v>
      </c>
      <c r="B9431" s="68" t="s">
        <v>446</v>
      </c>
      <c r="C9431" s="68" t="s">
        <v>287</v>
      </c>
      <c r="D9431" s="68" t="s">
        <v>359</v>
      </c>
      <c r="E9431" s="68" t="s">
        <v>360</v>
      </c>
      <c r="F9431" s="68" t="s">
        <v>82</v>
      </c>
      <c r="G9431" s="68" t="s">
        <v>403</v>
      </c>
      <c r="H9431" s="68" t="s">
        <v>368</v>
      </c>
      <c r="I9431" s="65">
        <v>442</v>
      </c>
      <c r="J9431" s="65">
        <v>930</v>
      </c>
      <c r="K9431" s="65" t="s">
        <v>249</v>
      </c>
    </row>
    <row r="9432" spans="1:11" ht="12.75" customHeight="1">
      <c r="A9432" s="68" t="s">
        <v>481</v>
      </c>
      <c r="B9432" s="68" t="s">
        <v>446</v>
      </c>
      <c r="C9432" s="68" t="s">
        <v>287</v>
      </c>
      <c r="D9432" s="68" t="s">
        <v>359</v>
      </c>
      <c r="E9432" s="68" t="s">
        <v>360</v>
      </c>
      <c r="F9432" s="68" t="s">
        <v>82</v>
      </c>
      <c r="G9432" s="68" t="s">
        <v>403</v>
      </c>
      <c r="H9432" s="68" t="s">
        <v>491</v>
      </c>
      <c r="I9432" s="65">
        <v>3</v>
      </c>
      <c r="J9432" s="65">
        <v>930</v>
      </c>
      <c r="K9432" s="65" t="s">
        <v>249</v>
      </c>
    </row>
    <row r="9433" spans="1:11" ht="12.75" customHeight="1">
      <c r="A9433" s="68" t="s">
        <v>448</v>
      </c>
      <c r="B9433" s="68" t="s">
        <v>447</v>
      </c>
      <c r="C9433" s="68" t="s">
        <v>287</v>
      </c>
      <c r="D9433" s="68" t="s">
        <v>359</v>
      </c>
      <c r="E9433" s="68" t="s">
        <v>360</v>
      </c>
      <c r="F9433" s="68" t="s">
        <v>82</v>
      </c>
      <c r="G9433" s="68" t="s">
        <v>403</v>
      </c>
      <c r="H9433" s="68" t="s">
        <v>491</v>
      </c>
      <c r="I9433" s="65">
        <v>3366</v>
      </c>
      <c r="J9433" s="65">
        <v>930</v>
      </c>
      <c r="K9433" s="65" t="s">
        <v>249</v>
      </c>
    </row>
    <row r="9434" spans="1:11" ht="12.75" customHeight="1">
      <c r="A9434" s="68" t="s">
        <v>448</v>
      </c>
      <c r="B9434" s="68" t="s">
        <v>447</v>
      </c>
      <c r="C9434" s="68" t="s">
        <v>287</v>
      </c>
      <c r="D9434" s="68" t="s">
        <v>359</v>
      </c>
      <c r="E9434" s="68" t="s">
        <v>360</v>
      </c>
      <c r="F9434" s="68" t="s">
        <v>82</v>
      </c>
      <c r="G9434" s="68" t="s">
        <v>403</v>
      </c>
      <c r="H9434" s="68" t="s">
        <v>369</v>
      </c>
      <c r="I9434" s="65">
        <v>11176</v>
      </c>
      <c r="J9434" s="65">
        <v>930</v>
      </c>
      <c r="K9434" s="65" t="s">
        <v>249</v>
      </c>
    </row>
    <row r="9435" spans="1:11" ht="12.75" customHeight="1">
      <c r="A9435" s="68" t="s">
        <v>448</v>
      </c>
      <c r="B9435" s="68" t="s">
        <v>447</v>
      </c>
      <c r="C9435" s="68" t="s">
        <v>287</v>
      </c>
      <c r="D9435" s="68" t="s">
        <v>359</v>
      </c>
      <c r="E9435" s="68" t="s">
        <v>360</v>
      </c>
      <c r="F9435" s="68" t="s">
        <v>82</v>
      </c>
      <c r="G9435" s="68" t="s">
        <v>403</v>
      </c>
      <c r="H9435" s="68" t="s">
        <v>638</v>
      </c>
      <c r="I9435" s="65">
        <v>7717</v>
      </c>
      <c r="J9435" s="65">
        <v>930</v>
      </c>
      <c r="K9435" s="65" t="s">
        <v>249</v>
      </c>
    </row>
    <row r="9436" spans="1:11" ht="12.75" customHeight="1">
      <c r="A9436" s="68" t="s">
        <v>348</v>
      </c>
      <c r="B9436" s="68" t="s">
        <v>137</v>
      </c>
      <c r="C9436" s="68" t="s">
        <v>287</v>
      </c>
      <c r="D9436" s="68" t="s">
        <v>359</v>
      </c>
      <c r="E9436" s="68" t="s">
        <v>360</v>
      </c>
      <c r="F9436" s="68" t="s">
        <v>82</v>
      </c>
      <c r="G9436" s="68" t="s">
        <v>403</v>
      </c>
      <c r="H9436" s="68" t="s">
        <v>491</v>
      </c>
      <c r="I9436" s="65">
        <v>12206</v>
      </c>
      <c r="J9436" s="65">
        <v>930</v>
      </c>
      <c r="K9436" s="65" t="s">
        <v>249</v>
      </c>
    </row>
    <row r="9437" spans="1:11" ht="12.75" customHeight="1">
      <c r="A9437" s="68" t="s">
        <v>348</v>
      </c>
      <c r="B9437" s="68" t="s">
        <v>137</v>
      </c>
      <c r="C9437" s="68" t="s">
        <v>287</v>
      </c>
      <c r="D9437" s="68" t="s">
        <v>359</v>
      </c>
      <c r="E9437" s="68" t="s">
        <v>360</v>
      </c>
      <c r="F9437" s="68" t="s">
        <v>82</v>
      </c>
      <c r="G9437" s="68" t="s">
        <v>403</v>
      </c>
      <c r="H9437" s="68" t="s">
        <v>369</v>
      </c>
      <c r="I9437" s="65">
        <v>42277</v>
      </c>
      <c r="J9437" s="65">
        <v>930</v>
      </c>
      <c r="K9437" s="65" t="s">
        <v>249</v>
      </c>
    </row>
    <row r="9438" spans="1:11" ht="12.75" customHeight="1">
      <c r="A9438" s="68" t="s">
        <v>348</v>
      </c>
      <c r="B9438" s="68" t="s">
        <v>137</v>
      </c>
      <c r="C9438" s="68" t="s">
        <v>287</v>
      </c>
      <c r="D9438" s="68" t="s">
        <v>359</v>
      </c>
      <c r="E9438" s="68" t="s">
        <v>360</v>
      </c>
      <c r="F9438" s="68" t="s">
        <v>82</v>
      </c>
      <c r="G9438" s="68" t="s">
        <v>403</v>
      </c>
      <c r="H9438" s="68" t="s">
        <v>638</v>
      </c>
      <c r="I9438" s="65">
        <v>31294</v>
      </c>
      <c r="J9438" s="65">
        <v>930</v>
      </c>
      <c r="K9438" s="65" t="s">
        <v>249</v>
      </c>
    </row>
    <row r="9439" spans="1:11" ht="12.75" customHeight="1">
      <c r="A9439" s="68" t="s">
        <v>546</v>
      </c>
      <c r="B9439" s="68" t="s">
        <v>547</v>
      </c>
      <c r="C9439" s="68" t="s">
        <v>287</v>
      </c>
      <c r="D9439" s="68" t="s">
        <v>359</v>
      </c>
      <c r="E9439" s="68" t="s">
        <v>230</v>
      </c>
      <c r="F9439" s="68" t="s">
        <v>82</v>
      </c>
      <c r="G9439" s="68" t="s">
        <v>403</v>
      </c>
      <c r="H9439" s="68" t="s">
        <v>638</v>
      </c>
      <c r="I9439" s="65">
        <v>554</v>
      </c>
      <c r="J9439" s="65">
        <v>930</v>
      </c>
      <c r="K9439" s="65" t="s">
        <v>249</v>
      </c>
    </row>
    <row r="9440" spans="1:11" ht="12.75" customHeight="1">
      <c r="A9440" s="68" t="s">
        <v>629</v>
      </c>
      <c r="B9440" s="68" t="s">
        <v>630</v>
      </c>
      <c r="C9440" s="68" t="s">
        <v>287</v>
      </c>
      <c r="D9440" s="68" t="s">
        <v>359</v>
      </c>
      <c r="E9440" s="68" t="s">
        <v>360</v>
      </c>
      <c r="F9440" s="68" t="s">
        <v>82</v>
      </c>
      <c r="G9440" s="68" t="s">
        <v>403</v>
      </c>
      <c r="H9440" s="68" t="s">
        <v>638</v>
      </c>
      <c r="I9440" s="65">
        <v>6535</v>
      </c>
      <c r="J9440" s="65">
        <v>930</v>
      </c>
      <c r="K9440" s="65" t="s">
        <v>249</v>
      </c>
    </row>
  </sheetData>
  <autoFilter ref="A1:L8291" xr:uid="{00000000-0009-0000-0000-000001000000}"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M10720"/>
  <sheetViews>
    <sheetView workbookViewId="0">
      <selection sqref="A1:E1048576"/>
    </sheetView>
  </sheetViews>
  <sheetFormatPr defaultColWidth="9" defaultRowHeight="12.75" customHeight="1"/>
  <cols>
    <col min="1" max="1" width="26.109375" style="65" customWidth="1"/>
    <col min="2" max="2" width="12" style="68" bestFit="1" customWidth="1"/>
    <col min="3" max="3" width="14.21875" style="68" bestFit="1" customWidth="1"/>
    <col min="4" max="4" width="9.88671875" style="68" bestFit="1" customWidth="1"/>
    <col min="5" max="5" width="7.6640625" style="68" bestFit="1" customWidth="1"/>
    <col min="6" max="6" width="22" style="68" bestFit="1" customWidth="1"/>
    <col min="7" max="7" width="12" style="68" bestFit="1" customWidth="1"/>
    <col min="8" max="8" width="9.88671875" style="68" bestFit="1" customWidth="1"/>
    <col min="9" max="9" width="7.6640625" style="68" bestFit="1" customWidth="1"/>
    <col min="10" max="10" width="10.88671875" style="65" bestFit="1" customWidth="1"/>
    <col min="11" max="11" width="15.33203125" style="65" bestFit="1" customWidth="1"/>
    <col min="12" max="16384" width="9" style="65"/>
  </cols>
  <sheetData>
    <row r="1" spans="1:13" ht="12.75" customHeight="1" thickBot="1">
      <c r="A1" s="66" t="str">
        <f>IF(ROW()=1,"KEY",IF(ISNA(VLOOKUP(B1,車名対応マスタ!B:D,3,FALSE)),"",IF(VLOOKUP(B1,車名対応マスタ!B:D,3,FALSE)="","",$D1&amp;" "&amp;IF($G1="9","J","O")&amp;" "&amp;$I1&amp;" "&amp;IF($I1&lt;=TEXT(★完成資料!$A$1,"yyyymm"),TEXT(★完成資料!$A$1,"yyyymm"),"999999")&amp; " " &amp; LEFT(F1 &amp; "          ",10))))</f>
        <v>KEY</v>
      </c>
      <c r="B1" s="67" t="s">
        <v>354</v>
      </c>
      <c r="C1" s="67" t="s">
        <v>476</v>
      </c>
      <c r="D1" s="67" t="s">
        <v>355</v>
      </c>
      <c r="E1" s="67" t="s">
        <v>417</v>
      </c>
      <c r="F1" s="67" t="s">
        <v>106</v>
      </c>
      <c r="G1" s="67" t="s">
        <v>356</v>
      </c>
      <c r="H1" s="67" t="s">
        <v>357</v>
      </c>
      <c r="I1" s="69" t="s">
        <v>539</v>
      </c>
      <c r="J1" s="64" t="s">
        <v>418</v>
      </c>
      <c r="K1" s="64" t="s">
        <v>540</v>
      </c>
      <c r="L1" s="65" t="s">
        <v>419</v>
      </c>
      <c r="M1" s="65" t="s">
        <v>358</v>
      </c>
    </row>
    <row r="2" spans="1:13" ht="12.75" customHeight="1">
      <c r="A2" s="107" t="str">
        <f>IF(ROW()=1,"KEY",IF(ISNA(VLOOKUP(B2,車名対応マスタ!B:D,3,FALSE)),"",IF(VLOOKUP(B2,車名対応マスタ!B:D,3,FALSE)="","",$D2&amp;" "&amp;IF($G2="9","J","O")&amp;" "&amp;$I2&amp;" "&amp;IF($I2&lt;=TEXT(★完成資料!$A$1,"yyyymm"),TEXT(★完成資料!$A$1,"yyyymm"),"999999")&amp; " " &amp; LEFT(F2 &amp; "          ",10))))</f>
        <v xml:space="preserve">L O 202201 yyyy00 HV        </v>
      </c>
      <c r="B2" s="68" t="s">
        <v>420</v>
      </c>
      <c r="C2" s="68" t="s">
        <v>421</v>
      </c>
      <c r="D2" s="68" t="s">
        <v>271</v>
      </c>
      <c r="E2" s="68" t="s">
        <v>359</v>
      </c>
      <c r="F2" s="68" t="s">
        <v>360</v>
      </c>
      <c r="G2" s="68" t="s">
        <v>75</v>
      </c>
      <c r="H2" s="68" t="s">
        <v>246</v>
      </c>
      <c r="I2" s="68" t="s">
        <v>639</v>
      </c>
      <c r="J2" s="65">
        <v>3</v>
      </c>
      <c r="K2" s="65">
        <v>1</v>
      </c>
      <c r="L2" s="65">
        <v>104</v>
      </c>
      <c r="M2" s="65" t="s">
        <v>361</v>
      </c>
    </row>
    <row r="3" spans="1:13" ht="12.75" customHeight="1">
      <c r="A3" s="107" t="str">
        <f>IF(ROW()=1,"KEY",IF(ISNA(VLOOKUP(B3,車名対応マスタ!B:D,3,FALSE)),"",IF(VLOOKUP(B3,車名対応マスタ!B:D,3,FALSE)="","",$D3&amp;" "&amp;IF($G3="9","J","O")&amp;" "&amp;$I3&amp;" "&amp;IF($I3&lt;=TEXT(★完成資料!$A$1,"yyyymm"),TEXT(★完成資料!$A$1,"yyyymm"),"999999")&amp; " " &amp; LEFT(F3 &amp; "          ",10))))</f>
        <v xml:space="preserve">L O 202202 yyyy00 HV        </v>
      </c>
      <c r="B3" s="68" t="s">
        <v>420</v>
      </c>
      <c r="C3" s="68" t="s">
        <v>421</v>
      </c>
      <c r="D3" s="68" t="s">
        <v>271</v>
      </c>
      <c r="E3" s="68" t="s">
        <v>359</v>
      </c>
      <c r="F3" s="68" t="s">
        <v>360</v>
      </c>
      <c r="G3" s="68" t="s">
        <v>75</v>
      </c>
      <c r="H3" s="68" t="s">
        <v>246</v>
      </c>
      <c r="I3" s="68" t="s">
        <v>640</v>
      </c>
      <c r="J3" s="65">
        <v>2</v>
      </c>
      <c r="K3" s="65">
        <v>2</v>
      </c>
      <c r="L3" s="65">
        <v>104</v>
      </c>
      <c r="M3" s="65" t="s">
        <v>361</v>
      </c>
    </row>
    <row r="4" spans="1:13" ht="12.75" customHeight="1">
      <c r="A4" s="107" t="str">
        <f>IF(ROW()=1,"KEY",IF(ISNA(VLOOKUP(B4,車名対応マスタ!B:D,3,FALSE)),"",IF(VLOOKUP(B4,車名対応マスタ!B:D,3,FALSE)="","",$D4&amp;" "&amp;IF($G4="9","J","O")&amp;" "&amp;$I4&amp;" "&amp;IF($I4&lt;=TEXT(★完成資料!$A$1,"yyyymm"),TEXT(★完成資料!$A$1,"yyyymm"),"999999")&amp; " " &amp; LEFT(F4 &amp; "          ",10))))</f>
        <v xml:space="preserve">L O 202203 yyyy00 HV        </v>
      </c>
      <c r="B4" s="68" t="s">
        <v>420</v>
      </c>
      <c r="C4" s="68" t="s">
        <v>421</v>
      </c>
      <c r="D4" s="68" t="s">
        <v>271</v>
      </c>
      <c r="E4" s="68" t="s">
        <v>359</v>
      </c>
      <c r="F4" s="68" t="s">
        <v>360</v>
      </c>
      <c r="G4" s="68" t="s">
        <v>75</v>
      </c>
      <c r="H4" s="68" t="s">
        <v>246</v>
      </c>
      <c r="I4" s="68" t="s">
        <v>641</v>
      </c>
      <c r="J4" s="65">
        <v>2</v>
      </c>
      <c r="K4" s="65">
        <v>1</v>
      </c>
      <c r="L4" s="65">
        <v>104</v>
      </c>
      <c r="M4" s="65" t="s">
        <v>361</v>
      </c>
    </row>
    <row r="5" spans="1:13" ht="12.75" customHeight="1">
      <c r="A5" s="107" t="str">
        <f>IF(ROW()=1,"KEY",IF(ISNA(VLOOKUP(B5,車名対応マスタ!B:D,3,FALSE)),"",IF(VLOOKUP(B5,車名対応マスタ!B:D,3,FALSE)="","",$D5&amp;" "&amp;IF($G5="9","J","O")&amp;" "&amp;$I5&amp;" "&amp;IF($I5&lt;=TEXT(★完成資料!$A$1,"yyyymm"),TEXT(★完成資料!$A$1,"yyyymm"),"999999")&amp; " " &amp; LEFT(F5 &amp; "          ",10))))</f>
        <v xml:space="preserve">L O 202204 yyyy00 HV        </v>
      </c>
      <c r="B5" s="68" t="s">
        <v>420</v>
      </c>
      <c r="C5" s="68" t="s">
        <v>421</v>
      </c>
      <c r="D5" s="68" t="s">
        <v>271</v>
      </c>
      <c r="E5" s="68" t="s">
        <v>359</v>
      </c>
      <c r="F5" s="68" t="s">
        <v>360</v>
      </c>
      <c r="G5" s="68" t="s">
        <v>75</v>
      </c>
      <c r="H5" s="68" t="s">
        <v>246</v>
      </c>
      <c r="I5" s="68" t="s">
        <v>642</v>
      </c>
      <c r="J5" s="65">
        <v>2</v>
      </c>
      <c r="K5" s="65">
        <v>3</v>
      </c>
      <c r="L5" s="65">
        <v>104</v>
      </c>
      <c r="M5" s="65" t="s">
        <v>361</v>
      </c>
    </row>
    <row r="6" spans="1:13" ht="12.75" customHeight="1">
      <c r="A6" s="107" t="str">
        <f>IF(ROW()=1,"KEY",IF(ISNA(VLOOKUP(B6,車名対応マスタ!B:D,3,FALSE)),"",IF(VLOOKUP(B6,車名対応マスタ!B:D,3,FALSE)="","",$D6&amp;" "&amp;IF($G6="9","J","O")&amp;" "&amp;$I6&amp;" "&amp;IF($I6&lt;=TEXT(★完成資料!$A$1,"yyyymm"),TEXT(★完成資料!$A$1,"yyyymm"),"999999")&amp; " " &amp; LEFT(F6 &amp; "          ",10))))</f>
        <v xml:space="preserve">L O 202205 yyyy00 HV        </v>
      </c>
      <c r="B6" s="68" t="s">
        <v>420</v>
      </c>
      <c r="C6" s="68" t="s">
        <v>421</v>
      </c>
      <c r="D6" s="68" t="s">
        <v>271</v>
      </c>
      <c r="E6" s="68" t="s">
        <v>359</v>
      </c>
      <c r="F6" s="68" t="s">
        <v>360</v>
      </c>
      <c r="G6" s="68" t="s">
        <v>75</v>
      </c>
      <c r="H6" s="68" t="s">
        <v>246</v>
      </c>
      <c r="I6" s="68" t="s">
        <v>647</v>
      </c>
      <c r="J6" s="65">
        <v>3</v>
      </c>
      <c r="K6" s="65">
        <v>9</v>
      </c>
      <c r="L6" s="65">
        <v>104</v>
      </c>
      <c r="M6" s="65" t="s">
        <v>361</v>
      </c>
    </row>
    <row r="7" spans="1:13" ht="12.75" customHeight="1">
      <c r="A7" s="107" t="str">
        <f>IF(ROW()=1,"KEY",IF(ISNA(VLOOKUP(B7,車名対応マスタ!B:D,3,FALSE)),"",IF(VLOOKUP(B7,車名対応マスタ!B:D,3,FALSE)="","",$D7&amp;" "&amp;IF($G7="9","J","O")&amp;" "&amp;$I7&amp;" "&amp;IF($I7&lt;=TEXT(★完成資料!$A$1,"yyyymm"),TEXT(★完成資料!$A$1,"yyyymm"),"999999")&amp; " " &amp; LEFT(F7 &amp; "          ",10))))</f>
        <v xml:space="preserve">L O 202206 yyyy00 HV        </v>
      </c>
      <c r="B7" s="68" t="s">
        <v>420</v>
      </c>
      <c r="C7" s="68" t="s">
        <v>421</v>
      </c>
      <c r="D7" s="68" t="s">
        <v>271</v>
      </c>
      <c r="E7" s="68" t="s">
        <v>359</v>
      </c>
      <c r="F7" s="68" t="s">
        <v>360</v>
      </c>
      <c r="G7" s="68" t="s">
        <v>75</v>
      </c>
      <c r="H7" s="68" t="s">
        <v>246</v>
      </c>
      <c r="I7" s="68" t="s">
        <v>652</v>
      </c>
      <c r="J7" s="65">
        <v>3</v>
      </c>
      <c r="K7" s="65">
        <v>13</v>
      </c>
      <c r="L7" s="65">
        <v>104</v>
      </c>
      <c r="M7" s="65" t="s">
        <v>361</v>
      </c>
    </row>
    <row r="8" spans="1:13" ht="12.75" customHeight="1">
      <c r="A8" s="107" t="str">
        <f>IF(ROW()=1,"KEY",IF(ISNA(VLOOKUP(B8,車名対応マスタ!B:D,3,FALSE)),"",IF(VLOOKUP(B8,車名対応マスタ!B:D,3,FALSE)="","",$D8&amp;" "&amp;IF($G8="9","J","O")&amp;" "&amp;$I8&amp;" "&amp;IF($I8&lt;=TEXT(★完成資料!$A$1,"yyyymm"),TEXT(★完成資料!$A$1,"yyyymm"),"999999")&amp; " " &amp; LEFT(F8 &amp; "          ",10))))</f>
        <v xml:space="preserve">L O 202207 yyyy00 HV        </v>
      </c>
      <c r="B8" s="68" t="s">
        <v>420</v>
      </c>
      <c r="C8" s="68" t="s">
        <v>421</v>
      </c>
      <c r="D8" s="68" t="s">
        <v>271</v>
      </c>
      <c r="E8" s="68" t="s">
        <v>359</v>
      </c>
      <c r="F8" s="68" t="s">
        <v>360</v>
      </c>
      <c r="G8" s="68" t="s">
        <v>75</v>
      </c>
      <c r="H8" s="68" t="s">
        <v>246</v>
      </c>
      <c r="I8" s="68" t="s">
        <v>655</v>
      </c>
      <c r="J8" s="65">
        <v>5</v>
      </c>
      <c r="K8" s="65">
        <v>16</v>
      </c>
      <c r="L8" s="65">
        <v>104</v>
      </c>
      <c r="M8" s="65" t="s">
        <v>361</v>
      </c>
    </row>
    <row r="9" spans="1:13" ht="12.75" customHeight="1">
      <c r="A9" s="107" t="str">
        <f>IF(ROW()=1,"KEY",IF(ISNA(VLOOKUP(B9,車名対応マスタ!B:D,3,FALSE)),"",IF(VLOOKUP(B9,車名対応マスタ!B:D,3,FALSE)="","",$D9&amp;" "&amp;IF($G9="9","J","O")&amp;" "&amp;$I9&amp;" "&amp;IF($I9&lt;=TEXT(★完成資料!$A$1,"yyyymm"),TEXT(★完成資料!$A$1,"yyyymm"),"999999")&amp; " " &amp; LEFT(F9 &amp; "          ",10))))</f>
        <v xml:space="preserve">L O 202208 yyyy00 HV        </v>
      </c>
      <c r="B9" s="68" t="s">
        <v>420</v>
      </c>
      <c r="C9" s="68" t="s">
        <v>421</v>
      </c>
      <c r="D9" s="68" t="s">
        <v>271</v>
      </c>
      <c r="E9" s="68" t="s">
        <v>359</v>
      </c>
      <c r="F9" s="68" t="s">
        <v>360</v>
      </c>
      <c r="G9" s="68" t="s">
        <v>75</v>
      </c>
      <c r="H9" s="68" t="s">
        <v>246</v>
      </c>
      <c r="I9" s="68" t="s">
        <v>656</v>
      </c>
      <c r="J9" s="65">
        <v>10</v>
      </c>
      <c r="K9" s="65">
        <v>13</v>
      </c>
      <c r="L9" s="65">
        <v>104</v>
      </c>
      <c r="M9" s="65" t="s">
        <v>361</v>
      </c>
    </row>
    <row r="10" spans="1:13" ht="12.75" customHeight="1">
      <c r="A10" s="107" t="str">
        <f>IF(ROW()=1,"KEY",IF(ISNA(VLOOKUP(B10,車名対応マスタ!B:D,3,FALSE)),"",IF(VLOOKUP(B10,車名対応マスタ!B:D,3,FALSE)="","",$D10&amp;" "&amp;IF($G10="9","J","O")&amp;" "&amp;$I10&amp;" "&amp;IF($I10&lt;=TEXT(★完成資料!$A$1,"yyyymm"),TEXT(★完成資料!$A$1,"yyyymm"),"999999")&amp; " " &amp; LEFT(F10 &amp; "          ",10))))</f>
        <v xml:space="preserve">L O 202209 yyyy00 HV        </v>
      </c>
      <c r="B10" s="68" t="s">
        <v>420</v>
      </c>
      <c r="C10" s="68" t="s">
        <v>421</v>
      </c>
      <c r="D10" s="68" t="s">
        <v>271</v>
      </c>
      <c r="E10" s="68" t="s">
        <v>359</v>
      </c>
      <c r="F10" s="68" t="s">
        <v>360</v>
      </c>
      <c r="G10" s="68" t="s">
        <v>75</v>
      </c>
      <c r="H10" s="68" t="s">
        <v>246</v>
      </c>
      <c r="I10" s="68" t="s">
        <v>657</v>
      </c>
      <c r="J10" s="65">
        <v>13</v>
      </c>
      <c r="K10" s="65">
        <v>3</v>
      </c>
      <c r="L10" s="65">
        <v>104</v>
      </c>
      <c r="M10" s="65" t="s">
        <v>361</v>
      </c>
    </row>
    <row r="11" spans="1:13" ht="12.75" customHeight="1">
      <c r="A11" s="107" t="str">
        <f>IF(ROW()=1,"KEY",IF(ISNA(VLOOKUP(B11,車名対応マスタ!B:D,3,FALSE)),"",IF(VLOOKUP(B11,車名対応マスタ!B:D,3,FALSE)="","",$D11&amp;" "&amp;IF($G11="9","J","O")&amp;" "&amp;$I11&amp;" "&amp;IF($I11&lt;=TEXT(★完成資料!$A$1,"yyyymm"),TEXT(★完成資料!$A$1,"yyyymm"),"999999")&amp; " " &amp; LEFT(F11 &amp; "          ",10))))</f>
        <v xml:space="preserve">L O 202210 yyyy00 HV        </v>
      </c>
      <c r="B11" s="68" t="s">
        <v>420</v>
      </c>
      <c r="C11" s="68" t="s">
        <v>421</v>
      </c>
      <c r="D11" s="68" t="s">
        <v>271</v>
      </c>
      <c r="E11" s="68" t="s">
        <v>359</v>
      </c>
      <c r="F11" s="68" t="s">
        <v>360</v>
      </c>
      <c r="G11" s="68" t="s">
        <v>75</v>
      </c>
      <c r="H11" s="68" t="s">
        <v>246</v>
      </c>
      <c r="I11" s="68" t="s">
        <v>663</v>
      </c>
      <c r="J11" s="65">
        <v>11</v>
      </c>
      <c r="K11" s="65">
        <v>9</v>
      </c>
      <c r="L11" s="65">
        <v>104</v>
      </c>
      <c r="M11" s="65" t="s">
        <v>361</v>
      </c>
    </row>
    <row r="12" spans="1:13" ht="12.75" customHeight="1">
      <c r="A12" s="107" t="str">
        <f>IF(ROW()=1,"KEY",IF(ISNA(VLOOKUP(B12,車名対応マスタ!B:D,3,FALSE)),"",IF(VLOOKUP(B12,車名対応マスタ!B:D,3,FALSE)="","",$D12&amp;" "&amp;IF($G12="9","J","O")&amp;" "&amp;$I12&amp;" "&amp;IF($I12&lt;=TEXT(★完成資料!$A$1,"yyyymm"),TEXT(★完成資料!$A$1,"yyyymm"),"999999")&amp; " " &amp; LEFT(F12 &amp; "          ",10))))</f>
        <v xml:space="preserve">L O 202201 yyyy00 HV        </v>
      </c>
      <c r="B12" s="68" t="s">
        <v>420</v>
      </c>
      <c r="C12" s="68" t="s">
        <v>421</v>
      </c>
      <c r="D12" s="68" t="s">
        <v>271</v>
      </c>
      <c r="E12" s="68" t="s">
        <v>359</v>
      </c>
      <c r="F12" s="68" t="s">
        <v>360</v>
      </c>
      <c r="G12" s="68" t="s">
        <v>75</v>
      </c>
      <c r="H12" s="68" t="s">
        <v>246</v>
      </c>
      <c r="I12" s="68" t="s">
        <v>639</v>
      </c>
      <c r="J12" s="65">
        <v>1</v>
      </c>
      <c r="K12" s="65">
        <v>0</v>
      </c>
      <c r="L12" s="65">
        <v>103</v>
      </c>
      <c r="M12" s="65" t="s">
        <v>370</v>
      </c>
    </row>
    <row r="13" spans="1:13" ht="12.75" customHeight="1">
      <c r="A13" s="107" t="str">
        <f>IF(ROW()=1,"KEY",IF(ISNA(VLOOKUP(B13,車名対応マスタ!B:D,3,FALSE)),"",IF(VLOOKUP(B13,車名対応マスタ!B:D,3,FALSE)="","",$D13&amp;" "&amp;IF($G13="9","J","O")&amp;" "&amp;$I13&amp;" "&amp;IF($I13&lt;=TEXT(★完成資料!$A$1,"yyyymm"),TEXT(★完成資料!$A$1,"yyyymm"),"999999")&amp; " " &amp; LEFT(F13 &amp; "          ",10))))</f>
        <v xml:space="preserve">L O 202204 yyyy00 HV        </v>
      </c>
      <c r="B13" s="68" t="s">
        <v>420</v>
      </c>
      <c r="C13" s="68" t="s">
        <v>421</v>
      </c>
      <c r="D13" s="68" t="s">
        <v>271</v>
      </c>
      <c r="E13" s="68" t="s">
        <v>359</v>
      </c>
      <c r="F13" s="68" t="s">
        <v>360</v>
      </c>
      <c r="G13" s="68" t="s">
        <v>75</v>
      </c>
      <c r="H13" s="68" t="s">
        <v>246</v>
      </c>
      <c r="I13" s="68" t="s">
        <v>642</v>
      </c>
      <c r="J13" s="65">
        <v>1</v>
      </c>
      <c r="K13" s="65">
        <v>0</v>
      </c>
      <c r="L13" s="65">
        <v>103</v>
      </c>
      <c r="M13" s="65" t="s">
        <v>370</v>
      </c>
    </row>
    <row r="14" spans="1:13" ht="12.75" customHeight="1">
      <c r="A14" s="107" t="str">
        <f>IF(ROW()=1,"KEY",IF(ISNA(VLOOKUP(B14,車名対応マスタ!B:D,3,FALSE)),"",IF(VLOOKUP(B14,車名対応マスタ!B:D,3,FALSE)="","",$D14&amp;" "&amp;IF($G14="9","J","O")&amp;" "&amp;$I14&amp;" "&amp;IF($I14&lt;=TEXT(★完成資料!$A$1,"yyyymm"),TEXT(★完成資料!$A$1,"yyyymm"),"999999")&amp; " " &amp; LEFT(F14 &amp; "          ",10))))</f>
        <v xml:space="preserve">L O 202209 yyyy00 HV        </v>
      </c>
      <c r="B14" s="68" t="s">
        <v>420</v>
      </c>
      <c r="C14" s="68" t="s">
        <v>421</v>
      </c>
      <c r="D14" s="68" t="s">
        <v>271</v>
      </c>
      <c r="E14" s="68" t="s">
        <v>359</v>
      </c>
      <c r="F14" s="68" t="s">
        <v>360</v>
      </c>
      <c r="G14" s="68" t="s">
        <v>75</v>
      </c>
      <c r="H14" s="68" t="s">
        <v>246</v>
      </c>
      <c r="I14" s="68" t="s">
        <v>657</v>
      </c>
      <c r="J14" s="65">
        <v>1</v>
      </c>
      <c r="K14" s="65">
        <v>0</v>
      </c>
      <c r="L14" s="65">
        <v>103</v>
      </c>
      <c r="M14" s="65" t="s">
        <v>370</v>
      </c>
    </row>
    <row r="15" spans="1:13" ht="12.75" customHeight="1">
      <c r="A15" s="107" t="str">
        <f>IF(ROW()=1,"KEY",IF(ISNA(VLOOKUP(B15,車名対応マスタ!B:D,3,FALSE)),"",IF(VLOOKUP(B15,車名対応マスタ!B:D,3,FALSE)="","",$D15&amp;" "&amp;IF($G15="9","J","O")&amp;" "&amp;$I15&amp;" "&amp;IF($I15&lt;=TEXT(★完成資料!$A$1,"yyyymm"),TEXT(★完成資料!$A$1,"yyyymm"),"999999")&amp; " " &amp; LEFT(F15 &amp; "          ",10))))</f>
        <v xml:space="preserve">L O 202210 yyyy00 HV        </v>
      </c>
      <c r="B15" s="68" t="s">
        <v>420</v>
      </c>
      <c r="C15" s="68" t="s">
        <v>421</v>
      </c>
      <c r="D15" s="68" t="s">
        <v>271</v>
      </c>
      <c r="E15" s="68" t="s">
        <v>359</v>
      </c>
      <c r="F15" s="68" t="s">
        <v>360</v>
      </c>
      <c r="G15" s="68" t="s">
        <v>75</v>
      </c>
      <c r="H15" s="68" t="s">
        <v>246</v>
      </c>
      <c r="I15" s="68" t="s">
        <v>663</v>
      </c>
      <c r="J15" s="65">
        <v>0</v>
      </c>
      <c r="K15" s="65">
        <v>1</v>
      </c>
      <c r="L15" s="65">
        <v>103</v>
      </c>
      <c r="M15" s="65" t="s">
        <v>370</v>
      </c>
    </row>
    <row r="16" spans="1:13" ht="12.75" customHeight="1">
      <c r="A16" s="107" t="str">
        <f>IF(ROW()=1,"KEY",IF(ISNA(VLOOKUP(B16,車名対応マスタ!B:D,3,FALSE)),"",IF(VLOOKUP(B16,車名対応マスタ!B:D,3,FALSE)="","",$D16&amp;" "&amp;IF($G16="9","J","O")&amp;" "&amp;$I16&amp;" "&amp;IF($I16&lt;=TEXT(★完成資料!$A$1,"yyyymm"),TEXT(★完成資料!$A$1,"yyyymm"),"999999")&amp; " " &amp; LEFT(F16 &amp; "          ",10))))</f>
        <v xml:space="preserve">L O 202204 yyyy00 HV        </v>
      </c>
      <c r="B16" s="68" t="s">
        <v>420</v>
      </c>
      <c r="C16" s="68" t="s">
        <v>421</v>
      </c>
      <c r="D16" s="68" t="s">
        <v>271</v>
      </c>
      <c r="E16" s="68" t="s">
        <v>359</v>
      </c>
      <c r="F16" s="68" t="s">
        <v>360</v>
      </c>
      <c r="G16" s="68" t="s">
        <v>75</v>
      </c>
      <c r="H16" s="68" t="s">
        <v>246</v>
      </c>
      <c r="I16" s="68" t="s">
        <v>642</v>
      </c>
      <c r="J16" s="65">
        <v>2</v>
      </c>
      <c r="K16" s="65">
        <v>0</v>
      </c>
      <c r="L16" s="65">
        <v>102</v>
      </c>
      <c r="M16" s="65" t="s">
        <v>371</v>
      </c>
    </row>
    <row r="17" spans="1:13" ht="12.75" customHeight="1">
      <c r="A17" s="107" t="str">
        <f>IF(ROW()=1,"KEY",IF(ISNA(VLOOKUP(B17,車名対応マスタ!B:D,3,FALSE)),"",IF(VLOOKUP(B17,車名対応マスタ!B:D,3,FALSE)="","",$D17&amp;" "&amp;IF($G17="9","J","O")&amp;" "&amp;$I17&amp;" "&amp;IF($I17&lt;=TEXT(★完成資料!$A$1,"yyyymm"),TEXT(★完成資料!$A$1,"yyyymm"),"999999")&amp; " " &amp; LEFT(F17 &amp; "          ",10))))</f>
        <v xml:space="preserve">L O 202205 yyyy00 HV        </v>
      </c>
      <c r="B17" s="68" t="s">
        <v>420</v>
      </c>
      <c r="C17" s="68" t="s">
        <v>421</v>
      </c>
      <c r="D17" s="68" t="s">
        <v>271</v>
      </c>
      <c r="E17" s="68" t="s">
        <v>359</v>
      </c>
      <c r="F17" s="68" t="s">
        <v>360</v>
      </c>
      <c r="G17" s="68" t="s">
        <v>75</v>
      </c>
      <c r="H17" s="68" t="s">
        <v>246</v>
      </c>
      <c r="I17" s="68" t="s">
        <v>647</v>
      </c>
      <c r="J17" s="65">
        <v>2</v>
      </c>
      <c r="K17" s="65">
        <v>1</v>
      </c>
      <c r="L17" s="65">
        <v>102</v>
      </c>
      <c r="M17" s="65" t="s">
        <v>371</v>
      </c>
    </row>
    <row r="18" spans="1:13" ht="12.75" customHeight="1">
      <c r="A18" s="107" t="str">
        <f>IF(ROW()=1,"KEY",IF(ISNA(VLOOKUP(B18,車名対応マスタ!B:D,3,FALSE)),"",IF(VLOOKUP(B18,車名対応マスタ!B:D,3,FALSE)="","",$D18&amp;" "&amp;IF($G18="9","J","O")&amp;" "&amp;$I18&amp;" "&amp;IF($I18&lt;=TEXT(★完成資料!$A$1,"yyyymm"),TEXT(★完成資料!$A$1,"yyyymm"),"999999")&amp; " " &amp; LEFT(F18 &amp; "          ",10))))</f>
        <v xml:space="preserve">L O 202206 yyyy00 HV        </v>
      </c>
      <c r="B18" s="68" t="s">
        <v>420</v>
      </c>
      <c r="C18" s="68" t="s">
        <v>421</v>
      </c>
      <c r="D18" s="68" t="s">
        <v>271</v>
      </c>
      <c r="E18" s="68" t="s">
        <v>359</v>
      </c>
      <c r="F18" s="68" t="s">
        <v>360</v>
      </c>
      <c r="G18" s="68" t="s">
        <v>75</v>
      </c>
      <c r="H18" s="68" t="s">
        <v>246</v>
      </c>
      <c r="I18" s="68" t="s">
        <v>652</v>
      </c>
      <c r="J18" s="65">
        <v>2</v>
      </c>
      <c r="K18" s="65">
        <v>0</v>
      </c>
      <c r="L18" s="65">
        <v>102</v>
      </c>
      <c r="M18" s="65" t="s">
        <v>371</v>
      </c>
    </row>
    <row r="19" spans="1:13" ht="12.75" customHeight="1">
      <c r="A19" s="107" t="str">
        <f>IF(ROW()=1,"KEY",IF(ISNA(VLOOKUP(B19,車名対応マスタ!B:D,3,FALSE)),"",IF(VLOOKUP(B19,車名対応マスタ!B:D,3,FALSE)="","",$D19&amp;" "&amp;IF($G19="9","J","O")&amp;" "&amp;$I19&amp;" "&amp;IF($I19&lt;=TEXT(★完成資料!$A$1,"yyyymm"),TEXT(★完成資料!$A$1,"yyyymm"),"999999")&amp; " " &amp; LEFT(F19 &amp; "          ",10))))</f>
        <v xml:space="preserve">L O 202208 yyyy00 HV        </v>
      </c>
      <c r="B19" s="68" t="s">
        <v>420</v>
      </c>
      <c r="C19" s="68" t="s">
        <v>421</v>
      </c>
      <c r="D19" s="68" t="s">
        <v>271</v>
      </c>
      <c r="E19" s="68" t="s">
        <v>359</v>
      </c>
      <c r="F19" s="68" t="s">
        <v>360</v>
      </c>
      <c r="G19" s="68" t="s">
        <v>75</v>
      </c>
      <c r="H19" s="68" t="s">
        <v>246</v>
      </c>
      <c r="I19" s="68" t="s">
        <v>656</v>
      </c>
      <c r="J19" s="65">
        <v>0</v>
      </c>
      <c r="K19" s="65">
        <v>1</v>
      </c>
      <c r="L19" s="65">
        <v>102</v>
      </c>
      <c r="M19" s="65" t="s">
        <v>371</v>
      </c>
    </row>
    <row r="20" spans="1:13" ht="12.75" customHeight="1">
      <c r="A20" s="107" t="str">
        <f>IF(ROW()=1,"KEY",IF(ISNA(VLOOKUP(B20,車名対応マスタ!B:D,3,FALSE)),"",IF(VLOOKUP(B20,車名対応マスタ!B:D,3,FALSE)="","",$D20&amp;" "&amp;IF($G20="9","J","O")&amp;" "&amp;$I20&amp;" "&amp;IF($I20&lt;=TEXT(★完成資料!$A$1,"yyyymm"),TEXT(★完成資料!$A$1,"yyyymm"),"999999")&amp; " " &amp; LEFT(F20 &amp; "          ",10))))</f>
        <v xml:space="preserve">L O 202209 yyyy00 HV        </v>
      </c>
      <c r="B20" s="68" t="s">
        <v>420</v>
      </c>
      <c r="C20" s="68" t="s">
        <v>421</v>
      </c>
      <c r="D20" s="68" t="s">
        <v>271</v>
      </c>
      <c r="E20" s="68" t="s">
        <v>359</v>
      </c>
      <c r="F20" s="68" t="s">
        <v>360</v>
      </c>
      <c r="G20" s="68" t="s">
        <v>75</v>
      </c>
      <c r="H20" s="68" t="s">
        <v>246</v>
      </c>
      <c r="I20" s="68" t="s">
        <v>657</v>
      </c>
      <c r="K20" s="65">
        <v>1</v>
      </c>
      <c r="L20" s="65">
        <v>102</v>
      </c>
      <c r="M20" s="65" t="s">
        <v>371</v>
      </c>
    </row>
    <row r="21" spans="1:13" ht="12.75" customHeight="1">
      <c r="A21" s="107" t="str">
        <f>IF(ROW()=1,"KEY",IF(ISNA(VLOOKUP(B21,車名対応マスタ!B:D,3,FALSE)),"",IF(VLOOKUP(B21,車名対応マスタ!B:D,3,FALSE)="","",$D21&amp;" "&amp;IF($G21="9","J","O")&amp;" "&amp;$I21&amp;" "&amp;IF($I21&lt;=TEXT(★完成資料!$A$1,"yyyymm"),TEXT(★完成資料!$A$1,"yyyymm"),"999999")&amp; " " &amp; LEFT(F21 &amp; "          ",10))))</f>
        <v xml:space="preserve">L O 202201 yyyy00 HV        </v>
      </c>
      <c r="B21" s="68" t="s">
        <v>420</v>
      </c>
      <c r="C21" s="68" t="s">
        <v>421</v>
      </c>
      <c r="D21" s="68" t="s">
        <v>271</v>
      </c>
      <c r="E21" s="68" t="s">
        <v>359</v>
      </c>
      <c r="F21" s="68" t="s">
        <v>360</v>
      </c>
      <c r="G21" s="68" t="s">
        <v>75</v>
      </c>
      <c r="H21" s="68" t="s">
        <v>246</v>
      </c>
      <c r="I21" s="68" t="s">
        <v>639</v>
      </c>
      <c r="J21" s="65">
        <v>4</v>
      </c>
      <c r="K21" s="65">
        <v>0</v>
      </c>
      <c r="L21" s="65">
        <v>209</v>
      </c>
      <c r="M21" s="65" t="s">
        <v>289</v>
      </c>
    </row>
    <row r="22" spans="1:13" ht="12.75" customHeight="1">
      <c r="A22" s="107" t="str">
        <f>IF(ROW()=1,"KEY",IF(ISNA(VLOOKUP(B22,車名対応マスタ!B:D,3,FALSE)),"",IF(VLOOKUP(B22,車名対応マスタ!B:D,3,FALSE)="","",$D22&amp;" "&amp;IF($G22="9","J","O")&amp;" "&amp;$I22&amp;" "&amp;IF($I22&lt;=TEXT(★完成資料!$A$1,"yyyymm"),TEXT(★完成資料!$A$1,"yyyymm"),"999999")&amp; " " &amp; LEFT(F22 &amp; "          ",10))))</f>
        <v xml:space="preserve">L O 202203 yyyy00 HV        </v>
      </c>
      <c r="B22" s="68" t="s">
        <v>420</v>
      </c>
      <c r="C22" s="68" t="s">
        <v>421</v>
      </c>
      <c r="D22" s="68" t="s">
        <v>271</v>
      </c>
      <c r="E22" s="68" t="s">
        <v>359</v>
      </c>
      <c r="F22" s="68" t="s">
        <v>360</v>
      </c>
      <c r="G22" s="68" t="s">
        <v>75</v>
      </c>
      <c r="H22" s="68" t="s">
        <v>246</v>
      </c>
      <c r="I22" s="68" t="s">
        <v>641</v>
      </c>
      <c r="J22" s="65">
        <v>1</v>
      </c>
      <c r="K22" s="65">
        <v>0</v>
      </c>
      <c r="L22" s="65">
        <v>209</v>
      </c>
      <c r="M22" s="65" t="s">
        <v>289</v>
      </c>
    </row>
    <row r="23" spans="1:13" ht="12.75" customHeight="1">
      <c r="A23" s="107" t="str">
        <f>IF(ROW()=1,"KEY",IF(ISNA(VLOOKUP(B23,車名対応マスタ!B:D,3,FALSE)),"",IF(VLOOKUP(B23,車名対応マスタ!B:D,3,FALSE)="","",$D23&amp;" "&amp;IF($G23="9","J","O")&amp;" "&amp;$I23&amp;" "&amp;IF($I23&lt;=TEXT(★完成資料!$A$1,"yyyymm"),TEXT(★完成資料!$A$1,"yyyymm"),"999999")&amp; " " &amp; LEFT(F23 &amp; "          ",10))))</f>
        <v xml:space="preserve">L O 202204 yyyy00 HV        </v>
      </c>
      <c r="B23" s="68" t="s">
        <v>420</v>
      </c>
      <c r="C23" s="68" t="s">
        <v>421</v>
      </c>
      <c r="D23" s="68" t="s">
        <v>271</v>
      </c>
      <c r="E23" s="68" t="s">
        <v>359</v>
      </c>
      <c r="F23" s="68" t="s">
        <v>360</v>
      </c>
      <c r="G23" s="68" t="s">
        <v>75</v>
      </c>
      <c r="H23" s="68" t="s">
        <v>246</v>
      </c>
      <c r="I23" s="68" t="s">
        <v>642</v>
      </c>
      <c r="J23" s="65">
        <v>5</v>
      </c>
      <c r="K23" s="65">
        <v>0</v>
      </c>
      <c r="L23" s="65">
        <v>209</v>
      </c>
      <c r="M23" s="65" t="s">
        <v>289</v>
      </c>
    </row>
    <row r="24" spans="1:13" ht="12.75" customHeight="1">
      <c r="A24" s="107" t="str">
        <f>IF(ROW()=1,"KEY",IF(ISNA(VLOOKUP(B24,車名対応マスタ!B:D,3,FALSE)),"",IF(VLOOKUP(B24,車名対応マスタ!B:D,3,FALSE)="","",$D24&amp;" "&amp;IF($G24="9","J","O")&amp;" "&amp;$I24&amp;" "&amp;IF($I24&lt;=TEXT(★完成資料!$A$1,"yyyymm"),TEXT(★完成資料!$A$1,"yyyymm"),"999999")&amp; " " &amp; LEFT(F24 &amp; "          ",10))))</f>
        <v xml:space="preserve">L O 202205 yyyy00 HV        </v>
      </c>
      <c r="B24" s="68" t="s">
        <v>420</v>
      </c>
      <c r="C24" s="68" t="s">
        <v>421</v>
      </c>
      <c r="D24" s="68" t="s">
        <v>271</v>
      </c>
      <c r="E24" s="68" t="s">
        <v>359</v>
      </c>
      <c r="F24" s="68" t="s">
        <v>360</v>
      </c>
      <c r="G24" s="68" t="s">
        <v>75</v>
      </c>
      <c r="H24" s="68" t="s">
        <v>246</v>
      </c>
      <c r="I24" s="68" t="s">
        <v>647</v>
      </c>
      <c r="J24" s="65">
        <v>1</v>
      </c>
      <c r="K24" s="65">
        <v>0</v>
      </c>
      <c r="L24" s="65">
        <v>209</v>
      </c>
      <c r="M24" s="65" t="s">
        <v>289</v>
      </c>
    </row>
    <row r="25" spans="1:13" ht="12.75" customHeight="1">
      <c r="A25" s="107" t="str">
        <f>IF(ROW()=1,"KEY",IF(ISNA(VLOOKUP(B25,車名対応マスタ!B:D,3,FALSE)),"",IF(VLOOKUP(B25,車名対応マスタ!B:D,3,FALSE)="","",$D25&amp;" "&amp;IF($G25="9","J","O")&amp;" "&amp;$I25&amp;" "&amp;IF($I25&lt;=TEXT(★完成資料!$A$1,"yyyymm"),TEXT(★完成資料!$A$1,"yyyymm"),"999999")&amp; " " &amp; LEFT(F25 &amp; "          ",10))))</f>
        <v xml:space="preserve">L O 202207 yyyy00 HV        </v>
      </c>
      <c r="B25" s="68" t="s">
        <v>420</v>
      </c>
      <c r="C25" s="68" t="s">
        <v>421</v>
      </c>
      <c r="D25" s="68" t="s">
        <v>271</v>
      </c>
      <c r="E25" s="68" t="s">
        <v>359</v>
      </c>
      <c r="F25" s="68" t="s">
        <v>360</v>
      </c>
      <c r="G25" s="68" t="s">
        <v>75</v>
      </c>
      <c r="H25" s="68" t="s">
        <v>246</v>
      </c>
      <c r="I25" s="68" t="s">
        <v>655</v>
      </c>
      <c r="J25" s="65">
        <v>5</v>
      </c>
      <c r="K25" s="65">
        <v>0</v>
      </c>
      <c r="L25" s="65">
        <v>209</v>
      </c>
      <c r="M25" s="65" t="s">
        <v>289</v>
      </c>
    </row>
    <row r="26" spans="1:13" ht="12.75" customHeight="1">
      <c r="A26" s="107" t="str">
        <f>IF(ROW()=1,"KEY",IF(ISNA(VLOOKUP(B26,車名対応マスタ!B:D,3,FALSE)),"",IF(VLOOKUP(B26,車名対応マスタ!B:D,3,FALSE)="","",$D26&amp;" "&amp;IF($G26="9","J","O")&amp;" "&amp;$I26&amp;" "&amp;IF($I26&lt;=TEXT(★完成資料!$A$1,"yyyymm"),TEXT(★完成資料!$A$1,"yyyymm"),"999999")&amp; " " &amp; LEFT(F26 &amp; "          ",10))))</f>
        <v xml:space="preserve">L O 202209 yyyy00 HV        </v>
      </c>
      <c r="B26" s="68" t="s">
        <v>420</v>
      </c>
      <c r="C26" s="68" t="s">
        <v>421</v>
      </c>
      <c r="D26" s="68" t="s">
        <v>271</v>
      </c>
      <c r="E26" s="68" t="s">
        <v>359</v>
      </c>
      <c r="F26" s="68" t="s">
        <v>360</v>
      </c>
      <c r="G26" s="68" t="s">
        <v>75</v>
      </c>
      <c r="H26" s="68" t="s">
        <v>246</v>
      </c>
      <c r="I26" s="68" t="s">
        <v>657</v>
      </c>
      <c r="J26" s="65">
        <v>2</v>
      </c>
      <c r="K26" s="65">
        <v>0</v>
      </c>
      <c r="L26" s="65">
        <v>209</v>
      </c>
      <c r="M26" s="65" t="s">
        <v>289</v>
      </c>
    </row>
    <row r="27" spans="1:13" ht="12.75" customHeight="1">
      <c r="A27" s="107" t="str">
        <f>IF(ROW()=1,"KEY",IF(ISNA(VLOOKUP(B27,車名対応マスタ!B:D,3,FALSE)),"",IF(VLOOKUP(B27,車名対応マスタ!B:D,3,FALSE)="","",$D27&amp;" "&amp;IF($G27="9","J","O")&amp;" "&amp;$I27&amp;" "&amp;IF($I27&lt;=TEXT(★完成資料!$A$1,"yyyymm"),TEXT(★完成資料!$A$1,"yyyymm"),"999999")&amp; " " &amp; LEFT(F27 &amp; "          ",10))))</f>
        <v xml:space="preserve">L O 202207 yyyy00 HV        </v>
      </c>
      <c r="B27" s="68" t="s">
        <v>420</v>
      </c>
      <c r="C27" s="68" t="s">
        <v>421</v>
      </c>
      <c r="D27" s="68" t="s">
        <v>271</v>
      </c>
      <c r="E27" s="68" t="s">
        <v>359</v>
      </c>
      <c r="F27" s="68" t="s">
        <v>360</v>
      </c>
      <c r="G27" s="68" t="s">
        <v>76</v>
      </c>
      <c r="H27" s="68" t="s">
        <v>492</v>
      </c>
      <c r="I27" s="68" t="s">
        <v>655</v>
      </c>
      <c r="J27" s="65">
        <v>1</v>
      </c>
      <c r="K27" s="65">
        <v>0</v>
      </c>
      <c r="L27" s="65">
        <v>301</v>
      </c>
      <c r="M27" s="65" t="s">
        <v>372</v>
      </c>
    </row>
    <row r="28" spans="1:13" ht="12.75" customHeight="1">
      <c r="A28" s="107" t="str">
        <f>IF(ROW()=1,"KEY",IF(ISNA(VLOOKUP(B28,車名対応マスタ!B:D,3,FALSE)),"",IF(VLOOKUP(B28,車名対応マスタ!B:D,3,FALSE)="","",$D28&amp;" "&amp;IF($G28="9","J","O")&amp;" "&amp;$I28&amp;" "&amp;IF($I28&lt;=TEXT(★完成資料!$A$1,"yyyymm"),TEXT(★完成資料!$A$1,"yyyymm"),"999999")&amp; " " &amp; LEFT(F28 &amp; "          ",10))))</f>
        <v xml:space="preserve">L O 202202 yyyy00 HV        </v>
      </c>
      <c r="B28" s="68" t="s">
        <v>420</v>
      </c>
      <c r="C28" s="68" t="s">
        <v>421</v>
      </c>
      <c r="D28" s="68" t="s">
        <v>271</v>
      </c>
      <c r="E28" s="68" t="s">
        <v>359</v>
      </c>
      <c r="F28" s="68" t="s">
        <v>360</v>
      </c>
      <c r="G28" s="68" t="s">
        <v>76</v>
      </c>
      <c r="H28" s="68" t="s">
        <v>492</v>
      </c>
      <c r="I28" s="68" t="s">
        <v>640</v>
      </c>
      <c r="J28" s="65">
        <v>1</v>
      </c>
      <c r="K28" s="65">
        <v>0</v>
      </c>
      <c r="L28" s="65">
        <v>305</v>
      </c>
      <c r="M28" s="65" t="s">
        <v>373</v>
      </c>
    </row>
    <row r="29" spans="1:13" ht="12.75" customHeight="1">
      <c r="A29" s="107" t="str">
        <f>IF(ROW()=1,"KEY",IF(ISNA(VLOOKUP(B29,車名対応マスタ!B:D,3,FALSE)),"",IF(VLOOKUP(B29,車名対応マスタ!B:D,3,FALSE)="","",$D29&amp;" "&amp;IF($G29="9","J","O")&amp;" "&amp;$I29&amp;" "&amp;IF($I29&lt;=TEXT(★完成資料!$A$1,"yyyymm"),TEXT(★完成資料!$A$1,"yyyymm"),"999999")&amp; " " &amp; LEFT(F29 &amp; "          ",10))))</f>
        <v xml:space="preserve">L O 202201 yyyy00 HV        </v>
      </c>
      <c r="B29" s="68" t="s">
        <v>420</v>
      </c>
      <c r="C29" s="68" t="s">
        <v>421</v>
      </c>
      <c r="D29" s="68" t="s">
        <v>271</v>
      </c>
      <c r="E29" s="68" t="s">
        <v>359</v>
      </c>
      <c r="F29" s="68" t="s">
        <v>360</v>
      </c>
      <c r="G29" s="68" t="s">
        <v>77</v>
      </c>
      <c r="H29" s="68" t="s">
        <v>273</v>
      </c>
      <c r="I29" s="68" t="s">
        <v>639</v>
      </c>
      <c r="J29" s="65">
        <v>2</v>
      </c>
      <c r="K29" s="65">
        <v>0</v>
      </c>
      <c r="L29" s="65">
        <v>427</v>
      </c>
      <c r="M29" s="65" t="s">
        <v>376</v>
      </c>
    </row>
    <row r="30" spans="1:13" ht="12.75" customHeight="1">
      <c r="A30" s="107" t="str">
        <f>IF(ROW()=1,"KEY",IF(ISNA(VLOOKUP(B30,車名対応マスタ!B:D,3,FALSE)),"",IF(VLOOKUP(B30,車名対応マスタ!B:D,3,FALSE)="","",$D30&amp;" "&amp;IF($G30="9","J","O")&amp;" "&amp;$I30&amp;" "&amp;IF($I30&lt;=TEXT(★完成資料!$A$1,"yyyymm"),TEXT(★完成資料!$A$1,"yyyymm"),"999999")&amp; " " &amp; LEFT(F30 &amp; "          ",10))))</f>
        <v xml:space="preserve">L O 202204 yyyy00 HV        </v>
      </c>
      <c r="B30" s="68" t="s">
        <v>420</v>
      </c>
      <c r="C30" s="68" t="s">
        <v>421</v>
      </c>
      <c r="D30" s="68" t="s">
        <v>271</v>
      </c>
      <c r="E30" s="68" t="s">
        <v>359</v>
      </c>
      <c r="F30" s="68" t="s">
        <v>360</v>
      </c>
      <c r="G30" s="68" t="s">
        <v>77</v>
      </c>
      <c r="H30" s="68" t="s">
        <v>273</v>
      </c>
      <c r="I30" s="68" t="s">
        <v>642</v>
      </c>
      <c r="J30" s="65">
        <v>3</v>
      </c>
      <c r="K30" s="65">
        <v>3</v>
      </c>
      <c r="L30" s="65">
        <v>427</v>
      </c>
      <c r="M30" s="65" t="s">
        <v>376</v>
      </c>
    </row>
    <row r="31" spans="1:13" ht="12.75" customHeight="1">
      <c r="A31" s="107" t="str">
        <f>IF(ROW()=1,"KEY",IF(ISNA(VLOOKUP(B31,車名対応マスタ!B:D,3,FALSE)),"",IF(VLOOKUP(B31,車名対応マスタ!B:D,3,FALSE)="","",$D31&amp;" "&amp;IF($G31="9","J","O")&amp;" "&amp;$I31&amp;" "&amp;IF($I31&lt;=TEXT(★完成資料!$A$1,"yyyymm"),TEXT(★完成資料!$A$1,"yyyymm"),"999999")&amp; " " &amp; LEFT(F31 &amp; "          ",10))))</f>
        <v xml:space="preserve">L O 202205 yyyy00 HV        </v>
      </c>
      <c r="B31" s="68" t="s">
        <v>420</v>
      </c>
      <c r="C31" s="68" t="s">
        <v>421</v>
      </c>
      <c r="D31" s="68" t="s">
        <v>271</v>
      </c>
      <c r="E31" s="68" t="s">
        <v>359</v>
      </c>
      <c r="F31" s="68" t="s">
        <v>360</v>
      </c>
      <c r="G31" s="68" t="s">
        <v>77</v>
      </c>
      <c r="H31" s="68" t="s">
        <v>273</v>
      </c>
      <c r="I31" s="68" t="s">
        <v>647</v>
      </c>
      <c r="K31" s="65">
        <v>1</v>
      </c>
      <c r="L31" s="65">
        <v>427</v>
      </c>
      <c r="M31" s="65" t="s">
        <v>376</v>
      </c>
    </row>
    <row r="32" spans="1:13" ht="12.75" customHeight="1">
      <c r="A32" s="107" t="str">
        <f>IF(ROW()=1,"KEY",IF(ISNA(VLOOKUP(B32,車名対応マスタ!B:D,3,FALSE)),"",IF(VLOOKUP(B32,車名対応マスタ!B:D,3,FALSE)="","",$D32&amp;" "&amp;IF($G32="9","J","O")&amp;" "&amp;$I32&amp;" "&amp;IF($I32&lt;=TEXT(★完成資料!$A$1,"yyyymm"),TEXT(★完成資料!$A$1,"yyyymm"),"999999")&amp; " " &amp; LEFT(F32 &amp; "          ",10))))</f>
        <v xml:space="preserve">L O 202206 yyyy00 HV        </v>
      </c>
      <c r="B32" s="68" t="s">
        <v>420</v>
      </c>
      <c r="C32" s="68" t="s">
        <v>421</v>
      </c>
      <c r="D32" s="68" t="s">
        <v>271</v>
      </c>
      <c r="E32" s="68" t="s">
        <v>359</v>
      </c>
      <c r="F32" s="68" t="s">
        <v>360</v>
      </c>
      <c r="G32" s="68" t="s">
        <v>77</v>
      </c>
      <c r="H32" s="68" t="s">
        <v>273</v>
      </c>
      <c r="I32" s="68" t="s">
        <v>652</v>
      </c>
      <c r="J32" s="65">
        <v>2</v>
      </c>
      <c r="L32" s="65">
        <v>427</v>
      </c>
      <c r="M32" s="65" t="s">
        <v>376</v>
      </c>
    </row>
    <row r="33" spans="1:13" ht="12.75" customHeight="1">
      <c r="A33" s="107" t="str">
        <f>IF(ROW()=1,"KEY",IF(ISNA(VLOOKUP(B33,車名対応マスタ!B:D,3,FALSE)),"",IF(VLOOKUP(B33,車名対応マスタ!B:D,3,FALSE)="","",$D33&amp;" "&amp;IF($G33="9","J","O")&amp;" "&amp;$I33&amp;" "&amp;IF($I33&lt;=TEXT(★完成資料!$A$1,"yyyymm"),TEXT(★完成資料!$A$1,"yyyymm"),"999999")&amp; " " &amp; LEFT(F33 &amp; "          ",10))))</f>
        <v xml:space="preserve">L O 202207 yyyy00 HV        </v>
      </c>
      <c r="B33" s="68" t="s">
        <v>420</v>
      </c>
      <c r="C33" s="68" t="s">
        <v>421</v>
      </c>
      <c r="D33" s="68" t="s">
        <v>271</v>
      </c>
      <c r="E33" s="68" t="s">
        <v>359</v>
      </c>
      <c r="F33" s="68" t="s">
        <v>360</v>
      </c>
      <c r="G33" s="68" t="s">
        <v>77</v>
      </c>
      <c r="H33" s="68" t="s">
        <v>273</v>
      </c>
      <c r="I33" s="68" t="s">
        <v>655</v>
      </c>
      <c r="J33" s="65">
        <v>1</v>
      </c>
      <c r="K33" s="65">
        <v>3</v>
      </c>
      <c r="L33" s="65">
        <v>427</v>
      </c>
      <c r="M33" s="65" t="s">
        <v>376</v>
      </c>
    </row>
    <row r="34" spans="1:13" ht="12.75" customHeight="1">
      <c r="A34" s="107" t="str">
        <f>IF(ROW()=1,"KEY",IF(ISNA(VLOOKUP(B34,車名対応マスタ!B:D,3,FALSE)),"",IF(VLOOKUP(B34,車名対応マスタ!B:D,3,FALSE)="","",$D34&amp;" "&amp;IF($G34="9","J","O")&amp;" "&amp;$I34&amp;" "&amp;IF($I34&lt;=TEXT(★完成資料!$A$1,"yyyymm"),TEXT(★完成資料!$A$1,"yyyymm"),"999999")&amp; " " &amp; LEFT(F34 &amp; "          ",10))))</f>
        <v xml:space="preserve">L O 202208 yyyy00 HV        </v>
      </c>
      <c r="B34" s="68" t="s">
        <v>420</v>
      </c>
      <c r="C34" s="68" t="s">
        <v>421</v>
      </c>
      <c r="D34" s="68" t="s">
        <v>271</v>
      </c>
      <c r="E34" s="68" t="s">
        <v>359</v>
      </c>
      <c r="F34" s="68" t="s">
        <v>360</v>
      </c>
      <c r="G34" s="68" t="s">
        <v>77</v>
      </c>
      <c r="H34" s="68" t="s">
        <v>273</v>
      </c>
      <c r="I34" s="68" t="s">
        <v>656</v>
      </c>
      <c r="K34" s="65">
        <v>1</v>
      </c>
      <c r="L34" s="65">
        <v>427</v>
      </c>
      <c r="M34" s="65" t="s">
        <v>376</v>
      </c>
    </row>
    <row r="35" spans="1:13" ht="12.75" customHeight="1">
      <c r="A35" s="107" t="str">
        <f>IF(ROW()=1,"KEY",IF(ISNA(VLOOKUP(B35,車名対応マスタ!B:D,3,FALSE)),"",IF(VLOOKUP(B35,車名対応マスタ!B:D,3,FALSE)="","",$D35&amp;" "&amp;IF($G35="9","J","O")&amp;" "&amp;$I35&amp;" "&amp;IF($I35&lt;=TEXT(★完成資料!$A$1,"yyyymm"),TEXT(★完成資料!$A$1,"yyyymm"),"999999")&amp; " " &amp; LEFT(F35 &amp; "          ",10))))</f>
        <v xml:space="preserve">L O 202209 yyyy00 HV        </v>
      </c>
      <c r="B35" s="68" t="s">
        <v>420</v>
      </c>
      <c r="C35" s="68" t="s">
        <v>421</v>
      </c>
      <c r="D35" s="68" t="s">
        <v>271</v>
      </c>
      <c r="E35" s="68" t="s">
        <v>359</v>
      </c>
      <c r="F35" s="68" t="s">
        <v>360</v>
      </c>
      <c r="G35" s="68" t="s">
        <v>77</v>
      </c>
      <c r="H35" s="68" t="s">
        <v>273</v>
      </c>
      <c r="I35" s="68" t="s">
        <v>657</v>
      </c>
      <c r="J35" s="65">
        <v>2</v>
      </c>
      <c r="K35" s="65">
        <v>1</v>
      </c>
      <c r="L35" s="65">
        <v>427</v>
      </c>
      <c r="M35" s="65" t="s">
        <v>376</v>
      </c>
    </row>
    <row r="36" spans="1:13" ht="12.75" customHeight="1">
      <c r="A36" s="107" t="str">
        <f>IF(ROW()=1,"KEY",IF(ISNA(VLOOKUP(B36,車名対応マスタ!B:D,3,FALSE)),"",IF(VLOOKUP(B36,車名対応マスタ!B:D,3,FALSE)="","",$D36&amp;" "&amp;IF($G36="9","J","O")&amp;" "&amp;$I36&amp;" "&amp;IF($I36&lt;=TEXT(★完成資料!$A$1,"yyyymm"),TEXT(★完成資料!$A$1,"yyyymm"),"999999")&amp; " " &amp; LEFT(F36 &amp; "          ",10))))</f>
        <v xml:space="preserve">L O 202210 yyyy00 HV        </v>
      </c>
      <c r="B36" s="68" t="s">
        <v>420</v>
      </c>
      <c r="C36" s="68" t="s">
        <v>421</v>
      </c>
      <c r="D36" s="68" t="s">
        <v>271</v>
      </c>
      <c r="E36" s="68" t="s">
        <v>359</v>
      </c>
      <c r="F36" s="68" t="s">
        <v>360</v>
      </c>
      <c r="G36" s="68" t="s">
        <v>77</v>
      </c>
      <c r="H36" s="68" t="s">
        <v>273</v>
      </c>
      <c r="I36" s="68" t="s">
        <v>663</v>
      </c>
      <c r="J36" s="65">
        <v>1</v>
      </c>
      <c r="L36" s="65">
        <v>427</v>
      </c>
      <c r="M36" s="65" t="s">
        <v>376</v>
      </c>
    </row>
    <row r="37" spans="1:13" ht="12.75" customHeight="1">
      <c r="A37" s="107" t="str">
        <f>IF(ROW()=1,"KEY",IF(ISNA(VLOOKUP(B37,車名対応マスタ!B:D,3,FALSE)),"",IF(VLOOKUP(B37,車名対応マスタ!B:D,3,FALSE)="","",$D37&amp;" "&amp;IF($G37="9","J","O")&amp;" "&amp;$I37&amp;" "&amp;IF($I37&lt;=TEXT(★完成資料!$A$1,"yyyymm"),TEXT(★完成資料!$A$1,"yyyymm"),"999999")&amp; " " &amp; LEFT(F37 &amp; "          ",10))))</f>
        <v xml:space="preserve">L O 202202 yyyy00 HV        </v>
      </c>
      <c r="B37" s="68" t="s">
        <v>420</v>
      </c>
      <c r="C37" s="68" t="s">
        <v>421</v>
      </c>
      <c r="D37" s="68" t="s">
        <v>271</v>
      </c>
      <c r="E37" s="68" t="s">
        <v>359</v>
      </c>
      <c r="F37" s="68" t="s">
        <v>360</v>
      </c>
      <c r="G37" s="68" t="s">
        <v>77</v>
      </c>
      <c r="H37" s="68" t="s">
        <v>273</v>
      </c>
      <c r="I37" s="68" t="s">
        <v>640</v>
      </c>
      <c r="J37" s="65">
        <v>1</v>
      </c>
      <c r="K37" s="65">
        <v>1</v>
      </c>
      <c r="L37" s="65">
        <v>410</v>
      </c>
      <c r="M37" s="65" t="s">
        <v>495</v>
      </c>
    </row>
    <row r="38" spans="1:13" ht="12.75" customHeight="1">
      <c r="A38" s="107" t="str">
        <f>IF(ROW()=1,"KEY",IF(ISNA(VLOOKUP(B38,車名対応マスタ!B:D,3,FALSE)),"",IF(VLOOKUP(B38,車名対応マスタ!B:D,3,FALSE)="","",$D38&amp;" "&amp;IF($G38="9","J","O")&amp;" "&amp;$I38&amp;" "&amp;IF($I38&lt;=TEXT(★完成資料!$A$1,"yyyymm"),TEXT(★完成資料!$A$1,"yyyymm"),"999999")&amp; " " &amp; LEFT(F38 &amp; "          ",10))))</f>
        <v xml:space="preserve">L O 202209 yyyy00 HV        </v>
      </c>
      <c r="B38" s="68" t="s">
        <v>420</v>
      </c>
      <c r="C38" s="68" t="s">
        <v>421</v>
      </c>
      <c r="D38" s="68" t="s">
        <v>271</v>
      </c>
      <c r="E38" s="68" t="s">
        <v>359</v>
      </c>
      <c r="F38" s="68" t="s">
        <v>360</v>
      </c>
      <c r="G38" s="68" t="s">
        <v>77</v>
      </c>
      <c r="H38" s="68" t="s">
        <v>273</v>
      </c>
      <c r="I38" s="68" t="s">
        <v>657</v>
      </c>
      <c r="J38" s="65">
        <v>1</v>
      </c>
      <c r="L38" s="65">
        <v>410</v>
      </c>
      <c r="M38" s="65" t="s">
        <v>495</v>
      </c>
    </row>
    <row r="39" spans="1:13" ht="12.75" customHeight="1">
      <c r="A39" s="107" t="str">
        <f>IF(ROW()=1,"KEY",IF(ISNA(VLOOKUP(B39,車名対応マスタ!B:D,3,FALSE)),"",IF(VLOOKUP(B39,車名対応マスタ!B:D,3,FALSE)="","",$D39&amp;" "&amp;IF($G39="9","J","O")&amp;" "&amp;$I39&amp;" "&amp;IF($I39&lt;=TEXT(★完成資料!$A$1,"yyyymm"),TEXT(★完成資料!$A$1,"yyyymm"),"999999")&amp; " " &amp; LEFT(F39 &amp; "          ",10))))</f>
        <v xml:space="preserve">L O 202201 yyyy00 HV        </v>
      </c>
      <c r="B39" s="68" t="s">
        <v>420</v>
      </c>
      <c r="C39" s="68" t="s">
        <v>421</v>
      </c>
      <c r="D39" s="68" t="s">
        <v>271</v>
      </c>
      <c r="E39" s="68" t="s">
        <v>359</v>
      </c>
      <c r="F39" s="68" t="s">
        <v>360</v>
      </c>
      <c r="G39" s="68" t="s">
        <v>77</v>
      </c>
      <c r="H39" s="68" t="s">
        <v>273</v>
      </c>
      <c r="I39" s="68" t="s">
        <v>639</v>
      </c>
      <c r="K39" s="65">
        <v>1</v>
      </c>
      <c r="L39" s="65">
        <v>408</v>
      </c>
      <c r="M39" s="65" t="s">
        <v>496</v>
      </c>
    </row>
    <row r="40" spans="1:13" ht="12.75" customHeight="1">
      <c r="A40" s="107" t="str">
        <f>IF(ROW()=1,"KEY",IF(ISNA(VLOOKUP(B40,車名対応マスタ!B:D,3,FALSE)),"",IF(VLOOKUP(B40,車名対応マスタ!B:D,3,FALSE)="","",$D40&amp;" "&amp;IF($G40="9","J","O")&amp;" "&amp;$I40&amp;" "&amp;IF($I40&lt;=TEXT(★完成資料!$A$1,"yyyymm"),TEXT(★完成資料!$A$1,"yyyymm"),"999999")&amp; " " &amp; LEFT(F40 &amp; "          ",10))))</f>
        <v xml:space="preserve">L O 202202 yyyy00 HV        </v>
      </c>
      <c r="B40" s="68" t="s">
        <v>420</v>
      </c>
      <c r="C40" s="68" t="s">
        <v>421</v>
      </c>
      <c r="D40" s="68" t="s">
        <v>271</v>
      </c>
      <c r="E40" s="68" t="s">
        <v>359</v>
      </c>
      <c r="F40" s="68" t="s">
        <v>360</v>
      </c>
      <c r="G40" s="68" t="s">
        <v>77</v>
      </c>
      <c r="H40" s="68" t="s">
        <v>273</v>
      </c>
      <c r="I40" s="68" t="s">
        <v>640</v>
      </c>
      <c r="K40" s="65">
        <v>1</v>
      </c>
      <c r="L40" s="65">
        <v>408</v>
      </c>
      <c r="M40" s="65" t="s">
        <v>496</v>
      </c>
    </row>
    <row r="41" spans="1:13" ht="12.75" customHeight="1">
      <c r="A41" s="107" t="str">
        <f>IF(ROW()=1,"KEY",IF(ISNA(VLOOKUP(B41,車名対応マスタ!B:D,3,FALSE)),"",IF(VLOOKUP(B41,車名対応マスタ!B:D,3,FALSE)="","",$D41&amp;" "&amp;IF($G41="9","J","O")&amp;" "&amp;$I41&amp;" "&amp;IF($I41&lt;=TEXT(★完成資料!$A$1,"yyyymm"),TEXT(★完成資料!$A$1,"yyyymm"),"999999")&amp; " " &amp; LEFT(F41 &amp; "          ",10))))</f>
        <v xml:space="preserve">L O 202203 yyyy00 HV        </v>
      </c>
      <c r="B41" s="68" t="s">
        <v>420</v>
      </c>
      <c r="C41" s="68" t="s">
        <v>421</v>
      </c>
      <c r="D41" s="68" t="s">
        <v>271</v>
      </c>
      <c r="E41" s="68" t="s">
        <v>359</v>
      </c>
      <c r="F41" s="68" t="s">
        <v>360</v>
      </c>
      <c r="G41" s="68" t="s">
        <v>77</v>
      </c>
      <c r="H41" s="68" t="s">
        <v>273</v>
      </c>
      <c r="I41" s="68" t="s">
        <v>641</v>
      </c>
      <c r="J41" s="65">
        <v>1</v>
      </c>
      <c r="K41" s="65">
        <v>3</v>
      </c>
      <c r="L41" s="65">
        <v>408</v>
      </c>
      <c r="M41" s="65" t="s">
        <v>496</v>
      </c>
    </row>
    <row r="42" spans="1:13" ht="12.75" customHeight="1">
      <c r="A42" s="107" t="str">
        <f>IF(ROW()=1,"KEY",IF(ISNA(VLOOKUP(B42,車名対応マスタ!B:D,3,FALSE)),"",IF(VLOOKUP(B42,車名対応マスタ!B:D,3,FALSE)="","",$D42&amp;" "&amp;IF($G42="9","J","O")&amp;" "&amp;$I42&amp;" "&amp;IF($I42&lt;=TEXT(★完成資料!$A$1,"yyyymm"),TEXT(★完成資料!$A$1,"yyyymm"),"999999")&amp; " " &amp; LEFT(F42 &amp; "          ",10))))</f>
        <v xml:space="preserve">L O 202204 yyyy00 HV        </v>
      </c>
      <c r="B42" s="68" t="s">
        <v>420</v>
      </c>
      <c r="C42" s="68" t="s">
        <v>421</v>
      </c>
      <c r="D42" s="68" t="s">
        <v>271</v>
      </c>
      <c r="E42" s="68" t="s">
        <v>359</v>
      </c>
      <c r="F42" s="68" t="s">
        <v>360</v>
      </c>
      <c r="G42" s="68" t="s">
        <v>77</v>
      </c>
      <c r="H42" s="68" t="s">
        <v>273</v>
      </c>
      <c r="I42" s="68" t="s">
        <v>642</v>
      </c>
      <c r="J42" s="65">
        <v>2</v>
      </c>
      <c r="L42" s="65">
        <v>408</v>
      </c>
      <c r="M42" s="65" t="s">
        <v>496</v>
      </c>
    </row>
    <row r="43" spans="1:13" ht="12.75" customHeight="1">
      <c r="A43" s="107" t="str">
        <f>IF(ROW()=1,"KEY",IF(ISNA(VLOOKUP(B43,車名対応マスタ!B:D,3,FALSE)),"",IF(VLOOKUP(B43,車名対応マスタ!B:D,3,FALSE)="","",$D43&amp;" "&amp;IF($G43="9","J","O")&amp;" "&amp;$I43&amp;" "&amp;IF($I43&lt;=TEXT(★完成資料!$A$1,"yyyymm"),TEXT(★完成資料!$A$1,"yyyymm"),"999999")&amp; " " &amp; LEFT(F43 &amp; "          ",10))))</f>
        <v xml:space="preserve">L O 202205 yyyy00 HV        </v>
      </c>
      <c r="B43" s="68" t="s">
        <v>420</v>
      </c>
      <c r="C43" s="68" t="s">
        <v>421</v>
      </c>
      <c r="D43" s="68" t="s">
        <v>271</v>
      </c>
      <c r="E43" s="68" t="s">
        <v>359</v>
      </c>
      <c r="F43" s="68" t="s">
        <v>360</v>
      </c>
      <c r="G43" s="68" t="s">
        <v>77</v>
      </c>
      <c r="H43" s="68" t="s">
        <v>273</v>
      </c>
      <c r="I43" s="68" t="s">
        <v>647</v>
      </c>
      <c r="K43" s="65">
        <v>3</v>
      </c>
      <c r="L43" s="65">
        <v>408</v>
      </c>
      <c r="M43" s="65" t="s">
        <v>496</v>
      </c>
    </row>
    <row r="44" spans="1:13" ht="12.75" customHeight="1">
      <c r="A44" s="107" t="str">
        <f>IF(ROW()=1,"KEY",IF(ISNA(VLOOKUP(B44,車名対応マスタ!B:D,3,FALSE)),"",IF(VLOOKUP(B44,車名対応マスタ!B:D,3,FALSE)="","",$D44&amp;" "&amp;IF($G44="9","J","O")&amp;" "&amp;$I44&amp;" "&amp;IF($I44&lt;=TEXT(★完成資料!$A$1,"yyyymm"),TEXT(★完成資料!$A$1,"yyyymm"),"999999")&amp; " " &amp; LEFT(F44 &amp; "          ",10))))</f>
        <v xml:space="preserve">L O 202208 yyyy00 HV        </v>
      </c>
      <c r="B44" s="68" t="s">
        <v>420</v>
      </c>
      <c r="C44" s="68" t="s">
        <v>421</v>
      </c>
      <c r="D44" s="68" t="s">
        <v>271</v>
      </c>
      <c r="E44" s="68" t="s">
        <v>359</v>
      </c>
      <c r="F44" s="68" t="s">
        <v>360</v>
      </c>
      <c r="G44" s="68" t="s">
        <v>77</v>
      </c>
      <c r="H44" s="68" t="s">
        <v>273</v>
      </c>
      <c r="I44" s="68" t="s">
        <v>656</v>
      </c>
      <c r="J44" s="65">
        <v>1</v>
      </c>
      <c r="K44" s="65">
        <v>1</v>
      </c>
      <c r="L44" s="65">
        <v>408</v>
      </c>
      <c r="M44" s="65" t="s">
        <v>496</v>
      </c>
    </row>
    <row r="45" spans="1:13" ht="12.75" customHeight="1">
      <c r="A45" s="107" t="str">
        <f>IF(ROW()=1,"KEY",IF(ISNA(VLOOKUP(B45,車名対応マスタ!B:D,3,FALSE)),"",IF(VLOOKUP(B45,車名対応マスタ!B:D,3,FALSE)="","",$D45&amp;" "&amp;IF($G45="9","J","O")&amp;" "&amp;$I45&amp;" "&amp;IF($I45&lt;=TEXT(★完成資料!$A$1,"yyyymm"),TEXT(★完成資料!$A$1,"yyyymm"),"999999")&amp; " " &amp; LEFT(F45 &amp; "          ",10))))</f>
        <v xml:space="preserve">L O 202209 yyyy00 HV        </v>
      </c>
      <c r="B45" s="68" t="s">
        <v>420</v>
      </c>
      <c r="C45" s="68" t="s">
        <v>421</v>
      </c>
      <c r="D45" s="68" t="s">
        <v>271</v>
      </c>
      <c r="E45" s="68" t="s">
        <v>359</v>
      </c>
      <c r="F45" s="68" t="s">
        <v>360</v>
      </c>
      <c r="G45" s="68" t="s">
        <v>77</v>
      </c>
      <c r="H45" s="68" t="s">
        <v>273</v>
      </c>
      <c r="I45" s="68" t="s">
        <v>657</v>
      </c>
      <c r="J45" s="65">
        <v>2</v>
      </c>
      <c r="K45" s="65">
        <v>1</v>
      </c>
      <c r="L45" s="65">
        <v>408</v>
      </c>
      <c r="M45" s="65" t="s">
        <v>496</v>
      </c>
    </row>
    <row r="46" spans="1:13" ht="12.75" customHeight="1">
      <c r="A46" s="107" t="str">
        <f>IF(ROW()=1,"KEY",IF(ISNA(VLOOKUP(B46,車名対応マスタ!B:D,3,FALSE)),"",IF(VLOOKUP(B46,車名対応マスタ!B:D,3,FALSE)="","",$D46&amp;" "&amp;IF($G46="9","J","O")&amp;" "&amp;$I46&amp;" "&amp;IF($I46&lt;=TEXT(★完成資料!$A$1,"yyyymm"),TEXT(★完成資料!$A$1,"yyyymm"),"999999")&amp; " " &amp; LEFT(F46 &amp; "          ",10))))</f>
        <v xml:space="preserve">L O 202210 yyyy00 HV        </v>
      </c>
      <c r="B46" s="68" t="s">
        <v>420</v>
      </c>
      <c r="C46" s="68" t="s">
        <v>421</v>
      </c>
      <c r="D46" s="68" t="s">
        <v>271</v>
      </c>
      <c r="E46" s="68" t="s">
        <v>359</v>
      </c>
      <c r="F46" s="68" t="s">
        <v>360</v>
      </c>
      <c r="G46" s="68" t="s">
        <v>77</v>
      </c>
      <c r="H46" s="68" t="s">
        <v>273</v>
      </c>
      <c r="I46" s="68" t="s">
        <v>663</v>
      </c>
      <c r="J46" s="65">
        <v>2</v>
      </c>
      <c r="L46" s="65">
        <v>408</v>
      </c>
      <c r="M46" s="65" t="s">
        <v>496</v>
      </c>
    </row>
    <row r="47" spans="1:13" ht="12.75" customHeight="1">
      <c r="A47" s="107" t="str">
        <f>IF(ROW()=1,"KEY",IF(ISNA(VLOOKUP(B47,車名対応マスタ!B:D,3,FALSE)),"",IF(VLOOKUP(B47,車名対応マスタ!B:D,3,FALSE)="","",$D47&amp;" "&amp;IF($G47="9","J","O")&amp;" "&amp;$I47&amp;" "&amp;IF($I47&lt;=TEXT(★完成資料!$A$1,"yyyymm"),TEXT(★完成資料!$A$1,"yyyymm"),"999999")&amp; " " &amp; LEFT(F47 &amp; "          ",10))))</f>
        <v xml:space="preserve">L O 202201 yyyy00 HV        </v>
      </c>
      <c r="B47" s="68" t="s">
        <v>420</v>
      </c>
      <c r="C47" s="68" t="s">
        <v>421</v>
      </c>
      <c r="D47" s="68" t="s">
        <v>271</v>
      </c>
      <c r="E47" s="68" t="s">
        <v>359</v>
      </c>
      <c r="F47" s="68" t="s">
        <v>360</v>
      </c>
      <c r="G47" s="68" t="s">
        <v>77</v>
      </c>
      <c r="H47" s="68" t="s">
        <v>273</v>
      </c>
      <c r="I47" s="68" t="s">
        <v>639</v>
      </c>
      <c r="J47" s="65">
        <v>2</v>
      </c>
      <c r="L47" s="65">
        <v>414</v>
      </c>
      <c r="M47" s="65" t="s">
        <v>377</v>
      </c>
    </row>
    <row r="48" spans="1:13" ht="12.75" customHeight="1">
      <c r="A48" s="107" t="str">
        <f>IF(ROW()=1,"KEY",IF(ISNA(VLOOKUP(B48,車名対応マスタ!B:D,3,FALSE)),"",IF(VLOOKUP(B48,車名対応マスタ!B:D,3,FALSE)="","",$D48&amp;" "&amp;IF($G48="9","J","O")&amp;" "&amp;$I48&amp;" "&amp;IF($I48&lt;=TEXT(★完成資料!$A$1,"yyyymm"),TEXT(★完成資料!$A$1,"yyyymm"),"999999")&amp; " " &amp; LEFT(F48 &amp; "          ",10))))</f>
        <v xml:space="preserve">L O 202203 yyyy00 HV        </v>
      </c>
      <c r="B48" s="68" t="s">
        <v>420</v>
      </c>
      <c r="C48" s="68" t="s">
        <v>421</v>
      </c>
      <c r="D48" s="68" t="s">
        <v>271</v>
      </c>
      <c r="E48" s="68" t="s">
        <v>359</v>
      </c>
      <c r="F48" s="68" t="s">
        <v>360</v>
      </c>
      <c r="G48" s="68" t="s">
        <v>77</v>
      </c>
      <c r="H48" s="68" t="s">
        <v>273</v>
      </c>
      <c r="I48" s="68" t="s">
        <v>641</v>
      </c>
      <c r="K48" s="65">
        <v>2</v>
      </c>
      <c r="L48" s="65">
        <v>414</v>
      </c>
      <c r="M48" s="65" t="s">
        <v>377</v>
      </c>
    </row>
    <row r="49" spans="1:13" ht="12.75" customHeight="1">
      <c r="A49" s="107" t="str">
        <f>IF(ROW()=1,"KEY",IF(ISNA(VLOOKUP(B49,車名対応マスタ!B:D,3,FALSE)),"",IF(VLOOKUP(B49,車名対応マスタ!B:D,3,FALSE)="","",$D49&amp;" "&amp;IF($G49="9","J","O")&amp;" "&amp;$I49&amp;" "&amp;IF($I49&lt;=TEXT(★完成資料!$A$1,"yyyymm"),TEXT(★完成資料!$A$1,"yyyymm"),"999999")&amp; " " &amp; LEFT(F49 &amp; "          ",10))))</f>
        <v xml:space="preserve">L O 202204 yyyy00 HV        </v>
      </c>
      <c r="B49" s="68" t="s">
        <v>420</v>
      </c>
      <c r="C49" s="68" t="s">
        <v>421</v>
      </c>
      <c r="D49" s="68" t="s">
        <v>271</v>
      </c>
      <c r="E49" s="68" t="s">
        <v>359</v>
      </c>
      <c r="F49" s="68" t="s">
        <v>360</v>
      </c>
      <c r="G49" s="68" t="s">
        <v>77</v>
      </c>
      <c r="H49" s="68" t="s">
        <v>273</v>
      </c>
      <c r="I49" s="68" t="s">
        <v>642</v>
      </c>
      <c r="J49" s="65">
        <v>1</v>
      </c>
      <c r="L49" s="65">
        <v>414</v>
      </c>
      <c r="M49" s="65" t="s">
        <v>377</v>
      </c>
    </row>
    <row r="50" spans="1:13" ht="12.75" customHeight="1">
      <c r="A50" s="107" t="str">
        <f>IF(ROW()=1,"KEY",IF(ISNA(VLOOKUP(B50,車名対応マスタ!B:D,3,FALSE)),"",IF(VLOOKUP(B50,車名対応マスタ!B:D,3,FALSE)="","",$D50&amp;" "&amp;IF($G50="9","J","O")&amp;" "&amp;$I50&amp;" "&amp;IF($I50&lt;=TEXT(★完成資料!$A$1,"yyyymm"),TEXT(★完成資料!$A$1,"yyyymm"),"999999")&amp; " " &amp; LEFT(F50 &amp; "          ",10))))</f>
        <v xml:space="preserve">L O 202205 yyyy00 HV        </v>
      </c>
      <c r="B50" s="68" t="s">
        <v>420</v>
      </c>
      <c r="C50" s="68" t="s">
        <v>421</v>
      </c>
      <c r="D50" s="68" t="s">
        <v>271</v>
      </c>
      <c r="E50" s="68" t="s">
        <v>359</v>
      </c>
      <c r="F50" s="68" t="s">
        <v>360</v>
      </c>
      <c r="G50" s="68" t="s">
        <v>77</v>
      </c>
      <c r="H50" s="68" t="s">
        <v>273</v>
      </c>
      <c r="I50" s="68" t="s">
        <v>647</v>
      </c>
      <c r="J50" s="65">
        <v>1</v>
      </c>
      <c r="L50" s="65">
        <v>414</v>
      </c>
      <c r="M50" s="65" t="s">
        <v>377</v>
      </c>
    </row>
    <row r="51" spans="1:13" ht="12.75" customHeight="1">
      <c r="A51" s="107" t="str">
        <f>IF(ROW()=1,"KEY",IF(ISNA(VLOOKUP(B51,車名対応マスタ!B:D,3,FALSE)),"",IF(VLOOKUP(B51,車名対応マスタ!B:D,3,FALSE)="","",$D51&amp;" "&amp;IF($G51="9","J","O")&amp;" "&amp;$I51&amp;" "&amp;IF($I51&lt;=TEXT(★完成資料!$A$1,"yyyymm"),TEXT(★完成資料!$A$1,"yyyymm"),"999999")&amp; " " &amp; LEFT(F51 &amp; "          ",10))))</f>
        <v xml:space="preserve">L O 202208 yyyy00 HV        </v>
      </c>
      <c r="B51" s="68" t="s">
        <v>420</v>
      </c>
      <c r="C51" s="68" t="s">
        <v>421</v>
      </c>
      <c r="D51" s="68" t="s">
        <v>271</v>
      </c>
      <c r="E51" s="68" t="s">
        <v>359</v>
      </c>
      <c r="F51" s="68" t="s">
        <v>360</v>
      </c>
      <c r="G51" s="68" t="s">
        <v>77</v>
      </c>
      <c r="H51" s="68" t="s">
        <v>273</v>
      </c>
      <c r="I51" s="68" t="s">
        <v>656</v>
      </c>
      <c r="J51" s="65">
        <v>1</v>
      </c>
      <c r="L51" s="65">
        <v>414</v>
      </c>
      <c r="M51" s="65" t="s">
        <v>377</v>
      </c>
    </row>
    <row r="52" spans="1:13" ht="12.75" customHeight="1">
      <c r="A52" s="107" t="str">
        <f>IF(ROW()=1,"KEY",IF(ISNA(VLOOKUP(B52,車名対応マスタ!B:D,3,FALSE)),"",IF(VLOOKUP(B52,車名対応マスタ!B:D,3,FALSE)="","",$D52&amp;" "&amp;IF($G52="9","J","O")&amp;" "&amp;$I52&amp;" "&amp;IF($I52&lt;=TEXT(★完成資料!$A$1,"yyyymm"),TEXT(★完成資料!$A$1,"yyyymm"),"999999")&amp; " " &amp; LEFT(F52 &amp; "          ",10))))</f>
        <v xml:space="preserve">L O 202209 yyyy00 HV        </v>
      </c>
      <c r="B52" s="68" t="s">
        <v>420</v>
      </c>
      <c r="C52" s="68" t="s">
        <v>421</v>
      </c>
      <c r="D52" s="68" t="s">
        <v>271</v>
      </c>
      <c r="E52" s="68" t="s">
        <v>359</v>
      </c>
      <c r="F52" s="68" t="s">
        <v>360</v>
      </c>
      <c r="G52" s="68" t="s">
        <v>77</v>
      </c>
      <c r="H52" s="68" t="s">
        <v>273</v>
      </c>
      <c r="I52" s="68" t="s">
        <v>657</v>
      </c>
      <c r="J52" s="65">
        <v>1</v>
      </c>
      <c r="L52" s="65">
        <v>414</v>
      </c>
      <c r="M52" s="65" t="s">
        <v>377</v>
      </c>
    </row>
    <row r="53" spans="1:13" ht="12.75" customHeight="1">
      <c r="A53" s="107" t="str">
        <f>IF(ROW()=1,"KEY",IF(ISNA(VLOOKUP(B53,車名対応マスタ!B:D,3,FALSE)),"",IF(VLOOKUP(B53,車名対応マスタ!B:D,3,FALSE)="","",$D53&amp;" "&amp;IF($G53="9","J","O")&amp;" "&amp;$I53&amp;" "&amp;IF($I53&lt;=TEXT(★完成資料!$A$1,"yyyymm"),TEXT(★完成資料!$A$1,"yyyymm"),"999999")&amp; " " &amp; LEFT(F53 &amp; "          ",10))))</f>
        <v xml:space="preserve">L O 202201 yyyy00 HV        </v>
      </c>
      <c r="B53" s="68" t="s">
        <v>420</v>
      </c>
      <c r="C53" s="68" t="s">
        <v>421</v>
      </c>
      <c r="D53" s="68" t="s">
        <v>271</v>
      </c>
      <c r="E53" s="68" t="s">
        <v>359</v>
      </c>
      <c r="F53" s="68" t="s">
        <v>360</v>
      </c>
      <c r="G53" s="68" t="s">
        <v>77</v>
      </c>
      <c r="H53" s="68" t="s">
        <v>273</v>
      </c>
      <c r="I53" s="68" t="s">
        <v>639</v>
      </c>
      <c r="J53" s="65">
        <v>1</v>
      </c>
      <c r="K53" s="65">
        <v>0</v>
      </c>
      <c r="L53" s="65">
        <v>424</v>
      </c>
      <c r="M53" s="65" t="s">
        <v>378</v>
      </c>
    </row>
    <row r="54" spans="1:13" ht="12.75" customHeight="1">
      <c r="A54" s="107" t="str">
        <f>IF(ROW()=1,"KEY",IF(ISNA(VLOOKUP(B54,車名対応マスタ!B:D,3,FALSE)),"",IF(VLOOKUP(B54,車名対応マスタ!B:D,3,FALSE)="","",$D54&amp;" "&amp;IF($G54="9","J","O")&amp;" "&amp;$I54&amp;" "&amp;IF($I54&lt;=TEXT(★完成資料!$A$1,"yyyymm"),TEXT(★完成資料!$A$1,"yyyymm"),"999999")&amp; " " &amp; LEFT(F54 &amp; "          ",10))))</f>
        <v xml:space="preserve">L O 202203 yyyy00 HV        </v>
      </c>
      <c r="B54" s="68" t="s">
        <v>420</v>
      </c>
      <c r="C54" s="68" t="s">
        <v>421</v>
      </c>
      <c r="D54" s="68" t="s">
        <v>271</v>
      </c>
      <c r="E54" s="68" t="s">
        <v>359</v>
      </c>
      <c r="F54" s="68" t="s">
        <v>360</v>
      </c>
      <c r="G54" s="68" t="s">
        <v>77</v>
      </c>
      <c r="H54" s="68" t="s">
        <v>273</v>
      </c>
      <c r="I54" s="68" t="s">
        <v>641</v>
      </c>
      <c r="J54" s="65">
        <v>0</v>
      </c>
      <c r="K54" s="65">
        <v>1</v>
      </c>
      <c r="L54" s="65">
        <v>424</v>
      </c>
      <c r="M54" s="65" t="s">
        <v>378</v>
      </c>
    </row>
    <row r="55" spans="1:13" ht="12.75" customHeight="1">
      <c r="A55" s="107" t="str">
        <f>IF(ROW()=1,"KEY",IF(ISNA(VLOOKUP(B55,車名対応マスタ!B:D,3,FALSE)),"",IF(VLOOKUP(B55,車名対応マスタ!B:D,3,FALSE)="","",$D55&amp;" "&amp;IF($G55="9","J","O")&amp;" "&amp;$I55&amp;" "&amp;IF($I55&lt;=TEXT(★完成資料!$A$1,"yyyymm"),TEXT(★完成資料!$A$1,"yyyymm"),"999999")&amp; " " &amp; LEFT(F55 &amp; "          ",10))))</f>
        <v xml:space="preserve">L O 202204 yyyy00 HV        </v>
      </c>
      <c r="B55" s="68" t="s">
        <v>420</v>
      </c>
      <c r="C55" s="68" t="s">
        <v>421</v>
      </c>
      <c r="D55" s="68" t="s">
        <v>271</v>
      </c>
      <c r="E55" s="68" t="s">
        <v>359</v>
      </c>
      <c r="F55" s="68" t="s">
        <v>360</v>
      </c>
      <c r="G55" s="68" t="s">
        <v>77</v>
      </c>
      <c r="H55" s="68" t="s">
        <v>273</v>
      </c>
      <c r="I55" s="68" t="s">
        <v>642</v>
      </c>
      <c r="K55" s="65">
        <v>1</v>
      </c>
      <c r="L55" s="65">
        <v>424</v>
      </c>
      <c r="M55" s="65" t="s">
        <v>378</v>
      </c>
    </row>
    <row r="56" spans="1:13" ht="12.75" customHeight="1">
      <c r="A56" s="107" t="str">
        <f>IF(ROW()=1,"KEY",IF(ISNA(VLOOKUP(B56,車名対応マスタ!B:D,3,FALSE)),"",IF(VLOOKUP(B56,車名対応マスタ!B:D,3,FALSE)="","",$D56&amp;" "&amp;IF($G56="9","J","O")&amp;" "&amp;$I56&amp;" "&amp;IF($I56&lt;=TEXT(★完成資料!$A$1,"yyyymm"),TEXT(★完成資料!$A$1,"yyyymm"),"999999")&amp; " " &amp; LEFT(F56 &amp; "          ",10))))</f>
        <v xml:space="preserve">L O 202205 yyyy00 HV        </v>
      </c>
      <c r="B56" s="68" t="s">
        <v>420</v>
      </c>
      <c r="C56" s="68" t="s">
        <v>421</v>
      </c>
      <c r="D56" s="68" t="s">
        <v>271</v>
      </c>
      <c r="E56" s="68" t="s">
        <v>359</v>
      </c>
      <c r="F56" s="68" t="s">
        <v>360</v>
      </c>
      <c r="G56" s="68" t="s">
        <v>77</v>
      </c>
      <c r="H56" s="68" t="s">
        <v>273</v>
      </c>
      <c r="I56" s="68" t="s">
        <v>647</v>
      </c>
      <c r="J56" s="65">
        <v>2</v>
      </c>
      <c r="K56" s="65">
        <v>0</v>
      </c>
      <c r="L56" s="65">
        <v>424</v>
      </c>
      <c r="M56" s="65" t="s">
        <v>378</v>
      </c>
    </row>
    <row r="57" spans="1:13" ht="12.75" customHeight="1">
      <c r="A57" s="107" t="str">
        <f>IF(ROW()=1,"KEY",IF(ISNA(VLOOKUP(B57,車名対応マスタ!B:D,3,FALSE)),"",IF(VLOOKUP(B57,車名対応マスタ!B:D,3,FALSE)="","",$D57&amp;" "&amp;IF($G57="9","J","O")&amp;" "&amp;$I57&amp;" "&amp;IF($I57&lt;=TEXT(★完成資料!$A$1,"yyyymm"),TEXT(★完成資料!$A$1,"yyyymm"),"999999")&amp; " " &amp; LEFT(F57 &amp; "          ",10))))</f>
        <v xml:space="preserve">L O 202207 yyyy00 HV        </v>
      </c>
      <c r="B57" s="68" t="s">
        <v>420</v>
      </c>
      <c r="C57" s="68" t="s">
        <v>421</v>
      </c>
      <c r="D57" s="68" t="s">
        <v>271</v>
      </c>
      <c r="E57" s="68" t="s">
        <v>359</v>
      </c>
      <c r="F57" s="68" t="s">
        <v>360</v>
      </c>
      <c r="G57" s="68" t="s">
        <v>77</v>
      </c>
      <c r="H57" s="68" t="s">
        <v>273</v>
      </c>
      <c r="I57" s="68" t="s">
        <v>655</v>
      </c>
      <c r="J57" s="65">
        <v>1</v>
      </c>
      <c r="K57" s="65">
        <v>0</v>
      </c>
      <c r="L57" s="65">
        <v>424</v>
      </c>
      <c r="M57" s="65" t="s">
        <v>378</v>
      </c>
    </row>
    <row r="58" spans="1:13" ht="12.75" customHeight="1">
      <c r="A58" s="107" t="str">
        <f>IF(ROW()=1,"KEY",IF(ISNA(VLOOKUP(B58,車名対応マスタ!B:D,3,FALSE)),"",IF(VLOOKUP(B58,車名対応マスタ!B:D,3,FALSE)="","",$D58&amp;" "&amp;IF($G58="9","J","O")&amp;" "&amp;$I58&amp;" "&amp;IF($I58&lt;=TEXT(★完成資料!$A$1,"yyyymm"),TEXT(★完成資料!$A$1,"yyyymm"),"999999")&amp; " " &amp; LEFT(F58 &amp; "          ",10))))</f>
        <v xml:space="preserve">L O 202208 yyyy00 HV        </v>
      </c>
      <c r="B58" s="68" t="s">
        <v>420</v>
      </c>
      <c r="C58" s="68" t="s">
        <v>421</v>
      </c>
      <c r="D58" s="68" t="s">
        <v>271</v>
      </c>
      <c r="E58" s="68" t="s">
        <v>359</v>
      </c>
      <c r="F58" s="68" t="s">
        <v>360</v>
      </c>
      <c r="G58" s="68" t="s">
        <v>77</v>
      </c>
      <c r="H58" s="68" t="s">
        <v>273</v>
      </c>
      <c r="I58" s="68" t="s">
        <v>656</v>
      </c>
      <c r="J58" s="65">
        <v>1</v>
      </c>
      <c r="K58" s="65">
        <v>1</v>
      </c>
      <c r="L58" s="65">
        <v>424</v>
      </c>
      <c r="M58" s="65" t="s">
        <v>378</v>
      </c>
    </row>
    <row r="59" spans="1:13" ht="12.75" customHeight="1">
      <c r="A59" s="107" t="str">
        <f>IF(ROW()=1,"KEY",IF(ISNA(VLOOKUP(B59,車名対応マスタ!B:D,3,FALSE)),"",IF(VLOOKUP(B59,車名対応マスタ!B:D,3,FALSE)="","",$D59&amp;" "&amp;IF($G59="9","J","O")&amp;" "&amp;$I59&amp;" "&amp;IF($I59&lt;=TEXT(★完成資料!$A$1,"yyyymm"),TEXT(★完成資料!$A$1,"yyyymm"),"999999")&amp; " " &amp; LEFT(F59 &amp; "          ",10))))</f>
        <v xml:space="preserve">L O 202210 yyyy00 HV        </v>
      </c>
      <c r="B59" s="68" t="s">
        <v>420</v>
      </c>
      <c r="C59" s="68" t="s">
        <v>421</v>
      </c>
      <c r="D59" s="68" t="s">
        <v>271</v>
      </c>
      <c r="E59" s="68" t="s">
        <v>359</v>
      </c>
      <c r="F59" s="68" t="s">
        <v>360</v>
      </c>
      <c r="G59" s="68" t="s">
        <v>77</v>
      </c>
      <c r="H59" s="68" t="s">
        <v>273</v>
      </c>
      <c r="I59" s="68" t="s">
        <v>663</v>
      </c>
      <c r="J59" s="65">
        <v>1</v>
      </c>
      <c r="K59" s="65">
        <v>0</v>
      </c>
      <c r="L59" s="65">
        <v>424</v>
      </c>
      <c r="M59" s="65" t="s">
        <v>378</v>
      </c>
    </row>
    <row r="60" spans="1:13" ht="12.75" customHeight="1">
      <c r="A60" s="107" t="str">
        <f>IF(ROW()=1,"KEY",IF(ISNA(VLOOKUP(B60,車名対応マスタ!B:D,3,FALSE)),"",IF(VLOOKUP(B60,車名対応マスタ!B:D,3,FALSE)="","",$D60&amp;" "&amp;IF($G60="9","J","O")&amp;" "&amp;$I60&amp;" "&amp;IF($I60&lt;=TEXT(★完成資料!$A$1,"yyyymm"),TEXT(★完成資料!$A$1,"yyyymm"),"999999")&amp; " " &amp; LEFT(F60 &amp; "          ",10))))</f>
        <v xml:space="preserve">L O 202201 yyyy00 HV        </v>
      </c>
      <c r="B60" s="68" t="s">
        <v>420</v>
      </c>
      <c r="C60" s="68" t="s">
        <v>421</v>
      </c>
      <c r="D60" s="68" t="s">
        <v>271</v>
      </c>
      <c r="E60" s="68" t="s">
        <v>359</v>
      </c>
      <c r="F60" s="68" t="s">
        <v>360</v>
      </c>
      <c r="G60" s="68" t="s">
        <v>77</v>
      </c>
      <c r="H60" s="68" t="s">
        <v>273</v>
      </c>
      <c r="I60" s="68" t="s">
        <v>639</v>
      </c>
      <c r="K60" s="65">
        <v>1</v>
      </c>
      <c r="L60" s="65">
        <v>419</v>
      </c>
      <c r="M60" s="65" t="s">
        <v>262</v>
      </c>
    </row>
    <row r="61" spans="1:13" ht="12.75" customHeight="1">
      <c r="A61" s="107" t="str">
        <f>IF(ROW()=1,"KEY",IF(ISNA(VLOOKUP(B61,車名対応マスタ!B:D,3,FALSE)),"",IF(VLOOKUP(B61,車名対応マスタ!B:D,3,FALSE)="","",$D61&amp;" "&amp;IF($G61="9","J","O")&amp;" "&amp;$I61&amp;" "&amp;IF($I61&lt;=TEXT(★完成資料!$A$1,"yyyymm"),TEXT(★完成資料!$A$1,"yyyymm"),"999999")&amp; " " &amp; LEFT(F61 &amp; "          ",10))))</f>
        <v xml:space="preserve">L O 202202 yyyy00 HV        </v>
      </c>
      <c r="B61" s="68" t="s">
        <v>420</v>
      </c>
      <c r="C61" s="68" t="s">
        <v>421</v>
      </c>
      <c r="D61" s="68" t="s">
        <v>271</v>
      </c>
      <c r="E61" s="68" t="s">
        <v>359</v>
      </c>
      <c r="F61" s="68" t="s">
        <v>360</v>
      </c>
      <c r="G61" s="68" t="s">
        <v>77</v>
      </c>
      <c r="H61" s="68" t="s">
        <v>273</v>
      </c>
      <c r="I61" s="68" t="s">
        <v>640</v>
      </c>
      <c r="K61" s="65">
        <v>1</v>
      </c>
      <c r="L61" s="65">
        <v>419</v>
      </c>
      <c r="M61" s="65" t="s">
        <v>262</v>
      </c>
    </row>
    <row r="62" spans="1:13" ht="12.75" customHeight="1">
      <c r="A62" s="107" t="str">
        <f>IF(ROW()=1,"KEY",IF(ISNA(VLOOKUP(B62,車名対応マスタ!B:D,3,FALSE)),"",IF(VLOOKUP(B62,車名対応マスタ!B:D,3,FALSE)="","",$D62&amp;" "&amp;IF($G62="9","J","O")&amp;" "&amp;$I62&amp;" "&amp;IF($I62&lt;=TEXT(★完成資料!$A$1,"yyyymm"),TEXT(★完成資料!$A$1,"yyyymm"),"999999")&amp; " " &amp; LEFT(F62 &amp; "          ",10))))</f>
        <v xml:space="preserve">L O 202203 yyyy00 HV        </v>
      </c>
      <c r="B62" s="68" t="s">
        <v>420</v>
      </c>
      <c r="C62" s="68" t="s">
        <v>421</v>
      </c>
      <c r="D62" s="68" t="s">
        <v>271</v>
      </c>
      <c r="E62" s="68" t="s">
        <v>359</v>
      </c>
      <c r="F62" s="68" t="s">
        <v>360</v>
      </c>
      <c r="G62" s="68" t="s">
        <v>77</v>
      </c>
      <c r="H62" s="68" t="s">
        <v>273</v>
      </c>
      <c r="I62" s="68" t="s">
        <v>641</v>
      </c>
      <c r="J62" s="65">
        <v>1</v>
      </c>
      <c r="L62" s="65">
        <v>419</v>
      </c>
      <c r="M62" s="65" t="s">
        <v>262</v>
      </c>
    </row>
    <row r="63" spans="1:13" ht="12.75" customHeight="1">
      <c r="A63" s="107" t="str">
        <f>IF(ROW()=1,"KEY",IF(ISNA(VLOOKUP(B63,車名対応マスタ!B:D,3,FALSE)),"",IF(VLOOKUP(B63,車名対応マスタ!B:D,3,FALSE)="","",$D63&amp;" "&amp;IF($G63="9","J","O")&amp;" "&amp;$I63&amp;" "&amp;IF($I63&lt;=TEXT(★完成資料!$A$1,"yyyymm"),TEXT(★完成資料!$A$1,"yyyymm"),"999999")&amp; " " &amp; LEFT(F63 &amp; "          ",10))))</f>
        <v xml:space="preserve">L O 202205 yyyy00 HV        </v>
      </c>
      <c r="B63" s="68" t="s">
        <v>420</v>
      </c>
      <c r="C63" s="68" t="s">
        <v>421</v>
      </c>
      <c r="D63" s="68" t="s">
        <v>271</v>
      </c>
      <c r="E63" s="68" t="s">
        <v>359</v>
      </c>
      <c r="F63" s="68" t="s">
        <v>360</v>
      </c>
      <c r="G63" s="68" t="s">
        <v>77</v>
      </c>
      <c r="H63" s="68" t="s">
        <v>273</v>
      </c>
      <c r="I63" s="68" t="s">
        <v>647</v>
      </c>
      <c r="J63" s="65">
        <v>1</v>
      </c>
      <c r="L63" s="65">
        <v>419</v>
      </c>
      <c r="M63" s="65" t="s">
        <v>262</v>
      </c>
    </row>
    <row r="64" spans="1:13" ht="12.75" customHeight="1">
      <c r="A64" s="107" t="str">
        <f>IF(ROW()=1,"KEY",IF(ISNA(VLOOKUP(B64,車名対応マスタ!B:D,3,FALSE)),"",IF(VLOOKUP(B64,車名対応マスタ!B:D,3,FALSE)="","",$D64&amp;" "&amp;IF($G64="9","J","O")&amp;" "&amp;$I64&amp;" "&amp;IF($I64&lt;=TEXT(★完成資料!$A$1,"yyyymm"),TEXT(★完成資料!$A$1,"yyyymm"),"999999")&amp; " " &amp; LEFT(F64 &amp; "          ",10))))</f>
        <v xml:space="preserve">L O 202206 yyyy00 HV        </v>
      </c>
      <c r="B64" s="68" t="s">
        <v>420</v>
      </c>
      <c r="C64" s="68" t="s">
        <v>421</v>
      </c>
      <c r="D64" s="68" t="s">
        <v>271</v>
      </c>
      <c r="E64" s="68" t="s">
        <v>359</v>
      </c>
      <c r="F64" s="68" t="s">
        <v>360</v>
      </c>
      <c r="G64" s="68" t="s">
        <v>77</v>
      </c>
      <c r="H64" s="68" t="s">
        <v>273</v>
      </c>
      <c r="I64" s="68" t="s">
        <v>652</v>
      </c>
      <c r="J64" s="65">
        <v>1</v>
      </c>
      <c r="K64" s="65">
        <v>2</v>
      </c>
      <c r="L64" s="65">
        <v>419</v>
      </c>
      <c r="M64" s="65" t="s">
        <v>262</v>
      </c>
    </row>
    <row r="65" spans="1:13" ht="12.75" customHeight="1">
      <c r="A65" s="107" t="str">
        <f>IF(ROW()=1,"KEY",IF(ISNA(VLOOKUP(B65,車名対応マスタ!B:D,3,FALSE)),"",IF(VLOOKUP(B65,車名対応マスタ!B:D,3,FALSE)="","",$D65&amp;" "&amp;IF($G65="9","J","O")&amp;" "&amp;$I65&amp;" "&amp;IF($I65&lt;=TEXT(★完成資料!$A$1,"yyyymm"),TEXT(★完成資料!$A$1,"yyyymm"),"999999")&amp; " " &amp; LEFT(F65 &amp; "          ",10))))</f>
        <v xml:space="preserve">L O 202209 yyyy00 HV        </v>
      </c>
      <c r="B65" s="68" t="s">
        <v>420</v>
      </c>
      <c r="C65" s="68" t="s">
        <v>421</v>
      </c>
      <c r="D65" s="68" t="s">
        <v>271</v>
      </c>
      <c r="E65" s="68" t="s">
        <v>359</v>
      </c>
      <c r="F65" s="68" t="s">
        <v>360</v>
      </c>
      <c r="G65" s="68" t="s">
        <v>77</v>
      </c>
      <c r="H65" s="68" t="s">
        <v>273</v>
      </c>
      <c r="I65" s="68" t="s">
        <v>657</v>
      </c>
      <c r="K65" s="65">
        <v>1</v>
      </c>
      <c r="L65" s="65">
        <v>419</v>
      </c>
      <c r="M65" s="65" t="s">
        <v>262</v>
      </c>
    </row>
    <row r="66" spans="1:13" ht="12.75" customHeight="1">
      <c r="A66" s="107" t="str">
        <f>IF(ROW()=1,"KEY",IF(ISNA(VLOOKUP(B66,車名対応マスタ!B:D,3,FALSE)),"",IF(VLOOKUP(B66,車名対応マスタ!B:D,3,FALSE)="","",$D66&amp;" "&amp;IF($G66="9","J","O")&amp;" "&amp;$I66&amp;" "&amp;IF($I66&lt;=TEXT(★完成資料!$A$1,"yyyymm"),TEXT(★完成資料!$A$1,"yyyymm"),"999999")&amp; " " &amp; LEFT(F66 &amp; "          ",10))))</f>
        <v xml:space="preserve">L O 202203 yyyy00 HV        </v>
      </c>
      <c r="B66" s="68" t="s">
        <v>420</v>
      </c>
      <c r="C66" s="68" t="s">
        <v>421</v>
      </c>
      <c r="D66" s="68" t="s">
        <v>271</v>
      </c>
      <c r="E66" s="68" t="s">
        <v>359</v>
      </c>
      <c r="F66" s="68" t="s">
        <v>360</v>
      </c>
      <c r="G66" s="68" t="s">
        <v>77</v>
      </c>
      <c r="H66" s="68" t="s">
        <v>273</v>
      </c>
      <c r="I66" s="68" t="s">
        <v>641</v>
      </c>
      <c r="J66" s="65">
        <v>1</v>
      </c>
      <c r="K66" s="65">
        <v>1</v>
      </c>
      <c r="L66" s="65">
        <v>403</v>
      </c>
      <c r="M66" s="65" t="s">
        <v>428</v>
      </c>
    </row>
    <row r="67" spans="1:13" ht="12.75" customHeight="1">
      <c r="A67" s="107" t="str">
        <f>IF(ROW()=1,"KEY",IF(ISNA(VLOOKUP(B67,車名対応マスタ!B:D,3,FALSE)),"",IF(VLOOKUP(B67,車名対応マスタ!B:D,3,FALSE)="","",$D67&amp;" "&amp;IF($G67="9","J","O")&amp;" "&amp;$I67&amp;" "&amp;IF($I67&lt;=TEXT(★完成資料!$A$1,"yyyymm"),TEXT(★完成資料!$A$1,"yyyymm"),"999999")&amp; " " &amp; LEFT(F67 &amp; "          ",10))))</f>
        <v xml:space="preserve">L O 202204 yyyy00 HV        </v>
      </c>
      <c r="B67" s="68" t="s">
        <v>420</v>
      </c>
      <c r="C67" s="68" t="s">
        <v>421</v>
      </c>
      <c r="D67" s="68" t="s">
        <v>271</v>
      </c>
      <c r="E67" s="68" t="s">
        <v>359</v>
      </c>
      <c r="F67" s="68" t="s">
        <v>360</v>
      </c>
      <c r="G67" s="68" t="s">
        <v>77</v>
      </c>
      <c r="H67" s="68" t="s">
        <v>273</v>
      </c>
      <c r="I67" s="68" t="s">
        <v>642</v>
      </c>
      <c r="J67" s="65">
        <v>2</v>
      </c>
      <c r="L67" s="65">
        <v>403</v>
      </c>
      <c r="M67" s="65" t="s">
        <v>428</v>
      </c>
    </row>
    <row r="68" spans="1:13" ht="12.75" customHeight="1">
      <c r="A68" s="107" t="str">
        <f>IF(ROW()=1,"KEY",IF(ISNA(VLOOKUP(B68,車名対応マスタ!B:D,3,FALSE)),"",IF(VLOOKUP(B68,車名対応マスタ!B:D,3,FALSE)="","",$D68&amp;" "&amp;IF($G68="9","J","O")&amp;" "&amp;$I68&amp;" "&amp;IF($I68&lt;=TEXT(★完成資料!$A$1,"yyyymm"),TEXT(★完成資料!$A$1,"yyyymm"),"999999")&amp; " " &amp; LEFT(F68 &amp; "          ",10))))</f>
        <v xml:space="preserve">L O 202205 yyyy00 HV        </v>
      </c>
      <c r="B68" s="68" t="s">
        <v>420</v>
      </c>
      <c r="C68" s="68" t="s">
        <v>421</v>
      </c>
      <c r="D68" s="68" t="s">
        <v>271</v>
      </c>
      <c r="E68" s="68" t="s">
        <v>359</v>
      </c>
      <c r="F68" s="68" t="s">
        <v>360</v>
      </c>
      <c r="G68" s="68" t="s">
        <v>77</v>
      </c>
      <c r="H68" s="68" t="s">
        <v>273</v>
      </c>
      <c r="I68" s="68" t="s">
        <v>647</v>
      </c>
      <c r="K68" s="65">
        <v>1</v>
      </c>
      <c r="L68" s="65">
        <v>403</v>
      </c>
      <c r="M68" s="65" t="s">
        <v>428</v>
      </c>
    </row>
    <row r="69" spans="1:13" ht="12.75" customHeight="1">
      <c r="A69" s="107" t="str">
        <f>IF(ROW()=1,"KEY",IF(ISNA(VLOOKUP(B69,車名対応マスタ!B:D,3,FALSE)),"",IF(VLOOKUP(B69,車名対応マスタ!B:D,3,FALSE)="","",$D69&amp;" "&amp;IF($G69="9","J","O")&amp;" "&amp;$I69&amp;" "&amp;IF($I69&lt;=TEXT(★完成資料!$A$1,"yyyymm"),TEXT(★完成資料!$A$1,"yyyymm"),"999999")&amp; " " &amp; LEFT(F69 &amp; "          ",10))))</f>
        <v xml:space="preserve">L O 202206 yyyy00 HV        </v>
      </c>
      <c r="B69" s="68" t="s">
        <v>420</v>
      </c>
      <c r="C69" s="68" t="s">
        <v>421</v>
      </c>
      <c r="D69" s="68" t="s">
        <v>271</v>
      </c>
      <c r="E69" s="68" t="s">
        <v>359</v>
      </c>
      <c r="F69" s="68" t="s">
        <v>360</v>
      </c>
      <c r="G69" s="68" t="s">
        <v>77</v>
      </c>
      <c r="H69" s="68" t="s">
        <v>273</v>
      </c>
      <c r="I69" s="68" t="s">
        <v>652</v>
      </c>
      <c r="J69" s="65">
        <v>3</v>
      </c>
      <c r="L69" s="65">
        <v>403</v>
      </c>
      <c r="M69" s="65" t="s">
        <v>428</v>
      </c>
    </row>
    <row r="70" spans="1:13" ht="12.75" customHeight="1">
      <c r="A70" s="107" t="str">
        <f>IF(ROW()=1,"KEY",IF(ISNA(VLOOKUP(B70,車名対応マスタ!B:D,3,FALSE)),"",IF(VLOOKUP(B70,車名対応マスタ!B:D,3,FALSE)="","",$D70&amp;" "&amp;IF($G70="9","J","O")&amp;" "&amp;$I70&amp;" "&amp;IF($I70&lt;=TEXT(★完成資料!$A$1,"yyyymm"),TEXT(★完成資料!$A$1,"yyyymm"),"999999")&amp; " " &amp; LEFT(F70 &amp; "          ",10))))</f>
        <v xml:space="preserve">L O 202207 yyyy00 HV        </v>
      </c>
      <c r="B70" s="68" t="s">
        <v>420</v>
      </c>
      <c r="C70" s="68" t="s">
        <v>421</v>
      </c>
      <c r="D70" s="68" t="s">
        <v>271</v>
      </c>
      <c r="E70" s="68" t="s">
        <v>359</v>
      </c>
      <c r="F70" s="68" t="s">
        <v>360</v>
      </c>
      <c r="G70" s="68" t="s">
        <v>77</v>
      </c>
      <c r="H70" s="68" t="s">
        <v>273</v>
      </c>
      <c r="I70" s="68" t="s">
        <v>655</v>
      </c>
      <c r="K70" s="65">
        <v>1</v>
      </c>
      <c r="L70" s="65">
        <v>403</v>
      </c>
      <c r="M70" s="65" t="s">
        <v>428</v>
      </c>
    </row>
    <row r="71" spans="1:13" ht="12.75" customHeight="1">
      <c r="A71" s="107" t="str">
        <f>IF(ROW()=1,"KEY",IF(ISNA(VLOOKUP(B71,車名対応マスタ!B:D,3,FALSE)),"",IF(VLOOKUP(B71,車名対応マスタ!B:D,3,FALSE)="","",$D71&amp;" "&amp;IF($G71="9","J","O")&amp;" "&amp;$I71&amp;" "&amp;IF($I71&lt;=TEXT(★完成資料!$A$1,"yyyymm"),TEXT(★完成資料!$A$1,"yyyymm"),"999999")&amp; " " &amp; LEFT(F71 &amp; "          ",10))))</f>
        <v xml:space="preserve">L O 202208 yyyy00 HV        </v>
      </c>
      <c r="B71" s="68" t="s">
        <v>420</v>
      </c>
      <c r="C71" s="68" t="s">
        <v>421</v>
      </c>
      <c r="D71" s="68" t="s">
        <v>271</v>
      </c>
      <c r="E71" s="68" t="s">
        <v>359</v>
      </c>
      <c r="F71" s="68" t="s">
        <v>360</v>
      </c>
      <c r="G71" s="68" t="s">
        <v>77</v>
      </c>
      <c r="H71" s="68" t="s">
        <v>273</v>
      </c>
      <c r="I71" s="68" t="s">
        <v>656</v>
      </c>
      <c r="J71" s="65">
        <v>1</v>
      </c>
      <c r="L71" s="65">
        <v>403</v>
      </c>
      <c r="M71" s="65" t="s">
        <v>428</v>
      </c>
    </row>
    <row r="72" spans="1:13" ht="12.75" customHeight="1">
      <c r="A72" s="107" t="str">
        <f>IF(ROW()=1,"KEY",IF(ISNA(VLOOKUP(B72,車名対応マスタ!B:D,3,FALSE)),"",IF(VLOOKUP(B72,車名対応マスタ!B:D,3,FALSE)="","",$D72&amp;" "&amp;IF($G72="9","J","O")&amp;" "&amp;$I72&amp;" "&amp;IF($I72&lt;=TEXT(★完成資料!$A$1,"yyyymm"),TEXT(★完成資料!$A$1,"yyyymm"),"999999")&amp; " " &amp; LEFT(F72 &amp; "          ",10))))</f>
        <v xml:space="preserve">L O 202204 yyyy00 HV        </v>
      </c>
      <c r="B72" s="68" t="s">
        <v>420</v>
      </c>
      <c r="C72" s="68" t="s">
        <v>421</v>
      </c>
      <c r="D72" s="68" t="s">
        <v>271</v>
      </c>
      <c r="E72" s="68" t="s">
        <v>359</v>
      </c>
      <c r="F72" s="68" t="s">
        <v>360</v>
      </c>
      <c r="G72" s="68" t="s">
        <v>77</v>
      </c>
      <c r="H72" s="68" t="s">
        <v>273</v>
      </c>
      <c r="I72" s="68" t="s">
        <v>642</v>
      </c>
      <c r="J72" s="65">
        <v>1</v>
      </c>
      <c r="L72" s="65">
        <v>406</v>
      </c>
      <c r="M72" s="65" t="s">
        <v>497</v>
      </c>
    </row>
    <row r="73" spans="1:13" ht="12.75" customHeight="1">
      <c r="A73" s="107" t="str">
        <f>IF(ROW()=1,"KEY",IF(ISNA(VLOOKUP(B73,車名対応マスタ!B:D,3,FALSE)),"",IF(VLOOKUP(B73,車名対応マスタ!B:D,3,FALSE)="","",$D73&amp;" "&amp;IF($G73="9","J","O")&amp;" "&amp;$I73&amp;" "&amp;IF($I73&lt;=TEXT(★完成資料!$A$1,"yyyymm"),TEXT(★完成資料!$A$1,"yyyymm"),"999999")&amp; " " &amp; LEFT(F73 &amp; "          ",10))))</f>
        <v xml:space="preserve">L O 202201 yyyy00 HV        </v>
      </c>
      <c r="B73" s="68" t="s">
        <v>420</v>
      </c>
      <c r="C73" s="68" t="s">
        <v>421</v>
      </c>
      <c r="D73" s="68" t="s">
        <v>271</v>
      </c>
      <c r="E73" s="68" t="s">
        <v>359</v>
      </c>
      <c r="F73" s="68" t="s">
        <v>360</v>
      </c>
      <c r="G73" s="68" t="s">
        <v>77</v>
      </c>
      <c r="H73" s="68" t="s">
        <v>273</v>
      </c>
      <c r="I73" s="68" t="s">
        <v>639</v>
      </c>
      <c r="J73" s="65">
        <v>1</v>
      </c>
      <c r="K73" s="65">
        <v>1</v>
      </c>
      <c r="L73" s="65">
        <v>411</v>
      </c>
      <c r="M73" s="65" t="s">
        <v>498</v>
      </c>
    </row>
    <row r="74" spans="1:13" ht="12.75" customHeight="1">
      <c r="A74" s="107" t="str">
        <f>IF(ROW()=1,"KEY",IF(ISNA(VLOOKUP(B74,車名対応マスタ!B:D,3,FALSE)),"",IF(VLOOKUP(B74,車名対応マスタ!B:D,3,FALSE)="","",$D74&amp;" "&amp;IF($G74="9","J","O")&amp;" "&amp;$I74&amp;" "&amp;IF($I74&lt;=TEXT(★完成資料!$A$1,"yyyymm"),TEXT(★完成資料!$A$1,"yyyymm"),"999999")&amp; " " &amp; LEFT(F74 &amp; "          ",10))))</f>
        <v xml:space="preserve">L O 202202 yyyy00 HV        </v>
      </c>
      <c r="B74" s="68" t="s">
        <v>420</v>
      </c>
      <c r="C74" s="68" t="s">
        <v>421</v>
      </c>
      <c r="D74" s="68" t="s">
        <v>271</v>
      </c>
      <c r="E74" s="68" t="s">
        <v>359</v>
      </c>
      <c r="F74" s="68" t="s">
        <v>360</v>
      </c>
      <c r="G74" s="68" t="s">
        <v>77</v>
      </c>
      <c r="H74" s="68" t="s">
        <v>273</v>
      </c>
      <c r="I74" s="68" t="s">
        <v>640</v>
      </c>
      <c r="K74" s="65">
        <v>1</v>
      </c>
      <c r="L74" s="65">
        <v>411</v>
      </c>
      <c r="M74" s="65" t="s">
        <v>498</v>
      </c>
    </row>
    <row r="75" spans="1:13" ht="12.75" customHeight="1">
      <c r="A75" s="107" t="str">
        <f>IF(ROW()=1,"KEY",IF(ISNA(VLOOKUP(B75,車名対応マスタ!B:D,3,FALSE)),"",IF(VLOOKUP(B75,車名対応マスタ!B:D,3,FALSE)="","",$D75&amp;" "&amp;IF($G75="9","J","O")&amp;" "&amp;$I75&amp;" "&amp;IF($I75&lt;=TEXT(★完成資料!$A$1,"yyyymm"),TEXT(★完成資料!$A$1,"yyyymm"),"999999")&amp; " " &amp; LEFT(F75 &amp; "          ",10))))</f>
        <v xml:space="preserve">L O 202201 yyyy00 HV        </v>
      </c>
      <c r="B75" s="68" t="s">
        <v>420</v>
      </c>
      <c r="C75" s="68" t="s">
        <v>421</v>
      </c>
      <c r="D75" s="68" t="s">
        <v>271</v>
      </c>
      <c r="E75" s="68" t="s">
        <v>359</v>
      </c>
      <c r="F75" s="68" t="s">
        <v>360</v>
      </c>
      <c r="G75" s="68" t="s">
        <v>77</v>
      </c>
      <c r="H75" s="68" t="s">
        <v>273</v>
      </c>
      <c r="I75" s="68" t="s">
        <v>639</v>
      </c>
      <c r="J75" s="65">
        <v>1</v>
      </c>
      <c r="K75" s="65">
        <v>1</v>
      </c>
      <c r="L75" s="65">
        <v>425</v>
      </c>
      <c r="M75" s="65" t="s">
        <v>379</v>
      </c>
    </row>
    <row r="76" spans="1:13" ht="12.75" customHeight="1">
      <c r="A76" s="107" t="str">
        <f>IF(ROW()=1,"KEY",IF(ISNA(VLOOKUP(B76,車名対応マスタ!B:D,3,FALSE)),"",IF(VLOOKUP(B76,車名対応マスタ!B:D,3,FALSE)="","",$D76&amp;" "&amp;IF($G76="9","J","O")&amp;" "&amp;$I76&amp;" "&amp;IF($I76&lt;=TEXT(★完成資料!$A$1,"yyyymm"),TEXT(★完成資料!$A$1,"yyyymm"),"999999")&amp; " " &amp; LEFT(F76 &amp; "          ",10))))</f>
        <v xml:space="preserve">L O 202202 yyyy00 HV        </v>
      </c>
      <c r="B76" s="68" t="s">
        <v>420</v>
      </c>
      <c r="C76" s="68" t="s">
        <v>421</v>
      </c>
      <c r="D76" s="68" t="s">
        <v>271</v>
      </c>
      <c r="E76" s="68" t="s">
        <v>359</v>
      </c>
      <c r="F76" s="68" t="s">
        <v>360</v>
      </c>
      <c r="G76" s="68" t="s">
        <v>77</v>
      </c>
      <c r="H76" s="68" t="s">
        <v>273</v>
      </c>
      <c r="I76" s="68" t="s">
        <v>640</v>
      </c>
      <c r="K76" s="65">
        <v>1</v>
      </c>
      <c r="L76" s="65">
        <v>425</v>
      </c>
      <c r="M76" s="65" t="s">
        <v>379</v>
      </c>
    </row>
    <row r="77" spans="1:13" ht="12.75" customHeight="1">
      <c r="A77" s="107" t="str">
        <f>IF(ROW()=1,"KEY",IF(ISNA(VLOOKUP(B77,車名対応マスタ!B:D,3,FALSE)),"",IF(VLOOKUP(B77,車名対応マスタ!B:D,3,FALSE)="","",$D77&amp;" "&amp;IF($G77="9","J","O")&amp;" "&amp;$I77&amp;" "&amp;IF($I77&lt;=TEXT(★完成資料!$A$1,"yyyymm"),TEXT(★完成資料!$A$1,"yyyymm"),"999999")&amp; " " &amp; LEFT(F77 &amp; "          ",10))))</f>
        <v xml:space="preserve">L O 202207 yyyy00 HV        </v>
      </c>
      <c r="B77" s="68" t="s">
        <v>420</v>
      </c>
      <c r="C77" s="68" t="s">
        <v>421</v>
      </c>
      <c r="D77" s="68" t="s">
        <v>271</v>
      </c>
      <c r="E77" s="68" t="s">
        <v>359</v>
      </c>
      <c r="F77" s="68" t="s">
        <v>360</v>
      </c>
      <c r="G77" s="68" t="s">
        <v>77</v>
      </c>
      <c r="H77" s="68" t="s">
        <v>273</v>
      </c>
      <c r="I77" s="68" t="s">
        <v>655</v>
      </c>
      <c r="K77" s="65">
        <v>2</v>
      </c>
      <c r="L77" s="65">
        <v>425</v>
      </c>
      <c r="M77" s="65" t="s">
        <v>379</v>
      </c>
    </row>
    <row r="78" spans="1:13" ht="12.75" customHeight="1">
      <c r="A78" s="107" t="str">
        <f>IF(ROW()=1,"KEY",IF(ISNA(VLOOKUP(B78,車名対応マスタ!B:D,3,FALSE)),"",IF(VLOOKUP(B78,車名対応マスタ!B:D,3,FALSE)="","",$D78&amp;" "&amp;IF($G78="9","J","O")&amp;" "&amp;$I78&amp;" "&amp;IF($I78&lt;=TEXT(★完成資料!$A$1,"yyyymm"),TEXT(★完成資料!$A$1,"yyyymm"),"999999")&amp; " " &amp; LEFT(F78 &amp; "          ",10))))</f>
        <v xml:space="preserve">L O 202208 yyyy00 HV        </v>
      </c>
      <c r="B78" s="68" t="s">
        <v>420</v>
      </c>
      <c r="C78" s="68" t="s">
        <v>421</v>
      </c>
      <c r="D78" s="68" t="s">
        <v>271</v>
      </c>
      <c r="E78" s="68" t="s">
        <v>359</v>
      </c>
      <c r="F78" s="68" t="s">
        <v>360</v>
      </c>
      <c r="G78" s="68" t="s">
        <v>77</v>
      </c>
      <c r="H78" s="68" t="s">
        <v>273</v>
      </c>
      <c r="I78" s="68" t="s">
        <v>656</v>
      </c>
      <c r="J78" s="65">
        <v>1</v>
      </c>
      <c r="L78" s="65">
        <v>425</v>
      </c>
      <c r="M78" s="65" t="s">
        <v>379</v>
      </c>
    </row>
    <row r="79" spans="1:13" ht="12.75" customHeight="1">
      <c r="A79" s="107" t="str">
        <f>IF(ROW()=1,"KEY",IF(ISNA(VLOOKUP(B79,車名対応マスタ!B:D,3,FALSE)),"",IF(VLOOKUP(B79,車名対応マスタ!B:D,3,FALSE)="","",$D79&amp;" "&amp;IF($G79="9","J","O")&amp;" "&amp;$I79&amp;" "&amp;IF($I79&lt;=TEXT(★完成資料!$A$1,"yyyymm"),TEXT(★完成資料!$A$1,"yyyymm"),"999999")&amp; " " &amp; LEFT(F79 &amp; "          ",10))))</f>
        <v xml:space="preserve">L O 202209 yyyy00 HV        </v>
      </c>
      <c r="B79" s="68" t="s">
        <v>420</v>
      </c>
      <c r="C79" s="68" t="s">
        <v>421</v>
      </c>
      <c r="D79" s="68" t="s">
        <v>271</v>
      </c>
      <c r="E79" s="68" t="s">
        <v>359</v>
      </c>
      <c r="F79" s="68" t="s">
        <v>360</v>
      </c>
      <c r="G79" s="68" t="s">
        <v>77</v>
      </c>
      <c r="H79" s="68" t="s">
        <v>273</v>
      </c>
      <c r="I79" s="68" t="s">
        <v>657</v>
      </c>
      <c r="J79" s="65">
        <v>1</v>
      </c>
      <c r="K79" s="65">
        <v>2</v>
      </c>
      <c r="L79" s="65">
        <v>425</v>
      </c>
      <c r="M79" s="65" t="s">
        <v>379</v>
      </c>
    </row>
    <row r="80" spans="1:13" ht="12.75" customHeight="1">
      <c r="A80" s="107" t="str">
        <f>IF(ROW()=1,"KEY",IF(ISNA(VLOOKUP(B80,車名対応マスタ!B:D,3,FALSE)),"",IF(VLOOKUP(B80,車名対応マスタ!B:D,3,FALSE)="","",$D80&amp;" "&amp;IF($G80="9","J","O")&amp;" "&amp;$I80&amp;" "&amp;IF($I80&lt;=TEXT(★完成資料!$A$1,"yyyymm"),TEXT(★完成資料!$A$1,"yyyymm"),"999999")&amp; " " &amp; LEFT(F80 &amp; "          ",10))))</f>
        <v xml:space="preserve">L O 202210 yyyy00 HV        </v>
      </c>
      <c r="B80" s="68" t="s">
        <v>420</v>
      </c>
      <c r="C80" s="68" t="s">
        <v>421</v>
      </c>
      <c r="D80" s="68" t="s">
        <v>271</v>
      </c>
      <c r="E80" s="68" t="s">
        <v>359</v>
      </c>
      <c r="F80" s="68" t="s">
        <v>360</v>
      </c>
      <c r="G80" s="68" t="s">
        <v>77</v>
      </c>
      <c r="H80" s="68" t="s">
        <v>273</v>
      </c>
      <c r="I80" s="68" t="s">
        <v>663</v>
      </c>
      <c r="K80" s="65">
        <v>1</v>
      </c>
      <c r="L80" s="65">
        <v>425</v>
      </c>
      <c r="M80" s="65" t="s">
        <v>379</v>
      </c>
    </row>
    <row r="81" spans="1:13" ht="12.75" customHeight="1">
      <c r="A81" s="107" t="str">
        <f>IF(ROW()=1,"KEY",IF(ISNA(VLOOKUP(B81,車名対応マスタ!B:D,3,FALSE)),"",IF(VLOOKUP(B81,車名対応マスタ!B:D,3,FALSE)="","",$D81&amp;" "&amp;IF($G81="9","J","O")&amp;" "&amp;$I81&amp;" "&amp;IF($I81&lt;=TEXT(★完成資料!$A$1,"yyyymm"),TEXT(★完成資料!$A$1,"yyyymm"),"999999")&amp; " " &amp; LEFT(F81 &amp; "          ",10))))</f>
        <v xml:space="preserve">L O 202201 yyyy00 HV        </v>
      </c>
      <c r="B81" s="68" t="s">
        <v>420</v>
      </c>
      <c r="C81" s="68" t="s">
        <v>421</v>
      </c>
      <c r="D81" s="68" t="s">
        <v>271</v>
      </c>
      <c r="E81" s="68" t="s">
        <v>359</v>
      </c>
      <c r="F81" s="68" t="s">
        <v>360</v>
      </c>
      <c r="G81" s="68" t="s">
        <v>77</v>
      </c>
      <c r="H81" s="68" t="s">
        <v>273</v>
      </c>
      <c r="I81" s="68" t="s">
        <v>639</v>
      </c>
      <c r="K81" s="65">
        <v>1</v>
      </c>
      <c r="L81" s="65">
        <v>423</v>
      </c>
      <c r="M81" s="65" t="s">
        <v>381</v>
      </c>
    </row>
    <row r="82" spans="1:13" ht="12.75" customHeight="1">
      <c r="A82" s="107" t="str">
        <f>IF(ROW()=1,"KEY",IF(ISNA(VLOOKUP(B82,車名対応マスタ!B:D,3,FALSE)),"",IF(VLOOKUP(B82,車名対応マスタ!B:D,3,FALSE)="","",$D82&amp;" "&amp;IF($G82="9","J","O")&amp;" "&amp;$I82&amp;" "&amp;IF($I82&lt;=TEXT(★完成資料!$A$1,"yyyymm"),TEXT(★完成資料!$A$1,"yyyymm"),"999999")&amp; " " &amp; LEFT(F82 &amp; "          ",10))))</f>
        <v xml:space="preserve">L O 202202 yyyy00 HV        </v>
      </c>
      <c r="B82" s="68" t="s">
        <v>420</v>
      </c>
      <c r="C82" s="68" t="s">
        <v>421</v>
      </c>
      <c r="D82" s="68" t="s">
        <v>271</v>
      </c>
      <c r="E82" s="68" t="s">
        <v>359</v>
      </c>
      <c r="F82" s="68" t="s">
        <v>360</v>
      </c>
      <c r="G82" s="68" t="s">
        <v>77</v>
      </c>
      <c r="H82" s="68" t="s">
        <v>273</v>
      </c>
      <c r="I82" s="68" t="s">
        <v>640</v>
      </c>
      <c r="K82" s="65">
        <v>1</v>
      </c>
      <c r="L82" s="65">
        <v>423</v>
      </c>
      <c r="M82" s="65" t="s">
        <v>381</v>
      </c>
    </row>
    <row r="83" spans="1:13" ht="12.75" customHeight="1">
      <c r="A83" s="107" t="str">
        <f>IF(ROW()=1,"KEY",IF(ISNA(VLOOKUP(B83,車名対応マスタ!B:D,3,FALSE)),"",IF(VLOOKUP(B83,車名対応マスタ!B:D,3,FALSE)="","",$D83&amp;" "&amp;IF($G83="9","J","O")&amp;" "&amp;$I83&amp;" "&amp;IF($I83&lt;=TEXT(★完成資料!$A$1,"yyyymm"),TEXT(★完成資料!$A$1,"yyyymm"),"999999")&amp; " " &amp; LEFT(F83 &amp; "          ",10))))</f>
        <v xml:space="preserve">L O 202205 yyyy00 HV        </v>
      </c>
      <c r="B83" s="68" t="s">
        <v>420</v>
      </c>
      <c r="C83" s="68" t="s">
        <v>421</v>
      </c>
      <c r="D83" s="68" t="s">
        <v>271</v>
      </c>
      <c r="E83" s="68" t="s">
        <v>359</v>
      </c>
      <c r="F83" s="68" t="s">
        <v>360</v>
      </c>
      <c r="G83" s="68" t="s">
        <v>77</v>
      </c>
      <c r="H83" s="68" t="s">
        <v>273</v>
      </c>
      <c r="I83" s="68" t="s">
        <v>647</v>
      </c>
      <c r="J83" s="65">
        <v>1</v>
      </c>
      <c r="K83" s="65">
        <v>1</v>
      </c>
      <c r="L83" s="65">
        <v>423</v>
      </c>
      <c r="M83" s="65" t="s">
        <v>381</v>
      </c>
    </row>
    <row r="84" spans="1:13" ht="12.75" customHeight="1">
      <c r="A84" s="107" t="str">
        <f>IF(ROW()=1,"KEY",IF(ISNA(VLOOKUP(B84,車名対応マスタ!B:D,3,FALSE)),"",IF(VLOOKUP(B84,車名対応マスタ!B:D,3,FALSE)="","",$D84&amp;" "&amp;IF($G84="9","J","O")&amp;" "&amp;$I84&amp;" "&amp;IF($I84&lt;=TEXT(★完成資料!$A$1,"yyyymm"),TEXT(★完成資料!$A$1,"yyyymm"),"999999")&amp; " " &amp; LEFT(F84 &amp; "          ",10))))</f>
        <v xml:space="preserve">L O 202206 yyyy00 HV        </v>
      </c>
      <c r="B84" s="68" t="s">
        <v>420</v>
      </c>
      <c r="C84" s="68" t="s">
        <v>421</v>
      </c>
      <c r="D84" s="68" t="s">
        <v>271</v>
      </c>
      <c r="E84" s="68" t="s">
        <v>359</v>
      </c>
      <c r="F84" s="68" t="s">
        <v>360</v>
      </c>
      <c r="G84" s="68" t="s">
        <v>77</v>
      </c>
      <c r="H84" s="68" t="s">
        <v>273</v>
      </c>
      <c r="I84" s="68" t="s">
        <v>652</v>
      </c>
      <c r="J84" s="65">
        <v>1</v>
      </c>
      <c r="L84" s="65">
        <v>423</v>
      </c>
      <c r="M84" s="65" t="s">
        <v>381</v>
      </c>
    </row>
    <row r="85" spans="1:13" ht="12.75" customHeight="1">
      <c r="A85" s="107" t="str">
        <f>IF(ROW()=1,"KEY",IF(ISNA(VLOOKUP(B85,車名対応マスタ!B:D,3,FALSE)),"",IF(VLOOKUP(B85,車名対応マスタ!B:D,3,FALSE)="","",$D85&amp;" "&amp;IF($G85="9","J","O")&amp;" "&amp;$I85&amp;" "&amp;IF($I85&lt;=TEXT(★完成資料!$A$1,"yyyymm"),TEXT(★完成資料!$A$1,"yyyymm"),"999999")&amp; " " &amp; LEFT(F85 &amp; "          ",10))))</f>
        <v xml:space="preserve">L O 202202 yyyy00 HV        </v>
      </c>
      <c r="B85" s="68" t="s">
        <v>420</v>
      </c>
      <c r="C85" s="68" t="s">
        <v>421</v>
      </c>
      <c r="D85" s="68" t="s">
        <v>271</v>
      </c>
      <c r="E85" s="68" t="s">
        <v>359</v>
      </c>
      <c r="F85" s="68" t="s">
        <v>360</v>
      </c>
      <c r="G85" s="68" t="s">
        <v>77</v>
      </c>
      <c r="H85" s="68" t="s">
        <v>273</v>
      </c>
      <c r="I85" s="68" t="s">
        <v>640</v>
      </c>
      <c r="K85" s="65">
        <v>1</v>
      </c>
      <c r="L85" s="65">
        <v>420</v>
      </c>
      <c r="M85" s="65" t="s">
        <v>274</v>
      </c>
    </row>
    <row r="86" spans="1:13" ht="12.75" customHeight="1">
      <c r="A86" s="107" t="str">
        <f>IF(ROW()=1,"KEY",IF(ISNA(VLOOKUP(B86,車名対応マスタ!B:D,3,FALSE)),"",IF(VLOOKUP(B86,車名対応マスタ!B:D,3,FALSE)="","",$D86&amp;" "&amp;IF($G86="9","J","O")&amp;" "&amp;$I86&amp;" "&amp;IF($I86&lt;=TEXT(★完成資料!$A$1,"yyyymm"),TEXT(★完成資料!$A$1,"yyyymm"),"999999")&amp; " " &amp; LEFT(F86 &amp; "          ",10))))</f>
        <v xml:space="preserve">L O 202203 yyyy00 HV        </v>
      </c>
      <c r="B86" s="68" t="s">
        <v>420</v>
      </c>
      <c r="C86" s="68" t="s">
        <v>421</v>
      </c>
      <c r="D86" s="68" t="s">
        <v>271</v>
      </c>
      <c r="E86" s="68" t="s">
        <v>359</v>
      </c>
      <c r="F86" s="68" t="s">
        <v>360</v>
      </c>
      <c r="G86" s="68" t="s">
        <v>77</v>
      </c>
      <c r="H86" s="68" t="s">
        <v>273</v>
      </c>
      <c r="I86" s="68" t="s">
        <v>641</v>
      </c>
      <c r="K86" s="65">
        <v>1</v>
      </c>
      <c r="L86" s="65">
        <v>420</v>
      </c>
      <c r="M86" s="65" t="s">
        <v>274</v>
      </c>
    </row>
    <row r="87" spans="1:13" ht="12.75" customHeight="1">
      <c r="A87" s="107" t="str">
        <f>IF(ROW()=1,"KEY",IF(ISNA(VLOOKUP(B87,車名対応マスタ!B:D,3,FALSE)),"",IF(VLOOKUP(B87,車名対応マスタ!B:D,3,FALSE)="","",$D87&amp;" "&amp;IF($G87="9","J","O")&amp;" "&amp;$I87&amp;" "&amp;IF($I87&lt;=TEXT(★完成資料!$A$1,"yyyymm"),TEXT(★完成資料!$A$1,"yyyymm"),"999999")&amp; " " &amp; LEFT(F87 &amp; "          ",10))))</f>
        <v xml:space="preserve">L O 202207 yyyy00 HV        </v>
      </c>
      <c r="B87" s="68" t="s">
        <v>420</v>
      </c>
      <c r="C87" s="68" t="s">
        <v>421</v>
      </c>
      <c r="D87" s="68" t="s">
        <v>271</v>
      </c>
      <c r="E87" s="68" t="s">
        <v>359</v>
      </c>
      <c r="F87" s="68" t="s">
        <v>360</v>
      </c>
      <c r="G87" s="68" t="s">
        <v>77</v>
      </c>
      <c r="H87" s="68" t="s">
        <v>273</v>
      </c>
      <c r="I87" s="68" t="s">
        <v>655</v>
      </c>
      <c r="K87" s="65">
        <v>1</v>
      </c>
      <c r="L87" s="65">
        <v>603</v>
      </c>
      <c r="M87" s="65" t="s">
        <v>263</v>
      </c>
    </row>
    <row r="88" spans="1:13" ht="12.75" customHeight="1">
      <c r="A88" s="107" t="str">
        <f>IF(ROW()=1,"KEY",IF(ISNA(VLOOKUP(B88,車名対応マスタ!B:D,3,FALSE)),"",IF(VLOOKUP(B88,車名対応マスタ!B:D,3,FALSE)="","",$D88&amp;" "&amp;IF($G88="9","J","O")&amp;" "&amp;$I88&amp;" "&amp;IF($I88&lt;=TEXT(★完成資料!$A$1,"yyyymm"),TEXT(★完成資料!$A$1,"yyyymm"),"999999")&amp; " " &amp; LEFT(F88 &amp; "          ",10))))</f>
        <v xml:space="preserve">L O 202210 yyyy00 HV        </v>
      </c>
      <c r="B88" s="68" t="s">
        <v>420</v>
      </c>
      <c r="C88" s="68" t="s">
        <v>421</v>
      </c>
      <c r="D88" s="68" t="s">
        <v>271</v>
      </c>
      <c r="E88" s="68" t="s">
        <v>359</v>
      </c>
      <c r="F88" s="68" t="s">
        <v>360</v>
      </c>
      <c r="G88" s="68" t="s">
        <v>77</v>
      </c>
      <c r="H88" s="68" t="s">
        <v>273</v>
      </c>
      <c r="I88" s="68" t="s">
        <v>663</v>
      </c>
      <c r="J88" s="65">
        <v>1</v>
      </c>
      <c r="K88" s="65">
        <v>1</v>
      </c>
      <c r="L88" s="65">
        <v>603</v>
      </c>
      <c r="M88" s="65" t="s">
        <v>263</v>
      </c>
    </row>
    <row r="89" spans="1:13" ht="12.75" customHeight="1">
      <c r="A89" s="107" t="str">
        <f>IF(ROW()=1,"KEY",IF(ISNA(VLOOKUP(B89,車名対応マスタ!B:D,3,FALSE)),"",IF(VLOOKUP(B89,車名対応マスタ!B:D,3,FALSE)="","",$D89&amp;" "&amp;IF($G89="9","J","O")&amp;" "&amp;$I89&amp;" "&amp;IF($I89&lt;=TEXT(★完成資料!$A$1,"yyyymm"),TEXT(★完成資料!$A$1,"yyyymm"),"999999")&amp; " " &amp; LEFT(F89 &amp; "          ",10))))</f>
        <v xml:space="preserve">L O 202201 yyyy00 HV        </v>
      </c>
      <c r="B89" s="68" t="s">
        <v>420</v>
      </c>
      <c r="C89" s="68" t="s">
        <v>421</v>
      </c>
      <c r="D89" s="68" t="s">
        <v>271</v>
      </c>
      <c r="E89" s="68" t="s">
        <v>359</v>
      </c>
      <c r="F89" s="68" t="s">
        <v>360</v>
      </c>
      <c r="G89" s="68" t="s">
        <v>77</v>
      </c>
      <c r="H89" s="68" t="s">
        <v>273</v>
      </c>
      <c r="I89" s="68" t="s">
        <v>639</v>
      </c>
      <c r="J89" s="65">
        <v>1</v>
      </c>
      <c r="K89" s="65">
        <v>0</v>
      </c>
      <c r="L89" s="65">
        <v>417</v>
      </c>
      <c r="M89" s="65" t="s">
        <v>499</v>
      </c>
    </row>
    <row r="90" spans="1:13" ht="12.75" customHeight="1">
      <c r="A90" s="107" t="str">
        <f>IF(ROW()=1,"KEY",IF(ISNA(VLOOKUP(B90,車名対応マスタ!B:D,3,FALSE)),"",IF(VLOOKUP(B90,車名対応マスタ!B:D,3,FALSE)="","",$D90&amp;" "&amp;IF($G90="9","J","O")&amp;" "&amp;$I90&amp;" "&amp;IF($I90&lt;=TEXT(★完成資料!$A$1,"yyyymm"),TEXT(★完成資料!$A$1,"yyyymm"),"999999")&amp; " " &amp; LEFT(F90 &amp; "          ",10))))</f>
        <v xml:space="preserve">L O 202204 yyyy00 HV        </v>
      </c>
      <c r="B90" s="68" t="s">
        <v>420</v>
      </c>
      <c r="C90" s="68" t="s">
        <v>421</v>
      </c>
      <c r="D90" s="68" t="s">
        <v>271</v>
      </c>
      <c r="E90" s="68" t="s">
        <v>359</v>
      </c>
      <c r="F90" s="68" t="s">
        <v>360</v>
      </c>
      <c r="G90" s="68" t="s">
        <v>77</v>
      </c>
      <c r="H90" s="68" t="s">
        <v>273</v>
      </c>
      <c r="I90" s="68" t="s">
        <v>642</v>
      </c>
      <c r="K90" s="65">
        <v>7</v>
      </c>
      <c r="L90" s="65">
        <v>417</v>
      </c>
      <c r="M90" s="65" t="s">
        <v>499</v>
      </c>
    </row>
    <row r="91" spans="1:13" ht="12.75" customHeight="1">
      <c r="A91" s="107" t="str">
        <f>IF(ROW()=1,"KEY",IF(ISNA(VLOOKUP(B91,車名対応マスタ!B:D,3,FALSE)),"",IF(VLOOKUP(B91,車名対応マスタ!B:D,3,FALSE)="","",$D91&amp;" "&amp;IF($G91="9","J","O")&amp;" "&amp;$I91&amp;" "&amp;IF($I91&lt;=TEXT(★完成資料!$A$1,"yyyymm"),TEXT(★完成資料!$A$1,"yyyymm"),"999999")&amp; " " &amp; LEFT(F91 &amp; "          ",10))))</f>
        <v xml:space="preserve">L O 202206 yyyy00 HV        </v>
      </c>
      <c r="B91" s="68" t="s">
        <v>420</v>
      </c>
      <c r="C91" s="68" t="s">
        <v>421</v>
      </c>
      <c r="D91" s="68" t="s">
        <v>271</v>
      </c>
      <c r="E91" s="68" t="s">
        <v>359</v>
      </c>
      <c r="F91" s="68" t="s">
        <v>360</v>
      </c>
      <c r="G91" s="68" t="s">
        <v>77</v>
      </c>
      <c r="H91" s="68" t="s">
        <v>273</v>
      </c>
      <c r="I91" s="68" t="s">
        <v>652</v>
      </c>
      <c r="K91" s="65">
        <v>1</v>
      </c>
      <c r="L91" s="65">
        <v>417</v>
      </c>
      <c r="M91" s="65" t="s">
        <v>499</v>
      </c>
    </row>
    <row r="92" spans="1:13" ht="12.75" customHeight="1">
      <c r="A92" s="107" t="str">
        <f>IF(ROW()=1,"KEY",IF(ISNA(VLOOKUP(B92,車名対応マスタ!B:D,3,FALSE)),"",IF(VLOOKUP(B92,車名対応マスタ!B:D,3,FALSE)="","",$D92&amp;" "&amp;IF($G92="9","J","O")&amp;" "&amp;$I92&amp;" "&amp;IF($I92&lt;=TEXT(★完成資料!$A$1,"yyyymm"),TEXT(★完成資料!$A$1,"yyyymm"),"999999")&amp; " " &amp; LEFT(F92 &amp; "          ",10))))</f>
        <v xml:space="preserve">L O 202207 yyyy00 HV        </v>
      </c>
      <c r="B92" s="68" t="s">
        <v>420</v>
      </c>
      <c r="C92" s="68" t="s">
        <v>421</v>
      </c>
      <c r="D92" s="68" t="s">
        <v>271</v>
      </c>
      <c r="E92" s="68" t="s">
        <v>359</v>
      </c>
      <c r="F92" s="68" t="s">
        <v>360</v>
      </c>
      <c r="G92" s="68" t="s">
        <v>77</v>
      </c>
      <c r="H92" s="68" t="s">
        <v>273</v>
      </c>
      <c r="I92" s="68" t="s">
        <v>655</v>
      </c>
      <c r="K92" s="65">
        <v>3</v>
      </c>
      <c r="L92" s="65">
        <v>417</v>
      </c>
      <c r="M92" s="65" t="s">
        <v>499</v>
      </c>
    </row>
    <row r="93" spans="1:13" ht="12.75" customHeight="1">
      <c r="A93" s="107" t="str">
        <f>IF(ROW()=1,"KEY",IF(ISNA(VLOOKUP(B93,車名対応マスタ!B:D,3,FALSE)),"",IF(VLOOKUP(B93,車名対応マスタ!B:D,3,FALSE)="","",$D93&amp;" "&amp;IF($G93="9","J","O")&amp;" "&amp;$I93&amp;" "&amp;IF($I93&lt;=TEXT(★完成資料!$A$1,"yyyymm"),TEXT(★完成資料!$A$1,"yyyymm"),"999999")&amp; " " &amp; LEFT(F93 &amp; "          ",10))))</f>
        <v xml:space="preserve">L O 202208 yyyy00 HV        </v>
      </c>
      <c r="B93" s="68" t="s">
        <v>420</v>
      </c>
      <c r="C93" s="68" t="s">
        <v>421</v>
      </c>
      <c r="D93" s="68" t="s">
        <v>271</v>
      </c>
      <c r="E93" s="68" t="s">
        <v>359</v>
      </c>
      <c r="F93" s="68" t="s">
        <v>360</v>
      </c>
      <c r="G93" s="68" t="s">
        <v>77</v>
      </c>
      <c r="H93" s="68" t="s">
        <v>273</v>
      </c>
      <c r="I93" s="68" t="s">
        <v>656</v>
      </c>
      <c r="K93" s="65">
        <v>11</v>
      </c>
      <c r="L93" s="65">
        <v>417</v>
      </c>
      <c r="M93" s="65" t="s">
        <v>499</v>
      </c>
    </row>
    <row r="94" spans="1:13" ht="12.75" customHeight="1">
      <c r="A94" s="107" t="str">
        <f>IF(ROW()=1,"KEY",IF(ISNA(VLOOKUP(B94,車名対応マスタ!B:D,3,FALSE)),"",IF(VLOOKUP(B94,車名対応マスタ!B:D,3,FALSE)="","",$D94&amp;" "&amp;IF($G94="9","J","O")&amp;" "&amp;$I94&amp;" "&amp;IF($I94&lt;=TEXT(★完成資料!$A$1,"yyyymm"),TEXT(★完成資料!$A$1,"yyyymm"),"999999")&amp; " " &amp; LEFT(F94 &amp; "          ",10))))</f>
        <v xml:space="preserve">L O 202209 yyyy00 HV        </v>
      </c>
      <c r="B94" s="68" t="s">
        <v>420</v>
      </c>
      <c r="C94" s="68" t="s">
        <v>421</v>
      </c>
      <c r="D94" s="68" t="s">
        <v>271</v>
      </c>
      <c r="E94" s="68" t="s">
        <v>359</v>
      </c>
      <c r="F94" s="68" t="s">
        <v>360</v>
      </c>
      <c r="G94" s="68" t="s">
        <v>77</v>
      </c>
      <c r="H94" s="68" t="s">
        <v>273</v>
      </c>
      <c r="I94" s="68" t="s">
        <v>657</v>
      </c>
      <c r="K94" s="65">
        <v>6</v>
      </c>
      <c r="L94" s="65">
        <v>417</v>
      </c>
      <c r="M94" s="65" t="s">
        <v>499</v>
      </c>
    </row>
    <row r="95" spans="1:13" ht="12.75" customHeight="1">
      <c r="A95" s="107" t="str">
        <f>IF(ROW()=1,"KEY",IF(ISNA(VLOOKUP(B95,車名対応マスタ!B:D,3,FALSE)),"",IF(VLOOKUP(B95,車名対応マスタ!B:D,3,FALSE)="","",$D95&amp;" "&amp;IF($G95="9","J","O")&amp;" "&amp;$I95&amp;" "&amp;IF($I95&lt;=TEXT(★完成資料!$A$1,"yyyymm"),TEXT(★完成資料!$A$1,"yyyymm"),"999999")&amp; " " &amp; LEFT(F95 &amp; "          ",10))))</f>
        <v xml:space="preserve">L O 202210 yyyy00 HV        </v>
      </c>
      <c r="B95" s="68" t="s">
        <v>420</v>
      </c>
      <c r="C95" s="68" t="s">
        <v>421</v>
      </c>
      <c r="D95" s="68" t="s">
        <v>271</v>
      </c>
      <c r="E95" s="68" t="s">
        <v>359</v>
      </c>
      <c r="F95" s="68" t="s">
        <v>360</v>
      </c>
      <c r="G95" s="68" t="s">
        <v>77</v>
      </c>
      <c r="H95" s="68" t="s">
        <v>273</v>
      </c>
      <c r="I95" s="68" t="s">
        <v>663</v>
      </c>
      <c r="K95" s="65">
        <v>3</v>
      </c>
      <c r="L95" s="65">
        <v>417</v>
      </c>
      <c r="M95" s="65" t="s">
        <v>499</v>
      </c>
    </row>
    <row r="96" spans="1:13" ht="12.75" customHeight="1">
      <c r="A96" s="107" t="str">
        <f>IF(ROW()=1,"KEY",IF(ISNA(VLOOKUP(B96,車名対応マスタ!B:D,3,FALSE)),"",IF(VLOOKUP(B96,車名対応マスタ!B:D,3,FALSE)="","",$D96&amp;" "&amp;IF($G96="9","J","O")&amp;" "&amp;$I96&amp;" "&amp;IF($I96&lt;=TEXT(★完成資料!$A$1,"yyyymm"),TEXT(★完成資料!$A$1,"yyyymm"),"999999")&amp; " " &amp; LEFT(F96 &amp; "          ",10))))</f>
        <v xml:space="preserve">L O 202207 yyyy00 HV        </v>
      </c>
      <c r="B96" s="68" t="s">
        <v>420</v>
      </c>
      <c r="C96" s="68" t="s">
        <v>421</v>
      </c>
      <c r="D96" s="68" t="s">
        <v>271</v>
      </c>
      <c r="E96" s="68" t="s">
        <v>359</v>
      </c>
      <c r="F96" s="68" t="s">
        <v>360</v>
      </c>
      <c r="G96" s="68" t="s">
        <v>77</v>
      </c>
      <c r="H96" s="68" t="s">
        <v>273</v>
      </c>
      <c r="I96" s="68" t="s">
        <v>655</v>
      </c>
      <c r="J96" s="65">
        <v>1</v>
      </c>
      <c r="L96" s="65">
        <v>443</v>
      </c>
      <c r="M96" s="65" t="s">
        <v>232</v>
      </c>
    </row>
    <row r="97" spans="1:13" ht="12.75" customHeight="1">
      <c r="A97" s="107" t="str">
        <f>IF(ROW()=1,"KEY",IF(ISNA(VLOOKUP(B97,車名対応マスタ!B:D,3,FALSE)),"",IF(VLOOKUP(B97,車名対応マスタ!B:D,3,FALSE)="","",$D97&amp;" "&amp;IF($G97="9","J","O")&amp;" "&amp;$I97&amp;" "&amp;IF($I97&lt;=TEXT(★完成資料!$A$1,"yyyymm"),TEXT(★完成資料!$A$1,"yyyymm"),"999999")&amp; " " &amp; LEFT(F97 &amp; "          ",10))))</f>
        <v xml:space="preserve">L O 202209 yyyy00 HV        </v>
      </c>
      <c r="B97" s="68" t="s">
        <v>420</v>
      </c>
      <c r="C97" s="68" t="s">
        <v>421</v>
      </c>
      <c r="D97" s="68" t="s">
        <v>271</v>
      </c>
      <c r="E97" s="68" t="s">
        <v>359</v>
      </c>
      <c r="F97" s="68" t="s">
        <v>360</v>
      </c>
      <c r="G97" s="68" t="s">
        <v>77</v>
      </c>
      <c r="H97" s="68" t="s">
        <v>273</v>
      </c>
      <c r="I97" s="68" t="s">
        <v>657</v>
      </c>
      <c r="K97" s="65">
        <v>1</v>
      </c>
      <c r="L97" s="65">
        <v>443</v>
      </c>
      <c r="M97" s="65" t="s">
        <v>232</v>
      </c>
    </row>
    <row r="98" spans="1:13" ht="12.75" customHeight="1">
      <c r="A98" s="107" t="str">
        <f>IF(ROW()=1,"KEY",IF(ISNA(VLOOKUP(B98,車名対応マスタ!B:D,3,FALSE)),"",IF(VLOOKUP(B98,車名対応マスタ!B:D,3,FALSE)="","",$D98&amp;" "&amp;IF($G98="9","J","O")&amp;" "&amp;$I98&amp;" "&amp;IF($I98&lt;=TEXT(★完成資料!$A$1,"yyyymm"),TEXT(★完成資料!$A$1,"yyyymm"),"999999")&amp; " " &amp; LEFT(F98 &amp; "          ",10))))</f>
        <v xml:space="preserve">L O 202201 yyyy00 HV        </v>
      </c>
      <c r="B98" s="68" t="s">
        <v>420</v>
      </c>
      <c r="C98" s="68" t="s">
        <v>421</v>
      </c>
      <c r="D98" s="68" t="s">
        <v>271</v>
      </c>
      <c r="E98" s="68" t="s">
        <v>359</v>
      </c>
      <c r="F98" s="68" t="s">
        <v>360</v>
      </c>
      <c r="G98" s="68" t="s">
        <v>77</v>
      </c>
      <c r="H98" s="68" t="s">
        <v>273</v>
      </c>
      <c r="I98" s="68" t="s">
        <v>639</v>
      </c>
      <c r="J98" s="65">
        <v>2</v>
      </c>
      <c r="K98" s="65">
        <v>3</v>
      </c>
      <c r="L98" s="65">
        <v>413</v>
      </c>
      <c r="M98" s="65" t="s">
        <v>500</v>
      </c>
    </row>
    <row r="99" spans="1:13" ht="12.75" customHeight="1">
      <c r="A99" s="107" t="str">
        <f>IF(ROW()=1,"KEY",IF(ISNA(VLOOKUP(B99,車名対応マスタ!B:D,3,FALSE)),"",IF(VLOOKUP(B99,車名対応マスタ!B:D,3,FALSE)="","",$D99&amp;" "&amp;IF($G99="9","J","O")&amp;" "&amp;$I99&amp;" "&amp;IF($I99&lt;=TEXT(★完成資料!$A$1,"yyyymm"),TEXT(★完成資料!$A$1,"yyyymm"),"999999")&amp; " " &amp; LEFT(F99 &amp; "          ",10))))</f>
        <v xml:space="preserve">L O 202202 yyyy00 HV        </v>
      </c>
      <c r="B99" s="68" t="s">
        <v>420</v>
      </c>
      <c r="C99" s="68" t="s">
        <v>421</v>
      </c>
      <c r="D99" s="68" t="s">
        <v>271</v>
      </c>
      <c r="E99" s="68" t="s">
        <v>359</v>
      </c>
      <c r="F99" s="68" t="s">
        <v>360</v>
      </c>
      <c r="G99" s="68" t="s">
        <v>77</v>
      </c>
      <c r="H99" s="68" t="s">
        <v>273</v>
      </c>
      <c r="I99" s="68" t="s">
        <v>640</v>
      </c>
      <c r="J99" s="65">
        <v>0</v>
      </c>
      <c r="K99" s="65">
        <v>3</v>
      </c>
      <c r="L99" s="65">
        <v>413</v>
      </c>
      <c r="M99" s="65" t="s">
        <v>500</v>
      </c>
    </row>
    <row r="100" spans="1:13" ht="12.75" customHeight="1">
      <c r="A100" s="107" t="str">
        <f>IF(ROW()=1,"KEY",IF(ISNA(VLOOKUP(B100,車名対応マスタ!B:D,3,FALSE)),"",IF(VLOOKUP(B100,車名対応マスタ!B:D,3,FALSE)="","",$D100&amp;" "&amp;IF($G100="9","J","O")&amp;" "&amp;$I100&amp;" "&amp;IF($I100&lt;=TEXT(★完成資料!$A$1,"yyyymm"),TEXT(★完成資料!$A$1,"yyyymm"),"999999")&amp; " " &amp; LEFT(F100 &amp; "          ",10))))</f>
        <v xml:space="preserve">L O 202204 yyyy00 HV        </v>
      </c>
      <c r="B100" s="68" t="s">
        <v>420</v>
      </c>
      <c r="C100" s="68" t="s">
        <v>421</v>
      </c>
      <c r="D100" s="68" t="s">
        <v>271</v>
      </c>
      <c r="E100" s="68" t="s">
        <v>359</v>
      </c>
      <c r="F100" s="68" t="s">
        <v>360</v>
      </c>
      <c r="G100" s="68" t="s">
        <v>77</v>
      </c>
      <c r="H100" s="68" t="s">
        <v>273</v>
      </c>
      <c r="I100" s="68" t="s">
        <v>642</v>
      </c>
      <c r="J100" s="65">
        <v>20</v>
      </c>
      <c r="K100" s="65">
        <v>2</v>
      </c>
      <c r="L100" s="65">
        <v>413</v>
      </c>
      <c r="M100" s="65" t="s">
        <v>500</v>
      </c>
    </row>
    <row r="101" spans="1:13" ht="12.75" customHeight="1">
      <c r="A101" s="107" t="str">
        <f>IF(ROW()=1,"KEY",IF(ISNA(VLOOKUP(B101,車名対応マスタ!B:D,3,FALSE)),"",IF(VLOOKUP(B101,車名対応マスタ!B:D,3,FALSE)="","",$D101&amp;" "&amp;IF($G101="9","J","O")&amp;" "&amp;$I101&amp;" "&amp;IF($I101&lt;=TEXT(★完成資料!$A$1,"yyyymm"),TEXT(★完成資料!$A$1,"yyyymm"),"999999")&amp; " " &amp; LEFT(F101 &amp; "          ",10))))</f>
        <v xml:space="preserve">L O 202205 yyyy00 HV        </v>
      </c>
      <c r="B101" s="68" t="s">
        <v>420</v>
      </c>
      <c r="C101" s="68" t="s">
        <v>421</v>
      </c>
      <c r="D101" s="68" t="s">
        <v>271</v>
      </c>
      <c r="E101" s="68" t="s">
        <v>359</v>
      </c>
      <c r="F101" s="68" t="s">
        <v>360</v>
      </c>
      <c r="G101" s="68" t="s">
        <v>77</v>
      </c>
      <c r="H101" s="68" t="s">
        <v>273</v>
      </c>
      <c r="I101" s="68" t="s">
        <v>647</v>
      </c>
      <c r="J101" s="65">
        <v>7</v>
      </c>
      <c r="K101" s="65">
        <v>1</v>
      </c>
      <c r="L101" s="65">
        <v>413</v>
      </c>
      <c r="M101" s="65" t="s">
        <v>500</v>
      </c>
    </row>
    <row r="102" spans="1:13" ht="12.75" customHeight="1">
      <c r="A102" s="107" t="str">
        <f>IF(ROW()=1,"KEY",IF(ISNA(VLOOKUP(B102,車名対応マスタ!B:D,3,FALSE)),"",IF(VLOOKUP(B102,車名対応マスタ!B:D,3,FALSE)="","",$D102&amp;" "&amp;IF($G102="9","J","O")&amp;" "&amp;$I102&amp;" "&amp;IF($I102&lt;=TEXT(★完成資料!$A$1,"yyyymm"),TEXT(★完成資料!$A$1,"yyyymm"),"999999")&amp; " " &amp; LEFT(F102 &amp; "          ",10))))</f>
        <v xml:space="preserve">L O 202206 yyyy00 HV        </v>
      </c>
      <c r="B102" s="68" t="s">
        <v>420</v>
      </c>
      <c r="C102" s="68" t="s">
        <v>421</v>
      </c>
      <c r="D102" s="68" t="s">
        <v>271</v>
      </c>
      <c r="E102" s="68" t="s">
        <v>359</v>
      </c>
      <c r="F102" s="68" t="s">
        <v>360</v>
      </c>
      <c r="G102" s="68" t="s">
        <v>77</v>
      </c>
      <c r="H102" s="68" t="s">
        <v>273</v>
      </c>
      <c r="I102" s="68" t="s">
        <v>652</v>
      </c>
      <c r="J102" s="65">
        <v>18</v>
      </c>
      <c r="K102" s="65">
        <v>0</v>
      </c>
      <c r="L102" s="65">
        <v>413</v>
      </c>
      <c r="M102" s="65" t="s">
        <v>500</v>
      </c>
    </row>
    <row r="103" spans="1:13" ht="12.75" customHeight="1">
      <c r="A103" s="107" t="str">
        <f>IF(ROW()=1,"KEY",IF(ISNA(VLOOKUP(B103,車名対応マスタ!B:D,3,FALSE)),"",IF(VLOOKUP(B103,車名対応マスタ!B:D,3,FALSE)="","",$D103&amp;" "&amp;IF($G103="9","J","O")&amp;" "&amp;$I103&amp;" "&amp;IF($I103&lt;=TEXT(★完成資料!$A$1,"yyyymm"),TEXT(★完成資料!$A$1,"yyyymm"),"999999")&amp; " " &amp; LEFT(F103 &amp; "          ",10))))</f>
        <v xml:space="preserve">L O 202207 yyyy00 HV        </v>
      </c>
      <c r="B103" s="68" t="s">
        <v>420</v>
      </c>
      <c r="C103" s="68" t="s">
        <v>421</v>
      </c>
      <c r="D103" s="68" t="s">
        <v>271</v>
      </c>
      <c r="E103" s="68" t="s">
        <v>359</v>
      </c>
      <c r="F103" s="68" t="s">
        <v>360</v>
      </c>
      <c r="G103" s="68" t="s">
        <v>77</v>
      </c>
      <c r="H103" s="68" t="s">
        <v>273</v>
      </c>
      <c r="I103" s="68" t="s">
        <v>655</v>
      </c>
      <c r="J103" s="65">
        <v>9</v>
      </c>
      <c r="K103" s="65">
        <v>2</v>
      </c>
      <c r="L103" s="65">
        <v>413</v>
      </c>
      <c r="M103" s="65" t="s">
        <v>500</v>
      </c>
    </row>
    <row r="104" spans="1:13" ht="12.75" customHeight="1">
      <c r="A104" s="107" t="str">
        <f>IF(ROW()=1,"KEY",IF(ISNA(VLOOKUP(B104,車名対応マスタ!B:D,3,FALSE)),"",IF(VLOOKUP(B104,車名対応マスタ!B:D,3,FALSE)="","",$D104&amp;" "&amp;IF($G104="9","J","O")&amp;" "&amp;$I104&amp;" "&amp;IF($I104&lt;=TEXT(★完成資料!$A$1,"yyyymm"),TEXT(★完成資料!$A$1,"yyyymm"),"999999")&amp; " " &amp; LEFT(F104 &amp; "          ",10))))</f>
        <v xml:space="preserve">L O 202208 yyyy00 HV        </v>
      </c>
      <c r="B104" s="68" t="s">
        <v>420</v>
      </c>
      <c r="C104" s="68" t="s">
        <v>421</v>
      </c>
      <c r="D104" s="68" t="s">
        <v>271</v>
      </c>
      <c r="E104" s="68" t="s">
        <v>359</v>
      </c>
      <c r="F104" s="68" t="s">
        <v>360</v>
      </c>
      <c r="G104" s="68" t="s">
        <v>77</v>
      </c>
      <c r="H104" s="68" t="s">
        <v>273</v>
      </c>
      <c r="I104" s="68" t="s">
        <v>656</v>
      </c>
      <c r="J104" s="65">
        <v>2</v>
      </c>
      <c r="K104" s="65">
        <v>3</v>
      </c>
      <c r="L104" s="65">
        <v>413</v>
      </c>
      <c r="M104" s="65" t="s">
        <v>500</v>
      </c>
    </row>
    <row r="105" spans="1:13" ht="12.75" customHeight="1">
      <c r="A105" s="107" t="str">
        <f>IF(ROW()=1,"KEY",IF(ISNA(VLOOKUP(B105,車名対応マスタ!B:D,3,FALSE)),"",IF(VLOOKUP(B105,車名対応マスタ!B:D,3,FALSE)="","",$D105&amp;" "&amp;IF($G105="9","J","O")&amp;" "&amp;$I105&amp;" "&amp;IF($I105&lt;=TEXT(★完成資料!$A$1,"yyyymm"),TEXT(★完成資料!$A$1,"yyyymm"),"999999")&amp; " " &amp; LEFT(F105 &amp; "          ",10))))</f>
        <v xml:space="preserve">L O 202209 yyyy00 HV        </v>
      </c>
      <c r="B105" s="68" t="s">
        <v>420</v>
      </c>
      <c r="C105" s="68" t="s">
        <v>421</v>
      </c>
      <c r="D105" s="68" t="s">
        <v>271</v>
      </c>
      <c r="E105" s="68" t="s">
        <v>359</v>
      </c>
      <c r="F105" s="68" t="s">
        <v>360</v>
      </c>
      <c r="G105" s="68" t="s">
        <v>77</v>
      </c>
      <c r="H105" s="68" t="s">
        <v>273</v>
      </c>
      <c r="I105" s="68" t="s">
        <v>657</v>
      </c>
      <c r="J105" s="65">
        <v>7</v>
      </c>
      <c r="K105" s="65">
        <v>1</v>
      </c>
      <c r="L105" s="65">
        <v>413</v>
      </c>
      <c r="M105" s="65" t="s">
        <v>500</v>
      </c>
    </row>
    <row r="106" spans="1:13" ht="12.75" customHeight="1">
      <c r="A106" s="107" t="str">
        <f>IF(ROW()=1,"KEY",IF(ISNA(VLOOKUP(B106,車名対応マスタ!B:D,3,FALSE)),"",IF(VLOOKUP(B106,車名対応マスタ!B:D,3,FALSE)="","",$D106&amp;" "&amp;IF($G106="9","J","O")&amp;" "&amp;$I106&amp;" "&amp;IF($I106&lt;=TEXT(★完成資料!$A$1,"yyyymm"),TEXT(★完成資料!$A$1,"yyyymm"),"999999")&amp; " " &amp; LEFT(F106 &amp; "          ",10))))</f>
        <v xml:space="preserve">L O 202210 yyyy00 HV        </v>
      </c>
      <c r="B106" s="68" t="s">
        <v>420</v>
      </c>
      <c r="C106" s="68" t="s">
        <v>421</v>
      </c>
      <c r="D106" s="68" t="s">
        <v>271</v>
      </c>
      <c r="E106" s="68" t="s">
        <v>359</v>
      </c>
      <c r="F106" s="68" t="s">
        <v>360</v>
      </c>
      <c r="G106" s="68" t="s">
        <v>77</v>
      </c>
      <c r="H106" s="68" t="s">
        <v>273</v>
      </c>
      <c r="I106" s="68" t="s">
        <v>663</v>
      </c>
      <c r="J106" s="65">
        <v>4</v>
      </c>
      <c r="L106" s="65">
        <v>413</v>
      </c>
      <c r="M106" s="65" t="s">
        <v>500</v>
      </c>
    </row>
    <row r="107" spans="1:13" ht="12.75" customHeight="1">
      <c r="A107" s="107" t="str">
        <f>IF(ROW()=1,"KEY",IF(ISNA(VLOOKUP(B107,車名対応マスタ!B:D,3,FALSE)),"",IF(VLOOKUP(B107,車名対応マスタ!B:D,3,FALSE)="","",$D107&amp;" "&amp;IF($G107="9","J","O")&amp;" "&amp;$I107&amp;" "&amp;IF($I107&lt;=TEXT(★完成資料!$A$1,"yyyymm"),TEXT(★完成資料!$A$1,"yyyymm"),"999999")&amp; " " &amp; LEFT(F107 &amp; "          ",10))))</f>
        <v xml:space="preserve">L O 202203 yyyy00 HV        </v>
      </c>
      <c r="B107" s="68" t="s">
        <v>420</v>
      </c>
      <c r="C107" s="68" t="s">
        <v>421</v>
      </c>
      <c r="D107" s="68" t="s">
        <v>271</v>
      </c>
      <c r="E107" s="68" t="s">
        <v>359</v>
      </c>
      <c r="F107" s="68" t="s">
        <v>360</v>
      </c>
      <c r="G107" s="68" t="s">
        <v>77</v>
      </c>
      <c r="H107" s="68" t="s">
        <v>273</v>
      </c>
      <c r="I107" s="68" t="s">
        <v>641</v>
      </c>
      <c r="J107" s="65">
        <v>1</v>
      </c>
      <c r="L107" s="65">
        <v>421</v>
      </c>
      <c r="M107" s="65" t="s">
        <v>382</v>
      </c>
    </row>
    <row r="108" spans="1:13" ht="12.75" customHeight="1">
      <c r="A108" s="107" t="str">
        <f>IF(ROW()=1,"KEY",IF(ISNA(VLOOKUP(B108,車名対応マスタ!B:D,3,FALSE)),"",IF(VLOOKUP(B108,車名対応マスタ!B:D,3,FALSE)="","",$D108&amp;" "&amp;IF($G108="9","J","O")&amp;" "&amp;$I108&amp;" "&amp;IF($I108&lt;=TEXT(★完成資料!$A$1,"yyyymm"),TEXT(★完成資料!$A$1,"yyyymm"),"999999")&amp; " " &amp; LEFT(F108 &amp; "          ",10))))</f>
        <v xml:space="preserve">L O 202204 yyyy00 HV        </v>
      </c>
      <c r="B108" s="68" t="s">
        <v>420</v>
      </c>
      <c r="C108" s="68" t="s">
        <v>421</v>
      </c>
      <c r="D108" s="68" t="s">
        <v>271</v>
      </c>
      <c r="E108" s="68" t="s">
        <v>359</v>
      </c>
      <c r="F108" s="68" t="s">
        <v>360</v>
      </c>
      <c r="G108" s="68" t="s">
        <v>77</v>
      </c>
      <c r="H108" s="68" t="s">
        <v>273</v>
      </c>
      <c r="I108" s="68" t="s">
        <v>642</v>
      </c>
      <c r="J108" s="65">
        <v>1</v>
      </c>
      <c r="L108" s="65">
        <v>421</v>
      </c>
      <c r="M108" s="65" t="s">
        <v>382</v>
      </c>
    </row>
    <row r="109" spans="1:13" ht="12.75" customHeight="1">
      <c r="A109" s="107" t="str">
        <f>IF(ROW()=1,"KEY",IF(ISNA(VLOOKUP(B109,車名対応マスタ!B:D,3,FALSE)),"",IF(VLOOKUP(B109,車名対応マスタ!B:D,3,FALSE)="","",$D109&amp;" "&amp;IF($G109="9","J","O")&amp;" "&amp;$I109&amp;" "&amp;IF($I109&lt;=TEXT(★完成資料!$A$1,"yyyymm"),TEXT(★完成資料!$A$1,"yyyymm"),"999999")&amp; " " &amp; LEFT(F109 &amp; "          ",10))))</f>
        <v xml:space="preserve">L O 202205 yyyy00 HV        </v>
      </c>
      <c r="B109" s="68" t="s">
        <v>420</v>
      </c>
      <c r="C109" s="68" t="s">
        <v>421</v>
      </c>
      <c r="D109" s="68" t="s">
        <v>271</v>
      </c>
      <c r="E109" s="68" t="s">
        <v>359</v>
      </c>
      <c r="F109" s="68" t="s">
        <v>360</v>
      </c>
      <c r="G109" s="68" t="s">
        <v>77</v>
      </c>
      <c r="H109" s="68" t="s">
        <v>273</v>
      </c>
      <c r="I109" s="68" t="s">
        <v>647</v>
      </c>
      <c r="J109" s="65">
        <v>0</v>
      </c>
      <c r="K109" s="65">
        <v>1</v>
      </c>
      <c r="L109" s="65">
        <v>421</v>
      </c>
      <c r="M109" s="65" t="s">
        <v>382</v>
      </c>
    </row>
    <row r="110" spans="1:13" ht="12.75" customHeight="1">
      <c r="A110" s="107" t="str">
        <f>IF(ROW()=1,"KEY",IF(ISNA(VLOOKUP(B110,車名対応マスタ!B:D,3,FALSE)),"",IF(VLOOKUP(B110,車名対応マスタ!B:D,3,FALSE)="","",$D110&amp;" "&amp;IF($G110="9","J","O")&amp;" "&amp;$I110&amp;" "&amp;IF($I110&lt;=TEXT(★完成資料!$A$1,"yyyymm"),TEXT(★完成資料!$A$1,"yyyymm"),"999999")&amp; " " &amp; LEFT(F110 &amp; "          ",10))))</f>
        <v xml:space="preserve">L O 202206 yyyy00 HV        </v>
      </c>
      <c r="B110" s="68" t="s">
        <v>420</v>
      </c>
      <c r="C110" s="68" t="s">
        <v>421</v>
      </c>
      <c r="D110" s="68" t="s">
        <v>271</v>
      </c>
      <c r="E110" s="68" t="s">
        <v>359</v>
      </c>
      <c r="F110" s="68" t="s">
        <v>360</v>
      </c>
      <c r="G110" s="68" t="s">
        <v>77</v>
      </c>
      <c r="H110" s="68" t="s">
        <v>273</v>
      </c>
      <c r="I110" s="68" t="s">
        <v>652</v>
      </c>
      <c r="J110" s="65">
        <v>1</v>
      </c>
      <c r="K110" s="65">
        <v>1</v>
      </c>
      <c r="L110" s="65">
        <v>421</v>
      </c>
      <c r="M110" s="65" t="s">
        <v>382</v>
      </c>
    </row>
    <row r="111" spans="1:13" ht="12.75" customHeight="1">
      <c r="A111" s="107" t="str">
        <f>IF(ROW()=1,"KEY",IF(ISNA(VLOOKUP(B111,車名対応マスタ!B:D,3,FALSE)),"",IF(VLOOKUP(B111,車名対応マスタ!B:D,3,FALSE)="","",$D111&amp;" "&amp;IF($G111="9","J","O")&amp;" "&amp;$I111&amp;" "&amp;IF($I111&lt;=TEXT(★完成資料!$A$1,"yyyymm"),TEXT(★完成資料!$A$1,"yyyymm"),"999999")&amp; " " &amp; LEFT(F111 &amp; "          ",10))))</f>
        <v xml:space="preserve">L O 202202 yyyy00 HV        </v>
      </c>
      <c r="B111" s="68" t="s">
        <v>420</v>
      </c>
      <c r="C111" s="68" t="s">
        <v>421</v>
      </c>
      <c r="D111" s="68" t="s">
        <v>271</v>
      </c>
      <c r="E111" s="68" t="s">
        <v>359</v>
      </c>
      <c r="F111" s="68" t="s">
        <v>360</v>
      </c>
      <c r="G111" s="68" t="s">
        <v>77</v>
      </c>
      <c r="H111" s="68" t="s">
        <v>273</v>
      </c>
      <c r="I111" s="68" t="s">
        <v>640</v>
      </c>
      <c r="J111" s="65">
        <v>1</v>
      </c>
      <c r="L111" s="65">
        <v>440</v>
      </c>
      <c r="M111" s="65" t="s">
        <v>501</v>
      </c>
    </row>
    <row r="112" spans="1:13" ht="12.75" customHeight="1">
      <c r="A112" s="107" t="str">
        <f>IF(ROW()=1,"KEY",IF(ISNA(VLOOKUP(B112,車名対応マスタ!B:D,3,FALSE)),"",IF(VLOOKUP(B112,車名対応マスタ!B:D,3,FALSE)="","",$D112&amp;" "&amp;IF($G112="9","J","O")&amp;" "&amp;$I112&amp;" "&amp;IF($I112&lt;=TEXT(★完成資料!$A$1,"yyyymm"),TEXT(★完成資料!$A$1,"yyyymm"),"999999")&amp; " " &amp; LEFT(F112 &amp; "          ",10))))</f>
        <v xml:space="preserve">L O 202203 yyyy00 HV        </v>
      </c>
      <c r="B112" s="68" t="s">
        <v>420</v>
      </c>
      <c r="C112" s="68" t="s">
        <v>421</v>
      </c>
      <c r="D112" s="68" t="s">
        <v>271</v>
      </c>
      <c r="E112" s="68" t="s">
        <v>359</v>
      </c>
      <c r="F112" s="68" t="s">
        <v>360</v>
      </c>
      <c r="G112" s="68" t="s">
        <v>77</v>
      </c>
      <c r="H112" s="68" t="s">
        <v>273</v>
      </c>
      <c r="I112" s="68" t="s">
        <v>641</v>
      </c>
      <c r="K112" s="65">
        <v>1</v>
      </c>
      <c r="L112" s="65">
        <v>440</v>
      </c>
      <c r="M112" s="65" t="s">
        <v>501</v>
      </c>
    </row>
    <row r="113" spans="1:13" ht="12.75" customHeight="1">
      <c r="A113" s="107" t="str">
        <f>IF(ROW()=1,"KEY",IF(ISNA(VLOOKUP(B113,車名対応マスタ!B:D,3,FALSE)),"",IF(VLOOKUP(B113,車名対応マスタ!B:D,3,FALSE)="","",$D113&amp;" "&amp;IF($G113="9","J","O")&amp;" "&amp;$I113&amp;" "&amp;IF($I113&lt;=TEXT(★完成資料!$A$1,"yyyymm"),TEXT(★完成資料!$A$1,"yyyymm"),"999999")&amp; " " &amp; LEFT(F113 &amp; "          ",10))))</f>
        <v xml:space="preserve">L O 202204 yyyy00 HV        </v>
      </c>
      <c r="B113" s="68" t="s">
        <v>420</v>
      </c>
      <c r="C113" s="68" t="s">
        <v>421</v>
      </c>
      <c r="D113" s="68" t="s">
        <v>271</v>
      </c>
      <c r="E113" s="68" t="s">
        <v>359</v>
      </c>
      <c r="F113" s="68" t="s">
        <v>360</v>
      </c>
      <c r="G113" s="68" t="s">
        <v>77</v>
      </c>
      <c r="H113" s="68" t="s">
        <v>273</v>
      </c>
      <c r="I113" s="68" t="s">
        <v>642</v>
      </c>
      <c r="K113" s="65">
        <v>1</v>
      </c>
      <c r="L113" s="65">
        <v>440</v>
      </c>
      <c r="M113" s="65" t="s">
        <v>501</v>
      </c>
    </row>
    <row r="114" spans="1:13" ht="12.75" customHeight="1">
      <c r="A114" s="107" t="str">
        <f>IF(ROW()=1,"KEY",IF(ISNA(VLOOKUP(B114,車名対応マスタ!B:D,3,FALSE)),"",IF(VLOOKUP(B114,車名対応マスタ!B:D,3,FALSE)="","",$D114&amp;" "&amp;IF($G114="9","J","O")&amp;" "&amp;$I114&amp;" "&amp;IF($I114&lt;=TEXT(★完成資料!$A$1,"yyyymm"),TEXT(★完成資料!$A$1,"yyyymm"),"999999")&amp; " " &amp; LEFT(F114 &amp; "          ",10))))</f>
        <v xml:space="preserve">L O 202205 yyyy00 HV        </v>
      </c>
      <c r="B114" s="68" t="s">
        <v>420</v>
      </c>
      <c r="C114" s="68" t="s">
        <v>421</v>
      </c>
      <c r="D114" s="68" t="s">
        <v>271</v>
      </c>
      <c r="E114" s="68" t="s">
        <v>359</v>
      </c>
      <c r="F114" s="68" t="s">
        <v>360</v>
      </c>
      <c r="G114" s="68" t="s">
        <v>77</v>
      </c>
      <c r="H114" s="68" t="s">
        <v>273</v>
      </c>
      <c r="I114" s="68" t="s">
        <v>647</v>
      </c>
      <c r="K114" s="65">
        <v>1</v>
      </c>
      <c r="L114" s="65">
        <v>440</v>
      </c>
      <c r="M114" s="65" t="s">
        <v>501</v>
      </c>
    </row>
    <row r="115" spans="1:13" ht="12.75" customHeight="1">
      <c r="A115" s="107" t="str">
        <f>IF(ROW()=1,"KEY",IF(ISNA(VLOOKUP(B115,車名対応マスタ!B:D,3,FALSE)),"",IF(VLOOKUP(B115,車名対応マスタ!B:D,3,FALSE)="","",$D115&amp;" "&amp;IF($G115="9","J","O")&amp;" "&amp;$I115&amp;" "&amp;IF($I115&lt;=TEXT(★完成資料!$A$1,"yyyymm"),TEXT(★完成資料!$A$1,"yyyymm"),"999999")&amp; " " &amp; LEFT(F115 &amp; "          ",10))))</f>
        <v xml:space="preserve">L O 202209 yyyy00 HV        </v>
      </c>
      <c r="B115" s="68" t="s">
        <v>420</v>
      </c>
      <c r="C115" s="68" t="s">
        <v>421</v>
      </c>
      <c r="D115" s="68" t="s">
        <v>271</v>
      </c>
      <c r="E115" s="68" t="s">
        <v>359</v>
      </c>
      <c r="F115" s="68" t="s">
        <v>360</v>
      </c>
      <c r="G115" s="68" t="s">
        <v>77</v>
      </c>
      <c r="H115" s="68" t="s">
        <v>273</v>
      </c>
      <c r="I115" s="68" t="s">
        <v>657</v>
      </c>
      <c r="K115" s="65">
        <v>1</v>
      </c>
      <c r="L115" s="65">
        <v>440</v>
      </c>
      <c r="M115" s="65" t="s">
        <v>501</v>
      </c>
    </row>
    <row r="116" spans="1:13" ht="12.75" customHeight="1">
      <c r="A116" s="107" t="str">
        <f>IF(ROW()=1,"KEY",IF(ISNA(VLOOKUP(B116,車名対応マスタ!B:D,3,FALSE)),"",IF(VLOOKUP(B116,車名対応マスタ!B:D,3,FALSE)="","",$D116&amp;" "&amp;IF($G116="9","J","O")&amp;" "&amp;$I116&amp;" "&amp;IF($I116&lt;=TEXT(★完成資料!$A$1,"yyyymm"),TEXT(★完成資料!$A$1,"yyyymm"),"999999")&amp; " " &amp; LEFT(F116 &amp; "          ",10))))</f>
        <v xml:space="preserve">L O 202210 yyyy00 HV        </v>
      </c>
      <c r="B116" s="68" t="s">
        <v>420</v>
      </c>
      <c r="C116" s="68" t="s">
        <v>421</v>
      </c>
      <c r="D116" s="68" t="s">
        <v>271</v>
      </c>
      <c r="E116" s="68" t="s">
        <v>359</v>
      </c>
      <c r="F116" s="68" t="s">
        <v>360</v>
      </c>
      <c r="G116" s="68" t="s">
        <v>77</v>
      </c>
      <c r="H116" s="68" t="s">
        <v>273</v>
      </c>
      <c r="I116" s="68" t="s">
        <v>663</v>
      </c>
      <c r="K116" s="65">
        <v>1</v>
      </c>
      <c r="L116" s="65">
        <v>440</v>
      </c>
      <c r="M116" s="65" t="s">
        <v>501</v>
      </c>
    </row>
    <row r="117" spans="1:13" ht="12.75" customHeight="1">
      <c r="A117" s="107" t="str">
        <f>IF(ROW()=1,"KEY",IF(ISNA(VLOOKUP(B117,車名対応マスタ!B:D,3,FALSE)),"",IF(VLOOKUP(B117,車名対応マスタ!B:D,3,FALSE)="","",$D117&amp;" "&amp;IF($G117="9","J","O")&amp;" "&amp;$I117&amp;" "&amp;IF($I117&lt;=TEXT(★完成資料!$A$1,"yyyymm"),TEXT(★完成資料!$A$1,"yyyymm"),"999999")&amp; " " &amp; LEFT(F117 &amp; "          ",10))))</f>
        <v xml:space="preserve">L O 202202 yyyy00 HV        </v>
      </c>
      <c r="B117" s="68" t="s">
        <v>420</v>
      </c>
      <c r="C117" s="68" t="s">
        <v>421</v>
      </c>
      <c r="D117" s="68" t="s">
        <v>271</v>
      </c>
      <c r="E117" s="68" t="s">
        <v>359</v>
      </c>
      <c r="F117" s="68" t="s">
        <v>360</v>
      </c>
      <c r="G117" s="68" t="s">
        <v>77</v>
      </c>
      <c r="H117" s="68" t="s">
        <v>273</v>
      </c>
      <c r="I117" s="68" t="s">
        <v>640</v>
      </c>
      <c r="J117" s="65">
        <v>0</v>
      </c>
      <c r="K117" s="65">
        <v>1</v>
      </c>
      <c r="L117" s="65">
        <v>616</v>
      </c>
      <c r="M117" s="65" t="s">
        <v>383</v>
      </c>
    </row>
    <row r="118" spans="1:13" ht="12.75" customHeight="1">
      <c r="A118" s="107" t="str">
        <f>IF(ROW()=1,"KEY",IF(ISNA(VLOOKUP(B118,車名対応マスタ!B:D,3,FALSE)),"",IF(VLOOKUP(B118,車名対応マスタ!B:D,3,FALSE)="","",$D118&amp;" "&amp;IF($G118="9","J","O")&amp;" "&amp;$I118&amp;" "&amp;IF($I118&lt;=TEXT(★完成資料!$A$1,"yyyymm"),TEXT(★完成資料!$A$1,"yyyymm"),"999999")&amp; " " &amp; LEFT(F118 &amp; "          ",10))))</f>
        <v xml:space="preserve">L O 202203 yyyy00 HV        </v>
      </c>
      <c r="B118" s="68" t="s">
        <v>420</v>
      </c>
      <c r="C118" s="68" t="s">
        <v>421</v>
      </c>
      <c r="D118" s="68" t="s">
        <v>271</v>
      </c>
      <c r="E118" s="68" t="s">
        <v>359</v>
      </c>
      <c r="F118" s="68" t="s">
        <v>360</v>
      </c>
      <c r="G118" s="68" t="s">
        <v>77</v>
      </c>
      <c r="H118" s="68" t="s">
        <v>273</v>
      </c>
      <c r="I118" s="68" t="s">
        <v>641</v>
      </c>
      <c r="J118" s="65">
        <v>1</v>
      </c>
      <c r="L118" s="65">
        <v>616</v>
      </c>
      <c r="M118" s="65" t="s">
        <v>383</v>
      </c>
    </row>
    <row r="119" spans="1:13" ht="12.75" customHeight="1">
      <c r="A119" s="107" t="str">
        <f>IF(ROW()=1,"KEY",IF(ISNA(VLOOKUP(B119,車名対応マスタ!B:D,3,FALSE)),"",IF(VLOOKUP(B119,車名対応マスタ!B:D,3,FALSE)="","",$D119&amp;" "&amp;IF($G119="9","J","O")&amp;" "&amp;$I119&amp;" "&amp;IF($I119&lt;=TEXT(★完成資料!$A$1,"yyyymm"),TEXT(★完成資料!$A$1,"yyyymm"),"999999")&amp; " " &amp; LEFT(F119 &amp; "          ",10))))</f>
        <v xml:space="preserve">L O 202204 yyyy00 HV        </v>
      </c>
      <c r="B119" s="68" t="s">
        <v>420</v>
      </c>
      <c r="C119" s="68" t="s">
        <v>421</v>
      </c>
      <c r="D119" s="68" t="s">
        <v>271</v>
      </c>
      <c r="E119" s="68" t="s">
        <v>359</v>
      </c>
      <c r="F119" s="68" t="s">
        <v>360</v>
      </c>
      <c r="G119" s="68" t="s">
        <v>77</v>
      </c>
      <c r="H119" s="68" t="s">
        <v>273</v>
      </c>
      <c r="I119" s="68" t="s">
        <v>642</v>
      </c>
      <c r="J119" s="65">
        <v>1</v>
      </c>
      <c r="K119" s="65">
        <v>1</v>
      </c>
      <c r="L119" s="65">
        <v>616</v>
      </c>
      <c r="M119" s="65" t="s">
        <v>383</v>
      </c>
    </row>
    <row r="120" spans="1:13" ht="12.75" customHeight="1">
      <c r="A120" s="107" t="str">
        <f>IF(ROW()=1,"KEY",IF(ISNA(VLOOKUP(B120,車名対応マスタ!B:D,3,FALSE)),"",IF(VLOOKUP(B120,車名対応マスタ!B:D,3,FALSE)="","",$D120&amp;" "&amp;IF($G120="9","J","O")&amp;" "&amp;$I120&amp;" "&amp;IF($I120&lt;=TEXT(★完成資料!$A$1,"yyyymm"),TEXT(★完成資料!$A$1,"yyyymm"),"999999")&amp; " " &amp; LEFT(F120 &amp; "          ",10))))</f>
        <v xml:space="preserve">L O 202205 yyyy00 HV        </v>
      </c>
      <c r="B120" s="68" t="s">
        <v>420</v>
      </c>
      <c r="C120" s="68" t="s">
        <v>421</v>
      </c>
      <c r="D120" s="68" t="s">
        <v>271</v>
      </c>
      <c r="E120" s="68" t="s">
        <v>359</v>
      </c>
      <c r="F120" s="68" t="s">
        <v>360</v>
      </c>
      <c r="G120" s="68" t="s">
        <v>77</v>
      </c>
      <c r="H120" s="68" t="s">
        <v>273</v>
      </c>
      <c r="I120" s="68" t="s">
        <v>647</v>
      </c>
      <c r="J120" s="65">
        <v>1</v>
      </c>
      <c r="K120" s="65">
        <v>1</v>
      </c>
      <c r="L120" s="65">
        <v>616</v>
      </c>
      <c r="M120" s="65" t="s">
        <v>383</v>
      </c>
    </row>
    <row r="121" spans="1:13" ht="12.75" customHeight="1">
      <c r="A121" s="107" t="str">
        <f>IF(ROW()=1,"KEY",IF(ISNA(VLOOKUP(B121,車名対応マスタ!B:D,3,FALSE)),"",IF(VLOOKUP(B121,車名対応マスタ!B:D,3,FALSE)="","",$D121&amp;" "&amp;IF($G121="9","J","O")&amp;" "&amp;$I121&amp;" "&amp;IF($I121&lt;=TEXT(★完成資料!$A$1,"yyyymm"),TEXT(★完成資料!$A$1,"yyyymm"),"999999")&amp; " " &amp; LEFT(F121 &amp; "          ",10))))</f>
        <v xml:space="preserve">L O 202208 yyyy00 HV        </v>
      </c>
      <c r="B121" s="68" t="s">
        <v>420</v>
      </c>
      <c r="C121" s="68" t="s">
        <v>421</v>
      </c>
      <c r="D121" s="68" t="s">
        <v>271</v>
      </c>
      <c r="E121" s="68" t="s">
        <v>359</v>
      </c>
      <c r="F121" s="68" t="s">
        <v>360</v>
      </c>
      <c r="G121" s="68" t="s">
        <v>77</v>
      </c>
      <c r="H121" s="68" t="s">
        <v>273</v>
      </c>
      <c r="I121" s="68" t="s">
        <v>656</v>
      </c>
      <c r="J121" s="65">
        <v>0</v>
      </c>
      <c r="K121" s="65">
        <v>1</v>
      </c>
      <c r="L121" s="65">
        <v>616</v>
      </c>
      <c r="M121" s="65" t="s">
        <v>383</v>
      </c>
    </row>
    <row r="122" spans="1:13" ht="12.75" customHeight="1">
      <c r="A122" s="107" t="str">
        <f>IF(ROW()=1,"KEY",IF(ISNA(VLOOKUP(B122,車名対応マスタ!B:D,3,FALSE)),"",IF(VLOOKUP(B122,車名対応マスタ!B:D,3,FALSE)="","",$D122&amp;" "&amp;IF($G122="9","J","O")&amp;" "&amp;$I122&amp;" "&amp;IF($I122&lt;=TEXT(★完成資料!$A$1,"yyyymm"),TEXT(★完成資料!$A$1,"yyyymm"),"999999")&amp; " " &amp; LEFT(F122 &amp; "          ",10))))</f>
        <v xml:space="preserve">L O 202209 yyyy00 HV        </v>
      </c>
      <c r="B122" s="68" t="s">
        <v>420</v>
      </c>
      <c r="C122" s="68" t="s">
        <v>421</v>
      </c>
      <c r="D122" s="68" t="s">
        <v>271</v>
      </c>
      <c r="E122" s="68" t="s">
        <v>359</v>
      </c>
      <c r="F122" s="68" t="s">
        <v>360</v>
      </c>
      <c r="G122" s="68" t="s">
        <v>77</v>
      </c>
      <c r="H122" s="68" t="s">
        <v>273</v>
      </c>
      <c r="I122" s="68" t="s">
        <v>657</v>
      </c>
      <c r="J122" s="65">
        <v>2</v>
      </c>
      <c r="L122" s="65">
        <v>616</v>
      </c>
      <c r="M122" s="65" t="s">
        <v>383</v>
      </c>
    </row>
    <row r="123" spans="1:13" ht="12.75" customHeight="1">
      <c r="A123" s="107" t="str">
        <f>IF(ROW()=1,"KEY",IF(ISNA(VLOOKUP(B123,車名対応マスタ!B:D,3,FALSE)),"",IF(VLOOKUP(B123,車名対応マスタ!B:D,3,FALSE)="","",$D123&amp;" "&amp;IF($G123="9","J","O")&amp;" "&amp;$I123&amp;" "&amp;IF($I123&lt;=TEXT(★完成資料!$A$1,"yyyymm"),TEXT(★完成資料!$A$1,"yyyymm"),"999999")&amp; " " &amp; LEFT(F123 &amp; "          ",10))))</f>
        <v xml:space="preserve">L O 202201 yyyy00 HV        </v>
      </c>
      <c r="B123" s="68" t="s">
        <v>420</v>
      </c>
      <c r="C123" s="68" t="s">
        <v>421</v>
      </c>
      <c r="D123" s="68" t="s">
        <v>271</v>
      </c>
      <c r="E123" s="68" t="s">
        <v>359</v>
      </c>
      <c r="F123" s="68" t="s">
        <v>360</v>
      </c>
      <c r="G123" s="68" t="s">
        <v>204</v>
      </c>
      <c r="H123" s="68" t="s">
        <v>384</v>
      </c>
      <c r="I123" s="68" t="s">
        <v>639</v>
      </c>
      <c r="J123" s="65">
        <v>1</v>
      </c>
      <c r="K123" s="65">
        <v>0</v>
      </c>
      <c r="L123" s="65">
        <v>708</v>
      </c>
      <c r="M123" s="65" t="s">
        <v>385</v>
      </c>
    </row>
    <row r="124" spans="1:13" ht="12.75" customHeight="1">
      <c r="A124" s="107" t="str">
        <f>IF(ROW()=1,"KEY",IF(ISNA(VLOOKUP(B124,車名対応マスタ!B:D,3,FALSE)),"",IF(VLOOKUP(B124,車名対応マスタ!B:D,3,FALSE)="","",$D124&amp;" "&amp;IF($G124="9","J","O")&amp;" "&amp;$I124&amp;" "&amp;IF($I124&lt;=TEXT(★完成資料!$A$1,"yyyymm"),TEXT(★完成資料!$A$1,"yyyymm"),"999999")&amp; " " &amp; LEFT(F124 &amp; "          ",10))))</f>
        <v xml:space="preserve">L O 202205 yyyy00 HV        </v>
      </c>
      <c r="B124" s="68" t="s">
        <v>420</v>
      </c>
      <c r="C124" s="68" t="s">
        <v>421</v>
      </c>
      <c r="D124" s="68" t="s">
        <v>271</v>
      </c>
      <c r="E124" s="68" t="s">
        <v>359</v>
      </c>
      <c r="F124" s="68" t="s">
        <v>360</v>
      </c>
      <c r="G124" s="68" t="s">
        <v>204</v>
      </c>
      <c r="H124" s="68" t="s">
        <v>384</v>
      </c>
      <c r="I124" s="68" t="s">
        <v>647</v>
      </c>
      <c r="J124" s="65">
        <v>0</v>
      </c>
      <c r="K124" s="65">
        <v>1</v>
      </c>
      <c r="L124" s="65">
        <v>708</v>
      </c>
      <c r="M124" s="65" t="s">
        <v>385</v>
      </c>
    </row>
    <row r="125" spans="1:13" ht="12.75" customHeight="1">
      <c r="A125" s="107" t="str">
        <f>IF(ROW()=1,"KEY",IF(ISNA(VLOOKUP(B125,車名対応マスタ!B:D,3,FALSE)),"",IF(VLOOKUP(B125,車名対応マスタ!B:D,3,FALSE)="","",$D125&amp;" "&amp;IF($G125="9","J","O")&amp;" "&amp;$I125&amp;" "&amp;IF($I125&lt;=TEXT(★完成資料!$A$1,"yyyymm"),TEXT(★完成資料!$A$1,"yyyymm"),"999999")&amp; " " &amp; LEFT(F125 &amp; "          ",10))))</f>
        <v xml:space="preserve">L O 202206 yyyy00 HV        </v>
      </c>
      <c r="B125" s="68" t="s">
        <v>420</v>
      </c>
      <c r="C125" s="68" t="s">
        <v>421</v>
      </c>
      <c r="D125" s="68" t="s">
        <v>271</v>
      </c>
      <c r="E125" s="68" t="s">
        <v>359</v>
      </c>
      <c r="F125" s="68" t="s">
        <v>360</v>
      </c>
      <c r="G125" s="68" t="s">
        <v>204</v>
      </c>
      <c r="H125" s="68" t="s">
        <v>384</v>
      </c>
      <c r="I125" s="68" t="s">
        <v>652</v>
      </c>
      <c r="J125" s="65">
        <v>1</v>
      </c>
      <c r="K125" s="65">
        <v>1</v>
      </c>
      <c r="L125" s="65">
        <v>708</v>
      </c>
      <c r="M125" s="65" t="s">
        <v>385</v>
      </c>
    </row>
    <row r="126" spans="1:13" ht="12.75" customHeight="1">
      <c r="A126" s="107" t="str">
        <f>IF(ROW()=1,"KEY",IF(ISNA(VLOOKUP(B126,車名対応マスタ!B:D,3,FALSE)),"",IF(VLOOKUP(B126,車名対応マスタ!B:D,3,FALSE)="","",$D126&amp;" "&amp;IF($G126="9","J","O")&amp;" "&amp;$I126&amp;" "&amp;IF($I126&lt;=TEXT(★完成資料!$A$1,"yyyymm"),TEXT(★完成資料!$A$1,"yyyymm"),"999999")&amp; " " &amp; LEFT(F126 &amp; "          ",10))))</f>
        <v xml:space="preserve">L O 202207 yyyy00 HV        </v>
      </c>
      <c r="B126" s="68" t="s">
        <v>420</v>
      </c>
      <c r="C126" s="68" t="s">
        <v>421</v>
      </c>
      <c r="D126" s="68" t="s">
        <v>271</v>
      </c>
      <c r="E126" s="68" t="s">
        <v>359</v>
      </c>
      <c r="F126" s="68" t="s">
        <v>360</v>
      </c>
      <c r="G126" s="68" t="s">
        <v>204</v>
      </c>
      <c r="H126" s="68" t="s">
        <v>384</v>
      </c>
      <c r="I126" s="68" t="s">
        <v>655</v>
      </c>
      <c r="J126" s="65">
        <v>0</v>
      </c>
      <c r="K126" s="65">
        <v>1</v>
      </c>
      <c r="L126" s="65">
        <v>708</v>
      </c>
      <c r="M126" s="65" t="s">
        <v>385</v>
      </c>
    </row>
    <row r="127" spans="1:13" ht="12.75" customHeight="1">
      <c r="A127" s="107" t="str">
        <f>IF(ROW()=1,"KEY",IF(ISNA(VLOOKUP(B127,車名対応マスタ!B:D,3,FALSE)),"",IF(VLOOKUP(B127,車名対応マスタ!B:D,3,FALSE)="","",$D127&amp;" "&amp;IF($G127="9","J","O")&amp;" "&amp;$I127&amp;" "&amp;IF($I127&lt;=TEXT(★完成資料!$A$1,"yyyymm"),TEXT(★完成資料!$A$1,"yyyymm"),"999999")&amp; " " &amp; LEFT(F127 &amp; "          ",10))))</f>
        <v xml:space="preserve">L O 202208 yyyy00 HV        </v>
      </c>
      <c r="B127" s="68" t="s">
        <v>420</v>
      </c>
      <c r="C127" s="68" t="s">
        <v>421</v>
      </c>
      <c r="D127" s="68" t="s">
        <v>271</v>
      </c>
      <c r="E127" s="68" t="s">
        <v>359</v>
      </c>
      <c r="F127" s="68" t="s">
        <v>360</v>
      </c>
      <c r="G127" s="68" t="s">
        <v>204</v>
      </c>
      <c r="H127" s="68" t="s">
        <v>384</v>
      </c>
      <c r="I127" s="68" t="s">
        <v>656</v>
      </c>
      <c r="J127" s="65">
        <v>0</v>
      </c>
      <c r="K127" s="65">
        <v>1</v>
      </c>
      <c r="L127" s="65">
        <v>708</v>
      </c>
      <c r="M127" s="65" t="s">
        <v>385</v>
      </c>
    </row>
    <row r="128" spans="1:13" ht="12.75" customHeight="1">
      <c r="A128" s="107" t="str">
        <f>IF(ROW()=1,"KEY",IF(ISNA(VLOOKUP(B128,車名対応マスタ!B:D,3,FALSE)),"",IF(VLOOKUP(B128,車名対応マスタ!B:D,3,FALSE)="","",$D128&amp;" "&amp;IF($G128="9","J","O")&amp;" "&amp;$I128&amp;" "&amp;IF($I128&lt;=TEXT(★完成資料!$A$1,"yyyymm"),TEXT(★完成資料!$A$1,"yyyymm"),"999999")&amp; " " &amp; LEFT(F128 &amp; "          ",10))))</f>
        <v xml:space="preserve">L O 202209 yyyy00 HV        </v>
      </c>
      <c r="B128" s="68" t="s">
        <v>420</v>
      </c>
      <c r="C128" s="68" t="s">
        <v>421</v>
      </c>
      <c r="D128" s="68" t="s">
        <v>271</v>
      </c>
      <c r="E128" s="68" t="s">
        <v>359</v>
      </c>
      <c r="F128" s="68" t="s">
        <v>360</v>
      </c>
      <c r="G128" s="68" t="s">
        <v>204</v>
      </c>
      <c r="H128" s="68" t="s">
        <v>384</v>
      </c>
      <c r="I128" s="68" t="s">
        <v>657</v>
      </c>
      <c r="J128" s="65">
        <v>1</v>
      </c>
      <c r="K128" s="65">
        <v>0</v>
      </c>
      <c r="L128" s="65">
        <v>708</v>
      </c>
      <c r="M128" s="65" t="s">
        <v>385</v>
      </c>
    </row>
    <row r="129" spans="1:13" ht="12.75" customHeight="1">
      <c r="A129" s="107" t="str">
        <f>IF(ROW()=1,"KEY",IF(ISNA(VLOOKUP(B129,車名対応マスタ!B:D,3,FALSE)),"",IF(VLOOKUP(B129,車名対応マスタ!B:D,3,FALSE)="","",$D129&amp;" "&amp;IF($G129="9","J","O")&amp;" "&amp;$I129&amp;" "&amp;IF($I129&lt;=TEXT(★完成資料!$A$1,"yyyymm"),TEXT(★完成資料!$A$1,"yyyymm"),"999999")&amp; " " &amp; LEFT(F129 &amp; "          ",10))))</f>
        <v xml:space="preserve">L O 202210 yyyy00 HV        </v>
      </c>
      <c r="B129" s="68" t="s">
        <v>420</v>
      </c>
      <c r="C129" s="68" t="s">
        <v>421</v>
      </c>
      <c r="D129" s="68" t="s">
        <v>271</v>
      </c>
      <c r="E129" s="68" t="s">
        <v>359</v>
      </c>
      <c r="F129" s="68" t="s">
        <v>360</v>
      </c>
      <c r="G129" s="68" t="s">
        <v>204</v>
      </c>
      <c r="H129" s="68" t="s">
        <v>384</v>
      </c>
      <c r="I129" s="68" t="s">
        <v>663</v>
      </c>
      <c r="J129" s="65">
        <v>1</v>
      </c>
      <c r="K129" s="65">
        <v>0</v>
      </c>
      <c r="L129" s="65">
        <v>708</v>
      </c>
      <c r="M129" s="65" t="s">
        <v>385</v>
      </c>
    </row>
    <row r="130" spans="1:13" ht="12.75" customHeight="1">
      <c r="A130" s="107" t="str">
        <f>IF(ROW()=1,"KEY",IF(ISNA(VLOOKUP(B130,車名対応マスタ!B:D,3,FALSE)),"",IF(VLOOKUP(B130,車名対応マスタ!B:D,3,FALSE)="","",$D130&amp;" "&amp;IF($G130="9","J","O")&amp;" "&amp;$I130&amp;" "&amp;IF($I130&lt;=TEXT(★完成資料!$A$1,"yyyymm"),TEXT(★完成資料!$A$1,"yyyymm"),"999999")&amp; " " &amp; LEFT(F130 &amp; "          ",10))))</f>
        <v xml:space="preserve">L O 202203 yyyy00 HV        </v>
      </c>
      <c r="B130" s="68" t="s">
        <v>420</v>
      </c>
      <c r="C130" s="68" t="s">
        <v>421</v>
      </c>
      <c r="D130" s="68" t="s">
        <v>271</v>
      </c>
      <c r="E130" s="68" t="s">
        <v>359</v>
      </c>
      <c r="F130" s="68" t="s">
        <v>360</v>
      </c>
      <c r="G130" s="68" t="s">
        <v>78</v>
      </c>
      <c r="H130" s="68" t="s">
        <v>384</v>
      </c>
      <c r="I130" s="68" t="s">
        <v>641</v>
      </c>
      <c r="J130" s="65">
        <v>1</v>
      </c>
      <c r="K130" s="65">
        <v>0</v>
      </c>
      <c r="L130" s="65">
        <v>807</v>
      </c>
      <c r="M130" s="65" t="s">
        <v>283</v>
      </c>
    </row>
    <row r="131" spans="1:13" ht="12.75" customHeight="1">
      <c r="A131" s="107" t="str">
        <f>IF(ROW()=1,"KEY",IF(ISNA(VLOOKUP(B131,車名対応マスタ!B:D,3,FALSE)),"",IF(VLOOKUP(B131,車名対応マスタ!B:D,3,FALSE)="","",$D131&amp;" "&amp;IF($G131="9","J","O")&amp;" "&amp;$I131&amp;" "&amp;IF($I131&lt;=TEXT(★完成資料!$A$1,"yyyymm"),TEXT(★完成資料!$A$1,"yyyymm"),"999999")&amp; " " &amp; LEFT(F131 &amp; "          ",10))))</f>
        <v xml:space="preserve">L O 202207 yyyy00 HV        </v>
      </c>
      <c r="B131" s="68" t="s">
        <v>420</v>
      </c>
      <c r="C131" s="68" t="s">
        <v>421</v>
      </c>
      <c r="D131" s="68" t="s">
        <v>271</v>
      </c>
      <c r="E131" s="68" t="s">
        <v>359</v>
      </c>
      <c r="F131" s="68" t="s">
        <v>360</v>
      </c>
      <c r="G131" s="68" t="s">
        <v>78</v>
      </c>
      <c r="H131" s="68" t="s">
        <v>384</v>
      </c>
      <c r="I131" s="68" t="s">
        <v>655</v>
      </c>
      <c r="J131" s="65">
        <v>1</v>
      </c>
      <c r="K131" s="65">
        <v>0</v>
      </c>
      <c r="L131" s="65">
        <v>807</v>
      </c>
      <c r="M131" s="65" t="s">
        <v>283</v>
      </c>
    </row>
    <row r="132" spans="1:13" ht="12.75" customHeight="1">
      <c r="A132" s="107" t="str">
        <f>IF(ROW()=1,"KEY",IF(ISNA(VLOOKUP(B132,車名対応マスタ!B:D,3,FALSE)),"",IF(VLOOKUP(B132,車名対応マスタ!B:D,3,FALSE)="","",$D132&amp;" "&amp;IF($G132="9","J","O")&amp;" "&amp;$I132&amp;" "&amp;IF($I132&lt;=TEXT(★完成資料!$A$1,"yyyymm"),TEXT(★完成資料!$A$1,"yyyymm"),"999999")&amp; " " &amp; LEFT(F132 &amp; "          ",10))))</f>
        <v xml:space="preserve">L O 202209 yyyy00 HV        </v>
      </c>
      <c r="B132" s="68" t="s">
        <v>420</v>
      </c>
      <c r="C132" s="68" t="s">
        <v>421</v>
      </c>
      <c r="D132" s="68" t="s">
        <v>271</v>
      </c>
      <c r="E132" s="68" t="s">
        <v>359</v>
      </c>
      <c r="F132" s="68" t="s">
        <v>360</v>
      </c>
      <c r="G132" s="68" t="s">
        <v>78</v>
      </c>
      <c r="H132" s="68" t="s">
        <v>384</v>
      </c>
      <c r="I132" s="68" t="s">
        <v>657</v>
      </c>
      <c r="J132" s="65">
        <v>1</v>
      </c>
      <c r="K132" s="65">
        <v>0</v>
      </c>
      <c r="L132" s="65">
        <v>807</v>
      </c>
      <c r="M132" s="65" t="s">
        <v>283</v>
      </c>
    </row>
    <row r="133" spans="1:13" ht="12.75" customHeight="1">
      <c r="A133" s="107" t="str">
        <f>IF(ROW()=1,"KEY",IF(ISNA(VLOOKUP(B133,車名対応マスタ!B:D,3,FALSE)),"",IF(VLOOKUP(B133,車名対応マスタ!B:D,3,FALSE)="","",$D133&amp;" "&amp;IF($G133="9","J","O")&amp;" "&amp;$I133&amp;" "&amp;IF($I133&lt;=TEXT(★完成資料!$A$1,"yyyymm"),TEXT(★完成資料!$A$1,"yyyymm"),"999999")&amp; " " &amp; LEFT(F133 &amp; "          ",10))))</f>
        <v xml:space="preserve">L O 202201 yyyy00 HV        </v>
      </c>
      <c r="B133" s="68" t="s">
        <v>420</v>
      </c>
      <c r="C133" s="68" t="s">
        <v>421</v>
      </c>
      <c r="D133" s="68" t="s">
        <v>271</v>
      </c>
      <c r="E133" s="68" t="s">
        <v>359</v>
      </c>
      <c r="F133" s="68" t="s">
        <v>360</v>
      </c>
      <c r="G133" s="68" t="s">
        <v>204</v>
      </c>
      <c r="H133" s="68" t="s">
        <v>384</v>
      </c>
      <c r="I133" s="68" t="s">
        <v>639</v>
      </c>
      <c r="J133" s="65">
        <v>212</v>
      </c>
      <c r="K133" s="65">
        <v>521</v>
      </c>
      <c r="L133" s="65">
        <v>707</v>
      </c>
      <c r="M133" s="65" t="s">
        <v>386</v>
      </c>
    </row>
    <row r="134" spans="1:13" ht="12.75" customHeight="1">
      <c r="A134" s="107" t="str">
        <f>IF(ROW()=1,"KEY",IF(ISNA(VLOOKUP(B134,車名対応マスタ!B:D,3,FALSE)),"",IF(VLOOKUP(B134,車名対応マスタ!B:D,3,FALSE)="","",$D134&amp;" "&amp;IF($G134="9","J","O")&amp;" "&amp;$I134&amp;" "&amp;IF($I134&lt;=TEXT(★完成資料!$A$1,"yyyymm"),TEXT(★完成資料!$A$1,"yyyymm"),"999999")&amp; " " &amp; LEFT(F134 &amp; "          ",10))))</f>
        <v xml:space="preserve">L O 202202 yyyy00 HV        </v>
      </c>
      <c r="B134" s="68" t="s">
        <v>420</v>
      </c>
      <c r="C134" s="68" t="s">
        <v>421</v>
      </c>
      <c r="D134" s="68" t="s">
        <v>271</v>
      </c>
      <c r="E134" s="68" t="s">
        <v>359</v>
      </c>
      <c r="F134" s="68" t="s">
        <v>360</v>
      </c>
      <c r="G134" s="68" t="s">
        <v>204</v>
      </c>
      <c r="H134" s="68" t="s">
        <v>384</v>
      </c>
      <c r="I134" s="68" t="s">
        <v>640</v>
      </c>
      <c r="J134" s="65">
        <v>220</v>
      </c>
      <c r="K134" s="65">
        <v>418</v>
      </c>
      <c r="L134" s="65">
        <v>707</v>
      </c>
      <c r="M134" s="65" t="s">
        <v>386</v>
      </c>
    </row>
    <row r="135" spans="1:13" ht="12.75" customHeight="1">
      <c r="A135" s="107" t="str">
        <f>IF(ROW()=1,"KEY",IF(ISNA(VLOOKUP(B135,車名対応マスタ!B:D,3,FALSE)),"",IF(VLOOKUP(B135,車名対応マスタ!B:D,3,FALSE)="","",$D135&amp;" "&amp;IF($G135="9","J","O")&amp;" "&amp;$I135&amp;" "&amp;IF($I135&lt;=TEXT(★完成資料!$A$1,"yyyymm"),TEXT(★完成資料!$A$1,"yyyymm"),"999999")&amp; " " &amp; LEFT(F135 &amp; "          ",10))))</f>
        <v xml:space="preserve">L O 202203 yyyy00 HV        </v>
      </c>
      <c r="B135" s="68" t="s">
        <v>420</v>
      </c>
      <c r="C135" s="68" t="s">
        <v>421</v>
      </c>
      <c r="D135" s="68" t="s">
        <v>271</v>
      </c>
      <c r="E135" s="68" t="s">
        <v>359</v>
      </c>
      <c r="F135" s="68" t="s">
        <v>360</v>
      </c>
      <c r="G135" s="68" t="s">
        <v>204</v>
      </c>
      <c r="H135" s="68" t="s">
        <v>384</v>
      </c>
      <c r="I135" s="68" t="s">
        <v>641</v>
      </c>
      <c r="J135" s="65">
        <v>596</v>
      </c>
      <c r="K135" s="65">
        <v>451</v>
      </c>
      <c r="L135" s="65">
        <v>707</v>
      </c>
      <c r="M135" s="65" t="s">
        <v>386</v>
      </c>
    </row>
    <row r="136" spans="1:13" ht="12.75" customHeight="1">
      <c r="A136" s="107" t="str">
        <f>IF(ROW()=1,"KEY",IF(ISNA(VLOOKUP(B136,車名対応マスタ!B:D,3,FALSE)),"",IF(VLOOKUP(B136,車名対応マスタ!B:D,3,FALSE)="","",$D136&amp;" "&amp;IF($G136="9","J","O")&amp;" "&amp;$I136&amp;" "&amp;IF($I136&lt;=TEXT(★完成資料!$A$1,"yyyymm"),TEXT(★完成資料!$A$1,"yyyymm"),"999999")&amp; " " &amp; LEFT(F136 &amp; "          ",10))))</f>
        <v xml:space="preserve">L O 202204 yyyy00 HV        </v>
      </c>
      <c r="B136" s="68" t="s">
        <v>420</v>
      </c>
      <c r="C136" s="68" t="s">
        <v>421</v>
      </c>
      <c r="D136" s="68" t="s">
        <v>271</v>
      </c>
      <c r="E136" s="68" t="s">
        <v>359</v>
      </c>
      <c r="F136" s="68" t="s">
        <v>360</v>
      </c>
      <c r="G136" s="68" t="s">
        <v>204</v>
      </c>
      <c r="H136" s="68" t="s">
        <v>384</v>
      </c>
      <c r="I136" s="68" t="s">
        <v>642</v>
      </c>
      <c r="J136" s="65">
        <v>228</v>
      </c>
      <c r="K136" s="65">
        <v>488</v>
      </c>
      <c r="L136" s="65">
        <v>707</v>
      </c>
      <c r="M136" s="65" t="s">
        <v>386</v>
      </c>
    </row>
    <row r="137" spans="1:13" ht="12.75" customHeight="1">
      <c r="A137" s="107" t="str">
        <f>IF(ROW()=1,"KEY",IF(ISNA(VLOOKUP(B137,車名対応マスタ!B:D,3,FALSE)),"",IF(VLOOKUP(B137,車名対応マスタ!B:D,3,FALSE)="","",$D137&amp;" "&amp;IF($G137="9","J","O")&amp;" "&amp;$I137&amp;" "&amp;IF($I137&lt;=TEXT(★完成資料!$A$1,"yyyymm"),TEXT(★完成資料!$A$1,"yyyymm"),"999999")&amp; " " &amp; LEFT(F137 &amp; "          ",10))))</f>
        <v xml:space="preserve">L O 202205 yyyy00 HV        </v>
      </c>
      <c r="B137" s="68" t="s">
        <v>420</v>
      </c>
      <c r="C137" s="68" t="s">
        <v>421</v>
      </c>
      <c r="D137" s="68" t="s">
        <v>271</v>
      </c>
      <c r="E137" s="68" t="s">
        <v>359</v>
      </c>
      <c r="F137" s="68" t="s">
        <v>360</v>
      </c>
      <c r="G137" s="68" t="s">
        <v>204</v>
      </c>
      <c r="H137" s="68" t="s">
        <v>384</v>
      </c>
      <c r="I137" s="68" t="s">
        <v>647</v>
      </c>
      <c r="J137" s="65">
        <v>400</v>
      </c>
      <c r="K137" s="65">
        <v>423</v>
      </c>
      <c r="L137" s="65">
        <v>707</v>
      </c>
      <c r="M137" s="65" t="s">
        <v>386</v>
      </c>
    </row>
    <row r="138" spans="1:13" ht="12.75" customHeight="1">
      <c r="A138" s="107" t="str">
        <f>IF(ROW()=1,"KEY",IF(ISNA(VLOOKUP(B138,車名対応マスタ!B:D,3,FALSE)),"",IF(VLOOKUP(B138,車名対応マスタ!B:D,3,FALSE)="","",$D138&amp;" "&amp;IF($G138="9","J","O")&amp;" "&amp;$I138&amp;" "&amp;IF($I138&lt;=TEXT(★完成資料!$A$1,"yyyymm"),TEXT(★完成資料!$A$1,"yyyymm"),"999999")&amp; " " &amp; LEFT(F138 &amp; "          ",10))))</f>
        <v xml:space="preserve">L O 202206 yyyy00 HV        </v>
      </c>
      <c r="B138" s="68" t="s">
        <v>420</v>
      </c>
      <c r="C138" s="68" t="s">
        <v>421</v>
      </c>
      <c r="D138" s="68" t="s">
        <v>271</v>
      </c>
      <c r="E138" s="68" t="s">
        <v>359</v>
      </c>
      <c r="F138" s="68" t="s">
        <v>360</v>
      </c>
      <c r="G138" s="68" t="s">
        <v>204</v>
      </c>
      <c r="H138" s="68" t="s">
        <v>384</v>
      </c>
      <c r="I138" s="68" t="s">
        <v>652</v>
      </c>
      <c r="J138" s="65">
        <v>461</v>
      </c>
      <c r="K138" s="65">
        <v>550</v>
      </c>
      <c r="L138" s="65">
        <v>707</v>
      </c>
      <c r="M138" s="65" t="s">
        <v>386</v>
      </c>
    </row>
    <row r="139" spans="1:13" ht="12.75" customHeight="1">
      <c r="A139" s="107" t="str">
        <f>IF(ROW()=1,"KEY",IF(ISNA(VLOOKUP(B139,車名対応マスタ!B:D,3,FALSE)),"",IF(VLOOKUP(B139,車名対応マスタ!B:D,3,FALSE)="","",$D139&amp;" "&amp;IF($G139="9","J","O")&amp;" "&amp;$I139&amp;" "&amp;IF($I139&lt;=TEXT(★完成資料!$A$1,"yyyymm"),TEXT(★完成資料!$A$1,"yyyymm"),"999999")&amp; " " &amp; LEFT(F139 &amp; "          ",10))))</f>
        <v xml:space="preserve">L O 202207 yyyy00 HV        </v>
      </c>
      <c r="B139" s="68" t="s">
        <v>420</v>
      </c>
      <c r="C139" s="68" t="s">
        <v>421</v>
      </c>
      <c r="D139" s="68" t="s">
        <v>271</v>
      </c>
      <c r="E139" s="68" t="s">
        <v>359</v>
      </c>
      <c r="F139" s="68" t="s">
        <v>360</v>
      </c>
      <c r="G139" s="68" t="s">
        <v>204</v>
      </c>
      <c r="H139" s="68" t="s">
        <v>384</v>
      </c>
      <c r="I139" s="68" t="s">
        <v>655</v>
      </c>
      <c r="J139" s="65">
        <v>386</v>
      </c>
      <c r="K139" s="65">
        <v>571</v>
      </c>
      <c r="L139" s="65">
        <v>707</v>
      </c>
      <c r="M139" s="65" t="s">
        <v>386</v>
      </c>
    </row>
    <row r="140" spans="1:13" ht="12.75" customHeight="1">
      <c r="A140" s="107" t="str">
        <f>IF(ROW()=1,"KEY",IF(ISNA(VLOOKUP(B140,車名対応マスタ!B:D,3,FALSE)),"",IF(VLOOKUP(B140,車名対応マスタ!B:D,3,FALSE)="","",$D140&amp;" "&amp;IF($G140="9","J","O")&amp;" "&amp;$I140&amp;" "&amp;IF($I140&lt;=TEXT(★完成資料!$A$1,"yyyymm"),TEXT(★完成資料!$A$1,"yyyymm"),"999999")&amp; " " &amp; LEFT(F140 &amp; "          ",10))))</f>
        <v xml:space="preserve">L O 202208 yyyy00 HV        </v>
      </c>
      <c r="B140" s="68" t="s">
        <v>420</v>
      </c>
      <c r="C140" s="68" t="s">
        <v>421</v>
      </c>
      <c r="D140" s="68" t="s">
        <v>271</v>
      </c>
      <c r="E140" s="68" t="s">
        <v>359</v>
      </c>
      <c r="F140" s="68" t="s">
        <v>360</v>
      </c>
      <c r="G140" s="68" t="s">
        <v>204</v>
      </c>
      <c r="H140" s="68" t="s">
        <v>384</v>
      </c>
      <c r="I140" s="68" t="s">
        <v>656</v>
      </c>
      <c r="J140" s="65">
        <v>424</v>
      </c>
      <c r="K140" s="65">
        <v>513</v>
      </c>
      <c r="L140" s="65">
        <v>707</v>
      </c>
      <c r="M140" s="65" t="s">
        <v>386</v>
      </c>
    </row>
    <row r="141" spans="1:13" ht="12.75" customHeight="1">
      <c r="A141" s="107" t="str">
        <f>IF(ROW()=1,"KEY",IF(ISNA(VLOOKUP(B141,車名対応マスタ!B:D,3,FALSE)),"",IF(VLOOKUP(B141,車名対応マスタ!B:D,3,FALSE)="","",$D141&amp;" "&amp;IF($G141="9","J","O")&amp;" "&amp;$I141&amp;" "&amp;IF($I141&lt;=TEXT(★完成資料!$A$1,"yyyymm"),TEXT(★完成資料!$A$1,"yyyymm"),"999999")&amp; " " &amp; LEFT(F141 &amp; "          ",10))))</f>
        <v xml:space="preserve">L O 202209 yyyy00 HV        </v>
      </c>
      <c r="B141" s="68" t="s">
        <v>420</v>
      </c>
      <c r="C141" s="68" t="s">
        <v>421</v>
      </c>
      <c r="D141" s="68" t="s">
        <v>271</v>
      </c>
      <c r="E141" s="68" t="s">
        <v>359</v>
      </c>
      <c r="F141" s="68" t="s">
        <v>360</v>
      </c>
      <c r="G141" s="68" t="s">
        <v>204</v>
      </c>
      <c r="H141" s="68" t="s">
        <v>384</v>
      </c>
      <c r="I141" s="68" t="s">
        <v>657</v>
      </c>
      <c r="J141" s="65">
        <v>378</v>
      </c>
      <c r="K141" s="65">
        <v>136</v>
      </c>
      <c r="L141" s="65">
        <v>707</v>
      </c>
      <c r="M141" s="65" t="s">
        <v>386</v>
      </c>
    </row>
    <row r="142" spans="1:13" ht="12.75" customHeight="1">
      <c r="A142" s="107" t="str">
        <f>IF(ROW()=1,"KEY",IF(ISNA(VLOOKUP(B142,車名対応マスタ!B:D,3,FALSE)),"",IF(VLOOKUP(B142,車名対応マスタ!B:D,3,FALSE)="","",$D142&amp;" "&amp;IF($G142="9","J","O")&amp;" "&amp;$I142&amp;" "&amp;IF($I142&lt;=TEXT(★完成資料!$A$1,"yyyymm"),TEXT(★完成資料!$A$1,"yyyymm"),"999999")&amp; " " &amp; LEFT(F142 &amp; "          ",10))))</f>
        <v xml:space="preserve">L O 202210 yyyy00 HV        </v>
      </c>
      <c r="B142" s="68" t="s">
        <v>420</v>
      </c>
      <c r="C142" s="68" t="s">
        <v>421</v>
      </c>
      <c r="D142" s="68" t="s">
        <v>271</v>
      </c>
      <c r="E142" s="68" t="s">
        <v>359</v>
      </c>
      <c r="F142" s="68" t="s">
        <v>360</v>
      </c>
      <c r="G142" s="68" t="s">
        <v>204</v>
      </c>
      <c r="H142" s="68" t="s">
        <v>384</v>
      </c>
      <c r="I142" s="68" t="s">
        <v>663</v>
      </c>
      <c r="J142" s="65">
        <v>394</v>
      </c>
      <c r="K142" s="65">
        <v>69</v>
      </c>
      <c r="L142" s="65">
        <v>707</v>
      </c>
      <c r="M142" s="65" t="s">
        <v>386</v>
      </c>
    </row>
    <row r="143" spans="1:13" ht="12.75" customHeight="1">
      <c r="A143" s="107" t="str">
        <f>IF(ROW()=1,"KEY",IF(ISNA(VLOOKUP(B143,車名対応マスタ!B:D,3,FALSE)),"",IF(VLOOKUP(B143,車名対応マスタ!B:D,3,FALSE)="","",$D143&amp;" "&amp;IF($G143="9","J","O")&amp;" "&amp;$I143&amp;" "&amp;IF($I143&lt;=TEXT(★完成資料!$A$1,"yyyymm"),TEXT(★完成資料!$A$1,"yyyymm"),"999999")&amp; " " &amp; LEFT(F143 &amp; "          ",10))))</f>
        <v xml:space="preserve">L O 202201 yyyy00 HV        </v>
      </c>
      <c r="B143" s="68" t="s">
        <v>420</v>
      </c>
      <c r="C143" s="68" t="s">
        <v>421</v>
      </c>
      <c r="D143" s="68" t="s">
        <v>271</v>
      </c>
      <c r="E143" s="68" t="s">
        <v>359</v>
      </c>
      <c r="F143" s="68" t="s">
        <v>360</v>
      </c>
      <c r="G143" s="68" t="s">
        <v>78</v>
      </c>
      <c r="H143" s="68" t="s">
        <v>384</v>
      </c>
      <c r="I143" s="68" t="s">
        <v>639</v>
      </c>
      <c r="J143" s="65">
        <v>5</v>
      </c>
      <c r="K143" s="65">
        <v>4</v>
      </c>
      <c r="L143" s="65">
        <v>721</v>
      </c>
      <c r="M143" s="65" t="s">
        <v>502</v>
      </c>
    </row>
    <row r="144" spans="1:13" ht="12.75" customHeight="1">
      <c r="A144" s="107" t="str">
        <f>IF(ROW()=1,"KEY",IF(ISNA(VLOOKUP(B144,車名対応マスタ!B:D,3,FALSE)),"",IF(VLOOKUP(B144,車名対応マスタ!B:D,3,FALSE)="","",$D144&amp;" "&amp;IF($G144="9","J","O")&amp;" "&amp;$I144&amp;" "&amp;IF($I144&lt;=TEXT(★完成資料!$A$1,"yyyymm"),TEXT(★完成資料!$A$1,"yyyymm"),"999999")&amp; " " &amp; LEFT(F144 &amp; "          ",10))))</f>
        <v xml:space="preserve">L O 202202 yyyy00 HV        </v>
      </c>
      <c r="B144" s="68" t="s">
        <v>420</v>
      </c>
      <c r="C144" s="68" t="s">
        <v>421</v>
      </c>
      <c r="D144" s="68" t="s">
        <v>271</v>
      </c>
      <c r="E144" s="68" t="s">
        <v>359</v>
      </c>
      <c r="F144" s="68" t="s">
        <v>360</v>
      </c>
      <c r="G144" s="68" t="s">
        <v>78</v>
      </c>
      <c r="H144" s="68" t="s">
        <v>384</v>
      </c>
      <c r="I144" s="68" t="s">
        <v>640</v>
      </c>
      <c r="J144" s="65">
        <v>15</v>
      </c>
      <c r="K144" s="65">
        <v>3</v>
      </c>
      <c r="L144" s="65">
        <v>721</v>
      </c>
      <c r="M144" s="65" t="s">
        <v>502</v>
      </c>
    </row>
    <row r="145" spans="1:13" ht="12.75" customHeight="1">
      <c r="A145" s="107" t="str">
        <f>IF(ROW()=1,"KEY",IF(ISNA(VLOOKUP(B145,車名対応マスタ!B:D,3,FALSE)),"",IF(VLOOKUP(B145,車名対応マスタ!B:D,3,FALSE)="","",$D145&amp;" "&amp;IF($G145="9","J","O")&amp;" "&amp;$I145&amp;" "&amp;IF($I145&lt;=TEXT(★完成資料!$A$1,"yyyymm"),TEXT(★完成資料!$A$1,"yyyymm"),"999999")&amp; " " &amp; LEFT(F145 &amp; "          ",10))))</f>
        <v xml:space="preserve">L O 202203 yyyy00 HV        </v>
      </c>
      <c r="B145" s="68" t="s">
        <v>420</v>
      </c>
      <c r="C145" s="68" t="s">
        <v>421</v>
      </c>
      <c r="D145" s="68" t="s">
        <v>271</v>
      </c>
      <c r="E145" s="68" t="s">
        <v>359</v>
      </c>
      <c r="F145" s="68" t="s">
        <v>360</v>
      </c>
      <c r="G145" s="68" t="s">
        <v>78</v>
      </c>
      <c r="H145" s="68" t="s">
        <v>384</v>
      </c>
      <c r="I145" s="68" t="s">
        <v>641</v>
      </c>
      <c r="J145" s="65">
        <v>2</v>
      </c>
      <c r="K145" s="65">
        <v>2</v>
      </c>
      <c r="L145" s="65">
        <v>721</v>
      </c>
      <c r="M145" s="65" t="s">
        <v>502</v>
      </c>
    </row>
    <row r="146" spans="1:13" ht="12.75" customHeight="1">
      <c r="A146" s="107" t="str">
        <f>IF(ROW()=1,"KEY",IF(ISNA(VLOOKUP(B146,車名対応マスタ!B:D,3,FALSE)),"",IF(VLOOKUP(B146,車名対応マスタ!B:D,3,FALSE)="","",$D146&amp;" "&amp;IF($G146="9","J","O")&amp;" "&amp;$I146&amp;" "&amp;IF($I146&lt;=TEXT(★完成資料!$A$1,"yyyymm"),TEXT(★完成資料!$A$1,"yyyymm"),"999999")&amp; " " &amp; LEFT(F146 &amp; "          ",10))))</f>
        <v xml:space="preserve">L O 202204 yyyy00 HV        </v>
      </c>
      <c r="B146" s="68" t="s">
        <v>420</v>
      </c>
      <c r="C146" s="68" t="s">
        <v>421</v>
      </c>
      <c r="D146" s="68" t="s">
        <v>271</v>
      </c>
      <c r="E146" s="68" t="s">
        <v>359</v>
      </c>
      <c r="F146" s="68" t="s">
        <v>360</v>
      </c>
      <c r="G146" s="68" t="s">
        <v>78</v>
      </c>
      <c r="H146" s="68" t="s">
        <v>384</v>
      </c>
      <c r="I146" s="68" t="s">
        <v>642</v>
      </c>
      <c r="J146" s="65">
        <v>5</v>
      </c>
      <c r="K146" s="65">
        <v>14</v>
      </c>
      <c r="L146" s="65">
        <v>721</v>
      </c>
      <c r="M146" s="65" t="s">
        <v>502</v>
      </c>
    </row>
    <row r="147" spans="1:13" ht="12.75" customHeight="1">
      <c r="A147" s="107" t="str">
        <f>IF(ROW()=1,"KEY",IF(ISNA(VLOOKUP(B147,車名対応マスタ!B:D,3,FALSE)),"",IF(VLOOKUP(B147,車名対応マスタ!B:D,3,FALSE)="","",$D147&amp;" "&amp;IF($G147="9","J","O")&amp;" "&amp;$I147&amp;" "&amp;IF($I147&lt;=TEXT(★完成資料!$A$1,"yyyymm"),TEXT(★完成資料!$A$1,"yyyymm"),"999999")&amp; " " &amp; LEFT(F147 &amp; "          ",10))))</f>
        <v xml:space="preserve">L O 202205 yyyy00 HV        </v>
      </c>
      <c r="B147" s="68" t="s">
        <v>420</v>
      </c>
      <c r="C147" s="68" t="s">
        <v>421</v>
      </c>
      <c r="D147" s="68" t="s">
        <v>271</v>
      </c>
      <c r="E147" s="68" t="s">
        <v>359</v>
      </c>
      <c r="F147" s="68" t="s">
        <v>360</v>
      </c>
      <c r="G147" s="68" t="s">
        <v>78</v>
      </c>
      <c r="H147" s="68" t="s">
        <v>384</v>
      </c>
      <c r="I147" s="68" t="s">
        <v>647</v>
      </c>
      <c r="J147" s="65">
        <v>1</v>
      </c>
      <c r="K147" s="65">
        <v>0</v>
      </c>
      <c r="L147" s="65">
        <v>721</v>
      </c>
      <c r="M147" s="65" t="s">
        <v>502</v>
      </c>
    </row>
    <row r="148" spans="1:13" ht="12.75" customHeight="1">
      <c r="A148" s="107" t="str">
        <f>IF(ROW()=1,"KEY",IF(ISNA(VLOOKUP(B148,車名対応マスタ!B:D,3,FALSE)),"",IF(VLOOKUP(B148,車名対応マスタ!B:D,3,FALSE)="","",$D148&amp;" "&amp;IF($G148="9","J","O")&amp;" "&amp;$I148&amp;" "&amp;IF($I148&lt;=TEXT(★完成資料!$A$1,"yyyymm"),TEXT(★完成資料!$A$1,"yyyymm"),"999999")&amp; " " &amp; LEFT(F148 &amp; "          ",10))))</f>
        <v xml:space="preserve">L O 202206 yyyy00 HV        </v>
      </c>
      <c r="B148" s="68" t="s">
        <v>420</v>
      </c>
      <c r="C148" s="68" t="s">
        <v>421</v>
      </c>
      <c r="D148" s="68" t="s">
        <v>271</v>
      </c>
      <c r="E148" s="68" t="s">
        <v>359</v>
      </c>
      <c r="F148" s="68" t="s">
        <v>360</v>
      </c>
      <c r="G148" s="68" t="s">
        <v>78</v>
      </c>
      <c r="H148" s="68" t="s">
        <v>384</v>
      </c>
      <c r="I148" s="68" t="s">
        <v>652</v>
      </c>
      <c r="J148" s="65">
        <v>1</v>
      </c>
      <c r="K148" s="65">
        <v>6</v>
      </c>
      <c r="L148" s="65">
        <v>721</v>
      </c>
      <c r="M148" s="65" t="s">
        <v>502</v>
      </c>
    </row>
    <row r="149" spans="1:13" ht="12.75" customHeight="1">
      <c r="A149" s="107" t="str">
        <f>IF(ROW()=1,"KEY",IF(ISNA(VLOOKUP(B149,車名対応マスタ!B:D,3,FALSE)),"",IF(VLOOKUP(B149,車名対応マスタ!B:D,3,FALSE)="","",$D149&amp;" "&amp;IF($G149="9","J","O")&amp;" "&amp;$I149&amp;" "&amp;IF($I149&lt;=TEXT(★完成資料!$A$1,"yyyymm"),TEXT(★完成資料!$A$1,"yyyymm"),"999999")&amp; " " &amp; LEFT(F149 &amp; "          ",10))))</f>
        <v xml:space="preserve">L O 202207 yyyy00 HV        </v>
      </c>
      <c r="B149" s="68" t="s">
        <v>420</v>
      </c>
      <c r="C149" s="68" t="s">
        <v>421</v>
      </c>
      <c r="D149" s="68" t="s">
        <v>271</v>
      </c>
      <c r="E149" s="68" t="s">
        <v>359</v>
      </c>
      <c r="F149" s="68" t="s">
        <v>360</v>
      </c>
      <c r="G149" s="68" t="s">
        <v>78</v>
      </c>
      <c r="H149" s="68" t="s">
        <v>384</v>
      </c>
      <c r="I149" s="68" t="s">
        <v>655</v>
      </c>
      <c r="J149" s="65">
        <v>2</v>
      </c>
      <c r="K149" s="65">
        <v>11</v>
      </c>
      <c r="L149" s="65">
        <v>721</v>
      </c>
      <c r="M149" s="65" t="s">
        <v>502</v>
      </c>
    </row>
    <row r="150" spans="1:13" ht="12.75" customHeight="1">
      <c r="A150" s="107" t="str">
        <f>IF(ROW()=1,"KEY",IF(ISNA(VLOOKUP(B150,車名対応マスタ!B:D,3,FALSE)),"",IF(VLOOKUP(B150,車名対応マスタ!B:D,3,FALSE)="","",$D150&amp;" "&amp;IF($G150="9","J","O")&amp;" "&amp;$I150&amp;" "&amp;IF($I150&lt;=TEXT(★完成資料!$A$1,"yyyymm"),TEXT(★完成資料!$A$1,"yyyymm"),"999999")&amp; " " &amp; LEFT(F150 &amp; "          ",10))))</f>
        <v xml:space="preserve">L O 202208 yyyy00 HV        </v>
      </c>
      <c r="B150" s="68" t="s">
        <v>420</v>
      </c>
      <c r="C150" s="68" t="s">
        <v>421</v>
      </c>
      <c r="D150" s="68" t="s">
        <v>271</v>
      </c>
      <c r="E150" s="68" t="s">
        <v>359</v>
      </c>
      <c r="F150" s="68" t="s">
        <v>360</v>
      </c>
      <c r="G150" s="68" t="s">
        <v>78</v>
      </c>
      <c r="H150" s="68" t="s">
        <v>384</v>
      </c>
      <c r="I150" s="68" t="s">
        <v>656</v>
      </c>
      <c r="J150" s="65">
        <v>6</v>
      </c>
      <c r="K150" s="65">
        <v>1</v>
      </c>
      <c r="L150" s="65">
        <v>721</v>
      </c>
      <c r="M150" s="65" t="s">
        <v>502</v>
      </c>
    </row>
    <row r="151" spans="1:13" ht="12.75" customHeight="1">
      <c r="A151" s="107" t="str">
        <f>IF(ROW()=1,"KEY",IF(ISNA(VLOOKUP(B151,車名対応マスタ!B:D,3,FALSE)),"",IF(VLOOKUP(B151,車名対応マスタ!B:D,3,FALSE)="","",$D151&amp;" "&amp;IF($G151="9","J","O")&amp;" "&amp;$I151&amp;" "&amp;IF($I151&lt;=TEXT(★完成資料!$A$1,"yyyymm"),TEXT(★完成資料!$A$1,"yyyymm"),"999999")&amp; " " &amp; LEFT(F151 &amp; "          ",10))))</f>
        <v xml:space="preserve">L O 202209 yyyy00 HV        </v>
      </c>
      <c r="B151" s="68" t="s">
        <v>420</v>
      </c>
      <c r="C151" s="68" t="s">
        <v>421</v>
      </c>
      <c r="D151" s="68" t="s">
        <v>271</v>
      </c>
      <c r="E151" s="68" t="s">
        <v>359</v>
      </c>
      <c r="F151" s="68" t="s">
        <v>360</v>
      </c>
      <c r="G151" s="68" t="s">
        <v>78</v>
      </c>
      <c r="H151" s="68" t="s">
        <v>384</v>
      </c>
      <c r="I151" s="68" t="s">
        <v>657</v>
      </c>
      <c r="J151" s="65">
        <v>2</v>
      </c>
      <c r="K151" s="65">
        <v>2</v>
      </c>
      <c r="L151" s="65">
        <v>721</v>
      </c>
      <c r="M151" s="65" t="s">
        <v>502</v>
      </c>
    </row>
    <row r="152" spans="1:13" ht="12.75" customHeight="1">
      <c r="A152" s="107" t="str">
        <f>IF(ROW()=1,"KEY",IF(ISNA(VLOOKUP(B152,車名対応マスタ!B:D,3,FALSE)),"",IF(VLOOKUP(B152,車名対応マスタ!B:D,3,FALSE)="","",$D152&amp;" "&amp;IF($G152="9","J","O")&amp;" "&amp;$I152&amp;" "&amp;IF($I152&lt;=TEXT(★完成資料!$A$1,"yyyymm"),TEXT(★完成資料!$A$1,"yyyymm"),"999999")&amp; " " &amp; LEFT(F152 &amp; "          ",10))))</f>
        <v xml:space="preserve">L O 202203 yyyy00 HV        </v>
      </c>
      <c r="B152" s="68" t="s">
        <v>420</v>
      </c>
      <c r="C152" s="68" t="s">
        <v>421</v>
      </c>
      <c r="D152" s="68" t="s">
        <v>271</v>
      </c>
      <c r="E152" s="68" t="s">
        <v>359</v>
      </c>
      <c r="F152" s="68" t="s">
        <v>360</v>
      </c>
      <c r="G152" s="68" t="s">
        <v>78</v>
      </c>
      <c r="H152" s="68" t="s">
        <v>384</v>
      </c>
      <c r="I152" s="68" t="s">
        <v>641</v>
      </c>
      <c r="J152" s="65">
        <v>1</v>
      </c>
      <c r="K152" s="65">
        <v>0</v>
      </c>
      <c r="L152" s="65">
        <v>722</v>
      </c>
      <c r="M152" s="65" t="s">
        <v>387</v>
      </c>
    </row>
    <row r="153" spans="1:13" ht="12.75" customHeight="1">
      <c r="A153" s="107" t="str">
        <f>IF(ROW()=1,"KEY",IF(ISNA(VLOOKUP(B153,車名対応マスタ!B:D,3,FALSE)),"",IF(VLOOKUP(B153,車名対応マスタ!B:D,3,FALSE)="","",$D153&amp;" "&amp;IF($G153="9","J","O")&amp;" "&amp;$I153&amp;" "&amp;IF($I153&lt;=TEXT(★完成資料!$A$1,"yyyymm"),TEXT(★完成資料!$A$1,"yyyymm"),"999999")&amp; " " &amp; LEFT(F153 &amp; "          ",10))))</f>
        <v xml:space="preserve">L O 202206 yyyy00 HV        </v>
      </c>
      <c r="B153" s="68" t="s">
        <v>420</v>
      </c>
      <c r="C153" s="68" t="s">
        <v>421</v>
      </c>
      <c r="D153" s="68" t="s">
        <v>271</v>
      </c>
      <c r="E153" s="68" t="s">
        <v>359</v>
      </c>
      <c r="F153" s="68" t="s">
        <v>360</v>
      </c>
      <c r="G153" s="68" t="s">
        <v>78</v>
      </c>
      <c r="H153" s="68" t="s">
        <v>384</v>
      </c>
      <c r="I153" s="68" t="s">
        <v>652</v>
      </c>
      <c r="J153" s="65">
        <v>1</v>
      </c>
      <c r="K153" s="65">
        <v>0</v>
      </c>
      <c r="L153" s="65">
        <v>722</v>
      </c>
      <c r="M153" s="65" t="s">
        <v>387</v>
      </c>
    </row>
    <row r="154" spans="1:13" ht="12.75" customHeight="1">
      <c r="A154" s="107" t="str">
        <f>IF(ROW()=1,"KEY",IF(ISNA(VLOOKUP(B154,車名対応マスタ!B:D,3,FALSE)),"",IF(VLOOKUP(B154,車名対応マスタ!B:D,3,FALSE)="","",$D154&amp;" "&amp;IF($G154="9","J","O")&amp;" "&amp;$I154&amp;" "&amp;IF($I154&lt;=TEXT(★完成資料!$A$1,"yyyymm"),TEXT(★完成資料!$A$1,"yyyymm"),"999999")&amp; " " &amp; LEFT(F154 &amp; "          ",10))))</f>
        <v xml:space="preserve">L O 202210 yyyy00 HV        </v>
      </c>
      <c r="B154" s="68" t="s">
        <v>420</v>
      </c>
      <c r="C154" s="68" t="s">
        <v>421</v>
      </c>
      <c r="D154" s="68" t="s">
        <v>271</v>
      </c>
      <c r="E154" s="68" t="s">
        <v>359</v>
      </c>
      <c r="F154" s="68" t="s">
        <v>360</v>
      </c>
      <c r="G154" s="68" t="s">
        <v>78</v>
      </c>
      <c r="H154" s="68" t="s">
        <v>384</v>
      </c>
      <c r="I154" s="68" t="s">
        <v>663</v>
      </c>
      <c r="J154" s="65">
        <v>1</v>
      </c>
      <c r="K154" s="65">
        <v>0</v>
      </c>
      <c r="L154" s="65">
        <v>722</v>
      </c>
      <c r="M154" s="65" t="s">
        <v>387</v>
      </c>
    </row>
    <row r="155" spans="1:13" ht="12.75" customHeight="1">
      <c r="A155" s="107" t="str">
        <f>IF(ROW()=1,"KEY",IF(ISNA(VLOOKUP(B155,車名対応マスタ!B:D,3,FALSE)),"",IF(VLOOKUP(B155,車名対応マスタ!B:D,3,FALSE)="","",$D155&amp;" "&amp;IF($G155="9","J","O")&amp;" "&amp;$I155&amp;" "&amp;IF($I155&lt;=TEXT(★完成資料!$A$1,"yyyymm"),TEXT(★完成資料!$A$1,"yyyymm"),"999999")&amp; " " &amp; LEFT(F155 &amp; "          ",10))))</f>
        <v xml:space="preserve">L O 202202 yyyy00 HV        </v>
      </c>
      <c r="B155" s="68" t="s">
        <v>420</v>
      </c>
      <c r="C155" s="68" t="s">
        <v>421</v>
      </c>
      <c r="D155" s="68" t="s">
        <v>271</v>
      </c>
      <c r="E155" s="68" t="s">
        <v>359</v>
      </c>
      <c r="F155" s="68" t="s">
        <v>360</v>
      </c>
      <c r="G155" s="68" t="s">
        <v>78</v>
      </c>
      <c r="H155" s="68" t="s">
        <v>384</v>
      </c>
      <c r="I155" s="68" t="s">
        <v>640</v>
      </c>
      <c r="J155" s="65">
        <v>1</v>
      </c>
      <c r="K155" s="65">
        <v>1</v>
      </c>
      <c r="L155" s="65">
        <v>811</v>
      </c>
      <c r="M155" s="65" t="s">
        <v>388</v>
      </c>
    </row>
    <row r="156" spans="1:13" ht="12.75" customHeight="1">
      <c r="A156" s="107" t="str">
        <f>IF(ROW()=1,"KEY",IF(ISNA(VLOOKUP(B156,車名対応マスタ!B:D,3,FALSE)),"",IF(VLOOKUP(B156,車名対応マスタ!B:D,3,FALSE)="","",$D156&amp;" "&amp;IF($G156="9","J","O")&amp;" "&amp;$I156&amp;" "&amp;IF($I156&lt;=TEXT(★完成資料!$A$1,"yyyymm"),TEXT(★完成資料!$A$1,"yyyymm"),"999999")&amp; " " &amp; LEFT(F156 &amp; "          ",10))))</f>
        <v xml:space="preserve">L O 202210 yyyy00 HV        </v>
      </c>
      <c r="B156" s="68" t="s">
        <v>420</v>
      </c>
      <c r="C156" s="68" t="s">
        <v>421</v>
      </c>
      <c r="D156" s="68" t="s">
        <v>271</v>
      </c>
      <c r="E156" s="68" t="s">
        <v>359</v>
      </c>
      <c r="F156" s="68" t="s">
        <v>360</v>
      </c>
      <c r="G156" s="68" t="s">
        <v>78</v>
      </c>
      <c r="H156" s="68" t="s">
        <v>384</v>
      </c>
      <c r="I156" s="68" t="s">
        <v>663</v>
      </c>
      <c r="J156" s="65">
        <v>1</v>
      </c>
      <c r="K156" s="65">
        <v>0</v>
      </c>
      <c r="L156" s="65">
        <v>811</v>
      </c>
      <c r="M156" s="65" t="s">
        <v>388</v>
      </c>
    </row>
    <row r="157" spans="1:13" ht="12.75" customHeight="1">
      <c r="A157" s="107" t="str">
        <f>IF(ROW()=1,"KEY",IF(ISNA(VLOOKUP(B157,車名対応マスタ!B:D,3,FALSE)),"",IF(VLOOKUP(B157,車名対応マスタ!B:D,3,FALSE)="","",$D157&amp;" "&amp;IF($G157="9","J","O")&amp;" "&amp;$I157&amp;" "&amp;IF($I157&lt;=TEXT(★完成資料!$A$1,"yyyymm"),TEXT(★完成資料!$A$1,"yyyymm"),"999999")&amp; " " &amp; LEFT(F157 &amp; "          ",10))))</f>
        <v xml:space="preserve">L O 202201 yyyy00 HV        </v>
      </c>
      <c r="B157" s="68" t="s">
        <v>420</v>
      </c>
      <c r="C157" s="68" t="s">
        <v>421</v>
      </c>
      <c r="D157" s="68" t="s">
        <v>271</v>
      </c>
      <c r="E157" s="68" t="s">
        <v>359</v>
      </c>
      <c r="F157" s="68" t="s">
        <v>360</v>
      </c>
      <c r="G157" s="68" t="s">
        <v>78</v>
      </c>
      <c r="H157" s="68" t="s">
        <v>384</v>
      </c>
      <c r="I157" s="68" t="s">
        <v>639</v>
      </c>
      <c r="J157" s="65">
        <v>6</v>
      </c>
      <c r="K157" s="65">
        <v>1</v>
      </c>
      <c r="L157" s="65">
        <v>719</v>
      </c>
      <c r="M157" s="65" t="s">
        <v>389</v>
      </c>
    </row>
    <row r="158" spans="1:13" ht="12.75" customHeight="1">
      <c r="A158" s="107" t="str">
        <f>IF(ROW()=1,"KEY",IF(ISNA(VLOOKUP(B158,車名対応マスタ!B:D,3,FALSE)),"",IF(VLOOKUP(B158,車名対応マスタ!B:D,3,FALSE)="","",$D158&amp;" "&amp;IF($G158="9","J","O")&amp;" "&amp;$I158&amp;" "&amp;IF($I158&lt;=TEXT(★完成資料!$A$1,"yyyymm"),TEXT(★完成資料!$A$1,"yyyymm"),"999999")&amp; " " &amp; LEFT(F158 &amp; "          ",10))))</f>
        <v xml:space="preserve">L O 202202 yyyy00 HV        </v>
      </c>
      <c r="B158" s="68" t="s">
        <v>420</v>
      </c>
      <c r="C158" s="68" t="s">
        <v>421</v>
      </c>
      <c r="D158" s="68" t="s">
        <v>271</v>
      </c>
      <c r="E158" s="68" t="s">
        <v>359</v>
      </c>
      <c r="F158" s="68" t="s">
        <v>360</v>
      </c>
      <c r="G158" s="68" t="s">
        <v>78</v>
      </c>
      <c r="H158" s="68" t="s">
        <v>384</v>
      </c>
      <c r="I158" s="68" t="s">
        <v>640</v>
      </c>
      <c r="J158" s="65">
        <v>11</v>
      </c>
      <c r="K158" s="65">
        <v>3</v>
      </c>
      <c r="L158" s="65">
        <v>719</v>
      </c>
      <c r="M158" s="65" t="s">
        <v>389</v>
      </c>
    </row>
    <row r="159" spans="1:13" ht="12.75" customHeight="1">
      <c r="A159" s="107" t="str">
        <f>IF(ROW()=1,"KEY",IF(ISNA(VLOOKUP(B159,車名対応マスタ!B:D,3,FALSE)),"",IF(VLOOKUP(B159,車名対応マスタ!B:D,3,FALSE)="","",$D159&amp;" "&amp;IF($G159="9","J","O")&amp;" "&amp;$I159&amp;" "&amp;IF($I159&lt;=TEXT(★完成資料!$A$1,"yyyymm"),TEXT(★完成資料!$A$1,"yyyymm"),"999999")&amp; " " &amp; LEFT(F159 &amp; "          ",10))))</f>
        <v xml:space="preserve">L O 202203 yyyy00 HV        </v>
      </c>
      <c r="B159" s="68" t="s">
        <v>420</v>
      </c>
      <c r="C159" s="68" t="s">
        <v>421</v>
      </c>
      <c r="D159" s="68" t="s">
        <v>271</v>
      </c>
      <c r="E159" s="68" t="s">
        <v>359</v>
      </c>
      <c r="F159" s="68" t="s">
        <v>360</v>
      </c>
      <c r="G159" s="68" t="s">
        <v>78</v>
      </c>
      <c r="H159" s="68" t="s">
        <v>384</v>
      </c>
      <c r="I159" s="68" t="s">
        <v>641</v>
      </c>
      <c r="J159" s="65">
        <v>18</v>
      </c>
      <c r="K159" s="65">
        <v>12</v>
      </c>
      <c r="L159" s="65">
        <v>719</v>
      </c>
      <c r="M159" s="65" t="s">
        <v>389</v>
      </c>
    </row>
    <row r="160" spans="1:13" ht="12.75" customHeight="1">
      <c r="A160" s="107" t="str">
        <f>IF(ROW()=1,"KEY",IF(ISNA(VLOOKUP(B160,車名対応マスタ!B:D,3,FALSE)),"",IF(VLOOKUP(B160,車名対応マスタ!B:D,3,FALSE)="","",$D160&amp;" "&amp;IF($G160="9","J","O")&amp;" "&amp;$I160&amp;" "&amp;IF($I160&lt;=TEXT(★完成資料!$A$1,"yyyymm"),TEXT(★完成資料!$A$1,"yyyymm"),"999999")&amp; " " &amp; LEFT(F160 &amp; "          ",10))))</f>
        <v xml:space="preserve">L O 202204 yyyy00 HV        </v>
      </c>
      <c r="B160" s="68" t="s">
        <v>420</v>
      </c>
      <c r="C160" s="68" t="s">
        <v>421</v>
      </c>
      <c r="D160" s="68" t="s">
        <v>271</v>
      </c>
      <c r="E160" s="68" t="s">
        <v>359</v>
      </c>
      <c r="F160" s="68" t="s">
        <v>360</v>
      </c>
      <c r="G160" s="68" t="s">
        <v>78</v>
      </c>
      <c r="H160" s="68" t="s">
        <v>384</v>
      </c>
      <c r="I160" s="68" t="s">
        <v>642</v>
      </c>
      <c r="J160" s="65">
        <v>11</v>
      </c>
      <c r="K160" s="65">
        <v>21</v>
      </c>
      <c r="L160" s="65">
        <v>719</v>
      </c>
      <c r="M160" s="65" t="s">
        <v>389</v>
      </c>
    </row>
    <row r="161" spans="1:13" ht="12.75" customHeight="1">
      <c r="A161" s="107" t="str">
        <f>IF(ROW()=1,"KEY",IF(ISNA(VLOOKUP(B161,車名対応マスタ!B:D,3,FALSE)),"",IF(VLOOKUP(B161,車名対応マスタ!B:D,3,FALSE)="","",$D161&amp;" "&amp;IF($G161="9","J","O")&amp;" "&amp;$I161&amp;" "&amp;IF($I161&lt;=TEXT(★完成資料!$A$1,"yyyymm"),TEXT(★完成資料!$A$1,"yyyymm"),"999999")&amp; " " &amp; LEFT(F161 &amp; "          ",10))))</f>
        <v xml:space="preserve">L O 202205 yyyy00 HV        </v>
      </c>
      <c r="B161" s="68" t="s">
        <v>420</v>
      </c>
      <c r="C161" s="68" t="s">
        <v>421</v>
      </c>
      <c r="D161" s="68" t="s">
        <v>271</v>
      </c>
      <c r="E161" s="68" t="s">
        <v>359</v>
      </c>
      <c r="F161" s="68" t="s">
        <v>360</v>
      </c>
      <c r="G161" s="68" t="s">
        <v>78</v>
      </c>
      <c r="H161" s="68" t="s">
        <v>384</v>
      </c>
      <c r="I161" s="68" t="s">
        <v>647</v>
      </c>
      <c r="J161" s="65">
        <v>12</v>
      </c>
      <c r="K161" s="65">
        <v>8</v>
      </c>
      <c r="L161" s="65">
        <v>719</v>
      </c>
      <c r="M161" s="65" t="s">
        <v>389</v>
      </c>
    </row>
    <row r="162" spans="1:13" ht="12.75" customHeight="1">
      <c r="A162" s="107" t="str">
        <f>IF(ROW()=1,"KEY",IF(ISNA(VLOOKUP(B162,車名対応マスタ!B:D,3,FALSE)),"",IF(VLOOKUP(B162,車名対応マスタ!B:D,3,FALSE)="","",$D162&amp;" "&amp;IF($G162="9","J","O")&amp;" "&amp;$I162&amp;" "&amp;IF($I162&lt;=TEXT(★完成資料!$A$1,"yyyymm"),TEXT(★完成資料!$A$1,"yyyymm"),"999999")&amp; " " &amp; LEFT(F162 &amp; "          ",10))))</f>
        <v xml:space="preserve">L O 202206 yyyy00 HV        </v>
      </c>
      <c r="B162" s="68" t="s">
        <v>420</v>
      </c>
      <c r="C162" s="68" t="s">
        <v>421</v>
      </c>
      <c r="D162" s="68" t="s">
        <v>271</v>
      </c>
      <c r="E162" s="68" t="s">
        <v>359</v>
      </c>
      <c r="F162" s="68" t="s">
        <v>360</v>
      </c>
      <c r="G162" s="68" t="s">
        <v>78</v>
      </c>
      <c r="H162" s="68" t="s">
        <v>384</v>
      </c>
      <c r="I162" s="68" t="s">
        <v>652</v>
      </c>
      <c r="J162" s="65">
        <v>10</v>
      </c>
      <c r="K162" s="65">
        <v>12</v>
      </c>
      <c r="L162" s="65">
        <v>719</v>
      </c>
      <c r="M162" s="65" t="s">
        <v>389</v>
      </c>
    </row>
    <row r="163" spans="1:13" ht="12.75" customHeight="1">
      <c r="A163" s="107" t="str">
        <f>IF(ROW()=1,"KEY",IF(ISNA(VLOOKUP(B163,車名対応マスタ!B:D,3,FALSE)),"",IF(VLOOKUP(B163,車名対応マスタ!B:D,3,FALSE)="","",$D163&amp;" "&amp;IF($G163="9","J","O")&amp;" "&amp;$I163&amp;" "&amp;IF($I163&lt;=TEXT(★完成資料!$A$1,"yyyymm"),TEXT(★完成資料!$A$1,"yyyymm"),"999999")&amp; " " &amp; LEFT(F163 &amp; "          ",10))))</f>
        <v xml:space="preserve">L O 202207 yyyy00 HV        </v>
      </c>
      <c r="B163" s="68" t="s">
        <v>420</v>
      </c>
      <c r="C163" s="68" t="s">
        <v>421</v>
      </c>
      <c r="D163" s="68" t="s">
        <v>271</v>
      </c>
      <c r="E163" s="68" t="s">
        <v>359</v>
      </c>
      <c r="F163" s="68" t="s">
        <v>360</v>
      </c>
      <c r="G163" s="68" t="s">
        <v>78</v>
      </c>
      <c r="H163" s="68" t="s">
        <v>384</v>
      </c>
      <c r="I163" s="68" t="s">
        <v>655</v>
      </c>
      <c r="J163" s="65">
        <v>11</v>
      </c>
      <c r="K163" s="65">
        <v>6</v>
      </c>
      <c r="L163" s="65">
        <v>719</v>
      </c>
      <c r="M163" s="65" t="s">
        <v>389</v>
      </c>
    </row>
    <row r="164" spans="1:13" ht="12.75" customHeight="1">
      <c r="A164" s="107" t="str">
        <f>IF(ROW()=1,"KEY",IF(ISNA(VLOOKUP(B164,車名対応マスタ!B:D,3,FALSE)),"",IF(VLOOKUP(B164,車名対応マスタ!B:D,3,FALSE)="","",$D164&amp;" "&amp;IF($G164="9","J","O")&amp;" "&amp;$I164&amp;" "&amp;IF($I164&lt;=TEXT(★完成資料!$A$1,"yyyymm"),TEXT(★完成資料!$A$1,"yyyymm"),"999999")&amp; " " &amp; LEFT(F164 &amp; "          ",10))))</f>
        <v xml:space="preserve">L O 202208 yyyy00 HV        </v>
      </c>
      <c r="B164" s="68" t="s">
        <v>420</v>
      </c>
      <c r="C164" s="68" t="s">
        <v>421</v>
      </c>
      <c r="D164" s="68" t="s">
        <v>271</v>
      </c>
      <c r="E164" s="68" t="s">
        <v>359</v>
      </c>
      <c r="F164" s="68" t="s">
        <v>360</v>
      </c>
      <c r="G164" s="68" t="s">
        <v>78</v>
      </c>
      <c r="H164" s="68" t="s">
        <v>384</v>
      </c>
      <c r="I164" s="68" t="s">
        <v>656</v>
      </c>
      <c r="J164" s="65">
        <v>10</v>
      </c>
      <c r="K164" s="65">
        <v>8</v>
      </c>
      <c r="L164" s="65">
        <v>719</v>
      </c>
      <c r="M164" s="65" t="s">
        <v>389</v>
      </c>
    </row>
    <row r="165" spans="1:13" ht="12.75" customHeight="1">
      <c r="A165" s="107" t="str">
        <f>IF(ROW()=1,"KEY",IF(ISNA(VLOOKUP(B165,車名対応マスタ!B:D,3,FALSE)),"",IF(VLOOKUP(B165,車名対応マスタ!B:D,3,FALSE)="","",$D165&amp;" "&amp;IF($G165="9","J","O")&amp;" "&amp;$I165&amp;" "&amp;IF($I165&lt;=TEXT(★完成資料!$A$1,"yyyymm"),TEXT(★完成資料!$A$1,"yyyymm"),"999999")&amp; " " &amp; LEFT(F165 &amp; "          ",10))))</f>
        <v xml:space="preserve">L O 202209 yyyy00 HV        </v>
      </c>
      <c r="B165" s="68" t="s">
        <v>420</v>
      </c>
      <c r="C165" s="68" t="s">
        <v>421</v>
      </c>
      <c r="D165" s="68" t="s">
        <v>271</v>
      </c>
      <c r="E165" s="68" t="s">
        <v>359</v>
      </c>
      <c r="F165" s="68" t="s">
        <v>360</v>
      </c>
      <c r="G165" s="68" t="s">
        <v>78</v>
      </c>
      <c r="H165" s="68" t="s">
        <v>384</v>
      </c>
      <c r="I165" s="68" t="s">
        <v>657</v>
      </c>
      <c r="J165" s="65">
        <v>7</v>
      </c>
      <c r="K165" s="65">
        <v>10</v>
      </c>
      <c r="L165" s="65">
        <v>719</v>
      </c>
      <c r="M165" s="65" t="s">
        <v>389</v>
      </c>
    </row>
    <row r="166" spans="1:13" ht="12.75" customHeight="1">
      <c r="A166" s="107" t="str">
        <f>IF(ROW()=1,"KEY",IF(ISNA(VLOOKUP(B166,車名対応マスタ!B:D,3,FALSE)),"",IF(VLOOKUP(B166,車名対応マスタ!B:D,3,FALSE)="","",$D166&amp;" "&amp;IF($G166="9","J","O")&amp;" "&amp;$I166&amp;" "&amp;IF($I166&lt;=TEXT(★完成資料!$A$1,"yyyymm"),TEXT(★完成資料!$A$1,"yyyymm"),"999999")&amp; " " &amp; LEFT(F166 &amp; "          ",10))))</f>
        <v xml:space="preserve">L O 202210 yyyy00 HV        </v>
      </c>
      <c r="B166" s="68" t="s">
        <v>420</v>
      </c>
      <c r="C166" s="68" t="s">
        <v>421</v>
      </c>
      <c r="D166" s="68" t="s">
        <v>271</v>
      </c>
      <c r="E166" s="68" t="s">
        <v>359</v>
      </c>
      <c r="F166" s="68" t="s">
        <v>360</v>
      </c>
      <c r="G166" s="68" t="s">
        <v>78</v>
      </c>
      <c r="H166" s="68" t="s">
        <v>384</v>
      </c>
      <c r="I166" s="68" t="s">
        <v>663</v>
      </c>
      <c r="J166" s="65">
        <v>5</v>
      </c>
      <c r="K166" s="65">
        <v>12</v>
      </c>
      <c r="L166" s="65">
        <v>719</v>
      </c>
      <c r="M166" s="65" t="s">
        <v>389</v>
      </c>
    </row>
    <row r="167" spans="1:13" ht="12.75" customHeight="1">
      <c r="A167" s="107" t="str">
        <f>IF(ROW()=1,"KEY",IF(ISNA(VLOOKUP(B167,車名対応マスタ!B:D,3,FALSE)),"",IF(VLOOKUP(B167,車名対応マスタ!B:D,3,FALSE)="","",$D167&amp;" "&amp;IF($G167="9","J","O")&amp;" "&amp;$I167&amp;" "&amp;IF($I167&lt;=TEXT(★完成資料!$A$1,"yyyymm"),TEXT(★完成資料!$A$1,"yyyymm"),"999999")&amp; " " &amp; LEFT(F167 &amp; "          ",10))))</f>
        <v xml:space="preserve">L O 202205 yyyy00 HV        </v>
      </c>
      <c r="B167" s="68" t="s">
        <v>420</v>
      </c>
      <c r="C167" s="68" t="s">
        <v>421</v>
      </c>
      <c r="D167" s="68" t="s">
        <v>271</v>
      </c>
      <c r="E167" s="68" t="s">
        <v>359</v>
      </c>
      <c r="F167" s="68" t="s">
        <v>360</v>
      </c>
      <c r="G167" s="68" t="s">
        <v>78</v>
      </c>
      <c r="H167" s="68" t="s">
        <v>384</v>
      </c>
      <c r="I167" s="68" t="s">
        <v>647</v>
      </c>
      <c r="J167" s="65">
        <v>1</v>
      </c>
      <c r="K167" s="65">
        <v>0</v>
      </c>
      <c r="L167" s="65">
        <v>812</v>
      </c>
      <c r="M167" s="65" t="s">
        <v>390</v>
      </c>
    </row>
    <row r="168" spans="1:13" ht="12.75" customHeight="1">
      <c r="A168" s="107" t="str">
        <f>IF(ROW()=1,"KEY",IF(ISNA(VLOOKUP(B168,車名対応マスタ!B:D,3,FALSE)),"",IF(VLOOKUP(B168,車名対応マスタ!B:D,3,FALSE)="","",$D168&amp;" "&amp;IF($G168="9","J","O")&amp;" "&amp;$I168&amp;" "&amp;IF($I168&lt;=TEXT(★完成資料!$A$1,"yyyymm"),TEXT(★完成資料!$A$1,"yyyymm"),"999999")&amp; " " &amp; LEFT(F168 &amp; "          ",10))))</f>
        <v xml:space="preserve">L O 202201 yyyy00 HV        </v>
      </c>
      <c r="B168" s="68" t="s">
        <v>420</v>
      </c>
      <c r="C168" s="68" t="s">
        <v>421</v>
      </c>
      <c r="D168" s="68" t="s">
        <v>271</v>
      </c>
      <c r="E168" s="68" t="s">
        <v>359</v>
      </c>
      <c r="F168" s="68" t="s">
        <v>360</v>
      </c>
      <c r="G168" s="68" t="s">
        <v>78</v>
      </c>
      <c r="H168" s="68" t="s">
        <v>384</v>
      </c>
      <c r="I168" s="68" t="s">
        <v>639</v>
      </c>
      <c r="J168" s="65">
        <v>1</v>
      </c>
      <c r="K168" s="65">
        <v>0</v>
      </c>
      <c r="L168" s="65">
        <v>718</v>
      </c>
      <c r="M168" s="65" t="s">
        <v>503</v>
      </c>
    </row>
    <row r="169" spans="1:13" ht="12.75" customHeight="1">
      <c r="A169" s="107" t="str">
        <f>IF(ROW()=1,"KEY",IF(ISNA(VLOOKUP(B169,車名対応マスタ!B:D,3,FALSE)),"",IF(VLOOKUP(B169,車名対応マスタ!B:D,3,FALSE)="","",$D169&amp;" "&amp;IF($G169="9","J","O")&amp;" "&amp;$I169&amp;" "&amp;IF($I169&lt;=TEXT(★完成資料!$A$1,"yyyymm"),TEXT(★完成資料!$A$1,"yyyymm"),"999999")&amp; " " &amp; LEFT(F169 &amp; "          ",10))))</f>
        <v xml:space="preserve">L O 202202 yyyy00 HV        </v>
      </c>
      <c r="B169" s="68" t="s">
        <v>420</v>
      </c>
      <c r="C169" s="68" t="s">
        <v>421</v>
      </c>
      <c r="D169" s="68" t="s">
        <v>271</v>
      </c>
      <c r="E169" s="68" t="s">
        <v>359</v>
      </c>
      <c r="F169" s="68" t="s">
        <v>360</v>
      </c>
      <c r="G169" s="68" t="s">
        <v>78</v>
      </c>
      <c r="H169" s="68" t="s">
        <v>384</v>
      </c>
      <c r="I169" s="68" t="s">
        <v>640</v>
      </c>
      <c r="J169" s="65">
        <v>1</v>
      </c>
      <c r="K169" s="65">
        <v>1</v>
      </c>
      <c r="L169" s="65">
        <v>718</v>
      </c>
      <c r="M169" s="65" t="s">
        <v>503</v>
      </c>
    </row>
    <row r="170" spans="1:13" ht="12.75" customHeight="1">
      <c r="A170" s="107" t="str">
        <f>IF(ROW()=1,"KEY",IF(ISNA(VLOOKUP(B170,車名対応マスタ!B:D,3,FALSE)),"",IF(VLOOKUP(B170,車名対応マスタ!B:D,3,FALSE)="","",$D170&amp;" "&amp;IF($G170="9","J","O")&amp;" "&amp;$I170&amp;" "&amp;IF($I170&lt;=TEXT(★完成資料!$A$1,"yyyymm"),TEXT(★完成資料!$A$1,"yyyymm"),"999999")&amp; " " &amp; LEFT(F170 &amp; "          ",10))))</f>
        <v xml:space="preserve">L O 202203 yyyy00 HV        </v>
      </c>
      <c r="B170" s="68" t="s">
        <v>420</v>
      </c>
      <c r="C170" s="68" t="s">
        <v>421</v>
      </c>
      <c r="D170" s="68" t="s">
        <v>271</v>
      </c>
      <c r="E170" s="68" t="s">
        <v>359</v>
      </c>
      <c r="F170" s="68" t="s">
        <v>360</v>
      </c>
      <c r="G170" s="68" t="s">
        <v>78</v>
      </c>
      <c r="H170" s="68" t="s">
        <v>384</v>
      </c>
      <c r="I170" s="68" t="s">
        <v>641</v>
      </c>
      <c r="J170" s="65">
        <v>1</v>
      </c>
      <c r="K170" s="65">
        <v>1</v>
      </c>
      <c r="L170" s="65">
        <v>718</v>
      </c>
      <c r="M170" s="65" t="s">
        <v>503</v>
      </c>
    </row>
    <row r="171" spans="1:13" ht="12.75" customHeight="1">
      <c r="A171" s="107" t="str">
        <f>IF(ROW()=1,"KEY",IF(ISNA(VLOOKUP(B171,車名対応マスタ!B:D,3,FALSE)),"",IF(VLOOKUP(B171,車名対応マスタ!B:D,3,FALSE)="","",$D171&amp;" "&amp;IF($G171="9","J","O")&amp;" "&amp;$I171&amp;" "&amp;IF($I171&lt;=TEXT(★完成資料!$A$1,"yyyymm"),TEXT(★完成資料!$A$1,"yyyymm"),"999999")&amp; " " &amp; LEFT(F171 &amp; "          ",10))))</f>
        <v xml:space="preserve">L O 202205 yyyy00 HV        </v>
      </c>
      <c r="B171" s="68" t="s">
        <v>420</v>
      </c>
      <c r="C171" s="68" t="s">
        <v>421</v>
      </c>
      <c r="D171" s="68" t="s">
        <v>271</v>
      </c>
      <c r="E171" s="68" t="s">
        <v>359</v>
      </c>
      <c r="F171" s="68" t="s">
        <v>360</v>
      </c>
      <c r="G171" s="68" t="s">
        <v>78</v>
      </c>
      <c r="H171" s="68" t="s">
        <v>384</v>
      </c>
      <c r="I171" s="68" t="s">
        <v>647</v>
      </c>
      <c r="J171" s="65">
        <v>1</v>
      </c>
      <c r="K171" s="65">
        <v>0</v>
      </c>
      <c r="L171" s="65">
        <v>718</v>
      </c>
      <c r="M171" s="65" t="s">
        <v>503</v>
      </c>
    </row>
    <row r="172" spans="1:13" ht="12.75" customHeight="1">
      <c r="A172" s="107" t="str">
        <f>IF(ROW()=1,"KEY",IF(ISNA(VLOOKUP(B172,車名対応マスタ!B:D,3,FALSE)),"",IF(VLOOKUP(B172,車名対応マスタ!B:D,3,FALSE)="","",$D172&amp;" "&amp;IF($G172="9","J","O")&amp;" "&amp;$I172&amp;" "&amp;IF($I172&lt;=TEXT(★完成資料!$A$1,"yyyymm"),TEXT(★完成資料!$A$1,"yyyymm"),"999999")&amp; " " &amp; LEFT(F172 &amp; "          ",10))))</f>
        <v xml:space="preserve">L O 202206 yyyy00 HV        </v>
      </c>
      <c r="B172" s="68" t="s">
        <v>420</v>
      </c>
      <c r="C172" s="68" t="s">
        <v>421</v>
      </c>
      <c r="D172" s="68" t="s">
        <v>271</v>
      </c>
      <c r="E172" s="68" t="s">
        <v>359</v>
      </c>
      <c r="F172" s="68" t="s">
        <v>360</v>
      </c>
      <c r="G172" s="68" t="s">
        <v>78</v>
      </c>
      <c r="H172" s="68" t="s">
        <v>384</v>
      </c>
      <c r="I172" s="68" t="s">
        <v>652</v>
      </c>
      <c r="J172" s="65">
        <v>0</v>
      </c>
      <c r="K172" s="65">
        <v>1</v>
      </c>
      <c r="L172" s="65">
        <v>718</v>
      </c>
      <c r="M172" s="65" t="s">
        <v>503</v>
      </c>
    </row>
    <row r="173" spans="1:13" ht="12.75" customHeight="1">
      <c r="A173" s="107" t="str">
        <f>IF(ROW()=1,"KEY",IF(ISNA(VLOOKUP(B173,車名対応マスタ!B:D,3,FALSE)),"",IF(VLOOKUP(B173,車名対応マスタ!B:D,3,FALSE)="","",$D173&amp;" "&amp;IF($G173="9","J","O")&amp;" "&amp;$I173&amp;" "&amp;IF($I173&lt;=TEXT(★完成資料!$A$1,"yyyymm"),TEXT(★完成資料!$A$1,"yyyymm"),"999999")&amp; " " &amp; LEFT(F173 &amp; "          ",10))))</f>
        <v xml:space="preserve">L O 202207 yyyy00 HV        </v>
      </c>
      <c r="B173" s="68" t="s">
        <v>420</v>
      </c>
      <c r="C173" s="68" t="s">
        <v>421</v>
      </c>
      <c r="D173" s="68" t="s">
        <v>271</v>
      </c>
      <c r="E173" s="68" t="s">
        <v>359</v>
      </c>
      <c r="F173" s="68" t="s">
        <v>360</v>
      </c>
      <c r="G173" s="68" t="s">
        <v>78</v>
      </c>
      <c r="H173" s="68" t="s">
        <v>384</v>
      </c>
      <c r="I173" s="68" t="s">
        <v>655</v>
      </c>
      <c r="J173" s="65">
        <v>1</v>
      </c>
      <c r="K173" s="65">
        <v>2</v>
      </c>
      <c r="L173" s="65">
        <v>718</v>
      </c>
      <c r="M173" s="65" t="s">
        <v>503</v>
      </c>
    </row>
    <row r="174" spans="1:13" ht="12.75" customHeight="1">
      <c r="A174" s="107" t="str">
        <f>IF(ROW()=1,"KEY",IF(ISNA(VLOOKUP(B174,車名対応マスタ!B:D,3,FALSE)),"",IF(VLOOKUP(B174,車名対応マスタ!B:D,3,FALSE)="","",$D174&amp;" "&amp;IF($G174="9","J","O")&amp;" "&amp;$I174&amp;" "&amp;IF($I174&lt;=TEXT(★完成資料!$A$1,"yyyymm"),TEXT(★完成資料!$A$1,"yyyymm"),"999999")&amp; " " &amp; LEFT(F174 &amp; "          ",10))))</f>
        <v xml:space="preserve">L O 202210 yyyy00 HV        </v>
      </c>
      <c r="B174" s="68" t="s">
        <v>420</v>
      </c>
      <c r="C174" s="68" t="s">
        <v>421</v>
      </c>
      <c r="D174" s="68" t="s">
        <v>271</v>
      </c>
      <c r="E174" s="68" t="s">
        <v>359</v>
      </c>
      <c r="F174" s="68" t="s">
        <v>360</v>
      </c>
      <c r="G174" s="68" t="s">
        <v>78</v>
      </c>
      <c r="H174" s="68" t="s">
        <v>384</v>
      </c>
      <c r="I174" s="68" t="s">
        <v>663</v>
      </c>
      <c r="J174" s="65">
        <v>0</v>
      </c>
      <c r="K174" s="65">
        <v>1</v>
      </c>
      <c r="L174" s="65">
        <v>718</v>
      </c>
      <c r="M174" s="65" t="s">
        <v>503</v>
      </c>
    </row>
    <row r="175" spans="1:13" ht="12.75" customHeight="1">
      <c r="A175" s="107" t="str">
        <f>IF(ROW()=1,"KEY",IF(ISNA(VLOOKUP(B175,車名対応マスタ!B:D,3,FALSE)),"",IF(VLOOKUP(B175,車名対応マスタ!B:D,3,FALSE)="","",$D175&amp;" "&amp;IF($G175="9","J","O")&amp;" "&amp;$I175&amp;" "&amp;IF($I175&lt;=TEXT(★完成資料!$A$1,"yyyymm"),TEXT(★完成資料!$A$1,"yyyymm"),"999999")&amp; " " &amp; LEFT(F175 &amp; "          ",10))))</f>
        <v xml:space="preserve">L O 202208 yyyy00 HV        </v>
      </c>
      <c r="B175" s="68" t="s">
        <v>420</v>
      </c>
      <c r="C175" s="68" t="s">
        <v>421</v>
      </c>
      <c r="D175" s="68" t="s">
        <v>271</v>
      </c>
      <c r="E175" s="68" t="s">
        <v>359</v>
      </c>
      <c r="F175" s="68" t="s">
        <v>360</v>
      </c>
      <c r="G175" s="68" t="s">
        <v>78</v>
      </c>
      <c r="H175" s="68" t="s">
        <v>384</v>
      </c>
      <c r="I175" s="68" t="s">
        <v>656</v>
      </c>
      <c r="J175" s="65">
        <v>1</v>
      </c>
      <c r="L175" s="65">
        <v>703</v>
      </c>
      <c r="M175" s="65" t="s">
        <v>425</v>
      </c>
    </row>
    <row r="176" spans="1:13" ht="12.75" customHeight="1">
      <c r="A176" s="107" t="str">
        <f>IF(ROW()=1,"KEY",IF(ISNA(VLOOKUP(B176,車名対応マスタ!B:D,3,FALSE)),"",IF(VLOOKUP(B176,車名対応マスタ!B:D,3,FALSE)="","",$D176&amp;" "&amp;IF($G176="9","J","O")&amp;" "&amp;$I176&amp;" "&amp;IF($I176&lt;=TEXT(★完成資料!$A$1,"yyyymm"),TEXT(★完成資料!$A$1,"yyyymm"),"999999")&amp; " " &amp; LEFT(F176 &amp; "          ",10))))</f>
        <v xml:space="preserve">L O 202201 yyyy00 HV        </v>
      </c>
      <c r="B176" s="68" t="s">
        <v>420</v>
      </c>
      <c r="C176" s="68" t="s">
        <v>421</v>
      </c>
      <c r="D176" s="68" t="s">
        <v>271</v>
      </c>
      <c r="E176" s="68" t="s">
        <v>359</v>
      </c>
      <c r="F176" s="68" t="s">
        <v>360</v>
      </c>
      <c r="G176" s="68" t="s">
        <v>78</v>
      </c>
      <c r="H176" s="68" t="s">
        <v>384</v>
      </c>
      <c r="I176" s="68" t="s">
        <v>639</v>
      </c>
      <c r="J176" s="65">
        <v>1</v>
      </c>
      <c r="K176" s="65">
        <v>0</v>
      </c>
      <c r="L176" s="65">
        <v>715</v>
      </c>
      <c r="M176" s="65" t="s">
        <v>504</v>
      </c>
    </row>
    <row r="177" spans="1:13" ht="12.75" customHeight="1">
      <c r="A177" s="107" t="str">
        <f>IF(ROW()=1,"KEY",IF(ISNA(VLOOKUP(B177,車名対応マスタ!B:D,3,FALSE)),"",IF(VLOOKUP(B177,車名対応マスタ!B:D,3,FALSE)="","",$D177&amp;" "&amp;IF($G177="9","J","O")&amp;" "&amp;$I177&amp;" "&amp;IF($I177&lt;=TEXT(★完成資料!$A$1,"yyyymm"),TEXT(★完成資料!$A$1,"yyyymm"),"999999")&amp; " " &amp; LEFT(F177 &amp; "          ",10))))</f>
        <v xml:space="preserve">L O 202202 yyyy00 HV        </v>
      </c>
      <c r="B177" s="68" t="s">
        <v>420</v>
      </c>
      <c r="C177" s="68" t="s">
        <v>421</v>
      </c>
      <c r="D177" s="68" t="s">
        <v>271</v>
      </c>
      <c r="E177" s="68" t="s">
        <v>359</v>
      </c>
      <c r="F177" s="68" t="s">
        <v>360</v>
      </c>
      <c r="G177" s="68" t="s">
        <v>78</v>
      </c>
      <c r="H177" s="68" t="s">
        <v>384</v>
      </c>
      <c r="I177" s="68" t="s">
        <v>640</v>
      </c>
      <c r="J177" s="65">
        <v>1</v>
      </c>
      <c r="K177" s="65">
        <v>1</v>
      </c>
      <c r="L177" s="65">
        <v>715</v>
      </c>
      <c r="M177" s="65" t="s">
        <v>504</v>
      </c>
    </row>
    <row r="178" spans="1:13" ht="12.75" customHeight="1">
      <c r="A178" s="107" t="str">
        <f>IF(ROW()=1,"KEY",IF(ISNA(VLOOKUP(B178,車名対応マスタ!B:D,3,FALSE)),"",IF(VLOOKUP(B178,車名対応マスタ!B:D,3,FALSE)="","",$D178&amp;" "&amp;IF($G178="9","J","O")&amp;" "&amp;$I178&amp;" "&amp;IF($I178&lt;=TEXT(★完成資料!$A$1,"yyyymm"),TEXT(★完成資料!$A$1,"yyyymm"),"999999")&amp; " " &amp; LEFT(F178 &amp; "          ",10))))</f>
        <v xml:space="preserve">L O 202203 yyyy00 HV        </v>
      </c>
      <c r="B178" s="68" t="s">
        <v>420</v>
      </c>
      <c r="C178" s="68" t="s">
        <v>421</v>
      </c>
      <c r="D178" s="68" t="s">
        <v>271</v>
      </c>
      <c r="E178" s="68" t="s">
        <v>359</v>
      </c>
      <c r="F178" s="68" t="s">
        <v>360</v>
      </c>
      <c r="G178" s="68" t="s">
        <v>78</v>
      </c>
      <c r="H178" s="68" t="s">
        <v>384</v>
      </c>
      <c r="I178" s="68" t="s">
        <v>641</v>
      </c>
      <c r="J178" s="65">
        <v>1</v>
      </c>
      <c r="K178" s="65">
        <v>1</v>
      </c>
      <c r="L178" s="65">
        <v>715</v>
      </c>
      <c r="M178" s="65" t="s">
        <v>504</v>
      </c>
    </row>
    <row r="179" spans="1:13" ht="12.75" customHeight="1">
      <c r="A179" s="107" t="str">
        <f>IF(ROW()=1,"KEY",IF(ISNA(VLOOKUP(B179,車名対応マスタ!B:D,3,FALSE)),"",IF(VLOOKUP(B179,車名対応マスタ!B:D,3,FALSE)="","",$D179&amp;" "&amp;IF($G179="9","J","O")&amp;" "&amp;$I179&amp;" "&amp;IF($I179&lt;=TEXT(★完成資料!$A$1,"yyyymm"),TEXT(★完成資料!$A$1,"yyyymm"),"999999")&amp; " " &amp; LEFT(F179 &amp; "          ",10))))</f>
        <v xml:space="preserve">L O 202204 yyyy00 HV        </v>
      </c>
      <c r="B179" s="68" t="s">
        <v>420</v>
      </c>
      <c r="C179" s="68" t="s">
        <v>421</v>
      </c>
      <c r="D179" s="68" t="s">
        <v>271</v>
      </c>
      <c r="E179" s="68" t="s">
        <v>359</v>
      </c>
      <c r="F179" s="68" t="s">
        <v>360</v>
      </c>
      <c r="G179" s="68" t="s">
        <v>78</v>
      </c>
      <c r="H179" s="68" t="s">
        <v>384</v>
      </c>
      <c r="I179" s="68" t="s">
        <v>642</v>
      </c>
      <c r="J179" s="65">
        <v>1</v>
      </c>
      <c r="L179" s="65">
        <v>715</v>
      </c>
      <c r="M179" s="65" t="s">
        <v>504</v>
      </c>
    </row>
    <row r="180" spans="1:13" ht="12.75" customHeight="1">
      <c r="A180" s="107" t="str">
        <f>IF(ROW()=1,"KEY",IF(ISNA(VLOOKUP(B180,車名対応マスタ!B:D,3,FALSE)),"",IF(VLOOKUP(B180,車名対応マスタ!B:D,3,FALSE)="","",$D180&amp;" "&amp;IF($G180="9","J","O")&amp;" "&amp;$I180&amp;" "&amp;IF($I180&lt;=TEXT(★完成資料!$A$1,"yyyymm"),TEXT(★完成資料!$A$1,"yyyymm"),"999999")&amp; " " &amp; LEFT(F180 &amp; "          ",10))))</f>
        <v xml:space="preserve">L O 202205 yyyy00 HV        </v>
      </c>
      <c r="B180" s="68" t="s">
        <v>420</v>
      </c>
      <c r="C180" s="68" t="s">
        <v>421</v>
      </c>
      <c r="D180" s="68" t="s">
        <v>271</v>
      </c>
      <c r="E180" s="68" t="s">
        <v>359</v>
      </c>
      <c r="F180" s="68" t="s">
        <v>360</v>
      </c>
      <c r="G180" s="68" t="s">
        <v>78</v>
      </c>
      <c r="H180" s="68" t="s">
        <v>384</v>
      </c>
      <c r="I180" s="68" t="s">
        <v>647</v>
      </c>
      <c r="J180" s="65">
        <v>1</v>
      </c>
      <c r="L180" s="65">
        <v>715</v>
      </c>
      <c r="M180" s="65" t="s">
        <v>504</v>
      </c>
    </row>
    <row r="181" spans="1:13" ht="12.75" customHeight="1">
      <c r="A181" s="107" t="str">
        <f>IF(ROW()=1,"KEY",IF(ISNA(VLOOKUP(B181,車名対応マスタ!B:D,3,FALSE)),"",IF(VLOOKUP(B181,車名対応マスタ!B:D,3,FALSE)="","",$D181&amp;" "&amp;IF($G181="9","J","O")&amp;" "&amp;$I181&amp;" "&amp;IF($I181&lt;=TEXT(★完成資料!$A$1,"yyyymm"),TEXT(★完成資料!$A$1,"yyyymm"),"999999")&amp; " " &amp; LEFT(F181 &amp; "          ",10))))</f>
        <v xml:space="preserve">L O 202206 yyyy00 HV        </v>
      </c>
      <c r="B181" s="68" t="s">
        <v>420</v>
      </c>
      <c r="C181" s="68" t="s">
        <v>421</v>
      </c>
      <c r="D181" s="68" t="s">
        <v>271</v>
      </c>
      <c r="E181" s="68" t="s">
        <v>359</v>
      </c>
      <c r="F181" s="68" t="s">
        <v>360</v>
      </c>
      <c r="G181" s="68" t="s">
        <v>78</v>
      </c>
      <c r="H181" s="68" t="s">
        <v>384</v>
      </c>
      <c r="I181" s="68" t="s">
        <v>652</v>
      </c>
      <c r="K181" s="65">
        <v>1</v>
      </c>
      <c r="L181" s="65">
        <v>715</v>
      </c>
      <c r="M181" s="65" t="s">
        <v>504</v>
      </c>
    </row>
    <row r="182" spans="1:13" ht="12.75" customHeight="1">
      <c r="A182" s="107" t="str">
        <f>IF(ROW()=1,"KEY",IF(ISNA(VLOOKUP(B182,車名対応マスタ!B:D,3,FALSE)),"",IF(VLOOKUP(B182,車名対応マスタ!B:D,3,FALSE)="","",$D182&amp;" "&amp;IF($G182="9","J","O")&amp;" "&amp;$I182&amp;" "&amp;IF($I182&lt;=TEXT(★完成資料!$A$1,"yyyymm"),TEXT(★完成資料!$A$1,"yyyymm"),"999999")&amp; " " &amp; LEFT(F182 &amp; "          ",10))))</f>
        <v xml:space="preserve">L O 202207 yyyy00 HV        </v>
      </c>
      <c r="B182" s="68" t="s">
        <v>420</v>
      </c>
      <c r="C182" s="68" t="s">
        <v>421</v>
      </c>
      <c r="D182" s="68" t="s">
        <v>271</v>
      </c>
      <c r="E182" s="68" t="s">
        <v>359</v>
      </c>
      <c r="F182" s="68" t="s">
        <v>360</v>
      </c>
      <c r="G182" s="68" t="s">
        <v>78</v>
      </c>
      <c r="H182" s="68" t="s">
        <v>384</v>
      </c>
      <c r="I182" s="68" t="s">
        <v>655</v>
      </c>
      <c r="J182" s="65">
        <v>1</v>
      </c>
      <c r="K182" s="65">
        <v>0</v>
      </c>
      <c r="L182" s="65">
        <v>715</v>
      </c>
      <c r="M182" s="65" t="s">
        <v>504</v>
      </c>
    </row>
    <row r="183" spans="1:13" ht="12.75" customHeight="1">
      <c r="A183" s="107" t="str">
        <f>IF(ROW()=1,"KEY",IF(ISNA(VLOOKUP(B183,車名対応マスタ!B:D,3,FALSE)),"",IF(VLOOKUP(B183,車名対応マスタ!B:D,3,FALSE)="","",$D183&amp;" "&amp;IF($G183="9","J","O")&amp;" "&amp;$I183&amp;" "&amp;IF($I183&lt;=TEXT(★完成資料!$A$1,"yyyymm"),TEXT(★完成資料!$A$1,"yyyymm"),"999999")&amp; " " &amp; LEFT(F183 &amp; "          ",10))))</f>
        <v xml:space="preserve">L O 202209 yyyy00 HV        </v>
      </c>
      <c r="B183" s="68" t="s">
        <v>420</v>
      </c>
      <c r="C183" s="68" t="s">
        <v>421</v>
      </c>
      <c r="D183" s="68" t="s">
        <v>271</v>
      </c>
      <c r="E183" s="68" t="s">
        <v>359</v>
      </c>
      <c r="F183" s="68" t="s">
        <v>360</v>
      </c>
      <c r="G183" s="68" t="s">
        <v>78</v>
      </c>
      <c r="H183" s="68" t="s">
        <v>384</v>
      </c>
      <c r="I183" s="68" t="s">
        <v>657</v>
      </c>
      <c r="J183" s="65">
        <v>2</v>
      </c>
      <c r="L183" s="65">
        <v>715</v>
      </c>
      <c r="M183" s="65" t="s">
        <v>504</v>
      </c>
    </row>
    <row r="184" spans="1:13" ht="12.75" customHeight="1">
      <c r="A184" s="107" t="str">
        <f>IF(ROW()=1,"KEY",IF(ISNA(VLOOKUP(B184,車名対応マスタ!B:D,3,FALSE)),"",IF(VLOOKUP(B184,車名対応マスタ!B:D,3,FALSE)="","",$D184&amp;" "&amp;IF($G184="9","J","O")&amp;" "&amp;$I184&amp;" "&amp;IF($I184&lt;=TEXT(★完成資料!$A$1,"yyyymm"),TEXT(★完成資料!$A$1,"yyyymm"),"999999")&amp; " " &amp; LEFT(F184 &amp; "          ",10))))</f>
        <v xml:space="preserve">L O 202210 yyyy00 HV        </v>
      </c>
      <c r="B184" s="68" t="s">
        <v>420</v>
      </c>
      <c r="C184" s="68" t="s">
        <v>421</v>
      </c>
      <c r="D184" s="68" t="s">
        <v>271</v>
      </c>
      <c r="E184" s="68" t="s">
        <v>359</v>
      </c>
      <c r="F184" s="68" t="s">
        <v>360</v>
      </c>
      <c r="G184" s="68" t="s">
        <v>78</v>
      </c>
      <c r="H184" s="68" t="s">
        <v>384</v>
      </c>
      <c r="I184" s="68" t="s">
        <v>663</v>
      </c>
      <c r="K184" s="65">
        <v>1</v>
      </c>
      <c r="L184" s="65">
        <v>715</v>
      </c>
      <c r="M184" s="65" t="s">
        <v>504</v>
      </c>
    </row>
    <row r="185" spans="1:13" ht="12.75" customHeight="1">
      <c r="A185" s="107" t="str">
        <f>IF(ROW()=1,"KEY",IF(ISNA(VLOOKUP(B185,車名対応マスタ!B:D,3,FALSE)),"",IF(VLOOKUP(B185,車名対応マスタ!B:D,3,FALSE)="","",$D185&amp;" "&amp;IF($G185="9","J","O")&amp;" "&amp;$I185&amp;" "&amp;IF($I185&lt;=TEXT(★完成資料!$A$1,"yyyymm"),TEXT(★完成資料!$A$1,"yyyymm"),"999999")&amp; " " &amp; LEFT(F185 &amp; "          ",10))))</f>
        <v xml:space="preserve">L O 202203 yyyy00 HV        </v>
      </c>
      <c r="B185" s="68" t="s">
        <v>420</v>
      </c>
      <c r="C185" s="68" t="s">
        <v>421</v>
      </c>
      <c r="D185" s="68" t="s">
        <v>271</v>
      </c>
      <c r="E185" s="68" t="s">
        <v>359</v>
      </c>
      <c r="F185" s="68" t="s">
        <v>360</v>
      </c>
      <c r="G185" s="68" t="s">
        <v>78</v>
      </c>
      <c r="H185" s="68" t="s">
        <v>384</v>
      </c>
      <c r="I185" s="68" t="s">
        <v>641</v>
      </c>
      <c r="K185" s="65">
        <v>1</v>
      </c>
      <c r="L185" s="65">
        <v>709</v>
      </c>
      <c r="M185" s="65" t="s">
        <v>391</v>
      </c>
    </row>
    <row r="186" spans="1:13" ht="12.75" customHeight="1">
      <c r="A186" s="107" t="str">
        <f>IF(ROW()=1,"KEY",IF(ISNA(VLOOKUP(B186,車名対応マスタ!B:D,3,FALSE)),"",IF(VLOOKUP(B186,車名対応マスタ!B:D,3,FALSE)="","",$D186&amp;" "&amp;IF($G186="9","J","O")&amp;" "&amp;$I186&amp;" "&amp;IF($I186&lt;=TEXT(★完成資料!$A$1,"yyyymm"),TEXT(★完成資料!$A$1,"yyyymm"),"999999")&amp; " " &amp; LEFT(F186 &amp; "          ",10))))</f>
        <v xml:space="preserve">L O 202204 yyyy00 HV        </v>
      </c>
      <c r="B186" s="68" t="s">
        <v>420</v>
      </c>
      <c r="C186" s="68" t="s">
        <v>421</v>
      </c>
      <c r="D186" s="68" t="s">
        <v>271</v>
      </c>
      <c r="E186" s="68" t="s">
        <v>359</v>
      </c>
      <c r="F186" s="68" t="s">
        <v>360</v>
      </c>
      <c r="G186" s="68" t="s">
        <v>78</v>
      </c>
      <c r="H186" s="68" t="s">
        <v>384</v>
      </c>
      <c r="I186" s="68" t="s">
        <v>642</v>
      </c>
      <c r="J186" s="65">
        <v>3</v>
      </c>
      <c r="K186" s="65">
        <v>1</v>
      </c>
      <c r="L186" s="65">
        <v>709</v>
      </c>
      <c r="M186" s="65" t="s">
        <v>391</v>
      </c>
    </row>
    <row r="187" spans="1:13" ht="12.75" customHeight="1">
      <c r="A187" s="107" t="str">
        <f>IF(ROW()=1,"KEY",IF(ISNA(VLOOKUP(B187,車名対応マスタ!B:D,3,FALSE)),"",IF(VLOOKUP(B187,車名対応マスタ!B:D,3,FALSE)="","",$D187&amp;" "&amp;IF($G187="9","J","O")&amp;" "&amp;$I187&amp;" "&amp;IF($I187&lt;=TEXT(★完成資料!$A$1,"yyyymm"),TEXT(★完成資料!$A$1,"yyyymm"),"999999")&amp; " " &amp; LEFT(F187 &amp; "          ",10))))</f>
        <v xml:space="preserve">L O 202205 yyyy00 HV        </v>
      </c>
      <c r="B187" s="68" t="s">
        <v>420</v>
      </c>
      <c r="C187" s="68" t="s">
        <v>421</v>
      </c>
      <c r="D187" s="68" t="s">
        <v>271</v>
      </c>
      <c r="E187" s="68" t="s">
        <v>359</v>
      </c>
      <c r="F187" s="68" t="s">
        <v>360</v>
      </c>
      <c r="G187" s="68" t="s">
        <v>78</v>
      </c>
      <c r="H187" s="68" t="s">
        <v>384</v>
      </c>
      <c r="I187" s="68" t="s">
        <v>647</v>
      </c>
      <c r="J187" s="65">
        <v>1</v>
      </c>
      <c r="L187" s="65">
        <v>709</v>
      </c>
      <c r="M187" s="65" t="s">
        <v>391</v>
      </c>
    </row>
    <row r="188" spans="1:13" ht="12.75" customHeight="1">
      <c r="A188" s="107" t="str">
        <f>IF(ROW()=1,"KEY",IF(ISNA(VLOOKUP(B188,車名対応マスタ!B:D,3,FALSE)),"",IF(VLOOKUP(B188,車名対応マスタ!B:D,3,FALSE)="","",$D188&amp;" "&amp;IF($G188="9","J","O")&amp;" "&amp;$I188&amp;" "&amp;IF($I188&lt;=TEXT(★完成資料!$A$1,"yyyymm"),TEXT(★完成資料!$A$1,"yyyymm"),"999999")&amp; " " &amp; LEFT(F188 &amp; "          ",10))))</f>
        <v xml:space="preserve">L O 202207 yyyy00 HV        </v>
      </c>
      <c r="B188" s="68" t="s">
        <v>420</v>
      </c>
      <c r="C188" s="68" t="s">
        <v>421</v>
      </c>
      <c r="D188" s="68" t="s">
        <v>271</v>
      </c>
      <c r="E188" s="68" t="s">
        <v>359</v>
      </c>
      <c r="F188" s="68" t="s">
        <v>360</v>
      </c>
      <c r="G188" s="68" t="s">
        <v>78</v>
      </c>
      <c r="H188" s="68" t="s">
        <v>384</v>
      </c>
      <c r="I188" s="68" t="s">
        <v>655</v>
      </c>
      <c r="J188" s="65">
        <v>1</v>
      </c>
      <c r="K188" s="65">
        <v>1</v>
      </c>
      <c r="L188" s="65">
        <v>709</v>
      </c>
      <c r="M188" s="65" t="s">
        <v>391</v>
      </c>
    </row>
    <row r="189" spans="1:13" ht="12.75" customHeight="1">
      <c r="A189" s="107" t="str">
        <f>IF(ROW()=1,"KEY",IF(ISNA(VLOOKUP(B189,車名対応マスタ!B:D,3,FALSE)),"",IF(VLOOKUP(B189,車名対応マスタ!B:D,3,FALSE)="","",$D189&amp;" "&amp;IF($G189="9","J","O")&amp;" "&amp;$I189&amp;" "&amp;IF($I189&lt;=TEXT(★完成資料!$A$1,"yyyymm"),TEXT(★完成資料!$A$1,"yyyymm"),"999999")&amp; " " &amp; LEFT(F189 &amp; "          ",10))))</f>
        <v xml:space="preserve">L O 202208 yyyy00 HV        </v>
      </c>
      <c r="B189" s="68" t="s">
        <v>420</v>
      </c>
      <c r="C189" s="68" t="s">
        <v>421</v>
      </c>
      <c r="D189" s="68" t="s">
        <v>271</v>
      </c>
      <c r="E189" s="68" t="s">
        <v>359</v>
      </c>
      <c r="F189" s="68" t="s">
        <v>360</v>
      </c>
      <c r="G189" s="68" t="s">
        <v>78</v>
      </c>
      <c r="H189" s="68" t="s">
        <v>384</v>
      </c>
      <c r="I189" s="68" t="s">
        <v>656</v>
      </c>
      <c r="J189" s="65">
        <v>1</v>
      </c>
      <c r="L189" s="65">
        <v>709</v>
      </c>
      <c r="M189" s="65" t="s">
        <v>391</v>
      </c>
    </row>
    <row r="190" spans="1:13" ht="12.75" customHeight="1">
      <c r="A190" s="107" t="str">
        <f>IF(ROW()=1,"KEY",IF(ISNA(VLOOKUP(B190,車名対応マスタ!B:D,3,FALSE)),"",IF(VLOOKUP(B190,車名対応マスタ!B:D,3,FALSE)="","",$D190&amp;" "&amp;IF($G190="9","J","O")&amp;" "&amp;$I190&amp;" "&amp;IF($I190&lt;=TEXT(★完成資料!$A$1,"yyyymm"),TEXT(★完成資料!$A$1,"yyyymm"),"999999")&amp; " " &amp; LEFT(F190 &amp; "          ",10))))</f>
        <v xml:space="preserve">L O 202209 yyyy00 HV        </v>
      </c>
      <c r="B190" s="68" t="s">
        <v>420</v>
      </c>
      <c r="C190" s="68" t="s">
        <v>421</v>
      </c>
      <c r="D190" s="68" t="s">
        <v>271</v>
      </c>
      <c r="E190" s="68" t="s">
        <v>359</v>
      </c>
      <c r="F190" s="68" t="s">
        <v>360</v>
      </c>
      <c r="G190" s="68" t="s">
        <v>78</v>
      </c>
      <c r="H190" s="68" t="s">
        <v>384</v>
      </c>
      <c r="I190" s="68" t="s">
        <v>657</v>
      </c>
      <c r="J190" s="65">
        <v>3</v>
      </c>
      <c r="L190" s="65">
        <v>709</v>
      </c>
      <c r="M190" s="65" t="s">
        <v>391</v>
      </c>
    </row>
    <row r="191" spans="1:13" ht="12.75" customHeight="1">
      <c r="A191" s="107" t="str">
        <f>IF(ROW()=1,"KEY",IF(ISNA(VLOOKUP(B191,車名対応マスタ!B:D,3,FALSE)),"",IF(VLOOKUP(B191,車名対応マスタ!B:D,3,FALSE)="","",$D191&amp;" "&amp;IF($G191="9","J","O")&amp;" "&amp;$I191&amp;" "&amp;IF($I191&lt;=TEXT(★完成資料!$A$1,"yyyymm"),TEXT(★完成資料!$A$1,"yyyymm"),"999999")&amp; " " &amp; LEFT(F191 &amp; "          ",10))))</f>
        <v xml:space="preserve">L O 202201 yyyy00 HV        </v>
      </c>
      <c r="B191" s="68" t="s">
        <v>420</v>
      </c>
      <c r="C191" s="68" t="s">
        <v>421</v>
      </c>
      <c r="D191" s="68" t="s">
        <v>271</v>
      </c>
      <c r="E191" s="68" t="s">
        <v>359</v>
      </c>
      <c r="F191" s="68" t="s">
        <v>360</v>
      </c>
      <c r="G191" s="68" t="s">
        <v>79</v>
      </c>
      <c r="H191" s="68" t="s">
        <v>392</v>
      </c>
      <c r="I191" s="68" t="s">
        <v>639</v>
      </c>
      <c r="J191" s="65">
        <v>0</v>
      </c>
      <c r="K191" s="65">
        <v>2</v>
      </c>
      <c r="L191" s="65">
        <v>801</v>
      </c>
      <c r="M191" s="65" t="s">
        <v>393</v>
      </c>
    </row>
    <row r="192" spans="1:13" ht="12.75" customHeight="1">
      <c r="A192" s="107" t="str">
        <f>IF(ROW()=1,"KEY",IF(ISNA(VLOOKUP(B192,車名対応マスタ!B:D,3,FALSE)),"",IF(VLOOKUP(B192,車名対応マスタ!B:D,3,FALSE)="","",$D192&amp;" "&amp;IF($G192="9","J","O")&amp;" "&amp;$I192&amp;" "&amp;IF($I192&lt;=TEXT(★完成資料!$A$1,"yyyymm"),TEXT(★完成資料!$A$1,"yyyymm"),"999999")&amp; " " &amp; LEFT(F192 &amp; "          ",10))))</f>
        <v xml:space="preserve">L O 202202 yyyy00 HV        </v>
      </c>
      <c r="B192" s="68" t="s">
        <v>420</v>
      </c>
      <c r="C192" s="68" t="s">
        <v>421</v>
      </c>
      <c r="D192" s="68" t="s">
        <v>271</v>
      </c>
      <c r="E192" s="68" t="s">
        <v>359</v>
      </c>
      <c r="F192" s="68" t="s">
        <v>360</v>
      </c>
      <c r="G192" s="68" t="s">
        <v>79</v>
      </c>
      <c r="H192" s="68" t="s">
        <v>392</v>
      </c>
      <c r="I192" s="68" t="s">
        <v>640</v>
      </c>
      <c r="J192" s="65">
        <v>1</v>
      </c>
      <c r="K192" s="65">
        <v>1</v>
      </c>
      <c r="L192" s="65">
        <v>801</v>
      </c>
      <c r="M192" s="65" t="s">
        <v>393</v>
      </c>
    </row>
    <row r="193" spans="1:13" ht="12.75" customHeight="1">
      <c r="A193" s="107" t="str">
        <f>IF(ROW()=1,"KEY",IF(ISNA(VLOOKUP(B193,車名対応マスタ!B:D,3,FALSE)),"",IF(VLOOKUP(B193,車名対応マスタ!B:D,3,FALSE)="","",$D193&amp;" "&amp;IF($G193="9","J","O")&amp;" "&amp;$I193&amp;" "&amp;IF($I193&lt;=TEXT(★完成資料!$A$1,"yyyymm"),TEXT(★完成資料!$A$1,"yyyymm"),"999999")&amp; " " &amp; LEFT(F193 &amp; "          ",10))))</f>
        <v xml:space="preserve">L O 202203 yyyy00 HV        </v>
      </c>
      <c r="B193" s="68" t="s">
        <v>420</v>
      </c>
      <c r="C193" s="68" t="s">
        <v>421</v>
      </c>
      <c r="D193" s="68" t="s">
        <v>271</v>
      </c>
      <c r="E193" s="68" t="s">
        <v>359</v>
      </c>
      <c r="F193" s="68" t="s">
        <v>360</v>
      </c>
      <c r="G193" s="68" t="s">
        <v>79</v>
      </c>
      <c r="H193" s="68" t="s">
        <v>392</v>
      </c>
      <c r="I193" s="68" t="s">
        <v>641</v>
      </c>
      <c r="J193" s="65">
        <v>2</v>
      </c>
      <c r="K193" s="65">
        <v>1</v>
      </c>
      <c r="L193" s="65">
        <v>801</v>
      </c>
      <c r="M193" s="65" t="s">
        <v>393</v>
      </c>
    </row>
    <row r="194" spans="1:13" ht="12.75" customHeight="1">
      <c r="A194" s="107" t="str">
        <f>IF(ROW()=1,"KEY",IF(ISNA(VLOOKUP(B194,車名対応マスタ!B:D,3,FALSE)),"",IF(VLOOKUP(B194,車名対応マスタ!B:D,3,FALSE)="","",$D194&amp;" "&amp;IF($G194="9","J","O")&amp;" "&amp;$I194&amp;" "&amp;IF($I194&lt;=TEXT(★完成資料!$A$1,"yyyymm"),TEXT(★完成資料!$A$1,"yyyymm"),"999999")&amp; " " &amp; LEFT(F194 &amp; "          ",10))))</f>
        <v xml:space="preserve">L O 202204 yyyy00 HV        </v>
      </c>
      <c r="B194" s="68" t="s">
        <v>420</v>
      </c>
      <c r="C194" s="68" t="s">
        <v>421</v>
      </c>
      <c r="D194" s="68" t="s">
        <v>271</v>
      </c>
      <c r="E194" s="68" t="s">
        <v>359</v>
      </c>
      <c r="F194" s="68" t="s">
        <v>360</v>
      </c>
      <c r="G194" s="68" t="s">
        <v>79</v>
      </c>
      <c r="H194" s="68" t="s">
        <v>392</v>
      </c>
      <c r="I194" s="68" t="s">
        <v>642</v>
      </c>
      <c r="J194" s="65">
        <v>1</v>
      </c>
      <c r="K194" s="65">
        <v>1</v>
      </c>
      <c r="L194" s="65">
        <v>801</v>
      </c>
      <c r="M194" s="65" t="s">
        <v>393</v>
      </c>
    </row>
    <row r="195" spans="1:13" ht="12.75" customHeight="1">
      <c r="A195" s="107" t="str">
        <f>IF(ROW()=1,"KEY",IF(ISNA(VLOOKUP(B195,車名対応マスタ!B:D,3,FALSE)),"",IF(VLOOKUP(B195,車名対応マスタ!B:D,3,FALSE)="","",$D195&amp;" "&amp;IF($G195="9","J","O")&amp;" "&amp;$I195&amp;" "&amp;IF($I195&lt;=TEXT(★完成資料!$A$1,"yyyymm"),TEXT(★完成資料!$A$1,"yyyymm"),"999999")&amp; " " &amp; LEFT(F195 &amp; "          ",10))))</f>
        <v xml:space="preserve">L O 202205 yyyy00 HV        </v>
      </c>
      <c r="B195" s="68" t="s">
        <v>420</v>
      </c>
      <c r="C195" s="68" t="s">
        <v>421</v>
      </c>
      <c r="D195" s="68" t="s">
        <v>271</v>
      </c>
      <c r="E195" s="68" t="s">
        <v>359</v>
      </c>
      <c r="F195" s="68" t="s">
        <v>360</v>
      </c>
      <c r="G195" s="68" t="s">
        <v>79</v>
      </c>
      <c r="H195" s="68" t="s">
        <v>392</v>
      </c>
      <c r="I195" s="68" t="s">
        <v>647</v>
      </c>
      <c r="J195" s="65">
        <v>2</v>
      </c>
      <c r="K195" s="65">
        <v>1</v>
      </c>
      <c r="L195" s="65">
        <v>801</v>
      </c>
      <c r="M195" s="65" t="s">
        <v>393</v>
      </c>
    </row>
    <row r="196" spans="1:13" ht="12.75" customHeight="1">
      <c r="A196" s="107" t="str">
        <f>IF(ROW()=1,"KEY",IF(ISNA(VLOOKUP(B196,車名対応マスタ!B:D,3,FALSE)),"",IF(VLOOKUP(B196,車名対応マスタ!B:D,3,FALSE)="","",$D196&amp;" "&amp;IF($G196="9","J","O")&amp;" "&amp;$I196&amp;" "&amp;IF($I196&lt;=TEXT(★完成資料!$A$1,"yyyymm"),TEXT(★完成資料!$A$1,"yyyymm"),"999999")&amp; " " &amp; LEFT(F196 &amp; "          ",10))))</f>
        <v xml:space="preserve">L O 202207 yyyy00 HV        </v>
      </c>
      <c r="B196" s="68" t="s">
        <v>420</v>
      </c>
      <c r="C196" s="68" t="s">
        <v>421</v>
      </c>
      <c r="D196" s="68" t="s">
        <v>271</v>
      </c>
      <c r="E196" s="68" t="s">
        <v>359</v>
      </c>
      <c r="F196" s="68" t="s">
        <v>360</v>
      </c>
      <c r="G196" s="68" t="s">
        <v>79</v>
      </c>
      <c r="H196" s="68" t="s">
        <v>392</v>
      </c>
      <c r="I196" s="68" t="s">
        <v>655</v>
      </c>
      <c r="J196" s="65">
        <v>1</v>
      </c>
      <c r="K196" s="65">
        <v>1</v>
      </c>
      <c r="L196" s="65">
        <v>801</v>
      </c>
      <c r="M196" s="65" t="s">
        <v>393</v>
      </c>
    </row>
    <row r="197" spans="1:13" ht="12.75" customHeight="1">
      <c r="A197" s="107" t="str">
        <f>IF(ROW()=1,"KEY",IF(ISNA(VLOOKUP(B197,車名対応マスタ!B:D,3,FALSE)),"",IF(VLOOKUP(B197,車名対応マスタ!B:D,3,FALSE)="","",$D197&amp;" "&amp;IF($G197="9","J","O")&amp;" "&amp;$I197&amp;" "&amp;IF($I197&lt;=TEXT(★完成資料!$A$1,"yyyymm"),TEXT(★完成資料!$A$1,"yyyymm"),"999999")&amp; " " &amp; LEFT(F197 &amp; "          ",10))))</f>
        <v xml:space="preserve">L O 202209 yyyy00 HV        </v>
      </c>
      <c r="B197" s="68" t="s">
        <v>420</v>
      </c>
      <c r="C197" s="68" t="s">
        <v>421</v>
      </c>
      <c r="D197" s="68" t="s">
        <v>271</v>
      </c>
      <c r="E197" s="68" t="s">
        <v>359</v>
      </c>
      <c r="F197" s="68" t="s">
        <v>360</v>
      </c>
      <c r="G197" s="68" t="s">
        <v>79</v>
      </c>
      <c r="H197" s="68" t="s">
        <v>392</v>
      </c>
      <c r="I197" s="68" t="s">
        <v>657</v>
      </c>
      <c r="J197" s="65">
        <v>1</v>
      </c>
      <c r="K197" s="65">
        <v>0</v>
      </c>
      <c r="L197" s="65">
        <v>801</v>
      </c>
      <c r="M197" s="65" t="s">
        <v>393</v>
      </c>
    </row>
    <row r="198" spans="1:13" ht="12.75" customHeight="1">
      <c r="A198" s="107" t="str">
        <f>IF(ROW()=1,"KEY",IF(ISNA(VLOOKUP(B198,車名対応マスタ!B:D,3,FALSE)),"",IF(VLOOKUP(B198,車名対応マスタ!B:D,3,FALSE)="","",$D198&amp;" "&amp;IF($G198="9","J","O")&amp;" "&amp;$I198&amp;" "&amp;IF($I198&lt;=TEXT(★完成資料!$A$1,"yyyymm"),TEXT(★完成資料!$A$1,"yyyymm"),"999999")&amp; " " &amp; LEFT(F198 &amp; "          ",10))))</f>
        <v xml:space="preserve">L O 202210 yyyy00 HV        </v>
      </c>
      <c r="B198" s="68" t="s">
        <v>420</v>
      </c>
      <c r="C198" s="68" t="s">
        <v>421</v>
      </c>
      <c r="D198" s="68" t="s">
        <v>271</v>
      </c>
      <c r="E198" s="68" t="s">
        <v>359</v>
      </c>
      <c r="F198" s="68" t="s">
        <v>360</v>
      </c>
      <c r="G198" s="68" t="s">
        <v>79</v>
      </c>
      <c r="H198" s="68" t="s">
        <v>392</v>
      </c>
      <c r="I198" s="68" t="s">
        <v>663</v>
      </c>
      <c r="J198" s="65">
        <v>1</v>
      </c>
      <c r="K198" s="65">
        <v>0</v>
      </c>
      <c r="L198" s="65">
        <v>801</v>
      </c>
      <c r="M198" s="65" t="s">
        <v>393</v>
      </c>
    </row>
    <row r="199" spans="1:13" ht="12.75" customHeight="1">
      <c r="A199" s="107" t="str">
        <f>IF(ROW()=1,"KEY",IF(ISNA(VLOOKUP(B199,車名対応マスタ!B:D,3,FALSE)),"",IF(VLOOKUP(B199,車名対応マスタ!B:D,3,FALSE)="","",$D199&amp;" "&amp;IF($G199="9","J","O")&amp;" "&amp;$I199&amp;" "&amp;IF($I199&lt;=TEXT(★完成資料!$A$1,"yyyymm"),TEXT(★完成資料!$A$1,"yyyymm"),"999999")&amp; " " &amp; LEFT(F199 &amp; "          ",10))))</f>
        <v xml:space="preserve">L O 202202 yyyy00 HV        </v>
      </c>
      <c r="B199" s="68" t="s">
        <v>420</v>
      </c>
      <c r="C199" s="68" t="s">
        <v>421</v>
      </c>
      <c r="D199" s="68" t="s">
        <v>271</v>
      </c>
      <c r="E199" s="68" t="s">
        <v>359</v>
      </c>
      <c r="F199" s="68" t="s">
        <v>360</v>
      </c>
      <c r="G199" s="68" t="s">
        <v>79</v>
      </c>
      <c r="H199" s="68" t="s">
        <v>392</v>
      </c>
      <c r="I199" s="68" t="s">
        <v>640</v>
      </c>
      <c r="J199" s="65">
        <v>0</v>
      </c>
      <c r="K199" s="65">
        <v>1</v>
      </c>
      <c r="L199" s="65">
        <v>809</v>
      </c>
      <c r="M199" s="65" t="s">
        <v>394</v>
      </c>
    </row>
    <row r="200" spans="1:13" ht="12.75" customHeight="1">
      <c r="A200" s="107" t="str">
        <f>IF(ROW()=1,"KEY",IF(ISNA(VLOOKUP(B200,車名対応マスタ!B:D,3,FALSE)),"",IF(VLOOKUP(B200,車名対応マスタ!B:D,3,FALSE)="","",$D200&amp;" "&amp;IF($G200="9","J","O")&amp;" "&amp;$I200&amp;" "&amp;IF($I200&lt;=TEXT(★完成資料!$A$1,"yyyymm"),TEXT(★完成資料!$A$1,"yyyymm"),"999999")&amp; " " &amp; LEFT(F200 &amp; "          ",10))))</f>
        <v xml:space="preserve">L O 202204 yyyy00 HV        </v>
      </c>
      <c r="B200" s="68" t="s">
        <v>420</v>
      </c>
      <c r="C200" s="68" t="s">
        <v>421</v>
      </c>
      <c r="D200" s="68" t="s">
        <v>271</v>
      </c>
      <c r="E200" s="68" t="s">
        <v>359</v>
      </c>
      <c r="F200" s="68" t="s">
        <v>360</v>
      </c>
      <c r="G200" s="68" t="s">
        <v>79</v>
      </c>
      <c r="H200" s="68" t="s">
        <v>392</v>
      </c>
      <c r="I200" s="68" t="s">
        <v>642</v>
      </c>
      <c r="J200" s="65">
        <v>0</v>
      </c>
      <c r="K200" s="65">
        <v>1</v>
      </c>
      <c r="L200" s="65">
        <v>809</v>
      </c>
      <c r="M200" s="65" t="s">
        <v>394</v>
      </c>
    </row>
    <row r="201" spans="1:13" ht="12.75" customHeight="1">
      <c r="A201" s="107" t="str">
        <f>IF(ROW()=1,"KEY",IF(ISNA(VLOOKUP(B201,車名対応マスタ!B:D,3,FALSE)),"",IF(VLOOKUP(B201,車名対応マスタ!B:D,3,FALSE)="","",$D201&amp;" "&amp;IF($G201="9","J","O")&amp;" "&amp;$I201&amp;" "&amp;IF($I201&lt;=TEXT(★完成資料!$A$1,"yyyymm"),TEXT(★完成資料!$A$1,"yyyymm"),"999999")&amp; " " &amp; LEFT(F201 &amp; "          ",10))))</f>
        <v xml:space="preserve">L O 202210 yyyy00 HV        </v>
      </c>
      <c r="B201" s="68" t="s">
        <v>420</v>
      </c>
      <c r="C201" s="68" t="s">
        <v>421</v>
      </c>
      <c r="D201" s="68" t="s">
        <v>271</v>
      </c>
      <c r="E201" s="68" t="s">
        <v>359</v>
      </c>
      <c r="F201" s="68" t="s">
        <v>360</v>
      </c>
      <c r="G201" s="68" t="s">
        <v>79</v>
      </c>
      <c r="H201" s="68" t="s">
        <v>392</v>
      </c>
      <c r="I201" s="68" t="s">
        <v>663</v>
      </c>
      <c r="J201" s="65">
        <v>0</v>
      </c>
      <c r="K201" s="65">
        <v>1</v>
      </c>
      <c r="L201" s="65">
        <v>809</v>
      </c>
      <c r="M201" s="65" t="s">
        <v>394</v>
      </c>
    </row>
    <row r="202" spans="1:13" ht="12.75" customHeight="1">
      <c r="A202" s="107" t="str">
        <f>IF(ROW()=1,"KEY",IF(ISNA(VLOOKUP(B202,車名対応マスタ!B:D,3,FALSE)),"",IF(VLOOKUP(B202,車名対応マスタ!B:D,3,FALSE)="","",$D202&amp;" "&amp;IF($G202="9","J","O")&amp;" "&amp;$I202&amp;" "&amp;IF($I202&lt;=TEXT(★完成資料!$A$1,"yyyymm"),TEXT(★完成資料!$A$1,"yyyymm"),"999999")&amp; " " &amp; LEFT(F202 &amp; "          ",10))))</f>
        <v xml:space="preserve">L O 202201 yyyy00 HV        </v>
      </c>
      <c r="B202" s="68" t="s">
        <v>420</v>
      </c>
      <c r="C202" s="68" t="s">
        <v>421</v>
      </c>
      <c r="D202" s="68" t="s">
        <v>271</v>
      </c>
      <c r="E202" s="68" t="s">
        <v>359</v>
      </c>
      <c r="F202" s="68" t="s">
        <v>360</v>
      </c>
      <c r="G202" s="68" t="s">
        <v>80</v>
      </c>
      <c r="H202" s="68" t="s">
        <v>395</v>
      </c>
      <c r="I202" s="68" t="s">
        <v>639</v>
      </c>
      <c r="J202" s="65">
        <v>14</v>
      </c>
      <c r="K202" s="65">
        <v>3</v>
      </c>
      <c r="L202" s="65">
        <v>618</v>
      </c>
      <c r="M202" s="65" t="s">
        <v>396</v>
      </c>
    </row>
    <row r="203" spans="1:13" ht="12.75" customHeight="1">
      <c r="A203" s="107" t="str">
        <f>IF(ROW()=1,"KEY",IF(ISNA(VLOOKUP(B203,車名対応マスタ!B:D,3,FALSE)),"",IF(VLOOKUP(B203,車名対応マスタ!B:D,3,FALSE)="","",$D203&amp;" "&amp;IF($G203="9","J","O")&amp;" "&amp;$I203&amp;" "&amp;IF($I203&lt;=TEXT(★完成資料!$A$1,"yyyymm"),TEXT(★完成資料!$A$1,"yyyymm"),"999999")&amp; " " &amp; LEFT(F203 &amp; "          ",10))))</f>
        <v xml:space="preserve">L O 202202 yyyy00 HV        </v>
      </c>
      <c r="B203" s="68" t="s">
        <v>420</v>
      </c>
      <c r="C203" s="68" t="s">
        <v>421</v>
      </c>
      <c r="D203" s="68" t="s">
        <v>271</v>
      </c>
      <c r="E203" s="68" t="s">
        <v>359</v>
      </c>
      <c r="F203" s="68" t="s">
        <v>360</v>
      </c>
      <c r="G203" s="68" t="s">
        <v>80</v>
      </c>
      <c r="H203" s="68" t="s">
        <v>395</v>
      </c>
      <c r="I203" s="68" t="s">
        <v>640</v>
      </c>
      <c r="J203" s="65">
        <v>4</v>
      </c>
      <c r="K203" s="65">
        <v>7</v>
      </c>
      <c r="L203" s="65">
        <v>618</v>
      </c>
      <c r="M203" s="65" t="s">
        <v>396</v>
      </c>
    </row>
    <row r="204" spans="1:13" ht="12.75" customHeight="1">
      <c r="A204" s="107" t="str">
        <f>IF(ROW()=1,"KEY",IF(ISNA(VLOOKUP(B204,車名対応マスタ!B:D,3,FALSE)),"",IF(VLOOKUP(B204,車名対応マスタ!B:D,3,FALSE)="","",$D204&amp;" "&amp;IF($G204="9","J","O")&amp;" "&amp;$I204&amp;" "&amp;IF($I204&lt;=TEXT(★完成資料!$A$1,"yyyymm"),TEXT(★完成資料!$A$1,"yyyymm"),"999999")&amp; " " &amp; LEFT(F204 &amp; "          ",10))))</f>
        <v xml:space="preserve">L O 202203 yyyy00 HV        </v>
      </c>
      <c r="B204" s="68" t="s">
        <v>420</v>
      </c>
      <c r="C204" s="68" t="s">
        <v>421</v>
      </c>
      <c r="D204" s="68" t="s">
        <v>271</v>
      </c>
      <c r="E204" s="68" t="s">
        <v>359</v>
      </c>
      <c r="F204" s="68" t="s">
        <v>360</v>
      </c>
      <c r="G204" s="68" t="s">
        <v>80</v>
      </c>
      <c r="H204" s="68" t="s">
        <v>395</v>
      </c>
      <c r="I204" s="68" t="s">
        <v>641</v>
      </c>
      <c r="J204" s="65">
        <v>11</v>
      </c>
      <c r="K204" s="65">
        <v>6</v>
      </c>
      <c r="L204" s="65">
        <v>618</v>
      </c>
      <c r="M204" s="65" t="s">
        <v>396</v>
      </c>
    </row>
    <row r="205" spans="1:13" ht="12.75" customHeight="1">
      <c r="A205" s="107" t="str">
        <f>IF(ROW()=1,"KEY",IF(ISNA(VLOOKUP(B205,車名対応マスタ!B:D,3,FALSE)),"",IF(VLOOKUP(B205,車名対応マスタ!B:D,3,FALSE)="","",$D205&amp;" "&amp;IF($G205="9","J","O")&amp;" "&amp;$I205&amp;" "&amp;IF($I205&lt;=TEXT(★完成資料!$A$1,"yyyymm"),TEXT(★完成資料!$A$1,"yyyymm"),"999999")&amp; " " &amp; LEFT(F205 &amp; "          ",10))))</f>
        <v xml:space="preserve">L O 202204 yyyy00 HV        </v>
      </c>
      <c r="B205" s="68" t="s">
        <v>420</v>
      </c>
      <c r="C205" s="68" t="s">
        <v>421</v>
      </c>
      <c r="D205" s="68" t="s">
        <v>271</v>
      </c>
      <c r="E205" s="68" t="s">
        <v>359</v>
      </c>
      <c r="F205" s="68" t="s">
        <v>360</v>
      </c>
      <c r="G205" s="68" t="s">
        <v>80</v>
      </c>
      <c r="H205" s="68" t="s">
        <v>395</v>
      </c>
      <c r="I205" s="68" t="s">
        <v>642</v>
      </c>
      <c r="J205" s="65">
        <v>13</v>
      </c>
      <c r="K205" s="65">
        <v>6</v>
      </c>
      <c r="L205" s="65">
        <v>618</v>
      </c>
      <c r="M205" s="65" t="s">
        <v>396</v>
      </c>
    </row>
    <row r="206" spans="1:13" ht="12.75" customHeight="1">
      <c r="A206" s="107" t="str">
        <f>IF(ROW()=1,"KEY",IF(ISNA(VLOOKUP(B206,車名対応マスタ!B:D,3,FALSE)),"",IF(VLOOKUP(B206,車名対応マスタ!B:D,3,FALSE)="","",$D206&amp;" "&amp;IF($G206="9","J","O")&amp;" "&amp;$I206&amp;" "&amp;IF($I206&lt;=TEXT(★完成資料!$A$1,"yyyymm"),TEXT(★完成資料!$A$1,"yyyymm"),"999999")&amp; " " &amp; LEFT(F206 &amp; "          ",10))))</f>
        <v xml:space="preserve">L O 202205 yyyy00 HV        </v>
      </c>
      <c r="B206" s="68" t="s">
        <v>420</v>
      </c>
      <c r="C206" s="68" t="s">
        <v>421</v>
      </c>
      <c r="D206" s="68" t="s">
        <v>271</v>
      </c>
      <c r="E206" s="68" t="s">
        <v>359</v>
      </c>
      <c r="F206" s="68" t="s">
        <v>360</v>
      </c>
      <c r="G206" s="68" t="s">
        <v>80</v>
      </c>
      <c r="H206" s="68" t="s">
        <v>395</v>
      </c>
      <c r="I206" s="68" t="s">
        <v>647</v>
      </c>
      <c r="J206" s="65">
        <v>7</v>
      </c>
      <c r="K206" s="65">
        <v>4</v>
      </c>
      <c r="L206" s="65">
        <v>618</v>
      </c>
      <c r="M206" s="65" t="s">
        <v>396</v>
      </c>
    </row>
    <row r="207" spans="1:13" ht="12.75" customHeight="1">
      <c r="A207" s="107" t="str">
        <f>IF(ROW()=1,"KEY",IF(ISNA(VLOOKUP(B207,車名対応マスタ!B:D,3,FALSE)),"",IF(VLOOKUP(B207,車名対応マスタ!B:D,3,FALSE)="","",$D207&amp;" "&amp;IF($G207="9","J","O")&amp;" "&amp;$I207&amp;" "&amp;IF($I207&lt;=TEXT(★完成資料!$A$1,"yyyymm"),TEXT(★完成資料!$A$1,"yyyymm"),"999999")&amp; " " &amp; LEFT(F207 &amp; "          ",10))))</f>
        <v xml:space="preserve">L O 202206 yyyy00 HV        </v>
      </c>
      <c r="B207" s="68" t="s">
        <v>420</v>
      </c>
      <c r="C207" s="68" t="s">
        <v>421</v>
      </c>
      <c r="D207" s="68" t="s">
        <v>271</v>
      </c>
      <c r="E207" s="68" t="s">
        <v>359</v>
      </c>
      <c r="F207" s="68" t="s">
        <v>360</v>
      </c>
      <c r="G207" s="68" t="s">
        <v>80</v>
      </c>
      <c r="H207" s="68" t="s">
        <v>395</v>
      </c>
      <c r="I207" s="68" t="s">
        <v>652</v>
      </c>
      <c r="J207" s="65">
        <v>11</v>
      </c>
      <c r="K207" s="65">
        <v>11</v>
      </c>
      <c r="L207" s="65">
        <v>618</v>
      </c>
      <c r="M207" s="65" t="s">
        <v>396</v>
      </c>
    </row>
    <row r="208" spans="1:13" ht="12.75" customHeight="1">
      <c r="A208" s="107" t="str">
        <f>IF(ROW()=1,"KEY",IF(ISNA(VLOOKUP(B208,車名対応マスタ!B:D,3,FALSE)),"",IF(VLOOKUP(B208,車名対応マスタ!B:D,3,FALSE)="","",$D208&amp;" "&amp;IF($G208="9","J","O")&amp;" "&amp;$I208&amp;" "&amp;IF($I208&lt;=TEXT(★完成資料!$A$1,"yyyymm"),TEXT(★完成資料!$A$1,"yyyymm"),"999999")&amp; " " &amp; LEFT(F208 &amp; "          ",10))))</f>
        <v xml:space="preserve">L O 202207 yyyy00 HV        </v>
      </c>
      <c r="B208" s="68" t="s">
        <v>420</v>
      </c>
      <c r="C208" s="68" t="s">
        <v>421</v>
      </c>
      <c r="D208" s="68" t="s">
        <v>271</v>
      </c>
      <c r="E208" s="68" t="s">
        <v>359</v>
      </c>
      <c r="F208" s="68" t="s">
        <v>360</v>
      </c>
      <c r="G208" s="68" t="s">
        <v>80</v>
      </c>
      <c r="H208" s="68" t="s">
        <v>395</v>
      </c>
      <c r="I208" s="68" t="s">
        <v>655</v>
      </c>
      <c r="J208" s="65">
        <v>4</v>
      </c>
      <c r="K208" s="65">
        <v>7</v>
      </c>
      <c r="L208" s="65">
        <v>618</v>
      </c>
      <c r="M208" s="65" t="s">
        <v>396</v>
      </c>
    </row>
    <row r="209" spans="1:13" ht="12.75" customHeight="1">
      <c r="A209" s="107" t="str">
        <f>IF(ROW()=1,"KEY",IF(ISNA(VLOOKUP(B209,車名対応マスタ!B:D,3,FALSE)),"",IF(VLOOKUP(B209,車名対応マスタ!B:D,3,FALSE)="","",$D209&amp;" "&amp;IF($G209="9","J","O")&amp;" "&amp;$I209&amp;" "&amp;IF($I209&lt;=TEXT(★完成資料!$A$1,"yyyymm"),TEXT(★完成資料!$A$1,"yyyymm"),"999999")&amp; " " &amp; LEFT(F209 &amp; "          ",10))))</f>
        <v xml:space="preserve">L O 202208 yyyy00 HV        </v>
      </c>
      <c r="B209" s="68" t="s">
        <v>420</v>
      </c>
      <c r="C209" s="68" t="s">
        <v>421</v>
      </c>
      <c r="D209" s="68" t="s">
        <v>271</v>
      </c>
      <c r="E209" s="68" t="s">
        <v>359</v>
      </c>
      <c r="F209" s="68" t="s">
        <v>360</v>
      </c>
      <c r="G209" s="68" t="s">
        <v>80</v>
      </c>
      <c r="H209" s="68" t="s">
        <v>395</v>
      </c>
      <c r="I209" s="68" t="s">
        <v>656</v>
      </c>
      <c r="J209" s="65">
        <v>6</v>
      </c>
      <c r="K209" s="65">
        <v>10</v>
      </c>
      <c r="L209" s="65">
        <v>618</v>
      </c>
      <c r="M209" s="65" t="s">
        <v>396</v>
      </c>
    </row>
    <row r="210" spans="1:13" ht="12.75" customHeight="1">
      <c r="A210" s="107" t="str">
        <f>IF(ROW()=1,"KEY",IF(ISNA(VLOOKUP(B210,車名対応マスタ!B:D,3,FALSE)),"",IF(VLOOKUP(B210,車名対応マスタ!B:D,3,FALSE)="","",$D210&amp;" "&amp;IF($G210="9","J","O")&amp;" "&amp;$I210&amp;" "&amp;IF($I210&lt;=TEXT(★完成資料!$A$1,"yyyymm"),TEXT(★完成資料!$A$1,"yyyymm"),"999999")&amp; " " &amp; LEFT(F210 &amp; "          ",10))))</f>
        <v xml:space="preserve">L O 202209 yyyy00 HV        </v>
      </c>
      <c r="B210" s="68" t="s">
        <v>420</v>
      </c>
      <c r="C210" s="68" t="s">
        <v>421</v>
      </c>
      <c r="D210" s="68" t="s">
        <v>271</v>
      </c>
      <c r="E210" s="68" t="s">
        <v>359</v>
      </c>
      <c r="F210" s="68" t="s">
        <v>360</v>
      </c>
      <c r="G210" s="68" t="s">
        <v>80</v>
      </c>
      <c r="H210" s="68" t="s">
        <v>395</v>
      </c>
      <c r="I210" s="68" t="s">
        <v>657</v>
      </c>
      <c r="J210" s="65">
        <v>4</v>
      </c>
      <c r="K210" s="65">
        <v>8</v>
      </c>
      <c r="L210" s="65">
        <v>618</v>
      </c>
      <c r="M210" s="65" t="s">
        <v>396</v>
      </c>
    </row>
    <row r="211" spans="1:13" ht="12.75" customHeight="1">
      <c r="A211" s="107" t="str">
        <f>IF(ROW()=1,"KEY",IF(ISNA(VLOOKUP(B211,車名対応マスタ!B:D,3,FALSE)),"",IF(VLOOKUP(B211,車名対応マスタ!B:D,3,FALSE)="","",$D211&amp;" "&amp;IF($G211="9","J","O")&amp;" "&amp;$I211&amp;" "&amp;IF($I211&lt;=TEXT(★完成資料!$A$1,"yyyymm"),TEXT(★完成資料!$A$1,"yyyymm"),"999999")&amp; " " &amp; LEFT(F211 &amp; "          ",10))))</f>
        <v xml:space="preserve">L O 202210 yyyy00 HV        </v>
      </c>
      <c r="B211" s="68" t="s">
        <v>420</v>
      </c>
      <c r="C211" s="68" t="s">
        <v>421</v>
      </c>
      <c r="D211" s="68" t="s">
        <v>271</v>
      </c>
      <c r="E211" s="68" t="s">
        <v>359</v>
      </c>
      <c r="F211" s="68" t="s">
        <v>360</v>
      </c>
      <c r="G211" s="68" t="s">
        <v>80</v>
      </c>
      <c r="H211" s="68" t="s">
        <v>395</v>
      </c>
      <c r="I211" s="68" t="s">
        <v>663</v>
      </c>
      <c r="J211" s="65">
        <v>8</v>
      </c>
      <c r="K211" s="65">
        <v>6</v>
      </c>
      <c r="L211" s="65">
        <v>618</v>
      </c>
      <c r="M211" s="65" t="s">
        <v>396</v>
      </c>
    </row>
    <row r="212" spans="1:13" ht="12.75" customHeight="1">
      <c r="A212" s="107" t="str">
        <f>IF(ROW()=1,"KEY",IF(ISNA(VLOOKUP(B212,車名対応マスタ!B:D,3,FALSE)),"",IF(VLOOKUP(B212,車名対応マスタ!B:D,3,FALSE)="","",$D212&amp;" "&amp;IF($G212="9","J","O")&amp;" "&amp;$I212&amp;" "&amp;IF($I212&lt;=TEXT(★完成資料!$A$1,"yyyymm"),TEXT(★完成資料!$A$1,"yyyymm"),"999999")&amp; " " &amp; LEFT(F212 &amp; "          ",10))))</f>
        <v xml:space="preserve">L O 202201 yyyy00 HV        </v>
      </c>
      <c r="B212" s="68" t="s">
        <v>420</v>
      </c>
      <c r="C212" s="68" t="s">
        <v>421</v>
      </c>
      <c r="D212" s="68" t="s">
        <v>271</v>
      </c>
      <c r="E212" s="68" t="s">
        <v>359</v>
      </c>
      <c r="F212" s="68" t="s">
        <v>360</v>
      </c>
      <c r="G212" s="68" t="s">
        <v>80</v>
      </c>
      <c r="H212" s="68" t="s">
        <v>395</v>
      </c>
      <c r="I212" s="68" t="s">
        <v>639</v>
      </c>
      <c r="J212" s="65">
        <v>1</v>
      </c>
      <c r="K212" s="65">
        <v>1</v>
      </c>
      <c r="L212" s="65">
        <v>613</v>
      </c>
      <c r="M212" s="65" t="s">
        <v>397</v>
      </c>
    </row>
    <row r="213" spans="1:13" ht="12.75" customHeight="1">
      <c r="A213" s="107" t="str">
        <f>IF(ROW()=1,"KEY",IF(ISNA(VLOOKUP(B213,車名対応マスタ!B:D,3,FALSE)),"",IF(VLOOKUP(B213,車名対応マスタ!B:D,3,FALSE)="","",$D213&amp;" "&amp;IF($G213="9","J","O")&amp;" "&amp;$I213&amp;" "&amp;IF($I213&lt;=TEXT(★完成資料!$A$1,"yyyymm"),TEXT(★完成資料!$A$1,"yyyymm"),"999999")&amp; " " &amp; LEFT(F213 &amp; "          ",10))))</f>
        <v xml:space="preserve">L O 202205 yyyy00 HV        </v>
      </c>
      <c r="B213" s="68" t="s">
        <v>420</v>
      </c>
      <c r="C213" s="68" t="s">
        <v>421</v>
      </c>
      <c r="D213" s="68" t="s">
        <v>271</v>
      </c>
      <c r="E213" s="68" t="s">
        <v>359</v>
      </c>
      <c r="F213" s="68" t="s">
        <v>360</v>
      </c>
      <c r="G213" s="68" t="s">
        <v>80</v>
      </c>
      <c r="H213" s="68" t="s">
        <v>395</v>
      </c>
      <c r="I213" s="68" t="s">
        <v>647</v>
      </c>
      <c r="J213" s="65">
        <v>0</v>
      </c>
      <c r="K213" s="65">
        <v>1</v>
      </c>
      <c r="L213" s="65">
        <v>613</v>
      </c>
      <c r="M213" s="65" t="s">
        <v>397</v>
      </c>
    </row>
    <row r="214" spans="1:13" ht="12.75" customHeight="1">
      <c r="A214" s="107" t="str">
        <f>IF(ROW()=1,"KEY",IF(ISNA(VLOOKUP(B214,車名対応マスタ!B:D,3,FALSE)),"",IF(VLOOKUP(B214,車名対応マスタ!B:D,3,FALSE)="","",$D214&amp;" "&amp;IF($G214="9","J","O")&amp;" "&amp;$I214&amp;" "&amp;IF($I214&lt;=TEXT(★完成資料!$A$1,"yyyymm"),TEXT(★完成資料!$A$1,"yyyymm"),"999999")&amp; " " &amp; LEFT(F214 &amp; "          ",10))))</f>
        <v xml:space="preserve">L O 202210 yyyy00 HV        </v>
      </c>
      <c r="B214" s="68" t="s">
        <v>420</v>
      </c>
      <c r="C214" s="68" t="s">
        <v>421</v>
      </c>
      <c r="D214" s="68" t="s">
        <v>271</v>
      </c>
      <c r="E214" s="68" t="s">
        <v>359</v>
      </c>
      <c r="F214" s="68" t="s">
        <v>360</v>
      </c>
      <c r="G214" s="68" t="s">
        <v>80</v>
      </c>
      <c r="H214" s="68" t="s">
        <v>395</v>
      </c>
      <c r="I214" s="68" t="s">
        <v>663</v>
      </c>
      <c r="J214" s="65">
        <v>1</v>
      </c>
      <c r="K214" s="65">
        <v>0</v>
      </c>
      <c r="L214" s="65">
        <v>613</v>
      </c>
      <c r="M214" s="65" t="s">
        <v>397</v>
      </c>
    </row>
    <row r="215" spans="1:13" ht="12.75" customHeight="1">
      <c r="A215" s="107" t="str">
        <f>IF(ROW()=1,"KEY",IF(ISNA(VLOOKUP(B215,車名対応マスタ!B:D,3,FALSE)),"",IF(VLOOKUP(B215,車名対応マスタ!B:D,3,FALSE)="","",$D215&amp;" "&amp;IF($G215="9","J","O")&amp;" "&amp;$I215&amp;" "&amp;IF($I215&lt;=TEXT(★完成資料!$A$1,"yyyymm"),TEXT(★完成資料!$A$1,"yyyymm"),"999999")&amp; " " &amp; LEFT(F215 &amp; "          ",10))))</f>
        <v xml:space="preserve">L O 202201 yyyy00 HV        </v>
      </c>
      <c r="B215" s="68" t="s">
        <v>420</v>
      </c>
      <c r="C215" s="68" t="s">
        <v>421</v>
      </c>
      <c r="D215" s="68" t="s">
        <v>271</v>
      </c>
      <c r="E215" s="68" t="s">
        <v>359</v>
      </c>
      <c r="F215" s="68" t="s">
        <v>360</v>
      </c>
      <c r="G215" s="68" t="s">
        <v>80</v>
      </c>
      <c r="H215" s="68" t="s">
        <v>395</v>
      </c>
      <c r="I215" s="68" t="s">
        <v>639</v>
      </c>
      <c r="J215" s="65">
        <v>0</v>
      </c>
      <c r="K215" s="65">
        <v>2</v>
      </c>
      <c r="L215" s="65">
        <v>615</v>
      </c>
      <c r="M215" s="65" t="s">
        <v>398</v>
      </c>
    </row>
    <row r="216" spans="1:13" ht="12.75" customHeight="1">
      <c r="A216" s="107" t="str">
        <f>IF(ROW()=1,"KEY",IF(ISNA(VLOOKUP(B216,車名対応マスタ!B:D,3,FALSE)),"",IF(VLOOKUP(B216,車名対応マスタ!B:D,3,FALSE)="","",$D216&amp;" "&amp;IF($G216="9","J","O")&amp;" "&amp;$I216&amp;" "&amp;IF($I216&lt;=TEXT(★完成資料!$A$1,"yyyymm"),TEXT(★完成資料!$A$1,"yyyymm"),"999999")&amp; " " &amp; LEFT(F216 &amp; "          ",10))))</f>
        <v xml:space="preserve">L O 202202 yyyy00 HV        </v>
      </c>
      <c r="B216" s="68" t="s">
        <v>420</v>
      </c>
      <c r="C216" s="68" t="s">
        <v>421</v>
      </c>
      <c r="D216" s="68" t="s">
        <v>271</v>
      </c>
      <c r="E216" s="68" t="s">
        <v>359</v>
      </c>
      <c r="F216" s="68" t="s">
        <v>360</v>
      </c>
      <c r="G216" s="68" t="s">
        <v>80</v>
      </c>
      <c r="H216" s="68" t="s">
        <v>395</v>
      </c>
      <c r="I216" s="68" t="s">
        <v>640</v>
      </c>
      <c r="J216" s="65">
        <v>0</v>
      </c>
      <c r="K216" s="65">
        <v>4</v>
      </c>
      <c r="L216" s="65">
        <v>615</v>
      </c>
      <c r="M216" s="65" t="s">
        <v>398</v>
      </c>
    </row>
    <row r="217" spans="1:13" ht="12.75" customHeight="1">
      <c r="A217" s="107" t="str">
        <f>IF(ROW()=1,"KEY",IF(ISNA(VLOOKUP(B217,車名対応マスタ!B:D,3,FALSE)),"",IF(VLOOKUP(B217,車名対応マスタ!B:D,3,FALSE)="","",$D217&amp;" "&amp;IF($G217="9","J","O")&amp;" "&amp;$I217&amp;" "&amp;IF($I217&lt;=TEXT(★完成資料!$A$1,"yyyymm"),TEXT(★完成資料!$A$1,"yyyymm"),"999999")&amp; " " &amp; LEFT(F217 &amp; "          ",10))))</f>
        <v xml:space="preserve">L O 202203 yyyy00 HV        </v>
      </c>
      <c r="B217" s="68" t="s">
        <v>420</v>
      </c>
      <c r="C217" s="68" t="s">
        <v>421</v>
      </c>
      <c r="D217" s="68" t="s">
        <v>271</v>
      </c>
      <c r="E217" s="68" t="s">
        <v>359</v>
      </c>
      <c r="F217" s="68" t="s">
        <v>360</v>
      </c>
      <c r="G217" s="68" t="s">
        <v>80</v>
      </c>
      <c r="H217" s="68" t="s">
        <v>395</v>
      </c>
      <c r="I217" s="68" t="s">
        <v>641</v>
      </c>
      <c r="J217" s="65">
        <v>0</v>
      </c>
      <c r="K217" s="65">
        <v>2</v>
      </c>
      <c r="L217" s="65">
        <v>615</v>
      </c>
      <c r="M217" s="65" t="s">
        <v>398</v>
      </c>
    </row>
    <row r="218" spans="1:13" ht="12.75" customHeight="1">
      <c r="A218" s="107" t="str">
        <f>IF(ROW()=1,"KEY",IF(ISNA(VLOOKUP(B218,車名対応マスタ!B:D,3,FALSE)),"",IF(VLOOKUP(B218,車名対応マスタ!B:D,3,FALSE)="","",$D218&amp;" "&amp;IF($G218="9","J","O")&amp;" "&amp;$I218&amp;" "&amp;IF($I218&lt;=TEXT(★完成資料!$A$1,"yyyymm"),TEXT(★完成資料!$A$1,"yyyymm"),"999999")&amp; " " &amp; LEFT(F218 &amp; "          ",10))))</f>
        <v xml:space="preserve">L O 202204 yyyy00 HV        </v>
      </c>
      <c r="B218" s="68" t="s">
        <v>420</v>
      </c>
      <c r="C218" s="68" t="s">
        <v>421</v>
      </c>
      <c r="D218" s="68" t="s">
        <v>271</v>
      </c>
      <c r="E218" s="68" t="s">
        <v>359</v>
      </c>
      <c r="F218" s="68" t="s">
        <v>360</v>
      </c>
      <c r="G218" s="68" t="s">
        <v>80</v>
      </c>
      <c r="H218" s="68" t="s">
        <v>395</v>
      </c>
      <c r="I218" s="68" t="s">
        <v>642</v>
      </c>
      <c r="J218" s="65">
        <v>1</v>
      </c>
      <c r="K218" s="65">
        <v>0</v>
      </c>
      <c r="L218" s="65">
        <v>615</v>
      </c>
      <c r="M218" s="65" t="s">
        <v>398</v>
      </c>
    </row>
    <row r="219" spans="1:13" ht="12.75" customHeight="1">
      <c r="A219" s="107" t="str">
        <f>IF(ROW()=1,"KEY",IF(ISNA(VLOOKUP(B219,車名対応マスタ!B:D,3,FALSE)),"",IF(VLOOKUP(B219,車名対応マスタ!B:D,3,FALSE)="","",$D219&amp;" "&amp;IF($G219="9","J","O")&amp;" "&amp;$I219&amp;" "&amp;IF($I219&lt;=TEXT(★完成資料!$A$1,"yyyymm"),TEXT(★完成資料!$A$1,"yyyymm"),"999999")&amp; " " &amp; LEFT(F219 &amp; "          ",10))))</f>
        <v xml:space="preserve">L O 202205 yyyy00 HV        </v>
      </c>
      <c r="B219" s="68" t="s">
        <v>420</v>
      </c>
      <c r="C219" s="68" t="s">
        <v>421</v>
      </c>
      <c r="D219" s="68" t="s">
        <v>271</v>
      </c>
      <c r="E219" s="68" t="s">
        <v>359</v>
      </c>
      <c r="F219" s="68" t="s">
        <v>360</v>
      </c>
      <c r="G219" s="68" t="s">
        <v>80</v>
      </c>
      <c r="H219" s="68" t="s">
        <v>395</v>
      </c>
      <c r="I219" s="68" t="s">
        <v>647</v>
      </c>
      <c r="J219" s="65">
        <v>0</v>
      </c>
      <c r="K219" s="65">
        <v>1</v>
      </c>
      <c r="L219" s="65">
        <v>615</v>
      </c>
      <c r="M219" s="65" t="s">
        <v>398</v>
      </c>
    </row>
    <row r="220" spans="1:13" ht="12.75" customHeight="1">
      <c r="A220" s="107" t="str">
        <f>IF(ROW()=1,"KEY",IF(ISNA(VLOOKUP(B220,車名対応マスタ!B:D,3,FALSE)),"",IF(VLOOKUP(B220,車名対応マスタ!B:D,3,FALSE)="","",$D220&amp;" "&amp;IF($G220="9","J","O")&amp;" "&amp;$I220&amp;" "&amp;IF($I220&lt;=TEXT(★完成資料!$A$1,"yyyymm"),TEXT(★完成資料!$A$1,"yyyymm"),"999999")&amp; " " &amp; LEFT(F220 &amp; "          ",10))))</f>
        <v xml:space="preserve">L O 202206 yyyy00 HV        </v>
      </c>
      <c r="B220" s="68" t="s">
        <v>420</v>
      </c>
      <c r="C220" s="68" t="s">
        <v>421</v>
      </c>
      <c r="D220" s="68" t="s">
        <v>271</v>
      </c>
      <c r="E220" s="68" t="s">
        <v>359</v>
      </c>
      <c r="F220" s="68" t="s">
        <v>360</v>
      </c>
      <c r="G220" s="68" t="s">
        <v>80</v>
      </c>
      <c r="H220" s="68" t="s">
        <v>395</v>
      </c>
      <c r="I220" s="68" t="s">
        <v>652</v>
      </c>
      <c r="J220" s="65">
        <v>0</v>
      </c>
      <c r="K220" s="65">
        <v>2</v>
      </c>
      <c r="L220" s="65">
        <v>615</v>
      </c>
      <c r="M220" s="65" t="s">
        <v>398</v>
      </c>
    </row>
    <row r="221" spans="1:13" ht="12.75" customHeight="1">
      <c r="A221" s="107" t="str">
        <f>IF(ROW()=1,"KEY",IF(ISNA(VLOOKUP(B221,車名対応マスタ!B:D,3,FALSE)),"",IF(VLOOKUP(B221,車名対応マスタ!B:D,3,FALSE)="","",$D221&amp;" "&amp;IF($G221="9","J","O")&amp;" "&amp;$I221&amp;" "&amp;IF($I221&lt;=TEXT(★完成資料!$A$1,"yyyymm"),TEXT(★完成資料!$A$1,"yyyymm"),"999999")&amp; " " &amp; LEFT(F221 &amp; "          ",10))))</f>
        <v xml:space="preserve">L O 202207 yyyy00 HV        </v>
      </c>
      <c r="B221" s="68" t="s">
        <v>420</v>
      </c>
      <c r="C221" s="68" t="s">
        <v>421</v>
      </c>
      <c r="D221" s="68" t="s">
        <v>271</v>
      </c>
      <c r="E221" s="68" t="s">
        <v>359</v>
      </c>
      <c r="F221" s="68" t="s">
        <v>360</v>
      </c>
      <c r="G221" s="68" t="s">
        <v>80</v>
      </c>
      <c r="H221" s="68" t="s">
        <v>395</v>
      </c>
      <c r="I221" s="68" t="s">
        <v>655</v>
      </c>
      <c r="J221" s="65">
        <v>1</v>
      </c>
      <c r="K221" s="65">
        <v>0</v>
      </c>
      <c r="L221" s="65">
        <v>615</v>
      </c>
      <c r="M221" s="65" t="s">
        <v>398</v>
      </c>
    </row>
    <row r="222" spans="1:13" ht="12.75" customHeight="1">
      <c r="A222" s="107" t="str">
        <f>IF(ROW()=1,"KEY",IF(ISNA(VLOOKUP(B222,車名対応マスタ!B:D,3,FALSE)),"",IF(VLOOKUP(B222,車名対応マスタ!B:D,3,FALSE)="","",$D222&amp;" "&amp;IF($G222="9","J","O")&amp;" "&amp;$I222&amp;" "&amp;IF($I222&lt;=TEXT(★完成資料!$A$1,"yyyymm"),TEXT(★完成資料!$A$1,"yyyymm"),"999999")&amp; " " &amp; LEFT(F222 &amp; "          ",10))))</f>
        <v xml:space="preserve">L O 202208 yyyy00 HV        </v>
      </c>
      <c r="B222" s="68" t="s">
        <v>420</v>
      </c>
      <c r="C222" s="68" t="s">
        <v>421</v>
      </c>
      <c r="D222" s="68" t="s">
        <v>271</v>
      </c>
      <c r="E222" s="68" t="s">
        <v>359</v>
      </c>
      <c r="F222" s="68" t="s">
        <v>360</v>
      </c>
      <c r="G222" s="68" t="s">
        <v>80</v>
      </c>
      <c r="H222" s="68" t="s">
        <v>395</v>
      </c>
      <c r="I222" s="68" t="s">
        <v>656</v>
      </c>
      <c r="J222" s="65">
        <v>1</v>
      </c>
      <c r="K222" s="65">
        <v>1</v>
      </c>
      <c r="L222" s="65">
        <v>615</v>
      </c>
      <c r="M222" s="65" t="s">
        <v>398</v>
      </c>
    </row>
    <row r="223" spans="1:13" ht="12.75" customHeight="1">
      <c r="A223" s="107" t="str">
        <f>IF(ROW()=1,"KEY",IF(ISNA(VLOOKUP(B223,車名対応マスタ!B:D,3,FALSE)),"",IF(VLOOKUP(B223,車名対応マスタ!B:D,3,FALSE)="","",$D223&amp;" "&amp;IF($G223="9","J","O")&amp;" "&amp;$I223&amp;" "&amp;IF($I223&lt;=TEXT(★完成資料!$A$1,"yyyymm"),TEXT(★完成資料!$A$1,"yyyymm"),"999999")&amp; " " &amp; LEFT(F223 &amp; "          ",10))))</f>
        <v xml:space="preserve">L O 202210 yyyy00 HV        </v>
      </c>
      <c r="B223" s="68" t="s">
        <v>420</v>
      </c>
      <c r="C223" s="68" t="s">
        <v>421</v>
      </c>
      <c r="D223" s="68" t="s">
        <v>271</v>
      </c>
      <c r="E223" s="68" t="s">
        <v>359</v>
      </c>
      <c r="F223" s="68" t="s">
        <v>360</v>
      </c>
      <c r="G223" s="68" t="s">
        <v>80</v>
      </c>
      <c r="H223" s="68" t="s">
        <v>395</v>
      </c>
      <c r="I223" s="68" t="s">
        <v>663</v>
      </c>
      <c r="J223" s="65">
        <v>1</v>
      </c>
      <c r="K223" s="65">
        <v>2</v>
      </c>
      <c r="L223" s="65">
        <v>615</v>
      </c>
      <c r="M223" s="65" t="s">
        <v>398</v>
      </c>
    </row>
    <row r="224" spans="1:13" ht="12.75" customHeight="1">
      <c r="A224" s="107" t="str">
        <f>IF(ROW()=1,"KEY",IF(ISNA(VLOOKUP(B224,車名対応マスタ!B:D,3,FALSE)),"",IF(VLOOKUP(B224,車名対応マスタ!B:D,3,FALSE)="","",$D224&amp;" "&amp;IF($G224="9","J","O")&amp;" "&amp;$I224&amp;" "&amp;IF($I224&lt;=TEXT(★完成資料!$A$1,"yyyymm"),TEXT(★完成資料!$A$1,"yyyymm"),"999999")&amp; " " &amp; LEFT(F224 &amp; "          ",10))))</f>
        <v xml:space="preserve">L O 202201 yyyy00 HV        </v>
      </c>
      <c r="B224" s="68" t="s">
        <v>420</v>
      </c>
      <c r="C224" s="68" t="s">
        <v>421</v>
      </c>
      <c r="D224" s="68" t="s">
        <v>271</v>
      </c>
      <c r="E224" s="68" t="s">
        <v>359</v>
      </c>
      <c r="F224" s="68" t="s">
        <v>360</v>
      </c>
      <c r="G224" s="68" t="s">
        <v>80</v>
      </c>
      <c r="H224" s="68" t="s">
        <v>395</v>
      </c>
      <c r="I224" s="68" t="s">
        <v>639</v>
      </c>
      <c r="J224" s="65">
        <v>1</v>
      </c>
      <c r="K224" s="65">
        <v>0</v>
      </c>
      <c r="L224" s="65">
        <v>611</v>
      </c>
      <c r="M224" s="65" t="s">
        <v>399</v>
      </c>
    </row>
    <row r="225" spans="1:13" ht="12.75" customHeight="1">
      <c r="A225" s="107" t="str">
        <f>IF(ROW()=1,"KEY",IF(ISNA(VLOOKUP(B225,車名対応マスタ!B:D,3,FALSE)),"",IF(VLOOKUP(B225,車名対応マスタ!B:D,3,FALSE)="","",$D225&amp;" "&amp;IF($G225="9","J","O")&amp;" "&amp;$I225&amp;" "&amp;IF($I225&lt;=TEXT(★完成資料!$A$1,"yyyymm"),TEXT(★完成資料!$A$1,"yyyymm"),"999999")&amp; " " &amp; LEFT(F225 &amp; "          ",10))))</f>
        <v xml:space="preserve">L O 202203 yyyy00 HV        </v>
      </c>
      <c r="B225" s="68" t="s">
        <v>420</v>
      </c>
      <c r="C225" s="68" t="s">
        <v>421</v>
      </c>
      <c r="D225" s="68" t="s">
        <v>271</v>
      </c>
      <c r="E225" s="68" t="s">
        <v>359</v>
      </c>
      <c r="F225" s="68" t="s">
        <v>360</v>
      </c>
      <c r="G225" s="68" t="s">
        <v>80</v>
      </c>
      <c r="H225" s="68" t="s">
        <v>395</v>
      </c>
      <c r="I225" s="68" t="s">
        <v>641</v>
      </c>
      <c r="J225" s="65">
        <v>1</v>
      </c>
      <c r="K225" s="65">
        <v>0</v>
      </c>
      <c r="L225" s="65">
        <v>611</v>
      </c>
      <c r="M225" s="65" t="s">
        <v>399</v>
      </c>
    </row>
    <row r="226" spans="1:13" ht="12.75" customHeight="1">
      <c r="A226" s="107" t="str">
        <f>IF(ROW()=1,"KEY",IF(ISNA(VLOOKUP(B226,車名対応マスタ!B:D,3,FALSE)),"",IF(VLOOKUP(B226,車名対応マスタ!B:D,3,FALSE)="","",$D226&amp;" "&amp;IF($G226="9","J","O")&amp;" "&amp;$I226&amp;" "&amp;IF($I226&lt;=TEXT(★完成資料!$A$1,"yyyymm"),TEXT(★完成資料!$A$1,"yyyymm"),"999999")&amp; " " &amp; LEFT(F226 &amp; "          ",10))))</f>
        <v xml:space="preserve">L O 202204 yyyy00 HV        </v>
      </c>
      <c r="B226" s="68" t="s">
        <v>420</v>
      </c>
      <c r="C226" s="68" t="s">
        <v>421</v>
      </c>
      <c r="D226" s="68" t="s">
        <v>271</v>
      </c>
      <c r="E226" s="68" t="s">
        <v>359</v>
      </c>
      <c r="F226" s="68" t="s">
        <v>360</v>
      </c>
      <c r="G226" s="68" t="s">
        <v>80</v>
      </c>
      <c r="H226" s="68" t="s">
        <v>395</v>
      </c>
      <c r="I226" s="68" t="s">
        <v>642</v>
      </c>
      <c r="J226" s="65">
        <v>2</v>
      </c>
      <c r="K226" s="65">
        <v>0</v>
      </c>
      <c r="L226" s="65">
        <v>611</v>
      </c>
      <c r="M226" s="65" t="s">
        <v>399</v>
      </c>
    </row>
    <row r="227" spans="1:13" ht="12.75" customHeight="1">
      <c r="A227" s="107" t="str">
        <f>IF(ROW()=1,"KEY",IF(ISNA(VLOOKUP(B227,車名対応マスタ!B:D,3,FALSE)),"",IF(VLOOKUP(B227,車名対応マスタ!B:D,3,FALSE)="","",$D227&amp;" "&amp;IF($G227="9","J","O")&amp;" "&amp;$I227&amp;" "&amp;IF($I227&lt;=TEXT(★完成資料!$A$1,"yyyymm"),TEXT(★完成資料!$A$1,"yyyymm"),"999999")&amp; " " &amp; LEFT(F227 &amp; "          ",10))))</f>
        <v xml:space="preserve">L O 202205 yyyy00 HV        </v>
      </c>
      <c r="B227" s="68" t="s">
        <v>420</v>
      </c>
      <c r="C227" s="68" t="s">
        <v>421</v>
      </c>
      <c r="D227" s="68" t="s">
        <v>271</v>
      </c>
      <c r="E227" s="68" t="s">
        <v>359</v>
      </c>
      <c r="F227" s="68" t="s">
        <v>360</v>
      </c>
      <c r="G227" s="68" t="s">
        <v>80</v>
      </c>
      <c r="H227" s="68" t="s">
        <v>395</v>
      </c>
      <c r="I227" s="68" t="s">
        <v>647</v>
      </c>
      <c r="J227" s="65">
        <v>0</v>
      </c>
      <c r="K227" s="65">
        <v>1</v>
      </c>
      <c r="L227" s="65">
        <v>611</v>
      </c>
      <c r="M227" s="65" t="s">
        <v>399</v>
      </c>
    </row>
    <row r="228" spans="1:13" ht="12.75" customHeight="1">
      <c r="A228" s="107" t="str">
        <f>IF(ROW()=1,"KEY",IF(ISNA(VLOOKUP(B228,車名対応マスタ!B:D,3,FALSE)),"",IF(VLOOKUP(B228,車名対応マスタ!B:D,3,FALSE)="","",$D228&amp;" "&amp;IF($G228="9","J","O")&amp;" "&amp;$I228&amp;" "&amp;IF($I228&lt;=TEXT(★完成資料!$A$1,"yyyymm"),TEXT(★完成資料!$A$1,"yyyymm"),"999999")&amp; " " &amp; LEFT(F228 &amp; "          ",10))))</f>
        <v xml:space="preserve">L O 202209 yyyy00 HV        </v>
      </c>
      <c r="B228" s="68" t="s">
        <v>420</v>
      </c>
      <c r="C228" s="68" t="s">
        <v>421</v>
      </c>
      <c r="D228" s="68" t="s">
        <v>271</v>
      </c>
      <c r="E228" s="68" t="s">
        <v>359</v>
      </c>
      <c r="F228" s="68" t="s">
        <v>360</v>
      </c>
      <c r="G228" s="68" t="s">
        <v>80</v>
      </c>
      <c r="H228" s="68" t="s">
        <v>395</v>
      </c>
      <c r="I228" s="68" t="s">
        <v>657</v>
      </c>
      <c r="J228" s="65">
        <v>0</v>
      </c>
      <c r="K228" s="65">
        <v>2</v>
      </c>
      <c r="L228" s="65">
        <v>611</v>
      </c>
      <c r="M228" s="65" t="s">
        <v>399</v>
      </c>
    </row>
    <row r="229" spans="1:13" ht="12.75" customHeight="1">
      <c r="A229" s="107" t="str">
        <f>IF(ROW()=1,"KEY",IF(ISNA(VLOOKUP(B229,車名対応マスタ!B:D,3,FALSE)),"",IF(VLOOKUP(B229,車名対応マスタ!B:D,3,FALSE)="","",$D229&amp;" "&amp;IF($G229="9","J","O")&amp;" "&amp;$I229&amp;" "&amp;IF($I229&lt;=TEXT(★完成資料!$A$1,"yyyymm"),TEXT(★完成資料!$A$1,"yyyymm"),"999999")&amp; " " &amp; LEFT(F229 &amp; "          ",10))))</f>
        <v xml:space="preserve">L O 202210 yyyy00 HV        </v>
      </c>
      <c r="B229" s="68" t="s">
        <v>420</v>
      </c>
      <c r="C229" s="68" t="s">
        <v>421</v>
      </c>
      <c r="D229" s="68" t="s">
        <v>271</v>
      </c>
      <c r="E229" s="68" t="s">
        <v>359</v>
      </c>
      <c r="F229" s="68" t="s">
        <v>360</v>
      </c>
      <c r="G229" s="68" t="s">
        <v>80</v>
      </c>
      <c r="H229" s="68" t="s">
        <v>395</v>
      </c>
      <c r="I229" s="68" t="s">
        <v>663</v>
      </c>
      <c r="J229" s="65">
        <v>2</v>
      </c>
      <c r="K229" s="65">
        <v>1</v>
      </c>
      <c r="L229" s="65">
        <v>611</v>
      </c>
      <c r="M229" s="65" t="s">
        <v>399</v>
      </c>
    </row>
    <row r="230" spans="1:13" ht="12.75" customHeight="1">
      <c r="A230" s="107" t="str">
        <f>IF(ROW()=1,"KEY",IF(ISNA(VLOOKUP(B230,車名対応マスタ!B:D,3,FALSE)),"",IF(VLOOKUP(B230,車名対応マスタ!B:D,3,FALSE)="","",$D230&amp;" "&amp;IF($G230="9","J","O")&amp;" "&amp;$I230&amp;" "&amp;IF($I230&lt;=TEXT(★完成資料!$A$1,"yyyymm"),TEXT(★完成資料!$A$1,"yyyymm"),"999999")&amp; " " &amp; LEFT(F230 &amp; "          ",10))))</f>
        <v xml:space="preserve">L O 202208 yyyy00 HV        </v>
      </c>
      <c r="B230" s="68" t="s">
        <v>420</v>
      </c>
      <c r="C230" s="68" t="s">
        <v>421</v>
      </c>
      <c r="D230" s="68" t="s">
        <v>271</v>
      </c>
      <c r="E230" s="68" t="s">
        <v>359</v>
      </c>
      <c r="F230" s="68" t="s">
        <v>360</v>
      </c>
      <c r="G230" s="68" t="s">
        <v>80</v>
      </c>
      <c r="H230" s="68" t="s">
        <v>395</v>
      </c>
      <c r="I230" s="68" t="s">
        <v>656</v>
      </c>
      <c r="J230" s="65">
        <v>0</v>
      </c>
      <c r="K230" s="65">
        <v>1</v>
      </c>
      <c r="L230" s="65">
        <v>612</v>
      </c>
      <c r="M230" s="65" t="s">
        <v>506</v>
      </c>
    </row>
    <row r="231" spans="1:13" ht="12.75" customHeight="1">
      <c r="A231" s="107" t="str">
        <f>IF(ROW()=1,"KEY",IF(ISNA(VLOOKUP(B231,車名対応マスタ!B:D,3,FALSE)),"",IF(VLOOKUP(B231,車名対応マスタ!B:D,3,FALSE)="","",$D231&amp;" "&amp;IF($G231="9","J","O")&amp;" "&amp;$I231&amp;" "&amp;IF($I231&lt;=TEXT(★完成資料!$A$1,"yyyymm"),TEXT(★完成資料!$A$1,"yyyymm"),"999999")&amp; " " &amp; LEFT(F231 &amp; "          ",10))))</f>
        <v xml:space="preserve">L O 202204 yyyy00 HV        </v>
      </c>
      <c r="B231" s="68" t="s">
        <v>420</v>
      </c>
      <c r="C231" s="68" t="s">
        <v>421</v>
      </c>
      <c r="D231" s="68" t="s">
        <v>271</v>
      </c>
      <c r="E231" s="68" t="s">
        <v>359</v>
      </c>
      <c r="F231" s="68" t="s">
        <v>360</v>
      </c>
      <c r="G231" s="68" t="s">
        <v>80</v>
      </c>
      <c r="H231" s="68" t="s">
        <v>395</v>
      </c>
      <c r="I231" s="68" t="s">
        <v>642</v>
      </c>
      <c r="J231" s="65">
        <v>3</v>
      </c>
      <c r="K231" s="65">
        <v>0</v>
      </c>
      <c r="L231" s="65">
        <v>608</v>
      </c>
      <c r="M231" s="65" t="s">
        <v>507</v>
      </c>
    </row>
    <row r="232" spans="1:13" ht="12.75" customHeight="1">
      <c r="A232" s="107" t="str">
        <f>IF(ROW()=1,"KEY",IF(ISNA(VLOOKUP(B232,車名対応マスタ!B:D,3,FALSE)),"",IF(VLOOKUP(B232,車名対応マスタ!B:D,3,FALSE)="","",$D232&amp;" "&amp;IF($G232="9","J","O")&amp;" "&amp;$I232&amp;" "&amp;IF($I232&lt;=TEXT(★完成資料!$A$1,"yyyymm"),TEXT(★完成資料!$A$1,"yyyymm"),"999999")&amp; " " &amp; LEFT(F232 &amp; "          ",10))))</f>
        <v xml:space="preserve">L O 202204 yyyy00 HV        </v>
      </c>
      <c r="B232" s="68" t="s">
        <v>420</v>
      </c>
      <c r="C232" s="68" t="s">
        <v>421</v>
      </c>
      <c r="D232" s="68" t="s">
        <v>271</v>
      </c>
      <c r="E232" s="68" t="s">
        <v>359</v>
      </c>
      <c r="F232" s="68" t="s">
        <v>360</v>
      </c>
      <c r="G232" s="68" t="s">
        <v>80</v>
      </c>
      <c r="H232" s="68" t="s">
        <v>395</v>
      </c>
      <c r="I232" s="68" t="s">
        <v>642</v>
      </c>
      <c r="J232" s="65">
        <v>1</v>
      </c>
      <c r="K232" s="65">
        <v>1</v>
      </c>
      <c r="L232" s="65">
        <v>448</v>
      </c>
      <c r="M232" s="65" t="s">
        <v>400</v>
      </c>
    </row>
    <row r="233" spans="1:13" ht="12.75" customHeight="1">
      <c r="A233" s="107" t="str">
        <f>IF(ROW()=1,"KEY",IF(ISNA(VLOOKUP(B233,車名対応マスタ!B:D,3,FALSE)),"",IF(VLOOKUP(B233,車名対応マスタ!B:D,3,FALSE)="","",$D233&amp;" "&amp;IF($G233="9","J","O")&amp;" "&amp;$I233&amp;" "&amp;IF($I233&lt;=TEXT(★完成資料!$A$1,"yyyymm"),TEXT(★完成資料!$A$1,"yyyymm"),"999999")&amp; " " &amp; LEFT(F233 &amp; "          ",10))))</f>
        <v xml:space="preserve">L O 202205 yyyy00 HV        </v>
      </c>
      <c r="B233" s="68" t="s">
        <v>420</v>
      </c>
      <c r="C233" s="68" t="s">
        <v>421</v>
      </c>
      <c r="D233" s="68" t="s">
        <v>271</v>
      </c>
      <c r="E233" s="68" t="s">
        <v>359</v>
      </c>
      <c r="F233" s="68" t="s">
        <v>360</v>
      </c>
      <c r="G233" s="68" t="s">
        <v>80</v>
      </c>
      <c r="H233" s="68" t="s">
        <v>395</v>
      </c>
      <c r="I233" s="68" t="s">
        <v>647</v>
      </c>
      <c r="J233" s="65">
        <v>1</v>
      </c>
      <c r="K233" s="65">
        <v>0</v>
      </c>
      <c r="L233" s="65">
        <v>448</v>
      </c>
      <c r="M233" s="65" t="s">
        <v>400</v>
      </c>
    </row>
    <row r="234" spans="1:13" ht="12.75" customHeight="1">
      <c r="A234" s="107" t="str">
        <f>IF(ROW()=1,"KEY",IF(ISNA(VLOOKUP(B234,車名対応マスタ!B:D,3,FALSE)),"",IF(VLOOKUP(B234,車名対応マスタ!B:D,3,FALSE)="","",$D234&amp;" "&amp;IF($G234="9","J","O")&amp;" "&amp;$I234&amp;" "&amp;IF($I234&lt;=TEXT(★完成資料!$A$1,"yyyymm"),TEXT(★完成資料!$A$1,"yyyymm"),"999999")&amp; " " &amp; LEFT(F234 &amp; "          ",10))))</f>
        <v xml:space="preserve">L O 202206 yyyy00 HV        </v>
      </c>
      <c r="B234" s="68" t="s">
        <v>420</v>
      </c>
      <c r="C234" s="68" t="s">
        <v>421</v>
      </c>
      <c r="D234" s="68" t="s">
        <v>271</v>
      </c>
      <c r="E234" s="68" t="s">
        <v>359</v>
      </c>
      <c r="F234" s="68" t="s">
        <v>360</v>
      </c>
      <c r="G234" s="68" t="s">
        <v>80</v>
      </c>
      <c r="H234" s="68" t="s">
        <v>395</v>
      </c>
      <c r="I234" s="68" t="s">
        <v>652</v>
      </c>
      <c r="J234" s="65">
        <v>1</v>
      </c>
      <c r="K234" s="65">
        <v>1</v>
      </c>
      <c r="L234" s="65">
        <v>448</v>
      </c>
      <c r="M234" s="65" t="s">
        <v>400</v>
      </c>
    </row>
    <row r="235" spans="1:13" ht="12.75" customHeight="1">
      <c r="A235" s="107" t="str">
        <f>IF(ROW()=1,"KEY",IF(ISNA(VLOOKUP(B235,車名対応マスタ!B:D,3,FALSE)),"",IF(VLOOKUP(B235,車名対応マスタ!B:D,3,FALSE)="","",$D235&amp;" "&amp;IF($G235="9","J","O")&amp;" "&amp;$I235&amp;" "&amp;IF($I235&lt;=TEXT(★完成資料!$A$1,"yyyymm"),TEXT(★完成資料!$A$1,"yyyymm"),"999999")&amp; " " &amp; LEFT(F235 &amp; "          ",10))))</f>
        <v xml:space="preserve">L O 202207 yyyy00 HV        </v>
      </c>
      <c r="B235" s="68" t="s">
        <v>420</v>
      </c>
      <c r="C235" s="68" t="s">
        <v>421</v>
      </c>
      <c r="D235" s="68" t="s">
        <v>271</v>
      </c>
      <c r="E235" s="68" t="s">
        <v>359</v>
      </c>
      <c r="F235" s="68" t="s">
        <v>360</v>
      </c>
      <c r="G235" s="68" t="s">
        <v>80</v>
      </c>
      <c r="H235" s="68" t="s">
        <v>395</v>
      </c>
      <c r="I235" s="68" t="s">
        <v>655</v>
      </c>
      <c r="J235" s="65">
        <v>1</v>
      </c>
      <c r="L235" s="65">
        <v>448</v>
      </c>
      <c r="M235" s="65" t="s">
        <v>400</v>
      </c>
    </row>
    <row r="236" spans="1:13" ht="12.75" customHeight="1">
      <c r="A236" s="107" t="str">
        <f>IF(ROW()=1,"KEY",IF(ISNA(VLOOKUP(B236,車名対応マスタ!B:D,3,FALSE)),"",IF(VLOOKUP(B236,車名対応マスタ!B:D,3,FALSE)="","",$D236&amp;" "&amp;IF($G236="9","J","O")&amp;" "&amp;$I236&amp;" "&amp;IF($I236&lt;=TEXT(★完成資料!$A$1,"yyyymm"),TEXT(★完成資料!$A$1,"yyyymm"),"999999")&amp; " " &amp; LEFT(F236 &amp; "          ",10))))</f>
        <v xml:space="preserve">L O 202209 yyyy00 HV        </v>
      </c>
      <c r="B236" s="68" t="s">
        <v>420</v>
      </c>
      <c r="C236" s="68" t="s">
        <v>421</v>
      </c>
      <c r="D236" s="68" t="s">
        <v>271</v>
      </c>
      <c r="E236" s="68" t="s">
        <v>359</v>
      </c>
      <c r="F236" s="68" t="s">
        <v>360</v>
      </c>
      <c r="G236" s="68" t="s">
        <v>80</v>
      </c>
      <c r="H236" s="68" t="s">
        <v>395</v>
      </c>
      <c r="I236" s="68" t="s">
        <v>657</v>
      </c>
      <c r="J236" s="65">
        <v>1</v>
      </c>
      <c r="K236" s="65">
        <v>1</v>
      </c>
      <c r="L236" s="65">
        <v>448</v>
      </c>
      <c r="M236" s="65" t="s">
        <v>400</v>
      </c>
    </row>
    <row r="237" spans="1:13" ht="12.75" customHeight="1">
      <c r="A237" s="107" t="str">
        <f>IF(ROW()=1,"KEY",IF(ISNA(VLOOKUP(B237,車名対応マスタ!B:D,3,FALSE)),"",IF(VLOOKUP(B237,車名対応マスタ!B:D,3,FALSE)="","",$D237&amp;" "&amp;IF($G237="9","J","O")&amp;" "&amp;$I237&amp;" "&amp;IF($I237&lt;=TEXT(★完成資料!$A$1,"yyyymm"),TEXT(★完成資料!$A$1,"yyyymm"),"999999")&amp; " " &amp; LEFT(F237 &amp; "          ",10))))</f>
        <v xml:space="preserve">L O 202201 yyyy00 HV        </v>
      </c>
      <c r="B237" s="68" t="s">
        <v>420</v>
      </c>
      <c r="C237" s="68" t="s">
        <v>421</v>
      </c>
      <c r="D237" s="68" t="s">
        <v>271</v>
      </c>
      <c r="E237" s="68" t="s">
        <v>359</v>
      </c>
      <c r="F237" s="68" t="s">
        <v>360</v>
      </c>
      <c r="G237" s="68" t="s">
        <v>80</v>
      </c>
      <c r="H237" s="68" t="s">
        <v>395</v>
      </c>
      <c r="I237" s="68" t="s">
        <v>639</v>
      </c>
      <c r="J237" s="65">
        <v>3</v>
      </c>
      <c r="K237" s="65">
        <v>1</v>
      </c>
      <c r="L237" s="65">
        <v>607</v>
      </c>
      <c r="M237" s="65" t="s">
        <v>401</v>
      </c>
    </row>
    <row r="238" spans="1:13" ht="12.75" customHeight="1">
      <c r="A238" s="107" t="str">
        <f>IF(ROW()=1,"KEY",IF(ISNA(VLOOKUP(B238,車名対応マスタ!B:D,3,FALSE)),"",IF(VLOOKUP(B238,車名対応マスタ!B:D,3,FALSE)="","",$D238&amp;" "&amp;IF($G238="9","J","O")&amp;" "&amp;$I238&amp;" "&amp;IF($I238&lt;=TEXT(★完成資料!$A$1,"yyyymm"),TEXT(★完成資料!$A$1,"yyyymm"),"999999")&amp; " " &amp; LEFT(F238 &amp; "          ",10))))</f>
        <v xml:space="preserve">L O 202202 yyyy00 HV        </v>
      </c>
      <c r="B238" s="68" t="s">
        <v>420</v>
      </c>
      <c r="C238" s="68" t="s">
        <v>421</v>
      </c>
      <c r="D238" s="68" t="s">
        <v>271</v>
      </c>
      <c r="E238" s="68" t="s">
        <v>359</v>
      </c>
      <c r="F238" s="68" t="s">
        <v>360</v>
      </c>
      <c r="G238" s="68" t="s">
        <v>80</v>
      </c>
      <c r="H238" s="68" t="s">
        <v>395</v>
      </c>
      <c r="I238" s="68" t="s">
        <v>640</v>
      </c>
      <c r="K238" s="65">
        <v>1</v>
      </c>
      <c r="L238" s="65">
        <v>607</v>
      </c>
      <c r="M238" s="65" t="s">
        <v>401</v>
      </c>
    </row>
    <row r="239" spans="1:13" ht="12.75" customHeight="1">
      <c r="A239" s="107" t="str">
        <f>IF(ROW()=1,"KEY",IF(ISNA(VLOOKUP(B239,車名対応マスタ!B:D,3,FALSE)),"",IF(VLOOKUP(B239,車名対応マスタ!B:D,3,FALSE)="","",$D239&amp;" "&amp;IF($G239="9","J","O")&amp;" "&amp;$I239&amp;" "&amp;IF($I239&lt;=TEXT(★完成資料!$A$1,"yyyymm"),TEXT(★完成資料!$A$1,"yyyymm"),"999999")&amp; " " &amp; LEFT(F239 &amp; "          ",10))))</f>
        <v xml:space="preserve">L O 202203 yyyy00 HV        </v>
      </c>
      <c r="B239" s="68" t="s">
        <v>420</v>
      </c>
      <c r="C239" s="68" t="s">
        <v>421</v>
      </c>
      <c r="D239" s="68" t="s">
        <v>271</v>
      </c>
      <c r="E239" s="68" t="s">
        <v>359</v>
      </c>
      <c r="F239" s="68" t="s">
        <v>360</v>
      </c>
      <c r="G239" s="68" t="s">
        <v>80</v>
      </c>
      <c r="H239" s="68" t="s">
        <v>395</v>
      </c>
      <c r="I239" s="68" t="s">
        <v>641</v>
      </c>
      <c r="K239" s="65">
        <v>3</v>
      </c>
      <c r="L239" s="65">
        <v>607</v>
      </c>
      <c r="M239" s="65" t="s">
        <v>401</v>
      </c>
    </row>
    <row r="240" spans="1:13" ht="12.75" customHeight="1">
      <c r="A240" s="107" t="str">
        <f>IF(ROW()=1,"KEY",IF(ISNA(VLOOKUP(B240,車名対応マスタ!B:D,3,FALSE)),"",IF(VLOOKUP(B240,車名対応マスタ!B:D,3,FALSE)="","",$D240&amp;" "&amp;IF($G240="9","J","O")&amp;" "&amp;$I240&amp;" "&amp;IF($I240&lt;=TEXT(★完成資料!$A$1,"yyyymm"),TEXT(★完成資料!$A$1,"yyyymm"),"999999")&amp; " " &amp; LEFT(F240 &amp; "          ",10))))</f>
        <v xml:space="preserve">L O 202204 yyyy00 HV        </v>
      </c>
      <c r="B240" s="68" t="s">
        <v>420</v>
      </c>
      <c r="C240" s="68" t="s">
        <v>421</v>
      </c>
      <c r="D240" s="68" t="s">
        <v>271</v>
      </c>
      <c r="E240" s="68" t="s">
        <v>359</v>
      </c>
      <c r="F240" s="68" t="s">
        <v>360</v>
      </c>
      <c r="G240" s="68" t="s">
        <v>80</v>
      </c>
      <c r="H240" s="68" t="s">
        <v>395</v>
      </c>
      <c r="I240" s="68" t="s">
        <v>642</v>
      </c>
      <c r="J240" s="65">
        <v>2</v>
      </c>
      <c r="L240" s="65">
        <v>607</v>
      </c>
      <c r="M240" s="65" t="s">
        <v>401</v>
      </c>
    </row>
    <row r="241" spans="1:13" ht="12.75" customHeight="1">
      <c r="A241" s="107" t="str">
        <f>IF(ROW()=1,"KEY",IF(ISNA(VLOOKUP(B241,車名対応マスタ!B:D,3,FALSE)),"",IF(VLOOKUP(B241,車名対応マスタ!B:D,3,FALSE)="","",$D241&amp;" "&amp;IF($G241="9","J","O")&amp;" "&amp;$I241&amp;" "&amp;IF($I241&lt;=TEXT(★完成資料!$A$1,"yyyymm"),TEXT(★完成資料!$A$1,"yyyymm"),"999999")&amp; " " &amp; LEFT(F241 &amp; "          ",10))))</f>
        <v xml:space="preserve">L O 202205 yyyy00 HV        </v>
      </c>
      <c r="B241" s="68" t="s">
        <v>420</v>
      </c>
      <c r="C241" s="68" t="s">
        <v>421</v>
      </c>
      <c r="D241" s="68" t="s">
        <v>271</v>
      </c>
      <c r="E241" s="68" t="s">
        <v>359</v>
      </c>
      <c r="F241" s="68" t="s">
        <v>360</v>
      </c>
      <c r="G241" s="68" t="s">
        <v>80</v>
      </c>
      <c r="H241" s="68" t="s">
        <v>395</v>
      </c>
      <c r="I241" s="68" t="s">
        <v>647</v>
      </c>
      <c r="J241" s="65">
        <v>1</v>
      </c>
      <c r="K241" s="65">
        <v>1</v>
      </c>
      <c r="L241" s="65">
        <v>607</v>
      </c>
      <c r="M241" s="65" t="s">
        <v>401</v>
      </c>
    </row>
    <row r="242" spans="1:13" ht="12.75" customHeight="1">
      <c r="A242" s="107" t="str">
        <f>IF(ROW()=1,"KEY",IF(ISNA(VLOOKUP(B242,車名対応マスタ!B:D,3,FALSE)),"",IF(VLOOKUP(B242,車名対応マスタ!B:D,3,FALSE)="","",$D242&amp;" "&amp;IF($G242="9","J","O")&amp;" "&amp;$I242&amp;" "&amp;IF($I242&lt;=TEXT(★完成資料!$A$1,"yyyymm"),TEXT(★完成資料!$A$1,"yyyymm"),"999999")&amp; " " &amp; LEFT(F242 &amp; "          ",10))))</f>
        <v xml:space="preserve">L O 202206 yyyy00 HV        </v>
      </c>
      <c r="B242" s="68" t="s">
        <v>420</v>
      </c>
      <c r="C242" s="68" t="s">
        <v>421</v>
      </c>
      <c r="D242" s="68" t="s">
        <v>271</v>
      </c>
      <c r="E242" s="68" t="s">
        <v>359</v>
      </c>
      <c r="F242" s="68" t="s">
        <v>360</v>
      </c>
      <c r="G242" s="68" t="s">
        <v>80</v>
      </c>
      <c r="H242" s="68" t="s">
        <v>395</v>
      </c>
      <c r="I242" s="68" t="s">
        <v>652</v>
      </c>
      <c r="J242" s="65">
        <v>2</v>
      </c>
      <c r="L242" s="65">
        <v>607</v>
      </c>
      <c r="M242" s="65" t="s">
        <v>401</v>
      </c>
    </row>
    <row r="243" spans="1:13" ht="12.75" customHeight="1">
      <c r="A243" s="107" t="str">
        <f>IF(ROW()=1,"KEY",IF(ISNA(VLOOKUP(B243,車名対応マスタ!B:D,3,FALSE)),"",IF(VLOOKUP(B243,車名対応マスタ!B:D,3,FALSE)="","",$D243&amp;" "&amp;IF($G243="9","J","O")&amp;" "&amp;$I243&amp;" "&amp;IF($I243&lt;=TEXT(★完成資料!$A$1,"yyyymm"),TEXT(★完成資料!$A$1,"yyyymm"),"999999")&amp; " " &amp; LEFT(F243 &amp; "          ",10))))</f>
        <v xml:space="preserve">L O 202207 yyyy00 HV        </v>
      </c>
      <c r="B243" s="68" t="s">
        <v>420</v>
      </c>
      <c r="C243" s="68" t="s">
        <v>421</v>
      </c>
      <c r="D243" s="68" t="s">
        <v>271</v>
      </c>
      <c r="E243" s="68" t="s">
        <v>359</v>
      </c>
      <c r="F243" s="68" t="s">
        <v>360</v>
      </c>
      <c r="G243" s="68" t="s">
        <v>80</v>
      </c>
      <c r="H243" s="68" t="s">
        <v>395</v>
      </c>
      <c r="I243" s="68" t="s">
        <v>655</v>
      </c>
      <c r="J243" s="65">
        <v>2</v>
      </c>
      <c r="L243" s="65">
        <v>607</v>
      </c>
      <c r="M243" s="65" t="s">
        <v>401</v>
      </c>
    </row>
    <row r="244" spans="1:13" ht="12.75" customHeight="1">
      <c r="A244" s="107" t="str">
        <f>IF(ROW()=1,"KEY",IF(ISNA(VLOOKUP(B244,車名対応マスタ!B:D,3,FALSE)),"",IF(VLOOKUP(B244,車名対応マスタ!B:D,3,FALSE)="","",$D244&amp;" "&amp;IF($G244="9","J","O")&amp;" "&amp;$I244&amp;" "&amp;IF($I244&lt;=TEXT(★完成資料!$A$1,"yyyymm"),TEXT(★完成資料!$A$1,"yyyymm"),"999999")&amp; " " &amp; LEFT(F244 &amp; "          ",10))))</f>
        <v xml:space="preserve">L O 202208 yyyy00 HV        </v>
      </c>
      <c r="B244" s="68" t="s">
        <v>420</v>
      </c>
      <c r="C244" s="68" t="s">
        <v>421</v>
      </c>
      <c r="D244" s="68" t="s">
        <v>271</v>
      </c>
      <c r="E244" s="68" t="s">
        <v>359</v>
      </c>
      <c r="F244" s="68" t="s">
        <v>360</v>
      </c>
      <c r="G244" s="68" t="s">
        <v>80</v>
      </c>
      <c r="H244" s="68" t="s">
        <v>395</v>
      </c>
      <c r="I244" s="68" t="s">
        <v>656</v>
      </c>
      <c r="K244" s="65">
        <v>2</v>
      </c>
      <c r="L244" s="65">
        <v>607</v>
      </c>
      <c r="M244" s="65" t="s">
        <v>401</v>
      </c>
    </row>
    <row r="245" spans="1:13" ht="12.75" customHeight="1">
      <c r="A245" s="107" t="str">
        <f>IF(ROW()=1,"KEY",IF(ISNA(VLOOKUP(B245,車名対応マスタ!B:D,3,FALSE)),"",IF(VLOOKUP(B245,車名対応マスタ!B:D,3,FALSE)="","",$D245&amp;" "&amp;IF($G245="9","J","O")&amp;" "&amp;$I245&amp;" "&amp;IF($I245&lt;=TEXT(★完成資料!$A$1,"yyyymm"),TEXT(★完成資料!$A$1,"yyyymm"),"999999")&amp; " " &amp; LEFT(F245 &amp; "          ",10))))</f>
        <v xml:space="preserve">L O 202209 yyyy00 HV        </v>
      </c>
      <c r="B245" s="68" t="s">
        <v>420</v>
      </c>
      <c r="C245" s="68" t="s">
        <v>421</v>
      </c>
      <c r="D245" s="68" t="s">
        <v>271</v>
      </c>
      <c r="E245" s="68" t="s">
        <v>359</v>
      </c>
      <c r="F245" s="68" t="s">
        <v>360</v>
      </c>
      <c r="G245" s="68" t="s">
        <v>80</v>
      </c>
      <c r="H245" s="68" t="s">
        <v>395</v>
      </c>
      <c r="I245" s="68" t="s">
        <v>657</v>
      </c>
      <c r="J245" s="65">
        <v>1</v>
      </c>
      <c r="L245" s="65">
        <v>607</v>
      </c>
      <c r="M245" s="65" t="s">
        <v>401</v>
      </c>
    </row>
    <row r="246" spans="1:13" ht="12.75" customHeight="1">
      <c r="A246" s="107" t="str">
        <f>IF(ROW()=1,"KEY",IF(ISNA(VLOOKUP(B246,車名対応マスタ!B:D,3,FALSE)),"",IF(VLOOKUP(B246,車名対応マスタ!B:D,3,FALSE)="","",$D246&amp;" "&amp;IF($G246="9","J","O")&amp;" "&amp;$I246&amp;" "&amp;IF($I246&lt;=TEXT(★完成資料!$A$1,"yyyymm"),TEXT(★完成資料!$A$1,"yyyymm"),"999999")&amp; " " &amp; LEFT(F246 &amp; "          ",10))))</f>
        <v xml:space="preserve">L O 202201 yyyy00 HV        </v>
      </c>
      <c r="B246" s="68" t="s">
        <v>420</v>
      </c>
      <c r="C246" s="68" t="s">
        <v>421</v>
      </c>
      <c r="D246" s="68" t="s">
        <v>271</v>
      </c>
      <c r="E246" s="68" t="s">
        <v>359</v>
      </c>
      <c r="F246" s="68" t="s">
        <v>360</v>
      </c>
      <c r="G246" s="68" t="s">
        <v>81</v>
      </c>
      <c r="H246" s="68" t="s">
        <v>402</v>
      </c>
      <c r="I246" s="68" t="s">
        <v>639</v>
      </c>
      <c r="J246" s="65">
        <v>2</v>
      </c>
      <c r="L246" s="65">
        <v>537</v>
      </c>
      <c r="M246" s="65" t="s">
        <v>284</v>
      </c>
    </row>
    <row r="247" spans="1:13" ht="12.75" customHeight="1">
      <c r="A247" s="107" t="str">
        <f>IF(ROW()=1,"KEY",IF(ISNA(VLOOKUP(B247,車名対応マスタ!B:D,3,FALSE)),"",IF(VLOOKUP(B247,車名対応マスタ!B:D,3,FALSE)="","",$D247&amp;" "&amp;IF($G247="9","J","O")&amp;" "&amp;$I247&amp;" "&amp;IF($I247&lt;=TEXT(★完成資料!$A$1,"yyyymm"),TEXT(★完成資料!$A$1,"yyyymm"),"999999")&amp; " " &amp; LEFT(F247 &amp; "          ",10))))</f>
        <v xml:space="preserve">L O 202202 yyyy00 HV        </v>
      </c>
      <c r="B247" s="68" t="s">
        <v>420</v>
      </c>
      <c r="C247" s="68" t="s">
        <v>421</v>
      </c>
      <c r="D247" s="68" t="s">
        <v>271</v>
      </c>
      <c r="E247" s="68" t="s">
        <v>359</v>
      </c>
      <c r="F247" s="68" t="s">
        <v>360</v>
      </c>
      <c r="G247" s="68" t="s">
        <v>81</v>
      </c>
      <c r="H247" s="68" t="s">
        <v>402</v>
      </c>
      <c r="I247" s="68" t="s">
        <v>640</v>
      </c>
      <c r="J247" s="65">
        <v>1</v>
      </c>
      <c r="L247" s="65">
        <v>537</v>
      </c>
      <c r="M247" s="65" t="s">
        <v>284</v>
      </c>
    </row>
    <row r="248" spans="1:13" ht="12.75" customHeight="1">
      <c r="A248" s="107" t="str">
        <f>IF(ROW()=1,"KEY",IF(ISNA(VLOOKUP(B248,車名対応マスタ!B:D,3,FALSE)),"",IF(VLOOKUP(B248,車名対応マスタ!B:D,3,FALSE)="","",$D248&amp;" "&amp;IF($G248="9","J","O")&amp;" "&amp;$I248&amp;" "&amp;IF($I248&lt;=TEXT(★完成資料!$A$1,"yyyymm"),TEXT(★完成資料!$A$1,"yyyymm"),"999999")&amp; " " &amp; LEFT(F248 &amp; "          ",10))))</f>
        <v xml:space="preserve">L O 202203 yyyy00 HV        </v>
      </c>
      <c r="B248" s="68" t="s">
        <v>420</v>
      </c>
      <c r="C248" s="68" t="s">
        <v>421</v>
      </c>
      <c r="D248" s="68" t="s">
        <v>271</v>
      </c>
      <c r="E248" s="68" t="s">
        <v>359</v>
      </c>
      <c r="F248" s="68" t="s">
        <v>360</v>
      </c>
      <c r="G248" s="68" t="s">
        <v>81</v>
      </c>
      <c r="H248" s="68" t="s">
        <v>402</v>
      </c>
      <c r="I248" s="68" t="s">
        <v>641</v>
      </c>
      <c r="J248" s="65">
        <v>1</v>
      </c>
      <c r="L248" s="65">
        <v>537</v>
      </c>
      <c r="M248" s="65" t="s">
        <v>284</v>
      </c>
    </row>
    <row r="249" spans="1:13" ht="12.75" customHeight="1">
      <c r="A249" s="107" t="str">
        <f>IF(ROW()=1,"KEY",IF(ISNA(VLOOKUP(B249,車名対応マスタ!B:D,3,FALSE)),"",IF(VLOOKUP(B249,車名対応マスタ!B:D,3,FALSE)="","",$D249&amp;" "&amp;IF($G249="9","J","O")&amp;" "&amp;$I249&amp;" "&amp;IF($I249&lt;=TEXT(★完成資料!$A$1,"yyyymm"),TEXT(★完成資料!$A$1,"yyyymm"),"999999")&amp; " " &amp; LEFT(F249 &amp; "          ",10))))</f>
        <v xml:space="preserve">L O 202207 yyyy00 HV        </v>
      </c>
      <c r="B249" s="68" t="s">
        <v>420</v>
      </c>
      <c r="C249" s="68" t="s">
        <v>421</v>
      </c>
      <c r="D249" s="68" t="s">
        <v>271</v>
      </c>
      <c r="E249" s="68" t="s">
        <v>359</v>
      </c>
      <c r="F249" s="68" t="s">
        <v>360</v>
      </c>
      <c r="G249" s="68" t="s">
        <v>81</v>
      </c>
      <c r="H249" s="68" t="s">
        <v>402</v>
      </c>
      <c r="I249" s="68" t="s">
        <v>655</v>
      </c>
      <c r="J249" s="65">
        <v>1</v>
      </c>
      <c r="K249" s="65">
        <v>0</v>
      </c>
      <c r="L249" s="65">
        <v>537</v>
      </c>
      <c r="M249" s="65" t="s">
        <v>284</v>
      </c>
    </row>
    <row r="250" spans="1:13" ht="12.75" customHeight="1">
      <c r="A250" s="107" t="str">
        <f>IF(ROW()=1,"KEY",IF(ISNA(VLOOKUP(B250,車名対応マスタ!B:D,3,FALSE)),"",IF(VLOOKUP(B250,車名対応マスタ!B:D,3,FALSE)="","",$D250&amp;" "&amp;IF($G250="9","J","O")&amp;" "&amp;$I250&amp;" "&amp;IF($I250&lt;=TEXT(★完成資料!$A$1,"yyyymm"),TEXT(★完成資料!$A$1,"yyyymm"),"999999")&amp; " " &amp; LEFT(F250 &amp; "          ",10))))</f>
        <v xml:space="preserve">L O 202201 yyyy00 HV        </v>
      </c>
      <c r="B250" s="68" t="s">
        <v>420</v>
      </c>
      <c r="C250" s="68" t="s">
        <v>421</v>
      </c>
      <c r="D250" s="68" t="s">
        <v>271</v>
      </c>
      <c r="E250" s="68" t="s">
        <v>359</v>
      </c>
      <c r="F250" s="68" t="s">
        <v>360</v>
      </c>
      <c r="G250" s="68" t="s">
        <v>81</v>
      </c>
      <c r="H250" s="68" t="s">
        <v>402</v>
      </c>
      <c r="I250" s="68" t="s">
        <v>639</v>
      </c>
      <c r="J250" s="65">
        <v>0</v>
      </c>
      <c r="K250" s="65">
        <v>1</v>
      </c>
      <c r="L250" s="65">
        <v>529</v>
      </c>
      <c r="M250" s="65" t="s">
        <v>509</v>
      </c>
    </row>
    <row r="251" spans="1:13" ht="12.75" customHeight="1">
      <c r="A251" s="107" t="str">
        <f>IF(ROW()=1,"KEY",IF(ISNA(VLOOKUP(B251,車名対応マスタ!B:D,3,FALSE)),"",IF(VLOOKUP(B251,車名対応マスタ!B:D,3,FALSE)="","",$D251&amp;" "&amp;IF($G251="9","J","O")&amp;" "&amp;$I251&amp;" "&amp;IF($I251&lt;=TEXT(★完成資料!$A$1,"yyyymm"),TEXT(★完成資料!$A$1,"yyyymm"),"999999")&amp; " " &amp; LEFT(F251 &amp; "          ",10))))</f>
        <v xml:space="preserve">L O 202207 yyyy00 HV        </v>
      </c>
      <c r="B251" s="68" t="s">
        <v>420</v>
      </c>
      <c r="C251" s="68" t="s">
        <v>421</v>
      </c>
      <c r="D251" s="68" t="s">
        <v>271</v>
      </c>
      <c r="E251" s="68" t="s">
        <v>359</v>
      </c>
      <c r="F251" s="68" t="s">
        <v>360</v>
      </c>
      <c r="G251" s="68" t="s">
        <v>81</v>
      </c>
      <c r="H251" s="68" t="s">
        <v>402</v>
      </c>
      <c r="I251" s="68" t="s">
        <v>655</v>
      </c>
      <c r="J251" s="65">
        <v>0</v>
      </c>
      <c r="K251" s="65">
        <v>1</v>
      </c>
      <c r="L251" s="65">
        <v>529</v>
      </c>
      <c r="M251" s="65" t="s">
        <v>509</v>
      </c>
    </row>
    <row r="252" spans="1:13" ht="12.75" customHeight="1">
      <c r="A252" s="107" t="str">
        <f>IF(ROW()=1,"KEY",IF(ISNA(VLOOKUP(B252,車名対応マスタ!B:D,3,FALSE)),"",IF(VLOOKUP(B252,車名対応マスタ!B:D,3,FALSE)="","",$D252&amp;" "&amp;IF($G252="9","J","O")&amp;" "&amp;$I252&amp;" "&amp;IF($I252&lt;=TEXT(★完成資料!$A$1,"yyyymm"),TEXT(★完成資料!$A$1,"yyyymm"),"999999")&amp; " " &amp; LEFT(F252 &amp; "          ",10))))</f>
        <v xml:space="preserve">L J 202201 yyyy00 HV        </v>
      </c>
      <c r="B252" s="68" t="s">
        <v>420</v>
      </c>
      <c r="C252" s="68" t="s">
        <v>421</v>
      </c>
      <c r="D252" s="68" t="s">
        <v>271</v>
      </c>
      <c r="E252" s="68" t="s">
        <v>359</v>
      </c>
      <c r="F252" s="68" t="s">
        <v>360</v>
      </c>
      <c r="G252" s="68" t="s">
        <v>82</v>
      </c>
      <c r="H252" s="68" t="s">
        <v>403</v>
      </c>
      <c r="I252" s="68" t="s">
        <v>639</v>
      </c>
      <c r="J252" s="65">
        <v>79</v>
      </c>
      <c r="K252" s="65">
        <v>306</v>
      </c>
      <c r="L252" s="65">
        <v>930</v>
      </c>
      <c r="M252" s="65" t="s">
        <v>249</v>
      </c>
    </row>
    <row r="253" spans="1:13" ht="12.75" customHeight="1">
      <c r="A253" s="107" t="str">
        <f>IF(ROW()=1,"KEY",IF(ISNA(VLOOKUP(B253,車名対応マスタ!B:D,3,FALSE)),"",IF(VLOOKUP(B253,車名対応マスタ!B:D,3,FALSE)="","",$D253&amp;" "&amp;IF($G253="9","J","O")&amp;" "&amp;$I253&amp;" "&amp;IF($I253&lt;=TEXT(★完成資料!$A$1,"yyyymm"),TEXT(★完成資料!$A$1,"yyyymm"),"999999")&amp; " " &amp; LEFT(F253 &amp; "          ",10))))</f>
        <v xml:space="preserve">L J 202202 yyyy00 HV        </v>
      </c>
      <c r="B253" s="68" t="s">
        <v>420</v>
      </c>
      <c r="C253" s="68" t="s">
        <v>421</v>
      </c>
      <c r="D253" s="68" t="s">
        <v>271</v>
      </c>
      <c r="E253" s="68" t="s">
        <v>359</v>
      </c>
      <c r="F253" s="68" t="s">
        <v>360</v>
      </c>
      <c r="G253" s="68" t="s">
        <v>82</v>
      </c>
      <c r="H253" s="68" t="s">
        <v>403</v>
      </c>
      <c r="I253" s="68" t="s">
        <v>640</v>
      </c>
      <c r="J253" s="65">
        <v>116</v>
      </c>
      <c r="K253" s="65">
        <v>315</v>
      </c>
      <c r="L253" s="65">
        <v>930</v>
      </c>
      <c r="M253" s="65" t="s">
        <v>249</v>
      </c>
    </row>
    <row r="254" spans="1:13" ht="12.75" customHeight="1">
      <c r="A254" s="107" t="str">
        <f>IF(ROW()=1,"KEY",IF(ISNA(VLOOKUP(B254,車名対応マスタ!B:D,3,FALSE)),"",IF(VLOOKUP(B254,車名対応マスタ!B:D,3,FALSE)="","",$D254&amp;" "&amp;IF($G254="9","J","O")&amp;" "&amp;$I254&amp;" "&amp;IF($I254&lt;=TEXT(★完成資料!$A$1,"yyyymm"),TEXT(★完成資料!$A$1,"yyyymm"),"999999")&amp; " " &amp; LEFT(F254 &amp; "          ",10))))</f>
        <v xml:space="preserve">L J 202203 yyyy00 HV        </v>
      </c>
      <c r="B254" s="68" t="s">
        <v>420</v>
      </c>
      <c r="C254" s="68" t="s">
        <v>421</v>
      </c>
      <c r="D254" s="68" t="s">
        <v>271</v>
      </c>
      <c r="E254" s="68" t="s">
        <v>359</v>
      </c>
      <c r="F254" s="68" t="s">
        <v>360</v>
      </c>
      <c r="G254" s="68" t="s">
        <v>82</v>
      </c>
      <c r="H254" s="68" t="s">
        <v>403</v>
      </c>
      <c r="I254" s="68" t="s">
        <v>641</v>
      </c>
      <c r="J254" s="65">
        <v>226</v>
      </c>
      <c r="K254" s="65">
        <v>413</v>
      </c>
      <c r="L254" s="65">
        <v>930</v>
      </c>
      <c r="M254" s="65" t="s">
        <v>249</v>
      </c>
    </row>
    <row r="255" spans="1:13" ht="12.75" customHeight="1">
      <c r="A255" s="107" t="str">
        <f>IF(ROW()=1,"KEY",IF(ISNA(VLOOKUP(B255,車名対応マスタ!B:D,3,FALSE)),"",IF(VLOOKUP(B255,車名対応マスタ!B:D,3,FALSE)="","",$D255&amp;" "&amp;IF($G255="9","J","O")&amp;" "&amp;$I255&amp;" "&amp;IF($I255&lt;=TEXT(★完成資料!$A$1,"yyyymm"),TEXT(★完成資料!$A$1,"yyyymm"),"999999")&amp; " " &amp; LEFT(F255 &amp; "          ",10))))</f>
        <v xml:space="preserve">L J 202204 yyyy00 HV        </v>
      </c>
      <c r="B255" s="68" t="s">
        <v>420</v>
      </c>
      <c r="C255" s="68" t="s">
        <v>421</v>
      </c>
      <c r="D255" s="68" t="s">
        <v>271</v>
      </c>
      <c r="E255" s="68" t="s">
        <v>359</v>
      </c>
      <c r="F255" s="68" t="s">
        <v>360</v>
      </c>
      <c r="G255" s="68" t="s">
        <v>82</v>
      </c>
      <c r="H255" s="68" t="s">
        <v>403</v>
      </c>
      <c r="I255" s="68" t="s">
        <v>642</v>
      </c>
      <c r="J255" s="65">
        <v>123</v>
      </c>
      <c r="K255" s="65">
        <v>271</v>
      </c>
      <c r="L255" s="65">
        <v>930</v>
      </c>
      <c r="M255" s="65" t="s">
        <v>249</v>
      </c>
    </row>
    <row r="256" spans="1:13" ht="12.75" customHeight="1">
      <c r="A256" s="107" t="str">
        <f>IF(ROW()=1,"KEY",IF(ISNA(VLOOKUP(B256,車名対応マスタ!B:D,3,FALSE)),"",IF(VLOOKUP(B256,車名対応マスタ!B:D,3,FALSE)="","",$D256&amp;" "&amp;IF($G256="9","J","O")&amp;" "&amp;$I256&amp;" "&amp;IF($I256&lt;=TEXT(★完成資料!$A$1,"yyyymm"),TEXT(★完成資料!$A$1,"yyyymm"),"999999")&amp; " " &amp; LEFT(F256 &amp; "          ",10))))</f>
        <v xml:space="preserve">L J 202205 yyyy00 HV        </v>
      </c>
      <c r="B256" s="68" t="s">
        <v>420</v>
      </c>
      <c r="C256" s="68" t="s">
        <v>421</v>
      </c>
      <c r="D256" s="68" t="s">
        <v>271</v>
      </c>
      <c r="E256" s="68" t="s">
        <v>359</v>
      </c>
      <c r="F256" s="68" t="s">
        <v>360</v>
      </c>
      <c r="G256" s="68" t="s">
        <v>82</v>
      </c>
      <c r="H256" s="68" t="s">
        <v>403</v>
      </c>
      <c r="I256" s="68" t="s">
        <v>647</v>
      </c>
      <c r="J256" s="65">
        <v>113</v>
      </c>
      <c r="K256" s="65">
        <v>216</v>
      </c>
      <c r="L256" s="65">
        <v>930</v>
      </c>
      <c r="M256" s="65" t="s">
        <v>249</v>
      </c>
    </row>
    <row r="257" spans="1:13" ht="12.75" customHeight="1">
      <c r="A257" s="107" t="str">
        <f>IF(ROW()=1,"KEY",IF(ISNA(VLOOKUP(B257,車名対応マスタ!B:D,3,FALSE)),"",IF(VLOOKUP(B257,車名対応マスタ!B:D,3,FALSE)="","",$D257&amp;" "&amp;IF($G257="9","J","O")&amp;" "&amp;$I257&amp;" "&amp;IF($I257&lt;=TEXT(★完成資料!$A$1,"yyyymm"),TEXT(★完成資料!$A$1,"yyyymm"),"999999")&amp; " " &amp; LEFT(F257 &amp; "          ",10))))</f>
        <v xml:space="preserve">L J 202206 yyyy00 HV        </v>
      </c>
      <c r="B257" s="68" t="s">
        <v>420</v>
      </c>
      <c r="C257" s="68" t="s">
        <v>421</v>
      </c>
      <c r="D257" s="68" t="s">
        <v>271</v>
      </c>
      <c r="E257" s="68" t="s">
        <v>359</v>
      </c>
      <c r="F257" s="68" t="s">
        <v>360</v>
      </c>
      <c r="G257" s="68" t="s">
        <v>82</v>
      </c>
      <c r="H257" s="68" t="s">
        <v>403</v>
      </c>
      <c r="I257" s="68" t="s">
        <v>652</v>
      </c>
      <c r="J257" s="65">
        <v>87</v>
      </c>
      <c r="K257" s="65">
        <v>228</v>
      </c>
      <c r="L257" s="65">
        <v>930</v>
      </c>
      <c r="M257" s="65" t="s">
        <v>249</v>
      </c>
    </row>
    <row r="258" spans="1:13" ht="12.75" customHeight="1">
      <c r="A258" s="107" t="str">
        <f>IF(ROW()=1,"KEY",IF(ISNA(VLOOKUP(B258,車名対応マスタ!B:D,3,FALSE)),"",IF(VLOOKUP(B258,車名対応マスタ!B:D,3,FALSE)="","",$D258&amp;" "&amp;IF($G258="9","J","O")&amp;" "&amp;$I258&amp;" "&amp;IF($I258&lt;=TEXT(★完成資料!$A$1,"yyyymm"),TEXT(★完成資料!$A$1,"yyyymm"),"999999")&amp; " " &amp; LEFT(F258 &amp; "          ",10))))</f>
        <v xml:space="preserve">L J 202207 yyyy00 HV        </v>
      </c>
      <c r="B258" s="68" t="s">
        <v>420</v>
      </c>
      <c r="C258" s="68" t="s">
        <v>421</v>
      </c>
      <c r="D258" s="68" t="s">
        <v>271</v>
      </c>
      <c r="E258" s="68" t="s">
        <v>359</v>
      </c>
      <c r="F258" s="68" t="s">
        <v>360</v>
      </c>
      <c r="G258" s="68" t="s">
        <v>82</v>
      </c>
      <c r="H258" s="68" t="s">
        <v>403</v>
      </c>
      <c r="I258" s="68" t="s">
        <v>655</v>
      </c>
      <c r="J258" s="65">
        <v>89</v>
      </c>
      <c r="K258" s="65">
        <v>180</v>
      </c>
      <c r="L258" s="65">
        <v>930</v>
      </c>
      <c r="M258" s="65" t="s">
        <v>249</v>
      </c>
    </row>
    <row r="259" spans="1:13" ht="12.75" customHeight="1">
      <c r="A259" s="107" t="str">
        <f>IF(ROW()=1,"KEY",IF(ISNA(VLOOKUP(B259,車名対応マスタ!B:D,3,FALSE)),"",IF(VLOOKUP(B259,車名対応マスタ!B:D,3,FALSE)="","",$D259&amp;" "&amp;IF($G259="9","J","O")&amp;" "&amp;$I259&amp;" "&amp;IF($I259&lt;=TEXT(★完成資料!$A$1,"yyyymm"),TEXT(★完成資料!$A$1,"yyyymm"),"999999")&amp; " " &amp; LEFT(F259 &amp; "          ",10))))</f>
        <v xml:space="preserve">L J 202208 yyyy00 HV        </v>
      </c>
      <c r="B259" s="68" t="s">
        <v>420</v>
      </c>
      <c r="C259" s="68" t="s">
        <v>421</v>
      </c>
      <c r="D259" s="68" t="s">
        <v>271</v>
      </c>
      <c r="E259" s="68" t="s">
        <v>359</v>
      </c>
      <c r="F259" s="68" t="s">
        <v>360</v>
      </c>
      <c r="G259" s="68" t="s">
        <v>82</v>
      </c>
      <c r="H259" s="68" t="s">
        <v>403</v>
      </c>
      <c r="I259" s="68" t="s">
        <v>656</v>
      </c>
      <c r="J259" s="65">
        <v>91</v>
      </c>
      <c r="K259" s="65">
        <v>124</v>
      </c>
      <c r="L259" s="65">
        <v>930</v>
      </c>
      <c r="M259" s="65" t="s">
        <v>249</v>
      </c>
    </row>
    <row r="260" spans="1:13" ht="12.75" customHeight="1">
      <c r="A260" s="107" t="str">
        <f>IF(ROW()=1,"KEY",IF(ISNA(VLOOKUP(B260,車名対応マスタ!B:D,3,FALSE)),"",IF(VLOOKUP(B260,車名対応マスタ!B:D,3,FALSE)="","",$D260&amp;" "&amp;IF($G260="9","J","O")&amp;" "&amp;$I260&amp;" "&amp;IF($I260&lt;=TEXT(★完成資料!$A$1,"yyyymm"),TEXT(★完成資料!$A$1,"yyyymm"),"999999")&amp; " " &amp; LEFT(F260 &amp; "          ",10))))</f>
        <v xml:space="preserve">L J 202209 yyyy00 HV        </v>
      </c>
      <c r="B260" s="68" t="s">
        <v>420</v>
      </c>
      <c r="C260" s="68" t="s">
        <v>421</v>
      </c>
      <c r="D260" s="68" t="s">
        <v>271</v>
      </c>
      <c r="E260" s="68" t="s">
        <v>359</v>
      </c>
      <c r="F260" s="68" t="s">
        <v>360</v>
      </c>
      <c r="G260" s="68" t="s">
        <v>82</v>
      </c>
      <c r="H260" s="68" t="s">
        <v>403</v>
      </c>
      <c r="I260" s="68" t="s">
        <v>657</v>
      </c>
      <c r="J260" s="65">
        <v>122</v>
      </c>
      <c r="K260" s="65">
        <v>30</v>
      </c>
      <c r="L260" s="65">
        <v>930</v>
      </c>
      <c r="M260" s="65" t="s">
        <v>249</v>
      </c>
    </row>
    <row r="261" spans="1:13" ht="12.75" customHeight="1">
      <c r="A261" s="107" t="str">
        <f>IF(ROW()=1,"KEY",IF(ISNA(VLOOKUP(B261,車名対応マスタ!B:D,3,FALSE)),"",IF(VLOOKUP(B261,車名対応マスタ!B:D,3,FALSE)="","",$D261&amp;" "&amp;IF($G261="9","J","O")&amp;" "&amp;$I261&amp;" "&amp;IF($I261&lt;=TEXT(★完成資料!$A$1,"yyyymm"),TEXT(★完成資料!$A$1,"yyyymm"),"999999")&amp; " " &amp; LEFT(F261 &amp; "          ",10))))</f>
        <v xml:space="preserve">L J 202210 yyyy00 HV        </v>
      </c>
      <c r="B261" s="68" t="s">
        <v>420</v>
      </c>
      <c r="C261" s="68" t="s">
        <v>421</v>
      </c>
      <c r="D261" s="68" t="s">
        <v>271</v>
      </c>
      <c r="E261" s="68" t="s">
        <v>359</v>
      </c>
      <c r="F261" s="68" t="s">
        <v>360</v>
      </c>
      <c r="G261" s="68" t="s">
        <v>82</v>
      </c>
      <c r="H261" s="68" t="s">
        <v>403</v>
      </c>
      <c r="I261" s="68" t="s">
        <v>663</v>
      </c>
      <c r="J261" s="65">
        <v>87</v>
      </c>
      <c r="K261" s="65">
        <v>287</v>
      </c>
      <c r="L261" s="65">
        <v>930</v>
      </c>
      <c r="M261" s="65" t="s">
        <v>249</v>
      </c>
    </row>
    <row r="262" spans="1:13" ht="12.75" customHeight="1">
      <c r="A262" s="107" t="str">
        <f>IF(ROW()=1,"KEY",IF(ISNA(VLOOKUP(B262,車名対応マスタ!B:D,3,FALSE)),"",IF(VLOOKUP(B262,車名対応マスタ!B:D,3,FALSE)="","",$D262&amp;" "&amp;IF($G262="9","J","O")&amp;" "&amp;$I262&amp;" "&amp;IF($I262&lt;=TEXT(★完成資料!$A$1,"yyyymm"),TEXT(★完成資料!$A$1,"yyyymm"),"999999")&amp; " " &amp; LEFT(F262 &amp; "          ",10))))</f>
        <v xml:space="preserve">L O 202201 yyyy00 HV        </v>
      </c>
      <c r="B262" s="68" t="s">
        <v>350</v>
      </c>
      <c r="C262" s="68" t="s">
        <v>426</v>
      </c>
      <c r="D262" s="68" t="s">
        <v>271</v>
      </c>
      <c r="E262" s="68" t="s">
        <v>359</v>
      </c>
      <c r="F262" s="68" t="s">
        <v>360</v>
      </c>
      <c r="G262" s="68" t="s">
        <v>75</v>
      </c>
      <c r="H262" s="68" t="s">
        <v>246</v>
      </c>
      <c r="I262" s="68" t="s">
        <v>639</v>
      </c>
      <c r="J262" s="65">
        <v>0</v>
      </c>
      <c r="K262" s="65">
        <v>1</v>
      </c>
      <c r="L262" s="65">
        <v>104</v>
      </c>
      <c r="M262" s="65" t="s">
        <v>361</v>
      </c>
    </row>
    <row r="263" spans="1:13" ht="12.75" customHeight="1">
      <c r="A263" s="107" t="str">
        <f>IF(ROW()=1,"KEY",IF(ISNA(VLOOKUP(B263,車名対応マスタ!B:D,3,FALSE)),"",IF(VLOOKUP(B263,車名対応マスタ!B:D,3,FALSE)="","",$D263&amp;" "&amp;IF($G263="9","J","O")&amp;" "&amp;$I263&amp;" "&amp;IF($I263&lt;=TEXT(★完成資料!$A$1,"yyyymm"),TEXT(★完成資料!$A$1,"yyyymm"),"999999")&amp; " " &amp; LEFT(F263 &amp; "          ",10))))</f>
        <v xml:space="preserve">L O 202201 yyyy00 HV        </v>
      </c>
      <c r="B263" s="68" t="s">
        <v>350</v>
      </c>
      <c r="C263" s="68" t="s">
        <v>426</v>
      </c>
      <c r="D263" s="68" t="s">
        <v>271</v>
      </c>
      <c r="E263" s="68" t="s">
        <v>359</v>
      </c>
      <c r="F263" s="68" t="s">
        <v>360</v>
      </c>
      <c r="G263" s="68" t="s">
        <v>76</v>
      </c>
      <c r="H263" s="68" t="s">
        <v>492</v>
      </c>
      <c r="I263" s="68" t="s">
        <v>639</v>
      </c>
      <c r="J263" s="65">
        <v>0</v>
      </c>
      <c r="K263" s="65">
        <v>1</v>
      </c>
      <c r="L263" s="65">
        <v>301</v>
      </c>
      <c r="M263" s="65" t="s">
        <v>372</v>
      </c>
    </row>
    <row r="264" spans="1:13" ht="12.75" customHeight="1">
      <c r="A264" s="107" t="str">
        <f>IF(ROW()=1,"KEY",IF(ISNA(VLOOKUP(B264,車名対応マスタ!B:D,3,FALSE)),"",IF(VLOOKUP(B264,車名対応マスタ!B:D,3,FALSE)="","",$D264&amp;" "&amp;IF($G264="9","J","O")&amp;" "&amp;$I264&amp;" "&amp;IF($I264&lt;=TEXT(★完成資料!$A$1,"yyyymm"),TEXT(★完成資料!$A$1,"yyyymm"),"999999")&amp; " " &amp; LEFT(F264 &amp; "          ",10))))</f>
        <v xml:space="preserve">L O 202201 yyyy00 HV        </v>
      </c>
      <c r="B264" s="68" t="s">
        <v>350</v>
      </c>
      <c r="C264" s="68" t="s">
        <v>426</v>
      </c>
      <c r="D264" s="68" t="s">
        <v>271</v>
      </c>
      <c r="E264" s="68" t="s">
        <v>359</v>
      </c>
      <c r="F264" s="68" t="s">
        <v>360</v>
      </c>
      <c r="G264" s="68" t="s">
        <v>80</v>
      </c>
      <c r="H264" s="68" t="s">
        <v>395</v>
      </c>
      <c r="I264" s="68" t="s">
        <v>639</v>
      </c>
      <c r="J264" s="65">
        <v>0</v>
      </c>
      <c r="K264" s="65">
        <v>1</v>
      </c>
      <c r="L264" s="65">
        <v>613</v>
      </c>
      <c r="M264" s="65" t="s">
        <v>397</v>
      </c>
    </row>
    <row r="265" spans="1:13" ht="12.75" customHeight="1">
      <c r="A265" s="107" t="str">
        <f>IF(ROW()=1,"KEY",IF(ISNA(VLOOKUP(B265,車名対応マスタ!B:D,3,FALSE)),"",IF(VLOOKUP(B265,車名対応マスタ!B:D,3,FALSE)="","",$D265&amp;" "&amp;IF($G265="9","J","O")&amp;" "&amp;$I265&amp;" "&amp;IF($I265&lt;=TEXT(★完成資料!$A$1,"yyyymm"),TEXT(★完成資料!$A$1,"yyyymm"),"999999")&amp; " " &amp; LEFT(F265 &amp; "          ",10))))</f>
        <v xml:space="preserve">L O 202204 yyyy00 HV        </v>
      </c>
      <c r="B265" s="68" t="s">
        <v>350</v>
      </c>
      <c r="C265" s="68" t="s">
        <v>426</v>
      </c>
      <c r="D265" s="68" t="s">
        <v>271</v>
      </c>
      <c r="E265" s="68" t="s">
        <v>359</v>
      </c>
      <c r="F265" s="68" t="s">
        <v>360</v>
      </c>
      <c r="G265" s="68" t="s">
        <v>80</v>
      </c>
      <c r="H265" s="68" t="s">
        <v>395</v>
      </c>
      <c r="I265" s="68" t="s">
        <v>642</v>
      </c>
      <c r="J265" s="65">
        <v>0</v>
      </c>
      <c r="K265" s="65">
        <v>1</v>
      </c>
      <c r="L265" s="65">
        <v>613</v>
      </c>
      <c r="M265" s="65" t="s">
        <v>397</v>
      </c>
    </row>
    <row r="266" spans="1:13" ht="12.75" customHeight="1">
      <c r="A266" s="107" t="str">
        <f>IF(ROW()=1,"KEY",IF(ISNA(VLOOKUP(B266,車名対応マスタ!B:D,3,FALSE)),"",IF(VLOOKUP(B266,車名対応マスタ!B:D,3,FALSE)="","",$D266&amp;" "&amp;IF($G266="9","J","O")&amp;" "&amp;$I266&amp;" "&amp;IF($I266&lt;=TEXT(★完成資料!$A$1,"yyyymm"),TEXT(★完成資料!$A$1,"yyyymm"),"999999")&amp; " " &amp; LEFT(F266 &amp; "          ",10))))</f>
        <v xml:space="preserve">L O 202201 yyyy00 HV        </v>
      </c>
      <c r="B266" s="68" t="s">
        <v>350</v>
      </c>
      <c r="C266" s="68" t="s">
        <v>426</v>
      </c>
      <c r="D266" s="68" t="s">
        <v>271</v>
      </c>
      <c r="E266" s="68" t="s">
        <v>359</v>
      </c>
      <c r="F266" s="68" t="s">
        <v>360</v>
      </c>
      <c r="G266" s="68" t="s">
        <v>80</v>
      </c>
      <c r="H266" s="68" t="s">
        <v>395</v>
      </c>
      <c r="I266" s="68" t="s">
        <v>639</v>
      </c>
      <c r="J266" s="65">
        <v>0</v>
      </c>
      <c r="K266" s="65">
        <v>3</v>
      </c>
      <c r="L266" s="65">
        <v>615</v>
      </c>
      <c r="M266" s="65" t="s">
        <v>398</v>
      </c>
    </row>
    <row r="267" spans="1:13" ht="12.75" customHeight="1">
      <c r="A267" s="107" t="str">
        <f>IF(ROW()=1,"KEY",IF(ISNA(VLOOKUP(B267,車名対応マスタ!B:D,3,FALSE)),"",IF(VLOOKUP(B267,車名対応マスタ!B:D,3,FALSE)="","",$D267&amp;" "&amp;IF($G267="9","J","O")&amp;" "&amp;$I267&amp;" "&amp;IF($I267&lt;=TEXT(★完成資料!$A$1,"yyyymm"),TEXT(★完成資料!$A$1,"yyyymm"),"999999")&amp; " " &amp; LEFT(F267 &amp; "          ",10))))</f>
        <v xml:space="preserve">L O 202202 yyyy00 HV        </v>
      </c>
      <c r="B267" s="68" t="s">
        <v>350</v>
      </c>
      <c r="C267" s="68" t="s">
        <v>426</v>
      </c>
      <c r="D267" s="68" t="s">
        <v>271</v>
      </c>
      <c r="E267" s="68" t="s">
        <v>359</v>
      </c>
      <c r="F267" s="68" t="s">
        <v>360</v>
      </c>
      <c r="G267" s="68" t="s">
        <v>80</v>
      </c>
      <c r="H267" s="68" t="s">
        <v>395</v>
      </c>
      <c r="I267" s="68" t="s">
        <v>640</v>
      </c>
      <c r="J267" s="65">
        <v>0</v>
      </c>
      <c r="K267" s="65">
        <v>2</v>
      </c>
      <c r="L267" s="65">
        <v>615</v>
      </c>
      <c r="M267" s="65" t="s">
        <v>398</v>
      </c>
    </row>
    <row r="268" spans="1:13" ht="12.75" customHeight="1">
      <c r="A268" s="107" t="str">
        <f>IF(ROW()=1,"KEY",IF(ISNA(VLOOKUP(B268,車名対応マスタ!B:D,3,FALSE)),"",IF(VLOOKUP(B268,車名対応マスタ!B:D,3,FALSE)="","",$D268&amp;" "&amp;IF($G268="9","J","O")&amp;" "&amp;$I268&amp;" "&amp;IF($I268&lt;=TEXT(★完成資料!$A$1,"yyyymm"),TEXT(★完成資料!$A$1,"yyyymm"),"999999")&amp; " " &amp; LEFT(F268 &amp; "          ",10))))</f>
        <v xml:space="preserve">L O 202203 yyyy00 HV        </v>
      </c>
      <c r="B268" s="68" t="s">
        <v>350</v>
      </c>
      <c r="C268" s="68" t="s">
        <v>426</v>
      </c>
      <c r="D268" s="68" t="s">
        <v>271</v>
      </c>
      <c r="E268" s="68" t="s">
        <v>359</v>
      </c>
      <c r="F268" s="68" t="s">
        <v>360</v>
      </c>
      <c r="G268" s="68" t="s">
        <v>80</v>
      </c>
      <c r="H268" s="68" t="s">
        <v>395</v>
      </c>
      <c r="I268" s="68" t="s">
        <v>641</v>
      </c>
      <c r="J268" s="65">
        <v>0</v>
      </c>
      <c r="K268" s="65">
        <v>1</v>
      </c>
      <c r="L268" s="65">
        <v>615</v>
      </c>
      <c r="M268" s="65" t="s">
        <v>398</v>
      </c>
    </row>
    <row r="269" spans="1:13" ht="12.75" customHeight="1">
      <c r="A269" s="107" t="str">
        <f>IF(ROW()=1,"KEY",IF(ISNA(VLOOKUP(B269,車名対応マスタ!B:D,3,FALSE)),"",IF(VLOOKUP(B269,車名対応マスタ!B:D,3,FALSE)="","",$D269&amp;" "&amp;IF($G269="9","J","O")&amp;" "&amp;$I269&amp;" "&amp;IF($I269&lt;=TEXT(★完成資料!$A$1,"yyyymm"),TEXT(★完成資料!$A$1,"yyyymm"),"999999")&amp; " " &amp; LEFT(F269 &amp; "          ",10))))</f>
        <v xml:space="preserve">L O 202204 yyyy00 HV        </v>
      </c>
      <c r="B269" s="68" t="s">
        <v>350</v>
      </c>
      <c r="C269" s="68" t="s">
        <v>426</v>
      </c>
      <c r="D269" s="68" t="s">
        <v>271</v>
      </c>
      <c r="E269" s="68" t="s">
        <v>359</v>
      </c>
      <c r="F269" s="68" t="s">
        <v>360</v>
      </c>
      <c r="G269" s="68" t="s">
        <v>80</v>
      </c>
      <c r="H269" s="68" t="s">
        <v>395</v>
      </c>
      <c r="I269" s="68" t="s">
        <v>642</v>
      </c>
      <c r="J269" s="65">
        <v>0</v>
      </c>
      <c r="K269" s="65">
        <v>1</v>
      </c>
      <c r="L269" s="65">
        <v>615</v>
      </c>
      <c r="M269" s="65" t="s">
        <v>398</v>
      </c>
    </row>
    <row r="270" spans="1:13" ht="12.75" customHeight="1">
      <c r="A270" s="107" t="str">
        <f>IF(ROW()=1,"KEY",IF(ISNA(VLOOKUP(B270,車名対応マスタ!B:D,3,FALSE)),"",IF(VLOOKUP(B270,車名対応マスタ!B:D,3,FALSE)="","",$D270&amp;" "&amp;IF($G270="9","J","O")&amp;" "&amp;$I270&amp;" "&amp;IF($I270&lt;=TEXT(★完成資料!$A$1,"yyyymm"),TEXT(★完成資料!$A$1,"yyyymm"),"999999")&amp; " " &amp; LEFT(F270 &amp; "          ",10))))</f>
        <v xml:space="preserve">L O 202210 yyyy00 HV        </v>
      </c>
      <c r="B270" s="68" t="s">
        <v>350</v>
      </c>
      <c r="C270" s="68" t="s">
        <v>426</v>
      </c>
      <c r="D270" s="68" t="s">
        <v>271</v>
      </c>
      <c r="E270" s="68" t="s">
        <v>359</v>
      </c>
      <c r="F270" s="68" t="s">
        <v>360</v>
      </c>
      <c r="G270" s="68" t="s">
        <v>80</v>
      </c>
      <c r="H270" s="68" t="s">
        <v>395</v>
      </c>
      <c r="I270" s="68" t="s">
        <v>663</v>
      </c>
      <c r="J270" s="65">
        <v>0</v>
      </c>
      <c r="K270" s="65">
        <v>1</v>
      </c>
      <c r="L270" s="65">
        <v>615</v>
      </c>
      <c r="M270" s="65" t="s">
        <v>398</v>
      </c>
    </row>
    <row r="271" spans="1:13" ht="12.75" customHeight="1">
      <c r="A271" s="107" t="str">
        <f>IF(ROW()=1,"KEY",IF(ISNA(VLOOKUP(B271,車名対応マスタ!B:D,3,FALSE)),"",IF(VLOOKUP(B271,車名対応マスタ!B:D,3,FALSE)="","",$D271&amp;" "&amp;IF($G271="9","J","O")&amp;" "&amp;$I271&amp;" "&amp;IF($I271&lt;=TEXT(★完成資料!$A$1,"yyyymm"),TEXT(★完成資料!$A$1,"yyyymm"),"999999")&amp; " " &amp; LEFT(F271 &amp; "          ",10))))</f>
        <v xml:space="preserve">L O 202203 yyyy00 HV        </v>
      </c>
      <c r="B271" s="68" t="s">
        <v>350</v>
      </c>
      <c r="C271" s="68" t="s">
        <v>426</v>
      </c>
      <c r="D271" s="68" t="s">
        <v>271</v>
      </c>
      <c r="E271" s="68" t="s">
        <v>359</v>
      </c>
      <c r="F271" s="68" t="s">
        <v>360</v>
      </c>
      <c r="G271" s="68" t="s">
        <v>80</v>
      </c>
      <c r="H271" s="68" t="s">
        <v>395</v>
      </c>
      <c r="I271" s="68" t="s">
        <v>641</v>
      </c>
      <c r="J271" s="65">
        <v>0</v>
      </c>
      <c r="K271" s="65">
        <v>1</v>
      </c>
      <c r="L271" s="65">
        <v>612</v>
      </c>
      <c r="M271" s="65" t="s">
        <v>506</v>
      </c>
    </row>
    <row r="272" spans="1:13" ht="12.75" customHeight="1">
      <c r="A272" s="107" t="str">
        <f>IF(ROW()=1,"KEY",IF(ISNA(VLOOKUP(B272,車名対応マスタ!B:D,3,FALSE)),"",IF(VLOOKUP(B272,車名対応マスタ!B:D,3,FALSE)="","",$D272&amp;" "&amp;IF($G272="9","J","O")&amp;" "&amp;$I272&amp;" "&amp;IF($I272&lt;=TEXT(★完成資料!$A$1,"yyyymm"),TEXT(★完成資料!$A$1,"yyyymm"),"999999")&amp; " " &amp; LEFT(F272 &amp; "          ",10))))</f>
        <v xml:space="preserve">L O 202204 yyyy00 HV        </v>
      </c>
      <c r="B272" s="68" t="s">
        <v>350</v>
      </c>
      <c r="C272" s="68" t="s">
        <v>426</v>
      </c>
      <c r="D272" s="68" t="s">
        <v>271</v>
      </c>
      <c r="E272" s="68" t="s">
        <v>359</v>
      </c>
      <c r="F272" s="68" t="s">
        <v>360</v>
      </c>
      <c r="G272" s="68" t="s">
        <v>80</v>
      </c>
      <c r="H272" s="68" t="s">
        <v>395</v>
      </c>
      <c r="I272" s="68" t="s">
        <v>642</v>
      </c>
      <c r="J272" s="65">
        <v>0</v>
      </c>
      <c r="K272" s="65">
        <v>1</v>
      </c>
      <c r="L272" s="65">
        <v>612</v>
      </c>
      <c r="M272" s="65" t="s">
        <v>506</v>
      </c>
    </row>
    <row r="273" spans="1:13" ht="12.75" customHeight="1">
      <c r="A273" s="107" t="str">
        <f>IF(ROW()=1,"KEY",IF(ISNA(VLOOKUP(B273,車名対応マスタ!B:D,3,FALSE)),"",IF(VLOOKUP(B273,車名対応マスタ!B:D,3,FALSE)="","",$D273&amp;" "&amp;IF($G273="9","J","O")&amp;" "&amp;$I273&amp;" "&amp;IF($I273&lt;=TEXT(★完成資料!$A$1,"yyyymm"),TEXT(★完成資料!$A$1,"yyyymm"),"999999")&amp; " " &amp; LEFT(F273 &amp; "          ",10))))</f>
        <v xml:space="preserve">L J 202201 yyyy00 HV        </v>
      </c>
      <c r="B273" s="68" t="s">
        <v>350</v>
      </c>
      <c r="C273" s="68" t="s">
        <v>426</v>
      </c>
      <c r="D273" s="68" t="s">
        <v>271</v>
      </c>
      <c r="E273" s="68" t="s">
        <v>359</v>
      </c>
      <c r="F273" s="68" t="s">
        <v>360</v>
      </c>
      <c r="G273" s="68" t="s">
        <v>82</v>
      </c>
      <c r="H273" s="68" t="s">
        <v>403</v>
      </c>
      <c r="I273" s="68" t="s">
        <v>639</v>
      </c>
      <c r="K273" s="65">
        <v>1</v>
      </c>
      <c r="L273" s="65">
        <v>930</v>
      </c>
      <c r="M273" s="65" t="s">
        <v>249</v>
      </c>
    </row>
    <row r="274" spans="1:13" ht="12.75" customHeight="1">
      <c r="A274" s="107" t="str">
        <f>IF(ROW()=1,"KEY",IF(ISNA(VLOOKUP(B274,車名対応マスタ!B:D,3,FALSE)),"",IF(VLOOKUP(B274,車名対応マスタ!B:D,3,FALSE)="","",$D274&amp;" "&amp;IF($G274="9","J","O")&amp;" "&amp;$I274&amp;" "&amp;IF($I274&lt;=TEXT(★完成資料!$A$1,"yyyymm"),TEXT(★完成資料!$A$1,"yyyymm"),"999999")&amp; " " &amp; LEFT(F274 &amp; "          ",10))))</f>
        <v xml:space="preserve">L J 202202 yyyy00 HV        </v>
      </c>
      <c r="B274" s="68" t="s">
        <v>350</v>
      </c>
      <c r="C274" s="68" t="s">
        <v>426</v>
      </c>
      <c r="D274" s="68" t="s">
        <v>271</v>
      </c>
      <c r="E274" s="68" t="s">
        <v>359</v>
      </c>
      <c r="F274" s="68" t="s">
        <v>360</v>
      </c>
      <c r="G274" s="68" t="s">
        <v>82</v>
      </c>
      <c r="H274" s="68" t="s">
        <v>403</v>
      </c>
      <c r="I274" s="68" t="s">
        <v>640</v>
      </c>
      <c r="K274" s="65">
        <v>1</v>
      </c>
      <c r="L274" s="65">
        <v>930</v>
      </c>
      <c r="M274" s="65" t="s">
        <v>249</v>
      </c>
    </row>
    <row r="275" spans="1:13" ht="12.75" customHeight="1">
      <c r="A275" s="107" t="str">
        <f>IF(ROW()=1,"KEY",IF(ISNA(VLOOKUP(B275,車名対応マスタ!B:D,3,FALSE)),"",IF(VLOOKUP(B275,車名対応マスタ!B:D,3,FALSE)="","",$D275&amp;" "&amp;IF($G275="9","J","O")&amp;" "&amp;$I275&amp;" "&amp;IF($I275&lt;=TEXT(★完成資料!$A$1,"yyyymm"),TEXT(★完成資料!$A$1,"yyyymm"),"999999")&amp; " " &amp; LEFT(F275 &amp; "          ",10))))</f>
        <v xml:space="preserve">L J 202203 yyyy00 HV        </v>
      </c>
      <c r="B275" s="68" t="s">
        <v>350</v>
      </c>
      <c r="C275" s="68" t="s">
        <v>426</v>
      </c>
      <c r="D275" s="68" t="s">
        <v>271</v>
      </c>
      <c r="E275" s="68" t="s">
        <v>359</v>
      </c>
      <c r="F275" s="68" t="s">
        <v>360</v>
      </c>
      <c r="G275" s="68" t="s">
        <v>82</v>
      </c>
      <c r="H275" s="68" t="s">
        <v>403</v>
      </c>
      <c r="I275" s="68" t="s">
        <v>641</v>
      </c>
      <c r="K275" s="65">
        <v>1</v>
      </c>
      <c r="L275" s="65">
        <v>930</v>
      </c>
      <c r="M275" s="65" t="s">
        <v>249</v>
      </c>
    </row>
    <row r="276" spans="1:13" ht="12.75" customHeight="1">
      <c r="A276" s="107" t="str">
        <f>IF(ROW()=1,"KEY",IF(ISNA(VLOOKUP(B276,車名対応マスタ!B:D,3,FALSE)),"",IF(VLOOKUP(B276,車名対応マスタ!B:D,3,FALSE)="","",$D276&amp;" "&amp;IF($G276="9","J","O")&amp;" "&amp;$I276&amp;" "&amp;IF($I276&lt;=TEXT(★完成資料!$A$1,"yyyymm"),TEXT(★完成資料!$A$1,"yyyymm"),"999999")&amp; " " &amp; LEFT(F276 &amp; "          ",10))))</f>
        <v xml:space="preserve">L O 202201 yyyy00 HV        </v>
      </c>
      <c r="B276" s="68" t="s">
        <v>269</v>
      </c>
      <c r="C276" s="68" t="s">
        <v>452</v>
      </c>
      <c r="D276" s="68" t="s">
        <v>271</v>
      </c>
      <c r="E276" s="68" t="s">
        <v>359</v>
      </c>
      <c r="F276" s="68" t="s">
        <v>360</v>
      </c>
      <c r="G276" s="68" t="s">
        <v>75</v>
      </c>
      <c r="H276" s="68" t="s">
        <v>246</v>
      </c>
      <c r="I276" s="68" t="s">
        <v>639</v>
      </c>
      <c r="J276" s="65">
        <v>937</v>
      </c>
      <c r="K276" s="65">
        <v>621</v>
      </c>
      <c r="L276" s="65">
        <v>104</v>
      </c>
      <c r="M276" s="65" t="s">
        <v>361</v>
      </c>
    </row>
    <row r="277" spans="1:13" ht="12.75" customHeight="1">
      <c r="A277" s="107" t="str">
        <f>IF(ROW()=1,"KEY",IF(ISNA(VLOOKUP(B277,車名対応マスタ!B:D,3,FALSE)),"",IF(VLOOKUP(B277,車名対応マスタ!B:D,3,FALSE)="","",$D277&amp;" "&amp;IF($G277="9","J","O")&amp;" "&amp;$I277&amp;" "&amp;IF($I277&lt;=TEXT(★完成資料!$A$1,"yyyymm"),TEXT(★完成資料!$A$1,"yyyymm"),"999999")&amp; " " &amp; LEFT(F277 &amp; "          ",10))))</f>
        <v xml:space="preserve">L O 202202 yyyy00 HV        </v>
      </c>
      <c r="B277" s="68" t="s">
        <v>269</v>
      </c>
      <c r="C277" s="68" t="s">
        <v>452</v>
      </c>
      <c r="D277" s="68" t="s">
        <v>271</v>
      </c>
      <c r="E277" s="68" t="s">
        <v>359</v>
      </c>
      <c r="F277" s="68" t="s">
        <v>360</v>
      </c>
      <c r="G277" s="68" t="s">
        <v>75</v>
      </c>
      <c r="H277" s="68" t="s">
        <v>246</v>
      </c>
      <c r="I277" s="68" t="s">
        <v>640</v>
      </c>
      <c r="J277" s="65">
        <v>976</v>
      </c>
      <c r="K277" s="65">
        <v>786</v>
      </c>
      <c r="L277" s="65">
        <v>104</v>
      </c>
      <c r="M277" s="65" t="s">
        <v>361</v>
      </c>
    </row>
    <row r="278" spans="1:13" ht="12.75" customHeight="1">
      <c r="A278" s="107" t="str">
        <f>IF(ROW()=1,"KEY",IF(ISNA(VLOOKUP(B278,車名対応マスタ!B:D,3,FALSE)),"",IF(VLOOKUP(B278,車名対応マスタ!B:D,3,FALSE)="","",$D278&amp;" "&amp;IF($G278="9","J","O")&amp;" "&amp;$I278&amp;" "&amp;IF($I278&lt;=TEXT(★完成資料!$A$1,"yyyymm"),TEXT(★完成資料!$A$1,"yyyymm"),"999999")&amp; " " &amp; LEFT(F278 &amp; "          ",10))))</f>
        <v xml:space="preserve">L O 202203 yyyy00 HV        </v>
      </c>
      <c r="B278" s="68" t="s">
        <v>269</v>
      </c>
      <c r="C278" s="68" t="s">
        <v>452</v>
      </c>
      <c r="D278" s="68" t="s">
        <v>271</v>
      </c>
      <c r="E278" s="68" t="s">
        <v>359</v>
      </c>
      <c r="F278" s="68" t="s">
        <v>360</v>
      </c>
      <c r="G278" s="68" t="s">
        <v>75</v>
      </c>
      <c r="H278" s="68" t="s">
        <v>246</v>
      </c>
      <c r="I278" s="68" t="s">
        <v>641</v>
      </c>
      <c r="J278" s="65">
        <v>1143</v>
      </c>
      <c r="K278" s="65">
        <v>1086</v>
      </c>
      <c r="L278" s="65">
        <v>104</v>
      </c>
      <c r="M278" s="65" t="s">
        <v>361</v>
      </c>
    </row>
    <row r="279" spans="1:13" ht="12.75" customHeight="1">
      <c r="A279" s="107" t="str">
        <f>IF(ROW()=1,"KEY",IF(ISNA(VLOOKUP(B279,車名対応マスタ!B:D,3,FALSE)),"",IF(VLOOKUP(B279,車名対応マスタ!B:D,3,FALSE)="","",$D279&amp;" "&amp;IF($G279="9","J","O")&amp;" "&amp;$I279&amp;" "&amp;IF($I279&lt;=TEXT(★完成資料!$A$1,"yyyymm"),TEXT(★完成資料!$A$1,"yyyymm"),"999999")&amp; " " &amp; LEFT(F279 &amp; "          ",10))))</f>
        <v xml:space="preserve">L O 202204 yyyy00 HV        </v>
      </c>
      <c r="B279" s="68" t="s">
        <v>269</v>
      </c>
      <c r="C279" s="68" t="s">
        <v>452</v>
      </c>
      <c r="D279" s="68" t="s">
        <v>271</v>
      </c>
      <c r="E279" s="68" t="s">
        <v>359</v>
      </c>
      <c r="F279" s="68" t="s">
        <v>360</v>
      </c>
      <c r="G279" s="68" t="s">
        <v>75</v>
      </c>
      <c r="H279" s="68" t="s">
        <v>246</v>
      </c>
      <c r="I279" s="68" t="s">
        <v>642</v>
      </c>
      <c r="J279" s="65">
        <v>1288</v>
      </c>
      <c r="K279" s="65">
        <v>827</v>
      </c>
      <c r="L279" s="65">
        <v>104</v>
      </c>
      <c r="M279" s="65" t="s">
        <v>361</v>
      </c>
    </row>
    <row r="280" spans="1:13" ht="12.75" customHeight="1">
      <c r="A280" s="107" t="str">
        <f>IF(ROW()=1,"KEY",IF(ISNA(VLOOKUP(B280,車名対応マスタ!B:D,3,FALSE)),"",IF(VLOOKUP(B280,車名対応マスタ!B:D,3,FALSE)="","",$D280&amp;" "&amp;IF($G280="9","J","O")&amp;" "&amp;$I280&amp;" "&amp;IF($I280&lt;=TEXT(★完成資料!$A$1,"yyyymm"),TEXT(★完成資料!$A$1,"yyyymm"),"999999")&amp; " " &amp; LEFT(F280 &amp; "          ",10))))</f>
        <v xml:space="preserve">L O 202205 yyyy00 HV        </v>
      </c>
      <c r="B280" s="68" t="s">
        <v>269</v>
      </c>
      <c r="C280" s="68" t="s">
        <v>452</v>
      </c>
      <c r="D280" s="68" t="s">
        <v>271</v>
      </c>
      <c r="E280" s="68" t="s">
        <v>359</v>
      </c>
      <c r="F280" s="68" t="s">
        <v>360</v>
      </c>
      <c r="G280" s="68" t="s">
        <v>75</v>
      </c>
      <c r="H280" s="68" t="s">
        <v>246</v>
      </c>
      <c r="I280" s="68" t="s">
        <v>647</v>
      </c>
      <c r="J280" s="65">
        <v>1254</v>
      </c>
      <c r="K280" s="65">
        <v>1137</v>
      </c>
      <c r="L280" s="65">
        <v>104</v>
      </c>
      <c r="M280" s="65" t="s">
        <v>361</v>
      </c>
    </row>
    <row r="281" spans="1:13" ht="12.75" customHeight="1">
      <c r="A281" s="107" t="str">
        <f>IF(ROW()=1,"KEY",IF(ISNA(VLOOKUP(B281,車名対応マスタ!B:D,3,FALSE)),"",IF(VLOOKUP(B281,車名対応マスタ!B:D,3,FALSE)="","",$D281&amp;" "&amp;IF($G281="9","J","O")&amp;" "&amp;$I281&amp;" "&amp;IF($I281&lt;=TEXT(★完成資料!$A$1,"yyyymm"),TEXT(★完成資料!$A$1,"yyyymm"),"999999")&amp; " " &amp; LEFT(F281 &amp; "          ",10))))</f>
        <v xml:space="preserve">L O 202206 yyyy00 HV        </v>
      </c>
      <c r="B281" s="68" t="s">
        <v>269</v>
      </c>
      <c r="C281" s="68" t="s">
        <v>452</v>
      </c>
      <c r="D281" s="68" t="s">
        <v>271</v>
      </c>
      <c r="E281" s="68" t="s">
        <v>359</v>
      </c>
      <c r="F281" s="68" t="s">
        <v>360</v>
      </c>
      <c r="G281" s="68" t="s">
        <v>75</v>
      </c>
      <c r="H281" s="68" t="s">
        <v>246</v>
      </c>
      <c r="I281" s="68" t="s">
        <v>652</v>
      </c>
      <c r="J281" s="65">
        <v>1175</v>
      </c>
      <c r="K281" s="65">
        <v>1206</v>
      </c>
      <c r="L281" s="65">
        <v>104</v>
      </c>
      <c r="M281" s="65" t="s">
        <v>361</v>
      </c>
    </row>
    <row r="282" spans="1:13" ht="12.75" customHeight="1">
      <c r="A282" s="107" t="str">
        <f>IF(ROW()=1,"KEY",IF(ISNA(VLOOKUP(B282,車名対応マスタ!B:D,3,FALSE)),"",IF(VLOOKUP(B282,車名対応マスタ!B:D,3,FALSE)="","",$D282&amp;" "&amp;IF($G282="9","J","O")&amp;" "&amp;$I282&amp;" "&amp;IF($I282&lt;=TEXT(★完成資料!$A$1,"yyyymm"),TEXT(★完成資料!$A$1,"yyyymm"),"999999")&amp; " " &amp; LEFT(F282 &amp; "          ",10))))</f>
        <v xml:space="preserve">L O 202207 yyyy00 HV        </v>
      </c>
      <c r="B282" s="68" t="s">
        <v>269</v>
      </c>
      <c r="C282" s="68" t="s">
        <v>452</v>
      </c>
      <c r="D282" s="68" t="s">
        <v>271</v>
      </c>
      <c r="E282" s="68" t="s">
        <v>359</v>
      </c>
      <c r="F282" s="68" t="s">
        <v>360</v>
      </c>
      <c r="G282" s="68" t="s">
        <v>75</v>
      </c>
      <c r="H282" s="68" t="s">
        <v>246</v>
      </c>
      <c r="I282" s="68" t="s">
        <v>655</v>
      </c>
      <c r="J282" s="65">
        <v>1366</v>
      </c>
      <c r="K282" s="65">
        <v>1693</v>
      </c>
      <c r="L282" s="65">
        <v>104</v>
      </c>
      <c r="M282" s="65" t="s">
        <v>361</v>
      </c>
    </row>
    <row r="283" spans="1:13" ht="12.75" customHeight="1">
      <c r="A283" s="107" t="str">
        <f>IF(ROW()=1,"KEY",IF(ISNA(VLOOKUP(B283,車名対応マスタ!B:D,3,FALSE)),"",IF(VLOOKUP(B283,車名対応マスタ!B:D,3,FALSE)="","",$D283&amp;" "&amp;IF($G283="9","J","O")&amp;" "&amp;$I283&amp;" "&amp;IF($I283&lt;=TEXT(★完成資料!$A$1,"yyyymm"),TEXT(★完成資料!$A$1,"yyyymm"),"999999")&amp; " " &amp; LEFT(F283 &amp; "          ",10))))</f>
        <v xml:space="preserve">L O 202208 yyyy00 HV        </v>
      </c>
      <c r="B283" s="68" t="s">
        <v>269</v>
      </c>
      <c r="C283" s="68" t="s">
        <v>452</v>
      </c>
      <c r="D283" s="68" t="s">
        <v>271</v>
      </c>
      <c r="E283" s="68" t="s">
        <v>359</v>
      </c>
      <c r="F283" s="68" t="s">
        <v>360</v>
      </c>
      <c r="G283" s="68" t="s">
        <v>75</v>
      </c>
      <c r="H283" s="68" t="s">
        <v>246</v>
      </c>
      <c r="I283" s="68" t="s">
        <v>656</v>
      </c>
      <c r="J283" s="65">
        <v>1020</v>
      </c>
      <c r="K283" s="65">
        <v>1314</v>
      </c>
      <c r="L283" s="65">
        <v>104</v>
      </c>
      <c r="M283" s="65" t="s">
        <v>361</v>
      </c>
    </row>
    <row r="284" spans="1:13" ht="12.75" customHeight="1">
      <c r="A284" s="107" t="str">
        <f>IF(ROW()=1,"KEY",IF(ISNA(VLOOKUP(B284,車名対応マスタ!B:D,3,FALSE)),"",IF(VLOOKUP(B284,車名対応マスタ!B:D,3,FALSE)="","",$D284&amp;" "&amp;IF($G284="9","J","O")&amp;" "&amp;$I284&amp;" "&amp;IF($I284&lt;=TEXT(★完成資料!$A$1,"yyyymm"),TEXT(★完成資料!$A$1,"yyyymm"),"999999")&amp; " " &amp; LEFT(F284 &amp; "          ",10))))</f>
        <v xml:space="preserve">L O 202209 yyyy00 HV        </v>
      </c>
      <c r="B284" s="68" t="s">
        <v>269</v>
      </c>
      <c r="C284" s="68" t="s">
        <v>452</v>
      </c>
      <c r="D284" s="68" t="s">
        <v>271</v>
      </c>
      <c r="E284" s="68" t="s">
        <v>359</v>
      </c>
      <c r="F284" s="68" t="s">
        <v>360</v>
      </c>
      <c r="G284" s="68" t="s">
        <v>75</v>
      </c>
      <c r="H284" s="68" t="s">
        <v>246</v>
      </c>
      <c r="I284" s="68" t="s">
        <v>657</v>
      </c>
      <c r="J284" s="65">
        <v>1261</v>
      </c>
      <c r="K284" s="65">
        <v>974</v>
      </c>
      <c r="L284" s="65">
        <v>104</v>
      </c>
      <c r="M284" s="65" t="s">
        <v>361</v>
      </c>
    </row>
    <row r="285" spans="1:13" ht="12.75" customHeight="1">
      <c r="A285" s="107" t="str">
        <f>IF(ROW()=1,"KEY",IF(ISNA(VLOOKUP(B285,車名対応マスタ!B:D,3,FALSE)),"",IF(VLOOKUP(B285,車名対応マスタ!B:D,3,FALSE)="","",$D285&amp;" "&amp;IF($G285="9","J","O")&amp;" "&amp;$I285&amp;" "&amp;IF($I285&lt;=TEXT(★完成資料!$A$1,"yyyymm"),TEXT(★完成資料!$A$1,"yyyymm"),"999999")&amp; " " &amp; LEFT(F285 &amp; "          ",10))))</f>
        <v xml:space="preserve">L O 202210 yyyy00 HV        </v>
      </c>
      <c r="B285" s="68" t="s">
        <v>269</v>
      </c>
      <c r="C285" s="68" t="s">
        <v>452</v>
      </c>
      <c r="D285" s="68" t="s">
        <v>271</v>
      </c>
      <c r="E285" s="68" t="s">
        <v>359</v>
      </c>
      <c r="F285" s="68" t="s">
        <v>360</v>
      </c>
      <c r="G285" s="68" t="s">
        <v>75</v>
      </c>
      <c r="H285" s="68" t="s">
        <v>246</v>
      </c>
      <c r="I285" s="68" t="s">
        <v>663</v>
      </c>
      <c r="J285" s="65">
        <v>1024</v>
      </c>
      <c r="K285" s="65">
        <v>1168</v>
      </c>
      <c r="L285" s="65">
        <v>104</v>
      </c>
      <c r="M285" s="65" t="s">
        <v>361</v>
      </c>
    </row>
    <row r="286" spans="1:13" ht="12.75" customHeight="1">
      <c r="A286" s="107" t="str">
        <f>IF(ROW()=1,"KEY",IF(ISNA(VLOOKUP(B286,車名対応マスタ!B:D,3,FALSE)),"",IF(VLOOKUP(B286,車名対応マスタ!B:D,3,FALSE)="","",$D286&amp;" "&amp;IF($G286="9","J","O")&amp;" "&amp;$I286&amp;" "&amp;IF($I286&lt;=TEXT(★完成資料!$A$1,"yyyymm"),TEXT(★完成資料!$A$1,"yyyymm"),"999999")&amp; " " &amp; LEFT(F286 &amp; "          ",10))))</f>
        <v xml:space="preserve">L O 202201 yyyy00 HV        </v>
      </c>
      <c r="B286" s="68" t="s">
        <v>269</v>
      </c>
      <c r="C286" s="68" t="s">
        <v>452</v>
      </c>
      <c r="D286" s="68" t="s">
        <v>271</v>
      </c>
      <c r="E286" s="68" t="s">
        <v>359</v>
      </c>
      <c r="F286" s="68" t="s">
        <v>360</v>
      </c>
      <c r="G286" s="68" t="s">
        <v>75</v>
      </c>
      <c r="H286" s="68" t="s">
        <v>246</v>
      </c>
      <c r="I286" s="68" t="s">
        <v>639</v>
      </c>
      <c r="J286" s="65">
        <v>6</v>
      </c>
      <c r="K286" s="65">
        <v>1</v>
      </c>
      <c r="L286" s="65">
        <v>103</v>
      </c>
      <c r="M286" s="65" t="s">
        <v>370</v>
      </c>
    </row>
    <row r="287" spans="1:13" ht="12.75" customHeight="1">
      <c r="A287" s="107" t="str">
        <f>IF(ROW()=1,"KEY",IF(ISNA(VLOOKUP(B287,車名対応マスタ!B:D,3,FALSE)),"",IF(VLOOKUP(B287,車名対応マスタ!B:D,3,FALSE)="","",$D287&amp;" "&amp;IF($G287="9","J","O")&amp;" "&amp;$I287&amp;" "&amp;IF($I287&lt;=TEXT(★完成資料!$A$1,"yyyymm"),TEXT(★完成資料!$A$1,"yyyymm"),"999999")&amp; " " &amp; LEFT(F287 &amp; "          ",10))))</f>
        <v xml:space="preserve">L O 202202 yyyy00 HV        </v>
      </c>
      <c r="B287" s="68" t="s">
        <v>269</v>
      </c>
      <c r="C287" s="68" t="s">
        <v>452</v>
      </c>
      <c r="D287" s="68" t="s">
        <v>271</v>
      </c>
      <c r="E287" s="68" t="s">
        <v>359</v>
      </c>
      <c r="F287" s="68" t="s">
        <v>360</v>
      </c>
      <c r="G287" s="68" t="s">
        <v>75</v>
      </c>
      <c r="H287" s="68" t="s">
        <v>246</v>
      </c>
      <c r="I287" s="68" t="s">
        <v>640</v>
      </c>
      <c r="J287" s="65">
        <v>6</v>
      </c>
      <c r="K287" s="65">
        <v>2</v>
      </c>
      <c r="L287" s="65">
        <v>103</v>
      </c>
      <c r="M287" s="65" t="s">
        <v>370</v>
      </c>
    </row>
    <row r="288" spans="1:13" ht="12.75" customHeight="1">
      <c r="A288" s="107" t="str">
        <f>IF(ROW()=1,"KEY",IF(ISNA(VLOOKUP(B288,車名対応マスタ!B:D,3,FALSE)),"",IF(VLOOKUP(B288,車名対応マスタ!B:D,3,FALSE)="","",$D288&amp;" "&amp;IF($G288="9","J","O")&amp;" "&amp;$I288&amp;" "&amp;IF($I288&lt;=TEXT(★完成資料!$A$1,"yyyymm"),TEXT(★完成資料!$A$1,"yyyymm"),"999999")&amp; " " &amp; LEFT(F288 &amp; "          ",10))))</f>
        <v xml:space="preserve">L O 202203 yyyy00 HV        </v>
      </c>
      <c r="B288" s="68" t="s">
        <v>269</v>
      </c>
      <c r="C288" s="68" t="s">
        <v>452</v>
      </c>
      <c r="D288" s="68" t="s">
        <v>271</v>
      </c>
      <c r="E288" s="68" t="s">
        <v>359</v>
      </c>
      <c r="F288" s="68" t="s">
        <v>360</v>
      </c>
      <c r="G288" s="68" t="s">
        <v>75</v>
      </c>
      <c r="H288" s="68" t="s">
        <v>246</v>
      </c>
      <c r="I288" s="68" t="s">
        <v>641</v>
      </c>
      <c r="J288" s="65">
        <v>6</v>
      </c>
      <c r="K288" s="65">
        <v>4</v>
      </c>
      <c r="L288" s="65">
        <v>103</v>
      </c>
      <c r="M288" s="65" t="s">
        <v>370</v>
      </c>
    </row>
    <row r="289" spans="1:13" ht="12.75" customHeight="1">
      <c r="A289" s="107" t="str">
        <f>IF(ROW()=1,"KEY",IF(ISNA(VLOOKUP(B289,車名対応マスタ!B:D,3,FALSE)),"",IF(VLOOKUP(B289,車名対応マスタ!B:D,3,FALSE)="","",$D289&amp;" "&amp;IF($G289="9","J","O")&amp;" "&amp;$I289&amp;" "&amp;IF($I289&lt;=TEXT(★完成資料!$A$1,"yyyymm"),TEXT(★完成資料!$A$1,"yyyymm"),"999999")&amp; " " &amp; LEFT(F289 &amp; "          ",10))))</f>
        <v xml:space="preserve">L O 202204 yyyy00 HV        </v>
      </c>
      <c r="B289" s="68" t="s">
        <v>269</v>
      </c>
      <c r="C289" s="68" t="s">
        <v>452</v>
      </c>
      <c r="D289" s="68" t="s">
        <v>271</v>
      </c>
      <c r="E289" s="68" t="s">
        <v>359</v>
      </c>
      <c r="F289" s="68" t="s">
        <v>360</v>
      </c>
      <c r="G289" s="68" t="s">
        <v>75</v>
      </c>
      <c r="H289" s="68" t="s">
        <v>246</v>
      </c>
      <c r="I289" s="68" t="s">
        <v>642</v>
      </c>
      <c r="J289" s="65">
        <v>4</v>
      </c>
      <c r="K289" s="65">
        <v>4</v>
      </c>
      <c r="L289" s="65">
        <v>103</v>
      </c>
      <c r="M289" s="65" t="s">
        <v>370</v>
      </c>
    </row>
    <row r="290" spans="1:13" ht="12.75" customHeight="1">
      <c r="A290" s="107" t="str">
        <f>IF(ROW()=1,"KEY",IF(ISNA(VLOOKUP(B290,車名対応マスタ!B:D,3,FALSE)),"",IF(VLOOKUP(B290,車名対応マスタ!B:D,3,FALSE)="","",$D290&amp;" "&amp;IF($G290="9","J","O")&amp;" "&amp;$I290&amp;" "&amp;IF($I290&lt;=TEXT(★完成資料!$A$1,"yyyymm"),TEXT(★完成資料!$A$1,"yyyymm"),"999999")&amp; " " &amp; LEFT(F290 &amp; "          ",10))))</f>
        <v xml:space="preserve">L O 202205 yyyy00 HV        </v>
      </c>
      <c r="B290" s="68" t="s">
        <v>269</v>
      </c>
      <c r="C290" s="68" t="s">
        <v>452</v>
      </c>
      <c r="D290" s="68" t="s">
        <v>271</v>
      </c>
      <c r="E290" s="68" t="s">
        <v>359</v>
      </c>
      <c r="F290" s="68" t="s">
        <v>360</v>
      </c>
      <c r="G290" s="68" t="s">
        <v>75</v>
      </c>
      <c r="H290" s="68" t="s">
        <v>246</v>
      </c>
      <c r="I290" s="68" t="s">
        <v>647</v>
      </c>
      <c r="J290" s="65">
        <v>5</v>
      </c>
      <c r="K290" s="65">
        <v>4</v>
      </c>
      <c r="L290" s="65">
        <v>103</v>
      </c>
      <c r="M290" s="65" t="s">
        <v>370</v>
      </c>
    </row>
    <row r="291" spans="1:13" ht="12.75" customHeight="1">
      <c r="A291" s="107" t="str">
        <f>IF(ROW()=1,"KEY",IF(ISNA(VLOOKUP(B291,車名対応マスタ!B:D,3,FALSE)),"",IF(VLOOKUP(B291,車名対応マスタ!B:D,3,FALSE)="","",$D291&amp;" "&amp;IF($G291="9","J","O")&amp;" "&amp;$I291&amp;" "&amp;IF($I291&lt;=TEXT(★完成資料!$A$1,"yyyymm"),TEXT(★完成資料!$A$1,"yyyymm"),"999999")&amp; " " &amp; LEFT(F291 &amp; "          ",10))))</f>
        <v xml:space="preserve">L O 202206 yyyy00 HV        </v>
      </c>
      <c r="B291" s="68" t="s">
        <v>269</v>
      </c>
      <c r="C291" s="68" t="s">
        <v>452</v>
      </c>
      <c r="D291" s="68" t="s">
        <v>271</v>
      </c>
      <c r="E291" s="68" t="s">
        <v>359</v>
      </c>
      <c r="F291" s="68" t="s">
        <v>360</v>
      </c>
      <c r="G291" s="68" t="s">
        <v>75</v>
      </c>
      <c r="H291" s="68" t="s">
        <v>246</v>
      </c>
      <c r="I291" s="68" t="s">
        <v>652</v>
      </c>
      <c r="J291" s="65">
        <v>2</v>
      </c>
      <c r="K291" s="65">
        <v>1</v>
      </c>
      <c r="L291" s="65">
        <v>103</v>
      </c>
      <c r="M291" s="65" t="s">
        <v>370</v>
      </c>
    </row>
    <row r="292" spans="1:13" ht="12.75" customHeight="1">
      <c r="A292" s="107" t="str">
        <f>IF(ROW()=1,"KEY",IF(ISNA(VLOOKUP(B292,車名対応マスタ!B:D,3,FALSE)),"",IF(VLOOKUP(B292,車名対応マスタ!B:D,3,FALSE)="","",$D292&amp;" "&amp;IF($G292="9","J","O")&amp;" "&amp;$I292&amp;" "&amp;IF($I292&lt;=TEXT(★完成資料!$A$1,"yyyymm"),TEXT(★完成資料!$A$1,"yyyymm"),"999999")&amp; " " &amp; LEFT(F292 &amp; "          ",10))))</f>
        <v xml:space="preserve">L O 202207 yyyy00 HV        </v>
      </c>
      <c r="B292" s="68" t="s">
        <v>269</v>
      </c>
      <c r="C292" s="68" t="s">
        <v>452</v>
      </c>
      <c r="D292" s="68" t="s">
        <v>271</v>
      </c>
      <c r="E292" s="68" t="s">
        <v>359</v>
      </c>
      <c r="F292" s="68" t="s">
        <v>360</v>
      </c>
      <c r="G292" s="68" t="s">
        <v>75</v>
      </c>
      <c r="H292" s="68" t="s">
        <v>246</v>
      </c>
      <c r="I292" s="68" t="s">
        <v>655</v>
      </c>
      <c r="J292" s="65">
        <v>4</v>
      </c>
      <c r="K292" s="65">
        <v>1</v>
      </c>
      <c r="L292" s="65">
        <v>103</v>
      </c>
      <c r="M292" s="65" t="s">
        <v>370</v>
      </c>
    </row>
    <row r="293" spans="1:13" ht="12.75" customHeight="1">
      <c r="A293" s="107" t="str">
        <f>IF(ROW()=1,"KEY",IF(ISNA(VLOOKUP(B293,車名対応マスタ!B:D,3,FALSE)),"",IF(VLOOKUP(B293,車名対応マスタ!B:D,3,FALSE)="","",$D293&amp;" "&amp;IF($G293="9","J","O")&amp;" "&amp;$I293&amp;" "&amp;IF($I293&lt;=TEXT(★完成資料!$A$1,"yyyymm"),TEXT(★完成資料!$A$1,"yyyymm"),"999999")&amp; " " &amp; LEFT(F293 &amp; "          ",10))))</f>
        <v xml:space="preserve">L O 202208 yyyy00 HV        </v>
      </c>
      <c r="B293" s="68" t="s">
        <v>269</v>
      </c>
      <c r="C293" s="68" t="s">
        <v>452</v>
      </c>
      <c r="D293" s="68" t="s">
        <v>271</v>
      </c>
      <c r="E293" s="68" t="s">
        <v>359</v>
      </c>
      <c r="F293" s="68" t="s">
        <v>360</v>
      </c>
      <c r="G293" s="68" t="s">
        <v>75</v>
      </c>
      <c r="H293" s="68" t="s">
        <v>246</v>
      </c>
      <c r="I293" s="68" t="s">
        <v>656</v>
      </c>
      <c r="J293" s="65">
        <v>3</v>
      </c>
      <c r="K293" s="65">
        <v>2</v>
      </c>
      <c r="L293" s="65">
        <v>103</v>
      </c>
      <c r="M293" s="65" t="s">
        <v>370</v>
      </c>
    </row>
    <row r="294" spans="1:13" ht="12.75" customHeight="1">
      <c r="A294" s="107" t="str">
        <f>IF(ROW()=1,"KEY",IF(ISNA(VLOOKUP(B294,車名対応マスタ!B:D,3,FALSE)),"",IF(VLOOKUP(B294,車名対応マスタ!B:D,3,FALSE)="","",$D294&amp;" "&amp;IF($G294="9","J","O")&amp;" "&amp;$I294&amp;" "&amp;IF($I294&lt;=TEXT(★完成資料!$A$1,"yyyymm"),TEXT(★完成資料!$A$1,"yyyymm"),"999999")&amp; " " &amp; LEFT(F294 &amp; "          ",10))))</f>
        <v xml:space="preserve">L O 202209 yyyy00 HV        </v>
      </c>
      <c r="B294" s="68" t="s">
        <v>269</v>
      </c>
      <c r="C294" s="68" t="s">
        <v>452</v>
      </c>
      <c r="D294" s="68" t="s">
        <v>271</v>
      </c>
      <c r="E294" s="68" t="s">
        <v>359</v>
      </c>
      <c r="F294" s="68" t="s">
        <v>360</v>
      </c>
      <c r="G294" s="68" t="s">
        <v>75</v>
      </c>
      <c r="H294" s="68" t="s">
        <v>246</v>
      </c>
      <c r="I294" s="68" t="s">
        <v>657</v>
      </c>
      <c r="J294" s="65">
        <v>3</v>
      </c>
      <c r="K294" s="65">
        <v>4</v>
      </c>
      <c r="L294" s="65">
        <v>103</v>
      </c>
      <c r="M294" s="65" t="s">
        <v>370</v>
      </c>
    </row>
    <row r="295" spans="1:13" ht="12.75" customHeight="1">
      <c r="A295" s="107" t="str">
        <f>IF(ROW()=1,"KEY",IF(ISNA(VLOOKUP(B295,車名対応マスタ!B:D,3,FALSE)),"",IF(VLOOKUP(B295,車名対応マスタ!B:D,3,FALSE)="","",$D295&amp;" "&amp;IF($G295="9","J","O")&amp;" "&amp;$I295&amp;" "&amp;IF($I295&lt;=TEXT(★完成資料!$A$1,"yyyymm"),TEXT(★完成資料!$A$1,"yyyymm"),"999999")&amp; " " &amp; LEFT(F295 &amp; "          ",10))))</f>
        <v xml:space="preserve">L O 202210 yyyy00 HV        </v>
      </c>
      <c r="B295" s="68" t="s">
        <v>269</v>
      </c>
      <c r="C295" s="68" t="s">
        <v>452</v>
      </c>
      <c r="D295" s="68" t="s">
        <v>271</v>
      </c>
      <c r="E295" s="68" t="s">
        <v>359</v>
      </c>
      <c r="F295" s="68" t="s">
        <v>360</v>
      </c>
      <c r="G295" s="68" t="s">
        <v>75</v>
      </c>
      <c r="H295" s="68" t="s">
        <v>246</v>
      </c>
      <c r="I295" s="68" t="s">
        <v>663</v>
      </c>
      <c r="J295" s="65">
        <v>6</v>
      </c>
      <c r="K295" s="65">
        <v>0</v>
      </c>
      <c r="L295" s="65">
        <v>103</v>
      </c>
      <c r="M295" s="65" t="s">
        <v>370</v>
      </c>
    </row>
    <row r="296" spans="1:13" ht="12.75" customHeight="1">
      <c r="A296" s="107" t="str">
        <f>IF(ROW()=1,"KEY",IF(ISNA(VLOOKUP(B296,車名対応マスタ!B:D,3,FALSE)),"",IF(VLOOKUP(B296,車名対応マスタ!B:D,3,FALSE)="","",$D296&amp;" "&amp;IF($G296="9","J","O")&amp;" "&amp;$I296&amp;" "&amp;IF($I296&lt;=TEXT(★完成資料!$A$1,"yyyymm"),TEXT(★完成資料!$A$1,"yyyymm"),"999999")&amp; " " &amp; LEFT(F296 &amp; "          ",10))))</f>
        <v xml:space="preserve">L O 202201 yyyy00 HV        </v>
      </c>
      <c r="B296" s="68" t="s">
        <v>269</v>
      </c>
      <c r="C296" s="68" t="s">
        <v>452</v>
      </c>
      <c r="D296" s="68" t="s">
        <v>271</v>
      </c>
      <c r="E296" s="68" t="s">
        <v>359</v>
      </c>
      <c r="F296" s="68" t="s">
        <v>360</v>
      </c>
      <c r="G296" s="68" t="s">
        <v>75</v>
      </c>
      <c r="H296" s="68" t="s">
        <v>246</v>
      </c>
      <c r="I296" s="68" t="s">
        <v>639</v>
      </c>
      <c r="J296" s="65">
        <v>2</v>
      </c>
      <c r="K296" s="65">
        <v>2</v>
      </c>
      <c r="L296" s="65">
        <v>212</v>
      </c>
      <c r="M296" s="65" t="s">
        <v>276</v>
      </c>
    </row>
    <row r="297" spans="1:13" ht="12.75" customHeight="1">
      <c r="A297" s="107" t="str">
        <f>IF(ROW()=1,"KEY",IF(ISNA(VLOOKUP(B297,車名対応マスタ!B:D,3,FALSE)),"",IF(VLOOKUP(B297,車名対応マスタ!B:D,3,FALSE)="","",$D297&amp;" "&amp;IF($G297="9","J","O")&amp;" "&amp;$I297&amp;" "&amp;IF($I297&lt;=TEXT(★完成資料!$A$1,"yyyymm"),TEXT(★完成資料!$A$1,"yyyymm"),"999999")&amp; " " &amp; LEFT(F297 &amp; "          ",10))))</f>
        <v xml:space="preserve">L O 202202 yyyy00 HV        </v>
      </c>
      <c r="B297" s="68" t="s">
        <v>269</v>
      </c>
      <c r="C297" s="68" t="s">
        <v>452</v>
      </c>
      <c r="D297" s="68" t="s">
        <v>271</v>
      </c>
      <c r="E297" s="68" t="s">
        <v>359</v>
      </c>
      <c r="F297" s="68" t="s">
        <v>360</v>
      </c>
      <c r="G297" s="68" t="s">
        <v>75</v>
      </c>
      <c r="H297" s="68" t="s">
        <v>246</v>
      </c>
      <c r="I297" s="68" t="s">
        <v>640</v>
      </c>
      <c r="J297" s="65">
        <v>3</v>
      </c>
      <c r="K297" s="65">
        <v>1</v>
      </c>
      <c r="L297" s="65">
        <v>212</v>
      </c>
      <c r="M297" s="65" t="s">
        <v>276</v>
      </c>
    </row>
    <row r="298" spans="1:13" ht="12.75" customHeight="1">
      <c r="A298" s="107" t="str">
        <f>IF(ROW()=1,"KEY",IF(ISNA(VLOOKUP(B298,車名対応マスタ!B:D,3,FALSE)),"",IF(VLOOKUP(B298,車名対応マスタ!B:D,3,FALSE)="","",$D298&amp;" "&amp;IF($G298="9","J","O")&amp;" "&amp;$I298&amp;" "&amp;IF($I298&lt;=TEXT(★完成資料!$A$1,"yyyymm"),TEXT(★完成資料!$A$1,"yyyymm"),"999999")&amp; " " &amp; LEFT(F298 &amp; "          ",10))))</f>
        <v xml:space="preserve">L O 202204 yyyy00 HV        </v>
      </c>
      <c r="B298" s="68" t="s">
        <v>269</v>
      </c>
      <c r="C298" s="68" t="s">
        <v>452</v>
      </c>
      <c r="D298" s="68" t="s">
        <v>271</v>
      </c>
      <c r="E298" s="68" t="s">
        <v>359</v>
      </c>
      <c r="F298" s="68" t="s">
        <v>360</v>
      </c>
      <c r="G298" s="68" t="s">
        <v>75</v>
      </c>
      <c r="H298" s="68" t="s">
        <v>246</v>
      </c>
      <c r="I298" s="68" t="s">
        <v>642</v>
      </c>
      <c r="J298" s="65">
        <v>1</v>
      </c>
      <c r="K298" s="65">
        <v>1</v>
      </c>
      <c r="L298" s="65">
        <v>212</v>
      </c>
      <c r="M298" s="65" t="s">
        <v>276</v>
      </c>
    </row>
    <row r="299" spans="1:13" ht="12.75" customHeight="1">
      <c r="A299" s="107" t="str">
        <f>IF(ROW()=1,"KEY",IF(ISNA(VLOOKUP(B299,車名対応マスタ!B:D,3,FALSE)),"",IF(VLOOKUP(B299,車名対応マスタ!B:D,3,FALSE)="","",$D299&amp;" "&amp;IF($G299="9","J","O")&amp;" "&amp;$I299&amp;" "&amp;IF($I299&lt;=TEXT(★完成資料!$A$1,"yyyymm"),TEXT(★完成資料!$A$1,"yyyymm"),"999999")&amp; " " &amp; LEFT(F299 &amp; "          ",10))))</f>
        <v xml:space="preserve">L O 202205 yyyy00 HV        </v>
      </c>
      <c r="B299" s="68" t="s">
        <v>269</v>
      </c>
      <c r="C299" s="68" t="s">
        <v>452</v>
      </c>
      <c r="D299" s="68" t="s">
        <v>271</v>
      </c>
      <c r="E299" s="68" t="s">
        <v>359</v>
      </c>
      <c r="F299" s="68" t="s">
        <v>360</v>
      </c>
      <c r="G299" s="68" t="s">
        <v>75</v>
      </c>
      <c r="H299" s="68" t="s">
        <v>246</v>
      </c>
      <c r="I299" s="68" t="s">
        <v>647</v>
      </c>
      <c r="J299" s="65">
        <v>1</v>
      </c>
      <c r="K299" s="65">
        <v>1</v>
      </c>
      <c r="L299" s="65">
        <v>212</v>
      </c>
      <c r="M299" s="65" t="s">
        <v>276</v>
      </c>
    </row>
    <row r="300" spans="1:13" ht="12.75" customHeight="1">
      <c r="A300" s="107" t="str">
        <f>IF(ROW()=1,"KEY",IF(ISNA(VLOOKUP(B300,車名対応マスタ!B:D,3,FALSE)),"",IF(VLOOKUP(B300,車名対応マスタ!B:D,3,FALSE)="","",$D300&amp;" "&amp;IF($G300="9","J","O")&amp;" "&amp;$I300&amp;" "&amp;IF($I300&lt;=TEXT(★完成資料!$A$1,"yyyymm"),TEXT(★完成資料!$A$1,"yyyymm"),"999999")&amp; " " &amp; LEFT(F300 &amp; "          ",10))))</f>
        <v xml:space="preserve">L O 202206 yyyy00 HV        </v>
      </c>
      <c r="B300" s="68" t="s">
        <v>269</v>
      </c>
      <c r="C300" s="68" t="s">
        <v>452</v>
      </c>
      <c r="D300" s="68" t="s">
        <v>271</v>
      </c>
      <c r="E300" s="68" t="s">
        <v>359</v>
      </c>
      <c r="F300" s="68" t="s">
        <v>360</v>
      </c>
      <c r="G300" s="68" t="s">
        <v>75</v>
      </c>
      <c r="H300" s="68" t="s">
        <v>246</v>
      </c>
      <c r="I300" s="68" t="s">
        <v>652</v>
      </c>
      <c r="J300" s="65">
        <v>2</v>
      </c>
      <c r="K300" s="65">
        <v>2</v>
      </c>
      <c r="L300" s="65">
        <v>212</v>
      </c>
      <c r="M300" s="65" t="s">
        <v>276</v>
      </c>
    </row>
    <row r="301" spans="1:13" ht="12.75" customHeight="1">
      <c r="A301" s="107" t="str">
        <f>IF(ROW()=1,"KEY",IF(ISNA(VLOOKUP(B301,車名対応マスタ!B:D,3,FALSE)),"",IF(VLOOKUP(B301,車名対応マスタ!B:D,3,FALSE)="","",$D301&amp;" "&amp;IF($G301="9","J","O")&amp;" "&amp;$I301&amp;" "&amp;IF($I301&lt;=TEXT(★完成資料!$A$1,"yyyymm"),TEXT(★完成資料!$A$1,"yyyymm"),"999999")&amp; " " &amp; LEFT(F301 &amp; "          ",10))))</f>
        <v xml:space="preserve">L O 202207 yyyy00 HV        </v>
      </c>
      <c r="B301" s="68" t="s">
        <v>269</v>
      </c>
      <c r="C301" s="68" t="s">
        <v>452</v>
      </c>
      <c r="D301" s="68" t="s">
        <v>271</v>
      </c>
      <c r="E301" s="68" t="s">
        <v>359</v>
      </c>
      <c r="F301" s="68" t="s">
        <v>360</v>
      </c>
      <c r="G301" s="68" t="s">
        <v>75</v>
      </c>
      <c r="H301" s="68" t="s">
        <v>246</v>
      </c>
      <c r="I301" s="68" t="s">
        <v>655</v>
      </c>
      <c r="J301" s="65">
        <v>4</v>
      </c>
      <c r="K301" s="65">
        <v>0</v>
      </c>
      <c r="L301" s="65">
        <v>212</v>
      </c>
      <c r="M301" s="65" t="s">
        <v>276</v>
      </c>
    </row>
    <row r="302" spans="1:13" ht="12.75" customHeight="1">
      <c r="A302" s="107" t="str">
        <f>IF(ROW()=1,"KEY",IF(ISNA(VLOOKUP(B302,車名対応マスタ!B:D,3,FALSE)),"",IF(VLOOKUP(B302,車名対応マスタ!B:D,3,FALSE)="","",$D302&amp;" "&amp;IF($G302="9","J","O")&amp;" "&amp;$I302&amp;" "&amp;IF($I302&lt;=TEXT(★完成資料!$A$1,"yyyymm"),TEXT(★完成資料!$A$1,"yyyymm"),"999999")&amp; " " &amp; LEFT(F302 &amp; "          ",10))))</f>
        <v xml:space="preserve">L O 202208 yyyy00 HV        </v>
      </c>
      <c r="B302" s="68" t="s">
        <v>269</v>
      </c>
      <c r="C302" s="68" t="s">
        <v>452</v>
      </c>
      <c r="D302" s="68" t="s">
        <v>271</v>
      </c>
      <c r="E302" s="68" t="s">
        <v>359</v>
      </c>
      <c r="F302" s="68" t="s">
        <v>360</v>
      </c>
      <c r="G302" s="68" t="s">
        <v>75</v>
      </c>
      <c r="H302" s="68" t="s">
        <v>246</v>
      </c>
      <c r="I302" s="68" t="s">
        <v>656</v>
      </c>
      <c r="J302" s="65">
        <v>3</v>
      </c>
      <c r="K302" s="65">
        <v>1</v>
      </c>
      <c r="L302" s="65">
        <v>212</v>
      </c>
      <c r="M302" s="65" t="s">
        <v>276</v>
      </c>
    </row>
    <row r="303" spans="1:13" ht="12.75" customHeight="1">
      <c r="A303" s="107" t="str">
        <f>IF(ROW()=1,"KEY",IF(ISNA(VLOOKUP(B303,車名対応マスタ!B:D,3,FALSE)),"",IF(VLOOKUP(B303,車名対応マスタ!B:D,3,FALSE)="","",$D303&amp;" "&amp;IF($G303="9","J","O")&amp;" "&amp;$I303&amp;" "&amp;IF($I303&lt;=TEXT(★完成資料!$A$1,"yyyymm"),TEXT(★完成資料!$A$1,"yyyymm"),"999999")&amp; " " &amp; LEFT(F303 &amp; "          ",10))))</f>
        <v xml:space="preserve">L O 202209 yyyy00 HV        </v>
      </c>
      <c r="B303" s="68" t="s">
        <v>269</v>
      </c>
      <c r="C303" s="68" t="s">
        <v>452</v>
      </c>
      <c r="D303" s="68" t="s">
        <v>271</v>
      </c>
      <c r="E303" s="68" t="s">
        <v>359</v>
      </c>
      <c r="F303" s="68" t="s">
        <v>360</v>
      </c>
      <c r="G303" s="68" t="s">
        <v>75</v>
      </c>
      <c r="H303" s="68" t="s">
        <v>246</v>
      </c>
      <c r="I303" s="68" t="s">
        <v>657</v>
      </c>
      <c r="J303" s="65">
        <v>3</v>
      </c>
      <c r="K303" s="65">
        <v>1</v>
      </c>
      <c r="L303" s="65">
        <v>212</v>
      </c>
      <c r="M303" s="65" t="s">
        <v>276</v>
      </c>
    </row>
    <row r="304" spans="1:13" ht="12.75" customHeight="1">
      <c r="A304" s="107" t="str">
        <f>IF(ROW()=1,"KEY",IF(ISNA(VLOOKUP(B304,車名対応マスタ!B:D,3,FALSE)),"",IF(VLOOKUP(B304,車名対応マスタ!B:D,3,FALSE)="","",$D304&amp;" "&amp;IF($G304="9","J","O")&amp;" "&amp;$I304&amp;" "&amp;IF($I304&lt;=TEXT(★完成資料!$A$1,"yyyymm"),TEXT(★完成資料!$A$1,"yyyymm"),"999999")&amp; " " &amp; LEFT(F304 &amp; "          ",10))))</f>
        <v xml:space="preserve">L O 202210 yyyy00 HV        </v>
      </c>
      <c r="B304" s="68" t="s">
        <v>269</v>
      </c>
      <c r="C304" s="68" t="s">
        <v>452</v>
      </c>
      <c r="D304" s="68" t="s">
        <v>271</v>
      </c>
      <c r="E304" s="68" t="s">
        <v>359</v>
      </c>
      <c r="F304" s="68" t="s">
        <v>360</v>
      </c>
      <c r="G304" s="68" t="s">
        <v>75</v>
      </c>
      <c r="H304" s="68" t="s">
        <v>246</v>
      </c>
      <c r="I304" s="68" t="s">
        <v>663</v>
      </c>
      <c r="J304" s="65">
        <v>2</v>
      </c>
      <c r="K304" s="65">
        <v>2</v>
      </c>
      <c r="L304" s="65">
        <v>212</v>
      </c>
      <c r="M304" s="65" t="s">
        <v>276</v>
      </c>
    </row>
    <row r="305" spans="1:13" ht="12.75" customHeight="1">
      <c r="A305" s="107" t="str">
        <f>IF(ROW()=1,"KEY",IF(ISNA(VLOOKUP(B305,車名対応マスタ!B:D,3,FALSE)),"",IF(VLOOKUP(B305,車名対応マスタ!B:D,3,FALSE)="","",$D305&amp;" "&amp;IF($G305="9","J","O")&amp;" "&amp;$I305&amp;" "&amp;IF($I305&lt;=TEXT(★完成資料!$A$1,"yyyymm"),TEXT(★完成資料!$A$1,"yyyymm"),"999999")&amp; " " &amp; LEFT(F305 &amp; "          ",10))))</f>
        <v xml:space="preserve">L O 202201 yyyy00 HV        </v>
      </c>
      <c r="B305" s="68" t="s">
        <v>269</v>
      </c>
      <c r="C305" s="68" t="s">
        <v>452</v>
      </c>
      <c r="D305" s="68" t="s">
        <v>271</v>
      </c>
      <c r="E305" s="68" t="s">
        <v>359</v>
      </c>
      <c r="F305" s="68" t="s">
        <v>360</v>
      </c>
      <c r="G305" s="68" t="s">
        <v>75</v>
      </c>
      <c r="H305" s="68" t="s">
        <v>246</v>
      </c>
      <c r="I305" s="68" t="s">
        <v>639</v>
      </c>
      <c r="J305" s="65">
        <v>24</v>
      </c>
      <c r="K305" s="65">
        <v>30</v>
      </c>
      <c r="L305" s="65">
        <v>102</v>
      </c>
      <c r="M305" s="65" t="s">
        <v>371</v>
      </c>
    </row>
    <row r="306" spans="1:13" ht="12.75" customHeight="1">
      <c r="A306" s="107" t="str">
        <f>IF(ROW()=1,"KEY",IF(ISNA(VLOOKUP(B306,車名対応マスタ!B:D,3,FALSE)),"",IF(VLOOKUP(B306,車名対応マスタ!B:D,3,FALSE)="","",$D306&amp;" "&amp;IF($G306="9","J","O")&amp;" "&amp;$I306&amp;" "&amp;IF($I306&lt;=TEXT(★完成資料!$A$1,"yyyymm"),TEXT(★完成資料!$A$1,"yyyymm"),"999999")&amp; " " &amp; LEFT(F306 &amp; "          ",10))))</f>
        <v xml:space="preserve">L O 202202 yyyy00 HV        </v>
      </c>
      <c r="B306" s="68" t="s">
        <v>269</v>
      </c>
      <c r="C306" s="68" t="s">
        <v>452</v>
      </c>
      <c r="D306" s="68" t="s">
        <v>271</v>
      </c>
      <c r="E306" s="68" t="s">
        <v>359</v>
      </c>
      <c r="F306" s="68" t="s">
        <v>360</v>
      </c>
      <c r="G306" s="68" t="s">
        <v>75</v>
      </c>
      <c r="H306" s="68" t="s">
        <v>246</v>
      </c>
      <c r="I306" s="68" t="s">
        <v>640</v>
      </c>
      <c r="J306" s="65">
        <v>39</v>
      </c>
      <c r="K306" s="65">
        <v>17</v>
      </c>
      <c r="L306" s="65">
        <v>102</v>
      </c>
      <c r="M306" s="65" t="s">
        <v>371</v>
      </c>
    </row>
    <row r="307" spans="1:13" ht="12.75" customHeight="1">
      <c r="A307" s="107" t="str">
        <f>IF(ROW()=1,"KEY",IF(ISNA(VLOOKUP(B307,車名対応マスタ!B:D,3,FALSE)),"",IF(VLOOKUP(B307,車名対応マスタ!B:D,3,FALSE)="","",$D307&amp;" "&amp;IF($G307="9","J","O")&amp;" "&amp;$I307&amp;" "&amp;IF($I307&lt;=TEXT(★完成資料!$A$1,"yyyymm"),TEXT(★完成資料!$A$1,"yyyymm"),"999999")&amp; " " &amp; LEFT(F307 &amp; "          ",10))))</f>
        <v xml:space="preserve">L O 202203 yyyy00 HV        </v>
      </c>
      <c r="B307" s="68" t="s">
        <v>269</v>
      </c>
      <c r="C307" s="68" t="s">
        <v>452</v>
      </c>
      <c r="D307" s="68" t="s">
        <v>271</v>
      </c>
      <c r="E307" s="68" t="s">
        <v>359</v>
      </c>
      <c r="F307" s="68" t="s">
        <v>360</v>
      </c>
      <c r="G307" s="68" t="s">
        <v>75</v>
      </c>
      <c r="H307" s="68" t="s">
        <v>246</v>
      </c>
      <c r="I307" s="68" t="s">
        <v>641</v>
      </c>
      <c r="J307" s="65">
        <v>49</v>
      </c>
      <c r="K307" s="65">
        <v>61</v>
      </c>
      <c r="L307" s="65">
        <v>102</v>
      </c>
      <c r="M307" s="65" t="s">
        <v>371</v>
      </c>
    </row>
    <row r="308" spans="1:13" ht="12.75" customHeight="1">
      <c r="A308" s="107" t="str">
        <f>IF(ROW()=1,"KEY",IF(ISNA(VLOOKUP(B308,車名対応マスタ!B:D,3,FALSE)),"",IF(VLOOKUP(B308,車名対応マスタ!B:D,3,FALSE)="","",$D308&amp;" "&amp;IF($G308="9","J","O")&amp;" "&amp;$I308&amp;" "&amp;IF($I308&lt;=TEXT(★完成資料!$A$1,"yyyymm"),TEXT(★完成資料!$A$1,"yyyymm"),"999999")&amp; " " &amp; LEFT(F308 &amp; "          ",10))))</f>
        <v xml:space="preserve">L O 202204 yyyy00 HV        </v>
      </c>
      <c r="B308" s="68" t="s">
        <v>269</v>
      </c>
      <c r="C308" s="68" t="s">
        <v>452</v>
      </c>
      <c r="D308" s="68" t="s">
        <v>271</v>
      </c>
      <c r="E308" s="68" t="s">
        <v>359</v>
      </c>
      <c r="F308" s="68" t="s">
        <v>360</v>
      </c>
      <c r="G308" s="68" t="s">
        <v>75</v>
      </c>
      <c r="H308" s="68" t="s">
        <v>246</v>
      </c>
      <c r="I308" s="68" t="s">
        <v>642</v>
      </c>
      <c r="J308" s="65">
        <v>57</v>
      </c>
      <c r="K308" s="65">
        <v>47</v>
      </c>
      <c r="L308" s="65">
        <v>102</v>
      </c>
      <c r="M308" s="65" t="s">
        <v>371</v>
      </c>
    </row>
    <row r="309" spans="1:13" ht="12.75" customHeight="1">
      <c r="A309" s="107" t="str">
        <f>IF(ROW()=1,"KEY",IF(ISNA(VLOOKUP(B309,車名対応マスタ!B:D,3,FALSE)),"",IF(VLOOKUP(B309,車名対応マスタ!B:D,3,FALSE)="","",$D309&amp;" "&amp;IF($G309="9","J","O")&amp;" "&amp;$I309&amp;" "&amp;IF($I309&lt;=TEXT(★完成資料!$A$1,"yyyymm"),TEXT(★完成資料!$A$1,"yyyymm"),"999999")&amp; " " &amp; LEFT(F309 &amp; "          ",10))))</f>
        <v xml:space="preserve">L O 202205 yyyy00 HV        </v>
      </c>
      <c r="B309" s="68" t="s">
        <v>269</v>
      </c>
      <c r="C309" s="68" t="s">
        <v>452</v>
      </c>
      <c r="D309" s="68" t="s">
        <v>271</v>
      </c>
      <c r="E309" s="68" t="s">
        <v>359</v>
      </c>
      <c r="F309" s="68" t="s">
        <v>360</v>
      </c>
      <c r="G309" s="68" t="s">
        <v>75</v>
      </c>
      <c r="H309" s="68" t="s">
        <v>246</v>
      </c>
      <c r="I309" s="68" t="s">
        <v>647</v>
      </c>
      <c r="J309" s="65">
        <v>90</v>
      </c>
      <c r="K309" s="65">
        <v>41</v>
      </c>
      <c r="L309" s="65">
        <v>102</v>
      </c>
      <c r="M309" s="65" t="s">
        <v>371</v>
      </c>
    </row>
    <row r="310" spans="1:13" ht="12.75" customHeight="1">
      <c r="A310" s="107" t="str">
        <f>IF(ROW()=1,"KEY",IF(ISNA(VLOOKUP(B310,車名対応マスタ!B:D,3,FALSE)),"",IF(VLOOKUP(B310,車名対応マスタ!B:D,3,FALSE)="","",$D310&amp;" "&amp;IF($G310="9","J","O")&amp;" "&amp;$I310&amp;" "&amp;IF($I310&lt;=TEXT(★完成資料!$A$1,"yyyymm"),TEXT(★完成資料!$A$1,"yyyymm"),"999999")&amp; " " &amp; LEFT(F310 &amp; "          ",10))))</f>
        <v xml:space="preserve">L O 202206 yyyy00 HV        </v>
      </c>
      <c r="B310" s="68" t="s">
        <v>269</v>
      </c>
      <c r="C310" s="68" t="s">
        <v>452</v>
      </c>
      <c r="D310" s="68" t="s">
        <v>271</v>
      </c>
      <c r="E310" s="68" t="s">
        <v>359</v>
      </c>
      <c r="F310" s="68" t="s">
        <v>360</v>
      </c>
      <c r="G310" s="68" t="s">
        <v>75</v>
      </c>
      <c r="H310" s="68" t="s">
        <v>246</v>
      </c>
      <c r="I310" s="68" t="s">
        <v>652</v>
      </c>
      <c r="J310" s="65">
        <v>59</v>
      </c>
      <c r="K310" s="65">
        <v>49</v>
      </c>
      <c r="L310" s="65">
        <v>102</v>
      </c>
      <c r="M310" s="65" t="s">
        <v>371</v>
      </c>
    </row>
    <row r="311" spans="1:13" ht="12.75" customHeight="1">
      <c r="A311" s="107" t="str">
        <f>IF(ROW()=1,"KEY",IF(ISNA(VLOOKUP(B311,車名対応マスタ!B:D,3,FALSE)),"",IF(VLOOKUP(B311,車名対応マスタ!B:D,3,FALSE)="","",$D311&amp;" "&amp;IF($G311="9","J","O")&amp;" "&amp;$I311&amp;" "&amp;IF($I311&lt;=TEXT(★完成資料!$A$1,"yyyymm"),TEXT(★完成資料!$A$1,"yyyymm"),"999999")&amp; " " &amp; LEFT(F311 &amp; "          ",10))))</f>
        <v xml:space="preserve">L O 202207 yyyy00 HV        </v>
      </c>
      <c r="B311" s="68" t="s">
        <v>269</v>
      </c>
      <c r="C311" s="68" t="s">
        <v>452</v>
      </c>
      <c r="D311" s="68" t="s">
        <v>271</v>
      </c>
      <c r="E311" s="68" t="s">
        <v>359</v>
      </c>
      <c r="F311" s="68" t="s">
        <v>360</v>
      </c>
      <c r="G311" s="68" t="s">
        <v>75</v>
      </c>
      <c r="H311" s="68" t="s">
        <v>246</v>
      </c>
      <c r="I311" s="68" t="s">
        <v>655</v>
      </c>
      <c r="J311" s="65">
        <v>57</v>
      </c>
      <c r="K311" s="65">
        <v>66</v>
      </c>
      <c r="L311" s="65">
        <v>102</v>
      </c>
      <c r="M311" s="65" t="s">
        <v>371</v>
      </c>
    </row>
    <row r="312" spans="1:13" ht="12.75" customHeight="1">
      <c r="A312" s="107" t="str">
        <f>IF(ROW()=1,"KEY",IF(ISNA(VLOOKUP(B312,車名対応マスタ!B:D,3,FALSE)),"",IF(VLOOKUP(B312,車名対応マスタ!B:D,3,FALSE)="","",$D312&amp;" "&amp;IF($G312="9","J","O")&amp;" "&amp;$I312&amp;" "&amp;IF($I312&lt;=TEXT(★完成資料!$A$1,"yyyymm"),TEXT(★完成資料!$A$1,"yyyymm"),"999999")&amp; " " &amp; LEFT(F312 &amp; "          ",10))))</f>
        <v xml:space="preserve">L O 202208 yyyy00 HV        </v>
      </c>
      <c r="B312" s="68" t="s">
        <v>269</v>
      </c>
      <c r="C312" s="68" t="s">
        <v>452</v>
      </c>
      <c r="D312" s="68" t="s">
        <v>271</v>
      </c>
      <c r="E312" s="68" t="s">
        <v>359</v>
      </c>
      <c r="F312" s="68" t="s">
        <v>360</v>
      </c>
      <c r="G312" s="68" t="s">
        <v>75</v>
      </c>
      <c r="H312" s="68" t="s">
        <v>246</v>
      </c>
      <c r="I312" s="68" t="s">
        <v>656</v>
      </c>
      <c r="J312" s="65">
        <v>27</v>
      </c>
      <c r="K312" s="65">
        <v>53</v>
      </c>
      <c r="L312" s="65">
        <v>102</v>
      </c>
      <c r="M312" s="65" t="s">
        <v>371</v>
      </c>
    </row>
    <row r="313" spans="1:13" ht="12.75" customHeight="1">
      <c r="A313" s="107" t="str">
        <f>IF(ROW()=1,"KEY",IF(ISNA(VLOOKUP(B313,車名対応マスタ!B:D,3,FALSE)),"",IF(VLOOKUP(B313,車名対応マスタ!B:D,3,FALSE)="","",$D313&amp;" "&amp;IF($G313="9","J","O")&amp;" "&amp;$I313&amp;" "&amp;IF($I313&lt;=TEXT(★完成資料!$A$1,"yyyymm"),TEXT(★完成資料!$A$1,"yyyymm"),"999999")&amp; " " &amp; LEFT(F313 &amp; "          ",10))))</f>
        <v xml:space="preserve">L O 202209 yyyy00 HV        </v>
      </c>
      <c r="B313" s="68" t="s">
        <v>269</v>
      </c>
      <c r="C313" s="68" t="s">
        <v>452</v>
      </c>
      <c r="D313" s="68" t="s">
        <v>271</v>
      </c>
      <c r="E313" s="68" t="s">
        <v>359</v>
      </c>
      <c r="F313" s="68" t="s">
        <v>360</v>
      </c>
      <c r="G313" s="68" t="s">
        <v>75</v>
      </c>
      <c r="H313" s="68" t="s">
        <v>246</v>
      </c>
      <c r="I313" s="68" t="s">
        <v>657</v>
      </c>
      <c r="J313" s="65">
        <v>38</v>
      </c>
      <c r="K313" s="65">
        <v>89</v>
      </c>
      <c r="L313" s="65">
        <v>102</v>
      </c>
      <c r="M313" s="65" t="s">
        <v>371</v>
      </c>
    </row>
    <row r="314" spans="1:13" ht="12.75" customHeight="1">
      <c r="A314" s="107" t="str">
        <f>IF(ROW()=1,"KEY",IF(ISNA(VLOOKUP(B314,車名対応マスタ!B:D,3,FALSE)),"",IF(VLOOKUP(B314,車名対応マスタ!B:D,3,FALSE)="","",$D314&amp;" "&amp;IF($G314="9","J","O")&amp;" "&amp;$I314&amp;" "&amp;IF($I314&lt;=TEXT(★完成資料!$A$1,"yyyymm"),TEXT(★完成資料!$A$1,"yyyymm"),"999999")&amp; " " &amp; LEFT(F314 &amp; "          ",10))))</f>
        <v xml:space="preserve">L O 202210 yyyy00 HV        </v>
      </c>
      <c r="B314" s="68" t="s">
        <v>269</v>
      </c>
      <c r="C314" s="68" t="s">
        <v>452</v>
      </c>
      <c r="D314" s="68" t="s">
        <v>271</v>
      </c>
      <c r="E314" s="68" t="s">
        <v>359</v>
      </c>
      <c r="F314" s="68" t="s">
        <v>360</v>
      </c>
      <c r="G314" s="68" t="s">
        <v>75</v>
      </c>
      <c r="H314" s="68" t="s">
        <v>246</v>
      </c>
      <c r="I314" s="68" t="s">
        <v>663</v>
      </c>
      <c r="J314" s="65">
        <v>63</v>
      </c>
      <c r="K314" s="65">
        <v>57</v>
      </c>
      <c r="L314" s="65">
        <v>102</v>
      </c>
      <c r="M314" s="65" t="s">
        <v>371</v>
      </c>
    </row>
    <row r="315" spans="1:13" ht="12.75" customHeight="1">
      <c r="A315" s="107" t="str">
        <f>IF(ROW()=1,"KEY",IF(ISNA(VLOOKUP(B315,車名対応マスタ!B:D,3,FALSE)),"",IF(VLOOKUP(B315,車名対応マスタ!B:D,3,FALSE)="","",$D315&amp;" "&amp;IF($G315="9","J","O")&amp;" "&amp;$I315&amp;" "&amp;IF($I315&lt;=TEXT(★完成資料!$A$1,"yyyymm"),TEXT(★完成資料!$A$1,"yyyymm"),"999999")&amp; " " &amp; LEFT(F315 &amp; "          ",10))))</f>
        <v xml:space="preserve">L O 202201 yyyy00 HV        </v>
      </c>
      <c r="B315" s="68" t="s">
        <v>269</v>
      </c>
      <c r="C315" s="68" t="s">
        <v>452</v>
      </c>
      <c r="D315" s="68" t="s">
        <v>271</v>
      </c>
      <c r="E315" s="68" t="s">
        <v>359</v>
      </c>
      <c r="F315" s="68" t="s">
        <v>360</v>
      </c>
      <c r="G315" s="68" t="s">
        <v>75</v>
      </c>
      <c r="H315" s="68" t="s">
        <v>246</v>
      </c>
      <c r="I315" s="68" t="s">
        <v>639</v>
      </c>
      <c r="J315" s="65">
        <v>37</v>
      </c>
      <c r="K315" s="65">
        <v>0</v>
      </c>
      <c r="L315" s="65">
        <v>209</v>
      </c>
      <c r="M315" s="65" t="s">
        <v>289</v>
      </c>
    </row>
    <row r="316" spans="1:13" ht="12.75" customHeight="1">
      <c r="A316" s="107" t="str">
        <f>IF(ROW()=1,"KEY",IF(ISNA(VLOOKUP(B316,車名対応マスタ!B:D,3,FALSE)),"",IF(VLOOKUP(B316,車名対応マスタ!B:D,3,FALSE)="","",$D316&amp;" "&amp;IF($G316="9","J","O")&amp;" "&amp;$I316&amp;" "&amp;IF($I316&lt;=TEXT(★完成資料!$A$1,"yyyymm"),TEXT(★完成資料!$A$1,"yyyymm"),"999999")&amp; " " &amp; LEFT(F316 &amp; "          ",10))))</f>
        <v xml:space="preserve">L O 202202 yyyy00 HV        </v>
      </c>
      <c r="B316" s="68" t="s">
        <v>269</v>
      </c>
      <c r="C316" s="68" t="s">
        <v>452</v>
      </c>
      <c r="D316" s="68" t="s">
        <v>271</v>
      </c>
      <c r="E316" s="68" t="s">
        <v>359</v>
      </c>
      <c r="F316" s="68" t="s">
        <v>360</v>
      </c>
      <c r="G316" s="68" t="s">
        <v>75</v>
      </c>
      <c r="H316" s="68" t="s">
        <v>246</v>
      </c>
      <c r="I316" s="68" t="s">
        <v>640</v>
      </c>
      <c r="J316" s="65">
        <v>20</v>
      </c>
      <c r="K316" s="65">
        <v>0</v>
      </c>
      <c r="L316" s="65">
        <v>209</v>
      </c>
      <c r="M316" s="65" t="s">
        <v>289</v>
      </c>
    </row>
    <row r="317" spans="1:13" ht="12.75" customHeight="1">
      <c r="A317" s="107" t="str">
        <f>IF(ROW()=1,"KEY",IF(ISNA(VLOOKUP(B317,車名対応マスタ!B:D,3,FALSE)),"",IF(VLOOKUP(B317,車名対応マスタ!B:D,3,FALSE)="","",$D317&amp;" "&amp;IF($G317="9","J","O")&amp;" "&amp;$I317&amp;" "&amp;IF($I317&lt;=TEXT(★完成資料!$A$1,"yyyymm"),TEXT(★完成資料!$A$1,"yyyymm"),"999999")&amp; " " &amp; LEFT(F317 &amp; "          ",10))))</f>
        <v xml:space="preserve">L O 202203 yyyy00 HV        </v>
      </c>
      <c r="B317" s="68" t="s">
        <v>269</v>
      </c>
      <c r="C317" s="68" t="s">
        <v>452</v>
      </c>
      <c r="D317" s="68" t="s">
        <v>271</v>
      </c>
      <c r="E317" s="68" t="s">
        <v>359</v>
      </c>
      <c r="F317" s="68" t="s">
        <v>360</v>
      </c>
      <c r="G317" s="68" t="s">
        <v>75</v>
      </c>
      <c r="H317" s="68" t="s">
        <v>246</v>
      </c>
      <c r="I317" s="68" t="s">
        <v>641</v>
      </c>
      <c r="J317" s="65">
        <v>28</v>
      </c>
      <c r="K317" s="65">
        <v>0</v>
      </c>
      <c r="L317" s="65">
        <v>209</v>
      </c>
      <c r="M317" s="65" t="s">
        <v>289</v>
      </c>
    </row>
    <row r="318" spans="1:13" ht="12.75" customHeight="1">
      <c r="A318" s="107" t="str">
        <f>IF(ROW()=1,"KEY",IF(ISNA(VLOOKUP(B318,車名対応マスタ!B:D,3,FALSE)),"",IF(VLOOKUP(B318,車名対応マスタ!B:D,3,FALSE)="","",$D318&amp;" "&amp;IF($G318="9","J","O")&amp;" "&amp;$I318&amp;" "&amp;IF($I318&lt;=TEXT(★完成資料!$A$1,"yyyymm"),TEXT(★完成資料!$A$1,"yyyymm"),"999999")&amp; " " &amp; LEFT(F318 &amp; "          ",10))))</f>
        <v xml:space="preserve">L O 202204 yyyy00 HV        </v>
      </c>
      <c r="B318" s="68" t="s">
        <v>269</v>
      </c>
      <c r="C318" s="68" t="s">
        <v>452</v>
      </c>
      <c r="D318" s="68" t="s">
        <v>271</v>
      </c>
      <c r="E318" s="68" t="s">
        <v>359</v>
      </c>
      <c r="F318" s="68" t="s">
        <v>360</v>
      </c>
      <c r="G318" s="68" t="s">
        <v>75</v>
      </c>
      <c r="H318" s="68" t="s">
        <v>246</v>
      </c>
      <c r="I318" s="68" t="s">
        <v>642</v>
      </c>
      <c r="J318" s="65">
        <v>23</v>
      </c>
      <c r="K318" s="65">
        <v>0</v>
      </c>
      <c r="L318" s="65">
        <v>209</v>
      </c>
      <c r="M318" s="65" t="s">
        <v>289</v>
      </c>
    </row>
    <row r="319" spans="1:13" ht="12.75" customHeight="1">
      <c r="A319" s="107" t="str">
        <f>IF(ROW()=1,"KEY",IF(ISNA(VLOOKUP(B319,車名対応マスタ!B:D,3,FALSE)),"",IF(VLOOKUP(B319,車名対応マスタ!B:D,3,FALSE)="","",$D319&amp;" "&amp;IF($G319="9","J","O")&amp;" "&amp;$I319&amp;" "&amp;IF($I319&lt;=TEXT(★完成資料!$A$1,"yyyymm"),TEXT(★完成資料!$A$1,"yyyymm"),"999999")&amp; " " &amp; LEFT(F319 &amp; "          ",10))))</f>
        <v xml:space="preserve">L O 202205 yyyy00 HV        </v>
      </c>
      <c r="B319" s="68" t="s">
        <v>269</v>
      </c>
      <c r="C319" s="68" t="s">
        <v>452</v>
      </c>
      <c r="D319" s="68" t="s">
        <v>271</v>
      </c>
      <c r="E319" s="68" t="s">
        <v>359</v>
      </c>
      <c r="F319" s="68" t="s">
        <v>360</v>
      </c>
      <c r="G319" s="68" t="s">
        <v>75</v>
      </c>
      <c r="H319" s="68" t="s">
        <v>246</v>
      </c>
      <c r="I319" s="68" t="s">
        <v>647</v>
      </c>
      <c r="J319" s="65">
        <v>13</v>
      </c>
      <c r="K319" s="65">
        <v>0</v>
      </c>
      <c r="L319" s="65">
        <v>209</v>
      </c>
      <c r="M319" s="65" t="s">
        <v>289</v>
      </c>
    </row>
    <row r="320" spans="1:13" ht="12.75" customHeight="1">
      <c r="A320" s="107" t="str">
        <f>IF(ROW()=1,"KEY",IF(ISNA(VLOOKUP(B320,車名対応マスタ!B:D,3,FALSE)),"",IF(VLOOKUP(B320,車名対応マスタ!B:D,3,FALSE)="","",$D320&amp;" "&amp;IF($G320="9","J","O")&amp;" "&amp;$I320&amp;" "&amp;IF($I320&lt;=TEXT(★完成資料!$A$1,"yyyymm"),TEXT(★完成資料!$A$1,"yyyymm"),"999999")&amp; " " &amp; LEFT(F320 &amp; "          ",10))))</f>
        <v xml:space="preserve">L O 202206 yyyy00 HV        </v>
      </c>
      <c r="B320" s="68" t="s">
        <v>269</v>
      </c>
      <c r="C320" s="68" t="s">
        <v>452</v>
      </c>
      <c r="D320" s="68" t="s">
        <v>271</v>
      </c>
      <c r="E320" s="68" t="s">
        <v>359</v>
      </c>
      <c r="F320" s="68" t="s">
        <v>360</v>
      </c>
      <c r="G320" s="68" t="s">
        <v>75</v>
      </c>
      <c r="H320" s="68" t="s">
        <v>246</v>
      </c>
      <c r="I320" s="68" t="s">
        <v>652</v>
      </c>
      <c r="J320" s="65">
        <v>32</v>
      </c>
      <c r="K320" s="65">
        <v>0</v>
      </c>
      <c r="L320" s="65">
        <v>209</v>
      </c>
      <c r="M320" s="65" t="s">
        <v>289</v>
      </c>
    </row>
    <row r="321" spans="1:13" ht="12.75" customHeight="1">
      <c r="A321" s="107" t="str">
        <f>IF(ROW()=1,"KEY",IF(ISNA(VLOOKUP(B321,車名対応マスタ!B:D,3,FALSE)),"",IF(VLOOKUP(B321,車名対応マスタ!B:D,3,FALSE)="","",$D321&amp;" "&amp;IF($G321="9","J","O")&amp;" "&amp;$I321&amp;" "&amp;IF($I321&lt;=TEXT(★完成資料!$A$1,"yyyymm"),TEXT(★完成資料!$A$1,"yyyymm"),"999999")&amp; " " &amp; LEFT(F321 &amp; "          ",10))))</f>
        <v xml:space="preserve">L O 202207 yyyy00 HV        </v>
      </c>
      <c r="B321" s="68" t="s">
        <v>269</v>
      </c>
      <c r="C321" s="68" t="s">
        <v>452</v>
      </c>
      <c r="D321" s="68" t="s">
        <v>271</v>
      </c>
      <c r="E321" s="68" t="s">
        <v>359</v>
      </c>
      <c r="F321" s="68" t="s">
        <v>360</v>
      </c>
      <c r="G321" s="68" t="s">
        <v>75</v>
      </c>
      <c r="H321" s="68" t="s">
        <v>246</v>
      </c>
      <c r="I321" s="68" t="s">
        <v>655</v>
      </c>
      <c r="J321" s="65">
        <v>22</v>
      </c>
      <c r="K321" s="65">
        <v>0</v>
      </c>
      <c r="L321" s="65">
        <v>209</v>
      </c>
      <c r="M321" s="65" t="s">
        <v>289</v>
      </c>
    </row>
    <row r="322" spans="1:13" ht="12.75" customHeight="1">
      <c r="A322" s="107" t="str">
        <f>IF(ROW()=1,"KEY",IF(ISNA(VLOOKUP(B322,車名対応マスタ!B:D,3,FALSE)),"",IF(VLOOKUP(B322,車名対応マスタ!B:D,3,FALSE)="","",$D322&amp;" "&amp;IF($G322="9","J","O")&amp;" "&amp;$I322&amp;" "&amp;IF($I322&lt;=TEXT(★完成資料!$A$1,"yyyymm"),TEXT(★完成資料!$A$1,"yyyymm"),"999999")&amp; " " &amp; LEFT(F322 &amp; "          ",10))))</f>
        <v xml:space="preserve">L O 202208 yyyy00 HV        </v>
      </c>
      <c r="B322" s="68" t="s">
        <v>269</v>
      </c>
      <c r="C322" s="68" t="s">
        <v>452</v>
      </c>
      <c r="D322" s="68" t="s">
        <v>271</v>
      </c>
      <c r="E322" s="68" t="s">
        <v>359</v>
      </c>
      <c r="F322" s="68" t="s">
        <v>360</v>
      </c>
      <c r="G322" s="68" t="s">
        <v>75</v>
      </c>
      <c r="H322" s="68" t="s">
        <v>246</v>
      </c>
      <c r="I322" s="68" t="s">
        <v>656</v>
      </c>
      <c r="J322" s="65">
        <v>34</v>
      </c>
      <c r="K322" s="65">
        <v>0</v>
      </c>
      <c r="L322" s="65">
        <v>209</v>
      </c>
      <c r="M322" s="65" t="s">
        <v>289</v>
      </c>
    </row>
    <row r="323" spans="1:13" ht="12.75" customHeight="1">
      <c r="A323" s="107" t="str">
        <f>IF(ROW()=1,"KEY",IF(ISNA(VLOOKUP(B323,車名対応マスタ!B:D,3,FALSE)),"",IF(VLOOKUP(B323,車名対応マスタ!B:D,3,FALSE)="","",$D323&amp;" "&amp;IF($G323="9","J","O")&amp;" "&amp;$I323&amp;" "&amp;IF($I323&lt;=TEXT(★完成資料!$A$1,"yyyymm"),TEXT(★完成資料!$A$1,"yyyymm"),"999999")&amp; " " &amp; LEFT(F323 &amp; "          ",10))))</f>
        <v xml:space="preserve">L O 202209 yyyy00 HV        </v>
      </c>
      <c r="B323" s="68" t="s">
        <v>269</v>
      </c>
      <c r="C323" s="68" t="s">
        <v>452</v>
      </c>
      <c r="D323" s="68" t="s">
        <v>271</v>
      </c>
      <c r="E323" s="68" t="s">
        <v>359</v>
      </c>
      <c r="F323" s="68" t="s">
        <v>360</v>
      </c>
      <c r="G323" s="68" t="s">
        <v>75</v>
      </c>
      <c r="H323" s="68" t="s">
        <v>246</v>
      </c>
      <c r="I323" s="68" t="s">
        <v>657</v>
      </c>
      <c r="J323" s="65">
        <v>10</v>
      </c>
      <c r="K323" s="65">
        <v>0</v>
      </c>
      <c r="L323" s="65">
        <v>209</v>
      </c>
      <c r="M323" s="65" t="s">
        <v>289</v>
      </c>
    </row>
    <row r="324" spans="1:13" ht="12.75" customHeight="1">
      <c r="A324" s="107" t="str">
        <f>IF(ROW()=1,"KEY",IF(ISNA(VLOOKUP(B324,車名対応マスタ!B:D,3,FALSE)),"",IF(VLOOKUP(B324,車名対応マスタ!B:D,3,FALSE)="","",$D324&amp;" "&amp;IF($G324="9","J","O")&amp;" "&amp;$I324&amp;" "&amp;IF($I324&lt;=TEXT(★完成資料!$A$1,"yyyymm"),TEXT(★完成資料!$A$1,"yyyymm"),"999999")&amp; " " &amp; LEFT(F324 &amp; "          ",10))))</f>
        <v xml:space="preserve">L O 202210 yyyy00 HV        </v>
      </c>
      <c r="B324" s="68" t="s">
        <v>269</v>
      </c>
      <c r="C324" s="68" t="s">
        <v>452</v>
      </c>
      <c r="D324" s="68" t="s">
        <v>271</v>
      </c>
      <c r="E324" s="68" t="s">
        <v>359</v>
      </c>
      <c r="F324" s="68" t="s">
        <v>360</v>
      </c>
      <c r="G324" s="68" t="s">
        <v>75</v>
      </c>
      <c r="H324" s="68" t="s">
        <v>246</v>
      </c>
      <c r="I324" s="68" t="s">
        <v>663</v>
      </c>
      <c r="J324" s="65">
        <v>20</v>
      </c>
      <c r="K324" s="65">
        <v>0</v>
      </c>
      <c r="L324" s="65">
        <v>209</v>
      </c>
      <c r="M324" s="65" t="s">
        <v>289</v>
      </c>
    </row>
    <row r="325" spans="1:13" ht="12.75" customHeight="1">
      <c r="A325" s="107" t="str">
        <f>IF(ROW()=1,"KEY",IF(ISNA(VLOOKUP(B325,車名対応マスタ!B:D,3,FALSE)),"",IF(VLOOKUP(B325,車名対応マスタ!B:D,3,FALSE)="","",$D325&amp;" "&amp;IF($G325="9","J","O")&amp;" "&amp;$I325&amp;" "&amp;IF($I325&lt;=TEXT(★完成資料!$A$1,"yyyymm"),TEXT(★完成資料!$A$1,"yyyymm"),"999999")&amp; " " &amp; LEFT(F325 &amp; "          ",10))))</f>
        <v xml:space="preserve">L O 202202 yyyy00 HV        </v>
      </c>
      <c r="B325" s="68" t="s">
        <v>269</v>
      </c>
      <c r="C325" s="68" t="s">
        <v>452</v>
      </c>
      <c r="D325" s="68" t="s">
        <v>271</v>
      </c>
      <c r="E325" s="68" t="s">
        <v>359</v>
      </c>
      <c r="F325" s="68" t="s">
        <v>360</v>
      </c>
      <c r="G325" s="68" t="s">
        <v>76</v>
      </c>
      <c r="H325" s="68" t="s">
        <v>492</v>
      </c>
      <c r="I325" s="68" t="s">
        <v>640</v>
      </c>
      <c r="J325" s="65">
        <v>0</v>
      </c>
      <c r="K325" s="65">
        <v>1</v>
      </c>
      <c r="L325" s="65">
        <v>301</v>
      </c>
      <c r="M325" s="65" t="s">
        <v>372</v>
      </c>
    </row>
    <row r="326" spans="1:13" ht="12.75" customHeight="1">
      <c r="A326" s="107" t="str">
        <f>IF(ROW()=1,"KEY",IF(ISNA(VLOOKUP(B326,車名対応マスタ!B:D,3,FALSE)),"",IF(VLOOKUP(B326,車名対応マスタ!B:D,3,FALSE)="","",$D326&amp;" "&amp;IF($G326="9","J","O")&amp;" "&amp;$I326&amp;" "&amp;IF($I326&lt;=TEXT(★完成資料!$A$1,"yyyymm"),TEXT(★完成資料!$A$1,"yyyymm"),"999999")&amp; " " &amp; LEFT(F326 &amp; "          ",10))))</f>
        <v xml:space="preserve">L O 202205 yyyy00 HV        </v>
      </c>
      <c r="B326" s="68" t="s">
        <v>269</v>
      </c>
      <c r="C326" s="68" t="s">
        <v>452</v>
      </c>
      <c r="D326" s="68" t="s">
        <v>271</v>
      </c>
      <c r="E326" s="68" t="s">
        <v>359</v>
      </c>
      <c r="F326" s="68" t="s">
        <v>360</v>
      </c>
      <c r="G326" s="68" t="s">
        <v>76</v>
      </c>
      <c r="H326" s="68" t="s">
        <v>492</v>
      </c>
      <c r="I326" s="68" t="s">
        <v>647</v>
      </c>
      <c r="J326" s="65">
        <v>1</v>
      </c>
      <c r="K326" s="65">
        <v>0</v>
      </c>
      <c r="L326" s="65">
        <v>301</v>
      </c>
      <c r="M326" s="65" t="s">
        <v>372</v>
      </c>
    </row>
    <row r="327" spans="1:13" ht="12.75" customHeight="1">
      <c r="A327" s="107" t="str">
        <f>IF(ROW()=1,"KEY",IF(ISNA(VLOOKUP(B327,車名対応マスタ!B:D,3,FALSE)),"",IF(VLOOKUP(B327,車名対応マスタ!B:D,3,FALSE)="","",$D327&amp;" "&amp;IF($G327="9","J","O")&amp;" "&amp;$I327&amp;" "&amp;IF($I327&lt;=TEXT(★完成資料!$A$1,"yyyymm"),TEXT(★完成資料!$A$1,"yyyymm"),"999999")&amp; " " &amp; LEFT(F327 &amp; "          ",10))))</f>
        <v xml:space="preserve">L O 202206 yyyy00 HV        </v>
      </c>
      <c r="B327" s="68" t="s">
        <v>269</v>
      </c>
      <c r="C327" s="68" t="s">
        <v>452</v>
      </c>
      <c r="D327" s="68" t="s">
        <v>271</v>
      </c>
      <c r="E327" s="68" t="s">
        <v>359</v>
      </c>
      <c r="F327" s="68" t="s">
        <v>360</v>
      </c>
      <c r="G327" s="68" t="s">
        <v>76</v>
      </c>
      <c r="H327" s="68" t="s">
        <v>492</v>
      </c>
      <c r="I327" s="68" t="s">
        <v>652</v>
      </c>
      <c r="J327" s="65">
        <v>0</v>
      </c>
      <c r="K327" s="65">
        <v>1</v>
      </c>
      <c r="L327" s="65">
        <v>301</v>
      </c>
      <c r="M327" s="65" t="s">
        <v>372</v>
      </c>
    </row>
    <row r="328" spans="1:13" ht="12.75" customHeight="1">
      <c r="A328" s="107" t="str">
        <f>IF(ROW()=1,"KEY",IF(ISNA(VLOOKUP(B328,車名対応マスタ!B:D,3,FALSE)),"",IF(VLOOKUP(B328,車名対応マスタ!B:D,3,FALSE)="","",$D328&amp;" "&amp;IF($G328="9","J","O")&amp;" "&amp;$I328&amp;" "&amp;IF($I328&lt;=TEXT(★完成資料!$A$1,"yyyymm"),TEXT(★完成資料!$A$1,"yyyymm"),"999999")&amp; " " &amp; LEFT(F328 &amp; "          ",10))))</f>
        <v xml:space="preserve">L O 202208 yyyy00 HV        </v>
      </c>
      <c r="B328" s="68" t="s">
        <v>269</v>
      </c>
      <c r="C328" s="68" t="s">
        <v>452</v>
      </c>
      <c r="D328" s="68" t="s">
        <v>271</v>
      </c>
      <c r="E328" s="68" t="s">
        <v>359</v>
      </c>
      <c r="F328" s="68" t="s">
        <v>360</v>
      </c>
      <c r="G328" s="68" t="s">
        <v>76</v>
      </c>
      <c r="H328" s="68" t="s">
        <v>492</v>
      </c>
      <c r="I328" s="68" t="s">
        <v>656</v>
      </c>
      <c r="J328" s="65">
        <v>1</v>
      </c>
      <c r="K328" s="65">
        <v>0</v>
      </c>
      <c r="L328" s="65">
        <v>301</v>
      </c>
      <c r="M328" s="65" t="s">
        <v>372</v>
      </c>
    </row>
    <row r="329" spans="1:13" ht="12.75" customHeight="1">
      <c r="A329" s="107" t="str">
        <f>IF(ROW()=1,"KEY",IF(ISNA(VLOOKUP(B329,車名対応マスタ!B:D,3,FALSE)),"",IF(VLOOKUP(B329,車名対応マスタ!B:D,3,FALSE)="","",$D329&amp;" "&amp;IF($G329="9","J","O")&amp;" "&amp;$I329&amp;" "&amp;IF($I329&lt;=TEXT(★完成資料!$A$1,"yyyymm"),TEXT(★完成資料!$A$1,"yyyymm"),"999999")&amp; " " &amp; LEFT(F329 &amp; "          ",10))))</f>
        <v xml:space="preserve">L O 202209 yyyy00 HV        </v>
      </c>
      <c r="B329" s="68" t="s">
        <v>269</v>
      </c>
      <c r="C329" s="68" t="s">
        <v>452</v>
      </c>
      <c r="D329" s="68" t="s">
        <v>271</v>
      </c>
      <c r="E329" s="68" t="s">
        <v>359</v>
      </c>
      <c r="F329" s="68" t="s">
        <v>360</v>
      </c>
      <c r="G329" s="68" t="s">
        <v>76</v>
      </c>
      <c r="H329" s="68" t="s">
        <v>492</v>
      </c>
      <c r="I329" s="68" t="s">
        <v>657</v>
      </c>
      <c r="J329" s="65">
        <v>0</v>
      </c>
      <c r="K329" s="65">
        <v>1</v>
      </c>
      <c r="L329" s="65">
        <v>301</v>
      </c>
      <c r="M329" s="65" t="s">
        <v>372</v>
      </c>
    </row>
    <row r="330" spans="1:13" ht="12.75" customHeight="1">
      <c r="A330" s="107" t="str">
        <f>IF(ROW()=1,"KEY",IF(ISNA(VLOOKUP(B330,車名対応マスタ!B:D,3,FALSE)),"",IF(VLOOKUP(B330,車名対応マスタ!B:D,3,FALSE)="","",$D330&amp;" "&amp;IF($G330="9","J","O")&amp;" "&amp;$I330&amp;" "&amp;IF($I330&lt;=TEXT(★完成資料!$A$1,"yyyymm"),TEXT(★完成資料!$A$1,"yyyymm"),"999999")&amp; " " &amp; LEFT(F330 &amp; "          ",10))))</f>
        <v xml:space="preserve">L O 202203 yyyy00 HV        </v>
      </c>
      <c r="B330" s="68" t="s">
        <v>269</v>
      </c>
      <c r="C330" s="68" t="s">
        <v>452</v>
      </c>
      <c r="D330" s="68" t="s">
        <v>271</v>
      </c>
      <c r="E330" s="68" t="s">
        <v>359</v>
      </c>
      <c r="F330" s="68" t="s">
        <v>360</v>
      </c>
      <c r="G330" s="68" t="s">
        <v>76</v>
      </c>
      <c r="H330" s="68" t="s">
        <v>492</v>
      </c>
      <c r="I330" s="68" t="s">
        <v>641</v>
      </c>
      <c r="J330" s="65">
        <v>1</v>
      </c>
      <c r="L330" s="65">
        <v>314</v>
      </c>
      <c r="M330" s="65" t="s">
        <v>265</v>
      </c>
    </row>
    <row r="331" spans="1:13" ht="12.75" customHeight="1">
      <c r="A331" s="107" t="str">
        <f>IF(ROW()=1,"KEY",IF(ISNA(VLOOKUP(B331,車名対応マスタ!B:D,3,FALSE)),"",IF(VLOOKUP(B331,車名対応マスタ!B:D,3,FALSE)="","",$D331&amp;" "&amp;IF($G331="9","J","O")&amp;" "&amp;$I331&amp;" "&amp;IF($I331&lt;=TEXT(★完成資料!$A$1,"yyyymm"),TEXT(★完成資料!$A$1,"yyyymm"),"999999")&amp; " " &amp; LEFT(F331 &amp; "          ",10))))</f>
        <v xml:space="preserve">L O 202204 yyyy00 HV        </v>
      </c>
      <c r="B331" s="68" t="s">
        <v>269</v>
      </c>
      <c r="C331" s="68" t="s">
        <v>452</v>
      </c>
      <c r="D331" s="68" t="s">
        <v>271</v>
      </c>
      <c r="E331" s="68" t="s">
        <v>359</v>
      </c>
      <c r="F331" s="68" t="s">
        <v>360</v>
      </c>
      <c r="G331" s="68" t="s">
        <v>76</v>
      </c>
      <c r="H331" s="68" t="s">
        <v>492</v>
      </c>
      <c r="I331" s="68" t="s">
        <v>642</v>
      </c>
      <c r="J331" s="65">
        <v>1</v>
      </c>
      <c r="K331" s="65">
        <v>0</v>
      </c>
      <c r="L331" s="65">
        <v>305</v>
      </c>
      <c r="M331" s="65" t="s">
        <v>373</v>
      </c>
    </row>
    <row r="332" spans="1:13" ht="12.75" customHeight="1">
      <c r="A332" s="107" t="str">
        <f>IF(ROW()=1,"KEY",IF(ISNA(VLOOKUP(B332,車名対応マスタ!B:D,3,FALSE)),"",IF(VLOOKUP(B332,車名対応マスタ!B:D,3,FALSE)="","",$D332&amp;" "&amp;IF($G332="9","J","O")&amp;" "&amp;$I332&amp;" "&amp;IF($I332&lt;=TEXT(★完成資料!$A$1,"yyyymm"),TEXT(★完成資料!$A$1,"yyyymm"),"999999")&amp; " " &amp; LEFT(F332 &amp; "          ",10))))</f>
        <v xml:space="preserve">L O 202205 yyyy00 HV        </v>
      </c>
      <c r="B332" s="68" t="s">
        <v>269</v>
      </c>
      <c r="C332" s="68" t="s">
        <v>452</v>
      </c>
      <c r="D332" s="68" t="s">
        <v>271</v>
      </c>
      <c r="E332" s="68" t="s">
        <v>359</v>
      </c>
      <c r="F332" s="68" t="s">
        <v>360</v>
      </c>
      <c r="G332" s="68" t="s">
        <v>76</v>
      </c>
      <c r="H332" s="68" t="s">
        <v>492</v>
      </c>
      <c r="I332" s="68" t="s">
        <v>647</v>
      </c>
      <c r="J332" s="65">
        <v>0</v>
      </c>
      <c r="K332" s="65">
        <v>1</v>
      </c>
      <c r="L332" s="65">
        <v>305</v>
      </c>
      <c r="M332" s="65" t="s">
        <v>373</v>
      </c>
    </row>
    <row r="333" spans="1:13" ht="12.75" customHeight="1">
      <c r="A333" s="107" t="str">
        <f>IF(ROW()=1,"KEY",IF(ISNA(VLOOKUP(B333,車名対応マスタ!B:D,3,FALSE)),"",IF(VLOOKUP(B333,車名対応マスタ!B:D,3,FALSE)="","",$D333&amp;" "&amp;IF($G333="9","J","O")&amp;" "&amp;$I333&amp;" "&amp;IF($I333&lt;=TEXT(★完成資料!$A$1,"yyyymm"),TEXT(★完成資料!$A$1,"yyyymm"),"999999")&amp; " " &amp; LEFT(F333 &amp; "          ",10))))</f>
        <v xml:space="preserve">L O 202207 yyyy00 HV        </v>
      </c>
      <c r="B333" s="68" t="s">
        <v>269</v>
      </c>
      <c r="C333" s="68" t="s">
        <v>452</v>
      </c>
      <c r="D333" s="68" t="s">
        <v>271</v>
      </c>
      <c r="E333" s="68" t="s">
        <v>359</v>
      </c>
      <c r="F333" s="68" t="s">
        <v>360</v>
      </c>
      <c r="G333" s="68" t="s">
        <v>76</v>
      </c>
      <c r="H333" s="68" t="s">
        <v>492</v>
      </c>
      <c r="I333" s="68" t="s">
        <v>655</v>
      </c>
      <c r="J333" s="65">
        <v>0</v>
      </c>
      <c r="K333" s="65">
        <v>1</v>
      </c>
      <c r="L333" s="65">
        <v>305</v>
      </c>
      <c r="M333" s="65" t="s">
        <v>373</v>
      </c>
    </row>
    <row r="334" spans="1:13" ht="12.75" customHeight="1">
      <c r="A334" s="107" t="str">
        <f>IF(ROW()=1,"KEY",IF(ISNA(VLOOKUP(B334,車名対応マスタ!B:D,3,FALSE)),"",IF(VLOOKUP(B334,車名対応マスタ!B:D,3,FALSE)="","",$D334&amp;" "&amp;IF($G334="9","J","O")&amp;" "&amp;$I334&amp;" "&amp;IF($I334&lt;=TEXT(★完成資料!$A$1,"yyyymm"),TEXT(★完成資料!$A$1,"yyyymm"),"999999")&amp; " " &amp; LEFT(F334 &amp; "          ",10))))</f>
        <v xml:space="preserve">L O 202208 yyyy00 HV        </v>
      </c>
      <c r="B334" s="68" t="s">
        <v>269</v>
      </c>
      <c r="C334" s="68" t="s">
        <v>452</v>
      </c>
      <c r="D334" s="68" t="s">
        <v>271</v>
      </c>
      <c r="E334" s="68" t="s">
        <v>359</v>
      </c>
      <c r="F334" s="68" t="s">
        <v>360</v>
      </c>
      <c r="G334" s="68" t="s">
        <v>76</v>
      </c>
      <c r="H334" s="68" t="s">
        <v>492</v>
      </c>
      <c r="I334" s="68" t="s">
        <v>656</v>
      </c>
      <c r="J334" s="65">
        <v>1</v>
      </c>
      <c r="K334" s="65">
        <v>0</v>
      </c>
      <c r="L334" s="65">
        <v>305</v>
      </c>
      <c r="M334" s="65" t="s">
        <v>373</v>
      </c>
    </row>
    <row r="335" spans="1:13" ht="12.75" customHeight="1">
      <c r="A335" s="107" t="str">
        <f>IF(ROW()=1,"KEY",IF(ISNA(VLOOKUP(B335,車名対応マスタ!B:D,3,FALSE)),"",IF(VLOOKUP(B335,車名対応マスタ!B:D,3,FALSE)="","",$D335&amp;" "&amp;IF($G335="9","J","O")&amp;" "&amp;$I335&amp;" "&amp;IF($I335&lt;=TEXT(★完成資料!$A$1,"yyyymm"),TEXT(★完成資料!$A$1,"yyyymm"),"999999")&amp; " " &amp; LEFT(F335 &amp; "          ",10))))</f>
        <v xml:space="preserve">L O 202201 yyyy00 HV        </v>
      </c>
      <c r="B335" s="68" t="s">
        <v>269</v>
      </c>
      <c r="C335" s="68" t="s">
        <v>452</v>
      </c>
      <c r="D335" s="68" t="s">
        <v>271</v>
      </c>
      <c r="E335" s="68" t="s">
        <v>359</v>
      </c>
      <c r="F335" s="68" t="s">
        <v>360</v>
      </c>
      <c r="G335" s="68" t="s">
        <v>76</v>
      </c>
      <c r="H335" s="68" t="s">
        <v>492</v>
      </c>
      <c r="I335" s="68" t="s">
        <v>639</v>
      </c>
      <c r="J335" s="65">
        <v>0</v>
      </c>
      <c r="K335" s="65">
        <v>4</v>
      </c>
      <c r="L335" s="65">
        <v>303</v>
      </c>
      <c r="M335" s="65" t="s">
        <v>374</v>
      </c>
    </row>
    <row r="336" spans="1:13" ht="12.75" customHeight="1">
      <c r="A336" s="107" t="str">
        <f>IF(ROW()=1,"KEY",IF(ISNA(VLOOKUP(B336,車名対応マスタ!B:D,3,FALSE)),"",IF(VLOOKUP(B336,車名対応マスタ!B:D,3,FALSE)="","",$D336&amp;" "&amp;IF($G336="9","J","O")&amp;" "&amp;$I336&amp;" "&amp;IF($I336&lt;=TEXT(★完成資料!$A$1,"yyyymm"),TEXT(★完成資料!$A$1,"yyyymm"),"999999")&amp; " " &amp; LEFT(F336 &amp; "          ",10))))</f>
        <v xml:space="preserve">L O 202202 yyyy00 HV        </v>
      </c>
      <c r="B336" s="68" t="s">
        <v>269</v>
      </c>
      <c r="C336" s="68" t="s">
        <v>452</v>
      </c>
      <c r="D336" s="68" t="s">
        <v>271</v>
      </c>
      <c r="E336" s="68" t="s">
        <v>359</v>
      </c>
      <c r="F336" s="68" t="s">
        <v>360</v>
      </c>
      <c r="G336" s="68" t="s">
        <v>76</v>
      </c>
      <c r="H336" s="68" t="s">
        <v>492</v>
      </c>
      <c r="I336" s="68" t="s">
        <v>640</v>
      </c>
      <c r="J336" s="65">
        <v>0</v>
      </c>
      <c r="K336" s="65">
        <v>1</v>
      </c>
      <c r="L336" s="65">
        <v>303</v>
      </c>
      <c r="M336" s="65" t="s">
        <v>374</v>
      </c>
    </row>
    <row r="337" spans="1:13" ht="12.75" customHeight="1">
      <c r="A337" s="107" t="str">
        <f>IF(ROW()=1,"KEY",IF(ISNA(VLOOKUP(B337,車名対応マスタ!B:D,3,FALSE)),"",IF(VLOOKUP(B337,車名対応マスタ!B:D,3,FALSE)="","",$D337&amp;" "&amp;IF($G337="9","J","O")&amp;" "&amp;$I337&amp;" "&amp;IF($I337&lt;=TEXT(★完成資料!$A$1,"yyyymm"),TEXT(★完成資料!$A$1,"yyyymm"),"999999")&amp; " " &amp; LEFT(F337 &amp; "          ",10))))</f>
        <v xml:space="preserve">L O 202203 yyyy00 HV        </v>
      </c>
      <c r="B337" s="68" t="s">
        <v>269</v>
      </c>
      <c r="C337" s="68" t="s">
        <v>452</v>
      </c>
      <c r="D337" s="68" t="s">
        <v>271</v>
      </c>
      <c r="E337" s="68" t="s">
        <v>359</v>
      </c>
      <c r="F337" s="68" t="s">
        <v>360</v>
      </c>
      <c r="G337" s="68" t="s">
        <v>76</v>
      </c>
      <c r="H337" s="68" t="s">
        <v>492</v>
      </c>
      <c r="I337" s="68" t="s">
        <v>641</v>
      </c>
      <c r="J337" s="65">
        <v>0</v>
      </c>
      <c r="K337" s="65">
        <v>1</v>
      </c>
      <c r="L337" s="65">
        <v>303</v>
      </c>
      <c r="M337" s="65" t="s">
        <v>374</v>
      </c>
    </row>
    <row r="338" spans="1:13" ht="12.75" customHeight="1">
      <c r="A338" s="107" t="str">
        <f>IF(ROW()=1,"KEY",IF(ISNA(VLOOKUP(B338,車名対応マスタ!B:D,3,FALSE)),"",IF(VLOOKUP(B338,車名対応マスタ!B:D,3,FALSE)="","",$D338&amp;" "&amp;IF($G338="9","J","O")&amp;" "&amp;$I338&amp;" "&amp;IF($I338&lt;=TEXT(★完成資料!$A$1,"yyyymm"),TEXT(★完成資料!$A$1,"yyyymm"),"999999")&amp; " " &amp; LEFT(F338 &amp; "          ",10))))</f>
        <v xml:space="preserve">L O 202204 yyyy00 HV        </v>
      </c>
      <c r="B338" s="68" t="s">
        <v>269</v>
      </c>
      <c r="C338" s="68" t="s">
        <v>452</v>
      </c>
      <c r="D338" s="68" t="s">
        <v>271</v>
      </c>
      <c r="E338" s="68" t="s">
        <v>359</v>
      </c>
      <c r="F338" s="68" t="s">
        <v>360</v>
      </c>
      <c r="G338" s="68" t="s">
        <v>76</v>
      </c>
      <c r="H338" s="68" t="s">
        <v>492</v>
      </c>
      <c r="I338" s="68" t="s">
        <v>642</v>
      </c>
      <c r="J338" s="65">
        <v>0</v>
      </c>
      <c r="K338" s="65">
        <v>4</v>
      </c>
      <c r="L338" s="65">
        <v>303</v>
      </c>
      <c r="M338" s="65" t="s">
        <v>374</v>
      </c>
    </row>
    <row r="339" spans="1:13" ht="12.75" customHeight="1">
      <c r="A339" s="107" t="str">
        <f>IF(ROW()=1,"KEY",IF(ISNA(VLOOKUP(B339,車名対応マスタ!B:D,3,FALSE)),"",IF(VLOOKUP(B339,車名対応マスタ!B:D,3,FALSE)="","",$D339&amp;" "&amp;IF($G339="9","J","O")&amp;" "&amp;$I339&amp;" "&amp;IF($I339&lt;=TEXT(★完成資料!$A$1,"yyyymm"),TEXT(★完成資料!$A$1,"yyyymm"),"999999")&amp; " " &amp; LEFT(F339 &amp; "          ",10))))</f>
        <v xml:space="preserve">L O 202205 yyyy00 HV        </v>
      </c>
      <c r="B339" s="68" t="s">
        <v>269</v>
      </c>
      <c r="C339" s="68" t="s">
        <v>452</v>
      </c>
      <c r="D339" s="68" t="s">
        <v>271</v>
      </c>
      <c r="E339" s="68" t="s">
        <v>359</v>
      </c>
      <c r="F339" s="68" t="s">
        <v>360</v>
      </c>
      <c r="G339" s="68" t="s">
        <v>76</v>
      </c>
      <c r="H339" s="68" t="s">
        <v>492</v>
      </c>
      <c r="I339" s="68" t="s">
        <v>647</v>
      </c>
      <c r="J339" s="65">
        <v>0</v>
      </c>
      <c r="K339" s="65">
        <v>3</v>
      </c>
      <c r="L339" s="65">
        <v>303</v>
      </c>
      <c r="M339" s="65" t="s">
        <v>374</v>
      </c>
    </row>
    <row r="340" spans="1:13" ht="12.75" customHeight="1">
      <c r="A340" s="107" t="str">
        <f>IF(ROW()=1,"KEY",IF(ISNA(VLOOKUP(B340,車名対応マスタ!B:D,3,FALSE)),"",IF(VLOOKUP(B340,車名対応マスタ!B:D,3,FALSE)="","",$D340&amp;" "&amp;IF($G340="9","J","O")&amp;" "&amp;$I340&amp;" "&amp;IF($I340&lt;=TEXT(★完成資料!$A$1,"yyyymm"),TEXT(★完成資料!$A$1,"yyyymm"),"999999")&amp; " " &amp; LEFT(F340 &amp; "          ",10))))</f>
        <v xml:space="preserve">L O 202206 yyyy00 HV        </v>
      </c>
      <c r="B340" s="68" t="s">
        <v>269</v>
      </c>
      <c r="C340" s="68" t="s">
        <v>452</v>
      </c>
      <c r="D340" s="68" t="s">
        <v>271</v>
      </c>
      <c r="E340" s="68" t="s">
        <v>359</v>
      </c>
      <c r="F340" s="68" t="s">
        <v>360</v>
      </c>
      <c r="G340" s="68" t="s">
        <v>76</v>
      </c>
      <c r="H340" s="68" t="s">
        <v>492</v>
      </c>
      <c r="I340" s="68" t="s">
        <v>652</v>
      </c>
      <c r="J340" s="65">
        <v>8</v>
      </c>
      <c r="K340" s="65">
        <v>2</v>
      </c>
      <c r="L340" s="65">
        <v>303</v>
      </c>
      <c r="M340" s="65" t="s">
        <v>374</v>
      </c>
    </row>
    <row r="341" spans="1:13" ht="12.75" customHeight="1">
      <c r="A341" s="107" t="str">
        <f>IF(ROW()=1,"KEY",IF(ISNA(VLOOKUP(B341,車名対応マスタ!B:D,3,FALSE)),"",IF(VLOOKUP(B341,車名対応マスタ!B:D,3,FALSE)="","",$D341&amp;" "&amp;IF($G341="9","J","O")&amp;" "&amp;$I341&amp;" "&amp;IF($I341&lt;=TEXT(★完成資料!$A$1,"yyyymm"),TEXT(★完成資料!$A$1,"yyyymm"),"999999")&amp; " " &amp; LEFT(F341 &amp; "          ",10))))</f>
        <v xml:space="preserve">L O 202207 yyyy00 HV        </v>
      </c>
      <c r="B341" s="68" t="s">
        <v>269</v>
      </c>
      <c r="C341" s="68" t="s">
        <v>452</v>
      </c>
      <c r="D341" s="68" t="s">
        <v>271</v>
      </c>
      <c r="E341" s="68" t="s">
        <v>359</v>
      </c>
      <c r="F341" s="68" t="s">
        <v>360</v>
      </c>
      <c r="G341" s="68" t="s">
        <v>76</v>
      </c>
      <c r="H341" s="68" t="s">
        <v>492</v>
      </c>
      <c r="I341" s="68" t="s">
        <v>655</v>
      </c>
      <c r="J341" s="65">
        <v>5</v>
      </c>
      <c r="K341" s="65">
        <v>2</v>
      </c>
      <c r="L341" s="65">
        <v>303</v>
      </c>
      <c r="M341" s="65" t="s">
        <v>374</v>
      </c>
    </row>
    <row r="342" spans="1:13" ht="12.75" customHeight="1">
      <c r="A342" s="107" t="str">
        <f>IF(ROW()=1,"KEY",IF(ISNA(VLOOKUP(B342,車名対応マスタ!B:D,3,FALSE)),"",IF(VLOOKUP(B342,車名対応マスタ!B:D,3,FALSE)="","",$D342&amp;" "&amp;IF($G342="9","J","O")&amp;" "&amp;$I342&amp;" "&amp;IF($I342&lt;=TEXT(★完成資料!$A$1,"yyyymm"),TEXT(★完成資料!$A$1,"yyyymm"),"999999")&amp; " " &amp; LEFT(F342 &amp; "          ",10))))</f>
        <v xml:space="preserve">L O 202208 yyyy00 HV        </v>
      </c>
      <c r="B342" s="68" t="s">
        <v>269</v>
      </c>
      <c r="C342" s="68" t="s">
        <v>452</v>
      </c>
      <c r="D342" s="68" t="s">
        <v>271</v>
      </c>
      <c r="E342" s="68" t="s">
        <v>359</v>
      </c>
      <c r="F342" s="68" t="s">
        <v>360</v>
      </c>
      <c r="G342" s="68" t="s">
        <v>76</v>
      </c>
      <c r="H342" s="68" t="s">
        <v>492</v>
      </c>
      <c r="I342" s="68" t="s">
        <v>656</v>
      </c>
      <c r="J342" s="65">
        <v>4</v>
      </c>
      <c r="K342" s="65">
        <v>7</v>
      </c>
      <c r="L342" s="65">
        <v>303</v>
      </c>
      <c r="M342" s="65" t="s">
        <v>374</v>
      </c>
    </row>
    <row r="343" spans="1:13" ht="12.75" customHeight="1">
      <c r="A343" s="107" t="str">
        <f>IF(ROW()=1,"KEY",IF(ISNA(VLOOKUP(B343,車名対応マスタ!B:D,3,FALSE)),"",IF(VLOOKUP(B343,車名対応マスタ!B:D,3,FALSE)="","",$D343&amp;" "&amp;IF($G343="9","J","O")&amp;" "&amp;$I343&amp;" "&amp;IF($I343&lt;=TEXT(★完成資料!$A$1,"yyyymm"),TEXT(★完成資料!$A$1,"yyyymm"),"999999")&amp; " " &amp; LEFT(F343 &amp; "          ",10))))</f>
        <v xml:space="preserve">L O 202209 yyyy00 HV        </v>
      </c>
      <c r="B343" s="68" t="s">
        <v>269</v>
      </c>
      <c r="C343" s="68" t="s">
        <v>452</v>
      </c>
      <c r="D343" s="68" t="s">
        <v>271</v>
      </c>
      <c r="E343" s="68" t="s">
        <v>359</v>
      </c>
      <c r="F343" s="68" t="s">
        <v>360</v>
      </c>
      <c r="G343" s="68" t="s">
        <v>76</v>
      </c>
      <c r="H343" s="68" t="s">
        <v>492</v>
      </c>
      <c r="I343" s="68" t="s">
        <v>657</v>
      </c>
      <c r="J343" s="65">
        <v>5</v>
      </c>
      <c r="K343" s="65">
        <v>11</v>
      </c>
      <c r="L343" s="65">
        <v>303</v>
      </c>
      <c r="M343" s="65" t="s">
        <v>374</v>
      </c>
    </row>
    <row r="344" spans="1:13" ht="12.75" customHeight="1">
      <c r="A344" s="107" t="str">
        <f>IF(ROW()=1,"KEY",IF(ISNA(VLOOKUP(B344,車名対応マスタ!B:D,3,FALSE)),"",IF(VLOOKUP(B344,車名対応マスタ!B:D,3,FALSE)="","",$D344&amp;" "&amp;IF($G344="9","J","O")&amp;" "&amp;$I344&amp;" "&amp;IF($I344&lt;=TEXT(★完成資料!$A$1,"yyyymm"),TEXT(★完成資料!$A$1,"yyyymm"),"999999")&amp; " " &amp; LEFT(F344 &amp; "          ",10))))</f>
        <v xml:space="preserve">L O 202210 yyyy00 HV        </v>
      </c>
      <c r="B344" s="68" t="s">
        <v>269</v>
      </c>
      <c r="C344" s="68" t="s">
        <v>452</v>
      </c>
      <c r="D344" s="68" t="s">
        <v>271</v>
      </c>
      <c r="E344" s="68" t="s">
        <v>359</v>
      </c>
      <c r="F344" s="68" t="s">
        <v>360</v>
      </c>
      <c r="G344" s="68" t="s">
        <v>76</v>
      </c>
      <c r="H344" s="68" t="s">
        <v>492</v>
      </c>
      <c r="I344" s="68" t="s">
        <v>663</v>
      </c>
      <c r="J344" s="65">
        <v>4</v>
      </c>
      <c r="K344" s="65">
        <v>5</v>
      </c>
      <c r="L344" s="65">
        <v>303</v>
      </c>
      <c r="M344" s="65" t="s">
        <v>374</v>
      </c>
    </row>
    <row r="345" spans="1:13" ht="12.75" customHeight="1">
      <c r="A345" s="107" t="str">
        <f>IF(ROW()=1,"KEY",IF(ISNA(VLOOKUP(B345,車名対応マスタ!B:D,3,FALSE)),"",IF(VLOOKUP(B345,車名対応マスタ!B:D,3,FALSE)="","",$D345&amp;" "&amp;IF($G345="9","J","O")&amp;" "&amp;$I345&amp;" "&amp;IF($I345&lt;=TEXT(★完成資料!$A$1,"yyyymm"),TEXT(★完成資料!$A$1,"yyyymm"),"999999")&amp; " " &amp; LEFT(F345 &amp; "          ",10))))</f>
        <v xml:space="preserve">L O 202201 yyyy00 HV        </v>
      </c>
      <c r="B345" s="68" t="s">
        <v>269</v>
      </c>
      <c r="C345" s="68" t="s">
        <v>452</v>
      </c>
      <c r="D345" s="68" t="s">
        <v>271</v>
      </c>
      <c r="E345" s="68" t="s">
        <v>359</v>
      </c>
      <c r="F345" s="68" t="s">
        <v>360</v>
      </c>
      <c r="G345" s="68" t="s">
        <v>77</v>
      </c>
      <c r="H345" s="68" t="s">
        <v>273</v>
      </c>
      <c r="I345" s="68" t="s">
        <v>639</v>
      </c>
      <c r="J345" s="65">
        <v>9</v>
      </c>
      <c r="K345" s="65">
        <v>6</v>
      </c>
      <c r="L345" s="65">
        <v>427</v>
      </c>
      <c r="M345" s="65" t="s">
        <v>376</v>
      </c>
    </row>
    <row r="346" spans="1:13" ht="12.75" customHeight="1">
      <c r="A346" s="107" t="str">
        <f>IF(ROW()=1,"KEY",IF(ISNA(VLOOKUP(B346,車名対応マスタ!B:D,3,FALSE)),"",IF(VLOOKUP(B346,車名対応マスタ!B:D,3,FALSE)="","",$D346&amp;" "&amp;IF($G346="9","J","O")&amp;" "&amp;$I346&amp;" "&amp;IF($I346&lt;=TEXT(★完成資料!$A$1,"yyyymm"),TEXT(★完成資料!$A$1,"yyyymm"),"999999")&amp; " " &amp; LEFT(F346 &amp; "          ",10))))</f>
        <v xml:space="preserve">L O 202202 yyyy00 HV        </v>
      </c>
      <c r="B346" s="68" t="s">
        <v>269</v>
      </c>
      <c r="C346" s="68" t="s">
        <v>452</v>
      </c>
      <c r="D346" s="68" t="s">
        <v>271</v>
      </c>
      <c r="E346" s="68" t="s">
        <v>359</v>
      </c>
      <c r="F346" s="68" t="s">
        <v>360</v>
      </c>
      <c r="G346" s="68" t="s">
        <v>77</v>
      </c>
      <c r="H346" s="68" t="s">
        <v>273</v>
      </c>
      <c r="I346" s="68" t="s">
        <v>640</v>
      </c>
      <c r="J346" s="65">
        <v>13</v>
      </c>
      <c r="K346" s="65">
        <v>22</v>
      </c>
      <c r="L346" s="65">
        <v>427</v>
      </c>
      <c r="M346" s="65" t="s">
        <v>376</v>
      </c>
    </row>
    <row r="347" spans="1:13" ht="12.75" customHeight="1">
      <c r="A347" s="107" t="str">
        <f>IF(ROW()=1,"KEY",IF(ISNA(VLOOKUP(B347,車名対応マスタ!B:D,3,FALSE)),"",IF(VLOOKUP(B347,車名対応マスタ!B:D,3,FALSE)="","",$D347&amp;" "&amp;IF($G347="9","J","O")&amp;" "&amp;$I347&amp;" "&amp;IF($I347&lt;=TEXT(★完成資料!$A$1,"yyyymm"),TEXT(★完成資料!$A$1,"yyyymm"),"999999")&amp; " " &amp; LEFT(F347 &amp; "          ",10))))</f>
        <v xml:space="preserve">L O 202203 yyyy00 HV        </v>
      </c>
      <c r="B347" s="68" t="s">
        <v>269</v>
      </c>
      <c r="C347" s="68" t="s">
        <v>452</v>
      </c>
      <c r="D347" s="68" t="s">
        <v>271</v>
      </c>
      <c r="E347" s="68" t="s">
        <v>359</v>
      </c>
      <c r="F347" s="68" t="s">
        <v>360</v>
      </c>
      <c r="G347" s="68" t="s">
        <v>77</v>
      </c>
      <c r="H347" s="68" t="s">
        <v>273</v>
      </c>
      <c r="I347" s="68" t="s">
        <v>641</v>
      </c>
      <c r="J347" s="65">
        <v>37</v>
      </c>
      <c r="K347" s="65">
        <v>34</v>
      </c>
      <c r="L347" s="65">
        <v>427</v>
      </c>
      <c r="M347" s="65" t="s">
        <v>376</v>
      </c>
    </row>
    <row r="348" spans="1:13" ht="12.75" customHeight="1">
      <c r="A348" s="107" t="str">
        <f>IF(ROW()=1,"KEY",IF(ISNA(VLOOKUP(B348,車名対応マスタ!B:D,3,FALSE)),"",IF(VLOOKUP(B348,車名対応マスタ!B:D,3,FALSE)="","",$D348&amp;" "&amp;IF($G348="9","J","O")&amp;" "&amp;$I348&amp;" "&amp;IF($I348&lt;=TEXT(★完成資料!$A$1,"yyyymm"),TEXT(★完成資料!$A$1,"yyyymm"),"999999")&amp; " " &amp; LEFT(F348 &amp; "          ",10))))</f>
        <v xml:space="preserve">L O 202204 yyyy00 HV        </v>
      </c>
      <c r="B348" s="68" t="s">
        <v>269</v>
      </c>
      <c r="C348" s="68" t="s">
        <v>452</v>
      </c>
      <c r="D348" s="68" t="s">
        <v>271</v>
      </c>
      <c r="E348" s="68" t="s">
        <v>359</v>
      </c>
      <c r="F348" s="68" t="s">
        <v>360</v>
      </c>
      <c r="G348" s="68" t="s">
        <v>77</v>
      </c>
      <c r="H348" s="68" t="s">
        <v>273</v>
      </c>
      <c r="I348" s="68" t="s">
        <v>642</v>
      </c>
      <c r="J348" s="65">
        <v>5</v>
      </c>
      <c r="K348" s="65">
        <v>7</v>
      </c>
      <c r="L348" s="65">
        <v>427</v>
      </c>
      <c r="M348" s="65" t="s">
        <v>376</v>
      </c>
    </row>
    <row r="349" spans="1:13" ht="12.75" customHeight="1">
      <c r="A349" s="107" t="str">
        <f>IF(ROW()=1,"KEY",IF(ISNA(VLOOKUP(B349,車名対応マスタ!B:D,3,FALSE)),"",IF(VLOOKUP(B349,車名対応マスタ!B:D,3,FALSE)="","",$D349&amp;" "&amp;IF($G349="9","J","O")&amp;" "&amp;$I349&amp;" "&amp;IF($I349&lt;=TEXT(★完成資料!$A$1,"yyyymm"),TEXT(★完成資料!$A$1,"yyyymm"),"999999")&amp; " " &amp; LEFT(F349 &amp; "          ",10))))</f>
        <v xml:space="preserve">L O 202205 yyyy00 HV        </v>
      </c>
      <c r="B349" s="68" t="s">
        <v>269</v>
      </c>
      <c r="C349" s="68" t="s">
        <v>452</v>
      </c>
      <c r="D349" s="68" t="s">
        <v>271</v>
      </c>
      <c r="E349" s="68" t="s">
        <v>359</v>
      </c>
      <c r="F349" s="68" t="s">
        <v>360</v>
      </c>
      <c r="G349" s="68" t="s">
        <v>77</v>
      </c>
      <c r="H349" s="68" t="s">
        <v>273</v>
      </c>
      <c r="I349" s="68" t="s">
        <v>647</v>
      </c>
      <c r="J349" s="65">
        <v>7</v>
      </c>
      <c r="K349" s="65">
        <v>12</v>
      </c>
      <c r="L349" s="65">
        <v>427</v>
      </c>
      <c r="M349" s="65" t="s">
        <v>376</v>
      </c>
    </row>
    <row r="350" spans="1:13" ht="12.75" customHeight="1">
      <c r="A350" s="107" t="str">
        <f>IF(ROW()=1,"KEY",IF(ISNA(VLOOKUP(B350,車名対応マスタ!B:D,3,FALSE)),"",IF(VLOOKUP(B350,車名対応マスタ!B:D,3,FALSE)="","",$D350&amp;" "&amp;IF($G350="9","J","O")&amp;" "&amp;$I350&amp;" "&amp;IF($I350&lt;=TEXT(★完成資料!$A$1,"yyyymm"),TEXT(★完成資料!$A$1,"yyyymm"),"999999")&amp; " " &amp; LEFT(F350 &amp; "          ",10))))</f>
        <v xml:space="preserve">L O 202206 yyyy00 HV        </v>
      </c>
      <c r="B350" s="68" t="s">
        <v>269</v>
      </c>
      <c r="C350" s="68" t="s">
        <v>452</v>
      </c>
      <c r="D350" s="68" t="s">
        <v>271</v>
      </c>
      <c r="E350" s="68" t="s">
        <v>359</v>
      </c>
      <c r="F350" s="68" t="s">
        <v>360</v>
      </c>
      <c r="G350" s="68" t="s">
        <v>77</v>
      </c>
      <c r="H350" s="68" t="s">
        <v>273</v>
      </c>
      <c r="I350" s="68" t="s">
        <v>652</v>
      </c>
      <c r="J350" s="65">
        <v>5</v>
      </c>
      <c r="K350" s="65">
        <v>17</v>
      </c>
      <c r="L350" s="65">
        <v>427</v>
      </c>
      <c r="M350" s="65" t="s">
        <v>376</v>
      </c>
    </row>
    <row r="351" spans="1:13" ht="12.75" customHeight="1">
      <c r="A351" s="107" t="str">
        <f>IF(ROW()=1,"KEY",IF(ISNA(VLOOKUP(B351,車名対応マスタ!B:D,3,FALSE)),"",IF(VLOOKUP(B351,車名対応マスタ!B:D,3,FALSE)="","",$D351&amp;" "&amp;IF($G351="9","J","O")&amp;" "&amp;$I351&amp;" "&amp;IF($I351&lt;=TEXT(★完成資料!$A$1,"yyyymm"),TEXT(★完成資料!$A$1,"yyyymm"),"999999")&amp; " " &amp; LEFT(F351 &amp; "          ",10))))</f>
        <v xml:space="preserve">L O 202207 yyyy00 HV        </v>
      </c>
      <c r="B351" s="68" t="s">
        <v>269</v>
      </c>
      <c r="C351" s="68" t="s">
        <v>452</v>
      </c>
      <c r="D351" s="68" t="s">
        <v>271</v>
      </c>
      <c r="E351" s="68" t="s">
        <v>359</v>
      </c>
      <c r="F351" s="68" t="s">
        <v>360</v>
      </c>
      <c r="G351" s="68" t="s">
        <v>77</v>
      </c>
      <c r="H351" s="68" t="s">
        <v>273</v>
      </c>
      <c r="I351" s="68" t="s">
        <v>655</v>
      </c>
      <c r="J351" s="65">
        <v>14</v>
      </c>
      <c r="K351" s="65">
        <v>6</v>
      </c>
      <c r="L351" s="65">
        <v>427</v>
      </c>
      <c r="M351" s="65" t="s">
        <v>376</v>
      </c>
    </row>
    <row r="352" spans="1:13" ht="12.75" customHeight="1">
      <c r="A352" s="107" t="str">
        <f>IF(ROW()=1,"KEY",IF(ISNA(VLOOKUP(B352,車名対応マスタ!B:D,3,FALSE)),"",IF(VLOOKUP(B352,車名対応マスタ!B:D,3,FALSE)="","",$D352&amp;" "&amp;IF($G352="9","J","O")&amp;" "&amp;$I352&amp;" "&amp;IF($I352&lt;=TEXT(★完成資料!$A$1,"yyyymm"),TEXT(★完成資料!$A$1,"yyyymm"),"999999")&amp; " " &amp; LEFT(F352 &amp; "          ",10))))</f>
        <v xml:space="preserve">L O 202208 yyyy00 HV        </v>
      </c>
      <c r="B352" s="68" t="s">
        <v>269</v>
      </c>
      <c r="C352" s="68" t="s">
        <v>452</v>
      </c>
      <c r="D352" s="68" t="s">
        <v>271</v>
      </c>
      <c r="E352" s="68" t="s">
        <v>359</v>
      </c>
      <c r="F352" s="68" t="s">
        <v>360</v>
      </c>
      <c r="G352" s="68" t="s">
        <v>77</v>
      </c>
      <c r="H352" s="68" t="s">
        <v>273</v>
      </c>
      <c r="I352" s="68" t="s">
        <v>656</v>
      </c>
      <c r="J352" s="65">
        <v>4</v>
      </c>
      <c r="K352" s="65">
        <v>22</v>
      </c>
      <c r="L352" s="65">
        <v>427</v>
      </c>
      <c r="M352" s="65" t="s">
        <v>376</v>
      </c>
    </row>
    <row r="353" spans="1:13" ht="12.75" customHeight="1">
      <c r="A353" s="107" t="str">
        <f>IF(ROW()=1,"KEY",IF(ISNA(VLOOKUP(B353,車名対応マスタ!B:D,3,FALSE)),"",IF(VLOOKUP(B353,車名対応マスタ!B:D,3,FALSE)="","",$D353&amp;" "&amp;IF($G353="9","J","O")&amp;" "&amp;$I353&amp;" "&amp;IF($I353&lt;=TEXT(★完成資料!$A$1,"yyyymm"),TEXT(★完成資料!$A$1,"yyyymm"),"999999")&amp; " " &amp; LEFT(F353 &amp; "          ",10))))</f>
        <v xml:space="preserve">L O 202209 yyyy00 HV        </v>
      </c>
      <c r="B353" s="68" t="s">
        <v>269</v>
      </c>
      <c r="C353" s="68" t="s">
        <v>452</v>
      </c>
      <c r="D353" s="68" t="s">
        <v>271</v>
      </c>
      <c r="E353" s="68" t="s">
        <v>359</v>
      </c>
      <c r="F353" s="68" t="s">
        <v>360</v>
      </c>
      <c r="G353" s="68" t="s">
        <v>77</v>
      </c>
      <c r="H353" s="68" t="s">
        <v>273</v>
      </c>
      <c r="I353" s="68" t="s">
        <v>657</v>
      </c>
      <c r="J353" s="65">
        <v>18</v>
      </c>
      <c r="K353" s="65">
        <v>28</v>
      </c>
      <c r="L353" s="65">
        <v>427</v>
      </c>
      <c r="M353" s="65" t="s">
        <v>376</v>
      </c>
    </row>
    <row r="354" spans="1:13" ht="12.75" customHeight="1">
      <c r="A354" s="107" t="str">
        <f>IF(ROW()=1,"KEY",IF(ISNA(VLOOKUP(B354,車名対応マスタ!B:D,3,FALSE)),"",IF(VLOOKUP(B354,車名対応マスタ!B:D,3,FALSE)="","",$D354&amp;" "&amp;IF($G354="9","J","O")&amp;" "&amp;$I354&amp;" "&amp;IF($I354&lt;=TEXT(★完成資料!$A$1,"yyyymm"),TEXT(★完成資料!$A$1,"yyyymm"),"999999")&amp; " " &amp; LEFT(F354 &amp; "          ",10))))</f>
        <v xml:space="preserve">L O 202210 yyyy00 HV        </v>
      </c>
      <c r="B354" s="68" t="s">
        <v>269</v>
      </c>
      <c r="C354" s="68" t="s">
        <v>452</v>
      </c>
      <c r="D354" s="68" t="s">
        <v>271</v>
      </c>
      <c r="E354" s="68" t="s">
        <v>359</v>
      </c>
      <c r="F354" s="68" t="s">
        <v>360</v>
      </c>
      <c r="G354" s="68" t="s">
        <v>77</v>
      </c>
      <c r="H354" s="68" t="s">
        <v>273</v>
      </c>
      <c r="I354" s="68" t="s">
        <v>663</v>
      </c>
      <c r="J354" s="65">
        <v>12</v>
      </c>
      <c r="K354" s="65">
        <v>5</v>
      </c>
      <c r="L354" s="65">
        <v>427</v>
      </c>
      <c r="M354" s="65" t="s">
        <v>376</v>
      </c>
    </row>
    <row r="355" spans="1:13" ht="12.75" customHeight="1">
      <c r="A355" s="107" t="str">
        <f>IF(ROW()=1,"KEY",IF(ISNA(VLOOKUP(B355,車名対応マスタ!B:D,3,FALSE)),"",IF(VLOOKUP(B355,車名対応マスタ!B:D,3,FALSE)="","",$D355&amp;" "&amp;IF($G355="9","J","O")&amp;" "&amp;$I355&amp;" "&amp;IF($I355&lt;=TEXT(★完成資料!$A$1,"yyyymm"),TEXT(★完成資料!$A$1,"yyyymm"),"999999")&amp; " " &amp; LEFT(F355 &amp; "          ",10))))</f>
        <v xml:space="preserve">L O 202201 yyyy00 HV        </v>
      </c>
      <c r="B355" s="68" t="s">
        <v>269</v>
      </c>
      <c r="C355" s="68" t="s">
        <v>452</v>
      </c>
      <c r="D355" s="68" t="s">
        <v>271</v>
      </c>
      <c r="E355" s="68" t="s">
        <v>359</v>
      </c>
      <c r="F355" s="68" t="s">
        <v>360</v>
      </c>
      <c r="G355" s="68" t="s">
        <v>77</v>
      </c>
      <c r="H355" s="68" t="s">
        <v>273</v>
      </c>
      <c r="I355" s="68" t="s">
        <v>639</v>
      </c>
      <c r="J355" s="65">
        <v>70</v>
      </c>
      <c r="K355" s="65">
        <v>57</v>
      </c>
      <c r="L355" s="65">
        <v>410</v>
      </c>
      <c r="M355" s="65" t="s">
        <v>495</v>
      </c>
    </row>
    <row r="356" spans="1:13" ht="12.75" customHeight="1">
      <c r="A356" s="107" t="str">
        <f>IF(ROW()=1,"KEY",IF(ISNA(VLOOKUP(B356,車名対応マスタ!B:D,3,FALSE)),"",IF(VLOOKUP(B356,車名対応マスタ!B:D,3,FALSE)="","",$D356&amp;" "&amp;IF($G356="9","J","O")&amp;" "&amp;$I356&amp;" "&amp;IF($I356&lt;=TEXT(★完成資料!$A$1,"yyyymm"),TEXT(★完成資料!$A$1,"yyyymm"),"999999")&amp; " " &amp; LEFT(F356 &amp; "          ",10))))</f>
        <v xml:space="preserve">L O 202202 yyyy00 HV        </v>
      </c>
      <c r="B356" s="68" t="s">
        <v>269</v>
      </c>
      <c r="C356" s="68" t="s">
        <v>452</v>
      </c>
      <c r="D356" s="68" t="s">
        <v>271</v>
      </c>
      <c r="E356" s="68" t="s">
        <v>359</v>
      </c>
      <c r="F356" s="68" t="s">
        <v>360</v>
      </c>
      <c r="G356" s="68" t="s">
        <v>77</v>
      </c>
      <c r="H356" s="68" t="s">
        <v>273</v>
      </c>
      <c r="I356" s="68" t="s">
        <v>640</v>
      </c>
      <c r="J356" s="65">
        <v>41</v>
      </c>
      <c r="K356" s="65">
        <v>59</v>
      </c>
      <c r="L356" s="65">
        <v>410</v>
      </c>
      <c r="M356" s="65" t="s">
        <v>495</v>
      </c>
    </row>
    <row r="357" spans="1:13" ht="12.75" customHeight="1">
      <c r="A357" s="107" t="str">
        <f>IF(ROW()=1,"KEY",IF(ISNA(VLOOKUP(B357,車名対応マスタ!B:D,3,FALSE)),"",IF(VLOOKUP(B357,車名対応マスタ!B:D,3,FALSE)="","",$D357&amp;" "&amp;IF($G357="9","J","O")&amp;" "&amp;$I357&amp;" "&amp;IF($I357&lt;=TEXT(★完成資料!$A$1,"yyyymm"),TEXT(★完成資料!$A$1,"yyyymm"),"999999")&amp; " " &amp; LEFT(F357 &amp; "          ",10))))</f>
        <v xml:space="preserve">L O 202203 yyyy00 HV        </v>
      </c>
      <c r="B357" s="68" t="s">
        <v>269</v>
      </c>
      <c r="C357" s="68" t="s">
        <v>452</v>
      </c>
      <c r="D357" s="68" t="s">
        <v>271</v>
      </c>
      <c r="E357" s="68" t="s">
        <v>359</v>
      </c>
      <c r="F357" s="68" t="s">
        <v>360</v>
      </c>
      <c r="G357" s="68" t="s">
        <v>77</v>
      </c>
      <c r="H357" s="68" t="s">
        <v>273</v>
      </c>
      <c r="I357" s="68" t="s">
        <v>641</v>
      </c>
      <c r="J357" s="65">
        <v>83</v>
      </c>
      <c r="K357" s="65">
        <v>61</v>
      </c>
      <c r="L357" s="65">
        <v>410</v>
      </c>
      <c r="M357" s="65" t="s">
        <v>495</v>
      </c>
    </row>
    <row r="358" spans="1:13" ht="12.75" customHeight="1">
      <c r="A358" s="107" t="str">
        <f>IF(ROW()=1,"KEY",IF(ISNA(VLOOKUP(B358,車名対応マスタ!B:D,3,FALSE)),"",IF(VLOOKUP(B358,車名対応マスタ!B:D,3,FALSE)="","",$D358&amp;" "&amp;IF($G358="9","J","O")&amp;" "&amp;$I358&amp;" "&amp;IF($I358&lt;=TEXT(★完成資料!$A$1,"yyyymm"),TEXT(★完成資料!$A$1,"yyyymm"),"999999")&amp; " " &amp; LEFT(F358 &amp; "          ",10))))</f>
        <v xml:space="preserve">L O 202204 yyyy00 HV        </v>
      </c>
      <c r="B358" s="68" t="s">
        <v>269</v>
      </c>
      <c r="C358" s="68" t="s">
        <v>452</v>
      </c>
      <c r="D358" s="68" t="s">
        <v>271</v>
      </c>
      <c r="E358" s="68" t="s">
        <v>359</v>
      </c>
      <c r="F358" s="68" t="s">
        <v>360</v>
      </c>
      <c r="G358" s="68" t="s">
        <v>77</v>
      </c>
      <c r="H358" s="68" t="s">
        <v>273</v>
      </c>
      <c r="I358" s="68" t="s">
        <v>642</v>
      </c>
      <c r="J358" s="65">
        <v>21</v>
      </c>
      <c r="K358" s="65">
        <v>47</v>
      </c>
      <c r="L358" s="65">
        <v>410</v>
      </c>
      <c r="M358" s="65" t="s">
        <v>495</v>
      </c>
    </row>
    <row r="359" spans="1:13" ht="12.75" customHeight="1">
      <c r="A359" s="107" t="str">
        <f>IF(ROW()=1,"KEY",IF(ISNA(VLOOKUP(B359,車名対応マスタ!B:D,3,FALSE)),"",IF(VLOOKUP(B359,車名対応マスタ!B:D,3,FALSE)="","",$D359&amp;" "&amp;IF($G359="9","J","O")&amp;" "&amp;$I359&amp;" "&amp;IF($I359&lt;=TEXT(★完成資料!$A$1,"yyyymm"),TEXT(★完成資料!$A$1,"yyyymm"),"999999")&amp; " " &amp; LEFT(F359 &amp; "          ",10))))</f>
        <v xml:space="preserve">L O 202205 yyyy00 HV        </v>
      </c>
      <c r="B359" s="68" t="s">
        <v>269</v>
      </c>
      <c r="C359" s="68" t="s">
        <v>452</v>
      </c>
      <c r="D359" s="68" t="s">
        <v>271</v>
      </c>
      <c r="E359" s="68" t="s">
        <v>359</v>
      </c>
      <c r="F359" s="68" t="s">
        <v>360</v>
      </c>
      <c r="G359" s="68" t="s">
        <v>77</v>
      </c>
      <c r="H359" s="68" t="s">
        <v>273</v>
      </c>
      <c r="I359" s="68" t="s">
        <v>647</v>
      </c>
      <c r="J359" s="65">
        <v>26</v>
      </c>
      <c r="K359" s="65">
        <v>42</v>
      </c>
      <c r="L359" s="65">
        <v>410</v>
      </c>
      <c r="M359" s="65" t="s">
        <v>495</v>
      </c>
    </row>
    <row r="360" spans="1:13" ht="12.75" customHeight="1">
      <c r="A360" s="107" t="str">
        <f>IF(ROW()=1,"KEY",IF(ISNA(VLOOKUP(B360,車名対応マスタ!B:D,3,FALSE)),"",IF(VLOOKUP(B360,車名対応マスタ!B:D,3,FALSE)="","",$D360&amp;" "&amp;IF($G360="9","J","O")&amp;" "&amp;$I360&amp;" "&amp;IF($I360&lt;=TEXT(★完成資料!$A$1,"yyyymm"),TEXT(★完成資料!$A$1,"yyyymm"),"999999")&amp; " " &amp; LEFT(F360 &amp; "          ",10))))</f>
        <v xml:space="preserve">L O 202206 yyyy00 HV        </v>
      </c>
      <c r="B360" s="68" t="s">
        <v>269</v>
      </c>
      <c r="C360" s="68" t="s">
        <v>452</v>
      </c>
      <c r="D360" s="68" t="s">
        <v>271</v>
      </c>
      <c r="E360" s="68" t="s">
        <v>359</v>
      </c>
      <c r="F360" s="68" t="s">
        <v>360</v>
      </c>
      <c r="G360" s="68" t="s">
        <v>77</v>
      </c>
      <c r="H360" s="68" t="s">
        <v>273</v>
      </c>
      <c r="I360" s="68" t="s">
        <v>652</v>
      </c>
      <c r="J360" s="65">
        <v>4</v>
      </c>
      <c r="K360" s="65">
        <v>47</v>
      </c>
      <c r="L360" s="65">
        <v>410</v>
      </c>
      <c r="M360" s="65" t="s">
        <v>495</v>
      </c>
    </row>
    <row r="361" spans="1:13" ht="12.75" customHeight="1">
      <c r="A361" s="107" t="str">
        <f>IF(ROW()=1,"KEY",IF(ISNA(VLOOKUP(B361,車名対応マスタ!B:D,3,FALSE)),"",IF(VLOOKUP(B361,車名対応マスタ!B:D,3,FALSE)="","",$D361&amp;" "&amp;IF($G361="9","J","O")&amp;" "&amp;$I361&amp;" "&amp;IF($I361&lt;=TEXT(★完成資料!$A$1,"yyyymm"),TEXT(★完成資料!$A$1,"yyyymm"),"999999")&amp; " " &amp; LEFT(F361 &amp; "          ",10))))</f>
        <v xml:space="preserve">L O 202207 yyyy00 HV        </v>
      </c>
      <c r="B361" s="68" t="s">
        <v>269</v>
      </c>
      <c r="C361" s="68" t="s">
        <v>452</v>
      </c>
      <c r="D361" s="68" t="s">
        <v>271</v>
      </c>
      <c r="E361" s="68" t="s">
        <v>359</v>
      </c>
      <c r="F361" s="68" t="s">
        <v>360</v>
      </c>
      <c r="G361" s="68" t="s">
        <v>77</v>
      </c>
      <c r="H361" s="68" t="s">
        <v>273</v>
      </c>
      <c r="I361" s="68" t="s">
        <v>655</v>
      </c>
      <c r="J361" s="65">
        <v>16</v>
      </c>
      <c r="K361" s="65">
        <v>82</v>
      </c>
      <c r="L361" s="65">
        <v>410</v>
      </c>
      <c r="M361" s="65" t="s">
        <v>495</v>
      </c>
    </row>
    <row r="362" spans="1:13" ht="12.75" customHeight="1">
      <c r="A362" s="107" t="str">
        <f>IF(ROW()=1,"KEY",IF(ISNA(VLOOKUP(B362,車名対応マスタ!B:D,3,FALSE)),"",IF(VLOOKUP(B362,車名対応マスタ!B:D,3,FALSE)="","",$D362&amp;" "&amp;IF($G362="9","J","O")&amp;" "&amp;$I362&amp;" "&amp;IF($I362&lt;=TEXT(★完成資料!$A$1,"yyyymm"),TEXT(★完成資料!$A$1,"yyyymm"),"999999")&amp; " " &amp; LEFT(F362 &amp; "          ",10))))</f>
        <v xml:space="preserve">L O 202208 yyyy00 HV        </v>
      </c>
      <c r="B362" s="68" t="s">
        <v>269</v>
      </c>
      <c r="C362" s="68" t="s">
        <v>452</v>
      </c>
      <c r="D362" s="68" t="s">
        <v>271</v>
      </c>
      <c r="E362" s="68" t="s">
        <v>359</v>
      </c>
      <c r="F362" s="68" t="s">
        <v>360</v>
      </c>
      <c r="G362" s="68" t="s">
        <v>77</v>
      </c>
      <c r="H362" s="68" t="s">
        <v>273</v>
      </c>
      <c r="I362" s="68" t="s">
        <v>656</v>
      </c>
      <c r="J362" s="65">
        <v>24</v>
      </c>
      <c r="K362" s="65">
        <v>59</v>
      </c>
      <c r="L362" s="65">
        <v>410</v>
      </c>
      <c r="M362" s="65" t="s">
        <v>495</v>
      </c>
    </row>
    <row r="363" spans="1:13" ht="12.75" customHeight="1">
      <c r="A363" s="107" t="str">
        <f>IF(ROW()=1,"KEY",IF(ISNA(VLOOKUP(B363,車名対応マスタ!B:D,3,FALSE)),"",IF(VLOOKUP(B363,車名対応マスタ!B:D,3,FALSE)="","",$D363&amp;" "&amp;IF($G363="9","J","O")&amp;" "&amp;$I363&amp;" "&amp;IF($I363&lt;=TEXT(★完成資料!$A$1,"yyyymm"),TEXT(★完成資料!$A$1,"yyyymm"),"999999")&amp; " " &amp; LEFT(F363 &amp; "          ",10))))</f>
        <v xml:space="preserve">L O 202209 yyyy00 HV        </v>
      </c>
      <c r="B363" s="68" t="s">
        <v>269</v>
      </c>
      <c r="C363" s="68" t="s">
        <v>452</v>
      </c>
      <c r="D363" s="68" t="s">
        <v>271</v>
      </c>
      <c r="E363" s="68" t="s">
        <v>359</v>
      </c>
      <c r="F363" s="68" t="s">
        <v>360</v>
      </c>
      <c r="G363" s="68" t="s">
        <v>77</v>
      </c>
      <c r="H363" s="68" t="s">
        <v>273</v>
      </c>
      <c r="I363" s="68" t="s">
        <v>657</v>
      </c>
      <c r="J363" s="65">
        <v>84</v>
      </c>
      <c r="K363" s="65">
        <v>46</v>
      </c>
      <c r="L363" s="65">
        <v>410</v>
      </c>
      <c r="M363" s="65" t="s">
        <v>495</v>
      </c>
    </row>
    <row r="364" spans="1:13" ht="12.75" customHeight="1">
      <c r="A364" s="107" t="str">
        <f>IF(ROW()=1,"KEY",IF(ISNA(VLOOKUP(B364,車名対応マスタ!B:D,3,FALSE)),"",IF(VLOOKUP(B364,車名対応マスタ!B:D,3,FALSE)="","",$D364&amp;" "&amp;IF($G364="9","J","O")&amp;" "&amp;$I364&amp;" "&amp;IF($I364&lt;=TEXT(★完成資料!$A$1,"yyyymm"),TEXT(★完成資料!$A$1,"yyyymm"),"999999")&amp; " " &amp; LEFT(F364 &amp; "          ",10))))</f>
        <v xml:space="preserve">L O 202210 yyyy00 HV        </v>
      </c>
      <c r="B364" s="68" t="s">
        <v>269</v>
      </c>
      <c r="C364" s="68" t="s">
        <v>452</v>
      </c>
      <c r="D364" s="68" t="s">
        <v>271</v>
      </c>
      <c r="E364" s="68" t="s">
        <v>359</v>
      </c>
      <c r="F364" s="68" t="s">
        <v>360</v>
      </c>
      <c r="G364" s="68" t="s">
        <v>77</v>
      </c>
      <c r="H364" s="68" t="s">
        <v>273</v>
      </c>
      <c r="I364" s="68" t="s">
        <v>663</v>
      </c>
      <c r="J364" s="65">
        <v>69</v>
      </c>
      <c r="K364" s="65">
        <v>32</v>
      </c>
      <c r="L364" s="65">
        <v>410</v>
      </c>
      <c r="M364" s="65" t="s">
        <v>495</v>
      </c>
    </row>
    <row r="365" spans="1:13" ht="12.75" customHeight="1">
      <c r="A365" s="107" t="str">
        <f>IF(ROW()=1,"KEY",IF(ISNA(VLOOKUP(B365,車名対応マスタ!B:D,3,FALSE)),"",IF(VLOOKUP(B365,車名対応マスタ!B:D,3,FALSE)="","",$D365&amp;" "&amp;IF($G365="9","J","O")&amp;" "&amp;$I365&amp;" "&amp;IF($I365&lt;=TEXT(★完成資料!$A$1,"yyyymm"),TEXT(★完成資料!$A$1,"yyyymm"),"999999")&amp; " " &amp; LEFT(F365 &amp; "          ",10))))</f>
        <v xml:space="preserve">L O 202201 yyyy00 HV        </v>
      </c>
      <c r="B365" s="68" t="s">
        <v>269</v>
      </c>
      <c r="C365" s="68" t="s">
        <v>452</v>
      </c>
      <c r="D365" s="68" t="s">
        <v>271</v>
      </c>
      <c r="E365" s="68" t="s">
        <v>359</v>
      </c>
      <c r="F365" s="68" t="s">
        <v>360</v>
      </c>
      <c r="G365" s="68" t="s">
        <v>77</v>
      </c>
      <c r="H365" s="68" t="s">
        <v>273</v>
      </c>
      <c r="I365" s="68" t="s">
        <v>639</v>
      </c>
      <c r="J365" s="65">
        <v>121</v>
      </c>
      <c r="K365" s="65">
        <v>74</v>
      </c>
      <c r="L365" s="65">
        <v>408</v>
      </c>
      <c r="M365" s="65" t="s">
        <v>496</v>
      </c>
    </row>
    <row r="366" spans="1:13" ht="12.75" customHeight="1">
      <c r="A366" s="107" t="str">
        <f>IF(ROW()=1,"KEY",IF(ISNA(VLOOKUP(B366,車名対応マスタ!B:D,3,FALSE)),"",IF(VLOOKUP(B366,車名対応マスタ!B:D,3,FALSE)="","",$D366&amp;" "&amp;IF($G366="9","J","O")&amp;" "&amp;$I366&amp;" "&amp;IF($I366&lt;=TEXT(★完成資料!$A$1,"yyyymm"),TEXT(★完成資料!$A$1,"yyyymm"),"999999")&amp; " " &amp; LEFT(F366 &amp; "          ",10))))</f>
        <v xml:space="preserve">L O 202202 yyyy00 HV        </v>
      </c>
      <c r="B366" s="68" t="s">
        <v>269</v>
      </c>
      <c r="C366" s="68" t="s">
        <v>452</v>
      </c>
      <c r="D366" s="68" t="s">
        <v>271</v>
      </c>
      <c r="E366" s="68" t="s">
        <v>359</v>
      </c>
      <c r="F366" s="68" t="s">
        <v>360</v>
      </c>
      <c r="G366" s="68" t="s">
        <v>77</v>
      </c>
      <c r="H366" s="68" t="s">
        <v>273</v>
      </c>
      <c r="I366" s="68" t="s">
        <v>640</v>
      </c>
      <c r="J366" s="65">
        <v>37</v>
      </c>
      <c r="K366" s="65">
        <v>22</v>
      </c>
      <c r="L366" s="65">
        <v>408</v>
      </c>
      <c r="M366" s="65" t="s">
        <v>496</v>
      </c>
    </row>
    <row r="367" spans="1:13" ht="12.75" customHeight="1">
      <c r="A367" s="107" t="str">
        <f>IF(ROW()=1,"KEY",IF(ISNA(VLOOKUP(B367,車名対応マスタ!B:D,3,FALSE)),"",IF(VLOOKUP(B367,車名対応マスタ!B:D,3,FALSE)="","",$D367&amp;" "&amp;IF($G367="9","J","O")&amp;" "&amp;$I367&amp;" "&amp;IF($I367&lt;=TEXT(★完成資料!$A$1,"yyyymm"),TEXT(★完成資料!$A$1,"yyyymm"),"999999")&amp; " " &amp; LEFT(F367 &amp; "          ",10))))</f>
        <v xml:space="preserve">L O 202203 yyyy00 HV        </v>
      </c>
      <c r="B367" s="68" t="s">
        <v>269</v>
      </c>
      <c r="C367" s="68" t="s">
        <v>452</v>
      </c>
      <c r="D367" s="68" t="s">
        <v>271</v>
      </c>
      <c r="E367" s="68" t="s">
        <v>359</v>
      </c>
      <c r="F367" s="68" t="s">
        <v>360</v>
      </c>
      <c r="G367" s="68" t="s">
        <v>77</v>
      </c>
      <c r="H367" s="68" t="s">
        <v>273</v>
      </c>
      <c r="I367" s="68" t="s">
        <v>641</v>
      </c>
      <c r="J367" s="65">
        <v>250</v>
      </c>
      <c r="K367" s="65">
        <v>275</v>
      </c>
      <c r="L367" s="65">
        <v>408</v>
      </c>
      <c r="M367" s="65" t="s">
        <v>496</v>
      </c>
    </row>
    <row r="368" spans="1:13" ht="12.75" customHeight="1">
      <c r="A368" s="107" t="str">
        <f>IF(ROW()=1,"KEY",IF(ISNA(VLOOKUP(B368,車名対応マスタ!B:D,3,FALSE)),"",IF(VLOOKUP(B368,車名対応マスタ!B:D,3,FALSE)="","",$D368&amp;" "&amp;IF($G368="9","J","O")&amp;" "&amp;$I368&amp;" "&amp;IF($I368&lt;=TEXT(★完成資料!$A$1,"yyyymm"),TEXT(★完成資料!$A$1,"yyyymm"),"999999")&amp; " " &amp; LEFT(F368 &amp; "          ",10))))</f>
        <v xml:space="preserve">L O 202204 yyyy00 HV        </v>
      </c>
      <c r="B368" s="68" t="s">
        <v>269</v>
      </c>
      <c r="C368" s="68" t="s">
        <v>452</v>
      </c>
      <c r="D368" s="68" t="s">
        <v>271</v>
      </c>
      <c r="E368" s="68" t="s">
        <v>359</v>
      </c>
      <c r="F368" s="68" t="s">
        <v>360</v>
      </c>
      <c r="G368" s="68" t="s">
        <v>77</v>
      </c>
      <c r="H368" s="68" t="s">
        <v>273</v>
      </c>
      <c r="I368" s="68" t="s">
        <v>642</v>
      </c>
      <c r="J368" s="65">
        <v>52</v>
      </c>
      <c r="K368" s="65">
        <v>138</v>
      </c>
      <c r="L368" s="65">
        <v>408</v>
      </c>
      <c r="M368" s="65" t="s">
        <v>496</v>
      </c>
    </row>
    <row r="369" spans="1:13" ht="12.75" customHeight="1">
      <c r="A369" s="107" t="str">
        <f>IF(ROW()=1,"KEY",IF(ISNA(VLOOKUP(B369,車名対応マスタ!B:D,3,FALSE)),"",IF(VLOOKUP(B369,車名対応マスタ!B:D,3,FALSE)="","",$D369&amp;" "&amp;IF($G369="9","J","O")&amp;" "&amp;$I369&amp;" "&amp;IF($I369&lt;=TEXT(★完成資料!$A$1,"yyyymm"),TEXT(★完成資料!$A$1,"yyyymm"),"999999")&amp; " " &amp; LEFT(F369 &amp; "          ",10))))</f>
        <v xml:space="preserve">L O 202205 yyyy00 HV        </v>
      </c>
      <c r="B369" s="68" t="s">
        <v>269</v>
      </c>
      <c r="C369" s="68" t="s">
        <v>452</v>
      </c>
      <c r="D369" s="68" t="s">
        <v>271</v>
      </c>
      <c r="E369" s="68" t="s">
        <v>359</v>
      </c>
      <c r="F369" s="68" t="s">
        <v>360</v>
      </c>
      <c r="G369" s="68" t="s">
        <v>77</v>
      </c>
      <c r="H369" s="68" t="s">
        <v>273</v>
      </c>
      <c r="I369" s="68" t="s">
        <v>647</v>
      </c>
      <c r="J369" s="65">
        <v>40</v>
      </c>
      <c r="K369" s="65">
        <v>154</v>
      </c>
      <c r="L369" s="65">
        <v>408</v>
      </c>
      <c r="M369" s="65" t="s">
        <v>496</v>
      </c>
    </row>
    <row r="370" spans="1:13" ht="12.75" customHeight="1">
      <c r="A370" s="107" t="str">
        <f>IF(ROW()=1,"KEY",IF(ISNA(VLOOKUP(B370,車名対応マスタ!B:D,3,FALSE)),"",IF(VLOOKUP(B370,車名対応マスタ!B:D,3,FALSE)="","",$D370&amp;" "&amp;IF($G370="9","J","O")&amp;" "&amp;$I370&amp;" "&amp;IF($I370&lt;=TEXT(★完成資料!$A$1,"yyyymm"),TEXT(★完成資料!$A$1,"yyyymm"),"999999")&amp; " " &amp; LEFT(F370 &amp; "          ",10))))</f>
        <v xml:space="preserve">L O 202206 yyyy00 HV        </v>
      </c>
      <c r="B370" s="68" t="s">
        <v>269</v>
      </c>
      <c r="C370" s="68" t="s">
        <v>452</v>
      </c>
      <c r="D370" s="68" t="s">
        <v>271</v>
      </c>
      <c r="E370" s="68" t="s">
        <v>359</v>
      </c>
      <c r="F370" s="68" t="s">
        <v>360</v>
      </c>
      <c r="G370" s="68" t="s">
        <v>77</v>
      </c>
      <c r="H370" s="68" t="s">
        <v>273</v>
      </c>
      <c r="I370" s="68" t="s">
        <v>652</v>
      </c>
      <c r="J370" s="65">
        <v>58</v>
      </c>
      <c r="K370" s="65">
        <v>191</v>
      </c>
      <c r="L370" s="65">
        <v>408</v>
      </c>
      <c r="M370" s="65" t="s">
        <v>496</v>
      </c>
    </row>
    <row r="371" spans="1:13" ht="12.75" customHeight="1">
      <c r="A371" s="107" t="str">
        <f>IF(ROW()=1,"KEY",IF(ISNA(VLOOKUP(B371,車名対応マスタ!B:D,3,FALSE)),"",IF(VLOOKUP(B371,車名対応マスタ!B:D,3,FALSE)="","",$D371&amp;" "&amp;IF($G371="9","J","O")&amp;" "&amp;$I371&amp;" "&amp;IF($I371&lt;=TEXT(★完成資料!$A$1,"yyyymm"),TEXT(★完成資料!$A$1,"yyyymm"),"999999")&amp; " " &amp; LEFT(F371 &amp; "          ",10))))</f>
        <v xml:space="preserve">L O 202207 yyyy00 HV        </v>
      </c>
      <c r="B371" s="68" t="s">
        <v>269</v>
      </c>
      <c r="C371" s="68" t="s">
        <v>452</v>
      </c>
      <c r="D371" s="68" t="s">
        <v>271</v>
      </c>
      <c r="E371" s="68" t="s">
        <v>359</v>
      </c>
      <c r="F371" s="68" t="s">
        <v>360</v>
      </c>
      <c r="G371" s="68" t="s">
        <v>77</v>
      </c>
      <c r="H371" s="68" t="s">
        <v>273</v>
      </c>
      <c r="I371" s="68" t="s">
        <v>655</v>
      </c>
      <c r="J371" s="65">
        <v>26</v>
      </c>
      <c r="K371" s="65">
        <v>100</v>
      </c>
      <c r="L371" s="65">
        <v>408</v>
      </c>
      <c r="M371" s="65" t="s">
        <v>496</v>
      </c>
    </row>
    <row r="372" spans="1:13" ht="12.75" customHeight="1">
      <c r="A372" s="107" t="str">
        <f>IF(ROW()=1,"KEY",IF(ISNA(VLOOKUP(B372,車名対応マスタ!B:D,3,FALSE)),"",IF(VLOOKUP(B372,車名対応マスタ!B:D,3,FALSE)="","",$D372&amp;" "&amp;IF($G372="9","J","O")&amp;" "&amp;$I372&amp;" "&amp;IF($I372&lt;=TEXT(★完成資料!$A$1,"yyyymm"),TEXT(★完成資料!$A$1,"yyyymm"),"999999")&amp; " " &amp; LEFT(F372 &amp; "          ",10))))</f>
        <v xml:space="preserve">L O 202208 yyyy00 HV        </v>
      </c>
      <c r="B372" s="68" t="s">
        <v>269</v>
      </c>
      <c r="C372" s="68" t="s">
        <v>452</v>
      </c>
      <c r="D372" s="68" t="s">
        <v>271</v>
      </c>
      <c r="E372" s="68" t="s">
        <v>359</v>
      </c>
      <c r="F372" s="68" t="s">
        <v>360</v>
      </c>
      <c r="G372" s="68" t="s">
        <v>77</v>
      </c>
      <c r="H372" s="68" t="s">
        <v>273</v>
      </c>
      <c r="I372" s="68" t="s">
        <v>656</v>
      </c>
      <c r="J372" s="65">
        <v>15</v>
      </c>
      <c r="K372" s="65">
        <v>60</v>
      </c>
      <c r="L372" s="65">
        <v>408</v>
      </c>
      <c r="M372" s="65" t="s">
        <v>496</v>
      </c>
    </row>
    <row r="373" spans="1:13" ht="12.75" customHeight="1">
      <c r="A373" s="107" t="str">
        <f>IF(ROW()=1,"KEY",IF(ISNA(VLOOKUP(B373,車名対応マスタ!B:D,3,FALSE)),"",IF(VLOOKUP(B373,車名対応マスタ!B:D,3,FALSE)="","",$D373&amp;" "&amp;IF($G373="9","J","O")&amp;" "&amp;$I373&amp;" "&amp;IF($I373&lt;=TEXT(★完成資料!$A$1,"yyyymm"),TEXT(★完成資料!$A$1,"yyyymm"),"999999")&amp; " " &amp; LEFT(F373 &amp; "          ",10))))</f>
        <v xml:space="preserve">L O 202209 yyyy00 HV        </v>
      </c>
      <c r="B373" s="68" t="s">
        <v>269</v>
      </c>
      <c r="C373" s="68" t="s">
        <v>452</v>
      </c>
      <c r="D373" s="68" t="s">
        <v>271</v>
      </c>
      <c r="E373" s="68" t="s">
        <v>359</v>
      </c>
      <c r="F373" s="68" t="s">
        <v>360</v>
      </c>
      <c r="G373" s="68" t="s">
        <v>77</v>
      </c>
      <c r="H373" s="68" t="s">
        <v>273</v>
      </c>
      <c r="I373" s="68" t="s">
        <v>657</v>
      </c>
      <c r="J373" s="65">
        <v>204</v>
      </c>
      <c r="K373" s="65">
        <v>238</v>
      </c>
      <c r="L373" s="65">
        <v>408</v>
      </c>
      <c r="M373" s="65" t="s">
        <v>496</v>
      </c>
    </row>
    <row r="374" spans="1:13" ht="12.75" customHeight="1">
      <c r="A374" s="107" t="str">
        <f>IF(ROW()=1,"KEY",IF(ISNA(VLOOKUP(B374,車名対応マスタ!B:D,3,FALSE)),"",IF(VLOOKUP(B374,車名対応マスタ!B:D,3,FALSE)="","",$D374&amp;" "&amp;IF($G374="9","J","O")&amp;" "&amp;$I374&amp;" "&amp;IF($I374&lt;=TEXT(★完成資料!$A$1,"yyyymm"),TEXT(★完成資料!$A$1,"yyyymm"),"999999")&amp; " " &amp; LEFT(F374 &amp; "          ",10))))</f>
        <v xml:space="preserve">L O 202210 yyyy00 HV        </v>
      </c>
      <c r="B374" s="68" t="s">
        <v>269</v>
      </c>
      <c r="C374" s="68" t="s">
        <v>452</v>
      </c>
      <c r="D374" s="68" t="s">
        <v>271</v>
      </c>
      <c r="E374" s="68" t="s">
        <v>359</v>
      </c>
      <c r="F374" s="68" t="s">
        <v>360</v>
      </c>
      <c r="G374" s="68" t="s">
        <v>77</v>
      </c>
      <c r="H374" s="68" t="s">
        <v>273</v>
      </c>
      <c r="I374" s="68" t="s">
        <v>663</v>
      </c>
      <c r="J374" s="65">
        <v>62</v>
      </c>
      <c r="K374" s="65">
        <v>72</v>
      </c>
      <c r="L374" s="65">
        <v>408</v>
      </c>
      <c r="M374" s="65" t="s">
        <v>496</v>
      </c>
    </row>
    <row r="375" spans="1:13" ht="12.75" customHeight="1">
      <c r="A375" s="107" t="str">
        <f>IF(ROW()=1,"KEY",IF(ISNA(VLOOKUP(B375,車名対応マスタ!B:D,3,FALSE)),"",IF(VLOOKUP(B375,車名対応マスタ!B:D,3,FALSE)="","",$D375&amp;" "&amp;IF($G375="9","J","O")&amp;" "&amp;$I375&amp;" "&amp;IF($I375&lt;=TEXT(★完成資料!$A$1,"yyyymm"),TEXT(★完成資料!$A$1,"yyyymm"),"999999")&amp; " " &amp; LEFT(F375 &amp; "          ",10))))</f>
        <v xml:space="preserve">L O 202201 yyyy00 HV        </v>
      </c>
      <c r="B375" s="68" t="s">
        <v>269</v>
      </c>
      <c r="C375" s="68" t="s">
        <v>452</v>
      </c>
      <c r="D375" s="68" t="s">
        <v>271</v>
      </c>
      <c r="E375" s="68" t="s">
        <v>359</v>
      </c>
      <c r="F375" s="68" t="s">
        <v>360</v>
      </c>
      <c r="G375" s="68" t="s">
        <v>77</v>
      </c>
      <c r="H375" s="68" t="s">
        <v>273</v>
      </c>
      <c r="I375" s="68" t="s">
        <v>639</v>
      </c>
      <c r="J375" s="65">
        <v>5</v>
      </c>
      <c r="K375" s="65">
        <v>10</v>
      </c>
      <c r="L375" s="65">
        <v>414</v>
      </c>
      <c r="M375" s="65" t="s">
        <v>377</v>
      </c>
    </row>
    <row r="376" spans="1:13" ht="12.75" customHeight="1">
      <c r="A376" s="107" t="str">
        <f>IF(ROW()=1,"KEY",IF(ISNA(VLOOKUP(B376,車名対応マスタ!B:D,3,FALSE)),"",IF(VLOOKUP(B376,車名対応マスタ!B:D,3,FALSE)="","",$D376&amp;" "&amp;IF($G376="9","J","O")&amp;" "&amp;$I376&amp;" "&amp;IF($I376&lt;=TEXT(★完成資料!$A$1,"yyyymm"),TEXT(★完成資料!$A$1,"yyyymm"),"999999")&amp; " " &amp; LEFT(F376 &amp; "          ",10))))</f>
        <v xml:space="preserve">L O 202202 yyyy00 HV        </v>
      </c>
      <c r="B376" s="68" t="s">
        <v>269</v>
      </c>
      <c r="C376" s="68" t="s">
        <v>452</v>
      </c>
      <c r="D376" s="68" t="s">
        <v>271</v>
      </c>
      <c r="E376" s="68" t="s">
        <v>359</v>
      </c>
      <c r="F376" s="68" t="s">
        <v>360</v>
      </c>
      <c r="G376" s="68" t="s">
        <v>77</v>
      </c>
      <c r="H376" s="68" t="s">
        <v>273</v>
      </c>
      <c r="I376" s="68" t="s">
        <v>640</v>
      </c>
      <c r="J376" s="65">
        <v>1</v>
      </c>
      <c r="K376" s="65">
        <v>7</v>
      </c>
      <c r="L376" s="65">
        <v>414</v>
      </c>
      <c r="M376" s="65" t="s">
        <v>377</v>
      </c>
    </row>
    <row r="377" spans="1:13" ht="12.75" customHeight="1">
      <c r="A377" s="107" t="str">
        <f>IF(ROW()=1,"KEY",IF(ISNA(VLOOKUP(B377,車名対応マスタ!B:D,3,FALSE)),"",IF(VLOOKUP(B377,車名対応マスタ!B:D,3,FALSE)="","",$D377&amp;" "&amp;IF($G377="9","J","O")&amp;" "&amp;$I377&amp;" "&amp;IF($I377&lt;=TEXT(★完成資料!$A$1,"yyyymm"),TEXT(★完成資料!$A$1,"yyyymm"),"999999")&amp; " " &amp; LEFT(F377 &amp; "          ",10))))</f>
        <v xml:space="preserve">L O 202203 yyyy00 HV        </v>
      </c>
      <c r="B377" s="68" t="s">
        <v>269</v>
      </c>
      <c r="C377" s="68" t="s">
        <v>452</v>
      </c>
      <c r="D377" s="68" t="s">
        <v>271</v>
      </c>
      <c r="E377" s="68" t="s">
        <v>359</v>
      </c>
      <c r="F377" s="68" t="s">
        <v>360</v>
      </c>
      <c r="G377" s="68" t="s">
        <v>77</v>
      </c>
      <c r="H377" s="68" t="s">
        <v>273</v>
      </c>
      <c r="I377" s="68" t="s">
        <v>641</v>
      </c>
      <c r="J377" s="65">
        <v>7</v>
      </c>
      <c r="K377" s="65">
        <v>26</v>
      </c>
      <c r="L377" s="65">
        <v>414</v>
      </c>
      <c r="M377" s="65" t="s">
        <v>377</v>
      </c>
    </row>
    <row r="378" spans="1:13" ht="12.75" customHeight="1">
      <c r="A378" s="107" t="str">
        <f>IF(ROW()=1,"KEY",IF(ISNA(VLOOKUP(B378,車名対応マスタ!B:D,3,FALSE)),"",IF(VLOOKUP(B378,車名対応マスタ!B:D,3,FALSE)="","",$D378&amp;" "&amp;IF($G378="9","J","O")&amp;" "&amp;$I378&amp;" "&amp;IF($I378&lt;=TEXT(★完成資料!$A$1,"yyyymm"),TEXT(★完成資料!$A$1,"yyyymm"),"999999")&amp; " " &amp; LEFT(F378 &amp; "          ",10))))</f>
        <v xml:space="preserve">L O 202204 yyyy00 HV        </v>
      </c>
      <c r="B378" s="68" t="s">
        <v>269</v>
      </c>
      <c r="C378" s="68" t="s">
        <v>452</v>
      </c>
      <c r="D378" s="68" t="s">
        <v>271</v>
      </c>
      <c r="E378" s="68" t="s">
        <v>359</v>
      </c>
      <c r="F378" s="68" t="s">
        <v>360</v>
      </c>
      <c r="G378" s="68" t="s">
        <v>77</v>
      </c>
      <c r="H378" s="68" t="s">
        <v>273</v>
      </c>
      <c r="I378" s="68" t="s">
        <v>642</v>
      </c>
      <c r="J378" s="65">
        <v>7</v>
      </c>
      <c r="K378" s="65">
        <v>3</v>
      </c>
      <c r="L378" s="65">
        <v>414</v>
      </c>
      <c r="M378" s="65" t="s">
        <v>377</v>
      </c>
    </row>
    <row r="379" spans="1:13" ht="12.75" customHeight="1">
      <c r="A379" s="107" t="str">
        <f>IF(ROW()=1,"KEY",IF(ISNA(VLOOKUP(B379,車名対応マスタ!B:D,3,FALSE)),"",IF(VLOOKUP(B379,車名対応マスタ!B:D,3,FALSE)="","",$D379&amp;" "&amp;IF($G379="9","J","O")&amp;" "&amp;$I379&amp;" "&amp;IF($I379&lt;=TEXT(★完成資料!$A$1,"yyyymm"),TEXT(★完成資料!$A$1,"yyyymm"),"999999")&amp; " " &amp; LEFT(F379 &amp; "          ",10))))</f>
        <v xml:space="preserve">L O 202205 yyyy00 HV        </v>
      </c>
      <c r="B379" s="68" t="s">
        <v>269</v>
      </c>
      <c r="C379" s="68" t="s">
        <v>452</v>
      </c>
      <c r="D379" s="68" t="s">
        <v>271</v>
      </c>
      <c r="E379" s="68" t="s">
        <v>359</v>
      </c>
      <c r="F379" s="68" t="s">
        <v>360</v>
      </c>
      <c r="G379" s="68" t="s">
        <v>77</v>
      </c>
      <c r="H379" s="68" t="s">
        <v>273</v>
      </c>
      <c r="I379" s="68" t="s">
        <v>647</v>
      </c>
      <c r="J379" s="65">
        <v>3</v>
      </c>
      <c r="K379" s="65">
        <v>6</v>
      </c>
      <c r="L379" s="65">
        <v>414</v>
      </c>
      <c r="M379" s="65" t="s">
        <v>377</v>
      </c>
    </row>
    <row r="380" spans="1:13" ht="12.75" customHeight="1">
      <c r="A380" s="107" t="str">
        <f>IF(ROW()=1,"KEY",IF(ISNA(VLOOKUP(B380,車名対応マスタ!B:D,3,FALSE)),"",IF(VLOOKUP(B380,車名対応マスタ!B:D,3,FALSE)="","",$D380&amp;" "&amp;IF($G380="9","J","O")&amp;" "&amp;$I380&amp;" "&amp;IF($I380&lt;=TEXT(★完成資料!$A$1,"yyyymm"),TEXT(★完成資料!$A$1,"yyyymm"),"999999")&amp; " " &amp; LEFT(F380 &amp; "          ",10))))</f>
        <v xml:space="preserve">L O 202206 yyyy00 HV        </v>
      </c>
      <c r="B380" s="68" t="s">
        <v>269</v>
      </c>
      <c r="C380" s="68" t="s">
        <v>452</v>
      </c>
      <c r="D380" s="68" t="s">
        <v>271</v>
      </c>
      <c r="E380" s="68" t="s">
        <v>359</v>
      </c>
      <c r="F380" s="68" t="s">
        <v>360</v>
      </c>
      <c r="G380" s="68" t="s">
        <v>77</v>
      </c>
      <c r="H380" s="68" t="s">
        <v>273</v>
      </c>
      <c r="I380" s="68" t="s">
        <v>652</v>
      </c>
      <c r="J380" s="65">
        <v>6</v>
      </c>
      <c r="K380" s="65">
        <v>20</v>
      </c>
      <c r="L380" s="65">
        <v>414</v>
      </c>
      <c r="M380" s="65" t="s">
        <v>377</v>
      </c>
    </row>
    <row r="381" spans="1:13" ht="12.75" customHeight="1">
      <c r="A381" s="107" t="str">
        <f>IF(ROW()=1,"KEY",IF(ISNA(VLOOKUP(B381,車名対応マスタ!B:D,3,FALSE)),"",IF(VLOOKUP(B381,車名対応マスタ!B:D,3,FALSE)="","",$D381&amp;" "&amp;IF($G381="9","J","O")&amp;" "&amp;$I381&amp;" "&amp;IF($I381&lt;=TEXT(★完成資料!$A$1,"yyyymm"),TEXT(★完成資料!$A$1,"yyyymm"),"999999")&amp; " " &amp; LEFT(F381 &amp; "          ",10))))</f>
        <v xml:space="preserve">L O 202207 yyyy00 HV        </v>
      </c>
      <c r="B381" s="68" t="s">
        <v>269</v>
      </c>
      <c r="C381" s="68" t="s">
        <v>452</v>
      </c>
      <c r="D381" s="68" t="s">
        <v>271</v>
      </c>
      <c r="E381" s="68" t="s">
        <v>359</v>
      </c>
      <c r="F381" s="68" t="s">
        <v>360</v>
      </c>
      <c r="G381" s="68" t="s">
        <v>77</v>
      </c>
      <c r="H381" s="68" t="s">
        <v>273</v>
      </c>
      <c r="I381" s="68" t="s">
        <v>655</v>
      </c>
      <c r="J381" s="65">
        <v>8</v>
      </c>
      <c r="K381" s="65">
        <v>5</v>
      </c>
      <c r="L381" s="65">
        <v>414</v>
      </c>
      <c r="M381" s="65" t="s">
        <v>377</v>
      </c>
    </row>
    <row r="382" spans="1:13" ht="12.75" customHeight="1">
      <c r="A382" s="107" t="str">
        <f>IF(ROW()=1,"KEY",IF(ISNA(VLOOKUP(B382,車名対応マスタ!B:D,3,FALSE)),"",IF(VLOOKUP(B382,車名対応マスタ!B:D,3,FALSE)="","",$D382&amp;" "&amp;IF($G382="9","J","O")&amp;" "&amp;$I382&amp;" "&amp;IF($I382&lt;=TEXT(★完成資料!$A$1,"yyyymm"),TEXT(★完成資料!$A$1,"yyyymm"),"999999")&amp; " " &amp; LEFT(F382 &amp; "          ",10))))</f>
        <v xml:space="preserve">L O 202208 yyyy00 HV        </v>
      </c>
      <c r="B382" s="68" t="s">
        <v>269</v>
      </c>
      <c r="C382" s="68" t="s">
        <v>452</v>
      </c>
      <c r="D382" s="68" t="s">
        <v>271</v>
      </c>
      <c r="E382" s="68" t="s">
        <v>359</v>
      </c>
      <c r="F382" s="68" t="s">
        <v>360</v>
      </c>
      <c r="G382" s="68" t="s">
        <v>77</v>
      </c>
      <c r="H382" s="68" t="s">
        <v>273</v>
      </c>
      <c r="I382" s="68" t="s">
        <v>656</v>
      </c>
      <c r="J382" s="65">
        <v>2</v>
      </c>
      <c r="K382" s="65">
        <v>2</v>
      </c>
      <c r="L382" s="65">
        <v>414</v>
      </c>
      <c r="M382" s="65" t="s">
        <v>377</v>
      </c>
    </row>
    <row r="383" spans="1:13" ht="12.75" customHeight="1">
      <c r="A383" s="107" t="str">
        <f>IF(ROW()=1,"KEY",IF(ISNA(VLOOKUP(B383,車名対応マスタ!B:D,3,FALSE)),"",IF(VLOOKUP(B383,車名対応マスタ!B:D,3,FALSE)="","",$D383&amp;" "&amp;IF($G383="9","J","O")&amp;" "&amp;$I383&amp;" "&amp;IF($I383&lt;=TEXT(★完成資料!$A$1,"yyyymm"),TEXT(★完成資料!$A$1,"yyyymm"),"999999")&amp; " " &amp; LEFT(F383 &amp; "          ",10))))</f>
        <v xml:space="preserve">L O 202209 yyyy00 HV        </v>
      </c>
      <c r="B383" s="68" t="s">
        <v>269</v>
      </c>
      <c r="C383" s="68" t="s">
        <v>452</v>
      </c>
      <c r="D383" s="68" t="s">
        <v>271</v>
      </c>
      <c r="E383" s="68" t="s">
        <v>359</v>
      </c>
      <c r="F383" s="68" t="s">
        <v>360</v>
      </c>
      <c r="G383" s="68" t="s">
        <v>77</v>
      </c>
      <c r="H383" s="68" t="s">
        <v>273</v>
      </c>
      <c r="I383" s="68" t="s">
        <v>657</v>
      </c>
      <c r="J383" s="65">
        <v>0</v>
      </c>
      <c r="K383" s="65">
        <v>4</v>
      </c>
      <c r="L383" s="65">
        <v>414</v>
      </c>
      <c r="M383" s="65" t="s">
        <v>377</v>
      </c>
    </row>
    <row r="384" spans="1:13" ht="12.75" customHeight="1">
      <c r="A384" s="107" t="str">
        <f>IF(ROW()=1,"KEY",IF(ISNA(VLOOKUP(B384,車名対応マスタ!B:D,3,FALSE)),"",IF(VLOOKUP(B384,車名対応マスタ!B:D,3,FALSE)="","",$D384&amp;" "&amp;IF($G384="9","J","O")&amp;" "&amp;$I384&amp;" "&amp;IF($I384&lt;=TEXT(★完成資料!$A$1,"yyyymm"),TEXT(★完成資料!$A$1,"yyyymm"),"999999")&amp; " " &amp; LEFT(F384 &amp; "          ",10))))</f>
        <v xml:space="preserve">L O 202210 yyyy00 HV        </v>
      </c>
      <c r="B384" s="68" t="s">
        <v>269</v>
      </c>
      <c r="C384" s="68" t="s">
        <v>452</v>
      </c>
      <c r="D384" s="68" t="s">
        <v>271</v>
      </c>
      <c r="E384" s="68" t="s">
        <v>359</v>
      </c>
      <c r="F384" s="68" t="s">
        <v>360</v>
      </c>
      <c r="G384" s="68" t="s">
        <v>77</v>
      </c>
      <c r="H384" s="68" t="s">
        <v>273</v>
      </c>
      <c r="I384" s="68" t="s">
        <v>663</v>
      </c>
      <c r="J384" s="65">
        <v>2</v>
      </c>
      <c r="K384" s="65">
        <v>4</v>
      </c>
      <c r="L384" s="65">
        <v>414</v>
      </c>
      <c r="M384" s="65" t="s">
        <v>377</v>
      </c>
    </row>
    <row r="385" spans="1:13" ht="12.75" customHeight="1">
      <c r="A385" s="107" t="str">
        <f>IF(ROW()=1,"KEY",IF(ISNA(VLOOKUP(B385,車名対応マスタ!B:D,3,FALSE)),"",IF(VLOOKUP(B385,車名対応マスタ!B:D,3,FALSE)="","",$D385&amp;" "&amp;IF($G385="9","J","O")&amp;" "&amp;$I385&amp;" "&amp;IF($I385&lt;=TEXT(★完成資料!$A$1,"yyyymm"),TEXT(★完成資料!$A$1,"yyyymm"),"999999")&amp; " " &amp; LEFT(F385 &amp; "          ",10))))</f>
        <v xml:space="preserve">L O 202201 yyyy00 HV        </v>
      </c>
      <c r="B385" s="68" t="s">
        <v>269</v>
      </c>
      <c r="C385" s="68" t="s">
        <v>452</v>
      </c>
      <c r="D385" s="68" t="s">
        <v>271</v>
      </c>
      <c r="E385" s="68" t="s">
        <v>359</v>
      </c>
      <c r="F385" s="68" t="s">
        <v>360</v>
      </c>
      <c r="G385" s="68" t="s">
        <v>77</v>
      </c>
      <c r="H385" s="68" t="s">
        <v>273</v>
      </c>
      <c r="I385" s="68" t="s">
        <v>639</v>
      </c>
      <c r="J385" s="65">
        <v>31</v>
      </c>
      <c r="K385" s="65">
        <v>17</v>
      </c>
      <c r="L385" s="65">
        <v>424</v>
      </c>
      <c r="M385" s="65" t="s">
        <v>378</v>
      </c>
    </row>
    <row r="386" spans="1:13" ht="12.75" customHeight="1">
      <c r="A386" s="107" t="str">
        <f>IF(ROW()=1,"KEY",IF(ISNA(VLOOKUP(B386,車名対応マスタ!B:D,3,FALSE)),"",IF(VLOOKUP(B386,車名対応マスタ!B:D,3,FALSE)="","",$D386&amp;" "&amp;IF($G386="9","J","O")&amp;" "&amp;$I386&amp;" "&amp;IF($I386&lt;=TEXT(★完成資料!$A$1,"yyyymm"),TEXT(★完成資料!$A$1,"yyyymm"),"999999")&amp; " " &amp; LEFT(F386 &amp; "          ",10))))</f>
        <v xml:space="preserve">L O 202202 yyyy00 HV        </v>
      </c>
      <c r="B386" s="68" t="s">
        <v>269</v>
      </c>
      <c r="C386" s="68" t="s">
        <v>452</v>
      </c>
      <c r="D386" s="68" t="s">
        <v>271</v>
      </c>
      <c r="E386" s="68" t="s">
        <v>359</v>
      </c>
      <c r="F386" s="68" t="s">
        <v>360</v>
      </c>
      <c r="G386" s="68" t="s">
        <v>77</v>
      </c>
      <c r="H386" s="68" t="s">
        <v>273</v>
      </c>
      <c r="I386" s="68" t="s">
        <v>640</v>
      </c>
      <c r="J386" s="65">
        <v>22</v>
      </c>
      <c r="K386" s="65">
        <v>27</v>
      </c>
      <c r="L386" s="65">
        <v>424</v>
      </c>
      <c r="M386" s="65" t="s">
        <v>378</v>
      </c>
    </row>
    <row r="387" spans="1:13" ht="12.75" customHeight="1">
      <c r="A387" s="107" t="str">
        <f>IF(ROW()=1,"KEY",IF(ISNA(VLOOKUP(B387,車名対応マスタ!B:D,3,FALSE)),"",IF(VLOOKUP(B387,車名対応マスタ!B:D,3,FALSE)="","",$D387&amp;" "&amp;IF($G387="9","J","O")&amp;" "&amp;$I387&amp;" "&amp;IF($I387&lt;=TEXT(★完成資料!$A$1,"yyyymm"),TEXT(★完成資料!$A$1,"yyyymm"),"999999")&amp; " " &amp; LEFT(F387 &amp; "          ",10))))</f>
        <v xml:space="preserve">L O 202203 yyyy00 HV        </v>
      </c>
      <c r="B387" s="68" t="s">
        <v>269</v>
      </c>
      <c r="C387" s="68" t="s">
        <v>452</v>
      </c>
      <c r="D387" s="68" t="s">
        <v>271</v>
      </c>
      <c r="E387" s="68" t="s">
        <v>359</v>
      </c>
      <c r="F387" s="68" t="s">
        <v>360</v>
      </c>
      <c r="G387" s="68" t="s">
        <v>77</v>
      </c>
      <c r="H387" s="68" t="s">
        <v>273</v>
      </c>
      <c r="I387" s="68" t="s">
        <v>641</v>
      </c>
      <c r="J387" s="65">
        <v>17</v>
      </c>
      <c r="K387" s="65">
        <v>22</v>
      </c>
      <c r="L387" s="65">
        <v>424</v>
      </c>
      <c r="M387" s="65" t="s">
        <v>378</v>
      </c>
    </row>
    <row r="388" spans="1:13" ht="12.75" customHeight="1">
      <c r="A388" s="107" t="str">
        <f>IF(ROW()=1,"KEY",IF(ISNA(VLOOKUP(B388,車名対応マスタ!B:D,3,FALSE)),"",IF(VLOOKUP(B388,車名対応マスタ!B:D,3,FALSE)="","",$D388&amp;" "&amp;IF($G388="9","J","O")&amp;" "&amp;$I388&amp;" "&amp;IF($I388&lt;=TEXT(★完成資料!$A$1,"yyyymm"),TEXT(★完成資料!$A$1,"yyyymm"),"999999")&amp; " " &amp; LEFT(F388 &amp; "          ",10))))</f>
        <v xml:space="preserve">L O 202204 yyyy00 HV        </v>
      </c>
      <c r="B388" s="68" t="s">
        <v>269</v>
      </c>
      <c r="C388" s="68" t="s">
        <v>452</v>
      </c>
      <c r="D388" s="68" t="s">
        <v>271</v>
      </c>
      <c r="E388" s="68" t="s">
        <v>359</v>
      </c>
      <c r="F388" s="68" t="s">
        <v>360</v>
      </c>
      <c r="G388" s="68" t="s">
        <v>77</v>
      </c>
      <c r="H388" s="68" t="s">
        <v>273</v>
      </c>
      <c r="I388" s="68" t="s">
        <v>642</v>
      </c>
      <c r="J388" s="65">
        <v>14</v>
      </c>
      <c r="K388" s="65">
        <v>26</v>
      </c>
      <c r="L388" s="65">
        <v>424</v>
      </c>
      <c r="M388" s="65" t="s">
        <v>378</v>
      </c>
    </row>
    <row r="389" spans="1:13" ht="12.75" customHeight="1">
      <c r="A389" s="107" t="str">
        <f>IF(ROW()=1,"KEY",IF(ISNA(VLOOKUP(B389,車名対応マスタ!B:D,3,FALSE)),"",IF(VLOOKUP(B389,車名対応マスタ!B:D,3,FALSE)="","",$D389&amp;" "&amp;IF($G389="9","J","O")&amp;" "&amp;$I389&amp;" "&amp;IF($I389&lt;=TEXT(★完成資料!$A$1,"yyyymm"),TEXT(★完成資料!$A$1,"yyyymm"),"999999")&amp; " " &amp; LEFT(F389 &amp; "          ",10))))</f>
        <v xml:space="preserve">L O 202205 yyyy00 HV        </v>
      </c>
      <c r="B389" s="68" t="s">
        <v>269</v>
      </c>
      <c r="C389" s="68" t="s">
        <v>452</v>
      </c>
      <c r="D389" s="68" t="s">
        <v>271</v>
      </c>
      <c r="E389" s="68" t="s">
        <v>359</v>
      </c>
      <c r="F389" s="68" t="s">
        <v>360</v>
      </c>
      <c r="G389" s="68" t="s">
        <v>77</v>
      </c>
      <c r="H389" s="68" t="s">
        <v>273</v>
      </c>
      <c r="I389" s="68" t="s">
        <v>647</v>
      </c>
      <c r="J389" s="65">
        <v>17</v>
      </c>
      <c r="K389" s="65">
        <v>36</v>
      </c>
      <c r="L389" s="65">
        <v>424</v>
      </c>
      <c r="M389" s="65" t="s">
        <v>378</v>
      </c>
    </row>
    <row r="390" spans="1:13" ht="12.75" customHeight="1">
      <c r="A390" s="107" t="str">
        <f>IF(ROW()=1,"KEY",IF(ISNA(VLOOKUP(B390,車名対応マスタ!B:D,3,FALSE)),"",IF(VLOOKUP(B390,車名対応マスタ!B:D,3,FALSE)="","",$D390&amp;" "&amp;IF($G390="9","J","O")&amp;" "&amp;$I390&amp;" "&amp;IF($I390&lt;=TEXT(★完成資料!$A$1,"yyyymm"),TEXT(★完成資料!$A$1,"yyyymm"),"999999")&amp; " " &amp; LEFT(F390 &amp; "          ",10))))</f>
        <v xml:space="preserve">L O 202206 yyyy00 HV        </v>
      </c>
      <c r="B390" s="68" t="s">
        <v>269</v>
      </c>
      <c r="C390" s="68" t="s">
        <v>452</v>
      </c>
      <c r="D390" s="68" t="s">
        <v>271</v>
      </c>
      <c r="E390" s="68" t="s">
        <v>359</v>
      </c>
      <c r="F390" s="68" t="s">
        <v>360</v>
      </c>
      <c r="G390" s="68" t="s">
        <v>77</v>
      </c>
      <c r="H390" s="68" t="s">
        <v>273</v>
      </c>
      <c r="I390" s="68" t="s">
        <v>652</v>
      </c>
      <c r="J390" s="65">
        <v>13</v>
      </c>
      <c r="K390" s="65">
        <v>21</v>
      </c>
      <c r="L390" s="65">
        <v>424</v>
      </c>
      <c r="M390" s="65" t="s">
        <v>378</v>
      </c>
    </row>
    <row r="391" spans="1:13" ht="12.75" customHeight="1">
      <c r="A391" s="107" t="str">
        <f>IF(ROW()=1,"KEY",IF(ISNA(VLOOKUP(B391,車名対応マスタ!B:D,3,FALSE)),"",IF(VLOOKUP(B391,車名対応マスタ!B:D,3,FALSE)="","",$D391&amp;" "&amp;IF($G391="9","J","O")&amp;" "&amp;$I391&amp;" "&amp;IF($I391&lt;=TEXT(★完成資料!$A$1,"yyyymm"),TEXT(★完成資料!$A$1,"yyyymm"),"999999")&amp; " " &amp; LEFT(F391 &amp; "          ",10))))</f>
        <v xml:space="preserve">L O 202207 yyyy00 HV        </v>
      </c>
      <c r="B391" s="68" t="s">
        <v>269</v>
      </c>
      <c r="C391" s="68" t="s">
        <v>452</v>
      </c>
      <c r="D391" s="68" t="s">
        <v>271</v>
      </c>
      <c r="E391" s="68" t="s">
        <v>359</v>
      </c>
      <c r="F391" s="68" t="s">
        <v>360</v>
      </c>
      <c r="G391" s="68" t="s">
        <v>77</v>
      </c>
      <c r="H391" s="68" t="s">
        <v>273</v>
      </c>
      <c r="I391" s="68" t="s">
        <v>655</v>
      </c>
      <c r="J391" s="65">
        <v>12</v>
      </c>
      <c r="K391" s="65">
        <v>39</v>
      </c>
      <c r="L391" s="65">
        <v>424</v>
      </c>
      <c r="M391" s="65" t="s">
        <v>378</v>
      </c>
    </row>
    <row r="392" spans="1:13" ht="12.75" customHeight="1">
      <c r="A392" s="107" t="str">
        <f>IF(ROW()=1,"KEY",IF(ISNA(VLOOKUP(B392,車名対応マスタ!B:D,3,FALSE)),"",IF(VLOOKUP(B392,車名対応マスタ!B:D,3,FALSE)="","",$D392&amp;" "&amp;IF($G392="9","J","O")&amp;" "&amp;$I392&amp;" "&amp;IF($I392&lt;=TEXT(★完成資料!$A$1,"yyyymm"),TEXT(★完成資料!$A$1,"yyyymm"),"999999")&amp; " " &amp; LEFT(F392 &amp; "          ",10))))</f>
        <v xml:space="preserve">L O 202208 yyyy00 HV        </v>
      </c>
      <c r="B392" s="68" t="s">
        <v>269</v>
      </c>
      <c r="C392" s="68" t="s">
        <v>452</v>
      </c>
      <c r="D392" s="68" t="s">
        <v>271</v>
      </c>
      <c r="E392" s="68" t="s">
        <v>359</v>
      </c>
      <c r="F392" s="68" t="s">
        <v>360</v>
      </c>
      <c r="G392" s="68" t="s">
        <v>77</v>
      </c>
      <c r="H392" s="68" t="s">
        <v>273</v>
      </c>
      <c r="I392" s="68" t="s">
        <v>656</v>
      </c>
      <c r="J392" s="65">
        <v>18</v>
      </c>
      <c r="K392" s="65">
        <v>23</v>
      </c>
      <c r="L392" s="65">
        <v>424</v>
      </c>
      <c r="M392" s="65" t="s">
        <v>378</v>
      </c>
    </row>
    <row r="393" spans="1:13" ht="12.75" customHeight="1">
      <c r="A393" s="107" t="str">
        <f>IF(ROW()=1,"KEY",IF(ISNA(VLOOKUP(B393,車名対応マスタ!B:D,3,FALSE)),"",IF(VLOOKUP(B393,車名対応マスタ!B:D,3,FALSE)="","",$D393&amp;" "&amp;IF($G393="9","J","O")&amp;" "&amp;$I393&amp;" "&amp;IF($I393&lt;=TEXT(★完成資料!$A$1,"yyyymm"),TEXT(★完成資料!$A$1,"yyyymm"),"999999")&amp; " " &amp; LEFT(F393 &amp; "          ",10))))</f>
        <v xml:space="preserve">L O 202209 yyyy00 HV        </v>
      </c>
      <c r="B393" s="68" t="s">
        <v>269</v>
      </c>
      <c r="C393" s="68" t="s">
        <v>452</v>
      </c>
      <c r="D393" s="68" t="s">
        <v>271</v>
      </c>
      <c r="E393" s="68" t="s">
        <v>359</v>
      </c>
      <c r="F393" s="68" t="s">
        <v>360</v>
      </c>
      <c r="G393" s="68" t="s">
        <v>77</v>
      </c>
      <c r="H393" s="68" t="s">
        <v>273</v>
      </c>
      <c r="I393" s="68" t="s">
        <v>657</v>
      </c>
      <c r="J393" s="65">
        <v>42</v>
      </c>
      <c r="K393" s="65">
        <v>23</v>
      </c>
      <c r="L393" s="65">
        <v>424</v>
      </c>
      <c r="M393" s="65" t="s">
        <v>378</v>
      </c>
    </row>
    <row r="394" spans="1:13" ht="12.75" customHeight="1">
      <c r="A394" s="107" t="str">
        <f>IF(ROW()=1,"KEY",IF(ISNA(VLOOKUP(B394,車名対応マスタ!B:D,3,FALSE)),"",IF(VLOOKUP(B394,車名対応マスタ!B:D,3,FALSE)="","",$D394&amp;" "&amp;IF($G394="9","J","O")&amp;" "&amp;$I394&amp;" "&amp;IF($I394&lt;=TEXT(★完成資料!$A$1,"yyyymm"),TEXT(★完成資料!$A$1,"yyyymm"),"999999")&amp; " " &amp; LEFT(F394 &amp; "          ",10))))</f>
        <v xml:space="preserve">L O 202210 yyyy00 HV        </v>
      </c>
      <c r="B394" s="68" t="s">
        <v>269</v>
      </c>
      <c r="C394" s="68" t="s">
        <v>452</v>
      </c>
      <c r="D394" s="68" t="s">
        <v>271</v>
      </c>
      <c r="E394" s="68" t="s">
        <v>359</v>
      </c>
      <c r="F394" s="68" t="s">
        <v>360</v>
      </c>
      <c r="G394" s="68" t="s">
        <v>77</v>
      </c>
      <c r="H394" s="68" t="s">
        <v>273</v>
      </c>
      <c r="I394" s="68" t="s">
        <v>663</v>
      </c>
      <c r="J394" s="65">
        <v>26</v>
      </c>
      <c r="K394" s="65">
        <v>15</v>
      </c>
      <c r="L394" s="65">
        <v>424</v>
      </c>
      <c r="M394" s="65" t="s">
        <v>378</v>
      </c>
    </row>
    <row r="395" spans="1:13" ht="12.75" customHeight="1">
      <c r="A395" s="107" t="str">
        <f>IF(ROW()=1,"KEY",IF(ISNA(VLOOKUP(B395,車名対応マスタ!B:D,3,FALSE)),"",IF(VLOOKUP(B395,車名対応マスタ!B:D,3,FALSE)="","",$D395&amp;" "&amp;IF($G395="9","J","O")&amp;" "&amp;$I395&amp;" "&amp;IF($I395&lt;=TEXT(★完成資料!$A$1,"yyyymm"),TEXT(★完成資料!$A$1,"yyyymm"),"999999")&amp; " " &amp; LEFT(F395 &amp; "          ",10))))</f>
        <v xml:space="preserve">L O 202201 yyyy00 HV        </v>
      </c>
      <c r="B395" s="68" t="s">
        <v>269</v>
      </c>
      <c r="C395" s="68" t="s">
        <v>452</v>
      </c>
      <c r="D395" s="68" t="s">
        <v>271</v>
      </c>
      <c r="E395" s="68" t="s">
        <v>359</v>
      </c>
      <c r="F395" s="68" t="s">
        <v>360</v>
      </c>
      <c r="G395" s="68" t="s">
        <v>77</v>
      </c>
      <c r="H395" s="68" t="s">
        <v>273</v>
      </c>
      <c r="I395" s="68" t="s">
        <v>639</v>
      </c>
      <c r="J395" s="65">
        <v>9</v>
      </c>
      <c r="K395" s="65">
        <v>7</v>
      </c>
      <c r="L395" s="65">
        <v>419</v>
      </c>
      <c r="M395" s="65" t="s">
        <v>262</v>
      </c>
    </row>
    <row r="396" spans="1:13" ht="12.75" customHeight="1">
      <c r="A396" s="107" t="str">
        <f>IF(ROW()=1,"KEY",IF(ISNA(VLOOKUP(B396,車名対応マスタ!B:D,3,FALSE)),"",IF(VLOOKUP(B396,車名対応マスタ!B:D,3,FALSE)="","",$D396&amp;" "&amp;IF($G396="9","J","O")&amp;" "&amp;$I396&amp;" "&amp;IF($I396&lt;=TEXT(★完成資料!$A$1,"yyyymm"),TEXT(★完成資料!$A$1,"yyyymm"),"999999")&amp; " " &amp; LEFT(F396 &amp; "          ",10))))</f>
        <v xml:space="preserve">L O 202202 yyyy00 HV        </v>
      </c>
      <c r="B396" s="68" t="s">
        <v>269</v>
      </c>
      <c r="C396" s="68" t="s">
        <v>452</v>
      </c>
      <c r="D396" s="68" t="s">
        <v>271</v>
      </c>
      <c r="E396" s="68" t="s">
        <v>359</v>
      </c>
      <c r="F396" s="68" t="s">
        <v>360</v>
      </c>
      <c r="G396" s="68" t="s">
        <v>77</v>
      </c>
      <c r="H396" s="68" t="s">
        <v>273</v>
      </c>
      <c r="I396" s="68" t="s">
        <v>640</v>
      </c>
      <c r="J396" s="65">
        <v>12</v>
      </c>
      <c r="K396" s="65">
        <v>6</v>
      </c>
      <c r="L396" s="65">
        <v>419</v>
      </c>
      <c r="M396" s="65" t="s">
        <v>262</v>
      </c>
    </row>
    <row r="397" spans="1:13" ht="12.75" customHeight="1">
      <c r="A397" s="107" t="str">
        <f>IF(ROW()=1,"KEY",IF(ISNA(VLOOKUP(B397,車名対応マスタ!B:D,3,FALSE)),"",IF(VLOOKUP(B397,車名対応マスタ!B:D,3,FALSE)="","",$D397&amp;" "&amp;IF($G397="9","J","O")&amp;" "&amp;$I397&amp;" "&amp;IF($I397&lt;=TEXT(★完成資料!$A$1,"yyyymm"),TEXT(★完成資料!$A$1,"yyyymm"),"999999")&amp; " " &amp; LEFT(F397 &amp; "          ",10))))</f>
        <v xml:space="preserve">L O 202203 yyyy00 HV        </v>
      </c>
      <c r="B397" s="68" t="s">
        <v>269</v>
      </c>
      <c r="C397" s="68" t="s">
        <v>452</v>
      </c>
      <c r="D397" s="68" t="s">
        <v>271</v>
      </c>
      <c r="E397" s="68" t="s">
        <v>359</v>
      </c>
      <c r="F397" s="68" t="s">
        <v>360</v>
      </c>
      <c r="G397" s="68" t="s">
        <v>77</v>
      </c>
      <c r="H397" s="68" t="s">
        <v>273</v>
      </c>
      <c r="I397" s="68" t="s">
        <v>641</v>
      </c>
      <c r="J397" s="65">
        <v>10</v>
      </c>
      <c r="K397" s="65">
        <v>17</v>
      </c>
      <c r="L397" s="65">
        <v>419</v>
      </c>
      <c r="M397" s="65" t="s">
        <v>262</v>
      </c>
    </row>
    <row r="398" spans="1:13" ht="12.75" customHeight="1">
      <c r="A398" s="107" t="str">
        <f>IF(ROW()=1,"KEY",IF(ISNA(VLOOKUP(B398,車名対応マスタ!B:D,3,FALSE)),"",IF(VLOOKUP(B398,車名対応マスタ!B:D,3,FALSE)="","",$D398&amp;" "&amp;IF($G398="9","J","O")&amp;" "&amp;$I398&amp;" "&amp;IF($I398&lt;=TEXT(★完成資料!$A$1,"yyyymm"),TEXT(★完成資料!$A$1,"yyyymm"),"999999")&amp; " " &amp; LEFT(F398 &amp; "          ",10))))</f>
        <v xml:space="preserve">L O 202204 yyyy00 HV        </v>
      </c>
      <c r="B398" s="68" t="s">
        <v>269</v>
      </c>
      <c r="C398" s="68" t="s">
        <v>452</v>
      </c>
      <c r="D398" s="68" t="s">
        <v>271</v>
      </c>
      <c r="E398" s="68" t="s">
        <v>359</v>
      </c>
      <c r="F398" s="68" t="s">
        <v>360</v>
      </c>
      <c r="G398" s="68" t="s">
        <v>77</v>
      </c>
      <c r="H398" s="68" t="s">
        <v>273</v>
      </c>
      <c r="I398" s="68" t="s">
        <v>642</v>
      </c>
      <c r="J398" s="65">
        <v>7</v>
      </c>
      <c r="K398" s="65">
        <v>7</v>
      </c>
      <c r="L398" s="65">
        <v>419</v>
      </c>
      <c r="M398" s="65" t="s">
        <v>262</v>
      </c>
    </row>
    <row r="399" spans="1:13" ht="12.75" customHeight="1">
      <c r="A399" s="107" t="str">
        <f>IF(ROW()=1,"KEY",IF(ISNA(VLOOKUP(B399,車名対応マスタ!B:D,3,FALSE)),"",IF(VLOOKUP(B399,車名対応マスタ!B:D,3,FALSE)="","",$D399&amp;" "&amp;IF($G399="9","J","O")&amp;" "&amp;$I399&amp;" "&amp;IF($I399&lt;=TEXT(★完成資料!$A$1,"yyyymm"),TEXT(★完成資料!$A$1,"yyyymm"),"999999")&amp; " " &amp; LEFT(F399 &amp; "          ",10))))</f>
        <v xml:space="preserve">L O 202205 yyyy00 HV        </v>
      </c>
      <c r="B399" s="68" t="s">
        <v>269</v>
      </c>
      <c r="C399" s="68" t="s">
        <v>452</v>
      </c>
      <c r="D399" s="68" t="s">
        <v>271</v>
      </c>
      <c r="E399" s="68" t="s">
        <v>359</v>
      </c>
      <c r="F399" s="68" t="s">
        <v>360</v>
      </c>
      <c r="G399" s="68" t="s">
        <v>77</v>
      </c>
      <c r="H399" s="68" t="s">
        <v>273</v>
      </c>
      <c r="I399" s="68" t="s">
        <v>647</v>
      </c>
      <c r="J399" s="65">
        <v>9</v>
      </c>
      <c r="K399" s="65">
        <v>28</v>
      </c>
      <c r="L399" s="65">
        <v>419</v>
      </c>
      <c r="M399" s="65" t="s">
        <v>262</v>
      </c>
    </row>
    <row r="400" spans="1:13" ht="12.75" customHeight="1">
      <c r="A400" s="107" t="str">
        <f>IF(ROW()=1,"KEY",IF(ISNA(VLOOKUP(B400,車名対応マスタ!B:D,3,FALSE)),"",IF(VLOOKUP(B400,車名対応マスタ!B:D,3,FALSE)="","",$D400&amp;" "&amp;IF($G400="9","J","O")&amp;" "&amp;$I400&amp;" "&amp;IF($I400&lt;=TEXT(★完成資料!$A$1,"yyyymm"),TEXT(★完成資料!$A$1,"yyyymm"),"999999")&amp; " " &amp; LEFT(F400 &amp; "          ",10))))</f>
        <v xml:space="preserve">L O 202206 yyyy00 HV        </v>
      </c>
      <c r="B400" s="68" t="s">
        <v>269</v>
      </c>
      <c r="C400" s="68" t="s">
        <v>452</v>
      </c>
      <c r="D400" s="68" t="s">
        <v>271</v>
      </c>
      <c r="E400" s="68" t="s">
        <v>359</v>
      </c>
      <c r="F400" s="68" t="s">
        <v>360</v>
      </c>
      <c r="G400" s="68" t="s">
        <v>77</v>
      </c>
      <c r="H400" s="68" t="s">
        <v>273</v>
      </c>
      <c r="I400" s="68" t="s">
        <v>652</v>
      </c>
      <c r="J400" s="65">
        <v>2</v>
      </c>
      <c r="K400" s="65">
        <v>6</v>
      </c>
      <c r="L400" s="65">
        <v>419</v>
      </c>
      <c r="M400" s="65" t="s">
        <v>262</v>
      </c>
    </row>
    <row r="401" spans="1:13" ht="12.75" customHeight="1">
      <c r="A401" s="107" t="str">
        <f>IF(ROW()=1,"KEY",IF(ISNA(VLOOKUP(B401,車名対応マスタ!B:D,3,FALSE)),"",IF(VLOOKUP(B401,車名対応マスタ!B:D,3,FALSE)="","",$D401&amp;" "&amp;IF($G401="9","J","O")&amp;" "&amp;$I401&amp;" "&amp;IF($I401&lt;=TEXT(★完成資料!$A$1,"yyyymm"),TEXT(★完成資料!$A$1,"yyyymm"),"999999")&amp; " " &amp; LEFT(F401 &amp; "          ",10))))</f>
        <v xml:space="preserve">L O 202207 yyyy00 HV        </v>
      </c>
      <c r="B401" s="68" t="s">
        <v>269</v>
      </c>
      <c r="C401" s="68" t="s">
        <v>452</v>
      </c>
      <c r="D401" s="68" t="s">
        <v>271</v>
      </c>
      <c r="E401" s="68" t="s">
        <v>359</v>
      </c>
      <c r="F401" s="68" t="s">
        <v>360</v>
      </c>
      <c r="G401" s="68" t="s">
        <v>77</v>
      </c>
      <c r="H401" s="68" t="s">
        <v>273</v>
      </c>
      <c r="I401" s="68" t="s">
        <v>655</v>
      </c>
      <c r="J401" s="65">
        <v>9</v>
      </c>
      <c r="K401" s="65">
        <v>8</v>
      </c>
      <c r="L401" s="65">
        <v>419</v>
      </c>
      <c r="M401" s="65" t="s">
        <v>262</v>
      </c>
    </row>
    <row r="402" spans="1:13" ht="12.75" customHeight="1">
      <c r="A402" s="107" t="str">
        <f>IF(ROW()=1,"KEY",IF(ISNA(VLOOKUP(B402,車名対応マスタ!B:D,3,FALSE)),"",IF(VLOOKUP(B402,車名対応マスタ!B:D,3,FALSE)="","",$D402&amp;" "&amp;IF($G402="9","J","O")&amp;" "&amp;$I402&amp;" "&amp;IF($I402&lt;=TEXT(★完成資料!$A$1,"yyyymm"),TEXT(★完成資料!$A$1,"yyyymm"),"999999")&amp; " " &amp; LEFT(F402 &amp; "          ",10))))</f>
        <v xml:space="preserve">L O 202208 yyyy00 HV        </v>
      </c>
      <c r="B402" s="68" t="s">
        <v>269</v>
      </c>
      <c r="C402" s="68" t="s">
        <v>452</v>
      </c>
      <c r="D402" s="68" t="s">
        <v>271</v>
      </c>
      <c r="E402" s="68" t="s">
        <v>359</v>
      </c>
      <c r="F402" s="68" t="s">
        <v>360</v>
      </c>
      <c r="G402" s="68" t="s">
        <v>77</v>
      </c>
      <c r="H402" s="68" t="s">
        <v>273</v>
      </c>
      <c r="I402" s="68" t="s">
        <v>656</v>
      </c>
      <c r="J402" s="65">
        <v>3</v>
      </c>
      <c r="K402" s="65">
        <v>9</v>
      </c>
      <c r="L402" s="65">
        <v>419</v>
      </c>
      <c r="M402" s="65" t="s">
        <v>262</v>
      </c>
    </row>
    <row r="403" spans="1:13" ht="12.75" customHeight="1">
      <c r="A403" s="107" t="str">
        <f>IF(ROW()=1,"KEY",IF(ISNA(VLOOKUP(B403,車名対応マスタ!B:D,3,FALSE)),"",IF(VLOOKUP(B403,車名対応マスタ!B:D,3,FALSE)="","",$D403&amp;" "&amp;IF($G403="9","J","O")&amp;" "&amp;$I403&amp;" "&amp;IF($I403&lt;=TEXT(★完成資料!$A$1,"yyyymm"),TEXT(★完成資料!$A$1,"yyyymm"),"999999")&amp; " " &amp; LEFT(F403 &amp; "          ",10))))</f>
        <v xml:space="preserve">L O 202209 yyyy00 HV        </v>
      </c>
      <c r="B403" s="68" t="s">
        <v>269</v>
      </c>
      <c r="C403" s="68" t="s">
        <v>452</v>
      </c>
      <c r="D403" s="68" t="s">
        <v>271</v>
      </c>
      <c r="E403" s="68" t="s">
        <v>359</v>
      </c>
      <c r="F403" s="68" t="s">
        <v>360</v>
      </c>
      <c r="G403" s="68" t="s">
        <v>77</v>
      </c>
      <c r="H403" s="68" t="s">
        <v>273</v>
      </c>
      <c r="I403" s="68" t="s">
        <v>657</v>
      </c>
      <c r="J403" s="65">
        <v>10</v>
      </c>
      <c r="K403" s="65">
        <v>7</v>
      </c>
      <c r="L403" s="65">
        <v>419</v>
      </c>
      <c r="M403" s="65" t="s">
        <v>262</v>
      </c>
    </row>
    <row r="404" spans="1:13" ht="12.75" customHeight="1">
      <c r="A404" s="107" t="str">
        <f>IF(ROW()=1,"KEY",IF(ISNA(VLOOKUP(B404,車名対応マスタ!B:D,3,FALSE)),"",IF(VLOOKUP(B404,車名対応マスタ!B:D,3,FALSE)="","",$D404&amp;" "&amp;IF($G404="9","J","O")&amp;" "&amp;$I404&amp;" "&amp;IF($I404&lt;=TEXT(★完成資料!$A$1,"yyyymm"),TEXT(★完成資料!$A$1,"yyyymm"),"999999")&amp; " " &amp; LEFT(F404 &amp; "          ",10))))</f>
        <v xml:space="preserve">L O 202210 yyyy00 HV        </v>
      </c>
      <c r="B404" s="68" t="s">
        <v>269</v>
      </c>
      <c r="C404" s="68" t="s">
        <v>452</v>
      </c>
      <c r="D404" s="68" t="s">
        <v>271</v>
      </c>
      <c r="E404" s="68" t="s">
        <v>359</v>
      </c>
      <c r="F404" s="68" t="s">
        <v>360</v>
      </c>
      <c r="G404" s="68" t="s">
        <v>77</v>
      </c>
      <c r="H404" s="68" t="s">
        <v>273</v>
      </c>
      <c r="I404" s="68" t="s">
        <v>663</v>
      </c>
      <c r="J404" s="65">
        <v>7</v>
      </c>
      <c r="K404" s="65">
        <v>15</v>
      </c>
      <c r="L404" s="65">
        <v>419</v>
      </c>
      <c r="M404" s="65" t="s">
        <v>262</v>
      </c>
    </row>
    <row r="405" spans="1:13" ht="12.75" customHeight="1">
      <c r="A405" s="107" t="str">
        <f>IF(ROW()=1,"KEY",IF(ISNA(VLOOKUP(B405,車名対応マスタ!B:D,3,FALSE)),"",IF(VLOOKUP(B405,車名対応マスタ!B:D,3,FALSE)="","",$D405&amp;" "&amp;IF($G405="9","J","O")&amp;" "&amp;$I405&amp;" "&amp;IF($I405&lt;=TEXT(★完成資料!$A$1,"yyyymm"),TEXT(★完成資料!$A$1,"yyyymm"),"999999")&amp; " " &amp; LEFT(F405 &amp; "          ",10))))</f>
        <v xml:space="preserve">L O 202201 yyyy00 HV        </v>
      </c>
      <c r="B405" s="68" t="s">
        <v>269</v>
      </c>
      <c r="C405" s="68" t="s">
        <v>452</v>
      </c>
      <c r="D405" s="68" t="s">
        <v>271</v>
      </c>
      <c r="E405" s="68" t="s">
        <v>359</v>
      </c>
      <c r="F405" s="68" t="s">
        <v>360</v>
      </c>
      <c r="G405" s="68" t="s">
        <v>77</v>
      </c>
      <c r="H405" s="68" t="s">
        <v>273</v>
      </c>
      <c r="I405" s="68" t="s">
        <v>639</v>
      </c>
      <c r="J405" s="65">
        <v>7</v>
      </c>
      <c r="K405" s="65">
        <v>10</v>
      </c>
      <c r="L405" s="65">
        <v>403</v>
      </c>
      <c r="M405" s="65" t="s">
        <v>428</v>
      </c>
    </row>
    <row r="406" spans="1:13" ht="12.75" customHeight="1">
      <c r="A406" s="107" t="str">
        <f>IF(ROW()=1,"KEY",IF(ISNA(VLOOKUP(B406,車名対応マスタ!B:D,3,FALSE)),"",IF(VLOOKUP(B406,車名対応マスタ!B:D,3,FALSE)="","",$D406&amp;" "&amp;IF($G406="9","J","O")&amp;" "&amp;$I406&amp;" "&amp;IF($I406&lt;=TEXT(★完成資料!$A$1,"yyyymm"),TEXT(★完成資料!$A$1,"yyyymm"),"999999")&amp; " " &amp; LEFT(F406 &amp; "          ",10))))</f>
        <v xml:space="preserve">L O 202202 yyyy00 HV        </v>
      </c>
      <c r="B406" s="68" t="s">
        <v>269</v>
      </c>
      <c r="C406" s="68" t="s">
        <v>452</v>
      </c>
      <c r="D406" s="68" t="s">
        <v>271</v>
      </c>
      <c r="E406" s="68" t="s">
        <v>359</v>
      </c>
      <c r="F406" s="68" t="s">
        <v>360</v>
      </c>
      <c r="G406" s="68" t="s">
        <v>77</v>
      </c>
      <c r="H406" s="68" t="s">
        <v>273</v>
      </c>
      <c r="I406" s="68" t="s">
        <v>640</v>
      </c>
      <c r="J406" s="65">
        <v>6</v>
      </c>
      <c r="K406" s="65">
        <v>16</v>
      </c>
      <c r="L406" s="65">
        <v>403</v>
      </c>
      <c r="M406" s="65" t="s">
        <v>428</v>
      </c>
    </row>
    <row r="407" spans="1:13" ht="12.75" customHeight="1">
      <c r="A407" s="107" t="str">
        <f>IF(ROW()=1,"KEY",IF(ISNA(VLOOKUP(B407,車名対応マスタ!B:D,3,FALSE)),"",IF(VLOOKUP(B407,車名対応マスタ!B:D,3,FALSE)="","",$D407&amp;" "&amp;IF($G407="9","J","O")&amp;" "&amp;$I407&amp;" "&amp;IF($I407&lt;=TEXT(★完成資料!$A$1,"yyyymm"),TEXT(★完成資料!$A$1,"yyyymm"),"999999")&amp; " " &amp; LEFT(F407 &amp; "          ",10))))</f>
        <v xml:space="preserve">L O 202203 yyyy00 HV        </v>
      </c>
      <c r="B407" s="68" t="s">
        <v>269</v>
      </c>
      <c r="C407" s="68" t="s">
        <v>452</v>
      </c>
      <c r="D407" s="68" t="s">
        <v>271</v>
      </c>
      <c r="E407" s="68" t="s">
        <v>359</v>
      </c>
      <c r="F407" s="68" t="s">
        <v>360</v>
      </c>
      <c r="G407" s="68" t="s">
        <v>77</v>
      </c>
      <c r="H407" s="68" t="s">
        <v>273</v>
      </c>
      <c r="I407" s="68" t="s">
        <v>641</v>
      </c>
      <c r="J407" s="65">
        <v>8</v>
      </c>
      <c r="K407" s="65">
        <v>23</v>
      </c>
      <c r="L407" s="65">
        <v>403</v>
      </c>
      <c r="M407" s="65" t="s">
        <v>428</v>
      </c>
    </row>
    <row r="408" spans="1:13" ht="12.75" customHeight="1">
      <c r="A408" s="107" t="str">
        <f>IF(ROW()=1,"KEY",IF(ISNA(VLOOKUP(B408,車名対応マスタ!B:D,3,FALSE)),"",IF(VLOOKUP(B408,車名対応マスタ!B:D,3,FALSE)="","",$D408&amp;" "&amp;IF($G408="9","J","O")&amp;" "&amp;$I408&amp;" "&amp;IF($I408&lt;=TEXT(★完成資料!$A$1,"yyyymm"),TEXT(★完成資料!$A$1,"yyyymm"),"999999")&amp; " " &amp; LEFT(F408 &amp; "          ",10))))</f>
        <v xml:space="preserve">L O 202204 yyyy00 HV        </v>
      </c>
      <c r="B408" s="68" t="s">
        <v>269</v>
      </c>
      <c r="C408" s="68" t="s">
        <v>452</v>
      </c>
      <c r="D408" s="68" t="s">
        <v>271</v>
      </c>
      <c r="E408" s="68" t="s">
        <v>359</v>
      </c>
      <c r="F408" s="68" t="s">
        <v>360</v>
      </c>
      <c r="G408" s="68" t="s">
        <v>77</v>
      </c>
      <c r="H408" s="68" t="s">
        <v>273</v>
      </c>
      <c r="I408" s="68" t="s">
        <v>642</v>
      </c>
      <c r="J408" s="65">
        <v>5</v>
      </c>
      <c r="K408" s="65">
        <v>5</v>
      </c>
      <c r="L408" s="65">
        <v>403</v>
      </c>
      <c r="M408" s="65" t="s">
        <v>428</v>
      </c>
    </row>
    <row r="409" spans="1:13" ht="12.75" customHeight="1">
      <c r="A409" s="107" t="str">
        <f>IF(ROW()=1,"KEY",IF(ISNA(VLOOKUP(B409,車名対応マスタ!B:D,3,FALSE)),"",IF(VLOOKUP(B409,車名対応マスタ!B:D,3,FALSE)="","",$D409&amp;" "&amp;IF($G409="9","J","O")&amp;" "&amp;$I409&amp;" "&amp;IF($I409&lt;=TEXT(★完成資料!$A$1,"yyyymm"),TEXT(★完成資料!$A$1,"yyyymm"),"999999")&amp; " " &amp; LEFT(F409 &amp; "          ",10))))</f>
        <v xml:space="preserve">L O 202205 yyyy00 HV        </v>
      </c>
      <c r="B409" s="68" t="s">
        <v>269</v>
      </c>
      <c r="C409" s="68" t="s">
        <v>452</v>
      </c>
      <c r="D409" s="68" t="s">
        <v>271</v>
      </c>
      <c r="E409" s="68" t="s">
        <v>359</v>
      </c>
      <c r="F409" s="68" t="s">
        <v>360</v>
      </c>
      <c r="G409" s="68" t="s">
        <v>77</v>
      </c>
      <c r="H409" s="68" t="s">
        <v>273</v>
      </c>
      <c r="I409" s="68" t="s">
        <v>647</v>
      </c>
      <c r="J409" s="65">
        <v>3</v>
      </c>
      <c r="K409" s="65">
        <v>6</v>
      </c>
      <c r="L409" s="65">
        <v>403</v>
      </c>
      <c r="M409" s="65" t="s">
        <v>428</v>
      </c>
    </row>
    <row r="410" spans="1:13" ht="12.75" customHeight="1">
      <c r="A410" s="107" t="str">
        <f>IF(ROW()=1,"KEY",IF(ISNA(VLOOKUP(B410,車名対応マスタ!B:D,3,FALSE)),"",IF(VLOOKUP(B410,車名対応マスタ!B:D,3,FALSE)="","",$D410&amp;" "&amp;IF($G410="9","J","O")&amp;" "&amp;$I410&amp;" "&amp;IF($I410&lt;=TEXT(★完成資料!$A$1,"yyyymm"),TEXT(★完成資料!$A$1,"yyyymm"),"999999")&amp; " " &amp; LEFT(F410 &amp; "          ",10))))</f>
        <v xml:space="preserve">L O 202206 yyyy00 HV        </v>
      </c>
      <c r="B410" s="68" t="s">
        <v>269</v>
      </c>
      <c r="C410" s="68" t="s">
        <v>452</v>
      </c>
      <c r="D410" s="68" t="s">
        <v>271</v>
      </c>
      <c r="E410" s="68" t="s">
        <v>359</v>
      </c>
      <c r="F410" s="68" t="s">
        <v>360</v>
      </c>
      <c r="G410" s="68" t="s">
        <v>77</v>
      </c>
      <c r="H410" s="68" t="s">
        <v>273</v>
      </c>
      <c r="I410" s="68" t="s">
        <v>652</v>
      </c>
      <c r="J410" s="65">
        <v>4</v>
      </c>
      <c r="K410" s="65">
        <v>7</v>
      </c>
      <c r="L410" s="65">
        <v>403</v>
      </c>
      <c r="M410" s="65" t="s">
        <v>428</v>
      </c>
    </row>
    <row r="411" spans="1:13" ht="12.75" customHeight="1">
      <c r="A411" s="107" t="str">
        <f>IF(ROW()=1,"KEY",IF(ISNA(VLOOKUP(B411,車名対応マスタ!B:D,3,FALSE)),"",IF(VLOOKUP(B411,車名対応マスタ!B:D,3,FALSE)="","",$D411&amp;" "&amp;IF($G411="9","J","O")&amp;" "&amp;$I411&amp;" "&amp;IF($I411&lt;=TEXT(★完成資料!$A$1,"yyyymm"),TEXT(★完成資料!$A$1,"yyyymm"),"999999")&amp; " " &amp; LEFT(F411 &amp; "          ",10))))</f>
        <v xml:space="preserve">L O 202207 yyyy00 HV        </v>
      </c>
      <c r="B411" s="68" t="s">
        <v>269</v>
      </c>
      <c r="C411" s="68" t="s">
        <v>452</v>
      </c>
      <c r="D411" s="68" t="s">
        <v>271</v>
      </c>
      <c r="E411" s="68" t="s">
        <v>359</v>
      </c>
      <c r="F411" s="68" t="s">
        <v>360</v>
      </c>
      <c r="G411" s="68" t="s">
        <v>77</v>
      </c>
      <c r="H411" s="68" t="s">
        <v>273</v>
      </c>
      <c r="I411" s="68" t="s">
        <v>655</v>
      </c>
      <c r="J411" s="65">
        <v>0</v>
      </c>
      <c r="K411" s="65">
        <v>4</v>
      </c>
      <c r="L411" s="65">
        <v>403</v>
      </c>
      <c r="M411" s="65" t="s">
        <v>428</v>
      </c>
    </row>
    <row r="412" spans="1:13" ht="12.75" customHeight="1">
      <c r="A412" s="107" t="str">
        <f>IF(ROW()=1,"KEY",IF(ISNA(VLOOKUP(B412,車名対応マスタ!B:D,3,FALSE)),"",IF(VLOOKUP(B412,車名対応マスタ!B:D,3,FALSE)="","",$D412&amp;" "&amp;IF($G412="9","J","O")&amp;" "&amp;$I412&amp;" "&amp;IF($I412&lt;=TEXT(★完成資料!$A$1,"yyyymm"),TEXT(★完成資料!$A$1,"yyyymm"),"999999")&amp; " " &amp; LEFT(F412 &amp; "          ",10))))</f>
        <v xml:space="preserve">L O 202208 yyyy00 HV        </v>
      </c>
      <c r="B412" s="68" t="s">
        <v>269</v>
      </c>
      <c r="C412" s="68" t="s">
        <v>452</v>
      </c>
      <c r="D412" s="68" t="s">
        <v>271</v>
      </c>
      <c r="E412" s="68" t="s">
        <v>359</v>
      </c>
      <c r="F412" s="68" t="s">
        <v>360</v>
      </c>
      <c r="G412" s="68" t="s">
        <v>77</v>
      </c>
      <c r="H412" s="68" t="s">
        <v>273</v>
      </c>
      <c r="I412" s="68" t="s">
        <v>656</v>
      </c>
      <c r="J412" s="65">
        <v>5</v>
      </c>
      <c r="K412" s="65">
        <v>10</v>
      </c>
      <c r="L412" s="65">
        <v>403</v>
      </c>
      <c r="M412" s="65" t="s">
        <v>428</v>
      </c>
    </row>
    <row r="413" spans="1:13" ht="12.75" customHeight="1">
      <c r="A413" s="107" t="str">
        <f>IF(ROW()=1,"KEY",IF(ISNA(VLOOKUP(B413,車名対応マスタ!B:D,3,FALSE)),"",IF(VLOOKUP(B413,車名対応マスタ!B:D,3,FALSE)="","",$D413&amp;" "&amp;IF($G413="9","J","O")&amp;" "&amp;$I413&amp;" "&amp;IF($I413&lt;=TEXT(★完成資料!$A$1,"yyyymm"),TEXT(★完成資料!$A$1,"yyyymm"),"999999")&amp; " " &amp; LEFT(F413 &amp; "          ",10))))</f>
        <v xml:space="preserve">L O 202209 yyyy00 HV        </v>
      </c>
      <c r="B413" s="68" t="s">
        <v>269</v>
      </c>
      <c r="C413" s="68" t="s">
        <v>452</v>
      </c>
      <c r="D413" s="68" t="s">
        <v>271</v>
      </c>
      <c r="E413" s="68" t="s">
        <v>359</v>
      </c>
      <c r="F413" s="68" t="s">
        <v>360</v>
      </c>
      <c r="G413" s="68" t="s">
        <v>77</v>
      </c>
      <c r="H413" s="68" t="s">
        <v>273</v>
      </c>
      <c r="I413" s="68" t="s">
        <v>657</v>
      </c>
      <c r="J413" s="65">
        <v>9</v>
      </c>
      <c r="K413" s="65">
        <v>8</v>
      </c>
      <c r="L413" s="65">
        <v>403</v>
      </c>
      <c r="M413" s="65" t="s">
        <v>428</v>
      </c>
    </row>
    <row r="414" spans="1:13" ht="12.75" customHeight="1">
      <c r="A414" s="107" t="str">
        <f>IF(ROW()=1,"KEY",IF(ISNA(VLOOKUP(B414,車名対応マスタ!B:D,3,FALSE)),"",IF(VLOOKUP(B414,車名対応マスタ!B:D,3,FALSE)="","",$D414&amp;" "&amp;IF($G414="9","J","O")&amp;" "&amp;$I414&amp;" "&amp;IF($I414&lt;=TEXT(★完成資料!$A$1,"yyyymm"),TEXT(★完成資料!$A$1,"yyyymm"),"999999")&amp; " " &amp; LEFT(F414 &amp; "          ",10))))</f>
        <v xml:space="preserve">L O 202210 yyyy00 HV        </v>
      </c>
      <c r="B414" s="68" t="s">
        <v>269</v>
      </c>
      <c r="C414" s="68" t="s">
        <v>452</v>
      </c>
      <c r="D414" s="68" t="s">
        <v>271</v>
      </c>
      <c r="E414" s="68" t="s">
        <v>359</v>
      </c>
      <c r="F414" s="68" t="s">
        <v>360</v>
      </c>
      <c r="G414" s="68" t="s">
        <v>77</v>
      </c>
      <c r="H414" s="68" t="s">
        <v>273</v>
      </c>
      <c r="I414" s="68" t="s">
        <v>663</v>
      </c>
      <c r="J414" s="65">
        <v>8</v>
      </c>
      <c r="K414" s="65">
        <v>2</v>
      </c>
      <c r="L414" s="65">
        <v>403</v>
      </c>
      <c r="M414" s="65" t="s">
        <v>428</v>
      </c>
    </row>
    <row r="415" spans="1:13" ht="12.75" customHeight="1">
      <c r="A415" s="107" t="str">
        <f>IF(ROW()=1,"KEY",IF(ISNA(VLOOKUP(B415,車名対応マスタ!B:D,3,FALSE)),"",IF(VLOOKUP(B415,車名対応マスタ!B:D,3,FALSE)="","",$D415&amp;" "&amp;IF($G415="9","J","O")&amp;" "&amp;$I415&amp;" "&amp;IF($I415&lt;=TEXT(★完成資料!$A$1,"yyyymm"),TEXT(★完成資料!$A$1,"yyyymm"),"999999")&amp; " " &amp; LEFT(F415 &amp; "          ",10))))</f>
        <v xml:space="preserve">L O 202201 yyyy00 HV        </v>
      </c>
      <c r="B415" s="68" t="s">
        <v>269</v>
      </c>
      <c r="C415" s="68" t="s">
        <v>452</v>
      </c>
      <c r="D415" s="68" t="s">
        <v>271</v>
      </c>
      <c r="E415" s="68" t="s">
        <v>359</v>
      </c>
      <c r="F415" s="68" t="s">
        <v>360</v>
      </c>
      <c r="G415" s="68" t="s">
        <v>77</v>
      </c>
      <c r="H415" s="68" t="s">
        <v>273</v>
      </c>
      <c r="I415" s="68" t="s">
        <v>639</v>
      </c>
      <c r="J415" s="65">
        <v>8</v>
      </c>
      <c r="K415" s="65">
        <v>4</v>
      </c>
      <c r="L415" s="65">
        <v>418</v>
      </c>
      <c r="M415" s="65" t="s">
        <v>429</v>
      </c>
    </row>
    <row r="416" spans="1:13" ht="12.75" customHeight="1">
      <c r="A416" s="107" t="str">
        <f>IF(ROW()=1,"KEY",IF(ISNA(VLOOKUP(B416,車名対応マスタ!B:D,3,FALSE)),"",IF(VLOOKUP(B416,車名対応マスタ!B:D,3,FALSE)="","",$D416&amp;" "&amp;IF($G416="9","J","O")&amp;" "&amp;$I416&amp;" "&amp;IF($I416&lt;=TEXT(★完成資料!$A$1,"yyyymm"),TEXT(★完成資料!$A$1,"yyyymm"),"999999")&amp; " " &amp; LEFT(F416 &amp; "          ",10))))</f>
        <v xml:space="preserve">L O 202202 yyyy00 HV        </v>
      </c>
      <c r="B416" s="68" t="s">
        <v>269</v>
      </c>
      <c r="C416" s="68" t="s">
        <v>452</v>
      </c>
      <c r="D416" s="68" t="s">
        <v>271</v>
      </c>
      <c r="E416" s="68" t="s">
        <v>359</v>
      </c>
      <c r="F416" s="68" t="s">
        <v>360</v>
      </c>
      <c r="G416" s="68" t="s">
        <v>77</v>
      </c>
      <c r="H416" s="68" t="s">
        <v>273</v>
      </c>
      <c r="I416" s="68" t="s">
        <v>640</v>
      </c>
      <c r="J416" s="65">
        <v>4</v>
      </c>
      <c r="K416" s="65">
        <v>7</v>
      </c>
      <c r="L416" s="65">
        <v>418</v>
      </c>
      <c r="M416" s="65" t="s">
        <v>429</v>
      </c>
    </row>
    <row r="417" spans="1:13" ht="12.75" customHeight="1">
      <c r="A417" s="107" t="str">
        <f>IF(ROW()=1,"KEY",IF(ISNA(VLOOKUP(B417,車名対応マスタ!B:D,3,FALSE)),"",IF(VLOOKUP(B417,車名対応マスタ!B:D,3,FALSE)="","",$D417&amp;" "&amp;IF($G417="9","J","O")&amp;" "&amp;$I417&amp;" "&amp;IF($I417&lt;=TEXT(★完成資料!$A$1,"yyyymm"),TEXT(★完成資料!$A$1,"yyyymm"),"999999")&amp; " " &amp; LEFT(F417 &amp; "          ",10))))</f>
        <v xml:space="preserve">L O 202203 yyyy00 HV        </v>
      </c>
      <c r="B417" s="68" t="s">
        <v>269</v>
      </c>
      <c r="C417" s="68" t="s">
        <v>452</v>
      </c>
      <c r="D417" s="68" t="s">
        <v>271</v>
      </c>
      <c r="E417" s="68" t="s">
        <v>359</v>
      </c>
      <c r="F417" s="68" t="s">
        <v>360</v>
      </c>
      <c r="G417" s="68" t="s">
        <v>77</v>
      </c>
      <c r="H417" s="68" t="s">
        <v>273</v>
      </c>
      <c r="I417" s="68" t="s">
        <v>641</v>
      </c>
      <c r="J417" s="65">
        <v>3</v>
      </c>
      <c r="K417" s="65">
        <v>4</v>
      </c>
      <c r="L417" s="65">
        <v>418</v>
      </c>
      <c r="M417" s="65" t="s">
        <v>429</v>
      </c>
    </row>
    <row r="418" spans="1:13" ht="12.75" customHeight="1">
      <c r="A418" s="107" t="str">
        <f>IF(ROW()=1,"KEY",IF(ISNA(VLOOKUP(B418,車名対応マスタ!B:D,3,FALSE)),"",IF(VLOOKUP(B418,車名対応マスタ!B:D,3,FALSE)="","",$D418&amp;" "&amp;IF($G418="9","J","O")&amp;" "&amp;$I418&amp;" "&amp;IF($I418&lt;=TEXT(★完成資料!$A$1,"yyyymm"),TEXT(★完成資料!$A$1,"yyyymm"),"999999")&amp; " " &amp; LEFT(F418 &amp; "          ",10))))</f>
        <v xml:space="preserve">L O 202204 yyyy00 HV        </v>
      </c>
      <c r="B418" s="68" t="s">
        <v>269</v>
      </c>
      <c r="C418" s="68" t="s">
        <v>452</v>
      </c>
      <c r="D418" s="68" t="s">
        <v>271</v>
      </c>
      <c r="E418" s="68" t="s">
        <v>359</v>
      </c>
      <c r="F418" s="68" t="s">
        <v>360</v>
      </c>
      <c r="G418" s="68" t="s">
        <v>77</v>
      </c>
      <c r="H418" s="68" t="s">
        <v>273</v>
      </c>
      <c r="I418" s="68" t="s">
        <v>642</v>
      </c>
      <c r="J418" s="65">
        <v>3</v>
      </c>
      <c r="K418" s="65">
        <v>4</v>
      </c>
      <c r="L418" s="65">
        <v>418</v>
      </c>
      <c r="M418" s="65" t="s">
        <v>429</v>
      </c>
    </row>
    <row r="419" spans="1:13" ht="12.75" customHeight="1">
      <c r="A419" s="107" t="str">
        <f>IF(ROW()=1,"KEY",IF(ISNA(VLOOKUP(B419,車名対応マスタ!B:D,3,FALSE)),"",IF(VLOOKUP(B419,車名対応マスタ!B:D,3,FALSE)="","",$D419&amp;" "&amp;IF($G419="9","J","O")&amp;" "&amp;$I419&amp;" "&amp;IF($I419&lt;=TEXT(★完成資料!$A$1,"yyyymm"),TEXT(★完成資料!$A$1,"yyyymm"),"999999")&amp; " " &amp; LEFT(F419 &amp; "          ",10))))</f>
        <v xml:space="preserve">L O 202205 yyyy00 HV        </v>
      </c>
      <c r="B419" s="68" t="s">
        <v>269</v>
      </c>
      <c r="C419" s="68" t="s">
        <v>452</v>
      </c>
      <c r="D419" s="68" t="s">
        <v>271</v>
      </c>
      <c r="E419" s="68" t="s">
        <v>359</v>
      </c>
      <c r="F419" s="68" t="s">
        <v>360</v>
      </c>
      <c r="G419" s="68" t="s">
        <v>77</v>
      </c>
      <c r="H419" s="68" t="s">
        <v>273</v>
      </c>
      <c r="I419" s="68" t="s">
        <v>647</v>
      </c>
      <c r="J419" s="65">
        <v>4</v>
      </c>
      <c r="K419" s="65">
        <v>7</v>
      </c>
      <c r="L419" s="65">
        <v>418</v>
      </c>
      <c r="M419" s="65" t="s">
        <v>429</v>
      </c>
    </row>
    <row r="420" spans="1:13" ht="12.75" customHeight="1">
      <c r="A420" s="107" t="str">
        <f>IF(ROW()=1,"KEY",IF(ISNA(VLOOKUP(B420,車名対応マスタ!B:D,3,FALSE)),"",IF(VLOOKUP(B420,車名対応マスタ!B:D,3,FALSE)="","",$D420&amp;" "&amp;IF($G420="9","J","O")&amp;" "&amp;$I420&amp;" "&amp;IF($I420&lt;=TEXT(★完成資料!$A$1,"yyyymm"),TEXT(★完成資料!$A$1,"yyyymm"),"999999")&amp; " " &amp; LEFT(F420 &amp; "          ",10))))</f>
        <v xml:space="preserve">L O 202206 yyyy00 HV        </v>
      </c>
      <c r="B420" s="68" t="s">
        <v>269</v>
      </c>
      <c r="C420" s="68" t="s">
        <v>452</v>
      </c>
      <c r="D420" s="68" t="s">
        <v>271</v>
      </c>
      <c r="E420" s="68" t="s">
        <v>359</v>
      </c>
      <c r="F420" s="68" t="s">
        <v>360</v>
      </c>
      <c r="G420" s="68" t="s">
        <v>77</v>
      </c>
      <c r="H420" s="68" t="s">
        <v>273</v>
      </c>
      <c r="I420" s="68" t="s">
        <v>652</v>
      </c>
      <c r="J420" s="65">
        <v>2</v>
      </c>
      <c r="K420" s="65">
        <v>4</v>
      </c>
      <c r="L420" s="65">
        <v>418</v>
      </c>
      <c r="M420" s="65" t="s">
        <v>429</v>
      </c>
    </row>
    <row r="421" spans="1:13" ht="12.75" customHeight="1">
      <c r="A421" s="107" t="str">
        <f>IF(ROW()=1,"KEY",IF(ISNA(VLOOKUP(B421,車名対応マスタ!B:D,3,FALSE)),"",IF(VLOOKUP(B421,車名対応マスタ!B:D,3,FALSE)="","",$D421&amp;" "&amp;IF($G421="9","J","O")&amp;" "&amp;$I421&amp;" "&amp;IF($I421&lt;=TEXT(★完成資料!$A$1,"yyyymm"),TEXT(★完成資料!$A$1,"yyyymm"),"999999")&amp; " " &amp; LEFT(F421 &amp; "          ",10))))</f>
        <v xml:space="preserve">L O 202207 yyyy00 HV        </v>
      </c>
      <c r="B421" s="68" t="s">
        <v>269</v>
      </c>
      <c r="C421" s="68" t="s">
        <v>452</v>
      </c>
      <c r="D421" s="68" t="s">
        <v>271</v>
      </c>
      <c r="E421" s="68" t="s">
        <v>359</v>
      </c>
      <c r="F421" s="68" t="s">
        <v>360</v>
      </c>
      <c r="G421" s="68" t="s">
        <v>77</v>
      </c>
      <c r="H421" s="68" t="s">
        <v>273</v>
      </c>
      <c r="I421" s="68" t="s">
        <v>655</v>
      </c>
      <c r="J421" s="65">
        <v>3</v>
      </c>
      <c r="K421" s="65">
        <v>10</v>
      </c>
      <c r="L421" s="65">
        <v>418</v>
      </c>
      <c r="M421" s="65" t="s">
        <v>429</v>
      </c>
    </row>
    <row r="422" spans="1:13" ht="12.75" customHeight="1">
      <c r="A422" s="107" t="str">
        <f>IF(ROW()=1,"KEY",IF(ISNA(VLOOKUP(B422,車名対応マスタ!B:D,3,FALSE)),"",IF(VLOOKUP(B422,車名対応マスタ!B:D,3,FALSE)="","",$D422&amp;" "&amp;IF($G422="9","J","O")&amp;" "&amp;$I422&amp;" "&amp;IF($I422&lt;=TEXT(★完成資料!$A$1,"yyyymm"),TEXT(★完成資料!$A$1,"yyyymm"),"999999")&amp; " " &amp; LEFT(F422 &amp; "          ",10))))</f>
        <v xml:space="preserve">L O 202208 yyyy00 HV        </v>
      </c>
      <c r="B422" s="68" t="s">
        <v>269</v>
      </c>
      <c r="C422" s="68" t="s">
        <v>452</v>
      </c>
      <c r="D422" s="68" t="s">
        <v>271</v>
      </c>
      <c r="E422" s="68" t="s">
        <v>359</v>
      </c>
      <c r="F422" s="68" t="s">
        <v>360</v>
      </c>
      <c r="G422" s="68" t="s">
        <v>77</v>
      </c>
      <c r="H422" s="68" t="s">
        <v>273</v>
      </c>
      <c r="I422" s="68" t="s">
        <v>656</v>
      </c>
      <c r="J422" s="65">
        <v>3</v>
      </c>
      <c r="K422" s="65">
        <v>2</v>
      </c>
      <c r="L422" s="65">
        <v>418</v>
      </c>
      <c r="M422" s="65" t="s">
        <v>429</v>
      </c>
    </row>
    <row r="423" spans="1:13" ht="12.75" customHeight="1">
      <c r="A423" s="107" t="str">
        <f>IF(ROW()=1,"KEY",IF(ISNA(VLOOKUP(B423,車名対応マスタ!B:D,3,FALSE)),"",IF(VLOOKUP(B423,車名対応マスタ!B:D,3,FALSE)="","",$D423&amp;" "&amp;IF($G423="9","J","O")&amp;" "&amp;$I423&amp;" "&amp;IF($I423&lt;=TEXT(★完成資料!$A$1,"yyyymm"),TEXT(★完成資料!$A$1,"yyyymm"),"999999")&amp; " " &amp; LEFT(F423 &amp; "          ",10))))</f>
        <v xml:space="preserve">L O 202209 yyyy00 HV        </v>
      </c>
      <c r="B423" s="68" t="s">
        <v>269</v>
      </c>
      <c r="C423" s="68" t="s">
        <v>452</v>
      </c>
      <c r="D423" s="68" t="s">
        <v>271</v>
      </c>
      <c r="E423" s="68" t="s">
        <v>359</v>
      </c>
      <c r="F423" s="68" t="s">
        <v>360</v>
      </c>
      <c r="G423" s="68" t="s">
        <v>77</v>
      </c>
      <c r="H423" s="68" t="s">
        <v>273</v>
      </c>
      <c r="I423" s="68" t="s">
        <v>657</v>
      </c>
      <c r="J423" s="65">
        <v>2</v>
      </c>
      <c r="K423" s="65">
        <v>2</v>
      </c>
      <c r="L423" s="65">
        <v>418</v>
      </c>
      <c r="M423" s="65" t="s">
        <v>429</v>
      </c>
    </row>
    <row r="424" spans="1:13" ht="12.75" customHeight="1">
      <c r="A424" s="107" t="str">
        <f>IF(ROW()=1,"KEY",IF(ISNA(VLOOKUP(B424,車名対応マスタ!B:D,3,FALSE)),"",IF(VLOOKUP(B424,車名対応マスタ!B:D,3,FALSE)="","",$D424&amp;" "&amp;IF($G424="9","J","O")&amp;" "&amp;$I424&amp;" "&amp;IF($I424&lt;=TEXT(★完成資料!$A$1,"yyyymm"),TEXT(★完成資料!$A$1,"yyyymm"),"999999")&amp; " " &amp; LEFT(F424 &amp; "          ",10))))</f>
        <v xml:space="preserve">L O 202210 yyyy00 HV        </v>
      </c>
      <c r="B424" s="68" t="s">
        <v>269</v>
      </c>
      <c r="C424" s="68" t="s">
        <v>452</v>
      </c>
      <c r="D424" s="68" t="s">
        <v>271</v>
      </c>
      <c r="E424" s="68" t="s">
        <v>359</v>
      </c>
      <c r="F424" s="68" t="s">
        <v>360</v>
      </c>
      <c r="G424" s="68" t="s">
        <v>77</v>
      </c>
      <c r="H424" s="68" t="s">
        <v>273</v>
      </c>
      <c r="I424" s="68" t="s">
        <v>663</v>
      </c>
      <c r="J424" s="65">
        <v>0</v>
      </c>
      <c r="K424" s="65">
        <v>1</v>
      </c>
      <c r="L424" s="65">
        <v>418</v>
      </c>
      <c r="M424" s="65" t="s">
        <v>429</v>
      </c>
    </row>
    <row r="425" spans="1:13" ht="12.75" customHeight="1">
      <c r="A425" s="107" t="str">
        <f>IF(ROW()=1,"KEY",IF(ISNA(VLOOKUP(B425,車名対応マスタ!B:D,3,FALSE)),"",IF(VLOOKUP(B425,車名対応マスタ!B:D,3,FALSE)="","",$D425&amp;" "&amp;IF($G425="9","J","O")&amp;" "&amp;$I425&amp;" "&amp;IF($I425&lt;=TEXT(★完成資料!$A$1,"yyyymm"),TEXT(★完成資料!$A$1,"yyyymm"),"999999")&amp; " " &amp; LEFT(F425 &amp; "          ",10))))</f>
        <v xml:space="preserve">L O 202201 yyyy00 HV        </v>
      </c>
      <c r="B425" s="68" t="s">
        <v>269</v>
      </c>
      <c r="C425" s="68" t="s">
        <v>452</v>
      </c>
      <c r="D425" s="68" t="s">
        <v>271</v>
      </c>
      <c r="E425" s="68" t="s">
        <v>359</v>
      </c>
      <c r="F425" s="68" t="s">
        <v>360</v>
      </c>
      <c r="G425" s="68" t="s">
        <v>77</v>
      </c>
      <c r="H425" s="68" t="s">
        <v>273</v>
      </c>
      <c r="I425" s="68" t="s">
        <v>639</v>
      </c>
      <c r="J425" s="65">
        <v>0</v>
      </c>
      <c r="K425" s="65">
        <v>1</v>
      </c>
      <c r="L425" s="65">
        <v>406</v>
      </c>
      <c r="M425" s="65" t="s">
        <v>497</v>
      </c>
    </row>
    <row r="426" spans="1:13" ht="12.75" customHeight="1">
      <c r="A426" s="107" t="str">
        <f>IF(ROW()=1,"KEY",IF(ISNA(VLOOKUP(B426,車名対応マスタ!B:D,3,FALSE)),"",IF(VLOOKUP(B426,車名対応マスタ!B:D,3,FALSE)="","",$D426&amp;" "&amp;IF($G426="9","J","O")&amp;" "&amp;$I426&amp;" "&amp;IF($I426&lt;=TEXT(★完成資料!$A$1,"yyyymm"),TEXT(★完成資料!$A$1,"yyyymm"),"999999")&amp; " " &amp; LEFT(F426 &amp; "          ",10))))</f>
        <v xml:space="preserve">L O 202202 yyyy00 HV        </v>
      </c>
      <c r="B426" s="68" t="s">
        <v>269</v>
      </c>
      <c r="C426" s="68" t="s">
        <v>452</v>
      </c>
      <c r="D426" s="68" t="s">
        <v>271</v>
      </c>
      <c r="E426" s="68" t="s">
        <v>359</v>
      </c>
      <c r="F426" s="68" t="s">
        <v>360</v>
      </c>
      <c r="G426" s="68" t="s">
        <v>77</v>
      </c>
      <c r="H426" s="68" t="s">
        <v>273</v>
      </c>
      <c r="I426" s="68" t="s">
        <v>640</v>
      </c>
      <c r="J426" s="65">
        <v>2</v>
      </c>
      <c r="K426" s="65">
        <v>1</v>
      </c>
      <c r="L426" s="65">
        <v>406</v>
      </c>
      <c r="M426" s="65" t="s">
        <v>497</v>
      </c>
    </row>
    <row r="427" spans="1:13" ht="12.75" customHeight="1">
      <c r="A427" s="107" t="str">
        <f>IF(ROW()=1,"KEY",IF(ISNA(VLOOKUP(B427,車名対応マスタ!B:D,3,FALSE)),"",IF(VLOOKUP(B427,車名対応マスタ!B:D,3,FALSE)="","",$D427&amp;" "&amp;IF($G427="9","J","O")&amp;" "&amp;$I427&amp;" "&amp;IF($I427&lt;=TEXT(★完成資料!$A$1,"yyyymm"),TEXT(★完成資料!$A$1,"yyyymm"),"999999")&amp; " " &amp; LEFT(F427 &amp; "          ",10))))</f>
        <v xml:space="preserve">L O 202203 yyyy00 HV        </v>
      </c>
      <c r="B427" s="68" t="s">
        <v>269</v>
      </c>
      <c r="C427" s="68" t="s">
        <v>452</v>
      </c>
      <c r="D427" s="68" t="s">
        <v>271</v>
      </c>
      <c r="E427" s="68" t="s">
        <v>359</v>
      </c>
      <c r="F427" s="68" t="s">
        <v>360</v>
      </c>
      <c r="G427" s="68" t="s">
        <v>77</v>
      </c>
      <c r="H427" s="68" t="s">
        <v>273</v>
      </c>
      <c r="I427" s="68" t="s">
        <v>641</v>
      </c>
      <c r="J427" s="65">
        <v>1</v>
      </c>
      <c r="L427" s="65">
        <v>406</v>
      </c>
      <c r="M427" s="65" t="s">
        <v>497</v>
      </c>
    </row>
    <row r="428" spans="1:13" ht="12.75" customHeight="1">
      <c r="A428" s="107" t="str">
        <f>IF(ROW()=1,"KEY",IF(ISNA(VLOOKUP(B428,車名対応マスタ!B:D,3,FALSE)),"",IF(VLOOKUP(B428,車名対応マスタ!B:D,3,FALSE)="","",$D428&amp;" "&amp;IF($G428="9","J","O")&amp;" "&amp;$I428&amp;" "&amp;IF($I428&lt;=TEXT(★完成資料!$A$1,"yyyymm"),TEXT(★完成資料!$A$1,"yyyymm"),"999999")&amp; " " &amp; LEFT(F428 &amp; "          ",10))))</f>
        <v xml:space="preserve">L O 202204 yyyy00 HV        </v>
      </c>
      <c r="B428" s="68" t="s">
        <v>269</v>
      </c>
      <c r="C428" s="68" t="s">
        <v>452</v>
      </c>
      <c r="D428" s="68" t="s">
        <v>271</v>
      </c>
      <c r="E428" s="68" t="s">
        <v>359</v>
      </c>
      <c r="F428" s="68" t="s">
        <v>360</v>
      </c>
      <c r="G428" s="68" t="s">
        <v>77</v>
      </c>
      <c r="H428" s="68" t="s">
        <v>273</v>
      </c>
      <c r="I428" s="68" t="s">
        <v>642</v>
      </c>
      <c r="J428" s="65">
        <v>4</v>
      </c>
      <c r="L428" s="65">
        <v>406</v>
      </c>
      <c r="M428" s="65" t="s">
        <v>497</v>
      </c>
    </row>
    <row r="429" spans="1:13" ht="12.75" customHeight="1">
      <c r="A429" s="107" t="str">
        <f>IF(ROW()=1,"KEY",IF(ISNA(VLOOKUP(B429,車名対応マスタ!B:D,3,FALSE)),"",IF(VLOOKUP(B429,車名対応マスタ!B:D,3,FALSE)="","",$D429&amp;" "&amp;IF($G429="9","J","O")&amp;" "&amp;$I429&amp;" "&amp;IF($I429&lt;=TEXT(★完成資料!$A$1,"yyyymm"),TEXT(★完成資料!$A$1,"yyyymm"),"999999")&amp; " " &amp; LEFT(F429 &amp; "          ",10))))</f>
        <v xml:space="preserve">L O 202205 yyyy00 HV        </v>
      </c>
      <c r="B429" s="68" t="s">
        <v>269</v>
      </c>
      <c r="C429" s="68" t="s">
        <v>452</v>
      </c>
      <c r="D429" s="68" t="s">
        <v>271</v>
      </c>
      <c r="E429" s="68" t="s">
        <v>359</v>
      </c>
      <c r="F429" s="68" t="s">
        <v>360</v>
      </c>
      <c r="G429" s="68" t="s">
        <v>77</v>
      </c>
      <c r="H429" s="68" t="s">
        <v>273</v>
      </c>
      <c r="I429" s="68" t="s">
        <v>647</v>
      </c>
      <c r="J429" s="65">
        <v>4</v>
      </c>
      <c r="K429" s="65">
        <v>1</v>
      </c>
      <c r="L429" s="65">
        <v>406</v>
      </c>
      <c r="M429" s="65" t="s">
        <v>497</v>
      </c>
    </row>
    <row r="430" spans="1:13" ht="12.75" customHeight="1">
      <c r="A430" s="107" t="str">
        <f>IF(ROW()=1,"KEY",IF(ISNA(VLOOKUP(B430,車名対応マスタ!B:D,3,FALSE)),"",IF(VLOOKUP(B430,車名対応マスタ!B:D,3,FALSE)="","",$D430&amp;" "&amp;IF($G430="9","J","O")&amp;" "&amp;$I430&amp;" "&amp;IF($I430&lt;=TEXT(★完成資料!$A$1,"yyyymm"),TEXT(★完成資料!$A$1,"yyyymm"),"999999")&amp; " " &amp; LEFT(F430 &amp; "          ",10))))</f>
        <v xml:space="preserve">L O 202206 yyyy00 HV        </v>
      </c>
      <c r="B430" s="68" t="s">
        <v>269</v>
      </c>
      <c r="C430" s="68" t="s">
        <v>452</v>
      </c>
      <c r="D430" s="68" t="s">
        <v>271</v>
      </c>
      <c r="E430" s="68" t="s">
        <v>359</v>
      </c>
      <c r="F430" s="68" t="s">
        <v>360</v>
      </c>
      <c r="G430" s="68" t="s">
        <v>77</v>
      </c>
      <c r="H430" s="68" t="s">
        <v>273</v>
      </c>
      <c r="I430" s="68" t="s">
        <v>652</v>
      </c>
      <c r="J430" s="65">
        <v>3</v>
      </c>
      <c r="L430" s="65">
        <v>406</v>
      </c>
      <c r="M430" s="65" t="s">
        <v>497</v>
      </c>
    </row>
    <row r="431" spans="1:13" ht="12.75" customHeight="1">
      <c r="A431" s="107" t="str">
        <f>IF(ROW()=1,"KEY",IF(ISNA(VLOOKUP(B431,車名対応マスタ!B:D,3,FALSE)),"",IF(VLOOKUP(B431,車名対応マスタ!B:D,3,FALSE)="","",$D431&amp;" "&amp;IF($G431="9","J","O")&amp;" "&amp;$I431&amp;" "&amp;IF($I431&lt;=TEXT(★完成資料!$A$1,"yyyymm"),TEXT(★完成資料!$A$1,"yyyymm"),"999999")&amp; " " &amp; LEFT(F431 &amp; "          ",10))))</f>
        <v xml:space="preserve">L O 202207 yyyy00 HV        </v>
      </c>
      <c r="B431" s="68" t="s">
        <v>269</v>
      </c>
      <c r="C431" s="68" t="s">
        <v>452</v>
      </c>
      <c r="D431" s="68" t="s">
        <v>271</v>
      </c>
      <c r="E431" s="68" t="s">
        <v>359</v>
      </c>
      <c r="F431" s="68" t="s">
        <v>360</v>
      </c>
      <c r="G431" s="68" t="s">
        <v>77</v>
      </c>
      <c r="H431" s="68" t="s">
        <v>273</v>
      </c>
      <c r="I431" s="68" t="s">
        <v>655</v>
      </c>
      <c r="J431" s="65">
        <v>1</v>
      </c>
      <c r="K431" s="65">
        <v>2</v>
      </c>
      <c r="L431" s="65">
        <v>406</v>
      </c>
      <c r="M431" s="65" t="s">
        <v>497</v>
      </c>
    </row>
    <row r="432" spans="1:13" ht="12.75" customHeight="1">
      <c r="A432" s="107" t="str">
        <f>IF(ROW()=1,"KEY",IF(ISNA(VLOOKUP(B432,車名対応マスタ!B:D,3,FALSE)),"",IF(VLOOKUP(B432,車名対応マスタ!B:D,3,FALSE)="","",$D432&amp;" "&amp;IF($G432="9","J","O")&amp;" "&amp;$I432&amp;" "&amp;IF($I432&lt;=TEXT(★完成資料!$A$1,"yyyymm"),TEXT(★完成資料!$A$1,"yyyymm"),"999999")&amp; " " &amp; LEFT(F432 &amp; "          ",10))))</f>
        <v xml:space="preserve">L O 202208 yyyy00 HV        </v>
      </c>
      <c r="B432" s="68" t="s">
        <v>269</v>
      </c>
      <c r="C432" s="68" t="s">
        <v>452</v>
      </c>
      <c r="D432" s="68" t="s">
        <v>271</v>
      </c>
      <c r="E432" s="68" t="s">
        <v>359</v>
      </c>
      <c r="F432" s="68" t="s">
        <v>360</v>
      </c>
      <c r="G432" s="68" t="s">
        <v>77</v>
      </c>
      <c r="H432" s="68" t="s">
        <v>273</v>
      </c>
      <c r="I432" s="68" t="s">
        <v>656</v>
      </c>
      <c r="J432" s="65">
        <v>0</v>
      </c>
      <c r="K432" s="65">
        <v>1</v>
      </c>
      <c r="L432" s="65">
        <v>406</v>
      </c>
      <c r="M432" s="65" t="s">
        <v>497</v>
      </c>
    </row>
    <row r="433" spans="1:13" ht="12.75" customHeight="1">
      <c r="A433" s="107" t="str">
        <f>IF(ROW()=1,"KEY",IF(ISNA(VLOOKUP(B433,車名対応マスタ!B:D,3,FALSE)),"",IF(VLOOKUP(B433,車名対応マスタ!B:D,3,FALSE)="","",$D433&amp;" "&amp;IF($G433="9","J","O")&amp;" "&amp;$I433&amp;" "&amp;IF($I433&lt;=TEXT(★完成資料!$A$1,"yyyymm"),TEXT(★完成資料!$A$1,"yyyymm"),"999999")&amp; " " &amp; LEFT(F433 &amp; "          ",10))))</f>
        <v xml:space="preserve">L O 202209 yyyy00 HV        </v>
      </c>
      <c r="B433" s="68" t="s">
        <v>269</v>
      </c>
      <c r="C433" s="68" t="s">
        <v>452</v>
      </c>
      <c r="D433" s="68" t="s">
        <v>271</v>
      </c>
      <c r="E433" s="68" t="s">
        <v>359</v>
      </c>
      <c r="F433" s="68" t="s">
        <v>360</v>
      </c>
      <c r="G433" s="68" t="s">
        <v>77</v>
      </c>
      <c r="H433" s="68" t="s">
        <v>273</v>
      </c>
      <c r="I433" s="68" t="s">
        <v>657</v>
      </c>
      <c r="J433" s="65">
        <v>4</v>
      </c>
      <c r="K433" s="65">
        <v>1</v>
      </c>
      <c r="L433" s="65">
        <v>406</v>
      </c>
      <c r="M433" s="65" t="s">
        <v>497</v>
      </c>
    </row>
    <row r="434" spans="1:13" ht="12.75" customHeight="1">
      <c r="A434" s="107" t="str">
        <f>IF(ROW()=1,"KEY",IF(ISNA(VLOOKUP(B434,車名対応マスタ!B:D,3,FALSE)),"",IF(VLOOKUP(B434,車名対応マスタ!B:D,3,FALSE)="","",$D434&amp;" "&amp;IF($G434="9","J","O")&amp;" "&amp;$I434&amp;" "&amp;IF($I434&lt;=TEXT(★完成資料!$A$1,"yyyymm"),TEXT(★完成資料!$A$1,"yyyymm"),"999999")&amp; " " &amp; LEFT(F434 &amp; "          ",10))))</f>
        <v xml:space="preserve">L O 202210 yyyy00 HV        </v>
      </c>
      <c r="B434" s="68" t="s">
        <v>269</v>
      </c>
      <c r="C434" s="68" t="s">
        <v>452</v>
      </c>
      <c r="D434" s="68" t="s">
        <v>271</v>
      </c>
      <c r="E434" s="68" t="s">
        <v>359</v>
      </c>
      <c r="F434" s="68" t="s">
        <v>360</v>
      </c>
      <c r="G434" s="68" t="s">
        <v>77</v>
      </c>
      <c r="H434" s="68" t="s">
        <v>273</v>
      </c>
      <c r="I434" s="68" t="s">
        <v>663</v>
      </c>
      <c r="J434" s="65">
        <v>1</v>
      </c>
      <c r="K434" s="65">
        <v>3</v>
      </c>
      <c r="L434" s="65">
        <v>406</v>
      </c>
      <c r="M434" s="65" t="s">
        <v>497</v>
      </c>
    </row>
    <row r="435" spans="1:13" ht="12.75" customHeight="1">
      <c r="A435" s="107" t="str">
        <f>IF(ROW()=1,"KEY",IF(ISNA(VLOOKUP(B435,車名対応マスタ!B:D,3,FALSE)),"",IF(VLOOKUP(B435,車名対応マスタ!B:D,3,FALSE)="","",$D435&amp;" "&amp;IF($G435="9","J","O")&amp;" "&amp;$I435&amp;" "&amp;IF($I435&lt;=TEXT(★完成資料!$A$1,"yyyymm"),TEXT(★完成資料!$A$1,"yyyymm"),"999999")&amp; " " &amp; LEFT(F435 &amp; "          ",10))))</f>
        <v xml:space="preserve">L O 202201 yyyy00 HV        </v>
      </c>
      <c r="B435" s="68" t="s">
        <v>269</v>
      </c>
      <c r="C435" s="68" t="s">
        <v>452</v>
      </c>
      <c r="D435" s="68" t="s">
        <v>271</v>
      </c>
      <c r="E435" s="68" t="s">
        <v>359</v>
      </c>
      <c r="F435" s="68" t="s">
        <v>360</v>
      </c>
      <c r="G435" s="68" t="s">
        <v>77</v>
      </c>
      <c r="H435" s="68" t="s">
        <v>273</v>
      </c>
      <c r="I435" s="68" t="s">
        <v>639</v>
      </c>
      <c r="K435" s="65">
        <v>2</v>
      </c>
      <c r="L435" s="65">
        <v>604</v>
      </c>
      <c r="M435" s="65" t="s">
        <v>280</v>
      </c>
    </row>
    <row r="436" spans="1:13" ht="12.75" customHeight="1">
      <c r="A436" s="107" t="str">
        <f>IF(ROW()=1,"KEY",IF(ISNA(VLOOKUP(B436,車名対応マスタ!B:D,3,FALSE)),"",IF(VLOOKUP(B436,車名対応マスタ!B:D,3,FALSE)="","",$D436&amp;" "&amp;IF($G436="9","J","O")&amp;" "&amp;$I436&amp;" "&amp;IF($I436&lt;=TEXT(★完成資料!$A$1,"yyyymm"),TEXT(★完成資料!$A$1,"yyyymm"),"999999")&amp; " " &amp; LEFT(F436 &amp; "          ",10))))</f>
        <v xml:space="preserve">L O 202202 yyyy00 HV        </v>
      </c>
      <c r="B436" s="68" t="s">
        <v>269</v>
      </c>
      <c r="C436" s="68" t="s">
        <v>452</v>
      </c>
      <c r="D436" s="68" t="s">
        <v>271</v>
      </c>
      <c r="E436" s="68" t="s">
        <v>359</v>
      </c>
      <c r="F436" s="68" t="s">
        <v>360</v>
      </c>
      <c r="G436" s="68" t="s">
        <v>77</v>
      </c>
      <c r="H436" s="68" t="s">
        <v>273</v>
      </c>
      <c r="I436" s="68" t="s">
        <v>640</v>
      </c>
      <c r="J436" s="65">
        <v>1</v>
      </c>
      <c r="K436" s="65">
        <v>1</v>
      </c>
      <c r="L436" s="65">
        <v>604</v>
      </c>
      <c r="M436" s="65" t="s">
        <v>280</v>
      </c>
    </row>
    <row r="437" spans="1:13" ht="12.75" customHeight="1">
      <c r="A437" s="107" t="str">
        <f>IF(ROW()=1,"KEY",IF(ISNA(VLOOKUP(B437,車名対応マスタ!B:D,3,FALSE)),"",IF(VLOOKUP(B437,車名対応マスタ!B:D,3,FALSE)="","",$D437&amp;" "&amp;IF($G437="9","J","O")&amp;" "&amp;$I437&amp;" "&amp;IF($I437&lt;=TEXT(★完成資料!$A$1,"yyyymm"),TEXT(★完成資料!$A$1,"yyyymm"),"999999")&amp; " " &amp; LEFT(F437 &amp; "          ",10))))</f>
        <v xml:space="preserve">L O 202201 yyyy00 HV        </v>
      </c>
      <c r="B437" s="68" t="s">
        <v>269</v>
      </c>
      <c r="C437" s="68" t="s">
        <v>452</v>
      </c>
      <c r="D437" s="68" t="s">
        <v>271</v>
      </c>
      <c r="E437" s="68" t="s">
        <v>359</v>
      </c>
      <c r="F437" s="68" t="s">
        <v>360</v>
      </c>
      <c r="G437" s="68" t="s">
        <v>77</v>
      </c>
      <c r="H437" s="68" t="s">
        <v>273</v>
      </c>
      <c r="I437" s="68" t="s">
        <v>639</v>
      </c>
      <c r="J437" s="65">
        <v>54</v>
      </c>
      <c r="K437" s="65">
        <v>30</v>
      </c>
      <c r="L437" s="65">
        <v>411</v>
      </c>
      <c r="M437" s="65" t="s">
        <v>498</v>
      </c>
    </row>
    <row r="438" spans="1:13" ht="12.75" customHeight="1">
      <c r="A438" s="107" t="str">
        <f>IF(ROW()=1,"KEY",IF(ISNA(VLOOKUP(B438,車名対応マスタ!B:D,3,FALSE)),"",IF(VLOOKUP(B438,車名対応マスタ!B:D,3,FALSE)="","",$D438&amp;" "&amp;IF($G438="9","J","O")&amp;" "&amp;$I438&amp;" "&amp;IF($I438&lt;=TEXT(★完成資料!$A$1,"yyyymm"),TEXT(★完成資料!$A$1,"yyyymm"),"999999")&amp; " " &amp; LEFT(F438 &amp; "          ",10))))</f>
        <v xml:space="preserve">L O 202202 yyyy00 HV        </v>
      </c>
      <c r="B438" s="68" t="s">
        <v>269</v>
      </c>
      <c r="C438" s="68" t="s">
        <v>452</v>
      </c>
      <c r="D438" s="68" t="s">
        <v>271</v>
      </c>
      <c r="E438" s="68" t="s">
        <v>359</v>
      </c>
      <c r="F438" s="68" t="s">
        <v>360</v>
      </c>
      <c r="G438" s="68" t="s">
        <v>77</v>
      </c>
      <c r="H438" s="68" t="s">
        <v>273</v>
      </c>
      <c r="I438" s="68" t="s">
        <v>640</v>
      </c>
      <c r="J438" s="65">
        <v>20</v>
      </c>
      <c r="K438" s="65">
        <v>30</v>
      </c>
      <c r="L438" s="65">
        <v>411</v>
      </c>
      <c r="M438" s="65" t="s">
        <v>498</v>
      </c>
    </row>
    <row r="439" spans="1:13" ht="12.75" customHeight="1">
      <c r="A439" s="107" t="str">
        <f>IF(ROW()=1,"KEY",IF(ISNA(VLOOKUP(B439,車名対応マスタ!B:D,3,FALSE)),"",IF(VLOOKUP(B439,車名対応マスタ!B:D,3,FALSE)="","",$D439&amp;" "&amp;IF($G439="9","J","O")&amp;" "&amp;$I439&amp;" "&amp;IF($I439&lt;=TEXT(★完成資料!$A$1,"yyyymm"),TEXT(★完成資料!$A$1,"yyyymm"),"999999")&amp; " " &amp; LEFT(F439 &amp; "          ",10))))</f>
        <v xml:space="preserve">L O 202203 yyyy00 HV        </v>
      </c>
      <c r="B439" s="68" t="s">
        <v>269</v>
      </c>
      <c r="C439" s="68" t="s">
        <v>452</v>
      </c>
      <c r="D439" s="68" t="s">
        <v>271</v>
      </c>
      <c r="E439" s="68" t="s">
        <v>359</v>
      </c>
      <c r="F439" s="68" t="s">
        <v>360</v>
      </c>
      <c r="G439" s="68" t="s">
        <v>77</v>
      </c>
      <c r="H439" s="68" t="s">
        <v>273</v>
      </c>
      <c r="I439" s="68" t="s">
        <v>641</v>
      </c>
      <c r="J439" s="65">
        <v>16</v>
      </c>
      <c r="K439" s="65">
        <v>6</v>
      </c>
      <c r="L439" s="65">
        <v>411</v>
      </c>
      <c r="M439" s="65" t="s">
        <v>498</v>
      </c>
    </row>
    <row r="440" spans="1:13" ht="12.75" customHeight="1">
      <c r="A440" s="107" t="str">
        <f>IF(ROW()=1,"KEY",IF(ISNA(VLOOKUP(B440,車名対応マスタ!B:D,3,FALSE)),"",IF(VLOOKUP(B440,車名対応マスタ!B:D,3,FALSE)="","",$D440&amp;" "&amp;IF($G440="9","J","O")&amp;" "&amp;$I440&amp;" "&amp;IF($I440&lt;=TEXT(★完成資料!$A$1,"yyyymm"),TEXT(★完成資料!$A$1,"yyyymm"),"999999")&amp; " " &amp; LEFT(F440 &amp; "          ",10))))</f>
        <v xml:space="preserve">L O 202204 yyyy00 HV        </v>
      </c>
      <c r="B440" s="68" t="s">
        <v>269</v>
      </c>
      <c r="C440" s="68" t="s">
        <v>452</v>
      </c>
      <c r="D440" s="68" t="s">
        <v>271</v>
      </c>
      <c r="E440" s="68" t="s">
        <v>359</v>
      </c>
      <c r="F440" s="68" t="s">
        <v>360</v>
      </c>
      <c r="G440" s="68" t="s">
        <v>77</v>
      </c>
      <c r="H440" s="68" t="s">
        <v>273</v>
      </c>
      <c r="I440" s="68" t="s">
        <v>642</v>
      </c>
      <c r="J440" s="65">
        <v>7</v>
      </c>
      <c r="K440" s="65">
        <v>7</v>
      </c>
      <c r="L440" s="65">
        <v>411</v>
      </c>
      <c r="M440" s="65" t="s">
        <v>498</v>
      </c>
    </row>
    <row r="441" spans="1:13" ht="12.75" customHeight="1">
      <c r="A441" s="107" t="str">
        <f>IF(ROW()=1,"KEY",IF(ISNA(VLOOKUP(B441,車名対応マスタ!B:D,3,FALSE)),"",IF(VLOOKUP(B441,車名対応マスタ!B:D,3,FALSE)="","",$D441&amp;" "&amp;IF($G441="9","J","O")&amp;" "&amp;$I441&amp;" "&amp;IF($I441&lt;=TEXT(★完成資料!$A$1,"yyyymm"),TEXT(★完成資料!$A$1,"yyyymm"),"999999")&amp; " " &amp; LEFT(F441 &amp; "          ",10))))</f>
        <v xml:space="preserve">L O 202205 yyyy00 HV        </v>
      </c>
      <c r="B441" s="68" t="s">
        <v>269</v>
      </c>
      <c r="C441" s="68" t="s">
        <v>452</v>
      </c>
      <c r="D441" s="68" t="s">
        <v>271</v>
      </c>
      <c r="E441" s="68" t="s">
        <v>359</v>
      </c>
      <c r="F441" s="68" t="s">
        <v>360</v>
      </c>
      <c r="G441" s="68" t="s">
        <v>77</v>
      </c>
      <c r="H441" s="68" t="s">
        <v>273</v>
      </c>
      <c r="I441" s="68" t="s">
        <v>647</v>
      </c>
      <c r="J441" s="65">
        <v>3</v>
      </c>
      <c r="K441" s="65">
        <v>3</v>
      </c>
      <c r="L441" s="65">
        <v>411</v>
      </c>
      <c r="M441" s="65" t="s">
        <v>498</v>
      </c>
    </row>
    <row r="442" spans="1:13" ht="12.75" customHeight="1">
      <c r="A442" s="107" t="str">
        <f>IF(ROW()=1,"KEY",IF(ISNA(VLOOKUP(B442,車名対応マスタ!B:D,3,FALSE)),"",IF(VLOOKUP(B442,車名対応マスタ!B:D,3,FALSE)="","",$D442&amp;" "&amp;IF($G442="9","J","O")&amp;" "&amp;$I442&amp;" "&amp;IF($I442&lt;=TEXT(★完成資料!$A$1,"yyyymm"),TEXT(★完成資料!$A$1,"yyyymm"),"999999")&amp; " " &amp; LEFT(F442 &amp; "          ",10))))</f>
        <v xml:space="preserve">L O 202206 yyyy00 HV        </v>
      </c>
      <c r="B442" s="68" t="s">
        <v>269</v>
      </c>
      <c r="C442" s="68" t="s">
        <v>452</v>
      </c>
      <c r="D442" s="68" t="s">
        <v>271</v>
      </c>
      <c r="E442" s="68" t="s">
        <v>359</v>
      </c>
      <c r="F442" s="68" t="s">
        <v>360</v>
      </c>
      <c r="G442" s="68" t="s">
        <v>77</v>
      </c>
      <c r="H442" s="68" t="s">
        <v>273</v>
      </c>
      <c r="I442" s="68" t="s">
        <v>652</v>
      </c>
      <c r="J442" s="65">
        <v>1</v>
      </c>
      <c r="K442" s="65">
        <v>3</v>
      </c>
      <c r="L442" s="65">
        <v>411</v>
      </c>
      <c r="M442" s="65" t="s">
        <v>498</v>
      </c>
    </row>
    <row r="443" spans="1:13" ht="12.75" customHeight="1">
      <c r="A443" s="107" t="str">
        <f>IF(ROW()=1,"KEY",IF(ISNA(VLOOKUP(B443,車名対応マスタ!B:D,3,FALSE)),"",IF(VLOOKUP(B443,車名対応マスタ!B:D,3,FALSE)="","",$D443&amp;" "&amp;IF($G443="9","J","O")&amp;" "&amp;$I443&amp;" "&amp;IF($I443&lt;=TEXT(★完成資料!$A$1,"yyyymm"),TEXT(★完成資料!$A$1,"yyyymm"),"999999")&amp; " " &amp; LEFT(F443 &amp; "          ",10))))</f>
        <v xml:space="preserve">L O 202207 yyyy00 HV        </v>
      </c>
      <c r="B443" s="68" t="s">
        <v>269</v>
      </c>
      <c r="C443" s="68" t="s">
        <v>452</v>
      </c>
      <c r="D443" s="68" t="s">
        <v>271</v>
      </c>
      <c r="E443" s="68" t="s">
        <v>359</v>
      </c>
      <c r="F443" s="68" t="s">
        <v>360</v>
      </c>
      <c r="G443" s="68" t="s">
        <v>77</v>
      </c>
      <c r="H443" s="68" t="s">
        <v>273</v>
      </c>
      <c r="I443" s="68" t="s">
        <v>655</v>
      </c>
      <c r="J443" s="65">
        <v>0</v>
      </c>
      <c r="K443" s="65">
        <v>31</v>
      </c>
      <c r="L443" s="65">
        <v>411</v>
      </c>
      <c r="M443" s="65" t="s">
        <v>498</v>
      </c>
    </row>
    <row r="444" spans="1:13" ht="12.75" customHeight="1">
      <c r="A444" s="107" t="str">
        <f>IF(ROW()=1,"KEY",IF(ISNA(VLOOKUP(B444,車名対応マスタ!B:D,3,FALSE)),"",IF(VLOOKUP(B444,車名対応マスタ!B:D,3,FALSE)="","",$D444&amp;" "&amp;IF($G444="9","J","O")&amp;" "&amp;$I444&amp;" "&amp;IF($I444&lt;=TEXT(★完成資料!$A$1,"yyyymm"),TEXT(★完成資料!$A$1,"yyyymm"),"999999")&amp; " " &amp; LEFT(F444 &amp; "          ",10))))</f>
        <v xml:space="preserve">L O 202208 yyyy00 HV        </v>
      </c>
      <c r="B444" s="68" t="s">
        <v>269</v>
      </c>
      <c r="C444" s="68" t="s">
        <v>452</v>
      </c>
      <c r="D444" s="68" t="s">
        <v>271</v>
      </c>
      <c r="E444" s="68" t="s">
        <v>359</v>
      </c>
      <c r="F444" s="68" t="s">
        <v>360</v>
      </c>
      <c r="G444" s="68" t="s">
        <v>77</v>
      </c>
      <c r="H444" s="68" t="s">
        <v>273</v>
      </c>
      <c r="I444" s="68" t="s">
        <v>656</v>
      </c>
      <c r="J444" s="65">
        <v>7</v>
      </c>
      <c r="K444" s="65">
        <v>12</v>
      </c>
      <c r="L444" s="65">
        <v>411</v>
      </c>
      <c r="M444" s="65" t="s">
        <v>498</v>
      </c>
    </row>
    <row r="445" spans="1:13" ht="12.75" customHeight="1">
      <c r="A445" s="107" t="str">
        <f>IF(ROW()=1,"KEY",IF(ISNA(VLOOKUP(B445,車名対応マスタ!B:D,3,FALSE)),"",IF(VLOOKUP(B445,車名対応マスタ!B:D,3,FALSE)="","",$D445&amp;" "&amp;IF($G445="9","J","O")&amp;" "&amp;$I445&amp;" "&amp;IF($I445&lt;=TEXT(★完成資料!$A$1,"yyyymm"),TEXT(★完成資料!$A$1,"yyyymm"),"999999")&amp; " " &amp; LEFT(F445 &amp; "          ",10))))</f>
        <v xml:space="preserve">L O 202209 yyyy00 HV        </v>
      </c>
      <c r="B445" s="68" t="s">
        <v>269</v>
      </c>
      <c r="C445" s="68" t="s">
        <v>452</v>
      </c>
      <c r="D445" s="68" t="s">
        <v>271</v>
      </c>
      <c r="E445" s="68" t="s">
        <v>359</v>
      </c>
      <c r="F445" s="68" t="s">
        <v>360</v>
      </c>
      <c r="G445" s="68" t="s">
        <v>77</v>
      </c>
      <c r="H445" s="68" t="s">
        <v>273</v>
      </c>
      <c r="I445" s="68" t="s">
        <v>657</v>
      </c>
      <c r="J445" s="65">
        <v>0</v>
      </c>
      <c r="K445" s="65">
        <v>8</v>
      </c>
      <c r="L445" s="65">
        <v>411</v>
      </c>
      <c r="M445" s="65" t="s">
        <v>498</v>
      </c>
    </row>
    <row r="446" spans="1:13" ht="12.75" customHeight="1">
      <c r="A446" s="107" t="str">
        <f>IF(ROW()=1,"KEY",IF(ISNA(VLOOKUP(B446,車名対応マスタ!B:D,3,FALSE)),"",IF(VLOOKUP(B446,車名対応マスタ!B:D,3,FALSE)="","",$D446&amp;" "&amp;IF($G446="9","J","O")&amp;" "&amp;$I446&amp;" "&amp;IF($I446&lt;=TEXT(★完成資料!$A$1,"yyyymm"),TEXT(★完成資料!$A$1,"yyyymm"),"999999")&amp; " " &amp; LEFT(F446 &amp; "          ",10))))</f>
        <v xml:space="preserve">L O 202210 yyyy00 HV        </v>
      </c>
      <c r="B446" s="68" t="s">
        <v>269</v>
      </c>
      <c r="C446" s="68" t="s">
        <v>452</v>
      </c>
      <c r="D446" s="68" t="s">
        <v>271</v>
      </c>
      <c r="E446" s="68" t="s">
        <v>359</v>
      </c>
      <c r="F446" s="68" t="s">
        <v>360</v>
      </c>
      <c r="G446" s="68" t="s">
        <v>77</v>
      </c>
      <c r="H446" s="68" t="s">
        <v>273</v>
      </c>
      <c r="I446" s="68" t="s">
        <v>663</v>
      </c>
      <c r="J446" s="65">
        <v>15</v>
      </c>
      <c r="K446" s="65">
        <v>4</v>
      </c>
      <c r="L446" s="65">
        <v>411</v>
      </c>
      <c r="M446" s="65" t="s">
        <v>498</v>
      </c>
    </row>
    <row r="447" spans="1:13" ht="12.75" customHeight="1">
      <c r="A447" s="107" t="str">
        <f>IF(ROW()=1,"KEY",IF(ISNA(VLOOKUP(B447,車名対応マスタ!B:D,3,FALSE)),"",IF(VLOOKUP(B447,車名対応マスタ!B:D,3,FALSE)="","",$D447&amp;" "&amp;IF($G447="9","J","O")&amp;" "&amp;$I447&amp;" "&amp;IF($I447&lt;=TEXT(★完成資料!$A$1,"yyyymm"),TEXT(★完成資料!$A$1,"yyyymm"),"999999")&amp; " " &amp; LEFT(F447 &amp; "          ",10))))</f>
        <v xml:space="preserve">L O 202201 yyyy00 HV        </v>
      </c>
      <c r="B447" s="68" t="s">
        <v>269</v>
      </c>
      <c r="C447" s="68" t="s">
        <v>452</v>
      </c>
      <c r="D447" s="68" t="s">
        <v>271</v>
      </c>
      <c r="E447" s="68" t="s">
        <v>359</v>
      </c>
      <c r="F447" s="68" t="s">
        <v>360</v>
      </c>
      <c r="G447" s="68" t="s">
        <v>77</v>
      </c>
      <c r="H447" s="68" t="s">
        <v>273</v>
      </c>
      <c r="I447" s="68" t="s">
        <v>639</v>
      </c>
      <c r="J447" s="65">
        <v>14</v>
      </c>
      <c r="K447" s="65">
        <v>26</v>
      </c>
      <c r="L447" s="65">
        <v>425</v>
      </c>
      <c r="M447" s="65" t="s">
        <v>379</v>
      </c>
    </row>
    <row r="448" spans="1:13" ht="12.75" customHeight="1">
      <c r="A448" s="107" t="str">
        <f>IF(ROW()=1,"KEY",IF(ISNA(VLOOKUP(B448,車名対応マスタ!B:D,3,FALSE)),"",IF(VLOOKUP(B448,車名対応マスタ!B:D,3,FALSE)="","",$D448&amp;" "&amp;IF($G448="9","J","O")&amp;" "&amp;$I448&amp;" "&amp;IF($I448&lt;=TEXT(★完成資料!$A$1,"yyyymm"),TEXT(★完成資料!$A$1,"yyyymm"),"999999")&amp; " " &amp; LEFT(F448 &amp; "          ",10))))</f>
        <v xml:space="preserve">L O 202202 yyyy00 HV        </v>
      </c>
      <c r="B448" s="68" t="s">
        <v>269</v>
      </c>
      <c r="C448" s="68" t="s">
        <v>452</v>
      </c>
      <c r="D448" s="68" t="s">
        <v>271</v>
      </c>
      <c r="E448" s="68" t="s">
        <v>359</v>
      </c>
      <c r="F448" s="68" t="s">
        <v>360</v>
      </c>
      <c r="G448" s="68" t="s">
        <v>77</v>
      </c>
      <c r="H448" s="68" t="s">
        <v>273</v>
      </c>
      <c r="I448" s="68" t="s">
        <v>640</v>
      </c>
      <c r="J448" s="65">
        <v>15</v>
      </c>
      <c r="K448" s="65">
        <v>21</v>
      </c>
      <c r="L448" s="65">
        <v>425</v>
      </c>
      <c r="M448" s="65" t="s">
        <v>379</v>
      </c>
    </row>
    <row r="449" spans="1:13" ht="12.75" customHeight="1">
      <c r="A449" s="107" t="str">
        <f>IF(ROW()=1,"KEY",IF(ISNA(VLOOKUP(B449,車名対応マスタ!B:D,3,FALSE)),"",IF(VLOOKUP(B449,車名対応マスタ!B:D,3,FALSE)="","",$D449&amp;" "&amp;IF($G449="9","J","O")&amp;" "&amp;$I449&amp;" "&amp;IF($I449&lt;=TEXT(★完成資料!$A$1,"yyyymm"),TEXT(★完成資料!$A$1,"yyyymm"),"999999")&amp; " " &amp; LEFT(F449 &amp; "          ",10))))</f>
        <v xml:space="preserve">L O 202203 yyyy00 HV        </v>
      </c>
      <c r="B449" s="68" t="s">
        <v>269</v>
      </c>
      <c r="C449" s="68" t="s">
        <v>452</v>
      </c>
      <c r="D449" s="68" t="s">
        <v>271</v>
      </c>
      <c r="E449" s="68" t="s">
        <v>359</v>
      </c>
      <c r="F449" s="68" t="s">
        <v>360</v>
      </c>
      <c r="G449" s="68" t="s">
        <v>77</v>
      </c>
      <c r="H449" s="68" t="s">
        <v>273</v>
      </c>
      <c r="I449" s="68" t="s">
        <v>641</v>
      </c>
      <c r="J449" s="65">
        <v>12</v>
      </c>
      <c r="K449" s="65">
        <v>39</v>
      </c>
      <c r="L449" s="65">
        <v>425</v>
      </c>
      <c r="M449" s="65" t="s">
        <v>379</v>
      </c>
    </row>
    <row r="450" spans="1:13" ht="12.75" customHeight="1">
      <c r="A450" s="107" t="str">
        <f>IF(ROW()=1,"KEY",IF(ISNA(VLOOKUP(B450,車名対応マスタ!B:D,3,FALSE)),"",IF(VLOOKUP(B450,車名対応マスタ!B:D,3,FALSE)="","",$D450&amp;" "&amp;IF($G450="9","J","O")&amp;" "&amp;$I450&amp;" "&amp;IF($I450&lt;=TEXT(★完成資料!$A$1,"yyyymm"),TEXT(★完成資料!$A$1,"yyyymm"),"999999")&amp; " " &amp; LEFT(F450 &amp; "          ",10))))</f>
        <v xml:space="preserve">L O 202204 yyyy00 HV        </v>
      </c>
      <c r="B450" s="68" t="s">
        <v>269</v>
      </c>
      <c r="C450" s="68" t="s">
        <v>452</v>
      </c>
      <c r="D450" s="68" t="s">
        <v>271</v>
      </c>
      <c r="E450" s="68" t="s">
        <v>359</v>
      </c>
      <c r="F450" s="68" t="s">
        <v>360</v>
      </c>
      <c r="G450" s="68" t="s">
        <v>77</v>
      </c>
      <c r="H450" s="68" t="s">
        <v>273</v>
      </c>
      <c r="I450" s="68" t="s">
        <v>642</v>
      </c>
      <c r="J450" s="65">
        <v>10</v>
      </c>
      <c r="K450" s="65">
        <v>20</v>
      </c>
      <c r="L450" s="65">
        <v>425</v>
      </c>
      <c r="M450" s="65" t="s">
        <v>379</v>
      </c>
    </row>
    <row r="451" spans="1:13" ht="12.75" customHeight="1">
      <c r="A451" s="107" t="str">
        <f>IF(ROW()=1,"KEY",IF(ISNA(VLOOKUP(B451,車名対応マスタ!B:D,3,FALSE)),"",IF(VLOOKUP(B451,車名対応マスタ!B:D,3,FALSE)="","",$D451&amp;" "&amp;IF($G451="9","J","O")&amp;" "&amp;$I451&amp;" "&amp;IF($I451&lt;=TEXT(★完成資料!$A$1,"yyyymm"),TEXT(★完成資料!$A$1,"yyyymm"),"999999")&amp; " " &amp; LEFT(F451 &amp; "          ",10))))</f>
        <v xml:space="preserve">L O 202205 yyyy00 HV        </v>
      </c>
      <c r="B451" s="68" t="s">
        <v>269</v>
      </c>
      <c r="C451" s="68" t="s">
        <v>452</v>
      </c>
      <c r="D451" s="68" t="s">
        <v>271</v>
      </c>
      <c r="E451" s="68" t="s">
        <v>359</v>
      </c>
      <c r="F451" s="68" t="s">
        <v>360</v>
      </c>
      <c r="G451" s="68" t="s">
        <v>77</v>
      </c>
      <c r="H451" s="68" t="s">
        <v>273</v>
      </c>
      <c r="I451" s="68" t="s">
        <v>647</v>
      </c>
      <c r="J451" s="65">
        <v>5</v>
      </c>
      <c r="K451" s="65">
        <v>24</v>
      </c>
      <c r="L451" s="65">
        <v>425</v>
      </c>
      <c r="M451" s="65" t="s">
        <v>379</v>
      </c>
    </row>
    <row r="452" spans="1:13" ht="12.75" customHeight="1">
      <c r="A452" s="107" t="str">
        <f>IF(ROW()=1,"KEY",IF(ISNA(VLOOKUP(B452,車名対応マスタ!B:D,3,FALSE)),"",IF(VLOOKUP(B452,車名対応マスタ!B:D,3,FALSE)="","",$D452&amp;" "&amp;IF($G452="9","J","O")&amp;" "&amp;$I452&amp;" "&amp;IF($I452&lt;=TEXT(★完成資料!$A$1,"yyyymm"),TEXT(★完成資料!$A$1,"yyyymm"),"999999")&amp; " " &amp; LEFT(F452 &amp; "          ",10))))</f>
        <v xml:space="preserve">L O 202206 yyyy00 HV        </v>
      </c>
      <c r="B452" s="68" t="s">
        <v>269</v>
      </c>
      <c r="C452" s="68" t="s">
        <v>452</v>
      </c>
      <c r="D452" s="68" t="s">
        <v>271</v>
      </c>
      <c r="E452" s="68" t="s">
        <v>359</v>
      </c>
      <c r="F452" s="68" t="s">
        <v>360</v>
      </c>
      <c r="G452" s="68" t="s">
        <v>77</v>
      </c>
      <c r="H452" s="68" t="s">
        <v>273</v>
      </c>
      <c r="I452" s="68" t="s">
        <v>652</v>
      </c>
      <c r="J452" s="65">
        <v>7</v>
      </c>
      <c r="K452" s="65">
        <v>18</v>
      </c>
      <c r="L452" s="65">
        <v>425</v>
      </c>
      <c r="M452" s="65" t="s">
        <v>379</v>
      </c>
    </row>
    <row r="453" spans="1:13" ht="12.75" customHeight="1">
      <c r="A453" s="107" t="str">
        <f>IF(ROW()=1,"KEY",IF(ISNA(VLOOKUP(B453,車名対応マスタ!B:D,3,FALSE)),"",IF(VLOOKUP(B453,車名対応マスタ!B:D,3,FALSE)="","",$D453&amp;" "&amp;IF($G453="9","J","O")&amp;" "&amp;$I453&amp;" "&amp;IF($I453&lt;=TEXT(★完成資料!$A$1,"yyyymm"),TEXT(★完成資料!$A$1,"yyyymm"),"999999")&amp; " " &amp; LEFT(F453 &amp; "          ",10))))</f>
        <v xml:space="preserve">L O 202207 yyyy00 HV        </v>
      </c>
      <c r="B453" s="68" t="s">
        <v>269</v>
      </c>
      <c r="C453" s="68" t="s">
        <v>452</v>
      </c>
      <c r="D453" s="68" t="s">
        <v>271</v>
      </c>
      <c r="E453" s="68" t="s">
        <v>359</v>
      </c>
      <c r="F453" s="68" t="s">
        <v>360</v>
      </c>
      <c r="G453" s="68" t="s">
        <v>77</v>
      </c>
      <c r="H453" s="68" t="s">
        <v>273</v>
      </c>
      <c r="I453" s="68" t="s">
        <v>655</v>
      </c>
      <c r="J453" s="65">
        <v>7</v>
      </c>
      <c r="K453" s="65">
        <v>12</v>
      </c>
      <c r="L453" s="65">
        <v>425</v>
      </c>
      <c r="M453" s="65" t="s">
        <v>379</v>
      </c>
    </row>
    <row r="454" spans="1:13" ht="12.75" customHeight="1">
      <c r="A454" s="107" t="str">
        <f>IF(ROW()=1,"KEY",IF(ISNA(VLOOKUP(B454,車名対応マスタ!B:D,3,FALSE)),"",IF(VLOOKUP(B454,車名対応マスタ!B:D,3,FALSE)="","",$D454&amp;" "&amp;IF($G454="9","J","O")&amp;" "&amp;$I454&amp;" "&amp;IF($I454&lt;=TEXT(★完成資料!$A$1,"yyyymm"),TEXT(★完成資料!$A$1,"yyyymm"),"999999")&amp; " " &amp; LEFT(F454 &amp; "          ",10))))</f>
        <v xml:space="preserve">L O 202208 yyyy00 HV        </v>
      </c>
      <c r="B454" s="68" t="s">
        <v>269</v>
      </c>
      <c r="C454" s="68" t="s">
        <v>452</v>
      </c>
      <c r="D454" s="68" t="s">
        <v>271</v>
      </c>
      <c r="E454" s="68" t="s">
        <v>359</v>
      </c>
      <c r="F454" s="68" t="s">
        <v>360</v>
      </c>
      <c r="G454" s="68" t="s">
        <v>77</v>
      </c>
      <c r="H454" s="68" t="s">
        <v>273</v>
      </c>
      <c r="I454" s="68" t="s">
        <v>656</v>
      </c>
      <c r="J454" s="65">
        <v>6</v>
      </c>
      <c r="K454" s="65">
        <v>16</v>
      </c>
      <c r="L454" s="65">
        <v>425</v>
      </c>
      <c r="M454" s="65" t="s">
        <v>379</v>
      </c>
    </row>
    <row r="455" spans="1:13" ht="12.75" customHeight="1">
      <c r="A455" s="107" t="str">
        <f>IF(ROW()=1,"KEY",IF(ISNA(VLOOKUP(B455,車名対応マスタ!B:D,3,FALSE)),"",IF(VLOOKUP(B455,車名対応マスタ!B:D,3,FALSE)="","",$D455&amp;" "&amp;IF($G455="9","J","O")&amp;" "&amp;$I455&amp;" "&amp;IF($I455&lt;=TEXT(★完成資料!$A$1,"yyyymm"),TEXT(★完成資料!$A$1,"yyyymm"),"999999")&amp; " " &amp; LEFT(F455 &amp; "          ",10))))</f>
        <v xml:space="preserve">L O 202209 yyyy00 HV        </v>
      </c>
      <c r="B455" s="68" t="s">
        <v>269</v>
      </c>
      <c r="C455" s="68" t="s">
        <v>452</v>
      </c>
      <c r="D455" s="68" t="s">
        <v>271</v>
      </c>
      <c r="E455" s="68" t="s">
        <v>359</v>
      </c>
      <c r="F455" s="68" t="s">
        <v>360</v>
      </c>
      <c r="G455" s="68" t="s">
        <v>77</v>
      </c>
      <c r="H455" s="68" t="s">
        <v>273</v>
      </c>
      <c r="I455" s="68" t="s">
        <v>657</v>
      </c>
      <c r="J455" s="65">
        <v>10</v>
      </c>
      <c r="K455" s="65">
        <v>14</v>
      </c>
      <c r="L455" s="65">
        <v>425</v>
      </c>
      <c r="M455" s="65" t="s">
        <v>379</v>
      </c>
    </row>
    <row r="456" spans="1:13" ht="12.75" customHeight="1">
      <c r="A456" s="107" t="str">
        <f>IF(ROW()=1,"KEY",IF(ISNA(VLOOKUP(B456,車名対応マスタ!B:D,3,FALSE)),"",IF(VLOOKUP(B456,車名対応マスタ!B:D,3,FALSE)="","",$D456&amp;" "&amp;IF($G456="9","J","O")&amp;" "&amp;$I456&amp;" "&amp;IF($I456&lt;=TEXT(★完成資料!$A$1,"yyyymm"),TEXT(★完成資料!$A$1,"yyyymm"),"999999")&amp; " " &amp; LEFT(F456 &amp; "          ",10))))</f>
        <v xml:space="preserve">L O 202210 yyyy00 HV        </v>
      </c>
      <c r="B456" s="68" t="s">
        <v>269</v>
      </c>
      <c r="C456" s="68" t="s">
        <v>452</v>
      </c>
      <c r="D456" s="68" t="s">
        <v>271</v>
      </c>
      <c r="E456" s="68" t="s">
        <v>359</v>
      </c>
      <c r="F456" s="68" t="s">
        <v>360</v>
      </c>
      <c r="G456" s="68" t="s">
        <v>77</v>
      </c>
      <c r="H456" s="68" t="s">
        <v>273</v>
      </c>
      <c r="I456" s="68" t="s">
        <v>663</v>
      </c>
      <c r="J456" s="65">
        <v>10</v>
      </c>
      <c r="K456" s="65">
        <v>9</v>
      </c>
      <c r="L456" s="65">
        <v>425</v>
      </c>
      <c r="M456" s="65" t="s">
        <v>379</v>
      </c>
    </row>
    <row r="457" spans="1:13" ht="12.75" customHeight="1">
      <c r="A457" s="107" t="str">
        <f>IF(ROW()=1,"KEY",IF(ISNA(VLOOKUP(B457,車名対応マスタ!B:D,3,FALSE)),"",IF(VLOOKUP(B457,車名対応マスタ!B:D,3,FALSE)="","",$D457&amp;" "&amp;IF($G457="9","J","O")&amp;" "&amp;$I457&amp;" "&amp;IF($I457&lt;=TEXT(★完成資料!$A$1,"yyyymm"),TEXT(★完成資料!$A$1,"yyyymm"),"999999")&amp; " " &amp; LEFT(F457 &amp; "          ",10))))</f>
        <v xml:space="preserve">L O 202201 yyyy00 HV        </v>
      </c>
      <c r="B457" s="68" t="s">
        <v>269</v>
      </c>
      <c r="C457" s="68" t="s">
        <v>452</v>
      </c>
      <c r="D457" s="68" t="s">
        <v>271</v>
      </c>
      <c r="E457" s="68" t="s">
        <v>359</v>
      </c>
      <c r="F457" s="68" t="s">
        <v>360</v>
      </c>
      <c r="G457" s="68" t="s">
        <v>77</v>
      </c>
      <c r="H457" s="68" t="s">
        <v>273</v>
      </c>
      <c r="I457" s="68" t="s">
        <v>639</v>
      </c>
      <c r="J457" s="65">
        <v>1</v>
      </c>
      <c r="K457" s="65">
        <v>1</v>
      </c>
      <c r="L457" s="65">
        <v>429</v>
      </c>
      <c r="M457" s="65" t="s">
        <v>380</v>
      </c>
    </row>
    <row r="458" spans="1:13" ht="12.75" customHeight="1">
      <c r="A458" s="107" t="str">
        <f>IF(ROW()=1,"KEY",IF(ISNA(VLOOKUP(B458,車名対応マスタ!B:D,3,FALSE)),"",IF(VLOOKUP(B458,車名対応マスタ!B:D,3,FALSE)="","",$D458&amp;" "&amp;IF($G458="9","J","O")&amp;" "&amp;$I458&amp;" "&amp;IF($I458&lt;=TEXT(★完成資料!$A$1,"yyyymm"),TEXT(★完成資料!$A$1,"yyyymm"),"999999")&amp; " " &amp; LEFT(F458 &amp; "          ",10))))</f>
        <v xml:space="preserve">L O 202202 yyyy00 HV        </v>
      </c>
      <c r="B458" s="68" t="s">
        <v>269</v>
      </c>
      <c r="C458" s="68" t="s">
        <v>452</v>
      </c>
      <c r="D458" s="68" t="s">
        <v>271</v>
      </c>
      <c r="E458" s="68" t="s">
        <v>359</v>
      </c>
      <c r="F458" s="68" t="s">
        <v>360</v>
      </c>
      <c r="G458" s="68" t="s">
        <v>77</v>
      </c>
      <c r="H458" s="68" t="s">
        <v>273</v>
      </c>
      <c r="I458" s="68" t="s">
        <v>640</v>
      </c>
      <c r="J458" s="65">
        <v>5</v>
      </c>
      <c r="K458" s="65">
        <v>3</v>
      </c>
      <c r="L458" s="65">
        <v>429</v>
      </c>
      <c r="M458" s="65" t="s">
        <v>380</v>
      </c>
    </row>
    <row r="459" spans="1:13" ht="12.75" customHeight="1">
      <c r="A459" s="107" t="str">
        <f>IF(ROW()=1,"KEY",IF(ISNA(VLOOKUP(B459,車名対応マスタ!B:D,3,FALSE)),"",IF(VLOOKUP(B459,車名対応マスタ!B:D,3,FALSE)="","",$D459&amp;" "&amp;IF($G459="9","J","O")&amp;" "&amp;$I459&amp;" "&amp;IF($I459&lt;=TEXT(★完成資料!$A$1,"yyyymm"),TEXT(★完成資料!$A$1,"yyyymm"),"999999")&amp; " " &amp; LEFT(F459 &amp; "          ",10))))</f>
        <v xml:space="preserve">L O 202203 yyyy00 HV        </v>
      </c>
      <c r="B459" s="68" t="s">
        <v>269</v>
      </c>
      <c r="C459" s="68" t="s">
        <v>452</v>
      </c>
      <c r="D459" s="68" t="s">
        <v>271</v>
      </c>
      <c r="E459" s="68" t="s">
        <v>359</v>
      </c>
      <c r="F459" s="68" t="s">
        <v>360</v>
      </c>
      <c r="G459" s="68" t="s">
        <v>77</v>
      </c>
      <c r="H459" s="68" t="s">
        <v>273</v>
      </c>
      <c r="I459" s="68" t="s">
        <v>641</v>
      </c>
      <c r="J459" s="65">
        <v>3</v>
      </c>
      <c r="K459" s="65">
        <v>11</v>
      </c>
      <c r="L459" s="65">
        <v>429</v>
      </c>
      <c r="M459" s="65" t="s">
        <v>380</v>
      </c>
    </row>
    <row r="460" spans="1:13" ht="12.75" customHeight="1">
      <c r="A460" s="107" t="str">
        <f>IF(ROW()=1,"KEY",IF(ISNA(VLOOKUP(B460,車名対応マスタ!B:D,3,FALSE)),"",IF(VLOOKUP(B460,車名対応マスタ!B:D,3,FALSE)="","",$D460&amp;" "&amp;IF($G460="9","J","O")&amp;" "&amp;$I460&amp;" "&amp;IF($I460&lt;=TEXT(★完成資料!$A$1,"yyyymm"),TEXT(★完成資料!$A$1,"yyyymm"),"999999")&amp; " " &amp; LEFT(F460 &amp; "          ",10))))</f>
        <v xml:space="preserve">L O 202204 yyyy00 HV        </v>
      </c>
      <c r="B460" s="68" t="s">
        <v>269</v>
      </c>
      <c r="C460" s="68" t="s">
        <v>452</v>
      </c>
      <c r="D460" s="68" t="s">
        <v>271</v>
      </c>
      <c r="E460" s="68" t="s">
        <v>359</v>
      </c>
      <c r="F460" s="68" t="s">
        <v>360</v>
      </c>
      <c r="G460" s="68" t="s">
        <v>77</v>
      </c>
      <c r="H460" s="68" t="s">
        <v>273</v>
      </c>
      <c r="I460" s="68" t="s">
        <v>642</v>
      </c>
      <c r="J460" s="65">
        <v>3</v>
      </c>
      <c r="K460" s="65">
        <v>2</v>
      </c>
      <c r="L460" s="65">
        <v>429</v>
      </c>
      <c r="M460" s="65" t="s">
        <v>380</v>
      </c>
    </row>
    <row r="461" spans="1:13" ht="12.75" customHeight="1">
      <c r="A461" s="107" t="str">
        <f>IF(ROW()=1,"KEY",IF(ISNA(VLOOKUP(B461,車名対応マスタ!B:D,3,FALSE)),"",IF(VLOOKUP(B461,車名対応マスタ!B:D,3,FALSE)="","",$D461&amp;" "&amp;IF($G461="9","J","O")&amp;" "&amp;$I461&amp;" "&amp;IF($I461&lt;=TEXT(★完成資料!$A$1,"yyyymm"),TEXT(★完成資料!$A$1,"yyyymm"),"999999")&amp; " " &amp; LEFT(F461 &amp; "          ",10))))</f>
        <v xml:space="preserve">L O 202205 yyyy00 HV        </v>
      </c>
      <c r="B461" s="68" t="s">
        <v>269</v>
      </c>
      <c r="C461" s="68" t="s">
        <v>452</v>
      </c>
      <c r="D461" s="68" t="s">
        <v>271</v>
      </c>
      <c r="E461" s="68" t="s">
        <v>359</v>
      </c>
      <c r="F461" s="68" t="s">
        <v>360</v>
      </c>
      <c r="G461" s="68" t="s">
        <v>77</v>
      </c>
      <c r="H461" s="68" t="s">
        <v>273</v>
      </c>
      <c r="I461" s="68" t="s">
        <v>647</v>
      </c>
      <c r="J461" s="65">
        <v>1</v>
      </c>
      <c r="K461" s="65">
        <v>2</v>
      </c>
      <c r="L461" s="65">
        <v>429</v>
      </c>
      <c r="M461" s="65" t="s">
        <v>380</v>
      </c>
    </row>
    <row r="462" spans="1:13" ht="12.75" customHeight="1">
      <c r="A462" s="107" t="str">
        <f>IF(ROW()=1,"KEY",IF(ISNA(VLOOKUP(B462,車名対応マスタ!B:D,3,FALSE)),"",IF(VLOOKUP(B462,車名対応マスタ!B:D,3,FALSE)="","",$D462&amp;" "&amp;IF($G462="9","J","O")&amp;" "&amp;$I462&amp;" "&amp;IF($I462&lt;=TEXT(★完成資料!$A$1,"yyyymm"),TEXT(★完成資料!$A$1,"yyyymm"),"999999")&amp; " " &amp; LEFT(F462 &amp; "          ",10))))</f>
        <v xml:space="preserve">L O 202206 yyyy00 HV        </v>
      </c>
      <c r="B462" s="68" t="s">
        <v>269</v>
      </c>
      <c r="C462" s="68" t="s">
        <v>452</v>
      </c>
      <c r="D462" s="68" t="s">
        <v>271</v>
      </c>
      <c r="E462" s="68" t="s">
        <v>359</v>
      </c>
      <c r="F462" s="68" t="s">
        <v>360</v>
      </c>
      <c r="G462" s="68" t="s">
        <v>77</v>
      </c>
      <c r="H462" s="68" t="s">
        <v>273</v>
      </c>
      <c r="I462" s="68" t="s">
        <v>652</v>
      </c>
      <c r="J462" s="65">
        <v>1</v>
      </c>
      <c r="K462" s="65">
        <v>0</v>
      </c>
      <c r="L462" s="65">
        <v>429</v>
      </c>
      <c r="M462" s="65" t="s">
        <v>380</v>
      </c>
    </row>
    <row r="463" spans="1:13" ht="12.75" customHeight="1">
      <c r="A463" s="107" t="str">
        <f>IF(ROW()=1,"KEY",IF(ISNA(VLOOKUP(B463,車名対応マスタ!B:D,3,FALSE)),"",IF(VLOOKUP(B463,車名対応マスタ!B:D,3,FALSE)="","",$D463&amp;" "&amp;IF($G463="9","J","O")&amp;" "&amp;$I463&amp;" "&amp;IF($I463&lt;=TEXT(★完成資料!$A$1,"yyyymm"),TEXT(★完成資料!$A$1,"yyyymm"),"999999")&amp; " " &amp; LEFT(F463 &amp; "          ",10))))</f>
        <v xml:space="preserve">L O 202207 yyyy00 HV        </v>
      </c>
      <c r="B463" s="68" t="s">
        <v>269</v>
      </c>
      <c r="C463" s="68" t="s">
        <v>452</v>
      </c>
      <c r="D463" s="68" t="s">
        <v>271</v>
      </c>
      <c r="E463" s="68" t="s">
        <v>359</v>
      </c>
      <c r="F463" s="68" t="s">
        <v>360</v>
      </c>
      <c r="G463" s="68" t="s">
        <v>77</v>
      </c>
      <c r="H463" s="68" t="s">
        <v>273</v>
      </c>
      <c r="I463" s="68" t="s">
        <v>655</v>
      </c>
      <c r="J463" s="65">
        <v>1</v>
      </c>
      <c r="L463" s="65">
        <v>429</v>
      </c>
      <c r="M463" s="65" t="s">
        <v>380</v>
      </c>
    </row>
    <row r="464" spans="1:13" ht="12.75" customHeight="1">
      <c r="A464" s="107" t="str">
        <f>IF(ROW()=1,"KEY",IF(ISNA(VLOOKUP(B464,車名対応マスタ!B:D,3,FALSE)),"",IF(VLOOKUP(B464,車名対応マスタ!B:D,3,FALSE)="","",$D464&amp;" "&amp;IF($G464="9","J","O")&amp;" "&amp;$I464&amp;" "&amp;IF($I464&lt;=TEXT(★完成資料!$A$1,"yyyymm"),TEXT(★完成資料!$A$1,"yyyymm"),"999999")&amp; " " &amp; LEFT(F464 &amp; "          ",10))))</f>
        <v xml:space="preserve">L O 202208 yyyy00 HV        </v>
      </c>
      <c r="B464" s="68" t="s">
        <v>269</v>
      </c>
      <c r="C464" s="68" t="s">
        <v>452</v>
      </c>
      <c r="D464" s="68" t="s">
        <v>271</v>
      </c>
      <c r="E464" s="68" t="s">
        <v>359</v>
      </c>
      <c r="F464" s="68" t="s">
        <v>360</v>
      </c>
      <c r="G464" s="68" t="s">
        <v>77</v>
      </c>
      <c r="H464" s="68" t="s">
        <v>273</v>
      </c>
      <c r="I464" s="68" t="s">
        <v>656</v>
      </c>
      <c r="J464" s="65">
        <v>0</v>
      </c>
      <c r="K464" s="65">
        <v>1</v>
      </c>
      <c r="L464" s="65">
        <v>429</v>
      </c>
      <c r="M464" s="65" t="s">
        <v>380</v>
      </c>
    </row>
    <row r="465" spans="1:13" ht="12.75" customHeight="1">
      <c r="A465" s="107" t="str">
        <f>IF(ROW()=1,"KEY",IF(ISNA(VLOOKUP(B465,車名対応マスタ!B:D,3,FALSE)),"",IF(VLOOKUP(B465,車名対応マスタ!B:D,3,FALSE)="","",$D465&amp;" "&amp;IF($G465="9","J","O")&amp;" "&amp;$I465&amp;" "&amp;IF($I465&lt;=TEXT(★完成資料!$A$1,"yyyymm"),TEXT(★完成資料!$A$1,"yyyymm"),"999999")&amp; " " &amp; LEFT(F465 &amp; "          ",10))))</f>
        <v xml:space="preserve">L O 202209 yyyy00 HV        </v>
      </c>
      <c r="B465" s="68" t="s">
        <v>269</v>
      </c>
      <c r="C465" s="68" t="s">
        <v>452</v>
      </c>
      <c r="D465" s="68" t="s">
        <v>271</v>
      </c>
      <c r="E465" s="68" t="s">
        <v>359</v>
      </c>
      <c r="F465" s="68" t="s">
        <v>360</v>
      </c>
      <c r="G465" s="68" t="s">
        <v>77</v>
      </c>
      <c r="H465" s="68" t="s">
        <v>273</v>
      </c>
      <c r="I465" s="68" t="s">
        <v>657</v>
      </c>
      <c r="J465" s="65">
        <v>1</v>
      </c>
      <c r="K465" s="65">
        <v>5</v>
      </c>
      <c r="L465" s="65">
        <v>429</v>
      </c>
      <c r="M465" s="65" t="s">
        <v>380</v>
      </c>
    </row>
    <row r="466" spans="1:13" ht="12.75" customHeight="1">
      <c r="A466" s="107" t="str">
        <f>IF(ROW()=1,"KEY",IF(ISNA(VLOOKUP(B466,車名対応マスタ!B:D,3,FALSE)),"",IF(VLOOKUP(B466,車名対応マスタ!B:D,3,FALSE)="","",$D466&amp;" "&amp;IF($G466="9","J","O")&amp;" "&amp;$I466&amp;" "&amp;IF($I466&lt;=TEXT(★完成資料!$A$1,"yyyymm"),TEXT(★完成資料!$A$1,"yyyymm"),"999999")&amp; " " &amp; LEFT(F466 &amp; "          ",10))))</f>
        <v xml:space="preserve">L O 202210 yyyy00 HV        </v>
      </c>
      <c r="B466" s="68" t="s">
        <v>269</v>
      </c>
      <c r="C466" s="68" t="s">
        <v>452</v>
      </c>
      <c r="D466" s="68" t="s">
        <v>271</v>
      </c>
      <c r="E466" s="68" t="s">
        <v>359</v>
      </c>
      <c r="F466" s="68" t="s">
        <v>360</v>
      </c>
      <c r="G466" s="68" t="s">
        <v>77</v>
      </c>
      <c r="H466" s="68" t="s">
        <v>273</v>
      </c>
      <c r="I466" s="68" t="s">
        <v>663</v>
      </c>
      <c r="J466" s="65">
        <v>1</v>
      </c>
      <c r="L466" s="65">
        <v>429</v>
      </c>
      <c r="M466" s="65" t="s">
        <v>380</v>
      </c>
    </row>
    <row r="467" spans="1:13" ht="12.75" customHeight="1">
      <c r="A467" s="107" t="str">
        <f>IF(ROW()=1,"KEY",IF(ISNA(VLOOKUP(B467,車名対応マスタ!B:D,3,FALSE)),"",IF(VLOOKUP(B467,車名対応マスタ!B:D,3,FALSE)="","",$D467&amp;" "&amp;IF($G467="9","J","O")&amp;" "&amp;$I467&amp;" "&amp;IF($I467&lt;=TEXT(★完成資料!$A$1,"yyyymm"),TEXT(★完成資料!$A$1,"yyyymm"),"999999")&amp; " " &amp; LEFT(F467 &amp; "          ",10))))</f>
        <v xml:space="preserve">L O 202201 yyyy00 HV        </v>
      </c>
      <c r="B467" s="68" t="s">
        <v>269</v>
      </c>
      <c r="C467" s="68" t="s">
        <v>452</v>
      </c>
      <c r="D467" s="68" t="s">
        <v>271</v>
      </c>
      <c r="E467" s="68" t="s">
        <v>359</v>
      </c>
      <c r="F467" s="68" t="s">
        <v>360</v>
      </c>
      <c r="G467" s="68" t="s">
        <v>77</v>
      </c>
      <c r="H467" s="68" t="s">
        <v>273</v>
      </c>
      <c r="I467" s="68" t="s">
        <v>639</v>
      </c>
      <c r="J467" s="65">
        <v>8</v>
      </c>
      <c r="K467" s="65">
        <v>14</v>
      </c>
      <c r="L467" s="65">
        <v>409</v>
      </c>
      <c r="M467" s="65" t="s">
        <v>281</v>
      </c>
    </row>
    <row r="468" spans="1:13" ht="12.75" customHeight="1">
      <c r="A468" s="107" t="str">
        <f>IF(ROW()=1,"KEY",IF(ISNA(VLOOKUP(B468,車名対応マスタ!B:D,3,FALSE)),"",IF(VLOOKUP(B468,車名対応マスタ!B:D,3,FALSE)="","",$D468&amp;" "&amp;IF($G468="9","J","O")&amp;" "&amp;$I468&amp;" "&amp;IF($I468&lt;=TEXT(★完成資料!$A$1,"yyyymm"),TEXT(★完成資料!$A$1,"yyyymm"),"999999")&amp; " " &amp; LEFT(F468 &amp; "          ",10))))</f>
        <v xml:space="preserve">L O 202202 yyyy00 HV        </v>
      </c>
      <c r="B468" s="68" t="s">
        <v>269</v>
      </c>
      <c r="C468" s="68" t="s">
        <v>452</v>
      </c>
      <c r="D468" s="68" t="s">
        <v>271</v>
      </c>
      <c r="E468" s="68" t="s">
        <v>359</v>
      </c>
      <c r="F468" s="68" t="s">
        <v>360</v>
      </c>
      <c r="G468" s="68" t="s">
        <v>77</v>
      </c>
      <c r="H468" s="68" t="s">
        <v>273</v>
      </c>
      <c r="I468" s="68" t="s">
        <v>640</v>
      </c>
      <c r="J468" s="65">
        <v>4</v>
      </c>
      <c r="K468" s="65">
        <v>2</v>
      </c>
      <c r="L468" s="65">
        <v>409</v>
      </c>
      <c r="M468" s="65" t="s">
        <v>281</v>
      </c>
    </row>
    <row r="469" spans="1:13" ht="12.75" customHeight="1">
      <c r="A469" s="107" t="str">
        <f>IF(ROW()=1,"KEY",IF(ISNA(VLOOKUP(B469,車名対応マスタ!B:D,3,FALSE)),"",IF(VLOOKUP(B469,車名対応マスタ!B:D,3,FALSE)="","",$D469&amp;" "&amp;IF($G469="9","J","O")&amp;" "&amp;$I469&amp;" "&amp;IF($I469&lt;=TEXT(★完成資料!$A$1,"yyyymm"),TEXT(★完成資料!$A$1,"yyyymm"),"999999")&amp; " " &amp; LEFT(F469 &amp; "          ",10))))</f>
        <v xml:space="preserve">L O 202203 yyyy00 HV        </v>
      </c>
      <c r="B469" s="68" t="s">
        <v>269</v>
      </c>
      <c r="C469" s="68" t="s">
        <v>452</v>
      </c>
      <c r="D469" s="68" t="s">
        <v>271</v>
      </c>
      <c r="E469" s="68" t="s">
        <v>359</v>
      </c>
      <c r="F469" s="68" t="s">
        <v>360</v>
      </c>
      <c r="G469" s="68" t="s">
        <v>77</v>
      </c>
      <c r="H469" s="68" t="s">
        <v>273</v>
      </c>
      <c r="I469" s="68" t="s">
        <v>641</v>
      </c>
      <c r="J469" s="65">
        <v>6</v>
      </c>
      <c r="K469" s="65">
        <v>4</v>
      </c>
      <c r="L469" s="65">
        <v>409</v>
      </c>
      <c r="M469" s="65" t="s">
        <v>281</v>
      </c>
    </row>
    <row r="470" spans="1:13" ht="12.75" customHeight="1">
      <c r="A470" s="107" t="str">
        <f>IF(ROW()=1,"KEY",IF(ISNA(VLOOKUP(B470,車名対応マスタ!B:D,3,FALSE)),"",IF(VLOOKUP(B470,車名対応マスタ!B:D,3,FALSE)="","",$D470&amp;" "&amp;IF($G470="9","J","O")&amp;" "&amp;$I470&amp;" "&amp;IF($I470&lt;=TEXT(★完成資料!$A$1,"yyyymm"),TEXT(★完成資料!$A$1,"yyyymm"),"999999")&amp; " " &amp; LEFT(F470 &amp; "          ",10))))</f>
        <v xml:space="preserve">L O 202204 yyyy00 HV        </v>
      </c>
      <c r="B470" s="68" t="s">
        <v>269</v>
      </c>
      <c r="C470" s="68" t="s">
        <v>452</v>
      </c>
      <c r="D470" s="68" t="s">
        <v>271</v>
      </c>
      <c r="E470" s="68" t="s">
        <v>359</v>
      </c>
      <c r="F470" s="68" t="s">
        <v>360</v>
      </c>
      <c r="G470" s="68" t="s">
        <v>77</v>
      </c>
      <c r="H470" s="68" t="s">
        <v>273</v>
      </c>
      <c r="I470" s="68" t="s">
        <v>642</v>
      </c>
      <c r="J470" s="65">
        <v>5</v>
      </c>
      <c r="K470" s="65">
        <v>7</v>
      </c>
      <c r="L470" s="65">
        <v>409</v>
      </c>
      <c r="M470" s="65" t="s">
        <v>281</v>
      </c>
    </row>
    <row r="471" spans="1:13" ht="12.75" customHeight="1">
      <c r="A471" s="107" t="str">
        <f>IF(ROW()=1,"KEY",IF(ISNA(VLOOKUP(B471,車名対応マスタ!B:D,3,FALSE)),"",IF(VLOOKUP(B471,車名対応マスタ!B:D,3,FALSE)="","",$D471&amp;" "&amp;IF($G471="9","J","O")&amp;" "&amp;$I471&amp;" "&amp;IF($I471&lt;=TEXT(★完成資料!$A$1,"yyyymm"),TEXT(★完成資料!$A$1,"yyyymm"),"999999")&amp; " " &amp; LEFT(F471 &amp; "          ",10))))</f>
        <v xml:space="preserve">L O 202205 yyyy00 HV        </v>
      </c>
      <c r="B471" s="68" t="s">
        <v>269</v>
      </c>
      <c r="C471" s="68" t="s">
        <v>452</v>
      </c>
      <c r="D471" s="68" t="s">
        <v>271</v>
      </c>
      <c r="E471" s="68" t="s">
        <v>359</v>
      </c>
      <c r="F471" s="68" t="s">
        <v>360</v>
      </c>
      <c r="G471" s="68" t="s">
        <v>77</v>
      </c>
      <c r="H471" s="68" t="s">
        <v>273</v>
      </c>
      <c r="I471" s="68" t="s">
        <v>647</v>
      </c>
      <c r="J471" s="65">
        <v>8</v>
      </c>
      <c r="K471" s="65">
        <v>8</v>
      </c>
      <c r="L471" s="65">
        <v>409</v>
      </c>
      <c r="M471" s="65" t="s">
        <v>281</v>
      </c>
    </row>
    <row r="472" spans="1:13" ht="12.75" customHeight="1">
      <c r="A472" s="107" t="str">
        <f>IF(ROW()=1,"KEY",IF(ISNA(VLOOKUP(B472,車名対応マスタ!B:D,3,FALSE)),"",IF(VLOOKUP(B472,車名対応マスタ!B:D,3,FALSE)="","",$D472&amp;" "&amp;IF($G472="9","J","O")&amp;" "&amp;$I472&amp;" "&amp;IF($I472&lt;=TEXT(★完成資料!$A$1,"yyyymm"),TEXT(★完成資料!$A$1,"yyyymm"),"999999")&amp; " " &amp; LEFT(F472 &amp; "          ",10))))</f>
        <v xml:space="preserve">L O 202206 yyyy00 HV        </v>
      </c>
      <c r="B472" s="68" t="s">
        <v>269</v>
      </c>
      <c r="C472" s="68" t="s">
        <v>452</v>
      </c>
      <c r="D472" s="68" t="s">
        <v>271</v>
      </c>
      <c r="E472" s="68" t="s">
        <v>359</v>
      </c>
      <c r="F472" s="68" t="s">
        <v>360</v>
      </c>
      <c r="G472" s="68" t="s">
        <v>77</v>
      </c>
      <c r="H472" s="68" t="s">
        <v>273</v>
      </c>
      <c r="I472" s="68" t="s">
        <v>652</v>
      </c>
      <c r="J472" s="65">
        <v>4</v>
      </c>
      <c r="K472" s="65">
        <v>5</v>
      </c>
      <c r="L472" s="65">
        <v>409</v>
      </c>
      <c r="M472" s="65" t="s">
        <v>281</v>
      </c>
    </row>
    <row r="473" spans="1:13" ht="12.75" customHeight="1">
      <c r="A473" s="107" t="str">
        <f>IF(ROW()=1,"KEY",IF(ISNA(VLOOKUP(B473,車名対応マスタ!B:D,3,FALSE)),"",IF(VLOOKUP(B473,車名対応マスタ!B:D,3,FALSE)="","",$D473&amp;" "&amp;IF($G473="9","J","O")&amp;" "&amp;$I473&amp;" "&amp;IF($I473&lt;=TEXT(★完成資料!$A$1,"yyyymm"),TEXT(★完成資料!$A$1,"yyyymm"),"999999")&amp; " " &amp; LEFT(F473 &amp; "          ",10))))</f>
        <v xml:space="preserve">L O 202207 yyyy00 HV        </v>
      </c>
      <c r="B473" s="68" t="s">
        <v>269</v>
      </c>
      <c r="C473" s="68" t="s">
        <v>452</v>
      </c>
      <c r="D473" s="68" t="s">
        <v>271</v>
      </c>
      <c r="E473" s="68" t="s">
        <v>359</v>
      </c>
      <c r="F473" s="68" t="s">
        <v>360</v>
      </c>
      <c r="G473" s="68" t="s">
        <v>77</v>
      </c>
      <c r="H473" s="68" t="s">
        <v>273</v>
      </c>
      <c r="I473" s="68" t="s">
        <v>655</v>
      </c>
      <c r="J473" s="65">
        <v>0</v>
      </c>
      <c r="K473" s="65">
        <v>7</v>
      </c>
      <c r="L473" s="65">
        <v>409</v>
      </c>
      <c r="M473" s="65" t="s">
        <v>281</v>
      </c>
    </row>
    <row r="474" spans="1:13" ht="12.75" customHeight="1">
      <c r="A474" s="107" t="str">
        <f>IF(ROW()=1,"KEY",IF(ISNA(VLOOKUP(B474,車名対応マスタ!B:D,3,FALSE)),"",IF(VLOOKUP(B474,車名対応マスタ!B:D,3,FALSE)="","",$D474&amp;" "&amp;IF($G474="9","J","O")&amp;" "&amp;$I474&amp;" "&amp;IF($I474&lt;=TEXT(★完成資料!$A$1,"yyyymm"),TEXT(★完成資料!$A$1,"yyyymm"),"999999")&amp; " " &amp; LEFT(F474 &amp; "          ",10))))</f>
        <v xml:space="preserve">L O 202208 yyyy00 HV        </v>
      </c>
      <c r="B474" s="68" t="s">
        <v>269</v>
      </c>
      <c r="C474" s="68" t="s">
        <v>452</v>
      </c>
      <c r="D474" s="68" t="s">
        <v>271</v>
      </c>
      <c r="E474" s="68" t="s">
        <v>359</v>
      </c>
      <c r="F474" s="68" t="s">
        <v>360</v>
      </c>
      <c r="G474" s="68" t="s">
        <v>77</v>
      </c>
      <c r="H474" s="68" t="s">
        <v>273</v>
      </c>
      <c r="I474" s="68" t="s">
        <v>656</v>
      </c>
      <c r="J474" s="65">
        <v>0</v>
      </c>
      <c r="K474" s="65">
        <v>2</v>
      </c>
      <c r="L474" s="65">
        <v>409</v>
      </c>
      <c r="M474" s="65" t="s">
        <v>281</v>
      </c>
    </row>
    <row r="475" spans="1:13" ht="12.75" customHeight="1">
      <c r="A475" s="107" t="str">
        <f>IF(ROW()=1,"KEY",IF(ISNA(VLOOKUP(B475,車名対応マスタ!B:D,3,FALSE)),"",IF(VLOOKUP(B475,車名対応マスタ!B:D,3,FALSE)="","",$D475&amp;" "&amp;IF($G475="9","J","O")&amp;" "&amp;$I475&amp;" "&amp;IF($I475&lt;=TEXT(★完成資料!$A$1,"yyyymm"),TEXT(★完成資料!$A$1,"yyyymm"),"999999")&amp; " " &amp; LEFT(F475 &amp; "          ",10))))</f>
        <v xml:space="preserve">L O 202209 yyyy00 HV        </v>
      </c>
      <c r="B475" s="68" t="s">
        <v>269</v>
      </c>
      <c r="C475" s="68" t="s">
        <v>452</v>
      </c>
      <c r="D475" s="68" t="s">
        <v>271</v>
      </c>
      <c r="E475" s="68" t="s">
        <v>359</v>
      </c>
      <c r="F475" s="68" t="s">
        <v>360</v>
      </c>
      <c r="G475" s="68" t="s">
        <v>77</v>
      </c>
      <c r="H475" s="68" t="s">
        <v>273</v>
      </c>
      <c r="I475" s="68" t="s">
        <v>657</v>
      </c>
      <c r="J475" s="65">
        <v>3</v>
      </c>
      <c r="K475" s="65">
        <v>3</v>
      </c>
      <c r="L475" s="65">
        <v>409</v>
      </c>
      <c r="M475" s="65" t="s">
        <v>281</v>
      </c>
    </row>
    <row r="476" spans="1:13" ht="12.75" customHeight="1">
      <c r="A476" s="107" t="str">
        <f>IF(ROW()=1,"KEY",IF(ISNA(VLOOKUP(B476,車名対応マスタ!B:D,3,FALSE)),"",IF(VLOOKUP(B476,車名対応マスタ!B:D,3,FALSE)="","",$D476&amp;" "&amp;IF($G476="9","J","O")&amp;" "&amp;$I476&amp;" "&amp;IF($I476&lt;=TEXT(★完成資料!$A$1,"yyyymm"),TEXT(★完成資料!$A$1,"yyyymm"),"999999")&amp; " " &amp; LEFT(F476 &amp; "          ",10))))</f>
        <v xml:space="preserve">L O 202210 yyyy00 HV        </v>
      </c>
      <c r="B476" s="68" t="s">
        <v>269</v>
      </c>
      <c r="C476" s="68" t="s">
        <v>452</v>
      </c>
      <c r="D476" s="68" t="s">
        <v>271</v>
      </c>
      <c r="E476" s="68" t="s">
        <v>359</v>
      </c>
      <c r="F476" s="68" t="s">
        <v>360</v>
      </c>
      <c r="G476" s="68" t="s">
        <v>77</v>
      </c>
      <c r="H476" s="68" t="s">
        <v>273</v>
      </c>
      <c r="I476" s="68" t="s">
        <v>663</v>
      </c>
      <c r="J476" s="65">
        <v>5</v>
      </c>
      <c r="K476" s="65">
        <v>3</v>
      </c>
      <c r="L476" s="65">
        <v>409</v>
      </c>
      <c r="M476" s="65" t="s">
        <v>281</v>
      </c>
    </row>
    <row r="477" spans="1:13" ht="12.75" customHeight="1">
      <c r="A477" s="107" t="str">
        <f>IF(ROW()=1,"KEY",IF(ISNA(VLOOKUP(B477,車名対応マスタ!B:D,3,FALSE)),"",IF(VLOOKUP(B477,車名対応マスタ!B:D,3,FALSE)="","",$D477&amp;" "&amp;IF($G477="9","J","O")&amp;" "&amp;$I477&amp;" "&amp;IF($I477&lt;=TEXT(★完成資料!$A$1,"yyyymm"),TEXT(★完成資料!$A$1,"yyyymm"),"999999")&amp; " " &amp; LEFT(F477 &amp; "          ",10))))</f>
        <v xml:space="preserve">L O 202201 yyyy00 HV        </v>
      </c>
      <c r="B477" s="68" t="s">
        <v>269</v>
      </c>
      <c r="C477" s="68" t="s">
        <v>452</v>
      </c>
      <c r="D477" s="68" t="s">
        <v>271</v>
      </c>
      <c r="E477" s="68" t="s">
        <v>359</v>
      </c>
      <c r="F477" s="68" t="s">
        <v>360</v>
      </c>
      <c r="G477" s="68" t="s">
        <v>77</v>
      </c>
      <c r="H477" s="68" t="s">
        <v>273</v>
      </c>
      <c r="I477" s="68" t="s">
        <v>639</v>
      </c>
      <c r="J477" s="65">
        <v>9</v>
      </c>
      <c r="K477" s="65">
        <v>3</v>
      </c>
      <c r="L477" s="65">
        <v>420</v>
      </c>
      <c r="M477" s="65" t="s">
        <v>274</v>
      </c>
    </row>
    <row r="478" spans="1:13" ht="12.75" customHeight="1">
      <c r="A478" s="107" t="str">
        <f>IF(ROW()=1,"KEY",IF(ISNA(VLOOKUP(B478,車名対応マスタ!B:D,3,FALSE)),"",IF(VLOOKUP(B478,車名対応マスタ!B:D,3,FALSE)="","",$D478&amp;" "&amp;IF($G478="9","J","O")&amp;" "&amp;$I478&amp;" "&amp;IF($I478&lt;=TEXT(★完成資料!$A$1,"yyyymm"),TEXT(★完成資料!$A$1,"yyyymm"),"999999")&amp; " " &amp; LEFT(F478 &amp; "          ",10))))</f>
        <v xml:space="preserve">L O 202202 yyyy00 HV        </v>
      </c>
      <c r="B478" s="68" t="s">
        <v>269</v>
      </c>
      <c r="C478" s="68" t="s">
        <v>452</v>
      </c>
      <c r="D478" s="68" t="s">
        <v>271</v>
      </c>
      <c r="E478" s="68" t="s">
        <v>359</v>
      </c>
      <c r="F478" s="68" t="s">
        <v>360</v>
      </c>
      <c r="G478" s="68" t="s">
        <v>77</v>
      </c>
      <c r="H478" s="68" t="s">
        <v>273</v>
      </c>
      <c r="I478" s="68" t="s">
        <v>640</v>
      </c>
      <c r="J478" s="65">
        <v>4</v>
      </c>
      <c r="K478" s="65">
        <v>0</v>
      </c>
      <c r="L478" s="65">
        <v>420</v>
      </c>
      <c r="M478" s="65" t="s">
        <v>274</v>
      </c>
    </row>
    <row r="479" spans="1:13" ht="12.75" customHeight="1">
      <c r="A479" s="107" t="str">
        <f>IF(ROW()=1,"KEY",IF(ISNA(VLOOKUP(B479,車名対応マスタ!B:D,3,FALSE)),"",IF(VLOOKUP(B479,車名対応マスタ!B:D,3,FALSE)="","",$D479&amp;" "&amp;IF($G479="9","J","O")&amp;" "&amp;$I479&amp;" "&amp;IF($I479&lt;=TEXT(★完成資料!$A$1,"yyyymm"),TEXT(★完成資料!$A$1,"yyyymm"),"999999")&amp; " " &amp; LEFT(F479 &amp; "          ",10))))</f>
        <v xml:space="preserve">L O 202203 yyyy00 HV        </v>
      </c>
      <c r="B479" s="68" t="s">
        <v>269</v>
      </c>
      <c r="C479" s="68" t="s">
        <v>452</v>
      </c>
      <c r="D479" s="68" t="s">
        <v>271</v>
      </c>
      <c r="E479" s="68" t="s">
        <v>359</v>
      </c>
      <c r="F479" s="68" t="s">
        <v>360</v>
      </c>
      <c r="G479" s="68" t="s">
        <v>77</v>
      </c>
      <c r="H479" s="68" t="s">
        <v>273</v>
      </c>
      <c r="I479" s="68" t="s">
        <v>641</v>
      </c>
      <c r="J479" s="65">
        <v>2</v>
      </c>
      <c r="K479" s="65">
        <v>5</v>
      </c>
      <c r="L479" s="65">
        <v>420</v>
      </c>
      <c r="M479" s="65" t="s">
        <v>274</v>
      </c>
    </row>
    <row r="480" spans="1:13" ht="12.75" customHeight="1">
      <c r="A480" s="107" t="str">
        <f>IF(ROW()=1,"KEY",IF(ISNA(VLOOKUP(B480,車名対応マスタ!B:D,3,FALSE)),"",IF(VLOOKUP(B480,車名対応マスタ!B:D,3,FALSE)="","",$D480&amp;" "&amp;IF($G480="9","J","O")&amp;" "&amp;$I480&amp;" "&amp;IF($I480&lt;=TEXT(★完成資料!$A$1,"yyyymm"),TEXT(★完成資料!$A$1,"yyyymm"),"999999")&amp; " " &amp; LEFT(F480 &amp; "          ",10))))</f>
        <v xml:space="preserve">L O 202204 yyyy00 HV        </v>
      </c>
      <c r="B480" s="68" t="s">
        <v>269</v>
      </c>
      <c r="C480" s="68" t="s">
        <v>452</v>
      </c>
      <c r="D480" s="68" t="s">
        <v>271</v>
      </c>
      <c r="E480" s="68" t="s">
        <v>359</v>
      </c>
      <c r="F480" s="68" t="s">
        <v>360</v>
      </c>
      <c r="G480" s="68" t="s">
        <v>77</v>
      </c>
      <c r="H480" s="68" t="s">
        <v>273</v>
      </c>
      <c r="I480" s="68" t="s">
        <v>642</v>
      </c>
      <c r="J480" s="65">
        <v>5</v>
      </c>
      <c r="K480" s="65">
        <v>10</v>
      </c>
      <c r="L480" s="65">
        <v>420</v>
      </c>
      <c r="M480" s="65" t="s">
        <v>274</v>
      </c>
    </row>
    <row r="481" spans="1:13" ht="12.75" customHeight="1">
      <c r="A481" s="107" t="str">
        <f>IF(ROW()=1,"KEY",IF(ISNA(VLOOKUP(B481,車名対応マスタ!B:D,3,FALSE)),"",IF(VLOOKUP(B481,車名対応マスタ!B:D,3,FALSE)="","",$D481&amp;" "&amp;IF($G481="9","J","O")&amp;" "&amp;$I481&amp;" "&amp;IF($I481&lt;=TEXT(★完成資料!$A$1,"yyyymm"),TEXT(★完成資料!$A$1,"yyyymm"),"999999")&amp; " " &amp; LEFT(F481 &amp; "          ",10))))</f>
        <v xml:space="preserve">L O 202205 yyyy00 HV        </v>
      </c>
      <c r="B481" s="68" t="s">
        <v>269</v>
      </c>
      <c r="C481" s="68" t="s">
        <v>452</v>
      </c>
      <c r="D481" s="68" t="s">
        <v>271</v>
      </c>
      <c r="E481" s="68" t="s">
        <v>359</v>
      </c>
      <c r="F481" s="68" t="s">
        <v>360</v>
      </c>
      <c r="G481" s="68" t="s">
        <v>77</v>
      </c>
      <c r="H481" s="68" t="s">
        <v>273</v>
      </c>
      <c r="I481" s="68" t="s">
        <v>647</v>
      </c>
      <c r="J481" s="65">
        <v>1</v>
      </c>
      <c r="K481" s="65">
        <v>3</v>
      </c>
      <c r="L481" s="65">
        <v>420</v>
      </c>
      <c r="M481" s="65" t="s">
        <v>274</v>
      </c>
    </row>
    <row r="482" spans="1:13" ht="12.75" customHeight="1">
      <c r="A482" s="107" t="str">
        <f>IF(ROW()=1,"KEY",IF(ISNA(VLOOKUP(B482,車名対応マスタ!B:D,3,FALSE)),"",IF(VLOOKUP(B482,車名対応マスタ!B:D,3,FALSE)="","",$D482&amp;" "&amp;IF($G482="9","J","O")&amp;" "&amp;$I482&amp;" "&amp;IF($I482&lt;=TEXT(★完成資料!$A$1,"yyyymm"),TEXT(★完成資料!$A$1,"yyyymm"),"999999")&amp; " " &amp; LEFT(F482 &amp; "          ",10))))</f>
        <v xml:space="preserve">L O 202206 yyyy00 HV        </v>
      </c>
      <c r="B482" s="68" t="s">
        <v>269</v>
      </c>
      <c r="C482" s="68" t="s">
        <v>452</v>
      </c>
      <c r="D482" s="68" t="s">
        <v>271</v>
      </c>
      <c r="E482" s="68" t="s">
        <v>359</v>
      </c>
      <c r="F482" s="68" t="s">
        <v>360</v>
      </c>
      <c r="G482" s="68" t="s">
        <v>77</v>
      </c>
      <c r="H482" s="68" t="s">
        <v>273</v>
      </c>
      <c r="I482" s="68" t="s">
        <v>652</v>
      </c>
      <c r="J482" s="65">
        <v>2</v>
      </c>
      <c r="K482" s="65">
        <v>15</v>
      </c>
      <c r="L482" s="65">
        <v>420</v>
      </c>
      <c r="M482" s="65" t="s">
        <v>274</v>
      </c>
    </row>
    <row r="483" spans="1:13" ht="12.75" customHeight="1">
      <c r="A483" s="107" t="str">
        <f>IF(ROW()=1,"KEY",IF(ISNA(VLOOKUP(B483,車名対応マスタ!B:D,3,FALSE)),"",IF(VLOOKUP(B483,車名対応マスタ!B:D,3,FALSE)="","",$D483&amp;" "&amp;IF($G483="9","J","O")&amp;" "&amp;$I483&amp;" "&amp;IF($I483&lt;=TEXT(★完成資料!$A$1,"yyyymm"),TEXT(★完成資料!$A$1,"yyyymm"),"999999")&amp; " " &amp; LEFT(F483 &amp; "          ",10))))</f>
        <v xml:space="preserve">L O 202207 yyyy00 HV        </v>
      </c>
      <c r="B483" s="68" t="s">
        <v>269</v>
      </c>
      <c r="C483" s="68" t="s">
        <v>452</v>
      </c>
      <c r="D483" s="68" t="s">
        <v>271</v>
      </c>
      <c r="E483" s="68" t="s">
        <v>359</v>
      </c>
      <c r="F483" s="68" t="s">
        <v>360</v>
      </c>
      <c r="G483" s="68" t="s">
        <v>77</v>
      </c>
      <c r="H483" s="68" t="s">
        <v>273</v>
      </c>
      <c r="I483" s="68" t="s">
        <v>655</v>
      </c>
      <c r="K483" s="65">
        <v>8</v>
      </c>
      <c r="L483" s="65">
        <v>420</v>
      </c>
      <c r="M483" s="65" t="s">
        <v>274</v>
      </c>
    </row>
    <row r="484" spans="1:13" ht="12.75" customHeight="1">
      <c r="A484" s="107" t="str">
        <f>IF(ROW()=1,"KEY",IF(ISNA(VLOOKUP(B484,車名対応マスタ!B:D,3,FALSE)),"",IF(VLOOKUP(B484,車名対応マスタ!B:D,3,FALSE)="","",$D484&amp;" "&amp;IF($G484="9","J","O")&amp;" "&amp;$I484&amp;" "&amp;IF($I484&lt;=TEXT(★完成資料!$A$1,"yyyymm"),TEXT(★完成資料!$A$1,"yyyymm"),"999999")&amp; " " &amp; LEFT(F484 &amp; "          ",10))))</f>
        <v xml:space="preserve">L O 202208 yyyy00 HV        </v>
      </c>
      <c r="B484" s="68" t="s">
        <v>269</v>
      </c>
      <c r="C484" s="68" t="s">
        <v>452</v>
      </c>
      <c r="D484" s="68" t="s">
        <v>271</v>
      </c>
      <c r="E484" s="68" t="s">
        <v>359</v>
      </c>
      <c r="F484" s="68" t="s">
        <v>360</v>
      </c>
      <c r="G484" s="68" t="s">
        <v>77</v>
      </c>
      <c r="H484" s="68" t="s">
        <v>273</v>
      </c>
      <c r="I484" s="68" t="s">
        <v>656</v>
      </c>
      <c r="J484" s="65">
        <v>1</v>
      </c>
      <c r="K484" s="65">
        <v>15</v>
      </c>
      <c r="L484" s="65">
        <v>420</v>
      </c>
      <c r="M484" s="65" t="s">
        <v>274</v>
      </c>
    </row>
    <row r="485" spans="1:13" ht="12.75" customHeight="1">
      <c r="A485" s="107" t="str">
        <f>IF(ROW()=1,"KEY",IF(ISNA(VLOOKUP(B485,車名対応マスタ!B:D,3,FALSE)),"",IF(VLOOKUP(B485,車名対応マスタ!B:D,3,FALSE)="","",$D485&amp;" "&amp;IF($G485="9","J","O")&amp;" "&amp;$I485&amp;" "&amp;IF($I485&lt;=TEXT(★完成資料!$A$1,"yyyymm"),TEXT(★完成資料!$A$1,"yyyymm"),"999999")&amp; " " &amp; LEFT(F485 &amp; "          ",10))))</f>
        <v xml:space="preserve">L O 202209 yyyy00 HV        </v>
      </c>
      <c r="B485" s="68" t="s">
        <v>269</v>
      </c>
      <c r="C485" s="68" t="s">
        <v>452</v>
      </c>
      <c r="D485" s="68" t="s">
        <v>271</v>
      </c>
      <c r="E485" s="68" t="s">
        <v>359</v>
      </c>
      <c r="F485" s="68" t="s">
        <v>360</v>
      </c>
      <c r="G485" s="68" t="s">
        <v>77</v>
      </c>
      <c r="H485" s="68" t="s">
        <v>273</v>
      </c>
      <c r="I485" s="68" t="s">
        <v>657</v>
      </c>
      <c r="K485" s="65">
        <v>6</v>
      </c>
      <c r="L485" s="65">
        <v>420</v>
      </c>
      <c r="M485" s="65" t="s">
        <v>274</v>
      </c>
    </row>
    <row r="486" spans="1:13" ht="12.75" customHeight="1">
      <c r="A486" s="107" t="str">
        <f>IF(ROW()=1,"KEY",IF(ISNA(VLOOKUP(B486,車名対応マスタ!B:D,3,FALSE)),"",IF(VLOOKUP(B486,車名対応マスタ!B:D,3,FALSE)="","",$D486&amp;" "&amp;IF($G486="9","J","O")&amp;" "&amp;$I486&amp;" "&amp;IF($I486&lt;=TEXT(★完成資料!$A$1,"yyyymm"),TEXT(★完成資料!$A$1,"yyyymm"),"999999")&amp; " " &amp; LEFT(F486 &amp; "          ",10))))</f>
        <v xml:space="preserve">L O 202210 yyyy00 HV        </v>
      </c>
      <c r="B486" s="68" t="s">
        <v>269</v>
      </c>
      <c r="C486" s="68" t="s">
        <v>452</v>
      </c>
      <c r="D486" s="68" t="s">
        <v>271</v>
      </c>
      <c r="E486" s="68" t="s">
        <v>359</v>
      </c>
      <c r="F486" s="68" t="s">
        <v>360</v>
      </c>
      <c r="G486" s="68" t="s">
        <v>77</v>
      </c>
      <c r="H486" s="68" t="s">
        <v>273</v>
      </c>
      <c r="I486" s="68" t="s">
        <v>663</v>
      </c>
      <c r="J486" s="65">
        <v>2</v>
      </c>
      <c r="L486" s="65">
        <v>420</v>
      </c>
      <c r="M486" s="65" t="s">
        <v>274</v>
      </c>
    </row>
    <row r="487" spans="1:13" ht="12.75" customHeight="1">
      <c r="A487" s="107" t="str">
        <f>IF(ROW()=1,"KEY",IF(ISNA(VLOOKUP(B487,車名対応マスタ!B:D,3,FALSE)),"",IF(VLOOKUP(B487,車名対応マスタ!B:D,3,FALSE)="","",$D487&amp;" "&amp;IF($G487="9","J","O")&amp;" "&amp;$I487&amp;" "&amp;IF($I487&lt;=TEXT(★完成資料!$A$1,"yyyymm"),TEXT(★完成資料!$A$1,"yyyymm"),"999999")&amp; " " &amp; LEFT(F487 &amp; "          ",10))))</f>
        <v xml:space="preserve">L O 202201 yyyy00 HV        </v>
      </c>
      <c r="B487" s="68" t="s">
        <v>269</v>
      </c>
      <c r="C487" s="68" t="s">
        <v>452</v>
      </c>
      <c r="D487" s="68" t="s">
        <v>271</v>
      </c>
      <c r="E487" s="68" t="s">
        <v>359</v>
      </c>
      <c r="F487" s="68" t="s">
        <v>360</v>
      </c>
      <c r="G487" s="68" t="s">
        <v>77</v>
      </c>
      <c r="H487" s="68" t="s">
        <v>273</v>
      </c>
      <c r="I487" s="68" t="s">
        <v>639</v>
      </c>
      <c r="J487" s="65">
        <v>1</v>
      </c>
      <c r="L487" s="65">
        <v>603</v>
      </c>
      <c r="M487" s="65" t="s">
        <v>263</v>
      </c>
    </row>
    <row r="488" spans="1:13" ht="12.75" customHeight="1">
      <c r="A488" s="107" t="str">
        <f>IF(ROW()=1,"KEY",IF(ISNA(VLOOKUP(B488,車名対応マスタ!B:D,3,FALSE)),"",IF(VLOOKUP(B488,車名対応マスタ!B:D,3,FALSE)="","",$D488&amp;" "&amp;IF($G488="9","J","O")&amp;" "&amp;$I488&amp;" "&amp;IF($I488&lt;=TEXT(★完成資料!$A$1,"yyyymm"),TEXT(★完成資料!$A$1,"yyyymm"),"999999")&amp; " " &amp; LEFT(F488 &amp; "          ",10))))</f>
        <v xml:space="preserve">L O 202202 yyyy00 HV        </v>
      </c>
      <c r="B488" s="68" t="s">
        <v>269</v>
      </c>
      <c r="C488" s="68" t="s">
        <v>452</v>
      </c>
      <c r="D488" s="68" t="s">
        <v>271</v>
      </c>
      <c r="E488" s="68" t="s">
        <v>359</v>
      </c>
      <c r="F488" s="68" t="s">
        <v>360</v>
      </c>
      <c r="G488" s="68" t="s">
        <v>77</v>
      </c>
      <c r="H488" s="68" t="s">
        <v>273</v>
      </c>
      <c r="I488" s="68" t="s">
        <v>640</v>
      </c>
      <c r="J488" s="65">
        <v>1</v>
      </c>
      <c r="K488" s="65">
        <v>1</v>
      </c>
      <c r="L488" s="65">
        <v>603</v>
      </c>
      <c r="M488" s="65" t="s">
        <v>263</v>
      </c>
    </row>
    <row r="489" spans="1:13" ht="12.75" customHeight="1">
      <c r="A489" s="107" t="str">
        <f>IF(ROW()=1,"KEY",IF(ISNA(VLOOKUP(B489,車名対応マスタ!B:D,3,FALSE)),"",IF(VLOOKUP(B489,車名対応マスタ!B:D,3,FALSE)="","",$D489&amp;" "&amp;IF($G489="9","J","O")&amp;" "&amp;$I489&amp;" "&amp;IF($I489&lt;=TEXT(★完成資料!$A$1,"yyyymm"),TEXT(★完成資料!$A$1,"yyyymm"),"999999")&amp; " " &amp; LEFT(F489 &amp; "          ",10))))</f>
        <v xml:space="preserve">L O 202205 yyyy00 HV        </v>
      </c>
      <c r="B489" s="68" t="s">
        <v>269</v>
      </c>
      <c r="C489" s="68" t="s">
        <v>452</v>
      </c>
      <c r="D489" s="68" t="s">
        <v>271</v>
      </c>
      <c r="E489" s="68" t="s">
        <v>359</v>
      </c>
      <c r="F489" s="68" t="s">
        <v>360</v>
      </c>
      <c r="G489" s="68" t="s">
        <v>77</v>
      </c>
      <c r="H489" s="68" t="s">
        <v>273</v>
      </c>
      <c r="I489" s="68" t="s">
        <v>647</v>
      </c>
      <c r="K489" s="65">
        <v>1</v>
      </c>
      <c r="L489" s="65">
        <v>603</v>
      </c>
      <c r="M489" s="65" t="s">
        <v>263</v>
      </c>
    </row>
    <row r="490" spans="1:13" ht="12.75" customHeight="1">
      <c r="A490" s="107" t="str">
        <f>IF(ROW()=1,"KEY",IF(ISNA(VLOOKUP(B490,車名対応マスタ!B:D,3,FALSE)),"",IF(VLOOKUP(B490,車名対応マスタ!B:D,3,FALSE)="","",$D490&amp;" "&amp;IF($G490="9","J","O")&amp;" "&amp;$I490&amp;" "&amp;IF($I490&lt;=TEXT(★完成資料!$A$1,"yyyymm"),TEXT(★完成資料!$A$1,"yyyymm"),"999999")&amp; " " &amp; LEFT(F490 &amp; "          ",10))))</f>
        <v xml:space="preserve">L O 202206 yyyy00 HV        </v>
      </c>
      <c r="B490" s="68" t="s">
        <v>269</v>
      </c>
      <c r="C490" s="68" t="s">
        <v>452</v>
      </c>
      <c r="D490" s="68" t="s">
        <v>271</v>
      </c>
      <c r="E490" s="68" t="s">
        <v>359</v>
      </c>
      <c r="F490" s="68" t="s">
        <v>360</v>
      </c>
      <c r="G490" s="68" t="s">
        <v>77</v>
      </c>
      <c r="H490" s="68" t="s">
        <v>273</v>
      </c>
      <c r="I490" s="68" t="s">
        <v>652</v>
      </c>
      <c r="J490" s="65">
        <v>1</v>
      </c>
      <c r="L490" s="65">
        <v>603</v>
      </c>
      <c r="M490" s="65" t="s">
        <v>263</v>
      </c>
    </row>
    <row r="491" spans="1:13" ht="12.75" customHeight="1">
      <c r="A491" s="107" t="str">
        <f>IF(ROW()=1,"KEY",IF(ISNA(VLOOKUP(B491,車名対応マスタ!B:D,3,FALSE)),"",IF(VLOOKUP(B491,車名対応マスタ!B:D,3,FALSE)="","",$D491&amp;" "&amp;IF($G491="9","J","O")&amp;" "&amp;$I491&amp;" "&amp;IF($I491&lt;=TEXT(★完成資料!$A$1,"yyyymm"),TEXT(★完成資料!$A$1,"yyyymm"),"999999")&amp; " " &amp; LEFT(F491 &amp; "          ",10))))</f>
        <v xml:space="preserve">L O 202209 yyyy00 HV        </v>
      </c>
      <c r="B491" s="68" t="s">
        <v>269</v>
      </c>
      <c r="C491" s="68" t="s">
        <v>452</v>
      </c>
      <c r="D491" s="68" t="s">
        <v>271</v>
      </c>
      <c r="E491" s="68" t="s">
        <v>359</v>
      </c>
      <c r="F491" s="68" t="s">
        <v>360</v>
      </c>
      <c r="G491" s="68" t="s">
        <v>77</v>
      </c>
      <c r="H491" s="68" t="s">
        <v>273</v>
      </c>
      <c r="I491" s="68" t="s">
        <v>657</v>
      </c>
      <c r="J491" s="65">
        <v>0</v>
      </c>
      <c r="K491" s="65">
        <v>1</v>
      </c>
      <c r="L491" s="65">
        <v>603</v>
      </c>
      <c r="M491" s="65" t="s">
        <v>263</v>
      </c>
    </row>
    <row r="492" spans="1:13" ht="12.75" customHeight="1">
      <c r="A492" s="107" t="str">
        <f>IF(ROW()=1,"KEY",IF(ISNA(VLOOKUP(B492,車名対応マスタ!B:D,3,FALSE)),"",IF(VLOOKUP(B492,車名対応マスタ!B:D,3,FALSE)="","",$D492&amp;" "&amp;IF($G492="9","J","O")&amp;" "&amp;$I492&amp;" "&amp;IF($I492&lt;=TEXT(★完成資料!$A$1,"yyyymm"),TEXT(★完成資料!$A$1,"yyyymm"),"999999")&amp; " " &amp; LEFT(F492 &amp; "          ",10))))</f>
        <v xml:space="preserve">L O 202210 yyyy00 HV        </v>
      </c>
      <c r="B492" s="68" t="s">
        <v>269</v>
      </c>
      <c r="C492" s="68" t="s">
        <v>452</v>
      </c>
      <c r="D492" s="68" t="s">
        <v>271</v>
      </c>
      <c r="E492" s="68" t="s">
        <v>359</v>
      </c>
      <c r="F492" s="68" t="s">
        <v>360</v>
      </c>
      <c r="G492" s="68" t="s">
        <v>77</v>
      </c>
      <c r="H492" s="68" t="s">
        <v>273</v>
      </c>
      <c r="I492" s="68" t="s">
        <v>663</v>
      </c>
      <c r="K492" s="65">
        <v>2</v>
      </c>
      <c r="L492" s="65">
        <v>603</v>
      </c>
      <c r="M492" s="65" t="s">
        <v>263</v>
      </c>
    </row>
    <row r="493" spans="1:13" ht="12.75" customHeight="1">
      <c r="A493" s="107" t="str">
        <f>IF(ROW()=1,"KEY",IF(ISNA(VLOOKUP(B493,車名対応マスタ!B:D,3,FALSE)),"",IF(VLOOKUP(B493,車名対応マスタ!B:D,3,FALSE)="","",$D493&amp;" "&amp;IF($G493="9","J","O")&amp;" "&amp;$I493&amp;" "&amp;IF($I493&lt;=TEXT(★完成資料!$A$1,"yyyymm"),TEXT(★完成資料!$A$1,"yyyymm"),"999999")&amp; " " &amp; LEFT(F493 &amp; "          ",10))))</f>
        <v xml:space="preserve">L O 202201 yyyy00 HV        </v>
      </c>
      <c r="B493" s="68" t="s">
        <v>269</v>
      </c>
      <c r="C493" s="68" t="s">
        <v>452</v>
      </c>
      <c r="D493" s="68" t="s">
        <v>271</v>
      </c>
      <c r="E493" s="68" t="s">
        <v>359</v>
      </c>
      <c r="F493" s="68" t="s">
        <v>360</v>
      </c>
      <c r="G493" s="68" t="s">
        <v>77</v>
      </c>
      <c r="H493" s="68" t="s">
        <v>273</v>
      </c>
      <c r="I493" s="68" t="s">
        <v>639</v>
      </c>
      <c r="J493" s="65">
        <v>11</v>
      </c>
      <c r="K493" s="65">
        <v>47</v>
      </c>
      <c r="L493" s="65">
        <v>417</v>
      </c>
      <c r="M493" s="65" t="s">
        <v>499</v>
      </c>
    </row>
    <row r="494" spans="1:13" ht="12.75" customHeight="1">
      <c r="A494" s="107" t="str">
        <f>IF(ROW()=1,"KEY",IF(ISNA(VLOOKUP(B494,車名対応マスタ!B:D,3,FALSE)),"",IF(VLOOKUP(B494,車名対応マスタ!B:D,3,FALSE)="","",$D494&amp;" "&amp;IF($G494="9","J","O")&amp;" "&amp;$I494&amp;" "&amp;IF($I494&lt;=TEXT(★完成資料!$A$1,"yyyymm"),TEXT(★完成資料!$A$1,"yyyymm"),"999999")&amp; " " &amp; LEFT(F494 &amp; "          ",10))))</f>
        <v xml:space="preserve">L O 202202 yyyy00 HV        </v>
      </c>
      <c r="B494" s="68" t="s">
        <v>269</v>
      </c>
      <c r="C494" s="68" t="s">
        <v>452</v>
      </c>
      <c r="D494" s="68" t="s">
        <v>271</v>
      </c>
      <c r="E494" s="68" t="s">
        <v>359</v>
      </c>
      <c r="F494" s="68" t="s">
        <v>360</v>
      </c>
      <c r="G494" s="68" t="s">
        <v>77</v>
      </c>
      <c r="H494" s="68" t="s">
        <v>273</v>
      </c>
      <c r="I494" s="68" t="s">
        <v>640</v>
      </c>
      <c r="K494" s="65">
        <v>96</v>
      </c>
      <c r="L494" s="65">
        <v>417</v>
      </c>
      <c r="M494" s="65" t="s">
        <v>499</v>
      </c>
    </row>
    <row r="495" spans="1:13" ht="12.75" customHeight="1">
      <c r="A495" s="107" t="str">
        <f>IF(ROW()=1,"KEY",IF(ISNA(VLOOKUP(B495,車名対応マスタ!B:D,3,FALSE)),"",IF(VLOOKUP(B495,車名対応マスタ!B:D,3,FALSE)="","",$D495&amp;" "&amp;IF($G495="9","J","O")&amp;" "&amp;$I495&amp;" "&amp;IF($I495&lt;=TEXT(★完成資料!$A$1,"yyyymm"),TEXT(★完成資料!$A$1,"yyyymm"),"999999")&amp; " " &amp; LEFT(F495 &amp; "          ",10))))</f>
        <v xml:space="preserve">L O 202203 yyyy00 HV        </v>
      </c>
      <c r="B495" s="68" t="s">
        <v>269</v>
      </c>
      <c r="C495" s="68" t="s">
        <v>452</v>
      </c>
      <c r="D495" s="68" t="s">
        <v>271</v>
      </c>
      <c r="E495" s="68" t="s">
        <v>359</v>
      </c>
      <c r="F495" s="68" t="s">
        <v>360</v>
      </c>
      <c r="G495" s="68" t="s">
        <v>77</v>
      </c>
      <c r="H495" s="68" t="s">
        <v>273</v>
      </c>
      <c r="I495" s="68" t="s">
        <v>641</v>
      </c>
      <c r="K495" s="65">
        <v>48</v>
      </c>
      <c r="L495" s="65">
        <v>417</v>
      </c>
      <c r="M495" s="65" t="s">
        <v>499</v>
      </c>
    </row>
    <row r="496" spans="1:13" ht="12.75" customHeight="1">
      <c r="A496" s="107" t="str">
        <f>IF(ROW()=1,"KEY",IF(ISNA(VLOOKUP(B496,車名対応マスタ!B:D,3,FALSE)),"",IF(VLOOKUP(B496,車名対応マスタ!B:D,3,FALSE)="","",$D496&amp;" "&amp;IF($G496="9","J","O")&amp;" "&amp;$I496&amp;" "&amp;IF($I496&lt;=TEXT(★完成資料!$A$1,"yyyymm"),TEXT(★完成資料!$A$1,"yyyymm"),"999999")&amp; " " &amp; LEFT(F496 &amp; "          ",10))))</f>
        <v xml:space="preserve">L O 202204 yyyy00 HV        </v>
      </c>
      <c r="B496" s="68" t="s">
        <v>269</v>
      </c>
      <c r="C496" s="68" t="s">
        <v>452</v>
      </c>
      <c r="D496" s="68" t="s">
        <v>271</v>
      </c>
      <c r="E496" s="68" t="s">
        <v>359</v>
      </c>
      <c r="F496" s="68" t="s">
        <v>360</v>
      </c>
      <c r="G496" s="68" t="s">
        <v>77</v>
      </c>
      <c r="H496" s="68" t="s">
        <v>273</v>
      </c>
      <c r="I496" s="68" t="s">
        <v>642</v>
      </c>
      <c r="K496" s="65">
        <v>105</v>
      </c>
      <c r="L496" s="65">
        <v>417</v>
      </c>
      <c r="M496" s="65" t="s">
        <v>499</v>
      </c>
    </row>
    <row r="497" spans="1:13" ht="12.75" customHeight="1">
      <c r="A497" s="107" t="str">
        <f>IF(ROW()=1,"KEY",IF(ISNA(VLOOKUP(B497,車名対応マスタ!B:D,3,FALSE)),"",IF(VLOOKUP(B497,車名対応マスタ!B:D,3,FALSE)="","",$D497&amp;" "&amp;IF($G497="9","J","O")&amp;" "&amp;$I497&amp;" "&amp;IF($I497&lt;=TEXT(★完成資料!$A$1,"yyyymm"),TEXT(★完成資料!$A$1,"yyyymm"),"999999")&amp; " " &amp; LEFT(F497 &amp; "          ",10))))</f>
        <v xml:space="preserve">L O 202205 yyyy00 HV        </v>
      </c>
      <c r="B497" s="68" t="s">
        <v>269</v>
      </c>
      <c r="C497" s="68" t="s">
        <v>452</v>
      </c>
      <c r="D497" s="68" t="s">
        <v>271</v>
      </c>
      <c r="E497" s="68" t="s">
        <v>359</v>
      </c>
      <c r="F497" s="68" t="s">
        <v>360</v>
      </c>
      <c r="G497" s="68" t="s">
        <v>77</v>
      </c>
      <c r="H497" s="68" t="s">
        <v>273</v>
      </c>
      <c r="I497" s="68" t="s">
        <v>647</v>
      </c>
      <c r="K497" s="65">
        <v>58</v>
      </c>
      <c r="L497" s="65">
        <v>417</v>
      </c>
      <c r="M497" s="65" t="s">
        <v>499</v>
      </c>
    </row>
    <row r="498" spans="1:13" ht="12.75" customHeight="1">
      <c r="A498" s="107" t="str">
        <f>IF(ROW()=1,"KEY",IF(ISNA(VLOOKUP(B498,車名対応マスタ!B:D,3,FALSE)),"",IF(VLOOKUP(B498,車名対応マスタ!B:D,3,FALSE)="","",$D498&amp;" "&amp;IF($G498="9","J","O")&amp;" "&amp;$I498&amp;" "&amp;IF($I498&lt;=TEXT(★完成資料!$A$1,"yyyymm"),TEXT(★完成資料!$A$1,"yyyymm"),"999999")&amp; " " &amp; LEFT(F498 &amp; "          ",10))))</f>
        <v xml:space="preserve">L O 202206 yyyy00 HV        </v>
      </c>
      <c r="B498" s="68" t="s">
        <v>269</v>
      </c>
      <c r="C498" s="68" t="s">
        <v>452</v>
      </c>
      <c r="D498" s="68" t="s">
        <v>271</v>
      </c>
      <c r="E498" s="68" t="s">
        <v>359</v>
      </c>
      <c r="F498" s="68" t="s">
        <v>360</v>
      </c>
      <c r="G498" s="68" t="s">
        <v>77</v>
      </c>
      <c r="H498" s="68" t="s">
        <v>273</v>
      </c>
      <c r="I498" s="68" t="s">
        <v>652</v>
      </c>
      <c r="K498" s="65">
        <v>90</v>
      </c>
      <c r="L498" s="65">
        <v>417</v>
      </c>
      <c r="M498" s="65" t="s">
        <v>499</v>
      </c>
    </row>
    <row r="499" spans="1:13" ht="12.75" customHeight="1">
      <c r="A499" s="107" t="str">
        <f>IF(ROW()=1,"KEY",IF(ISNA(VLOOKUP(B499,車名対応マスタ!B:D,3,FALSE)),"",IF(VLOOKUP(B499,車名対応マスタ!B:D,3,FALSE)="","",$D499&amp;" "&amp;IF($G499="9","J","O")&amp;" "&amp;$I499&amp;" "&amp;IF($I499&lt;=TEXT(★完成資料!$A$1,"yyyymm"),TEXT(★完成資料!$A$1,"yyyymm"),"999999")&amp; " " &amp; LEFT(F499 &amp; "          ",10))))</f>
        <v xml:space="preserve">L O 202207 yyyy00 HV        </v>
      </c>
      <c r="B499" s="68" t="s">
        <v>269</v>
      </c>
      <c r="C499" s="68" t="s">
        <v>452</v>
      </c>
      <c r="D499" s="68" t="s">
        <v>271</v>
      </c>
      <c r="E499" s="68" t="s">
        <v>359</v>
      </c>
      <c r="F499" s="68" t="s">
        <v>360</v>
      </c>
      <c r="G499" s="68" t="s">
        <v>77</v>
      </c>
      <c r="H499" s="68" t="s">
        <v>273</v>
      </c>
      <c r="I499" s="68" t="s">
        <v>655</v>
      </c>
      <c r="K499" s="65">
        <v>59</v>
      </c>
      <c r="L499" s="65">
        <v>417</v>
      </c>
      <c r="M499" s="65" t="s">
        <v>499</v>
      </c>
    </row>
    <row r="500" spans="1:13" ht="12.75" customHeight="1">
      <c r="A500" s="107" t="str">
        <f>IF(ROW()=1,"KEY",IF(ISNA(VLOOKUP(B500,車名対応マスタ!B:D,3,FALSE)),"",IF(VLOOKUP(B500,車名対応マスタ!B:D,3,FALSE)="","",$D500&amp;" "&amp;IF($G500="9","J","O")&amp;" "&amp;$I500&amp;" "&amp;IF($I500&lt;=TEXT(★完成資料!$A$1,"yyyymm"),TEXT(★完成資料!$A$1,"yyyymm"),"999999")&amp; " " &amp; LEFT(F500 &amp; "          ",10))))</f>
        <v xml:space="preserve">L O 202208 yyyy00 HV        </v>
      </c>
      <c r="B500" s="68" t="s">
        <v>269</v>
      </c>
      <c r="C500" s="68" t="s">
        <v>452</v>
      </c>
      <c r="D500" s="68" t="s">
        <v>271</v>
      </c>
      <c r="E500" s="68" t="s">
        <v>359</v>
      </c>
      <c r="F500" s="68" t="s">
        <v>360</v>
      </c>
      <c r="G500" s="68" t="s">
        <v>77</v>
      </c>
      <c r="H500" s="68" t="s">
        <v>273</v>
      </c>
      <c r="I500" s="68" t="s">
        <v>656</v>
      </c>
      <c r="K500" s="65">
        <v>52</v>
      </c>
      <c r="L500" s="65">
        <v>417</v>
      </c>
      <c r="M500" s="65" t="s">
        <v>499</v>
      </c>
    </row>
    <row r="501" spans="1:13" ht="12.75" customHeight="1">
      <c r="A501" s="107" t="str">
        <f>IF(ROW()=1,"KEY",IF(ISNA(VLOOKUP(B501,車名対応マスタ!B:D,3,FALSE)),"",IF(VLOOKUP(B501,車名対応マスタ!B:D,3,FALSE)="","",$D501&amp;" "&amp;IF($G501="9","J","O")&amp;" "&amp;$I501&amp;" "&amp;IF($I501&lt;=TEXT(★完成資料!$A$1,"yyyymm"),TEXT(★完成資料!$A$1,"yyyymm"),"999999")&amp; " " &amp; LEFT(F501 &amp; "          ",10))))</f>
        <v xml:space="preserve">L O 202209 yyyy00 HV        </v>
      </c>
      <c r="B501" s="68" t="s">
        <v>269</v>
      </c>
      <c r="C501" s="68" t="s">
        <v>452</v>
      </c>
      <c r="D501" s="68" t="s">
        <v>271</v>
      </c>
      <c r="E501" s="68" t="s">
        <v>359</v>
      </c>
      <c r="F501" s="68" t="s">
        <v>360</v>
      </c>
      <c r="G501" s="68" t="s">
        <v>77</v>
      </c>
      <c r="H501" s="68" t="s">
        <v>273</v>
      </c>
      <c r="I501" s="68" t="s">
        <v>657</v>
      </c>
      <c r="K501" s="65">
        <v>137</v>
      </c>
      <c r="L501" s="65">
        <v>417</v>
      </c>
      <c r="M501" s="65" t="s">
        <v>499</v>
      </c>
    </row>
    <row r="502" spans="1:13" ht="12.75" customHeight="1">
      <c r="A502" s="107" t="str">
        <f>IF(ROW()=1,"KEY",IF(ISNA(VLOOKUP(B502,車名対応マスタ!B:D,3,FALSE)),"",IF(VLOOKUP(B502,車名対応マスタ!B:D,3,FALSE)="","",$D502&amp;" "&amp;IF($G502="9","J","O")&amp;" "&amp;$I502&amp;" "&amp;IF($I502&lt;=TEXT(★完成資料!$A$1,"yyyymm"),TEXT(★完成資料!$A$1,"yyyymm"),"999999")&amp; " " &amp; LEFT(F502 &amp; "          ",10))))</f>
        <v xml:space="preserve">L O 202210 yyyy00 HV        </v>
      </c>
      <c r="B502" s="68" t="s">
        <v>269</v>
      </c>
      <c r="C502" s="68" t="s">
        <v>452</v>
      </c>
      <c r="D502" s="68" t="s">
        <v>271</v>
      </c>
      <c r="E502" s="68" t="s">
        <v>359</v>
      </c>
      <c r="F502" s="68" t="s">
        <v>360</v>
      </c>
      <c r="G502" s="68" t="s">
        <v>77</v>
      </c>
      <c r="H502" s="68" t="s">
        <v>273</v>
      </c>
      <c r="I502" s="68" t="s">
        <v>663</v>
      </c>
      <c r="K502" s="65">
        <v>70</v>
      </c>
      <c r="L502" s="65">
        <v>417</v>
      </c>
      <c r="M502" s="65" t="s">
        <v>499</v>
      </c>
    </row>
    <row r="503" spans="1:13" ht="12.75" customHeight="1">
      <c r="A503" s="107" t="str">
        <f>IF(ROW()=1,"KEY",IF(ISNA(VLOOKUP(B503,車名対応マスタ!B:D,3,FALSE)),"",IF(VLOOKUP(B503,車名対応マスタ!B:D,3,FALSE)="","",$D503&amp;" "&amp;IF($G503="9","J","O")&amp;" "&amp;$I503&amp;" "&amp;IF($I503&lt;=TEXT(★完成資料!$A$1,"yyyymm"),TEXT(★完成資料!$A$1,"yyyymm"),"999999")&amp; " " &amp; LEFT(F503 &amp; "          ",10))))</f>
        <v xml:space="preserve">L O 202201 yyyy00 HV        </v>
      </c>
      <c r="B503" s="68" t="s">
        <v>269</v>
      </c>
      <c r="C503" s="68" t="s">
        <v>452</v>
      </c>
      <c r="D503" s="68" t="s">
        <v>271</v>
      </c>
      <c r="E503" s="68" t="s">
        <v>359</v>
      </c>
      <c r="F503" s="68" t="s">
        <v>360</v>
      </c>
      <c r="G503" s="68" t="s">
        <v>77</v>
      </c>
      <c r="H503" s="68" t="s">
        <v>273</v>
      </c>
      <c r="I503" s="68" t="s">
        <v>639</v>
      </c>
      <c r="J503" s="65">
        <v>25</v>
      </c>
      <c r="K503" s="65">
        <v>22</v>
      </c>
      <c r="L503" s="65">
        <v>413</v>
      </c>
      <c r="M503" s="65" t="s">
        <v>500</v>
      </c>
    </row>
    <row r="504" spans="1:13" ht="12.75" customHeight="1">
      <c r="A504" s="107" t="str">
        <f>IF(ROW()=1,"KEY",IF(ISNA(VLOOKUP(B504,車名対応マスタ!B:D,3,FALSE)),"",IF(VLOOKUP(B504,車名対応マスタ!B:D,3,FALSE)="","",$D504&amp;" "&amp;IF($G504="9","J","O")&amp;" "&amp;$I504&amp;" "&amp;IF($I504&lt;=TEXT(★完成資料!$A$1,"yyyymm"),TEXT(★完成資料!$A$1,"yyyymm"),"999999")&amp; " " &amp; LEFT(F504 &amp; "          ",10))))</f>
        <v xml:space="preserve">L O 202202 yyyy00 HV        </v>
      </c>
      <c r="B504" s="68" t="s">
        <v>269</v>
      </c>
      <c r="C504" s="68" t="s">
        <v>452</v>
      </c>
      <c r="D504" s="68" t="s">
        <v>271</v>
      </c>
      <c r="E504" s="68" t="s">
        <v>359</v>
      </c>
      <c r="F504" s="68" t="s">
        <v>360</v>
      </c>
      <c r="G504" s="68" t="s">
        <v>77</v>
      </c>
      <c r="H504" s="68" t="s">
        <v>273</v>
      </c>
      <c r="I504" s="68" t="s">
        <v>640</v>
      </c>
      <c r="J504" s="65">
        <v>11</v>
      </c>
      <c r="K504" s="65">
        <v>26</v>
      </c>
      <c r="L504" s="65">
        <v>413</v>
      </c>
      <c r="M504" s="65" t="s">
        <v>500</v>
      </c>
    </row>
    <row r="505" spans="1:13" ht="12.75" customHeight="1">
      <c r="A505" s="107" t="str">
        <f>IF(ROW()=1,"KEY",IF(ISNA(VLOOKUP(B505,車名対応マスタ!B:D,3,FALSE)),"",IF(VLOOKUP(B505,車名対応マスタ!B:D,3,FALSE)="","",$D505&amp;" "&amp;IF($G505="9","J","O")&amp;" "&amp;$I505&amp;" "&amp;IF($I505&lt;=TEXT(★完成資料!$A$1,"yyyymm"),TEXT(★完成資料!$A$1,"yyyymm"),"999999")&amp; " " &amp; LEFT(F505 &amp; "          ",10))))</f>
        <v xml:space="preserve">L O 202203 yyyy00 HV        </v>
      </c>
      <c r="B505" s="68" t="s">
        <v>269</v>
      </c>
      <c r="C505" s="68" t="s">
        <v>452</v>
      </c>
      <c r="D505" s="68" t="s">
        <v>271</v>
      </c>
      <c r="E505" s="68" t="s">
        <v>359</v>
      </c>
      <c r="F505" s="68" t="s">
        <v>360</v>
      </c>
      <c r="G505" s="68" t="s">
        <v>77</v>
      </c>
      <c r="H505" s="68" t="s">
        <v>273</v>
      </c>
      <c r="I505" s="68" t="s">
        <v>641</v>
      </c>
      <c r="J505" s="65">
        <v>79</v>
      </c>
      <c r="K505" s="65">
        <v>11</v>
      </c>
      <c r="L505" s="65">
        <v>413</v>
      </c>
      <c r="M505" s="65" t="s">
        <v>500</v>
      </c>
    </row>
    <row r="506" spans="1:13" ht="12.75" customHeight="1">
      <c r="A506" s="107" t="str">
        <f>IF(ROW()=1,"KEY",IF(ISNA(VLOOKUP(B506,車名対応マスタ!B:D,3,FALSE)),"",IF(VLOOKUP(B506,車名対応マスタ!B:D,3,FALSE)="","",$D506&amp;" "&amp;IF($G506="9","J","O")&amp;" "&amp;$I506&amp;" "&amp;IF($I506&lt;=TEXT(★完成資料!$A$1,"yyyymm"),TEXT(★完成資料!$A$1,"yyyymm"),"999999")&amp; " " &amp; LEFT(F506 &amp; "          ",10))))</f>
        <v xml:space="preserve">L O 202204 yyyy00 HV        </v>
      </c>
      <c r="B506" s="68" t="s">
        <v>269</v>
      </c>
      <c r="C506" s="68" t="s">
        <v>452</v>
      </c>
      <c r="D506" s="68" t="s">
        <v>271</v>
      </c>
      <c r="E506" s="68" t="s">
        <v>359</v>
      </c>
      <c r="F506" s="68" t="s">
        <v>360</v>
      </c>
      <c r="G506" s="68" t="s">
        <v>77</v>
      </c>
      <c r="H506" s="68" t="s">
        <v>273</v>
      </c>
      <c r="I506" s="68" t="s">
        <v>642</v>
      </c>
      <c r="J506" s="65">
        <v>236</v>
      </c>
      <c r="K506" s="65">
        <v>39</v>
      </c>
      <c r="L506" s="65">
        <v>413</v>
      </c>
      <c r="M506" s="65" t="s">
        <v>500</v>
      </c>
    </row>
    <row r="507" spans="1:13" ht="12.75" customHeight="1">
      <c r="A507" s="107" t="str">
        <f>IF(ROW()=1,"KEY",IF(ISNA(VLOOKUP(B507,車名対応マスタ!B:D,3,FALSE)),"",IF(VLOOKUP(B507,車名対応マスタ!B:D,3,FALSE)="","",$D507&amp;" "&amp;IF($G507="9","J","O")&amp;" "&amp;$I507&amp;" "&amp;IF($I507&lt;=TEXT(★完成資料!$A$1,"yyyymm"),TEXT(★完成資料!$A$1,"yyyymm"),"999999")&amp; " " &amp; LEFT(F507 &amp; "          ",10))))</f>
        <v xml:space="preserve">L O 202205 yyyy00 HV        </v>
      </c>
      <c r="B507" s="68" t="s">
        <v>269</v>
      </c>
      <c r="C507" s="68" t="s">
        <v>452</v>
      </c>
      <c r="D507" s="68" t="s">
        <v>271</v>
      </c>
      <c r="E507" s="68" t="s">
        <v>359</v>
      </c>
      <c r="F507" s="68" t="s">
        <v>360</v>
      </c>
      <c r="G507" s="68" t="s">
        <v>77</v>
      </c>
      <c r="H507" s="68" t="s">
        <v>273</v>
      </c>
      <c r="I507" s="68" t="s">
        <v>647</v>
      </c>
      <c r="J507" s="65">
        <v>27</v>
      </c>
      <c r="K507" s="65">
        <v>18</v>
      </c>
      <c r="L507" s="65">
        <v>413</v>
      </c>
      <c r="M507" s="65" t="s">
        <v>500</v>
      </c>
    </row>
    <row r="508" spans="1:13" ht="12.75" customHeight="1">
      <c r="A508" s="107" t="str">
        <f>IF(ROW()=1,"KEY",IF(ISNA(VLOOKUP(B508,車名対応マスタ!B:D,3,FALSE)),"",IF(VLOOKUP(B508,車名対応マスタ!B:D,3,FALSE)="","",$D508&amp;" "&amp;IF($G508="9","J","O")&amp;" "&amp;$I508&amp;" "&amp;IF($I508&lt;=TEXT(★完成資料!$A$1,"yyyymm"),TEXT(★完成資料!$A$1,"yyyymm"),"999999")&amp; " " &amp; LEFT(F508 &amp; "          ",10))))</f>
        <v xml:space="preserve">L O 202206 yyyy00 HV        </v>
      </c>
      <c r="B508" s="68" t="s">
        <v>269</v>
      </c>
      <c r="C508" s="68" t="s">
        <v>452</v>
      </c>
      <c r="D508" s="68" t="s">
        <v>271</v>
      </c>
      <c r="E508" s="68" t="s">
        <v>359</v>
      </c>
      <c r="F508" s="68" t="s">
        <v>360</v>
      </c>
      <c r="G508" s="68" t="s">
        <v>77</v>
      </c>
      <c r="H508" s="68" t="s">
        <v>273</v>
      </c>
      <c r="I508" s="68" t="s">
        <v>652</v>
      </c>
      <c r="J508" s="65">
        <v>34</v>
      </c>
      <c r="K508" s="65">
        <v>10</v>
      </c>
      <c r="L508" s="65">
        <v>413</v>
      </c>
      <c r="M508" s="65" t="s">
        <v>500</v>
      </c>
    </row>
    <row r="509" spans="1:13" ht="12.75" customHeight="1">
      <c r="A509" s="107" t="str">
        <f>IF(ROW()=1,"KEY",IF(ISNA(VLOOKUP(B509,車名対応マスタ!B:D,3,FALSE)),"",IF(VLOOKUP(B509,車名対応マスタ!B:D,3,FALSE)="","",$D509&amp;" "&amp;IF($G509="9","J","O")&amp;" "&amp;$I509&amp;" "&amp;IF($I509&lt;=TEXT(★完成資料!$A$1,"yyyymm"),TEXT(★完成資料!$A$1,"yyyymm"),"999999")&amp; " " &amp; LEFT(F509 &amp; "          ",10))))</f>
        <v xml:space="preserve">L O 202207 yyyy00 HV        </v>
      </c>
      <c r="B509" s="68" t="s">
        <v>269</v>
      </c>
      <c r="C509" s="68" t="s">
        <v>452</v>
      </c>
      <c r="D509" s="68" t="s">
        <v>271</v>
      </c>
      <c r="E509" s="68" t="s">
        <v>359</v>
      </c>
      <c r="F509" s="68" t="s">
        <v>360</v>
      </c>
      <c r="G509" s="68" t="s">
        <v>77</v>
      </c>
      <c r="H509" s="68" t="s">
        <v>273</v>
      </c>
      <c r="I509" s="68" t="s">
        <v>655</v>
      </c>
      <c r="J509" s="65">
        <v>12</v>
      </c>
      <c r="K509" s="65">
        <v>13</v>
      </c>
      <c r="L509" s="65">
        <v>413</v>
      </c>
      <c r="M509" s="65" t="s">
        <v>500</v>
      </c>
    </row>
    <row r="510" spans="1:13" ht="12.75" customHeight="1">
      <c r="A510" s="107" t="str">
        <f>IF(ROW()=1,"KEY",IF(ISNA(VLOOKUP(B510,車名対応マスタ!B:D,3,FALSE)),"",IF(VLOOKUP(B510,車名対応マスタ!B:D,3,FALSE)="","",$D510&amp;" "&amp;IF($G510="9","J","O")&amp;" "&amp;$I510&amp;" "&amp;IF($I510&lt;=TEXT(★完成資料!$A$1,"yyyymm"),TEXT(★完成資料!$A$1,"yyyymm"),"999999")&amp; " " &amp; LEFT(F510 &amp; "          ",10))))</f>
        <v xml:space="preserve">L O 202208 yyyy00 HV        </v>
      </c>
      <c r="B510" s="68" t="s">
        <v>269</v>
      </c>
      <c r="C510" s="68" t="s">
        <v>452</v>
      </c>
      <c r="D510" s="68" t="s">
        <v>271</v>
      </c>
      <c r="E510" s="68" t="s">
        <v>359</v>
      </c>
      <c r="F510" s="68" t="s">
        <v>360</v>
      </c>
      <c r="G510" s="68" t="s">
        <v>77</v>
      </c>
      <c r="H510" s="68" t="s">
        <v>273</v>
      </c>
      <c r="I510" s="68" t="s">
        <v>656</v>
      </c>
      <c r="J510" s="65">
        <v>11</v>
      </c>
      <c r="K510" s="65">
        <v>25</v>
      </c>
      <c r="L510" s="65">
        <v>413</v>
      </c>
      <c r="M510" s="65" t="s">
        <v>500</v>
      </c>
    </row>
    <row r="511" spans="1:13" ht="12.75" customHeight="1">
      <c r="A511" s="107" t="str">
        <f>IF(ROW()=1,"KEY",IF(ISNA(VLOOKUP(B511,車名対応マスタ!B:D,3,FALSE)),"",IF(VLOOKUP(B511,車名対応マスタ!B:D,3,FALSE)="","",$D511&amp;" "&amp;IF($G511="9","J","O")&amp;" "&amp;$I511&amp;" "&amp;IF($I511&lt;=TEXT(★完成資料!$A$1,"yyyymm"),TEXT(★完成資料!$A$1,"yyyymm"),"999999")&amp; " " &amp; LEFT(F511 &amp; "          ",10))))</f>
        <v xml:space="preserve">L O 202209 yyyy00 HV        </v>
      </c>
      <c r="B511" s="68" t="s">
        <v>269</v>
      </c>
      <c r="C511" s="68" t="s">
        <v>452</v>
      </c>
      <c r="D511" s="68" t="s">
        <v>271</v>
      </c>
      <c r="E511" s="68" t="s">
        <v>359</v>
      </c>
      <c r="F511" s="68" t="s">
        <v>360</v>
      </c>
      <c r="G511" s="68" t="s">
        <v>77</v>
      </c>
      <c r="H511" s="68" t="s">
        <v>273</v>
      </c>
      <c r="I511" s="68" t="s">
        <v>657</v>
      </c>
      <c r="J511" s="65">
        <v>88</v>
      </c>
      <c r="K511" s="65">
        <v>21</v>
      </c>
      <c r="L511" s="65">
        <v>413</v>
      </c>
      <c r="M511" s="65" t="s">
        <v>500</v>
      </c>
    </row>
    <row r="512" spans="1:13" ht="12.75" customHeight="1">
      <c r="A512" s="107" t="str">
        <f>IF(ROW()=1,"KEY",IF(ISNA(VLOOKUP(B512,車名対応マスタ!B:D,3,FALSE)),"",IF(VLOOKUP(B512,車名対応マスタ!B:D,3,FALSE)="","",$D512&amp;" "&amp;IF($G512="9","J","O")&amp;" "&amp;$I512&amp;" "&amp;IF($I512&lt;=TEXT(★完成資料!$A$1,"yyyymm"),TEXT(★完成資料!$A$1,"yyyymm"),"999999")&amp; " " &amp; LEFT(F512 &amp; "          ",10))))</f>
        <v xml:space="preserve">L O 202210 yyyy00 HV        </v>
      </c>
      <c r="B512" s="68" t="s">
        <v>269</v>
      </c>
      <c r="C512" s="68" t="s">
        <v>452</v>
      </c>
      <c r="D512" s="68" t="s">
        <v>271</v>
      </c>
      <c r="E512" s="68" t="s">
        <v>359</v>
      </c>
      <c r="F512" s="68" t="s">
        <v>360</v>
      </c>
      <c r="G512" s="68" t="s">
        <v>77</v>
      </c>
      <c r="H512" s="68" t="s">
        <v>273</v>
      </c>
      <c r="I512" s="68" t="s">
        <v>663</v>
      </c>
      <c r="J512" s="65">
        <v>35</v>
      </c>
      <c r="K512" s="65">
        <v>19</v>
      </c>
      <c r="L512" s="65">
        <v>413</v>
      </c>
      <c r="M512" s="65" t="s">
        <v>500</v>
      </c>
    </row>
    <row r="513" spans="1:13" ht="12.75" customHeight="1">
      <c r="A513" s="107" t="str">
        <f>IF(ROW()=1,"KEY",IF(ISNA(VLOOKUP(B513,車名対応マスタ!B:D,3,FALSE)),"",IF(VLOOKUP(B513,車名対応マスタ!B:D,3,FALSE)="","",$D513&amp;" "&amp;IF($G513="9","J","O")&amp;" "&amp;$I513&amp;" "&amp;IF($I513&lt;=TEXT(★完成資料!$A$1,"yyyymm"),TEXT(★完成資料!$A$1,"yyyymm"),"999999")&amp; " " &amp; LEFT(F513 &amp; "          ",10))))</f>
        <v xml:space="preserve">L O 202203 yyyy00 HV        </v>
      </c>
      <c r="B513" s="68" t="s">
        <v>269</v>
      </c>
      <c r="C513" s="68" t="s">
        <v>452</v>
      </c>
      <c r="D513" s="68" t="s">
        <v>271</v>
      </c>
      <c r="E513" s="68" t="s">
        <v>359</v>
      </c>
      <c r="F513" s="68" t="s">
        <v>360</v>
      </c>
      <c r="G513" s="68" t="s">
        <v>77</v>
      </c>
      <c r="H513" s="68" t="s">
        <v>273</v>
      </c>
      <c r="I513" s="68" t="s">
        <v>641</v>
      </c>
      <c r="K513" s="65">
        <v>1</v>
      </c>
      <c r="L513" s="65">
        <v>431</v>
      </c>
      <c r="M513" s="65" t="s">
        <v>282</v>
      </c>
    </row>
    <row r="514" spans="1:13" ht="12.75" customHeight="1">
      <c r="A514" s="107" t="str">
        <f>IF(ROW()=1,"KEY",IF(ISNA(VLOOKUP(B514,車名対応マスタ!B:D,3,FALSE)),"",IF(VLOOKUP(B514,車名対応マスタ!B:D,3,FALSE)="","",$D514&amp;" "&amp;IF($G514="9","J","O")&amp;" "&amp;$I514&amp;" "&amp;IF($I514&lt;=TEXT(★完成資料!$A$1,"yyyymm"),TEXT(★完成資料!$A$1,"yyyymm"),"999999")&amp; " " &amp; LEFT(F514 &amp; "          ",10))))</f>
        <v xml:space="preserve">L O 202207 yyyy00 HV        </v>
      </c>
      <c r="B514" s="68" t="s">
        <v>269</v>
      </c>
      <c r="C514" s="68" t="s">
        <v>452</v>
      </c>
      <c r="D514" s="68" t="s">
        <v>271</v>
      </c>
      <c r="E514" s="68" t="s">
        <v>359</v>
      </c>
      <c r="F514" s="68" t="s">
        <v>360</v>
      </c>
      <c r="G514" s="68" t="s">
        <v>77</v>
      </c>
      <c r="H514" s="68" t="s">
        <v>273</v>
      </c>
      <c r="I514" s="68" t="s">
        <v>655</v>
      </c>
      <c r="K514" s="65">
        <v>1</v>
      </c>
      <c r="L514" s="65">
        <v>431</v>
      </c>
      <c r="M514" s="65" t="s">
        <v>282</v>
      </c>
    </row>
    <row r="515" spans="1:13" ht="12.75" customHeight="1">
      <c r="A515" s="107" t="str">
        <f>IF(ROW()=1,"KEY",IF(ISNA(VLOOKUP(B515,車名対応マスタ!B:D,3,FALSE)),"",IF(VLOOKUP(B515,車名対応マスタ!B:D,3,FALSE)="","",$D515&amp;" "&amp;IF($G515="9","J","O")&amp;" "&amp;$I515&amp;" "&amp;IF($I515&lt;=TEXT(★完成資料!$A$1,"yyyymm"),TEXT(★完成資料!$A$1,"yyyymm"),"999999")&amp; " " &amp; LEFT(F515 &amp; "          ",10))))</f>
        <v xml:space="preserve">L O 202201 yyyy00 HV        </v>
      </c>
      <c r="B515" s="68" t="s">
        <v>269</v>
      </c>
      <c r="C515" s="68" t="s">
        <v>452</v>
      </c>
      <c r="D515" s="68" t="s">
        <v>271</v>
      </c>
      <c r="E515" s="68" t="s">
        <v>359</v>
      </c>
      <c r="F515" s="68" t="s">
        <v>360</v>
      </c>
      <c r="G515" s="68" t="s">
        <v>77</v>
      </c>
      <c r="H515" s="68" t="s">
        <v>273</v>
      </c>
      <c r="I515" s="68" t="s">
        <v>639</v>
      </c>
      <c r="J515" s="65">
        <v>4</v>
      </c>
      <c r="L515" s="65">
        <v>421</v>
      </c>
      <c r="M515" s="65" t="s">
        <v>382</v>
      </c>
    </row>
    <row r="516" spans="1:13" ht="12.75" customHeight="1">
      <c r="A516" s="107" t="str">
        <f>IF(ROW()=1,"KEY",IF(ISNA(VLOOKUP(B516,車名対応マスタ!B:D,3,FALSE)),"",IF(VLOOKUP(B516,車名対応マスタ!B:D,3,FALSE)="","",$D516&amp;" "&amp;IF($G516="9","J","O")&amp;" "&amp;$I516&amp;" "&amp;IF($I516&lt;=TEXT(★完成資料!$A$1,"yyyymm"),TEXT(★完成資料!$A$1,"yyyymm"),"999999")&amp; " " &amp; LEFT(F516 &amp; "          ",10))))</f>
        <v xml:space="preserve">L O 202202 yyyy00 HV        </v>
      </c>
      <c r="B516" s="68" t="s">
        <v>269</v>
      </c>
      <c r="C516" s="68" t="s">
        <v>452</v>
      </c>
      <c r="D516" s="68" t="s">
        <v>271</v>
      </c>
      <c r="E516" s="68" t="s">
        <v>359</v>
      </c>
      <c r="F516" s="68" t="s">
        <v>360</v>
      </c>
      <c r="G516" s="68" t="s">
        <v>77</v>
      </c>
      <c r="H516" s="68" t="s">
        <v>273</v>
      </c>
      <c r="I516" s="68" t="s">
        <v>640</v>
      </c>
      <c r="J516" s="65">
        <v>2</v>
      </c>
      <c r="K516" s="65">
        <v>2</v>
      </c>
      <c r="L516" s="65">
        <v>421</v>
      </c>
      <c r="M516" s="65" t="s">
        <v>382</v>
      </c>
    </row>
    <row r="517" spans="1:13" ht="12.75" customHeight="1">
      <c r="A517" s="107" t="str">
        <f>IF(ROW()=1,"KEY",IF(ISNA(VLOOKUP(B517,車名対応マスタ!B:D,3,FALSE)),"",IF(VLOOKUP(B517,車名対応マスタ!B:D,3,FALSE)="","",$D517&amp;" "&amp;IF($G517="9","J","O")&amp;" "&amp;$I517&amp;" "&amp;IF($I517&lt;=TEXT(★完成資料!$A$1,"yyyymm"),TEXT(★完成資料!$A$1,"yyyymm"),"999999")&amp; " " &amp; LEFT(F517 &amp; "          ",10))))</f>
        <v xml:space="preserve">L O 202203 yyyy00 HV        </v>
      </c>
      <c r="B517" s="68" t="s">
        <v>269</v>
      </c>
      <c r="C517" s="68" t="s">
        <v>452</v>
      </c>
      <c r="D517" s="68" t="s">
        <v>271</v>
      </c>
      <c r="E517" s="68" t="s">
        <v>359</v>
      </c>
      <c r="F517" s="68" t="s">
        <v>360</v>
      </c>
      <c r="G517" s="68" t="s">
        <v>77</v>
      </c>
      <c r="H517" s="68" t="s">
        <v>273</v>
      </c>
      <c r="I517" s="68" t="s">
        <v>641</v>
      </c>
      <c r="J517" s="65">
        <v>4</v>
      </c>
      <c r="K517" s="65">
        <v>1</v>
      </c>
      <c r="L517" s="65">
        <v>421</v>
      </c>
      <c r="M517" s="65" t="s">
        <v>382</v>
      </c>
    </row>
    <row r="518" spans="1:13" ht="12.75" customHeight="1">
      <c r="A518" s="107" t="str">
        <f>IF(ROW()=1,"KEY",IF(ISNA(VLOOKUP(B518,車名対応マスタ!B:D,3,FALSE)),"",IF(VLOOKUP(B518,車名対応マスタ!B:D,3,FALSE)="","",$D518&amp;" "&amp;IF($G518="9","J","O")&amp;" "&amp;$I518&amp;" "&amp;IF($I518&lt;=TEXT(★完成資料!$A$1,"yyyymm"),TEXT(★完成資料!$A$1,"yyyymm"),"999999")&amp; " " &amp; LEFT(F518 &amp; "          ",10))))</f>
        <v xml:space="preserve">L O 202204 yyyy00 HV        </v>
      </c>
      <c r="B518" s="68" t="s">
        <v>269</v>
      </c>
      <c r="C518" s="68" t="s">
        <v>452</v>
      </c>
      <c r="D518" s="68" t="s">
        <v>271</v>
      </c>
      <c r="E518" s="68" t="s">
        <v>359</v>
      </c>
      <c r="F518" s="68" t="s">
        <v>360</v>
      </c>
      <c r="G518" s="68" t="s">
        <v>77</v>
      </c>
      <c r="H518" s="68" t="s">
        <v>273</v>
      </c>
      <c r="I518" s="68" t="s">
        <v>642</v>
      </c>
      <c r="J518" s="65">
        <v>2</v>
      </c>
      <c r="K518" s="65">
        <v>1</v>
      </c>
      <c r="L518" s="65">
        <v>421</v>
      </c>
      <c r="M518" s="65" t="s">
        <v>382</v>
      </c>
    </row>
    <row r="519" spans="1:13" ht="12.75" customHeight="1">
      <c r="A519" s="107" t="str">
        <f>IF(ROW()=1,"KEY",IF(ISNA(VLOOKUP(B519,車名対応マスタ!B:D,3,FALSE)),"",IF(VLOOKUP(B519,車名対応マスタ!B:D,3,FALSE)="","",$D519&amp;" "&amp;IF($G519="9","J","O")&amp;" "&amp;$I519&amp;" "&amp;IF($I519&lt;=TEXT(★完成資料!$A$1,"yyyymm"),TEXT(★完成資料!$A$1,"yyyymm"),"999999")&amp; " " &amp; LEFT(F519 &amp; "          ",10))))</f>
        <v xml:space="preserve">L O 202205 yyyy00 HV        </v>
      </c>
      <c r="B519" s="68" t="s">
        <v>269</v>
      </c>
      <c r="C519" s="68" t="s">
        <v>452</v>
      </c>
      <c r="D519" s="68" t="s">
        <v>271</v>
      </c>
      <c r="E519" s="68" t="s">
        <v>359</v>
      </c>
      <c r="F519" s="68" t="s">
        <v>360</v>
      </c>
      <c r="G519" s="68" t="s">
        <v>77</v>
      </c>
      <c r="H519" s="68" t="s">
        <v>273</v>
      </c>
      <c r="I519" s="68" t="s">
        <v>647</v>
      </c>
      <c r="J519" s="65">
        <v>2</v>
      </c>
      <c r="K519" s="65">
        <v>2</v>
      </c>
      <c r="L519" s="65">
        <v>421</v>
      </c>
      <c r="M519" s="65" t="s">
        <v>382</v>
      </c>
    </row>
    <row r="520" spans="1:13" ht="12.75" customHeight="1">
      <c r="A520" s="107" t="str">
        <f>IF(ROW()=1,"KEY",IF(ISNA(VLOOKUP(B520,車名対応マスタ!B:D,3,FALSE)),"",IF(VLOOKUP(B520,車名対応マスタ!B:D,3,FALSE)="","",$D520&amp;" "&amp;IF($G520="9","J","O")&amp;" "&amp;$I520&amp;" "&amp;IF($I520&lt;=TEXT(★完成資料!$A$1,"yyyymm"),TEXT(★完成資料!$A$1,"yyyymm"),"999999")&amp; " " &amp; LEFT(F520 &amp; "          ",10))))</f>
        <v xml:space="preserve">L O 202206 yyyy00 HV        </v>
      </c>
      <c r="B520" s="68" t="s">
        <v>269</v>
      </c>
      <c r="C520" s="68" t="s">
        <v>452</v>
      </c>
      <c r="D520" s="68" t="s">
        <v>271</v>
      </c>
      <c r="E520" s="68" t="s">
        <v>359</v>
      </c>
      <c r="F520" s="68" t="s">
        <v>360</v>
      </c>
      <c r="G520" s="68" t="s">
        <v>77</v>
      </c>
      <c r="H520" s="68" t="s">
        <v>273</v>
      </c>
      <c r="I520" s="68" t="s">
        <v>652</v>
      </c>
      <c r="J520" s="65">
        <v>1</v>
      </c>
      <c r="K520" s="65">
        <v>0</v>
      </c>
      <c r="L520" s="65">
        <v>421</v>
      </c>
      <c r="M520" s="65" t="s">
        <v>382</v>
      </c>
    </row>
    <row r="521" spans="1:13" ht="12.75" customHeight="1">
      <c r="A521" s="107" t="str">
        <f>IF(ROW()=1,"KEY",IF(ISNA(VLOOKUP(B521,車名対応マスタ!B:D,3,FALSE)),"",IF(VLOOKUP(B521,車名対応マスタ!B:D,3,FALSE)="","",$D521&amp;" "&amp;IF($G521="9","J","O")&amp;" "&amp;$I521&amp;" "&amp;IF($I521&lt;=TEXT(★完成資料!$A$1,"yyyymm"),TEXT(★完成資料!$A$1,"yyyymm"),"999999")&amp; " " &amp; LEFT(F521 &amp; "          ",10))))</f>
        <v xml:space="preserve">L O 202208 yyyy00 HV        </v>
      </c>
      <c r="B521" s="68" t="s">
        <v>269</v>
      </c>
      <c r="C521" s="68" t="s">
        <v>452</v>
      </c>
      <c r="D521" s="68" t="s">
        <v>271</v>
      </c>
      <c r="E521" s="68" t="s">
        <v>359</v>
      </c>
      <c r="F521" s="68" t="s">
        <v>360</v>
      </c>
      <c r="G521" s="68" t="s">
        <v>77</v>
      </c>
      <c r="H521" s="68" t="s">
        <v>273</v>
      </c>
      <c r="I521" s="68" t="s">
        <v>656</v>
      </c>
      <c r="J521" s="65">
        <v>2</v>
      </c>
      <c r="K521" s="65">
        <v>0</v>
      </c>
      <c r="L521" s="65">
        <v>421</v>
      </c>
      <c r="M521" s="65" t="s">
        <v>382</v>
      </c>
    </row>
    <row r="522" spans="1:13" ht="12.75" customHeight="1">
      <c r="A522" s="107" t="str">
        <f>IF(ROW()=1,"KEY",IF(ISNA(VLOOKUP(B522,車名対応マスタ!B:D,3,FALSE)),"",IF(VLOOKUP(B522,車名対応マスタ!B:D,3,FALSE)="","",$D522&amp;" "&amp;IF($G522="9","J","O")&amp;" "&amp;$I522&amp;" "&amp;IF($I522&lt;=TEXT(★完成資料!$A$1,"yyyymm"),TEXT(★完成資料!$A$1,"yyyymm"),"999999")&amp; " " &amp; LEFT(F522 &amp; "          ",10))))</f>
        <v xml:space="preserve">L O 202209 yyyy00 HV        </v>
      </c>
      <c r="B522" s="68" t="s">
        <v>269</v>
      </c>
      <c r="C522" s="68" t="s">
        <v>452</v>
      </c>
      <c r="D522" s="68" t="s">
        <v>271</v>
      </c>
      <c r="E522" s="68" t="s">
        <v>359</v>
      </c>
      <c r="F522" s="68" t="s">
        <v>360</v>
      </c>
      <c r="G522" s="68" t="s">
        <v>77</v>
      </c>
      <c r="H522" s="68" t="s">
        <v>273</v>
      </c>
      <c r="I522" s="68" t="s">
        <v>657</v>
      </c>
      <c r="J522" s="65">
        <v>3</v>
      </c>
      <c r="K522" s="65">
        <v>2</v>
      </c>
      <c r="L522" s="65">
        <v>421</v>
      </c>
      <c r="M522" s="65" t="s">
        <v>382</v>
      </c>
    </row>
    <row r="523" spans="1:13" ht="12.75" customHeight="1">
      <c r="A523" s="107" t="str">
        <f>IF(ROW()=1,"KEY",IF(ISNA(VLOOKUP(B523,車名対応マスタ!B:D,3,FALSE)),"",IF(VLOOKUP(B523,車名対応マスタ!B:D,3,FALSE)="","",$D523&amp;" "&amp;IF($G523="9","J","O")&amp;" "&amp;$I523&amp;" "&amp;IF($I523&lt;=TEXT(★完成資料!$A$1,"yyyymm"),TEXT(★完成資料!$A$1,"yyyymm"),"999999")&amp; " " &amp; LEFT(F523 &amp; "          ",10))))</f>
        <v xml:space="preserve">L O 202210 yyyy00 HV        </v>
      </c>
      <c r="B523" s="68" t="s">
        <v>269</v>
      </c>
      <c r="C523" s="68" t="s">
        <v>452</v>
      </c>
      <c r="D523" s="68" t="s">
        <v>271</v>
      </c>
      <c r="E523" s="68" t="s">
        <v>359</v>
      </c>
      <c r="F523" s="68" t="s">
        <v>360</v>
      </c>
      <c r="G523" s="68" t="s">
        <v>77</v>
      </c>
      <c r="H523" s="68" t="s">
        <v>273</v>
      </c>
      <c r="I523" s="68" t="s">
        <v>663</v>
      </c>
      <c r="J523" s="65">
        <v>0</v>
      </c>
      <c r="K523" s="65">
        <v>3</v>
      </c>
      <c r="L523" s="65">
        <v>421</v>
      </c>
      <c r="M523" s="65" t="s">
        <v>382</v>
      </c>
    </row>
    <row r="524" spans="1:13" ht="12.75" customHeight="1">
      <c r="A524" s="107" t="str">
        <f>IF(ROW()=1,"KEY",IF(ISNA(VLOOKUP(B524,車名対応マスタ!B:D,3,FALSE)),"",IF(VLOOKUP(B524,車名対応マスタ!B:D,3,FALSE)="","",$D524&amp;" "&amp;IF($G524="9","J","O")&amp;" "&amp;$I524&amp;" "&amp;IF($I524&lt;=TEXT(★完成資料!$A$1,"yyyymm"),TEXT(★完成資料!$A$1,"yyyymm"),"999999")&amp; " " &amp; LEFT(F524 &amp; "          ",10))))</f>
        <v xml:space="preserve">L O 202201 yyyy00 HV        </v>
      </c>
      <c r="B524" s="68" t="s">
        <v>269</v>
      </c>
      <c r="C524" s="68" t="s">
        <v>452</v>
      </c>
      <c r="D524" s="68" t="s">
        <v>271</v>
      </c>
      <c r="E524" s="68" t="s">
        <v>359</v>
      </c>
      <c r="F524" s="68" t="s">
        <v>360</v>
      </c>
      <c r="G524" s="68" t="s">
        <v>77</v>
      </c>
      <c r="H524" s="68" t="s">
        <v>273</v>
      </c>
      <c r="I524" s="68" t="s">
        <v>639</v>
      </c>
      <c r="J524" s="65">
        <v>23</v>
      </c>
      <c r="K524" s="65">
        <v>6</v>
      </c>
      <c r="L524" s="65">
        <v>440</v>
      </c>
      <c r="M524" s="65" t="s">
        <v>501</v>
      </c>
    </row>
    <row r="525" spans="1:13" ht="12.75" customHeight="1">
      <c r="A525" s="107" t="str">
        <f>IF(ROW()=1,"KEY",IF(ISNA(VLOOKUP(B525,車名対応マスタ!B:D,3,FALSE)),"",IF(VLOOKUP(B525,車名対応マスタ!B:D,3,FALSE)="","",$D525&amp;" "&amp;IF($G525="9","J","O")&amp;" "&amp;$I525&amp;" "&amp;IF($I525&lt;=TEXT(★完成資料!$A$1,"yyyymm"),TEXT(★完成資料!$A$1,"yyyymm"),"999999")&amp; " " &amp; LEFT(F525 &amp; "          ",10))))</f>
        <v xml:space="preserve">L O 202202 yyyy00 HV        </v>
      </c>
      <c r="B525" s="68" t="s">
        <v>269</v>
      </c>
      <c r="C525" s="68" t="s">
        <v>452</v>
      </c>
      <c r="D525" s="68" t="s">
        <v>271</v>
      </c>
      <c r="E525" s="68" t="s">
        <v>359</v>
      </c>
      <c r="F525" s="68" t="s">
        <v>360</v>
      </c>
      <c r="G525" s="68" t="s">
        <v>77</v>
      </c>
      <c r="H525" s="68" t="s">
        <v>273</v>
      </c>
      <c r="I525" s="68" t="s">
        <v>640</v>
      </c>
      <c r="J525" s="65">
        <v>7</v>
      </c>
      <c r="K525" s="65">
        <v>9</v>
      </c>
      <c r="L525" s="65">
        <v>440</v>
      </c>
      <c r="M525" s="65" t="s">
        <v>501</v>
      </c>
    </row>
    <row r="526" spans="1:13" ht="12.75" customHeight="1">
      <c r="A526" s="107" t="str">
        <f>IF(ROW()=1,"KEY",IF(ISNA(VLOOKUP(B526,車名対応マスタ!B:D,3,FALSE)),"",IF(VLOOKUP(B526,車名対応マスタ!B:D,3,FALSE)="","",$D526&amp;" "&amp;IF($G526="9","J","O")&amp;" "&amp;$I526&amp;" "&amp;IF($I526&lt;=TEXT(★完成資料!$A$1,"yyyymm"),TEXT(★完成資料!$A$1,"yyyymm"),"999999")&amp; " " &amp; LEFT(F526 &amp; "          ",10))))</f>
        <v xml:space="preserve">L O 202203 yyyy00 HV        </v>
      </c>
      <c r="B526" s="68" t="s">
        <v>269</v>
      </c>
      <c r="C526" s="68" t="s">
        <v>452</v>
      </c>
      <c r="D526" s="68" t="s">
        <v>271</v>
      </c>
      <c r="E526" s="68" t="s">
        <v>359</v>
      </c>
      <c r="F526" s="68" t="s">
        <v>360</v>
      </c>
      <c r="G526" s="68" t="s">
        <v>77</v>
      </c>
      <c r="H526" s="68" t="s">
        <v>273</v>
      </c>
      <c r="I526" s="68" t="s">
        <v>641</v>
      </c>
      <c r="J526" s="65">
        <v>3</v>
      </c>
      <c r="K526" s="65">
        <v>13</v>
      </c>
      <c r="L526" s="65">
        <v>440</v>
      </c>
      <c r="M526" s="65" t="s">
        <v>501</v>
      </c>
    </row>
    <row r="527" spans="1:13" ht="12.75" customHeight="1">
      <c r="A527" s="107" t="str">
        <f>IF(ROW()=1,"KEY",IF(ISNA(VLOOKUP(B527,車名対応マスタ!B:D,3,FALSE)),"",IF(VLOOKUP(B527,車名対応マスタ!B:D,3,FALSE)="","",$D527&amp;" "&amp;IF($G527="9","J","O")&amp;" "&amp;$I527&amp;" "&amp;IF($I527&lt;=TEXT(★完成資料!$A$1,"yyyymm"),TEXT(★完成資料!$A$1,"yyyymm"),"999999")&amp; " " &amp; LEFT(F527 &amp; "          ",10))))</f>
        <v xml:space="preserve">L O 202204 yyyy00 HV        </v>
      </c>
      <c r="B527" s="68" t="s">
        <v>269</v>
      </c>
      <c r="C527" s="68" t="s">
        <v>452</v>
      </c>
      <c r="D527" s="68" t="s">
        <v>271</v>
      </c>
      <c r="E527" s="68" t="s">
        <v>359</v>
      </c>
      <c r="F527" s="68" t="s">
        <v>360</v>
      </c>
      <c r="G527" s="68" t="s">
        <v>77</v>
      </c>
      <c r="H527" s="68" t="s">
        <v>273</v>
      </c>
      <c r="I527" s="68" t="s">
        <v>642</v>
      </c>
      <c r="J527" s="65">
        <v>23</v>
      </c>
      <c r="K527" s="65">
        <v>10</v>
      </c>
      <c r="L527" s="65">
        <v>440</v>
      </c>
      <c r="M527" s="65" t="s">
        <v>501</v>
      </c>
    </row>
    <row r="528" spans="1:13" ht="12.75" customHeight="1">
      <c r="A528" s="107" t="str">
        <f>IF(ROW()=1,"KEY",IF(ISNA(VLOOKUP(B528,車名対応マスタ!B:D,3,FALSE)),"",IF(VLOOKUP(B528,車名対応マスタ!B:D,3,FALSE)="","",$D528&amp;" "&amp;IF($G528="9","J","O")&amp;" "&amp;$I528&amp;" "&amp;IF($I528&lt;=TEXT(★完成資料!$A$1,"yyyymm"),TEXT(★完成資料!$A$1,"yyyymm"),"999999")&amp; " " &amp; LEFT(F528 &amp; "          ",10))))</f>
        <v xml:space="preserve">L O 202205 yyyy00 HV        </v>
      </c>
      <c r="B528" s="68" t="s">
        <v>269</v>
      </c>
      <c r="C528" s="68" t="s">
        <v>452</v>
      </c>
      <c r="D528" s="68" t="s">
        <v>271</v>
      </c>
      <c r="E528" s="68" t="s">
        <v>359</v>
      </c>
      <c r="F528" s="68" t="s">
        <v>360</v>
      </c>
      <c r="G528" s="68" t="s">
        <v>77</v>
      </c>
      <c r="H528" s="68" t="s">
        <v>273</v>
      </c>
      <c r="I528" s="68" t="s">
        <v>647</v>
      </c>
      <c r="J528" s="65">
        <v>7</v>
      </c>
      <c r="K528" s="65">
        <v>6</v>
      </c>
      <c r="L528" s="65">
        <v>440</v>
      </c>
      <c r="M528" s="65" t="s">
        <v>501</v>
      </c>
    </row>
    <row r="529" spans="1:13" ht="12.75" customHeight="1">
      <c r="A529" s="107" t="str">
        <f>IF(ROW()=1,"KEY",IF(ISNA(VLOOKUP(B529,車名対応マスタ!B:D,3,FALSE)),"",IF(VLOOKUP(B529,車名対応マスタ!B:D,3,FALSE)="","",$D529&amp;" "&amp;IF($G529="9","J","O")&amp;" "&amp;$I529&amp;" "&amp;IF($I529&lt;=TEXT(★完成資料!$A$1,"yyyymm"),TEXT(★完成資料!$A$1,"yyyymm"),"999999")&amp; " " &amp; LEFT(F529 &amp; "          ",10))))</f>
        <v xml:space="preserve">L O 202206 yyyy00 HV        </v>
      </c>
      <c r="B529" s="68" t="s">
        <v>269</v>
      </c>
      <c r="C529" s="68" t="s">
        <v>452</v>
      </c>
      <c r="D529" s="68" t="s">
        <v>271</v>
      </c>
      <c r="E529" s="68" t="s">
        <v>359</v>
      </c>
      <c r="F529" s="68" t="s">
        <v>360</v>
      </c>
      <c r="G529" s="68" t="s">
        <v>77</v>
      </c>
      <c r="H529" s="68" t="s">
        <v>273</v>
      </c>
      <c r="I529" s="68" t="s">
        <v>652</v>
      </c>
      <c r="J529" s="65">
        <v>1</v>
      </c>
      <c r="K529" s="65">
        <v>6</v>
      </c>
      <c r="L529" s="65">
        <v>440</v>
      </c>
      <c r="M529" s="65" t="s">
        <v>501</v>
      </c>
    </row>
    <row r="530" spans="1:13" ht="12.75" customHeight="1">
      <c r="A530" s="107" t="str">
        <f>IF(ROW()=1,"KEY",IF(ISNA(VLOOKUP(B530,車名対応マスタ!B:D,3,FALSE)),"",IF(VLOOKUP(B530,車名対応マスタ!B:D,3,FALSE)="","",$D530&amp;" "&amp;IF($G530="9","J","O")&amp;" "&amp;$I530&amp;" "&amp;IF($I530&lt;=TEXT(★完成資料!$A$1,"yyyymm"),TEXT(★完成資料!$A$1,"yyyymm"),"999999")&amp; " " &amp; LEFT(F530 &amp; "          ",10))))</f>
        <v xml:space="preserve">L O 202207 yyyy00 HV        </v>
      </c>
      <c r="B530" s="68" t="s">
        <v>269</v>
      </c>
      <c r="C530" s="68" t="s">
        <v>452</v>
      </c>
      <c r="D530" s="68" t="s">
        <v>271</v>
      </c>
      <c r="E530" s="68" t="s">
        <v>359</v>
      </c>
      <c r="F530" s="68" t="s">
        <v>360</v>
      </c>
      <c r="G530" s="68" t="s">
        <v>77</v>
      </c>
      <c r="H530" s="68" t="s">
        <v>273</v>
      </c>
      <c r="I530" s="68" t="s">
        <v>655</v>
      </c>
      <c r="J530" s="65">
        <v>1</v>
      </c>
      <c r="K530" s="65">
        <v>7</v>
      </c>
      <c r="L530" s="65">
        <v>440</v>
      </c>
      <c r="M530" s="65" t="s">
        <v>501</v>
      </c>
    </row>
    <row r="531" spans="1:13" ht="12.75" customHeight="1">
      <c r="A531" s="107" t="str">
        <f>IF(ROW()=1,"KEY",IF(ISNA(VLOOKUP(B531,車名対応マスタ!B:D,3,FALSE)),"",IF(VLOOKUP(B531,車名対応マスタ!B:D,3,FALSE)="","",$D531&amp;" "&amp;IF($G531="9","J","O")&amp;" "&amp;$I531&amp;" "&amp;IF($I531&lt;=TEXT(★完成資料!$A$1,"yyyymm"),TEXT(★完成資料!$A$1,"yyyymm"),"999999")&amp; " " &amp; LEFT(F531 &amp; "          ",10))))</f>
        <v xml:space="preserve">L O 202208 yyyy00 HV        </v>
      </c>
      <c r="B531" s="68" t="s">
        <v>269</v>
      </c>
      <c r="C531" s="68" t="s">
        <v>452</v>
      </c>
      <c r="D531" s="68" t="s">
        <v>271</v>
      </c>
      <c r="E531" s="68" t="s">
        <v>359</v>
      </c>
      <c r="F531" s="68" t="s">
        <v>360</v>
      </c>
      <c r="G531" s="68" t="s">
        <v>77</v>
      </c>
      <c r="H531" s="68" t="s">
        <v>273</v>
      </c>
      <c r="I531" s="68" t="s">
        <v>656</v>
      </c>
      <c r="J531" s="65">
        <v>3</v>
      </c>
      <c r="K531" s="65">
        <v>7</v>
      </c>
      <c r="L531" s="65">
        <v>440</v>
      </c>
      <c r="M531" s="65" t="s">
        <v>501</v>
      </c>
    </row>
    <row r="532" spans="1:13" ht="12.75" customHeight="1">
      <c r="A532" s="107" t="str">
        <f>IF(ROW()=1,"KEY",IF(ISNA(VLOOKUP(B532,車名対応マスタ!B:D,3,FALSE)),"",IF(VLOOKUP(B532,車名対応マスタ!B:D,3,FALSE)="","",$D532&amp;" "&amp;IF($G532="9","J","O")&amp;" "&amp;$I532&amp;" "&amp;IF($I532&lt;=TEXT(★完成資料!$A$1,"yyyymm"),TEXT(★完成資料!$A$1,"yyyymm"),"999999")&amp; " " &amp; LEFT(F532 &amp; "          ",10))))</f>
        <v xml:space="preserve">L O 202209 yyyy00 HV        </v>
      </c>
      <c r="B532" s="68" t="s">
        <v>269</v>
      </c>
      <c r="C532" s="68" t="s">
        <v>452</v>
      </c>
      <c r="D532" s="68" t="s">
        <v>271</v>
      </c>
      <c r="E532" s="68" t="s">
        <v>359</v>
      </c>
      <c r="F532" s="68" t="s">
        <v>360</v>
      </c>
      <c r="G532" s="68" t="s">
        <v>77</v>
      </c>
      <c r="H532" s="68" t="s">
        <v>273</v>
      </c>
      <c r="I532" s="68" t="s">
        <v>657</v>
      </c>
      <c r="J532" s="65">
        <v>9</v>
      </c>
      <c r="K532" s="65">
        <v>2</v>
      </c>
      <c r="L532" s="65">
        <v>440</v>
      </c>
      <c r="M532" s="65" t="s">
        <v>501</v>
      </c>
    </row>
    <row r="533" spans="1:13" ht="12.75" customHeight="1">
      <c r="A533" s="107" t="str">
        <f>IF(ROW()=1,"KEY",IF(ISNA(VLOOKUP(B533,車名対応マスタ!B:D,3,FALSE)),"",IF(VLOOKUP(B533,車名対応マスタ!B:D,3,FALSE)="","",$D533&amp;" "&amp;IF($G533="9","J","O")&amp;" "&amp;$I533&amp;" "&amp;IF($I533&lt;=TEXT(★完成資料!$A$1,"yyyymm"),TEXT(★完成資料!$A$1,"yyyymm"),"999999")&amp; " " &amp; LEFT(F533 &amp; "          ",10))))</f>
        <v xml:space="preserve">L O 202210 yyyy00 HV        </v>
      </c>
      <c r="B533" s="68" t="s">
        <v>269</v>
      </c>
      <c r="C533" s="68" t="s">
        <v>452</v>
      </c>
      <c r="D533" s="68" t="s">
        <v>271</v>
      </c>
      <c r="E533" s="68" t="s">
        <v>359</v>
      </c>
      <c r="F533" s="68" t="s">
        <v>360</v>
      </c>
      <c r="G533" s="68" t="s">
        <v>77</v>
      </c>
      <c r="H533" s="68" t="s">
        <v>273</v>
      </c>
      <c r="I533" s="68" t="s">
        <v>663</v>
      </c>
      <c r="J533" s="65">
        <v>10</v>
      </c>
      <c r="K533" s="65">
        <v>8</v>
      </c>
      <c r="L533" s="65">
        <v>440</v>
      </c>
      <c r="M533" s="65" t="s">
        <v>501</v>
      </c>
    </row>
    <row r="534" spans="1:13" ht="12.75" customHeight="1">
      <c r="A534" s="107" t="str">
        <f>IF(ROW()=1,"KEY",IF(ISNA(VLOOKUP(B534,車名対応マスタ!B:D,3,FALSE)),"",IF(VLOOKUP(B534,車名対応マスタ!B:D,3,FALSE)="","",$D534&amp;" "&amp;IF($G534="9","J","O")&amp;" "&amp;$I534&amp;" "&amp;IF($I534&lt;=TEXT(★完成資料!$A$1,"yyyymm"),TEXT(★完成資料!$A$1,"yyyymm"),"999999")&amp; " " &amp; LEFT(F534 &amp; "          ",10))))</f>
        <v xml:space="preserve">L O 202202 yyyy00 HV        </v>
      </c>
      <c r="B534" s="68" t="s">
        <v>269</v>
      </c>
      <c r="C534" s="68" t="s">
        <v>452</v>
      </c>
      <c r="D534" s="68" t="s">
        <v>271</v>
      </c>
      <c r="E534" s="68" t="s">
        <v>359</v>
      </c>
      <c r="F534" s="68" t="s">
        <v>360</v>
      </c>
      <c r="G534" s="68" t="s">
        <v>77</v>
      </c>
      <c r="H534" s="68" t="s">
        <v>273</v>
      </c>
      <c r="I534" s="68" t="s">
        <v>640</v>
      </c>
      <c r="K534" s="65">
        <v>1</v>
      </c>
      <c r="L534" s="65">
        <v>467</v>
      </c>
      <c r="M534" s="65" t="s">
        <v>275</v>
      </c>
    </row>
    <row r="535" spans="1:13" ht="12.75" customHeight="1">
      <c r="A535" s="107" t="str">
        <f>IF(ROW()=1,"KEY",IF(ISNA(VLOOKUP(B535,車名対応マスタ!B:D,3,FALSE)),"",IF(VLOOKUP(B535,車名対応マスタ!B:D,3,FALSE)="","",$D535&amp;" "&amp;IF($G535="9","J","O")&amp;" "&amp;$I535&amp;" "&amp;IF($I535&lt;=TEXT(★完成資料!$A$1,"yyyymm"),TEXT(★完成資料!$A$1,"yyyymm"),"999999")&amp; " " &amp; LEFT(F535 &amp; "          ",10))))</f>
        <v xml:space="preserve">L O 202203 yyyy00 HV        </v>
      </c>
      <c r="B535" s="68" t="s">
        <v>269</v>
      </c>
      <c r="C535" s="68" t="s">
        <v>452</v>
      </c>
      <c r="D535" s="68" t="s">
        <v>271</v>
      </c>
      <c r="E535" s="68" t="s">
        <v>359</v>
      </c>
      <c r="F535" s="68" t="s">
        <v>360</v>
      </c>
      <c r="G535" s="68" t="s">
        <v>77</v>
      </c>
      <c r="H535" s="68" t="s">
        <v>273</v>
      </c>
      <c r="I535" s="68" t="s">
        <v>641</v>
      </c>
      <c r="J535" s="65">
        <v>1</v>
      </c>
      <c r="K535" s="65">
        <v>12</v>
      </c>
      <c r="L535" s="65">
        <v>467</v>
      </c>
      <c r="M535" s="65" t="s">
        <v>275</v>
      </c>
    </row>
    <row r="536" spans="1:13" ht="12.75" customHeight="1">
      <c r="A536" s="107" t="str">
        <f>IF(ROW()=1,"KEY",IF(ISNA(VLOOKUP(B536,車名対応マスタ!B:D,3,FALSE)),"",IF(VLOOKUP(B536,車名対応マスタ!B:D,3,FALSE)="","",$D536&amp;" "&amp;IF($G536="9","J","O")&amp;" "&amp;$I536&amp;" "&amp;IF($I536&lt;=TEXT(★完成資料!$A$1,"yyyymm"),TEXT(★完成資料!$A$1,"yyyymm"),"999999")&amp; " " &amp; LEFT(F536 &amp; "          ",10))))</f>
        <v xml:space="preserve">L O 202204 yyyy00 HV        </v>
      </c>
      <c r="B536" s="68" t="s">
        <v>269</v>
      </c>
      <c r="C536" s="68" t="s">
        <v>452</v>
      </c>
      <c r="D536" s="68" t="s">
        <v>271</v>
      </c>
      <c r="E536" s="68" t="s">
        <v>359</v>
      </c>
      <c r="F536" s="68" t="s">
        <v>360</v>
      </c>
      <c r="G536" s="68" t="s">
        <v>77</v>
      </c>
      <c r="H536" s="68" t="s">
        <v>273</v>
      </c>
      <c r="I536" s="68" t="s">
        <v>642</v>
      </c>
      <c r="J536" s="65">
        <v>1</v>
      </c>
      <c r="L536" s="65">
        <v>467</v>
      </c>
      <c r="M536" s="65" t="s">
        <v>275</v>
      </c>
    </row>
    <row r="537" spans="1:13" ht="12.75" customHeight="1">
      <c r="A537" s="107" t="str">
        <f>IF(ROW()=1,"KEY",IF(ISNA(VLOOKUP(B537,車名対応マスタ!B:D,3,FALSE)),"",IF(VLOOKUP(B537,車名対応マスタ!B:D,3,FALSE)="","",$D537&amp;" "&amp;IF($G537="9","J","O")&amp;" "&amp;$I537&amp;" "&amp;IF($I537&lt;=TEXT(★完成資料!$A$1,"yyyymm"),TEXT(★完成資料!$A$1,"yyyymm"),"999999")&amp; " " &amp; LEFT(F537 &amp; "          ",10))))</f>
        <v xml:space="preserve">L O 202205 yyyy00 HV        </v>
      </c>
      <c r="B537" s="68" t="s">
        <v>269</v>
      </c>
      <c r="C537" s="68" t="s">
        <v>452</v>
      </c>
      <c r="D537" s="68" t="s">
        <v>271</v>
      </c>
      <c r="E537" s="68" t="s">
        <v>359</v>
      </c>
      <c r="F537" s="68" t="s">
        <v>360</v>
      </c>
      <c r="G537" s="68" t="s">
        <v>77</v>
      </c>
      <c r="H537" s="68" t="s">
        <v>273</v>
      </c>
      <c r="I537" s="68" t="s">
        <v>647</v>
      </c>
      <c r="J537" s="65">
        <v>1</v>
      </c>
      <c r="L537" s="65">
        <v>467</v>
      </c>
      <c r="M537" s="65" t="s">
        <v>275</v>
      </c>
    </row>
    <row r="538" spans="1:13" ht="12.75" customHeight="1">
      <c r="A538" s="107" t="str">
        <f>IF(ROW()=1,"KEY",IF(ISNA(VLOOKUP(B538,車名対応マスタ!B:D,3,FALSE)),"",IF(VLOOKUP(B538,車名対応マスタ!B:D,3,FALSE)="","",$D538&amp;" "&amp;IF($G538="9","J","O")&amp;" "&amp;$I538&amp;" "&amp;IF($I538&lt;=TEXT(★完成資料!$A$1,"yyyymm"),TEXT(★完成資料!$A$1,"yyyymm"),"999999")&amp; " " &amp; LEFT(F538 &amp; "          ",10))))</f>
        <v xml:space="preserve">L O 202206 yyyy00 HV        </v>
      </c>
      <c r="B538" s="68" t="s">
        <v>269</v>
      </c>
      <c r="C538" s="68" t="s">
        <v>452</v>
      </c>
      <c r="D538" s="68" t="s">
        <v>271</v>
      </c>
      <c r="E538" s="68" t="s">
        <v>359</v>
      </c>
      <c r="F538" s="68" t="s">
        <v>360</v>
      </c>
      <c r="G538" s="68" t="s">
        <v>77</v>
      </c>
      <c r="H538" s="68" t="s">
        <v>273</v>
      </c>
      <c r="I538" s="68" t="s">
        <v>652</v>
      </c>
      <c r="J538" s="65">
        <v>1</v>
      </c>
      <c r="L538" s="65">
        <v>467</v>
      </c>
      <c r="M538" s="65" t="s">
        <v>275</v>
      </c>
    </row>
    <row r="539" spans="1:13" ht="12.75" customHeight="1">
      <c r="A539" s="107" t="str">
        <f>IF(ROW()=1,"KEY",IF(ISNA(VLOOKUP(B539,車名対応マスタ!B:D,3,FALSE)),"",IF(VLOOKUP(B539,車名対応マスタ!B:D,3,FALSE)="","",$D539&amp;" "&amp;IF($G539="9","J","O")&amp;" "&amp;$I539&amp;" "&amp;IF($I539&lt;=TEXT(★完成資料!$A$1,"yyyymm"),TEXT(★完成資料!$A$1,"yyyymm"),"999999")&amp; " " &amp; LEFT(F539 &amp; "          ",10))))</f>
        <v xml:space="preserve">L O 202210 yyyy00 HV        </v>
      </c>
      <c r="B539" s="68" t="s">
        <v>269</v>
      </c>
      <c r="C539" s="68" t="s">
        <v>452</v>
      </c>
      <c r="D539" s="68" t="s">
        <v>271</v>
      </c>
      <c r="E539" s="68" t="s">
        <v>359</v>
      </c>
      <c r="F539" s="68" t="s">
        <v>360</v>
      </c>
      <c r="G539" s="68" t="s">
        <v>77</v>
      </c>
      <c r="H539" s="68" t="s">
        <v>273</v>
      </c>
      <c r="I539" s="68" t="s">
        <v>663</v>
      </c>
      <c r="J539" s="65">
        <v>1</v>
      </c>
      <c r="K539" s="65">
        <v>2</v>
      </c>
      <c r="L539" s="65">
        <v>467</v>
      </c>
      <c r="M539" s="65" t="s">
        <v>275</v>
      </c>
    </row>
    <row r="540" spans="1:13" ht="12.75" customHeight="1">
      <c r="A540" s="107" t="str">
        <f>IF(ROW()=1,"KEY",IF(ISNA(VLOOKUP(B540,車名対応マスタ!B:D,3,FALSE)),"",IF(VLOOKUP(B540,車名対応マスタ!B:D,3,FALSE)="","",$D540&amp;" "&amp;IF($G540="9","J","O")&amp;" "&amp;$I540&amp;" "&amp;IF($I540&lt;=TEXT(★完成資料!$A$1,"yyyymm"),TEXT(★完成資料!$A$1,"yyyymm"),"999999")&amp; " " &amp; LEFT(F540 &amp; "          ",10))))</f>
        <v xml:space="preserve">L O 202201 yyyy00 HV        </v>
      </c>
      <c r="B540" s="68" t="s">
        <v>269</v>
      </c>
      <c r="C540" s="68" t="s">
        <v>452</v>
      </c>
      <c r="D540" s="68" t="s">
        <v>271</v>
      </c>
      <c r="E540" s="68" t="s">
        <v>359</v>
      </c>
      <c r="F540" s="68" t="s">
        <v>360</v>
      </c>
      <c r="G540" s="68" t="s">
        <v>77</v>
      </c>
      <c r="H540" s="68" t="s">
        <v>273</v>
      </c>
      <c r="I540" s="68" t="s">
        <v>639</v>
      </c>
      <c r="J540" s="65">
        <v>1</v>
      </c>
      <c r="K540" s="65">
        <v>4</v>
      </c>
      <c r="L540" s="65">
        <v>616</v>
      </c>
      <c r="M540" s="65" t="s">
        <v>383</v>
      </c>
    </row>
    <row r="541" spans="1:13" ht="12.75" customHeight="1">
      <c r="A541" s="107" t="str">
        <f>IF(ROW()=1,"KEY",IF(ISNA(VLOOKUP(B541,車名対応マスタ!B:D,3,FALSE)),"",IF(VLOOKUP(B541,車名対応マスタ!B:D,3,FALSE)="","",$D541&amp;" "&amp;IF($G541="9","J","O")&amp;" "&amp;$I541&amp;" "&amp;IF($I541&lt;=TEXT(★完成資料!$A$1,"yyyymm"),TEXT(★完成資料!$A$1,"yyyymm"),"999999")&amp; " " &amp; LEFT(F541 &amp; "          ",10))))</f>
        <v xml:space="preserve">L O 202202 yyyy00 HV        </v>
      </c>
      <c r="B541" s="68" t="s">
        <v>269</v>
      </c>
      <c r="C541" s="68" t="s">
        <v>452</v>
      </c>
      <c r="D541" s="68" t="s">
        <v>271</v>
      </c>
      <c r="E541" s="68" t="s">
        <v>359</v>
      </c>
      <c r="F541" s="68" t="s">
        <v>360</v>
      </c>
      <c r="G541" s="68" t="s">
        <v>77</v>
      </c>
      <c r="H541" s="68" t="s">
        <v>273</v>
      </c>
      <c r="I541" s="68" t="s">
        <v>640</v>
      </c>
      <c r="J541" s="65">
        <v>1</v>
      </c>
      <c r="K541" s="65">
        <v>0</v>
      </c>
      <c r="L541" s="65">
        <v>616</v>
      </c>
      <c r="M541" s="65" t="s">
        <v>383</v>
      </c>
    </row>
    <row r="542" spans="1:13" ht="12.75" customHeight="1">
      <c r="A542" s="107" t="str">
        <f>IF(ROW()=1,"KEY",IF(ISNA(VLOOKUP(B542,車名対応マスタ!B:D,3,FALSE)),"",IF(VLOOKUP(B542,車名対応マスタ!B:D,3,FALSE)="","",$D542&amp;" "&amp;IF($G542="9","J","O")&amp;" "&amp;$I542&amp;" "&amp;IF($I542&lt;=TEXT(★完成資料!$A$1,"yyyymm"),TEXT(★完成資料!$A$1,"yyyymm"),"999999")&amp; " " &amp; LEFT(F542 &amp; "          ",10))))</f>
        <v xml:space="preserve">L O 202203 yyyy00 HV        </v>
      </c>
      <c r="B542" s="68" t="s">
        <v>269</v>
      </c>
      <c r="C542" s="68" t="s">
        <v>452</v>
      </c>
      <c r="D542" s="68" t="s">
        <v>271</v>
      </c>
      <c r="E542" s="68" t="s">
        <v>359</v>
      </c>
      <c r="F542" s="68" t="s">
        <v>360</v>
      </c>
      <c r="G542" s="68" t="s">
        <v>77</v>
      </c>
      <c r="H542" s="68" t="s">
        <v>273</v>
      </c>
      <c r="I542" s="68" t="s">
        <v>641</v>
      </c>
      <c r="J542" s="65">
        <v>2</v>
      </c>
      <c r="K542" s="65">
        <v>2</v>
      </c>
      <c r="L542" s="65">
        <v>616</v>
      </c>
      <c r="M542" s="65" t="s">
        <v>383</v>
      </c>
    </row>
    <row r="543" spans="1:13" ht="12.75" customHeight="1">
      <c r="A543" s="107" t="str">
        <f>IF(ROW()=1,"KEY",IF(ISNA(VLOOKUP(B543,車名対応マスタ!B:D,3,FALSE)),"",IF(VLOOKUP(B543,車名対応マスタ!B:D,3,FALSE)="","",$D543&amp;" "&amp;IF($G543="9","J","O")&amp;" "&amp;$I543&amp;" "&amp;IF($I543&lt;=TEXT(★完成資料!$A$1,"yyyymm"),TEXT(★完成資料!$A$1,"yyyymm"),"999999")&amp; " " &amp; LEFT(F543 &amp; "          ",10))))</f>
        <v xml:space="preserve">L O 202204 yyyy00 HV        </v>
      </c>
      <c r="B543" s="68" t="s">
        <v>269</v>
      </c>
      <c r="C543" s="68" t="s">
        <v>452</v>
      </c>
      <c r="D543" s="68" t="s">
        <v>271</v>
      </c>
      <c r="E543" s="68" t="s">
        <v>359</v>
      </c>
      <c r="F543" s="68" t="s">
        <v>360</v>
      </c>
      <c r="G543" s="68" t="s">
        <v>77</v>
      </c>
      <c r="H543" s="68" t="s">
        <v>273</v>
      </c>
      <c r="I543" s="68" t="s">
        <v>642</v>
      </c>
      <c r="J543" s="65">
        <v>3</v>
      </c>
      <c r="K543" s="65">
        <v>3</v>
      </c>
      <c r="L543" s="65">
        <v>616</v>
      </c>
      <c r="M543" s="65" t="s">
        <v>383</v>
      </c>
    </row>
    <row r="544" spans="1:13" ht="12.75" customHeight="1">
      <c r="A544" s="107" t="str">
        <f>IF(ROW()=1,"KEY",IF(ISNA(VLOOKUP(B544,車名対応マスタ!B:D,3,FALSE)),"",IF(VLOOKUP(B544,車名対応マスタ!B:D,3,FALSE)="","",$D544&amp;" "&amp;IF($G544="9","J","O")&amp;" "&amp;$I544&amp;" "&amp;IF($I544&lt;=TEXT(★完成資料!$A$1,"yyyymm"),TEXT(★完成資料!$A$1,"yyyymm"),"999999")&amp; " " &amp; LEFT(F544 &amp; "          ",10))))</f>
        <v xml:space="preserve">L O 202205 yyyy00 HV        </v>
      </c>
      <c r="B544" s="68" t="s">
        <v>269</v>
      </c>
      <c r="C544" s="68" t="s">
        <v>452</v>
      </c>
      <c r="D544" s="68" t="s">
        <v>271</v>
      </c>
      <c r="E544" s="68" t="s">
        <v>359</v>
      </c>
      <c r="F544" s="68" t="s">
        <v>360</v>
      </c>
      <c r="G544" s="68" t="s">
        <v>77</v>
      </c>
      <c r="H544" s="68" t="s">
        <v>273</v>
      </c>
      <c r="I544" s="68" t="s">
        <v>647</v>
      </c>
      <c r="J544" s="65">
        <v>6</v>
      </c>
      <c r="K544" s="65">
        <v>2</v>
      </c>
      <c r="L544" s="65">
        <v>616</v>
      </c>
      <c r="M544" s="65" t="s">
        <v>383</v>
      </c>
    </row>
    <row r="545" spans="1:13" ht="12.75" customHeight="1">
      <c r="A545" s="107" t="str">
        <f>IF(ROW()=1,"KEY",IF(ISNA(VLOOKUP(B545,車名対応マスタ!B:D,3,FALSE)),"",IF(VLOOKUP(B545,車名対応マスタ!B:D,3,FALSE)="","",$D545&amp;" "&amp;IF($G545="9","J","O")&amp;" "&amp;$I545&amp;" "&amp;IF($I545&lt;=TEXT(★完成資料!$A$1,"yyyymm"),TEXT(★完成資料!$A$1,"yyyymm"),"999999")&amp; " " &amp; LEFT(F545 &amp; "          ",10))))</f>
        <v xml:space="preserve">L O 202206 yyyy00 HV        </v>
      </c>
      <c r="B545" s="68" t="s">
        <v>269</v>
      </c>
      <c r="C545" s="68" t="s">
        <v>452</v>
      </c>
      <c r="D545" s="68" t="s">
        <v>271</v>
      </c>
      <c r="E545" s="68" t="s">
        <v>359</v>
      </c>
      <c r="F545" s="68" t="s">
        <v>360</v>
      </c>
      <c r="G545" s="68" t="s">
        <v>77</v>
      </c>
      <c r="H545" s="68" t="s">
        <v>273</v>
      </c>
      <c r="I545" s="68" t="s">
        <v>652</v>
      </c>
      <c r="J545" s="65">
        <v>2</v>
      </c>
      <c r="K545" s="65">
        <v>16</v>
      </c>
      <c r="L545" s="65">
        <v>616</v>
      </c>
      <c r="M545" s="65" t="s">
        <v>383</v>
      </c>
    </row>
    <row r="546" spans="1:13" ht="12.75" customHeight="1">
      <c r="A546" s="107" t="str">
        <f>IF(ROW()=1,"KEY",IF(ISNA(VLOOKUP(B546,車名対応マスタ!B:D,3,FALSE)),"",IF(VLOOKUP(B546,車名対応マスタ!B:D,3,FALSE)="","",$D546&amp;" "&amp;IF($G546="9","J","O")&amp;" "&amp;$I546&amp;" "&amp;IF($I546&lt;=TEXT(★完成資料!$A$1,"yyyymm"),TEXT(★完成資料!$A$1,"yyyymm"),"999999")&amp; " " &amp; LEFT(F546 &amp; "          ",10))))</f>
        <v xml:space="preserve">L O 202207 yyyy00 HV        </v>
      </c>
      <c r="B546" s="68" t="s">
        <v>269</v>
      </c>
      <c r="C546" s="68" t="s">
        <v>452</v>
      </c>
      <c r="D546" s="68" t="s">
        <v>271</v>
      </c>
      <c r="E546" s="68" t="s">
        <v>359</v>
      </c>
      <c r="F546" s="68" t="s">
        <v>360</v>
      </c>
      <c r="G546" s="68" t="s">
        <v>77</v>
      </c>
      <c r="H546" s="68" t="s">
        <v>273</v>
      </c>
      <c r="I546" s="68" t="s">
        <v>655</v>
      </c>
      <c r="J546" s="65">
        <v>3</v>
      </c>
      <c r="K546" s="65">
        <v>5</v>
      </c>
      <c r="L546" s="65">
        <v>616</v>
      </c>
      <c r="M546" s="65" t="s">
        <v>383</v>
      </c>
    </row>
    <row r="547" spans="1:13" ht="12.75" customHeight="1">
      <c r="A547" s="107" t="str">
        <f>IF(ROW()=1,"KEY",IF(ISNA(VLOOKUP(B547,車名対応マスタ!B:D,3,FALSE)),"",IF(VLOOKUP(B547,車名対応マスタ!B:D,3,FALSE)="","",$D547&amp;" "&amp;IF($G547="9","J","O")&amp;" "&amp;$I547&amp;" "&amp;IF($I547&lt;=TEXT(★完成資料!$A$1,"yyyymm"),TEXT(★完成資料!$A$1,"yyyymm"),"999999")&amp; " " &amp; LEFT(F547 &amp; "          ",10))))</f>
        <v xml:space="preserve">L O 202208 yyyy00 HV        </v>
      </c>
      <c r="B547" s="68" t="s">
        <v>269</v>
      </c>
      <c r="C547" s="68" t="s">
        <v>452</v>
      </c>
      <c r="D547" s="68" t="s">
        <v>271</v>
      </c>
      <c r="E547" s="68" t="s">
        <v>359</v>
      </c>
      <c r="F547" s="68" t="s">
        <v>360</v>
      </c>
      <c r="G547" s="68" t="s">
        <v>77</v>
      </c>
      <c r="H547" s="68" t="s">
        <v>273</v>
      </c>
      <c r="I547" s="68" t="s">
        <v>656</v>
      </c>
      <c r="J547" s="65">
        <v>1</v>
      </c>
      <c r="K547" s="65">
        <v>1</v>
      </c>
      <c r="L547" s="65">
        <v>616</v>
      </c>
      <c r="M547" s="65" t="s">
        <v>383</v>
      </c>
    </row>
    <row r="548" spans="1:13" ht="12.75" customHeight="1">
      <c r="A548" s="107" t="str">
        <f>IF(ROW()=1,"KEY",IF(ISNA(VLOOKUP(B548,車名対応マスタ!B:D,3,FALSE)),"",IF(VLOOKUP(B548,車名対応マスタ!B:D,3,FALSE)="","",$D548&amp;" "&amp;IF($G548="9","J","O")&amp;" "&amp;$I548&amp;" "&amp;IF($I548&lt;=TEXT(★完成資料!$A$1,"yyyymm"),TEXT(★完成資料!$A$1,"yyyymm"),"999999")&amp; " " &amp; LEFT(F548 &amp; "          ",10))))</f>
        <v xml:space="preserve">L O 202209 yyyy00 HV        </v>
      </c>
      <c r="B548" s="68" t="s">
        <v>269</v>
      </c>
      <c r="C548" s="68" t="s">
        <v>452</v>
      </c>
      <c r="D548" s="68" t="s">
        <v>271</v>
      </c>
      <c r="E548" s="68" t="s">
        <v>359</v>
      </c>
      <c r="F548" s="68" t="s">
        <v>360</v>
      </c>
      <c r="G548" s="68" t="s">
        <v>77</v>
      </c>
      <c r="H548" s="68" t="s">
        <v>273</v>
      </c>
      <c r="I548" s="68" t="s">
        <v>657</v>
      </c>
      <c r="J548" s="65">
        <v>1</v>
      </c>
      <c r="K548" s="65">
        <v>4</v>
      </c>
      <c r="L548" s="65">
        <v>616</v>
      </c>
      <c r="M548" s="65" t="s">
        <v>383</v>
      </c>
    </row>
    <row r="549" spans="1:13" ht="12.75" customHeight="1">
      <c r="A549" s="107" t="str">
        <f>IF(ROW()=1,"KEY",IF(ISNA(VLOOKUP(B549,車名対応マスタ!B:D,3,FALSE)),"",IF(VLOOKUP(B549,車名対応マスタ!B:D,3,FALSE)="","",$D549&amp;" "&amp;IF($G549="9","J","O")&amp;" "&amp;$I549&amp;" "&amp;IF($I549&lt;=TEXT(★完成資料!$A$1,"yyyymm"),TEXT(★完成資料!$A$1,"yyyymm"),"999999")&amp; " " &amp; LEFT(F549 &amp; "          ",10))))</f>
        <v xml:space="preserve">L O 202210 yyyy00 HV        </v>
      </c>
      <c r="B549" s="68" t="s">
        <v>269</v>
      </c>
      <c r="C549" s="68" t="s">
        <v>452</v>
      </c>
      <c r="D549" s="68" t="s">
        <v>271</v>
      </c>
      <c r="E549" s="68" t="s">
        <v>359</v>
      </c>
      <c r="F549" s="68" t="s">
        <v>360</v>
      </c>
      <c r="G549" s="68" t="s">
        <v>77</v>
      </c>
      <c r="H549" s="68" t="s">
        <v>273</v>
      </c>
      <c r="I549" s="68" t="s">
        <v>663</v>
      </c>
      <c r="J549" s="65">
        <v>9</v>
      </c>
      <c r="K549" s="65">
        <v>15</v>
      </c>
      <c r="L549" s="65">
        <v>616</v>
      </c>
      <c r="M549" s="65" t="s">
        <v>383</v>
      </c>
    </row>
    <row r="550" spans="1:13" ht="12.75" customHeight="1">
      <c r="A550" s="107" t="str">
        <f>IF(ROW()=1,"KEY",IF(ISNA(VLOOKUP(B550,車名対応マスタ!B:D,3,FALSE)),"",IF(VLOOKUP(B550,車名対応マスタ!B:D,3,FALSE)="","",$D550&amp;" "&amp;IF($G550="9","J","O")&amp;" "&amp;$I550&amp;" "&amp;IF($I550&lt;=TEXT(★完成資料!$A$1,"yyyymm"),TEXT(★完成資料!$A$1,"yyyymm"),"999999")&amp; " " &amp; LEFT(F550 &amp; "          ",10))))</f>
        <v xml:space="preserve">L O 202202 yyyy00 HV        </v>
      </c>
      <c r="B550" s="68" t="s">
        <v>269</v>
      </c>
      <c r="C550" s="68" t="s">
        <v>452</v>
      </c>
      <c r="D550" s="68" t="s">
        <v>271</v>
      </c>
      <c r="E550" s="68" t="s">
        <v>359</v>
      </c>
      <c r="F550" s="68" t="s">
        <v>360</v>
      </c>
      <c r="G550" s="68" t="s">
        <v>77</v>
      </c>
      <c r="H550" s="68" t="s">
        <v>273</v>
      </c>
      <c r="I550" s="68" t="s">
        <v>640</v>
      </c>
      <c r="J550" s="65">
        <v>0</v>
      </c>
      <c r="K550" s="65">
        <v>1</v>
      </c>
      <c r="L550" s="65">
        <v>432</v>
      </c>
      <c r="M550" s="65" t="s">
        <v>424</v>
      </c>
    </row>
    <row r="551" spans="1:13" ht="12.75" customHeight="1">
      <c r="A551" s="107" t="str">
        <f>IF(ROW()=1,"KEY",IF(ISNA(VLOOKUP(B551,車名対応マスタ!B:D,3,FALSE)),"",IF(VLOOKUP(B551,車名対応マスタ!B:D,3,FALSE)="","",$D551&amp;" "&amp;IF($G551="9","J","O")&amp;" "&amp;$I551&amp;" "&amp;IF($I551&lt;=TEXT(★完成資料!$A$1,"yyyymm"),TEXT(★完成資料!$A$1,"yyyymm"),"999999")&amp; " " &amp; LEFT(F551 &amp; "          ",10))))</f>
        <v xml:space="preserve">L O 202205 yyyy00 HV        </v>
      </c>
      <c r="B551" s="68" t="s">
        <v>269</v>
      </c>
      <c r="C551" s="68" t="s">
        <v>452</v>
      </c>
      <c r="D551" s="68" t="s">
        <v>271</v>
      </c>
      <c r="E551" s="68" t="s">
        <v>359</v>
      </c>
      <c r="F551" s="68" t="s">
        <v>360</v>
      </c>
      <c r="G551" s="68" t="s">
        <v>77</v>
      </c>
      <c r="H551" s="68" t="s">
        <v>273</v>
      </c>
      <c r="I551" s="68" t="s">
        <v>647</v>
      </c>
      <c r="J551" s="65">
        <v>1</v>
      </c>
      <c r="K551" s="65">
        <v>1</v>
      </c>
      <c r="L551" s="65">
        <v>432</v>
      </c>
      <c r="M551" s="65" t="s">
        <v>424</v>
      </c>
    </row>
    <row r="552" spans="1:13" ht="12.75" customHeight="1">
      <c r="A552" s="107" t="str">
        <f>IF(ROW()=1,"KEY",IF(ISNA(VLOOKUP(B552,車名対応マスタ!B:D,3,FALSE)),"",IF(VLOOKUP(B552,車名対応マスタ!B:D,3,FALSE)="","",$D552&amp;" "&amp;IF($G552="9","J","O")&amp;" "&amp;$I552&amp;" "&amp;IF($I552&lt;=TEXT(★完成資料!$A$1,"yyyymm"),TEXT(★完成資料!$A$1,"yyyymm"),"999999")&amp; " " &amp; LEFT(F552 &amp; "          ",10))))</f>
        <v xml:space="preserve">L O 202206 yyyy00 HV        </v>
      </c>
      <c r="B552" s="68" t="s">
        <v>269</v>
      </c>
      <c r="C552" s="68" t="s">
        <v>452</v>
      </c>
      <c r="D552" s="68" t="s">
        <v>271</v>
      </c>
      <c r="E552" s="68" t="s">
        <v>359</v>
      </c>
      <c r="F552" s="68" t="s">
        <v>360</v>
      </c>
      <c r="G552" s="68" t="s">
        <v>77</v>
      </c>
      <c r="H552" s="68" t="s">
        <v>273</v>
      </c>
      <c r="I552" s="68" t="s">
        <v>652</v>
      </c>
      <c r="K552" s="65">
        <v>1</v>
      </c>
      <c r="L552" s="65">
        <v>432</v>
      </c>
      <c r="M552" s="65" t="s">
        <v>424</v>
      </c>
    </row>
    <row r="553" spans="1:13" ht="12.75" customHeight="1">
      <c r="A553" s="107" t="str">
        <f>IF(ROW()=1,"KEY",IF(ISNA(VLOOKUP(B553,車名対応マスタ!B:D,3,FALSE)),"",IF(VLOOKUP(B553,車名対応マスタ!B:D,3,FALSE)="","",$D553&amp;" "&amp;IF($G553="9","J","O")&amp;" "&amp;$I553&amp;" "&amp;IF($I553&lt;=TEXT(★完成資料!$A$1,"yyyymm"),TEXT(★完成資料!$A$1,"yyyymm"),"999999")&amp; " " &amp; LEFT(F553 &amp; "          ",10))))</f>
        <v xml:space="preserve">L O 202207 yyyy00 HV        </v>
      </c>
      <c r="B553" s="68" t="s">
        <v>269</v>
      </c>
      <c r="C553" s="68" t="s">
        <v>452</v>
      </c>
      <c r="D553" s="68" t="s">
        <v>271</v>
      </c>
      <c r="E553" s="68" t="s">
        <v>359</v>
      </c>
      <c r="F553" s="68" t="s">
        <v>360</v>
      </c>
      <c r="G553" s="68" t="s">
        <v>77</v>
      </c>
      <c r="H553" s="68" t="s">
        <v>273</v>
      </c>
      <c r="I553" s="68" t="s">
        <v>655</v>
      </c>
      <c r="K553" s="65">
        <v>1</v>
      </c>
      <c r="L553" s="65">
        <v>432</v>
      </c>
      <c r="M553" s="65" t="s">
        <v>424</v>
      </c>
    </row>
    <row r="554" spans="1:13" ht="12.75" customHeight="1">
      <c r="A554" s="107" t="str">
        <f>IF(ROW()=1,"KEY",IF(ISNA(VLOOKUP(B554,車名対応マスタ!B:D,3,FALSE)),"",IF(VLOOKUP(B554,車名対応マスタ!B:D,3,FALSE)="","",$D554&amp;" "&amp;IF($G554="9","J","O")&amp;" "&amp;$I554&amp;" "&amp;IF($I554&lt;=TEXT(★完成資料!$A$1,"yyyymm"),TEXT(★完成資料!$A$1,"yyyymm"),"999999")&amp; " " &amp; LEFT(F554 &amp; "          ",10))))</f>
        <v xml:space="preserve">L O 202209 yyyy00 HV        </v>
      </c>
      <c r="B554" s="68" t="s">
        <v>269</v>
      </c>
      <c r="C554" s="68" t="s">
        <v>452</v>
      </c>
      <c r="D554" s="68" t="s">
        <v>271</v>
      </c>
      <c r="E554" s="68" t="s">
        <v>359</v>
      </c>
      <c r="F554" s="68" t="s">
        <v>360</v>
      </c>
      <c r="G554" s="68" t="s">
        <v>77</v>
      </c>
      <c r="H554" s="68" t="s">
        <v>273</v>
      </c>
      <c r="I554" s="68" t="s">
        <v>657</v>
      </c>
      <c r="K554" s="65">
        <v>3</v>
      </c>
      <c r="L554" s="65">
        <v>432</v>
      </c>
      <c r="M554" s="65" t="s">
        <v>424</v>
      </c>
    </row>
    <row r="555" spans="1:13" ht="12.75" customHeight="1">
      <c r="A555" s="107" t="str">
        <f>IF(ROW()=1,"KEY",IF(ISNA(VLOOKUP(B555,車名対応マスタ!B:D,3,FALSE)),"",IF(VLOOKUP(B555,車名対応マスタ!B:D,3,FALSE)="","",$D555&amp;" "&amp;IF($G555="9","J","O")&amp;" "&amp;$I555&amp;" "&amp;IF($I555&lt;=TEXT(★完成資料!$A$1,"yyyymm"),TEXT(★完成資料!$A$1,"yyyymm"),"999999")&amp; " " &amp; LEFT(F555 &amp; "          ",10))))</f>
        <v xml:space="preserve">L O 202210 yyyy00 HV        </v>
      </c>
      <c r="B555" s="68" t="s">
        <v>269</v>
      </c>
      <c r="C555" s="68" t="s">
        <v>452</v>
      </c>
      <c r="D555" s="68" t="s">
        <v>271</v>
      </c>
      <c r="E555" s="68" t="s">
        <v>359</v>
      </c>
      <c r="F555" s="68" t="s">
        <v>360</v>
      </c>
      <c r="G555" s="68" t="s">
        <v>77</v>
      </c>
      <c r="H555" s="68" t="s">
        <v>273</v>
      </c>
      <c r="I555" s="68" t="s">
        <v>663</v>
      </c>
      <c r="J555" s="65">
        <v>1</v>
      </c>
      <c r="L555" s="65">
        <v>432</v>
      </c>
      <c r="M555" s="65" t="s">
        <v>424</v>
      </c>
    </row>
    <row r="556" spans="1:13" ht="12.75" customHeight="1">
      <c r="A556" s="107" t="str">
        <f>IF(ROW()=1,"KEY",IF(ISNA(VLOOKUP(B556,車名対応マスタ!B:D,3,FALSE)),"",IF(VLOOKUP(B556,車名対応マスタ!B:D,3,FALSE)="","",$D556&amp;" "&amp;IF($G556="9","J","O")&amp;" "&amp;$I556&amp;" "&amp;IF($I556&lt;=TEXT(★完成資料!$A$1,"yyyymm"),TEXT(★完成資料!$A$1,"yyyymm"),"999999")&amp; " " &amp; LEFT(F556 &amp; "          ",10))))</f>
        <v xml:space="preserve">L O 202201 yyyy00 HV        </v>
      </c>
      <c r="B556" s="68" t="s">
        <v>269</v>
      </c>
      <c r="C556" s="68" t="s">
        <v>452</v>
      </c>
      <c r="D556" s="68" t="s">
        <v>271</v>
      </c>
      <c r="E556" s="68" t="s">
        <v>359</v>
      </c>
      <c r="F556" s="68" t="s">
        <v>360</v>
      </c>
      <c r="G556" s="68" t="s">
        <v>204</v>
      </c>
      <c r="H556" s="68" t="s">
        <v>384</v>
      </c>
      <c r="I556" s="68" t="s">
        <v>639</v>
      </c>
      <c r="J556" s="65">
        <v>0</v>
      </c>
      <c r="K556" s="65">
        <v>1</v>
      </c>
      <c r="L556" s="65">
        <v>708</v>
      </c>
      <c r="M556" s="65" t="s">
        <v>385</v>
      </c>
    </row>
    <row r="557" spans="1:13" ht="12.75" customHeight="1">
      <c r="A557" s="107" t="str">
        <f>IF(ROW()=1,"KEY",IF(ISNA(VLOOKUP(B557,車名対応マスタ!B:D,3,FALSE)),"",IF(VLOOKUP(B557,車名対応マスタ!B:D,3,FALSE)="","",$D557&amp;" "&amp;IF($G557="9","J","O")&amp;" "&amp;$I557&amp;" "&amp;IF($I557&lt;=TEXT(★完成資料!$A$1,"yyyymm"),TEXT(★完成資料!$A$1,"yyyymm"),"999999")&amp; " " &amp; LEFT(F557 &amp; "          ",10))))</f>
        <v xml:space="preserve">L O 202203 yyyy00 HV        </v>
      </c>
      <c r="B557" s="68" t="s">
        <v>269</v>
      </c>
      <c r="C557" s="68" t="s">
        <v>452</v>
      </c>
      <c r="D557" s="68" t="s">
        <v>271</v>
      </c>
      <c r="E557" s="68" t="s">
        <v>359</v>
      </c>
      <c r="F557" s="68" t="s">
        <v>360</v>
      </c>
      <c r="G557" s="68" t="s">
        <v>204</v>
      </c>
      <c r="H557" s="68" t="s">
        <v>384</v>
      </c>
      <c r="I557" s="68" t="s">
        <v>641</v>
      </c>
      <c r="J557" s="65">
        <v>0</v>
      </c>
      <c r="K557" s="65">
        <v>2</v>
      </c>
      <c r="L557" s="65">
        <v>708</v>
      </c>
      <c r="M557" s="65" t="s">
        <v>385</v>
      </c>
    </row>
    <row r="558" spans="1:13" ht="12.75" customHeight="1">
      <c r="A558" s="107" t="str">
        <f>IF(ROW()=1,"KEY",IF(ISNA(VLOOKUP(B558,車名対応マスタ!B:D,3,FALSE)),"",IF(VLOOKUP(B558,車名対応マスタ!B:D,3,FALSE)="","",$D558&amp;" "&amp;IF($G558="9","J","O")&amp;" "&amp;$I558&amp;" "&amp;IF($I558&lt;=TEXT(★完成資料!$A$1,"yyyymm"),TEXT(★完成資料!$A$1,"yyyymm"),"999999")&amp; " " &amp; LEFT(F558 &amp; "          ",10))))</f>
        <v xml:space="preserve">L O 202204 yyyy00 HV        </v>
      </c>
      <c r="B558" s="68" t="s">
        <v>269</v>
      </c>
      <c r="C558" s="68" t="s">
        <v>452</v>
      </c>
      <c r="D558" s="68" t="s">
        <v>271</v>
      </c>
      <c r="E558" s="68" t="s">
        <v>359</v>
      </c>
      <c r="F558" s="68" t="s">
        <v>360</v>
      </c>
      <c r="G558" s="68" t="s">
        <v>204</v>
      </c>
      <c r="H558" s="68" t="s">
        <v>384</v>
      </c>
      <c r="I558" s="68" t="s">
        <v>642</v>
      </c>
      <c r="J558" s="65">
        <v>0</v>
      </c>
      <c r="K558" s="65">
        <v>1</v>
      </c>
      <c r="L558" s="65">
        <v>708</v>
      </c>
      <c r="M558" s="65" t="s">
        <v>385</v>
      </c>
    </row>
    <row r="559" spans="1:13" ht="12.75" customHeight="1">
      <c r="A559" s="107" t="str">
        <f>IF(ROW()=1,"KEY",IF(ISNA(VLOOKUP(B559,車名対応マスタ!B:D,3,FALSE)),"",IF(VLOOKUP(B559,車名対応マスタ!B:D,3,FALSE)="","",$D559&amp;" "&amp;IF($G559="9","J","O")&amp;" "&amp;$I559&amp;" "&amp;IF($I559&lt;=TEXT(★完成資料!$A$1,"yyyymm"),TEXT(★完成資料!$A$1,"yyyymm"),"999999")&amp; " " &amp; LEFT(F559 &amp; "          ",10))))</f>
        <v xml:space="preserve">L O 202205 yyyy00 HV        </v>
      </c>
      <c r="B559" s="68" t="s">
        <v>269</v>
      </c>
      <c r="C559" s="68" t="s">
        <v>452</v>
      </c>
      <c r="D559" s="68" t="s">
        <v>271</v>
      </c>
      <c r="E559" s="68" t="s">
        <v>359</v>
      </c>
      <c r="F559" s="68" t="s">
        <v>360</v>
      </c>
      <c r="G559" s="68" t="s">
        <v>204</v>
      </c>
      <c r="H559" s="68" t="s">
        <v>384</v>
      </c>
      <c r="I559" s="68" t="s">
        <v>647</v>
      </c>
      <c r="J559" s="65">
        <v>4</v>
      </c>
      <c r="K559" s="65">
        <v>0</v>
      </c>
      <c r="L559" s="65">
        <v>708</v>
      </c>
      <c r="M559" s="65" t="s">
        <v>385</v>
      </c>
    </row>
    <row r="560" spans="1:13" ht="12.75" customHeight="1">
      <c r="A560" s="107" t="str">
        <f>IF(ROW()=1,"KEY",IF(ISNA(VLOOKUP(B560,車名対応マスタ!B:D,3,FALSE)),"",IF(VLOOKUP(B560,車名対応マスタ!B:D,3,FALSE)="","",$D560&amp;" "&amp;IF($G560="9","J","O")&amp;" "&amp;$I560&amp;" "&amp;IF($I560&lt;=TEXT(★完成資料!$A$1,"yyyymm"),TEXT(★完成資料!$A$1,"yyyymm"),"999999")&amp; " " &amp; LEFT(F560 &amp; "          ",10))))</f>
        <v xml:space="preserve">L O 202206 yyyy00 HV        </v>
      </c>
      <c r="B560" s="68" t="s">
        <v>269</v>
      </c>
      <c r="C560" s="68" t="s">
        <v>452</v>
      </c>
      <c r="D560" s="68" t="s">
        <v>271</v>
      </c>
      <c r="E560" s="68" t="s">
        <v>359</v>
      </c>
      <c r="F560" s="68" t="s">
        <v>360</v>
      </c>
      <c r="G560" s="68" t="s">
        <v>204</v>
      </c>
      <c r="H560" s="68" t="s">
        <v>384</v>
      </c>
      <c r="I560" s="68" t="s">
        <v>652</v>
      </c>
      <c r="J560" s="65">
        <v>2</v>
      </c>
      <c r="K560" s="65">
        <v>2</v>
      </c>
      <c r="L560" s="65">
        <v>708</v>
      </c>
      <c r="M560" s="65" t="s">
        <v>385</v>
      </c>
    </row>
    <row r="561" spans="1:13" ht="12.75" customHeight="1">
      <c r="A561" s="107" t="str">
        <f>IF(ROW()=1,"KEY",IF(ISNA(VLOOKUP(B561,車名対応マスタ!B:D,3,FALSE)),"",IF(VLOOKUP(B561,車名対応マスタ!B:D,3,FALSE)="","",$D561&amp;" "&amp;IF($G561="9","J","O")&amp;" "&amp;$I561&amp;" "&amp;IF($I561&lt;=TEXT(★完成資料!$A$1,"yyyymm"),TEXT(★完成資料!$A$1,"yyyymm"),"999999")&amp; " " &amp; LEFT(F561 &amp; "          ",10))))</f>
        <v xml:space="preserve">L O 202207 yyyy00 HV        </v>
      </c>
      <c r="B561" s="68" t="s">
        <v>269</v>
      </c>
      <c r="C561" s="68" t="s">
        <v>452</v>
      </c>
      <c r="D561" s="68" t="s">
        <v>271</v>
      </c>
      <c r="E561" s="68" t="s">
        <v>359</v>
      </c>
      <c r="F561" s="68" t="s">
        <v>360</v>
      </c>
      <c r="G561" s="68" t="s">
        <v>204</v>
      </c>
      <c r="H561" s="68" t="s">
        <v>384</v>
      </c>
      <c r="I561" s="68" t="s">
        <v>655</v>
      </c>
      <c r="J561" s="65">
        <v>4</v>
      </c>
      <c r="K561" s="65">
        <v>2</v>
      </c>
      <c r="L561" s="65">
        <v>708</v>
      </c>
      <c r="M561" s="65" t="s">
        <v>385</v>
      </c>
    </row>
    <row r="562" spans="1:13" ht="12.75" customHeight="1">
      <c r="A562" s="107" t="str">
        <f>IF(ROW()=1,"KEY",IF(ISNA(VLOOKUP(B562,車名対応マスタ!B:D,3,FALSE)),"",IF(VLOOKUP(B562,車名対応マスタ!B:D,3,FALSE)="","",$D562&amp;" "&amp;IF($G562="9","J","O")&amp;" "&amp;$I562&amp;" "&amp;IF($I562&lt;=TEXT(★完成資料!$A$1,"yyyymm"),TEXT(★完成資料!$A$1,"yyyymm"),"999999")&amp; " " &amp; LEFT(F562 &amp; "          ",10))))</f>
        <v xml:space="preserve">L O 202208 yyyy00 HV        </v>
      </c>
      <c r="B562" s="68" t="s">
        <v>269</v>
      </c>
      <c r="C562" s="68" t="s">
        <v>452</v>
      </c>
      <c r="D562" s="68" t="s">
        <v>271</v>
      </c>
      <c r="E562" s="68" t="s">
        <v>359</v>
      </c>
      <c r="F562" s="68" t="s">
        <v>360</v>
      </c>
      <c r="G562" s="68" t="s">
        <v>204</v>
      </c>
      <c r="H562" s="68" t="s">
        <v>384</v>
      </c>
      <c r="I562" s="68" t="s">
        <v>656</v>
      </c>
      <c r="J562" s="65">
        <v>4</v>
      </c>
      <c r="K562" s="65">
        <v>1</v>
      </c>
      <c r="L562" s="65">
        <v>708</v>
      </c>
      <c r="M562" s="65" t="s">
        <v>385</v>
      </c>
    </row>
    <row r="563" spans="1:13" ht="12.75" customHeight="1">
      <c r="A563" s="107" t="str">
        <f>IF(ROW()=1,"KEY",IF(ISNA(VLOOKUP(B563,車名対応マスタ!B:D,3,FALSE)),"",IF(VLOOKUP(B563,車名対応マスタ!B:D,3,FALSE)="","",$D563&amp;" "&amp;IF($G563="9","J","O")&amp;" "&amp;$I563&amp;" "&amp;IF($I563&lt;=TEXT(★完成資料!$A$1,"yyyymm"),TEXT(★完成資料!$A$1,"yyyymm"),"999999")&amp; " " &amp; LEFT(F563 &amp; "          ",10))))</f>
        <v xml:space="preserve">L O 202209 yyyy00 HV        </v>
      </c>
      <c r="B563" s="68" t="s">
        <v>269</v>
      </c>
      <c r="C563" s="68" t="s">
        <v>452</v>
      </c>
      <c r="D563" s="68" t="s">
        <v>271</v>
      </c>
      <c r="E563" s="68" t="s">
        <v>359</v>
      </c>
      <c r="F563" s="68" t="s">
        <v>360</v>
      </c>
      <c r="G563" s="68" t="s">
        <v>204</v>
      </c>
      <c r="H563" s="68" t="s">
        <v>384</v>
      </c>
      <c r="I563" s="68" t="s">
        <v>657</v>
      </c>
      <c r="J563" s="65">
        <v>3</v>
      </c>
      <c r="K563" s="65">
        <v>0</v>
      </c>
      <c r="L563" s="65">
        <v>708</v>
      </c>
      <c r="M563" s="65" t="s">
        <v>385</v>
      </c>
    </row>
    <row r="564" spans="1:13" ht="12.75" customHeight="1">
      <c r="A564" s="107" t="str">
        <f>IF(ROW()=1,"KEY",IF(ISNA(VLOOKUP(B564,車名対応マスタ!B:D,3,FALSE)),"",IF(VLOOKUP(B564,車名対応マスタ!B:D,3,FALSE)="","",$D564&amp;" "&amp;IF($G564="9","J","O")&amp;" "&amp;$I564&amp;" "&amp;IF($I564&lt;=TEXT(★完成資料!$A$1,"yyyymm"),TEXT(★完成資料!$A$1,"yyyymm"),"999999")&amp; " " &amp; LEFT(F564 &amp; "          ",10))))</f>
        <v xml:space="preserve">L O 202210 yyyy00 HV        </v>
      </c>
      <c r="B564" s="68" t="s">
        <v>269</v>
      </c>
      <c r="C564" s="68" t="s">
        <v>452</v>
      </c>
      <c r="D564" s="68" t="s">
        <v>271</v>
      </c>
      <c r="E564" s="68" t="s">
        <v>359</v>
      </c>
      <c r="F564" s="68" t="s">
        <v>360</v>
      </c>
      <c r="G564" s="68" t="s">
        <v>204</v>
      </c>
      <c r="H564" s="68" t="s">
        <v>384</v>
      </c>
      <c r="I564" s="68" t="s">
        <v>663</v>
      </c>
      <c r="J564" s="65">
        <v>2</v>
      </c>
      <c r="K564" s="65">
        <v>0</v>
      </c>
      <c r="L564" s="65">
        <v>708</v>
      </c>
      <c r="M564" s="65" t="s">
        <v>385</v>
      </c>
    </row>
    <row r="565" spans="1:13" ht="12.75" customHeight="1">
      <c r="A565" s="107" t="str">
        <f>IF(ROW()=1,"KEY",IF(ISNA(VLOOKUP(B565,車名対応マスタ!B:D,3,FALSE)),"",IF(VLOOKUP(B565,車名対応マスタ!B:D,3,FALSE)="","",$D565&amp;" "&amp;IF($G565="9","J","O")&amp;" "&amp;$I565&amp;" "&amp;IF($I565&lt;=TEXT(★完成資料!$A$1,"yyyymm"),TEXT(★完成資料!$A$1,"yyyymm"),"999999")&amp; " " &amp; LEFT(F565 &amp; "          ",10))))</f>
        <v xml:space="preserve">L O 202201 yyyy00 HV        </v>
      </c>
      <c r="B565" s="68" t="s">
        <v>269</v>
      </c>
      <c r="C565" s="68" t="s">
        <v>452</v>
      </c>
      <c r="D565" s="68" t="s">
        <v>271</v>
      </c>
      <c r="E565" s="68" t="s">
        <v>359</v>
      </c>
      <c r="F565" s="68" t="s">
        <v>360</v>
      </c>
      <c r="G565" s="68" t="s">
        <v>78</v>
      </c>
      <c r="H565" s="68" t="s">
        <v>384</v>
      </c>
      <c r="I565" s="68" t="s">
        <v>639</v>
      </c>
      <c r="J565" s="65">
        <v>0</v>
      </c>
      <c r="K565" s="65">
        <v>10</v>
      </c>
      <c r="L565" s="65">
        <v>807</v>
      </c>
      <c r="M565" s="65" t="s">
        <v>283</v>
      </c>
    </row>
    <row r="566" spans="1:13" ht="12.75" customHeight="1">
      <c r="A566" s="107" t="str">
        <f>IF(ROW()=1,"KEY",IF(ISNA(VLOOKUP(B566,車名対応マスタ!B:D,3,FALSE)),"",IF(VLOOKUP(B566,車名対応マスタ!B:D,3,FALSE)="","",$D566&amp;" "&amp;IF($G566="9","J","O")&amp;" "&amp;$I566&amp;" "&amp;IF($I566&lt;=TEXT(★完成資料!$A$1,"yyyymm"),TEXT(★完成資料!$A$1,"yyyymm"),"999999")&amp; " " &amp; LEFT(F566 &amp; "          ",10))))</f>
        <v xml:space="preserve">L O 202202 yyyy00 HV        </v>
      </c>
      <c r="B566" s="68" t="s">
        <v>269</v>
      </c>
      <c r="C566" s="68" t="s">
        <v>452</v>
      </c>
      <c r="D566" s="68" t="s">
        <v>271</v>
      </c>
      <c r="E566" s="68" t="s">
        <v>359</v>
      </c>
      <c r="F566" s="68" t="s">
        <v>360</v>
      </c>
      <c r="G566" s="68" t="s">
        <v>78</v>
      </c>
      <c r="H566" s="68" t="s">
        <v>384</v>
      </c>
      <c r="I566" s="68" t="s">
        <v>640</v>
      </c>
      <c r="J566" s="65">
        <v>8</v>
      </c>
      <c r="K566" s="65">
        <v>4</v>
      </c>
      <c r="L566" s="65">
        <v>807</v>
      </c>
      <c r="M566" s="65" t="s">
        <v>283</v>
      </c>
    </row>
    <row r="567" spans="1:13" ht="12.75" customHeight="1">
      <c r="A567" s="107" t="str">
        <f>IF(ROW()=1,"KEY",IF(ISNA(VLOOKUP(B567,車名対応マスタ!B:D,3,FALSE)),"",IF(VLOOKUP(B567,車名対応マスタ!B:D,3,FALSE)="","",$D567&amp;" "&amp;IF($G567="9","J","O")&amp;" "&amp;$I567&amp;" "&amp;IF($I567&lt;=TEXT(★完成資料!$A$1,"yyyymm"),TEXT(★完成資料!$A$1,"yyyymm"),"999999")&amp; " " &amp; LEFT(F567 &amp; "          ",10))))</f>
        <v xml:space="preserve">L O 202203 yyyy00 HV        </v>
      </c>
      <c r="B567" s="68" t="s">
        <v>269</v>
      </c>
      <c r="C567" s="68" t="s">
        <v>452</v>
      </c>
      <c r="D567" s="68" t="s">
        <v>271</v>
      </c>
      <c r="E567" s="68" t="s">
        <v>359</v>
      </c>
      <c r="F567" s="68" t="s">
        <v>360</v>
      </c>
      <c r="G567" s="68" t="s">
        <v>78</v>
      </c>
      <c r="H567" s="68" t="s">
        <v>384</v>
      </c>
      <c r="I567" s="68" t="s">
        <v>641</v>
      </c>
      <c r="J567" s="65">
        <v>28</v>
      </c>
      <c r="K567" s="65">
        <v>6</v>
      </c>
      <c r="L567" s="65">
        <v>807</v>
      </c>
      <c r="M567" s="65" t="s">
        <v>283</v>
      </c>
    </row>
    <row r="568" spans="1:13" ht="12.75" customHeight="1">
      <c r="A568" s="107" t="str">
        <f>IF(ROW()=1,"KEY",IF(ISNA(VLOOKUP(B568,車名対応マスタ!B:D,3,FALSE)),"",IF(VLOOKUP(B568,車名対応マスタ!B:D,3,FALSE)="","",$D568&amp;" "&amp;IF($G568="9","J","O")&amp;" "&amp;$I568&amp;" "&amp;IF($I568&lt;=TEXT(★完成資料!$A$1,"yyyymm"),TEXT(★完成資料!$A$1,"yyyymm"),"999999")&amp; " " &amp; LEFT(F568 &amp; "          ",10))))</f>
        <v xml:space="preserve">L O 202204 yyyy00 HV        </v>
      </c>
      <c r="B568" s="68" t="s">
        <v>269</v>
      </c>
      <c r="C568" s="68" t="s">
        <v>452</v>
      </c>
      <c r="D568" s="68" t="s">
        <v>271</v>
      </c>
      <c r="E568" s="68" t="s">
        <v>359</v>
      </c>
      <c r="F568" s="68" t="s">
        <v>360</v>
      </c>
      <c r="G568" s="68" t="s">
        <v>78</v>
      </c>
      <c r="H568" s="68" t="s">
        <v>384</v>
      </c>
      <c r="I568" s="68" t="s">
        <v>642</v>
      </c>
      <c r="J568" s="65">
        <v>13</v>
      </c>
      <c r="K568" s="65">
        <v>10</v>
      </c>
      <c r="L568" s="65">
        <v>807</v>
      </c>
      <c r="M568" s="65" t="s">
        <v>283</v>
      </c>
    </row>
    <row r="569" spans="1:13" ht="12.75" customHeight="1">
      <c r="A569" s="107" t="str">
        <f>IF(ROW()=1,"KEY",IF(ISNA(VLOOKUP(B569,車名対応マスタ!B:D,3,FALSE)),"",IF(VLOOKUP(B569,車名対応マスタ!B:D,3,FALSE)="","",$D569&amp;" "&amp;IF($G569="9","J","O")&amp;" "&amp;$I569&amp;" "&amp;IF($I569&lt;=TEXT(★完成資料!$A$1,"yyyymm"),TEXT(★完成資料!$A$1,"yyyymm"),"999999")&amp; " " &amp; LEFT(F569 &amp; "          ",10))))</f>
        <v xml:space="preserve">L O 202205 yyyy00 HV        </v>
      </c>
      <c r="B569" s="68" t="s">
        <v>269</v>
      </c>
      <c r="C569" s="68" t="s">
        <v>452</v>
      </c>
      <c r="D569" s="68" t="s">
        <v>271</v>
      </c>
      <c r="E569" s="68" t="s">
        <v>359</v>
      </c>
      <c r="F569" s="68" t="s">
        <v>360</v>
      </c>
      <c r="G569" s="68" t="s">
        <v>78</v>
      </c>
      <c r="H569" s="68" t="s">
        <v>384</v>
      </c>
      <c r="I569" s="68" t="s">
        <v>647</v>
      </c>
      <c r="J569" s="65">
        <v>8</v>
      </c>
      <c r="K569" s="65">
        <v>5</v>
      </c>
      <c r="L569" s="65">
        <v>807</v>
      </c>
      <c r="M569" s="65" t="s">
        <v>283</v>
      </c>
    </row>
    <row r="570" spans="1:13" ht="12.75" customHeight="1">
      <c r="A570" s="107" t="str">
        <f>IF(ROW()=1,"KEY",IF(ISNA(VLOOKUP(B570,車名対応マスタ!B:D,3,FALSE)),"",IF(VLOOKUP(B570,車名対応マスタ!B:D,3,FALSE)="","",$D570&amp;" "&amp;IF($G570="9","J","O")&amp;" "&amp;$I570&amp;" "&amp;IF($I570&lt;=TEXT(★完成資料!$A$1,"yyyymm"),TEXT(★完成資料!$A$1,"yyyymm"),"999999")&amp; " " &amp; LEFT(F570 &amp; "          ",10))))</f>
        <v xml:space="preserve">L O 202206 yyyy00 HV        </v>
      </c>
      <c r="B570" s="68" t="s">
        <v>269</v>
      </c>
      <c r="C570" s="68" t="s">
        <v>452</v>
      </c>
      <c r="D570" s="68" t="s">
        <v>271</v>
      </c>
      <c r="E570" s="68" t="s">
        <v>359</v>
      </c>
      <c r="F570" s="68" t="s">
        <v>360</v>
      </c>
      <c r="G570" s="68" t="s">
        <v>78</v>
      </c>
      <c r="H570" s="68" t="s">
        <v>384</v>
      </c>
      <c r="I570" s="68" t="s">
        <v>652</v>
      </c>
      <c r="J570" s="65">
        <v>17</v>
      </c>
      <c r="K570" s="65">
        <v>0</v>
      </c>
      <c r="L570" s="65">
        <v>807</v>
      </c>
      <c r="M570" s="65" t="s">
        <v>283</v>
      </c>
    </row>
    <row r="571" spans="1:13" ht="12.75" customHeight="1">
      <c r="A571" s="107" t="str">
        <f>IF(ROW()=1,"KEY",IF(ISNA(VLOOKUP(B571,車名対応マスタ!B:D,3,FALSE)),"",IF(VLOOKUP(B571,車名対応マスタ!B:D,3,FALSE)="","",$D571&amp;" "&amp;IF($G571="9","J","O")&amp;" "&amp;$I571&amp;" "&amp;IF($I571&lt;=TEXT(★完成資料!$A$1,"yyyymm"),TEXT(★完成資料!$A$1,"yyyymm"),"999999")&amp; " " &amp; LEFT(F571 &amp; "          ",10))))</f>
        <v xml:space="preserve">L O 202207 yyyy00 HV        </v>
      </c>
      <c r="B571" s="68" t="s">
        <v>269</v>
      </c>
      <c r="C571" s="68" t="s">
        <v>452</v>
      </c>
      <c r="D571" s="68" t="s">
        <v>271</v>
      </c>
      <c r="E571" s="68" t="s">
        <v>359</v>
      </c>
      <c r="F571" s="68" t="s">
        <v>360</v>
      </c>
      <c r="G571" s="68" t="s">
        <v>78</v>
      </c>
      <c r="H571" s="68" t="s">
        <v>384</v>
      </c>
      <c r="I571" s="68" t="s">
        <v>655</v>
      </c>
      <c r="J571" s="65">
        <v>19</v>
      </c>
      <c r="K571" s="65">
        <v>1</v>
      </c>
      <c r="L571" s="65">
        <v>807</v>
      </c>
      <c r="M571" s="65" t="s">
        <v>283</v>
      </c>
    </row>
    <row r="572" spans="1:13" ht="12.75" customHeight="1">
      <c r="A572" s="107" t="str">
        <f>IF(ROW()=1,"KEY",IF(ISNA(VLOOKUP(B572,車名対応マスタ!B:D,3,FALSE)),"",IF(VLOOKUP(B572,車名対応マスタ!B:D,3,FALSE)="","",$D572&amp;" "&amp;IF($G572="9","J","O")&amp;" "&amp;$I572&amp;" "&amp;IF($I572&lt;=TEXT(★完成資料!$A$1,"yyyymm"),TEXT(★完成資料!$A$1,"yyyymm"),"999999")&amp; " " &amp; LEFT(F572 &amp; "          ",10))))</f>
        <v xml:space="preserve">L O 202208 yyyy00 HV        </v>
      </c>
      <c r="B572" s="68" t="s">
        <v>269</v>
      </c>
      <c r="C572" s="68" t="s">
        <v>452</v>
      </c>
      <c r="D572" s="68" t="s">
        <v>271</v>
      </c>
      <c r="E572" s="68" t="s">
        <v>359</v>
      </c>
      <c r="F572" s="68" t="s">
        <v>360</v>
      </c>
      <c r="G572" s="68" t="s">
        <v>78</v>
      </c>
      <c r="H572" s="68" t="s">
        <v>384</v>
      </c>
      <c r="I572" s="68" t="s">
        <v>656</v>
      </c>
      <c r="J572" s="65">
        <v>49</v>
      </c>
      <c r="K572" s="65">
        <v>0</v>
      </c>
      <c r="L572" s="65">
        <v>807</v>
      </c>
      <c r="M572" s="65" t="s">
        <v>283</v>
      </c>
    </row>
    <row r="573" spans="1:13" ht="12.75" customHeight="1">
      <c r="A573" s="107" t="str">
        <f>IF(ROW()=1,"KEY",IF(ISNA(VLOOKUP(B573,車名対応マスタ!B:D,3,FALSE)),"",IF(VLOOKUP(B573,車名対応マスタ!B:D,3,FALSE)="","",$D573&amp;" "&amp;IF($G573="9","J","O")&amp;" "&amp;$I573&amp;" "&amp;IF($I573&lt;=TEXT(★完成資料!$A$1,"yyyymm"),TEXT(★完成資料!$A$1,"yyyymm"),"999999")&amp; " " &amp; LEFT(F573 &amp; "          ",10))))</f>
        <v xml:space="preserve">L O 202209 yyyy00 HV        </v>
      </c>
      <c r="B573" s="68" t="s">
        <v>269</v>
      </c>
      <c r="C573" s="68" t="s">
        <v>452</v>
      </c>
      <c r="D573" s="68" t="s">
        <v>271</v>
      </c>
      <c r="E573" s="68" t="s">
        <v>359</v>
      </c>
      <c r="F573" s="68" t="s">
        <v>360</v>
      </c>
      <c r="G573" s="68" t="s">
        <v>78</v>
      </c>
      <c r="H573" s="68" t="s">
        <v>384</v>
      </c>
      <c r="I573" s="68" t="s">
        <v>657</v>
      </c>
      <c r="J573" s="65">
        <v>3</v>
      </c>
      <c r="K573" s="65">
        <v>1</v>
      </c>
      <c r="L573" s="65">
        <v>807</v>
      </c>
      <c r="M573" s="65" t="s">
        <v>283</v>
      </c>
    </row>
    <row r="574" spans="1:13" ht="12.75" customHeight="1">
      <c r="A574" s="107" t="str">
        <f>IF(ROW()=1,"KEY",IF(ISNA(VLOOKUP(B574,車名対応マスタ!B:D,3,FALSE)),"",IF(VLOOKUP(B574,車名対応マスタ!B:D,3,FALSE)="","",$D574&amp;" "&amp;IF($G574="9","J","O")&amp;" "&amp;$I574&amp;" "&amp;IF($I574&lt;=TEXT(★完成資料!$A$1,"yyyymm"),TEXT(★完成資料!$A$1,"yyyymm"),"999999")&amp; " " &amp; LEFT(F574 &amp; "          ",10))))</f>
        <v xml:space="preserve">L O 202210 yyyy00 HV        </v>
      </c>
      <c r="B574" s="68" t="s">
        <v>269</v>
      </c>
      <c r="C574" s="68" t="s">
        <v>452</v>
      </c>
      <c r="D574" s="68" t="s">
        <v>271</v>
      </c>
      <c r="E574" s="68" t="s">
        <v>359</v>
      </c>
      <c r="F574" s="68" t="s">
        <v>360</v>
      </c>
      <c r="G574" s="68" t="s">
        <v>78</v>
      </c>
      <c r="H574" s="68" t="s">
        <v>384</v>
      </c>
      <c r="I574" s="68" t="s">
        <v>663</v>
      </c>
      <c r="J574" s="65">
        <v>10</v>
      </c>
      <c r="K574" s="65">
        <v>0</v>
      </c>
      <c r="L574" s="65">
        <v>807</v>
      </c>
      <c r="M574" s="65" t="s">
        <v>283</v>
      </c>
    </row>
    <row r="575" spans="1:13" ht="12.75" customHeight="1">
      <c r="A575" s="107" t="str">
        <f>IF(ROW()=1,"KEY",IF(ISNA(VLOOKUP(B575,車名対応マスタ!B:D,3,FALSE)),"",IF(VLOOKUP(B575,車名対応マスタ!B:D,3,FALSE)="","",$D575&amp;" "&amp;IF($G575="9","J","O")&amp;" "&amp;$I575&amp;" "&amp;IF($I575&lt;=TEXT(★完成資料!$A$1,"yyyymm"),TEXT(★完成資料!$A$1,"yyyymm"),"999999")&amp; " " &amp; LEFT(F575 &amp; "          ",10))))</f>
        <v xml:space="preserve">L O 202201 yyyy00 HV        </v>
      </c>
      <c r="B575" s="68" t="s">
        <v>269</v>
      </c>
      <c r="C575" s="68" t="s">
        <v>452</v>
      </c>
      <c r="D575" s="68" t="s">
        <v>271</v>
      </c>
      <c r="E575" s="68" t="s">
        <v>359</v>
      </c>
      <c r="F575" s="68" t="s">
        <v>360</v>
      </c>
      <c r="G575" s="68" t="s">
        <v>204</v>
      </c>
      <c r="H575" s="68" t="s">
        <v>384</v>
      </c>
      <c r="I575" s="68" t="s">
        <v>639</v>
      </c>
      <c r="J575" s="65">
        <v>4893</v>
      </c>
      <c r="K575" s="65">
        <v>4923</v>
      </c>
      <c r="L575" s="65">
        <v>707</v>
      </c>
      <c r="M575" s="65" t="s">
        <v>386</v>
      </c>
    </row>
    <row r="576" spans="1:13" ht="12.75" customHeight="1">
      <c r="A576" s="107" t="str">
        <f>IF(ROW()=1,"KEY",IF(ISNA(VLOOKUP(B576,車名対応マスタ!B:D,3,FALSE)),"",IF(VLOOKUP(B576,車名対応マスタ!B:D,3,FALSE)="","",$D576&amp;" "&amp;IF($G576="9","J","O")&amp;" "&amp;$I576&amp;" "&amp;IF($I576&lt;=TEXT(★完成資料!$A$1,"yyyymm"),TEXT(★完成資料!$A$1,"yyyymm"),"999999")&amp; " " &amp; LEFT(F576 &amp; "          ",10))))</f>
        <v xml:space="preserve">L O 202202 yyyy00 HV        </v>
      </c>
      <c r="B576" s="68" t="s">
        <v>269</v>
      </c>
      <c r="C576" s="68" t="s">
        <v>452</v>
      </c>
      <c r="D576" s="68" t="s">
        <v>271</v>
      </c>
      <c r="E576" s="68" t="s">
        <v>359</v>
      </c>
      <c r="F576" s="68" t="s">
        <v>360</v>
      </c>
      <c r="G576" s="68" t="s">
        <v>204</v>
      </c>
      <c r="H576" s="68" t="s">
        <v>384</v>
      </c>
      <c r="I576" s="68" t="s">
        <v>640</v>
      </c>
      <c r="J576" s="65">
        <v>2744</v>
      </c>
      <c r="K576" s="65">
        <v>3182</v>
      </c>
      <c r="L576" s="65">
        <v>707</v>
      </c>
      <c r="M576" s="65" t="s">
        <v>386</v>
      </c>
    </row>
    <row r="577" spans="1:13" ht="12.75" customHeight="1">
      <c r="A577" s="107" t="str">
        <f>IF(ROW()=1,"KEY",IF(ISNA(VLOOKUP(B577,車名対応マスタ!B:D,3,FALSE)),"",IF(VLOOKUP(B577,車名対応マスタ!B:D,3,FALSE)="","",$D577&amp;" "&amp;IF($G577="9","J","O")&amp;" "&amp;$I577&amp;" "&amp;IF($I577&lt;=TEXT(★完成資料!$A$1,"yyyymm"),TEXT(★完成資料!$A$1,"yyyymm"),"999999")&amp; " " &amp; LEFT(F577 &amp; "          ",10))))</f>
        <v xml:space="preserve">L O 202203 yyyy00 HV        </v>
      </c>
      <c r="B577" s="68" t="s">
        <v>269</v>
      </c>
      <c r="C577" s="68" t="s">
        <v>452</v>
      </c>
      <c r="D577" s="68" t="s">
        <v>271</v>
      </c>
      <c r="E577" s="68" t="s">
        <v>359</v>
      </c>
      <c r="F577" s="68" t="s">
        <v>360</v>
      </c>
      <c r="G577" s="68" t="s">
        <v>204</v>
      </c>
      <c r="H577" s="68" t="s">
        <v>384</v>
      </c>
      <c r="I577" s="68" t="s">
        <v>641</v>
      </c>
      <c r="J577" s="65">
        <v>2605</v>
      </c>
      <c r="K577" s="65">
        <v>4430</v>
      </c>
      <c r="L577" s="65">
        <v>707</v>
      </c>
      <c r="M577" s="65" t="s">
        <v>386</v>
      </c>
    </row>
    <row r="578" spans="1:13" ht="12.75" customHeight="1">
      <c r="A578" s="107" t="str">
        <f>IF(ROW()=1,"KEY",IF(ISNA(VLOOKUP(B578,車名対応マスタ!B:D,3,FALSE)),"",IF(VLOOKUP(B578,車名対応マスタ!B:D,3,FALSE)="","",$D578&amp;" "&amp;IF($G578="9","J","O")&amp;" "&amp;$I578&amp;" "&amp;IF($I578&lt;=TEXT(★完成資料!$A$1,"yyyymm"),TEXT(★完成資料!$A$1,"yyyymm"),"999999")&amp; " " &amp; LEFT(F578 &amp; "          ",10))))</f>
        <v xml:space="preserve">L O 202204 yyyy00 HV        </v>
      </c>
      <c r="B578" s="68" t="s">
        <v>269</v>
      </c>
      <c r="C578" s="68" t="s">
        <v>452</v>
      </c>
      <c r="D578" s="68" t="s">
        <v>271</v>
      </c>
      <c r="E578" s="68" t="s">
        <v>359</v>
      </c>
      <c r="F578" s="68" t="s">
        <v>360</v>
      </c>
      <c r="G578" s="68" t="s">
        <v>204</v>
      </c>
      <c r="H578" s="68" t="s">
        <v>384</v>
      </c>
      <c r="I578" s="68" t="s">
        <v>642</v>
      </c>
      <c r="J578" s="65">
        <v>1179</v>
      </c>
      <c r="K578" s="65">
        <v>3982</v>
      </c>
      <c r="L578" s="65">
        <v>707</v>
      </c>
      <c r="M578" s="65" t="s">
        <v>386</v>
      </c>
    </row>
    <row r="579" spans="1:13" ht="12.75" customHeight="1">
      <c r="A579" s="107" t="str">
        <f>IF(ROW()=1,"KEY",IF(ISNA(VLOOKUP(B579,車名対応マスタ!B:D,3,FALSE)),"",IF(VLOOKUP(B579,車名対応マスタ!B:D,3,FALSE)="","",$D579&amp;" "&amp;IF($G579="9","J","O")&amp;" "&amp;$I579&amp;" "&amp;IF($I579&lt;=TEXT(★完成資料!$A$1,"yyyymm"),TEXT(★完成資料!$A$1,"yyyymm"),"999999")&amp; " " &amp; LEFT(F579 &amp; "          ",10))))</f>
        <v xml:space="preserve">L O 202205 yyyy00 HV        </v>
      </c>
      <c r="B579" s="68" t="s">
        <v>269</v>
      </c>
      <c r="C579" s="68" t="s">
        <v>452</v>
      </c>
      <c r="D579" s="68" t="s">
        <v>271</v>
      </c>
      <c r="E579" s="68" t="s">
        <v>359</v>
      </c>
      <c r="F579" s="68" t="s">
        <v>360</v>
      </c>
      <c r="G579" s="68" t="s">
        <v>204</v>
      </c>
      <c r="H579" s="68" t="s">
        <v>384</v>
      </c>
      <c r="I579" s="68" t="s">
        <v>647</v>
      </c>
      <c r="J579" s="65">
        <v>1974</v>
      </c>
      <c r="K579" s="65">
        <v>3180</v>
      </c>
      <c r="L579" s="65">
        <v>707</v>
      </c>
      <c r="M579" s="65" t="s">
        <v>386</v>
      </c>
    </row>
    <row r="580" spans="1:13" ht="12.75" customHeight="1">
      <c r="A580" s="107" t="str">
        <f>IF(ROW()=1,"KEY",IF(ISNA(VLOOKUP(B580,車名対応マスタ!B:D,3,FALSE)),"",IF(VLOOKUP(B580,車名対応マスタ!B:D,3,FALSE)="","",$D580&amp;" "&amp;IF($G580="9","J","O")&amp;" "&amp;$I580&amp;" "&amp;IF($I580&lt;=TEXT(★完成資料!$A$1,"yyyymm"),TEXT(★完成資料!$A$1,"yyyymm"),"999999")&amp; " " &amp; LEFT(F580 &amp; "          ",10))))</f>
        <v xml:space="preserve">L O 202206 yyyy00 HV        </v>
      </c>
      <c r="B580" s="68" t="s">
        <v>269</v>
      </c>
      <c r="C580" s="68" t="s">
        <v>452</v>
      </c>
      <c r="D580" s="68" t="s">
        <v>271</v>
      </c>
      <c r="E580" s="68" t="s">
        <v>359</v>
      </c>
      <c r="F580" s="68" t="s">
        <v>360</v>
      </c>
      <c r="G580" s="68" t="s">
        <v>204</v>
      </c>
      <c r="H580" s="68" t="s">
        <v>384</v>
      </c>
      <c r="I580" s="68" t="s">
        <v>652</v>
      </c>
      <c r="J580" s="65">
        <v>1481</v>
      </c>
      <c r="K580" s="65">
        <v>4128</v>
      </c>
      <c r="L580" s="65">
        <v>707</v>
      </c>
      <c r="M580" s="65" t="s">
        <v>386</v>
      </c>
    </row>
    <row r="581" spans="1:13" ht="12.75" customHeight="1">
      <c r="A581" s="107" t="str">
        <f>IF(ROW()=1,"KEY",IF(ISNA(VLOOKUP(B581,車名対応マスタ!B:D,3,FALSE)),"",IF(VLOOKUP(B581,車名対応マスタ!B:D,3,FALSE)="","",$D581&amp;" "&amp;IF($G581="9","J","O")&amp;" "&amp;$I581&amp;" "&amp;IF($I581&lt;=TEXT(★完成資料!$A$1,"yyyymm"),TEXT(★完成資料!$A$1,"yyyymm"),"999999")&amp; " " &amp; LEFT(F581 &amp; "          ",10))))</f>
        <v xml:space="preserve">L O 202207 yyyy00 HV        </v>
      </c>
      <c r="B581" s="68" t="s">
        <v>269</v>
      </c>
      <c r="C581" s="68" t="s">
        <v>452</v>
      </c>
      <c r="D581" s="68" t="s">
        <v>271</v>
      </c>
      <c r="E581" s="68" t="s">
        <v>359</v>
      </c>
      <c r="F581" s="68" t="s">
        <v>360</v>
      </c>
      <c r="G581" s="68" t="s">
        <v>204</v>
      </c>
      <c r="H581" s="68" t="s">
        <v>384</v>
      </c>
      <c r="I581" s="68" t="s">
        <v>655</v>
      </c>
      <c r="J581" s="65">
        <v>3821</v>
      </c>
      <c r="K581" s="65">
        <v>4434</v>
      </c>
      <c r="L581" s="65">
        <v>707</v>
      </c>
      <c r="M581" s="65" t="s">
        <v>386</v>
      </c>
    </row>
    <row r="582" spans="1:13" ht="12.75" customHeight="1">
      <c r="A582" s="107" t="str">
        <f>IF(ROW()=1,"KEY",IF(ISNA(VLOOKUP(B582,車名対応マスタ!B:D,3,FALSE)),"",IF(VLOOKUP(B582,車名対応マスタ!B:D,3,FALSE)="","",$D582&amp;" "&amp;IF($G582="9","J","O")&amp;" "&amp;$I582&amp;" "&amp;IF($I582&lt;=TEXT(★完成資料!$A$1,"yyyymm"),TEXT(★完成資料!$A$1,"yyyymm"),"999999")&amp; " " &amp; LEFT(F582 &amp; "          ",10))))</f>
        <v xml:space="preserve">L O 202208 yyyy00 HV        </v>
      </c>
      <c r="B582" s="68" t="s">
        <v>269</v>
      </c>
      <c r="C582" s="68" t="s">
        <v>452</v>
      </c>
      <c r="D582" s="68" t="s">
        <v>271</v>
      </c>
      <c r="E582" s="68" t="s">
        <v>359</v>
      </c>
      <c r="F582" s="68" t="s">
        <v>360</v>
      </c>
      <c r="G582" s="68" t="s">
        <v>204</v>
      </c>
      <c r="H582" s="68" t="s">
        <v>384</v>
      </c>
      <c r="I582" s="68" t="s">
        <v>656</v>
      </c>
      <c r="J582" s="65">
        <v>3688</v>
      </c>
      <c r="K582" s="65">
        <v>3719</v>
      </c>
      <c r="L582" s="65">
        <v>707</v>
      </c>
      <c r="M582" s="65" t="s">
        <v>386</v>
      </c>
    </row>
    <row r="583" spans="1:13" ht="12.75" customHeight="1">
      <c r="A583" s="107" t="str">
        <f>IF(ROW()=1,"KEY",IF(ISNA(VLOOKUP(B583,車名対応マスタ!B:D,3,FALSE)),"",IF(VLOOKUP(B583,車名対応マスタ!B:D,3,FALSE)="","",$D583&amp;" "&amp;IF($G583="9","J","O")&amp;" "&amp;$I583&amp;" "&amp;IF($I583&lt;=TEXT(★完成資料!$A$1,"yyyymm"),TEXT(★完成資料!$A$1,"yyyymm"),"999999")&amp; " " &amp; LEFT(F583 &amp; "          ",10))))</f>
        <v xml:space="preserve">L O 202209 yyyy00 HV        </v>
      </c>
      <c r="B583" s="68" t="s">
        <v>269</v>
      </c>
      <c r="C583" s="68" t="s">
        <v>452</v>
      </c>
      <c r="D583" s="68" t="s">
        <v>271</v>
      </c>
      <c r="E583" s="68" t="s">
        <v>359</v>
      </c>
      <c r="F583" s="68" t="s">
        <v>360</v>
      </c>
      <c r="G583" s="68" t="s">
        <v>204</v>
      </c>
      <c r="H583" s="68" t="s">
        <v>384</v>
      </c>
      <c r="I583" s="68" t="s">
        <v>657</v>
      </c>
      <c r="J583" s="65">
        <v>2780</v>
      </c>
      <c r="K583" s="65">
        <v>2021</v>
      </c>
      <c r="L583" s="65">
        <v>707</v>
      </c>
      <c r="M583" s="65" t="s">
        <v>386</v>
      </c>
    </row>
    <row r="584" spans="1:13" ht="12.75" customHeight="1">
      <c r="A584" s="107" t="str">
        <f>IF(ROW()=1,"KEY",IF(ISNA(VLOOKUP(B584,車名対応マスタ!B:D,3,FALSE)),"",IF(VLOOKUP(B584,車名対応マスタ!B:D,3,FALSE)="","",$D584&amp;" "&amp;IF($G584="9","J","O")&amp;" "&amp;$I584&amp;" "&amp;IF($I584&lt;=TEXT(★完成資料!$A$1,"yyyymm"),TEXT(★完成資料!$A$1,"yyyymm"),"999999")&amp; " " &amp; LEFT(F584 &amp; "          ",10))))</f>
        <v xml:space="preserve">L O 202210 yyyy00 HV        </v>
      </c>
      <c r="B584" s="68" t="s">
        <v>269</v>
      </c>
      <c r="C584" s="68" t="s">
        <v>452</v>
      </c>
      <c r="D584" s="68" t="s">
        <v>271</v>
      </c>
      <c r="E584" s="68" t="s">
        <v>359</v>
      </c>
      <c r="F584" s="68" t="s">
        <v>360</v>
      </c>
      <c r="G584" s="68" t="s">
        <v>204</v>
      </c>
      <c r="H584" s="68" t="s">
        <v>384</v>
      </c>
      <c r="I584" s="68" t="s">
        <v>663</v>
      </c>
      <c r="J584" s="65">
        <v>2185</v>
      </c>
      <c r="K584" s="65">
        <v>2058</v>
      </c>
      <c r="L584" s="65">
        <v>707</v>
      </c>
      <c r="M584" s="65" t="s">
        <v>386</v>
      </c>
    </row>
    <row r="585" spans="1:13" ht="12.75" customHeight="1">
      <c r="A585" s="107" t="str">
        <f>IF(ROW()=1,"KEY",IF(ISNA(VLOOKUP(B585,車名対応マスタ!B:D,3,FALSE)),"",IF(VLOOKUP(B585,車名対応マスタ!B:D,3,FALSE)="","",$D585&amp;" "&amp;IF($G585="9","J","O")&amp;" "&amp;$I585&amp;" "&amp;IF($I585&lt;=TEXT(★完成資料!$A$1,"yyyymm"),TEXT(★完成資料!$A$1,"yyyymm"),"999999")&amp; " " &amp; LEFT(F585 &amp; "          ",10))))</f>
        <v xml:space="preserve">L O 202201 yyyy00 HV        </v>
      </c>
      <c r="B585" s="68" t="s">
        <v>269</v>
      </c>
      <c r="C585" s="68" t="s">
        <v>452</v>
      </c>
      <c r="D585" s="68" t="s">
        <v>271</v>
      </c>
      <c r="E585" s="68" t="s">
        <v>359</v>
      </c>
      <c r="F585" s="68" t="s">
        <v>360</v>
      </c>
      <c r="G585" s="68" t="s">
        <v>78</v>
      </c>
      <c r="H585" s="68" t="s">
        <v>384</v>
      </c>
      <c r="I585" s="68" t="s">
        <v>639</v>
      </c>
      <c r="J585" s="65">
        <v>184</v>
      </c>
      <c r="K585" s="65">
        <v>210</v>
      </c>
      <c r="L585" s="65">
        <v>721</v>
      </c>
      <c r="M585" s="65" t="s">
        <v>502</v>
      </c>
    </row>
    <row r="586" spans="1:13" ht="12.75" customHeight="1">
      <c r="A586" s="107" t="str">
        <f>IF(ROW()=1,"KEY",IF(ISNA(VLOOKUP(B586,車名対応マスタ!B:D,3,FALSE)),"",IF(VLOOKUP(B586,車名対応マスタ!B:D,3,FALSE)="","",$D586&amp;" "&amp;IF($G586="9","J","O")&amp;" "&amp;$I586&amp;" "&amp;IF($I586&lt;=TEXT(★完成資料!$A$1,"yyyymm"),TEXT(★完成資料!$A$1,"yyyymm"),"999999")&amp; " " &amp; LEFT(F586 &amp; "          ",10))))</f>
        <v xml:space="preserve">L O 202202 yyyy00 HV        </v>
      </c>
      <c r="B586" s="68" t="s">
        <v>269</v>
      </c>
      <c r="C586" s="68" t="s">
        <v>452</v>
      </c>
      <c r="D586" s="68" t="s">
        <v>271</v>
      </c>
      <c r="E586" s="68" t="s">
        <v>359</v>
      </c>
      <c r="F586" s="68" t="s">
        <v>360</v>
      </c>
      <c r="G586" s="68" t="s">
        <v>78</v>
      </c>
      <c r="H586" s="68" t="s">
        <v>384</v>
      </c>
      <c r="I586" s="68" t="s">
        <v>640</v>
      </c>
      <c r="J586" s="65">
        <v>103</v>
      </c>
      <c r="K586" s="65">
        <v>71</v>
      </c>
      <c r="L586" s="65">
        <v>721</v>
      </c>
      <c r="M586" s="65" t="s">
        <v>502</v>
      </c>
    </row>
    <row r="587" spans="1:13" ht="12.75" customHeight="1">
      <c r="A587" s="107" t="str">
        <f>IF(ROW()=1,"KEY",IF(ISNA(VLOOKUP(B587,車名対応マスタ!B:D,3,FALSE)),"",IF(VLOOKUP(B587,車名対応マスタ!B:D,3,FALSE)="","",$D587&amp;" "&amp;IF($G587="9","J","O")&amp;" "&amp;$I587&amp;" "&amp;IF($I587&lt;=TEXT(★完成資料!$A$1,"yyyymm"),TEXT(★完成資料!$A$1,"yyyymm"),"999999")&amp; " " &amp; LEFT(F587 &amp; "          ",10))))</f>
        <v xml:space="preserve">L O 202203 yyyy00 HV        </v>
      </c>
      <c r="B587" s="68" t="s">
        <v>269</v>
      </c>
      <c r="C587" s="68" t="s">
        <v>452</v>
      </c>
      <c r="D587" s="68" t="s">
        <v>271</v>
      </c>
      <c r="E587" s="68" t="s">
        <v>359</v>
      </c>
      <c r="F587" s="68" t="s">
        <v>360</v>
      </c>
      <c r="G587" s="68" t="s">
        <v>78</v>
      </c>
      <c r="H587" s="68" t="s">
        <v>384</v>
      </c>
      <c r="I587" s="68" t="s">
        <v>641</v>
      </c>
      <c r="J587" s="65">
        <v>55</v>
      </c>
      <c r="K587" s="65">
        <v>92</v>
      </c>
      <c r="L587" s="65">
        <v>721</v>
      </c>
      <c r="M587" s="65" t="s">
        <v>502</v>
      </c>
    </row>
    <row r="588" spans="1:13" ht="12.75" customHeight="1">
      <c r="A588" s="107" t="str">
        <f>IF(ROW()=1,"KEY",IF(ISNA(VLOOKUP(B588,車名対応マスタ!B:D,3,FALSE)),"",IF(VLOOKUP(B588,車名対応マスタ!B:D,3,FALSE)="","",$D588&amp;" "&amp;IF($G588="9","J","O")&amp;" "&amp;$I588&amp;" "&amp;IF($I588&lt;=TEXT(★完成資料!$A$1,"yyyymm"),TEXT(★完成資料!$A$1,"yyyymm"),"999999")&amp; " " &amp; LEFT(F588 &amp; "          ",10))))</f>
        <v xml:space="preserve">L O 202204 yyyy00 HV        </v>
      </c>
      <c r="B588" s="68" t="s">
        <v>269</v>
      </c>
      <c r="C588" s="68" t="s">
        <v>452</v>
      </c>
      <c r="D588" s="68" t="s">
        <v>271</v>
      </c>
      <c r="E588" s="68" t="s">
        <v>359</v>
      </c>
      <c r="F588" s="68" t="s">
        <v>360</v>
      </c>
      <c r="G588" s="68" t="s">
        <v>78</v>
      </c>
      <c r="H588" s="68" t="s">
        <v>384</v>
      </c>
      <c r="I588" s="68" t="s">
        <v>642</v>
      </c>
      <c r="J588" s="65">
        <v>29</v>
      </c>
      <c r="K588" s="65">
        <v>88</v>
      </c>
      <c r="L588" s="65">
        <v>721</v>
      </c>
      <c r="M588" s="65" t="s">
        <v>502</v>
      </c>
    </row>
    <row r="589" spans="1:13" ht="12.75" customHeight="1">
      <c r="A589" s="107" t="str">
        <f>IF(ROW()=1,"KEY",IF(ISNA(VLOOKUP(B589,車名対応マスタ!B:D,3,FALSE)),"",IF(VLOOKUP(B589,車名対応マスタ!B:D,3,FALSE)="","",$D589&amp;" "&amp;IF($G589="9","J","O")&amp;" "&amp;$I589&amp;" "&amp;IF($I589&lt;=TEXT(★完成資料!$A$1,"yyyymm"),TEXT(★完成資料!$A$1,"yyyymm"),"999999")&amp; " " &amp; LEFT(F589 &amp; "          ",10))))</f>
        <v xml:space="preserve">L O 202205 yyyy00 HV        </v>
      </c>
      <c r="B589" s="68" t="s">
        <v>269</v>
      </c>
      <c r="C589" s="68" t="s">
        <v>452</v>
      </c>
      <c r="D589" s="68" t="s">
        <v>271</v>
      </c>
      <c r="E589" s="68" t="s">
        <v>359</v>
      </c>
      <c r="F589" s="68" t="s">
        <v>360</v>
      </c>
      <c r="G589" s="68" t="s">
        <v>78</v>
      </c>
      <c r="H589" s="68" t="s">
        <v>384</v>
      </c>
      <c r="I589" s="68" t="s">
        <v>647</v>
      </c>
      <c r="J589" s="65">
        <v>29</v>
      </c>
      <c r="K589" s="65">
        <v>95</v>
      </c>
      <c r="L589" s="65">
        <v>721</v>
      </c>
      <c r="M589" s="65" t="s">
        <v>502</v>
      </c>
    </row>
    <row r="590" spans="1:13" ht="12.75" customHeight="1">
      <c r="A590" s="107" t="str">
        <f>IF(ROW()=1,"KEY",IF(ISNA(VLOOKUP(B590,車名対応マスタ!B:D,3,FALSE)),"",IF(VLOOKUP(B590,車名対応マスタ!B:D,3,FALSE)="","",$D590&amp;" "&amp;IF($G590="9","J","O")&amp;" "&amp;$I590&amp;" "&amp;IF($I590&lt;=TEXT(★完成資料!$A$1,"yyyymm"),TEXT(★完成資料!$A$1,"yyyymm"),"999999")&amp; " " &amp; LEFT(F590 &amp; "          ",10))))</f>
        <v xml:space="preserve">L O 202206 yyyy00 HV        </v>
      </c>
      <c r="B590" s="68" t="s">
        <v>269</v>
      </c>
      <c r="C590" s="68" t="s">
        <v>452</v>
      </c>
      <c r="D590" s="68" t="s">
        <v>271</v>
      </c>
      <c r="E590" s="68" t="s">
        <v>359</v>
      </c>
      <c r="F590" s="68" t="s">
        <v>360</v>
      </c>
      <c r="G590" s="68" t="s">
        <v>78</v>
      </c>
      <c r="H590" s="68" t="s">
        <v>384</v>
      </c>
      <c r="I590" s="68" t="s">
        <v>652</v>
      </c>
      <c r="J590" s="65">
        <v>36</v>
      </c>
      <c r="K590" s="65">
        <v>109</v>
      </c>
      <c r="L590" s="65">
        <v>721</v>
      </c>
      <c r="M590" s="65" t="s">
        <v>502</v>
      </c>
    </row>
    <row r="591" spans="1:13" ht="12.75" customHeight="1">
      <c r="A591" s="107" t="str">
        <f>IF(ROW()=1,"KEY",IF(ISNA(VLOOKUP(B591,車名対応マスタ!B:D,3,FALSE)),"",IF(VLOOKUP(B591,車名対応マスタ!B:D,3,FALSE)="","",$D591&amp;" "&amp;IF($G591="9","J","O")&amp;" "&amp;$I591&amp;" "&amp;IF($I591&lt;=TEXT(★完成資料!$A$1,"yyyymm"),TEXT(★完成資料!$A$1,"yyyymm"),"999999")&amp; " " &amp; LEFT(F591 &amp; "          ",10))))</f>
        <v xml:space="preserve">L O 202207 yyyy00 HV        </v>
      </c>
      <c r="B591" s="68" t="s">
        <v>269</v>
      </c>
      <c r="C591" s="68" t="s">
        <v>452</v>
      </c>
      <c r="D591" s="68" t="s">
        <v>271</v>
      </c>
      <c r="E591" s="68" t="s">
        <v>359</v>
      </c>
      <c r="F591" s="68" t="s">
        <v>360</v>
      </c>
      <c r="G591" s="68" t="s">
        <v>78</v>
      </c>
      <c r="H591" s="68" t="s">
        <v>384</v>
      </c>
      <c r="I591" s="68" t="s">
        <v>655</v>
      </c>
      <c r="J591" s="65">
        <v>140</v>
      </c>
      <c r="K591" s="65">
        <v>153</v>
      </c>
      <c r="L591" s="65">
        <v>721</v>
      </c>
      <c r="M591" s="65" t="s">
        <v>502</v>
      </c>
    </row>
    <row r="592" spans="1:13" ht="12.75" customHeight="1">
      <c r="A592" s="107" t="str">
        <f>IF(ROW()=1,"KEY",IF(ISNA(VLOOKUP(B592,車名対応マスタ!B:D,3,FALSE)),"",IF(VLOOKUP(B592,車名対応マスタ!B:D,3,FALSE)="","",$D592&amp;" "&amp;IF($G592="9","J","O")&amp;" "&amp;$I592&amp;" "&amp;IF($I592&lt;=TEXT(★完成資料!$A$1,"yyyymm"),TEXT(★完成資料!$A$1,"yyyymm"),"999999")&amp; " " &amp; LEFT(F592 &amp; "          ",10))))</f>
        <v xml:space="preserve">L O 202208 yyyy00 HV        </v>
      </c>
      <c r="B592" s="68" t="s">
        <v>269</v>
      </c>
      <c r="C592" s="68" t="s">
        <v>452</v>
      </c>
      <c r="D592" s="68" t="s">
        <v>271</v>
      </c>
      <c r="E592" s="68" t="s">
        <v>359</v>
      </c>
      <c r="F592" s="68" t="s">
        <v>360</v>
      </c>
      <c r="G592" s="68" t="s">
        <v>78</v>
      </c>
      <c r="H592" s="68" t="s">
        <v>384</v>
      </c>
      <c r="I592" s="68" t="s">
        <v>656</v>
      </c>
      <c r="J592" s="65">
        <v>61</v>
      </c>
      <c r="K592" s="65">
        <v>96</v>
      </c>
      <c r="L592" s="65">
        <v>721</v>
      </c>
      <c r="M592" s="65" t="s">
        <v>502</v>
      </c>
    </row>
    <row r="593" spans="1:13" ht="12.75" customHeight="1">
      <c r="A593" s="107" t="str">
        <f>IF(ROW()=1,"KEY",IF(ISNA(VLOOKUP(B593,車名対応マスタ!B:D,3,FALSE)),"",IF(VLOOKUP(B593,車名対応マスタ!B:D,3,FALSE)="","",$D593&amp;" "&amp;IF($G593="9","J","O")&amp;" "&amp;$I593&amp;" "&amp;IF($I593&lt;=TEXT(★完成資料!$A$1,"yyyymm"),TEXT(★完成資料!$A$1,"yyyymm"),"999999")&amp; " " &amp; LEFT(F593 &amp; "          ",10))))</f>
        <v xml:space="preserve">L O 202209 yyyy00 HV        </v>
      </c>
      <c r="B593" s="68" t="s">
        <v>269</v>
      </c>
      <c r="C593" s="68" t="s">
        <v>452</v>
      </c>
      <c r="D593" s="68" t="s">
        <v>271</v>
      </c>
      <c r="E593" s="68" t="s">
        <v>359</v>
      </c>
      <c r="F593" s="68" t="s">
        <v>360</v>
      </c>
      <c r="G593" s="68" t="s">
        <v>78</v>
      </c>
      <c r="H593" s="68" t="s">
        <v>384</v>
      </c>
      <c r="I593" s="68" t="s">
        <v>657</v>
      </c>
      <c r="J593" s="65">
        <v>64</v>
      </c>
      <c r="K593" s="65">
        <v>54</v>
      </c>
      <c r="L593" s="65">
        <v>721</v>
      </c>
      <c r="M593" s="65" t="s">
        <v>502</v>
      </c>
    </row>
    <row r="594" spans="1:13" ht="12.75" customHeight="1">
      <c r="A594" s="107" t="str">
        <f>IF(ROW()=1,"KEY",IF(ISNA(VLOOKUP(B594,車名対応マスタ!B:D,3,FALSE)),"",IF(VLOOKUP(B594,車名対応マスタ!B:D,3,FALSE)="","",$D594&amp;" "&amp;IF($G594="9","J","O")&amp;" "&amp;$I594&amp;" "&amp;IF($I594&lt;=TEXT(★完成資料!$A$1,"yyyymm"),TEXT(★完成資料!$A$1,"yyyymm"),"999999")&amp; " " &amp; LEFT(F594 &amp; "          ",10))))</f>
        <v xml:space="preserve">L O 202210 yyyy00 HV        </v>
      </c>
      <c r="B594" s="68" t="s">
        <v>269</v>
      </c>
      <c r="C594" s="68" t="s">
        <v>452</v>
      </c>
      <c r="D594" s="68" t="s">
        <v>271</v>
      </c>
      <c r="E594" s="68" t="s">
        <v>359</v>
      </c>
      <c r="F594" s="68" t="s">
        <v>360</v>
      </c>
      <c r="G594" s="68" t="s">
        <v>78</v>
      </c>
      <c r="H594" s="68" t="s">
        <v>384</v>
      </c>
      <c r="I594" s="68" t="s">
        <v>663</v>
      </c>
      <c r="J594" s="65">
        <v>70</v>
      </c>
      <c r="K594" s="65">
        <v>100</v>
      </c>
      <c r="L594" s="65">
        <v>721</v>
      </c>
      <c r="M594" s="65" t="s">
        <v>502</v>
      </c>
    </row>
    <row r="595" spans="1:13" ht="12.75" customHeight="1">
      <c r="A595" s="107" t="str">
        <f>IF(ROW()=1,"KEY",IF(ISNA(VLOOKUP(B595,車名対応マスタ!B:D,3,FALSE)),"",IF(VLOOKUP(B595,車名対応マスタ!B:D,3,FALSE)="","",$D595&amp;" "&amp;IF($G595="9","J","O")&amp;" "&amp;$I595&amp;" "&amp;IF($I595&lt;=TEXT(★完成資料!$A$1,"yyyymm"),TEXT(★完成資料!$A$1,"yyyymm"),"999999")&amp; " " &amp; LEFT(F595 &amp; "          ",10))))</f>
        <v xml:space="preserve">L O 202201 yyyy00 HV        </v>
      </c>
      <c r="B595" s="68" t="s">
        <v>269</v>
      </c>
      <c r="C595" s="68" t="s">
        <v>452</v>
      </c>
      <c r="D595" s="68" t="s">
        <v>271</v>
      </c>
      <c r="E595" s="68" t="s">
        <v>359</v>
      </c>
      <c r="F595" s="68" t="s">
        <v>360</v>
      </c>
      <c r="G595" s="68" t="s">
        <v>78</v>
      </c>
      <c r="H595" s="68" t="s">
        <v>384</v>
      </c>
      <c r="I595" s="68" t="s">
        <v>639</v>
      </c>
      <c r="J595" s="65">
        <v>4</v>
      </c>
      <c r="K595" s="65">
        <v>10</v>
      </c>
      <c r="L595" s="65">
        <v>722</v>
      </c>
      <c r="M595" s="65" t="s">
        <v>387</v>
      </c>
    </row>
    <row r="596" spans="1:13" ht="12.75" customHeight="1">
      <c r="A596" s="107" t="str">
        <f>IF(ROW()=1,"KEY",IF(ISNA(VLOOKUP(B596,車名対応マスタ!B:D,3,FALSE)),"",IF(VLOOKUP(B596,車名対応マスタ!B:D,3,FALSE)="","",$D596&amp;" "&amp;IF($G596="9","J","O")&amp;" "&amp;$I596&amp;" "&amp;IF($I596&lt;=TEXT(★完成資料!$A$1,"yyyymm"),TEXT(★完成資料!$A$1,"yyyymm"),"999999")&amp; " " &amp; LEFT(F596 &amp; "          ",10))))</f>
        <v xml:space="preserve">L O 202202 yyyy00 HV        </v>
      </c>
      <c r="B596" s="68" t="s">
        <v>269</v>
      </c>
      <c r="C596" s="68" t="s">
        <v>452</v>
      </c>
      <c r="D596" s="68" t="s">
        <v>271</v>
      </c>
      <c r="E596" s="68" t="s">
        <v>359</v>
      </c>
      <c r="F596" s="68" t="s">
        <v>360</v>
      </c>
      <c r="G596" s="68" t="s">
        <v>78</v>
      </c>
      <c r="H596" s="68" t="s">
        <v>384</v>
      </c>
      <c r="I596" s="68" t="s">
        <v>640</v>
      </c>
      <c r="J596" s="65">
        <v>8</v>
      </c>
      <c r="K596" s="65">
        <v>4</v>
      </c>
      <c r="L596" s="65">
        <v>722</v>
      </c>
      <c r="M596" s="65" t="s">
        <v>387</v>
      </c>
    </row>
    <row r="597" spans="1:13" ht="12.75" customHeight="1">
      <c r="A597" s="107" t="str">
        <f>IF(ROW()=1,"KEY",IF(ISNA(VLOOKUP(B597,車名対応マスタ!B:D,3,FALSE)),"",IF(VLOOKUP(B597,車名対応マスタ!B:D,3,FALSE)="","",$D597&amp;" "&amp;IF($G597="9","J","O")&amp;" "&amp;$I597&amp;" "&amp;IF($I597&lt;=TEXT(★完成資料!$A$1,"yyyymm"),TEXT(★完成資料!$A$1,"yyyymm"),"999999")&amp; " " &amp; LEFT(F597 &amp; "          ",10))))</f>
        <v xml:space="preserve">L O 202203 yyyy00 HV        </v>
      </c>
      <c r="B597" s="68" t="s">
        <v>269</v>
      </c>
      <c r="C597" s="68" t="s">
        <v>452</v>
      </c>
      <c r="D597" s="68" t="s">
        <v>271</v>
      </c>
      <c r="E597" s="68" t="s">
        <v>359</v>
      </c>
      <c r="F597" s="68" t="s">
        <v>360</v>
      </c>
      <c r="G597" s="68" t="s">
        <v>78</v>
      </c>
      <c r="H597" s="68" t="s">
        <v>384</v>
      </c>
      <c r="I597" s="68" t="s">
        <v>641</v>
      </c>
      <c r="J597" s="65">
        <v>7</v>
      </c>
      <c r="K597" s="65">
        <v>7</v>
      </c>
      <c r="L597" s="65">
        <v>722</v>
      </c>
      <c r="M597" s="65" t="s">
        <v>387</v>
      </c>
    </row>
    <row r="598" spans="1:13" ht="12.75" customHeight="1">
      <c r="A598" s="107" t="str">
        <f>IF(ROW()=1,"KEY",IF(ISNA(VLOOKUP(B598,車名対応マスタ!B:D,3,FALSE)),"",IF(VLOOKUP(B598,車名対応マスタ!B:D,3,FALSE)="","",$D598&amp;" "&amp;IF($G598="9","J","O")&amp;" "&amp;$I598&amp;" "&amp;IF($I598&lt;=TEXT(★完成資料!$A$1,"yyyymm"),TEXT(★完成資料!$A$1,"yyyymm"),"999999")&amp; " " &amp; LEFT(F598 &amp; "          ",10))))</f>
        <v xml:space="preserve">L O 202204 yyyy00 HV        </v>
      </c>
      <c r="B598" s="68" t="s">
        <v>269</v>
      </c>
      <c r="C598" s="68" t="s">
        <v>452</v>
      </c>
      <c r="D598" s="68" t="s">
        <v>271</v>
      </c>
      <c r="E598" s="68" t="s">
        <v>359</v>
      </c>
      <c r="F598" s="68" t="s">
        <v>360</v>
      </c>
      <c r="G598" s="68" t="s">
        <v>78</v>
      </c>
      <c r="H598" s="68" t="s">
        <v>384</v>
      </c>
      <c r="I598" s="68" t="s">
        <v>642</v>
      </c>
      <c r="J598" s="65">
        <v>4</v>
      </c>
      <c r="K598" s="65">
        <v>6</v>
      </c>
      <c r="L598" s="65">
        <v>722</v>
      </c>
      <c r="M598" s="65" t="s">
        <v>387</v>
      </c>
    </row>
    <row r="599" spans="1:13" ht="12.75" customHeight="1">
      <c r="A599" s="107" t="str">
        <f>IF(ROW()=1,"KEY",IF(ISNA(VLOOKUP(B599,車名対応マスタ!B:D,3,FALSE)),"",IF(VLOOKUP(B599,車名対応マスタ!B:D,3,FALSE)="","",$D599&amp;" "&amp;IF($G599="9","J","O")&amp;" "&amp;$I599&amp;" "&amp;IF($I599&lt;=TEXT(★完成資料!$A$1,"yyyymm"),TEXT(★完成資料!$A$1,"yyyymm"),"999999")&amp; " " &amp; LEFT(F599 &amp; "          ",10))))</f>
        <v xml:space="preserve">L O 202205 yyyy00 HV        </v>
      </c>
      <c r="B599" s="68" t="s">
        <v>269</v>
      </c>
      <c r="C599" s="68" t="s">
        <v>452</v>
      </c>
      <c r="D599" s="68" t="s">
        <v>271</v>
      </c>
      <c r="E599" s="68" t="s">
        <v>359</v>
      </c>
      <c r="F599" s="68" t="s">
        <v>360</v>
      </c>
      <c r="G599" s="68" t="s">
        <v>78</v>
      </c>
      <c r="H599" s="68" t="s">
        <v>384</v>
      </c>
      <c r="I599" s="68" t="s">
        <v>647</v>
      </c>
      <c r="J599" s="65">
        <v>12</v>
      </c>
      <c r="K599" s="65">
        <v>6</v>
      </c>
      <c r="L599" s="65">
        <v>722</v>
      </c>
      <c r="M599" s="65" t="s">
        <v>387</v>
      </c>
    </row>
    <row r="600" spans="1:13" ht="12.75" customHeight="1">
      <c r="A600" s="107" t="str">
        <f>IF(ROW()=1,"KEY",IF(ISNA(VLOOKUP(B600,車名対応マスタ!B:D,3,FALSE)),"",IF(VLOOKUP(B600,車名対応マスタ!B:D,3,FALSE)="","",$D600&amp;" "&amp;IF($G600="9","J","O")&amp;" "&amp;$I600&amp;" "&amp;IF($I600&lt;=TEXT(★完成資料!$A$1,"yyyymm"),TEXT(★完成資料!$A$1,"yyyymm"),"999999")&amp; " " &amp; LEFT(F600 &amp; "          ",10))))</f>
        <v xml:space="preserve">L O 202206 yyyy00 HV        </v>
      </c>
      <c r="B600" s="68" t="s">
        <v>269</v>
      </c>
      <c r="C600" s="68" t="s">
        <v>452</v>
      </c>
      <c r="D600" s="68" t="s">
        <v>271</v>
      </c>
      <c r="E600" s="68" t="s">
        <v>359</v>
      </c>
      <c r="F600" s="68" t="s">
        <v>360</v>
      </c>
      <c r="G600" s="68" t="s">
        <v>78</v>
      </c>
      <c r="H600" s="68" t="s">
        <v>384</v>
      </c>
      <c r="I600" s="68" t="s">
        <v>652</v>
      </c>
      <c r="J600" s="65">
        <v>6</v>
      </c>
      <c r="K600" s="65">
        <v>4</v>
      </c>
      <c r="L600" s="65">
        <v>722</v>
      </c>
      <c r="M600" s="65" t="s">
        <v>387</v>
      </c>
    </row>
    <row r="601" spans="1:13" ht="12.75" customHeight="1">
      <c r="A601" s="107" t="str">
        <f>IF(ROW()=1,"KEY",IF(ISNA(VLOOKUP(B601,車名対応マスタ!B:D,3,FALSE)),"",IF(VLOOKUP(B601,車名対応マスタ!B:D,3,FALSE)="","",$D601&amp;" "&amp;IF($G601="9","J","O")&amp;" "&amp;$I601&amp;" "&amp;IF($I601&lt;=TEXT(★完成資料!$A$1,"yyyymm"),TEXT(★完成資料!$A$1,"yyyymm"),"999999")&amp; " " &amp; LEFT(F601 &amp; "          ",10))))</f>
        <v xml:space="preserve">L O 202207 yyyy00 HV        </v>
      </c>
      <c r="B601" s="68" t="s">
        <v>269</v>
      </c>
      <c r="C601" s="68" t="s">
        <v>452</v>
      </c>
      <c r="D601" s="68" t="s">
        <v>271</v>
      </c>
      <c r="E601" s="68" t="s">
        <v>359</v>
      </c>
      <c r="F601" s="68" t="s">
        <v>360</v>
      </c>
      <c r="G601" s="68" t="s">
        <v>78</v>
      </c>
      <c r="H601" s="68" t="s">
        <v>384</v>
      </c>
      <c r="I601" s="68" t="s">
        <v>655</v>
      </c>
      <c r="J601" s="65">
        <v>6</v>
      </c>
      <c r="K601" s="65">
        <v>4</v>
      </c>
      <c r="L601" s="65">
        <v>722</v>
      </c>
      <c r="M601" s="65" t="s">
        <v>387</v>
      </c>
    </row>
    <row r="602" spans="1:13" ht="12.75" customHeight="1">
      <c r="A602" s="107" t="str">
        <f>IF(ROW()=1,"KEY",IF(ISNA(VLOOKUP(B602,車名対応マスタ!B:D,3,FALSE)),"",IF(VLOOKUP(B602,車名対応マスタ!B:D,3,FALSE)="","",$D602&amp;" "&amp;IF($G602="9","J","O")&amp;" "&amp;$I602&amp;" "&amp;IF($I602&lt;=TEXT(★完成資料!$A$1,"yyyymm"),TEXT(★完成資料!$A$1,"yyyymm"),"999999")&amp; " " &amp; LEFT(F602 &amp; "          ",10))))</f>
        <v xml:space="preserve">L O 202208 yyyy00 HV        </v>
      </c>
      <c r="B602" s="68" t="s">
        <v>269</v>
      </c>
      <c r="C602" s="68" t="s">
        <v>452</v>
      </c>
      <c r="D602" s="68" t="s">
        <v>271</v>
      </c>
      <c r="E602" s="68" t="s">
        <v>359</v>
      </c>
      <c r="F602" s="68" t="s">
        <v>360</v>
      </c>
      <c r="G602" s="68" t="s">
        <v>78</v>
      </c>
      <c r="H602" s="68" t="s">
        <v>384</v>
      </c>
      <c r="I602" s="68" t="s">
        <v>656</v>
      </c>
      <c r="J602" s="65">
        <v>8</v>
      </c>
      <c r="K602" s="65">
        <v>2</v>
      </c>
      <c r="L602" s="65">
        <v>722</v>
      </c>
      <c r="M602" s="65" t="s">
        <v>387</v>
      </c>
    </row>
    <row r="603" spans="1:13" ht="12.75" customHeight="1">
      <c r="A603" s="107" t="str">
        <f>IF(ROW()=1,"KEY",IF(ISNA(VLOOKUP(B603,車名対応マスタ!B:D,3,FALSE)),"",IF(VLOOKUP(B603,車名対応マスタ!B:D,3,FALSE)="","",$D603&amp;" "&amp;IF($G603="9","J","O")&amp;" "&amp;$I603&amp;" "&amp;IF($I603&lt;=TEXT(★完成資料!$A$1,"yyyymm"),TEXT(★完成資料!$A$1,"yyyymm"),"999999")&amp; " " &amp; LEFT(F603 &amp; "          ",10))))</f>
        <v xml:space="preserve">L O 202209 yyyy00 HV        </v>
      </c>
      <c r="B603" s="68" t="s">
        <v>269</v>
      </c>
      <c r="C603" s="68" t="s">
        <v>452</v>
      </c>
      <c r="D603" s="68" t="s">
        <v>271</v>
      </c>
      <c r="E603" s="68" t="s">
        <v>359</v>
      </c>
      <c r="F603" s="68" t="s">
        <v>360</v>
      </c>
      <c r="G603" s="68" t="s">
        <v>78</v>
      </c>
      <c r="H603" s="68" t="s">
        <v>384</v>
      </c>
      <c r="I603" s="68" t="s">
        <v>657</v>
      </c>
      <c r="J603" s="65">
        <v>11</v>
      </c>
      <c r="K603" s="65">
        <v>11</v>
      </c>
      <c r="L603" s="65">
        <v>722</v>
      </c>
      <c r="M603" s="65" t="s">
        <v>387</v>
      </c>
    </row>
    <row r="604" spans="1:13" ht="12.75" customHeight="1">
      <c r="A604" s="107" t="str">
        <f>IF(ROW()=1,"KEY",IF(ISNA(VLOOKUP(B604,車名対応マスタ!B:D,3,FALSE)),"",IF(VLOOKUP(B604,車名対応マスタ!B:D,3,FALSE)="","",$D604&amp;" "&amp;IF($G604="9","J","O")&amp;" "&amp;$I604&amp;" "&amp;IF($I604&lt;=TEXT(★完成資料!$A$1,"yyyymm"),TEXT(★完成資料!$A$1,"yyyymm"),"999999")&amp; " " &amp; LEFT(F604 &amp; "          ",10))))</f>
        <v xml:space="preserve">L O 202210 yyyy00 HV        </v>
      </c>
      <c r="B604" s="68" t="s">
        <v>269</v>
      </c>
      <c r="C604" s="68" t="s">
        <v>452</v>
      </c>
      <c r="D604" s="68" t="s">
        <v>271</v>
      </c>
      <c r="E604" s="68" t="s">
        <v>359</v>
      </c>
      <c r="F604" s="68" t="s">
        <v>360</v>
      </c>
      <c r="G604" s="68" t="s">
        <v>78</v>
      </c>
      <c r="H604" s="68" t="s">
        <v>384</v>
      </c>
      <c r="I604" s="68" t="s">
        <v>663</v>
      </c>
      <c r="J604" s="65">
        <v>5</v>
      </c>
      <c r="K604" s="65">
        <v>3</v>
      </c>
      <c r="L604" s="65">
        <v>722</v>
      </c>
      <c r="M604" s="65" t="s">
        <v>387</v>
      </c>
    </row>
    <row r="605" spans="1:13" ht="12.75" customHeight="1">
      <c r="A605" s="107" t="str">
        <f>IF(ROW()=1,"KEY",IF(ISNA(VLOOKUP(B605,車名対応マスタ!B:D,3,FALSE)),"",IF(VLOOKUP(B605,車名対応マスタ!B:D,3,FALSE)="","",$D605&amp;" "&amp;IF($G605="9","J","O")&amp;" "&amp;$I605&amp;" "&amp;IF($I605&lt;=TEXT(★完成資料!$A$1,"yyyymm"),TEXT(★完成資料!$A$1,"yyyymm"),"999999")&amp; " " &amp; LEFT(F605 &amp; "          ",10))))</f>
        <v xml:space="preserve">L O 202201 yyyy00 HV        </v>
      </c>
      <c r="B605" s="68" t="s">
        <v>269</v>
      </c>
      <c r="C605" s="68" t="s">
        <v>452</v>
      </c>
      <c r="D605" s="68" t="s">
        <v>271</v>
      </c>
      <c r="E605" s="68" t="s">
        <v>359</v>
      </c>
      <c r="F605" s="68" t="s">
        <v>360</v>
      </c>
      <c r="G605" s="68" t="s">
        <v>78</v>
      </c>
      <c r="H605" s="68" t="s">
        <v>384</v>
      </c>
      <c r="I605" s="68" t="s">
        <v>639</v>
      </c>
      <c r="J605" s="65">
        <v>2</v>
      </c>
      <c r="L605" s="65">
        <v>811</v>
      </c>
      <c r="M605" s="65" t="s">
        <v>388</v>
      </c>
    </row>
    <row r="606" spans="1:13" ht="12.75" customHeight="1">
      <c r="A606" s="107" t="str">
        <f>IF(ROW()=1,"KEY",IF(ISNA(VLOOKUP(B606,車名対応マスタ!B:D,3,FALSE)),"",IF(VLOOKUP(B606,車名対応マスタ!B:D,3,FALSE)="","",$D606&amp;" "&amp;IF($G606="9","J","O")&amp;" "&amp;$I606&amp;" "&amp;IF($I606&lt;=TEXT(★完成資料!$A$1,"yyyymm"),TEXT(★完成資料!$A$1,"yyyymm"),"999999")&amp; " " &amp; LEFT(F606 &amp; "          ",10))))</f>
        <v xml:space="preserve">L O 202202 yyyy00 HV        </v>
      </c>
      <c r="B606" s="68" t="s">
        <v>269</v>
      </c>
      <c r="C606" s="68" t="s">
        <v>452</v>
      </c>
      <c r="D606" s="68" t="s">
        <v>271</v>
      </c>
      <c r="E606" s="68" t="s">
        <v>359</v>
      </c>
      <c r="F606" s="68" t="s">
        <v>360</v>
      </c>
      <c r="G606" s="68" t="s">
        <v>78</v>
      </c>
      <c r="H606" s="68" t="s">
        <v>384</v>
      </c>
      <c r="I606" s="68" t="s">
        <v>640</v>
      </c>
      <c r="J606" s="65">
        <v>6</v>
      </c>
      <c r="L606" s="65">
        <v>811</v>
      </c>
      <c r="M606" s="65" t="s">
        <v>388</v>
      </c>
    </row>
    <row r="607" spans="1:13" ht="12.75" customHeight="1">
      <c r="A607" s="107" t="str">
        <f>IF(ROW()=1,"KEY",IF(ISNA(VLOOKUP(B607,車名対応マスタ!B:D,3,FALSE)),"",IF(VLOOKUP(B607,車名対応マスタ!B:D,3,FALSE)="","",$D607&amp;" "&amp;IF($G607="9","J","O")&amp;" "&amp;$I607&amp;" "&amp;IF($I607&lt;=TEXT(★完成資料!$A$1,"yyyymm"),TEXT(★完成資料!$A$1,"yyyymm"),"999999")&amp; " " &amp; LEFT(F607 &amp; "          ",10))))</f>
        <v xml:space="preserve">L O 202203 yyyy00 HV        </v>
      </c>
      <c r="B607" s="68" t="s">
        <v>269</v>
      </c>
      <c r="C607" s="68" t="s">
        <v>452</v>
      </c>
      <c r="D607" s="68" t="s">
        <v>271</v>
      </c>
      <c r="E607" s="68" t="s">
        <v>359</v>
      </c>
      <c r="F607" s="68" t="s">
        <v>360</v>
      </c>
      <c r="G607" s="68" t="s">
        <v>78</v>
      </c>
      <c r="H607" s="68" t="s">
        <v>384</v>
      </c>
      <c r="I607" s="68" t="s">
        <v>641</v>
      </c>
      <c r="J607" s="65">
        <v>1</v>
      </c>
      <c r="L607" s="65">
        <v>811</v>
      </c>
      <c r="M607" s="65" t="s">
        <v>388</v>
      </c>
    </row>
    <row r="608" spans="1:13" ht="12.75" customHeight="1">
      <c r="A608" s="107" t="str">
        <f>IF(ROW()=1,"KEY",IF(ISNA(VLOOKUP(B608,車名対応マスタ!B:D,3,FALSE)),"",IF(VLOOKUP(B608,車名対応マスタ!B:D,3,FALSE)="","",$D608&amp;" "&amp;IF($G608="9","J","O")&amp;" "&amp;$I608&amp;" "&amp;IF($I608&lt;=TEXT(★完成資料!$A$1,"yyyymm"),TEXT(★完成資料!$A$1,"yyyymm"),"999999")&amp; " " &amp; LEFT(F608 &amp; "          ",10))))</f>
        <v xml:space="preserve">L O 202205 yyyy00 HV        </v>
      </c>
      <c r="B608" s="68" t="s">
        <v>269</v>
      </c>
      <c r="C608" s="68" t="s">
        <v>452</v>
      </c>
      <c r="D608" s="68" t="s">
        <v>271</v>
      </c>
      <c r="E608" s="68" t="s">
        <v>359</v>
      </c>
      <c r="F608" s="68" t="s">
        <v>360</v>
      </c>
      <c r="G608" s="68" t="s">
        <v>78</v>
      </c>
      <c r="H608" s="68" t="s">
        <v>384</v>
      </c>
      <c r="I608" s="68" t="s">
        <v>647</v>
      </c>
      <c r="J608" s="65">
        <v>1</v>
      </c>
      <c r="K608" s="65">
        <v>0</v>
      </c>
      <c r="L608" s="65">
        <v>811</v>
      </c>
      <c r="M608" s="65" t="s">
        <v>388</v>
      </c>
    </row>
    <row r="609" spans="1:13" ht="12.75" customHeight="1">
      <c r="A609" s="107" t="str">
        <f>IF(ROW()=1,"KEY",IF(ISNA(VLOOKUP(B609,車名対応マスタ!B:D,3,FALSE)),"",IF(VLOOKUP(B609,車名対応マスタ!B:D,3,FALSE)="","",$D609&amp;" "&amp;IF($G609="9","J","O")&amp;" "&amp;$I609&amp;" "&amp;IF($I609&lt;=TEXT(★完成資料!$A$1,"yyyymm"),TEXT(★完成資料!$A$1,"yyyymm"),"999999")&amp; " " &amp; LEFT(F609 &amp; "          ",10))))</f>
        <v xml:space="preserve">L O 202207 yyyy00 HV        </v>
      </c>
      <c r="B609" s="68" t="s">
        <v>269</v>
      </c>
      <c r="C609" s="68" t="s">
        <v>452</v>
      </c>
      <c r="D609" s="68" t="s">
        <v>271</v>
      </c>
      <c r="E609" s="68" t="s">
        <v>359</v>
      </c>
      <c r="F609" s="68" t="s">
        <v>360</v>
      </c>
      <c r="G609" s="68" t="s">
        <v>78</v>
      </c>
      <c r="H609" s="68" t="s">
        <v>384</v>
      </c>
      <c r="I609" s="68" t="s">
        <v>655</v>
      </c>
      <c r="J609" s="65">
        <v>1</v>
      </c>
      <c r="K609" s="65">
        <v>0</v>
      </c>
      <c r="L609" s="65">
        <v>811</v>
      </c>
      <c r="M609" s="65" t="s">
        <v>388</v>
      </c>
    </row>
    <row r="610" spans="1:13" ht="12.75" customHeight="1">
      <c r="A610" s="107" t="str">
        <f>IF(ROW()=1,"KEY",IF(ISNA(VLOOKUP(B610,車名対応マスタ!B:D,3,FALSE)),"",IF(VLOOKUP(B610,車名対応マスタ!B:D,3,FALSE)="","",$D610&amp;" "&amp;IF($G610="9","J","O")&amp;" "&amp;$I610&amp;" "&amp;IF($I610&lt;=TEXT(★完成資料!$A$1,"yyyymm"),TEXT(★完成資料!$A$1,"yyyymm"),"999999")&amp; " " &amp; LEFT(F610 &amp; "          ",10))))</f>
        <v xml:space="preserve">L O 202208 yyyy00 HV        </v>
      </c>
      <c r="B610" s="68" t="s">
        <v>269</v>
      </c>
      <c r="C610" s="68" t="s">
        <v>452</v>
      </c>
      <c r="D610" s="68" t="s">
        <v>271</v>
      </c>
      <c r="E610" s="68" t="s">
        <v>359</v>
      </c>
      <c r="F610" s="68" t="s">
        <v>360</v>
      </c>
      <c r="G610" s="68" t="s">
        <v>78</v>
      </c>
      <c r="H610" s="68" t="s">
        <v>384</v>
      </c>
      <c r="I610" s="68" t="s">
        <v>656</v>
      </c>
      <c r="J610" s="65">
        <v>5</v>
      </c>
      <c r="K610" s="65">
        <v>0</v>
      </c>
      <c r="L610" s="65">
        <v>811</v>
      </c>
      <c r="M610" s="65" t="s">
        <v>388</v>
      </c>
    </row>
    <row r="611" spans="1:13" ht="12.75" customHeight="1">
      <c r="A611" s="107" t="str">
        <f>IF(ROW()=1,"KEY",IF(ISNA(VLOOKUP(B611,車名対応マスタ!B:D,3,FALSE)),"",IF(VLOOKUP(B611,車名対応マスタ!B:D,3,FALSE)="","",$D611&amp;" "&amp;IF($G611="9","J","O")&amp;" "&amp;$I611&amp;" "&amp;IF($I611&lt;=TEXT(★完成資料!$A$1,"yyyymm"),TEXT(★完成資料!$A$1,"yyyymm"),"999999")&amp; " " &amp; LEFT(F611 &amp; "          ",10))))</f>
        <v xml:space="preserve">L O 202209 yyyy00 HV        </v>
      </c>
      <c r="B611" s="68" t="s">
        <v>269</v>
      </c>
      <c r="C611" s="68" t="s">
        <v>452</v>
      </c>
      <c r="D611" s="68" t="s">
        <v>271</v>
      </c>
      <c r="E611" s="68" t="s">
        <v>359</v>
      </c>
      <c r="F611" s="68" t="s">
        <v>360</v>
      </c>
      <c r="G611" s="68" t="s">
        <v>78</v>
      </c>
      <c r="H611" s="68" t="s">
        <v>384</v>
      </c>
      <c r="I611" s="68" t="s">
        <v>657</v>
      </c>
      <c r="J611" s="65">
        <v>3</v>
      </c>
      <c r="K611" s="65">
        <v>0</v>
      </c>
      <c r="L611" s="65">
        <v>811</v>
      </c>
      <c r="M611" s="65" t="s">
        <v>388</v>
      </c>
    </row>
    <row r="612" spans="1:13" ht="12.75" customHeight="1">
      <c r="A612" s="107" t="str">
        <f>IF(ROW()=1,"KEY",IF(ISNA(VLOOKUP(B612,車名対応マスタ!B:D,3,FALSE)),"",IF(VLOOKUP(B612,車名対応マスタ!B:D,3,FALSE)="","",$D612&amp;" "&amp;IF($G612="9","J","O")&amp;" "&amp;$I612&amp;" "&amp;IF($I612&lt;=TEXT(★完成資料!$A$1,"yyyymm"),TEXT(★完成資料!$A$1,"yyyymm"),"999999")&amp; " " &amp; LEFT(F612 &amp; "          ",10))))</f>
        <v xml:space="preserve">L O 202210 yyyy00 HV        </v>
      </c>
      <c r="B612" s="68" t="s">
        <v>269</v>
      </c>
      <c r="C612" s="68" t="s">
        <v>452</v>
      </c>
      <c r="D612" s="68" t="s">
        <v>271</v>
      </c>
      <c r="E612" s="68" t="s">
        <v>359</v>
      </c>
      <c r="F612" s="68" t="s">
        <v>360</v>
      </c>
      <c r="G612" s="68" t="s">
        <v>78</v>
      </c>
      <c r="H612" s="68" t="s">
        <v>384</v>
      </c>
      <c r="I612" s="68" t="s">
        <v>663</v>
      </c>
      <c r="J612" s="65">
        <v>3</v>
      </c>
      <c r="K612" s="65">
        <v>0</v>
      </c>
      <c r="L612" s="65">
        <v>811</v>
      </c>
      <c r="M612" s="65" t="s">
        <v>388</v>
      </c>
    </row>
    <row r="613" spans="1:13" ht="12.75" customHeight="1">
      <c r="A613" s="107" t="str">
        <f>IF(ROW()=1,"KEY",IF(ISNA(VLOOKUP(B613,車名対応マスタ!B:D,3,FALSE)),"",IF(VLOOKUP(B613,車名対応マスタ!B:D,3,FALSE)="","",$D613&amp;" "&amp;IF($G613="9","J","O")&amp;" "&amp;$I613&amp;" "&amp;IF($I613&lt;=TEXT(★完成資料!$A$1,"yyyymm"),TEXT(★完成資料!$A$1,"yyyymm"),"999999")&amp; " " &amp; LEFT(F613 &amp; "          ",10))))</f>
        <v xml:space="preserve">L O 202201 yyyy00 HV        </v>
      </c>
      <c r="B613" s="68" t="s">
        <v>269</v>
      </c>
      <c r="C613" s="68" t="s">
        <v>452</v>
      </c>
      <c r="D613" s="68" t="s">
        <v>271</v>
      </c>
      <c r="E613" s="68" t="s">
        <v>359</v>
      </c>
      <c r="F613" s="68" t="s">
        <v>360</v>
      </c>
      <c r="G613" s="68" t="s">
        <v>78</v>
      </c>
      <c r="H613" s="68" t="s">
        <v>384</v>
      </c>
      <c r="I613" s="68" t="s">
        <v>639</v>
      </c>
      <c r="J613" s="65">
        <v>408</v>
      </c>
      <c r="K613" s="65">
        <v>265</v>
      </c>
      <c r="L613" s="65">
        <v>719</v>
      </c>
      <c r="M613" s="65" t="s">
        <v>389</v>
      </c>
    </row>
    <row r="614" spans="1:13" ht="12.75" customHeight="1">
      <c r="A614" s="107" t="str">
        <f>IF(ROW()=1,"KEY",IF(ISNA(VLOOKUP(B614,車名対応マスタ!B:D,3,FALSE)),"",IF(VLOOKUP(B614,車名対応マスタ!B:D,3,FALSE)="","",$D614&amp;" "&amp;IF($G614="9","J","O")&amp;" "&amp;$I614&amp;" "&amp;IF($I614&lt;=TEXT(★完成資料!$A$1,"yyyymm"),TEXT(★完成資料!$A$1,"yyyymm"),"999999")&amp; " " &amp; LEFT(F614 &amp; "          ",10))))</f>
        <v xml:space="preserve">L O 202202 yyyy00 HV        </v>
      </c>
      <c r="B614" s="68" t="s">
        <v>269</v>
      </c>
      <c r="C614" s="68" t="s">
        <v>452</v>
      </c>
      <c r="D614" s="68" t="s">
        <v>271</v>
      </c>
      <c r="E614" s="68" t="s">
        <v>359</v>
      </c>
      <c r="F614" s="68" t="s">
        <v>360</v>
      </c>
      <c r="G614" s="68" t="s">
        <v>78</v>
      </c>
      <c r="H614" s="68" t="s">
        <v>384</v>
      </c>
      <c r="I614" s="68" t="s">
        <v>640</v>
      </c>
      <c r="J614" s="65">
        <v>373</v>
      </c>
      <c r="K614" s="65">
        <v>466</v>
      </c>
      <c r="L614" s="65">
        <v>719</v>
      </c>
      <c r="M614" s="65" t="s">
        <v>389</v>
      </c>
    </row>
    <row r="615" spans="1:13" ht="12.75" customHeight="1">
      <c r="A615" s="107" t="str">
        <f>IF(ROW()=1,"KEY",IF(ISNA(VLOOKUP(B615,車名対応マスタ!B:D,3,FALSE)),"",IF(VLOOKUP(B615,車名対応マスタ!B:D,3,FALSE)="","",$D615&amp;" "&amp;IF($G615="9","J","O")&amp;" "&amp;$I615&amp;" "&amp;IF($I615&lt;=TEXT(★完成資料!$A$1,"yyyymm"),TEXT(★完成資料!$A$1,"yyyymm"),"999999")&amp; " " &amp; LEFT(F615 &amp; "          ",10))))</f>
        <v xml:space="preserve">L O 202203 yyyy00 HV        </v>
      </c>
      <c r="B615" s="68" t="s">
        <v>269</v>
      </c>
      <c r="C615" s="68" t="s">
        <v>452</v>
      </c>
      <c r="D615" s="68" t="s">
        <v>271</v>
      </c>
      <c r="E615" s="68" t="s">
        <v>359</v>
      </c>
      <c r="F615" s="68" t="s">
        <v>360</v>
      </c>
      <c r="G615" s="68" t="s">
        <v>78</v>
      </c>
      <c r="H615" s="68" t="s">
        <v>384</v>
      </c>
      <c r="I615" s="68" t="s">
        <v>641</v>
      </c>
      <c r="J615" s="65">
        <v>441</v>
      </c>
      <c r="K615" s="65">
        <v>559</v>
      </c>
      <c r="L615" s="65">
        <v>719</v>
      </c>
      <c r="M615" s="65" t="s">
        <v>389</v>
      </c>
    </row>
    <row r="616" spans="1:13" ht="12.75" customHeight="1">
      <c r="A616" s="107" t="str">
        <f>IF(ROW()=1,"KEY",IF(ISNA(VLOOKUP(B616,車名対応マスタ!B:D,3,FALSE)),"",IF(VLOOKUP(B616,車名対応マスタ!B:D,3,FALSE)="","",$D616&amp;" "&amp;IF($G616="9","J","O")&amp;" "&amp;$I616&amp;" "&amp;IF($I616&lt;=TEXT(★完成資料!$A$1,"yyyymm"),TEXT(★完成資料!$A$1,"yyyymm"),"999999")&amp; " " &amp; LEFT(F616 &amp; "          ",10))))</f>
        <v xml:space="preserve">L O 202204 yyyy00 HV        </v>
      </c>
      <c r="B616" s="68" t="s">
        <v>269</v>
      </c>
      <c r="C616" s="68" t="s">
        <v>452</v>
      </c>
      <c r="D616" s="68" t="s">
        <v>271</v>
      </c>
      <c r="E616" s="68" t="s">
        <v>359</v>
      </c>
      <c r="F616" s="68" t="s">
        <v>360</v>
      </c>
      <c r="G616" s="68" t="s">
        <v>78</v>
      </c>
      <c r="H616" s="68" t="s">
        <v>384</v>
      </c>
      <c r="I616" s="68" t="s">
        <v>642</v>
      </c>
      <c r="J616" s="65">
        <v>383</v>
      </c>
      <c r="K616" s="65">
        <v>530</v>
      </c>
      <c r="L616" s="65">
        <v>719</v>
      </c>
      <c r="M616" s="65" t="s">
        <v>389</v>
      </c>
    </row>
    <row r="617" spans="1:13" ht="12.75" customHeight="1">
      <c r="A617" s="107" t="str">
        <f>IF(ROW()=1,"KEY",IF(ISNA(VLOOKUP(B617,車名対応マスタ!B:D,3,FALSE)),"",IF(VLOOKUP(B617,車名対応マスタ!B:D,3,FALSE)="","",$D617&amp;" "&amp;IF($G617="9","J","O")&amp;" "&amp;$I617&amp;" "&amp;IF($I617&lt;=TEXT(★完成資料!$A$1,"yyyymm"),TEXT(★完成資料!$A$1,"yyyymm"),"999999")&amp; " " &amp; LEFT(F617 &amp; "          ",10))))</f>
        <v xml:space="preserve">L O 202205 yyyy00 HV        </v>
      </c>
      <c r="B617" s="68" t="s">
        <v>269</v>
      </c>
      <c r="C617" s="68" t="s">
        <v>452</v>
      </c>
      <c r="D617" s="68" t="s">
        <v>271</v>
      </c>
      <c r="E617" s="68" t="s">
        <v>359</v>
      </c>
      <c r="F617" s="68" t="s">
        <v>360</v>
      </c>
      <c r="G617" s="68" t="s">
        <v>78</v>
      </c>
      <c r="H617" s="68" t="s">
        <v>384</v>
      </c>
      <c r="I617" s="68" t="s">
        <v>647</v>
      </c>
      <c r="J617" s="65">
        <v>298</v>
      </c>
      <c r="K617" s="65">
        <v>699</v>
      </c>
      <c r="L617" s="65">
        <v>719</v>
      </c>
      <c r="M617" s="65" t="s">
        <v>389</v>
      </c>
    </row>
    <row r="618" spans="1:13" ht="12.75" customHeight="1">
      <c r="A618" s="107" t="str">
        <f>IF(ROW()=1,"KEY",IF(ISNA(VLOOKUP(B618,車名対応マスタ!B:D,3,FALSE)),"",IF(VLOOKUP(B618,車名対応マスタ!B:D,3,FALSE)="","",$D618&amp;" "&amp;IF($G618="9","J","O")&amp;" "&amp;$I618&amp;" "&amp;IF($I618&lt;=TEXT(★完成資料!$A$1,"yyyymm"),TEXT(★完成資料!$A$1,"yyyymm"),"999999")&amp; " " &amp; LEFT(F618 &amp; "          ",10))))</f>
        <v xml:space="preserve">L O 202206 yyyy00 HV        </v>
      </c>
      <c r="B618" s="68" t="s">
        <v>269</v>
      </c>
      <c r="C618" s="68" t="s">
        <v>452</v>
      </c>
      <c r="D618" s="68" t="s">
        <v>271</v>
      </c>
      <c r="E618" s="68" t="s">
        <v>359</v>
      </c>
      <c r="F618" s="68" t="s">
        <v>360</v>
      </c>
      <c r="G618" s="68" t="s">
        <v>78</v>
      </c>
      <c r="H618" s="68" t="s">
        <v>384</v>
      </c>
      <c r="I618" s="68" t="s">
        <v>652</v>
      </c>
      <c r="J618" s="65">
        <v>327</v>
      </c>
      <c r="K618" s="65">
        <v>660</v>
      </c>
      <c r="L618" s="65">
        <v>719</v>
      </c>
      <c r="M618" s="65" t="s">
        <v>389</v>
      </c>
    </row>
    <row r="619" spans="1:13" ht="12.75" customHeight="1">
      <c r="A619" s="107" t="str">
        <f>IF(ROW()=1,"KEY",IF(ISNA(VLOOKUP(B619,車名対応マスタ!B:D,3,FALSE)),"",IF(VLOOKUP(B619,車名対応マスタ!B:D,3,FALSE)="","",$D619&amp;" "&amp;IF($G619="9","J","O")&amp;" "&amp;$I619&amp;" "&amp;IF($I619&lt;=TEXT(★完成資料!$A$1,"yyyymm"),TEXT(★完成資料!$A$1,"yyyymm"),"999999")&amp; " " &amp; LEFT(F619 &amp; "          ",10))))</f>
        <v xml:space="preserve">L O 202207 yyyy00 HV        </v>
      </c>
      <c r="B619" s="68" t="s">
        <v>269</v>
      </c>
      <c r="C619" s="68" t="s">
        <v>452</v>
      </c>
      <c r="D619" s="68" t="s">
        <v>271</v>
      </c>
      <c r="E619" s="68" t="s">
        <v>359</v>
      </c>
      <c r="F619" s="68" t="s">
        <v>360</v>
      </c>
      <c r="G619" s="68" t="s">
        <v>78</v>
      </c>
      <c r="H619" s="68" t="s">
        <v>384</v>
      </c>
      <c r="I619" s="68" t="s">
        <v>655</v>
      </c>
      <c r="J619" s="65">
        <v>257</v>
      </c>
      <c r="K619" s="65">
        <v>679</v>
      </c>
      <c r="L619" s="65">
        <v>719</v>
      </c>
      <c r="M619" s="65" t="s">
        <v>389</v>
      </c>
    </row>
    <row r="620" spans="1:13" ht="12.75" customHeight="1">
      <c r="A620" s="107" t="str">
        <f>IF(ROW()=1,"KEY",IF(ISNA(VLOOKUP(B620,車名対応マスタ!B:D,3,FALSE)),"",IF(VLOOKUP(B620,車名対応マスタ!B:D,3,FALSE)="","",$D620&amp;" "&amp;IF($G620="9","J","O")&amp;" "&amp;$I620&amp;" "&amp;IF($I620&lt;=TEXT(★完成資料!$A$1,"yyyymm"),TEXT(★完成資料!$A$1,"yyyymm"),"999999")&amp; " " &amp; LEFT(F620 &amp; "          ",10))))</f>
        <v xml:space="preserve">L O 202208 yyyy00 HV        </v>
      </c>
      <c r="B620" s="68" t="s">
        <v>269</v>
      </c>
      <c r="C620" s="68" t="s">
        <v>452</v>
      </c>
      <c r="D620" s="68" t="s">
        <v>271</v>
      </c>
      <c r="E620" s="68" t="s">
        <v>359</v>
      </c>
      <c r="F620" s="68" t="s">
        <v>360</v>
      </c>
      <c r="G620" s="68" t="s">
        <v>78</v>
      </c>
      <c r="H620" s="68" t="s">
        <v>384</v>
      </c>
      <c r="I620" s="68" t="s">
        <v>656</v>
      </c>
      <c r="J620" s="65">
        <v>219</v>
      </c>
      <c r="K620" s="65">
        <v>573</v>
      </c>
      <c r="L620" s="65">
        <v>719</v>
      </c>
      <c r="M620" s="65" t="s">
        <v>389</v>
      </c>
    </row>
    <row r="621" spans="1:13" ht="12.75" customHeight="1">
      <c r="A621" s="107" t="str">
        <f>IF(ROW()=1,"KEY",IF(ISNA(VLOOKUP(B621,車名対応マスタ!B:D,3,FALSE)),"",IF(VLOOKUP(B621,車名対応マスタ!B:D,3,FALSE)="","",$D621&amp;" "&amp;IF($G621="9","J","O")&amp;" "&amp;$I621&amp;" "&amp;IF($I621&lt;=TEXT(★完成資料!$A$1,"yyyymm"),TEXT(★完成資料!$A$1,"yyyymm"),"999999")&amp; " " &amp; LEFT(F621 &amp; "          ",10))))</f>
        <v xml:space="preserve">L O 202209 yyyy00 HV        </v>
      </c>
      <c r="B621" s="68" t="s">
        <v>269</v>
      </c>
      <c r="C621" s="68" t="s">
        <v>452</v>
      </c>
      <c r="D621" s="68" t="s">
        <v>271</v>
      </c>
      <c r="E621" s="68" t="s">
        <v>359</v>
      </c>
      <c r="F621" s="68" t="s">
        <v>360</v>
      </c>
      <c r="G621" s="68" t="s">
        <v>78</v>
      </c>
      <c r="H621" s="68" t="s">
        <v>384</v>
      </c>
      <c r="I621" s="68" t="s">
        <v>657</v>
      </c>
      <c r="J621" s="65">
        <v>505</v>
      </c>
      <c r="K621" s="65">
        <v>460</v>
      </c>
      <c r="L621" s="65">
        <v>719</v>
      </c>
      <c r="M621" s="65" t="s">
        <v>389</v>
      </c>
    </row>
    <row r="622" spans="1:13" ht="12.75" customHeight="1">
      <c r="A622" s="107" t="str">
        <f>IF(ROW()=1,"KEY",IF(ISNA(VLOOKUP(B622,車名対応マスタ!B:D,3,FALSE)),"",IF(VLOOKUP(B622,車名対応マスタ!B:D,3,FALSE)="","",$D622&amp;" "&amp;IF($G622="9","J","O")&amp;" "&amp;$I622&amp;" "&amp;IF($I622&lt;=TEXT(★完成資料!$A$1,"yyyymm"),TEXT(★完成資料!$A$1,"yyyymm"),"999999")&amp; " " &amp; LEFT(F622 &amp; "          ",10))))</f>
        <v xml:space="preserve">L O 202210 yyyy00 HV        </v>
      </c>
      <c r="B622" s="68" t="s">
        <v>269</v>
      </c>
      <c r="C622" s="68" t="s">
        <v>452</v>
      </c>
      <c r="D622" s="68" t="s">
        <v>271</v>
      </c>
      <c r="E622" s="68" t="s">
        <v>359</v>
      </c>
      <c r="F622" s="68" t="s">
        <v>360</v>
      </c>
      <c r="G622" s="68" t="s">
        <v>78</v>
      </c>
      <c r="H622" s="68" t="s">
        <v>384</v>
      </c>
      <c r="I622" s="68" t="s">
        <v>663</v>
      </c>
      <c r="J622" s="65">
        <v>342</v>
      </c>
      <c r="K622" s="65">
        <v>527</v>
      </c>
      <c r="L622" s="65">
        <v>719</v>
      </c>
      <c r="M622" s="65" t="s">
        <v>389</v>
      </c>
    </row>
    <row r="623" spans="1:13" ht="12.75" customHeight="1">
      <c r="A623" s="107" t="str">
        <f>IF(ROW()=1,"KEY",IF(ISNA(VLOOKUP(B623,車名対応マスタ!B:D,3,FALSE)),"",IF(VLOOKUP(B623,車名対応マスタ!B:D,3,FALSE)="","",$D623&amp;" "&amp;IF($G623="9","J","O")&amp;" "&amp;$I623&amp;" "&amp;IF($I623&lt;=TEXT(★完成資料!$A$1,"yyyymm"),TEXT(★完成資料!$A$1,"yyyymm"),"999999")&amp; " " &amp; LEFT(F623 &amp; "          ",10))))</f>
        <v xml:space="preserve">L O 202201 yyyy00 HV        </v>
      </c>
      <c r="B623" s="68" t="s">
        <v>269</v>
      </c>
      <c r="C623" s="68" t="s">
        <v>452</v>
      </c>
      <c r="D623" s="68" t="s">
        <v>271</v>
      </c>
      <c r="E623" s="68" t="s">
        <v>359</v>
      </c>
      <c r="F623" s="68" t="s">
        <v>360</v>
      </c>
      <c r="G623" s="68" t="s">
        <v>78</v>
      </c>
      <c r="H623" s="68" t="s">
        <v>384</v>
      </c>
      <c r="I623" s="68" t="s">
        <v>639</v>
      </c>
      <c r="J623" s="65">
        <v>10</v>
      </c>
      <c r="K623" s="65">
        <v>23</v>
      </c>
      <c r="L623" s="65">
        <v>718</v>
      </c>
      <c r="M623" s="65" t="s">
        <v>503</v>
      </c>
    </row>
    <row r="624" spans="1:13" ht="12.75" customHeight="1">
      <c r="A624" s="107" t="str">
        <f>IF(ROW()=1,"KEY",IF(ISNA(VLOOKUP(B624,車名対応マスタ!B:D,3,FALSE)),"",IF(VLOOKUP(B624,車名対応マスタ!B:D,3,FALSE)="","",$D624&amp;" "&amp;IF($G624="9","J","O")&amp;" "&amp;$I624&amp;" "&amp;IF($I624&lt;=TEXT(★完成資料!$A$1,"yyyymm"),TEXT(★完成資料!$A$1,"yyyymm"),"999999")&amp; " " &amp; LEFT(F624 &amp; "          ",10))))</f>
        <v xml:space="preserve">L O 202202 yyyy00 HV        </v>
      </c>
      <c r="B624" s="68" t="s">
        <v>269</v>
      </c>
      <c r="C624" s="68" t="s">
        <v>452</v>
      </c>
      <c r="D624" s="68" t="s">
        <v>271</v>
      </c>
      <c r="E624" s="68" t="s">
        <v>359</v>
      </c>
      <c r="F624" s="68" t="s">
        <v>360</v>
      </c>
      <c r="G624" s="68" t="s">
        <v>78</v>
      </c>
      <c r="H624" s="68" t="s">
        <v>384</v>
      </c>
      <c r="I624" s="68" t="s">
        <v>640</v>
      </c>
      <c r="J624" s="65">
        <v>12</v>
      </c>
      <c r="K624" s="65">
        <v>20</v>
      </c>
      <c r="L624" s="65">
        <v>718</v>
      </c>
      <c r="M624" s="65" t="s">
        <v>503</v>
      </c>
    </row>
    <row r="625" spans="1:13" ht="12.75" customHeight="1">
      <c r="A625" s="107" t="str">
        <f>IF(ROW()=1,"KEY",IF(ISNA(VLOOKUP(B625,車名対応マスタ!B:D,3,FALSE)),"",IF(VLOOKUP(B625,車名対応マスタ!B:D,3,FALSE)="","",$D625&amp;" "&amp;IF($G625="9","J","O")&amp;" "&amp;$I625&amp;" "&amp;IF($I625&lt;=TEXT(★完成資料!$A$1,"yyyymm"),TEXT(★完成資料!$A$1,"yyyymm"),"999999")&amp; " " &amp; LEFT(F625 &amp; "          ",10))))</f>
        <v xml:space="preserve">L O 202203 yyyy00 HV        </v>
      </c>
      <c r="B625" s="68" t="s">
        <v>269</v>
      </c>
      <c r="C625" s="68" t="s">
        <v>452</v>
      </c>
      <c r="D625" s="68" t="s">
        <v>271</v>
      </c>
      <c r="E625" s="68" t="s">
        <v>359</v>
      </c>
      <c r="F625" s="68" t="s">
        <v>360</v>
      </c>
      <c r="G625" s="68" t="s">
        <v>78</v>
      </c>
      <c r="H625" s="68" t="s">
        <v>384</v>
      </c>
      <c r="I625" s="68" t="s">
        <v>641</v>
      </c>
      <c r="J625" s="65">
        <v>41</v>
      </c>
      <c r="K625" s="65">
        <v>23</v>
      </c>
      <c r="L625" s="65">
        <v>718</v>
      </c>
      <c r="M625" s="65" t="s">
        <v>503</v>
      </c>
    </row>
    <row r="626" spans="1:13" ht="12.75" customHeight="1">
      <c r="A626" s="107" t="str">
        <f>IF(ROW()=1,"KEY",IF(ISNA(VLOOKUP(B626,車名対応マスタ!B:D,3,FALSE)),"",IF(VLOOKUP(B626,車名対応マスタ!B:D,3,FALSE)="","",$D626&amp;" "&amp;IF($G626="9","J","O")&amp;" "&amp;$I626&amp;" "&amp;IF($I626&lt;=TEXT(★完成資料!$A$1,"yyyymm"),TEXT(★完成資料!$A$1,"yyyymm"),"999999")&amp; " " &amp; LEFT(F626 &amp; "          ",10))))</f>
        <v xml:space="preserve">L O 202204 yyyy00 HV        </v>
      </c>
      <c r="B626" s="68" t="s">
        <v>269</v>
      </c>
      <c r="C626" s="68" t="s">
        <v>452</v>
      </c>
      <c r="D626" s="68" t="s">
        <v>271</v>
      </c>
      <c r="E626" s="68" t="s">
        <v>359</v>
      </c>
      <c r="F626" s="68" t="s">
        <v>360</v>
      </c>
      <c r="G626" s="68" t="s">
        <v>78</v>
      </c>
      <c r="H626" s="68" t="s">
        <v>384</v>
      </c>
      <c r="I626" s="68" t="s">
        <v>642</v>
      </c>
      <c r="J626" s="65">
        <v>10</v>
      </c>
      <c r="K626" s="65">
        <v>22</v>
      </c>
      <c r="L626" s="65">
        <v>718</v>
      </c>
      <c r="M626" s="65" t="s">
        <v>503</v>
      </c>
    </row>
    <row r="627" spans="1:13" ht="12.75" customHeight="1">
      <c r="A627" s="107" t="str">
        <f>IF(ROW()=1,"KEY",IF(ISNA(VLOOKUP(B627,車名対応マスタ!B:D,3,FALSE)),"",IF(VLOOKUP(B627,車名対応マスタ!B:D,3,FALSE)="","",$D627&amp;" "&amp;IF($G627="9","J","O")&amp;" "&amp;$I627&amp;" "&amp;IF($I627&lt;=TEXT(★完成資料!$A$1,"yyyymm"),TEXT(★完成資料!$A$1,"yyyymm"),"999999")&amp; " " &amp; LEFT(F627 &amp; "          ",10))))</f>
        <v xml:space="preserve">L O 202205 yyyy00 HV        </v>
      </c>
      <c r="B627" s="68" t="s">
        <v>269</v>
      </c>
      <c r="C627" s="68" t="s">
        <v>452</v>
      </c>
      <c r="D627" s="68" t="s">
        <v>271</v>
      </c>
      <c r="E627" s="68" t="s">
        <v>359</v>
      </c>
      <c r="F627" s="68" t="s">
        <v>360</v>
      </c>
      <c r="G627" s="68" t="s">
        <v>78</v>
      </c>
      <c r="H627" s="68" t="s">
        <v>384</v>
      </c>
      <c r="I627" s="68" t="s">
        <v>647</v>
      </c>
      <c r="J627" s="65">
        <v>13</v>
      </c>
      <c r="K627" s="65">
        <v>36</v>
      </c>
      <c r="L627" s="65">
        <v>718</v>
      </c>
      <c r="M627" s="65" t="s">
        <v>503</v>
      </c>
    </row>
    <row r="628" spans="1:13" ht="12.75" customHeight="1">
      <c r="A628" s="107" t="str">
        <f>IF(ROW()=1,"KEY",IF(ISNA(VLOOKUP(B628,車名対応マスタ!B:D,3,FALSE)),"",IF(VLOOKUP(B628,車名対応マスタ!B:D,3,FALSE)="","",$D628&amp;" "&amp;IF($G628="9","J","O")&amp;" "&amp;$I628&amp;" "&amp;IF($I628&lt;=TEXT(★完成資料!$A$1,"yyyymm"),TEXT(★完成資料!$A$1,"yyyymm"),"999999")&amp; " " &amp; LEFT(F628 &amp; "          ",10))))</f>
        <v xml:space="preserve">L O 202206 yyyy00 HV        </v>
      </c>
      <c r="B628" s="68" t="s">
        <v>269</v>
      </c>
      <c r="C628" s="68" t="s">
        <v>452</v>
      </c>
      <c r="D628" s="68" t="s">
        <v>271</v>
      </c>
      <c r="E628" s="68" t="s">
        <v>359</v>
      </c>
      <c r="F628" s="68" t="s">
        <v>360</v>
      </c>
      <c r="G628" s="68" t="s">
        <v>78</v>
      </c>
      <c r="H628" s="68" t="s">
        <v>384</v>
      </c>
      <c r="I628" s="68" t="s">
        <v>652</v>
      </c>
      <c r="J628" s="65">
        <v>27</v>
      </c>
      <c r="K628" s="65">
        <v>19</v>
      </c>
      <c r="L628" s="65">
        <v>718</v>
      </c>
      <c r="M628" s="65" t="s">
        <v>503</v>
      </c>
    </row>
    <row r="629" spans="1:13" ht="12.75" customHeight="1">
      <c r="A629" s="107" t="str">
        <f>IF(ROW()=1,"KEY",IF(ISNA(VLOOKUP(B629,車名対応マスタ!B:D,3,FALSE)),"",IF(VLOOKUP(B629,車名対応マスタ!B:D,3,FALSE)="","",$D629&amp;" "&amp;IF($G629="9","J","O")&amp;" "&amp;$I629&amp;" "&amp;IF($I629&lt;=TEXT(★完成資料!$A$1,"yyyymm"),TEXT(★完成資料!$A$1,"yyyymm"),"999999")&amp; " " &amp; LEFT(F629 &amp; "          ",10))))</f>
        <v xml:space="preserve">L O 202207 yyyy00 HV        </v>
      </c>
      <c r="B629" s="68" t="s">
        <v>269</v>
      </c>
      <c r="C629" s="68" t="s">
        <v>452</v>
      </c>
      <c r="D629" s="68" t="s">
        <v>271</v>
      </c>
      <c r="E629" s="68" t="s">
        <v>359</v>
      </c>
      <c r="F629" s="68" t="s">
        <v>360</v>
      </c>
      <c r="G629" s="68" t="s">
        <v>78</v>
      </c>
      <c r="H629" s="68" t="s">
        <v>384</v>
      </c>
      <c r="I629" s="68" t="s">
        <v>655</v>
      </c>
      <c r="J629" s="65">
        <v>13</v>
      </c>
      <c r="K629" s="65">
        <v>29</v>
      </c>
      <c r="L629" s="65">
        <v>718</v>
      </c>
      <c r="M629" s="65" t="s">
        <v>503</v>
      </c>
    </row>
    <row r="630" spans="1:13" ht="12.75" customHeight="1">
      <c r="A630" s="107" t="str">
        <f>IF(ROW()=1,"KEY",IF(ISNA(VLOOKUP(B630,車名対応マスタ!B:D,3,FALSE)),"",IF(VLOOKUP(B630,車名対応マスタ!B:D,3,FALSE)="","",$D630&amp;" "&amp;IF($G630="9","J","O")&amp;" "&amp;$I630&amp;" "&amp;IF($I630&lt;=TEXT(★完成資料!$A$1,"yyyymm"),TEXT(★完成資料!$A$1,"yyyymm"),"999999")&amp; " " &amp; LEFT(F630 &amp; "          ",10))))</f>
        <v xml:space="preserve">L O 202208 yyyy00 HV        </v>
      </c>
      <c r="B630" s="68" t="s">
        <v>269</v>
      </c>
      <c r="C630" s="68" t="s">
        <v>452</v>
      </c>
      <c r="D630" s="68" t="s">
        <v>271</v>
      </c>
      <c r="E630" s="68" t="s">
        <v>359</v>
      </c>
      <c r="F630" s="68" t="s">
        <v>360</v>
      </c>
      <c r="G630" s="68" t="s">
        <v>78</v>
      </c>
      <c r="H630" s="68" t="s">
        <v>384</v>
      </c>
      <c r="I630" s="68" t="s">
        <v>656</v>
      </c>
      <c r="J630" s="65">
        <v>19</v>
      </c>
      <c r="K630" s="65">
        <v>25</v>
      </c>
      <c r="L630" s="65">
        <v>718</v>
      </c>
      <c r="M630" s="65" t="s">
        <v>503</v>
      </c>
    </row>
    <row r="631" spans="1:13" ht="12.75" customHeight="1">
      <c r="A631" s="107" t="str">
        <f>IF(ROW()=1,"KEY",IF(ISNA(VLOOKUP(B631,車名対応マスタ!B:D,3,FALSE)),"",IF(VLOOKUP(B631,車名対応マスタ!B:D,3,FALSE)="","",$D631&amp;" "&amp;IF($G631="9","J","O")&amp;" "&amp;$I631&amp;" "&amp;IF($I631&lt;=TEXT(★完成資料!$A$1,"yyyymm"),TEXT(★完成資料!$A$1,"yyyymm"),"999999")&amp; " " &amp; LEFT(F631 &amp; "          ",10))))</f>
        <v xml:space="preserve">L O 202209 yyyy00 HV        </v>
      </c>
      <c r="B631" s="68" t="s">
        <v>269</v>
      </c>
      <c r="C631" s="68" t="s">
        <v>452</v>
      </c>
      <c r="D631" s="68" t="s">
        <v>271</v>
      </c>
      <c r="E631" s="68" t="s">
        <v>359</v>
      </c>
      <c r="F631" s="68" t="s">
        <v>360</v>
      </c>
      <c r="G631" s="68" t="s">
        <v>78</v>
      </c>
      <c r="H631" s="68" t="s">
        <v>384</v>
      </c>
      <c r="I631" s="68" t="s">
        <v>657</v>
      </c>
      <c r="J631" s="65">
        <v>3</v>
      </c>
      <c r="K631" s="65">
        <v>37</v>
      </c>
      <c r="L631" s="65">
        <v>718</v>
      </c>
      <c r="M631" s="65" t="s">
        <v>503</v>
      </c>
    </row>
    <row r="632" spans="1:13" ht="12.75" customHeight="1">
      <c r="A632" s="107" t="str">
        <f>IF(ROW()=1,"KEY",IF(ISNA(VLOOKUP(B632,車名対応マスタ!B:D,3,FALSE)),"",IF(VLOOKUP(B632,車名対応マスタ!B:D,3,FALSE)="","",$D632&amp;" "&amp;IF($G632="9","J","O")&amp;" "&amp;$I632&amp;" "&amp;IF($I632&lt;=TEXT(★完成資料!$A$1,"yyyymm"),TEXT(★完成資料!$A$1,"yyyymm"),"999999")&amp; " " &amp; LEFT(F632 &amp; "          ",10))))</f>
        <v xml:space="preserve">L O 202210 yyyy00 HV        </v>
      </c>
      <c r="B632" s="68" t="s">
        <v>269</v>
      </c>
      <c r="C632" s="68" t="s">
        <v>452</v>
      </c>
      <c r="D632" s="68" t="s">
        <v>271</v>
      </c>
      <c r="E632" s="68" t="s">
        <v>359</v>
      </c>
      <c r="F632" s="68" t="s">
        <v>360</v>
      </c>
      <c r="G632" s="68" t="s">
        <v>78</v>
      </c>
      <c r="H632" s="68" t="s">
        <v>384</v>
      </c>
      <c r="I632" s="68" t="s">
        <v>663</v>
      </c>
      <c r="J632" s="65">
        <v>25</v>
      </c>
      <c r="K632" s="65">
        <v>15</v>
      </c>
      <c r="L632" s="65">
        <v>718</v>
      </c>
      <c r="M632" s="65" t="s">
        <v>503</v>
      </c>
    </row>
    <row r="633" spans="1:13" ht="12.75" customHeight="1">
      <c r="A633" s="107" t="str">
        <f>IF(ROW()=1,"KEY",IF(ISNA(VLOOKUP(B633,車名対応マスタ!B:D,3,FALSE)),"",IF(VLOOKUP(B633,車名対応マスタ!B:D,3,FALSE)="","",$D633&amp;" "&amp;IF($G633="9","J","O")&amp;" "&amp;$I633&amp;" "&amp;IF($I633&lt;=TEXT(★完成資料!$A$1,"yyyymm"),TEXT(★完成資料!$A$1,"yyyymm"),"999999")&amp; " " &amp; LEFT(F633 &amp; "          ",10))))</f>
        <v xml:space="preserve">L O 202203 yyyy00 HV        </v>
      </c>
      <c r="B633" s="68" t="s">
        <v>269</v>
      </c>
      <c r="C633" s="68" t="s">
        <v>452</v>
      </c>
      <c r="D633" s="68" t="s">
        <v>271</v>
      </c>
      <c r="E633" s="68" t="s">
        <v>359</v>
      </c>
      <c r="F633" s="68" t="s">
        <v>360</v>
      </c>
      <c r="G633" s="68" t="s">
        <v>78</v>
      </c>
      <c r="H633" s="68" t="s">
        <v>384</v>
      </c>
      <c r="I633" s="68" t="s">
        <v>641</v>
      </c>
      <c r="J633" s="65">
        <v>0</v>
      </c>
      <c r="K633" s="65">
        <v>1</v>
      </c>
      <c r="L633" s="65">
        <v>703</v>
      </c>
      <c r="M633" s="65" t="s">
        <v>425</v>
      </c>
    </row>
    <row r="634" spans="1:13" ht="12.75" customHeight="1">
      <c r="A634" s="107" t="str">
        <f>IF(ROW()=1,"KEY",IF(ISNA(VLOOKUP(B634,車名対応マスタ!B:D,3,FALSE)),"",IF(VLOOKUP(B634,車名対応マスタ!B:D,3,FALSE)="","",$D634&amp;" "&amp;IF($G634="9","J","O")&amp;" "&amp;$I634&amp;" "&amp;IF($I634&lt;=TEXT(★完成資料!$A$1,"yyyymm"),TEXT(★完成資料!$A$1,"yyyymm"),"999999")&amp; " " &amp; LEFT(F634 &amp; "          ",10))))</f>
        <v xml:space="preserve">L O 202205 yyyy00 HV        </v>
      </c>
      <c r="B634" s="68" t="s">
        <v>269</v>
      </c>
      <c r="C634" s="68" t="s">
        <v>452</v>
      </c>
      <c r="D634" s="68" t="s">
        <v>271</v>
      </c>
      <c r="E634" s="68" t="s">
        <v>359</v>
      </c>
      <c r="F634" s="68" t="s">
        <v>360</v>
      </c>
      <c r="G634" s="68" t="s">
        <v>78</v>
      </c>
      <c r="H634" s="68" t="s">
        <v>384</v>
      </c>
      <c r="I634" s="68" t="s">
        <v>647</v>
      </c>
      <c r="J634" s="65">
        <v>0</v>
      </c>
      <c r="K634" s="65">
        <v>1</v>
      </c>
      <c r="L634" s="65">
        <v>703</v>
      </c>
      <c r="M634" s="65" t="s">
        <v>425</v>
      </c>
    </row>
    <row r="635" spans="1:13" ht="12.75" customHeight="1">
      <c r="A635" s="107" t="str">
        <f>IF(ROW()=1,"KEY",IF(ISNA(VLOOKUP(B635,車名対応マスタ!B:D,3,FALSE)),"",IF(VLOOKUP(B635,車名対応マスタ!B:D,3,FALSE)="","",$D635&amp;" "&amp;IF($G635="9","J","O")&amp;" "&amp;$I635&amp;" "&amp;IF($I635&lt;=TEXT(★完成資料!$A$1,"yyyymm"),TEXT(★完成資料!$A$1,"yyyymm"),"999999")&amp; " " &amp; LEFT(F635 &amp; "          ",10))))</f>
        <v xml:space="preserve">L O 202206 yyyy00 HV        </v>
      </c>
      <c r="B635" s="68" t="s">
        <v>269</v>
      </c>
      <c r="C635" s="68" t="s">
        <v>452</v>
      </c>
      <c r="D635" s="68" t="s">
        <v>271</v>
      </c>
      <c r="E635" s="68" t="s">
        <v>359</v>
      </c>
      <c r="F635" s="68" t="s">
        <v>360</v>
      </c>
      <c r="G635" s="68" t="s">
        <v>78</v>
      </c>
      <c r="H635" s="68" t="s">
        <v>384</v>
      </c>
      <c r="I635" s="68" t="s">
        <v>652</v>
      </c>
      <c r="J635" s="65">
        <v>1</v>
      </c>
      <c r="K635" s="65">
        <v>2</v>
      </c>
      <c r="L635" s="65">
        <v>703</v>
      </c>
      <c r="M635" s="65" t="s">
        <v>425</v>
      </c>
    </row>
    <row r="636" spans="1:13" ht="12.75" customHeight="1">
      <c r="A636" s="107" t="str">
        <f>IF(ROW()=1,"KEY",IF(ISNA(VLOOKUP(B636,車名対応マスタ!B:D,3,FALSE)),"",IF(VLOOKUP(B636,車名対応マスタ!B:D,3,FALSE)="","",$D636&amp;" "&amp;IF($G636="9","J","O")&amp;" "&amp;$I636&amp;" "&amp;IF($I636&lt;=TEXT(★完成資料!$A$1,"yyyymm"),TEXT(★完成資料!$A$1,"yyyymm"),"999999")&amp; " " &amp; LEFT(F636 &amp; "          ",10))))</f>
        <v xml:space="preserve">L O 202207 yyyy00 HV        </v>
      </c>
      <c r="B636" s="68" t="s">
        <v>269</v>
      </c>
      <c r="C636" s="68" t="s">
        <v>452</v>
      </c>
      <c r="D636" s="68" t="s">
        <v>271</v>
      </c>
      <c r="E636" s="68" t="s">
        <v>359</v>
      </c>
      <c r="F636" s="68" t="s">
        <v>360</v>
      </c>
      <c r="G636" s="68" t="s">
        <v>78</v>
      </c>
      <c r="H636" s="68" t="s">
        <v>384</v>
      </c>
      <c r="I636" s="68" t="s">
        <v>655</v>
      </c>
      <c r="J636" s="65">
        <v>0</v>
      </c>
      <c r="K636" s="65">
        <v>2</v>
      </c>
      <c r="L636" s="65">
        <v>703</v>
      </c>
      <c r="M636" s="65" t="s">
        <v>425</v>
      </c>
    </row>
    <row r="637" spans="1:13" ht="12.75" customHeight="1">
      <c r="A637" s="107" t="str">
        <f>IF(ROW()=1,"KEY",IF(ISNA(VLOOKUP(B637,車名対応マスタ!B:D,3,FALSE)),"",IF(VLOOKUP(B637,車名対応マスタ!B:D,3,FALSE)="","",$D637&amp;" "&amp;IF($G637="9","J","O")&amp;" "&amp;$I637&amp;" "&amp;IF($I637&lt;=TEXT(★完成資料!$A$1,"yyyymm"),TEXT(★完成資料!$A$1,"yyyymm"),"999999")&amp; " " &amp; LEFT(F637 &amp; "          ",10))))</f>
        <v xml:space="preserve">L O 202208 yyyy00 HV        </v>
      </c>
      <c r="B637" s="68" t="s">
        <v>269</v>
      </c>
      <c r="C637" s="68" t="s">
        <v>452</v>
      </c>
      <c r="D637" s="68" t="s">
        <v>271</v>
      </c>
      <c r="E637" s="68" t="s">
        <v>359</v>
      </c>
      <c r="F637" s="68" t="s">
        <v>360</v>
      </c>
      <c r="G637" s="68" t="s">
        <v>78</v>
      </c>
      <c r="H637" s="68" t="s">
        <v>384</v>
      </c>
      <c r="I637" s="68" t="s">
        <v>656</v>
      </c>
      <c r="J637" s="65">
        <v>1</v>
      </c>
      <c r="K637" s="65">
        <v>0</v>
      </c>
      <c r="L637" s="65">
        <v>703</v>
      </c>
      <c r="M637" s="65" t="s">
        <v>425</v>
      </c>
    </row>
    <row r="638" spans="1:13" ht="12.75" customHeight="1">
      <c r="A638" s="107" t="str">
        <f>IF(ROW()=1,"KEY",IF(ISNA(VLOOKUP(B638,車名対応マスタ!B:D,3,FALSE)),"",IF(VLOOKUP(B638,車名対応マスタ!B:D,3,FALSE)="","",$D638&amp;" "&amp;IF($G638="9","J","O")&amp;" "&amp;$I638&amp;" "&amp;IF($I638&lt;=TEXT(★完成資料!$A$1,"yyyymm"),TEXT(★完成資料!$A$1,"yyyymm"),"999999")&amp; " " &amp; LEFT(F638 &amp; "          ",10))))</f>
        <v xml:space="preserve">L O 202209 yyyy00 HV        </v>
      </c>
      <c r="B638" s="68" t="s">
        <v>269</v>
      </c>
      <c r="C638" s="68" t="s">
        <v>452</v>
      </c>
      <c r="D638" s="68" t="s">
        <v>271</v>
      </c>
      <c r="E638" s="68" t="s">
        <v>359</v>
      </c>
      <c r="F638" s="68" t="s">
        <v>360</v>
      </c>
      <c r="G638" s="68" t="s">
        <v>78</v>
      </c>
      <c r="H638" s="68" t="s">
        <v>384</v>
      </c>
      <c r="I638" s="68" t="s">
        <v>657</v>
      </c>
      <c r="J638" s="65">
        <v>1</v>
      </c>
      <c r="K638" s="65">
        <v>0</v>
      </c>
      <c r="L638" s="65">
        <v>703</v>
      </c>
      <c r="M638" s="65" t="s">
        <v>425</v>
      </c>
    </row>
    <row r="639" spans="1:13" ht="12.75" customHeight="1">
      <c r="A639" s="107" t="str">
        <f>IF(ROW()=1,"KEY",IF(ISNA(VLOOKUP(B639,車名対応マスタ!B:D,3,FALSE)),"",IF(VLOOKUP(B639,車名対応マスタ!B:D,3,FALSE)="","",$D639&amp;" "&amp;IF($G639="9","J","O")&amp;" "&amp;$I639&amp;" "&amp;IF($I639&lt;=TEXT(★完成資料!$A$1,"yyyymm"),TEXT(★完成資料!$A$1,"yyyymm"),"999999")&amp; " " &amp; LEFT(F639 &amp; "          ",10))))</f>
        <v xml:space="preserve">L O 202201 yyyy00 HV        </v>
      </c>
      <c r="B639" s="68" t="s">
        <v>269</v>
      </c>
      <c r="C639" s="68" t="s">
        <v>452</v>
      </c>
      <c r="D639" s="68" t="s">
        <v>271</v>
      </c>
      <c r="E639" s="68" t="s">
        <v>359</v>
      </c>
      <c r="F639" s="68" t="s">
        <v>360</v>
      </c>
      <c r="G639" s="68" t="s">
        <v>78</v>
      </c>
      <c r="H639" s="68" t="s">
        <v>384</v>
      </c>
      <c r="I639" s="68" t="s">
        <v>639</v>
      </c>
      <c r="J639" s="65">
        <v>9</v>
      </c>
      <c r="K639" s="65">
        <v>1</v>
      </c>
      <c r="L639" s="65">
        <v>715</v>
      </c>
      <c r="M639" s="65" t="s">
        <v>504</v>
      </c>
    </row>
    <row r="640" spans="1:13" ht="12.75" customHeight="1">
      <c r="A640" s="107" t="str">
        <f>IF(ROW()=1,"KEY",IF(ISNA(VLOOKUP(B640,車名対応マスタ!B:D,3,FALSE)),"",IF(VLOOKUP(B640,車名対応マスタ!B:D,3,FALSE)="","",$D640&amp;" "&amp;IF($G640="9","J","O")&amp;" "&amp;$I640&amp;" "&amp;IF($I640&lt;=TEXT(★完成資料!$A$1,"yyyymm"),TEXT(★完成資料!$A$1,"yyyymm"),"999999")&amp; " " &amp; LEFT(F640 &amp; "          ",10))))</f>
        <v xml:space="preserve">L O 202202 yyyy00 HV        </v>
      </c>
      <c r="B640" s="68" t="s">
        <v>269</v>
      </c>
      <c r="C640" s="68" t="s">
        <v>452</v>
      </c>
      <c r="D640" s="68" t="s">
        <v>271</v>
      </c>
      <c r="E640" s="68" t="s">
        <v>359</v>
      </c>
      <c r="F640" s="68" t="s">
        <v>360</v>
      </c>
      <c r="G640" s="68" t="s">
        <v>78</v>
      </c>
      <c r="H640" s="68" t="s">
        <v>384</v>
      </c>
      <c r="I640" s="68" t="s">
        <v>640</v>
      </c>
      <c r="J640" s="65">
        <v>9</v>
      </c>
      <c r="L640" s="65">
        <v>715</v>
      </c>
      <c r="M640" s="65" t="s">
        <v>504</v>
      </c>
    </row>
    <row r="641" spans="1:13" ht="12.75" customHeight="1">
      <c r="A641" s="107" t="str">
        <f>IF(ROW()=1,"KEY",IF(ISNA(VLOOKUP(B641,車名対応マスタ!B:D,3,FALSE)),"",IF(VLOOKUP(B641,車名対応マスタ!B:D,3,FALSE)="","",$D641&amp;" "&amp;IF($G641="9","J","O")&amp;" "&amp;$I641&amp;" "&amp;IF($I641&lt;=TEXT(★完成資料!$A$1,"yyyymm"),TEXT(★完成資料!$A$1,"yyyymm"),"999999")&amp; " " &amp; LEFT(F641 &amp; "          ",10))))</f>
        <v xml:space="preserve">L O 202203 yyyy00 HV        </v>
      </c>
      <c r="B641" s="68" t="s">
        <v>269</v>
      </c>
      <c r="C641" s="68" t="s">
        <v>452</v>
      </c>
      <c r="D641" s="68" t="s">
        <v>271</v>
      </c>
      <c r="E641" s="68" t="s">
        <v>359</v>
      </c>
      <c r="F641" s="68" t="s">
        <v>360</v>
      </c>
      <c r="G641" s="68" t="s">
        <v>78</v>
      </c>
      <c r="H641" s="68" t="s">
        <v>384</v>
      </c>
      <c r="I641" s="68" t="s">
        <v>641</v>
      </c>
      <c r="J641" s="65">
        <v>8</v>
      </c>
      <c r="K641" s="65">
        <v>1</v>
      </c>
      <c r="L641" s="65">
        <v>715</v>
      </c>
      <c r="M641" s="65" t="s">
        <v>504</v>
      </c>
    </row>
    <row r="642" spans="1:13" ht="12.75" customHeight="1">
      <c r="A642" s="107" t="str">
        <f>IF(ROW()=1,"KEY",IF(ISNA(VLOOKUP(B642,車名対応マスタ!B:D,3,FALSE)),"",IF(VLOOKUP(B642,車名対応マスタ!B:D,3,FALSE)="","",$D642&amp;" "&amp;IF($G642="9","J","O")&amp;" "&amp;$I642&amp;" "&amp;IF($I642&lt;=TEXT(★完成資料!$A$1,"yyyymm"),TEXT(★完成資料!$A$1,"yyyymm"),"999999")&amp; " " &amp; LEFT(F642 &amp; "          ",10))))</f>
        <v xml:space="preserve">L O 202204 yyyy00 HV        </v>
      </c>
      <c r="B642" s="68" t="s">
        <v>269</v>
      </c>
      <c r="C642" s="68" t="s">
        <v>452</v>
      </c>
      <c r="D642" s="68" t="s">
        <v>271</v>
      </c>
      <c r="E642" s="68" t="s">
        <v>359</v>
      </c>
      <c r="F642" s="68" t="s">
        <v>360</v>
      </c>
      <c r="G642" s="68" t="s">
        <v>78</v>
      </c>
      <c r="H642" s="68" t="s">
        <v>384</v>
      </c>
      <c r="I642" s="68" t="s">
        <v>642</v>
      </c>
      <c r="J642" s="65">
        <v>5</v>
      </c>
      <c r="K642" s="65">
        <v>4</v>
      </c>
      <c r="L642" s="65">
        <v>715</v>
      </c>
      <c r="M642" s="65" t="s">
        <v>504</v>
      </c>
    </row>
    <row r="643" spans="1:13" ht="12.75" customHeight="1">
      <c r="A643" s="107" t="str">
        <f>IF(ROW()=1,"KEY",IF(ISNA(VLOOKUP(B643,車名対応マスタ!B:D,3,FALSE)),"",IF(VLOOKUP(B643,車名対応マスタ!B:D,3,FALSE)="","",$D643&amp;" "&amp;IF($G643="9","J","O")&amp;" "&amp;$I643&amp;" "&amp;IF($I643&lt;=TEXT(★完成資料!$A$1,"yyyymm"),TEXT(★完成資料!$A$1,"yyyymm"),"999999")&amp; " " &amp; LEFT(F643 &amp; "          ",10))))</f>
        <v xml:space="preserve">L O 202205 yyyy00 HV        </v>
      </c>
      <c r="B643" s="68" t="s">
        <v>269</v>
      </c>
      <c r="C643" s="68" t="s">
        <v>452</v>
      </c>
      <c r="D643" s="68" t="s">
        <v>271</v>
      </c>
      <c r="E643" s="68" t="s">
        <v>359</v>
      </c>
      <c r="F643" s="68" t="s">
        <v>360</v>
      </c>
      <c r="G643" s="68" t="s">
        <v>78</v>
      </c>
      <c r="H643" s="68" t="s">
        <v>384</v>
      </c>
      <c r="I643" s="68" t="s">
        <v>647</v>
      </c>
      <c r="J643" s="65">
        <v>4</v>
      </c>
      <c r="K643" s="65">
        <v>1</v>
      </c>
      <c r="L643" s="65">
        <v>715</v>
      </c>
      <c r="M643" s="65" t="s">
        <v>504</v>
      </c>
    </row>
    <row r="644" spans="1:13" ht="12.75" customHeight="1">
      <c r="A644" s="107" t="str">
        <f>IF(ROW()=1,"KEY",IF(ISNA(VLOOKUP(B644,車名対応マスタ!B:D,3,FALSE)),"",IF(VLOOKUP(B644,車名対応マスタ!B:D,3,FALSE)="","",$D644&amp;" "&amp;IF($G644="9","J","O")&amp;" "&amp;$I644&amp;" "&amp;IF($I644&lt;=TEXT(★完成資料!$A$1,"yyyymm"),TEXT(★完成資料!$A$1,"yyyymm"),"999999")&amp; " " &amp; LEFT(F644 &amp; "          ",10))))</f>
        <v xml:space="preserve">L O 202206 yyyy00 HV        </v>
      </c>
      <c r="B644" s="68" t="s">
        <v>269</v>
      </c>
      <c r="C644" s="68" t="s">
        <v>452</v>
      </c>
      <c r="D644" s="68" t="s">
        <v>271</v>
      </c>
      <c r="E644" s="68" t="s">
        <v>359</v>
      </c>
      <c r="F644" s="68" t="s">
        <v>360</v>
      </c>
      <c r="G644" s="68" t="s">
        <v>78</v>
      </c>
      <c r="H644" s="68" t="s">
        <v>384</v>
      </c>
      <c r="I644" s="68" t="s">
        <v>652</v>
      </c>
      <c r="J644" s="65">
        <v>10</v>
      </c>
      <c r="K644" s="65">
        <v>1</v>
      </c>
      <c r="L644" s="65">
        <v>715</v>
      </c>
      <c r="M644" s="65" t="s">
        <v>504</v>
      </c>
    </row>
    <row r="645" spans="1:13" ht="12.75" customHeight="1">
      <c r="A645" s="107" t="str">
        <f>IF(ROW()=1,"KEY",IF(ISNA(VLOOKUP(B645,車名対応マスタ!B:D,3,FALSE)),"",IF(VLOOKUP(B645,車名対応マスタ!B:D,3,FALSE)="","",$D645&amp;" "&amp;IF($G645="9","J","O")&amp;" "&amp;$I645&amp;" "&amp;IF($I645&lt;=TEXT(★完成資料!$A$1,"yyyymm"),TEXT(★完成資料!$A$1,"yyyymm"),"999999")&amp; " " &amp; LEFT(F645 &amp; "          ",10))))</f>
        <v xml:space="preserve">L O 202207 yyyy00 HV        </v>
      </c>
      <c r="B645" s="68" t="s">
        <v>269</v>
      </c>
      <c r="C645" s="68" t="s">
        <v>452</v>
      </c>
      <c r="D645" s="68" t="s">
        <v>271</v>
      </c>
      <c r="E645" s="68" t="s">
        <v>359</v>
      </c>
      <c r="F645" s="68" t="s">
        <v>360</v>
      </c>
      <c r="G645" s="68" t="s">
        <v>78</v>
      </c>
      <c r="H645" s="68" t="s">
        <v>384</v>
      </c>
      <c r="I645" s="68" t="s">
        <v>655</v>
      </c>
      <c r="J645" s="65">
        <v>15</v>
      </c>
      <c r="K645" s="65">
        <v>1</v>
      </c>
      <c r="L645" s="65">
        <v>715</v>
      </c>
      <c r="M645" s="65" t="s">
        <v>504</v>
      </c>
    </row>
    <row r="646" spans="1:13" ht="12.75" customHeight="1">
      <c r="A646" s="107" t="str">
        <f>IF(ROW()=1,"KEY",IF(ISNA(VLOOKUP(B646,車名対応マスタ!B:D,3,FALSE)),"",IF(VLOOKUP(B646,車名対応マスタ!B:D,3,FALSE)="","",$D646&amp;" "&amp;IF($G646="9","J","O")&amp;" "&amp;$I646&amp;" "&amp;IF($I646&lt;=TEXT(★完成資料!$A$1,"yyyymm"),TEXT(★完成資料!$A$1,"yyyymm"),"999999")&amp; " " &amp; LEFT(F646 &amp; "          ",10))))</f>
        <v xml:space="preserve">L O 202208 yyyy00 HV        </v>
      </c>
      <c r="B646" s="68" t="s">
        <v>269</v>
      </c>
      <c r="C646" s="68" t="s">
        <v>452</v>
      </c>
      <c r="D646" s="68" t="s">
        <v>271</v>
      </c>
      <c r="E646" s="68" t="s">
        <v>359</v>
      </c>
      <c r="F646" s="68" t="s">
        <v>360</v>
      </c>
      <c r="G646" s="68" t="s">
        <v>78</v>
      </c>
      <c r="H646" s="68" t="s">
        <v>384</v>
      </c>
      <c r="I646" s="68" t="s">
        <v>656</v>
      </c>
      <c r="J646" s="65">
        <v>7</v>
      </c>
      <c r="L646" s="65">
        <v>715</v>
      </c>
      <c r="M646" s="65" t="s">
        <v>504</v>
      </c>
    </row>
    <row r="647" spans="1:13" ht="12.75" customHeight="1">
      <c r="A647" s="107" t="str">
        <f>IF(ROW()=1,"KEY",IF(ISNA(VLOOKUP(B647,車名対応マスタ!B:D,3,FALSE)),"",IF(VLOOKUP(B647,車名対応マスタ!B:D,3,FALSE)="","",$D647&amp;" "&amp;IF($G647="9","J","O")&amp;" "&amp;$I647&amp;" "&amp;IF($I647&lt;=TEXT(★完成資料!$A$1,"yyyymm"),TEXT(★完成資料!$A$1,"yyyymm"),"999999")&amp; " " &amp; LEFT(F647 &amp; "          ",10))))</f>
        <v xml:space="preserve">L O 202209 yyyy00 HV        </v>
      </c>
      <c r="B647" s="68" t="s">
        <v>269</v>
      </c>
      <c r="C647" s="68" t="s">
        <v>452</v>
      </c>
      <c r="D647" s="68" t="s">
        <v>271</v>
      </c>
      <c r="E647" s="68" t="s">
        <v>359</v>
      </c>
      <c r="F647" s="68" t="s">
        <v>360</v>
      </c>
      <c r="G647" s="68" t="s">
        <v>78</v>
      </c>
      <c r="H647" s="68" t="s">
        <v>384</v>
      </c>
      <c r="I647" s="68" t="s">
        <v>657</v>
      </c>
      <c r="J647" s="65">
        <v>16</v>
      </c>
      <c r="K647" s="65">
        <v>4</v>
      </c>
      <c r="L647" s="65">
        <v>715</v>
      </c>
      <c r="M647" s="65" t="s">
        <v>504</v>
      </c>
    </row>
    <row r="648" spans="1:13" ht="12.75" customHeight="1">
      <c r="A648" s="107" t="str">
        <f>IF(ROW()=1,"KEY",IF(ISNA(VLOOKUP(B648,車名対応マスタ!B:D,3,FALSE)),"",IF(VLOOKUP(B648,車名対応マスタ!B:D,3,FALSE)="","",$D648&amp;" "&amp;IF($G648="9","J","O")&amp;" "&amp;$I648&amp;" "&amp;IF($I648&lt;=TEXT(★完成資料!$A$1,"yyyymm"),TEXT(★完成資料!$A$1,"yyyymm"),"999999")&amp; " " &amp; LEFT(F648 &amp; "          ",10))))</f>
        <v xml:space="preserve">L O 202210 yyyy00 HV        </v>
      </c>
      <c r="B648" s="68" t="s">
        <v>269</v>
      </c>
      <c r="C648" s="68" t="s">
        <v>452</v>
      </c>
      <c r="D648" s="68" t="s">
        <v>271</v>
      </c>
      <c r="E648" s="68" t="s">
        <v>359</v>
      </c>
      <c r="F648" s="68" t="s">
        <v>360</v>
      </c>
      <c r="G648" s="68" t="s">
        <v>78</v>
      </c>
      <c r="H648" s="68" t="s">
        <v>384</v>
      </c>
      <c r="I648" s="68" t="s">
        <v>663</v>
      </c>
      <c r="J648" s="65">
        <v>9</v>
      </c>
      <c r="K648" s="65">
        <v>8</v>
      </c>
      <c r="L648" s="65">
        <v>715</v>
      </c>
      <c r="M648" s="65" t="s">
        <v>504</v>
      </c>
    </row>
    <row r="649" spans="1:13" ht="12.75" customHeight="1">
      <c r="A649" s="107" t="str">
        <f>IF(ROW()=1,"KEY",IF(ISNA(VLOOKUP(B649,車名対応マスタ!B:D,3,FALSE)),"",IF(VLOOKUP(B649,車名対応マスタ!B:D,3,FALSE)="","",$D649&amp;" "&amp;IF($G649="9","J","O")&amp;" "&amp;$I649&amp;" "&amp;IF($I649&lt;=TEXT(★完成資料!$A$1,"yyyymm"),TEXT(★完成資料!$A$1,"yyyymm"),"999999")&amp; " " &amp; LEFT(F649 &amp; "          ",10))))</f>
        <v xml:space="preserve">L O 202201 yyyy00 HV        </v>
      </c>
      <c r="B649" s="68" t="s">
        <v>269</v>
      </c>
      <c r="C649" s="68" t="s">
        <v>452</v>
      </c>
      <c r="D649" s="68" t="s">
        <v>271</v>
      </c>
      <c r="E649" s="68" t="s">
        <v>359</v>
      </c>
      <c r="F649" s="68" t="s">
        <v>360</v>
      </c>
      <c r="G649" s="68" t="s">
        <v>78</v>
      </c>
      <c r="H649" s="68" t="s">
        <v>384</v>
      </c>
      <c r="I649" s="68" t="s">
        <v>639</v>
      </c>
      <c r="J649" s="65">
        <v>45</v>
      </c>
      <c r="K649" s="65">
        <v>21</v>
      </c>
      <c r="L649" s="65">
        <v>709</v>
      </c>
      <c r="M649" s="65" t="s">
        <v>391</v>
      </c>
    </row>
    <row r="650" spans="1:13" ht="12.75" customHeight="1">
      <c r="A650" s="107" t="str">
        <f>IF(ROW()=1,"KEY",IF(ISNA(VLOOKUP(B650,車名対応マスタ!B:D,3,FALSE)),"",IF(VLOOKUP(B650,車名対応マスタ!B:D,3,FALSE)="","",$D650&amp;" "&amp;IF($G650="9","J","O")&amp;" "&amp;$I650&amp;" "&amp;IF($I650&lt;=TEXT(★完成資料!$A$1,"yyyymm"),TEXT(★完成資料!$A$1,"yyyymm"),"999999")&amp; " " &amp; LEFT(F650 &amp; "          ",10))))</f>
        <v xml:space="preserve">L O 202202 yyyy00 HV        </v>
      </c>
      <c r="B650" s="68" t="s">
        <v>269</v>
      </c>
      <c r="C650" s="68" t="s">
        <v>452</v>
      </c>
      <c r="D650" s="68" t="s">
        <v>271</v>
      </c>
      <c r="E650" s="68" t="s">
        <v>359</v>
      </c>
      <c r="F650" s="68" t="s">
        <v>360</v>
      </c>
      <c r="G650" s="68" t="s">
        <v>78</v>
      </c>
      <c r="H650" s="68" t="s">
        <v>384</v>
      </c>
      <c r="I650" s="68" t="s">
        <v>640</v>
      </c>
      <c r="J650" s="65">
        <v>24</v>
      </c>
      <c r="K650" s="65">
        <v>27</v>
      </c>
      <c r="L650" s="65">
        <v>709</v>
      </c>
      <c r="M650" s="65" t="s">
        <v>391</v>
      </c>
    </row>
    <row r="651" spans="1:13" ht="12.75" customHeight="1">
      <c r="A651" s="107" t="str">
        <f>IF(ROW()=1,"KEY",IF(ISNA(VLOOKUP(B651,車名対応マスタ!B:D,3,FALSE)),"",IF(VLOOKUP(B651,車名対応マスタ!B:D,3,FALSE)="","",$D651&amp;" "&amp;IF($G651="9","J","O")&amp;" "&amp;$I651&amp;" "&amp;IF($I651&lt;=TEXT(★完成資料!$A$1,"yyyymm"),TEXT(★完成資料!$A$1,"yyyymm"),"999999")&amp; " " &amp; LEFT(F651 &amp; "          ",10))))</f>
        <v xml:space="preserve">L O 202203 yyyy00 HV        </v>
      </c>
      <c r="B651" s="68" t="s">
        <v>269</v>
      </c>
      <c r="C651" s="68" t="s">
        <v>452</v>
      </c>
      <c r="D651" s="68" t="s">
        <v>271</v>
      </c>
      <c r="E651" s="68" t="s">
        <v>359</v>
      </c>
      <c r="F651" s="68" t="s">
        <v>360</v>
      </c>
      <c r="G651" s="68" t="s">
        <v>78</v>
      </c>
      <c r="H651" s="68" t="s">
        <v>384</v>
      </c>
      <c r="I651" s="68" t="s">
        <v>641</v>
      </c>
      <c r="J651" s="65">
        <v>84</v>
      </c>
      <c r="K651" s="65">
        <v>32</v>
      </c>
      <c r="L651" s="65">
        <v>709</v>
      </c>
      <c r="M651" s="65" t="s">
        <v>391</v>
      </c>
    </row>
    <row r="652" spans="1:13" ht="12.75" customHeight="1">
      <c r="A652" s="107" t="str">
        <f>IF(ROW()=1,"KEY",IF(ISNA(VLOOKUP(B652,車名対応マスタ!B:D,3,FALSE)),"",IF(VLOOKUP(B652,車名対応マスタ!B:D,3,FALSE)="","",$D652&amp;" "&amp;IF($G652="9","J","O")&amp;" "&amp;$I652&amp;" "&amp;IF($I652&lt;=TEXT(★完成資料!$A$1,"yyyymm"),TEXT(★完成資料!$A$1,"yyyymm"),"999999")&amp; " " &amp; LEFT(F652 &amp; "          ",10))))</f>
        <v xml:space="preserve">L O 202204 yyyy00 HV        </v>
      </c>
      <c r="B652" s="68" t="s">
        <v>269</v>
      </c>
      <c r="C652" s="68" t="s">
        <v>452</v>
      </c>
      <c r="D652" s="68" t="s">
        <v>271</v>
      </c>
      <c r="E652" s="68" t="s">
        <v>359</v>
      </c>
      <c r="F652" s="68" t="s">
        <v>360</v>
      </c>
      <c r="G652" s="68" t="s">
        <v>78</v>
      </c>
      <c r="H652" s="68" t="s">
        <v>384</v>
      </c>
      <c r="I652" s="68" t="s">
        <v>642</v>
      </c>
      <c r="J652" s="65">
        <v>52</v>
      </c>
      <c r="K652" s="65">
        <v>4</v>
      </c>
      <c r="L652" s="65">
        <v>709</v>
      </c>
      <c r="M652" s="65" t="s">
        <v>391</v>
      </c>
    </row>
    <row r="653" spans="1:13" ht="12.75" customHeight="1">
      <c r="A653" s="107" t="str">
        <f>IF(ROW()=1,"KEY",IF(ISNA(VLOOKUP(B653,車名対応マスタ!B:D,3,FALSE)),"",IF(VLOOKUP(B653,車名対応マスタ!B:D,3,FALSE)="","",$D653&amp;" "&amp;IF($G653="9","J","O")&amp;" "&amp;$I653&amp;" "&amp;IF($I653&lt;=TEXT(★完成資料!$A$1,"yyyymm"),TEXT(★完成資料!$A$1,"yyyymm"),"999999")&amp; " " &amp; LEFT(F653 &amp; "          ",10))))</f>
        <v xml:space="preserve">L O 202205 yyyy00 HV        </v>
      </c>
      <c r="B653" s="68" t="s">
        <v>269</v>
      </c>
      <c r="C653" s="68" t="s">
        <v>452</v>
      </c>
      <c r="D653" s="68" t="s">
        <v>271</v>
      </c>
      <c r="E653" s="68" t="s">
        <v>359</v>
      </c>
      <c r="F653" s="68" t="s">
        <v>360</v>
      </c>
      <c r="G653" s="68" t="s">
        <v>78</v>
      </c>
      <c r="H653" s="68" t="s">
        <v>384</v>
      </c>
      <c r="I653" s="68" t="s">
        <v>647</v>
      </c>
      <c r="J653" s="65">
        <v>63</v>
      </c>
      <c r="K653" s="65">
        <v>1</v>
      </c>
      <c r="L653" s="65">
        <v>709</v>
      </c>
      <c r="M653" s="65" t="s">
        <v>391</v>
      </c>
    </row>
    <row r="654" spans="1:13" ht="12.75" customHeight="1">
      <c r="A654" s="107" t="str">
        <f>IF(ROW()=1,"KEY",IF(ISNA(VLOOKUP(B654,車名対応マスタ!B:D,3,FALSE)),"",IF(VLOOKUP(B654,車名対応マスタ!B:D,3,FALSE)="","",$D654&amp;" "&amp;IF($G654="9","J","O")&amp;" "&amp;$I654&amp;" "&amp;IF($I654&lt;=TEXT(★完成資料!$A$1,"yyyymm"),TEXT(★完成資料!$A$1,"yyyymm"),"999999")&amp; " " &amp; LEFT(F654 &amp; "          ",10))))</f>
        <v xml:space="preserve">L O 202206 yyyy00 HV        </v>
      </c>
      <c r="B654" s="68" t="s">
        <v>269</v>
      </c>
      <c r="C654" s="68" t="s">
        <v>452</v>
      </c>
      <c r="D654" s="68" t="s">
        <v>271</v>
      </c>
      <c r="E654" s="68" t="s">
        <v>359</v>
      </c>
      <c r="F654" s="68" t="s">
        <v>360</v>
      </c>
      <c r="G654" s="68" t="s">
        <v>78</v>
      </c>
      <c r="H654" s="68" t="s">
        <v>384</v>
      </c>
      <c r="I654" s="68" t="s">
        <v>652</v>
      </c>
      <c r="J654" s="65">
        <v>49</v>
      </c>
      <c r="K654" s="65">
        <v>10</v>
      </c>
      <c r="L654" s="65">
        <v>709</v>
      </c>
      <c r="M654" s="65" t="s">
        <v>391</v>
      </c>
    </row>
    <row r="655" spans="1:13" ht="12.75" customHeight="1">
      <c r="A655" s="107" t="str">
        <f>IF(ROW()=1,"KEY",IF(ISNA(VLOOKUP(B655,車名対応マスタ!B:D,3,FALSE)),"",IF(VLOOKUP(B655,車名対応マスタ!B:D,3,FALSE)="","",$D655&amp;" "&amp;IF($G655="9","J","O")&amp;" "&amp;$I655&amp;" "&amp;IF($I655&lt;=TEXT(★完成資料!$A$1,"yyyymm"),TEXT(★完成資料!$A$1,"yyyymm"),"999999")&amp; " " &amp; LEFT(F655 &amp; "          ",10))))</f>
        <v xml:space="preserve">L O 202207 yyyy00 HV        </v>
      </c>
      <c r="B655" s="68" t="s">
        <v>269</v>
      </c>
      <c r="C655" s="68" t="s">
        <v>452</v>
      </c>
      <c r="D655" s="68" t="s">
        <v>271</v>
      </c>
      <c r="E655" s="68" t="s">
        <v>359</v>
      </c>
      <c r="F655" s="68" t="s">
        <v>360</v>
      </c>
      <c r="G655" s="68" t="s">
        <v>78</v>
      </c>
      <c r="H655" s="68" t="s">
        <v>384</v>
      </c>
      <c r="I655" s="68" t="s">
        <v>655</v>
      </c>
      <c r="J655" s="65">
        <v>67</v>
      </c>
      <c r="K655" s="65">
        <v>31</v>
      </c>
      <c r="L655" s="65">
        <v>709</v>
      </c>
      <c r="M655" s="65" t="s">
        <v>391</v>
      </c>
    </row>
    <row r="656" spans="1:13" ht="12.75" customHeight="1">
      <c r="A656" s="107" t="str">
        <f>IF(ROW()=1,"KEY",IF(ISNA(VLOOKUP(B656,車名対応マスタ!B:D,3,FALSE)),"",IF(VLOOKUP(B656,車名対応マスタ!B:D,3,FALSE)="","",$D656&amp;" "&amp;IF($G656="9","J","O")&amp;" "&amp;$I656&amp;" "&amp;IF($I656&lt;=TEXT(★完成資料!$A$1,"yyyymm"),TEXT(★完成資料!$A$1,"yyyymm"),"999999")&amp; " " &amp; LEFT(F656 &amp; "          ",10))))</f>
        <v xml:space="preserve">L O 202208 yyyy00 HV        </v>
      </c>
      <c r="B656" s="68" t="s">
        <v>269</v>
      </c>
      <c r="C656" s="68" t="s">
        <v>452</v>
      </c>
      <c r="D656" s="68" t="s">
        <v>271</v>
      </c>
      <c r="E656" s="68" t="s">
        <v>359</v>
      </c>
      <c r="F656" s="68" t="s">
        <v>360</v>
      </c>
      <c r="G656" s="68" t="s">
        <v>78</v>
      </c>
      <c r="H656" s="68" t="s">
        <v>384</v>
      </c>
      <c r="I656" s="68" t="s">
        <v>656</v>
      </c>
      <c r="J656" s="65">
        <v>48</v>
      </c>
      <c r="K656" s="65">
        <v>52</v>
      </c>
      <c r="L656" s="65">
        <v>709</v>
      </c>
      <c r="M656" s="65" t="s">
        <v>391</v>
      </c>
    </row>
    <row r="657" spans="1:13" ht="12.75" customHeight="1">
      <c r="A657" s="107" t="str">
        <f>IF(ROW()=1,"KEY",IF(ISNA(VLOOKUP(B657,車名対応マスタ!B:D,3,FALSE)),"",IF(VLOOKUP(B657,車名対応マスタ!B:D,3,FALSE)="","",$D657&amp;" "&amp;IF($G657="9","J","O")&amp;" "&amp;$I657&amp;" "&amp;IF($I657&lt;=TEXT(★完成資料!$A$1,"yyyymm"),TEXT(★完成資料!$A$1,"yyyymm"),"999999")&amp; " " &amp; LEFT(F657 &amp; "          ",10))))</f>
        <v xml:space="preserve">L O 202209 yyyy00 HV        </v>
      </c>
      <c r="B657" s="68" t="s">
        <v>269</v>
      </c>
      <c r="C657" s="68" t="s">
        <v>452</v>
      </c>
      <c r="D657" s="68" t="s">
        <v>271</v>
      </c>
      <c r="E657" s="68" t="s">
        <v>359</v>
      </c>
      <c r="F657" s="68" t="s">
        <v>360</v>
      </c>
      <c r="G657" s="68" t="s">
        <v>78</v>
      </c>
      <c r="H657" s="68" t="s">
        <v>384</v>
      </c>
      <c r="I657" s="68" t="s">
        <v>657</v>
      </c>
      <c r="J657" s="65">
        <v>83</v>
      </c>
      <c r="K657" s="65">
        <v>39</v>
      </c>
      <c r="L657" s="65">
        <v>709</v>
      </c>
      <c r="M657" s="65" t="s">
        <v>391</v>
      </c>
    </row>
    <row r="658" spans="1:13" ht="12.75" customHeight="1">
      <c r="A658" s="107" t="str">
        <f>IF(ROW()=1,"KEY",IF(ISNA(VLOOKUP(B658,車名対応マスタ!B:D,3,FALSE)),"",IF(VLOOKUP(B658,車名対応マスタ!B:D,3,FALSE)="","",$D658&amp;" "&amp;IF($G658="9","J","O")&amp;" "&amp;$I658&amp;" "&amp;IF($I658&lt;=TEXT(★完成資料!$A$1,"yyyymm"),TEXT(★完成資料!$A$1,"yyyymm"),"999999")&amp; " " &amp; LEFT(F658 &amp; "          ",10))))</f>
        <v xml:space="preserve">L O 202210 yyyy00 HV        </v>
      </c>
      <c r="B658" s="68" t="s">
        <v>269</v>
      </c>
      <c r="C658" s="68" t="s">
        <v>452</v>
      </c>
      <c r="D658" s="68" t="s">
        <v>271</v>
      </c>
      <c r="E658" s="68" t="s">
        <v>359</v>
      </c>
      <c r="F658" s="68" t="s">
        <v>360</v>
      </c>
      <c r="G658" s="68" t="s">
        <v>78</v>
      </c>
      <c r="H658" s="68" t="s">
        <v>384</v>
      </c>
      <c r="I658" s="68" t="s">
        <v>663</v>
      </c>
      <c r="J658" s="65">
        <v>72</v>
      </c>
      <c r="K658" s="65">
        <v>41</v>
      </c>
      <c r="L658" s="65">
        <v>709</v>
      </c>
      <c r="M658" s="65" t="s">
        <v>391</v>
      </c>
    </row>
    <row r="659" spans="1:13" ht="12.75" customHeight="1">
      <c r="A659" s="107" t="str">
        <f>IF(ROW()=1,"KEY",IF(ISNA(VLOOKUP(B659,車名対応マスタ!B:D,3,FALSE)),"",IF(VLOOKUP(B659,車名対応マスタ!B:D,3,FALSE)="","",$D659&amp;" "&amp;IF($G659="9","J","O")&amp;" "&amp;$I659&amp;" "&amp;IF($I659&lt;=TEXT(★完成資料!$A$1,"yyyymm"),TEXT(★完成資料!$A$1,"yyyymm"),"999999")&amp; " " &amp; LEFT(F659 &amp; "          ",10))))</f>
        <v xml:space="preserve">L O 202201 yyyy00 HV        </v>
      </c>
      <c r="B659" s="68" t="s">
        <v>269</v>
      </c>
      <c r="C659" s="68" t="s">
        <v>452</v>
      </c>
      <c r="D659" s="68" t="s">
        <v>271</v>
      </c>
      <c r="E659" s="68" t="s">
        <v>359</v>
      </c>
      <c r="F659" s="68" t="s">
        <v>360</v>
      </c>
      <c r="G659" s="68" t="s">
        <v>79</v>
      </c>
      <c r="H659" s="68" t="s">
        <v>392</v>
      </c>
      <c r="I659" s="68" t="s">
        <v>639</v>
      </c>
      <c r="J659" s="65">
        <v>83</v>
      </c>
      <c r="K659" s="65">
        <v>68</v>
      </c>
      <c r="L659" s="65">
        <v>801</v>
      </c>
      <c r="M659" s="65" t="s">
        <v>393</v>
      </c>
    </row>
    <row r="660" spans="1:13" ht="12.75" customHeight="1">
      <c r="A660" s="107" t="str">
        <f>IF(ROW()=1,"KEY",IF(ISNA(VLOOKUP(B660,車名対応マスタ!B:D,3,FALSE)),"",IF(VLOOKUP(B660,車名対応マスタ!B:D,3,FALSE)="","",$D660&amp;" "&amp;IF($G660="9","J","O")&amp;" "&amp;$I660&amp;" "&amp;IF($I660&lt;=TEXT(★完成資料!$A$1,"yyyymm"),TEXT(★完成資料!$A$1,"yyyymm"),"999999")&amp; " " &amp; LEFT(F660 &amp; "          ",10))))</f>
        <v xml:space="preserve">L O 202202 yyyy00 HV        </v>
      </c>
      <c r="B660" s="68" t="s">
        <v>269</v>
      </c>
      <c r="C660" s="68" t="s">
        <v>452</v>
      </c>
      <c r="D660" s="68" t="s">
        <v>271</v>
      </c>
      <c r="E660" s="68" t="s">
        <v>359</v>
      </c>
      <c r="F660" s="68" t="s">
        <v>360</v>
      </c>
      <c r="G660" s="68" t="s">
        <v>79</v>
      </c>
      <c r="H660" s="68" t="s">
        <v>392</v>
      </c>
      <c r="I660" s="68" t="s">
        <v>640</v>
      </c>
      <c r="J660" s="65">
        <v>62</v>
      </c>
      <c r="K660" s="65">
        <v>57</v>
      </c>
      <c r="L660" s="65">
        <v>801</v>
      </c>
      <c r="M660" s="65" t="s">
        <v>393</v>
      </c>
    </row>
    <row r="661" spans="1:13" ht="12.75" customHeight="1">
      <c r="A661" s="107" t="str">
        <f>IF(ROW()=1,"KEY",IF(ISNA(VLOOKUP(B661,車名対応マスタ!B:D,3,FALSE)),"",IF(VLOOKUP(B661,車名対応マスタ!B:D,3,FALSE)="","",$D661&amp;" "&amp;IF($G661="9","J","O")&amp;" "&amp;$I661&amp;" "&amp;IF($I661&lt;=TEXT(★完成資料!$A$1,"yyyymm"),TEXT(★完成資料!$A$1,"yyyymm"),"999999")&amp; " " &amp; LEFT(F661 &amp; "          ",10))))</f>
        <v xml:space="preserve">L O 202203 yyyy00 HV        </v>
      </c>
      <c r="B661" s="68" t="s">
        <v>269</v>
      </c>
      <c r="C661" s="68" t="s">
        <v>452</v>
      </c>
      <c r="D661" s="68" t="s">
        <v>271</v>
      </c>
      <c r="E661" s="68" t="s">
        <v>359</v>
      </c>
      <c r="F661" s="68" t="s">
        <v>360</v>
      </c>
      <c r="G661" s="68" t="s">
        <v>79</v>
      </c>
      <c r="H661" s="68" t="s">
        <v>392</v>
      </c>
      <c r="I661" s="68" t="s">
        <v>641</v>
      </c>
      <c r="J661" s="65">
        <v>59</v>
      </c>
      <c r="K661" s="65">
        <v>63</v>
      </c>
      <c r="L661" s="65">
        <v>801</v>
      </c>
      <c r="M661" s="65" t="s">
        <v>393</v>
      </c>
    </row>
    <row r="662" spans="1:13" ht="12.75" customHeight="1">
      <c r="A662" s="107" t="str">
        <f>IF(ROW()=1,"KEY",IF(ISNA(VLOOKUP(B662,車名対応マスタ!B:D,3,FALSE)),"",IF(VLOOKUP(B662,車名対応マスタ!B:D,3,FALSE)="","",$D662&amp;" "&amp;IF($G662="9","J","O")&amp;" "&amp;$I662&amp;" "&amp;IF($I662&lt;=TEXT(★完成資料!$A$1,"yyyymm"),TEXT(★完成資料!$A$1,"yyyymm"),"999999")&amp; " " &amp; LEFT(F662 &amp; "          ",10))))</f>
        <v xml:space="preserve">L O 202204 yyyy00 HV        </v>
      </c>
      <c r="B662" s="68" t="s">
        <v>269</v>
      </c>
      <c r="C662" s="68" t="s">
        <v>452</v>
      </c>
      <c r="D662" s="68" t="s">
        <v>271</v>
      </c>
      <c r="E662" s="68" t="s">
        <v>359</v>
      </c>
      <c r="F662" s="68" t="s">
        <v>360</v>
      </c>
      <c r="G662" s="68" t="s">
        <v>79</v>
      </c>
      <c r="H662" s="68" t="s">
        <v>392</v>
      </c>
      <c r="I662" s="68" t="s">
        <v>642</v>
      </c>
      <c r="J662" s="65">
        <v>29</v>
      </c>
      <c r="K662" s="65">
        <v>64</v>
      </c>
      <c r="L662" s="65">
        <v>801</v>
      </c>
      <c r="M662" s="65" t="s">
        <v>393</v>
      </c>
    </row>
    <row r="663" spans="1:13" ht="12.75" customHeight="1">
      <c r="A663" s="107" t="str">
        <f>IF(ROW()=1,"KEY",IF(ISNA(VLOOKUP(B663,車名対応マスタ!B:D,3,FALSE)),"",IF(VLOOKUP(B663,車名対応マスタ!B:D,3,FALSE)="","",$D663&amp;" "&amp;IF($G663="9","J","O")&amp;" "&amp;$I663&amp;" "&amp;IF($I663&lt;=TEXT(★完成資料!$A$1,"yyyymm"),TEXT(★完成資料!$A$1,"yyyymm"),"999999")&amp; " " &amp; LEFT(F663 &amp; "          ",10))))</f>
        <v xml:space="preserve">L O 202205 yyyy00 HV        </v>
      </c>
      <c r="B663" s="68" t="s">
        <v>269</v>
      </c>
      <c r="C663" s="68" t="s">
        <v>452</v>
      </c>
      <c r="D663" s="68" t="s">
        <v>271</v>
      </c>
      <c r="E663" s="68" t="s">
        <v>359</v>
      </c>
      <c r="F663" s="68" t="s">
        <v>360</v>
      </c>
      <c r="G663" s="68" t="s">
        <v>79</v>
      </c>
      <c r="H663" s="68" t="s">
        <v>392</v>
      </c>
      <c r="I663" s="68" t="s">
        <v>647</v>
      </c>
      <c r="J663" s="65">
        <v>29</v>
      </c>
      <c r="K663" s="65">
        <v>67</v>
      </c>
      <c r="L663" s="65">
        <v>801</v>
      </c>
      <c r="M663" s="65" t="s">
        <v>393</v>
      </c>
    </row>
    <row r="664" spans="1:13" ht="12.75" customHeight="1">
      <c r="A664" s="107" t="str">
        <f>IF(ROW()=1,"KEY",IF(ISNA(VLOOKUP(B664,車名対応マスタ!B:D,3,FALSE)),"",IF(VLOOKUP(B664,車名対応マスタ!B:D,3,FALSE)="","",$D664&amp;" "&amp;IF($G664="9","J","O")&amp;" "&amp;$I664&amp;" "&amp;IF($I664&lt;=TEXT(★完成資料!$A$1,"yyyymm"),TEXT(★完成資料!$A$1,"yyyymm"),"999999")&amp; " " &amp; LEFT(F664 &amp; "          ",10))))</f>
        <v xml:space="preserve">L O 202206 yyyy00 HV        </v>
      </c>
      <c r="B664" s="68" t="s">
        <v>269</v>
      </c>
      <c r="C664" s="68" t="s">
        <v>452</v>
      </c>
      <c r="D664" s="68" t="s">
        <v>271</v>
      </c>
      <c r="E664" s="68" t="s">
        <v>359</v>
      </c>
      <c r="F664" s="68" t="s">
        <v>360</v>
      </c>
      <c r="G664" s="68" t="s">
        <v>79</v>
      </c>
      <c r="H664" s="68" t="s">
        <v>392</v>
      </c>
      <c r="I664" s="68" t="s">
        <v>652</v>
      </c>
      <c r="J664" s="65">
        <v>26</v>
      </c>
      <c r="K664" s="65">
        <v>69</v>
      </c>
      <c r="L664" s="65">
        <v>801</v>
      </c>
      <c r="M664" s="65" t="s">
        <v>393</v>
      </c>
    </row>
    <row r="665" spans="1:13" ht="12.75" customHeight="1">
      <c r="A665" s="107" t="str">
        <f>IF(ROW()=1,"KEY",IF(ISNA(VLOOKUP(B665,車名対応マスタ!B:D,3,FALSE)),"",IF(VLOOKUP(B665,車名対応マスタ!B:D,3,FALSE)="","",$D665&amp;" "&amp;IF($G665="9","J","O")&amp;" "&amp;$I665&amp;" "&amp;IF($I665&lt;=TEXT(★完成資料!$A$1,"yyyymm"),TEXT(★完成資料!$A$1,"yyyymm"),"999999")&amp; " " &amp; LEFT(F665 &amp; "          ",10))))</f>
        <v xml:space="preserve">L O 202207 yyyy00 HV        </v>
      </c>
      <c r="B665" s="68" t="s">
        <v>269</v>
      </c>
      <c r="C665" s="68" t="s">
        <v>452</v>
      </c>
      <c r="D665" s="68" t="s">
        <v>271</v>
      </c>
      <c r="E665" s="68" t="s">
        <v>359</v>
      </c>
      <c r="F665" s="68" t="s">
        <v>360</v>
      </c>
      <c r="G665" s="68" t="s">
        <v>79</v>
      </c>
      <c r="H665" s="68" t="s">
        <v>392</v>
      </c>
      <c r="I665" s="68" t="s">
        <v>655</v>
      </c>
      <c r="J665" s="65">
        <v>27</v>
      </c>
      <c r="K665" s="65">
        <v>49</v>
      </c>
      <c r="L665" s="65">
        <v>801</v>
      </c>
      <c r="M665" s="65" t="s">
        <v>393</v>
      </c>
    </row>
    <row r="666" spans="1:13" ht="12.75" customHeight="1">
      <c r="A666" s="107" t="str">
        <f>IF(ROW()=1,"KEY",IF(ISNA(VLOOKUP(B666,車名対応マスタ!B:D,3,FALSE)),"",IF(VLOOKUP(B666,車名対応マスタ!B:D,3,FALSE)="","",$D666&amp;" "&amp;IF($G666="9","J","O")&amp;" "&amp;$I666&amp;" "&amp;IF($I666&lt;=TEXT(★完成資料!$A$1,"yyyymm"),TEXT(★完成資料!$A$1,"yyyymm"),"999999")&amp; " " &amp; LEFT(F666 &amp; "          ",10))))</f>
        <v xml:space="preserve">L O 202208 yyyy00 HV        </v>
      </c>
      <c r="B666" s="68" t="s">
        <v>269</v>
      </c>
      <c r="C666" s="68" t="s">
        <v>452</v>
      </c>
      <c r="D666" s="68" t="s">
        <v>271</v>
      </c>
      <c r="E666" s="68" t="s">
        <v>359</v>
      </c>
      <c r="F666" s="68" t="s">
        <v>360</v>
      </c>
      <c r="G666" s="68" t="s">
        <v>79</v>
      </c>
      <c r="H666" s="68" t="s">
        <v>392</v>
      </c>
      <c r="I666" s="68" t="s">
        <v>656</v>
      </c>
      <c r="J666" s="65">
        <v>70</v>
      </c>
      <c r="K666" s="65">
        <v>38</v>
      </c>
      <c r="L666" s="65">
        <v>801</v>
      </c>
      <c r="M666" s="65" t="s">
        <v>393</v>
      </c>
    </row>
    <row r="667" spans="1:13" ht="12.75" customHeight="1">
      <c r="A667" s="107" t="str">
        <f>IF(ROW()=1,"KEY",IF(ISNA(VLOOKUP(B667,車名対応マスタ!B:D,3,FALSE)),"",IF(VLOOKUP(B667,車名対応マスタ!B:D,3,FALSE)="","",$D667&amp;" "&amp;IF($G667="9","J","O")&amp;" "&amp;$I667&amp;" "&amp;IF($I667&lt;=TEXT(★完成資料!$A$1,"yyyymm"),TEXT(★完成資料!$A$1,"yyyymm"),"999999")&amp; " " &amp; LEFT(F667 &amp; "          ",10))))</f>
        <v xml:space="preserve">L O 202209 yyyy00 HV        </v>
      </c>
      <c r="B667" s="68" t="s">
        <v>269</v>
      </c>
      <c r="C667" s="68" t="s">
        <v>452</v>
      </c>
      <c r="D667" s="68" t="s">
        <v>271</v>
      </c>
      <c r="E667" s="68" t="s">
        <v>359</v>
      </c>
      <c r="F667" s="68" t="s">
        <v>360</v>
      </c>
      <c r="G667" s="68" t="s">
        <v>79</v>
      </c>
      <c r="H667" s="68" t="s">
        <v>392</v>
      </c>
      <c r="I667" s="68" t="s">
        <v>657</v>
      </c>
      <c r="J667" s="65">
        <v>45</v>
      </c>
      <c r="K667" s="65">
        <v>39</v>
      </c>
      <c r="L667" s="65">
        <v>801</v>
      </c>
      <c r="M667" s="65" t="s">
        <v>393</v>
      </c>
    </row>
    <row r="668" spans="1:13" ht="12.75" customHeight="1">
      <c r="A668" s="107" t="str">
        <f>IF(ROW()=1,"KEY",IF(ISNA(VLOOKUP(B668,車名対応マスタ!B:D,3,FALSE)),"",IF(VLOOKUP(B668,車名対応マスタ!B:D,3,FALSE)="","",$D668&amp;" "&amp;IF($G668="9","J","O")&amp;" "&amp;$I668&amp;" "&amp;IF($I668&lt;=TEXT(★完成資料!$A$1,"yyyymm"),TEXT(★完成資料!$A$1,"yyyymm"),"999999")&amp; " " &amp; LEFT(F668 &amp; "          ",10))))</f>
        <v xml:space="preserve">L O 202210 yyyy00 HV        </v>
      </c>
      <c r="B668" s="68" t="s">
        <v>269</v>
      </c>
      <c r="C668" s="68" t="s">
        <v>452</v>
      </c>
      <c r="D668" s="68" t="s">
        <v>271</v>
      </c>
      <c r="E668" s="68" t="s">
        <v>359</v>
      </c>
      <c r="F668" s="68" t="s">
        <v>360</v>
      </c>
      <c r="G668" s="68" t="s">
        <v>79</v>
      </c>
      <c r="H668" s="68" t="s">
        <v>392</v>
      </c>
      <c r="I668" s="68" t="s">
        <v>663</v>
      </c>
      <c r="J668" s="65">
        <v>38</v>
      </c>
      <c r="K668" s="65">
        <v>45</v>
      </c>
      <c r="L668" s="65">
        <v>801</v>
      </c>
      <c r="M668" s="65" t="s">
        <v>393</v>
      </c>
    </row>
    <row r="669" spans="1:13" ht="12.75" customHeight="1">
      <c r="A669" s="107" t="str">
        <f>IF(ROW()=1,"KEY",IF(ISNA(VLOOKUP(B669,車名対応マスタ!B:D,3,FALSE)),"",IF(VLOOKUP(B669,車名対応マスタ!B:D,3,FALSE)="","",$D669&amp;" "&amp;IF($G669="9","J","O")&amp;" "&amp;$I669&amp;" "&amp;IF($I669&lt;=TEXT(★完成資料!$A$1,"yyyymm"),TEXT(★完成資料!$A$1,"yyyymm"),"999999")&amp; " " &amp; LEFT(F669 &amp; "          ",10))))</f>
        <v xml:space="preserve">L O 202201 yyyy00 HV        </v>
      </c>
      <c r="B669" s="68" t="s">
        <v>269</v>
      </c>
      <c r="C669" s="68" t="s">
        <v>452</v>
      </c>
      <c r="D669" s="68" t="s">
        <v>271</v>
      </c>
      <c r="E669" s="68" t="s">
        <v>359</v>
      </c>
      <c r="F669" s="68" t="s">
        <v>360</v>
      </c>
      <c r="G669" s="68" t="s">
        <v>79</v>
      </c>
      <c r="H669" s="68" t="s">
        <v>392</v>
      </c>
      <c r="I669" s="68" t="s">
        <v>639</v>
      </c>
      <c r="J669" s="65">
        <v>9</v>
      </c>
      <c r="K669" s="65">
        <v>3</v>
      </c>
      <c r="L669" s="65">
        <v>809</v>
      </c>
      <c r="M669" s="65" t="s">
        <v>394</v>
      </c>
    </row>
    <row r="670" spans="1:13" ht="12.75" customHeight="1">
      <c r="A670" s="107" t="str">
        <f>IF(ROW()=1,"KEY",IF(ISNA(VLOOKUP(B670,車名対応マスタ!B:D,3,FALSE)),"",IF(VLOOKUP(B670,車名対応マスタ!B:D,3,FALSE)="","",$D670&amp;" "&amp;IF($G670="9","J","O")&amp;" "&amp;$I670&amp;" "&amp;IF($I670&lt;=TEXT(★完成資料!$A$1,"yyyymm"),TEXT(★完成資料!$A$1,"yyyymm"),"999999")&amp; " " &amp; LEFT(F670 &amp; "          ",10))))</f>
        <v xml:space="preserve">L O 202202 yyyy00 HV        </v>
      </c>
      <c r="B670" s="68" t="s">
        <v>269</v>
      </c>
      <c r="C670" s="68" t="s">
        <v>452</v>
      </c>
      <c r="D670" s="68" t="s">
        <v>271</v>
      </c>
      <c r="E670" s="68" t="s">
        <v>359</v>
      </c>
      <c r="F670" s="68" t="s">
        <v>360</v>
      </c>
      <c r="G670" s="68" t="s">
        <v>79</v>
      </c>
      <c r="H670" s="68" t="s">
        <v>392</v>
      </c>
      <c r="I670" s="68" t="s">
        <v>640</v>
      </c>
      <c r="J670" s="65">
        <v>6</v>
      </c>
      <c r="K670" s="65">
        <v>6</v>
      </c>
      <c r="L670" s="65">
        <v>809</v>
      </c>
      <c r="M670" s="65" t="s">
        <v>394</v>
      </c>
    </row>
    <row r="671" spans="1:13" ht="12.75" customHeight="1">
      <c r="A671" s="107" t="str">
        <f>IF(ROW()=1,"KEY",IF(ISNA(VLOOKUP(B671,車名対応マスタ!B:D,3,FALSE)),"",IF(VLOOKUP(B671,車名対応マスタ!B:D,3,FALSE)="","",$D671&amp;" "&amp;IF($G671="9","J","O")&amp;" "&amp;$I671&amp;" "&amp;IF($I671&lt;=TEXT(★完成資料!$A$1,"yyyymm"),TEXT(★完成資料!$A$1,"yyyymm"),"999999")&amp; " " &amp; LEFT(F671 &amp; "          ",10))))</f>
        <v xml:space="preserve">L O 202203 yyyy00 HV        </v>
      </c>
      <c r="B671" s="68" t="s">
        <v>269</v>
      </c>
      <c r="C671" s="68" t="s">
        <v>452</v>
      </c>
      <c r="D671" s="68" t="s">
        <v>271</v>
      </c>
      <c r="E671" s="68" t="s">
        <v>359</v>
      </c>
      <c r="F671" s="68" t="s">
        <v>360</v>
      </c>
      <c r="G671" s="68" t="s">
        <v>79</v>
      </c>
      <c r="H671" s="68" t="s">
        <v>392</v>
      </c>
      <c r="I671" s="68" t="s">
        <v>641</v>
      </c>
      <c r="J671" s="65">
        <v>6</v>
      </c>
      <c r="K671" s="65">
        <v>5</v>
      </c>
      <c r="L671" s="65">
        <v>809</v>
      </c>
      <c r="M671" s="65" t="s">
        <v>394</v>
      </c>
    </row>
    <row r="672" spans="1:13" ht="12.75" customHeight="1">
      <c r="A672" s="107" t="str">
        <f>IF(ROW()=1,"KEY",IF(ISNA(VLOOKUP(B672,車名対応マスタ!B:D,3,FALSE)),"",IF(VLOOKUP(B672,車名対応マスタ!B:D,3,FALSE)="","",$D672&amp;" "&amp;IF($G672="9","J","O")&amp;" "&amp;$I672&amp;" "&amp;IF($I672&lt;=TEXT(★完成資料!$A$1,"yyyymm"),TEXT(★完成資料!$A$1,"yyyymm"),"999999")&amp; " " &amp; LEFT(F672 &amp; "          ",10))))</f>
        <v xml:space="preserve">L O 202204 yyyy00 HV        </v>
      </c>
      <c r="B672" s="68" t="s">
        <v>269</v>
      </c>
      <c r="C672" s="68" t="s">
        <v>452</v>
      </c>
      <c r="D672" s="68" t="s">
        <v>271</v>
      </c>
      <c r="E672" s="68" t="s">
        <v>359</v>
      </c>
      <c r="F672" s="68" t="s">
        <v>360</v>
      </c>
      <c r="G672" s="68" t="s">
        <v>79</v>
      </c>
      <c r="H672" s="68" t="s">
        <v>392</v>
      </c>
      <c r="I672" s="68" t="s">
        <v>642</v>
      </c>
      <c r="J672" s="65">
        <v>5</v>
      </c>
      <c r="K672" s="65">
        <v>2</v>
      </c>
      <c r="L672" s="65">
        <v>809</v>
      </c>
      <c r="M672" s="65" t="s">
        <v>394</v>
      </c>
    </row>
    <row r="673" spans="1:13" ht="12.75" customHeight="1">
      <c r="A673" s="107" t="str">
        <f>IF(ROW()=1,"KEY",IF(ISNA(VLOOKUP(B673,車名対応マスタ!B:D,3,FALSE)),"",IF(VLOOKUP(B673,車名対応マスタ!B:D,3,FALSE)="","",$D673&amp;" "&amp;IF($G673="9","J","O")&amp;" "&amp;$I673&amp;" "&amp;IF($I673&lt;=TEXT(★完成資料!$A$1,"yyyymm"),TEXT(★完成資料!$A$1,"yyyymm"),"999999")&amp; " " &amp; LEFT(F673 &amp; "          ",10))))</f>
        <v xml:space="preserve">L O 202205 yyyy00 HV        </v>
      </c>
      <c r="B673" s="68" t="s">
        <v>269</v>
      </c>
      <c r="C673" s="68" t="s">
        <v>452</v>
      </c>
      <c r="D673" s="68" t="s">
        <v>271</v>
      </c>
      <c r="E673" s="68" t="s">
        <v>359</v>
      </c>
      <c r="F673" s="68" t="s">
        <v>360</v>
      </c>
      <c r="G673" s="68" t="s">
        <v>79</v>
      </c>
      <c r="H673" s="68" t="s">
        <v>392</v>
      </c>
      <c r="I673" s="68" t="s">
        <v>647</v>
      </c>
      <c r="J673" s="65">
        <v>1</v>
      </c>
      <c r="K673" s="65">
        <v>2</v>
      </c>
      <c r="L673" s="65">
        <v>809</v>
      </c>
      <c r="M673" s="65" t="s">
        <v>394</v>
      </c>
    </row>
    <row r="674" spans="1:13" ht="12.75" customHeight="1">
      <c r="A674" s="107" t="str">
        <f>IF(ROW()=1,"KEY",IF(ISNA(VLOOKUP(B674,車名対応マスタ!B:D,3,FALSE)),"",IF(VLOOKUP(B674,車名対応マスタ!B:D,3,FALSE)="","",$D674&amp;" "&amp;IF($G674="9","J","O")&amp;" "&amp;$I674&amp;" "&amp;IF($I674&lt;=TEXT(★完成資料!$A$1,"yyyymm"),TEXT(★完成資料!$A$1,"yyyymm"),"999999")&amp; " " &amp; LEFT(F674 &amp; "          ",10))))</f>
        <v xml:space="preserve">L O 202206 yyyy00 HV        </v>
      </c>
      <c r="B674" s="68" t="s">
        <v>269</v>
      </c>
      <c r="C674" s="68" t="s">
        <v>452</v>
      </c>
      <c r="D674" s="68" t="s">
        <v>271</v>
      </c>
      <c r="E674" s="68" t="s">
        <v>359</v>
      </c>
      <c r="F674" s="68" t="s">
        <v>360</v>
      </c>
      <c r="G674" s="68" t="s">
        <v>79</v>
      </c>
      <c r="H674" s="68" t="s">
        <v>392</v>
      </c>
      <c r="I674" s="68" t="s">
        <v>652</v>
      </c>
      <c r="J674" s="65">
        <v>0</v>
      </c>
      <c r="K674" s="65">
        <v>5</v>
      </c>
      <c r="L674" s="65">
        <v>809</v>
      </c>
      <c r="M674" s="65" t="s">
        <v>394</v>
      </c>
    </row>
    <row r="675" spans="1:13" ht="12.75" customHeight="1">
      <c r="A675" s="107" t="str">
        <f>IF(ROW()=1,"KEY",IF(ISNA(VLOOKUP(B675,車名対応マスタ!B:D,3,FALSE)),"",IF(VLOOKUP(B675,車名対応マスタ!B:D,3,FALSE)="","",$D675&amp;" "&amp;IF($G675="9","J","O")&amp;" "&amp;$I675&amp;" "&amp;IF($I675&lt;=TEXT(★完成資料!$A$1,"yyyymm"),TEXT(★完成資料!$A$1,"yyyymm"),"999999")&amp; " " &amp; LEFT(F675 &amp; "          ",10))))</f>
        <v xml:space="preserve">L O 202207 yyyy00 HV        </v>
      </c>
      <c r="B675" s="68" t="s">
        <v>269</v>
      </c>
      <c r="C675" s="68" t="s">
        <v>452</v>
      </c>
      <c r="D675" s="68" t="s">
        <v>271</v>
      </c>
      <c r="E675" s="68" t="s">
        <v>359</v>
      </c>
      <c r="F675" s="68" t="s">
        <v>360</v>
      </c>
      <c r="G675" s="68" t="s">
        <v>79</v>
      </c>
      <c r="H675" s="68" t="s">
        <v>392</v>
      </c>
      <c r="I675" s="68" t="s">
        <v>655</v>
      </c>
      <c r="J675" s="65">
        <v>4</v>
      </c>
      <c r="K675" s="65">
        <v>5</v>
      </c>
      <c r="L675" s="65">
        <v>809</v>
      </c>
      <c r="M675" s="65" t="s">
        <v>394</v>
      </c>
    </row>
    <row r="676" spans="1:13" ht="12.75" customHeight="1">
      <c r="A676" s="107" t="str">
        <f>IF(ROW()=1,"KEY",IF(ISNA(VLOOKUP(B676,車名対応マスタ!B:D,3,FALSE)),"",IF(VLOOKUP(B676,車名対応マスタ!B:D,3,FALSE)="","",$D676&amp;" "&amp;IF($G676="9","J","O")&amp;" "&amp;$I676&amp;" "&amp;IF($I676&lt;=TEXT(★完成資料!$A$1,"yyyymm"),TEXT(★完成資料!$A$1,"yyyymm"),"999999")&amp; " " &amp; LEFT(F676 &amp; "          ",10))))</f>
        <v xml:space="preserve">L O 202208 yyyy00 HV        </v>
      </c>
      <c r="B676" s="68" t="s">
        <v>269</v>
      </c>
      <c r="C676" s="68" t="s">
        <v>452</v>
      </c>
      <c r="D676" s="68" t="s">
        <v>271</v>
      </c>
      <c r="E676" s="68" t="s">
        <v>359</v>
      </c>
      <c r="F676" s="68" t="s">
        <v>360</v>
      </c>
      <c r="G676" s="68" t="s">
        <v>79</v>
      </c>
      <c r="H676" s="68" t="s">
        <v>392</v>
      </c>
      <c r="I676" s="68" t="s">
        <v>656</v>
      </c>
      <c r="J676" s="65">
        <v>1</v>
      </c>
      <c r="K676" s="65">
        <v>2</v>
      </c>
      <c r="L676" s="65">
        <v>809</v>
      </c>
      <c r="M676" s="65" t="s">
        <v>394</v>
      </c>
    </row>
    <row r="677" spans="1:13" ht="12.75" customHeight="1">
      <c r="A677" s="107" t="str">
        <f>IF(ROW()=1,"KEY",IF(ISNA(VLOOKUP(B677,車名対応マスタ!B:D,3,FALSE)),"",IF(VLOOKUP(B677,車名対応マスタ!B:D,3,FALSE)="","",$D677&amp;" "&amp;IF($G677="9","J","O")&amp;" "&amp;$I677&amp;" "&amp;IF($I677&lt;=TEXT(★完成資料!$A$1,"yyyymm"),TEXT(★完成資料!$A$1,"yyyymm"),"999999")&amp; " " &amp; LEFT(F677 &amp; "          ",10))))</f>
        <v xml:space="preserve">L O 202209 yyyy00 HV        </v>
      </c>
      <c r="B677" s="68" t="s">
        <v>269</v>
      </c>
      <c r="C677" s="68" t="s">
        <v>452</v>
      </c>
      <c r="D677" s="68" t="s">
        <v>271</v>
      </c>
      <c r="E677" s="68" t="s">
        <v>359</v>
      </c>
      <c r="F677" s="68" t="s">
        <v>360</v>
      </c>
      <c r="G677" s="68" t="s">
        <v>79</v>
      </c>
      <c r="H677" s="68" t="s">
        <v>392</v>
      </c>
      <c r="I677" s="68" t="s">
        <v>657</v>
      </c>
      <c r="J677" s="65">
        <v>4</v>
      </c>
      <c r="K677" s="65">
        <v>4</v>
      </c>
      <c r="L677" s="65">
        <v>809</v>
      </c>
      <c r="M677" s="65" t="s">
        <v>394</v>
      </c>
    </row>
    <row r="678" spans="1:13" ht="12.75" customHeight="1">
      <c r="A678" s="107" t="str">
        <f>IF(ROW()=1,"KEY",IF(ISNA(VLOOKUP(B678,車名対応マスタ!B:D,3,FALSE)),"",IF(VLOOKUP(B678,車名対応マスタ!B:D,3,FALSE)="","",$D678&amp;" "&amp;IF($G678="9","J","O")&amp;" "&amp;$I678&amp;" "&amp;IF($I678&lt;=TEXT(★完成資料!$A$1,"yyyymm"),TEXT(★完成資料!$A$1,"yyyymm"),"999999")&amp; " " &amp; LEFT(F678 &amp; "          ",10))))</f>
        <v xml:space="preserve">L O 202210 yyyy00 HV        </v>
      </c>
      <c r="B678" s="68" t="s">
        <v>269</v>
      </c>
      <c r="C678" s="68" t="s">
        <v>452</v>
      </c>
      <c r="D678" s="68" t="s">
        <v>271</v>
      </c>
      <c r="E678" s="68" t="s">
        <v>359</v>
      </c>
      <c r="F678" s="68" t="s">
        <v>360</v>
      </c>
      <c r="G678" s="68" t="s">
        <v>79</v>
      </c>
      <c r="H678" s="68" t="s">
        <v>392</v>
      </c>
      <c r="I678" s="68" t="s">
        <v>663</v>
      </c>
      <c r="J678" s="65">
        <v>0</v>
      </c>
      <c r="K678" s="65">
        <v>4</v>
      </c>
      <c r="L678" s="65">
        <v>809</v>
      </c>
      <c r="M678" s="65" t="s">
        <v>394</v>
      </c>
    </row>
    <row r="679" spans="1:13" ht="12.75" customHeight="1">
      <c r="A679" s="107" t="str">
        <f>IF(ROW()=1,"KEY",IF(ISNA(VLOOKUP(B679,車名対応マスタ!B:D,3,FALSE)),"",IF(VLOOKUP(B679,車名対応マスタ!B:D,3,FALSE)="","",$D679&amp;" "&amp;IF($G679="9","J","O")&amp;" "&amp;$I679&amp;" "&amp;IF($I679&lt;=TEXT(★完成資料!$A$1,"yyyymm"),TEXT(★完成資料!$A$1,"yyyymm"),"999999")&amp; " " &amp; LEFT(F679 &amp; "          ",10))))</f>
        <v xml:space="preserve">L O 202201 yyyy00 HV        </v>
      </c>
      <c r="B679" s="68" t="s">
        <v>269</v>
      </c>
      <c r="C679" s="68" t="s">
        <v>452</v>
      </c>
      <c r="D679" s="68" t="s">
        <v>271</v>
      </c>
      <c r="E679" s="68" t="s">
        <v>359</v>
      </c>
      <c r="F679" s="68" t="s">
        <v>360</v>
      </c>
      <c r="G679" s="68" t="s">
        <v>80</v>
      </c>
      <c r="H679" s="68" t="s">
        <v>395</v>
      </c>
      <c r="I679" s="68" t="s">
        <v>639</v>
      </c>
      <c r="J679" s="65">
        <v>167</v>
      </c>
      <c r="K679" s="65">
        <v>48</v>
      </c>
      <c r="L679" s="65">
        <v>618</v>
      </c>
      <c r="M679" s="65" t="s">
        <v>396</v>
      </c>
    </row>
    <row r="680" spans="1:13" ht="12.75" customHeight="1">
      <c r="A680" s="107" t="str">
        <f>IF(ROW()=1,"KEY",IF(ISNA(VLOOKUP(B680,車名対応マスタ!B:D,3,FALSE)),"",IF(VLOOKUP(B680,車名対応マスタ!B:D,3,FALSE)="","",$D680&amp;" "&amp;IF($G680="9","J","O")&amp;" "&amp;$I680&amp;" "&amp;IF($I680&lt;=TEXT(★完成資料!$A$1,"yyyymm"),TEXT(★完成資料!$A$1,"yyyymm"),"999999")&amp; " " &amp; LEFT(F680 &amp; "          ",10))))</f>
        <v xml:space="preserve">L O 202202 yyyy00 HV        </v>
      </c>
      <c r="B680" s="68" t="s">
        <v>269</v>
      </c>
      <c r="C680" s="68" t="s">
        <v>452</v>
      </c>
      <c r="D680" s="68" t="s">
        <v>271</v>
      </c>
      <c r="E680" s="68" t="s">
        <v>359</v>
      </c>
      <c r="F680" s="68" t="s">
        <v>360</v>
      </c>
      <c r="G680" s="68" t="s">
        <v>80</v>
      </c>
      <c r="H680" s="68" t="s">
        <v>395</v>
      </c>
      <c r="I680" s="68" t="s">
        <v>640</v>
      </c>
      <c r="J680" s="65">
        <v>145</v>
      </c>
      <c r="K680" s="65">
        <v>67</v>
      </c>
      <c r="L680" s="65">
        <v>618</v>
      </c>
      <c r="M680" s="65" t="s">
        <v>396</v>
      </c>
    </row>
    <row r="681" spans="1:13" ht="12.75" customHeight="1">
      <c r="A681" s="107" t="str">
        <f>IF(ROW()=1,"KEY",IF(ISNA(VLOOKUP(B681,車名対応マスタ!B:D,3,FALSE)),"",IF(VLOOKUP(B681,車名対応マスタ!B:D,3,FALSE)="","",$D681&amp;" "&amp;IF($G681="9","J","O")&amp;" "&amp;$I681&amp;" "&amp;IF($I681&lt;=TEXT(★完成資料!$A$1,"yyyymm"),TEXT(★完成資料!$A$1,"yyyymm"),"999999")&amp; " " &amp; LEFT(F681 &amp; "          ",10))))</f>
        <v xml:space="preserve">L O 202203 yyyy00 HV        </v>
      </c>
      <c r="B681" s="68" t="s">
        <v>269</v>
      </c>
      <c r="C681" s="68" t="s">
        <v>452</v>
      </c>
      <c r="D681" s="68" t="s">
        <v>271</v>
      </c>
      <c r="E681" s="68" t="s">
        <v>359</v>
      </c>
      <c r="F681" s="68" t="s">
        <v>360</v>
      </c>
      <c r="G681" s="68" t="s">
        <v>80</v>
      </c>
      <c r="H681" s="68" t="s">
        <v>395</v>
      </c>
      <c r="I681" s="68" t="s">
        <v>641</v>
      </c>
      <c r="J681" s="65">
        <v>163</v>
      </c>
      <c r="K681" s="65">
        <v>88</v>
      </c>
      <c r="L681" s="65">
        <v>618</v>
      </c>
      <c r="M681" s="65" t="s">
        <v>396</v>
      </c>
    </row>
    <row r="682" spans="1:13" ht="12.75" customHeight="1">
      <c r="A682" s="107" t="str">
        <f>IF(ROW()=1,"KEY",IF(ISNA(VLOOKUP(B682,車名対応マスタ!B:D,3,FALSE)),"",IF(VLOOKUP(B682,車名対応マスタ!B:D,3,FALSE)="","",$D682&amp;" "&amp;IF($G682="9","J","O")&amp;" "&amp;$I682&amp;" "&amp;IF($I682&lt;=TEXT(★完成資料!$A$1,"yyyymm"),TEXT(★完成資料!$A$1,"yyyymm"),"999999")&amp; " " &amp; LEFT(F682 &amp; "          ",10))))</f>
        <v xml:space="preserve">L O 202204 yyyy00 HV        </v>
      </c>
      <c r="B682" s="68" t="s">
        <v>269</v>
      </c>
      <c r="C682" s="68" t="s">
        <v>452</v>
      </c>
      <c r="D682" s="68" t="s">
        <v>271</v>
      </c>
      <c r="E682" s="68" t="s">
        <v>359</v>
      </c>
      <c r="F682" s="68" t="s">
        <v>360</v>
      </c>
      <c r="G682" s="68" t="s">
        <v>80</v>
      </c>
      <c r="H682" s="68" t="s">
        <v>395</v>
      </c>
      <c r="I682" s="68" t="s">
        <v>642</v>
      </c>
      <c r="J682" s="65">
        <v>69</v>
      </c>
      <c r="K682" s="65">
        <v>145</v>
      </c>
      <c r="L682" s="65">
        <v>618</v>
      </c>
      <c r="M682" s="65" t="s">
        <v>396</v>
      </c>
    </row>
    <row r="683" spans="1:13" ht="12.75" customHeight="1">
      <c r="A683" s="107" t="str">
        <f>IF(ROW()=1,"KEY",IF(ISNA(VLOOKUP(B683,車名対応マスタ!B:D,3,FALSE)),"",IF(VLOOKUP(B683,車名対応マスタ!B:D,3,FALSE)="","",$D683&amp;" "&amp;IF($G683="9","J","O")&amp;" "&amp;$I683&amp;" "&amp;IF($I683&lt;=TEXT(★完成資料!$A$1,"yyyymm"),TEXT(★完成資料!$A$1,"yyyymm"),"999999")&amp; " " &amp; LEFT(F683 &amp; "          ",10))))</f>
        <v xml:space="preserve">L O 202205 yyyy00 HV        </v>
      </c>
      <c r="B683" s="68" t="s">
        <v>269</v>
      </c>
      <c r="C683" s="68" t="s">
        <v>452</v>
      </c>
      <c r="D683" s="68" t="s">
        <v>271</v>
      </c>
      <c r="E683" s="68" t="s">
        <v>359</v>
      </c>
      <c r="F683" s="68" t="s">
        <v>360</v>
      </c>
      <c r="G683" s="68" t="s">
        <v>80</v>
      </c>
      <c r="H683" s="68" t="s">
        <v>395</v>
      </c>
      <c r="I683" s="68" t="s">
        <v>647</v>
      </c>
      <c r="J683" s="65">
        <v>59</v>
      </c>
      <c r="K683" s="65">
        <v>131</v>
      </c>
      <c r="L683" s="65">
        <v>618</v>
      </c>
      <c r="M683" s="65" t="s">
        <v>396</v>
      </c>
    </row>
    <row r="684" spans="1:13" ht="12.75" customHeight="1">
      <c r="A684" s="107" t="str">
        <f>IF(ROW()=1,"KEY",IF(ISNA(VLOOKUP(B684,車名対応マスタ!B:D,3,FALSE)),"",IF(VLOOKUP(B684,車名対応マスタ!B:D,3,FALSE)="","",$D684&amp;" "&amp;IF($G684="9","J","O")&amp;" "&amp;$I684&amp;" "&amp;IF($I684&lt;=TEXT(★完成資料!$A$1,"yyyymm"),TEXT(★完成資料!$A$1,"yyyymm"),"999999")&amp; " " &amp; LEFT(F684 &amp; "          ",10))))</f>
        <v xml:space="preserve">L O 202206 yyyy00 HV        </v>
      </c>
      <c r="B684" s="68" t="s">
        <v>269</v>
      </c>
      <c r="C684" s="68" t="s">
        <v>452</v>
      </c>
      <c r="D684" s="68" t="s">
        <v>271</v>
      </c>
      <c r="E684" s="68" t="s">
        <v>359</v>
      </c>
      <c r="F684" s="68" t="s">
        <v>360</v>
      </c>
      <c r="G684" s="68" t="s">
        <v>80</v>
      </c>
      <c r="H684" s="68" t="s">
        <v>395</v>
      </c>
      <c r="I684" s="68" t="s">
        <v>652</v>
      </c>
      <c r="J684" s="65">
        <v>50</v>
      </c>
      <c r="K684" s="65">
        <v>230</v>
      </c>
      <c r="L684" s="65">
        <v>618</v>
      </c>
      <c r="M684" s="65" t="s">
        <v>396</v>
      </c>
    </row>
    <row r="685" spans="1:13" ht="12.75" customHeight="1">
      <c r="A685" s="107" t="str">
        <f>IF(ROW()=1,"KEY",IF(ISNA(VLOOKUP(B685,車名対応マスタ!B:D,3,FALSE)),"",IF(VLOOKUP(B685,車名対応マスタ!B:D,3,FALSE)="","",$D685&amp;" "&amp;IF($G685="9","J","O")&amp;" "&amp;$I685&amp;" "&amp;IF($I685&lt;=TEXT(★完成資料!$A$1,"yyyymm"),TEXT(★完成資料!$A$1,"yyyymm"),"999999")&amp; " " &amp; LEFT(F685 &amp; "          ",10))))</f>
        <v xml:space="preserve">L O 202207 yyyy00 HV        </v>
      </c>
      <c r="B685" s="68" t="s">
        <v>269</v>
      </c>
      <c r="C685" s="68" t="s">
        <v>452</v>
      </c>
      <c r="D685" s="68" t="s">
        <v>271</v>
      </c>
      <c r="E685" s="68" t="s">
        <v>359</v>
      </c>
      <c r="F685" s="68" t="s">
        <v>360</v>
      </c>
      <c r="G685" s="68" t="s">
        <v>80</v>
      </c>
      <c r="H685" s="68" t="s">
        <v>395</v>
      </c>
      <c r="I685" s="68" t="s">
        <v>655</v>
      </c>
      <c r="J685" s="65">
        <v>55</v>
      </c>
      <c r="K685" s="65">
        <v>197</v>
      </c>
      <c r="L685" s="65">
        <v>618</v>
      </c>
      <c r="M685" s="65" t="s">
        <v>396</v>
      </c>
    </row>
    <row r="686" spans="1:13" ht="12.75" customHeight="1">
      <c r="A686" s="107" t="str">
        <f>IF(ROW()=1,"KEY",IF(ISNA(VLOOKUP(B686,車名対応マスタ!B:D,3,FALSE)),"",IF(VLOOKUP(B686,車名対応マスタ!B:D,3,FALSE)="","",$D686&amp;" "&amp;IF($G686="9","J","O")&amp;" "&amp;$I686&amp;" "&amp;IF($I686&lt;=TEXT(★完成資料!$A$1,"yyyymm"),TEXT(★完成資料!$A$1,"yyyymm"),"999999")&amp; " " &amp; LEFT(F686 &amp; "          ",10))))</f>
        <v xml:space="preserve">L O 202208 yyyy00 HV        </v>
      </c>
      <c r="B686" s="68" t="s">
        <v>269</v>
      </c>
      <c r="C686" s="68" t="s">
        <v>452</v>
      </c>
      <c r="D686" s="68" t="s">
        <v>271</v>
      </c>
      <c r="E686" s="68" t="s">
        <v>359</v>
      </c>
      <c r="F686" s="68" t="s">
        <v>360</v>
      </c>
      <c r="G686" s="68" t="s">
        <v>80</v>
      </c>
      <c r="H686" s="68" t="s">
        <v>395</v>
      </c>
      <c r="I686" s="68" t="s">
        <v>656</v>
      </c>
      <c r="J686" s="65">
        <v>215</v>
      </c>
      <c r="K686" s="65">
        <v>171</v>
      </c>
      <c r="L686" s="65">
        <v>618</v>
      </c>
      <c r="M686" s="65" t="s">
        <v>396</v>
      </c>
    </row>
    <row r="687" spans="1:13" ht="12.75" customHeight="1">
      <c r="A687" s="107" t="str">
        <f>IF(ROW()=1,"KEY",IF(ISNA(VLOOKUP(B687,車名対応マスタ!B:D,3,FALSE)),"",IF(VLOOKUP(B687,車名対応マスタ!B:D,3,FALSE)="","",$D687&amp;" "&amp;IF($G687="9","J","O")&amp;" "&amp;$I687&amp;" "&amp;IF($I687&lt;=TEXT(★完成資料!$A$1,"yyyymm"),TEXT(★完成資料!$A$1,"yyyymm"),"999999")&amp; " " &amp; LEFT(F687 &amp; "          ",10))))</f>
        <v xml:space="preserve">L O 202209 yyyy00 HV        </v>
      </c>
      <c r="B687" s="68" t="s">
        <v>269</v>
      </c>
      <c r="C687" s="68" t="s">
        <v>452</v>
      </c>
      <c r="D687" s="68" t="s">
        <v>271</v>
      </c>
      <c r="E687" s="68" t="s">
        <v>359</v>
      </c>
      <c r="F687" s="68" t="s">
        <v>360</v>
      </c>
      <c r="G687" s="68" t="s">
        <v>80</v>
      </c>
      <c r="H687" s="68" t="s">
        <v>395</v>
      </c>
      <c r="I687" s="68" t="s">
        <v>657</v>
      </c>
      <c r="J687" s="65">
        <v>214</v>
      </c>
      <c r="K687" s="65">
        <v>131</v>
      </c>
      <c r="L687" s="65">
        <v>618</v>
      </c>
      <c r="M687" s="65" t="s">
        <v>396</v>
      </c>
    </row>
    <row r="688" spans="1:13" ht="12.75" customHeight="1">
      <c r="A688" s="107" t="str">
        <f>IF(ROW()=1,"KEY",IF(ISNA(VLOOKUP(B688,車名対応マスタ!B:D,3,FALSE)),"",IF(VLOOKUP(B688,車名対応マスタ!B:D,3,FALSE)="","",$D688&amp;" "&amp;IF($G688="9","J","O")&amp;" "&amp;$I688&amp;" "&amp;IF($I688&lt;=TEXT(★完成資料!$A$1,"yyyymm"),TEXT(★完成資料!$A$1,"yyyymm"),"999999")&amp; " " &amp; LEFT(F688 &amp; "          ",10))))</f>
        <v xml:space="preserve">L O 202210 yyyy00 HV        </v>
      </c>
      <c r="B688" s="68" t="s">
        <v>269</v>
      </c>
      <c r="C688" s="68" t="s">
        <v>452</v>
      </c>
      <c r="D688" s="68" t="s">
        <v>271</v>
      </c>
      <c r="E688" s="68" t="s">
        <v>359</v>
      </c>
      <c r="F688" s="68" t="s">
        <v>360</v>
      </c>
      <c r="G688" s="68" t="s">
        <v>80</v>
      </c>
      <c r="H688" s="68" t="s">
        <v>395</v>
      </c>
      <c r="I688" s="68" t="s">
        <v>663</v>
      </c>
      <c r="J688" s="65">
        <v>290</v>
      </c>
      <c r="K688" s="65">
        <v>195</v>
      </c>
      <c r="L688" s="65">
        <v>618</v>
      </c>
      <c r="M688" s="65" t="s">
        <v>396</v>
      </c>
    </row>
    <row r="689" spans="1:13" ht="12.75" customHeight="1">
      <c r="A689" s="107" t="str">
        <f>IF(ROW()=1,"KEY",IF(ISNA(VLOOKUP(B689,車名対応マスタ!B:D,3,FALSE)),"",IF(VLOOKUP(B689,車名対応マスタ!B:D,3,FALSE)="","",$D689&amp;" "&amp;IF($G689="9","J","O")&amp;" "&amp;$I689&amp;" "&amp;IF($I689&lt;=TEXT(★完成資料!$A$1,"yyyymm"),TEXT(★完成資料!$A$1,"yyyymm"),"999999")&amp; " " &amp; LEFT(F689 &amp; "          ",10))))</f>
        <v xml:space="preserve">L O 202201 yyyy00 HV        </v>
      </c>
      <c r="B689" s="68" t="s">
        <v>269</v>
      </c>
      <c r="C689" s="68" t="s">
        <v>452</v>
      </c>
      <c r="D689" s="68" t="s">
        <v>271</v>
      </c>
      <c r="E689" s="68" t="s">
        <v>359</v>
      </c>
      <c r="F689" s="68" t="s">
        <v>360</v>
      </c>
      <c r="G689" s="68" t="s">
        <v>80</v>
      </c>
      <c r="H689" s="68" t="s">
        <v>395</v>
      </c>
      <c r="I689" s="68" t="s">
        <v>639</v>
      </c>
      <c r="J689" s="65">
        <v>5</v>
      </c>
      <c r="K689" s="65">
        <v>4</v>
      </c>
      <c r="L689" s="65">
        <v>620</v>
      </c>
      <c r="M689" s="65" t="s">
        <v>505</v>
      </c>
    </row>
    <row r="690" spans="1:13" ht="12.75" customHeight="1">
      <c r="A690" s="107" t="str">
        <f>IF(ROW()=1,"KEY",IF(ISNA(VLOOKUP(B690,車名対応マスタ!B:D,3,FALSE)),"",IF(VLOOKUP(B690,車名対応マスタ!B:D,3,FALSE)="","",$D690&amp;" "&amp;IF($G690="9","J","O")&amp;" "&amp;$I690&amp;" "&amp;IF($I690&lt;=TEXT(★完成資料!$A$1,"yyyymm"),TEXT(★完成資料!$A$1,"yyyymm"),"999999")&amp; " " &amp; LEFT(F690 &amp; "          ",10))))</f>
        <v xml:space="preserve">L O 202202 yyyy00 HV        </v>
      </c>
      <c r="B690" s="68" t="s">
        <v>269</v>
      </c>
      <c r="C690" s="68" t="s">
        <v>452</v>
      </c>
      <c r="D690" s="68" t="s">
        <v>271</v>
      </c>
      <c r="E690" s="68" t="s">
        <v>359</v>
      </c>
      <c r="F690" s="68" t="s">
        <v>360</v>
      </c>
      <c r="G690" s="68" t="s">
        <v>80</v>
      </c>
      <c r="H690" s="68" t="s">
        <v>395</v>
      </c>
      <c r="I690" s="68" t="s">
        <v>640</v>
      </c>
      <c r="J690" s="65">
        <v>12</v>
      </c>
      <c r="K690" s="65">
        <v>9</v>
      </c>
      <c r="L690" s="65">
        <v>620</v>
      </c>
      <c r="M690" s="65" t="s">
        <v>505</v>
      </c>
    </row>
    <row r="691" spans="1:13" ht="12.75" customHeight="1">
      <c r="A691" s="107" t="str">
        <f>IF(ROW()=1,"KEY",IF(ISNA(VLOOKUP(B691,車名対応マスタ!B:D,3,FALSE)),"",IF(VLOOKUP(B691,車名対応マスタ!B:D,3,FALSE)="","",$D691&amp;" "&amp;IF($G691="9","J","O")&amp;" "&amp;$I691&amp;" "&amp;IF($I691&lt;=TEXT(★完成資料!$A$1,"yyyymm"),TEXT(★完成資料!$A$1,"yyyymm"),"999999")&amp; " " &amp; LEFT(F691 &amp; "          ",10))))</f>
        <v xml:space="preserve">L O 202203 yyyy00 HV        </v>
      </c>
      <c r="B691" s="68" t="s">
        <v>269</v>
      </c>
      <c r="C691" s="68" t="s">
        <v>452</v>
      </c>
      <c r="D691" s="68" t="s">
        <v>271</v>
      </c>
      <c r="E691" s="68" t="s">
        <v>359</v>
      </c>
      <c r="F691" s="68" t="s">
        <v>360</v>
      </c>
      <c r="G691" s="68" t="s">
        <v>80</v>
      </c>
      <c r="H691" s="68" t="s">
        <v>395</v>
      </c>
      <c r="I691" s="68" t="s">
        <v>641</v>
      </c>
      <c r="J691" s="65">
        <v>8</v>
      </c>
      <c r="K691" s="65">
        <v>9</v>
      </c>
      <c r="L691" s="65">
        <v>620</v>
      </c>
      <c r="M691" s="65" t="s">
        <v>505</v>
      </c>
    </row>
    <row r="692" spans="1:13" ht="12.75" customHeight="1">
      <c r="A692" s="107" t="str">
        <f>IF(ROW()=1,"KEY",IF(ISNA(VLOOKUP(B692,車名対応マスタ!B:D,3,FALSE)),"",IF(VLOOKUP(B692,車名対応マスタ!B:D,3,FALSE)="","",$D692&amp;" "&amp;IF($G692="9","J","O")&amp;" "&amp;$I692&amp;" "&amp;IF($I692&lt;=TEXT(★完成資料!$A$1,"yyyymm"),TEXT(★完成資料!$A$1,"yyyymm"),"999999")&amp; " " &amp; LEFT(F692 &amp; "          ",10))))</f>
        <v xml:space="preserve">L O 202204 yyyy00 HV        </v>
      </c>
      <c r="B692" s="68" t="s">
        <v>269</v>
      </c>
      <c r="C692" s="68" t="s">
        <v>452</v>
      </c>
      <c r="D692" s="68" t="s">
        <v>271</v>
      </c>
      <c r="E692" s="68" t="s">
        <v>359</v>
      </c>
      <c r="F692" s="68" t="s">
        <v>360</v>
      </c>
      <c r="G692" s="68" t="s">
        <v>80</v>
      </c>
      <c r="H692" s="68" t="s">
        <v>395</v>
      </c>
      <c r="I692" s="68" t="s">
        <v>642</v>
      </c>
      <c r="J692" s="65">
        <v>15</v>
      </c>
      <c r="K692" s="65">
        <v>4</v>
      </c>
      <c r="L692" s="65">
        <v>620</v>
      </c>
      <c r="M692" s="65" t="s">
        <v>505</v>
      </c>
    </row>
    <row r="693" spans="1:13" ht="12.75" customHeight="1">
      <c r="A693" s="107" t="str">
        <f>IF(ROW()=1,"KEY",IF(ISNA(VLOOKUP(B693,車名対応マスタ!B:D,3,FALSE)),"",IF(VLOOKUP(B693,車名対応マスタ!B:D,3,FALSE)="","",$D693&amp;" "&amp;IF($G693="9","J","O")&amp;" "&amp;$I693&amp;" "&amp;IF($I693&lt;=TEXT(★完成資料!$A$1,"yyyymm"),TEXT(★完成資料!$A$1,"yyyymm"),"999999")&amp; " " &amp; LEFT(F693 &amp; "          ",10))))</f>
        <v xml:space="preserve">L O 202205 yyyy00 HV        </v>
      </c>
      <c r="B693" s="68" t="s">
        <v>269</v>
      </c>
      <c r="C693" s="68" t="s">
        <v>452</v>
      </c>
      <c r="D693" s="68" t="s">
        <v>271</v>
      </c>
      <c r="E693" s="68" t="s">
        <v>359</v>
      </c>
      <c r="F693" s="68" t="s">
        <v>360</v>
      </c>
      <c r="G693" s="68" t="s">
        <v>80</v>
      </c>
      <c r="H693" s="68" t="s">
        <v>395</v>
      </c>
      <c r="I693" s="68" t="s">
        <v>647</v>
      </c>
      <c r="J693" s="65">
        <v>5</v>
      </c>
      <c r="K693" s="65">
        <v>4</v>
      </c>
      <c r="L693" s="65">
        <v>620</v>
      </c>
      <c r="M693" s="65" t="s">
        <v>505</v>
      </c>
    </row>
    <row r="694" spans="1:13" ht="12.75" customHeight="1">
      <c r="A694" s="107" t="str">
        <f>IF(ROW()=1,"KEY",IF(ISNA(VLOOKUP(B694,車名対応マスタ!B:D,3,FALSE)),"",IF(VLOOKUP(B694,車名対応マスタ!B:D,3,FALSE)="","",$D694&amp;" "&amp;IF($G694="9","J","O")&amp;" "&amp;$I694&amp;" "&amp;IF($I694&lt;=TEXT(★完成資料!$A$1,"yyyymm"),TEXT(★完成資料!$A$1,"yyyymm"),"999999")&amp; " " &amp; LEFT(F694 &amp; "          ",10))))</f>
        <v xml:space="preserve">L O 202206 yyyy00 HV        </v>
      </c>
      <c r="B694" s="68" t="s">
        <v>269</v>
      </c>
      <c r="C694" s="68" t="s">
        <v>452</v>
      </c>
      <c r="D694" s="68" t="s">
        <v>271</v>
      </c>
      <c r="E694" s="68" t="s">
        <v>359</v>
      </c>
      <c r="F694" s="68" t="s">
        <v>360</v>
      </c>
      <c r="G694" s="68" t="s">
        <v>80</v>
      </c>
      <c r="H694" s="68" t="s">
        <v>395</v>
      </c>
      <c r="I694" s="68" t="s">
        <v>652</v>
      </c>
      <c r="J694" s="65">
        <v>1</v>
      </c>
      <c r="K694" s="65">
        <v>12</v>
      </c>
      <c r="L694" s="65">
        <v>620</v>
      </c>
      <c r="M694" s="65" t="s">
        <v>505</v>
      </c>
    </row>
    <row r="695" spans="1:13" ht="12.75" customHeight="1">
      <c r="A695" s="107" t="str">
        <f>IF(ROW()=1,"KEY",IF(ISNA(VLOOKUP(B695,車名対応マスタ!B:D,3,FALSE)),"",IF(VLOOKUP(B695,車名対応マスタ!B:D,3,FALSE)="","",$D695&amp;" "&amp;IF($G695="9","J","O")&amp;" "&amp;$I695&amp;" "&amp;IF($I695&lt;=TEXT(★完成資料!$A$1,"yyyymm"),TEXT(★完成資料!$A$1,"yyyymm"),"999999")&amp; " " &amp; LEFT(F695 &amp; "          ",10))))</f>
        <v xml:space="preserve">L O 202207 yyyy00 HV        </v>
      </c>
      <c r="B695" s="68" t="s">
        <v>269</v>
      </c>
      <c r="C695" s="68" t="s">
        <v>452</v>
      </c>
      <c r="D695" s="68" t="s">
        <v>271</v>
      </c>
      <c r="E695" s="68" t="s">
        <v>359</v>
      </c>
      <c r="F695" s="68" t="s">
        <v>360</v>
      </c>
      <c r="G695" s="68" t="s">
        <v>80</v>
      </c>
      <c r="H695" s="68" t="s">
        <v>395</v>
      </c>
      <c r="I695" s="68" t="s">
        <v>655</v>
      </c>
      <c r="J695" s="65">
        <v>1</v>
      </c>
      <c r="K695" s="65">
        <v>8</v>
      </c>
      <c r="L695" s="65">
        <v>620</v>
      </c>
      <c r="M695" s="65" t="s">
        <v>505</v>
      </c>
    </row>
    <row r="696" spans="1:13" ht="12.75" customHeight="1">
      <c r="A696" s="107" t="str">
        <f>IF(ROW()=1,"KEY",IF(ISNA(VLOOKUP(B696,車名対応マスタ!B:D,3,FALSE)),"",IF(VLOOKUP(B696,車名対応マスタ!B:D,3,FALSE)="","",$D696&amp;" "&amp;IF($G696="9","J","O")&amp;" "&amp;$I696&amp;" "&amp;IF($I696&lt;=TEXT(★完成資料!$A$1,"yyyymm"),TEXT(★完成資料!$A$1,"yyyymm"),"999999")&amp; " " &amp; LEFT(F696 &amp; "          ",10))))</f>
        <v xml:space="preserve">L O 202208 yyyy00 HV        </v>
      </c>
      <c r="B696" s="68" t="s">
        <v>269</v>
      </c>
      <c r="C696" s="68" t="s">
        <v>452</v>
      </c>
      <c r="D696" s="68" t="s">
        <v>271</v>
      </c>
      <c r="E696" s="68" t="s">
        <v>359</v>
      </c>
      <c r="F696" s="68" t="s">
        <v>360</v>
      </c>
      <c r="G696" s="68" t="s">
        <v>80</v>
      </c>
      <c r="H696" s="68" t="s">
        <v>395</v>
      </c>
      <c r="I696" s="68" t="s">
        <v>656</v>
      </c>
      <c r="J696" s="65">
        <v>20</v>
      </c>
      <c r="K696" s="65">
        <v>6</v>
      </c>
      <c r="L696" s="65">
        <v>620</v>
      </c>
      <c r="M696" s="65" t="s">
        <v>505</v>
      </c>
    </row>
    <row r="697" spans="1:13" ht="12.75" customHeight="1">
      <c r="A697" s="107" t="str">
        <f>IF(ROW()=1,"KEY",IF(ISNA(VLOOKUP(B697,車名対応マスタ!B:D,3,FALSE)),"",IF(VLOOKUP(B697,車名対応マスタ!B:D,3,FALSE)="","",$D697&amp;" "&amp;IF($G697="9","J","O")&amp;" "&amp;$I697&amp;" "&amp;IF($I697&lt;=TEXT(★完成資料!$A$1,"yyyymm"),TEXT(★完成資料!$A$1,"yyyymm"),"999999")&amp; " " &amp; LEFT(F697 &amp; "          ",10))))</f>
        <v xml:space="preserve">L O 202209 yyyy00 HV        </v>
      </c>
      <c r="B697" s="68" t="s">
        <v>269</v>
      </c>
      <c r="C697" s="68" t="s">
        <v>452</v>
      </c>
      <c r="D697" s="68" t="s">
        <v>271</v>
      </c>
      <c r="E697" s="68" t="s">
        <v>359</v>
      </c>
      <c r="F697" s="68" t="s">
        <v>360</v>
      </c>
      <c r="G697" s="68" t="s">
        <v>80</v>
      </c>
      <c r="H697" s="68" t="s">
        <v>395</v>
      </c>
      <c r="I697" s="68" t="s">
        <v>657</v>
      </c>
      <c r="J697" s="65">
        <v>7</v>
      </c>
      <c r="K697" s="65">
        <v>8</v>
      </c>
      <c r="L697" s="65">
        <v>620</v>
      </c>
      <c r="M697" s="65" t="s">
        <v>505</v>
      </c>
    </row>
    <row r="698" spans="1:13" ht="12.75" customHeight="1">
      <c r="A698" s="107" t="str">
        <f>IF(ROW()=1,"KEY",IF(ISNA(VLOOKUP(B698,車名対応マスタ!B:D,3,FALSE)),"",IF(VLOOKUP(B698,車名対応マスタ!B:D,3,FALSE)="","",$D698&amp;" "&amp;IF($G698="9","J","O")&amp;" "&amp;$I698&amp;" "&amp;IF($I698&lt;=TEXT(★完成資料!$A$1,"yyyymm"),TEXT(★完成資料!$A$1,"yyyymm"),"999999")&amp; " " &amp; LEFT(F698 &amp; "          ",10))))</f>
        <v xml:space="preserve">L O 202210 yyyy00 HV        </v>
      </c>
      <c r="B698" s="68" t="s">
        <v>269</v>
      </c>
      <c r="C698" s="68" t="s">
        <v>452</v>
      </c>
      <c r="D698" s="68" t="s">
        <v>271</v>
      </c>
      <c r="E698" s="68" t="s">
        <v>359</v>
      </c>
      <c r="F698" s="68" t="s">
        <v>360</v>
      </c>
      <c r="G698" s="68" t="s">
        <v>80</v>
      </c>
      <c r="H698" s="68" t="s">
        <v>395</v>
      </c>
      <c r="I698" s="68" t="s">
        <v>663</v>
      </c>
      <c r="J698" s="65">
        <v>2</v>
      </c>
      <c r="K698" s="65">
        <v>5</v>
      </c>
      <c r="L698" s="65">
        <v>620</v>
      </c>
      <c r="M698" s="65" t="s">
        <v>505</v>
      </c>
    </row>
    <row r="699" spans="1:13" ht="12.75" customHeight="1">
      <c r="A699" s="107" t="str">
        <f>IF(ROW()=1,"KEY",IF(ISNA(VLOOKUP(B699,車名対応マスタ!B:D,3,FALSE)),"",IF(VLOOKUP(B699,車名対応マスタ!B:D,3,FALSE)="","",$D699&amp;" "&amp;IF($G699="9","J","O")&amp;" "&amp;$I699&amp;" "&amp;IF($I699&lt;=TEXT(★完成資料!$A$1,"yyyymm"),TEXT(★完成資料!$A$1,"yyyymm"),"999999")&amp; " " &amp; LEFT(F699 &amp; "          ",10))))</f>
        <v xml:space="preserve">L O 202201 yyyy00 HV        </v>
      </c>
      <c r="B699" s="68" t="s">
        <v>269</v>
      </c>
      <c r="C699" s="68" t="s">
        <v>452</v>
      </c>
      <c r="D699" s="68" t="s">
        <v>271</v>
      </c>
      <c r="E699" s="68" t="s">
        <v>359</v>
      </c>
      <c r="F699" s="68" t="s">
        <v>360</v>
      </c>
      <c r="G699" s="68" t="s">
        <v>80</v>
      </c>
      <c r="H699" s="68" t="s">
        <v>395</v>
      </c>
      <c r="I699" s="68" t="s">
        <v>639</v>
      </c>
      <c r="J699" s="65">
        <v>1</v>
      </c>
      <c r="K699" s="65">
        <v>2</v>
      </c>
      <c r="L699" s="65">
        <v>613</v>
      </c>
      <c r="M699" s="65" t="s">
        <v>397</v>
      </c>
    </row>
    <row r="700" spans="1:13" ht="12.75" customHeight="1">
      <c r="A700" s="107" t="str">
        <f>IF(ROW()=1,"KEY",IF(ISNA(VLOOKUP(B700,車名対応マスタ!B:D,3,FALSE)),"",IF(VLOOKUP(B700,車名対応マスタ!B:D,3,FALSE)="","",$D700&amp;" "&amp;IF($G700="9","J","O")&amp;" "&amp;$I700&amp;" "&amp;IF($I700&lt;=TEXT(★完成資料!$A$1,"yyyymm"),TEXT(★完成資料!$A$1,"yyyymm"),"999999")&amp; " " &amp; LEFT(F700 &amp; "          ",10))))</f>
        <v xml:space="preserve">L O 202202 yyyy00 HV        </v>
      </c>
      <c r="B700" s="68" t="s">
        <v>269</v>
      </c>
      <c r="C700" s="68" t="s">
        <v>452</v>
      </c>
      <c r="D700" s="68" t="s">
        <v>271</v>
      </c>
      <c r="E700" s="68" t="s">
        <v>359</v>
      </c>
      <c r="F700" s="68" t="s">
        <v>360</v>
      </c>
      <c r="G700" s="68" t="s">
        <v>80</v>
      </c>
      <c r="H700" s="68" t="s">
        <v>395</v>
      </c>
      <c r="I700" s="68" t="s">
        <v>640</v>
      </c>
      <c r="J700" s="65">
        <v>1</v>
      </c>
      <c r="K700" s="65">
        <v>3</v>
      </c>
      <c r="L700" s="65">
        <v>613</v>
      </c>
      <c r="M700" s="65" t="s">
        <v>397</v>
      </c>
    </row>
    <row r="701" spans="1:13" ht="12.75" customHeight="1">
      <c r="A701" s="107" t="str">
        <f>IF(ROW()=1,"KEY",IF(ISNA(VLOOKUP(B701,車名対応マスタ!B:D,3,FALSE)),"",IF(VLOOKUP(B701,車名対応マスタ!B:D,3,FALSE)="","",$D701&amp;" "&amp;IF($G701="9","J","O")&amp;" "&amp;$I701&amp;" "&amp;IF($I701&lt;=TEXT(★完成資料!$A$1,"yyyymm"),TEXT(★完成資料!$A$1,"yyyymm"),"999999")&amp; " " &amp; LEFT(F701 &amp; "          ",10))))</f>
        <v xml:space="preserve">L O 202203 yyyy00 HV        </v>
      </c>
      <c r="B701" s="68" t="s">
        <v>269</v>
      </c>
      <c r="C701" s="68" t="s">
        <v>452</v>
      </c>
      <c r="D701" s="68" t="s">
        <v>271</v>
      </c>
      <c r="E701" s="68" t="s">
        <v>359</v>
      </c>
      <c r="F701" s="68" t="s">
        <v>360</v>
      </c>
      <c r="G701" s="68" t="s">
        <v>80</v>
      </c>
      <c r="H701" s="68" t="s">
        <v>395</v>
      </c>
      <c r="I701" s="68" t="s">
        <v>641</v>
      </c>
      <c r="J701" s="65">
        <v>1</v>
      </c>
      <c r="K701" s="65">
        <v>0</v>
      </c>
      <c r="L701" s="65">
        <v>613</v>
      </c>
      <c r="M701" s="65" t="s">
        <v>397</v>
      </c>
    </row>
    <row r="702" spans="1:13" ht="12.75" customHeight="1">
      <c r="A702" s="107" t="str">
        <f>IF(ROW()=1,"KEY",IF(ISNA(VLOOKUP(B702,車名対応マスタ!B:D,3,FALSE)),"",IF(VLOOKUP(B702,車名対応マスタ!B:D,3,FALSE)="","",$D702&amp;" "&amp;IF($G702="9","J","O")&amp;" "&amp;$I702&amp;" "&amp;IF($I702&lt;=TEXT(★完成資料!$A$1,"yyyymm"),TEXT(★完成資料!$A$1,"yyyymm"),"999999")&amp; " " &amp; LEFT(F702 &amp; "          ",10))))</f>
        <v xml:space="preserve">L O 202204 yyyy00 HV        </v>
      </c>
      <c r="B702" s="68" t="s">
        <v>269</v>
      </c>
      <c r="C702" s="68" t="s">
        <v>452</v>
      </c>
      <c r="D702" s="68" t="s">
        <v>271</v>
      </c>
      <c r="E702" s="68" t="s">
        <v>359</v>
      </c>
      <c r="F702" s="68" t="s">
        <v>360</v>
      </c>
      <c r="G702" s="68" t="s">
        <v>80</v>
      </c>
      <c r="H702" s="68" t="s">
        <v>395</v>
      </c>
      <c r="I702" s="68" t="s">
        <v>642</v>
      </c>
      <c r="J702" s="65">
        <v>2</v>
      </c>
      <c r="K702" s="65">
        <v>1</v>
      </c>
      <c r="L702" s="65">
        <v>613</v>
      </c>
      <c r="M702" s="65" t="s">
        <v>397</v>
      </c>
    </row>
    <row r="703" spans="1:13" ht="12.75" customHeight="1">
      <c r="A703" s="107" t="str">
        <f>IF(ROW()=1,"KEY",IF(ISNA(VLOOKUP(B703,車名対応マスタ!B:D,3,FALSE)),"",IF(VLOOKUP(B703,車名対応マスタ!B:D,3,FALSE)="","",$D703&amp;" "&amp;IF($G703="9","J","O")&amp;" "&amp;$I703&amp;" "&amp;IF($I703&lt;=TEXT(★完成資料!$A$1,"yyyymm"),TEXT(★完成資料!$A$1,"yyyymm"),"999999")&amp; " " &amp; LEFT(F703 &amp; "          ",10))))</f>
        <v xml:space="preserve">L O 202205 yyyy00 HV        </v>
      </c>
      <c r="B703" s="68" t="s">
        <v>269</v>
      </c>
      <c r="C703" s="68" t="s">
        <v>452</v>
      </c>
      <c r="D703" s="68" t="s">
        <v>271</v>
      </c>
      <c r="E703" s="68" t="s">
        <v>359</v>
      </c>
      <c r="F703" s="68" t="s">
        <v>360</v>
      </c>
      <c r="G703" s="68" t="s">
        <v>80</v>
      </c>
      <c r="H703" s="68" t="s">
        <v>395</v>
      </c>
      <c r="I703" s="68" t="s">
        <v>647</v>
      </c>
      <c r="J703" s="65">
        <v>1</v>
      </c>
      <c r="K703" s="65">
        <v>0</v>
      </c>
      <c r="L703" s="65">
        <v>613</v>
      </c>
      <c r="M703" s="65" t="s">
        <v>397</v>
      </c>
    </row>
    <row r="704" spans="1:13" ht="12.75" customHeight="1">
      <c r="A704" s="107" t="str">
        <f>IF(ROW()=1,"KEY",IF(ISNA(VLOOKUP(B704,車名対応マスタ!B:D,3,FALSE)),"",IF(VLOOKUP(B704,車名対応マスタ!B:D,3,FALSE)="","",$D704&amp;" "&amp;IF($G704="9","J","O")&amp;" "&amp;$I704&amp;" "&amp;IF($I704&lt;=TEXT(★完成資料!$A$1,"yyyymm"),TEXT(★完成資料!$A$1,"yyyymm"),"999999")&amp; " " &amp; LEFT(F704 &amp; "          ",10))))</f>
        <v xml:space="preserve">L O 202206 yyyy00 HV        </v>
      </c>
      <c r="B704" s="68" t="s">
        <v>269</v>
      </c>
      <c r="C704" s="68" t="s">
        <v>452</v>
      </c>
      <c r="D704" s="68" t="s">
        <v>271</v>
      </c>
      <c r="E704" s="68" t="s">
        <v>359</v>
      </c>
      <c r="F704" s="68" t="s">
        <v>360</v>
      </c>
      <c r="G704" s="68" t="s">
        <v>80</v>
      </c>
      <c r="H704" s="68" t="s">
        <v>395</v>
      </c>
      <c r="I704" s="68" t="s">
        <v>652</v>
      </c>
      <c r="J704" s="65">
        <v>0</v>
      </c>
      <c r="K704" s="65">
        <v>5</v>
      </c>
      <c r="L704" s="65">
        <v>613</v>
      </c>
      <c r="M704" s="65" t="s">
        <v>397</v>
      </c>
    </row>
    <row r="705" spans="1:13" ht="12.75" customHeight="1">
      <c r="A705" s="107" t="str">
        <f>IF(ROW()=1,"KEY",IF(ISNA(VLOOKUP(B705,車名対応マスタ!B:D,3,FALSE)),"",IF(VLOOKUP(B705,車名対応マスタ!B:D,3,FALSE)="","",$D705&amp;" "&amp;IF($G705="9","J","O")&amp;" "&amp;$I705&amp;" "&amp;IF($I705&lt;=TEXT(★完成資料!$A$1,"yyyymm"),TEXT(★完成資料!$A$1,"yyyymm"),"999999")&amp; " " &amp; LEFT(F705 &amp; "          ",10))))</f>
        <v xml:space="preserve">L O 202207 yyyy00 HV        </v>
      </c>
      <c r="B705" s="68" t="s">
        <v>269</v>
      </c>
      <c r="C705" s="68" t="s">
        <v>452</v>
      </c>
      <c r="D705" s="68" t="s">
        <v>271</v>
      </c>
      <c r="E705" s="68" t="s">
        <v>359</v>
      </c>
      <c r="F705" s="68" t="s">
        <v>360</v>
      </c>
      <c r="G705" s="68" t="s">
        <v>80</v>
      </c>
      <c r="H705" s="68" t="s">
        <v>395</v>
      </c>
      <c r="I705" s="68" t="s">
        <v>655</v>
      </c>
      <c r="J705" s="65">
        <v>1</v>
      </c>
      <c r="K705" s="65">
        <v>4</v>
      </c>
      <c r="L705" s="65">
        <v>613</v>
      </c>
      <c r="M705" s="65" t="s">
        <v>397</v>
      </c>
    </row>
    <row r="706" spans="1:13" ht="12.75" customHeight="1">
      <c r="A706" s="107" t="str">
        <f>IF(ROW()=1,"KEY",IF(ISNA(VLOOKUP(B706,車名対応マスタ!B:D,3,FALSE)),"",IF(VLOOKUP(B706,車名対応マスタ!B:D,3,FALSE)="","",$D706&amp;" "&amp;IF($G706="9","J","O")&amp;" "&amp;$I706&amp;" "&amp;IF($I706&lt;=TEXT(★完成資料!$A$1,"yyyymm"),TEXT(★完成資料!$A$1,"yyyymm"),"999999")&amp; " " &amp; LEFT(F706 &amp; "          ",10))))</f>
        <v xml:space="preserve">L O 202208 yyyy00 HV        </v>
      </c>
      <c r="B706" s="68" t="s">
        <v>269</v>
      </c>
      <c r="C706" s="68" t="s">
        <v>452</v>
      </c>
      <c r="D706" s="68" t="s">
        <v>271</v>
      </c>
      <c r="E706" s="68" t="s">
        <v>359</v>
      </c>
      <c r="F706" s="68" t="s">
        <v>360</v>
      </c>
      <c r="G706" s="68" t="s">
        <v>80</v>
      </c>
      <c r="H706" s="68" t="s">
        <v>395</v>
      </c>
      <c r="I706" s="68" t="s">
        <v>656</v>
      </c>
      <c r="J706" s="65">
        <v>5</v>
      </c>
      <c r="K706" s="65">
        <v>8</v>
      </c>
      <c r="L706" s="65">
        <v>613</v>
      </c>
      <c r="M706" s="65" t="s">
        <v>397</v>
      </c>
    </row>
    <row r="707" spans="1:13" ht="12.75" customHeight="1">
      <c r="A707" s="107" t="str">
        <f>IF(ROW()=1,"KEY",IF(ISNA(VLOOKUP(B707,車名対応マスタ!B:D,3,FALSE)),"",IF(VLOOKUP(B707,車名対応マスタ!B:D,3,FALSE)="","",$D707&amp;" "&amp;IF($G707="9","J","O")&amp;" "&amp;$I707&amp;" "&amp;IF($I707&lt;=TEXT(★完成資料!$A$1,"yyyymm"),TEXT(★完成資料!$A$1,"yyyymm"),"999999")&amp; " " &amp; LEFT(F707 &amp; "          ",10))))</f>
        <v xml:space="preserve">L O 202209 yyyy00 HV        </v>
      </c>
      <c r="B707" s="68" t="s">
        <v>269</v>
      </c>
      <c r="C707" s="68" t="s">
        <v>452</v>
      </c>
      <c r="D707" s="68" t="s">
        <v>271</v>
      </c>
      <c r="E707" s="68" t="s">
        <v>359</v>
      </c>
      <c r="F707" s="68" t="s">
        <v>360</v>
      </c>
      <c r="G707" s="68" t="s">
        <v>80</v>
      </c>
      <c r="H707" s="68" t="s">
        <v>395</v>
      </c>
      <c r="I707" s="68" t="s">
        <v>657</v>
      </c>
      <c r="J707" s="65">
        <v>1</v>
      </c>
      <c r="K707" s="65">
        <v>2</v>
      </c>
      <c r="L707" s="65">
        <v>613</v>
      </c>
      <c r="M707" s="65" t="s">
        <v>397</v>
      </c>
    </row>
    <row r="708" spans="1:13" ht="12.75" customHeight="1">
      <c r="A708" s="107" t="str">
        <f>IF(ROW()=1,"KEY",IF(ISNA(VLOOKUP(B708,車名対応マスタ!B:D,3,FALSE)),"",IF(VLOOKUP(B708,車名対応マスタ!B:D,3,FALSE)="","",$D708&amp;" "&amp;IF($G708="9","J","O")&amp;" "&amp;$I708&amp;" "&amp;IF($I708&lt;=TEXT(★完成資料!$A$1,"yyyymm"),TEXT(★完成資料!$A$1,"yyyymm"),"999999")&amp; " " &amp; LEFT(F708 &amp; "          ",10))))</f>
        <v xml:space="preserve">L O 202210 yyyy00 HV        </v>
      </c>
      <c r="B708" s="68" t="s">
        <v>269</v>
      </c>
      <c r="C708" s="68" t="s">
        <v>452</v>
      </c>
      <c r="D708" s="68" t="s">
        <v>271</v>
      </c>
      <c r="E708" s="68" t="s">
        <v>359</v>
      </c>
      <c r="F708" s="68" t="s">
        <v>360</v>
      </c>
      <c r="G708" s="68" t="s">
        <v>80</v>
      </c>
      <c r="H708" s="68" t="s">
        <v>395</v>
      </c>
      <c r="I708" s="68" t="s">
        <v>663</v>
      </c>
      <c r="J708" s="65">
        <v>3</v>
      </c>
      <c r="K708" s="65">
        <v>9</v>
      </c>
      <c r="L708" s="65">
        <v>613</v>
      </c>
      <c r="M708" s="65" t="s">
        <v>397</v>
      </c>
    </row>
    <row r="709" spans="1:13" ht="12.75" customHeight="1">
      <c r="A709" s="107" t="str">
        <f>IF(ROW()=1,"KEY",IF(ISNA(VLOOKUP(B709,車名対応マスタ!B:D,3,FALSE)),"",IF(VLOOKUP(B709,車名対応マスタ!B:D,3,FALSE)="","",$D709&amp;" "&amp;IF($G709="9","J","O")&amp;" "&amp;$I709&amp;" "&amp;IF($I709&lt;=TEXT(★完成資料!$A$1,"yyyymm"),TEXT(★完成資料!$A$1,"yyyymm"),"999999")&amp; " " &amp; LEFT(F709 &amp; "          ",10))))</f>
        <v xml:space="preserve">L O 202201 yyyy00 HV        </v>
      </c>
      <c r="B709" s="68" t="s">
        <v>269</v>
      </c>
      <c r="C709" s="68" t="s">
        <v>452</v>
      </c>
      <c r="D709" s="68" t="s">
        <v>271</v>
      </c>
      <c r="E709" s="68" t="s">
        <v>359</v>
      </c>
      <c r="F709" s="68" t="s">
        <v>360</v>
      </c>
      <c r="G709" s="68" t="s">
        <v>80</v>
      </c>
      <c r="H709" s="68" t="s">
        <v>395</v>
      </c>
      <c r="I709" s="68" t="s">
        <v>639</v>
      </c>
      <c r="J709" s="65">
        <v>65</v>
      </c>
      <c r="K709" s="65">
        <v>76</v>
      </c>
      <c r="L709" s="65">
        <v>615</v>
      </c>
      <c r="M709" s="65" t="s">
        <v>398</v>
      </c>
    </row>
    <row r="710" spans="1:13" ht="12.75" customHeight="1">
      <c r="A710" s="107" t="str">
        <f>IF(ROW()=1,"KEY",IF(ISNA(VLOOKUP(B710,車名対応マスタ!B:D,3,FALSE)),"",IF(VLOOKUP(B710,車名対応マスタ!B:D,3,FALSE)="","",$D710&amp;" "&amp;IF($G710="9","J","O")&amp;" "&amp;$I710&amp;" "&amp;IF($I710&lt;=TEXT(★完成資料!$A$1,"yyyymm"),TEXT(★完成資料!$A$1,"yyyymm"),"999999")&amp; " " &amp; LEFT(F710 &amp; "          ",10))))</f>
        <v xml:space="preserve">L O 202202 yyyy00 HV        </v>
      </c>
      <c r="B710" s="68" t="s">
        <v>269</v>
      </c>
      <c r="C710" s="68" t="s">
        <v>452</v>
      </c>
      <c r="D710" s="68" t="s">
        <v>271</v>
      </c>
      <c r="E710" s="68" t="s">
        <v>359</v>
      </c>
      <c r="F710" s="68" t="s">
        <v>360</v>
      </c>
      <c r="G710" s="68" t="s">
        <v>80</v>
      </c>
      <c r="H710" s="68" t="s">
        <v>395</v>
      </c>
      <c r="I710" s="68" t="s">
        <v>640</v>
      </c>
      <c r="J710" s="65">
        <v>89</v>
      </c>
      <c r="K710" s="65">
        <v>72</v>
      </c>
      <c r="L710" s="65">
        <v>615</v>
      </c>
      <c r="M710" s="65" t="s">
        <v>398</v>
      </c>
    </row>
    <row r="711" spans="1:13" ht="12.75" customHeight="1">
      <c r="A711" s="107" t="str">
        <f>IF(ROW()=1,"KEY",IF(ISNA(VLOOKUP(B711,車名対応マスタ!B:D,3,FALSE)),"",IF(VLOOKUP(B711,車名対応マスタ!B:D,3,FALSE)="","",$D711&amp;" "&amp;IF($G711="9","J","O")&amp;" "&amp;$I711&amp;" "&amp;IF($I711&lt;=TEXT(★完成資料!$A$1,"yyyymm"),TEXT(★完成資料!$A$1,"yyyymm"),"999999")&amp; " " &amp; LEFT(F711 &amp; "          ",10))))</f>
        <v xml:space="preserve">L O 202203 yyyy00 HV        </v>
      </c>
      <c r="B711" s="68" t="s">
        <v>269</v>
      </c>
      <c r="C711" s="68" t="s">
        <v>452</v>
      </c>
      <c r="D711" s="68" t="s">
        <v>271</v>
      </c>
      <c r="E711" s="68" t="s">
        <v>359</v>
      </c>
      <c r="F711" s="68" t="s">
        <v>360</v>
      </c>
      <c r="G711" s="68" t="s">
        <v>80</v>
      </c>
      <c r="H711" s="68" t="s">
        <v>395</v>
      </c>
      <c r="I711" s="68" t="s">
        <v>641</v>
      </c>
      <c r="J711" s="65">
        <v>68</v>
      </c>
      <c r="K711" s="65">
        <v>24</v>
      </c>
      <c r="L711" s="65">
        <v>615</v>
      </c>
      <c r="M711" s="65" t="s">
        <v>398</v>
      </c>
    </row>
    <row r="712" spans="1:13" ht="12.75" customHeight="1">
      <c r="A712" s="107" t="str">
        <f>IF(ROW()=1,"KEY",IF(ISNA(VLOOKUP(B712,車名対応マスタ!B:D,3,FALSE)),"",IF(VLOOKUP(B712,車名対応マスタ!B:D,3,FALSE)="","",$D712&amp;" "&amp;IF($G712="9","J","O")&amp;" "&amp;$I712&amp;" "&amp;IF($I712&lt;=TEXT(★完成資料!$A$1,"yyyymm"),TEXT(★完成資料!$A$1,"yyyymm"),"999999")&amp; " " &amp; LEFT(F712 &amp; "          ",10))))</f>
        <v xml:space="preserve">L O 202204 yyyy00 HV        </v>
      </c>
      <c r="B712" s="68" t="s">
        <v>269</v>
      </c>
      <c r="C712" s="68" t="s">
        <v>452</v>
      </c>
      <c r="D712" s="68" t="s">
        <v>271</v>
      </c>
      <c r="E712" s="68" t="s">
        <v>359</v>
      </c>
      <c r="F712" s="68" t="s">
        <v>360</v>
      </c>
      <c r="G712" s="68" t="s">
        <v>80</v>
      </c>
      <c r="H712" s="68" t="s">
        <v>395</v>
      </c>
      <c r="I712" s="68" t="s">
        <v>642</v>
      </c>
      <c r="J712" s="65">
        <v>34</v>
      </c>
      <c r="K712" s="65">
        <v>71</v>
      </c>
      <c r="L712" s="65">
        <v>615</v>
      </c>
      <c r="M712" s="65" t="s">
        <v>398</v>
      </c>
    </row>
    <row r="713" spans="1:13" ht="12.75" customHeight="1">
      <c r="A713" s="107" t="str">
        <f>IF(ROW()=1,"KEY",IF(ISNA(VLOOKUP(B713,車名対応マスタ!B:D,3,FALSE)),"",IF(VLOOKUP(B713,車名対応マスタ!B:D,3,FALSE)="","",$D713&amp;" "&amp;IF($G713="9","J","O")&amp;" "&amp;$I713&amp;" "&amp;IF($I713&lt;=TEXT(★完成資料!$A$1,"yyyymm"),TEXT(★完成資料!$A$1,"yyyymm"),"999999")&amp; " " &amp; LEFT(F713 &amp; "          ",10))))</f>
        <v xml:space="preserve">L O 202205 yyyy00 HV        </v>
      </c>
      <c r="B713" s="68" t="s">
        <v>269</v>
      </c>
      <c r="C713" s="68" t="s">
        <v>452</v>
      </c>
      <c r="D713" s="68" t="s">
        <v>271</v>
      </c>
      <c r="E713" s="68" t="s">
        <v>359</v>
      </c>
      <c r="F713" s="68" t="s">
        <v>360</v>
      </c>
      <c r="G713" s="68" t="s">
        <v>80</v>
      </c>
      <c r="H713" s="68" t="s">
        <v>395</v>
      </c>
      <c r="I713" s="68" t="s">
        <v>647</v>
      </c>
      <c r="J713" s="65">
        <v>16</v>
      </c>
      <c r="K713" s="65">
        <v>30</v>
      </c>
      <c r="L713" s="65">
        <v>615</v>
      </c>
      <c r="M713" s="65" t="s">
        <v>398</v>
      </c>
    </row>
    <row r="714" spans="1:13" ht="12.75" customHeight="1">
      <c r="A714" s="107" t="str">
        <f>IF(ROW()=1,"KEY",IF(ISNA(VLOOKUP(B714,車名対応マスタ!B:D,3,FALSE)),"",IF(VLOOKUP(B714,車名対応マスタ!B:D,3,FALSE)="","",$D714&amp;" "&amp;IF($G714="9","J","O")&amp;" "&amp;$I714&amp;" "&amp;IF($I714&lt;=TEXT(★完成資料!$A$1,"yyyymm"),TEXT(★完成資料!$A$1,"yyyymm"),"999999")&amp; " " &amp; LEFT(F714 &amp; "          ",10))))</f>
        <v xml:space="preserve">L O 202206 yyyy00 HV        </v>
      </c>
      <c r="B714" s="68" t="s">
        <v>269</v>
      </c>
      <c r="C714" s="68" t="s">
        <v>452</v>
      </c>
      <c r="D714" s="68" t="s">
        <v>271</v>
      </c>
      <c r="E714" s="68" t="s">
        <v>359</v>
      </c>
      <c r="F714" s="68" t="s">
        <v>360</v>
      </c>
      <c r="G714" s="68" t="s">
        <v>80</v>
      </c>
      <c r="H714" s="68" t="s">
        <v>395</v>
      </c>
      <c r="I714" s="68" t="s">
        <v>652</v>
      </c>
      <c r="J714" s="65">
        <v>10</v>
      </c>
      <c r="K714" s="65">
        <v>29</v>
      </c>
      <c r="L714" s="65">
        <v>615</v>
      </c>
      <c r="M714" s="65" t="s">
        <v>398</v>
      </c>
    </row>
    <row r="715" spans="1:13" ht="12.75" customHeight="1">
      <c r="A715" s="107" t="str">
        <f>IF(ROW()=1,"KEY",IF(ISNA(VLOOKUP(B715,車名対応マスタ!B:D,3,FALSE)),"",IF(VLOOKUP(B715,車名対応マスタ!B:D,3,FALSE)="","",$D715&amp;" "&amp;IF($G715="9","J","O")&amp;" "&amp;$I715&amp;" "&amp;IF($I715&lt;=TEXT(★完成資料!$A$1,"yyyymm"),TEXT(★完成資料!$A$1,"yyyymm"),"999999")&amp; " " &amp; LEFT(F715 &amp; "          ",10))))</f>
        <v xml:space="preserve">L O 202207 yyyy00 HV        </v>
      </c>
      <c r="B715" s="68" t="s">
        <v>269</v>
      </c>
      <c r="C715" s="68" t="s">
        <v>452</v>
      </c>
      <c r="D715" s="68" t="s">
        <v>271</v>
      </c>
      <c r="E715" s="68" t="s">
        <v>359</v>
      </c>
      <c r="F715" s="68" t="s">
        <v>360</v>
      </c>
      <c r="G715" s="68" t="s">
        <v>80</v>
      </c>
      <c r="H715" s="68" t="s">
        <v>395</v>
      </c>
      <c r="I715" s="68" t="s">
        <v>655</v>
      </c>
      <c r="J715" s="65">
        <v>13</v>
      </c>
      <c r="K715" s="65">
        <v>17</v>
      </c>
      <c r="L715" s="65">
        <v>615</v>
      </c>
      <c r="M715" s="65" t="s">
        <v>398</v>
      </c>
    </row>
    <row r="716" spans="1:13" ht="12.75" customHeight="1">
      <c r="A716" s="107" t="str">
        <f>IF(ROW()=1,"KEY",IF(ISNA(VLOOKUP(B716,車名対応マスタ!B:D,3,FALSE)),"",IF(VLOOKUP(B716,車名対応マスタ!B:D,3,FALSE)="","",$D716&amp;" "&amp;IF($G716="9","J","O")&amp;" "&amp;$I716&amp;" "&amp;IF($I716&lt;=TEXT(★完成資料!$A$1,"yyyymm"),TEXT(★完成資料!$A$1,"yyyymm"),"999999")&amp; " " &amp; LEFT(F716 &amp; "          ",10))))</f>
        <v xml:space="preserve">L O 202208 yyyy00 HV        </v>
      </c>
      <c r="B716" s="68" t="s">
        <v>269</v>
      </c>
      <c r="C716" s="68" t="s">
        <v>452</v>
      </c>
      <c r="D716" s="68" t="s">
        <v>271</v>
      </c>
      <c r="E716" s="68" t="s">
        <v>359</v>
      </c>
      <c r="F716" s="68" t="s">
        <v>360</v>
      </c>
      <c r="G716" s="68" t="s">
        <v>80</v>
      </c>
      <c r="H716" s="68" t="s">
        <v>395</v>
      </c>
      <c r="I716" s="68" t="s">
        <v>656</v>
      </c>
      <c r="J716" s="65">
        <v>52</v>
      </c>
      <c r="K716" s="65">
        <v>86</v>
      </c>
      <c r="L716" s="65">
        <v>615</v>
      </c>
      <c r="M716" s="65" t="s">
        <v>398</v>
      </c>
    </row>
    <row r="717" spans="1:13" ht="12.75" customHeight="1">
      <c r="A717" s="107" t="str">
        <f>IF(ROW()=1,"KEY",IF(ISNA(VLOOKUP(B717,車名対応マスタ!B:D,3,FALSE)),"",IF(VLOOKUP(B717,車名対応マスタ!B:D,3,FALSE)="","",$D717&amp;" "&amp;IF($G717="9","J","O")&amp;" "&amp;$I717&amp;" "&amp;IF($I717&lt;=TEXT(★完成資料!$A$1,"yyyymm"),TEXT(★完成資料!$A$1,"yyyymm"),"999999")&amp; " " &amp; LEFT(F717 &amp; "          ",10))))</f>
        <v xml:space="preserve">L O 202209 yyyy00 HV        </v>
      </c>
      <c r="B717" s="68" t="s">
        <v>269</v>
      </c>
      <c r="C717" s="68" t="s">
        <v>452</v>
      </c>
      <c r="D717" s="68" t="s">
        <v>271</v>
      </c>
      <c r="E717" s="68" t="s">
        <v>359</v>
      </c>
      <c r="F717" s="68" t="s">
        <v>360</v>
      </c>
      <c r="G717" s="68" t="s">
        <v>80</v>
      </c>
      <c r="H717" s="68" t="s">
        <v>395</v>
      </c>
      <c r="I717" s="68" t="s">
        <v>657</v>
      </c>
      <c r="J717" s="65">
        <v>39</v>
      </c>
      <c r="K717" s="65">
        <v>95</v>
      </c>
      <c r="L717" s="65">
        <v>615</v>
      </c>
      <c r="M717" s="65" t="s">
        <v>398</v>
      </c>
    </row>
    <row r="718" spans="1:13" ht="12.75" customHeight="1">
      <c r="A718" s="107" t="str">
        <f>IF(ROW()=1,"KEY",IF(ISNA(VLOOKUP(B718,車名対応マスタ!B:D,3,FALSE)),"",IF(VLOOKUP(B718,車名対応マスタ!B:D,3,FALSE)="","",$D718&amp;" "&amp;IF($G718="9","J","O")&amp;" "&amp;$I718&amp;" "&amp;IF($I718&lt;=TEXT(★完成資料!$A$1,"yyyymm"),TEXT(★完成資料!$A$1,"yyyymm"),"999999")&amp; " " &amp; LEFT(F718 &amp; "          ",10))))</f>
        <v xml:space="preserve">L O 202210 yyyy00 HV        </v>
      </c>
      <c r="B718" s="68" t="s">
        <v>269</v>
      </c>
      <c r="C718" s="68" t="s">
        <v>452</v>
      </c>
      <c r="D718" s="68" t="s">
        <v>271</v>
      </c>
      <c r="E718" s="68" t="s">
        <v>359</v>
      </c>
      <c r="F718" s="68" t="s">
        <v>360</v>
      </c>
      <c r="G718" s="68" t="s">
        <v>80</v>
      </c>
      <c r="H718" s="68" t="s">
        <v>395</v>
      </c>
      <c r="I718" s="68" t="s">
        <v>663</v>
      </c>
      <c r="J718" s="65">
        <v>76</v>
      </c>
      <c r="K718" s="65">
        <v>100</v>
      </c>
      <c r="L718" s="65">
        <v>615</v>
      </c>
      <c r="M718" s="65" t="s">
        <v>398</v>
      </c>
    </row>
    <row r="719" spans="1:13" ht="12.75" customHeight="1">
      <c r="A719" s="107" t="str">
        <f>IF(ROW()=1,"KEY",IF(ISNA(VLOOKUP(B719,車名対応マスタ!B:D,3,FALSE)),"",IF(VLOOKUP(B719,車名対応マスタ!B:D,3,FALSE)="","",$D719&amp;" "&amp;IF($G719="9","J","O")&amp;" "&amp;$I719&amp;" "&amp;IF($I719&lt;=TEXT(★完成資料!$A$1,"yyyymm"),TEXT(★完成資料!$A$1,"yyyymm"),"999999")&amp; " " &amp; LEFT(F719 &amp; "          ",10))))</f>
        <v xml:space="preserve">L O 202201 yyyy00 HV        </v>
      </c>
      <c r="B719" s="68" t="s">
        <v>269</v>
      </c>
      <c r="C719" s="68" t="s">
        <v>452</v>
      </c>
      <c r="D719" s="68" t="s">
        <v>271</v>
      </c>
      <c r="E719" s="68" t="s">
        <v>359</v>
      </c>
      <c r="F719" s="68" t="s">
        <v>360</v>
      </c>
      <c r="G719" s="68" t="s">
        <v>80</v>
      </c>
      <c r="H719" s="68" t="s">
        <v>395</v>
      </c>
      <c r="I719" s="68" t="s">
        <v>639</v>
      </c>
      <c r="J719" s="65">
        <v>1</v>
      </c>
      <c r="K719" s="65">
        <v>0</v>
      </c>
      <c r="L719" s="65">
        <v>611</v>
      </c>
      <c r="M719" s="65" t="s">
        <v>399</v>
      </c>
    </row>
    <row r="720" spans="1:13" ht="12.75" customHeight="1">
      <c r="A720" s="107" t="str">
        <f>IF(ROW()=1,"KEY",IF(ISNA(VLOOKUP(B720,車名対応マスタ!B:D,3,FALSE)),"",IF(VLOOKUP(B720,車名対応マスタ!B:D,3,FALSE)="","",$D720&amp;" "&amp;IF($G720="9","J","O")&amp;" "&amp;$I720&amp;" "&amp;IF($I720&lt;=TEXT(★完成資料!$A$1,"yyyymm"),TEXT(★完成資料!$A$1,"yyyymm"),"999999")&amp; " " &amp; LEFT(F720 &amp; "          ",10))))</f>
        <v xml:space="preserve">L O 202202 yyyy00 HV        </v>
      </c>
      <c r="B720" s="68" t="s">
        <v>269</v>
      </c>
      <c r="C720" s="68" t="s">
        <v>452</v>
      </c>
      <c r="D720" s="68" t="s">
        <v>271</v>
      </c>
      <c r="E720" s="68" t="s">
        <v>359</v>
      </c>
      <c r="F720" s="68" t="s">
        <v>360</v>
      </c>
      <c r="G720" s="68" t="s">
        <v>80</v>
      </c>
      <c r="H720" s="68" t="s">
        <v>395</v>
      </c>
      <c r="I720" s="68" t="s">
        <v>640</v>
      </c>
      <c r="J720" s="65">
        <v>1</v>
      </c>
      <c r="K720" s="65">
        <v>2</v>
      </c>
      <c r="L720" s="65">
        <v>611</v>
      </c>
      <c r="M720" s="65" t="s">
        <v>399</v>
      </c>
    </row>
    <row r="721" spans="1:13" ht="12.75" customHeight="1">
      <c r="A721" s="107" t="str">
        <f>IF(ROW()=1,"KEY",IF(ISNA(VLOOKUP(B721,車名対応マスタ!B:D,3,FALSE)),"",IF(VLOOKUP(B721,車名対応マスタ!B:D,3,FALSE)="","",$D721&amp;" "&amp;IF($G721="9","J","O")&amp;" "&amp;$I721&amp;" "&amp;IF($I721&lt;=TEXT(★完成資料!$A$1,"yyyymm"),TEXT(★完成資料!$A$1,"yyyymm"),"999999")&amp; " " &amp; LEFT(F721 &amp; "          ",10))))</f>
        <v xml:space="preserve">L O 202204 yyyy00 HV        </v>
      </c>
      <c r="B721" s="68" t="s">
        <v>269</v>
      </c>
      <c r="C721" s="68" t="s">
        <v>452</v>
      </c>
      <c r="D721" s="68" t="s">
        <v>271</v>
      </c>
      <c r="E721" s="68" t="s">
        <v>359</v>
      </c>
      <c r="F721" s="68" t="s">
        <v>360</v>
      </c>
      <c r="G721" s="68" t="s">
        <v>80</v>
      </c>
      <c r="H721" s="68" t="s">
        <v>395</v>
      </c>
      <c r="I721" s="68" t="s">
        <v>642</v>
      </c>
      <c r="J721" s="65">
        <v>2</v>
      </c>
      <c r="K721" s="65">
        <v>4</v>
      </c>
      <c r="L721" s="65">
        <v>611</v>
      </c>
      <c r="M721" s="65" t="s">
        <v>399</v>
      </c>
    </row>
    <row r="722" spans="1:13" ht="12.75" customHeight="1">
      <c r="A722" s="107" t="str">
        <f>IF(ROW()=1,"KEY",IF(ISNA(VLOOKUP(B722,車名対応マスタ!B:D,3,FALSE)),"",IF(VLOOKUP(B722,車名対応マスタ!B:D,3,FALSE)="","",$D722&amp;" "&amp;IF($G722="9","J","O")&amp;" "&amp;$I722&amp;" "&amp;IF($I722&lt;=TEXT(★完成資料!$A$1,"yyyymm"),TEXT(★完成資料!$A$1,"yyyymm"),"999999")&amp; " " &amp; LEFT(F722 &amp; "          ",10))))</f>
        <v xml:space="preserve">L O 202205 yyyy00 HV        </v>
      </c>
      <c r="B722" s="68" t="s">
        <v>269</v>
      </c>
      <c r="C722" s="68" t="s">
        <v>452</v>
      </c>
      <c r="D722" s="68" t="s">
        <v>271</v>
      </c>
      <c r="E722" s="68" t="s">
        <v>359</v>
      </c>
      <c r="F722" s="68" t="s">
        <v>360</v>
      </c>
      <c r="G722" s="68" t="s">
        <v>80</v>
      </c>
      <c r="H722" s="68" t="s">
        <v>395</v>
      </c>
      <c r="I722" s="68" t="s">
        <v>647</v>
      </c>
      <c r="J722" s="65">
        <v>0</v>
      </c>
      <c r="K722" s="65">
        <v>4</v>
      </c>
      <c r="L722" s="65">
        <v>611</v>
      </c>
      <c r="M722" s="65" t="s">
        <v>399</v>
      </c>
    </row>
    <row r="723" spans="1:13" ht="12.75" customHeight="1">
      <c r="A723" s="107" t="str">
        <f>IF(ROW()=1,"KEY",IF(ISNA(VLOOKUP(B723,車名対応マスタ!B:D,3,FALSE)),"",IF(VLOOKUP(B723,車名対応マスタ!B:D,3,FALSE)="","",$D723&amp;" "&amp;IF($G723="9","J","O")&amp;" "&amp;$I723&amp;" "&amp;IF($I723&lt;=TEXT(★完成資料!$A$1,"yyyymm"),TEXT(★完成資料!$A$1,"yyyymm"),"999999")&amp; " " &amp; LEFT(F723 &amp; "          ",10))))</f>
        <v xml:space="preserve">L O 202206 yyyy00 HV        </v>
      </c>
      <c r="B723" s="68" t="s">
        <v>269</v>
      </c>
      <c r="C723" s="68" t="s">
        <v>452</v>
      </c>
      <c r="D723" s="68" t="s">
        <v>271</v>
      </c>
      <c r="E723" s="68" t="s">
        <v>359</v>
      </c>
      <c r="F723" s="68" t="s">
        <v>360</v>
      </c>
      <c r="G723" s="68" t="s">
        <v>80</v>
      </c>
      <c r="H723" s="68" t="s">
        <v>395</v>
      </c>
      <c r="I723" s="68" t="s">
        <v>652</v>
      </c>
      <c r="J723" s="65">
        <v>1</v>
      </c>
      <c r="K723" s="65">
        <v>14</v>
      </c>
      <c r="L723" s="65">
        <v>611</v>
      </c>
      <c r="M723" s="65" t="s">
        <v>399</v>
      </c>
    </row>
    <row r="724" spans="1:13" ht="12.75" customHeight="1">
      <c r="A724" s="107" t="str">
        <f>IF(ROW()=1,"KEY",IF(ISNA(VLOOKUP(B724,車名対応マスタ!B:D,3,FALSE)),"",IF(VLOOKUP(B724,車名対応マスタ!B:D,3,FALSE)="","",$D724&amp;" "&amp;IF($G724="9","J","O")&amp;" "&amp;$I724&amp;" "&amp;IF($I724&lt;=TEXT(★完成資料!$A$1,"yyyymm"),TEXT(★完成資料!$A$1,"yyyymm"),"999999")&amp; " " &amp; LEFT(F724 &amp; "          ",10))))</f>
        <v xml:space="preserve">L O 202208 yyyy00 HV        </v>
      </c>
      <c r="B724" s="68" t="s">
        <v>269</v>
      </c>
      <c r="C724" s="68" t="s">
        <v>452</v>
      </c>
      <c r="D724" s="68" t="s">
        <v>271</v>
      </c>
      <c r="E724" s="68" t="s">
        <v>359</v>
      </c>
      <c r="F724" s="68" t="s">
        <v>360</v>
      </c>
      <c r="G724" s="68" t="s">
        <v>80</v>
      </c>
      <c r="H724" s="68" t="s">
        <v>395</v>
      </c>
      <c r="I724" s="68" t="s">
        <v>656</v>
      </c>
      <c r="J724" s="65">
        <v>2</v>
      </c>
      <c r="K724" s="65">
        <v>0</v>
      </c>
      <c r="L724" s="65">
        <v>611</v>
      </c>
      <c r="M724" s="65" t="s">
        <v>399</v>
      </c>
    </row>
    <row r="725" spans="1:13" ht="12.75" customHeight="1">
      <c r="A725" s="107" t="str">
        <f>IF(ROW()=1,"KEY",IF(ISNA(VLOOKUP(B725,車名対応マスタ!B:D,3,FALSE)),"",IF(VLOOKUP(B725,車名対応マスタ!B:D,3,FALSE)="","",$D725&amp;" "&amp;IF($G725="9","J","O")&amp;" "&amp;$I725&amp;" "&amp;IF($I725&lt;=TEXT(★完成資料!$A$1,"yyyymm"),TEXT(★完成資料!$A$1,"yyyymm"),"999999")&amp; " " &amp; LEFT(F725 &amp; "          ",10))))</f>
        <v xml:space="preserve">L O 202209 yyyy00 HV        </v>
      </c>
      <c r="B725" s="68" t="s">
        <v>269</v>
      </c>
      <c r="C725" s="68" t="s">
        <v>452</v>
      </c>
      <c r="D725" s="68" t="s">
        <v>271</v>
      </c>
      <c r="E725" s="68" t="s">
        <v>359</v>
      </c>
      <c r="F725" s="68" t="s">
        <v>360</v>
      </c>
      <c r="G725" s="68" t="s">
        <v>80</v>
      </c>
      <c r="H725" s="68" t="s">
        <v>395</v>
      </c>
      <c r="I725" s="68" t="s">
        <v>657</v>
      </c>
      <c r="J725" s="65">
        <v>1</v>
      </c>
      <c r="K725" s="65">
        <v>1</v>
      </c>
      <c r="L725" s="65">
        <v>611</v>
      </c>
      <c r="M725" s="65" t="s">
        <v>399</v>
      </c>
    </row>
    <row r="726" spans="1:13" ht="12.75" customHeight="1">
      <c r="A726" s="107" t="str">
        <f>IF(ROW()=1,"KEY",IF(ISNA(VLOOKUP(B726,車名対応マスタ!B:D,3,FALSE)),"",IF(VLOOKUP(B726,車名対応マスタ!B:D,3,FALSE)="","",$D726&amp;" "&amp;IF($G726="9","J","O")&amp;" "&amp;$I726&amp;" "&amp;IF($I726&lt;=TEXT(★完成資料!$A$1,"yyyymm"),TEXT(★完成資料!$A$1,"yyyymm"),"999999")&amp; " " &amp; LEFT(F726 &amp; "          ",10))))</f>
        <v xml:space="preserve">L O 202210 yyyy00 HV        </v>
      </c>
      <c r="B726" s="68" t="s">
        <v>269</v>
      </c>
      <c r="C726" s="68" t="s">
        <v>452</v>
      </c>
      <c r="D726" s="68" t="s">
        <v>271</v>
      </c>
      <c r="E726" s="68" t="s">
        <v>359</v>
      </c>
      <c r="F726" s="68" t="s">
        <v>360</v>
      </c>
      <c r="G726" s="68" t="s">
        <v>80</v>
      </c>
      <c r="H726" s="68" t="s">
        <v>395</v>
      </c>
      <c r="I726" s="68" t="s">
        <v>663</v>
      </c>
      <c r="J726" s="65">
        <v>2</v>
      </c>
      <c r="K726" s="65">
        <v>0</v>
      </c>
      <c r="L726" s="65">
        <v>611</v>
      </c>
      <c r="M726" s="65" t="s">
        <v>399</v>
      </c>
    </row>
    <row r="727" spans="1:13" ht="12.75" customHeight="1">
      <c r="A727" s="107" t="str">
        <f>IF(ROW()=1,"KEY",IF(ISNA(VLOOKUP(B727,車名対応マスタ!B:D,3,FALSE)),"",IF(VLOOKUP(B727,車名対応マスタ!B:D,3,FALSE)="","",$D727&amp;" "&amp;IF($G727="9","J","O")&amp;" "&amp;$I727&amp;" "&amp;IF($I727&lt;=TEXT(★完成資料!$A$1,"yyyymm"),TEXT(★完成資料!$A$1,"yyyymm"),"999999")&amp; " " &amp; LEFT(F727 &amp; "          ",10))))</f>
        <v xml:space="preserve">L O 202201 yyyy00 HV        </v>
      </c>
      <c r="B727" s="68" t="s">
        <v>269</v>
      </c>
      <c r="C727" s="68" t="s">
        <v>452</v>
      </c>
      <c r="D727" s="68" t="s">
        <v>271</v>
      </c>
      <c r="E727" s="68" t="s">
        <v>359</v>
      </c>
      <c r="F727" s="68" t="s">
        <v>360</v>
      </c>
      <c r="G727" s="68" t="s">
        <v>80</v>
      </c>
      <c r="H727" s="68" t="s">
        <v>395</v>
      </c>
      <c r="I727" s="68" t="s">
        <v>639</v>
      </c>
      <c r="J727" s="65">
        <v>6</v>
      </c>
      <c r="K727" s="65">
        <v>3</v>
      </c>
      <c r="L727" s="65">
        <v>612</v>
      </c>
      <c r="M727" s="65" t="s">
        <v>506</v>
      </c>
    </row>
    <row r="728" spans="1:13" ht="12.75" customHeight="1">
      <c r="A728" s="107" t="str">
        <f>IF(ROW()=1,"KEY",IF(ISNA(VLOOKUP(B728,車名対応マスタ!B:D,3,FALSE)),"",IF(VLOOKUP(B728,車名対応マスタ!B:D,3,FALSE)="","",$D728&amp;" "&amp;IF($G728="9","J","O")&amp;" "&amp;$I728&amp;" "&amp;IF($I728&lt;=TEXT(★完成資料!$A$1,"yyyymm"),TEXT(★完成資料!$A$1,"yyyymm"),"999999")&amp; " " &amp; LEFT(F728 &amp; "          ",10))))</f>
        <v xml:space="preserve">L O 202202 yyyy00 HV        </v>
      </c>
      <c r="B728" s="68" t="s">
        <v>269</v>
      </c>
      <c r="C728" s="68" t="s">
        <v>452</v>
      </c>
      <c r="D728" s="68" t="s">
        <v>271</v>
      </c>
      <c r="E728" s="68" t="s">
        <v>359</v>
      </c>
      <c r="F728" s="68" t="s">
        <v>360</v>
      </c>
      <c r="G728" s="68" t="s">
        <v>80</v>
      </c>
      <c r="H728" s="68" t="s">
        <v>395</v>
      </c>
      <c r="I728" s="68" t="s">
        <v>640</v>
      </c>
      <c r="J728" s="65">
        <v>0</v>
      </c>
      <c r="K728" s="65">
        <v>3</v>
      </c>
      <c r="L728" s="65">
        <v>612</v>
      </c>
      <c r="M728" s="65" t="s">
        <v>506</v>
      </c>
    </row>
    <row r="729" spans="1:13" ht="12.75" customHeight="1">
      <c r="A729" s="107" t="str">
        <f>IF(ROW()=1,"KEY",IF(ISNA(VLOOKUP(B729,車名対応マスタ!B:D,3,FALSE)),"",IF(VLOOKUP(B729,車名対応マスタ!B:D,3,FALSE)="","",$D729&amp;" "&amp;IF($G729="9","J","O")&amp;" "&amp;$I729&amp;" "&amp;IF($I729&lt;=TEXT(★完成資料!$A$1,"yyyymm"),TEXT(★完成資料!$A$1,"yyyymm"),"999999")&amp; " " &amp; LEFT(F729 &amp; "          ",10))))</f>
        <v xml:space="preserve">L O 202203 yyyy00 HV        </v>
      </c>
      <c r="B729" s="68" t="s">
        <v>269</v>
      </c>
      <c r="C729" s="68" t="s">
        <v>452</v>
      </c>
      <c r="D729" s="68" t="s">
        <v>271</v>
      </c>
      <c r="E729" s="68" t="s">
        <v>359</v>
      </c>
      <c r="F729" s="68" t="s">
        <v>360</v>
      </c>
      <c r="G729" s="68" t="s">
        <v>80</v>
      </c>
      <c r="H729" s="68" t="s">
        <v>395</v>
      </c>
      <c r="I729" s="68" t="s">
        <v>641</v>
      </c>
      <c r="J729" s="65">
        <v>1</v>
      </c>
      <c r="K729" s="65">
        <v>3</v>
      </c>
      <c r="L729" s="65">
        <v>612</v>
      </c>
      <c r="M729" s="65" t="s">
        <v>506</v>
      </c>
    </row>
    <row r="730" spans="1:13" ht="12.75" customHeight="1">
      <c r="A730" s="107" t="str">
        <f>IF(ROW()=1,"KEY",IF(ISNA(VLOOKUP(B730,車名対応マスタ!B:D,3,FALSE)),"",IF(VLOOKUP(B730,車名対応マスタ!B:D,3,FALSE)="","",$D730&amp;" "&amp;IF($G730="9","J","O")&amp;" "&amp;$I730&amp;" "&amp;IF($I730&lt;=TEXT(★完成資料!$A$1,"yyyymm"),TEXT(★完成資料!$A$1,"yyyymm"),"999999")&amp; " " &amp; LEFT(F730 &amp; "          ",10))))</f>
        <v xml:space="preserve">L O 202204 yyyy00 HV        </v>
      </c>
      <c r="B730" s="68" t="s">
        <v>269</v>
      </c>
      <c r="C730" s="68" t="s">
        <v>452</v>
      </c>
      <c r="D730" s="68" t="s">
        <v>271</v>
      </c>
      <c r="E730" s="68" t="s">
        <v>359</v>
      </c>
      <c r="F730" s="68" t="s">
        <v>360</v>
      </c>
      <c r="G730" s="68" t="s">
        <v>80</v>
      </c>
      <c r="H730" s="68" t="s">
        <v>395</v>
      </c>
      <c r="I730" s="68" t="s">
        <v>642</v>
      </c>
      <c r="J730" s="65">
        <v>0</v>
      </c>
      <c r="K730" s="65">
        <v>2</v>
      </c>
      <c r="L730" s="65">
        <v>612</v>
      </c>
      <c r="M730" s="65" t="s">
        <v>506</v>
      </c>
    </row>
    <row r="731" spans="1:13" ht="12.75" customHeight="1">
      <c r="A731" s="107" t="str">
        <f>IF(ROW()=1,"KEY",IF(ISNA(VLOOKUP(B731,車名対応マスタ!B:D,3,FALSE)),"",IF(VLOOKUP(B731,車名対応マスタ!B:D,3,FALSE)="","",$D731&amp;" "&amp;IF($G731="9","J","O")&amp;" "&amp;$I731&amp;" "&amp;IF($I731&lt;=TEXT(★完成資料!$A$1,"yyyymm"),TEXT(★完成資料!$A$1,"yyyymm"),"999999")&amp; " " &amp; LEFT(F731 &amp; "          ",10))))</f>
        <v xml:space="preserve">L O 202205 yyyy00 HV        </v>
      </c>
      <c r="B731" s="68" t="s">
        <v>269</v>
      </c>
      <c r="C731" s="68" t="s">
        <v>452</v>
      </c>
      <c r="D731" s="68" t="s">
        <v>271</v>
      </c>
      <c r="E731" s="68" t="s">
        <v>359</v>
      </c>
      <c r="F731" s="68" t="s">
        <v>360</v>
      </c>
      <c r="G731" s="68" t="s">
        <v>80</v>
      </c>
      <c r="H731" s="68" t="s">
        <v>395</v>
      </c>
      <c r="I731" s="68" t="s">
        <v>647</v>
      </c>
      <c r="J731" s="65">
        <v>1</v>
      </c>
      <c r="K731" s="65">
        <v>2</v>
      </c>
      <c r="L731" s="65">
        <v>612</v>
      </c>
      <c r="M731" s="65" t="s">
        <v>506</v>
      </c>
    </row>
    <row r="732" spans="1:13" ht="12.75" customHeight="1">
      <c r="A732" s="107" t="str">
        <f>IF(ROW()=1,"KEY",IF(ISNA(VLOOKUP(B732,車名対応マスタ!B:D,3,FALSE)),"",IF(VLOOKUP(B732,車名対応マスタ!B:D,3,FALSE)="","",$D732&amp;" "&amp;IF($G732="9","J","O")&amp;" "&amp;$I732&amp;" "&amp;IF($I732&lt;=TEXT(★完成資料!$A$1,"yyyymm"),TEXT(★完成資料!$A$1,"yyyymm"),"999999")&amp; " " &amp; LEFT(F732 &amp; "          ",10))))</f>
        <v xml:space="preserve">L O 202206 yyyy00 HV        </v>
      </c>
      <c r="B732" s="68" t="s">
        <v>269</v>
      </c>
      <c r="C732" s="68" t="s">
        <v>452</v>
      </c>
      <c r="D732" s="68" t="s">
        <v>271</v>
      </c>
      <c r="E732" s="68" t="s">
        <v>359</v>
      </c>
      <c r="F732" s="68" t="s">
        <v>360</v>
      </c>
      <c r="G732" s="68" t="s">
        <v>80</v>
      </c>
      <c r="H732" s="68" t="s">
        <v>395</v>
      </c>
      <c r="I732" s="68" t="s">
        <v>652</v>
      </c>
      <c r="J732" s="65">
        <v>0</v>
      </c>
      <c r="K732" s="65">
        <v>3</v>
      </c>
      <c r="L732" s="65">
        <v>612</v>
      </c>
      <c r="M732" s="65" t="s">
        <v>506</v>
      </c>
    </row>
    <row r="733" spans="1:13" ht="12.75" customHeight="1">
      <c r="A733" s="107" t="str">
        <f>IF(ROW()=1,"KEY",IF(ISNA(VLOOKUP(B733,車名対応マスタ!B:D,3,FALSE)),"",IF(VLOOKUP(B733,車名対応マスタ!B:D,3,FALSE)="","",$D733&amp;" "&amp;IF($G733="9","J","O")&amp;" "&amp;$I733&amp;" "&amp;IF($I733&lt;=TEXT(★完成資料!$A$1,"yyyymm"),TEXT(★完成資料!$A$1,"yyyymm"),"999999")&amp; " " &amp; LEFT(F733 &amp; "          ",10))))</f>
        <v xml:space="preserve">L O 202208 yyyy00 HV        </v>
      </c>
      <c r="B733" s="68" t="s">
        <v>269</v>
      </c>
      <c r="C733" s="68" t="s">
        <v>452</v>
      </c>
      <c r="D733" s="68" t="s">
        <v>271</v>
      </c>
      <c r="E733" s="68" t="s">
        <v>359</v>
      </c>
      <c r="F733" s="68" t="s">
        <v>360</v>
      </c>
      <c r="G733" s="68" t="s">
        <v>80</v>
      </c>
      <c r="H733" s="68" t="s">
        <v>395</v>
      </c>
      <c r="I733" s="68" t="s">
        <v>656</v>
      </c>
      <c r="J733" s="65">
        <v>1</v>
      </c>
      <c r="K733" s="65">
        <v>3</v>
      </c>
      <c r="L733" s="65">
        <v>612</v>
      </c>
      <c r="M733" s="65" t="s">
        <v>506</v>
      </c>
    </row>
    <row r="734" spans="1:13" ht="12.75" customHeight="1">
      <c r="A734" s="107" t="str">
        <f>IF(ROW()=1,"KEY",IF(ISNA(VLOOKUP(B734,車名対応マスタ!B:D,3,FALSE)),"",IF(VLOOKUP(B734,車名対応マスタ!B:D,3,FALSE)="","",$D734&amp;" "&amp;IF($G734="9","J","O")&amp;" "&amp;$I734&amp;" "&amp;IF($I734&lt;=TEXT(★完成資料!$A$1,"yyyymm"),TEXT(★完成資料!$A$1,"yyyymm"),"999999")&amp; " " &amp; LEFT(F734 &amp; "          ",10))))</f>
        <v xml:space="preserve">L O 202209 yyyy00 HV        </v>
      </c>
      <c r="B734" s="68" t="s">
        <v>269</v>
      </c>
      <c r="C734" s="68" t="s">
        <v>452</v>
      </c>
      <c r="D734" s="68" t="s">
        <v>271</v>
      </c>
      <c r="E734" s="68" t="s">
        <v>359</v>
      </c>
      <c r="F734" s="68" t="s">
        <v>360</v>
      </c>
      <c r="G734" s="68" t="s">
        <v>80</v>
      </c>
      <c r="H734" s="68" t="s">
        <v>395</v>
      </c>
      <c r="I734" s="68" t="s">
        <v>657</v>
      </c>
      <c r="J734" s="65">
        <v>1</v>
      </c>
      <c r="K734" s="65">
        <v>2</v>
      </c>
      <c r="L734" s="65">
        <v>612</v>
      </c>
      <c r="M734" s="65" t="s">
        <v>506</v>
      </c>
    </row>
    <row r="735" spans="1:13" ht="12.75" customHeight="1">
      <c r="A735" s="107" t="str">
        <f>IF(ROW()=1,"KEY",IF(ISNA(VLOOKUP(B735,車名対応マスタ!B:D,3,FALSE)),"",IF(VLOOKUP(B735,車名対応マスタ!B:D,3,FALSE)="","",$D735&amp;" "&amp;IF($G735="9","J","O")&amp;" "&amp;$I735&amp;" "&amp;IF($I735&lt;=TEXT(★完成資料!$A$1,"yyyymm"),TEXT(★完成資料!$A$1,"yyyymm"),"999999")&amp; " " &amp; LEFT(F735 &amp; "          ",10))))</f>
        <v xml:space="preserve">L O 202210 yyyy00 HV        </v>
      </c>
      <c r="B735" s="68" t="s">
        <v>269</v>
      </c>
      <c r="C735" s="68" t="s">
        <v>452</v>
      </c>
      <c r="D735" s="68" t="s">
        <v>271</v>
      </c>
      <c r="E735" s="68" t="s">
        <v>359</v>
      </c>
      <c r="F735" s="68" t="s">
        <v>360</v>
      </c>
      <c r="G735" s="68" t="s">
        <v>80</v>
      </c>
      <c r="H735" s="68" t="s">
        <v>395</v>
      </c>
      <c r="I735" s="68" t="s">
        <v>663</v>
      </c>
      <c r="J735" s="65">
        <v>0</v>
      </c>
      <c r="K735" s="65">
        <v>3</v>
      </c>
      <c r="L735" s="65">
        <v>612</v>
      </c>
      <c r="M735" s="65" t="s">
        <v>506</v>
      </c>
    </row>
    <row r="736" spans="1:13" ht="12.75" customHeight="1">
      <c r="A736" s="107" t="str">
        <f>IF(ROW()=1,"KEY",IF(ISNA(VLOOKUP(B736,車名対応マスタ!B:D,3,FALSE)),"",IF(VLOOKUP(B736,車名対応マスタ!B:D,3,FALSE)="","",$D736&amp;" "&amp;IF($G736="9","J","O")&amp;" "&amp;$I736&amp;" "&amp;IF($I736&lt;=TEXT(★完成資料!$A$1,"yyyymm"),TEXT(★完成資料!$A$1,"yyyymm"),"999999")&amp; " " &amp; LEFT(F736 &amp; "          ",10))))</f>
        <v xml:space="preserve">L O 202201 yyyy00 HV        </v>
      </c>
      <c r="B736" s="68" t="s">
        <v>269</v>
      </c>
      <c r="C736" s="68" t="s">
        <v>452</v>
      </c>
      <c r="D736" s="68" t="s">
        <v>271</v>
      </c>
      <c r="E736" s="68" t="s">
        <v>359</v>
      </c>
      <c r="F736" s="68" t="s">
        <v>360</v>
      </c>
      <c r="G736" s="68" t="s">
        <v>80</v>
      </c>
      <c r="H736" s="68" t="s">
        <v>395</v>
      </c>
      <c r="I736" s="68" t="s">
        <v>639</v>
      </c>
      <c r="J736" s="65">
        <v>2</v>
      </c>
      <c r="K736" s="65">
        <v>3</v>
      </c>
      <c r="L736" s="65">
        <v>608</v>
      </c>
      <c r="M736" s="65" t="s">
        <v>507</v>
      </c>
    </row>
    <row r="737" spans="1:13" ht="12.75" customHeight="1">
      <c r="A737" s="107" t="str">
        <f>IF(ROW()=1,"KEY",IF(ISNA(VLOOKUP(B737,車名対応マスタ!B:D,3,FALSE)),"",IF(VLOOKUP(B737,車名対応マスタ!B:D,3,FALSE)="","",$D737&amp;" "&amp;IF($G737="9","J","O")&amp;" "&amp;$I737&amp;" "&amp;IF($I737&lt;=TEXT(★完成資料!$A$1,"yyyymm"),TEXT(★完成資料!$A$1,"yyyymm"),"999999")&amp; " " &amp; LEFT(F737 &amp; "          ",10))))</f>
        <v xml:space="preserve">L O 202202 yyyy00 HV        </v>
      </c>
      <c r="B737" s="68" t="s">
        <v>269</v>
      </c>
      <c r="C737" s="68" t="s">
        <v>452</v>
      </c>
      <c r="D737" s="68" t="s">
        <v>271</v>
      </c>
      <c r="E737" s="68" t="s">
        <v>359</v>
      </c>
      <c r="F737" s="68" t="s">
        <v>360</v>
      </c>
      <c r="G737" s="68" t="s">
        <v>80</v>
      </c>
      <c r="H737" s="68" t="s">
        <v>395</v>
      </c>
      <c r="I737" s="68" t="s">
        <v>640</v>
      </c>
      <c r="J737" s="65">
        <v>5</v>
      </c>
      <c r="K737" s="65">
        <v>2</v>
      </c>
      <c r="L737" s="65">
        <v>608</v>
      </c>
      <c r="M737" s="65" t="s">
        <v>507</v>
      </c>
    </row>
    <row r="738" spans="1:13" ht="12.75" customHeight="1">
      <c r="A738" s="107" t="str">
        <f>IF(ROW()=1,"KEY",IF(ISNA(VLOOKUP(B738,車名対応マスタ!B:D,3,FALSE)),"",IF(VLOOKUP(B738,車名対応マスタ!B:D,3,FALSE)="","",$D738&amp;" "&amp;IF($G738="9","J","O")&amp;" "&amp;$I738&amp;" "&amp;IF($I738&lt;=TEXT(★完成資料!$A$1,"yyyymm"),TEXT(★完成資料!$A$1,"yyyymm"),"999999")&amp; " " &amp; LEFT(F738 &amp; "          ",10))))</f>
        <v xml:space="preserve">L O 202203 yyyy00 HV        </v>
      </c>
      <c r="B738" s="68" t="s">
        <v>269</v>
      </c>
      <c r="C738" s="68" t="s">
        <v>452</v>
      </c>
      <c r="D738" s="68" t="s">
        <v>271</v>
      </c>
      <c r="E738" s="68" t="s">
        <v>359</v>
      </c>
      <c r="F738" s="68" t="s">
        <v>360</v>
      </c>
      <c r="G738" s="68" t="s">
        <v>80</v>
      </c>
      <c r="H738" s="68" t="s">
        <v>395</v>
      </c>
      <c r="I738" s="68" t="s">
        <v>641</v>
      </c>
      <c r="J738" s="65">
        <v>9</v>
      </c>
      <c r="K738" s="65">
        <v>3</v>
      </c>
      <c r="L738" s="65">
        <v>608</v>
      </c>
      <c r="M738" s="65" t="s">
        <v>507</v>
      </c>
    </row>
    <row r="739" spans="1:13" ht="12.75" customHeight="1">
      <c r="A739" s="107" t="str">
        <f>IF(ROW()=1,"KEY",IF(ISNA(VLOOKUP(B739,車名対応マスタ!B:D,3,FALSE)),"",IF(VLOOKUP(B739,車名対応マスタ!B:D,3,FALSE)="","",$D739&amp;" "&amp;IF($G739="9","J","O")&amp;" "&amp;$I739&amp;" "&amp;IF($I739&lt;=TEXT(★完成資料!$A$1,"yyyymm"),TEXT(★完成資料!$A$1,"yyyymm"),"999999")&amp; " " &amp; LEFT(F739 &amp; "          ",10))))</f>
        <v xml:space="preserve">L O 202204 yyyy00 HV        </v>
      </c>
      <c r="B739" s="68" t="s">
        <v>269</v>
      </c>
      <c r="C739" s="68" t="s">
        <v>452</v>
      </c>
      <c r="D739" s="68" t="s">
        <v>271</v>
      </c>
      <c r="E739" s="68" t="s">
        <v>359</v>
      </c>
      <c r="F739" s="68" t="s">
        <v>360</v>
      </c>
      <c r="G739" s="68" t="s">
        <v>80</v>
      </c>
      <c r="H739" s="68" t="s">
        <v>395</v>
      </c>
      <c r="I739" s="68" t="s">
        <v>642</v>
      </c>
      <c r="J739" s="65">
        <v>11</v>
      </c>
      <c r="K739" s="65">
        <v>3</v>
      </c>
      <c r="L739" s="65">
        <v>608</v>
      </c>
      <c r="M739" s="65" t="s">
        <v>507</v>
      </c>
    </row>
    <row r="740" spans="1:13" ht="12.75" customHeight="1">
      <c r="A740" s="107" t="str">
        <f>IF(ROW()=1,"KEY",IF(ISNA(VLOOKUP(B740,車名対応マスタ!B:D,3,FALSE)),"",IF(VLOOKUP(B740,車名対応マスタ!B:D,3,FALSE)="","",$D740&amp;" "&amp;IF($G740="9","J","O")&amp;" "&amp;$I740&amp;" "&amp;IF($I740&lt;=TEXT(★完成資料!$A$1,"yyyymm"),TEXT(★完成資料!$A$1,"yyyymm"),"999999")&amp; " " &amp; LEFT(F740 &amp; "          ",10))))</f>
        <v xml:space="preserve">L O 202205 yyyy00 HV        </v>
      </c>
      <c r="B740" s="68" t="s">
        <v>269</v>
      </c>
      <c r="C740" s="68" t="s">
        <v>452</v>
      </c>
      <c r="D740" s="68" t="s">
        <v>271</v>
      </c>
      <c r="E740" s="68" t="s">
        <v>359</v>
      </c>
      <c r="F740" s="68" t="s">
        <v>360</v>
      </c>
      <c r="G740" s="68" t="s">
        <v>80</v>
      </c>
      <c r="H740" s="68" t="s">
        <v>395</v>
      </c>
      <c r="I740" s="68" t="s">
        <v>647</v>
      </c>
      <c r="J740" s="65">
        <v>7</v>
      </c>
      <c r="K740" s="65">
        <v>2</v>
      </c>
      <c r="L740" s="65">
        <v>608</v>
      </c>
      <c r="M740" s="65" t="s">
        <v>507</v>
      </c>
    </row>
    <row r="741" spans="1:13" ht="12.75" customHeight="1">
      <c r="A741" s="107" t="str">
        <f>IF(ROW()=1,"KEY",IF(ISNA(VLOOKUP(B741,車名対応マスタ!B:D,3,FALSE)),"",IF(VLOOKUP(B741,車名対応マスタ!B:D,3,FALSE)="","",$D741&amp;" "&amp;IF($G741="9","J","O")&amp;" "&amp;$I741&amp;" "&amp;IF($I741&lt;=TEXT(★完成資料!$A$1,"yyyymm"),TEXT(★完成資料!$A$1,"yyyymm"),"999999")&amp; " " &amp; LEFT(F741 &amp; "          ",10))))</f>
        <v xml:space="preserve">L O 202206 yyyy00 HV        </v>
      </c>
      <c r="B741" s="68" t="s">
        <v>269</v>
      </c>
      <c r="C741" s="68" t="s">
        <v>452</v>
      </c>
      <c r="D741" s="68" t="s">
        <v>271</v>
      </c>
      <c r="E741" s="68" t="s">
        <v>359</v>
      </c>
      <c r="F741" s="68" t="s">
        <v>360</v>
      </c>
      <c r="G741" s="68" t="s">
        <v>80</v>
      </c>
      <c r="H741" s="68" t="s">
        <v>395</v>
      </c>
      <c r="I741" s="68" t="s">
        <v>652</v>
      </c>
      <c r="J741" s="65">
        <v>2</v>
      </c>
      <c r="K741" s="65">
        <v>3</v>
      </c>
      <c r="L741" s="65">
        <v>608</v>
      </c>
      <c r="M741" s="65" t="s">
        <v>507</v>
      </c>
    </row>
    <row r="742" spans="1:13" ht="12.75" customHeight="1">
      <c r="A742" s="107" t="str">
        <f>IF(ROW()=1,"KEY",IF(ISNA(VLOOKUP(B742,車名対応マスタ!B:D,3,FALSE)),"",IF(VLOOKUP(B742,車名対応マスタ!B:D,3,FALSE)="","",$D742&amp;" "&amp;IF($G742="9","J","O")&amp;" "&amp;$I742&amp;" "&amp;IF($I742&lt;=TEXT(★完成資料!$A$1,"yyyymm"),TEXT(★完成資料!$A$1,"yyyymm"),"999999")&amp; " " &amp; LEFT(F742 &amp; "          ",10))))</f>
        <v xml:space="preserve">L O 202207 yyyy00 HV        </v>
      </c>
      <c r="B742" s="68" t="s">
        <v>269</v>
      </c>
      <c r="C742" s="68" t="s">
        <v>452</v>
      </c>
      <c r="D742" s="68" t="s">
        <v>271</v>
      </c>
      <c r="E742" s="68" t="s">
        <v>359</v>
      </c>
      <c r="F742" s="68" t="s">
        <v>360</v>
      </c>
      <c r="G742" s="68" t="s">
        <v>80</v>
      </c>
      <c r="H742" s="68" t="s">
        <v>395</v>
      </c>
      <c r="I742" s="68" t="s">
        <v>655</v>
      </c>
      <c r="J742" s="65">
        <v>1</v>
      </c>
      <c r="K742" s="65">
        <v>3</v>
      </c>
      <c r="L742" s="65">
        <v>608</v>
      </c>
      <c r="M742" s="65" t="s">
        <v>507</v>
      </c>
    </row>
    <row r="743" spans="1:13" ht="12.75" customHeight="1">
      <c r="A743" s="107" t="str">
        <f>IF(ROW()=1,"KEY",IF(ISNA(VLOOKUP(B743,車名対応マスタ!B:D,3,FALSE)),"",IF(VLOOKUP(B743,車名対応マスタ!B:D,3,FALSE)="","",$D743&amp;" "&amp;IF($G743="9","J","O")&amp;" "&amp;$I743&amp;" "&amp;IF($I743&lt;=TEXT(★完成資料!$A$1,"yyyymm"),TEXT(★完成資料!$A$1,"yyyymm"),"999999")&amp; " " &amp; LEFT(F743 &amp; "          ",10))))</f>
        <v xml:space="preserve">L O 202208 yyyy00 HV        </v>
      </c>
      <c r="B743" s="68" t="s">
        <v>269</v>
      </c>
      <c r="C743" s="68" t="s">
        <v>452</v>
      </c>
      <c r="D743" s="68" t="s">
        <v>271</v>
      </c>
      <c r="E743" s="68" t="s">
        <v>359</v>
      </c>
      <c r="F743" s="68" t="s">
        <v>360</v>
      </c>
      <c r="G743" s="68" t="s">
        <v>80</v>
      </c>
      <c r="H743" s="68" t="s">
        <v>395</v>
      </c>
      <c r="I743" s="68" t="s">
        <v>656</v>
      </c>
      <c r="J743" s="65">
        <v>1</v>
      </c>
      <c r="K743" s="65">
        <v>5</v>
      </c>
      <c r="L743" s="65">
        <v>608</v>
      </c>
      <c r="M743" s="65" t="s">
        <v>507</v>
      </c>
    </row>
    <row r="744" spans="1:13" ht="12.75" customHeight="1">
      <c r="A744" s="107" t="str">
        <f>IF(ROW()=1,"KEY",IF(ISNA(VLOOKUP(B744,車名対応マスタ!B:D,3,FALSE)),"",IF(VLOOKUP(B744,車名対応マスタ!B:D,3,FALSE)="","",$D744&amp;" "&amp;IF($G744="9","J","O")&amp;" "&amp;$I744&amp;" "&amp;IF($I744&lt;=TEXT(★完成資料!$A$1,"yyyymm"),TEXT(★完成資料!$A$1,"yyyymm"),"999999")&amp; " " &amp; LEFT(F744 &amp; "          ",10))))</f>
        <v xml:space="preserve">L O 202209 yyyy00 HV        </v>
      </c>
      <c r="B744" s="68" t="s">
        <v>269</v>
      </c>
      <c r="C744" s="68" t="s">
        <v>452</v>
      </c>
      <c r="D744" s="68" t="s">
        <v>271</v>
      </c>
      <c r="E744" s="68" t="s">
        <v>359</v>
      </c>
      <c r="F744" s="68" t="s">
        <v>360</v>
      </c>
      <c r="G744" s="68" t="s">
        <v>80</v>
      </c>
      <c r="H744" s="68" t="s">
        <v>395</v>
      </c>
      <c r="I744" s="68" t="s">
        <v>657</v>
      </c>
      <c r="J744" s="65">
        <v>0</v>
      </c>
      <c r="K744" s="65">
        <v>4</v>
      </c>
      <c r="L744" s="65">
        <v>608</v>
      </c>
      <c r="M744" s="65" t="s">
        <v>507</v>
      </c>
    </row>
    <row r="745" spans="1:13" ht="12.75" customHeight="1">
      <c r="A745" s="107" t="str">
        <f>IF(ROW()=1,"KEY",IF(ISNA(VLOOKUP(B745,車名対応マスタ!B:D,3,FALSE)),"",IF(VLOOKUP(B745,車名対応マスタ!B:D,3,FALSE)="","",$D745&amp;" "&amp;IF($G745="9","J","O")&amp;" "&amp;$I745&amp;" "&amp;IF($I745&lt;=TEXT(★完成資料!$A$1,"yyyymm"),TEXT(★完成資料!$A$1,"yyyymm"),"999999")&amp; " " &amp; LEFT(F745 &amp; "          ",10))))</f>
        <v xml:space="preserve">L O 202210 yyyy00 HV        </v>
      </c>
      <c r="B745" s="68" t="s">
        <v>269</v>
      </c>
      <c r="C745" s="68" t="s">
        <v>452</v>
      </c>
      <c r="D745" s="68" t="s">
        <v>271</v>
      </c>
      <c r="E745" s="68" t="s">
        <v>359</v>
      </c>
      <c r="F745" s="68" t="s">
        <v>360</v>
      </c>
      <c r="G745" s="68" t="s">
        <v>80</v>
      </c>
      <c r="H745" s="68" t="s">
        <v>395</v>
      </c>
      <c r="I745" s="68" t="s">
        <v>663</v>
      </c>
      <c r="J745" s="65">
        <v>2</v>
      </c>
      <c r="K745" s="65">
        <v>3</v>
      </c>
      <c r="L745" s="65">
        <v>608</v>
      </c>
      <c r="M745" s="65" t="s">
        <v>507</v>
      </c>
    </row>
    <row r="746" spans="1:13" ht="12.75" customHeight="1">
      <c r="A746" s="107" t="str">
        <f>IF(ROW()=1,"KEY",IF(ISNA(VLOOKUP(B746,車名対応マスタ!B:D,3,FALSE)),"",IF(VLOOKUP(B746,車名対応マスタ!B:D,3,FALSE)="","",$D746&amp;" "&amp;IF($G746="9","J","O")&amp;" "&amp;$I746&amp;" "&amp;IF($I746&lt;=TEXT(★完成資料!$A$1,"yyyymm"),TEXT(★完成資料!$A$1,"yyyymm"),"999999")&amp; " " &amp; LEFT(F746 &amp; "          ",10))))</f>
        <v xml:space="preserve">L O 202201 yyyy00 HV        </v>
      </c>
      <c r="B746" s="68" t="s">
        <v>269</v>
      </c>
      <c r="C746" s="68" t="s">
        <v>452</v>
      </c>
      <c r="D746" s="68" t="s">
        <v>271</v>
      </c>
      <c r="E746" s="68" t="s">
        <v>359</v>
      </c>
      <c r="F746" s="68" t="s">
        <v>360</v>
      </c>
      <c r="G746" s="68" t="s">
        <v>80</v>
      </c>
      <c r="H746" s="68" t="s">
        <v>395</v>
      </c>
      <c r="I746" s="68" t="s">
        <v>639</v>
      </c>
      <c r="J746" s="65">
        <v>1</v>
      </c>
      <c r="K746" s="65">
        <v>0</v>
      </c>
      <c r="L746" s="65">
        <v>609</v>
      </c>
      <c r="M746" s="65" t="s">
        <v>252</v>
      </c>
    </row>
    <row r="747" spans="1:13" ht="12.75" customHeight="1">
      <c r="A747" s="107" t="str">
        <f>IF(ROW()=1,"KEY",IF(ISNA(VLOOKUP(B747,車名対応マスタ!B:D,3,FALSE)),"",IF(VLOOKUP(B747,車名対応マスタ!B:D,3,FALSE)="","",$D747&amp;" "&amp;IF($G747="9","J","O")&amp;" "&amp;$I747&amp;" "&amp;IF($I747&lt;=TEXT(★完成資料!$A$1,"yyyymm"),TEXT(★完成資料!$A$1,"yyyymm"),"999999")&amp; " " &amp; LEFT(F747 &amp; "          ",10))))</f>
        <v xml:space="preserve">L O 202203 yyyy00 HV        </v>
      </c>
      <c r="B747" s="68" t="s">
        <v>269</v>
      </c>
      <c r="C747" s="68" t="s">
        <v>452</v>
      </c>
      <c r="D747" s="68" t="s">
        <v>271</v>
      </c>
      <c r="E747" s="68" t="s">
        <v>359</v>
      </c>
      <c r="F747" s="68" t="s">
        <v>360</v>
      </c>
      <c r="G747" s="68" t="s">
        <v>80</v>
      </c>
      <c r="H747" s="68" t="s">
        <v>395</v>
      </c>
      <c r="I747" s="68" t="s">
        <v>641</v>
      </c>
      <c r="J747" s="65">
        <v>1</v>
      </c>
      <c r="K747" s="65">
        <v>0</v>
      </c>
      <c r="L747" s="65">
        <v>609</v>
      </c>
      <c r="M747" s="65" t="s">
        <v>252</v>
      </c>
    </row>
    <row r="748" spans="1:13" ht="12.75" customHeight="1">
      <c r="A748" s="107" t="str">
        <f>IF(ROW()=1,"KEY",IF(ISNA(VLOOKUP(B748,車名対応マスタ!B:D,3,FALSE)),"",IF(VLOOKUP(B748,車名対応マスタ!B:D,3,FALSE)="","",$D748&amp;" "&amp;IF($G748="9","J","O")&amp;" "&amp;$I748&amp;" "&amp;IF($I748&lt;=TEXT(★完成資料!$A$1,"yyyymm"),TEXT(★完成資料!$A$1,"yyyymm"),"999999")&amp; " " &amp; LEFT(F748 &amp; "          ",10))))</f>
        <v xml:space="preserve">L O 202205 yyyy00 HV        </v>
      </c>
      <c r="B748" s="68" t="s">
        <v>269</v>
      </c>
      <c r="C748" s="68" t="s">
        <v>452</v>
      </c>
      <c r="D748" s="68" t="s">
        <v>271</v>
      </c>
      <c r="E748" s="68" t="s">
        <v>359</v>
      </c>
      <c r="F748" s="68" t="s">
        <v>360</v>
      </c>
      <c r="G748" s="68" t="s">
        <v>80</v>
      </c>
      <c r="H748" s="68" t="s">
        <v>395</v>
      </c>
      <c r="I748" s="68" t="s">
        <v>647</v>
      </c>
      <c r="J748" s="65">
        <v>1</v>
      </c>
      <c r="K748" s="65">
        <v>0</v>
      </c>
      <c r="L748" s="65">
        <v>609</v>
      </c>
      <c r="M748" s="65" t="s">
        <v>252</v>
      </c>
    </row>
    <row r="749" spans="1:13" ht="12.75" customHeight="1">
      <c r="A749" s="107" t="str">
        <f>IF(ROW()=1,"KEY",IF(ISNA(VLOOKUP(B749,車名対応マスタ!B:D,3,FALSE)),"",IF(VLOOKUP(B749,車名対応マスタ!B:D,3,FALSE)="","",$D749&amp;" "&amp;IF($G749="9","J","O")&amp;" "&amp;$I749&amp;" "&amp;IF($I749&lt;=TEXT(★完成資料!$A$1,"yyyymm"),TEXT(★完成資料!$A$1,"yyyymm"),"999999")&amp; " " &amp; LEFT(F749 &amp; "          ",10))))</f>
        <v xml:space="preserve">L O 202206 yyyy00 HV        </v>
      </c>
      <c r="B749" s="68" t="s">
        <v>269</v>
      </c>
      <c r="C749" s="68" t="s">
        <v>452</v>
      </c>
      <c r="D749" s="68" t="s">
        <v>271</v>
      </c>
      <c r="E749" s="68" t="s">
        <v>359</v>
      </c>
      <c r="F749" s="68" t="s">
        <v>360</v>
      </c>
      <c r="G749" s="68" t="s">
        <v>80</v>
      </c>
      <c r="H749" s="68" t="s">
        <v>395</v>
      </c>
      <c r="I749" s="68" t="s">
        <v>652</v>
      </c>
      <c r="J749" s="65">
        <v>1</v>
      </c>
      <c r="K749" s="65">
        <v>0</v>
      </c>
      <c r="L749" s="65">
        <v>609</v>
      </c>
      <c r="M749" s="65" t="s">
        <v>252</v>
      </c>
    </row>
    <row r="750" spans="1:13" ht="12.75" customHeight="1">
      <c r="A750" s="107" t="str">
        <f>IF(ROW()=1,"KEY",IF(ISNA(VLOOKUP(B750,車名対応マスタ!B:D,3,FALSE)),"",IF(VLOOKUP(B750,車名対応マスタ!B:D,3,FALSE)="","",$D750&amp;" "&amp;IF($G750="9","J","O")&amp;" "&amp;$I750&amp;" "&amp;IF($I750&lt;=TEXT(★完成資料!$A$1,"yyyymm"),TEXT(★完成資料!$A$1,"yyyymm"),"999999")&amp; " " &amp; LEFT(F750 &amp; "          ",10))))</f>
        <v xml:space="preserve">L O 202208 yyyy00 HV        </v>
      </c>
      <c r="B750" s="68" t="s">
        <v>269</v>
      </c>
      <c r="C750" s="68" t="s">
        <v>452</v>
      </c>
      <c r="D750" s="68" t="s">
        <v>271</v>
      </c>
      <c r="E750" s="68" t="s">
        <v>359</v>
      </c>
      <c r="F750" s="68" t="s">
        <v>360</v>
      </c>
      <c r="G750" s="68" t="s">
        <v>80</v>
      </c>
      <c r="H750" s="68" t="s">
        <v>395</v>
      </c>
      <c r="I750" s="68" t="s">
        <v>656</v>
      </c>
      <c r="J750" s="65">
        <v>2</v>
      </c>
      <c r="K750" s="65">
        <v>0</v>
      </c>
      <c r="L750" s="65">
        <v>609</v>
      </c>
      <c r="M750" s="65" t="s">
        <v>252</v>
      </c>
    </row>
    <row r="751" spans="1:13" ht="12.75" customHeight="1">
      <c r="A751" s="107" t="str">
        <f>IF(ROW()=1,"KEY",IF(ISNA(VLOOKUP(B751,車名対応マスタ!B:D,3,FALSE)),"",IF(VLOOKUP(B751,車名対応マスタ!B:D,3,FALSE)="","",$D751&amp;" "&amp;IF($G751="9","J","O")&amp;" "&amp;$I751&amp;" "&amp;IF($I751&lt;=TEXT(★完成資料!$A$1,"yyyymm"),TEXT(★完成資料!$A$1,"yyyymm"),"999999")&amp; " " &amp; LEFT(F751 &amp; "          ",10))))</f>
        <v xml:space="preserve">L O 202210 yyyy00 HV        </v>
      </c>
      <c r="B751" s="68" t="s">
        <v>269</v>
      </c>
      <c r="C751" s="68" t="s">
        <v>452</v>
      </c>
      <c r="D751" s="68" t="s">
        <v>271</v>
      </c>
      <c r="E751" s="68" t="s">
        <v>359</v>
      </c>
      <c r="F751" s="68" t="s">
        <v>360</v>
      </c>
      <c r="G751" s="68" t="s">
        <v>80</v>
      </c>
      <c r="H751" s="68" t="s">
        <v>395</v>
      </c>
      <c r="I751" s="68" t="s">
        <v>663</v>
      </c>
      <c r="J751" s="65">
        <v>1</v>
      </c>
      <c r="K751" s="65">
        <v>0</v>
      </c>
      <c r="L751" s="65">
        <v>609</v>
      </c>
      <c r="M751" s="65" t="s">
        <v>252</v>
      </c>
    </row>
    <row r="752" spans="1:13" ht="12.75" customHeight="1">
      <c r="A752" s="107" t="str">
        <f>IF(ROW()=1,"KEY",IF(ISNA(VLOOKUP(B752,車名対応マスタ!B:D,3,FALSE)),"",IF(VLOOKUP(B752,車名対応マスタ!B:D,3,FALSE)="","",$D752&amp;" "&amp;IF($G752="9","J","O")&amp;" "&amp;$I752&amp;" "&amp;IF($I752&lt;=TEXT(★完成資料!$A$1,"yyyymm"),TEXT(★完成資料!$A$1,"yyyymm"),"999999")&amp; " " &amp; LEFT(F752 &amp; "          ",10))))</f>
        <v xml:space="preserve">L O 202201 yyyy00 HV        </v>
      </c>
      <c r="B752" s="68" t="s">
        <v>269</v>
      </c>
      <c r="C752" s="68" t="s">
        <v>452</v>
      </c>
      <c r="D752" s="68" t="s">
        <v>271</v>
      </c>
      <c r="E752" s="68" t="s">
        <v>359</v>
      </c>
      <c r="F752" s="68" t="s">
        <v>360</v>
      </c>
      <c r="G752" s="68" t="s">
        <v>80</v>
      </c>
      <c r="H752" s="68" t="s">
        <v>395</v>
      </c>
      <c r="I752" s="68" t="s">
        <v>639</v>
      </c>
      <c r="J752" s="65">
        <v>28</v>
      </c>
      <c r="K752" s="65">
        <v>21</v>
      </c>
      <c r="L752" s="65">
        <v>607</v>
      </c>
      <c r="M752" s="65" t="s">
        <v>401</v>
      </c>
    </row>
    <row r="753" spans="1:13" ht="12.75" customHeight="1">
      <c r="A753" s="107" t="str">
        <f>IF(ROW()=1,"KEY",IF(ISNA(VLOOKUP(B753,車名対応マスタ!B:D,3,FALSE)),"",IF(VLOOKUP(B753,車名対応マスタ!B:D,3,FALSE)="","",$D753&amp;" "&amp;IF($G753="9","J","O")&amp;" "&amp;$I753&amp;" "&amp;IF($I753&lt;=TEXT(★完成資料!$A$1,"yyyymm"),TEXT(★完成資料!$A$1,"yyyymm"),"999999")&amp; " " &amp; LEFT(F753 &amp; "          ",10))))</f>
        <v xml:space="preserve">L O 202202 yyyy00 HV        </v>
      </c>
      <c r="B753" s="68" t="s">
        <v>269</v>
      </c>
      <c r="C753" s="68" t="s">
        <v>452</v>
      </c>
      <c r="D753" s="68" t="s">
        <v>271</v>
      </c>
      <c r="E753" s="68" t="s">
        <v>359</v>
      </c>
      <c r="F753" s="68" t="s">
        <v>360</v>
      </c>
      <c r="G753" s="68" t="s">
        <v>80</v>
      </c>
      <c r="H753" s="68" t="s">
        <v>395</v>
      </c>
      <c r="I753" s="68" t="s">
        <v>640</v>
      </c>
      <c r="J753" s="65">
        <v>36</v>
      </c>
      <c r="K753" s="65">
        <v>28</v>
      </c>
      <c r="L753" s="65">
        <v>607</v>
      </c>
      <c r="M753" s="65" t="s">
        <v>401</v>
      </c>
    </row>
    <row r="754" spans="1:13" ht="12.75" customHeight="1">
      <c r="A754" s="107" t="str">
        <f>IF(ROW()=1,"KEY",IF(ISNA(VLOOKUP(B754,車名対応マスタ!B:D,3,FALSE)),"",IF(VLOOKUP(B754,車名対応マスタ!B:D,3,FALSE)="","",$D754&amp;" "&amp;IF($G754="9","J","O")&amp;" "&amp;$I754&amp;" "&amp;IF($I754&lt;=TEXT(★完成資料!$A$1,"yyyymm"),TEXT(★完成資料!$A$1,"yyyymm"),"999999")&amp; " " &amp; LEFT(F754 &amp; "          ",10))))</f>
        <v xml:space="preserve">L O 202203 yyyy00 HV        </v>
      </c>
      <c r="B754" s="68" t="s">
        <v>269</v>
      </c>
      <c r="C754" s="68" t="s">
        <v>452</v>
      </c>
      <c r="D754" s="68" t="s">
        <v>271</v>
      </c>
      <c r="E754" s="68" t="s">
        <v>359</v>
      </c>
      <c r="F754" s="68" t="s">
        <v>360</v>
      </c>
      <c r="G754" s="68" t="s">
        <v>80</v>
      </c>
      <c r="H754" s="68" t="s">
        <v>395</v>
      </c>
      <c r="I754" s="68" t="s">
        <v>641</v>
      </c>
      <c r="J754" s="65">
        <v>28</v>
      </c>
      <c r="K754" s="65">
        <v>16</v>
      </c>
      <c r="L754" s="65">
        <v>607</v>
      </c>
      <c r="M754" s="65" t="s">
        <v>401</v>
      </c>
    </row>
    <row r="755" spans="1:13" ht="12.75" customHeight="1">
      <c r="A755" s="107" t="str">
        <f>IF(ROW()=1,"KEY",IF(ISNA(VLOOKUP(B755,車名対応マスタ!B:D,3,FALSE)),"",IF(VLOOKUP(B755,車名対応マスタ!B:D,3,FALSE)="","",$D755&amp;" "&amp;IF($G755="9","J","O")&amp;" "&amp;$I755&amp;" "&amp;IF($I755&lt;=TEXT(★完成資料!$A$1,"yyyymm"),TEXT(★完成資料!$A$1,"yyyymm"),"999999")&amp; " " &amp; LEFT(F755 &amp; "          ",10))))</f>
        <v xml:space="preserve">L O 202204 yyyy00 HV        </v>
      </c>
      <c r="B755" s="68" t="s">
        <v>269</v>
      </c>
      <c r="C755" s="68" t="s">
        <v>452</v>
      </c>
      <c r="D755" s="68" t="s">
        <v>271</v>
      </c>
      <c r="E755" s="68" t="s">
        <v>359</v>
      </c>
      <c r="F755" s="68" t="s">
        <v>360</v>
      </c>
      <c r="G755" s="68" t="s">
        <v>80</v>
      </c>
      <c r="H755" s="68" t="s">
        <v>395</v>
      </c>
      <c r="I755" s="68" t="s">
        <v>642</v>
      </c>
      <c r="J755" s="65">
        <v>3</v>
      </c>
      <c r="K755" s="65">
        <v>21</v>
      </c>
      <c r="L755" s="65">
        <v>607</v>
      </c>
      <c r="M755" s="65" t="s">
        <v>401</v>
      </c>
    </row>
    <row r="756" spans="1:13" ht="12.75" customHeight="1">
      <c r="A756" s="107" t="str">
        <f>IF(ROW()=1,"KEY",IF(ISNA(VLOOKUP(B756,車名対応マスタ!B:D,3,FALSE)),"",IF(VLOOKUP(B756,車名対応マスタ!B:D,3,FALSE)="","",$D756&amp;" "&amp;IF($G756="9","J","O")&amp;" "&amp;$I756&amp;" "&amp;IF($I756&lt;=TEXT(★完成資料!$A$1,"yyyymm"),TEXT(★完成資料!$A$1,"yyyymm"),"999999")&amp; " " &amp; LEFT(F756 &amp; "          ",10))))</f>
        <v xml:space="preserve">L O 202205 yyyy00 HV        </v>
      </c>
      <c r="B756" s="68" t="s">
        <v>269</v>
      </c>
      <c r="C756" s="68" t="s">
        <v>452</v>
      </c>
      <c r="D756" s="68" t="s">
        <v>271</v>
      </c>
      <c r="E756" s="68" t="s">
        <v>359</v>
      </c>
      <c r="F756" s="68" t="s">
        <v>360</v>
      </c>
      <c r="G756" s="68" t="s">
        <v>80</v>
      </c>
      <c r="H756" s="68" t="s">
        <v>395</v>
      </c>
      <c r="I756" s="68" t="s">
        <v>647</v>
      </c>
      <c r="J756" s="65">
        <v>3</v>
      </c>
      <c r="K756" s="65">
        <v>20</v>
      </c>
      <c r="L756" s="65">
        <v>607</v>
      </c>
      <c r="M756" s="65" t="s">
        <v>401</v>
      </c>
    </row>
    <row r="757" spans="1:13" ht="12.75" customHeight="1">
      <c r="A757" s="107" t="str">
        <f>IF(ROW()=1,"KEY",IF(ISNA(VLOOKUP(B757,車名対応マスタ!B:D,3,FALSE)),"",IF(VLOOKUP(B757,車名対応マスタ!B:D,3,FALSE)="","",$D757&amp;" "&amp;IF($G757="9","J","O")&amp;" "&amp;$I757&amp;" "&amp;IF($I757&lt;=TEXT(★完成資料!$A$1,"yyyymm"),TEXT(★完成資料!$A$1,"yyyymm"),"999999")&amp; " " &amp; LEFT(F757 &amp; "          ",10))))</f>
        <v xml:space="preserve">L O 202206 yyyy00 HV        </v>
      </c>
      <c r="B757" s="68" t="s">
        <v>269</v>
      </c>
      <c r="C757" s="68" t="s">
        <v>452</v>
      </c>
      <c r="D757" s="68" t="s">
        <v>271</v>
      </c>
      <c r="E757" s="68" t="s">
        <v>359</v>
      </c>
      <c r="F757" s="68" t="s">
        <v>360</v>
      </c>
      <c r="G757" s="68" t="s">
        <v>80</v>
      </c>
      <c r="H757" s="68" t="s">
        <v>395</v>
      </c>
      <c r="I757" s="68" t="s">
        <v>652</v>
      </c>
      <c r="J757" s="65">
        <v>3</v>
      </c>
      <c r="K757" s="65">
        <v>7</v>
      </c>
      <c r="L757" s="65">
        <v>607</v>
      </c>
      <c r="M757" s="65" t="s">
        <v>401</v>
      </c>
    </row>
    <row r="758" spans="1:13" ht="12.75" customHeight="1">
      <c r="A758" s="107" t="str">
        <f>IF(ROW()=1,"KEY",IF(ISNA(VLOOKUP(B758,車名対応マスタ!B:D,3,FALSE)),"",IF(VLOOKUP(B758,車名対応マスタ!B:D,3,FALSE)="","",$D758&amp;" "&amp;IF($G758="9","J","O")&amp;" "&amp;$I758&amp;" "&amp;IF($I758&lt;=TEXT(★完成資料!$A$1,"yyyymm"),TEXT(★完成資料!$A$1,"yyyymm"),"999999")&amp; " " &amp; LEFT(F758 &amp; "          ",10))))</f>
        <v xml:space="preserve">L O 202207 yyyy00 HV        </v>
      </c>
      <c r="B758" s="68" t="s">
        <v>269</v>
      </c>
      <c r="C758" s="68" t="s">
        <v>452</v>
      </c>
      <c r="D758" s="68" t="s">
        <v>271</v>
      </c>
      <c r="E758" s="68" t="s">
        <v>359</v>
      </c>
      <c r="F758" s="68" t="s">
        <v>360</v>
      </c>
      <c r="G758" s="68" t="s">
        <v>80</v>
      </c>
      <c r="H758" s="68" t="s">
        <v>395</v>
      </c>
      <c r="I758" s="68" t="s">
        <v>655</v>
      </c>
      <c r="J758" s="65">
        <v>3</v>
      </c>
      <c r="K758" s="65">
        <v>18</v>
      </c>
      <c r="L758" s="65">
        <v>607</v>
      </c>
      <c r="M758" s="65" t="s">
        <v>401</v>
      </c>
    </row>
    <row r="759" spans="1:13" ht="12.75" customHeight="1">
      <c r="A759" s="107" t="str">
        <f>IF(ROW()=1,"KEY",IF(ISNA(VLOOKUP(B759,車名対応マスタ!B:D,3,FALSE)),"",IF(VLOOKUP(B759,車名対応マスタ!B:D,3,FALSE)="","",$D759&amp;" "&amp;IF($G759="9","J","O")&amp;" "&amp;$I759&amp;" "&amp;IF($I759&lt;=TEXT(★完成資料!$A$1,"yyyymm"),TEXT(★完成資料!$A$1,"yyyymm"),"999999")&amp; " " &amp; LEFT(F759 &amp; "          ",10))))</f>
        <v xml:space="preserve">L O 202208 yyyy00 HV        </v>
      </c>
      <c r="B759" s="68" t="s">
        <v>269</v>
      </c>
      <c r="C759" s="68" t="s">
        <v>452</v>
      </c>
      <c r="D759" s="68" t="s">
        <v>271</v>
      </c>
      <c r="E759" s="68" t="s">
        <v>359</v>
      </c>
      <c r="F759" s="68" t="s">
        <v>360</v>
      </c>
      <c r="G759" s="68" t="s">
        <v>80</v>
      </c>
      <c r="H759" s="68" t="s">
        <v>395</v>
      </c>
      <c r="I759" s="68" t="s">
        <v>656</v>
      </c>
      <c r="J759" s="65">
        <v>3</v>
      </c>
      <c r="K759" s="65">
        <v>6</v>
      </c>
      <c r="L759" s="65">
        <v>607</v>
      </c>
      <c r="M759" s="65" t="s">
        <v>401</v>
      </c>
    </row>
    <row r="760" spans="1:13" ht="12.75" customHeight="1">
      <c r="A760" s="107" t="str">
        <f>IF(ROW()=1,"KEY",IF(ISNA(VLOOKUP(B760,車名対応マスタ!B:D,3,FALSE)),"",IF(VLOOKUP(B760,車名対応マスタ!B:D,3,FALSE)="","",$D760&amp;" "&amp;IF($G760="9","J","O")&amp;" "&amp;$I760&amp;" "&amp;IF($I760&lt;=TEXT(★完成資料!$A$1,"yyyymm"),TEXT(★完成資料!$A$1,"yyyymm"),"999999")&amp; " " &amp; LEFT(F760 &amp; "          ",10))))</f>
        <v xml:space="preserve">L O 202209 yyyy00 HV        </v>
      </c>
      <c r="B760" s="68" t="s">
        <v>269</v>
      </c>
      <c r="C760" s="68" t="s">
        <v>452</v>
      </c>
      <c r="D760" s="68" t="s">
        <v>271</v>
      </c>
      <c r="E760" s="68" t="s">
        <v>359</v>
      </c>
      <c r="F760" s="68" t="s">
        <v>360</v>
      </c>
      <c r="G760" s="68" t="s">
        <v>80</v>
      </c>
      <c r="H760" s="68" t="s">
        <v>395</v>
      </c>
      <c r="I760" s="68" t="s">
        <v>657</v>
      </c>
      <c r="J760" s="65">
        <v>8</v>
      </c>
      <c r="L760" s="65">
        <v>607</v>
      </c>
      <c r="M760" s="65" t="s">
        <v>401</v>
      </c>
    </row>
    <row r="761" spans="1:13" ht="12.75" customHeight="1">
      <c r="A761" s="107" t="str">
        <f>IF(ROW()=1,"KEY",IF(ISNA(VLOOKUP(B761,車名対応マスタ!B:D,3,FALSE)),"",IF(VLOOKUP(B761,車名対応マスタ!B:D,3,FALSE)="","",$D761&amp;" "&amp;IF($G761="9","J","O")&amp;" "&amp;$I761&amp;" "&amp;IF($I761&lt;=TEXT(★完成資料!$A$1,"yyyymm"),TEXT(★完成資料!$A$1,"yyyymm"),"999999")&amp; " " &amp; LEFT(F761 &amp; "          ",10))))</f>
        <v xml:space="preserve">L O 202210 yyyy00 HV        </v>
      </c>
      <c r="B761" s="68" t="s">
        <v>269</v>
      </c>
      <c r="C761" s="68" t="s">
        <v>452</v>
      </c>
      <c r="D761" s="68" t="s">
        <v>271</v>
      </c>
      <c r="E761" s="68" t="s">
        <v>359</v>
      </c>
      <c r="F761" s="68" t="s">
        <v>360</v>
      </c>
      <c r="G761" s="68" t="s">
        <v>80</v>
      </c>
      <c r="H761" s="68" t="s">
        <v>395</v>
      </c>
      <c r="I761" s="68" t="s">
        <v>663</v>
      </c>
      <c r="J761" s="65">
        <v>16</v>
      </c>
      <c r="K761" s="65">
        <v>6</v>
      </c>
      <c r="L761" s="65">
        <v>607</v>
      </c>
      <c r="M761" s="65" t="s">
        <v>401</v>
      </c>
    </row>
    <row r="762" spans="1:13" ht="12.75" customHeight="1">
      <c r="A762" s="107" t="str">
        <f>IF(ROW()=1,"KEY",IF(ISNA(VLOOKUP(B762,車名対応マスタ!B:D,3,FALSE)),"",IF(VLOOKUP(B762,車名対応マスタ!B:D,3,FALSE)="","",$D762&amp;" "&amp;IF($G762="9","J","O")&amp;" "&amp;$I762&amp;" "&amp;IF($I762&lt;=TEXT(★完成資料!$A$1,"yyyymm"),TEXT(★完成資料!$A$1,"yyyymm"),"999999")&amp; " " &amp; LEFT(F762 &amp; "          ",10))))</f>
        <v xml:space="preserve">L O 202201 yyyy00 HV        </v>
      </c>
      <c r="B762" s="68" t="s">
        <v>269</v>
      </c>
      <c r="C762" s="68" t="s">
        <v>452</v>
      </c>
      <c r="D762" s="68" t="s">
        <v>271</v>
      </c>
      <c r="E762" s="68" t="s">
        <v>359</v>
      </c>
      <c r="F762" s="68" t="s">
        <v>360</v>
      </c>
      <c r="G762" s="68" t="s">
        <v>81</v>
      </c>
      <c r="H762" s="68" t="s">
        <v>402</v>
      </c>
      <c r="I762" s="68" t="s">
        <v>639</v>
      </c>
      <c r="J762" s="65">
        <v>5</v>
      </c>
      <c r="K762" s="65">
        <v>1</v>
      </c>
      <c r="L762" s="65">
        <v>537</v>
      </c>
      <c r="M762" s="65" t="s">
        <v>284</v>
      </c>
    </row>
    <row r="763" spans="1:13" ht="12.75" customHeight="1">
      <c r="A763" s="107" t="str">
        <f>IF(ROW()=1,"KEY",IF(ISNA(VLOOKUP(B763,車名対応マスタ!B:D,3,FALSE)),"",IF(VLOOKUP(B763,車名対応マスタ!B:D,3,FALSE)="","",$D763&amp;" "&amp;IF($G763="9","J","O")&amp;" "&amp;$I763&amp;" "&amp;IF($I763&lt;=TEXT(★完成資料!$A$1,"yyyymm"),TEXT(★完成資料!$A$1,"yyyymm"),"999999")&amp; " " &amp; LEFT(F763 &amp; "          ",10))))</f>
        <v xml:space="preserve">L O 202202 yyyy00 HV        </v>
      </c>
      <c r="B763" s="68" t="s">
        <v>269</v>
      </c>
      <c r="C763" s="68" t="s">
        <v>452</v>
      </c>
      <c r="D763" s="68" t="s">
        <v>271</v>
      </c>
      <c r="E763" s="68" t="s">
        <v>359</v>
      </c>
      <c r="F763" s="68" t="s">
        <v>360</v>
      </c>
      <c r="G763" s="68" t="s">
        <v>81</v>
      </c>
      <c r="H763" s="68" t="s">
        <v>402</v>
      </c>
      <c r="I763" s="68" t="s">
        <v>640</v>
      </c>
      <c r="J763" s="65">
        <v>3</v>
      </c>
      <c r="K763" s="65">
        <v>1</v>
      </c>
      <c r="L763" s="65">
        <v>537</v>
      </c>
      <c r="M763" s="65" t="s">
        <v>284</v>
      </c>
    </row>
    <row r="764" spans="1:13" ht="12.75" customHeight="1">
      <c r="A764" s="107" t="str">
        <f>IF(ROW()=1,"KEY",IF(ISNA(VLOOKUP(B764,車名対応マスタ!B:D,3,FALSE)),"",IF(VLOOKUP(B764,車名対応マスタ!B:D,3,FALSE)="","",$D764&amp;" "&amp;IF($G764="9","J","O")&amp;" "&amp;$I764&amp;" "&amp;IF($I764&lt;=TEXT(★完成資料!$A$1,"yyyymm"),TEXT(★完成資料!$A$1,"yyyymm"),"999999")&amp; " " &amp; LEFT(F764 &amp; "          ",10))))</f>
        <v xml:space="preserve">L O 202203 yyyy00 HV        </v>
      </c>
      <c r="B764" s="68" t="s">
        <v>269</v>
      </c>
      <c r="C764" s="68" t="s">
        <v>452</v>
      </c>
      <c r="D764" s="68" t="s">
        <v>271</v>
      </c>
      <c r="E764" s="68" t="s">
        <v>359</v>
      </c>
      <c r="F764" s="68" t="s">
        <v>360</v>
      </c>
      <c r="G764" s="68" t="s">
        <v>81</v>
      </c>
      <c r="H764" s="68" t="s">
        <v>402</v>
      </c>
      <c r="I764" s="68" t="s">
        <v>641</v>
      </c>
      <c r="J764" s="65">
        <v>10</v>
      </c>
      <c r="K764" s="65">
        <v>1</v>
      </c>
      <c r="L764" s="65">
        <v>537</v>
      </c>
      <c r="M764" s="65" t="s">
        <v>284</v>
      </c>
    </row>
    <row r="765" spans="1:13" ht="12.75" customHeight="1">
      <c r="A765" s="107" t="str">
        <f>IF(ROW()=1,"KEY",IF(ISNA(VLOOKUP(B765,車名対応マスタ!B:D,3,FALSE)),"",IF(VLOOKUP(B765,車名対応マスタ!B:D,3,FALSE)="","",$D765&amp;" "&amp;IF($G765="9","J","O")&amp;" "&amp;$I765&amp;" "&amp;IF($I765&lt;=TEXT(★完成資料!$A$1,"yyyymm"),TEXT(★完成資料!$A$1,"yyyymm"),"999999")&amp; " " &amp; LEFT(F765 &amp; "          ",10))))</f>
        <v xml:space="preserve">L O 202204 yyyy00 HV        </v>
      </c>
      <c r="B765" s="68" t="s">
        <v>269</v>
      </c>
      <c r="C765" s="68" t="s">
        <v>452</v>
      </c>
      <c r="D765" s="68" t="s">
        <v>271</v>
      </c>
      <c r="E765" s="68" t="s">
        <v>359</v>
      </c>
      <c r="F765" s="68" t="s">
        <v>360</v>
      </c>
      <c r="G765" s="68" t="s">
        <v>81</v>
      </c>
      <c r="H765" s="68" t="s">
        <v>402</v>
      </c>
      <c r="I765" s="68" t="s">
        <v>642</v>
      </c>
      <c r="J765" s="65">
        <v>0</v>
      </c>
      <c r="K765" s="65">
        <v>1</v>
      </c>
      <c r="L765" s="65">
        <v>537</v>
      </c>
      <c r="M765" s="65" t="s">
        <v>284</v>
      </c>
    </row>
    <row r="766" spans="1:13" ht="12.75" customHeight="1">
      <c r="A766" s="107" t="str">
        <f>IF(ROW()=1,"KEY",IF(ISNA(VLOOKUP(B766,車名対応マスタ!B:D,3,FALSE)),"",IF(VLOOKUP(B766,車名対応マスタ!B:D,3,FALSE)="","",$D766&amp;" "&amp;IF($G766="9","J","O")&amp;" "&amp;$I766&amp;" "&amp;IF($I766&lt;=TEXT(★完成資料!$A$1,"yyyymm"),TEXT(★完成資料!$A$1,"yyyymm"),"999999")&amp; " " &amp; LEFT(F766 &amp; "          ",10))))</f>
        <v xml:space="preserve">L O 202205 yyyy00 HV        </v>
      </c>
      <c r="B766" s="68" t="s">
        <v>269</v>
      </c>
      <c r="C766" s="68" t="s">
        <v>452</v>
      </c>
      <c r="D766" s="68" t="s">
        <v>271</v>
      </c>
      <c r="E766" s="68" t="s">
        <v>359</v>
      </c>
      <c r="F766" s="68" t="s">
        <v>360</v>
      </c>
      <c r="G766" s="68" t="s">
        <v>81</v>
      </c>
      <c r="H766" s="68" t="s">
        <v>402</v>
      </c>
      <c r="I766" s="68" t="s">
        <v>647</v>
      </c>
      <c r="J766" s="65">
        <v>3</v>
      </c>
      <c r="K766" s="65">
        <v>2</v>
      </c>
      <c r="L766" s="65">
        <v>537</v>
      </c>
      <c r="M766" s="65" t="s">
        <v>284</v>
      </c>
    </row>
    <row r="767" spans="1:13" ht="12.75" customHeight="1">
      <c r="A767" s="107" t="str">
        <f>IF(ROW()=1,"KEY",IF(ISNA(VLOOKUP(B767,車名対応マスタ!B:D,3,FALSE)),"",IF(VLOOKUP(B767,車名対応マスタ!B:D,3,FALSE)="","",$D767&amp;" "&amp;IF($G767="9","J","O")&amp;" "&amp;$I767&amp;" "&amp;IF($I767&lt;=TEXT(★完成資料!$A$1,"yyyymm"),TEXT(★完成資料!$A$1,"yyyymm"),"999999")&amp; " " &amp; LEFT(F767 &amp; "          ",10))))</f>
        <v xml:space="preserve">L O 202206 yyyy00 HV        </v>
      </c>
      <c r="B767" s="68" t="s">
        <v>269</v>
      </c>
      <c r="C767" s="68" t="s">
        <v>452</v>
      </c>
      <c r="D767" s="68" t="s">
        <v>271</v>
      </c>
      <c r="E767" s="68" t="s">
        <v>359</v>
      </c>
      <c r="F767" s="68" t="s">
        <v>360</v>
      </c>
      <c r="G767" s="68" t="s">
        <v>81</v>
      </c>
      <c r="H767" s="68" t="s">
        <v>402</v>
      </c>
      <c r="I767" s="68" t="s">
        <v>652</v>
      </c>
      <c r="J767" s="65">
        <v>6</v>
      </c>
      <c r="K767" s="65">
        <v>4</v>
      </c>
      <c r="L767" s="65">
        <v>537</v>
      </c>
      <c r="M767" s="65" t="s">
        <v>284</v>
      </c>
    </row>
    <row r="768" spans="1:13" ht="12.75" customHeight="1">
      <c r="A768" s="107" t="str">
        <f>IF(ROW()=1,"KEY",IF(ISNA(VLOOKUP(B768,車名対応マスタ!B:D,3,FALSE)),"",IF(VLOOKUP(B768,車名対応マスタ!B:D,3,FALSE)="","",$D768&amp;" "&amp;IF($G768="9","J","O")&amp;" "&amp;$I768&amp;" "&amp;IF($I768&lt;=TEXT(★完成資料!$A$1,"yyyymm"),TEXT(★完成資料!$A$1,"yyyymm"),"999999")&amp; " " &amp; LEFT(F768 &amp; "          ",10))))</f>
        <v xml:space="preserve">L O 202207 yyyy00 HV        </v>
      </c>
      <c r="B768" s="68" t="s">
        <v>269</v>
      </c>
      <c r="C768" s="68" t="s">
        <v>452</v>
      </c>
      <c r="D768" s="68" t="s">
        <v>271</v>
      </c>
      <c r="E768" s="68" t="s">
        <v>359</v>
      </c>
      <c r="F768" s="68" t="s">
        <v>360</v>
      </c>
      <c r="G768" s="68" t="s">
        <v>81</v>
      </c>
      <c r="H768" s="68" t="s">
        <v>402</v>
      </c>
      <c r="I768" s="68" t="s">
        <v>655</v>
      </c>
      <c r="J768" s="65">
        <v>6</v>
      </c>
      <c r="K768" s="65">
        <v>3</v>
      </c>
      <c r="L768" s="65">
        <v>537</v>
      </c>
      <c r="M768" s="65" t="s">
        <v>284</v>
      </c>
    </row>
    <row r="769" spans="1:13" ht="12.75" customHeight="1">
      <c r="A769" s="107" t="str">
        <f>IF(ROW()=1,"KEY",IF(ISNA(VLOOKUP(B769,車名対応マスタ!B:D,3,FALSE)),"",IF(VLOOKUP(B769,車名対応マスタ!B:D,3,FALSE)="","",$D769&amp;" "&amp;IF($G769="9","J","O")&amp;" "&amp;$I769&amp;" "&amp;IF($I769&lt;=TEXT(★完成資料!$A$1,"yyyymm"),TEXT(★完成資料!$A$1,"yyyymm"),"999999")&amp; " " &amp; LEFT(F769 &amp; "          ",10))))</f>
        <v xml:space="preserve">L O 202208 yyyy00 HV        </v>
      </c>
      <c r="B769" s="68" t="s">
        <v>269</v>
      </c>
      <c r="C769" s="68" t="s">
        <v>452</v>
      </c>
      <c r="D769" s="68" t="s">
        <v>271</v>
      </c>
      <c r="E769" s="68" t="s">
        <v>359</v>
      </c>
      <c r="F769" s="68" t="s">
        <v>360</v>
      </c>
      <c r="G769" s="68" t="s">
        <v>81</v>
      </c>
      <c r="H769" s="68" t="s">
        <v>402</v>
      </c>
      <c r="I769" s="68" t="s">
        <v>656</v>
      </c>
      <c r="J769" s="65">
        <v>1</v>
      </c>
      <c r="K769" s="65">
        <v>3</v>
      </c>
      <c r="L769" s="65">
        <v>537</v>
      </c>
      <c r="M769" s="65" t="s">
        <v>284</v>
      </c>
    </row>
    <row r="770" spans="1:13" ht="12.75" customHeight="1">
      <c r="A770" s="107" t="str">
        <f>IF(ROW()=1,"KEY",IF(ISNA(VLOOKUP(B770,車名対応マスタ!B:D,3,FALSE)),"",IF(VLOOKUP(B770,車名対応マスタ!B:D,3,FALSE)="","",$D770&amp;" "&amp;IF($G770="9","J","O")&amp;" "&amp;$I770&amp;" "&amp;IF($I770&lt;=TEXT(★完成資料!$A$1,"yyyymm"),TEXT(★完成資料!$A$1,"yyyymm"),"999999")&amp; " " &amp; LEFT(F770 &amp; "          ",10))))</f>
        <v xml:space="preserve">L O 202209 yyyy00 HV        </v>
      </c>
      <c r="B770" s="68" t="s">
        <v>269</v>
      </c>
      <c r="C770" s="68" t="s">
        <v>452</v>
      </c>
      <c r="D770" s="68" t="s">
        <v>271</v>
      </c>
      <c r="E770" s="68" t="s">
        <v>359</v>
      </c>
      <c r="F770" s="68" t="s">
        <v>360</v>
      </c>
      <c r="G770" s="68" t="s">
        <v>81</v>
      </c>
      <c r="H770" s="68" t="s">
        <v>402</v>
      </c>
      <c r="I770" s="68" t="s">
        <v>657</v>
      </c>
      <c r="J770" s="65">
        <v>1</v>
      </c>
      <c r="K770" s="65">
        <v>4</v>
      </c>
      <c r="L770" s="65">
        <v>537</v>
      </c>
      <c r="M770" s="65" t="s">
        <v>284</v>
      </c>
    </row>
    <row r="771" spans="1:13" ht="12.75" customHeight="1">
      <c r="A771" s="107" t="str">
        <f>IF(ROW()=1,"KEY",IF(ISNA(VLOOKUP(B771,車名対応マスタ!B:D,3,FALSE)),"",IF(VLOOKUP(B771,車名対応マスタ!B:D,3,FALSE)="","",$D771&amp;" "&amp;IF($G771="9","J","O")&amp;" "&amp;$I771&amp;" "&amp;IF($I771&lt;=TEXT(★完成資料!$A$1,"yyyymm"),TEXT(★完成資料!$A$1,"yyyymm"),"999999")&amp; " " &amp; LEFT(F771 &amp; "          ",10))))</f>
        <v xml:space="preserve">L O 202210 yyyy00 HV        </v>
      </c>
      <c r="B771" s="68" t="s">
        <v>269</v>
      </c>
      <c r="C771" s="68" t="s">
        <v>452</v>
      </c>
      <c r="D771" s="68" t="s">
        <v>271</v>
      </c>
      <c r="E771" s="68" t="s">
        <v>359</v>
      </c>
      <c r="F771" s="68" t="s">
        <v>360</v>
      </c>
      <c r="G771" s="68" t="s">
        <v>81</v>
      </c>
      <c r="H771" s="68" t="s">
        <v>402</v>
      </c>
      <c r="I771" s="68" t="s">
        <v>663</v>
      </c>
      <c r="J771" s="65">
        <v>3</v>
      </c>
      <c r="K771" s="65">
        <v>4</v>
      </c>
      <c r="L771" s="65">
        <v>537</v>
      </c>
      <c r="M771" s="65" t="s">
        <v>284</v>
      </c>
    </row>
    <row r="772" spans="1:13" ht="12.75" customHeight="1">
      <c r="A772" s="107" t="str">
        <f>IF(ROW()=1,"KEY",IF(ISNA(VLOOKUP(B772,車名対応マスタ!B:D,3,FALSE)),"",IF(VLOOKUP(B772,車名対応マスタ!B:D,3,FALSE)="","",$D772&amp;" "&amp;IF($G772="9","J","O")&amp;" "&amp;$I772&amp;" "&amp;IF($I772&lt;=TEXT(★完成資料!$A$1,"yyyymm"),TEXT(★完成資料!$A$1,"yyyymm"),"999999")&amp; " " &amp; LEFT(F772 &amp; "          ",10))))</f>
        <v xml:space="preserve">L O 202201 yyyy00 HV        </v>
      </c>
      <c r="B772" s="68" t="s">
        <v>269</v>
      </c>
      <c r="C772" s="68" t="s">
        <v>452</v>
      </c>
      <c r="D772" s="68" t="s">
        <v>271</v>
      </c>
      <c r="E772" s="68" t="s">
        <v>359</v>
      </c>
      <c r="F772" s="68" t="s">
        <v>360</v>
      </c>
      <c r="G772" s="68" t="s">
        <v>81</v>
      </c>
      <c r="H772" s="68" t="s">
        <v>402</v>
      </c>
      <c r="I772" s="68" t="s">
        <v>639</v>
      </c>
      <c r="J772" s="65">
        <v>5</v>
      </c>
      <c r="K772" s="65">
        <v>4</v>
      </c>
      <c r="L772" s="65">
        <v>529</v>
      </c>
      <c r="M772" s="65" t="s">
        <v>509</v>
      </c>
    </row>
    <row r="773" spans="1:13" ht="12.75" customHeight="1">
      <c r="A773" s="107" t="str">
        <f>IF(ROW()=1,"KEY",IF(ISNA(VLOOKUP(B773,車名対応マスタ!B:D,3,FALSE)),"",IF(VLOOKUP(B773,車名対応マスタ!B:D,3,FALSE)="","",$D773&amp;" "&amp;IF($G773="9","J","O")&amp;" "&amp;$I773&amp;" "&amp;IF($I773&lt;=TEXT(★完成資料!$A$1,"yyyymm"),TEXT(★完成資料!$A$1,"yyyymm"),"999999")&amp; " " &amp; LEFT(F773 &amp; "          ",10))))</f>
        <v xml:space="preserve">L O 202202 yyyy00 HV        </v>
      </c>
      <c r="B773" s="68" t="s">
        <v>269</v>
      </c>
      <c r="C773" s="68" t="s">
        <v>452</v>
      </c>
      <c r="D773" s="68" t="s">
        <v>271</v>
      </c>
      <c r="E773" s="68" t="s">
        <v>359</v>
      </c>
      <c r="F773" s="68" t="s">
        <v>360</v>
      </c>
      <c r="G773" s="68" t="s">
        <v>81</v>
      </c>
      <c r="H773" s="68" t="s">
        <v>402</v>
      </c>
      <c r="I773" s="68" t="s">
        <v>640</v>
      </c>
      <c r="J773" s="65">
        <v>2</v>
      </c>
      <c r="K773" s="65">
        <v>2</v>
      </c>
      <c r="L773" s="65">
        <v>529</v>
      </c>
      <c r="M773" s="65" t="s">
        <v>509</v>
      </c>
    </row>
    <row r="774" spans="1:13" ht="12.75" customHeight="1">
      <c r="A774" s="107" t="str">
        <f>IF(ROW()=1,"KEY",IF(ISNA(VLOOKUP(B774,車名対応マスタ!B:D,3,FALSE)),"",IF(VLOOKUP(B774,車名対応マスタ!B:D,3,FALSE)="","",$D774&amp;" "&amp;IF($G774="9","J","O")&amp;" "&amp;$I774&amp;" "&amp;IF($I774&lt;=TEXT(★完成資料!$A$1,"yyyymm"),TEXT(★完成資料!$A$1,"yyyymm"),"999999")&amp; " " &amp; LEFT(F774 &amp; "          ",10))))</f>
        <v xml:space="preserve">L O 202203 yyyy00 HV        </v>
      </c>
      <c r="B774" s="68" t="s">
        <v>269</v>
      </c>
      <c r="C774" s="68" t="s">
        <v>452</v>
      </c>
      <c r="D774" s="68" t="s">
        <v>271</v>
      </c>
      <c r="E774" s="68" t="s">
        <v>359</v>
      </c>
      <c r="F774" s="68" t="s">
        <v>360</v>
      </c>
      <c r="G774" s="68" t="s">
        <v>81</v>
      </c>
      <c r="H774" s="68" t="s">
        <v>402</v>
      </c>
      <c r="I774" s="68" t="s">
        <v>641</v>
      </c>
      <c r="J774" s="65">
        <v>8</v>
      </c>
      <c r="K774" s="65">
        <v>4</v>
      </c>
      <c r="L774" s="65">
        <v>529</v>
      </c>
      <c r="M774" s="65" t="s">
        <v>509</v>
      </c>
    </row>
    <row r="775" spans="1:13" ht="12.75" customHeight="1">
      <c r="A775" s="107" t="str">
        <f>IF(ROW()=1,"KEY",IF(ISNA(VLOOKUP(B775,車名対応マスタ!B:D,3,FALSE)),"",IF(VLOOKUP(B775,車名対応マスタ!B:D,3,FALSE)="","",$D775&amp;" "&amp;IF($G775="9","J","O")&amp;" "&amp;$I775&amp;" "&amp;IF($I775&lt;=TEXT(★完成資料!$A$1,"yyyymm"),TEXT(★完成資料!$A$1,"yyyymm"),"999999")&amp; " " &amp; LEFT(F775 &amp; "          ",10))))</f>
        <v xml:space="preserve">L O 202204 yyyy00 HV        </v>
      </c>
      <c r="B775" s="68" t="s">
        <v>269</v>
      </c>
      <c r="C775" s="68" t="s">
        <v>452</v>
      </c>
      <c r="D775" s="68" t="s">
        <v>271</v>
      </c>
      <c r="E775" s="68" t="s">
        <v>359</v>
      </c>
      <c r="F775" s="68" t="s">
        <v>360</v>
      </c>
      <c r="G775" s="68" t="s">
        <v>81</v>
      </c>
      <c r="H775" s="68" t="s">
        <v>402</v>
      </c>
      <c r="I775" s="68" t="s">
        <v>642</v>
      </c>
      <c r="J775" s="65">
        <v>7</v>
      </c>
      <c r="K775" s="65">
        <v>6</v>
      </c>
      <c r="L775" s="65">
        <v>529</v>
      </c>
      <c r="M775" s="65" t="s">
        <v>509</v>
      </c>
    </row>
    <row r="776" spans="1:13" ht="12.75" customHeight="1">
      <c r="A776" s="107" t="str">
        <f>IF(ROW()=1,"KEY",IF(ISNA(VLOOKUP(B776,車名対応マスタ!B:D,3,FALSE)),"",IF(VLOOKUP(B776,車名対応マスタ!B:D,3,FALSE)="","",$D776&amp;" "&amp;IF($G776="9","J","O")&amp;" "&amp;$I776&amp;" "&amp;IF($I776&lt;=TEXT(★完成資料!$A$1,"yyyymm"),TEXT(★完成資料!$A$1,"yyyymm"),"999999")&amp; " " &amp; LEFT(F776 &amp; "          ",10))))</f>
        <v xml:space="preserve">L O 202205 yyyy00 HV        </v>
      </c>
      <c r="B776" s="68" t="s">
        <v>269</v>
      </c>
      <c r="C776" s="68" t="s">
        <v>452</v>
      </c>
      <c r="D776" s="68" t="s">
        <v>271</v>
      </c>
      <c r="E776" s="68" t="s">
        <v>359</v>
      </c>
      <c r="F776" s="68" t="s">
        <v>360</v>
      </c>
      <c r="G776" s="68" t="s">
        <v>81</v>
      </c>
      <c r="H776" s="68" t="s">
        <v>402</v>
      </c>
      <c r="I776" s="68" t="s">
        <v>647</v>
      </c>
      <c r="J776" s="65">
        <v>2</v>
      </c>
      <c r="K776" s="65">
        <v>4</v>
      </c>
      <c r="L776" s="65">
        <v>529</v>
      </c>
      <c r="M776" s="65" t="s">
        <v>509</v>
      </c>
    </row>
    <row r="777" spans="1:13" ht="12.75" customHeight="1">
      <c r="A777" s="107" t="str">
        <f>IF(ROW()=1,"KEY",IF(ISNA(VLOOKUP(B777,車名対応マスタ!B:D,3,FALSE)),"",IF(VLOOKUP(B777,車名対応マスタ!B:D,3,FALSE)="","",$D777&amp;" "&amp;IF($G777="9","J","O")&amp;" "&amp;$I777&amp;" "&amp;IF($I777&lt;=TEXT(★完成資料!$A$1,"yyyymm"),TEXT(★完成資料!$A$1,"yyyymm"),"999999")&amp; " " &amp; LEFT(F777 &amp; "          ",10))))</f>
        <v xml:space="preserve">L O 202206 yyyy00 HV        </v>
      </c>
      <c r="B777" s="68" t="s">
        <v>269</v>
      </c>
      <c r="C777" s="68" t="s">
        <v>452</v>
      </c>
      <c r="D777" s="68" t="s">
        <v>271</v>
      </c>
      <c r="E777" s="68" t="s">
        <v>359</v>
      </c>
      <c r="F777" s="68" t="s">
        <v>360</v>
      </c>
      <c r="G777" s="68" t="s">
        <v>81</v>
      </c>
      <c r="H777" s="68" t="s">
        <v>402</v>
      </c>
      <c r="I777" s="68" t="s">
        <v>652</v>
      </c>
      <c r="J777" s="65">
        <v>3</v>
      </c>
      <c r="K777" s="65">
        <v>6</v>
      </c>
      <c r="L777" s="65">
        <v>529</v>
      </c>
      <c r="M777" s="65" t="s">
        <v>509</v>
      </c>
    </row>
    <row r="778" spans="1:13" ht="12.75" customHeight="1">
      <c r="A778" s="107" t="str">
        <f>IF(ROW()=1,"KEY",IF(ISNA(VLOOKUP(B778,車名対応マスタ!B:D,3,FALSE)),"",IF(VLOOKUP(B778,車名対応マスタ!B:D,3,FALSE)="","",$D778&amp;" "&amp;IF($G778="9","J","O")&amp;" "&amp;$I778&amp;" "&amp;IF($I778&lt;=TEXT(★完成資料!$A$1,"yyyymm"),TEXT(★完成資料!$A$1,"yyyymm"),"999999")&amp; " " &amp; LEFT(F778 &amp; "          ",10))))</f>
        <v xml:space="preserve">L O 202207 yyyy00 HV        </v>
      </c>
      <c r="B778" s="68" t="s">
        <v>269</v>
      </c>
      <c r="C778" s="68" t="s">
        <v>452</v>
      </c>
      <c r="D778" s="68" t="s">
        <v>271</v>
      </c>
      <c r="E778" s="68" t="s">
        <v>359</v>
      </c>
      <c r="F778" s="68" t="s">
        <v>360</v>
      </c>
      <c r="G778" s="68" t="s">
        <v>81</v>
      </c>
      <c r="H778" s="68" t="s">
        <v>402</v>
      </c>
      <c r="I778" s="68" t="s">
        <v>655</v>
      </c>
      <c r="J778" s="65">
        <v>2</v>
      </c>
      <c r="K778" s="65">
        <v>6</v>
      </c>
      <c r="L778" s="65">
        <v>529</v>
      </c>
      <c r="M778" s="65" t="s">
        <v>509</v>
      </c>
    </row>
    <row r="779" spans="1:13" ht="12.75" customHeight="1">
      <c r="A779" s="107" t="str">
        <f>IF(ROW()=1,"KEY",IF(ISNA(VLOOKUP(B779,車名対応マスタ!B:D,3,FALSE)),"",IF(VLOOKUP(B779,車名対応マスタ!B:D,3,FALSE)="","",$D779&amp;" "&amp;IF($G779="9","J","O")&amp;" "&amp;$I779&amp;" "&amp;IF($I779&lt;=TEXT(★完成資料!$A$1,"yyyymm"),TEXT(★完成資料!$A$1,"yyyymm"),"999999")&amp; " " &amp; LEFT(F779 &amp; "          ",10))))</f>
        <v xml:space="preserve">L O 202208 yyyy00 HV        </v>
      </c>
      <c r="B779" s="68" t="s">
        <v>269</v>
      </c>
      <c r="C779" s="68" t="s">
        <v>452</v>
      </c>
      <c r="D779" s="68" t="s">
        <v>271</v>
      </c>
      <c r="E779" s="68" t="s">
        <v>359</v>
      </c>
      <c r="F779" s="68" t="s">
        <v>360</v>
      </c>
      <c r="G779" s="68" t="s">
        <v>81</v>
      </c>
      <c r="H779" s="68" t="s">
        <v>402</v>
      </c>
      <c r="I779" s="68" t="s">
        <v>656</v>
      </c>
      <c r="J779" s="65">
        <v>0</v>
      </c>
      <c r="K779" s="65">
        <v>1</v>
      </c>
      <c r="L779" s="65">
        <v>529</v>
      </c>
      <c r="M779" s="65" t="s">
        <v>509</v>
      </c>
    </row>
    <row r="780" spans="1:13" ht="12.75" customHeight="1">
      <c r="A780" s="107" t="str">
        <f>IF(ROW()=1,"KEY",IF(ISNA(VLOOKUP(B780,車名対応マスタ!B:D,3,FALSE)),"",IF(VLOOKUP(B780,車名対応マスタ!B:D,3,FALSE)="","",$D780&amp;" "&amp;IF($G780="9","J","O")&amp;" "&amp;$I780&amp;" "&amp;IF($I780&lt;=TEXT(★完成資料!$A$1,"yyyymm"),TEXT(★完成資料!$A$1,"yyyymm"),"999999")&amp; " " &amp; LEFT(F780 &amp; "          ",10))))</f>
        <v xml:space="preserve">L O 202209 yyyy00 HV        </v>
      </c>
      <c r="B780" s="68" t="s">
        <v>269</v>
      </c>
      <c r="C780" s="68" t="s">
        <v>452</v>
      </c>
      <c r="D780" s="68" t="s">
        <v>271</v>
      </c>
      <c r="E780" s="68" t="s">
        <v>359</v>
      </c>
      <c r="F780" s="68" t="s">
        <v>360</v>
      </c>
      <c r="G780" s="68" t="s">
        <v>81</v>
      </c>
      <c r="H780" s="68" t="s">
        <v>402</v>
      </c>
      <c r="I780" s="68" t="s">
        <v>657</v>
      </c>
      <c r="J780" s="65">
        <v>10</v>
      </c>
      <c r="K780" s="65">
        <v>5</v>
      </c>
      <c r="L780" s="65">
        <v>529</v>
      </c>
      <c r="M780" s="65" t="s">
        <v>509</v>
      </c>
    </row>
    <row r="781" spans="1:13" ht="12.75" customHeight="1">
      <c r="A781" s="107" t="str">
        <f>IF(ROW()=1,"KEY",IF(ISNA(VLOOKUP(B781,車名対応マスタ!B:D,3,FALSE)),"",IF(VLOOKUP(B781,車名対応マスタ!B:D,3,FALSE)="","",$D781&amp;" "&amp;IF($G781="9","J","O")&amp;" "&amp;$I781&amp;" "&amp;IF($I781&lt;=TEXT(★完成資料!$A$1,"yyyymm"),TEXT(★完成資料!$A$1,"yyyymm"),"999999")&amp; " " &amp; LEFT(F781 &amp; "          ",10))))</f>
        <v xml:space="preserve">L O 202210 yyyy00 HV        </v>
      </c>
      <c r="B781" s="68" t="s">
        <v>269</v>
      </c>
      <c r="C781" s="68" t="s">
        <v>452</v>
      </c>
      <c r="D781" s="68" t="s">
        <v>271</v>
      </c>
      <c r="E781" s="68" t="s">
        <v>359</v>
      </c>
      <c r="F781" s="68" t="s">
        <v>360</v>
      </c>
      <c r="G781" s="68" t="s">
        <v>81</v>
      </c>
      <c r="H781" s="68" t="s">
        <v>402</v>
      </c>
      <c r="I781" s="68" t="s">
        <v>663</v>
      </c>
      <c r="J781" s="65">
        <v>5</v>
      </c>
      <c r="K781" s="65">
        <v>3</v>
      </c>
      <c r="L781" s="65">
        <v>529</v>
      </c>
      <c r="M781" s="65" t="s">
        <v>509</v>
      </c>
    </row>
    <row r="782" spans="1:13" ht="12.75" customHeight="1">
      <c r="A782" s="107" t="str">
        <f>IF(ROW()=1,"KEY",IF(ISNA(VLOOKUP(B782,車名対応マスタ!B:D,3,FALSE)),"",IF(VLOOKUP(B782,車名対応マスタ!B:D,3,FALSE)="","",$D782&amp;" "&amp;IF($G782="9","J","O")&amp;" "&amp;$I782&amp;" "&amp;IF($I782&lt;=TEXT(★完成資料!$A$1,"yyyymm"),TEXT(★完成資料!$A$1,"yyyymm"),"999999")&amp; " " &amp; LEFT(F782 &amp; "          ",10))))</f>
        <v xml:space="preserve">L J 202201 yyyy00 HV        </v>
      </c>
      <c r="B782" s="68" t="s">
        <v>269</v>
      </c>
      <c r="C782" s="68" t="s">
        <v>452</v>
      </c>
      <c r="D782" s="68" t="s">
        <v>271</v>
      </c>
      <c r="E782" s="68" t="s">
        <v>359</v>
      </c>
      <c r="F782" s="68" t="s">
        <v>360</v>
      </c>
      <c r="G782" s="68" t="s">
        <v>82</v>
      </c>
      <c r="H782" s="68" t="s">
        <v>403</v>
      </c>
      <c r="I782" s="68" t="s">
        <v>639</v>
      </c>
      <c r="J782" s="65">
        <v>654</v>
      </c>
      <c r="K782" s="65">
        <v>297</v>
      </c>
      <c r="L782" s="65">
        <v>930</v>
      </c>
      <c r="M782" s="65" t="s">
        <v>249</v>
      </c>
    </row>
    <row r="783" spans="1:13" ht="12.75" customHeight="1">
      <c r="A783" s="107" t="str">
        <f>IF(ROW()=1,"KEY",IF(ISNA(VLOOKUP(B783,車名対応マスタ!B:D,3,FALSE)),"",IF(VLOOKUP(B783,車名対応マスタ!B:D,3,FALSE)="","",$D783&amp;" "&amp;IF($G783="9","J","O")&amp;" "&amp;$I783&amp;" "&amp;IF($I783&lt;=TEXT(★完成資料!$A$1,"yyyymm"),TEXT(★完成資料!$A$1,"yyyymm"),"999999")&amp; " " &amp; LEFT(F783 &amp; "          ",10))))</f>
        <v xml:space="preserve">L J 202202 yyyy00 HV        </v>
      </c>
      <c r="B783" s="68" t="s">
        <v>269</v>
      </c>
      <c r="C783" s="68" t="s">
        <v>452</v>
      </c>
      <c r="D783" s="68" t="s">
        <v>271</v>
      </c>
      <c r="E783" s="68" t="s">
        <v>359</v>
      </c>
      <c r="F783" s="68" t="s">
        <v>360</v>
      </c>
      <c r="G783" s="68" t="s">
        <v>82</v>
      </c>
      <c r="H783" s="68" t="s">
        <v>403</v>
      </c>
      <c r="I783" s="68" t="s">
        <v>640</v>
      </c>
      <c r="J783" s="65">
        <v>467</v>
      </c>
      <c r="K783" s="65">
        <v>311</v>
      </c>
      <c r="L783" s="65">
        <v>930</v>
      </c>
      <c r="M783" s="65" t="s">
        <v>249</v>
      </c>
    </row>
    <row r="784" spans="1:13" ht="12.75" customHeight="1">
      <c r="A784" s="107" t="str">
        <f>IF(ROW()=1,"KEY",IF(ISNA(VLOOKUP(B784,車名対応マスタ!B:D,3,FALSE)),"",IF(VLOOKUP(B784,車名対応マスタ!B:D,3,FALSE)="","",$D784&amp;" "&amp;IF($G784="9","J","O")&amp;" "&amp;$I784&amp;" "&amp;IF($I784&lt;=TEXT(★完成資料!$A$1,"yyyymm"),TEXT(★完成資料!$A$1,"yyyymm"),"999999")&amp; " " &amp; LEFT(F784 &amp; "          ",10))))</f>
        <v xml:space="preserve">L J 202203 yyyy00 HV        </v>
      </c>
      <c r="B784" s="68" t="s">
        <v>269</v>
      </c>
      <c r="C784" s="68" t="s">
        <v>452</v>
      </c>
      <c r="D784" s="68" t="s">
        <v>271</v>
      </c>
      <c r="E784" s="68" t="s">
        <v>359</v>
      </c>
      <c r="F784" s="68" t="s">
        <v>360</v>
      </c>
      <c r="G784" s="68" t="s">
        <v>82</v>
      </c>
      <c r="H784" s="68" t="s">
        <v>403</v>
      </c>
      <c r="I784" s="68" t="s">
        <v>641</v>
      </c>
      <c r="J784" s="65">
        <v>586</v>
      </c>
      <c r="K784" s="65">
        <v>372</v>
      </c>
      <c r="L784" s="65">
        <v>930</v>
      </c>
      <c r="M784" s="65" t="s">
        <v>249</v>
      </c>
    </row>
    <row r="785" spans="1:13" ht="12.75" customHeight="1">
      <c r="A785" s="107" t="str">
        <f>IF(ROW()=1,"KEY",IF(ISNA(VLOOKUP(B785,車名対応マスタ!B:D,3,FALSE)),"",IF(VLOOKUP(B785,車名対応マスタ!B:D,3,FALSE)="","",$D785&amp;" "&amp;IF($G785="9","J","O")&amp;" "&amp;$I785&amp;" "&amp;IF($I785&lt;=TEXT(★完成資料!$A$1,"yyyymm"),TEXT(★完成資料!$A$1,"yyyymm"),"999999")&amp; " " &amp; LEFT(F785 &amp; "          ",10))))</f>
        <v xml:space="preserve">L J 202204 yyyy00 HV        </v>
      </c>
      <c r="B785" s="68" t="s">
        <v>269</v>
      </c>
      <c r="C785" s="68" t="s">
        <v>452</v>
      </c>
      <c r="D785" s="68" t="s">
        <v>271</v>
      </c>
      <c r="E785" s="68" t="s">
        <v>359</v>
      </c>
      <c r="F785" s="68" t="s">
        <v>360</v>
      </c>
      <c r="G785" s="68" t="s">
        <v>82</v>
      </c>
      <c r="H785" s="68" t="s">
        <v>403</v>
      </c>
      <c r="I785" s="68" t="s">
        <v>642</v>
      </c>
      <c r="J785" s="65">
        <v>292</v>
      </c>
      <c r="K785" s="65">
        <v>414</v>
      </c>
      <c r="L785" s="65">
        <v>930</v>
      </c>
      <c r="M785" s="65" t="s">
        <v>249</v>
      </c>
    </row>
    <row r="786" spans="1:13" ht="12.75" customHeight="1">
      <c r="A786" s="107" t="str">
        <f>IF(ROW()=1,"KEY",IF(ISNA(VLOOKUP(B786,車名対応マスタ!B:D,3,FALSE)),"",IF(VLOOKUP(B786,車名対応マスタ!B:D,3,FALSE)="","",$D786&amp;" "&amp;IF($G786="9","J","O")&amp;" "&amp;$I786&amp;" "&amp;IF($I786&lt;=TEXT(★完成資料!$A$1,"yyyymm"),TEXT(★完成資料!$A$1,"yyyymm"),"999999")&amp; " " &amp; LEFT(F786 &amp; "          ",10))))</f>
        <v xml:space="preserve">L J 202205 yyyy00 HV        </v>
      </c>
      <c r="B786" s="68" t="s">
        <v>269</v>
      </c>
      <c r="C786" s="68" t="s">
        <v>452</v>
      </c>
      <c r="D786" s="68" t="s">
        <v>271</v>
      </c>
      <c r="E786" s="68" t="s">
        <v>359</v>
      </c>
      <c r="F786" s="68" t="s">
        <v>360</v>
      </c>
      <c r="G786" s="68" t="s">
        <v>82</v>
      </c>
      <c r="H786" s="68" t="s">
        <v>403</v>
      </c>
      <c r="I786" s="68" t="s">
        <v>647</v>
      </c>
      <c r="J786" s="65">
        <v>112</v>
      </c>
      <c r="K786" s="65">
        <v>441</v>
      </c>
      <c r="L786" s="65">
        <v>930</v>
      </c>
      <c r="M786" s="65" t="s">
        <v>249</v>
      </c>
    </row>
    <row r="787" spans="1:13" ht="12.75" customHeight="1">
      <c r="A787" s="107" t="str">
        <f>IF(ROW()=1,"KEY",IF(ISNA(VLOOKUP(B787,車名対応マスタ!B:D,3,FALSE)),"",IF(VLOOKUP(B787,車名対応マスタ!B:D,3,FALSE)="","",$D787&amp;" "&amp;IF($G787="9","J","O")&amp;" "&amp;$I787&amp;" "&amp;IF($I787&lt;=TEXT(★完成資料!$A$1,"yyyymm"),TEXT(★完成資料!$A$1,"yyyymm"),"999999")&amp; " " &amp; LEFT(F787 &amp; "          ",10))))</f>
        <v xml:space="preserve">L J 202206 yyyy00 HV        </v>
      </c>
      <c r="B787" s="68" t="s">
        <v>269</v>
      </c>
      <c r="C787" s="68" t="s">
        <v>452</v>
      </c>
      <c r="D787" s="68" t="s">
        <v>271</v>
      </c>
      <c r="E787" s="68" t="s">
        <v>359</v>
      </c>
      <c r="F787" s="68" t="s">
        <v>360</v>
      </c>
      <c r="G787" s="68" t="s">
        <v>82</v>
      </c>
      <c r="H787" s="68" t="s">
        <v>403</v>
      </c>
      <c r="I787" s="68" t="s">
        <v>652</v>
      </c>
      <c r="J787" s="65">
        <v>173</v>
      </c>
      <c r="K787" s="65">
        <v>370</v>
      </c>
      <c r="L787" s="65">
        <v>930</v>
      </c>
      <c r="M787" s="65" t="s">
        <v>249</v>
      </c>
    </row>
    <row r="788" spans="1:13" ht="12.75" customHeight="1">
      <c r="A788" s="107" t="str">
        <f>IF(ROW()=1,"KEY",IF(ISNA(VLOOKUP(B788,車名対応マスタ!B:D,3,FALSE)),"",IF(VLOOKUP(B788,車名対応マスタ!B:D,3,FALSE)="","",$D788&amp;" "&amp;IF($G788="9","J","O")&amp;" "&amp;$I788&amp;" "&amp;IF($I788&lt;=TEXT(★完成資料!$A$1,"yyyymm"),TEXT(★完成資料!$A$1,"yyyymm"),"999999")&amp; " " &amp; LEFT(F788 &amp; "          ",10))))</f>
        <v xml:space="preserve">L J 202207 yyyy00 HV        </v>
      </c>
      <c r="B788" s="68" t="s">
        <v>269</v>
      </c>
      <c r="C788" s="68" t="s">
        <v>452</v>
      </c>
      <c r="D788" s="68" t="s">
        <v>271</v>
      </c>
      <c r="E788" s="68" t="s">
        <v>359</v>
      </c>
      <c r="F788" s="68" t="s">
        <v>360</v>
      </c>
      <c r="G788" s="68" t="s">
        <v>82</v>
      </c>
      <c r="H788" s="68" t="s">
        <v>403</v>
      </c>
      <c r="I788" s="68" t="s">
        <v>655</v>
      </c>
      <c r="J788" s="65">
        <v>381</v>
      </c>
      <c r="K788" s="65">
        <v>182</v>
      </c>
      <c r="L788" s="65">
        <v>930</v>
      </c>
      <c r="M788" s="65" t="s">
        <v>249</v>
      </c>
    </row>
    <row r="789" spans="1:13" ht="12.75" customHeight="1">
      <c r="A789" s="107" t="str">
        <f>IF(ROW()=1,"KEY",IF(ISNA(VLOOKUP(B789,車名対応マスタ!B:D,3,FALSE)),"",IF(VLOOKUP(B789,車名対応マスタ!B:D,3,FALSE)="","",$D789&amp;" "&amp;IF($G789="9","J","O")&amp;" "&amp;$I789&amp;" "&amp;IF($I789&lt;=TEXT(★完成資料!$A$1,"yyyymm"),TEXT(★完成資料!$A$1,"yyyymm"),"999999")&amp; " " &amp; LEFT(F789 &amp; "          ",10))))</f>
        <v xml:space="preserve">L J 202208 yyyy00 HV        </v>
      </c>
      <c r="B789" s="68" t="s">
        <v>269</v>
      </c>
      <c r="C789" s="68" t="s">
        <v>452</v>
      </c>
      <c r="D789" s="68" t="s">
        <v>271</v>
      </c>
      <c r="E789" s="68" t="s">
        <v>359</v>
      </c>
      <c r="F789" s="68" t="s">
        <v>360</v>
      </c>
      <c r="G789" s="68" t="s">
        <v>82</v>
      </c>
      <c r="H789" s="68" t="s">
        <v>403</v>
      </c>
      <c r="I789" s="68" t="s">
        <v>656</v>
      </c>
      <c r="J789" s="65">
        <v>239</v>
      </c>
      <c r="K789" s="65">
        <v>255</v>
      </c>
      <c r="L789" s="65">
        <v>930</v>
      </c>
      <c r="M789" s="65" t="s">
        <v>249</v>
      </c>
    </row>
    <row r="790" spans="1:13" ht="12.75" customHeight="1">
      <c r="A790" s="107" t="str">
        <f>IF(ROW()=1,"KEY",IF(ISNA(VLOOKUP(B790,車名対応マスタ!B:D,3,FALSE)),"",IF(VLOOKUP(B790,車名対応マスタ!B:D,3,FALSE)="","",$D790&amp;" "&amp;IF($G790="9","J","O")&amp;" "&amp;$I790&amp;" "&amp;IF($I790&lt;=TEXT(★完成資料!$A$1,"yyyymm"),TEXT(★完成資料!$A$1,"yyyymm"),"999999")&amp; " " &amp; LEFT(F790 &amp; "          ",10))))</f>
        <v xml:space="preserve">L J 202209 yyyy00 HV        </v>
      </c>
      <c r="B790" s="68" t="s">
        <v>269</v>
      </c>
      <c r="C790" s="68" t="s">
        <v>452</v>
      </c>
      <c r="D790" s="68" t="s">
        <v>271</v>
      </c>
      <c r="E790" s="68" t="s">
        <v>359</v>
      </c>
      <c r="F790" s="68" t="s">
        <v>360</v>
      </c>
      <c r="G790" s="68" t="s">
        <v>82</v>
      </c>
      <c r="H790" s="68" t="s">
        <v>403</v>
      </c>
      <c r="I790" s="68" t="s">
        <v>657</v>
      </c>
      <c r="J790" s="65">
        <v>209</v>
      </c>
      <c r="K790" s="65">
        <v>410</v>
      </c>
      <c r="L790" s="65">
        <v>930</v>
      </c>
      <c r="M790" s="65" t="s">
        <v>249</v>
      </c>
    </row>
    <row r="791" spans="1:13" ht="12.75" customHeight="1">
      <c r="A791" s="107" t="str">
        <f>IF(ROW()=1,"KEY",IF(ISNA(VLOOKUP(B791,車名対応マスタ!B:D,3,FALSE)),"",IF(VLOOKUP(B791,車名対応マスタ!B:D,3,FALSE)="","",$D791&amp;" "&amp;IF($G791="9","J","O")&amp;" "&amp;$I791&amp;" "&amp;IF($I791&lt;=TEXT(★完成資料!$A$1,"yyyymm"),TEXT(★完成資料!$A$1,"yyyymm"),"999999")&amp; " " &amp; LEFT(F791 &amp; "          ",10))))</f>
        <v xml:space="preserve">L J 202210 yyyy00 HV        </v>
      </c>
      <c r="B791" s="68" t="s">
        <v>269</v>
      </c>
      <c r="C791" s="68" t="s">
        <v>452</v>
      </c>
      <c r="D791" s="68" t="s">
        <v>271</v>
      </c>
      <c r="E791" s="68" t="s">
        <v>359</v>
      </c>
      <c r="F791" s="68" t="s">
        <v>360</v>
      </c>
      <c r="G791" s="68" t="s">
        <v>82</v>
      </c>
      <c r="H791" s="68" t="s">
        <v>403</v>
      </c>
      <c r="I791" s="68" t="s">
        <v>663</v>
      </c>
      <c r="J791" s="65">
        <v>339</v>
      </c>
      <c r="K791" s="65">
        <v>355</v>
      </c>
      <c r="L791" s="65">
        <v>930</v>
      </c>
      <c r="M791" s="65" t="s">
        <v>249</v>
      </c>
    </row>
    <row r="792" spans="1:13" ht="12.75" customHeight="1">
      <c r="A792" s="107" t="str">
        <f>IF(ROW()=1,"KEY",IF(ISNA(VLOOKUP(B792,車名対応マスタ!B:D,3,FALSE)),"",IF(VLOOKUP(B792,車名対応マスタ!B:D,3,FALSE)="","",$D792&amp;" "&amp;IF($G792="9","J","O")&amp;" "&amp;$I792&amp;" "&amp;IF($I792&lt;=TEXT(★完成資料!$A$1,"yyyymm"),TEXT(★完成資料!$A$1,"yyyymm"),"999999")&amp; " " &amp; LEFT(F792 &amp; "          ",10))))</f>
        <v xml:space="preserve">L O 202202 yyyy00 HV        </v>
      </c>
      <c r="B792" s="68" t="s">
        <v>484</v>
      </c>
      <c r="C792" s="68" t="s">
        <v>453</v>
      </c>
      <c r="D792" s="68" t="s">
        <v>271</v>
      </c>
      <c r="E792" s="68" t="s">
        <v>359</v>
      </c>
      <c r="F792" s="68" t="s">
        <v>360</v>
      </c>
      <c r="G792" s="68" t="s">
        <v>76</v>
      </c>
      <c r="H792" s="68" t="s">
        <v>492</v>
      </c>
      <c r="I792" s="68" t="s">
        <v>640</v>
      </c>
      <c r="J792" s="65">
        <v>1</v>
      </c>
      <c r="K792" s="65">
        <v>0</v>
      </c>
      <c r="L792" s="65">
        <v>301</v>
      </c>
      <c r="M792" s="65" t="s">
        <v>372</v>
      </c>
    </row>
    <row r="793" spans="1:13" ht="12.75" customHeight="1">
      <c r="A793" s="107" t="str">
        <f>IF(ROW()=1,"KEY",IF(ISNA(VLOOKUP(B793,車名対応マスタ!B:D,3,FALSE)),"",IF(VLOOKUP(B793,車名対応マスタ!B:D,3,FALSE)="","",$D793&amp;" "&amp;IF($G793="9","J","O")&amp;" "&amp;$I793&amp;" "&amp;IF($I793&lt;=TEXT(★完成資料!$A$1,"yyyymm"),TEXT(★完成資料!$A$1,"yyyymm"),"999999")&amp; " " &amp; LEFT(F793 &amp; "          ",10))))</f>
        <v xml:space="preserve">L O 202204 yyyy00 HV        </v>
      </c>
      <c r="B793" s="68" t="s">
        <v>484</v>
      </c>
      <c r="C793" s="68" t="s">
        <v>453</v>
      </c>
      <c r="D793" s="68" t="s">
        <v>271</v>
      </c>
      <c r="E793" s="68" t="s">
        <v>359</v>
      </c>
      <c r="F793" s="68" t="s">
        <v>360</v>
      </c>
      <c r="G793" s="68" t="s">
        <v>76</v>
      </c>
      <c r="H793" s="68" t="s">
        <v>492</v>
      </c>
      <c r="I793" s="68" t="s">
        <v>642</v>
      </c>
      <c r="J793" s="65">
        <v>2</v>
      </c>
      <c r="K793" s="65">
        <v>4</v>
      </c>
      <c r="L793" s="65">
        <v>301</v>
      </c>
      <c r="M793" s="65" t="s">
        <v>372</v>
      </c>
    </row>
    <row r="794" spans="1:13" ht="12.75" customHeight="1">
      <c r="A794" s="107" t="str">
        <f>IF(ROW()=1,"KEY",IF(ISNA(VLOOKUP(B794,車名対応マスタ!B:D,3,FALSE)),"",IF(VLOOKUP(B794,車名対応マスタ!B:D,3,FALSE)="","",$D794&amp;" "&amp;IF($G794="9","J","O")&amp;" "&amp;$I794&amp;" "&amp;IF($I794&lt;=TEXT(★完成資料!$A$1,"yyyymm"),TEXT(★完成資料!$A$1,"yyyymm"),"999999")&amp; " " &amp; LEFT(F794 &amp; "          ",10))))</f>
        <v xml:space="preserve">L O 202205 yyyy00 HV        </v>
      </c>
      <c r="B794" s="68" t="s">
        <v>484</v>
      </c>
      <c r="C794" s="68" t="s">
        <v>453</v>
      </c>
      <c r="D794" s="68" t="s">
        <v>271</v>
      </c>
      <c r="E794" s="68" t="s">
        <v>359</v>
      </c>
      <c r="F794" s="68" t="s">
        <v>360</v>
      </c>
      <c r="G794" s="68" t="s">
        <v>76</v>
      </c>
      <c r="H794" s="68" t="s">
        <v>492</v>
      </c>
      <c r="I794" s="68" t="s">
        <v>647</v>
      </c>
      <c r="J794" s="65">
        <v>1</v>
      </c>
      <c r="K794" s="65">
        <v>4</v>
      </c>
      <c r="L794" s="65">
        <v>301</v>
      </c>
      <c r="M794" s="65" t="s">
        <v>372</v>
      </c>
    </row>
    <row r="795" spans="1:13" ht="12.75" customHeight="1">
      <c r="A795" s="107" t="str">
        <f>IF(ROW()=1,"KEY",IF(ISNA(VLOOKUP(B795,車名対応マスタ!B:D,3,FALSE)),"",IF(VLOOKUP(B795,車名対応マスタ!B:D,3,FALSE)="","",$D795&amp;" "&amp;IF($G795="9","J","O")&amp;" "&amp;$I795&amp;" "&amp;IF($I795&lt;=TEXT(★完成資料!$A$1,"yyyymm"),TEXT(★完成資料!$A$1,"yyyymm"),"999999")&amp; " " &amp; LEFT(F795 &amp; "          ",10))))</f>
        <v xml:space="preserve">L O 202206 yyyy00 HV        </v>
      </c>
      <c r="B795" s="68" t="s">
        <v>484</v>
      </c>
      <c r="C795" s="68" t="s">
        <v>453</v>
      </c>
      <c r="D795" s="68" t="s">
        <v>271</v>
      </c>
      <c r="E795" s="68" t="s">
        <v>359</v>
      </c>
      <c r="F795" s="68" t="s">
        <v>360</v>
      </c>
      <c r="G795" s="68" t="s">
        <v>76</v>
      </c>
      <c r="H795" s="68" t="s">
        <v>492</v>
      </c>
      <c r="I795" s="68" t="s">
        <v>652</v>
      </c>
      <c r="J795" s="65">
        <v>5</v>
      </c>
      <c r="K795" s="65">
        <v>2</v>
      </c>
      <c r="L795" s="65">
        <v>301</v>
      </c>
      <c r="M795" s="65" t="s">
        <v>372</v>
      </c>
    </row>
    <row r="796" spans="1:13" ht="12.75" customHeight="1">
      <c r="A796" s="107" t="str">
        <f>IF(ROW()=1,"KEY",IF(ISNA(VLOOKUP(B796,車名対応マスタ!B:D,3,FALSE)),"",IF(VLOOKUP(B796,車名対応マスタ!B:D,3,FALSE)="","",$D796&amp;" "&amp;IF($G796="9","J","O")&amp;" "&amp;$I796&amp;" "&amp;IF($I796&lt;=TEXT(★完成資料!$A$1,"yyyymm"),TEXT(★完成資料!$A$1,"yyyymm"),"999999")&amp; " " &amp; LEFT(F796 &amp; "          ",10))))</f>
        <v xml:space="preserve">L O 202207 yyyy00 HV        </v>
      </c>
      <c r="B796" s="68" t="s">
        <v>484</v>
      </c>
      <c r="C796" s="68" t="s">
        <v>453</v>
      </c>
      <c r="D796" s="68" t="s">
        <v>271</v>
      </c>
      <c r="E796" s="68" t="s">
        <v>359</v>
      </c>
      <c r="F796" s="68" t="s">
        <v>360</v>
      </c>
      <c r="G796" s="68" t="s">
        <v>76</v>
      </c>
      <c r="H796" s="68" t="s">
        <v>492</v>
      </c>
      <c r="I796" s="68" t="s">
        <v>655</v>
      </c>
      <c r="J796" s="65">
        <v>9</v>
      </c>
      <c r="K796" s="65">
        <v>2</v>
      </c>
      <c r="L796" s="65">
        <v>301</v>
      </c>
      <c r="M796" s="65" t="s">
        <v>372</v>
      </c>
    </row>
    <row r="797" spans="1:13" ht="12.75" customHeight="1">
      <c r="A797" s="107" t="str">
        <f>IF(ROW()=1,"KEY",IF(ISNA(VLOOKUP(B797,車名対応マスタ!B:D,3,FALSE)),"",IF(VLOOKUP(B797,車名対応マスタ!B:D,3,FALSE)="","",$D797&amp;" "&amp;IF($G797="9","J","O")&amp;" "&amp;$I797&amp;" "&amp;IF($I797&lt;=TEXT(★完成資料!$A$1,"yyyymm"),TEXT(★完成資料!$A$1,"yyyymm"),"999999")&amp; " " &amp; LEFT(F797 &amp; "          ",10))))</f>
        <v xml:space="preserve">L O 202208 yyyy00 HV        </v>
      </c>
      <c r="B797" s="68" t="s">
        <v>484</v>
      </c>
      <c r="C797" s="68" t="s">
        <v>453</v>
      </c>
      <c r="D797" s="68" t="s">
        <v>271</v>
      </c>
      <c r="E797" s="68" t="s">
        <v>359</v>
      </c>
      <c r="F797" s="68" t="s">
        <v>360</v>
      </c>
      <c r="G797" s="68" t="s">
        <v>76</v>
      </c>
      <c r="H797" s="68" t="s">
        <v>492</v>
      </c>
      <c r="I797" s="68" t="s">
        <v>656</v>
      </c>
      <c r="J797" s="65">
        <v>0</v>
      </c>
      <c r="K797" s="65">
        <v>4</v>
      </c>
      <c r="L797" s="65">
        <v>301</v>
      </c>
      <c r="M797" s="65" t="s">
        <v>372</v>
      </c>
    </row>
    <row r="798" spans="1:13" ht="12.75" customHeight="1">
      <c r="A798" s="107" t="str">
        <f>IF(ROW()=1,"KEY",IF(ISNA(VLOOKUP(B798,車名対応マスタ!B:D,3,FALSE)),"",IF(VLOOKUP(B798,車名対応マスタ!B:D,3,FALSE)="","",$D798&amp;" "&amp;IF($G798="9","J","O")&amp;" "&amp;$I798&amp;" "&amp;IF($I798&lt;=TEXT(★完成資料!$A$1,"yyyymm"),TEXT(★完成資料!$A$1,"yyyymm"),"999999")&amp; " " &amp; LEFT(F798 &amp; "          ",10))))</f>
        <v xml:space="preserve">L O 202209 yyyy00 HV        </v>
      </c>
      <c r="B798" s="68" t="s">
        <v>484</v>
      </c>
      <c r="C798" s="68" t="s">
        <v>453</v>
      </c>
      <c r="D798" s="68" t="s">
        <v>271</v>
      </c>
      <c r="E798" s="68" t="s">
        <v>359</v>
      </c>
      <c r="F798" s="68" t="s">
        <v>360</v>
      </c>
      <c r="G798" s="68" t="s">
        <v>76</v>
      </c>
      <c r="H798" s="68" t="s">
        <v>492</v>
      </c>
      <c r="I798" s="68" t="s">
        <v>657</v>
      </c>
      <c r="J798" s="65">
        <v>0</v>
      </c>
      <c r="K798" s="65">
        <v>1</v>
      </c>
      <c r="L798" s="65">
        <v>301</v>
      </c>
      <c r="M798" s="65" t="s">
        <v>372</v>
      </c>
    </row>
    <row r="799" spans="1:13" ht="12.75" customHeight="1">
      <c r="A799" s="107" t="str">
        <f>IF(ROW()=1,"KEY",IF(ISNA(VLOOKUP(B799,車名対応マスタ!B:D,3,FALSE)),"",IF(VLOOKUP(B799,車名対応マスタ!B:D,3,FALSE)="","",$D799&amp;" "&amp;IF($G799="9","J","O")&amp;" "&amp;$I799&amp;" "&amp;IF($I799&lt;=TEXT(★完成資料!$A$1,"yyyymm"),TEXT(★完成資料!$A$1,"yyyymm"),"999999")&amp; " " &amp; LEFT(F799 &amp; "          ",10))))</f>
        <v xml:space="preserve">L O 202201 yyyy00 HV        </v>
      </c>
      <c r="B799" s="68" t="s">
        <v>484</v>
      </c>
      <c r="C799" s="68" t="s">
        <v>453</v>
      </c>
      <c r="D799" s="68" t="s">
        <v>271</v>
      </c>
      <c r="E799" s="68" t="s">
        <v>359</v>
      </c>
      <c r="F799" s="68" t="s">
        <v>360</v>
      </c>
      <c r="G799" s="68" t="s">
        <v>77</v>
      </c>
      <c r="H799" s="68" t="s">
        <v>273</v>
      </c>
      <c r="I799" s="68" t="s">
        <v>639</v>
      </c>
      <c r="K799" s="65">
        <v>1</v>
      </c>
      <c r="L799" s="65">
        <v>427</v>
      </c>
      <c r="M799" s="65" t="s">
        <v>376</v>
      </c>
    </row>
    <row r="800" spans="1:13" ht="12.75" customHeight="1">
      <c r="A800" s="107" t="str">
        <f>IF(ROW()=1,"KEY",IF(ISNA(VLOOKUP(B800,車名対応マスタ!B:D,3,FALSE)),"",IF(VLOOKUP(B800,車名対応マスタ!B:D,3,FALSE)="","",$D800&amp;" "&amp;IF($G800="9","J","O")&amp;" "&amp;$I800&amp;" "&amp;IF($I800&lt;=TEXT(★完成資料!$A$1,"yyyymm"),TEXT(★完成資料!$A$1,"yyyymm"),"999999")&amp; " " &amp; LEFT(F800 &amp; "          ",10))))</f>
        <v xml:space="preserve">L O 202202 yyyy00 HV        </v>
      </c>
      <c r="B800" s="68" t="s">
        <v>484</v>
      </c>
      <c r="C800" s="68" t="s">
        <v>453</v>
      </c>
      <c r="D800" s="68" t="s">
        <v>271</v>
      </c>
      <c r="E800" s="68" t="s">
        <v>359</v>
      </c>
      <c r="F800" s="68" t="s">
        <v>360</v>
      </c>
      <c r="G800" s="68" t="s">
        <v>77</v>
      </c>
      <c r="H800" s="68" t="s">
        <v>273</v>
      </c>
      <c r="I800" s="68" t="s">
        <v>640</v>
      </c>
      <c r="K800" s="65">
        <v>5</v>
      </c>
      <c r="L800" s="65">
        <v>427</v>
      </c>
      <c r="M800" s="65" t="s">
        <v>376</v>
      </c>
    </row>
    <row r="801" spans="1:13" ht="12.75" customHeight="1">
      <c r="A801" s="107" t="str">
        <f>IF(ROW()=1,"KEY",IF(ISNA(VLOOKUP(B801,車名対応マスタ!B:D,3,FALSE)),"",IF(VLOOKUP(B801,車名対応マスタ!B:D,3,FALSE)="","",$D801&amp;" "&amp;IF($G801="9","J","O")&amp;" "&amp;$I801&amp;" "&amp;IF($I801&lt;=TEXT(★完成資料!$A$1,"yyyymm"),TEXT(★完成資料!$A$1,"yyyymm"),"999999")&amp; " " &amp; LEFT(F801 &amp; "          ",10))))</f>
        <v xml:space="preserve">L O 202203 yyyy00 HV        </v>
      </c>
      <c r="B801" s="68" t="s">
        <v>484</v>
      </c>
      <c r="C801" s="68" t="s">
        <v>453</v>
      </c>
      <c r="D801" s="68" t="s">
        <v>271</v>
      </c>
      <c r="E801" s="68" t="s">
        <v>359</v>
      </c>
      <c r="F801" s="68" t="s">
        <v>360</v>
      </c>
      <c r="G801" s="68" t="s">
        <v>77</v>
      </c>
      <c r="H801" s="68" t="s">
        <v>273</v>
      </c>
      <c r="I801" s="68" t="s">
        <v>641</v>
      </c>
      <c r="K801" s="65">
        <v>8</v>
      </c>
      <c r="L801" s="65">
        <v>427</v>
      </c>
      <c r="M801" s="65" t="s">
        <v>376</v>
      </c>
    </row>
    <row r="802" spans="1:13" ht="12.75" customHeight="1">
      <c r="A802" s="107" t="str">
        <f>IF(ROW()=1,"KEY",IF(ISNA(VLOOKUP(B802,車名対応マスタ!B:D,3,FALSE)),"",IF(VLOOKUP(B802,車名対応マスタ!B:D,3,FALSE)="","",$D802&amp;" "&amp;IF($G802="9","J","O")&amp;" "&amp;$I802&amp;" "&amp;IF($I802&lt;=TEXT(★完成資料!$A$1,"yyyymm"),TEXT(★完成資料!$A$1,"yyyymm"),"999999")&amp; " " &amp; LEFT(F802 &amp; "          ",10))))</f>
        <v xml:space="preserve">L O 202204 yyyy00 HV        </v>
      </c>
      <c r="B802" s="68" t="s">
        <v>484</v>
      </c>
      <c r="C802" s="68" t="s">
        <v>453</v>
      </c>
      <c r="D802" s="68" t="s">
        <v>271</v>
      </c>
      <c r="E802" s="68" t="s">
        <v>359</v>
      </c>
      <c r="F802" s="68" t="s">
        <v>360</v>
      </c>
      <c r="G802" s="68" t="s">
        <v>77</v>
      </c>
      <c r="H802" s="68" t="s">
        <v>273</v>
      </c>
      <c r="I802" s="68" t="s">
        <v>642</v>
      </c>
      <c r="K802" s="65">
        <v>6</v>
      </c>
      <c r="L802" s="65">
        <v>427</v>
      </c>
      <c r="M802" s="65" t="s">
        <v>376</v>
      </c>
    </row>
    <row r="803" spans="1:13" ht="12.75" customHeight="1">
      <c r="A803" s="107" t="str">
        <f>IF(ROW()=1,"KEY",IF(ISNA(VLOOKUP(B803,車名対応マスタ!B:D,3,FALSE)),"",IF(VLOOKUP(B803,車名対応マスタ!B:D,3,FALSE)="","",$D803&amp;" "&amp;IF($G803="9","J","O")&amp;" "&amp;$I803&amp;" "&amp;IF($I803&lt;=TEXT(★完成資料!$A$1,"yyyymm"),TEXT(★完成資料!$A$1,"yyyymm"),"999999")&amp; " " &amp; LEFT(F803 &amp; "          ",10))))</f>
        <v xml:space="preserve">L O 202205 yyyy00 HV        </v>
      </c>
      <c r="B803" s="68" t="s">
        <v>484</v>
      </c>
      <c r="C803" s="68" t="s">
        <v>453</v>
      </c>
      <c r="D803" s="68" t="s">
        <v>271</v>
      </c>
      <c r="E803" s="68" t="s">
        <v>359</v>
      </c>
      <c r="F803" s="68" t="s">
        <v>360</v>
      </c>
      <c r="G803" s="68" t="s">
        <v>77</v>
      </c>
      <c r="H803" s="68" t="s">
        <v>273</v>
      </c>
      <c r="I803" s="68" t="s">
        <v>647</v>
      </c>
      <c r="K803" s="65">
        <v>11</v>
      </c>
      <c r="L803" s="65">
        <v>427</v>
      </c>
      <c r="M803" s="65" t="s">
        <v>376</v>
      </c>
    </row>
    <row r="804" spans="1:13" ht="12.75" customHeight="1">
      <c r="A804" s="107" t="str">
        <f>IF(ROW()=1,"KEY",IF(ISNA(VLOOKUP(B804,車名対応マスタ!B:D,3,FALSE)),"",IF(VLOOKUP(B804,車名対応マスタ!B:D,3,FALSE)="","",$D804&amp;" "&amp;IF($G804="9","J","O")&amp;" "&amp;$I804&amp;" "&amp;IF($I804&lt;=TEXT(★完成資料!$A$1,"yyyymm"),TEXT(★完成資料!$A$1,"yyyymm"),"999999")&amp; " " &amp; LEFT(F804 &amp; "          ",10))))</f>
        <v xml:space="preserve">L O 202206 yyyy00 HV        </v>
      </c>
      <c r="B804" s="68" t="s">
        <v>484</v>
      </c>
      <c r="C804" s="68" t="s">
        <v>453</v>
      </c>
      <c r="D804" s="68" t="s">
        <v>271</v>
      </c>
      <c r="E804" s="68" t="s">
        <v>359</v>
      </c>
      <c r="F804" s="68" t="s">
        <v>360</v>
      </c>
      <c r="G804" s="68" t="s">
        <v>77</v>
      </c>
      <c r="H804" s="68" t="s">
        <v>273</v>
      </c>
      <c r="I804" s="68" t="s">
        <v>652</v>
      </c>
      <c r="K804" s="65">
        <v>43</v>
      </c>
      <c r="L804" s="65">
        <v>427</v>
      </c>
      <c r="M804" s="65" t="s">
        <v>376</v>
      </c>
    </row>
    <row r="805" spans="1:13" ht="12.75" customHeight="1">
      <c r="A805" s="107" t="str">
        <f>IF(ROW()=1,"KEY",IF(ISNA(VLOOKUP(B805,車名対応マスタ!B:D,3,FALSE)),"",IF(VLOOKUP(B805,車名対応マスタ!B:D,3,FALSE)="","",$D805&amp;" "&amp;IF($G805="9","J","O")&amp;" "&amp;$I805&amp;" "&amp;IF($I805&lt;=TEXT(★完成資料!$A$1,"yyyymm"),TEXT(★完成資料!$A$1,"yyyymm"),"999999")&amp; " " &amp; LEFT(F805 &amp; "          ",10))))</f>
        <v xml:space="preserve">L O 202207 yyyy00 HV        </v>
      </c>
      <c r="B805" s="68" t="s">
        <v>484</v>
      </c>
      <c r="C805" s="68" t="s">
        <v>453</v>
      </c>
      <c r="D805" s="68" t="s">
        <v>271</v>
      </c>
      <c r="E805" s="68" t="s">
        <v>359</v>
      </c>
      <c r="F805" s="68" t="s">
        <v>360</v>
      </c>
      <c r="G805" s="68" t="s">
        <v>77</v>
      </c>
      <c r="H805" s="68" t="s">
        <v>273</v>
      </c>
      <c r="I805" s="68" t="s">
        <v>655</v>
      </c>
      <c r="K805" s="65">
        <v>2</v>
      </c>
      <c r="L805" s="65">
        <v>427</v>
      </c>
      <c r="M805" s="65" t="s">
        <v>376</v>
      </c>
    </row>
    <row r="806" spans="1:13" ht="12.75" customHeight="1">
      <c r="A806" s="107" t="str">
        <f>IF(ROW()=1,"KEY",IF(ISNA(VLOOKUP(B806,車名対応マスタ!B:D,3,FALSE)),"",IF(VLOOKUP(B806,車名対応マスタ!B:D,3,FALSE)="","",$D806&amp;" "&amp;IF($G806="9","J","O")&amp;" "&amp;$I806&amp;" "&amp;IF($I806&lt;=TEXT(★完成資料!$A$1,"yyyymm"),TEXT(★完成資料!$A$1,"yyyymm"),"999999")&amp; " " &amp; LEFT(F806 &amp; "          ",10))))</f>
        <v xml:space="preserve">L O 202201 yyyy00 HV        </v>
      </c>
      <c r="B806" s="68" t="s">
        <v>484</v>
      </c>
      <c r="C806" s="68" t="s">
        <v>453</v>
      </c>
      <c r="D806" s="68" t="s">
        <v>271</v>
      </c>
      <c r="E806" s="68" t="s">
        <v>359</v>
      </c>
      <c r="F806" s="68" t="s">
        <v>360</v>
      </c>
      <c r="G806" s="68" t="s">
        <v>77</v>
      </c>
      <c r="H806" s="68" t="s">
        <v>273</v>
      </c>
      <c r="I806" s="68" t="s">
        <v>639</v>
      </c>
      <c r="K806" s="65">
        <v>7</v>
      </c>
      <c r="L806" s="65">
        <v>410</v>
      </c>
      <c r="M806" s="65" t="s">
        <v>495</v>
      </c>
    </row>
    <row r="807" spans="1:13" ht="12.75" customHeight="1">
      <c r="A807" s="107" t="str">
        <f>IF(ROW()=1,"KEY",IF(ISNA(VLOOKUP(B807,車名対応マスタ!B:D,3,FALSE)),"",IF(VLOOKUP(B807,車名対応マスタ!B:D,3,FALSE)="","",$D807&amp;" "&amp;IF($G807="9","J","O")&amp;" "&amp;$I807&amp;" "&amp;IF($I807&lt;=TEXT(★完成資料!$A$1,"yyyymm"),TEXT(★完成資料!$A$1,"yyyymm"),"999999")&amp; " " &amp; LEFT(F807 &amp; "          ",10))))</f>
        <v xml:space="preserve">L O 202202 yyyy00 HV        </v>
      </c>
      <c r="B807" s="68" t="s">
        <v>484</v>
      </c>
      <c r="C807" s="68" t="s">
        <v>453</v>
      </c>
      <c r="D807" s="68" t="s">
        <v>271</v>
      </c>
      <c r="E807" s="68" t="s">
        <v>359</v>
      </c>
      <c r="F807" s="68" t="s">
        <v>360</v>
      </c>
      <c r="G807" s="68" t="s">
        <v>77</v>
      </c>
      <c r="H807" s="68" t="s">
        <v>273</v>
      </c>
      <c r="I807" s="68" t="s">
        <v>640</v>
      </c>
      <c r="K807" s="65">
        <v>2</v>
      </c>
      <c r="L807" s="65">
        <v>410</v>
      </c>
      <c r="M807" s="65" t="s">
        <v>495</v>
      </c>
    </row>
    <row r="808" spans="1:13" ht="12.75" customHeight="1">
      <c r="A808" s="107" t="str">
        <f>IF(ROW()=1,"KEY",IF(ISNA(VLOOKUP(B808,車名対応マスタ!B:D,3,FALSE)),"",IF(VLOOKUP(B808,車名対応マスタ!B:D,3,FALSE)="","",$D808&amp;" "&amp;IF($G808="9","J","O")&amp;" "&amp;$I808&amp;" "&amp;IF($I808&lt;=TEXT(★完成資料!$A$1,"yyyymm"),TEXT(★完成資料!$A$1,"yyyymm"),"999999")&amp; " " &amp; LEFT(F808 &amp; "          ",10))))</f>
        <v xml:space="preserve">L O 202203 yyyy00 HV        </v>
      </c>
      <c r="B808" s="68" t="s">
        <v>484</v>
      </c>
      <c r="C808" s="68" t="s">
        <v>453</v>
      </c>
      <c r="D808" s="68" t="s">
        <v>271</v>
      </c>
      <c r="E808" s="68" t="s">
        <v>359</v>
      </c>
      <c r="F808" s="68" t="s">
        <v>360</v>
      </c>
      <c r="G808" s="68" t="s">
        <v>77</v>
      </c>
      <c r="H808" s="68" t="s">
        <v>273</v>
      </c>
      <c r="I808" s="68" t="s">
        <v>641</v>
      </c>
      <c r="K808" s="65">
        <v>11</v>
      </c>
      <c r="L808" s="65">
        <v>410</v>
      </c>
      <c r="M808" s="65" t="s">
        <v>495</v>
      </c>
    </row>
    <row r="809" spans="1:13" ht="12.75" customHeight="1">
      <c r="A809" s="107" t="str">
        <f>IF(ROW()=1,"KEY",IF(ISNA(VLOOKUP(B809,車名対応マスタ!B:D,3,FALSE)),"",IF(VLOOKUP(B809,車名対応マスタ!B:D,3,FALSE)="","",$D809&amp;" "&amp;IF($G809="9","J","O")&amp;" "&amp;$I809&amp;" "&amp;IF($I809&lt;=TEXT(★完成資料!$A$1,"yyyymm"),TEXT(★完成資料!$A$1,"yyyymm"),"999999")&amp; " " &amp; LEFT(F809 &amp; "          ",10))))</f>
        <v xml:space="preserve">L O 202201 yyyy00 HV        </v>
      </c>
      <c r="B809" s="68" t="s">
        <v>484</v>
      </c>
      <c r="C809" s="68" t="s">
        <v>453</v>
      </c>
      <c r="D809" s="68" t="s">
        <v>271</v>
      </c>
      <c r="E809" s="68" t="s">
        <v>359</v>
      </c>
      <c r="F809" s="68" t="s">
        <v>360</v>
      </c>
      <c r="G809" s="68" t="s">
        <v>77</v>
      </c>
      <c r="H809" s="68" t="s">
        <v>273</v>
      </c>
      <c r="I809" s="68" t="s">
        <v>639</v>
      </c>
      <c r="K809" s="65">
        <v>5</v>
      </c>
      <c r="L809" s="65">
        <v>408</v>
      </c>
      <c r="M809" s="65" t="s">
        <v>496</v>
      </c>
    </row>
    <row r="810" spans="1:13" ht="12.75" customHeight="1">
      <c r="A810" s="107" t="str">
        <f>IF(ROW()=1,"KEY",IF(ISNA(VLOOKUP(B810,車名対応マスタ!B:D,3,FALSE)),"",IF(VLOOKUP(B810,車名対応マスタ!B:D,3,FALSE)="","",$D810&amp;" "&amp;IF($G810="9","J","O")&amp;" "&amp;$I810&amp;" "&amp;IF($I810&lt;=TEXT(★完成資料!$A$1,"yyyymm"),TEXT(★完成資料!$A$1,"yyyymm"),"999999")&amp; " " &amp; LEFT(F810 &amp; "          ",10))))</f>
        <v xml:space="preserve">L O 202203 yyyy00 HV        </v>
      </c>
      <c r="B810" s="68" t="s">
        <v>484</v>
      </c>
      <c r="C810" s="68" t="s">
        <v>453</v>
      </c>
      <c r="D810" s="68" t="s">
        <v>271</v>
      </c>
      <c r="E810" s="68" t="s">
        <v>359</v>
      </c>
      <c r="F810" s="68" t="s">
        <v>360</v>
      </c>
      <c r="G810" s="68" t="s">
        <v>77</v>
      </c>
      <c r="H810" s="68" t="s">
        <v>273</v>
      </c>
      <c r="I810" s="68" t="s">
        <v>641</v>
      </c>
      <c r="K810" s="65">
        <v>55</v>
      </c>
      <c r="L810" s="65">
        <v>408</v>
      </c>
      <c r="M810" s="65" t="s">
        <v>496</v>
      </c>
    </row>
    <row r="811" spans="1:13" ht="12.75" customHeight="1">
      <c r="A811" s="107" t="str">
        <f>IF(ROW()=1,"KEY",IF(ISNA(VLOOKUP(B811,車名対応マスタ!B:D,3,FALSE)),"",IF(VLOOKUP(B811,車名対応マスタ!B:D,3,FALSE)="","",$D811&amp;" "&amp;IF($G811="9","J","O")&amp;" "&amp;$I811&amp;" "&amp;IF($I811&lt;=TEXT(★完成資料!$A$1,"yyyymm"),TEXT(★完成資料!$A$1,"yyyymm"),"999999")&amp; " " &amp; LEFT(F811 &amp; "          ",10))))</f>
        <v xml:space="preserve">L O 202204 yyyy00 HV        </v>
      </c>
      <c r="B811" s="68" t="s">
        <v>484</v>
      </c>
      <c r="C811" s="68" t="s">
        <v>453</v>
      </c>
      <c r="D811" s="68" t="s">
        <v>271</v>
      </c>
      <c r="E811" s="68" t="s">
        <v>359</v>
      </c>
      <c r="F811" s="68" t="s">
        <v>360</v>
      </c>
      <c r="G811" s="68" t="s">
        <v>77</v>
      </c>
      <c r="H811" s="68" t="s">
        <v>273</v>
      </c>
      <c r="I811" s="68" t="s">
        <v>642</v>
      </c>
      <c r="K811" s="65">
        <v>1</v>
      </c>
      <c r="L811" s="65">
        <v>408</v>
      </c>
      <c r="M811" s="65" t="s">
        <v>496</v>
      </c>
    </row>
    <row r="812" spans="1:13" ht="12.75" customHeight="1">
      <c r="A812" s="107" t="str">
        <f>IF(ROW()=1,"KEY",IF(ISNA(VLOOKUP(B812,車名対応マスタ!B:D,3,FALSE)),"",IF(VLOOKUP(B812,車名対応マスタ!B:D,3,FALSE)="","",$D812&amp;" "&amp;IF($G812="9","J","O")&amp;" "&amp;$I812&amp;" "&amp;IF($I812&lt;=TEXT(★完成資料!$A$1,"yyyymm"),TEXT(★完成資料!$A$1,"yyyymm"),"999999")&amp; " " &amp; LEFT(F812 &amp; "          ",10))))</f>
        <v xml:space="preserve">L O 202201 yyyy00 HV        </v>
      </c>
      <c r="B812" s="68" t="s">
        <v>484</v>
      </c>
      <c r="C812" s="68" t="s">
        <v>453</v>
      </c>
      <c r="D812" s="68" t="s">
        <v>271</v>
      </c>
      <c r="E812" s="68" t="s">
        <v>359</v>
      </c>
      <c r="F812" s="68" t="s">
        <v>360</v>
      </c>
      <c r="G812" s="68" t="s">
        <v>77</v>
      </c>
      <c r="H812" s="68" t="s">
        <v>273</v>
      </c>
      <c r="I812" s="68" t="s">
        <v>639</v>
      </c>
      <c r="K812" s="65">
        <v>4</v>
      </c>
      <c r="L812" s="65">
        <v>424</v>
      </c>
      <c r="M812" s="65" t="s">
        <v>378</v>
      </c>
    </row>
    <row r="813" spans="1:13" ht="12.75" customHeight="1">
      <c r="A813" s="107" t="str">
        <f>IF(ROW()=1,"KEY",IF(ISNA(VLOOKUP(B813,車名対応マスタ!B:D,3,FALSE)),"",IF(VLOOKUP(B813,車名対応マスタ!B:D,3,FALSE)="","",$D813&amp;" "&amp;IF($G813="9","J","O")&amp;" "&amp;$I813&amp;" "&amp;IF($I813&lt;=TEXT(★完成資料!$A$1,"yyyymm"),TEXT(★完成資料!$A$1,"yyyymm"),"999999")&amp; " " &amp; LEFT(F813 &amp; "          ",10))))</f>
        <v xml:space="preserve">L O 202202 yyyy00 HV        </v>
      </c>
      <c r="B813" s="68" t="s">
        <v>484</v>
      </c>
      <c r="C813" s="68" t="s">
        <v>453</v>
      </c>
      <c r="D813" s="68" t="s">
        <v>271</v>
      </c>
      <c r="E813" s="68" t="s">
        <v>359</v>
      </c>
      <c r="F813" s="68" t="s">
        <v>360</v>
      </c>
      <c r="G813" s="68" t="s">
        <v>77</v>
      </c>
      <c r="H813" s="68" t="s">
        <v>273</v>
      </c>
      <c r="I813" s="68" t="s">
        <v>640</v>
      </c>
      <c r="K813" s="65">
        <v>15</v>
      </c>
      <c r="L813" s="65">
        <v>424</v>
      </c>
      <c r="M813" s="65" t="s">
        <v>378</v>
      </c>
    </row>
    <row r="814" spans="1:13" ht="12.75" customHeight="1">
      <c r="A814" s="107" t="str">
        <f>IF(ROW()=1,"KEY",IF(ISNA(VLOOKUP(B814,車名対応マスタ!B:D,3,FALSE)),"",IF(VLOOKUP(B814,車名対応マスタ!B:D,3,FALSE)="","",$D814&amp;" "&amp;IF($G814="9","J","O")&amp;" "&amp;$I814&amp;" "&amp;IF($I814&lt;=TEXT(★完成資料!$A$1,"yyyymm"),TEXT(★完成資料!$A$1,"yyyymm"),"999999")&amp; " " &amp; LEFT(F814 &amp; "          ",10))))</f>
        <v xml:space="preserve">L O 202203 yyyy00 HV        </v>
      </c>
      <c r="B814" s="68" t="s">
        <v>484</v>
      </c>
      <c r="C814" s="68" t="s">
        <v>453</v>
      </c>
      <c r="D814" s="68" t="s">
        <v>271</v>
      </c>
      <c r="E814" s="68" t="s">
        <v>359</v>
      </c>
      <c r="F814" s="68" t="s">
        <v>360</v>
      </c>
      <c r="G814" s="68" t="s">
        <v>77</v>
      </c>
      <c r="H814" s="68" t="s">
        <v>273</v>
      </c>
      <c r="I814" s="68" t="s">
        <v>641</v>
      </c>
      <c r="K814" s="65">
        <v>17</v>
      </c>
      <c r="L814" s="65">
        <v>424</v>
      </c>
      <c r="M814" s="65" t="s">
        <v>378</v>
      </c>
    </row>
    <row r="815" spans="1:13" ht="12.75" customHeight="1">
      <c r="A815" s="107" t="str">
        <f>IF(ROW()=1,"KEY",IF(ISNA(VLOOKUP(B815,車名対応マスタ!B:D,3,FALSE)),"",IF(VLOOKUP(B815,車名対応マスタ!B:D,3,FALSE)="","",$D815&amp;" "&amp;IF($G815="9","J","O")&amp;" "&amp;$I815&amp;" "&amp;IF($I815&lt;=TEXT(★完成資料!$A$1,"yyyymm"),TEXT(★完成資料!$A$1,"yyyymm"),"999999")&amp; " " &amp; LEFT(F815 &amp; "          ",10))))</f>
        <v xml:space="preserve">L O 202204 yyyy00 HV        </v>
      </c>
      <c r="B815" s="68" t="s">
        <v>484</v>
      </c>
      <c r="C815" s="68" t="s">
        <v>453</v>
      </c>
      <c r="D815" s="68" t="s">
        <v>271</v>
      </c>
      <c r="E815" s="68" t="s">
        <v>359</v>
      </c>
      <c r="F815" s="68" t="s">
        <v>360</v>
      </c>
      <c r="G815" s="68" t="s">
        <v>77</v>
      </c>
      <c r="H815" s="68" t="s">
        <v>273</v>
      </c>
      <c r="I815" s="68" t="s">
        <v>642</v>
      </c>
      <c r="K815" s="65">
        <v>10</v>
      </c>
      <c r="L815" s="65">
        <v>424</v>
      </c>
      <c r="M815" s="65" t="s">
        <v>378</v>
      </c>
    </row>
    <row r="816" spans="1:13" ht="12.75" customHeight="1">
      <c r="A816" s="107" t="str">
        <f>IF(ROW()=1,"KEY",IF(ISNA(VLOOKUP(B816,車名対応マスタ!B:D,3,FALSE)),"",IF(VLOOKUP(B816,車名対応マスタ!B:D,3,FALSE)="","",$D816&amp;" "&amp;IF($G816="9","J","O")&amp;" "&amp;$I816&amp;" "&amp;IF($I816&lt;=TEXT(★完成資料!$A$1,"yyyymm"),TEXT(★完成資料!$A$1,"yyyymm"),"999999")&amp; " " &amp; LEFT(F816 &amp; "          ",10))))</f>
        <v xml:space="preserve">L O 202205 yyyy00 HV        </v>
      </c>
      <c r="B816" s="68" t="s">
        <v>484</v>
      </c>
      <c r="C816" s="68" t="s">
        <v>453</v>
      </c>
      <c r="D816" s="68" t="s">
        <v>271</v>
      </c>
      <c r="E816" s="68" t="s">
        <v>359</v>
      </c>
      <c r="F816" s="68" t="s">
        <v>360</v>
      </c>
      <c r="G816" s="68" t="s">
        <v>77</v>
      </c>
      <c r="H816" s="68" t="s">
        <v>273</v>
      </c>
      <c r="I816" s="68" t="s">
        <v>647</v>
      </c>
      <c r="K816" s="65">
        <v>19</v>
      </c>
      <c r="L816" s="65">
        <v>424</v>
      </c>
      <c r="M816" s="65" t="s">
        <v>378</v>
      </c>
    </row>
    <row r="817" spans="1:13" ht="12.75" customHeight="1">
      <c r="A817" s="107" t="str">
        <f>IF(ROW()=1,"KEY",IF(ISNA(VLOOKUP(B817,車名対応マスタ!B:D,3,FALSE)),"",IF(VLOOKUP(B817,車名対応マスタ!B:D,3,FALSE)="","",$D817&amp;" "&amp;IF($G817="9","J","O")&amp;" "&amp;$I817&amp;" "&amp;IF($I817&lt;=TEXT(★完成資料!$A$1,"yyyymm"),TEXT(★完成資料!$A$1,"yyyymm"),"999999")&amp; " " &amp; LEFT(F817 &amp; "          ",10))))</f>
        <v xml:space="preserve">L O 202206 yyyy00 HV        </v>
      </c>
      <c r="B817" s="68" t="s">
        <v>484</v>
      </c>
      <c r="C817" s="68" t="s">
        <v>453</v>
      </c>
      <c r="D817" s="68" t="s">
        <v>271</v>
      </c>
      <c r="E817" s="68" t="s">
        <v>359</v>
      </c>
      <c r="F817" s="68" t="s">
        <v>360</v>
      </c>
      <c r="G817" s="68" t="s">
        <v>77</v>
      </c>
      <c r="H817" s="68" t="s">
        <v>273</v>
      </c>
      <c r="I817" s="68" t="s">
        <v>652</v>
      </c>
      <c r="K817" s="65">
        <v>13</v>
      </c>
      <c r="L817" s="65">
        <v>424</v>
      </c>
      <c r="M817" s="65" t="s">
        <v>378</v>
      </c>
    </row>
    <row r="818" spans="1:13" ht="12.75" customHeight="1">
      <c r="A818" s="107" t="str">
        <f>IF(ROW()=1,"KEY",IF(ISNA(VLOOKUP(B818,車名対応マスタ!B:D,3,FALSE)),"",IF(VLOOKUP(B818,車名対応マスタ!B:D,3,FALSE)="","",$D818&amp;" "&amp;IF($G818="9","J","O")&amp;" "&amp;$I818&amp;" "&amp;IF($I818&lt;=TEXT(★完成資料!$A$1,"yyyymm"),TEXT(★完成資料!$A$1,"yyyymm"),"999999")&amp; " " &amp; LEFT(F818 &amp; "          ",10))))</f>
        <v xml:space="preserve">L O 202207 yyyy00 HV        </v>
      </c>
      <c r="B818" s="68" t="s">
        <v>484</v>
      </c>
      <c r="C818" s="68" t="s">
        <v>453</v>
      </c>
      <c r="D818" s="68" t="s">
        <v>271</v>
      </c>
      <c r="E818" s="68" t="s">
        <v>359</v>
      </c>
      <c r="F818" s="68" t="s">
        <v>360</v>
      </c>
      <c r="G818" s="68" t="s">
        <v>77</v>
      </c>
      <c r="H818" s="68" t="s">
        <v>273</v>
      </c>
      <c r="I818" s="68" t="s">
        <v>655</v>
      </c>
      <c r="K818" s="65">
        <v>23</v>
      </c>
      <c r="L818" s="65">
        <v>424</v>
      </c>
      <c r="M818" s="65" t="s">
        <v>378</v>
      </c>
    </row>
    <row r="819" spans="1:13" ht="12.75" customHeight="1">
      <c r="A819" s="107" t="str">
        <f>IF(ROW()=1,"KEY",IF(ISNA(VLOOKUP(B819,車名対応マスタ!B:D,3,FALSE)),"",IF(VLOOKUP(B819,車名対応マスタ!B:D,3,FALSE)="","",$D819&amp;" "&amp;IF($G819="9","J","O")&amp;" "&amp;$I819&amp;" "&amp;IF($I819&lt;=TEXT(★完成資料!$A$1,"yyyymm"),TEXT(★完成資料!$A$1,"yyyymm"),"999999")&amp; " " &amp; LEFT(F819 &amp; "          ",10))))</f>
        <v xml:space="preserve">L O 202208 yyyy00 HV        </v>
      </c>
      <c r="B819" s="68" t="s">
        <v>484</v>
      </c>
      <c r="C819" s="68" t="s">
        <v>453</v>
      </c>
      <c r="D819" s="68" t="s">
        <v>271</v>
      </c>
      <c r="E819" s="68" t="s">
        <v>359</v>
      </c>
      <c r="F819" s="68" t="s">
        <v>360</v>
      </c>
      <c r="G819" s="68" t="s">
        <v>77</v>
      </c>
      <c r="H819" s="68" t="s">
        <v>273</v>
      </c>
      <c r="I819" s="68" t="s">
        <v>656</v>
      </c>
      <c r="K819" s="65">
        <v>5</v>
      </c>
      <c r="L819" s="65">
        <v>424</v>
      </c>
      <c r="M819" s="65" t="s">
        <v>378</v>
      </c>
    </row>
    <row r="820" spans="1:13" ht="12.75" customHeight="1">
      <c r="A820" s="107" t="str">
        <f>IF(ROW()=1,"KEY",IF(ISNA(VLOOKUP(B820,車名対応マスタ!B:D,3,FALSE)),"",IF(VLOOKUP(B820,車名対応マスタ!B:D,3,FALSE)="","",$D820&amp;" "&amp;IF($G820="9","J","O")&amp;" "&amp;$I820&amp;" "&amp;IF($I820&lt;=TEXT(★完成資料!$A$1,"yyyymm"),TEXT(★完成資料!$A$1,"yyyymm"),"999999")&amp; " " &amp; LEFT(F820 &amp; "          ",10))))</f>
        <v xml:space="preserve">L O 202210 yyyy00 HV        </v>
      </c>
      <c r="B820" s="68" t="s">
        <v>484</v>
      </c>
      <c r="C820" s="68" t="s">
        <v>453</v>
      </c>
      <c r="D820" s="68" t="s">
        <v>271</v>
      </c>
      <c r="E820" s="68" t="s">
        <v>359</v>
      </c>
      <c r="F820" s="68" t="s">
        <v>360</v>
      </c>
      <c r="G820" s="68" t="s">
        <v>77</v>
      </c>
      <c r="H820" s="68" t="s">
        <v>273</v>
      </c>
      <c r="I820" s="68" t="s">
        <v>663</v>
      </c>
      <c r="K820" s="65">
        <v>1</v>
      </c>
      <c r="L820" s="65">
        <v>424</v>
      </c>
      <c r="M820" s="65" t="s">
        <v>378</v>
      </c>
    </row>
    <row r="821" spans="1:13" ht="12.75" customHeight="1">
      <c r="A821" s="107" t="str">
        <f>IF(ROW()=1,"KEY",IF(ISNA(VLOOKUP(B821,車名対応マスタ!B:D,3,FALSE)),"",IF(VLOOKUP(B821,車名対応マスタ!B:D,3,FALSE)="","",$D821&amp;" "&amp;IF($G821="9","J","O")&amp;" "&amp;$I821&amp;" "&amp;IF($I821&lt;=TEXT(★完成資料!$A$1,"yyyymm"),TEXT(★完成資料!$A$1,"yyyymm"),"999999")&amp; " " &amp; LEFT(F821 &amp; "          ",10))))</f>
        <v xml:space="preserve">L O 202201 yyyy00 HV        </v>
      </c>
      <c r="B821" s="68" t="s">
        <v>484</v>
      </c>
      <c r="C821" s="68" t="s">
        <v>453</v>
      </c>
      <c r="D821" s="68" t="s">
        <v>271</v>
      </c>
      <c r="E821" s="68" t="s">
        <v>359</v>
      </c>
      <c r="F821" s="68" t="s">
        <v>360</v>
      </c>
      <c r="G821" s="68" t="s">
        <v>77</v>
      </c>
      <c r="H821" s="68" t="s">
        <v>273</v>
      </c>
      <c r="I821" s="68" t="s">
        <v>639</v>
      </c>
      <c r="K821" s="65">
        <v>1</v>
      </c>
      <c r="L821" s="65">
        <v>419</v>
      </c>
      <c r="M821" s="65" t="s">
        <v>262</v>
      </c>
    </row>
    <row r="822" spans="1:13" ht="12.75" customHeight="1">
      <c r="A822" s="107" t="str">
        <f>IF(ROW()=1,"KEY",IF(ISNA(VLOOKUP(B822,車名対応マスタ!B:D,3,FALSE)),"",IF(VLOOKUP(B822,車名対応マスタ!B:D,3,FALSE)="","",$D822&amp;" "&amp;IF($G822="9","J","O")&amp;" "&amp;$I822&amp;" "&amp;IF($I822&lt;=TEXT(★完成資料!$A$1,"yyyymm"),TEXT(★完成資料!$A$1,"yyyymm"),"999999")&amp; " " &amp; LEFT(F822 &amp; "          ",10))))</f>
        <v xml:space="preserve">L O 202202 yyyy00 HV        </v>
      </c>
      <c r="B822" s="68" t="s">
        <v>484</v>
      </c>
      <c r="C822" s="68" t="s">
        <v>453</v>
      </c>
      <c r="D822" s="68" t="s">
        <v>271</v>
      </c>
      <c r="E822" s="68" t="s">
        <v>359</v>
      </c>
      <c r="F822" s="68" t="s">
        <v>360</v>
      </c>
      <c r="G822" s="68" t="s">
        <v>77</v>
      </c>
      <c r="H822" s="68" t="s">
        <v>273</v>
      </c>
      <c r="I822" s="68" t="s">
        <v>640</v>
      </c>
      <c r="K822" s="65">
        <v>1</v>
      </c>
      <c r="L822" s="65">
        <v>419</v>
      </c>
      <c r="M822" s="65" t="s">
        <v>262</v>
      </c>
    </row>
    <row r="823" spans="1:13" ht="12.75" customHeight="1">
      <c r="A823" s="107" t="str">
        <f>IF(ROW()=1,"KEY",IF(ISNA(VLOOKUP(B823,車名対応マスタ!B:D,3,FALSE)),"",IF(VLOOKUP(B823,車名対応マスタ!B:D,3,FALSE)="","",$D823&amp;" "&amp;IF($G823="9","J","O")&amp;" "&amp;$I823&amp;" "&amp;IF($I823&lt;=TEXT(★完成資料!$A$1,"yyyymm"),TEXT(★完成資料!$A$1,"yyyymm"),"999999")&amp; " " &amp; LEFT(F823 &amp; "          ",10))))</f>
        <v xml:space="preserve">L O 202203 yyyy00 HV        </v>
      </c>
      <c r="B823" s="68" t="s">
        <v>484</v>
      </c>
      <c r="C823" s="68" t="s">
        <v>453</v>
      </c>
      <c r="D823" s="68" t="s">
        <v>271</v>
      </c>
      <c r="E823" s="68" t="s">
        <v>359</v>
      </c>
      <c r="F823" s="68" t="s">
        <v>360</v>
      </c>
      <c r="G823" s="68" t="s">
        <v>77</v>
      </c>
      <c r="H823" s="68" t="s">
        <v>273</v>
      </c>
      <c r="I823" s="68" t="s">
        <v>641</v>
      </c>
      <c r="K823" s="65">
        <v>16</v>
      </c>
      <c r="L823" s="65">
        <v>419</v>
      </c>
      <c r="M823" s="65" t="s">
        <v>262</v>
      </c>
    </row>
    <row r="824" spans="1:13" ht="12.75" customHeight="1">
      <c r="A824" s="107" t="str">
        <f>IF(ROW()=1,"KEY",IF(ISNA(VLOOKUP(B824,車名対応マスタ!B:D,3,FALSE)),"",IF(VLOOKUP(B824,車名対応マスタ!B:D,3,FALSE)="","",$D824&amp;" "&amp;IF($G824="9","J","O")&amp;" "&amp;$I824&amp;" "&amp;IF($I824&lt;=TEXT(★完成資料!$A$1,"yyyymm"),TEXT(★完成資料!$A$1,"yyyymm"),"999999")&amp; " " &amp; LEFT(F824 &amp; "          ",10))))</f>
        <v xml:space="preserve">L O 202202 yyyy00 HV        </v>
      </c>
      <c r="B824" s="68" t="s">
        <v>484</v>
      </c>
      <c r="C824" s="68" t="s">
        <v>453</v>
      </c>
      <c r="D824" s="68" t="s">
        <v>271</v>
      </c>
      <c r="E824" s="68" t="s">
        <v>359</v>
      </c>
      <c r="F824" s="68" t="s">
        <v>360</v>
      </c>
      <c r="G824" s="68" t="s">
        <v>77</v>
      </c>
      <c r="H824" s="68" t="s">
        <v>273</v>
      </c>
      <c r="I824" s="68" t="s">
        <v>640</v>
      </c>
      <c r="K824" s="65">
        <v>1</v>
      </c>
      <c r="L824" s="65">
        <v>418</v>
      </c>
      <c r="M824" s="65" t="s">
        <v>429</v>
      </c>
    </row>
    <row r="825" spans="1:13" ht="12.75" customHeight="1">
      <c r="A825" s="107" t="str">
        <f>IF(ROW()=1,"KEY",IF(ISNA(VLOOKUP(B825,車名対応マスタ!B:D,3,FALSE)),"",IF(VLOOKUP(B825,車名対応マスタ!B:D,3,FALSE)="","",$D825&amp;" "&amp;IF($G825="9","J","O")&amp;" "&amp;$I825&amp;" "&amp;IF($I825&lt;=TEXT(★完成資料!$A$1,"yyyymm"),TEXT(★完成資料!$A$1,"yyyymm"),"999999")&amp; " " &amp; LEFT(F825 &amp; "          ",10))))</f>
        <v xml:space="preserve">L O 202203 yyyy00 HV        </v>
      </c>
      <c r="B825" s="68" t="s">
        <v>484</v>
      </c>
      <c r="C825" s="68" t="s">
        <v>453</v>
      </c>
      <c r="D825" s="68" t="s">
        <v>271</v>
      </c>
      <c r="E825" s="68" t="s">
        <v>359</v>
      </c>
      <c r="F825" s="68" t="s">
        <v>360</v>
      </c>
      <c r="G825" s="68" t="s">
        <v>77</v>
      </c>
      <c r="H825" s="68" t="s">
        <v>273</v>
      </c>
      <c r="I825" s="68" t="s">
        <v>641</v>
      </c>
      <c r="K825" s="65">
        <v>1</v>
      </c>
      <c r="L825" s="65">
        <v>418</v>
      </c>
      <c r="M825" s="65" t="s">
        <v>429</v>
      </c>
    </row>
    <row r="826" spans="1:13" ht="12.75" customHeight="1">
      <c r="A826" s="107" t="str">
        <f>IF(ROW()=1,"KEY",IF(ISNA(VLOOKUP(B826,車名対応マスタ!B:D,3,FALSE)),"",IF(VLOOKUP(B826,車名対応マスタ!B:D,3,FALSE)="","",$D826&amp;" "&amp;IF($G826="9","J","O")&amp;" "&amp;$I826&amp;" "&amp;IF($I826&lt;=TEXT(★完成資料!$A$1,"yyyymm"),TEXT(★完成資料!$A$1,"yyyymm"),"999999")&amp; " " &amp; LEFT(F826 &amp; "          ",10))))</f>
        <v xml:space="preserve">L O 202204 yyyy00 HV        </v>
      </c>
      <c r="B826" s="68" t="s">
        <v>484</v>
      </c>
      <c r="C826" s="68" t="s">
        <v>453</v>
      </c>
      <c r="D826" s="68" t="s">
        <v>271</v>
      </c>
      <c r="E826" s="68" t="s">
        <v>359</v>
      </c>
      <c r="F826" s="68" t="s">
        <v>360</v>
      </c>
      <c r="G826" s="68" t="s">
        <v>77</v>
      </c>
      <c r="H826" s="68" t="s">
        <v>273</v>
      </c>
      <c r="I826" s="68" t="s">
        <v>642</v>
      </c>
      <c r="K826" s="65">
        <v>4</v>
      </c>
      <c r="L826" s="65">
        <v>418</v>
      </c>
      <c r="M826" s="65" t="s">
        <v>429</v>
      </c>
    </row>
    <row r="827" spans="1:13" ht="12.75" customHeight="1">
      <c r="A827" s="107" t="str">
        <f>IF(ROW()=1,"KEY",IF(ISNA(VLOOKUP(B827,車名対応マスタ!B:D,3,FALSE)),"",IF(VLOOKUP(B827,車名対応マスタ!B:D,3,FALSE)="","",$D827&amp;" "&amp;IF($G827="9","J","O")&amp;" "&amp;$I827&amp;" "&amp;IF($I827&lt;=TEXT(★完成資料!$A$1,"yyyymm"),TEXT(★完成資料!$A$1,"yyyymm"),"999999")&amp; " " &amp; LEFT(F827 &amp; "          ",10))))</f>
        <v xml:space="preserve">L O 202202 yyyy00 HV        </v>
      </c>
      <c r="B827" s="68" t="s">
        <v>484</v>
      </c>
      <c r="C827" s="68" t="s">
        <v>453</v>
      </c>
      <c r="D827" s="68" t="s">
        <v>271</v>
      </c>
      <c r="E827" s="68" t="s">
        <v>359</v>
      </c>
      <c r="F827" s="68" t="s">
        <v>360</v>
      </c>
      <c r="G827" s="68" t="s">
        <v>77</v>
      </c>
      <c r="H827" s="68" t="s">
        <v>273</v>
      </c>
      <c r="I827" s="68" t="s">
        <v>640</v>
      </c>
      <c r="K827" s="65">
        <v>2</v>
      </c>
      <c r="L827" s="65">
        <v>429</v>
      </c>
      <c r="M827" s="65" t="s">
        <v>380</v>
      </c>
    </row>
    <row r="828" spans="1:13" ht="12.75" customHeight="1">
      <c r="A828" s="107" t="str">
        <f>IF(ROW()=1,"KEY",IF(ISNA(VLOOKUP(B828,車名対応マスタ!B:D,3,FALSE)),"",IF(VLOOKUP(B828,車名対応マスタ!B:D,3,FALSE)="","",$D828&amp;" "&amp;IF($G828="9","J","O")&amp;" "&amp;$I828&amp;" "&amp;IF($I828&lt;=TEXT(★完成資料!$A$1,"yyyymm"),TEXT(★完成資料!$A$1,"yyyymm"),"999999")&amp; " " &amp; LEFT(F828 &amp; "          ",10))))</f>
        <v xml:space="preserve">L O 202203 yyyy00 HV        </v>
      </c>
      <c r="B828" s="68" t="s">
        <v>484</v>
      </c>
      <c r="C828" s="68" t="s">
        <v>453</v>
      </c>
      <c r="D828" s="68" t="s">
        <v>271</v>
      </c>
      <c r="E828" s="68" t="s">
        <v>359</v>
      </c>
      <c r="F828" s="68" t="s">
        <v>360</v>
      </c>
      <c r="G828" s="68" t="s">
        <v>77</v>
      </c>
      <c r="H828" s="68" t="s">
        <v>273</v>
      </c>
      <c r="I828" s="68" t="s">
        <v>641</v>
      </c>
      <c r="K828" s="65">
        <v>4</v>
      </c>
      <c r="L828" s="65">
        <v>429</v>
      </c>
      <c r="M828" s="65" t="s">
        <v>380</v>
      </c>
    </row>
    <row r="829" spans="1:13" ht="12.75" customHeight="1">
      <c r="A829" s="107" t="str">
        <f>IF(ROW()=1,"KEY",IF(ISNA(VLOOKUP(B829,車名対応マスタ!B:D,3,FALSE)),"",IF(VLOOKUP(B829,車名対応マスタ!B:D,3,FALSE)="","",$D829&amp;" "&amp;IF($G829="9","J","O")&amp;" "&amp;$I829&amp;" "&amp;IF($I829&lt;=TEXT(★完成資料!$A$1,"yyyymm"),TEXT(★完成資料!$A$1,"yyyymm"),"999999")&amp; " " &amp; LEFT(F829 &amp; "          ",10))))</f>
        <v xml:space="preserve">L O 202204 yyyy00 HV        </v>
      </c>
      <c r="B829" s="68" t="s">
        <v>484</v>
      </c>
      <c r="C829" s="68" t="s">
        <v>453</v>
      </c>
      <c r="D829" s="68" t="s">
        <v>271</v>
      </c>
      <c r="E829" s="68" t="s">
        <v>359</v>
      </c>
      <c r="F829" s="68" t="s">
        <v>360</v>
      </c>
      <c r="G829" s="68" t="s">
        <v>77</v>
      </c>
      <c r="H829" s="68" t="s">
        <v>273</v>
      </c>
      <c r="I829" s="68" t="s">
        <v>642</v>
      </c>
      <c r="K829" s="65">
        <v>2</v>
      </c>
      <c r="L829" s="65">
        <v>429</v>
      </c>
      <c r="M829" s="65" t="s">
        <v>380</v>
      </c>
    </row>
    <row r="830" spans="1:13" ht="12.75" customHeight="1">
      <c r="A830" s="107" t="str">
        <f>IF(ROW()=1,"KEY",IF(ISNA(VLOOKUP(B830,車名対応マスタ!B:D,3,FALSE)),"",IF(VLOOKUP(B830,車名対応マスタ!B:D,3,FALSE)="","",$D830&amp;" "&amp;IF($G830="9","J","O")&amp;" "&amp;$I830&amp;" "&amp;IF($I830&lt;=TEXT(★完成資料!$A$1,"yyyymm"),TEXT(★完成資料!$A$1,"yyyymm"),"999999")&amp; " " &amp; LEFT(F830 &amp; "          ",10))))</f>
        <v xml:space="preserve">L O 202205 yyyy00 HV        </v>
      </c>
      <c r="B830" s="68" t="s">
        <v>484</v>
      </c>
      <c r="C830" s="68" t="s">
        <v>453</v>
      </c>
      <c r="D830" s="68" t="s">
        <v>271</v>
      </c>
      <c r="E830" s="68" t="s">
        <v>359</v>
      </c>
      <c r="F830" s="68" t="s">
        <v>360</v>
      </c>
      <c r="G830" s="68" t="s">
        <v>77</v>
      </c>
      <c r="H830" s="68" t="s">
        <v>273</v>
      </c>
      <c r="I830" s="68" t="s">
        <v>647</v>
      </c>
      <c r="K830" s="65">
        <v>1</v>
      </c>
      <c r="L830" s="65">
        <v>429</v>
      </c>
      <c r="M830" s="65" t="s">
        <v>380</v>
      </c>
    </row>
    <row r="831" spans="1:13" ht="12.75" customHeight="1">
      <c r="A831" s="107" t="str">
        <f>IF(ROW()=1,"KEY",IF(ISNA(VLOOKUP(B831,車名対応マスタ!B:D,3,FALSE)),"",IF(VLOOKUP(B831,車名対応マスタ!B:D,3,FALSE)="","",$D831&amp;" "&amp;IF($G831="9","J","O")&amp;" "&amp;$I831&amp;" "&amp;IF($I831&lt;=TEXT(★完成資料!$A$1,"yyyymm"),TEXT(★完成資料!$A$1,"yyyymm"),"999999")&amp; " " &amp; LEFT(F831 &amp; "          ",10))))</f>
        <v xml:space="preserve">L O 202201 yyyy00 HV        </v>
      </c>
      <c r="B831" s="68" t="s">
        <v>484</v>
      </c>
      <c r="C831" s="68" t="s">
        <v>453</v>
      </c>
      <c r="D831" s="68" t="s">
        <v>271</v>
      </c>
      <c r="E831" s="68" t="s">
        <v>359</v>
      </c>
      <c r="F831" s="68" t="s">
        <v>360</v>
      </c>
      <c r="G831" s="68" t="s">
        <v>77</v>
      </c>
      <c r="H831" s="68" t="s">
        <v>273</v>
      </c>
      <c r="I831" s="68" t="s">
        <v>639</v>
      </c>
      <c r="K831" s="65">
        <v>1</v>
      </c>
      <c r="L831" s="65">
        <v>423</v>
      </c>
      <c r="M831" s="65" t="s">
        <v>381</v>
      </c>
    </row>
    <row r="832" spans="1:13" ht="12.75" customHeight="1">
      <c r="A832" s="107" t="str">
        <f>IF(ROW()=1,"KEY",IF(ISNA(VLOOKUP(B832,車名対応マスタ!B:D,3,FALSE)),"",IF(VLOOKUP(B832,車名対応マスタ!B:D,3,FALSE)="","",$D832&amp;" "&amp;IF($G832="9","J","O")&amp;" "&amp;$I832&amp;" "&amp;IF($I832&lt;=TEXT(★完成資料!$A$1,"yyyymm"),TEXT(★完成資料!$A$1,"yyyymm"),"999999")&amp; " " &amp; LEFT(F832 &amp; "          ",10))))</f>
        <v xml:space="preserve">L O 202202 yyyy00 HV        </v>
      </c>
      <c r="B832" s="68" t="s">
        <v>484</v>
      </c>
      <c r="C832" s="68" t="s">
        <v>453</v>
      </c>
      <c r="D832" s="68" t="s">
        <v>271</v>
      </c>
      <c r="E832" s="68" t="s">
        <v>359</v>
      </c>
      <c r="F832" s="68" t="s">
        <v>360</v>
      </c>
      <c r="G832" s="68" t="s">
        <v>77</v>
      </c>
      <c r="H832" s="68" t="s">
        <v>273</v>
      </c>
      <c r="I832" s="68" t="s">
        <v>640</v>
      </c>
      <c r="K832" s="65">
        <v>1</v>
      </c>
      <c r="L832" s="65">
        <v>423</v>
      </c>
      <c r="M832" s="65" t="s">
        <v>381</v>
      </c>
    </row>
    <row r="833" spans="1:13" ht="12.75" customHeight="1">
      <c r="A833" s="107" t="str">
        <f>IF(ROW()=1,"KEY",IF(ISNA(VLOOKUP(B833,車名対応マスタ!B:D,3,FALSE)),"",IF(VLOOKUP(B833,車名対応マスタ!B:D,3,FALSE)="","",$D833&amp;" "&amp;IF($G833="9","J","O")&amp;" "&amp;$I833&amp;" "&amp;IF($I833&lt;=TEXT(★完成資料!$A$1,"yyyymm"),TEXT(★完成資料!$A$1,"yyyymm"),"999999")&amp; " " &amp; LEFT(F833 &amp; "          ",10))))</f>
        <v xml:space="preserve">L O 202201 yyyy00 HV        </v>
      </c>
      <c r="B833" s="68" t="s">
        <v>484</v>
      </c>
      <c r="C833" s="68" t="s">
        <v>453</v>
      </c>
      <c r="D833" s="68" t="s">
        <v>271</v>
      </c>
      <c r="E833" s="68" t="s">
        <v>359</v>
      </c>
      <c r="F833" s="68" t="s">
        <v>360</v>
      </c>
      <c r="G833" s="68" t="s">
        <v>77</v>
      </c>
      <c r="H833" s="68" t="s">
        <v>273</v>
      </c>
      <c r="I833" s="68" t="s">
        <v>639</v>
      </c>
      <c r="K833" s="65">
        <v>1</v>
      </c>
      <c r="L833" s="65">
        <v>603</v>
      </c>
      <c r="M833" s="65" t="s">
        <v>263</v>
      </c>
    </row>
    <row r="834" spans="1:13" ht="12.75" customHeight="1">
      <c r="A834" s="107" t="str">
        <f>IF(ROW()=1,"KEY",IF(ISNA(VLOOKUP(B834,車名対応マスタ!B:D,3,FALSE)),"",IF(VLOOKUP(B834,車名対応マスタ!B:D,3,FALSE)="","",$D834&amp;" "&amp;IF($G834="9","J","O")&amp;" "&amp;$I834&amp;" "&amp;IF($I834&lt;=TEXT(★完成資料!$A$1,"yyyymm"),TEXT(★完成資料!$A$1,"yyyymm"),"999999")&amp; " " &amp; LEFT(F834 &amp; "          ",10))))</f>
        <v xml:space="preserve">L O 202203 yyyy00 HV        </v>
      </c>
      <c r="B834" s="68" t="s">
        <v>484</v>
      </c>
      <c r="C834" s="68" t="s">
        <v>453</v>
      </c>
      <c r="D834" s="68" t="s">
        <v>271</v>
      </c>
      <c r="E834" s="68" t="s">
        <v>359</v>
      </c>
      <c r="F834" s="68" t="s">
        <v>360</v>
      </c>
      <c r="G834" s="68" t="s">
        <v>77</v>
      </c>
      <c r="H834" s="68" t="s">
        <v>273</v>
      </c>
      <c r="I834" s="68" t="s">
        <v>641</v>
      </c>
      <c r="K834" s="65">
        <v>1</v>
      </c>
      <c r="L834" s="65">
        <v>603</v>
      </c>
      <c r="M834" s="65" t="s">
        <v>263</v>
      </c>
    </row>
    <row r="835" spans="1:13" ht="12.75" customHeight="1">
      <c r="A835" s="107" t="str">
        <f>IF(ROW()=1,"KEY",IF(ISNA(VLOOKUP(B835,車名対応マスタ!B:D,3,FALSE)),"",IF(VLOOKUP(B835,車名対応マスタ!B:D,3,FALSE)="","",$D835&amp;" "&amp;IF($G835="9","J","O")&amp;" "&amp;$I835&amp;" "&amp;IF($I835&lt;=TEXT(★完成資料!$A$1,"yyyymm"),TEXT(★完成資料!$A$1,"yyyymm"),"999999")&amp; " " &amp; LEFT(F835 &amp; "          ",10))))</f>
        <v xml:space="preserve">L O 202201 yyyy00 HV        </v>
      </c>
      <c r="B835" s="68" t="s">
        <v>484</v>
      </c>
      <c r="C835" s="68" t="s">
        <v>453</v>
      </c>
      <c r="D835" s="68" t="s">
        <v>271</v>
      </c>
      <c r="E835" s="68" t="s">
        <v>359</v>
      </c>
      <c r="F835" s="68" t="s">
        <v>360</v>
      </c>
      <c r="G835" s="68" t="s">
        <v>77</v>
      </c>
      <c r="H835" s="68" t="s">
        <v>273</v>
      </c>
      <c r="I835" s="68" t="s">
        <v>639</v>
      </c>
      <c r="K835" s="65">
        <v>9</v>
      </c>
      <c r="L835" s="65">
        <v>417</v>
      </c>
      <c r="M835" s="65" t="s">
        <v>499</v>
      </c>
    </row>
    <row r="836" spans="1:13" ht="12.75" customHeight="1">
      <c r="A836" s="107" t="str">
        <f>IF(ROW()=1,"KEY",IF(ISNA(VLOOKUP(B836,車名対応マスタ!B:D,3,FALSE)),"",IF(VLOOKUP(B836,車名対応マスタ!B:D,3,FALSE)="","",$D836&amp;" "&amp;IF($G836="9","J","O")&amp;" "&amp;$I836&amp;" "&amp;IF($I836&lt;=TEXT(★完成資料!$A$1,"yyyymm"),TEXT(★完成資料!$A$1,"yyyymm"),"999999")&amp; " " &amp; LEFT(F836 &amp; "          ",10))))</f>
        <v xml:space="preserve">L O 202202 yyyy00 HV        </v>
      </c>
      <c r="B836" s="68" t="s">
        <v>484</v>
      </c>
      <c r="C836" s="68" t="s">
        <v>453</v>
      </c>
      <c r="D836" s="68" t="s">
        <v>271</v>
      </c>
      <c r="E836" s="68" t="s">
        <v>359</v>
      </c>
      <c r="F836" s="68" t="s">
        <v>360</v>
      </c>
      <c r="G836" s="68" t="s">
        <v>77</v>
      </c>
      <c r="H836" s="68" t="s">
        <v>273</v>
      </c>
      <c r="I836" s="68" t="s">
        <v>640</v>
      </c>
      <c r="K836" s="65">
        <v>59</v>
      </c>
      <c r="L836" s="65">
        <v>417</v>
      </c>
      <c r="M836" s="65" t="s">
        <v>499</v>
      </c>
    </row>
    <row r="837" spans="1:13" ht="12.75" customHeight="1">
      <c r="A837" s="107" t="str">
        <f>IF(ROW()=1,"KEY",IF(ISNA(VLOOKUP(B837,車名対応マスタ!B:D,3,FALSE)),"",IF(VLOOKUP(B837,車名対応マスタ!B:D,3,FALSE)="","",$D837&amp;" "&amp;IF($G837="9","J","O")&amp;" "&amp;$I837&amp;" "&amp;IF($I837&lt;=TEXT(★完成資料!$A$1,"yyyymm"),TEXT(★完成資料!$A$1,"yyyymm"),"999999")&amp; " " &amp; LEFT(F837 &amp; "          ",10))))</f>
        <v xml:space="preserve">L O 202203 yyyy00 HV        </v>
      </c>
      <c r="B837" s="68" t="s">
        <v>484</v>
      </c>
      <c r="C837" s="68" t="s">
        <v>453</v>
      </c>
      <c r="D837" s="68" t="s">
        <v>271</v>
      </c>
      <c r="E837" s="68" t="s">
        <v>359</v>
      </c>
      <c r="F837" s="68" t="s">
        <v>360</v>
      </c>
      <c r="G837" s="68" t="s">
        <v>77</v>
      </c>
      <c r="H837" s="68" t="s">
        <v>273</v>
      </c>
      <c r="I837" s="68" t="s">
        <v>641</v>
      </c>
      <c r="K837" s="65">
        <v>116</v>
      </c>
      <c r="L837" s="65">
        <v>417</v>
      </c>
      <c r="M837" s="65" t="s">
        <v>499</v>
      </c>
    </row>
    <row r="838" spans="1:13" ht="12.75" customHeight="1">
      <c r="A838" s="107" t="str">
        <f>IF(ROW()=1,"KEY",IF(ISNA(VLOOKUP(B838,車名対応マスタ!B:D,3,FALSE)),"",IF(VLOOKUP(B838,車名対応マスタ!B:D,3,FALSE)="","",$D838&amp;" "&amp;IF($G838="9","J","O")&amp;" "&amp;$I838&amp;" "&amp;IF($I838&lt;=TEXT(★完成資料!$A$1,"yyyymm"),TEXT(★完成資料!$A$1,"yyyymm"),"999999")&amp; " " &amp; LEFT(F838 &amp; "          ",10))))</f>
        <v xml:space="preserve">L O 202204 yyyy00 HV        </v>
      </c>
      <c r="B838" s="68" t="s">
        <v>484</v>
      </c>
      <c r="C838" s="68" t="s">
        <v>453</v>
      </c>
      <c r="D838" s="68" t="s">
        <v>271</v>
      </c>
      <c r="E838" s="68" t="s">
        <v>359</v>
      </c>
      <c r="F838" s="68" t="s">
        <v>360</v>
      </c>
      <c r="G838" s="68" t="s">
        <v>77</v>
      </c>
      <c r="H838" s="68" t="s">
        <v>273</v>
      </c>
      <c r="I838" s="68" t="s">
        <v>642</v>
      </c>
      <c r="K838" s="65">
        <v>3</v>
      </c>
      <c r="L838" s="65">
        <v>417</v>
      </c>
      <c r="M838" s="65" t="s">
        <v>499</v>
      </c>
    </row>
    <row r="839" spans="1:13" ht="12.75" customHeight="1">
      <c r="A839" s="107" t="str">
        <f>IF(ROW()=1,"KEY",IF(ISNA(VLOOKUP(B839,車名対応マスタ!B:D,3,FALSE)),"",IF(VLOOKUP(B839,車名対応マスタ!B:D,3,FALSE)="","",$D839&amp;" "&amp;IF($G839="9","J","O")&amp;" "&amp;$I839&amp;" "&amp;IF($I839&lt;=TEXT(★完成資料!$A$1,"yyyymm"),TEXT(★完成資料!$A$1,"yyyymm"),"999999")&amp; " " &amp; LEFT(F839 &amp; "          ",10))))</f>
        <v xml:space="preserve">L O 202205 yyyy00 HV        </v>
      </c>
      <c r="B839" s="68" t="s">
        <v>484</v>
      </c>
      <c r="C839" s="68" t="s">
        <v>453</v>
      </c>
      <c r="D839" s="68" t="s">
        <v>271</v>
      </c>
      <c r="E839" s="68" t="s">
        <v>359</v>
      </c>
      <c r="F839" s="68" t="s">
        <v>360</v>
      </c>
      <c r="G839" s="68" t="s">
        <v>77</v>
      </c>
      <c r="H839" s="68" t="s">
        <v>273</v>
      </c>
      <c r="I839" s="68" t="s">
        <v>647</v>
      </c>
      <c r="K839" s="65">
        <v>3</v>
      </c>
      <c r="L839" s="65">
        <v>417</v>
      </c>
      <c r="M839" s="65" t="s">
        <v>499</v>
      </c>
    </row>
    <row r="840" spans="1:13" ht="12.75" customHeight="1">
      <c r="A840" s="107" t="str">
        <f>IF(ROW()=1,"KEY",IF(ISNA(VLOOKUP(B840,車名対応マスタ!B:D,3,FALSE)),"",IF(VLOOKUP(B840,車名対応マスタ!B:D,3,FALSE)="","",$D840&amp;" "&amp;IF($G840="9","J","O")&amp;" "&amp;$I840&amp;" "&amp;IF($I840&lt;=TEXT(★完成資料!$A$1,"yyyymm"),TEXT(★完成資料!$A$1,"yyyymm"),"999999")&amp; " " &amp; LEFT(F840 &amp; "          ",10))))</f>
        <v xml:space="preserve">L O 202206 yyyy00 HV        </v>
      </c>
      <c r="B840" s="68" t="s">
        <v>484</v>
      </c>
      <c r="C840" s="68" t="s">
        <v>453</v>
      </c>
      <c r="D840" s="68" t="s">
        <v>271</v>
      </c>
      <c r="E840" s="68" t="s">
        <v>359</v>
      </c>
      <c r="F840" s="68" t="s">
        <v>360</v>
      </c>
      <c r="G840" s="68" t="s">
        <v>77</v>
      </c>
      <c r="H840" s="68" t="s">
        <v>273</v>
      </c>
      <c r="I840" s="68" t="s">
        <v>652</v>
      </c>
      <c r="K840" s="65">
        <v>1</v>
      </c>
      <c r="L840" s="65">
        <v>417</v>
      </c>
      <c r="M840" s="65" t="s">
        <v>499</v>
      </c>
    </row>
    <row r="841" spans="1:13" ht="12.75" customHeight="1">
      <c r="A841" s="107" t="str">
        <f>IF(ROW()=1,"KEY",IF(ISNA(VLOOKUP(B841,車名対応マスタ!B:D,3,FALSE)),"",IF(VLOOKUP(B841,車名対応マスタ!B:D,3,FALSE)="","",$D841&amp;" "&amp;IF($G841="9","J","O")&amp;" "&amp;$I841&amp;" "&amp;IF($I841&lt;=TEXT(★完成資料!$A$1,"yyyymm"),TEXT(★完成資料!$A$1,"yyyymm"),"999999")&amp; " " &amp; LEFT(F841 &amp; "          ",10))))</f>
        <v xml:space="preserve">L O 202201 yyyy00 HV        </v>
      </c>
      <c r="B841" s="68" t="s">
        <v>484</v>
      </c>
      <c r="C841" s="68" t="s">
        <v>453</v>
      </c>
      <c r="D841" s="68" t="s">
        <v>271</v>
      </c>
      <c r="E841" s="68" t="s">
        <v>359</v>
      </c>
      <c r="F841" s="68" t="s">
        <v>360</v>
      </c>
      <c r="G841" s="68" t="s">
        <v>77</v>
      </c>
      <c r="H841" s="68" t="s">
        <v>273</v>
      </c>
      <c r="I841" s="68" t="s">
        <v>639</v>
      </c>
      <c r="K841" s="65">
        <v>4</v>
      </c>
      <c r="L841" s="65">
        <v>413</v>
      </c>
      <c r="M841" s="65" t="s">
        <v>500</v>
      </c>
    </row>
    <row r="842" spans="1:13" ht="12.75" customHeight="1">
      <c r="A842" s="107" t="str">
        <f>IF(ROW()=1,"KEY",IF(ISNA(VLOOKUP(B842,車名対応マスタ!B:D,3,FALSE)),"",IF(VLOOKUP(B842,車名対応マスタ!B:D,3,FALSE)="","",$D842&amp;" "&amp;IF($G842="9","J","O")&amp;" "&amp;$I842&amp;" "&amp;IF($I842&lt;=TEXT(★完成資料!$A$1,"yyyymm"),TEXT(★完成資料!$A$1,"yyyymm"),"999999")&amp; " " &amp; LEFT(F842 &amp; "          ",10))))</f>
        <v xml:space="preserve">L O 202202 yyyy00 HV        </v>
      </c>
      <c r="B842" s="68" t="s">
        <v>484</v>
      </c>
      <c r="C842" s="68" t="s">
        <v>453</v>
      </c>
      <c r="D842" s="68" t="s">
        <v>271</v>
      </c>
      <c r="E842" s="68" t="s">
        <v>359</v>
      </c>
      <c r="F842" s="68" t="s">
        <v>360</v>
      </c>
      <c r="G842" s="68" t="s">
        <v>77</v>
      </c>
      <c r="H842" s="68" t="s">
        <v>273</v>
      </c>
      <c r="I842" s="68" t="s">
        <v>640</v>
      </c>
      <c r="K842" s="65">
        <v>5</v>
      </c>
      <c r="L842" s="65">
        <v>413</v>
      </c>
      <c r="M842" s="65" t="s">
        <v>500</v>
      </c>
    </row>
    <row r="843" spans="1:13" ht="12.75" customHeight="1">
      <c r="A843" s="107" t="str">
        <f>IF(ROW()=1,"KEY",IF(ISNA(VLOOKUP(B843,車名対応マスタ!B:D,3,FALSE)),"",IF(VLOOKUP(B843,車名対応マスタ!B:D,3,FALSE)="","",$D843&amp;" "&amp;IF($G843="9","J","O")&amp;" "&amp;$I843&amp;" "&amp;IF($I843&lt;=TEXT(★完成資料!$A$1,"yyyymm"),TEXT(★完成資料!$A$1,"yyyymm"),"999999")&amp; " " &amp; LEFT(F843 &amp; "          ",10))))</f>
        <v xml:space="preserve">L O 202204 yyyy00 HV        </v>
      </c>
      <c r="B843" s="68" t="s">
        <v>484</v>
      </c>
      <c r="C843" s="68" t="s">
        <v>453</v>
      </c>
      <c r="D843" s="68" t="s">
        <v>271</v>
      </c>
      <c r="E843" s="68" t="s">
        <v>359</v>
      </c>
      <c r="F843" s="68" t="s">
        <v>360</v>
      </c>
      <c r="G843" s="68" t="s">
        <v>77</v>
      </c>
      <c r="H843" s="68" t="s">
        <v>273</v>
      </c>
      <c r="I843" s="68" t="s">
        <v>642</v>
      </c>
      <c r="K843" s="65">
        <v>6</v>
      </c>
      <c r="L843" s="65">
        <v>413</v>
      </c>
      <c r="M843" s="65" t="s">
        <v>500</v>
      </c>
    </row>
    <row r="844" spans="1:13" ht="12.75" customHeight="1">
      <c r="A844" s="107" t="str">
        <f>IF(ROW()=1,"KEY",IF(ISNA(VLOOKUP(B844,車名対応マスタ!B:D,3,FALSE)),"",IF(VLOOKUP(B844,車名対応マスタ!B:D,3,FALSE)="","",$D844&amp;" "&amp;IF($G844="9","J","O")&amp;" "&amp;$I844&amp;" "&amp;IF($I844&lt;=TEXT(★完成資料!$A$1,"yyyymm"),TEXT(★完成資料!$A$1,"yyyymm"),"999999")&amp; " " &amp; LEFT(F844 &amp; "          ",10))))</f>
        <v xml:space="preserve">L O 202205 yyyy00 HV        </v>
      </c>
      <c r="B844" s="68" t="s">
        <v>484</v>
      </c>
      <c r="C844" s="68" t="s">
        <v>453</v>
      </c>
      <c r="D844" s="68" t="s">
        <v>271</v>
      </c>
      <c r="E844" s="68" t="s">
        <v>359</v>
      </c>
      <c r="F844" s="68" t="s">
        <v>360</v>
      </c>
      <c r="G844" s="68" t="s">
        <v>77</v>
      </c>
      <c r="H844" s="68" t="s">
        <v>273</v>
      </c>
      <c r="I844" s="68" t="s">
        <v>647</v>
      </c>
      <c r="K844" s="65">
        <v>5</v>
      </c>
      <c r="L844" s="65">
        <v>413</v>
      </c>
      <c r="M844" s="65" t="s">
        <v>500</v>
      </c>
    </row>
    <row r="845" spans="1:13" ht="12.75" customHeight="1">
      <c r="A845" s="107" t="str">
        <f>IF(ROW()=1,"KEY",IF(ISNA(VLOOKUP(B845,車名対応マスタ!B:D,3,FALSE)),"",IF(VLOOKUP(B845,車名対応マスタ!B:D,3,FALSE)="","",$D845&amp;" "&amp;IF($G845="9","J","O")&amp;" "&amp;$I845&amp;" "&amp;IF($I845&lt;=TEXT(★完成資料!$A$1,"yyyymm"),TEXT(★完成資料!$A$1,"yyyymm"),"999999")&amp; " " &amp; LEFT(F845 &amp; "          ",10))))</f>
        <v xml:space="preserve">L O 202206 yyyy00 HV        </v>
      </c>
      <c r="B845" s="68" t="s">
        <v>484</v>
      </c>
      <c r="C845" s="68" t="s">
        <v>453</v>
      </c>
      <c r="D845" s="68" t="s">
        <v>271</v>
      </c>
      <c r="E845" s="68" t="s">
        <v>359</v>
      </c>
      <c r="F845" s="68" t="s">
        <v>360</v>
      </c>
      <c r="G845" s="68" t="s">
        <v>77</v>
      </c>
      <c r="H845" s="68" t="s">
        <v>273</v>
      </c>
      <c r="I845" s="68" t="s">
        <v>652</v>
      </c>
      <c r="K845" s="65">
        <v>1</v>
      </c>
      <c r="L845" s="65">
        <v>413</v>
      </c>
      <c r="M845" s="65" t="s">
        <v>500</v>
      </c>
    </row>
    <row r="846" spans="1:13" ht="12.75" customHeight="1">
      <c r="A846" s="107" t="str">
        <f>IF(ROW()=1,"KEY",IF(ISNA(VLOOKUP(B846,車名対応マスタ!B:D,3,FALSE)),"",IF(VLOOKUP(B846,車名対応マスタ!B:D,3,FALSE)="","",$D846&amp;" "&amp;IF($G846="9","J","O")&amp;" "&amp;$I846&amp;" "&amp;IF($I846&lt;=TEXT(★完成資料!$A$1,"yyyymm"),TEXT(★完成資料!$A$1,"yyyymm"),"999999")&amp; " " &amp; LEFT(F846 &amp; "          ",10))))</f>
        <v xml:space="preserve">L O 202209 yyyy00 HV        </v>
      </c>
      <c r="B846" s="68" t="s">
        <v>484</v>
      </c>
      <c r="C846" s="68" t="s">
        <v>453</v>
      </c>
      <c r="D846" s="68" t="s">
        <v>271</v>
      </c>
      <c r="E846" s="68" t="s">
        <v>359</v>
      </c>
      <c r="F846" s="68" t="s">
        <v>360</v>
      </c>
      <c r="G846" s="68" t="s">
        <v>77</v>
      </c>
      <c r="H846" s="68" t="s">
        <v>273</v>
      </c>
      <c r="I846" s="68" t="s">
        <v>657</v>
      </c>
      <c r="K846" s="65">
        <v>1</v>
      </c>
      <c r="L846" s="65">
        <v>413</v>
      </c>
      <c r="M846" s="65" t="s">
        <v>500</v>
      </c>
    </row>
    <row r="847" spans="1:13" ht="12.75" customHeight="1">
      <c r="A847" s="107" t="str">
        <f>IF(ROW()=1,"KEY",IF(ISNA(VLOOKUP(B847,車名対応マスタ!B:D,3,FALSE)),"",IF(VLOOKUP(B847,車名対応マスタ!B:D,3,FALSE)="","",$D847&amp;" "&amp;IF($G847="9","J","O")&amp;" "&amp;$I847&amp;" "&amp;IF($I847&lt;=TEXT(★完成資料!$A$1,"yyyymm"),TEXT(★完成資料!$A$1,"yyyymm"),"999999")&amp; " " &amp; LEFT(F847 &amp; "          ",10))))</f>
        <v xml:space="preserve">L O 202202 yyyy00 HV        </v>
      </c>
      <c r="B847" s="68" t="s">
        <v>484</v>
      </c>
      <c r="C847" s="68" t="s">
        <v>453</v>
      </c>
      <c r="D847" s="68" t="s">
        <v>271</v>
      </c>
      <c r="E847" s="68" t="s">
        <v>359</v>
      </c>
      <c r="F847" s="68" t="s">
        <v>360</v>
      </c>
      <c r="G847" s="68" t="s">
        <v>77</v>
      </c>
      <c r="H847" s="68" t="s">
        <v>273</v>
      </c>
      <c r="I847" s="68" t="s">
        <v>640</v>
      </c>
      <c r="K847" s="65">
        <v>1</v>
      </c>
      <c r="L847" s="65">
        <v>467</v>
      </c>
      <c r="M847" s="65" t="s">
        <v>275</v>
      </c>
    </row>
    <row r="848" spans="1:13" ht="12.75" customHeight="1">
      <c r="A848" s="107" t="str">
        <f>IF(ROW()=1,"KEY",IF(ISNA(VLOOKUP(B848,車名対応マスタ!B:D,3,FALSE)),"",IF(VLOOKUP(B848,車名対応マスタ!B:D,3,FALSE)="","",$D848&amp;" "&amp;IF($G848="9","J","O")&amp;" "&amp;$I848&amp;" "&amp;IF($I848&lt;=TEXT(★完成資料!$A$1,"yyyymm"),TEXT(★完成資料!$A$1,"yyyymm"),"999999")&amp; " " &amp; LEFT(F848 &amp; "          ",10))))</f>
        <v xml:space="preserve">L O 202203 yyyy00 HV        </v>
      </c>
      <c r="B848" s="68" t="s">
        <v>484</v>
      </c>
      <c r="C848" s="68" t="s">
        <v>453</v>
      </c>
      <c r="D848" s="68" t="s">
        <v>271</v>
      </c>
      <c r="E848" s="68" t="s">
        <v>359</v>
      </c>
      <c r="F848" s="68" t="s">
        <v>360</v>
      </c>
      <c r="G848" s="68" t="s">
        <v>77</v>
      </c>
      <c r="H848" s="68" t="s">
        <v>273</v>
      </c>
      <c r="I848" s="68" t="s">
        <v>641</v>
      </c>
      <c r="K848" s="65">
        <v>2</v>
      </c>
      <c r="L848" s="65">
        <v>467</v>
      </c>
      <c r="M848" s="65" t="s">
        <v>275</v>
      </c>
    </row>
    <row r="849" spans="1:13" ht="12.75" customHeight="1">
      <c r="A849" s="107" t="str">
        <f>IF(ROW()=1,"KEY",IF(ISNA(VLOOKUP(B849,車名対応マスタ!B:D,3,FALSE)),"",IF(VLOOKUP(B849,車名対応マスタ!B:D,3,FALSE)="","",$D849&amp;" "&amp;IF($G849="9","J","O")&amp;" "&amp;$I849&amp;" "&amp;IF($I849&lt;=TEXT(★完成資料!$A$1,"yyyymm"),TEXT(★完成資料!$A$1,"yyyymm"),"999999")&amp; " " &amp; LEFT(F849 &amp; "          ",10))))</f>
        <v xml:space="preserve">L O 202201 yyyy00 HV        </v>
      </c>
      <c r="B849" s="68" t="s">
        <v>484</v>
      </c>
      <c r="C849" s="68" t="s">
        <v>453</v>
      </c>
      <c r="D849" s="68" t="s">
        <v>271</v>
      </c>
      <c r="E849" s="68" t="s">
        <v>359</v>
      </c>
      <c r="F849" s="68" t="s">
        <v>360</v>
      </c>
      <c r="G849" s="68" t="s">
        <v>77</v>
      </c>
      <c r="H849" s="68" t="s">
        <v>273</v>
      </c>
      <c r="I849" s="68" t="s">
        <v>639</v>
      </c>
      <c r="K849" s="65">
        <v>2</v>
      </c>
      <c r="L849" s="65">
        <v>432</v>
      </c>
      <c r="M849" s="65" t="s">
        <v>424</v>
      </c>
    </row>
    <row r="850" spans="1:13" ht="12.75" customHeight="1">
      <c r="A850" s="107" t="str">
        <f>IF(ROW()=1,"KEY",IF(ISNA(VLOOKUP(B850,車名対応マスタ!B:D,3,FALSE)),"",IF(VLOOKUP(B850,車名対応マスタ!B:D,3,FALSE)="","",$D850&amp;" "&amp;IF($G850="9","J","O")&amp;" "&amp;$I850&amp;" "&amp;IF($I850&lt;=TEXT(★完成資料!$A$1,"yyyymm"),TEXT(★完成資料!$A$1,"yyyymm"),"999999")&amp; " " &amp; LEFT(F850 &amp; "          ",10))))</f>
        <v xml:space="preserve">L O 202202 yyyy00 HV        </v>
      </c>
      <c r="B850" s="68" t="s">
        <v>484</v>
      </c>
      <c r="C850" s="68" t="s">
        <v>453</v>
      </c>
      <c r="D850" s="68" t="s">
        <v>271</v>
      </c>
      <c r="E850" s="68" t="s">
        <v>359</v>
      </c>
      <c r="F850" s="68" t="s">
        <v>360</v>
      </c>
      <c r="G850" s="68" t="s">
        <v>77</v>
      </c>
      <c r="H850" s="68" t="s">
        <v>273</v>
      </c>
      <c r="I850" s="68" t="s">
        <v>640</v>
      </c>
      <c r="K850" s="65">
        <v>1</v>
      </c>
      <c r="L850" s="65">
        <v>432</v>
      </c>
      <c r="M850" s="65" t="s">
        <v>424</v>
      </c>
    </row>
    <row r="851" spans="1:13" ht="12.75" customHeight="1">
      <c r="A851" s="107" t="str">
        <f>IF(ROW()=1,"KEY",IF(ISNA(VLOOKUP(B851,車名対応マスタ!B:D,3,FALSE)),"",IF(VLOOKUP(B851,車名対応マスタ!B:D,3,FALSE)="","",$D851&amp;" "&amp;IF($G851="9","J","O")&amp;" "&amp;$I851&amp;" "&amp;IF($I851&lt;=TEXT(★完成資料!$A$1,"yyyymm"),TEXT(★完成資料!$A$1,"yyyymm"),"999999")&amp; " " &amp; LEFT(F851 &amp; "          ",10))))</f>
        <v xml:space="preserve">L O 202203 yyyy00 HV        </v>
      </c>
      <c r="B851" s="68" t="s">
        <v>484</v>
      </c>
      <c r="C851" s="68" t="s">
        <v>453</v>
      </c>
      <c r="D851" s="68" t="s">
        <v>271</v>
      </c>
      <c r="E851" s="68" t="s">
        <v>359</v>
      </c>
      <c r="F851" s="68" t="s">
        <v>360</v>
      </c>
      <c r="G851" s="68" t="s">
        <v>77</v>
      </c>
      <c r="H851" s="68" t="s">
        <v>273</v>
      </c>
      <c r="I851" s="68" t="s">
        <v>641</v>
      </c>
      <c r="K851" s="65">
        <v>1</v>
      </c>
      <c r="L851" s="65">
        <v>432</v>
      </c>
      <c r="M851" s="65" t="s">
        <v>424</v>
      </c>
    </row>
    <row r="852" spans="1:13" ht="12.75" customHeight="1">
      <c r="A852" s="107" t="str">
        <f>IF(ROW()=1,"KEY",IF(ISNA(VLOOKUP(B852,車名対応マスタ!B:D,3,FALSE)),"",IF(VLOOKUP(B852,車名対応マスタ!B:D,3,FALSE)="","",$D852&amp;" "&amp;IF($G852="9","J","O")&amp;" "&amp;$I852&amp;" "&amp;IF($I852&lt;=TEXT(★完成資料!$A$1,"yyyymm"),TEXT(★完成資料!$A$1,"yyyymm"),"999999")&amp; " " &amp; LEFT(F852 &amp; "          ",10))))</f>
        <v xml:space="preserve">L O 202204 yyyy00 HV        </v>
      </c>
      <c r="B852" s="68" t="s">
        <v>484</v>
      </c>
      <c r="C852" s="68" t="s">
        <v>453</v>
      </c>
      <c r="D852" s="68" t="s">
        <v>271</v>
      </c>
      <c r="E852" s="68" t="s">
        <v>359</v>
      </c>
      <c r="F852" s="68" t="s">
        <v>360</v>
      </c>
      <c r="G852" s="68" t="s">
        <v>77</v>
      </c>
      <c r="H852" s="68" t="s">
        <v>273</v>
      </c>
      <c r="I852" s="68" t="s">
        <v>642</v>
      </c>
      <c r="K852" s="65">
        <v>1</v>
      </c>
      <c r="L852" s="65">
        <v>432</v>
      </c>
      <c r="M852" s="65" t="s">
        <v>424</v>
      </c>
    </row>
    <row r="853" spans="1:13" ht="12.75" customHeight="1">
      <c r="A853" s="107" t="str">
        <f>IF(ROW()=1,"KEY",IF(ISNA(VLOOKUP(B853,車名対応マスタ!B:D,3,FALSE)),"",IF(VLOOKUP(B853,車名対応マスタ!B:D,3,FALSE)="","",$D853&amp;" "&amp;IF($G853="9","J","O")&amp;" "&amp;$I853&amp;" "&amp;IF($I853&lt;=TEXT(★完成資料!$A$1,"yyyymm"),TEXT(★完成資料!$A$1,"yyyymm"),"999999")&amp; " " &amp; LEFT(F853 &amp; "          ",10))))</f>
        <v xml:space="preserve">L O 202205 yyyy00 HV        </v>
      </c>
      <c r="B853" s="68" t="s">
        <v>484</v>
      </c>
      <c r="C853" s="68" t="s">
        <v>453</v>
      </c>
      <c r="D853" s="68" t="s">
        <v>271</v>
      </c>
      <c r="E853" s="68" t="s">
        <v>359</v>
      </c>
      <c r="F853" s="68" t="s">
        <v>360</v>
      </c>
      <c r="G853" s="68" t="s">
        <v>77</v>
      </c>
      <c r="H853" s="68" t="s">
        <v>273</v>
      </c>
      <c r="I853" s="68" t="s">
        <v>647</v>
      </c>
      <c r="K853" s="65">
        <v>1</v>
      </c>
      <c r="L853" s="65">
        <v>432</v>
      </c>
      <c r="M853" s="65" t="s">
        <v>424</v>
      </c>
    </row>
    <row r="854" spans="1:13" ht="12.75" customHeight="1">
      <c r="A854" s="107" t="str">
        <f>IF(ROW()=1,"KEY",IF(ISNA(VLOOKUP(B854,車名対応マスタ!B:D,3,FALSE)),"",IF(VLOOKUP(B854,車名対応マスタ!B:D,3,FALSE)="","",$D854&amp;" "&amp;IF($G854="9","J","O")&amp;" "&amp;$I854&amp;" "&amp;IF($I854&lt;=TEXT(★完成資料!$A$1,"yyyymm"),TEXT(★完成資料!$A$1,"yyyymm"),"999999")&amp; " " &amp; LEFT(F854 &amp; "          ",10))))</f>
        <v xml:space="preserve">L O 202203 yyyy00 HV        </v>
      </c>
      <c r="B854" s="68" t="s">
        <v>484</v>
      </c>
      <c r="C854" s="68" t="s">
        <v>453</v>
      </c>
      <c r="D854" s="68" t="s">
        <v>271</v>
      </c>
      <c r="E854" s="68" t="s">
        <v>359</v>
      </c>
      <c r="F854" s="68" t="s">
        <v>360</v>
      </c>
      <c r="G854" s="68" t="s">
        <v>204</v>
      </c>
      <c r="H854" s="68" t="s">
        <v>384</v>
      </c>
      <c r="I854" s="68" t="s">
        <v>641</v>
      </c>
      <c r="J854" s="65">
        <v>16</v>
      </c>
      <c r="K854" s="65">
        <v>0</v>
      </c>
      <c r="L854" s="65">
        <v>708</v>
      </c>
      <c r="M854" s="65" t="s">
        <v>385</v>
      </c>
    </row>
    <row r="855" spans="1:13" ht="12.75" customHeight="1">
      <c r="A855" s="107" t="str">
        <f>IF(ROW()=1,"KEY",IF(ISNA(VLOOKUP(B855,車名対応マスタ!B:D,3,FALSE)),"",IF(VLOOKUP(B855,車名対応マスタ!B:D,3,FALSE)="","",$D855&amp;" "&amp;IF($G855="9","J","O")&amp;" "&amp;$I855&amp;" "&amp;IF($I855&lt;=TEXT(★完成資料!$A$1,"yyyymm"),TEXT(★完成資料!$A$1,"yyyymm"),"999999")&amp; " " &amp; LEFT(F855 &amp; "          ",10))))</f>
        <v xml:space="preserve">L O 202204 yyyy00 HV        </v>
      </c>
      <c r="B855" s="68" t="s">
        <v>484</v>
      </c>
      <c r="C855" s="68" t="s">
        <v>453</v>
      </c>
      <c r="D855" s="68" t="s">
        <v>271</v>
      </c>
      <c r="E855" s="68" t="s">
        <v>359</v>
      </c>
      <c r="F855" s="68" t="s">
        <v>360</v>
      </c>
      <c r="G855" s="68" t="s">
        <v>204</v>
      </c>
      <c r="H855" s="68" t="s">
        <v>384</v>
      </c>
      <c r="I855" s="68" t="s">
        <v>642</v>
      </c>
      <c r="J855" s="65">
        <v>20</v>
      </c>
      <c r="K855" s="65">
        <v>0</v>
      </c>
      <c r="L855" s="65">
        <v>708</v>
      </c>
      <c r="M855" s="65" t="s">
        <v>385</v>
      </c>
    </row>
    <row r="856" spans="1:13" ht="12.75" customHeight="1">
      <c r="A856" s="107" t="str">
        <f>IF(ROW()=1,"KEY",IF(ISNA(VLOOKUP(B856,車名対応マスタ!B:D,3,FALSE)),"",IF(VLOOKUP(B856,車名対応マスタ!B:D,3,FALSE)="","",$D856&amp;" "&amp;IF($G856="9","J","O")&amp;" "&amp;$I856&amp;" "&amp;IF($I856&lt;=TEXT(★完成資料!$A$1,"yyyymm"),TEXT(★完成資料!$A$1,"yyyymm"),"999999")&amp; " " &amp; LEFT(F856 &amp; "          ",10))))</f>
        <v xml:space="preserve">L O 202205 yyyy00 HV        </v>
      </c>
      <c r="B856" s="68" t="s">
        <v>484</v>
      </c>
      <c r="C856" s="68" t="s">
        <v>453</v>
      </c>
      <c r="D856" s="68" t="s">
        <v>271</v>
      </c>
      <c r="E856" s="68" t="s">
        <v>359</v>
      </c>
      <c r="F856" s="68" t="s">
        <v>360</v>
      </c>
      <c r="G856" s="68" t="s">
        <v>204</v>
      </c>
      <c r="H856" s="68" t="s">
        <v>384</v>
      </c>
      <c r="I856" s="68" t="s">
        <v>647</v>
      </c>
      <c r="J856" s="65">
        <v>7</v>
      </c>
      <c r="K856" s="65">
        <v>0</v>
      </c>
      <c r="L856" s="65">
        <v>708</v>
      </c>
      <c r="M856" s="65" t="s">
        <v>385</v>
      </c>
    </row>
    <row r="857" spans="1:13" ht="12.75" customHeight="1">
      <c r="A857" s="107" t="str">
        <f>IF(ROW()=1,"KEY",IF(ISNA(VLOOKUP(B857,車名対応マスタ!B:D,3,FALSE)),"",IF(VLOOKUP(B857,車名対応マスタ!B:D,3,FALSE)="","",$D857&amp;" "&amp;IF($G857="9","J","O")&amp;" "&amp;$I857&amp;" "&amp;IF($I857&lt;=TEXT(★完成資料!$A$1,"yyyymm"),TEXT(★完成資料!$A$1,"yyyymm"),"999999")&amp; " " &amp; LEFT(F857 &amp; "          ",10))))</f>
        <v xml:space="preserve">L O 202206 yyyy00 HV        </v>
      </c>
      <c r="B857" s="68" t="s">
        <v>484</v>
      </c>
      <c r="C857" s="68" t="s">
        <v>453</v>
      </c>
      <c r="D857" s="68" t="s">
        <v>271</v>
      </c>
      <c r="E857" s="68" t="s">
        <v>359</v>
      </c>
      <c r="F857" s="68" t="s">
        <v>360</v>
      </c>
      <c r="G857" s="68" t="s">
        <v>204</v>
      </c>
      <c r="H857" s="68" t="s">
        <v>384</v>
      </c>
      <c r="I857" s="68" t="s">
        <v>652</v>
      </c>
      <c r="J857" s="65">
        <v>4</v>
      </c>
      <c r="K857" s="65">
        <v>1</v>
      </c>
      <c r="L857" s="65">
        <v>708</v>
      </c>
      <c r="M857" s="65" t="s">
        <v>385</v>
      </c>
    </row>
    <row r="858" spans="1:13" ht="12.75" customHeight="1">
      <c r="A858" s="107" t="str">
        <f>IF(ROW()=1,"KEY",IF(ISNA(VLOOKUP(B858,車名対応マスタ!B:D,3,FALSE)),"",IF(VLOOKUP(B858,車名対応マスタ!B:D,3,FALSE)="","",$D858&amp;" "&amp;IF($G858="9","J","O")&amp;" "&amp;$I858&amp;" "&amp;IF($I858&lt;=TEXT(★完成資料!$A$1,"yyyymm"),TEXT(★完成資料!$A$1,"yyyymm"),"999999")&amp; " " &amp; LEFT(F858 &amp; "          ",10))))</f>
        <v xml:space="preserve">L O 202207 yyyy00 HV        </v>
      </c>
      <c r="B858" s="68" t="s">
        <v>484</v>
      </c>
      <c r="C858" s="68" t="s">
        <v>453</v>
      </c>
      <c r="D858" s="68" t="s">
        <v>271</v>
      </c>
      <c r="E858" s="68" t="s">
        <v>359</v>
      </c>
      <c r="F858" s="68" t="s">
        <v>360</v>
      </c>
      <c r="G858" s="68" t="s">
        <v>204</v>
      </c>
      <c r="H858" s="68" t="s">
        <v>384</v>
      </c>
      <c r="I858" s="68" t="s">
        <v>655</v>
      </c>
      <c r="J858" s="65">
        <v>4</v>
      </c>
      <c r="K858" s="65">
        <v>0</v>
      </c>
      <c r="L858" s="65">
        <v>708</v>
      </c>
      <c r="M858" s="65" t="s">
        <v>385</v>
      </c>
    </row>
    <row r="859" spans="1:13" ht="12.75" customHeight="1">
      <c r="A859" s="107" t="str">
        <f>IF(ROW()=1,"KEY",IF(ISNA(VLOOKUP(B859,車名対応マスタ!B:D,3,FALSE)),"",IF(VLOOKUP(B859,車名対応マスタ!B:D,3,FALSE)="","",$D859&amp;" "&amp;IF($G859="9","J","O")&amp;" "&amp;$I859&amp;" "&amp;IF($I859&lt;=TEXT(★完成資料!$A$1,"yyyymm"),TEXT(★完成資料!$A$1,"yyyymm"),"999999")&amp; " " &amp; LEFT(F859 &amp; "          ",10))))</f>
        <v xml:space="preserve">L O 202208 yyyy00 HV        </v>
      </c>
      <c r="B859" s="68" t="s">
        <v>484</v>
      </c>
      <c r="C859" s="68" t="s">
        <v>453</v>
      </c>
      <c r="D859" s="68" t="s">
        <v>271</v>
      </c>
      <c r="E859" s="68" t="s">
        <v>359</v>
      </c>
      <c r="F859" s="68" t="s">
        <v>360</v>
      </c>
      <c r="G859" s="68" t="s">
        <v>204</v>
      </c>
      <c r="H859" s="68" t="s">
        <v>384</v>
      </c>
      <c r="I859" s="68" t="s">
        <v>656</v>
      </c>
      <c r="J859" s="65">
        <v>7</v>
      </c>
      <c r="K859" s="65">
        <v>4</v>
      </c>
      <c r="L859" s="65">
        <v>708</v>
      </c>
      <c r="M859" s="65" t="s">
        <v>385</v>
      </c>
    </row>
    <row r="860" spans="1:13" ht="12.75" customHeight="1">
      <c r="A860" s="107" t="str">
        <f>IF(ROW()=1,"KEY",IF(ISNA(VLOOKUP(B860,車名対応マスタ!B:D,3,FALSE)),"",IF(VLOOKUP(B860,車名対応マスタ!B:D,3,FALSE)="","",$D860&amp;" "&amp;IF($G860="9","J","O")&amp;" "&amp;$I860&amp;" "&amp;IF($I860&lt;=TEXT(★完成資料!$A$1,"yyyymm"),TEXT(★完成資料!$A$1,"yyyymm"),"999999")&amp; " " &amp; LEFT(F860 &amp; "          ",10))))</f>
        <v xml:space="preserve">L O 202209 yyyy00 HV        </v>
      </c>
      <c r="B860" s="68" t="s">
        <v>484</v>
      </c>
      <c r="C860" s="68" t="s">
        <v>453</v>
      </c>
      <c r="D860" s="68" t="s">
        <v>271</v>
      </c>
      <c r="E860" s="68" t="s">
        <v>359</v>
      </c>
      <c r="F860" s="68" t="s">
        <v>360</v>
      </c>
      <c r="G860" s="68" t="s">
        <v>204</v>
      </c>
      <c r="H860" s="68" t="s">
        <v>384</v>
      </c>
      <c r="I860" s="68" t="s">
        <v>657</v>
      </c>
      <c r="J860" s="65">
        <v>10</v>
      </c>
      <c r="K860" s="65">
        <v>0</v>
      </c>
      <c r="L860" s="65">
        <v>708</v>
      </c>
      <c r="M860" s="65" t="s">
        <v>385</v>
      </c>
    </row>
    <row r="861" spans="1:13" ht="12.75" customHeight="1">
      <c r="A861" s="107" t="str">
        <f>IF(ROW()=1,"KEY",IF(ISNA(VLOOKUP(B861,車名対応マスタ!B:D,3,FALSE)),"",IF(VLOOKUP(B861,車名対応マスタ!B:D,3,FALSE)="","",$D861&amp;" "&amp;IF($G861="9","J","O")&amp;" "&amp;$I861&amp;" "&amp;IF($I861&lt;=TEXT(★完成資料!$A$1,"yyyymm"),TEXT(★完成資料!$A$1,"yyyymm"),"999999")&amp; " " &amp; LEFT(F861 &amp; "          ",10))))</f>
        <v xml:space="preserve">L O 202210 yyyy00 HV        </v>
      </c>
      <c r="B861" s="68" t="s">
        <v>484</v>
      </c>
      <c r="C861" s="68" t="s">
        <v>453</v>
      </c>
      <c r="D861" s="68" t="s">
        <v>271</v>
      </c>
      <c r="E861" s="68" t="s">
        <v>359</v>
      </c>
      <c r="F861" s="68" t="s">
        <v>360</v>
      </c>
      <c r="G861" s="68" t="s">
        <v>204</v>
      </c>
      <c r="H861" s="68" t="s">
        <v>384</v>
      </c>
      <c r="I861" s="68" t="s">
        <v>663</v>
      </c>
      <c r="J861" s="65">
        <v>11</v>
      </c>
      <c r="K861" s="65">
        <v>1</v>
      </c>
      <c r="L861" s="65">
        <v>708</v>
      </c>
      <c r="M861" s="65" t="s">
        <v>385</v>
      </c>
    </row>
    <row r="862" spans="1:13" ht="12.75" customHeight="1">
      <c r="A862" s="107" t="str">
        <f>IF(ROW()=1,"KEY",IF(ISNA(VLOOKUP(B862,車名対応マスタ!B:D,3,FALSE)),"",IF(VLOOKUP(B862,車名対応マスタ!B:D,3,FALSE)="","",$D862&amp;" "&amp;IF($G862="9","J","O")&amp;" "&amp;$I862&amp;" "&amp;IF($I862&lt;=TEXT(★完成資料!$A$1,"yyyymm"),TEXT(★完成資料!$A$1,"yyyymm"),"999999")&amp; " " &amp; LEFT(F862 &amp; "          ",10))))</f>
        <v xml:space="preserve">L O 202201 yyyy00 HV        </v>
      </c>
      <c r="B862" s="68" t="s">
        <v>484</v>
      </c>
      <c r="C862" s="68" t="s">
        <v>453</v>
      </c>
      <c r="D862" s="68" t="s">
        <v>271</v>
      </c>
      <c r="E862" s="68" t="s">
        <v>359</v>
      </c>
      <c r="F862" s="68" t="s">
        <v>360</v>
      </c>
      <c r="G862" s="68" t="s">
        <v>78</v>
      </c>
      <c r="H862" s="68" t="s">
        <v>384</v>
      </c>
      <c r="I862" s="68" t="s">
        <v>639</v>
      </c>
      <c r="J862" s="65">
        <v>24</v>
      </c>
      <c r="K862" s="65">
        <v>63</v>
      </c>
      <c r="L862" s="65">
        <v>721</v>
      </c>
      <c r="M862" s="65" t="s">
        <v>502</v>
      </c>
    </row>
    <row r="863" spans="1:13" ht="12.75" customHeight="1">
      <c r="A863" s="107" t="str">
        <f>IF(ROW()=1,"KEY",IF(ISNA(VLOOKUP(B863,車名対応マスタ!B:D,3,FALSE)),"",IF(VLOOKUP(B863,車名対応マスタ!B:D,3,FALSE)="","",$D863&amp;" "&amp;IF($G863="9","J","O")&amp;" "&amp;$I863&amp;" "&amp;IF($I863&lt;=TEXT(★完成資料!$A$1,"yyyymm"),TEXT(★完成資料!$A$1,"yyyymm"),"999999")&amp; " " &amp; LEFT(F863 &amp; "          ",10))))</f>
        <v xml:space="preserve">L O 202202 yyyy00 HV        </v>
      </c>
      <c r="B863" s="68" t="s">
        <v>484</v>
      </c>
      <c r="C863" s="68" t="s">
        <v>453</v>
      </c>
      <c r="D863" s="68" t="s">
        <v>271</v>
      </c>
      <c r="E863" s="68" t="s">
        <v>359</v>
      </c>
      <c r="F863" s="68" t="s">
        <v>360</v>
      </c>
      <c r="G863" s="68" t="s">
        <v>78</v>
      </c>
      <c r="H863" s="68" t="s">
        <v>384</v>
      </c>
      <c r="I863" s="68" t="s">
        <v>640</v>
      </c>
      <c r="J863" s="65">
        <v>6</v>
      </c>
      <c r="K863" s="65">
        <v>32</v>
      </c>
      <c r="L863" s="65">
        <v>721</v>
      </c>
      <c r="M863" s="65" t="s">
        <v>502</v>
      </c>
    </row>
    <row r="864" spans="1:13" ht="12.75" customHeight="1">
      <c r="A864" s="107" t="str">
        <f>IF(ROW()=1,"KEY",IF(ISNA(VLOOKUP(B864,車名対応マスタ!B:D,3,FALSE)),"",IF(VLOOKUP(B864,車名対応マスタ!B:D,3,FALSE)="","",$D864&amp;" "&amp;IF($G864="9","J","O")&amp;" "&amp;$I864&amp;" "&amp;IF($I864&lt;=TEXT(★完成資料!$A$1,"yyyymm"),TEXT(★完成資料!$A$1,"yyyymm"),"999999")&amp; " " &amp; LEFT(F864 &amp; "          ",10))))</f>
        <v xml:space="preserve">L O 202203 yyyy00 HV        </v>
      </c>
      <c r="B864" s="68" t="s">
        <v>484</v>
      </c>
      <c r="C864" s="68" t="s">
        <v>453</v>
      </c>
      <c r="D864" s="68" t="s">
        <v>271</v>
      </c>
      <c r="E864" s="68" t="s">
        <v>359</v>
      </c>
      <c r="F864" s="68" t="s">
        <v>360</v>
      </c>
      <c r="G864" s="68" t="s">
        <v>78</v>
      </c>
      <c r="H864" s="68" t="s">
        <v>384</v>
      </c>
      <c r="I864" s="68" t="s">
        <v>641</v>
      </c>
      <c r="J864" s="65">
        <v>124</v>
      </c>
      <c r="K864" s="65">
        <v>32</v>
      </c>
      <c r="L864" s="65">
        <v>721</v>
      </c>
      <c r="M864" s="65" t="s">
        <v>502</v>
      </c>
    </row>
    <row r="865" spans="1:13" ht="12.75" customHeight="1">
      <c r="A865" s="107" t="str">
        <f>IF(ROW()=1,"KEY",IF(ISNA(VLOOKUP(B865,車名対応マスタ!B:D,3,FALSE)),"",IF(VLOOKUP(B865,車名対応マスタ!B:D,3,FALSE)="","",$D865&amp;" "&amp;IF($G865="9","J","O")&amp;" "&amp;$I865&amp;" "&amp;IF($I865&lt;=TEXT(★完成資料!$A$1,"yyyymm"),TEXT(★完成資料!$A$1,"yyyymm"),"999999")&amp; " " &amp; LEFT(F865 &amp; "          ",10))))</f>
        <v xml:space="preserve">L O 202204 yyyy00 HV        </v>
      </c>
      <c r="B865" s="68" t="s">
        <v>484</v>
      </c>
      <c r="C865" s="68" t="s">
        <v>453</v>
      </c>
      <c r="D865" s="68" t="s">
        <v>271</v>
      </c>
      <c r="E865" s="68" t="s">
        <v>359</v>
      </c>
      <c r="F865" s="68" t="s">
        <v>360</v>
      </c>
      <c r="G865" s="68" t="s">
        <v>78</v>
      </c>
      <c r="H865" s="68" t="s">
        <v>384</v>
      </c>
      <c r="I865" s="68" t="s">
        <v>642</v>
      </c>
      <c r="J865" s="65">
        <v>80</v>
      </c>
      <c r="K865" s="65">
        <v>22</v>
      </c>
      <c r="L865" s="65">
        <v>721</v>
      </c>
      <c r="M865" s="65" t="s">
        <v>502</v>
      </c>
    </row>
    <row r="866" spans="1:13" ht="12.75" customHeight="1">
      <c r="A866" s="107" t="str">
        <f>IF(ROW()=1,"KEY",IF(ISNA(VLOOKUP(B866,車名対応マスタ!B:D,3,FALSE)),"",IF(VLOOKUP(B866,車名対応マスタ!B:D,3,FALSE)="","",$D866&amp;" "&amp;IF($G866="9","J","O")&amp;" "&amp;$I866&amp;" "&amp;IF($I866&lt;=TEXT(★完成資料!$A$1,"yyyymm"),TEXT(★完成資料!$A$1,"yyyymm"),"999999")&amp; " " &amp; LEFT(F866 &amp; "          ",10))))</f>
        <v xml:space="preserve">L O 202205 yyyy00 HV        </v>
      </c>
      <c r="B866" s="68" t="s">
        <v>484</v>
      </c>
      <c r="C866" s="68" t="s">
        <v>453</v>
      </c>
      <c r="D866" s="68" t="s">
        <v>271</v>
      </c>
      <c r="E866" s="68" t="s">
        <v>359</v>
      </c>
      <c r="F866" s="68" t="s">
        <v>360</v>
      </c>
      <c r="G866" s="68" t="s">
        <v>78</v>
      </c>
      <c r="H866" s="68" t="s">
        <v>384</v>
      </c>
      <c r="I866" s="68" t="s">
        <v>647</v>
      </c>
      <c r="J866" s="65">
        <v>48</v>
      </c>
      <c r="K866" s="65">
        <v>31</v>
      </c>
      <c r="L866" s="65">
        <v>721</v>
      </c>
      <c r="M866" s="65" t="s">
        <v>502</v>
      </c>
    </row>
    <row r="867" spans="1:13" ht="12.75" customHeight="1">
      <c r="A867" s="107" t="str">
        <f>IF(ROW()=1,"KEY",IF(ISNA(VLOOKUP(B867,車名対応マスタ!B:D,3,FALSE)),"",IF(VLOOKUP(B867,車名対応マスタ!B:D,3,FALSE)="","",$D867&amp;" "&amp;IF($G867="9","J","O")&amp;" "&amp;$I867&amp;" "&amp;IF($I867&lt;=TEXT(★完成資料!$A$1,"yyyymm"),TEXT(★完成資料!$A$1,"yyyymm"),"999999")&amp; " " &amp; LEFT(F867 &amp; "          ",10))))</f>
        <v xml:space="preserve">L O 202206 yyyy00 HV        </v>
      </c>
      <c r="B867" s="68" t="s">
        <v>484</v>
      </c>
      <c r="C867" s="68" t="s">
        <v>453</v>
      </c>
      <c r="D867" s="68" t="s">
        <v>271</v>
      </c>
      <c r="E867" s="68" t="s">
        <v>359</v>
      </c>
      <c r="F867" s="68" t="s">
        <v>360</v>
      </c>
      <c r="G867" s="68" t="s">
        <v>78</v>
      </c>
      <c r="H867" s="68" t="s">
        <v>384</v>
      </c>
      <c r="I867" s="68" t="s">
        <v>652</v>
      </c>
      <c r="J867" s="65">
        <v>50</v>
      </c>
      <c r="K867" s="65">
        <v>58</v>
      </c>
      <c r="L867" s="65">
        <v>721</v>
      </c>
      <c r="M867" s="65" t="s">
        <v>502</v>
      </c>
    </row>
    <row r="868" spans="1:13" ht="12.75" customHeight="1">
      <c r="A868" s="107" t="str">
        <f>IF(ROW()=1,"KEY",IF(ISNA(VLOOKUP(B868,車名対応マスタ!B:D,3,FALSE)),"",IF(VLOOKUP(B868,車名対応マスタ!B:D,3,FALSE)="","",$D868&amp;" "&amp;IF($G868="9","J","O")&amp;" "&amp;$I868&amp;" "&amp;IF($I868&lt;=TEXT(★完成資料!$A$1,"yyyymm"),TEXT(★完成資料!$A$1,"yyyymm"),"999999")&amp; " " &amp; LEFT(F868 &amp; "          ",10))))</f>
        <v xml:space="preserve">L O 202207 yyyy00 HV        </v>
      </c>
      <c r="B868" s="68" t="s">
        <v>484</v>
      </c>
      <c r="C868" s="68" t="s">
        <v>453</v>
      </c>
      <c r="D868" s="68" t="s">
        <v>271</v>
      </c>
      <c r="E868" s="68" t="s">
        <v>359</v>
      </c>
      <c r="F868" s="68" t="s">
        <v>360</v>
      </c>
      <c r="G868" s="68" t="s">
        <v>78</v>
      </c>
      <c r="H868" s="68" t="s">
        <v>384</v>
      </c>
      <c r="I868" s="68" t="s">
        <v>655</v>
      </c>
      <c r="J868" s="65">
        <v>53</v>
      </c>
      <c r="K868" s="65">
        <v>46</v>
      </c>
      <c r="L868" s="65">
        <v>721</v>
      </c>
      <c r="M868" s="65" t="s">
        <v>502</v>
      </c>
    </row>
    <row r="869" spans="1:13" ht="12.75" customHeight="1">
      <c r="A869" s="107" t="str">
        <f>IF(ROW()=1,"KEY",IF(ISNA(VLOOKUP(B869,車名対応マスタ!B:D,3,FALSE)),"",IF(VLOOKUP(B869,車名対応マスタ!B:D,3,FALSE)="","",$D869&amp;" "&amp;IF($G869="9","J","O")&amp;" "&amp;$I869&amp;" "&amp;IF($I869&lt;=TEXT(★完成資料!$A$1,"yyyymm"),TEXT(★完成資料!$A$1,"yyyymm"),"999999")&amp; " " &amp; LEFT(F869 &amp; "          ",10))))</f>
        <v xml:space="preserve">L O 202208 yyyy00 HV        </v>
      </c>
      <c r="B869" s="68" t="s">
        <v>484</v>
      </c>
      <c r="C869" s="68" t="s">
        <v>453</v>
      </c>
      <c r="D869" s="68" t="s">
        <v>271</v>
      </c>
      <c r="E869" s="68" t="s">
        <v>359</v>
      </c>
      <c r="F869" s="68" t="s">
        <v>360</v>
      </c>
      <c r="G869" s="68" t="s">
        <v>78</v>
      </c>
      <c r="H869" s="68" t="s">
        <v>384</v>
      </c>
      <c r="I869" s="68" t="s">
        <v>656</v>
      </c>
      <c r="J869" s="65">
        <v>51</v>
      </c>
      <c r="K869" s="65">
        <v>39</v>
      </c>
      <c r="L869" s="65">
        <v>721</v>
      </c>
      <c r="M869" s="65" t="s">
        <v>502</v>
      </c>
    </row>
    <row r="870" spans="1:13" ht="12.75" customHeight="1">
      <c r="A870" s="107" t="str">
        <f>IF(ROW()=1,"KEY",IF(ISNA(VLOOKUP(B870,車名対応マスタ!B:D,3,FALSE)),"",IF(VLOOKUP(B870,車名対応マスタ!B:D,3,FALSE)="","",$D870&amp;" "&amp;IF($G870="9","J","O")&amp;" "&amp;$I870&amp;" "&amp;IF($I870&lt;=TEXT(★完成資料!$A$1,"yyyymm"),TEXT(★完成資料!$A$1,"yyyymm"),"999999")&amp; " " &amp; LEFT(F870 &amp; "          ",10))))</f>
        <v xml:space="preserve">L O 202209 yyyy00 HV        </v>
      </c>
      <c r="B870" s="68" t="s">
        <v>484</v>
      </c>
      <c r="C870" s="68" t="s">
        <v>453</v>
      </c>
      <c r="D870" s="68" t="s">
        <v>271</v>
      </c>
      <c r="E870" s="68" t="s">
        <v>359</v>
      </c>
      <c r="F870" s="68" t="s">
        <v>360</v>
      </c>
      <c r="G870" s="68" t="s">
        <v>78</v>
      </c>
      <c r="H870" s="68" t="s">
        <v>384</v>
      </c>
      <c r="I870" s="68" t="s">
        <v>657</v>
      </c>
      <c r="J870" s="65">
        <v>23</v>
      </c>
      <c r="K870" s="65">
        <v>6</v>
      </c>
      <c r="L870" s="65">
        <v>721</v>
      </c>
      <c r="M870" s="65" t="s">
        <v>502</v>
      </c>
    </row>
    <row r="871" spans="1:13" ht="12.75" customHeight="1">
      <c r="A871" s="107" t="str">
        <f>IF(ROW()=1,"KEY",IF(ISNA(VLOOKUP(B871,車名対応マスタ!B:D,3,FALSE)),"",IF(VLOOKUP(B871,車名対応マスタ!B:D,3,FALSE)="","",$D871&amp;" "&amp;IF($G871="9","J","O")&amp;" "&amp;$I871&amp;" "&amp;IF($I871&lt;=TEXT(★完成資料!$A$1,"yyyymm"),TEXT(★完成資料!$A$1,"yyyymm"),"999999")&amp; " " &amp; LEFT(F871 &amp; "          ",10))))</f>
        <v xml:space="preserve">L O 202210 yyyy00 HV        </v>
      </c>
      <c r="B871" s="68" t="s">
        <v>484</v>
      </c>
      <c r="C871" s="68" t="s">
        <v>453</v>
      </c>
      <c r="D871" s="68" t="s">
        <v>271</v>
      </c>
      <c r="E871" s="68" t="s">
        <v>359</v>
      </c>
      <c r="F871" s="68" t="s">
        <v>360</v>
      </c>
      <c r="G871" s="68" t="s">
        <v>78</v>
      </c>
      <c r="H871" s="68" t="s">
        <v>384</v>
      </c>
      <c r="I871" s="68" t="s">
        <v>663</v>
      </c>
      <c r="J871" s="65">
        <v>48</v>
      </c>
      <c r="K871" s="65">
        <v>4</v>
      </c>
      <c r="L871" s="65">
        <v>721</v>
      </c>
      <c r="M871" s="65" t="s">
        <v>502</v>
      </c>
    </row>
    <row r="872" spans="1:13" ht="12.75" customHeight="1">
      <c r="A872" s="107" t="str">
        <f>IF(ROW()=1,"KEY",IF(ISNA(VLOOKUP(B872,車名対応マスタ!B:D,3,FALSE)),"",IF(VLOOKUP(B872,車名対応マスタ!B:D,3,FALSE)="","",$D872&amp;" "&amp;IF($G872="9","J","O")&amp;" "&amp;$I872&amp;" "&amp;IF($I872&lt;=TEXT(★完成資料!$A$1,"yyyymm"),TEXT(★完成資料!$A$1,"yyyymm"),"999999")&amp; " " &amp; LEFT(F872 &amp; "          ",10))))</f>
        <v xml:space="preserve">L O 202201 yyyy00 HV        </v>
      </c>
      <c r="B872" s="68" t="s">
        <v>484</v>
      </c>
      <c r="C872" s="68" t="s">
        <v>453</v>
      </c>
      <c r="D872" s="68" t="s">
        <v>271</v>
      </c>
      <c r="E872" s="68" t="s">
        <v>359</v>
      </c>
      <c r="F872" s="68" t="s">
        <v>360</v>
      </c>
      <c r="G872" s="68" t="s">
        <v>78</v>
      </c>
      <c r="H872" s="68" t="s">
        <v>384</v>
      </c>
      <c r="I872" s="68" t="s">
        <v>639</v>
      </c>
      <c r="J872" s="65">
        <v>3</v>
      </c>
      <c r="K872" s="65">
        <v>2</v>
      </c>
      <c r="L872" s="65">
        <v>722</v>
      </c>
      <c r="M872" s="65" t="s">
        <v>387</v>
      </c>
    </row>
    <row r="873" spans="1:13" ht="12.75" customHeight="1">
      <c r="A873" s="107" t="str">
        <f>IF(ROW()=1,"KEY",IF(ISNA(VLOOKUP(B873,車名対応マスタ!B:D,3,FALSE)),"",IF(VLOOKUP(B873,車名対応マスタ!B:D,3,FALSE)="","",$D873&amp;" "&amp;IF($G873="9","J","O")&amp;" "&amp;$I873&amp;" "&amp;IF($I873&lt;=TEXT(★完成資料!$A$1,"yyyymm"),TEXT(★完成資料!$A$1,"yyyymm"),"999999")&amp; " " &amp; LEFT(F873 &amp; "          ",10))))</f>
        <v xml:space="preserve">L O 202202 yyyy00 HV        </v>
      </c>
      <c r="B873" s="68" t="s">
        <v>484</v>
      </c>
      <c r="C873" s="68" t="s">
        <v>453</v>
      </c>
      <c r="D873" s="68" t="s">
        <v>271</v>
      </c>
      <c r="E873" s="68" t="s">
        <v>359</v>
      </c>
      <c r="F873" s="68" t="s">
        <v>360</v>
      </c>
      <c r="G873" s="68" t="s">
        <v>78</v>
      </c>
      <c r="H873" s="68" t="s">
        <v>384</v>
      </c>
      <c r="I873" s="68" t="s">
        <v>640</v>
      </c>
      <c r="J873" s="65">
        <v>4</v>
      </c>
      <c r="K873" s="65">
        <v>13</v>
      </c>
      <c r="L873" s="65">
        <v>722</v>
      </c>
      <c r="M873" s="65" t="s">
        <v>387</v>
      </c>
    </row>
    <row r="874" spans="1:13" ht="12.75" customHeight="1">
      <c r="A874" s="107" t="str">
        <f>IF(ROW()=1,"KEY",IF(ISNA(VLOOKUP(B874,車名対応マスタ!B:D,3,FALSE)),"",IF(VLOOKUP(B874,車名対応マスタ!B:D,3,FALSE)="","",$D874&amp;" "&amp;IF($G874="9","J","O")&amp;" "&amp;$I874&amp;" "&amp;IF($I874&lt;=TEXT(★完成資料!$A$1,"yyyymm"),TEXT(★完成資料!$A$1,"yyyymm"),"999999")&amp; " " &amp; LEFT(F874 &amp; "          ",10))))</f>
        <v xml:space="preserve">L O 202203 yyyy00 HV        </v>
      </c>
      <c r="B874" s="68" t="s">
        <v>484</v>
      </c>
      <c r="C874" s="68" t="s">
        <v>453</v>
      </c>
      <c r="D874" s="68" t="s">
        <v>271</v>
      </c>
      <c r="E874" s="68" t="s">
        <v>359</v>
      </c>
      <c r="F874" s="68" t="s">
        <v>360</v>
      </c>
      <c r="G874" s="68" t="s">
        <v>78</v>
      </c>
      <c r="H874" s="68" t="s">
        <v>384</v>
      </c>
      <c r="I874" s="68" t="s">
        <v>641</v>
      </c>
      <c r="J874" s="65">
        <v>15</v>
      </c>
      <c r="K874" s="65">
        <v>11</v>
      </c>
      <c r="L874" s="65">
        <v>722</v>
      </c>
      <c r="M874" s="65" t="s">
        <v>387</v>
      </c>
    </row>
    <row r="875" spans="1:13" ht="12.75" customHeight="1">
      <c r="A875" s="107" t="str">
        <f>IF(ROW()=1,"KEY",IF(ISNA(VLOOKUP(B875,車名対応マスタ!B:D,3,FALSE)),"",IF(VLOOKUP(B875,車名対応マスタ!B:D,3,FALSE)="","",$D875&amp;" "&amp;IF($G875="9","J","O")&amp;" "&amp;$I875&amp;" "&amp;IF($I875&lt;=TEXT(★完成資料!$A$1,"yyyymm"),TEXT(★完成資料!$A$1,"yyyymm"),"999999")&amp; " " &amp; LEFT(F875 &amp; "          ",10))))</f>
        <v xml:space="preserve">L O 202204 yyyy00 HV        </v>
      </c>
      <c r="B875" s="68" t="s">
        <v>484</v>
      </c>
      <c r="C875" s="68" t="s">
        <v>453</v>
      </c>
      <c r="D875" s="68" t="s">
        <v>271</v>
      </c>
      <c r="E875" s="68" t="s">
        <v>359</v>
      </c>
      <c r="F875" s="68" t="s">
        <v>360</v>
      </c>
      <c r="G875" s="68" t="s">
        <v>78</v>
      </c>
      <c r="H875" s="68" t="s">
        <v>384</v>
      </c>
      <c r="I875" s="68" t="s">
        <v>642</v>
      </c>
      <c r="J875" s="65">
        <v>8</v>
      </c>
      <c r="K875" s="65">
        <v>10</v>
      </c>
      <c r="L875" s="65">
        <v>722</v>
      </c>
      <c r="M875" s="65" t="s">
        <v>387</v>
      </c>
    </row>
    <row r="876" spans="1:13" ht="12.75" customHeight="1">
      <c r="A876" s="107" t="str">
        <f>IF(ROW()=1,"KEY",IF(ISNA(VLOOKUP(B876,車名対応マスタ!B:D,3,FALSE)),"",IF(VLOOKUP(B876,車名対応マスタ!B:D,3,FALSE)="","",$D876&amp;" "&amp;IF($G876="9","J","O")&amp;" "&amp;$I876&amp;" "&amp;IF($I876&lt;=TEXT(★完成資料!$A$1,"yyyymm"),TEXT(★完成資料!$A$1,"yyyymm"),"999999")&amp; " " &amp; LEFT(F876 &amp; "          ",10))))</f>
        <v xml:space="preserve">L O 202205 yyyy00 HV        </v>
      </c>
      <c r="B876" s="68" t="s">
        <v>484</v>
      </c>
      <c r="C876" s="68" t="s">
        <v>453</v>
      </c>
      <c r="D876" s="68" t="s">
        <v>271</v>
      </c>
      <c r="E876" s="68" t="s">
        <v>359</v>
      </c>
      <c r="F876" s="68" t="s">
        <v>360</v>
      </c>
      <c r="G876" s="68" t="s">
        <v>78</v>
      </c>
      <c r="H876" s="68" t="s">
        <v>384</v>
      </c>
      <c r="I876" s="68" t="s">
        <v>647</v>
      </c>
      <c r="J876" s="65">
        <v>8</v>
      </c>
      <c r="K876" s="65">
        <v>6</v>
      </c>
      <c r="L876" s="65">
        <v>722</v>
      </c>
      <c r="M876" s="65" t="s">
        <v>387</v>
      </c>
    </row>
    <row r="877" spans="1:13" ht="12.75" customHeight="1">
      <c r="A877" s="107" t="str">
        <f>IF(ROW()=1,"KEY",IF(ISNA(VLOOKUP(B877,車名対応マスタ!B:D,3,FALSE)),"",IF(VLOOKUP(B877,車名対応マスタ!B:D,3,FALSE)="","",$D877&amp;" "&amp;IF($G877="9","J","O")&amp;" "&amp;$I877&amp;" "&amp;IF($I877&lt;=TEXT(★完成資料!$A$1,"yyyymm"),TEXT(★完成資料!$A$1,"yyyymm"),"999999")&amp; " " &amp; LEFT(F877 &amp; "          ",10))))</f>
        <v xml:space="preserve">L O 202206 yyyy00 HV        </v>
      </c>
      <c r="B877" s="68" t="s">
        <v>484</v>
      </c>
      <c r="C877" s="68" t="s">
        <v>453</v>
      </c>
      <c r="D877" s="68" t="s">
        <v>271</v>
      </c>
      <c r="E877" s="68" t="s">
        <v>359</v>
      </c>
      <c r="F877" s="68" t="s">
        <v>360</v>
      </c>
      <c r="G877" s="68" t="s">
        <v>78</v>
      </c>
      <c r="H877" s="68" t="s">
        <v>384</v>
      </c>
      <c r="I877" s="68" t="s">
        <v>652</v>
      </c>
      <c r="J877" s="65">
        <v>9</v>
      </c>
      <c r="K877" s="65">
        <v>9</v>
      </c>
      <c r="L877" s="65">
        <v>722</v>
      </c>
      <c r="M877" s="65" t="s">
        <v>387</v>
      </c>
    </row>
    <row r="878" spans="1:13" ht="12.75" customHeight="1">
      <c r="A878" s="107" t="str">
        <f>IF(ROW()=1,"KEY",IF(ISNA(VLOOKUP(B878,車名対応マスタ!B:D,3,FALSE)),"",IF(VLOOKUP(B878,車名対応マスタ!B:D,3,FALSE)="","",$D878&amp;" "&amp;IF($G878="9","J","O")&amp;" "&amp;$I878&amp;" "&amp;IF($I878&lt;=TEXT(★完成資料!$A$1,"yyyymm"),TEXT(★完成資料!$A$1,"yyyymm"),"999999")&amp; " " &amp; LEFT(F878 &amp; "          ",10))))</f>
        <v xml:space="preserve">L O 202207 yyyy00 HV        </v>
      </c>
      <c r="B878" s="68" t="s">
        <v>484</v>
      </c>
      <c r="C878" s="68" t="s">
        <v>453</v>
      </c>
      <c r="D878" s="68" t="s">
        <v>271</v>
      </c>
      <c r="E878" s="68" t="s">
        <v>359</v>
      </c>
      <c r="F878" s="68" t="s">
        <v>360</v>
      </c>
      <c r="G878" s="68" t="s">
        <v>78</v>
      </c>
      <c r="H878" s="68" t="s">
        <v>384</v>
      </c>
      <c r="I878" s="68" t="s">
        <v>655</v>
      </c>
      <c r="J878" s="65">
        <v>4</v>
      </c>
      <c r="K878" s="65">
        <v>4</v>
      </c>
      <c r="L878" s="65">
        <v>722</v>
      </c>
      <c r="M878" s="65" t="s">
        <v>387</v>
      </c>
    </row>
    <row r="879" spans="1:13" ht="12.75" customHeight="1">
      <c r="A879" s="107" t="str">
        <f>IF(ROW()=1,"KEY",IF(ISNA(VLOOKUP(B879,車名対応マスタ!B:D,3,FALSE)),"",IF(VLOOKUP(B879,車名対応マスタ!B:D,3,FALSE)="","",$D879&amp;" "&amp;IF($G879="9","J","O")&amp;" "&amp;$I879&amp;" "&amp;IF($I879&lt;=TEXT(★完成資料!$A$1,"yyyymm"),TEXT(★完成資料!$A$1,"yyyymm"),"999999")&amp; " " &amp; LEFT(F879 &amp; "          ",10))))</f>
        <v xml:space="preserve">L O 202208 yyyy00 HV        </v>
      </c>
      <c r="B879" s="68" t="s">
        <v>484</v>
      </c>
      <c r="C879" s="68" t="s">
        <v>453</v>
      </c>
      <c r="D879" s="68" t="s">
        <v>271</v>
      </c>
      <c r="E879" s="68" t="s">
        <v>359</v>
      </c>
      <c r="F879" s="68" t="s">
        <v>360</v>
      </c>
      <c r="G879" s="68" t="s">
        <v>78</v>
      </c>
      <c r="H879" s="68" t="s">
        <v>384</v>
      </c>
      <c r="I879" s="68" t="s">
        <v>656</v>
      </c>
      <c r="J879" s="65">
        <v>3</v>
      </c>
      <c r="K879" s="65">
        <v>4</v>
      </c>
      <c r="L879" s="65">
        <v>722</v>
      </c>
      <c r="M879" s="65" t="s">
        <v>387</v>
      </c>
    </row>
    <row r="880" spans="1:13" ht="12.75" customHeight="1">
      <c r="A880" s="107" t="str">
        <f>IF(ROW()=1,"KEY",IF(ISNA(VLOOKUP(B880,車名対応マスタ!B:D,3,FALSE)),"",IF(VLOOKUP(B880,車名対応マスタ!B:D,3,FALSE)="","",$D880&amp;" "&amp;IF($G880="9","J","O")&amp;" "&amp;$I880&amp;" "&amp;IF($I880&lt;=TEXT(★完成資料!$A$1,"yyyymm"),TEXT(★完成資料!$A$1,"yyyymm"),"999999")&amp; " " &amp; LEFT(F880 &amp; "          ",10))))</f>
        <v xml:space="preserve">L O 202209 yyyy00 HV        </v>
      </c>
      <c r="B880" s="68" t="s">
        <v>484</v>
      </c>
      <c r="C880" s="68" t="s">
        <v>453</v>
      </c>
      <c r="D880" s="68" t="s">
        <v>271</v>
      </c>
      <c r="E880" s="68" t="s">
        <v>359</v>
      </c>
      <c r="F880" s="68" t="s">
        <v>360</v>
      </c>
      <c r="G880" s="68" t="s">
        <v>78</v>
      </c>
      <c r="H880" s="68" t="s">
        <v>384</v>
      </c>
      <c r="I880" s="68" t="s">
        <v>657</v>
      </c>
      <c r="J880" s="65">
        <v>7</v>
      </c>
      <c r="K880" s="65">
        <v>5</v>
      </c>
      <c r="L880" s="65">
        <v>722</v>
      </c>
      <c r="M880" s="65" t="s">
        <v>387</v>
      </c>
    </row>
    <row r="881" spans="1:13" ht="12.75" customHeight="1">
      <c r="A881" s="107" t="str">
        <f>IF(ROW()=1,"KEY",IF(ISNA(VLOOKUP(B881,車名対応マスタ!B:D,3,FALSE)),"",IF(VLOOKUP(B881,車名対応マスタ!B:D,3,FALSE)="","",$D881&amp;" "&amp;IF($G881="9","J","O")&amp;" "&amp;$I881&amp;" "&amp;IF($I881&lt;=TEXT(★完成資料!$A$1,"yyyymm"),TEXT(★完成資料!$A$1,"yyyymm"),"999999")&amp; " " &amp; LEFT(F881 &amp; "          ",10))))</f>
        <v xml:space="preserve">L O 202210 yyyy00 HV        </v>
      </c>
      <c r="B881" s="68" t="s">
        <v>484</v>
      </c>
      <c r="C881" s="68" t="s">
        <v>453</v>
      </c>
      <c r="D881" s="68" t="s">
        <v>271</v>
      </c>
      <c r="E881" s="68" t="s">
        <v>359</v>
      </c>
      <c r="F881" s="68" t="s">
        <v>360</v>
      </c>
      <c r="G881" s="68" t="s">
        <v>78</v>
      </c>
      <c r="H881" s="68" t="s">
        <v>384</v>
      </c>
      <c r="I881" s="68" t="s">
        <v>663</v>
      </c>
      <c r="J881" s="65">
        <v>5</v>
      </c>
      <c r="K881" s="65">
        <v>5</v>
      </c>
      <c r="L881" s="65">
        <v>722</v>
      </c>
      <c r="M881" s="65" t="s">
        <v>387</v>
      </c>
    </row>
    <row r="882" spans="1:13" ht="12.75" customHeight="1">
      <c r="A882" s="107" t="str">
        <f>IF(ROW()=1,"KEY",IF(ISNA(VLOOKUP(B882,車名対応マスタ!B:D,3,FALSE)),"",IF(VLOOKUP(B882,車名対応マスタ!B:D,3,FALSE)="","",$D882&amp;" "&amp;IF($G882="9","J","O")&amp;" "&amp;$I882&amp;" "&amp;IF($I882&lt;=TEXT(★完成資料!$A$1,"yyyymm"),TEXT(★完成資料!$A$1,"yyyymm"),"999999")&amp; " " &amp; LEFT(F882 &amp; "          ",10))))</f>
        <v xml:space="preserve">L O 202201 yyyy00 HV        </v>
      </c>
      <c r="B882" s="68" t="s">
        <v>484</v>
      </c>
      <c r="C882" s="68" t="s">
        <v>453</v>
      </c>
      <c r="D882" s="68" t="s">
        <v>271</v>
      </c>
      <c r="E882" s="68" t="s">
        <v>359</v>
      </c>
      <c r="F882" s="68" t="s">
        <v>360</v>
      </c>
      <c r="G882" s="68" t="s">
        <v>78</v>
      </c>
      <c r="H882" s="68" t="s">
        <v>384</v>
      </c>
      <c r="I882" s="68" t="s">
        <v>639</v>
      </c>
      <c r="J882" s="65">
        <v>0</v>
      </c>
      <c r="K882" s="65">
        <v>2</v>
      </c>
      <c r="L882" s="65">
        <v>811</v>
      </c>
      <c r="M882" s="65" t="s">
        <v>388</v>
      </c>
    </row>
    <row r="883" spans="1:13" ht="12.75" customHeight="1">
      <c r="A883" s="107" t="str">
        <f>IF(ROW()=1,"KEY",IF(ISNA(VLOOKUP(B883,車名対応マスタ!B:D,3,FALSE)),"",IF(VLOOKUP(B883,車名対応マスタ!B:D,3,FALSE)="","",$D883&amp;" "&amp;IF($G883="9","J","O")&amp;" "&amp;$I883&amp;" "&amp;IF($I883&lt;=TEXT(★完成資料!$A$1,"yyyymm"),TEXT(★完成資料!$A$1,"yyyymm"),"999999")&amp; " " &amp; LEFT(F883 &amp; "          ",10))))</f>
        <v xml:space="preserve">L O 202202 yyyy00 HV        </v>
      </c>
      <c r="B883" s="68" t="s">
        <v>484</v>
      </c>
      <c r="C883" s="68" t="s">
        <v>453</v>
      </c>
      <c r="D883" s="68" t="s">
        <v>271</v>
      </c>
      <c r="E883" s="68" t="s">
        <v>359</v>
      </c>
      <c r="F883" s="68" t="s">
        <v>360</v>
      </c>
      <c r="G883" s="68" t="s">
        <v>78</v>
      </c>
      <c r="H883" s="68" t="s">
        <v>384</v>
      </c>
      <c r="I883" s="68" t="s">
        <v>640</v>
      </c>
      <c r="J883" s="65">
        <v>1</v>
      </c>
      <c r="K883" s="65">
        <v>1</v>
      </c>
      <c r="L883" s="65">
        <v>811</v>
      </c>
      <c r="M883" s="65" t="s">
        <v>388</v>
      </c>
    </row>
    <row r="884" spans="1:13" ht="12.75" customHeight="1">
      <c r="A884" s="107" t="str">
        <f>IF(ROW()=1,"KEY",IF(ISNA(VLOOKUP(B884,車名対応マスタ!B:D,3,FALSE)),"",IF(VLOOKUP(B884,車名対応マスタ!B:D,3,FALSE)="","",$D884&amp;" "&amp;IF($G884="9","J","O")&amp;" "&amp;$I884&amp;" "&amp;IF($I884&lt;=TEXT(★完成資料!$A$1,"yyyymm"),TEXT(★完成資料!$A$1,"yyyymm"),"999999")&amp; " " &amp; LEFT(F884 &amp; "          ",10))))</f>
        <v xml:space="preserve">L O 202203 yyyy00 HV        </v>
      </c>
      <c r="B884" s="68" t="s">
        <v>484</v>
      </c>
      <c r="C884" s="68" t="s">
        <v>453</v>
      </c>
      <c r="D884" s="68" t="s">
        <v>271</v>
      </c>
      <c r="E884" s="68" t="s">
        <v>359</v>
      </c>
      <c r="F884" s="68" t="s">
        <v>360</v>
      </c>
      <c r="G884" s="68" t="s">
        <v>78</v>
      </c>
      <c r="H884" s="68" t="s">
        <v>384</v>
      </c>
      <c r="I884" s="68" t="s">
        <v>641</v>
      </c>
      <c r="J884" s="65">
        <v>9</v>
      </c>
      <c r="K884" s="65">
        <v>5</v>
      </c>
      <c r="L884" s="65">
        <v>811</v>
      </c>
      <c r="M884" s="65" t="s">
        <v>388</v>
      </c>
    </row>
    <row r="885" spans="1:13" ht="12.75" customHeight="1">
      <c r="A885" s="107" t="str">
        <f>IF(ROW()=1,"KEY",IF(ISNA(VLOOKUP(B885,車名対応マスタ!B:D,3,FALSE)),"",IF(VLOOKUP(B885,車名対応マスタ!B:D,3,FALSE)="","",$D885&amp;" "&amp;IF($G885="9","J","O")&amp;" "&amp;$I885&amp;" "&amp;IF($I885&lt;=TEXT(★完成資料!$A$1,"yyyymm"),TEXT(★完成資料!$A$1,"yyyymm"),"999999")&amp; " " &amp; LEFT(F885 &amp; "          ",10))))</f>
        <v xml:space="preserve">L O 202204 yyyy00 HV        </v>
      </c>
      <c r="B885" s="68" t="s">
        <v>484</v>
      </c>
      <c r="C885" s="68" t="s">
        <v>453</v>
      </c>
      <c r="D885" s="68" t="s">
        <v>271</v>
      </c>
      <c r="E885" s="68" t="s">
        <v>359</v>
      </c>
      <c r="F885" s="68" t="s">
        <v>360</v>
      </c>
      <c r="G885" s="68" t="s">
        <v>78</v>
      </c>
      <c r="H885" s="68" t="s">
        <v>384</v>
      </c>
      <c r="I885" s="68" t="s">
        <v>642</v>
      </c>
      <c r="J885" s="65">
        <v>13</v>
      </c>
      <c r="K885" s="65">
        <v>1</v>
      </c>
      <c r="L885" s="65">
        <v>811</v>
      </c>
      <c r="M885" s="65" t="s">
        <v>388</v>
      </c>
    </row>
    <row r="886" spans="1:13" ht="12.75" customHeight="1">
      <c r="A886" s="107" t="str">
        <f>IF(ROW()=1,"KEY",IF(ISNA(VLOOKUP(B886,車名対応マスタ!B:D,3,FALSE)),"",IF(VLOOKUP(B886,車名対応マスタ!B:D,3,FALSE)="","",$D886&amp;" "&amp;IF($G886="9","J","O")&amp;" "&amp;$I886&amp;" "&amp;IF($I886&lt;=TEXT(★完成資料!$A$1,"yyyymm"),TEXT(★完成資料!$A$1,"yyyymm"),"999999")&amp; " " &amp; LEFT(F886 &amp; "          ",10))))</f>
        <v xml:space="preserve">L O 202205 yyyy00 HV        </v>
      </c>
      <c r="B886" s="68" t="s">
        <v>484</v>
      </c>
      <c r="C886" s="68" t="s">
        <v>453</v>
      </c>
      <c r="D886" s="68" t="s">
        <v>271</v>
      </c>
      <c r="E886" s="68" t="s">
        <v>359</v>
      </c>
      <c r="F886" s="68" t="s">
        <v>360</v>
      </c>
      <c r="G886" s="68" t="s">
        <v>78</v>
      </c>
      <c r="H886" s="68" t="s">
        <v>384</v>
      </c>
      <c r="I886" s="68" t="s">
        <v>647</v>
      </c>
      <c r="J886" s="65">
        <v>13</v>
      </c>
      <c r="K886" s="65">
        <v>2</v>
      </c>
      <c r="L886" s="65">
        <v>811</v>
      </c>
      <c r="M886" s="65" t="s">
        <v>388</v>
      </c>
    </row>
    <row r="887" spans="1:13" ht="12.75" customHeight="1">
      <c r="A887" s="107" t="str">
        <f>IF(ROW()=1,"KEY",IF(ISNA(VLOOKUP(B887,車名対応マスタ!B:D,3,FALSE)),"",IF(VLOOKUP(B887,車名対応マスタ!B:D,3,FALSE)="","",$D887&amp;" "&amp;IF($G887="9","J","O")&amp;" "&amp;$I887&amp;" "&amp;IF($I887&lt;=TEXT(★完成資料!$A$1,"yyyymm"),TEXT(★完成資料!$A$1,"yyyymm"),"999999")&amp; " " &amp; LEFT(F887 &amp; "          ",10))))</f>
        <v xml:space="preserve">L O 202206 yyyy00 HV        </v>
      </c>
      <c r="B887" s="68" t="s">
        <v>484</v>
      </c>
      <c r="C887" s="68" t="s">
        <v>453</v>
      </c>
      <c r="D887" s="68" t="s">
        <v>271</v>
      </c>
      <c r="E887" s="68" t="s">
        <v>359</v>
      </c>
      <c r="F887" s="68" t="s">
        <v>360</v>
      </c>
      <c r="G887" s="68" t="s">
        <v>78</v>
      </c>
      <c r="H887" s="68" t="s">
        <v>384</v>
      </c>
      <c r="I887" s="68" t="s">
        <v>652</v>
      </c>
      <c r="J887" s="65">
        <v>4</v>
      </c>
      <c r="K887" s="65">
        <v>5</v>
      </c>
      <c r="L887" s="65">
        <v>811</v>
      </c>
      <c r="M887" s="65" t="s">
        <v>388</v>
      </c>
    </row>
    <row r="888" spans="1:13" ht="12.75" customHeight="1">
      <c r="A888" s="107" t="str">
        <f>IF(ROW()=1,"KEY",IF(ISNA(VLOOKUP(B888,車名対応マスタ!B:D,3,FALSE)),"",IF(VLOOKUP(B888,車名対応マスタ!B:D,3,FALSE)="","",$D888&amp;" "&amp;IF($G888="9","J","O")&amp;" "&amp;$I888&amp;" "&amp;IF($I888&lt;=TEXT(★完成資料!$A$1,"yyyymm"),TEXT(★完成資料!$A$1,"yyyymm"),"999999")&amp; " " &amp; LEFT(F888 &amp; "          ",10))))</f>
        <v xml:space="preserve">L O 202207 yyyy00 HV        </v>
      </c>
      <c r="B888" s="68" t="s">
        <v>484</v>
      </c>
      <c r="C888" s="68" t="s">
        <v>453</v>
      </c>
      <c r="D888" s="68" t="s">
        <v>271</v>
      </c>
      <c r="E888" s="68" t="s">
        <v>359</v>
      </c>
      <c r="F888" s="68" t="s">
        <v>360</v>
      </c>
      <c r="G888" s="68" t="s">
        <v>78</v>
      </c>
      <c r="H888" s="68" t="s">
        <v>384</v>
      </c>
      <c r="I888" s="68" t="s">
        <v>655</v>
      </c>
      <c r="J888" s="65">
        <v>11</v>
      </c>
      <c r="K888" s="65">
        <v>4</v>
      </c>
      <c r="L888" s="65">
        <v>811</v>
      </c>
      <c r="M888" s="65" t="s">
        <v>388</v>
      </c>
    </row>
    <row r="889" spans="1:13" ht="12.75" customHeight="1">
      <c r="A889" s="107" t="str">
        <f>IF(ROW()=1,"KEY",IF(ISNA(VLOOKUP(B889,車名対応マスタ!B:D,3,FALSE)),"",IF(VLOOKUP(B889,車名対応マスタ!B:D,3,FALSE)="","",$D889&amp;" "&amp;IF($G889="9","J","O")&amp;" "&amp;$I889&amp;" "&amp;IF($I889&lt;=TEXT(★完成資料!$A$1,"yyyymm"),TEXT(★完成資料!$A$1,"yyyymm"),"999999")&amp; " " &amp; LEFT(F889 &amp; "          ",10))))</f>
        <v xml:space="preserve">L O 202208 yyyy00 HV        </v>
      </c>
      <c r="B889" s="68" t="s">
        <v>484</v>
      </c>
      <c r="C889" s="68" t="s">
        <v>453</v>
      </c>
      <c r="D889" s="68" t="s">
        <v>271</v>
      </c>
      <c r="E889" s="68" t="s">
        <v>359</v>
      </c>
      <c r="F889" s="68" t="s">
        <v>360</v>
      </c>
      <c r="G889" s="68" t="s">
        <v>78</v>
      </c>
      <c r="H889" s="68" t="s">
        <v>384</v>
      </c>
      <c r="I889" s="68" t="s">
        <v>656</v>
      </c>
      <c r="J889" s="65">
        <v>3</v>
      </c>
      <c r="K889" s="65">
        <v>0</v>
      </c>
      <c r="L889" s="65">
        <v>811</v>
      </c>
      <c r="M889" s="65" t="s">
        <v>388</v>
      </c>
    </row>
    <row r="890" spans="1:13" ht="12.75" customHeight="1">
      <c r="A890" s="107" t="str">
        <f>IF(ROW()=1,"KEY",IF(ISNA(VLOOKUP(B890,車名対応マスタ!B:D,3,FALSE)),"",IF(VLOOKUP(B890,車名対応マスタ!B:D,3,FALSE)="","",$D890&amp;" "&amp;IF($G890="9","J","O")&amp;" "&amp;$I890&amp;" "&amp;IF($I890&lt;=TEXT(★完成資料!$A$1,"yyyymm"),TEXT(★完成資料!$A$1,"yyyymm"),"999999")&amp; " " &amp; LEFT(F890 &amp; "          ",10))))</f>
        <v xml:space="preserve">L O 202209 yyyy00 HV        </v>
      </c>
      <c r="B890" s="68" t="s">
        <v>484</v>
      </c>
      <c r="C890" s="68" t="s">
        <v>453</v>
      </c>
      <c r="D890" s="68" t="s">
        <v>271</v>
      </c>
      <c r="E890" s="68" t="s">
        <v>359</v>
      </c>
      <c r="F890" s="68" t="s">
        <v>360</v>
      </c>
      <c r="G890" s="68" t="s">
        <v>78</v>
      </c>
      <c r="H890" s="68" t="s">
        <v>384</v>
      </c>
      <c r="I890" s="68" t="s">
        <v>657</v>
      </c>
      <c r="J890" s="65">
        <v>6</v>
      </c>
      <c r="K890" s="65">
        <v>5</v>
      </c>
      <c r="L890" s="65">
        <v>811</v>
      </c>
      <c r="M890" s="65" t="s">
        <v>388</v>
      </c>
    </row>
    <row r="891" spans="1:13" ht="12.75" customHeight="1">
      <c r="A891" s="107" t="str">
        <f>IF(ROW()=1,"KEY",IF(ISNA(VLOOKUP(B891,車名対応マスタ!B:D,3,FALSE)),"",IF(VLOOKUP(B891,車名対応マスタ!B:D,3,FALSE)="","",$D891&amp;" "&amp;IF($G891="9","J","O")&amp;" "&amp;$I891&amp;" "&amp;IF($I891&lt;=TEXT(★完成資料!$A$1,"yyyymm"),TEXT(★完成資料!$A$1,"yyyymm"),"999999")&amp; " " &amp; LEFT(F891 &amp; "          ",10))))</f>
        <v xml:space="preserve">L O 202210 yyyy00 HV        </v>
      </c>
      <c r="B891" s="68" t="s">
        <v>484</v>
      </c>
      <c r="C891" s="68" t="s">
        <v>453</v>
      </c>
      <c r="D891" s="68" t="s">
        <v>271</v>
      </c>
      <c r="E891" s="68" t="s">
        <v>359</v>
      </c>
      <c r="F891" s="68" t="s">
        <v>360</v>
      </c>
      <c r="G891" s="68" t="s">
        <v>78</v>
      </c>
      <c r="H891" s="68" t="s">
        <v>384</v>
      </c>
      <c r="I891" s="68" t="s">
        <v>663</v>
      </c>
      <c r="J891" s="65">
        <v>7</v>
      </c>
      <c r="K891" s="65">
        <v>0</v>
      </c>
      <c r="L891" s="65">
        <v>811</v>
      </c>
      <c r="M891" s="65" t="s">
        <v>388</v>
      </c>
    </row>
    <row r="892" spans="1:13" ht="12.75" customHeight="1">
      <c r="A892" s="107" t="str">
        <f>IF(ROW()=1,"KEY",IF(ISNA(VLOOKUP(B892,車名対応マスタ!B:D,3,FALSE)),"",IF(VLOOKUP(B892,車名対応マスタ!B:D,3,FALSE)="","",$D892&amp;" "&amp;IF($G892="9","J","O")&amp;" "&amp;$I892&amp;" "&amp;IF($I892&lt;=TEXT(★完成資料!$A$1,"yyyymm"),TEXT(★完成資料!$A$1,"yyyymm"),"999999")&amp; " " &amp; LEFT(F892 &amp; "          ",10))))</f>
        <v xml:space="preserve">L O 202201 yyyy00 HV        </v>
      </c>
      <c r="B892" s="68" t="s">
        <v>484</v>
      </c>
      <c r="C892" s="68" t="s">
        <v>453</v>
      </c>
      <c r="D892" s="68" t="s">
        <v>271</v>
      </c>
      <c r="E892" s="68" t="s">
        <v>359</v>
      </c>
      <c r="F892" s="68" t="s">
        <v>360</v>
      </c>
      <c r="G892" s="68" t="s">
        <v>78</v>
      </c>
      <c r="H892" s="68" t="s">
        <v>384</v>
      </c>
      <c r="I892" s="68" t="s">
        <v>639</v>
      </c>
      <c r="J892" s="65">
        <v>10</v>
      </c>
      <c r="K892" s="65">
        <v>3</v>
      </c>
      <c r="L892" s="65">
        <v>718</v>
      </c>
      <c r="M892" s="65" t="s">
        <v>503</v>
      </c>
    </row>
    <row r="893" spans="1:13" ht="12.75" customHeight="1">
      <c r="A893" s="107" t="str">
        <f>IF(ROW()=1,"KEY",IF(ISNA(VLOOKUP(B893,車名対応マスタ!B:D,3,FALSE)),"",IF(VLOOKUP(B893,車名対応マスタ!B:D,3,FALSE)="","",$D893&amp;" "&amp;IF($G893="9","J","O")&amp;" "&amp;$I893&amp;" "&amp;IF($I893&lt;=TEXT(★完成資料!$A$1,"yyyymm"),TEXT(★完成資料!$A$1,"yyyymm"),"999999")&amp; " " &amp; LEFT(F893 &amp; "          ",10))))</f>
        <v xml:space="preserve">L O 202202 yyyy00 HV        </v>
      </c>
      <c r="B893" s="68" t="s">
        <v>484</v>
      </c>
      <c r="C893" s="68" t="s">
        <v>453</v>
      </c>
      <c r="D893" s="68" t="s">
        <v>271</v>
      </c>
      <c r="E893" s="68" t="s">
        <v>359</v>
      </c>
      <c r="F893" s="68" t="s">
        <v>360</v>
      </c>
      <c r="G893" s="68" t="s">
        <v>78</v>
      </c>
      <c r="H893" s="68" t="s">
        <v>384</v>
      </c>
      <c r="I893" s="68" t="s">
        <v>640</v>
      </c>
      <c r="J893" s="65">
        <v>7</v>
      </c>
      <c r="K893" s="65">
        <v>7</v>
      </c>
      <c r="L893" s="65">
        <v>718</v>
      </c>
      <c r="M893" s="65" t="s">
        <v>503</v>
      </c>
    </row>
    <row r="894" spans="1:13" ht="12.75" customHeight="1">
      <c r="A894" s="107" t="str">
        <f>IF(ROW()=1,"KEY",IF(ISNA(VLOOKUP(B894,車名対応マスタ!B:D,3,FALSE)),"",IF(VLOOKUP(B894,車名対応マスタ!B:D,3,FALSE)="","",$D894&amp;" "&amp;IF($G894="9","J","O")&amp;" "&amp;$I894&amp;" "&amp;IF($I894&lt;=TEXT(★完成資料!$A$1,"yyyymm"),TEXT(★完成資料!$A$1,"yyyymm"),"999999")&amp; " " &amp; LEFT(F894 &amp; "          ",10))))</f>
        <v xml:space="preserve">L O 202203 yyyy00 HV        </v>
      </c>
      <c r="B894" s="68" t="s">
        <v>484</v>
      </c>
      <c r="C894" s="68" t="s">
        <v>453</v>
      </c>
      <c r="D894" s="68" t="s">
        <v>271</v>
      </c>
      <c r="E894" s="68" t="s">
        <v>359</v>
      </c>
      <c r="F894" s="68" t="s">
        <v>360</v>
      </c>
      <c r="G894" s="68" t="s">
        <v>78</v>
      </c>
      <c r="H894" s="68" t="s">
        <v>384</v>
      </c>
      <c r="I894" s="68" t="s">
        <v>641</v>
      </c>
      <c r="J894" s="65">
        <v>9</v>
      </c>
      <c r="K894" s="65">
        <v>14</v>
      </c>
      <c r="L894" s="65">
        <v>718</v>
      </c>
      <c r="M894" s="65" t="s">
        <v>503</v>
      </c>
    </row>
    <row r="895" spans="1:13" ht="12.75" customHeight="1">
      <c r="A895" s="107" t="str">
        <f>IF(ROW()=1,"KEY",IF(ISNA(VLOOKUP(B895,車名対応マスタ!B:D,3,FALSE)),"",IF(VLOOKUP(B895,車名対応マスタ!B:D,3,FALSE)="","",$D895&amp;" "&amp;IF($G895="9","J","O")&amp;" "&amp;$I895&amp;" "&amp;IF($I895&lt;=TEXT(★完成資料!$A$1,"yyyymm"),TEXT(★完成資料!$A$1,"yyyymm"),"999999")&amp; " " &amp; LEFT(F895 &amp; "          ",10))))</f>
        <v xml:space="preserve">L O 202204 yyyy00 HV        </v>
      </c>
      <c r="B895" s="68" t="s">
        <v>484</v>
      </c>
      <c r="C895" s="68" t="s">
        <v>453</v>
      </c>
      <c r="D895" s="68" t="s">
        <v>271</v>
      </c>
      <c r="E895" s="68" t="s">
        <v>359</v>
      </c>
      <c r="F895" s="68" t="s">
        <v>360</v>
      </c>
      <c r="G895" s="68" t="s">
        <v>78</v>
      </c>
      <c r="H895" s="68" t="s">
        <v>384</v>
      </c>
      <c r="I895" s="68" t="s">
        <v>642</v>
      </c>
      <c r="J895" s="65">
        <v>5</v>
      </c>
      <c r="K895" s="65">
        <v>10</v>
      </c>
      <c r="L895" s="65">
        <v>718</v>
      </c>
      <c r="M895" s="65" t="s">
        <v>503</v>
      </c>
    </row>
    <row r="896" spans="1:13" ht="12.75" customHeight="1">
      <c r="A896" s="107" t="str">
        <f>IF(ROW()=1,"KEY",IF(ISNA(VLOOKUP(B896,車名対応マスタ!B:D,3,FALSE)),"",IF(VLOOKUP(B896,車名対応マスタ!B:D,3,FALSE)="","",$D896&amp;" "&amp;IF($G896="9","J","O")&amp;" "&amp;$I896&amp;" "&amp;IF($I896&lt;=TEXT(★完成資料!$A$1,"yyyymm"),TEXT(★完成資料!$A$1,"yyyymm"),"999999")&amp; " " &amp; LEFT(F896 &amp; "          ",10))))</f>
        <v xml:space="preserve">L O 202205 yyyy00 HV        </v>
      </c>
      <c r="B896" s="68" t="s">
        <v>484</v>
      </c>
      <c r="C896" s="68" t="s">
        <v>453</v>
      </c>
      <c r="D896" s="68" t="s">
        <v>271</v>
      </c>
      <c r="E896" s="68" t="s">
        <v>359</v>
      </c>
      <c r="F896" s="68" t="s">
        <v>360</v>
      </c>
      <c r="G896" s="68" t="s">
        <v>78</v>
      </c>
      <c r="H896" s="68" t="s">
        <v>384</v>
      </c>
      <c r="I896" s="68" t="s">
        <v>647</v>
      </c>
      <c r="J896" s="65">
        <v>12</v>
      </c>
      <c r="K896" s="65">
        <v>18</v>
      </c>
      <c r="L896" s="65">
        <v>718</v>
      </c>
      <c r="M896" s="65" t="s">
        <v>503</v>
      </c>
    </row>
    <row r="897" spans="1:13" ht="12.75" customHeight="1">
      <c r="A897" s="107" t="str">
        <f>IF(ROW()=1,"KEY",IF(ISNA(VLOOKUP(B897,車名対応マスタ!B:D,3,FALSE)),"",IF(VLOOKUP(B897,車名対応マスタ!B:D,3,FALSE)="","",$D897&amp;" "&amp;IF($G897="9","J","O")&amp;" "&amp;$I897&amp;" "&amp;IF($I897&lt;=TEXT(★完成資料!$A$1,"yyyymm"),TEXT(★完成資料!$A$1,"yyyymm"),"999999")&amp; " " &amp; LEFT(F897 &amp; "          ",10))))</f>
        <v xml:space="preserve">L O 202206 yyyy00 HV        </v>
      </c>
      <c r="B897" s="68" t="s">
        <v>484</v>
      </c>
      <c r="C897" s="68" t="s">
        <v>453</v>
      </c>
      <c r="D897" s="68" t="s">
        <v>271</v>
      </c>
      <c r="E897" s="68" t="s">
        <v>359</v>
      </c>
      <c r="F897" s="68" t="s">
        <v>360</v>
      </c>
      <c r="G897" s="68" t="s">
        <v>78</v>
      </c>
      <c r="H897" s="68" t="s">
        <v>384</v>
      </c>
      <c r="I897" s="68" t="s">
        <v>652</v>
      </c>
      <c r="J897" s="65">
        <v>7</v>
      </c>
      <c r="K897" s="65">
        <v>11</v>
      </c>
      <c r="L897" s="65">
        <v>718</v>
      </c>
      <c r="M897" s="65" t="s">
        <v>503</v>
      </c>
    </row>
    <row r="898" spans="1:13" ht="12.75" customHeight="1">
      <c r="A898" s="107" t="str">
        <f>IF(ROW()=1,"KEY",IF(ISNA(VLOOKUP(B898,車名対応マスタ!B:D,3,FALSE)),"",IF(VLOOKUP(B898,車名対応マスタ!B:D,3,FALSE)="","",$D898&amp;" "&amp;IF($G898="9","J","O")&amp;" "&amp;$I898&amp;" "&amp;IF($I898&lt;=TEXT(★完成資料!$A$1,"yyyymm"),TEXT(★完成資料!$A$1,"yyyymm"),"999999")&amp; " " &amp; LEFT(F898 &amp; "          ",10))))</f>
        <v xml:space="preserve">L O 202207 yyyy00 HV        </v>
      </c>
      <c r="B898" s="68" t="s">
        <v>484</v>
      </c>
      <c r="C898" s="68" t="s">
        <v>453</v>
      </c>
      <c r="D898" s="68" t="s">
        <v>271</v>
      </c>
      <c r="E898" s="68" t="s">
        <v>359</v>
      </c>
      <c r="F898" s="68" t="s">
        <v>360</v>
      </c>
      <c r="G898" s="68" t="s">
        <v>78</v>
      </c>
      <c r="H898" s="68" t="s">
        <v>384</v>
      </c>
      <c r="I898" s="68" t="s">
        <v>655</v>
      </c>
      <c r="J898" s="65">
        <v>7</v>
      </c>
      <c r="K898" s="65">
        <v>14</v>
      </c>
      <c r="L898" s="65">
        <v>718</v>
      </c>
      <c r="M898" s="65" t="s">
        <v>503</v>
      </c>
    </row>
    <row r="899" spans="1:13" ht="12.75" customHeight="1">
      <c r="A899" s="107" t="str">
        <f>IF(ROW()=1,"KEY",IF(ISNA(VLOOKUP(B899,車名対応マスタ!B:D,3,FALSE)),"",IF(VLOOKUP(B899,車名対応マスタ!B:D,3,FALSE)="","",$D899&amp;" "&amp;IF($G899="9","J","O")&amp;" "&amp;$I899&amp;" "&amp;IF($I899&lt;=TEXT(★完成資料!$A$1,"yyyymm"),TEXT(★完成資料!$A$1,"yyyymm"),"999999")&amp; " " &amp; LEFT(F899 &amp; "          ",10))))</f>
        <v xml:space="preserve">L O 202208 yyyy00 HV        </v>
      </c>
      <c r="B899" s="68" t="s">
        <v>484</v>
      </c>
      <c r="C899" s="68" t="s">
        <v>453</v>
      </c>
      <c r="D899" s="68" t="s">
        <v>271</v>
      </c>
      <c r="E899" s="68" t="s">
        <v>359</v>
      </c>
      <c r="F899" s="68" t="s">
        <v>360</v>
      </c>
      <c r="G899" s="68" t="s">
        <v>78</v>
      </c>
      <c r="H899" s="68" t="s">
        <v>384</v>
      </c>
      <c r="I899" s="68" t="s">
        <v>656</v>
      </c>
      <c r="J899" s="65">
        <v>10</v>
      </c>
      <c r="K899" s="65">
        <v>6</v>
      </c>
      <c r="L899" s="65">
        <v>718</v>
      </c>
      <c r="M899" s="65" t="s">
        <v>503</v>
      </c>
    </row>
    <row r="900" spans="1:13" ht="12.75" customHeight="1">
      <c r="A900" s="107" t="str">
        <f>IF(ROW()=1,"KEY",IF(ISNA(VLOOKUP(B900,車名対応マスタ!B:D,3,FALSE)),"",IF(VLOOKUP(B900,車名対応マスタ!B:D,3,FALSE)="","",$D900&amp;" "&amp;IF($G900="9","J","O")&amp;" "&amp;$I900&amp;" "&amp;IF($I900&lt;=TEXT(★完成資料!$A$1,"yyyymm"),TEXT(★完成資料!$A$1,"yyyymm"),"999999")&amp; " " &amp; LEFT(F900 &amp; "          ",10))))</f>
        <v xml:space="preserve">L O 202209 yyyy00 HV        </v>
      </c>
      <c r="B900" s="68" t="s">
        <v>484</v>
      </c>
      <c r="C900" s="68" t="s">
        <v>453</v>
      </c>
      <c r="D900" s="68" t="s">
        <v>271</v>
      </c>
      <c r="E900" s="68" t="s">
        <v>359</v>
      </c>
      <c r="F900" s="68" t="s">
        <v>360</v>
      </c>
      <c r="G900" s="68" t="s">
        <v>78</v>
      </c>
      <c r="H900" s="68" t="s">
        <v>384</v>
      </c>
      <c r="I900" s="68" t="s">
        <v>657</v>
      </c>
      <c r="J900" s="65">
        <v>5</v>
      </c>
      <c r="K900" s="65">
        <v>9</v>
      </c>
      <c r="L900" s="65">
        <v>718</v>
      </c>
      <c r="M900" s="65" t="s">
        <v>503</v>
      </c>
    </row>
    <row r="901" spans="1:13" ht="12.75" customHeight="1">
      <c r="A901" s="107" t="str">
        <f>IF(ROW()=1,"KEY",IF(ISNA(VLOOKUP(B901,車名対応マスタ!B:D,3,FALSE)),"",IF(VLOOKUP(B901,車名対応マスタ!B:D,3,FALSE)="","",$D901&amp;" "&amp;IF($G901="9","J","O")&amp;" "&amp;$I901&amp;" "&amp;IF($I901&lt;=TEXT(★完成資料!$A$1,"yyyymm"),TEXT(★完成資料!$A$1,"yyyymm"),"999999")&amp; " " &amp; LEFT(F901 &amp; "          ",10))))</f>
        <v xml:space="preserve">L O 202210 yyyy00 HV        </v>
      </c>
      <c r="B901" s="68" t="s">
        <v>484</v>
      </c>
      <c r="C901" s="68" t="s">
        <v>453</v>
      </c>
      <c r="D901" s="68" t="s">
        <v>271</v>
      </c>
      <c r="E901" s="68" t="s">
        <v>359</v>
      </c>
      <c r="F901" s="68" t="s">
        <v>360</v>
      </c>
      <c r="G901" s="68" t="s">
        <v>78</v>
      </c>
      <c r="H901" s="68" t="s">
        <v>384</v>
      </c>
      <c r="I901" s="68" t="s">
        <v>663</v>
      </c>
      <c r="J901" s="65">
        <v>0</v>
      </c>
      <c r="K901" s="65">
        <v>6</v>
      </c>
      <c r="L901" s="65">
        <v>718</v>
      </c>
      <c r="M901" s="65" t="s">
        <v>503</v>
      </c>
    </row>
    <row r="902" spans="1:13" ht="12.75" customHeight="1">
      <c r="A902" s="107" t="str">
        <f>IF(ROW()=1,"KEY",IF(ISNA(VLOOKUP(B902,車名対応マスタ!B:D,3,FALSE)),"",IF(VLOOKUP(B902,車名対応マスタ!B:D,3,FALSE)="","",$D902&amp;" "&amp;IF($G902="9","J","O")&amp;" "&amp;$I902&amp;" "&amp;IF($I902&lt;=TEXT(★完成資料!$A$1,"yyyymm"),TEXT(★完成資料!$A$1,"yyyymm"),"999999")&amp; " " &amp; LEFT(F902 &amp; "          ",10))))</f>
        <v xml:space="preserve">L O 202201 yyyy00 HV        </v>
      </c>
      <c r="B902" s="68" t="s">
        <v>484</v>
      </c>
      <c r="C902" s="68" t="s">
        <v>453</v>
      </c>
      <c r="D902" s="68" t="s">
        <v>271</v>
      </c>
      <c r="E902" s="68" t="s">
        <v>359</v>
      </c>
      <c r="F902" s="68" t="s">
        <v>360</v>
      </c>
      <c r="G902" s="68" t="s">
        <v>78</v>
      </c>
      <c r="H902" s="68" t="s">
        <v>384</v>
      </c>
      <c r="I902" s="68" t="s">
        <v>639</v>
      </c>
      <c r="K902" s="65">
        <v>1</v>
      </c>
      <c r="L902" s="65">
        <v>715</v>
      </c>
      <c r="M902" s="65" t="s">
        <v>504</v>
      </c>
    </row>
    <row r="903" spans="1:13" ht="12.75" customHeight="1">
      <c r="A903" s="107" t="str">
        <f>IF(ROW()=1,"KEY",IF(ISNA(VLOOKUP(B903,車名対応マスタ!B:D,3,FALSE)),"",IF(VLOOKUP(B903,車名対応マスタ!B:D,3,FALSE)="","",$D903&amp;" "&amp;IF($G903="9","J","O")&amp;" "&amp;$I903&amp;" "&amp;IF($I903&lt;=TEXT(★完成資料!$A$1,"yyyymm"),TEXT(★完成資料!$A$1,"yyyymm"),"999999")&amp; " " &amp; LEFT(F903 &amp; "          ",10))))</f>
        <v xml:space="preserve">L O 202204 yyyy00 HV        </v>
      </c>
      <c r="B903" s="68" t="s">
        <v>484</v>
      </c>
      <c r="C903" s="68" t="s">
        <v>453</v>
      </c>
      <c r="D903" s="68" t="s">
        <v>271</v>
      </c>
      <c r="E903" s="68" t="s">
        <v>359</v>
      </c>
      <c r="F903" s="68" t="s">
        <v>360</v>
      </c>
      <c r="G903" s="68" t="s">
        <v>78</v>
      </c>
      <c r="H903" s="68" t="s">
        <v>384</v>
      </c>
      <c r="I903" s="68" t="s">
        <v>642</v>
      </c>
      <c r="K903" s="65">
        <v>1</v>
      </c>
      <c r="L903" s="65">
        <v>715</v>
      </c>
      <c r="M903" s="65" t="s">
        <v>504</v>
      </c>
    </row>
    <row r="904" spans="1:13" ht="12.75" customHeight="1">
      <c r="A904" s="107" t="str">
        <f>IF(ROW()=1,"KEY",IF(ISNA(VLOOKUP(B904,車名対応マスタ!B:D,3,FALSE)),"",IF(VLOOKUP(B904,車名対応マスタ!B:D,3,FALSE)="","",$D904&amp;" "&amp;IF($G904="9","J","O")&amp;" "&amp;$I904&amp;" "&amp;IF($I904&lt;=TEXT(★完成資料!$A$1,"yyyymm"),TEXT(★完成資料!$A$1,"yyyymm"),"999999")&amp; " " &amp; LEFT(F904 &amp; "          ",10))))</f>
        <v xml:space="preserve">L O 202205 yyyy00 HV        </v>
      </c>
      <c r="B904" s="68" t="s">
        <v>484</v>
      </c>
      <c r="C904" s="68" t="s">
        <v>453</v>
      </c>
      <c r="D904" s="68" t="s">
        <v>271</v>
      </c>
      <c r="E904" s="68" t="s">
        <v>359</v>
      </c>
      <c r="F904" s="68" t="s">
        <v>360</v>
      </c>
      <c r="G904" s="68" t="s">
        <v>78</v>
      </c>
      <c r="H904" s="68" t="s">
        <v>384</v>
      </c>
      <c r="I904" s="68" t="s">
        <v>647</v>
      </c>
      <c r="J904" s="65">
        <v>2</v>
      </c>
      <c r="L904" s="65">
        <v>715</v>
      </c>
      <c r="M904" s="65" t="s">
        <v>504</v>
      </c>
    </row>
    <row r="905" spans="1:13" ht="12.75" customHeight="1">
      <c r="A905" s="107" t="str">
        <f>IF(ROW()=1,"KEY",IF(ISNA(VLOOKUP(B905,車名対応マスタ!B:D,3,FALSE)),"",IF(VLOOKUP(B905,車名対応マスタ!B:D,3,FALSE)="","",$D905&amp;" "&amp;IF($G905="9","J","O")&amp;" "&amp;$I905&amp;" "&amp;IF($I905&lt;=TEXT(★完成資料!$A$1,"yyyymm"),TEXT(★完成資料!$A$1,"yyyymm"),"999999")&amp; " " &amp; LEFT(F905 &amp; "          ",10))))</f>
        <v xml:space="preserve">L O 202207 yyyy00 HV        </v>
      </c>
      <c r="B905" s="68" t="s">
        <v>484</v>
      </c>
      <c r="C905" s="68" t="s">
        <v>453</v>
      </c>
      <c r="D905" s="68" t="s">
        <v>271</v>
      </c>
      <c r="E905" s="68" t="s">
        <v>359</v>
      </c>
      <c r="F905" s="68" t="s">
        <v>360</v>
      </c>
      <c r="G905" s="68" t="s">
        <v>78</v>
      </c>
      <c r="H905" s="68" t="s">
        <v>384</v>
      </c>
      <c r="I905" s="68" t="s">
        <v>655</v>
      </c>
      <c r="J905" s="65">
        <v>1</v>
      </c>
      <c r="K905" s="65">
        <v>0</v>
      </c>
      <c r="L905" s="65">
        <v>715</v>
      </c>
      <c r="M905" s="65" t="s">
        <v>504</v>
      </c>
    </row>
    <row r="906" spans="1:13" ht="12.75" customHeight="1">
      <c r="A906" s="107" t="str">
        <f>IF(ROW()=1,"KEY",IF(ISNA(VLOOKUP(B906,車名対応マスタ!B:D,3,FALSE)),"",IF(VLOOKUP(B906,車名対応マスタ!B:D,3,FALSE)="","",$D906&amp;" "&amp;IF($G906="9","J","O")&amp;" "&amp;$I906&amp;" "&amp;IF($I906&lt;=TEXT(★完成資料!$A$1,"yyyymm"),TEXT(★完成資料!$A$1,"yyyymm"),"999999")&amp; " " &amp; LEFT(F906 &amp; "          ",10))))</f>
        <v xml:space="preserve">L O 202209 yyyy00 HV        </v>
      </c>
      <c r="B906" s="68" t="s">
        <v>484</v>
      </c>
      <c r="C906" s="68" t="s">
        <v>453</v>
      </c>
      <c r="D906" s="68" t="s">
        <v>271</v>
      </c>
      <c r="E906" s="68" t="s">
        <v>359</v>
      </c>
      <c r="F906" s="68" t="s">
        <v>360</v>
      </c>
      <c r="G906" s="68" t="s">
        <v>78</v>
      </c>
      <c r="H906" s="68" t="s">
        <v>384</v>
      </c>
      <c r="I906" s="68" t="s">
        <v>657</v>
      </c>
      <c r="J906" s="65">
        <v>1</v>
      </c>
      <c r="K906" s="65">
        <v>1</v>
      </c>
      <c r="L906" s="65">
        <v>715</v>
      </c>
      <c r="M906" s="65" t="s">
        <v>504</v>
      </c>
    </row>
    <row r="907" spans="1:13" ht="12.75" customHeight="1">
      <c r="A907" s="107" t="str">
        <f>IF(ROW()=1,"KEY",IF(ISNA(VLOOKUP(B907,車名対応マスタ!B:D,3,FALSE)),"",IF(VLOOKUP(B907,車名対応マスタ!B:D,3,FALSE)="","",$D907&amp;" "&amp;IF($G907="9","J","O")&amp;" "&amp;$I907&amp;" "&amp;IF($I907&lt;=TEXT(★完成資料!$A$1,"yyyymm"),TEXT(★完成資料!$A$1,"yyyymm"),"999999")&amp; " " &amp; LEFT(F907 &amp; "          ",10))))</f>
        <v xml:space="preserve">L O 202201 yyyy00 HV        </v>
      </c>
      <c r="B907" s="68" t="s">
        <v>484</v>
      </c>
      <c r="C907" s="68" t="s">
        <v>453</v>
      </c>
      <c r="D907" s="68" t="s">
        <v>271</v>
      </c>
      <c r="E907" s="68" t="s">
        <v>359</v>
      </c>
      <c r="F907" s="68" t="s">
        <v>360</v>
      </c>
      <c r="G907" s="68" t="s">
        <v>79</v>
      </c>
      <c r="H907" s="68" t="s">
        <v>392</v>
      </c>
      <c r="I907" s="68" t="s">
        <v>639</v>
      </c>
      <c r="J907" s="65">
        <v>3</v>
      </c>
      <c r="K907" s="65">
        <v>24</v>
      </c>
      <c r="L907" s="65">
        <v>801</v>
      </c>
      <c r="M907" s="65" t="s">
        <v>393</v>
      </c>
    </row>
    <row r="908" spans="1:13" ht="12.75" customHeight="1">
      <c r="A908" s="107" t="str">
        <f>IF(ROW()=1,"KEY",IF(ISNA(VLOOKUP(B908,車名対応マスタ!B:D,3,FALSE)),"",IF(VLOOKUP(B908,車名対応マスタ!B:D,3,FALSE)="","",$D908&amp;" "&amp;IF($G908="9","J","O")&amp;" "&amp;$I908&amp;" "&amp;IF($I908&lt;=TEXT(★完成資料!$A$1,"yyyymm"),TEXT(★完成資料!$A$1,"yyyymm"),"999999")&amp; " " &amp; LEFT(F908 &amp; "          ",10))))</f>
        <v xml:space="preserve">L O 202202 yyyy00 HV        </v>
      </c>
      <c r="B908" s="68" t="s">
        <v>484</v>
      </c>
      <c r="C908" s="68" t="s">
        <v>453</v>
      </c>
      <c r="D908" s="68" t="s">
        <v>271</v>
      </c>
      <c r="E908" s="68" t="s">
        <v>359</v>
      </c>
      <c r="F908" s="68" t="s">
        <v>360</v>
      </c>
      <c r="G908" s="68" t="s">
        <v>79</v>
      </c>
      <c r="H908" s="68" t="s">
        <v>392</v>
      </c>
      <c r="I908" s="68" t="s">
        <v>640</v>
      </c>
      <c r="J908" s="65">
        <v>0</v>
      </c>
      <c r="K908" s="65">
        <v>25</v>
      </c>
      <c r="L908" s="65">
        <v>801</v>
      </c>
      <c r="M908" s="65" t="s">
        <v>393</v>
      </c>
    </row>
    <row r="909" spans="1:13" ht="12.75" customHeight="1">
      <c r="A909" s="107" t="str">
        <f>IF(ROW()=1,"KEY",IF(ISNA(VLOOKUP(B909,車名対応マスタ!B:D,3,FALSE)),"",IF(VLOOKUP(B909,車名対応マスタ!B:D,3,FALSE)="","",$D909&amp;" "&amp;IF($G909="9","J","O")&amp;" "&amp;$I909&amp;" "&amp;IF($I909&lt;=TEXT(★完成資料!$A$1,"yyyymm"),TEXT(★完成資料!$A$1,"yyyymm"),"999999")&amp; " " &amp; LEFT(F909 &amp; "          ",10))))</f>
        <v xml:space="preserve">L O 202203 yyyy00 HV        </v>
      </c>
      <c r="B909" s="68" t="s">
        <v>484</v>
      </c>
      <c r="C909" s="68" t="s">
        <v>453</v>
      </c>
      <c r="D909" s="68" t="s">
        <v>271</v>
      </c>
      <c r="E909" s="68" t="s">
        <v>359</v>
      </c>
      <c r="F909" s="68" t="s">
        <v>360</v>
      </c>
      <c r="G909" s="68" t="s">
        <v>79</v>
      </c>
      <c r="H909" s="68" t="s">
        <v>392</v>
      </c>
      <c r="I909" s="68" t="s">
        <v>641</v>
      </c>
      <c r="J909" s="65">
        <v>0</v>
      </c>
      <c r="K909" s="65">
        <v>26</v>
      </c>
      <c r="L909" s="65">
        <v>801</v>
      </c>
      <c r="M909" s="65" t="s">
        <v>393</v>
      </c>
    </row>
    <row r="910" spans="1:13" ht="12.75" customHeight="1">
      <c r="A910" s="107" t="str">
        <f>IF(ROW()=1,"KEY",IF(ISNA(VLOOKUP(B910,車名対応マスタ!B:D,3,FALSE)),"",IF(VLOOKUP(B910,車名対応マスタ!B:D,3,FALSE)="","",$D910&amp;" "&amp;IF($G910="9","J","O")&amp;" "&amp;$I910&amp;" "&amp;IF($I910&lt;=TEXT(★完成資料!$A$1,"yyyymm"),TEXT(★完成資料!$A$1,"yyyymm"),"999999")&amp; " " &amp; LEFT(F910 &amp; "          ",10))))</f>
        <v xml:space="preserve">L O 202204 yyyy00 HV        </v>
      </c>
      <c r="B910" s="68" t="s">
        <v>484</v>
      </c>
      <c r="C910" s="68" t="s">
        <v>453</v>
      </c>
      <c r="D910" s="68" t="s">
        <v>271</v>
      </c>
      <c r="E910" s="68" t="s">
        <v>359</v>
      </c>
      <c r="F910" s="68" t="s">
        <v>360</v>
      </c>
      <c r="G910" s="68" t="s">
        <v>79</v>
      </c>
      <c r="H910" s="68" t="s">
        <v>392</v>
      </c>
      <c r="I910" s="68" t="s">
        <v>642</v>
      </c>
      <c r="J910" s="65">
        <v>0</v>
      </c>
      <c r="K910" s="65">
        <v>20</v>
      </c>
      <c r="L910" s="65">
        <v>801</v>
      </c>
      <c r="M910" s="65" t="s">
        <v>393</v>
      </c>
    </row>
    <row r="911" spans="1:13" ht="12.75" customHeight="1">
      <c r="A911" s="107" t="str">
        <f>IF(ROW()=1,"KEY",IF(ISNA(VLOOKUP(B911,車名対応マスタ!B:D,3,FALSE)),"",IF(VLOOKUP(B911,車名対応マスタ!B:D,3,FALSE)="","",$D911&amp;" "&amp;IF($G911="9","J","O")&amp;" "&amp;$I911&amp;" "&amp;IF($I911&lt;=TEXT(★完成資料!$A$1,"yyyymm"),TEXT(★完成資料!$A$1,"yyyymm"),"999999")&amp; " " &amp; LEFT(F911 &amp; "          ",10))))</f>
        <v xml:space="preserve">L O 202205 yyyy00 HV        </v>
      </c>
      <c r="B911" s="68" t="s">
        <v>484</v>
      </c>
      <c r="C911" s="68" t="s">
        <v>453</v>
      </c>
      <c r="D911" s="68" t="s">
        <v>271</v>
      </c>
      <c r="E911" s="68" t="s">
        <v>359</v>
      </c>
      <c r="F911" s="68" t="s">
        <v>360</v>
      </c>
      <c r="G911" s="68" t="s">
        <v>79</v>
      </c>
      <c r="H911" s="68" t="s">
        <v>392</v>
      </c>
      <c r="I911" s="68" t="s">
        <v>647</v>
      </c>
      <c r="J911" s="65">
        <v>0</v>
      </c>
      <c r="K911" s="65">
        <v>19</v>
      </c>
      <c r="L911" s="65">
        <v>801</v>
      </c>
      <c r="M911" s="65" t="s">
        <v>393</v>
      </c>
    </row>
    <row r="912" spans="1:13" ht="12.75" customHeight="1">
      <c r="A912" s="107" t="str">
        <f>IF(ROW()=1,"KEY",IF(ISNA(VLOOKUP(B912,車名対応マスタ!B:D,3,FALSE)),"",IF(VLOOKUP(B912,車名対応マスタ!B:D,3,FALSE)="","",$D912&amp;" "&amp;IF($G912="9","J","O")&amp;" "&amp;$I912&amp;" "&amp;IF($I912&lt;=TEXT(★完成資料!$A$1,"yyyymm"),TEXT(★完成資料!$A$1,"yyyymm"),"999999")&amp; " " &amp; LEFT(F912 &amp; "          ",10))))</f>
        <v xml:space="preserve">L O 202206 yyyy00 HV        </v>
      </c>
      <c r="B912" s="68" t="s">
        <v>484</v>
      </c>
      <c r="C912" s="68" t="s">
        <v>453</v>
      </c>
      <c r="D912" s="68" t="s">
        <v>271</v>
      </c>
      <c r="E912" s="68" t="s">
        <v>359</v>
      </c>
      <c r="F912" s="68" t="s">
        <v>360</v>
      </c>
      <c r="G912" s="68" t="s">
        <v>79</v>
      </c>
      <c r="H912" s="68" t="s">
        <v>392</v>
      </c>
      <c r="I912" s="68" t="s">
        <v>652</v>
      </c>
      <c r="J912" s="65">
        <v>0</v>
      </c>
      <c r="K912" s="65">
        <v>29</v>
      </c>
      <c r="L912" s="65">
        <v>801</v>
      </c>
      <c r="M912" s="65" t="s">
        <v>393</v>
      </c>
    </row>
    <row r="913" spans="1:13" ht="12.75" customHeight="1">
      <c r="A913" s="107" t="str">
        <f>IF(ROW()=1,"KEY",IF(ISNA(VLOOKUP(B913,車名対応マスタ!B:D,3,FALSE)),"",IF(VLOOKUP(B913,車名対応マスタ!B:D,3,FALSE)="","",$D913&amp;" "&amp;IF($G913="9","J","O")&amp;" "&amp;$I913&amp;" "&amp;IF($I913&lt;=TEXT(★完成資料!$A$1,"yyyymm"),TEXT(★完成資料!$A$1,"yyyymm"),"999999")&amp; " " &amp; LEFT(F913 &amp; "          ",10))))</f>
        <v xml:space="preserve">L O 202207 yyyy00 HV        </v>
      </c>
      <c r="B913" s="68" t="s">
        <v>484</v>
      </c>
      <c r="C913" s="68" t="s">
        <v>453</v>
      </c>
      <c r="D913" s="68" t="s">
        <v>271</v>
      </c>
      <c r="E913" s="68" t="s">
        <v>359</v>
      </c>
      <c r="F913" s="68" t="s">
        <v>360</v>
      </c>
      <c r="G913" s="68" t="s">
        <v>79</v>
      </c>
      <c r="H913" s="68" t="s">
        <v>392</v>
      </c>
      <c r="I913" s="68" t="s">
        <v>655</v>
      </c>
      <c r="J913" s="65">
        <v>0</v>
      </c>
      <c r="K913" s="65">
        <v>23</v>
      </c>
      <c r="L913" s="65">
        <v>801</v>
      </c>
      <c r="M913" s="65" t="s">
        <v>393</v>
      </c>
    </row>
    <row r="914" spans="1:13" ht="12.75" customHeight="1">
      <c r="A914" s="107" t="str">
        <f>IF(ROW()=1,"KEY",IF(ISNA(VLOOKUP(B914,車名対応マスタ!B:D,3,FALSE)),"",IF(VLOOKUP(B914,車名対応マスタ!B:D,3,FALSE)="","",$D914&amp;" "&amp;IF($G914="9","J","O")&amp;" "&amp;$I914&amp;" "&amp;IF($I914&lt;=TEXT(★完成資料!$A$1,"yyyymm"),TEXT(★完成資料!$A$1,"yyyymm"),"999999")&amp; " " &amp; LEFT(F914 &amp; "          ",10))))</f>
        <v xml:space="preserve">L O 202208 yyyy00 HV        </v>
      </c>
      <c r="B914" s="68" t="s">
        <v>484</v>
      </c>
      <c r="C914" s="68" t="s">
        <v>453</v>
      </c>
      <c r="D914" s="68" t="s">
        <v>271</v>
      </c>
      <c r="E914" s="68" t="s">
        <v>359</v>
      </c>
      <c r="F914" s="68" t="s">
        <v>360</v>
      </c>
      <c r="G914" s="68" t="s">
        <v>79</v>
      </c>
      <c r="H914" s="68" t="s">
        <v>392</v>
      </c>
      <c r="I914" s="68" t="s">
        <v>656</v>
      </c>
      <c r="J914" s="65">
        <v>0</v>
      </c>
      <c r="K914" s="65">
        <v>20</v>
      </c>
      <c r="L914" s="65">
        <v>801</v>
      </c>
      <c r="M914" s="65" t="s">
        <v>393</v>
      </c>
    </row>
    <row r="915" spans="1:13" ht="12.75" customHeight="1">
      <c r="A915" s="107" t="str">
        <f>IF(ROW()=1,"KEY",IF(ISNA(VLOOKUP(B915,車名対応マスタ!B:D,3,FALSE)),"",IF(VLOOKUP(B915,車名対応マスタ!B:D,3,FALSE)="","",$D915&amp;" "&amp;IF($G915="9","J","O")&amp;" "&amp;$I915&amp;" "&amp;IF($I915&lt;=TEXT(★完成資料!$A$1,"yyyymm"),TEXT(★完成資料!$A$1,"yyyymm"),"999999")&amp; " " &amp; LEFT(F915 &amp; "          ",10))))</f>
        <v xml:space="preserve">L O 202209 yyyy00 HV        </v>
      </c>
      <c r="B915" s="68" t="s">
        <v>484</v>
      </c>
      <c r="C915" s="68" t="s">
        <v>453</v>
      </c>
      <c r="D915" s="68" t="s">
        <v>271</v>
      </c>
      <c r="E915" s="68" t="s">
        <v>359</v>
      </c>
      <c r="F915" s="68" t="s">
        <v>360</v>
      </c>
      <c r="G915" s="68" t="s">
        <v>79</v>
      </c>
      <c r="H915" s="68" t="s">
        <v>392</v>
      </c>
      <c r="I915" s="68" t="s">
        <v>657</v>
      </c>
      <c r="J915" s="65">
        <v>0</v>
      </c>
      <c r="K915" s="65">
        <v>12</v>
      </c>
      <c r="L915" s="65">
        <v>801</v>
      </c>
      <c r="M915" s="65" t="s">
        <v>393</v>
      </c>
    </row>
    <row r="916" spans="1:13" ht="12.75" customHeight="1">
      <c r="A916" s="107" t="str">
        <f>IF(ROW()=1,"KEY",IF(ISNA(VLOOKUP(B916,車名対応マスタ!B:D,3,FALSE)),"",IF(VLOOKUP(B916,車名対応マスタ!B:D,3,FALSE)="","",$D916&amp;" "&amp;IF($G916="9","J","O")&amp;" "&amp;$I916&amp;" "&amp;IF($I916&lt;=TEXT(★完成資料!$A$1,"yyyymm"),TEXT(★完成資料!$A$1,"yyyymm"),"999999")&amp; " " &amp; LEFT(F916 &amp; "          ",10))))</f>
        <v xml:space="preserve">L O 202210 yyyy00 HV        </v>
      </c>
      <c r="B916" s="68" t="s">
        <v>484</v>
      </c>
      <c r="C916" s="68" t="s">
        <v>453</v>
      </c>
      <c r="D916" s="68" t="s">
        <v>271</v>
      </c>
      <c r="E916" s="68" t="s">
        <v>359</v>
      </c>
      <c r="F916" s="68" t="s">
        <v>360</v>
      </c>
      <c r="G916" s="68" t="s">
        <v>79</v>
      </c>
      <c r="H916" s="68" t="s">
        <v>392</v>
      </c>
      <c r="I916" s="68" t="s">
        <v>663</v>
      </c>
      <c r="J916" s="65">
        <v>0</v>
      </c>
      <c r="K916" s="65">
        <v>6</v>
      </c>
      <c r="L916" s="65">
        <v>801</v>
      </c>
      <c r="M916" s="65" t="s">
        <v>393</v>
      </c>
    </row>
    <row r="917" spans="1:13" ht="12.75" customHeight="1">
      <c r="A917" s="107" t="str">
        <f>IF(ROW()=1,"KEY",IF(ISNA(VLOOKUP(B917,車名対応マスタ!B:D,3,FALSE)),"",IF(VLOOKUP(B917,車名対応マスタ!B:D,3,FALSE)="","",$D917&amp;" "&amp;IF($G917="9","J","O")&amp;" "&amp;$I917&amp;" "&amp;IF($I917&lt;=TEXT(★完成資料!$A$1,"yyyymm"),TEXT(★完成資料!$A$1,"yyyymm"),"999999")&amp; " " &amp; LEFT(F917 &amp; "          ",10))))</f>
        <v xml:space="preserve">L O 202201 yyyy00 HV        </v>
      </c>
      <c r="B917" s="68" t="s">
        <v>484</v>
      </c>
      <c r="C917" s="68" t="s">
        <v>453</v>
      </c>
      <c r="D917" s="68" t="s">
        <v>271</v>
      </c>
      <c r="E917" s="68" t="s">
        <v>359</v>
      </c>
      <c r="F917" s="68" t="s">
        <v>360</v>
      </c>
      <c r="G917" s="68" t="s">
        <v>79</v>
      </c>
      <c r="H917" s="68" t="s">
        <v>392</v>
      </c>
      <c r="I917" s="68" t="s">
        <v>639</v>
      </c>
      <c r="J917" s="65">
        <v>4</v>
      </c>
      <c r="K917" s="65">
        <v>12</v>
      </c>
      <c r="L917" s="65">
        <v>809</v>
      </c>
      <c r="M917" s="65" t="s">
        <v>394</v>
      </c>
    </row>
    <row r="918" spans="1:13" ht="12.75" customHeight="1">
      <c r="A918" s="107" t="str">
        <f>IF(ROW()=1,"KEY",IF(ISNA(VLOOKUP(B918,車名対応マスタ!B:D,3,FALSE)),"",IF(VLOOKUP(B918,車名対応マスタ!B:D,3,FALSE)="","",$D918&amp;" "&amp;IF($G918="9","J","O")&amp;" "&amp;$I918&amp;" "&amp;IF($I918&lt;=TEXT(★完成資料!$A$1,"yyyymm"),TEXT(★完成資料!$A$1,"yyyymm"),"999999")&amp; " " &amp; LEFT(F918 &amp; "          ",10))))</f>
        <v xml:space="preserve">L O 202202 yyyy00 HV        </v>
      </c>
      <c r="B918" s="68" t="s">
        <v>484</v>
      </c>
      <c r="C918" s="68" t="s">
        <v>453</v>
      </c>
      <c r="D918" s="68" t="s">
        <v>271</v>
      </c>
      <c r="E918" s="68" t="s">
        <v>359</v>
      </c>
      <c r="F918" s="68" t="s">
        <v>360</v>
      </c>
      <c r="G918" s="68" t="s">
        <v>79</v>
      </c>
      <c r="H918" s="68" t="s">
        <v>392</v>
      </c>
      <c r="I918" s="68" t="s">
        <v>640</v>
      </c>
      <c r="J918" s="65">
        <v>4</v>
      </c>
      <c r="K918" s="65">
        <v>6</v>
      </c>
      <c r="L918" s="65">
        <v>809</v>
      </c>
      <c r="M918" s="65" t="s">
        <v>394</v>
      </c>
    </row>
    <row r="919" spans="1:13" ht="12.75" customHeight="1">
      <c r="A919" s="107" t="str">
        <f>IF(ROW()=1,"KEY",IF(ISNA(VLOOKUP(B919,車名対応マスタ!B:D,3,FALSE)),"",IF(VLOOKUP(B919,車名対応マスタ!B:D,3,FALSE)="","",$D919&amp;" "&amp;IF($G919="9","J","O")&amp;" "&amp;$I919&amp;" "&amp;IF($I919&lt;=TEXT(★完成資料!$A$1,"yyyymm"),TEXT(★完成資料!$A$1,"yyyymm"),"999999")&amp; " " &amp; LEFT(F919 &amp; "          ",10))))</f>
        <v xml:space="preserve">L O 202203 yyyy00 HV        </v>
      </c>
      <c r="B919" s="68" t="s">
        <v>484</v>
      </c>
      <c r="C919" s="68" t="s">
        <v>453</v>
      </c>
      <c r="D919" s="68" t="s">
        <v>271</v>
      </c>
      <c r="E919" s="68" t="s">
        <v>359</v>
      </c>
      <c r="F919" s="68" t="s">
        <v>360</v>
      </c>
      <c r="G919" s="68" t="s">
        <v>79</v>
      </c>
      <c r="H919" s="68" t="s">
        <v>392</v>
      </c>
      <c r="I919" s="68" t="s">
        <v>641</v>
      </c>
      <c r="J919" s="65">
        <v>3</v>
      </c>
      <c r="K919" s="65">
        <v>4</v>
      </c>
      <c r="L919" s="65">
        <v>809</v>
      </c>
      <c r="M919" s="65" t="s">
        <v>394</v>
      </c>
    </row>
    <row r="920" spans="1:13" ht="12.75" customHeight="1">
      <c r="A920" s="107" t="str">
        <f>IF(ROW()=1,"KEY",IF(ISNA(VLOOKUP(B920,車名対応マスタ!B:D,3,FALSE)),"",IF(VLOOKUP(B920,車名対応マスタ!B:D,3,FALSE)="","",$D920&amp;" "&amp;IF($G920="9","J","O")&amp;" "&amp;$I920&amp;" "&amp;IF($I920&lt;=TEXT(★完成資料!$A$1,"yyyymm"),TEXT(★完成資料!$A$1,"yyyymm"),"999999")&amp; " " &amp; LEFT(F920 &amp; "          ",10))))</f>
        <v xml:space="preserve">L O 202204 yyyy00 HV        </v>
      </c>
      <c r="B920" s="68" t="s">
        <v>484</v>
      </c>
      <c r="C920" s="68" t="s">
        <v>453</v>
      </c>
      <c r="D920" s="68" t="s">
        <v>271</v>
      </c>
      <c r="E920" s="68" t="s">
        <v>359</v>
      </c>
      <c r="F920" s="68" t="s">
        <v>360</v>
      </c>
      <c r="G920" s="68" t="s">
        <v>79</v>
      </c>
      <c r="H920" s="68" t="s">
        <v>392</v>
      </c>
      <c r="I920" s="68" t="s">
        <v>642</v>
      </c>
      <c r="J920" s="65">
        <v>7</v>
      </c>
      <c r="K920" s="65">
        <v>6</v>
      </c>
      <c r="L920" s="65">
        <v>809</v>
      </c>
      <c r="M920" s="65" t="s">
        <v>394</v>
      </c>
    </row>
    <row r="921" spans="1:13" ht="12.75" customHeight="1">
      <c r="A921" s="107" t="str">
        <f>IF(ROW()=1,"KEY",IF(ISNA(VLOOKUP(B921,車名対応マスタ!B:D,3,FALSE)),"",IF(VLOOKUP(B921,車名対応マスタ!B:D,3,FALSE)="","",$D921&amp;" "&amp;IF($G921="9","J","O")&amp;" "&amp;$I921&amp;" "&amp;IF($I921&lt;=TEXT(★完成資料!$A$1,"yyyymm"),TEXT(★完成資料!$A$1,"yyyymm"),"999999")&amp; " " &amp; LEFT(F921 &amp; "          ",10))))</f>
        <v xml:space="preserve">L O 202205 yyyy00 HV        </v>
      </c>
      <c r="B921" s="68" t="s">
        <v>484</v>
      </c>
      <c r="C921" s="68" t="s">
        <v>453</v>
      </c>
      <c r="D921" s="68" t="s">
        <v>271</v>
      </c>
      <c r="E921" s="68" t="s">
        <v>359</v>
      </c>
      <c r="F921" s="68" t="s">
        <v>360</v>
      </c>
      <c r="G921" s="68" t="s">
        <v>79</v>
      </c>
      <c r="H921" s="68" t="s">
        <v>392</v>
      </c>
      <c r="I921" s="68" t="s">
        <v>647</v>
      </c>
      <c r="J921" s="65">
        <v>4</v>
      </c>
      <c r="K921" s="65">
        <v>2</v>
      </c>
      <c r="L921" s="65">
        <v>809</v>
      </c>
      <c r="M921" s="65" t="s">
        <v>394</v>
      </c>
    </row>
    <row r="922" spans="1:13" ht="12.75" customHeight="1">
      <c r="A922" s="107" t="str">
        <f>IF(ROW()=1,"KEY",IF(ISNA(VLOOKUP(B922,車名対応マスタ!B:D,3,FALSE)),"",IF(VLOOKUP(B922,車名対応マスタ!B:D,3,FALSE)="","",$D922&amp;" "&amp;IF($G922="9","J","O")&amp;" "&amp;$I922&amp;" "&amp;IF($I922&lt;=TEXT(★完成資料!$A$1,"yyyymm"),TEXT(★完成資料!$A$1,"yyyymm"),"999999")&amp; " " &amp; LEFT(F922 &amp; "          ",10))))</f>
        <v xml:space="preserve">L O 202206 yyyy00 HV        </v>
      </c>
      <c r="B922" s="68" t="s">
        <v>484</v>
      </c>
      <c r="C922" s="68" t="s">
        <v>453</v>
      </c>
      <c r="D922" s="68" t="s">
        <v>271</v>
      </c>
      <c r="E922" s="68" t="s">
        <v>359</v>
      </c>
      <c r="F922" s="68" t="s">
        <v>360</v>
      </c>
      <c r="G922" s="68" t="s">
        <v>79</v>
      </c>
      <c r="H922" s="68" t="s">
        <v>392</v>
      </c>
      <c r="I922" s="68" t="s">
        <v>652</v>
      </c>
      <c r="J922" s="65">
        <v>7</v>
      </c>
      <c r="K922" s="65">
        <v>1</v>
      </c>
      <c r="L922" s="65">
        <v>809</v>
      </c>
      <c r="M922" s="65" t="s">
        <v>394</v>
      </c>
    </row>
    <row r="923" spans="1:13" ht="12.75" customHeight="1">
      <c r="A923" s="107" t="str">
        <f>IF(ROW()=1,"KEY",IF(ISNA(VLOOKUP(B923,車名対応マスタ!B:D,3,FALSE)),"",IF(VLOOKUP(B923,車名対応マスタ!B:D,3,FALSE)="","",$D923&amp;" "&amp;IF($G923="9","J","O")&amp;" "&amp;$I923&amp;" "&amp;IF($I923&lt;=TEXT(★完成資料!$A$1,"yyyymm"),TEXT(★完成資料!$A$1,"yyyymm"),"999999")&amp; " " &amp; LEFT(F923 &amp; "          ",10))))</f>
        <v xml:space="preserve">L O 202207 yyyy00 HV        </v>
      </c>
      <c r="B923" s="68" t="s">
        <v>484</v>
      </c>
      <c r="C923" s="68" t="s">
        <v>453</v>
      </c>
      <c r="D923" s="68" t="s">
        <v>271</v>
      </c>
      <c r="E923" s="68" t="s">
        <v>359</v>
      </c>
      <c r="F923" s="68" t="s">
        <v>360</v>
      </c>
      <c r="G923" s="68" t="s">
        <v>79</v>
      </c>
      <c r="H923" s="68" t="s">
        <v>392</v>
      </c>
      <c r="I923" s="68" t="s">
        <v>655</v>
      </c>
      <c r="J923" s="65">
        <v>5</v>
      </c>
      <c r="K923" s="65">
        <v>4</v>
      </c>
      <c r="L923" s="65">
        <v>809</v>
      </c>
      <c r="M923" s="65" t="s">
        <v>394</v>
      </c>
    </row>
    <row r="924" spans="1:13" ht="12.75" customHeight="1">
      <c r="A924" s="107" t="str">
        <f>IF(ROW()=1,"KEY",IF(ISNA(VLOOKUP(B924,車名対応マスタ!B:D,3,FALSE)),"",IF(VLOOKUP(B924,車名対応マスタ!B:D,3,FALSE)="","",$D924&amp;" "&amp;IF($G924="9","J","O")&amp;" "&amp;$I924&amp;" "&amp;IF($I924&lt;=TEXT(★完成資料!$A$1,"yyyymm"),TEXT(★完成資料!$A$1,"yyyymm"),"999999")&amp; " " &amp; LEFT(F924 &amp; "          ",10))))</f>
        <v xml:space="preserve">L O 202208 yyyy00 HV        </v>
      </c>
      <c r="B924" s="68" t="s">
        <v>484</v>
      </c>
      <c r="C924" s="68" t="s">
        <v>453</v>
      </c>
      <c r="D924" s="68" t="s">
        <v>271</v>
      </c>
      <c r="E924" s="68" t="s">
        <v>359</v>
      </c>
      <c r="F924" s="68" t="s">
        <v>360</v>
      </c>
      <c r="G924" s="68" t="s">
        <v>79</v>
      </c>
      <c r="H924" s="68" t="s">
        <v>392</v>
      </c>
      <c r="I924" s="68" t="s">
        <v>656</v>
      </c>
      <c r="J924" s="65">
        <v>8</v>
      </c>
      <c r="K924" s="65">
        <v>2</v>
      </c>
      <c r="L924" s="65">
        <v>809</v>
      </c>
      <c r="M924" s="65" t="s">
        <v>394</v>
      </c>
    </row>
    <row r="925" spans="1:13" ht="12.75" customHeight="1">
      <c r="A925" s="107" t="str">
        <f>IF(ROW()=1,"KEY",IF(ISNA(VLOOKUP(B925,車名対応マスタ!B:D,3,FALSE)),"",IF(VLOOKUP(B925,車名対応マスタ!B:D,3,FALSE)="","",$D925&amp;" "&amp;IF($G925="9","J","O")&amp;" "&amp;$I925&amp;" "&amp;IF($I925&lt;=TEXT(★完成資料!$A$1,"yyyymm"),TEXT(★完成資料!$A$1,"yyyymm"),"999999")&amp; " " &amp; LEFT(F925 &amp; "          ",10))))</f>
        <v xml:space="preserve">L O 202209 yyyy00 HV        </v>
      </c>
      <c r="B925" s="68" t="s">
        <v>484</v>
      </c>
      <c r="C925" s="68" t="s">
        <v>453</v>
      </c>
      <c r="D925" s="68" t="s">
        <v>271</v>
      </c>
      <c r="E925" s="68" t="s">
        <v>359</v>
      </c>
      <c r="F925" s="68" t="s">
        <v>360</v>
      </c>
      <c r="G925" s="68" t="s">
        <v>79</v>
      </c>
      <c r="H925" s="68" t="s">
        <v>392</v>
      </c>
      <c r="I925" s="68" t="s">
        <v>657</v>
      </c>
      <c r="J925" s="65">
        <v>9</v>
      </c>
      <c r="K925" s="65">
        <v>3</v>
      </c>
      <c r="L925" s="65">
        <v>809</v>
      </c>
      <c r="M925" s="65" t="s">
        <v>394</v>
      </c>
    </row>
    <row r="926" spans="1:13" ht="12.75" customHeight="1">
      <c r="A926" s="107" t="str">
        <f>IF(ROW()=1,"KEY",IF(ISNA(VLOOKUP(B926,車名対応マスタ!B:D,3,FALSE)),"",IF(VLOOKUP(B926,車名対応マスタ!B:D,3,FALSE)="","",$D926&amp;" "&amp;IF($G926="9","J","O")&amp;" "&amp;$I926&amp;" "&amp;IF($I926&lt;=TEXT(★完成資料!$A$1,"yyyymm"),TEXT(★完成資料!$A$1,"yyyymm"),"999999")&amp; " " &amp; LEFT(F926 &amp; "          ",10))))</f>
        <v xml:space="preserve">L O 202210 yyyy00 HV        </v>
      </c>
      <c r="B926" s="68" t="s">
        <v>484</v>
      </c>
      <c r="C926" s="68" t="s">
        <v>453</v>
      </c>
      <c r="D926" s="68" t="s">
        <v>271</v>
      </c>
      <c r="E926" s="68" t="s">
        <v>359</v>
      </c>
      <c r="F926" s="68" t="s">
        <v>360</v>
      </c>
      <c r="G926" s="68" t="s">
        <v>79</v>
      </c>
      <c r="H926" s="68" t="s">
        <v>392</v>
      </c>
      <c r="I926" s="68" t="s">
        <v>663</v>
      </c>
      <c r="J926" s="65">
        <v>9</v>
      </c>
      <c r="K926" s="65">
        <v>5</v>
      </c>
      <c r="L926" s="65">
        <v>809</v>
      </c>
      <c r="M926" s="65" t="s">
        <v>394</v>
      </c>
    </row>
    <row r="927" spans="1:13" ht="12.75" customHeight="1">
      <c r="A927" s="107" t="str">
        <f>IF(ROW()=1,"KEY",IF(ISNA(VLOOKUP(B927,車名対応マスタ!B:D,3,FALSE)),"",IF(VLOOKUP(B927,車名対応マスタ!B:D,3,FALSE)="","",$D927&amp;" "&amp;IF($G927="9","J","O")&amp;" "&amp;$I927&amp;" "&amp;IF($I927&lt;=TEXT(★完成資料!$A$1,"yyyymm"),TEXT(★完成資料!$A$1,"yyyymm"),"999999")&amp; " " &amp; LEFT(F927 &amp; "          ",10))))</f>
        <v xml:space="preserve">L O 202203 yyyy00 HV        </v>
      </c>
      <c r="B927" s="68" t="s">
        <v>484</v>
      </c>
      <c r="C927" s="68" t="s">
        <v>453</v>
      </c>
      <c r="D927" s="68" t="s">
        <v>271</v>
      </c>
      <c r="E927" s="68" t="s">
        <v>359</v>
      </c>
      <c r="F927" s="68" t="s">
        <v>360</v>
      </c>
      <c r="G927" s="68" t="s">
        <v>80</v>
      </c>
      <c r="H927" s="68" t="s">
        <v>395</v>
      </c>
      <c r="I927" s="68" t="s">
        <v>641</v>
      </c>
      <c r="J927" s="65">
        <v>2</v>
      </c>
      <c r="K927" s="65">
        <v>0</v>
      </c>
      <c r="L927" s="65">
        <v>608</v>
      </c>
      <c r="M927" s="65" t="s">
        <v>507</v>
      </c>
    </row>
    <row r="928" spans="1:13" ht="12.75" customHeight="1">
      <c r="A928" s="107" t="str">
        <f>IF(ROW()=1,"KEY",IF(ISNA(VLOOKUP(B928,車名対応マスタ!B:D,3,FALSE)),"",IF(VLOOKUP(B928,車名対応マスタ!B:D,3,FALSE)="","",$D928&amp;" "&amp;IF($G928="9","J","O")&amp;" "&amp;$I928&amp;" "&amp;IF($I928&lt;=TEXT(★完成資料!$A$1,"yyyymm"),TEXT(★完成資料!$A$1,"yyyymm"),"999999")&amp; " " &amp; LEFT(F928 &amp; "          ",10))))</f>
        <v xml:space="preserve">L O 202204 yyyy00 HV        </v>
      </c>
      <c r="B928" s="68" t="s">
        <v>484</v>
      </c>
      <c r="C928" s="68" t="s">
        <v>453</v>
      </c>
      <c r="D928" s="68" t="s">
        <v>271</v>
      </c>
      <c r="E928" s="68" t="s">
        <v>359</v>
      </c>
      <c r="F928" s="68" t="s">
        <v>360</v>
      </c>
      <c r="G928" s="68" t="s">
        <v>80</v>
      </c>
      <c r="H928" s="68" t="s">
        <v>395</v>
      </c>
      <c r="I928" s="68" t="s">
        <v>642</v>
      </c>
      <c r="J928" s="65">
        <v>3</v>
      </c>
      <c r="K928" s="65">
        <v>0</v>
      </c>
      <c r="L928" s="65">
        <v>608</v>
      </c>
      <c r="M928" s="65" t="s">
        <v>507</v>
      </c>
    </row>
    <row r="929" spans="1:13" ht="12.75" customHeight="1">
      <c r="A929" s="107" t="str">
        <f>IF(ROW()=1,"KEY",IF(ISNA(VLOOKUP(B929,車名対応マスタ!B:D,3,FALSE)),"",IF(VLOOKUP(B929,車名対応マスタ!B:D,3,FALSE)="","",$D929&amp;" "&amp;IF($G929="9","J","O")&amp;" "&amp;$I929&amp;" "&amp;IF($I929&lt;=TEXT(★完成資料!$A$1,"yyyymm"),TEXT(★完成資料!$A$1,"yyyymm"),"999999")&amp; " " &amp; LEFT(F929 &amp; "          ",10))))</f>
        <v xml:space="preserve">L O 202205 yyyy00 HV        </v>
      </c>
      <c r="B929" s="68" t="s">
        <v>484</v>
      </c>
      <c r="C929" s="68" t="s">
        <v>453</v>
      </c>
      <c r="D929" s="68" t="s">
        <v>271</v>
      </c>
      <c r="E929" s="68" t="s">
        <v>359</v>
      </c>
      <c r="F929" s="68" t="s">
        <v>360</v>
      </c>
      <c r="G929" s="68" t="s">
        <v>80</v>
      </c>
      <c r="H929" s="68" t="s">
        <v>395</v>
      </c>
      <c r="I929" s="68" t="s">
        <v>647</v>
      </c>
      <c r="J929" s="65">
        <v>2</v>
      </c>
      <c r="K929" s="65">
        <v>0</v>
      </c>
      <c r="L929" s="65">
        <v>608</v>
      </c>
      <c r="M929" s="65" t="s">
        <v>507</v>
      </c>
    </row>
    <row r="930" spans="1:13" ht="12.75" customHeight="1">
      <c r="A930" s="107" t="str">
        <f>IF(ROW()=1,"KEY",IF(ISNA(VLOOKUP(B930,車名対応マスタ!B:D,3,FALSE)),"",IF(VLOOKUP(B930,車名対応マスタ!B:D,3,FALSE)="","",$D930&amp;" "&amp;IF($G930="9","J","O")&amp;" "&amp;$I930&amp;" "&amp;IF($I930&lt;=TEXT(★完成資料!$A$1,"yyyymm"),TEXT(★完成資料!$A$1,"yyyymm"),"999999")&amp; " " &amp; LEFT(F930 &amp; "          ",10))))</f>
        <v xml:space="preserve">L O 202206 yyyy00 HV        </v>
      </c>
      <c r="B930" s="68" t="s">
        <v>484</v>
      </c>
      <c r="C930" s="68" t="s">
        <v>453</v>
      </c>
      <c r="D930" s="68" t="s">
        <v>271</v>
      </c>
      <c r="E930" s="68" t="s">
        <v>359</v>
      </c>
      <c r="F930" s="68" t="s">
        <v>360</v>
      </c>
      <c r="G930" s="68" t="s">
        <v>80</v>
      </c>
      <c r="H930" s="68" t="s">
        <v>395</v>
      </c>
      <c r="I930" s="68" t="s">
        <v>652</v>
      </c>
      <c r="J930" s="65">
        <v>5</v>
      </c>
      <c r="K930" s="65">
        <v>0</v>
      </c>
      <c r="L930" s="65">
        <v>608</v>
      </c>
      <c r="M930" s="65" t="s">
        <v>507</v>
      </c>
    </row>
    <row r="931" spans="1:13" ht="12.75" customHeight="1">
      <c r="A931" s="107" t="str">
        <f>IF(ROW()=1,"KEY",IF(ISNA(VLOOKUP(B931,車名対応マスタ!B:D,3,FALSE)),"",IF(VLOOKUP(B931,車名対応マスタ!B:D,3,FALSE)="","",$D931&amp;" "&amp;IF($G931="9","J","O")&amp;" "&amp;$I931&amp;" "&amp;IF($I931&lt;=TEXT(★完成資料!$A$1,"yyyymm"),TEXT(★完成資料!$A$1,"yyyymm"),"999999")&amp; " " &amp; LEFT(F931 &amp; "          ",10))))</f>
        <v xml:space="preserve">L O 202201 yyyy00 HV        </v>
      </c>
      <c r="B931" s="68" t="s">
        <v>484</v>
      </c>
      <c r="C931" s="68" t="s">
        <v>453</v>
      </c>
      <c r="D931" s="68" t="s">
        <v>271</v>
      </c>
      <c r="E931" s="68" t="s">
        <v>359</v>
      </c>
      <c r="F931" s="68" t="s">
        <v>360</v>
      </c>
      <c r="G931" s="68" t="s">
        <v>80</v>
      </c>
      <c r="H931" s="68" t="s">
        <v>395</v>
      </c>
      <c r="I931" s="68" t="s">
        <v>639</v>
      </c>
      <c r="K931" s="65">
        <v>1</v>
      </c>
      <c r="L931" s="65">
        <v>607</v>
      </c>
      <c r="M931" s="65" t="s">
        <v>401</v>
      </c>
    </row>
    <row r="932" spans="1:13" ht="12.75" customHeight="1">
      <c r="A932" s="107" t="str">
        <f>IF(ROW()=1,"KEY",IF(ISNA(VLOOKUP(B932,車名対応マスタ!B:D,3,FALSE)),"",IF(VLOOKUP(B932,車名対応マスタ!B:D,3,FALSE)="","",$D932&amp;" "&amp;IF($G932="9","J","O")&amp;" "&amp;$I932&amp;" "&amp;IF($I932&lt;=TEXT(★完成資料!$A$1,"yyyymm"),TEXT(★完成資料!$A$1,"yyyymm"),"999999")&amp; " " &amp; LEFT(F932 &amp; "          ",10))))</f>
        <v xml:space="preserve">L O 202201 yyyy00 HV        </v>
      </c>
      <c r="B932" s="68" t="s">
        <v>484</v>
      </c>
      <c r="C932" s="68" t="s">
        <v>453</v>
      </c>
      <c r="D932" s="68" t="s">
        <v>271</v>
      </c>
      <c r="E932" s="68" t="s">
        <v>359</v>
      </c>
      <c r="F932" s="68" t="s">
        <v>360</v>
      </c>
      <c r="G932" s="68" t="s">
        <v>81</v>
      </c>
      <c r="H932" s="68" t="s">
        <v>402</v>
      </c>
      <c r="I932" s="68" t="s">
        <v>639</v>
      </c>
      <c r="J932" s="65">
        <v>3</v>
      </c>
      <c r="K932" s="65">
        <v>0</v>
      </c>
      <c r="L932" s="65">
        <v>537</v>
      </c>
      <c r="M932" s="65" t="s">
        <v>284</v>
      </c>
    </row>
    <row r="933" spans="1:13" ht="12.75" customHeight="1">
      <c r="A933" s="107" t="str">
        <f>IF(ROW()=1,"KEY",IF(ISNA(VLOOKUP(B933,車名対応マスタ!B:D,3,FALSE)),"",IF(VLOOKUP(B933,車名対応マスタ!B:D,3,FALSE)="","",$D933&amp;" "&amp;IF($G933="9","J","O")&amp;" "&amp;$I933&amp;" "&amp;IF($I933&lt;=TEXT(★完成資料!$A$1,"yyyymm"),TEXT(★完成資料!$A$1,"yyyymm"),"999999")&amp; " " &amp; LEFT(F933 &amp; "          ",10))))</f>
        <v xml:space="preserve">L O 202202 yyyy00 HV        </v>
      </c>
      <c r="B933" s="68" t="s">
        <v>484</v>
      </c>
      <c r="C933" s="68" t="s">
        <v>453</v>
      </c>
      <c r="D933" s="68" t="s">
        <v>271</v>
      </c>
      <c r="E933" s="68" t="s">
        <v>359</v>
      </c>
      <c r="F933" s="68" t="s">
        <v>360</v>
      </c>
      <c r="G933" s="68" t="s">
        <v>81</v>
      </c>
      <c r="H933" s="68" t="s">
        <v>402</v>
      </c>
      <c r="I933" s="68" t="s">
        <v>640</v>
      </c>
      <c r="J933" s="65">
        <v>4</v>
      </c>
      <c r="K933" s="65">
        <v>0</v>
      </c>
      <c r="L933" s="65">
        <v>537</v>
      </c>
      <c r="M933" s="65" t="s">
        <v>284</v>
      </c>
    </row>
    <row r="934" spans="1:13" ht="12.75" customHeight="1">
      <c r="A934" s="107" t="str">
        <f>IF(ROW()=1,"KEY",IF(ISNA(VLOOKUP(B934,車名対応マスタ!B:D,3,FALSE)),"",IF(VLOOKUP(B934,車名対応マスタ!B:D,3,FALSE)="","",$D934&amp;" "&amp;IF($G934="9","J","O")&amp;" "&amp;$I934&amp;" "&amp;IF($I934&lt;=TEXT(★完成資料!$A$1,"yyyymm"),TEXT(★完成資料!$A$1,"yyyymm"),"999999")&amp; " " &amp; LEFT(F934 &amp; "          ",10))))</f>
        <v xml:space="preserve">L O 202203 yyyy00 HV        </v>
      </c>
      <c r="B934" s="68" t="s">
        <v>484</v>
      </c>
      <c r="C934" s="68" t="s">
        <v>453</v>
      </c>
      <c r="D934" s="68" t="s">
        <v>271</v>
      </c>
      <c r="E934" s="68" t="s">
        <v>359</v>
      </c>
      <c r="F934" s="68" t="s">
        <v>360</v>
      </c>
      <c r="G934" s="68" t="s">
        <v>81</v>
      </c>
      <c r="H934" s="68" t="s">
        <v>402</v>
      </c>
      <c r="I934" s="68" t="s">
        <v>641</v>
      </c>
      <c r="J934" s="65">
        <v>7</v>
      </c>
      <c r="K934" s="65">
        <v>0</v>
      </c>
      <c r="L934" s="65">
        <v>537</v>
      </c>
      <c r="M934" s="65" t="s">
        <v>284</v>
      </c>
    </row>
    <row r="935" spans="1:13" ht="12.75" customHeight="1">
      <c r="A935" s="107" t="str">
        <f>IF(ROW()=1,"KEY",IF(ISNA(VLOOKUP(B935,車名対応マスタ!B:D,3,FALSE)),"",IF(VLOOKUP(B935,車名対応マスタ!B:D,3,FALSE)="","",$D935&amp;" "&amp;IF($G935="9","J","O")&amp;" "&amp;$I935&amp;" "&amp;IF($I935&lt;=TEXT(★完成資料!$A$1,"yyyymm"),TEXT(★完成資料!$A$1,"yyyymm"),"999999")&amp; " " &amp; LEFT(F935 &amp; "          ",10))))</f>
        <v xml:space="preserve">L O 202204 yyyy00 HV        </v>
      </c>
      <c r="B935" s="68" t="s">
        <v>484</v>
      </c>
      <c r="C935" s="68" t="s">
        <v>453</v>
      </c>
      <c r="D935" s="68" t="s">
        <v>271</v>
      </c>
      <c r="E935" s="68" t="s">
        <v>359</v>
      </c>
      <c r="F935" s="68" t="s">
        <v>360</v>
      </c>
      <c r="G935" s="68" t="s">
        <v>81</v>
      </c>
      <c r="H935" s="68" t="s">
        <v>402</v>
      </c>
      <c r="I935" s="68" t="s">
        <v>642</v>
      </c>
      <c r="J935" s="65">
        <v>4</v>
      </c>
      <c r="K935" s="65">
        <v>0</v>
      </c>
      <c r="L935" s="65">
        <v>537</v>
      </c>
      <c r="M935" s="65" t="s">
        <v>284</v>
      </c>
    </row>
    <row r="936" spans="1:13" ht="12.75" customHeight="1">
      <c r="A936" s="107" t="str">
        <f>IF(ROW()=1,"KEY",IF(ISNA(VLOOKUP(B936,車名対応マスタ!B:D,3,FALSE)),"",IF(VLOOKUP(B936,車名対応マスタ!B:D,3,FALSE)="","",$D936&amp;" "&amp;IF($G936="9","J","O")&amp;" "&amp;$I936&amp;" "&amp;IF($I936&lt;=TEXT(★完成資料!$A$1,"yyyymm"),TEXT(★完成資料!$A$1,"yyyymm"),"999999")&amp; " " &amp; LEFT(F936 &amp; "          ",10))))</f>
        <v xml:space="preserve">L O 202205 yyyy00 HV        </v>
      </c>
      <c r="B936" s="68" t="s">
        <v>484</v>
      </c>
      <c r="C936" s="68" t="s">
        <v>453</v>
      </c>
      <c r="D936" s="68" t="s">
        <v>271</v>
      </c>
      <c r="E936" s="68" t="s">
        <v>359</v>
      </c>
      <c r="F936" s="68" t="s">
        <v>360</v>
      </c>
      <c r="G936" s="68" t="s">
        <v>81</v>
      </c>
      <c r="H936" s="68" t="s">
        <v>402</v>
      </c>
      <c r="I936" s="68" t="s">
        <v>647</v>
      </c>
      <c r="J936" s="65">
        <v>5</v>
      </c>
      <c r="K936" s="65">
        <v>5</v>
      </c>
      <c r="L936" s="65">
        <v>537</v>
      </c>
      <c r="M936" s="65" t="s">
        <v>284</v>
      </c>
    </row>
    <row r="937" spans="1:13" ht="12.75" customHeight="1">
      <c r="A937" s="107" t="str">
        <f>IF(ROW()=1,"KEY",IF(ISNA(VLOOKUP(B937,車名対応マスタ!B:D,3,FALSE)),"",IF(VLOOKUP(B937,車名対応マスタ!B:D,3,FALSE)="","",$D937&amp;" "&amp;IF($G937="9","J","O")&amp;" "&amp;$I937&amp;" "&amp;IF($I937&lt;=TEXT(★完成資料!$A$1,"yyyymm"),TEXT(★完成資料!$A$1,"yyyymm"),"999999")&amp; " " &amp; LEFT(F937 &amp; "          ",10))))</f>
        <v xml:space="preserve">L O 202206 yyyy00 HV        </v>
      </c>
      <c r="B937" s="68" t="s">
        <v>484</v>
      </c>
      <c r="C937" s="68" t="s">
        <v>453</v>
      </c>
      <c r="D937" s="68" t="s">
        <v>271</v>
      </c>
      <c r="E937" s="68" t="s">
        <v>359</v>
      </c>
      <c r="F937" s="68" t="s">
        <v>360</v>
      </c>
      <c r="G937" s="68" t="s">
        <v>81</v>
      </c>
      <c r="H937" s="68" t="s">
        <v>402</v>
      </c>
      <c r="I937" s="68" t="s">
        <v>652</v>
      </c>
      <c r="J937" s="65">
        <v>10</v>
      </c>
      <c r="K937" s="65">
        <v>5</v>
      </c>
      <c r="L937" s="65">
        <v>537</v>
      </c>
      <c r="M937" s="65" t="s">
        <v>284</v>
      </c>
    </row>
    <row r="938" spans="1:13" ht="12.75" customHeight="1">
      <c r="A938" s="107" t="str">
        <f>IF(ROW()=1,"KEY",IF(ISNA(VLOOKUP(B938,車名対応マスタ!B:D,3,FALSE)),"",IF(VLOOKUP(B938,車名対応マスタ!B:D,3,FALSE)="","",$D938&amp;" "&amp;IF($G938="9","J","O")&amp;" "&amp;$I938&amp;" "&amp;IF($I938&lt;=TEXT(★完成資料!$A$1,"yyyymm"),TEXT(★完成資料!$A$1,"yyyymm"),"999999")&amp; " " &amp; LEFT(F938 &amp; "          ",10))))</f>
        <v xml:space="preserve">L O 202207 yyyy00 HV        </v>
      </c>
      <c r="B938" s="68" t="s">
        <v>484</v>
      </c>
      <c r="C938" s="68" t="s">
        <v>453</v>
      </c>
      <c r="D938" s="68" t="s">
        <v>271</v>
      </c>
      <c r="E938" s="68" t="s">
        <v>359</v>
      </c>
      <c r="F938" s="68" t="s">
        <v>360</v>
      </c>
      <c r="G938" s="68" t="s">
        <v>81</v>
      </c>
      <c r="H938" s="68" t="s">
        <v>402</v>
      </c>
      <c r="I938" s="68" t="s">
        <v>655</v>
      </c>
      <c r="J938" s="65">
        <v>7</v>
      </c>
      <c r="K938" s="65">
        <v>2</v>
      </c>
      <c r="L938" s="65">
        <v>537</v>
      </c>
      <c r="M938" s="65" t="s">
        <v>284</v>
      </c>
    </row>
    <row r="939" spans="1:13" ht="12.75" customHeight="1">
      <c r="A939" s="107" t="str">
        <f>IF(ROW()=1,"KEY",IF(ISNA(VLOOKUP(B939,車名対応マスタ!B:D,3,FALSE)),"",IF(VLOOKUP(B939,車名対応マスタ!B:D,3,FALSE)="","",$D939&amp;" "&amp;IF($G939="9","J","O")&amp;" "&amp;$I939&amp;" "&amp;IF($I939&lt;=TEXT(★完成資料!$A$1,"yyyymm"),TEXT(★完成資料!$A$1,"yyyymm"),"999999")&amp; " " &amp; LEFT(F939 &amp; "          ",10))))</f>
        <v xml:space="preserve">L O 202208 yyyy00 HV        </v>
      </c>
      <c r="B939" s="68" t="s">
        <v>484</v>
      </c>
      <c r="C939" s="68" t="s">
        <v>453</v>
      </c>
      <c r="D939" s="68" t="s">
        <v>271</v>
      </c>
      <c r="E939" s="68" t="s">
        <v>359</v>
      </c>
      <c r="F939" s="68" t="s">
        <v>360</v>
      </c>
      <c r="G939" s="68" t="s">
        <v>81</v>
      </c>
      <c r="H939" s="68" t="s">
        <v>402</v>
      </c>
      <c r="I939" s="68" t="s">
        <v>656</v>
      </c>
      <c r="J939" s="65">
        <v>6</v>
      </c>
      <c r="K939" s="65">
        <v>7</v>
      </c>
      <c r="L939" s="65">
        <v>537</v>
      </c>
      <c r="M939" s="65" t="s">
        <v>284</v>
      </c>
    </row>
    <row r="940" spans="1:13" ht="12.75" customHeight="1">
      <c r="A940" s="107" t="str">
        <f>IF(ROW()=1,"KEY",IF(ISNA(VLOOKUP(B940,車名対応マスタ!B:D,3,FALSE)),"",IF(VLOOKUP(B940,車名対応マスタ!B:D,3,FALSE)="","",$D940&amp;" "&amp;IF($G940="9","J","O")&amp;" "&amp;$I940&amp;" "&amp;IF($I940&lt;=TEXT(★完成資料!$A$1,"yyyymm"),TEXT(★完成資料!$A$1,"yyyymm"),"999999")&amp; " " &amp; LEFT(F940 &amp; "          ",10))))</f>
        <v xml:space="preserve">L O 202209 yyyy00 HV        </v>
      </c>
      <c r="B940" s="68" t="s">
        <v>484</v>
      </c>
      <c r="C940" s="68" t="s">
        <v>453</v>
      </c>
      <c r="D940" s="68" t="s">
        <v>271</v>
      </c>
      <c r="E940" s="68" t="s">
        <v>359</v>
      </c>
      <c r="F940" s="68" t="s">
        <v>360</v>
      </c>
      <c r="G940" s="68" t="s">
        <v>81</v>
      </c>
      <c r="H940" s="68" t="s">
        <v>402</v>
      </c>
      <c r="I940" s="68" t="s">
        <v>657</v>
      </c>
      <c r="J940" s="65">
        <v>1</v>
      </c>
      <c r="K940" s="65">
        <v>7</v>
      </c>
      <c r="L940" s="65">
        <v>537</v>
      </c>
      <c r="M940" s="65" t="s">
        <v>284</v>
      </c>
    </row>
    <row r="941" spans="1:13" ht="12.75" customHeight="1">
      <c r="A941" s="107" t="str">
        <f>IF(ROW()=1,"KEY",IF(ISNA(VLOOKUP(B941,車名対応マスタ!B:D,3,FALSE)),"",IF(VLOOKUP(B941,車名対応マスタ!B:D,3,FALSE)="","",$D941&amp;" "&amp;IF($G941="9","J","O")&amp;" "&amp;$I941&amp;" "&amp;IF($I941&lt;=TEXT(★完成資料!$A$1,"yyyymm"),TEXT(★完成資料!$A$1,"yyyymm"),"999999")&amp; " " &amp; LEFT(F941 &amp; "          ",10))))</f>
        <v xml:space="preserve">L O 202210 yyyy00 HV        </v>
      </c>
      <c r="B941" s="68" t="s">
        <v>484</v>
      </c>
      <c r="C941" s="68" t="s">
        <v>453</v>
      </c>
      <c r="D941" s="68" t="s">
        <v>271</v>
      </c>
      <c r="E941" s="68" t="s">
        <v>359</v>
      </c>
      <c r="F941" s="68" t="s">
        <v>360</v>
      </c>
      <c r="G941" s="68" t="s">
        <v>81</v>
      </c>
      <c r="H941" s="68" t="s">
        <v>402</v>
      </c>
      <c r="I941" s="68" t="s">
        <v>663</v>
      </c>
      <c r="J941" s="65">
        <v>5</v>
      </c>
      <c r="K941" s="65">
        <v>8</v>
      </c>
      <c r="L941" s="65">
        <v>537</v>
      </c>
      <c r="M941" s="65" t="s">
        <v>284</v>
      </c>
    </row>
    <row r="942" spans="1:13" ht="12.75" customHeight="1">
      <c r="A942" s="107" t="str">
        <f>IF(ROW()=1,"KEY",IF(ISNA(VLOOKUP(B942,車名対応マスタ!B:D,3,FALSE)),"",IF(VLOOKUP(B942,車名対応マスタ!B:D,3,FALSE)="","",$D942&amp;" "&amp;IF($G942="9","J","O")&amp;" "&amp;$I942&amp;" "&amp;IF($I942&lt;=TEXT(★完成資料!$A$1,"yyyymm"),TEXT(★完成資料!$A$1,"yyyymm"),"999999")&amp; " " &amp; LEFT(F942 &amp; "          ",10))))</f>
        <v xml:space="preserve">L O 202206 yyyy00 HV        </v>
      </c>
      <c r="B942" s="68" t="s">
        <v>484</v>
      </c>
      <c r="C942" s="68" t="s">
        <v>453</v>
      </c>
      <c r="D942" s="68" t="s">
        <v>271</v>
      </c>
      <c r="E942" s="68" t="s">
        <v>359</v>
      </c>
      <c r="F942" s="68" t="s">
        <v>360</v>
      </c>
      <c r="G942" s="68" t="s">
        <v>81</v>
      </c>
      <c r="H942" s="68" t="s">
        <v>402</v>
      </c>
      <c r="I942" s="68" t="s">
        <v>652</v>
      </c>
      <c r="J942" s="65">
        <v>0</v>
      </c>
      <c r="K942" s="65">
        <v>1</v>
      </c>
      <c r="L942" s="65">
        <v>529</v>
      </c>
      <c r="M942" s="65" t="s">
        <v>509</v>
      </c>
    </row>
    <row r="943" spans="1:13" ht="12.75" customHeight="1">
      <c r="A943" s="107" t="str">
        <f>IF(ROW()=1,"KEY",IF(ISNA(VLOOKUP(B943,車名対応マスタ!B:D,3,FALSE)),"",IF(VLOOKUP(B943,車名対応マスタ!B:D,3,FALSE)="","",$D943&amp;" "&amp;IF($G943="9","J","O")&amp;" "&amp;$I943&amp;" "&amp;IF($I943&lt;=TEXT(★完成資料!$A$1,"yyyymm"),TEXT(★完成資料!$A$1,"yyyymm"),"999999")&amp; " " &amp; LEFT(F943 &amp; "          ",10))))</f>
        <v xml:space="preserve">L O 202207 yyyy00 HV        </v>
      </c>
      <c r="B943" s="68" t="s">
        <v>484</v>
      </c>
      <c r="C943" s="68" t="s">
        <v>453</v>
      </c>
      <c r="D943" s="68" t="s">
        <v>271</v>
      </c>
      <c r="E943" s="68" t="s">
        <v>359</v>
      </c>
      <c r="F943" s="68" t="s">
        <v>360</v>
      </c>
      <c r="G943" s="68" t="s">
        <v>81</v>
      </c>
      <c r="H943" s="68" t="s">
        <v>402</v>
      </c>
      <c r="I943" s="68" t="s">
        <v>655</v>
      </c>
      <c r="J943" s="65">
        <v>1</v>
      </c>
      <c r="K943" s="65">
        <v>0</v>
      </c>
      <c r="L943" s="65">
        <v>529</v>
      </c>
      <c r="M943" s="65" t="s">
        <v>509</v>
      </c>
    </row>
    <row r="944" spans="1:13" ht="12.75" customHeight="1">
      <c r="A944" s="107" t="str">
        <f>IF(ROW()=1,"KEY",IF(ISNA(VLOOKUP(B944,車名対応マスタ!B:D,3,FALSE)),"",IF(VLOOKUP(B944,車名対応マスタ!B:D,3,FALSE)="","",$D944&amp;" "&amp;IF($G944="9","J","O")&amp;" "&amp;$I944&amp;" "&amp;IF($I944&lt;=TEXT(★完成資料!$A$1,"yyyymm"),TEXT(★完成資料!$A$1,"yyyymm"),"999999")&amp; " " &amp; LEFT(F944 &amp; "          ",10))))</f>
        <v xml:space="preserve">L J 202201 yyyy00 HV        </v>
      </c>
      <c r="B944" s="68" t="s">
        <v>484</v>
      </c>
      <c r="C944" s="68" t="s">
        <v>453</v>
      </c>
      <c r="D944" s="68" t="s">
        <v>271</v>
      </c>
      <c r="E944" s="68" t="s">
        <v>359</v>
      </c>
      <c r="F944" s="68" t="s">
        <v>360</v>
      </c>
      <c r="G944" s="68" t="s">
        <v>82</v>
      </c>
      <c r="H944" s="68" t="s">
        <v>403</v>
      </c>
      <c r="I944" s="68" t="s">
        <v>639</v>
      </c>
      <c r="J944" s="65">
        <v>161</v>
      </c>
      <c r="K944" s="65">
        <v>798</v>
      </c>
      <c r="L944" s="65">
        <v>930</v>
      </c>
      <c r="M944" s="65" t="s">
        <v>249</v>
      </c>
    </row>
    <row r="945" spans="1:13" ht="12.75" customHeight="1">
      <c r="A945" s="107" t="str">
        <f>IF(ROW()=1,"KEY",IF(ISNA(VLOOKUP(B945,車名対応マスタ!B:D,3,FALSE)),"",IF(VLOOKUP(B945,車名対応マスタ!B:D,3,FALSE)="","",$D945&amp;" "&amp;IF($G945="9","J","O")&amp;" "&amp;$I945&amp;" "&amp;IF($I945&lt;=TEXT(★完成資料!$A$1,"yyyymm"),TEXT(★完成資料!$A$1,"yyyymm"),"999999")&amp; " " &amp; LEFT(F945 &amp; "          ",10))))</f>
        <v xml:space="preserve">L J 202202 yyyy00 HV        </v>
      </c>
      <c r="B945" s="68" t="s">
        <v>484</v>
      </c>
      <c r="C945" s="68" t="s">
        <v>453</v>
      </c>
      <c r="D945" s="68" t="s">
        <v>271</v>
      </c>
      <c r="E945" s="68" t="s">
        <v>359</v>
      </c>
      <c r="F945" s="68" t="s">
        <v>360</v>
      </c>
      <c r="G945" s="68" t="s">
        <v>82</v>
      </c>
      <c r="H945" s="68" t="s">
        <v>403</v>
      </c>
      <c r="I945" s="68" t="s">
        <v>640</v>
      </c>
      <c r="J945" s="65">
        <v>135</v>
      </c>
      <c r="K945" s="65">
        <v>715</v>
      </c>
      <c r="L945" s="65">
        <v>930</v>
      </c>
      <c r="M945" s="65" t="s">
        <v>249</v>
      </c>
    </row>
    <row r="946" spans="1:13" ht="12.75" customHeight="1">
      <c r="A946" s="107" t="str">
        <f>IF(ROW()=1,"KEY",IF(ISNA(VLOOKUP(B946,車名対応マスタ!B:D,3,FALSE)),"",IF(VLOOKUP(B946,車名対応マスタ!B:D,3,FALSE)="","",$D946&amp;" "&amp;IF($G946="9","J","O")&amp;" "&amp;$I946&amp;" "&amp;IF($I946&lt;=TEXT(★完成資料!$A$1,"yyyymm"),TEXT(★完成資料!$A$1,"yyyymm"),"999999")&amp; " " &amp; LEFT(F946 &amp; "          ",10))))</f>
        <v xml:space="preserve">L J 202203 yyyy00 HV        </v>
      </c>
      <c r="B946" s="68" t="s">
        <v>484</v>
      </c>
      <c r="C946" s="68" t="s">
        <v>453</v>
      </c>
      <c r="D946" s="68" t="s">
        <v>271</v>
      </c>
      <c r="E946" s="68" t="s">
        <v>359</v>
      </c>
      <c r="F946" s="68" t="s">
        <v>360</v>
      </c>
      <c r="G946" s="68" t="s">
        <v>82</v>
      </c>
      <c r="H946" s="68" t="s">
        <v>403</v>
      </c>
      <c r="I946" s="68" t="s">
        <v>641</v>
      </c>
      <c r="J946" s="65">
        <v>402</v>
      </c>
      <c r="K946" s="65">
        <v>915</v>
      </c>
      <c r="L946" s="65">
        <v>930</v>
      </c>
      <c r="M946" s="65" t="s">
        <v>249</v>
      </c>
    </row>
    <row r="947" spans="1:13" ht="12.75" customHeight="1">
      <c r="A947" s="107" t="str">
        <f>IF(ROW()=1,"KEY",IF(ISNA(VLOOKUP(B947,車名対応マスタ!B:D,3,FALSE)),"",IF(VLOOKUP(B947,車名対応マスタ!B:D,3,FALSE)="","",$D947&amp;" "&amp;IF($G947="9","J","O")&amp;" "&amp;$I947&amp;" "&amp;IF($I947&lt;=TEXT(★完成資料!$A$1,"yyyymm"),TEXT(★完成資料!$A$1,"yyyymm"),"999999")&amp; " " &amp; LEFT(F947 &amp; "          ",10))))</f>
        <v xml:space="preserve">L J 202204 yyyy00 HV        </v>
      </c>
      <c r="B947" s="68" t="s">
        <v>484</v>
      </c>
      <c r="C947" s="68" t="s">
        <v>453</v>
      </c>
      <c r="D947" s="68" t="s">
        <v>271</v>
      </c>
      <c r="E947" s="68" t="s">
        <v>359</v>
      </c>
      <c r="F947" s="68" t="s">
        <v>360</v>
      </c>
      <c r="G947" s="68" t="s">
        <v>82</v>
      </c>
      <c r="H947" s="68" t="s">
        <v>403</v>
      </c>
      <c r="I947" s="68" t="s">
        <v>642</v>
      </c>
      <c r="J947" s="65">
        <v>356</v>
      </c>
      <c r="K947" s="65">
        <v>488</v>
      </c>
      <c r="L947" s="65">
        <v>930</v>
      </c>
      <c r="M947" s="65" t="s">
        <v>249</v>
      </c>
    </row>
    <row r="948" spans="1:13" ht="12.75" customHeight="1">
      <c r="A948" s="107" t="str">
        <f>IF(ROW()=1,"KEY",IF(ISNA(VLOOKUP(B948,車名対応マスタ!B:D,3,FALSE)),"",IF(VLOOKUP(B948,車名対応マスタ!B:D,3,FALSE)="","",$D948&amp;" "&amp;IF($G948="9","J","O")&amp;" "&amp;$I948&amp;" "&amp;IF($I948&lt;=TEXT(★完成資料!$A$1,"yyyymm"),TEXT(★完成資料!$A$1,"yyyymm"),"999999")&amp; " " &amp; LEFT(F948 &amp; "          ",10))))</f>
        <v xml:space="preserve">L J 202205 yyyy00 HV        </v>
      </c>
      <c r="B948" s="68" t="s">
        <v>484</v>
      </c>
      <c r="C948" s="68" t="s">
        <v>453</v>
      </c>
      <c r="D948" s="68" t="s">
        <v>271</v>
      </c>
      <c r="E948" s="68" t="s">
        <v>359</v>
      </c>
      <c r="F948" s="68" t="s">
        <v>360</v>
      </c>
      <c r="G948" s="68" t="s">
        <v>82</v>
      </c>
      <c r="H948" s="68" t="s">
        <v>403</v>
      </c>
      <c r="I948" s="68" t="s">
        <v>647</v>
      </c>
      <c r="J948" s="65">
        <v>315</v>
      </c>
      <c r="K948" s="65">
        <v>415</v>
      </c>
      <c r="L948" s="65">
        <v>930</v>
      </c>
      <c r="M948" s="65" t="s">
        <v>249</v>
      </c>
    </row>
    <row r="949" spans="1:13" ht="12.75" customHeight="1">
      <c r="A949" s="107" t="str">
        <f>IF(ROW()=1,"KEY",IF(ISNA(VLOOKUP(B949,車名対応マスタ!B:D,3,FALSE)),"",IF(VLOOKUP(B949,車名対応マスタ!B:D,3,FALSE)="","",$D949&amp;" "&amp;IF($G949="9","J","O")&amp;" "&amp;$I949&amp;" "&amp;IF($I949&lt;=TEXT(★完成資料!$A$1,"yyyymm"),TEXT(★完成資料!$A$1,"yyyymm"),"999999")&amp; " " &amp; LEFT(F949 &amp; "          ",10))))</f>
        <v xml:space="preserve">L J 202206 yyyy00 HV        </v>
      </c>
      <c r="B949" s="68" t="s">
        <v>484</v>
      </c>
      <c r="C949" s="68" t="s">
        <v>453</v>
      </c>
      <c r="D949" s="68" t="s">
        <v>271</v>
      </c>
      <c r="E949" s="68" t="s">
        <v>359</v>
      </c>
      <c r="F949" s="68" t="s">
        <v>360</v>
      </c>
      <c r="G949" s="68" t="s">
        <v>82</v>
      </c>
      <c r="H949" s="68" t="s">
        <v>403</v>
      </c>
      <c r="I949" s="68" t="s">
        <v>652</v>
      </c>
      <c r="J949" s="65">
        <v>363</v>
      </c>
      <c r="K949" s="65">
        <v>625</v>
      </c>
      <c r="L949" s="65">
        <v>930</v>
      </c>
      <c r="M949" s="65" t="s">
        <v>249</v>
      </c>
    </row>
    <row r="950" spans="1:13" ht="12.75" customHeight="1">
      <c r="A950" s="107" t="str">
        <f>IF(ROW()=1,"KEY",IF(ISNA(VLOOKUP(B950,車名対応マスタ!B:D,3,FALSE)),"",IF(VLOOKUP(B950,車名対応マスタ!B:D,3,FALSE)="","",$D950&amp;" "&amp;IF($G950="9","J","O")&amp;" "&amp;$I950&amp;" "&amp;IF($I950&lt;=TEXT(★完成資料!$A$1,"yyyymm"),TEXT(★完成資料!$A$1,"yyyymm"),"999999")&amp; " " &amp; LEFT(F950 &amp; "          ",10))))</f>
        <v xml:space="preserve">L J 202207 yyyy00 HV        </v>
      </c>
      <c r="B950" s="68" t="s">
        <v>484</v>
      </c>
      <c r="C950" s="68" t="s">
        <v>453</v>
      </c>
      <c r="D950" s="68" t="s">
        <v>271</v>
      </c>
      <c r="E950" s="68" t="s">
        <v>359</v>
      </c>
      <c r="F950" s="68" t="s">
        <v>360</v>
      </c>
      <c r="G950" s="68" t="s">
        <v>82</v>
      </c>
      <c r="H950" s="68" t="s">
        <v>403</v>
      </c>
      <c r="I950" s="68" t="s">
        <v>655</v>
      </c>
      <c r="J950" s="65">
        <v>461</v>
      </c>
      <c r="K950" s="65">
        <v>576</v>
      </c>
      <c r="L950" s="65">
        <v>930</v>
      </c>
      <c r="M950" s="65" t="s">
        <v>249</v>
      </c>
    </row>
    <row r="951" spans="1:13" ht="12.75" customHeight="1">
      <c r="A951" s="107" t="str">
        <f>IF(ROW()=1,"KEY",IF(ISNA(VLOOKUP(B951,車名対応マスタ!B:D,3,FALSE)),"",IF(VLOOKUP(B951,車名対応マスタ!B:D,3,FALSE)="","",$D951&amp;" "&amp;IF($G951="9","J","O")&amp;" "&amp;$I951&amp;" "&amp;IF($I951&lt;=TEXT(★完成資料!$A$1,"yyyymm"),TEXT(★完成資料!$A$1,"yyyymm"),"999999")&amp; " " &amp; LEFT(F951 &amp; "          ",10))))</f>
        <v xml:space="preserve">L J 202208 yyyy00 HV        </v>
      </c>
      <c r="B951" s="68" t="s">
        <v>484</v>
      </c>
      <c r="C951" s="68" t="s">
        <v>453</v>
      </c>
      <c r="D951" s="68" t="s">
        <v>271</v>
      </c>
      <c r="E951" s="68" t="s">
        <v>359</v>
      </c>
      <c r="F951" s="68" t="s">
        <v>360</v>
      </c>
      <c r="G951" s="68" t="s">
        <v>82</v>
      </c>
      <c r="H951" s="68" t="s">
        <v>403</v>
      </c>
      <c r="I951" s="68" t="s">
        <v>656</v>
      </c>
      <c r="J951" s="65">
        <v>646</v>
      </c>
      <c r="K951" s="65">
        <v>327</v>
      </c>
      <c r="L951" s="65">
        <v>930</v>
      </c>
      <c r="M951" s="65" t="s">
        <v>249</v>
      </c>
    </row>
    <row r="952" spans="1:13" ht="12.75" customHeight="1">
      <c r="A952" s="107" t="str">
        <f>IF(ROW()=1,"KEY",IF(ISNA(VLOOKUP(B952,車名対応マスタ!B:D,3,FALSE)),"",IF(VLOOKUP(B952,車名対応マスタ!B:D,3,FALSE)="","",$D952&amp;" "&amp;IF($G952="9","J","O")&amp;" "&amp;$I952&amp;" "&amp;IF($I952&lt;=TEXT(★完成資料!$A$1,"yyyymm"),TEXT(★完成資料!$A$1,"yyyymm"),"999999")&amp; " " &amp; LEFT(F952 &amp; "          ",10))))</f>
        <v xml:space="preserve">L J 202209 yyyy00 HV        </v>
      </c>
      <c r="B952" s="68" t="s">
        <v>484</v>
      </c>
      <c r="C952" s="68" t="s">
        <v>453</v>
      </c>
      <c r="D952" s="68" t="s">
        <v>271</v>
      </c>
      <c r="E952" s="68" t="s">
        <v>359</v>
      </c>
      <c r="F952" s="68" t="s">
        <v>360</v>
      </c>
      <c r="G952" s="68" t="s">
        <v>82</v>
      </c>
      <c r="H952" s="68" t="s">
        <v>403</v>
      </c>
      <c r="I952" s="68" t="s">
        <v>657</v>
      </c>
      <c r="J952" s="65">
        <v>413</v>
      </c>
      <c r="K952" s="65">
        <v>290</v>
      </c>
      <c r="L952" s="65">
        <v>930</v>
      </c>
      <c r="M952" s="65" t="s">
        <v>249</v>
      </c>
    </row>
    <row r="953" spans="1:13" ht="12.75" customHeight="1">
      <c r="A953" s="107" t="str">
        <f>IF(ROW()=1,"KEY",IF(ISNA(VLOOKUP(B953,車名対応マスタ!B:D,3,FALSE)),"",IF(VLOOKUP(B953,車名対応マスタ!B:D,3,FALSE)="","",$D953&amp;" "&amp;IF($G953="9","J","O")&amp;" "&amp;$I953&amp;" "&amp;IF($I953&lt;=TEXT(★完成資料!$A$1,"yyyymm"),TEXT(★完成資料!$A$1,"yyyymm"),"999999")&amp; " " &amp; LEFT(F953 &amp; "          ",10))))</f>
        <v xml:space="preserve">L J 202210 yyyy00 HV        </v>
      </c>
      <c r="B953" s="68" t="s">
        <v>484</v>
      </c>
      <c r="C953" s="68" t="s">
        <v>453</v>
      </c>
      <c r="D953" s="68" t="s">
        <v>271</v>
      </c>
      <c r="E953" s="68" t="s">
        <v>359</v>
      </c>
      <c r="F953" s="68" t="s">
        <v>360</v>
      </c>
      <c r="G953" s="68" t="s">
        <v>82</v>
      </c>
      <c r="H953" s="68" t="s">
        <v>403</v>
      </c>
      <c r="I953" s="68" t="s">
        <v>663</v>
      </c>
      <c r="J953" s="65">
        <v>160</v>
      </c>
      <c r="K953" s="65">
        <v>372</v>
      </c>
      <c r="L953" s="65">
        <v>930</v>
      </c>
      <c r="M953" s="65" t="s">
        <v>249</v>
      </c>
    </row>
    <row r="954" spans="1:13" ht="12.75" customHeight="1">
      <c r="A954" s="107" t="str">
        <f>IF(ROW()=1,"KEY",IF(ISNA(VLOOKUP(B954,車名対応マスタ!B:D,3,FALSE)),"",IF(VLOOKUP(B954,車名対応マスタ!B:D,3,FALSE)="","",$D954&amp;" "&amp;IF($G954="9","J","O")&amp;" "&amp;$I954&amp;" "&amp;IF($I954&lt;=TEXT(★完成資料!$A$1,"yyyymm"),TEXT(★完成資料!$A$1,"yyyymm"),"999999")&amp; " " &amp; LEFT(F954 &amp; "          ",10))))</f>
        <v xml:space="preserve">L O 202202 yyyy00 HV        </v>
      </c>
      <c r="B954" s="68" t="s">
        <v>485</v>
      </c>
      <c r="C954" s="68" t="s">
        <v>430</v>
      </c>
      <c r="D954" s="68" t="s">
        <v>271</v>
      </c>
      <c r="E954" s="68" t="s">
        <v>359</v>
      </c>
      <c r="F954" s="68" t="s">
        <v>360</v>
      </c>
      <c r="G954" s="68" t="s">
        <v>77</v>
      </c>
      <c r="H954" s="68" t="s">
        <v>273</v>
      </c>
      <c r="I954" s="68" t="s">
        <v>640</v>
      </c>
      <c r="K954" s="65">
        <v>4</v>
      </c>
      <c r="L954" s="65">
        <v>427</v>
      </c>
      <c r="M954" s="65" t="s">
        <v>376</v>
      </c>
    </row>
    <row r="955" spans="1:13" ht="12.75" customHeight="1">
      <c r="A955" s="107" t="str">
        <f>IF(ROW()=1,"KEY",IF(ISNA(VLOOKUP(B955,車名対応マスタ!B:D,3,FALSE)),"",IF(VLOOKUP(B955,車名対応マスタ!B:D,3,FALSE)="","",$D955&amp;" "&amp;IF($G955="9","J","O")&amp;" "&amp;$I955&amp;" "&amp;IF($I955&lt;=TEXT(★完成資料!$A$1,"yyyymm"),TEXT(★完成資料!$A$1,"yyyymm"),"999999")&amp; " " &amp; LEFT(F955 &amp; "          ",10))))</f>
        <v xml:space="preserve">L O 202203 yyyy00 HV        </v>
      </c>
      <c r="B955" s="68" t="s">
        <v>485</v>
      </c>
      <c r="C955" s="68" t="s">
        <v>430</v>
      </c>
      <c r="D955" s="68" t="s">
        <v>271</v>
      </c>
      <c r="E955" s="68" t="s">
        <v>359</v>
      </c>
      <c r="F955" s="68" t="s">
        <v>360</v>
      </c>
      <c r="G955" s="68" t="s">
        <v>77</v>
      </c>
      <c r="H955" s="68" t="s">
        <v>273</v>
      </c>
      <c r="I955" s="68" t="s">
        <v>641</v>
      </c>
      <c r="K955" s="65">
        <v>1</v>
      </c>
      <c r="L955" s="65">
        <v>427</v>
      </c>
      <c r="M955" s="65" t="s">
        <v>376</v>
      </c>
    </row>
    <row r="956" spans="1:13" ht="12.75" customHeight="1">
      <c r="A956" s="107" t="str">
        <f>IF(ROW()=1,"KEY",IF(ISNA(VLOOKUP(B956,車名対応マスタ!B:D,3,FALSE)),"",IF(VLOOKUP(B956,車名対応マスタ!B:D,3,FALSE)="","",$D956&amp;" "&amp;IF($G956="9","J","O")&amp;" "&amp;$I956&amp;" "&amp;IF($I956&lt;=TEXT(★完成資料!$A$1,"yyyymm"),TEXT(★完成資料!$A$1,"yyyymm"),"999999")&amp; " " &amp; LEFT(F956 &amp; "          ",10))))</f>
        <v xml:space="preserve">L O 202204 yyyy00 HV        </v>
      </c>
      <c r="B956" s="68" t="s">
        <v>485</v>
      </c>
      <c r="C956" s="68" t="s">
        <v>430</v>
      </c>
      <c r="D956" s="68" t="s">
        <v>271</v>
      </c>
      <c r="E956" s="68" t="s">
        <v>359</v>
      </c>
      <c r="F956" s="68" t="s">
        <v>360</v>
      </c>
      <c r="G956" s="68" t="s">
        <v>77</v>
      </c>
      <c r="H956" s="68" t="s">
        <v>273</v>
      </c>
      <c r="I956" s="68" t="s">
        <v>642</v>
      </c>
      <c r="K956" s="65">
        <v>4</v>
      </c>
      <c r="L956" s="65">
        <v>427</v>
      </c>
      <c r="M956" s="65" t="s">
        <v>376</v>
      </c>
    </row>
    <row r="957" spans="1:13" ht="12.75" customHeight="1">
      <c r="A957" s="107" t="str">
        <f>IF(ROW()=1,"KEY",IF(ISNA(VLOOKUP(B957,車名対応マスタ!B:D,3,FALSE)),"",IF(VLOOKUP(B957,車名対応マスタ!B:D,3,FALSE)="","",$D957&amp;" "&amp;IF($G957="9","J","O")&amp;" "&amp;$I957&amp;" "&amp;IF($I957&lt;=TEXT(★完成資料!$A$1,"yyyymm"),TEXT(★完成資料!$A$1,"yyyymm"),"999999")&amp; " " &amp; LEFT(F957 &amp; "          ",10))))</f>
        <v xml:space="preserve">L O 202205 yyyy00 HV        </v>
      </c>
      <c r="B957" s="68" t="s">
        <v>485</v>
      </c>
      <c r="C957" s="68" t="s">
        <v>430</v>
      </c>
      <c r="D957" s="68" t="s">
        <v>271</v>
      </c>
      <c r="E957" s="68" t="s">
        <v>359</v>
      </c>
      <c r="F957" s="68" t="s">
        <v>360</v>
      </c>
      <c r="G957" s="68" t="s">
        <v>77</v>
      </c>
      <c r="H957" s="68" t="s">
        <v>273</v>
      </c>
      <c r="I957" s="68" t="s">
        <v>647</v>
      </c>
      <c r="K957" s="65">
        <v>4</v>
      </c>
      <c r="L957" s="65">
        <v>427</v>
      </c>
      <c r="M957" s="65" t="s">
        <v>376</v>
      </c>
    </row>
    <row r="958" spans="1:13" ht="12.75" customHeight="1">
      <c r="A958" s="107" t="str">
        <f>IF(ROW()=1,"KEY",IF(ISNA(VLOOKUP(B958,車名対応マスタ!B:D,3,FALSE)),"",IF(VLOOKUP(B958,車名対応マスタ!B:D,3,FALSE)="","",$D958&amp;" "&amp;IF($G958="9","J","O")&amp;" "&amp;$I958&amp;" "&amp;IF($I958&lt;=TEXT(★完成資料!$A$1,"yyyymm"),TEXT(★完成資料!$A$1,"yyyymm"),"999999")&amp; " " &amp; LEFT(F958 &amp; "          ",10))))</f>
        <v xml:space="preserve">L O 202206 yyyy00 HV        </v>
      </c>
      <c r="B958" s="68" t="s">
        <v>485</v>
      </c>
      <c r="C958" s="68" t="s">
        <v>430</v>
      </c>
      <c r="D958" s="68" t="s">
        <v>271</v>
      </c>
      <c r="E958" s="68" t="s">
        <v>359</v>
      </c>
      <c r="F958" s="68" t="s">
        <v>360</v>
      </c>
      <c r="G958" s="68" t="s">
        <v>77</v>
      </c>
      <c r="H958" s="68" t="s">
        <v>273</v>
      </c>
      <c r="I958" s="68" t="s">
        <v>652</v>
      </c>
      <c r="K958" s="65">
        <v>3</v>
      </c>
      <c r="L958" s="65">
        <v>427</v>
      </c>
      <c r="M958" s="65" t="s">
        <v>376</v>
      </c>
    </row>
    <row r="959" spans="1:13" ht="12.75" customHeight="1">
      <c r="A959" s="107" t="str">
        <f>IF(ROW()=1,"KEY",IF(ISNA(VLOOKUP(B959,車名対応マスタ!B:D,3,FALSE)),"",IF(VLOOKUP(B959,車名対応マスタ!B:D,3,FALSE)="","",$D959&amp;" "&amp;IF($G959="9","J","O")&amp;" "&amp;$I959&amp;" "&amp;IF($I959&lt;=TEXT(★完成資料!$A$1,"yyyymm"),TEXT(★完成資料!$A$1,"yyyymm"),"999999")&amp; " " &amp; LEFT(F959 &amp; "          ",10))))</f>
        <v xml:space="preserve">L O 202207 yyyy00 HV        </v>
      </c>
      <c r="B959" s="68" t="s">
        <v>485</v>
      </c>
      <c r="C959" s="68" t="s">
        <v>430</v>
      </c>
      <c r="D959" s="68" t="s">
        <v>271</v>
      </c>
      <c r="E959" s="68" t="s">
        <v>359</v>
      </c>
      <c r="F959" s="68" t="s">
        <v>360</v>
      </c>
      <c r="G959" s="68" t="s">
        <v>77</v>
      </c>
      <c r="H959" s="68" t="s">
        <v>273</v>
      </c>
      <c r="I959" s="68" t="s">
        <v>655</v>
      </c>
      <c r="K959" s="65">
        <v>2</v>
      </c>
      <c r="L959" s="65">
        <v>427</v>
      </c>
      <c r="M959" s="65" t="s">
        <v>376</v>
      </c>
    </row>
    <row r="960" spans="1:13" ht="12.75" customHeight="1">
      <c r="A960" s="107" t="str">
        <f>IF(ROW()=1,"KEY",IF(ISNA(VLOOKUP(B960,車名対応マスタ!B:D,3,FALSE)),"",IF(VLOOKUP(B960,車名対応マスタ!B:D,3,FALSE)="","",$D960&amp;" "&amp;IF($G960="9","J","O")&amp;" "&amp;$I960&amp;" "&amp;IF($I960&lt;=TEXT(★完成資料!$A$1,"yyyymm"),TEXT(★完成資料!$A$1,"yyyymm"),"999999")&amp; " " &amp; LEFT(F960 &amp; "          ",10))))</f>
        <v xml:space="preserve">L O 202209 yyyy00 HV        </v>
      </c>
      <c r="B960" s="68" t="s">
        <v>485</v>
      </c>
      <c r="C960" s="68" t="s">
        <v>430</v>
      </c>
      <c r="D960" s="68" t="s">
        <v>271</v>
      </c>
      <c r="E960" s="68" t="s">
        <v>359</v>
      </c>
      <c r="F960" s="68" t="s">
        <v>360</v>
      </c>
      <c r="G960" s="68" t="s">
        <v>77</v>
      </c>
      <c r="H960" s="68" t="s">
        <v>273</v>
      </c>
      <c r="I960" s="68" t="s">
        <v>657</v>
      </c>
      <c r="K960" s="65">
        <v>3</v>
      </c>
      <c r="L960" s="65">
        <v>427</v>
      </c>
      <c r="M960" s="65" t="s">
        <v>376</v>
      </c>
    </row>
    <row r="961" spans="1:13" ht="12.75" customHeight="1">
      <c r="A961" s="107" t="str">
        <f>IF(ROW()=1,"KEY",IF(ISNA(VLOOKUP(B961,車名対応マスタ!B:D,3,FALSE)),"",IF(VLOOKUP(B961,車名対応マスタ!B:D,3,FALSE)="","",$D961&amp;" "&amp;IF($G961="9","J","O")&amp;" "&amp;$I961&amp;" "&amp;IF($I961&lt;=TEXT(★完成資料!$A$1,"yyyymm"),TEXT(★完成資料!$A$1,"yyyymm"),"999999")&amp; " " &amp; LEFT(F961 &amp; "          ",10))))</f>
        <v xml:space="preserve">L O 202201 yyyy00 HV        </v>
      </c>
      <c r="B961" s="68" t="s">
        <v>485</v>
      </c>
      <c r="C961" s="68" t="s">
        <v>430</v>
      </c>
      <c r="D961" s="68" t="s">
        <v>271</v>
      </c>
      <c r="E961" s="68" t="s">
        <v>359</v>
      </c>
      <c r="F961" s="68" t="s">
        <v>360</v>
      </c>
      <c r="G961" s="68" t="s">
        <v>77</v>
      </c>
      <c r="H961" s="68" t="s">
        <v>273</v>
      </c>
      <c r="I961" s="68" t="s">
        <v>639</v>
      </c>
      <c r="K961" s="65">
        <v>7</v>
      </c>
      <c r="L961" s="65">
        <v>408</v>
      </c>
      <c r="M961" s="65" t="s">
        <v>496</v>
      </c>
    </row>
    <row r="962" spans="1:13" ht="12.75" customHeight="1">
      <c r="A962" s="107" t="str">
        <f>IF(ROW()=1,"KEY",IF(ISNA(VLOOKUP(B962,車名対応マスタ!B:D,3,FALSE)),"",IF(VLOOKUP(B962,車名対応マスタ!B:D,3,FALSE)="","",$D962&amp;" "&amp;IF($G962="9","J","O")&amp;" "&amp;$I962&amp;" "&amp;IF($I962&lt;=TEXT(★完成資料!$A$1,"yyyymm"),TEXT(★完成資料!$A$1,"yyyymm"),"999999")&amp; " " &amp; LEFT(F962 &amp; "          ",10))))</f>
        <v xml:space="preserve">L O 202203 yyyy00 HV        </v>
      </c>
      <c r="B962" s="68" t="s">
        <v>485</v>
      </c>
      <c r="C962" s="68" t="s">
        <v>430</v>
      </c>
      <c r="D962" s="68" t="s">
        <v>271</v>
      </c>
      <c r="E962" s="68" t="s">
        <v>359</v>
      </c>
      <c r="F962" s="68" t="s">
        <v>360</v>
      </c>
      <c r="G962" s="68" t="s">
        <v>77</v>
      </c>
      <c r="H962" s="68" t="s">
        <v>273</v>
      </c>
      <c r="I962" s="68" t="s">
        <v>641</v>
      </c>
      <c r="K962" s="65">
        <v>12</v>
      </c>
      <c r="L962" s="65">
        <v>408</v>
      </c>
      <c r="M962" s="65" t="s">
        <v>496</v>
      </c>
    </row>
    <row r="963" spans="1:13" ht="12.75" customHeight="1">
      <c r="A963" s="107" t="str">
        <f>IF(ROW()=1,"KEY",IF(ISNA(VLOOKUP(B963,車名対応マスタ!B:D,3,FALSE)),"",IF(VLOOKUP(B963,車名対応マスタ!B:D,3,FALSE)="","",$D963&amp;" "&amp;IF($G963="9","J","O")&amp;" "&amp;$I963&amp;" "&amp;IF($I963&lt;=TEXT(★完成資料!$A$1,"yyyymm"),TEXT(★完成資料!$A$1,"yyyymm"),"999999")&amp; " " &amp; LEFT(F963 &amp; "          ",10))))</f>
        <v xml:space="preserve">L O 202201 yyyy00 HV        </v>
      </c>
      <c r="B963" s="68" t="s">
        <v>485</v>
      </c>
      <c r="C963" s="68" t="s">
        <v>430</v>
      </c>
      <c r="D963" s="68" t="s">
        <v>271</v>
      </c>
      <c r="E963" s="68" t="s">
        <v>359</v>
      </c>
      <c r="F963" s="68" t="s">
        <v>360</v>
      </c>
      <c r="G963" s="68" t="s">
        <v>77</v>
      </c>
      <c r="H963" s="68" t="s">
        <v>273</v>
      </c>
      <c r="I963" s="68" t="s">
        <v>639</v>
      </c>
      <c r="K963" s="65">
        <v>1</v>
      </c>
      <c r="L963" s="65">
        <v>414</v>
      </c>
      <c r="M963" s="65" t="s">
        <v>377</v>
      </c>
    </row>
    <row r="964" spans="1:13" ht="12.75" customHeight="1">
      <c r="A964" s="107" t="str">
        <f>IF(ROW()=1,"KEY",IF(ISNA(VLOOKUP(B964,車名対応マスタ!B:D,3,FALSE)),"",IF(VLOOKUP(B964,車名対応マスタ!B:D,3,FALSE)="","",$D964&amp;" "&amp;IF($G964="9","J","O")&amp;" "&amp;$I964&amp;" "&amp;IF($I964&lt;=TEXT(★完成資料!$A$1,"yyyymm"),TEXT(★完成資料!$A$1,"yyyymm"),"999999")&amp; " " &amp; LEFT(F964 &amp; "          ",10))))</f>
        <v xml:space="preserve">L O 202202 yyyy00 HV        </v>
      </c>
      <c r="B964" s="68" t="s">
        <v>485</v>
      </c>
      <c r="C964" s="68" t="s">
        <v>430</v>
      </c>
      <c r="D964" s="68" t="s">
        <v>271</v>
      </c>
      <c r="E964" s="68" t="s">
        <v>359</v>
      </c>
      <c r="F964" s="68" t="s">
        <v>360</v>
      </c>
      <c r="G964" s="68" t="s">
        <v>77</v>
      </c>
      <c r="H964" s="68" t="s">
        <v>273</v>
      </c>
      <c r="I964" s="68" t="s">
        <v>640</v>
      </c>
      <c r="K964" s="65">
        <v>1</v>
      </c>
      <c r="L964" s="65">
        <v>414</v>
      </c>
      <c r="M964" s="65" t="s">
        <v>377</v>
      </c>
    </row>
    <row r="965" spans="1:13" ht="12.75" customHeight="1">
      <c r="A965" s="107" t="str">
        <f>IF(ROW()=1,"KEY",IF(ISNA(VLOOKUP(B965,車名対応マスタ!B:D,3,FALSE)),"",IF(VLOOKUP(B965,車名対応マスタ!B:D,3,FALSE)="","",$D965&amp;" "&amp;IF($G965="9","J","O")&amp;" "&amp;$I965&amp;" "&amp;IF($I965&lt;=TEXT(★完成資料!$A$1,"yyyymm"),TEXT(★完成資料!$A$1,"yyyymm"),"999999")&amp; " " &amp; LEFT(F965 &amp; "          ",10))))</f>
        <v xml:space="preserve">L O 202203 yyyy00 HV        </v>
      </c>
      <c r="B965" s="68" t="s">
        <v>485</v>
      </c>
      <c r="C965" s="68" t="s">
        <v>430</v>
      </c>
      <c r="D965" s="68" t="s">
        <v>271</v>
      </c>
      <c r="E965" s="68" t="s">
        <v>359</v>
      </c>
      <c r="F965" s="68" t="s">
        <v>360</v>
      </c>
      <c r="G965" s="68" t="s">
        <v>77</v>
      </c>
      <c r="H965" s="68" t="s">
        <v>273</v>
      </c>
      <c r="I965" s="68" t="s">
        <v>641</v>
      </c>
      <c r="K965" s="65">
        <v>6</v>
      </c>
      <c r="L965" s="65">
        <v>414</v>
      </c>
      <c r="M965" s="65" t="s">
        <v>377</v>
      </c>
    </row>
    <row r="966" spans="1:13" ht="12.75" customHeight="1">
      <c r="A966" s="107" t="str">
        <f>IF(ROW()=1,"KEY",IF(ISNA(VLOOKUP(B966,車名対応マスタ!B:D,3,FALSE)),"",IF(VLOOKUP(B966,車名対応マスタ!B:D,3,FALSE)="","",$D966&amp;" "&amp;IF($G966="9","J","O")&amp;" "&amp;$I966&amp;" "&amp;IF($I966&lt;=TEXT(★完成資料!$A$1,"yyyymm"),TEXT(★完成資料!$A$1,"yyyymm"),"999999")&amp; " " &amp; LEFT(F966 &amp; "          ",10))))</f>
        <v xml:space="preserve">L O 202201 yyyy00 HV        </v>
      </c>
      <c r="B966" s="68" t="s">
        <v>485</v>
      </c>
      <c r="C966" s="68" t="s">
        <v>430</v>
      </c>
      <c r="D966" s="68" t="s">
        <v>271</v>
      </c>
      <c r="E966" s="68" t="s">
        <v>359</v>
      </c>
      <c r="F966" s="68" t="s">
        <v>360</v>
      </c>
      <c r="G966" s="68" t="s">
        <v>77</v>
      </c>
      <c r="H966" s="68" t="s">
        <v>273</v>
      </c>
      <c r="I966" s="68" t="s">
        <v>639</v>
      </c>
      <c r="K966" s="65">
        <v>6</v>
      </c>
      <c r="L966" s="65">
        <v>424</v>
      </c>
      <c r="M966" s="65" t="s">
        <v>378</v>
      </c>
    </row>
    <row r="967" spans="1:13" ht="12.75" customHeight="1">
      <c r="A967" s="107" t="str">
        <f>IF(ROW()=1,"KEY",IF(ISNA(VLOOKUP(B967,車名対応マスタ!B:D,3,FALSE)),"",IF(VLOOKUP(B967,車名対応マスタ!B:D,3,FALSE)="","",$D967&amp;" "&amp;IF($G967="9","J","O")&amp;" "&amp;$I967&amp;" "&amp;IF($I967&lt;=TEXT(★完成資料!$A$1,"yyyymm"),TEXT(★完成資料!$A$1,"yyyymm"),"999999")&amp; " " &amp; LEFT(F967 &amp; "          ",10))))</f>
        <v xml:space="preserve">L O 202202 yyyy00 HV        </v>
      </c>
      <c r="B967" s="68" t="s">
        <v>485</v>
      </c>
      <c r="C967" s="68" t="s">
        <v>430</v>
      </c>
      <c r="D967" s="68" t="s">
        <v>271</v>
      </c>
      <c r="E967" s="68" t="s">
        <v>359</v>
      </c>
      <c r="F967" s="68" t="s">
        <v>360</v>
      </c>
      <c r="G967" s="68" t="s">
        <v>77</v>
      </c>
      <c r="H967" s="68" t="s">
        <v>273</v>
      </c>
      <c r="I967" s="68" t="s">
        <v>640</v>
      </c>
      <c r="K967" s="65">
        <v>2</v>
      </c>
      <c r="L967" s="65">
        <v>424</v>
      </c>
      <c r="M967" s="65" t="s">
        <v>378</v>
      </c>
    </row>
    <row r="968" spans="1:13" ht="12.75" customHeight="1">
      <c r="A968" s="107" t="str">
        <f>IF(ROW()=1,"KEY",IF(ISNA(VLOOKUP(B968,車名対応マスタ!B:D,3,FALSE)),"",IF(VLOOKUP(B968,車名対応マスタ!B:D,3,FALSE)="","",$D968&amp;" "&amp;IF($G968="9","J","O")&amp;" "&amp;$I968&amp;" "&amp;IF($I968&lt;=TEXT(★完成資料!$A$1,"yyyymm"),TEXT(★完成資料!$A$1,"yyyymm"),"999999")&amp; " " &amp; LEFT(F968 &amp; "          ",10))))</f>
        <v xml:space="preserve">L O 202202 yyyy00 HV        </v>
      </c>
      <c r="B968" s="68" t="s">
        <v>485</v>
      </c>
      <c r="C968" s="68" t="s">
        <v>430</v>
      </c>
      <c r="D968" s="68" t="s">
        <v>271</v>
      </c>
      <c r="E968" s="68" t="s">
        <v>359</v>
      </c>
      <c r="F968" s="68" t="s">
        <v>360</v>
      </c>
      <c r="G968" s="68" t="s">
        <v>77</v>
      </c>
      <c r="H968" s="68" t="s">
        <v>273</v>
      </c>
      <c r="I968" s="68" t="s">
        <v>640</v>
      </c>
      <c r="K968" s="65">
        <v>1</v>
      </c>
      <c r="L968" s="65">
        <v>423</v>
      </c>
      <c r="M968" s="65" t="s">
        <v>381</v>
      </c>
    </row>
    <row r="969" spans="1:13" ht="12.75" customHeight="1">
      <c r="A969" s="107" t="str">
        <f>IF(ROW()=1,"KEY",IF(ISNA(VLOOKUP(B969,車名対応マスタ!B:D,3,FALSE)),"",IF(VLOOKUP(B969,車名対応マスタ!B:D,3,FALSE)="","",$D969&amp;" "&amp;IF($G969="9","J","O")&amp;" "&amp;$I969&amp;" "&amp;IF($I969&lt;=TEXT(★完成資料!$A$1,"yyyymm"),TEXT(★完成資料!$A$1,"yyyymm"),"999999")&amp; " " &amp; LEFT(F969 &amp; "          ",10))))</f>
        <v xml:space="preserve">L O 202203 yyyy00 HV        </v>
      </c>
      <c r="B969" s="68" t="s">
        <v>485</v>
      </c>
      <c r="C969" s="68" t="s">
        <v>430</v>
      </c>
      <c r="D969" s="68" t="s">
        <v>271</v>
      </c>
      <c r="E969" s="68" t="s">
        <v>359</v>
      </c>
      <c r="F969" s="68" t="s">
        <v>360</v>
      </c>
      <c r="G969" s="68" t="s">
        <v>77</v>
      </c>
      <c r="H969" s="68" t="s">
        <v>273</v>
      </c>
      <c r="I969" s="68" t="s">
        <v>641</v>
      </c>
      <c r="K969" s="65">
        <v>1</v>
      </c>
      <c r="L969" s="65">
        <v>603</v>
      </c>
      <c r="M969" s="65" t="s">
        <v>263</v>
      </c>
    </row>
    <row r="970" spans="1:13" ht="12.75" customHeight="1">
      <c r="A970" s="107" t="str">
        <f>IF(ROW()=1,"KEY",IF(ISNA(VLOOKUP(B970,車名対応マスタ!B:D,3,FALSE)),"",IF(VLOOKUP(B970,車名対応マスタ!B:D,3,FALSE)="","",$D970&amp;" "&amp;IF($G970="9","J","O")&amp;" "&amp;$I970&amp;" "&amp;IF($I970&lt;=TEXT(★完成資料!$A$1,"yyyymm"),TEXT(★完成資料!$A$1,"yyyymm"),"999999")&amp; " " &amp; LEFT(F970 &amp; "          ",10))))</f>
        <v xml:space="preserve">L O 202201 yyyy00 HV        </v>
      </c>
      <c r="B970" s="68" t="s">
        <v>485</v>
      </c>
      <c r="C970" s="68" t="s">
        <v>430</v>
      </c>
      <c r="D970" s="68" t="s">
        <v>271</v>
      </c>
      <c r="E970" s="68" t="s">
        <v>359</v>
      </c>
      <c r="F970" s="68" t="s">
        <v>360</v>
      </c>
      <c r="G970" s="68" t="s">
        <v>77</v>
      </c>
      <c r="H970" s="68" t="s">
        <v>273</v>
      </c>
      <c r="I970" s="68" t="s">
        <v>639</v>
      </c>
      <c r="K970" s="65">
        <v>1</v>
      </c>
      <c r="L970" s="65">
        <v>417</v>
      </c>
      <c r="M970" s="65" t="s">
        <v>499</v>
      </c>
    </row>
    <row r="971" spans="1:13" ht="12.75" customHeight="1">
      <c r="A971" s="107" t="str">
        <f>IF(ROW()=1,"KEY",IF(ISNA(VLOOKUP(B971,車名対応マスタ!B:D,3,FALSE)),"",IF(VLOOKUP(B971,車名対応マスタ!B:D,3,FALSE)="","",$D971&amp;" "&amp;IF($G971="9","J","O")&amp;" "&amp;$I971&amp;" "&amp;IF($I971&lt;=TEXT(★完成資料!$A$1,"yyyymm"),TEXT(★完成資料!$A$1,"yyyymm"),"999999")&amp; " " &amp; LEFT(F971 &amp; "          ",10))))</f>
        <v xml:space="preserve">L O 202203 yyyy00 HV        </v>
      </c>
      <c r="B971" s="68" t="s">
        <v>485</v>
      </c>
      <c r="C971" s="68" t="s">
        <v>430</v>
      </c>
      <c r="D971" s="68" t="s">
        <v>271</v>
      </c>
      <c r="E971" s="68" t="s">
        <v>359</v>
      </c>
      <c r="F971" s="68" t="s">
        <v>360</v>
      </c>
      <c r="G971" s="68" t="s">
        <v>77</v>
      </c>
      <c r="H971" s="68" t="s">
        <v>273</v>
      </c>
      <c r="I971" s="68" t="s">
        <v>641</v>
      </c>
      <c r="K971" s="65">
        <v>2</v>
      </c>
      <c r="L971" s="65">
        <v>417</v>
      </c>
      <c r="M971" s="65" t="s">
        <v>499</v>
      </c>
    </row>
    <row r="972" spans="1:13" ht="12.75" customHeight="1">
      <c r="A972" s="107" t="str">
        <f>IF(ROW()=1,"KEY",IF(ISNA(VLOOKUP(B972,車名対応マスタ!B:D,3,FALSE)),"",IF(VLOOKUP(B972,車名対応マスタ!B:D,3,FALSE)="","",$D972&amp;" "&amp;IF($G972="9","J","O")&amp;" "&amp;$I972&amp;" "&amp;IF($I972&lt;=TEXT(★完成資料!$A$1,"yyyymm"),TEXT(★完成資料!$A$1,"yyyymm"),"999999")&amp; " " &amp; LEFT(F972 &amp; "          ",10))))</f>
        <v xml:space="preserve">L O 202201 yyyy00 HV        </v>
      </c>
      <c r="B972" s="68" t="s">
        <v>485</v>
      </c>
      <c r="C972" s="68" t="s">
        <v>430</v>
      </c>
      <c r="D972" s="68" t="s">
        <v>271</v>
      </c>
      <c r="E972" s="68" t="s">
        <v>359</v>
      </c>
      <c r="F972" s="68" t="s">
        <v>360</v>
      </c>
      <c r="G972" s="68" t="s">
        <v>77</v>
      </c>
      <c r="H972" s="68" t="s">
        <v>273</v>
      </c>
      <c r="I972" s="68" t="s">
        <v>639</v>
      </c>
      <c r="K972" s="65">
        <v>1</v>
      </c>
      <c r="L972" s="65">
        <v>413</v>
      </c>
      <c r="M972" s="65" t="s">
        <v>500</v>
      </c>
    </row>
    <row r="973" spans="1:13" ht="12.75" customHeight="1">
      <c r="A973" s="107" t="str">
        <f>IF(ROW()=1,"KEY",IF(ISNA(VLOOKUP(B973,車名対応マスタ!B:D,3,FALSE)),"",IF(VLOOKUP(B973,車名対応マスタ!B:D,3,FALSE)="","",$D973&amp;" "&amp;IF($G973="9","J","O")&amp;" "&amp;$I973&amp;" "&amp;IF($I973&lt;=TEXT(★完成資料!$A$1,"yyyymm"),TEXT(★完成資料!$A$1,"yyyymm"),"999999")&amp; " " &amp; LEFT(F973 &amp; "          ",10))))</f>
        <v xml:space="preserve">L J 202201 yyyy00 HV        </v>
      </c>
      <c r="B973" s="68" t="s">
        <v>485</v>
      </c>
      <c r="C973" s="68" t="s">
        <v>430</v>
      </c>
      <c r="D973" s="68" t="s">
        <v>271</v>
      </c>
      <c r="E973" s="68" t="s">
        <v>359</v>
      </c>
      <c r="F973" s="68" t="s">
        <v>360</v>
      </c>
      <c r="G973" s="68" t="s">
        <v>82</v>
      </c>
      <c r="H973" s="68" t="s">
        <v>403</v>
      </c>
      <c r="I973" s="68" t="s">
        <v>639</v>
      </c>
      <c r="J973" s="65">
        <v>12</v>
      </c>
      <c r="K973" s="65">
        <v>34</v>
      </c>
      <c r="L973" s="65">
        <v>930</v>
      </c>
      <c r="M973" s="65" t="s">
        <v>249</v>
      </c>
    </row>
    <row r="974" spans="1:13" ht="12.75" customHeight="1">
      <c r="A974" s="107" t="str">
        <f>IF(ROW()=1,"KEY",IF(ISNA(VLOOKUP(B974,車名対応マスタ!B:D,3,FALSE)),"",IF(VLOOKUP(B974,車名対応マスタ!B:D,3,FALSE)="","",$D974&amp;" "&amp;IF($G974="9","J","O")&amp;" "&amp;$I974&amp;" "&amp;IF($I974&lt;=TEXT(★完成資料!$A$1,"yyyymm"),TEXT(★完成資料!$A$1,"yyyymm"),"999999")&amp; " " &amp; LEFT(F974 &amp; "          ",10))))</f>
        <v xml:space="preserve">L J 202202 yyyy00 HV        </v>
      </c>
      <c r="B974" s="68" t="s">
        <v>485</v>
      </c>
      <c r="C974" s="68" t="s">
        <v>430</v>
      </c>
      <c r="D974" s="68" t="s">
        <v>271</v>
      </c>
      <c r="E974" s="68" t="s">
        <v>359</v>
      </c>
      <c r="F974" s="68" t="s">
        <v>360</v>
      </c>
      <c r="G974" s="68" t="s">
        <v>82</v>
      </c>
      <c r="H974" s="68" t="s">
        <v>403</v>
      </c>
      <c r="I974" s="68" t="s">
        <v>640</v>
      </c>
      <c r="J974" s="65">
        <v>16</v>
      </c>
      <c r="K974" s="65">
        <v>49</v>
      </c>
      <c r="L974" s="65">
        <v>930</v>
      </c>
      <c r="M974" s="65" t="s">
        <v>249</v>
      </c>
    </row>
    <row r="975" spans="1:13" ht="12.75" customHeight="1">
      <c r="A975" s="107" t="str">
        <f>IF(ROW()=1,"KEY",IF(ISNA(VLOOKUP(B975,車名対応マスタ!B:D,3,FALSE)),"",IF(VLOOKUP(B975,車名対応マスタ!B:D,3,FALSE)="","",$D975&amp;" "&amp;IF($G975="9","J","O")&amp;" "&amp;$I975&amp;" "&amp;IF($I975&lt;=TEXT(★完成資料!$A$1,"yyyymm"),TEXT(★完成資料!$A$1,"yyyymm"),"999999")&amp; " " &amp; LEFT(F975 &amp; "          ",10))))</f>
        <v xml:space="preserve">L J 202203 yyyy00 HV        </v>
      </c>
      <c r="B975" s="68" t="s">
        <v>485</v>
      </c>
      <c r="C975" s="68" t="s">
        <v>430</v>
      </c>
      <c r="D975" s="68" t="s">
        <v>271</v>
      </c>
      <c r="E975" s="68" t="s">
        <v>359</v>
      </c>
      <c r="F975" s="68" t="s">
        <v>360</v>
      </c>
      <c r="G975" s="68" t="s">
        <v>82</v>
      </c>
      <c r="H975" s="68" t="s">
        <v>403</v>
      </c>
      <c r="I975" s="68" t="s">
        <v>641</v>
      </c>
      <c r="J975" s="65">
        <v>35</v>
      </c>
      <c r="K975" s="65">
        <v>43</v>
      </c>
      <c r="L975" s="65">
        <v>930</v>
      </c>
      <c r="M975" s="65" t="s">
        <v>249</v>
      </c>
    </row>
    <row r="976" spans="1:13" ht="12.75" customHeight="1">
      <c r="A976" s="107" t="str">
        <f>IF(ROW()=1,"KEY",IF(ISNA(VLOOKUP(B976,車名対応マスタ!B:D,3,FALSE)),"",IF(VLOOKUP(B976,車名対応マスタ!B:D,3,FALSE)="","",$D976&amp;" "&amp;IF($G976="9","J","O")&amp;" "&amp;$I976&amp;" "&amp;IF($I976&lt;=TEXT(★完成資料!$A$1,"yyyymm"),TEXT(★完成資料!$A$1,"yyyymm"),"999999")&amp; " " &amp; LEFT(F976 &amp; "          ",10))))</f>
        <v xml:space="preserve">L J 202204 yyyy00 HV        </v>
      </c>
      <c r="B976" s="68" t="s">
        <v>485</v>
      </c>
      <c r="C976" s="68" t="s">
        <v>430</v>
      </c>
      <c r="D976" s="68" t="s">
        <v>271</v>
      </c>
      <c r="E976" s="68" t="s">
        <v>359</v>
      </c>
      <c r="F976" s="68" t="s">
        <v>360</v>
      </c>
      <c r="G976" s="68" t="s">
        <v>82</v>
      </c>
      <c r="H976" s="68" t="s">
        <v>403</v>
      </c>
      <c r="I976" s="68" t="s">
        <v>642</v>
      </c>
      <c r="J976" s="65">
        <v>32</v>
      </c>
      <c r="K976" s="65">
        <v>25</v>
      </c>
      <c r="L976" s="65">
        <v>930</v>
      </c>
      <c r="M976" s="65" t="s">
        <v>249</v>
      </c>
    </row>
    <row r="977" spans="1:13" ht="12.75" customHeight="1">
      <c r="A977" s="107" t="str">
        <f>IF(ROW()=1,"KEY",IF(ISNA(VLOOKUP(B977,車名対応マスタ!B:D,3,FALSE)),"",IF(VLOOKUP(B977,車名対応マスタ!B:D,3,FALSE)="","",$D977&amp;" "&amp;IF($G977="9","J","O")&amp;" "&amp;$I977&amp;" "&amp;IF($I977&lt;=TEXT(★完成資料!$A$1,"yyyymm"),TEXT(★完成資料!$A$1,"yyyymm"),"999999")&amp; " " &amp; LEFT(F977 &amp; "          ",10))))</f>
        <v xml:space="preserve">L J 202205 yyyy00 HV        </v>
      </c>
      <c r="B977" s="68" t="s">
        <v>485</v>
      </c>
      <c r="C977" s="68" t="s">
        <v>430</v>
      </c>
      <c r="D977" s="68" t="s">
        <v>271</v>
      </c>
      <c r="E977" s="68" t="s">
        <v>359</v>
      </c>
      <c r="F977" s="68" t="s">
        <v>360</v>
      </c>
      <c r="G977" s="68" t="s">
        <v>82</v>
      </c>
      <c r="H977" s="68" t="s">
        <v>403</v>
      </c>
      <c r="I977" s="68" t="s">
        <v>647</v>
      </c>
      <c r="J977" s="65">
        <v>34</v>
      </c>
      <c r="K977" s="65">
        <v>28</v>
      </c>
      <c r="L977" s="65">
        <v>930</v>
      </c>
      <c r="M977" s="65" t="s">
        <v>249</v>
      </c>
    </row>
    <row r="978" spans="1:13" ht="12.75" customHeight="1">
      <c r="A978" s="107" t="str">
        <f>IF(ROW()=1,"KEY",IF(ISNA(VLOOKUP(B978,車名対応マスタ!B:D,3,FALSE)),"",IF(VLOOKUP(B978,車名対応マスタ!B:D,3,FALSE)="","",$D978&amp;" "&amp;IF($G978="9","J","O")&amp;" "&amp;$I978&amp;" "&amp;IF($I978&lt;=TEXT(★完成資料!$A$1,"yyyymm"),TEXT(★完成資料!$A$1,"yyyymm"),"999999")&amp; " " &amp; LEFT(F978 &amp; "          ",10))))</f>
        <v xml:space="preserve">L J 202206 yyyy00 HV        </v>
      </c>
      <c r="B978" s="68" t="s">
        <v>485</v>
      </c>
      <c r="C978" s="68" t="s">
        <v>430</v>
      </c>
      <c r="D978" s="68" t="s">
        <v>271</v>
      </c>
      <c r="E978" s="68" t="s">
        <v>359</v>
      </c>
      <c r="F978" s="68" t="s">
        <v>360</v>
      </c>
      <c r="G978" s="68" t="s">
        <v>82</v>
      </c>
      <c r="H978" s="68" t="s">
        <v>403</v>
      </c>
      <c r="I978" s="68" t="s">
        <v>652</v>
      </c>
      <c r="J978" s="65">
        <v>32</v>
      </c>
      <c r="K978" s="65">
        <v>29</v>
      </c>
      <c r="L978" s="65">
        <v>930</v>
      </c>
      <c r="M978" s="65" t="s">
        <v>249</v>
      </c>
    </row>
    <row r="979" spans="1:13" ht="12.75" customHeight="1">
      <c r="A979" s="107" t="str">
        <f>IF(ROW()=1,"KEY",IF(ISNA(VLOOKUP(B979,車名対応マスタ!B:D,3,FALSE)),"",IF(VLOOKUP(B979,車名対応マスタ!B:D,3,FALSE)="","",$D979&amp;" "&amp;IF($G979="9","J","O")&amp;" "&amp;$I979&amp;" "&amp;IF($I979&lt;=TEXT(★完成資料!$A$1,"yyyymm"),TEXT(★完成資料!$A$1,"yyyymm"),"999999")&amp; " " &amp; LEFT(F979 &amp; "          ",10))))</f>
        <v xml:space="preserve">L J 202207 yyyy00 HV        </v>
      </c>
      <c r="B979" s="68" t="s">
        <v>485</v>
      </c>
      <c r="C979" s="68" t="s">
        <v>430</v>
      </c>
      <c r="D979" s="68" t="s">
        <v>271</v>
      </c>
      <c r="E979" s="68" t="s">
        <v>359</v>
      </c>
      <c r="F979" s="68" t="s">
        <v>360</v>
      </c>
      <c r="G979" s="68" t="s">
        <v>82</v>
      </c>
      <c r="H979" s="68" t="s">
        <v>403</v>
      </c>
      <c r="I979" s="68" t="s">
        <v>655</v>
      </c>
      <c r="J979" s="65">
        <v>49</v>
      </c>
      <c r="K979" s="65">
        <v>42</v>
      </c>
      <c r="L979" s="65">
        <v>930</v>
      </c>
      <c r="M979" s="65" t="s">
        <v>249</v>
      </c>
    </row>
    <row r="980" spans="1:13" ht="12.75" customHeight="1">
      <c r="A980" s="107" t="str">
        <f>IF(ROW()=1,"KEY",IF(ISNA(VLOOKUP(B980,車名対応マスタ!B:D,3,FALSE)),"",IF(VLOOKUP(B980,車名対応マスタ!B:D,3,FALSE)="","",$D980&amp;" "&amp;IF($G980="9","J","O")&amp;" "&amp;$I980&amp;" "&amp;IF($I980&lt;=TEXT(★完成資料!$A$1,"yyyymm"),TEXT(★完成資料!$A$1,"yyyymm"),"999999")&amp; " " &amp; LEFT(F980 &amp; "          ",10))))</f>
        <v xml:space="preserve">L J 202208 yyyy00 HV        </v>
      </c>
      <c r="B980" s="68" t="s">
        <v>485</v>
      </c>
      <c r="C980" s="68" t="s">
        <v>430</v>
      </c>
      <c r="D980" s="68" t="s">
        <v>271</v>
      </c>
      <c r="E980" s="68" t="s">
        <v>359</v>
      </c>
      <c r="F980" s="68" t="s">
        <v>360</v>
      </c>
      <c r="G980" s="68" t="s">
        <v>82</v>
      </c>
      <c r="H980" s="68" t="s">
        <v>403</v>
      </c>
      <c r="I980" s="68" t="s">
        <v>656</v>
      </c>
      <c r="J980" s="65">
        <v>47</v>
      </c>
      <c r="K980" s="65">
        <v>23</v>
      </c>
      <c r="L980" s="65">
        <v>930</v>
      </c>
      <c r="M980" s="65" t="s">
        <v>249</v>
      </c>
    </row>
    <row r="981" spans="1:13" ht="12.75" customHeight="1">
      <c r="A981" s="107" t="str">
        <f>IF(ROW()=1,"KEY",IF(ISNA(VLOOKUP(B981,車名対応マスタ!B:D,3,FALSE)),"",IF(VLOOKUP(B981,車名対応マスタ!B:D,3,FALSE)="","",$D981&amp;" "&amp;IF($G981="9","J","O")&amp;" "&amp;$I981&amp;" "&amp;IF($I981&lt;=TEXT(★完成資料!$A$1,"yyyymm"),TEXT(★完成資料!$A$1,"yyyymm"),"999999")&amp; " " &amp; LEFT(F981 &amp; "          ",10))))</f>
        <v xml:space="preserve">L J 202209 yyyy00 HV        </v>
      </c>
      <c r="B981" s="68" t="s">
        <v>485</v>
      </c>
      <c r="C981" s="68" t="s">
        <v>430</v>
      </c>
      <c r="D981" s="68" t="s">
        <v>271</v>
      </c>
      <c r="E981" s="68" t="s">
        <v>359</v>
      </c>
      <c r="F981" s="68" t="s">
        <v>360</v>
      </c>
      <c r="G981" s="68" t="s">
        <v>82</v>
      </c>
      <c r="H981" s="68" t="s">
        <v>403</v>
      </c>
      <c r="I981" s="68" t="s">
        <v>657</v>
      </c>
      <c r="J981" s="65">
        <v>77</v>
      </c>
      <c r="K981" s="65">
        <v>17</v>
      </c>
      <c r="L981" s="65">
        <v>930</v>
      </c>
      <c r="M981" s="65" t="s">
        <v>249</v>
      </c>
    </row>
    <row r="982" spans="1:13" ht="12.75" customHeight="1">
      <c r="A982" s="107" t="str">
        <f>IF(ROW()=1,"KEY",IF(ISNA(VLOOKUP(B982,車名対応マスタ!B:D,3,FALSE)),"",IF(VLOOKUP(B982,車名対応マスタ!B:D,3,FALSE)="","",$D982&amp;" "&amp;IF($G982="9","J","O")&amp;" "&amp;$I982&amp;" "&amp;IF($I982&lt;=TEXT(★完成資料!$A$1,"yyyymm"),TEXT(★完成資料!$A$1,"yyyymm"),"999999")&amp; " " &amp; LEFT(F982 &amp; "          ",10))))</f>
        <v xml:space="preserve">L J 202210 yyyy00 HV        </v>
      </c>
      <c r="B982" s="68" t="s">
        <v>485</v>
      </c>
      <c r="C982" s="68" t="s">
        <v>430</v>
      </c>
      <c r="D982" s="68" t="s">
        <v>271</v>
      </c>
      <c r="E982" s="68" t="s">
        <v>359</v>
      </c>
      <c r="F982" s="68" t="s">
        <v>360</v>
      </c>
      <c r="G982" s="68" t="s">
        <v>82</v>
      </c>
      <c r="H982" s="68" t="s">
        <v>403</v>
      </c>
      <c r="I982" s="68" t="s">
        <v>663</v>
      </c>
      <c r="J982" s="65">
        <v>33</v>
      </c>
      <c r="K982" s="65">
        <v>26</v>
      </c>
      <c r="L982" s="65">
        <v>930</v>
      </c>
      <c r="M982" s="65" t="s">
        <v>249</v>
      </c>
    </row>
    <row r="983" spans="1:13" ht="12.75" customHeight="1">
      <c r="A983" s="107" t="str">
        <f>IF(ROW()=1,"KEY",IF(ISNA(VLOOKUP(B983,車名対応マスタ!B:D,3,FALSE)),"",IF(VLOOKUP(B983,車名対応マスタ!B:D,3,FALSE)="","",$D983&amp;" "&amp;IF($G983="9","J","O")&amp;" "&amp;$I983&amp;" "&amp;IF($I983&lt;=TEXT(★完成資料!$A$1,"yyyymm"),TEXT(★完成資料!$A$1,"yyyymm"),"999999")&amp; " " &amp; LEFT(F983 &amp; "          ",10))))</f>
        <v xml:space="preserve">L O 202202 yyyy00 HV        </v>
      </c>
      <c r="B983" s="68" t="s">
        <v>431</v>
      </c>
      <c r="C983" s="68" t="s">
        <v>285</v>
      </c>
      <c r="D983" s="68" t="s">
        <v>271</v>
      </c>
      <c r="E983" s="68" t="s">
        <v>359</v>
      </c>
      <c r="F983" s="68" t="s">
        <v>360</v>
      </c>
      <c r="G983" s="68" t="s">
        <v>77</v>
      </c>
      <c r="H983" s="68" t="s">
        <v>273</v>
      </c>
      <c r="I983" s="68" t="s">
        <v>640</v>
      </c>
      <c r="K983" s="65">
        <v>1</v>
      </c>
      <c r="L983" s="65">
        <v>427</v>
      </c>
      <c r="M983" s="65" t="s">
        <v>376</v>
      </c>
    </row>
    <row r="984" spans="1:13" ht="12.75" customHeight="1">
      <c r="A984" s="107" t="str">
        <f>IF(ROW()=1,"KEY",IF(ISNA(VLOOKUP(B984,車名対応マスタ!B:D,3,FALSE)),"",IF(VLOOKUP(B984,車名対応マスタ!B:D,3,FALSE)="","",$D984&amp;" "&amp;IF($G984="9","J","O")&amp;" "&amp;$I984&amp;" "&amp;IF($I984&lt;=TEXT(★完成資料!$A$1,"yyyymm"),TEXT(★完成資料!$A$1,"yyyymm"),"999999")&amp; " " &amp; LEFT(F984 &amp; "          ",10))))</f>
        <v xml:space="preserve">L O 202204 yyyy00 HV        </v>
      </c>
      <c r="B984" s="68" t="s">
        <v>431</v>
      </c>
      <c r="C984" s="68" t="s">
        <v>285</v>
      </c>
      <c r="D984" s="68" t="s">
        <v>271</v>
      </c>
      <c r="E984" s="68" t="s">
        <v>359</v>
      </c>
      <c r="F984" s="68" t="s">
        <v>360</v>
      </c>
      <c r="G984" s="68" t="s">
        <v>77</v>
      </c>
      <c r="H984" s="68" t="s">
        <v>273</v>
      </c>
      <c r="I984" s="68" t="s">
        <v>642</v>
      </c>
      <c r="K984" s="65">
        <v>1</v>
      </c>
      <c r="L984" s="65">
        <v>427</v>
      </c>
      <c r="M984" s="65" t="s">
        <v>376</v>
      </c>
    </row>
    <row r="985" spans="1:13" ht="12.75" customHeight="1">
      <c r="A985" s="107" t="str">
        <f>IF(ROW()=1,"KEY",IF(ISNA(VLOOKUP(B985,車名対応マスタ!B:D,3,FALSE)),"",IF(VLOOKUP(B985,車名対応マスタ!B:D,3,FALSE)="","",$D985&amp;" "&amp;IF($G985="9","J","O")&amp;" "&amp;$I985&amp;" "&amp;IF($I985&lt;=TEXT(★完成資料!$A$1,"yyyymm"),TEXT(★完成資料!$A$1,"yyyymm"),"999999")&amp; " " &amp; LEFT(F985 &amp; "          ",10))))</f>
        <v xml:space="preserve">L O 202205 yyyy00 HV        </v>
      </c>
      <c r="B985" s="68" t="s">
        <v>431</v>
      </c>
      <c r="C985" s="68" t="s">
        <v>285</v>
      </c>
      <c r="D985" s="68" t="s">
        <v>271</v>
      </c>
      <c r="E985" s="68" t="s">
        <v>359</v>
      </c>
      <c r="F985" s="68" t="s">
        <v>360</v>
      </c>
      <c r="G985" s="68" t="s">
        <v>77</v>
      </c>
      <c r="H985" s="68" t="s">
        <v>273</v>
      </c>
      <c r="I985" s="68" t="s">
        <v>647</v>
      </c>
      <c r="K985" s="65">
        <v>1</v>
      </c>
      <c r="L985" s="65">
        <v>427</v>
      </c>
      <c r="M985" s="65" t="s">
        <v>376</v>
      </c>
    </row>
    <row r="986" spans="1:13" ht="12.75" customHeight="1">
      <c r="A986" s="107" t="str">
        <f>IF(ROW()=1,"KEY",IF(ISNA(VLOOKUP(B986,車名対応マスタ!B:D,3,FALSE)),"",IF(VLOOKUP(B986,車名対応マスタ!B:D,3,FALSE)="","",$D986&amp;" "&amp;IF($G986="9","J","O")&amp;" "&amp;$I986&amp;" "&amp;IF($I986&lt;=TEXT(★完成資料!$A$1,"yyyymm"),TEXT(★完成資料!$A$1,"yyyymm"),"999999")&amp; " " &amp; LEFT(F986 &amp; "          ",10))))</f>
        <v xml:space="preserve">L O 202201 yyyy00 HV        </v>
      </c>
      <c r="B986" s="68" t="s">
        <v>431</v>
      </c>
      <c r="C986" s="68" t="s">
        <v>285</v>
      </c>
      <c r="D986" s="68" t="s">
        <v>271</v>
      </c>
      <c r="E986" s="68" t="s">
        <v>359</v>
      </c>
      <c r="F986" s="68" t="s">
        <v>360</v>
      </c>
      <c r="G986" s="68" t="s">
        <v>77</v>
      </c>
      <c r="H986" s="68" t="s">
        <v>273</v>
      </c>
      <c r="I986" s="68" t="s">
        <v>639</v>
      </c>
      <c r="K986" s="65">
        <v>45</v>
      </c>
      <c r="L986" s="65">
        <v>410</v>
      </c>
      <c r="M986" s="65" t="s">
        <v>495</v>
      </c>
    </row>
    <row r="987" spans="1:13" ht="12.75" customHeight="1">
      <c r="A987" s="107" t="str">
        <f>IF(ROW()=1,"KEY",IF(ISNA(VLOOKUP(B987,車名対応マスタ!B:D,3,FALSE)),"",IF(VLOOKUP(B987,車名対応マスタ!B:D,3,FALSE)="","",$D987&amp;" "&amp;IF($G987="9","J","O")&amp;" "&amp;$I987&amp;" "&amp;IF($I987&lt;=TEXT(★完成資料!$A$1,"yyyymm"),TEXT(★完成資料!$A$1,"yyyymm"),"999999")&amp; " " &amp; LEFT(F987 &amp; "          ",10))))</f>
        <v xml:space="preserve">L O 202202 yyyy00 HV        </v>
      </c>
      <c r="B987" s="68" t="s">
        <v>431</v>
      </c>
      <c r="C987" s="68" t="s">
        <v>285</v>
      </c>
      <c r="D987" s="68" t="s">
        <v>271</v>
      </c>
      <c r="E987" s="68" t="s">
        <v>359</v>
      </c>
      <c r="F987" s="68" t="s">
        <v>360</v>
      </c>
      <c r="G987" s="68" t="s">
        <v>77</v>
      </c>
      <c r="H987" s="68" t="s">
        <v>273</v>
      </c>
      <c r="I987" s="68" t="s">
        <v>640</v>
      </c>
      <c r="K987" s="65">
        <v>4</v>
      </c>
      <c r="L987" s="65">
        <v>410</v>
      </c>
      <c r="M987" s="65" t="s">
        <v>495</v>
      </c>
    </row>
    <row r="988" spans="1:13" ht="12.75" customHeight="1">
      <c r="A988" s="107" t="str">
        <f>IF(ROW()=1,"KEY",IF(ISNA(VLOOKUP(B988,車名対応マスタ!B:D,3,FALSE)),"",IF(VLOOKUP(B988,車名対応マスタ!B:D,3,FALSE)="","",$D988&amp;" "&amp;IF($G988="9","J","O")&amp;" "&amp;$I988&amp;" "&amp;IF($I988&lt;=TEXT(★完成資料!$A$1,"yyyymm"),TEXT(★完成資料!$A$1,"yyyymm"),"999999")&amp; " " &amp; LEFT(F988 &amp; "          ",10))))</f>
        <v xml:space="preserve">L O 202203 yyyy00 HV        </v>
      </c>
      <c r="B988" s="68" t="s">
        <v>431</v>
      </c>
      <c r="C988" s="68" t="s">
        <v>285</v>
      </c>
      <c r="D988" s="68" t="s">
        <v>271</v>
      </c>
      <c r="E988" s="68" t="s">
        <v>359</v>
      </c>
      <c r="F988" s="68" t="s">
        <v>360</v>
      </c>
      <c r="G988" s="68" t="s">
        <v>77</v>
      </c>
      <c r="H988" s="68" t="s">
        <v>273</v>
      </c>
      <c r="I988" s="68" t="s">
        <v>641</v>
      </c>
      <c r="K988" s="65">
        <v>1</v>
      </c>
      <c r="L988" s="65">
        <v>410</v>
      </c>
      <c r="M988" s="65" t="s">
        <v>495</v>
      </c>
    </row>
    <row r="989" spans="1:13" ht="12.75" customHeight="1">
      <c r="A989" s="107" t="str">
        <f>IF(ROW()=1,"KEY",IF(ISNA(VLOOKUP(B989,車名対応マスタ!B:D,3,FALSE)),"",IF(VLOOKUP(B989,車名対応マスタ!B:D,3,FALSE)="","",$D989&amp;" "&amp;IF($G989="9","J","O")&amp;" "&amp;$I989&amp;" "&amp;IF($I989&lt;=TEXT(★完成資料!$A$1,"yyyymm"),TEXT(★完成資料!$A$1,"yyyymm"),"999999")&amp; " " &amp; LEFT(F989 &amp; "          ",10))))</f>
        <v xml:space="preserve">L O 202204 yyyy00 HV        </v>
      </c>
      <c r="B989" s="68" t="s">
        <v>431</v>
      </c>
      <c r="C989" s="68" t="s">
        <v>285</v>
      </c>
      <c r="D989" s="68" t="s">
        <v>271</v>
      </c>
      <c r="E989" s="68" t="s">
        <v>359</v>
      </c>
      <c r="F989" s="68" t="s">
        <v>360</v>
      </c>
      <c r="G989" s="68" t="s">
        <v>77</v>
      </c>
      <c r="H989" s="68" t="s">
        <v>273</v>
      </c>
      <c r="I989" s="68" t="s">
        <v>642</v>
      </c>
      <c r="K989" s="65">
        <v>1</v>
      </c>
      <c r="L989" s="65">
        <v>410</v>
      </c>
      <c r="M989" s="65" t="s">
        <v>495</v>
      </c>
    </row>
    <row r="990" spans="1:13" ht="12.75" customHeight="1">
      <c r="A990" s="107" t="str">
        <f>IF(ROW()=1,"KEY",IF(ISNA(VLOOKUP(B990,車名対応マスタ!B:D,3,FALSE)),"",IF(VLOOKUP(B990,車名対応マスタ!B:D,3,FALSE)="","",$D990&amp;" "&amp;IF($G990="9","J","O")&amp;" "&amp;$I990&amp;" "&amp;IF($I990&lt;=TEXT(★完成資料!$A$1,"yyyymm"),TEXT(★完成資料!$A$1,"yyyymm"),"999999")&amp; " " &amp; LEFT(F990 &amp; "          ",10))))</f>
        <v xml:space="preserve">L O 202201 yyyy00 HV        </v>
      </c>
      <c r="B990" s="68" t="s">
        <v>431</v>
      </c>
      <c r="C990" s="68" t="s">
        <v>285</v>
      </c>
      <c r="D990" s="68" t="s">
        <v>271</v>
      </c>
      <c r="E990" s="68" t="s">
        <v>359</v>
      </c>
      <c r="F990" s="68" t="s">
        <v>360</v>
      </c>
      <c r="G990" s="68" t="s">
        <v>77</v>
      </c>
      <c r="H990" s="68" t="s">
        <v>273</v>
      </c>
      <c r="I990" s="68" t="s">
        <v>639</v>
      </c>
      <c r="K990" s="65">
        <v>28</v>
      </c>
      <c r="L990" s="65">
        <v>408</v>
      </c>
      <c r="M990" s="65" t="s">
        <v>496</v>
      </c>
    </row>
    <row r="991" spans="1:13" ht="12.75" customHeight="1">
      <c r="A991" s="107" t="str">
        <f>IF(ROW()=1,"KEY",IF(ISNA(VLOOKUP(B991,車名対応マスタ!B:D,3,FALSE)),"",IF(VLOOKUP(B991,車名対応マスタ!B:D,3,FALSE)="","",$D991&amp;" "&amp;IF($G991="9","J","O")&amp;" "&amp;$I991&amp;" "&amp;IF($I991&lt;=TEXT(★完成資料!$A$1,"yyyymm"),TEXT(★完成資料!$A$1,"yyyymm"),"999999")&amp; " " &amp; LEFT(F991 &amp; "          ",10))))</f>
        <v xml:space="preserve">L O 202202 yyyy00 HV        </v>
      </c>
      <c r="B991" s="68" t="s">
        <v>431</v>
      </c>
      <c r="C991" s="68" t="s">
        <v>285</v>
      </c>
      <c r="D991" s="68" t="s">
        <v>271</v>
      </c>
      <c r="E991" s="68" t="s">
        <v>359</v>
      </c>
      <c r="F991" s="68" t="s">
        <v>360</v>
      </c>
      <c r="G991" s="68" t="s">
        <v>77</v>
      </c>
      <c r="H991" s="68" t="s">
        <v>273</v>
      </c>
      <c r="I991" s="68" t="s">
        <v>640</v>
      </c>
      <c r="K991" s="65">
        <v>12</v>
      </c>
      <c r="L991" s="65">
        <v>408</v>
      </c>
      <c r="M991" s="65" t="s">
        <v>496</v>
      </c>
    </row>
    <row r="992" spans="1:13" ht="12.75" customHeight="1">
      <c r="A992" s="107" t="str">
        <f>IF(ROW()=1,"KEY",IF(ISNA(VLOOKUP(B992,車名対応マスタ!B:D,3,FALSE)),"",IF(VLOOKUP(B992,車名対応マスタ!B:D,3,FALSE)="","",$D992&amp;" "&amp;IF($G992="9","J","O")&amp;" "&amp;$I992&amp;" "&amp;IF($I992&lt;=TEXT(★完成資料!$A$1,"yyyymm"),TEXT(★完成資料!$A$1,"yyyymm"),"999999")&amp; " " &amp; LEFT(F992 &amp; "          ",10))))</f>
        <v xml:space="preserve">L O 202203 yyyy00 HV        </v>
      </c>
      <c r="B992" s="68" t="s">
        <v>431</v>
      </c>
      <c r="C992" s="68" t="s">
        <v>285</v>
      </c>
      <c r="D992" s="68" t="s">
        <v>271</v>
      </c>
      <c r="E992" s="68" t="s">
        <v>359</v>
      </c>
      <c r="F992" s="68" t="s">
        <v>360</v>
      </c>
      <c r="G992" s="68" t="s">
        <v>77</v>
      </c>
      <c r="H992" s="68" t="s">
        <v>273</v>
      </c>
      <c r="I992" s="68" t="s">
        <v>641</v>
      </c>
      <c r="K992" s="65">
        <v>242</v>
      </c>
      <c r="L992" s="65">
        <v>408</v>
      </c>
      <c r="M992" s="65" t="s">
        <v>496</v>
      </c>
    </row>
    <row r="993" spans="1:13" ht="12.75" customHeight="1">
      <c r="A993" s="107" t="str">
        <f>IF(ROW()=1,"KEY",IF(ISNA(VLOOKUP(B993,車名対応マスタ!B:D,3,FALSE)),"",IF(VLOOKUP(B993,車名対応マスタ!B:D,3,FALSE)="","",$D993&amp;" "&amp;IF($G993="9","J","O")&amp;" "&amp;$I993&amp;" "&amp;IF($I993&lt;=TEXT(★完成資料!$A$1,"yyyymm"),TEXT(★完成資料!$A$1,"yyyymm"),"999999")&amp; " " &amp; LEFT(F993 &amp; "          ",10))))</f>
        <v xml:space="preserve">L O 202204 yyyy00 HV        </v>
      </c>
      <c r="B993" s="68" t="s">
        <v>431</v>
      </c>
      <c r="C993" s="68" t="s">
        <v>285</v>
      </c>
      <c r="D993" s="68" t="s">
        <v>271</v>
      </c>
      <c r="E993" s="68" t="s">
        <v>359</v>
      </c>
      <c r="F993" s="68" t="s">
        <v>360</v>
      </c>
      <c r="G993" s="68" t="s">
        <v>77</v>
      </c>
      <c r="H993" s="68" t="s">
        <v>273</v>
      </c>
      <c r="I993" s="68" t="s">
        <v>642</v>
      </c>
      <c r="K993" s="65">
        <v>6</v>
      </c>
      <c r="L993" s="65">
        <v>408</v>
      </c>
      <c r="M993" s="65" t="s">
        <v>496</v>
      </c>
    </row>
    <row r="994" spans="1:13" ht="12.75" customHeight="1">
      <c r="A994" s="107" t="str">
        <f>IF(ROW()=1,"KEY",IF(ISNA(VLOOKUP(B994,車名対応マスタ!B:D,3,FALSE)),"",IF(VLOOKUP(B994,車名対応マスタ!B:D,3,FALSE)="","",$D994&amp;" "&amp;IF($G994="9","J","O")&amp;" "&amp;$I994&amp;" "&amp;IF($I994&lt;=TEXT(★完成資料!$A$1,"yyyymm"),TEXT(★完成資料!$A$1,"yyyymm"),"999999")&amp; " " &amp; LEFT(F994 &amp; "          ",10))))</f>
        <v xml:space="preserve">L O 202203 yyyy00 HV        </v>
      </c>
      <c r="B994" s="68" t="s">
        <v>431</v>
      </c>
      <c r="C994" s="68" t="s">
        <v>285</v>
      </c>
      <c r="D994" s="68" t="s">
        <v>271</v>
      </c>
      <c r="E994" s="68" t="s">
        <v>359</v>
      </c>
      <c r="F994" s="68" t="s">
        <v>360</v>
      </c>
      <c r="G994" s="68" t="s">
        <v>77</v>
      </c>
      <c r="H994" s="68" t="s">
        <v>273</v>
      </c>
      <c r="I994" s="68" t="s">
        <v>641</v>
      </c>
      <c r="K994" s="65">
        <v>1</v>
      </c>
      <c r="L994" s="65">
        <v>414</v>
      </c>
      <c r="M994" s="65" t="s">
        <v>377</v>
      </c>
    </row>
    <row r="995" spans="1:13" ht="12.75" customHeight="1">
      <c r="A995" s="107" t="str">
        <f>IF(ROW()=1,"KEY",IF(ISNA(VLOOKUP(B995,車名対応マスタ!B:D,3,FALSE)),"",IF(VLOOKUP(B995,車名対応マスタ!B:D,3,FALSE)="","",$D995&amp;" "&amp;IF($G995="9","J","O")&amp;" "&amp;$I995&amp;" "&amp;IF($I995&lt;=TEXT(★完成資料!$A$1,"yyyymm"),TEXT(★完成資料!$A$1,"yyyymm"),"999999")&amp; " " &amp; LEFT(F995 &amp; "          ",10))))</f>
        <v xml:space="preserve">L O 202201 yyyy00 HV        </v>
      </c>
      <c r="B995" s="68" t="s">
        <v>431</v>
      </c>
      <c r="C995" s="68" t="s">
        <v>285</v>
      </c>
      <c r="D995" s="68" t="s">
        <v>271</v>
      </c>
      <c r="E995" s="68" t="s">
        <v>359</v>
      </c>
      <c r="F995" s="68" t="s">
        <v>360</v>
      </c>
      <c r="G995" s="68" t="s">
        <v>77</v>
      </c>
      <c r="H995" s="68" t="s">
        <v>273</v>
      </c>
      <c r="I995" s="68" t="s">
        <v>639</v>
      </c>
      <c r="K995" s="65">
        <v>42</v>
      </c>
      <c r="L995" s="65">
        <v>424</v>
      </c>
      <c r="M995" s="65" t="s">
        <v>378</v>
      </c>
    </row>
    <row r="996" spans="1:13" ht="12.75" customHeight="1">
      <c r="A996" s="107" t="str">
        <f>IF(ROW()=1,"KEY",IF(ISNA(VLOOKUP(B996,車名対応マスタ!B:D,3,FALSE)),"",IF(VLOOKUP(B996,車名対応マスタ!B:D,3,FALSE)="","",$D996&amp;" "&amp;IF($G996="9","J","O")&amp;" "&amp;$I996&amp;" "&amp;IF($I996&lt;=TEXT(★完成資料!$A$1,"yyyymm"),TEXT(★完成資料!$A$1,"yyyymm"),"999999")&amp; " " &amp; LEFT(F996 &amp; "          ",10))))</f>
        <v xml:space="preserve">L O 202202 yyyy00 HV        </v>
      </c>
      <c r="B996" s="68" t="s">
        <v>431</v>
      </c>
      <c r="C996" s="68" t="s">
        <v>285</v>
      </c>
      <c r="D996" s="68" t="s">
        <v>271</v>
      </c>
      <c r="E996" s="68" t="s">
        <v>359</v>
      </c>
      <c r="F996" s="68" t="s">
        <v>360</v>
      </c>
      <c r="G996" s="68" t="s">
        <v>77</v>
      </c>
      <c r="H996" s="68" t="s">
        <v>273</v>
      </c>
      <c r="I996" s="68" t="s">
        <v>640</v>
      </c>
      <c r="K996" s="65">
        <v>27</v>
      </c>
      <c r="L996" s="65">
        <v>424</v>
      </c>
      <c r="M996" s="65" t="s">
        <v>378</v>
      </c>
    </row>
    <row r="997" spans="1:13" ht="12.75" customHeight="1">
      <c r="A997" s="107" t="str">
        <f>IF(ROW()=1,"KEY",IF(ISNA(VLOOKUP(B997,車名対応マスタ!B:D,3,FALSE)),"",IF(VLOOKUP(B997,車名対応マスタ!B:D,3,FALSE)="","",$D997&amp;" "&amp;IF($G997="9","J","O")&amp;" "&amp;$I997&amp;" "&amp;IF($I997&lt;=TEXT(★完成資料!$A$1,"yyyymm"),TEXT(★完成資料!$A$1,"yyyymm"),"999999")&amp; " " &amp; LEFT(F997 &amp; "          ",10))))</f>
        <v xml:space="preserve">L O 202203 yyyy00 HV        </v>
      </c>
      <c r="B997" s="68" t="s">
        <v>431</v>
      </c>
      <c r="C997" s="68" t="s">
        <v>285</v>
      </c>
      <c r="D997" s="68" t="s">
        <v>271</v>
      </c>
      <c r="E997" s="68" t="s">
        <v>359</v>
      </c>
      <c r="F997" s="68" t="s">
        <v>360</v>
      </c>
      <c r="G997" s="68" t="s">
        <v>77</v>
      </c>
      <c r="H997" s="68" t="s">
        <v>273</v>
      </c>
      <c r="I997" s="68" t="s">
        <v>641</v>
      </c>
      <c r="K997" s="65">
        <v>63</v>
      </c>
      <c r="L997" s="65">
        <v>424</v>
      </c>
      <c r="M997" s="65" t="s">
        <v>378</v>
      </c>
    </row>
    <row r="998" spans="1:13" ht="12.75" customHeight="1">
      <c r="A998" s="107" t="str">
        <f>IF(ROW()=1,"KEY",IF(ISNA(VLOOKUP(B998,車名対応マスタ!B:D,3,FALSE)),"",IF(VLOOKUP(B998,車名対応マスタ!B:D,3,FALSE)="","",$D998&amp;" "&amp;IF($G998="9","J","O")&amp;" "&amp;$I998&amp;" "&amp;IF($I998&lt;=TEXT(★完成資料!$A$1,"yyyymm"),TEXT(★完成資料!$A$1,"yyyymm"),"999999")&amp; " " &amp; LEFT(F998 &amp; "          ",10))))</f>
        <v xml:space="preserve">L O 202204 yyyy00 HV        </v>
      </c>
      <c r="B998" s="68" t="s">
        <v>431</v>
      </c>
      <c r="C998" s="68" t="s">
        <v>285</v>
      </c>
      <c r="D998" s="68" t="s">
        <v>271</v>
      </c>
      <c r="E998" s="68" t="s">
        <v>359</v>
      </c>
      <c r="F998" s="68" t="s">
        <v>360</v>
      </c>
      <c r="G998" s="68" t="s">
        <v>77</v>
      </c>
      <c r="H998" s="68" t="s">
        <v>273</v>
      </c>
      <c r="I998" s="68" t="s">
        <v>642</v>
      </c>
      <c r="K998" s="65">
        <v>42</v>
      </c>
      <c r="L998" s="65">
        <v>424</v>
      </c>
      <c r="M998" s="65" t="s">
        <v>378</v>
      </c>
    </row>
    <row r="999" spans="1:13" ht="12.75" customHeight="1">
      <c r="A999" s="107" t="str">
        <f>IF(ROW()=1,"KEY",IF(ISNA(VLOOKUP(B999,車名対応マスタ!B:D,3,FALSE)),"",IF(VLOOKUP(B999,車名対応マスタ!B:D,3,FALSE)="","",$D999&amp;" "&amp;IF($G999="9","J","O")&amp;" "&amp;$I999&amp;" "&amp;IF($I999&lt;=TEXT(★完成資料!$A$1,"yyyymm"),TEXT(★完成資料!$A$1,"yyyymm"),"999999")&amp; " " &amp; LEFT(F999 &amp; "          ",10))))</f>
        <v xml:space="preserve">L O 202205 yyyy00 HV        </v>
      </c>
      <c r="B999" s="68" t="s">
        <v>431</v>
      </c>
      <c r="C999" s="68" t="s">
        <v>285</v>
      </c>
      <c r="D999" s="68" t="s">
        <v>271</v>
      </c>
      <c r="E999" s="68" t="s">
        <v>359</v>
      </c>
      <c r="F999" s="68" t="s">
        <v>360</v>
      </c>
      <c r="G999" s="68" t="s">
        <v>77</v>
      </c>
      <c r="H999" s="68" t="s">
        <v>273</v>
      </c>
      <c r="I999" s="68" t="s">
        <v>647</v>
      </c>
      <c r="K999" s="65">
        <v>48</v>
      </c>
      <c r="L999" s="65">
        <v>424</v>
      </c>
      <c r="M999" s="65" t="s">
        <v>378</v>
      </c>
    </row>
    <row r="1000" spans="1:13" ht="12.75" customHeight="1">
      <c r="A1000" s="107" t="str">
        <f>IF(ROW()=1,"KEY",IF(ISNA(VLOOKUP(B1000,車名対応マスタ!B:D,3,FALSE)),"",IF(VLOOKUP(B1000,車名対応マスタ!B:D,3,FALSE)="","",$D1000&amp;" "&amp;IF($G1000="9","J","O")&amp;" "&amp;$I1000&amp;" "&amp;IF($I1000&lt;=TEXT(★完成資料!$A$1,"yyyymm"),TEXT(★完成資料!$A$1,"yyyymm"),"999999")&amp; " " &amp; LEFT(F1000 &amp; "          ",10))))</f>
        <v xml:space="preserve">L O 202206 yyyy00 HV        </v>
      </c>
      <c r="B1000" s="68" t="s">
        <v>431</v>
      </c>
      <c r="C1000" s="68" t="s">
        <v>285</v>
      </c>
      <c r="D1000" s="68" t="s">
        <v>271</v>
      </c>
      <c r="E1000" s="68" t="s">
        <v>359</v>
      </c>
      <c r="F1000" s="68" t="s">
        <v>360</v>
      </c>
      <c r="G1000" s="68" t="s">
        <v>77</v>
      </c>
      <c r="H1000" s="68" t="s">
        <v>273</v>
      </c>
      <c r="I1000" s="68" t="s">
        <v>652</v>
      </c>
      <c r="K1000" s="65">
        <v>47</v>
      </c>
      <c r="L1000" s="65">
        <v>424</v>
      </c>
      <c r="M1000" s="65" t="s">
        <v>378</v>
      </c>
    </row>
    <row r="1001" spans="1:13" ht="12.75" customHeight="1">
      <c r="A1001" s="107" t="str">
        <f>IF(ROW()=1,"KEY",IF(ISNA(VLOOKUP(B1001,車名対応マスタ!B:D,3,FALSE)),"",IF(VLOOKUP(B1001,車名対応マスタ!B:D,3,FALSE)="","",$D1001&amp;" "&amp;IF($G1001="9","J","O")&amp;" "&amp;$I1001&amp;" "&amp;IF($I1001&lt;=TEXT(★完成資料!$A$1,"yyyymm"),TEXT(★完成資料!$A$1,"yyyymm"),"999999")&amp; " " &amp; LEFT(F1001 &amp; "          ",10))))</f>
        <v xml:space="preserve">L O 202207 yyyy00 HV        </v>
      </c>
      <c r="B1001" s="68" t="s">
        <v>431</v>
      </c>
      <c r="C1001" s="68" t="s">
        <v>285</v>
      </c>
      <c r="D1001" s="68" t="s">
        <v>271</v>
      </c>
      <c r="E1001" s="68" t="s">
        <v>359</v>
      </c>
      <c r="F1001" s="68" t="s">
        <v>360</v>
      </c>
      <c r="G1001" s="68" t="s">
        <v>77</v>
      </c>
      <c r="H1001" s="68" t="s">
        <v>273</v>
      </c>
      <c r="I1001" s="68" t="s">
        <v>655</v>
      </c>
      <c r="K1001" s="65">
        <v>57</v>
      </c>
      <c r="L1001" s="65">
        <v>424</v>
      </c>
      <c r="M1001" s="65" t="s">
        <v>378</v>
      </c>
    </row>
    <row r="1002" spans="1:13" ht="12.75" customHeight="1">
      <c r="A1002" s="107" t="str">
        <f>IF(ROW()=1,"KEY",IF(ISNA(VLOOKUP(B1002,車名対応マスタ!B:D,3,FALSE)),"",IF(VLOOKUP(B1002,車名対応マスタ!B:D,3,FALSE)="","",$D1002&amp;" "&amp;IF($G1002="9","J","O")&amp;" "&amp;$I1002&amp;" "&amp;IF($I1002&lt;=TEXT(★完成資料!$A$1,"yyyymm"),TEXT(★完成資料!$A$1,"yyyymm"),"999999")&amp; " " &amp; LEFT(F1002 &amp; "          ",10))))</f>
        <v xml:space="preserve">L O 202208 yyyy00 HV        </v>
      </c>
      <c r="B1002" s="68" t="s">
        <v>431</v>
      </c>
      <c r="C1002" s="68" t="s">
        <v>285</v>
      </c>
      <c r="D1002" s="68" t="s">
        <v>271</v>
      </c>
      <c r="E1002" s="68" t="s">
        <v>359</v>
      </c>
      <c r="F1002" s="68" t="s">
        <v>360</v>
      </c>
      <c r="G1002" s="68" t="s">
        <v>77</v>
      </c>
      <c r="H1002" s="68" t="s">
        <v>273</v>
      </c>
      <c r="I1002" s="68" t="s">
        <v>656</v>
      </c>
      <c r="K1002" s="65">
        <v>30</v>
      </c>
      <c r="L1002" s="65">
        <v>424</v>
      </c>
      <c r="M1002" s="65" t="s">
        <v>378</v>
      </c>
    </row>
    <row r="1003" spans="1:13" ht="12.75" customHeight="1">
      <c r="A1003" s="107" t="str">
        <f>IF(ROW()=1,"KEY",IF(ISNA(VLOOKUP(B1003,車名対応マスタ!B:D,3,FALSE)),"",IF(VLOOKUP(B1003,車名対応マスタ!B:D,3,FALSE)="","",$D1003&amp;" "&amp;IF($G1003="9","J","O")&amp;" "&amp;$I1003&amp;" "&amp;IF($I1003&lt;=TEXT(★完成資料!$A$1,"yyyymm"),TEXT(★完成資料!$A$1,"yyyymm"),"999999")&amp; " " &amp; LEFT(F1003 &amp; "          ",10))))</f>
        <v xml:space="preserve">L O 202209 yyyy00 HV        </v>
      </c>
      <c r="B1003" s="68" t="s">
        <v>431</v>
      </c>
      <c r="C1003" s="68" t="s">
        <v>285</v>
      </c>
      <c r="D1003" s="68" t="s">
        <v>271</v>
      </c>
      <c r="E1003" s="68" t="s">
        <v>359</v>
      </c>
      <c r="F1003" s="68" t="s">
        <v>360</v>
      </c>
      <c r="G1003" s="68" t="s">
        <v>77</v>
      </c>
      <c r="H1003" s="68" t="s">
        <v>273</v>
      </c>
      <c r="I1003" s="68" t="s">
        <v>657</v>
      </c>
      <c r="K1003" s="65">
        <v>16</v>
      </c>
      <c r="L1003" s="65">
        <v>424</v>
      </c>
      <c r="M1003" s="65" t="s">
        <v>378</v>
      </c>
    </row>
    <row r="1004" spans="1:13" ht="12.75" customHeight="1">
      <c r="A1004" s="107" t="str">
        <f>IF(ROW()=1,"KEY",IF(ISNA(VLOOKUP(B1004,車名対応マスタ!B:D,3,FALSE)),"",IF(VLOOKUP(B1004,車名対応マスタ!B:D,3,FALSE)="","",$D1004&amp;" "&amp;IF($G1004="9","J","O")&amp;" "&amp;$I1004&amp;" "&amp;IF($I1004&lt;=TEXT(★完成資料!$A$1,"yyyymm"),TEXT(★完成資料!$A$1,"yyyymm"),"999999")&amp; " " &amp; LEFT(F1004 &amp; "          ",10))))</f>
        <v xml:space="preserve">L O 202210 yyyy00 HV        </v>
      </c>
      <c r="B1004" s="68" t="s">
        <v>431</v>
      </c>
      <c r="C1004" s="68" t="s">
        <v>285</v>
      </c>
      <c r="D1004" s="68" t="s">
        <v>271</v>
      </c>
      <c r="E1004" s="68" t="s">
        <v>359</v>
      </c>
      <c r="F1004" s="68" t="s">
        <v>360</v>
      </c>
      <c r="G1004" s="68" t="s">
        <v>77</v>
      </c>
      <c r="H1004" s="68" t="s">
        <v>273</v>
      </c>
      <c r="I1004" s="68" t="s">
        <v>663</v>
      </c>
      <c r="K1004" s="65">
        <v>2</v>
      </c>
      <c r="L1004" s="65">
        <v>424</v>
      </c>
      <c r="M1004" s="65" t="s">
        <v>378</v>
      </c>
    </row>
    <row r="1005" spans="1:13" ht="12.75" customHeight="1">
      <c r="A1005" s="107" t="str">
        <f>IF(ROW()=1,"KEY",IF(ISNA(VLOOKUP(B1005,車名対応マスタ!B:D,3,FALSE)),"",IF(VLOOKUP(B1005,車名対応マスタ!B:D,3,FALSE)="","",$D1005&amp;" "&amp;IF($G1005="9","J","O")&amp;" "&amp;$I1005&amp;" "&amp;IF($I1005&lt;=TEXT(★完成資料!$A$1,"yyyymm"),TEXT(★完成資料!$A$1,"yyyymm"),"999999")&amp; " " &amp; LEFT(F1005 &amp; "          ",10))))</f>
        <v xml:space="preserve">L O 202201 yyyy00 HV        </v>
      </c>
      <c r="B1005" s="68" t="s">
        <v>431</v>
      </c>
      <c r="C1005" s="68" t="s">
        <v>285</v>
      </c>
      <c r="D1005" s="68" t="s">
        <v>271</v>
      </c>
      <c r="E1005" s="68" t="s">
        <v>359</v>
      </c>
      <c r="F1005" s="68" t="s">
        <v>360</v>
      </c>
      <c r="G1005" s="68" t="s">
        <v>77</v>
      </c>
      <c r="H1005" s="68" t="s">
        <v>273</v>
      </c>
      <c r="I1005" s="68" t="s">
        <v>639</v>
      </c>
      <c r="K1005" s="65">
        <v>14</v>
      </c>
      <c r="L1005" s="65">
        <v>419</v>
      </c>
      <c r="M1005" s="65" t="s">
        <v>262</v>
      </c>
    </row>
    <row r="1006" spans="1:13" ht="12.75" customHeight="1">
      <c r="A1006" s="107" t="str">
        <f>IF(ROW()=1,"KEY",IF(ISNA(VLOOKUP(B1006,車名対応マスタ!B:D,3,FALSE)),"",IF(VLOOKUP(B1006,車名対応マスタ!B:D,3,FALSE)="","",$D1006&amp;" "&amp;IF($G1006="9","J","O")&amp;" "&amp;$I1006&amp;" "&amp;IF($I1006&lt;=TEXT(★完成資料!$A$1,"yyyymm"),TEXT(★完成資料!$A$1,"yyyymm"),"999999")&amp; " " &amp; LEFT(F1006 &amp; "          ",10))))</f>
        <v xml:space="preserve">L O 202202 yyyy00 HV        </v>
      </c>
      <c r="B1006" s="68" t="s">
        <v>431</v>
      </c>
      <c r="C1006" s="68" t="s">
        <v>285</v>
      </c>
      <c r="D1006" s="68" t="s">
        <v>271</v>
      </c>
      <c r="E1006" s="68" t="s">
        <v>359</v>
      </c>
      <c r="F1006" s="68" t="s">
        <v>360</v>
      </c>
      <c r="G1006" s="68" t="s">
        <v>77</v>
      </c>
      <c r="H1006" s="68" t="s">
        <v>273</v>
      </c>
      <c r="I1006" s="68" t="s">
        <v>640</v>
      </c>
      <c r="K1006" s="65">
        <v>17</v>
      </c>
      <c r="L1006" s="65">
        <v>419</v>
      </c>
      <c r="M1006" s="65" t="s">
        <v>262</v>
      </c>
    </row>
    <row r="1007" spans="1:13" ht="12.75" customHeight="1">
      <c r="A1007" s="107" t="str">
        <f>IF(ROW()=1,"KEY",IF(ISNA(VLOOKUP(B1007,車名対応マスタ!B:D,3,FALSE)),"",IF(VLOOKUP(B1007,車名対応マスタ!B:D,3,FALSE)="","",$D1007&amp;" "&amp;IF($G1007="9","J","O")&amp;" "&amp;$I1007&amp;" "&amp;IF($I1007&lt;=TEXT(★完成資料!$A$1,"yyyymm"),TEXT(★完成資料!$A$1,"yyyymm"),"999999")&amp; " " &amp; LEFT(F1007 &amp; "          ",10))))</f>
        <v xml:space="preserve">L O 202203 yyyy00 HV        </v>
      </c>
      <c r="B1007" s="68" t="s">
        <v>431</v>
      </c>
      <c r="C1007" s="68" t="s">
        <v>285</v>
      </c>
      <c r="D1007" s="68" t="s">
        <v>271</v>
      </c>
      <c r="E1007" s="68" t="s">
        <v>359</v>
      </c>
      <c r="F1007" s="68" t="s">
        <v>360</v>
      </c>
      <c r="G1007" s="68" t="s">
        <v>77</v>
      </c>
      <c r="H1007" s="68" t="s">
        <v>273</v>
      </c>
      <c r="I1007" s="68" t="s">
        <v>641</v>
      </c>
      <c r="K1007" s="65">
        <v>25</v>
      </c>
      <c r="L1007" s="65">
        <v>419</v>
      </c>
      <c r="M1007" s="65" t="s">
        <v>262</v>
      </c>
    </row>
    <row r="1008" spans="1:13" ht="12.75" customHeight="1">
      <c r="A1008" s="107" t="str">
        <f>IF(ROW()=1,"KEY",IF(ISNA(VLOOKUP(B1008,車名対応マスタ!B:D,3,FALSE)),"",IF(VLOOKUP(B1008,車名対応マスタ!B:D,3,FALSE)="","",$D1008&amp;" "&amp;IF($G1008="9","J","O")&amp;" "&amp;$I1008&amp;" "&amp;IF($I1008&lt;=TEXT(★完成資料!$A$1,"yyyymm"),TEXT(★完成資料!$A$1,"yyyymm"),"999999")&amp; " " &amp; LEFT(F1008 &amp; "          ",10))))</f>
        <v xml:space="preserve">L O 202201 yyyy00 HV        </v>
      </c>
      <c r="B1008" s="68" t="s">
        <v>431</v>
      </c>
      <c r="C1008" s="68" t="s">
        <v>285</v>
      </c>
      <c r="D1008" s="68" t="s">
        <v>271</v>
      </c>
      <c r="E1008" s="68" t="s">
        <v>359</v>
      </c>
      <c r="F1008" s="68" t="s">
        <v>360</v>
      </c>
      <c r="G1008" s="68" t="s">
        <v>77</v>
      </c>
      <c r="H1008" s="68" t="s">
        <v>273</v>
      </c>
      <c r="I1008" s="68" t="s">
        <v>639</v>
      </c>
      <c r="K1008" s="65">
        <v>15</v>
      </c>
      <c r="L1008" s="65">
        <v>403</v>
      </c>
      <c r="M1008" s="65" t="s">
        <v>428</v>
      </c>
    </row>
    <row r="1009" spans="1:13" ht="12.75" customHeight="1">
      <c r="A1009" s="107" t="str">
        <f>IF(ROW()=1,"KEY",IF(ISNA(VLOOKUP(B1009,車名対応マスタ!B:D,3,FALSE)),"",IF(VLOOKUP(B1009,車名対応マスタ!B:D,3,FALSE)="","",$D1009&amp;" "&amp;IF($G1009="9","J","O")&amp;" "&amp;$I1009&amp;" "&amp;IF($I1009&lt;=TEXT(★完成資料!$A$1,"yyyymm"),TEXT(★完成資料!$A$1,"yyyymm"),"999999")&amp; " " &amp; LEFT(F1009 &amp; "          ",10))))</f>
        <v xml:space="preserve">L O 202202 yyyy00 HV        </v>
      </c>
      <c r="B1009" s="68" t="s">
        <v>431</v>
      </c>
      <c r="C1009" s="68" t="s">
        <v>285</v>
      </c>
      <c r="D1009" s="68" t="s">
        <v>271</v>
      </c>
      <c r="E1009" s="68" t="s">
        <v>359</v>
      </c>
      <c r="F1009" s="68" t="s">
        <v>360</v>
      </c>
      <c r="G1009" s="68" t="s">
        <v>77</v>
      </c>
      <c r="H1009" s="68" t="s">
        <v>273</v>
      </c>
      <c r="I1009" s="68" t="s">
        <v>640</v>
      </c>
      <c r="K1009" s="65">
        <v>15</v>
      </c>
      <c r="L1009" s="65">
        <v>403</v>
      </c>
      <c r="M1009" s="65" t="s">
        <v>428</v>
      </c>
    </row>
    <row r="1010" spans="1:13" ht="12.75" customHeight="1">
      <c r="A1010" s="107" t="str">
        <f>IF(ROW()=1,"KEY",IF(ISNA(VLOOKUP(B1010,車名対応マスタ!B:D,3,FALSE)),"",IF(VLOOKUP(B1010,車名対応マスタ!B:D,3,FALSE)="","",$D1010&amp;" "&amp;IF($G1010="9","J","O")&amp;" "&amp;$I1010&amp;" "&amp;IF($I1010&lt;=TEXT(★完成資料!$A$1,"yyyymm"),TEXT(★完成資料!$A$1,"yyyymm"),"999999")&amp; " " &amp; LEFT(F1010 &amp; "          ",10))))</f>
        <v xml:space="preserve">L O 202203 yyyy00 HV        </v>
      </c>
      <c r="B1010" s="68" t="s">
        <v>431</v>
      </c>
      <c r="C1010" s="68" t="s">
        <v>285</v>
      </c>
      <c r="D1010" s="68" t="s">
        <v>271</v>
      </c>
      <c r="E1010" s="68" t="s">
        <v>359</v>
      </c>
      <c r="F1010" s="68" t="s">
        <v>360</v>
      </c>
      <c r="G1010" s="68" t="s">
        <v>77</v>
      </c>
      <c r="H1010" s="68" t="s">
        <v>273</v>
      </c>
      <c r="I1010" s="68" t="s">
        <v>641</v>
      </c>
      <c r="K1010" s="65">
        <v>20</v>
      </c>
      <c r="L1010" s="65">
        <v>403</v>
      </c>
      <c r="M1010" s="65" t="s">
        <v>428</v>
      </c>
    </row>
    <row r="1011" spans="1:13" ht="12.75" customHeight="1">
      <c r="A1011" s="107" t="str">
        <f>IF(ROW()=1,"KEY",IF(ISNA(VLOOKUP(B1011,車名対応マスタ!B:D,3,FALSE)),"",IF(VLOOKUP(B1011,車名対応マスタ!B:D,3,FALSE)="","",$D1011&amp;" "&amp;IF($G1011="9","J","O")&amp;" "&amp;$I1011&amp;" "&amp;IF($I1011&lt;=TEXT(★完成資料!$A$1,"yyyymm"),TEXT(★完成資料!$A$1,"yyyymm"),"999999")&amp; " " &amp; LEFT(F1011 &amp; "          ",10))))</f>
        <v xml:space="preserve">L O 202202 yyyy00 HV        </v>
      </c>
      <c r="B1011" s="68" t="s">
        <v>431</v>
      </c>
      <c r="C1011" s="68" t="s">
        <v>285</v>
      </c>
      <c r="D1011" s="68" t="s">
        <v>271</v>
      </c>
      <c r="E1011" s="68" t="s">
        <v>359</v>
      </c>
      <c r="F1011" s="68" t="s">
        <v>360</v>
      </c>
      <c r="G1011" s="68" t="s">
        <v>77</v>
      </c>
      <c r="H1011" s="68" t="s">
        <v>273</v>
      </c>
      <c r="I1011" s="68" t="s">
        <v>640</v>
      </c>
      <c r="K1011" s="65">
        <v>1</v>
      </c>
      <c r="L1011" s="65">
        <v>418</v>
      </c>
      <c r="M1011" s="65" t="s">
        <v>429</v>
      </c>
    </row>
    <row r="1012" spans="1:13" ht="12.75" customHeight="1">
      <c r="A1012" s="107" t="str">
        <f>IF(ROW()=1,"KEY",IF(ISNA(VLOOKUP(B1012,車名対応マスタ!B:D,3,FALSE)),"",IF(VLOOKUP(B1012,車名対応マスタ!B:D,3,FALSE)="","",$D1012&amp;" "&amp;IF($G1012="9","J","O")&amp;" "&amp;$I1012&amp;" "&amp;IF($I1012&lt;=TEXT(★完成資料!$A$1,"yyyymm"),TEXT(★完成資料!$A$1,"yyyymm"),"999999")&amp; " " &amp; LEFT(F1012 &amp; "          ",10))))</f>
        <v xml:space="preserve">L O 202206 yyyy00 HV        </v>
      </c>
      <c r="B1012" s="68" t="s">
        <v>431</v>
      </c>
      <c r="C1012" s="68" t="s">
        <v>285</v>
      </c>
      <c r="D1012" s="68" t="s">
        <v>271</v>
      </c>
      <c r="E1012" s="68" t="s">
        <v>359</v>
      </c>
      <c r="F1012" s="68" t="s">
        <v>360</v>
      </c>
      <c r="G1012" s="68" t="s">
        <v>77</v>
      </c>
      <c r="H1012" s="68" t="s">
        <v>273</v>
      </c>
      <c r="I1012" s="68" t="s">
        <v>652</v>
      </c>
      <c r="K1012" s="65">
        <v>1</v>
      </c>
      <c r="L1012" s="65">
        <v>418</v>
      </c>
      <c r="M1012" s="65" t="s">
        <v>429</v>
      </c>
    </row>
    <row r="1013" spans="1:13" ht="12.75" customHeight="1">
      <c r="A1013" s="107" t="str">
        <f>IF(ROW()=1,"KEY",IF(ISNA(VLOOKUP(B1013,車名対応マスタ!B:D,3,FALSE)),"",IF(VLOOKUP(B1013,車名対応マスタ!B:D,3,FALSE)="","",$D1013&amp;" "&amp;IF($G1013="9","J","O")&amp;" "&amp;$I1013&amp;" "&amp;IF($I1013&lt;=TEXT(★完成資料!$A$1,"yyyymm"),TEXT(★完成資料!$A$1,"yyyymm"),"999999")&amp; " " &amp; LEFT(F1013 &amp; "          ",10))))</f>
        <v xml:space="preserve">L O 202202 yyyy00 HV        </v>
      </c>
      <c r="B1013" s="68" t="s">
        <v>431</v>
      </c>
      <c r="C1013" s="68" t="s">
        <v>285</v>
      </c>
      <c r="D1013" s="68" t="s">
        <v>271</v>
      </c>
      <c r="E1013" s="68" t="s">
        <v>359</v>
      </c>
      <c r="F1013" s="68" t="s">
        <v>360</v>
      </c>
      <c r="G1013" s="68" t="s">
        <v>77</v>
      </c>
      <c r="H1013" s="68" t="s">
        <v>273</v>
      </c>
      <c r="I1013" s="68" t="s">
        <v>640</v>
      </c>
      <c r="K1013" s="65">
        <v>2</v>
      </c>
      <c r="L1013" s="65">
        <v>423</v>
      </c>
      <c r="M1013" s="65" t="s">
        <v>381</v>
      </c>
    </row>
    <row r="1014" spans="1:13" ht="12.75" customHeight="1">
      <c r="A1014" s="107" t="str">
        <f>IF(ROW()=1,"KEY",IF(ISNA(VLOOKUP(B1014,車名対応マスタ!B:D,3,FALSE)),"",IF(VLOOKUP(B1014,車名対応マスタ!B:D,3,FALSE)="","",$D1014&amp;" "&amp;IF($G1014="9","J","O")&amp;" "&amp;$I1014&amp;" "&amp;IF($I1014&lt;=TEXT(★完成資料!$A$1,"yyyymm"),TEXT(★完成資料!$A$1,"yyyymm"),"999999")&amp; " " &amp; LEFT(F1014 &amp; "          ",10))))</f>
        <v xml:space="preserve">L O 202202 yyyy00 HV        </v>
      </c>
      <c r="B1014" s="68" t="s">
        <v>431</v>
      </c>
      <c r="C1014" s="68" t="s">
        <v>285</v>
      </c>
      <c r="D1014" s="68" t="s">
        <v>271</v>
      </c>
      <c r="E1014" s="68" t="s">
        <v>359</v>
      </c>
      <c r="F1014" s="68" t="s">
        <v>360</v>
      </c>
      <c r="G1014" s="68" t="s">
        <v>77</v>
      </c>
      <c r="H1014" s="68" t="s">
        <v>273</v>
      </c>
      <c r="I1014" s="68" t="s">
        <v>640</v>
      </c>
      <c r="K1014" s="65">
        <v>1</v>
      </c>
      <c r="L1014" s="65">
        <v>603</v>
      </c>
      <c r="M1014" s="65" t="s">
        <v>263</v>
      </c>
    </row>
    <row r="1015" spans="1:13" ht="12.75" customHeight="1">
      <c r="A1015" s="107" t="str">
        <f>IF(ROW()=1,"KEY",IF(ISNA(VLOOKUP(B1015,車名対応マスタ!B:D,3,FALSE)),"",IF(VLOOKUP(B1015,車名対応マスタ!B:D,3,FALSE)="","",$D1015&amp;" "&amp;IF($G1015="9","J","O")&amp;" "&amp;$I1015&amp;" "&amp;IF($I1015&lt;=TEXT(★完成資料!$A$1,"yyyymm"),TEXT(★完成資料!$A$1,"yyyymm"),"999999")&amp; " " &amp; LEFT(F1015 &amp; "          ",10))))</f>
        <v xml:space="preserve">L O 202204 yyyy00 HV        </v>
      </c>
      <c r="B1015" s="68" t="s">
        <v>431</v>
      </c>
      <c r="C1015" s="68" t="s">
        <v>285</v>
      </c>
      <c r="D1015" s="68" t="s">
        <v>271</v>
      </c>
      <c r="E1015" s="68" t="s">
        <v>359</v>
      </c>
      <c r="F1015" s="68" t="s">
        <v>360</v>
      </c>
      <c r="G1015" s="68" t="s">
        <v>77</v>
      </c>
      <c r="H1015" s="68" t="s">
        <v>273</v>
      </c>
      <c r="I1015" s="68" t="s">
        <v>642</v>
      </c>
      <c r="K1015" s="65">
        <v>1</v>
      </c>
      <c r="L1015" s="65">
        <v>603</v>
      </c>
      <c r="M1015" s="65" t="s">
        <v>263</v>
      </c>
    </row>
    <row r="1016" spans="1:13" ht="12.75" customHeight="1">
      <c r="A1016" s="107" t="str">
        <f>IF(ROW()=1,"KEY",IF(ISNA(VLOOKUP(B1016,車名対応マスタ!B:D,3,FALSE)),"",IF(VLOOKUP(B1016,車名対応マスタ!B:D,3,FALSE)="","",$D1016&amp;" "&amp;IF($G1016="9","J","O")&amp;" "&amp;$I1016&amp;" "&amp;IF($I1016&lt;=TEXT(★完成資料!$A$1,"yyyymm"),TEXT(★完成資料!$A$1,"yyyymm"),"999999")&amp; " " &amp; LEFT(F1016 &amp; "          ",10))))</f>
        <v xml:space="preserve">L O 202201 yyyy00 HV        </v>
      </c>
      <c r="B1016" s="68" t="s">
        <v>431</v>
      </c>
      <c r="C1016" s="68" t="s">
        <v>285</v>
      </c>
      <c r="D1016" s="68" t="s">
        <v>271</v>
      </c>
      <c r="E1016" s="68" t="s">
        <v>359</v>
      </c>
      <c r="F1016" s="68" t="s">
        <v>360</v>
      </c>
      <c r="G1016" s="68" t="s">
        <v>77</v>
      </c>
      <c r="H1016" s="68" t="s">
        <v>273</v>
      </c>
      <c r="I1016" s="68" t="s">
        <v>639</v>
      </c>
      <c r="K1016" s="65">
        <v>128</v>
      </c>
      <c r="L1016" s="65">
        <v>417</v>
      </c>
      <c r="M1016" s="65" t="s">
        <v>499</v>
      </c>
    </row>
    <row r="1017" spans="1:13" ht="12.75" customHeight="1">
      <c r="A1017" s="107" t="str">
        <f>IF(ROW()=1,"KEY",IF(ISNA(VLOOKUP(B1017,車名対応マスタ!B:D,3,FALSE)),"",IF(VLOOKUP(B1017,車名対応マスタ!B:D,3,FALSE)="","",$D1017&amp;" "&amp;IF($G1017="9","J","O")&amp;" "&amp;$I1017&amp;" "&amp;IF($I1017&lt;=TEXT(★完成資料!$A$1,"yyyymm"),TEXT(★完成資料!$A$1,"yyyymm"),"999999")&amp; " " &amp; LEFT(F1017 &amp; "          ",10))))</f>
        <v xml:space="preserve">L O 202202 yyyy00 HV        </v>
      </c>
      <c r="B1017" s="68" t="s">
        <v>431</v>
      </c>
      <c r="C1017" s="68" t="s">
        <v>285</v>
      </c>
      <c r="D1017" s="68" t="s">
        <v>271</v>
      </c>
      <c r="E1017" s="68" t="s">
        <v>359</v>
      </c>
      <c r="F1017" s="68" t="s">
        <v>360</v>
      </c>
      <c r="G1017" s="68" t="s">
        <v>77</v>
      </c>
      <c r="H1017" s="68" t="s">
        <v>273</v>
      </c>
      <c r="I1017" s="68" t="s">
        <v>640</v>
      </c>
      <c r="K1017" s="65">
        <v>63</v>
      </c>
      <c r="L1017" s="65">
        <v>417</v>
      </c>
      <c r="M1017" s="65" t="s">
        <v>499</v>
      </c>
    </row>
    <row r="1018" spans="1:13" ht="12.75" customHeight="1">
      <c r="A1018" s="107" t="str">
        <f>IF(ROW()=1,"KEY",IF(ISNA(VLOOKUP(B1018,車名対応マスタ!B:D,3,FALSE)),"",IF(VLOOKUP(B1018,車名対応マスタ!B:D,3,FALSE)="","",$D1018&amp;" "&amp;IF($G1018="9","J","O")&amp;" "&amp;$I1018&amp;" "&amp;IF($I1018&lt;=TEXT(★完成資料!$A$1,"yyyymm"),TEXT(★完成資料!$A$1,"yyyymm"),"999999")&amp; " " &amp; LEFT(F1018 &amp; "          ",10))))</f>
        <v xml:space="preserve">L O 202203 yyyy00 HV        </v>
      </c>
      <c r="B1018" s="68" t="s">
        <v>431</v>
      </c>
      <c r="C1018" s="68" t="s">
        <v>285</v>
      </c>
      <c r="D1018" s="68" t="s">
        <v>271</v>
      </c>
      <c r="E1018" s="68" t="s">
        <v>359</v>
      </c>
      <c r="F1018" s="68" t="s">
        <v>360</v>
      </c>
      <c r="G1018" s="68" t="s">
        <v>77</v>
      </c>
      <c r="H1018" s="68" t="s">
        <v>273</v>
      </c>
      <c r="I1018" s="68" t="s">
        <v>641</v>
      </c>
      <c r="K1018" s="65">
        <v>207</v>
      </c>
      <c r="L1018" s="65">
        <v>417</v>
      </c>
      <c r="M1018" s="65" t="s">
        <v>499</v>
      </c>
    </row>
    <row r="1019" spans="1:13" ht="12.75" customHeight="1">
      <c r="A1019" s="107" t="str">
        <f>IF(ROW()=1,"KEY",IF(ISNA(VLOOKUP(B1019,車名対応マスタ!B:D,3,FALSE)),"",IF(VLOOKUP(B1019,車名対応マスタ!B:D,3,FALSE)="","",$D1019&amp;" "&amp;IF($G1019="9","J","O")&amp;" "&amp;$I1019&amp;" "&amp;IF($I1019&lt;=TEXT(★完成資料!$A$1,"yyyymm"),TEXT(★完成資料!$A$1,"yyyymm"),"999999")&amp; " " &amp; LEFT(F1019 &amp; "          ",10))))</f>
        <v xml:space="preserve">L O 202204 yyyy00 HV        </v>
      </c>
      <c r="B1019" s="68" t="s">
        <v>431</v>
      </c>
      <c r="C1019" s="68" t="s">
        <v>285</v>
      </c>
      <c r="D1019" s="68" t="s">
        <v>271</v>
      </c>
      <c r="E1019" s="68" t="s">
        <v>359</v>
      </c>
      <c r="F1019" s="68" t="s">
        <v>360</v>
      </c>
      <c r="G1019" s="68" t="s">
        <v>77</v>
      </c>
      <c r="H1019" s="68" t="s">
        <v>273</v>
      </c>
      <c r="I1019" s="68" t="s">
        <v>642</v>
      </c>
      <c r="K1019" s="65">
        <v>3</v>
      </c>
      <c r="L1019" s="65">
        <v>417</v>
      </c>
      <c r="M1019" s="65" t="s">
        <v>499</v>
      </c>
    </row>
    <row r="1020" spans="1:13" ht="12.75" customHeight="1">
      <c r="A1020" s="107" t="str">
        <f>IF(ROW()=1,"KEY",IF(ISNA(VLOOKUP(B1020,車名対応マスタ!B:D,3,FALSE)),"",IF(VLOOKUP(B1020,車名対応マスタ!B:D,3,FALSE)="","",$D1020&amp;" "&amp;IF($G1020="9","J","O")&amp;" "&amp;$I1020&amp;" "&amp;IF($I1020&lt;=TEXT(★完成資料!$A$1,"yyyymm"),TEXT(★完成資料!$A$1,"yyyymm"),"999999")&amp; " " &amp; LEFT(F1020 &amp; "          ",10))))</f>
        <v xml:space="preserve">L O 202205 yyyy00 HV        </v>
      </c>
      <c r="B1020" s="68" t="s">
        <v>431</v>
      </c>
      <c r="C1020" s="68" t="s">
        <v>285</v>
      </c>
      <c r="D1020" s="68" t="s">
        <v>271</v>
      </c>
      <c r="E1020" s="68" t="s">
        <v>359</v>
      </c>
      <c r="F1020" s="68" t="s">
        <v>360</v>
      </c>
      <c r="G1020" s="68" t="s">
        <v>77</v>
      </c>
      <c r="H1020" s="68" t="s">
        <v>273</v>
      </c>
      <c r="I1020" s="68" t="s">
        <v>647</v>
      </c>
      <c r="K1020" s="65">
        <v>1</v>
      </c>
      <c r="L1020" s="65">
        <v>417</v>
      </c>
      <c r="M1020" s="65" t="s">
        <v>499</v>
      </c>
    </row>
    <row r="1021" spans="1:13" ht="12.75" customHeight="1">
      <c r="A1021" s="107" t="str">
        <f>IF(ROW()=1,"KEY",IF(ISNA(VLOOKUP(B1021,車名対応マスタ!B:D,3,FALSE)),"",IF(VLOOKUP(B1021,車名対応マスタ!B:D,3,FALSE)="","",$D1021&amp;" "&amp;IF($G1021="9","J","O")&amp;" "&amp;$I1021&amp;" "&amp;IF($I1021&lt;=TEXT(★完成資料!$A$1,"yyyymm"),TEXT(★完成資料!$A$1,"yyyymm"),"999999")&amp; " " &amp; LEFT(F1021 &amp; "          ",10))))</f>
        <v xml:space="preserve">L O 202207 yyyy00 HV        </v>
      </c>
      <c r="B1021" s="68" t="s">
        <v>431</v>
      </c>
      <c r="C1021" s="68" t="s">
        <v>285</v>
      </c>
      <c r="D1021" s="68" t="s">
        <v>271</v>
      </c>
      <c r="E1021" s="68" t="s">
        <v>359</v>
      </c>
      <c r="F1021" s="68" t="s">
        <v>360</v>
      </c>
      <c r="G1021" s="68" t="s">
        <v>77</v>
      </c>
      <c r="H1021" s="68" t="s">
        <v>273</v>
      </c>
      <c r="I1021" s="68" t="s">
        <v>655</v>
      </c>
      <c r="K1021" s="65">
        <v>2</v>
      </c>
      <c r="L1021" s="65">
        <v>417</v>
      </c>
      <c r="M1021" s="65" t="s">
        <v>499</v>
      </c>
    </row>
    <row r="1022" spans="1:13" ht="12.75" customHeight="1">
      <c r="A1022" s="107" t="str">
        <f>IF(ROW()=1,"KEY",IF(ISNA(VLOOKUP(B1022,車名対応マスタ!B:D,3,FALSE)),"",IF(VLOOKUP(B1022,車名対応マスタ!B:D,3,FALSE)="","",$D1022&amp;" "&amp;IF($G1022="9","J","O")&amp;" "&amp;$I1022&amp;" "&amp;IF($I1022&lt;=TEXT(★完成資料!$A$1,"yyyymm"),TEXT(★完成資料!$A$1,"yyyymm"),"999999")&amp; " " &amp; LEFT(F1022 &amp; "          ",10))))</f>
        <v xml:space="preserve">L O 202201 yyyy00 HV        </v>
      </c>
      <c r="B1022" s="68" t="s">
        <v>431</v>
      </c>
      <c r="C1022" s="68" t="s">
        <v>285</v>
      </c>
      <c r="D1022" s="68" t="s">
        <v>271</v>
      </c>
      <c r="E1022" s="68" t="s">
        <v>359</v>
      </c>
      <c r="F1022" s="68" t="s">
        <v>360</v>
      </c>
      <c r="G1022" s="68" t="s">
        <v>77</v>
      </c>
      <c r="H1022" s="68" t="s">
        <v>273</v>
      </c>
      <c r="I1022" s="68" t="s">
        <v>639</v>
      </c>
      <c r="K1022" s="65">
        <v>2</v>
      </c>
      <c r="L1022" s="65">
        <v>413</v>
      </c>
      <c r="M1022" s="65" t="s">
        <v>500</v>
      </c>
    </row>
    <row r="1023" spans="1:13" ht="12.75" customHeight="1">
      <c r="A1023" s="107" t="str">
        <f>IF(ROW()=1,"KEY",IF(ISNA(VLOOKUP(B1023,車名対応マスタ!B:D,3,FALSE)),"",IF(VLOOKUP(B1023,車名対応マスタ!B:D,3,FALSE)="","",$D1023&amp;" "&amp;IF($G1023="9","J","O")&amp;" "&amp;$I1023&amp;" "&amp;IF($I1023&lt;=TEXT(★完成資料!$A$1,"yyyymm"),TEXT(★完成資料!$A$1,"yyyymm"),"999999")&amp; " " &amp; LEFT(F1023 &amp; "          ",10))))</f>
        <v xml:space="preserve">L O 202202 yyyy00 HV        </v>
      </c>
      <c r="B1023" s="68" t="s">
        <v>431</v>
      </c>
      <c r="C1023" s="68" t="s">
        <v>285</v>
      </c>
      <c r="D1023" s="68" t="s">
        <v>271</v>
      </c>
      <c r="E1023" s="68" t="s">
        <v>359</v>
      </c>
      <c r="F1023" s="68" t="s">
        <v>360</v>
      </c>
      <c r="G1023" s="68" t="s">
        <v>77</v>
      </c>
      <c r="H1023" s="68" t="s">
        <v>273</v>
      </c>
      <c r="I1023" s="68" t="s">
        <v>640</v>
      </c>
      <c r="K1023" s="65">
        <v>1</v>
      </c>
      <c r="L1023" s="65">
        <v>413</v>
      </c>
      <c r="M1023" s="65" t="s">
        <v>500</v>
      </c>
    </row>
    <row r="1024" spans="1:13" ht="12.75" customHeight="1">
      <c r="A1024" s="107" t="str">
        <f>IF(ROW()=1,"KEY",IF(ISNA(VLOOKUP(B1024,車名対応マスタ!B:D,3,FALSE)),"",IF(VLOOKUP(B1024,車名対応マスタ!B:D,3,FALSE)="","",$D1024&amp;" "&amp;IF($G1024="9","J","O")&amp;" "&amp;$I1024&amp;" "&amp;IF($I1024&lt;=TEXT(★完成資料!$A$1,"yyyymm"),TEXT(★完成資料!$A$1,"yyyymm"),"999999")&amp; " " &amp; LEFT(F1024 &amp; "          ",10))))</f>
        <v xml:space="preserve">L O 202203 yyyy00 HV        </v>
      </c>
      <c r="B1024" s="68" t="s">
        <v>431</v>
      </c>
      <c r="C1024" s="68" t="s">
        <v>285</v>
      </c>
      <c r="D1024" s="68" t="s">
        <v>271</v>
      </c>
      <c r="E1024" s="68" t="s">
        <v>359</v>
      </c>
      <c r="F1024" s="68" t="s">
        <v>360</v>
      </c>
      <c r="G1024" s="68" t="s">
        <v>77</v>
      </c>
      <c r="H1024" s="68" t="s">
        <v>273</v>
      </c>
      <c r="I1024" s="68" t="s">
        <v>641</v>
      </c>
      <c r="K1024" s="65">
        <v>1</v>
      </c>
      <c r="L1024" s="65">
        <v>413</v>
      </c>
      <c r="M1024" s="65" t="s">
        <v>500</v>
      </c>
    </row>
    <row r="1025" spans="1:13" ht="12.75" customHeight="1">
      <c r="A1025" s="107" t="str">
        <f>IF(ROW()=1,"KEY",IF(ISNA(VLOOKUP(B1025,車名対応マスタ!B:D,3,FALSE)),"",IF(VLOOKUP(B1025,車名対応マスタ!B:D,3,FALSE)="","",$D1025&amp;" "&amp;IF($G1025="9","J","O")&amp;" "&amp;$I1025&amp;" "&amp;IF($I1025&lt;=TEXT(★完成資料!$A$1,"yyyymm"),TEXT(★完成資料!$A$1,"yyyymm"),"999999")&amp; " " &amp; LEFT(F1025 &amp; "          ",10))))</f>
        <v xml:space="preserve">L O 202207 yyyy00 HV        </v>
      </c>
      <c r="B1025" s="68" t="s">
        <v>431</v>
      </c>
      <c r="C1025" s="68" t="s">
        <v>285</v>
      </c>
      <c r="D1025" s="68" t="s">
        <v>271</v>
      </c>
      <c r="E1025" s="68" t="s">
        <v>359</v>
      </c>
      <c r="F1025" s="68" t="s">
        <v>360</v>
      </c>
      <c r="G1025" s="68" t="s">
        <v>77</v>
      </c>
      <c r="H1025" s="68" t="s">
        <v>273</v>
      </c>
      <c r="I1025" s="68" t="s">
        <v>655</v>
      </c>
      <c r="K1025" s="65">
        <v>2</v>
      </c>
      <c r="L1025" s="65">
        <v>413</v>
      </c>
      <c r="M1025" s="65" t="s">
        <v>500</v>
      </c>
    </row>
    <row r="1026" spans="1:13" ht="12.75" customHeight="1">
      <c r="A1026" s="107" t="str">
        <f>IF(ROW()=1,"KEY",IF(ISNA(VLOOKUP(B1026,車名対応マスタ!B:D,3,FALSE)),"",IF(VLOOKUP(B1026,車名対応マスタ!B:D,3,FALSE)="","",$D1026&amp;" "&amp;IF($G1026="9","J","O")&amp;" "&amp;$I1026&amp;" "&amp;IF($I1026&lt;=TEXT(★完成資料!$A$1,"yyyymm"),TEXT(★完成資料!$A$1,"yyyymm"),"999999")&amp; " " &amp; LEFT(F1026 &amp; "          ",10))))</f>
        <v xml:space="preserve">L O 202209 yyyy00 HV        </v>
      </c>
      <c r="B1026" s="68" t="s">
        <v>431</v>
      </c>
      <c r="C1026" s="68" t="s">
        <v>285</v>
      </c>
      <c r="D1026" s="68" t="s">
        <v>271</v>
      </c>
      <c r="E1026" s="68" t="s">
        <v>359</v>
      </c>
      <c r="F1026" s="68" t="s">
        <v>360</v>
      </c>
      <c r="G1026" s="68" t="s">
        <v>77</v>
      </c>
      <c r="H1026" s="68" t="s">
        <v>273</v>
      </c>
      <c r="I1026" s="68" t="s">
        <v>657</v>
      </c>
      <c r="K1026" s="65">
        <v>1</v>
      </c>
      <c r="L1026" s="65">
        <v>413</v>
      </c>
      <c r="M1026" s="65" t="s">
        <v>500</v>
      </c>
    </row>
    <row r="1027" spans="1:13" ht="12.75" customHeight="1">
      <c r="A1027" s="107" t="str">
        <f>IF(ROW()=1,"KEY",IF(ISNA(VLOOKUP(B1027,車名対応マスタ!B:D,3,FALSE)),"",IF(VLOOKUP(B1027,車名対応マスタ!B:D,3,FALSE)="","",$D1027&amp;" "&amp;IF($G1027="9","J","O")&amp;" "&amp;$I1027&amp;" "&amp;IF($I1027&lt;=TEXT(★完成資料!$A$1,"yyyymm"),TEXT(★完成資料!$A$1,"yyyymm"),"999999")&amp; " " &amp; LEFT(F1027 &amp; "          ",10))))</f>
        <v xml:space="preserve">L O 202201 yyyy00 HV        </v>
      </c>
      <c r="B1027" s="68" t="s">
        <v>431</v>
      </c>
      <c r="C1027" s="68" t="s">
        <v>285</v>
      </c>
      <c r="D1027" s="68" t="s">
        <v>271</v>
      </c>
      <c r="E1027" s="68" t="s">
        <v>359</v>
      </c>
      <c r="F1027" s="68" t="s">
        <v>360</v>
      </c>
      <c r="G1027" s="68" t="s">
        <v>77</v>
      </c>
      <c r="H1027" s="68" t="s">
        <v>273</v>
      </c>
      <c r="I1027" s="68" t="s">
        <v>639</v>
      </c>
      <c r="K1027" s="65">
        <v>2</v>
      </c>
      <c r="L1027" s="65">
        <v>432</v>
      </c>
      <c r="M1027" s="65" t="s">
        <v>424</v>
      </c>
    </row>
    <row r="1028" spans="1:13" ht="12.75" customHeight="1">
      <c r="A1028" s="107" t="str">
        <f>IF(ROW()=1,"KEY",IF(ISNA(VLOOKUP(B1028,車名対応マスタ!B:D,3,FALSE)),"",IF(VLOOKUP(B1028,車名対応マスタ!B:D,3,FALSE)="","",$D1028&amp;" "&amp;IF($G1028="9","J","O")&amp;" "&amp;$I1028&amp;" "&amp;IF($I1028&lt;=TEXT(★完成資料!$A$1,"yyyymm"),TEXT(★完成資料!$A$1,"yyyymm"),"999999")&amp; " " &amp; LEFT(F1028 &amp; "          ",10))))</f>
        <v xml:space="preserve">L O 202202 yyyy00 HV        </v>
      </c>
      <c r="B1028" s="68" t="s">
        <v>431</v>
      </c>
      <c r="C1028" s="68" t="s">
        <v>285</v>
      </c>
      <c r="D1028" s="68" t="s">
        <v>271</v>
      </c>
      <c r="E1028" s="68" t="s">
        <v>359</v>
      </c>
      <c r="F1028" s="68" t="s">
        <v>360</v>
      </c>
      <c r="G1028" s="68" t="s">
        <v>77</v>
      </c>
      <c r="H1028" s="68" t="s">
        <v>273</v>
      </c>
      <c r="I1028" s="68" t="s">
        <v>640</v>
      </c>
      <c r="K1028" s="65">
        <v>1</v>
      </c>
      <c r="L1028" s="65">
        <v>432</v>
      </c>
      <c r="M1028" s="65" t="s">
        <v>424</v>
      </c>
    </row>
    <row r="1029" spans="1:13" ht="12.75" customHeight="1">
      <c r="A1029" s="107" t="str">
        <f>IF(ROW()=1,"KEY",IF(ISNA(VLOOKUP(B1029,車名対応マスタ!B:D,3,FALSE)),"",IF(VLOOKUP(B1029,車名対応マスタ!B:D,3,FALSE)="","",$D1029&amp;" "&amp;IF($G1029="9","J","O")&amp;" "&amp;$I1029&amp;" "&amp;IF($I1029&lt;=TEXT(★完成資料!$A$1,"yyyymm"),TEXT(★完成資料!$A$1,"yyyymm"),"999999")&amp; " " &amp; LEFT(F1029 &amp; "          ",10))))</f>
        <v xml:space="preserve">L O 202203 yyyy00 HV        </v>
      </c>
      <c r="B1029" s="68" t="s">
        <v>431</v>
      </c>
      <c r="C1029" s="68" t="s">
        <v>285</v>
      </c>
      <c r="D1029" s="68" t="s">
        <v>271</v>
      </c>
      <c r="E1029" s="68" t="s">
        <v>359</v>
      </c>
      <c r="F1029" s="68" t="s">
        <v>360</v>
      </c>
      <c r="G1029" s="68" t="s">
        <v>77</v>
      </c>
      <c r="H1029" s="68" t="s">
        <v>273</v>
      </c>
      <c r="I1029" s="68" t="s">
        <v>641</v>
      </c>
      <c r="K1029" s="65">
        <v>2</v>
      </c>
      <c r="L1029" s="65">
        <v>432</v>
      </c>
      <c r="M1029" s="65" t="s">
        <v>424</v>
      </c>
    </row>
    <row r="1030" spans="1:13" ht="12.75" customHeight="1">
      <c r="A1030" s="107" t="str">
        <f>IF(ROW()=1,"KEY",IF(ISNA(VLOOKUP(B1030,車名対応マスタ!B:D,3,FALSE)),"",IF(VLOOKUP(B1030,車名対応マスタ!B:D,3,FALSE)="","",$D1030&amp;" "&amp;IF($G1030="9","J","O")&amp;" "&amp;$I1030&amp;" "&amp;IF($I1030&lt;=TEXT(★完成資料!$A$1,"yyyymm"),TEXT(★完成資料!$A$1,"yyyymm"),"999999")&amp; " " &amp; LEFT(F1030 &amp; "          ",10))))</f>
        <v xml:space="preserve">L O 202204 yyyy00 HV        </v>
      </c>
      <c r="B1030" s="68" t="s">
        <v>431</v>
      </c>
      <c r="C1030" s="68" t="s">
        <v>285</v>
      </c>
      <c r="D1030" s="68" t="s">
        <v>271</v>
      </c>
      <c r="E1030" s="68" t="s">
        <v>359</v>
      </c>
      <c r="F1030" s="68" t="s">
        <v>360</v>
      </c>
      <c r="G1030" s="68" t="s">
        <v>77</v>
      </c>
      <c r="H1030" s="68" t="s">
        <v>273</v>
      </c>
      <c r="I1030" s="68" t="s">
        <v>642</v>
      </c>
      <c r="K1030" s="65">
        <v>3</v>
      </c>
      <c r="L1030" s="65">
        <v>432</v>
      </c>
      <c r="M1030" s="65" t="s">
        <v>424</v>
      </c>
    </row>
    <row r="1031" spans="1:13" ht="12.75" customHeight="1">
      <c r="A1031" s="107" t="str">
        <f>IF(ROW()=1,"KEY",IF(ISNA(VLOOKUP(B1031,車名対応マスタ!B:D,3,FALSE)),"",IF(VLOOKUP(B1031,車名対応マスタ!B:D,3,FALSE)="","",$D1031&amp;" "&amp;IF($G1031="9","J","O")&amp;" "&amp;$I1031&amp;" "&amp;IF($I1031&lt;=TEXT(★完成資料!$A$1,"yyyymm"),TEXT(★完成資料!$A$1,"yyyymm"),"999999")&amp; " " &amp; LEFT(F1031 &amp; "          ",10))))</f>
        <v xml:space="preserve">L O 202206 yyyy00 HV        </v>
      </c>
      <c r="B1031" s="68" t="s">
        <v>431</v>
      </c>
      <c r="C1031" s="68" t="s">
        <v>285</v>
      </c>
      <c r="D1031" s="68" t="s">
        <v>271</v>
      </c>
      <c r="E1031" s="68" t="s">
        <v>359</v>
      </c>
      <c r="F1031" s="68" t="s">
        <v>360</v>
      </c>
      <c r="G1031" s="68" t="s">
        <v>77</v>
      </c>
      <c r="H1031" s="68" t="s">
        <v>273</v>
      </c>
      <c r="I1031" s="68" t="s">
        <v>652</v>
      </c>
      <c r="K1031" s="65">
        <v>1</v>
      </c>
      <c r="L1031" s="65">
        <v>432</v>
      </c>
      <c r="M1031" s="65" t="s">
        <v>424</v>
      </c>
    </row>
    <row r="1032" spans="1:13" ht="12.75" customHeight="1">
      <c r="A1032" s="107" t="str">
        <f>IF(ROW()=1,"KEY",IF(ISNA(VLOOKUP(B1032,車名対応マスタ!B:D,3,FALSE)),"",IF(VLOOKUP(B1032,車名対応マスタ!B:D,3,FALSE)="","",$D1032&amp;" "&amp;IF($G1032="9","J","O")&amp;" "&amp;$I1032&amp;" "&amp;IF($I1032&lt;=TEXT(★完成資料!$A$1,"yyyymm"),TEXT(★完成資料!$A$1,"yyyymm"),"999999")&amp; " " &amp; LEFT(F1032 &amp; "          ",10))))</f>
        <v xml:space="preserve">L O 202201 yyyy00 HV        </v>
      </c>
      <c r="B1032" s="68" t="s">
        <v>431</v>
      </c>
      <c r="C1032" s="68" t="s">
        <v>285</v>
      </c>
      <c r="D1032" s="68" t="s">
        <v>271</v>
      </c>
      <c r="E1032" s="68" t="s">
        <v>359</v>
      </c>
      <c r="F1032" s="68" t="s">
        <v>360</v>
      </c>
      <c r="G1032" s="68" t="s">
        <v>204</v>
      </c>
      <c r="H1032" s="68" t="s">
        <v>384</v>
      </c>
      <c r="I1032" s="68" t="s">
        <v>639</v>
      </c>
      <c r="K1032" s="65">
        <v>549</v>
      </c>
      <c r="L1032" s="65">
        <v>707</v>
      </c>
      <c r="M1032" s="65" t="s">
        <v>386</v>
      </c>
    </row>
    <row r="1033" spans="1:13" ht="12.75" customHeight="1">
      <c r="A1033" s="107" t="str">
        <f>IF(ROW()=1,"KEY",IF(ISNA(VLOOKUP(B1033,車名対応マスタ!B:D,3,FALSE)),"",IF(VLOOKUP(B1033,車名対応マスタ!B:D,3,FALSE)="","",$D1033&amp;" "&amp;IF($G1033="9","J","O")&amp;" "&amp;$I1033&amp;" "&amp;IF($I1033&lt;=TEXT(★完成資料!$A$1,"yyyymm"),TEXT(★完成資料!$A$1,"yyyymm"),"999999")&amp; " " &amp; LEFT(F1033 &amp; "          ",10))))</f>
        <v xml:space="preserve">L O 202202 yyyy00 HV        </v>
      </c>
      <c r="B1033" s="68" t="s">
        <v>431</v>
      </c>
      <c r="C1033" s="68" t="s">
        <v>285</v>
      </c>
      <c r="D1033" s="68" t="s">
        <v>271</v>
      </c>
      <c r="E1033" s="68" t="s">
        <v>359</v>
      </c>
      <c r="F1033" s="68" t="s">
        <v>360</v>
      </c>
      <c r="G1033" s="68" t="s">
        <v>204</v>
      </c>
      <c r="H1033" s="68" t="s">
        <v>384</v>
      </c>
      <c r="I1033" s="68" t="s">
        <v>640</v>
      </c>
      <c r="K1033" s="65">
        <v>357</v>
      </c>
      <c r="L1033" s="65">
        <v>707</v>
      </c>
      <c r="M1033" s="65" t="s">
        <v>386</v>
      </c>
    </row>
    <row r="1034" spans="1:13" ht="12.75" customHeight="1">
      <c r="A1034" s="107" t="str">
        <f>IF(ROW()=1,"KEY",IF(ISNA(VLOOKUP(B1034,車名対応マスタ!B:D,3,FALSE)),"",IF(VLOOKUP(B1034,車名対応マスタ!B:D,3,FALSE)="","",$D1034&amp;" "&amp;IF($G1034="9","J","O")&amp;" "&amp;$I1034&amp;" "&amp;IF($I1034&lt;=TEXT(★完成資料!$A$1,"yyyymm"),TEXT(★完成資料!$A$1,"yyyymm"),"999999")&amp; " " &amp; LEFT(F1034 &amp; "          ",10))))</f>
        <v xml:space="preserve">L O 202203 yyyy00 HV        </v>
      </c>
      <c r="B1034" s="68" t="s">
        <v>431</v>
      </c>
      <c r="C1034" s="68" t="s">
        <v>285</v>
      </c>
      <c r="D1034" s="68" t="s">
        <v>271</v>
      </c>
      <c r="E1034" s="68" t="s">
        <v>359</v>
      </c>
      <c r="F1034" s="68" t="s">
        <v>360</v>
      </c>
      <c r="G1034" s="68" t="s">
        <v>204</v>
      </c>
      <c r="H1034" s="68" t="s">
        <v>384</v>
      </c>
      <c r="I1034" s="68" t="s">
        <v>641</v>
      </c>
      <c r="K1034" s="65">
        <v>588</v>
      </c>
      <c r="L1034" s="65">
        <v>707</v>
      </c>
      <c r="M1034" s="65" t="s">
        <v>386</v>
      </c>
    </row>
    <row r="1035" spans="1:13" ht="12.75" customHeight="1">
      <c r="A1035" s="107" t="str">
        <f>IF(ROW()=1,"KEY",IF(ISNA(VLOOKUP(B1035,車名対応マスタ!B:D,3,FALSE)),"",IF(VLOOKUP(B1035,車名対応マスタ!B:D,3,FALSE)="","",$D1035&amp;" "&amp;IF($G1035="9","J","O")&amp;" "&amp;$I1035&amp;" "&amp;IF($I1035&lt;=TEXT(★完成資料!$A$1,"yyyymm"),TEXT(★完成資料!$A$1,"yyyymm"),"999999")&amp; " " &amp; LEFT(F1035 &amp; "          ",10))))</f>
        <v xml:space="preserve">L O 202204 yyyy00 HV        </v>
      </c>
      <c r="B1035" s="68" t="s">
        <v>431</v>
      </c>
      <c r="C1035" s="68" t="s">
        <v>285</v>
      </c>
      <c r="D1035" s="68" t="s">
        <v>271</v>
      </c>
      <c r="E1035" s="68" t="s">
        <v>359</v>
      </c>
      <c r="F1035" s="68" t="s">
        <v>360</v>
      </c>
      <c r="G1035" s="68" t="s">
        <v>204</v>
      </c>
      <c r="H1035" s="68" t="s">
        <v>384</v>
      </c>
      <c r="I1035" s="68" t="s">
        <v>642</v>
      </c>
      <c r="K1035" s="65">
        <v>576</v>
      </c>
      <c r="L1035" s="65">
        <v>707</v>
      </c>
      <c r="M1035" s="65" t="s">
        <v>386</v>
      </c>
    </row>
    <row r="1036" spans="1:13" ht="12.75" customHeight="1">
      <c r="A1036" s="107" t="str">
        <f>IF(ROW()=1,"KEY",IF(ISNA(VLOOKUP(B1036,車名対応マスタ!B:D,3,FALSE)),"",IF(VLOOKUP(B1036,車名対応マスタ!B:D,3,FALSE)="","",$D1036&amp;" "&amp;IF($G1036="9","J","O")&amp;" "&amp;$I1036&amp;" "&amp;IF($I1036&lt;=TEXT(★完成資料!$A$1,"yyyymm"),TEXT(★完成資料!$A$1,"yyyymm"),"999999")&amp; " " &amp; LEFT(F1036 &amp; "          ",10))))</f>
        <v xml:space="preserve">L O 202205 yyyy00 HV        </v>
      </c>
      <c r="B1036" s="68" t="s">
        <v>431</v>
      </c>
      <c r="C1036" s="68" t="s">
        <v>285</v>
      </c>
      <c r="D1036" s="68" t="s">
        <v>271</v>
      </c>
      <c r="E1036" s="68" t="s">
        <v>359</v>
      </c>
      <c r="F1036" s="68" t="s">
        <v>360</v>
      </c>
      <c r="G1036" s="68" t="s">
        <v>204</v>
      </c>
      <c r="H1036" s="68" t="s">
        <v>384</v>
      </c>
      <c r="I1036" s="68" t="s">
        <v>647</v>
      </c>
      <c r="K1036" s="65">
        <v>500</v>
      </c>
      <c r="L1036" s="65">
        <v>707</v>
      </c>
      <c r="M1036" s="65" t="s">
        <v>386</v>
      </c>
    </row>
    <row r="1037" spans="1:13" ht="12.75" customHeight="1">
      <c r="A1037" s="107" t="str">
        <f>IF(ROW()=1,"KEY",IF(ISNA(VLOOKUP(B1037,車名対応マスタ!B:D,3,FALSE)),"",IF(VLOOKUP(B1037,車名対応マスタ!B:D,3,FALSE)="","",$D1037&amp;" "&amp;IF($G1037="9","J","O")&amp;" "&amp;$I1037&amp;" "&amp;IF($I1037&lt;=TEXT(★完成資料!$A$1,"yyyymm"),TEXT(★完成資料!$A$1,"yyyymm"),"999999")&amp; " " &amp; LEFT(F1037 &amp; "          ",10))))</f>
        <v xml:space="preserve">L O 202206 yyyy00 HV        </v>
      </c>
      <c r="B1037" s="68" t="s">
        <v>431</v>
      </c>
      <c r="C1037" s="68" t="s">
        <v>285</v>
      </c>
      <c r="D1037" s="68" t="s">
        <v>271</v>
      </c>
      <c r="E1037" s="68" t="s">
        <v>359</v>
      </c>
      <c r="F1037" s="68" t="s">
        <v>360</v>
      </c>
      <c r="G1037" s="68" t="s">
        <v>204</v>
      </c>
      <c r="H1037" s="68" t="s">
        <v>384</v>
      </c>
      <c r="I1037" s="68" t="s">
        <v>652</v>
      </c>
      <c r="K1037" s="65">
        <v>477</v>
      </c>
      <c r="L1037" s="65">
        <v>707</v>
      </c>
      <c r="M1037" s="65" t="s">
        <v>386</v>
      </c>
    </row>
    <row r="1038" spans="1:13" ht="12.75" customHeight="1">
      <c r="A1038" s="107" t="str">
        <f>IF(ROW()=1,"KEY",IF(ISNA(VLOOKUP(B1038,車名対応マスタ!B:D,3,FALSE)),"",IF(VLOOKUP(B1038,車名対応マスタ!B:D,3,FALSE)="","",$D1038&amp;" "&amp;IF($G1038="9","J","O")&amp;" "&amp;$I1038&amp;" "&amp;IF($I1038&lt;=TEXT(★完成資料!$A$1,"yyyymm"),TEXT(★完成資料!$A$1,"yyyymm"),"999999")&amp; " " &amp; LEFT(F1038 &amp; "          ",10))))</f>
        <v xml:space="preserve">L O 202207 yyyy00 HV        </v>
      </c>
      <c r="B1038" s="68" t="s">
        <v>431</v>
      </c>
      <c r="C1038" s="68" t="s">
        <v>285</v>
      </c>
      <c r="D1038" s="68" t="s">
        <v>271</v>
      </c>
      <c r="E1038" s="68" t="s">
        <v>359</v>
      </c>
      <c r="F1038" s="68" t="s">
        <v>360</v>
      </c>
      <c r="G1038" s="68" t="s">
        <v>204</v>
      </c>
      <c r="H1038" s="68" t="s">
        <v>384</v>
      </c>
      <c r="I1038" s="68" t="s">
        <v>655</v>
      </c>
      <c r="K1038" s="65">
        <v>204</v>
      </c>
      <c r="L1038" s="65">
        <v>707</v>
      </c>
      <c r="M1038" s="65" t="s">
        <v>386</v>
      </c>
    </row>
    <row r="1039" spans="1:13" ht="12.75" customHeight="1">
      <c r="A1039" s="107" t="str">
        <f>IF(ROW()=1,"KEY",IF(ISNA(VLOOKUP(B1039,車名対応マスタ!B:D,3,FALSE)),"",IF(VLOOKUP(B1039,車名対応マスタ!B:D,3,FALSE)="","",$D1039&amp;" "&amp;IF($G1039="9","J","O")&amp;" "&amp;$I1039&amp;" "&amp;IF($I1039&lt;=TEXT(★完成資料!$A$1,"yyyymm"),TEXT(★完成資料!$A$1,"yyyymm"),"999999")&amp; " " &amp; LEFT(F1039 &amp; "          ",10))))</f>
        <v xml:space="preserve">L O 202208 yyyy00 HV        </v>
      </c>
      <c r="B1039" s="68" t="s">
        <v>431</v>
      </c>
      <c r="C1039" s="68" t="s">
        <v>285</v>
      </c>
      <c r="D1039" s="68" t="s">
        <v>271</v>
      </c>
      <c r="E1039" s="68" t="s">
        <v>359</v>
      </c>
      <c r="F1039" s="68" t="s">
        <v>360</v>
      </c>
      <c r="G1039" s="68" t="s">
        <v>204</v>
      </c>
      <c r="H1039" s="68" t="s">
        <v>384</v>
      </c>
      <c r="I1039" s="68" t="s">
        <v>656</v>
      </c>
      <c r="K1039" s="65">
        <v>2</v>
      </c>
      <c r="L1039" s="65">
        <v>707</v>
      </c>
      <c r="M1039" s="65" t="s">
        <v>386</v>
      </c>
    </row>
    <row r="1040" spans="1:13" ht="12.75" customHeight="1">
      <c r="A1040" s="107" t="str">
        <f>IF(ROW()=1,"KEY",IF(ISNA(VLOOKUP(B1040,車名対応マスタ!B:D,3,FALSE)),"",IF(VLOOKUP(B1040,車名対応マスタ!B:D,3,FALSE)="","",$D1040&amp;" "&amp;IF($G1040="9","J","O")&amp;" "&amp;$I1040&amp;" "&amp;IF($I1040&lt;=TEXT(★完成資料!$A$1,"yyyymm"),TEXT(★完成資料!$A$1,"yyyymm"),"999999")&amp; " " &amp; LEFT(F1040 &amp; "          ",10))))</f>
        <v xml:space="preserve">L O 202210 yyyy00 HV        </v>
      </c>
      <c r="B1040" s="68" t="s">
        <v>431</v>
      </c>
      <c r="C1040" s="68" t="s">
        <v>285</v>
      </c>
      <c r="D1040" s="68" t="s">
        <v>271</v>
      </c>
      <c r="E1040" s="68" t="s">
        <v>359</v>
      </c>
      <c r="F1040" s="68" t="s">
        <v>360</v>
      </c>
      <c r="G1040" s="68" t="s">
        <v>204</v>
      </c>
      <c r="H1040" s="68" t="s">
        <v>384</v>
      </c>
      <c r="I1040" s="68" t="s">
        <v>663</v>
      </c>
      <c r="K1040" s="65">
        <v>1</v>
      </c>
      <c r="L1040" s="65">
        <v>707</v>
      </c>
      <c r="M1040" s="65" t="s">
        <v>386</v>
      </c>
    </row>
    <row r="1041" spans="1:13" ht="12.75" customHeight="1">
      <c r="A1041" s="107" t="str">
        <f>IF(ROW()=1,"KEY",IF(ISNA(VLOOKUP(B1041,車名対応マスタ!B:D,3,FALSE)),"",IF(VLOOKUP(B1041,車名対応マスタ!B:D,3,FALSE)="","",$D1041&amp;" "&amp;IF($G1041="9","J","O")&amp;" "&amp;$I1041&amp;" "&amp;IF($I1041&lt;=TEXT(★完成資料!$A$1,"yyyymm"),TEXT(★完成資料!$A$1,"yyyymm"),"999999")&amp; " " &amp; LEFT(F1041 &amp; "          ",10))))</f>
        <v xml:space="preserve">L O 202201 yyyy00 HV        </v>
      </c>
      <c r="B1041" s="68" t="s">
        <v>431</v>
      </c>
      <c r="C1041" s="68" t="s">
        <v>285</v>
      </c>
      <c r="D1041" s="68" t="s">
        <v>271</v>
      </c>
      <c r="E1041" s="68" t="s">
        <v>359</v>
      </c>
      <c r="F1041" s="68" t="s">
        <v>360</v>
      </c>
      <c r="G1041" s="68" t="s">
        <v>78</v>
      </c>
      <c r="H1041" s="68" t="s">
        <v>384</v>
      </c>
      <c r="I1041" s="68" t="s">
        <v>639</v>
      </c>
      <c r="J1041" s="65">
        <v>0</v>
      </c>
      <c r="K1041" s="65">
        <v>6</v>
      </c>
      <c r="L1041" s="65">
        <v>719</v>
      </c>
      <c r="M1041" s="65" t="s">
        <v>389</v>
      </c>
    </row>
    <row r="1042" spans="1:13" ht="12.75" customHeight="1">
      <c r="A1042" s="107" t="str">
        <f>IF(ROW()=1,"KEY",IF(ISNA(VLOOKUP(B1042,車名対応マスタ!B:D,3,FALSE)),"",IF(VLOOKUP(B1042,車名対応マスタ!B:D,3,FALSE)="","",$D1042&amp;" "&amp;IF($G1042="9","J","O")&amp;" "&amp;$I1042&amp;" "&amp;IF($I1042&lt;=TEXT(★完成資料!$A$1,"yyyymm"),TEXT(★完成資料!$A$1,"yyyymm"),"999999")&amp; " " &amp; LEFT(F1042 &amp; "          ",10))))</f>
        <v xml:space="preserve">L O 202202 yyyy00 HV        </v>
      </c>
      <c r="B1042" s="68" t="s">
        <v>431</v>
      </c>
      <c r="C1042" s="68" t="s">
        <v>285</v>
      </c>
      <c r="D1042" s="68" t="s">
        <v>271</v>
      </c>
      <c r="E1042" s="68" t="s">
        <v>359</v>
      </c>
      <c r="F1042" s="68" t="s">
        <v>360</v>
      </c>
      <c r="G1042" s="68" t="s">
        <v>78</v>
      </c>
      <c r="H1042" s="68" t="s">
        <v>384</v>
      </c>
      <c r="I1042" s="68" t="s">
        <v>640</v>
      </c>
      <c r="J1042" s="65">
        <v>0</v>
      </c>
      <c r="K1042" s="65">
        <v>3</v>
      </c>
      <c r="L1042" s="65">
        <v>719</v>
      </c>
      <c r="M1042" s="65" t="s">
        <v>389</v>
      </c>
    </row>
    <row r="1043" spans="1:13" ht="12.75" customHeight="1">
      <c r="A1043" s="107" t="str">
        <f>IF(ROW()=1,"KEY",IF(ISNA(VLOOKUP(B1043,車名対応マスタ!B:D,3,FALSE)),"",IF(VLOOKUP(B1043,車名対応マスタ!B:D,3,FALSE)="","",$D1043&amp;" "&amp;IF($G1043="9","J","O")&amp;" "&amp;$I1043&amp;" "&amp;IF($I1043&lt;=TEXT(★完成資料!$A$1,"yyyymm"),TEXT(★完成資料!$A$1,"yyyymm"),"999999")&amp; " " &amp; LEFT(F1043 &amp; "          ",10))))</f>
        <v xml:space="preserve">L O 202203 yyyy00 HV        </v>
      </c>
      <c r="B1043" s="68" t="s">
        <v>431</v>
      </c>
      <c r="C1043" s="68" t="s">
        <v>285</v>
      </c>
      <c r="D1043" s="68" t="s">
        <v>271</v>
      </c>
      <c r="E1043" s="68" t="s">
        <v>359</v>
      </c>
      <c r="F1043" s="68" t="s">
        <v>360</v>
      </c>
      <c r="G1043" s="68" t="s">
        <v>78</v>
      </c>
      <c r="H1043" s="68" t="s">
        <v>384</v>
      </c>
      <c r="I1043" s="68" t="s">
        <v>641</v>
      </c>
      <c r="J1043" s="65">
        <v>0</v>
      </c>
      <c r="K1043" s="65">
        <v>2</v>
      </c>
      <c r="L1043" s="65">
        <v>719</v>
      </c>
      <c r="M1043" s="65" t="s">
        <v>389</v>
      </c>
    </row>
    <row r="1044" spans="1:13" ht="12.75" customHeight="1">
      <c r="A1044" s="107" t="str">
        <f>IF(ROW()=1,"KEY",IF(ISNA(VLOOKUP(B1044,車名対応マスタ!B:D,3,FALSE)),"",IF(VLOOKUP(B1044,車名対応マスタ!B:D,3,FALSE)="","",$D1044&amp;" "&amp;IF($G1044="9","J","O")&amp;" "&amp;$I1044&amp;" "&amp;IF($I1044&lt;=TEXT(★完成資料!$A$1,"yyyymm"),TEXT(★完成資料!$A$1,"yyyymm"),"999999")&amp; " " &amp; LEFT(F1044 &amp; "          ",10))))</f>
        <v xml:space="preserve">L O 202204 yyyy00 HV        </v>
      </c>
      <c r="B1044" s="68" t="s">
        <v>431</v>
      </c>
      <c r="C1044" s="68" t="s">
        <v>285</v>
      </c>
      <c r="D1044" s="68" t="s">
        <v>271</v>
      </c>
      <c r="E1044" s="68" t="s">
        <v>359</v>
      </c>
      <c r="F1044" s="68" t="s">
        <v>360</v>
      </c>
      <c r="G1044" s="68" t="s">
        <v>78</v>
      </c>
      <c r="H1044" s="68" t="s">
        <v>384</v>
      </c>
      <c r="I1044" s="68" t="s">
        <v>642</v>
      </c>
      <c r="J1044" s="65">
        <v>0</v>
      </c>
      <c r="K1044" s="65">
        <v>2</v>
      </c>
      <c r="L1044" s="65">
        <v>719</v>
      </c>
      <c r="M1044" s="65" t="s">
        <v>389</v>
      </c>
    </row>
    <row r="1045" spans="1:13" ht="12.75" customHeight="1">
      <c r="A1045" s="107" t="str">
        <f>IF(ROW()=1,"KEY",IF(ISNA(VLOOKUP(B1045,車名対応マスタ!B:D,3,FALSE)),"",IF(VLOOKUP(B1045,車名対応マスタ!B:D,3,FALSE)="","",$D1045&amp;" "&amp;IF($G1045="9","J","O")&amp;" "&amp;$I1045&amp;" "&amp;IF($I1045&lt;=TEXT(★完成資料!$A$1,"yyyymm"),TEXT(★完成資料!$A$1,"yyyymm"),"999999")&amp; " " &amp; LEFT(F1045 &amp; "          ",10))))</f>
        <v xml:space="preserve">L O 202205 yyyy00 HV        </v>
      </c>
      <c r="B1045" s="68" t="s">
        <v>431</v>
      </c>
      <c r="C1045" s="68" t="s">
        <v>285</v>
      </c>
      <c r="D1045" s="68" t="s">
        <v>271</v>
      </c>
      <c r="E1045" s="68" t="s">
        <v>359</v>
      </c>
      <c r="F1045" s="68" t="s">
        <v>360</v>
      </c>
      <c r="G1045" s="68" t="s">
        <v>78</v>
      </c>
      <c r="H1045" s="68" t="s">
        <v>384</v>
      </c>
      <c r="I1045" s="68" t="s">
        <v>647</v>
      </c>
      <c r="J1045" s="65">
        <v>0</v>
      </c>
      <c r="K1045" s="65">
        <v>1</v>
      </c>
      <c r="L1045" s="65">
        <v>719</v>
      </c>
      <c r="M1045" s="65" t="s">
        <v>389</v>
      </c>
    </row>
    <row r="1046" spans="1:13" ht="12.75" customHeight="1">
      <c r="A1046" s="107" t="str">
        <f>IF(ROW()=1,"KEY",IF(ISNA(VLOOKUP(B1046,車名対応マスタ!B:D,3,FALSE)),"",IF(VLOOKUP(B1046,車名対応マスタ!B:D,3,FALSE)="","",$D1046&amp;" "&amp;IF($G1046="9","J","O")&amp;" "&amp;$I1046&amp;" "&amp;IF($I1046&lt;=TEXT(★完成資料!$A$1,"yyyymm"),TEXT(★完成資料!$A$1,"yyyymm"),"999999")&amp; " " &amp; LEFT(F1046 &amp; "          ",10))))</f>
        <v xml:space="preserve">L O 202206 yyyy00 HV        </v>
      </c>
      <c r="B1046" s="68" t="s">
        <v>431</v>
      </c>
      <c r="C1046" s="68" t="s">
        <v>285</v>
      </c>
      <c r="D1046" s="68" t="s">
        <v>271</v>
      </c>
      <c r="E1046" s="68" t="s">
        <v>359</v>
      </c>
      <c r="F1046" s="68" t="s">
        <v>360</v>
      </c>
      <c r="G1046" s="68" t="s">
        <v>78</v>
      </c>
      <c r="H1046" s="68" t="s">
        <v>384</v>
      </c>
      <c r="I1046" s="68" t="s">
        <v>652</v>
      </c>
      <c r="J1046" s="65">
        <v>0</v>
      </c>
      <c r="K1046" s="65">
        <v>4</v>
      </c>
      <c r="L1046" s="65">
        <v>719</v>
      </c>
      <c r="M1046" s="65" t="s">
        <v>389</v>
      </c>
    </row>
    <row r="1047" spans="1:13" ht="12.75" customHeight="1">
      <c r="A1047" s="107" t="str">
        <f>IF(ROW()=1,"KEY",IF(ISNA(VLOOKUP(B1047,車名対応マスタ!B:D,3,FALSE)),"",IF(VLOOKUP(B1047,車名対応マスタ!B:D,3,FALSE)="","",$D1047&amp;" "&amp;IF($G1047="9","J","O")&amp;" "&amp;$I1047&amp;" "&amp;IF($I1047&lt;=TEXT(★完成資料!$A$1,"yyyymm"),TEXT(★完成資料!$A$1,"yyyymm"),"999999")&amp; " " &amp; LEFT(F1047 &amp; "          ",10))))</f>
        <v xml:space="preserve">L O 202207 yyyy00 HV        </v>
      </c>
      <c r="B1047" s="68" t="s">
        <v>431</v>
      </c>
      <c r="C1047" s="68" t="s">
        <v>285</v>
      </c>
      <c r="D1047" s="68" t="s">
        <v>271</v>
      </c>
      <c r="E1047" s="68" t="s">
        <v>359</v>
      </c>
      <c r="F1047" s="68" t="s">
        <v>360</v>
      </c>
      <c r="G1047" s="68" t="s">
        <v>78</v>
      </c>
      <c r="H1047" s="68" t="s">
        <v>384</v>
      </c>
      <c r="I1047" s="68" t="s">
        <v>655</v>
      </c>
      <c r="J1047" s="65">
        <v>0</v>
      </c>
      <c r="K1047" s="65">
        <v>1</v>
      </c>
      <c r="L1047" s="65">
        <v>719</v>
      </c>
      <c r="M1047" s="65" t="s">
        <v>389</v>
      </c>
    </row>
    <row r="1048" spans="1:13" ht="12.75" customHeight="1">
      <c r="A1048" s="107" t="str">
        <f>IF(ROW()=1,"KEY",IF(ISNA(VLOOKUP(B1048,車名対応マスタ!B:D,3,FALSE)),"",IF(VLOOKUP(B1048,車名対応マスタ!B:D,3,FALSE)="","",$D1048&amp;" "&amp;IF($G1048="9","J","O")&amp;" "&amp;$I1048&amp;" "&amp;IF($I1048&lt;=TEXT(★完成資料!$A$1,"yyyymm"),TEXT(★完成資料!$A$1,"yyyymm"),"999999")&amp; " " &amp; LEFT(F1048 &amp; "          ",10))))</f>
        <v xml:space="preserve">L O 202208 yyyy00 HV        </v>
      </c>
      <c r="B1048" s="68" t="s">
        <v>431</v>
      </c>
      <c r="C1048" s="68" t="s">
        <v>285</v>
      </c>
      <c r="D1048" s="68" t="s">
        <v>271</v>
      </c>
      <c r="E1048" s="68" t="s">
        <v>359</v>
      </c>
      <c r="F1048" s="68" t="s">
        <v>360</v>
      </c>
      <c r="G1048" s="68" t="s">
        <v>78</v>
      </c>
      <c r="H1048" s="68" t="s">
        <v>384</v>
      </c>
      <c r="I1048" s="68" t="s">
        <v>656</v>
      </c>
      <c r="J1048" s="65">
        <v>0</v>
      </c>
      <c r="K1048" s="65">
        <v>1</v>
      </c>
      <c r="L1048" s="65">
        <v>719</v>
      </c>
      <c r="M1048" s="65" t="s">
        <v>389</v>
      </c>
    </row>
    <row r="1049" spans="1:13" ht="12.75" customHeight="1">
      <c r="A1049" s="107" t="str">
        <f>IF(ROW()=1,"KEY",IF(ISNA(VLOOKUP(B1049,車名対応マスタ!B:D,3,FALSE)),"",IF(VLOOKUP(B1049,車名対応マスタ!B:D,3,FALSE)="","",$D1049&amp;" "&amp;IF($G1049="9","J","O")&amp;" "&amp;$I1049&amp;" "&amp;IF($I1049&lt;=TEXT(★完成資料!$A$1,"yyyymm"),TEXT(★完成資料!$A$1,"yyyymm"),"999999")&amp; " " &amp; LEFT(F1049 &amp; "          ",10))))</f>
        <v xml:space="preserve">L O 202209 yyyy00 HV        </v>
      </c>
      <c r="B1049" s="68" t="s">
        <v>431</v>
      </c>
      <c r="C1049" s="68" t="s">
        <v>285</v>
      </c>
      <c r="D1049" s="68" t="s">
        <v>271</v>
      </c>
      <c r="E1049" s="68" t="s">
        <v>359</v>
      </c>
      <c r="F1049" s="68" t="s">
        <v>360</v>
      </c>
      <c r="G1049" s="68" t="s">
        <v>78</v>
      </c>
      <c r="H1049" s="68" t="s">
        <v>384</v>
      </c>
      <c r="I1049" s="68" t="s">
        <v>657</v>
      </c>
      <c r="J1049" s="65">
        <v>0</v>
      </c>
      <c r="K1049" s="65">
        <v>1</v>
      </c>
      <c r="L1049" s="65">
        <v>719</v>
      </c>
      <c r="M1049" s="65" t="s">
        <v>389</v>
      </c>
    </row>
    <row r="1050" spans="1:13" ht="12.75" customHeight="1">
      <c r="A1050" s="107" t="str">
        <f>IF(ROW()=1,"KEY",IF(ISNA(VLOOKUP(B1050,車名対応マスタ!B:D,3,FALSE)),"",IF(VLOOKUP(B1050,車名対応マスタ!B:D,3,FALSE)="","",$D1050&amp;" "&amp;IF($G1050="9","J","O")&amp;" "&amp;$I1050&amp;" "&amp;IF($I1050&lt;=TEXT(★完成資料!$A$1,"yyyymm"),TEXT(★完成資料!$A$1,"yyyymm"),"999999")&amp; " " &amp; LEFT(F1050 &amp; "          ",10))))</f>
        <v xml:space="preserve">L O 202201 yyyy00 HV        </v>
      </c>
      <c r="B1050" s="68" t="s">
        <v>431</v>
      </c>
      <c r="C1050" s="68" t="s">
        <v>285</v>
      </c>
      <c r="D1050" s="68" t="s">
        <v>271</v>
      </c>
      <c r="E1050" s="68" t="s">
        <v>359</v>
      </c>
      <c r="F1050" s="68" t="s">
        <v>360</v>
      </c>
      <c r="G1050" s="68" t="s">
        <v>79</v>
      </c>
      <c r="H1050" s="68" t="s">
        <v>392</v>
      </c>
      <c r="I1050" s="68" t="s">
        <v>639</v>
      </c>
      <c r="K1050" s="65">
        <v>6</v>
      </c>
      <c r="L1050" s="65">
        <v>801</v>
      </c>
      <c r="M1050" s="65" t="s">
        <v>393</v>
      </c>
    </row>
    <row r="1051" spans="1:13" ht="12.75" customHeight="1">
      <c r="A1051" s="107" t="str">
        <f>IF(ROW()=1,"KEY",IF(ISNA(VLOOKUP(B1051,車名対応マスタ!B:D,3,FALSE)),"",IF(VLOOKUP(B1051,車名対応マスタ!B:D,3,FALSE)="","",$D1051&amp;" "&amp;IF($G1051="9","J","O")&amp;" "&amp;$I1051&amp;" "&amp;IF($I1051&lt;=TEXT(★完成資料!$A$1,"yyyymm"),TEXT(★完成資料!$A$1,"yyyymm"),"999999")&amp; " " &amp; LEFT(F1051 &amp; "          ",10))))</f>
        <v xml:space="preserve">L O 202202 yyyy00 HV        </v>
      </c>
      <c r="B1051" s="68" t="s">
        <v>431</v>
      </c>
      <c r="C1051" s="68" t="s">
        <v>285</v>
      </c>
      <c r="D1051" s="68" t="s">
        <v>271</v>
      </c>
      <c r="E1051" s="68" t="s">
        <v>359</v>
      </c>
      <c r="F1051" s="68" t="s">
        <v>360</v>
      </c>
      <c r="G1051" s="68" t="s">
        <v>79</v>
      </c>
      <c r="H1051" s="68" t="s">
        <v>392</v>
      </c>
      <c r="I1051" s="68" t="s">
        <v>640</v>
      </c>
      <c r="K1051" s="65">
        <v>11</v>
      </c>
      <c r="L1051" s="65">
        <v>801</v>
      </c>
      <c r="M1051" s="65" t="s">
        <v>393</v>
      </c>
    </row>
    <row r="1052" spans="1:13" ht="12.75" customHeight="1">
      <c r="A1052" s="107" t="str">
        <f>IF(ROW()=1,"KEY",IF(ISNA(VLOOKUP(B1052,車名対応マスタ!B:D,3,FALSE)),"",IF(VLOOKUP(B1052,車名対応マスタ!B:D,3,FALSE)="","",$D1052&amp;" "&amp;IF($G1052="9","J","O")&amp;" "&amp;$I1052&amp;" "&amp;IF($I1052&lt;=TEXT(★完成資料!$A$1,"yyyymm"),TEXT(★完成資料!$A$1,"yyyymm"),"999999")&amp; " " &amp; LEFT(F1052 &amp; "          ",10))))</f>
        <v xml:space="preserve">L O 202203 yyyy00 HV        </v>
      </c>
      <c r="B1052" s="68" t="s">
        <v>431</v>
      </c>
      <c r="C1052" s="68" t="s">
        <v>285</v>
      </c>
      <c r="D1052" s="68" t="s">
        <v>271</v>
      </c>
      <c r="E1052" s="68" t="s">
        <v>359</v>
      </c>
      <c r="F1052" s="68" t="s">
        <v>360</v>
      </c>
      <c r="G1052" s="68" t="s">
        <v>79</v>
      </c>
      <c r="H1052" s="68" t="s">
        <v>392</v>
      </c>
      <c r="I1052" s="68" t="s">
        <v>641</v>
      </c>
      <c r="K1052" s="65">
        <v>8</v>
      </c>
      <c r="L1052" s="65">
        <v>801</v>
      </c>
      <c r="M1052" s="65" t="s">
        <v>393</v>
      </c>
    </row>
    <row r="1053" spans="1:13" ht="12.75" customHeight="1">
      <c r="A1053" s="107" t="str">
        <f>IF(ROW()=1,"KEY",IF(ISNA(VLOOKUP(B1053,車名対応マスタ!B:D,3,FALSE)),"",IF(VLOOKUP(B1053,車名対応マスタ!B:D,3,FALSE)="","",$D1053&amp;" "&amp;IF($G1053="9","J","O")&amp;" "&amp;$I1053&amp;" "&amp;IF($I1053&lt;=TEXT(★完成資料!$A$1,"yyyymm"),TEXT(★完成資料!$A$1,"yyyymm"),"999999")&amp; " " &amp; LEFT(F1053 &amp; "          ",10))))</f>
        <v xml:space="preserve">L O 202204 yyyy00 HV        </v>
      </c>
      <c r="B1053" s="68" t="s">
        <v>431</v>
      </c>
      <c r="C1053" s="68" t="s">
        <v>285</v>
      </c>
      <c r="D1053" s="68" t="s">
        <v>271</v>
      </c>
      <c r="E1053" s="68" t="s">
        <v>359</v>
      </c>
      <c r="F1053" s="68" t="s">
        <v>360</v>
      </c>
      <c r="G1053" s="68" t="s">
        <v>79</v>
      </c>
      <c r="H1053" s="68" t="s">
        <v>392</v>
      </c>
      <c r="I1053" s="68" t="s">
        <v>642</v>
      </c>
      <c r="K1053" s="65">
        <v>10</v>
      </c>
      <c r="L1053" s="65">
        <v>801</v>
      </c>
      <c r="M1053" s="65" t="s">
        <v>393</v>
      </c>
    </row>
    <row r="1054" spans="1:13" ht="12.75" customHeight="1">
      <c r="A1054" s="107" t="str">
        <f>IF(ROW()=1,"KEY",IF(ISNA(VLOOKUP(B1054,車名対応マスタ!B:D,3,FALSE)),"",IF(VLOOKUP(B1054,車名対応マスタ!B:D,3,FALSE)="","",$D1054&amp;" "&amp;IF($G1054="9","J","O")&amp;" "&amp;$I1054&amp;" "&amp;IF($I1054&lt;=TEXT(★完成資料!$A$1,"yyyymm"),TEXT(★完成資料!$A$1,"yyyymm"),"999999")&amp; " " &amp; LEFT(F1054 &amp; "          ",10))))</f>
        <v xml:space="preserve">L O 202205 yyyy00 HV        </v>
      </c>
      <c r="B1054" s="68" t="s">
        <v>431</v>
      </c>
      <c r="C1054" s="68" t="s">
        <v>285</v>
      </c>
      <c r="D1054" s="68" t="s">
        <v>271</v>
      </c>
      <c r="E1054" s="68" t="s">
        <v>359</v>
      </c>
      <c r="F1054" s="68" t="s">
        <v>360</v>
      </c>
      <c r="G1054" s="68" t="s">
        <v>79</v>
      </c>
      <c r="H1054" s="68" t="s">
        <v>392</v>
      </c>
      <c r="I1054" s="68" t="s">
        <v>647</v>
      </c>
      <c r="K1054" s="65">
        <v>15</v>
      </c>
      <c r="L1054" s="65">
        <v>801</v>
      </c>
      <c r="M1054" s="65" t="s">
        <v>393</v>
      </c>
    </row>
    <row r="1055" spans="1:13" ht="12.75" customHeight="1">
      <c r="A1055" s="107" t="str">
        <f>IF(ROW()=1,"KEY",IF(ISNA(VLOOKUP(B1055,車名対応マスタ!B:D,3,FALSE)),"",IF(VLOOKUP(B1055,車名対応マスタ!B:D,3,FALSE)="","",$D1055&amp;" "&amp;IF($G1055="9","J","O")&amp;" "&amp;$I1055&amp;" "&amp;IF($I1055&lt;=TEXT(★完成資料!$A$1,"yyyymm"),TEXT(★完成資料!$A$1,"yyyymm"),"999999")&amp; " " &amp; LEFT(F1055 &amp; "          ",10))))</f>
        <v xml:space="preserve">L O 202206 yyyy00 HV        </v>
      </c>
      <c r="B1055" s="68" t="s">
        <v>431</v>
      </c>
      <c r="C1055" s="68" t="s">
        <v>285</v>
      </c>
      <c r="D1055" s="68" t="s">
        <v>271</v>
      </c>
      <c r="E1055" s="68" t="s">
        <v>359</v>
      </c>
      <c r="F1055" s="68" t="s">
        <v>360</v>
      </c>
      <c r="G1055" s="68" t="s">
        <v>79</v>
      </c>
      <c r="H1055" s="68" t="s">
        <v>392</v>
      </c>
      <c r="I1055" s="68" t="s">
        <v>652</v>
      </c>
      <c r="K1055" s="65">
        <v>11</v>
      </c>
      <c r="L1055" s="65">
        <v>801</v>
      </c>
      <c r="M1055" s="65" t="s">
        <v>393</v>
      </c>
    </row>
    <row r="1056" spans="1:13" ht="12.75" customHeight="1">
      <c r="A1056" s="107" t="str">
        <f>IF(ROW()=1,"KEY",IF(ISNA(VLOOKUP(B1056,車名対応マスタ!B:D,3,FALSE)),"",IF(VLOOKUP(B1056,車名対応マスタ!B:D,3,FALSE)="","",$D1056&amp;" "&amp;IF($G1056="9","J","O")&amp;" "&amp;$I1056&amp;" "&amp;IF($I1056&lt;=TEXT(★完成資料!$A$1,"yyyymm"),TEXT(★完成資料!$A$1,"yyyymm"),"999999")&amp; " " &amp; LEFT(F1056 &amp; "          ",10))))</f>
        <v xml:space="preserve">L O 202207 yyyy00 HV        </v>
      </c>
      <c r="B1056" s="68" t="s">
        <v>431</v>
      </c>
      <c r="C1056" s="68" t="s">
        <v>285</v>
      </c>
      <c r="D1056" s="68" t="s">
        <v>271</v>
      </c>
      <c r="E1056" s="68" t="s">
        <v>359</v>
      </c>
      <c r="F1056" s="68" t="s">
        <v>360</v>
      </c>
      <c r="G1056" s="68" t="s">
        <v>79</v>
      </c>
      <c r="H1056" s="68" t="s">
        <v>392</v>
      </c>
      <c r="I1056" s="68" t="s">
        <v>655</v>
      </c>
      <c r="K1056" s="65">
        <v>7</v>
      </c>
      <c r="L1056" s="65">
        <v>801</v>
      </c>
      <c r="M1056" s="65" t="s">
        <v>393</v>
      </c>
    </row>
    <row r="1057" spans="1:13" ht="12.75" customHeight="1">
      <c r="A1057" s="107" t="str">
        <f>IF(ROW()=1,"KEY",IF(ISNA(VLOOKUP(B1057,車名対応マスタ!B:D,3,FALSE)),"",IF(VLOOKUP(B1057,車名対応マスタ!B:D,3,FALSE)="","",$D1057&amp;" "&amp;IF($G1057="9","J","O")&amp;" "&amp;$I1057&amp;" "&amp;IF($I1057&lt;=TEXT(★完成資料!$A$1,"yyyymm"),TEXT(★完成資料!$A$1,"yyyymm"),"999999")&amp; " " &amp; LEFT(F1057 &amp; "          ",10))))</f>
        <v xml:space="preserve">L O 202208 yyyy00 HV        </v>
      </c>
      <c r="B1057" s="68" t="s">
        <v>431</v>
      </c>
      <c r="C1057" s="68" t="s">
        <v>285</v>
      </c>
      <c r="D1057" s="68" t="s">
        <v>271</v>
      </c>
      <c r="E1057" s="68" t="s">
        <v>359</v>
      </c>
      <c r="F1057" s="68" t="s">
        <v>360</v>
      </c>
      <c r="G1057" s="68" t="s">
        <v>79</v>
      </c>
      <c r="H1057" s="68" t="s">
        <v>392</v>
      </c>
      <c r="I1057" s="68" t="s">
        <v>656</v>
      </c>
      <c r="K1057" s="65">
        <v>5</v>
      </c>
      <c r="L1057" s="65">
        <v>801</v>
      </c>
      <c r="M1057" s="65" t="s">
        <v>393</v>
      </c>
    </row>
    <row r="1058" spans="1:13" ht="12.75" customHeight="1">
      <c r="A1058" s="107" t="str">
        <f>IF(ROW()=1,"KEY",IF(ISNA(VLOOKUP(B1058,車名対応マスタ!B:D,3,FALSE)),"",IF(VLOOKUP(B1058,車名対応マスタ!B:D,3,FALSE)="","",$D1058&amp;" "&amp;IF($G1058="9","J","O")&amp;" "&amp;$I1058&amp;" "&amp;IF($I1058&lt;=TEXT(★完成資料!$A$1,"yyyymm"),TEXT(★完成資料!$A$1,"yyyymm"),"999999")&amp; " " &amp; LEFT(F1058 &amp; "          ",10))))</f>
        <v xml:space="preserve">L O 202209 yyyy00 HV        </v>
      </c>
      <c r="B1058" s="68" t="s">
        <v>431</v>
      </c>
      <c r="C1058" s="68" t="s">
        <v>285</v>
      </c>
      <c r="D1058" s="68" t="s">
        <v>271</v>
      </c>
      <c r="E1058" s="68" t="s">
        <v>359</v>
      </c>
      <c r="F1058" s="68" t="s">
        <v>360</v>
      </c>
      <c r="G1058" s="68" t="s">
        <v>79</v>
      </c>
      <c r="H1058" s="68" t="s">
        <v>392</v>
      </c>
      <c r="I1058" s="68" t="s">
        <v>657</v>
      </c>
      <c r="K1058" s="65">
        <v>1</v>
      </c>
      <c r="L1058" s="65">
        <v>801</v>
      </c>
      <c r="M1058" s="65" t="s">
        <v>393</v>
      </c>
    </row>
    <row r="1059" spans="1:13" ht="12.75" customHeight="1">
      <c r="A1059" s="107" t="str">
        <f>IF(ROW()=1,"KEY",IF(ISNA(VLOOKUP(B1059,車名対応マスタ!B:D,3,FALSE)),"",IF(VLOOKUP(B1059,車名対応マスタ!B:D,3,FALSE)="","",$D1059&amp;" "&amp;IF($G1059="9","J","O")&amp;" "&amp;$I1059&amp;" "&amp;IF($I1059&lt;=TEXT(★完成資料!$A$1,"yyyymm"),TEXT(★完成資料!$A$1,"yyyymm"),"999999")&amp; " " &amp; LEFT(F1059 &amp; "          ",10))))</f>
        <v xml:space="preserve">L O 202210 yyyy00 HV        </v>
      </c>
      <c r="B1059" s="68" t="s">
        <v>431</v>
      </c>
      <c r="C1059" s="68" t="s">
        <v>285</v>
      </c>
      <c r="D1059" s="68" t="s">
        <v>271</v>
      </c>
      <c r="E1059" s="68" t="s">
        <v>359</v>
      </c>
      <c r="F1059" s="68" t="s">
        <v>360</v>
      </c>
      <c r="G1059" s="68" t="s">
        <v>79</v>
      </c>
      <c r="H1059" s="68" t="s">
        <v>392</v>
      </c>
      <c r="I1059" s="68" t="s">
        <v>663</v>
      </c>
      <c r="K1059" s="65">
        <v>2</v>
      </c>
      <c r="L1059" s="65">
        <v>801</v>
      </c>
      <c r="M1059" s="65" t="s">
        <v>393</v>
      </c>
    </row>
    <row r="1060" spans="1:13" ht="12.75" customHeight="1">
      <c r="A1060" s="107" t="str">
        <f>IF(ROW()=1,"KEY",IF(ISNA(VLOOKUP(B1060,車名対応マスタ!B:D,3,FALSE)),"",IF(VLOOKUP(B1060,車名対応マスタ!B:D,3,FALSE)="","",$D1060&amp;" "&amp;IF($G1060="9","J","O")&amp;" "&amp;$I1060&amp;" "&amp;IF($I1060&lt;=TEXT(★完成資料!$A$1,"yyyymm"),TEXT(★完成資料!$A$1,"yyyymm"),"999999")&amp; " " &amp; LEFT(F1060 &amp; "          ",10))))</f>
        <v xml:space="preserve">L O 202201 yyyy00 HV        </v>
      </c>
      <c r="B1060" s="68" t="s">
        <v>431</v>
      </c>
      <c r="C1060" s="68" t="s">
        <v>285</v>
      </c>
      <c r="D1060" s="68" t="s">
        <v>271</v>
      </c>
      <c r="E1060" s="68" t="s">
        <v>359</v>
      </c>
      <c r="F1060" s="68" t="s">
        <v>360</v>
      </c>
      <c r="G1060" s="68" t="s">
        <v>79</v>
      </c>
      <c r="H1060" s="68" t="s">
        <v>392</v>
      </c>
      <c r="I1060" s="68" t="s">
        <v>639</v>
      </c>
      <c r="J1060" s="65">
        <v>1</v>
      </c>
      <c r="K1060" s="65">
        <v>2</v>
      </c>
      <c r="L1060" s="65">
        <v>809</v>
      </c>
      <c r="M1060" s="65" t="s">
        <v>394</v>
      </c>
    </row>
    <row r="1061" spans="1:13" ht="12.75" customHeight="1">
      <c r="A1061" s="107" t="str">
        <f>IF(ROW()=1,"KEY",IF(ISNA(VLOOKUP(B1061,車名対応マスタ!B:D,3,FALSE)),"",IF(VLOOKUP(B1061,車名対応マスタ!B:D,3,FALSE)="","",$D1061&amp;" "&amp;IF($G1061="9","J","O")&amp;" "&amp;$I1061&amp;" "&amp;IF($I1061&lt;=TEXT(★完成資料!$A$1,"yyyymm"),TEXT(★完成資料!$A$1,"yyyymm"),"999999")&amp; " " &amp; LEFT(F1061 &amp; "          ",10))))</f>
        <v xml:space="preserve">L O 202202 yyyy00 HV        </v>
      </c>
      <c r="B1061" s="68" t="s">
        <v>431</v>
      </c>
      <c r="C1061" s="68" t="s">
        <v>285</v>
      </c>
      <c r="D1061" s="68" t="s">
        <v>271</v>
      </c>
      <c r="E1061" s="68" t="s">
        <v>359</v>
      </c>
      <c r="F1061" s="68" t="s">
        <v>360</v>
      </c>
      <c r="G1061" s="68" t="s">
        <v>79</v>
      </c>
      <c r="H1061" s="68" t="s">
        <v>392</v>
      </c>
      <c r="I1061" s="68" t="s">
        <v>640</v>
      </c>
      <c r="J1061" s="65">
        <v>2</v>
      </c>
      <c r="K1061" s="65">
        <v>2</v>
      </c>
      <c r="L1061" s="65">
        <v>809</v>
      </c>
      <c r="M1061" s="65" t="s">
        <v>394</v>
      </c>
    </row>
    <row r="1062" spans="1:13" ht="12.75" customHeight="1">
      <c r="A1062" s="107" t="str">
        <f>IF(ROW()=1,"KEY",IF(ISNA(VLOOKUP(B1062,車名対応マスタ!B:D,3,FALSE)),"",IF(VLOOKUP(B1062,車名対応マスタ!B:D,3,FALSE)="","",$D1062&amp;" "&amp;IF($G1062="9","J","O")&amp;" "&amp;$I1062&amp;" "&amp;IF($I1062&lt;=TEXT(★完成資料!$A$1,"yyyymm"),TEXT(★完成資料!$A$1,"yyyymm"),"999999")&amp; " " &amp; LEFT(F1062 &amp; "          ",10))))</f>
        <v xml:space="preserve">L O 202203 yyyy00 HV        </v>
      </c>
      <c r="B1062" s="68" t="s">
        <v>431</v>
      </c>
      <c r="C1062" s="68" t="s">
        <v>285</v>
      </c>
      <c r="D1062" s="68" t="s">
        <v>271</v>
      </c>
      <c r="E1062" s="68" t="s">
        <v>359</v>
      </c>
      <c r="F1062" s="68" t="s">
        <v>360</v>
      </c>
      <c r="G1062" s="68" t="s">
        <v>79</v>
      </c>
      <c r="H1062" s="68" t="s">
        <v>392</v>
      </c>
      <c r="I1062" s="68" t="s">
        <v>641</v>
      </c>
      <c r="J1062" s="65">
        <v>0</v>
      </c>
      <c r="K1062" s="65">
        <v>4</v>
      </c>
      <c r="L1062" s="65">
        <v>809</v>
      </c>
      <c r="M1062" s="65" t="s">
        <v>394</v>
      </c>
    </row>
    <row r="1063" spans="1:13" ht="12.75" customHeight="1">
      <c r="A1063" s="107" t="str">
        <f>IF(ROW()=1,"KEY",IF(ISNA(VLOOKUP(B1063,車名対応マスタ!B:D,3,FALSE)),"",IF(VLOOKUP(B1063,車名対応マスタ!B:D,3,FALSE)="","",$D1063&amp;" "&amp;IF($G1063="9","J","O")&amp;" "&amp;$I1063&amp;" "&amp;IF($I1063&lt;=TEXT(★完成資料!$A$1,"yyyymm"),TEXT(★完成資料!$A$1,"yyyymm"),"999999")&amp; " " &amp; LEFT(F1063 &amp; "          ",10))))</f>
        <v xml:space="preserve">L O 202204 yyyy00 HV        </v>
      </c>
      <c r="B1063" s="68" t="s">
        <v>431</v>
      </c>
      <c r="C1063" s="68" t="s">
        <v>285</v>
      </c>
      <c r="D1063" s="68" t="s">
        <v>271</v>
      </c>
      <c r="E1063" s="68" t="s">
        <v>359</v>
      </c>
      <c r="F1063" s="68" t="s">
        <v>360</v>
      </c>
      <c r="G1063" s="68" t="s">
        <v>79</v>
      </c>
      <c r="H1063" s="68" t="s">
        <v>392</v>
      </c>
      <c r="I1063" s="68" t="s">
        <v>642</v>
      </c>
      <c r="J1063" s="65">
        <v>1</v>
      </c>
      <c r="K1063" s="65">
        <v>4</v>
      </c>
      <c r="L1063" s="65">
        <v>809</v>
      </c>
      <c r="M1063" s="65" t="s">
        <v>394</v>
      </c>
    </row>
    <row r="1064" spans="1:13" ht="12.75" customHeight="1">
      <c r="A1064" s="107" t="str">
        <f>IF(ROW()=1,"KEY",IF(ISNA(VLOOKUP(B1064,車名対応マスタ!B:D,3,FALSE)),"",IF(VLOOKUP(B1064,車名対応マスタ!B:D,3,FALSE)="","",$D1064&amp;" "&amp;IF($G1064="9","J","O")&amp;" "&amp;$I1064&amp;" "&amp;IF($I1064&lt;=TEXT(★完成資料!$A$1,"yyyymm"),TEXT(★完成資料!$A$1,"yyyymm"),"999999")&amp; " " &amp; LEFT(F1064 &amp; "          ",10))))</f>
        <v xml:space="preserve">L O 202205 yyyy00 HV        </v>
      </c>
      <c r="B1064" s="68" t="s">
        <v>431</v>
      </c>
      <c r="C1064" s="68" t="s">
        <v>285</v>
      </c>
      <c r="D1064" s="68" t="s">
        <v>271</v>
      </c>
      <c r="E1064" s="68" t="s">
        <v>359</v>
      </c>
      <c r="F1064" s="68" t="s">
        <v>360</v>
      </c>
      <c r="G1064" s="68" t="s">
        <v>79</v>
      </c>
      <c r="H1064" s="68" t="s">
        <v>392</v>
      </c>
      <c r="I1064" s="68" t="s">
        <v>647</v>
      </c>
      <c r="J1064" s="65">
        <v>0</v>
      </c>
      <c r="K1064" s="65">
        <v>4</v>
      </c>
      <c r="L1064" s="65">
        <v>809</v>
      </c>
      <c r="M1064" s="65" t="s">
        <v>394</v>
      </c>
    </row>
    <row r="1065" spans="1:13" ht="12.75" customHeight="1">
      <c r="A1065" s="107" t="str">
        <f>IF(ROW()=1,"KEY",IF(ISNA(VLOOKUP(B1065,車名対応マスタ!B:D,3,FALSE)),"",IF(VLOOKUP(B1065,車名対応マスタ!B:D,3,FALSE)="","",$D1065&amp;" "&amp;IF($G1065="9","J","O")&amp;" "&amp;$I1065&amp;" "&amp;IF($I1065&lt;=TEXT(★完成資料!$A$1,"yyyymm"),TEXT(★完成資料!$A$1,"yyyymm"),"999999")&amp; " " &amp; LEFT(F1065 &amp; "          ",10))))</f>
        <v xml:space="preserve">L O 202206 yyyy00 HV        </v>
      </c>
      <c r="B1065" s="68" t="s">
        <v>431</v>
      </c>
      <c r="C1065" s="68" t="s">
        <v>285</v>
      </c>
      <c r="D1065" s="68" t="s">
        <v>271</v>
      </c>
      <c r="E1065" s="68" t="s">
        <v>359</v>
      </c>
      <c r="F1065" s="68" t="s">
        <v>360</v>
      </c>
      <c r="G1065" s="68" t="s">
        <v>79</v>
      </c>
      <c r="H1065" s="68" t="s">
        <v>392</v>
      </c>
      <c r="I1065" s="68" t="s">
        <v>652</v>
      </c>
      <c r="J1065" s="65">
        <v>0</v>
      </c>
      <c r="K1065" s="65">
        <v>2</v>
      </c>
      <c r="L1065" s="65">
        <v>809</v>
      </c>
      <c r="M1065" s="65" t="s">
        <v>394</v>
      </c>
    </row>
    <row r="1066" spans="1:13" ht="12.75" customHeight="1">
      <c r="A1066" s="107" t="str">
        <f>IF(ROW()=1,"KEY",IF(ISNA(VLOOKUP(B1066,車名対応マスタ!B:D,3,FALSE)),"",IF(VLOOKUP(B1066,車名対応マスタ!B:D,3,FALSE)="","",$D1066&amp;" "&amp;IF($G1066="9","J","O")&amp;" "&amp;$I1066&amp;" "&amp;IF($I1066&lt;=TEXT(★完成資料!$A$1,"yyyymm"),TEXT(★完成資料!$A$1,"yyyymm"),"999999")&amp; " " &amp; LEFT(F1066 &amp; "          ",10))))</f>
        <v xml:space="preserve">L O 202207 yyyy00 HV        </v>
      </c>
      <c r="B1066" s="68" t="s">
        <v>431</v>
      </c>
      <c r="C1066" s="68" t="s">
        <v>285</v>
      </c>
      <c r="D1066" s="68" t="s">
        <v>271</v>
      </c>
      <c r="E1066" s="68" t="s">
        <v>359</v>
      </c>
      <c r="F1066" s="68" t="s">
        <v>360</v>
      </c>
      <c r="G1066" s="68" t="s">
        <v>79</v>
      </c>
      <c r="H1066" s="68" t="s">
        <v>392</v>
      </c>
      <c r="I1066" s="68" t="s">
        <v>655</v>
      </c>
      <c r="J1066" s="65">
        <v>0</v>
      </c>
      <c r="K1066" s="65">
        <v>5</v>
      </c>
      <c r="L1066" s="65">
        <v>809</v>
      </c>
      <c r="M1066" s="65" t="s">
        <v>394</v>
      </c>
    </row>
    <row r="1067" spans="1:13" ht="12.75" customHeight="1">
      <c r="A1067" s="107" t="str">
        <f>IF(ROW()=1,"KEY",IF(ISNA(VLOOKUP(B1067,車名対応マスタ!B:D,3,FALSE)),"",IF(VLOOKUP(B1067,車名対応マスタ!B:D,3,FALSE)="","",$D1067&amp;" "&amp;IF($G1067="9","J","O")&amp;" "&amp;$I1067&amp;" "&amp;IF($I1067&lt;=TEXT(★完成資料!$A$1,"yyyymm"),TEXT(★完成資料!$A$1,"yyyymm"),"999999")&amp; " " &amp; LEFT(F1067 &amp; "          ",10))))</f>
        <v xml:space="preserve">L O 202208 yyyy00 HV        </v>
      </c>
      <c r="B1067" s="68" t="s">
        <v>431</v>
      </c>
      <c r="C1067" s="68" t="s">
        <v>285</v>
      </c>
      <c r="D1067" s="68" t="s">
        <v>271</v>
      </c>
      <c r="E1067" s="68" t="s">
        <v>359</v>
      </c>
      <c r="F1067" s="68" t="s">
        <v>360</v>
      </c>
      <c r="G1067" s="68" t="s">
        <v>79</v>
      </c>
      <c r="H1067" s="68" t="s">
        <v>392</v>
      </c>
      <c r="I1067" s="68" t="s">
        <v>656</v>
      </c>
      <c r="J1067" s="65">
        <v>0</v>
      </c>
      <c r="K1067" s="65">
        <v>3</v>
      </c>
      <c r="L1067" s="65">
        <v>809</v>
      </c>
      <c r="M1067" s="65" t="s">
        <v>394</v>
      </c>
    </row>
    <row r="1068" spans="1:13" ht="12.75" customHeight="1">
      <c r="A1068" s="107" t="str">
        <f>IF(ROW()=1,"KEY",IF(ISNA(VLOOKUP(B1068,車名対応マスタ!B:D,3,FALSE)),"",IF(VLOOKUP(B1068,車名対応マスタ!B:D,3,FALSE)="","",$D1068&amp;" "&amp;IF($G1068="9","J","O")&amp;" "&amp;$I1068&amp;" "&amp;IF($I1068&lt;=TEXT(★完成資料!$A$1,"yyyymm"),TEXT(★完成資料!$A$1,"yyyymm"),"999999")&amp; " " &amp; LEFT(F1068 &amp; "          ",10))))</f>
        <v xml:space="preserve">L O 202209 yyyy00 HV        </v>
      </c>
      <c r="B1068" s="68" t="s">
        <v>431</v>
      </c>
      <c r="C1068" s="68" t="s">
        <v>285</v>
      </c>
      <c r="D1068" s="68" t="s">
        <v>271</v>
      </c>
      <c r="E1068" s="68" t="s">
        <v>359</v>
      </c>
      <c r="F1068" s="68" t="s">
        <v>360</v>
      </c>
      <c r="G1068" s="68" t="s">
        <v>79</v>
      </c>
      <c r="H1068" s="68" t="s">
        <v>392</v>
      </c>
      <c r="I1068" s="68" t="s">
        <v>657</v>
      </c>
      <c r="J1068" s="65">
        <v>0</v>
      </c>
      <c r="K1068" s="65">
        <v>3</v>
      </c>
      <c r="L1068" s="65">
        <v>809</v>
      </c>
      <c r="M1068" s="65" t="s">
        <v>394</v>
      </c>
    </row>
    <row r="1069" spans="1:13" ht="12.75" customHeight="1">
      <c r="A1069" s="107" t="str">
        <f>IF(ROW()=1,"KEY",IF(ISNA(VLOOKUP(B1069,車名対応マスタ!B:D,3,FALSE)),"",IF(VLOOKUP(B1069,車名対応マスタ!B:D,3,FALSE)="","",$D1069&amp;" "&amp;IF($G1069="9","J","O")&amp;" "&amp;$I1069&amp;" "&amp;IF($I1069&lt;=TEXT(★完成資料!$A$1,"yyyymm"),TEXT(★完成資料!$A$1,"yyyymm"),"999999")&amp; " " &amp; LEFT(F1069 &amp; "          ",10))))</f>
        <v xml:space="preserve">L O 202210 yyyy00 HV        </v>
      </c>
      <c r="B1069" s="68" t="s">
        <v>431</v>
      </c>
      <c r="C1069" s="68" t="s">
        <v>285</v>
      </c>
      <c r="D1069" s="68" t="s">
        <v>271</v>
      </c>
      <c r="E1069" s="68" t="s">
        <v>359</v>
      </c>
      <c r="F1069" s="68" t="s">
        <v>360</v>
      </c>
      <c r="G1069" s="68" t="s">
        <v>79</v>
      </c>
      <c r="H1069" s="68" t="s">
        <v>392</v>
      </c>
      <c r="I1069" s="68" t="s">
        <v>663</v>
      </c>
      <c r="J1069" s="65">
        <v>0</v>
      </c>
      <c r="K1069" s="65">
        <v>7</v>
      </c>
      <c r="L1069" s="65">
        <v>809</v>
      </c>
      <c r="M1069" s="65" t="s">
        <v>394</v>
      </c>
    </row>
    <row r="1070" spans="1:13" ht="12.75" customHeight="1">
      <c r="A1070" s="107" t="str">
        <f>IF(ROW()=1,"KEY",IF(ISNA(VLOOKUP(B1070,車名対応マスタ!B:D,3,FALSE)),"",IF(VLOOKUP(B1070,車名対応マスタ!B:D,3,FALSE)="","",$D1070&amp;" "&amp;IF($G1070="9","J","O")&amp;" "&amp;$I1070&amp;" "&amp;IF($I1070&lt;=TEXT(★完成資料!$A$1,"yyyymm"),TEXT(★完成資料!$A$1,"yyyymm"),"999999")&amp; " " &amp; LEFT(F1070 &amp; "          ",10))))</f>
        <v xml:space="preserve">L O 202202 yyyy00 HV        </v>
      </c>
      <c r="B1070" s="68" t="s">
        <v>431</v>
      </c>
      <c r="C1070" s="68" t="s">
        <v>285</v>
      </c>
      <c r="D1070" s="68" t="s">
        <v>271</v>
      </c>
      <c r="E1070" s="68" t="s">
        <v>359</v>
      </c>
      <c r="F1070" s="68" t="s">
        <v>360</v>
      </c>
      <c r="G1070" s="68" t="s">
        <v>80</v>
      </c>
      <c r="H1070" s="68" t="s">
        <v>395</v>
      </c>
      <c r="I1070" s="68" t="s">
        <v>640</v>
      </c>
      <c r="J1070" s="65">
        <v>0</v>
      </c>
      <c r="K1070" s="65">
        <v>1</v>
      </c>
      <c r="L1070" s="65">
        <v>612</v>
      </c>
      <c r="M1070" s="65" t="s">
        <v>506</v>
      </c>
    </row>
    <row r="1071" spans="1:13" ht="12.75" customHeight="1">
      <c r="A1071" s="107" t="str">
        <f>IF(ROW()=1,"KEY",IF(ISNA(VLOOKUP(B1071,車名対応マスタ!B:D,3,FALSE)),"",IF(VLOOKUP(B1071,車名対応マスタ!B:D,3,FALSE)="","",$D1071&amp;" "&amp;IF($G1071="9","J","O")&amp;" "&amp;$I1071&amp;" "&amp;IF($I1071&lt;=TEXT(★完成資料!$A$1,"yyyymm"),TEXT(★完成資料!$A$1,"yyyymm"),"999999")&amp; " " &amp; LEFT(F1071 &amp; "          ",10))))</f>
        <v xml:space="preserve">L O 202206 yyyy00 HV        </v>
      </c>
      <c r="B1071" s="68" t="s">
        <v>431</v>
      </c>
      <c r="C1071" s="68" t="s">
        <v>285</v>
      </c>
      <c r="D1071" s="68" t="s">
        <v>271</v>
      </c>
      <c r="E1071" s="68" t="s">
        <v>359</v>
      </c>
      <c r="F1071" s="68" t="s">
        <v>360</v>
      </c>
      <c r="G1071" s="68" t="s">
        <v>80</v>
      </c>
      <c r="H1071" s="68" t="s">
        <v>395</v>
      </c>
      <c r="I1071" s="68" t="s">
        <v>652</v>
      </c>
      <c r="J1071" s="65">
        <v>0</v>
      </c>
      <c r="K1071" s="65">
        <v>1</v>
      </c>
      <c r="L1071" s="65">
        <v>609</v>
      </c>
      <c r="M1071" s="65" t="s">
        <v>252</v>
      </c>
    </row>
    <row r="1072" spans="1:13" ht="12.75" customHeight="1">
      <c r="A1072" s="107" t="str">
        <f>IF(ROW()=1,"KEY",IF(ISNA(VLOOKUP(B1072,車名対応マスタ!B:D,3,FALSE)),"",IF(VLOOKUP(B1072,車名対応マスタ!B:D,3,FALSE)="","",$D1072&amp;" "&amp;IF($G1072="9","J","O")&amp;" "&amp;$I1072&amp;" "&amp;IF($I1072&lt;=TEXT(★完成資料!$A$1,"yyyymm"),TEXT(★完成資料!$A$1,"yyyymm"),"999999")&amp; " " &amp; LEFT(F1072 &amp; "          ",10))))</f>
        <v xml:space="preserve">L J 202201 yyyy00 HV        </v>
      </c>
      <c r="B1072" s="68" t="s">
        <v>431</v>
      </c>
      <c r="C1072" s="68" t="s">
        <v>285</v>
      </c>
      <c r="D1072" s="68" t="s">
        <v>271</v>
      </c>
      <c r="E1072" s="68" t="s">
        <v>359</v>
      </c>
      <c r="F1072" s="68" t="s">
        <v>360</v>
      </c>
      <c r="G1072" s="68" t="s">
        <v>82</v>
      </c>
      <c r="H1072" s="68" t="s">
        <v>403</v>
      </c>
      <c r="I1072" s="68" t="s">
        <v>639</v>
      </c>
      <c r="J1072" s="65">
        <v>113</v>
      </c>
      <c r="K1072" s="65">
        <v>150</v>
      </c>
      <c r="L1072" s="65">
        <v>930</v>
      </c>
      <c r="M1072" s="65" t="s">
        <v>249</v>
      </c>
    </row>
    <row r="1073" spans="1:13" ht="12.75" customHeight="1">
      <c r="A1073" s="107" t="str">
        <f>IF(ROW()=1,"KEY",IF(ISNA(VLOOKUP(B1073,車名対応マスタ!B:D,3,FALSE)),"",IF(VLOOKUP(B1073,車名対応マスタ!B:D,3,FALSE)="","",$D1073&amp;" "&amp;IF($G1073="9","J","O")&amp;" "&amp;$I1073&amp;" "&amp;IF($I1073&lt;=TEXT(★完成資料!$A$1,"yyyymm"),TEXT(★完成資料!$A$1,"yyyymm"),"999999")&amp; " " &amp; LEFT(F1073 &amp; "          ",10))))</f>
        <v xml:space="preserve">L J 202202 yyyy00 HV        </v>
      </c>
      <c r="B1073" s="68" t="s">
        <v>431</v>
      </c>
      <c r="C1073" s="68" t="s">
        <v>285</v>
      </c>
      <c r="D1073" s="68" t="s">
        <v>271</v>
      </c>
      <c r="E1073" s="68" t="s">
        <v>359</v>
      </c>
      <c r="F1073" s="68" t="s">
        <v>360</v>
      </c>
      <c r="G1073" s="68" t="s">
        <v>82</v>
      </c>
      <c r="H1073" s="68" t="s">
        <v>403</v>
      </c>
      <c r="I1073" s="68" t="s">
        <v>640</v>
      </c>
      <c r="J1073" s="65">
        <v>107</v>
      </c>
      <c r="K1073" s="65">
        <v>148</v>
      </c>
      <c r="L1073" s="65">
        <v>930</v>
      </c>
      <c r="M1073" s="65" t="s">
        <v>249</v>
      </c>
    </row>
    <row r="1074" spans="1:13" ht="12.75" customHeight="1">
      <c r="A1074" s="107" t="str">
        <f>IF(ROW()=1,"KEY",IF(ISNA(VLOOKUP(B1074,車名対応マスタ!B:D,3,FALSE)),"",IF(VLOOKUP(B1074,車名対応マスタ!B:D,3,FALSE)="","",$D1074&amp;" "&amp;IF($G1074="9","J","O")&amp;" "&amp;$I1074&amp;" "&amp;IF($I1074&lt;=TEXT(★完成資料!$A$1,"yyyymm"),TEXT(★完成資料!$A$1,"yyyymm"),"999999")&amp; " " &amp; LEFT(F1074 &amp; "          ",10))))</f>
        <v xml:space="preserve">L J 202203 yyyy00 HV        </v>
      </c>
      <c r="B1074" s="68" t="s">
        <v>431</v>
      </c>
      <c r="C1074" s="68" t="s">
        <v>285</v>
      </c>
      <c r="D1074" s="68" t="s">
        <v>271</v>
      </c>
      <c r="E1074" s="68" t="s">
        <v>359</v>
      </c>
      <c r="F1074" s="68" t="s">
        <v>360</v>
      </c>
      <c r="G1074" s="68" t="s">
        <v>82</v>
      </c>
      <c r="H1074" s="68" t="s">
        <v>403</v>
      </c>
      <c r="I1074" s="68" t="s">
        <v>641</v>
      </c>
      <c r="J1074" s="65">
        <v>195</v>
      </c>
      <c r="K1074" s="65">
        <v>190</v>
      </c>
      <c r="L1074" s="65">
        <v>930</v>
      </c>
      <c r="M1074" s="65" t="s">
        <v>249</v>
      </c>
    </row>
    <row r="1075" spans="1:13" ht="12.75" customHeight="1">
      <c r="A1075" s="107" t="str">
        <f>IF(ROW()=1,"KEY",IF(ISNA(VLOOKUP(B1075,車名対応マスタ!B:D,3,FALSE)),"",IF(VLOOKUP(B1075,車名対応マスタ!B:D,3,FALSE)="","",$D1075&amp;" "&amp;IF($G1075="9","J","O")&amp;" "&amp;$I1075&amp;" "&amp;IF($I1075&lt;=TEXT(★完成資料!$A$1,"yyyymm"),TEXT(★完成資料!$A$1,"yyyymm"),"999999")&amp; " " &amp; LEFT(F1075 &amp; "          ",10))))</f>
        <v xml:space="preserve">L J 202204 yyyy00 HV        </v>
      </c>
      <c r="B1075" s="68" t="s">
        <v>431</v>
      </c>
      <c r="C1075" s="68" t="s">
        <v>285</v>
      </c>
      <c r="D1075" s="68" t="s">
        <v>271</v>
      </c>
      <c r="E1075" s="68" t="s">
        <v>359</v>
      </c>
      <c r="F1075" s="68" t="s">
        <v>360</v>
      </c>
      <c r="G1075" s="68" t="s">
        <v>82</v>
      </c>
      <c r="H1075" s="68" t="s">
        <v>403</v>
      </c>
      <c r="I1075" s="68" t="s">
        <v>642</v>
      </c>
      <c r="J1075" s="65">
        <v>173</v>
      </c>
      <c r="K1075" s="65">
        <v>132</v>
      </c>
      <c r="L1075" s="65">
        <v>930</v>
      </c>
      <c r="M1075" s="65" t="s">
        <v>249</v>
      </c>
    </row>
    <row r="1076" spans="1:13" ht="12.75" customHeight="1">
      <c r="A1076" s="107" t="str">
        <f>IF(ROW()=1,"KEY",IF(ISNA(VLOOKUP(B1076,車名対応マスタ!B:D,3,FALSE)),"",IF(VLOOKUP(B1076,車名対応マスタ!B:D,3,FALSE)="","",$D1076&amp;" "&amp;IF($G1076="9","J","O")&amp;" "&amp;$I1076&amp;" "&amp;IF($I1076&lt;=TEXT(★完成資料!$A$1,"yyyymm"),TEXT(★完成資料!$A$1,"yyyymm"),"999999")&amp; " " &amp; LEFT(F1076 &amp; "          ",10))))</f>
        <v xml:space="preserve">L J 202205 yyyy00 HV        </v>
      </c>
      <c r="B1076" s="68" t="s">
        <v>431</v>
      </c>
      <c r="C1076" s="68" t="s">
        <v>285</v>
      </c>
      <c r="D1076" s="68" t="s">
        <v>271</v>
      </c>
      <c r="E1076" s="68" t="s">
        <v>359</v>
      </c>
      <c r="F1076" s="68" t="s">
        <v>360</v>
      </c>
      <c r="G1076" s="68" t="s">
        <v>82</v>
      </c>
      <c r="H1076" s="68" t="s">
        <v>403</v>
      </c>
      <c r="I1076" s="68" t="s">
        <v>647</v>
      </c>
      <c r="J1076" s="65">
        <v>120</v>
      </c>
      <c r="K1076" s="65">
        <v>131</v>
      </c>
      <c r="L1076" s="65">
        <v>930</v>
      </c>
      <c r="M1076" s="65" t="s">
        <v>249</v>
      </c>
    </row>
    <row r="1077" spans="1:13" ht="12.75" customHeight="1">
      <c r="A1077" s="107" t="str">
        <f>IF(ROW()=1,"KEY",IF(ISNA(VLOOKUP(B1077,車名対応マスタ!B:D,3,FALSE)),"",IF(VLOOKUP(B1077,車名対応マスタ!B:D,3,FALSE)="","",$D1077&amp;" "&amp;IF($G1077="9","J","O")&amp;" "&amp;$I1077&amp;" "&amp;IF($I1077&lt;=TEXT(★完成資料!$A$1,"yyyymm"),TEXT(★完成資料!$A$1,"yyyymm"),"999999")&amp; " " &amp; LEFT(F1077 &amp; "          ",10))))</f>
        <v xml:space="preserve">L J 202206 yyyy00 HV        </v>
      </c>
      <c r="B1077" s="68" t="s">
        <v>431</v>
      </c>
      <c r="C1077" s="68" t="s">
        <v>285</v>
      </c>
      <c r="D1077" s="68" t="s">
        <v>271</v>
      </c>
      <c r="E1077" s="68" t="s">
        <v>359</v>
      </c>
      <c r="F1077" s="68" t="s">
        <v>360</v>
      </c>
      <c r="G1077" s="68" t="s">
        <v>82</v>
      </c>
      <c r="H1077" s="68" t="s">
        <v>403</v>
      </c>
      <c r="I1077" s="68" t="s">
        <v>652</v>
      </c>
      <c r="J1077" s="65">
        <v>126</v>
      </c>
      <c r="K1077" s="65">
        <v>195</v>
      </c>
      <c r="L1077" s="65">
        <v>930</v>
      </c>
      <c r="M1077" s="65" t="s">
        <v>249</v>
      </c>
    </row>
    <row r="1078" spans="1:13" ht="12.75" customHeight="1">
      <c r="A1078" s="107" t="str">
        <f>IF(ROW()=1,"KEY",IF(ISNA(VLOOKUP(B1078,車名対応マスタ!B:D,3,FALSE)),"",IF(VLOOKUP(B1078,車名対応マスタ!B:D,3,FALSE)="","",$D1078&amp;" "&amp;IF($G1078="9","J","O")&amp;" "&amp;$I1078&amp;" "&amp;IF($I1078&lt;=TEXT(★完成資料!$A$1,"yyyymm"),TEXT(★完成資料!$A$1,"yyyymm"),"999999")&amp; " " &amp; LEFT(F1078 &amp; "          ",10))))</f>
        <v xml:space="preserve">L J 202207 yyyy00 HV        </v>
      </c>
      <c r="B1078" s="68" t="s">
        <v>431</v>
      </c>
      <c r="C1078" s="68" t="s">
        <v>285</v>
      </c>
      <c r="D1078" s="68" t="s">
        <v>271</v>
      </c>
      <c r="E1078" s="68" t="s">
        <v>359</v>
      </c>
      <c r="F1078" s="68" t="s">
        <v>360</v>
      </c>
      <c r="G1078" s="68" t="s">
        <v>82</v>
      </c>
      <c r="H1078" s="68" t="s">
        <v>403</v>
      </c>
      <c r="I1078" s="68" t="s">
        <v>655</v>
      </c>
      <c r="J1078" s="65">
        <v>183</v>
      </c>
      <c r="K1078" s="65">
        <v>203</v>
      </c>
      <c r="L1078" s="65">
        <v>930</v>
      </c>
      <c r="M1078" s="65" t="s">
        <v>249</v>
      </c>
    </row>
    <row r="1079" spans="1:13" ht="12.75" customHeight="1">
      <c r="A1079" s="107" t="str">
        <f>IF(ROW()=1,"KEY",IF(ISNA(VLOOKUP(B1079,車名対応マスタ!B:D,3,FALSE)),"",IF(VLOOKUP(B1079,車名対応マスタ!B:D,3,FALSE)="","",$D1079&amp;" "&amp;IF($G1079="9","J","O")&amp;" "&amp;$I1079&amp;" "&amp;IF($I1079&lt;=TEXT(★完成資料!$A$1,"yyyymm"),TEXT(★完成資料!$A$1,"yyyymm"),"999999")&amp; " " &amp; LEFT(F1079 &amp; "          ",10))))</f>
        <v xml:space="preserve">L J 202208 yyyy00 HV        </v>
      </c>
      <c r="B1079" s="68" t="s">
        <v>431</v>
      </c>
      <c r="C1079" s="68" t="s">
        <v>285</v>
      </c>
      <c r="D1079" s="68" t="s">
        <v>271</v>
      </c>
      <c r="E1079" s="68" t="s">
        <v>359</v>
      </c>
      <c r="F1079" s="68" t="s">
        <v>360</v>
      </c>
      <c r="G1079" s="68" t="s">
        <v>82</v>
      </c>
      <c r="H1079" s="68" t="s">
        <v>403</v>
      </c>
      <c r="I1079" s="68" t="s">
        <v>656</v>
      </c>
      <c r="J1079" s="65">
        <v>203</v>
      </c>
      <c r="K1079" s="65">
        <v>163</v>
      </c>
      <c r="L1079" s="65">
        <v>930</v>
      </c>
      <c r="M1079" s="65" t="s">
        <v>249</v>
      </c>
    </row>
    <row r="1080" spans="1:13" ht="12.75" customHeight="1">
      <c r="A1080" s="107" t="str">
        <f>IF(ROW()=1,"KEY",IF(ISNA(VLOOKUP(B1080,車名対応マスタ!B:D,3,FALSE)),"",IF(VLOOKUP(B1080,車名対応マスタ!B:D,3,FALSE)="","",$D1080&amp;" "&amp;IF($G1080="9","J","O")&amp;" "&amp;$I1080&amp;" "&amp;IF($I1080&lt;=TEXT(★完成資料!$A$1,"yyyymm"),TEXT(★完成資料!$A$1,"yyyymm"),"999999")&amp; " " &amp; LEFT(F1080 &amp; "          ",10))))</f>
        <v xml:space="preserve">L J 202209 yyyy00 HV        </v>
      </c>
      <c r="B1080" s="68" t="s">
        <v>431</v>
      </c>
      <c r="C1080" s="68" t="s">
        <v>285</v>
      </c>
      <c r="D1080" s="68" t="s">
        <v>271</v>
      </c>
      <c r="E1080" s="68" t="s">
        <v>359</v>
      </c>
      <c r="F1080" s="68" t="s">
        <v>360</v>
      </c>
      <c r="G1080" s="68" t="s">
        <v>82</v>
      </c>
      <c r="H1080" s="68" t="s">
        <v>403</v>
      </c>
      <c r="I1080" s="68" t="s">
        <v>657</v>
      </c>
      <c r="J1080" s="65">
        <v>79</v>
      </c>
      <c r="K1080" s="65">
        <v>124</v>
      </c>
      <c r="L1080" s="65">
        <v>930</v>
      </c>
      <c r="M1080" s="65" t="s">
        <v>249</v>
      </c>
    </row>
    <row r="1081" spans="1:13" ht="12.75" customHeight="1">
      <c r="A1081" s="107" t="str">
        <f>IF(ROW()=1,"KEY",IF(ISNA(VLOOKUP(B1081,車名対応マスタ!B:D,3,FALSE)),"",IF(VLOOKUP(B1081,車名対応マスタ!B:D,3,FALSE)="","",$D1081&amp;" "&amp;IF($G1081="9","J","O")&amp;" "&amp;$I1081&amp;" "&amp;IF($I1081&lt;=TEXT(★完成資料!$A$1,"yyyymm"),TEXT(★完成資料!$A$1,"yyyymm"),"999999")&amp; " " &amp; LEFT(F1081 &amp; "          ",10))))</f>
        <v xml:space="preserve">L J 202210 yyyy00 HV        </v>
      </c>
      <c r="B1081" s="68" t="s">
        <v>431</v>
      </c>
      <c r="C1081" s="68" t="s">
        <v>285</v>
      </c>
      <c r="D1081" s="68" t="s">
        <v>271</v>
      </c>
      <c r="E1081" s="68" t="s">
        <v>359</v>
      </c>
      <c r="F1081" s="68" t="s">
        <v>360</v>
      </c>
      <c r="G1081" s="68" t="s">
        <v>82</v>
      </c>
      <c r="H1081" s="68" t="s">
        <v>403</v>
      </c>
      <c r="I1081" s="68" t="s">
        <v>663</v>
      </c>
      <c r="J1081" s="65">
        <v>536</v>
      </c>
      <c r="K1081" s="65">
        <v>191</v>
      </c>
      <c r="L1081" s="65">
        <v>930</v>
      </c>
      <c r="M1081" s="65" t="s">
        <v>249</v>
      </c>
    </row>
    <row r="1082" spans="1:13" ht="12.75" customHeight="1">
      <c r="A1082" s="107" t="str">
        <f>IF(ROW()=1,"KEY",IF(ISNA(VLOOKUP(B1082,車名対応マスタ!B:D,3,FALSE)),"",IF(VLOOKUP(B1082,車名対応マスタ!B:D,3,FALSE)="","",$D1082&amp;" "&amp;IF($G1082="9","J","O")&amp;" "&amp;$I1082&amp;" "&amp;IF($I1082&lt;=TEXT(★完成資料!$A$1,"yyyymm"),TEXT(★完成資料!$A$1,"yyyymm"),"999999")&amp; " " &amp; LEFT(F1082 &amp; "          ",10))))</f>
        <v xml:space="preserve">L O 202201 yyyy00 HV        </v>
      </c>
      <c r="B1082" s="68" t="s">
        <v>228</v>
      </c>
      <c r="C1082" s="68" t="s">
        <v>432</v>
      </c>
      <c r="D1082" s="68" t="s">
        <v>271</v>
      </c>
      <c r="E1082" s="68" t="s">
        <v>359</v>
      </c>
      <c r="F1082" s="68" t="s">
        <v>360</v>
      </c>
      <c r="G1082" s="68" t="s">
        <v>75</v>
      </c>
      <c r="H1082" s="68" t="s">
        <v>246</v>
      </c>
      <c r="I1082" s="68" t="s">
        <v>639</v>
      </c>
      <c r="J1082" s="65">
        <v>3</v>
      </c>
      <c r="K1082" s="65">
        <v>3</v>
      </c>
      <c r="L1082" s="65">
        <v>104</v>
      </c>
      <c r="M1082" s="65" t="s">
        <v>361</v>
      </c>
    </row>
    <row r="1083" spans="1:13" ht="12.75" customHeight="1">
      <c r="A1083" s="107" t="str">
        <f>IF(ROW()=1,"KEY",IF(ISNA(VLOOKUP(B1083,車名対応マスタ!B:D,3,FALSE)),"",IF(VLOOKUP(B1083,車名対応マスタ!B:D,3,FALSE)="","",$D1083&amp;" "&amp;IF($G1083="9","J","O")&amp;" "&amp;$I1083&amp;" "&amp;IF($I1083&lt;=TEXT(★完成資料!$A$1,"yyyymm"),TEXT(★完成資料!$A$1,"yyyymm"),"999999")&amp; " " &amp; LEFT(F1083 &amp; "          ",10))))</f>
        <v xml:space="preserve">L O 202204 yyyy00 HV        </v>
      </c>
      <c r="B1083" s="68" t="s">
        <v>228</v>
      </c>
      <c r="C1083" s="68" t="s">
        <v>432</v>
      </c>
      <c r="D1083" s="68" t="s">
        <v>271</v>
      </c>
      <c r="E1083" s="68" t="s">
        <v>359</v>
      </c>
      <c r="F1083" s="68" t="s">
        <v>360</v>
      </c>
      <c r="G1083" s="68" t="s">
        <v>75</v>
      </c>
      <c r="H1083" s="68" t="s">
        <v>246</v>
      </c>
      <c r="I1083" s="68" t="s">
        <v>642</v>
      </c>
      <c r="J1083" s="65">
        <v>1</v>
      </c>
      <c r="K1083" s="65">
        <v>1</v>
      </c>
      <c r="L1083" s="65">
        <v>104</v>
      </c>
      <c r="M1083" s="65" t="s">
        <v>361</v>
      </c>
    </row>
    <row r="1084" spans="1:13" ht="12.75" customHeight="1">
      <c r="A1084" s="107" t="str">
        <f>IF(ROW()=1,"KEY",IF(ISNA(VLOOKUP(B1084,車名対応マスタ!B:D,3,FALSE)),"",IF(VLOOKUP(B1084,車名対応マスタ!B:D,3,FALSE)="","",$D1084&amp;" "&amp;IF($G1084="9","J","O")&amp;" "&amp;$I1084&amp;" "&amp;IF($I1084&lt;=TEXT(★完成資料!$A$1,"yyyymm"),TEXT(★完成資料!$A$1,"yyyymm"),"999999")&amp; " " &amp; LEFT(F1084 &amp; "          ",10))))</f>
        <v xml:space="preserve">L O 202205 yyyy00 HV        </v>
      </c>
      <c r="B1084" s="68" t="s">
        <v>228</v>
      </c>
      <c r="C1084" s="68" t="s">
        <v>432</v>
      </c>
      <c r="D1084" s="68" t="s">
        <v>271</v>
      </c>
      <c r="E1084" s="68" t="s">
        <v>359</v>
      </c>
      <c r="F1084" s="68" t="s">
        <v>360</v>
      </c>
      <c r="G1084" s="68" t="s">
        <v>75</v>
      </c>
      <c r="H1084" s="68" t="s">
        <v>246</v>
      </c>
      <c r="I1084" s="68" t="s">
        <v>647</v>
      </c>
      <c r="J1084" s="65">
        <v>4</v>
      </c>
      <c r="K1084" s="65">
        <v>0</v>
      </c>
      <c r="L1084" s="65">
        <v>104</v>
      </c>
      <c r="M1084" s="65" t="s">
        <v>361</v>
      </c>
    </row>
    <row r="1085" spans="1:13" ht="12.75" customHeight="1">
      <c r="A1085" s="107" t="str">
        <f>IF(ROW()=1,"KEY",IF(ISNA(VLOOKUP(B1085,車名対応マスタ!B:D,3,FALSE)),"",IF(VLOOKUP(B1085,車名対応マスタ!B:D,3,FALSE)="","",$D1085&amp;" "&amp;IF($G1085="9","J","O")&amp;" "&amp;$I1085&amp;" "&amp;IF($I1085&lt;=TEXT(★完成資料!$A$1,"yyyymm"),TEXT(★完成資料!$A$1,"yyyymm"),"999999")&amp; " " &amp; LEFT(F1085 &amp; "          ",10))))</f>
        <v xml:space="preserve">L O 202206 yyyy00 HV        </v>
      </c>
      <c r="B1085" s="68" t="s">
        <v>228</v>
      </c>
      <c r="C1085" s="68" t="s">
        <v>432</v>
      </c>
      <c r="D1085" s="68" t="s">
        <v>271</v>
      </c>
      <c r="E1085" s="68" t="s">
        <v>359</v>
      </c>
      <c r="F1085" s="68" t="s">
        <v>360</v>
      </c>
      <c r="G1085" s="68" t="s">
        <v>75</v>
      </c>
      <c r="H1085" s="68" t="s">
        <v>246</v>
      </c>
      <c r="I1085" s="68" t="s">
        <v>652</v>
      </c>
      <c r="J1085" s="65">
        <v>3</v>
      </c>
      <c r="K1085" s="65">
        <v>3</v>
      </c>
      <c r="L1085" s="65">
        <v>104</v>
      </c>
      <c r="M1085" s="65" t="s">
        <v>361</v>
      </c>
    </row>
    <row r="1086" spans="1:13" ht="12.75" customHeight="1">
      <c r="A1086" s="107" t="str">
        <f>IF(ROW()=1,"KEY",IF(ISNA(VLOOKUP(B1086,車名対応マスタ!B:D,3,FALSE)),"",IF(VLOOKUP(B1086,車名対応マスタ!B:D,3,FALSE)="","",$D1086&amp;" "&amp;IF($G1086="9","J","O")&amp;" "&amp;$I1086&amp;" "&amp;IF($I1086&lt;=TEXT(★完成資料!$A$1,"yyyymm"),TEXT(★完成資料!$A$1,"yyyymm"),"999999")&amp; " " &amp; LEFT(F1086 &amp; "          ",10))))</f>
        <v xml:space="preserve">L O 202207 yyyy00 HV        </v>
      </c>
      <c r="B1086" s="68" t="s">
        <v>228</v>
      </c>
      <c r="C1086" s="68" t="s">
        <v>432</v>
      </c>
      <c r="D1086" s="68" t="s">
        <v>271</v>
      </c>
      <c r="E1086" s="68" t="s">
        <v>359</v>
      </c>
      <c r="F1086" s="68" t="s">
        <v>360</v>
      </c>
      <c r="G1086" s="68" t="s">
        <v>75</v>
      </c>
      <c r="H1086" s="68" t="s">
        <v>246</v>
      </c>
      <c r="I1086" s="68" t="s">
        <v>655</v>
      </c>
      <c r="J1086" s="65">
        <v>1</v>
      </c>
      <c r="K1086" s="65">
        <v>2</v>
      </c>
      <c r="L1086" s="65">
        <v>104</v>
      </c>
      <c r="M1086" s="65" t="s">
        <v>361</v>
      </c>
    </row>
    <row r="1087" spans="1:13" ht="12.75" customHeight="1">
      <c r="A1087" s="107" t="str">
        <f>IF(ROW()=1,"KEY",IF(ISNA(VLOOKUP(B1087,車名対応マスタ!B:D,3,FALSE)),"",IF(VLOOKUP(B1087,車名対応マスタ!B:D,3,FALSE)="","",$D1087&amp;" "&amp;IF($G1087="9","J","O")&amp;" "&amp;$I1087&amp;" "&amp;IF($I1087&lt;=TEXT(★完成資料!$A$1,"yyyymm"),TEXT(★完成資料!$A$1,"yyyymm"),"999999")&amp; " " &amp; LEFT(F1087 &amp; "          ",10))))</f>
        <v xml:space="preserve">L O 202208 yyyy00 HV        </v>
      </c>
      <c r="B1087" s="68" t="s">
        <v>228</v>
      </c>
      <c r="C1087" s="68" t="s">
        <v>432</v>
      </c>
      <c r="D1087" s="68" t="s">
        <v>271</v>
      </c>
      <c r="E1087" s="68" t="s">
        <v>359</v>
      </c>
      <c r="F1087" s="68" t="s">
        <v>360</v>
      </c>
      <c r="G1087" s="68" t="s">
        <v>75</v>
      </c>
      <c r="H1087" s="68" t="s">
        <v>246</v>
      </c>
      <c r="I1087" s="68" t="s">
        <v>656</v>
      </c>
      <c r="K1087" s="65">
        <v>3</v>
      </c>
      <c r="L1087" s="65">
        <v>104</v>
      </c>
      <c r="M1087" s="65" t="s">
        <v>361</v>
      </c>
    </row>
    <row r="1088" spans="1:13" ht="12.75" customHeight="1">
      <c r="A1088" s="107" t="str">
        <f>IF(ROW()=1,"KEY",IF(ISNA(VLOOKUP(B1088,車名対応マスタ!B:D,3,FALSE)),"",IF(VLOOKUP(B1088,車名対応マスタ!B:D,3,FALSE)="","",$D1088&amp;" "&amp;IF($G1088="9","J","O")&amp;" "&amp;$I1088&amp;" "&amp;IF($I1088&lt;=TEXT(★完成資料!$A$1,"yyyymm"),TEXT(★完成資料!$A$1,"yyyymm"),"999999")&amp; " " &amp; LEFT(F1088 &amp; "          ",10))))</f>
        <v xml:space="preserve">L O 202209 yyyy00 HV        </v>
      </c>
      <c r="B1088" s="68" t="s">
        <v>228</v>
      </c>
      <c r="C1088" s="68" t="s">
        <v>432</v>
      </c>
      <c r="D1088" s="68" t="s">
        <v>271</v>
      </c>
      <c r="E1088" s="68" t="s">
        <v>359</v>
      </c>
      <c r="F1088" s="68" t="s">
        <v>360</v>
      </c>
      <c r="G1088" s="68" t="s">
        <v>75</v>
      </c>
      <c r="H1088" s="68" t="s">
        <v>246</v>
      </c>
      <c r="I1088" s="68" t="s">
        <v>657</v>
      </c>
      <c r="J1088" s="65">
        <v>1</v>
      </c>
      <c r="K1088" s="65">
        <v>0</v>
      </c>
      <c r="L1088" s="65">
        <v>104</v>
      </c>
      <c r="M1088" s="65" t="s">
        <v>361</v>
      </c>
    </row>
    <row r="1089" spans="1:13" ht="12.75" customHeight="1">
      <c r="A1089" s="107" t="str">
        <f>IF(ROW()=1,"KEY",IF(ISNA(VLOOKUP(B1089,車名対応マスタ!B:D,3,FALSE)),"",IF(VLOOKUP(B1089,車名対応マスタ!B:D,3,FALSE)="","",$D1089&amp;" "&amp;IF($G1089="9","J","O")&amp;" "&amp;$I1089&amp;" "&amp;IF($I1089&lt;=TEXT(★完成資料!$A$1,"yyyymm"),TEXT(★完成資料!$A$1,"yyyymm"),"999999")&amp; " " &amp; LEFT(F1089 &amp; "          ",10))))</f>
        <v xml:space="preserve">L O 202210 yyyy00 HV        </v>
      </c>
      <c r="B1089" s="68" t="s">
        <v>228</v>
      </c>
      <c r="C1089" s="68" t="s">
        <v>432</v>
      </c>
      <c r="D1089" s="68" t="s">
        <v>271</v>
      </c>
      <c r="E1089" s="68" t="s">
        <v>359</v>
      </c>
      <c r="F1089" s="68" t="s">
        <v>360</v>
      </c>
      <c r="G1089" s="68" t="s">
        <v>75</v>
      </c>
      <c r="H1089" s="68" t="s">
        <v>246</v>
      </c>
      <c r="I1089" s="68" t="s">
        <v>663</v>
      </c>
      <c r="J1089" s="65">
        <v>1</v>
      </c>
      <c r="K1089" s="65">
        <v>0</v>
      </c>
      <c r="L1089" s="65">
        <v>104</v>
      </c>
      <c r="M1089" s="65" t="s">
        <v>361</v>
      </c>
    </row>
    <row r="1090" spans="1:13" ht="12.75" customHeight="1">
      <c r="A1090" s="107" t="str">
        <f>IF(ROW()=1,"KEY",IF(ISNA(VLOOKUP(B1090,車名対応マスタ!B:D,3,FALSE)),"",IF(VLOOKUP(B1090,車名対応マスタ!B:D,3,FALSE)="","",$D1090&amp;" "&amp;IF($G1090="9","J","O")&amp;" "&amp;$I1090&amp;" "&amp;IF($I1090&lt;=TEXT(★完成資料!$A$1,"yyyymm"),TEXT(★完成資料!$A$1,"yyyymm"),"999999")&amp; " " &amp; LEFT(F1090 &amp; "          ",10))))</f>
        <v xml:space="preserve">L O 202208 yyyy00 HV        </v>
      </c>
      <c r="B1090" s="68" t="s">
        <v>228</v>
      </c>
      <c r="C1090" s="68" t="s">
        <v>432</v>
      </c>
      <c r="D1090" s="68" t="s">
        <v>271</v>
      </c>
      <c r="E1090" s="68" t="s">
        <v>359</v>
      </c>
      <c r="F1090" s="68" t="s">
        <v>360</v>
      </c>
      <c r="G1090" s="68" t="s">
        <v>75</v>
      </c>
      <c r="H1090" s="68" t="s">
        <v>246</v>
      </c>
      <c r="I1090" s="68" t="s">
        <v>656</v>
      </c>
      <c r="J1090" s="65">
        <v>1</v>
      </c>
      <c r="K1090" s="65">
        <v>0</v>
      </c>
      <c r="L1090" s="65">
        <v>103</v>
      </c>
      <c r="M1090" s="65" t="s">
        <v>370</v>
      </c>
    </row>
    <row r="1091" spans="1:13" ht="12.75" customHeight="1">
      <c r="A1091" s="107" t="str">
        <f>IF(ROW()=1,"KEY",IF(ISNA(VLOOKUP(B1091,車名対応マスタ!B:D,3,FALSE)),"",IF(VLOOKUP(B1091,車名対応マスタ!B:D,3,FALSE)="","",$D1091&amp;" "&amp;IF($G1091="9","J","O")&amp;" "&amp;$I1091&amp;" "&amp;IF($I1091&lt;=TEXT(★完成資料!$A$1,"yyyymm"),TEXT(★完成資料!$A$1,"yyyymm"),"999999")&amp; " " &amp; LEFT(F1091 &amp; "          ",10))))</f>
        <v xml:space="preserve">L O 202209 yyyy00 HV        </v>
      </c>
      <c r="B1091" s="68" t="s">
        <v>228</v>
      </c>
      <c r="C1091" s="68" t="s">
        <v>432</v>
      </c>
      <c r="D1091" s="68" t="s">
        <v>271</v>
      </c>
      <c r="E1091" s="68" t="s">
        <v>359</v>
      </c>
      <c r="F1091" s="68" t="s">
        <v>360</v>
      </c>
      <c r="G1091" s="68" t="s">
        <v>75</v>
      </c>
      <c r="H1091" s="68" t="s">
        <v>246</v>
      </c>
      <c r="I1091" s="68" t="s">
        <v>657</v>
      </c>
      <c r="J1091" s="65">
        <v>1</v>
      </c>
      <c r="K1091" s="65">
        <v>0</v>
      </c>
      <c r="L1091" s="65">
        <v>103</v>
      </c>
      <c r="M1091" s="65" t="s">
        <v>370</v>
      </c>
    </row>
    <row r="1092" spans="1:13" ht="12.75" customHeight="1">
      <c r="A1092" s="107" t="str">
        <f>IF(ROW()=1,"KEY",IF(ISNA(VLOOKUP(B1092,車名対応マスタ!B:D,3,FALSE)),"",IF(VLOOKUP(B1092,車名対応マスタ!B:D,3,FALSE)="","",$D1092&amp;" "&amp;IF($G1092="9","J","O")&amp;" "&amp;$I1092&amp;" "&amp;IF($I1092&lt;=TEXT(★完成資料!$A$1,"yyyymm"),TEXT(★完成資料!$A$1,"yyyymm"),"999999")&amp; " " &amp; LEFT(F1092 &amp; "          ",10))))</f>
        <v xml:space="preserve">L O 202204 yyyy00 HV        </v>
      </c>
      <c r="B1092" s="68" t="s">
        <v>228</v>
      </c>
      <c r="C1092" s="68" t="s">
        <v>432</v>
      </c>
      <c r="D1092" s="68" t="s">
        <v>271</v>
      </c>
      <c r="E1092" s="68" t="s">
        <v>359</v>
      </c>
      <c r="F1092" s="68" t="s">
        <v>360</v>
      </c>
      <c r="G1092" s="68" t="s">
        <v>75</v>
      </c>
      <c r="H1092" s="68" t="s">
        <v>246</v>
      </c>
      <c r="I1092" s="68" t="s">
        <v>642</v>
      </c>
      <c r="J1092" s="65">
        <v>1</v>
      </c>
      <c r="K1092" s="65">
        <v>0</v>
      </c>
      <c r="L1092" s="65">
        <v>102</v>
      </c>
      <c r="M1092" s="65" t="s">
        <v>371</v>
      </c>
    </row>
    <row r="1093" spans="1:13" ht="12.75" customHeight="1">
      <c r="A1093" s="107" t="str">
        <f>IF(ROW()=1,"KEY",IF(ISNA(VLOOKUP(B1093,車名対応マスタ!B:D,3,FALSE)),"",IF(VLOOKUP(B1093,車名対応マスタ!B:D,3,FALSE)="","",$D1093&amp;" "&amp;IF($G1093="9","J","O")&amp;" "&amp;$I1093&amp;" "&amp;IF($I1093&lt;=TEXT(★完成資料!$A$1,"yyyymm"),TEXT(★完成資料!$A$1,"yyyymm"),"999999")&amp; " " &amp; LEFT(F1093 &amp; "          ",10))))</f>
        <v xml:space="preserve">L O 202205 yyyy00 HV        </v>
      </c>
      <c r="B1093" s="68" t="s">
        <v>228</v>
      </c>
      <c r="C1093" s="68" t="s">
        <v>432</v>
      </c>
      <c r="D1093" s="68" t="s">
        <v>271</v>
      </c>
      <c r="E1093" s="68" t="s">
        <v>359</v>
      </c>
      <c r="F1093" s="68" t="s">
        <v>360</v>
      </c>
      <c r="G1093" s="68" t="s">
        <v>75</v>
      </c>
      <c r="H1093" s="68" t="s">
        <v>246</v>
      </c>
      <c r="I1093" s="68" t="s">
        <v>647</v>
      </c>
      <c r="J1093" s="65">
        <v>1</v>
      </c>
      <c r="K1093" s="65">
        <v>0</v>
      </c>
      <c r="L1093" s="65">
        <v>102</v>
      </c>
      <c r="M1093" s="65" t="s">
        <v>371</v>
      </c>
    </row>
    <row r="1094" spans="1:13" ht="12.75" customHeight="1">
      <c r="A1094" s="107" t="str">
        <f>IF(ROW()=1,"KEY",IF(ISNA(VLOOKUP(B1094,車名対応マスタ!B:D,3,FALSE)),"",IF(VLOOKUP(B1094,車名対応マスタ!B:D,3,FALSE)="","",$D1094&amp;" "&amp;IF($G1094="9","J","O")&amp;" "&amp;$I1094&amp;" "&amp;IF($I1094&lt;=TEXT(★完成資料!$A$1,"yyyymm"),TEXT(★完成資料!$A$1,"yyyymm"),"999999")&amp; " " &amp; LEFT(F1094 &amp; "          ",10))))</f>
        <v xml:space="preserve">L O 202208 yyyy00 HV        </v>
      </c>
      <c r="B1094" s="68" t="s">
        <v>228</v>
      </c>
      <c r="C1094" s="68" t="s">
        <v>432</v>
      </c>
      <c r="D1094" s="68" t="s">
        <v>271</v>
      </c>
      <c r="E1094" s="68" t="s">
        <v>359</v>
      </c>
      <c r="F1094" s="68" t="s">
        <v>360</v>
      </c>
      <c r="G1094" s="68" t="s">
        <v>75</v>
      </c>
      <c r="H1094" s="68" t="s">
        <v>246</v>
      </c>
      <c r="I1094" s="68" t="s">
        <v>656</v>
      </c>
      <c r="J1094" s="65">
        <v>1</v>
      </c>
      <c r="K1094" s="65">
        <v>0</v>
      </c>
      <c r="L1094" s="65">
        <v>102</v>
      </c>
      <c r="M1094" s="65" t="s">
        <v>371</v>
      </c>
    </row>
    <row r="1095" spans="1:13" ht="12.75" customHeight="1">
      <c r="A1095" s="107" t="str">
        <f>IF(ROW()=1,"KEY",IF(ISNA(VLOOKUP(B1095,車名対応マスタ!B:D,3,FALSE)),"",IF(VLOOKUP(B1095,車名対応マスタ!B:D,3,FALSE)="","",$D1095&amp;" "&amp;IF($G1095="9","J","O")&amp;" "&amp;$I1095&amp;" "&amp;IF($I1095&lt;=TEXT(★完成資料!$A$1,"yyyymm"),TEXT(★完成資料!$A$1,"yyyymm"),"999999")&amp; " " &amp; LEFT(F1095 &amp; "          ",10))))</f>
        <v xml:space="preserve">L O 202209 yyyy00 HV        </v>
      </c>
      <c r="B1095" s="68" t="s">
        <v>228</v>
      </c>
      <c r="C1095" s="68" t="s">
        <v>432</v>
      </c>
      <c r="D1095" s="68" t="s">
        <v>271</v>
      </c>
      <c r="E1095" s="68" t="s">
        <v>359</v>
      </c>
      <c r="F1095" s="68" t="s">
        <v>360</v>
      </c>
      <c r="G1095" s="68" t="s">
        <v>75</v>
      </c>
      <c r="H1095" s="68" t="s">
        <v>246</v>
      </c>
      <c r="I1095" s="68" t="s">
        <v>657</v>
      </c>
      <c r="J1095" s="65">
        <v>0</v>
      </c>
      <c r="K1095" s="65">
        <v>1</v>
      </c>
      <c r="L1095" s="65">
        <v>102</v>
      </c>
      <c r="M1095" s="65" t="s">
        <v>371</v>
      </c>
    </row>
    <row r="1096" spans="1:13" ht="12.75" customHeight="1">
      <c r="A1096" s="107" t="str">
        <f>IF(ROW()=1,"KEY",IF(ISNA(VLOOKUP(B1096,車名対応マスタ!B:D,3,FALSE)),"",IF(VLOOKUP(B1096,車名対応マスタ!B:D,3,FALSE)="","",$D1096&amp;" "&amp;IF($G1096="9","J","O")&amp;" "&amp;$I1096&amp;" "&amp;IF($I1096&lt;=TEXT(★完成資料!$A$1,"yyyymm"),TEXT(★完成資料!$A$1,"yyyymm"),"999999")&amp; " " &amp; LEFT(F1096 &amp; "          ",10))))</f>
        <v xml:space="preserve">L O 202210 yyyy00 HV        </v>
      </c>
      <c r="B1096" s="68" t="s">
        <v>228</v>
      </c>
      <c r="C1096" s="68" t="s">
        <v>432</v>
      </c>
      <c r="D1096" s="68" t="s">
        <v>271</v>
      </c>
      <c r="E1096" s="68" t="s">
        <v>359</v>
      </c>
      <c r="F1096" s="68" t="s">
        <v>360</v>
      </c>
      <c r="G1096" s="68" t="s">
        <v>75</v>
      </c>
      <c r="H1096" s="68" t="s">
        <v>246</v>
      </c>
      <c r="I1096" s="68" t="s">
        <v>663</v>
      </c>
      <c r="J1096" s="65">
        <v>1</v>
      </c>
      <c r="K1096" s="65">
        <v>0</v>
      </c>
      <c r="L1096" s="65">
        <v>102</v>
      </c>
      <c r="M1096" s="65" t="s">
        <v>371</v>
      </c>
    </row>
    <row r="1097" spans="1:13" ht="12.75" customHeight="1">
      <c r="A1097" s="107" t="str">
        <f>IF(ROW()=1,"KEY",IF(ISNA(VLOOKUP(B1097,車名対応マスタ!B:D,3,FALSE)),"",IF(VLOOKUP(B1097,車名対応マスタ!B:D,3,FALSE)="","",$D1097&amp;" "&amp;IF($G1097="9","J","O")&amp;" "&amp;$I1097&amp;" "&amp;IF($I1097&lt;=TEXT(★完成資料!$A$1,"yyyymm"),TEXT(★完成資料!$A$1,"yyyymm"),"999999")&amp; " " &amp; LEFT(F1097 &amp; "          ",10))))</f>
        <v xml:space="preserve">L O 202201 yyyy00 HV        </v>
      </c>
      <c r="B1097" s="68" t="s">
        <v>228</v>
      </c>
      <c r="C1097" s="68" t="s">
        <v>432</v>
      </c>
      <c r="D1097" s="68" t="s">
        <v>271</v>
      </c>
      <c r="E1097" s="68" t="s">
        <v>359</v>
      </c>
      <c r="F1097" s="68" t="s">
        <v>360</v>
      </c>
      <c r="G1097" s="68" t="s">
        <v>76</v>
      </c>
      <c r="H1097" s="68" t="s">
        <v>492</v>
      </c>
      <c r="I1097" s="68" t="s">
        <v>639</v>
      </c>
      <c r="J1097" s="65">
        <v>0</v>
      </c>
      <c r="K1097" s="65">
        <v>1</v>
      </c>
      <c r="L1097" s="65">
        <v>204</v>
      </c>
      <c r="M1097" s="65" t="s">
        <v>286</v>
      </c>
    </row>
    <row r="1098" spans="1:13" ht="12.75" customHeight="1">
      <c r="A1098" s="107" t="str">
        <f>IF(ROW()=1,"KEY",IF(ISNA(VLOOKUP(B1098,車名対応マスタ!B:D,3,FALSE)),"",IF(VLOOKUP(B1098,車名対応マスタ!B:D,3,FALSE)="","",$D1098&amp;" "&amp;IF($G1098="9","J","O")&amp;" "&amp;$I1098&amp;" "&amp;IF($I1098&lt;=TEXT(★完成資料!$A$1,"yyyymm"),TEXT(★完成資料!$A$1,"yyyymm"),"999999")&amp; " " &amp; LEFT(F1098 &amp; "          ",10))))</f>
        <v xml:space="preserve">L O 202206 yyyy00 HV        </v>
      </c>
      <c r="B1098" s="68" t="s">
        <v>228</v>
      </c>
      <c r="C1098" s="68" t="s">
        <v>432</v>
      </c>
      <c r="D1098" s="68" t="s">
        <v>271</v>
      </c>
      <c r="E1098" s="68" t="s">
        <v>359</v>
      </c>
      <c r="F1098" s="68" t="s">
        <v>360</v>
      </c>
      <c r="G1098" s="68" t="s">
        <v>76</v>
      </c>
      <c r="H1098" s="68" t="s">
        <v>492</v>
      </c>
      <c r="I1098" s="68" t="s">
        <v>652</v>
      </c>
      <c r="J1098" s="65">
        <v>1</v>
      </c>
      <c r="K1098" s="65">
        <v>0</v>
      </c>
      <c r="L1098" s="65">
        <v>204</v>
      </c>
      <c r="M1098" s="65" t="s">
        <v>286</v>
      </c>
    </row>
    <row r="1099" spans="1:13" ht="12.75" customHeight="1">
      <c r="A1099" s="107" t="str">
        <f>IF(ROW()=1,"KEY",IF(ISNA(VLOOKUP(B1099,車名対応マスタ!B:D,3,FALSE)),"",IF(VLOOKUP(B1099,車名対応マスタ!B:D,3,FALSE)="","",$D1099&amp;" "&amp;IF($G1099="9","J","O")&amp;" "&amp;$I1099&amp;" "&amp;IF($I1099&lt;=TEXT(★完成資料!$A$1,"yyyymm"),TEXT(★完成資料!$A$1,"yyyymm"),"999999")&amp; " " &amp; LEFT(F1099 &amp; "          ",10))))</f>
        <v xml:space="preserve">L O 202201 yyyy00 HV        </v>
      </c>
      <c r="B1099" s="68" t="s">
        <v>228</v>
      </c>
      <c r="C1099" s="68" t="s">
        <v>432</v>
      </c>
      <c r="D1099" s="68" t="s">
        <v>271</v>
      </c>
      <c r="E1099" s="68" t="s">
        <v>359</v>
      </c>
      <c r="F1099" s="68" t="s">
        <v>360</v>
      </c>
      <c r="G1099" s="68" t="s">
        <v>77</v>
      </c>
      <c r="H1099" s="68" t="s">
        <v>273</v>
      </c>
      <c r="I1099" s="68" t="s">
        <v>639</v>
      </c>
      <c r="J1099" s="65">
        <v>3</v>
      </c>
      <c r="K1099" s="65">
        <v>0</v>
      </c>
      <c r="L1099" s="65">
        <v>427</v>
      </c>
      <c r="M1099" s="65" t="s">
        <v>376</v>
      </c>
    </row>
    <row r="1100" spans="1:13" ht="12.75" customHeight="1">
      <c r="A1100" s="107" t="str">
        <f>IF(ROW()=1,"KEY",IF(ISNA(VLOOKUP(B1100,車名対応マスタ!B:D,3,FALSE)),"",IF(VLOOKUP(B1100,車名対応マスタ!B:D,3,FALSE)="","",$D1100&amp;" "&amp;IF($G1100="9","J","O")&amp;" "&amp;$I1100&amp;" "&amp;IF($I1100&lt;=TEXT(★完成資料!$A$1,"yyyymm"),TEXT(★完成資料!$A$1,"yyyymm"),"999999")&amp; " " &amp; LEFT(F1100 &amp; "          ",10))))</f>
        <v xml:space="preserve">L O 202203 yyyy00 HV        </v>
      </c>
      <c r="B1100" s="68" t="s">
        <v>228</v>
      </c>
      <c r="C1100" s="68" t="s">
        <v>432</v>
      </c>
      <c r="D1100" s="68" t="s">
        <v>271</v>
      </c>
      <c r="E1100" s="68" t="s">
        <v>359</v>
      </c>
      <c r="F1100" s="68" t="s">
        <v>360</v>
      </c>
      <c r="G1100" s="68" t="s">
        <v>77</v>
      </c>
      <c r="H1100" s="68" t="s">
        <v>273</v>
      </c>
      <c r="I1100" s="68" t="s">
        <v>641</v>
      </c>
      <c r="J1100" s="65">
        <v>0</v>
      </c>
      <c r="K1100" s="65">
        <v>1</v>
      </c>
      <c r="L1100" s="65">
        <v>427</v>
      </c>
      <c r="M1100" s="65" t="s">
        <v>376</v>
      </c>
    </row>
    <row r="1101" spans="1:13" ht="12.75" customHeight="1">
      <c r="A1101" s="107" t="str">
        <f>IF(ROW()=1,"KEY",IF(ISNA(VLOOKUP(B1101,車名対応マスタ!B:D,3,FALSE)),"",IF(VLOOKUP(B1101,車名対応マスタ!B:D,3,FALSE)="","",$D1101&amp;" "&amp;IF($G1101="9","J","O")&amp;" "&amp;$I1101&amp;" "&amp;IF($I1101&lt;=TEXT(★完成資料!$A$1,"yyyymm"),TEXT(★完成資料!$A$1,"yyyymm"),"999999")&amp; " " &amp; LEFT(F1101 &amp; "          ",10))))</f>
        <v xml:space="preserve">L O 202204 yyyy00 HV        </v>
      </c>
      <c r="B1101" s="68" t="s">
        <v>228</v>
      </c>
      <c r="C1101" s="68" t="s">
        <v>432</v>
      </c>
      <c r="D1101" s="68" t="s">
        <v>271</v>
      </c>
      <c r="E1101" s="68" t="s">
        <v>359</v>
      </c>
      <c r="F1101" s="68" t="s">
        <v>360</v>
      </c>
      <c r="G1101" s="68" t="s">
        <v>77</v>
      </c>
      <c r="H1101" s="68" t="s">
        <v>273</v>
      </c>
      <c r="I1101" s="68" t="s">
        <v>642</v>
      </c>
      <c r="J1101" s="65">
        <v>1</v>
      </c>
      <c r="K1101" s="65">
        <v>0</v>
      </c>
      <c r="L1101" s="65">
        <v>427</v>
      </c>
      <c r="M1101" s="65" t="s">
        <v>376</v>
      </c>
    </row>
    <row r="1102" spans="1:13" ht="12.75" customHeight="1">
      <c r="A1102" s="107" t="str">
        <f>IF(ROW()=1,"KEY",IF(ISNA(VLOOKUP(B1102,車名対応マスタ!B:D,3,FALSE)),"",IF(VLOOKUP(B1102,車名対応マスタ!B:D,3,FALSE)="","",$D1102&amp;" "&amp;IF($G1102="9","J","O")&amp;" "&amp;$I1102&amp;" "&amp;IF($I1102&lt;=TEXT(★完成資料!$A$1,"yyyymm"),TEXT(★完成資料!$A$1,"yyyymm"),"999999")&amp; " " &amp; LEFT(F1102 &amp; "          ",10))))</f>
        <v xml:space="preserve">L O 202205 yyyy00 HV        </v>
      </c>
      <c r="B1102" s="68" t="s">
        <v>228</v>
      </c>
      <c r="C1102" s="68" t="s">
        <v>432</v>
      </c>
      <c r="D1102" s="68" t="s">
        <v>271</v>
      </c>
      <c r="E1102" s="68" t="s">
        <v>359</v>
      </c>
      <c r="F1102" s="68" t="s">
        <v>360</v>
      </c>
      <c r="G1102" s="68" t="s">
        <v>77</v>
      </c>
      <c r="H1102" s="68" t="s">
        <v>273</v>
      </c>
      <c r="I1102" s="68" t="s">
        <v>647</v>
      </c>
      <c r="J1102" s="65">
        <v>1</v>
      </c>
      <c r="K1102" s="65">
        <v>1</v>
      </c>
      <c r="L1102" s="65">
        <v>427</v>
      </c>
      <c r="M1102" s="65" t="s">
        <v>376</v>
      </c>
    </row>
    <row r="1103" spans="1:13" ht="12.75" customHeight="1">
      <c r="A1103" s="107" t="str">
        <f>IF(ROW()=1,"KEY",IF(ISNA(VLOOKUP(B1103,車名対応マスタ!B:D,3,FALSE)),"",IF(VLOOKUP(B1103,車名対応マスタ!B:D,3,FALSE)="","",$D1103&amp;" "&amp;IF($G1103="9","J","O")&amp;" "&amp;$I1103&amp;" "&amp;IF($I1103&lt;=TEXT(★完成資料!$A$1,"yyyymm"),TEXT(★完成資料!$A$1,"yyyymm"),"999999")&amp; " " &amp; LEFT(F1103 &amp; "          ",10))))</f>
        <v xml:space="preserve">L O 202206 yyyy00 HV        </v>
      </c>
      <c r="B1103" s="68" t="s">
        <v>228</v>
      </c>
      <c r="C1103" s="68" t="s">
        <v>432</v>
      </c>
      <c r="D1103" s="68" t="s">
        <v>271</v>
      </c>
      <c r="E1103" s="68" t="s">
        <v>359</v>
      </c>
      <c r="F1103" s="68" t="s">
        <v>360</v>
      </c>
      <c r="G1103" s="68" t="s">
        <v>77</v>
      </c>
      <c r="H1103" s="68" t="s">
        <v>273</v>
      </c>
      <c r="I1103" s="68" t="s">
        <v>652</v>
      </c>
      <c r="K1103" s="65">
        <v>1</v>
      </c>
      <c r="L1103" s="65">
        <v>427</v>
      </c>
      <c r="M1103" s="65" t="s">
        <v>376</v>
      </c>
    </row>
    <row r="1104" spans="1:13" ht="12.75" customHeight="1">
      <c r="A1104" s="107" t="str">
        <f>IF(ROW()=1,"KEY",IF(ISNA(VLOOKUP(B1104,車名対応マスタ!B:D,3,FALSE)),"",IF(VLOOKUP(B1104,車名対応マスタ!B:D,3,FALSE)="","",$D1104&amp;" "&amp;IF($G1104="9","J","O")&amp;" "&amp;$I1104&amp;" "&amp;IF($I1104&lt;=TEXT(★完成資料!$A$1,"yyyymm"),TEXT(★完成資料!$A$1,"yyyymm"),"999999")&amp; " " &amp; LEFT(F1104 &amp; "          ",10))))</f>
        <v xml:space="preserve">L O 202208 yyyy00 HV        </v>
      </c>
      <c r="B1104" s="68" t="s">
        <v>228</v>
      </c>
      <c r="C1104" s="68" t="s">
        <v>432</v>
      </c>
      <c r="D1104" s="68" t="s">
        <v>271</v>
      </c>
      <c r="E1104" s="68" t="s">
        <v>359</v>
      </c>
      <c r="F1104" s="68" t="s">
        <v>360</v>
      </c>
      <c r="G1104" s="68" t="s">
        <v>77</v>
      </c>
      <c r="H1104" s="68" t="s">
        <v>273</v>
      </c>
      <c r="I1104" s="68" t="s">
        <v>656</v>
      </c>
      <c r="K1104" s="65">
        <v>1</v>
      </c>
      <c r="L1104" s="65">
        <v>427</v>
      </c>
      <c r="M1104" s="65" t="s">
        <v>376</v>
      </c>
    </row>
    <row r="1105" spans="1:13" ht="12.75" customHeight="1">
      <c r="A1105" s="107" t="str">
        <f>IF(ROW()=1,"KEY",IF(ISNA(VLOOKUP(B1105,車名対応マスタ!B:D,3,FALSE)),"",IF(VLOOKUP(B1105,車名対応マスタ!B:D,3,FALSE)="","",$D1105&amp;" "&amp;IF($G1105="9","J","O")&amp;" "&amp;$I1105&amp;" "&amp;IF($I1105&lt;=TEXT(★完成資料!$A$1,"yyyymm"),TEXT(★完成資料!$A$1,"yyyymm"),"999999")&amp; " " &amp; LEFT(F1105 &amp; "          ",10))))</f>
        <v xml:space="preserve">L O 202209 yyyy00 HV        </v>
      </c>
      <c r="B1105" s="68" t="s">
        <v>228</v>
      </c>
      <c r="C1105" s="68" t="s">
        <v>432</v>
      </c>
      <c r="D1105" s="68" t="s">
        <v>271</v>
      </c>
      <c r="E1105" s="68" t="s">
        <v>359</v>
      </c>
      <c r="F1105" s="68" t="s">
        <v>360</v>
      </c>
      <c r="G1105" s="68" t="s">
        <v>77</v>
      </c>
      <c r="H1105" s="68" t="s">
        <v>273</v>
      </c>
      <c r="I1105" s="68" t="s">
        <v>657</v>
      </c>
      <c r="K1105" s="65">
        <v>1</v>
      </c>
      <c r="L1105" s="65">
        <v>427</v>
      </c>
      <c r="M1105" s="65" t="s">
        <v>376</v>
      </c>
    </row>
    <row r="1106" spans="1:13" ht="12.75" customHeight="1">
      <c r="A1106" s="107" t="str">
        <f>IF(ROW()=1,"KEY",IF(ISNA(VLOOKUP(B1106,車名対応マスタ!B:D,3,FALSE)),"",IF(VLOOKUP(B1106,車名対応マスタ!B:D,3,FALSE)="","",$D1106&amp;" "&amp;IF($G1106="9","J","O")&amp;" "&amp;$I1106&amp;" "&amp;IF($I1106&lt;=TEXT(★完成資料!$A$1,"yyyymm"),TEXT(★完成資料!$A$1,"yyyymm"),"999999")&amp; " " &amp; LEFT(F1106 &amp; "          ",10))))</f>
        <v xml:space="preserve">L O 202201 yyyy00 HV        </v>
      </c>
      <c r="B1106" s="68" t="s">
        <v>228</v>
      </c>
      <c r="C1106" s="68" t="s">
        <v>432</v>
      </c>
      <c r="D1106" s="68" t="s">
        <v>271</v>
      </c>
      <c r="E1106" s="68" t="s">
        <v>359</v>
      </c>
      <c r="F1106" s="68" t="s">
        <v>360</v>
      </c>
      <c r="G1106" s="68" t="s">
        <v>77</v>
      </c>
      <c r="H1106" s="68" t="s">
        <v>273</v>
      </c>
      <c r="I1106" s="68" t="s">
        <v>639</v>
      </c>
      <c r="K1106" s="65">
        <v>1</v>
      </c>
      <c r="L1106" s="65">
        <v>410</v>
      </c>
      <c r="M1106" s="65" t="s">
        <v>495</v>
      </c>
    </row>
    <row r="1107" spans="1:13" ht="12.75" customHeight="1">
      <c r="A1107" s="107" t="str">
        <f>IF(ROW()=1,"KEY",IF(ISNA(VLOOKUP(B1107,車名対応マスタ!B:D,3,FALSE)),"",IF(VLOOKUP(B1107,車名対応マスタ!B:D,3,FALSE)="","",$D1107&amp;" "&amp;IF($G1107="9","J","O")&amp;" "&amp;$I1107&amp;" "&amp;IF($I1107&lt;=TEXT(★完成資料!$A$1,"yyyymm"),TEXT(★完成資料!$A$1,"yyyymm"),"999999")&amp; " " &amp; LEFT(F1107 &amp; "          ",10))))</f>
        <v xml:space="preserve">L O 202202 yyyy00 HV        </v>
      </c>
      <c r="B1107" s="68" t="s">
        <v>228</v>
      </c>
      <c r="C1107" s="68" t="s">
        <v>432</v>
      </c>
      <c r="D1107" s="68" t="s">
        <v>271</v>
      </c>
      <c r="E1107" s="68" t="s">
        <v>359</v>
      </c>
      <c r="F1107" s="68" t="s">
        <v>360</v>
      </c>
      <c r="G1107" s="68" t="s">
        <v>77</v>
      </c>
      <c r="H1107" s="68" t="s">
        <v>273</v>
      </c>
      <c r="I1107" s="68" t="s">
        <v>640</v>
      </c>
      <c r="K1107" s="65">
        <v>1</v>
      </c>
      <c r="L1107" s="65">
        <v>410</v>
      </c>
      <c r="M1107" s="65" t="s">
        <v>495</v>
      </c>
    </row>
    <row r="1108" spans="1:13" ht="12.75" customHeight="1">
      <c r="A1108" s="107" t="str">
        <f>IF(ROW()=1,"KEY",IF(ISNA(VLOOKUP(B1108,車名対応マスタ!B:D,3,FALSE)),"",IF(VLOOKUP(B1108,車名対応マスタ!B:D,3,FALSE)="","",$D1108&amp;" "&amp;IF($G1108="9","J","O")&amp;" "&amp;$I1108&amp;" "&amp;IF($I1108&lt;=TEXT(★完成資料!$A$1,"yyyymm"),TEXT(★完成資料!$A$1,"yyyymm"),"999999")&amp; " " &amp; LEFT(F1108 &amp; "          ",10))))</f>
        <v xml:space="preserve">L O 202204 yyyy00 HV        </v>
      </c>
      <c r="B1108" s="68" t="s">
        <v>228</v>
      </c>
      <c r="C1108" s="68" t="s">
        <v>432</v>
      </c>
      <c r="D1108" s="68" t="s">
        <v>271</v>
      </c>
      <c r="E1108" s="68" t="s">
        <v>359</v>
      </c>
      <c r="F1108" s="68" t="s">
        <v>360</v>
      </c>
      <c r="G1108" s="68" t="s">
        <v>77</v>
      </c>
      <c r="H1108" s="68" t="s">
        <v>273</v>
      </c>
      <c r="I1108" s="68" t="s">
        <v>642</v>
      </c>
      <c r="J1108" s="65">
        <v>1</v>
      </c>
      <c r="K1108" s="65">
        <v>2</v>
      </c>
      <c r="L1108" s="65">
        <v>410</v>
      </c>
      <c r="M1108" s="65" t="s">
        <v>495</v>
      </c>
    </row>
    <row r="1109" spans="1:13" ht="12.75" customHeight="1">
      <c r="A1109" s="107" t="str">
        <f>IF(ROW()=1,"KEY",IF(ISNA(VLOOKUP(B1109,車名対応マスタ!B:D,3,FALSE)),"",IF(VLOOKUP(B1109,車名対応マスタ!B:D,3,FALSE)="","",$D1109&amp;" "&amp;IF($G1109="9","J","O")&amp;" "&amp;$I1109&amp;" "&amp;IF($I1109&lt;=TEXT(★完成資料!$A$1,"yyyymm"),TEXT(★完成資料!$A$1,"yyyymm"),"999999")&amp; " " &amp; LEFT(F1109 &amp; "          ",10))))</f>
        <v xml:space="preserve">L O 202206 yyyy00 HV        </v>
      </c>
      <c r="B1109" s="68" t="s">
        <v>228</v>
      </c>
      <c r="C1109" s="68" t="s">
        <v>432</v>
      </c>
      <c r="D1109" s="68" t="s">
        <v>271</v>
      </c>
      <c r="E1109" s="68" t="s">
        <v>359</v>
      </c>
      <c r="F1109" s="68" t="s">
        <v>360</v>
      </c>
      <c r="G1109" s="68" t="s">
        <v>77</v>
      </c>
      <c r="H1109" s="68" t="s">
        <v>273</v>
      </c>
      <c r="I1109" s="68" t="s">
        <v>652</v>
      </c>
      <c r="K1109" s="65">
        <v>1</v>
      </c>
      <c r="L1109" s="65">
        <v>410</v>
      </c>
      <c r="M1109" s="65" t="s">
        <v>495</v>
      </c>
    </row>
    <row r="1110" spans="1:13" ht="12.75" customHeight="1">
      <c r="A1110" s="107" t="str">
        <f>IF(ROW()=1,"KEY",IF(ISNA(VLOOKUP(B1110,車名対応マスタ!B:D,3,FALSE)),"",IF(VLOOKUP(B1110,車名対応マスタ!B:D,3,FALSE)="","",$D1110&amp;" "&amp;IF($G1110="9","J","O")&amp;" "&amp;$I1110&amp;" "&amp;IF($I1110&lt;=TEXT(★完成資料!$A$1,"yyyymm"),TEXT(★完成資料!$A$1,"yyyymm"),"999999")&amp; " " &amp; LEFT(F1110 &amp; "          ",10))))</f>
        <v xml:space="preserve">L O 202207 yyyy00 HV        </v>
      </c>
      <c r="B1110" s="68" t="s">
        <v>228</v>
      </c>
      <c r="C1110" s="68" t="s">
        <v>432</v>
      </c>
      <c r="D1110" s="68" t="s">
        <v>271</v>
      </c>
      <c r="E1110" s="68" t="s">
        <v>359</v>
      </c>
      <c r="F1110" s="68" t="s">
        <v>360</v>
      </c>
      <c r="G1110" s="68" t="s">
        <v>77</v>
      </c>
      <c r="H1110" s="68" t="s">
        <v>273</v>
      </c>
      <c r="I1110" s="68" t="s">
        <v>655</v>
      </c>
      <c r="J1110" s="65">
        <v>2</v>
      </c>
      <c r="K1110" s="65">
        <v>0</v>
      </c>
      <c r="L1110" s="65">
        <v>410</v>
      </c>
      <c r="M1110" s="65" t="s">
        <v>495</v>
      </c>
    </row>
    <row r="1111" spans="1:13" ht="12.75" customHeight="1">
      <c r="A1111" s="107" t="str">
        <f>IF(ROW()=1,"KEY",IF(ISNA(VLOOKUP(B1111,車名対応マスタ!B:D,3,FALSE)),"",IF(VLOOKUP(B1111,車名対応マスタ!B:D,3,FALSE)="","",$D1111&amp;" "&amp;IF($G1111="9","J","O")&amp;" "&amp;$I1111&amp;" "&amp;IF($I1111&lt;=TEXT(★完成資料!$A$1,"yyyymm"),TEXT(★完成資料!$A$1,"yyyymm"),"999999")&amp; " " &amp; LEFT(F1111 &amp; "          ",10))))</f>
        <v xml:space="preserve">L O 202208 yyyy00 HV        </v>
      </c>
      <c r="B1111" s="68" t="s">
        <v>228</v>
      </c>
      <c r="C1111" s="68" t="s">
        <v>432</v>
      </c>
      <c r="D1111" s="68" t="s">
        <v>271</v>
      </c>
      <c r="E1111" s="68" t="s">
        <v>359</v>
      </c>
      <c r="F1111" s="68" t="s">
        <v>360</v>
      </c>
      <c r="G1111" s="68" t="s">
        <v>77</v>
      </c>
      <c r="H1111" s="68" t="s">
        <v>273</v>
      </c>
      <c r="I1111" s="68" t="s">
        <v>656</v>
      </c>
      <c r="K1111" s="65">
        <v>2</v>
      </c>
      <c r="L1111" s="65">
        <v>410</v>
      </c>
      <c r="M1111" s="65" t="s">
        <v>495</v>
      </c>
    </row>
    <row r="1112" spans="1:13" ht="12.75" customHeight="1">
      <c r="A1112" s="107" t="str">
        <f>IF(ROW()=1,"KEY",IF(ISNA(VLOOKUP(B1112,車名対応マスタ!B:D,3,FALSE)),"",IF(VLOOKUP(B1112,車名対応マスタ!B:D,3,FALSE)="","",$D1112&amp;" "&amp;IF($G1112="9","J","O")&amp;" "&amp;$I1112&amp;" "&amp;IF($I1112&lt;=TEXT(★完成資料!$A$1,"yyyymm"),TEXT(★完成資料!$A$1,"yyyymm"),"999999")&amp; " " &amp; LEFT(F1112 &amp; "          ",10))))</f>
        <v xml:space="preserve">L O 202209 yyyy00 HV        </v>
      </c>
      <c r="B1112" s="68" t="s">
        <v>228</v>
      </c>
      <c r="C1112" s="68" t="s">
        <v>432</v>
      </c>
      <c r="D1112" s="68" t="s">
        <v>271</v>
      </c>
      <c r="E1112" s="68" t="s">
        <v>359</v>
      </c>
      <c r="F1112" s="68" t="s">
        <v>360</v>
      </c>
      <c r="G1112" s="68" t="s">
        <v>77</v>
      </c>
      <c r="H1112" s="68" t="s">
        <v>273</v>
      </c>
      <c r="I1112" s="68" t="s">
        <v>657</v>
      </c>
      <c r="K1112" s="65">
        <v>1</v>
      </c>
      <c r="L1112" s="65">
        <v>410</v>
      </c>
      <c r="M1112" s="65" t="s">
        <v>495</v>
      </c>
    </row>
    <row r="1113" spans="1:13" ht="12.75" customHeight="1">
      <c r="A1113" s="107" t="str">
        <f>IF(ROW()=1,"KEY",IF(ISNA(VLOOKUP(B1113,車名対応マスタ!B:D,3,FALSE)),"",IF(VLOOKUP(B1113,車名対応マスタ!B:D,3,FALSE)="","",$D1113&amp;" "&amp;IF($G1113="9","J","O")&amp;" "&amp;$I1113&amp;" "&amp;IF($I1113&lt;=TEXT(★完成資料!$A$1,"yyyymm"),TEXT(★完成資料!$A$1,"yyyymm"),"999999")&amp; " " &amp; LEFT(F1113 &amp; "          ",10))))</f>
        <v xml:space="preserve">L O 202201 yyyy00 HV        </v>
      </c>
      <c r="B1113" s="68" t="s">
        <v>228</v>
      </c>
      <c r="C1113" s="68" t="s">
        <v>432</v>
      </c>
      <c r="D1113" s="68" t="s">
        <v>271</v>
      </c>
      <c r="E1113" s="68" t="s">
        <v>359</v>
      </c>
      <c r="F1113" s="68" t="s">
        <v>360</v>
      </c>
      <c r="G1113" s="68" t="s">
        <v>77</v>
      </c>
      <c r="H1113" s="68" t="s">
        <v>273</v>
      </c>
      <c r="I1113" s="68" t="s">
        <v>639</v>
      </c>
      <c r="J1113" s="65">
        <v>3</v>
      </c>
      <c r="L1113" s="65">
        <v>408</v>
      </c>
      <c r="M1113" s="65" t="s">
        <v>496</v>
      </c>
    </row>
    <row r="1114" spans="1:13" ht="12.75" customHeight="1">
      <c r="A1114" s="107" t="str">
        <f>IF(ROW()=1,"KEY",IF(ISNA(VLOOKUP(B1114,車名対応マスタ!B:D,3,FALSE)),"",IF(VLOOKUP(B1114,車名対応マスタ!B:D,3,FALSE)="","",$D1114&amp;" "&amp;IF($G1114="9","J","O")&amp;" "&amp;$I1114&amp;" "&amp;IF($I1114&lt;=TEXT(★完成資料!$A$1,"yyyymm"),TEXT(★完成資料!$A$1,"yyyymm"),"999999")&amp; " " &amp; LEFT(F1114 &amp; "          ",10))))</f>
        <v xml:space="preserve">L O 202203 yyyy00 HV        </v>
      </c>
      <c r="B1114" s="68" t="s">
        <v>228</v>
      </c>
      <c r="C1114" s="68" t="s">
        <v>432</v>
      </c>
      <c r="D1114" s="68" t="s">
        <v>271</v>
      </c>
      <c r="E1114" s="68" t="s">
        <v>359</v>
      </c>
      <c r="F1114" s="68" t="s">
        <v>360</v>
      </c>
      <c r="G1114" s="68" t="s">
        <v>77</v>
      </c>
      <c r="H1114" s="68" t="s">
        <v>273</v>
      </c>
      <c r="I1114" s="68" t="s">
        <v>641</v>
      </c>
      <c r="J1114" s="65">
        <v>0</v>
      </c>
      <c r="K1114" s="65">
        <v>7</v>
      </c>
      <c r="L1114" s="65">
        <v>408</v>
      </c>
      <c r="M1114" s="65" t="s">
        <v>496</v>
      </c>
    </row>
    <row r="1115" spans="1:13" ht="12.75" customHeight="1">
      <c r="A1115" s="107" t="str">
        <f>IF(ROW()=1,"KEY",IF(ISNA(VLOOKUP(B1115,車名対応マスタ!B:D,3,FALSE)),"",IF(VLOOKUP(B1115,車名対応マスタ!B:D,3,FALSE)="","",$D1115&amp;" "&amp;IF($G1115="9","J","O")&amp;" "&amp;$I1115&amp;" "&amp;IF($I1115&lt;=TEXT(★完成資料!$A$1,"yyyymm"),TEXT(★完成資料!$A$1,"yyyymm"),"999999")&amp; " " &amp; LEFT(F1115 &amp; "          ",10))))</f>
        <v xml:space="preserve">L O 202204 yyyy00 HV        </v>
      </c>
      <c r="B1115" s="68" t="s">
        <v>228</v>
      </c>
      <c r="C1115" s="68" t="s">
        <v>432</v>
      </c>
      <c r="D1115" s="68" t="s">
        <v>271</v>
      </c>
      <c r="E1115" s="68" t="s">
        <v>359</v>
      </c>
      <c r="F1115" s="68" t="s">
        <v>360</v>
      </c>
      <c r="G1115" s="68" t="s">
        <v>77</v>
      </c>
      <c r="H1115" s="68" t="s">
        <v>273</v>
      </c>
      <c r="I1115" s="68" t="s">
        <v>642</v>
      </c>
      <c r="J1115" s="65">
        <v>2</v>
      </c>
      <c r="K1115" s="65">
        <v>1</v>
      </c>
      <c r="L1115" s="65">
        <v>408</v>
      </c>
      <c r="M1115" s="65" t="s">
        <v>496</v>
      </c>
    </row>
    <row r="1116" spans="1:13" ht="12.75" customHeight="1">
      <c r="A1116" s="107" t="str">
        <f>IF(ROW()=1,"KEY",IF(ISNA(VLOOKUP(B1116,車名対応マスタ!B:D,3,FALSE)),"",IF(VLOOKUP(B1116,車名対応マスタ!B:D,3,FALSE)="","",$D1116&amp;" "&amp;IF($G1116="9","J","O")&amp;" "&amp;$I1116&amp;" "&amp;IF($I1116&lt;=TEXT(★完成資料!$A$1,"yyyymm"),TEXT(★完成資料!$A$1,"yyyymm"),"999999")&amp; " " &amp; LEFT(F1116 &amp; "          ",10))))</f>
        <v xml:space="preserve">L O 202205 yyyy00 HV        </v>
      </c>
      <c r="B1116" s="68" t="s">
        <v>228</v>
      </c>
      <c r="C1116" s="68" t="s">
        <v>432</v>
      </c>
      <c r="D1116" s="68" t="s">
        <v>271</v>
      </c>
      <c r="E1116" s="68" t="s">
        <v>359</v>
      </c>
      <c r="F1116" s="68" t="s">
        <v>360</v>
      </c>
      <c r="G1116" s="68" t="s">
        <v>77</v>
      </c>
      <c r="H1116" s="68" t="s">
        <v>273</v>
      </c>
      <c r="I1116" s="68" t="s">
        <v>647</v>
      </c>
      <c r="J1116" s="65">
        <v>1</v>
      </c>
      <c r="K1116" s="65">
        <v>1</v>
      </c>
      <c r="L1116" s="65">
        <v>408</v>
      </c>
      <c r="M1116" s="65" t="s">
        <v>496</v>
      </c>
    </row>
    <row r="1117" spans="1:13" ht="12.75" customHeight="1">
      <c r="A1117" s="107" t="str">
        <f>IF(ROW()=1,"KEY",IF(ISNA(VLOOKUP(B1117,車名対応マスタ!B:D,3,FALSE)),"",IF(VLOOKUP(B1117,車名対応マスタ!B:D,3,FALSE)="","",$D1117&amp;" "&amp;IF($G1117="9","J","O")&amp;" "&amp;$I1117&amp;" "&amp;IF($I1117&lt;=TEXT(★完成資料!$A$1,"yyyymm"),TEXT(★完成資料!$A$1,"yyyymm"),"999999")&amp; " " &amp; LEFT(F1117 &amp; "          ",10))))</f>
        <v xml:space="preserve">L O 202206 yyyy00 HV        </v>
      </c>
      <c r="B1117" s="68" t="s">
        <v>228</v>
      </c>
      <c r="C1117" s="68" t="s">
        <v>432</v>
      </c>
      <c r="D1117" s="68" t="s">
        <v>271</v>
      </c>
      <c r="E1117" s="68" t="s">
        <v>359</v>
      </c>
      <c r="F1117" s="68" t="s">
        <v>360</v>
      </c>
      <c r="G1117" s="68" t="s">
        <v>77</v>
      </c>
      <c r="H1117" s="68" t="s">
        <v>273</v>
      </c>
      <c r="I1117" s="68" t="s">
        <v>652</v>
      </c>
      <c r="J1117" s="65">
        <v>0</v>
      </c>
      <c r="K1117" s="65">
        <v>1</v>
      </c>
      <c r="L1117" s="65">
        <v>408</v>
      </c>
      <c r="M1117" s="65" t="s">
        <v>496</v>
      </c>
    </row>
    <row r="1118" spans="1:13" ht="12.75" customHeight="1">
      <c r="A1118" s="107" t="str">
        <f>IF(ROW()=1,"KEY",IF(ISNA(VLOOKUP(B1118,車名対応マスタ!B:D,3,FALSE)),"",IF(VLOOKUP(B1118,車名対応マスタ!B:D,3,FALSE)="","",$D1118&amp;" "&amp;IF($G1118="9","J","O")&amp;" "&amp;$I1118&amp;" "&amp;IF($I1118&lt;=TEXT(★完成資料!$A$1,"yyyymm"),TEXT(★完成資料!$A$1,"yyyymm"),"999999")&amp; " " &amp; LEFT(F1118 &amp; "          ",10))))</f>
        <v xml:space="preserve">L O 202207 yyyy00 HV        </v>
      </c>
      <c r="B1118" s="68" t="s">
        <v>228</v>
      </c>
      <c r="C1118" s="68" t="s">
        <v>432</v>
      </c>
      <c r="D1118" s="68" t="s">
        <v>271</v>
      </c>
      <c r="E1118" s="68" t="s">
        <v>359</v>
      </c>
      <c r="F1118" s="68" t="s">
        <v>360</v>
      </c>
      <c r="G1118" s="68" t="s">
        <v>77</v>
      </c>
      <c r="H1118" s="68" t="s">
        <v>273</v>
      </c>
      <c r="I1118" s="68" t="s">
        <v>655</v>
      </c>
      <c r="J1118" s="65">
        <v>0</v>
      </c>
      <c r="K1118" s="65">
        <v>1</v>
      </c>
      <c r="L1118" s="65">
        <v>408</v>
      </c>
      <c r="M1118" s="65" t="s">
        <v>496</v>
      </c>
    </row>
    <row r="1119" spans="1:13" ht="12.75" customHeight="1">
      <c r="A1119" s="107" t="str">
        <f>IF(ROW()=1,"KEY",IF(ISNA(VLOOKUP(B1119,車名対応マスタ!B:D,3,FALSE)),"",IF(VLOOKUP(B1119,車名対応マスタ!B:D,3,FALSE)="","",$D1119&amp;" "&amp;IF($G1119="9","J","O")&amp;" "&amp;$I1119&amp;" "&amp;IF($I1119&lt;=TEXT(★完成資料!$A$1,"yyyymm"),TEXT(★完成資料!$A$1,"yyyymm"),"999999")&amp; " " &amp; LEFT(F1119 &amp; "          ",10))))</f>
        <v xml:space="preserve">L O 202208 yyyy00 HV        </v>
      </c>
      <c r="B1119" s="68" t="s">
        <v>228</v>
      </c>
      <c r="C1119" s="68" t="s">
        <v>432</v>
      </c>
      <c r="D1119" s="68" t="s">
        <v>271</v>
      </c>
      <c r="E1119" s="68" t="s">
        <v>359</v>
      </c>
      <c r="F1119" s="68" t="s">
        <v>360</v>
      </c>
      <c r="G1119" s="68" t="s">
        <v>77</v>
      </c>
      <c r="H1119" s="68" t="s">
        <v>273</v>
      </c>
      <c r="I1119" s="68" t="s">
        <v>656</v>
      </c>
      <c r="J1119" s="65">
        <v>1</v>
      </c>
      <c r="L1119" s="65">
        <v>408</v>
      </c>
      <c r="M1119" s="65" t="s">
        <v>496</v>
      </c>
    </row>
    <row r="1120" spans="1:13" ht="12.75" customHeight="1">
      <c r="A1120" s="107" t="str">
        <f>IF(ROW()=1,"KEY",IF(ISNA(VLOOKUP(B1120,車名対応マスタ!B:D,3,FALSE)),"",IF(VLOOKUP(B1120,車名対応マスタ!B:D,3,FALSE)="","",$D1120&amp;" "&amp;IF($G1120="9","J","O")&amp;" "&amp;$I1120&amp;" "&amp;IF($I1120&lt;=TEXT(★完成資料!$A$1,"yyyymm"),TEXT(★完成資料!$A$1,"yyyymm"),"999999")&amp; " " &amp; LEFT(F1120 &amp; "          ",10))))</f>
        <v xml:space="preserve">L O 202209 yyyy00 HV        </v>
      </c>
      <c r="B1120" s="68" t="s">
        <v>228</v>
      </c>
      <c r="C1120" s="68" t="s">
        <v>432</v>
      </c>
      <c r="D1120" s="68" t="s">
        <v>271</v>
      </c>
      <c r="E1120" s="68" t="s">
        <v>359</v>
      </c>
      <c r="F1120" s="68" t="s">
        <v>360</v>
      </c>
      <c r="G1120" s="68" t="s">
        <v>77</v>
      </c>
      <c r="H1120" s="68" t="s">
        <v>273</v>
      </c>
      <c r="I1120" s="68" t="s">
        <v>657</v>
      </c>
      <c r="J1120" s="65">
        <v>0</v>
      </c>
      <c r="K1120" s="65">
        <v>2</v>
      </c>
      <c r="L1120" s="65">
        <v>408</v>
      </c>
      <c r="M1120" s="65" t="s">
        <v>496</v>
      </c>
    </row>
    <row r="1121" spans="1:13" ht="12.75" customHeight="1">
      <c r="A1121" s="107" t="str">
        <f>IF(ROW()=1,"KEY",IF(ISNA(VLOOKUP(B1121,車名対応マスタ!B:D,3,FALSE)),"",IF(VLOOKUP(B1121,車名対応マスタ!B:D,3,FALSE)="","",$D1121&amp;" "&amp;IF($G1121="9","J","O")&amp;" "&amp;$I1121&amp;" "&amp;IF($I1121&lt;=TEXT(★完成資料!$A$1,"yyyymm"),TEXT(★完成資料!$A$1,"yyyymm"),"999999")&amp; " " &amp; LEFT(F1121 &amp; "          ",10))))</f>
        <v xml:space="preserve">L O 202210 yyyy00 HV        </v>
      </c>
      <c r="B1121" s="68" t="s">
        <v>228</v>
      </c>
      <c r="C1121" s="68" t="s">
        <v>432</v>
      </c>
      <c r="D1121" s="68" t="s">
        <v>271</v>
      </c>
      <c r="E1121" s="68" t="s">
        <v>359</v>
      </c>
      <c r="F1121" s="68" t="s">
        <v>360</v>
      </c>
      <c r="G1121" s="68" t="s">
        <v>77</v>
      </c>
      <c r="H1121" s="68" t="s">
        <v>273</v>
      </c>
      <c r="I1121" s="68" t="s">
        <v>663</v>
      </c>
      <c r="J1121" s="65">
        <v>1</v>
      </c>
      <c r="L1121" s="65">
        <v>408</v>
      </c>
      <c r="M1121" s="65" t="s">
        <v>496</v>
      </c>
    </row>
    <row r="1122" spans="1:13" ht="12.75" customHeight="1">
      <c r="A1122" s="107" t="str">
        <f>IF(ROW()=1,"KEY",IF(ISNA(VLOOKUP(B1122,車名対応マスタ!B:D,3,FALSE)),"",IF(VLOOKUP(B1122,車名対応マスタ!B:D,3,FALSE)="","",$D1122&amp;" "&amp;IF($G1122="9","J","O")&amp;" "&amp;$I1122&amp;" "&amp;IF($I1122&lt;=TEXT(★完成資料!$A$1,"yyyymm"),TEXT(★完成資料!$A$1,"yyyymm"),"999999")&amp; " " &amp; LEFT(F1122 &amp; "          ",10))))</f>
        <v xml:space="preserve">L O 202202 yyyy00 HV        </v>
      </c>
      <c r="B1122" s="68" t="s">
        <v>228</v>
      </c>
      <c r="C1122" s="68" t="s">
        <v>432</v>
      </c>
      <c r="D1122" s="68" t="s">
        <v>271</v>
      </c>
      <c r="E1122" s="68" t="s">
        <v>359</v>
      </c>
      <c r="F1122" s="68" t="s">
        <v>360</v>
      </c>
      <c r="G1122" s="68" t="s">
        <v>77</v>
      </c>
      <c r="H1122" s="68" t="s">
        <v>273</v>
      </c>
      <c r="I1122" s="68" t="s">
        <v>640</v>
      </c>
      <c r="K1122" s="65">
        <v>1</v>
      </c>
      <c r="L1122" s="65">
        <v>414</v>
      </c>
      <c r="M1122" s="65" t="s">
        <v>377</v>
      </c>
    </row>
    <row r="1123" spans="1:13" ht="12.75" customHeight="1">
      <c r="A1123" s="107" t="str">
        <f>IF(ROW()=1,"KEY",IF(ISNA(VLOOKUP(B1123,車名対応マスタ!B:D,3,FALSE)),"",IF(VLOOKUP(B1123,車名対応マスタ!B:D,3,FALSE)="","",$D1123&amp;" "&amp;IF($G1123="9","J","O")&amp;" "&amp;$I1123&amp;" "&amp;IF($I1123&lt;=TEXT(★完成資料!$A$1,"yyyymm"),TEXT(★完成資料!$A$1,"yyyymm"),"999999")&amp; " " &amp; LEFT(F1123 &amp; "          ",10))))</f>
        <v xml:space="preserve">L O 202203 yyyy00 HV        </v>
      </c>
      <c r="B1123" s="68" t="s">
        <v>228</v>
      </c>
      <c r="C1123" s="68" t="s">
        <v>432</v>
      </c>
      <c r="D1123" s="68" t="s">
        <v>271</v>
      </c>
      <c r="E1123" s="68" t="s">
        <v>359</v>
      </c>
      <c r="F1123" s="68" t="s">
        <v>360</v>
      </c>
      <c r="G1123" s="68" t="s">
        <v>77</v>
      </c>
      <c r="H1123" s="68" t="s">
        <v>273</v>
      </c>
      <c r="I1123" s="68" t="s">
        <v>641</v>
      </c>
      <c r="J1123" s="65">
        <v>1</v>
      </c>
      <c r="L1123" s="65">
        <v>414</v>
      </c>
      <c r="M1123" s="65" t="s">
        <v>377</v>
      </c>
    </row>
    <row r="1124" spans="1:13" ht="12.75" customHeight="1">
      <c r="A1124" s="107" t="str">
        <f>IF(ROW()=1,"KEY",IF(ISNA(VLOOKUP(B1124,車名対応マスタ!B:D,3,FALSE)),"",IF(VLOOKUP(B1124,車名対応マスタ!B:D,3,FALSE)="","",$D1124&amp;" "&amp;IF($G1124="9","J","O")&amp;" "&amp;$I1124&amp;" "&amp;IF($I1124&lt;=TEXT(★完成資料!$A$1,"yyyymm"),TEXT(★完成資料!$A$1,"yyyymm"),"999999")&amp; " " &amp; LEFT(F1124 &amp; "          ",10))))</f>
        <v xml:space="preserve">L O 202205 yyyy00 HV        </v>
      </c>
      <c r="B1124" s="68" t="s">
        <v>228</v>
      </c>
      <c r="C1124" s="68" t="s">
        <v>432</v>
      </c>
      <c r="D1124" s="68" t="s">
        <v>271</v>
      </c>
      <c r="E1124" s="68" t="s">
        <v>359</v>
      </c>
      <c r="F1124" s="68" t="s">
        <v>360</v>
      </c>
      <c r="G1124" s="68" t="s">
        <v>77</v>
      </c>
      <c r="H1124" s="68" t="s">
        <v>273</v>
      </c>
      <c r="I1124" s="68" t="s">
        <v>647</v>
      </c>
      <c r="K1124" s="65">
        <v>1</v>
      </c>
      <c r="L1124" s="65">
        <v>414</v>
      </c>
      <c r="M1124" s="65" t="s">
        <v>377</v>
      </c>
    </row>
    <row r="1125" spans="1:13" ht="12.75" customHeight="1">
      <c r="A1125" s="107" t="str">
        <f>IF(ROW()=1,"KEY",IF(ISNA(VLOOKUP(B1125,車名対応マスタ!B:D,3,FALSE)),"",IF(VLOOKUP(B1125,車名対応マスタ!B:D,3,FALSE)="","",$D1125&amp;" "&amp;IF($G1125="9","J","O")&amp;" "&amp;$I1125&amp;" "&amp;IF($I1125&lt;=TEXT(★完成資料!$A$1,"yyyymm"),TEXT(★完成資料!$A$1,"yyyymm"),"999999")&amp; " " &amp; LEFT(F1125 &amp; "          ",10))))</f>
        <v xml:space="preserve">L O 202207 yyyy00 HV        </v>
      </c>
      <c r="B1125" s="68" t="s">
        <v>228</v>
      </c>
      <c r="C1125" s="68" t="s">
        <v>432</v>
      </c>
      <c r="D1125" s="68" t="s">
        <v>271</v>
      </c>
      <c r="E1125" s="68" t="s">
        <v>359</v>
      </c>
      <c r="F1125" s="68" t="s">
        <v>360</v>
      </c>
      <c r="G1125" s="68" t="s">
        <v>77</v>
      </c>
      <c r="H1125" s="68" t="s">
        <v>273</v>
      </c>
      <c r="I1125" s="68" t="s">
        <v>655</v>
      </c>
      <c r="K1125" s="65">
        <v>3</v>
      </c>
      <c r="L1125" s="65">
        <v>414</v>
      </c>
      <c r="M1125" s="65" t="s">
        <v>377</v>
      </c>
    </row>
    <row r="1126" spans="1:13" ht="12.75" customHeight="1">
      <c r="A1126" s="107" t="str">
        <f>IF(ROW()=1,"KEY",IF(ISNA(VLOOKUP(B1126,車名対応マスタ!B:D,3,FALSE)),"",IF(VLOOKUP(B1126,車名対応マスタ!B:D,3,FALSE)="","",$D1126&amp;" "&amp;IF($G1126="9","J","O")&amp;" "&amp;$I1126&amp;" "&amp;IF($I1126&lt;=TEXT(★完成資料!$A$1,"yyyymm"),TEXT(★完成資料!$A$1,"yyyymm"),"999999")&amp; " " &amp; LEFT(F1126 &amp; "          ",10))))</f>
        <v xml:space="preserve">L O 202209 yyyy00 HV        </v>
      </c>
      <c r="B1126" s="68" t="s">
        <v>228</v>
      </c>
      <c r="C1126" s="68" t="s">
        <v>432</v>
      </c>
      <c r="D1126" s="68" t="s">
        <v>271</v>
      </c>
      <c r="E1126" s="68" t="s">
        <v>359</v>
      </c>
      <c r="F1126" s="68" t="s">
        <v>360</v>
      </c>
      <c r="G1126" s="68" t="s">
        <v>77</v>
      </c>
      <c r="H1126" s="68" t="s">
        <v>273</v>
      </c>
      <c r="I1126" s="68" t="s">
        <v>657</v>
      </c>
      <c r="J1126" s="65">
        <v>1</v>
      </c>
      <c r="L1126" s="65">
        <v>414</v>
      </c>
      <c r="M1126" s="65" t="s">
        <v>377</v>
      </c>
    </row>
    <row r="1127" spans="1:13" ht="12.75" customHeight="1">
      <c r="A1127" s="107" t="str">
        <f>IF(ROW()=1,"KEY",IF(ISNA(VLOOKUP(B1127,車名対応マスタ!B:D,3,FALSE)),"",IF(VLOOKUP(B1127,車名対応マスタ!B:D,3,FALSE)="","",$D1127&amp;" "&amp;IF($G1127="9","J","O")&amp;" "&amp;$I1127&amp;" "&amp;IF($I1127&lt;=TEXT(★完成資料!$A$1,"yyyymm"),TEXT(★完成資料!$A$1,"yyyymm"),"999999")&amp; " " &amp; LEFT(F1127 &amp; "          ",10))))</f>
        <v xml:space="preserve">L O 202203 yyyy00 HV        </v>
      </c>
      <c r="B1127" s="68" t="s">
        <v>228</v>
      </c>
      <c r="C1127" s="68" t="s">
        <v>432</v>
      </c>
      <c r="D1127" s="68" t="s">
        <v>271</v>
      </c>
      <c r="E1127" s="68" t="s">
        <v>359</v>
      </c>
      <c r="F1127" s="68" t="s">
        <v>360</v>
      </c>
      <c r="G1127" s="68" t="s">
        <v>77</v>
      </c>
      <c r="H1127" s="68" t="s">
        <v>273</v>
      </c>
      <c r="I1127" s="68" t="s">
        <v>641</v>
      </c>
      <c r="K1127" s="65">
        <v>1</v>
      </c>
      <c r="L1127" s="65">
        <v>424</v>
      </c>
      <c r="M1127" s="65" t="s">
        <v>378</v>
      </c>
    </row>
    <row r="1128" spans="1:13" ht="12.75" customHeight="1">
      <c r="A1128" s="107" t="str">
        <f>IF(ROW()=1,"KEY",IF(ISNA(VLOOKUP(B1128,車名対応マスタ!B:D,3,FALSE)),"",IF(VLOOKUP(B1128,車名対応マスタ!B:D,3,FALSE)="","",$D1128&amp;" "&amp;IF($G1128="9","J","O")&amp;" "&amp;$I1128&amp;" "&amp;IF($I1128&lt;=TEXT(★完成資料!$A$1,"yyyymm"),TEXT(★完成資料!$A$1,"yyyymm"),"999999")&amp; " " &amp; LEFT(F1128 &amp; "          ",10))))</f>
        <v xml:space="preserve">L O 202205 yyyy00 HV        </v>
      </c>
      <c r="B1128" s="68" t="s">
        <v>228</v>
      </c>
      <c r="C1128" s="68" t="s">
        <v>432</v>
      </c>
      <c r="D1128" s="68" t="s">
        <v>271</v>
      </c>
      <c r="E1128" s="68" t="s">
        <v>359</v>
      </c>
      <c r="F1128" s="68" t="s">
        <v>360</v>
      </c>
      <c r="G1128" s="68" t="s">
        <v>77</v>
      </c>
      <c r="H1128" s="68" t="s">
        <v>273</v>
      </c>
      <c r="I1128" s="68" t="s">
        <v>647</v>
      </c>
      <c r="K1128" s="65">
        <v>1</v>
      </c>
      <c r="L1128" s="65">
        <v>424</v>
      </c>
      <c r="M1128" s="65" t="s">
        <v>378</v>
      </c>
    </row>
    <row r="1129" spans="1:13" ht="12.75" customHeight="1">
      <c r="A1129" s="107" t="str">
        <f>IF(ROW()=1,"KEY",IF(ISNA(VLOOKUP(B1129,車名対応マスタ!B:D,3,FALSE)),"",IF(VLOOKUP(B1129,車名対応マスタ!B:D,3,FALSE)="","",$D1129&amp;" "&amp;IF($G1129="9","J","O")&amp;" "&amp;$I1129&amp;" "&amp;IF($I1129&lt;=TEXT(★完成資料!$A$1,"yyyymm"),TEXT(★完成資料!$A$1,"yyyymm"),"999999")&amp; " " &amp; LEFT(F1129 &amp; "          ",10))))</f>
        <v xml:space="preserve">L O 202209 yyyy00 HV        </v>
      </c>
      <c r="B1129" s="68" t="s">
        <v>228</v>
      </c>
      <c r="C1129" s="68" t="s">
        <v>432</v>
      </c>
      <c r="D1129" s="68" t="s">
        <v>271</v>
      </c>
      <c r="E1129" s="68" t="s">
        <v>359</v>
      </c>
      <c r="F1129" s="68" t="s">
        <v>360</v>
      </c>
      <c r="G1129" s="68" t="s">
        <v>77</v>
      </c>
      <c r="H1129" s="68" t="s">
        <v>273</v>
      </c>
      <c r="I1129" s="68" t="s">
        <v>657</v>
      </c>
      <c r="K1129" s="65">
        <v>1</v>
      </c>
      <c r="L1129" s="65">
        <v>424</v>
      </c>
      <c r="M1129" s="65" t="s">
        <v>378</v>
      </c>
    </row>
    <row r="1130" spans="1:13" ht="12.75" customHeight="1">
      <c r="A1130" s="107" t="str">
        <f>IF(ROW()=1,"KEY",IF(ISNA(VLOOKUP(B1130,車名対応マスタ!B:D,3,FALSE)),"",IF(VLOOKUP(B1130,車名対応マスタ!B:D,3,FALSE)="","",$D1130&amp;" "&amp;IF($G1130="9","J","O")&amp;" "&amp;$I1130&amp;" "&amp;IF($I1130&lt;=TEXT(★完成資料!$A$1,"yyyymm"),TEXT(★完成資料!$A$1,"yyyymm"),"999999")&amp; " " &amp; LEFT(F1130 &amp; "          ",10))))</f>
        <v xml:space="preserve">L O 202201 yyyy00 HV        </v>
      </c>
      <c r="B1130" s="68" t="s">
        <v>228</v>
      </c>
      <c r="C1130" s="68" t="s">
        <v>432</v>
      </c>
      <c r="D1130" s="68" t="s">
        <v>271</v>
      </c>
      <c r="E1130" s="68" t="s">
        <v>359</v>
      </c>
      <c r="F1130" s="68" t="s">
        <v>360</v>
      </c>
      <c r="G1130" s="68" t="s">
        <v>77</v>
      </c>
      <c r="H1130" s="68" t="s">
        <v>273</v>
      </c>
      <c r="I1130" s="68" t="s">
        <v>639</v>
      </c>
      <c r="J1130" s="65">
        <v>1</v>
      </c>
      <c r="L1130" s="65">
        <v>419</v>
      </c>
      <c r="M1130" s="65" t="s">
        <v>262</v>
      </c>
    </row>
    <row r="1131" spans="1:13" ht="12.75" customHeight="1">
      <c r="A1131" s="107" t="str">
        <f>IF(ROW()=1,"KEY",IF(ISNA(VLOOKUP(B1131,車名対応マスタ!B:D,3,FALSE)),"",IF(VLOOKUP(B1131,車名対応マスタ!B:D,3,FALSE)="","",$D1131&amp;" "&amp;IF($G1131="9","J","O")&amp;" "&amp;$I1131&amp;" "&amp;IF($I1131&lt;=TEXT(★完成資料!$A$1,"yyyymm"),TEXT(★完成資料!$A$1,"yyyymm"),"999999")&amp; " " &amp; LEFT(F1131 &amp; "          ",10))))</f>
        <v xml:space="preserve">L O 202203 yyyy00 HV        </v>
      </c>
      <c r="B1131" s="68" t="s">
        <v>228</v>
      </c>
      <c r="C1131" s="68" t="s">
        <v>432</v>
      </c>
      <c r="D1131" s="68" t="s">
        <v>271</v>
      </c>
      <c r="E1131" s="68" t="s">
        <v>359</v>
      </c>
      <c r="F1131" s="68" t="s">
        <v>360</v>
      </c>
      <c r="G1131" s="68" t="s">
        <v>77</v>
      </c>
      <c r="H1131" s="68" t="s">
        <v>273</v>
      </c>
      <c r="I1131" s="68" t="s">
        <v>641</v>
      </c>
      <c r="J1131" s="65">
        <v>1</v>
      </c>
      <c r="K1131" s="65">
        <v>1</v>
      </c>
      <c r="L1131" s="65">
        <v>419</v>
      </c>
      <c r="M1131" s="65" t="s">
        <v>262</v>
      </c>
    </row>
    <row r="1132" spans="1:13" ht="12.75" customHeight="1">
      <c r="A1132" s="107" t="str">
        <f>IF(ROW()=1,"KEY",IF(ISNA(VLOOKUP(B1132,車名対応マスタ!B:D,3,FALSE)),"",IF(VLOOKUP(B1132,車名対応マスタ!B:D,3,FALSE)="","",$D1132&amp;" "&amp;IF($G1132="9","J","O")&amp;" "&amp;$I1132&amp;" "&amp;IF($I1132&lt;=TEXT(★完成資料!$A$1,"yyyymm"),TEXT(★完成資料!$A$1,"yyyymm"),"999999")&amp; " " &amp; LEFT(F1132 &amp; "          ",10))))</f>
        <v xml:space="preserve">L O 202203 yyyy00 HV        </v>
      </c>
      <c r="B1132" s="68" t="s">
        <v>228</v>
      </c>
      <c r="C1132" s="68" t="s">
        <v>432</v>
      </c>
      <c r="D1132" s="68" t="s">
        <v>271</v>
      </c>
      <c r="E1132" s="68" t="s">
        <v>359</v>
      </c>
      <c r="F1132" s="68" t="s">
        <v>360</v>
      </c>
      <c r="G1132" s="68" t="s">
        <v>77</v>
      </c>
      <c r="H1132" s="68" t="s">
        <v>273</v>
      </c>
      <c r="I1132" s="68" t="s">
        <v>641</v>
      </c>
      <c r="J1132" s="65">
        <v>1</v>
      </c>
      <c r="K1132" s="65">
        <v>1</v>
      </c>
      <c r="L1132" s="65">
        <v>403</v>
      </c>
      <c r="M1132" s="65" t="s">
        <v>428</v>
      </c>
    </row>
    <row r="1133" spans="1:13" ht="12.75" customHeight="1">
      <c r="A1133" s="107" t="str">
        <f>IF(ROW()=1,"KEY",IF(ISNA(VLOOKUP(B1133,車名対応マスタ!B:D,3,FALSE)),"",IF(VLOOKUP(B1133,車名対応マスタ!B:D,3,FALSE)="","",$D1133&amp;" "&amp;IF($G1133="9","J","O")&amp;" "&amp;$I1133&amp;" "&amp;IF($I1133&lt;=TEXT(★完成資料!$A$1,"yyyymm"),TEXT(★完成資料!$A$1,"yyyymm"),"999999")&amp; " " &amp; LEFT(F1133 &amp; "          ",10))))</f>
        <v xml:space="preserve">L O 202204 yyyy00 HV        </v>
      </c>
      <c r="B1133" s="68" t="s">
        <v>228</v>
      </c>
      <c r="C1133" s="68" t="s">
        <v>432</v>
      </c>
      <c r="D1133" s="68" t="s">
        <v>271</v>
      </c>
      <c r="E1133" s="68" t="s">
        <v>359</v>
      </c>
      <c r="F1133" s="68" t="s">
        <v>360</v>
      </c>
      <c r="G1133" s="68" t="s">
        <v>77</v>
      </c>
      <c r="H1133" s="68" t="s">
        <v>273</v>
      </c>
      <c r="I1133" s="68" t="s">
        <v>642</v>
      </c>
      <c r="J1133" s="65">
        <v>1</v>
      </c>
      <c r="K1133" s="65">
        <v>1</v>
      </c>
      <c r="L1133" s="65">
        <v>403</v>
      </c>
      <c r="M1133" s="65" t="s">
        <v>428</v>
      </c>
    </row>
    <row r="1134" spans="1:13" ht="12.75" customHeight="1">
      <c r="A1134" s="107" t="str">
        <f>IF(ROW()=1,"KEY",IF(ISNA(VLOOKUP(B1134,車名対応マスタ!B:D,3,FALSE)),"",IF(VLOOKUP(B1134,車名対応マスタ!B:D,3,FALSE)="","",$D1134&amp;" "&amp;IF($G1134="9","J","O")&amp;" "&amp;$I1134&amp;" "&amp;IF($I1134&lt;=TEXT(★完成資料!$A$1,"yyyymm"),TEXT(★完成資料!$A$1,"yyyymm"),"999999")&amp; " " &amp; LEFT(F1134 &amp; "          ",10))))</f>
        <v xml:space="preserve">L O 202203 yyyy00 HV        </v>
      </c>
      <c r="B1134" s="68" t="s">
        <v>228</v>
      </c>
      <c r="C1134" s="68" t="s">
        <v>432</v>
      </c>
      <c r="D1134" s="68" t="s">
        <v>271</v>
      </c>
      <c r="E1134" s="68" t="s">
        <v>359</v>
      </c>
      <c r="F1134" s="68" t="s">
        <v>360</v>
      </c>
      <c r="G1134" s="68" t="s">
        <v>77</v>
      </c>
      <c r="H1134" s="68" t="s">
        <v>273</v>
      </c>
      <c r="I1134" s="68" t="s">
        <v>641</v>
      </c>
      <c r="K1134" s="65">
        <v>1</v>
      </c>
      <c r="L1134" s="65">
        <v>411</v>
      </c>
      <c r="M1134" s="65" t="s">
        <v>498</v>
      </c>
    </row>
    <row r="1135" spans="1:13" ht="12.75" customHeight="1">
      <c r="A1135" s="107" t="str">
        <f>IF(ROW()=1,"KEY",IF(ISNA(VLOOKUP(B1135,車名対応マスタ!B:D,3,FALSE)),"",IF(VLOOKUP(B1135,車名対応マスタ!B:D,3,FALSE)="","",$D1135&amp;" "&amp;IF($G1135="9","J","O")&amp;" "&amp;$I1135&amp;" "&amp;IF($I1135&lt;=TEXT(★完成資料!$A$1,"yyyymm"),TEXT(★完成資料!$A$1,"yyyymm"),"999999")&amp; " " &amp; LEFT(F1135 &amp; "          ",10))))</f>
        <v xml:space="preserve">L O 202202 yyyy00 HV        </v>
      </c>
      <c r="B1135" s="68" t="s">
        <v>228</v>
      </c>
      <c r="C1135" s="68" t="s">
        <v>432</v>
      </c>
      <c r="D1135" s="68" t="s">
        <v>271</v>
      </c>
      <c r="E1135" s="68" t="s">
        <v>359</v>
      </c>
      <c r="F1135" s="68" t="s">
        <v>360</v>
      </c>
      <c r="G1135" s="68" t="s">
        <v>77</v>
      </c>
      <c r="H1135" s="68" t="s">
        <v>273</v>
      </c>
      <c r="I1135" s="68" t="s">
        <v>640</v>
      </c>
      <c r="K1135" s="65">
        <v>1</v>
      </c>
      <c r="L1135" s="65">
        <v>425</v>
      </c>
      <c r="M1135" s="65" t="s">
        <v>379</v>
      </c>
    </row>
    <row r="1136" spans="1:13" ht="12.75" customHeight="1">
      <c r="A1136" s="107" t="str">
        <f>IF(ROW()=1,"KEY",IF(ISNA(VLOOKUP(B1136,車名対応マスタ!B:D,3,FALSE)),"",IF(VLOOKUP(B1136,車名対応マスタ!B:D,3,FALSE)="","",$D1136&amp;" "&amp;IF($G1136="9","J","O")&amp;" "&amp;$I1136&amp;" "&amp;IF($I1136&lt;=TEXT(★完成資料!$A$1,"yyyymm"),TEXT(★完成資料!$A$1,"yyyymm"),"999999")&amp; " " &amp; LEFT(F1136 &amp; "          ",10))))</f>
        <v xml:space="preserve">L O 202206 yyyy00 HV        </v>
      </c>
      <c r="B1136" s="68" t="s">
        <v>228</v>
      </c>
      <c r="C1136" s="68" t="s">
        <v>432</v>
      </c>
      <c r="D1136" s="68" t="s">
        <v>271</v>
      </c>
      <c r="E1136" s="68" t="s">
        <v>359</v>
      </c>
      <c r="F1136" s="68" t="s">
        <v>360</v>
      </c>
      <c r="G1136" s="68" t="s">
        <v>77</v>
      </c>
      <c r="H1136" s="68" t="s">
        <v>273</v>
      </c>
      <c r="I1136" s="68" t="s">
        <v>652</v>
      </c>
      <c r="J1136" s="65">
        <v>1</v>
      </c>
      <c r="L1136" s="65">
        <v>425</v>
      </c>
      <c r="M1136" s="65" t="s">
        <v>379</v>
      </c>
    </row>
    <row r="1137" spans="1:13" ht="12.75" customHeight="1">
      <c r="A1137" s="107" t="str">
        <f>IF(ROW()=1,"KEY",IF(ISNA(VLOOKUP(B1137,車名対応マスタ!B:D,3,FALSE)),"",IF(VLOOKUP(B1137,車名対応マスタ!B:D,3,FALSE)="","",$D1137&amp;" "&amp;IF($G1137="9","J","O")&amp;" "&amp;$I1137&amp;" "&amp;IF($I1137&lt;=TEXT(★完成資料!$A$1,"yyyymm"),TEXT(★完成資料!$A$1,"yyyymm"),"999999")&amp; " " &amp; LEFT(F1137 &amp; "          ",10))))</f>
        <v xml:space="preserve">L O 202208 yyyy00 HV        </v>
      </c>
      <c r="B1137" s="68" t="s">
        <v>228</v>
      </c>
      <c r="C1137" s="68" t="s">
        <v>432</v>
      </c>
      <c r="D1137" s="68" t="s">
        <v>271</v>
      </c>
      <c r="E1137" s="68" t="s">
        <v>359</v>
      </c>
      <c r="F1137" s="68" t="s">
        <v>360</v>
      </c>
      <c r="G1137" s="68" t="s">
        <v>77</v>
      </c>
      <c r="H1137" s="68" t="s">
        <v>273</v>
      </c>
      <c r="I1137" s="68" t="s">
        <v>656</v>
      </c>
      <c r="K1137" s="65">
        <v>1</v>
      </c>
      <c r="L1137" s="65">
        <v>425</v>
      </c>
      <c r="M1137" s="65" t="s">
        <v>379</v>
      </c>
    </row>
    <row r="1138" spans="1:13" ht="12.75" customHeight="1">
      <c r="A1138" s="107" t="str">
        <f>IF(ROW()=1,"KEY",IF(ISNA(VLOOKUP(B1138,車名対応マスタ!B:D,3,FALSE)),"",IF(VLOOKUP(B1138,車名対応マスタ!B:D,3,FALSE)="","",$D1138&amp;" "&amp;IF($G1138="9","J","O")&amp;" "&amp;$I1138&amp;" "&amp;IF($I1138&lt;=TEXT(★完成資料!$A$1,"yyyymm"),TEXT(★完成資料!$A$1,"yyyymm"),"999999")&amp; " " &amp; LEFT(F1138 &amp; "          ",10))))</f>
        <v xml:space="preserve">L O 202206 yyyy00 HV        </v>
      </c>
      <c r="B1138" s="68" t="s">
        <v>228</v>
      </c>
      <c r="C1138" s="68" t="s">
        <v>432</v>
      </c>
      <c r="D1138" s="68" t="s">
        <v>271</v>
      </c>
      <c r="E1138" s="68" t="s">
        <v>359</v>
      </c>
      <c r="F1138" s="68" t="s">
        <v>360</v>
      </c>
      <c r="G1138" s="68" t="s">
        <v>77</v>
      </c>
      <c r="H1138" s="68" t="s">
        <v>273</v>
      </c>
      <c r="I1138" s="68" t="s">
        <v>652</v>
      </c>
      <c r="J1138" s="65">
        <v>1</v>
      </c>
      <c r="L1138" s="65">
        <v>429</v>
      </c>
      <c r="M1138" s="65" t="s">
        <v>380</v>
      </c>
    </row>
    <row r="1139" spans="1:13" ht="12.75" customHeight="1">
      <c r="A1139" s="107" t="str">
        <f>IF(ROW()=1,"KEY",IF(ISNA(VLOOKUP(B1139,車名対応マスタ!B:D,3,FALSE)),"",IF(VLOOKUP(B1139,車名対応マスタ!B:D,3,FALSE)="","",$D1139&amp;" "&amp;IF($G1139="9","J","O")&amp;" "&amp;$I1139&amp;" "&amp;IF($I1139&lt;=TEXT(★完成資料!$A$1,"yyyymm"),TEXT(★完成資料!$A$1,"yyyymm"),"999999")&amp; " " &amp; LEFT(F1139 &amp; "          ",10))))</f>
        <v xml:space="preserve">L O 202208 yyyy00 HV        </v>
      </c>
      <c r="B1139" s="68" t="s">
        <v>228</v>
      </c>
      <c r="C1139" s="68" t="s">
        <v>432</v>
      </c>
      <c r="D1139" s="68" t="s">
        <v>271</v>
      </c>
      <c r="E1139" s="68" t="s">
        <v>359</v>
      </c>
      <c r="F1139" s="68" t="s">
        <v>360</v>
      </c>
      <c r="G1139" s="68" t="s">
        <v>77</v>
      </c>
      <c r="H1139" s="68" t="s">
        <v>273</v>
      </c>
      <c r="I1139" s="68" t="s">
        <v>656</v>
      </c>
      <c r="K1139" s="65">
        <v>1</v>
      </c>
      <c r="L1139" s="65">
        <v>429</v>
      </c>
      <c r="M1139" s="65" t="s">
        <v>380</v>
      </c>
    </row>
    <row r="1140" spans="1:13" ht="12.75" customHeight="1">
      <c r="A1140" s="107" t="str">
        <f>IF(ROW()=1,"KEY",IF(ISNA(VLOOKUP(B1140,車名対応マスタ!B:D,3,FALSE)),"",IF(VLOOKUP(B1140,車名対応マスタ!B:D,3,FALSE)="","",$D1140&amp;" "&amp;IF($G1140="9","J","O")&amp;" "&amp;$I1140&amp;" "&amp;IF($I1140&lt;=TEXT(★完成資料!$A$1,"yyyymm"),TEXT(★完成資料!$A$1,"yyyymm"),"999999")&amp; " " &amp; LEFT(F1140 &amp; "          ",10))))</f>
        <v xml:space="preserve">L O 202210 yyyy00 HV        </v>
      </c>
      <c r="B1140" s="68" t="s">
        <v>228</v>
      </c>
      <c r="C1140" s="68" t="s">
        <v>432</v>
      </c>
      <c r="D1140" s="68" t="s">
        <v>271</v>
      </c>
      <c r="E1140" s="68" t="s">
        <v>359</v>
      </c>
      <c r="F1140" s="68" t="s">
        <v>360</v>
      </c>
      <c r="G1140" s="68" t="s">
        <v>77</v>
      </c>
      <c r="H1140" s="68" t="s">
        <v>273</v>
      </c>
      <c r="I1140" s="68" t="s">
        <v>663</v>
      </c>
      <c r="J1140" s="65">
        <v>1</v>
      </c>
      <c r="L1140" s="65">
        <v>429</v>
      </c>
      <c r="M1140" s="65" t="s">
        <v>380</v>
      </c>
    </row>
    <row r="1141" spans="1:13" ht="12.75" customHeight="1">
      <c r="A1141" s="107" t="str">
        <f>IF(ROW()=1,"KEY",IF(ISNA(VLOOKUP(B1141,車名対応マスタ!B:D,3,FALSE)),"",IF(VLOOKUP(B1141,車名対応マスタ!B:D,3,FALSE)="","",$D1141&amp;" "&amp;IF($G1141="9","J","O")&amp;" "&amp;$I1141&amp;" "&amp;IF($I1141&lt;=TEXT(★完成資料!$A$1,"yyyymm"),TEXT(★完成資料!$A$1,"yyyymm"),"999999")&amp; " " &amp; LEFT(F1141 &amp; "          ",10))))</f>
        <v xml:space="preserve">L O 202209 yyyy00 HV        </v>
      </c>
      <c r="B1141" s="68" t="s">
        <v>228</v>
      </c>
      <c r="C1141" s="68" t="s">
        <v>432</v>
      </c>
      <c r="D1141" s="68" t="s">
        <v>271</v>
      </c>
      <c r="E1141" s="68" t="s">
        <v>359</v>
      </c>
      <c r="F1141" s="68" t="s">
        <v>360</v>
      </c>
      <c r="G1141" s="68" t="s">
        <v>77</v>
      </c>
      <c r="H1141" s="68" t="s">
        <v>273</v>
      </c>
      <c r="I1141" s="68" t="s">
        <v>657</v>
      </c>
      <c r="J1141" s="65">
        <v>1</v>
      </c>
      <c r="L1141" s="65">
        <v>409</v>
      </c>
      <c r="M1141" s="65" t="s">
        <v>281</v>
      </c>
    </row>
    <row r="1142" spans="1:13" ht="12.75" customHeight="1">
      <c r="A1142" s="107" t="str">
        <f>IF(ROW()=1,"KEY",IF(ISNA(VLOOKUP(B1142,車名対応マスタ!B:D,3,FALSE)),"",IF(VLOOKUP(B1142,車名対応マスタ!B:D,3,FALSE)="","",$D1142&amp;" "&amp;IF($G1142="9","J","O")&amp;" "&amp;$I1142&amp;" "&amp;IF($I1142&lt;=TEXT(★完成資料!$A$1,"yyyymm"),TEXT(★完成資料!$A$1,"yyyymm"),"999999")&amp; " " &amp; LEFT(F1142 &amp; "          ",10))))</f>
        <v xml:space="preserve">L O 202201 yyyy00 HV        </v>
      </c>
      <c r="B1142" s="68" t="s">
        <v>228</v>
      </c>
      <c r="C1142" s="68" t="s">
        <v>432</v>
      </c>
      <c r="D1142" s="68" t="s">
        <v>271</v>
      </c>
      <c r="E1142" s="68" t="s">
        <v>359</v>
      </c>
      <c r="F1142" s="68" t="s">
        <v>360</v>
      </c>
      <c r="G1142" s="68" t="s">
        <v>77</v>
      </c>
      <c r="H1142" s="68" t="s">
        <v>273</v>
      </c>
      <c r="I1142" s="68" t="s">
        <v>639</v>
      </c>
      <c r="K1142" s="65">
        <v>1</v>
      </c>
      <c r="L1142" s="65">
        <v>423</v>
      </c>
      <c r="M1142" s="65" t="s">
        <v>381</v>
      </c>
    </row>
    <row r="1143" spans="1:13" ht="12.75" customHeight="1">
      <c r="A1143" s="107" t="str">
        <f>IF(ROW()=1,"KEY",IF(ISNA(VLOOKUP(B1143,車名対応マスタ!B:D,3,FALSE)),"",IF(VLOOKUP(B1143,車名対応マスタ!B:D,3,FALSE)="","",$D1143&amp;" "&amp;IF($G1143="9","J","O")&amp;" "&amp;$I1143&amp;" "&amp;IF($I1143&lt;=TEXT(★完成資料!$A$1,"yyyymm"),TEXT(★完成資料!$A$1,"yyyymm"),"999999")&amp; " " &amp; LEFT(F1143 &amp; "          ",10))))</f>
        <v xml:space="preserve">L O 202202 yyyy00 HV        </v>
      </c>
      <c r="B1143" s="68" t="s">
        <v>228</v>
      </c>
      <c r="C1143" s="68" t="s">
        <v>432</v>
      </c>
      <c r="D1143" s="68" t="s">
        <v>271</v>
      </c>
      <c r="E1143" s="68" t="s">
        <v>359</v>
      </c>
      <c r="F1143" s="68" t="s">
        <v>360</v>
      </c>
      <c r="G1143" s="68" t="s">
        <v>77</v>
      </c>
      <c r="H1143" s="68" t="s">
        <v>273</v>
      </c>
      <c r="I1143" s="68" t="s">
        <v>640</v>
      </c>
      <c r="K1143" s="65">
        <v>1</v>
      </c>
      <c r="L1143" s="65">
        <v>423</v>
      </c>
      <c r="M1143" s="65" t="s">
        <v>381</v>
      </c>
    </row>
    <row r="1144" spans="1:13" ht="12.75" customHeight="1">
      <c r="A1144" s="107" t="str">
        <f>IF(ROW()=1,"KEY",IF(ISNA(VLOOKUP(B1144,車名対応マスタ!B:D,3,FALSE)),"",IF(VLOOKUP(B1144,車名対応マスタ!B:D,3,FALSE)="","",$D1144&amp;" "&amp;IF($G1144="9","J","O")&amp;" "&amp;$I1144&amp;" "&amp;IF($I1144&lt;=TEXT(★完成資料!$A$1,"yyyymm"),TEXT(★完成資料!$A$1,"yyyymm"),"999999")&amp; " " &amp; LEFT(F1144 &amp; "          ",10))))</f>
        <v xml:space="preserve">L O 202201 yyyy00 HV        </v>
      </c>
      <c r="B1144" s="68" t="s">
        <v>228</v>
      </c>
      <c r="C1144" s="68" t="s">
        <v>432</v>
      </c>
      <c r="D1144" s="68" t="s">
        <v>271</v>
      </c>
      <c r="E1144" s="68" t="s">
        <v>359</v>
      </c>
      <c r="F1144" s="68" t="s">
        <v>360</v>
      </c>
      <c r="G1144" s="68" t="s">
        <v>77</v>
      </c>
      <c r="H1144" s="68" t="s">
        <v>273</v>
      </c>
      <c r="I1144" s="68" t="s">
        <v>639</v>
      </c>
      <c r="J1144" s="65">
        <v>1</v>
      </c>
      <c r="L1144" s="65">
        <v>420</v>
      </c>
      <c r="M1144" s="65" t="s">
        <v>274</v>
      </c>
    </row>
    <row r="1145" spans="1:13" ht="12.75" customHeight="1">
      <c r="A1145" s="107" t="str">
        <f>IF(ROW()=1,"KEY",IF(ISNA(VLOOKUP(B1145,車名対応マスタ!B:D,3,FALSE)),"",IF(VLOOKUP(B1145,車名対応マスタ!B:D,3,FALSE)="","",$D1145&amp;" "&amp;IF($G1145="9","J","O")&amp;" "&amp;$I1145&amp;" "&amp;IF($I1145&lt;=TEXT(★完成資料!$A$1,"yyyymm"),TEXT(★完成資料!$A$1,"yyyymm"),"999999")&amp; " " &amp; LEFT(F1145 &amp; "          ",10))))</f>
        <v xml:space="preserve">L O 202207 yyyy00 HV        </v>
      </c>
      <c r="B1145" s="68" t="s">
        <v>228</v>
      </c>
      <c r="C1145" s="68" t="s">
        <v>432</v>
      </c>
      <c r="D1145" s="68" t="s">
        <v>271</v>
      </c>
      <c r="E1145" s="68" t="s">
        <v>359</v>
      </c>
      <c r="F1145" s="68" t="s">
        <v>360</v>
      </c>
      <c r="G1145" s="68" t="s">
        <v>77</v>
      </c>
      <c r="H1145" s="68" t="s">
        <v>273</v>
      </c>
      <c r="I1145" s="68" t="s">
        <v>655</v>
      </c>
      <c r="J1145" s="65">
        <v>1</v>
      </c>
      <c r="L1145" s="65">
        <v>420</v>
      </c>
      <c r="M1145" s="65" t="s">
        <v>274</v>
      </c>
    </row>
    <row r="1146" spans="1:13" ht="12.75" customHeight="1">
      <c r="A1146" s="107" t="str">
        <f>IF(ROW()=1,"KEY",IF(ISNA(VLOOKUP(B1146,車名対応マスタ!B:D,3,FALSE)),"",IF(VLOOKUP(B1146,車名対応マスタ!B:D,3,FALSE)="","",$D1146&amp;" "&amp;IF($G1146="9","J","O")&amp;" "&amp;$I1146&amp;" "&amp;IF($I1146&lt;=TEXT(★完成資料!$A$1,"yyyymm"),TEXT(★完成資料!$A$1,"yyyymm"),"999999")&amp; " " &amp; LEFT(F1146 &amp; "          ",10))))</f>
        <v xml:space="preserve">L O 202203 yyyy00 HV        </v>
      </c>
      <c r="B1146" s="68" t="s">
        <v>228</v>
      </c>
      <c r="C1146" s="68" t="s">
        <v>432</v>
      </c>
      <c r="D1146" s="68" t="s">
        <v>271</v>
      </c>
      <c r="E1146" s="68" t="s">
        <v>359</v>
      </c>
      <c r="F1146" s="68" t="s">
        <v>360</v>
      </c>
      <c r="G1146" s="68" t="s">
        <v>77</v>
      </c>
      <c r="H1146" s="68" t="s">
        <v>273</v>
      </c>
      <c r="I1146" s="68" t="s">
        <v>641</v>
      </c>
      <c r="J1146" s="65">
        <v>1</v>
      </c>
      <c r="L1146" s="65">
        <v>603</v>
      </c>
      <c r="M1146" s="65" t="s">
        <v>263</v>
      </c>
    </row>
    <row r="1147" spans="1:13" ht="12.75" customHeight="1">
      <c r="A1147" s="107" t="str">
        <f>IF(ROW()=1,"KEY",IF(ISNA(VLOOKUP(B1147,車名対応マスタ!B:D,3,FALSE)),"",IF(VLOOKUP(B1147,車名対応マスタ!B:D,3,FALSE)="","",$D1147&amp;" "&amp;IF($G1147="9","J","O")&amp;" "&amp;$I1147&amp;" "&amp;IF($I1147&lt;=TEXT(★完成資料!$A$1,"yyyymm"),TEXT(★完成資料!$A$1,"yyyymm"),"999999")&amp; " " &amp; LEFT(F1147 &amp; "          ",10))))</f>
        <v xml:space="preserve">L O 202205 yyyy00 HV        </v>
      </c>
      <c r="B1147" s="68" t="s">
        <v>228</v>
      </c>
      <c r="C1147" s="68" t="s">
        <v>432</v>
      </c>
      <c r="D1147" s="68" t="s">
        <v>271</v>
      </c>
      <c r="E1147" s="68" t="s">
        <v>359</v>
      </c>
      <c r="F1147" s="68" t="s">
        <v>360</v>
      </c>
      <c r="G1147" s="68" t="s">
        <v>77</v>
      </c>
      <c r="H1147" s="68" t="s">
        <v>273</v>
      </c>
      <c r="I1147" s="68" t="s">
        <v>647</v>
      </c>
      <c r="K1147" s="65">
        <v>1</v>
      </c>
      <c r="L1147" s="65">
        <v>603</v>
      </c>
      <c r="M1147" s="65" t="s">
        <v>263</v>
      </c>
    </row>
    <row r="1148" spans="1:13" ht="12.75" customHeight="1">
      <c r="A1148" s="107" t="str">
        <f>IF(ROW()=1,"KEY",IF(ISNA(VLOOKUP(B1148,車名対応マスタ!B:D,3,FALSE)),"",IF(VLOOKUP(B1148,車名対応マスタ!B:D,3,FALSE)="","",$D1148&amp;" "&amp;IF($G1148="9","J","O")&amp;" "&amp;$I1148&amp;" "&amp;IF($I1148&lt;=TEXT(★完成資料!$A$1,"yyyymm"),TEXT(★完成資料!$A$1,"yyyymm"),"999999")&amp; " " &amp; LEFT(F1148 &amp; "          ",10))))</f>
        <v xml:space="preserve">L O 202201 yyyy00 HV        </v>
      </c>
      <c r="B1148" s="68" t="s">
        <v>228</v>
      </c>
      <c r="C1148" s="68" t="s">
        <v>432</v>
      </c>
      <c r="D1148" s="68" t="s">
        <v>271</v>
      </c>
      <c r="E1148" s="68" t="s">
        <v>359</v>
      </c>
      <c r="F1148" s="68" t="s">
        <v>360</v>
      </c>
      <c r="G1148" s="68" t="s">
        <v>77</v>
      </c>
      <c r="H1148" s="68" t="s">
        <v>273</v>
      </c>
      <c r="I1148" s="68" t="s">
        <v>639</v>
      </c>
      <c r="J1148" s="65">
        <v>1</v>
      </c>
      <c r="K1148" s="65">
        <v>1</v>
      </c>
      <c r="L1148" s="65">
        <v>417</v>
      </c>
      <c r="M1148" s="65" t="s">
        <v>499</v>
      </c>
    </row>
    <row r="1149" spans="1:13" ht="12.75" customHeight="1">
      <c r="A1149" s="107" t="str">
        <f>IF(ROW()=1,"KEY",IF(ISNA(VLOOKUP(B1149,車名対応マスタ!B:D,3,FALSE)),"",IF(VLOOKUP(B1149,車名対応マスタ!B:D,3,FALSE)="","",$D1149&amp;" "&amp;IF($G1149="9","J","O")&amp;" "&amp;$I1149&amp;" "&amp;IF($I1149&lt;=TEXT(★完成資料!$A$1,"yyyymm"),TEXT(★完成資料!$A$1,"yyyymm"),"999999")&amp; " " &amp; LEFT(F1149 &amp; "          ",10))))</f>
        <v xml:space="preserve">L O 202209 yyyy00 HV        </v>
      </c>
      <c r="B1149" s="68" t="s">
        <v>228</v>
      </c>
      <c r="C1149" s="68" t="s">
        <v>432</v>
      </c>
      <c r="D1149" s="68" t="s">
        <v>271</v>
      </c>
      <c r="E1149" s="68" t="s">
        <v>359</v>
      </c>
      <c r="F1149" s="68" t="s">
        <v>360</v>
      </c>
      <c r="G1149" s="68" t="s">
        <v>77</v>
      </c>
      <c r="H1149" s="68" t="s">
        <v>273</v>
      </c>
      <c r="I1149" s="68" t="s">
        <v>657</v>
      </c>
      <c r="K1149" s="65">
        <v>1</v>
      </c>
      <c r="L1149" s="65">
        <v>417</v>
      </c>
      <c r="M1149" s="65" t="s">
        <v>499</v>
      </c>
    </row>
    <row r="1150" spans="1:13" ht="12.75" customHeight="1">
      <c r="A1150" s="107" t="str">
        <f>IF(ROW()=1,"KEY",IF(ISNA(VLOOKUP(B1150,車名対応マスタ!B:D,3,FALSE)),"",IF(VLOOKUP(B1150,車名対応マスタ!B:D,3,FALSE)="","",$D1150&amp;" "&amp;IF($G1150="9","J","O")&amp;" "&amp;$I1150&amp;" "&amp;IF($I1150&lt;=TEXT(★完成資料!$A$1,"yyyymm"),TEXT(★完成資料!$A$1,"yyyymm"),"999999")&amp; " " &amp; LEFT(F1150 &amp; "          ",10))))</f>
        <v xml:space="preserve">L O 202210 yyyy00 HV        </v>
      </c>
      <c r="B1150" s="68" t="s">
        <v>228</v>
      </c>
      <c r="C1150" s="68" t="s">
        <v>432</v>
      </c>
      <c r="D1150" s="68" t="s">
        <v>271</v>
      </c>
      <c r="E1150" s="68" t="s">
        <v>359</v>
      </c>
      <c r="F1150" s="68" t="s">
        <v>360</v>
      </c>
      <c r="G1150" s="68" t="s">
        <v>77</v>
      </c>
      <c r="H1150" s="68" t="s">
        <v>273</v>
      </c>
      <c r="I1150" s="68" t="s">
        <v>663</v>
      </c>
      <c r="K1150" s="65">
        <v>1</v>
      </c>
      <c r="L1150" s="65">
        <v>417</v>
      </c>
      <c r="M1150" s="65" t="s">
        <v>499</v>
      </c>
    </row>
    <row r="1151" spans="1:13" ht="12.75" customHeight="1">
      <c r="A1151" s="107" t="str">
        <f>IF(ROW()=1,"KEY",IF(ISNA(VLOOKUP(B1151,車名対応マスタ!B:D,3,FALSE)),"",IF(VLOOKUP(B1151,車名対応マスタ!B:D,3,FALSE)="","",$D1151&amp;" "&amp;IF($G1151="9","J","O")&amp;" "&amp;$I1151&amp;" "&amp;IF($I1151&lt;=TEXT(★完成資料!$A$1,"yyyymm"),TEXT(★完成資料!$A$1,"yyyymm"),"999999")&amp; " " &amp; LEFT(F1151 &amp; "          ",10))))</f>
        <v xml:space="preserve">L O 202207 yyyy00 HV        </v>
      </c>
      <c r="B1151" s="68" t="s">
        <v>228</v>
      </c>
      <c r="C1151" s="68" t="s">
        <v>432</v>
      </c>
      <c r="D1151" s="68" t="s">
        <v>271</v>
      </c>
      <c r="E1151" s="68" t="s">
        <v>359</v>
      </c>
      <c r="F1151" s="68" t="s">
        <v>360</v>
      </c>
      <c r="G1151" s="68" t="s">
        <v>77</v>
      </c>
      <c r="H1151" s="68" t="s">
        <v>273</v>
      </c>
      <c r="I1151" s="68" t="s">
        <v>655</v>
      </c>
      <c r="J1151" s="65">
        <v>1</v>
      </c>
      <c r="K1151" s="65">
        <v>1</v>
      </c>
      <c r="L1151" s="65">
        <v>443</v>
      </c>
      <c r="M1151" s="65" t="s">
        <v>232</v>
      </c>
    </row>
    <row r="1152" spans="1:13" ht="12.75" customHeight="1">
      <c r="A1152" s="107" t="str">
        <f>IF(ROW()=1,"KEY",IF(ISNA(VLOOKUP(B1152,車名対応マスタ!B:D,3,FALSE)),"",IF(VLOOKUP(B1152,車名対応マスタ!B:D,3,FALSE)="","",$D1152&amp;" "&amp;IF($G1152="9","J","O")&amp;" "&amp;$I1152&amp;" "&amp;IF($I1152&lt;=TEXT(★完成資料!$A$1,"yyyymm"),TEXT(★完成資料!$A$1,"yyyymm"),"999999")&amp; " " &amp; LEFT(F1152 &amp; "          ",10))))</f>
        <v xml:space="preserve">L O 202204 yyyy00 HV        </v>
      </c>
      <c r="B1152" s="68" t="s">
        <v>228</v>
      </c>
      <c r="C1152" s="68" t="s">
        <v>432</v>
      </c>
      <c r="D1152" s="68" t="s">
        <v>271</v>
      </c>
      <c r="E1152" s="68" t="s">
        <v>359</v>
      </c>
      <c r="F1152" s="68" t="s">
        <v>360</v>
      </c>
      <c r="G1152" s="68" t="s">
        <v>77</v>
      </c>
      <c r="H1152" s="68" t="s">
        <v>273</v>
      </c>
      <c r="I1152" s="68" t="s">
        <v>642</v>
      </c>
      <c r="J1152" s="65">
        <v>3</v>
      </c>
      <c r="K1152" s="65">
        <v>1</v>
      </c>
      <c r="L1152" s="65">
        <v>413</v>
      </c>
      <c r="M1152" s="65" t="s">
        <v>500</v>
      </c>
    </row>
    <row r="1153" spans="1:13" ht="12.75" customHeight="1">
      <c r="A1153" s="107" t="str">
        <f>IF(ROW()=1,"KEY",IF(ISNA(VLOOKUP(B1153,車名対応マスタ!B:D,3,FALSE)),"",IF(VLOOKUP(B1153,車名対応マスタ!B:D,3,FALSE)="","",$D1153&amp;" "&amp;IF($G1153="9","J","O")&amp;" "&amp;$I1153&amp;" "&amp;IF($I1153&lt;=TEXT(★完成資料!$A$1,"yyyymm"),TEXT(★完成資料!$A$1,"yyyymm"),"999999")&amp; " " &amp; LEFT(F1153 &amp; "          ",10))))</f>
        <v xml:space="preserve">L O 202205 yyyy00 HV        </v>
      </c>
      <c r="B1153" s="68" t="s">
        <v>228</v>
      </c>
      <c r="C1153" s="68" t="s">
        <v>432</v>
      </c>
      <c r="D1153" s="68" t="s">
        <v>271</v>
      </c>
      <c r="E1153" s="68" t="s">
        <v>359</v>
      </c>
      <c r="F1153" s="68" t="s">
        <v>360</v>
      </c>
      <c r="G1153" s="68" t="s">
        <v>77</v>
      </c>
      <c r="H1153" s="68" t="s">
        <v>273</v>
      </c>
      <c r="I1153" s="68" t="s">
        <v>647</v>
      </c>
      <c r="J1153" s="65">
        <v>2</v>
      </c>
      <c r="K1153" s="65">
        <v>1</v>
      </c>
      <c r="L1153" s="65">
        <v>413</v>
      </c>
      <c r="M1153" s="65" t="s">
        <v>500</v>
      </c>
    </row>
    <row r="1154" spans="1:13" ht="12.75" customHeight="1">
      <c r="A1154" s="107" t="str">
        <f>IF(ROW()=1,"KEY",IF(ISNA(VLOOKUP(B1154,車名対応マスタ!B:D,3,FALSE)),"",IF(VLOOKUP(B1154,車名対応マスタ!B:D,3,FALSE)="","",$D1154&amp;" "&amp;IF($G1154="9","J","O")&amp;" "&amp;$I1154&amp;" "&amp;IF($I1154&lt;=TEXT(★完成資料!$A$1,"yyyymm"),TEXT(★完成資料!$A$1,"yyyymm"),"999999")&amp; " " &amp; LEFT(F1154 &amp; "          ",10))))</f>
        <v xml:space="preserve">L O 202206 yyyy00 HV        </v>
      </c>
      <c r="B1154" s="68" t="s">
        <v>228</v>
      </c>
      <c r="C1154" s="68" t="s">
        <v>432</v>
      </c>
      <c r="D1154" s="68" t="s">
        <v>271</v>
      </c>
      <c r="E1154" s="68" t="s">
        <v>359</v>
      </c>
      <c r="F1154" s="68" t="s">
        <v>360</v>
      </c>
      <c r="G1154" s="68" t="s">
        <v>77</v>
      </c>
      <c r="H1154" s="68" t="s">
        <v>273</v>
      </c>
      <c r="I1154" s="68" t="s">
        <v>652</v>
      </c>
      <c r="J1154" s="65">
        <v>2</v>
      </c>
      <c r="L1154" s="65">
        <v>413</v>
      </c>
      <c r="M1154" s="65" t="s">
        <v>500</v>
      </c>
    </row>
    <row r="1155" spans="1:13" ht="12.75" customHeight="1">
      <c r="A1155" s="107" t="str">
        <f>IF(ROW()=1,"KEY",IF(ISNA(VLOOKUP(B1155,車名対応マスタ!B:D,3,FALSE)),"",IF(VLOOKUP(B1155,車名対応マスタ!B:D,3,FALSE)="","",$D1155&amp;" "&amp;IF($G1155="9","J","O")&amp;" "&amp;$I1155&amp;" "&amp;IF($I1155&lt;=TEXT(★完成資料!$A$1,"yyyymm"),TEXT(★完成資料!$A$1,"yyyymm"),"999999")&amp; " " &amp; LEFT(F1155 &amp; "          ",10))))</f>
        <v xml:space="preserve">L O 202207 yyyy00 HV        </v>
      </c>
      <c r="B1155" s="68" t="s">
        <v>228</v>
      </c>
      <c r="C1155" s="68" t="s">
        <v>432</v>
      </c>
      <c r="D1155" s="68" t="s">
        <v>271</v>
      </c>
      <c r="E1155" s="68" t="s">
        <v>359</v>
      </c>
      <c r="F1155" s="68" t="s">
        <v>360</v>
      </c>
      <c r="G1155" s="68" t="s">
        <v>77</v>
      </c>
      <c r="H1155" s="68" t="s">
        <v>273</v>
      </c>
      <c r="I1155" s="68" t="s">
        <v>655</v>
      </c>
      <c r="J1155" s="65">
        <v>1</v>
      </c>
      <c r="L1155" s="65">
        <v>413</v>
      </c>
      <c r="M1155" s="65" t="s">
        <v>500</v>
      </c>
    </row>
    <row r="1156" spans="1:13" ht="12.75" customHeight="1">
      <c r="A1156" s="107" t="str">
        <f>IF(ROW()=1,"KEY",IF(ISNA(VLOOKUP(B1156,車名対応マスタ!B:D,3,FALSE)),"",IF(VLOOKUP(B1156,車名対応マスタ!B:D,3,FALSE)="","",$D1156&amp;" "&amp;IF($G1156="9","J","O")&amp;" "&amp;$I1156&amp;" "&amp;IF($I1156&lt;=TEXT(★完成資料!$A$1,"yyyymm"),TEXT(★完成資料!$A$1,"yyyymm"),"999999")&amp; " " &amp; LEFT(F1156 &amp; "          ",10))))</f>
        <v xml:space="preserve">L O 202209 yyyy00 HV        </v>
      </c>
      <c r="B1156" s="68" t="s">
        <v>228</v>
      </c>
      <c r="C1156" s="68" t="s">
        <v>432</v>
      </c>
      <c r="D1156" s="68" t="s">
        <v>271</v>
      </c>
      <c r="E1156" s="68" t="s">
        <v>359</v>
      </c>
      <c r="F1156" s="68" t="s">
        <v>360</v>
      </c>
      <c r="G1156" s="68" t="s">
        <v>77</v>
      </c>
      <c r="H1156" s="68" t="s">
        <v>273</v>
      </c>
      <c r="I1156" s="68" t="s">
        <v>657</v>
      </c>
      <c r="J1156" s="65">
        <v>1</v>
      </c>
      <c r="L1156" s="65">
        <v>413</v>
      </c>
      <c r="M1156" s="65" t="s">
        <v>500</v>
      </c>
    </row>
    <row r="1157" spans="1:13" ht="12.75" customHeight="1">
      <c r="A1157" s="107" t="str">
        <f>IF(ROW()=1,"KEY",IF(ISNA(VLOOKUP(B1157,車名対応マスタ!B:D,3,FALSE)),"",IF(VLOOKUP(B1157,車名対応マスタ!B:D,3,FALSE)="","",$D1157&amp;" "&amp;IF($G1157="9","J","O")&amp;" "&amp;$I1157&amp;" "&amp;IF($I1157&lt;=TEXT(★完成資料!$A$1,"yyyymm"),TEXT(★完成資料!$A$1,"yyyymm"),"999999")&amp; " " &amp; LEFT(F1157 &amp; "          ",10))))</f>
        <v xml:space="preserve">L O 202210 yyyy00 HV        </v>
      </c>
      <c r="B1157" s="68" t="s">
        <v>228</v>
      </c>
      <c r="C1157" s="68" t="s">
        <v>432</v>
      </c>
      <c r="D1157" s="68" t="s">
        <v>271</v>
      </c>
      <c r="E1157" s="68" t="s">
        <v>359</v>
      </c>
      <c r="F1157" s="68" t="s">
        <v>360</v>
      </c>
      <c r="G1157" s="68" t="s">
        <v>77</v>
      </c>
      <c r="H1157" s="68" t="s">
        <v>273</v>
      </c>
      <c r="I1157" s="68" t="s">
        <v>663</v>
      </c>
      <c r="J1157" s="65">
        <v>1</v>
      </c>
      <c r="L1157" s="65">
        <v>413</v>
      </c>
      <c r="M1157" s="65" t="s">
        <v>500</v>
      </c>
    </row>
    <row r="1158" spans="1:13" ht="12.75" customHeight="1">
      <c r="A1158" s="107" t="str">
        <f>IF(ROW()=1,"KEY",IF(ISNA(VLOOKUP(B1158,車名対応マスタ!B:D,3,FALSE)),"",IF(VLOOKUP(B1158,車名対応マスタ!B:D,3,FALSE)="","",$D1158&amp;" "&amp;IF($G1158="9","J","O")&amp;" "&amp;$I1158&amp;" "&amp;IF($I1158&lt;=TEXT(★完成資料!$A$1,"yyyymm"),TEXT(★完成資料!$A$1,"yyyymm"),"999999")&amp; " " &amp; LEFT(F1158 &amp; "          ",10))))</f>
        <v xml:space="preserve">L O 202207 yyyy00 HV        </v>
      </c>
      <c r="B1158" s="68" t="s">
        <v>228</v>
      </c>
      <c r="C1158" s="68" t="s">
        <v>432</v>
      </c>
      <c r="D1158" s="68" t="s">
        <v>271</v>
      </c>
      <c r="E1158" s="68" t="s">
        <v>359</v>
      </c>
      <c r="F1158" s="68" t="s">
        <v>360</v>
      </c>
      <c r="G1158" s="68" t="s">
        <v>77</v>
      </c>
      <c r="H1158" s="68" t="s">
        <v>273</v>
      </c>
      <c r="I1158" s="68" t="s">
        <v>655</v>
      </c>
      <c r="J1158" s="65">
        <v>1</v>
      </c>
      <c r="L1158" s="65">
        <v>440</v>
      </c>
      <c r="M1158" s="65" t="s">
        <v>501</v>
      </c>
    </row>
    <row r="1159" spans="1:13" ht="12.75" customHeight="1">
      <c r="A1159" s="107" t="str">
        <f>IF(ROW()=1,"KEY",IF(ISNA(VLOOKUP(B1159,車名対応マスタ!B:D,3,FALSE)),"",IF(VLOOKUP(B1159,車名対応マスタ!B:D,3,FALSE)="","",$D1159&amp;" "&amp;IF($G1159="9","J","O")&amp;" "&amp;$I1159&amp;" "&amp;IF($I1159&lt;=TEXT(★完成資料!$A$1,"yyyymm"),TEXT(★完成資料!$A$1,"yyyymm"),"999999")&amp; " " &amp; LEFT(F1159 &amp; "          ",10))))</f>
        <v xml:space="preserve">L O 202209 yyyy00 HV        </v>
      </c>
      <c r="B1159" s="68" t="s">
        <v>228</v>
      </c>
      <c r="C1159" s="68" t="s">
        <v>432</v>
      </c>
      <c r="D1159" s="68" t="s">
        <v>271</v>
      </c>
      <c r="E1159" s="68" t="s">
        <v>359</v>
      </c>
      <c r="F1159" s="68" t="s">
        <v>360</v>
      </c>
      <c r="G1159" s="68" t="s">
        <v>77</v>
      </c>
      <c r="H1159" s="68" t="s">
        <v>273</v>
      </c>
      <c r="I1159" s="68" t="s">
        <v>657</v>
      </c>
      <c r="K1159" s="65">
        <v>1</v>
      </c>
      <c r="L1159" s="65">
        <v>440</v>
      </c>
      <c r="M1159" s="65" t="s">
        <v>501</v>
      </c>
    </row>
    <row r="1160" spans="1:13" ht="12.75" customHeight="1">
      <c r="A1160" s="107" t="str">
        <f>IF(ROW()=1,"KEY",IF(ISNA(VLOOKUP(B1160,車名対応マスタ!B:D,3,FALSE)),"",IF(VLOOKUP(B1160,車名対応マスタ!B:D,3,FALSE)="","",$D1160&amp;" "&amp;IF($G1160="9","J","O")&amp;" "&amp;$I1160&amp;" "&amp;IF($I1160&lt;=TEXT(★完成資料!$A$1,"yyyymm"),TEXT(★完成資料!$A$1,"yyyymm"),"999999")&amp; " " &amp; LEFT(F1160 &amp; "          ",10))))</f>
        <v xml:space="preserve">L O 202204 yyyy00 HV        </v>
      </c>
      <c r="B1160" s="68" t="s">
        <v>228</v>
      </c>
      <c r="C1160" s="68" t="s">
        <v>432</v>
      </c>
      <c r="D1160" s="68" t="s">
        <v>271</v>
      </c>
      <c r="E1160" s="68" t="s">
        <v>359</v>
      </c>
      <c r="F1160" s="68" t="s">
        <v>360</v>
      </c>
      <c r="G1160" s="68" t="s">
        <v>77</v>
      </c>
      <c r="H1160" s="68" t="s">
        <v>273</v>
      </c>
      <c r="I1160" s="68" t="s">
        <v>642</v>
      </c>
      <c r="K1160" s="65">
        <v>1</v>
      </c>
      <c r="L1160" s="65">
        <v>467</v>
      </c>
      <c r="M1160" s="65" t="s">
        <v>275</v>
      </c>
    </row>
    <row r="1161" spans="1:13" ht="12.75" customHeight="1">
      <c r="A1161" s="107" t="str">
        <f>IF(ROW()=1,"KEY",IF(ISNA(VLOOKUP(B1161,車名対応マスタ!B:D,3,FALSE)),"",IF(VLOOKUP(B1161,車名対応マスタ!B:D,3,FALSE)="","",$D1161&amp;" "&amp;IF($G1161="9","J","O")&amp;" "&amp;$I1161&amp;" "&amp;IF($I1161&lt;=TEXT(★完成資料!$A$1,"yyyymm"),TEXT(★完成資料!$A$1,"yyyymm"),"999999")&amp; " " &amp; LEFT(F1161 &amp; "          ",10))))</f>
        <v xml:space="preserve">L O 202204 yyyy00 HV        </v>
      </c>
      <c r="B1161" s="68" t="s">
        <v>228</v>
      </c>
      <c r="C1161" s="68" t="s">
        <v>432</v>
      </c>
      <c r="D1161" s="68" t="s">
        <v>271</v>
      </c>
      <c r="E1161" s="68" t="s">
        <v>359</v>
      </c>
      <c r="F1161" s="68" t="s">
        <v>360</v>
      </c>
      <c r="G1161" s="68" t="s">
        <v>77</v>
      </c>
      <c r="H1161" s="68" t="s">
        <v>273</v>
      </c>
      <c r="I1161" s="68" t="s">
        <v>642</v>
      </c>
      <c r="K1161" s="65">
        <v>1</v>
      </c>
      <c r="L1161" s="65">
        <v>616</v>
      </c>
      <c r="M1161" s="65" t="s">
        <v>383</v>
      </c>
    </row>
    <row r="1162" spans="1:13" ht="12.75" customHeight="1">
      <c r="A1162" s="107" t="str">
        <f>IF(ROW()=1,"KEY",IF(ISNA(VLOOKUP(B1162,車名対応マスタ!B:D,3,FALSE)),"",IF(VLOOKUP(B1162,車名対応マスタ!B:D,3,FALSE)="","",$D1162&amp;" "&amp;IF($G1162="9","J","O")&amp;" "&amp;$I1162&amp;" "&amp;IF($I1162&lt;=TEXT(★完成資料!$A$1,"yyyymm"),TEXT(★完成資料!$A$1,"yyyymm"),"999999")&amp; " " &amp; LEFT(F1162 &amp; "          ",10))))</f>
        <v xml:space="preserve">L O 202201 yyyy00 HV        </v>
      </c>
      <c r="B1162" s="68" t="s">
        <v>228</v>
      </c>
      <c r="C1162" s="68" t="s">
        <v>432</v>
      </c>
      <c r="D1162" s="68" t="s">
        <v>271</v>
      </c>
      <c r="E1162" s="68" t="s">
        <v>359</v>
      </c>
      <c r="F1162" s="68" t="s">
        <v>360</v>
      </c>
      <c r="G1162" s="68" t="s">
        <v>204</v>
      </c>
      <c r="H1162" s="68" t="s">
        <v>384</v>
      </c>
      <c r="I1162" s="68" t="s">
        <v>639</v>
      </c>
      <c r="J1162" s="65">
        <v>13</v>
      </c>
      <c r="K1162" s="65">
        <v>6</v>
      </c>
      <c r="L1162" s="65">
        <v>707</v>
      </c>
      <c r="M1162" s="65" t="s">
        <v>386</v>
      </c>
    </row>
    <row r="1163" spans="1:13" ht="12.75" customHeight="1">
      <c r="A1163" s="107" t="str">
        <f>IF(ROW()=1,"KEY",IF(ISNA(VLOOKUP(B1163,車名対応マスタ!B:D,3,FALSE)),"",IF(VLOOKUP(B1163,車名対応マスタ!B:D,3,FALSE)="","",$D1163&amp;" "&amp;IF($G1163="9","J","O")&amp;" "&amp;$I1163&amp;" "&amp;IF($I1163&lt;=TEXT(★完成資料!$A$1,"yyyymm"),TEXT(★完成資料!$A$1,"yyyymm"),"999999")&amp; " " &amp; LEFT(F1163 &amp; "          ",10))))</f>
        <v xml:space="preserve">L O 202202 yyyy00 HV        </v>
      </c>
      <c r="B1163" s="68" t="s">
        <v>228</v>
      </c>
      <c r="C1163" s="68" t="s">
        <v>432</v>
      </c>
      <c r="D1163" s="68" t="s">
        <v>271</v>
      </c>
      <c r="E1163" s="68" t="s">
        <v>359</v>
      </c>
      <c r="F1163" s="68" t="s">
        <v>360</v>
      </c>
      <c r="G1163" s="68" t="s">
        <v>204</v>
      </c>
      <c r="H1163" s="68" t="s">
        <v>384</v>
      </c>
      <c r="I1163" s="68" t="s">
        <v>640</v>
      </c>
      <c r="J1163" s="65">
        <v>2</v>
      </c>
      <c r="K1163" s="65">
        <v>6</v>
      </c>
      <c r="L1163" s="65">
        <v>707</v>
      </c>
      <c r="M1163" s="65" t="s">
        <v>386</v>
      </c>
    </row>
    <row r="1164" spans="1:13" ht="12.75" customHeight="1">
      <c r="A1164" s="107" t="str">
        <f>IF(ROW()=1,"KEY",IF(ISNA(VLOOKUP(B1164,車名対応マスタ!B:D,3,FALSE)),"",IF(VLOOKUP(B1164,車名対応マスタ!B:D,3,FALSE)="","",$D1164&amp;" "&amp;IF($G1164="9","J","O")&amp;" "&amp;$I1164&amp;" "&amp;IF($I1164&lt;=TEXT(★完成資料!$A$1,"yyyymm"),TEXT(★完成資料!$A$1,"yyyymm"),"999999")&amp; " " &amp; LEFT(F1164 &amp; "          ",10))))</f>
        <v xml:space="preserve">L O 202203 yyyy00 HV        </v>
      </c>
      <c r="B1164" s="68" t="s">
        <v>228</v>
      </c>
      <c r="C1164" s="68" t="s">
        <v>432</v>
      </c>
      <c r="D1164" s="68" t="s">
        <v>271</v>
      </c>
      <c r="E1164" s="68" t="s">
        <v>359</v>
      </c>
      <c r="F1164" s="68" t="s">
        <v>360</v>
      </c>
      <c r="G1164" s="68" t="s">
        <v>204</v>
      </c>
      <c r="H1164" s="68" t="s">
        <v>384</v>
      </c>
      <c r="I1164" s="68" t="s">
        <v>641</v>
      </c>
      <c r="J1164" s="65">
        <v>13</v>
      </c>
      <c r="K1164" s="65">
        <v>10</v>
      </c>
      <c r="L1164" s="65">
        <v>707</v>
      </c>
      <c r="M1164" s="65" t="s">
        <v>386</v>
      </c>
    </row>
    <row r="1165" spans="1:13" ht="12.75" customHeight="1">
      <c r="A1165" s="107" t="str">
        <f>IF(ROW()=1,"KEY",IF(ISNA(VLOOKUP(B1165,車名対応マスタ!B:D,3,FALSE)),"",IF(VLOOKUP(B1165,車名対応マスタ!B:D,3,FALSE)="","",$D1165&amp;" "&amp;IF($G1165="9","J","O")&amp;" "&amp;$I1165&amp;" "&amp;IF($I1165&lt;=TEXT(★完成資料!$A$1,"yyyymm"),TEXT(★完成資料!$A$1,"yyyymm"),"999999")&amp; " " &amp; LEFT(F1165 &amp; "          ",10))))</f>
        <v xml:space="preserve">L O 202204 yyyy00 HV        </v>
      </c>
      <c r="B1165" s="68" t="s">
        <v>228</v>
      </c>
      <c r="C1165" s="68" t="s">
        <v>432</v>
      </c>
      <c r="D1165" s="68" t="s">
        <v>271</v>
      </c>
      <c r="E1165" s="68" t="s">
        <v>359</v>
      </c>
      <c r="F1165" s="68" t="s">
        <v>360</v>
      </c>
      <c r="G1165" s="68" t="s">
        <v>204</v>
      </c>
      <c r="H1165" s="68" t="s">
        <v>384</v>
      </c>
      <c r="I1165" s="68" t="s">
        <v>642</v>
      </c>
      <c r="J1165" s="65">
        <v>4</v>
      </c>
      <c r="K1165" s="65">
        <v>10</v>
      </c>
      <c r="L1165" s="65">
        <v>707</v>
      </c>
      <c r="M1165" s="65" t="s">
        <v>386</v>
      </c>
    </row>
    <row r="1166" spans="1:13" ht="12.75" customHeight="1">
      <c r="A1166" s="107" t="str">
        <f>IF(ROW()=1,"KEY",IF(ISNA(VLOOKUP(B1166,車名対応マスタ!B:D,3,FALSE)),"",IF(VLOOKUP(B1166,車名対応マスタ!B:D,3,FALSE)="","",$D1166&amp;" "&amp;IF($G1166="9","J","O")&amp;" "&amp;$I1166&amp;" "&amp;IF($I1166&lt;=TEXT(★完成資料!$A$1,"yyyymm"),TEXT(★完成資料!$A$1,"yyyymm"),"999999")&amp; " " &amp; LEFT(F1166 &amp; "          ",10))))</f>
        <v xml:space="preserve">L O 202205 yyyy00 HV        </v>
      </c>
      <c r="B1166" s="68" t="s">
        <v>228</v>
      </c>
      <c r="C1166" s="68" t="s">
        <v>432</v>
      </c>
      <c r="D1166" s="68" t="s">
        <v>271</v>
      </c>
      <c r="E1166" s="68" t="s">
        <v>359</v>
      </c>
      <c r="F1166" s="68" t="s">
        <v>360</v>
      </c>
      <c r="G1166" s="68" t="s">
        <v>204</v>
      </c>
      <c r="H1166" s="68" t="s">
        <v>384</v>
      </c>
      <c r="I1166" s="68" t="s">
        <v>647</v>
      </c>
      <c r="J1166" s="65">
        <v>8</v>
      </c>
      <c r="K1166" s="65">
        <v>5</v>
      </c>
      <c r="L1166" s="65">
        <v>707</v>
      </c>
      <c r="M1166" s="65" t="s">
        <v>386</v>
      </c>
    </row>
    <row r="1167" spans="1:13" ht="12.75" customHeight="1">
      <c r="A1167" s="107" t="str">
        <f>IF(ROW()=1,"KEY",IF(ISNA(VLOOKUP(B1167,車名対応マスタ!B:D,3,FALSE)),"",IF(VLOOKUP(B1167,車名対応マスタ!B:D,3,FALSE)="","",$D1167&amp;" "&amp;IF($G1167="9","J","O")&amp;" "&amp;$I1167&amp;" "&amp;IF($I1167&lt;=TEXT(★完成資料!$A$1,"yyyymm"),TEXT(★完成資料!$A$1,"yyyymm"),"999999")&amp; " " &amp; LEFT(F1167 &amp; "          ",10))))</f>
        <v xml:space="preserve">L O 202206 yyyy00 HV        </v>
      </c>
      <c r="B1167" s="68" t="s">
        <v>228</v>
      </c>
      <c r="C1167" s="68" t="s">
        <v>432</v>
      </c>
      <c r="D1167" s="68" t="s">
        <v>271</v>
      </c>
      <c r="E1167" s="68" t="s">
        <v>359</v>
      </c>
      <c r="F1167" s="68" t="s">
        <v>360</v>
      </c>
      <c r="G1167" s="68" t="s">
        <v>204</v>
      </c>
      <c r="H1167" s="68" t="s">
        <v>384</v>
      </c>
      <c r="I1167" s="68" t="s">
        <v>652</v>
      </c>
      <c r="J1167" s="65">
        <v>10</v>
      </c>
      <c r="K1167" s="65">
        <v>4</v>
      </c>
      <c r="L1167" s="65">
        <v>707</v>
      </c>
      <c r="M1167" s="65" t="s">
        <v>386</v>
      </c>
    </row>
    <row r="1168" spans="1:13" ht="12.75" customHeight="1">
      <c r="A1168" s="107" t="str">
        <f>IF(ROW()=1,"KEY",IF(ISNA(VLOOKUP(B1168,車名対応マスタ!B:D,3,FALSE)),"",IF(VLOOKUP(B1168,車名対応マスタ!B:D,3,FALSE)="","",$D1168&amp;" "&amp;IF($G1168="9","J","O")&amp;" "&amp;$I1168&amp;" "&amp;IF($I1168&lt;=TEXT(★完成資料!$A$1,"yyyymm"),TEXT(★完成資料!$A$1,"yyyymm"),"999999")&amp; " " &amp; LEFT(F1168 &amp; "          ",10))))</f>
        <v xml:space="preserve">L O 202207 yyyy00 HV        </v>
      </c>
      <c r="B1168" s="68" t="s">
        <v>228</v>
      </c>
      <c r="C1168" s="68" t="s">
        <v>432</v>
      </c>
      <c r="D1168" s="68" t="s">
        <v>271</v>
      </c>
      <c r="E1168" s="68" t="s">
        <v>359</v>
      </c>
      <c r="F1168" s="68" t="s">
        <v>360</v>
      </c>
      <c r="G1168" s="68" t="s">
        <v>204</v>
      </c>
      <c r="H1168" s="68" t="s">
        <v>384</v>
      </c>
      <c r="I1168" s="68" t="s">
        <v>655</v>
      </c>
      <c r="J1168" s="65">
        <v>3</v>
      </c>
      <c r="K1168" s="65">
        <v>10</v>
      </c>
      <c r="L1168" s="65">
        <v>707</v>
      </c>
      <c r="M1168" s="65" t="s">
        <v>386</v>
      </c>
    </row>
    <row r="1169" spans="1:13" ht="12.75" customHeight="1">
      <c r="A1169" s="107" t="str">
        <f>IF(ROW()=1,"KEY",IF(ISNA(VLOOKUP(B1169,車名対応マスタ!B:D,3,FALSE)),"",IF(VLOOKUP(B1169,車名対応マスタ!B:D,3,FALSE)="","",$D1169&amp;" "&amp;IF($G1169="9","J","O")&amp;" "&amp;$I1169&amp;" "&amp;IF($I1169&lt;=TEXT(★完成資料!$A$1,"yyyymm"),TEXT(★完成資料!$A$1,"yyyymm"),"999999")&amp; " " &amp; LEFT(F1169 &amp; "          ",10))))</f>
        <v xml:space="preserve">L O 202208 yyyy00 HV        </v>
      </c>
      <c r="B1169" s="68" t="s">
        <v>228</v>
      </c>
      <c r="C1169" s="68" t="s">
        <v>432</v>
      </c>
      <c r="D1169" s="68" t="s">
        <v>271</v>
      </c>
      <c r="E1169" s="68" t="s">
        <v>359</v>
      </c>
      <c r="F1169" s="68" t="s">
        <v>360</v>
      </c>
      <c r="G1169" s="68" t="s">
        <v>204</v>
      </c>
      <c r="H1169" s="68" t="s">
        <v>384</v>
      </c>
      <c r="I1169" s="68" t="s">
        <v>656</v>
      </c>
      <c r="J1169" s="65">
        <v>12</v>
      </c>
      <c r="K1169" s="65">
        <v>19</v>
      </c>
      <c r="L1169" s="65">
        <v>707</v>
      </c>
      <c r="M1169" s="65" t="s">
        <v>386</v>
      </c>
    </row>
    <row r="1170" spans="1:13" ht="12.75" customHeight="1">
      <c r="A1170" s="107" t="str">
        <f>IF(ROW()=1,"KEY",IF(ISNA(VLOOKUP(B1170,車名対応マスタ!B:D,3,FALSE)),"",IF(VLOOKUP(B1170,車名対応マスタ!B:D,3,FALSE)="","",$D1170&amp;" "&amp;IF($G1170="9","J","O")&amp;" "&amp;$I1170&amp;" "&amp;IF($I1170&lt;=TEXT(★完成資料!$A$1,"yyyymm"),TEXT(★完成資料!$A$1,"yyyymm"),"999999")&amp; " " &amp; LEFT(F1170 &amp; "          ",10))))</f>
        <v xml:space="preserve">L O 202209 yyyy00 HV        </v>
      </c>
      <c r="B1170" s="68" t="s">
        <v>228</v>
      </c>
      <c r="C1170" s="68" t="s">
        <v>432</v>
      </c>
      <c r="D1170" s="68" t="s">
        <v>271</v>
      </c>
      <c r="E1170" s="68" t="s">
        <v>359</v>
      </c>
      <c r="F1170" s="68" t="s">
        <v>360</v>
      </c>
      <c r="G1170" s="68" t="s">
        <v>204</v>
      </c>
      <c r="H1170" s="68" t="s">
        <v>384</v>
      </c>
      <c r="I1170" s="68" t="s">
        <v>657</v>
      </c>
      <c r="J1170" s="65">
        <v>12</v>
      </c>
      <c r="K1170" s="65">
        <v>7</v>
      </c>
      <c r="L1170" s="65">
        <v>707</v>
      </c>
      <c r="M1170" s="65" t="s">
        <v>386</v>
      </c>
    </row>
    <row r="1171" spans="1:13" ht="12.75" customHeight="1">
      <c r="A1171" s="107" t="str">
        <f>IF(ROW()=1,"KEY",IF(ISNA(VLOOKUP(B1171,車名対応マスタ!B:D,3,FALSE)),"",IF(VLOOKUP(B1171,車名対応マスタ!B:D,3,FALSE)="","",$D1171&amp;" "&amp;IF($G1171="9","J","O")&amp;" "&amp;$I1171&amp;" "&amp;IF($I1171&lt;=TEXT(★完成資料!$A$1,"yyyymm"),TEXT(★完成資料!$A$1,"yyyymm"),"999999")&amp; " " &amp; LEFT(F1171 &amp; "          ",10))))</f>
        <v xml:space="preserve">L O 202210 yyyy00 HV        </v>
      </c>
      <c r="B1171" s="68" t="s">
        <v>228</v>
      </c>
      <c r="C1171" s="68" t="s">
        <v>432</v>
      </c>
      <c r="D1171" s="68" t="s">
        <v>271</v>
      </c>
      <c r="E1171" s="68" t="s">
        <v>359</v>
      </c>
      <c r="F1171" s="68" t="s">
        <v>360</v>
      </c>
      <c r="G1171" s="68" t="s">
        <v>204</v>
      </c>
      <c r="H1171" s="68" t="s">
        <v>384</v>
      </c>
      <c r="I1171" s="68" t="s">
        <v>663</v>
      </c>
      <c r="J1171" s="65">
        <v>20</v>
      </c>
      <c r="K1171" s="65">
        <v>1</v>
      </c>
      <c r="L1171" s="65">
        <v>707</v>
      </c>
      <c r="M1171" s="65" t="s">
        <v>386</v>
      </c>
    </row>
    <row r="1172" spans="1:13" ht="12.75" customHeight="1">
      <c r="A1172" s="107" t="str">
        <f>IF(ROW()=1,"KEY",IF(ISNA(VLOOKUP(B1172,車名対応マスタ!B:D,3,FALSE)),"",IF(VLOOKUP(B1172,車名対応マスタ!B:D,3,FALSE)="","",$D1172&amp;" "&amp;IF($G1172="9","J","O")&amp;" "&amp;$I1172&amp;" "&amp;IF($I1172&lt;=TEXT(★完成資料!$A$1,"yyyymm"),TEXT(★完成資料!$A$1,"yyyymm"),"999999")&amp; " " &amp; LEFT(F1172 &amp; "          ",10))))</f>
        <v xml:space="preserve">L O 202202 yyyy00 HV        </v>
      </c>
      <c r="B1172" s="68" t="s">
        <v>228</v>
      </c>
      <c r="C1172" s="68" t="s">
        <v>432</v>
      </c>
      <c r="D1172" s="68" t="s">
        <v>271</v>
      </c>
      <c r="E1172" s="68" t="s">
        <v>359</v>
      </c>
      <c r="F1172" s="68" t="s">
        <v>360</v>
      </c>
      <c r="G1172" s="68" t="s">
        <v>78</v>
      </c>
      <c r="H1172" s="68" t="s">
        <v>384</v>
      </c>
      <c r="I1172" s="68" t="s">
        <v>640</v>
      </c>
      <c r="J1172" s="65">
        <v>0</v>
      </c>
      <c r="K1172" s="65">
        <v>2</v>
      </c>
      <c r="L1172" s="65">
        <v>721</v>
      </c>
      <c r="M1172" s="65" t="s">
        <v>502</v>
      </c>
    </row>
    <row r="1173" spans="1:13" ht="12.75" customHeight="1">
      <c r="A1173" s="107" t="str">
        <f>IF(ROW()=1,"KEY",IF(ISNA(VLOOKUP(B1173,車名対応マスタ!B:D,3,FALSE)),"",IF(VLOOKUP(B1173,車名対応マスタ!B:D,3,FALSE)="","",$D1173&amp;" "&amp;IF($G1173="9","J","O")&amp;" "&amp;$I1173&amp;" "&amp;IF($I1173&lt;=TEXT(★完成資料!$A$1,"yyyymm"),TEXT(★完成資料!$A$1,"yyyymm"),"999999")&amp; " " &amp; LEFT(F1173 &amp; "          ",10))))</f>
        <v xml:space="preserve">L O 202203 yyyy00 HV        </v>
      </c>
      <c r="B1173" s="68" t="s">
        <v>228</v>
      </c>
      <c r="C1173" s="68" t="s">
        <v>432</v>
      </c>
      <c r="D1173" s="68" t="s">
        <v>271</v>
      </c>
      <c r="E1173" s="68" t="s">
        <v>359</v>
      </c>
      <c r="F1173" s="68" t="s">
        <v>360</v>
      </c>
      <c r="G1173" s="68" t="s">
        <v>78</v>
      </c>
      <c r="H1173" s="68" t="s">
        <v>384</v>
      </c>
      <c r="I1173" s="68" t="s">
        <v>641</v>
      </c>
      <c r="J1173" s="65">
        <v>0</v>
      </c>
      <c r="K1173" s="65">
        <v>1</v>
      </c>
      <c r="L1173" s="65">
        <v>721</v>
      </c>
      <c r="M1173" s="65" t="s">
        <v>502</v>
      </c>
    </row>
    <row r="1174" spans="1:13" ht="12.75" customHeight="1">
      <c r="A1174" s="107" t="str">
        <f>IF(ROW()=1,"KEY",IF(ISNA(VLOOKUP(B1174,車名対応マスタ!B:D,3,FALSE)),"",IF(VLOOKUP(B1174,車名対応マスタ!B:D,3,FALSE)="","",$D1174&amp;" "&amp;IF($G1174="9","J","O")&amp;" "&amp;$I1174&amp;" "&amp;IF($I1174&lt;=TEXT(★完成資料!$A$1,"yyyymm"),TEXT(★完成資料!$A$1,"yyyymm"),"999999")&amp; " " &amp; LEFT(F1174 &amp; "          ",10))))</f>
        <v xml:space="preserve">L O 202204 yyyy00 HV        </v>
      </c>
      <c r="B1174" s="68" t="s">
        <v>228</v>
      </c>
      <c r="C1174" s="68" t="s">
        <v>432</v>
      </c>
      <c r="D1174" s="68" t="s">
        <v>271</v>
      </c>
      <c r="E1174" s="68" t="s">
        <v>359</v>
      </c>
      <c r="F1174" s="68" t="s">
        <v>360</v>
      </c>
      <c r="G1174" s="68" t="s">
        <v>78</v>
      </c>
      <c r="H1174" s="68" t="s">
        <v>384</v>
      </c>
      <c r="I1174" s="68" t="s">
        <v>642</v>
      </c>
      <c r="J1174" s="65">
        <v>1</v>
      </c>
      <c r="K1174" s="65">
        <v>0</v>
      </c>
      <c r="L1174" s="65">
        <v>721</v>
      </c>
      <c r="M1174" s="65" t="s">
        <v>502</v>
      </c>
    </row>
    <row r="1175" spans="1:13" ht="12.75" customHeight="1">
      <c r="A1175" s="107" t="str">
        <f>IF(ROW()=1,"KEY",IF(ISNA(VLOOKUP(B1175,車名対応マスタ!B:D,3,FALSE)),"",IF(VLOOKUP(B1175,車名対応マスタ!B:D,3,FALSE)="","",$D1175&amp;" "&amp;IF($G1175="9","J","O")&amp;" "&amp;$I1175&amp;" "&amp;IF($I1175&lt;=TEXT(★完成資料!$A$1,"yyyymm"),TEXT(★完成資料!$A$1,"yyyymm"),"999999")&amp; " " &amp; LEFT(F1175 &amp; "          ",10))))</f>
        <v xml:space="preserve">L O 202206 yyyy00 HV        </v>
      </c>
      <c r="B1175" s="68" t="s">
        <v>228</v>
      </c>
      <c r="C1175" s="68" t="s">
        <v>432</v>
      </c>
      <c r="D1175" s="68" t="s">
        <v>271</v>
      </c>
      <c r="E1175" s="68" t="s">
        <v>359</v>
      </c>
      <c r="F1175" s="68" t="s">
        <v>360</v>
      </c>
      <c r="G1175" s="68" t="s">
        <v>78</v>
      </c>
      <c r="H1175" s="68" t="s">
        <v>384</v>
      </c>
      <c r="I1175" s="68" t="s">
        <v>652</v>
      </c>
      <c r="J1175" s="65">
        <v>1</v>
      </c>
      <c r="K1175" s="65">
        <v>0</v>
      </c>
      <c r="L1175" s="65">
        <v>721</v>
      </c>
      <c r="M1175" s="65" t="s">
        <v>502</v>
      </c>
    </row>
    <row r="1176" spans="1:13" ht="12.75" customHeight="1">
      <c r="A1176" s="107" t="str">
        <f>IF(ROW()=1,"KEY",IF(ISNA(VLOOKUP(B1176,車名対応マスタ!B:D,3,FALSE)),"",IF(VLOOKUP(B1176,車名対応マスタ!B:D,3,FALSE)="","",$D1176&amp;" "&amp;IF($G1176="9","J","O")&amp;" "&amp;$I1176&amp;" "&amp;IF($I1176&lt;=TEXT(★完成資料!$A$1,"yyyymm"),TEXT(★完成資料!$A$1,"yyyymm"),"999999")&amp; " " &amp; LEFT(F1176 &amp; "          ",10))))</f>
        <v xml:space="preserve">L O 202207 yyyy00 HV        </v>
      </c>
      <c r="B1176" s="68" t="s">
        <v>228</v>
      </c>
      <c r="C1176" s="68" t="s">
        <v>432</v>
      </c>
      <c r="D1176" s="68" t="s">
        <v>271</v>
      </c>
      <c r="E1176" s="68" t="s">
        <v>359</v>
      </c>
      <c r="F1176" s="68" t="s">
        <v>360</v>
      </c>
      <c r="G1176" s="68" t="s">
        <v>78</v>
      </c>
      <c r="H1176" s="68" t="s">
        <v>384</v>
      </c>
      <c r="I1176" s="68" t="s">
        <v>655</v>
      </c>
      <c r="J1176" s="65">
        <v>0</v>
      </c>
      <c r="K1176" s="65">
        <v>1</v>
      </c>
      <c r="L1176" s="65">
        <v>721</v>
      </c>
      <c r="M1176" s="65" t="s">
        <v>502</v>
      </c>
    </row>
    <row r="1177" spans="1:13" ht="12.75" customHeight="1">
      <c r="A1177" s="107" t="str">
        <f>IF(ROW()=1,"KEY",IF(ISNA(VLOOKUP(B1177,車名対応マスタ!B:D,3,FALSE)),"",IF(VLOOKUP(B1177,車名対応マスタ!B:D,3,FALSE)="","",$D1177&amp;" "&amp;IF($G1177="9","J","O")&amp;" "&amp;$I1177&amp;" "&amp;IF($I1177&lt;=TEXT(★完成資料!$A$1,"yyyymm"),TEXT(★完成資料!$A$1,"yyyymm"),"999999")&amp; " " &amp; LEFT(F1177 &amp; "          ",10))))</f>
        <v xml:space="preserve">L O 202208 yyyy00 HV        </v>
      </c>
      <c r="B1177" s="68" t="s">
        <v>228</v>
      </c>
      <c r="C1177" s="68" t="s">
        <v>432</v>
      </c>
      <c r="D1177" s="68" t="s">
        <v>271</v>
      </c>
      <c r="E1177" s="68" t="s">
        <v>359</v>
      </c>
      <c r="F1177" s="68" t="s">
        <v>360</v>
      </c>
      <c r="G1177" s="68" t="s">
        <v>78</v>
      </c>
      <c r="H1177" s="68" t="s">
        <v>384</v>
      </c>
      <c r="I1177" s="68" t="s">
        <v>656</v>
      </c>
      <c r="J1177" s="65">
        <v>0</v>
      </c>
      <c r="K1177" s="65">
        <v>1</v>
      </c>
      <c r="L1177" s="65">
        <v>721</v>
      </c>
      <c r="M1177" s="65" t="s">
        <v>502</v>
      </c>
    </row>
    <row r="1178" spans="1:13" ht="12.75" customHeight="1">
      <c r="A1178" s="107" t="str">
        <f>IF(ROW()=1,"KEY",IF(ISNA(VLOOKUP(B1178,車名対応マスタ!B:D,3,FALSE)),"",IF(VLOOKUP(B1178,車名対応マスタ!B:D,3,FALSE)="","",$D1178&amp;" "&amp;IF($G1178="9","J","O")&amp;" "&amp;$I1178&amp;" "&amp;IF($I1178&lt;=TEXT(★完成資料!$A$1,"yyyymm"),TEXT(★完成資料!$A$1,"yyyymm"),"999999")&amp; " " &amp; LEFT(F1178 &amp; "          ",10))))</f>
        <v xml:space="preserve">L O 202203 yyyy00 HV        </v>
      </c>
      <c r="B1178" s="68" t="s">
        <v>228</v>
      </c>
      <c r="C1178" s="68" t="s">
        <v>432</v>
      </c>
      <c r="D1178" s="68" t="s">
        <v>271</v>
      </c>
      <c r="E1178" s="68" t="s">
        <v>359</v>
      </c>
      <c r="F1178" s="68" t="s">
        <v>360</v>
      </c>
      <c r="G1178" s="68" t="s">
        <v>78</v>
      </c>
      <c r="H1178" s="68" t="s">
        <v>384</v>
      </c>
      <c r="I1178" s="68" t="s">
        <v>641</v>
      </c>
      <c r="J1178" s="65">
        <v>2</v>
      </c>
      <c r="K1178" s="65">
        <v>0</v>
      </c>
      <c r="L1178" s="65">
        <v>719</v>
      </c>
      <c r="M1178" s="65" t="s">
        <v>389</v>
      </c>
    </row>
    <row r="1179" spans="1:13" ht="12.75" customHeight="1">
      <c r="A1179" s="107" t="str">
        <f>IF(ROW()=1,"KEY",IF(ISNA(VLOOKUP(B1179,車名対応マスタ!B:D,3,FALSE)),"",IF(VLOOKUP(B1179,車名対応マスタ!B:D,3,FALSE)="","",$D1179&amp;" "&amp;IF($G1179="9","J","O")&amp;" "&amp;$I1179&amp;" "&amp;IF($I1179&lt;=TEXT(★完成資料!$A$1,"yyyymm"),TEXT(★完成資料!$A$1,"yyyymm"),"999999")&amp; " " &amp; LEFT(F1179 &amp; "          ",10))))</f>
        <v xml:space="preserve">L O 202206 yyyy00 HV        </v>
      </c>
      <c r="B1179" s="68" t="s">
        <v>228</v>
      </c>
      <c r="C1179" s="68" t="s">
        <v>432</v>
      </c>
      <c r="D1179" s="68" t="s">
        <v>271</v>
      </c>
      <c r="E1179" s="68" t="s">
        <v>359</v>
      </c>
      <c r="F1179" s="68" t="s">
        <v>360</v>
      </c>
      <c r="G1179" s="68" t="s">
        <v>78</v>
      </c>
      <c r="H1179" s="68" t="s">
        <v>384</v>
      </c>
      <c r="I1179" s="68" t="s">
        <v>652</v>
      </c>
      <c r="J1179" s="65">
        <v>0</v>
      </c>
      <c r="K1179" s="65">
        <v>1</v>
      </c>
      <c r="L1179" s="65">
        <v>719</v>
      </c>
      <c r="M1179" s="65" t="s">
        <v>389</v>
      </c>
    </row>
    <row r="1180" spans="1:13" ht="12.75" customHeight="1">
      <c r="A1180" s="107" t="str">
        <f>IF(ROW()=1,"KEY",IF(ISNA(VLOOKUP(B1180,車名対応マスタ!B:D,3,FALSE)),"",IF(VLOOKUP(B1180,車名対応マスタ!B:D,3,FALSE)="","",$D1180&amp;" "&amp;IF($G1180="9","J","O")&amp;" "&amp;$I1180&amp;" "&amp;IF($I1180&lt;=TEXT(★完成資料!$A$1,"yyyymm"),TEXT(★完成資料!$A$1,"yyyymm"),"999999")&amp; " " &amp; LEFT(F1180 &amp; "          ",10))))</f>
        <v xml:space="preserve">L O 202207 yyyy00 HV        </v>
      </c>
      <c r="B1180" s="68" t="s">
        <v>228</v>
      </c>
      <c r="C1180" s="68" t="s">
        <v>432</v>
      </c>
      <c r="D1180" s="68" t="s">
        <v>271</v>
      </c>
      <c r="E1180" s="68" t="s">
        <v>359</v>
      </c>
      <c r="F1180" s="68" t="s">
        <v>360</v>
      </c>
      <c r="G1180" s="68" t="s">
        <v>78</v>
      </c>
      <c r="H1180" s="68" t="s">
        <v>384</v>
      </c>
      <c r="I1180" s="68" t="s">
        <v>655</v>
      </c>
      <c r="J1180" s="65">
        <v>1</v>
      </c>
      <c r="K1180" s="65">
        <v>0</v>
      </c>
      <c r="L1180" s="65">
        <v>719</v>
      </c>
      <c r="M1180" s="65" t="s">
        <v>389</v>
      </c>
    </row>
    <row r="1181" spans="1:13" ht="12.75" customHeight="1">
      <c r="A1181" s="107" t="str">
        <f>IF(ROW()=1,"KEY",IF(ISNA(VLOOKUP(B1181,車名対応マスタ!B:D,3,FALSE)),"",IF(VLOOKUP(B1181,車名対応マスタ!B:D,3,FALSE)="","",$D1181&amp;" "&amp;IF($G1181="9","J","O")&amp;" "&amp;$I1181&amp;" "&amp;IF($I1181&lt;=TEXT(★完成資料!$A$1,"yyyymm"),TEXT(★完成資料!$A$1,"yyyymm"),"999999")&amp; " " &amp; LEFT(F1181 &amp; "          ",10))))</f>
        <v xml:space="preserve">L O 202206 yyyy00 HV        </v>
      </c>
      <c r="B1181" s="68" t="s">
        <v>228</v>
      </c>
      <c r="C1181" s="68" t="s">
        <v>432</v>
      </c>
      <c r="D1181" s="68" t="s">
        <v>271</v>
      </c>
      <c r="E1181" s="68" t="s">
        <v>359</v>
      </c>
      <c r="F1181" s="68" t="s">
        <v>360</v>
      </c>
      <c r="G1181" s="68" t="s">
        <v>79</v>
      </c>
      <c r="H1181" s="68" t="s">
        <v>392</v>
      </c>
      <c r="I1181" s="68" t="s">
        <v>652</v>
      </c>
      <c r="J1181" s="65">
        <v>0</v>
      </c>
      <c r="K1181" s="65">
        <v>1</v>
      </c>
      <c r="L1181" s="65">
        <v>801</v>
      </c>
      <c r="M1181" s="65" t="s">
        <v>393</v>
      </c>
    </row>
    <row r="1182" spans="1:13" ht="12.75" customHeight="1">
      <c r="A1182" s="107" t="str">
        <f>IF(ROW()=1,"KEY",IF(ISNA(VLOOKUP(B1182,車名対応マスタ!B:D,3,FALSE)),"",IF(VLOOKUP(B1182,車名対応マスタ!B:D,3,FALSE)="","",$D1182&amp;" "&amp;IF($G1182="9","J","O")&amp;" "&amp;$I1182&amp;" "&amp;IF($I1182&lt;=TEXT(★完成資料!$A$1,"yyyymm"),TEXT(★完成資料!$A$1,"yyyymm"),"999999")&amp; " " &amp; LEFT(F1182 &amp; "          ",10))))</f>
        <v xml:space="preserve">L O 202207 yyyy00 HV        </v>
      </c>
      <c r="B1182" s="68" t="s">
        <v>228</v>
      </c>
      <c r="C1182" s="68" t="s">
        <v>432</v>
      </c>
      <c r="D1182" s="68" t="s">
        <v>271</v>
      </c>
      <c r="E1182" s="68" t="s">
        <v>359</v>
      </c>
      <c r="F1182" s="68" t="s">
        <v>360</v>
      </c>
      <c r="G1182" s="68" t="s">
        <v>79</v>
      </c>
      <c r="H1182" s="68" t="s">
        <v>392</v>
      </c>
      <c r="I1182" s="68" t="s">
        <v>655</v>
      </c>
      <c r="J1182" s="65">
        <v>1</v>
      </c>
      <c r="K1182" s="65">
        <v>0</v>
      </c>
      <c r="L1182" s="65">
        <v>801</v>
      </c>
      <c r="M1182" s="65" t="s">
        <v>393</v>
      </c>
    </row>
    <row r="1183" spans="1:13" ht="12.75" customHeight="1">
      <c r="A1183" s="107" t="str">
        <f>IF(ROW()=1,"KEY",IF(ISNA(VLOOKUP(B1183,車名対応マスタ!B:D,3,FALSE)),"",IF(VLOOKUP(B1183,車名対応マスタ!B:D,3,FALSE)="","",$D1183&amp;" "&amp;IF($G1183="9","J","O")&amp;" "&amp;$I1183&amp;" "&amp;IF($I1183&lt;=TEXT(★完成資料!$A$1,"yyyymm"),TEXT(★完成資料!$A$1,"yyyymm"),"999999")&amp; " " &amp; LEFT(F1183 &amp; "          ",10))))</f>
        <v xml:space="preserve">L J 202201 yyyy00 HV        </v>
      </c>
      <c r="B1183" s="68" t="s">
        <v>228</v>
      </c>
      <c r="C1183" s="68" t="s">
        <v>432</v>
      </c>
      <c r="D1183" s="68" t="s">
        <v>271</v>
      </c>
      <c r="E1183" s="68" t="s">
        <v>359</v>
      </c>
      <c r="F1183" s="68" t="s">
        <v>360</v>
      </c>
      <c r="G1183" s="68" t="s">
        <v>82</v>
      </c>
      <c r="H1183" s="68" t="s">
        <v>403</v>
      </c>
      <c r="I1183" s="68" t="s">
        <v>639</v>
      </c>
      <c r="J1183" s="65">
        <v>16</v>
      </c>
      <c r="K1183" s="65">
        <v>13</v>
      </c>
      <c r="L1183" s="65">
        <v>930</v>
      </c>
      <c r="M1183" s="65" t="s">
        <v>249</v>
      </c>
    </row>
    <row r="1184" spans="1:13" ht="12.75" customHeight="1">
      <c r="A1184" s="107" t="str">
        <f>IF(ROW()=1,"KEY",IF(ISNA(VLOOKUP(B1184,車名対応マスタ!B:D,3,FALSE)),"",IF(VLOOKUP(B1184,車名対応マスタ!B:D,3,FALSE)="","",$D1184&amp;" "&amp;IF($G1184="9","J","O")&amp;" "&amp;$I1184&amp;" "&amp;IF($I1184&lt;=TEXT(★完成資料!$A$1,"yyyymm"),TEXT(★完成資料!$A$1,"yyyymm"),"999999")&amp; " " &amp; LEFT(F1184 &amp; "          ",10))))</f>
        <v xml:space="preserve">L J 202202 yyyy00 HV        </v>
      </c>
      <c r="B1184" s="68" t="s">
        <v>228</v>
      </c>
      <c r="C1184" s="68" t="s">
        <v>432</v>
      </c>
      <c r="D1184" s="68" t="s">
        <v>271</v>
      </c>
      <c r="E1184" s="68" t="s">
        <v>359</v>
      </c>
      <c r="F1184" s="68" t="s">
        <v>360</v>
      </c>
      <c r="G1184" s="68" t="s">
        <v>82</v>
      </c>
      <c r="H1184" s="68" t="s">
        <v>403</v>
      </c>
      <c r="I1184" s="68" t="s">
        <v>640</v>
      </c>
      <c r="J1184" s="65">
        <v>3</v>
      </c>
      <c r="K1184" s="65">
        <v>14</v>
      </c>
      <c r="L1184" s="65">
        <v>930</v>
      </c>
      <c r="M1184" s="65" t="s">
        <v>249</v>
      </c>
    </row>
    <row r="1185" spans="1:13" ht="12.75" customHeight="1">
      <c r="A1185" s="107" t="str">
        <f>IF(ROW()=1,"KEY",IF(ISNA(VLOOKUP(B1185,車名対応マスタ!B:D,3,FALSE)),"",IF(VLOOKUP(B1185,車名対応マスタ!B:D,3,FALSE)="","",$D1185&amp;" "&amp;IF($G1185="9","J","O")&amp;" "&amp;$I1185&amp;" "&amp;IF($I1185&lt;=TEXT(★完成資料!$A$1,"yyyymm"),TEXT(★完成資料!$A$1,"yyyymm"),"999999")&amp; " " &amp; LEFT(F1185 &amp; "          ",10))))</f>
        <v xml:space="preserve">L J 202203 yyyy00 HV        </v>
      </c>
      <c r="B1185" s="68" t="s">
        <v>228</v>
      </c>
      <c r="C1185" s="68" t="s">
        <v>432</v>
      </c>
      <c r="D1185" s="68" t="s">
        <v>271</v>
      </c>
      <c r="E1185" s="68" t="s">
        <v>359</v>
      </c>
      <c r="F1185" s="68" t="s">
        <v>360</v>
      </c>
      <c r="G1185" s="68" t="s">
        <v>82</v>
      </c>
      <c r="H1185" s="68" t="s">
        <v>403</v>
      </c>
      <c r="I1185" s="68" t="s">
        <v>641</v>
      </c>
      <c r="J1185" s="65">
        <v>12</v>
      </c>
      <c r="K1185" s="65">
        <v>19</v>
      </c>
      <c r="L1185" s="65">
        <v>930</v>
      </c>
      <c r="M1185" s="65" t="s">
        <v>249</v>
      </c>
    </row>
    <row r="1186" spans="1:13" ht="12.75" customHeight="1">
      <c r="A1186" s="107" t="str">
        <f>IF(ROW()=1,"KEY",IF(ISNA(VLOOKUP(B1186,車名対応マスタ!B:D,3,FALSE)),"",IF(VLOOKUP(B1186,車名対応マスタ!B:D,3,FALSE)="","",$D1186&amp;" "&amp;IF($G1186="9","J","O")&amp;" "&amp;$I1186&amp;" "&amp;IF($I1186&lt;=TEXT(★完成資料!$A$1,"yyyymm"),TEXT(★完成資料!$A$1,"yyyymm"),"999999")&amp; " " &amp; LEFT(F1186 &amp; "          ",10))))</f>
        <v xml:space="preserve">L J 202204 yyyy00 HV        </v>
      </c>
      <c r="B1186" s="68" t="s">
        <v>228</v>
      </c>
      <c r="C1186" s="68" t="s">
        <v>432</v>
      </c>
      <c r="D1186" s="68" t="s">
        <v>271</v>
      </c>
      <c r="E1186" s="68" t="s">
        <v>359</v>
      </c>
      <c r="F1186" s="68" t="s">
        <v>360</v>
      </c>
      <c r="G1186" s="68" t="s">
        <v>82</v>
      </c>
      <c r="H1186" s="68" t="s">
        <v>403</v>
      </c>
      <c r="I1186" s="68" t="s">
        <v>642</v>
      </c>
      <c r="J1186" s="65">
        <v>4</v>
      </c>
      <c r="K1186" s="65">
        <v>18</v>
      </c>
      <c r="L1186" s="65">
        <v>930</v>
      </c>
      <c r="M1186" s="65" t="s">
        <v>249</v>
      </c>
    </row>
    <row r="1187" spans="1:13" ht="12.75" customHeight="1">
      <c r="A1187" s="107" t="str">
        <f>IF(ROW()=1,"KEY",IF(ISNA(VLOOKUP(B1187,車名対応マスタ!B:D,3,FALSE)),"",IF(VLOOKUP(B1187,車名対応マスタ!B:D,3,FALSE)="","",$D1187&amp;" "&amp;IF($G1187="9","J","O")&amp;" "&amp;$I1187&amp;" "&amp;IF($I1187&lt;=TEXT(★完成資料!$A$1,"yyyymm"),TEXT(★完成資料!$A$1,"yyyymm"),"999999")&amp; " " &amp; LEFT(F1187 &amp; "          ",10))))</f>
        <v xml:space="preserve">L J 202205 yyyy00 HV        </v>
      </c>
      <c r="B1187" s="68" t="s">
        <v>228</v>
      </c>
      <c r="C1187" s="68" t="s">
        <v>432</v>
      </c>
      <c r="D1187" s="68" t="s">
        <v>271</v>
      </c>
      <c r="E1187" s="68" t="s">
        <v>359</v>
      </c>
      <c r="F1187" s="68" t="s">
        <v>360</v>
      </c>
      <c r="G1187" s="68" t="s">
        <v>82</v>
      </c>
      <c r="H1187" s="68" t="s">
        <v>403</v>
      </c>
      <c r="I1187" s="68" t="s">
        <v>647</v>
      </c>
      <c r="J1187" s="65">
        <v>8</v>
      </c>
      <c r="K1187" s="65">
        <v>11</v>
      </c>
      <c r="L1187" s="65">
        <v>930</v>
      </c>
      <c r="M1187" s="65" t="s">
        <v>249</v>
      </c>
    </row>
    <row r="1188" spans="1:13" ht="12.75" customHeight="1">
      <c r="A1188" s="107" t="str">
        <f>IF(ROW()=1,"KEY",IF(ISNA(VLOOKUP(B1188,車名対応マスタ!B:D,3,FALSE)),"",IF(VLOOKUP(B1188,車名対応マスタ!B:D,3,FALSE)="","",$D1188&amp;" "&amp;IF($G1188="9","J","O")&amp;" "&amp;$I1188&amp;" "&amp;IF($I1188&lt;=TEXT(★完成資料!$A$1,"yyyymm"),TEXT(★完成資料!$A$1,"yyyymm"),"999999")&amp; " " &amp; LEFT(F1188 &amp; "          ",10))))</f>
        <v xml:space="preserve">L J 202206 yyyy00 HV        </v>
      </c>
      <c r="B1188" s="68" t="s">
        <v>228</v>
      </c>
      <c r="C1188" s="68" t="s">
        <v>432</v>
      </c>
      <c r="D1188" s="68" t="s">
        <v>271</v>
      </c>
      <c r="E1188" s="68" t="s">
        <v>359</v>
      </c>
      <c r="F1188" s="68" t="s">
        <v>360</v>
      </c>
      <c r="G1188" s="68" t="s">
        <v>82</v>
      </c>
      <c r="H1188" s="68" t="s">
        <v>403</v>
      </c>
      <c r="I1188" s="68" t="s">
        <v>652</v>
      </c>
      <c r="J1188" s="65">
        <v>1</v>
      </c>
      <c r="K1188" s="65">
        <v>17</v>
      </c>
      <c r="L1188" s="65">
        <v>930</v>
      </c>
      <c r="M1188" s="65" t="s">
        <v>249</v>
      </c>
    </row>
    <row r="1189" spans="1:13" ht="12.75" customHeight="1">
      <c r="A1189" s="107" t="str">
        <f>IF(ROW()=1,"KEY",IF(ISNA(VLOOKUP(B1189,車名対応マスタ!B:D,3,FALSE)),"",IF(VLOOKUP(B1189,車名対応マスタ!B:D,3,FALSE)="","",$D1189&amp;" "&amp;IF($G1189="9","J","O")&amp;" "&amp;$I1189&amp;" "&amp;IF($I1189&lt;=TEXT(★完成資料!$A$1,"yyyymm"),TEXT(★完成資料!$A$1,"yyyymm"),"999999")&amp; " " &amp; LEFT(F1189 &amp; "          ",10))))</f>
        <v xml:space="preserve">L J 202207 yyyy00 HV        </v>
      </c>
      <c r="B1189" s="68" t="s">
        <v>228</v>
      </c>
      <c r="C1189" s="68" t="s">
        <v>432</v>
      </c>
      <c r="D1189" s="68" t="s">
        <v>271</v>
      </c>
      <c r="E1189" s="68" t="s">
        <v>359</v>
      </c>
      <c r="F1189" s="68" t="s">
        <v>360</v>
      </c>
      <c r="G1189" s="68" t="s">
        <v>82</v>
      </c>
      <c r="H1189" s="68" t="s">
        <v>403</v>
      </c>
      <c r="I1189" s="68" t="s">
        <v>655</v>
      </c>
      <c r="J1189" s="65">
        <v>2</v>
      </c>
      <c r="K1189" s="65">
        <v>24</v>
      </c>
      <c r="L1189" s="65">
        <v>930</v>
      </c>
      <c r="M1189" s="65" t="s">
        <v>249</v>
      </c>
    </row>
    <row r="1190" spans="1:13" ht="12.75" customHeight="1">
      <c r="A1190" s="107" t="str">
        <f>IF(ROW()=1,"KEY",IF(ISNA(VLOOKUP(B1190,車名対応マスタ!B:D,3,FALSE)),"",IF(VLOOKUP(B1190,車名対応マスタ!B:D,3,FALSE)="","",$D1190&amp;" "&amp;IF($G1190="9","J","O")&amp;" "&amp;$I1190&amp;" "&amp;IF($I1190&lt;=TEXT(★完成資料!$A$1,"yyyymm"),TEXT(★完成資料!$A$1,"yyyymm"),"999999")&amp; " " &amp; LEFT(F1190 &amp; "          ",10))))</f>
        <v xml:space="preserve">L J 202208 yyyy00 HV        </v>
      </c>
      <c r="B1190" s="68" t="s">
        <v>228</v>
      </c>
      <c r="C1190" s="68" t="s">
        <v>432</v>
      </c>
      <c r="D1190" s="68" t="s">
        <v>271</v>
      </c>
      <c r="E1190" s="68" t="s">
        <v>359</v>
      </c>
      <c r="F1190" s="68" t="s">
        <v>360</v>
      </c>
      <c r="G1190" s="68" t="s">
        <v>82</v>
      </c>
      <c r="H1190" s="68" t="s">
        <v>403</v>
      </c>
      <c r="I1190" s="68" t="s">
        <v>656</v>
      </c>
      <c r="J1190" s="65">
        <v>4</v>
      </c>
      <c r="K1190" s="65">
        <v>8</v>
      </c>
      <c r="L1190" s="65">
        <v>930</v>
      </c>
      <c r="M1190" s="65" t="s">
        <v>249</v>
      </c>
    </row>
    <row r="1191" spans="1:13" ht="12.75" customHeight="1">
      <c r="A1191" s="107" t="str">
        <f>IF(ROW()=1,"KEY",IF(ISNA(VLOOKUP(B1191,車名対応マスタ!B:D,3,FALSE)),"",IF(VLOOKUP(B1191,車名対応マスタ!B:D,3,FALSE)="","",$D1191&amp;" "&amp;IF($G1191="9","J","O")&amp;" "&amp;$I1191&amp;" "&amp;IF($I1191&lt;=TEXT(★完成資料!$A$1,"yyyymm"),TEXT(★完成資料!$A$1,"yyyymm"),"999999")&amp; " " &amp; LEFT(F1191 &amp; "          ",10))))</f>
        <v xml:space="preserve">L J 202209 yyyy00 HV        </v>
      </c>
      <c r="B1191" s="68" t="s">
        <v>228</v>
      </c>
      <c r="C1191" s="68" t="s">
        <v>432</v>
      </c>
      <c r="D1191" s="68" t="s">
        <v>271</v>
      </c>
      <c r="E1191" s="68" t="s">
        <v>359</v>
      </c>
      <c r="F1191" s="68" t="s">
        <v>360</v>
      </c>
      <c r="G1191" s="68" t="s">
        <v>82</v>
      </c>
      <c r="H1191" s="68" t="s">
        <v>403</v>
      </c>
      <c r="I1191" s="68" t="s">
        <v>657</v>
      </c>
      <c r="J1191" s="65">
        <v>13</v>
      </c>
      <c r="K1191" s="65">
        <v>4</v>
      </c>
      <c r="L1191" s="65">
        <v>930</v>
      </c>
      <c r="M1191" s="65" t="s">
        <v>249</v>
      </c>
    </row>
    <row r="1192" spans="1:13" ht="12.75" customHeight="1">
      <c r="A1192" s="107" t="str">
        <f>IF(ROW()=1,"KEY",IF(ISNA(VLOOKUP(B1192,車名対応マスタ!B:D,3,FALSE)),"",IF(VLOOKUP(B1192,車名対応マスタ!B:D,3,FALSE)="","",$D1192&amp;" "&amp;IF($G1192="9","J","O")&amp;" "&amp;$I1192&amp;" "&amp;IF($I1192&lt;=TEXT(★完成資料!$A$1,"yyyymm"),TEXT(★完成資料!$A$1,"yyyymm"),"999999")&amp; " " &amp; LEFT(F1192 &amp; "          ",10))))</f>
        <v xml:space="preserve">L J 202210 yyyy00 HV        </v>
      </c>
      <c r="B1192" s="68" t="s">
        <v>228</v>
      </c>
      <c r="C1192" s="68" t="s">
        <v>432</v>
      </c>
      <c r="D1192" s="68" t="s">
        <v>271</v>
      </c>
      <c r="E1192" s="68" t="s">
        <v>359</v>
      </c>
      <c r="F1192" s="68" t="s">
        <v>360</v>
      </c>
      <c r="G1192" s="68" t="s">
        <v>82</v>
      </c>
      <c r="H1192" s="68" t="s">
        <v>403</v>
      </c>
      <c r="I1192" s="68" t="s">
        <v>663</v>
      </c>
      <c r="J1192" s="65">
        <v>12</v>
      </c>
      <c r="K1192" s="65">
        <v>5</v>
      </c>
      <c r="L1192" s="65">
        <v>930</v>
      </c>
      <c r="M1192" s="65" t="s">
        <v>249</v>
      </c>
    </row>
    <row r="1193" spans="1:13" ht="12.75" customHeight="1">
      <c r="A1193" s="107" t="str">
        <f>IF(ROW()=1,"KEY",IF(ISNA(VLOOKUP(B1193,車名対応マスタ!B:D,3,FALSE)),"",IF(VLOOKUP(B1193,車名対応マスタ!B:D,3,FALSE)="","",$D1193&amp;" "&amp;IF($G1193="9","J","O")&amp;" "&amp;$I1193&amp;" "&amp;IF($I1193&lt;=TEXT(★完成資料!$A$1,"yyyymm"),TEXT(★完成資料!$A$1,"yyyymm"),"999999")&amp; " " &amp; LEFT(F1193 &amp; "          ",10))))</f>
        <v xml:space="preserve">T O 202201 yyyy00 HV        </v>
      </c>
      <c r="B1193" s="68" t="s">
        <v>477</v>
      </c>
      <c r="C1193" s="68" t="s">
        <v>112</v>
      </c>
      <c r="D1193" s="68" t="s">
        <v>287</v>
      </c>
      <c r="E1193" s="68" t="s">
        <v>359</v>
      </c>
      <c r="F1193" s="68" t="s">
        <v>360</v>
      </c>
      <c r="G1193" s="68" t="s">
        <v>75</v>
      </c>
      <c r="H1193" s="68" t="s">
        <v>246</v>
      </c>
      <c r="I1193" s="68" t="s">
        <v>639</v>
      </c>
      <c r="J1193" s="65">
        <v>584</v>
      </c>
      <c r="K1193" s="65">
        <v>600</v>
      </c>
      <c r="L1193" s="65">
        <v>104</v>
      </c>
      <c r="M1193" s="65" t="s">
        <v>361</v>
      </c>
    </row>
    <row r="1194" spans="1:13" ht="12.75" customHeight="1">
      <c r="A1194" s="107" t="str">
        <f>IF(ROW()=1,"KEY",IF(ISNA(VLOOKUP(B1194,車名対応マスタ!B:D,3,FALSE)),"",IF(VLOOKUP(B1194,車名対応マスタ!B:D,3,FALSE)="","",$D1194&amp;" "&amp;IF($G1194="9","J","O")&amp;" "&amp;$I1194&amp;" "&amp;IF($I1194&lt;=TEXT(★完成資料!$A$1,"yyyymm"),TEXT(★完成資料!$A$1,"yyyymm"),"999999")&amp; " " &amp; LEFT(F1194 &amp; "          ",10))))</f>
        <v xml:space="preserve">T O 202202 yyyy00 HV        </v>
      </c>
      <c r="B1194" s="68" t="s">
        <v>477</v>
      </c>
      <c r="C1194" s="68" t="s">
        <v>112</v>
      </c>
      <c r="D1194" s="68" t="s">
        <v>287</v>
      </c>
      <c r="E1194" s="68" t="s">
        <v>359</v>
      </c>
      <c r="F1194" s="68" t="s">
        <v>360</v>
      </c>
      <c r="G1194" s="68" t="s">
        <v>75</v>
      </c>
      <c r="H1194" s="68" t="s">
        <v>246</v>
      </c>
      <c r="I1194" s="68" t="s">
        <v>640</v>
      </c>
      <c r="J1194" s="65">
        <v>336</v>
      </c>
      <c r="K1194" s="65">
        <v>576</v>
      </c>
      <c r="L1194" s="65">
        <v>104</v>
      </c>
      <c r="M1194" s="65" t="s">
        <v>361</v>
      </c>
    </row>
    <row r="1195" spans="1:13" ht="12.75" customHeight="1">
      <c r="A1195" s="107" t="str">
        <f>IF(ROW()=1,"KEY",IF(ISNA(VLOOKUP(B1195,車名対応マスタ!B:D,3,FALSE)),"",IF(VLOOKUP(B1195,車名対応マスタ!B:D,3,FALSE)="","",$D1195&amp;" "&amp;IF($G1195="9","J","O")&amp;" "&amp;$I1195&amp;" "&amp;IF($I1195&lt;=TEXT(★完成資料!$A$1,"yyyymm"),TEXT(★完成資料!$A$1,"yyyymm"),"999999")&amp; " " &amp; LEFT(F1195 &amp; "          ",10))))</f>
        <v xml:space="preserve">T O 202203 yyyy00 HV        </v>
      </c>
      <c r="B1195" s="68" t="s">
        <v>477</v>
      </c>
      <c r="C1195" s="68" t="s">
        <v>112</v>
      </c>
      <c r="D1195" s="68" t="s">
        <v>287</v>
      </c>
      <c r="E1195" s="68" t="s">
        <v>359</v>
      </c>
      <c r="F1195" s="68" t="s">
        <v>360</v>
      </c>
      <c r="G1195" s="68" t="s">
        <v>75</v>
      </c>
      <c r="H1195" s="68" t="s">
        <v>246</v>
      </c>
      <c r="I1195" s="68" t="s">
        <v>641</v>
      </c>
      <c r="J1195" s="65">
        <v>374</v>
      </c>
      <c r="K1195" s="65">
        <v>909</v>
      </c>
      <c r="L1195" s="65">
        <v>104</v>
      </c>
      <c r="M1195" s="65" t="s">
        <v>361</v>
      </c>
    </row>
    <row r="1196" spans="1:13" ht="12.75" customHeight="1">
      <c r="A1196" s="107" t="str">
        <f>IF(ROW()=1,"KEY",IF(ISNA(VLOOKUP(B1196,車名対応マスタ!B:D,3,FALSE)),"",IF(VLOOKUP(B1196,車名対応マスタ!B:D,3,FALSE)="","",$D1196&amp;" "&amp;IF($G1196="9","J","O")&amp;" "&amp;$I1196&amp;" "&amp;IF($I1196&lt;=TEXT(★完成資料!$A$1,"yyyymm"),TEXT(★完成資料!$A$1,"yyyymm"),"999999")&amp; " " &amp; LEFT(F1196 &amp; "          ",10))))</f>
        <v xml:space="preserve">T O 202204 yyyy00 HV        </v>
      </c>
      <c r="B1196" s="68" t="s">
        <v>477</v>
      </c>
      <c r="C1196" s="68" t="s">
        <v>112</v>
      </c>
      <c r="D1196" s="68" t="s">
        <v>287</v>
      </c>
      <c r="E1196" s="68" t="s">
        <v>359</v>
      </c>
      <c r="F1196" s="68" t="s">
        <v>360</v>
      </c>
      <c r="G1196" s="68" t="s">
        <v>75</v>
      </c>
      <c r="H1196" s="68" t="s">
        <v>246</v>
      </c>
      <c r="I1196" s="68" t="s">
        <v>642</v>
      </c>
      <c r="J1196" s="65">
        <v>263</v>
      </c>
      <c r="K1196" s="65">
        <v>954</v>
      </c>
      <c r="L1196" s="65">
        <v>104</v>
      </c>
      <c r="M1196" s="65" t="s">
        <v>361</v>
      </c>
    </row>
    <row r="1197" spans="1:13" ht="12.75" customHeight="1">
      <c r="A1197" s="107" t="str">
        <f>IF(ROW()=1,"KEY",IF(ISNA(VLOOKUP(B1197,車名対応マスタ!B:D,3,FALSE)),"",IF(VLOOKUP(B1197,車名対応マスタ!B:D,3,FALSE)="","",$D1197&amp;" "&amp;IF($G1197="9","J","O")&amp;" "&amp;$I1197&amp;" "&amp;IF($I1197&lt;=TEXT(★完成資料!$A$1,"yyyymm"),TEXT(★完成資料!$A$1,"yyyymm"),"999999")&amp; " " &amp; LEFT(F1197 &amp; "          ",10))))</f>
        <v xml:space="preserve">T O 202205 yyyy00 HV        </v>
      </c>
      <c r="B1197" s="68" t="s">
        <v>477</v>
      </c>
      <c r="C1197" s="68" t="s">
        <v>112</v>
      </c>
      <c r="D1197" s="68" t="s">
        <v>287</v>
      </c>
      <c r="E1197" s="68" t="s">
        <v>359</v>
      </c>
      <c r="F1197" s="68" t="s">
        <v>360</v>
      </c>
      <c r="G1197" s="68" t="s">
        <v>75</v>
      </c>
      <c r="H1197" s="68" t="s">
        <v>246</v>
      </c>
      <c r="I1197" s="68" t="s">
        <v>647</v>
      </c>
      <c r="J1197" s="65">
        <v>381</v>
      </c>
      <c r="K1197" s="65">
        <v>1003</v>
      </c>
      <c r="L1197" s="65">
        <v>104</v>
      </c>
      <c r="M1197" s="65" t="s">
        <v>361</v>
      </c>
    </row>
    <row r="1198" spans="1:13" ht="12.75" customHeight="1">
      <c r="A1198" s="107" t="str">
        <f>IF(ROW()=1,"KEY",IF(ISNA(VLOOKUP(B1198,車名対応マスタ!B:D,3,FALSE)),"",IF(VLOOKUP(B1198,車名対応マスタ!B:D,3,FALSE)="","",$D1198&amp;" "&amp;IF($G1198="9","J","O")&amp;" "&amp;$I1198&amp;" "&amp;IF($I1198&lt;=TEXT(★完成資料!$A$1,"yyyymm"),TEXT(★完成資料!$A$1,"yyyymm"),"999999")&amp; " " &amp; LEFT(F1198 &amp; "          ",10))))</f>
        <v xml:space="preserve">T O 202206 yyyy00 HV        </v>
      </c>
      <c r="B1198" s="68" t="s">
        <v>477</v>
      </c>
      <c r="C1198" s="68" t="s">
        <v>112</v>
      </c>
      <c r="D1198" s="68" t="s">
        <v>287</v>
      </c>
      <c r="E1198" s="68" t="s">
        <v>359</v>
      </c>
      <c r="F1198" s="68" t="s">
        <v>360</v>
      </c>
      <c r="G1198" s="68" t="s">
        <v>75</v>
      </c>
      <c r="H1198" s="68" t="s">
        <v>246</v>
      </c>
      <c r="I1198" s="68" t="s">
        <v>652</v>
      </c>
      <c r="J1198" s="65">
        <v>517</v>
      </c>
      <c r="K1198" s="65">
        <v>657</v>
      </c>
      <c r="L1198" s="65">
        <v>104</v>
      </c>
      <c r="M1198" s="65" t="s">
        <v>361</v>
      </c>
    </row>
    <row r="1199" spans="1:13" ht="12.75" customHeight="1">
      <c r="A1199" s="107" t="str">
        <f>IF(ROW()=1,"KEY",IF(ISNA(VLOOKUP(B1199,車名対応マスタ!B:D,3,FALSE)),"",IF(VLOOKUP(B1199,車名対応マスタ!B:D,3,FALSE)="","",$D1199&amp;" "&amp;IF($G1199="9","J","O")&amp;" "&amp;$I1199&amp;" "&amp;IF($I1199&lt;=TEXT(★完成資料!$A$1,"yyyymm"),TEXT(★完成資料!$A$1,"yyyymm"),"999999")&amp; " " &amp; LEFT(F1199 &amp; "          ",10))))</f>
        <v xml:space="preserve">T O 202207 yyyy00 HV        </v>
      </c>
      <c r="B1199" s="68" t="s">
        <v>477</v>
      </c>
      <c r="C1199" s="68" t="s">
        <v>112</v>
      </c>
      <c r="D1199" s="68" t="s">
        <v>287</v>
      </c>
      <c r="E1199" s="68" t="s">
        <v>359</v>
      </c>
      <c r="F1199" s="68" t="s">
        <v>360</v>
      </c>
      <c r="G1199" s="68" t="s">
        <v>75</v>
      </c>
      <c r="H1199" s="68" t="s">
        <v>246</v>
      </c>
      <c r="I1199" s="68" t="s">
        <v>655</v>
      </c>
      <c r="J1199" s="65">
        <v>669</v>
      </c>
      <c r="K1199" s="65">
        <v>1271</v>
      </c>
      <c r="L1199" s="65">
        <v>104</v>
      </c>
      <c r="M1199" s="65" t="s">
        <v>361</v>
      </c>
    </row>
    <row r="1200" spans="1:13" ht="12.75" customHeight="1">
      <c r="A1200" s="107" t="str">
        <f>IF(ROW()=1,"KEY",IF(ISNA(VLOOKUP(B1200,車名対応マスタ!B:D,3,FALSE)),"",IF(VLOOKUP(B1200,車名対応マスタ!B:D,3,FALSE)="","",$D1200&amp;" "&amp;IF($G1200="9","J","O")&amp;" "&amp;$I1200&amp;" "&amp;IF($I1200&lt;=TEXT(★完成資料!$A$1,"yyyymm"),TEXT(★完成資料!$A$1,"yyyymm"),"999999")&amp; " " &amp; LEFT(F1200 &amp; "          ",10))))</f>
        <v xml:space="preserve">T O 202208 yyyy00 HV        </v>
      </c>
      <c r="B1200" s="68" t="s">
        <v>477</v>
      </c>
      <c r="C1200" s="68" t="s">
        <v>112</v>
      </c>
      <c r="D1200" s="68" t="s">
        <v>287</v>
      </c>
      <c r="E1200" s="68" t="s">
        <v>359</v>
      </c>
      <c r="F1200" s="68" t="s">
        <v>360</v>
      </c>
      <c r="G1200" s="68" t="s">
        <v>75</v>
      </c>
      <c r="H1200" s="68" t="s">
        <v>246</v>
      </c>
      <c r="I1200" s="68" t="s">
        <v>656</v>
      </c>
      <c r="J1200" s="65">
        <v>382</v>
      </c>
      <c r="K1200" s="65">
        <v>1178</v>
      </c>
      <c r="L1200" s="65">
        <v>104</v>
      </c>
      <c r="M1200" s="65" t="s">
        <v>361</v>
      </c>
    </row>
    <row r="1201" spans="1:13" ht="12.75" customHeight="1">
      <c r="A1201" s="107" t="str">
        <f>IF(ROW()=1,"KEY",IF(ISNA(VLOOKUP(B1201,車名対応マスタ!B:D,3,FALSE)),"",IF(VLOOKUP(B1201,車名対応マスタ!B:D,3,FALSE)="","",$D1201&amp;" "&amp;IF($G1201="9","J","O")&amp;" "&amp;$I1201&amp;" "&amp;IF($I1201&lt;=TEXT(★完成資料!$A$1,"yyyymm"),TEXT(★完成資料!$A$1,"yyyymm"),"999999")&amp; " " &amp; LEFT(F1201 &amp; "          ",10))))</f>
        <v xml:space="preserve">T O 202209 yyyy00 HV        </v>
      </c>
      <c r="B1201" s="68" t="s">
        <v>477</v>
      </c>
      <c r="C1201" s="68" t="s">
        <v>112</v>
      </c>
      <c r="D1201" s="68" t="s">
        <v>287</v>
      </c>
      <c r="E1201" s="68" t="s">
        <v>359</v>
      </c>
      <c r="F1201" s="68" t="s">
        <v>360</v>
      </c>
      <c r="G1201" s="68" t="s">
        <v>75</v>
      </c>
      <c r="H1201" s="68" t="s">
        <v>246</v>
      </c>
      <c r="I1201" s="68" t="s">
        <v>657</v>
      </c>
      <c r="J1201" s="65">
        <v>32</v>
      </c>
      <c r="K1201" s="65">
        <v>760</v>
      </c>
      <c r="L1201" s="65">
        <v>104</v>
      </c>
      <c r="M1201" s="65" t="s">
        <v>361</v>
      </c>
    </row>
    <row r="1202" spans="1:13" ht="12.75" customHeight="1">
      <c r="A1202" s="107" t="str">
        <f>IF(ROW()=1,"KEY",IF(ISNA(VLOOKUP(B1202,車名対応マスタ!B:D,3,FALSE)),"",IF(VLOOKUP(B1202,車名対応マスタ!B:D,3,FALSE)="","",$D1202&amp;" "&amp;IF($G1202="9","J","O")&amp;" "&amp;$I1202&amp;" "&amp;IF($I1202&lt;=TEXT(★完成資料!$A$1,"yyyymm"),TEXT(★完成資料!$A$1,"yyyymm"),"999999")&amp; " " &amp; LEFT(F1202 &amp; "          ",10))))</f>
        <v xml:space="preserve">T O 202210 yyyy00 HV        </v>
      </c>
      <c r="B1202" s="68" t="s">
        <v>477</v>
      </c>
      <c r="C1202" s="68" t="s">
        <v>112</v>
      </c>
      <c r="D1202" s="68" t="s">
        <v>287</v>
      </c>
      <c r="E1202" s="68" t="s">
        <v>359</v>
      </c>
      <c r="F1202" s="68" t="s">
        <v>360</v>
      </c>
      <c r="G1202" s="68" t="s">
        <v>75</v>
      </c>
      <c r="H1202" s="68" t="s">
        <v>246</v>
      </c>
      <c r="I1202" s="68" t="s">
        <v>663</v>
      </c>
      <c r="J1202" s="65">
        <v>11</v>
      </c>
      <c r="K1202" s="65">
        <v>655</v>
      </c>
      <c r="L1202" s="65">
        <v>104</v>
      </c>
      <c r="M1202" s="65" t="s">
        <v>361</v>
      </c>
    </row>
    <row r="1203" spans="1:13" ht="12.75" customHeight="1">
      <c r="A1203" s="107" t="str">
        <f>IF(ROW()=1,"KEY",IF(ISNA(VLOOKUP(B1203,車名対応マスタ!B:D,3,FALSE)),"",IF(VLOOKUP(B1203,車名対応マスタ!B:D,3,FALSE)="","",$D1203&amp;" "&amp;IF($G1203="9","J","O")&amp;" "&amp;$I1203&amp;" "&amp;IF($I1203&lt;=TEXT(★完成資料!$A$1,"yyyymm"),TEXT(★完成資料!$A$1,"yyyymm"),"999999")&amp; " " &amp; LEFT(F1203 &amp; "          ",10))))</f>
        <v xml:space="preserve">T O 202201 yyyy00 HV        </v>
      </c>
      <c r="B1203" s="68" t="s">
        <v>477</v>
      </c>
      <c r="C1203" s="68" t="s">
        <v>112</v>
      </c>
      <c r="D1203" s="68" t="s">
        <v>287</v>
      </c>
      <c r="E1203" s="68" t="s">
        <v>359</v>
      </c>
      <c r="F1203" s="68" t="s">
        <v>360</v>
      </c>
      <c r="G1203" s="68" t="s">
        <v>75</v>
      </c>
      <c r="H1203" s="68" t="s">
        <v>246</v>
      </c>
      <c r="I1203" s="68" t="s">
        <v>639</v>
      </c>
      <c r="J1203" s="65">
        <v>0</v>
      </c>
      <c r="K1203" s="65">
        <v>2</v>
      </c>
      <c r="L1203" s="65">
        <v>103</v>
      </c>
      <c r="M1203" s="65" t="s">
        <v>370</v>
      </c>
    </row>
    <row r="1204" spans="1:13" ht="12.75" customHeight="1">
      <c r="A1204" s="107" t="str">
        <f>IF(ROW()=1,"KEY",IF(ISNA(VLOOKUP(B1204,車名対応マスタ!B:D,3,FALSE)),"",IF(VLOOKUP(B1204,車名対応マスタ!B:D,3,FALSE)="","",$D1204&amp;" "&amp;IF($G1204="9","J","O")&amp;" "&amp;$I1204&amp;" "&amp;IF($I1204&lt;=TEXT(★完成資料!$A$1,"yyyymm"),TEXT(★完成資料!$A$1,"yyyymm"),"999999")&amp; " " &amp; LEFT(F1204 &amp; "          ",10))))</f>
        <v xml:space="preserve">T O 202202 yyyy00 HV        </v>
      </c>
      <c r="B1204" s="68" t="s">
        <v>477</v>
      </c>
      <c r="C1204" s="68" t="s">
        <v>112</v>
      </c>
      <c r="D1204" s="68" t="s">
        <v>287</v>
      </c>
      <c r="E1204" s="68" t="s">
        <v>359</v>
      </c>
      <c r="F1204" s="68" t="s">
        <v>360</v>
      </c>
      <c r="G1204" s="68" t="s">
        <v>75</v>
      </c>
      <c r="H1204" s="68" t="s">
        <v>246</v>
      </c>
      <c r="I1204" s="68" t="s">
        <v>640</v>
      </c>
      <c r="J1204" s="65">
        <v>1</v>
      </c>
      <c r="K1204" s="65">
        <v>1</v>
      </c>
      <c r="L1204" s="65">
        <v>103</v>
      </c>
      <c r="M1204" s="65" t="s">
        <v>370</v>
      </c>
    </row>
    <row r="1205" spans="1:13" ht="12.75" customHeight="1">
      <c r="A1205" s="107" t="str">
        <f>IF(ROW()=1,"KEY",IF(ISNA(VLOOKUP(B1205,車名対応マスタ!B:D,3,FALSE)),"",IF(VLOOKUP(B1205,車名対応マスタ!B:D,3,FALSE)="","",$D1205&amp;" "&amp;IF($G1205="9","J","O")&amp;" "&amp;$I1205&amp;" "&amp;IF($I1205&lt;=TEXT(★完成資料!$A$1,"yyyymm"),TEXT(★完成資料!$A$1,"yyyymm"),"999999")&amp; " " &amp; LEFT(F1205 &amp; "          ",10))))</f>
        <v xml:space="preserve">T O 202204 yyyy00 HV        </v>
      </c>
      <c r="B1205" s="68" t="s">
        <v>477</v>
      </c>
      <c r="C1205" s="68" t="s">
        <v>112</v>
      </c>
      <c r="D1205" s="68" t="s">
        <v>287</v>
      </c>
      <c r="E1205" s="68" t="s">
        <v>359</v>
      </c>
      <c r="F1205" s="68" t="s">
        <v>360</v>
      </c>
      <c r="G1205" s="68" t="s">
        <v>75</v>
      </c>
      <c r="H1205" s="68" t="s">
        <v>246</v>
      </c>
      <c r="I1205" s="68" t="s">
        <v>642</v>
      </c>
      <c r="J1205" s="65">
        <v>3</v>
      </c>
      <c r="K1205" s="65">
        <v>0</v>
      </c>
      <c r="L1205" s="65">
        <v>103</v>
      </c>
      <c r="M1205" s="65" t="s">
        <v>370</v>
      </c>
    </row>
    <row r="1206" spans="1:13" ht="12.75" customHeight="1">
      <c r="A1206" s="107" t="str">
        <f>IF(ROW()=1,"KEY",IF(ISNA(VLOOKUP(B1206,車名対応マスタ!B:D,3,FALSE)),"",IF(VLOOKUP(B1206,車名対応マスタ!B:D,3,FALSE)="","",$D1206&amp;" "&amp;IF($G1206="9","J","O")&amp;" "&amp;$I1206&amp;" "&amp;IF($I1206&lt;=TEXT(★完成資料!$A$1,"yyyymm"),TEXT(★完成資料!$A$1,"yyyymm"),"999999")&amp; " " &amp; LEFT(F1206 &amp; "          ",10))))</f>
        <v xml:space="preserve">T O 202206 yyyy00 HV        </v>
      </c>
      <c r="B1206" s="68" t="s">
        <v>477</v>
      </c>
      <c r="C1206" s="68" t="s">
        <v>112</v>
      </c>
      <c r="D1206" s="68" t="s">
        <v>287</v>
      </c>
      <c r="E1206" s="68" t="s">
        <v>359</v>
      </c>
      <c r="F1206" s="68" t="s">
        <v>360</v>
      </c>
      <c r="G1206" s="68" t="s">
        <v>75</v>
      </c>
      <c r="H1206" s="68" t="s">
        <v>246</v>
      </c>
      <c r="I1206" s="68" t="s">
        <v>652</v>
      </c>
      <c r="J1206" s="65">
        <v>1</v>
      </c>
      <c r="K1206" s="65">
        <v>0</v>
      </c>
      <c r="L1206" s="65">
        <v>103</v>
      </c>
      <c r="M1206" s="65" t="s">
        <v>370</v>
      </c>
    </row>
    <row r="1207" spans="1:13" ht="12.75" customHeight="1">
      <c r="A1207" s="107" t="str">
        <f>IF(ROW()=1,"KEY",IF(ISNA(VLOOKUP(B1207,車名対応マスタ!B:D,3,FALSE)),"",IF(VLOOKUP(B1207,車名対応マスタ!B:D,3,FALSE)="","",$D1207&amp;" "&amp;IF($G1207="9","J","O")&amp;" "&amp;$I1207&amp;" "&amp;IF($I1207&lt;=TEXT(★完成資料!$A$1,"yyyymm"),TEXT(★完成資料!$A$1,"yyyymm"),"999999")&amp; " " &amp; LEFT(F1207 &amp; "          ",10))))</f>
        <v xml:space="preserve">T O 202207 yyyy00 HV        </v>
      </c>
      <c r="B1207" s="68" t="s">
        <v>477</v>
      </c>
      <c r="C1207" s="68" t="s">
        <v>112</v>
      </c>
      <c r="D1207" s="68" t="s">
        <v>287</v>
      </c>
      <c r="E1207" s="68" t="s">
        <v>359</v>
      </c>
      <c r="F1207" s="68" t="s">
        <v>360</v>
      </c>
      <c r="G1207" s="68" t="s">
        <v>75</v>
      </c>
      <c r="H1207" s="68" t="s">
        <v>246</v>
      </c>
      <c r="I1207" s="68" t="s">
        <v>655</v>
      </c>
      <c r="J1207" s="65">
        <v>1</v>
      </c>
      <c r="K1207" s="65">
        <v>1</v>
      </c>
      <c r="L1207" s="65">
        <v>103</v>
      </c>
      <c r="M1207" s="65" t="s">
        <v>370</v>
      </c>
    </row>
    <row r="1208" spans="1:13" ht="12.75" customHeight="1">
      <c r="A1208" s="107" t="str">
        <f>IF(ROW()=1,"KEY",IF(ISNA(VLOOKUP(B1208,車名対応マスタ!B:D,3,FALSE)),"",IF(VLOOKUP(B1208,車名対応マスタ!B:D,3,FALSE)="","",$D1208&amp;" "&amp;IF($G1208="9","J","O")&amp;" "&amp;$I1208&amp;" "&amp;IF($I1208&lt;=TEXT(★完成資料!$A$1,"yyyymm"),TEXT(★完成資料!$A$1,"yyyymm"),"999999")&amp; " " &amp; LEFT(F1208 &amp; "          ",10))))</f>
        <v xml:space="preserve">T O 202208 yyyy00 HV        </v>
      </c>
      <c r="B1208" s="68" t="s">
        <v>477</v>
      </c>
      <c r="C1208" s="68" t="s">
        <v>112</v>
      </c>
      <c r="D1208" s="68" t="s">
        <v>287</v>
      </c>
      <c r="E1208" s="68" t="s">
        <v>359</v>
      </c>
      <c r="F1208" s="68" t="s">
        <v>360</v>
      </c>
      <c r="G1208" s="68" t="s">
        <v>75</v>
      </c>
      <c r="H1208" s="68" t="s">
        <v>246</v>
      </c>
      <c r="I1208" s="68" t="s">
        <v>656</v>
      </c>
      <c r="J1208" s="65">
        <v>3</v>
      </c>
      <c r="K1208" s="65">
        <v>2</v>
      </c>
      <c r="L1208" s="65">
        <v>103</v>
      </c>
      <c r="M1208" s="65" t="s">
        <v>370</v>
      </c>
    </row>
    <row r="1209" spans="1:13" ht="12.75" customHeight="1">
      <c r="A1209" s="107" t="str">
        <f>IF(ROW()=1,"KEY",IF(ISNA(VLOOKUP(B1209,車名対応マスタ!B:D,3,FALSE)),"",IF(VLOOKUP(B1209,車名対応マスタ!B:D,3,FALSE)="","",$D1209&amp;" "&amp;IF($G1209="9","J","O")&amp;" "&amp;$I1209&amp;" "&amp;IF($I1209&lt;=TEXT(★完成資料!$A$1,"yyyymm"),TEXT(★完成資料!$A$1,"yyyymm"),"999999")&amp; " " &amp; LEFT(F1209 &amp; "          ",10))))</f>
        <v xml:space="preserve">T O 202210 yyyy00 HV        </v>
      </c>
      <c r="B1209" s="68" t="s">
        <v>477</v>
      </c>
      <c r="C1209" s="68" t="s">
        <v>112</v>
      </c>
      <c r="D1209" s="68" t="s">
        <v>287</v>
      </c>
      <c r="E1209" s="68" t="s">
        <v>359</v>
      </c>
      <c r="F1209" s="68" t="s">
        <v>360</v>
      </c>
      <c r="G1209" s="68" t="s">
        <v>75</v>
      </c>
      <c r="H1209" s="68" t="s">
        <v>246</v>
      </c>
      <c r="I1209" s="68" t="s">
        <v>663</v>
      </c>
      <c r="J1209" s="65">
        <v>2</v>
      </c>
      <c r="K1209" s="65">
        <v>1</v>
      </c>
      <c r="L1209" s="65">
        <v>103</v>
      </c>
      <c r="M1209" s="65" t="s">
        <v>370</v>
      </c>
    </row>
    <row r="1210" spans="1:13" ht="12.75" customHeight="1">
      <c r="A1210" s="107" t="str">
        <f>IF(ROW()=1,"KEY",IF(ISNA(VLOOKUP(B1210,車名対応マスタ!B:D,3,FALSE)),"",IF(VLOOKUP(B1210,車名対応マスタ!B:D,3,FALSE)="","",$D1210&amp;" "&amp;IF($G1210="9","J","O")&amp;" "&amp;$I1210&amp;" "&amp;IF($I1210&lt;=TEXT(★完成資料!$A$1,"yyyymm"),TEXT(★完成資料!$A$1,"yyyymm"),"999999")&amp; " " &amp; LEFT(F1210 &amp; "          ",10))))</f>
        <v xml:space="preserve">T O 202201 yyyy00 HV        </v>
      </c>
      <c r="B1210" s="68" t="s">
        <v>477</v>
      </c>
      <c r="C1210" s="68" t="s">
        <v>112</v>
      </c>
      <c r="D1210" s="68" t="s">
        <v>287</v>
      </c>
      <c r="E1210" s="68" t="s">
        <v>359</v>
      </c>
      <c r="F1210" s="68" t="s">
        <v>360</v>
      </c>
      <c r="G1210" s="68" t="s">
        <v>75</v>
      </c>
      <c r="H1210" s="68" t="s">
        <v>246</v>
      </c>
      <c r="I1210" s="68" t="s">
        <v>639</v>
      </c>
      <c r="J1210" s="65">
        <v>0</v>
      </c>
      <c r="K1210" s="65">
        <v>1</v>
      </c>
      <c r="L1210" s="65">
        <v>212</v>
      </c>
      <c r="M1210" s="65" t="s">
        <v>276</v>
      </c>
    </row>
    <row r="1211" spans="1:13" ht="12.75" customHeight="1">
      <c r="A1211" s="107" t="str">
        <f>IF(ROW()=1,"KEY",IF(ISNA(VLOOKUP(B1211,車名対応マスタ!B:D,3,FALSE)),"",IF(VLOOKUP(B1211,車名対応マスタ!B:D,3,FALSE)="","",$D1211&amp;" "&amp;IF($G1211="9","J","O")&amp;" "&amp;$I1211&amp;" "&amp;IF($I1211&lt;=TEXT(★完成資料!$A$1,"yyyymm"),TEXT(★完成資料!$A$1,"yyyymm"),"999999")&amp; " " &amp; LEFT(F1211 &amp; "          ",10))))</f>
        <v xml:space="preserve">T O 202202 yyyy00 HV        </v>
      </c>
      <c r="B1211" s="68" t="s">
        <v>477</v>
      </c>
      <c r="C1211" s="68" t="s">
        <v>112</v>
      </c>
      <c r="D1211" s="68" t="s">
        <v>287</v>
      </c>
      <c r="E1211" s="68" t="s">
        <v>359</v>
      </c>
      <c r="F1211" s="68" t="s">
        <v>360</v>
      </c>
      <c r="G1211" s="68" t="s">
        <v>75</v>
      </c>
      <c r="H1211" s="68" t="s">
        <v>246</v>
      </c>
      <c r="I1211" s="68" t="s">
        <v>640</v>
      </c>
      <c r="K1211" s="65">
        <v>1</v>
      </c>
      <c r="L1211" s="65">
        <v>212</v>
      </c>
      <c r="M1211" s="65" t="s">
        <v>276</v>
      </c>
    </row>
    <row r="1212" spans="1:13" ht="12.75" customHeight="1">
      <c r="A1212" s="107" t="str">
        <f>IF(ROW()=1,"KEY",IF(ISNA(VLOOKUP(B1212,車名対応マスタ!B:D,3,FALSE)),"",IF(VLOOKUP(B1212,車名対応マスタ!B:D,3,FALSE)="","",$D1212&amp;" "&amp;IF($G1212="9","J","O")&amp;" "&amp;$I1212&amp;" "&amp;IF($I1212&lt;=TEXT(★完成資料!$A$1,"yyyymm"),TEXT(★完成資料!$A$1,"yyyymm"),"999999")&amp; " " &amp; LEFT(F1212 &amp; "          ",10))))</f>
        <v xml:space="preserve">T O 202203 yyyy00 HV        </v>
      </c>
      <c r="B1212" s="68" t="s">
        <v>477</v>
      </c>
      <c r="C1212" s="68" t="s">
        <v>112</v>
      </c>
      <c r="D1212" s="68" t="s">
        <v>287</v>
      </c>
      <c r="E1212" s="68" t="s">
        <v>359</v>
      </c>
      <c r="F1212" s="68" t="s">
        <v>360</v>
      </c>
      <c r="G1212" s="68" t="s">
        <v>75</v>
      </c>
      <c r="H1212" s="68" t="s">
        <v>246</v>
      </c>
      <c r="I1212" s="68" t="s">
        <v>641</v>
      </c>
      <c r="J1212" s="65">
        <v>1</v>
      </c>
      <c r="K1212" s="65">
        <v>0</v>
      </c>
      <c r="L1212" s="65">
        <v>212</v>
      </c>
      <c r="M1212" s="65" t="s">
        <v>276</v>
      </c>
    </row>
    <row r="1213" spans="1:13" ht="12.75" customHeight="1">
      <c r="A1213" s="107" t="str">
        <f>IF(ROW()=1,"KEY",IF(ISNA(VLOOKUP(B1213,車名対応マスタ!B:D,3,FALSE)),"",IF(VLOOKUP(B1213,車名対応マスタ!B:D,3,FALSE)="","",$D1213&amp;" "&amp;IF($G1213="9","J","O")&amp;" "&amp;$I1213&amp;" "&amp;IF($I1213&lt;=TEXT(★完成資料!$A$1,"yyyymm"),TEXT(★完成資料!$A$1,"yyyymm"),"999999")&amp; " " &amp; LEFT(F1213 &amp; "          ",10))))</f>
        <v xml:space="preserve">T O 202204 yyyy00 HV        </v>
      </c>
      <c r="B1213" s="68" t="s">
        <v>477</v>
      </c>
      <c r="C1213" s="68" t="s">
        <v>112</v>
      </c>
      <c r="D1213" s="68" t="s">
        <v>287</v>
      </c>
      <c r="E1213" s="68" t="s">
        <v>359</v>
      </c>
      <c r="F1213" s="68" t="s">
        <v>360</v>
      </c>
      <c r="G1213" s="68" t="s">
        <v>75</v>
      </c>
      <c r="H1213" s="68" t="s">
        <v>246</v>
      </c>
      <c r="I1213" s="68" t="s">
        <v>642</v>
      </c>
      <c r="J1213" s="65">
        <v>0</v>
      </c>
      <c r="K1213" s="65">
        <v>1</v>
      </c>
      <c r="L1213" s="65">
        <v>212</v>
      </c>
      <c r="M1213" s="65" t="s">
        <v>276</v>
      </c>
    </row>
    <row r="1214" spans="1:13" ht="12.75" customHeight="1">
      <c r="A1214" s="107" t="str">
        <f>IF(ROW()=1,"KEY",IF(ISNA(VLOOKUP(B1214,車名対応マスタ!B:D,3,FALSE)),"",IF(VLOOKUP(B1214,車名対応マスタ!B:D,3,FALSE)="","",$D1214&amp;" "&amp;IF($G1214="9","J","O")&amp;" "&amp;$I1214&amp;" "&amp;IF($I1214&lt;=TEXT(★完成資料!$A$1,"yyyymm"),TEXT(★完成資料!$A$1,"yyyymm"),"999999")&amp; " " &amp; LEFT(F1214 &amp; "          ",10))))</f>
        <v xml:space="preserve">T O 202205 yyyy00 HV        </v>
      </c>
      <c r="B1214" s="68" t="s">
        <v>477</v>
      </c>
      <c r="C1214" s="68" t="s">
        <v>112</v>
      </c>
      <c r="D1214" s="68" t="s">
        <v>287</v>
      </c>
      <c r="E1214" s="68" t="s">
        <v>359</v>
      </c>
      <c r="F1214" s="68" t="s">
        <v>360</v>
      </c>
      <c r="G1214" s="68" t="s">
        <v>75</v>
      </c>
      <c r="H1214" s="68" t="s">
        <v>246</v>
      </c>
      <c r="I1214" s="68" t="s">
        <v>647</v>
      </c>
      <c r="J1214" s="65">
        <v>0</v>
      </c>
      <c r="K1214" s="65">
        <v>1</v>
      </c>
      <c r="L1214" s="65">
        <v>212</v>
      </c>
      <c r="M1214" s="65" t="s">
        <v>276</v>
      </c>
    </row>
    <row r="1215" spans="1:13" ht="12.75" customHeight="1">
      <c r="A1215" s="107" t="str">
        <f>IF(ROW()=1,"KEY",IF(ISNA(VLOOKUP(B1215,車名対応マスタ!B:D,3,FALSE)),"",IF(VLOOKUP(B1215,車名対応マスタ!B:D,3,FALSE)="","",$D1215&amp;" "&amp;IF($G1215="9","J","O")&amp;" "&amp;$I1215&amp;" "&amp;IF($I1215&lt;=TEXT(★完成資料!$A$1,"yyyymm"),TEXT(★完成資料!$A$1,"yyyymm"),"999999")&amp; " " &amp; LEFT(F1215 &amp; "          ",10))))</f>
        <v xml:space="preserve">T O 202209 yyyy00 HV        </v>
      </c>
      <c r="B1215" s="68" t="s">
        <v>477</v>
      </c>
      <c r="C1215" s="68" t="s">
        <v>112</v>
      </c>
      <c r="D1215" s="68" t="s">
        <v>287</v>
      </c>
      <c r="E1215" s="68" t="s">
        <v>359</v>
      </c>
      <c r="F1215" s="68" t="s">
        <v>360</v>
      </c>
      <c r="G1215" s="68" t="s">
        <v>75</v>
      </c>
      <c r="H1215" s="68" t="s">
        <v>246</v>
      </c>
      <c r="I1215" s="68" t="s">
        <v>657</v>
      </c>
      <c r="K1215" s="65">
        <v>1</v>
      </c>
      <c r="L1215" s="65">
        <v>212</v>
      </c>
      <c r="M1215" s="65" t="s">
        <v>276</v>
      </c>
    </row>
    <row r="1216" spans="1:13" ht="12.75" customHeight="1">
      <c r="A1216" s="107" t="str">
        <f>IF(ROW()=1,"KEY",IF(ISNA(VLOOKUP(B1216,車名対応マスタ!B:D,3,FALSE)),"",IF(VLOOKUP(B1216,車名対応マスタ!B:D,3,FALSE)="","",$D1216&amp;" "&amp;IF($G1216="9","J","O")&amp;" "&amp;$I1216&amp;" "&amp;IF($I1216&lt;=TEXT(★完成資料!$A$1,"yyyymm"),TEXT(★完成資料!$A$1,"yyyymm"),"999999")&amp; " " &amp; LEFT(F1216 &amp; "          ",10))))</f>
        <v xml:space="preserve">T O 202201 yyyy00 HV        </v>
      </c>
      <c r="B1216" s="68" t="s">
        <v>477</v>
      </c>
      <c r="C1216" s="68" t="s">
        <v>112</v>
      </c>
      <c r="D1216" s="68" t="s">
        <v>287</v>
      </c>
      <c r="E1216" s="68" t="s">
        <v>359</v>
      </c>
      <c r="F1216" s="68" t="s">
        <v>360</v>
      </c>
      <c r="G1216" s="68" t="s">
        <v>204</v>
      </c>
      <c r="H1216" s="68" t="s">
        <v>384</v>
      </c>
      <c r="I1216" s="68" t="s">
        <v>639</v>
      </c>
      <c r="J1216" s="65">
        <v>3037</v>
      </c>
      <c r="K1216" s="65">
        <v>4189</v>
      </c>
      <c r="L1216" s="65">
        <v>707</v>
      </c>
      <c r="M1216" s="65" t="s">
        <v>386</v>
      </c>
    </row>
    <row r="1217" spans="1:13" ht="12.75" customHeight="1">
      <c r="A1217" s="107" t="str">
        <f>IF(ROW()=1,"KEY",IF(ISNA(VLOOKUP(B1217,車名対応マスタ!B:D,3,FALSE)),"",IF(VLOOKUP(B1217,車名対応マスタ!B:D,3,FALSE)="","",$D1217&amp;" "&amp;IF($G1217="9","J","O")&amp;" "&amp;$I1217&amp;" "&amp;IF($I1217&lt;=TEXT(★完成資料!$A$1,"yyyymm"),TEXT(★完成資料!$A$1,"yyyymm"),"999999")&amp; " " &amp; LEFT(F1217 &amp; "          ",10))))</f>
        <v xml:space="preserve">T O 202202 yyyy00 HV        </v>
      </c>
      <c r="B1217" s="68" t="s">
        <v>477</v>
      </c>
      <c r="C1217" s="68" t="s">
        <v>112</v>
      </c>
      <c r="D1217" s="68" t="s">
        <v>287</v>
      </c>
      <c r="E1217" s="68" t="s">
        <v>359</v>
      </c>
      <c r="F1217" s="68" t="s">
        <v>360</v>
      </c>
      <c r="G1217" s="68" t="s">
        <v>204</v>
      </c>
      <c r="H1217" s="68" t="s">
        <v>384</v>
      </c>
      <c r="I1217" s="68" t="s">
        <v>640</v>
      </c>
      <c r="J1217" s="65">
        <v>3704</v>
      </c>
      <c r="K1217" s="65">
        <v>2939</v>
      </c>
      <c r="L1217" s="65">
        <v>707</v>
      </c>
      <c r="M1217" s="65" t="s">
        <v>386</v>
      </c>
    </row>
    <row r="1218" spans="1:13" ht="12.75" customHeight="1">
      <c r="A1218" s="107" t="str">
        <f>IF(ROW()=1,"KEY",IF(ISNA(VLOOKUP(B1218,車名対応マスタ!B:D,3,FALSE)),"",IF(VLOOKUP(B1218,車名対応マスタ!B:D,3,FALSE)="","",$D1218&amp;" "&amp;IF($G1218="9","J","O")&amp;" "&amp;$I1218&amp;" "&amp;IF($I1218&lt;=TEXT(★完成資料!$A$1,"yyyymm"),TEXT(★完成資料!$A$1,"yyyymm"),"999999")&amp; " " &amp; LEFT(F1218 &amp; "          ",10))))</f>
        <v xml:space="preserve">T O 202203 yyyy00 HV        </v>
      </c>
      <c r="B1218" s="68" t="s">
        <v>477</v>
      </c>
      <c r="C1218" s="68" t="s">
        <v>112</v>
      </c>
      <c r="D1218" s="68" t="s">
        <v>287</v>
      </c>
      <c r="E1218" s="68" t="s">
        <v>359</v>
      </c>
      <c r="F1218" s="68" t="s">
        <v>360</v>
      </c>
      <c r="G1218" s="68" t="s">
        <v>204</v>
      </c>
      <c r="H1218" s="68" t="s">
        <v>384</v>
      </c>
      <c r="I1218" s="68" t="s">
        <v>641</v>
      </c>
      <c r="J1218" s="65">
        <v>2673</v>
      </c>
      <c r="K1218" s="65">
        <v>4964</v>
      </c>
      <c r="L1218" s="65">
        <v>707</v>
      </c>
      <c r="M1218" s="65" t="s">
        <v>386</v>
      </c>
    </row>
    <row r="1219" spans="1:13" ht="12.75" customHeight="1">
      <c r="A1219" s="107" t="str">
        <f>IF(ROW()=1,"KEY",IF(ISNA(VLOOKUP(B1219,車名対応マスタ!B:D,3,FALSE)),"",IF(VLOOKUP(B1219,車名対応マスタ!B:D,3,FALSE)="","",$D1219&amp;" "&amp;IF($G1219="9","J","O")&amp;" "&amp;$I1219&amp;" "&amp;IF($I1219&lt;=TEXT(★完成資料!$A$1,"yyyymm"),TEXT(★完成資料!$A$1,"yyyymm"),"999999")&amp; " " &amp; LEFT(F1219 &amp; "          ",10))))</f>
        <v xml:space="preserve">T O 202204 yyyy00 HV        </v>
      </c>
      <c r="B1219" s="68" t="s">
        <v>477</v>
      </c>
      <c r="C1219" s="68" t="s">
        <v>112</v>
      </c>
      <c r="D1219" s="68" t="s">
        <v>287</v>
      </c>
      <c r="E1219" s="68" t="s">
        <v>359</v>
      </c>
      <c r="F1219" s="68" t="s">
        <v>360</v>
      </c>
      <c r="G1219" s="68" t="s">
        <v>204</v>
      </c>
      <c r="H1219" s="68" t="s">
        <v>384</v>
      </c>
      <c r="I1219" s="68" t="s">
        <v>642</v>
      </c>
      <c r="J1219" s="65">
        <v>3192</v>
      </c>
      <c r="K1219" s="65">
        <v>4456</v>
      </c>
      <c r="L1219" s="65">
        <v>707</v>
      </c>
      <c r="M1219" s="65" t="s">
        <v>386</v>
      </c>
    </row>
    <row r="1220" spans="1:13" ht="12.75" customHeight="1">
      <c r="A1220" s="107" t="str">
        <f>IF(ROW()=1,"KEY",IF(ISNA(VLOOKUP(B1220,車名対応マスタ!B:D,3,FALSE)),"",IF(VLOOKUP(B1220,車名対応マスタ!B:D,3,FALSE)="","",$D1220&amp;" "&amp;IF($G1220="9","J","O")&amp;" "&amp;$I1220&amp;" "&amp;IF($I1220&lt;=TEXT(★完成資料!$A$1,"yyyymm"),TEXT(★完成資料!$A$1,"yyyymm"),"999999")&amp; " " &amp; LEFT(F1220 &amp; "          ",10))))</f>
        <v xml:space="preserve">T O 202205 yyyy00 HV        </v>
      </c>
      <c r="B1220" s="68" t="s">
        <v>477</v>
      </c>
      <c r="C1220" s="68" t="s">
        <v>112</v>
      </c>
      <c r="D1220" s="68" t="s">
        <v>287</v>
      </c>
      <c r="E1220" s="68" t="s">
        <v>359</v>
      </c>
      <c r="F1220" s="68" t="s">
        <v>360</v>
      </c>
      <c r="G1220" s="68" t="s">
        <v>204</v>
      </c>
      <c r="H1220" s="68" t="s">
        <v>384</v>
      </c>
      <c r="I1220" s="68" t="s">
        <v>647</v>
      </c>
      <c r="J1220" s="65">
        <v>3783</v>
      </c>
      <c r="K1220" s="65">
        <v>3200</v>
      </c>
      <c r="L1220" s="65">
        <v>707</v>
      </c>
      <c r="M1220" s="65" t="s">
        <v>386</v>
      </c>
    </row>
    <row r="1221" spans="1:13" ht="12.75" customHeight="1">
      <c r="A1221" s="107" t="str">
        <f>IF(ROW()=1,"KEY",IF(ISNA(VLOOKUP(B1221,車名対応マスタ!B:D,3,FALSE)),"",IF(VLOOKUP(B1221,車名対応マスタ!B:D,3,FALSE)="","",$D1221&amp;" "&amp;IF($G1221="9","J","O")&amp;" "&amp;$I1221&amp;" "&amp;IF($I1221&lt;=TEXT(★完成資料!$A$1,"yyyymm"),TEXT(★完成資料!$A$1,"yyyymm"),"999999")&amp; " " &amp; LEFT(F1221 &amp; "          ",10))))</f>
        <v xml:space="preserve">T O 202206 yyyy00 HV        </v>
      </c>
      <c r="B1221" s="68" t="s">
        <v>477</v>
      </c>
      <c r="C1221" s="68" t="s">
        <v>112</v>
      </c>
      <c r="D1221" s="68" t="s">
        <v>287</v>
      </c>
      <c r="E1221" s="68" t="s">
        <v>359</v>
      </c>
      <c r="F1221" s="68" t="s">
        <v>360</v>
      </c>
      <c r="G1221" s="68" t="s">
        <v>204</v>
      </c>
      <c r="H1221" s="68" t="s">
        <v>384</v>
      </c>
      <c r="I1221" s="68" t="s">
        <v>652</v>
      </c>
      <c r="J1221" s="65">
        <v>3380</v>
      </c>
      <c r="K1221" s="65">
        <v>2198</v>
      </c>
      <c r="L1221" s="65">
        <v>707</v>
      </c>
      <c r="M1221" s="65" t="s">
        <v>386</v>
      </c>
    </row>
    <row r="1222" spans="1:13" ht="12.75" customHeight="1">
      <c r="A1222" s="107" t="str">
        <f>IF(ROW()=1,"KEY",IF(ISNA(VLOOKUP(B1222,車名対応マスタ!B:D,3,FALSE)),"",IF(VLOOKUP(B1222,車名対応マスタ!B:D,3,FALSE)="","",$D1222&amp;" "&amp;IF($G1222="9","J","O")&amp;" "&amp;$I1222&amp;" "&amp;IF($I1222&lt;=TEXT(★完成資料!$A$1,"yyyymm"),TEXT(★完成資料!$A$1,"yyyymm"),"999999")&amp; " " &amp; LEFT(F1222 &amp; "          ",10))))</f>
        <v xml:space="preserve">T O 202207 yyyy00 HV        </v>
      </c>
      <c r="B1222" s="68" t="s">
        <v>477</v>
      </c>
      <c r="C1222" s="68" t="s">
        <v>112</v>
      </c>
      <c r="D1222" s="68" t="s">
        <v>287</v>
      </c>
      <c r="E1222" s="68" t="s">
        <v>359</v>
      </c>
      <c r="F1222" s="68" t="s">
        <v>360</v>
      </c>
      <c r="G1222" s="68" t="s">
        <v>204</v>
      </c>
      <c r="H1222" s="68" t="s">
        <v>384</v>
      </c>
      <c r="I1222" s="68" t="s">
        <v>655</v>
      </c>
      <c r="J1222" s="65">
        <v>3147</v>
      </c>
      <c r="K1222" s="65">
        <v>1811</v>
      </c>
      <c r="L1222" s="65">
        <v>707</v>
      </c>
      <c r="M1222" s="65" t="s">
        <v>386</v>
      </c>
    </row>
    <row r="1223" spans="1:13" ht="12.75" customHeight="1">
      <c r="A1223" s="107" t="str">
        <f>IF(ROW()=1,"KEY",IF(ISNA(VLOOKUP(B1223,車名対応マスタ!B:D,3,FALSE)),"",IF(VLOOKUP(B1223,車名対応マスタ!B:D,3,FALSE)="","",$D1223&amp;" "&amp;IF($G1223="9","J","O")&amp;" "&amp;$I1223&amp;" "&amp;IF($I1223&lt;=TEXT(★完成資料!$A$1,"yyyymm"),TEXT(★完成資料!$A$1,"yyyymm"),"999999")&amp; " " &amp; LEFT(F1223 &amp; "          ",10))))</f>
        <v xml:space="preserve">T O 202208 yyyy00 HV        </v>
      </c>
      <c r="B1223" s="68" t="s">
        <v>477</v>
      </c>
      <c r="C1223" s="68" t="s">
        <v>112</v>
      </c>
      <c r="D1223" s="68" t="s">
        <v>287</v>
      </c>
      <c r="E1223" s="68" t="s">
        <v>359</v>
      </c>
      <c r="F1223" s="68" t="s">
        <v>360</v>
      </c>
      <c r="G1223" s="68" t="s">
        <v>204</v>
      </c>
      <c r="H1223" s="68" t="s">
        <v>384</v>
      </c>
      <c r="I1223" s="68" t="s">
        <v>656</v>
      </c>
      <c r="J1223" s="65">
        <v>2754</v>
      </c>
      <c r="K1223" s="65">
        <v>2938</v>
      </c>
      <c r="L1223" s="65">
        <v>707</v>
      </c>
      <c r="M1223" s="65" t="s">
        <v>386</v>
      </c>
    </row>
    <row r="1224" spans="1:13" ht="12.75" customHeight="1">
      <c r="A1224" s="107" t="str">
        <f>IF(ROW()=1,"KEY",IF(ISNA(VLOOKUP(B1224,車名対応マスタ!B:D,3,FALSE)),"",IF(VLOOKUP(B1224,車名対応マスタ!B:D,3,FALSE)="","",$D1224&amp;" "&amp;IF($G1224="9","J","O")&amp;" "&amp;$I1224&amp;" "&amp;IF($I1224&lt;=TEXT(★完成資料!$A$1,"yyyymm"),TEXT(★完成資料!$A$1,"yyyymm"),"999999")&amp; " " &amp; LEFT(F1224 &amp; "          ",10))))</f>
        <v xml:space="preserve">T O 202209 yyyy00 HV        </v>
      </c>
      <c r="B1224" s="68" t="s">
        <v>477</v>
      </c>
      <c r="C1224" s="68" t="s">
        <v>112</v>
      </c>
      <c r="D1224" s="68" t="s">
        <v>287</v>
      </c>
      <c r="E1224" s="68" t="s">
        <v>359</v>
      </c>
      <c r="F1224" s="68" t="s">
        <v>360</v>
      </c>
      <c r="G1224" s="68" t="s">
        <v>204</v>
      </c>
      <c r="H1224" s="68" t="s">
        <v>384</v>
      </c>
      <c r="I1224" s="68" t="s">
        <v>657</v>
      </c>
      <c r="J1224" s="65">
        <v>2758</v>
      </c>
      <c r="K1224" s="65">
        <v>2850</v>
      </c>
      <c r="L1224" s="65">
        <v>707</v>
      </c>
      <c r="M1224" s="65" t="s">
        <v>386</v>
      </c>
    </row>
    <row r="1225" spans="1:13" ht="12.75" customHeight="1">
      <c r="A1225" s="107" t="str">
        <f>IF(ROW()=1,"KEY",IF(ISNA(VLOOKUP(B1225,車名対応マスタ!B:D,3,FALSE)),"",IF(VLOOKUP(B1225,車名対応マスタ!B:D,3,FALSE)="","",$D1225&amp;" "&amp;IF($G1225="9","J","O")&amp;" "&amp;$I1225&amp;" "&amp;IF($I1225&lt;=TEXT(★完成資料!$A$1,"yyyymm"),TEXT(★完成資料!$A$1,"yyyymm"),"999999")&amp; " " &amp; LEFT(F1225 &amp; "          ",10))))</f>
        <v xml:space="preserve">T O 202210 yyyy00 HV        </v>
      </c>
      <c r="B1225" s="68" t="s">
        <v>477</v>
      </c>
      <c r="C1225" s="68" t="s">
        <v>112</v>
      </c>
      <c r="D1225" s="68" t="s">
        <v>287</v>
      </c>
      <c r="E1225" s="68" t="s">
        <v>359</v>
      </c>
      <c r="F1225" s="68" t="s">
        <v>360</v>
      </c>
      <c r="G1225" s="68" t="s">
        <v>204</v>
      </c>
      <c r="H1225" s="68" t="s">
        <v>384</v>
      </c>
      <c r="I1225" s="68" t="s">
        <v>663</v>
      </c>
      <c r="J1225" s="65">
        <v>2566</v>
      </c>
      <c r="K1225" s="65">
        <v>5509</v>
      </c>
      <c r="L1225" s="65">
        <v>707</v>
      </c>
      <c r="M1225" s="65" t="s">
        <v>386</v>
      </c>
    </row>
    <row r="1226" spans="1:13" ht="12.75" customHeight="1">
      <c r="A1226" s="107" t="str">
        <f>IF(ROW()=1,"KEY",IF(ISNA(VLOOKUP(B1226,車名対応マスタ!B:D,3,FALSE)),"",IF(VLOOKUP(B1226,車名対応マスタ!B:D,3,FALSE)="","",$D1226&amp;" "&amp;IF($G1226="9","J","O")&amp;" "&amp;$I1226&amp;" "&amp;IF($I1226&lt;=TEXT(★完成資料!$A$1,"yyyymm"),TEXT(★完成資料!$A$1,"yyyymm"),"999999")&amp; " " &amp; LEFT(F1226 &amp; "          ",10))))</f>
        <v xml:space="preserve">T O 202201 yyyy00 HV        </v>
      </c>
      <c r="B1226" s="68" t="s">
        <v>477</v>
      </c>
      <c r="C1226" s="68" t="s">
        <v>112</v>
      </c>
      <c r="D1226" s="68" t="s">
        <v>287</v>
      </c>
      <c r="E1226" s="68" t="s">
        <v>359</v>
      </c>
      <c r="F1226" s="68" t="s">
        <v>360</v>
      </c>
      <c r="G1226" s="68" t="s">
        <v>78</v>
      </c>
      <c r="H1226" s="68" t="s">
        <v>384</v>
      </c>
      <c r="I1226" s="68" t="s">
        <v>639</v>
      </c>
      <c r="J1226" s="65">
        <v>33</v>
      </c>
      <c r="K1226" s="65">
        <v>9</v>
      </c>
      <c r="L1226" s="65">
        <v>719</v>
      </c>
      <c r="M1226" s="65" t="s">
        <v>389</v>
      </c>
    </row>
    <row r="1227" spans="1:13" ht="12.75" customHeight="1">
      <c r="A1227" s="107" t="str">
        <f>IF(ROW()=1,"KEY",IF(ISNA(VLOOKUP(B1227,車名対応マスタ!B:D,3,FALSE)),"",IF(VLOOKUP(B1227,車名対応マスタ!B:D,3,FALSE)="","",$D1227&amp;" "&amp;IF($G1227="9","J","O")&amp;" "&amp;$I1227&amp;" "&amp;IF($I1227&lt;=TEXT(★完成資料!$A$1,"yyyymm"),TEXT(★完成資料!$A$1,"yyyymm"),"999999")&amp; " " &amp; LEFT(F1227 &amp; "          ",10))))</f>
        <v xml:space="preserve">T O 202202 yyyy00 HV        </v>
      </c>
      <c r="B1227" s="68" t="s">
        <v>477</v>
      </c>
      <c r="C1227" s="68" t="s">
        <v>112</v>
      </c>
      <c r="D1227" s="68" t="s">
        <v>287</v>
      </c>
      <c r="E1227" s="68" t="s">
        <v>359</v>
      </c>
      <c r="F1227" s="68" t="s">
        <v>360</v>
      </c>
      <c r="G1227" s="68" t="s">
        <v>78</v>
      </c>
      <c r="H1227" s="68" t="s">
        <v>384</v>
      </c>
      <c r="I1227" s="68" t="s">
        <v>640</v>
      </c>
      <c r="J1227" s="65">
        <v>28</v>
      </c>
      <c r="K1227" s="65">
        <v>35</v>
      </c>
      <c r="L1227" s="65">
        <v>719</v>
      </c>
      <c r="M1227" s="65" t="s">
        <v>389</v>
      </c>
    </row>
    <row r="1228" spans="1:13" ht="12.75" customHeight="1">
      <c r="A1228" s="107" t="str">
        <f>IF(ROW()=1,"KEY",IF(ISNA(VLOOKUP(B1228,車名対応マスタ!B:D,3,FALSE)),"",IF(VLOOKUP(B1228,車名対応マスタ!B:D,3,FALSE)="","",$D1228&amp;" "&amp;IF($G1228="9","J","O")&amp;" "&amp;$I1228&amp;" "&amp;IF($I1228&lt;=TEXT(★完成資料!$A$1,"yyyymm"),TEXT(★完成資料!$A$1,"yyyymm"),"999999")&amp; " " &amp; LEFT(F1228 &amp; "          ",10))))</f>
        <v xml:space="preserve">T O 202203 yyyy00 HV        </v>
      </c>
      <c r="B1228" s="68" t="s">
        <v>477</v>
      </c>
      <c r="C1228" s="68" t="s">
        <v>112</v>
      </c>
      <c r="D1228" s="68" t="s">
        <v>287</v>
      </c>
      <c r="E1228" s="68" t="s">
        <v>359</v>
      </c>
      <c r="F1228" s="68" t="s">
        <v>360</v>
      </c>
      <c r="G1228" s="68" t="s">
        <v>78</v>
      </c>
      <c r="H1228" s="68" t="s">
        <v>384</v>
      </c>
      <c r="I1228" s="68" t="s">
        <v>641</v>
      </c>
      <c r="J1228" s="65">
        <v>32</v>
      </c>
      <c r="K1228" s="65">
        <v>34</v>
      </c>
      <c r="L1228" s="65">
        <v>719</v>
      </c>
      <c r="M1228" s="65" t="s">
        <v>389</v>
      </c>
    </row>
    <row r="1229" spans="1:13" ht="12.75" customHeight="1">
      <c r="A1229" s="107" t="str">
        <f>IF(ROW()=1,"KEY",IF(ISNA(VLOOKUP(B1229,車名対応マスタ!B:D,3,FALSE)),"",IF(VLOOKUP(B1229,車名対応マスタ!B:D,3,FALSE)="","",$D1229&amp;" "&amp;IF($G1229="9","J","O")&amp;" "&amp;$I1229&amp;" "&amp;IF($I1229&lt;=TEXT(★完成資料!$A$1,"yyyymm"),TEXT(★完成資料!$A$1,"yyyymm"),"999999")&amp; " " &amp; LEFT(F1229 &amp; "          ",10))))</f>
        <v xml:space="preserve">T O 202204 yyyy00 HV        </v>
      </c>
      <c r="B1229" s="68" t="s">
        <v>477</v>
      </c>
      <c r="C1229" s="68" t="s">
        <v>112</v>
      </c>
      <c r="D1229" s="68" t="s">
        <v>287</v>
      </c>
      <c r="E1229" s="68" t="s">
        <v>359</v>
      </c>
      <c r="F1229" s="68" t="s">
        <v>360</v>
      </c>
      <c r="G1229" s="68" t="s">
        <v>78</v>
      </c>
      <c r="H1229" s="68" t="s">
        <v>384</v>
      </c>
      <c r="I1229" s="68" t="s">
        <v>642</v>
      </c>
      <c r="J1229" s="65">
        <v>16</v>
      </c>
      <c r="K1229" s="65">
        <v>14</v>
      </c>
      <c r="L1229" s="65">
        <v>719</v>
      </c>
      <c r="M1229" s="65" t="s">
        <v>389</v>
      </c>
    </row>
    <row r="1230" spans="1:13" ht="12.75" customHeight="1">
      <c r="A1230" s="107" t="str">
        <f>IF(ROW()=1,"KEY",IF(ISNA(VLOOKUP(B1230,車名対応マスタ!B:D,3,FALSE)),"",IF(VLOOKUP(B1230,車名対応マスタ!B:D,3,FALSE)="","",$D1230&amp;" "&amp;IF($G1230="9","J","O")&amp;" "&amp;$I1230&amp;" "&amp;IF($I1230&lt;=TEXT(★完成資料!$A$1,"yyyymm"),TEXT(★完成資料!$A$1,"yyyymm"),"999999")&amp; " " &amp; LEFT(F1230 &amp; "          ",10))))</f>
        <v xml:space="preserve">T O 202205 yyyy00 HV        </v>
      </c>
      <c r="B1230" s="68" t="s">
        <v>477</v>
      </c>
      <c r="C1230" s="68" t="s">
        <v>112</v>
      </c>
      <c r="D1230" s="68" t="s">
        <v>287</v>
      </c>
      <c r="E1230" s="68" t="s">
        <v>359</v>
      </c>
      <c r="F1230" s="68" t="s">
        <v>360</v>
      </c>
      <c r="G1230" s="68" t="s">
        <v>78</v>
      </c>
      <c r="H1230" s="68" t="s">
        <v>384</v>
      </c>
      <c r="I1230" s="68" t="s">
        <v>647</v>
      </c>
      <c r="J1230" s="65">
        <v>3</v>
      </c>
      <c r="K1230" s="65">
        <v>22</v>
      </c>
      <c r="L1230" s="65">
        <v>719</v>
      </c>
      <c r="M1230" s="65" t="s">
        <v>389</v>
      </c>
    </row>
    <row r="1231" spans="1:13" ht="12.75" customHeight="1">
      <c r="A1231" s="107" t="str">
        <f>IF(ROW()=1,"KEY",IF(ISNA(VLOOKUP(B1231,車名対応マスタ!B:D,3,FALSE)),"",IF(VLOOKUP(B1231,車名対応マスタ!B:D,3,FALSE)="","",$D1231&amp;" "&amp;IF($G1231="9","J","O")&amp;" "&amp;$I1231&amp;" "&amp;IF($I1231&lt;=TEXT(★完成資料!$A$1,"yyyymm"),TEXT(★完成資料!$A$1,"yyyymm"),"999999")&amp; " " &amp; LEFT(F1231 &amp; "          ",10))))</f>
        <v xml:space="preserve">T O 202206 yyyy00 HV        </v>
      </c>
      <c r="B1231" s="68" t="s">
        <v>477</v>
      </c>
      <c r="C1231" s="68" t="s">
        <v>112</v>
      </c>
      <c r="D1231" s="68" t="s">
        <v>287</v>
      </c>
      <c r="E1231" s="68" t="s">
        <v>359</v>
      </c>
      <c r="F1231" s="68" t="s">
        <v>360</v>
      </c>
      <c r="G1231" s="68" t="s">
        <v>78</v>
      </c>
      <c r="H1231" s="68" t="s">
        <v>384</v>
      </c>
      <c r="I1231" s="68" t="s">
        <v>652</v>
      </c>
      <c r="J1231" s="65">
        <v>16</v>
      </c>
      <c r="K1231" s="65">
        <v>26</v>
      </c>
      <c r="L1231" s="65">
        <v>719</v>
      </c>
      <c r="M1231" s="65" t="s">
        <v>389</v>
      </c>
    </row>
    <row r="1232" spans="1:13" ht="12.75" customHeight="1">
      <c r="A1232" s="107" t="str">
        <f>IF(ROW()=1,"KEY",IF(ISNA(VLOOKUP(B1232,車名対応マスタ!B:D,3,FALSE)),"",IF(VLOOKUP(B1232,車名対応マスタ!B:D,3,FALSE)="","",$D1232&amp;" "&amp;IF($G1232="9","J","O")&amp;" "&amp;$I1232&amp;" "&amp;IF($I1232&lt;=TEXT(★完成資料!$A$1,"yyyymm"),TEXT(★完成資料!$A$1,"yyyymm"),"999999")&amp; " " &amp; LEFT(F1232 &amp; "          ",10))))</f>
        <v xml:space="preserve">T O 202207 yyyy00 HV        </v>
      </c>
      <c r="B1232" s="68" t="s">
        <v>477</v>
      </c>
      <c r="C1232" s="68" t="s">
        <v>112</v>
      </c>
      <c r="D1232" s="68" t="s">
        <v>287</v>
      </c>
      <c r="E1232" s="68" t="s">
        <v>359</v>
      </c>
      <c r="F1232" s="68" t="s">
        <v>360</v>
      </c>
      <c r="G1232" s="68" t="s">
        <v>78</v>
      </c>
      <c r="H1232" s="68" t="s">
        <v>384</v>
      </c>
      <c r="I1232" s="68" t="s">
        <v>655</v>
      </c>
      <c r="J1232" s="65">
        <v>34</v>
      </c>
      <c r="K1232" s="65">
        <v>21</v>
      </c>
      <c r="L1232" s="65">
        <v>719</v>
      </c>
      <c r="M1232" s="65" t="s">
        <v>389</v>
      </c>
    </row>
    <row r="1233" spans="1:13" ht="12.75" customHeight="1">
      <c r="A1233" s="107" t="str">
        <f>IF(ROW()=1,"KEY",IF(ISNA(VLOOKUP(B1233,車名対応マスタ!B:D,3,FALSE)),"",IF(VLOOKUP(B1233,車名対応マスタ!B:D,3,FALSE)="","",$D1233&amp;" "&amp;IF($G1233="9","J","O")&amp;" "&amp;$I1233&amp;" "&amp;IF($I1233&lt;=TEXT(★完成資料!$A$1,"yyyymm"),TEXT(★完成資料!$A$1,"yyyymm"),"999999")&amp; " " &amp; LEFT(F1233 &amp; "          ",10))))</f>
        <v xml:space="preserve">T O 202208 yyyy00 HV        </v>
      </c>
      <c r="B1233" s="68" t="s">
        <v>477</v>
      </c>
      <c r="C1233" s="68" t="s">
        <v>112</v>
      </c>
      <c r="D1233" s="68" t="s">
        <v>287</v>
      </c>
      <c r="E1233" s="68" t="s">
        <v>359</v>
      </c>
      <c r="F1233" s="68" t="s">
        <v>360</v>
      </c>
      <c r="G1233" s="68" t="s">
        <v>78</v>
      </c>
      <c r="H1233" s="68" t="s">
        <v>384</v>
      </c>
      <c r="I1233" s="68" t="s">
        <v>656</v>
      </c>
      <c r="J1233" s="65">
        <v>34</v>
      </c>
      <c r="K1233" s="65">
        <v>10</v>
      </c>
      <c r="L1233" s="65">
        <v>719</v>
      </c>
      <c r="M1233" s="65" t="s">
        <v>389</v>
      </c>
    </row>
    <row r="1234" spans="1:13" ht="12.75" customHeight="1">
      <c r="A1234" s="107" t="str">
        <f>IF(ROW()=1,"KEY",IF(ISNA(VLOOKUP(B1234,車名対応マスタ!B:D,3,FALSE)),"",IF(VLOOKUP(B1234,車名対応マスタ!B:D,3,FALSE)="","",$D1234&amp;" "&amp;IF($G1234="9","J","O")&amp;" "&amp;$I1234&amp;" "&amp;IF($I1234&lt;=TEXT(★完成資料!$A$1,"yyyymm"),TEXT(★完成資料!$A$1,"yyyymm"),"999999")&amp; " " &amp; LEFT(F1234 &amp; "          ",10))))</f>
        <v xml:space="preserve">T O 202209 yyyy00 HV        </v>
      </c>
      <c r="B1234" s="68" t="s">
        <v>477</v>
      </c>
      <c r="C1234" s="68" t="s">
        <v>112</v>
      </c>
      <c r="D1234" s="68" t="s">
        <v>287</v>
      </c>
      <c r="E1234" s="68" t="s">
        <v>359</v>
      </c>
      <c r="F1234" s="68" t="s">
        <v>360</v>
      </c>
      <c r="G1234" s="68" t="s">
        <v>78</v>
      </c>
      <c r="H1234" s="68" t="s">
        <v>384</v>
      </c>
      <c r="I1234" s="68" t="s">
        <v>657</v>
      </c>
      <c r="J1234" s="65">
        <v>24</v>
      </c>
      <c r="K1234" s="65">
        <v>21</v>
      </c>
      <c r="L1234" s="65">
        <v>719</v>
      </c>
      <c r="M1234" s="65" t="s">
        <v>389</v>
      </c>
    </row>
    <row r="1235" spans="1:13" ht="12.75" customHeight="1">
      <c r="A1235" s="107" t="str">
        <f>IF(ROW()=1,"KEY",IF(ISNA(VLOOKUP(B1235,車名対応マスタ!B:D,3,FALSE)),"",IF(VLOOKUP(B1235,車名対応マスタ!B:D,3,FALSE)="","",$D1235&amp;" "&amp;IF($G1235="9","J","O")&amp;" "&amp;$I1235&amp;" "&amp;IF($I1235&lt;=TEXT(★完成資料!$A$1,"yyyymm"),TEXT(★完成資料!$A$1,"yyyymm"),"999999")&amp; " " &amp; LEFT(F1235 &amp; "          ",10))))</f>
        <v xml:space="preserve">T O 202210 yyyy00 HV        </v>
      </c>
      <c r="B1235" s="68" t="s">
        <v>477</v>
      </c>
      <c r="C1235" s="68" t="s">
        <v>112</v>
      </c>
      <c r="D1235" s="68" t="s">
        <v>287</v>
      </c>
      <c r="E1235" s="68" t="s">
        <v>359</v>
      </c>
      <c r="F1235" s="68" t="s">
        <v>360</v>
      </c>
      <c r="G1235" s="68" t="s">
        <v>78</v>
      </c>
      <c r="H1235" s="68" t="s">
        <v>384</v>
      </c>
      <c r="I1235" s="68" t="s">
        <v>663</v>
      </c>
      <c r="J1235" s="65">
        <v>15</v>
      </c>
      <c r="K1235" s="65">
        <v>46</v>
      </c>
      <c r="L1235" s="65">
        <v>719</v>
      </c>
      <c r="M1235" s="65" t="s">
        <v>389</v>
      </c>
    </row>
    <row r="1236" spans="1:13" ht="12.75" customHeight="1">
      <c r="A1236" s="107" t="str">
        <f>IF(ROW()=1,"KEY",IF(ISNA(VLOOKUP(B1236,車名対応マスタ!B:D,3,FALSE)),"",IF(VLOOKUP(B1236,車名対応マスタ!B:D,3,FALSE)="","",$D1236&amp;" "&amp;IF($G1236="9","J","O")&amp;" "&amp;$I1236&amp;" "&amp;IF($I1236&lt;=TEXT(★完成資料!$A$1,"yyyymm"),TEXT(★完成資料!$A$1,"yyyymm"),"999999")&amp; " " &amp; LEFT(F1236 &amp; "          ",10))))</f>
        <v xml:space="preserve">T O 202201 yyyy00 HV        </v>
      </c>
      <c r="B1236" s="68" t="s">
        <v>288</v>
      </c>
      <c r="C1236" s="68" t="s">
        <v>113</v>
      </c>
      <c r="D1236" s="68" t="s">
        <v>287</v>
      </c>
      <c r="E1236" s="68" t="s">
        <v>359</v>
      </c>
      <c r="F1236" s="68" t="s">
        <v>360</v>
      </c>
      <c r="G1236" s="68" t="s">
        <v>75</v>
      </c>
      <c r="H1236" s="68" t="s">
        <v>246</v>
      </c>
      <c r="I1236" s="68" t="s">
        <v>639</v>
      </c>
      <c r="J1236" s="65">
        <v>2303</v>
      </c>
      <c r="K1236" s="65">
        <v>3068</v>
      </c>
      <c r="L1236" s="65">
        <v>104</v>
      </c>
      <c r="M1236" s="65" t="s">
        <v>361</v>
      </c>
    </row>
    <row r="1237" spans="1:13" ht="12.75" customHeight="1">
      <c r="A1237" s="107" t="str">
        <f>IF(ROW()=1,"KEY",IF(ISNA(VLOOKUP(B1237,車名対応マスタ!B:D,3,FALSE)),"",IF(VLOOKUP(B1237,車名対応マスタ!B:D,3,FALSE)="","",$D1237&amp;" "&amp;IF($G1237="9","J","O")&amp;" "&amp;$I1237&amp;" "&amp;IF($I1237&lt;=TEXT(★完成資料!$A$1,"yyyymm"),TEXT(★完成資料!$A$1,"yyyymm"),"999999")&amp; " " &amp; LEFT(F1237 &amp; "          ",10))))</f>
        <v xml:space="preserve">T O 202202 yyyy00 HV        </v>
      </c>
      <c r="B1237" s="68" t="s">
        <v>288</v>
      </c>
      <c r="C1237" s="68" t="s">
        <v>113</v>
      </c>
      <c r="D1237" s="68" t="s">
        <v>287</v>
      </c>
      <c r="E1237" s="68" t="s">
        <v>359</v>
      </c>
      <c r="F1237" s="68" t="s">
        <v>360</v>
      </c>
      <c r="G1237" s="68" t="s">
        <v>75</v>
      </c>
      <c r="H1237" s="68" t="s">
        <v>246</v>
      </c>
      <c r="I1237" s="68" t="s">
        <v>640</v>
      </c>
      <c r="J1237" s="65">
        <v>2710</v>
      </c>
      <c r="K1237" s="65">
        <v>3013</v>
      </c>
      <c r="L1237" s="65">
        <v>104</v>
      </c>
      <c r="M1237" s="65" t="s">
        <v>361</v>
      </c>
    </row>
    <row r="1238" spans="1:13" ht="12.75" customHeight="1">
      <c r="A1238" s="107" t="str">
        <f>IF(ROW()=1,"KEY",IF(ISNA(VLOOKUP(B1238,車名対応マスタ!B:D,3,FALSE)),"",IF(VLOOKUP(B1238,車名対応マスタ!B:D,3,FALSE)="","",$D1238&amp;" "&amp;IF($G1238="9","J","O")&amp;" "&amp;$I1238&amp;" "&amp;IF($I1238&lt;=TEXT(★完成資料!$A$1,"yyyymm"),TEXT(★完成資料!$A$1,"yyyymm"),"999999")&amp; " " &amp; LEFT(F1238 &amp; "          ",10))))</f>
        <v xml:space="preserve">T O 202203 yyyy00 HV        </v>
      </c>
      <c r="B1238" s="68" t="s">
        <v>288</v>
      </c>
      <c r="C1238" s="68" t="s">
        <v>113</v>
      </c>
      <c r="D1238" s="68" t="s">
        <v>287</v>
      </c>
      <c r="E1238" s="68" t="s">
        <v>359</v>
      </c>
      <c r="F1238" s="68" t="s">
        <v>360</v>
      </c>
      <c r="G1238" s="68" t="s">
        <v>75</v>
      </c>
      <c r="H1238" s="68" t="s">
        <v>246</v>
      </c>
      <c r="I1238" s="68" t="s">
        <v>641</v>
      </c>
      <c r="J1238" s="65">
        <v>2975</v>
      </c>
      <c r="K1238" s="65">
        <v>4164</v>
      </c>
      <c r="L1238" s="65">
        <v>104</v>
      </c>
      <c r="M1238" s="65" t="s">
        <v>361</v>
      </c>
    </row>
    <row r="1239" spans="1:13" ht="12.75" customHeight="1">
      <c r="A1239" s="107" t="str">
        <f>IF(ROW()=1,"KEY",IF(ISNA(VLOOKUP(B1239,車名対応マスタ!B:D,3,FALSE)),"",IF(VLOOKUP(B1239,車名対応マスタ!B:D,3,FALSE)="","",$D1239&amp;" "&amp;IF($G1239="9","J","O")&amp;" "&amp;$I1239&amp;" "&amp;IF($I1239&lt;=TEXT(★完成資料!$A$1,"yyyymm"),TEXT(★完成資料!$A$1,"yyyymm"),"999999")&amp; " " &amp; LEFT(F1239 &amp; "          ",10))))</f>
        <v xml:space="preserve">T O 202204 yyyy00 HV        </v>
      </c>
      <c r="B1239" s="68" t="s">
        <v>288</v>
      </c>
      <c r="C1239" s="68" t="s">
        <v>113</v>
      </c>
      <c r="D1239" s="68" t="s">
        <v>287</v>
      </c>
      <c r="E1239" s="68" t="s">
        <v>359</v>
      </c>
      <c r="F1239" s="68" t="s">
        <v>360</v>
      </c>
      <c r="G1239" s="68" t="s">
        <v>75</v>
      </c>
      <c r="H1239" s="68" t="s">
        <v>246</v>
      </c>
      <c r="I1239" s="68" t="s">
        <v>642</v>
      </c>
      <c r="J1239" s="65">
        <v>4392</v>
      </c>
      <c r="K1239" s="65">
        <v>3390</v>
      </c>
      <c r="L1239" s="65">
        <v>104</v>
      </c>
      <c r="M1239" s="65" t="s">
        <v>361</v>
      </c>
    </row>
    <row r="1240" spans="1:13" ht="12.75" customHeight="1">
      <c r="A1240" s="107" t="str">
        <f>IF(ROW()=1,"KEY",IF(ISNA(VLOOKUP(B1240,車名対応マスタ!B:D,3,FALSE)),"",IF(VLOOKUP(B1240,車名対応マスタ!B:D,3,FALSE)="","",$D1240&amp;" "&amp;IF($G1240="9","J","O")&amp;" "&amp;$I1240&amp;" "&amp;IF($I1240&lt;=TEXT(★完成資料!$A$1,"yyyymm"),TEXT(★完成資料!$A$1,"yyyymm"),"999999")&amp; " " &amp; LEFT(F1240 &amp; "          ",10))))</f>
        <v xml:space="preserve">T O 202205 yyyy00 HV        </v>
      </c>
      <c r="B1240" s="68" t="s">
        <v>288</v>
      </c>
      <c r="C1240" s="68" t="s">
        <v>113</v>
      </c>
      <c r="D1240" s="68" t="s">
        <v>287</v>
      </c>
      <c r="E1240" s="68" t="s">
        <v>359</v>
      </c>
      <c r="F1240" s="68" t="s">
        <v>360</v>
      </c>
      <c r="G1240" s="68" t="s">
        <v>75</v>
      </c>
      <c r="H1240" s="68" t="s">
        <v>246</v>
      </c>
      <c r="I1240" s="68" t="s">
        <v>647</v>
      </c>
      <c r="J1240" s="65">
        <v>4399</v>
      </c>
      <c r="K1240" s="65">
        <v>4208</v>
      </c>
      <c r="L1240" s="65">
        <v>104</v>
      </c>
      <c r="M1240" s="65" t="s">
        <v>361</v>
      </c>
    </row>
    <row r="1241" spans="1:13" ht="12.75" customHeight="1">
      <c r="A1241" s="107" t="str">
        <f>IF(ROW()=1,"KEY",IF(ISNA(VLOOKUP(B1241,車名対応マスタ!B:D,3,FALSE)),"",IF(VLOOKUP(B1241,車名対応マスタ!B:D,3,FALSE)="","",$D1241&amp;" "&amp;IF($G1241="9","J","O")&amp;" "&amp;$I1241&amp;" "&amp;IF($I1241&lt;=TEXT(★完成資料!$A$1,"yyyymm"),TEXT(★完成資料!$A$1,"yyyymm"),"999999")&amp; " " &amp; LEFT(F1241 &amp; "          ",10))))</f>
        <v xml:space="preserve">T O 202206 yyyy00 HV        </v>
      </c>
      <c r="B1241" s="68" t="s">
        <v>288</v>
      </c>
      <c r="C1241" s="68" t="s">
        <v>113</v>
      </c>
      <c r="D1241" s="68" t="s">
        <v>287</v>
      </c>
      <c r="E1241" s="68" t="s">
        <v>359</v>
      </c>
      <c r="F1241" s="68" t="s">
        <v>360</v>
      </c>
      <c r="G1241" s="68" t="s">
        <v>75</v>
      </c>
      <c r="H1241" s="68" t="s">
        <v>246</v>
      </c>
      <c r="I1241" s="68" t="s">
        <v>652</v>
      </c>
      <c r="J1241" s="65">
        <v>3644</v>
      </c>
      <c r="K1241" s="65">
        <v>4222</v>
      </c>
      <c r="L1241" s="65">
        <v>104</v>
      </c>
      <c r="M1241" s="65" t="s">
        <v>361</v>
      </c>
    </row>
    <row r="1242" spans="1:13" ht="12.75" customHeight="1">
      <c r="A1242" s="107" t="str">
        <f>IF(ROW()=1,"KEY",IF(ISNA(VLOOKUP(B1242,車名対応マスタ!B:D,3,FALSE)),"",IF(VLOOKUP(B1242,車名対応マスタ!B:D,3,FALSE)="","",$D1242&amp;" "&amp;IF($G1242="9","J","O")&amp;" "&amp;$I1242&amp;" "&amp;IF($I1242&lt;=TEXT(★完成資料!$A$1,"yyyymm"),TEXT(★完成資料!$A$1,"yyyymm"),"999999")&amp; " " &amp; LEFT(F1242 &amp; "          ",10))))</f>
        <v xml:space="preserve">T O 202207 yyyy00 HV        </v>
      </c>
      <c r="B1242" s="68" t="s">
        <v>288</v>
      </c>
      <c r="C1242" s="68" t="s">
        <v>113</v>
      </c>
      <c r="D1242" s="68" t="s">
        <v>287</v>
      </c>
      <c r="E1242" s="68" t="s">
        <v>359</v>
      </c>
      <c r="F1242" s="68" t="s">
        <v>360</v>
      </c>
      <c r="G1242" s="68" t="s">
        <v>75</v>
      </c>
      <c r="H1242" s="68" t="s">
        <v>246</v>
      </c>
      <c r="I1242" s="68" t="s">
        <v>655</v>
      </c>
      <c r="J1242" s="65">
        <v>4416</v>
      </c>
      <c r="K1242" s="65">
        <v>6017</v>
      </c>
      <c r="L1242" s="65">
        <v>104</v>
      </c>
      <c r="M1242" s="65" t="s">
        <v>361</v>
      </c>
    </row>
    <row r="1243" spans="1:13" ht="12.75" customHeight="1">
      <c r="A1243" s="107" t="str">
        <f>IF(ROW()=1,"KEY",IF(ISNA(VLOOKUP(B1243,車名対応マスタ!B:D,3,FALSE)),"",IF(VLOOKUP(B1243,車名対応マスタ!B:D,3,FALSE)="","",$D1243&amp;" "&amp;IF($G1243="9","J","O")&amp;" "&amp;$I1243&amp;" "&amp;IF($I1243&lt;=TEXT(★完成資料!$A$1,"yyyymm"),TEXT(★完成資料!$A$1,"yyyymm"),"999999")&amp; " " &amp; LEFT(F1243 &amp; "          ",10))))</f>
        <v xml:space="preserve">T O 202208 yyyy00 HV        </v>
      </c>
      <c r="B1243" s="68" t="s">
        <v>288</v>
      </c>
      <c r="C1243" s="68" t="s">
        <v>113</v>
      </c>
      <c r="D1243" s="68" t="s">
        <v>287</v>
      </c>
      <c r="E1243" s="68" t="s">
        <v>359</v>
      </c>
      <c r="F1243" s="68" t="s">
        <v>360</v>
      </c>
      <c r="G1243" s="68" t="s">
        <v>75</v>
      </c>
      <c r="H1243" s="68" t="s">
        <v>246</v>
      </c>
      <c r="I1243" s="68" t="s">
        <v>656</v>
      </c>
      <c r="J1243" s="65">
        <v>4045</v>
      </c>
      <c r="K1243" s="65">
        <v>4646</v>
      </c>
      <c r="L1243" s="65">
        <v>104</v>
      </c>
      <c r="M1243" s="65" t="s">
        <v>361</v>
      </c>
    </row>
    <row r="1244" spans="1:13" ht="12.75" customHeight="1">
      <c r="A1244" s="107" t="str">
        <f>IF(ROW()=1,"KEY",IF(ISNA(VLOOKUP(B1244,車名対応マスタ!B:D,3,FALSE)),"",IF(VLOOKUP(B1244,車名対応マスタ!B:D,3,FALSE)="","",$D1244&amp;" "&amp;IF($G1244="9","J","O")&amp;" "&amp;$I1244&amp;" "&amp;IF($I1244&lt;=TEXT(★完成資料!$A$1,"yyyymm"),TEXT(★完成資料!$A$1,"yyyymm"),"999999")&amp; " " &amp; LEFT(F1244 &amp; "          ",10))))</f>
        <v xml:space="preserve">T O 202209 yyyy00 HV        </v>
      </c>
      <c r="B1244" s="68" t="s">
        <v>288</v>
      </c>
      <c r="C1244" s="68" t="s">
        <v>113</v>
      </c>
      <c r="D1244" s="68" t="s">
        <v>287</v>
      </c>
      <c r="E1244" s="68" t="s">
        <v>359</v>
      </c>
      <c r="F1244" s="68" t="s">
        <v>360</v>
      </c>
      <c r="G1244" s="68" t="s">
        <v>75</v>
      </c>
      <c r="H1244" s="68" t="s">
        <v>246</v>
      </c>
      <c r="I1244" s="68" t="s">
        <v>657</v>
      </c>
      <c r="J1244" s="65">
        <v>4135</v>
      </c>
      <c r="K1244" s="65">
        <v>3898</v>
      </c>
      <c r="L1244" s="65">
        <v>104</v>
      </c>
      <c r="M1244" s="65" t="s">
        <v>361</v>
      </c>
    </row>
    <row r="1245" spans="1:13" ht="12.75" customHeight="1">
      <c r="A1245" s="107" t="str">
        <f>IF(ROW()=1,"KEY",IF(ISNA(VLOOKUP(B1245,車名対応マスタ!B:D,3,FALSE)),"",IF(VLOOKUP(B1245,車名対応マスタ!B:D,3,FALSE)="","",$D1245&amp;" "&amp;IF($G1245="9","J","O")&amp;" "&amp;$I1245&amp;" "&amp;IF($I1245&lt;=TEXT(★完成資料!$A$1,"yyyymm"),TEXT(★完成資料!$A$1,"yyyymm"),"999999")&amp; " " &amp; LEFT(F1245 &amp; "          ",10))))</f>
        <v xml:space="preserve">T O 202210 yyyy00 HV        </v>
      </c>
      <c r="B1245" s="68" t="s">
        <v>288</v>
      </c>
      <c r="C1245" s="68" t="s">
        <v>113</v>
      </c>
      <c r="D1245" s="68" t="s">
        <v>287</v>
      </c>
      <c r="E1245" s="68" t="s">
        <v>359</v>
      </c>
      <c r="F1245" s="68" t="s">
        <v>360</v>
      </c>
      <c r="G1245" s="68" t="s">
        <v>75</v>
      </c>
      <c r="H1245" s="68" t="s">
        <v>246</v>
      </c>
      <c r="I1245" s="68" t="s">
        <v>663</v>
      </c>
      <c r="J1245" s="65">
        <v>4264</v>
      </c>
      <c r="K1245" s="65">
        <v>3898</v>
      </c>
      <c r="L1245" s="65">
        <v>104</v>
      </c>
      <c r="M1245" s="65" t="s">
        <v>361</v>
      </c>
    </row>
    <row r="1246" spans="1:13" ht="12.75" customHeight="1">
      <c r="A1246" s="107" t="str">
        <f>IF(ROW()=1,"KEY",IF(ISNA(VLOOKUP(B1246,車名対応マスタ!B:D,3,FALSE)),"",IF(VLOOKUP(B1246,車名対応マスタ!B:D,3,FALSE)="","",$D1246&amp;" "&amp;IF($G1246="9","J","O")&amp;" "&amp;$I1246&amp;" "&amp;IF($I1246&lt;=TEXT(★完成資料!$A$1,"yyyymm"),TEXT(★完成資料!$A$1,"yyyymm"),"999999")&amp; " " &amp; LEFT(F1246 &amp; "          ",10))))</f>
        <v xml:space="preserve">T O 202201 yyyy00 HV        </v>
      </c>
      <c r="B1246" s="68" t="s">
        <v>288</v>
      </c>
      <c r="C1246" s="68" t="s">
        <v>113</v>
      </c>
      <c r="D1246" s="68" t="s">
        <v>287</v>
      </c>
      <c r="E1246" s="68" t="s">
        <v>359</v>
      </c>
      <c r="F1246" s="68" t="s">
        <v>360</v>
      </c>
      <c r="G1246" s="68" t="s">
        <v>75</v>
      </c>
      <c r="H1246" s="68" t="s">
        <v>246</v>
      </c>
      <c r="I1246" s="68" t="s">
        <v>639</v>
      </c>
      <c r="J1246" s="65">
        <v>6</v>
      </c>
      <c r="K1246" s="65">
        <v>8</v>
      </c>
      <c r="L1246" s="65">
        <v>103</v>
      </c>
      <c r="M1246" s="65" t="s">
        <v>370</v>
      </c>
    </row>
    <row r="1247" spans="1:13" ht="12.75" customHeight="1">
      <c r="A1247" s="107" t="str">
        <f>IF(ROW()=1,"KEY",IF(ISNA(VLOOKUP(B1247,車名対応マスタ!B:D,3,FALSE)),"",IF(VLOOKUP(B1247,車名対応マスタ!B:D,3,FALSE)="","",$D1247&amp;" "&amp;IF($G1247="9","J","O")&amp;" "&amp;$I1247&amp;" "&amp;IF($I1247&lt;=TEXT(★完成資料!$A$1,"yyyymm"),TEXT(★完成資料!$A$1,"yyyymm"),"999999")&amp; " " &amp; LEFT(F1247 &amp; "          ",10))))</f>
        <v xml:space="preserve">T O 202202 yyyy00 HV        </v>
      </c>
      <c r="B1247" s="68" t="s">
        <v>288</v>
      </c>
      <c r="C1247" s="68" t="s">
        <v>113</v>
      </c>
      <c r="D1247" s="68" t="s">
        <v>287</v>
      </c>
      <c r="E1247" s="68" t="s">
        <v>359</v>
      </c>
      <c r="F1247" s="68" t="s">
        <v>360</v>
      </c>
      <c r="G1247" s="68" t="s">
        <v>75</v>
      </c>
      <c r="H1247" s="68" t="s">
        <v>246</v>
      </c>
      <c r="I1247" s="68" t="s">
        <v>640</v>
      </c>
      <c r="J1247" s="65">
        <v>3</v>
      </c>
      <c r="K1247" s="65">
        <v>4</v>
      </c>
      <c r="L1247" s="65">
        <v>103</v>
      </c>
      <c r="M1247" s="65" t="s">
        <v>370</v>
      </c>
    </row>
    <row r="1248" spans="1:13" ht="12.75" customHeight="1">
      <c r="A1248" s="107" t="str">
        <f>IF(ROW()=1,"KEY",IF(ISNA(VLOOKUP(B1248,車名対応マスタ!B:D,3,FALSE)),"",IF(VLOOKUP(B1248,車名対応マスタ!B:D,3,FALSE)="","",$D1248&amp;" "&amp;IF($G1248="9","J","O")&amp;" "&amp;$I1248&amp;" "&amp;IF($I1248&lt;=TEXT(★完成資料!$A$1,"yyyymm"),TEXT(★完成資料!$A$1,"yyyymm"),"999999")&amp; " " &amp; LEFT(F1248 &amp; "          ",10))))</f>
        <v xml:space="preserve">T O 202203 yyyy00 HV        </v>
      </c>
      <c r="B1248" s="68" t="s">
        <v>288</v>
      </c>
      <c r="C1248" s="68" t="s">
        <v>113</v>
      </c>
      <c r="D1248" s="68" t="s">
        <v>287</v>
      </c>
      <c r="E1248" s="68" t="s">
        <v>359</v>
      </c>
      <c r="F1248" s="68" t="s">
        <v>360</v>
      </c>
      <c r="G1248" s="68" t="s">
        <v>75</v>
      </c>
      <c r="H1248" s="68" t="s">
        <v>246</v>
      </c>
      <c r="I1248" s="68" t="s">
        <v>641</v>
      </c>
      <c r="J1248" s="65">
        <v>13</v>
      </c>
      <c r="K1248" s="65">
        <v>7</v>
      </c>
      <c r="L1248" s="65">
        <v>103</v>
      </c>
      <c r="M1248" s="65" t="s">
        <v>370</v>
      </c>
    </row>
    <row r="1249" spans="1:13" ht="12.75" customHeight="1">
      <c r="A1249" s="107" t="str">
        <f>IF(ROW()=1,"KEY",IF(ISNA(VLOOKUP(B1249,車名対応マスタ!B:D,3,FALSE)),"",IF(VLOOKUP(B1249,車名対応マスタ!B:D,3,FALSE)="","",$D1249&amp;" "&amp;IF($G1249="9","J","O")&amp;" "&amp;$I1249&amp;" "&amp;IF($I1249&lt;=TEXT(★完成資料!$A$1,"yyyymm"),TEXT(★完成資料!$A$1,"yyyymm"),"999999")&amp; " " &amp; LEFT(F1249 &amp; "          ",10))))</f>
        <v xml:space="preserve">T O 202204 yyyy00 HV        </v>
      </c>
      <c r="B1249" s="68" t="s">
        <v>288</v>
      </c>
      <c r="C1249" s="68" t="s">
        <v>113</v>
      </c>
      <c r="D1249" s="68" t="s">
        <v>287</v>
      </c>
      <c r="E1249" s="68" t="s">
        <v>359</v>
      </c>
      <c r="F1249" s="68" t="s">
        <v>360</v>
      </c>
      <c r="G1249" s="68" t="s">
        <v>75</v>
      </c>
      <c r="H1249" s="68" t="s">
        <v>246</v>
      </c>
      <c r="I1249" s="68" t="s">
        <v>642</v>
      </c>
      <c r="J1249" s="65">
        <v>6</v>
      </c>
      <c r="K1249" s="65">
        <v>12</v>
      </c>
      <c r="L1249" s="65">
        <v>103</v>
      </c>
      <c r="M1249" s="65" t="s">
        <v>370</v>
      </c>
    </row>
    <row r="1250" spans="1:13" ht="12.75" customHeight="1">
      <c r="A1250" s="107" t="str">
        <f>IF(ROW()=1,"KEY",IF(ISNA(VLOOKUP(B1250,車名対応マスタ!B:D,3,FALSE)),"",IF(VLOOKUP(B1250,車名対応マスタ!B:D,3,FALSE)="","",$D1250&amp;" "&amp;IF($G1250="9","J","O")&amp;" "&amp;$I1250&amp;" "&amp;IF($I1250&lt;=TEXT(★完成資料!$A$1,"yyyymm"),TEXT(★完成資料!$A$1,"yyyymm"),"999999")&amp; " " &amp; LEFT(F1250 &amp; "          ",10))))</f>
        <v xml:space="preserve">T O 202205 yyyy00 HV        </v>
      </c>
      <c r="B1250" s="68" t="s">
        <v>288</v>
      </c>
      <c r="C1250" s="68" t="s">
        <v>113</v>
      </c>
      <c r="D1250" s="68" t="s">
        <v>287</v>
      </c>
      <c r="E1250" s="68" t="s">
        <v>359</v>
      </c>
      <c r="F1250" s="68" t="s">
        <v>360</v>
      </c>
      <c r="G1250" s="68" t="s">
        <v>75</v>
      </c>
      <c r="H1250" s="68" t="s">
        <v>246</v>
      </c>
      <c r="I1250" s="68" t="s">
        <v>647</v>
      </c>
      <c r="J1250" s="65">
        <v>11</v>
      </c>
      <c r="K1250" s="65">
        <v>6</v>
      </c>
      <c r="L1250" s="65">
        <v>103</v>
      </c>
      <c r="M1250" s="65" t="s">
        <v>370</v>
      </c>
    </row>
    <row r="1251" spans="1:13" ht="12.75" customHeight="1">
      <c r="A1251" s="107" t="str">
        <f>IF(ROW()=1,"KEY",IF(ISNA(VLOOKUP(B1251,車名対応マスタ!B:D,3,FALSE)),"",IF(VLOOKUP(B1251,車名対応マスタ!B:D,3,FALSE)="","",$D1251&amp;" "&amp;IF($G1251="9","J","O")&amp;" "&amp;$I1251&amp;" "&amp;IF($I1251&lt;=TEXT(★完成資料!$A$1,"yyyymm"),TEXT(★完成資料!$A$1,"yyyymm"),"999999")&amp; " " &amp; LEFT(F1251 &amp; "          ",10))))</f>
        <v xml:space="preserve">T O 202206 yyyy00 HV        </v>
      </c>
      <c r="B1251" s="68" t="s">
        <v>288</v>
      </c>
      <c r="C1251" s="68" t="s">
        <v>113</v>
      </c>
      <c r="D1251" s="68" t="s">
        <v>287</v>
      </c>
      <c r="E1251" s="68" t="s">
        <v>359</v>
      </c>
      <c r="F1251" s="68" t="s">
        <v>360</v>
      </c>
      <c r="G1251" s="68" t="s">
        <v>75</v>
      </c>
      <c r="H1251" s="68" t="s">
        <v>246</v>
      </c>
      <c r="I1251" s="68" t="s">
        <v>652</v>
      </c>
      <c r="J1251" s="65">
        <v>6</v>
      </c>
      <c r="K1251" s="65">
        <v>5</v>
      </c>
      <c r="L1251" s="65">
        <v>103</v>
      </c>
      <c r="M1251" s="65" t="s">
        <v>370</v>
      </c>
    </row>
    <row r="1252" spans="1:13" ht="12.75" customHeight="1">
      <c r="A1252" s="107" t="str">
        <f>IF(ROW()=1,"KEY",IF(ISNA(VLOOKUP(B1252,車名対応マスタ!B:D,3,FALSE)),"",IF(VLOOKUP(B1252,車名対応マスタ!B:D,3,FALSE)="","",$D1252&amp;" "&amp;IF($G1252="9","J","O")&amp;" "&amp;$I1252&amp;" "&amp;IF($I1252&lt;=TEXT(★完成資料!$A$1,"yyyymm"),TEXT(★完成資料!$A$1,"yyyymm"),"999999")&amp; " " &amp; LEFT(F1252 &amp; "          ",10))))</f>
        <v xml:space="preserve">T O 202207 yyyy00 HV        </v>
      </c>
      <c r="B1252" s="68" t="s">
        <v>288</v>
      </c>
      <c r="C1252" s="68" t="s">
        <v>113</v>
      </c>
      <c r="D1252" s="68" t="s">
        <v>287</v>
      </c>
      <c r="E1252" s="68" t="s">
        <v>359</v>
      </c>
      <c r="F1252" s="68" t="s">
        <v>360</v>
      </c>
      <c r="G1252" s="68" t="s">
        <v>75</v>
      </c>
      <c r="H1252" s="68" t="s">
        <v>246</v>
      </c>
      <c r="I1252" s="68" t="s">
        <v>655</v>
      </c>
      <c r="J1252" s="65">
        <v>7</v>
      </c>
      <c r="K1252" s="65">
        <v>11</v>
      </c>
      <c r="L1252" s="65">
        <v>103</v>
      </c>
      <c r="M1252" s="65" t="s">
        <v>370</v>
      </c>
    </row>
    <row r="1253" spans="1:13" ht="12.75" customHeight="1">
      <c r="A1253" s="107" t="str">
        <f>IF(ROW()=1,"KEY",IF(ISNA(VLOOKUP(B1253,車名対応マスタ!B:D,3,FALSE)),"",IF(VLOOKUP(B1253,車名対応マスタ!B:D,3,FALSE)="","",$D1253&amp;" "&amp;IF($G1253="9","J","O")&amp;" "&amp;$I1253&amp;" "&amp;IF($I1253&lt;=TEXT(★完成資料!$A$1,"yyyymm"),TEXT(★完成資料!$A$1,"yyyymm"),"999999")&amp; " " &amp; LEFT(F1253 &amp; "          ",10))))</f>
        <v xml:space="preserve">T O 202208 yyyy00 HV        </v>
      </c>
      <c r="B1253" s="68" t="s">
        <v>288</v>
      </c>
      <c r="C1253" s="68" t="s">
        <v>113</v>
      </c>
      <c r="D1253" s="68" t="s">
        <v>287</v>
      </c>
      <c r="E1253" s="68" t="s">
        <v>359</v>
      </c>
      <c r="F1253" s="68" t="s">
        <v>360</v>
      </c>
      <c r="G1253" s="68" t="s">
        <v>75</v>
      </c>
      <c r="H1253" s="68" t="s">
        <v>246</v>
      </c>
      <c r="I1253" s="68" t="s">
        <v>656</v>
      </c>
      <c r="J1253" s="65">
        <v>17</v>
      </c>
      <c r="K1253" s="65">
        <v>8</v>
      </c>
      <c r="L1253" s="65">
        <v>103</v>
      </c>
      <c r="M1253" s="65" t="s">
        <v>370</v>
      </c>
    </row>
    <row r="1254" spans="1:13" ht="12.75" customHeight="1">
      <c r="A1254" s="107" t="str">
        <f>IF(ROW()=1,"KEY",IF(ISNA(VLOOKUP(B1254,車名対応マスタ!B:D,3,FALSE)),"",IF(VLOOKUP(B1254,車名対応マスタ!B:D,3,FALSE)="","",$D1254&amp;" "&amp;IF($G1254="9","J","O")&amp;" "&amp;$I1254&amp;" "&amp;IF($I1254&lt;=TEXT(★完成資料!$A$1,"yyyymm"),TEXT(★完成資料!$A$1,"yyyymm"),"999999")&amp; " " &amp; LEFT(F1254 &amp; "          ",10))))</f>
        <v xml:space="preserve">T O 202209 yyyy00 HV        </v>
      </c>
      <c r="B1254" s="68" t="s">
        <v>288</v>
      </c>
      <c r="C1254" s="68" t="s">
        <v>113</v>
      </c>
      <c r="D1254" s="68" t="s">
        <v>287</v>
      </c>
      <c r="E1254" s="68" t="s">
        <v>359</v>
      </c>
      <c r="F1254" s="68" t="s">
        <v>360</v>
      </c>
      <c r="G1254" s="68" t="s">
        <v>75</v>
      </c>
      <c r="H1254" s="68" t="s">
        <v>246</v>
      </c>
      <c r="I1254" s="68" t="s">
        <v>657</v>
      </c>
      <c r="J1254" s="65">
        <v>16</v>
      </c>
      <c r="K1254" s="65">
        <v>7</v>
      </c>
      <c r="L1254" s="65">
        <v>103</v>
      </c>
      <c r="M1254" s="65" t="s">
        <v>370</v>
      </c>
    </row>
    <row r="1255" spans="1:13" ht="12.75" customHeight="1">
      <c r="A1255" s="107" t="str">
        <f>IF(ROW()=1,"KEY",IF(ISNA(VLOOKUP(B1255,車名対応マスタ!B:D,3,FALSE)),"",IF(VLOOKUP(B1255,車名対応マスタ!B:D,3,FALSE)="","",$D1255&amp;" "&amp;IF($G1255="9","J","O")&amp;" "&amp;$I1255&amp;" "&amp;IF($I1255&lt;=TEXT(★完成資料!$A$1,"yyyymm"),TEXT(★完成資料!$A$1,"yyyymm"),"999999")&amp; " " &amp; LEFT(F1255 &amp; "          ",10))))</f>
        <v xml:space="preserve">T O 202210 yyyy00 HV        </v>
      </c>
      <c r="B1255" s="68" t="s">
        <v>288</v>
      </c>
      <c r="C1255" s="68" t="s">
        <v>113</v>
      </c>
      <c r="D1255" s="68" t="s">
        <v>287</v>
      </c>
      <c r="E1255" s="68" t="s">
        <v>359</v>
      </c>
      <c r="F1255" s="68" t="s">
        <v>360</v>
      </c>
      <c r="G1255" s="68" t="s">
        <v>75</v>
      </c>
      <c r="H1255" s="68" t="s">
        <v>246</v>
      </c>
      <c r="I1255" s="68" t="s">
        <v>663</v>
      </c>
      <c r="J1255" s="65">
        <v>21</v>
      </c>
      <c r="K1255" s="65">
        <v>4</v>
      </c>
      <c r="L1255" s="65">
        <v>103</v>
      </c>
      <c r="M1255" s="65" t="s">
        <v>370</v>
      </c>
    </row>
    <row r="1256" spans="1:13" ht="12.75" customHeight="1">
      <c r="A1256" s="107" t="str">
        <f>IF(ROW()=1,"KEY",IF(ISNA(VLOOKUP(B1256,車名対応マスタ!B:D,3,FALSE)),"",IF(VLOOKUP(B1256,車名対応マスタ!B:D,3,FALSE)="","",$D1256&amp;" "&amp;IF($G1256="9","J","O")&amp;" "&amp;$I1256&amp;" "&amp;IF($I1256&lt;=TEXT(★完成資料!$A$1,"yyyymm"),TEXT(★完成資料!$A$1,"yyyymm"),"999999")&amp; " " &amp; LEFT(F1256 &amp; "          ",10))))</f>
        <v xml:space="preserve">T O 202201 yyyy00 HV        </v>
      </c>
      <c r="B1256" s="68" t="s">
        <v>288</v>
      </c>
      <c r="C1256" s="68" t="s">
        <v>113</v>
      </c>
      <c r="D1256" s="68" t="s">
        <v>287</v>
      </c>
      <c r="E1256" s="68" t="s">
        <v>359</v>
      </c>
      <c r="F1256" s="68" t="s">
        <v>360</v>
      </c>
      <c r="G1256" s="68" t="s">
        <v>75</v>
      </c>
      <c r="H1256" s="68" t="s">
        <v>246</v>
      </c>
      <c r="I1256" s="68" t="s">
        <v>639</v>
      </c>
      <c r="J1256" s="65">
        <v>0</v>
      </c>
      <c r="K1256" s="65">
        <v>2</v>
      </c>
      <c r="L1256" s="65">
        <v>212</v>
      </c>
      <c r="M1256" s="65" t="s">
        <v>276</v>
      </c>
    </row>
    <row r="1257" spans="1:13" ht="12.75" customHeight="1">
      <c r="A1257" s="107" t="str">
        <f>IF(ROW()=1,"KEY",IF(ISNA(VLOOKUP(B1257,車名対応マスタ!B:D,3,FALSE)),"",IF(VLOOKUP(B1257,車名対応マスタ!B:D,3,FALSE)="","",$D1257&amp;" "&amp;IF($G1257="9","J","O")&amp;" "&amp;$I1257&amp;" "&amp;IF($I1257&lt;=TEXT(★完成資料!$A$1,"yyyymm"),TEXT(★完成資料!$A$1,"yyyymm"),"999999")&amp; " " &amp; LEFT(F1257 &amp; "          ",10))))</f>
        <v xml:space="preserve">T O 202202 yyyy00 HV        </v>
      </c>
      <c r="B1257" s="68" t="s">
        <v>288</v>
      </c>
      <c r="C1257" s="68" t="s">
        <v>113</v>
      </c>
      <c r="D1257" s="68" t="s">
        <v>287</v>
      </c>
      <c r="E1257" s="68" t="s">
        <v>359</v>
      </c>
      <c r="F1257" s="68" t="s">
        <v>360</v>
      </c>
      <c r="G1257" s="68" t="s">
        <v>75</v>
      </c>
      <c r="H1257" s="68" t="s">
        <v>246</v>
      </c>
      <c r="I1257" s="68" t="s">
        <v>640</v>
      </c>
      <c r="J1257" s="65">
        <v>1</v>
      </c>
      <c r="K1257" s="65">
        <v>1</v>
      </c>
      <c r="L1257" s="65">
        <v>212</v>
      </c>
      <c r="M1257" s="65" t="s">
        <v>276</v>
      </c>
    </row>
    <row r="1258" spans="1:13" ht="12.75" customHeight="1">
      <c r="A1258" s="107" t="str">
        <f>IF(ROW()=1,"KEY",IF(ISNA(VLOOKUP(B1258,車名対応マスタ!B:D,3,FALSE)),"",IF(VLOOKUP(B1258,車名対応マスタ!B:D,3,FALSE)="","",$D1258&amp;" "&amp;IF($G1258="9","J","O")&amp;" "&amp;$I1258&amp;" "&amp;IF($I1258&lt;=TEXT(★完成資料!$A$1,"yyyymm"),TEXT(★完成資料!$A$1,"yyyymm"),"999999")&amp; " " &amp; LEFT(F1258 &amp; "          ",10))))</f>
        <v xml:space="preserve">T O 202203 yyyy00 HV        </v>
      </c>
      <c r="B1258" s="68" t="s">
        <v>288</v>
      </c>
      <c r="C1258" s="68" t="s">
        <v>113</v>
      </c>
      <c r="D1258" s="68" t="s">
        <v>287</v>
      </c>
      <c r="E1258" s="68" t="s">
        <v>359</v>
      </c>
      <c r="F1258" s="68" t="s">
        <v>360</v>
      </c>
      <c r="G1258" s="68" t="s">
        <v>75</v>
      </c>
      <c r="H1258" s="68" t="s">
        <v>246</v>
      </c>
      <c r="I1258" s="68" t="s">
        <v>641</v>
      </c>
      <c r="J1258" s="65">
        <v>0</v>
      </c>
      <c r="K1258" s="65">
        <v>5</v>
      </c>
      <c r="L1258" s="65">
        <v>212</v>
      </c>
      <c r="M1258" s="65" t="s">
        <v>276</v>
      </c>
    </row>
    <row r="1259" spans="1:13" ht="12.75" customHeight="1">
      <c r="A1259" s="107" t="str">
        <f>IF(ROW()=1,"KEY",IF(ISNA(VLOOKUP(B1259,車名対応マスタ!B:D,3,FALSE)),"",IF(VLOOKUP(B1259,車名対応マスタ!B:D,3,FALSE)="","",$D1259&amp;" "&amp;IF($G1259="9","J","O")&amp;" "&amp;$I1259&amp;" "&amp;IF($I1259&lt;=TEXT(★完成資料!$A$1,"yyyymm"),TEXT(★完成資料!$A$1,"yyyymm"),"999999")&amp; " " &amp; LEFT(F1259 &amp; "          ",10))))</f>
        <v xml:space="preserve">T O 202204 yyyy00 HV        </v>
      </c>
      <c r="B1259" s="68" t="s">
        <v>288</v>
      </c>
      <c r="C1259" s="68" t="s">
        <v>113</v>
      </c>
      <c r="D1259" s="68" t="s">
        <v>287</v>
      </c>
      <c r="E1259" s="68" t="s">
        <v>359</v>
      </c>
      <c r="F1259" s="68" t="s">
        <v>360</v>
      </c>
      <c r="G1259" s="68" t="s">
        <v>75</v>
      </c>
      <c r="H1259" s="68" t="s">
        <v>246</v>
      </c>
      <c r="I1259" s="68" t="s">
        <v>642</v>
      </c>
      <c r="J1259" s="65">
        <v>1</v>
      </c>
      <c r="K1259" s="65">
        <v>4</v>
      </c>
      <c r="L1259" s="65">
        <v>212</v>
      </c>
      <c r="M1259" s="65" t="s">
        <v>276</v>
      </c>
    </row>
    <row r="1260" spans="1:13" ht="12.75" customHeight="1">
      <c r="A1260" s="107" t="str">
        <f>IF(ROW()=1,"KEY",IF(ISNA(VLOOKUP(B1260,車名対応マスタ!B:D,3,FALSE)),"",IF(VLOOKUP(B1260,車名対応マスタ!B:D,3,FALSE)="","",$D1260&amp;" "&amp;IF($G1260="9","J","O")&amp;" "&amp;$I1260&amp;" "&amp;IF($I1260&lt;=TEXT(★完成資料!$A$1,"yyyymm"),TEXT(★完成資料!$A$1,"yyyymm"),"999999")&amp; " " &amp; LEFT(F1260 &amp; "          ",10))))</f>
        <v xml:space="preserve">T O 202205 yyyy00 HV        </v>
      </c>
      <c r="B1260" s="68" t="s">
        <v>288</v>
      </c>
      <c r="C1260" s="68" t="s">
        <v>113</v>
      </c>
      <c r="D1260" s="68" t="s">
        <v>287</v>
      </c>
      <c r="E1260" s="68" t="s">
        <v>359</v>
      </c>
      <c r="F1260" s="68" t="s">
        <v>360</v>
      </c>
      <c r="G1260" s="68" t="s">
        <v>75</v>
      </c>
      <c r="H1260" s="68" t="s">
        <v>246</v>
      </c>
      <c r="I1260" s="68" t="s">
        <v>647</v>
      </c>
      <c r="J1260" s="65">
        <v>4</v>
      </c>
      <c r="K1260" s="65">
        <v>5</v>
      </c>
      <c r="L1260" s="65">
        <v>212</v>
      </c>
      <c r="M1260" s="65" t="s">
        <v>276</v>
      </c>
    </row>
    <row r="1261" spans="1:13" ht="12.75" customHeight="1">
      <c r="A1261" s="107" t="str">
        <f>IF(ROW()=1,"KEY",IF(ISNA(VLOOKUP(B1261,車名対応マスタ!B:D,3,FALSE)),"",IF(VLOOKUP(B1261,車名対応マスタ!B:D,3,FALSE)="","",$D1261&amp;" "&amp;IF($G1261="9","J","O")&amp;" "&amp;$I1261&amp;" "&amp;IF($I1261&lt;=TEXT(★完成資料!$A$1,"yyyymm"),TEXT(★完成資料!$A$1,"yyyymm"),"999999")&amp; " " &amp; LEFT(F1261 &amp; "          ",10))))</f>
        <v xml:space="preserve">T O 202206 yyyy00 HV        </v>
      </c>
      <c r="B1261" s="68" t="s">
        <v>288</v>
      </c>
      <c r="C1261" s="68" t="s">
        <v>113</v>
      </c>
      <c r="D1261" s="68" t="s">
        <v>287</v>
      </c>
      <c r="E1261" s="68" t="s">
        <v>359</v>
      </c>
      <c r="F1261" s="68" t="s">
        <v>360</v>
      </c>
      <c r="G1261" s="68" t="s">
        <v>75</v>
      </c>
      <c r="H1261" s="68" t="s">
        <v>246</v>
      </c>
      <c r="I1261" s="68" t="s">
        <v>652</v>
      </c>
      <c r="J1261" s="65">
        <v>3</v>
      </c>
      <c r="K1261" s="65">
        <v>1</v>
      </c>
      <c r="L1261" s="65">
        <v>212</v>
      </c>
      <c r="M1261" s="65" t="s">
        <v>276</v>
      </c>
    </row>
    <row r="1262" spans="1:13" ht="12.75" customHeight="1">
      <c r="A1262" s="107" t="str">
        <f>IF(ROW()=1,"KEY",IF(ISNA(VLOOKUP(B1262,車名対応マスタ!B:D,3,FALSE)),"",IF(VLOOKUP(B1262,車名対応マスタ!B:D,3,FALSE)="","",$D1262&amp;" "&amp;IF($G1262="9","J","O")&amp;" "&amp;$I1262&amp;" "&amp;IF($I1262&lt;=TEXT(★完成資料!$A$1,"yyyymm"),TEXT(★完成資料!$A$1,"yyyymm"),"999999")&amp; " " &amp; LEFT(F1262 &amp; "          ",10))))</f>
        <v xml:space="preserve">T O 202207 yyyy00 HV        </v>
      </c>
      <c r="B1262" s="68" t="s">
        <v>288</v>
      </c>
      <c r="C1262" s="68" t="s">
        <v>113</v>
      </c>
      <c r="D1262" s="68" t="s">
        <v>287</v>
      </c>
      <c r="E1262" s="68" t="s">
        <v>359</v>
      </c>
      <c r="F1262" s="68" t="s">
        <v>360</v>
      </c>
      <c r="G1262" s="68" t="s">
        <v>75</v>
      </c>
      <c r="H1262" s="68" t="s">
        <v>246</v>
      </c>
      <c r="I1262" s="68" t="s">
        <v>655</v>
      </c>
      <c r="J1262" s="65">
        <v>1</v>
      </c>
      <c r="K1262" s="65">
        <v>3</v>
      </c>
      <c r="L1262" s="65">
        <v>212</v>
      </c>
      <c r="M1262" s="65" t="s">
        <v>276</v>
      </c>
    </row>
    <row r="1263" spans="1:13" ht="12.75" customHeight="1">
      <c r="A1263" s="107" t="str">
        <f>IF(ROW()=1,"KEY",IF(ISNA(VLOOKUP(B1263,車名対応マスタ!B:D,3,FALSE)),"",IF(VLOOKUP(B1263,車名対応マスタ!B:D,3,FALSE)="","",$D1263&amp;" "&amp;IF($G1263="9","J","O")&amp;" "&amp;$I1263&amp;" "&amp;IF($I1263&lt;=TEXT(★完成資料!$A$1,"yyyymm"),TEXT(★完成資料!$A$1,"yyyymm"),"999999")&amp; " " &amp; LEFT(F1263 &amp; "          ",10))))</f>
        <v xml:space="preserve">T O 202208 yyyy00 HV        </v>
      </c>
      <c r="B1263" s="68" t="s">
        <v>288</v>
      </c>
      <c r="C1263" s="68" t="s">
        <v>113</v>
      </c>
      <c r="D1263" s="68" t="s">
        <v>287</v>
      </c>
      <c r="E1263" s="68" t="s">
        <v>359</v>
      </c>
      <c r="F1263" s="68" t="s">
        <v>360</v>
      </c>
      <c r="G1263" s="68" t="s">
        <v>75</v>
      </c>
      <c r="H1263" s="68" t="s">
        <v>246</v>
      </c>
      <c r="I1263" s="68" t="s">
        <v>656</v>
      </c>
      <c r="J1263" s="65">
        <v>3</v>
      </c>
      <c r="K1263" s="65">
        <v>0</v>
      </c>
      <c r="L1263" s="65">
        <v>212</v>
      </c>
      <c r="M1263" s="65" t="s">
        <v>276</v>
      </c>
    </row>
    <row r="1264" spans="1:13" ht="12.75" customHeight="1">
      <c r="A1264" s="107" t="str">
        <f>IF(ROW()=1,"KEY",IF(ISNA(VLOOKUP(B1264,車名対応マスタ!B:D,3,FALSE)),"",IF(VLOOKUP(B1264,車名対応マスタ!B:D,3,FALSE)="","",$D1264&amp;" "&amp;IF($G1264="9","J","O")&amp;" "&amp;$I1264&amp;" "&amp;IF($I1264&lt;=TEXT(★完成資料!$A$1,"yyyymm"),TEXT(★完成資料!$A$1,"yyyymm"),"999999")&amp; " " &amp; LEFT(F1264 &amp; "          ",10))))</f>
        <v xml:space="preserve">T O 202209 yyyy00 HV        </v>
      </c>
      <c r="B1264" s="68" t="s">
        <v>288</v>
      </c>
      <c r="C1264" s="68" t="s">
        <v>113</v>
      </c>
      <c r="D1264" s="68" t="s">
        <v>287</v>
      </c>
      <c r="E1264" s="68" t="s">
        <v>359</v>
      </c>
      <c r="F1264" s="68" t="s">
        <v>360</v>
      </c>
      <c r="G1264" s="68" t="s">
        <v>75</v>
      </c>
      <c r="H1264" s="68" t="s">
        <v>246</v>
      </c>
      <c r="I1264" s="68" t="s">
        <v>657</v>
      </c>
      <c r="J1264" s="65">
        <v>1</v>
      </c>
      <c r="K1264" s="65">
        <v>8</v>
      </c>
      <c r="L1264" s="65">
        <v>212</v>
      </c>
      <c r="M1264" s="65" t="s">
        <v>276</v>
      </c>
    </row>
    <row r="1265" spans="1:13" ht="12.75" customHeight="1">
      <c r="A1265" s="107" t="str">
        <f>IF(ROW()=1,"KEY",IF(ISNA(VLOOKUP(B1265,車名対応マスタ!B:D,3,FALSE)),"",IF(VLOOKUP(B1265,車名対応マスタ!B:D,3,FALSE)="","",$D1265&amp;" "&amp;IF($G1265="9","J","O")&amp;" "&amp;$I1265&amp;" "&amp;IF($I1265&lt;=TEXT(★完成資料!$A$1,"yyyymm"),TEXT(★完成資料!$A$1,"yyyymm"),"999999")&amp; " " &amp; LEFT(F1265 &amp; "          ",10))))</f>
        <v xml:space="preserve">T O 202210 yyyy00 HV        </v>
      </c>
      <c r="B1265" s="68" t="s">
        <v>288</v>
      </c>
      <c r="C1265" s="68" t="s">
        <v>113</v>
      </c>
      <c r="D1265" s="68" t="s">
        <v>287</v>
      </c>
      <c r="E1265" s="68" t="s">
        <v>359</v>
      </c>
      <c r="F1265" s="68" t="s">
        <v>360</v>
      </c>
      <c r="G1265" s="68" t="s">
        <v>75</v>
      </c>
      <c r="H1265" s="68" t="s">
        <v>246</v>
      </c>
      <c r="I1265" s="68" t="s">
        <v>663</v>
      </c>
      <c r="J1265" s="65">
        <v>6</v>
      </c>
      <c r="K1265" s="65">
        <v>10</v>
      </c>
      <c r="L1265" s="65">
        <v>212</v>
      </c>
      <c r="M1265" s="65" t="s">
        <v>276</v>
      </c>
    </row>
    <row r="1266" spans="1:13" ht="12.75" customHeight="1">
      <c r="A1266" s="107" t="str">
        <f>IF(ROW()=1,"KEY",IF(ISNA(VLOOKUP(B1266,車名対応マスタ!B:D,3,FALSE)),"",IF(VLOOKUP(B1266,車名対応マスタ!B:D,3,FALSE)="","",$D1266&amp;" "&amp;IF($G1266="9","J","O")&amp;" "&amp;$I1266&amp;" "&amp;IF($I1266&lt;=TEXT(★完成資料!$A$1,"yyyymm"),TEXT(★完成資料!$A$1,"yyyymm"),"999999")&amp; " " &amp; LEFT(F1266 &amp; "          ",10))))</f>
        <v xml:space="preserve">T O 202201 yyyy00 HV        </v>
      </c>
      <c r="B1266" s="68" t="s">
        <v>288</v>
      </c>
      <c r="C1266" s="68" t="s">
        <v>113</v>
      </c>
      <c r="D1266" s="68" t="s">
        <v>287</v>
      </c>
      <c r="E1266" s="68" t="s">
        <v>359</v>
      </c>
      <c r="F1266" s="68" t="s">
        <v>360</v>
      </c>
      <c r="G1266" s="68" t="s">
        <v>75</v>
      </c>
      <c r="H1266" s="68" t="s">
        <v>246</v>
      </c>
      <c r="I1266" s="68" t="s">
        <v>639</v>
      </c>
      <c r="J1266" s="65">
        <v>214</v>
      </c>
      <c r="K1266" s="65">
        <v>191</v>
      </c>
      <c r="L1266" s="65">
        <v>102</v>
      </c>
      <c r="M1266" s="65" t="s">
        <v>371</v>
      </c>
    </row>
    <row r="1267" spans="1:13" ht="12.75" customHeight="1">
      <c r="A1267" s="107" t="str">
        <f>IF(ROW()=1,"KEY",IF(ISNA(VLOOKUP(B1267,車名対応マスタ!B:D,3,FALSE)),"",IF(VLOOKUP(B1267,車名対応マスタ!B:D,3,FALSE)="","",$D1267&amp;" "&amp;IF($G1267="9","J","O")&amp;" "&amp;$I1267&amp;" "&amp;IF($I1267&lt;=TEXT(★完成資料!$A$1,"yyyymm"),TEXT(★完成資料!$A$1,"yyyymm"),"999999")&amp; " " &amp; LEFT(F1267 &amp; "          ",10))))</f>
        <v xml:space="preserve">T O 202202 yyyy00 HV        </v>
      </c>
      <c r="B1267" s="68" t="s">
        <v>288</v>
      </c>
      <c r="C1267" s="68" t="s">
        <v>113</v>
      </c>
      <c r="D1267" s="68" t="s">
        <v>287</v>
      </c>
      <c r="E1267" s="68" t="s">
        <v>359</v>
      </c>
      <c r="F1267" s="68" t="s">
        <v>360</v>
      </c>
      <c r="G1267" s="68" t="s">
        <v>75</v>
      </c>
      <c r="H1267" s="68" t="s">
        <v>246</v>
      </c>
      <c r="I1267" s="68" t="s">
        <v>640</v>
      </c>
      <c r="J1267" s="65">
        <v>152</v>
      </c>
      <c r="K1267" s="65">
        <v>205</v>
      </c>
      <c r="L1267" s="65">
        <v>102</v>
      </c>
      <c r="M1267" s="65" t="s">
        <v>371</v>
      </c>
    </row>
    <row r="1268" spans="1:13" ht="12.75" customHeight="1">
      <c r="A1268" s="107" t="str">
        <f>IF(ROW()=1,"KEY",IF(ISNA(VLOOKUP(B1268,車名対応マスタ!B:D,3,FALSE)),"",IF(VLOOKUP(B1268,車名対応マスタ!B:D,3,FALSE)="","",$D1268&amp;" "&amp;IF($G1268="9","J","O")&amp;" "&amp;$I1268&amp;" "&amp;IF($I1268&lt;=TEXT(★完成資料!$A$1,"yyyymm"),TEXT(★完成資料!$A$1,"yyyymm"),"999999")&amp; " " &amp; LEFT(F1268 &amp; "          ",10))))</f>
        <v xml:space="preserve">T O 202203 yyyy00 HV        </v>
      </c>
      <c r="B1268" s="68" t="s">
        <v>288</v>
      </c>
      <c r="C1268" s="68" t="s">
        <v>113</v>
      </c>
      <c r="D1268" s="68" t="s">
        <v>287</v>
      </c>
      <c r="E1268" s="68" t="s">
        <v>359</v>
      </c>
      <c r="F1268" s="68" t="s">
        <v>360</v>
      </c>
      <c r="G1268" s="68" t="s">
        <v>75</v>
      </c>
      <c r="H1268" s="68" t="s">
        <v>246</v>
      </c>
      <c r="I1268" s="68" t="s">
        <v>641</v>
      </c>
      <c r="J1268" s="65">
        <v>227</v>
      </c>
      <c r="K1268" s="65">
        <v>333</v>
      </c>
      <c r="L1268" s="65">
        <v>102</v>
      </c>
      <c r="M1268" s="65" t="s">
        <v>371</v>
      </c>
    </row>
    <row r="1269" spans="1:13" ht="12.75" customHeight="1">
      <c r="A1269" s="107" t="str">
        <f>IF(ROW()=1,"KEY",IF(ISNA(VLOOKUP(B1269,車名対応マスタ!B:D,3,FALSE)),"",IF(VLOOKUP(B1269,車名対応マスタ!B:D,3,FALSE)="","",$D1269&amp;" "&amp;IF($G1269="9","J","O")&amp;" "&amp;$I1269&amp;" "&amp;IF($I1269&lt;=TEXT(★完成資料!$A$1,"yyyymm"),TEXT(★完成資料!$A$1,"yyyymm"),"999999")&amp; " " &amp; LEFT(F1269 &amp; "          ",10))))</f>
        <v xml:space="preserve">T O 202204 yyyy00 HV        </v>
      </c>
      <c r="B1269" s="68" t="s">
        <v>288</v>
      </c>
      <c r="C1269" s="68" t="s">
        <v>113</v>
      </c>
      <c r="D1269" s="68" t="s">
        <v>287</v>
      </c>
      <c r="E1269" s="68" t="s">
        <v>359</v>
      </c>
      <c r="F1269" s="68" t="s">
        <v>360</v>
      </c>
      <c r="G1269" s="68" t="s">
        <v>75</v>
      </c>
      <c r="H1269" s="68" t="s">
        <v>246</v>
      </c>
      <c r="I1269" s="68" t="s">
        <v>642</v>
      </c>
      <c r="J1269" s="65">
        <v>423</v>
      </c>
      <c r="K1269" s="65">
        <v>409</v>
      </c>
      <c r="L1269" s="65">
        <v>102</v>
      </c>
      <c r="M1269" s="65" t="s">
        <v>371</v>
      </c>
    </row>
    <row r="1270" spans="1:13" ht="12.75" customHeight="1">
      <c r="A1270" s="107" t="str">
        <f>IF(ROW()=1,"KEY",IF(ISNA(VLOOKUP(B1270,車名対応マスタ!B:D,3,FALSE)),"",IF(VLOOKUP(B1270,車名対応マスタ!B:D,3,FALSE)="","",$D1270&amp;" "&amp;IF($G1270="9","J","O")&amp;" "&amp;$I1270&amp;" "&amp;IF($I1270&lt;=TEXT(★完成資料!$A$1,"yyyymm"),TEXT(★完成資料!$A$1,"yyyymm"),"999999")&amp; " " &amp; LEFT(F1270 &amp; "          ",10))))</f>
        <v xml:space="preserve">T O 202205 yyyy00 HV        </v>
      </c>
      <c r="B1270" s="68" t="s">
        <v>288</v>
      </c>
      <c r="C1270" s="68" t="s">
        <v>113</v>
      </c>
      <c r="D1270" s="68" t="s">
        <v>287</v>
      </c>
      <c r="E1270" s="68" t="s">
        <v>359</v>
      </c>
      <c r="F1270" s="68" t="s">
        <v>360</v>
      </c>
      <c r="G1270" s="68" t="s">
        <v>75</v>
      </c>
      <c r="H1270" s="68" t="s">
        <v>246</v>
      </c>
      <c r="I1270" s="68" t="s">
        <v>647</v>
      </c>
      <c r="J1270" s="65">
        <v>565</v>
      </c>
      <c r="K1270" s="65">
        <v>298</v>
      </c>
      <c r="L1270" s="65">
        <v>102</v>
      </c>
      <c r="M1270" s="65" t="s">
        <v>371</v>
      </c>
    </row>
    <row r="1271" spans="1:13" ht="12.75" customHeight="1">
      <c r="A1271" s="107" t="str">
        <f>IF(ROW()=1,"KEY",IF(ISNA(VLOOKUP(B1271,車名対応マスタ!B:D,3,FALSE)),"",IF(VLOOKUP(B1271,車名対応マスタ!B:D,3,FALSE)="","",$D1271&amp;" "&amp;IF($G1271="9","J","O")&amp;" "&amp;$I1271&amp;" "&amp;IF($I1271&lt;=TEXT(★完成資料!$A$1,"yyyymm"),TEXT(★完成資料!$A$1,"yyyymm"),"999999")&amp; " " &amp; LEFT(F1271 &amp; "          ",10))))</f>
        <v xml:space="preserve">T O 202206 yyyy00 HV        </v>
      </c>
      <c r="B1271" s="68" t="s">
        <v>288</v>
      </c>
      <c r="C1271" s="68" t="s">
        <v>113</v>
      </c>
      <c r="D1271" s="68" t="s">
        <v>287</v>
      </c>
      <c r="E1271" s="68" t="s">
        <v>359</v>
      </c>
      <c r="F1271" s="68" t="s">
        <v>360</v>
      </c>
      <c r="G1271" s="68" t="s">
        <v>75</v>
      </c>
      <c r="H1271" s="68" t="s">
        <v>246</v>
      </c>
      <c r="I1271" s="68" t="s">
        <v>652</v>
      </c>
      <c r="J1271" s="65">
        <v>570</v>
      </c>
      <c r="K1271" s="65">
        <v>355</v>
      </c>
      <c r="L1271" s="65">
        <v>102</v>
      </c>
      <c r="M1271" s="65" t="s">
        <v>371</v>
      </c>
    </row>
    <row r="1272" spans="1:13" ht="12.75" customHeight="1">
      <c r="A1272" s="107" t="str">
        <f>IF(ROW()=1,"KEY",IF(ISNA(VLOOKUP(B1272,車名対応マスタ!B:D,3,FALSE)),"",IF(VLOOKUP(B1272,車名対応マスタ!B:D,3,FALSE)="","",$D1272&amp;" "&amp;IF($G1272="9","J","O")&amp;" "&amp;$I1272&amp;" "&amp;IF($I1272&lt;=TEXT(★完成資料!$A$1,"yyyymm"),TEXT(★完成資料!$A$1,"yyyymm"),"999999")&amp; " " &amp; LEFT(F1272 &amp; "          ",10))))</f>
        <v xml:space="preserve">T O 202207 yyyy00 HV        </v>
      </c>
      <c r="B1272" s="68" t="s">
        <v>288</v>
      </c>
      <c r="C1272" s="68" t="s">
        <v>113</v>
      </c>
      <c r="D1272" s="68" t="s">
        <v>287</v>
      </c>
      <c r="E1272" s="68" t="s">
        <v>359</v>
      </c>
      <c r="F1272" s="68" t="s">
        <v>360</v>
      </c>
      <c r="G1272" s="68" t="s">
        <v>75</v>
      </c>
      <c r="H1272" s="68" t="s">
        <v>246</v>
      </c>
      <c r="I1272" s="68" t="s">
        <v>655</v>
      </c>
      <c r="J1272" s="65">
        <v>408</v>
      </c>
      <c r="K1272" s="65">
        <v>507</v>
      </c>
      <c r="L1272" s="65">
        <v>102</v>
      </c>
      <c r="M1272" s="65" t="s">
        <v>371</v>
      </c>
    </row>
    <row r="1273" spans="1:13" ht="12.75" customHeight="1">
      <c r="A1273" s="107" t="str">
        <f>IF(ROW()=1,"KEY",IF(ISNA(VLOOKUP(B1273,車名対応マスタ!B:D,3,FALSE)),"",IF(VLOOKUP(B1273,車名対応マスタ!B:D,3,FALSE)="","",$D1273&amp;" "&amp;IF($G1273="9","J","O")&amp;" "&amp;$I1273&amp;" "&amp;IF($I1273&lt;=TEXT(★完成資料!$A$1,"yyyymm"),TEXT(★完成資料!$A$1,"yyyymm"),"999999")&amp; " " &amp; LEFT(F1273 &amp; "          ",10))))</f>
        <v xml:space="preserve">T O 202208 yyyy00 HV        </v>
      </c>
      <c r="B1273" s="68" t="s">
        <v>288</v>
      </c>
      <c r="C1273" s="68" t="s">
        <v>113</v>
      </c>
      <c r="D1273" s="68" t="s">
        <v>287</v>
      </c>
      <c r="E1273" s="68" t="s">
        <v>359</v>
      </c>
      <c r="F1273" s="68" t="s">
        <v>360</v>
      </c>
      <c r="G1273" s="68" t="s">
        <v>75</v>
      </c>
      <c r="H1273" s="68" t="s">
        <v>246</v>
      </c>
      <c r="I1273" s="68" t="s">
        <v>656</v>
      </c>
      <c r="J1273" s="65">
        <v>302</v>
      </c>
      <c r="K1273" s="65">
        <v>463</v>
      </c>
      <c r="L1273" s="65">
        <v>102</v>
      </c>
      <c r="M1273" s="65" t="s">
        <v>371</v>
      </c>
    </row>
    <row r="1274" spans="1:13" ht="12.75" customHeight="1">
      <c r="A1274" s="107" t="str">
        <f>IF(ROW()=1,"KEY",IF(ISNA(VLOOKUP(B1274,車名対応マスタ!B:D,3,FALSE)),"",IF(VLOOKUP(B1274,車名対応マスタ!B:D,3,FALSE)="","",$D1274&amp;" "&amp;IF($G1274="9","J","O")&amp;" "&amp;$I1274&amp;" "&amp;IF($I1274&lt;=TEXT(★完成資料!$A$1,"yyyymm"),TEXT(★完成資料!$A$1,"yyyymm"),"999999")&amp; " " &amp; LEFT(F1274 &amp; "          ",10))))</f>
        <v xml:space="preserve">T O 202209 yyyy00 HV        </v>
      </c>
      <c r="B1274" s="68" t="s">
        <v>288</v>
      </c>
      <c r="C1274" s="68" t="s">
        <v>113</v>
      </c>
      <c r="D1274" s="68" t="s">
        <v>287</v>
      </c>
      <c r="E1274" s="68" t="s">
        <v>359</v>
      </c>
      <c r="F1274" s="68" t="s">
        <v>360</v>
      </c>
      <c r="G1274" s="68" t="s">
        <v>75</v>
      </c>
      <c r="H1274" s="68" t="s">
        <v>246</v>
      </c>
      <c r="I1274" s="68" t="s">
        <v>657</v>
      </c>
      <c r="J1274" s="65">
        <v>389</v>
      </c>
      <c r="K1274" s="65">
        <v>361</v>
      </c>
      <c r="L1274" s="65">
        <v>102</v>
      </c>
      <c r="M1274" s="65" t="s">
        <v>371</v>
      </c>
    </row>
    <row r="1275" spans="1:13" ht="12.75" customHeight="1">
      <c r="A1275" s="107" t="str">
        <f>IF(ROW()=1,"KEY",IF(ISNA(VLOOKUP(B1275,車名対応マスタ!B:D,3,FALSE)),"",IF(VLOOKUP(B1275,車名対応マスタ!B:D,3,FALSE)="","",$D1275&amp;" "&amp;IF($G1275="9","J","O")&amp;" "&amp;$I1275&amp;" "&amp;IF($I1275&lt;=TEXT(★完成資料!$A$1,"yyyymm"),TEXT(★完成資料!$A$1,"yyyymm"),"999999")&amp; " " &amp; LEFT(F1275 &amp; "          ",10))))</f>
        <v xml:space="preserve">T O 202210 yyyy00 HV        </v>
      </c>
      <c r="B1275" s="68" t="s">
        <v>288</v>
      </c>
      <c r="C1275" s="68" t="s">
        <v>113</v>
      </c>
      <c r="D1275" s="68" t="s">
        <v>287</v>
      </c>
      <c r="E1275" s="68" t="s">
        <v>359</v>
      </c>
      <c r="F1275" s="68" t="s">
        <v>360</v>
      </c>
      <c r="G1275" s="68" t="s">
        <v>75</v>
      </c>
      <c r="H1275" s="68" t="s">
        <v>246</v>
      </c>
      <c r="I1275" s="68" t="s">
        <v>663</v>
      </c>
      <c r="J1275" s="65">
        <v>333</v>
      </c>
      <c r="K1275" s="65">
        <v>262</v>
      </c>
      <c r="L1275" s="65">
        <v>102</v>
      </c>
      <c r="M1275" s="65" t="s">
        <v>371</v>
      </c>
    </row>
    <row r="1276" spans="1:13" ht="12.75" customHeight="1">
      <c r="A1276" s="107" t="str">
        <f>IF(ROW()=1,"KEY",IF(ISNA(VLOOKUP(B1276,車名対応マスタ!B:D,3,FALSE)),"",IF(VLOOKUP(B1276,車名対応マスタ!B:D,3,FALSE)="","",$D1276&amp;" "&amp;IF($G1276="9","J","O")&amp;" "&amp;$I1276&amp;" "&amp;IF($I1276&lt;=TEXT(★完成資料!$A$1,"yyyymm"),TEXT(★完成資料!$A$1,"yyyymm"),"999999")&amp; " " &amp; LEFT(F1276 &amp; "          ",10))))</f>
        <v xml:space="preserve">T O 202201 yyyy00 HV        </v>
      </c>
      <c r="B1276" s="68" t="s">
        <v>288</v>
      </c>
      <c r="C1276" s="68" t="s">
        <v>113</v>
      </c>
      <c r="D1276" s="68" t="s">
        <v>287</v>
      </c>
      <c r="E1276" s="68" t="s">
        <v>359</v>
      </c>
      <c r="F1276" s="68" t="s">
        <v>360</v>
      </c>
      <c r="G1276" s="68" t="s">
        <v>75</v>
      </c>
      <c r="H1276" s="68" t="s">
        <v>246</v>
      </c>
      <c r="I1276" s="68" t="s">
        <v>639</v>
      </c>
      <c r="J1276" s="65">
        <v>85</v>
      </c>
      <c r="K1276" s="65">
        <v>83</v>
      </c>
      <c r="L1276" s="65">
        <v>209</v>
      </c>
      <c r="M1276" s="65" t="s">
        <v>289</v>
      </c>
    </row>
    <row r="1277" spans="1:13" ht="12.75" customHeight="1">
      <c r="A1277" s="107" t="str">
        <f>IF(ROW()=1,"KEY",IF(ISNA(VLOOKUP(B1277,車名対応マスタ!B:D,3,FALSE)),"",IF(VLOOKUP(B1277,車名対応マスタ!B:D,3,FALSE)="","",$D1277&amp;" "&amp;IF($G1277="9","J","O")&amp;" "&amp;$I1277&amp;" "&amp;IF($I1277&lt;=TEXT(★完成資料!$A$1,"yyyymm"),TEXT(★完成資料!$A$1,"yyyymm"),"999999")&amp; " " &amp; LEFT(F1277 &amp; "          ",10))))</f>
        <v xml:space="preserve">T O 202202 yyyy00 HV        </v>
      </c>
      <c r="B1277" s="68" t="s">
        <v>288</v>
      </c>
      <c r="C1277" s="68" t="s">
        <v>113</v>
      </c>
      <c r="D1277" s="68" t="s">
        <v>287</v>
      </c>
      <c r="E1277" s="68" t="s">
        <v>359</v>
      </c>
      <c r="F1277" s="68" t="s">
        <v>360</v>
      </c>
      <c r="G1277" s="68" t="s">
        <v>75</v>
      </c>
      <c r="H1277" s="68" t="s">
        <v>246</v>
      </c>
      <c r="I1277" s="68" t="s">
        <v>640</v>
      </c>
      <c r="J1277" s="65">
        <v>56</v>
      </c>
      <c r="K1277" s="65">
        <v>75</v>
      </c>
      <c r="L1277" s="65">
        <v>209</v>
      </c>
      <c r="M1277" s="65" t="s">
        <v>289</v>
      </c>
    </row>
    <row r="1278" spans="1:13" ht="12.75" customHeight="1">
      <c r="A1278" s="107" t="str">
        <f>IF(ROW()=1,"KEY",IF(ISNA(VLOOKUP(B1278,車名対応マスタ!B:D,3,FALSE)),"",IF(VLOOKUP(B1278,車名対応マスタ!B:D,3,FALSE)="","",$D1278&amp;" "&amp;IF($G1278="9","J","O")&amp;" "&amp;$I1278&amp;" "&amp;IF($I1278&lt;=TEXT(★完成資料!$A$1,"yyyymm"),TEXT(★完成資料!$A$1,"yyyymm"),"999999")&amp; " " &amp; LEFT(F1278 &amp; "          ",10))))</f>
        <v xml:space="preserve">T O 202203 yyyy00 HV        </v>
      </c>
      <c r="B1278" s="68" t="s">
        <v>288</v>
      </c>
      <c r="C1278" s="68" t="s">
        <v>113</v>
      </c>
      <c r="D1278" s="68" t="s">
        <v>287</v>
      </c>
      <c r="E1278" s="68" t="s">
        <v>359</v>
      </c>
      <c r="F1278" s="68" t="s">
        <v>360</v>
      </c>
      <c r="G1278" s="68" t="s">
        <v>75</v>
      </c>
      <c r="H1278" s="68" t="s">
        <v>246</v>
      </c>
      <c r="I1278" s="68" t="s">
        <v>641</v>
      </c>
      <c r="J1278" s="65">
        <v>89</v>
      </c>
      <c r="K1278" s="65">
        <v>147</v>
      </c>
      <c r="L1278" s="65">
        <v>209</v>
      </c>
      <c r="M1278" s="65" t="s">
        <v>289</v>
      </c>
    </row>
    <row r="1279" spans="1:13" ht="12.75" customHeight="1">
      <c r="A1279" s="107" t="str">
        <f>IF(ROW()=1,"KEY",IF(ISNA(VLOOKUP(B1279,車名対応マスタ!B:D,3,FALSE)),"",IF(VLOOKUP(B1279,車名対応マスタ!B:D,3,FALSE)="","",$D1279&amp;" "&amp;IF($G1279="9","J","O")&amp;" "&amp;$I1279&amp;" "&amp;IF($I1279&lt;=TEXT(★完成資料!$A$1,"yyyymm"),TEXT(★完成資料!$A$1,"yyyymm"),"999999")&amp; " " &amp; LEFT(F1279 &amp; "          ",10))))</f>
        <v xml:space="preserve">T O 202204 yyyy00 HV        </v>
      </c>
      <c r="B1279" s="68" t="s">
        <v>288</v>
      </c>
      <c r="C1279" s="68" t="s">
        <v>113</v>
      </c>
      <c r="D1279" s="68" t="s">
        <v>287</v>
      </c>
      <c r="E1279" s="68" t="s">
        <v>359</v>
      </c>
      <c r="F1279" s="68" t="s">
        <v>360</v>
      </c>
      <c r="G1279" s="68" t="s">
        <v>75</v>
      </c>
      <c r="H1279" s="68" t="s">
        <v>246</v>
      </c>
      <c r="I1279" s="68" t="s">
        <v>642</v>
      </c>
      <c r="J1279" s="65">
        <v>113</v>
      </c>
      <c r="K1279" s="65">
        <v>168</v>
      </c>
      <c r="L1279" s="65">
        <v>209</v>
      </c>
      <c r="M1279" s="65" t="s">
        <v>289</v>
      </c>
    </row>
    <row r="1280" spans="1:13" ht="12.75" customHeight="1">
      <c r="A1280" s="107" t="str">
        <f>IF(ROW()=1,"KEY",IF(ISNA(VLOOKUP(B1280,車名対応マスタ!B:D,3,FALSE)),"",IF(VLOOKUP(B1280,車名対応マスタ!B:D,3,FALSE)="","",$D1280&amp;" "&amp;IF($G1280="9","J","O")&amp;" "&amp;$I1280&amp;" "&amp;IF($I1280&lt;=TEXT(★完成資料!$A$1,"yyyymm"),TEXT(★完成資料!$A$1,"yyyymm"),"999999")&amp; " " &amp; LEFT(F1280 &amp; "          ",10))))</f>
        <v xml:space="preserve">T O 202205 yyyy00 HV        </v>
      </c>
      <c r="B1280" s="68" t="s">
        <v>288</v>
      </c>
      <c r="C1280" s="68" t="s">
        <v>113</v>
      </c>
      <c r="D1280" s="68" t="s">
        <v>287</v>
      </c>
      <c r="E1280" s="68" t="s">
        <v>359</v>
      </c>
      <c r="F1280" s="68" t="s">
        <v>360</v>
      </c>
      <c r="G1280" s="68" t="s">
        <v>75</v>
      </c>
      <c r="H1280" s="68" t="s">
        <v>246</v>
      </c>
      <c r="I1280" s="68" t="s">
        <v>647</v>
      </c>
      <c r="J1280" s="65">
        <v>284</v>
      </c>
      <c r="K1280" s="65">
        <v>169</v>
      </c>
      <c r="L1280" s="65">
        <v>209</v>
      </c>
      <c r="M1280" s="65" t="s">
        <v>289</v>
      </c>
    </row>
    <row r="1281" spans="1:13" ht="12.75" customHeight="1">
      <c r="A1281" s="107" t="str">
        <f>IF(ROW()=1,"KEY",IF(ISNA(VLOOKUP(B1281,車名対応マスタ!B:D,3,FALSE)),"",IF(VLOOKUP(B1281,車名対応マスタ!B:D,3,FALSE)="","",$D1281&amp;" "&amp;IF($G1281="9","J","O")&amp;" "&amp;$I1281&amp;" "&amp;IF($I1281&lt;=TEXT(★完成資料!$A$1,"yyyymm"),TEXT(★完成資料!$A$1,"yyyymm"),"999999")&amp; " " &amp; LEFT(F1281 &amp; "          ",10))))</f>
        <v xml:space="preserve">T O 202206 yyyy00 HV        </v>
      </c>
      <c r="B1281" s="68" t="s">
        <v>288</v>
      </c>
      <c r="C1281" s="68" t="s">
        <v>113</v>
      </c>
      <c r="D1281" s="68" t="s">
        <v>287</v>
      </c>
      <c r="E1281" s="68" t="s">
        <v>359</v>
      </c>
      <c r="F1281" s="68" t="s">
        <v>360</v>
      </c>
      <c r="G1281" s="68" t="s">
        <v>75</v>
      </c>
      <c r="H1281" s="68" t="s">
        <v>246</v>
      </c>
      <c r="I1281" s="68" t="s">
        <v>652</v>
      </c>
      <c r="J1281" s="65">
        <v>201</v>
      </c>
      <c r="K1281" s="65">
        <v>147</v>
      </c>
      <c r="L1281" s="65">
        <v>209</v>
      </c>
      <c r="M1281" s="65" t="s">
        <v>289</v>
      </c>
    </row>
    <row r="1282" spans="1:13" ht="12.75" customHeight="1">
      <c r="A1282" s="107" t="str">
        <f>IF(ROW()=1,"KEY",IF(ISNA(VLOOKUP(B1282,車名対応マスタ!B:D,3,FALSE)),"",IF(VLOOKUP(B1282,車名対応マスタ!B:D,3,FALSE)="","",$D1282&amp;" "&amp;IF($G1282="9","J","O")&amp;" "&amp;$I1282&amp;" "&amp;IF($I1282&lt;=TEXT(★完成資料!$A$1,"yyyymm"),TEXT(★完成資料!$A$1,"yyyymm"),"999999")&amp; " " &amp; LEFT(F1282 &amp; "          ",10))))</f>
        <v xml:space="preserve">T O 202207 yyyy00 HV        </v>
      </c>
      <c r="B1282" s="68" t="s">
        <v>288</v>
      </c>
      <c r="C1282" s="68" t="s">
        <v>113</v>
      </c>
      <c r="D1282" s="68" t="s">
        <v>287</v>
      </c>
      <c r="E1282" s="68" t="s">
        <v>359</v>
      </c>
      <c r="F1282" s="68" t="s">
        <v>360</v>
      </c>
      <c r="G1282" s="68" t="s">
        <v>75</v>
      </c>
      <c r="H1282" s="68" t="s">
        <v>246</v>
      </c>
      <c r="I1282" s="68" t="s">
        <v>655</v>
      </c>
      <c r="J1282" s="65">
        <v>55</v>
      </c>
      <c r="K1282" s="65">
        <v>75</v>
      </c>
      <c r="L1282" s="65">
        <v>209</v>
      </c>
      <c r="M1282" s="65" t="s">
        <v>289</v>
      </c>
    </row>
    <row r="1283" spans="1:13" ht="12.75" customHeight="1">
      <c r="A1283" s="107" t="str">
        <f>IF(ROW()=1,"KEY",IF(ISNA(VLOOKUP(B1283,車名対応マスタ!B:D,3,FALSE)),"",IF(VLOOKUP(B1283,車名対応マスタ!B:D,3,FALSE)="","",$D1283&amp;" "&amp;IF($G1283="9","J","O")&amp;" "&amp;$I1283&amp;" "&amp;IF($I1283&lt;=TEXT(★完成資料!$A$1,"yyyymm"),TEXT(★完成資料!$A$1,"yyyymm"),"999999")&amp; " " &amp; LEFT(F1283 &amp; "          ",10))))</f>
        <v xml:space="preserve">T O 202208 yyyy00 HV        </v>
      </c>
      <c r="B1283" s="68" t="s">
        <v>288</v>
      </c>
      <c r="C1283" s="68" t="s">
        <v>113</v>
      </c>
      <c r="D1283" s="68" t="s">
        <v>287</v>
      </c>
      <c r="E1283" s="68" t="s">
        <v>359</v>
      </c>
      <c r="F1283" s="68" t="s">
        <v>360</v>
      </c>
      <c r="G1283" s="68" t="s">
        <v>75</v>
      </c>
      <c r="H1283" s="68" t="s">
        <v>246</v>
      </c>
      <c r="I1283" s="68" t="s">
        <v>656</v>
      </c>
      <c r="J1283" s="65">
        <v>45</v>
      </c>
      <c r="K1283" s="65">
        <v>43</v>
      </c>
      <c r="L1283" s="65">
        <v>209</v>
      </c>
      <c r="M1283" s="65" t="s">
        <v>289</v>
      </c>
    </row>
    <row r="1284" spans="1:13" ht="12.75" customHeight="1">
      <c r="A1284" s="107" t="str">
        <f>IF(ROW()=1,"KEY",IF(ISNA(VLOOKUP(B1284,車名対応マスタ!B:D,3,FALSE)),"",IF(VLOOKUP(B1284,車名対応マスタ!B:D,3,FALSE)="","",$D1284&amp;" "&amp;IF($G1284="9","J","O")&amp;" "&amp;$I1284&amp;" "&amp;IF($I1284&lt;=TEXT(★完成資料!$A$1,"yyyymm"),TEXT(★完成資料!$A$1,"yyyymm"),"999999")&amp; " " &amp; LEFT(F1284 &amp; "          ",10))))</f>
        <v xml:space="preserve">T O 202209 yyyy00 HV        </v>
      </c>
      <c r="B1284" s="68" t="s">
        <v>288</v>
      </c>
      <c r="C1284" s="68" t="s">
        <v>113</v>
      </c>
      <c r="D1284" s="68" t="s">
        <v>287</v>
      </c>
      <c r="E1284" s="68" t="s">
        <v>359</v>
      </c>
      <c r="F1284" s="68" t="s">
        <v>360</v>
      </c>
      <c r="G1284" s="68" t="s">
        <v>75</v>
      </c>
      <c r="H1284" s="68" t="s">
        <v>246</v>
      </c>
      <c r="I1284" s="68" t="s">
        <v>657</v>
      </c>
      <c r="J1284" s="65">
        <v>120</v>
      </c>
      <c r="K1284" s="65">
        <v>69</v>
      </c>
      <c r="L1284" s="65">
        <v>209</v>
      </c>
      <c r="M1284" s="65" t="s">
        <v>289</v>
      </c>
    </row>
    <row r="1285" spans="1:13" ht="12.75" customHeight="1">
      <c r="A1285" s="107" t="str">
        <f>IF(ROW()=1,"KEY",IF(ISNA(VLOOKUP(B1285,車名対応マスタ!B:D,3,FALSE)),"",IF(VLOOKUP(B1285,車名対応マスタ!B:D,3,FALSE)="","",$D1285&amp;" "&amp;IF($G1285="9","J","O")&amp;" "&amp;$I1285&amp;" "&amp;IF($I1285&lt;=TEXT(★完成資料!$A$1,"yyyymm"),TEXT(★完成資料!$A$1,"yyyymm"),"999999")&amp; " " &amp; LEFT(F1285 &amp; "          ",10))))</f>
        <v xml:space="preserve">T O 202210 yyyy00 HV        </v>
      </c>
      <c r="B1285" s="68" t="s">
        <v>288</v>
      </c>
      <c r="C1285" s="68" t="s">
        <v>113</v>
      </c>
      <c r="D1285" s="68" t="s">
        <v>287</v>
      </c>
      <c r="E1285" s="68" t="s">
        <v>359</v>
      </c>
      <c r="F1285" s="68" t="s">
        <v>360</v>
      </c>
      <c r="G1285" s="68" t="s">
        <v>75</v>
      </c>
      <c r="H1285" s="68" t="s">
        <v>246</v>
      </c>
      <c r="I1285" s="68" t="s">
        <v>663</v>
      </c>
      <c r="J1285" s="65">
        <v>160</v>
      </c>
      <c r="K1285" s="65">
        <v>97</v>
      </c>
      <c r="L1285" s="65">
        <v>209</v>
      </c>
      <c r="M1285" s="65" t="s">
        <v>289</v>
      </c>
    </row>
    <row r="1286" spans="1:13" ht="12.75" customHeight="1">
      <c r="A1286" s="107" t="str">
        <f>IF(ROW()=1,"KEY",IF(ISNA(VLOOKUP(B1286,車名対応マスタ!B:D,3,FALSE)),"",IF(VLOOKUP(B1286,車名対応マスタ!B:D,3,FALSE)="","",$D1286&amp;" "&amp;IF($G1286="9","J","O")&amp;" "&amp;$I1286&amp;" "&amp;IF($I1286&lt;=TEXT(★完成資料!$A$1,"yyyymm"),TEXT(★完成資料!$A$1,"yyyymm"),"999999")&amp; " " &amp; LEFT(F1286 &amp; "          ",10))))</f>
        <v xml:space="preserve">T O 202204 yyyy00 HV        </v>
      </c>
      <c r="B1286" s="68" t="s">
        <v>288</v>
      </c>
      <c r="C1286" s="68" t="s">
        <v>113</v>
      </c>
      <c r="D1286" s="68" t="s">
        <v>287</v>
      </c>
      <c r="E1286" s="68" t="s">
        <v>359</v>
      </c>
      <c r="F1286" s="68" t="s">
        <v>360</v>
      </c>
      <c r="G1286" s="68" t="s">
        <v>76</v>
      </c>
      <c r="H1286" s="68" t="s">
        <v>492</v>
      </c>
      <c r="I1286" s="68" t="s">
        <v>642</v>
      </c>
      <c r="J1286" s="65">
        <v>2</v>
      </c>
      <c r="K1286" s="65">
        <v>0</v>
      </c>
      <c r="L1286" s="65">
        <v>301</v>
      </c>
      <c r="M1286" s="65" t="s">
        <v>372</v>
      </c>
    </row>
    <row r="1287" spans="1:13" ht="12.75" customHeight="1">
      <c r="A1287" s="107" t="str">
        <f>IF(ROW()=1,"KEY",IF(ISNA(VLOOKUP(B1287,車名対応マスタ!B:D,3,FALSE)),"",IF(VLOOKUP(B1287,車名対応マスタ!B:D,3,FALSE)="","",$D1287&amp;" "&amp;IF($G1287="9","J","O")&amp;" "&amp;$I1287&amp;" "&amp;IF($I1287&lt;=TEXT(★完成資料!$A$1,"yyyymm"),TEXT(★完成資料!$A$1,"yyyymm"),"999999")&amp; " " &amp; LEFT(F1287 &amp; "          ",10))))</f>
        <v xml:space="preserve">T O 202205 yyyy00 HV        </v>
      </c>
      <c r="B1287" s="68" t="s">
        <v>288</v>
      </c>
      <c r="C1287" s="68" t="s">
        <v>113</v>
      </c>
      <c r="D1287" s="68" t="s">
        <v>287</v>
      </c>
      <c r="E1287" s="68" t="s">
        <v>359</v>
      </c>
      <c r="F1287" s="68" t="s">
        <v>360</v>
      </c>
      <c r="G1287" s="68" t="s">
        <v>76</v>
      </c>
      <c r="H1287" s="68" t="s">
        <v>492</v>
      </c>
      <c r="I1287" s="68" t="s">
        <v>647</v>
      </c>
      <c r="J1287" s="65">
        <v>1</v>
      </c>
      <c r="K1287" s="65">
        <v>0</v>
      </c>
      <c r="L1287" s="65">
        <v>301</v>
      </c>
      <c r="M1287" s="65" t="s">
        <v>372</v>
      </c>
    </row>
    <row r="1288" spans="1:13" ht="12.75" customHeight="1">
      <c r="A1288" s="107" t="str">
        <f>IF(ROW()=1,"KEY",IF(ISNA(VLOOKUP(B1288,車名対応マスタ!B:D,3,FALSE)),"",IF(VLOOKUP(B1288,車名対応マスタ!B:D,3,FALSE)="","",$D1288&amp;" "&amp;IF($G1288="9","J","O")&amp;" "&amp;$I1288&amp;" "&amp;IF($I1288&lt;=TEXT(★完成資料!$A$1,"yyyymm"),TEXT(★完成資料!$A$1,"yyyymm"),"999999")&amp; " " &amp; LEFT(F1288 &amp; "          ",10))))</f>
        <v xml:space="preserve">T O 202206 yyyy00 HV        </v>
      </c>
      <c r="B1288" s="68" t="s">
        <v>288</v>
      </c>
      <c r="C1288" s="68" t="s">
        <v>113</v>
      </c>
      <c r="D1288" s="68" t="s">
        <v>287</v>
      </c>
      <c r="E1288" s="68" t="s">
        <v>359</v>
      </c>
      <c r="F1288" s="68" t="s">
        <v>360</v>
      </c>
      <c r="G1288" s="68" t="s">
        <v>76</v>
      </c>
      <c r="H1288" s="68" t="s">
        <v>492</v>
      </c>
      <c r="I1288" s="68" t="s">
        <v>652</v>
      </c>
      <c r="J1288" s="65">
        <v>2</v>
      </c>
      <c r="K1288" s="65">
        <v>0</v>
      </c>
      <c r="L1288" s="65">
        <v>301</v>
      </c>
      <c r="M1288" s="65" t="s">
        <v>372</v>
      </c>
    </row>
    <row r="1289" spans="1:13" ht="12.75" customHeight="1">
      <c r="A1289" s="107" t="str">
        <f>IF(ROW()=1,"KEY",IF(ISNA(VLOOKUP(B1289,車名対応マスタ!B:D,3,FALSE)),"",IF(VLOOKUP(B1289,車名対応マスタ!B:D,3,FALSE)="","",$D1289&amp;" "&amp;IF($G1289="9","J","O")&amp;" "&amp;$I1289&amp;" "&amp;IF($I1289&lt;=TEXT(★完成資料!$A$1,"yyyymm"),TEXT(★完成資料!$A$1,"yyyymm"),"999999")&amp; " " &amp; LEFT(F1289 &amp; "          ",10))))</f>
        <v xml:space="preserve">T O 202207 yyyy00 HV        </v>
      </c>
      <c r="B1289" s="68" t="s">
        <v>288</v>
      </c>
      <c r="C1289" s="68" t="s">
        <v>113</v>
      </c>
      <c r="D1289" s="68" t="s">
        <v>287</v>
      </c>
      <c r="E1289" s="68" t="s">
        <v>359</v>
      </c>
      <c r="F1289" s="68" t="s">
        <v>360</v>
      </c>
      <c r="G1289" s="68" t="s">
        <v>76</v>
      </c>
      <c r="H1289" s="68" t="s">
        <v>492</v>
      </c>
      <c r="I1289" s="68" t="s">
        <v>655</v>
      </c>
      <c r="J1289" s="65">
        <v>0</v>
      </c>
      <c r="K1289" s="65">
        <v>2</v>
      </c>
      <c r="L1289" s="65">
        <v>301</v>
      </c>
      <c r="M1289" s="65" t="s">
        <v>372</v>
      </c>
    </row>
    <row r="1290" spans="1:13" ht="12.75" customHeight="1">
      <c r="A1290" s="107" t="str">
        <f>IF(ROW()=1,"KEY",IF(ISNA(VLOOKUP(B1290,車名対応マスタ!B:D,3,FALSE)),"",IF(VLOOKUP(B1290,車名対応マスタ!B:D,3,FALSE)="","",$D1290&amp;" "&amp;IF($G1290="9","J","O")&amp;" "&amp;$I1290&amp;" "&amp;IF($I1290&lt;=TEXT(★完成資料!$A$1,"yyyymm"),TEXT(★完成資料!$A$1,"yyyymm"),"999999")&amp; " " &amp; LEFT(F1290 &amp; "          ",10))))</f>
        <v xml:space="preserve">T O 202208 yyyy00 HV        </v>
      </c>
      <c r="B1290" s="68" t="s">
        <v>288</v>
      </c>
      <c r="C1290" s="68" t="s">
        <v>113</v>
      </c>
      <c r="D1290" s="68" t="s">
        <v>287</v>
      </c>
      <c r="E1290" s="68" t="s">
        <v>359</v>
      </c>
      <c r="F1290" s="68" t="s">
        <v>360</v>
      </c>
      <c r="G1290" s="68" t="s">
        <v>76</v>
      </c>
      <c r="H1290" s="68" t="s">
        <v>492</v>
      </c>
      <c r="I1290" s="68" t="s">
        <v>656</v>
      </c>
      <c r="J1290" s="65">
        <v>0</v>
      </c>
      <c r="K1290" s="65">
        <v>1</v>
      </c>
      <c r="L1290" s="65">
        <v>301</v>
      </c>
      <c r="M1290" s="65" t="s">
        <v>372</v>
      </c>
    </row>
    <row r="1291" spans="1:13" ht="12.75" customHeight="1">
      <c r="A1291" s="107" t="str">
        <f>IF(ROW()=1,"KEY",IF(ISNA(VLOOKUP(B1291,車名対応マスタ!B:D,3,FALSE)),"",IF(VLOOKUP(B1291,車名対応マスタ!B:D,3,FALSE)="","",$D1291&amp;" "&amp;IF($G1291="9","J","O")&amp;" "&amp;$I1291&amp;" "&amp;IF($I1291&lt;=TEXT(★完成資料!$A$1,"yyyymm"),TEXT(★完成資料!$A$1,"yyyymm"),"999999")&amp; " " &amp; LEFT(F1291 &amp; "          ",10))))</f>
        <v xml:space="preserve">T O 202209 yyyy00 HV        </v>
      </c>
      <c r="B1291" s="68" t="s">
        <v>288</v>
      </c>
      <c r="C1291" s="68" t="s">
        <v>113</v>
      </c>
      <c r="D1291" s="68" t="s">
        <v>287</v>
      </c>
      <c r="E1291" s="68" t="s">
        <v>359</v>
      </c>
      <c r="F1291" s="68" t="s">
        <v>360</v>
      </c>
      <c r="G1291" s="68" t="s">
        <v>76</v>
      </c>
      <c r="H1291" s="68" t="s">
        <v>492</v>
      </c>
      <c r="I1291" s="68" t="s">
        <v>657</v>
      </c>
      <c r="J1291" s="65">
        <v>1</v>
      </c>
      <c r="K1291" s="65">
        <v>1</v>
      </c>
      <c r="L1291" s="65">
        <v>301</v>
      </c>
      <c r="M1291" s="65" t="s">
        <v>372</v>
      </c>
    </row>
    <row r="1292" spans="1:13" ht="12.75" customHeight="1">
      <c r="A1292" s="107" t="str">
        <f>IF(ROW()=1,"KEY",IF(ISNA(VLOOKUP(B1292,車名対応マスタ!B:D,3,FALSE)),"",IF(VLOOKUP(B1292,車名対応マスタ!B:D,3,FALSE)="","",$D1292&amp;" "&amp;IF($G1292="9","J","O")&amp;" "&amp;$I1292&amp;" "&amp;IF($I1292&lt;=TEXT(★完成資料!$A$1,"yyyymm"),TEXT(★完成資料!$A$1,"yyyymm"),"999999")&amp; " " &amp; LEFT(F1292 &amp; "          ",10))))</f>
        <v xml:space="preserve">T O 202210 yyyy00 HV        </v>
      </c>
      <c r="B1292" s="68" t="s">
        <v>288</v>
      </c>
      <c r="C1292" s="68" t="s">
        <v>113</v>
      </c>
      <c r="D1292" s="68" t="s">
        <v>287</v>
      </c>
      <c r="E1292" s="68" t="s">
        <v>359</v>
      </c>
      <c r="F1292" s="68" t="s">
        <v>360</v>
      </c>
      <c r="G1292" s="68" t="s">
        <v>76</v>
      </c>
      <c r="H1292" s="68" t="s">
        <v>492</v>
      </c>
      <c r="I1292" s="68" t="s">
        <v>663</v>
      </c>
      <c r="J1292" s="65">
        <v>1</v>
      </c>
      <c r="K1292" s="65">
        <v>4</v>
      </c>
      <c r="L1292" s="65">
        <v>301</v>
      </c>
      <c r="M1292" s="65" t="s">
        <v>372</v>
      </c>
    </row>
    <row r="1293" spans="1:13" ht="12.75" customHeight="1">
      <c r="A1293" s="107" t="str">
        <f>IF(ROW()=1,"KEY",IF(ISNA(VLOOKUP(B1293,車名対応マスタ!B:D,3,FALSE)),"",IF(VLOOKUP(B1293,車名対応マスタ!B:D,3,FALSE)="","",$D1293&amp;" "&amp;IF($G1293="9","J","O")&amp;" "&amp;$I1293&amp;" "&amp;IF($I1293&lt;=TEXT(★完成資料!$A$1,"yyyymm"),TEXT(★完成資料!$A$1,"yyyymm"),"999999")&amp; " " &amp; LEFT(F1293 &amp; "          ",10))))</f>
        <v xml:space="preserve">T O 202202 yyyy00 HV        </v>
      </c>
      <c r="B1293" s="68" t="s">
        <v>288</v>
      </c>
      <c r="C1293" s="68" t="s">
        <v>113</v>
      </c>
      <c r="D1293" s="68" t="s">
        <v>287</v>
      </c>
      <c r="E1293" s="68" t="s">
        <v>359</v>
      </c>
      <c r="F1293" s="68" t="s">
        <v>360</v>
      </c>
      <c r="G1293" s="68" t="s">
        <v>76</v>
      </c>
      <c r="H1293" s="68" t="s">
        <v>492</v>
      </c>
      <c r="I1293" s="68" t="s">
        <v>640</v>
      </c>
      <c r="J1293" s="65">
        <v>0</v>
      </c>
      <c r="K1293" s="65">
        <v>1</v>
      </c>
      <c r="L1293" s="65">
        <v>305</v>
      </c>
      <c r="M1293" s="65" t="s">
        <v>373</v>
      </c>
    </row>
    <row r="1294" spans="1:13" ht="12.75" customHeight="1">
      <c r="A1294" s="107" t="str">
        <f>IF(ROW()=1,"KEY",IF(ISNA(VLOOKUP(B1294,車名対応マスタ!B:D,3,FALSE)),"",IF(VLOOKUP(B1294,車名対応マスタ!B:D,3,FALSE)="","",$D1294&amp;" "&amp;IF($G1294="9","J","O")&amp;" "&amp;$I1294&amp;" "&amp;IF($I1294&lt;=TEXT(★完成資料!$A$1,"yyyymm"),TEXT(★完成資料!$A$1,"yyyymm"),"999999")&amp; " " &amp; LEFT(F1294 &amp; "          ",10))))</f>
        <v xml:space="preserve">T O 202207 yyyy00 HV        </v>
      </c>
      <c r="B1294" s="68" t="s">
        <v>288</v>
      </c>
      <c r="C1294" s="68" t="s">
        <v>113</v>
      </c>
      <c r="D1294" s="68" t="s">
        <v>287</v>
      </c>
      <c r="E1294" s="68" t="s">
        <v>359</v>
      </c>
      <c r="F1294" s="68" t="s">
        <v>360</v>
      </c>
      <c r="G1294" s="68" t="s">
        <v>76</v>
      </c>
      <c r="H1294" s="68" t="s">
        <v>492</v>
      </c>
      <c r="I1294" s="68" t="s">
        <v>655</v>
      </c>
      <c r="J1294" s="65">
        <v>0</v>
      </c>
      <c r="K1294" s="65">
        <v>1</v>
      </c>
      <c r="L1294" s="65">
        <v>305</v>
      </c>
      <c r="M1294" s="65" t="s">
        <v>373</v>
      </c>
    </row>
    <row r="1295" spans="1:13" ht="12.75" customHeight="1">
      <c r="A1295" s="107" t="str">
        <f>IF(ROW()=1,"KEY",IF(ISNA(VLOOKUP(B1295,車名対応マスタ!B:D,3,FALSE)),"",IF(VLOOKUP(B1295,車名対応マスタ!B:D,3,FALSE)="","",$D1295&amp;" "&amp;IF($G1295="9","J","O")&amp;" "&amp;$I1295&amp;" "&amp;IF($I1295&lt;=TEXT(★完成資料!$A$1,"yyyymm"),TEXT(★完成資料!$A$1,"yyyymm"),"999999")&amp; " " &amp; LEFT(F1295 &amp; "          ",10))))</f>
        <v xml:space="preserve">T O 202208 yyyy00 HV        </v>
      </c>
      <c r="B1295" s="68" t="s">
        <v>288</v>
      </c>
      <c r="C1295" s="68" t="s">
        <v>113</v>
      </c>
      <c r="D1295" s="68" t="s">
        <v>287</v>
      </c>
      <c r="E1295" s="68" t="s">
        <v>359</v>
      </c>
      <c r="F1295" s="68" t="s">
        <v>360</v>
      </c>
      <c r="G1295" s="68" t="s">
        <v>76</v>
      </c>
      <c r="H1295" s="68" t="s">
        <v>492</v>
      </c>
      <c r="I1295" s="68" t="s">
        <v>656</v>
      </c>
      <c r="J1295" s="65">
        <v>0</v>
      </c>
      <c r="K1295" s="65">
        <v>1</v>
      </c>
      <c r="L1295" s="65">
        <v>305</v>
      </c>
      <c r="M1295" s="65" t="s">
        <v>373</v>
      </c>
    </row>
    <row r="1296" spans="1:13" ht="12.75" customHeight="1">
      <c r="A1296" s="107" t="str">
        <f>IF(ROW()=1,"KEY",IF(ISNA(VLOOKUP(B1296,車名対応マスタ!B:D,3,FALSE)),"",IF(VLOOKUP(B1296,車名対応マスタ!B:D,3,FALSE)="","",$D1296&amp;" "&amp;IF($G1296="9","J","O")&amp;" "&amp;$I1296&amp;" "&amp;IF($I1296&lt;=TEXT(★完成資料!$A$1,"yyyymm"),TEXT(★完成資料!$A$1,"yyyymm"),"999999")&amp; " " &amp; LEFT(F1296 &amp; "          ",10))))</f>
        <v xml:space="preserve">T O 202209 yyyy00 HV        </v>
      </c>
      <c r="B1296" s="68" t="s">
        <v>288</v>
      </c>
      <c r="C1296" s="68" t="s">
        <v>113</v>
      </c>
      <c r="D1296" s="68" t="s">
        <v>287</v>
      </c>
      <c r="E1296" s="68" t="s">
        <v>359</v>
      </c>
      <c r="F1296" s="68" t="s">
        <v>360</v>
      </c>
      <c r="G1296" s="68" t="s">
        <v>76</v>
      </c>
      <c r="H1296" s="68" t="s">
        <v>492</v>
      </c>
      <c r="I1296" s="68" t="s">
        <v>657</v>
      </c>
      <c r="J1296" s="65">
        <v>0</v>
      </c>
      <c r="K1296" s="65">
        <v>1</v>
      </c>
      <c r="L1296" s="65">
        <v>305</v>
      </c>
      <c r="M1296" s="65" t="s">
        <v>373</v>
      </c>
    </row>
    <row r="1297" spans="1:13" ht="12.75" customHeight="1">
      <c r="A1297" s="107" t="str">
        <f>IF(ROW()=1,"KEY",IF(ISNA(VLOOKUP(B1297,車名対応マスタ!B:D,3,FALSE)),"",IF(VLOOKUP(B1297,車名対応マスタ!B:D,3,FALSE)="","",$D1297&amp;" "&amp;IF($G1297="9","J","O")&amp;" "&amp;$I1297&amp;" "&amp;IF($I1297&lt;=TEXT(★完成資料!$A$1,"yyyymm"),TEXT(★完成資料!$A$1,"yyyymm"),"999999")&amp; " " &amp; LEFT(F1297 &amp; "          ",10))))</f>
        <v xml:space="preserve">T O 202205 yyyy00 HV        </v>
      </c>
      <c r="B1297" s="68" t="s">
        <v>288</v>
      </c>
      <c r="C1297" s="68" t="s">
        <v>113</v>
      </c>
      <c r="D1297" s="68" t="s">
        <v>287</v>
      </c>
      <c r="E1297" s="68" t="s">
        <v>359</v>
      </c>
      <c r="F1297" s="68" t="s">
        <v>360</v>
      </c>
      <c r="G1297" s="68" t="s">
        <v>76</v>
      </c>
      <c r="H1297" s="68" t="s">
        <v>492</v>
      </c>
      <c r="I1297" s="68" t="s">
        <v>647</v>
      </c>
      <c r="J1297" s="65">
        <v>2</v>
      </c>
      <c r="K1297" s="65">
        <v>0</v>
      </c>
      <c r="L1297" s="65">
        <v>303</v>
      </c>
      <c r="M1297" s="65" t="s">
        <v>374</v>
      </c>
    </row>
    <row r="1298" spans="1:13" ht="12.75" customHeight="1">
      <c r="A1298" s="107" t="str">
        <f>IF(ROW()=1,"KEY",IF(ISNA(VLOOKUP(B1298,車名対応マスタ!B:D,3,FALSE)),"",IF(VLOOKUP(B1298,車名対応マスタ!B:D,3,FALSE)="","",$D1298&amp;" "&amp;IF($G1298="9","J","O")&amp;" "&amp;$I1298&amp;" "&amp;IF($I1298&lt;=TEXT(★完成資料!$A$1,"yyyymm"),TEXT(★完成資料!$A$1,"yyyymm"),"999999")&amp; " " &amp; LEFT(F1298 &amp; "          ",10))))</f>
        <v xml:space="preserve">T O 202206 yyyy00 HV        </v>
      </c>
      <c r="B1298" s="68" t="s">
        <v>288</v>
      </c>
      <c r="C1298" s="68" t="s">
        <v>113</v>
      </c>
      <c r="D1298" s="68" t="s">
        <v>287</v>
      </c>
      <c r="E1298" s="68" t="s">
        <v>359</v>
      </c>
      <c r="F1298" s="68" t="s">
        <v>360</v>
      </c>
      <c r="G1298" s="68" t="s">
        <v>76</v>
      </c>
      <c r="H1298" s="68" t="s">
        <v>492</v>
      </c>
      <c r="I1298" s="68" t="s">
        <v>652</v>
      </c>
      <c r="J1298" s="65">
        <v>4</v>
      </c>
      <c r="K1298" s="65">
        <v>0</v>
      </c>
      <c r="L1298" s="65">
        <v>303</v>
      </c>
      <c r="M1298" s="65" t="s">
        <v>374</v>
      </c>
    </row>
    <row r="1299" spans="1:13" ht="12.75" customHeight="1">
      <c r="A1299" s="107" t="str">
        <f>IF(ROW()=1,"KEY",IF(ISNA(VLOOKUP(B1299,車名対応マスタ!B:D,3,FALSE)),"",IF(VLOOKUP(B1299,車名対応マスタ!B:D,3,FALSE)="","",$D1299&amp;" "&amp;IF($G1299="9","J","O")&amp;" "&amp;$I1299&amp;" "&amp;IF($I1299&lt;=TEXT(★完成資料!$A$1,"yyyymm"),TEXT(★完成資料!$A$1,"yyyymm"),"999999")&amp; " " &amp; LEFT(F1299 &amp; "          ",10))))</f>
        <v xml:space="preserve">T O 202207 yyyy00 HV        </v>
      </c>
      <c r="B1299" s="68" t="s">
        <v>288</v>
      </c>
      <c r="C1299" s="68" t="s">
        <v>113</v>
      </c>
      <c r="D1299" s="68" t="s">
        <v>287</v>
      </c>
      <c r="E1299" s="68" t="s">
        <v>359</v>
      </c>
      <c r="F1299" s="68" t="s">
        <v>360</v>
      </c>
      <c r="G1299" s="68" t="s">
        <v>76</v>
      </c>
      <c r="H1299" s="68" t="s">
        <v>492</v>
      </c>
      <c r="I1299" s="68" t="s">
        <v>655</v>
      </c>
      <c r="J1299" s="65">
        <v>1</v>
      </c>
      <c r="K1299" s="65">
        <v>0</v>
      </c>
      <c r="L1299" s="65">
        <v>303</v>
      </c>
      <c r="M1299" s="65" t="s">
        <v>374</v>
      </c>
    </row>
    <row r="1300" spans="1:13" ht="12.75" customHeight="1">
      <c r="A1300" s="107" t="str">
        <f>IF(ROW()=1,"KEY",IF(ISNA(VLOOKUP(B1300,車名対応マスタ!B:D,3,FALSE)),"",IF(VLOOKUP(B1300,車名対応マスタ!B:D,3,FALSE)="","",$D1300&amp;" "&amp;IF($G1300="9","J","O")&amp;" "&amp;$I1300&amp;" "&amp;IF($I1300&lt;=TEXT(★完成資料!$A$1,"yyyymm"),TEXT(★完成資料!$A$1,"yyyymm"),"999999")&amp; " " &amp; LEFT(F1300 &amp; "          ",10))))</f>
        <v xml:space="preserve">T O 202208 yyyy00 HV        </v>
      </c>
      <c r="B1300" s="68" t="s">
        <v>288</v>
      </c>
      <c r="C1300" s="68" t="s">
        <v>113</v>
      </c>
      <c r="D1300" s="68" t="s">
        <v>287</v>
      </c>
      <c r="E1300" s="68" t="s">
        <v>359</v>
      </c>
      <c r="F1300" s="68" t="s">
        <v>360</v>
      </c>
      <c r="G1300" s="68" t="s">
        <v>76</v>
      </c>
      <c r="H1300" s="68" t="s">
        <v>492</v>
      </c>
      <c r="I1300" s="68" t="s">
        <v>656</v>
      </c>
      <c r="J1300" s="65">
        <v>1</v>
      </c>
      <c r="K1300" s="65">
        <v>0</v>
      </c>
      <c r="L1300" s="65">
        <v>303</v>
      </c>
      <c r="M1300" s="65" t="s">
        <v>374</v>
      </c>
    </row>
    <row r="1301" spans="1:13" ht="12.75" customHeight="1">
      <c r="A1301" s="107" t="str">
        <f>IF(ROW()=1,"KEY",IF(ISNA(VLOOKUP(B1301,車名対応マスタ!B:D,3,FALSE)),"",IF(VLOOKUP(B1301,車名対応マスタ!B:D,3,FALSE)="","",$D1301&amp;" "&amp;IF($G1301="9","J","O")&amp;" "&amp;$I1301&amp;" "&amp;IF($I1301&lt;=TEXT(★完成資料!$A$1,"yyyymm"),TEXT(★完成資料!$A$1,"yyyymm"),"999999")&amp; " " &amp; LEFT(F1301 &amp; "          ",10))))</f>
        <v xml:space="preserve">T O 202209 yyyy00 HV        </v>
      </c>
      <c r="B1301" s="68" t="s">
        <v>288</v>
      </c>
      <c r="C1301" s="68" t="s">
        <v>113</v>
      </c>
      <c r="D1301" s="68" t="s">
        <v>287</v>
      </c>
      <c r="E1301" s="68" t="s">
        <v>359</v>
      </c>
      <c r="F1301" s="68" t="s">
        <v>360</v>
      </c>
      <c r="G1301" s="68" t="s">
        <v>76</v>
      </c>
      <c r="H1301" s="68" t="s">
        <v>492</v>
      </c>
      <c r="I1301" s="68" t="s">
        <v>657</v>
      </c>
      <c r="J1301" s="65">
        <v>1</v>
      </c>
      <c r="K1301" s="65">
        <v>0</v>
      </c>
      <c r="L1301" s="65">
        <v>303</v>
      </c>
      <c r="M1301" s="65" t="s">
        <v>374</v>
      </c>
    </row>
    <row r="1302" spans="1:13" ht="12.75" customHeight="1">
      <c r="A1302" s="107" t="str">
        <f>IF(ROW()=1,"KEY",IF(ISNA(VLOOKUP(B1302,車名対応マスタ!B:D,3,FALSE)),"",IF(VLOOKUP(B1302,車名対応マスタ!B:D,3,FALSE)="","",$D1302&amp;" "&amp;IF($G1302="9","J","O")&amp;" "&amp;$I1302&amp;" "&amp;IF($I1302&lt;=TEXT(★完成資料!$A$1,"yyyymm"),TEXT(★完成資料!$A$1,"yyyymm"),"999999")&amp; " " &amp; LEFT(F1302 &amp; "          ",10))))</f>
        <v xml:space="preserve">T O 202210 yyyy00 HV        </v>
      </c>
      <c r="B1302" s="68" t="s">
        <v>288</v>
      </c>
      <c r="C1302" s="68" t="s">
        <v>113</v>
      </c>
      <c r="D1302" s="68" t="s">
        <v>287</v>
      </c>
      <c r="E1302" s="68" t="s">
        <v>359</v>
      </c>
      <c r="F1302" s="68" t="s">
        <v>360</v>
      </c>
      <c r="G1302" s="68" t="s">
        <v>76</v>
      </c>
      <c r="H1302" s="68" t="s">
        <v>492</v>
      </c>
      <c r="I1302" s="68" t="s">
        <v>663</v>
      </c>
      <c r="J1302" s="65">
        <v>3</v>
      </c>
      <c r="K1302" s="65">
        <v>0</v>
      </c>
      <c r="L1302" s="65">
        <v>303</v>
      </c>
      <c r="M1302" s="65" t="s">
        <v>374</v>
      </c>
    </row>
    <row r="1303" spans="1:13" ht="12.75" customHeight="1">
      <c r="A1303" s="107" t="str">
        <f>IF(ROW()=1,"KEY",IF(ISNA(VLOOKUP(B1303,車名対応マスタ!B:D,3,FALSE)),"",IF(VLOOKUP(B1303,車名対応マスタ!B:D,3,FALSE)="","",$D1303&amp;" "&amp;IF($G1303="9","J","O")&amp;" "&amp;$I1303&amp;" "&amp;IF($I1303&lt;=TEXT(★完成資料!$A$1,"yyyymm"),TEXT(★完成資料!$A$1,"yyyymm"),"999999")&amp; " " &amp; LEFT(F1303 &amp; "          ",10))))</f>
        <v xml:space="preserve">T O 202203 yyyy00 HV        </v>
      </c>
      <c r="B1303" s="68" t="s">
        <v>288</v>
      </c>
      <c r="C1303" s="68" t="s">
        <v>113</v>
      </c>
      <c r="D1303" s="68" t="s">
        <v>287</v>
      </c>
      <c r="E1303" s="68" t="s">
        <v>359</v>
      </c>
      <c r="F1303" s="68" t="s">
        <v>360</v>
      </c>
      <c r="G1303" s="68" t="s">
        <v>76</v>
      </c>
      <c r="H1303" s="68" t="s">
        <v>492</v>
      </c>
      <c r="I1303" s="68" t="s">
        <v>641</v>
      </c>
      <c r="J1303" s="65">
        <v>1</v>
      </c>
      <c r="K1303" s="65">
        <v>0</v>
      </c>
      <c r="L1303" s="65">
        <v>310</v>
      </c>
      <c r="M1303" s="65" t="s">
        <v>493</v>
      </c>
    </row>
    <row r="1304" spans="1:13" ht="12.75" customHeight="1">
      <c r="A1304" s="107" t="str">
        <f>IF(ROW()=1,"KEY",IF(ISNA(VLOOKUP(B1304,車名対応マスタ!B:D,3,FALSE)),"",IF(VLOOKUP(B1304,車名対応マスタ!B:D,3,FALSE)="","",$D1304&amp;" "&amp;IF($G1304="9","J","O")&amp;" "&amp;$I1304&amp;" "&amp;IF($I1304&lt;=TEXT(★完成資料!$A$1,"yyyymm"),TEXT(★完成資料!$A$1,"yyyymm"),"999999")&amp; " " &amp; LEFT(F1304 &amp; "          ",10))))</f>
        <v xml:space="preserve">T O 202201 yyyy00 HV        </v>
      </c>
      <c r="B1304" s="68" t="s">
        <v>288</v>
      </c>
      <c r="C1304" s="68" t="s">
        <v>113</v>
      </c>
      <c r="D1304" s="68" t="s">
        <v>287</v>
      </c>
      <c r="E1304" s="68" t="s">
        <v>359</v>
      </c>
      <c r="F1304" s="68" t="s">
        <v>360</v>
      </c>
      <c r="G1304" s="68" t="s">
        <v>76</v>
      </c>
      <c r="H1304" s="68" t="s">
        <v>492</v>
      </c>
      <c r="I1304" s="68" t="s">
        <v>639</v>
      </c>
      <c r="J1304" s="65">
        <v>2</v>
      </c>
      <c r="K1304" s="65">
        <v>1</v>
      </c>
      <c r="L1304" s="65">
        <v>215</v>
      </c>
      <c r="M1304" s="65" t="s">
        <v>291</v>
      </c>
    </row>
    <row r="1305" spans="1:13" ht="12.75" customHeight="1">
      <c r="A1305" s="107" t="str">
        <f>IF(ROW()=1,"KEY",IF(ISNA(VLOOKUP(B1305,車名対応マスタ!B:D,3,FALSE)),"",IF(VLOOKUP(B1305,車名対応マスタ!B:D,3,FALSE)="","",$D1305&amp;" "&amp;IF($G1305="9","J","O")&amp;" "&amp;$I1305&amp;" "&amp;IF($I1305&lt;=TEXT(★完成資料!$A$1,"yyyymm"),TEXT(★完成資料!$A$1,"yyyymm"),"999999")&amp; " " &amp; LEFT(F1305 &amp; "          ",10))))</f>
        <v xml:space="preserve">T O 202202 yyyy00 HV        </v>
      </c>
      <c r="B1305" s="68" t="s">
        <v>288</v>
      </c>
      <c r="C1305" s="68" t="s">
        <v>113</v>
      </c>
      <c r="D1305" s="68" t="s">
        <v>287</v>
      </c>
      <c r="E1305" s="68" t="s">
        <v>359</v>
      </c>
      <c r="F1305" s="68" t="s">
        <v>360</v>
      </c>
      <c r="G1305" s="68" t="s">
        <v>76</v>
      </c>
      <c r="H1305" s="68" t="s">
        <v>492</v>
      </c>
      <c r="I1305" s="68" t="s">
        <v>640</v>
      </c>
      <c r="J1305" s="65">
        <v>2</v>
      </c>
      <c r="K1305" s="65">
        <v>0</v>
      </c>
      <c r="L1305" s="65">
        <v>215</v>
      </c>
      <c r="M1305" s="65" t="s">
        <v>291</v>
      </c>
    </row>
    <row r="1306" spans="1:13" ht="12.75" customHeight="1">
      <c r="A1306" s="107" t="str">
        <f>IF(ROW()=1,"KEY",IF(ISNA(VLOOKUP(B1306,車名対応マスタ!B:D,3,FALSE)),"",IF(VLOOKUP(B1306,車名対応マスタ!B:D,3,FALSE)="","",$D1306&amp;" "&amp;IF($G1306="9","J","O")&amp;" "&amp;$I1306&amp;" "&amp;IF($I1306&lt;=TEXT(★完成資料!$A$1,"yyyymm"),TEXT(★完成資料!$A$1,"yyyymm"),"999999")&amp; " " &amp; LEFT(F1306 &amp; "          ",10))))</f>
        <v xml:space="preserve">T O 202203 yyyy00 HV        </v>
      </c>
      <c r="B1306" s="68" t="s">
        <v>288</v>
      </c>
      <c r="C1306" s="68" t="s">
        <v>113</v>
      </c>
      <c r="D1306" s="68" t="s">
        <v>287</v>
      </c>
      <c r="E1306" s="68" t="s">
        <v>359</v>
      </c>
      <c r="F1306" s="68" t="s">
        <v>360</v>
      </c>
      <c r="G1306" s="68" t="s">
        <v>76</v>
      </c>
      <c r="H1306" s="68" t="s">
        <v>492</v>
      </c>
      <c r="I1306" s="68" t="s">
        <v>641</v>
      </c>
      <c r="J1306" s="65">
        <v>0</v>
      </c>
      <c r="K1306" s="65">
        <v>1</v>
      </c>
      <c r="L1306" s="65">
        <v>215</v>
      </c>
      <c r="M1306" s="65" t="s">
        <v>291</v>
      </c>
    </row>
    <row r="1307" spans="1:13" ht="12.75" customHeight="1">
      <c r="A1307" s="107" t="str">
        <f>IF(ROW()=1,"KEY",IF(ISNA(VLOOKUP(B1307,車名対応マスタ!B:D,3,FALSE)),"",IF(VLOOKUP(B1307,車名対応マスタ!B:D,3,FALSE)="","",$D1307&amp;" "&amp;IF($G1307="9","J","O")&amp;" "&amp;$I1307&amp;" "&amp;IF($I1307&lt;=TEXT(★完成資料!$A$1,"yyyymm"),TEXT(★完成資料!$A$1,"yyyymm"),"999999")&amp; " " &amp; LEFT(F1307 &amp; "          ",10))))</f>
        <v xml:space="preserve">T O 202204 yyyy00 HV        </v>
      </c>
      <c r="B1307" s="68" t="s">
        <v>288</v>
      </c>
      <c r="C1307" s="68" t="s">
        <v>113</v>
      </c>
      <c r="D1307" s="68" t="s">
        <v>287</v>
      </c>
      <c r="E1307" s="68" t="s">
        <v>359</v>
      </c>
      <c r="F1307" s="68" t="s">
        <v>360</v>
      </c>
      <c r="G1307" s="68" t="s">
        <v>76</v>
      </c>
      <c r="H1307" s="68" t="s">
        <v>492</v>
      </c>
      <c r="I1307" s="68" t="s">
        <v>642</v>
      </c>
      <c r="J1307" s="65">
        <v>2</v>
      </c>
      <c r="K1307" s="65">
        <v>1</v>
      </c>
      <c r="L1307" s="65">
        <v>215</v>
      </c>
      <c r="M1307" s="65" t="s">
        <v>291</v>
      </c>
    </row>
    <row r="1308" spans="1:13" ht="12.75" customHeight="1">
      <c r="A1308" s="107" t="str">
        <f>IF(ROW()=1,"KEY",IF(ISNA(VLOOKUP(B1308,車名対応マスタ!B:D,3,FALSE)),"",IF(VLOOKUP(B1308,車名対応マスタ!B:D,3,FALSE)="","",$D1308&amp;" "&amp;IF($G1308="9","J","O")&amp;" "&amp;$I1308&amp;" "&amp;IF($I1308&lt;=TEXT(★完成資料!$A$1,"yyyymm"),TEXT(★完成資料!$A$1,"yyyymm"),"999999")&amp; " " &amp; LEFT(F1308 &amp; "          ",10))))</f>
        <v xml:space="preserve">T O 202206 yyyy00 HV        </v>
      </c>
      <c r="B1308" s="68" t="s">
        <v>288</v>
      </c>
      <c r="C1308" s="68" t="s">
        <v>113</v>
      </c>
      <c r="D1308" s="68" t="s">
        <v>287</v>
      </c>
      <c r="E1308" s="68" t="s">
        <v>359</v>
      </c>
      <c r="F1308" s="68" t="s">
        <v>360</v>
      </c>
      <c r="G1308" s="68" t="s">
        <v>76</v>
      </c>
      <c r="H1308" s="68" t="s">
        <v>492</v>
      </c>
      <c r="I1308" s="68" t="s">
        <v>652</v>
      </c>
      <c r="J1308" s="65">
        <v>1</v>
      </c>
      <c r="K1308" s="65">
        <v>0</v>
      </c>
      <c r="L1308" s="65">
        <v>215</v>
      </c>
      <c r="M1308" s="65" t="s">
        <v>291</v>
      </c>
    </row>
    <row r="1309" spans="1:13" ht="12.75" customHeight="1">
      <c r="A1309" s="107" t="str">
        <f>IF(ROW()=1,"KEY",IF(ISNA(VLOOKUP(B1309,車名対応マスタ!B:D,3,FALSE)),"",IF(VLOOKUP(B1309,車名対応マスタ!B:D,3,FALSE)="","",$D1309&amp;" "&amp;IF($G1309="9","J","O")&amp;" "&amp;$I1309&amp;" "&amp;IF($I1309&lt;=TEXT(★完成資料!$A$1,"yyyymm"),TEXT(★完成資料!$A$1,"yyyymm"),"999999")&amp; " " &amp; LEFT(F1309 &amp; "          ",10))))</f>
        <v xml:space="preserve">T O 202209 yyyy00 HV        </v>
      </c>
      <c r="B1309" s="68" t="s">
        <v>288</v>
      </c>
      <c r="C1309" s="68" t="s">
        <v>113</v>
      </c>
      <c r="D1309" s="68" t="s">
        <v>287</v>
      </c>
      <c r="E1309" s="68" t="s">
        <v>359</v>
      </c>
      <c r="F1309" s="68" t="s">
        <v>360</v>
      </c>
      <c r="G1309" s="68" t="s">
        <v>76</v>
      </c>
      <c r="H1309" s="68" t="s">
        <v>492</v>
      </c>
      <c r="I1309" s="68" t="s">
        <v>657</v>
      </c>
      <c r="J1309" s="65">
        <v>0</v>
      </c>
      <c r="K1309" s="65">
        <v>1</v>
      </c>
      <c r="L1309" s="65">
        <v>215</v>
      </c>
      <c r="M1309" s="65" t="s">
        <v>291</v>
      </c>
    </row>
    <row r="1310" spans="1:13" ht="12.75" customHeight="1">
      <c r="A1310" s="107" t="str">
        <f>IF(ROW()=1,"KEY",IF(ISNA(VLOOKUP(B1310,車名対応マスタ!B:D,3,FALSE)),"",IF(VLOOKUP(B1310,車名対応マスタ!B:D,3,FALSE)="","",$D1310&amp;" "&amp;IF($G1310="9","J","O")&amp;" "&amp;$I1310&amp;" "&amp;IF($I1310&lt;=TEXT(★完成資料!$A$1,"yyyymm"),TEXT(★完成資料!$A$1,"yyyymm"),"999999")&amp; " " &amp; LEFT(F1310 &amp; "          ",10))))</f>
        <v xml:space="preserve">T O 202202 yyyy00 HV        </v>
      </c>
      <c r="B1310" s="68" t="s">
        <v>288</v>
      </c>
      <c r="C1310" s="68" t="s">
        <v>113</v>
      </c>
      <c r="D1310" s="68" t="s">
        <v>287</v>
      </c>
      <c r="E1310" s="68" t="s">
        <v>359</v>
      </c>
      <c r="F1310" s="68" t="s">
        <v>360</v>
      </c>
      <c r="G1310" s="68" t="s">
        <v>76</v>
      </c>
      <c r="H1310" s="68" t="s">
        <v>492</v>
      </c>
      <c r="I1310" s="68" t="s">
        <v>640</v>
      </c>
      <c r="J1310" s="65">
        <v>0</v>
      </c>
      <c r="K1310" s="65">
        <v>1</v>
      </c>
      <c r="L1310" s="65">
        <v>229</v>
      </c>
      <c r="M1310" s="65" t="s">
        <v>267</v>
      </c>
    </row>
    <row r="1311" spans="1:13" ht="12.75" customHeight="1">
      <c r="A1311" s="107" t="str">
        <f>IF(ROW()=1,"KEY",IF(ISNA(VLOOKUP(B1311,車名対応マスタ!B:D,3,FALSE)),"",IF(VLOOKUP(B1311,車名対応マスタ!B:D,3,FALSE)="","",$D1311&amp;" "&amp;IF($G1311="9","J","O")&amp;" "&amp;$I1311&amp;" "&amp;IF($I1311&lt;=TEXT(★完成資料!$A$1,"yyyymm"),TEXT(★完成資料!$A$1,"yyyymm"),"999999")&amp; " " &amp; LEFT(F1311 &amp; "          ",10))))</f>
        <v xml:space="preserve">T O 202201 yyyy00 HV        </v>
      </c>
      <c r="B1311" s="68" t="s">
        <v>288</v>
      </c>
      <c r="C1311" s="68" t="s">
        <v>113</v>
      </c>
      <c r="D1311" s="68" t="s">
        <v>287</v>
      </c>
      <c r="E1311" s="68" t="s">
        <v>359</v>
      </c>
      <c r="F1311" s="68" t="s">
        <v>360</v>
      </c>
      <c r="G1311" s="68" t="s">
        <v>77</v>
      </c>
      <c r="H1311" s="68" t="s">
        <v>273</v>
      </c>
      <c r="I1311" s="68" t="s">
        <v>639</v>
      </c>
      <c r="J1311" s="65">
        <v>2</v>
      </c>
      <c r="K1311" s="65">
        <v>14</v>
      </c>
      <c r="L1311" s="65">
        <v>427</v>
      </c>
      <c r="M1311" s="65" t="s">
        <v>376</v>
      </c>
    </row>
    <row r="1312" spans="1:13" ht="12.75" customHeight="1">
      <c r="A1312" s="107" t="str">
        <f>IF(ROW()=1,"KEY",IF(ISNA(VLOOKUP(B1312,車名対応マスタ!B:D,3,FALSE)),"",IF(VLOOKUP(B1312,車名対応マスタ!B:D,3,FALSE)="","",$D1312&amp;" "&amp;IF($G1312="9","J","O")&amp;" "&amp;$I1312&amp;" "&amp;IF($I1312&lt;=TEXT(★完成資料!$A$1,"yyyymm"),TEXT(★完成資料!$A$1,"yyyymm"),"999999")&amp; " " &amp; LEFT(F1312 &amp; "          ",10))))</f>
        <v xml:space="preserve">T O 202202 yyyy00 HV        </v>
      </c>
      <c r="B1312" s="68" t="s">
        <v>288</v>
      </c>
      <c r="C1312" s="68" t="s">
        <v>113</v>
      </c>
      <c r="D1312" s="68" t="s">
        <v>287</v>
      </c>
      <c r="E1312" s="68" t="s">
        <v>359</v>
      </c>
      <c r="F1312" s="68" t="s">
        <v>360</v>
      </c>
      <c r="G1312" s="68" t="s">
        <v>77</v>
      </c>
      <c r="H1312" s="68" t="s">
        <v>273</v>
      </c>
      <c r="I1312" s="68" t="s">
        <v>640</v>
      </c>
      <c r="J1312" s="65">
        <v>10</v>
      </c>
      <c r="K1312" s="65">
        <v>17</v>
      </c>
      <c r="L1312" s="65">
        <v>427</v>
      </c>
      <c r="M1312" s="65" t="s">
        <v>376</v>
      </c>
    </row>
    <row r="1313" spans="1:13" ht="12.75" customHeight="1">
      <c r="A1313" s="107" t="str">
        <f>IF(ROW()=1,"KEY",IF(ISNA(VLOOKUP(B1313,車名対応マスタ!B:D,3,FALSE)),"",IF(VLOOKUP(B1313,車名対応マスタ!B:D,3,FALSE)="","",$D1313&amp;" "&amp;IF($G1313="9","J","O")&amp;" "&amp;$I1313&amp;" "&amp;IF($I1313&lt;=TEXT(★完成資料!$A$1,"yyyymm"),TEXT(★完成資料!$A$1,"yyyymm"),"999999")&amp; " " &amp; LEFT(F1313 &amp; "          ",10))))</f>
        <v xml:space="preserve">T O 202203 yyyy00 HV        </v>
      </c>
      <c r="B1313" s="68" t="s">
        <v>288</v>
      </c>
      <c r="C1313" s="68" t="s">
        <v>113</v>
      </c>
      <c r="D1313" s="68" t="s">
        <v>287</v>
      </c>
      <c r="E1313" s="68" t="s">
        <v>359</v>
      </c>
      <c r="F1313" s="68" t="s">
        <v>360</v>
      </c>
      <c r="G1313" s="68" t="s">
        <v>77</v>
      </c>
      <c r="H1313" s="68" t="s">
        <v>273</v>
      </c>
      <c r="I1313" s="68" t="s">
        <v>641</v>
      </c>
      <c r="J1313" s="65">
        <v>10</v>
      </c>
      <c r="K1313" s="65">
        <v>51</v>
      </c>
      <c r="L1313" s="65">
        <v>427</v>
      </c>
      <c r="M1313" s="65" t="s">
        <v>376</v>
      </c>
    </row>
    <row r="1314" spans="1:13" ht="12.75" customHeight="1">
      <c r="A1314" s="107" t="str">
        <f>IF(ROW()=1,"KEY",IF(ISNA(VLOOKUP(B1314,車名対応マスタ!B:D,3,FALSE)),"",IF(VLOOKUP(B1314,車名対応マスタ!B:D,3,FALSE)="","",$D1314&amp;" "&amp;IF($G1314="9","J","O")&amp;" "&amp;$I1314&amp;" "&amp;IF($I1314&lt;=TEXT(★完成資料!$A$1,"yyyymm"),TEXT(★完成資料!$A$1,"yyyymm"),"999999")&amp; " " &amp; LEFT(F1314 &amp; "          ",10))))</f>
        <v xml:space="preserve">T O 202204 yyyy00 HV        </v>
      </c>
      <c r="B1314" s="68" t="s">
        <v>288</v>
      </c>
      <c r="C1314" s="68" t="s">
        <v>113</v>
      </c>
      <c r="D1314" s="68" t="s">
        <v>287</v>
      </c>
      <c r="E1314" s="68" t="s">
        <v>359</v>
      </c>
      <c r="F1314" s="68" t="s">
        <v>360</v>
      </c>
      <c r="G1314" s="68" t="s">
        <v>77</v>
      </c>
      <c r="H1314" s="68" t="s">
        <v>273</v>
      </c>
      <c r="I1314" s="68" t="s">
        <v>642</v>
      </c>
      <c r="J1314" s="65">
        <v>19</v>
      </c>
      <c r="K1314" s="65">
        <v>70</v>
      </c>
      <c r="L1314" s="65">
        <v>427</v>
      </c>
      <c r="M1314" s="65" t="s">
        <v>376</v>
      </c>
    </row>
    <row r="1315" spans="1:13" ht="12.75" customHeight="1">
      <c r="A1315" s="107" t="str">
        <f>IF(ROW()=1,"KEY",IF(ISNA(VLOOKUP(B1315,車名対応マスタ!B:D,3,FALSE)),"",IF(VLOOKUP(B1315,車名対応マスタ!B:D,3,FALSE)="","",$D1315&amp;" "&amp;IF($G1315="9","J","O")&amp;" "&amp;$I1315&amp;" "&amp;IF($I1315&lt;=TEXT(★完成資料!$A$1,"yyyymm"),TEXT(★完成資料!$A$1,"yyyymm"),"999999")&amp; " " &amp; LEFT(F1315 &amp; "          ",10))))</f>
        <v xml:space="preserve">T O 202205 yyyy00 HV        </v>
      </c>
      <c r="B1315" s="68" t="s">
        <v>288</v>
      </c>
      <c r="C1315" s="68" t="s">
        <v>113</v>
      </c>
      <c r="D1315" s="68" t="s">
        <v>287</v>
      </c>
      <c r="E1315" s="68" t="s">
        <v>359</v>
      </c>
      <c r="F1315" s="68" t="s">
        <v>360</v>
      </c>
      <c r="G1315" s="68" t="s">
        <v>77</v>
      </c>
      <c r="H1315" s="68" t="s">
        <v>273</v>
      </c>
      <c r="I1315" s="68" t="s">
        <v>647</v>
      </c>
      <c r="J1315" s="65">
        <v>21</v>
      </c>
      <c r="K1315" s="65">
        <v>14</v>
      </c>
      <c r="L1315" s="65">
        <v>427</v>
      </c>
      <c r="M1315" s="65" t="s">
        <v>376</v>
      </c>
    </row>
    <row r="1316" spans="1:13" ht="12.75" customHeight="1">
      <c r="A1316" s="107" t="str">
        <f>IF(ROW()=1,"KEY",IF(ISNA(VLOOKUP(B1316,車名対応マスタ!B:D,3,FALSE)),"",IF(VLOOKUP(B1316,車名対応マスタ!B:D,3,FALSE)="","",$D1316&amp;" "&amp;IF($G1316="9","J","O")&amp;" "&amp;$I1316&amp;" "&amp;IF($I1316&lt;=TEXT(★完成資料!$A$1,"yyyymm"),TEXT(★完成資料!$A$1,"yyyymm"),"999999")&amp; " " &amp; LEFT(F1316 &amp; "          ",10))))</f>
        <v xml:space="preserve">T O 202206 yyyy00 HV        </v>
      </c>
      <c r="B1316" s="68" t="s">
        <v>288</v>
      </c>
      <c r="C1316" s="68" t="s">
        <v>113</v>
      </c>
      <c r="D1316" s="68" t="s">
        <v>287</v>
      </c>
      <c r="E1316" s="68" t="s">
        <v>359</v>
      </c>
      <c r="F1316" s="68" t="s">
        <v>360</v>
      </c>
      <c r="G1316" s="68" t="s">
        <v>77</v>
      </c>
      <c r="H1316" s="68" t="s">
        <v>273</v>
      </c>
      <c r="I1316" s="68" t="s">
        <v>652</v>
      </c>
      <c r="J1316" s="65">
        <v>22</v>
      </c>
      <c r="K1316" s="65">
        <v>5</v>
      </c>
      <c r="L1316" s="65">
        <v>427</v>
      </c>
      <c r="M1316" s="65" t="s">
        <v>376</v>
      </c>
    </row>
    <row r="1317" spans="1:13" ht="12.75" customHeight="1">
      <c r="A1317" s="107" t="str">
        <f>IF(ROW()=1,"KEY",IF(ISNA(VLOOKUP(B1317,車名対応マスタ!B:D,3,FALSE)),"",IF(VLOOKUP(B1317,車名対応マスタ!B:D,3,FALSE)="","",$D1317&amp;" "&amp;IF($G1317="9","J","O")&amp;" "&amp;$I1317&amp;" "&amp;IF($I1317&lt;=TEXT(★完成資料!$A$1,"yyyymm"),TEXT(★完成資料!$A$1,"yyyymm"),"999999")&amp; " " &amp; LEFT(F1317 &amp; "          ",10))))</f>
        <v xml:space="preserve">T O 202207 yyyy00 HV        </v>
      </c>
      <c r="B1317" s="68" t="s">
        <v>288</v>
      </c>
      <c r="C1317" s="68" t="s">
        <v>113</v>
      </c>
      <c r="D1317" s="68" t="s">
        <v>287</v>
      </c>
      <c r="E1317" s="68" t="s">
        <v>359</v>
      </c>
      <c r="F1317" s="68" t="s">
        <v>360</v>
      </c>
      <c r="G1317" s="68" t="s">
        <v>77</v>
      </c>
      <c r="H1317" s="68" t="s">
        <v>273</v>
      </c>
      <c r="I1317" s="68" t="s">
        <v>655</v>
      </c>
      <c r="J1317" s="65">
        <v>4</v>
      </c>
      <c r="K1317" s="65">
        <v>12</v>
      </c>
      <c r="L1317" s="65">
        <v>427</v>
      </c>
      <c r="M1317" s="65" t="s">
        <v>376</v>
      </c>
    </row>
    <row r="1318" spans="1:13" ht="12.75" customHeight="1">
      <c r="A1318" s="107" t="str">
        <f>IF(ROW()=1,"KEY",IF(ISNA(VLOOKUP(B1318,車名対応マスタ!B:D,3,FALSE)),"",IF(VLOOKUP(B1318,車名対応マスタ!B:D,3,FALSE)="","",$D1318&amp;" "&amp;IF($G1318="9","J","O")&amp;" "&amp;$I1318&amp;" "&amp;IF($I1318&lt;=TEXT(★完成資料!$A$1,"yyyymm"),TEXT(★完成資料!$A$1,"yyyymm"),"999999")&amp; " " &amp; LEFT(F1318 &amp; "          ",10))))</f>
        <v xml:space="preserve">T O 202208 yyyy00 HV        </v>
      </c>
      <c r="B1318" s="68" t="s">
        <v>288</v>
      </c>
      <c r="C1318" s="68" t="s">
        <v>113</v>
      </c>
      <c r="D1318" s="68" t="s">
        <v>287</v>
      </c>
      <c r="E1318" s="68" t="s">
        <v>359</v>
      </c>
      <c r="F1318" s="68" t="s">
        <v>360</v>
      </c>
      <c r="G1318" s="68" t="s">
        <v>77</v>
      </c>
      <c r="H1318" s="68" t="s">
        <v>273</v>
      </c>
      <c r="I1318" s="68" t="s">
        <v>656</v>
      </c>
      <c r="J1318" s="65">
        <v>3</v>
      </c>
      <c r="K1318" s="65">
        <v>29</v>
      </c>
      <c r="L1318" s="65">
        <v>427</v>
      </c>
      <c r="M1318" s="65" t="s">
        <v>376</v>
      </c>
    </row>
    <row r="1319" spans="1:13" ht="12.75" customHeight="1">
      <c r="A1319" s="107" t="str">
        <f>IF(ROW()=1,"KEY",IF(ISNA(VLOOKUP(B1319,車名対応マスタ!B:D,3,FALSE)),"",IF(VLOOKUP(B1319,車名対応マスタ!B:D,3,FALSE)="","",$D1319&amp;" "&amp;IF($G1319="9","J","O")&amp;" "&amp;$I1319&amp;" "&amp;IF($I1319&lt;=TEXT(★完成資料!$A$1,"yyyymm"),TEXT(★完成資料!$A$1,"yyyymm"),"999999")&amp; " " &amp; LEFT(F1319 &amp; "          ",10))))</f>
        <v xml:space="preserve">T O 202209 yyyy00 HV        </v>
      </c>
      <c r="B1319" s="68" t="s">
        <v>288</v>
      </c>
      <c r="C1319" s="68" t="s">
        <v>113</v>
      </c>
      <c r="D1319" s="68" t="s">
        <v>287</v>
      </c>
      <c r="E1319" s="68" t="s">
        <v>359</v>
      </c>
      <c r="F1319" s="68" t="s">
        <v>360</v>
      </c>
      <c r="G1319" s="68" t="s">
        <v>77</v>
      </c>
      <c r="H1319" s="68" t="s">
        <v>273</v>
      </c>
      <c r="I1319" s="68" t="s">
        <v>657</v>
      </c>
      <c r="K1319" s="65">
        <v>11</v>
      </c>
      <c r="L1319" s="65">
        <v>427</v>
      </c>
      <c r="M1319" s="65" t="s">
        <v>376</v>
      </c>
    </row>
    <row r="1320" spans="1:13" ht="12.75" customHeight="1">
      <c r="A1320" s="107" t="str">
        <f>IF(ROW()=1,"KEY",IF(ISNA(VLOOKUP(B1320,車名対応マスタ!B:D,3,FALSE)),"",IF(VLOOKUP(B1320,車名対応マスタ!B:D,3,FALSE)="","",$D1320&amp;" "&amp;IF($G1320="9","J","O")&amp;" "&amp;$I1320&amp;" "&amp;IF($I1320&lt;=TEXT(★完成資料!$A$1,"yyyymm"),TEXT(★完成資料!$A$1,"yyyymm"),"999999")&amp; " " &amp; LEFT(F1320 &amp; "          ",10))))</f>
        <v xml:space="preserve">T O 202210 yyyy00 HV        </v>
      </c>
      <c r="B1320" s="68" t="s">
        <v>288</v>
      </c>
      <c r="C1320" s="68" t="s">
        <v>113</v>
      </c>
      <c r="D1320" s="68" t="s">
        <v>287</v>
      </c>
      <c r="E1320" s="68" t="s">
        <v>359</v>
      </c>
      <c r="F1320" s="68" t="s">
        <v>360</v>
      </c>
      <c r="G1320" s="68" t="s">
        <v>77</v>
      </c>
      <c r="H1320" s="68" t="s">
        <v>273</v>
      </c>
      <c r="I1320" s="68" t="s">
        <v>663</v>
      </c>
      <c r="K1320" s="65">
        <v>9</v>
      </c>
      <c r="L1320" s="65">
        <v>427</v>
      </c>
      <c r="M1320" s="65" t="s">
        <v>376</v>
      </c>
    </row>
    <row r="1321" spans="1:13" ht="12.75" customHeight="1">
      <c r="A1321" s="107" t="str">
        <f>IF(ROW()=1,"KEY",IF(ISNA(VLOOKUP(B1321,車名対応マスタ!B:D,3,FALSE)),"",IF(VLOOKUP(B1321,車名対応マスタ!B:D,3,FALSE)="","",$D1321&amp;" "&amp;IF($G1321="9","J","O")&amp;" "&amp;$I1321&amp;" "&amp;IF($I1321&lt;=TEXT(★完成資料!$A$1,"yyyymm"),TEXT(★完成資料!$A$1,"yyyymm"),"999999")&amp; " " &amp; LEFT(F1321 &amp; "          ",10))))</f>
        <v xml:space="preserve">T O 202201 yyyy00 HV        </v>
      </c>
      <c r="B1321" s="68" t="s">
        <v>288</v>
      </c>
      <c r="C1321" s="68" t="s">
        <v>113</v>
      </c>
      <c r="D1321" s="68" t="s">
        <v>287</v>
      </c>
      <c r="E1321" s="68" t="s">
        <v>359</v>
      </c>
      <c r="F1321" s="68" t="s">
        <v>360</v>
      </c>
      <c r="G1321" s="68" t="s">
        <v>77</v>
      </c>
      <c r="H1321" s="68" t="s">
        <v>273</v>
      </c>
      <c r="I1321" s="68" t="s">
        <v>639</v>
      </c>
      <c r="J1321" s="65">
        <v>208</v>
      </c>
      <c r="K1321" s="65">
        <v>69</v>
      </c>
      <c r="L1321" s="65">
        <v>410</v>
      </c>
      <c r="M1321" s="65" t="s">
        <v>495</v>
      </c>
    </row>
    <row r="1322" spans="1:13" ht="12.75" customHeight="1">
      <c r="A1322" s="107" t="str">
        <f>IF(ROW()=1,"KEY",IF(ISNA(VLOOKUP(B1322,車名対応マスタ!B:D,3,FALSE)),"",IF(VLOOKUP(B1322,車名対応マスタ!B:D,3,FALSE)="","",$D1322&amp;" "&amp;IF($G1322="9","J","O")&amp;" "&amp;$I1322&amp;" "&amp;IF($I1322&lt;=TEXT(★完成資料!$A$1,"yyyymm"),TEXT(★完成資料!$A$1,"yyyymm"),"999999")&amp; " " &amp; LEFT(F1322 &amp; "          ",10))))</f>
        <v xml:space="preserve">T O 202202 yyyy00 HV        </v>
      </c>
      <c r="B1322" s="68" t="s">
        <v>288</v>
      </c>
      <c r="C1322" s="68" t="s">
        <v>113</v>
      </c>
      <c r="D1322" s="68" t="s">
        <v>287</v>
      </c>
      <c r="E1322" s="68" t="s">
        <v>359</v>
      </c>
      <c r="F1322" s="68" t="s">
        <v>360</v>
      </c>
      <c r="G1322" s="68" t="s">
        <v>77</v>
      </c>
      <c r="H1322" s="68" t="s">
        <v>273</v>
      </c>
      <c r="I1322" s="68" t="s">
        <v>640</v>
      </c>
      <c r="J1322" s="65">
        <v>87</v>
      </c>
      <c r="K1322" s="65">
        <v>85</v>
      </c>
      <c r="L1322" s="65">
        <v>410</v>
      </c>
      <c r="M1322" s="65" t="s">
        <v>495</v>
      </c>
    </row>
    <row r="1323" spans="1:13" ht="12.75" customHeight="1">
      <c r="A1323" s="107" t="str">
        <f>IF(ROW()=1,"KEY",IF(ISNA(VLOOKUP(B1323,車名対応マスタ!B:D,3,FALSE)),"",IF(VLOOKUP(B1323,車名対応マスタ!B:D,3,FALSE)="","",$D1323&amp;" "&amp;IF($G1323="9","J","O")&amp;" "&amp;$I1323&amp;" "&amp;IF($I1323&lt;=TEXT(★完成資料!$A$1,"yyyymm"),TEXT(★完成資料!$A$1,"yyyymm"),"999999")&amp; " " &amp; LEFT(F1323 &amp; "          ",10))))</f>
        <v xml:space="preserve">T O 202203 yyyy00 HV        </v>
      </c>
      <c r="B1323" s="68" t="s">
        <v>288</v>
      </c>
      <c r="C1323" s="68" t="s">
        <v>113</v>
      </c>
      <c r="D1323" s="68" t="s">
        <v>287</v>
      </c>
      <c r="E1323" s="68" t="s">
        <v>359</v>
      </c>
      <c r="F1323" s="68" t="s">
        <v>360</v>
      </c>
      <c r="G1323" s="68" t="s">
        <v>77</v>
      </c>
      <c r="H1323" s="68" t="s">
        <v>273</v>
      </c>
      <c r="I1323" s="68" t="s">
        <v>641</v>
      </c>
      <c r="J1323" s="65">
        <v>48</v>
      </c>
      <c r="K1323" s="65">
        <v>128</v>
      </c>
      <c r="L1323" s="65">
        <v>410</v>
      </c>
      <c r="M1323" s="65" t="s">
        <v>495</v>
      </c>
    </row>
    <row r="1324" spans="1:13" ht="12.75" customHeight="1">
      <c r="A1324" s="107" t="str">
        <f>IF(ROW()=1,"KEY",IF(ISNA(VLOOKUP(B1324,車名対応マスタ!B:D,3,FALSE)),"",IF(VLOOKUP(B1324,車名対応マスタ!B:D,3,FALSE)="","",$D1324&amp;" "&amp;IF($G1324="9","J","O")&amp;" "&amp;$I1324&amp;" "&amp;IF($I1324&lt;=TEXT(★完成資料!$A$1,"yyyymm"),TEXT(★完成資料!$A$1,"yyyymm"),"999999")&amp; " " &amp; LEFT(F1324 &amp; "          ",10))))</f>
        <v xml:space="preserve">T O 202204 yyyy00 HV        </v>
      </c>
      <c r="B1324" s="68" t="s">
        <v>288</v>
      </c>
      <c r="C1324" s="68" t="s">
        <v>113</v>
      </c>
      <c r="D1324" s="68" t="s">
        <v>287</v>
      </c>
      <c r="E1324" s="68" t="s">
        <v>359</v>
      </c>
      <c r="F1324" s="68" t="s">
        <v>360</v>
      </c>
      <c r="G1324" s="68" t="s">
        <v>77</v>
      </c>
      <c r="H1324" s="68" t="s">
        <v>273</v>
      </c>
      <c r="I1324" s="68" t="s">
        <v>642</v>
      </c>
      <c r="J1324" s="65">
        <v>33</v>
      </c>
      <c r="K1324" s="65">
        <v>55</v>
      </c>
      <c r="L1324" s="65">
        <v>410</v>
      </c>
      <c r="M1324" s="65" t="s">
        <v>495</v>
      </c>
    </row>
    <row r="1325" spans="1:13" ht="12.75" customHeight="1">
      <c r="A1325" s="107" t="str">
        <f>IF(ROW()=1,"KEY",IF(ISNA(VLOOKUP(B1325,車名対応マスタ!B:D,3,FALSE)),"",IF(VLOOKUP(B1325,車名対応マスタ!B:D,3,FALSE)="","",$D1325&amp;" "&amp;IF($G1325="9","J","O")&amp;" "&amp;$I1325&amp;" "&amp;IF($I1325&lt;=TEXT(★完成資料!$A$1,"yyyymm"),TEXT(★完成資料!$A$1,"yyyymm"),"999999")&amp; " " &amp; LEFT(F1325 &amp; "          ",10))))</f>
        <v xml:space="preserve">T O 202205 yyyy00 HV        </v>
      </c>
      <c r="B1325" s="68" t="s">
        <v>288</v>
      </c>
      <c r="C1325" s="68" t="s">
        <v>113</v>
      </c>
      <c r="D1325" s="68" t="s">
        <v>287</v>
      </c>
      <c r="E1325" s="68" t="s">
        <v>359</v>
      </c>
      <c r="F1325" s="68" t="s">
        <v>360</v>
      </c>
      <c r="G1325" s="68" t="s">
        <v>77</v>
      </c>
      <c r="H1325" s="68" t="s">
        <v>273</v>
      </c>
      <c r="I1325" s="68" t="s">
        <v>647</v>
      </c>
      <c r="J1325" s="65">
        <v>20</v>
      </c>
      <c r="K1325" s="65">
        <v>48</v>
      </c>
      <c r="L1325" s="65">
        <v>410</v>
      </c>
      <c r="M1325" s="65" t="s">
        <v>495</v>
      </c>
    </row>
    <row r="1326" spans="1:13" ht="12.75" customHeight="1">
      <c r="A1326" s="107" t="str">
        <f>IF(ROW()=1,"KEY",IF(ISNA(VLOOKUP(B1326,車名対応マスタ!B:D,3,FALSE)),"",IF(VLOOKUP(B1326,車名対応マスタ!B:D,3,FALSE)="","",$D1326&amp;" "&amp;IF($G1326="9","J","O")&amp;" "&amp;$I1326&amp;" "&amp;IF($I1326&lt;=TEXT(★完成資料!$A$1,"yyyymm"),TEXT(★完成資料!$A$1,"yyyymm"),"999999")&amp; " " &amp; LEFT(F1326 &amp; "          ",10))))</f>
        <v xml:space="preserve">T O 202206 yyyy00 HV        </v>
      </c>
      <c r="B1326" s="68" t="s">
        <v>288</v>
      </c>
      <c r="C1326" s="68" t="s">
        <v>113</v>
      </c>
      <c r="D1326" s="68" t="s">
        <v>287</v>
      </c>
      <c r="E1326" s="68" t="s">
        <v>359</v>
      </c>
      <c r="F1326" s="68" t="s">
        <v>360</v>
      </c>
      <c r="G1326" s="68" t="s">
        <v>77</v>
      </c>
      <c r="H1326" s="68" t="s">
        <v>273</v>
      </c>
      <c r="I1326" s="68" t="s">
        <v>652</v>
      </c>
      <c r="J1326" s="65">
        <v>9</v>
      </c>
      <c r="K1326" s="65">
        <v>124</v>
      </c>
      <c r="L1326" s="65">
        <v>410</v>
      </c>
      <c r="M1326" s="65" t="s">
        <v>495</v>
      </c>
    </row>
    <row r="1327" spans="1:13" ht="12.75" customHeight="1">
      <c r="A1327" s="107" t="str">
        <f>IF(ROW()=1,"KEY",IF(ISNA(VLOOKUP(B1327,車名対応マスタ!B:D,3,FALSE)),"",IF(VLOOKUP(B1327,車名対応マスタ!B:D,3,FALSE)="","",$D1327&amp;" "&amp;IF($G1327="9","J","O")&amp;" "&amp;$I1327&amp;" "&amp;IF($I1327&lt;=TEXT(★完成資料!$A$1,"yyyymm"),TEXT(★完成資料!$A$1,"yyyymm"),"999999")&amp; " " &amp; LEFT(F1327 &amp; "          ",10))))</f>
        <v xml:space="preserve">T O 202207 yyyy00 HV        </v>
      </c>
      <c r="B1327" s="68" t="s">
        <v>288</v>
      </c>
      <c r="C1327" s="68" t="s">
        <v>113</v>
      </c>
      <c r="D1327" s="68" t="s">
        <v>287</v>
      </c>
      <c r="E1327" s="68" t="s">
        <v>359</v>
      </c>
      <c r="F1327" s="68" t="s">
        <v>360</v>
      </c>
      <c r="G1327" s="68" t="s">
        <v>77</v>
      </c>
      <c r="H1327" s="68" t="s">
        <v>273</v>
      </c>
      <c r="I1327" s="68" t="s">
        <v>655</v>
      </c>
      <c r="J1327" s="65">
        <v>21</v>
      </c>
      <c r="K1327" s="65">
        <v>130</v>
      </c>
      <c r="L1327" s="65">
        <v>410</v>
      </c>
      <c r="M1327" s="65" t="s">
        <v>495</v>
      </c>
    </row>
    <row r="1328" spans="1:13" ht="12.75" customHeight="1">
      <c r="A1328" s="107" t="str">
        <f>IF(ROW()=1,"KEY",IF(ISNA(VLOOKUP(B1328,車名対応マスタ!B:D,3,FALSE)),"",IF(VLOOKUP(B1328,車名対応マスタ!B:D,3,FALSE)="","",$D1328&amp;" "&amp;IF($G1328="9","J","O")&amp;" "&amp;$I1328&amp;" "&amp;IF($I1328&lt;=TEXT(★完成資料!$A$1,"yyyymm"),TEXT(★完成資料!$A$1,"yyyymm"),"999999")&amp; " " &amp; LEFT(F1328 &amp; "          ",10))))</f>
        <v xml:space="preserve">T O 202208 yyyy00 HV        </v>
      </c>
      <c r="B1328" s="68" t="s">
        <v>288</v>
      </c>
      <c r="C1328" s="68" t="s">
        <v>113</v>
      </c>
      <c r="D1328" s="68" t="s">
        <v>287</v>
      </c>
      <c r="E1328" s="68" t="s">
        <v>359</v>
      </c>
      <c r="F1328" s="68" t="s">
        <v>360</v>
      </c>
      <c r="G1328" s="68" t="s">
        <v>77</v>
      </c>
      <c r="H1328" s="68" t="s">
        <v>273</v>
      </c>
      <c r="I1328" s="68" t="s">
        <v>656</v>
      </c>
      <c r="J1328" s="65">
        <v>27</v>
      </c>
      <c r="K1328" s="65">
        <v>61</v>
      </c>
      <c r="L1328" s="65">
        <v>410</v>
      </c>
      <c r="M1328" s="65" t="s">
        <v>495</v>
      </c>
    </row>
    <row r="1329" spans="1:13" ht="12.75" customHeight="1">
      <c r="A1329" s="107" t="str">
        <f>IF(ROW()=1,"KEY",IF(ISNA(VLOOKUP(B1329,車名対応マスタ!B:D,3,FALSE)),"",IF(VLOOKUP(B1329,車名対応マスタ!B:D,3,FALSE)="","",$D1329&amp;" "&amp;IF($G1329="9","J","O")&amp;" "&amp;$I1329&amp;" "&amp;IF($I1329&lt;=TEXT(★完成資料!$A$1,"yyyymm"),TEXT(★完成資料!$A$1,"yyyymm"),"999999")&amp; " " &amp; LEFT(F1329 &amp; "          ",10))))</f>
        <v xml:space="preserve">T O 202209 yyyy00 HV        </v>
      </c>
      <c r="B1329" s="68" t="s">
        <v>288</v>
      </c>
      <c r="C1329" s="68" t="s">
        <v>113</v>
      </c>
      <c r="D1329" s="68" t="s">
        <v>287</v>
      </c>
      <c r="E1329" s="68" t="s">
        <v>359</v>
      </c>
      <c r="F1329" s="68" t="s">
        <v>360</v>
      </c>
      <c r="G1329" s="68" t="s">
        <v>77</v>
      </c>
      <c r="H1329" s="68" t="s">
        <v>273</v>
      </c>
      <c r="I1329" s="68" t="s">
        <v>657</v>
      </c>
      <c r="J1329" s="65">
        <v>64</v>
      </c>
      <c r="K1329" s="65">
        <v>108</v>
      </c>
      <c r="L1329" s="65">
        <v>410</v>
      </c>
      <c r="M1329" s="65" t="s">
        <v>495</v>
      </c>
    </row>
    <row r="1330" spans="1:13" ht="12.75" customHeight="1">
      <c r="A1330" s="107" t="str">
        <f>IF(ROW()=1,"KEY",IF(ISNA(VLOOKUP(B1330,車名対応マスタ!B:D,3,FALSE)),"",IF(VLOOKUP(B1330,車名対応マスタ!B:D,3,FALSE)="","",$D1330&amp;" "&amp;IF($G1330="9","J","O")&amp;" "&amp;$I1330&amp;" "&amp;IF($I1330&lt;=TEXT(★完成資料!$A$1,"yyyymm"),TEXT(★完成資料!$A$1,"yyyymm"),"999999")&amp; " " &amp; LEFT(F1330 &amp; "          ",10))))</f>
        <v xml:space="preserve">T O 202210 yyyy00 HV        </v>
      </c>
      <c r="B1330" s="68" t="s">
        <v>288</v>
      </c>
      <c r="C1330" s="68" t="s">
        <v>113</v>
      </c>
      <c r="D1330" s="68" t="s">
        <v>287</v>
      </c>
      <c r="E1330" s="68" t="s">
        <v>359</v>
      </c>
      <c r="F1330" s="68" t="s">
        <v>360</v>
      </c>
      <c r="G1330" s="68" t="s">
        <v>77</v>
      </c>
      <c r="H1330" s="68" t="s">
        <v>273</v>
      </c>
      <c r="I1330" s="68" t="s">
        <v>663</v>
      </c>
      <c r="J1330" s="65">
        <v>132</v>
      </c>
      <c r="K1330" s="65">
        <v>56</v>
      </c>
      <c r="L1330" s="65">
        <v>410</v>
      </c>
      <c r="M1330" s="65" t="s">
        <v>495</v>
      </c>
    </row>
    <row r="1331" spans="1:13" ht="12.75" customHeight="1">
      <c r="A1331" s="107" t="str">
        <f>IF(ROW()=1,"KEY",IF(ISNA(VLOOKUP(B1331,車名対応マスタ!B:D,3,FALSE)),"",IF(VLOOKUP(B1331,車名対応マスタ!B:D,3,FALSE)="","",$D1331&amp;" "&amp;IF($G1331="9","J","O")&amp;" "&amp;$I1331&amp;" "&amp;IF($I1331&lt;=TEXT(★完成資料!$A$1,"yyyymm"),TEXT(★完成資料!$A$1,"yyyymm"),"999999")&amp; " " &amp; LEFT(F1331 &amp; "          ",10))))</f>
        <v xml:space="preserve">T O 202201 yyyy00 HV        </v>
      </c>
      <c r="B1331" s="68" t="s">
        <v>288</v>
      </c>
      <c r="C1331" s="68" t="s">
        <v>113</v>
      </c>
      <c r="D1331" s="68" t="s">
        <v>287</v>
      </c>
      <c r="E1331" s="68" t="s">
        <v>359</v>
      </c>
      <c r="F1331" s="68" t="s">
        <v>360</v>
      </c>
      <c r="G1331" s="68" t="s">
        <v>77</v>
      </c>
      <c r="H1331" s="68" t="s">
        <v>273</v>
      </c>
      <c r="I1331" s="68" t="s">
        <v>639</v>
      </c>
      <c r="J1331" s="65">
        <v>5</v>
      </c>
      <c r="K1331" s="65">
        <v>11</v>
      </c>
      <c r="L1331" s="65">
        <v>408</v>
      </c>
      <c r="M1331" s="65" t="s">
        <v>496</v>
      </c>
    </row>
    <row r="1332" spans="1:13" ht="12.75" customHeight="1">
      <c r="A1332" s="107" t="str">
        <f>IF(ROW()=1,"KEY",IF(ISNA(VLOOKUP(B1332,車名対応マスタ!B:D,3,FALSE)),"",IF(VLOOKUP(B1332,車名対応マスタ!B:D,3,FALSE)="","",$D1332&amp;" "&amp;IF($G1332="9","J","O")&amp;" "&amp;$I1332&amp;" "&amp;IF($I1332&lt;=TEXT(★完成資料!$A$1,"yyyymm"),TEXT(★完成資料!$A$1,"yyyymm"),"999999")&amp; " " &amp; LEFT(F1332 &amp; "          ",10))))</f>
        <v xml:space="preserve">T O 202202 yyyy00 HV        </v>
      </c>
      <c r="B1332" s="68" t="s">
        <v>288</v>
      </c>
      <c r="C1332" s="68" t="s">
        <v>113</v>
      </c>
      <c r="D1332" s="68" t="s">
        <v>287</v>
      </c>
      <c r="E1332" s="68" t="s">
        <v>359</v>
      </c>
      <c r="F1332" s="68" t="s">
        <v>360</v>
      </c>
      <c r="G1332" s="68" t="s">
        <v>77</v>
      </c>
      <c r="H1332" s="68" t="s">
        <v>273</v>
      </c>
      <c r="I1332" s="68" t="s">
        <v>640</v>
      </c>
      <c r="J1332" s="65">
        <v>7</v>
      </c>
      <c r="K1332" s="65">
        <v>7</v>
      </c>
      <c r="L1332" s="65">
        <v>408</v>
      </c>
      <c r="M1332" s="65" t="s">
        <v>496</v>
      </c>
    </row>
    <row r="1333" spans="1:13" ht="12.75" customHeight="1">
      <c r="A1333" s="107" t="str">
        <f>IF(ROW()=1,"KEY",IF(ISNA(VLOOKUP(B1333,車名対応マスタ!B:D,3,FALSE)),"",IF(VLOOKUP(B1333,車名対応マスタ!B:D,3,FALSE)="","",$D1333&amp;" "&amp;IF($G1333="9","J","O")&amp;" "&amp;$I1333&amp;" "&amp;IF($I1333&lt;=TEXT(★完成資料!$A$1,"yyyymm"),TEXT(★完成資料!$A$1,"yyyymm"),"999999")&amp; " " &amp; LEFT(F1333 &amp; "          ",10))))</f>
        <v xml:space="preserve">T O 202203 yyyy00 HV        </v>
      </c>
      <c r="B1333" s="68" t="s">
        <v>288</v>
      </c>
      <c r="C1333" s="68" t="s">
        <v>113</v>
      </c>
      <c r="D1333" s="68" t="s">
        <v>287</v>
      </c>
      <c r="E1333" s="68" t="s">
        <v>359</v>
      </c>
      <c r="F1333" s="68" t="s">
        <v>360</v>
      </c>
      <c r="G1333" s="68" t="s">
        <v>77</v>
      </c>
      <c r="H1333" s="68" t="s">
        <v>273</v>
      </c>
      <c r="I1333" s="68" t="s">
        <v>641</v>
      </c>
      <c r="J1333" s="65">
        <v>23</v>
      </c>
      <c r="K1333" s="65">
        <v>38</v>
      </c>
      <c r="L1333" s="65">
        <v>408</v>
      </c>
      <c r="M1333" s="65" t="s">
        <v>496</v>
      </c>
    </row>
    <row r="1334" spans="1:13" ht="12.75" customHeight="1">
      <c r="A1334" s="107" t="str">
        <f>IF(ROW()=1,"KEY",IF(ISNA(VLOOKUP(B1334,車名対応マスタ!B:D,3,FALSE)),"",IF(VLOOKUP(B1334,車名対応マスタ!B:D,3,FALSE)="","",$D1334&amp;" "&amp;IF($G1334="9","J","O")&amp;" "&amp;$I1334&amp;" "&amp;IF($I1334&lt;=TEXT(★完成資料!$A$1,"yyyymm"),TEXT(★完成資料!$A$1,"yyyymm"),"999999")&amp; " " &amp; LEFT(F1334 &amp; "          ",10))))</f>
        <v xml:space="preserve">T O 202204 yyyy00 HV        </v>
      </c>
      <c r="B1334" s="68" t="s">
        <v>288</v>
      </c>
      <c r="C1334" s="68" t="s">
        <v>113</v>
      </c>
      <c r="D1334" s="68" t="s">
        <v>287</v>
      </c>
      <c r="E1334" s="68" t="s">
        <v>359</v>
      </c>
      <c r="F1334" s="68" t="s">
        <v>360</v>
      </c>
      <c r="G1334" s="68" t="s">
        <v>77</v>
      </c>
      <c r="H1334" s="68" t="s">
        <v>273</v>
      </c>
      <c r="I1334" s="68" t="s">
        <v>642</v>
      </c>
      <c r="J1334" s="65">
        <v>8</v>
      </c>
      <c r="K1334" s="65">
        <v>15</v>
      </c>
      <c r="L1334" s="65">
        <v>408</v>
      </c>
      <c r="M1334" s="65" t="s">
        <v>496</v>
      </c>
    </row>
    <row r="1335" spans="1:13" ht="12.75" customHeight="1">
      <c r="A1335" s="107" t="str">
        <f>IF(ROW()=1,"KEY",IF(ISNA(VLOOKUP(B1335,車名対応マスタ!B:D,3,FALSE)),"",IF(VLOOKUP(B1335,車名対応マスタ!B:D,3,FALSE)="","",$D1335&amp;" "&amp;IF($G1335="9","J","O")&amp;" "&amp;$I1335&amp;" "&amp;IF($I1335&lt;=TEXT(★完成資料!$A$1,"yyyymm"),TEXT(★完成資料!$A$1,"yyyymm"),"999999")&amp; " " &amp; LEFT(F1335 &amp; "          ",10))))</f>
        <v xml:space="preserve">T O 202205 yyyy00 HV        </v>
      </c>
      <c r="B1335" s="68" t="s">
        <v>288</v>
      </c>
      <c r="C1335" s="68" t="s">
        <v>113</v>
      </c>
      <c r="D1335" s="68" t="s">
        <v>287</v>
      </c>
      <c r="E1335" s="68" t="s">
        <v>359</v>
      </c>
      <c r="F1335" s="68" t="s">
        <v>360</v>
      </c>
      <c r="G1335" s="68" t="s">
        <v>77</v>
      </c>
      <c r="H1335" s="68" t="s">
        <v>273</v>
      </c>
      <c r="I1335" s="68" t="s">
        <v>647</v>
      </c>
      <c r="J1335" s="65">
        <v>6</v>
      </c>
      <c r="K1335" s="65">
        <v>33</v>
      </c>
      <c r="L1335" s="65">
        <v>408</v>
      </c>
      <c r="M1335" s="65" t="s">
        <v>496</v>
      </c>
    </row>
    <row r="1336" spans="1:13" ht="12.75" customHeight="1">
      <c r="A1336" s="107" t="str">
        <f>IF(ROW()=1,"KEY",IF(ISNA(VLOOKUP(B1336,車名対応マスタ!B:D,3,FALSE)),"",IF(VLOOKUP(B1336,車名対応マスタ!B:D,3,FALSE)="","",$D1336&amp;" "&amp;IF($G1336="9","J","O")&amp;" "&amp;$I1336&amp;" "&amp;IF($I1336&lt;=TEXT(★完成資料!$A$1,"yyyymm"),TEXT(★完成資料!$A$1,"yyyymm"),"999999")&amp; " " &amp; LEFT(F1336 &amp; "          ",10))))</f>
        <v xml:space="preserve">T O 202206 yyyy00 HV        </v>
      </c>
      <c r="B1336" s="68" t="s">
        <v>288</v>
      </c>
      <c r="C1336" s="68" t="s">
        <v>113</v>
      </c>
      <c r="D1336" s="68" t="s">
        <v>287</v>
      </c>
      <c r="E1336" s="68" t="s">
        <v>359</v>
      </c>
      <c r="F1336" s="68" t="s">
        <v>360</v>
      </c>
      <c r="G1336" s="68" t="s">
        <v>77</v>
      </c>
      <c r="H1336" s="68" t="s">
        <v>273</v>
      </c>
      <c r="I1336" s="68" t="s">
        <v>652</v>
      </c>
      <c r="J1336" s="65">
        <v>9</v>
      </c>
      <c r="K1336" s="65">
        <v>31</v>
      </c>
      <c r="L1336" s="65">
        <v>408</v>
      </c>
      <c r="M1336" s="65" t="s">
        <v>496</v>
      </c>
    </row>
    <row r="1337" spans="1:13" ht="12.75" customHeight="1">
      <c r="A1337" s="107" t="str">
        <f>IF(ROW()=1,"KEY",IF(ISNA(VLOOKUP(B1337,車名対応マスタ!B:D,3,FALSE)),"",IF(VLOOKUP(B1337,車名対応マスタ!B:D,3,FALSE)="","",$D1337&amp;" "&amp;IF($G1337="9","J","O")&amp;" "&amp;$I1337&amp;" "&amp;IF($I1337&lt;=TEXT(★完成資料!$A$1,"yyyymm"),TEXT(★完成資料!$A$1,"yyyymm"),"999999")&amp; " " &amp; LEFT(F1337 &amp; "          ",10))))</f>
        <v xml:space="preserve">T O 202207 yyyy00 HV        </v>
      </c>
      <c r="B1337" s="68" t="s">
        <v>288</v>
      </c>
      <c r="C1337" s="68" t="s">
        <v>113</v>
      </c>
      <c r="D1337" s="68" t="s">
        <v>287</v>
      </c>
      <c r="E1337" s="68" t="s">
        <v>359</v>
      </c>
      <c r="F1337" s="68" t="s">
        <v>360</v>
      </c>
      <c r="G1337" s="68" t="s">
        <v>77</v>
      </c>
      <c r="H1337" s="68" t="s">
        <v>273</v>
      </c>
      <c r="I1337" s="68" t="s">
        <v>655</v>
      </c>
      <c r="J1337" s="65">
        <v>10</v>
      </c>
      <c r="K1337" s="65">
        <v>61</v>
      </c>
      <c r="L1337" s="65">
        <v>408</v>
      </c>
      <c r="M1337" s="65" t="s">
        <v>496</v>
      </c>
    </row>
    <row r="1338" spans="1:13" ht="12.75" customHeight="1">
      <c r="A1338" s="107" t="str">
        <f>IF(ROW()=1,"KEY",IF(ISNA(VLOOKUP(B1338,車名対応マスタ!B:D,3,FALSE)),"",IF(VLOOKUP(B1338,車名対応マスタ!B:D,3,FALSE)="","",$D1338&amp;" "&amp;IF($G1338="9","J","O")&amp;" "&amp;$I1338&amp;" "&amp;IF($I1338&lt;=TEXT(★完成資料!$A$1,"yyyymm"),TEXT(★完成資料!$A$1,"yyyymm"),"999999")&amp; " " &amp; LEFT(F1338 &amp; "          ",10))))</f>
        <v xml:space="preserve">T O 202208 yyyy00 HV        </v>
      </c>
      <c r="B1338" s="68" t="s">
        <v>288</v>
      </c>
      <c r="C1338" s="68" t="s">
        <v>113</v>
      </c>
      <c r="D1338" s="68" t="s">
        <v>287</v>
      </c>
      <c r="E1338" s="68" t="s">
        <v>359</v>
      </c>
      <c r="F1338" s="68" t="s">
        <v>360</v>
      </c>
      <c r="G1338" s="68" t="s">
        <v>77</v>
      </c>
      <c r="H1338" s="68" t="s">
        <v>273</v>
      </c>
      <c r="I1338" s="68" t="s">
        <v>656</v>
      </c>
      <c r="J1338" s="65">
        <v>17</v>
      </c>
      <c r="K1338" s="65">
        <v>32</v>
      </c>
      <c r="L1338" s="65">
        <v>408</v>
      </c>
      <c r="M1338" s="65" t="s">
        <v>496</v>
      </c>
    </row>
    <row r="1339" spans="1:13" ht="12.75" customHeight="1">
      <c r="A1339" s="107" t="str">
        <f>IF(ROW()=1,"KEY",IF(ISNA(VLOOKUP(B1339,車名対応マスタ!B:D,3,FALSE)),"",IF(VLOOKUP(B1339,車名対応マスタ!B:D,3,FALSE)="","",$D1339&amp;" "&amp;IF($G1339="9","J","O")&amp;" "&amp;$I1339&amp;" "&amp;IF($I1339&lt;=TEXT(★完成資料!$A$1,"yyyymm"),TEXT(★完成資料!$A$1,"yyyymm"),"999999")&amp; " " &amp; LEFT(F1339 &amp; "          ",10))))</f>
        <v xml:space="preserve">T O 202209 yyyy00 HV        </v>
      </c>
      <c r="B1339" s="68" t="s">
        <v>288</v>
      </c>
      <c r="C1339" s="68" t="s">
        <v>113</v>
      </c>
      <c r="D1339" s="68" t="s">
        <v>287</v>
      </c>
      <c r="E1339" s="68" t="s">
        <v>359</v>
      </c>
      <c r="F1339" s="68" t="s">
        <v>360</v>
      </c>
      <c r="G1339" s="68" t="s">
        <v>77</v>
      </c>
      <c r="H1339" s="68" t="s">
        <v>273</v>
      </c>
      <c r="I1339" s="68" t="s">
        <v>657</v>
      </c>
      <c r="J1339" s="65">
        <v>11</v>
      </c>
      <c r="K1339" s="65">
        <v>46</v>
      </c>
      <c r="L1339" s="65">
        <v>408</v>
      </c>
      <c r="M1339" s="65" t="s">
        <v>496</v>
      </c>
    </row>
    <row r="1340" spans="1:13" ht="12.75" customHeight="1">
      <c r="A1340" s="107" t="str">
        <f>IF(ROW()=1,"KEY",IF(ISNA(VLOOKUP(B1340,車名対応マスタ!B:D,3,FALSE)),"",IF(VLOOKUP(B1340,車名対応マスタ!B:D,3,FALSE)="","",$D1340&amp;" "&amp;IF($G1340="9","J","O")&amp;" "&amp;$I1340&amp;" "&amp;IF($I1340&lt;=TEXT(★完成資料!$A$1,"yyyymm"),TEXT(★完成資料!$A$1,"yyyymm"),"999999")&amp; " " &amp; LEFT(F1340 &amp; "          ",10))))</f>
        <v xml:space="preserve">T O 202210 yyyy00 HV        </v>
      </c>
      <c r="B1340" s="68" t="s">
        <v>288</v>
      </c>
      <c r="C1340" s="68" t="s">
        <v>113</v>
      </c>
      <c r="D1340" s="68" t="s">
        <v>287</v>
      </c>
      <c r="E1340" s="68" t="s">
        <v>359</v>
      </c>
      <c r="F1340" s="68" t="s">
        <v>360</v>
      </c>
      <c r="G1340" s="68" t="s">
        <v>77</v>
      </c>
      <c r="H1340" s="68" t="s">
        <v>273</v>
      </c>
      <c r="I1340" s="68" t="s">
        <v>663</v>
      </c>
      <c r="J1340" s="65">
        <v>3</v>
      </c>
      <c r="K1340" s="65">
        <v>8</v>
      </c>
      <c r="L1340" s="65">
        <v>408</v>
      </c>
      <c r="M1340" s="65" t="s">
        <v>496</v>
      </c>
    </row>
    <row r="1341" spans="1:13" ht="12.75" customHeight="1">
      <c r="A1341" s="107" t="str">
        <f>IF(ROW()=1,"KEY",IF(ISNA(VLOOKUP(B1341,車名対応マスタ!B:D,3,FALSE)),"",IF(VLOOKUP(B1341,車名対応マスタ!B:D,3,FALSE)="","",$D1341&amp;" "&amp;IF($G1341="9","J","O")&amp;" "&amp;$I1341&amp;" "&amp;IF($I1341&lt;=TEXT(★完成資料!$A$1,"yyyymm"),TEXT(★完成資料!$A$1,"yyyymm"),"999999")&amp; " " &amp; LEFT(F1341 &amp; "          ",10))))</f>
        <v xml:space="preserve">T O 202201 yyyy00 HV        </v>
      </c>
      <c r="B1341" s="68" t="s">
        <v>288</v>
      </c>
      <c r="C1341" s="68" t="s">
        <v>113</v>
      </c>
      <c r="D1341" s="68" t="s">
        <v>287</v>
      </c>
      <c r="E1341" s="68" t="s">
        <v>359</v>
      </c>
      <c r="F1341" s="68" t="s">
        <v>360</v>
      </c>
      <c r="G1341" s="68" t="s">
        <v>77</v>
      </c>
      <c r="H1341" s="68" t="s">
        <v>273</v>
      </c>
      <c r="I1341" s="68" t="s">
        <v>639</v>
      </c>
      <c r="J1341" s="65">
        <v>28</v>
      </c>
      <c r="K1341" s="65">
        <v>46</v>
      </c>
      <c r="L1341" s="65">
        <v>424</v>
      </c>
      <c r="M1341" s="65" t="s">
        <v>378</v>
      </c>
    </row>
    <row r="1342" spans="1:13" ht="12.75" customHeight="1">
      <c r="A1342" s="107" t="str">
        <f>IF(ROW()=1,"KEY",IF(ISNA(VLOOKUP(B1342,車名対応マスタ!B:D,3,FALSE)),"",IF(VLOOKUP(B1342,車名対応マスタ!B:D,3,FALSE)="","",$D1342&amp;" "&amp;IF($G1342="9","J","O")&amp;" "&amp;$I1342&amp;" "&amp;IF($I1342&lt;=TEXT(★完成資料!$A$1,"yyyymm"),TEXT(★完成資料!$A$1,"yyyymm"),"999999")&amp; " " &amp; LEFT(F1342 &amp; "          ",10))))</f>
        <v xml:space="preserve">T O 202202 yyyy00 HV        </v>
      </c>
      <c r="B1342" s="68" t="s">
        <v>288</v>
      </c>
      <c r="C1342" s="68" t="s">
        <v>113</v>
      </c>
      <c r="D1342" s="68" t="s">
        <v>287</v>
      </c>
      <c r="E1342" s="68" t="s">
        <v>359</v>
      </c>
      <c r="F1342" s="68" t="s">
        <v>360</v>
      </c>
      <c r="G1342" s="68" t="s">
        <v>77</v>
      </c>
      <c r="H1342" s="68" t="s">
        <v>273</v>
      </c>
      <c r="I1342" s="68" t="s">
        <v>640</v>
      </c>
      <c r="J1342" s="65">
        <v>17</v>
      </c>
      <c r="K1342" s="65">
        <v>42</v>
      </c>
      <c r="L1342" s="65">
        <v>424</v>
      </c>
      <c r="M1342" s="65" t="s">
        <v>378</v>
      </c>
    </row>
    <row r="1343" spans="1:13" ht="12.75" customHeight="1">
      <c r="A1343" s="107" t="str">
        <f>IF(ROW()=1,"KEY",IF(ISNA(VLOOKUP(B1343,車名対応マスタ!B:D,3,FALSE)),"",IF(VLOOKUP(B1343,車名対応マスタ!B:D,3,FALSE)="","",$D1343&amp;" "&amp;IF($G1343="9","J","O")&amp;" "&amp;$I1343&amp;" "&amp;IF($I1343&lt;=TEXT(★完成資料!$A$1,"yyyymm"),TEXT(★完成資料!$A$1,"yyyymm"),"999999")&amp; " " &amp; LEFT(F1343 &amp; "          ",10))))</f>
        <v xml:space="preserve">T O 202203 yyyy00 HV        </v>
      </c>
      <c r="B1343" s="68" t="s">
        <v>288</v>
      </c>
      <c r="C1343" s="68" t="s">
        <v>113</v>
      </c>
      <c r="D1343" s="68" t="s">
        <v>287</v>
      </c>
      <c r="E1343" s="68" t="s">
        <v>359</v>
      </c>
      <c r="F1343" s="68" t="s">
        <v>360</v>
      </c>
      <c r="G1343" s="68" t="s">
        <v>77</v>
      </c>
      <c r="H1343" s="68" t="s">
        <v>273</v>
      </c>
      <c r="I1343" s="68" t="s">
        <v>641</v>
      </c>
      <c r="J1343" s="65">
        <v>5</v>
      </c>
      <c r="K1343" s="65">
        <v>15</v>
      </c>
      <c r="L1343" s="65">
        <v>424</v>
      </c>
      <c r="M1343" s="65" t="s">
        <v>378</v>
      </c>
    </row>
    <row r="1344" spans="1:13" ht="12.75" customHeight="1">
      <c r="A1344" s="107" t="str">
        <f>IF(ROW()=1,"KEY",IF(ISNA(VLOOKUP(B1344,車名対応マスタ!B:D,3,FALSE)),"",IF(VLOOKUP(B1344,車名対応マスタ!B:D,3,FALSE)="","",$D1344&amp;" "&amp;IF($G1344="9","J","O")&amp;" "&amp;$I1344&amp;" "&amp;IF($I1344&lt;=TEXT(★完成資料!$A$1,"yyyymm"),TEXT(★完成資料!$A$1,"yyyymm"),"999999")&amp; " " &amp; LEFT(F1344 &amp; "          ",10))))</f>
        <v xml:space="preserve">T O 202204 yyyy00 HV        </v>
      </c>
      <c r="B1344" s="68" t="s">
        <v>288</v>
      </c>
      <c r="C1344" s="68" t="s">
        <v>113</v>
      </c>
      <c r="D1344" s="68" t="s">
        <v>287</v>
      </c>
      <c r="E1344" s="68" t="s">
        <v>359</v>
      </c>
      <c r="F1344" s="68" t="s">
        <v>360</v>
      </c>
      <c r="G1344" s="68" t="s">
        <v>77</v>
      </c>
      <c r="H1344" s="68" t="s">
        <v>273</v>
      </c>
      <c r="I1344" s="68" t="s">
        <v>642</v>
      </c>
      <c r="J1344" s="65">
        <v>13</v>
      </c>
      <c r="L1344" s="65">
        <v>424</v>
      </c>
      <c r="M1344" s="65" t="s">
        <v>378</v>
      </c>
    </row>
    <row r="1345" spans="1:13" ht="12.75" customHeight="1">
      <c r="A1345" s="107" t="str">
        <f>IF(ROW()=1,"KEY",IF(ISNA(VLOOKUP(B1345,車名対応マスタ!B:D,3,FALSE)),"",IF(VLOOKUP(B1345,車名対応マスタ!B:D,3,FALSE)="","",$D1345&amp;" "&amp;IF($G1345="9","J","O")&amp;" "&amp;$I1345&amp;" "&amp;IF($I1345&lt;=TEXT(★完成資料!$A$1,"yyyymm"),TEXT(★完成資料!$A$1,"yyyymm"),"999999")&amp; " " &amp; LEFT(F1345 &amp; "          ",10))))</f>
        <v xml:space="preserve">T O 202205 yyyy00 HV        </v>
      </c>
      <c r="B1345" s="68" t="s">
        <v>288</v>
      </c>
      <c r="C1345" s="68" t="s">
        <v>113</v>
      </c>
      <c r="D1345" s="68" t="s">
        <v>287</v>
      </c>
      <c r="E1345" s="68" t="s">
        <v>359</v>
      </c>
      <c r="F1345" s="68" t="s">
        <v>360</v>
      </c>
      <c r="G1345" s="68" t="s">
        <v>77</v>
      </c>
      <c r="H1345" s="68" t="s">
        <v>273</v>
      </c>
      <c r="I1345" s="68" t="s">
        <v>647</v>
      </c>
      <c r="J1345" s="65">
        <v>4</v>
      </c>
      <c r="L1345" s="65">
        <v>424</v>
      </c>
      <c r="M1345" s="65" t="s">
        <v>378</v>
      </c>
    </row>
    <row r="1346" spans="1:13" ht="12.75" customHeight="1">
      <c r="A1346" s="107" t="str">
        <f>IF(ROW()=1,"KEY",IF(ISNA(VLOOKUP(B1346,車名対応マスタ!B:D,3,FALSE)),"",IF(VLOOKUP(B1346,車名対応マスタ!B:D,3,FALSE)="","",$D1346&amp;" "&amp;IF($G1346="9","J","O")&amp;" "&amp;$I1346&amp;" "&amp;IF($I1346&lt;=TEXT(★完成資料!$A$1,"yyyymm"),TEXT(★完成資料!$A$1,"yyyymm"),"999999")&amp; " " &amp; LEFT(F1346 &amp; "          ",10))))</f>
        <v xml:space="preserve">T O 202206 yyyy00 HV        </v>
      </c>
      <c r="B1346" s="68" t="s">
        <v>288</v>
      </c>
      <c r="C1346" s="68" t="s">
        <v>113</v>
      </c>
      <c r="D1346" s="68" t="s">
        <v>287</v>
      </c>
      <c r="E1346" s="68" t="s">
        <v>359</v>
      </c>
      <c r="F1346" s="68" t="s">
        <v>360</v>
      </c>
      <c r="G1346" s="68" t="s">
        <v>77</v>
      </c>
      <c r="H1346" s="68" t="s">
        <v>273</v>
      </c>
      <c r="I1346" s="68" t="s">
        <v>652</v>
      </c>
      <c r="J1346" s="65">
        <v>51</v>
      </c>
      <c r="K1346" s="65">
        <v>5</v>
      </c>
      <c r="L1346" s="65">
        <v>424</v>
      </c>
      <c r="M1346" s="65" t="s">
        <v>378</v>
      </c>
    </row>
    <row r="1347" spans="1:13" ht="12.75" customHeight="1">
      <c r="A1347" s="107" t="str">
        <f>IF(ROW()=1,"KEY",IF(ISNA(VLOOKUP(B1347,車名対応マスタ!B:D,3,FALSE)),"",IF(VLOOKUP(B1347,車名対応マスタ!B:D,3,FALSE)="","",$D1347&amp;" "&amp;IF($G1347="9","J","O")&amp;" "&amp;$I1347&amp;" "&amp;IF($I1347&lt;=TEXT(★完成資料!$A$1,"yyyymm"),TEXT(★完成資料!$A$1,"yyyymm"),"999999")&amp; " " &amp; LEFT(F1347 &amp; "          ",10))))</f>
        <v xml:space="preserve">T O 202207 yyyy00 HV        </v>
      </c>
      <c r="B1347" s="68" t="s">
        <v>288</v>
      </c>
      <c r="C1347" s="68" t="s">
        <v>113</v>
      </c>
      <c r="D1347" s="68" t="s">
        <v>287</v>
      </c>
      <c r="E1347" s="68" t="s">
        <v>359</v>
      </c>
      <c r="F1347" s="68" t="s">
        <v>360</v>
      </c>
      <c r="G1347" s="68" t="s">
        <v>77</v>
      </c>
      <c r="H1347" s="68" t="s">
        <v>273</v>
      </c>
      <c r="I1347" s="68" t="s">
        <v>655</v>
      </c>
      <c r="J1347" s="65">
        <v>46</v>
      </c>
      <c r="K1347" s="65">
        <v>12</v>
      </c>
      <c r="L1347" s="65">
        <v>424</v>
      </c>
      <c r="M1347" s="65" t="s">
        <v>378</v>
      </c>
    </row>
    <row r="1348" spans="1:13" ht="12.75" customHeight="1">
      <c r="A1348" s="107" t="str">
        <f>IF(ROW()=1,"KEY",IF(ISNA(VLOOKUP(B1348,車名対応マスタ!B:D,3,FALSE)),"",IF(VLOOKUP(B1348,車名対応マスタ!B:D,3,FALSE)="","",$D1348&amp;" "&amp;IF($G1348="9","J","O")&amp;" "&amp;$I1348&amp;" "&amp;IF($I1348&lt;=TEXT(★完成資料!$A$1,"yyyymm"),TEXT(★完成資料!$A$1,"yyyymm"),"999999")&amp; " " &amp; LEFT(F1348 &amp; "          ",10))))</f>
        <v xml:space="preserve">T O 202208 yyyy00 HV        </v>
      </c>
      <c r="B1348" s="68" t="s">
        <v>288</v>
      </c>
      <c r="C1348" s="68" t="s">
        <v>113</v>
      </c>
      <c r="D1348" s="68" t="s">
        <v>287</v>
      </c>
      <c r="E1348" s="68" t="s">
        <v>359</v>
      </c>
      <c r="F1348" s="68" t="s">
        <v>360</v>
      </c>
      <c r="G1348" s="68" t="s">
        <v>77</v>
      </c>
      <c r="H1348" s="68" t="s">
        <v>273</v>
      </c>
      <c r="I1348" s="68" t="s">
        <v>656</v>
      </c>
      <c r="J1348" s="65">
        <v>61</v>
      </c>
      <c r="K1348" s="65">
        <v>5</v>
      </c>
      <c r="L1348" s="65">
        <v>424</v>
      </c>
      <c r="M1348" s="65" t="s">
        <v>378</v>
      </c>
    </row>
    <row r="1349" spans="1:13" ht="12.75" customHeight="1">
      <c r="A1349" s="107" t="str">
        <f>IF(ROW()=1,"KEY",IF(ISNA(VLOOKUP(B1349,車名対応マスタ!B:D,3,FALSE)),"",IF(VLOOKUP(B1349,車名対応マスタ!B:D,3,FALSE)="","",$D1349&amp;" "&amp;IF($G1349="9","J","O")&amp;" "&amp;$I1349&amp;" "&amp;IF($I1349&lt;=TEXT(★完成資料!$A$1,"yyyymm"),TEXT(★完成資料!$A$1,"yyyymm"),"999999")&amp; " " &amp; LEFT(F1349 &amp; "          ",10))))</f>
        <v xml:space="preserve">T O 202209 yyyy00 HV        </v>
      </c>
      <c r="B1349" s="68" t="s">
        <v>288</v>
      </c>
      <c r="C1349" s="68" t="s">
        <v>113</v>
      </c>
      <c r="D1349" s="68" t="s">
        <v>287</v>
      </c>
      <c r="E1349" s="68" t="s">
        <v>359</v>
      </c>
      <c r="F1349" s="68" t="s">
        <v>360</v>
      </c>
      <c r="G1349" s="68" t="s">
        <v>77</v>
      </c>
      <c r="H1349" s="68" t="s">
        <v>273</v>
      </c>
      <c r="I1349" s="68" t="s">
        <v>657</v>
      </c>
      <c r="J1349" s="65">
        <v>42</v>
      </c>
      <c r="K1349" s="65">
        <v>79</v>
      </c>
      <c r="L1349" s="65">
        <v>424</v>
      </c>
      <c r="M1349" s="65" t="s">
        <v>378</v>
      </c>
    </row>
    <row r="1350" spans="1:13" ht="12.75" customHeight="1">
      <c r="A1350" s="107" t="str">
        <f>IF(ROW()=1,"KEY",IF(ISNA(VLOOKUP(B1350,車名対応マスタ!B:D,3,FALSE)),"",IF(VLOOKUP(B1350,車名対応マスタ!B:D,3,FALSE)="","",$D1350&amp;" "&amp;IF($G1350="9","J","O")&amp;" "&amp;$I1350&amp;" "&amp;IF($I1350&lt;=TEXT(★完成資料!$A$1,"yyyymm"),TEXT(★完成資料!$A$1,"yyyymm"),"999999")&amp; " " &amp; LEFT(F1350 &amp; "          ",10))))</f>
        <v xml:space="preserve">T O 202210 yyyy00 HV        </v>
      </c>
      <c r="B1350" s="68" t="s">
        <v>288</v>
      </c>
      <c r="C1350" s="68" t="s">
        <v>113</v>
      </c>
      <c r="D1350" s="68" t="s">
        <v>287</v>
      </c>
      <c r="E1350" s="68" t="s">
        <v>359</v>
      </c>
      <c r="F1350" s="68" t="s">
        <v>360</v>
      </c>
      <c r="G1350" s="68" t="s">
        <v>77</v>
      </c>
      <c r="H1350" s="68" t="s">
        <v>273</v>
      </c>
      <c r="I1350" s="68" t="s">
        <v>663</v>
      </c>
      <c r="J1350" s="65">
        <v>41</v>
      </c>
      <c r="K1350" s="65">
        <v>4</v>
      </c>
      <c r="L1350" s="65">
        <v>424</v>
      </c>
      <c r="M1350" s="65" t="s">
        <v>378</v>
      </c>
    </row>
    <row r="1351" spans="1:13" ht="12.75" customHeight="1">
      <c r="A1351" s="107" t="str">
        <f>IF(ROW()=1,"KEY",IF(ISNA(VLOOKUP(B1351,車名対応マスタ!B:D,3,FALSE)),"",IF(VLOOKUP(B1351,車名対応マスタ!B:D,3,FALSE)="","",$D1351&amp;" "&amp;IF($G1351="9","J","O")&amp;" "&amp;$I1351&amp;" "&amp;IF($I1351&lt;=TEXT(★完成資料!$A$1,"yyyymm"),TEXT(★完成資料!$A$1,"yyyymm"),"999999")&amp; " " &amp; LEFT(F1351 &amp; "          ",10))))</f>
        <v xml:space="preserve">T O 202201 yyyy00 HV        </v>
      </c>
      <c r="B1351" s="68" t="s">
        <v>288</v>
      </c>
      <c r="C1351" s="68" t="s">
        <v>113</v>
      </c>
      <c r="D1351" s="68" t="s">
        <v>287</v>
      </c>
      <c r="E1351" s="68" t="s">
        <v>359</v>
      </c>
      <c r="F1351" s="68" t="s">
        <v>360</v>
      </c>
      <c r="G1351" s="68" t="s">
        <v>77</v>
      </c>
      <c r="H1351" s="68" t="s">
        <v>273</v>
      </c>
      <c r="I1351" s="68" t="s">
        <v>639</v>
      </c>
      <c r="J1351" s="65">
        <v>4</v>
      </c>
      <c r="K1351" s="65">
        <v>5</v>
      </c>
      <c r="L1351" s="65">
        <v>419</v>
      </c>
      <c r="M1351" s="65" t="s">
        <v>262</v>
      </c>
    </row>
    <row r="1352" spans="1:13" ht="12.75" customHeight="1">
      <c r="A1352" s="107" t="str">
        <f>IF(ROW()=1,"KEY",IF(ISNA(VLOOKUP(B1352,車名対応マスタ!B:D,3,FALSE)),"",IF(VLOOKUP(B1352,車名対応マスタ!B:D,3,FALSE)="","",$D1352&amp;" "&amp;IF($G1352="9","J","O")&amp;" "&amp;$I1352&amp;" "&amp;IF($I1352&lt;=TEXT(★完成資料!$A$1,"yyyymm"),TEXT(★完成資料!$A$1,"yyyymm"),"999999")&amp; " " &amp; LEFT(F1352 &amp; "          ",10))))</f>
        <v xml:space="preserve">T O 202202 yyyy00 HV        </v>
      </c>
      <c r="B1352" s="68" t="s">
        <v>288</v>
      </c>
      <c r="C1352" s="68" t="s">
        <v>113</v>
      </c>
      <c r="D1352" s="68" t="s">
        <v>287</v>
      </c>
      <c r="E1352" s="68" t="s">
        <v>359</v>
      </c>
      <c r="F1352" s="68" t="s">
        <v>360</v>
      </c>
      <c r="G1352" s="68" t="s">
        <v>77</v>
      </c>
      <c r="H1352" s="68" t="s">
        <v>273</v>
      </c>
      <c r="I1352" s="68" t="s">
        <v>640</v>
      </c>
      <c r="J1352" s="65">
        <v>4</v>
      </c>
      <c r="K1352" s="65">
        <v>1</v>
      </c>
      <c r="L1352" s="65">
        <v>419</v>
      </c>
      <c r="M1352" s="65" t="s">
        <v>262</v>
      </c>
    </row>
    <row r="1353" spans="1:13" ht="12.75" customHeight="1">
      <c r="A1353" s="107" t="str">
        <f>IF(ROW()=1,"KEY",IF(ISNA(VLOOKUP(B1353,車名対応マスタ!B:D,3,FALSE)),"",IF(VLOOKUP(B1353,車名対応マスタ!B:D,3,FALSE)="","",$D1353&amp;" "&amp;IF($G1353="9","J","O")&amp;" "&amp;$I1353&amp;" "&amp;IF($I1353&lt;=TEXT(★完成資料!$A$1,"yyyymm"),TEXT(★完成資料!$A$1,"yyyymm"),"999999")&amp; " " &amp; LEFT(F1353 &amp; "          ",10))))</f>
        <v xml:space="preserve">T O 202203 yyyy00 HV        </v>
      </c>
      <c r="B1353" s="68" t="s">
        <v>288</v>
      </c>
      <c r="C1353" s="68" t="s">
        <v>113</v>
      </c>
      <c r="D1353" s="68" t="s">
        <v>287</v>
      </c>
      <c r="E1353" s="68" t="s">
        <v>359</v>
      </c>
      <c r="F1353" s="68" t="s">
        <v>360</v>
      </c>
      <c r="G1353" s="68" t="s">
        <v>77</v>
      </c>
      <c r="H1353" s="68" t="s">
        <v>273</v>
      </c>
      <c r="I1353" s="68" t="s">
        <v>641</v>
      </c>
      <c r="J1353" s="65">
        <v>3</v>
      </c>
      <c r="K1353" s="65">
        <v>3</v>
      </c>
      <c r="L1353" s="65">
        <v>419</v>
      </c>
      <c r="M1353" s="65" t="s">
        <v>262</v>
      </c>
    </row>
    <row r="1354" spans="1:13" ht="12.75" customHeight="1">
      <c r="A1354" s="107" t="str">
        <f>IF(ROW()=1,"KEY",IF(ISNA(VLOOKUP(B1354,車名対応マスタ!B:D,3,FALSE)),"",IF(VLOOKUP(B1354,車名対応マスタ!B:D,3,FALSE)="","",$D1354&amp;" "&amp;IF($G1354="9","J","O")&amp;" "&amp;$I1354&amp;" "&amp;IF($I1354&lt;=TEXT(★完成資料!$A$1,"yyyymm"),TEXT(★完成資料!$A$1,"yyyymm"),"999999")&amp; " " &amp; LEFT(F1354 &amp; "          ",10))))</f>
        <v xml:space="preserve">T O 202204 yyyy00 HV        </v>
      </c>
      <c r="B1354" s="68" t="s">
        <v>288</v>
      </c>
      <c r="C1354" s="68" t="s">
        <v>113</v>
      </c>
      <c r="D1354" s="68" t="s">
        <v>287</v>
      </c>
      <c r="E1354" s="68" t="s">
        <v>359</v>
      </c>
      <c r="F1354" s="68" t="s">
        <v>360</v>
      </c>
      <c r="G1354" s="68" t="s">
        <v>77</v>
      </c>
      <c r="H1354" s="68" t="s">
        <v>273</v>
      </c>
      <c r="I1354" s="68" t="s">
        <v>642</v>
      </c>
      <c r="J1354" s="65">
        <v>4</v>
      </c>
      <c r="K1354" s="65">
        <v>2</v>
      </c>
      <c r="L1354" s="65">
        <v>419</v>
      </c>
      <c r="M1354" s="65" t="s">
        <v>262</v>
      </c>
    </row>
    <row r="1355" spans="1:13" ht="12.75" customHeight="1">
      <c r="A1355" s="107" t="str">
        <f>IF(ROW()=1,"KEY",IF(ISNA(VLOOKUP(B1355,車名対応マスタ!B:D,3,FALSE)),"",IF(VLOOKUP(B1355,車名対応マスタ!B:D,3,FALSE)="","",$D1355&amp;" "&amp;IF($G1355="9","J","O")&amp;" "&amp;$I1355&amp;" "&amp;IF($I1355&lt;=TEXT(★完成資料!$A$1,"yyyymm"),TEXT(★完成資料!$A$1,"yyyymm"),"999999")&amp; " " &amp; LEFT(F1355 &amp; "          ",10))))</f>
        <v xml:space="preserve">T O 202205 yyyy00 HV        </v>
      </c>
      <c r="B1355" s="68" t="s">
        <v>288</v>
      </c>
      <c r="C1355" s="68" t="s">
        <v>113</v>
      </c>
      <c r="D1355" s="68" t="s">
        <v>287</v>
      </c>
      <c r="E1355" s="68" t="s">
        <v>359</v>
      </c>
      <c r="F1355" s="68" t="s">
        <v>360</v>
      </c>
      <c r="G1355" s="68" t="s">
        <v>77</v>
      </c>
      <c r="H1355" s="68" t="s">
        <v>273</v>
      </c>
      <c r="I1355" s="68" t="s">
        <v>647</v>
      </c>
      <c r="J1355" s="65">
        <v>2</v>
      </c>
      <c r="K1355" s="65">
        <v>3</v>
      </c>
      <c r="L1355" s="65">
        <v>419</v>
      </c>
      <c r="M1355" s="65" t="s">
        <v>262</v>
      </c>
    </row>
    <row r="1356" spans="1:13" ht="12.75" customHeight="1">
      <c r="A1356" s="107" t="str">
        <f>IF(ROW()=1,"KEY",IF(ISNA(VLOOKUP(B1356,車名対応マスタ!B:D,3,FALSE)),"",IF(VLOOKUP(B1356,車名対応マスタ!B:D,3,FALSE)="","",$D1356&amp;" "&amp;IF($G1356="9","J","O")&amp;" "&amp;$I1356&amp;" "&amp;IF($I1356&lt;=TEXT(★完成資料!$A$1,"yyyymm"),TEXT(★完成資料!$A$1,"yyyymm"),"999999")&amp; " " &amp; LEFT(F1356 &amp; "          ",10))))</f>
        <v xml:space="preserve">T O 202206 yyyy00 HV        </v>
      </c>
      <c r="B1356" s="68" t="s">
        <v>288</v>
      </c>
      <c r="C1356" s="68" t="s">
        <v>113</v>
      </c>
      <c r="D1356" s="68" t="s">
        <v>287</v>
      </c>
      <c r="E1356" s="68" t="s">
        <v>359</v>
      </c>
      <c r="F1356" s="68" t="s">
        <v>360</v>
      </c>
      <c r="G1356" s="68" t="s">
        <v>77</v>
      </c>
      <c r="H1356" s="68" t="s">
        <v>273</v>
      </c>
      <c r="I1356" s="68" t="s">
        <v>652</v>
      </c>
      <c r="J1356" s="65">
        <v>2</v>
      </c>
      <c r="K1356" s="65">
        <v>6</v>
      </c>
      <c r="L1356" s="65">
        <v>419</v>
      </c>
      <c r="M1356" s="65" t="s">
        <v>262</v>
      </c>
    </row>
    <row r="1357" spans="1:13" ht="12.75" customHeight="1">
      <c r="A1357" s="107" t="str">
        <f>IF(ROW()=1,"KEY",IF(ISNA(VLOOKUP(B1357,車名対応マスタ!B:D,3,FALSE)),"",IF(VLOOKUP(B1357,車名対応マスタ!B:D,3,FALSE)="","",$D1357&amp;" "&amp;IF($G1357="9","J","O")&amp;" "&amp;$I1357&amp;" "&amp;IF($I1357&lt;=TEXT(★完成資料!$A$1,"yyyymm"),TEXT(★完成資料!$A$1,"yyyymm"),"999999")&amp; " " &amp; LEFT(F1357 &amp; "          ",10))))</f>
        <v xml:space="preserve">T O 202207 yyyy00 HV        </v>
      </c>
      <c r="B1357" s="68" t="s">
        <v>288</v>
      </c>
      <c r="C1357" s="68" t="s">
        <v>113</v>
      </c>
      <c r="D1357" s="68" t="s">
        <v>287</v>
      </c>
      <c r="E1357" s="68" t="s">
        <v>359</v>
      </c>
      <c r="F1357" s="68" t="s">
        <v>360</v>
      </c>
      <c r="G1357" s="68" t="s">
        <v>77</v>
      </c>
      <c r="H1357" s="68" t="s">
        <v>273</v>
      </c>
      <c r="I1357" s="68" t="s">
        <v>655</v>
      </c>
      <c r="J1357" s="65">
        <v>2</v>
      </c>
      <c r="K1357" s="65">
        <v>2</v>
      </c>
      <c r="L1357" s="65">
        <v>419</v>
      </c>
      <c r="M1357" s="65" t="s">
        <v>262</v>
      </c>
    </row>
    <row r="1358" spans="1:13" ht="12.75" customHeight="1">
      <c r="A1358" s="107" t="str">
        <f>IF(ROW()=1,"KEY",IF(ISNA(VLOOKUP(B1358,車名対応マスタ!B:D,3,FALSE)),"",IF(VLOOKUP(B1358,車名対応マスタ!B:D,3,FALSE)="","",$D1358&amp;" "&amp;IF($G1358="9","J","O")&amp;" "&amp;$I1358&amp;" "&amp;IF($I1358&lt;=TEXT(★完成資料!$A$1,"yyyymm"),TEXT(★完成資料!$A$1,"yyyymm"),"999999")&amp; " " &amp; LEFT(F1358 &amp; "          ",10))))</f>
        <v xml:space="preserve">T O 202208 yyyy00 HV        </v>
      </c>
      <c r="B1358" s="68" t="s">
        <v>288</v>
      </c>
      <c r="C1358" s="68" t="s">
        <v>113</v>
      </c>
      <c r="D1358" s="68" t="s">
        <v>287</v>
      </c>
      <c r="E1358" s="68" t="s">
        <v>359</v>
      </c>
      <c r="F1358" s="68" t="s">
        <v>360</v>
      </c>
      <c r="G1358" s="68" t="s">
        <v>77</v>
      </c>
      <c r="H1358" s="68" t="s">
        <v>273</v>
      </c>
      <c r="I1358" s="68" t="s">
        <v>656</v>
      </c>
      <c r="J1358" s="65">
        <v>1</v>
      </c>
      <c r="K1358" s="65">
        <v>1</v>
      </c>
      <c r="L1358" s="65">
        <v>419</v>
      </c>
      <c r="M1358" s="65" t="s">
        <v>262</v>
      </c>
    </row>
    <row r="1359" spans="1:13" ht="12.75" customHeight="1">
      <c r="A1359" s="107" t="str">
        <f>IF(ROW()=1,"KEY",IF(ISNA(VLOOKUP(B1359,車名対応マスタ!B:D,3,FALSE)),"",IF(VLOOKUP(B1359,車名対応マスタ!B:D,3,FALSE)="","",$D1359&amp;" "&amp;IF($G1359="9","J","O")&amp;" "&amp;$I1359&amp;" "&amp;IF($I1359&lt;=TEXT(★完成資料!$A$1,"yyyymm"),TEXT(★完成資料!$A$1,"yyyymm"),"999999")&amp; " " &amp; LEFT(F1359 &amp; "          ",10))))</f>
        <v xml:space="preserve">T O 202209 yyyy00 HV        </v>
      </c>
      <c r="B1359" s="68" t="s">
        <v>288</v>
      </c>
      <c r="C1359" s="68" t="s">
        <v>113</v>
      </c>
      <c r="D1359" s="68" t="s">
        <v>287</v>
      </c>
      <c r="E1359" s="68" t="s">
        <v>359</v>
      </c>
      <c r="F1359" s="68" t="s">
        <v>360</v>
      </c>
      <c r="G1359" s="68" t="s">
        <v>77</v>
      </c>
      <c r="H1359" s="68" t="s">
        <v>273</v>
      </c>
      <c r="I1359" s="68" t="s">
        <v>657</v>
      </c>
      <c r="J1359" s="65">
        <v>3</v>
      </c>
      <c r="K1359" s="65">
        <v>2</v>
      </c>
      <c r="L1359" s="65">
        <v>419</v>
      </c>
      <c r="M1359" s="65" t="s">
        <v>262</v>
      </c>
    </row>
    <row r="1360" spans="1:13" ht="12.75" customHeight="1">
      <c r="A1360" s="107" t="str">
        <f>IF(ROW()=1,"KEY",IF(ISNA(VLOOKUP(B1360,車名対応マスタ!B:D,3,FALSE)),"",IF(VLOOKUP(B1360,車名対応マスタ!B:D,3,FALSE)="","",$D1360&amp;" "&amp;IF($G1360="9","J","O")&amp;" "&amp;$I1360&amp;" "&amp;IF($I1360&lt;=TEXT(★完成資料!$A$1,"yyyymm"),TEXT(★完成資料!$A$1,"yyyymm"),"999999")&amp; " " &amp; LEFT(F1360 &amp; "          ",10))))</f>
        <v xml:space="preserve">T O 202210 yyyy00 HV        </v>
      </c>
      <c r="B1360" s="68" t="s">
        <v>288</v>
      </c>
      <c r="C1360" s="68" t="s">
        <v>113</v>
      </c>
      <c r="D1360" s="68" t="s">
        <v>287</v>
      </c>
      <c r="E1360" s="68" t="s">
        <v>359</v>
      </c>
      <c r="F1360" s="68" t="s">
        <v>360</v>
      </c>
      <c r="G1360" s="68" t="s">
        <v>77</v>
      </c>
      <c r="H1360" s="68" t="s">
        <v>273</v>
      </c>
      <c r="I1360" s="68" t="s">
        <v>663</v>
      </c>
      <c r="J1360" s="65">
        <v>2</v>
      </c>
      <c r="K1360" s="65">
        <v>4</v>
      </c>
      <c r="L1360" s="65">
        <v>419</v>
      </c>
      <c r="M1360" s="65" t="s">
        <v>262</v>
      </c>
    </row>
    <row r="1361" spans="1:13" ht="12.75" customHeight="1">
      <c r="A1361" s="107" t="str">
        <f>IF(ROW()=1,"KEY",IF(ISNA(VLOOKUP(B1361,車名対応マスタ!B:D,3,FALSE)),"",IF(VLOOKUP(B1361,車名対応マスタ!B:D,3,FALSE)="","",$D1361&amp;" "&amp;IF($G1361="9","J","O")&amp;" "&amp;$I1361&amp;" "&amp;IF($I1361&lt;=TEXT(★完成資料!$A$1,"yyyymm"),TEXT(★完成資料!$A$1,"yyyymm"),"999999")&amp; " " &amp; LEFT(F1361 &amp; "          ",10))))</f>
        <v xml:space="preserve">T O 202201 yyyy00 HV        </v>
      </c>
      <c r="B1361" s="68" t="s">
        <v>288</v>
      </c>
      <c r="C1361" s="68" t="s">
        <v>113</v>
      </c>
      <c r="D1361" s="68" t="s">
        <v>287</v>
      </c>
      <c r="E1361" s="68" t="s">
        <v>359</v>
      </c>
      <c r="F1361" s="68" t="s">
        <v>360</v>
      </c>
      <c r="G1361" s="68" t="s">
        <v>77</v>
      </c>
      <c r="H1361" s="68" t="s">
        <v>273</v>
      </c>
      <c r="I1361" s="68" t="s">
        <v>639</v>
      </c>
      <c r="J1361" s="65">
        <v>10</v>
      </c>
      <c r="K1361" s="65">
        <v>7</v>
      </c>
      <c r="L1361" s="65">
        <v>403</v>
      </c>
      <c r="M1361" s="65" t="s">
        <v>428</v>
      </c>
    </row>
    <row r="1362" spans="1:13" ht="12.75" customHeight="1">
      <c r="A1362" s="107" t="str">
        <f>IF(ROW()=1,"KEY",IF(ISNA(VLOOKUP(B1362,車名対応マスタ!B:D,3,FALSE)),"",IF(VLOOKUP(B1362,車名対応マスタ!B:D,3,FALSE)="","",$D1362&amp;" "&amp;IF($G1362="9","J","O")&amp;" "&amp;$I1362&amp;" "&amp;IF($I1362&lt;=TEXT(★完成資料!$A$1,"yyyymm"),TEXT(★完成資料!$A$1,"yyyymm"),"999999")&amp; " " &amp; LEFT(F1362 &amp; "          ",10))))</f>
        <v xml:space="preserve">T O 202202 yyyy00 HV        </v>
      </c>
      <c r="B1362" s="68" t="s">
        <v>288</v>
      </c>
      <c r="C1362" s="68" t="s">
        <v>113</v>
      </c>
      <c r="D1362" s="68" t="s">
        <v>287</v>
      </c>
      <c r="E1362" s="68" t="s">
        <v>359</v>
      </c>
      <c r="F1362" s="68" t="s">
        <v>360</v>
      </c>
      <c r="G1362" s="68" t="s">
        <v>77</v>
      </c>
      <c r="H1362" s="68" t="s">
        <v>273</v>
      </c>
      <c r="I1362" s="68" t="s">
        <v>640</v>
      </c>
      <c r="J1362" s="65">
        <v>2</v>
      </c>
      <c r="K1362" s="65">
        <v>6</v>
      </c>
      <c r="L1362" s="65">
        <v>403</v>
      </c>
      <c r="M1362" s="65" t="s">
        <v>428</v>
      </c>
    </row>
    <row r="1363" spans="1:13" ht="12.75" customHeight="1">
      <c r="A1363" s="107" t="str">
        <f>IF(ROW()=1,"KEY",IF(ISNA(VLOOKUP(B1363,車名対応マスタ!B:D,3,FALSE)),"",IF(VLOOKUP(B1363,車名対応マスタ!B:D,3,FALSE)="","",$D1363&amp;" "&amp;IF($G1363="9","J","O")&amp;" "&amp;$I1363&amp;" "&amp;IF($I1363&lt;=TEXT(★完成資料!$A$1,"yyyymm"),TEXT(★完成資料!$A$1,"yyyymm"),"999999")&amp; " " &amp; LEFT(F1363 &amp; "          ",10))))</f>
        <v xml:space="preserve">T O 202203 yyyy00 HV        </v>
      </c>
      <c r="B1363" s="68" t="s">
        <v>288</v>
      </c>
      <c r="C1363" s="68" t="s">
        <v>113</v>
      </c>
      <c r="D1363" s="68" t="s">
        <v>287</v>
      </c>
      <c r="E1363" s="68" t="s">
        <v>359</v>
      </c>
      <c r="F1363" s="68" t="s">
        <v>360</v>
      </c>
      <c r="G1363" s="68" t="s">
        <v>77</v>
      </c>
      <c r="H1363" s="68" t="s">
        <v>273</v>
      </c>
      <c r="I1363" s="68" t="s">
        <v>641</v>
      </c>
      <c r="J1363" s="65">
        <v>4</v>
      </c>
      <c r="K1363" s="65">
        <v>17</v>
      </c>
      <c r="L1363" s="65">
        <v>403</v>
      </c>
      <c r="M1363" s="65" t="s">
        <v>428</v>
      </c>
    </row>
    <row r="1364" spans="1:13" ht="12.75" customHeight="1">
      <c r="A1364" s="107" t="str">
        <f>IF(ROW()=1,"KEY",IF(ISNA(VLOOKUP(B1364,車名対応マスタ!B:D,3,FALSE)),"",IF(VLOOKUP(B1364,車名対応マスタ!B:D,3,FALSE)="","",$D1364&amp;" "&amp;IF($G1364="9","J","O")&amp;" "&amp;$I1364&amp;" "&amp;IF($I1364&lt;=TEXT(★完成資料!$A$1,"yyyymm"),TEXT(★完成資料!$A$1,"yyyymm"),"999999")&amp; " " &amp; LEFT(F1364 &amp; "          ",10))))</f>
        <v xml:space="preserve">T O 202204 yyyy00 HV        </v>
      </c>
      <c r="B1364" s="68" t="s">
        <v>288</v>
      </c>
      <c r="C1364" s="68" t="s">
        <v>113</v>
      </c>
      <c r="D1364" s="68" t="s">
        <v>287</v>
      </c>
      <c r="E1364" s="68" t="s">
        <v>359</v>
      </c>
      <c r="F1364" s="68" t="s">
        <v>360</v>
      </c>
      <c r="G1364" s="68" t="s">
        <v>77</v>
      </c>
      <c r="H1364" s="68" t="s">
        <v>273</v>
      </c>
      <c r="I1364" s="68" t="s">
        <v>642</v>
      </c>
      <c r="J1364" s="65">
        <v>5</v>
      </c>
      <c r="K1364" s="65">
        <v>2</v>
      </c>
      <c r="L1364" s="65">
        <v>403</v>
      </c>
      <c r="M1364" s="65" t="s">
        <v>428</v>
      </c>
    </row>
    <row r="1365" spans="1:13" ht="12.75" customHeight="1">
      <c r="A1365" s="107" t="str">
        <f>IF(ROW()=1,"KEY",IF(ISNA(VLOOKUP(B1365,車名対応マスタ!B:D,3,FALSE)),"",IF(VLOOKUP(B1365,車名対応マスタ!B:D,3,FALSE)="","",$D1365&amp;" "&amp;IF($G1365="9","J","O")&amp;" "&amp;$I1365&amp;" "&amp;IF($I1365&lt;=TEXT(★完成資料!$A$1,"yyyymm"),TEXT(★完成資料!$A$1,"yyyymm"),"999999")&amp; " " &amp; LEFT(F1365 &amp; "          ",10))))</f>
        <v xml:space="preserve">T O 202205 yyyy00 HV        </v>
      </c>
      <c r="B1365" s="68" t="s">
        <v>288</v>
      </c>
      <c r="C1365" s="68" t="s">
        <v>113</v>
      </c>
      <c r="D1365" s="68" t="s">
        <v>287</v>
      </c>
      <c r="E1365" s="68" t="s">
        <v>359</v>
      </c>
      <c r="F1365" s="68" t="s">
        <v>360</v>
      </c>
      <c r="G1365" s="68" t="s">
        <v>77</v>
      </c>
      <c r="H1365" s="68" t="s">
        <v>273</v>
      </c>
      <c r="I1365" s="68" t="s">
        <v>647</v>
      </c>
      <c r="J1365" s="65">
        <v>3</v>
      </c>
      <c r="K1365" s="65">
        <v>3</v>
      </c>
      <c r="L1365" s="65">
        <v>403</v>
      </c>
      <c r="M1365" s="65" t="s">
        <v>428</v>
      </c>
    </row>
    <row r="1366" spans="1:13" ht="12.75" customHeight="1">
      <c r="A1366" s="107" t="str">
        <f>IF(ROW()=1,"KEY",IF(ISNA(VLOOKUP(B1366,車名対応マスタ!B:D,3,FALSE)),"",IF(VLOOKUP(B1366,車名対応マスタ!B:D,3,FALSE)="","",$D1366&amp;" "&amp;IF($G1366="9","J","O")&amp;" "&amp;$I1366&amp;" "&amp;IF($I1366&lt;=TEXT(★完成資料!$A$1,"yyyymm"),TEXT(★完成資料!$A$1,"yyyymm"),"999999")&amp; " " &amp; LEFT(F1366 &amp; "          ",10))))</f>
        <v xml:space="preserve">T O 202206 yyyy00 HV        </v>
      </c>
      <c r="B1366" s="68" t="s">
        <v>288</v>
      </c>
      <c r="C1366" s="68" t="s">
        <v>113</v>
      </c>
      <c r="D1366" s="68" t="s">
        <v>287</v>
      </c>
      <c r="E1366" s="68" t="s">
        <v>359</v>
      </c>
      <c r="F1366" s="68" t="s">
        <v>360</v>
      </c>
      <c r="G1366" s="68" t="s">
        <v>77</v>
      </c>
      <c r="H1366" s="68" t="s">
        <v>273</v>
      </c>
      <c r="I1366" s="68" t="s">
        <v>652</v>
      </c>
      <c r="J1366" s="65">
        <v>6</v>
      </c>
      <c r="K1366" s="65">
        <v>9</v>
      </c>
      <c r="L1366" s="65">
        <v>403</v>
      </c>
      <c r="M1366" s="65" t="s">
        <v>428</v>
      </c>
    </row>
    <row r="1367" spans="1:13" ht="12.75" customHeight="1">
      <c r="A1367" s="107" t="str">
        <f>IF(ROW()=1,"KEY",IF(ISNA(VLOOKUP(B1367,車名対応マスタ!B:D,3,FALSE)),"",IF(VLOOKUP(B1367,車名対応マスタ!B:D,3,FALSE)="","",$D1367&amp;" "&amp;IF($G1367="9","J","O")&amp;" "&amp;$I1367&amp;" "&amp;IF($I1367&lt;=TEXT(★完成資料!$A$1,"yyyymm"),TEXT(★完成資料!$A$1,"yyyymm"),"999999")&amp; " " &amp; LEFT(F1367 &amp; "          ",10))))</f>
        <v xml:space="preserve">T O 202207 yyyy00 HV        </v>
      </c>
      <c r="B1367" s="68" t="s">
        <v>288</v>
      </c>
      <c r="C1367" s="68" t="s">
        <v>113</v>
      </c>
      <c r="D1367" s="68" t="s">
        <v>287</v>
      </c>
      <c r="E1367" s="68" t="s">
        <v>359</v>
      </c>
      <c r="F1367" s="68" t="s">
        <v>360</v>
      </c>
      <c r="G1367" s="68" t="s">
        <v>77</v>
      </c>
      <c r="H1367" s="68" t="s">
        <v>273</v>
      </c>
      <c r="I1367" s="68" t="s">
        <v>655</v>
      </c>
      <c r="J1367" s="65">
        <v>0</v>
      </c>
      <c r="K1367" s="65">
        <v>1</v>
      </c>
      <c r="L1367" s="65">
        <v>403</v>
      </c>
      <c r="M1367" s="65" t="s">
        <v>428</v>
      </c>
    </row>
    <row r="1368" spans="1:13" ht="12.75" customHeight="1">
      <c r="A1368" s="107" t="str">
        <f>IF(ROW()=1,"KEY",IF(ISNA(VLOOKUP(B1368,車名対応マスタ!B:D,3,FALSE)),"",IF(VLOOKUP(B1368,車名対応マスタ!B:D,3,FALSE)="","",$D1368&amp;" "&amp;IF($G1368="9","J","O")&amp;" "&amp;$I1368&amp;" "&amp;IF($I1368&lt;=TEXT(★完成資料!$A$1,"yyyymm"),TEXT(★完成資料!$A$1,"yyyymm"),"999999")&amp; " " &amp; LEFT(F1368 &amp; "          ",10))))</f>
        <v xml:space="preserve">T O 202208 yyyy00 HV        </v>
      </c>
      <c r="B1368" s="68" t="s">
        <v>288</v>
      </c>
      <c r="C1368" s="68" t="s">
        <v>113</v>
      </c>
      <c r="D1368" s="68" t="s">
        <v>287</v>
      </c>
      <c r="E1368" s="68" t="s">
        <v>359</v>
      </c>
      <c r="F1368" s="68" t="s">
        <v>360</v>
      </c>
      <c r="G1368" s="68" t="s">
        <v>77</v>
      </c>
      <c r="H1368" s="68" t="s">
        <v>273</v>
      </c>
      <c r="I1368" s="68" t="s">
        <v>656</v>
      </c>
      <c r="J1368" s="65">
        <v>19</v>
      </c>
      <c r="K1368" s="65">
        <v>1</v>
      </c>
      <c r="L1368" s="65">
        <v>403</v>
      </c>
      <c r="M1368" s="65" t="s">
        <v>428</v>
      </c>
    </row>
    <row r="1369" spans="1:13" ht="12.75" customHeight="1">
      <c r="A1369" s="107" t="str">
        <f>IF(ROW()=1,"KEY",IF(ISNA(VLOOKUP(B1369,車名対応マスタ!B:D,3,FALSE)),"",IF(VLOOKUP(B1369,車名対応マスタ!B:D,3,FALSE)="","",$D1369&amp;" "&amp;IF($G1369="9","J","O")&amp;" "&amp;$I1369&amp;" "&amp;IF($I1369&lt;=TEXT(★完成資料!$A$1,"yyyymm"),TEXT(★完成資料!$A$1,"yyyymm"),"999999")&amp; " " &amp; LEFT(F1369 &amp; "          ",10))))</f>
        <v xml:space="preserve">T O 202209 yyyy00 HV        </v>
      </c>
      <c r="B1369" s="68" t="s">
        <v>288</v>
      </c>
      <c r="C1369" s="68" t="s">
        <v>113</v>
      </c>
      <c r="D1369" s="68" t="s">
        <v>287</v>
      </c>
      <c r="E1369" s="68" t="s">
        <v>359</v>
      </c>
      <c r="F1369" s="68" t="s">
        <v>360</v>
      </c>
      <c r="G1369" s="68" t="s">
        <v>77</v>
      </c>
      <c r="H1369" s="68" t="s">
        <v>273</v>
      </c>
      <c r="I1369" s="68" t="s">
        <v>657</v>
      </c>
      <c r="J1369" s="65">
        <v>5</v>
      </c>
      <c r="K1369" s="65">
        <v>0</v>
      </c>
      <c r="L1369" s="65">
        <v>403</v>
      </c>
      <c r="M1369" s="65" t="s">
        <v>428</v>
      </c>
    </row>
    <row r="1370" spans="1:13" ht="12.75" customHeight="1">
      <c r="A1370" s="107" t="str">
        <f>IF(ROW()=1,"KEY",IF(ISNA(VLOOKUP(B1370,車名対応マスタ!B:D,3,FALSE)),"",IF(VLOOKUP(B1370,車名対応マスタ!B:D,3,FALSE)="","",$D1370&amp;" "&amp;IF($G1370="9","J","O")&amp;" "&amp;$I1370&amp;" "&amp;IF($I1370&lt;=TEXT(★完成資料!$A$1,"yyyymm"),TEXT(★完成資料!$A$1,"yyyymm"),"999999")&amp; " " &amp; LEFT(F1370 &amp; "          ",10))))</f>
        <v xml:space="preserve">T O 202210 yyyy00 HV        </v>
      </c>
      <c r="B1370" s="68" t="s">
        <v>288</v>
      </c>
      <c r="C1370" s="68" t="s">
        <v>113</v>
      </c>
      <c r="D1370" s="68" t="s">
        <v>287</v>
      </c>
      <c r="E1370" s="68" t="s">
        <v>359</v>
      </c>
      <c r="F1370" s="68" t="s">
        <v>360</v>
      </c>
      <c r="G1370" s="68" t="s">
        <v>77</v>
      </c>
      <c r="H1370" s="68" t="s">
        <v>273</v>
      </c>
      <c r="I1370" s="68" t="s">
        <v>663</v>
      </c>
      <c r="J1370" s="65">
        <v>10</v>
      </c>
      <c r="K1370" s="65">
        <v>9</v>
      </c>
      <c r="L1370" s="65">
        <v>403</v>
      </c>
      <c r="M1370" s="65" t="s">
        <v>428</v>
      </c>
    </row>
    <row r="1371" spans="1:13" ht="12.75" customHeight="1">
      <c r="A1371" s="107" t="str">
        <f>IF(ROW()=1,"KEY",IF(ISNA(VLOOKUP(B1371,車名対応マスタ!B:D,3,FALSE)),"",IF(VLOOKUP(B1371,車名対応マスタ!B:D,3,FALSE)="","",$D1371&amp;" "&amp;IF($G1371="9","J","O")&amp;" "&amp;$I1371&amp;" "&amp;IF($I1371&lt;=TEXT(★完成資料!$A$1,"yyyymm"),TEXT(★完成資料!$A$1,"yyyymm"),"999999")&amp; " " &amp; LEFT(F1371 &amp; "          ",10))))</f>
        <v xml:space="preserve">T O 202201 yyyy00 HV        </v>
      </c>
      <c r="B1371" s="68" t="s">
        <v>288</v>
      </c>
      <c r="C1371" s="68" t="s">
        <v>113</v>
      </c>
      <c r="D1371" s="68" t="s">
        <v>287</v>
      </c>
      <c r="E1371" s="68" t="s">
        <v>359</v>
      </c>
      <c r="F1371" s="68" t="s">
        <v>360</v>
      </c>
      <c r="G1371" s="68" t="s">
        <v>77</v>
      </c>
      <c r="H1371" s="68" t="s">
        <v>273</v>
      </c>
      <c r="I1371" s="68" t="s">
        <v>639</v>
      </c>
      <c r="J1371" s="65">
        <v>1</v>
      </c>
      <c r="K1371" s="65">
        <v>2</v>
      </c>
      <c r="L1371" s="65">
        <v>418</v>
      </c>
      <c r="M1371" s="65" t="s">
        <v>429</v>
      </c>
    </row>
    <row r="1372" spans="1:13" ht="12.75" customHeight="1">
      <c r="A1372" s="107" t="str">
        <f>IF(ROW()=1,"KEY",IF(ISNA(VLOOKUP(B1372,車名対応マスタ!B:D,3,FALSE)),"",IF(VLOOKUP(B1372,車名対応マスタ!B:D,3,FALSE)="","",$D1372&amp;" "&amp;IF($G1372="9","J","O")&amp;" "&amp;$I1372&amp;" "&amp;IF($I1372&lt;=TEXT(★完成資料!$A$1,"yyyymm"),TEXT(★完成資料!$A$1,"yyyymm"),"999999")&amp; " " &amp; LEFT(F1372 &amp; "          ",10))))</f>
        <v xml:space="preserve">T O 202202 yyyy00 HV        </v>
      </c>
      <c r="B1372" s="68" t="s">
        <v>288</v>
      </c>
      <c r="C1372" s="68" t="s">
        <v>113</v>
      </c>
      <c r="D1372" s="68" t="s">
        <v>287</v>
      </c>
      <c r="E1372" s="68" t="s">
        <v>359</v>
      </c>
      <c r="F1372" s="68" t="s">
        <v>360</v>
      </c>
      <c r="G1372" s="68" t="s">
        <v>77</v>
      </c>
      <c r="H1372" s="68" t="s">
        <v>273</v>
      </c>
      <c r="I1372" s="68" t="s">
        <v>640</v>
      </c>
      <c r="K1372" s="65">
        <v>1</v>
      </c>
      <c r="L1372" s="65">
        <v>418</v>
      </c>
      <c r="M1372" s="65" t="s">
        <v>429</v>
      </c>
    </row>
    <row r="1373" spans="1:13" ht="12.75" customHeight="1">
      <c r="A1373" s="107" t="str">
        <f>IF(ROW()=1,"KEY",IF(ISNA(VLOOKUP(B1373,車名対応マスタ!B:D,3,FALSE)),"",IF(VLOOKUP(B1373,車名対応マスタ!B:D,3,FALSE)="","",$D1373&amp;" "&amp;IF($G1373="9","J","O")&amp;" "&amp;$I1373&amp;" "&amp;IF($I1373&lt;=TEXT(★完成資料!$A$1,"yyyymm"),TEXT(★完成資料!$A$1,"yyyymm"),"999999")&amp; " " &amp; LEFT(F1373 &amp; "          ",10))))</f>
        <v xml:space="preserve">T O 202204 yyyy00 HV        </v>
      </c>
      <c r="B1373" s="68" t="s">
        <v>288</v>
      </c>
      <c r="C1373" s="68" t="s">
        <v>113</v>
      </c>
      <c r="D1373" s="68" t="s">
        <v>287</v>
      </c>
      <c r="E1373" s="68" t="s">
        <v>359</v>
      </c>
      <c r="F1373" s="68" t="s">
        <v>360</v>
      </c>
      <c r="G1373" s="68" t="s">
        <v>77</v>
      </c>
      <c r="H1373" s="68" t="s">
        <v>273</v>
      </c>
      <c r="I1373" s="68" t="s">
        <v>642</v>
      </c>
      <c r="K1373" s="65">
        <v>1</v>
      </c>
      <c r="L1373" s="65">
        <v>418</v>
      </c>
      <c r="M1373" s="65" t="s">
        <v>429</v>
      </c>
    </row>
    <row r="1374" spans="1:13" ht="12.75" customHeight="1">
      <c r="A1374" s="107" t="str">
        <f>IF(ROW()=1,"KEY",IF(ISNA(VLOOKUP(B1374,車名対応マスタ!B:D,3,FALSE)),"",IF(VLOOKUP(B1374,車名対応マスタ!B:D,3,FALSE)="","",$D1374&amp;" "&amp;IF($G1374="9","J","O")&amp;" "&amp;$I1374&amp;" "&amp;IF($I1374&lt;=TEXT(★完成資料!$A$1,"yyyymm"),TEXT(★完成資料!$A$1,"yyyymm"),"999999")&amp; " " &amp; LEFT(F1374 &amp; "          ",10))))</f>
        <v xml:space="preserve">T O 202205 yyyy00 HV        </v>
      </c>
      <c r="B1374" s="68" t="s">
        <v>288</v>
      </c>
      <c r="C1374" s="68" t="s">
        <v>113</v>
      </c>
      <c r="D1374" s="68" t="s">
        <v>287</v>
      </c>
      <c r="E1374" s="68" t="s">
        <v>359</v>
      </c>
      <c r="F1374" s="68" t="s">
        <v>360</v>
      </c>
      <c r="G1374" s="68" t="s">
        <v>77</v>
      </c>
      <c r="H1374" s="68" t="s">
        <v>273</v>
      </c>
      <c r="I1374" s="68" t="s">
        <v>647</v>
      </c>
      <c r="K1374" s="65">
        <v>6</v>
      </c>
      <c r="L1374" s="65">
        <v>418</v>
      </c>
      <c r="M1374" s="65" t="s">
        <v>429</v>
      </c>
    </row>
    <row r="1375" spans="1:13" ht="12.75" customHeight="1">
      <c r="A1375" s="107" t="str">
        <f>IF(ROW()=1,"KEY",IF(ISNA(VLOOKUP(B1375,車名対応マスタ!B:D,3,FALSE)),"",IF(VLOOKUP(B1375,車名対応マスタ!B:D,3,FALSE)="","",$D1375&amp;" "&amp;IF($G1375="9","J","O")&amp;" "&amp;$I1375&amp;" "&amp;IF($I1375&lt;=TEXT(★完成資料!$A$1,"yyyymm"),TEXT(★完成資料!$A$1,"yyyymm"),"999999")&amp; " " &amp; LEFT(F1375 &amp; "          ",10))))</f>
        <v xml:space="preserve">T O 202206 yyyy00 HV        </v>
      </c>
      <c r="B1375" s="68" t="s">
        <v>288</v>
      </c>
      <c r="C1375" s="68" t="s">
        <v>113</v>
      </c>
      <c r="D1375" s="68" t="s">
        <v>287</v>
      </c>
      <c r="E1375" s="68" t="s">
        <v>359</v>
      </c>
      <c r="F1375" s="68" t="s">
        <v>360</v>
      </c>
      <c r="G1375" s="68" t="s">
        <v>77</v>
      </c>
      <c r="H1375" s="68" t="s">
        <v>273</v>
      </c>
      <c r="I1375" s="68" t="s">
        <v>652</v>
      </c>
      <c r="K1375" s="65">
        <v>4</v>
      </c>
      <c r="L1375" s="65">
        <v>418</v>
      </c>
      <c r="M1375" s="65" t="s">
        <v>429</v>
      </c>
    </row>
    <row r="1376" spans="1:13" ht="12.75" customHeight="1">
      <c r="A1376" s="107" t="str">
        <f>IF(ROW()=1,"KEY",IF(ISNA(VLOOKUP(B1376,車名対応マスタ!B:D,3,FALSE)),"",IF(VLOOKUP(B1376,車名対応マスタ!B:D,3,FALSE)="","",$D1376&amp;" "&amp;IF($G1376="9","J","O")&amp;" "&amp;$I1376&amp;" "&amp;IF($I1376&lt;=TEXT(★完成資料!$A$1,"yyyymm"),TEXT(★完成資料!$A$1,"yyyymm"),"999999")&amp; " " &amp; LEFT(F1376 &amp; "          ",10))))</f>
        <v xml:space="preserve">T O 202207 yyyy00 HV        </v>
      </c>
      <c r="B1376" s="68" t="s">
        <v>288</v>
      </c>
      <c r="C1376" s="68" t="s">
        <v>113</v>
      </c>
      <c r="D1376" s="68" t="s">
        <v>287</v>
      </c>
      <c r="E1376" s="68" t="s">
        <v>359</v>
      </c>
      <c r="F1376" s="68" t="s">
        <v>360</v>
      </c>
      <c r="G1376" s="68" t="s">
        <v>77</v>
      </c>
      <c r="H1376" s="68" t="s">
        <v>273</v>
      </c>
      <c r="I1376" s="68" t="s">
        <v>655</v>
      </c>
      <c r="K1376" s="65">
        <v>2</v>
      </c>
      <c r="L1376" s="65">
        <v>418</v>
      </c>
      <c r="M1376" s="65" t="s">
        <v>429</v>
      </c>
    </row>
    <row r="1377" spans="1:13" ht="12.75" customHeight="1">
      <c r="A1377" s="107" t="str">
        <f>IF(ROW()=1,"KEY",IF(ISNA(VLOOKUP(B1377,車名対応マスタ!B:D,3,FALSE)),"",IF(VLOOKUP(B1377,車名対応マスタ!B:D,3,FALSE)="","",$D1377&amp;" "&amp;IF($G1377="9","J","O")&amp;" "&amp;$I1377&amp;" "&amp;IF($I1377&lt;=TEXT(★完成資料!$A$1,"yyyymm"),TEXT(★完成資料!$A$1,"yyyymm"),"999999")&amp; " " &amp; LEFT(F1377 &amp; "          ",10))))</f>
        <v xml:space="preserve">T O 202208 yyyy00 HV        </v>
      </c>
      <c r="B1377" s="68" t="s">
        <v>288</v>
      </c>
      <c r="C1377" s="68" t="s">
        <v>113</v>
      </c>
      <c r="D1377" s="68" t="s">
        <v>287</v>
      </c>
      <c r="E1377" s="68" t="s">
        <v>359</v>
      </c>
      <c r="F1377" s="68" t="s">
        <v>360</v>
      </c>
      <c r="G1377" s="68" t="s">
        <v>77</v>
      </c>
      <c r="H1377" s="68" t="s">
        <v>273</v>
      </c>
      <c r="I1377" s="68" t="s">
        <v>656</v>
      </c>
      <c r="J1377" s="65">
        <v>1</v>
      </c>
      <c r="L1377" s="65">
        <v>418</v>
      </c>
      <c r="M1377" s="65" t="s">
        <v>429</v>
      </c>
    </row>
    <row r="1378" spans="1:13" ht="12.75" customHeight="1">
      <c r="A1378" s="107" t="str">
        <f>IF(ROW()=1,"KEY",IF(ISNA(VLOOKUP(B1378,車名対応マスタ!B:D,3,FALSE)),"",IF(VLOOKUP(B1378,車名対応マスタ!B:D,3,FALSE)="","",$D1378&amp;" "&amp;IF($G1378="9","J","O")&amp;" "&amp;$I1378&amp;" "&amp;IF($I1378&lt;=TEXT(★完成資料!$A$1,"yyyymm"),TEXT(★完成資料!$A$1,"yyyymm"),"999999")&amp; " " &amp; LEFT(F1378 &amp; "          ",10))))</f>
        <v xml:space="preserve">T O 202209 yyyy00 HV        </v>
      </c>
      <c r="B1378" s="68" t="s">
        <v>288</v>
      </c>
      <c r="C1378" s="68" t="s">
        <v>113</v>
      </c>
      <c r="D1378" s="68" t="s">
        <v>287</v>
      </c>
      <c r="E1378" s="68" t="s">
        <v>359</v>
      </c>
      <c r="F1378" s="68" t="s">
        <v>360</v>
      </c>
      <c r="G1378" s="68" t="s">
        <v>77</v>
      </c>
      <c r="H1378" s="68" t="s">
        <v>273</v>
      </c>
      <c r="I1378" s="68" t="s">
        <v>657</v>
      </c>
      <c r="J1378" s="65">
        <v>2</v>
      </c>
      <c r="L1378" s="65">
        <v>418</v>
      </c>
      <c r="M1378" s="65" t="s">
        <v>429</v>
      </c>
    </row>
    <row r="1379" spans="1:13" ht="12.75" customHeight="1">
      <c r="A1379" s="107" t="str">
        <f>IF(ROW()=1,"KEY",IF(ISNA(VLOOKUP(B1379,車名対応マスタ!B:D,3,FALSE)),"",IF(VLOOKUP(B1379,車名対応マスタ!B:D,3,FALSE)="","",$D1379&amp;" "&amp;IF($G1379="9","J","O")&amp;" "&amp;$I1379&amp;" "&amp;IF($I1379&lt;=TEXT(★完成資料!$A$1,"yyyymm"),TEXT(★完成資料!$A$1,"yyyymm"),"999999")&amp; " " &amp; LEFT(F1379 &amp; "          ",10))))</f>
        <v xml:space="preserve">T O 202210 yyyy00 HV        </v>
      </c>
      <c r="B1379" s="68" t="s">
        <v>288</v>
      </c>
      <c r="C1379" s="68" t="s">
        <v>113</v>
      </c>
      <c r="D1379" s="68" t="s">
        <v>287</v>
      </c>
      <c r="E1379" s="68" t="s">
        <v>359</v>
      </c>
      <c r="F1379" s="68" t="s">
        <v>360</v>
      </c>
      <c r="G1379" s="68" t="s">
        <v>77</v>
      </c>
      <c r="H1379" s="68" t="s">
        <v>273</v>
      </c>
      <c r="I1379" s="68" t="s">
        <v>663</v>
      </c>
      <c r="J1379" s="65">
        <v>0</v>
      </c>
      <c r="K1379" s="65">
        <v>1</v>
      </c>
      <c r="L1379" s="65">
        <v>418</v>
      </c>
      <c r="M1379" s="65" t="s">
        <v>429</v>
      </c>
    </row>
    <row r="1380" spans="1:13" ht="12.75" customHeight="1">
      <c r="A1380" s="107" t="str">
        <f>IF(ROW()=1,"KEY",IF(ISNA(VLOOKUP(B1380,車名対応マスタ!B:D,3,FALSE)),"",IF(VLOOKUP(B1380,車名対応マスタ!B:D,3,FALSE)="","",$D1380&amp;" "&amp;IF($G1380="9","J","O")&amp;" "&amp;$I1380&amp;" "&amp;IF($I1380&lt;=TEXT(★完成資料!$A$1,"yyyymm"),TEXT(★完成資料!$A$1,"yyyymm"),"999999")&amp; " " &amp; LEFT(F1380 &amp; "          ",10))))</f>
        <v xml:space="preserve">T O 202201 yyyy00 HV        </v>
      </c>
      <c r="B1380" s="68" t="s">
        <v>288</v>
      </c>
      <c r="C1380" s="68" t="s">
        <v>113</v>
      </c>
      <c r="D1380" s="68" t="s">
        <v>287</v>
      </c>
      <c r="E1380" s="68" t="s">
        <v>359</v>
      </c>
      <c r="F1380" s="68" t="s">
        <v>360</v>
      </c>
      <c r="G1380" s="68" t="s">
        <v>77</v>
      </c>
      <c r="H1380" s="68" t="s">
        <v>273</v>
      </c>
      <c r="I1380" s="68" t="s">
        <v>639</v>
      </c>
      <c r="J1380" s="65">
        <v>3</v>
      </c>
      <c r="K1380" s="65">
        <v>6</v>
      </c>
      <c r="L1380" s="65">
        <v>406</v>
      </c>
      <c r="M1380" s="65" t="s">
        <v>497</v>
      </c>
    </row>
    <row r="1381" spans="1:13" ht="12.75" customHeight="1">
      <c r="A1381" s="107" t="str">
        <f>IF(ROW()=1,"KEY",IF(ISNA(VLOOKUP(B1381,車名対応マスタ!B:D,3,FALSE)),"",IF(VLOOKUP(B1381,車名対応マスタ!B:D,3,FALSE)="","",$D1381&amp;" "&amp;IF($G1381="9","J","O")&amp;" "&amp;$I1381&amp;" "&amp;IF($I1381&lt;=TEXT(★完成資料!$A$1,"yyyymm"),TEXT(★完成資料!$A$1,"yyyymm"),"999999")&amp; " " &amp; LEFT(F1381 &amp; "          ",10))))</f>
        <v xml:space="preserve">T O 202202 yyyy00 HV        </v>
      </c>
      <c r="B1381" s="68" t="s">
        <v>288</v>
      </c>
      <c r="C1381" s="68" t="s">
        <v>113</v>
      </c>
      <c r="D1381" s="68" t="s">
        <v>287</v>
      </c>
      <c r="E1381" s="68" t="s">
        <v>359</v>
      </c>
      <c r="F1381" s="68" t="s">
        <v>360</v>
      </c>
      <c r="G1381" s="68" t="s">
        <v>77</v>
      </c>
      <c r="H1381" s="68" t="s">
        <v>273</v>
      </c>
      <c r="I1381" s="68" t="s">
        <v>640</v>
      </c>
      <c r="J1381" s="65">
        <v>1</v>
      </c>
      <c r="K1381" s="65">
        <v>15</v>
      </c>
      <c r="L1381" s="65">
        <v>406</v>
      </c>
      <c r="M1381" s="65" t="s">
        <v>497</v>
      </c>
    </row>
    <row r="1382" spans="1:13" ht="12.75" customHeight="1">
      <c r="A1382" s="107" t="str">
        <f>IF(ROW()=1,"KEY",IF(ISNA(VLOOKUP(B1382,車名対応マスタ!B:D,3,FALSE)),"",IF(VLOOKUP(B1382,車名対応マスタ!B:D,3,FALSE)="","",$D1382&amp;" "&amp;IF($G1382="9","J","O")&amp;" "&amp;$I1382&amp;" "&amp;IF($I1382&lt;=TEXT(★完成資料!$A$1,"yyyymm"),TEXT(★完成資料!$A$1,"yyyymm"),"999999")&amp; " " &amp; LEFT(F1382 &amp; "          ",10))))</f>
        <v xml:space="preserve">T O 202203 yyyy00 HV        </v>
      </c>
      <c r="B1382" s="68" t="s">
        <v>288</v>
      </c>
      <c r="C1382" s="68" t="s">
        <v>113</v>
      </c>
      <c r="D1382" s="68" t="s">
        <v>287</v>
      </c>
      <c r="E1382" s="68" t="s">
        <v>359</v>
      </c>
      <c r="F1382" s="68" t="s">
        <v>360</v>
      </c>
      <c r="G1382" s="68" t="s">
        <v>77</v>
      </c>
      <c r="H1382" s="68" t="s">
        <v>273</v>
      </c>
      <c r="I1382" s="68" t="s">
        <v>641</v>
      </c>
      <c r="J1382" s="65">
        <v>6</v>
      </c>
      <c r="K1382" s="65">
        <v>28</v>
      </c>
      <c r="L1382" s="65">
        <v>406</v>
      </c>
      <c r="M1382" s="65" t="s">
        <v>497</v>
      </c>
    </row>
    <row r="1383" spans="1:13" ht="12.75" customHeight="1">
      <c r="A1383" s="107" t="str">
        <f>IF(ROW()=1,"KEY",IF(ISNA(VLOOKUP(B1383,車名対応マスタ!B:D,3,FALSE)),"",IF(VLOOKUP(B1383,車名対応マスタ!B:D,3,FALSE)="","",$D1383&amp;" "&amp;IF($G1383="9","J","O")&amp;" "&amp;$I1383&amp;" "&amp;IF($I1383&lt;=TEXT(★完成資料!$A$1,"yyyymm"),TEXT(★完成資料!$A$1,"yyyymm"),"999999")&amp; " " &amp; LEFT(F1383 &amp; "          ",10))))</f>
        <v xml:space="preserve">T O 202204 yyyy00 HV        </v>
      </c>
      <c r="B1383" s="68" t="s">
        <v>288</v>
      </c>
      <c r="C1383" s="68" t="s">
        <v>113</v>
      </c>
      <c r="D1383" s="68" t="s">
        <v>287</v>
      </c>
      <c r="E1383" s="68" t="s">
        <v>359</v>
      </c>
      <c r="F1383" s="68" t="s">
        <v>360</v>
      </c>
      <c r="G1383" s="68" t="s">
        <v>77</v>
      </c>
      <c r="H1383" s="68" t="s">
        <v>273</v>
      </c>
      <c r="I1383" s="68" t="s">
        <v>642</v>
      </c>
      <c r="J1383" s="65">
        <v>3</v>
      </c>
      <c r="K1383" s="65">
        <v>20</v>
      </c>
      <c r="L1383" s="65">
        <v>406</v>
      </c>
      <c r="M1383" s="65" t="s">
        <v>497</v>
      </c>
    </row>
    <row r="1384" spans="1:13" ht="12.75" customHeight="1">
      <c r="A1384" s="107" t="str">
        <f>IF(ROW()=1,"KEY",IF(ISNA(VLOOKUP(B1384,車名対応マスタ!B:D,3,FALSE)),"",IF(VLOOKUP(B1384,車名対応マスタ!B:D,3,FALSE)="","",$D1384&amp;" "&amp;IF($G1384="9","J","O")&amp;" "&amp;$I1384&amp;" "&amp;IF($I1384&lt;=TEXT(★完成資料!$A$1,"yyyymm"),TEXT(★完成資料!$A$1,"yyyymm"),"999999")&amp; " " &amp; LEFT(F1384 &amp; "          ",10))))</f>
        <v xml:space="preserve">T O 202205 yyyy00 HV        </v>
      </c>
      <c r="B1384" s="68" t="s">
        <v>288</v>
      </c>
      <c r="C1384" s="68" t="s">
        <v>113</v>
      </c>
      <c r="D1384" s="68" t="s">
        <v>287</v>
      </c>
      <c r="E1384" s="68" t="s">
        <v>359</v>
      </c>
      <c r="F1384" s="68" t="s">
        <v>360</v>
      </c>
      <c r="G1384" s="68" t="s">
        <v>77</v>
      </c>
      <c r="H1384" s="68" t="s">
        <v>273</v>
      </c>
      <c r="I1384" s="68" t="s">
        <v>647</v>
      </c>
      <c r="J1384" s="65">
        <v>4</v>
      </c>
      <c r="K1384" s="65">
        <v>12</v>
      </c>
      <c r="L1384" s="65">
        <v>406</v>
      </c>
      <c r="M1384" s="65" t="s">
        <v>497</v>
      </c>
    </row>
    <row r="1385" spans="1:13" ht="12.75" customHeight="1">
      <c r="A1385" s="107" t="str">
        <f>IF(ROW()=1,"KEY",IF(ISNA(VLOOKUP(B1385,車名対応マスタ!B:D,3,FALSE)),"",IF(VLOOKUP(B1385,車名対応マスタ!B:D,3,FALSE)="","",$D1385&amp;" "&amp;IF($G1385="9","J","O")&amp;" "&amp;$I1385&amp;" "&amp;IF($I1385&lt;=TEXT(★完成資料!$A$1,"yyyymm"),TEXT(★完成資料!$A$1,"yyyymm"),"999999")&amp; " " &amp; LEFT(F1385 &amp; "          ",10))))</f>
        <v xml:space="preserve">T O 202206 yyyy00 HV        </v>
      </c>
      <c r="B1385" s="68" t="s">
        <v>288</v>
      </c>
      <c r="C1385" s="68" t="s">
        <v>113</v>
      </c>
      <c r="D1385" s="68" t="s">
        <v>287</v>
      </c>
      <c r="E1385" s="68" t="s">
        <v>359</v>
      </c>
      <c r="F1385" s="68" t="s">
        <v>360</v>
      </c>
      <c r="G1385" s="68" t="s">
        <v>77</v>
      </c>
      <c r="H1385" s="68" t="s">
        <v>273</v>
      </c>
      <c r="I1385" s="68" t="s">
        <v>652</v>
      </c>
      <c r="J1385" s="65">
        <v>7</v>
      </c>
      <c r="K1385" s="65">
        <v>3</v>
      </c>
      <c r="L1385" s="65">
        <v>406</v>
      </c>
      <c r="M1385" s="65" t="s">
        <v>497</v>
      </c>
    </row>
    <row r="1386" spans="1:13" ht="12.75" customHeight="1">
      <c r="A1386" s="107" t="str">
        <f>IF(ROW()=1,"KEY",IF(ISNA(VLOOKUP(B1386,車名対応マスタ!B:D,3,FALSE)),"",IF(VLOOKUP(B1386,車名対応マスタ!B:D,3,FALSE)="","",$D1386&amp;" "&amp;IF($G1386="9","J","O")&amp;" "&amp;$I1386&amp;" "&amp;IF($I1386&lt;=TEXT(★完成資料!$A$1,"yyyymm"),TEXT(★完成資料!$A$1,"yyyymm"),"999999")&amp; " " &amp; LEFT(F1386 &amp; "          ",10))))</f>
        <v xml:space="preserve">T O 202207 yyyy00 HV        </v>
      </c>
      <c r="B1386" s="68" t="s">
        <v>288</v>
      </c>
      <c r="C1386" s="68" t="s">
        <v>113</v>
      </c>
      <c r="D1386" s="68" t="s">
        <v>287</v>
      </c>
      <c r="E1386" s="68" t="s">
        <v>359</v>
      </c>
      <c r="F1386" s="68" t="s">
        <v>360</v>
      </c>
      <c r="G1386" s="68" t="s">
        <v>77</v>
      </c>
      <c r="H1386" s="68" t="s">
        <v>273</v>
      </c>
      <c r="I1386" s="68" t="s">
        <v>655</v>
      </c>
      <c r="J1386" s="65">
        <v>5</v>
      </c>
      <c r="K1386" s="65">
        <v>5</v>
      </c>
      <c r="L1386" s="65">
        <v>406</v>
      </c>
      <c r="M1386" s="65" t="s">
        <v>497</v>
      </c>
    </row>
    <row r="1387" spans="1:13" ht="12.75" customHeight="1">
      <c r="A1387" s="107" t="str">
        <f>IF(ROW()=1,"KEY",IF(ISNA(VLOOKUP(B1387,車名対応マスタ!B:D,3,FALSE)),"",IF(VLOOKUP(B1387,車名対応マスタ!B:D,3,FALSE)="","",$D1387&amp;" "&amp;IF($G1387="9","J","O")&amp;" "&amp;$I1387&amp;" "&amp;IF($I1387&lt;=TEXT(★完成資料!$A$1,"yyyymm"),TEXT(★完成資料!$A$1,"yyyymm"),"999999")&amp; " " &amp; LEFT(F1387 &amp; "          ",10))))</f>
        <v xml:space="preserve">T O 202208 yyyy00 HV        </v>
      </c>
      <c r="B1387" s="68" t="s">
        <v>288</v>
      </c>
      <c r="C1387" s="68" t="s">
        <v>113</v>
      </c>
      <c r="D1387" s="68" t="s">
        <v>287</v>
      </c>
      <c r="E1387" s="68" t="s">
        <v>359</v>
      </c>
      <c r="F1387" s="68" t="s">
        <v>360</v>
      </c>
      <c r="G1387" s="68" t="s">
        <v>77</v>
      </c>
      <c r="H1387" s="68" t="s">
        <v>273</v>
      </c>
      <c r="I1387" s="68" t="s">
        <v>656</v>
      </c>
      <c r="J1387" s="65">
        <v>21</v>
      </c>
      <c r="K1387" s="65">
        <v>2</v>
      </c>
      <c r="L1387" s="65">
        <v>406</v>
      </c>
      <c r="M1387" s="65" t="s">
        <v>497</v>
      </c>
    </row>
    <row r="1388" spans="1:13" ht="12.75" customHeight="1">
      <c r="A1388" s="107" t="str">
        <f>IF(ROW()=1,"KEY",IF(ISNA(VLOOKUP(B1388,車名対応マスタ!B:D,3,FALSE)),"",IF(VLOOKUP(B1388,車名対応マスタ!B:D,3,FALSE)="","",$D1388&amp;" "&amp;IF($G1388="9","J","O")&amp;" "&amp;$I1388&amp;" "&amp;IF($I1388&lt;=TEXT(★完成資料!$A$1,"yyyymm"),TEXT(★完成資料!$A$1,"yyyymm"),"999999")&amp; " " &amp; LEFT(F1388 &amp; "          ",10))))</f>
        <v xml:space="preserve">T O 202209 yyyy00 HV        </v>
      </c>
      <c r="B1388" s="68" t="s">
        <v>288</v>
      </c>
      <c r="C1388" s="68" t="s">
        <v>113</v>
      </c>
      <c r="D1388" s="68" t="s">
        <v>287</v>
      </c>
      <c r="E1388" s="68" t="s">
        <v>359</v>
      </c>
      <c r="F1388" s="68" t="s">
        <v>360</v>
      </c>
      <c r="G1388" s="68" t="s">
        <v>77</v>
      </c>
      <c r="H1388" s="68" t="s">
        <v>273</v>
      </c>
      <c r="I1388" s="68" t="s">
        <v>657</v>
      </c>
      <c r="J1388" s="65">
        <v>16</v>
      </c>
      <c r="K1388" s="65">
        <v>12</v>
      </c>
      <c r="L1388" s="65">
        <v>406</v>
      </c>
      <c r="M1388" s="65" t="s">
        <v>497</v>
      </c>
    </row>
    <row r="1389" spans="1:13" ht="12.75" customHeight="1">
      <c r="A1389" s="107" t="str">
        <f>IF(ROW()=1,"KEY",IF(ISNA(VLOOKUP(B1389,車名対応マスタ!B:D,3,FALSE)),"",IF(VLOOKUP(B1389,車名対応マスタ!B:D,3,FALSE)="","",$D1389&amp;" "&amp;IF($G1389="9","J","O")&amp;" "&amp;$I1389&amp;" "&amp;IF($I1389&lt;=TEXT(★完成資料!$A$1,"yyyymm"),TEXT(★完成資料!$A$1,"yyyymm"),"999999")&amp; " " &amp; LEFT(F1389 &amp; "          ",10))))</f>
        <v xml:space="preserve">T O 202210 yyyy00 HV        </v>
      </c>
      <c r="B1389" s="68" t="s">
        <v>288</v>
      </c>
      <c r="C1389" s="68" t="s">
        <v>113</v>
      </c>
      <c r="D1389" s="68" t="s">
        <v>287</v>
      </c>
      <c r="E1389" s="68" t="s">
        <v>359</v>
      </c>
      <c r="F1389" s="68" t="s">
        <v>360</v>
      </c>
      <c r="G1389" s="68" t="s">
        <v>77</v>
      </c>
      <c r="H1389" s="68" t="s">
        <v>273</v>
      </c>
      <c r="I1389" s="68" t="s">
        <v>663</v>
      </c>
      <c r="J1389" s="65">
        <v>5</v>
      </c>
      <c r="K1389" s="65">
        <v>10</v>
      </c>
      <c r="L1389" s="65">
        <v>406</v>
      </c>
      <c r="M1389" s="65" t="s">
        <v>497</v>
      </c>
    </row>
    <row r="1390" spans="1:13" ht="12.75" customHeight="1">
      <c r="A1390" s="107" t="str">
        <f>IF(ROW()=1,"KEY",IF(ISNA(VLOOKUP(B1390,車名対応マスタ!B:D,3,FALSE)),"",IF(VLOOKUP(B1390,車名対応マスタ!B:D,3,FALSE)="","",$D1390&amp;" "&amp;IF($G1390="9","J","O")&amp;" "&amp;$I1390&amp;" "&amp;IF($I1390&lt;=TEXT(★完成資料!$A$1,"yyyymm"),TEXT(★完成資料!$A$1,"yyyymm"),"999999")&amp; " " &amp; LEFT(F1390 &amp; "          ",10))))</f>
        <v xml:space="preserve">T O 202201 yyyy00 HV        </v>
      </c>
      <c r="B1390" s="68" t="s">
        <v>288</v>
      </c>
      <c r="C1390" s="68" t="s">
        <v>113</v>
      </c>
      <c r="D1390" s="68" t="s">
        <v>287</v>
      </c>
      <c r="E1390" s="68" t="s">
        <v>359</v>
      </c>
      <c r="F1390" s="68" t="s">
        <v>360</v>
      </c>
      <c r="G1390" s="68" t="s">
        <v>77</v>
      </c>
      <c r="H1390" s="68" t="s">
        <v>273</v>
      </c>
      <c r="I1390" s="68" t="s">
        <v>639</v>
      </c>
      <c r="J1390" s="65">
        <v>64</v>
      </c>
      <c r="K1390" s="65">
        <v>82</v>
      </c>
      <c r="L1390" s="65">
        <v>411</v>
      </c>
      <c r="M1390" s="65" t="s">
        <v>498</v>
      </c>
    </row>
    <row r="1391" spans="1:13" ht="12.75" customHeight="1">
      <c r="A1391" s="107" t="str">
        <f>IF(ROW()=1,"KEY",IF(ISNA(VLOOKUP(B1391,車名対応マスタ!B:D,3,FALSE)),"",IF(VLOOKUP(B1391,車名対応マスタ!B:D,3,FALSE)="","",$D1391&amp;" "&amp;IF($G1391="9","J","O")&amp;" "&amp;$I1391&amp;" "&amp;IF($I1391&lt;=TEXT(★完成資料!$A$1,"yyyymm"),TEXT(★完成資料!$A$1,"yyyymm"),"999999")&amp; " " &amp; LEFT(F1391 &amp; "          ",10))))</f>
        <v xml:space="preserve">T O 202202 yyyy00 HV        </v>
      </c>
      <c r="B1391" s="68" t="s">
        <v>288</v>
      </c>
      <c r="C1391" s="68" t="s">
        <v>113</v>
      </c>
      <c r="D1391" s="68" t="s">
        <v>287</v>
      </c>
      <c r="E1391" s="68" t="s">
        <v>359</v>
      </c>
      <c r="F1391" s="68" t="s">
        <v>360</v>
      </c>
      <c r="G1391" s="68" t="s">
        <v>77</v>
      </c>
      <c r="H1391" s="68" t="s">
        <v>273</v>
      </c>
      <c r="I1391" s="68" t="s">
        <v>640</v>
      </c>
      <c r="J1391" s="65">
        <v>22</v>
      </c>
      <c r="K1391" s="65">
        <v>44</v>
      </c>
      <c r="L1391" s="65">
        <v>411</v>
      </c>
      <c r="M1391" s="65" t="s">
        <v>498</v>
      </c>
    </row>
    <row r="1392" spans="1:13" ht="12.75" customHeight="1">
      <c r="A1392" s="107" t="str">
        <f>IF(ROW()=1,"KEY",IF(ISNA(VLOOKUP(B1392,車名対応マスタ!B:D,3,FALSE)),"",IF(VLOOKUP(B1392,車名対応マスタ!B:D,3,FALSE)="","",$D1392&amp;" "&amp;IF($G1392="9","J","O")&amp;" "&amp;$I1392&amp;" "&amp;IF($I1392&lt;=TEXT(★完成資料!$A$1,"yyyymm"),TEXT(★完成資料!$A$1,"yyyymm"),"999999")&amp; " " &amp; LEFT(F1392 &amp; "          ",10))))</f>
        <v xml:space="preserve">T O 202203 yyyy00 HV        </v>
      </c>
      <c r="B1392" s="68" t="s">
        <v>288</v>
      </c>
      <c r="C1392" s="68" t="s">
        <v>113</v>
      </c>
      <c r="D1392" s="68" t="s">
        <v>287</v>
      </c>
      <c r="E1392" s="68" t="s">
        <v>359</v>
      </c>
      <c r="F1392" s="68" t="s">
        <v>360</v>
      </c>
      <c r="G1392" s="68" t="s">
        <v>77</v>
      </c>
      <c r="H1392" s="68" t="s">
        <v>273</v>
      </c>
      <c r="I1392" s="68" t="s">
        <v>641</v>
      </c>
      <c r="J1392" s="65">
        <v>19</v>
      </c>
      <c r="K1392" s="65">
        <v>24</v>
      </c>
      <c r="L1392" s="65">
        <v>411</v>
      </c>
      <c r="M1392" s="65" t="s">
        <v>498</v>
      </c>
    </row>
    <row r="1393" spans="1:13" ht="12.75" customHeight="1">
      <c r="A1393" s="107" t="str">
        <f>IF(ROW()=1,"KEY",IF(ISNA(VLOOKUP(B1393,車名対応マスタ!B:D,3,FALSE)),"",IF(VLOOKUP(B1393,車名対応マスタ!B:D,3,FALSE)="","",$D1393&amp;" "&amp;IF($G1393="9","J","O")&amp;" "&amp;$I1393&amp;" "&amp;IF($I1393&lt;=TEXT(★完成資料!$A$1,"yyyymm"),TEXT(★完成資料!$A$1,"yyyymm"),"999999")&amp; " " &amp; LEFT(F1393 &amp; "          ",10))))</f>
        <v xml:space="preserve">T O 202204 yyyy00 HV        </v>
      </c>
      <c r="B1393" s="68" t="s">
        <v>288</v>
      </c>
      <c r="C1393" s="68" t="s">
        <v>113</v>
      </c>
      <c r="D1393" s="68" t="s">
        <v>287</v>
      </c>
      <c r="E1393" s="68" t="s">
        <v>359</v>
      </c>
      <c r="F1393" s="68" t="s">
        <v>360</v>
      </c>
      <c r="G1393" s="68" t="s">
        <v>77</v>
      </c>
      <c r="H1393" s="68" t="s">
        <v>273</v>
      </c>
      <c r="I1393" s="68" t="s">
        <v>642</v>
      </c>
      <c r="J1393" s="65">
        <v>8</v>
      </c>
      <c r="K1393" s="65">
        <v>8</v>
      </c>
      <c r="L1393" s="65">
        <v>411</v>
      </c>
      <c r="M1393" s="65" t="s">
        <v>498</v>
      </c>
    </row>
    <row r="1394" spans="1:13" ht="12.75" customHeight="1">
      <c r="A1394" s="107" t="str">
        <f>IF(ROW()=1,"KEY",IF(ISNA(VLOOKUP(B1394,車名対応マスタ!B:D,3,FALSE)),"",IF(VLOOKUP(B1394,車名対応マスタ!B:D,3,FALSE)="","",$D1394&amp;" "&amp;IF($G1394="9","J","O")&amp;" "&amp;$I1394&amp;" "&amp;IF($I1394&lt;=TEXT(★完成資料!$A$1,"yyyymm"),TEXT(★完成資料!$A$1,"yyyymm"),"999999")&amp; " " &amp; LEFT(F1394 &amp; "          ",10))))</f>
        <v xml:space="preserve">T O 202205 yyyy00 HV        </v>
      </c>
      <c r="B1394" s="68" t="s">
        <v>288</v>
      </c>
      <c r="C1394" s="68" t="s">
        <v>113</v>
      </c>
      <c r="D1394" s="68" t="s">
        <v>287</v>
      </c>
      <c r="E1394" s="68" t="s">
        <v>359</v>
      </c>
      <c r="F1394" s="68" t="s">
        <v>360</v>
      </c>
      <c r="G1394" s="68" t="s">
        <v>77</v>
      </c>
      <c r="H1394" s="68" t="s">
        <v>273</v>
      </c>
      <c r="I1394" s="68" t="s">
        <v>647</v>
      </c>
      <c r="J1394" s="65">
        <v>12</v>
      </c>
      <c r="K1394" s="65">
        <v>17</v>
      </c>
      <c r="L1394" s="65">
        <v>411</v>
      </c>
      <c r="M1394" s="65" t="s">
        <v>498</v>
      </c>
    </row>
    <row r="1395" spans="1:13" ht="12.75" customHeight="1">
      <c r="A1395" s="107" t="str">
        <f>IF(ROW()=1,"KEY",IF(ISNA(VLOOKUP(B1395,車名対応マスタ!B:D,3,FALSE)),"",IF(VLOOKUP(B1395,車名対応マスタ!B:D,3,FALSE)="","",$D1395&amp;" "&amp;IF($G1395="9","J","O")&amp;" "&amp;$I1395&amp;" "&amp;IF($I1395&lt;=TEXT(★完成資料!$A$1,"yyyymm"),TEXT(★完成資料!$A$1,"yyyymm"),"999999")&amp; " " &amp; LEFT(F1395 &amp; "          ",10))))</f>
        <v xml:space="preserve">T O 202206 yyyy00 HV        </v>
      </c>
      <c r="B1395" s="68" t="s">
        <v>288</v>
      </c>
      <c r="C1395" s="68" t="s">
        <v>113</v>
      </c>
      <c r="D1395" s="68" t="s">
        <v>287</v>
      </c>
      <c r="E1395" s="68" t="s">
        <v>359</v>
      </c>
      <c r="F1395" s="68" t="s">
        <v>360</v>
      </c>
      <c r="G1395" s="68" t="s">
        <v>77</v>
      </c>
      <c r="H1395" s="68" t="s">
        <v>273</v>
      </c>
      <c r="I1395" s="68" t="s">
        <v>652</v>
      </c>
      <c r="K1395" s="65">
        <v>4</v>
      </c>
      <c r="L1395" s="65">
        <v>411</v>
      </c>
      <c r="M1395" s="65" t="s">
        <v>498</v>
      </c>
    </row>
    <row r="1396" spans="1:13" ht="12.75" customHeight="1">
      <c r="A1396" s="107" t="str">
        <f>IF(ROW()=1,"KEY",IF(ISNA(VLOOKUP(B1396,車名対応マスタ!B:D,3,FALSE)),"",IF(VLOOKUP(B1396,車名対応マスタ!B:D,3,FALSE)="","",$D1396&amp;" "&amp;IF($G1396="9","J","O")&amp;" "&amp;$I1396&amp;" "&amp;IF($I1396&lt;=TEXT(★完成資料!$A$1,"yyyymm"),TEXT(★完成資料!$A$1,"yyyymm"),"999999")&amp; " " &amp; LEFT(F1396 &amp; "          ",10))))</f>
        <v xml:space="preserve">T O 202207 yyyy00 HV        </v>
      </c>
      <c r="B1396" s="68" t="s">
        <v>288</v>
      </c>
      <c r="C1396" s="68" t="s">
        <v>113</v>
      </c>
      <c r="D1396" s="68" t="s">
        <v>287</v>
      </c>
      <c r="E1396" s="68" t="s">
        <v>359</v>
      </c>
      <c r="F1396" s="68" t="s">
        <v>360</v>
      </c>
      <c r="G1396" s="68" t="s">
        <v>77</v>
      </c>
      <c r="H1396" s="68" t="s">
        <v>273</v>
      </c>
      <c r="I1396" s="68" t="s">
        <v>655</v>
      </c>
      <c r="J1396" s="65">
        <v>30</v>
      </c>
      <c r="K1396" s="65">
        <v>87</v>
      </c>
      <c r="L1396" s="65">
        <v>411</v>
      </c>
      <c r="M1396" s="65" t="s">
        <v>498</v>
      </c>
    </row>
    <row r="1397" spans="1:13" ht="12.75" customHeight="1">
      <c r="A1397" s="107" t="str">
        <f>IF(ROW()=1,"KEY",IF(ISNA(VLOOKUP(B1397,車名対応マスタ!B:D,3,FALSE)),"",IF(VLOOKUP(B1397,車名対応マスタ!B:D,3,FALSE)="","",$D1397&amp;" "&amp;IF($G1397="9","J","O")&amp;" "&amp;$I1397&amp;" "&amp;IF($I1397&lt;=TEXT(★完成資料!$A$1,"yyyymm"),TEXT(★完成資料!$A$1,"yyyymm"),"999999")&amp; " " &amp; LEFT(F1397 &amp; "          ",10))))</f>
        <v xml:space="preserve">T O 202208 yyyy00 HV        </v>
      </c>
      <c r="B1397" s="68" t="s">
        <v>288</v>
      </c>
      <c r="C1397" s="68" t="s">
        <v>113</v>
      </c>
      <c r="D1397" s="68" t="s">
        <v>287</v>
      </c>
      <c r="E1397" s="68" t="s">
        <v>359</v>
      </c>
      <c r="F1397" s="68" t="s">
        <v>360</v>
      </c>
      <c r="G1397" s="68" t="s">
        <v>77</v>
      </c>
      <c r="H1397" s="68" t="s">
        <v>273</v>
      </c>
      <c r="I1397" s="68" t="s">
        <v>656</v>
      </c>
      <c r="J1397" s="65">
        <v>25</v>
      </c>
      <c r="K1397" s="65">
        <v>5</v>
      </c>
      <c r="L1397" s="65">
        <v>411</v>
      </c>
      <c r="M1397" s="65" t="s">
        <v>498</v>
      </c>
    </row>
    <row r="1398" spans="1:13" ht="12.75" customHeight="1">
      <c r="A1398" s="107" t="str">
        <f>IF(ROW()=1,"KEY",IF(ISNA(VLOOKUP(B1398,車名対応マスタ!B:D,3,FALSE)),"",IF(VLOOKUP(B1398,車名対応マスタ!B:D,3,FALSE)="","",$D1398&amp;" "&amp;IF($G1398="9","J","O")&amp;" "&amp;$I1398&amp;" "&amp;IF($I1398&lt;=TEXT(★完成資料!$A$1,"yyyymm"),TEXT(★完成資料!$A$1,"yyyymm"),"999999")&amp; " " &amp; LEFT(F1398 &amp; "          ",10))))</f>
        <v xml:space="preserve">T O 202209 yyyy00 HV        </v>
      </c>
      <c r="B1398" s="68" t="s">
        <v>288</v>
      </c>
      <c r="C1398" s="68" t="s">
        <v>113</v>
      </c>
      <c r="D1398" s="68" t="s">
        <v>287</v>
      </c>
      <c r="E1398" s="68" t="s">
        <v>359</v>
      </c>
      <c r="F1398" s="68" t="s">
        <v>360</v>
      </c>
      <c r="G1398" s="68" t="s">
        <v>77</v>
      </c>
      <c r="H1398" s="68" t="s">
        <v>273</v>
      </c>
      <c r="I1398" s="68" t="s">
        <v>657</v>
      </c>
      <c r="J1398" s="65">
        <v>7</v>
      </c>
      <c r="K1398" s="65">
        <v>2</v>
      </c>
      <c r="L1398" s="65">
        <v>411</v>
      </c>
      <c r="M1398" s="65" t="s">
        <v>498</v>
      </c>
    </row>
    <row r="1399" spans="1:13" ht="12.75" customHeight="1">
      <c r="A1399" s="107" t="str">
        <f>IF(ROW()=1,"KEY",IF(ISNA(VLOOKUP(B1399,車名対応マスタ!B:D,3,FALSE)),"",IF(VLOOKUP(B1399,車名対応マスタ!B:D,3,FALSE)="","",$D1399&amp;" "&amp;IF($G1399="9","J","O")&amp;" "&amp;$I1399&amp;" "&amp;IF($I1399&lt;=TEXT(★完成資料!$A$1,"yyyymm"),TEXT(★完成資料!$A$1,"yyyymm"),"999999")&amp; " " &amp; LEFT(F1399 &amp; "          ",10))))</f>
        <v xml:space="preserve">T O 202210 yyyy00 HV        </v>
      </c>
      <c r="B1399" s="68" t="s">
        <v>288</v>
      </c>
      <c r="C1399" s="68" t="s">
        <v>113</v>
      </c>
      <c r="D1399" s="68" t="s">
        <v>287</v>
      </c>
      <c r="E1399" s="68" t="s">
        <v>359</v>
      </c>
      <c r="F1399" s="68" t="s">
        <v>360</v>
      </c>
      <c r="G1399" s="68" t="s">
        <v>77</v>
      </c>
      <c r="H1399" s="68" t="s">
        <v>273</v>
      </c>
      <c r="I1399" s="68" t="s">
        <v>663</v>
      </c>
      <c r="J1399" s="65">
        <v>1</v>
      </c>
      <c r="K1399" s="65">
        <v>1</v>
      </c>
      <c r="L1399" s="65">
        <v>411</v>
      </c>
      <c r="M1399" s="65" t="s">
        <v>498</v>
      </c>
    </row>
    <row r="1400" spans="1:13" ht="12.75" customHeight="1">
      <c r="A1400" s="107" t="str">
        <f>IF(ROW()=1,"KEY",IF(ISNA(VLOOKUP(B1400,車名対応マスタ!B:D,3,FALSE)),"",IF(VLOOKUP(B1400,車名対応マスタ!B:D,3,FALSE)="","",$D1400&amp;" "&amp;IF($G1400="9","J","O")&amp;" "&amp;$I1400&amp;" "&amp;IF($I1400&lt;=TEXT(★完成資料!$A$1,"yyyymm"),TEXT(★完成資料!$A$1,"yyyymm"),"999999")&amp; " " &amp; LEFT(F1400 &amp; "          ",10))))</f>
        <v xml:space="preserve">T O 202201 yyyy00 HV        </v>
      </c>
      <c r="B1400" s="68" t="s">
        <v>288</v>
      </c>
      <c r="C1400" s="68" t="s">
        <v>113</v>
      </c>
      <c r="D1400" s="68" t="s">
        <v>287</v>
      </c>
      <c r="E1400" s="68" t="s">
        <v>359</v>
      </c>
      <c r="F1400" s="68" t="s">
        <v>360</v>
      </c>
      <c r="G1400" s="68" t="s">
        <v>77</v>
      </c>
      <c r="H1400" s="68" t="s">
        <v>273</v>
      </c>
      <c r="I1400" s="68" t="s">
        <v>639</v>
      </c>
      <c r="J1400" s="65">
        <v>47</v>
      </c>
      <c r="K1400" s="65">
        <v>17</v>
      </c>
      <c r="L1400" s="65">
        <v>425</v>
      </c>
      <c r="M1400" s="65" t="s">
        <v>379</v>
      </c>
    </row>
    <row r="1401" spans="1:13" ht="12.75" customHeight="1">
      <c r="A1401" s="107" t="str">
        <f>IF(ROW()=1,"KEY",IF(ISNA(VLOOKUP(B1401,車名対応マスタ!B:D,3,FALSE)),"",IF(VLOOKUP(B1401,車名対応マスタ!B:D,3,FALSE)="","",$D1401&amp;" "&amp;IF($G1401="9","J","O")&amp;" "&amp;$I1401&amp;" "&amp;IF($I1401&lt;=TEXT(★完成資料!$A$1,"yyyymm"),TEXT(★完成資料!$A$1,"yyyymm"),"999999")&amp; " " &amp; LEFT(F1401 &amp; "          ",10))))</f>
        <v xml:space="preserve">T O 202202 yyyy00 HV        </v>
      </c>
      <c r="B1401" s="68" t="s">
        <v>288</v>
      </c>
      <c r="C1401" s="68" t="s">
        <v>113</v>
      </c>
      <c r="D1401" s="68" t="s">
        <v>287</v>
      </c>
      <c r="E1401" s="68" t="s">
        <v>359</v>
      </c>
      <c r="F1401" s="68" t="s">
        <v>360</v>
      </c>
      <c r="G1401" s="68" t="s">
        <v>77</v>
      </c>
      <c r="H1401" s="68" t="s">
        <v>273</v>
      </c>
      <c r="I1401" s="68" t="s">
        <v>640</v>
      </c>
      <c r="J1401" s="65">
        <v>47</v>
      </c>
      <c r="K1401" s="65">
        <v>27</v>
      </c>
      <c r="L1401" s="65">
        <v>425</v>
      </c>
      <c r="M1401" s="65" t="s">
        <v>379</v>
      </c>
    </row>
    <row r="1402" spans="1:13" ht="12.75" customHeight="1">
      <c r="A1402" s="107" t="str">
        <f>IF(ROW()=1,"KEY",IF(ISNA(VLOOKUP(B1402,車名対応マスタ!B:D,3,FALSE)),"",IF(VLOOKUP(B1402,車名対応マスタ!B:D,3,FALSE)="","",$D1402&amp;" "&amp;IF($G1402="9","J","O")&amp;" "&amp;$I1402&amp;" "&amp;IF($I1402&lt;=TEXT(★完成資料!$A$1,"yyyymm"),TEXT(★完成資料!$A$1,"yyyymm"),"999999")&amp; " " &amp; LEFT(F1402 &amp; "          ",10))))</f>
        <v xml:space="preserve">T O 202203 yyyy00 HV        </v>
      </c>
      <c r="B1402" s="68" t="s">
        <v>288</v>
      </c>
      <c r="C1402" s="68" t="s">
        <v>113</v>
      </c>
      <c r="D1402" s="68" t="s">
        <v>287</v>
      </c>
      <c r="E1402" s="68" t="s">
        <v>359</v>
      </c>
      <c r="F1402" s="68" t="s">
        <v>360</v>
      </c>
      <c r="G1402" s="68" t="s">
        <v>77</v>
      </c>
      <c r="H1402" s="68" t="s">
        <v>273</v>
      </c>
      <c r="I1402" s="68" t="s">
        <v>641</v>
      </c>
      <c r="J1402" s="65">
        <v>25</v>
      </c>
      <c r="K1402" s="65">
        <v>22</v>
      </c>
      <c r="L1402" s="65">
        <v>425</v>
      </c>
      <c r="M1402" s="65" t="s">
        <v>379</v>
      </c>
    </row>
    <row r="1403" spans="1:13" ht="12.75" customHeight="1">
      <c r="A1403" s="107" t="str">
        <f>IF(ROW()=1,"KEY",IF(ISNA(VLOOKUP(B1403,車名対応マスタ!B:D,3,FALSE)),"",IF(VLOOKUP(B1403,車名対応マスタ!B:D,3,FALSE)="","",$D1403&amp;" "&amp;IF($G1403="9","J","O")&amp;" "&amp;$I1403&amp;" "&amp;IF($I1403&lt;=TEXT(★完成資料!$A$1,"yyyymm"),TEXT(★完成資料!$A$1,"yyyymm"),"999999")&amp; " " &amp; LEFT(F1403 &amp; "          ",10))))</f>
        <v xml:space="preserve">T O 202204 yyyy00 HV        </v>
      </c>
      <c r="B1403" s="68" t="s">
        <v>288</v>
      </c>
      <c r="C1403" s="68" t="s">
        <v>113</v>
      </c>
      <c r="D1403" s="68" t="s">
        <v>287</v>
      </c>
      <c r="E1403" s="68" t="s">
        <v>359</v>
      </c>
      <c r="F1403" s="68" t="s">
        <v>360</v>
      </c>
      <c r="G1403" s="68" t="s">
        <v>77</v>
      </c>
      <c r="H1403" s="68" t="s">
        <v>273</v>
      </c>
      <c r="I1403" s="68" t="s">
        <v>642</v>
      </c>
      <c r="J1403" s="65">
        <v>27</v>
      </c>
      <c r="K1403" s="65">
        <v>89</v>
      </c>
      <c r="L1403" s="65">
        <v>425</v>
      </c>
      <c r="M1403" s="65" t="s">
        <v>379</v>
      </c>
    </row>
    <row r="1404" spans="1:13" ht="12.75" customHeight="1">
      <c r="A1404" s="107" t="str">
        <f>IF(ROW()=1,"KEY",IF(ISNA(VLOOKUP(B1404,車名対応マスタ!B:D,3,FALSE)),"",IF(VLOOKUP(B1404,車名対応マスタ!B:D,3,FALSE)="","",$D1404&amp;" "&amp;IF($G1404="9","J","O")&amp;" "&amp;$I1404&amp;" "&amp;IF($I1404&lt;=TEXT(★完成資料!$A$1,"yyyymm"),TEXT(★完成資料!$A$1,"yyyymm"),"999999")&amp; " " &amp; LEFT(F1404 &amp; "          ",10))))</f>
        <v xml:space="preserve">T O 202205 yyyy00 HV        </v>
      </c>
      <c r="B1404" s="68" t="s">
        <v>288</v>
      </c>
      <c r="C1404" s="68" t="s">
        <v>113</v>
      </c>
      <c r="D1404" s="68" t="s">
        <v>287</v>
      </c>
      <c r="E1404" s="68" t="s">
        <v>359</v>
      </c>
      <c r="F1404" s="68" t="s">
        <v>360</v>
      </c>
      <c r="G1404" s="68" t="s">
        <v>77</v>
      </c>
      <c r="H1404" s="68" t="s">
        <v>273</v>
      </c>
      <c r="I1404" s="68" t="s">
        <v>647</v>
      </c>
      <c r="J1404" s="65">
        <v>26</v>
      </c>
      <c r="K1404" s="65">
        <v>16</v>
      </c>
      <c r="L1404" s="65">
        <v>425</v>
      </c>
      <c r="M1404" s="65" t="s">
        <v>379</v>
      </c>
    </row>
    <row r="1405" spans="1:13" ht="12.75" customHeight="1">
      <c r="A1405" s="107" t="str">
        <f>IF(ROW()=1,"KEY",IF(ISNA(VLOOKUP(B1405,車名対応マスタ!B:D,3,FALSE)),"",IF(VLOOKUP(B1405,車名対応マスタ!B:D,3,FALSE)="","",$D1405&amp;" "&amp;IF($G1405="9","J","O")&amp;" "&amp;$I1405&amp;" "&amp;IF($I1405&lt;=TEXT(★完成資料!$A$1,"yyyymm"),TEXT(★完成資料!$A$1,"yyyymm"),"999999")&amp; " " &amp; LEFT(F1405 &amp; "          ",10))))</f>
        <v xml:space="preserve">T O 202206 yyyy00 HV        </v>
      </c>
      <c r="B1405" s="68" t="s">
        <v>288</v>
      </c>
      <c r="C1405" s="68" t="s">
        <v>113</v>
      </c>
      <c r="D1405" s="68" t="s">
        <v>287</v>
      </c>
      <c r="E1405" s="68" t="s">
        <v>359</v>
      </c>
      <c r="F1405" s="68" t="s">
        <v>360</v>
      </c>
      <c r="G1405" s="68" t="s">
        <v>77</v>
      </c>
      <c r="H1405" s="68" t="s">
        <v>273</v>
      </c>
      <c r="I1405" s="68" t="s">
        <v>652</v>
      </c>
      <c r="J1405" s="65">
        <v>6</v>
      </c>
      <c r="K1405" s="65">
        <v>41</v>
      </c>
      <c r="L1405" s="65">
        <v>425</v>
      </c>
      <c r="M1405" s="65" t="s">
        <v>379</v>
      </c>
    </row>
    <row r="1406" spans="1:13" ht="12.75" customHeight="1">
      <c r="A1406" s="107" t="str">
        <f>IF(ROW()=1,"KEY",IF(ISNA(VLOOKUP(B1406,車名対応マスタ!B:D,3,FALSE)),"",IF(VLOOKUP(B1406,車名対応マスタ!B:D,3,FALSE)="","",$D1406&amp;" "&amp;IF($G1406="9","J","O")&amp;" "&amp;$I1406&amp;" "&amp;IF($I1406&lt;=TEXT(★完成資料!$A$1,"yyyymm"),TEXT(★完成資料!$A$1,"yyyymm"),"999999")&amp; " " &amp; LEFT(F1406 &amp; "          ",10))))</f>
        <v xml:space="preserve">T O 202207 yyyy00 HV        </v>
      </c>
      <c r="B1406" s="68" t="s">
        <v>288</v>
      </c>
      <c r="C1406" s="68" t="s">
        <v>113</v>
      </c>
      <c r="D1406" s="68" t="s">
        <v>287</v>
      </c>
      <c r="E1406" s="68" t="s">
        <v>359</v>
      </c>
      <c r="F1406" s="68" t="s">
        <v>360</v>
      </c>
      <c r="G1406" s="68" t="s">
        <v>77</v>
      </c>
      <c r="H1406" s="68" t="s">
        <v>273</v>
      </c>
      <c r="I1406" s="68" t="s">
        <v>655</v>
      </c>
      <c r="J1406" s="65">
        <v>17</v>
      </c>
      <c r="K1406" s="65">
        <v>30</v>
      </c>
      <c r="L1406" s="65">
        <v>425</v>
      </c>
      <c r="M1406" s="65" t="s">
        <v>379</v>
      </c>
    </row>
    <row r="1407" spans="1:13" ht="12.75" customHeight="1">
      <c r="A1407" s="107" t="str">
        <f>IF(ROW()=1,"KEY",IF(ISNA(VLOOKUP(B1407,車名対応マスタ!B:D,3,FALSE)),"",IF(VLOOKUP(B1407,車名対応マスタ!B:D,3,FALSE)="","",$D1407&amp;" "&amp;IF($G1407="9","J","O")&amp;" "&amp;$I1407&amp;" "&amp;IF($I1407&lt;=TEXT(★完成資料!$A$1,"yyyymm"),TEXT(★完成資料!$A$1,"yyyymm"),"999999")&amp; " " &amp; LEFT(F1407 &amp; "          ",10))))</f>
        <v xml:space="preserve">T O 202208 yyyy00 HV        </v>
      </c>
      <c r="B1407" s="68" t="s">
        <v>288</v>
      </c>
      <c r="C1407" s="68" t="s">
        <v>113</v>
      </c>
      <c r="D1407" s="68" t="s">
        <v>287</v>
      </c>
      <c r="E1407" s="68" t="s">
        <v>359</v>
      </c>
      <c r="F1407" s="68" t="s">
        <v>360</v>
      </c>
      <c r="G1407" s="68" t="s">
        <v>77</v>
      </c>
      <c r="H1407" s="68" t="s">
        <v>273</v>
      </c>
      <c r="I1407" s="68" t="s">
        <v>656</v>
      </c>
      <c r="J1407" s="65">
        <v>49</v>
      </c>
      <c r="K1407" s="65">
        <v>31</v>
      </c>
      <c r="L1407" s="65">
        <v>425</v>
      </c>
      <c r="M1407" s="65" t="s">
        <v>379</v>
      </c>
    </row>
    <row r="1408" spans="1:13" ht="12.75" customHeight="1">
      <c r="A1408" s="107" t="str">
        <f>IF(ROW()=1,"KEY",IF(ISNA(VLOOKUP(B1408,車名対応マスタ!B:D,3,FALSE)),"",IF(VLOOKUP(B1408,車名対応マスタ!B:D,3,FALSE)="","",$D1408&amp;" "&amp;IF($G1408="9","J","O")&amp;" "&amp;$I1408&amp;" "&amp;IF($I1408&lt;=TEXT(★完成資料!$A$1,"yyyymm"),TEXT(★完成資料!$A$1,"yyyymm"),"999999")&amp; " " &amp; LEFT(F1408 &amp; "          ",10))))</f>
        <v xml:space="preserve">T O 202209 yyyy00 HV        </v>
      </c>
      <c r="B1408" s="68" t="s">
        <v>288</v>
      </c>
      <c r="C1408" s="68" t="s">
        <v>113</v>
      </c>
      <c r="D1408" s="68" t="s">
        <v>287</v>
      </c>
      <c r="E1408" s="68" t="s">
        <v>359</v>
      </c>
      <c r="F1408" s="68" t="s">
        <v>360</v>
      </c>
      <c r="G1408" s="68" t="s">
        <v>77</v>
      </c>
      <c r="H1408" s="68" t="s">
        <v>273</v>
      </c>
      <c r="I1408" s="68" t="s">
        <v>657</v>
      </c>
      <c r="J1408" s="65">
        <v>50</v>
      </c>
      <c r="K1408" s="65">
        <v>40</v>
      </c>
      <c r="L1408" s="65">
        <v>425</v>
      </c>
      <c r="M1408" s="65" t="s">
        <v>379</v>
      </c>
    </row>
    <row r="1409" spans="1:13" ht="12.75" customHeight="1">
      <c r="A1409" s="107" t="str">
        <f>IF(ROW()=1,"KEY",IF(ISNA(VLOOKUP(B1409,車名対応マスタ!B:D,3,FALSE)),"",IF(VLOOKUP(B1409,車名対応マスタ!B:D,3,FALSE)="","",$D1409&amp;" "&amp;IF($G1409="9","J","O")&amp;" "&amp;$I1409&amp;" "&amp;IF($I1409&lt;=TEXT(★完成資料!$A$1,"yyyymm"),TEXT(★完成資料!$A$1,"yyyymm"),"999999")&amp; " " &amp; LEFT(F1409 &amp; "          ",10))))</f>
        <v xml:space="preserve">T O 202210 yyyy00 HV        </v>
      </c>
      <c r="B1409" s="68" t="s">
        <v>288</v>
      </c>
      <c r="C1409" s="68" t="s">
        <v>113</v>
      </c>
      <c r="D1409" s="68" t="s">
        <v>287</v>
      </c>
      <c r="E1409" s="68" t="s">
        <v>359</v>
      </c>
      <c r="F1409" s="68" t="s">
        <v>360</v>
      </c>
      <c r="G1409" s="68" t="s">
        <v>77</v>
      </c>
      <c r="H1409" s="68" t="s">
        <v>273</v>
      </c>
      <c r="I1409" s="68" t="s">
        <v>663</v>
      </c>
      <c r="J1409" s="65">
        <v>31</v>
      </c>
      <c r="K1409" s="65">
        <v>24</v>
      </c>
      <c r="L1409" s="65">
        <v>425</v>
      </c>
      <c r="M1409" s="65" t="s">
        <v>379</v>
      </c>
    </row>
    <row r="1410" spans="1:13" ht="12.75" customHeight="1">
      <c r="A1410" s="107" t="str">
        <f>IF(ROW()=1,"KEY",IF(ISNA(VLOOKUP(B1410,車名対応マスタ!B:D,3,FALSE)),"",IF(VLOOKUP(B1410,車名対応マスタ!B:D,3,FALSE)="","",$D1410&amp;" "&amp;IF($G1410="9","J","O")&amp;" "&amp;$I1410&amp;" "&amp;IF($I1410&lt;=TEXT(★完成資料!$A$1,"yyyymm"),TEXT(★完成資料!$A$1,"yyyymm"),"999999")&amp; " " &amp; LEFT(F1410 &amp; "          ",10))))</f>
        <v xml:space="preserve">T O 202201 yyyy00 HV        </v>
      </c>
      <c r="B1410" s="68" t="s">
        <v>288</v>
      </c>
      <c r="C1410" s="68" t="s">
        <v>113</v>
      </c>
      <c r="D1410" s="68" t="s">
        <v>287</v>
      </c>
      <c r="E1410" s="68" t="s">
        <v>359</v>
      </c>
      <c r="F1410" s="68" t="s">
        <v>360</v>
      </c>
      <c r="G1410" s="68" t="s">
        <v>77</v>
      </c>
      <c r="H1410" s="68" t="s">
        <v>273</v>
      </c>
      <c r="I1410" s="68" t="s">
        <v>639</v>
      </c>
      <c r="J1410" s="65">
        <v>4</v>
      </c>
      <c r="K1410" s="65">
        <v>5</v>
      </c>
      <c r="L1410" s="65">
        <v>429</v>
      </c>
      <c r="M1410" s="65" t="s">
        <v>380</v>
      </c>
    </row>
    <row r="1411" spans="1:13" ht="12.75" customHeight="1">
      <c r="A1411" s="107" t="str">
        <f>IF(ROW()=1,"KEY",IF(ISNA(VLOOKUP(B1411,車名対応マスタ!B:D,3,FALSE)),"",IF(VLOOKUP(B1411,車名対応マスタ!B:D,3,FALSE)="","",$D1411&amp;" "&amp;IF($G1411="9","J","O")&amp;" "&amp;$I1411&amp;" "&amp;IF($I1411&lt;=TEXT(★完成資料!$A$1,"yyyymm"),TEXT(★完成資料!$A$1,"yyyymm"),"999999")&amp; " " &amp; LEFT(F1411 &amp; "          ",10))))</f>
        <v xml:space="preserve">T O 202202 yyyy00 HV        </v>
      </c>
      <c r="B1411" s="68" t="s">
        <v>288</v>
      </c>
      <c r="C1411" s="68" t="s">
        <v>113</v>
      </c>
      <c r="D1411" s="68" t="s">
        <v>287</v>
      </c>
      <c r="E1411" s="68" t="s">
        <v>359</v>
      </c>
      <c r="F1411" s="68" t="s">
        <v>360</v>
      </c>
      <c r="G1411" s="68" t="s">
        <v>77</v>
      </c>
      <c r="H1411" s="68" t="s">
        <v>273</v>
      </c>
      <c r="I1411" s="68" t="s">
        <v>640</v>
      </c>
      <c r="J1411" s="65">
        <v>10</v>
      </c>
      <c r="K1411" s="65">
        <v>14</v>
      </c>
      <c r="L1411" s="65">
        <v>429</v>
      </c>
      <c r="M1411" s="65" t="s">
        <v>380</v>
      </c>
    </row>
    <row r="1412" spans="1:13" ht="12.75" customHeight="1">
      <c r="A1412" s="107" t="str">
        <f>IF(ROW()=1,"KEY",IF(ISNA(VLOOKUP(B1412,車名対応マスタ!B:D,3,FALSE)),"",IF(VLOOKUP(B1412,車名対応マスタ!B:D,3,FALSE)="","",$D1412&amp;" "&amp;IF($G1412="9","J","O")&amp;" "&amp;$I1412&amp;" "&amp;IF($I1412&lt;=TEXT(★完成資料!$A$1,"yyyymm"),TEXT(★完成資料!$A$1,"yyyymm"),"999999")&amp; " " &amp; LEFT(F1412 &amp; "          ",10))))</f>
        <v xml:space="preserve">T O 202203 yyyy00 HV        </v>
      </c>
      <c r="B1412" s="68" t="s">
        <v>288</v>
      </c>
      <c r="C1412" s="68" t="s">
        <v>113</v>
      </c>
      <c r="D1412" s="68" t="s">
        <v>287</v>
      </c>
      <c r="E1412" s="68" t="s">
        <v>359</v>
      </c>
      <c r="F1412" s="68" t="s">
        <v>360</v>
      </c>
      <c r="G1412" s="68" t="s">
        <v>77</v>
      </c>
      <c r="H1412" s="68" t="s">
        <v>273</v>
      </c>
      <c r="I1412" s="68" t="s">
        <v>641</v>
      </c>
      <c r="J1412" s="65">
        <v>3</v>
      </c>
      <c r="K1412" s="65">
        <v>15</v>
      </c>
      <c r="L1412" s="65">
        <v>429</v>
      </c>
      <c r="M1412" s="65" t="s">
        <v>380</v>
      </c>
    </row>
    <row r="1413" spans="1:13" ht="12.75" customHeight="1">
      <c r="A1413" s="107" t="str">
        <f>IF(ROW()=1,"KEY",IF(ISNA(VLOOKUP(B1413,車名対応マスタ!B:D,3,FALSE)),"",IF(VLOOKUP(B1413,車名対応マスタ!B:D,3,FALSE)="","",$D1413&amp;" "&amp;IF($G1413="9","J","O")&amp;" "&amp;$I1413&amp;" "&amp;IF($I1413&lt;=TEXT(★完成資料!$A$1,"yyyymm"),TEXT(★完成資料!$A$1,"yyyymm"),"999999")&amp; " " &amp; LEFT(F1413 &amp; "          ",10))))</f>
        <v xml:space="preserve">T O 202204 yyyy00 HV        </v>
      </c>
      <c r="B1413" s="68" t="s">
        <v>288</v>
      </c>
      <c r="C1413" s="68" t="s">
        <v>113</v>
      </c>
      <c r="D1413" s="68" t="s">
        <v>287</v>
      </c>
      <c r="E1413" s="68" t="s">
        <v>359</v>
      </c>
      <c r="F1413" s="68" t="s">
        <v>360</v>
      </c>
      <c r="G1413" s="68" t="s">
        <v>77</v>
      </c>
      <c r="H1413" s="68" t="s">
        <v>273</v>
      </c>
      <c r="I1413" s="68" t="s">
        <v>642</v>
      </c>
      <c r="J1413" s="65">
        <v>5</v>
      </c>
      <c r="K1413" s="65">
        <v>4</v>
      </c>
      <c r="L1413" s="65">
        <v>429</v>
      </c>
      <c r="M1413" s="65" t="s">
        <v>380</v>
      </c>
    </row>
    <row r="1414" spans="1:13" ht="12.75" customHeight="1">
      <c r="A1414" s="107" t="str">
        <f>IF(ROW()=1,"KEY",IF(ISNA(VLOOKUP(B1414,車名対応マスタ!B:D,3,FALSE)),"",IF(VLOOKUP(B1414,車名対応マスタ!B:D,3,FALSE)="","",$D1414&amp;" "&amp;IF($G1414="9","J","O")&amp;" "&amp;$I1414&amp;" "&amp;IF($I1414&lt;=TEXT(★完成資料!$A$1,"yyyymm"),TEXT(★完成資料!$A$1,"yyyymm"),"999999")&amp; " " &amp; LEFT(F1414 &amp; "          ",10))))</f>
        <v xml:space="preserve">T O 202205 yyyy00 HV        </v>
      </c>
      <c r="B1414" s="68" t="s">
        <v>288</v>
      </c>
      <c r="C1414" s="68" t="s">
        <v>113</v>
      </c>
      <c r="D1414" s="68" t="s">
        <v>287</v>
      </c>
      <c r="E1414" s="68" t="s">
        <v>359</v>
      </c>
      <c r="F1414" s="68" t="s">
        <v>360</v>
      </c>
      <c r="G1414" s="68" t="s">
        <v>77</v>
      </c>
      <c r="H1414" s="68" t="s">
        <v>273</v>
      </c>
      <c r="I1414" s="68" t="s">
        <v>647</v>
      </c>
      <c r="J1414" s="65">
        <v>4</v>
      </c>
      <c r="K1414" s="65">
        <v>4</v>
      </c>
      <c r="L1414" s="65">
        <v>429</v>
      </c>
      <c r="M1414" s="65" t="s">
        <v>380</v>
      </c>
    </row>
    <row r="1415" spans="1:13" ht="12.75" customHeight="1">
      <c r="A1415" s="107" t="str">
        <f>IF(ROW()=1,"KEY",IF(ISNA(VLOOKUP(B1415,車名対応マスタ!B:D,3,FALSE)),"",IF(VLOOKUP(B1415,車名対応マスタ!B:D,3,FALSE)="","",$D1415&amp;" "&amp;IF($G1415="9","J","O")&amp;" "&amp;$I1415&amp;" "&amp;IF($I1415&lt;=TEXT(★完成資料!$A$1,"yyyymm"),TEXT(★完成資料!$A$1,"yyyymm"),"999999")&amp; " " &amp; LEFT(F1415 &amp; "          ",10))))</f>
        <v xml:space="preserve">T O 202206 yyyy00 HV        </v>
      </c>
      <c r="B1415" s="68" t="s">
        <v>288</v>
      </c>
      <c r="C1415" s="68" t="s">
        <v>113</v>
      </c>
      <c r="D1415" s="68" t="s">
        <v>287</v>
      </c>
      <c r="E1415" s="68" t="s">
        <v>359</v>
      </c>
      <c r="F1415" s="68" t="s">
        <v>360</v>
      </c>
      <c r="G1415" s="68" t="s">
        <v>77</v>
      </c>
      <c r="H1415" s="68" t="s">
        <v>273</v>
      </c>
      <c r="I1415" s="68" t="s">
        <v>652</v>
      </c>
      <c r="J1415" s="65">
        <v>3</v>
      </c>
      <c r="K1415" s="65">
        <v>3</v>
      </c>
      <c r="L1415" s="65">
        <v>429</v>
      </c>
      <c r="M1415" s="65" t="s">
        <v>380</v>
      </c>
    </row>
    <row r="1416" spans="1:13" ht="12.75" customHeight="1">
      <c r="A1416" s="107" t="str">
        <f>IF(ROW()=1,"KEY",IF(ISNA(VLOOKUP(B1416,車名対応マスタ!B:D,3,FALSE)),"",IF(VLOOKUP(B1416,車名対応マスタ!B:D,3,FALSE)="","",$D1416&amp;" "&amp;IF($G1416="9","J","O")&amp;" "&amp;$I1416&amp;" "&amp;IF($I1416&lt;=TEXT(★完成資料!$A$1,"yyyymm"),TEXT(★完成資料!$A$1,"yyyymm"),"999999")&amp; " " &amp; LEFT(F1416 &amp; "          ",10))))</f>
        <v xml:space="preserve">T O 202207 yyyy00 HV        </v>
      </c>
      <c r="B1416" s="68" t="s">
        <v>288</v>
      </c>
      <c r="C1416" s="68" t="s">
        <v>113</v>
      </c>
      <c r="D1416" s="68" t="s">
        <v>287</v>
      </c>
      <c r="E1416" s="68" t="s">
        <v>359</v>
      </c>
      <c r="F1416" s="68" t="s">
        <v>360</v>
      </c>
      <c r="G1416" s="68" t="s">
        <v>77</v>
      </c>
      <c r="H1416" s="68" t="s">
        <v>273</v>
      </c>
      <c r="I1416" s="68" t="s">
        <v>655</v>
      </c>
      <c r="J1416" s="65">
        <v>4</v>
      </c>
      <c r="K1416" s="65">
        <v>3</v>
      </c>
      <c r="L1416" s="65">
        <v>429</v>
      </c>
      <c r="M1416" s="65" t="s">
        <v>380</v>
      </c>
    </row>
    <row r="1417" spans="1:13" ht="12.75" customHeight="1">
      <c r="A1417" s="107" t="str">
        <f>IF(ROW()=1,"KEY",IF(ISNA(VLOOKUP(B1417,車名対応マスタ!B:D,3,FALSE)),"",IF(VLOOKUP(B1417,車名対応マスタ!B:D,3,FALSE)="","",$D1417&amp;" "&amp;IF($G1417="9","J","O")&amp;" "&amp;$I1417&amp;" "&amp;IF($I1417&lt;=TEXT(★完成資料!$A$1,"yyyymm"),TEXT(★完成資料!$A$1,"yyyymm"),"999999")&amp; " " &amp; LEFT(F1417 &amp; "          ",10))))</f>
        <v xml:space="preserve">T O 202208 yyyy00 HV        </v>
      </c>
      <c r="B1417" s="68" t="s">
        <v>288</v>
      </c>
      <c r="C1417" s="68" t="s">
        <v>113</v>
      </c>
      <c r="D1417" s="68" t="s">
        <v>287</v>
      </c>
      <c r="E1417" s="68" t="s">
        <v>359</v>
      </c>
      <c r="F1417" s="68" t="s">
        <v>360</v>
      </c>
      <c r="G1417" s="68" t="s">
        <v>77</v>
      </c>
      <c r="H1417" s="68" t="s">
        <v>273</v>
      </c>
      <c r="I1417" s="68" t="s">
        <v>656</v>
      </c>
      <c r="J1417" s="65">
        <v>2</v>
      </c>
      <c r="K1417" s="65">
        <v>4</v>
      </c>
      <c r="L1417" s="65">
        <v>429</v>
      </c>
      <c r="M1417" s="65" t="s">
        <v>380</v>
      </c>
    </row>
    <row r="1418" spans="1:13" ht="12.75" customHeight="1">
      <c r="A1418" s="107" t="str">
        <f>IF(ROW()=1,"KEY",IF(ISNA(VLOOKUP(B1418,車名対応マスタ!B:D,3,FALSE)),"",IF(VLOOKUP(B1418,車名対応マスタ!B:D,3,FALSE)="","",$D1418&amp;" "&amp;IF($G1418="9","J","O")&amp;" "&amp;$I1418&amp;" "&amp;IF($I1418&lt;=TEXT(★完成資料!$A$1,"yyyymm"),TEXT(★完成資料!$A$1,"yyyymm"),"999999")&amp; " " &amp; LEFT(F1418 &amp; "          ",10))))</f>
        <v xml:space="preserve">T O 202209 yyyy00 HV        </v>
      </c>
      <c r="B1418" s="68" t="s">
        <v>288</v>
      </c>
      <c r="C1418" s="68" t="s">
        <v>113</v>
      </c>
      <c r="D1418" s="68" t="s">
        <v>287</v>
      </c>
      <c r="E1418" s="68" t="s">
        <v>359</v>
      </c>
      <c r="F1418" s="68" t="s">
        <v>360</v>
      </c>
      <c r="G1418" s="68" t="s">
        <v>77</v>
      </c>
      <c r="H1418" s="68" t="s">
        <v>273</v>
      </c>
      <c r="I1418" s="68" t="s">
        <v>657</v>
      </c>
      <c r="J1418" s="65">
        <v>6</v>
      </c>
      <c r="K1418" s="65">
        <v>6</v>
      </c>
      <c r="L1418" s="65">
        <v>429</v>
      </c>
      <c r="M1418" s="65" t="s">
        <v>380</v>
      </c>
    </row>
    <row r="1419" spans="1:13" ht="12.75" customHeight="1">
      <c r="A1419" s="107" t="str">
        <f>IF(ROW()=1,"KEY",IF(ISNA(VLOOKUP(B1419,車名対応マスタ!B:D,3,FALSE)),"",IF(VLOOKUP(B1419,車名対応マスタ!B:D,3,FALSE)="","",$D1419&amp;" "&amp;IF($G1419="9","J","O")&amp;" "&amp;$I1419&amp;" "&amp;IF($I1419&lt;=TEXT(★完成資料!$A$1,"yyyymm"),TEXT(★完成資料!$A$1,"yyyymm"),"999999")&amp; " " &amp; LEFT(F1419 &amp; "          ",10))))</f>
        <v xml:space="preserve">T O 202210 yyyy00 HV        </v>
      </c>
      <c r="B1419" s="68" t="s">
        <v>288</v>
      </c>
      <c r="C1419" s="68" t="s">
        <v>113</v>
      </c>
      <c r="D1419" s="68" t="s">
        <v>287</v>
      </c>
      <c r="E1419" s="68" t="s">
        <v>359</v>
      </c>
      <c r="F1419" s="68" t="s">
        <v>360</v>
      </c>
      <c r="G1419" s="68" t="s">
        <v>77</v>
      </c>
      <c r="H1419" s="68" t="s">
        <v>273</v>
      </c>
      <c r="I1419" s="68" t="s">
        <v>663</v>
      </c>
      <c r="J1419" s="65">
        <v>6</v>
      </c>
      <c r="K1419" s="65">
        <v>2</v>
      </c>
      <c r="L1419" s="65">
        <v>429</v>
      </c>
      <c r="M1419" s="65" t="s">
        <v>380</v>
      </c>
    </row>
    <row r="1420" spans="1:13" ht="12.75" customHeight="1">
      <c r="A1420" s="107" t="str">
        <f>IF(ROW()=1,"KEY",IF(ISNA(VLOOKUP(B1420,車名対応マスタ!B:D,3,FALSE)),"",IF(VLOOKUP(B1420,車名対応マスタ!B:D,3,FALSE)="","",$D1420&amp;" "&amp;IF($G1420="9","J","O")&amp;" "&amp;$I1420&amp;" "&amp;IF($I1420&lt;=TEXT(★完成資料!$A$1,"yyyymm"),TEXT(★完成資料!$A$1,"yyyymm"),"999999")&amp; " " &amp; LEFT(F1420 &amp; "          ",10))))</f>
        <v xml:space="preserve">T O 202201 yyyy00 HV        </v>
      </c>
      <c r="B1420" s="68" t="s">
        <v>288</v>
      </c>
      <c r="C1420" s="68" t="s">
        <v>113</v>
      </c>
      <c r="D1420" s="68" t="s">
        <v>287</v>
      </c>
      <c r="E1420" s="68" t="s">
        <v>359</v>
      </c>
      <c r="F1420" s="68" t="s">
        <v>360</v>
      </c>
      <c r="G1420" s="68" t="s">
        <v>77</v>
      </c>
      <c r="H1420" s="68" t="s">
        <v>273</v>
      </c>
      <c r="I1420" s="68" t="s">
        <v>639</v>
      </c>
      <c r="J1420" s="65">
        <v>49</v>
      </c>
      <c r="K1420" s="65">
        <v>31</v>
      </c>
      <c r="L1420" s="65">
        <v>409</v>
      </c>
      <c r="M1420" s="65" t="s">
        <v>281</v>
      </c>
    </row>
    <row r="1421" spans="1:13" ht="12.75" customHeight="1">
      <c r="A1421" s="107" t="str">
        <f>IF(ROW()=1,"KEY",IF(ISNA(VLOOKUP(B1421,車名対応マスタ!B:D,3,FALSE)),"",IF(VLOOKUP(B1421,車名対応マスタ!B:D,3,FALSE)="","",$D1421&amp;" "&amp;IF($G1421="9","J","O")&amp;" "&amp;$I1421&amp;" "&amp;IF($I1421&lt;=TEXT(★完成資料!$A$1,"yyyymm"),TEXT(★完成資料!$A$1,"yyyymm"),"999999")&amp; " " &amp; LEFT(F1421 &amp; "          ",10))))</f>
        <v xml:space="preserve">T O 202202 yyyy00 HV        </v>
      </c>
      <c r="B1421" s="68" t="s">
        <v>288</v>
      </c>
      <c r="C1421" s="68" t="s">
        <v>113</v>
      </c>
      <c r="D1421" s="68" t="s">
        <v>287</v>
      </c>
      <c r="E1421" s="68" t="s">
        <v>359</v>
      </c>
      <c r="F1421" s="68" t="s">
        <v>360</v>
      </c>
      <c r="G1421" s="68" t="s">
        <v>77</v>
      </c>
      <c r="H1421" s="68" t="s">
        <v>273</v>
      </c>
      <c r="I1421" s="68" t="s">
        <v>640</v>
      </c>
      <c r="J1421" s="65">
        <v>31</v>
      </c>
      <c r="K1421" s="65">
        <v>28</v>
      </c>
      <c r="L1421" s="65">
        <v>409</v>
      </c>
      <c r="M1421" s="65" t="s">
        <v>281</v>
      </c>
    </row>
    <row r="1422" spans="1:13" ht="12.75" customHeight="1">
      <c r="A1422" s="107" t="str">
        <f>IF(ROW()=1,"KEY",IF(ISNA(VLOOKUP(B1422,車名対応マスタ!B:D,3,FALSE)),"",IF(VLOOKUP(B1422,車名対応マスタ!B:D,3,FALSE)="","",$D1422&amp;" "&amp;IF($G1422="9","J","O")&amp;" "&amp;$I1422&amp;" "&amp;IF($I1422&lt;=TEXT(★完成資料!$A$1,"yyyymm"),TEXT(★完成資料!$A$1,"yyyymm"),"999999")&amp; " " &amp; LEFT(F1422 &amp; "          ",10))))</f>
        <v xml:space="preserve">T O 202203 yyyy00 HV        </v>
      </c>
      <c r="B1422" s="68" t="s">
        <v>288</v>
      </c>
      <c r="C1422" s="68" t="s">
        <v>113</v>
      </c>
      <c r="D1422" s="68" t="s">
        <v>287</v>
      </c>
      <c r="E1422" s="68" t="s">
        <v>359</v>
      </c>
      <c r="F1422" s="68" t="s">
        <v>360</v>
      </c>
      <c r="G1422" s="68" t="s">
        <v>77</v>
      </c>
      <c r="H1422" s="68" t="s">
        <v>273</v>
      </c>
      <c r="I1422" s="68" t="s">
        <v>641</v>
      </c>
      <c r="J1422" s="65">
        <v>41</v>
      </c>
      <c r="K1422" s="65">
        <v>40</v>
      </c>
      <c r="L1422" s="65">
        <v>409</v>
      </c>
      <c r="M1422" s="65" t="s">
        <v>281</v>
      </c>
    </row>
    <row r="1423" spans="1:13" ht="12.75" customHeight="1">
      <c r="A1423" s="107" t="str">
        <f>IF(ROW()=1,"KEY",IF(ISNA(VLOOKUP(B1423,車名対応マスタ!B:D,3,FALSE)),"",IF(VLOOKUP(B1423,車名対応マスタ!B:D,3,FALSE)="","",$D1423&amp;" "&amp;IF($G1423="9","J","O")&amp;" "&amp;$I1423&amp;" "&amp;IF($I1423&lt;=TEXT(★完成資料!$A$1,"yyyymm"),TEXT(★完成資料!$A$1,"yyyymm"),"999999")&amp; " " &amp; LEFT(F1423 &amp; "          ",10))))</f>
        <v xml:space="preserve">T O 202204 yyyy00 HV        </v>
      </c>
      <c r="B1423" s="68" t="s">
        <v>288</v>
      </c>
      <c r="C1423" s="68" t="s">
        <v>113</v>
      </c>
      <c r="D1423" s="68" t="s">
        <v>287</v>
      </c>
      <c r="E1423" s="68" t="s">
        <v>359</v>
      </c>
      <c r="F1423" s="68" t="s">
        <v>360</v>
      </c>
      <c r="G1423" s="68" t="s">
        <v>77</v>
      </c>
      <c r="H1423" s="68" t="s">
        <v>273</v>
      </c>
      <c r="I1423" s="68" t="s">
        <v>642</v>
      </c>
      <c r="J1423" s="65">
        <v>9</v>
      </c>
      <c r="K1423" s="65">
        <v>24</v>
      </c>
      <c r="L1423" s="65">
        <v>409</v>
      </c>
      <c r="M1423" s="65" t="s">
        <v>281</v>
      </c>
    </row>
    <row r="1424" spans="1:13" ht="12.75" customHeight="1">
      <c r="A1424" s="107" t="str">
        <f>IF(ROW()=1,"KEY",IF(ISNA(VLOOKUP(B1424,車名対応マスタ!B:D,3,FALSE)),"",IF(VLOOKUP(B1424,車名対応マスタ!B:D,3,FALSE)="","",$D1424&amp;" "&amp;IF($G1424="9","J","O")&amp;" "&amp;$I1424&amp;" "&amp;IF($I1424&lt;=TEXT(★完成資料!$A$1,"yyyymm"),TEXT(★完成資料!$A$1,"yyyymm"),"999999")&amp; " " &amp; LEFT(F1424 &amp; "          ",10))))</f>
        <v xml:space="preserve">T O 202205 yyyy00 HV        </v>
      </c>
      <c r="B1424" s="68" t="s">
        <v>288</v>
      </c>
      <c r="C1424" s="68" t="s">
        <v>113</v>
      </c>
      <c r="D1424" s="68" t="s">
        <v>287</v>
      </c>
      <c r="E1424" s="68" t="s">
        <v>359</v>
      </c>
      <c r="F1424" s="68" t="s">
        <v>360</v>
      </c>
      <c r="G1424" s="68" t="s">
        <v>77</v>
      </c>
      <c r="H1424" s="68" t="s">
        <v>273</v>
      </c>
      <c r="I1424" s="68" t="s">
        <v>647</v>
      </c>
      <c r="J1424" s="65">
        <v>14</v>
      </c>
      <c r="K1424" s="65">
        <v>52</v>
      </c>
      <c r="L1424" s="65">
        <v>409</v>
      </c>
      <c r="M1424" s="65" t="s">
        <v>281</v>
      </c>
    </row>
    <row r="1425" spans="1:13" ht="12.75" customHeight="1">
      <c r="A1425" s="107" t="str">
        <f>IF(ROW()=1,"KEY",IF(ISNA(VLOOKUP(B1425,車名対応マスタ!B:D,3,FALSE)),"",IF(VLOOKUP(B1425,車名対応マスタ!B:D,3,FALSE)="","",$D1425&amp;" "&amp;IF($G1425="9","J","O")&amp;" "&amp;$I1425&amp;" "&amp;IF($I1425&lt;=TEXT(★完成資料!$A$1,"yyyymm"),TEXT(★完成資料!$A$1,"yyyymm"),"999999")&amp; " " &amp; LEFT(F1425 &amp; "          ",10))))</f>
        <v xml:space="preserve">T O 202206 yyyy00 HV        </v>
      </c>
      <c r="B1425" s="68" t="s">
        <v>288</v>
      </c>
      <c r="C1425" s="68" t="s">
        <v>113</v>
      </c>
      <c r="D1425" s="68" t="s">
        <v>287</v>
      </c>
      <c r="E1425" s="68" t="s">
        <v>359</v>
      </c>
      <c r="F1425" s="68" t="s">
        <v>360</v>
      </c>
      <c r="G1425" s="68" t="s">
        <v>77</v>
      </c>
      <c r="H1425" s="68" t="s">
        <v>273</v>
      </c>
      <c r="I1425" s="68" t="s">
        <v>652</v>
      </c>
      <c r="J1425" s="65">
        <v>4</v>
      </c>
      <c r="K1425" s="65">
        <v>70</v>
      </c>
      <c r="L1425" s="65">
        <v>409</v>
      </c>
      <c r="M1425" s="65" t="s">
        <v>281</v>
      </c>
    </row>
    <row r="1426" spans="1:13" ht="12.75" customHeight="1">
      <c r="A1426" s="107" t="str">
        <f>IF(ROW()=1,"KEY",IF(ISNA(VLOOKUP(B1426,車名対応マスタ!B:D,3,FALSE)),"",IF(VLOOKUP(B1426,車名対応マスタ!B:D,3,FALSE)="","",$D1426&amp;" "&amp;IF($G1426="9","J","O")&amp;" "&amp;$I1426&amp;" "&amp;IF($I1426&lt;=TEXT(★完成資料!$A$1,"yyyymm"),TEXT(★完成資料!$A$1,"yyyymm"),"999999")&amp; " " &amp; LEFT(F1426 &amp; "          ",10))))</f>
        <v xml:space="preserve">T O 202207 yyyy00 HV        </v>
      </c>
      <c r="B1426" s="68" t="s">
        <v>288</v>
      </c>
      <c r="C1426" s="68" t="s">
        <v>113</v>
      </c>
      <c r="D1426" s="68" t="s">
        <v>287</v>
      </c>
      <c r="E1426" s="68" t="s">
        <v>359</v>
      </c>
      <c r="F1426" s="68" t="s">
        <v>360</v>
      </c>
      <c r="G1426" s="68" t="s">
        <v>77</v>
      </c>
      <c r="H1426" s="68" t="s">
        <v>273</v>
      </c>
      <c r="I1426" s="68" t="s">
        <v>655</v>
      </c>
      <c r="J1426" s="65">
        <v>4</v>
      </c>
      <c r="K1426" s="65">
        <v>19</v>
      </c>
      <c r="L1426" s="65">
        <v>409</v>
      </c>
      <c r="M1426" s="65" t="s">
        <v>281</v>
      </c>
    </row>
    <row r="1427" spans="1:13" ht="12.75" customHeight="1">
      <c r="A1427" s="107" t="str">
        <f>IF(ROW()=1,"KEY",IF(ISNA(VLOOKUP(B1427,車名対応マスタ!B:D,3,FALSE)),"",IF(VLOOKUP(B1427,車名対応マスタ!B:D,3,FALSE)="","",$D1427&amp;" "&amp;IF($G1427="9","J","O")&amp;" "&amp;$I1427&amp;" "&amp;IF($I1427&lt;=TEXT(★完成資料!$A$1,"yyyymm"),TEXT(★完成資料!$A$1,"yyyymm"),"999999")&amp; " " &amp; LEFT(F1427 &amp; "          ",10))))</f>
        <v xml:space="preserve">T O 202208 yyyy00 HV        </v>
      </c>
      <c r="B1427" s="68" t="s">
        <v>288</v>
      </c>
      <c r="C1427" s="68" t="s">
        <v>113</v>
      </c>
      <c r="D1427" s="68" t="s">
        <v>287</v>
      </c>
      <c r="E1427" s="68" t="s">
        <v>359</v>
      </c>
      <c r="F1427" s="68" t="s">
        <v>360</v>
      </c>
      <c r="G1427" s="68" t="s">
        <v>77</v>
      </c>
      <c r="H1427" s="68" t="s">
        <v>273</v>
      </c>
      <c r="I1427" s="68" t="s">
        <v>656</v>
      </c>
      <c r="J1427" s="65">
        <v>4</v>
      </c>
      <c r="K1427" s="65">
        <v>17</v>
      </c>
      <c r="L1427" s="65">
        <v>409</v>
      </c>
      <c r="M1427" s="65" t="s">
        <v>281</v>
      </c>
    </row>
    <row r="1428" spans="1:13" ht="12.75" customHeight="1">
      <c r="A1428" s="107" t="str">
        <f>IF(ROW()=1,"KEY",IF(ISNA(VLOOKUP(B1428,車名対応マスタ!B:D,3,FALSE)),"",IF(VLOOKUP(B1428,車名対応マスタ!B:D,3,FALSE)="","",$D1428&amp;" "&amp;IF($G1428="9","J","O")&amp;" "&amp;$I1428&amp;" "&amp;IF($I1428&lt;=TEXT(★完成資料!$A$1,"yyyymm"),TEXT(★完成資料!$A$1,"yyyymm"),"999999")&amp; " " &amp; LEFT(F1428 &amp; "          ",10))))</f>
        <v xml:space="preserve">T O 202209 yyyy00 HV        </v>
      </c>
      <c r="B1428" s="68" t="s">
        <v>288</v>
      </c>
      <c r="C1428" s="68" t="s">
        <v>113</v>
      </c>
      <c r="D1428" s="68" t="s">
        <v>287</v>
      </c>
      <c r="E1428" s="68" t="s">
        <v>359</v>
      </c>
      <c r="F1428" s="68" t="s">
        <v>360</v>
      </c>
      <c r="G1428" s="68" t="s">
        <v>77</v>
      </c>
      <c r="H1428" s="68" t="s">
        <v>273</v>
      </c>
      <c r="I1428" s="68" t="s">
        <v>657</v>
      </c>
      <c r="J1428" s="65">
        <v>22</v>
      </c>
      <c r="K1428" s="65">
        <v>15</v>
      </c>
      <c r="L1428" s="65">
        <v>409</v>
      </c>
      <c r="M1428" s="65" t="s">
        <v>281</v>
      </c>
    </row>
    <row r="1429" spans="1:13" ht="12.75" customHeight="1">
      <c r="A1429" s="107" t="str">
        <f>IF(ROW()=1,"KEY",IF(ISNA(VLOOKUP(B1429,車名対応マスタ!B:D,3,FALSE)),"",IF(VLOOKUP(B1429,車名対応マスタ!B:D,3,FALSE)="","",$D1429&amp;" "&amp;IF($G1429="9","J","O")&amp;" "&amp;$I1429&amp;" "&amp;IF($I1429&lt;=TEXT(★完成資料!$A$1,"yyyymm"),TEXT(★完成資料!$A$1,"yyyymm"),"999999")&amp; " " &amp; LEFT(F1429 &amp; "          ",10))))</f>
        <v xml:space="preserve">T O 202210 yyyy00 HV        </v>
      </c>
      <c r="B1429" s="68" t="s">
        <v>288</v>
      </c>
      <c r="C1429" s="68" t="s">
        <v>113</v>
      </c>
      <c r="D1429" s="68" t="s">
        <v>287</v>
      </c>
      <c r="E1429" s="68" t="s">
        <v>359</v>
      </c>
      <c r="F1429" s="68" t="s">
        <v>360</v>
      </c>
      <c r="G1429" s="68" t="s">
        <v>77</v>
      </c>
      <c r="H1429" s="68" t="s">
        <v>273</v>
      </c>
      <c r="I1429" s="68" t="s">
        <v>663</v>
      </c>
      <c r="J1429" s="65">
        <v>9</v>
      </c>
      <c r="K1429" s="65">
        <v>27</v>
      </c>
      <c r="L1429" s="65">
        <v>409</v>
      </c>
      <c r="M1429" s="65" t="s">
        <v>281</v>
      </c>
    </row>
    <row r="1430" spans="1:13" ht="12.75" customHeight="1">
      <c r="A1430" s="107" t="str">
        <f>IF(ROW()=1,"KEY",IF(ISNA(VLOOKUP(B1430,車名対応マスタ!B:D,3,FALSE)),"",IF(VLOOKUP(B1430,車名対応マスタ!B:D,3,FALSE)="","",$D1430&amp;" "&amp;IF($G1430="9","J","O")&amp;" "&amp;$I1430&amp;" "&amp;IF($I1430&lt;=TEXT(★完成資料!$A$1,"yyyymm"),TEXT(★完成資料!$A$1,"yyyymm"),"999999")&amp; " " &amp; LEFT(F1430 &amp; "          ",10))))</f>
        <v xml:space="preserve">T O 202201 yyyy00 HV        </v>
      </c>
      <c r="B1430" s="68" t="s">
        <v>288</v>
      </c>
      <c r="C1430" s="68" t="s">
        <v>113</v>
      </c>
      <c r="D1430" s="68" t="s">
        <v>287</v>
      </c>
      <c r="E1430" s="68" t="s">
        <v>359</v>
      </c>
      <c r="F1430" s="68" t="s">
        <v>360</v>
      </c>
      <c r="G1430" s="68" t="s">
        <v>77</v>
      </c>
      <c r="H1430" s="68" t="s">
        <v>273</v>
      </c>
      <c r="I1430" s="68" t="s">
        <v>639</v>
      </c>
      <c r="J1430" s="65">
        <v>7</v>
      </c>
      <c r="K1430" s="65">
        <v>3</v>
      </c>
      <c r="L1430" s="65">
        <v>423</v>
      </c>
      <c r="M1430" s="65" t="s">
        <v>381</v>
      </c>
    </row>
    <row r="1431" spans="1:13" ht="12.75" customHeight="1">
      <c r="A1431" s="107" t="str">
        <f>IF(ROW()=1,"KEY",IF(ISNA(VLOOKUP(B1431,車名対応マスタ!B:D,3,FALSE)),"",IF(VLOOKUP(B1431,車名対応マスタ!B:D,3,FALSE)="","",$D1431&amp;" "&amp;IF($G1431="9","J","O")&amp;" "&amp;$I1431&amp;" "&amp;IF($I1431&lt;=TEXT(★完成資料!$A$1,"yyyymm"),TEXT(★完成資料!$A$1,"yyyymm"),"999999")&amp; " " &amp; LEFT(F1431 &amp; "          ",10))))</f>
        <v xml:space="preserve">T O 202202 yyyy00 HV        </v>
      </c>
      <c r="B1431" s="68" t="s">
        <v>288</v>
      </c>
      <c r="C1431" s="68" t="s">
        <v>113</v>
      </c>
      <c r="D1431" s="68" t="s">
        <v>287</v>
      </c>
      <c r="E1431" s="68" t="s">
        <v>359</v>
      </c>
      <c r="F1431" s="68" t="s">
        <v>360</v>
      </c>
      <c r="G1431" s="68" t="s">
        <v>77</v>
      </c>
      <c r="H1431" s="68" t="s">
        <v>273</v>
      </c>
      <c r="I1431" s="68" t="s">
        <v>640</v>
      </c>
      <c r="J1431" s="65">
        <v>3</v>
      </c>
      <c r="K1431" s="65">
        <v>3</v>
      </c>
      <c r="L1431" s="65">
        <v>423</v>
      </c>
      <c r="M1431" s="65" t="s">
        <v>381</v>
      </c>
    </row>
    <row r="1432" spans="1:13" ht="12.75" customHeight="1">
      <c r="A1432" s="107" t="str">
        <f>IF(ROW()=1,"KEY",IF(ISNA(VLOOKUP(B1432,車名対応マスタ!B:D,3,FALSE)),"",IF(VLOOKUP(B1432,車名対応マスタ!B:D,3,FALSE)="","",$D1432&amp;" "&amp;IF($G1432="9","J","O")&amp;" "&amp;$I1432&amp;" "&amp;IF($I1432&lt;=TEXT(★完成資料!$A$1,"yyyymm"),TEXT(★完成資料!$A$1,"yyyymm"),"999999")&amp; " " &amp; LEFT(F1432 &amp; "          ",10))))</f>
        <v xml:space="preserve">T O 202203 yyyy00 HV        </v>
      </c>
      <c r="B1432" s="68" t="s">
        <v>288</v>
      </c>
      <c r="C1432" s="68" t="s">
        <v>113</v>
      </c>
      <c r="D1432" s="68" t="s">
        <v>287</v>
      </c>
      <c r="E1432" s="68" t="s">
        <v>359</v>
      </c>
      <c r="F1432" s="68" t="s">
        <v>360</v>
      </c>
      <c r="G1432" s="68" t="s">
        <v>77</v>
      </c>
      <c r="H1432" s="68" t="s">
        <v>273</v>
      </c>
      <c r="I1432" s="68" t="s">
        <v>641</v>
      </c>
      <c r="J1432" s="65">
        <v>4</v>
      </c>
      <c r="K1432" s="65">
        <v>4</v>
      </c>
      <c r="L1432" s="65">
        <v>423</v>
      </c>
      <c r="M1432" s="65" t="s">
        <v>381</v>
      </c>
    </row>
    <row r="1433" spans="1:13" ht="12.75" customHeight="1">
      <c r="A1433" s="107" t="str">
        <f>IF(ROW()=1,"KEY",IF(ISNA(VLOOKUP(B1433,車名対応マスタ!B:D,3,FALSE)),"",IF(VLOOKUP(B1433,車名対応マスタ!B:D,3,FALSE)="","",$D1433&amp;" "&amp;IF($G1433="9","J","O")&amp;" "&amp;$I1433&amp;" "&amp;IF($I1433&lt;=TEXT(★完成資料!$A$1,"yyyymm"),TEXT(★完成資料!$A$1,"yyyymm"),"999999")&amp; " " &amp; LEFT(F1433 &amp; "          ",10))))</f>
        <v xml:space="preserve">T O 202204 yyyy00 HV        </v>
      </c>
      <c r="B1433" s="68" t="s">
        <v>288</v>
      </c>
      <c r="C1433" s="68" t="s">
        <v>113</v>
      </c>
      <c r="D1433" s="68" t="s">
        <v>287</v>
      </c>
      <c r="E1433" s="68" t="s">
        <v>359</v>
      </c>
      <c r="F1433" s="68" t="s">
        <v>360</v>
      </c>
      <c r="G1433" s="68" t="s">
        <v>77</v>
      </c>
      <c r="H1433" s="68" t="s">
        <v>273</v>
      </c>
      <c r="I1433" s="68" t="s">
        <v>642</v>
      </c>
      <c r="J1433" s="65">
        <v>7</v>
      </c>
      <c r="K1433" s="65">
        <v>4</v>
      </c>
      <c r="L1433" s="65">
        <v>423</v>
      </c>
      <c r="M1433" s="65" t="s">
        <v>381</v>
      </c>
    </row>
    <row r="1434" spans="1:13" ht="12.75" customHeight="1">
      <c r="A1434" s="107" t="str">
        <f>IF(ROW()=1,"KEY",IF(ISNA(VLOOKUP(B1434,車名対応マスタ!B:D,3,FALSE)),"",IF(VLOOKUP(B1434,車名対応マスタ!B:D,3,FALSE)="","",$D1434&amp;" "&amp;IF($G1434="9","J","O")&amp;" "&amp;$I1434&amp;" "&amp;IF($I1434&lt;=TEXT(★完成資料!$A$1,"yyyymm"),TEXT(★完成資料!$A$1,"yyyymm"),"999999")&amp; " " &amp; LEFT(F1434 &amp; "          ",10))))</f>
        <v xml:space="preserve">T O 202205 yyyy00 HV        </v>
      </c>
      <c r="B1434" s="68" t="s">
        <v>288</v>
      </c>
      <c r="C1434" s="68" t="s">
        <v>113</v>
      </c>
      <c r="D1434" s="68" t="s">
        <v>287</v>
      </c>
      <c r="E1434" s="68" t="s">
        <v>359</v>
      </c>
      <c r="F1434" s="68" t="s">
        <v>360</v>
      </c>
      <c r="G1434" s="68" t="s">
        <v>77</v>
      </c>
      <c r="H1434" s="68" t="s">
        <v>273</v>
      </c>
      <c r="I1434" s="68" t="s">
        <v>647</v>
      </c>
      <c r="J1434" s="65">
        <v>3</v>
      </c>
      <c r="K1434" s="65">
        <v>4</v>
      </c>
      <c r="L1434" s="65">
        <v>423</v>
      </c>
      <c r="M1434" s="65" t="s">
        <v>381</v>
      </c>
    </row>
    <row r="1435" spans="1:13" ht="12.75" customHeight="1">
      <c r="A1435" s="107" t="str">
        <f>IF(ROW()=1,"KEY",IF(ISNA(VLOOKUP(B1435,車名対応マスタ!B:D,3,FALSE)),"",IF(VLOOKUP(B1435,車名対応マスタ!B:D,3,FALSE)="","",$D1435&amp;" "&amp;IF($G1435="9","J","O")&amp;" "&amp;$I1435&amp;" "&amp;IF($I1435&lt;=TEXT(★完成資料!$A$1,"yyyymm"),TEXT(★完成資料!$A$1,"yyyymm"),"999999")&amp; " " &amp; LEFT(F1435 &amp; "          ",10))))</f>
        <v xml:space="preserve">T O 202206 yyyy00 HV        </v>
      </c>
      <c r="B1435" s="68" t="s">
        <v>288</v>
      </c>
      <c r="C1435" s="68" t="s">
        <v>113</v>
      </c>
      <c r="D1435" s="68" t="s">
        <v>287</v>
      </c>
      <c r="E1435" s="68" t="s">
        <v>359</v>
      </c>
      <c r="F1435" s="68" t="s">
        <v>360</v>
      </c>
      <c r="G1435" s="68" t="s">
        <v>77</v>
      </c>
      <c r="H1435" s="68" t="s">
        <v>273</v>
      </c>
      <c r="I1435" s="68" t="s">
        <v>652</v>
      </c>
      <c r="J1435" s="65">
        <v>5</v>
      </c>
      <c r="K1435" s="65">
        <v>8</v>
      </c>
      <c r="L1435" s="65">
        <v>423</v>
      </c>
      <c r="M1435" s="65" t="s">
        <v>381</v>
      </c>
    </row>
    <row r="1436" spans="1:13" ht="12.75" customHeight="1">
      <c r="A1436" s="107" t="str">
        <f>IF(ROW()=1,"KEY",IF(ISNA(VLOOKUP(B1436,車名対応マスタ!B:D,3,FALSE)),"",IF(VLOOKUP(B1436,車名対応マスタ!B:D,3,FALSE)="","",$D1436&amp;" "&amp;IF($G1436="9","J","O")&amp;" "&amp;$I1436&amp;" "&amp;IF($I1436&lt;=TEXT(★完成資料!$A$1,"yyyymm"),TEXT(★完成資料!$A$1,"yyyymm"),"999999")&amp; " " &amp; LEFT(F1436 &amp; "          ",10))))</f>
        <v xml:space="preserve">T O 202207 yyyy00 HV        </v>
      </c>
      <c r="B1436" s="68" t="s">
        <v>288</v>
      </c>
      <c r="C1436" s="68" t="s">
        <v>113</v>
      </c>
      <c r="D1436" s="68" t="s">
        <v>287</v>
      </c>
      <c r="E1436" s="68" t="s">
        <v>359</v>
      </c>
      <c r="F1436" s="68" t="s">
        <v>360</v>
      </c>
      <c r="G1436" s="68" t="s">
        <v>77</v>
      </c>
      <c r="H1436" s="68" t="s">
        <v>273</v>
      </c>
      <c r="I1436" s="68" t="s">
        <v>655</v>
      </c>
      <c r="J1436" s="65">
        <v>1</v>
      </c>
      <c r="K1436" s="65">
        <v>3</v>
      </c>
      <c r="L1436" s="65">
        <v>423</v>
      </c>
      <c r="M1436" s="65" t="s">
        <v>381</v>
      </c>
    </row>
    <row r="1437" spans="1:13" ht="12.75" customHeight="1">
      <c r="A1437" s="107" t="str">
        <f>IF(ROW()=1,"KEY",IF(ISNA(VLOOKUP(B1437,車名対応マスタ!B:D,3,FALSE)),"",IF(VLOOKUP(B1437,車名対応マスタ!B:D,3,FALSE)="","",$D1437&amp;" "&amp;IF($G1437="9","J","O")&amp;" "&amp;$I1437&amp;" "&amp;IF($I1437&lt;=TEXT(★完成資料!$A$1,"yyyymm"),TEXT(★完成資料!$A$1,"yyyymm"),"999999")&amp; " " &amp; LEFT(F1437 &amp; "          ",10))))</f>
        <v xml:space="preserve">T O 202208 yyyy00 HV        </v>
      </c>
      <c r="B1437" s="68" t="s">
        <v>288</v>
      </c>
      <c r="C1437" s="68" t="s">
        <v>113</v>
      </c>
      <c r="D1437" s="68" t="s">
        <v>287</v>
      </c>
      <c r="E1437" s="68" t="s">
        <v>359</v>
      </c>
      <c r="F1437" s="68" t="s">
        <v>360</v>
      </c>
      <c r="G1437" s="68" t="s">
        <v>77</v>
      </c>
      <c r="H1437" s="68" t="s">
        <v>273</v>
      </c>
      <c r="I1437" s="68" t="s">
        <v>656</v>
      </c>
      <c r="J1437" s="65">
        <v>4</v>
      </c>
      <c r="K1437" s="65">
        <v>4</v>
      </c>
      <c r="L1437" s="65">
        <v>423</v>
      </c>
      <c r="M1437" s="65" t="s">
        <v>381</v>
      </c>
    </row>
    <row r="1438" spans="1:13" ht="12.75" customHeight="1">
      <c r="A1438" s="107" t="str">
        <f>IF(ROW()=1,"KEY",IF(ISNA(VLOOKUP(B1438,車名対応マスタ!B:D,3,FALSE)),"",IF(VLOOKUP(B1438,車名対応マスタ!B:D,3,FALSE)="","",$D1438&amp;" "&amp;IF($G1438="9","J","O")&amp;" "&amp;$I1438&amp;" "&amp;IF($I1438&lt;=TEXT(★完成資料!$A$1,"yyyymm"),TEXT(★完成資料!$A$1,"yyyymm"),"999999")&amp; " " &amp; LEFT(F1438 &amp; "          ",10))))</f>
        <v xml:space="preserve">T O 202209 yyyy00 HV        </v>
      </c>
      <c r="B1438" s="68" t="s">
        <v>288</v>
      </c>
      <c r="C1438" s="68" t="s">
        <v>113</v>
      </c>
      <c r="D1438" s="68" t="s">
        <v>287</v>
      </c>
      <c r="E1438" s="68" t="s">
        <v>359</v>
      </c>
      <c r="F1438" s="68" t="s">
        <v>360</v>
      </c>
      <c r="G1438" s="68" t="s">
        <v>77</v>
      </c>
      <c r="H1438" s="68" t="s">
        <v>273</v>
      </c>
      <c r="I1438" s="68" t="s">
        <v>657</v>
      </c>
      <c r="J1438" s="65">
        <v>4</v>
      </c>
      <c r="K1438" s="65">
        <v>4</v>
      </c>
      <c r="L1438" s="65">
        <v>423</v>
      </c>
      <c r="M1438" s="65" t="s">
        <v>381</v>
      </c>
    </row>
    <row r="1439" spans="1:13" ht="12.75" customHeight="1">
      <c r="A1439" s="107" t="str">
        <f>IF(ROW()=1,"KEY",IF(ISNA(VLOOKUP(B1439,車名対応マスタ!B:D,3,FALSE)),"",IF(VLOOKUP(B1439,車名対応マスタ!B:D,3,FALSE)="","",$D1439&amp;" "&amp;IF($G1439="9","J","O")&amp;" "&amp;$I1439&amp;" "&amp;IF($I1439&lt;=TEXT(★完成資料!$A$1,"yyyymm"),TEXT(★完成資料!$A$1,"yyyymm"),"999999")&amp; " " &amp; LEFT(F1439 &amp; "          ",10))))</f>
        <v xml:space="preserve">T O 202210 yyyy00 HV        </v>
      </c>
      <c r="B1439" s="68" t="s">
        <v>288</v>
      </c>
      <c r="C1439" s="68" t="s">
        <v>113</v>
      </c>
      <c r="D1439" s="68" t="s">
        <v>287</v>
      </c>
      <c r="E1439" s="68" t="s">
        <v>359</v>
      </c>
      <c r="F1439" s="68" t="s">
        <v>360</v>
      </c>
      <c r="G1439" s="68" t="s">
        <v>77</v>
      </c>
      <c r="H1439" s="68" t="s">
        <v>273</v>
      </c>
      <c r="I1439" s="68" t="s">
        <v>663</v>
      </c>
      <c r="J1439" s="65">
        <v>1</v>
      </c>
      <c r="K1439" s="65">
        <v>5</v>
      </c>
      <c r="L1439" s="65">
        <v>423</v>
      </c>
      <c r="M1439" s="65" t="s">
        <v>381</v>
      </c>
    </row>
    <row r="1440" spans="1:13" ht="12.75" customHeight="1">
      <c r="A1440" s="107" t="str">
        <f>IF(ROW()=1,"KEY",IF(ISNA(VLOOKUP(B1440,車名対応マスタ!B:D,3,FALSE)),"",IF(VLOOKUP(B1440,車名対応マスタ!B:D,3,FALSE)="","",$D1440&amp;" "&amp;IF($G1440="9","J","O")&amp;" "&amp;$I1440&amp;" "&amp;IF($I1440&lt;=TEXT(★完成資料!$A$1,"yyyymm"),TEXT(★完成資料!$A$1,"yyyymm"),"999999")&amp; " " &amp; LEFT(F1440 &amp; "          ",10))))</f>
        <v xml:space="preserve">T O 202201 yyyy00 HV        </v>
      </c>
      <c r="B1440" s="68" t="s">
        <v>288</v>
      </c>
      <c r="C1440" s="68" t="s">
        <v>113</v>
      </c>
      <c r="D1440" s="68" t="s">
        <v>287</v>
      </c>
      <c r="E1440" s="68" t="s">
        <v>359</v>
      </c>
      <c r="F1440" s="68" t="s">
        <v>360</v>
      </c>
      <c r="G1440" s="68" t="s">
        <v>77</v>
      </c>
      <c r="H1440" s="68" t="s">
        <v>273</v>
      </c>
      <c r="I1440" s="68" t="s">
        <v>639</v>
      </c>
      <c r="J1440" s="65">
        <v>3</v>
      </c>
      <c r="K1440" s="65">
        <v>13</v>
      </c>
      <c r="L1440" s="65">
        <v>420</v>
      </c>
      <c r="M1440" s="65" t="s">
        <v>274</v>
      </c>
    </row>
    <row r="1441" spans="1:13" ht="12.75" customHeight="1">
      <c r="A1441" s="107" t="str">
        <f>IF(ROW()=1,"KEY",IF(ISNA(VLOOKUP(B1441,車名対応マスタ!B:D,3,FALSE)),"",IF(VLOOKUP(B1441,車名対応マスタ!B:D,3,FALSE)="","",$D1441&amp;" "&amp;IF($G1441="9","J","O")&amp;" "&amp;$I1441&amp;" "&amp;IF($I1441&lt;=TEXT(★完成資料!$A$1,"yyyymm"),TEXT(★完成資料!$A$1,"yyyymm"),"999999")&amp; " " &amp; LEFT(F1441 &amp; "          ",10))))</f>
        <v xml:space="preserve">T O 202202 yyyy00 HV        </v>
      </c>
      <c r="B1441" s="68" t="s">
        <v>288</v>
      </c>
      <c r="C1441" s="68" t="s">
        <v>113</v>
      </c>
      <c r="D1441" s="68" t="s">
        <v>287</v>
      </c>
      <c r="E1441" s="68" t="s">
        <v>359</v>
      </c>
      <c r="F1441" s="68" t="s">
        <v>360</v>
      </c>
      <c r="G1441" s="68" t="s">
        <v>77</v>
      </c>
      <c r="H1441" s="68" t="s">
        <v>273</v>
      </c>
      <c r="I1441" s="68" t="s">
        <v>640</v>
      </c>
      <c r="J1441" s="65">
        <v>4</v>
      </c>
      <c r="K1441" s="65">
        <v>17</v>
      </c>
      <c r="L1441" s="65">
        <v>420</v>
      </c>
      <c r="M1441" s="65" t="s">
        <v>274</v>
      </c>
    </row>
    <row r="1442" spans="1:13" ht="12.75" customHeight="1">
      <c r="A1442" s="107" t="str">
        <f>IF(ROW()=1,"KEY",IF(ISNA(VLOOKUP(B1442,車名対応マスタ!B:D,3,FALSE)),"",IF(VLOOKUP(B1442,車名対応マスタ!B:D,3,FALSE)="","",$D1442&amp;" "&amp;IF($G1442="9","J","O")&amp;" "&amp;$I1442&amp;" "&amp;IF($I1442&lt;=TEXT(★完成資料!$A$1,"yyyymm"),TEXT(★完成資料!$A$1,"yyyymm"),"999999")&amp; " " &amp; LEFT(F1442 &amp; "          ",10))))</f>
        <v xml:space="preserve">T O 202203 yyyy00 HV        </v>
      </c>
      <c r="B1442" s="68" t="s">
        <v>288</v>
      </c>
      <c r="C1442" s="68" t="s">
        <v>113</v>
      </c>
      <c r="D1442" s="68" t="s">
        <v>287</v>
      </c>
      <c r="E1442" s="68" t="s">
        <v>359</v>
      </c>
      <c r="F1442" s="68" t="s">
        <v>360</v>
      </c>
      <c r="G1442" s="68" t="s">
        <v>77</v>
      </c>
      <c r="H1442" s="68" t="s">
        <v>273</v>
      </c>
      <c r="I1442" s="68" t="s">
        <v>641</v>
      </c>
      <c r="J1442" s="65">
        <v>12</v>
      </c>
      <c r="K1442" s="65">
        <v>16</v>
      </c>
      <c r="L1442" s="65">
        <v>420</v>
      </c>
      <c r="M1442" s="65" t="s">
        <v>274</v>
      </c>
    </row>
    <row r="1443" spans="1:13" ht="12.75" customHeight="1">
      <c r="A1443" s="107" t="str">
        <f>IF(ROW()=1,"KEY",IF(ISNA(VLOOKUP(B1443,車名対応マスタ!B:D,3,FALSE)),"",IF(VLOOKUP(B1443,車名対応マスタ!B:D,3,FALSE)="","",$D1443&amp;" "&amp;IF($G1443="9","J","O")&amp;" "&amp;$I1443&amp;" "&amp;IF($I1443&lt;=TEXT(★完成資料!$A$1,"yyyymm"),TEXT(★完成資料!$A$1,"yyyymm"),"999999")&amp; " " &amp; LEFT(F1443 &amp; "          ",10))))</f>
        <v xml:space="preserve">T O 202204 yyyy00 HV        </v>
      </c>
      <c r="B1443" s="68" t="s">
        <v>288</v>
      </c>
      <c r="C1443" s="68" t="s">
        <v>113</v>
      </c>
      <c r="D1443" s="68" t="s">
        <v>287</v>
      </c>
      <c r="E1443" s="68" t="s">
        <v>359</v>
      </c>
      <c r="F1443" s="68" t="s">
        <v>360</v>
      </c>
      <c r="G1443" s="68" t="s">
        <v>77</v>
      </c>
      <c r="H1443" s="68" t="s">
        <v>273</v>
      </c>
      <c r="I1443" s="68" t="s">
        <v>642</v>
      </c>
      <c r="J1443" s="65">
        <v>2</v>
      </c>
      <c r="K1443" s="65">
        <v>32</v>
      </c>
      <c r="L1443" s="65">
        <v>420</v>
      </c>
      <c r="M1443" s="65" t="s">
        <v>274</v>
      </c>
    </row>
    <row r="1444" spans="1:13" ht="12.75" customHeight="1">
      <c r="A1444" s="107" t="str">
        <f>IF(ROW()=1,"KEY",IF(ISNA(VLOOKUP(B1444,車名対応マスタ!B:D,3,FALSE)),"",IF(VLOOKUP(B1444,車名対応マスタ!B:D,3,FALSE)="","",$D1444&amp;" "&amp;IF($G1444="9","J","O")&amp;" "&amp;$I1444&amp;" "&amp;IF($I1444&lt;=TEXT(★完成資料!$A$1,"yyyymm"),TEXT(★完成資料!$A$1,"yyyymm"),"999999")&amp; " " &amp; LEFT(F1444 &amp; "          ",10))))</f>
        <v xml:space="preserve">T O 202205 yyyy00 HV        </v>
      </c>
      <c r="B1444" s="68" t="s">
        <v>288</v>
      </c>
      <c r="C1444" s="68" t="s">
        <v>113</v>
      </c>
      <c r="D1444" s="68" t="s">
        <v>287</v>
      </c>
      <c r="E1444" s="68" t="s">
        <v>359</v>
      </c>
      <c r="F1444" s="68" t="s">
        <v>360</v>
      </c>
      <c r="G1444" s="68" t="s">
        <v>77</v>
      </c>
      <c r="H1444" s="68" t="s">
        <v>273</v>
      </c>
      <c r="I1444" s="68" t="s">
        <v>647</v>
      </c>
      <c r="J1444" s="65">
        <v>5</v>
      </c>
      <c r="K1444" s="65">
        <v>30</v>
      </c>
      <c r="L1444" s="65">
        <v>420</v>
      </c>
      <c r="M1444" s="65" t="s">
        <v>274</v>
      </c>
    </row>
    <row r="1445" spans="1:13" ht="12.75" customHeight="1">
      <c r="A1445" s="107" t="str">
        <f>IF(ROW()=1,"KEY",IF(ISNA(VLOOKUP(B1445,車名対応マスタ!B:D,3,FALSE)),"",IF(VLOOKUP(B1445,車名対応マスタ!B:D,3,FALSE)="","",$D1445&amp;" "&amp;IF($G1445="9","J","O")&amp;" "&amp;$I1445&amp;" "&amp;IF($I1445&lt;=TEXT(★完成資料!$A$1,"yyyymm"),TEXT(★完成資料!$A$1,"yyyymm"),"999999")&amp; " " &amp; LEFT(F1445 &amp; "          ",10))))</f>
        <v xml:space="preserve">T O 202206 yyyy00 HV        </v>
      </c>
      <c r="B1445" s="68" t="s">
        <v>288</v>
      </c>
      <c r="C1445" s="68" t="s">
        <v>113</v>
      </c>
      <c r="D1445" s="68" t="s">
        <v>287</v>
      </c>
      <c r="E1445" s="68" t="s">
        <v>359</v>
      </c>
      <c r="F1445" s="68" t="s">
        <v>360</v>
      </c>
      <c r="G1445" s="68" t="s">
        <v>77</v>
      </c>
      <c r="H1445" s="68" t="s">
        <v>273</v>
      </c>
      <c r="I1445" s="68" t="s">
        <v>652</v>
      </c>
      <c r="J1445" s="65">
        <v>1</v>
      </c>
      <c r="K1445" s="65">
        <v>40</v>
      </c>
      <c r="L1445" s="65">
        <v>420</v>
      </c>
      <c r="M1445" s="65" t="s">
        <v>274</v>
      </c>
    </row>
    <row r="1446" spans="1:13" ht="12.75" customHeight="1">
      <c r="A1446" s="107" t="str">
        <f>IF(ROW()=1,"KEY",IF(ISNA(VLOOKUP(B1446,車名対応マスタ!B:D,3,FALSE)),"",IF(VLOOKUP(B1446,車名対応マスタ!B:D,3,FALSE)="","",$D1446&amp;" "&amp;IF($G1446="9","J","O")&amp;" "&amp;$I1446&amp;" "&amp;IF($I1446&lt;=TEXT(★完成資料!$A$1,"yyyymm"),TEXT(★完成資料!$A$1,"yyyymm"),"999999")&amp; " " &amp; LEFT(F1446 &amp; "          ",10))))</f>
        <v xml:space="preserve">T O 202207 yyyy00 HV        </v>
      </c>
      <c r="B1446" s="68" t="s">
        <v>288</v>
      </c>
      <c r="C1446" s="68" t="s">
        <v>113</v>
      </c>
      <c r="D1446" s="68" t="s">
        <v>287</v>
      </c>
      <c r="E1446" s="68" t="s">
        <v>359</v>
      </c>
      <c r="F1446" s="68" t="s">
        <v>360</v>
      </c>
      <c r="G1446" s="68" t="s">
        <v>77</v>
      </c>
      <c r="H1446" s="68" t="s">
        <v>273</v>
      </c>
      <c r="I1446" s="68" t="s">
        <v>655</v>
      </c>
      <c r="J1446" s="65">
        <v>5</v>
      </c>
      <c r="K1446" s="65">
        <v>20</v>
      </c>
      <c r="L1446" s="65">
        <v>420</v>
      </c>
      <c r="M1446" s="65" t="s">
        <v>274</v>
      </c>
    </row>
    <row r="1447" spans="1:13" ht="12.75" customHeight="1">
      <c r="A1447" s="107" t="str">
        <f>IF(ROW()=1,"KEY",IF(ISNA(VLOOKUP(B1447,車名対応マスタ!B:D,3,FALSE)),"",IF(VLOOKUP(B1447,車名対応マスタ!B:D,3,FALSE)="","",$D1447&amp;" "&amp;IF($G1447="9","J","O")&amp;" "&amp;$I1447&amp;" "&amp;IF($I1447&lt;=TEXT(★完成資料!$A$1,"yyyymm"),TEXT(★完成資料!$A$1,"yyyymm"),"999999")&amp; " " &amp; LEFT(F1447 &amp; "          ",10))))</f>
        <v xml:space="preserve">T O 202208 yyyy00 HV        </v>
      </c>
      <c r="B1447" s="68" t="s">
        <v>288</v>
      </c>
      <c r="C1447" s="68" t="s">
        <v>113</v>
      </c>
      <c r="D1447" s="68" t="s">
        <v>287</v>
      </c>
      <c r="E1447" s="68" t="s">
        <v>359</v>
      </c>
      <c r="F1447" s="68" t="s">
        <v>360</v>
      </c>
      <c r="G1447" s="68" t="s">
        <v>77</v>
      </c>
      <c r="H1447" s="68" t="s">
        <v>273</v>
      </c>
      <c r="I1447" s="68" t="s">
        <v>656</v>
      </c>
      <c r="J1447" s="65">
        <v>5</v>
      </c>
      <c r="K1447" s="65">
        <v>21</v>
      </c>
      <c r="L1447" s="65">
        <v>420</v>
      </c>
      <c r="M1447" s="65" t="s">
        <v>274</v>
      </c>
    </row>
    <row r="1448" spans="1:13" ht="12.75" customHeight="1">
      <c r="A1448" s="107" t="str">
        <f>IF(ROW()=1,"KEY",IF(ISNA(VLOOKUP(B1448,車名対応マスタ!B:D,3,FALSE)),"",IF(VLOOKUP(B1448,車名対応マスタ!B:D,3,FALSE)="","",$D1448&amp;" "&amp;IF($G1448="9","J","O")&amp;" "&amp;$I1448&amp;" "&amp;IF($I1448&lt;=TEXT(★完成資料!$A$1,"yyyymm"),TEXT(★完成資料!$A$1,"yyyymm"),"999999")&amp; " " &amp; LEFT(F1448 &amp; "          ",10))))</f>
        <v xml:space="preserve">T O 202209 yyyy00 HV        </v>
      </c>
      <c r="B1448" s="68" t="s">
        <v>288</v>
      </c>
      <c r="C1448" s="68" t="s">
        <v>113</v>
      </c>
      <c r="D1448" s="68" t="s">
        <v>287</v>
      </c>
      <c r="E1448" s="68" t="s">
        <v>359</v>
      </c>
      <c r="F1448" s="68" t="s">
        <v>360</v>
      </c>
      <c r="G1448" s="68" t="s">
        <v>77</v>
      </c>
      <c r="H1448" s="68" t="s">
        <v>273</v>
      </c>
      <c r="I1448" s="68" t="s">
        <v>657</v>
      </c>
      <c r="J1448" s="65">
        <v>4</v>
      </c>
      <c r="K1448" s="65">
        <v>17</v>
      </c>
      <c r="L1448" s="65">
        <v>420</v>
      </c>
      <c r="M1448" s="65" t="s">
        <v>274</v>
      </c>
    </row>
    <row r="1449" spans="1:13" ht="12.75" customHeight="1">
      <c r="A1449" s="107" t="str">
        <f>IF(ROW()=1,"KEY",IF(ISNA(VLOOKUP(B1449,車名対応マスタ!B:D,3,FALSE)),"",IF(VLOOKUP(B1449,車名対応マスタ!B:D,3,FALSE)="","",$D1449&amp;" "&amp;IF($G1449="9","J","O")&amp;" "&amp;$I1449&amp;" "&amp;IF($I1449&lt;=TEXT(★完成資料!$A$1,"yyyymm"),TEXT(★完成資料!$A$1,"yyyymm"),"999999")&amp; " " &amp; LEFT(F1449 &amp; "          ",10))))</f>
        <v xml:space="preserve">T O 202210 yyyy00 HV        </v>
      </c>
      <c r="B1449" s="68" t="s">
        <v>288</v>
      </c>
      <c r="C1449" s="68" t="s">
        <v>113</v>
      </c>
      <c r="D1449" s="68" t="s">
        <v>287</v>
      </c>
      <c r="E1449" s="68" t="s">
        <v>359</v>
      </c>
      <c r="F1449" s="68" t="s">
        <v>360</v>
      </c>
      <c r="G1449" s="68" t="s">
        <v>77</v>
      </c>
      <c r="H1449" s="68" t="s">
        <v>273</v>
      </c>
      <c r="I1449" s="68" t="s">
        <v>663</v>
      </c>
      <c r="J1449" s="65">
        <v>3</v>
      </c>
      <c r="K1449" s="65">
        <v>5</v>
      </c>
      <c r="L1449" s="65">
        <v>420</v>
      </c>
      <c r="M1449" s="65" t="s">
        <v>274</v>
      </c>
    </row>
    <row r="1450" spans="1:13" ht="12.75" customHeight="1">
      <c r="A1450" s="107" t="str">
        <f>IF(ROW()=1,"KEY",IF(ISNA(VLOOKUP(B1450,車名対応マスタ!B:D,3,FALSE)),"",IF(VLOOKUP(B1450,車名対応マスタ!B:D,3,FALSE)="","",$D1450&amp;" "&amp;IF($G1450="9","J","O")&amp;" "&amp;$I1450&amp;" "&amp;IF($I1450&lt;=TEXT(★完成資料!$A$1,"yyyymm"),TEXT(★完成資料!$A$1,"yyyymm"),"999999")&amp; " " &amp; LEFT(F1450 &amp; "          ",10))))</f>
        <v xml:space="preserve">T O 202201 yyyy00 HV        </v>
      </c>
      <c r="B1450" s="68" t="s">
        <v>288</v>
      </c>
      <c r="C1450" s="68" t="s">
        <v>113</v>
      </c>
      <c r="D1450" s="68" t="s">
        <v>287</v>
      </c>
      <c r="E1450" s="68" t="s">
        <v>359</v>
      </c>
      <c r="F1450" s="68" t="s">
        <v>360</v>
      </c>
      <c r="G1450" s="68" t="s">
        <v>77</v>
      </c>
      <c r="H1450" s="68" t="s">
        <v>273</v>
      </c>
      <c r="I1450" s="68" t="s">
        <v>639</v>
      </c>
      <c r="J1450" s="65">
        <v>723</v>
      </c>
      <c r="K1450" s="65">
        <v>282</v>
      </c>
      <c r="L1450" s="65">
        <v>417</v>
      </c>
      <c r="M1450" s="65" t="s">
        <v>499</v>
      </c>
    </row>
    <row r="1451" spans="1:13" ht="12.75" customHeight="1">
      <c r="A1451" s="107" t="str">
        <f>IF(ROW()=1,"KEY",IF(ISNA(VLOOKUP(B1451,車名対応マスタ!B:D,3,FALSE)),"",IF(VLOOKUP(B1451,車名対応マスタ!B:D,3,FALSE)="","",$D1451&amp;" "&amp;IF($G1451="9","J","O")&amp;" "&amp;$I1451&amp;" "&amp;IF($I1451&lt;=TEXT(★完成資料!$A$1,"yyyymm"),TEXT(★完成資料!$A$1,"yyyymm"),"999999")&amp; " " &amp; LEFT(F1451 &amp; "          ",10))))</f>
        <v xml:space="preserve">T O 202202 yyyy00 HV        </v>
      </c>
      <c r="B1451" s="68" t="s">
        <v>288</v>
      </c>
      <c r="C1451" s="68" t="s">
        <v>113</v>
      </c>
      <c r="D1451" s="68" t="s">
        <v>287</v>
      </c>
      <c r="E1451" s="68" t="s">
        <v>359</v>
      </c>
      <c r="F1451" s="68" t="s">
        <v>360</v>
      </c>
      <c r="G1451" s="68" t="s">
        <v>77</v>
      </c>
      <c r="H1451" s="68" t="s">
        <v>273</v>
      </c>
      <c r="I1451" s="68" t="s">
        <v>640</v>
      </c>
      <c r="J1451" s="65">
        <v>342</v>
      </c>
      <c r="K1451" s="65">
        <v>158</v>
      </c>
      <c r="L1451" s="65">
        <v>417</v>
      </c>
      <c r="M1451" s="65" t="s">
        <v>499</v>
      </c>
    </row>
    <row r="1452" spans="1:13" ht="12.75" customHeight="1">
      <c r="A1452" s="107" t="str">
        <f>IF(ROW()=1,"KEY",IF(ISNA(VLOOKUP(B1452,車名対応マスタ!B:D,3,FALSE)),"",IF(VLOOKUP(B1452,車名対応マスタ!B:D,3,FALSE)="","",$D1452&amp;" "&amp;IF($G1452="9","J","O")&amp;" "&amp;$I1452&amp;" "&amp;IF($I1452&lt;=TEXT(★完成資料!$A$1,"yyyymm"),TEXT(★完成資料!$A$1,"yyyymm"),"999999")&amp; " " &amp; LEFT(F1452 &amp; "          ",10))))</f>
        <v xml:space="preserve">T O 202203 yyyy00 HV        </v>
      </c>
      <c r="B1452" s="68" t="s">
        <v>288</v>
      </c>
      <c r="C1452" s="68" t="s">
        <v>113</v>
      </c>
      <c r="D1452" s="68" t="s">
        <v>287</v>
      </c>
      <c r="E1452" s="68" t="s">
        <v>359</v>
      </c>
      <c r="F1452" s="68" t="s">
        <v>360</v>
      </c>
      <c r="G1452" s="68" t="s">
        <v>77</v>
      </c>
      <c r="H1452" s="68" t="s">
        <v>273</v>
      </c>
      <c r="I1452" s="68" t="s">
        <v>641</v>
      </c>
      <c r="K1452" s="65">
        <v>1</v>
      </c>
      <c r="L1452" s="65">
        <v>417</v>
      </c>
      <c r="M1452" s="65" t="s">
        <v>499</v>
      </c>
    </row>
    <row r="1453" spans="1:13" ht="12.75" customHeight="1">
      <c r="A1453" s="107" t="str">
        <f>IF(ROW()=1,"KEY",IF(ISNA(VLOOKUP(B1453,車名対応マスタ!B:D,3,FALSE)),"",IF(VLOOKUP(B1453,車名対応マスタ!B:D,3,FALSE)="","",$D1453&amp;" "&amp;IF($G1453="9","J","O")&amp;" "&amp;$I1453&amp;" "&amp;IF($I1453&lt;=TEXT(★完成資料!$A$1,"yyyymm"),TEXT(★完成資料!$A$1,"yyyymm"),"999999")&amp; " " &amp; LEFT(F1453 &amp; "          ",10))))</f>
        <v xml:space="preserve">T O 202204 yyyy00 HV        </v>
      </c>
      <c r="B1453" s="68" t="s">
        <v>288</v>
      </c>
      <c r="C1453" s="68" t="s">
        <v>113</v>
      </c>
      <c r="D1453" s="68" t="s">
        <v>287</v>
      </c>
      <c r="E1453" s="68" t="s">
        <v>359</v>
      </c>
      <c r="F1453" s="68" t="s">
        <v>360</v>
      </c>
      <c r="G1453" s="68" t="s">
        <v>77</v>
      </c>
      <c r="H1453" s="68" t="s">
        <v>273</v>
      </c>
      <c r="I1453" s="68" t="s">
        <v>642</v>
      </c>
      <c r="K1453" s="65">
        <v>137</v>
      </c>
      <c r="L1453" s="65">
        <v>417</v>
      </c>
      <c r="M1453" s="65" t="s">
        <v>499</v>
      </c>
    </row>
    <row r="1454" spans="1:13" ht="12.75" customHeight="1">
      <c r="A1454" s="107" t="str">
        <f>IF(ROW()=1,"KEY",IF(ISNA(VLOOKUP(B1454,車名対応マスタ!B:D,3,FALSE)),"",IF(VLOOKUP(B1454,車名対応マスタ!B:D,3,FALSE)="","",$D1454&amp;" "&amp;IF($G1454="9","J","O")&amp;" "&amp;$I1454&amp;" "&amp;IF($I1454&lt;=TEXT(★完成資料!$A$1,"yyyymm"),TEXT(★完成資料!$A$1,"yyyymm"),"999999")&amp; " " &amp; LEFT(F1454 &amp; "          ",10))))</f>
        <v xml:space="preserve">T O 202205 yyyy00 HV        </v>
      </c>
      <c r="B1454" s="68" t="s">
        <v>288</v>
      </c>
      <c r="C1454" s="68" t="s">
        <v>113</v>
      </c>
      <c r="D1454" s="68" t="s">
        <v>287</v>
      </c>
      <c r="E1454" s="68" t="s">
        <v>359</v>
      </c>
      <c r="F1454" s="68" t="s">
        <v>360</v>
      </c>
      <c r="G1454" s="68" t="s">
        <v>77</v>
      </c>
      <c r="H1454" s="68" t="s">
        <v>273</v>
      </c>
      <c r="I1454" s="68" t="s">
        <v>647</v>
      </c>
      <c r="K1454" s="65">
        <v>862</v>
      </c>
      <c r="L1454" s="65">
        <v>417</v>
      </c>
      <c r="M1454" s="65" t="s">
        <v>499</v>
      </c>
    </row>
    <row r="1455" spans="1:13" ht="12.75" customHeight="1">
      <c r="A1455" s="107" t="str">
        <f>IF(ROW()=1,"KEY",IF(ISNA(VLOOKUP(B1455,車名対応マスタ!B:D,3,FALSE)),"",IF(VLOOKUP(B1455,車名対応マスタ!B:D,3,FALSE)="","",$D1455&amp;" "&amp;IF($G1455="9","J","O")&amp;" "&amp;$I1455&amp;" "&amp;IF($I1455&lt;=TEXT(★完成資料!$A$1,"yyyymm"),TEXT(★完成資料!$A$1,"yyyymm"),"999999")&amp; " " &amp; LEFT(F1455 &amp; "          ",10))))</f>
        <v xml:space="preserve">T O 202206 yyyy00 HV        </v>
      </c>
      <c r="B1455" s="68" t="s">
        <v>288</v>
      </c>
      <c r="C1455" s="68" t="s">
        <v>113</v>
      </c>
      <c r="D1455" s="68" t="s">
        <v>287</v>
      </c>
      <c r="E1455" s="68" t="s">
        <v>359</v>
      </c>
      <c r="F1455" s="68" t="s">
        <v>360</v>
      </c>
      <c r="G1455" s="68" t="s">
        <v>77</v>
      </c>
      <c r="H1455" s="68" t="s">
        <v>273</v>
      </c>
      <c r="I1455" s="68" t="s">
        <v>652</v>
      </c>
      <c r="K1455" s="65">
        <v>396</v>
      </c>
      <c r="L1455" s="65">
        <v>417</v>
      </c>
      <c r="M1455" s="65" t="s">
        <v>499</v>
      </c>
    </row>
    <row r="1456" spans="1:13" ht="12.75" customHeight="1">
      <c r="A1456" s="107" t="str">
        <f>IF(ROW()=1,"KEY",IF(ISNA(VLOOKUP(B1456,車名対応マスタ!B:D,3,FALSE)),"",IF(VLOOKUP(B1456,車名対応マスタ!B:D,3,FALSE)="","",$D1456&amp;" "&amp;IF($G1456="9","J","O")&amp;" "&amp;$I1456&amp;" "&amp;IF($I1456&lt;=TEXT(★完成資料!$A$1,"yyyymm"),TEXT(★完成資料!$A$1,"yyyymm"),"999999")&amp; " " &amp; LEFT(F1456 &amp; "          ",10))))</f>
        <v xml:space="preserve">T O 202207 yyyy00 HV        </v>
      </c>
      <c r="B1456" s="68" t="s">
        <v>288</v>
      </c>
      <c r="C1456" s="68" t="s">
        <v>113</v>
      </c>
      <c r="D1456" s="68" t="s">
        <v>287</v>
      </c>
      <c r="E1456" s="68" t="s">
        <v>359</v>
      </c>
      <c r="F1456" s="68" t="s">
        <v>360</v>
      </c>
      <c r="G1456" s="68" t="s">
        <v>77</v>
      </c>
      <c r="H1456" s="68" t="s">
        <v>273</v>
      </c>
      <c r="I1456" s="68" t="s">
        <v>655</v>
      </c>
      <c r="K1456" s="65">
        <v>304</v>
      </c>
      <c r="L1456" s="65">
        <v>417</v>
      </c>
      <c r="M1456" s="65" t="s">
        <v>499</v>
      </c>
    </row>
    <row r="1457" spans="1:13" ht="12.75" customHeight="1">
      <c r="A1457" s="107" t="str">
        <f>IF(ROW()=1,"KEY",IF(ISNA(VLOOKUP(B1457,車名対応マスタ!B:D,3,FALSE)),"",IF(VLOOKUP(B1457,車名対応マスタ!B:D,3,FALSE)="","",$D1457&amp;" "&amp;IF($G1457="9","J","O")&amp;" "&amp;$I1457&amp;" "&amp;IF($I1457&lt;=TEXT(★完成資料!$A$1,"yyyymm"),TEXT(★完成資料!$A$1,"yyyymm"),"999999")&amp; " " &amp; LEFT(F1457 &amp; "          ",10))))</f>
        <v xml:space="preserve">T O 202208 yyyy00 HV        </v>
      </c>
      <c r="B1457" s="68" t="s">
        <v>288</v>
      </c>
      <c r="C1457" s="68" t="s">
        <v>113</v>
      </c>
      <c r="D1457" s="68" t="s">
        <v>287</v>
      </c>
      <c r="E1457" s="68" t="s">
        <v>359</v>
      </c>
      <c r="F1457" s="68" t="s">
        <v>360</v>
      </c>
      <c r="G1457" s="68" t="s">
        <v>77</v>
      </c>
      <c r="H1457" s="68" t="s">
        <v>273</v>
      </c>
      <c r="I1457" s="68" t="s">
        <v>656</v>
      </c>
      <c r="K1457" s="65">
        <v>308</v>
      </c>
      <c r="L1457" s="65">
        <v>417</v>
      </c>
      <c r="M1457" s="65" t="s">
        <v>499</v>
      </c>
    </row>
    <row r="1458" spans="1:13" ht="12.75" customHeight="1">
      <c r="A1458" s="107" t="str">
        <f>IF(ROW()=1,"KEY",IF(ISNA(VLOOKUP(B1458,車名対応マスタ!B:D,3,FALSE)),"",IF(VLOOKUP(B1458,車名対応マスタ!B:D,3,FALSE)="","",$D1458&amp;" "&amp;IF($G1458="9","J","O")&amp;" "&amp;$I1458&amp;" "&amp;IF($I1458&lt;=TEXT(★完成資料!$A$1,"yyyymm"),TEXT(★完成資料!$A$1,"yyyymm"),"999999")&amp; " " &amp; LEFT(F1458 &amp; "          ",10))))</f>
        <v xml:space="preserve">T O 202209 yyyy00 HV        </v>
      </c>
      <c r="B1458" s="68" t="s">
        <v>288</v>
      </c>
      <c r="C1458" s="68" t="s">
        <v>113</v>
      </c>
      <c r="D1458" s="68" t="s">
        <v>287</v>
      </c>
      <c r="E1458" s="68" t="s">
        <v>359</v>
      </c>
      <c r="F1458" s="68" t="s">
        <v>360</v>
      </c>
      <c r="G1458" s="68" t="s">
        <v>77</v>
      </c>
      <c r="H1458" s="68" t="s">
        <v>273</v>
      </c>
      <c r="I1458" s="68" t="s">
        <v>657</v>
      </c>
      <c r="K1458" s="65">
        <v>243</v>
      </c>
      <c r="L1458" s="65">
        <v>417</v>
      </c>
      <c r="M1458" s="65" t="s">
        <v>499</v>
      </c>
    </row>
    <row r="1459" spans="1:13" ht="12.75" customHeight="1">
      <c r="A1459" s="107" t="str">
        <f>IF(ROW()=1,"KEY",IF(ISNA(VLOOKUP(B1459,車名対応マスタ!B:D,3,FALSE)),"",IF(VLOOKUP(B1459,車名対応マスタ!B:D,3,FALSE)="","",$D1459&amp;" "&amp;IF($G1459="9","J","O")&amp;" "&amp;$I1459&amp;" "&amp;IF($I1459&lt;=TEXT(★完成資料!$A$1,"yyyymm"),TEXT(★完成資料!$A$1,"yyyymm"),"999999")&amp; " " &amp; LEFT(F1459 &amp; "          ",10))))</f>
        <v xml:space="preserve">T O 202210 yyyy00 HV        </v>
      </c>
      <c r="B1459" s="68" t="s">
        <v>288</v>
      </c>
      <c r="C1459" s="68" t="s">
        <v>113</v>
      </c>
      <c r="D1459" s="68" t="s">
        <v>287</v>
      </c>
      <c r="E1459" s="68" t="s">
        <v>359</v>
      </c>
      <c r="F1459" s="68" t="s">
        <v>360</v>
      </c>
      <c r="G1459" s="68" t="s">
        <v>77</v>
      </c>
      <c r="H1459" s="68" t="s">
        <v>273</v>
      </c>
      <c r="I1459" s="68" t="s">
        <v>663</v>
      </c>
      <c r="K1459" s="65">
        <v>206</v>
      </c>
      <c r="L1459" s="65">
        <v>417</v>
      </c>
      <c r="M1459" s="65" t="s">
        <v>499</v>
      </c>
    </row>
    <row r="1460" spans="1:13" ht="12.75" customHeight="1">
      <c r="A1460" s="107" t="str">
        <f>IF(ROW()=1,"KEY",IF(ISNA(VLOOKUP(B1460,車名対応マスタ!B:D,3,FALSE)),"",IF(VLOOKUP(B1460,車名対応マスタ!B:D,3,FALSE)="","",$D1460&amp;" "&amp;IF($G1460="9","J","O")&amp;" "&amp;$I1460&amp;" "&amp;IF($I1460&lt;=TEXT(★完成資料!$A$1,"yyyymm"),TEXT(★完成資料!$A$1,"yyyymm"),"999999")&amp; " " &amp; LEFT(F1460 &amp; "          ",10))))</f>
        <v xml:space="preserve">T O 202201 yyyy00 HV        </v>
      </c>
      <c r="B1460" s="68" t="s">
        <v>288</v>
      </c>
      <c r="C1460" s="68" t="s">
        <v>113</v>
      </c>
      <c r="D1460" s="68" t="s">
        <v>287</v>
      </c>
      <c r="E1460" s="68" t="s">
        <v>359</v>
      </c>
      <c r="F1460" s="68" t="s">
        <v>360</v>
      </c>
      <c r="G1460" s="68" t="s">
        <v>77</v>
      </c>
      <c r="H1460" s="68" t="s">
        <v>273</v>
      </c>
      <c r="I1460" s="68" t="s">
        <v>639</v>
      </c>
      <c r="J1460" s="65">
        <v>33</v>
      </c>
      <c r="K1460" s="65">
        <v>42</v>
      </c>
      <c r="L1460" s="65">
        <v>443</v>
      </c>
      <c r="M1460" s="65" t="s">
        <v>232</v>
      </c>
    </row>
    <row r="1461" spans="1:13" ht="12.75" customHeight="1">
      <c r="A1461" s="107" t="str">
        <f>IF(ROW()=1,"KEY",IF(ISNA(VLOOKUP(B1461,車名対応マスタ!B:D,3,FALSE)),"",IF(VLOOKUP(B1461,車名対応マスタ!B:D,3,FALSE)="","",$D1461&amp;" "&amp;IF($G1461="9","J","O")&amp;" "&amp;$I1461&amp;" "&amp;IF($I1461&lt;=TEXT(★完成資料!$A$1,"yyyymm"),TEXT(★完成資料!$A$1,"yyyymm"),"999999")&amp; " " &amp; LEFT(F1461 &amp; "          ",10))))</f>
        <v xml:space="preserve">T O 202202 yyyy00 HV        </v>
      </c>
      <c r="B1461" s="68" t="s">
        <v>288</v>
      </c>
      <c r="C1461" s="68" t="s">
        <v>113</v>
      </c>
      <c r="D1461" s="68" t="s">
        <v>287</v>
      </c>
      <c r="E1461" s="68" t="s">
        <v>359</v>
      </c>
      <c r="F1461" s="68" t="s">
        <v>360</v>
      </c>
      <c r="G1461" s="68" t="s">
        <v>77</v>
      </c>
      <c r="H1461" s="68" t="s">
        <v>273</v>
      </c>
      <c r="I1461" s="68" t="s">
        <v>640</v>
      </c>
      <c r="J1461" s="65">
        <v>26</v>
      </c>
      <c r="K1461" s="65">
        <v>35</v>
      </c>
      <c r="L1461" s="65">
        <v>443</v>
      </c>
      <c r="M1461" s="65" t="s">
        <v>232</v>
      </c>
    </row>
    <row r="1462" spans="1:13" ht="12.75" customHeight="1">
      <c r="A1462" s="107" t="str">
        <f>IF(ROW()=1,"KEY",IF(ISNA(VLOOKUP(B1462,車名対応マスタ!B:D,3,FALSE)),"",IF(VLOOKUP(B1462,車名対応マスタ!B:D,3,FALSE)="","",$D1462&amp;" "&amp;IF($G1462="9","J","O")&amp;" "&amp;$I1462&amp;" "&amp;IF($I1462&lt;=TEXT(★完成資料!$A$1,"yyyymm"),TEXT(★完成資料!$A$1,"yyyymm"),"999999")&amp; " " &amp; LEFT(F1462 &amp; "          ",10))))</f>
        <v xml:space="preserve">T O 202203 yyyy00 HV        </v>
      </c>
      <c r="B1462" s="68" t="s">
        <v>288</v>
      </c>
      <c r="C1462" s="68" t="s">
        <v>113</v>
      </c>
      <c r="D1462" s="68" t="s">
        <v>287</v>
      </c>
      <c r="E1462" s="68" t="s">
        <v>359</v>
      </c>
      <c r="F1462" s="68" t="s">
        <v>360</v>
      </c>
      <c r="G1462" s="68" t="s">
        <v>77</v>
      </c>
      <c r="H1462" s="68" t="s">
        <v>273</v>
      </c>
      <c r="I1462" s="68" t="s">
        <v>641</v>
      </c>
      <c r="K1462" s="65">
        <v>12</v>
      </c>
      <c r="L1462" s="65">
        <v>443</v>
      </c>
      <c r="M1462" s="65" t="s">
        <v>232</v>
      </c>
    </row>
    <row r="1463" spans="1:13" ht="12.75" customHeight="1">
      <c r="A1463" s="107" t="str">
        <f>IF(ROW()=1,"KEY",IF(ISNA(VLOOKUP(B1463,車名対応マスタ!B:D,3,FALSE)),"",IF(VLOOKUP(B1463,車名対応マスタ!B:D,3,FALSE)="","",$D1463&amp;" "&amp;IF($G1463="9","J","O")&amp;" "&amp;$I1463&amp;" "&amp;IF($I1463&lt;=TEXT(★完成資料!$A$1,"yyyymm"),TEXT(★完成資料!$A$1,"yyyymm"),"999999")&amp; " " &amp; LEFT(F1463 &amp; "          ",10))))</f>
        <v xml:space="preserve">T O 202204 yyyy00 HV        </v>
      </c>
      <c r="B1463" s="68" t="s">
        <v>288</v>
      </c>
      <c r="C1463" s="68" t="s">
        <v>113</v>
      </c>
      <c r="D1463" s="68" t="s">
        <v>287</v>
      </c>
      <c r="E1463" s="68" t="s">
        <v>359</v>
      </c>
      <c r="F1463" s="68" t="s">
        <v>360</v>
      </c>
      <c r="G1463" s="68" t="s">
        <v>77</v>
      </c>
      <c r="H1463" s="68" t="s">
        <v>273</v>
      </c>
      <c r="I1463" s="68" t="s">
        <v>642</v>
      </c>
      <c r="J1463" s="65">
        <v>6</v>
      </c>
      <c r="K1463" s="65">
        <v>128</v>
      </c>
      <c r="L1463" s="65">
        <v>443</v>
      </c>
      <c r="M1463" s="65" t="s">
        <v>232</v>
      </c>
    </row>
    <row r="1464" spans="1:13" ht="12.75" customHeight="1">
      <c r="A1464" s="107" t="str">
        <f>IF(ROW()=1,"KEY",IF(ISNA(VLOOKUP(B1464,車名対応マスタ!B:D,3,FALSE)),"",IF(VLOOKUP(B1464,車名対応マスタ!B:D,3,FALSE)="","",$D1464&amp;" "&amp;IF($G1464="9","J","O")&amp;" "&amp;$I1464&amp;" "&amp;IF($I1464&lt;=TEXT(★完成資料!$A$1,"yyyymm"),TEXT(★完成資料!$A$1,"yyyymm"),"999999")&amp; " " &amp; LEFT(F1464 &amp; "          ",10))))</f>
        <v xml:space="preserve">T O 202205 yyyy00 HV        </v>
      </c>
      <c r="B1464" s="68" t="s">
        <v>288</v>
      </c>
      <c r="C1464" s="68" t="s">
        <v>113</v>
      </c>
      <c r="D1464" s="68" t="s">
        <v>287</v>
      </c>
      <c r="E1464" s="68" t="s">
        <v>359</v>
      </c>
      <c r="F1464" s="68" t="s">
        <v>360</v>
      </c>
      <c r="G1464" s="68" t="s">
        <v>77</v>
      </c>
      <c r="H1464" s="68" t="s">
        <v>273</v>
      </c>
      <c r="I1464" s="68" t="s">
        <v>647</v>
      </c>
      <c r="J1464" s="65">
        <v>20</v>
      </c>
      <c r="K1464" s="65">
        <v>118</v>
      </c>
      <c r="L1464" s="65">
        <v>443</v>
      </c>
      <c r="M1464" s="65" t="s">
        <v>232</v>
      </c>
    </row>
    <row r="1465" spans="1:13" ht="12.75" customHeight="1">
      <c r="A1465" s="107" t="str">
        <f>IF(ROW()=1,"KEY",IF(ISNA(VLOOKUP(B1465,車名対応マスタ!B:D,3,FALSE)),"",IF(VLOOKUP(B1465,車名対応マスタ!B:D,3,FALSE)="","",$D1465&amp;" "&amp;IF($G1465="9","J","O")&amp;" "&amp;$I1465&amp;" "&amp;IF($I1465&lt;=TEXT(★完成資料!$A$1,"yyyymm"),TEXT(★完成資料!$A$1,"yyyymm"),"999999")&amp; " " &amp; LEFT(F1465 &amp; "          ",10))))</f>
        <v xml:space="preserve">T O 202206 yyyy00 HV        </v>
      </c>
      <c r="B1465" s="68" t="s">
        <v>288</v>
      </c>
      <c r="C1465" s="68" t="s">
        <v>113</v>
      </c>
      <c r="D1465" s="68" t="s">
        <v>287</v>
      </c>
      <c r="E1465" s="68" t="s">
        <v>359</v>
      </c>
      <c r="F1465" s="68" t="s">
        <v>360</v>
      </c>
      <c r="G1465" s="68" t="s">
        <v>77</v>
      </c>
      <c r="H1465" s="68" t="s">
        <v>273</v>
      </c>
      <c r="I1465" s="68" t="s">
        <v>652</v>
      </c>
      <c r="J1465" s="65">
        <v>29</v>
      </c>
      <c r="K1465" s="65">
        <v>137</v>
      </c>
      <c r="L1465" s="65">
        <v>443</v>
      </c>
      <c r="M1465" s="65" t="s">
        <v>232</v>
      </c>
    </row>
    <row r="1466" spans="1:13" ht="12.75" customHeight="1">
      <c r="A1466" s="107" t="str">
        <f>IF(ROW()=1,"KEY",IF(ISNA(VLOOKUP(B1466,車名対応マスタ!B:D,3,FALSE)),"",IF(VLOOKUP(B1466,車名対応マスタ!B:D,3,FALSE)="","",$D1466&amp;" "&amp;IF($G1466="9","J","O")&amp;" "&amp;$I1466&amp;" "&amp;IF($I1466&lt;=TEXT(★完成資料!$A$1,"yyyymm"),TEXT(★完成資料!$A$1,"yyyymm"),"999999")&amp; " " &amp; LEFT(F1466 &amp; "          ",10))))</f>
        <v xml:space="preserve">T O 202207 yyyy00 HV        </v>
      </c>
      <c r="B1466" s="68" t="s">
        <v>288</v>
      </c>
      <c r="C1466" s="68" t="s">
        <v>113</v>
      </c>
      <c r="D1466" s="68" t="s">
        <v>287</v>
      </c>
      <c r="E1466" s="68" t="s">
        <v>359</v>
      </c>
      <c r="F1466" s="68" t="s">
        <v>360</v>
      </c>
      <c r="G1466" s="68" t="s">
        <v>77</v>
      </c>
      <c r="H1466" s="68" t="s">
        <v>273</v>
      </c>
      <c r="I1466" s="68" t="s">
        <v>655</v>
      </c>
      <c r="J1466" s="65">
        <v>59</v>
      </c>
      <c r="K1466" s="65">
        <v>108</v>
      </c>
      <c r="L1466" s="65">
        <v>443</v>
      </c>
      <c r="M1466" s="65" t="s">
        <v>232</v>
      </c>
    </row>
    <row r="1467" spans="1:13" ht="12.75" customHeight="1">
      <c r="A1467" s="107" t="str">
        <f>IF(ROW()=1,"KEY",IF(ISNA(VLOOKUP(B1467,車名対応マスタ!B:D,3,FALSE)),"",IF(VLOOKUP(B1467,車名対応マスタ!B:D,3,FALSE)="","",$D1467&amp;" "&amp;IF($G1467="9","J","O")&amp;" "&amp;$I1467&amp;" "&amp;IF($I1467&lt;=TEXT(★完成資料!$A$1,"yyyymm"),TEXT(★完成資料!$A$1,"yyyymm"),"999999")&amp; " " &amp; LEFT(F1467 &amp; "          ",10))))</f>
        <v xml:space="preserve">T O 202208 yyyy00 HV        </v>
      </c>
      <c r="B1467" s="68" t="s">
        <v>288</v>
      </c>
      <c r="C1467" s="68" t="s">
        <v>113</v>
      </c>
      <c r="D1467" s="68" t="s">
        <v>287</v>
      </c>
      <c r="E1467" s="68" t="s">
        <v>359</v>
      </c>
      <c r="F1467" s="68" t="s">
        <v>360</v>
      </c>
      <c r="G1467" s="68" t="s">
        <v>77</v>
      </c>
      <c r="H1467" s="68" t="s">
        <v>273</v>
      </c>
      <c r="I1467" s="68" t="s">
        <v>656</v>
      </c>
      <c r="J1467" s="65">
        <v>36</v>
      </c>
      <c r="K1467" s="65">
        <v>122</v>
      </c>
      <c r="L1467" s="65">
        <v>443</v>
      </c>
      <c r="M1467" s="65" t="s">
        <v>232</v>
      </c>
    </row>
    <row r="1468" spans="1:13" ht="12.75" customHeight="1">
      <c r="A1468" s="107" t="str">
        <f>IF(ROW()=1,"KEY",IF(ISNA(VLOOKUP(B1468,車名対応マスタ!B:D,3,FALSE)),"",IF(VLOOKUP(B1468,車名対応マスタ!B:D,3,FALSE)="","",$D1468&amp;" "&amp;IF($G1468="9","J","O")&amp;" "&amp;$I1468&amp;" "&amp;IF($I1468&lt;=TEXT(★完成資料!$A$1,"yyyymm"),TEXT(★完成資料!$A$1,"yyyymm"),"999999")&amp; " " &amp; LEFT(F1468 &amp; "          ",10))))</f>
        <v xml:space="preserve">T O 202209 yyyy00 HV        </v>
      </c>
      <c r="B1468" s="68" t="s">
        <v>288</v>
      </c>
      <c r="C1468" s="68" t="s">
        <v>113</v>
      </c>
      <c r="D1468" s="68" t="s">
        <v>287</v>
      </c>
      <c r="E1468" s="68" t="s">
        <v>359</v>
      </c>
      <c r="F1468" s="68" t="s">
        <v>360</v>
      </c>
      <c r="G1468" s="68" t="s">
        <v>77</v>
      </c>
      <c r="H1468" s="68" t="s">
        <v>273</v>
      </c>
      <c r="I1468" s="68" t="s">
        <v>657</v>
      </c>
      <c r="J1468" s="65">
        <v>64</v>
      </c>
      <c r="K1468" s="65">
        <v>191</v>
      </c>
      <c r="L1468" s="65">
        <v>443</v>
      </c>
      <c r="M1468" s="65" t="s">
        <v>232</v>
      </c>
    </row>
    <row r="1469" spans="1:13" ht="12.75" customHeight="1">
      <c r="A1469" s="107" t="str">
        <f>IF(ROW()=1,"KEY",IF(ISNA(VLOOKUP(B1469,車名対応マスタ!B:D,3,FALSE)),"",IF(VLOOKUP(B1469,車名対応マスタ!B:D,3,FALSE)="","",$D1469&amp;" "&amp;IF($G1469="9","J","O")&amp;" "&amp;$I1469&amp;" "&amp;IF($I1469&lt;=TEXT(★完成資料!$A$1,"yyyymm"),TEXT(★完成資料!$A$1,"yyyymm"),"999999")&amp; " " &amp; LEFT(F1469 &amp; "          ",10))))</f>
        <v xml:space="preserve">T O 202210 yyyy00 HV        </v>
      </c>
      <c r="B1469" s="68" t="s">
        <v>288</v>
      </c>
      <c r="C1469" s="68" t="s">
        <v>113</v>
      </c>
      <c r="D1469" s="68" t="s">
        <v>287</v>
      </c>
      <c r="E1469" s="68" t="s">
        <v>359</v>
      </c>
      <c r="F1469" s="68" t="s">
        <v>360</v>
      </c>
      <c r="G1469" s="68" t="s">
        <v>77</v>
      </c>
      <c r="H1469" s="68" t="s">
        <v>273</v>
      </c>
      <c r="I1469" s="68" t="s">
        <v>663</v>
      </c>
      <c r="J1469" s="65">
        <v>15</v>
      </c>
      <c r="K1469" s="65">
        <v>124</v>
      </c>
      <c r="L1469" s="65">
        <v>443</v>
      </c>
      <c r="M1469" s="65" t="s">
        <v>232</v>
      </c>
    </row>
    <row r="1470" spans="1:13" ht="12.75" customHeight="1">
      <c r="A1470" s="107" t="str">
        <f>IF(ROW()=1,"KEY",IF(ISNA(VLOOKUP(B1470,車名対応マスタ!B:D,3,FALSE)),"",IF(VLOOKUP(B1470,車名対応マスタ!B:D,3,FALSE)="","",$D1470&amp;" "&amp;IF($G1470="9","J","O")&amp;" "&amp;$I1470&amp;" "&amp;IF($I1470&lt;=TEXT(★完成資料!$A$1,"yyyymm"),TEXT(★完成資料!$A$1,"yyyymm"),"999999")&amp; " " &amp; LEFT(F1470 &amp; "          ",10))))</f>
        <v xml:space="preserve">T O 202201 yyyy00 HV        </v>
      </c>
      <c r="B1470" s="68" t="s">
        <v>288</v>
      </c>
      <c r="C1470" s="68" t="s">
        <v>113</v>
      </c>
      <c r="D1470" s="68" t="s">
        <v>287</v>
      </c>
      <c r="E1470" s="68" t="s">
        <v>359</v>
      </c>
      <c r="F1470" s="68" t="s">
        <v>360</v>
      </c>
      <c r="G1470" s="68" t="s">
        <v>77</v>
      </c>
      <c r="H1470" s="68" t="s">
        <v>273</v>
      </c>
      <c r="I1470" s="68" t="s">
        <v>639</v>
      </c>
      <c r="J1470" s="65">
        <v>62</v>
      </c>
      <c r="K1470" s="65">
        <v>36</v>
      </c>
      <c r="L1470" s="65">
        <v>413</v>
      </c>
      <c r="M1470" s="65" t="s">
        <v>500</v>
      </c>
    </row>
    <row r="1471" spans="1:13" ht="12.75" customHeight="1">
      <c r="A1471" s="107" t="str">
        <f>IF(ROW()=1,"KEY",IF(ISNA(VLOOKUP(B1471,車名対応マスタ!B:D,3,FALSE)),"",IF(VLOOKUP(B1471,車名対応マスタ!B:D,3,FALSE)="","",$D1471&amp;" "&amp;IF($G1471="9","J","O")&amp;" "&amp;$I1471&amp;" "&amp;IF($I1471&lt;=TEXT(★完成資料!$A$1,"yyyymm"),TEXT(★完成資料!$A$1,"yyyymm"),"999999")&amp; " " &amp; LEFT(F1471 &amp; "          ",10))))</f>
        <v xml:space="preserve">T O 202202 yyyy00 HV        </v>
      </c>
      <c r="B1471" s="68" t="s">
        <v>288</v>
      </c>
      <c r="C1471" s="68" t="s">
        <v>113</v>
      </c>
      <c r="D1471" s="68" t="s">
        <v>287</v>
      </c>
      <c r="E1471" s="68" t="s">
        <v>359</v>
      </c>
      <c r="F1471" s="68" t="s">
        <v>360</v>
      </c>
      <c r="G1471" s="68" t="s">
        <v>77</v>
      </c>
      <c r="H1471" s="68" t="s">
        <v>273</v>
      </c>
      <c r="I1471" s="68" t="s">
        <v>640</v>
      </c>
      <c r="J1471" s="65">
        <v>55</v>
      </c>
      <c r="K1471" s="65">
        <v>36</v>
      </c>
      <c r="L1471" s="65">
        <v>413</v>
      </c>
      <c r="M1471" s="65" t="s">
        <v>500</v>
      </c>
    </row>
    <row r="1472" spans="1:13" ht="12.75" customHeight="1">
      <c r="A1472" s="107" t="str">
        <f>IF(ROW()=1,"KEY",IF(ISNA(VLOOKUP(B1472,車名対応マスタ!B:D,3,FALSE)),"",IF(VLOOKUP(B1472,車名対応マスタ!B:D,3,FALSE)="","",$D1472&amp;" "&amp;IF($G1472="9","J","O")&amp;" "&amp;$I1472&amp;" "&amp;IF($I1472&lt;=TEXT(★完成資料!$A$1,"yyyymm"),TEXT(★完成資料!$A$1,"yyyymm"),"999999")&amp; " " &amp; LEFT(F1472 &amp; "          ",10))))</f>
        <v xml:space="preserve">T O 202203 yyyy00 HV        </v>
      </c>
      <c r="B1472" s="68" t="s">
        <v>288</v>
      </c>
      <c r="C1472" s="68" t="s">
        <v>113</v>
      </c>
      <c r="D1472" s="68" t="s">
        <v>287</v>
      </c>
      <c r="E1472" s="68" t="s">
        <v>359</v>
      </c>
      <c r="F1472" s="68" t="s">
        <v>360</v>
      </c>
      <c r="G1472" s="68" t="s">
        <v>77</v>
      </c>
      <c r="H1472" s="68" t="s">
        <v>273</v>
      </c>
      <c r="I1472" s="68" t="s">
        <v>641</v>
      </c>
      <c r="J1472" s="65">
        <v>48</v>
      </c>
      <c r="K1472" s="65">
        <v>62</v>
      </c>
      <c r="L1472" s="65">
        <v>413</v>
      </c>
      <c r="M1472" s="65" t="s">
        <v>500</v>
      </c>
    </row>
    <row r="1473" spans="1:13" ht="12.75" customHeight="1">
      <c r="A1473" s="107" t="str">
        <f>IF(ROW()=1,"KEY",IF(ISNA(VLOOKUP(B1473,車名対応マスタ!B:D,3,FALSE)),"",IF(VLOOKUP(B1473,車名対応マスタ!B:D,3,FALSE)="","",$D1473&amp;" "&amp;IF($G1473="9","J","O")&amp;" "&amp;$I1473&amp;" "&amp;IF($I1473&lt;=TEXT(★完成資料!$A$1,"yyyymm"),TEXT(★完成資料!$A$1,"yyyymm"),"999999")&amp; " " &amp; LEFT(F1473 &amp; "          ",10))))</f>
        <v xml:space="preserve">T O 202204 yyyy00 HV        </v>
      </c>
      <c r="B1473" s="68" t="s">
        <v>288</v>
      </c>
      <c r="C1473" s="68" t="s">
        <v>113</v>
      </c>
      <c r="D1473" s="68" t="s">
        <v>287</v>
      </c>
      <c r="E1473" s="68" t="s">
        <v>359</v>
      </c>
      <c r="F1473" s="68" t="s">
        <v>360</v>
      </c>
      <c r="G1473" s="68" t="s">
        <v>77</v>
      </c>
      <c r="H1473" s="68" t="s">
        <v>273</v>
      </c>
      <c r="I1473" s="68" t="s">
        <v>642</v>
      </c>
      <c r="J1473" s="65">
        <v>489</v>
      </c>
      <c r="K1473" s="65">
        <v>81</v>
      </c>
      <c r="L1473" s="65">
        <v>413</v>
      </c>
      <c r="M1473" s="65" t="s">
        <v>500</v>
      </c>
    </row>
    <row r="1474" spans="1:13" ht="12.75" customHeight="1">
      <c r="A1474" s="107" t="str">
        <f>IF(ROW()=1,"KEY",IF(ISNA(VLOOKUP(B1474,車名対応マスタ!B:D,3,FALSE)),"",IF(VLOOKUP(B1474,車名対応マスタ!B:D,3,FALSE)="","",$D1474&amp;" "&amp;IF($G1474="9","J","O")&amp;" "&amp;$I1474&amp;" "&amp;IF($I1474&lt;=TEXT(★完成資料!$A$1,"yyyymm"),TEXT(★完成資料!$A$1,"yyyymm"),"999999")&amp; " " &amp; LEFT(F1474 &amp; "          ",10))))</f>
        <v xml:space="preserve">T O 202205 yyyy00 HV        </v>
      </c>
      <c r="B1474" s="68" t="s">
        <v>288</v>
      </c>
      <c r="C1474" s="68" t="s">
        <v>113</v>
      </c>
      <c r="D1474" s="68" t="s">
        <v>287</v>
      </c>
      <c r="E1474" s="68" t="s">
        <v>359</v>
      </c>
      <c r="F1474" s="68" t="s">
        <v>360</v>
      </c>
      <c r="G1474" s="68" t="s">
        <v>77</v>
      </c>
      <c r="H1474" s="68" t="s">
        <v>273</v>
      </c>
      <c r="I1474" s="68" t="s">
        <v>647</v>
      </c>
      <c r="J1474" s="65">
        <v>114</v>
      </c>
      <c r="K1474" s="65">
        <v>62</v>
      </c>
      <c r="L1474" s="65">
        <v>413</v>
      </c>
      <c r="M1474" s="65" t="s">
        <v>500</v>
      </c>
    </row>
    <row r="1475" spans="1:13" ht="12.75" customHeight="1">
      <c r="A1475" s="107" t="str">
        <f>IF(ROW()=1,"KEY",IF(ISNA(VLOOKUP(B1475,車名対応マスタ!B:D,3,FALSE)),"",IF(VLOOKUP(B1475,車名対応マスタ!B:D,3,FALSE)="","",$D1475&amp;" "&amp;IF($G1475="9","J","O")&amp;" "&amp;$I1475&amp;" "&amp;IF($I1475&lt;=TEXT(★完成資料!$A$1,"yyyymm"),TEXT(★完成資料!$A$1,"yyyymm"),"999999")&amp; " " &amp; LEFT(F1475 &amp; "          ",10))))</f>
        <v xml:space="preserve">T O 202206 yyyy00 HV        </v>
      </c>
      <c r="B1475" s="68" t="s">
        <v>288</v>
      </c>
      <c r="C1475" s="68" t="s">
        <v>113</v>
      </c>
      <c r="D1475" s="68" t="s">
        <v>287</v>
      </c>
      <c r="E1475" s="68" t="s">
        <v>359</v>
      </c>
      <c r="F1475" s="68" t="s">
        <v>360</v>
      </c>
      <c r="G1475" s="68" t="s">
        <v>77</v>
      </c>
      <c r="H1475" s="68" t="s">
        <v>273</v>
      </c>
      <c r="I1475" s="68" t="s">
        <v>652</v>
      </c>
      <c r="J1475" s="65">
        <v>119</v>
      </c>
      <c r="K1475" s="65">
        <v>47</v>
      </c>
      <c r="L1475" s="65">
        <v>413</v>
      </c>
      <c r="M1475" s="65" t="s">
        <v>500</v>
      </c>
    </row>
    <row r="1476" spans="1:13" ht="12.75" customHeight="1">
      <c r="A1476" s="107" t="str">
        <f>IF(ROW()=1,"KEY",IF(ISNA(VLOOKUP(B1476,車名対応マスタ!B:D,3,FALSE)),"",IF(VLOOKUP(B1476,車名対応マスタ!B:D,3,FALSE)="","",$D1476&amp;" "&amp;IF($G1476="9","J","O")&amp;" "&amp;$I1476&amp;" "&amp;IF($I1476&lt;=TEXT(★完成資料!$A$1,"yyyymm"),TEXT(★完成資料!$A$1,"yyyymm"),"999999")&amp; " " &amp; LEFT(F1476 &amp; "          ",10))))</f>
        <v xml:space="preserve">T O 202207 yyyy00 HV        </v>
      </c>
      <c r="B1476" s="68" t="s">
        <v>288</v>
      </c>
      <c r="C1476" s="68" t="s">
        <v>113</v>
      </c>
      <c r="D1476" s="68" t="s">
        <v>287</v>
      </c>
      <c r="E1476" s="68" t="s">
        <v>359</v>
      </c>
      <c r="F1476" s="68" t="s">
        <v>360</v>
      </c>
      <c r="G1476" s="68" t="s">
        <v>77</v>
      </c>
      <c r="H1476" s="68" t="s">
        <v>273</v>
      </c>
      <c r="I1476" s="68" t="s">
        <v>655</v>
      </c>
      <c r="J1476" s="65">
        <v>74</v>
      </c>
      <c r="K1476" s="65">
        <v>42</v>
      </c>
      <c r="L1476" s="65">
        <v>413</v>
      </c>
      <c r="M1476" s="65" t="s">
        <v>500</v>
      </c>
    </row>
    <row r="1477" spans="1:13" ht="12.75" customHeight="1">
      <c r="A1477" s="107" t="str">
        <f>IF(ROW()=1,"KEY",IF(ISNA(VLOOKUP(B1477,車名対応マスタ!B:D,3,FALSE)),"",IF(VLOOKUP(B1477,車名対応マスタ!B:D,3,FALSE)="","",$D1477&amp;" "&amp;IF($G1477="9","J","O")&amp;" "&amp;$I1477&amp;" "&amp;IF($I1477&lt;=TEXT(★完成資料!$A$1,"yyyymm"),TEXT(★完成資料!$A$1,"yyyymm"),"999999")&amp; " " &amp; LEFT(F1477 &amp; "          ",10))))</f>
        <v xml:space="preserve">T O 202208 yyyy00 HV        </v>
      </c>
      <c r="B1477" s="68" t="s">
        <v>288</v>
      </c>
      <c r="C1477" s="68" t="s">
        <v>113</v>
      </c>
      <c r="D1477" s="68" t="s">
        <v>287</v>
      </c>
      <c r="E1477" s="68" t="s">
        <v>359</v>
      </c>
      <c r="F1477" s="68" t="s">
        <v>360</v>
      </c>
      <c r="G1477" s="68" t="s">
        <v>77</v>
      </c>
      <c r="H1477" s="68" t="s">
        <v>273</v>
      </c>
      <c r="I1477" s="68" t="s">
        <v>656</v>
      </c>
      <c r="J1477" s="65">
        <v>314</v>
      </c>
      <c r="K1477" s="65">
        <v>82</v>
      </c>
      <c r="L1477" s="65">
        <v>413</v>
      </c>
      <c r="M1477" s="65" t="s">
        <v>500</v>
      </c>
    </row>
    <row r="1478" spans="1:13" ht="12.75" customHeight="1">
      <c r="A1478" s="107" t="str">
        <f>IF(ROW()=1,"KEY",IF(ISNA(VLOOKUP(B1478,車名対応マスタ!B:D,3,FALSE)),"",IF(VLOOKUP(B1478,車名対応マスタ!B:D,3,FALSE)="","",$D1478&amp;" "&amp;IF($G1478="9","J","O")&amp;" "&amp;$I1478&amp;" "&amp;IF($I1478&lt;=TEXT(★完成資料!$A$1,"yyyymm"),TEXT(★完成資料!$A$1,"yyyymm"),"999999")&amp; " " &amp; LEFT(F1478 &amp; "          ",10))))</f>
        <v xml:space="preserve">T O 202209 yyyy00 HV        </v>
      </c>
      <c r="B1478" s="68" t="s">
        <v>288</v>
      </c>
      <c r="C1478" s="68" t="s">
        <v>113</v>
      </c>
      <c r="D1478" s="68" t="s">
        <v>287</v>
      </c>
      <c r="E1478" s="68" t="s">
        <v>359</v>
      </c>
      <c r="F1478" s="68" t="s">
        <v>360</v>
      </c>
      <c r="G1478" s="68" t="s">
        <v>77</v>
      </c>
      <c r="H1478" s="68" t="s">
        <v>273</v>
      </c>
      <c r="I1478" s="68" t="s">
        <v>657</v>
      </c>
      <c r="J1478" s="65">
        <v>299</v>
      </c>
      <c r="K1478" s="65">
        <v>103</v>
      </c>
      <c r="L1478" s="65">
        <v>413</v>
      </c>
      <c r="M1478" s="65" t="s">
        <v>500</v>
      </c>
    </row>
    <row r="1479" spans="1:13" ht="12.75" customHeight="1">
      <c r="A1479" s="107" t="str">
        <f>IF(ROW()=1,"KEY",IF(ISNA(VLOOKUP(B1479,車名対応マスタ!B:D,3,FALSE)),"",IF(VLOOKUP(B1479,車名対応マスタ!B:D,3,FALSE)="","",$D1479&amp;" "&amp;IF($G1479="9","J","O")&amp;" "&amp;$I1479&amp;" "&amp;IF($I1479&lt;=TEXT(★完成資料!$A$1,"yyyymm"),TEXT(★完成資料!$A$1,"yyyymm"),"999999")&amp; " " &amp; LEFT(F1479 &amp; "          ",10))))</f>
        <v xml:space="preserve">T O 202210 yyyy00 HV        </v>
      </c>
      <c r="B1479" s="68" t="s">
        <v>288</v>
      </c>
      <c r="C1479" s="68" t="s">
        <v>113</v>
      </c>
      <c r="D1479" s="68" t="s">
        <v>287</v>
      </c>
      <c r="E1479" s="68" t="s">
        <v>359</v>
      </c>
      <c r="F1479" s="68" t="s">
        <v>360</v>
      </c>
      <c r="G1479" s="68" t="s">
        <v>77</v>
      </c>
      <c r="H1479" s="68" t="s">
        <v>273</v>
      </c>
      <c r="I1479" s="68" t="s">
        <v>663</v>
      </c>
      <c r="J1479" s="65">
        <v>161</v>
      </c>
      <c r="K1479" s="65">
        <v>63</v>
      </c>
      <c r="L1479" s="65">
        <v>413</v>
      </c>
      <c r="M1479" s="65" t="s">
        <v>500</v>
      </c>
    </row>
    <row r="1480" spans="1:13" ht="12.75" customHeight="1">
      <c r="A1480" s="107" t="str">
        <f>IF(ROW()=1,"KEY",IF(ISNA(VLOOKUP(B1480,車名対応マスタ!B:D,3,FALSE)),"",IF(VLOOKUP(B1480,車名対応マスタ!B:D,3,FALSE)="","",$D1480&amp;" "&amp;IF($G1480="9","J","O")&amp;" "&amp;$I1480&amp;" "&amp;IF($I1480&lt;=TEXT(★完成資料!$A$1,"yyyymm"),TEXT(★完成資料!$A$1,"yyyymm"),"999999")&amp; " " &amp; LEFT(F1480 &amp; "          ",10))))</f>
        <v xml:space="preserve">T O 202205 yyyy00 HV        </v>
      </c>
      <c r="B1480" s="68" t="s">
        <v>288</v>
      </c>
      <c r="C1480" s="68" t="s">
        <v>113</v>
      </c>
      <c r="D1480" s="68" t="s">
        <v>287</v>
      </c>
      <c r="E1480" s="68" t="s">
        <v>359</v>
      </c>
      <c r="F1480" s="68" t="s">
        <v>360</v>
      </c>
      <c r="G1480" s="68" t="s">
        <v>77</v>
      </c>
      <c r="H1480" s="68" t="s">
        <v>273</v>
      </c>
      <c r="I1480" s="68" t="s">
        <v>647</v>
      </c>
      <c r="K1480" s="65">
        <v>1</v>
      </c>
      <c r="L1480" s="65">
        <v>431</v>
      </c>
      <c r="M1480" s="65" t="s">
        <v>282</v>
      </c>
    </row>
    <row r="1481" spans="1:13" ht="12.75" customHeight="1">
      <c r="A1481" s="107" t="str">
        <f>IF(ROW()=1,"KEY",IF(ISNA(VLOOKUP(B1481,車名対応マスタ!B:D,3,FALSE)),"",IF(VLOOKUP(B1481,車名対応マスタ!B:D,3,FALSE)="","",$D1481&amp;" "&amp;IF($G1481="9","J","O")&amp;" "&amp;$I1481&amp;" "&amp;IF($I1481&lt;=TEXT(★完成資料!$A$1,"yyyymm"),TEXT(★完成資料!$A$1,"yyyymm"),"999999")&amp; " " &amp; LEFT(F1481 &amp; "          ",10))))</f>
        <v xml:space="preserve">T O 202206 yyyy00 HV        </v>
      </c>
      <c r="B1481" s="68" t="s">
        <v>288</v>
      </c>
      <c r="C1481" s="68" t="s">
        <v>113</v>
      </c>
      <c r="D1481" s="68" t="s">
        <v>287</v>
      </c>
      <c r="E1481" s="68" t="s">
        <v>359</v>
      </c>
      <c r="F1481" s="68" t="s">
        <v>360</v>
      </c>
      <c r="G1481" s="68" t="s">
        <v>77</v>
      </c>
      <c r="H1481" s="68" t="s">
        <v>273</v>
      </c>
      <c r="I1481" s="68" t="s">
        <v>652</v>
      </c>
      <c r="J1481" s="65">
        <v>1</v>
      </c>
      <c r="L1481" s="65">
        <v>431</v>
      </c>
      <c r="M1481" s="65" t="s">
        <v>282</v>
      </c>
    </row>
    <row r="1482" spans="1:13" ht="12.75" customHeight="1">
      <c r="A1482" s="107" t="str">
        <f>IF(ROW()=1,"KEY",IF(ISNA(VLOOKUP(B1482,車名対応マスタ!B:D,3,FALSE)),"",IF(VLOOKUP(B1482,車名対応マスタ!B:D,3,FALSE)="","",$D1482&amp;" "&amp;IF($G1482="9","J","O")&amp;" "&amp;$I1482&amp;" "&amp;IF($I1482&lt;=TEXT(★完成資料!$A$1,"yyyymm"),TEXT(★完成資料!$A$1,"yyyymm"),"999999")&amp; " " &amp; LEFT(F1482 &amp; "          ",10))))</f>
        <v xml:space="preserve">T O 202208 yyyy00 HV        </v>
      </c>
      <c r="B1482" s="68" t="s">
        <v>288</v>
      </c>
      <c r="C1482" s="68" t="s">
        <v>113</v>
      </c>
      <c r="D1482" s="68" t="s">
        <v>287</v>
      </c>
      <c r="E1482" s="68" t="s">
        <v>359</v>
      </c>
      <c r="F1482" s="68" t="s">
        <v>360</v>
      </c>
      <c r="G1482" s="68" t="s">
        <v>77</v>
      </c>
      <c r="H1482" s="68" t="s">
        <v>273</v>
      </c>
      <c r="I1482" s="68" t="s">
        <v>656</v>
      </c>
      <c r="J1482" s="65">
        <v>1</v>
      </c>
      <c r="K1482" s="65">
        <v>0</v>
      </c>
      <c r="L1482" s="65">
        <v>431</v>
      </c>
      <c r="M1482" s="65" t="s">
        <v>282</v>
      </c>
    </row>
    <row r="1483" spans="1:13" ht="12.75" customHeight="1">
      <c r="A1483" s="107" t="str">
        <f>IF(ROW()=1,"KEY",IF(ISNA(VLOOKUP(B1483,車名対応マスタ!B:D,3,FALSE)),"",IF(VLOOKUP(B1483,車名対応マスタ!B:D,3,FALSE)="","",$D1483&amp;" "&amp;IF($G1483="9","J","O")&amp;" "&amp;$I1483&amp;" "&amp;IF($I1483&lt;=TEXT(★完成資料!$A$1,"yyyymm"),TEXT(★完成資料!$A$1,"yyyymm"),"999999")&amp; " " &amp; LEFT(F1483 &amp; "          ",10))))</f>
        <v xml:space="preserve">T O 202201 yyyy00 HV        </v>
      </c>
      <c r="B1483" s="68" t="s">
        <v>288</v>
      </c>
      <c r="C1483" s="68" t="s">
        <v>113</v>
      </c>
      <c r="D1483" s="68" t="s">
        <v>287</v>
      </c>
      <c r="E1483" s="68" t="s">
        <v>359</v>
      </c>
      <c r="F1483" s="68" t="s">
        <v>360</v>
      </c>
      <c r="G1483" s="68" t="s">
        <v>77</v>
      </c>
      <c r="H1483" s="68" t="s">
        <v>273</v>
      </c>
      <c r="I1483" s="68" t="s">
        <v>639</v>
      </c>
      <c r="J1483" s="65">
        <v>25</v>
      </c>
      <c r="K1483" s="65">
        <v>29</v>
      </c>
      <c r="L1483" s="65">
        <v>421</v>
      </c>
      <c r="M1483" s="65" t="s">
        <v>382</v>
      </c>
    </row>
    <row r="1484" spans="1:13" ht="12.75" customHeight="1">
      <c r="A1484" s="107" t="str">
        <f>IF(ROW()=1,"KEY",IF(ISNA(VLOOKUP(B1484,車名対応マスタ!B:D,3,FALSE)),"",IF(VLOOKUP(B1484,車名対応マスタ!B:D,3,FALSE)="","",$D1484&amp;" "&amp;IF($G1484="9","J","O")&amp;" "&amp;$I1484&amp;" "&amp;IF($I1484&lt;=TEXT(★完成資料!$A$1,"yyyymm"),TEXT(★完成資料!$A$1,"yyyymm"),"999999")&amp; " " &amp; LEFT(F1484 &amp; "          ",10))))</f>
        <v xml:space="preserve">T O 202202 yyyy00 HV        </v>
      </c>
      <c r="B1484" s="68" t="s">
        <v>288</v>
      </c>
      <c r="C1484" s="68" t="s">
        <v>113</v>
      </c>
      <c r="D1484" s="68" t="s">
        <v>287</v>
      </c>
      <c r="E1484" s="68" t="s">
        <v>359</v>
      </c>
      <c r="F1484" s="68" t="s">
        <v>360</v>
      </c>
      <c r="G1484" s="68" t="s">
        <v>77</v>
      </c>
      <c r="H1484" s="68" t="s">
        <v>273</v>
      </c>
      <c r="I1484" s="68" t="s">
        <v>640</v>
      </c>
      <c r="J1484" s="65">
        <v>50</v>
      </c>
      <c r="K1484" s="65">
        <v>54</v>
      </c>
      <c r="L1484" s="65">
        <v>421</v>
      </c>
      <c r="M1484" s="65" t="s">
        <v>382</v>
      </c>
    </row>
    <row r="1485" spans="1:13" ht="12.75" customHeight="1">
      <c r="A1485" s="107" t="str">
        <f>IF(ROW()=1,"KEY",IF(ISNA(VLOOKUP(B1485,車名対応マスタ!B:D,3,FALSE)),"",IF(VLOOKUP(B1485,車名対応マスタ!B:D,3,FALSE)="","",$D1485&amp;" "&amp;IF($G1485="9","J","O")&amp;" "&amp;$I1485&amp;" "&amp;IF($I1485&lt;=TEXT(★完成資料!$A$1,"yyyymm"),TEXT(★完成資料!$A$1,"yyyymm"),"999999")&amp; " " &amp; LEFT(F1485 &amp; "          ",10))))</f>
        <v xml:space="preserve">T O 202203 yyyy00 HV        </v>
      </c>
      <c r="B1485" s="68" t="s">
        <v>288</v>
      </c>
      <c r="C1485" s="68" t="s">
        <v>113</v>
      </c>
      <c r="D1485" s="68" t="s">
        <v>287</v>
      </c>
      <c r="E1485" s="68" t="s">
        <v>359</v>
      </c>
      <c r="F1485" s="68" t="s">
        <v>360</v>
      </c>
      <c r="G1485" s="68" t="s">
        <v>77</v>
      </c>
      <c r="H1485" s="68" t="s">
        <v>273</v>
      </c>
      <c r="I1485" s="68" t="s">
        <v>641</v>
      </c>
      <c r="J1485" s="65">
        <v>30</v>
      </c>
      <c r="K1485" s="65">
        <v>37</v>
      </c>
      <c r="L1485" s="65">
        <v>421</v>
      </c>
      <c r="M1485" s="65" t="s">
        <v>382</v>
      </c>
    </row>
    <row r="1486" spans="1:13" ht="12.75" customHeight="1">
      <c r="A1486" s="107" t="str">
        <f>IF(ROW()=1,"KEY",IF(ISNA(VLOOKUP(B1486,車名対応マスタ!B:D,3,FALSE)),"",IF(VLOOKUP(B1486,車名対応マスタ!B:D,3,FALSE)="","",$D1486&amp;" "&amp;IF($G1486="9","J","O")&amp;" "&amp;$I1486&amp;" "&amp;IF($I1486&lt;=TEXT(★完成資料!$A$1,"yyyymm"),TEXT(★完成資料!$A$1,"yyyymm"),"999999")&amp; " " &amp; LEFT(F1486 &amp; "          ",10))))</f>
        <v xml:space="preserve">T O 202204 yyyy00 HV        </v>
      </c>
      <c r="B1486" s="68" t="s">
        <v>288</v>
      </c>
      <c r="C1486" s="68" t="s">
        <v>113</v>
      </c>
      <c r="D1486" s="68" t="s">
        <v>287</v>
      </c>
      <c r="E1486" s="68" t="s">
        <v>359</v>
      </c>
      <c r="F1486" s="68" t="s">
        <v>360</v>
      </c>
      <c r="G1486" s="68" t="s">
        <v>77</v>
      </c>
      <c r="H1486" s="68" t="s">
        <v>273</v>
      </c>
      <c r="I1486" s="68" t="s">
        <v>642</v>
      </c>
      <c r="J1486" s="65">
        <v>57</v>
      </c>
      <c r="K1486" s="65">
        <v>25</v>
      </c>
      <c r="L1486" s="65">
        <v>421</v>
      </c>
      <c r="M1486" s="65" t="s">
        <v>382</v>
      </c>
    </row>
    <row r="1487" spans="1:13" ht="12.75" customHeight="1">
      <c r="A1487" s="107" t="str">
        <f>IF(ROW()=1,"KEY",IF(ISNA(VLOOKUP(B1487,車名対応マスタ!B:D,3,FALSE)),"",IF(VLOOKUP(B1487,車名対応マスタ!B:D,3,FALSE)="","",$D1487&amp;" "&amp;IF($G1487="9","J","O")&amp;" "&amp;$I1487&amp;" "&amp;IF($I1487&lt;=TEXT(★完成資料!$A$1,"yyyymm"),TEXT(★完成資料!$A$1,"yyyymm"),"999999")&amp; " " &amp; LEFT(F1487 &amp; "          ",10))))</f>
        <v xml:space="preserve">T O 202205 yyyy00 HV        </v>
      </c>
      <c r="B1487" s="68" t="s">
        <v>288</v>
      </c>
      <c r="C1487" s="68" t="s">
        <v>113</v>
      </c>
      <c r="D1487" s="68" t="s">
        <v>287</v>
      </c>
      <c r="E1487" s="68" t="s">
        <v>359</v>
      </c>
      <c r="F1487" s="68" t="s">
        <v>360</v>
      </c>
      <c r="G1487" s="68" t="s">
        <v>77</v>
      </c>
      <c r="H1487" s="68" t="s">
        <v>273</v>
      </c>
      <c r="I1487" s="68" t="s">
        <v>647</v>
      </c>
      <c r="J1487" s="65">
        <v>40</v>
      </c>
      <c r="K1487" s="65">
        <v>36</v>
      </c>
      <c r="L1487" s="65">
        <v>421</v>
      </c>
      <c r="M1487" s="65" t="s">
        <v>382</v>
      </c>
    </row>
    <row r="1488" spans="1:13" ht="12.75" customHeight="1">
      <c r="A1488" s="107" t="str">
        <f>IF(ROW()=1,"KEY",IF(ISNA(VLOOKUP(B1488,車名対応マスタ!B:D,3,FALSE)),"",IF(VLOOKUP(B1488,車名対応マスタ!B:D,3,FALSE)="","",$D1488&amp;" "&amp;IF($G1488="9","J","O")&amp;" "&amp;$I1488&amp;" "&amp;IF($I1488&lt;=TEXT(★完成資料!$A$1,"yyyymm"),TEXT(★完成資料!$A$1,"yyyymm"),"999999")&amp; " " &amp; LEFT(F1488 &amp; "          ",10))))</f>
        <v xml:space="preserve">T O 202206 yyyy00 HV        </v>
      </c>
      <c r="B1488" s="68" t="s">
        <v>288</v>
      </c>
      <c r="C1488" s="68" t="s">
        <v>113</v>
      </c>
      <c r="D1488" s="68" t="s">
        <v>287</v>
      </c>
      <c r="E1488" s="68" t="s">
        <v>359</v>
      </c>
      <c r="F1488" s="68" t="s">
        <v>360</v>
      </c>
      <c r="G1488" s="68" t="s">
        <v>77</v>
      </c>
      <c r="H1488" s="68" t="s">
        <v>273</v>
      </c>
      <c r="I1488" s="68" t="s">
        <v>652</v>
      </c>
      <c r="J1488" s="65">
        <v>14</v>
      </c>
      <c r="K1488" s="65">
        <v>38</v>
      </c>
      <c r="L1488" s="65">
        <v>421</v>
      </c>
      <c r="M1488" s="65" t="s">
        <v>382</v>
      </c>
    </row>
    <row r="1489" spans="1:13" ht="12.75" customHeight="1">
      <c r="A1489" s="107" t="str">
        <f>IF(ROW()=1,"KEY",IF(ISNA(VLOOKUP(B1489,車名対応マスタ!B:D,3,FALSE)),"",IF(VLOOKUP(B1489,車名対応マスタ!B:D,3,FALSE)="","",$D1489&amp;" "&amp;IF($G1489="9","J","O")&amp;" "&amp;$I1489&amp;" "&amp;IF($I1489&lt;=TEXT(★完成資料!$A$1,"yyyymm"),TEXT(★完成資料!$A$1,"yyyymm"),"999999")&amp; " " &amp; LEFT(F1489 &amp; "          ",10))))</f>
        <v xml:space="preserve">T O 202207 yyyy00 HV        </v>
      </c>
      <c r="B1489" s="68" t="s">
        <v>288</v>
      </c>
      <c r="C1489" s="68" t="s">
        <v>113</v>
      </c>
      <c r="D1489" s="68" t="s">
        <v>287</v>
      </c>
      <c r="E1489" s="68" t="s">
        <v>359</v>
      </c>
      <c r="F1489" s="68" t="s">
        <v>360</v>
      </c>
      <c r="G1489" s="68" t="s">
        <v>77</v>
      </c>
      <c r="H1489" s="68" t="s">
        <v>273</v>
      </c>
      <c r="I1489" s="68" t="s">
        <v>655</v>
      </c>
      <c r="J1489" s="65">
        <v>33</v>
      </c>
      <c r="K1489" s="65">
        <v>53</v>
      </c>
      <c r="L1489" s="65">
        <v>421</v>
      </c>
      <c r="M1489" s="65" t="s">
        <v>382</v>
      </c>
    </row>
    <row r="1490" spans="1:13" ht="12.75" customHeight="1">
      <c r="A1490" s="107" t="str">
        <f>IF(ROW()=1,"KEY",IF(ISNA(VLOOKUP(B1490,車名対応マスタ!B:D,3,FALSE)),"",IF(VLOOKUP(B1490,車名対応マスタ!B:D,3,FALSE)="","",$D1490&amp;" "&amp;IF($G1490="9","J","O")&amp;" "&amp;$I1490&amp;" "&amp;IF($I1490&lt;=TEXT(★完成資料!$A$1,"yyyymm"),TEXT(★完成資料!$A$1,"yyyymm"),"999999")&amp; " " &amp; LEFT(F1490 &amp; "          ",10))))</f>
        <v xml:space="preserve">T O 202208 yyyy00 HV        </v>
      </c>
      <c r="B1490" s="68" t="s">
        <v>288</v>
      </c>
      <c r="C1490" s="68" t="s">
        <v>113</v>
      </c>
      <c r="D1490" s="68" t="s">
        <v>287</v>
      </c>
      <c r="E1490" s="68" t="s">
        <v>359</v>
      </c>
      <c r="F1490" s="68" t="s">
        <v>360</v>
      </c>
      <c r="G1490" s="68" t="s">
        <v>77</v>
      </c>
      <c r="H1490" s="68" t="s">
        <v>273</v>
      </c>
      <c r="I1490" s="68" t="s">
        <v>656</v>
      </c>
      <c r="J1490" s="65">
        <v>118</v>
      </c>
      <c r="K1490" s="65">
        <v>64</v>
      </c>
      <c r="L1490" s="65">
        <v>421</v>
      </c>
      <c r="M1490" s="65" t="s">
        <v>382</v>
      </c>
    </row>
    <row r="1491" spans="1:13" ht="12.75" customHeight="1">
      <c r="A1491" s="107" t="str">
        <f>IF(ROW()=1,"KEY",IF(ISNA(VLOOKUP(B1491,車名対応マスタ!B:D,3,FALSE)),"",IF(VLOOKUP(B1491,車名対応マスタ!B:D,3,FALSE)="","",$D1491&amp;" "&amp;IF($G1491="9","J","O")&amp;" "&amp;$I1491&amp;" "&amp;IF($I1491&lt;=TEXT(★完成資料!$A$1,"yyyymm"),TEXT(★完成資料!$A$1,"yyyymm"),"999999")&amp; " " &amp; LEFT(F1491 &amp; "          ",10))))</f>
        <v xml:space="preserve">T O 202209 yyyy00 HV        </v>
      </c>
      <c r="B1491" s="68" t="s">
        <v>288</v>
      </c>
      <c r="C1491" s="68" t="s">
        <v>113</v>
      </c>
      <c r="D1491" s="68" t="s">
        <v>287</v>
      </c>
      <c r="E1491" s="68" t="s">
        <v>359</v>
      </c>
      <c r="F1491" s="68" t="s">
        <v>360</v>
      </c>
      <c r="G1491" s="68" t="s">
        <v>77</v>
      </c>
      <c r="H1491" s="68" t="s">
        <v>273</v>
      </c>
      <c r="I1491" s="68" t="s">
        <v>657</v>
      </c>
      <c r="J1491" s="65">
        <v>29</v>
      </c>
      <c r="K1491" s="65">
        <v>103</v>
      </c>
      <c r="L1491" s="65">
        <v>421</v>
      </c>
      <c r="M1491" s="65" t="s">
        <v>382</v>
      </c>
    </row>
    <row r="1492" spans="1:13" ht="12.75" customHeight="1">
      <c r="A1492" s="107" t="str">
        <f>IF(ROW()=1,"KEY",IF(ISNA(VLOOKUP(B1492,車名対応マスタ!B:D,3,FALSE)),"",IF(VLOOKUP(B1492,車名対応マスタ!B:D,3,FALSE)="","",$D1492&amp;" "&amp;IF($G1492="9","J","O")&amp;" "&amp;$I1492&amp;" "&amp;IF($I1492&lt;=TEXT(★完成資料!$A$1,"yyyymm"),TEXT(★完成資料!$A$1,"yyyymm"),"999999")&amp; " " &amp; LEFT(F1492 &amp; "          ",10))))</f>
        <v xml:space="preserve">T O 202210 yyyy00 HV        </v>
      </c>
      <c r="B1492" s="68" t="s">
        <v>288</v>
      </c>
      <c r="C1492" s="68" t="s">
        <v>113</v>
      </c>
      <c r="D1492" s="68" t="s">
        <v>287</v>
      </c>
      <c r="E1492" s="68" t="s">
        <v>359</v>
      </c>
      <c r="F1492" s="68" t="s">
        <v>360</v>
      </c>
      <c r="G1492" s="68" t="s">
        <v>77</v>
      </c>
      <c r="H1492" s="68" t="s">
        <v>273</v>
      </c>
      <c r="I1492" s="68" t="s">
        <v>663</v>
      </c>
      <c r="J1492" s="65">
        <v>11</v>
      </c>
      <c r="K1492" s="65">
        <v>25</v>
      </c>
      <c r="L1492" s="65">
        <v>421</v>
      </c>
      <c r="M1492" s="65" t="s">
        <v>382</v>
      </c>
    </row>
    <row r="1493" spans="1:13" ht="12.75" customHeight="1">
      <c r="A1493" s="107" t="str">
        <f>IF(ROW()=1,"KEY",IF(ISNA(VLOOKUP(B1493,車名対応マスタ!B:D,3,FALSE)),"",IF(VLOOKUP(B1493,車名対応マスタ!B:D,3,FALSE)="","",$D1493&amp;" "&amp;IF($G1493="9","J","O")&amp;" "&amp;$I1493&amp;" "&amp;IF($I1493&lt;=TEXT(★完成資料!$A$1,"yyyymm"),TEXT(★完成資料!$A$1,"yyyymm"),"999999")&amp; " " &amp; LEFT(F1493 &amp; "          ",10))))</f>
        <v xml:space="preserve">T O 202201 yyyy00 HV        </v>
      </c>
      <c r="B1493" s="68" t="s">
        <v>288</v>
      </c>
      <c r="C1493" s="68" t="s">
        <v>113</v>
      </c>
      <c r="D1493" s="68" t="s">
        <v>287</v>
      </c>
      <c r="E1493" s="68" t="s">
        <v>359</v>
      </c>
      <c r="F1493" s="68" t="s">
        <v>360</v>
      </c>
      <c r="G1493" s="68" t="s">
        <v>77</v>
      </c>
      <c r="H1493" s="68" t="s">
        <v>273</v>
      </c>
      <c r="I1493" s="68" t="s">
        <v>639</v>
      </c>
      <c r="J1493" s="65">
        <v>48</v>
      </c>
      <c r="K1493" s="65">
        <v>35</v>
      </c>
      <c r="L1493" s="65">
        <v>440</v>
      </c>
      <c r="M1493" s="65" t="s">
        <v>501</v>
      </c>
    </row>
    <row r="1494" spans="1:13" ht="12.75" customHeight="1">
      <c r="A1494" s="107" t="str">
        <f>IF(ROW()=1,"KEY",IF(ISNA(VLOOKUP(B1494,車名対応マスタ!B:D,3,FALSE)),"",IF(VLOOKUP(B1494,車名対応マスタ!B:D,3,FALSE)="","",$D1494&amp;" "&amp;IF($G1494="9","J","O")&amp;" "&amp;$I1494&amp;" "&amp;IF($I1494&lt;=TEXT(★完成資料!$A$1,"yyyymm"),TEXT(★完成資料!$A$1,"yyyymm"),"999999")&amp; " " &amp; LEFT(F1494 &amp; "          ",10))))</f>
        <v xml:space="preserve">T O 202202 yyyy00 HV        </v>
      </c>
      <c r="B1494" s="68" t="s">
        <v>288</v>
      </c>
      <c r="C1494" s="68" t="s">
        <v>113</v>
      </c>
      <c r="D1494" s="68" t="s">
        <v>287</v>
      </c>
      <c r="E1494" s="68" t="s">
        <v>359</v>
      </c>
      <c r="F1494" s="68" t="s">
        <v>360</v>
      </c>
      <c r="G1494" s="68" t="s">
        <v>77</v>
      </c>
      <c r="H1494" s="68" t="s">
        <v>273</v>
      </c>
      <c r="I1494" s="68" t="s">
        <v>640</v>
      </c>
      <c r="J1494" s="65">
        <v>44</v>
      </c>
      <c r="K1494" s="65">
        <v>47</v>
      </c>
      <c r="L1494" s="65">
        <v>440</v>
      </c>
      <c r="M1494" s="65" t="s">
        <v>501</v>
      </c>
    </row>
    <row r="1495" spans="1:13" ht="12.75" customHeight="1">
      <c r="A1495" s="107" t="str">
        <f>IF(ROW()=1,"KEY",IF(ISNA(VLOOKUP(B1495,車名対応マスタ!B:D,3,FALSE)),"",IF(VLOOKUP(B1495,車名対応マスタ!B:D,3,FALSE)="","",$D1495&amp;" "&amp;IF($G1495="9","J","O")&amp;" "&amp;$I1495&amp;" "&amp;IF($I1495&lt;=TEXT(★完成資料!$A$1,"yyyymm"),TEXT(★完成資料!$A$1,"yyyymm"),"999999")&amp; " " &amp; LEFT(F1495 &amp; "          ",10))))</f>
        <v xml:space="preserve">T O 202203 yyyy00 HV        </v>
      </c>
      <c r="B1495" s="68" t="s">
        <v>288</v>
      </c>
      <c r="C1495" s="68" t="s">
        <v>113</v>
      </c>
      <c r="D1495" s="68" t="s">
        <v>287</v>
      </c>
      <c r="E1495" s="68" t="s">
        <v>359</v>
      </c>
      <c r="F1495" s="68" t="s">
        <v>360</v>
      </c>
      <c r="G1495" s="68" t="s">
        <v>77</v>
      </c>
      <c r="H1495" s="68" t="s">
        <v>273</v>
      </c>
      <c r="I1495" s="68" t="s">
        <v>641</v>
      </c>
      <c r="J1495" s="65">
        <v>20</v>
      </c>
      <c r="K1495" s="65">
        <v>39</v>
      </c>
      <c r="L1495" s="65">
        <v>440</v>
      </c>
      <c r="M1495" s="65" t="s">
        <v>501</v>
      </c>
    </row>
    <row r="1496" spans="1:13" ht="12.75" customHeight="1">
      <c r="A1496" s="107" t="str">
        <f>IF(ROW()=1,"KEY",IF(ISNA(VLOOKUP(B1496,車名対応マスタ!B:D,3,FALSE)),"",IF(VLOOKUP(B1496,車名対応マスタ!B:D,3,FALSE)="","",$D1496&amp;" "&amp;IF($G1496="9","J","O")&amp;" "&amp;$I1496&amp;" "&amp;IF($I1496&lt;=TEXT(★完成資料!$A$1,"yyyymm"),TEXT(★完成資料!$A$1,"yyyymm"),"999999")&amp; " " &amp; LEFT(F1496 &amp; "          ",10))))</f>
        <v xml:space="preserve">T O 202204 yyyy00 HV        </v>
      </c>
      <c r="B1496" s="68" t="s">
        <v>288</v>
      </c>
      <c r="C1496" s="68" t="s">
        <v>113</v>
      </c>
      <c r="D1496" s="68" t="s">
        <v>287</v>
      </c>
      <c r="E1496" s="68" t="s">
        <v>359</v>
      </c>
      <c r="F1496" s="68" t="s">
        <v>360</v>
      </c>
      <c r="G1496" s="68" t="s">
        <v>77</v>
      </c>
      <c r="H1496" s="68" t="s">
        <v>273</v>
      </c>
      <c r="I1496" s="68" t="s">
        <v>642</v>
      </c>
      <c r="J1496" s="65">
        <v>46</v>
      </c>
      <c r="K1496" s="65">
        <v>37</v>
      </c>
      <c r="L1496" s="65">
        <v>440</v>
      </c>
      <c r="M1496" s="65" t="s">
        <v>501</v>
      </c>
    </row>
    <row r="1497" spans="1:13" ht="12.75" customHeight="1">
      <c r="A1497" s="107" t="str">
        <f>IF(ROW()=1,"KEY",IF(ISNA(VLOOKUP(B1497,車名対応マスタ!B:D,3,FALSE)),"",IF(VLOOKUP(B1497,車名対応マスタ!B:D,3,FALSE)="","",$D1497&amp;" "&amp;IF($G1497="9","J","O")&amp;" "&amp;$I1497&amp;" "&amp;IF($I1497&lt;=TEXT(★完成資料!$A$1,"yyyymm"),TEXT(★完成資料!$A$1,"yyyymm"),"999999")&amp; " " &amp; LEFT(F1497 &amp; "          ",10))))</f>
        <v xml:space="preserve">T O 202205 yyyy00 HV        </v>
      </c>
      <c r="B1497" s="68" t="s">
        <v>288</v>
      </c>
      <c r="C1497" s="68" t="s">
        <v>113</v>
      </c>
      <c r="D1497" s="68" t="s">
        <v>287</v>
      </c>
      <c r="E1497" s="68" t="s">
        <v>359</v>
      </c>
      <c r="F1497" s="68" t="s">
        <v>360</v>
      </c>
      <c r="G1497" s="68" t="s">
        <v>77</v>
      </c>
      <c r="H1497" s="68" t="s">
        <v>273</v>
      </c>
      <c r="I1497" s="68" t="s">
        <v>647</v>
      </c>
      <c r="J1497" s="65">
        <v>23</v>
      </c>
      <c r="K1497" s="65">
        <v>51</v>
      </c>
      <c r="L1497" s="65">
        <v>440</v>
      </c>
      <c r="M1497" s="65" t="s">
        <v>501</v>
      </c>
    </row>
    <row r="1498" spans="1:13" ht="12.75" customHeight="1">
      <c r="A1498" s="107" t="str">
        <f>IF(ROW()=1,"KEY",IF(ISNA(VLOOKUP(B1498,車名対応マスタ!B:D,3,FALSE)),"",IF(VLOOKUP(B1498,車名対応マスタ!B:D,3,FALSE)="","",$D1498&amp;" "&amp;IF($G1498="9","J","O")&amp;" "&amp;$I1498&amp;" "&amp;IF($I1498&lt;=TEXT(★完成資料!$A$1,"yyyymm"),TEXT(★完成資料!$A$1,"yyyymm"),"999999")&amp; " " &amp; LEFT(F1498 &amp; "          ",10))))</f>
        <v xml:space="preserve">T O 202206 yyyy00 HV        </v>
      </c>
      <c r="B1498" s="68" t="s">
        <v>288</v>
      </c>
      <c r="C1498" s="68" t="s">
        <v>113</v>
      </c>
      <c r="D1498" s="68" t="s">
        <v>287</v>
      </c>
      <c r="E1498" s="68" t="s">
        <v>359</v>
      </c>
      <c r="F1498" s="68" t="s">
        <v>360</v>
      </c>
      <c r="G1498" s="68" t="s">
        <v>77</v>
      </c>
      <c r="H1498" s="68" t="s">
        <v>273</v>
      </c>
      <c r="I1498" s="68" t="s">
        <v>652</v>
      </c>
      <c r="J1498" s="65">
        <v>17</v>
      </c>
      <c r="K1498" s="65">
        <v>68</v>
      </c>
      <c r="L1498" s="65">
        <v>440</v>
      </c>
      <c r="M1498" s="65" t="s">
        <v>501</v>
      </c>
    </row>
    <row r="1499" spans="1:13" ht="12.75" customHeight="1">
      <c r="A1499" s="107" t="str">
        <f>IF(ROW()=1,"KEY",IF(ISNA(VLOOKUP(B1499,車名対応マスタ!B:D,3,FALSE)),"",IF(VLOOKUP(B1499,車名対応マスタ!B:D,3,FALSE)="","",$D1499&amp;" "&amp;IF($G1499="9","J","O")&amp;" "&amp;$I1499&amp;" "&amp;IF($I1499&lt;=TEXT(★完成資料!$A$1,"yyyymm"),TEXT(★完成資料!$A$1,"yyyymm"),"999999")&amp; " " &amp; LEFT(F1499 &amp; "          ",10))))</f>
        <v xml:space="preserve">T O 202207 yyyy00 HV        </v>
      </c>
      <c r="B1499" s="68" t="s">
        <v>288</v>
      </c>
      <c r="C1499" s="68" t="s">
        <v>113</v>
      </c>
      <c r="D1499" s="68" t="s">
        <v>287</v>
      </c>
      <c r="E1499" s="68" t="s">
        <v>359</v>
      </c>
      <c r="F1499" s="68" t="s">
        <v>360</v>
      </c>
      <c r="G1499" s="68" t="s">
        <v>77</v>
      </c>
      <c r="H1499" s="68" t="s">
        <v>273</v>
      </c>
      <c r="I1499" s="68" t="s">
        <v>655</v>
      </c>
      <c r="J1499" s="65">
        <v>7</v>
      </c>
      <c r="K1499" s="65">
        <v>53</v>
      </c>
      <c r="L1499" s="65">
        <v>440</v>
      </c>
      <c r="M1499" s="65" t="s">
        <v>501</v>
      </c>
    </row>
    <row r="1500" spans="1:13" ht="12.75" customHeight="1">
      <c r="A1500" s="107" t="str">
        <f>IF(ROW()=1,"KEY",IF(ISNA(VLOOKUP(B1500,車名対応マスタ!B:D,3,FALSE)),"",IF(VLOOKUP(B1500,車名対応マスタ!B:D,3,FALSE)="","",$D1500&amp;" "&amp;IF($G1500="9","J","O")&amp;" "&amp;$I1500&amp;" "&amp;IF($I1500&lt;=TEXT(★完成資料!$A$1,"yyyymm"),TEXT(★完成資料!$A$1,"yyyymm"),"999999")&amp; " " &amp; LEFT(F1500 &amp; "          ",10))))</f>
        <v xml:space="preserve">T O 202208 yyyy00 HV        </v>
      </c>
      <c r="B1500" s="68" t="s">
        <v>288</v>
      </c>
      <c r="C1500" s="68" t="s">
        <v>113</v>
      </c>
      <c r="D1500" s="68" t="s">
        <v>287</v>
      </c>
      <c r="E1500" s="68" t="s">
        <v>359</v>
      </c>
      <c r="F1500" s="68" t="s">
        <v>360</v>
      </c>
      <c r="G1500" s="68" t="s">
        <v>77</v>
      </c>
      <c r="H1500" s="68" t="s">
        <v>273</v>
      </c>
      <c r="I1500" s="68" t="s">
        <v>656</v>
      </c>
      <c r="J1500" s="65">
        <v>0</v>
      </c>
      <c r="K1500" s="65">
        <v>58</v>
      </c>
      <c r="L1500" s="65">
        <v>440</v>
      </c>
      <c r="M1500" s="65" t="s">
        <v>501</v>
      </c>
    </row>
    <row r="1501" spans="1:13" ht="12.75" customHeight="1">
      <c r="A1501" s="107" t="str">
        <f>IF(ROW()=1,"KEY",IF(ISNA(VLOOKUP(B1501,車名対応マスタ!B:D,3,FALSE)),"",IF(VLOOKUP(B1501,車名対応マスタ!B:D,3,FALSE)="","",$D1501&amp;" "&amp;IF($G1501="9","J","O")&amp;" "&amp;$I1501&amp;" "&amp;IF($I1501&lt;=TEXT(★完成資料!$A$1,"yyyymm"),TEXT(★完成資料!$A$1,"yyyymm"),"999999")&amp; " " &amp; LEFT(F1501 &amp; "          ",10))))</f>
        <v xml:space="preserve">T O 202209 yyyy00 HV        </v>
      </c>
      <c r="B1501" s="68" t="s">
        <v>288</v>
      </c>
      <c r="C1501" s="68" t="s">
        <v>113</v>
      </c>
      <c r="D1501" s="68" t="s">
        <v>287</v>
      </c>
      <c r="E1501" s="68" t="s">
        <v>359</v>
      </c>
      <c r="F1501" s="68" t="s">
        <v>360</v>
      </c>
      <c r="G1501" s="68" t="s">
        <v>77</v>
      </c>
      <c r="H1501" s="68" t="s">
        <v>273</v>
      </c>
      <c r="I1501" s="68" t="s">
        <v>657</v>
      </c>
      <c r="J1501" s="65">
        <v>1</v>
      </c>
      <c r="K1501" s="65">
        <v>61</v>
      </c>
      <c r="L1501" s="65">
        <v>440</v>
      </c>
      <c r="M1501" s="65" t="s">
        <v>501</v>
      </c>
    </row>
    <row r="1502" spans="1:13" ht="12.75" customHeight="1">
      <c r="A1502" s="107" t="str">
        <f>IF(ROW()=1,"KEY",IF(ISNA(VLOOKUP(B1502,車名対応マスタ!B:D,3,FALSE)),"",IF(VLOOKUP(B1502,車名対応マスタ!B:D,3,FALSE)="","",$D1502&amp;" "&amp;IF($G1502="9","J","O")&amp;" "&amp;$I1502&amp;" "&amp;IF($I1502&lt;=TEXT(★完成資料!$A$1,"yyyymm"),TEXT(★完成資料!$A$1,"yyyymm"),"999999")&amp; " " &amp; LEFT(F1502 &amp; "          ",10))))</f>
        <v xml:space="preserve">T O 202210 yyyy00 HV        </v>
      </c>
      <c r="B1502" s="68" t="s">
        <v>288</v>
      </c>
      <c r="C1502" s="68" t="s">
        <v>113</v>
      </c>
      <c r="D1502" s="68" t="s">
        <v>287</v>
      </c>
      <c r="E1502" s="68" t="s">
        <v>359</v>
      </c>
      <c r="F1502" s="68" t="s">
        <v>360</v>
      </c>
      <c r="G1502" s="68" t="s">
        <v>77</v>
      </c>
      <c r="H1502" s="68" t="s">
        <v>273</v>
      </c>
      <c r="I1502" s="68" t="s">
        <v>663</v>
      </c>
      <c r="J1502" s="65">
        <v>23</v>
      </c>
      <c r="K1502" s="65">
        <v>35</v>
      </c>
      <c r="L1502" s="65">
        <v>440</v>
      </c>
      <c r="M1502" s="65" t="s">
        <v>501</v>
      </c>
    </row>
    <row r="1503" spans="1:13" ht="12.75" customHeight="1">
      <c r="A1503" s="107" t="str">
        <f>IF(ROW()=1,"KEY",IF(ISNA(VLOOKUP(B1503,車名対応マスタ!B:D,3,FALSE)),"",IF(VLOOKUP(B1503,車名対応マスタ!B:D,3,FALSE)="","",$D1503&amp;" "&amp;IF($G1503="9","J","O")&amp;" "&amp;$I1503&amp;" "&amp;IF($I1503&lt;=TEXT(★完成資料!$A$1,"yyyymm"),TEXT(★完成資料!$A$1,"yyyymm"),"999999")&amp; " " &amp; LEFT(F1503 &amp; "          ",10))))</f>
        <v xml:space="preserve">T O 202201 yyyy00 HV        </v>
      </c>
      <c r="B1503" s="68" t="s">
        <v>288</v>
      </c>
      <c r="C1503" s="68" t="s">
        <v>113</v>
      </c>
      <c r="D1503" s="68" t="s">
        <v>287</v>
      </c>
      <c r="E1503" s="68" t="s">
        <v>359</v>
      </c>
      <c r="F1503" s="68" t="s">
        <v>360</v>
      </c>
      <c r="G1503" s="68" t="s">
        <v>77</v>
      </c>
      <c r="H1503" s="68" t="s">
        <v>273</v>
      </c>
      <c r="I1503" s="68" t="s">
        <v>639</v>
      </c>
      <c r="J1503" s="65">
        <v>9</v>
      </c>
      <c r="K1503" s="65">
        <v>9</v>
      </c>
      <c r="L1503" s="65">
        <v>467</v>
      </c>
      <c r="M1503" s="65" t="s">
        <v>275</v>
      </c>
    </row>
    <row r="1504" spans="1:13" ht="12.75" customHeight="1">
      <c r="A1504" s="107" t="str">
        <f>IF(ROW()=1,"KEY",IF(ISNA(VLOOKUP(B1504,車名対応マスタ!B:D,3,FALSE)),"",IF(VLOOKUP(B1504,車名対応マスタ!B:D,3,FALSE)="","",$D1504&amp;" "&amp;IF($G1504="9","J","O")&amp;" "&amp;$I1504&amp;" "&amp;IF($I1504&lt;=TEXT(★完成資料!$A$1,"yyyymm"),TEXT(★完成資料!$A$1,"yyyymm"),"999999")&amp; " " &amp; LEFT(F1504 &amp; "          ",10))))</f>
        <v xml:space="preserve">T O 202202 yyyy00 HV        </v>
      </c>
      <c r="B1504" s="68" t="s">
        <v>288</v>
      </c>
      <c r="C1504" s="68" t="s">
        <v>113</v>
      </c>
      <c r="D1504" s="68" t="s">
        <v>287</v>
      </c>
      <c r="E1504" s="68" t="s">
        <v>359</v>
      </c>
      <c r="F1504" s="68" t="s">
        <v>360</v>
      </c>
      <c r="G1504" s="68" t="s">
        <v>77</v>
      </c>
      <c r="H1504" s="68" t="s">
        <v>273</v>
      </c>
      <c r="I1504" s="68" t="s">
        <v>640</v>
      </c>
      <c r="J1504" s="65">
        <v>9</v>
      </c>
      <c r="K1504" s="65">
        <v>13</v>
      </c>
      <c r="L1504" s="65">
        <v>467</v>
      </c>
      <c r="M1504" s="65" t="s">
        <v>275</v>
      </c>
    </row>
    <row r="1505" spans="1:13" ht="12.75" customHeight="1">
      <c r="A1505" s="107" t="str">
        <f>IF(ROW()=1,"KEY",IF(ISNA(VLOOKUP(B1505,車名対応マスタ!B:D,3,FALSE)),"",IF(VLOOKUP(B1505,車名対応マスタ!B:D,3,FALSE)="","",$D1505&amp;" "&amp;IF($G1505="9","J","O")&amp;" "&amp;$I1505&amp;" "&amp;IF($I1505&lt;=TEXT(★完成資料!$A$1,"yyyymm"),TEXT(★完成資料!$A$1,"yyyymm"),"999999")&amp; " " &amp; LEFT(F1505 &amp; "          ",10))))</f>
        <v xml:space="preserve">T O 202203 yyyy00 HV        </v>
      </c>
      <c r="B1505" s="68" t="s">
        <v>288</v>
      </c>
      <c r="C1505" s="68" t="s">
        <v>113</v>
      </c>
      <c r="D1505" s="68" t="s">
        <v>287</v>
      </c>
      <c r="E1505" s="68" t="s">
        <v>359</v>
      </c>
      <c r="F1505" s="68" t="s">
        <v>360</v>
      </c>
      <c r="G1505" s="68" t="s">
        <v>77</v>
      </c>
      <c r="H1505" s="68" t="s">
        <v>273</v>
      </c>
      <c r="I1505" s="68" t="s">
        <v>641</v>
      </c>
      <c r="J1505" s="65">
        <v>10</v>
      </c>
      <c r="K1505" s="65">
        <v>4</v>
      </c>
      <c r="L1505" s="65">
        <v>467</v>
      </c>
      <c r="M1505" s="65" t="s">
        <v>275</v>
      </c>
    </row>
    <row r="1506" spans="1:13" ht="12.75" customHeight="1">
      <c r="A1506" s="107" t="str">
        <f>IF(ROW()=1,"KEY",IF(ISNA(VLOOKUP(B1506,車名対応マスタ!B:D,3,FALSE)),"",IF(VLOOKUP(B1506,車名対応マスタ!B:D,3,FALSE)="","",$D1506&amp;" "&amp;IF($G1506="9","J","O")&amp;" "&amp;$I1506&amp;" "&amp;IF($I1506&lt;=TEXT(★完成資料!$A$1,"yyyymm"),TEXT(★完成資料!$A$1,"yyyymm"),"999999")&amp; " " &amp; LEFT(F1506 &amp; "          ",10))))</f>
        <v xml:space="preserve">T O 202204 yyyy00 HV        </v>
      </c>
      <c r="B1506" s="68" t="s">
        <v>288</v>
      </c>
      <c r="C1506" s="68" t="s">
        <v>113</v>
      </c>
      <c r="D1506" s="68" t="s">
        <v>287</v>
      </c>
      <c r="E1506" s="68" t="s">
        <v>359</v>
      </c>
      <c r="F1506" s="68" t="s">
        <v>360</v>
      </c>
      <c r="G1506" s="68" t="s">
        <v>77</v>
      </c>
      <c r="H1506" s="68" t="s">
        <v>273</v>
      </c>
      <c r="I1506" s="68" t="s">
        <v>642</v>
      </c>
      <c r="J1506" s="65">
        <v>3</v>
      </c>
      <c r="K1506" s="65">
        <v>6</v>
      </c>
      <c r="L1506" s="65">
        <v>467</v>
      </c>
      <c r="M1506" s="65" t="s">
        <v>275</v>
      </c>
    </row>
    <row r="1507" spans="1:13" ht="12.75" customHeight="1">
      <c r="A1507" s="107" t="str">
        <f>IF(ROW()=1,"KEY",IF(ISNA(VLOOKUP(B1507,車名対応マスタ!B:D,3,FALSE)),"",IF(VLOOKUP(B1507,車名対応マスタ!B:D,3,FALSE)="","",$D1507&amp;" "&amp;IF($G1507="9","J","O")&amp;" "&amp;$I1507&amp;" "&amp;IF($I1507&lt;=TEXT(★完成資料!$A$1,"yyyymm"),TEXT(★完成資料!$A$1,"yyyymm"),"999999")&amp; " " &amp; LEFT(F1507 &amp; "          ",10))))</f>
        <v xml:space="preserve">T O 202205 yyyy00 HV        </v>
      </c>
      <c r="B1507" s="68" t="s">
        <v>288</v>
      </c>
      <c r="C1507" s="68" t="s">
        <v>113</v>
      </c>
      <c r="D1507" s="68" t="s">
        <v>287</v>
      </c>
      <c r="E1507" s="68" t="s">
        <v>359</v>
      </c>
      <c r="F1507" s="68" t="s">
        <v>360</v>
      </c>
      <c r="G1507" s="68" t="s">
        <v>77</v>
      </c>
      <c r="H1507" s="68" t="s">
        <v>273</v>
      </c>
      <c r="I1507" s="68" t="s">
        <v>647</v>
      </c>
      <c r="J1507" s="65">
        <v>4</v>
      </c>
      <c r="K1507" s="65">
        <v>11</v>
      </c>
      <c r="L1507" s="65">
        <v>467</v>
      </c>
      <c r="M1507" s="65" t="s">
        <v>275</v>
      </c>
    </row>
    <row r="1508" spans="1:13" ht="12.75" customHeight="1">
      <c r="A1508" s="107" t="str">
        <f>IF(ROW()=1,"KEY",IF(ISNA(VLOOKUP(B1508,車名対応マスタ!B:D,3,FALSE)),"",IF(VLOOKUP(B1508,車名対応マスタ!B:D,3,FALSE)="","",$D1508&amp;" "&amp;IF($G1508="9","J","O")&amp;" "&amp;$I1508&amp;" "&amp;IF($I1508&lt;=TEXT(★完成資料!$A$1,"yyyymm"),TEXT(★完成資料!$A$1,"yyyymm"),"999999")&amp; " " &amp; LEFT(F1508 &amp; "          ",10))))</f>
        <v xml:space="preserve">T O 202206 yyyy00 HV        </v>
      </c>
      <c r="B1508" s="68" t="s">
        <v>288</v>
      </c>
      <c r="C1508" s="68" t="s">
        <v>113</v>
      </c>
      <c r="D1508" s="68" t="s">
        <v>287</v>
      </c>
      <c r="E1508" s="68" t="s">
        <v>359</v>
      </c>
      <c r="F1508" s="68" t="s">
        <v>360</v>
      </c>
      <c r="G1508" s="68" t="s">
        <v>77</v>
      </c>
      <c r="H1508" s="68" t="s">
        <v>273</v>
      </c>
      <c r="I1508" s="68" t="s">
        <v>652</v>
      </c>
      <c r="J1508" s="65">
        <v>6</v>
      </c>
      <c r="K1508" s="65">
        <v>3</v>
      </c>
      <c r="L1508" s="65">
        <v>467</v>
      </c>
      <c r="M1508" s="65" t="s">
        <v>275</v>
      </c>
    </row>
    <row r="1509" spans="1:13" ht="12.75" customHeight="1">
      <c r="A1509" s="107" t="str">
        <f>IF(ROW()=1,"KEY",IF(ISNA(VLOOKUP(B1509,車名対応マスタ!B:D,3,FALSE)),"",IF(VLOOKUP(B1509,車名対応マスタ!B:D,3,FALSE)="","",$D1509&amp;" "&amp;IF($G1509="9","J","O")&amp;" "&amp;$I1509&amp;" "&amp;IF($I1509&lt;=TEXT(★完成資料!$A$1,"yyyymm"),TEXT(★完成資料!$A$1,"yyyymm"),"999999")&amp; " " &amp; LEFT(F1509 &amp; "          ",10))))</f>
        <v xml:space="preserve">T O 202207 yyyy00 HV        </v>
      </c>
      <c r="B1509" s="68" t="s">
        <v>288</v>
      </c>
      <c r="C1509" s="68" t="s">
        <v>113</v>
      </c>
      <c r="D1509" s="68" t="s">
        <v>287</v>
      </c>
      <c r="E1509" s="68" t="s">
        <v>359</v>
      </c>
      <c r="F1509" s="68" t="s">
        <v>360</v>
      </c>
      <c r="G1509" s="68" t="s">
        <v>77</v>
      </c>
      <c r="H1509" s="68" t="s">
        <v>273</v>
      </c>
      <c r="I1509" s="68" t="s">
        <v>655</v>
      </c>
      <c r="J1509" s="65">
        <v>7</v>
      </c>
      <c r="K1509" s="65">
        <v>8</v>
      </c>
      <c r="L1509" s="65">
        <v>467</v>
      </c>
      <c r="M1509" s="65" t="s">
        <v>275</v>
      </c>
    </row>
    <row r="1510" spans="1:13" ht="12.75" customHeight="1">
      <c r="A1510" s="107" t="str">
        <f>IF(ROW()=1,"KEY",IF(ISNA(VLOOKUP(B1510,車名対応マスタ!B:D,3,FALSE)),"",IF(VLOOKUP(B1510,車名対応マスタ!B:D,3,FALSE)="","",$D1510&amp;" "&amp;IF($G1510="9","J","O")&amp;" "&amp;$I1510&amp;" "&amp;IF($I1510&lt;=TEXT(★完成資料!$A$1,"yyyymm"),TEXT(★完成資料!$A$1,"yyyymm"),"999999")&amp; " " &amp; LEFT(F1510 &amp; "          ",10))))</f>
        <v xml:space="preserve">T O 202208 yyyy00 HV        </v>
      </c>
      <c r="B1510" s="68" t="s">
        <v>288</v>
      </c>
      <c r="C1510" s="68" t="s">
        <v>113</v>
      </c>
      <c r="D1510" s="68" t="s">
        <v>287</v>
      </c>
      <c r="E1510" s="68" t="s">
        <v>359</v>
      </c>
      <c r="F1510" s="68" t="s">
        <v>360</v>
      </c>
      <c r="G1510" s="68" t="s">
        <v>77</v>
      </c>
      <c r="H1510" s="68" t="s">
        <v>273</v>
      </c>
      <c r="I1510" s="68" t="s">
        <v>656</v>
      </c>
      <c r="J1510" s="65">
        <v>15</v>
      </c>
      <c r="K1510" s="65">
        <v>9</v>
      </c>
      <c r="L1510" s="65">
        <v>467</v>
      </c>
      <c r="M1510" s="65" t="s">
        <v>275</v>
      </c>
    </row>
    <row r="1511" spans="1:13" ht="12.75" customHeight="1">
      <c r="A1511" s="107" t="str">
        <f>IF(ROW()=1,"KEY",IF(ISNA(VLOOKUP(B1511,車名対応マスタ!B:D,3,FALSE)),"",IF(VLOOKUP(B1511,車名対応マスタ!B:D,3,FALSE)="","",$D1511&amp;" "&amp;IF($G1511="9","J","O")&amp;" "&amp;$I1511&amp;" "&amp;IF($I1511&lt;=TEXT(★完成資料!$A$1,"yyyymm"),TEXT(★完成資料!$A$1,"yyyymm"),"999999")&amp; " " &amp; LEFT(F1511 &amp; "          ",10))))</f>
        <v xml:space="preserve">T O 202209 yyyy00 HV        </v>
      </c>
      <c r="B1511" s="68" t="s">
        <v>288</v>
      </c>
      <c r="C1511" s="68" t="s">
        <v>113</v>
      </c>
      <c r="D1511" s="68" t="s">
        <v>287</v>
      </c>
      <c r="E1511" s="68" t="s">
        <v>359</v>
      </c>
      <c r="F1511" s="68" t="s">
        <v>360</v>
      </c>
      <c r="G1511" s="68" t="s">
        <v>77</v>
      </c>
      <c r="H1511" s="68" t="s">
        <v>273</v>
      </c>
      <c r="I1511" s="68" t="s">
        <v>657</v>
      </c>
      <c r="J1511" s="65">
        <v>20</v>
      </c>
      <c r="K1511" s="65">
        <v>12</v>
      </c>
      <c r="L1511" s="65">
        <v>467</v>
      </c>
      <c r="M1511" s="65" t="s">
        <v>275</v>
      </c>
    </row>
    <row r="1512" spans="1:13" ht="12.75" customHeight="1">
      <c r="A1512" s="107" t="str">
        <f>IF(ROW()=1,"KEY",IF(ISNA(VLOOKUP(B1512,車名対応マスタ!B:D,3,FALSE)),"",IF(VLOOKUP(B1512,車名対応マスタ!B:D,3,FALSE)="","",$D1512&amp;" "&amp;IF($G1512="9","J","O")&amp;" "&amp;$I1512&amp;" "&amp;IF($I1512&lt;=TEXT(★完成資料!$A$1,"yyyymm"),TEXT(★完成資料!$A$1,"yyyymm"),"999999")&amp; " " &amp; LEFT(F1512 &amp; "          ",10))))</f>
        <v xml:space="preserve">T O 202210 yyyy00 HV        </v>
      </c>
      <c r="B1512" s="68" t="s">
        <v>288</v>
      </c>
      <c r="C1512" s="68" t="s">
        <v>113</v>
      </c>
      <c r="D1512" s="68" t="s">
        <v>287</v>
      </c>
      <c r="E1512" s="68" t="s">
        <v>359</v>
      </c>
      <c r="F1512" s="68" t="s">
        <v>360</v>
      </c>
      <c r="G1512" s="68" t="s">
        <v>77</v>
      </c>
      <c r="H1512" s="68" t="s">
        <v>273</v>
      </c>
      <c r="I1512" s="68" t="s">
        <v>663</v>
      </c>
      <c r="J1512" s="65">
        <v>6</v>
      </c>
      <c r="K1512" s="65">
        <v>9</v>
      </c>
      <c r="L1512" s="65">
        <v>467</v>
      </c>
      <c r="M1512" s="65" t="s">
        <v>275</v>
      </c>
    </row>
    <row r="1513" spans="1:13" ht="12.75" customHeight="1">
      <c r="A1513" s="107" t="str">
        <f>IF(ROW()=1,"KEY",IF(ISNA(VLOOKUP(B1513,車名対応マスタ!B:D,3,FALSE)),"",IF(VLOOKUP(B1513,車名対応マスタ!B:D,3,FALSE)="","",$D1513&amp;" "&amp;IF($G1513="9","J","O")&amp;" "&amp;$I1513&amp;" "&amp;IF($I1513&lt;=TEXT(★完成資料!$A$1,"yyyymm"),TEXT(★完成資料!$A$1,"yyyymm"),"999999")&amp; " " &amp; LEFT(F1513 &amp; "          ",10))))</f>
        <v xml:space="preserve">T O 202202 yyyy00 HV        </v>
      </c>
      <c r="B1513" s="68" t="s">
        <v>288</v>
      </c>
      <c r="C1513" s="68" t="s">
        <v>113</v>
      </c>
      <c r="D1513" s="68" t="s">
        <v>287</v>
      </c>
      <c r="E1513" s="68" t="s">
        <v>359</v>
      </c>
      <c r="F1513" s="68" t="s">
        <v>360</v>
      </c>
      <c r="G1513" s="68" t="s">
        <v>77</v>
      </c>
      <c r="H1513" s="68" t="s">
        <v>273</v>
      </c>
      <c r="I1513" s="68" t="s">
        <v>640</v>
      </c>
      <c r="J1513" s="65">
        <v>1</v>
      </c>
      <c r="L1513" s="65">
        <v>616</v>
      </c>
      <c r="M1513" s="65" t="s">
        <v>383</v>
      </c>
    </row>
    <row r="1514" spans="1:13" ht="12.75" customHeight="1">
      <c r="A1514" s="107" t="str">
        <f>IF(ROW()=1,"KEY",IF(ISNA(VLOOKUP(B1514,車名対応マスタ!B:D,3,FALSE)),"",IF(VLOOKUP(B1514,車名対応マスタ!B:D,3,FALSE)="","",$D1514&amp;" "&amp;IF($G1514="9","J","O")&amp;" "&amp;$I1514&amp;" "&amp;IF($I1514&lt;=TEXT(★完成資料!$A$1,"yyyymm"),TEXT(★完成資料!$A$1,"yyyymm"),"999999")&amp; " " &amp; LEFT(F1514 &amp; "          ",10))))</f>
        <v xml:space="preserve">T O 202205 yyyy00 HV        </v>
      </c>
      <c r="B1514" s="68" t="s">
        <v>288</v>
      </c>
      <c r="C1514" s="68" t="s">
        <v>113</v>
      </c>
      <c r="D1514" s="68" t="s">
        <v>287</v>
      </c>
      <c r="E1514" s="68" t="s">
        <v>359</v>
      </c>
      <c r="F1514" s="68" t="s">
        <v>360</v>
      </c>
      <c r="G1514" s="68" t="s">
        <v>77</v>
      </c>
      <c r="H1514" s="68" t="s">
        <v>273</v>
      </c>
      <c r="I1514" s="68" t="s">
        <v>647</v>
      </c>
      <c r="J1514" s="65">
        <v>2</v>
      </c>
      <c r="K1514" s="65">
        <v>2</v>
      </c>
      <c r="L1514" s="65">
        <v>616</v>
      </c>
      <c r="M1514" s="65" t="s">
        <v>383</v>
      </c>
    </row>
    <row r="1515" spans="1:13" ht="12.75" customHeight="1">
      <c r="A1515" s="107" t="str">
        <f>IF(ROW()=1,"KEY",IF(ISNA(VLOOKUP(B1515,車名対応マスタ!B:D,3,FALSE)),"",IF(VLOOKUP(B1515,車名対応マスタ!B:D,3,FALSE)="","",$D1515&amp;" "&amp;IF($G1515="9","J","O")&amp;" "&amp;$I1515&amp;" "&amp;IF($I1515&lt;=TEXT(★完成資料!$A$1,"yyyymm"),TEXT(★完成資料!$A$1,"yyyymm"),"999999")&amp; " " &amp; LEFT(F1515 &amp; "          ",10))))</f>
        <v xml:space="preserve">T O 202206 yyyy00 HV        </v>
      </c>
      <c r="B1515" s="68" t="s">
        <v>288</v>
      </c>
      <c r="C1515" s="68" t="s">
        <v>113</v>
      </c>
      <c r="D1515" s="68" t="s">
        <v>287</v>
      </c>
      <c r="E1515" s="68" t="s">
        <v>359</v>
      </c>
      <c r="F1515" s="68" t="s">
        <v>360</v>
      </c>
      <c r="G1515" s="68" t="s">
        <v>77</v>
      </c>
      <c r="H1515" s="68" t="s">
        <v>273</v>
      </c>
      <c r="I1515" s="68" t="s">
        <v>652</v>
      </c>
      <c r="J1515" s="65">
        <v>2</v>
      </c>
      <c r="K1515" s="65">
        <v>1</v>
      </c>
      <c r="L1515" s="65">
        <v>616</v>
      </c>
      <c r="M1515" s="65" t="s">
        <v>383</v>
      </c>
    </row>
    <row r="1516" spans="1:13" ht="12.75" customHeight="1">
      <c r="A1516" s="107" t="str">
        <f>IF(ROW()=1,"KEY",IF(ISNA(VLOOKUP(B1516,車名対応マスタ!B:D,3,FALSE)),"",IF(VLOOKUP(B1516,車名対応マスタ!B:D,3,FALSE)="","",$D1516&amp;" "&amp;IF($G1516="9","J","O")&amp;" "&amp;$I1516&amp;" "&amp;IF($I1516&lt;=TEXT(★完成資料!$A$1,"yyyymm"),TEXT(★完成資料!$A$1,"yyyymm"),"999999")&amp; " " &amp; LEFT(F1516 &amp; "          ",10))))</f>
        <v xml:space="preserve">T O 202207 yyyy00 HV        </v>
      </c>
      <c r="B1516" s="68" t="s">
        <v>288</v>
      </c>
      <c r="C1516" s="68" t="s">
        <v>113</v>
      </c>
      <c r="D1516" s="68" t="s">
        <v>287</v>
      </c>
      <c r="E1516" s="68" t="s">
        <v>359</v>
      </c>
      <c r="F1516" s="68" t="s">
        <v>360</v>
      </c>
      <c r="G1516" s="68" t="s">
        <v>77</v>
      </c>
      <c r="H1516" s="68" t="s">
        <v>273</v>
      </c>
      <c r="I1516" s="68" t="s">
        <v>655</v>
      </c>
      <c r="J1516" s="65">
        <v>0</v>
      </c>
      <c r="K1516" s="65">
        <v>1</v>
      </c>
      <c r="L1516" s="65">
        <v>616</v>
      </c>
      <c r="M1516" s="65" t="s">
        <v>383</v>
      </c>
    </row>
    <row r="1517" spans="1:13" ht="12.75" customHeight="1">
      <c r="A1517" s="107" t="str">
        <f>IF(ROW()=1,"KEY",IF(ISNA(VLOOKUP(B1517,車名対応マスタ!B:D,3,FALSE)),"",IF(VLOOKUP(B1517,車名対応マスタ!B:D,3,FALSE)="","",$D1517&amp;" "&amp;IF($G1517="9","J","O")&amp;" "&amp;$I1517&amp;" "&amp;IF($I1517&lt;=TEXT(★完成資料!$A$1,"yyyymm"),TEXT(★完成資料!$A$1,"yyyymm"),"999999")&amp; " " &amp; LEFT(F1517 &amp; "          ",10))))</f>
        <v xml:space="preserve">T O 202208 yyyy00 HV        </v>
      </c>
      <c r="B1517" s="68" t="s">
        <v>288</v>
      </c>
      <c r="C1517" s="68" t="s">
        <v>113</v>
      </c>
      <c r="D1517" s="68" t="s">
        <v>287</v>
      </c>
      <c r="E1517" s="68" t="s">
        <v>359</v>
      </c>
      <c r="F1517" s="68" t="s">
        <v>360</v>
      </c>
      <c r="G1517" s="68" t="s">
        <v>77</v>
      </c>
      <c r="H1517" s="68" t="s">
        <v>273</v>
      </c>
      <c r="I1517" s="68" t="s">
        <v>656</v>
      </c>
      <c r="J1517" s="65">
        <v>1</v>
      </c>
      <c r="L1517" s="65">
        <v>616</v>
      </c>
      <c r="M1517" s="65" t="s">
        <v>383</v>
      </c>
    </row>
    <row r="1518" spans="1:13" ht="12.75" customHeight="1">
      <c r="A1518" s="107" t="str">
        <f>IF(ROW()=1,"KEY",IF(ISNA(VLOOKUP(B1518,車名対応マスタ!B:D,3,FALSE)),"",IF(VLOOKUP(B1518,車名対応マスタ!B:D,3,FALSE)="","",$D1518&amp;" "&amp;IF($G1518="9","J","O")&amp;" "&amp;$I1518&amp;" "&amp;IF($I1518&lt;=TEXT(★完成資料!$A$1,"yyyymm"),TEXT(★完成資料!$A$1,"yyyymm"),"999999")&amp; " " &amp; LEFT(F1518 &amp; "          ",10))))</f>
        <v xml:space="preserve">T O 202209 yyyy00 HV        </v>
      </c>
      <c r="B1518" s="68" t="s">
        <v>288</v>
      </c>
      <c r="C1518" s="68" t="s">
        <v>113</v>
      </c>
      <c r="D1518" s="68" t="s">
        <v>287</v>
      </c>
      <c r="E1518" s="68" t="s">
        <v>359</v>
      </c>
      <c r="F1518" s="68" t="s">
        <v>360</v>
      </c>
      <c r="G1518" s="68" t="s">
        <v>77</v>
      </c>
      <c r="H1518" s="68" t="s">
        <v>273</v>
      </c>
      <c r="I1518" s="68" t="s">
        <v>657</v>
      </c>
      <c r="J1518" s="65">
        <v>1</v>
      </c>
      <c r="L1518" s="65">
        <v>616</v>
      </c>
      <c r="M1518" s="65" t="s">
        <v>383</v>
      </c>
    </row>
    <row r="1519" spans="1:13" ht="12.75" customHeight="1">
      <c r="A1519" s="107" t="str">
        <f>IF(ROW()=1,"KEY",IF(ISNA(VLOOKUP(B1519,車名対応マスタ!B:D,3,FALSE)),"",IF(VLOOKUP(B1519,車名対応マスタ!B:D,3,FALSE)="","",$D1519&amp;" "&amp;IF($G1519="9","J","O")&amp;" "&amp;$I1519&amp;" "&amp;IF($I1519&lt;=TEXT(★完成資料!$A$1,"yyyymm"),TEXT(★完成資料!$A$1,"yyyymm"),"999999")&amp; " " &amp; LEFT(F1519 &amp; "          ",10))))</f>
        <v xml:space="preserve">T O 202210 yyyy00 HV        </v>
      </c>
      <c r="B1519" s="68" t="s">
        <v>288</v>
      </c>
      <c r="C1519" s="68" t="s">
        <v>113</v>
      </c>
      <c r="D1519" s="68" t="s">
        <v>287</v>
      </c>
      <c r="E1519" s="68" t="s">
        <v>359</v>
      </c>
      <c r="F1519" s="68" t="s">
        <v>360</v>
      </c>
      <c r="G1519" s="68" t="s">
        <v>77</v>
      </c>
      <c r="H1519" s="68" t="s">
        <v>273</v>
      </c>
      <c r="I1519" s="68" t="s">
        <v>663</v>
      </c>
      <c r="K1519" s="65">
        <v>4</v>
      </c>
      <c r="L1519" s="65">
        <v>616</v>
      </c>
      <c r="M1519" s="65" t="s">
        <v>383</v>
      </c>
    </row>
    <row r="1520" spans="1:13" ht="12.75" customHeight="1">
      <c r="A1520" s="107" t="str">
        <f>IF(ROW()=1,"KEY",IF(ISNA(VLOOKUP(B1520,車名対応マスタ!B:D,3,FALSE)),"",IF(VLOOKUP(B1520,車名対応マスタ!B:D,3,FALSE)="","",$D1520&amp;" "&amp;IF($G1520="9","J","O")&amp;" "&amp;$I1520&amp;" "&amp;IF($I1520&lt;=TEXT(★完成資料!$A$1,"yyyymm"),TEXT(★完成資料!$A$1,"yyyymm"),"999999")&amp; " " &amp; LEFT(F1520 &amp; "          ",10))))</f>
        <v xml:space="preserve">T O 202205 yyyy00 HV        </v>
      </c>
      <c r="B1520" s="68" t="s">
        <v>288</v>
      </c>
      <c r="C1520" s="68" t="s">
        <v>113</v>
      </c>
      <c r="D1520" s="68" t="s">
        <v>287</v>
      </c>
      <c r="E1520" s="68" t="s">
        <v>359</v>
      </c>
      <c r="F1520" s="68" t="s">
        <v>360</v>
      </c>
      <c r="G1520" s="68" t="s">
        <v>77</v>
      </c>
      <c r="H1520" s="68" t="s">
        <v>273</v>
      </c>
      <c r="I1520" s="68" t="s">
        <v>647</v>
      </c>
      <c r="K1520" s="65">
        <v>1</v>
      </c>
      <c r="L1520" s="65">
        <v>432</v>
      </c>
      <c r="M1520" s="65" t="s">
        <v>424</v>
      </c>
    </row>
    <row r="1521" spans="1:13" ht="12.75" customHeight="1">
      <c r="A1521" s="107" t="str">
        <f>IF(ROW()=1,"KEY",IF(ISNA(VLOOKUP(B1521,車名対応マスタ!B:D,3,FALSE)),"",IF(VLOOKUP(B1521,車名対応マスタ!B:D,3,FALSE)="","",$D1521&amp;" "&amp;IF($G1521="9","J","O")&amp;" "&amp;$I1521&amp;" "&amp;IF($I1521&lt;=TEXT(★完成資料!$A$1,"yyyymm"),TEXT(★完成資料!$A$1,"yyyymm"),"999999")&amp; " " &amp; LEFT(F1521 &amp; "          ",10))))</f>
        <v xml:space="preserve">T O 202206 yyyy00 HV        </v>
      </c>
      <c r="B1521" s="68" t="s">
        <v>288</v>
      </c>
      <c r="C1521" s="68" t="s">
        <v>113</v>
      </c>
      <c r="D1521" s="68" t="s">
        <v>287</v>
      </c>
      <c r="E1521" s="68" t="s">
        <v>359</v>
      </c>
      <c r="F1521" s="68" t="s">
        <v>360</v>
      </c>
      <c r="G1521" s="68" t="s">
        <v>77</v>
      </c>
      <c r="H1521" s="68" t="s">
        <v>273</v>
      </c>
      <c r="I1521" s="68" t="s">
        <v>652</v>
      </c>
      <c r="K1521" s="65">
        <v>1</v>
      </c>
      <c r="L1521" s="65">
        <v>432</v>
      </c>
      <c r="M1521" s="65" t="s">
        <v>424</v>
      </c>
    </row>
    <row r="1522" spans="1:13" ht="12.75" customHeight="1">
      <c r="A1522" s="107" t="str">
        <f>IF(ROW()=1,"KEY",IF(ISNA(VLOOKUP(B1522,車名対応マスタ!B:D,3,FALSE)),"",IF(VLOOKUP(B1522,車名対応マスタ!B:D,3,FALSE)="","",$D1522&amp;" "&amp;IF($G1522="9","J","O")&amp;" "&amp;$I1522&amp;" "&amp;IF($I1522&lt;=TEXT(★完成資料!$A$1,"yyyymm"),TEXT(★完成資料!$A$1,"yyyymm"),"999999")&amp; " " &amp; LEFT(F1522 &amp; "          ",10))))</f>
        <v xml:space="preserve">T O 202201 yyyy00 HV        </v>
      </c>
      <c r="B1522" s="68" t="s">
        <v>288</v>
      </c>
      <c r="C1522" s="68" t="s">
        <v>113</v>
      </c>
      <c r="D1522" s="68" t="s">
        <v>287</v>
      </c>
      <c r="E1522" s="68" t="s">
        <v>359</v>
      </c>
      <c r="F1522" s="68" t="s">
        <v>360</v>
      </c>
      <c r="G1522" s="68" t="s">
        <v>204</v>
      </c>
      <c r="H1522" s="68" t="s">
        <v>384</v>
      </c>
      <c r="I1522" s="68" t="s">
        <v>639</v>
      </c>
      <c r="J1522" s="65">
        <v>0</v>
      </c>
      <c r="K1522" s="65">
        <v>1</v>
      </c>
      <c r="L1522" s="65">
        <v>708</v>
      </c>
      <c r="M1522" s="65" t="s">
        <v>385</v>
      </c>
    </row>
    <row r="1523" spans="1:13" ht="12.75" customHeight="1">
      <c r="A1523" s="107" t="str">
        <f>IF(ROW()=1,"KEY",IF(ISNA(VLOOKUP(B1523,車名対応マスタ!B:D,3,FALSE)),"",IF(VLOOKUP(B1523,車名対応マスタ!B:D,3,FALSE)="","",$D1523&amp;" "&amp;IF($G1523="9","J","O")&amp;" "&amp;$I1523&amp;" "&amp;IF($I1523&lt;=TEXT(★完成資料!$A$1,"yyyymm"),TEXT(★完成資料!$A$1,"yyyymm"),"999999")&amp; " " &amp; LEFT(F1523 &amp; "          ",10))))</f>
        <v xml:space="preserve">T O 202202 yyyy00 HV        </v>
      </c>
      <c r="B1523" s="68" t="s">
        <v>288</v>
      </c>
      <c r="C1523" s="68" t="s">
        <v>113</v>
      </c>
      <c r="D1523" s="68" t="s">
        <v>287</v>
      </c>
      <c r="E1523" s="68" t="s">
        <v>359</v>
      </c>
      <c r="F1523" s="68" t="s">
        <v>360</v>
      </c>
      <c r="G1523" s="68" t="s">
        <v>204</v>
      </c>
      <c r="H1523" s="68" t="s">
        <v>384</v>
      </c>
      <c r="I1523" s="68" t="s">
        <v>640</v>
      </c>
      <c r="J1523" s="65">
        <v>0</v>
      </c>
      <c r="K1523" s="65">
        <v>1</v>
      </c>
      <c r="L1523" s="65">
        <v>708</v>
      </c>
      <c r="M1523" s="65" t="s">
        <v>385</v>
      </c>
    </row>
    <row r="1524" spans="1:13" ht="12.75" customHeight="1">
      <c r="A1524" s="107" t="str">
        <f>IF(ROW()=1,"KEY",IF(ISNA(VLOOKUP(B1524,車名対応マスタ!B:D,3,FALSE)),"",IF(VLOOKUP(B1524,車名対応マスタ!B:D,3,FALSE)="","",$D1524&amp;" "&amp;IF($G1524="9","J","O")&amp;" "&amp;$I1524&amp;" "&amp;IF($I1524&lt;=TEXT(★完成資料!$A$1,"yyyymm"),TEXT(★完成資料!$A$1,"yyyymm"),"999999")&amp; " " &amp; LEFT(F1524 &amp; "          ",10))))</f>
        <v xml:space="preserve">T O 202208 yyyy00 HV        </v>
      </c>
      <c r="B1524" s="68" t="s">
        <v>288</v>
      </c>
      <c r="C1524" s="68" t="s">
        <v>113</v>
      </c>
      <c r="D1524" s="68" t="s">
        <v>287</v>
      </c>
      <c r="E1524" s="68" t="s">
        <v>359</v>
      </c>
      <c r="F1524" s="68" t="s">
        <v>360</v>
      </c>
      <c r="G1524" s="68" t="s">
        <v>204</v>
      </c>
      <c r="H1524" s="68" t="s">
        <v>384</v>
      </c>
      <c r="I1524" s="68" t="s">
        <v>656</v>
      </c>
      <c r="J1524" s="65">
        <v>0</v>
      </c>
      <c r="K1524" s="65">
        <v>1</v>
      </c>
      <c r="L1524" s="65">
        <v>708</v>
      </c>
      <c r="M1524" s="65" t="s">
        <v>385</v>
      </c>
    </row>
    <row r="1525" spans="1:13" ht="12.75" customHeight="1">
      <c r="A1525" s="107" t="str">
        <f>IF(ROW()=1,"KEY",IF(ISNA(VLOOKUP(B1525,車名対応マスタ!B:D,3,FALSE)),"",IF(VLOOKUP(B1525,車名対応マスタ!B:D,3,FALSE)="","",$D1525&amp;" "&amp;IF($G1525="9","J","O")&amp;" "&amp;$I1525&amp;" "&amp;IF($I1525&lt;=TEXT(★完成資料!$A$1,"yyyymm"),TEXT(★完成資料!$A$1,"yyyymm"),"999999")&amp; " " &amp; LEFT(F1525 &amp; "          ",10))))</f>
        <v xml:space="preserve">T O 202209 yyyy00 HV        </v>
      </c>
      <c r="B1525" s="68" t="s">
        <v>288</v>
      </c>
      <c r="C1525" s="68" t="s">
        <v>113</v>
      </c>
      <c r="D1525" s="68" t="s">
        <v>287</v>
      </c>
      <c r="E1525" s="68" t="s">
        <v>359</v>
      </c>
      <c r="F1525" s="68" t="s">
        <v>360</v>
      </c>
      <c r="G1525" s="68" t="s">
        <v>204</v>
      </c>
      <c r="H1525" s="68" t="s">
        <v>384</v>
      </c>
      <c r="I1525" s="68" t="s">
        <v>657</v>
      </c>
      <c r="J1525" s="65">
        <v>3</v>
      </c>
      <c r="K1525" s="65">
        <v>0</v>
      </c>
      <c r="L1525" s="65">
        <v>708</v>
      </c>
      <c r="M1525" s="65" t="s">
        <v>385</v>
      </c>
    </row>
    <row r="1526" spans="1:13" ht="12.75" customHeight="1">
      <c r="A1526" s="107" t="str">
        <f>IF(ROW()=1,"KEY",IF(ISNA(VLOOKUP(B1526,車名対応マスタ!B:D,3,FALSE)),"",IF(VLOOKUP(B1526,車名対応マスタ!B:D,3,FALSE)="","",$D1526&amp;" "&amp;IF($G1526="9","J","O")&amp;" "&amp;$I1526&amp;" "&amp;IF($I1526&lt;=TEXT(★完成資料!$A$1,"yyyymm"),TEXT(★完成資料!$A$1,"yyyymm"),"999999")&amp; " " &amp; LEFT(F1526 &amp; "          ",10))))</f>
        <v xml:space="preserve">T O 202201 yyyy00 HV        </v>
      </c>
      <c r="B1526" s="68" t="s">
        <v>288</v>
      </c>
      <c r="C1526" s="68" t="s">
        <v>113</v>
      </c>
      <c r="D1526" s="68" t="s">
        <v>287</v>
      </c>
      <c r="E1526" s="68" t="s">
        <v>359</v>
      </c>
      <c r="F1526" s="68" t="s">
        <v>360</v>
      </c>
      <c r="G1526" s="68" t="s">
        <v>78</v>
      </c>
      <c r="H1526" s="68" t="s">
        <v>384</v>
      </c>
      <c r="I1526" s="68" t="s">
        <v>639</v>
      </c>
      <c r="J1526" s="65">
        <v>119</v>
      </c>
      <c r="K1526" s="65">
        <v>7</v>
      </c>
      <c r="L1526" s="65">
        <v>807</v>
      </c>
      <c r="M1526" s="65" t="s">
        <v>283</v>
      </c>
    </row>
    <row r="1527" spans="1:13" ht="12.75" customHeight="1">
      <c r="A1527" s="107" t="str">
        <f>IF(ROW()=1,"KEY",IF(ISNA(VLOOKUP(B1527,車名対応マスタ!B:D,3,FALSE)),"",IF(VLOOKUP(B1527,車名対応マスタ!B:D,3,FALSE)="","",$D1527&amp;" "&amp;IF($G1527="9","J","O")&amp;" "&amp;$I1527&amp;" "&amp;IF($I1527&lt;=TEXT(★完成資料!$A$1,"yyyymm"),TEXT(★完成資料!$A$1,"yyyymm"),"999999")&amp; " " &amp; LEFT(F1527 &amp; "          ",10))))</f>
        <v xml:space="preserve">T O 202202 yyyy00 HV        </v>
      </c>
      <c r="B1527" s="68" t="s">
        <v>288</v>
      </c>
      <c r="C1527" s="68" t="s">
        <v>113</v>
      </c>
      <c r="D1527" s="68" t="s">
        <v>287</v>
      </c>
      <c r="E1527" s="68" t="s">
        <v>359</v>
      </c>
      <c r="F1527" s="68" t="s">
        <v>360</v>
      </c>
      <c r="G1527" s="68" t="s">
        <v>78</v>
      </c>
      <c r="H1527" s="68" t="s">
        <v>384</v>
      </c>
      <c r="I1527" s="68" t="s">
        <v>640</v>
      </c>
      <c r="J1527" s="65">
        <v>47</v>
      </c>
      <c r="K1527" s="65">
        <v>3</v>
      </c>
      <c r="L1527" s="65">
        <v>807</v>
      </c>
      <c r="M1527" s="65" t="s">
        <v>283</v>
      </c>
    </row>
    <row r="1528" spans="1:13" ht="12.75" customHeight="1">
      <c r="A1528" s="107" t="str">
        <f>IF(ROW()=1,"KEY",IF(ISNA(VLOOKUP(B1528,車名対応マスタ!B:D,3,FALSE)),"",IF(VLOOKUP(B1528,車名対応マスタ!B:D,3,FALSE)="","",$D1528&amp;" "&amp;IF($G1528="9","J","O")&amp;" "&amp;$I1528&amp;" "&amp;IF($I1528&lt;=TEXT(★完成資料!$A$1,"yyyymm"),TEXT(★完成資料!$A$1,"yyyymm"),"999999")&amp; " " &amp; LEFT(F1528 &amp; "          ",10))))</f>
        <v xml:space="preserve">T O 202203 yyyy00 HV        </v>
      </c>
      <c r="B1528" s="68" t="s">
        <v>288</v>
      </c>
      <c r="C1528" s="68" t="s">
        <v>113</v>
      </c>
      <c r="D1528" s="68" t="s">
        <v>287</v>
      </c>
      <c r="E1528" s="68" t="s">
        <v>359</v>
      </c>
      <c r="F1528" s="68" t="s">
        <v>360</v>
      </c>
      <c r="G1528" s="68" t="s">
        <v>78</v>
      </c>
      <c r="H1528" s="68" t="s">
        <v>384</v>
      </c>
      <c r="I1528" s="68" t="s">
        <v>641</v>
      </c>
      <c r="J1528" s="65">
        <v>72</v>
      </c>
      <c r="K1528" s="65">
        <v>10</v>
      </c>
      <c r="L1528" s="65">
        <v>807</v>
      </c>
      <c r="M1528" s="65" t="s">
        <v>283</v>
      </c>
    </row>
    <row r="1529" spans="1:13" ht="12.75" customHeight="1">
      <c r="A1529" s="107" t="str">
        <f>IF(ROW()=1,"KEY",IF(ISNA(VLOOKUP(B1529,車名対応マスタ!B:D,3,FALSE)),"",IF(VLOOKUP(B1529,車名対応マスタ!B:D,3,FALSE)="","",$D1529&amp;" "&amp;IF($G1529="9","J","O")&amp;" "&amp;$I1529&amp;" "&amp;IF($I1529&lt;=TEXT(★完成資料!$A$1,"yyyymm"),TEXT(★完成資料!$A$1,"yyyymm"),"999999")&amp; " " &amp; LEFT(F1529 &amp; "          ",10))))</f>
        <v xml:space="preserve">T O 202204 yyyy00 HV        </v>
      </c>
      <c r="B1529" s="68" t="s">
        <v>288</v>
      </c>
      <c r="C1529" s="68" t="s">
        <v>113</v>
      </c>
      <c r="D1529" s="68" t="s">
        <v>287</v>
      </c>
      <c r="E1529" s="68" t="s">
        <v>359</v>
      </c>
      <c r="F1529" s="68" t="s">
        <v>360</v>
      </c>
      <c r="G1529" s="68" t="s">
        <v>78</v>
      </c>
      <c r="H1529" s="68" t="s">
        <v>384</v>
      </c>
      <c r="I1529" s="68" t="s">
        <v>642</v>
      </c>
      <c r="J1529" s="65">
        <v>42</v>
      </c>
      <c r="K1529" s="65">
        <v>14</v>
      </c>
      <c r="L1529" s="65">
        <v>807</v>
      </c>
      <c r="M1529" s="65" t="s">
        <v>283</v>
      </c>
    </row>
    <row r="1530" spans="1:13" ht="12.75" customHeight="1">
      <c r="A1530" s="107" t="str">
        <f>IF(ROW()=1,"KEY",IF(ISNA(VLOOKUP(B1530,車名対応マスタ!B:D,3,FALSE)),"",IF(VLOOKUP(B1530,車名対応マスタ!B:D,3,FALSE)="","",$D1530&amp;" "&amp;IF($G1530="9","J","O")&amp;" "&amp;$I1530&amp;" "&amp;IF($I1530&lt;=TEXT(★完成資料!$A$1,"yyyymm"),TEXT(★完成資料!$A$1,"yyyymm"),"999999")&amp; " " &amp; LEFT(F1530 &amp; "          ",10))))</f>
        <v xml:space="preserve">T O 202205 yyyy00 HV        </v>
      </c>
      <c r="B1530" s="68" t="s">
        <v>288</v>
      </c>
      <c r="C1530" s="68" t="s">
        <v>113</v>
      </c>
      <c r="D1530" s="68" t="s">
        <v>287</v>
      </c>
      <c r="E1530" s="68" t="s">
        <v>359</v>
      </c>
      <c r="F1530" s="68" t="s">
        <v>360</v>
      </c>
      <c r="G1530" s="68" t="s">
        <v>78</v>
      </c>
      <c r="H1530" s="68" t="s">
        <v>384</v>
      </c>
      <c r="I1530" s="68" t="s">
        <v>647</v>
      </c>
      <c r="J1530" s="65">
        <v>29</v>
      </c>
      <c r="K1530" s="65">
        <v>20</v>
      </c>
      <c r="L1530" s="65">
        <v>807</v>
      </c>
      <c r="M1530" s="65" t="s">
        <v>283</v>
      </c>
    </row>
    <row r="1531" spans="1:13" ht="12.75" customHeight="1">
      <c r="A1531" s="107" t="str">
        <f>IF(ROW()=1,"KEY",IF(ISNA(VLOOKUP(B1531,車名対応マスタ!B:D,3,FALSE)),"",IF(VLOOKUP(B1531,車名対応マスタ!B:D,3,FALSE)="","",$D1531&amp;" "&amp;IF($G1531="9","J","O")&amp;" "&amp;$I1531&amp;" "&amp;IF($I1531&lt;=TEXT(★完成資料!$A$1,"yyyymm"),TEXT(★完成資料!$A$1,"yyyymm"),"999999")&amp; " " &amp; LEFT(F1531 &amp; "          ",10))))</f>
        <v xml:space="preserve">T O 202206 yyyy00 HV        </v>
      </c>
      <c r="B1531" s="68" t="s">
        <v>288</v>
      </c>
      <c r="C1531" s="68" t="s">
        <v>113</v>
      </c>
      <c r="D1531" s="68" t="s">
        <v>287</v>
      </c>
      <c r="E1531" s="68" t="s">
        <v>359</v>
      </c>
      <c r="F1531" s="68" t="s">
        <v>360</v>
      </c>
      <c r="G1531" s="68" t="s">
        <v>78</v>
      </c>
      <c r="H1531" s="68" t="s">
        <v>384</v>
      </c>
      <c r="I1531" s="68" t="s">
        <v>652</v>
      </c>
      <c r="J1531" s="65">
        <v>27</v>
      </c>
      <c r="K1531" s="65">
        <v>10</v>
      </c>
      <c r="L1531" s="65">
        <v>807</v>
      </c>
      <c r="M1531" s="65" t="s">
        <v>283</v>
      </c>
    </row>
    <row r="1532" spans="1:13" ht="12.75" customHeight="1">
      <c r="A1532" s="107" t="str">
        <f>IF(ROW()=1,"KEY",IF(ISNA(VLOOKUP(B1532,車名対応マスタ!B:D,3,FALSE)),"",IF(VLOOKUP(B1532,車名対応マスタ!B:D,3,FALSE)="","",$D1532&amp;" "&amp;IF($G1532="9","J","O")&amp;" "&amp;$I1532&amp;" "&amp;IF($I1532&lt;=TEXT(★完成資料!$A$1,"yyyymm"),TEXT(★完成資料!$A$1,"yyyymm"),"999999")&amp; " " &amp; LEFT(F1532 &amp; "          ",10))))</f>
        <v xml:space="preserve">T O 202207 yyyy00 HV        </v>
      </c>
      <c r="B1532" s="68" t="s">
        <v>288</v>
      </c>
      <c r="C1532" s="68" t="s">
        <v>113</v>
      </c>
      <c r="D1532" s="68" t="s">
        <v>287</v>
      </c>
      <c r="E1532" s="68" t="s">
        <v>359</v>
      </c>
      <c r="F1532" s="68" t="s">
        <v>360</v>
      </c>
      <c r="G1532" s="68" t="s">
        <v>78</v>
      </c>
      <c r="H1532" s="68" t="s">
        <v>384</v>
      </c>
      <c r="I1532" s="68" t="s">
        <v>655</v>
      </c>
      <c r="J1532" s="65">
        <v>10</v>
      </c>
      <c r="K1532" s="65">
        <v>9</v>
      </c>
      <c r="L1532" s="65">
        <v>807</v>
      </c>
      <c r="M1532" s="65" t="s">
        <v>283</v>
      </c>
    </row>
    <row r="1533" spans="1:13" ht="12.75" customHeight="1">
      <c r="A1533" s="107" t="str">
        <f>IF(ROW()=1,"KEY",IF(ISNA(VLOOKUP(B1533,車名対応マスタ!B:D,3,FALSE)),"",IF(VLOOKUP(B1533,車名対応マスタ!B:D,3,FALSE)="","",$D1533&amp;" "&amp;IF($G1533="9","J","O")&amp;" "&amp;$I1533&amp;" "&amp;IF($I1533&lt;=TEXT(★完成資料!$A$1,"yyyymm"),TEXT(★完成資料!$A$1,"yyyymm"),"999999")&amp; " " &amp; LEFT(F1533 &amp; "          ",10))))</f>
        <v xml:space="preserve">T O 202208 yyyy00 HV        </v>
      </c>
      <c r="B1533" s="68" t="s">
        <v>288</v>
      </c>
      <c r="C1533" s="68" t="s">
        <v>113</v>
      </c>
      <c r="D1533" s="68" t="s">
        <v>287</v>
      </c>
      <c r="E1533" s="68" t="s">
        <v>359</v>
      </c>
      <c r="F1533" s="68" t="s">
        <v>360</v>
      </c>
      <c r="G1533" s="68" t="s">
        <v>78</v>
      </c>
      <c r="H1533" s="68" t="s">
        <v>384</v>
      </c>
      <c r="I1533" s="68" t="s">
        <v>656</v>
      </c>
      <c r="J1533" s="65">
        <v>19</v>
      </c>
      <c r="K1533" s="65">
        <v>12</v>
      </c>
      <c r="L1533" s="65">
        <v>807</v>
      </c>
      <c r="M1533" s="65" t="s">
        <v>283</v>
      </c>
    </row>
    <row r="1534" spans="1:13" ht="12.75" customHeight="1">
      <c r="A1534" s="107" t="str">
        <f>IF(ROW()=1,"KEY",IF(ISNA(VLOOKUP(B1534,車名対応マスタ!B:D,3,FALSE)),"",IF(VLOOKUP(B1534,車名対応マスタ!B:D,3,FALSE)="","",$D1534&amp;" "&amp;IF($G1534="9","J","O")&amp;" "&amp;$I1534&amp;" "&amp;IF($I1534&lt;=TEXT(★完成資料!$A$1,"yyyymm"),TEXT(★完成資料!$A$1,"yyyymm"),"999999")&amp; " " &amp; LEFT(F1534 &amp; "          ",10))))</f>
        <v xml:space="preserve">T O 202209 yyyy00 HV        </v>
      </c>
      <c r="B1534" s="68" t="s">
        <v>288</v>
      </c>
      <c r="C1534" s="68" t="s">
        <v>113</v>
      </c>
      <c r="D1534" s="68" t="s">
        <v>287</v>
      </c>
      <c r="E1534" s="68" t="s">
        <v>359</v>
      </c>
      <c r="F1534" s="68" t="s">
        <v>360</v>
      </c>
      <c r="G1534" s="68" t="s">
        <v>78</v>
      </c>
      <c r="H1534" s="68" t="s">
        <v>384</v>
      </c>
      <c r="I1534" s="68" t="s">
        <v>657</v>
      </c>
      <c r="J1534" s="65">
        <v>1</v>
      </c>
      <c r="K1534" s="65">
        <v>5</v>
      </c>
      <c r="L1534" s="65">
        <v>807</v>
      </c>
      <c r="M1534" s="65" t="s">
        <v>283</v>
      </c>
    </row>
    <row r="1535" spans="1:13" ht="12.75" customHeight="1">
      <c r="A1535" s="107" t="str">
        <f>IF(ROW()=1,"KEY",IF(ISNA(VLOOKUP(B1535,車名対応マスタ!B:D,3,FALSE)),"",IF(VLOOKUP(B1535,車名対応マスタ!B:D,3,FALSE)="","",$D1535&amp;" "&amp;IF($G1535="9","J","O")&amp;" "&amp;$I1535&amp;" "&amp;IF($I1535&lt;=TEXT(★完成資料!$A$1,"yyyymm"),TEXT(★完成資料!$A$1,"yyyymm"),"999999")&amp; " " &amp; LEFT(F1535 &amp; "          ",10))))</f>
        <v xml:space="preserve">T O 202210 yyyy00 HV        </v>
      </c>
      <c r="B1535" s="68" t="s">
        <v>288</v>
      </c>
      <c r="C1535" s="68" t="s">
        <v>113</v>
      </c>
      <c r="D1535" s="68" t="s">
        <v>287</v>
      </c>
      <c r="E1535" s="68" t="s">
        <v>359</v>
      </c>
      <c r="F1535" s="68" t="s">
        <v>360</v>
      </c>
      <c r="G1535" s="68" t="s">
        <v>78</v>
      </c>
      <c r="H1535" s="68" t="s">
        <v>384</v>
      </c>
      <c r="I1535" s="68" t="s">
        <v>663</v>
      </c>
      <c r="J1535" s="65">
        <v>9</v>
      </c>
      <c r="K1535" s="65">
        <v>3</v>
      </c>
      <c r="L1535" s="65">
        <v>807</v>
      </c>
      <c r="M1535" s="65" t="s">
        <v>283</v>
      </c>
    </row>
    <row r="1536" spans="1:13" ht="12.75" customHeight="1">
      <c r="A1536" s="107" t="str">
        <f>IF(ROW()=1,"KEY",IF(ISNA(VLOOKUP(B1536,車名対応マスタ!B:D,3,FALSE)),"",IF(VLOOKUP(B1536,車名対応マスタ!B:D,3,FALSE)="","",$D1536&amp;" "&amp;IF($G1536="9","J","O")&amp;" "&amp;$I1536&amp;" "&amp;IF($I1536&lt;=TEXT(★完成資料!$A$1,"yyyymm"),TEXT(★完成資料!$A$1,"yyyymm"),"999999")&amp; " " &amp; LEFT(F1536 &amp; "          ",10))))</f>
        <v xml:space="preserve">T O 202201 yyyy00 HV        </v>
      </c>
      <c r="B1536" s="68" t="s">
        <v>288</v>
      </c>
      <c r="C1536" s="68" t="s">
        <v>113</v>
      </c>
      <c r="D1536" s="68" t="s">
        <v>287</v>
      </c>
      <c r="E1536" s="68" t="s">
        <v>359</v>
      </c>
      <c r="F1536" s="68" t="s">
        <v>360</v>
      </c>
      <c r="G1536" s="68" t="s">
        <v>204</v>
      </c>
      <c r="H1536" s="68" t="s">
        <v>384</v>
      </c>
      <c r="I1536" s="68" t="s">
        <v>639</v>
      </c>
      <c r="J1536" s="65">
        <v>3878</v>
      </c>
      <c r="K1536" s="65">
        <v>2349</v>
      </c>
      <c r="L1536" s="65">
        <v>707</v>
      </c>
      <c r="M1536" s="65" t="s">
        <v>386</v>
      </c>
    </row>
    <row r="1537" spans="1:13" ht="12.75" customHeight="1">
      <c r="A1537" s="107" t="str">
        <f>IF(ROW()=1,"KEY",IF(ISNA(VLOOKUP(B1537,車名対応マスタ!B:D,3,FALSE)),"",IF(VLOOKUP(B1537,車名対応マスタ!B:D,3,FALSE)="","",$D1537&amp;" "&amp;IF($G1537="9","J","O")&amp;" "&amp;$I1537&amp;" "&amp;IF($I1537&lt;=TEXT(★完成資料!$A$1,"yyyymm"),TEXT(★完成資料!$A$1,"yyyymm"),"999999")&amp; " " &amp; LEFT(F1537 &amp; "          ",10))))</f>
        <v xml:space="preserve">T O 202202 yyyy00 HV        </v>
      </c>
      <c r="B1537" s="68" t="s">
        <v>288</v>
      </c>
      <c r="C1537" s="68" t="s">
        <v>113</v>
      </c>
      <c r="D1537" s="68" t="s">
        <v>287</v>
      </c>
      <c r="E1537" s="68" t="s">
        <v>359</v>
      </c>
      <c r="F1537" s="68" t="s">
        <v>360</v>
      </c>
      <c r="G1537" s="68" t="s">
        <v>204</v>
      </c>
      <c r="H1537" s="68" t="s">
        <v>384</v>
      </c>
      <c r="I1537" s="68" t="s">
        <v>640</v>
      </c>
      <c r="J1537" s="65">
        <v>2045</v>
      </c>
      <c r="K1537" s="65">
        <v>882</v>
      </c>
      <c r="L1537" s="65">
        <v>707</v>
      </c>
      <c r="M1537" s="65" t="s">
        <v>386</v>
      </c>
    </row>
    <row r="1538" spans="1:13" ht="12.75" customHeight="1">
      <c r="A1538" s="107" t="str">
        <f>IF(ROW()=1,"KEY",IF(ISNA(VLOOKUP(B1538,車名対応マスタ!B:D,3,FALSE)),"",IF(VLOOKUP(B1538,車名対応マスタ!B:D,3,FALSE)="","",$D1538&amp;" "&amp;IF($G1538="9","J","O")&amp;" "&amp;$I1538&amp;" "&amp;IF($I1538&lt;=TEXT(★完成資料!$A$1,"yyyymm"),TEXT(★完成資料!$A$1,"yyyymm"),"999999")&amp; " " &amp; LEFT(F1538 &amp; "          ",10))))</f>
        <v xml:space="preserve">T O 202203 yyyy00 HV        </v>
      </c>
      <c r="B1538" s="68" t="s">
        <v>288</v>
      </c>
      <c r="C1538" s="68" t="s">
        <v>113</v>
      </c>
      <c r="D1538" s="68" t="s">
        <v>287</v>
      </c>
      <c r="E1538" s="68" t="s">
        <v>359</v>
      </c>
      <c r="F1538" s="68" t="s">
        <v>360</v>
      </c>
      <c r="G1538" s="68" t="s">
        <v>204</v>
      </c>
      <c r="H1538" s="68" t="s">
        <v>384</v>
      </c>
      <c r="I1538" s="68" t="s">
        <v>641</v>
      </c>
      <c r="J1538" s="65">
        <v>3497</v>
      </c>
      <c r="K1538" s="65">
        <v>1580</v>
      </c>
      <c r="L1538" s="65">
        <v>707</v>
      </c>
      <c r="M1538" s="65" t="s">
        <v>386</v>
      </c>
    </row>
    <row r="1539" spans="1:13" ht="12.75" customHeight="1">
      <c r="A1539" s="107" t="str">
        <f>IF(ROW()=1,"KEY",IF(ISNA(VLOOKUP(B1539,車名対応マスタ!B:D,3,FALSE)),"",IF(VLOOKUP(B1539,車名対応マスタ!B:D,3,FALSE)="","",$D1539&amp;" "&amp;IF($G1539="9","J","O")&amp;" "&amp;$I1539&amp;" "&amp;IF($I1539&lt;=TEXT(★完成資料!$A$1,"yyyymm"),TEXT(★完成資料!$A$1,"yyyymm"),"999999")&amp; " " &amp; LEFT(F1539 &amp; "          ",10))))</f>
        <v xml:space="preserve">T O 202204 yyyy00 HV        </v>
      </c>
      <c r="B1539" s="68" t="s">
        <v>288</v>
      </c>
      <c r="C1539" s="68" t="s">
        <v>113</v>
      </c>
      <c r="D1539" s="68" t="s">
        <v>287</v>
      </c>
      <c r="E1539" s="68" t="s">
        <v>359</v>
      </c>
      <c r="F1539" s="68" t="s">
        <v>360</v>
      </c>
      <c r="G1539" s="68" t="s">
        <v>204</v>
      </c>
      <c r="H1539" s="68" t="s">
        <v>384</v>
      </c>
      <c r="I1539" s="68" t="s">
        <v>642</v>
      </c>
      <c r="J1539" s="65">
        <v>2534</v>
      </c>
      <c r="K1539" s="65">
        <v>2523</v>
      </c>
      <c r="L1539" s="65">
        <v>707</v>
      </c>
      <c r="M1539" s="65" t="s">
        <v>386</v>
      </c>
    </row>
    <row r="1540" spans="1:13" ht="12.75" customHeight="1">
      <c r="A1540" s="107" t="str">
        <f>IF(ROW()=1,"KEY",IF(ISNA(VLOOKUP(B1540,車名対応マスタ!B:D,3,FALSE)),"",IF(VLOOKUP(B1540,車名対応マスタ!B:D,3,FALSE)="","",$D1540&amp;" "&amp;IF($G1540="9","J","O")&amp;" "&amp;$I1540&amp;" "&amp;IF($I1540&lt;=TEXT(★完成資料!$A$1,"yyyymm"),TEXT(★完成資料!$A$1,"yyyymm"),"999999")&amp; " " &amp; LEFT(F1540 &amp; "          ",10))))</f>
        <v xml:space="preserve">T O 202205 yyyy00 HV        </v>
      </c>
      <c r="B1540" s="68" t="s">
        <v>288</v>
      </c>
      <c r="C1540" s="68" t="s">
        <v>113</v>
      </c>
      <c r="D1540" s="68" t="s">
        <v>287</v>
      </c>
      <c r="E1540" s="68" t="s">
        <v>359</v>
      </c>
      <c r="F1540" s="68" t="s">
        <v>360</v>
      </c>
      <c r="G1540" s="68" t="s">
        <v>204</v>
      </c>
      <c r="H1540" s="68" t="s">
        <v>384</v>
      </c>
      <c r="I1540" s="68" t="s">
        <v>647</v>
      </c>
      <c r="J1540" s="65">
        <v>2795</v>
      </c>
      <c r="K1540" s="65">
        <v>3277</v>
      </c>
      <c r="L1540" s="65">
        <v>707</v>
      </c>
      <c r="M1540" s="65" t="s">
        <v>386</v>
      </c>
    </row>
    <row r="1541" spans="1:13" ht="12.75" customHeight="1">
      <c r="A1541" s="107" t="str">
        <f>IF(ROW()=1,"KEY",IF(ISNA(VLOOKUP(B1541,車名対応マスタ!B:D,3,FALSE)),"",IF(VLOOKUP(B1541,車名対応マスタ!B:D,3,FALSE)="","",$D1541&amp;" "&amp;IF($G1541="9","J","O")&amp;" "&amp;$I1541&amp;" "&amp;IF($I1541&lt;=TEXT(★完成資料!$A$1,"yyyymm"),TEXT(★完成資料!$A$1,"yyyymm"),"999999")&amp; " " &amp; LEFT(F1541 &amp; "          ",10))))</f>
        <v xml:space="preserve">T O 202206 yyyy00 HV        </v>
      </c>
      <c r="B1541" s="68" t="s">
        <v>288</v>
      </c>
      <c r="C1541" s="68" t="s">
        <v>113</v>
      </c>
      <c r="D1541" s="68" t="s">
        <v>287</v>
      </c>
      <c r="E1541" s="68" t="s">
        <v>359</v>
      </c>
      <c r="F1541" s="68" t="s">
        <v>360</v>
      </c>
      <c r="G1541" s="68" t="s">
        <v>204</v>
      </c>
      <c r="H1541" s="68" t="s">
        <v>384</v>
      </c>
      <c r="I1541" s="68" t="s">
        <v>652</v>
      </c>
      <c r="J1541" s="65">
        <v>3214</v>
      </c>
      <c r="K1541" s="65">
        <v>3318</v>
      </c>
      <c r="L1541" s="65">
        <v>707</v>
      </c>
      <c r="M1541" s="65" t="s">
        <v>386</v>
      </c>
    </row>
    <row r="1542" spans="1:13" ht="12.75" customHeight="1">
      <c r="A1542" s="107" t="str">
        <f>IF(ROW()=1,"KEY",IF(ISNA(VLOOKUP(B1542,車名対応マスタ!B:D,3,FALSE)),"",IF(VLOOKUP(B1542,車名対応マスタ!B:D,3,FALSE)="","",$D1542&amp;" "&amp;IF($G1542="9","J","O")&amp;" "&amp;$I1542&amp;" "&amp;IF($I1542&lt;=TEXT(★完成資料!$A$1,"yyyymm"),TEXT(★完成資料!$A$1,"yyyymm"),"999999")&amp; " " &amp; LEFT(F1542 &amp; "          ",10))))</f>
        <v xml:space="preserve">T O 202207 yyyy00 HV        </v>
      </c>
      <c r="B1542" s="68" t="s">
        <v>288</v>
      </c>
      <c r="C1542" s="68" t="s">
        <v>113</v>
      </c>
      <c r="D1542" s="68" t="s">
        <v>287</v>
      </c>
      <c r="E1542" s="68" t="s">
        <v>359</v>
      </c>
      <c r="F1542" s="68" t="s">
        <v>360</v>
      </c>
      <c r="G1542" s="68" t="s">
        <v>204</v>
      </c>
      <c r="H1542" s="68" t="s">
        <v>384</v>
      </c>
      <c r="I1542" s="68" t="s">
        <v>655</v>
      </c>
      <c r="J1542" s="65">
        <v>3043</v>
      </c>
      <c r="K1542" s="65">
        <v>3117</v>
      </c>
      <c r="L1542" s="65">
        <v>707</v>
      </c>
      <c r="M1542" s="65" t="s">
        <v>386</v>
      </c>
    </row>
    <row r="1543" spans="1:13" ht="12.75" customHeight="1">
      <c r="A1543" s="107" t="str">
        <f>IF(ROW()=1,"KEY",IF(ISNA(VLOOKUP(B1543,車名対応マスタ!B:D,3,FALSE)),"",IF(VLOOKUP(B1543,車名対応マスタ!B:D,3,FALSE)="","",$D1543&amp;" "&amp;IF($G1543="9","J","O")&amp;" "&amp;$I1543&amp;" "&amp;IF($I1543&lt;=TEXT(★完成資料!$A$1,"yyyymm"),TEXT(★完成資料!$A$1,"yyyymm"),"999999")&amp; " " &amp; LEFT(F1543 &amp; "          ",10))))</f>
        <v xml:space="preserve">T O 202208 yyyy00 HV        </v>
      </c>
      <c r="B1543" s="68" t="s">
        <v>288</v>
      </c>
      <c r="C1543" s="68" t="s">
        <v>113</v>
      </c>
      <c r="D1543" s="68" t="s">
        <v>287</v>
      </c>
      <c r="E1543" s="68" t="s">
        <v>359</v>
      </c>
      <c r="F1543" s="68" t="s">
        <v>360</v>
      </c>
      <c r="G1543" s="68" t="s">
        <v>204</v>
      </c>
      <c r="H1543" s="68" t="s">
        <v>384</v>
      </c>
      <c r="I1543" s="68" t="s">
        <v>656</v>
      </c>
      <c r="J1543" s="65">
        <v>3233</v>
      </c>
      <c r="K1543" s="65">
        <v>3685</v>
      </c>
      <c r="L1543" s="65">
        <v>707</v>
      </c>
      <c r="M1543" s="65" t="s">
        <v>386</v>
      </c>
    </row>
    <row r="1544" spans="1:13" ht="12.75" customHeight="1">
      <c r="A1544" s="107" t="str">
        <f>IF(ROW()=1,"KEY",IF(ISNA(VLOOKUP(B1544,車名対応マスタ!B:D,3,FALSE)),"",IF(VLOOKUP(B1544,車名対応マスタ!B:D,3,FALSE)="","",$D1544&amp;" "&amp;IF($G1544="9","J","O")&amp;" "&amp;$I1544&amp;" "&amp;IF($I1544&lt;=TEXT(★完成資料!$A$1,"yyyymm"),TEXT(★完成資料!$A$1,"yyyymm"),"999999")&amp; " " &amp; LEFT(F1544 &amp; "          ",10))))</f>
        <v xml:space="preserve">T O 202209 yyyy00 HV        </v>
      </c>
      <c r="B1544" s="68" t="s">
        <v>288</v>
      </c>
      <c r="C1544" s="68" t="s">
        <v>113</v>
      </c>
      <c r="D1544" s="68" t="s">
        <v>287</v>
      </c>
      <c r="E1544" s="68" t="s">
        <v>359</v>
      </c>
      <c r="F1544" s="68" t="s">
        <v>360</v>
      </c>
      <c r="G1544" s="68" t="s">
        <v>204</v>
      </c>
      <c r="H1544" s="68" t="s">
        <v>384</v>
      </c>
      <c r="I1544" s="68" t="s">
        <v>657</v>
      </c>
      <c r="J1544" s="65">
        <v>2875</v>
      </c>
      <c r="K1544" s="65">
        <v>3667</v>
      </c>
      <c r="L1544" s="65">
        <v>707</v>
      </c>
      <c r="M1544" s="65" t="s">
        <v>386</v>
      </c>
    </row>
    <row r="1545" spans="1:13" ht="12.75" customHeight="1">
      <c r="A1545" s="107" t="str">
        <f>IF(ROW()=1,"KEY",IF(ISNA(VLOOKUP(B1545,車名対応マスタ!B:D,3,FALSE)),"",IF(VLOOKUP(B1545,車名対応マスタ!B:D,3,FALSE)="","",$D1545&amp;" "&amp;IF($G1545="9","J","O")&amp;" "&amp;$I1545&amp;" "&amp;IF($I1545&lt;=TEXT(★完成資料!$A$1,"yyyymm"),TEXT(★完成資料!$A$1,"yyyymm"),"999999")&amp; " " &amp; LEFT(F1545 &amp; "          ",10))))</f>
        <v xml:space="preserve">T O 202210 yyyy00 HV        </v>
      </c>
      <c r="B1545" s="68" t="s">
        <v>288</v>
      </c>
      <c r="C1545" s="68" t="s">
        <v>113</v>
      </c>
      <c r="D1545" s="68" t="s">
        <v>287</v>
      </c>
      <c r="E1545" s="68" t="s">
        <v>359</v>
      </c>
      <c r="F1545" s="68" t="s">
        <v>360</v>
      </c>
      <c r="G1545" s="68" t="s">
        <v>204</v>
      </c>
      <c r="H1545" s="68" t="s">
        <v>384</v>
      </c>
      <c r="I1545" s="68" t="s">
        <v>663</v>
      </c>
      <c r="J1545" s="65">
        <v>2823</v>
      </c>
      <c r="K1545" s="65">
        <v>3750</v>
      </c>
      <c r="L1545" s="65">
        <v>707</v>
      </c>
      <c r="M1545" s="65" t="s">
        <v>386</v>
      </c>
    </row>
    <row r="1546" spans="1:13" ht="12.75" customHeight="1">
      <c r="A1546" s="107" t="str">
        <f>IF(ROW()=1,"KEY",IF(ISNA(VLOOKUP(B1546,車名対応マスタ!B:D,3,FALSE)),"",IF(VLOOKUP(B1546,車名対応マスタ!B:D,3,FALSE)="","",$D1546&amp;" "&amp;IF($G1546="9","J","O")&amp;" "&amp;$I1546&amp;" "&amp;IF($I1546&lt;=TEXT(★完成資料!$A$1,"yyyymm"),TEXT(★完成資料!$A$1,"yyyymm"),"999999")&amp; " " &amp; LEFT(F1546 &amp; "          ",10))))</f>
        <v xml:space="preserve">T O 202201 yyyy00 HV        </v>
      </c>
      <c r="B1546" s="68" t="s">
        <v>288</v>
      </c>
      <c r="C1546" s="68" t="s">
        <v>113</v>
      </c>
      <c r="D1546" s="68" t="s">
        <v>287</v>
      </c>
      <c r="E1546" s="68" t="s">
        <v>359</v>
      </c>
      <c r="F1546" s="68" t="s">
        <v>360</v>
      </c>
      <c r="G1546" s="68" t="s">
        <v>78</v>
      </c>
      <c r="H1546" s="68" t="s">
        <v>384</v>
      </c>
      <c r="I1546" s="68" t="s">
        <v>639</v>
      </c>
      <c r="J1546" s="65">
        <v>111</v>
      </c>
      <c r="K1546" s="65">
        <v>145</v>
      </c>
      <c r="L1546" s="65">
        <v>721</v>
      </c>
      <c r="M1546" s="65" t="s">
        <v>502</v>
      </c>
    </row>
    <row r="1547" spans="1:13" ht="12.75" customHeight="1">
      <c r="A1547" s="107" t="str">
        <f>IF(ROW()=1,"KEY",IF(ISNA(VLOOKUP(B1547,車名対応マスタ!B:D,3,FALSE)),"",IF(VLOOKUP(B1547,車名対応マスタ!B:D,3,FALSE)="","",$D1547&amp;" "&amp;IF($G1547="9","J","O")&amp;" "&amp;$I1547&amp;" "&amp;IF($I1547&lt;=TEXT(★完成資料!$A$1,"yyyymm"),TEXT(★完成資料!$A$1,"yyyymm"),"999999")&amp; " " &amp; LEFT(F1547 &amp; "          ",10))))</f>
        <v xml:space="preserve">T O 202202 yyyy00 HV        </v>
      </c>
      <c r="B1547" s="68" t="s">
        <v>288</v>
      </c>
      <c r="C1547" s="68" t="s">
        <v>113</v>
      </c>
      <c r="D1547" s="68" t="s">
        <v>287</v>
      </c>
      <c r="E1547" s="68" t="s">
        <v>359</v>
      </c>
      <c r="F1547" s="68" t="s">
        <v>360</v>
      </c>
      <c r="G1547" s="68" t="s">
        <v>78</v>
      </c>
      <c r="H1547" s="68" t="s">
        <v>384</v>
      </c>
      <c r="I1547" s="68" t="s">
        <v>640</v>
      </c>
      <c r="J1547" s="65">
        <v>38</v>
      </c>
      <c r="K1547" s="65">
        <v>22</v>
      </c>
      <c r="L1547" s="65">
        <v>721</v>
      </c>
      <c r="M1547" s="65" t="s">
        <v>502</v>
      </c>
    </row>
    <row r="1548" spans="1:13" ht="12.75" customHeight="1">
      <c r="A1548" s="107" t="str">
        <f>IF(ROW()=1,"KEY",IF(ISNA(VLOOKUP(B1548,車名対応マスタ!B:D,3,FALSE)),"",IF(VLOOKUP(B1548,車名対応マスタ!B:D,3,FALSE)="","",$D1548&amp;" "&amp;IF($G1548="9","J","O")&amp;" "&amp;$I1548&amp;" "&amp;IF($I1548&lt;=TEXT(★完成資料!$A$1,"yyyymm"),TEXT(★完成資料!$A$1,"yyyymm"),"999999")&amp; " " &amp; LEFT(F1548 &amp; "          ",10))))</f>
        <v xml:space="preserve">T O 202203 yyyy00 HV        </v>
      </c>
      <c r="B1548" s="68" t="s">
        <v>288</v>
      </c>
      <c r="C1548" s="68" t="s">
        <v>113</v>
      </c>
      <c r="D1548" s="68" t="s">
        <v>287</v>
      </c>
      <c r="E1548" s="68" t="s">
        <v>359</v>
      </c>
      <c r="F1548" s="68" t="s">
        <v>360</v>
      </c>
      <c r="G1548" s="68" t="s">
        <v>78</v>
      </c>
      <c r="H1548" s="68" t="s">
        <v>384</v>
      </c>
      <c r="I1548" s="68" t="s">
        <v>641</v>
      </c>
      <c r="J1548" s="65">
        <v>32</v>
      </c>
      <c r="K1548" s="65">
        <v>179</v>
      </c>
      <c r="L1548" s="65">
        <v>721</v>
      </c>
      <c r="M1548" s="65" t="s">
        <v>502</v>
      </c>
    </row>
    <row r="1549" spans="1:13" ht="12.75" customHeight="1">
      <c r="A1549" s="107" t="str">
        <f>IF(ROW()=1,"KEY",IF(ISNA(VLOOKUP(B1549,車名対応マスタ!B:D,3,FALSE)),"",IF(VLOOKUP(B1549,車名対応マスタ!B:D,3,FALSE)="","",$D1549&amp;" "&amp;IF($G1549="9","J","O")&amp;" "&amp;$I1549&amp;" "&amp;IF($I1549&lt;=TEXT(★完成資料!$A$1,"yyyymm"),TEXT(★完成資料!$A$1,"yyyymm"),"999999")&amp; " " &amp; LEFT(F1549 &amp; "          ",10))))</f>
        <v xml:space="preserve">T O 202204 yyyy00 HV        </v>
      </c>
      <c r="B1549" s="68" t="s">
        <v>288</v>
      </c>
      <c r="C1549" s="68" t="s">
        <v>113</v>
      </c>
      <c r="D1549" s="68" t="s">
        <v>287</v>
      </c>
      <c r="E1549" s="68" t="s">
        <v>359</v>
      </c>
      <c r="F1549" s="68" t="s">
        <v>360</v>
      </c>
      <c r="G1549" s="68" t="s">
        <v>78</v>
      </c>
      <c r="H1549" s="68" t="s">
        <v>384</v>
      </c>
      <c r="I1549" s="68" t="s">
        <v>642</v>
      </c>
      <c r="J1549" s="65">
        <v>33</v>
      </c>
      <c r="K1549" s="65">
        <v>108</v>
      </c>
      <c r="L1549" s="65">
        <v>721</v>
      </c>
      <c r="M1549" s="65" t="s">
        <v>502</v>
      </c>
    </row>
    <row r="1550" spans="1:13" ht="12.75" customHeight="1">
      <c r="A1550" s="107" t="str">
        <f>IF(ROW()=1,"KEY",IF(ISNA(VLOOKUP(B1550,車名対応マスタ!B:D,3,FALSE)),"",IF(VLOOKUP(B1550,車名対応マスタ!B:D,3,FALSE)="","",$D1550&amp;" "&amp;IF($G1550="9","J","O")&amp;" "&amp;$I1550&amp;" "&amp;IF($I1550&lt;=TEXT(★完成資料!$A$1,"yyyymm"),TEXT(★完成資料!$A$1,"yyyymm"),"999999")&amp; " " &amp; LEFT(F1550 &amp; "          ",10))))</f>
        <v xml:space="preserve">T O 202205 yyyy00 HV        </v>
      </c>
      <c r="B1550" s="68" t="s">
        <v>288</v>
      </c>
      <c r="C1550" s="68" t="s">
        <v>113</v>
      </c>
      <c r="D1550" s="68" t="s">
        <v>287</v>
      </c>
      <c r="E1550" s="68" t="s">
        <v>359</v>
      </c>
      <c r="F1550" s="68" t="s">
        <v>360</v>
      </c>
      <c r="G1550" s="68" t="s">
        <v>78</v>
      </c>
      <c r="H1550" s="68" t="s">
        <v>384</v>
      </c>
      <c r="I1550" s="68" t="s">
        <v>647</v>
      </c>
      <c r="J1550" s="65">
        <v>99</v>
      </c>
      <c r="K1550" s="65">
        <v>59</v>
      </c>
      <c r="L1550" s="65">
        <v>721</v>
      </c>
      <c r="M1550" s="65" t="s">
        <v>502</v>
      </c>
    </row>
    <row r="1551" spans="1:13" ht="12.75" customHeight="1">
      <c r="A1551" s="107" t="str">
        <f>IF(ROW()=1,"KEY",IF(ISNA(VLOOKUP(B1551,車名対応マスタ!B:D,3,FALSE)),"",IF(VLOOKUP(B1551,車名対応マスタ!B:D,3,FALSE)="","",$D1551&amp;" "&amp;IF($G1551="9","J","O")&amp;" "&amp;$I1551&amp;" "&amp;IF($I1551&lt;=TEXT(★完成資料!$A$1,"yyyymm"),TEXT(★完成資料!$A$1,"yyyymm"),"999999")&amp; " " &amp; LEFT(F1551 &amp; "          ",10))))</f>
        <v xml:space="preserve">T O 202206 yyyy00 HV        </v>
      </c>
      <c r="B1551" s="68" t="s">
        <v>288</v>
      </c>
      <c r="C1551" s="68" t="s">
        <v>113</v>
      </c>
      <c r="D1551" s="68" t="s">
        <v>287</v>
      </c>
      <c r="E1551" s="68" t="s">
        <v>359</v>
      </c>
      <c r="F1551" s="68" t="s">
        <v>360</v>
      </c>
      <c r="G1551" s="68" t="s">
        <v>78</v>
      </c>
      <c r="H1551" s="68" t="s">
        <v>384</v>
      </c>
      <c r="I1551" s="68" t="s">
        <v>652</v>
      </c>
      <c r="J1551" s="65">
        <v>183</v>
      </c>
      <c r="K1551" s="65">
        <v>82</v>
      </c>
      <c r="L1551" s="65">
        <v>721</v>
      </c>
      <c r="M1551" s="65" t="s">
        <v>502</v>
      </c>
    </row>
    <row r="1552" spans="1:13" ht="12.75" customHeight="1">
      <c r="A1552" s="107" t="str">
        <f>IF(ROW()=1,"KEY",IF(ISNA(VLOOKUP(B1552,車名対応マスタ!B:D,3,FALSE)),"",IF(VLOOKUP(B1552,車名対応マスタ!B:D,3,FALSE)="","",$D1552&amp;" "&amp;IF($G1552="9","J","O")&amp;" "&amp;$I1552&amp;" "&amp;IF($I1552&lt;=TEXT(★完成資料!$A$1,"yyyymm"),TEXT(★完成資料!$A$1,"yyyymm"),"999999")&amp; " " &amp; LEFT(F1552 &amp; "          ",10))))</f>
        <v xml:space="preserve">T O 202207 yyyy00 HV        </v>
      </c>
      <c r="B1552" s="68" t="s">
        <v>288</v>
      </c>
      <c r="C1552" s="68" t="s">
        <v>113</v>
      </c>
      <c r="D1552" s="68" t="s">
        <v>287</v>
      </c>
      <c r="E1552" s="68" t="s">
        <v>359</v>
      </c>
      <c r="F1552" s="68" t="s">
        <v>360</v>
      </c>
      <c r="G1552" s="68" t="s">
        <v>78</v>
      </c>
      <c r="H1552" s="68" t="s">
        <v>384</v>
      </c>
      <c r="I1552" s="68" t="s">
        <v>655</v>
      </c>
      <c r="J1552" s="65">
        <v>161</v>
      </c>
      <c r="K1552" s="65">
        <v>119</v>
      </c>
      <c r="L1552" s="65">
        <v>721</v>
      </c>
      <c r="M1552" s="65" t="s">
        <v>502</v>
      </c>
    </row>
    <row r="1553" spans="1:13" ht="12.75" customHeight="1">
      <c r="A1553" s="107" t="str">
        <f>IF(ROW()=1,"KEY",IF(ISNA(VLOOKUP(B1553,車名対応マスタ!B:D,3,FALSE)),"",IF(VLOOKUP(B1553,車名対応マスタ!B:D,3,FALSE)="","",$D1553&amp;" "&amp;IF($G1553="9","J","O")&amp;" "&amp;$I1553&amp;" "&amp;IF($I1553&lt;=TEXT(★完成資料!$A$1,"yyyymm"),TEXT(★完成資料!$A$1,"yyyymm"),"999999")&amp; " " &amp; LEFT(F1553 &amp; "          ",10))))</f>
        <v xml:space="preserve">T O 202208 yyyy00 HV        </v>
      </c>
      <c r="B1553" s="68" t="s">
        <v>288</v>
      </c>
      <c r="C1553" s="68" t="s">
        <v>113</v>
      </c>
      <c r="D1553" s="68" t="s">
        <v>287</v>
      </c>
      <c r="E1553" s="68" t="s">
        <v>359</v>
      </c>
      <c r="F1553" s="68" t="s">
        <v>360</v>
      </c>
      <c r="G1553" s="68" t="s">
        <v>78</v>
      </c>
      <c r="H1553" s="68" t="s">
        <v>384</v>
      </c>
      <c r="I1553" s="68" t="s">
        <v>656</v>
      </c>
      <c r="J1553" s="65">
        <v>114</v>
      </c>
      <c r="K1553" s="65">
        <v>69</v>
      </c>
      <c r="L1553" s="65">
        <v>721</v>
      </c>
      <c r="M1553" s="65" t="s">
        <v>502</v>
      </c>
    </row>
    <row r="1554" spans="1:13" ht="12.75" customHeight="1">
      <c r="A1554" s="107" t="str">
        <f>IF(ROW()=1,"KEY",IF(ISNA(VLOOKUP(B1554,車名対応マスタ!B:D,3,FALSE)),"",IF(VLOOKUP(B1554,車名対応マスタ!B:D,3,FALSE)="","",$D1554&amp;" "&amp;IF($G1554="9","J","O")&amp;" "&amp;$I1554&amp;" "&amp;IF($I1554&lt;=TEXT(★完成資料!$A$1,"yyyymm"),TEXT(★完成資料!$A$1,"yyyymm"),"999999")&amp; " " &amp; LEFT(F1554 &amp; "          ",10))))</f>
        <v xml:space="preserve">T O 202209 yyyy00 HV        </v>
      </c>
      <c r="B1554" s="68" t="s">
        <v>288</v>
      </c>
      <c r="C1554" s="68" t="s">
        <v>113</v>
      </c>
      <c r="D1554" s="68" t="s">
        <v>287</v>
      </c>
      <c r="E1554" s="68" t="s">
        <v>359</v>
      </c>
      <c r="F1554" s="68" t="s">
        <v>360</v>
      </c>
      <c r="G1554" s="68" t="s">
        <v>78</v>
      </c>
      <c r="H1554" s="68" t="s">
        <v>384</v>
      </c>
      <c r="I1554" s="68" t="s">
        <v>657</v>
      </c>
      <c r="J1554" s="65">
        <v>126</v>
      </c>
      <c r="K1554" s="65">
        <v>65</v>
      </c>
      <c r="L1554" s="65">
        <v>721</v>
      </c>
      <c r="M1554" s="65" t="s">
        <v>502</v>
      </c>
    </row>
    <row r="1555" spans="1:13" ht="12.75" customHeight="1">
      <c r="A1555" s="107" t="str">
        <f>IF(ROW()=1,"KEY",IF(ISNA(VLOOKUP(B1555,車名対応マスタ!B:D,3,FALSE)),"",IF(VLOOKUP(B1555,車名対応マスタ!B:D,3,FALSE)="","",$D1555&amp;" "&amp;IF($G1555="9","J","O")&amp;" "&amp;$I1555&amp;" "&amp;IF($I1555&lt;=TEXT(★完成資料!$A$1,"yyyymm"),TEXT(★完成資料!$A$1,"yyyymm"),"999999")&amp; " " &amp; LEFT(F1555 &amp; "          ",10))))</f>
        <v xml:space="preserve">T O 202210 yyyy00 HV        </v>
      </c>
      <c r="B1555" s="68" t="s">
        <v>288</v>
      </c>
      <c r="C1555" s="68" t="s">
        <v>113</v>
      </c>
      <c r="D1555" s="68" t="s">
        <v>287</v>
      </c>
      <c r="E1555" s="68" t="s">
        <v>359</v>
      </c>
      <c r="F1555" s="68" t="s">
        <v>360</v>
      </c>
      <c r="G1555" s="68" t="s">
        <v>78</v>
      </c>
      <c r="H1555" s="68" t="s">
        <v>384</v>
      </c>
      <c r="I1555" s="68" t="s">
        <v>663</v>
      </c>
      <c r="J1555" s="65">
        <v>164</v>
      </c>
      <c r="K1555" s="65">
        <v>24</v>
      </c>
      <c r="L1555" s="65">
        <v>721</v>
      </c>
      <c r="M1555" s="65" t="s">
        <v>502</v>
      </c>
    </row>
    <row r="1556" spans="1:13" ht="12.75" customHeight="1">
      <c r="A1556" s="107" t="str">
        <f>IF(ROW()=1,"KEY",IF(ISNA(VLOOKUP(B1556,車名対応マスタ!B:D,3,FALSE)),"",IF(VLOOKUP(B1556,車名対応マスタ!B:D,3,FALSE)="","",$D1556&amp;" "&amp;IF($G1556="9","J","O")&amp;" "&amp;$I1556&amp;" "&amp;IF($I1556&lt;=TEXT(★完成資料!$A$1,"yyyymm"),TEXT(★完成資料!$A$1,"yyyymm"),"999999")&amp; " " &amp; LEFT(F1556 &amp; "          ",10))))</f>
        <v xml:space="preserve">T O 202201 yyyy00 HV        </v>
      </c>
      <c r="B1556" s="68" t="s">
        <v>288</v>
      </c>
      <c r="C1556" s="68" t="s">
        <v>113</v>
      </c>
      <c r="D1556" s="68" t="s">
        <v>287</v>
      </c>
      <c r="E1556" s="68" t="s">
        <v>359</v>
      </c>
      <c r="F1556" s="68" t="s">
        <v>360</v>
      </c>
      <c r="G1556" s="68" t="s">
        <v>78</v>
      </c>
      <c r="H1556" s="68" t="s">
        <v>384</v>
      </c>
      <c r="I1556" s="68" t="s">
        <v>639</v>
      </c>
      <c r="J1556" s="65">
        <v>201</v>
      </c>
      <c r="K1556" s="65">
        <v>202</v>
      </c>
      <c r="L1556" s="65">
        <v>722</v>
      </c>
      <c r="M1556" s="65" t="s">
        <v>387</v>
      </c>
    </row>
    <row r="1557" spans="1:13" ht="12.75" customHeight="1">
      <c r="A1557" s="107" t="str">
        <f>IF(ROW()=1,"KEY",IF(ISNA(VLOOKUP(B1557,車名対応マスタ!B:D,3,FALSE)),"",IF(VLOOKUP(B1557,車名対応マスタ!B:D,3,FALSE)="","",$D1557&amp;" "&amp;IF($G1557="9","J","O")&amp;" "&amp;$I1557&amp;" "&amp;IF($I1557&lt;=TEXT(★完成資料!$A$1,"yyyymm"),TEXT(★完成資料!$A$1,"yyyymm"),"999999")&amp; " " &amp; LEFT(F1557 &amp; "          ",10))))</f>
        <v xml:space="preserve">T O 202202 yyyy00 HV        </v>
      </c>
      <c r="B1557" s="68" t="s">
        <v>288</v>
      </c>
      <c r="C1557" s="68" t="s">
        <v>113</v>
      </c>
      <c r="D1557" s="68" t="s">
        <v>287</v>
      </c>
      <c r="E1557" s="68" t="s">
        <v>359</v>
      </c>
      <c r="F1557" s="68" t="s">
        <v>360</v>
      </c>
      <c r="G1557" s="68" t="s">
        <v>78</v>
      </c>
      <c r="H1557" s="68" t="s">
        <v>384</v>
      </c>
      <c r="I1557" s="68" t="s">
        <v>640</v>
      </c>
      <c r="J1557" s="65">
        <v>301</v>
      </c>
      <c r="K1557" s="65">
        <v>183</v>
      </c>
      <c r="L1557" s="65">
        <v>722</v>
      </c>
      <c r="M1557" s="65" t="s">
        <v>387</v>
      </c>
    </row>
    <row r="1558" spans="1:13" ht="12.75" customHeight="1">
      <c r="A1558" s="107" t="str">
        <f>IF(ROW()=1,"KEY",IF(ISNA(VLOOKUP(B1558,車名対応マスタ!B:D,3,FALSE)),"",IF(VLOOKUP(B1558,車名対応マスタ!B:D,3,FALSE)="","",$D1558&amp;" "&amp;IF($G1558="9","J","O")&amp;" "&amp;$I1558&amp;" "&amp;IF($I1558&lt;=TEXT(★完成資料!$A$1,"yyyymm"),TEXT(★完成資料!$A$1,"yyyymm"),"999999")&amp; " " &amp; LEFT(F1558 &amp; "          ",10))))</f>
        <v xml:space="preserve">T O 202203 yyyy00 HV        </v>
      </c>
      <c r="B1558" s="68" t="s">
        <v>288</v>
      </c>
      <c r="C1558" s="68" t="s">
        <v>113</v>
      </c>
      <c r="D1558" s="68" t="s">
        <v>287</v>
      </c>
      <c r="E1558" s="68" t="s">
        <v>359</v>
      </c>
      <c r="F1558" s="68" t="s">
        <v>360</v>
      </c>
      <c r="G1558" s="68" t="s">
        <v>78</v>
      </c>
      <c r="H1558" s="68" t="s">
        <v>384</v>
      </c>
      <c r="I1558" s="68" t="s">
        <v>641</v>
      </c>
      <c r="J1558" s="65">
        <v>342</v>
      </c>
      <c r="K1558" s="65">
        <v>161</v>
      </c>
      <c r="L1558" s="65">
        <v>722</v>
      </c>
      <c r="M1558" s="65" t="s">
        <v>387</v>
      </c>
    </row>
    <row r="1559" spans="1:13" ht="12.75" customHeight="1">
      <c r="A1559" s="107" t="str">
        <f>IF(ROW()=1,"KEY",IF(ISNA(VLOOKUP(B1559,車名対応マスタ!B:D,3,FALSE)),"",IF(VLOOKUP(B1559,車名対応マスタ!B:D,3,FALSE)="","",$D1559&amp;" "&amp;IF($G1559="9","J","O")&amp;" "&amp;$I1559&amp;" "&amp;IF($I1559&lt;=TEXT(★完成資料!$A$1,"yyyymm"),TEXT(★完成資料!$A$1,"yyyymm"),"999999")&amp; " " &amp; LEFT(F1559 &amp; "          ",10))))</f>
        <v xml:space="preserve">T O 202204 yyyy00 HV        </v>
      </c>
      <c r="B1559" s="68" t="s">
        <v>288</v>
      </c>
      <c r="C1559" s="68" t="s">
        <v>113</v>
      </c>
      <c r="D1559" s="68" t="s">
        <v>287</v>
      </c>
      <c r="E1559" s="68" t="s">
        <v>359</v>
      </c>
      <c r="F1559" s="68" t="s">
        <v>360</v>
      </c>
      <c r="G1559" s="68" t="s">
        <v>78</v>
      </c>
      <c r="H1559" s="68" t="s">
        <v>384</v>
      </c>
      <c r="I1559" s="68" t="s">
        <v>642</v>
      </c>
      <c r="J1559" s="65">
        <v>229</v>
      </c>
      <c r="K1559" s="65">
        <v>150</v>
      </c>
      <c r="L1559" s="65">
        <v>722</v>
      </c>
      <c r="M1559" s="65" t="s">
        <v>387</v>
      </c>
    </row>
    <row r="1560" spans="1:13" ht="12.75" customHeight="1">
      <c r="A1560" s="107" t="str">
        <f>IF(ROW()=1,"KEY",IF(ISNA(VLOOKUP(B1560,車名対応マスタ!B:D,3,FALSE)),"",IF(VLOOKUP(B1560,車名対応マスタ!B:D,3,FALSE)="","",$D1560&amp;" "&amp;IF($G1560="9","J","O")&amp;" "&amp;$I1560&amp;" "&amp;IF($I1560&lt;=TEXT(★完成資料!$A$1,"yyyymm"),TEXT(★完成資料!$A$1,"yyyymm"),"999999")&amp; " " &amp; LEFT(F1560 &amp; "          ",10))))</f>
        <v xml:space="preserve">T O 202205 yyyy00 HV        </v>
      </c>
      <c r="B1560" s="68" t="s">
        <v>288</v>
      </c>
      <c r="C1560" s="68" t="s">
        <v>113</v>
      </c>
      <c r="D1560" s="68" t="s">
        <v>287</v>
      </c>
      <c r="E1560" s="68" t="s">
        <v>359</v>
      </c>
      <c r="F1560" s="68" t="s">
        <v>360</v>
      </c>
      <c r="G1560" s="68" t="s">
        <v>78</v>
      </c>
      <c r="H1560" s="68" t="s">
        <v>384</v>
      </c>
      <c r="I1560" s="68" t="s">
        <v>647</v>
      </c>
      <c r="J1560" s="65">
        <v>230</v>
      </c>
      <c r="K1560" s="65">
        <v>144</v>
      </c>
      <c r="L1560" s="65">
        <v>722</v>
      </c>
      <c r="M1560" s="65" t="s">
        <v>387</v>
      </c>
    </row>
    <row r="1561" spans="1:13" ht="12.75" customHeight="1">
      <c r="A1561" s="107" t="str">
        <f>IF(ROW()=1,"KEY",IF(ISNA(VLOOKUP(B1561,車名対応マスタ!B:D,3,FALSE)),"",IF(VLOOKUP(B1561,車名対応マスタ!B:D,3,FALSE)="","",$D1561&amp;" "&amp;IF($G1561="9","J","O")&amp;" "&amp;$I1561&amp;" "&amp;IF($I1561&lt;=TEXT(★完成資料!$A$1,"yyyymm"),TEXT(★完成資料!$A$1,"yyyymm"),"999999")&amp; " " &amp; LEFT(F1561 &amp; "          ",10))))</f>
        <v xml:space="preserve">T O 202206 yyyy00 HV        </v>
      </c>
      <c r="B1561" s="68" t="s">
        <v>288</v>
      </c>
      <c r="C1561" s="68" t="s">
        <v>113</v>
      </c>
      <c r="D1561" s="68" t="s">
        <v>287</v>
      </c>
      <c r="E1561" s="68" t="s">
        <v>359</v>
      </c>
      <c r="F1561" s="68" t="s">
        <v>360</v>
      </c>
      <c r="G1561" s="68" t="s">
        <v>78</v>
      </c>
      <c r="H1561" s="68" t="s">
        <v>384</v>
      </c>
      <c r="I1561" s="68" t="s">
        <v>652</v>
      </c>
      <c r="J1561" s="65">
        <v>287</v>
      </c>
      <c r="K1561" s="65">
        <v>182</v>
      </c>
      <c r="L1561" s="65">
        <v>722</v>
      </c>
      <c r="M1561" s="65" t="s">
        <v>387</v>
      </c>
    </row>
    <row r="1562" spans="1:13" ht="12.75" customHeight="1">
      <c r="A1562" s="107" t="str">
        <f>IF(ROW()=1,"KEY",IF(ISNA(VLOOKUP(B1562,車名対応マスタ!B:D,3,FALSE)),"",IF(VLOOKUP(B1562,車名対応マスタ!B:D,3,FALSE)="","",$D1562&amp;" "&amp;IF($G1562="9","J","O")&amp;" "&amp;$I1562&amp;" "&amp;IF($I1562&lt;=TEXT(★完成資料!$A$1,"yyyymm"),TEXT(★完成資料!$A$1,"yyyymm"),"999999")&amp; " " &amp; LEFT(F1562 &amp; "          ",10))))</f>
        <v xml:space="preserve">T O 202207 yyyy00 HV        </v>
      </c>
      <c r="B1562" s="68" t="s">
        <v>288</v>
      </c>
      <c r="C1562" s="68" t="s">
        <v>113</v>
      </c>
      <c r="D1562" s="68" t="s">
        <v>287</v>
      </c>
      <c r="E1562" s="68" t="s">
        <v>359</v>
      </c>
      <c r="F1562" s="68" t="s">
        <v>360</v>
      </c>
      <c r="G1562" s="68" t="s">
        <v>78</v>
      </c>
      <c r="H1562" s="68" t="s">
        <v>384</v>
      </c>
      <c r="I1562" s="68" t="s">
        <v>655</v>
      </c>
      <c r="J1562" s="65">
        <v>296</v>
      </c>
      <c r="K1562" s="65">
        <v>128</v>
      </c>
      <c r="L1562" s="65">
        <v>722</v>
      </c>
      <c r="M1562" s="65" t="s">
        <v>387</v>
      </c>
    </row>
    <row r="1563" spans="1:13" ht="12.75" customHeight="1">
      <c r="A1563" s="107" t="str">
        <f>IF(ROW()=1,"KEY",IF(ISNA(VLOOKUP(B1563,車名対応マスタ!B:D,3,FALSE)),"",IF(VLOOKUP(B1563,車名対応マスタ!B:D,3,FALSE)="","",$D1563&amp;" "&amp;IF($G1563="9","J","O")&amp;" "&amp;$I1563&amp;" "&amp;IF($I1563&lt;=TEXT(★完成資料!$A$1,"yyyymm"),TEXT(★完成資料!$A$1,"yyyymm"),"999999")&amp; " " &amp; LEFT(F1563 &amp; "          ",10))))</f>
        <v xml:space="preserve">T O 202208 yyyy00 HV        </v>
      </c>
      <c r="B1563" s="68" t="s">
        <v>288</v>
      </c>
      <c r="C1563" s="68" t="s">
        <v>113</v>
      </c>
      <c r="D1563" s="68" t="s">
        <v>287</v>
      </c>
      <c r="E1563" s="68" t="s">
        <v>359</v>
      </c>
      <c r="F1563" s="68" t="s">
        <v>360</v>
      </c>
      <c r="G1563" s="68" t="s">
        <v>78</v>
      </c>
      <c r="H1563" s="68" t="s">
        <v>384</v>
      </c>
      <c r="I1563" s="68" t="s">
        <v>656</v>
      </c>
      <c r="J1563" s="65">
        <v>155</v>
      </c>
      <c r="K1563" s="65">
        <v>96</v>
      </c>
      <c r="L1563" s="65">
        <v>722</v>
      </c>
      <c r="M1563" s="65" t="s">
        <v>387</v>
      </c>
    </row>
    <row r="1564" spans="1:13" ht="12.75" customHeight="1">
      <c r="A1564" s="107" t="str">
        <f>IF(ROW()=1,"KEY",IF(ISNA(VLOOKUP(B1564,車名対応マスタ!B:D,3,FALSE)),"",IF(VLOOKUP(B1564,車名対応マスタ!B:D,3,FALSE)="","",$D1564&amp;" "&amp;IF($G1564="9","J","O")&amp;" "&amp;$I1564&amp;" "&amp;IF($I1564&lt;=TEXT(★完成資料!$A$1,"yyyymm"),TEXT(★完成資料!$A$1,"yyyymm"),"999999")&amp; " " &amp; LEFT(F1564 &amp; "          ",10))))</f>
        <v xml:space="preserve">T O 202209 yyyy00 HV        </v>
      </c>
      <c r="B1564" s="68" t="s">
        <v>288</v>
      </c>
      <c r="C1564" s="68" t="s">
        <v>113</v>
      </c>
      <c r="D1564" s="68" t="s">
        <v>287</v>
      </c>
      <c r="E1564" s="68" t="s">
        <v>359</v>
      </c>
      <c r="F1564" s="68" t="s">
        <v>360</v>
      </c>
      <c r="G1564" s="68" t="s">
        <v>78</v>
      </c>
      <c r="H1564" s="68" t="s">
        <v>384</v>
      </c>
      <c r="I1564" s="68" t="s">
        <v>657</v>
      </c>
      <c r="J1564" s="65">
        <v>289</v>
      </c>
      <c r="K1564" s="65">
        <v>87</v>
      </c>
      <c r="L1564" s="65">
        <v>722</v>
      </c>
      <c r="M1564" s="65" t="s">
        <v>387</v>
      </c>
    </row>
    <row r="1565" spans="1:13" ht="12.75" customHeight="1">
      <c r="A1565" s="107" t="str">
        <f>IF(ROW()=1,"KEY",IF(ISNA(VLOOKUP(B1565,車名対応マスタ!B:D,3,FALSE)),"",IF(VLOOKUP(B1565,車名対応マスタ!B:D,3,FALSE)="","",$D1565&amp;" "&amp;IF($G1565="9","J","O")&amp;" "&amp;$I1565&amp;" "&amp;IF($I1565&lt;=TEXT(★完成資料!$A$1,"yyyymm"),TEXT(★完成資料!$A$1,"yyyymm"),"999999")&amp; " " &amp; LEFT(F1565 &amp; "          ",10))))</f>
        <v xml:space="preserve">T O 202210 yyyy00 HV        </v>
      </c>
      <c r="B1565" s="68" t="s">
        <v>288</v>
      </c>
      <c r="C1565" s="68" t="s">
        <v>113</v>
      </c>
      <c r="D1565" s="68" t="s">
        <v>287</v>
      </c>
      <c r="E1565" s="68" t="s">
        <v>359</v>
      </c>
      <c r="F1565" s="68" t="s">
        <v>360</v>
      </c>
      <c r="G1565" s="68" t="s">
        <v>78</v>
      </c>
      <c r="H1565" s="68" t="s">
        <v>384</v>
      </c>
      <c r="I1565" s="68" t="s">
        <v>663</v>
      </c>
      <c r="J1565" s="65">
        <v>247</v>
      </c>
      <c r="K1565" s="65">
        <v>49</v>
      </c>
      <c r="L1565" s="65">
        <v>722</v>
      </c>
      <c r="M1565" s="65" t="s">
        <v>387</v>
      </c>
    </row>
    <row r="1566" spans="1:13" ht="12.75" customHeight="1">
      <c r="A1566" s="107" t="str">
        <f>IF(ROW()=1,"KEY",IF(ISNA(VLOOKUP(B1566,車名対応マスタ!B:D,3,FALSE)),"",IF(VLOOKUP(B1566,車名対応マスタ!B:D,3,FALSE)="","",$D1566&amp;" "&amp;IF($G1566="9","J","O")&amp;" "&amp;$I1566&amp;" "&amp;IF($I1566&lt;=TEXT(★完成資料!$A$1,"yyyymm"),TEXT(★完成資料!$A$1,"yyyymm"),"999999")&amp; " " &amp; LEFT(F1566 &amp; "          ",10))))</f>
        <v xml:space="preserve">T O 202201 yyyy00 HV        </v>
      </c>
      <c r="B1566" s="68" t="s">
        <v>288</v>
      </c>
      <c r="C1566" s="68" t="s">
        <v>113</v>
      </c>
      <c r="D1566" s="68" t="s">
        <v>287</v>
      </c>
      <c r="E1566" s="68" t="s">
        <v>359</v>
      </c>
      <c r="F1566" s="68" t="s">
        <v>360</v>
      </c>
      <c r="G1566" s="68" t="s">
        <v>78</v>
      </c>
      <c r="H1566" s="68" t="s">
        <v>384</v>
      </c>
      <c r="I1566" s="68" t="s">
        <v>639</v>
      </c>
      <c r="J1566" s="65">
        <v>28</v>
      </c>
      <c r="L1566" s="65">
        <v>811</v>
      </c>
      <c r="M1566" s="65" t="s">
        <v>388</v>
      </c>
    </row>
    <row r="1567" spans="1:13" ht="12.75" customHeight="1">
      <c r="A1567" s="107" t="str">
        <f>IF(ROW()=1,"KEY",IF(ISNA(VLOOKUP(B1567,車名対応マスタ!B:D,3,FALSE)),"",IF(VLOOKUP(B1567,車名対応マスタ!B:D,3,FALSE)="","",$D1567&amp;" "&amp;IF($G1567="9","J","O")&amp;" "&amp;$I1567&amp;" "&amp;IF($I1567&lt;=TEXT(★完成資料!$A$1,"yyyymm"),TEXT(★完成資料!$A$1,"yyyymm"),"999999")&amp; " " &amp; LEFT(F1567 &amp; "          ",10))))</f>
        <v xml:space="preserve">T O 202202 yyyy00 HV        </v>
      </c>
      <c r="B1567" s="68" t="s">
        <v>288</v>
      </c>
      <c r="C1567" s="68" t="s">
        <v>113</v>
      </c>
      <c r="D1567" s="68" t="s">
        <v>287</v>
      </c>
      <c r="E1567" s="68" t="s">
        <v>359</v>
      </c>
      <c r="F1567" s="68" t="s">
        <v>360</v>
      </c>
      <c r="G1567" s="68" t="s">
        <v>78</v>
      </c>
      <c r="H1567" s="68" t="s">
        <v>384</v>
      </c>
      <c r="I1567" s="68" t="s">
        <v>640</v>
      </c>
      <c r="J1567" s="65">
        <v>41</v>
      </c>
      <c r="L1567" s="65">
        <v>811</v>
      </c>
      <c r="M1567" s="65" t="s">
        <v>388</v>
      </c>
    </row>
    <row r="1568" spans="1:13" ht="12.75" customHeight="1">
      <c r="A1568" s="107" t="str">
        <f>IF(ROW()=1,"KEY",IF(ISNA(VLOOKUP(B1568,車名対応マスタ!B:D,3,FALSE)),"",IF(VLOOKUP(B1568,車名対応マスタ!B:D,3,FALSE)="","",$D1568&amp;" "&amp;IF($G1568="9","J","O")&amp;" "&amp;$I1568&amp;" "&amp;IF($I1568&lt;=TEXT(★完成資料!$A$1,"yyyymm"),TEXT(★完成資料!$A$1,"yyyymm"),"999999")&amp; " " &amp; LEFT(F1568 &amp; "          ",10))))</f>
        <v xml:space="preserve">T O 202203 yyyy00 HV        </v>
      </c>
      <c r="B1568" s="68" t="s">
        <v>288</v>
      </c>
      <c r="C1568" s="68" t="s">
        <v>113</v>
      </c>
      <c r="D1568" s="68" t="s">
        <v>287</v>
      </c>
      <c r="E1568" s="68" t="s">
        <v>359</v>
      </c>
      <c r="F1568" s="68" t="s">
        <v>360</v>
      </c>
      <c r="G1568" s="68" t="s">
        <v>78</v>
      </c>
      <c r="H1568" s="68" t="s">
        <v>384</v>
      </c>
      <c r="I1568" s="68" t="s">
        <v>641</v>
      </c>
      <c r="J1568" s="65">
        <v>46</v>
      </c>
      <c r="L1568" s="65">
        <v>811</v>
      </c>
      <c r="M1568" s="65" t="s">
        <v>388</v>
      </c>
    </row>
    <row r="1569" spans="1:13" ht="12.75" customHeight="1">
      <c r="A1569" s="107" t="str">
        <f>IF(ROW()=1,"KEY",IF(ISNA(VLOOKUP(B1569,車名対応マスタ!B:D,3,FALSE)),"",IF(VLOOKUP(B1569,車名対応マスタ!B:D,3,FALSE)="","",$D1569&amp;" "&amp;IF($G1569="9","J","O")&amp;" "&amp;$I1569&amp;" "&amp;IF($I1569&lt;=TEXT(★完成資料!$A$1,"yyyymm"),TEXT(★完成資料!$A$1,"yyyymm"),"999999")&amp; " " &amp; LEFT(F1569 &amp; "          ",10))))</f>
        <v xml:space="preserve">T O 202204 yyyy00 HV        </v>
      </c>
      <c r="B1569" s="68" t="s">
        <v>288</v>
      </c>
      <c r="C1569" s="68" t="s">
        <v>113</v>
      </c>
      <c r="D1569" s="68" t="s">
        <v>287</v>
      </c>
      <c r="E1569" s="68" t="s">
        <v>359</v>
      </c>
      <c r="F1569" s="68" t="s">
        <v>360</v>
      </c>
      <c r="G1569" s="68" t="s">
        <v>78</v>
      </c>
      <c r="H1569" s="68" t="s">
        <v>384</v>
      </c>
      <c r="I1569" s="68" t="s">
        <v>642</v>
      </c>
      <c r="J1569" s="65">
        <v>28</v>
      </c>
      <c r="L1569" s="65">
        <v>811</v>
      </c>
      <c r="M1569" s="65" t="s">
        <v>388</v>
      </c>
    </row>
    <row r="1570" spans="1:13" ht="12.75" customHeight="1">
      <c r="A1570" s="107" t="str">
        <f>IF(ROW()=1,"KEY",IF(ISNA(VLOOKUP(B1570,車名対応マスタ!B:D,3,FALSE)),"",IF(VLOOKUP(B1570,車名対応マスタ!B:D,3,FALSE)="","",$D1570&amp;" "&amp;IF($G1570="9","J","O")&amp;" "&amp;$I1570&amp;" "&amp;IF($I1570&lt;=TEXT(★完成資料!$A$1,"yyyymm"),TEXT(★完成資料!$A$1,"yyyymm"),"999999")&amp; " " &amp; LEFT(F1570 &amp; "          ",10))))</f>
        <v xml:space="preserve">T O 202205 yyyy00 HV        </v>
      </c>
      <c r="B1570" s="68" t="s">
        <v>288</v>
      </c>
      <c r="C1570" s="68" t="s">
        <v>113</v>
      </c>
      <c r="D1570" s="68" t="s">
        <v>287</v>
      </c>
      <c r="E1570" s="68" t="s">
        <v>359</v>
      </c>
      <c r="F1570" s="68" t="s">
        <v>360</v>
      </c>
      <c r="G1570" s="68" t="s">
        <v>78</v>
      </c>
      <c r="H1570" s="68" t="s">
        <v>384</v>
      </c>
      <c r="I1570" s="68" t="s">
        <v>647</v>
      </c>
      <c r="J1570" s="65">
        <v>25</v>
      </c>
      <c r="K1570" s="65">
        <v>0</v>
      </c>
      <c r="L1570" s="65">
        <v>811</v>
      </c>
      <c r="M1570" s="65" t="s">
        <v>388</v>
      </c>
    </row>
    <row r="1571" spans="1:13" ht="12.75" customHeight="1">
      <c r="A1571" s="107" t="str">
        <f>IF(ROW()=1,"KEY",IF(ISNA(VLOOKUP(B1571,車名対応マスタ!B:D,3,FALSE)),"",IF(VLOOKUP(B1571,車名対応マスタ!B:D,3,FALSE)="","",$D1571&amp;" "&amp;IF($G1571="9","J","O")&amp;" "&amp;$I1571&amp;" "&amp;IF($I1571&lt;=TEXT(★完成資料!$A$1,"yyyymm"),TEXT(★完成資料!$A$1,"yyyymm"),"999999")&amp; " " &amp; LEFT(F1571 &amp; "          ",10))))</f>
        <v xml:space="preserve">T O 202206 yyyy00 HV        </v>
      </c>
      <c r="B1571" s="68" t="s">
        <v>288</v>
      </c>
      <c r="C1571" s="68" t="s">
        <v>113</v>
      </c>
      <c r="D1571" s="68" t="s">
        <v>287</v>
      </c>
      <c r="E1571" s="68" t="s">
        <v>359</v>
      </c>
      <c r="F1571" s="68" t="s">
        <v>360</v>
      </c>
      <c r="G1571" s="68" t="s">
        <v>78</v>
      </c>
      <c r="H1571" s="68" t="s">
        <v>384</v>
      </c>
      <c r="I1571" s="68" t="s">
        <v>652</v>
      </c>
      <c r="J1571" s="65">
        <v>15</v>
      </c>
      <c r="K1571" s="65">
        <v>0</v>
      </c>
      <c r="L1571" s="65">
        <v>811</v>
      </c>
      <c r="M1571" s="65" t="s">
        <v>388</v>
      </c>
    </row>
    <row r="1572" spans="1:13" ht="12.75" customHeight="1">
      <c r="A1572" s="107" t="str">
        <f>IF(ROW()=1,"KEY",IF(ISNA(VLOOKUP(B1572,車名対応マスタ!B:D,3,FALSE)),"",IF(VLOOKUP(B1572,車名対応マスタ!B:D,3,FALSE)="","",$D1572&amp;" "&amp;IF($G1572="9","J","O")&amp;" "&amp;$I1572&amp;" "&amp;IF($I1572&lt;=TEXT(★完成資料!$A$1,"yyyymm"),TEXT(★完成資料!$A$1,"yyyymm"),"999999")&amp; " " &amp; LEFT(F1572 &amp; "          ",10))))</f>
        <v xml:space="preserve">T O 202207 yyyy00 HV        </v>
      </c>
      <c r="B1572" s="68" t="s">
        <v>288</v>
      </c>
      <c r="C1572" s="68" t="s">
        <v>113</v>
      </c>
      <c r="D1572" s="68" t="s">
        <v>287</v>
      </c>
      <c r="E1572" s="68" t="s">
        <v>359</v>
      </c>
      <c r="F1572" s="68" t="s">
        <v>360</v>
      </c>
      <c r="G1572" s="68" t="s">
        <v>78</v>
      </c>
      <c r="H1572" s="68" t="s">
        <v>384</v>
      </c>
      <c r="I1572" s="68" t="s">
        <v>655</v>
      </c>
      <c r="J1572" s="65">
        <v>10</v>
      </c>
      <c r="K1572" s="65">
        <v>0</v>
      </c>
      <c r="L1572" s="65">
        <v>811</v>
      </c>
      <c r="M1572" s="65" t="s">
        <v>388</v>
      </c>
    </row>
    <row r="1573" spans="1:13" ht="12.75" customHeight="1">
      <c r="A1573" s="107" t="str">
        <f>IF(ROW()=1,"KEY",IF(ISNA(VLOOKUP(B1573,車名対応マスタ!B:D,3,FALSE)),"",IF(VLOOKUP(B1573,車名対応マスタ!B:D,3,FALSE)="","",$D1573&amp;" "&amp;IF($G1573="9","J","O")&amp;" "&amp;$I1573&amp;" "&amp;IF($I1573&lt;=TEXT(★完成資料!$A$1,"yyyymm"),TEXT(★完成資料!$A$1,"yyyymm"),"999999")&amp; " " &amp; LEFT(F1573 &amp; "          ",10))))</f>
        <v xml:space="preserve">T O 202208 yyyy00 HV        </v>
      </c>
      <c r="B1573" s="68" t="s">
        <v>288</v>
      </c>
      <c r="C1573" s="68" t="s">
        <v>113</v>
      </c>
      <c r="D1573" s="68" t="s">
        <v>287</v>
      </c>
      <c r="E1573" s="68" t="s">
        <v>359</v>
      </c>
      <c r="F1573" s="68" t="s">
        <v>360</v>
      </c>
      <c r="G1573" s="68" t="s">
        <v>78</v>
      </c>
      <c r="H1573" s="68" t="s">
        <v>384</v>
      </c>
      <c r="I1573" s="68" t="s">
        <v>656</v>
      </c>
      <c r="J1573" s="65">
        <v>7</v>
      </c>
      <c r="K1573" s="65">
        <v>0</v>
      </c>
      <c r="L1573" s="65">
        <v>811</v>
      </c>
      <c r="M1573" s="65" t="s">
        <v>388</v>
      </c>
    </row>
    <row r="1574" spans="1:13" ht="12.75" customHeight="1">
      <c r="A1574" s="107" t="str">
        <f>IF(ROW()=1,"KEY",IF(ISNA(VLOOKUP(B1574,車名対応マスタ!B:D,3,FALSE)),"",IF(VLOOKUP(B1574,車名対応マスタ!B:D,3,FALSE)="","",$D1574&amp;" "&amp;IF($G1574="9","J","O")&amp;" "&amp;$I1574&amp;" "&amp;IF($I1574&lt;=TEXT(★完成資料!$A$1,"yyyymm"),TEXT(★完成資料!$A$1,"yyyymm"),"999999")&amp; " " &amp; LEFT(F1574 &amp; "          ",10))))</f>
        <v xml:space="preserve">T O 202209 yyyy00 HV        </v>
      </c>
      <c r="B1574" s="68" t="s">
        <v>288</v>
      </c>
      <c r="C1574" s="68" t="s">
        <v>113</v>
      </c>
      <c r="D1574" s="68" t="s">
        <v>287</v>
      </c>
      <c r="E1574" s="68" t="s">
        <v>359</v>
      </c>
      <c r="F1574" s="68" t="s">
        <v>360</v>
      </c>
      <c r="G1574" s="68" t="s">
        <v>78</v>
      </c>
      <c r="H1574" s="68" t="s">
        <v>384</v>
      </c>
      <c r="I1574" s="68" t="s">
        <v>657</v>
      </c>
      <c r="J1574" s="65">
        <v>4</v>
      </c>
      <c r="K1574" s="65">
        <v>0</v>
      </c>
      <c r="L1574" s="65">
        <v>811</v>
      </c>
      <c r="M1574" s="65" t="s">
        <v>388</v>
      </c>
    </row>
    <row r="1575" spans="1:13" ht="12.75" customHeight="1">
      <c r="A1575" s="107" t="str">
        <f>IF(ROW()=1,"KEY",IF(ISNA(VLOOKUP(B1575,車名対応マスタ!B:D,3,FALSE)),"",IF(VLOOKUP(B1575,車名対応マスタ!B:D,3,FALSE)="","",$D1575&amp;" "&amp;IF($G1575="9","J","O")&amp;" "&amp;$I1575&amp;" "&amp;IF($I1575&lt;=TEXT(★完成資料!$A$1,"yyyymm"),TEXT(★完成資料!$A$1,"yyyymm"),"999999")&amp; " " &amp; LEFT(F1575 &amp; "          ",10))))</f>
        <v xml:space="preserve">T O 202210 yyyy00 HV        </v>
      </c>
      <c r="B1575" s="68" t="s">
        <v>288</v>
      </c>
      <c r="C1575" s="68" t="s">
        <v>113</v>
      </c>
      <c r="D1575" s="68" t="s">
        <v>287</v>
      </c>
      <c r="E1575" s="68" t="s">
        <v>359</v>
      </c>
      <c r="F1575" s="68" t="s">
        <v>360</v>
      </c>
      <c r="G1575" s="68" t="s">
        <v>78</v>
      </c>
      <c r="H1575" s="68" t="s">
        <v>384</v>
      </c>
      <c r="I1575" s="68" t="s">
        <v>663</v>
      </c>
      <c r="J1575" s="65">
        <v>9</v>
      </c>
      <c r="K1575" s="65">
        <v>0</v>
      </c>
      <c r="L1575" s="65">
        <v>811</v>
      </c>
      <c r="M1575" s="65" t="s">
        <v>388</v>
      </c>
    </row>
    <row r="1576" spans="1:13" ht="12.75" customHeight="1">
      <c r="A1576" s="107" t="str">
        <f>IF(ROW()=1,"KEY",IF(ISNA(VLOOKUP(B1576,車名対応マスタ!B:D,3,FALSE)),"",IF(VLOOKUP(B1576,車名対応マスタ!B:D,3,FALSE)="","",$D1576&amp;" "&amp;IF($G1576="9","J","O")&amp;" "&amp;$I1576&amp;" "&amp;IF($I1576&lt;=TEXT(★完成資料!$A$1,"yyyymm"),TEXT(★完成資料!$A$1,"yyyymm"),"999999")&amp; " " &amp; LEFT(F1576 &amp; "          ",10))))</f>
        <v xml:space="preserve">T O 202201 yyyy00 HV        </v>
      </c>
      <c r="B1576" s="68" t="s">
        <v>288</v>
      </c>
      <c r="C1576" s="68" t="s">
        <v>113</v>
      </c>
      <c r="D1576" s="68" t="s">
        <v>287</v>
      </c>
      <c r="E1576" s="68" t="s">
        <v>359</v>
      </c>
      <c r="F1576" s="68" t="s">
        <v>360</v>
      </c>
      <c r="G1576" s="68" t="s">
        <v>78</v>
      </c>
      <c r="H1576" s="68" t="s">
        <v>384</v>
      </c>
      <c r="I1576" s="68" t="s">
        <v>639</v>
      </c>
      <c r="J1576" s="65">
        <v>124</v>
      </c>
      <c r="K1576" s="65">
        <v>136</v>
      </c>
      <c r="L1576" s="65">
        <v>719</v>
      </c>
      <c r="M1576" s="65" t="s">
        <v>389</v>
      </c>
    </row>
    <row r="1577" spans="1:13" ht="12.75" customHeight="1">
      <c r="A1577" s="107" t="str">
        <f>IF(ROW()=1,"KEY",IF(ISNA(VLOOKUP(B1577,車名対応マスタ!B:D,3,FALSE)),"",IF(VLOOKUP(B1577,車名対応マスタ!B:D,3,FALSE)="","",$D1577&amp;" "&amp;IF($G1577="9","J","O")&amp;" "&amp;$I1577&amp;" "&amp;IF($I1577&lt;=TEXT(★完成資料!$A$1,"yyyymm"),TEXT(★完成資料!$A$1,"yyyymm"),"999999")&amp; " " &amp; LEFT(F1577 &amp; "          ",10))))</f>
        <v xml:space="preserve">T O 202202 yyyy00 HV        </v>
      </c>
      <c r="B1577" s="68" t="s">
        <v>288</v>
      </c>
      <c r="C1577" s="68" t="s">
        <v>113</v>
      </c>
      <c r="D1577" s="68" t="s">
        <v>287</v>
      </c>
      <c r="E1577" s="68" t="s">
        <v>359</v>
      </c>
      <c r="F1577" s="68" t="s">
        <v>360</v>
      </c>
      <c r="G1577" s="68" t="s">
        <v>78</v>
      </c>
      <c r="H1577" s="68" t="s">
        <v>384</v>
      </c>
      <c r="I1577" s="68" t="s">
        <v>640</v>
      </c>
      <c r="J1577" s="65">
        <v>129</v>
      </c>
      <c r="K1577" s="65">
        <v>138</v>
      </c>
      <c r="L1577" s="65">
        <v>719</v>
      </c>
      <c r="M1577" s="65" t="s">
        <v>389</v>
      </c>
    </row>
    <row r="1578" spans="1:13" ht="12.75" customHeight="1">
      <c r="A1578" s="107" t="str">
        <f>IF(ROW()=1,"KEY",IF(ISNA(VLOOKUP(B1578,車名対応マスタ!B:D,3,FALSE)),"",IF(VLOOKUP(B1578,車名対応マスタ!B:D,3,FALSE)="","",$D1578&amp;" "&amp;IF($G1578="9","J","O")&amp;" "&amp;$I1578&amp;" "&amp;IF($I1578&lt;=TEXT(★完成資料!$A$1,"yyyymm"),TEXT(★完成資料!$A$1,"yyyymm"),"999999")&amp; " " &amp; LEFT(F1578 &amp; "          ",10))))</f>
        <v xml:space="preserve">T O 202203 yyyy00 HV        </v>
      </c>
      <c r="B1578" s="68" t="s">
        <v>288</v>
      </c>
      <c r="C1578" s="68" t="s">
        <v>113</v>
      </c>
      <c r="D1578" s="68" t="s">
        <v>287</v>
      </c>
      <c r="E1578" s="68" t="s">
        <v>359</v>
      </c>
      <c r="F1578" s="68" t="s">
        <v>360</v>
      </c>
      <c r="G1578" s="68" t="s">
        <v>78</v>
      </c>
      <c r="H1578" s="68" t="s">
        <v>384</v>
      </c>
      <c r="I1578" s="68" t="s">
        <v>641</v>
      </c>
      <c r="J1578" s="65">
        <v>285</v>
      </c>
      <c r="K1578" s="65">
        <v>224</v>
      </c>
      <c r="L1578" s="65">
        <v>719</v>
      </c>
      <c r="M1578" s="65" t="s">
        <v>389</v>
      </c>
    </row>
    <row r="1579" spans="1:13" ht="12.75" customHeight="1">
      <c r="A1579" s="107" t="str">
        <f>IF(ROW()=1,"KEY",IF(ISNA(VLOOKUP(B1579,車名対応マスタ!B:D,3,FALSE)),"",IF(VLOOKUP(B1579,車名対応マスタ!B:D,3,FALSE)="","",$D1579&amp;" "&amp;IF($G1579="9","J","O")&amp;" "&amp;$I1579&amp;" "&amp;IF($I1579&lt;=TEXT(★完成資料!$A$1,"yyyymm"),TEXT(★完成資料!$A$1,"yyyymm"),"999999")&amp; " " &amp; LEFT(F1579 &amp; "          ",10))))</f>
        <v xml:space="preserve">T O 202204 yyyy00 HV        </v>
      </c>
      <c r="B1579" s="68" t="s">
        <v>288</v>
      </c>
      <c r="C1579" s="68" t="s">
        <v>113</v>
      </c>
      <c r="D1579" s="68" t="s">
        <v>287</v>
      </c>
      <c r="E1579" s="68" t="s">
        <v>359</v>
      </c>
      <c r="F1579" s="68" t="s">
        <v>360</v>
      </c>
      <c r="G1579" s="68" t="s">
        <v>78</v>
      </c>
      <c r="H1579" s="68" t="s">
        <v>384</v>
      </c>
      <c r="I1579" s="68" t="s">
        <v>642</v>
      </c>
      <c r="J1579" s="65">
        <v>178</v>
      </c>
      <c r="K1579" s="65">
        <v>92</v>
      </c>
      <c r="L1579" s="65">
        <v>719</v>
      </c>
      <c r="M1579" s="65" t="s">
        <v>389</v>
      </c>
    </row>
    <row r="1580" spans="1:13" ht="12.75" customHeight="1">
      <c r="A1580" s="107" t="str">
        <f>IF(ROW()=1,"KEY",IF(ISNA(VLOOKUP(B1580,車名対応マスタ!B:D,3,FALSE)),"",IF(VLOOKUP(B1580,車名対応マスタ!B:D,3,FALSE)="","",$D1580&amp;" "&amp;IF($G1580="9","J","O")&amp;" "&amp;$I1580&amp;" "&amp;IF($I1580&lt;=TEXT(★完成資料!$A$1,"yyyymm"),TEXT(★完成資料!$A$1,"yyyymm"),"999999")&amp; " " &amp; LEFT(F1580 &amp; "          ",10))))</f>
        <v xml:space="preserve">T O 202205 yyyy00 HV        </v>
      </c>
      <c r="B1580" s="68" t="s">
        <v>288</v>
      </c>
      <c r="C1580" s="68" t="s">
        <v>113</v>
      </c>
      <c r="D1580" s="68" t="s">
        <v>287</v>
      </c>
      <c r="E1580" s="68" t="s">
        <v>359</v>
      </c>
      <c r="F1580" s="68" t="s">
        <v>360</v>
      </c>
      <c r="G1580" s="68" t="s">
        <v>78</v>
      </c>
      <c r="H1580" s="68" t="s">
        <v>384</v>
      </c>
      <c r="I1580" s="68" t="s">
        <v>647</v>
      </c>
      <c r="J1580" s="65">
        <v>71</v>
      </c>
      <c r="K1580" s="65">
        <v>130</v>
      </c>
      <c r="L1580" s="65">
        <v>719</v>
      </c>
      <c r="M1580" s="65" t="s">
        <v>389</v>
      </c>
    </row>
    <row r="1581" spans="1:13" ht="12.75" customHeight="1">
      <c r="A1581" s="107" t="str">
        <f>IF(ROW()=1,"KEY",IF(ISNA(VLOOKUP(B1581,車名対応マスタ!B:D,3,FALSE)),"",IF(VLOOKUP(B1581,車名対応マスタ!B:D,3,FALSE)="","",$D1581&amp;" "&amp;IF($G1581="9","J","O")&amp;" "&amp;$I1581&amp;" "&amp;IF($I1581&lt;=TEXT(★完成資料!$A$1,"yyyymm"),TEXT(★完成資料!$A$1,"yyyymm"),"999999")&amp; " " &amp; LEFT(F1581 &amp; "          ",10))))</f>
        <v xml:space="preserve">T O 202206 yyyy00 HV        </v>
      </c>
      <c r="B1581" s="68" t="s">
        <v>288</v>
      </c>
      <c r="C1581" s="68" t="s">
        <v>113</v>
      </c>
      <c r="D1581" s="68" t="s">
        <v>287</v>
      </c>
      <c r="E1581" s="68" t="s">
        <v>359</v>
      </c>
      <c r="F1581" s="68" t="s">
        <v>360</v>
      </c>
      <c r="G1581" s="68" t="s">
        <v>78</v>
      </c>
      <c r="H1581" s="68" t="s">
        <v>384</v>
      </c>
      <c r="I1581" s="68" t="s">
        <v>652</v>
      </c>
      <c r="J1581" s="65">
        <v>116</v>
      </c>
      <c r="K1581" s="65">
        <v>157</v>
      </c>
      <c r="L1581" s="65">
        <v>719</v>
      </c>
      <c r="M1581" s="65" t="s">
        <v>389</v>
      </c>
    </row>
    <row r="1582" spans="1:13" ht="12.75" customHeight="1">
      <c r="A1582" s="107" t="str">
        <f>IF(ROW()=1,"KEY",IF(ISNA(VLOOKUP(B1582,車名対応マスタ!B:D,3,FALSE)),"",IF(VLOOKUP(B1582,車名対応マスタ!B:D,3,FALSE)="","",$D1582&amp;" "&amp;IF($G1582="9","J","O")&amp;" "&amp;$I1582&amp;" "&amp;IF($I1582&lt;=TEXT(★完成資料!$A$1,"yyyymm"),TEXT(★完成資料!$A$1,"yyyymm"),"999999")&amp; " " &amp; LEFT(F1582 &amp; "          ",10))))</f>
        <v xml:space="preserve">T O 202207 yyyy00 HV        </v>
      </c>
      <c r="B1582" s="68" t="s">
        <v>288</v>
      </c>
      <c r="C1582" s="68" t="s">
        <v>113</v>
      </c>
      <c r="D1582" s="68" t="s">
        <v>287</v>
      </c>
      <c r="E1582" s="68" t="s">
        <v>359</v>
      </c>
      <c r="F1582" s="68" t="s">
        <v>360</v>
      </c>
      <c r="G1582" s="68" t="s">
        <v>78</v>
      </c>
      <c r="H1582" s="68" t="s">
        <v>384</v>
      </c>
      <c r="I1582" s="68" t="s">
        <v>655</v>
      </c>
      <c r="J1582" s="65">
        <v>162</v>
      </c>
      <c r="K1582" s="65">
        <v>158</v>
      </c>
      <c r="L1582" s="65">
        <v>719</v>
      </c>
      <c r="M1582" s="65" t="s">
        <v>389</v>
      </c>
    </row>
    <row r="1583" spans="1:13" ht="12.75" customHeight="1">
      <c r="A1583" s="107" t="str">
        <f>IF(ROW()=1,"KEY",IF(ISNA(VLOOKUP(B1583,車名対応マスタ!B:D,3,FALSE)),"",IF(VLOOKUP(B1583,車名対応マスタ!B:D,3,FALSE)="","",$D1583&amp;" "&amp;IF($G1583="9","J","O")&amp;" "&amp;$I1583&amp;" "&amp;IF($I1583&lt;=TEXT(★完成資料!$A$1,"yyyymm"),TEXT(★完成資料!$A$1,"yyyymm"),"999999")&amp; " " &amp; LEFT(F1583 &amp; "          ",10))))</f>
        <v xml:space="preserve">T O 202208 yyyy00 HV        </v>
      </c>
      <c r="B1583" s="68" t="s">
        <v>288</v>
      </c>
      <c r="C1583" s="68" t="s">
        <v>113</v>
      </c>
      <c r="D1583" s="68" t="s">
        <v>287</v>
      </c>
      <c r="E1583" s="68" t="s">
        <v>359</v>
      </c>
      <c r="F1583" s="68" t="s">
        <v>360</v>
      </c>
      <c r="G1583" s="68" t="s">
        <v>78</v>
      </c>
      <c r="H1583" s="68" t="s">
        <v>384</v>
      </c>
      <c r="I1583" s="68" t="s">
        <v>656</v>
      </c>
      <c r="J1583" s="65">
        <v>97</v>
      </c>
      <c r="K1583" s="65">
        <v>180</v>
      </c>
      <c r="L1583" s="65">
        <v>719</v>
      </c>
      <c r="M1583" s="65" t="s">
        <v>389</v>
      </c>
    </row>
    <row r="1584" spans="1:13" ht="12.75" customHeight="1">
      <c r="A1584" s="107" t="str">
        <f>IF(ROW()=1,"KEY",IF(ISNA(VLOOKUP(B1584,車名対応マスタ!B:D,3,FALSE)),"",IF(VLOOKUP(B1584,車名対応マスタ!B:D,3,FALSE)="","",$D1584&amp;" "&amp;IF($G1584="9","J","O")&amp;" "&amp;$I1584&amp;" "&amp;IF($I1584&lt;=TEXT(★完成資料!$A$1,"yyyymm"),TEXT(★完成資料!$A$1,"yyyymm"),"999999")&amp; " " &amp; LEFT(F1584 &amp; "          ",10))))</f>
        <v xml:space="preserve">T O 202209 yyyy00 HV        </v>
      </c>
      <c r="B1584" s="68" t="s">
        <v>288</v>
      </c>
      <c r="C1584" s="68" t="s">
        <v>113</v>
      </c>
      <c r="D1584" s="68" t="s">
        <v>287</v>
      </c>
      <c r="E1584" s="68" t="s">
        <v>359</v>
      </c>
      <c r="F1584" s="68" t="s">
        <v>360</v>
      </c>
      <c r="G1584" s="68" t="s">
        <v>78</v>
      </c>
      <c r="H1584" s="68" t="s">
        <v>384</v>
      </c>
      <c r="I1584" s="68" t="s">
        <v>657</v>
      </c>
      <c r="J1584" s="65">
        <v>38</v>
      </c>
      <c r="K1584" s="65">
        <v>104</v>
      </c>
      <c r="L1584" s="65">
        <v>719</v>
      </c>
      <c r="M1584" s="65" t="s">
        <v>389</v>
      </c>
    </row>
    <row r="1585" spans="1:13" ht="12.75" customHeight="1">
      <c r="A1585" s="107" t="str">
        <f>IF(ROW()=1,"KEY",IF(ISNA(VLOOKUP(B1585,車名対応マスタ!B:D,3,FALSE)),"",IF(VLOOKUP(B1585,車名対応マスタ!B:D,3,FALSE)="","",$D1585&amp;" "&amp;IF($G1585="9","J","O")&amp;" "&amp;$I1585&amp;" "&amp;IF($I1585&lt;=TEXT(★完成資料!$A$1,"yyyymm"),TEXT(★完成資料!$A$1,"yyyymm"),"999999")&amp; " " &amp; LEFT(F1585 &amp; "          ",10))))</f>
        <v xml:space="preserve">T O 202210 yyyy00 HV        </v>
      </c>
      <c r="B1585" s="68" t="s">
        <v>288</v>
      </c>
      <c r="C1585" s="68" t="s">
        <v>113</v>
      </c>
      <c r="D1585" s="68" t="s">
        <v>287</v>
      </c>
      <c r="E1585" s="68" t="s">
        <v>359</v>
      </c>
      <c r="F1585" s="68" t="s">
        <v>360</v>
      </c>
      <c r="G1585" s="68" t="s">
        <v>78</v>
      </c>
      <c r="H1585" s="68" t="s">
        <v>384</v>
      </c>
      <c r="I1585" s="68" t="s">
        <v>663</v>
      </c>
      <c r="J1585" s="65">
        <v>1</v>
      </c>
      <c r="K1585" s="65">
        <v>77</v>
      </c>
      <c r="L1585" s="65">
        <v>719</v>
      </c>
      <c r="M1585" s="65" t="s">
        <v>389</v>
      </c>
    </row>
    <row r="1586" spans="1:13" ht="12.75" customHeight="1">
      <c r="A1586" s="107" t="str">
        <f>IF(ROW()=1,"KEY",IF(ISNA(VLOOKUP(B1586,車名対応マスタ!B:D,3,FALSE)),"",IF(VLOOKUP(B1586,車名対応マスタ!B:D,3,FALSE)="","",$D1586&amp;" "&amp;IF($G1586="9","J","O")&amp;" "&amp;$I1586&amp;" "&amp;IF($I1586&lt;=TEXT(★完成資料!$A$1,"yyyymm"),TEXT(★完成資料!$A$1,"yyyymm"),"999999")&amp; " " &amp; LEFT(F1586 &amp; "          ",10))))</f>
        <v xml:space="preserve">T O 202207 yyyy00 HV        </v>
      </c>
      <c r="B1586" s="68" t="s">
        <v>288</v>
      </c>
      <c r="C1586" s="68" t="s">
        <v>113</v>
      </c>
      <c r="D1586" s="68" t="s">
        <v>287</v>
      </c>
      <c r="E1586" s="68" t="s">
        <v>359</v>
      </c>
      <c r="F1586" s="68" t="s">
        <v>360</v>
      </c>
      <c r="G1586" s="68" t="s">
        <v>78</v>
      </c>
      <c r="H1586" s="68" t="s">
        <v>384</v>
      </c>
      <c r="I1586" s="68" t="s">
        <v>655</v>
      </c>
      <c r="J1586" s="65">
        <v>1</v>
      </c>
      <c r="L1586" s="65">
        <v>812</v>
      </c>
      <c r="M1586" s="65" t="s">
        <v>390</v>
      </c>
    </row>
    <row r="1587" spans="1:13" ht="12.75" customHeight="1">
      <c r="A1587" s="107" t="str">
        <f>IF(ROW()=1,"KEY",IF(ISNA(VLOOKUP(B1587,車名対応マスタ!B:D,3,FALSE)),"",IF(VLOOKUP(B1587,車名対応マスタ!B:D,3,FALSE)="","",$D1587&amp;" "&amp;IF($G1587="9","J","O")&amp;" "&amp;$I1587&amp;" "&amp;IF($I1587&lt;=TEXT(★完成資料!$A$1,"yyyymm"),TEXT(★完成資料!$A$1,"yyyymm"),"999999")&amp; " " &amp; LEFT(F1587 &amp; "          ",10))))</f>
        <v xml:space="preserve">T O 202201 yyyy00 HV        </v>
      </c>
      <c r="B1587" s="68" t="s">
        <v>288</v>
      </c>
      <c r="C1587" s="68" t="s">
        <v>113</v>
      </c>
      <c r="D1587" s="68" t="s">
        <v>287</v>
      </c>
      <c r="E1587" s="68" t="s">
        <v>359</v>
      </c>
      <c r="F1587" s="68" t="s">
        <v>360</v>
      </c>
      <c r="G1587" s="68" t="s">
        <v>78</v>
      </c>
      <c r="H1587" s="68" t="s">
        <v>384</v>
      </c>
      <c r="I1587" s="68" t="s">
        <v>639</v>
      </c>
      <c r="J1587" s="65">
        <v>25</v>
      </c>
      <c r="K1587" s="65">
        <v>0</v>
      </c>
      <c r="L1587" s="65">
        <v>718</v>
      </c>
      <c r="M1587" s="65" t="s">
        <v>503</v>
      </c>
    </row>
    <row r="1588" spans="1:13" ht="12.75" customHeight="1">
      <c r="A1588" s="107" t="str">
        <f>IF(ROW()=1,"KEY",IF(ISNA(VLOOKUP(B1588,車名対応マスタ!B:D,3,FALSE)),"",IF(VLOOKUP(B1588,車名対応マスタ!B:D,3,FALSE)="","",$D1588&amp;" "&amp;IF($G1588="9","J","O")&amp;" "&amp;$I1588&amp;" "&amp;IF($I1588&lt;=TEXT(★完成資料!$A$1,"yyyymm"),TEXT(★完成資料!$A$1,"yyyymm"),"999999")&amp; " " &amp; LEFT(F1588 &amp; "          ",10))))</f>
        <v xml:space="preserve">T O 202202 yyyy00 HV        </v>
      </c>
      <c r="B1588" s="68" t="s">
        <v>288</v>
      </c>
      <c r="C1588" s="68" t="s">
        <v>113</v>
      </c>
      <c r="D1588" s="68" t="s">
        <v>287</v>
      </c>
      <c r="E1588" s="68" t="s">
        <v>359</v>
      </c>
      <c r="F1588" s="68" t="s">
        <v>360</v>
      </c>
      <c r="G1588" s="68" t="s">
        <v>78</v>
      </c>
      <c r="H1588" s="68" t="s">
        <v>384</v>
      </c>
      <c r="I1588" s="68" t="s">
        <v>640</v>
      </c>
      <c r="J1588" s="65">
        <v>14</v>
      </c>
      <c r="K1588" s="65">
        <v>0</v>
      </c>
      <c r="L1588" s="65">
        <v>718</v>
      </c>
      <c r="M1588" s="65" t="s">
        <v>503</v>
      </c>
    </row>
    <row r="1589" spans="1:13" ht="12.75" customHeight="1">
      <c r="A1589" s="107" t="str">
        <f>IF(ROW()=1,"KEY",IF(ISNA(VLOOKUP(B1589,車名対応マスタ!B:D,3,FALSE)),"",IF(VLOOKUP(B1589,車名対応マスタ!B:D,3,FALSE)="","",$D1589&amp;" "&amp;IF($G1589="9","J","O")&amp;" "&amp;$I1589&amp;" "&amp;IF($I1589&lt;=TEXT(★完成資料!$A$1,"yyyymm"),TEXT(★完成資料!$A$1,"yyyymm"),"999999")&amp; " " &amp; LEFT(F1589 &amp; "          ",10))))</f>
        <v xml:space="preserve">T O 202203 yyyy00 HV        </v>
      </c>
      <c r="B1589" s="68" t="s">
        <v>288</v>
      </c>
      <c r="C1589" s="68" t="s">
        <v>113</v>
      </c>
      <c r="D1589" s="68" t="s">
        <v>287</v>
      </c>
      <c r="E1589" s="68" t="s">
        <v>359</v>
      </c>
      <c r="F1589" s="68" t="s">
        <v>360</v>
      </c>
      <c r="G1589" s="68" t="s">
        <v>78</v>
      </c>
      <c r="H1589" s="68" t="s">
        <v>384</v>
      </c>
      <c r="I1589" s="68" t="s">
        <v>641</v>
      </c>
      <c r="J1589" s="65">
        <v>26</v>
      </c>
      <c r="K1589" s="65">
        <v>0</v>
      </c>
      <c r="L1589" s="65">
        <v>718</v>
      </c>
      <c r="M1589" s="65" t="s">
        <v>503</v>
      </c>
    </row>
    <row r="1590" spans="1:13" ht="12.75" customHeight="1">
      <c r="A1590" s="107" t="str">
        <f>IF(ROW()=1,"KEY",IF(ISNA(VLOOKUP(B1590,車名対応マスタ!B:D,3,FALSE)),"",IF(VLOOKUP(B1590,車名対応マスタ!B:D,3,FALSE)="","",$D1590&amp;" "&amp;IF($G1590="9","J","O")&amp;" "&amp;$I1590&amp;" "&amp;IF($I1590&lt;=TEXT(★完成資料!$A$1,"yyyymm"),TEXT(★完成資料!$A$1,"yyyymm"),"999999")&amp; " " &amp; LEFT(F1590 &amp; "          ",10))))</f>
        <v xml:space="preserve">T O 202204 yyyy00 HV        </v>
      </c>
      <c r="B1590" s="68" t="s">
        <v>288</v>
      </c>
      <c r="C1590" s="68" t="s">
        <v>113</v>
      </c>
      <c r="D1590" s="68" t="s">
        <v>287</v>
      </c>
      <c r="E1590" s="68" t="s">
        <v>359</v>
      </c>
      <c r="F1590" s="68" t="s">
        <v>360</v>
      </c>
      <c r="G1590" s="68" t="s">
        <v>78</v>
      </c>
      <c r="H1590" s="68" t="s">
        <v>384</v>
      </c>
      <c r="I1590" s="68" t="s">
        <v>642</v>
      </c>
      <c r="J1590" s="65">
        <v>15</v>
      </c>
      <c r="K1590" s="65">
        <v>0</v>
      </c>
      <c r="L1590" s="65">
        <v>718</v>
      </c>
      <c r="M1590" s="65" t="s">
        <v>503</v>
      </c>
    </row>
    <row r="1591" spans="1:13" ht="12.75" customHeight="1">
      <c r="A1591" s="107" t="str">
        <f>IF(ROW()=1,"KEY",IF(ISNA(VLOOKUP(B1591,車名対応マスタ!B:D,3,FALSE)),"",IF(VLOOKUP(B1591,車名対応マスタ!B:D,3,FALSE)="","",$D1591&amp;" "&amp;IF($G1591="9","J","O")&amp;" "&amp;$I1591&amp;" "&amp;IF($I1591&lt;=TEXT(★完成資料!$A$1,"yyyymm"),TEXT(★完成資料!$A$1,"yyyymm"),"999999")&amp; " " &amp; LEFT(F1591 &amp; "          ",10))))</f>
        <v xml:space="preserve">T O 202205 yyyy00 HV        </v>
      </c>
      <c r="B1591" s="68" t="s">
        <v>288</v>
      </c>
      <c r="C1591" s="68" t="s">
        <v>113</v>
      </c>
      <c r="D1591" s="68" t="s">
        <v>287</v>
      </c>
      <c r="E1591" s="68" t="s">
        <v>359</v>
      </c>
      <c r="F1591" s="68" t="s">
        <v>360</v>
      </c>
      <c r="G1591" s="68" t="s">
        <v>78</v>
      </c>
      <c r="H1591" s="68" t="s">
        <v>384</v>
      </c>
      <c r="I1591" s="68" t="s">
        <v>647</v>
      </c>
      <c r="J1591" s="65">
        <v>13</v>
      </c>
      <c r="K1591" s="65">
        <v>0</v>
      </c>
      <c r="L1591" s="65">
        <v>718</v>
      </c>
      <c r="M1591" s="65" t="s">
        <v>503</v>
      </c>
    </row>
    <row r="1592" spans="1:13" ht="12.75" customHeight="1">
      <c r="A1592" s="107" t="str">
        <f>IF(ROW()=1,"KEY",IF(ISNA(VLOOKUP(B1592,車名対応マスタ!B:D,3,FALSE)),"",IF(VLOOKUP(B1592,車名対応マスタ!B:D,3,FALSE)="","",$D1592&amp;" "&amp;IF($G1592="9","J","O")&amp;" "&amp;$I1592&amp;" "&amp;IF($I1592&lt;=TEXT(★完成資料!$A$1,"yyyymm"),TEXT(★完成資料!$A$1,"yyyymm"),"999999")&amp; " " &amp; LEFT(F1592 &amp; "          ",10))))</f>
        <v xml:space="preserve">T O 202206 yyyy00 HV        </v>
      </c>
      <c r="B1592" s="68" t="s">
        <v>288</v>
      </c>
      <c r="C1592" s="68" t="s">
        <v>113</v>
      </c>
      <c r="D1592" s="68" t="s">
        <v>287</v>
      </c>
      <c r="E1592" s="68" t="s">
        <v>359</v>
      </c>
      <c r="F1592" s="68" t="s">
        <v>360</v>
      </c>
      <c r="G1592" s="68" t="s">
        <v>78</v>
      </c>
      <c r="H1592" s="68" t="s">
        <v>384</v>
      </c>
      <c r="I1592" s="68" t="s">
        <v>652</v>
      </c>
      <c r="J1592" s="65">
        <v>6</v>
      </c>
      <c r="K1592" s="65">
        <v>1</v>
      </c>
      <c r="L1592" s="65">
        <v>718</v>
      </c>
      <c r="M1592" s="65" t="s">
        <v>503</v>
      </c>
    </row>
    <row r="1593" spans="1:13" ht="12.75" customHeight="1">
      <c r="A1593" s="107" t="str">
        <f>IF(ROW()=1,"KEY",IF(ISNA(VLOOKUP(B1593,車名対応マスタ!B:D,3,FALSE)),"",IF(VLOOKUP(B1593,車名対応マスタ!B:D,3,FALSE)="","",$D1593&amp;" "&amp;IF($G1593="9","J","O")&amp;" "&amp;$I1593&amp;" "&amp;IF($I1593&lt;=TEXT(★完成資料!$A$1,"yyyymm"),TEXT(★完成資料!$A$1,"yyyymm"),"999999")&amp; " " &amp; LEFT(F1593 &amp; "          ",10))))</f>
        <v xml:space="preserve">T O 202207 yyyy00 HV        </v>
      </c>
      <c r="B1593" s="68" t="s">
        <v>288</v>
      </c>
      <c r="C1593" s="68" t="s">
        <v>113</v>
      </c>
      <c r="D1593" s="68" t="s">
        <v>287</v>
      </c>
      <c r="E1593" s="68" t="s">
        <v>359</v>
      </c>
      <c r="F1593" s="68" t="s">
        <v>360</v>
      </c>
      <c r="G1593" s="68" t="s">
        <v>78</v>
      </c>
      <c r="H1593" s="68" t="s">
        <v>384</v>
      </c>
      <c r="I1593" s="68" t="s">
        <v>655</v>
      </c>
      <c r="J1593" s="65">
        <v>4</v>
      </c>
      <c r="K1593" s="65">
        <v>82</v>
      </c>
      <c r="L1593" s="65">
        <v>718</v>
      </c>
      <c r="M1593" s="65" t="s">
        <v>503</v>
      </c>
    </row>
    <row r="1594" spans="1:13" ht="12.75" customHeight="1">
      <c r="A1594" s="107" t="str">
        <f>IF(ROW()=1,"KEY",IF(ISNA(VLOOKUP(B1594,車名対応マスタ!B:D,3,FALSE)),"",IF(VLOOKUP(B1594,車名対応マスタ!B:D,3,FALSE)="","",$D1594&amp;" "&amp;IF($G1594="9","J","O")&amp;" "&amp;$I1594&amp;" "&amp;IF($I1594&lt;=TEXT(★完成資料!$A$1,"yyyymm"),TEXT(★完成資料!$A$1,"yyyymm"),"999999")&amp; " " &amp; LEFT(F1594 &amp; "          ",10))))</f>
        <v xml:space="preserve">T O 202208 yyyy00 HV        </v>
      </c>
      <c r="B1594" s="68" t="s">
        <v>288</v>
      </c>
      <c r="C1594" s="68" t="s">
        <v>113</v>
      </c>
      <c r="D1594" s="68" t="s">
        <v>287</v>
      </c>
      <c r="E1594" s="68" t="s">
        <v>359</v>
      </c>
      <c r="F1594" s="68" t="s">
        <v>360</v>
      </c>
      <c r="G1594" s="68" t="s">
        <v>78</v>
      </c>
      <c r="H1594" s="68" t="s">
        <v>384</v>
      </c>
      <c r="I1594" s="68" t="s">
        <v>656</v>
      </c>
      <c r="J1594" s="65">
        <v>9</v>
      </c>
      <c r="K1594" s="65">
        <v>73</v>
      </c>
      <c r="L1594" s="65">
        <v>718</v>
      </c>
      <c r="M1594" s="65" t="s">
        <v>503</v>
      </c>
    </row>
    <row r="1595" spans="1:13" ht="12.75" customHeight="1">
      <c r="A1595" s="107" t="str">
        <f>IF(ROW()=1,"KEY",IF(ISNA(VLOOKUP(B1595,車名対応マスタ!B:D,3,FALSE)),"",IF(VLOOKUP(B1595,車名対応マスタ!B:D,3,FALSE)="","",$D1595&amp;" "&amp;IF($G1595="9","J","O")&amp;" "&amp;$I1595&amp;" "&amp;IF($I1595&lt;=TEXT(★完成資料!$A$1,"yyyymm"),TEXT(★完成資料!$A$1,"yyyymm"),"999999")&amp; " " &amp; LEFT(F1595 &amp; "          ",10))))</f>
        <v xml:space="preserve">T O 202209 yyyy00 HV        </v>
      </c>
      <c r="B1595" s="68" t="s">
        <v>288</v>
      </c>
      <c r="C1595" s="68" t="s">
        <v>113</v>
      </c>
      <c r="D1595" s="68" t="s">
        <v>287</v>
      </c>
      <c r="E1595" s="68" t="s">
        <v>359</v>
      </c>
      <c r="F1595" s="68" t="s">
        <v>360</v>
      </c>
      <c r="G1595" s="68" t="s">
        <v>78</v>
      </c>
      <c r="H1595" s="68" t="s">
        <v>384</v>
      </c>
      <c r="I1595" s="68" t="s">
        <v>657</v>
      </c>
      <c r="J1595" s="65">
        <v>5</v>
      </c>
      <c r="K1595" s="65">
        <v>96</v>
      </c>
      <c r="L1595" s="65">
        <v>718</v>
      </c>
      <c r="M1595" s="65" t="s">
        <v>503</v>
      </c>
    </row>
    <row r="1596" spans="1:13" ht="12.75" customHeight="1">
      <c r="A1596" s="107" t="str">
        <f>IF(ROW()=1,"KEY",IF(ISNA(VLOOKUP(B1596,車名対応マスタ!B:D,3,FALSE)),"",IF(VLOOKUP(B1596,車名対応マスタ!B:D,3,FALSE)="","",$D1596&amp;" "&amp;IF($G1596="9","J","O")&amp;" "&amp;$I1596&amp;" "&amp;IF($I1596&lt;=TEXT(★完成資料!$A$1,"yyyymm"),TEXT(★完成資料!$A$1,"yyyymm"),"999999")&amp; " " &amp; LEFT(F1596 &amp; "          ",10))))</f>
        <v xml:space="preserve">T O 202210 yyyy00 HV        </v>
      </c>
      <c r="B1596" s="68" t="s">
        <v>288</v>
      </c>
      <c r="C1596" s="68" t="s">
        <v>113</v>
      </c>
      <c r="D1596" s="68" t="s">
        <v>287</v>
      </c>
      <c r="E1596" s="68" t="s">
        <v>359</v>
      </c>
      <c r="F1596" s="68" t="s">
        <v>360</v>
      </c>
      <c r="G1596" s="68" t="s">
        <v>78</v>
      </c>
      <c r="H1596" s="68" t="s">
        <v>384</v>
      </c>
      <c r="I1596" s="68" t="s">
        <v>663</v>
      </c>
      <c r="J1596" s="65">
        <v>13</v>
      </c>
      <c r="K1596" s="65">
        <v>58</v>
      </c>
      <c r="L1596" s="65">
        <v>718</v>
      </c>
      <c r="M1596" s="65" t="s">
        <v>503</v>
      </c>
    </row>
    <row r="1597" spans="1:13" ht="12.75" customHeight="1">
      <c r="A1597" s="107" t="str">
        <f>IF(ROW()=1,"KEY",IF(ISNA(VLOOKUP(B1597,車名対応マスタ!B:D,3,FALSE)),"",IF(VLOOKUP(B1597,車名対応マスタ!B:D,3,FALSE)="","",$D1597&amp;" "&amp;IF($G1597="9","J","O")&amp;" "&amp;$I1597&amp;" "&amp;IF($I1597&lt;=TEXT(★完成資料!$A$1,"yyyymm"),TEXT(★完成資料!$A$1,"yyyymm"),"999999")&amp; " " &amp; LEFT(F1597 &amp; "          ",10))))</f>
        <v xml:space="preserve">T O 202206 yyyy00 HV        </v>
      </c>
      <c r="B1597" s="68" t="s">
        <v>288</v>
      </c>
      <c r="C1597" s="68" t="s">
        <v>113</v>
      </c>
      <c r="D1597" s="68" t="s">
        <v>287</v>
      </c>
      <c r="E1597" s="68" t="s">
        <v>359</v>
      </c>
      <c r="F1597" s="68" t="s">
        <v>360</v>
      </c>
      <c r="G1597" s="68" t="s">
        <v>78</v>
      </c>
      <c r="H1597" s="68" t="s">
        <v>384</v>
      </c>
      <c r="I1597" s="68" t="s">
        <v>652</v>
      </c>
      <c r="J1597" s="65">
        <v>2</v>
      </c>
      <c r="L1597" s="65">
        <v>703</v>
      </c>
      <c r="M1597" s="65" t="s">
        <v>425</v>
      </c>
    </row>
    <row r="1598" spans="1:13" ht="12.75" customHeight="1">
      <c r="A1598" s="107" t="str">
        <f>IF(ROW()=1,"KEY",IF(ISNA(VLOOKUP(B1598,車名対応マスタ!B:D,3,FALSE)),"",IF(VLOOKUP(B1598,車名対応マスタ!B:D,3,FALSE)="","",$D1598&amp;" "&amp;IF($G1598="9","J","O")&amp;" "&amp;$I1598&amp;" "&amp;IF($I1598&lt;=TEXT(★完成資料!$A$1,"yyyymm"),TEXT(★完成資料!$A$1,"yyyymm"),"999999")&amp; " " &amp; LEFT(F1598 &amp; "          ",10))))</f>
        <v xml:space="preserve">T O 202207 yyyy00 HV        </v>
      </c>
      <c r="B1598" s="68" t="s">
        <v>288</v>
      </c>
      <c r="C1598" s="68" t="s">
        <v>113</v>
      </c>
      <c r="D1598" s="68" t="s">
        <v>287</v>
      </c>
      <c r="E1598" s="68" t="s">
        <v>359</v>
      </c>
      <c r="F1598" s="68" t="s">
        <v>360</v>
      </c>
      <c r="G1598" s="68" t="s">
        <v>78</v>
      </c>
      <c r="H1598" s="68" t="s">
        <v>384</v>
      </c>
      <c r="I1598" s="68" t="s">
        <v>655</v>
      </c>
      <c r="J1598" s="65">
        <v>3</v>
      </c>
      <c r="L1598" s="65">
        <v>703</v>
      </c>
      <c r="M1598" s="65" t="s">
        <v>425</v>
      </c>
    </row>
    <row r="1599" spans="1:13" ht="12.75" customHeight="1">
      <c r="A1599" s="107" t="str">
        <f>IF(ROW()=1,"KEY",IF(ISNA(VLOOKUP(B1599,車名対応マスタ!B:D,3,FALSE)),"",IF(VLOOKUP(B1599,車名対応マスタ!B:D,3,FALSE)="","",$D1599&amp;" "&amp;IF($G1599="9","J","O")&amp;" "&amp;$I1599&amp;" "&amp;IF($I1599&lt;=TEXT(★完成資料!$A$1,"yyyymm"),TEXT(★完成資料!$A$1,"yyyymm"),"999999")&amp; " " &amp; LEFT(F1599 &amp; "          ",10))))</f>
        <v xml:space="preserve">T O 202208 yyyy00 HV        </v>
      </c>
      <c r="B1599" s="68" t="s">
        <v>288</v>
      </c>
      <c r="C1599" s="68" t="s">
        <v>113</v>
      </c>
      <c r="D1599" s="68" t="s">
        <v>287</v>
      </c>
      <c r="E1599" s="68" t="s">
        <v>359</v>
      </c>
      <c r="F1599" s="68" t="s">
        <v>360</v>
      </c>
      <c r="G1599" s="68" t="s">
        <v>78</v>
      </c>
      <c r="H1599" s="68" t="s">
        <v>384</v>
      </c>
      <c r="I1599" s="68" t="s">
        <v>656</v>
      </c>
      <c r="J1599" s="65">
        <v>2</v>
      </c>
      <c r="L1599" s="65">
        <v>703</v>
      </c>
      <c r="M1599" s="65" t="s">
        <v>425</v>
      </c>
    </row>
    <row r="1600" spans="1:13" ht="12.75" customHeight="1">
      <c r="A1600" s="107" t="str">
        <f>IF(ROW()=1,"KEY",IF(ISNA(VLOOKUP(B1600,車名対応マスタ!B:D,3,FALSE)),"",IF(VLOOKUP(B1600,車名対応マスタ!B:D,3,FALSE)="","",$D1600&amp;" "&amp;IF($G1600="9","J","O")&amp;" "&amp;$I1600&amp;" "&amp;IF($I1600&lt;=TEXT(★完成資料!$A$1,"yyyymm"),TEXT(★完成資料!$A$1,"yyyymm"),"999999")&amp; " " &amp; LEFT(F1600 &amp; "          ",10))))</f>
        <v xml:space="preserve">T O 202201 yyyy00 HV        </v>
      </c>
      <c r="B1600" s="68" t="s">
        <v>288</v>
      </c>
      <c r="C1600" s="68" t="s">
        <v>113</v>
      </c>
      <c r="D1600" s="68" t="s">
        <v>287</v>
      </c>
      <c r="E1600" s="68" t="s">
        <v>359</v>
      </c>
      <c r="F1600" s="68" t="s">
        <v>360</v>
      </c>
      <c r="G1600" s="68" t="s">
        <v>78</v>
      </c>
      <c r="H1600" s="68" t="s">
        <v>384</v>
      </c>
      <c r="I1600" s="68" t="s">
        <v>639</v>
      </c>
      <c r="J1600" s="65">
        <v>31</v>
      </c>
      <c r="L1600" s="65">
        <v>715</v>
      </c>
      <c r="M1600" s="65" t="s">
        <v>504</v>
      </c>
    </row>
    <row r="1601" spans="1:13" ht="12.75" customHeight="1">
      <c r="A1601" s="107" t="str">
        <f>IF(ROW()=1,"KEY",IF(ISNA(VLOOKUP(B1601,車名対応マスタ!B:D,3,FALSE)),"",IF(VLOOKUP(B1601,車名対応マスタ!B:D,3,FALSE)="","",$D1601&amp;" "&amp;IF($G1601="9","J","O")&amp;" "&amp;$I1601&amp;" "&amp;IF($I1601&lt;=TEXT(★完成資料!$A$1,"yyyymm"),TEXT(★完成資料!$A$1,"yyyymm"),"999999")&amp; " " &amp; LEFT(F1601 &amp; "          ",10))))</f>
        <v xml:space="preserve">T O 202202 yyyy00 HV        </v>
      </c>
      <c r="B1601" s="68" t="s">
        <v>288</v>
      </c>
      <c r="C1601" s="68" t="s">
        <v>113</v>
      </c>
      <c r="D1601" s="68" t="s">
        <v>287</v>
      </c>
      <c r="E1601" s="68" t="s">
        <v>359</v>
      </c>
      <c r="F1601" s="68" t="s">
        <v>360</v>
      </c>
      <c r="G1601" s="68" t="s">
        <v>78</v>
      </c>
      <c r="H1601" s="68" t="s">
        <v>384</v>
      </c>
      <c r="I1601" s="68" t="s">
        <v>640</v>
      </c>
      <c r="J1601" s="65">
        <v>64</v>
      </c>
      <c r="L1601" s="65">
        <v>715</v>
      </c>
      <c r="M1601" s="65" t="s">
        <v>504</v>
      </c>
    </row>
    <row r="1602" spans="1:13" ht="12.75" customHeight="1">
      <c r="A1602" s="107" t="str">
        <f>IF(ROW()=1,"KEY",IF(ISNA(VLOOKUP(B1602,車名対応マスタ!B:D,3,FALSE)),"",IF(VLOOKUP(B1602,車名対応マスタ!B:D,3,FALSE)="","",$D1602&amp;" "&amp;IF($G1602="9","J","O")&amp;" "&amp;$I1602&amp;" "&amp;IF($I1602&lt;=TEXT(★完成資料!$A$1,"yyyymm"),TEXT(★完成資料!$A$1,"yyyymm"),"999999")&amp; " " &amp; LEFT(F1602 &amp; "          ",10))))</f>
        <v xml:space="preserve">T O 202203 yyyy00 HV        </v>
      </c>
      <c r="B1602" s="68" t="s">
        <v>288</v>
      </c>
      <c r="C1602" s="68" t="s">
        <v>113</v>
      </c>
      <c r="D1602" s="68" t="s">
        <v>287</v>
      </c>
      <c r="E1602" s="68" t="s">
        <v>359</v>
      </c>
      <c r="F1602" s="68" t="s">
        <v>360</v>
      </c>
      <c r="G1602" s="68" t="s">
        <v>78</v>
      </c>
      <c r="H1602" s="68" t="s">
        <v>384</v>
      </c>
      <c r="I1602" s="68" t="s">
        <v>641</v>
      </c>
      <c r="J1602" s="65">
        <v>64</v>
      </c>
      <c r="K1602" s="65">
        <v>0</v>
      </c>
      <c r="L1602" s="65">
        <v>715</v>
      </c>
      <c r="M1602" s="65" t="s">
        <v>504</v>
      </c>
    </row>
    <row r="1603" spans="1:13" ht="12.75" customHeight="1">
      <c r="A1603" s="107" t="str">
        <f>IF(ROW()=1,"KEY",IF(ISNA(VLOOKUP(B1603,車名対応マスタ!B:D,3,FALSE)),"",IF(VLOOKUP(B1603,車名対応マスタ!B:D,3,FALSE)="","",$D1603&amp;" "&amp;IF($G1603="9","J","O")&amp;" "&amp;$I1603&amp;" "&amp;IF($I1603&lt;=TEXT(★完成資料!$A$1,"yyyymm"),TEXT(★完成資料!$A$1,"yyyymm"),"999999")&amp; " " &amp; LEFT(F1603 &amp; "          ",10))))</f>
        <v xml:space="preserve">T O 202204 yyyy00 HV        </v>
      </c>
      <c r="B1603" s="68" t="s">
        <v>288</v>
      </c>
      <c r="C1603" s="68" t="s">
        <v>113</v>
      </c>
      <c r="D1603" s="68" t="s">
        <v>287</v>
      </c>
      <c r="E1603" s="68" t="s">
        <v>359</v>
      </c>
      <c r="F1603" s="68" t="s">
        <v>360</v>
      </c>
      <c r="G1603" s="68" t="s">
        <v>78</v>
      </c>
      <c r="H1603" s="68" t="s">
        <v>384</v>
      </c>
      <c r="I1603" s="68" t="s">
        <v>642</v>
      </c>
      <c r="J1603" s="65">
        <v>43</v>
      </c>
      <c r="L1603" s="65">
        <v>715</v>
      </c>
      <c r="M1603" s="65" t="s">
        <v>504</v>
      </c>
    </row>
    <row r="1604" spans="1:13" ht="12.75" customHeight="1">
      <c r="A1604" s="107" t="str">
        <f>IF(ROW()=1,"KEY",IF(ISNA(VLOOKUP(B1604,車名対応マスタ!B:D,3,FALSE)),"",IF(VLOOKUP(B1604,車名対応マスタ!B:D,3,FALSE)="","",$D1604&amp;" "&amp;IF($G1604="9","J","O")&amp;" "&amp;$I1604&amp;" "&amp;IF($I1604&lt;=TEXT(★完成資料!$A$1,"yyyymm"),TEXT(★完成資料!$A$1,"yyyymm"),"999999")&amp; " " &amp; LEFT(F1604 &amp; "          ",10))))</f>
        <v xml:space="preserve">T O 202205 yyyy00 HV        </v>
      </c>
      <c r="B1604" s="68" t="s">
        <v>288</v>
      </c>
      <c r="C1604" s="68" t="s">
        <v>113</v>
      </c>
      <c r="D1604" s="68" t="s">
        <v>287</v>
      </c>
      <c r="E1604" s="68" t="s">
        <v>359</v>
      </c>
      <c r="F1604" s="68" t="s">
        <v>360</v>
      </c>
      <c r="G1604" s="68" t="s">
        <v>78</v>
      </c>
      <c r="H1604" s="68" t="s">
        <v>384</v>
      </c>
      <c r="I1604" s="68" t="s">
        <v>647</v>
      </c>
      <c r="J1604" s="65">
        <v>40</v>
      </c>
      <c r="L1604" s="65">
        <v>715</v>
      </c>
      <c r="M1604" s="65" t="s">
        <v>504</v>
      </c>
    </row>
    <row r="1605" spans="1:13" ht="12.75" customHeight="1">
      <c r="A1605" s="107" t="str">
        <f>IF(ROW()=1,"KEY",IF(ISNA(VLOOKUP(B1605,車名対応マスタ!B:D,3,FALSE)),"",IF(VLOOKUP(B1605,車名対応マスタ!B:D,3,FALSE)="","",$D1605&amp;" "&amp;IF($G1605="9","J","O")&amp;" "&amp;$I1605&amp;" "&amp;IF($I1605&lt;=TEXT(★完成資料!$A$1,"yyyymm"),TEXT(★完成資料!$A$1,"yyyymm"),"999999")&amp; " " &amp; LEFT(F1605 &amp; "          ",10))))</f>
        <v xml:space="preserve">T O 202206 yyyy00 HV        </v>
      </c>
      <c r="B1605" s="68" t="s">
        <v>288</v>
      </c>
      <c r="C1605" s="68" t="s">
        <v>113</v>
      </c>
      <c r="D1605" s="68" t="s">
        <v>287</v>
      </c>
      <c r="E1605" s="68" t="s">
        <v>359</v>
      </c>
      <c r="F1605" s="68" t="s">
        <v>360</v>
      </c>
      <c r="G1605" s="68" t="s">
        <v>78</v>
      </c>
      <c r="H1605" s="68" t="s">
        <v>384</v>
      </c>
      <c r="I1605" s="68" t="s">
        <v>652</v>
      </c>
      <c r="J1605" s="65">
        <v>39</v>
      </c>
      <c r="L1605" s="65">
        <v>715</v>
      </c>
      <c r="M1605" s="65" t="s">
        <v>504</v>
      </c>
    </row>
    <row r="1606" spans="1:13" ht="12.75" customHeight="1">
      <c r="A1606" s="107" t="str">
        <f>IF(ROW()=1,"KEY",IF(ISNA(VLOOKUP(B1606,車名対応マスタ!B:D,3,FALSE)),"",IF(VLOOKUP(B1606,車名対応マスタ!B:D,3,FALSE)="","",$D1606&amp;" "&amp;IF($G1606="9","J","O")&amp;" "&amp;$I1606&amp;" "&amp;IF($I1606&lt;=TEXT(★完成資料!$A$1,"yyyymm"),TEXT(★完成資料!$A$1,"yyyymm"),"999999")&amp; " " &amp; LEFT(F1606 &amp; "          ",10))))</f>
        <v xml:space="preserve">T O 202207 yyyy00 HV        </v>
      </c>
      <c r="B1606" s="68" t="s">
        <v>288</v>
      </c>
      <c r="C1606" s="68" t="s">
        <v>113</v>
      </c>
      <c r="D1606" s="68" t="s">
        <v>287</v>
      </c>
      <c r="E1606" s="68" t="s">
        <v>359</v>
      </c>
      <c r="F1606" s="68" t="s">
        <v>360</v>
      </c>
      <c r="G1606" s="68" t="s">
        <v>78</v>
      </c>
      <c r="H1606" s="68" t="s">
        <v>384</v>
      </c>
      <c r="I1606" s="68" t="s">
        <v>655</v>
      </c>
      <c r="J1606" s="65">
        <v>26</v>
      </c>
      <c r="K1606" s="65">
        <v>0</v>
      </c>
      <c r="L1606" s="65">
        <v>715</v>
      </c>
      <c r="M1606" s="65" t="s">
        <v>504</v>
      </c>
    </row>
    <row r="1607" spans="1:13" ht="12.75" customHeight="1">
      <c r="A1607" s="107" t="str">
        <f>IF(ROW()=1,"KEY",IF(ISNA(VLOOKUP(B1607,車名対応マスタ!B:D,3,FALSE)),"",IF(VLOOKUP(B1607,車名対応マスタ!B:D,3,FALSE)="","",$D1607&amp;" "&amp;IF($G1607="9","J","O")&amp;" "&amp;$I1607&amp;" "&amp;IF($I1607&lt;=TEXT(★完成資料!$A$1,"yyyymm"),TEXT(★完成資料!$A$1,"yyyymm"),"999999")&amp; " " &amp; LEFT(F1607 &amp; "          ",10))))</f>
        <v xml:space="preserve">T O 202208 yyyy00 HV        </v>
      </c>
      <c r="B1607" s="68" t="s">
        <v>288</v>
      </c>
      <c r="C1607" s="68" t="s">
        <v>113</v>
      </c>
      <c r="D1607" s="68" t="s">
        <v>287</v>
      </c>
      <c r="E1607" s="68" t="s">
        <v>359</v>
      </c>
      <c r="F1607" s="68" t="s">
        <v>360</v>
      </c>
      <c r="G1607" s="68" t="s">
        <v>78</v>
      </c>
      <c r="H1607" s="68" t="s">
        <v>384</v>
      </c>
      <c r="I1607" s="68" t="s">
        <v>656</v>
      </c>
      <c r="J1607" s="65">
        <v>21</v>
      </c>
      <c r="L1607" s="65">
        <v>715</v>
      </c>
      <c r="M1607" s="65" t="s">
        <v>504</v>
      </c>
    </row>
    <row r="1608" spans="1:13" ht="12.75" customHeight="1">
      <c r="A1608" s="107" t="str">
        <f>IF(ROW()=1,"KEY",IF(ISNA(VLOOKUP(B1608,車名対応マスタ!B:D,3,FALSE)),"",IF(VLOOKUP(B1608,車名対応マスタ!B:D,3,FALSE)="","",$D1608&amp;" "&amp;IF($G1608="9","J","O")&amp;" "&amp;$I1608&amp;" "&amp;IF($I1608&lt;=TEXT(★完成資料!$A$1,"yyyymm"),TEXT(★完成資料!$A$1,"yyyymm"),"999999")&amp; " " &amp; LEFT(F1608 &amp; "          ",10))))</f>
        <v xml:space="preserve">T O 202209 yyyy00 HV        </v>
      </c>
      <c r="B1608" s="68" t="s">
        <v>288</v>
      </c>
      <c r="C1608" s="68" t="s">
        <v>113</v>
      </c>
      <c r="D1608" s="68" t="s">
        <v>287</v>
      </c>
      <c r="E1608" s="68" t="s">
        <v>359</v>
      </c>
      <c r="F1608" s="68" t="s">
        <v>360</v>
      </c>
      <c r="G1608" s="68" t="s">
        <v>78</v>
      </c>
      <c r="H1608" s="68" t="s">
        <v>384</v>
      </c>
      <c r="I1608" s="68" t="s">
        <v>657</v>
      </c>
      <c r="J1608" s="65">
        <v>6</v>
      </c>
      <c r="L1608" s="65">
        <v>715</v>
      </c>
      <c r="M1608" s="65" t="s">
        <v>504</v>
      </c>
    </row>
    <row r="1609" spans="1:13" ht="12.75" customHeight="1">
      <c r="A1609" s="107" t="str">
        <f>IF(ROW()=1,"KEY",IF(ISNA(VLOOKUP(B1609,車名対応マスタ!B:D,3,FALSE)),"",IF(VLOOKUP(B1609,車名対応マスタ!B:D,3,FALSE)="","",$D1609&amp;" "&amp;IF($G1609="9","J","O")&amp;" "&amp;$I1609&amp;" "&amp;IF($I1609&lt;=TEXT(★完成資料!$A$1,"yyyymm"),TEXT(★完成資料!$A$1,"yyyymm"),"999999")&amp; " " &amp; LEFT(F1609 &amp; "          ",10))))</f>
        <v xml:space="preserve">T O 202210 yyyy00 HV        </v>
      </c>
      <c r="B1609" s="68" t="s">
        <v>288</v>
      </c>
      <c r="C1609" s="68" t="s">
        <v>113</v>
      </c>
      <c r="D1609" s="68" t="s">
        <v>287</v>
      </c>
      <c r="E1609" s="68" t="s">
        <v>359</v>
      </c>
      <c r="F1609" s="68" t="s">
        <v>360</v>
      </c>
      <c r="G1609" s="68" t="s">
        <v>78</v>
      </c>
      <c r="H1609" s="68" t="s">
        <v>384</v>
      </c>
      <c r="I1609" s="68" t="s">
        <v>663</v>
      </c>
      <c r="J1609" s="65">
        <v>7</v>
      </c>
      <c r="L1609" s="65">
        <v>715</v>
      </c>
      <c r="M1609" s="65" t="s">
        <v>504</v>
      </c>
    </row>
    <row r="1610" spans="1:13" ht="12.75" customHeight="1">
      <c r="A1610" s="107" t="str">
        <f>IF(ROW()=1,"KEY",IF(ISNA(VLOOKUP(B1610,車名対応マスタ!B:D,3,FALSE)),"",IF(VLOOKUP(B1610,車名対応マスタ!B:D,3,FALSE)="","",$D1610&amp;" "&amp;IF($G1610="9","J","O")&amp;" "&amp;$I1610&amp;" "&amp;IF($I1610&lt;=TEXT(★完成資料!$A$1,"yyyymm"),TEXT(★完成資料!$A$1,"yyyymm"),"999999")&amp; " " &amp; LEFT(F1610 &amp; "          ",10))))</f>
        <v xml:space="preserve">T O 202201 yyyy00 HV        </v>
      </c>
      <c r="B1610" s="68" t="s">
        <v>288</v>
      </c>
      <c r="C1610" s="68" t="s">
        <v>113</v>
      </c>
      <c r="D1610" s="68" t="s">
        <v>287</v>
      </c>
      <c r="E1610" s="68" t="s">
        <v>359</v>
      </c>
      <c r="F1610" s="68" t="s">
        <v>360</v>
      </c>
      <c r="G1610" s="68" t="s">
        <v>78</v>
      </c>
      <c r="H1610" s="68" t="s">
        <v>384</v>
      </c>
      <c r="I1610" s="68" t="s">
        <v>639</v>
      </c>
      <c r="J1610" s="65">
        <v>114</v>
      </c>
      <c r="K1610" s="65">
        <v>39</v>
      </c>
      <c r="L1610" s="65">
        <v>709</v>
      </c>
      <c r="M1610" s="65" t="s">
        <v>391</v>
      </c>
    </row>
    <row r="1611" spans="1:13" ht="12.75" customHeight="1">
      <c r="A1611" s="107" t="str">
        <f>IF(ROW()=1,"KEY",IF(ISNA(VLOOKUP(B1611,車名対応マスタ!B:D,3,FALSE)),"",IF(VLOOKUP(B1611,車名対応マスタ!B:D,3,FALSE)="","",$D1611&amp;" "&amp;IF($G1611="9","J","O")&amp;" "&amp;$I1611&amp;" "&amp;IF($I1611&lt;=TEXT(★完成資料!$A$1,"yyyymm"),TEXT(★完成資料!$A$1,"yyyymm"),"999999")&amp; " " &amp; LEFT(F1611 &amp; "          ",10))))</f>
        <v xml:space="preserve">T O 202202 yyyy00 HV        </v>
      </c>
      <c r="B1611" s="68" t="s">
        <v>288</v>
      </c>
      <c r="C1611" s="68" t="s">
        <v>113</v>
      </c>
      <c r="D1611" s="68" t="s">
        <v>287</v>
      </c>
      <c r="E1611" s="68" t="s">
        <v>359</v>
      </c>
      <c r="F1611" s="68" t="s">
        <v>360</v>
      </c>
      <c r="G1611" s="68" t="s">
        <v>78</v>
      </c>
      <c r="H1611" s="68" t="s">
        <v>384</v>
      </c>
      <c r="I1611" s="68" t="s">
        <v>640</v>
      </c>
      <c r="J1611" s="65">
        <v>157</v>
      </c>
      <c r="K1611" s="65">
        <v>23</v>
      </c>
      <c r="L1611" s="65">
        <v>709</v>
      </c>
      <c r="M1611" s="65" t="s">
        <v>391</v>
      </c>
    </row>
    <row r="1612" spans="1:13" ht="12.75" customHeight="1">
      <c r="A1612" s="107" t="str">
        <f>IF(ROW()=1,"KEY",IF(ISNA(VLOOKUP(B1612,車名対応マスタ!B:D,3,FALSE)),"",IF(VLOOKUP(B1612,車名対応マスタ!B:D,3,FALSE)="","",$D1612&amp;" "&amp;IF($G1612="9","J","O")&amp;" "&amp;$I1612&amp;" "&amp;IF($I1612&lt;=TEXT(★完成資料!$A$1,"yyyymm"),TEXT(★完成資料!$A$1,"yyyymm"),"999999")&amp; " " &amp; LEFT(F1612 &amp; "          ",10))))</f>
        <v xml:space="preserve">T O 202203 yyyy00 HV        </v>
      </c>
      <c r="B1612" s="68" t="s">
        <v>288</v>
      </c>
      <c r="C1612" s="68" t="s">
        <v>113</v>
      </c>
      <c r="D1612" s="68" t="s">
        <v>287</v>
      </c>
      <c r="E1612" s="68" t="s">
        <v>359</v>
      </c>
      <c r="F1612" s="68" t="s">
        <v>360</v>
      </c>
      <c r="G1612" s="68" t="s">
        <v>78</v>
      </c>
      <c r="H1612" s="68" t="s">
        <v>384</v>
      </c>
      <c r="I1612" s="68" t="s">
        <v>641</v>
      </c>
      <c r="J1612" s="65">
        <v>141</v>
      </c>
      <c r="K1612" s="65">
        <v>41</v>
      </c>
      <c r="L1612" s="65">
        <v>709</v>
      </c>
      <c r="M1612" s="65" t="s">
        <v>391</v>
      </c>
    </row>
    <row r="1613" spans="1:13" ht="12.75" customHeight="1">
      <c r="A1613" s="107" t="str">
        <f>IF(ROW()=1,"KEY",IF(ISNA(VLOOKUP(B1613,車名対応マスタ!B:D,3,FALSE)),"",IF(VLOOKUP(B1613,車名対応マスタ!B:D,3,FALSE)="","",$D1613&amp;" "&amp;IF($G1613="9","J","O")&amp;" "&amp;$I1613&amp;" "&amp;IF($I1613&lt;=TEXT(★完成資料!$A$1,"yyyymm"),TEXT(★完成資料!$A$1,"yyyymm"),"999999")&amp; " " &amp; LEFT(F1613 &amp; "          ",10))))</f>
        <v xml:space="preserve">T O 202204 yyyy00 HV        </v>
      </c>
      <c r="B1613" s="68" t="s">
        <v>288</v>
      </c>
      <c r="C1613" s="68" t="s">
        <v>113</v>
      </c>
      <c r="D1613" s="68" t="s">
        <v>287</v>
      </c>
      <c r="E1613" s="68" t="s">
        <v>359</v>
      </c>
      <c r="F1613" s="68" t="s">
        <v>360</v>
      </c>
      <c r="G1613" s="68" t="s">
        <v>78</v>
      </c>
      <c r="H1613" s="68" t="s">
        <v>384</v>
      </c>
      <c r="I1613" s="68" t="s">
        <v>642</v>
      </c>
      <c r="J1613" s="65">
        <v>110</v>
      </c>
      <c r="K1613" s="65">
        <v>2</v>
      </c>
      <c r="L1613" s="65">
        <v>709</v>
      </c>
      <c r="M1613" s="65" t="s">
        <v>391</v>
      </c>
    </row>
    <row r="1614" spans="1:13" ht="12.75" customHeight="1">
      <c r="A1614" s="107" t="str">
        <f>IF(ROW()=1,"KEY",IF(ISNA(VLOOKUP(B1614,車名対応マスタ!B:D,3,FALSE)),"",IF(VLOOKUP(B1614,車名対応マスタ!B:D,3,FALSE)="","",$D1614&amp;" "&amp;IF($G1614="9","J","O")&amp;" "&amp;$I1614&amp;" "&amp;IF($I1614&lt;=TEXT(★完成資料!$A$1,"yyyymm"),TEXT(★完成資料!$A$1,"yyyymm"),"999999")&amp; " " &amp; LEFT(F1614 &amp; "          ",10))))</f>
        <v xml:space="preserve">T O 202205 yyyy00 HV        </v>
      </c>
      <c r="B1614" s="68" t="s">
        <v>288</v>
      </c>
      <c r="C1614" s="68" t="s">
        <v>113</v>
      </c>
      <c r="D1614" s="68" t="s">
        <v>287</v>
      </c>
      <c r="E1614" s="68" t="s">
        <v>359</v>
      </c>
      <c r="F1614" s="68" t="s">
        <v>360</v>
      </c>
      <c r="G1614" s="68" t="s">
        <v>78</v>
      </c>
      <c r="H1614" s="68" t="s">
        <v>384</v>
      </c>
      <c r="I1614" s="68" t="s">
        <v>647</v>
      </c>
      <c r="J1614" s="65">
        <v>103</v>
      </c>
      <c r="L1614" s="65">
        <v>709</v>
      </c>
      <c r="M1614" s="65" t="s">
        <v>391</v>
      </c>
    </row>
    <row r="1615" spans="1:13" ht="12.75" customHeight="1">
      <c r="A1615" s="107" t="str">
        <f>IF(ROW()=1,"KEY",IF(ISNA(VLOOKUP(B1615,車名対応マスタ!B:D,3,FALSE)),"",IF(VLOOKUP(B1615,車名対応マスタ!B:D,3,FALSE)="","",$D1615&amp;" "&amp;IF($G1615="9","J","O")&amp;" "&amp;$I1615&amp;" "&amp;IF($I1615&lt;=TEXT(★完成資料!$A$1,"yyyymm"),TEXT(★完成資料!$A$1,"yyyymm"),"999999")&amp; " " &amp; LEFT(F1615 &amp; "          ",10))))</f>
        <v xml:space="preserve">T O 202206 yyyy00 HV        </v>
      </c>
      <c r="B1615" s="68" t="s">
        <v>288</v>
      </c>
      <c r="C1615" s="68" t="s">
        <v>113</v>
      </c>
      <c r="D1615" s="68" t="s">
        <v>287</v>
      </c>
      <c r="E1615" s="68" t="s">
        <v>359</v>
      </c>
      <c r="F1615" s="68" t="s">
        <v>360</v>
      </c>
      <c r="G1615" s="68" t="s">
        <v>78</v>
      </c>
      <c r="H1615" s="68" t="s">
        <v>384</v>
      </c>
      <c r="I1615" s="68" t="s">
        <v>652</v>
      </c>
      <c r="J1615" s="65">
        <v>108</v>
      </c>
      <c r="K1615" s="65">
        <v>15</v>
      </c>
      <c r="L1615" s="65">
        <v>709</v>
      </c>
      <c r="M1615" s="65" t="s">
        <v>391</v>
      </c>
    </row>
    <row r="1616" spans="1:13" ht="12.75" customHeight="1">
      <c r="A1616" s="107" t="str">
        <f>IF(ROW()=1,"KEY",IF(ISNA(VLOOKUP(B1616,車名対応マスタ!B:D,3,FALSE)),"",IF(VLOOKUP(B1616,車名対応マスタ!B:D,3,FALSE)="","",$D1616&amp;" "&amp;IF($G1616="9","J","O")&amp;" "&amp;$I1616&amp;" "&amp;IF($I1616&lt;=TEXT(★完成資料!$A$1,"yyyymm"),TEXT(★完成資料!$A$1,"yyyymm"),"999999")&amp; " " &amp; LEFT(F1616 &amp; "          ",10))))</f>
        <v xml:space="preserve">T O 202207 yyyy00 HV        </v>
      </c>
      <c r="B1616" s="68" t="s">
        <v>288</v>
      </c>
      <c r="C1616" s="68" t="s">
        <v>113</v>
      </c>
      <c r="D1616" s="68" t="s">
        <v>287</v>
      </c>
      <c r="E1616" s="68" t="s">
        <v>359</v>
      </c>
      <c r="F1616" s="68" t="s">
        <v>360</v>
      </c>
      <c r="G1616" s="68" t="s">
        <v>78</v>
      </c>
      <c r="H1616" s="68" t="s">
        <v>384</v>
      </c>
      <c r="I1616" s="68" t="s">
        <v>655</v>
      </c>
      <c r="J1616" s="65">
        <v>60</v>
      </c>
      <c r="K1616" s="65">
        <v>75</v>
      </c>
      <c r="L1616" s="65">
        <v>709</v>
      </c>
      <c r="M1616" s="65" t="s">
        <v>391</v>
      </c>
    </row>
    <row r="1617" spans="1:13" ht="12.75" customHeight="1">
      <c r="A1617" s="107" t="str">
        <f>IF(ROW()=1,"KEY",IF(ISNA(VLOOKUP(B1617,車名対応マスタ!B:D,3,FALSE)),"",IF(VLOOKUP(B1617,車名対応マスタ!B:D,3,FALSE)="","",$D1617&amp;" "&amp;IF($G1617="9","J","O")&amp;" "&amp;$I1617&amp;" "&amp;IF($I1617&lt;=TEXT(★完成資料!$A$1,"yyyymm"),TEXT(★完成資料!$A$1,"yyyymm"),"999999")&amp; " " &amp; LEFT(F1617 &amp; "          ",10))))</f>
        <v xml:space="preserve">T O 202208 yyyy00 HV        </v>
      </c>
      <c r="B1617" s="68" t="s">
        <v>288</v>
      </c>
      <c r="C1617" s="68" t="s">
        <v>113</v>
      </c>
      <c r="D1617" s="68" t="s">
        <v>287</v>
      </c>
      <c r="E1617" s="68" t="s">
        <v>359</v>
      </c>
      <c r="F1617" s="68" t="s">
        <v>360</v>
      </c>
      <c r="G1617" s="68" t="s">
        <v>78</v>
      </c>
      <c r="H1617" s="68" t="s">
        <v>384</v>
      </c>
      <c r="I1617" s="68" t="s">
        <v>656</v>
      </c>
      <c r="J1617" s="65">
        <v>68</v>
      </c>
      <c r="K1617" s="65">
        <v>108</v>
      </c>
      <c r="L1617" s="65">
        <v>709</v>
      </c>
      <c r="M1617" s="65" t="s">
        <v>391</v>
      </c>
    </row>
    <row r="1618" spans="1:13" ht="12.75" customHeight="1">
      <c r="A1618" s="107" t="str">
        <f>IF(ROW()=1,"KEY",IF(ISNA(VLOOKUP(B1618,車名対応マスタ!B:D,3,FALSE)),"",IF(VLOOKUP(B1618,車名対応マスタ!B:D,3,FALSE)="","",$D1618&amp;" "&amp;IF($G1618="9","J","O")&amp;" "&amp;$I1618&amp;" "&amp;IF($I1618&lt;=TEXT(★完成資料!$A$1,"yyyymm"),TEXT(★完成資料!$A$1,"yyyymm"),"999999")&amp; " " &amp; LEFT(F1618 &amp; "          ",10))))</f>
        <v xml:space="preserve">T O 202209 yyyy00 HV        </v>
      </c>
      <c r="B1618" s="68" t="s">
        <v>288</v>
      </c>
      <c r="C1618" s="68" t="s">
        <v>113</v>
      </c>
      <c r="D1618" s="68" t="s">
        <v>287</v>
      </c>
      <c r="E1618" s="68" t="s">
        <v>359</v>
      </c>
      <c r="F1618" s="68" t="s">
        <v>360</v>
      </c>
      <c r="G1618" s="68" t="s">
        <v>78</v>
      </c>
      <c r="H1618" s="68" t="s">
        <v>384</v>
      </c>
      <c r="I1618" s="68" t="s">
        <v>657</v>
      </c>
      <c r="J1618" s="65">
        <v>66</v>
      </c>
      <c r="K1618" s="65">
        <v>58</v>
      </c>
      <c r="L1618" s="65">
        <v>709</v>
      </c>
      <c r="M1618" s="65" t="s">
        <v>391</v>
      </c>
    </row>
    <row r="1619" spans="1:13" ht="12.75" customHeight="1">
      <c r="A1619" s="107" t="str">
        <f>IF(ROW()=1,"KEY",IF(ISNA(VLOOKUP(B1619,車名対応マスタ!B:D,3,FALSE)),"",IF(VLOOKUP(B1619,車名対応マスタ!B:D,3,FALSE)="","",$D1619&amp;" "&amp;IF($G1619="9","J","O")&amp;" "&amp;$I1619&amp;" "&amp;IF($I1619&lt;=TEXT(★完成資料!$A$1,"yyyymm"),TEXT(★完成資料!$A$1,"yyyymm"),"999999")&amp; " " &amp; LEFT(F1619 &amp; "          ",10))))</f>
        <v xml:space="preserve">T O 202210 yyyy00 HV        </v>
      </c>
      <c r="B1619" s="68" t="s">
        <v>288</v>
      </c>
      <c r="C1619" s="68" t="s">
        <v>113</v>
      </c>
      <c r="D1619" s="68" t="s">
        <v>287</v>
      </c>
      <c r="E1619" s="68" t="s">
        <v>359</v>
      </c>
      <c r="F1619" s="68" t="s">
        <v>360</v>
      </c>
      <c r="G1619" s="68" t="s">
        <v>78</v>
      </c>
      <c r="H1619" s="68" t="s">
        <v>384</v>
      </c>
      <c r="I1619" s="68" t="s">
        <v>663</v>
      </c>
      <c r="J1619" s="65">
        <v>61</v>
      </c>
      <c r="K1619" s="65">
        <v>68</v>
      </c>
      <c r="L1619" s="65">
        <v>709</v>
      </c>
      <c r="M1619" s="65" t="s">
        <v>391</v>
      </c>
    </row>
    <row r="1620" spans="1:13" ht="12.75" customHeight="1">
      <c r="A1620" s="107" t="str">
        <f>IF(ROW()=1,"KEY",IF(ISNA(VLOOKUP(B1620,車名対応マスタ!B:D,3,FALSE)),"",IF(VLOOKUP(B1620,車名対応マスタ!B:D,3,FALSE)="","",$D1620&amp;" "&amp;IF($G1620="9","J","O")&amp;" "&amp;$I1620&amp;" "&amp;IF($I1620&lt;=TEXT(★完成資料!$A$1,"yyyymm"),TEXT(★完成資料!$A$1,"yyyymm"),"999999")&amp; " " &amp; LEFT(F1620 &amp; "          ",10))))</f>
        <v xml:space="preserve">T O 202201 yyyy00 HV        </v>
      </c>
      <c r="B1620" s="68" t="s">
        <v>288</v>
      </c>
      <c r="C1620" s="68" t="s">
        <v>113</v>
      </c>
      <c r="D1620" s="68" t="s">
        <v>287</v>
      </c>
      <c r="E1620" s="68" t="s">
        <v>359</v>
      </c>
      <c r="F1620" s="68" t="s">
        <v>360</v>
      </c>
      <c r="G1620" s="68" t="s">
        <v>78</v>
      </c>
      <c r="H1620" s="68" t="s">
        <v>384</v>
      </c>
      <c r="I1620" s="68" t="s">
        <v>639</v>
      </c>
      <c r="J1620" s="65">
        <v>1</v>
      </c>
      <c r="K1620" s="65">
        <v>1</v>
      </c>
      <c r="L1620" s="65">
        <v>717</v>
      </c>
      <c r="M1620" s="65" t="s">
        <v>438</v>
      </c>
    </row>
    <row r="1621" spans="1:13" ht="12.75" customHeight="1">
      <c r="A1621" s="107" t="str">
        <f>IF(ROW()=1,"KEY",IF(ISNA(VLOOKUP(B1621,車名対応マスタ!B:D,3,FALSE)),"",IF(VLOOKUP(B1621,車名対応マスタ!B:D,3,FALSE)="","",$D1621&amp;" "&amp;IF($G1621="9","J","O")&amp;" "&amp;$I1621&amp;" "&amp;IF($I1621&lt;=TEXT(★完成資料!$A$1,"yyyymm"),TEXT(★完成資料!$A$1,"yyyymm"),"999999")&amp; " " &amp; LEFT(F1621 &amp; "          ",10))))</f>
        <v xml:space="preserve">T O 202202 yyyy00 HV        </v>
      </c>
      <c r="B1621" s="68" t="s">
        <v>288</v>
      </c>
      <c r="C1621" s="68" t="s">
        <v>113</v>
      </c>
      <c r="D1621" s="68" t="s">
        <v>287</v>
      </c>
      <c r="E1621" s="68" t="s">
        <v>359</v>
      </c>
      <c r="F1621" s="68" t="s">
        <v>360</v>
      </c>
      <c r="G1621" s="68" t="s">
        <v>78</v>
      </c>
      <c r="H1621" s="68" t="s">
        <v>384</v>
      </c>
      <c r="I1621" s="68" t="s">
        <v>640</v>
      </c>
      <c r="K1621" s="65">
        <v>1</v>
      </c>
      <c r="L1621" s="65">
        <v>717</v>
      </c>
      <c r="M1621" s="65" t="s">
        <v>438</v>
      </c>
    </row>
    <row r="1622" spans="1:13" ht="12.75" customHeight="1">
      <c r="A1622" s="107" t="str">
        <f>IF(ROW()=1,"KEY",IF(ISNA(VLOOKUP(B1622,車名対応マスタ!B:D,3,FALSE)),"",IF(VLOOKUP(B1622,車名対応マスタ!B:D,3,FALSE)="","",$D1622&amp;" "&amp;IF($G1622="9","J","O")&amp;" "&amp;$I1622&amp;" "&amp;IF($I1622&lt;=TEXT(★完成資料!$A$1,"yyyymm"),TEXT(★完成資料!$A$1,"yyyymm"),"999999")&amp; " " &amp; LEFT(F1622 &amp; "          ",10))))</f>
        <v xml:space="preserve">T O 202203 yyyy00 HV        </v>
      </c>
      <c r="B1622" s="68" t="s">
        <v>288</v>
      </c>
      <c r="C1622" s="68" t="s">
        <v>113</v>
      </c>
      <c r="D1622" s="68" t="s">
        <v>287</v>
      </c>
      <c r="E1622" s="68" t="s">
        <v>359</v>
      </c>
      <c r="F1622" s="68" t="s">
        <v>360</v>
      </c>
      <c r="G1622" s="68" t="s">
        <v>78</v>
      </c>
      <c r="H1622" s="68" t="s">
        <v>384</v>
      </c>
      <c r="I1622" s="68" t="s">
        <v>641</v>
      </c>
      <c r="J1622" s="65">
        <v>1</v>
      </c>
      <c r="K1622" s="65">
        <v>0</v>
      </c>
      <c r="L1622" s="65">
        <v>717</v>
      </c>
      <c r="M1622" s="65" t="s">
        <v>438</v>
      </c>
    </row>
    <row r="1623" spans="1:13" ht="12.75" customHeight="1">
      <c r="A1623" s="107" t="str">
        <f>IF(ROW()=1,"KEY",IF(ISNA(VLOOKUP(B1623,車名対応マスタ!B:D,3,FALSE)),"",IF(VLOOKUP(B1623,車名対応マスタ!B:D,3,FALSE)="","",$D1623&amp;" "&amp;IF($G1623="9","J","O")&amp;" "&amp;$I1623&amp;" "&amp;IF($I1623&lt;=TEXT(★完成資料!$A$1,"yyyymm"),TEXT(★完成資料!$A$1,"yyyymm"),"999999")&amp; " " &amp; LEFT(F1623 &amp; "          ",10))))</f>
        <v xml:space="preserve">T O 202209 yyyy00 HV        </v>
      </c>
      <c r="B1623" s="68" t="s">
        <v>288</v>
      </c>
      <c r="C1623" s="68" t="s">
        <v>113</v>
      </c>
      <c r="D1623" s="68" t="s">
        <v>287</v>
      </c>
      <c r="E1623" s="68" t="s">
        <v>359</v>
      </c>
      <c r="F1623" s="68" t="s">
        <v>360</v>
      </c>
      <c r="G1623" s="68" t="s">
        <v>78</v>
      </c>
      <c r="H1623" s="68" t="s">
        <v>384</v>
      </c>
      <c r="I1623" s="68" t="s">
        <v>657</v>
      </c>
      <c r="J1623" s="65">
        <v>1</v>
      </c>
      <c r="K1623" s="65">
        <v>1</v>
      </c>
      <c r="L1623" s="65">
        <v>717</v>
      </c>
      <c r="M1623" s="65" t="s">
        <v>438</v>
      </c>
    </row>
    <row r="1624" spans="1:13" ht="12.75" customHeight="1">
      <c r="A1624" s="107" t="str">
        <f>IF(ROW()=1,"KEY",IF(ISNA(VLOOKUP(B1624,車名対応マスタ!B:D,3,FALSE)),"",IF(VLOOKUP(B1624,車名対応マスタ!B:D,3,FALSE)="","",$D1624&amp;" "&amp;IF($G1624="9","J","O")&amp;" "&amp;$I1624&amp;" "&amp;IF($I1624&lt;=TEXT(★完成資料!$A$1,"yyyymm"),TEXT(★完成資料!$A$1,"yyyymm"),"999999")&amp; " " &amp; LEFT(F1624 &amp; "          ",10))))</f>
        <v xml:space="preserve">T O 202210 yyyy00 HV        </v>
      </c>
      <c r="B1624" s="68" t="s">
        <v>288</v>
      </c>
      <c r="C1624" s="68" t="s">
        <v>113</v>
      </c>
      <c r="D1624" s="68" t="s">
        <v>287</v>
      </c>
      <c r="E1624" s="68" t="s">
        <v>359</v>
      </c>
      <c r="F1624" s="68" t="s">
        <v>360</v>
      </c>
      <c r="G1624" s="68" t="s">
        <v>78</v>
      </c>
      <c r="H1624" s="68" t="s">
        <v>384</v>
      </c>
      <c r="I1624" s="68" t="s">
        <v>663</v>
      </c>
      <c r="K1624" s="65">
        <v>2</v>
      </c>
      <c r="L1624" s="65">
        <v>717</v>
      </c>
      <c r="M1624" s="65" t="s">
        <v>438</v>
      </c>
    </row>
    <row r="1625" spans="1:13" ht="12.75" customHeight="1">
      <c r="A1625" s="107" t="str">
        <f>IF(ROW()=1,"KEY",IF(ISNA(VLOOKUP(B1625,車名対応マスタ!B:D,3,FALSE)),"",IF(VLOOKUP(B1625,車名対応マスタ!B:D,3,FALSE)="","",$D1625&amp;" "&amp;IF($G1625="9","J","O")&amp;" "&amp;$I1625&amp;" "&amp;IF($I1625&lt;=TEXT(★完成資料!$A$1,"yyyymm"),TEXT(★完成資料!$A$1,"yyyymm"),"999999")&amp; " " &amp; LEFT(F1625 &amp; "          ",10))))</f>
        <v xml:space="preserve">T O 202210 yyyy00 HV        </v>
      </c>
      <c r="B1625" s="68" t="s">
        <v>288</v>
      </c>
      <c r="C1625" s="68" t="s">
        <v>113</v>
      </c>
      <c r="D1625" s="68" t="s">
        <v>287</v>
      </c>
      <c r="E1625" s="68" t="s">
        <v>359</v>
      </c>
      <c r="F1625" s="68" t="s">
        <v>360</v>
      </c>
      <c r="G1625" s="68" t="s">
        <v>78</v>
      </c>
      <c r="H1625" s="68" t="s">
        <v>384</v>
      </c>
      <c r="I1625" s="68" t="s">
        <v>663</v>
      </c>
      <c r="J1625" s="65">
        <v>1</v>
      </c>
      <c r="L1625" s="65">
        <v>711</v>
      </c>
      <c r="M1625" s="65" t="s">
        <v>462</v>
      </c>
    </row>
    <row r="1626" spans="1:13" ht="12.75" customHeight="1">
      <c r="A1626" s="107" t="str">
        <f>IF(ROW()=1,"KEY",IF(ISNA(VLOOKUP(B1626,車名対応マスタ!B:D,3,FALSE)),"",IF(VLOOKUP(B1626,車名対応マスタ!B:D,3,FALSE)="","",$D1626&amp;" "&amp;IF($G1626="9","J","O")&amp;" "&amp;$I1626&amp;" "&amp;IF($I1626&lt;=TEXT(★完成資料!$A$1,"yyyymm"),TEXT(★完成資料!$A$1,"yyyymm"),"999999")&amp; " " &amp; LEFT(F1626 &amp; "          ",10))))</f>
        <v xml:space="preserve">T O 202206 yyyy00 HV        </v>
      </c>
      <c r="B1626" s="68" t="s">
        <v>288</v>
      </c>
      <c r="C1626" s="68" t="s">
        <v>113</v>
      </c>
      <c r="D1626" s="68" t="s">
        <v>287</v>
      </c>
      <c r="E1626" s="68" t="s">
        <v>359</v>
      </c>
      <c r="F1626" s="68" t="s">
        <v>360</v>
      </c>
      <c r="G1626" s="68" t="s">
        <v>78</v>
      </c>
      <c r="H1626" s="68" t="s">
        <v>384</v>
      </c>
      <c r="I1626" s="68" t="s">
        <v>652</v>
      </c>
      <c r="J1626" s="65">
        <v>1</v>
      </c>
      <c r="K1626" s="65">
        <v>0</v>
      </c>
      <c r="L1626" s="65">
        <v>619</v>
      </c>
      <c r="M1626" s="65" t="s">
        <v>512</v>
      </c>
    </row>
    <row r="1627" spans="1:13" ht="12.75" customHeight="1">
      <c r="A1627" s="107" t="str">
        <f>IF(ROW()=1,"KEY",IF(ISNA(VLOOKUP(B1627,車名対応マスタ!B:D,3,FALSE)),"",IF(VLOOKUP(B1627,車名対応マスタ!B:D,3,FALSE)="","",$D1627&amp;" "&amp;IF($G1627="9","J","O")&amp;" "&amp;$I1627&amp;" "&amp;IF($I1627&lt;=TEXT(★完成資料!$A$1,"yyyymm"),TEXT(★完成資料!$A$1,"yyyymm"),"999999")&amp; " " &amp; LEFT(F1627 &amp; "          ",10))))</f>
        <v xml:space="preserve">T O 202205 yyyy00 HV        </v>
      </c>
      <c r="B1627" s="68" t="s">
        <v>288</v>
      </c>
      <c r="C1627" s="68" t="s">
        <v>113</v>
      </c>
      <c r="D1627" s="68" t="s">
        <v>287</v>
      </c>
      <c r="E1627" s="68" t="s">
        <v>359</v>
      </c>
      <c r="F1627" s="68" t="s">
        <v>360</v>
      </c>
      <c r="G1627" s="68" t="s">
        <v>78</v>
      </c>
      <c r="H1627" s="68" t="s">
        <v>384</v>
      </c>
      <c r="I1627" s="68" t="s">
        <v>647</v>
      </c>
      <c r="J1627" s="65">
        <v>1</v>
      </c>
      <c r="K1627" s="65">
        <v>0</v>
      </c>
      <c r="L1627" s="65">
        <v>706</v>
      </c>
      <c r="M1627" s="65" t="s">
        <v>250</v>
      </c>
    </row>
    <row r="1628" spans="1:13" ht="12.75" customHeight="1">
      <c r="A1628" s="107" t="str">
        <f>IF(ROW()=1,"KEY",IF(ISNA(VLOOKUP(B1628,車名対応マスタ!B:D,3,FALSE)),"",IF(VLOOKUP(B1628,車名対応マスタ!B:D,3,FALSE)="","",$D1628&amp;" "&amp;IF($G1628="9","J","O")&amp;" "&amp;$I1628&amp;" "&amp;IF($I1628&lt;=TEXT(★完成資料!$A$1,"yyyymm"),TEXT(★完成資料!$A$1,"yyyymm"),"999999")&amp; " " &amp; LEFT(F1628 &amp; "          ",10))))</f>
        <v xml:space="preserve">T O 202206 yyyy00 HV        </v>
      </c>
      <c r="B1628" s="68" t="s">
        <v>288</v>
      </c>
      <c r="C1628" s="68" t="s">
        <v>113</v>
      </c>
      <c r="D1628" s="68" t="s">
        <v>287</v>
      </c>
      <c r="E1628" s="68" t="s">
        <v>359</v>
      </c>
      <c r="F1628" s="68" t="s">
        <v>360</v>
      </c>
      <c r="G1628" s="68" t="s">
        <v>78</v>
      </c>
      <c r="H1628" s="68" t="s">
        <v>384</v>
      </c>
      <c r="I1628" s="68" t="s">
        <v>652</v>
      </c>
      <c r="J1628" s="65">
        <v>1</v>
      </c>
      <c r="K1628" s="65">
        <v>0</v>
      </c>
      <c r="L1628" s="65">
        <v>714</v>
      </c>
      <c r="M1628" s="65" t="s">
        <v>456</v>
      </c>
    </row>
    <row r="1629" spans="1:13" ht="12.75" customHeight="1">
      <c r="A1629" s="107" t="str">
        <f>IF(ROW()=1,"KEY",IF(ISNA(VLOOKUP(B1629,車名対応マスタ!B:D,3,FALSE)),"",IF(VLOOKUP(B1629,車名対応マスタ!B:D,3,FALSE)="","",$D1629&amp;" "&amp;IF($G1629="9","J","O")&amp;" "&amp;$I1629&amp;" "&amp;IF($I1629&lt;=TEXT(★完成資料!$A$1,"yyyymm"),TEXT(★完成資料!$A$1,"yyyymm"),"999999")&amp; " " &amp; LEFT(F1629 &amp; "          ",10))))</f>
        <v xml:space="preserve">T O 202201 yyyy00 HV        </v>
      </c>
      <c r="B1629" s="68" t="s">
        <v>288</v>
      </c>
      <c r="C1629" s="68" t="s">
        <v>113</v>
      </c>
      <c r="D1629" s="68" t="s">
        <v>287</v>
      </c>
      <c r="E1629" s="68" t="s">
        <v>359</v>
      </c>
      <c r="F1629" s="68" t="s">
        <v>360</v>
      </c>
      <c r="G1629" s="68" t="s">
        <v>79</v>
      </c>
      <c r="H1629" s="68" t="s">
        <v>392</v>
      </c>
      <c r="I1629" s="68" t="s">
        <v>639</v>
      </c>
      <c r="J1629" s="65">
        <v>1086</v>
      </c>
      <c r="K1629" s="65">
        <v>501</v>
      </c>
      <c r="L1629" s="65">
        <v>801</v>
      </c>
      <c r="M1629" s="65" t="s">
        <v>393</v>
      </c>
    </row>
    <row r="1630" spans="1:13" ht="12.75" customHeight="1">
      <c r="A1630" s="107" t="str">
        <f>IF(ROW()=1,"KEY",IF(ISNA(VLOOKUP(B1630,車名対応マスタ!B:D,3,FALSE)),"",IF(VLOOKUP(B1630,車名対応マスタ!B:D,3,FALSE)="","",$D1630&amp;" "&amp;IF($G1630="9","J","O")&amp;" "&amp;$I1630&amp;" "&amp;IF($I1630&lt;=TEXT(★完成資料!$A$1,"yyyymm"),TEXT(★完成資料!$A$1,"yyyymm"),"999999")&amp; " " &amp; LEFT(F1630 &amp; "          ",10))))</f>
        <v xml:space="preserve">T O 202202 yyyy00 HV        </v>
      </c>
      <c r="B1630" s="68" t="s">
        <v>288</v>
      </c>
      <c r="C1630" s="68" t="s">
        <v>113</v>
      </c>
      <c r="D1630" s="68" t="s">
        <v>287</v>
      </c>
      <c r="E1630" s="68" t="s">
        <v>359</v>
      </c>
      <c r="F1630" s="68" t="s">
        <v>360</v>
      </c>
      <c r="G1630" s="68" t="s">
        <v>79</v>
      </c>
      <c r="H1630" s="68" t="s">
        <v>392</v>
      </c>
      <c r="I1630" s="68" t="s">
        <v>640</v>
      </c>
      <c r="J1630" s="65">
        <v>1073</v>
      </c>
      <c r="K1630" s="65">
        <v>710</v>
      </c>
      <c r="L1630" s="65">
        <v>801</v>
      </c>
      <c r="M1630" s="65" t="s">
        <v>393</v>
      </c>
    </row>
    <row r="1631" spans="1:13" ht="12.75" customHeight="1">
      <c r="A1631" s="107" t="str">
        <f>IF(ROW()=1,"KEY",IF(ISNA(VLOOKUP(B1631,車名対応マスタ!B:D,3,FALSE)),"",IF(VLOOKUP(B1631,車名対応マスタ!B:D,3,FALSE)="","",$D1631&amp;" "&amp;IF($G1631="9","J","O")&amp;" "&amp;$I1631&amp;" "&amp;IF($I1631&lt;=TEXT(★完成資料!$A$1,"yyyymm"),TEXT(★完成資料!$A$1,"yyyymm"),"999999")&amp; " " &amp; LEFT(F1631 &amp; "          ",10))))</f>
        <v xml:space="preserve">T O 202203 yyyy00 HV        </v>
      </c>
      <c r="B1631" s="68" t="s">
        <v>288</v>
      </c>
      <c r="C1631" s="68" t="s">
        <v>113</v>
      </c>
      <c r="D1631" s="68" t="s">
        <v>287</v>
      </c>
      <c r="E1631" s="68" t="s">
        <v>359</v>
      </c>
      <c r="F1631" s="68" t="s">
        <v>360</v>
      </c>
      <c r="G1631" s="68" t="s">
        <v>79</v>
      </c>
      <c r="H1631" s="68" t="s">
        <v>392</v>
      </c>
      <c r="I1631" s="68" t="s">
        <v>641</v>
      </c>
      <c r="J1631" s="65">
        <v>835</v>
      </c>
      <c r="K1631" s="65">
        <v>628</v>
      </c>
      <c r="L1631" s="65">
        <v>801</v>
      </c>
      <c r="M1631" s="65" t="s">
        <v>393</v>
      </c>
    </row>
    <row r="1632" spans="1:13" ht="12.75" customHeight="1">
      <c r="A1632" s="107" t="str">
        <f>IF(ROW()=1,"KEY",IF(ISNA(VLOOKUP(B1632,車名対応マスタ!B:D,3,FALSE)),"",IF(VLOOKUP(B1632,車名対応マスタ!B:D,3,FALSE)="","",$D1632&amp;" "&amp;IF($G1632="9","J","O")&amp;" "&amp;$I1632&amp;" "&amp;IF($I1632&lt;=TEXT(★完成資料!$A$1,"yyyymm"),TEXT(★完成資料!$A$1,"yyyymm"),"999999")&amp; " " &amp; LEFT(F1632 &amp; "          ",10))))</f>
        <v xml:space="preserve">T O 202204 yyyy00 HV        </v>
      </c>
      <c r="B1632" s="68" t="s">
        <v>288</v>
      </c>
      <c r="C1632" s="68" t="s">
        <v>113</v>
      </c>
      <c r="D1632" s="68" t="s">
        <v>287</v>
      </c>
      <c r="E1632" s="68" t="s">
        <v>359</v>
      </c>
      <c r="F1632" s="68" t="s">
        <v>360</v>
      </c>
      <c r="G1632" s="68" t="s">
        <v>79</v>
      </c>
      <c r="H1632" s="68" t="s">
        <v>392</v>
      </c>
      <c r="I1632" s="68" t="s">
        <v>642</v>
      </c>
      <c r="J1632" s="65">
        <v>418</v>
      </c>
      <c r="K1632" s="65">
        <v>1067</v>
      </c>
      <c r="L1632" s="65">
        <v>801</v>
      </c>
      <c r="M1632" s="65" t="s">
        <v>393</v>
      </c>
    </row>
    <row r="1633" spans="1:13" ht="12.75" customHeight="1">
      <c r="A1633" s="107" t="str">
        <f>IF(ROW()=1,"KEY",IF(ISNA(VLOOKUP(B1633,車名対応マスタ!B:D,3,FALSE)),"",IF(VLOOKUP(B1633,車名対応マスタ!B:D,3,FALSE)="","",$D1633&amp;" "&amp;IF($G1633="9","J","O")&amp;" "&amp;$I1633&amp;" "&amp;IF($I1633&lt;=TEXT(★完成資料!$A$1,"yyyymm"),TEXT(★完成資料!$A$1,"yyyymm"),"999999")&amp; " " &amp; LEFT(F1633 &amp; "          ",10))))</f>
        <v xml:space="preserve">T O 202205 yyyy00 HV        </v>
      </c>
      <c r="B1633" s="68" t="s">
        <v>288</v>
      </c>
      <c r="C1633" s="68" t="s">
        <v>113</v>
      </c>
      <c r="D1633" s="68" t="s">
        <v>287</v>
      </c>
      <c r="E1633" s="68" t="s">
        <v>359</v>
      </c>
      <c r="F1633" s="68" t="s">
        <v>360</v>
      </c>
      <c r="G1633" s="68" t="s">
        <v>79</v>
      </c>
      <c r="H1633" s="68" t="s">
        <v>392</v>
      </c>
      <c r="I1633" s="68" t="s">
        <v>647</v>
      </c>
      <c r="J1633" s="65">
        <v>396</v>
      </c>
      <c r="K1633" s="65">
        <v>1209</v>
      </c>
      <c r="L1633" s="65">
        <v>801</v>
      </c>
      <c r="M1633" s="65" t="s">
        <v>393</v>
      </c>
    </row>
    <row r="1634" spans="1:13" ht="12.75" customHeight="1">
      <c r="A1634" s="107" t="str">
        <f>IF(ROW()=1,"KEY",IF(ISNA(VLOOKUP(B1634,車名対応マスタ!B:D,3,FALSE)),"",IF(VLOOKUP(B1634,車名対応マスタ!B:D,3,FALSE)="","",$D1634&amp;" "&amp;IF($G1634="9","J","O")&amp;" "&amp;$I1634&amp;" "&amp;IF($I1634&lt;=TEXT(★完成資料!$A$1,"yyyymm"),TEXT(★完成資料!$A$1,"yyyymm"),"999999")&amp; " " &amp; LEFT(F1634 &amp; "          ",10))))</f>
        <v xml:space="preserve">T O 202206 yyyy00 HV        </v>
      </c>
      <c r="B1634" s="68" t="s">
        <v>288</v>
      </c>
      <c r="C1634" s="68" t="s">
        <v>113</v>
      </c>
      <c r="D1634" s="68" t="s">
        <v>287</v>
      </c>
      <c r="E1634" s="68" t="s">
        <v>359</v>
      </c>
      <c r="F1634" s="68" t="s">
        <v>360</v>
      </c>
      <c r="G1634" s="68" t="s">
        <v>79</v>
      </c>
      <c r="H1634" s="68" t="s">
        <v>392</v>
      </c>
      <c r="I1634" s="68" t="s">
        <v>652</v>
      </c>
      <c r="J1634" s="65">
        <v>338</v>
      </c>
      <c r="K1634" s="65">
        <v>864</v>
      </c>
      <c r="L1634" s="65">
        <v>801</v>
      </c>
      <c r="M1634" s="65" t="s">
        <v>393</v>
      </c>
    </row>
    <row r="1635" spans="1:13" ht="12.75" customHeight="1">
      <c r="A1635" s="107" t="str">
        <f>IF(ROW()=1,"KEY",IF(ISNA(VLOOKUP(B1635,車名対応マスタ!B:D,3,FALSE)),"",IF(VLOOKUP(B1635,車名対応マスタ!B:D,3,FALSE)="","",$D1635&amp;" "&amp;IF($G1635="9","J","O")&amp;" "&amp;$I1635&amp;" "&amp;IF($I1635&lt;=TEXT(★完成資料!$A$1,"yyyymm"),TEXT(★完成資料!$A$1,"yyyymm"),"999999")&amp; " " &amp; LEFT(F1635 &amp; "          ",10))))</f>
        <v xml:space="preserve">T O 202207 yyyy00 HV        </v>
      </c>
      <c r="B1635" s="68" t="s">
        <v>288</v>
      </c>
      <c r="C1635" s="68" t="s">
        <v>113</v>
      </c>
      <c r="D1635" s="68" t="s">
        <v>287</v>
      </c>
      <c r="E1635" s="68" t="s">
        <v>359</v>
      </c>
      <c r="F1635" s="68" t="s">
        <v>360</v>
      </c>
      <c r="G1635" s="68" t="s">
        <v>79</v>
      </c>
      <c r="H1635" s="68" t="s">
        <v>392</v>
      </c>
      <c r="I1635" s="68" t="s">
        <v>655</v>
      </c>
      <c r="J1635" s="65">
        <v>990</v>
      </c>
      <c r="K1635" s="65">
        <v>817</v>
      </c>
      <c r="L1635" s="65">
        <v>801</v>
      </c>
      <c r="M1635" s="65" t="s">
        <v>393</v>
      </c>
    </row>
    <row r="1636" spans="1:13" ht="12.75" customHeight="1">
      <c r="A1636" s="107" t="str">
        <f>IF(ROW()=1,"KEY",IF(ISNA(VLOOKUP(B1636,車名対応マスタ!B:D,3,FALSE)),"",IF(VLOOKUP(B1636,車名対応マスタ!B:D,3,FALSE)="","",$D1636&amp;" "&amp;IF($G1636="9","J","O")&amp;" "&amp;$I1636&amp;" "&amp;IF($I1636&lt;=TEXT(★完成資料!$A$1,"yyyymm"),TEXT(★完成資料!$A$1,"yyyymm"),"999999")&amp; " " &amp; LEFT(F1636 &amp; "          ",10))))</f>
        <v xml:space="preserve">T O 202208 yyyy00 HV        </v>
      </c>
      <c r="B1636" s="68" t="s">
        <v>288</v>
      </c>
      <c r="C1636" s="68" t="s">
        <v>113</v>
      </c>
      <c r="D1636" s="68" t="s">
        <v>287</v>
      </c>
      <c r="E1636" s="68" t="s">
        <v>359</v>
      </c>
      <c r="F1636" s="68" t="s">
        <v>360</v>
      </c>
      <c r="G1636" s="68" t="s">
        <v>79</v>
      </c>
      <c r="H1636" s="68" t="s">
        <v>392</v>
      </c>
      <c r="I1636" s="68" t="s">
        <v>656</v>
      </c>
      <c r="J1636" s="65">
        <v>930</v>
      </c>
      <c r="K1636" s="65">
        <v>1247</v>
      </c>
      <c r="L1636" s="65">
        <v>801</v>
      </c>
      <c r="M1636" s="65" t="s">
        <v>393</v>
      </c>
    </row>
    <row r="1637" spans="1:13" ht="12.75" customHeight="1">
      <c r="A1637" s="107" t="str">
        <f>IF(ROW()=1,"KEY",IF(ISNA(VLOOKUP(B1637,車名対応マスタ!B:D,3,FALSE)),"",IF(VLOOKUP(B1637,車名対応マスタ!B:D,3,FALSE)="","",$D1637&amp;" "&amp;IF($G1637="9","J","O")&amp;" "&amp;$I1637&amp;" "&amp;IF($I1637&lt;=TEXT(★完成資料!$A$1,"yyyymm"),TEXT(★完成資料!$A$1,"yyyymm"),"999999")&amp; " " &amp; LEFT(F1637 &amp; "          ",10))))</f>
        <v xml:space="preserve">T O 202209 yyyy00 HV        </v>
      </c>
      <c r="B1637" s="68" t="s">
        <v>288</v>
      </c>
      <c r="C1637" s="68" t="s">
        <v>113</v>
      </c>
      <c r="D1637" s="68" t="s">
        <v>287</v>
      </c>
      <c r="E1637" s="68" t="s">
        <v>359</v>
      </c>
      <c r="F1637" s="68" t="s">
        <v>360</v>
      </c>
      <c r="G1637" s="68" t="s">
        <v>79</v>
      </c>
      <c r="H1637" s="68" t="s">
        <v>392</v>
      </c>
      <c r="I1637" s="68" t="s">
        <v>657</v>
      </c>
      <c r="J1637" s="65">
        <v>555</v>
      </c>
      <c r="K1637" s="65">
        <v>1397</v>
      </c>
      <c r="L1637" s="65">
        <v>801</v>
      </c>
      <c r="M1637" s="65" t="s">
        <v>393</v>
      </c>
    </row>
    <row r="1638" spans="1:13" ht="12.75" customHeight="1">
      <c r="A1638" s="107" t="str">
        <f>IF(ROW()=1,"KEY",IF(ISNA(VLOOKUP(B1638,車名対応マスタ!B:D,3,FALSE)),"",IF(VLOOKUP(B1638,車名対応マスタ!B:D,3,FALSE)="","",$D1638&amp;" "&amp;IF($G1638="9","J","O")&amp;" "&amp;$I1638&amp;" "&amp;IF($I1638&lt;=TEXT(★完成資料!$A$1,"yyyymm"),TEXT(★完成資料!$A$1,"yyyymm"),"999999")&amp; " " &amp; LEFT(F1638 &amp; "          ",10))))</f>
        <v xml:space="preserve">T O 202210 yyyy00 HV        </v>
      </c>
      <c r="B1638" s="68" t="s">
        <v>288</v>
      </c>
      <c r="C1638" s="68" t="s">
        <v>113</v>
      </c>
      <c r="D1638" s="68" t="s">
        <v>287</v>
      </c>
      <c r="E1638" s="68" t="s">
        <v>359</v>
      </c>
      <c r="F1638" s="68" t="s">
        <v>360</v>
      </c>
      <c r="G1638" s="68" t="s">
        <v>79</v>
      </c>
      <c r="H1638" s="68" t="s">
        <v>392</v>
      </c>
      <c r="I1638" s="68" t="s">
        <v>663</v>
      </c>
      <c r="J1638" s="65">
        <v>411</v>
      </c>
      <c r="K1638" s="65">
        <v>856</v>
      </c>
      <c r="L1638" s="65">
        <v>801</v>
      </c>
      <c r="M1638" s="65" t="s">
        <v>393</v>
      </c>
    </row>
    <row r="1639" spans="1:13" ht="12.75" customHeight="1">
      <c r="A1639" s="107" t="str">
        <f>IF(ROW()=1,"KEY",IF(ISNA(VLOOKUP(B1639,車名対応マスタ!B:D,3,FALSE)),"",IF(VLOOKUP(B1639,車名対応マスタ!B:D,3,FALSE)="","",$D1639&amp;" "&amp;IF($G1639="9","J","O")&amp;" "&amp;$I1639&amp;" "&amp;IF($I1639&lt;=TEXT(★完成資料!$A$1,"yyyymm"),TEXT(★完成資料!$A$1,"yyyymm"),"999999")&amp; " " &amp; LEFT(F1639 &amp; "          ",10))))</f>
        <v xml:space="preserve">T O 202201 yyyy00 HV        </v>
      </c>
      <c r="B1639" s="68" t="s">
        <v>288</v>
      </c>
      <c r="C1639" s="68" t="s">
        <v>113</v>
      </c>
      <c r="D1639" s="68" t="s">
        <v>287</v>
      </c>
      <c r="E1639" s="68" t="s">
        <v>359</v>
      </c>
      <c r="F1639" s="68" t="s">
        <v>360</v>
      </c>
      <c r="G1639" s="68" t="s">
        <v>79</v>
      </c>
      <c r="H1639" s="68" t="s">
        <v>392</v>
      </c>
      <c r="I1639" s="68" t="s">
        <v>639</v>
      </c>
      <c r="J1639" s="65">
        <v>8</v>
      </c>
      <c r="K1639" s="65">
        <v>28</v>
      </c>
      <c r="L1639" s="65">
        <v>809</v>
      </c>
      <c r="M1639" s="65" t="s">
        <v>394</v>
      </c>
    </row>
    <row r="1640" spans="1:13" ht="12.75" customHeight="1">
      <c r="A1640" s="107" t="str">
        <f>IF(ROW()=1,"KEY",IF(ISNA(VLOOKUP(B1640,車名対応マスタ!B:D,3,FALSE)),"",IF(VLOOKUP(B1640,車名対応マスタ!B:D,3,FALSE)="","",$D1640&amp;" "&amp;IF($G1640="9","J","O")&amp;" "&amp;$I1640&amp;" "&amp;IF($I1640&lt;=TEXT(★完成資料!$A$1,"yyyymm"),TEXT(★完成資料!$A$1,"yyyymm"),"999999")&amp; " " &amp; LEFT(F1640 &amp; "          ",10))))</f>
        <v xml:space="preserve">T O 202202 yyyy00 HV        </v>
      </c>
      <c r="B1640" s="68" t="s">
        <v>288</v>
      </c>
      <c r="C1640" s="68" t="s">
        <v>113</v>
      </c>
      <c r="D1640" s="68" t="s">
        <v>287</v>
      </c>
      <c r="E1640" s="68" t="s">
        <v>359</v>
      </c>
      <c r="F1640" s="68" t="s">
        <v>360</v>
      </c>
      <c r="G1640" s="68" t="s">
        <v>79</v>
      </c>
      <c r="H1640" s="68" t="s">
        <v>392</v>
      </c>
      <c r="I1640" s="68" t="s">
        <v>640</v>
      </c>
      <c r="J1640" s="65">
        <v>13</v>
      </c>
      <c r="K1640" s="65">
        <v>32</v>
      </c>
      <c r="L1640" s="65">
        <v>809</v>
      </c>
      <c r="M1640" s="65" t="s">
        <v>394</v>
      </c>
    </row>
    <row r="1641" spans="1:13" ht="12.75" customHeight="1">
      <c r="A1641" s="107" t="str">
        <f>IF(ROW()=1,"KEY",IF(ISNA(VLOOKUP(B1641,車名対応マスタ!B:D,3,FALSE)),"",IF(VLOOKUP(B1641,車名対応マスタ!B:D,3,FALSE)="","",$D1641&amp;" "&amp;IF($G1641="9","J","O")&amp;" "&amp;$I1641&amp;" "&amp;IF($I1641&lt;=TEXT(★完成資料!$A$1,"yyyymm"),TEXT(★完成資料!$A$1,"yyyymm"),"999999")&amp; " " &amp; LEFT(F1641 &amp; "          ",10))))</f>
        <v xml:space="preserve">T O 202203 yyyy00 HV        </v>
      </c>
      <c r="B1641" s="68" t="s">
        <v>288</v>
      </c>
      <c r="C1641" s="68" t="s">
        <v>113</v>
      </c>
      <c r="D1641" s="68" t="s">
        <v>287</v>
      </c>
      <c r="E1641" s="68" t="s">
        <v>359</v>
      </c>
      <c r="F1641" s="68" t="s">
        <v>360</v>
      </c>
      <c r="G1641" s="68" t="s">
        <v>79</v>
      </c>
      <c r="H1641" s="68" t="s">
        <v>392</v>
      </c>
      <c r="I1641" s="68" t="s">
        <v>641</v>
      </c>
      <c r="J1641" s="65">
        <v>8</v>
      </c>
      <c r="K1641" s="65">
        <v>20</v>
      </c>
      <c r="L1641" s="65">
        <v>809</v>
      </c>
      <c r="M1641" s="65" t="s">
        <v>394</v>
      </c>
    </row>
    <row r="1642" spans="1:13" ht="12.75" customHeight="1">
      <c r="A1642" s="107" t="str">
        <f>IF(ROW()=1,"KEY",IF(ISNA(VLOOKUP(B1642,車名対応マスタ!B:D,3,FALSE)),"",IF(VLOOKUP(B1642,車名対応マスタ!B:D,3,FALSE)="","",$D1642&amp;" "&amp;IF($G1642="9","J","O")&amp;" "&amp;$I1642&amp;" "&amp;IF($I1642&lt;=TEXT(★完成資料!$A$1,"yyyymm"),TEXT(★完成資料!$A$1,"yyyymm"),"999999")&amp; " " &amp; LEFT(F1642 &amp; "          ",10))))</f>
        <v xml:space="preserve">T O 202204 yyyy00 HV        </v>
      </c>
      <c r="B1642" s="68" t="s">
        <v>288</v>
      </c>
      <c r="C1642" s="68" t="s">
        <v>113</v>
      </c>
      <c r="D1642" s="68" t="s">
        <v>287</v>
      </c>
      <c r="E1642" s="68" t="s">
        <v>359</v>
      </c>
      <c r="F1642" s="68" t="s">
        <v>360</v>
      </c>
      <c r="G1642" s="68" t="s">
        <v>79</v>
      </c>
      <c r="H1642" s="68" t="s">
        <v>392</v>
      </c>
      <c r="I1642" s="68" t="s">
        <v>642</v>
      </c>
      <c r="J1642" s="65">
        <v>18</v>
      </c>
      <c r="K1642" s="65">
        <v>25</v>
      </c>
      <c r="L1642" s="65">
        <v>809</v>
      </c>
      <c r="M1642" s="65" t="s">
        <v>394</v>
      </c>
    </row>
    <row r="1643" spans="1:13" ht="12.75" customHeight="1">
      <c r="A1643" s="107" t="str">
        <f>IF(ROW()=1,"KEY",IF(ISNA(VLOOKUP(B1643,車名対応マスタ!B:D,3,FALSE)),"",IF(VLOOKUP(B1643,車名対応マスタ!B:D,3,FALSE)="","",$D1643&amp;" "&amp;IF($G1643="9","J","O")&amp;" "&amp;$I1643&amp;" "&amp;IF($I1643&lt;=TEXT(★完成資料!$A$1,"yyyymm"),TEXT(★完成資料!$A$1,"yyyymm"),"999999")&amp; " " &amp; LEFT(F1643 &amp; "          ",10))))</f>
        <v xml:space="preserve">T O 202205 yyyy00 HV        </v>
      </c>
      <c r="B1643" s="68" t="s">
        <v>288</v>
      </c>
      <c r="C1643" s="68" t="s">
        <v>113</v>
      </c>
      <c r="D1643" s="68" t="s">
        <v>287</v>
      </c>
      <c r="E1643" s="68" t="s">
        <v>359</v>
      </c>
      <c r="F1643" s="68" t="s">
        <v>360</v>
      </c>
      <c r="G1643" s="68" t="s">
        <v>79</v>
      </c>
      <c r="H1643" s="68" t="s">
        <v>392</v>
      </c>
      <c r="I1643" s="68" t="s">
        <v>647</v>
      </c>
      <c r="J1643" s="65">
        <v>16</v>
      </c>
      <c r="K1643" s="65">
        <v>26</v>
      </c>
      <c r="L1643" s="65">
        <v>809</v>
      </c>
      <c r="M1643" s="65" t="s">
        <v>394</v>
      </c>
    </row>
    <row r="1644" spans="1:13" ht="12.75" customHeight="1">
      <c r="A1644" s="107" t="str">
        <f>IF(ROW()=1,"KEY",IF(ISNA(VLOOKUP(B1644,車名対応マスタ!B:D,3,FALSE)),"",IF(VLOOKUP(B1644,車名対応マスタ!B:D,3,FALSE)="","",$D1644&amp;" "&amp;IF($G1644="9","J","O")&amp;" "&amp;$I1644&amp;" "&amp;IF($I1644&lt;=TEXT(★完成資料!$A$1,"yyyymm"),TEXT(★完成資料!$A$1,"yyyymm"),"999999")&amp; " " &amp; LEFT(F1644 &amp; "          ",10))))</f>
        <v xml:space="preserve">T O 202206 yyyy00 HV        </v>
      </c>
      <c r="B1644" s="68" t="s">
        <v>288</v>
      </c>
      <c r="C1644" s="68" t="s">
        <v>113</v>
      </c>
      <c r="D1644" s="68" t="s">
        <v>287</v>
      </c>
      <c r="E1644" s="68" t="s">
        <v>359</v>
      </c>
      <c r="F1644" s="68" t="s">
        <v>360</v>
      </c>
      <c r="G1644" s="68" t="s">
        <v>79</v>
      </c>
      <c r="H1644" s="68" t="s">
        <v>392</v>
      </c>
      <c r="I1644" s="68" t="s">
        <v>652</v>
      </c>
      <c r="J1644" s="65">
        <v>15</v>
      </c>
      <c r="K1644" s="65">
        <v>26</v>
      </c>
      <c r="L1644" s="65">
        <v>809</v>
      </c>
      <c r="M1644" s="65" t="s">
        <v>394</v>
      </c>
    </row>
    <row r="1645" spans="1:13" ht="12.75" customHeight="1">
      <c r="A1645" s="107" t="str">
        <f>IF(ROW()=1,"KEY",IF(ISNA(VLOOKUP(B1645,車名対応マスタ!B:D,3,FALSE)),"",IF(VLOOKUP(B1645,車名対応マスタ!B:D,3,FALSE)="","",$D1645&amp;" "&amp;IF($G1645="9","J","O")&amp;" "&amp;$I1645&amp;" "&amp;IF($I1645&lt;=TEXT(★完成資料!$A$1,"yyyymm"),TEXT(★完成資料!$A$1,"yyyymm"),"999999")&amp; " " &amp; LEFT(F1645 &amp; "          ",10))))</f>
        <v xml:space="preserve">T O 202207 yyyy00 HV        </v>
      </c>
      <c r="B1645" s="68" t="s">
        <v>288</v>
      </c>
      <c r="C1645" s="68" t="s">
        <v>113</v>
      </c>
      <c r="D1645" s="68" t="s">
        <v>287</v>
      </c>
      <c r="E1645" s="68" t="s">
        <v>359</v>
      </c>
      <c r="F1645" s="68" t="s">
        <v>360</v>
      </c>
      <c r="G1645" s="68" t="s">
        <v>79</v>
      </c>
      <c r="H1645" s="68" t="s">
        <v>392</v>
      </c>
      <c r="I1645" s="68" t="s">
        <v>655</v>
      </c>
      <c r="J1645" s="65">
        <v>38</v>
      </c>
      <c r="K1645" s="65">
        <v>28</v>
      </c>
      <c r="L1645" s="65">
        <v>809</v>
      </c>
      <c r="M1645" s="65" t="s">
        <v>394</v>
      </c>
    </row>
    <row r="1646" spans="1:13" ht="12.75" customHeight="1">
      <c r="A1646" s="107" t="str">
        <f>IF(ROW()=1,"KEY",IF(ISNA(VLOOKUP(B1646,車名対応マスタ!B:D,3,FALSE)),"",IF(VLOOKUP(B1646,車名対応マスタ!B:D,3,FALSE)="","",$D1646&amp;" "&amp;IF($G1646="9","J","O")&amp;" "&amp;$I1646&amp;" "&amp;IF($I1646&lt;=TEXT(★完成資料!$A$1,"yyyymm"),TEXT(★完成資料!$A$1,"yyyymm"),"999999")&amp; " " &amp; LEFT(F1646 &amp; "          ",10))))</f>
        <v xml:space="preserve">T O 202208 yyyy00 HV        </v>
      </c>
      <c r="B1646" s="68" t="s">
        <v>288</v>
      </c>
      <c r="C1646" s="68" t="s">
        <v>113</v>
      </c>
      <c r="D1646" s="68" t="s">
        <v>287</v>
      </c>
      <c r="E1646" s="68" t="s">
        <v>359</v>
      </c>
      <c r="F1646" s="68" t="s">
        <v>360</v>
      </c>
      <c r="G1646" s="68" t="s">
        <v>79</v>
      </c>
      <c r="H1646" s="68" t="s">
        <v>392</v>
      </c>
      <c r="I1646" s="68" t="s">
        <v>656</v>
      </c>
      <c r="J1646" s="65">
        <v>42</v>
      </c>
      <c r="K1646" s="65">
        <v>94</v>
      </c>
      <c r="L1646" s="65">
        <v>809</v>
      </c>
      <c r="M1646" s="65" t="s">
        <v>394</v>
      </c>
    </row>
    <row r="1647" spans="1:13" ht="12.75" customHeight="1">
      <c r="A1647" s="107" t="str">
        <f>IF(ROW()=1,"KEY",IF(ISNA(VLOOKUP(B1647,車名対応マスタ!B:D,3,FALSE)),"",IF(VLOOKUP(B1647,車名対応マスタ!B:D,3,FALSE)="","",$D1647&amp;" "&amp;IF($G1647="9","J","O")&amp;" "&amp;$I1647&amp;" "&amp;IF($I1647&lt;=TEXT(★完成資料!$A$1,"yyyymm"),TEXT(★完成資料!$A$1,"yyyymm"),"999999")&amp; " " &amp; LEFT(F1647 &amp; "          ",10))))</f>
        <v xml:space="preserve">T O 202209 yyyy00 HV        </v>
      </c>
      <c r="B1647" s="68" t="s">
        <v>288</v>
      </c>
      <c r="C1647" s="68" t="s">
        <v>113</v>
      </c>
      <c r="D1647" s="68" t="s">
        <v>287</v>
      </c>
      <c r="E1647" s="68" t="s">
        <v>359</v>
      </c>
      <c r="F1647" s="68" t="s">
        <v>360</v>
      </c>
      <c r="G1647" s="68" t="s">
        <v>79</v>
      </c>
      <c r="H1647" s="68" t="s">
        <v>392</v>
      </c>
      <c r="I1647" s="68" t="s">
        <v>657</v>
      </c>
      <c r="J1647" s="65">
        <v>27</v>
      </c>
      <c r="K1647" s="65">
        <v>40</v>
      </c>
      <c r="L1647" s="65">
        <v>809</v>
      </c>
      <c r="M1647" s="65" t="s">
        <v>394</v>
      </c>
    </row>
    <row r="1648" spans="1:13" ht="12.75" customHeight="1">
      <c r="A1648" s="107" t="str">
        <f>IF(ROW()=1,"KEY",IF(ISNA(VLOOKUP(B1648,車名対応マスタ!B:D,3,FALSE)),"",IF(VLOOKUP(B1648,車名対応マスタ!B:D,3,FALSE)="","",$D1648&amp;" "&amp;IF($G1648="9","J","O")&amp;" "&amp;$I1648&amp;" "&amp;IF($I1648&lt;=TEXT(★完成資料!$A$1,"yyyymm"),TEXT(★完成資料!$A$1,"yyyymm"),"999999")&amp; " " &amp; LEFT(F1648 &amp; "          ",10))))</f>
        <v xml:space="preserve">T O 202210 yyyy00 HV        </v>
      </c>
      <c r="B1648" s="68" t="s">
        <v>288</v>
      </c>
      <c r="C1648" s="68" t="s">
        <v>113</v>
      </c>
      <c r="D1648" s="68" t="s">
        <v>287</v>
      </c>
      <c r="E1648" s="68" t="s">
        <v>359</v>
      </c>
      <c r="F1648" s="68" t="s">
        <v>360</v>
      </c>
      <c r="G1648" s="68" t="s">
        <v>79</v>
      </c>
      <c r="H1648" s="68" t="s">
        <v>392</v>
      </c>
      <c r="I1648" s="68" t="s">
        <v>663</v>
      </c>
      <c r="J1648" s="65">
        <v>38</v>
      </c>
      <c r="K1648" s="65">
        <v>28</v>
      </c>
      <c r="L1648" s="65">
        <v>809</v>
      </c>
      <c r="M1648" s="65" t="s">
        <v>394</v>
      </c>
    </row>
    <row r="1649" spans="1:13" ht="12.75" customHeight="1">
      <c r="A1649" s="107" t="str">
        <f>IF(ROW()=1,"KEY",IF(ISNA(VLOOKUP(B1649,車名対応マスタ!B:D,3,FALSE)),"",IF(VLOOKUP(B1649,車名対応マスタ!B:D,3,FALSE)="","",$D1649&amp;" "&amp;IF($G1649="9","J","O")&amp;" "&amp;$I1649&amp;" "&amp;IF($I1649&lt;=TEXT(★完成資料!$A$1,"yyyymm"),TEXT(★完成資料!$A$1,"yyyymm"),"999999")&amp; " " &amp; LEFT(F1649 &amp; "          ",10))))</f>
        <v xml:space="preserve">T O 202201 yyyy00 HV        </v>
      </c>
      <c r="B1649" s="68" t="s">
        <v>288</v>
      </c>
      <c r="C1649" s="68" t="s">
        <v>113</v>
      </c>
      <c r="D1649" s="68" t="s">
        <v>287</v>
      </c>
      <c r="E1649" s="68" t="s">
        <v>359</v>
      </c>
      <c r="F1649" s="68" t="s">
        <v>360</v>
      </c>
      <c r="G1649" s="68" t="s">
        <v>80</v>
      </c>
      <c r="H1649" s="68" t="s">
        <v>395</v>
      </c>
      <c r="I1649" s="68" t="s">
        <v>639</v>
      </c>
      <c r="J1649" s="65">
        <v>1153</v>
      </c>
      <c r="K1649" s="65">
        <v>461</v>
      </c>
      <c r="L1649" s="65">
        <v>618</v>
      </c>
      <c r="M1649" s="65" t="s">
        <v>396</v>
      </c>
    </row>
    <row r="1650" spans="1:13" ht="12.75" customHeight="1">
      <c r="A1650" s="107" t="str">
        <f>IF(ROW()=1,"KEY",IF(ISNA(VLOOKUP(B1650,車名対応マスタ!B:D,3,FALSE)),"",IF(VLOOKUP(B1650,車名対応マスタ!B:D,3,FALSE)="","",$D1650&amp;" "&amp;IF($G1650="9","J","O")&amp;" "&amp;$I1650&amp;" "&amp;IF($I1650&lt;=TEXT(★完成資料!$A$1,"yyyymm"),TEXT(★完成資料!$A$1,"yyyymm"),"999999")&amp; " " &amp; LEFT(F1650 &amp; "          ",10))))</f>
        <v xml:space="preserve">T O 202202 yyyy00 HV        </v>
      </c>
      <c r="B1650" s="68" t="s">
        <v>288</v>
      </c>
      <c r="C1650" s="68" t="s">
        <v>113</v>
      </c>
      <c r="D1650" s="68" t="s">
        <v>287</v>
      </c>
      <c r="E1650" s="68" t="s">
        <v>359</v>
      </c>
      <c r="F1650" s="68" t="s">
        <v>360</v>
      </c>
      <c r="G1650" s="68" t="s">
        <v>80</v>
      </c>
      <c r="H1650" s="68" t="s">
        <v>395</v>
      </c>
      <c r="I1650" s="68" t="s">
        <v>640</v>
      </c>
      <c r="J1650" s="65">
        <v>595</v>
      </c>
      <c r="K1650" s="65">
        <v>696</v>
      </c>
      <c r="L1650" s="65">
        <v>618</v>
      </c>
      <c r="M1650" s="65" t="s">
        <v>396</v>
      </c>
    </row>
    <row r="1651" spans="1:13" ht="12.75" customHeight="1">
      <c r="A1651" s="107" t="str">
        <f>IF(ROW()=1,"KEY",IF(ISNA(VLOOKUP(B1651,車名対応マスタ!B:D,3,FALSE)),"",IF(VLOOKUP(B1651,車名対応マスタ!B:D,3,FALSE)="","",$D1651&amp;" "&amp;IF($G1651="9","J","O")&amp;" "&amp;$I1651&amp;" "&amp;IF($I1651&lt;=TEXT(★完成資料!$A$1,"yyyymm"),TEXT(★完成資料!$A$1,"yyyymm"),"999999")&amp; " " &amp; LEFT(F1651 &amp; "          ",10))))</f>
        <v xml:space="preserve">T O 202203 yyyy00 HV        </v>
      </c>
      <c r="B1651" s="68" t="s">
        <v>288</v>
      </c>
      <c r="C1651" s="68" t="s">
        <v>113</v>
      </c>
      <c r="D1651" s="68" t="s">
        <v>287</v>
      </c>
      <c r="E1651" s="68" t="s">
        <v>359</v>
      </c>
      <c r="F1651" s="68" t="s">
        <v>360</v>
      </c>
      <c r="G1651" s="68" t="s">
        <v>80</v>
      </c>
      <c r="H1651" s="68" t="s">
        <v>395</v>
      </c>
      <c r="I1651" s="68" t="s">
        <v>641</v>
      </c>
      <c r="J1651" s="65">
        <v>592</v>
      </c>
      <c r="K1651" s="65">
        <v>386</v>
      </c>
      <c r="L1651" s="65">
        <v>618</v>
      </c>
      <c r="M1651" s="65" t="s">
        <v>396</v>
      </c>
    </row>
    <row r="1652" spans="1:13" ht="12.75" customHeight="1">
      <c r="A1652" s="107" t="str">
        <f>IF(ROW()=1,"KEY",IF(ISNA(VLOOKUP(B1652,車名対応マスタ!B:D,3,FALSE)),"",IF(VLOOKUP(B1652,車名対応マスタ!B:D,3,FALSE)="","",$D1652&amp;" "&amp;IF($G1652="9","J","O")&amp;" "&amp;$I1652&amp;" "&amp;IF($I1652&lt;=TEXT(★完成資料!$A$1,"yyyymm"),TEXT(★完成資料!$A$1,"yyyymm"),"999999")&amp; " " &amp; LEFT(F1652 &amp; "          ",10))))</f>
        <v xml:space="preserve">T O 202204 yyyy00 HV        </v>
      </c>
      <c r="B1652" s="68" t="s">
        <v>288</v>
      </c>
      <c r="C1652" s="68" t="s">
        <v>113</v>
      </c>
      <c r="D1652" s="68" t="s">
        <v>287</v>
      </c>
      <c r="E1652" s="68" t="s">
        <v>359</v>
      </c>
      <c r="F1652" s="68" t="s">
        <v>360</v>
      </c>
      <c r="G1652" s="68" t="s">
        <v>80</v>
      </c>
      <c r="H1652" s="68" t="s">
        <v>395</v>
      </c>
      <c r="I1652" s="68" t="s">
        <v>642</v>
      </c>
      <c r="J1652" s="65">
        <v>438</v>
      </c>
      <c r="K1652" s="65">
        <v>861</v>
      </c>
      <c r="L1652" s="65">
        <v>618</v>
      </c>
      <c r="M1652" s="65" t="s">
        <v>396</v>
      </c>
    </row>
    <row r="1653" spans="1:13" ht="12.75" customHeight="1">
      <c r="A1653" s="107" t="str">
        <f>IF(ROW()=1,"KEY",IF(ISNA(VLOOKUP(B1653,車名対応マスタ!B:D,3,FALSE)),"",IF(VLOOKUP(B1653,車名対応マスタ!B:D,3,FALSE)="","",$D1653&amp;" "&amp;IF($G1653="9","J","O")&amp;" "&amp;$I1653&amp;" "&amp;IF($I1653&lt;=TEXT(★完成資料!$A$1,"yyyymm"),TEXT(★完成資料!$A$1,"yyyymm"),"999999")&amp; " " &amp; LEFT(F1653 &amp; "          ",10))))</f>
        <v xml:space="preserve">T O 202205 yyyy00 HV        </v>
      </c>
      <c r="B1653" s="68" t="s">
        <v>288</v>
      </c>
      <c r="C1653" s="68" t="s">
        <v>113</v>
      </c>
      <c r="D1653" s="68" t="s">
        <v>287</v>
      </c>
      <c r="E1653" s="68" t="s">
        <v>359</v>
      </c>
      <c r="F1653" s="68" t="s">
        <v>360</v>
      </c>
      <c r="G1653" s="68" t="s">
        <v>80</v>
      </c>
      <c r="H1653" s="68" t="s">
        <v>395</v>
      </c>
      <c r="I1653" s="68" t="s">
        <v>647</v>
      </c>
      <c r="J1653" s="65">
        <v>233</v>
      </c>
      <c r="K1653" s="65">
        <v>812</v>
      </c>
      <c r="L1653" s="65">
        <v>618</v>
      </c>
      <c r="M1653" s="65" t="s">
        <v>396</v>
      </c>
    </row>
    <row r="1654" spans="1:13" ht="12.75" customHeight="1">
      <c r="A1654" s="107" t="str">
        <f>IF(ROW()=1,"KEY",IF(ISNA(VLOOKUP(B1654,車名対応マスタ!B:D,3,FALSE)),"",IF(VLOOKUP(B1654,車名対応マスタ!B:D,3,FALSE)="","",$D1654&amp;" "&amp;IF($G1654="9","J","O")&amp;" "&amp;$I1654&amp;" "&amp;IF($I1654&lt;=TEXT(★完成資料!$A$1,"yyyymm"),TEXT(★完成資料!$A$1,"yyyymm"),"999999")&amp; " " &amp; LEFT(F1654 &amp; "          ",10))))</f>
        <v xml:space="preserve">T O 202206 yyyy00 HV        </v>
      </c>
      <c r="B1654" s="68" t="s">
        <v>288</v>
      </c>
      <c r="C1654" s="68" t="s">
        <v>113</v>
      </c>
      <c r="D1654" s="68" t="s">
        <v>287</v>
      </c>
      <c r="E1654" s="68" t="s">
        <v>359</v>
      </c>
      <c r="F1654" s="68" t="s">
        <v>360</v>
      </c>
      <c r="G1654" s="68" t="s">
        <v>80</v>
      </c>
      <c r="H1654" s="68" t="s">
        <v>395</v>
      </c>
      <c r="I1654" s="68" t="s">
        <v>652</v>
      </c>
      <c r="J1654" s="65">
        <v>423</v>
      </c>
      <c r="K1654" s="65">
        <v>1133</v>
      </c>
      <c r="L1654" s="65">
        <v>618</v>
      </c>
      <c r="M1654" s="65" t="s">
        <v>396</v>
      </c>
    </row>
    <row r="1655" spans="1:13" ht="12.75" customHeight="1">
      <c r="A1655" s="107" t="str">
        <f>IF(ROW()=1,"KEY",IF(ISNA(VLOOKUP(B1655,車名対応マスタ!B:D,3,FALSE)),"",IF(VLOOKUP(B1655,車名対応マスタ!B:D,3,FALSE)="","",$D1655&amp;" "&amp;IF($G1655="9","J","O")&amp;" "&amp;$I1655&amp;" "&amp;IF($I1655&lt;=TEXT(★完成資料!$A$1,"yyyymm"),TEXT(★完成資料!$A$1,"yyyymm"),"999999")&amp; " " &amp; LEFT(F1655 &amp; "          ",10))))</f>
        <v xml:space="preserve">T O 202207 yyyy00 HV        </v>
      </c>
      <c r="B1655" s="68" t="s">
        <v>288</v>
      </c>
      <c r="C1655" s="68" t="s">
        <v>113</v>
      </c>
      <c r="D1655" s="68" t="s">
        <v>287</v>
      </c>
      <c r="E1655" s="68" t="s">
        <v>359</v>
      </c>
      <c r="F1655" s="68" t="s">
        <v>360</v>
      </c>
      <c r="G1655" s="68" t="s">
        <v>80</v>
      </c>
      <c r="H1655" s="68" t="s">
        <v>395</v>
      </c>
      <c r="I1655" s="68" t="s">
        <v>655</v>
      </c>
      <c r="J1655" s="65">
        <v>917</v>
      </c>
      <c r="K1655" s="65">
        <v>707</v>
      </c>
      <c r="L1655" s="65">
        <v>618</v>
      </c>
      <c r="M1655" s="65" t="s">
        <v>396</v>
      </c>
    </row>
    <row r="1656" spans="1:13" ht="12.75" customHeight="1">
      <c r="A1656" s="107" t="str">
        <f>IF(ROW()=1,"KEY",IF(ISNA(VLOOKUP(B1656,車名対応マスタ!B:D,3,FALSE)),"",IF(VLOOKUP(B1656,車名対応マスタ!B:D,3,FALSE)="","",$D1656&amp;" "&amp;IF($G1656="9","J","O")&amp;" "&amp;$I1656&amp;" "&amp;IF($I1656&lt;=TEXT(★完成資料!$A$1,"yyyymm"),TEXT(★完成資料!$A$1,"yyyymm"),"999999")&amp; " " &amp; LEFT(F1656 &amp; "          ",10))))</f>
        <v xml:space="preserve">T O 202208 yyyy00 HV        </v>
      </c>
      <c r="B1656" s="68" t="s">
        <v>288</v>
      </c>
      <c r="C1656" s="68" t="s">
        <v>113</v>
      </c>
      <c r="D1656" s="68" t="s">
        <v>287</v>
      </c>
      <c r="E1656" s="68" t="s">
        <v>359</v>
      </c>
      <c r="F1656" s="68" t="s">
        <v>360</v>
      </c>
      <c r="G1656" s="68" t="s">
        <v>80</v>
      </c>
      <c r="H1656" s="68" t="s">
        <v>395</v>
      </c>
      <c r="I1656" s="68" t="s">
        <v>656</v>
      </c>
      <c r="J1656" s="65">
        <v>1301</v>
      </c>
      <c r="K1656" s="65">
        <v>1511</v>
      </c>
      <c r="L1656" s="65">
        <v>618</v>
      </c>
      <c r="M1656" s="65" t="s">
        <v>396</v>
      </c>
    </row>
    <row r="1657" spans="1:13" ht="12.75" customHeight="1">
      <c r="A1657" s="107" t="str">
        <f>IF(ROW()=1,"KEY",IF(ISNA(VLOOKUP(B1657,車名対応マスタ!B:D,3,FALSE)),"",IF(VLOOKUP(B1657,車名対応マスタ!B:D,3,FALSE)="","",$D1657&amp;" "&amp;IF($G1657="9","J","O")&amp;" "&amp;$I1657&amp;" "&amp;IF($I1657&lt;=TEXT(★完成資料!$A$1,"yyyymm"),TEXT(★完成資料!$A$1,"yyyymm"),"999999")&amp; " " &amp; LEFT(F1657 &amp; "          ",10))))</f>
        <v xml:space="preserve">T O 202209 yyyy00 HV        </v>
      </c>
      <c r="B1657" s="68" t="s">
        <v>288</v>
      </c>
      <c r="C1657" s="68" t="s">
        <v>113</v>
      </c>
      <c r="D1657" s="68" t="s">
        <v>287</v>
      </c>
      <c r="E1657" s="68" t="s">
        <v>359</v>
      </c>
      <c r="F1657" s="68" t="s">
        <v>360</v>
      </c>
      <c r="G1657" s="68" t="s">
        <v>80</v>
      </c>
      <c r="H1657" s="68" t="s">
        <v>395</v>
      </c>
      <c r="I1657" s="68" t="s">
        <v>657</v>
      </c>
      <c r="J1657" s="65">
        <v>1080</v>
      </c>
      <c r="K1657" s="65">
        <v>950</v>
      </c>
      <c r="L1657" s="65">
        <v>618</v>
      </c>
      <c r="M1657" s="65" t="s">
        <v>396</v>
      </c>
    </row>
    <row r="1658" spans="1:13" ht="12.75" customHeight="1">
      <c r="A1658" s="107" t="str">
        <f>IF(ROW()=1,"KEY",IF(ISNA(VLOOKUP(B1658,車名対応マスタ!B:D,3,FALSE)),"",IF(VLOOKUP(B1658,車名対応マスタ!B:D,3,FALSE)="","",$D1658&amp;" "&amp;IF($G1658="9","J","O")&amp;" "&amp;$I1658&amp;" "&amp;IF($I1658&lt;=TEXT(★完成資料!$A$1,"yyyymm"),TEXT(★完成資料!$A$1,"yyyymm"),"999999")&amp; " " &amp; LEFT(F1658 &amp; "          ",10))))</f>
        <v xml:space="preserve">T O 202210 yyyy00 HV        </v>
      </c>
      <c r="B1658" s="68" t="s">
        <v>288</v>
      </c>
      <c r="C1658" s="68" t="s">
        <v>113</v>
      </c>
      <c r="D1658" s="68" t="s">
        <v>287</v>
      </c>
      <c r="E1658" s="68" t="s">
        <v>359</v>
      </c>
      <c r="F1658" s="68" t="s">
        <v>360</v>
      </c>
      <c r="G1658" s="68" t="s">
        <v>80</v>
      </c>
      <c r="H1658" s="68" t="s">
        <v>395</v>
      </c>
      <c r="I1658" s="68" t="s">
        <v>663</v>
      </c>
      <c r="J1658" s="65">
        <v>1435</v>
      </c>
      <c r="K1658" s="65">
        <v>642</v>
      </c>
      <c r="L1658" s="65">
        <v>618</v>
      </c>
      <c r="M1658" s="65" t="s">
        <v>396</v>
      </c>
    </row>
    <row r="1659" spans="1:13" ht="12.75" customHeight="1">
      <c r="A1659" s="107" t="str">
        <f>IF(ROW()=1,"KEY",IF(ISNA(VLOOKUP(B1659,車名対応マスタ!B:D,3,FALSE)),"",IF(VLOOKUP(B1659,車名対応マスタ!B:D,3,FALSE)="","",$D1659&amp;" "&amp;IF($G1659="9","J","O")&amp;" "&amp;$I1659&amp;" "&amp;IF($I1659&lt;=TEXT(★完成資料!$A$1,"yyyymm"),TEXT(★完成資料!$A$1,"yyyymm"),"999999")&amp; " " &amp; LEFT(F1659 &amp; "          ",10))))</f>
        <v xml:space="preserve">T O 202201 yyyy00 HV        </v>
      </c>
      <c r="B1659" s="68" t="s">
        <v>288</v>
      </c>
      <c r="C1659" s="68" t="s">
        <v>113</v>
      </c>
      <c r="D1659" s="68" t="s">
        <v>287</v>
      </c>
      <c r="E1659" s="68" t="s">
        <v>359</v>
      </c>
      <c r="F1659" s="68" t="s">
        <v>360</v>
      </c>
      <c r="G1659" s="68" t="s">
        <v>80</v>
      </c>
      <c r="H1659" s="68" t="s">
        <v>395</v>
      </c>
      <c r="I1659" s="68" t="s">
        <v>639</v>
      </c>
      <c r="J1659" s="65">
        <v>0</v>
      </c>
      <c r="K1659" s="65">
        <v>6</v>
      </c>
      <c r="L1659" s="65">
        <v>620</v>
      </c>
      <c r="M1659" s="65" t="s">
        <v>505</v>
      </c>
    </row>
    <row r="1660" spans="1:13" ht="12.75" customHeight="1">
      <c r="A1660" s="107" t="str">
        <f>IF(ROW()=1,"KEY",IF(ISNA(VLOOKUP(B1660,車名対応マスタ!B:D,3,FALSE)),"",IF(VLOOKUP(B1660,車名対応マスタ!B:D,3,FALSE)="","",$D1660&amp;" "&amp;IF($G1660="9","J","O")&amp;" "&amp;$I1660&amp;" "&amp;IF($I1660&lt;=TEXT(★完成資料!$A$1,"yyyymm"),TEXT(★完成資料!$A$1,"yyyymm"),"999999")&amp; " " &amp; LEFT(F1660 &amp; "          ",10))))</f>
        <v xml:space="preserve">T O 202202 yyyy00 HV        </v>
      </c>
      <c r="B1660" s="68" t="s">
        <v>288</v>
      </c>
      <c r="C1660" s="68" t="s">
        <v>113</v>
      </c>
      <c r="D1660" s="68" t="s">
        <v>287</v>
      </c>
      <c r="E1660" s="68" t="s">
        <v>359</v>
      </c>
      <c r="F1660" s="68" t="s">
        <v>360</v>
      </c>
      <c r="G1660" s="68" t="s">
        <v>80</v>
      </c>
      <c r="H1660" s="68" t="s">
        <v>395</v>
      </c>
      <c r="I1660" s="68" t="s">
        <v>640</v>
      </c>
      <c r="J1660" s="65">
        <v>3</v>
      </c>
      <c r="K1660" s="65">
        <v>19</v>
      </c>
      <c r="L1660" s="65">
        <v>620</v>
      </c>
      <c r="M1660" s="65" t="s">
        <v>505</v>
      </c>
    </row>
    <row r="1661" spans="1:13" ht="12.75" customHeight="1">
      <c r="A1661" s="107" t="str">
        <f>IF(ROW()=1,"KEY",IF(ISNA(VLOOKUP(B1661,車名対応マスタ!B:D,3,FALSE)),"",IF(VLOOKUP(B1661,車名対応マスタ!B:D,3,FALSE)="","",$D1661&amp;" "&amp;IF($G1661="9","J","O")&amp;" "&amp;$I1661&amp;" "&amp;IF($I1661&lt;=TEXT(★完成資料!$A$1,"yyyymm"),TEXT(★完成資料!$A$1,"yyyymm"),"999999")&amp; " " &amp; LEFT(F1661 &amp; "          ",10))))</f>
        <v xml:space="preserve">T O 202203 yyyy00 HV        </v>
      </c>
      <c r="B1661" s="68" t="s">
        <v>288</v>
      </c>
      <c r="C1661" s="68" t="s">
        <v>113</v>
      </c>
      <c r="D1661" s="68" t="s">
        <v>287</v>
      </c>
      <c r="E1661" s="68" t="s">
        <v>359</v>
      </c>
      <c r="F1661" s="68" t="s">
        <v>360</v>
      </c>
      <c r="G1661" s="68" t="s">
        <v>80</v>
      </c>
      <c r="H1661" s="68" t="s">
        <v>395</v>
      </c>
      <c r="I1661" s="68" t="s">
        <v>641</v>
      </c>
      <c r="J1661" s="65">
        <v>4</v>
      </c>
      <c r="K1661" s="65">
        <v>16</v>
      </c>
      <c r="L1661" s="65">
        <v>620</v>
      </c>
      <c r="M1661" s="65" t="s">
        <v>505</v>
      </c>
    </row>
    <row r="1662" spans="1:13" ht="12.75" customHeight="1">
      <c r="A1662" s="107" t="str">
        <f>IF(ROW()=1,"KEY",IF(ISNA(VLOOKUP(B1662,車名対応マスタ!B:D,3,FALSE)),"",IF(VLOOKUP(B1662,車名対応マスタ!B:D,3,FALSE)="","",$D1662&amp;" "&amp;IF($G1662="9","J","O")&amp;" "&amp;$I1662&amp;" "&amp;IF($I1662&lt;=TEXT(★完成資料!$A$1,"yyyymm"),TEXT(★完成資料!$A$1,"yyyymm"),"999999")&amp; " " &amp; LEFT(F1662 &amp; "          ",10))))</f>
        <v xml:space="preserve">T O 202204 yyyy00 HV        </v>
      </c>
      <c r="B1662" s="68" t="s">
        <v>288</v>
      </c>
      <c r="C1662" s="68" t="s">
        <v>113</v>
      </c>
      <c r="D1662" s="68" t="s">
        <v>287</v>
      </c>
      <c r="E1662" s="68" t="s">
        <v>359</v>
      </c>
      <c r="F1662" s="68" t="s">
        <v>360</v>
      </c>
      <c r="G1662" s="68" t="s">
        <v>80</v>
      </c>
      <c r="H1662" s="68" t="s">
        <v>395</v>
      </c>
      <c r="I1662" s="68" t="s">
        <v>642</v>
      </c>
      <c r="J1662" s="65">
        <v>6</v>
      </c>
      <c r="K1662" s="65">
        <v>11</v>
      </c>
      <c r="L1662" s="65">
        <v>620</v>
      </c>
      <c r="M1662" s="65" t="s">
        <v>505</v>
      </c>
    </row>
    <row r="1663" spans="1:13" ht="12.75" customHeight="1">
      <c r="A1663" s="107" t="str">
        <f>IF(ROW()=1,"KEY",IF(ISNA(VLOOKUP(B1663,車名対応マスタ!B:D,3,FALSE)),"",IF(VLOOKUP(B1663,車名対応マスタ!B:D,3,FALSE)="","",$D1663&amp;" "&amp;IF($G1663="9","J","O")&amp;" "&amp;$I1663&amp;" "&amp;IF($I1663&lt;=TEXT(★完成資料!$A$1,"yyyymm"),TEXT(★完成資料!$A$1,"yyyymm"),"999999")&amp; " " &amp; LEFT(F1663 &amp; "          ",10))))</f>
        <v xml:space="preserve">T O 202205 yyyy00 HV        </v>
      </c>
      <c r="B1663" s="68" t="s">
        <v>288</v>
      </c>
      <c r="C1663" s="68" t="s">
        <v>113</v>
      </c>
      <c r="D1663" s="68" t="s">
        <v>287</v>
      </c>
      <c r="E1663" s="68" t="s">
        <v>359</v>
      </c>
      <c r="F1663" s="68" t="s">
        <v>360</v>
      </c>
      <c r="G1663" s="68" t="s">
        <v>80</v>
      </c>
      <c r="H1663" s="68" t="s">
        <v>395</v>
      </c>
      <c r="I1663" s="68" t="s">
        <v>647</v>
      </c>
      <c r="J1663" s="65">
        <v>6</v>
      </c>
      <c r="K1663" s="65">
        <v>1</v>
      </c>
      <c r="L1663" s="65">
        <v>620</v>
      </c>
      <c r="M1663" s="65" t="s">
        <v>505</v>
      </c>
    </row>
    <row r="1664" spans="1:13" ht="12.75" customHeight="1">
      <c r="A1664" s="107" t="str">
        <f>IF(ROW()=1,"KEY",IF(ISNA(VLOOKUP(B1664,車名対応マスタ!B:D,3,FALSE)),"",IF(VLOOKUP(B1664,車名対応マスタ!B:D,3,FALSE)="","",$D1664&amp;" "&amp;IF($G1664="9","J","O")&amp;" "&amp;$I1664&amp;" "&amp;IF($I1664&lt;=TEXT(★完成資料!$A$1,"yyyymm"),TEXT(★完成資料!$A$1,"yyyymm"),"999999")&amp; " " &amp; LEFT(F1664 &amp; "          ",10))))</f>
        <v xml:space="preserve">T O 202206 yyyy00 HV        </v>
      </c>
      <c r="B1664" s="68" t="s">
        <v>288</v>
      </c>
      <c r="C1664" s="68" t="s">
        <v>113</v>
      </c>
      <c r="D1664" s="68" t="s">
        <v>287</v>
      </c>
      <c r="E1664" s="68" t="s">
        <v>359</v>
      </c>
      <c r="F1664" s="68" t="s">
        <v>360</v>
      </c>
      <c r="G1664" s="68" t="s">
        <v>80</v>
      </c>
      <c r="H1664" s="68" t="s">
        <v>395</v>
      </c>
      <c r="I1664" s="68" t="s">
        <v>652</v>
      </c>
      <c r="J1664" s="65">
        <v>5</v>
      </c>
      <c r="K1664" s="65">
        <v>2</v>
      </c>
      <c r="L1664" s="65">
        <v>620</v>
      </c>
      <c r="M1664" s="65" t="s">
        <v>505</v>
      </c>
    </row>
    <row r="1665" spans="1:13" ht="12.75" customHeight="1">
      <c r="A1665" s="107" t="str">
        <f>IF(ROW()=1,"KEY",IF(ISNA(VLOOKUP(B1665,車名対応マスタ!B:D,3,FALSE)),"",IF(VLOOKUP(B1665,車名対応マスタ!B:D,3,FALSE)="","",$D1665&amp;" "&amp;IF($G1665="9","J","O")&amp;" "&amp;$I1665&amp;" "&amp;IF($I1665&lt;=TEXT(★完成資料!$A$1,"yyyymm"),TEXT(★完成資料!$A$1,"yyyymm"),"999999")&amp; " " &amp; LEFT(F1665 &amp; "          ",10))))</f>
        <v xml:space="preserve">T O 202207 yyyy00 HV        </v>
      </c>
      <c r="B1665" s="68" t="s">
        <v>288</v>
      </c>
      <c r="C1665" s="68" t="s">
        <v>113</v>
      </c>
      <c r="D1665" s="68" t="s">
        <v>287</v>
      </c>
      <c r="E1665" s="68" t="s">
        <v>359</v>
      </c>
      <c r="F1665" s="68" t="s">
        <v>360</v>
      </c>
      <c r="G1665" s="68" t="s">
        <v>80</v>
      </c>
      <c r="H1665" s="68" t="s">
        <v>395</v>
      </c>
      <c r="I1665" s="68" t="s">
        <v>655</v>
      </c>
      <c r="J1665" s="65">
        <v>5</v>
      </c>
      <c r="K1665" s="65">
        <v>2</v>
      </c>
      <c r="L1665" s="65">
        <v>620</v>
      </c>
      <c r="M1665" s="65" t="s">
        <v>505</v>
      </c>
    </row>
    <row r="1666" spans="1:13" ht="12.75" customHeight="1">
      <c r="A1666" s="107" t="str">
        <f>IF(ROW()=1,"KEY",IF(ISNA(VLOOKUP(B1666,車名対応マスタ!B:D,3,FALSE)),"",IF(VLOOKUP(B1666,車名対応マスタ!B:D,3,FALSE)="","",$D1666&amp;" "&amp;IF($G1666="9","J","O")&amp;" "&amp;$I1666&amp;" "&amp;IF($I1666&lt;=TEXT(★完成資料!$A$1,"yyyymm"),TEXT(★完成資料!$A$1,"yyyymm"),"999999")&amp; " " &amp; LEFT(F1666 &amp; "          ",10))))</f>
        <v xml:space="preserve">T O 202208 yyyy00 HV        </v>
      </c>
      <c r="B1666" s="68" t="s">
        <v>288</v>
      </c>
      <c r="C1666" s="68" t="s">
        <v>113</v>
      </c>
      <c r="D1666" s="68" t="s">
        <v>287</v>
      </c>
      <c r="E1666" s="68" t="s">
        <v>359</v>
      </c>
      <c r="F1666" s="68" t="s">
        <v>360</v>
      </c>
      <c r="G1666" s="68" t="s">
        <v>80</v>
      </c>
      <c r="H1666" s="68" t="s">
        <v>395</v>
      </c>
      <c r="I1666" s="68" t="s">
        <v>656</v>
      </c>
      <c r="J1666" s="65">
        <v>15</v>
      </c>
      <c r="K1666" s="65">
        <v>5</v>
      </c>
      <c r="L1666" s="65">
        <v>620</v>
      </c>
      <c r="M1666" s="65" t="s">
        <v>505</v>
      </c>
    </row>
    <row r="1667" spans="1:13" ht="12.75" customHeight="1">
      <c r="A1667" s="107" t="str">
        <f>IF(ROW()=1,"KEY",IF(ISNA(VLOOKUP(B1667,車名対応マスタ!B:D,3,FALSE)),"",IF(VLOOKUP(B1667,車名対応マスタ!B:D,3,FALSE)="","",$D1667&amp;" "&amp;IF($G1667="9","J","O")&amp;" "&amp;$I1667&amp;" "&amp;IF($I1667&lt;=TEXT(★完成資料!$A$1,"yyyymm"),TEXT(★完成資料!$A$1,"yyyymm"),"999999")&amp; " " &amp; LEFT(F1667 &amp; "          ",10))))</f>
        <v xml:space="preserve">T O 202209 yyyy00 HV        </v>
      </c>
      <c r="B1667" s="68" t="s">
        <v>288</v>
      </c>
      <c r="C1667" s="68" t="s">
        <v>113</v>
      </c>
      <c r="D1667" s="68" t="s">
        <v>287</v>
      </c>
      <c r="E1667" s="68" t="s">
        <v>359</v>
      </c>
      <c r="F1667" s="68" t="s">
        <v>360</v>
      </c>
      <c r="G1667" s="68" t="s">
        <v>80</v>
      </c>
      <c r="H1667" s="68" t="s">
        <v>395</v>
      </c>
      <c r="I1667" s="68" t="s">
        <v>657</v>
      </c>
      <c r="J1667" s="65">
        <v>20</v>
      </c>
      <c r="K1667" s="65">
        <v>4</v>
      </c>
      <c r="L1667" s="65">
        <v>620</v>
      </c>
      <c r="M1667" s="65" t="s">
        <v>505</v>
      </c>
    </row>
    <row r="1668" spans="1:13" ht="12.75" customHeight="1">
      <c r="A1668" s="107" t="str">
        <f>IF(ROW()=1,"KEY",IF(ISNA(VLOOKUP(B1668,車名対応マスタ!B:D,3,FALSE)),"",IF(VLOOKUP(B1668,車名対応マスタ!B:D,3,FALSE)="","",$D1668&amp;" "&amp;IF($G1668="9","J","O")&amp;" "&amp;$I1668&amp;" "&amp;IF($I1668&lt;=TEXT(★完成資料!$A$1,"yyyymm"),TEXT(★完成資料!$A$1,"yyyymm"),"999999")&amp; " " &amp; LEFT(F1668 &amp; "          ",10))))</f>
        <v xml:space="preserve">T O 202210 yyyy00 HV        </v>
      </c>
      <c r="B1668" s="68" t="s">
        <v>288</v>
      </c>
      <c r="C1668" s="68" t="s">
        <v>113</v>
      </c>
      <c r="D1668" s="68" t="s">
        <v>287</v>
      </c>
      <c r="E1668" s="68" t="s">
        <v>359</v>
      </c>
      <c r="F1668" s="68" t="s">
        <v>360</v>
      </c>
      <c r="G1668" s="68" t="s">
        <v>80</v>
      </c>
      <c r="H1668" s="68" t="s">
        <v>395</v>
      </c>
      <c r="I1668" s="68" t="s">
        <v>663</v>
      </c>
      <c r="J1668" s="65">
        <v>15</v>
      </c>
      <c r="K1668" s="65">
        <v>10</v>
      </c>
      <c r="L1668" s="65">
        <v>620</v>
      </c>
      <c r="M1668" s="65" t="s">
        <v>505</v>
      </c>
    </row>
    <row r="1669" spans="1:13" ht="12.75" customHeight="1">
      <c r="A1669" s="107" t="str">
        <f>IF(ROW()=1,"KEY",IF(ISNA(VLOOKUP(B1669,車名対応マスタ!B:D,3,FALSE)),"",IF(VLOOKUP(B1669,車名対応マスタ!B:D,3,FALSE)="","",$D1669&amp;" "&amp;IF($G1669="9","J","O")&amp;" "&amp;$I1669&amp;" "&amp;IF($I1669&lt;=TEXT(★完成資料!$A$1,"yyyymm"),TEXT(★完成資料!$A$1,"yyyymm"),"999999")&amp; " " &amp; LEFT(F1669 &amp; "          ",10))))</f>
        <v xml:space="preserve">T O 202201 yyyy00 HV        </v>
      </c>
      <c r="B1669" s="68" t="s">
        <v>288</v>
      </c>
      <c r="C1669" s="68" t="s">
        <v>113</v>
      </c>
      <c r="D1669" s="68" t="s">
        <v>287</v>
      </c>
      <c r="E1669" s="68" t="s">
        <v>359</v>
      </c>
      <c r="F1669" s="68" t="s">
        <v>360</v>
      </c>
      <c r="G1669" s="68" t="s">
        <v>80</v>
      </c>
      <c r="H1669" s="68" t="s">
        <v>395</v>
      </c>
      <c r="I1669" s="68" t="s">
        <v>639</v>
      </c>
      <c r="J1669" s="65">
        <v>2</v>
      </c>
      <c r="K1669" s="65">
        <v>1</v>
      </c>
      <c r="L1669" s="65">
        <v>613</v>
      </c>
      <c r="M1669" s="65" t="s">
        <v>397</v>
      </c>
    </row>
    <row r="1670" spans="1:13" ht="12.75" customHeight="1">
      <c r="A1670" s="107" t="str">
        <f>IF(ROW()=1,"KEY",IF(ISNA(VLOOKUP(B1670,車名対応マスタ!B:D,3,FALSE)),"",IF(VLOOKUP(B1670,車名対応マスタ!B:D,3,FALSE)="","",$D1670&amp;" "&amp;IF($G1670="9","J","O")&amp;" "&amp;$I1670&amp;" "&amp;IF($I1670&lt;=TEXT(★完成資料!$A$1,"yyyymm"),TEXT(★完成資料!$A$1,"yyyymm"),"999999")&amp; " " &amp; LEFT(F1670 &amp; "          ",10))))</f>
        <v xml:space="preserve">T O 202202 yyyy00 HV        </v>
      </c>
      <c r="B1670" s="68" t="s">
        <v>288</v>
      </c>
      <c r="C1670" s="68" t="s">
        <v>113</v>
      </c>
      <c r="D1670" s="68" t="s">
        <v>287</v>
      </c>
      <c r="E1670" s="68" t="s">
        <v>359</v>
      </c>
      <c r="F1670" s="68" t="s">
        <v>360</v>
      </c>
      <c r="G1670" s="68" t="s">
        <v>80</v>
      </c>
      <c r="H1670" s="68" t="s">
        <v>395</v>
      </c>
      <c r="I1670" s="68" t="s">
        <v>640</v>
      </c>
      <c r="J1670" s="65">
        <v>4</v>
      </c>
      <c r="K1670" s="65">
        <v>11</v>
      </c>
      <c r="L1670" s="65">
        <v>613</v>
      </c>
      <c r="M1670" s="65" t="s">
        <v>397</v>
      </c>
    </row>
    <row r="1671" spans="1:13" ht="12.75" customHeight="1">
      <c r="A1671" s="107" t="str">
        <f>IF(ROW()=1,"KEY",IF(ISNA(VLOOKUP(B1671,車名対応マスタ!B:D,3,FALSE)),"",IF(VLOOKUP(B1671,車名対応マスタ!B:D,3,FALSE)="","",$D1671&amp;" "&amp;IF($G1671="9","J","O")&amp;" "&amp;$I1671&amp;" "&amp;IF($I1671&lt;=TEXT(★完成資料!$A$1,"yyyymm"),TEXT(★完成資料!$A$1,"yyyymm"),"999999")&amp; " " &amp; LEFT(F1671 &amp; "          ",10))))</f>
        <v xml:space="preserve">T O 202203 yyyy00 HV        </v>
      </c>
      <c r="B1671" s="68" t="s">
        <v>288</v>
      </c>
      <c r="C1671" s="68" t="s">
        <v>113</v>
      </c>
      <c r="D1671" s="68" t="s">
        <v>287</v>
      </c>
      <c r="E1671" s="68" t="s">
        <v>359</v>
      </c>
      <c r="F1671" s="68" t="s">
        <v>360</v>
      </c>
      <c r="G1671" s="68" t="s">
        <v>80</v>
      </c>
      <c r="H1671" s="68" t="s">
        <v>395</v>
      </c>
      <c r="I1671" s="68" t="s">
        <v>641</v>
      </c>
      <c r="J1671" s="65">
        <v>4</v>
      </c>
      <c r="K1671" s="65">
        <v>16</v>
      </c>
      <c r="L1671" s="65">
        <v>613</v>
      </c>
      <c r="M1671" s="65" t="s">
        <v>397</v>
      </c>
    </row>
    <row r="1672" spans="1:13" ht="12.75" customHeight="1">
      <c r="A1672" s="107" t="str">
        <f>IF(ROW()=1,"KEY",IF(ISNA(VLOOKUP(B1672,車名対応マスタ!B:D,3,FALSE)),"",IF(VLOOKUP(B1672,車名対応マスタ!B:D,3,FALSE)="","",$D1672&amp;" "&amp;IF($G1672="9","J","O")&amp;" "&amp;$I1672&amp;" "&amp;IF($I1672&lt;=TEXT(★完成資料!$A$1,"yyyymm"),TEXT(★完成資料!$A$1,"yyyymm"),"999999")&amp; " " &amp; LEFT(F1672 &amp; "          ",10))))</f>
        <v xml:space="preserve">T O 202204 yyyy00 HV        </v>
      </c>
      <c r="B1672" s="68" t="s">
        <v>288</v>
      </c>
      <c r="C1672" s="68" t="s">
        <v>113</v>
      </c>
      <c r="D1672" s="68" t="s">
        <v>287</v>
      </c>
      <c r="E1672" s="68" t="s">
        <v>359</v>
      </c>
      <c r="F1672" s="68" t="s">
        <v>360</v>
      </c>
      <c r="G1672" s="68" t="s">
        <v>80</v>
      </c>
      <c r="H1672" s="68" t="s">
        <v>395</v>
      </c>
      <c r="I1672" s="68" t="s">
        <v>642</v>
      </c>
      <c r="J1672" s="65">
        <v>1</v>
      </c>
      <c r="K1672" s="65">
        <v>2</v>
      </c>
      <c r="L1672" s="65">
        <v>613</v>
      </c>
      <c r="M1672" s="65" t="s">
        <v>397</v>
      </c>
    </row>
    <row r="1673" spans="1:13" ht="12.75" customHeight="1">
      <c r="A1673" s="107" t="str">
        <f>IF(ROW()=1,"KEY",IF(ISNA(VLOOKUP(B1673,車名対応マスタ!B:D,3,FALSE)),"",IF(VLOOKUP(B1673,車名対応マスタ!B:D,3,FALSE)="","",$D1673&amp;" "&amp;IF($G1673="9","J","O")&amp;" "&amp;$I1673&amp;" "&amp;IF($I1673&lt;=TEXT(★完成資料!$A$1,"yyyymm"),TEXT(★完成資料!$A$1,"yyyymm"),"999999")&amp; " " &amp; LEFT(F1673 &amp; "          ",10))))</f>
        <v xml:space="preserve">T O 202205 yyyy00 HV        </v>
      </c>
      <c r="B1673" s="68" t="s">
        <v>288</v>
      </c>
      <c r="C1673" s="68" t="s">
        <v>113</v>
      </c>
      <c r="D1673" s="68" t="s">
        <v>287</v>
      </c>
      <c r="E1673" s="68" t="s">
        <v>359</v>
      </c>
      <c r="F1673" s="68" t="s">
        <v>360</v>
      </c>
      <c r="G1673" s="68" t="s">
        <v>80</v>
      </c>
      <c r="H1673" s="68" t="s">
        <v>395</v>
      </c>
      <c r="I1673" s="68" t="s">
        <v>647</v>
      </c>
      <c r="J1673" s="65">
        <v>2</v>
      </c>
      <c r="K1673" s="65">
        <v>1</v>
      </c>
      <c r="L1673" s="65">
        <v>613</v>
      </c>
      <c r="M1673" s="65" t="s">
        <v>397</v>
      </c>
    </row>
    <row r="1674" spans="1:13" ht="12.75" customHeight="1">
      <c r="A1674" s="107" t="str">
        <f>IF(ROW()=1,"KEY",IF(ISNA(VLOOKUP(B1674,車名対応マスタ!B:D,3,FALSE)),"",IF(VLOOKUP(B1674,車名対応マスタ!B:D,3,FALSE)="","",$D1674&amp;" "&amp;IF($G1674="9","J","O")&amp;" "&amp;$I1674&amp;" "&amp;IF($I1674&lt;=TEXT(★完成資料!$A$1,"yyyymm"),TEXT(★完成資料!$A$1,"yyyymm"),"999999")&amp; " " &amp; LEFT(F1674 &amp; "          ",10))))</f>
        <v xml:space="preserve">T O 202206 yyyy00 HV        </v>
      </c>
      <c r="B1674" s="68" t="s">
        <v>288</v>
      </c>
      <c r="C1674" s="68" t="s">
        <v>113</v>
      </c>
      <c r="D1674" s="68" t="s">
        <v>287</v>
      </c>
      <c r="E1674" s="68" t="s">
        <v>359</v>
      </c>
      <c r="F1674" s="68" t="s">
        <v>360</v>
      </c>
      <c r="G1674" s="68" t="s">
        <v>80</v>
      </c>
      <c r="H1674" s="68" t="s">
        <v>395</v>
      </c>
      <c r="I1674" s="68" t="s">
        <v>652</v>
      </c>
      <c r="J1674" s="65">
        <v>2</v>
      </c>
      <c r="K1674" s="65">
        <v>1</v>
      </c>
      <c r="L1674" s="65">
        <v>613</v>
      </c>
      <c r="M1674" s="65" t="s">
        <v>397</v>
      </c>
    </row>
    <row r="1675" spans="1:13" ht="12.75" customHeight="1">
      <c r="A1675" s="107" t="str">
        <f>IF(ROW()=1,"KEY",IF(ISNA(VLOOKUP(B1675,車名対応マスタ!B:D,3,FALSE)),"",IF(VLOOKUP(B1675,車名対応マスタ!B:D,3,FALSE)="","",$D1675&amp;" "&amp;IF($G1675="9","J","O")&amp;" "&amp;$I1675&amp;" "&amp;IF($I1675&lt;=TEXT(★完成資料!$A$1,"yyyymm"),TEXT(★完成資料!$A$1,"yyyymm"),"999999")&amp; " " &amp; LEFT(F1675 &amp; "          ",10))))</f>
        <v xml:space="preserve">T O 202207 yyyy00 HV        </v>
      </c>
      <c r="B1675" s="68" t="s">
        <v>288</v>
      </c>
      <c r="C1675" s="68" t="s">
        <v>113</v>
      </c>
      <c r="D1675" s="68" t="s">
        <v>287</v>
      </c>
      <c r="E1675" s="68" t="s">
        <v>359</v>
      </c>
      <c r="F1675" s="68" t="s">
        <v>360</v>
      </c>
      <c r="G1675" s="68" t="s">
        <v>80</v>
      </c>
      <c r="H1675" s="68" t="s">
        <v>395</v>
      </c>
      <c r="I1675" s="68" t="s">
        <v>655</v>
      </c>
      <c r="J1675" s="65">
        <v>2</v>
      </c>
      <c r="K1675" s="65">
        <v>4</v>
      </c>
      <c r="L1675" s="65">
        <v>613</v>
      </c>
      <c r="M1675" s="65" t="s">
        <v>397</v>
      </c>
    </row>
    <row r="1676" spans="1:13" ht="12.75" customHeight="1">
      <c r="A1676" s="107" t="str">
        <f>IF(ROW()=1,"KEY",IF(ISNA(VLOOKUP(B1676,車名対応マスタ!B:D,3,FALSE)),"",IF(VLOOKUP(B1676,車名対応マスタ!B:D,3,FALSE)="","",$D1676&amp;" "&amp;IF($G1676="9","J","O")&amp;" "&amp;$I1676&amp;" "&amp;IF($I1676&lt;=TEXT(★完成資料!$A$1,"yyyymm"),TEXT(★完成資料!$A$1,"yyyymm"),"999999")&amp; " " &amp; LEFT(F1676 &amp; "          ",10))))</f>
        <v xml:space="preserve">T O 202209 yyyy00 HV        </v>
      </c>
      <c r="B1676" s="68" t="s">
        <v>288</v>
      </c>
      <c r="C1676" s="68" t="s">
        <v>113</v>
      </c>
      <c r="D1676" s="68" t="s">
        <v>287</v>
      </c>
      <c r="E1676" s="68" t="s">
        <v>359</v>
      </c>
      <c r="F1676" s="68" t="s">
        <v>360</v>
      </c>
      <c r="G1676" s="68" t="s">
        <v>80</v>
      </c>
      <c r="H1676" s="68" t="s">
        <v>395</v>
      </c>
      <c r="I1676" s="68" t="s">
        <v>657</v>
      </c>
      <c r="J1676" s="65">
        <v>12</v>
      </c>
      <c r="K1676" s="65">
        <v>2</v>
      </c>
      <c r="L1676" s="65">
        <v>613</v>
      </c>
      <c r="M1676" s="65" t="s">
        <v>397</v>
      </c>
    </row>
    <row r="1677" spans="1:13" ht="12.75" customHeight="1">
      <c r="A1677" s="107" t="str">
        <f>IF(ROW()=1,"KEY",IF(ISNA(VLOOKUP(B1677,車名対応マスタ!B:D,3,FALSE)),"",IF(VLOOKUP(B1677,車名対応マスタ!B:D,3,FALSE)="","",$D1677&amp;" "&amp;IF($G1677="9","J","O")&amp;" "&amp;$I1677&amp;" "&amp;IF($I1677&lt;=TEXT(★完成資料!$A$1,"yyyymm"),TEXT(★完成資料!$A$1,"yyyymm"),"999999")&amp; " " &amp; LEFT(F1677 &amp; "          ",10))))</f>
        <v xml:space="preserve">T O 202210 yyyy00 HV        </v>
      </c>
      <c r="B1677" s="68" t="s">
        <v>288</v>
      </c>
      <c r="C1677" s="68" t="s">
        <v>113</v>
      </c>
      <c r="D1677" s="68" t="s">
        <v>287</v>
      </c>
      <c r="E1677" s="68" t="s">
        <v>359</v>
      </c>
      <c r="F1677" s="68" t="s">
        <v>360</v>
      </c>
      <c r="G1677" s="68" t="s">
        <v>80</v>
      </c>
      <c r="H1677" s="68" t="s">
        <v>395</v>
      </c>
      <c r="I1677" s="68" t="s">
        <v>663</v>
      </c>
      <c r="J1677" s="65">
        <v>29</v>
      </c>
      <c r="K1677" s="65">
        <v>6</v>
      </c>
      <c r="L1677" s="65">
        <v>613</v>
      </c>
      <c r="M1677" s="65" t="s">
        <v>397</v>
      </c>
    </row>
    <row r="1678" spans="1:13" ht="12.75" customHeight="1">
      <c r="A1678" s="107" t="str">
        <f>IF(ROW()=1,"KEY",IF(ISNA(VLOOKUP(B1678,車名対応マスタ!B:D,3,FALSE)),"",IF(VLOOKUP(B1678,車名対応マスタ!B:D,3,FALSE)="","",$D1678&amp;" "&amp;IF($G1678="9","J","O")&amp;" "&amp;$I1678&amp;" "&amp;IF($I1678&lt;=TEXT(★完成資料!$A$1,"yyyymm"),TEXT(★完成資料!$A$1,"yyyymm"),"999999")&amp; " " &amp; LEFT(F1678 &amp; "          ",10))))</f>
        <v xml:space="preserve">T O 202201 yyyy00 HV        </v>
      </c>
      <c r="B1678" s="68" t="s">
        <v>288</v>
      </c>
      <c r="C1678" s="68" t="s">
        <v>113</v>
      </c>
      <c r="D1678" s="68" t="s">
        <v>287</v>
      </c>
      <c r="E1678" s="68" t="s">
        <v>359</v>
      </c>
      <c r="F1678" s="68" t="s">
        <v>360</v>
      </c>
      <c r="G1678" s="68" t="s">
        <v>80</v>
      </c>
      <c r="H1678" s="68" t="s">
        <v>395</v>
      </c>
      <c r="I1678" s="68" t="s">
        <v>639</v>
      </c>
      <c r="J1678" s="65">
        <v>408</v>
      </c>
      <c r="K1678" s="65">
        <v>22</v>
      </c>
      <c r="L1678" s="65">
        <v>615</v>
      </c>
      <c r="M1678" s="65" t="s">
        <v>398</v>
      </c>
    </row>
    <row r="1679" spans="1:13" ht="12.75" customHeight="1">
      <c r="A1679" s="107" t="str">
        <f>IF(ROW()=1,"KEY",IF(ISNA(VLOOKUP(B1679,車名対応マスタ!B:D,3,FALSE)),"",IF(VLOOKUP(B1679,車名対応マスタ!B:D,3,FALSE)="","",$D1679&amp;" "&amp;IF($G1679="9","J","O")&amp;" "&amp;$I1679&amp;" "&amp;IF($I1679&lt;=TEXT(★完成資料!$A$1,"yyyymm"),TEXT(★完成資料!$A$1,"yyyymm"),"999999")&amp; " " &amp; LEFT(F1679 &amp; "          ",10))))</f>
        <v xml:space="preserve">T O 202202 yyyy00 HV        </v>
      </c>
      <c r="B1679" s="68" t="s">
        <v>288</v>
      </c>
      <c r="C1679" s="68" t="s">
        <v>113</v>
      </c>
      <c r="D1679" s="68" t="s">
        <v>287</v>
      </c>
      <c r="E1679" s="68" t="s">
        <v>359</v>
      </c>
      <c r="F1679" s="68" t="s">
        <v>360</v>
      </c>
      <c r="G1679" s="68" t="s">
        <v>80</v>
      </c>
      <c r="H1679" s="68" t="s">
        <v>395</v>
      </c>
      <c r="I1679" s="68" t="s">
        <v>640</v>
      </c>
      <c r="J1679" s="65">
        <v>251</v>
      </c>
      <c r="K1679" s="65">
        <v>36</v>
      </c>
      <c r="L1679" s="65">
        <v>615</v>
      </c>
      <c r="M1679" s="65" t="s">
        <v>398</v>
      </c>
    </row>
    <row r="1680" spans="1:13" ht="12.75" customHeight="1">
      <c r="A1680" s="107" t="str">
        <f>IF(ROW()=1,"KEY",IF(ISNA(VLOOKUP(B1680,車名対応マスタ!B:D,3,FALSE)),"",IF(VLOOKUP(B1680,車名対応マスタ!B:D,3,FALSE)="","",$D1680&amp;" "&amp;IF($G1680="9","J","O")&amp;" "&amp;$I1680&amp;" "&amp;IF($I1680&lt;=TEXT(★完成資料!$A$1,"yyyymm"),TEXT(★完成資料!$A$1,"yyyymm"),"999999")&amp; " " &amp; LEFT(F1680 &amp; "          ",10))))</f>
        <v xml:space="preserve">T O 202203 yyyy00 HV        </v>
      </c>
      <c r="B1680" s="68" t="s">
        <v>288</v>
      </c>
      <c r="C1680" s="68" t="s">
        <v>113</v>
      </c>
      <c r="D1680" s="68" t="s">
        <v>287</v>
      </c>
      <c r="E1680" s="68" t="s">
        <v>359</v>
      </c>
      <c r="F1680" s="68" t="s">
        <v>360</v>
      </c>
      <c r="G1680" s="68" t="s">
        <v>80</v>
      </c>
      <c r="H1680" s="68" t="s">
        <v>395</v>
      </c>
      <c r="I1680" s="68" t="s">
        <v>641</v>
      </c>
      <c r="J1680" s="65">
        <v>123</v>
      </c>
      <c r="K1680" s="65">
        <v>174</v>
      </c>
      <c r="L1680" s="65">
        <v>615</v>
      </c>
      <c r="M1680" s="65" t="s">
        <v>398</v>
      </c>
    </row>
    <row r="1681" spans="1:13" ht="12.75" customHeight="1">
      <c r="A1681" s="107" t="str">
        <f>IF(ROW()=1,"KEY",IF(ISNA(VLOOKUP(B1681,車名対応マスタ!B:D,3,FALSE)),"",IF(VLOOKUP(B1681,車名対応マスタ!B:D,3,FALSE)="","",$D1681&amp;" "&amp;IF($G1681="9","J","O")&amp;" "&amp;$I1681&amp;" "&amp;IF($I1681&lt;=TEXT(★完成資料!$A$1,"yyyymm"),TEXT(★完成資料!$A$1,"yyyymm"),"999999")&amp; " " &amp; LEFT(F1681 &amp; "          ",10))))</f>
        <v xml:space="preserve">T O 202204 yyyy00 HV        </v>
      </c>
      <c r="B1681" s="68" t="s">
        <v>288</v>
      </c>
      <c r="C1681" s="68" t="s">
        <v>113</v>
      </c>
      <c r="D1681" s="68" t="s">
        <v>287</v>
      </c>
      <c r="E1681" s="68" t="s">
        <v>359</v>
      </c>
      <c r="F1681" s="68" t="s">
        <v>360</v>
      </c>
      <c r="G1681" s="68" t="s">
        <v>80</v>
      </c>
      <c r="H1681" s="68" t="s">
        <v>395</v>
      </c>
      <c r="I1681" s="68" t="s">
        <v>642</v>
      </c>
      <c r="J1681" s="65">
        <v>226</v>
      </c>
      <c r="K1681" s="65">
        <v>210</v>
      </c>
      <c r="L1681" s="65">
        <v>615</v>
      </c>
      <c r="M1681" s="65" t="s">
        <v>398</v>
      </c>
    </row>
    <row r="1682" spans="1:13" ht="12.75" customHeight="1">
      <c r="A1682" s="107" t="str">
        <f>IF(ROW()=1,"KEY",IF(ISNA(VLOOKUP(B1682,車名対応マスタ!B:D,3,FALSE)),"",IF(VLOOKUP(B1682,車名対応マスタ!B:D,3,FALSE)="","",$D1682&amp;" "&amp;IF($G1682="9","J","O")&amp;" "&amp;$I1682&amp;" "&amp;IF($I1682&lt;=TEXT(★完成資料!$A$1,"yyyymm"),TEXT(★完成資料!$A$1,"yyyymm"),"999999")&amp; " " &amp; LEFT(F1682 &amp; "          ",10))))</f>
        <v xml:space="preserve">T O 202205 yyyy00 HV        </v>
      </c>
      <c r="B1682" s="68" t="s">
        <v>288</v>
      </c>
      <c r="C1682" s="68" t="s">
        <v>113</v>
      </c>
      <c r="D1682" s="68" t="s">
        <v>287</v>
      </c>
      <c r="E1682" s="68" t="s">
        <v>359</v>
      </c>
      <c r="F1682" s="68" t="s">
        <v>360</v>
      </c>
      <c r="G1682" s="68" t="s">
        <v>80</v>
      </c>
      <c r="H1682" s="68" t="s">
        <v>395</v>
      </c>
      <c r="I1682" s="68" t="s">
        <v>647</v>
      </c>
      <c r="J1682" s="65">
        <v>170</v>
      </c>
      <c r="K1682" s="65">
        <v>183</v>
      </c>
      <c r="L1682" s="65">
        <v>615</v>
      </c>
      <c r="M1682" s="65" t="s">
        <v>398</v>
      </c>
    </row>
    <row r="1683" spans="1:13" ht="12.75" customHeight="1">
      <c r="A1683" s="107" t="str">
        <f>IF(ROW()=1,"KEY",IF(ISNA(VLOOKUP(B1683,車名対応マスタ!B:D,3,FALSE)),"",IF(VLOOKUP(B1683,車名対応マスタ!B:D,3,FALSE)="","",$D1683&amp;" "&amp;IF($G1683="9","J","O")&amp;" "&amp;$I1683&amp;" "&amp;IF($I1683&lt;=TEXT(★完成資料!$A$1,"yyyymm"),TEXT(★完成資料!$A$1,"yyyymm"),"999999")&amp; " " &amp; LEFT(F1683 &amp; "          ",10))))</f>
        <v xml:space="preserve">T O 202206 yyyy00 HV        </v>
      </c>
      <c r="B1683" s="68" t="s">
        <v>288</v>
      </c>
      <c r="C1683" s="68" t="s">
        <v>113</v>
      </c>
      <c r="D1683" s="68" t="s">
        <v>287</v>
      </c>
      <c r="E1683" s="68" t="s">
        <v>359</v>
      </c>
      <c r="F1683" s="68" t="s">
        <v>360</v>
      </c>
      <c r="G1683" s="68" t="s">
        <v>80</v>
      </c>
      <c r="H1683" s="68" t="s">
        <v>395</v>
      </c>
      <c r="I1683" s="68" t="s">
        <v>652</v>
      </c>
      <c r="J1683" s="65">
        <v>267</v>
      </c>
      <c r="K1683" s="65">
        <v>52</v>
      </c>
      <c r="L1683" s="65">
        <v>615</v>
      </c>
      <c r="M1683" s="65" t="s">
        <v>398</v>
      </c>
    </row>
    <row r="1684" spans="1:13" ht="12.75" customHeight="1">
      <c r="A1684" s="107" t="str">
        <f>IF(ROW()=1,"KEY",IF(ISNA(VLOOKUP(B1684,車名対応マスタ!B:D,3,FALSE)),"",IF(VLOOKUP(B1684,車名対応マスタ!B:D,3,FALSE)="","",$D1684&amp;" "&amp;IF($G1684="9","J","O")&amp;" "&amp;$I1684&amp;" "&amp;IF($I1684&lt;=TEXT(★完成資料!$A$1,"yyyymm"),TEXT(★完成資料!$A$1,"yyyymm"),"999999")&amp; " " &amp; LEFT(F1684 &amp; "          ",10))))</f>
        <v xml:space="preserve">T O 202207 yyyy00 HV        </v>
      </c>
      <c r="B1684" s="68" t="s">
        <v>288</v>
      </c>
      <c r="C1684" s="68" t="s">
        <v>113</v>
      </c>
      <c r="D1684" s="68" t="s">
        <v>287</v>
      </c>
      <c r="E1684" s="68" t="s">
        <v>359</v>
      </c>
      <c r="F1684" s="68" t="s">
        <v>360</v>
      </c>
      <c r="G1684" s="68" t="s">
        <v>80</v>
      </c>
      <c r="H1684" s="68" t="s">
        <v>395</v>
      </c>
      <c r="I1684" s="68" t="s">
        <v>655</v>
      </c>
      <c r="J1684" s="65">
        <v>357</v>
      </c>
      <c r="K1684" s="65">
        <v>99</v>
      </c>
      <c r="L1684" s="65">
        <v>615</v>
      </c>
      <c r="M1684" s="65" t="s">
        <v>398</v>
      </c>
    </row>
    <row r="1685" spans="1:13" ht="12.75" customHeight="1">
      <c r="A1685" s="107" t="str">
        <f>IF(ROW()=1,"KEY",IF(ISNA(VLOOKUP(B1685,車名対応マスタ!B:D,3,FALSE)),"",IF(VLOOKUP(B1685,車名対応マスタ!B:D,3,FALSE)="","",$D1685&amp;" "&amp;IF($G1685="9","J","O")&amp;" "&amp;$I1685&amp;" "&amp;IF($I1685&lt;=TEXT(★完成資料!$A$1,"yyyymm"),TEXT(★完成資料!$A$1,"yyyymm"),"999999")&amp; " " &amp; LEFT(F1685 &amp; "          ",10))))</f>
        <v xml:space="preserve">T O 202208 yyyy00 HV        </v>
      </c>
      <c r="B1685" s="68" t="s">
        <v>288</v>
      </c>
      <c r="C1685" s="68" t="s">
        <v>113</v>
      </c>
      <c r="D1685" s="68" t="s">
        <v>287</v>
      </c>
      <c r="E1685" s="68" t="s">
        <v>359</v>
      </c>
      <c r="F1685" s="68" t="s">
        <v>360</v>
      </c>
      <c r="G1685" s="68" t="s">
        <v>80</v>
      </c>
      <c r="H1685" s="68" t="s">
        <v>395</v>
      </c>
      <c r="I1685" s="68" t="s">
        <v>656</v>
      </c>
      <c r="J1685" s="65">
        <v>317</v>
      </c>
      <c r="K1685" s="65">
        <v>175</v>
      </c>
      <c r="L1685" s="65">
        <v>615</v>
      </c>
      <c r="M1685" s="65" t="s">
        <v>398</v>
      </c>
    </row>
    <row r="1686" spans="1:13" ht="12.75" customHeight="1">
      <c r="A1686" s="107" t="str">
        <f>IF(ROW()=1,"KEY",IF(ISNA(VLOOKUP(B1686,車名対応マスタ!B:D,3,FALSE)),"",IF(VLOOKUP(B1686,車名対応マスタ!B:D,3,FALSE)="","",$D1686&amp;" "&amp;IF($G1686="9","J","O")&amp;" "&amp;$I1686&amp;" "&amp;IF($I1686&lt;=TEXT(★完成資料!$A$1,"yyyymm"),TEXT(★完成資料!$A$1,"yyyymm"),"999999")&amp; " " &amp; LEFT(F1686 &amp; "          ",10))))</f>
        <v xml:space="preserve">T O 202209 yyyy00 HV        </v>
      </c>
      <c r="B1686" s="68" t="s">
        <v>288</v>
      </c>
      <c r="C1686" s="68" t="s">
        <v>113</v>
      </c>
      <c r="D1686" s="68" t="s">
        <v>287</v>
      </c>
      <c r="E1686" s="68" t="s">
        <v>359</v>
      </c>
      <c r="F1686" s="68" t="s">
        <v>360</v>
      </c>
      <c r="G1686" s="68" t="s">
        <v>80</v>
      </c>
      <c r="H1686" s="68" t="s">
        <v>395</v>
      </c>
      <c r="I1686" s="68" t="s">
        <v>657</v>
      </c>
      <c r="J1686" s="65">
        <v>189</v>
      </c>
      <c r="K1686" s="65">
        <v>242</v>
      </c>
      <c r="L1686" s="65">
        <v>615</v>
      </c>
      <c r="M1686" s="65" t="s">
        <v>398</v>
      </c>
    </row>
    <row r="1687" spans="1:13" ht="12.75" customHeight="1">
      <c r="A1687" s="107" t="str">
        <f>IF(ROW()=1,"KEY",IF(ISNA(VLOOKUP(B1687,車名対応マスタ!B:D,3,FALSE)),"",IF(VLOOKUP(B1687,車名対応マスタ!B:D,3,FALSE)="","",$D1687&amp;" "&amp;IF($G1687="9","J","O")&amp;" "&amp;$I1687&amp;" "&amp;IF($I1687&lt;=TEXT(★完成資料!$A$1,"yyyymm"),TEXT(★完成資料!$A$1,"yyyymm"),"999999")&amp; " " &amp; LEFT(F1687 &amp; "          ",10))))</f>
        <v xml:space="preserve">T O 202210 yyyy00 HV        </v>
      </c>
      <c r="B1687" s="68" t="s">
        <v>288</v>
      </c>
      <c r="C1687" s="68" t="s">
        <v>113</v>
      </c>
      <c r="D1687" s="68" t="s">
        <v>287</v>
      </c>
      <c r="E1687" s="68" t="s">
        <v>359</v>
      </c>
      <c r="F1687" s="68" t="s">
        <v>360</v>
      </c>
      <c r="G1687" s="68" t="s">
        <v>80</v>
      </c>
      <c r="H1687" s="68" t="s">
        <v>395</v>
      </c>
      <c r="I1687" s="68" t="s">
        <v>663</v>
      </c>
      <c r="J1687" s="65">
        <v>261</v>
      </c>
      <c r="K1687" s="65">
        <v>511</v>
      </c>
      <c r="L1687" s="65">
        <v>615</v>
      </c>
      <c r="M1687" s="65" t="s">
        <v>398</v>
      </c>
    </row>
    <row r="1688" spans="1:13" ht="12.75" customHeight="1">
      <c r="A1688" s="107" t="str">
        <f>IF(ROW()=1,"KEY",IF(ISNA(VLOOKUP(B1688,車名対応マスタ!B:D,3,FALSE)),"",IF(VLOOKUP(B1688,車名対応マスタ!B:D,3,FALSE)="","",$D1688&amp;" "&amp;IF($G1688="9","J","O")&amp;" "&amp;$I1688&amp;" "&amp;IF($I1688&lt;=TEXT(★完成資料!$A$1,"yyyymm"),TEXT(★完成資料!$A$1,"yyyymm"),"999999")&amp; " " &amp; LEFT(F1688 &amp; "          ",10))))</f>
        <v xml:space="preserve">T O 202201 yyyy00 HV        </v>
      </c>
      <c r="B1688" s="68" t="s">
        <v>288</v>
      </c>
      <c r="C1688" s="68" t="s">
        <v>113</v>
      </c>
      <c r="D1688" s="68" t="s">
        <v>287</v>
      </c>
      <c r="E1688" s="68" t="s">
        <v>359</v>
      </c>
      <c r="F1688" s="68" t="s">
        <v>360</v>
      </c>
      <c r="G1688" s="68" t="s">
        <v>80</v>
      </c>
      <c r="H1688" s="68" t="s">
        <v>395</v>
      </c>
      <c r="I1688" s="68" t="s">
        <v>639</v>
      </c>
      <c r="J1688" s="65">
        <v>0</v>
      </c>
      <c r="K1688" s="65">
        <v>1</v>
      </c>
      <c r="L1688" s="65">
        <v>611</v>
      </c>
      <c r="M1688" s="65" t="s">
        <v>399</v>
      </c>
    </row>
    <row r="1689" spans="1:13" ht="12.75" customHeight="1">
      <c r="A1689" s="107" t="str">
        <f>IF(ROW()=1,"KEY",IF(ISNA(VLOOKUP(B1689,車名対応マスタ!B:D,3,FALSE)),"",IF(VLOOKUP(B1689,車名対応マスタ!B:D,3,FALSE)="","",$D1689&amp;" "&amp;IF($G1689="9","J","O")&amp;" "&amp;$I1689&amp;" "&amp;IF($I1689&lt;=TEXT(★完成資料!$A$1,"yyyymm"),TEXT(★完成資料!$A$1,"yyyymm"),"999999")&amp; " " &amp; LEFT(F1689 &amp; "          ",10))))</f>
        <v xml:space="preserve">T O 202202 yyyy00 HV        </v>
      </c>
      <c r="B1689" s="68" t="s">
        <v>288</v>
      </c>
      <c r="C1689" s="68" t="s">
        <v>113</v>
      </c>
      <c r="D1689" s="68" t="s">
        <v>287</v>
      </c>
      <c r="E1689" s="68" t="s">
        <v>359</v>
      </c>
      <c r="F1689" s="68" t="s">
        <v>360</v>
      </c>
      <c r="G1689" s="68" t="s">
        <v>80</v>
      </c>
      <c r="H1689" s="68" t="s">
        <v>395</v>
      </c>
      <c r="I1689" s="68" t="s">
        <v>640</v>
      </c>
      <c r="J1689" s="65">
        <v>1</v>
      </c>
      <c r="K1689" s="65">
        <v>0</v>
      </c>
      <c r="L1689" s="65">
        <v>611</v>
      </c>
      <c r="M1689" s="65" t="s">
        <v>399</v>
      </c>
    </row>
    <row r="1690" spans="1:13" ht="12.75" customHeight="1">
      <c r="A1690" s="107" t="str">
        <f>IF(ROW()=1,"KEY",IF(ISNA(VLOOKUP(B1690,車名対応マスタ!B:D,3,FALSE)),"",IF(VLOOKUP(B1690,車名対応マスタ!B:D,3,FALSE)="","",$D1690&amp;" "&amp;IF($G1690="9","J","O")&amp;" "&amp;$I1690&amp;" "&amp;IF($I1690&lt;=TEXT(★完成資料!$A$1,"yyyymm"),TEXT(★完成資料!$A$1,"yyyymm"),"999999")&amp; " " &amp; LEFT(F1690 &amp; "          ",10))))</f>
        <v xml:space="preserve">T O 202203 yyyy00 HV        </v>
      </c>
      <c r="B1690" s="68" t="s">
        <v>288</v>
      </c>
      <c r="C1690" s="68" t="s">
        <v>113</v>
      </c>
      <c r="D1690" s="68" t="s">
        <v>287</v>
      </c>
      <c r="E1690" s="68" t="s">
        <v>359</v>
      </c>
      <c r="F1690" s="68" t="s">
        <v>360</v>
      </c>
      <c r="G1690" s="68" t="s">
        <v>80</v>
      </c>
      <c r="H1690" s="68" t="s">
        <v>395</v>
      </c>
      <c r="I1690" s="68" t="s">
        <v>641</v>
      </c>
      <c r="J1690" s="65">
        <v>4</v>
      </c>
      <c r="K1690" s="65">
        <v>0</v>
      </c>
      <c r="L1690" s="65">
        <v>611</v>
      </c>
      <c r="M1690" s="65" t="s">
        <v>399</v>
      </c>
    </row>
    <row r="1691" spans="1:13" ht="12.75" customHeight="1">
      <c r="A1691" s="107" t="str">
        <f>IF(ROW()=1,"KEY",IF(ISNA(VLOOKUP(B1691,車名対応マスタ!B:D,3,FALSE)),"",IF(VLOOKUP(B1691,車名対応マスタ!B:D,3,FALSE)="","",$D1691&amp;" "&amp;IF($G1691="9","J","O")&amp;" "&amp;$I1691&amp;" "&amp;IF($I1691&lt;=TEXT(★完成資料!$A$1,"yyyymm"),TEXT(★完成資料!$A$1,"yyyymm"),"999999")&amp; " " &amp; LEFT(F1691 &amp; "          ",10))))</f>
        <v xml:space="preserve">T O 202204 yyyy00 HV        </v>
      </c>
      <c r="B1691" s="68" t="s">
        <v>288</v>
      </c>
      <c r="C1691" s="68" t="s">
        <v>113</v>
      </c>
      <c r="D1691" s="68" t="s">
        <v>287</v>
      </c>
      <c r="E1691" s="68" t="s">
        <v>359</v>
      </c>
      <c r="F1691" s="68" t="s">
        <v>360</v>
      </c>
      <c r="G1691" s="68" t="s">
        <v>80</v>
      </c>
      <c r="H1691" s="68" t="s">
        <v>395</v>
      </c>
      <c r="I1691" s="68" t="s">
        <v>642</v>
      </c>
      <c r="J1691" s="65">
        <v>0</v>
      </c>
      <c r="K1691" s="65">
        <v>6</v>
      </c>
      <c r="L1691" s="65">
        <v>611</v>
      </c>
      <c r="M1691" s="65" t="s">
        <v>399</v>
      </c>
    </row>
    <row r="1692" spans="1:13" ht="12.75" customHeight="1">
      <c r="A1692" s="107" t="str">
        <f>IF(ROW()=1,"KEY",IF(ISNA(VLOOKUP(B1692,車名対応マスタ!B:D,3,FALSE)),"",IF(VLOOKUP(B1692,車名対応マスタ!B:D,3,FALSE)="","",$D1692&amp;" "&amp;IF($G1692="9","J","O")&amp;" "&amp;$I1692&amp;" "&amp;IF($I1692&lt;=TEXT(★完成資料!$A$1,"yyyymm"),TEXT(★完成資料!$A$1,"yyyymm"),"999999")&amp; " " &amp; LEFT(F1692 &amp; "          ",10))))</f>
        <v xml:space="preserve">T O 202205 yyyy00 HV        </v>
      </c>
      <c r="B1692" s="68" t="s">
        <v>288</v>
      </c>
      <c r="C1692" s="68" t="s">
        <v>113</v>
      </c>
      <c r="D1692" s="68" t="s">
        <v>287</v>
      </c>
      <c r="E1692" s="68" t="s">
        <v>359</v>
      </c>
      <c r="F1692" s="68" t="s">
        <v>360</v>
      </c>
      <c r="G1692" s="68" t="s">
        <v>80</v>
      </c>
      <c r="H1692" s="68" t="s">
        <v>395</v>
      </c>
      <c r="I1692" s="68" t="s">
        <v>647</v>
      </c>
      <c r="J1692" s="65">
        <v>1</v>
      </c>
      <c r="K1692" s="65">
        <v>4</v>
      </c>
      <c r="L1692" s="65">
        <v>611</v>
      </c>
      <c r="M1692" s="65" t="s">
        <v>399</v>
      </c>
    </row>
    <row r="1693" spans="1:13" ht="12.75" customHeight="1">
      <c r="A1693" s="107" t="str">
        <f>IF(ROW()=1,"KEY",IF(ISNA(VLOOKUP(B1693,車名対応マスタ!B:D,3,FALSE)),"",IF(VLOOKUP(B1693,車名対応マスタ!B:D,3,FALSE)="","",$D1693&amp;" "&amp;IF($G1693="9","J","O")&amp;" "&amp;$I1693&amp;" "&amp;IF($I1693&lt;=TEXT(★完成資料!$A$1,"yyyymm"),TEXT(★完成資料!$A$1,"yyyymm"),"999999")&amp; " " &amp; LEFT(F1693 &amp; "          ",10))))</f>
        <v xml:space="preserve">T O 202206 yyyy00 HV        </v>
      </c>
      <c r="B1693" s="68" t="s">
        <v>288</v>
      </c>
      <c r="C1693" s="68" t="s">
        <v>113</v>
      </c>
      <c r="D1693" s="68" t="s">
        <v>287</v>
      </c>
      <c r="E1693" s="68" t="s">
        <v>359</v>
      </c>
      <c r="F1693" s="68" t="s">
        <v>360</v>
      </c>
      <c r="G1693" s="68" t="s">
        <v>80</v>
      </c>
      <c r="H1693" s="68" t="s">
        <v>395</v>
      </c>
      <c r="I1693" s="68" t="s">
        <v>652</v>
      </c>
      <c r="J1693" s="65">
        <v>2</v>
      </c>
      <c r="K1693" s="65">
        <v>1</v>
      </c>
      <c r="L1693" s="65">
        <v>611</v>
      </c>
      <c r="M1693" s="65" t="s">
        <v>399</v>
      </c>
    </row>
    <row r="1694" spans="1:13" ht="12.75" customHeight="1">
      <c r="A1694" s="107" t="str">
        <f>IF(ROW()=1,"KEY",IF(ISNA(VLOOKUP(B1694,車名対応マスタ!B:D,3,FALSE)),"",IF(VLOOKUP(B1694,車名対応マスタ!B:D,3,FALSE)="","",$D1694&amp;" "&amp;IF($G1694="9","J","O")&amp;" "&amp;$I1694&amp;" "&amp;IF($I1694&lt;=TEXT(★完成資料!$A$1,"yyyymm"),TEXT(★完成資料!$A$1,"yyyymm"),"999999")&amp; " " &amp; LEFT(F1694 &amp; "          ",10))))</f>
        <v xml:space="preserve">T O 202207 yyyy00 HV        </v>
      </c>
      <c r="B1694" s="68" t="s">
        <v>288</v>
      </c>
      <c r="C1694" s="68" t="s">
        <v>113</v>
      </c>
      <c r="D1694" s="68" t="s">
        <v>287</v>
      </c>
      <c r="E1694" s="68" t="s">
        <v>359</v>
      </c>
      <c r="F1694" s="68" t="s">
        <v>360</v>
      </c>
      <c r="G1694" s="68" t="s">
        <v>80</v>
      </c>
      <c r="H1694" s="68" t="s">
        <v>395</v>
      </c>
      <c r="I1694" s="68" t="s">
        <v>655</v>
      </c>
      <c r="J1694" s="65">
        <v>2</v>
      </c>
      <c r="K1694" s="65">
        <v>4</v>
      </c>
      <c r="L1694" s="65">
        <v>611</v>
      </c>
      <c r="M1694" s="65" t="s">
        <v>399</v>
      </c>
    </row>
    <row r="1695" spans="1:13" ht="12.75" customHeight="1">
      <c r="A1695" s="107" t="str">
        <f>IF(ROW()=1,"KEY",IF(ISNA(VLOOKUP(B1695,車名対応マスタ!B:D,3,FALSE)),"",IF(VLOOKUP(B1695,車名対応マスタ!B:D,3,FALSE)="","",$D1695&amp;" "&amp;IF($G1695="9","J","O")&amp;" "&amp;$I1695&amp;" "&amp;IF($I1695&lt;=TEXT(★完成資料!$A$1,"yyyymm"),TEXT(★完成資料!$A$1,"yyyymm"),"999999")&amp; " " &amp; LEFT(F1695 &amp; "          ",10))))</f>
        <v xml:space="preserve">T O 202208 yyyy00 HV        </v>
      </c>
      <c r="B1695" s="68" t="s">
        <v>288</v>
      </c>
      <c r="C1695" s="68" t="s">
        <v>113</v>
      </c>
      <c r="D1695" s="68" t="s">
        <v>287</v>
      </c>
      <c r="E1695" s="68" t="s">
        <v>359</v>
      </c>
      <c r="F1695" s="68" t="s">
        <v>360</v>
      </c>
      <c r="G1695" s="68" t="s">
        <v>80</v>
      </c>
      <c r="H1695" s="68" t="s">
        <v>395</v>
      </c>
      <c r="I1695" s="68" t="s">
        <v>656</v>
      </c>
      <c r="J1695" s="65">
        <v>2</v>
      </c>
      <c r="K1695" s="65">
        <v>1</v>
      </c>
      <c r="L1695" s="65">
        <v>611</v>
      </c>
      <c r="M1695" s="65" t="s">
        <v>399</v>
      </c>
    </row>
    <row r="1696" spans="1:13" ht="12.75" customHeight="1">
      <c r="A1696" s="107" t="str">
        <f>IF(ROW()=1,"KEY",IF(ISNA(VLOOKUP(B1696,車名対応マスタ!B:D,3,FALSE)),"",IF(VLOOKUP(B1696,車名対応マスタ!B:D,3,FALSE)="","",$D1696&amp;" "&amp;IF($G1696="9","J","O")&amp;" "&amp;$I1696&amp;" "&amp;IF($I1696&lt;=TEXT(★完成資料!$A$1,"yyyymm"),TEXT(★完成資料!$A$1,"yyyymm"),"999999")&amp; " " &amp; LEFT(F1696 &amp; "          ",10))))</f>
        <v xml:space="preserve">T O 202209 yyyy00 HV        </v>
      </c>
      <c r="B1696" s="68" t="s">
        <v>288</v>
      </c>
      <c r="C1696" s="68" t="s">
        <v>113</v>
      </c>
      <c r="D1696" s="68" t="s">
        <v>287</v>
      </c>
      <c r="E1696" s="68" t="s">
        <v>359</v>
      </c>
      <c r="F1696" s="68" t="s">
        <v>360</v>
      </c>
      <c r="G1696" s="68" t="s">
        <v>80</v>
      </c>
      <c r="H1696" s="68" t="s">
        <v>395</v>
      </c>
      <c r="I1696" s="68" t="s">
        <v>657</v>
      </c>
      <c r="J1696" s="65">
        <v>3</v>
      </c>
      <c r="K1696" s="65">
        <v>2</v>
      </c>
      <c r="L1696" s="65">
        <v>611</v>
      </c>
      <c r="M1696" s="65" t="s">
        <v>399</v>
      </c>
    </row>
    <row r="1697" spans="1:13" ht="12.75" customHeight="1">
      <c r="A1697" s="107" t="str">
        <f>IF(ROW()=1,"KEY",IF(ISNA(VLOOKUP(B1697,車名対応マスタ!B:D,3,FALSE)),"",IF(VLOOKUP(B1697,車名対応マスタ!B:D,3,FALSE)="","",$D1697&amp;" "&amp;IF($G1697="9","J","O")&amp;" "&amp;$I1697&amp;" "&amp;IF($I1697&lt;=TEXT(★完成資料!$A$1,"yyyymm"),TEXT(★完成資料!$A$1,"yyyymm"),"999999")&amp; " " &amp; LEFT(F1697 &amp; "          ",10))))</f>
        <v xml:space="preserve">T O 202210 yyyy00 HV        </v>
      </c>
      <c r="B1697" s="68" t="s">
        <v>288</v>
      </c>
      <c r="C1697" s="68" t="s">
        <v>113</v>
      </c>
      <c r="D1697" s="68" t="s">
        <v>287</v>
      </c>
      <c r="E1697" s="68" t="s">
        <v>359</v>
      </c>
      <c r="F1697" s="68" t="s">
        <v>360</v>
      </c>
      <c r="G1697" s="68" t="s">
        <v>80</v>
      </c>
      <c r="H1697" s="68" t="s">
        <v>395</v>
      </c>
      <c r="I1697" s="68" t="s">
        <v>663</v>
      </c>
      <c r="J1697" s="65">
        <v>4</v>
      </c>
      <c r="K1697" s="65">
        <v>8</v>
      </c>
      <c r="L1697" s="65">
        <v>611</v>
      </c>
      <c r="M1697" s="65" t="s">
        <v>399</v>
      </c>
    </row>
    <row r="1698" spans="1:13" ht="12.75" customHeight="1">
      <c r="A1698" s="107" t="str">
        <f>IF(ROW()=1,"KEY",IF(ISNA(VLOOKUP(B1698,車名対応マスタ!B:D,3,FALSE)),"",IF(VLOOKUP(B1698,車名対応マスタ!B:D,3,FALSE)="","",$D1698&amp;" "&amp;IF($G1698="9","J","O")&amp;" "&amp;$I1698&amp;" "&amp;IF($I1698&lt;=TEXT(★完成資料!$A$1,"yyyymm"),TEXT(★完成資料!$A$1,"yyyymm"),"999999")&amp; " " &amp; LEFT(F1698 &amp; "          ",10))))</f>
        <v xml:space="preserve">T O 202201 yyyy00 HV        </v>
      </c>
      <c r="B1698" s="68" t="s">
        <v>288</v>
      </c>
      <c r="C1698" s="68" t="s">
        <v>113</v>
      </c>
      <c r="D1698" s="68" t="s">
        <v>287</v>
      </c>
      <c r="E1698" s="68" t="s">
        <v>359</v>
      </c>
      <c r="F1698" s="68" t="s">
        <v>360</v>
      </c>
      <c r="G1698" s="68" t="s">
        <v>80</v>
      </c>
      <c r="H1698" s="68" t="s">
        <v>395</v>
      </c>
      <c r="I1698" s="68" t="s">
        <v>639</v>
      </c>
      <c r="J1698" s="65">
        <v>0</v>
      </c>
      <c r="K1698" s="65">
        <v>4</v>
      </c>
      <c r="L1698" s="65">
        <v>612</v>
      </c>
      <c r="M1698" s="65" t="s">
        <v>506</v>
      </c>
    </row>
    <row r="1699" spans="1:13" ht="12.75" customHeight="1">
      <c r="A1699" s="107" t="str">
        <f>IF(ROW()=1,"KEY",IF(ISNA(VLOOKUP(B1699,車名対応マスタ!B:D,3,FALSE)),"",IF(VLOOKUP(B1699,車名対応マスタ!B:D,3,FALSE)="","",$D1699&amp;" "&amp;IF($G1699="9","J","O")&amp;" "&amp;$I1699&amp;" "&amp;IF($I1699&lt;=TEXT(★完成資料!$A$1,"yyyymm"),TEXT(★完成資料!$A$1,"yyyymm"),"999999")&amp; " " &amp; LEFT(F1699 &amp; "          ",10))))</f>
        <v xml:space="preserve">T O 202202 yyyy00 HV        </v>
      </c>
      <c r="B1699" s="68" t="s">
        <v>288</v>
      </c>
      <c r="C1699" s="68" t="s">
        <v>113</v>
      </c>
      <c r="D1699" s="68" t="s">
        <v>287</v>
      </c>
      <c r="E1699" s="68" t="s">
        <v>359</v>
      </c>
      <c r="F1699" s="68" t="s">
        <v>360</v>
      </c>
      <c r="G1699" s="68" t="s">
        <v>80</v>
      </c>
      <c r="H1699" s="68" t="s">
        <v>395</v>
      </c>
      <c r="I1699" s="68" t="s">
        <v>640</v>
      </c>
      <c r="J1699" s="65">
        <v>209</v>
      </c>
      <c r="K1699" s="65">
        <v>3</v>
      </c>
      <c r="L1699" s="65">
        <v>612</v>
      </c>
      <c r="M1699" s="65" t="s">
        <v>506</v>
      </c>
    </row>
    <row r="1700" spans="1:13" ht="12.75" customHeight="1">
      <c r="A1700" s="107" t="str">
        <f>IF(ROW()=1,"KEY",IF(ISNA(VLOOKUP(B1700,車名対応マスタ!B:D,3,FALSE)),"",IF(VLOOKUP(B1700,車名対応マスタ!B:D,3,FALSE)="","",$D1700&amp;" "&amp;IF($G1700="9","J","O")&amp;" "&amp;$I1700&amp;" "&amp;IF($I1700&lt;=TEXT(★完成資料!$A$1,"yyyymm"),TEXT(★完成資料!$A$1,"yyyymm"),"999999")&amp; " " &amp; LEFT(F1700 &amp; "          ",10))))</f>
        <v xml:space="preserve">T O 202203 yyyy00 HV        </v>
      </c>
      <c r="B1700" s="68" t="s">
        <v>288</v>
      </c>
      <c r="C1700" s="68" t="s">
        <v>113</v>
      </c>
      <c r="D1700" s="68" t="s">
        <v>287</v>
      </c>
      <c r="E1700" s="68" t="s">
        <v>359</v>
      </c>
      <c r="F1700" s="68" t="s">
        <v>360</v>
      </c>
      <c r="G1700" s="68" t="s">
        <v>80</v>
      </c>
      <c r="H1700" s="68" t="s">
        <v>395</v>
      </c>
      <c r="I1700" s="68" t="s">
        <v>641</v>
      </c>
      <c r="J1700" s="65">
        <v>204</v>
      </c>
      <c r="K1700" s="65">
        <v>6</v>
      </c>
      <c r="L1700" s="65">
        <v>612</v>
      </c>
      <c r="M1700" s="65" t="s">
        <v>506</v>
      </c>
    </row>
    <row r="1701" spans="1:13" ht="12.75" customHeight="1">
      <c r="A1701" s="107" t="str">
        <f>IF(ROW()=1,"KEY",IF(ISNA(VLOOKUP(B1701,車名対応マスタ!B:D,3,FALSE)),"",IF(VLOOKUP(B1701,車名対応マスタ!B:D,3,FALSE)="","",$D1701&amp;" "&amp;IF($G1701="9","J","O")&amp;" "&amp;$I1701&amp;" "&amp;IF($I1701&lt;=TEXT(★完成資料!$A$1,"yyyymm"),TEXT(★完成資料!$A$1,"yyyymm"),"999999")&amp; " " &amp; LEFT(F1701 &amp; "          ",10))))</f>
        <v xml:space="preserve">T O 202204 yyyy00 HV        </v>
      </c>
      <c r="B1701" s="68" t="s">
        <v>288</v>
      </c>
      <c r="C1701" s="68" t="s">
        <v>113</v>
      </c>
      <c r="D1701" s="68" t="s">
        <v>287</v>
      </c>
      <c r="E1701" s="68" t="s">
        <v>359</v>
      </c>
      <c r="F1701" s="68" t="s">
        <v>360</v>
      </c>
      <c r="G1701" s="68" t="s">
        <v>80</v>
      </c>
      <c r="H1701" s="68" t="s">
        <v>395</v>
      </c>
      <c r="I1701" s="68" t="s">
        <v>642</v>
      </c>
      <c r="J1701" s="65">
        <v>2</v>
      </c>
      <c r="K1701" s="65">
        <v>1</v>
      </c>
      <c r="L1701" s="65">
        <v>612</v>
      </c>
      <c r="M1701" s="65" t="s">
        <v>506</v>
      </c>
    </row>
    <row r="1702" spans="1:13" ht="12.75" customHeight="1">
      <c r="A1702" s="107" t="str">
        <f>IF(ROW()=1,"KEY",IF(ISNA(VLOOKUP(B1702,車名対応マスタ!B:D,3,FALSE)),"",IF(VLOOKUP(B1702,車名対応マスタ!B:D,3,FALSE)="","",$D1702&amp;" "&amp;IF($G1702="9","J","O")&amp;" "&amp;$I1702&amp;" "&amp;IF($I1702&lt;=TEXT(★完成資料!$A$1,"yyyymm"),TEXT(★完成資料!$A$1,"yyyymm"),"999999")&amp; " " &amp; LEFT(F1702 &amp; "          ",10))))</f>
        <v xml:space="preserve">T O 202205 yyyy00 HV        </v>
      </c>
      <c r="B1702" s="68" t="s">
        <v>288</v>
      </c>
      <c r="C1702" s="68" t="s">
        <v>113</v>
      </c>
      <c r="D1702" s="68" t="s">
        <v>287</v>
      </c>
      <c r="E1702" s="68" t="s">
        <v>359</v>
      </c>
      <c r="F1702" s="68" t="s">
        <v>360</v>
      </c>
      <c r="G1702" s="68" t="s">
        <v>80</v>
      </c>
      <c r="H1702" s="68" t="s">
        <v>395</v>
      </c>
      <c r="I1702" s="68" t="s">
        <v>647</v>
      </c>
      <c r="J1702" s="65">
        <v>91</v>
      </c>
      <c r="K1702" s="65">
        <v>1</v>
      </c>
      <c r="L1702" s="65">
        <v>612</v>
      </c>
      <c r="M1702" s="65" t="s">
        <v>506</v>
      </c>
    </row>
    <row r="1703" spans="1:13" ht="12.75" customHeight="1">
      <c r="A1703" s="107" t="str">
        <f>IF(ROW()=1,"KEY",IF(ISNA(VLOOKUP(B1703,車名対応マスタ!B:D,3,FALSE)),"",IF(VLOOKUP(B1703,車名対応マスタ!B:D,3,FALSE)="","",$D1703&amp;" "&amp;IF($G1703="9","J","O")&amp;" "&amp;$I1703&amp;" "&amp;IF($I1703&lt;=TEXT(★完成資料!$A$1,"yyyymm"),TEXT(★完成資料!$A$1,"yyyymm"),"999999")&amp; " " &amp; LEFT(F1703 &amp; "          ",10))))</f>
        <v xml:space="preserve">T O 202206 yyyy00 HV        </v>
      </c>
      <c r="B1703" s="68" t="s">
        <v>288</v>
      </c>
      <c r="C1703" s="68" t="s">
        <v>113</v>
      </c>
      <c r="D1703" s="68" t="s">
        <v>287</v>
      </c>
      <c r="E1703" s="68" t="s">
        <v>359</v>
      </c>
      <c r="F1703" s="68" t="s">
        <v>360</v>
      </c>
      <c r="G1703" s="68" t="s">
        <v>80</v>
      </c>
      <c r="H1703" s="68" t="s">
        <v>395</v>
      </c>
      <c r="I1703" s="68" t="s">
        <v>652</v>
      </c>
      <c r="J1703" s="65">
        <v>75</v>
      </c>
      <c r="K1703" s="65">
        <v>4</v>
      </c>
      <c r="L1703" s="65">
        <v>612</v>
      </c>
      <c r="M1703" s="65" t="s">
        <v>506</v>
      </c>
    </row>
    <row r="1704" spans="1:13" ht="12.75" customHeight="1">
      <c r="A1704" s="107" t="str">
        <f>IF(ROW()=1,"KEY",IF(ISNA(VLOOKUP(B1704,車名対応マスタ!B:D,3,FALSE)),"",IF(VLOOKUP(B1704,車名対応マスタ!B:D,3,FALSE)="","",$D1704&amp;" "&amp;IF($G1704="9","J","O")&amp;" "&amp;$I1704&amp;" "&amp;IF($I1704&lt;=TEXT(★完成資料!$A$1,"yyyymm"),TEXT(★完成資料!$A$1,"yyyymm"),"999999")&amp; " " &amp; LEFT(F1704 &amp; "          ",10))))</f>
        <v xml:space="preserve">T O 202207 yyyy00 HV        </v>
      </c>
      <c r="B1704" s="68" t="s">
        <v>288</v>
      </c>
      <c r="C1704" s="68" t="s">
        <v>113</v>
      </c>
      <c r="D1704" s="68" t="s">
        <v>287</v>
      </c>
      <c r="E1704" s="68" t="s">
        <v>359</v>
      </c>
      <c r="F1704" s="68" t="s">
        <v>360</v>
      </c>
      <c r="G1704" s="68" t="s">
        <v>80</v>
      </c>
      <c r="H1704" s="68" t="s">
        <v>395</v>
      </c>
      <c r="I1704" s="68" t="s">
        <v>655</v>
      </c>
      <c r="J1704" s="65">
        <v>21</v>
      </c>
      <c r="K1704" s="65">
        <v>23</v>
      </c>
      <c r="L1704" s="65">
        <v>612</v>
      </c>
      <c r="M1704" s="65" t="s">
        <v>506</v>
      </c>
    </row>
    <row r="1705" spans="1:13" ht="12.75" customHeight="1">
      <c r="A1705" s="107" t="str">
        <f>IF(ROW()=1,"KEY",IF(ISNA(VLOOKUP(B1705,車名対応マスタ!B:D,3,FALSE)),"",IF(VLOOKUP(B1705,車名対応マスタ!B:D,3,FALSE)="","",$D1705&amp;" "&amp;IF($G1705="9","J","O")&amp;" "&amp;$I1705&amp;" "&amp;IF($I1705&lt;=TEXT(★完成資料!$A$1,"yyyymm"),TEXT(★完成資料!$A$1,"yyyymm"),"999999")&amp; " " &amp; LEFT(F1705 &amp; "          ",10))))</f>
        <v xml:space="preserve">T O 202208 yyyy00 HV        </v>
      </c>
      <c r="B1705" s="68" t="s">
        <v>288</v>
      </c>
      <c r="C1705" s="68" t="s">
        <v>113</v>
      </c>
      <c r="D1705" s="68" t="s">
        <v>287</v>
      </c>
      <c r="E1705" s="68" t="s">
        <v>359</v>
      </c>
      <c r="F1705" s="68" t="s">
        <v>360</v>
      </c>
      <c r="G1705" s="68" t="s">
        <v>80</v>
      </c>
      <c r="H1705" s="68" t="s">
        <v>395</v>
      </c>
      <c r="I1705" s="68" t="s">
        <v>656</v>
      </c>
      <c r="J1705" s="65">
        <v>14</v>
      </c>
      <c r="K1705" s="65">
        <v>10</v>
      </c>
      <c r="L1705" s="65">
        <v>612</v>
      </c>
      <c r="M1705" s="65" t="s">
        <v>506</v>
      </c>
    </row>
    <row r="1706" spans="1:13" ht="12.75" customHeight="1">
      <c r="A1706" s="107" t="str">
        <f>IF(ROW()=1,"KEY",IF(ISNA(VLOOKUP(B1706,車名対応マスタ!B:D,3,FALSE)),"",IF(VLOOKUP(B1706,車名対応マスタ!B:D,3,FALSE)="","",$D1706&amp;" "&amp;IF($G1706="9","J","O")&amp;" "&amp;$I1706&amp;" "&amp;IF($I1706&lt;=TEXT(★完成資料!$A$1,"yyyymm"),TEXT(★完成資料!$A$1,"yyyymm"),"999999")&amp; " " &amp; LEFT(F1706 &amp; "          ",10))))</f>
        <v xml:space="preserve">T O 202209 yyyy00 HV        </v>
      </c>
      <c r="B1706" s="68" t="s">
        <v>288</v>
      </c>
      <c r="C1706" s="68" t="s">
        <v>113</v>
      </c>
      <c r="D1706" s="68" t="s">
        <v>287</v>
      </c>
      <c r="E1706" s="68" t="s">
        <v>359</v>
      </c>
      <c r="F1706" s="68" t="s">
        <v>360</v>
      </c>
      <c r="G1706" s="68" t="s">
        <v>80</v>
      </c>
      <c r="H1706" s="68" t="s">
        <v>395</v>
      </c>
      <c r="I1706" s="68" t="s">
        <v>657</v>
      </c>
      <c r="J1706" s="65">
        <v>10</v>
      </c>
      <c r="K1706" s="65">
        <v>8</v>
      </c>
      <c r="L1706" s="65">
        <v>612</v>
      </c>
      <c r="M1706" s="65" t="s">
        <v>506</v>
      </c>
    </row>
    <row r="1707" spans="1:13" ht="12.75" customHeight="1">
      <c r="A1707" s="107" t="str">
        <f>IF(ROW()=1,"KEY",IF(ISNA(VLOOKUP(B1707,車名対応マスタ!B:D,3,FALSE)),"",IF(VLOOKUP(B1707,車名対応マスタ!B:D,3,FALSE)="","",$D1707&amp;" "&amp;IF($G1707="9","J","O")&amp;" "&amp;$I1707&amp;" "&amp;IF($I1707&lt;=TEXT(★完成資料!$A$1,"yyyymm"),TEXT(★完成資料!$A$1,"yyyymm"),"999999")&amp; " " &amp; LEFT(F1707 &amp; "          ",10))))</f>
        <v xml:space="preserve">T O 202210 yyyy00 HV        </v>
      </c>
      <c r="B1707" s="68" t="s">
        <v>288</v>
      </c>
      <c r="C1707" s="68" t="s">
        <v>113</v>
      </c>
      <c r="D1707" s="68" t="s">
        <v>287</v>
      </c>
      <c r="E1707" s="68" t="s">
        <v>359</v>
      </c>
      <c r="F1707" s="68" t="s">
        <v>360</v>
      </c>
      <c r="G1707" s="68" t="s">
        <v>80</v>
      </c>
      <c r="H1707" s="68" t="s">
        <v>395</v>
      </c>
      <c r="I1707" s="68" t="s">
        <v>663</v>
      </c>
      <c r="J1707" s="65">
        <v>4</v>
      </c>
      <c r="K1707" s="65">
        <v>8</v>
      </c>
      <c r="L1707" s="65">
        <v>612</v>
      </c>
      <c r="M1707" s="65" t="s">
        <v>506</v>
      </c>
    </row>
    <row r="1708" spans="1:13" ht="12.75" customHeight="1">
      <c r="A1708" s="107" t="str">
        <f>IF(ROW()=1,"KEY",IF(ISNA(VLOOKUP(B1708,車名対応マスタ!B:D,3,FALSE)),"",IF(VLOOKUP(B1708,車名対応マスタ!B:D,3,FALSE)="","",$D1708&amp;" "&amp;IF($G1708="9","J","O")&amp;" "&amp;$I1708&amp;" "&amp;IF($I1708&lt;=TEXT(★完成資料!$A$1,"yyyymm"),TEXT(★完成資料!$A$1,"yyyymm"),"999999")&amp; " " &amp; LEFT(F1708 &amp; "          ",10))))</f>
        <v xml:space="preserve">T O 202201 yyyy00 HV        </v>
      </c>
      <c r="B1708" s="68" t="s">
        <v>288</v>
      </c>
      <c r="C1708" s="68" t="s">
        <v>113</v>
      </c>
      <c r="D1708" s="68" t="s">
        <v>287</v>
      </c>
      <c r="E1708" s="68" t="s">
        <v>359</v>
      </c>
      <c r="F1708" s="68" t="s">
        <v>360</v>
      </c>
      <c r="G1708" s="68" t="s">
        <v>80</v>
      </c>
      <c r="H1708" s="68" t="s">
        <v>395</v>
      </c>
      <c r="I1708" s="68" t="s">
        <v>639</v>
      </c>
      <c r="J1708" s="65">
        <v>9</v>
      </c>
      <c r="K1708" s="65">
        <v>24</v>
      </c>
      <c r="L1708" s="65">
        <v>608</v>
      </c>
      <c r="M1708" s="65" t="s">
        <v>507</v>
      </c>
    </row>
    <row r="1709" spans="1:13" ht="12.75" customHeight="1">
      <c r="A1709" s="107" t="str">
        <f>IF(ROW()=1,"KEY",IF(ISNA(VLOOKUP(B1709,車名対応マスタ!B:D,3,FALSE)),"",IF(VLOOKUP(B1709,車名対応マスタ!B:D,3,FALSE)="","",$D1709&amp;" "&amp;IF($G1709="9","J","O")&amp;" "&amp;$I1709&amp;" "&amp;IF($I1709&lt;=TEXT(★完成資料!$A$1,"yyyymm"),TEXT(★完成資料!$A$1,"yyyymm"),"999999")&amp; " " &amp; LEFT(F1709 &amp; "          ",10))))</f>
        <v xml:space="preserve">T O 202202 yyyy00 HV        </v>
      </c>
      <c r="B1709" s="68" t="s">
        <v>288</v>
      </c>
      <c r="C1709" s="68" t="s">
        <v>113</v>
      </c>
      <c r="D1709" s="68" t="s">
        <v>287</v>
      </c>
      <c r="E1709" s="68" t="s">
        <v>359</v>
      </c>
      <c r="F1709" s="68" t="s">
        <v>360</v>
      </c>
      <c r="G1709" s="68" t="s">
        <v>80</v>
      </c>
      <c r="H1709" s="68" t="s">
        <v>395</v>
      </c>
      <c r="I1709" s="68" t="s">
        <v>640</v>
      </c>
      <c r="J1709" s="65">
        <v>8</v>
      </c>
      <c r="K1709" s="65">
        <v>17</v>
      </c>
      <c r="L1709" s="65">
        <v>608</v>
      </c>
      <c r="M1709" s="65" t="s">
        <v>507</v>
      </c>
    </row>
    <row r="1710" spans="1:13" ht="12.75" customHeight="1">
      <c r="A1710" s="107" t="str">
        <f>IF(ROW()=1,"KEY",IF(ISNA(VLOOKUP(B1710,車名対応マスタ!B:D,3,FALSE)),"",IF(VLOOKUP(B1710,車名対応マスタ!B:D,3,FALSE)="","",$D1710&amp;" "&amp;IF($G1710="9","J","O")&amp;" "&amp;$I1710&amp;" "&amp;IF($I1710&lt;=TEXT(★完成資料!$A$1,"yyyymm"),TEXT(★完成資料!$A$1,"yyyymm"),"999999")&amp; " " &amp; LEFT(F1710 &amp; "          ",10))))</f>
        <v xml:space="preserve">T O 202203 yyyy00 HV        </v>
      </c>
      <c r="B1710" s="68" t="s">
        <v>288</v>
      </c>
      <c r="C1710" s="68" t="s">
        <v>113</v>
      </c>
      <c r="D1710" s="68" t="s">
        <v>287</v>
      </c>
      <c r="E1710" s="68" t="s">
        <v>359</v>
      </c>
      <c r="F1710" s="68" t="s">
        <v>360</v>
      </c>
      <c r="G1710" s="68" t="s">
        <v>80</v>
      </c>
      <c r="H1710" s="68" t="s">
        <v>395</v>
      </c>
      <c r="I1710" s="68" t="s">
        <v>641</v>
      </c>
      <c r="J1710" s="65">
        <v>39</v>
      </c>
      <c r="K1710" s="65">
        <v>31</v>
      </c>
      <c r="L1710" s="65">
        <v>608</v>
      </c>
      <c r="M1710" s="65" t="s">
        <v>507</v>
      </c>
    </row>
    <row r="1711" spans="1:13" ht="12.75" customHeight="1">
      <c r="A1711" s="107" t="str">
        <f>IF(ROW()=1,"KEY",IF(ISNA(VLOOKUP(B1711,車名対応マスタ!B:D,3,FALSE)),"",IF(VLOOKUP(B1711,車名対応マスタ!B:D,3,FALSE)="","",$D1711&amp;" "&amp;IF($G1711="9","J","O")&amp;" "&amp;$I1711&amp;" "&amp;IF($I1711&lt;=TEXT(★完成資料!$A$1,"yyyymm"),TEXT(★完成資料!$A$1,"yyyymm"),"999999")&amp; " " &amp; LEFT(F1711 &amp; "          ",10))))</f>
        <v xml:space="preserve">T O 202204 yyyy00 HV        </v>
      </c>
      <c r="B1711" s="68" t="s">
        <v>288</v>
      </c>
      <c r="C1711" s="68" t="s">
        <v>113</v>
      </c>
      <c r="D1711" s="68" t="s">
        <v>287</v>
      </c>
      <c r="E1711" s="68" t="s">
        <v>359</v>
      </c>
      <c r="F1711" s="68" t="s">
        <v>360</v>
      </c>
      <c r="G1711" s="68" t="s">
        <v>80</v>
      </c>
      <c r="H1711" s="68" t="s">
        <v>395</v>
      </c>
      <c r="I1711" s="68" t="s">
        <v>642</v>
      </c>
      <c r="J1711" s="65">
        <v>35</v>
      </c>
      <c r="K1711" s="65">
        <v>29</v>
      </c>
      <c r="L1711" s="65">
        <v>608</v>
      </c>
      <c r="M1711" s="65" t="s">
        <v>507</v>
      </c>
    </row>
    <row r="1712" spans="1:13" ht="12.75" customHeight="1">
      <c r="A1712" s="107" t="str">
        <f>IF(ROW()=1,"KEY",IF(ISNA(VLOOKUP(B1712,車名対応マスタ!B:D,3,FALSE)),"",IF(VLOOKUP(B1712,車名対応マスタ!B:D,3,FALSE)="","",$D1712&amp;" "&amp;IF($G1712="9","J","O")&amp;" "&amp;$I1712&amp;" "&amp;IF($I1712&lt;=TEXT(★完成資料!$A$1,"yyyymm"),TEXT(★完成資料!$A$1,"yyyymm"),"999999")&amp; " " &amp; LEFT(F1712 &amp; "          ",10))))</f>
        <v xml:space="preserve">T O 202205 yyyy00 HV        </v>
      </c>
      <c r="B1712" s="68" t="s">
        <v>288</v>
      </c>
      <c r="C1712" s="68" t="s">
        <v>113</v>
      </c>
      <c r="D1712" s="68" t="s">
        <v>287</v>
      </c>
      <c r="E1712" s="68" t="s">
        <v>359</v>
      </c>
      <c r="F1712" s="68" t="s">
        <v>360</v>
      </c>
      <c r="G1712" s="68" t="s">
        <v>80</v>
      </c>
      <c r="H1712" s="68" t="s">
        <v>395</v>
      </c>
      <c r="I1712" s="68" t="s">
        <v>647</v>
      </c>
      <c r="J1712" s="65">
        <v>21</v>
      </c>
      <c r="K1712" s="65">
        <v>32</v>
      </c>
      <c r="L1712" s="65">
        <v>608</v>
      </c>
      <c r="M1712" s="65" t="s">
        <v>507</v>
      </c>
    </row>
    <row r="1713" spans="1:13" ht="12.75" customHeight="1">
      <c r="A1713" s="107" t="str">
        <f>IF(ROW()=1,"KEY",IF(ISNA(VLOOKUP(B1713,車名対応マスタ!B:D,3,FALSE)),"",IF(VLOOKUP(B1713,車名対応マスタ!B:D,3,FALSE)="","",$D1713&amp;" "&amp;IF($G1713="9","J","O")&amp;" "&amp;$I1713&amp;" "&amp;IF($I1713&lt;=TEXT(★完成資料!$A$1,"yyyymm"),TEXT(★完成資料!$A$1,"yyyymm"),"999999")&amp; " " &amp; LEFT(F1713 &amp; "          ",10))))</f>
        <v xml:space="preserve">T O 202206 yyyy00 HV        </v>
      </c>
      <c r="B1713" s="68" t="s">
        <v>288</v>
      </c>
      <c r="C1713" s="68" t="s">
        <v>113</v>
      </c>
      <c r="D1713" s="68" t="s">
        <v>287</v>
      </c>
      <c r="E1713" s="68" t="s">
        <v>359</v>
      </c>
      <c r="F1713" s="68" t="s">
        <v>360</v>
      </c>
      <c r="G1713" s="68" t="s">
        <v>80</v>
      </c>
      <c r="H1713" s="68" t="s">
        <v>395</v>
      </c>
      <c r="I1713" s="68" t="s">
        <v>652</v>
      </c>
      <c r="J1713" s="65">
        <v>7</v>
      </c>
      <c r="K1713" s="65">
        <v>27</v>
      </c>
      <c r="L1713" s="65">
        <v>608</v>
      </c>
      <c r="M1713" s="65" t="s">
        <v>507</v>
      </c>
    </row>
    <row r="1714" spans="1:13" ht="12.75" customHeight="1">
      <c r="A1714" s="107" t="str">
        <f>IF(ROW()=1,"KEY",IF(ISNA(VLOOKUP(B1714,車名対応マスタ!B:D,3,FALSE)),"",IF(VLOOKUP(B1714,車名対応マスタ!B:D,3,FALSE)="","",$D1714&amp;" "&amp;IF($G1714="9","J","O")&amp;" "&amp;$I1714&amp;" "&amp;IF($I1714&lt;=TEXT(★完成資料!$A$1,"yyyymm"),TEXT(★完成資料!$A$1,"yyyymm"),"999999")&amp; " " &amp; LEFT(F1714 &amp; "          ",10))))</f>
        <v xml:space="preserve">T O 202207 yyyy00 HV        </v>
      </c>
      <c r="B1714" s="68" t="s">
        <v>288</v>
      </c>
      <c r="C1714" s="68" t="s">
        <v>113</v>
      </c>
      <c r="D1714" s="68" t="s">
        <v>287</v>
      </c>
      <c r="E1714" s="68" t="s">
        <v>359</v>
      </c>
      <c r="F1714" s="68" t="s">
        <v>360</v>
      </c>
      <c r="G1714" s="68" t="s">
        <v>80</v>
      </c>
      <c r="H1714" s="68" t="s">
        <v>395</v>
      </c>
      <c r="I1714" s="68" t="s">
        <v>655</v>
      </c>
      <c r="J1714" s="65">
        <v>13</v>
      </c>
      <c r="K1714" s="65">
        <v>29</v>
      </c>
      <c r="L1714" s="65">
        <v>608</v>
      </c>
      <c r="M1714" s="65" t="s">
        <v>507</v>
      </c>
    </row>
    <row r="1715" spans="1:13" ht="12.75" customHeight="1">
      <c r="A1715" s="107" t="str">
        <f>IF(ROW()=1,"KEY",IF(ISNA(VLOOKUP(B1715,車名対応マスタ!B:D,3,FALSE)),"",IF(VLOOKUP(B1715,車名対応マスタ!B:D,3,FALSE)="","",$D1715&amp;" "&amp;IF($G1715="9","J","O")&amp;" "&amp;$I1715&amp;" "&amp;IF($I1715&lt;=TEXT(★完成資料!$A$1,"yyyymm"),TEXT(★完成資料!$A$1,"yyyymm"),"999999")&amp; " " &amp; LEFT(F1715 &amp; "          ",10))))</f>
        <v xml:space="preserve">T O 202208 yyyy00 HV        </v>
      </c>
      <c r="B1715" s="68" t="s">
        <v>288</v>
      </c>
      <c r="C1715" s="68" t="s">
        <v>113</v>
      </c>
      <c r="D1715" s="68" t="s">
        <v>287</v>
      </c>
      <c r="E1715" s="68" t="s">
        <v>359</v>
      </c>
      <c r="F1715" s="68" t="s">
        <v>360</v>
      </c>
      <c r="G1715" s="68" t="s">
        <v>80</v>
      </c>
      <c r="H1715" s="68" t="s">
        <v>395</v>
      </c>
      <c r="I1715" s="68" t="s">
        <v>656</v>
      </c>
      <c r="J1715" s="65">
        <v>30</v>
      </c>
      <c r="K1715" s="65">
        <v>22</v>
      </c>
      <c r="L1715" s="65">
        <v>608</v>
      </c>
      <c r="M1715" s="65" t="s">
        <v>507</v>
      </c>
    </row>
    <row r="1716" spans="1:13" ht="12.75" customHeight="1">
      <c r="A1716" s="107" t="str">
        <f>IF(ROW()=1,"KEY",IF(ISNA(VLOOKUP(B1716,車名対応マスタ!B:D,3,FALSE)),"",IF(VLOOKUP(B1716,車名対応マスタ!B:D,3,FALSE)="","",$D1716&amp;" "&amp;IF($G1716="9","J","O")&amp;" "&amp;$I1716&amp;" "&amp;IF($I1716&lt;=TEXT(★完成資料!$A$1,"yyyymm"),TEXT(★完成資料!$A$1,"yyyymm"),"999999")&amp; " " &amp; LEFT(F1716 &amp; "          ",10))))</f>
        <v xml:space="preserve">T O 202209 yyyy00 HV        </v>
      </c>
      <c r="B1716" s="68" t="s">
        <v>288</v>
      </c>
      <c r="C1716" s="68" t="s">
        <v>113</v>
      </c>
      <c r="D1716" s="68" t="s">
        <v>287</v>
      </c>
      <c r="E1716" s="68" t="s">
        <v>359</v>
      </c>
      <c r="F1716" s="68" t="s">
        <v>360</v>
      </c>
      <c r="G1716" s="68" t="s">
        <v>80</v>
      </c>
      <c r="H1716" s="68" t="s">
        <v>395</v>
      </c>
      <c r="I1716" s="68" t="s">
        <v>657</v>
      </c>
      <c r="J1716" s="65">
        <v>10</v>
      </c>
      <c r="K1716" s="65">
        <v>31</v>
      </c>
      <c r="L1716" s="65">
        <v>608</v>
      </c>
      <c r="M1716" s="65" t="s">
        <v>507</v>
      </c>
    </row>
    <row r="1717" spans="1:13" ht="12.75" customHeight="1">
      <c r="A1717" s="107" t="str">
        <f>IF(ROW()=1,"KEY",IF(ISNA(VLOOKUP(B1717,車名対応マスタ!B:D,3,FALSE)),"",IF(VLOOKUP(B1717,車名対応マスタ!B:D,3,FALSE)="","",$D1717&amp;" "&amp;IF($G1717="9","J","O")&amp;" "&amp;$I1717&amp;" "&amp;IF($I1717&lt;=TEXT(★完成資料!$A$1,"yyyymm"),TEXT(★完成資料!$A$1,"yyyymm"),"999999")&amp; " " &amp; LEFT(F1717 &amp; "          ",10))))</f>
        <v xml:space="preserve">T O 202210 yyyy00 HV        </v>
      </c>
      <c r="B1717" s="68" t="s">
        <v>288</v>
      </c>
      <c r="C1717" s="68" t="s">
        <v>113</v>
      </c>
      <c r="D1717" s="68" t="s">
        <v>287</v>
      </c>
      <c r="E1717" s="68" t="s">
        <v>359</v>
      </c>
      <c r="F1717" s="68" t="s">
        <v>360</v>
      </c>
      <c r="G1717" s="68" t="s">
        <v>80</v>
      </c>
      <c r="H1717" s="68" t="s">
        <v>395</v>
      </c>
      <c r="I1717" s="68" t="s">
        <v>663</v>
      </c>
      <c r="J1717" s="65">
        <v>43</v>
      </c>
      <c r="K1717" s="65">
        <v>36</v>
      </c>
      <c r="L1717" s="65">
        <v>608</v>
      </c>
      <c r="M1717" s="65" t="s">
        <v>507</v>
      </c>
    </row>
    <row r="1718" spans="1:13" ht="12.75" customHeight="1">
      <c r="A1718" s="107" t="str">
        <f>IF(ROW()=1,"KEY",IF(ISNA(VLOOKUP(B1718,車名対応マスタ!B:D,3,FALSE)),"",IF(VLOOKUP(B1718,車名対応マスタ!B:D,3,FALSE)="","",$D1718&amp;" "&amp;IF($G1718="9","J","O")&amp;" "&amp;$I1718&amp;" "&amp;IF($I1718&lt;=TEXT(★完成資料!$A$1,"yyyymm"),TEXT(★完成資料!$A$1,"yyyymm"),"999999")&amp; " " &amp; LEFT(F1718 &amp; "          ",10))))</f>
        <v xml:space="preserve">T O 202201 yyyy00 HV        </v>
      </c>
      <c r="B1718" s="68" t="s">
        <v>288</v>
      </c>
      <c r="C1718" s="68" t="s">
        <v>113</v>
      </c>
      <c r="D1718" s="68" t="s">
        <v>287</v>
      </c>
      <c r="E1718" s="68" t="s">
        <v>359</v>
      </c>
      <c r="F1718" s="68" t="s">
        <v>360</v>
      </c>
      <c r="G1718" s="68" t="s">
        <v>80</v>
      </c>
      <c r="H1718" s="68" t="s">
        <v>395</v>
      </c>
      <c r="I1718" s="68" t="s">
        <v>639</v>
      </c>
      <c r="J1718" s="65">
        <v>6</v>
      </c>
      <c r="K1718" s="65">
        <v>12</v>
      </c>
      <c r="L1718" s="65">
        <v>609</v>
      </c>
      <c r="M1718" s="65" t="s">
        <v>252</v>
      </c>
    </row>
    <row r="1719" spans="1:13" ht="12.75" customHeight="1">
      <c r="A1719" s="107" t="str">
        <f>IF(ROW()=1,"KEY",IF(ISNA(VLOOKUP(B1719,車名対応マスタ!B:D,3,FALSE)),"",IF(VLOOKUP(B1719,車名対応マスタ!B:D,3,FALSE)="","",$D1719&amp;" "&amp;IF($G1719="9","J","O")&amp;" "&amp;$I1719&amp;" "&amp;IF($I1719&lt;=TEXT(★完成資料!$A$1,"yyyymm"),TEXT(★完成資料!$A$1,"yyyymm"),"999999")&amp; " " &amp; LEFT(F1719 &amp; "          ",10))))</f>
        <v xml:space="preserve">T O 202202 yyyy00 HV        </v>
      </c>
      <c r="B1719" s="68" t="s">
        <v>288</v>
      </c>
      <c r="C1719" s="68" t="s">
        <v>113</v>
      </c>
      <c r="D1719" s="68" t="s">
        <v>287</v>
      </c>
      <c r="E1719" s="68" t="s">
        <v>359</v>
      </c>
      <c r="F1719" s="68" t="s">
        <v>360</v>
      </c>
      <c r="G1719" s="68" t="s">
        <v>80</v>
      </c>
      <c r="H1719" s="68" t="s">
        <v>395</v>
      </c>
      <c r="I1719" s="68" t="s">
        <v>640</v>
      </c>
      <c r="J1719" s="65">
        <v>8</v>
      </c>
      <c r="K1719" s="65">
        <v>12</v>
      </c>
      <c r="L1719" s="65">
        <v>609</v>
      </c>
      <c r="M1719" s="65" t="s">
        <v>252</v>
      </c>
    </row>
    <row r="1720" spans="1:13" ht="12.75" customHeight="1">
      <c r="A1720" s="107" t="str">
        <f>IF(ROW()=1,"KEY",IF(ISNA(VLOOKUP(B1720,車名対応マスタ!B:D,3,FALSE)),"",IF(VLOOKUP(B1720,車名対応マスタ!B:D,3,FALSE)="","",$D1720&amp;" "&amp;IF($G1720="9","J","O")&amp;" "&amp;$I1720&amp;" "&amp;IF($I1720&lt;=TEXT(★完成資料!$A$1,"yyyymm"),TEXT(★完成資料!$A$1,"yyyymm"),"999999")&amp; " " &amp; LEFT(F1720 &amp; "          ",10))))</f>
        <v xml:space="preserve">T O 202203 yyyy00 HV        </v>
      </c>
      <c r="B1720" s="68" t="s">
        <v>288</v>
      </c>
      <c r="C1720" s="68" t="s">
        <v>113</v>
      </c>
      <c r="D1720" s="68" t="s">
        <v>287</v>
      </c>
      <c r="E1720" s="68" t="s">
        <v>359</v>
      </c>
      <c r="F1720" s="68" t="s">
        <v>360</v>
      </c>
      <c r="G1720" s="68" t="s">
        <v>80</v>
      </c>
      <c r="H1720" s="68" t="s">
        <v>395</v>
      </c>
      <c r="I1720" s="68" t="s">
        <v>641</v>
      </c>
      <c r="J1720" s="65">
        <v>6</v>
      </c>
      <c r="K1720" s="65">
        <v>0</v>
      </c>
      <c r="L1720" s="65">
        <v>609</v>
      </c>
      <c r="M1720" s="65" t="s">
        <v>252</v>
      </c>
    </row>
    <row r="1721" spans="1:13" ht="12.75" customHeight="1">
      <c r="A1721" s="107" t="str">
        <f>IF(ROW()=1,"KEY",IF(ISNA(VLOOKUP(B1721,車名対応マスタ!B:D,3,FALSE)),"",IF(VLOOKUP(B1721,車名対応マスタ!B:D,3,FALSE)="","",$D1721&amp;" "&amp;IF($G1721="9","J","O")&amp;" "&amp;$I1721&amp;" "&amp;IF($I1721&lt;=TEXT(★完成資料!$A$1,"yyyymm"),TEXT(★完成資料!$A$1,"yyyymm"),"999999")&amp; " " &amp; LEFT(F1721 &amp; "          ",10))))</f>
        <v xml:space="preserve">T O 202204 yyyy00 HV        </v>
      </c>
      <c r="B1721" s="68" t="s">
        <v>288</v>
      </c>
      <c r="C1721" s="68" t="s">
        <v>113</v>
      </c>
      <c r="D1721" s="68" t="s">
        <v>287</v>
      </c>
      <c r="E1721" s="68" t="s">
        <v>359</v>
      </c>
      <c r="F1721" s="68" t="s">
        <v>360</v>
      </c>
      <c r="G1721" s="68" t="s">
        <v>80</v>
      </c>
      <c r="H1721" s="68" t="s">
        <v>395</v>
      </c>
      <c r="I1721" s="68" t="s">
        <v>642</v>
      </c>
      <c r="J1721" s="65">
        <v>1</v>
      </c>
      <c r="K1721" s="65">
        <v>13</v>
      </c>
      <c r="L1721" s="65">
        <v>609</v>
      </c>
      <c r="M1721" s="65" t="s">
        <v>252</v>
      </c>
    </row>
    <row r="1722" spans="1:13" ht="12.75" customHeight="1">
      <c r="A1722" s="107" t="str">
        <f>IF(ROW()=1,"KEY",IF(ISNA(VLOOKUP(B1722,車名対応マスタ!B:D,3,FALSE)),"",IF(VLOOKUP(B1722,車名対応マスタ!B:D,3,FALSE)="","",$D1722&amp;" "&amp;IF($G1722="9","J","O")&amp;" "&amp;$I1722&amp;" "&amp;IF($I1722&lt;=TEXT(★完成資料!$A$1,"yyyymm"),TEXT(★完成資料!$A$1,"yyyymm"),"999999")&amp; " " &amp; LEFT(F1722 &amp; "          ",10))))</f>
        <v xml:space="preserve">T O 202205 yyyy00 HV        </v>
      </c>
      <c r="B1722" s="68" t="s">
        <v>288</v>
      </c>
      <c r="C1722" s="68" t="s">
        <v>113</v>
      </c>
      <c r="D1722" s="68" t="s">
        <v>287</v>
      </c>
      <c r="E1722" s="68" t="s">
        <v>359</v>
      </c>
      <c r="F1722" s="68" t="s">
        <v>360</v>
      </c>
      <c r="G1722" s="68" t="s">
        <v>80</v>
      </c>
      <c r="H1722" s="68" t="s">
        <v>395</v>
      </c>
      <c r="I1722" s="68" t="s">
        <v>647</v>
      </c>
      <c r="J1722" s="65">
        <v>13</v>
      </c>
      <c r="K1722" s="65">
        <v>11</v>
      </c>
      <c r="L1722" s="65">
        <v>609</v>
      </c>
      <c r="M1722" s="65" t="s">
        <v>252</v>
      </c>
    </row>
    <row r="1723" spans="1:13" ht="12.75" customHeight="1">
      <c r="A1723" s="107" t="str">
        <f>IF(ROW()=1,"KEY",IF(ISNA(VLOOKUP(B1723,車名対応マスタ!B:D,3,FALSE)),"",IF(VLOOKUP(B1723,車名対応マスタ!B:D,3,FALSE)="","",$D1723&amp;" "&amp;IF($G1723="9","J","O")&amp;" "&amp;$I1723&amp;" "&amp;IF($I1723&lt;=TEXT(★完成資料!$A$1,"yyyymm"),TEXT(★完成資料!$A$1,"yyyymm"),"999999")&amp; " " &amp; LEFT(F1723 &amp; "          ",10))))</f>
        <v xml:space="preserve">T O 202206 yyyy00 HV        </v>
      </c>
      <c r="B1723" s="68" t="s">
        <v>288</v>
      </c>
      <c r="C1723" s="68" t="s">
        <v>113</v>
      </c>
      <c r="D1723" s="68" t="s">
        <v>287</v>
      </c>
      <c r="E1723" s="68" t="s">
        <v>359</v>
      </c>
      <c r="F1723" s="68" t="s">
        <v>360</v>
      </c>
      <c r="G1723" s="68" t="s">
        <v>80</v>
      </c>
      <c r="H1723" s="68" t="s">
        <v>395</v>
      </c>
      <c r="I1723" s="68" t="s">
        <v>652</v>
      </c>
      <c r="J1723" s="65">
        <v>8</v>
      </c>
      <c r="K1723" s="65">
        <v>8</v>
      </c>
      <c r="L1723" s="65">
        <v>609</v>
      </c>
      <c r="M1723" s="65" t="s">
        <v>252</v>
      </c>
    </row>
    <row r="1724" spans="1:13" ht="12.75" customHeight="1">
      <c r="A1724" s="107" t="str">
        <f>IF(ROW()=1,"KEY",IF(ISNA(VLOOKUP(B1724,車名対応マスタ!B:D,3,FALSE)),"",IF(VLOOKUP(B1724,車名対応マスタ!B:D,3,FALSE)="","",$D1724&amp;" "&amp;IF($G1724="9","J","O")&amp;" "&amp;$I1724&amp;" "&amp;IF($I1724&lt;=TEXT(★完成資料!$A$1,"yyyymm"),TEXT(★完成資料!$A$1,"yyyymm"),"999999")&amp; " " &amp; LEFT(F1724 &amp; "          ",10))))</f>
        <v xml:space="preserve">T O 202207 yyyy00 HV        </v>
      </c>
      <c r="B1724" s="68" t="s">
        <v>288</v>
      </c>
      <c r="C1724" s="68" t="s">
        <v>113</v>
      </c>
      <c r="D1724" s="68" t="s">
        <v>287</v>
      </c>
      <c r="E1724" s="68" t="s">
        <v>359</v>
      </c>
      <c r="F1724" s="68" t="s">
        <v>360</v>
      </c>
      <c r="G1724" s="68" t="s">
        <v>80</v>
      </c>
      <c r="H1724" s="68" t="s">
        <v>395</v>
      </c>
      <c r="I1724" s="68" t="s">
        <v>655</v>
      </c>
      <c r="J1724" s="65">
        <v>9</v>
      </c>
      <c r="K1724" s="65">
        <v>8</v>
      </c>
      <c r="L1724" s="65">
        <v>609</v>
      </c>
      <c r="M1724" s="65" t="s">
        <v>252</v>
      </c>
    </row>
    <row r="1725" spans="1:13" ht="12.75" customHeight="1">
      <c r="A1725" s="107" t="str">
        <f>IF(ROW()=1,"KEY",IF(ISNA(VLOOKUP(B1725,車名対応マスタ!B:D,3,FALSE)),"",IF(VLOOKUP(B1725,車名対応マスタ!B:D,3,FALSE)="","",$D1725&amp;" "&amp;IF($G1725="9","J","O")&amp;" "&amp;$I1725&amp;" "&amp;IF($I1725&lt;=TEXT(★完成資料!$A$1,"yyyymm"),TEXT(★完成資料!$A$1,"yyyymm"),"999999")&amp; " " &amp; LEFT(F1725 &amp; "          ",10))))</f>
        <v xml:space="preserve">T O 202208 yyyy00 HV        </v>
      </c>
      <c r="B1725" s="68" t="s">
        <v>288</v>
      </c>
      <c r="C1725" s="68" t="s">
        <v>113</v>
      </c>
      <c r="D1725" s="68" t="s">
        <v>287</v>
      </c>
      <c r="E1725" s="68" t="s">
        <v>359</v>
      </c>
      <c r="F1725" s="68" t="s">
        <v>360</v>
      </c>
      <c r="G1725" s="68" t="s">
        <v>80</v>
      </c>
      <c r="H1725" s="68" t="s">
        <v>395</v>
      </c>
      <c r="I1725" s="68" t="s">
        <v>656</v>
      </c>
      <c r="J1725" s="65">
        <v>8</v>
      </c>
      <c r="K1725" s="65">
        <v>9</v>
      </c>
      <c r="L1725" s="65">
        <v>609</v>
      </c>
      <c r="M1725" s="65" t="s">
        <v>252</v>
      </c>
    </row>
    <row r="1726" spans="1:13" ht="12.75" customHeight="1">
      <c r="A1726" s="107" t="str">
        <f>IF(ROW()=1,"KEY",IF(ISNA(VLOOKUP(B1726,車名対応マスタ!B:D,3,FALSE)),"",IF(VLOOKUP(B1726,車名対応マスタ!B:D,3,FALSE)="","",$D1726&amp;" "&amp;IF($G1726="9","J","O")&amp;" "&amp;$I1726&amp;" "&amp;IF($I1726&lt;=TEXT(★完成資料!$A$1,"yyyymm"),TEXT(★完成資料!$A$1,"yyyymm"),"999999")&amp; " " &amp; LEFT(F1726 &amp; "          ",10))))</f>
        <v xml:space="preserve">T O 202209 yyyy00 HV        </v>
      </c>
      <c r="B1726" s="68" t="s">
        <v>288</v>
      </c>
      <c r="C1726" s="68" t="s">
        <v>113</v>
      </c>
      <c r="D1726" s="68" t="s">
        <v>287</v>
      </c>
      <c r="E1726" s="68" t="s">
        <v>359</v>
      </c>
      <c r="F1726" s="68" t="s">
        <v>360</v>
      </c>
      <c r="G1726" s="68" t="s">
        <v>80</v>
      </c>
      <c r="H1726" s="68" t="s">
        <v>395</v>
      </c>
      <c r="I1726" s="68" t="s">
        <v>657</v>
      </c>
      <c r="J1726" s="65">
        <v>5</v>
      </c>
      <c r="K1726" s="65">
        <v>7</v>
      </c>
      <c r="L1726" s="65">
        <v>609</v>
      </c>
      <c r="M1726" s="65" t="s">
        <v>252</v>
      </c>
    </row>
    <row r="1727" spans="1:13" ht="12.75" customHeight="1">
      <c r="A1727" s="107" t="str">
        <f>IF(ROW()=1,"KEY",IF(ISNA(VLOOKUP(B1727,車名対応マスタ!B:D,3,FALSE)),"",IF(VLOOKUP(B1727,車名対応マスタ!B:D,3,FALSE)="","",$D1727&amp;" "&amp;IF($G1727="9","J","O")&amp;" "&amp;$I1727&amp;" "&amp;IF($I1727&lt;=TEXT(★完成資料!$A$1,"yyyymm"),TEXT(★完成資料!$A$1,"yyyymm"),"999999")&amp; " " &amp; LEFT(F1727 &amp; "          ",10))))</f>
        <v xml:space="preserve">T O 202210 yyyy00 HV        </v>
      </c>
      <c r="B1727" s="68" t="s">
        <v>288</v>
      </c>
      <c r="C1727" s="68" t="s">
        <v>113</v>
      </c>
      <c r="D1727" s="68" t="s">
        <v>287</v>
      </c>
      <c r="E1727" s="68" t="s">
        <v>359</v>
      </c>
      <c r="F1727" s="68" t="s">
        <v>360</v>
      </c>
      <c r="G1727" s="68" t="s">
        <v>80</v>
      </c>
      <c r="H1727" s="68" t="s">
        <v>395</v>
      </c>
      <c r="I1727" s="68" t="s">
        <v>663</v>
      </c>
      <c r="J1727" s="65">
        <v>36</v>
      </c>
      <c r="K1727" s="65">
        <v>7</v>
      </c>
      <c r="L1727" s="65">
        <v>609</v>
      </c>
      <c r="M1727" s="65" t="s">
        <v>252</v>
      </c>
    </row>
    <row r="1728" spans="1:13" ht="12.75" customHeight="1">
      <c r="A1728" s="107" t="str">
        <f>IF(ROW()=1,"KEY",IF(ISNA(VLOOKUP(B1728,車名対応マスタ!B:D,3,FALSE)),"",IF(VLOOKUP(B1728,車名対応マスタ!B:D,3,FALSE)="","",$D1728&amp;" "&amp;IF($G1728="9","J","O")&amp;" "&amp;$I1728&amp;" "&amp;IF($I1728&lt;=TEXT(★完成資料!$A$1,"yyyymm"),TEXT(★完成資料!$A$1,"yyyymm"),"999999")&amp; " " &amp; LEFT(F1728 &amp; "          ",10))))</f>
        <v xml:space="preserve">T O 202201 yyyy00 HV        </v>
      </c>
      <c r="B1728" s="68" t="s">
        <v>288</v>
      </c>
      <c r="C1728" s="68" t="s">
        <v>113</v>
      </c>
      <c r="D1728" s="68" t="s">
        <v>287</v>
      </c>
      <c r="E1728" s="68" t="s">
        <v>359</v>
      </c>
      <c r="F1728" s="68" t="s">
        <v>360</v>
      </c>
      <c r="G1728" s="68" t="s">
        <v>80</v>
      </c>
      <c r="H1728" s="68" t="s">
        <v>395</v>
      </c>
      <c r="I1728" s="68" t="s">
        <v>639</v>
      </c>
      <c r="J1728" s="65">
        <v>6</v>
      </c>
      <c r="K1728" s="65">
        <v>4</v>
      </c>
      <c r="L1728" s="65">
        <v>606</v>
      </c>
      <c r="M1728" s="65" t="s">
        <v>508</v>
      </c>
    </row>
    <row r="1729" spans="1:13" ht="12.75" customHeight="1">
      <c r="A1729" s="107" t="str">
        <f>IF(ROW()=1,"KEY",IF(ISNA(VLOOKUP(B1729,車名対応マスタ!B:D,3,FALSE)),"",IF(VLOOKUP(B1729,車名対応マスタ!B:D,3,FALSE)="","",$D1729&amp;" "&amp;IF($G1729="9","J","O")&amp;" "&amp;$I1729&amp;" "&amp;IF($I1729&lt;=TEXT(★完成資料!$A$1,"yyyymm"),TEXT(★完成資料!$A$1,"yyyymm"),"999999")&amp; " " &amp; LEFT(F1729 &amp; "          ",10))))</f>
        <v xml:space="preserve">T O 202202 yyyy00 HV        </v>
      </c>
      <c r="B1729" s="68" t="s">
        <v>288</v>
      </c>
      <c r="C1729" s="68" t="s">
        <v>113</v>
      </c>
      <c r="D1729" s="68" t="s">
        <v>287</v>
      </c>
      <c r="E1729" s="68" t="s">
        <v>359</v>
      </c>
      <c r="F1729" s="68" t="s">
        <v>360</v>
      </c>
      <c r="G1729" s="68" t="s">
        <v>80</v>
      </c>
      <c r="H1729" s="68" t="s">
        <v>395</v>
      </c>
      <c r="I1729" s="68" t="s">
        <v>640</v>
      </c>
      <c r="J1729" s="65">
        <v>6</v>
      </c>
      <c r="K1729" s="65">
        <v>5</v>
      </c>
      <c r="L1729" s="65">
        <v>606</v>
      </c>
      <c r="M1729" s="65" t="s">
        <v>508</v>
      </c>
    </row>
    <row r="1730" spans="1:13" ht="12.75" customHeight="1">
      <c r="A1730" s="107" t="str">
        <f>IF(ROW()=1,"KEY",IF(ISNA(VLOOKUP(B1730,車名対応マスタ!B:D,3,FALSE)),"",IF(VLOOKUP(B1730,車名対応マスタ!B:D,3,FALSE)="","",$D1730&amp;" "&amp;IF($G1730="9","J","O")&amp;" "&amp;$I1730&amp;" "&amp;IF($I1730&lt;=TEXT(★完成資料!$A$1,"yyyymm"),TEXT(★完成資料!$A$1,"yyyymm"),"999999")&amp; " " &amp; LEFT(F1730 &amp; "          ",10))))</f>
        <v xml:space="preserve">T O 202203 yyyy00 HV        </v>
      </c>
      <c r="B1730" s="68" t="s">
        <v>288</v>
      </c>
      <c r="C1730" s="68" t="s">
        <v>113</v>
      </c>
      <c r="D1730" s="68" t="s">
        <v>287</v>
      </c>
      <c r="E1730" s="68" t="s">
        <v>359</v>
      </c>
      <c r="F1730" s="68" t="s">
        <v>360</v>
      </c>
      <c r="G1730" s="68" t="s">
        <v>80</v>
      </c>
      <c r="H1730" s="68" t="s">
        <v>395</v>
      </c>
      <c r="I1730" s="68" t="s">
        <v>641</v>
      </c>
      <c r="J1730" s="65">
        <v>7</v>
      </c>
      <c r="K1730" s="65">
        <v>2</v>
      </c>
      <c r="L1730" s="65">
        <v>606</v>
      </c>
      <c r="M1730" s="65" t="s">
        <v>508</v>
      </c>
    </row>
    <row r="1731" spans="1:13" ht="12.75" customHeight="1">
      <c r="A1731" s="107" t="str">
        <f>IF(ROW()=1,"KEY",IF(ISNA(VLOOKUP(B1731,車名対応マスタ!B:D,3,FALSE)),"",IF(VLOOKUP(B1731,車名対応マスタ!B:D,3,FALSE)="","",$D1731&amp;" "&amp;IF($G1731="9","J","O")&amp;" "&amp;$I1731&amp;" "&amp;IF($I1731&lt;=TEXT(★完成資料!$A$1,"yyyymm"),TEXT(★完成資料!$A$1,"yyyymm"),"999999")&amp; " " &amp; LEFT(F1731 &amp; "          ",10))))</f>
        <v xml:space="preserve">T O 202204 yyyy00 HV        </v>
      </c>
      <c r="B1731" s="68" t="s">
        <v>288</v>
      </c>
      <c r="C1731" s="68" t="s">
        <v>113</v>
      </c>
      <c r="D1731" s="68" t="s">
        <v>287</v>
      </c>
      <c r="E1731" s="68" t="s">
        <v>359</v>
      </c>
      <c r="F1731" s="68" t="s">
        <v>360</v>
      </c>
      <c r="G1731" s="68" t="s">
        <v>80</v>
      </c>
      <c r="H1731" s="68" t="s">
        <v>395</v>
      </c>
      <c r="I1731" s="68" t="s">
        <v>642</v>
      </c>
      <c r="J1731" s="65">
        <v>16</v>
      </c>
      <c r="K1731" s="65">
        <v>2</v>
      </c>
      <c r="L1731" s="65">
        <v>606</v>
      </c>
      <c r="M1731" s="65" t="s">
        <v>508</v>
      </c>
    </row>
    <row r="1732" spans="1:13" ht="12.75" customHeight="1">
      <c r="A1732" s="107" t="str">
        <f>IF(ROW()=1,"KEY",IF(ISNA(VLOOKUP(B1732,車名対応マスタ!B:D,3,FALSE)),"",IF(VLOOKUP(B1732,車名対応マスタ!B:D,3,FALSE)="","",$D1732&amp;" "&amp;IF($G1732="9","J","O")&amp;" "&amp;$I1732&amp;" "&amp;IF($I1732&lt;=TEXT(★完成資料!$A$1,"yyyymm"),TEXT(★完成資料!$A$1,"yyyymm"),"999999")&amp; " " &amp; LEFT(F1732 &amp; "          ",10))))</f>
        <v xml:space="preserve">T O 202205 yyyy00 HV        </v>
      </c>
      <c r="B1732" s="68" t="s">
        <v>288</v>
      </c>
      <c r="C1732" s="68" t="s">
        <v>113</v>
      </c>
      <c r="D1732" s="68" t="s">
        <v>287</v>
      </c>
      <c r="E1732" s="68" t="s">
        <v>359</v>
      </c>
      <c r="F1732" s="68" t="s">
        <v>360</v>
      </c>
      <c r="G1732" s="68" t="s">
        <v>80</v>
      </c>
      <c r="H1732" s="68" t="s">
        <v>395</v>
      </c>
      <c r="I1732" s="68" t="s">
        <v>647</v>
      </c>
      <c r="J1732" s="65">
        <v>9</v>
      </c>
      <c r="K1732" s="65">
        <v>3</v>
      </c>
      <c r="L1732" s="65">
        <v>606</v>
      </c>
      <c r="M1732" s="65" t="s">
        <v>508</v>
      </c>
    </row>
    <row r="1733" spans="1:13" ht="12.75" customHeight="1">
      <c r="A1733" s="107" t="str">
        <f>IF(ROW()=1,"KEY",IF(ISNA(VLOOKUP(B1733,車名対応マスタ!B:D,3,FALSE)),"",IF(VLOOKUP(B1733,車名対応マスタ!B:D,3,FALSE)="","",$D1733&amp;" "&amp;IF($G1733="9","J","O")&amp;" "&amp;$I1733&amp;" "&amp;IF($I1733&lt;=TEXT(★完成資料!$A$1,"yyyymm"),TEXT(★完成資料!$A$1,"yyyymm"),"999999")&amp; " " &amp; LEFT(F1733 &amp; "          ",10))))</f>
        <v xml:space="preserve">T O 202206 yyyy00 HV        </v>
      </c>
      <c r="B1733" s="68" t="s">
        <v>288</v>
      </c>
      <c r="C1733" s="68" t="s">
        <v>113</v>
      </c>
      <c r="D1733" s="68" t="s">
        <v>287</v>
      </c>
      <c r="E1733" s="68" t="s">
        <v>359</v>
      </c>
      <c r="F1733" s="68" t="s">
        <v>360</v>
      </c>
      <c r="G1733" s="68" t="s">
        <v>80</v>
      </c>
      <c r="H1733" s="68" t="s">
        <v>395</v>
      </c>
      <c r="I1733" s="68" t="s">
        <v>652</v>
      </c>
      <c r="J1733" s="65">
        <v>4</v>
      </c>
      <c r="K1733" s="65">
        <v>2</v>
      </c>
      <c r="L1733" s="65">
        <v>606</v>
      </c>
      <c r="M1733" s="65" t="s">
        <v>508</v>
      </c>
    </row>
    <row r="1734" spans="1:13" ht="12.75" customHeight="1">
      <c r="A1734" s="107" t="str">
        <f>IF(ROW()=1,"KEY",IF(ISNA(VLOOKUP(B1734,車名対応マスタ!B:D,3,FALSE)),"",IF(VLOOKUP(B1734,車名対応マスタ!B:D,3,FALSE)="","",$D1734&amp;" "&amp;IF($G1734="9","J","O")&amp;" "&amp;$I1734&amp;" "&amp;IF($I1734&lt;=TEXT(★完成資料!$A$1,"yyyymm"),TEXT(★完成資料!$A$1,"yyyymm"),"999999")&amp; " " &amp; LEFT(F1734 &amp; "          ",10))))</f>
        <v xml:space="preserve">T O 202207 yyyy00 HV        </v>
      </c>
      <c r="B1734" s="68" t="s">
        <v>288</v>
      </c>
      <c r="C1734" s="68" t="s">
        <v>113</v>
      </c>
      <c r="D1734" s="68" t="s">
        <v>287</v>
      </c>
      <c r="E1734" s="68" t="s">
        <v>359</v>
      </c>
      <c r="F1734" s="68" t="s">
        <v>360</v>
      </c>
      <c r="G1734" s="68" t="s">
        <v>80</v>
      </c>
      <c r="H1734" s="68" t="s">
        <v>395</v>
      </c>
      <c r="I1734" s="68" t="s">
        <v>655</v>
      </c>
      <c r="J1734" s="65">
        <v>2</v>
      </c>
      <c r="K1734" s="65">
        <v>4</v>
      </c>
      <c r="L1734" s="65">
        <v>606</v>
      </c>
      <c r="M1734" s="65" t="s">
        <v>508</v>
      </c>
    </row>
    <row r="1735" spans="1:13" ht="12.75" customHeight="1">
      <c r="A1735" s="107" t="str">
        <f>IF(ROW()=1,"KEY",IF(ISNA(VLOOKUP(B1735,車名対応マスタ!B:D,3,FALSE)),"",IF(VLOOKUP(B1735,車名対応マスタ!B:D,3,FALSE)="","",$D1735&amp;" "&amp;IF($G1735="9","J","O")&amp;" "&amp;$I1735&amp;" "&amp;IF($I1735&lt;=TEXT(★完成資料!$A$1,"yyyymm"),TEXT(★完成資料!$A$1,"yyyymm"),"999999")&amp; " " &amp; LEFT(F1735 &amp; "          ",10))))</f>
        <v xml:space="preserve">T O 202208 yyyy00 HV        </v>
      </c>
      <c r="B1735" s="68" t="s">
        <v>288</v>
      </c>
      <c r="C1735" s="68" t="s">
        <v>113</v>
      </c>
      <c r="D1735" s="68" t="s">
        <v>287</v>
      </c>
      <c r="E1735" s="68" t="s">
        <v>359</v>
      </c>
      <c r="F1735" s="68" t="s">
        <v>360</v>
      </c>
      <c r="G1735" s="68" t="s">
        <v>80</v>
      </c>
      <c r="H1735" s="68" t="s">
        <v>395</v>
      </c>
      <c r="I1735" s="68" t="s">
        <v>656</v>
      </c>
      <c r="J1735" s="65">
        <v>5</v>
      </c>
      <c r="K1735" s="65">
        <v>4</v>
      </c>
      <c r="L1735" s="65">
        <v>606</v>
      </c>
      <c r="M1735" s="65" t="s">
        <v>508</v>
      </c>
    </row>
    <row r="1736" spans="1:13" ht="12.75" customHeight="1">
      <c r="A1736" s="107" t="str">
        <f>IF(ROW()=1,"KEY",IF(ISNA(VLOOKUP(B1736,車名対応マスタ!B:D,3,FALSE)),"",IF(VLOOKUP(B1736,車名対応マスタ!B:D,3,FALSE)="","",$D1736&amp;" "&amp;IF($G1736="9","J","O")&amp;" "&amp;$I1736&amp;" "&amp;IF($I1736&lt;=TEXT(★完成資料!$A$1,"yyyymm"),TEXT(★完成資料!$A$1,"yyyymm"),"999999")&amp; " " &amp; LEFT(F1736 &amp; "          ",10))))</f>
        <v xml:space="preserve">T O 202209 yyyy00 HV        </v>
      </c>
      <c r="B1736" s="68" t="s">
        <v>288</v>
      </c>
      <c r="C1736" s="68" t="s">
        <v>113</v>
      </c>
      <c r="D1736" s="68" t="s">
        <v>287</v>
      </c>
      <c r="E1736" s="68" t="s">
        <v>359</v>
      </c>
      <c r="F1736" s="68" t="s">
        <v>360</v>
      </c>
      <c r="G1736" s="68" t="s">
        <v>80</v>
      </c>
      <c r="H1736" s="68" t="s">
        <v>395</v>
      </c>
      <c r="I1736" s="68" t="s">
        <v>657</v>
      </c>
      <c r="J1736" s="65">
        <v>5</v>
      </c>
      <c r="K1736" s="65">
        <v>0</v>
      </c>
      <c r="L1736" s="65">
        <v>606</v>
      </c>
      <c r="M1736" s="65" t="s">
        <v>508</v>
      </c>
    </row>
    <row r="1737" spans="1:13" ht="12.75" customHeight="1">
      <c r="A1737" s="107" t="str">
        <f>IF(ROW()=1,"KEY",IF(ISNA(VLOOKUP(B1737,車名対応マスタ!B:D,3,FALSE)),"",IF(VLOOKUP(B1737,車名対応マスタ!B:D,3,FALSE)="","",$D1737&amp;" "&amp;IF($G1737="9","J","O")&amp;" "&amp;$I1737&amp;" "&amp;IF($I1737&lt;=TEXT(★完成資料!$A$1,"yyyymm"),TEXT(★完成資料!$A$1,"yyyymm"),"999999")&amp; " " &amp; LEFT(F1737 &amp; "          ",10))))</f>
        <v xml:space="preserve">T O 202210 yyyy00 HV        </v>
      </c>
      <c r="B1737" s="68" t="s">
        <v>288</v>
      </c>
      <c r="C1737" s="68" t="s">
        <v>113</v>
      </c>
      <c r="D1737" s="68" t="s">
        <v>287</v>
      </c>
      <c r="E1737" s="68" t="s">
        <v>359</v>
      </c>
      <c r="F1737" s="68" t="s">
        <v>360</v>
      </c>
      <c r="G1737" s="68" t="s">
        <v>80</v>
      </c>
      <c r="H1737" s="68" t="s">
        <v>395</v>
      </c>
      <c r="I1737" s="68" t="s">
        <v>663</v>
      </c>
      <c r="J1737" s="65">
        <v>1</v>
      </c>
      <c r="K1737" s="65">
        <v>2</v>
      </c>
      <c r="L1737" s="65">
        <v>606</v>
      </c>
      <c r="M1737" s="65" t="s">
        <v>508</v>
      </c>
    </row>
    <row r="1738" spans="1:13" ht="12.75" customHeight="1">
      <c r="A1738" s="107" t="str">
        <f>IF(ROW()=1,"KEY",IF(ISNA(VLOOKUP(B1738,車名対応マスタ!B:D,3,FALSE)),"",IF(VLOOKUP(B1738,車名対応マスタ!B:D,3,FALSE)="","",$D1738&amp;" "&amp;IF($G1738="9","J","O")&amp;" "&amp;$I1738&amp;" "&amp;IF($I1738&lt;=TEXT(★完成資料!$A$1,"yyyymm"),TEXT(★完成資料!$A$1,"yyyymm"),"999999")&amp; " " &amp; LEFT(F1738 &amp; "          ",10))))</f>
        <v xml:space="preserve">T O 202201 yyyy00 HV        </v>
      </c>
      <c r="B1738" s="68" t="s">
        <v>288</v>
      </c>
      <c r="C1738" s="68" t="s">
        <v>113</v>
      </c>
      <c r="D1738" s="68" t="s">
        <v>287</v>
      </c>
      <c r="E1738" s="68" t="s">
        <v>359</v>
      </c>
      <c r="F1738" s="68" t="s">
        <v>360</v>
      </c>
      <c r="G1738" s="68" t="s">
        <v>80</v>
      </c>
      <c r="H1738" s="68" t="s">
        <v>395</v>
      </c>
      <c r="I1738" s="68" t="s">
        <v>639</v>
      </c>
      <c r="J1738" s="65">
        <v>18</v>
      </c>
      <c r="K1738" s="65">
        <v>4</v>
      </c>
      <c r="L1738" s="65">
        <v>448</v>
      </c>
      <c r="M1738" s="65" t="s">
        <v>400</v>
      </c>
    </row>
    <row r="1739" spans="1:13" ht="12.75" customHeight="1">
      <c r="A1739" s="107" t="str">
        <f>IF(ROW()=1,"KEY",IF(ISNA(VLOOKUP(B1739,車名対応マスタ!B:D,3,FALSE)),"",IF(VLOOKUP(B1739,車名対応マスタ!B:D,3,FALSE)="","",$D1739&amp;" "&amp;IF($G1739="9","J","O")&amp;" "&amp;$I1739&amp;" "&amp;IF($I1739&lt;=TEXT(★完成資料!$A$1,"yyyymm"),TEXT(★完成資料!$A$1,"yyyymm"),"999999")&amp; " " &amp; LEFT(F1739 &amp; "          ",10))))</f>
        <v xml:space="preserve">T O 202202 yyyy00 HV        </v>
      </c>
      <c r="B1739" s="68" t="s">
        <v>288</v>
      </c>
      <c r="C1739" s="68" t="s">
        <v>113</v>
      </c>
      <c r="D1739" s="68" t="s">
        <v>287</v>
      </c>
      <c r="E1739" s="68" t="s">
        <v>359</v>
      </c>
      <c r="F1739" s="68" t="s">
        <v>360</v>
      </c>
      <c r="G1739" s="68" t="s">
        <v>80</v>
      </c>
      <c r="H1739" s="68" t="s">
        <v>395</v>
      </c>
      <c r="I1739" s="68" t="s">
        <v>640</v>
      </c>
      <c r="J1739" s="65">
        <v>9</v>
      </c>
      <c r="K1739" s="65">
        <v>0</v>
      </c>
      <c r="L1739" s="65">
        <v>448</v>
      </c>
      <c r="M1739" s="65" t="s">
        <v>400</v>
      </c>
    </row>
    <row r="1740" spans="1:13" ht="12.75" customHeight="1">
      <c r="A1740" s="107" t="str">
        <f>IF(ROW()=1,"KEY",IF(ISNA(VLOOKUP(B1740,車名対応マスタ!B:D,3,FALSE)),"",IF(VLOOKUP(B1740,車名対応マスタ!B:D,3,FALSE)="","",$D1740&amp;" "&amp;IF($G1740="9","J","O")&amp;" "&amp;$I1740&amp;" "&amp;IF($I1740&lt;=TEXT(★完成資料!$A$1,"yyyymm"),TEXT(★完成資料!$A$1,"yyyymm"),"999999")&amp; " " &amp; LEFT(F1740 &amp; "          ",10))))</f>
        <v xml:space="preserve">T O 202203 yyyy00 HV        </v>
      </c>
      <c r="B1740" s="68" t="s">
        <v>288</v>
      </c>
      <c r="C1740" s="68" t="s">
        <v>113</v>
      </c>
      <c r="D1740" s="68" t="s">
        <v>287</v>
      </c>
      <c r="E1740" s="68" t="s">
        <v>359</v>
      </c>
      <c r="F1740" s="68" t="s">
        <v>360</v>
      </c>
      <c r="G1740" s="68" t="s">
        <v>80</v>
      </c>
      <c r="H1740" s="68" t="s">
        <v>395</v>
      </c>
      <c r="I1740" s="68" t="s">
        <v>641</v>
      </c>
      <c r="J1740" s="65">
        <v>1</v>
      </c>
      <c r="K1740" s="65">
        <v>1</v>
      </c>
      <c r="L1740" s="65">
        <v>448</v>
      </c>
      <c r="M1740" s="65" t="s">
        <v>400</v>
      </c>
    </row>
    <row r="1741" spans="1:13" ht="12.75" customHeight="1">
      <c r="A1741" s="107" t="str">
        <f>IF(ROW()=1,"KEY",IF(ISNA(VLOOKUP(B1741,車名対応マスタ!B:D,3,FALSE)),"",IF(VLOOKUP(B1741,車名対応マスタ!B:D,3,FALSE)="","",$D1741&amp;" "&amp;IF($G1741="9","J","O")&amp;" "&amp;$I1741&amp;" "&amp;IF($I1741&lt;=TEXT(★完成資料!$A$1,"yyyymm"),TEXT(★完成資料!$A$1,"yyyymm"),"999999")&amp; " " &amp; LEFT(F1741 &amp; "          ",10))))</f>
        <v xml:space="preserve">T O 202204 yyyy00 HV        </v>
      </c>
      <c r="B1741" s="68" t="s">
        <v>288</v>
      </c>
      <c r="C1741" s="68" t="s">
        <v>113</v>
      </c>
      <c r="D1741" s="68" t="s">
        <v>287</v>
      </c>
      <c r="E1741" s="68" t="s">
        <v>359</v>
      </c>
      <c r="F1741" s="68" t="s">
        <v>360</v>
      </c>
      <c r="G1741" s="68" t="s">
        <v>80</v>
      </c>
      <c r="H1741" s="68" t="s">
        <v>395</v>
      </c>
      <c r="I1741" s="68" t="s">
        <v>642</v>
      </c>
      <c r="J1741" s="65">
        <v>11</v>
      </c>
      <c r="K1741" s="65">
        <v>6</v>
      </c>
      <c r="L1741" s="65">
        <v>448</v>
      </c>
      <c r="M1741" s="65" t="s">
        <v>400</v>
      </c>
    </row>
    <row r="1742" spans="1:13" ht="12.75" customHeight="1">
      <c r="A1742" s="107" t="str">
        <f>IF(ROW()=1,"KEY",IF(ISNA(VLOOKUP(B1742,車名対応マスタ!B:D,3,FALSE)),"",IF(VLOOKUP(B1742,車名対応マスタ!B:D,3,FALSE)="","",$D1742&amp;" "&amp;IF($G1742="9","J","O")&amp;" "&amp;$I1742&amp;" "&amp;IF($I1742&lt;=TEXT(★完成資料!$A$1,"yyyymm"),TEXT(★完成資料!$A$1,"yyyymm"),"999999")&amp; " " &amp; LEFT(F1742 &amp; "          ",10))))</f>
        <v xml:space="preserve">T O 202205 yyyy00 HV        </v>
      </c>
      <c r="B1742" s="68" t="s">
        <v>288</v>
      </c>
      <c r="C1742" s="68" t="s">
        <v>113</v>
      </c>
      <c r="D1742" s="68" t="s">
        <v>287</v>
      </c>
      <c r="E1742" s="68" t="s">
        <v>359</v>
      </c>
      <c r="F1742" s="68" t="s">
        <v>360</v>
      </c>
      <c r="G1742" s="68" t="s">
        <v>80</v>
      </c>
      <c r="H1742" s="68" t="s">
        <v>395</v>
      </c>
      <c r="I1742" s="68" t="s">
        <v>647</v>
      </c>
      <c r="J1742" s="65">
        <v>5</v>
      </c>
      <c r="K1742" s="65">
        <v>10</v>
      </c>
      <c r="L1742" s="65">
        <v>448</v>
      </c>
      <c r="M1742" s="65" t="s">
        <v>400</v>
      </c>
    </row>
    <row r="1743" spans="1:13" ht="12.75" customHeight="1">
      <c r="A1743" s="107" t="str">
        <f>IF(ROW()=1,"KEY",IF(ISNA(VLOOKUP(B1743,車名対応マスタ!B:D,3,FALSE)),"",IF(VLOOKUP(B1743,車名対応マスタ!B:D,3,FALSE)="","",$D1743&amp;" "&amp;IF($G1743="9","J","O")&amp;" "&amp;$I1743&amp;" "&amp;IF($I1743&lt;=TEXT(★完成資料!$A$1,"yyyymm"),TEXT(★完成資料!$A$1,"yyyymm"),"999999")&amp; " " &amp; LEFT(F1743 &amp; "          ",10))))</f>
        <v xml:space="preserve">T O 202206 yyyy00 HV        </v>
      </c>
      <c r="B1743" s="68" t="s">
        <v>288</v>
      </c>
      <c r="C1743" s="68" t="s">
        <v>113</v>
      </c>
      <c r="D1743" s="68" t="s">
        <v>287</v>
      </c>
      <c r="E1743" s="68" t="s">
        <v>359</v>
      </c>
      <c r="F1743" s="68" t="s">
        <v>360</v>
      </c>
      <c r="G1743" s="68" t="s">
        <v>80</v>
      </c>
      <c r="H1743" s="68" t="s">
        <v>395</v>
      </c>
      <c r="I1743" s="68" t="s">
        <v>652</v>
      </c>
      <c r="J1743" s="65">
        <v>6</v>
      </c>
      <c r="K1743" s="65">
        <v>11</v>
      </c>
      <c r="L1743" s="65">
        <v>448</v>
      </c>
      <c r="M1743" s="65" t="s">
        <v>400</v>
      </c>
    </row>
    <row r="1744" spans="1:13" ht="12.75" customHeight="1">
      <c r="A1744" s="107" t="str">
        <f>IF(ROW()=1,"KEY",IF(ISNA(VLOOKUP(B1744,車名対応マスタ!B:D,3,FALSE)),"",IF(VLOOKUP(B1744,車名対応マスタ!B:D,3,FALSE)="","",$D1744&amp;" "&amp;IF($G1744="9","J","O")&amp;" "&amp;$I1744&amp;" "&amp;IF($I1744&lt;=TEXT(★完成資料!$A$1,"yyyymm"),TEXT(★完成資料!$A$1,"yyyymm"),"999999")&amp; " " &amp; LEFT(F1744 &amp; "          ",10))))</f>
        <v xml:space="preserve">T O 202207 yyyy00 HV        </v>
      </c>
      <c r="B1744" s="68" t="s">
        <v>288</v>
      </c>
      <c r="C1744" s="68" t="s">
        <v>113</v>
      </c>
      <c r="D1744" s="68" t="s">
        <v>287</v>
      </c>
      <c r="E1744" s="68" t="s">
        <v>359</v>
      </c>
      <c r="F1744" s="68" t="s">
        <v>360</v>
      </c>
      <c r="G1744" s="68" t="s">
        <v>80</v>
      </c>
      <c r="H1744" s="68" t="s">
        <v>395</v>
      </c>
      <c r="I1744" s="68" t="s">
        <v>655</v>
      </c>
      <c r="J1744" s="65">
        <v>10</v>
      </c>
      <c r="K1744" s="65">
        <v>10</v>
      </c>
      <c r="L1744" s="65">
        <v>448</v>
      </c>
      <c r="M1744" s="65" t="s">
        <v>400</v>
      </c>
    </row>
    <row r="1745" spans="1:13" ht="12.75" customHeight="1">
      <c r="A1745" s="107" t="str">
        <f>IF(ROW()=1,"KEY",IF(ISNA(VLOOKUP(B1745,車名対応マスタ!B:D,3,FALSE)),"",IF(VLOOKUP(B1745,車名対応マスタ!B:D,3,FALSE)="","",$D1745&amp;" "&amp;IF($G1745="9","J","O")&amp;" "&amp;$I1745&amp;" "&amp;IF($I1745&lt;=TEXT(★完成資料!$A$1,"yyyymm"),TEXT(★完成資料!$A$1,"yyyymm"),"999999")&amp; " " &amp; LEFT(F1745 &amp; "          ",10))))</f>
        <v xml:space="preserve">T O 202208 yyyy00 HV        </v>
      </c>
      <c r="B1745" s="68" t="s">
        <v>288</v>
      </c>
      <c r="C1745" s="68" t="s">
        <v>113</v>
      </c>
      <c r="D1745" s="68" t="s">
        <v>287</v>
      </c>
      <c r="E1745" s="68" t="s">
        <v>359</v>
      </c>
      <c r="F1745" s="68" t="s">
        <v>360</v>
      </c>
      <c r="G1745" s="68" t="s">
        <v>80</v>
      </c>
      <c r="H1745" s="68" t="s">
        <v>395</v>
      </c>
      <c r="I1745" s="68" t="s">
        <v>656</v>
      </c>
      <c r="J1745" s="65">
        <v>32</v>
      </c>
      <c r="K1745" s="65">
        <v>16</v>
      </c>
      <c r="L1745" s="65">
        <v>448</v>
      </c>
      <c r="M1745" s="65" t="s">
        <v>400</v>
      </c>
    </row>
    <row r="1746" spans="1:13" ht="12.75" customHeight="1">
      <c r="A1746" s="107" t="str">
        <f>IF(ROW()=1,"KEY",IF(ISNA(VLOOKUP(B1746,車名対応マスタ!B:D,3,FALSE)),"",IF(VLOOKUP(B1746,車名対応マスタ!B:D,3,FALSE)="","",$D1746&amp;" "&amp;IF($G1746="9","J","O")&amp;" "&amp;$I1746&amp;" "&amp;IF($I1746&lt;=TEXT(★完成資料!$A$1,"yyyymm"),TEXT(★完成資料!$A$1,"yyyymm"),"999999")&amp; " " &amp; LEFT(F1746 &amp; "          ",10))))</f>
        <v xml:space="preserve">T O 202209 yyyy00 HV        </v>
      </c>
      <c r="B1746" s="68" t="s">
        <v>288</v>
      </c>
      <c r="C1746" s="68" t="s">
        <v>113</v>
      </c>
      <c r="D1746" s="68" t="s">
        <v>287</v>
      </c>
      <c r="E1746" s="68" t="s">
        <v>359</v>
      </c>
      <c r="F1746" s="68" t="s">
        <v>360</v>
      </c>
      <c r="G1746" s="68" t="s">
        <v>80</v>
      </c>
      <c r="H1746" s="68" t="s">
        <v>395</v>
      </c>
      <c r="I1746" s="68" t="s">
        <v>657</v>
      </c>
      <c r="J1746" s="65">
        <v>21</v>
      </c>
      <c r="K1746" s="65">
        <v>15</v>
      </c>
      <c r="L1746" s="65">
        <v>448</v>
      </c>
      <c r="M1746" s="65" t="s">
        <v>400</v>
      </c>
    </row>
    <row r="1747" spans="1:13" ht="12.75" customHeight="1">
      <c r="A1747" s="107" t="str">
        <f>IF(ROW()=1,"KEY",IF(ISNA(VLOOKUP(B1747,車名対応マスタ!B:D,3,FALSE)),"",IF(VLOOKUP(B1747,車名対応マスタ!B:D,3,FALSE)="","",$D1747&amp;" "&amp;IF($G1747="9","J","O")&amp;" "&amp;$I1747&amp;" "&amp;IF($I1747&lt;=TEXT(★完成資料!$A$1,"yyyymm"),TEXT(★完成資料!$A$1,"yyyymm"),"999999")&amp; " " &amp; LEFT(F1747 &amp; "          ",10))))</f>
        <v xml:space="preserve">T O 202210 yyyy00 HV        </v>
      </c>
      <c r="B1747" s="68" t="s">
        <v>288</v>
      </c>
      <c r="C1747" s="68" t="s">
        <v>113</v>
      </c>
      <c r="D1747" s="68" t="s">
        <v>287</v>
      </c>
      <c r="E1747" s="68" t="s">
        <v>359</v>
      </c>
      <c r="F1747" s="68" t="s">
        <v>360</v>
      </c>
      <c r="G1747" s="68" t="s">
        <v>80</v>
      </c>
      <c r="H1747" s="68" t="s">
        <v>395</v>
      </c>
      <c r="I1747" s="68" t="s">
        <v>663</v>
      </c>
      <c r="J1747" s="65">
        <v>21</v>
      </c>
      <c r="K1747" s="65">
        <v>9</v>
      </c>
      <c r="L1747" s="65">
        <v>448</v>
      </c>
      <c r="M1747" s="65" t="s">
        <v>400</v>
      </c>
    </row>
    <row r="1748" spans="1:13" ht="12.75" customHeight="1">
      <c r="A1748" s="107" t="str">
        <f>IF(ROW()=1,"KEY",IF(ISNA(VLOOKUP(B1748,車名対応マスタ!B:D,3,FALSE)),"",IF(VLOOKUP(B1748,車名対応マスタ!B:D,3,FALSE)="","",$D1748&amp;" "&amp;IF($G1748="9","J","O")&amp;" "&amp;$I1748&amp;" "&amp;IF($I1748&lt;=TEXT(★完成資料!$A$1,"yyyymm"),TEXT(★完成資料!$A$1,"yyyymm"),"999999")&amp; " " &amp; LEFT(F1748 &amp; "          ",10))))</f>
        <v xml:space="preserve">T O 202201 yyyy00 HV        </v>
      </c>
      <c r="B1748" s="68" t="s">
        <v>288</v>
      </c>
      <c r="C1748" s="68" t="s">
        <v>113</v>
      </c>
      <c r="D1748" s="68" t="s">
        <v>287</v>
      </c>
      <c r="E1748" s="68" t="s">
        <v>359</v>
      </c>
      <c r="F1748" s="68" t="s">
        <v>360</v>
      </c>
      <c r="G1748" s="68" t="s">
        <v>80</v>
      </c>
      <c r="H1748" s="68" t="s">
        <v>395</v>
      </c>
      <c r="I1748" s="68" t="s">
        <v>639</v>
      </c>
      <c r="J1748" s="65">
        <v>66</v>
      </c>
      <c r="K1748" s="65">
        <v>25</v>
      </c>
      <c r="L1748" s="65">
        <v>607</v>
      </c>
      <c r="M1748" s="65" t="s">
        <v>401</v>
      </c>
    </row>
    <row r="1749" spans="1:13" ht="12.75" customHeight="1">
      <c r="A1749" s="107" t="str">
        <f>IF(ROW()=1,"KEY",IF(ISNA(VLOOKUP(B1749,車名対応マスタ!B:D,3,FALSE)),"",IF(VLOOKUP(B1749,車名対応マスタ!B:D,3,FALSE)="","",$D1749&amp;" "&amp;IF($G1749="9","J","O")&amp;" "&amp;$I1749&amp;" "&amp;IF($I1749&lt;=TEXT(★完成資料!$A$1,"yyyymm"),TEXT(★完成資料!$A$1,"yyyymm"),"999999")&amp; " " &amp; LEFT(F1749 &amp; "          ",10))))</f>
        <v xml:space="preserve">T O 202202 yyyy00 HV        </v>
      </c>
      <c r="B1749" s="68" t="s">
        <v>288</v>
      </c>
      <c r="C1749" s="68" t="s">
        <v>113</v>
      </c>
      <c r="D1749" s="68" t="s">
        <v>287</v>
      </c>
      <c r="E1749" s="68" t="s">
        <v>359</v>
      </c>
      <c r="F1749" s="68" t="s">
        <v>360</v>
      </c>
      <c r="G1749" s="68" t="s">
        <v>80</v>
      </c>
      <c r="H1749" s="68" t="s">
        <v>395</v>
      </c>
      <c r="I1749" s="68" t="s">
        <v>640</v>
      </c>
      <c r="J1749" s="65">
        <v>79</v>
      </c>
      <c r="K1749" s="65">
        <v>42</v>
      </c>
      <c r="L1749" s="65">
        <v>607</v>
      </c>
      <c r="M1749" s="65" t="s">
        <v>401</v>
      </c>
    </row>
    <row r="1750" spans="1:13" ht="12.75" customHeight="1">
      <c r="A1750" s="107" t="str">
        <f>IF(ROW()=1,"KEY",IF(ISNA(VLOOKUP(B1750,車名対応マスタ!B:D,3,FALSE)),"",IF(VLOOKUP(B1750,車名対応マスタ!B:D,3,FALSE)="","",$D1750&amp;" "&amp;IF($G1750="9","J","O")&amp;" "&amp;$I1750&amp;" "&amp;IF($I1750&lt;=TEXT(★完成資料!$A$1,"yyyymm"),TEXT(★完成資料!$A$1,"yyyymm"),"999999")&amp; " " &amp; LEFT(F1750 &amp; "          ",10))))</f>
        <v xml:space="preserve">T O 202203 yyyy00 HV        </v>
      </c>
      <c r="B1750" s="68" t="s">
        <v>288</v>
      </c>
      <c r="C1750" s="68" t="s">
        <v>113</v>
      </c>
      <c r="D1750" s="68" t="s">
        <v>287</v>
      </c>
      <c r="E1750" s="68" t="s">
        <v>359</v>
      </c>
      <c r="F1750" s="68" t="s">
        <v>360</v>
      </c>
      <c r="G1750" s="68" t="s">
        <v>80</v>
      </c>
      <c r="H1750" s="68" t="s">
        <v>395</v>
      </c>
      <c r="I1750" s="68" t="s">
        <v>641</v>
      </c>
      <c r="J1750" s="65">
        <v>91</v>
      </c>
      <c r="K1750" s="65">
        <v>53</v>
      </c>
      <c r="L1750" s="65">
        <v>607</v>
      </c>
      <c r="M1750" s="65" t="s">
        <v>401</v>
      </c>
    </row>
    <row r="1751" spans="1:13" ht="12.75" customHeight="1">
      <c r="A1751" s="107" t="str">
        <f>IF(ROW()=1,"KEY",IF(ISNA(VLOOKUP(B1751,車名対応マスタ!B:D,3,FALSE)),"",IF(VLOOKUP(B1751,車名対応マスタ!B:D,3,FALSE)="","",$D1751&amp;" "&amp;IF($G1751="9","J","O")&amp;" "&amp;$I1751&amp;" "&amp;IF($I1751&lt;=TEXT(★完成資料!$A$1,"yyyymm"),TEXT(★完成資料!$A$1,"yyyymm"),"999999")&amp; " " &amp; LEFT(F1751 &amp; "          ",10))))</f>
        <v xml:space="preserve">T O 202204 yyyy00 HV        </v>
      </c>
      <c r="B1751" s="68" t="s">
        <v>288</v>
      </c>
      <c r="C1751" s="68" t="s">
        <v>113</v>
      </c>
      <c r="D1751" s="68" t="s">
        <v>287</v>
      </c>
      <c r="E1751" s="68" t="s">
        <v>359</v>
      </c>
      <c r="F1751" s="68" t="s">
        <v>360</v>
      </c>
      <c r="G1751" s="68" t="s">
        <v>80</v>
      </c>
      <c r="H1751" s="68" t="s">
        <v>395</v>
      </c>
      <c r="I1751" s="68" t="s">
        <v>642</v>
      </c>
      <c r="J1751" s="65">
        <v>37</v>
      </c>
      <c r="K1751" s="65">
        <v>68</v>
      </c>
      <c r="L1751" s="65">
        <v>607</v>
      </c>
      <c r="M1751" s="65" t="s">
        <v>401</v>
      </c>
    </row>
    <row r="1752" spans="1:13" ht="12.75" customHeight="1">
      <c r="A1752" s="107" t="str">
        <f>IF(ROW()=1,"KEY",IF(ISNA(VLOOKUP(B1752,車名対応マスタ!B:D,3,FALSE)),"",IF(VLOOKUP(B1752,車名対応マスタ!B:D,3,FALSE)="","",$D1752&amp;" "&amp;IF($G1752="9","J","O")&amp;" "&amp;$I1752&amp;" "&amp;IF($I1752&lt;=TEXT(★完成資料!$A$1,"yyyymm"),TEXT(★完成資料!$A$1,"yyyymm"),"999999")&amp; " " &amp; LEFT(F1752 &amp; "          ",10))))</f>
        <v xml:space="preserve">T O 202205 yyyy00 HV        </v>
      </c>
      <c r="B1752" s="68" t="s">
        <v>288</v>
      </c>
      <c r="C1752" s="68" t="s">
        <v>113</v>
      </c>
      <c r="D1752" s="68" t="s">
        <v>287</v>
      </c>
      <c r="E1752" s="68" t="s">
        <v>359</v>
      </c>
      <c r="F1752" s="68" t="s">
        <v>360</v>
      </c>
      <c r="G1752" s="68" t="s">
        <v>80</v>
      </c>
      <c r="H1752" s="68" t="s">
        <v>395</v>
      </c>
      <c r="I1752" s="68" t="s">
        <v>647</v>
      </c>
      <c r="J1752" s="65">
        <v>35</v>
      </c>
      <c r="K1752" s="65">
        <v>140</v>
      </c>
      <c r="L1752" s="65">
        <v>607</v>
      </c>
      <c r="M1752" s="65" t="s">
        <v>401</v>
      </c>
    </row>
    <row r="1753" spans="1:13" ht="12.75" customHeight="1">
      <c r="A1753" s="107" t="str">
        <f>IF(ROW()=1,"KEY",IF(ISNA(VLOOKUP(B1753,車名対応マスタ!B:D,3,FALSE)),"",IF(VLOOKUP(B1753,車名対応マスタ!B:D,3,FALSE)="","",$D1753&amp;" "&amp;IF($G1753="9","J","O")&amp;" "&amp;$I1753&amp;" "&amp;IF($I1753&lt;=TEXT(★完成資料!$A$1,"yyyymm"),TEXT(★完成資料!$A$1,"yyyymm"),"999999")&amp; " " &amp; LEFT(F1753 &amp; "          ",10))))</f>
        <v xml:space="preserve">T O 202206 yyyy00 HV        </v>
      </c>
      <c r="B1753" s="68" t="s">
        <v>288</v>
      </c>
      <c r="C1753" s="68" t="s">
        <v>113</v>
      </c>
      <c r="D1753" s="68" t="s">
        <v>287</v>
      </c>
      <c r="E1753" s="68" t="s">
        <v>359</v>
      </c>
      <c r="F1753" s="68" t="s">
        <v>360</v>
      </c>
      <c r="G1753" s="68" t="s">
        <v>80</v>
      </c>
      <c r="H1753" s="68" t="s">
        <v>395</v>
      </c>
      <c r="I1753" s="68" t="s">
        <v>652</v>
      </c>
      <c r="J1753" s="65">
        <v>54</v>
      </c>
      <c r="K1753" s="65">
        <v>78</v>
      </c>
      <c r="L1753" s="65">
        <v>607</v>
      </c>
      <c r="M1753" s="65" t="s">
        <v>401</v>
      </c>
    </row>
    <row r="1754" spans="1:13" ht="12.75" customHeight="1">
      <c r="A1754" s="107" t="str">
        <f>IF(ROW()=1,"KEY",IF(ISNA(VLOOKUP(B1754,車名対応マスタ!B:D,3,FALSE)),"",IF(VLOOKUP(B1754,車名対応マスタ!B:D,3,FALSE)="","",$D1754&amp;" "&amp;IF($G1754="9","J","O")&amp;" "&amp;$I1754&amp;" "&amp;IF($I1754&lt;=TEXT(★完成資料!$A$1,"yyyymm"),TEXT(★完成資料!$A$1,"yyyymm"),"999999")&amp; " " &amp; LEFT(F1754 &amp; "          ",10))))</f>
        <v xml:space="preserve">T O 202207 yyyy00 HV        </v>
      </c>
      <c r="B1754" s="68" t="s">
        <v>288</v>
      </c>
      <c r="C1754" s="68" t="s">
        <v>113</v>
      </c>
      <c r="D1754" s="68" t="s">
        <v>287</v>
      </c>
      <c r="E1754" s="68" t="s">
        <v>359</v>
      </c>
      <c r="F1754" s="68" t="s">
        <v>360</v>
      </c>
      <c r="G1754" s="68" t="s">
        <v>80</v>
      </c>
      <c r="H1754" s="68" t="s">
        <v>395</v>
      </c>
      <c r="I1754" s="68" t="s">
        <v>655</v>
      </c>
      <c r="J1754" s="65">
        <v>32</v>
      </c>
      <c r="K1754" s="65">
        <v>61</v>
      </c>
      <c r="L1754" s="65">
        <v>607</v>
      </c>
      <c r="M1754" s="65" t="s">
        <v>401</v>
      </c>
    </row>
    <row r="1755" spans="1:13" ht="12.75" customHeight="1">
      <c r="A1755" s="107" t="str">
        <f>IF(ROW()=1,"KEY",IF(ISNA(VLOOKUP(B1755,車名対応マスタ!B:D,3,FALSE)),"",IF(VLOOKUP(B1755,車名対応マスタ!B:D,3,FALSE)="","",$D1755&amp;" "&amp;IF($G1755="9","J","O")&amp;" "&amp;$I1755&amp;" "&amp;IF($I1755&lt;=TEXT(★完成資料!$A$1,"yyyymm"),TEXT(★完成資料!$A$1,"yyyymm"),"999999")&amp; " " &amp; LEFT(F1755 &amp; "          ",10))))</f>
        <v xml:space="preserve">T O 202208 yyyy00 HV        </v>
      </c>
      <c r="B1755" s="68" t="s">
        <v>288</v>
      </c>
      <c r="C1755" s="68" t="s">
        <v>113</v>
      </c>
      <c r="D1755" s="68" t="s">
        <v>287</v>
      </c>
      <c r="E1755" s="68" t="s">
        <v>359</v>
      </c>
      <c r="F1755" s="68" t="s">
        <v>360</v>
      </c>
      <c r="G1755" s="68" t="s">
        <v>80</v>
      </c>
      <c r="H1755" s="68" t="s">
        <v>395</v>
      </c>
      <c r="I1755" s="68" t="s">
        <v>656</v>
      </c>
      <c r="J1755" s="65">
        <v>37</v>
      </c>
      <c r="K1755" s="65">
        <v>81</v>
      </c>
      <c r="L1755" s="65">
        <v>607</v>
      </c>
      <c r="M1755" s="65" t="s">
        <v>401</v>
      </c>
    </row>
    <row r="1756" spans="1:13" ht="12.75" customHeight="1">
      <c r="A1756" s="107" t="str">
        <f>IF(ROW()=1,"KEY",IF(ISNA(VLOOKUP(B1756,車名対応マスタ!B:D,3,FALSE)),"",IF(VLOOKUP(B1756,車名対応マスタ!B:D,3,FALSE)="","",$D1756&amp;" "&amp;IF($G1756="9","J","O")&amp;" "&amp;$I1756&amp;" "&amp;IF($I1756&lt;=TEXT(★完成資料!$A$1,"yyyymm"),TEXT(★完成資料!$A$1,"yyyymm"),"999999")&amp; " " &amp; LEFT(F1756 &amp; "          ",10))))</f>
        <v xml:space="preserve">T O 202209 yyyy00 HV        </v>
      </c>
      <c r="B1756" s="68" t="s">
        <v>288</v>
      </c>
      <c r="C1756" s="68" t="s">
        <v>113</v>
      </c>
      <c r="D1756" s="68" t="s">
        <v>287</v>
      </c>
      <c r="E1756" s="68" t="s">
        <v>359</v>
      </c>
      <c r="F1756" s="68" t="s">
        <v>360</v>
      </c>
      <c r="G1756" s="68" t="s">
        <v>80</v>
      </c>
      <c r="H1756" s="68" t="s">
        <v>395</v>
      </c>
      <c r="I1756" s="68" t="s">
        <v>657</v>
      </c>
      <c r="J1756" s="65">
        <v>29</v>
      </c>
      <c r="K1756" s="65">
        <v>75</v>
      </c>
      <c r="L1756" s="65">
        <v>607</v>
      </c>
      <c r="M1756" s="65" t="s">
        <v>401</v>
      </c>
    </row>
    <row r="1757" spans="1:13" ht="12.75" customHeight="1">
      <c r="A1757" s="107" t="str">
        <f>IF(ROW()=1,"KEY",IF(ISNA(VLOOKUP(B1757,車名対応マスタ!B:D,3,FALSE)),"",IF(VLOOKUP(B1757,車名対応マスタ!B:D,3,FALSE)="","",$D1757&amp;" "&amp;IF($G1757="9","J","O")&amp;" "&amp;$I1757&amp;" "&amp;IF($I1757&lt;=TEXT(★完成資料!$A$1,"yyyymm"),TEXT(★完成資料!$A$1,"yyyymm"),"999999")&amp; " " &amp; LEFT(F1757 &amp; "          ",10))))</f>
        <v xml:space="preserve">T O 202210 yyyy00 HV        </v>
      </c>
      <c r="B1757" s="68" t="s">
        <v>288</v>
      </c>
      <c r="C1757" s="68" t="s">
        <v>113</v>
      </c>
      <c r="D1757" s="68" t="s">
        <v>287</v>
      </c>
      <c r="E1757" s="68" t="s">
        <v>359</v>
      </c>
      <c r="F1757" s="68" t="s">
        <v>360</v>
      </c>
      <c r="G1757" s="68" t="s">
        <v>80</v>
      </c>
      <c r="H1757" s="68" t="s">
        <v>395</v>
      </c>
      <c r="I1757" s="68" t="s">
        <v>663</v>
      </c>
      <c r="J1757" s="65">
        <v>47</v>
      </c>
      <c r="K1757" s="65">
        <v>40</v>
      </c>
      <c r="L1757" s="65">
        <v>607</v>
      </c>
      <c r="M1757" s="65" t="s">
        <v>401</v>
      </c>
    </row>
    <row r="1758" spans="1:13" ht="12.75" customHeight="1">
      <c r="A1758" s="107" t="str">
        <f>IF(ROW()=1,"KEY",IF(ISNA(VLOOKUP(B1758,車名対応マスタ!B:D,3,FALSE)),"",IF(VLOOKUP(B1758,車名対応マスタ!B:D,3,FALSE)="","",$D1758&amp;" "&amp;IF($G1758="9","J","O")&amp;" "&amp;$I1758&amp;" "&amp;IF($I1758&lt;=TEXT(★完成資料!$A$1,"yyyymm"),TEXT(★完成資料!$A$1,"yyyymm"),"999999")&amp; " " &amp; LEFT(F1758 &amp; "          ",10))))</f>
        <v xml:space="preserve">T J 202201 yyyy00 HV        </v>
      </c>
      <c r="B1758" s="68" t="s">
        <v>288</v>
      </c>
      <c r="C1758" s="68" t="s">
        <v>113</v>
      </c>
      <c r="D1758" s="68" t="s">
        <v>287</v>
      </c>
      <c r="E1758" s="68" t="s">
        <v>359</v>
      </c>
      <c r="F1758" s="68" t="s">
        <v>360</v>
      </c>
      <c r="G1758" s="68" t="s">
        <v>82</v>
      </c>
      <c r="H1758" s="68" t="s">
        <v>403</v>
      </c>
      <c r="I1758" s="68" t="s">
        <v>639</v>
      </c>
      <c r="J1758" s="65">
        <v>742</v>
      </c>
      <c r="K1758" s="65">
        <v>929</v>
      </c>
      <c r="L1758" s="65">
        <v>930</v>
      </c>
      <c r="M1758" s="65" t="s">
        <v>249</v>
      </c>
    </row>
    <row r="1759" spans="1:13" ht="12.75" customHeight="1">
      <c r="A1759" s="107" t="str">
        <f>IF(ROW()=1,"KEY",IF(ISNA(VLOOKUP(B1759,車名対応マスタ!B:D,3,FALSE)),"",IF(VLOOKUP(B1759,車名対応マスタ!B:D,3,FALSE)="","",$D1759&amp;" "&amp;IF($G1759="9","J","O")&amp;" "&amp;$I1759&amp;" "&amp;IF($I1759&lt;=TEXT(★完成資料!$A$1,"yyyymm"),TEXT(★完成資料!$A$1,"yyyymm"),"999999")&amp; " " &amp; LEFT(F1759 &amp; "          ",10))))</f>
        <v xml:space="preserve">T J 202202 yyyy00 HV        </v>
      </c>
      <c r="B1759" s="68" t="s">
        <v>288</v>
      </c>
      <c r="C1759" s="68" t="s">
        <v>113</v>
      </c>
      <c r="D1759" s="68" t="s">
        <v>287</v>
      </c>
      <c r="E1759" s="68" t="s">
        <v>359</v>
      </c>
      <c r="F1759" s="68" t="s">
        <v>360</v>
      </c>
      <c r="G1759" s="68" t="s">
        <v>82</v>
      </c>
      <c r="H1759" s="68" t="s">
        <v>403</v>
      </c>
      <c r="I1759" s="68" t="s">
        <v>640</v>
      </c>
      <c r="J1759" s="65">
        <v>501</v>
      </c>
      <c r="K1759" s="65">
        <v>986</v>
      </c>
      <c r="L1759" s="65">
        <v>930</v>
      </c>
      <c r="M1759" s="65" t="s">
        <v>249</v>
      </c>
    </row>
    <row r="1760" spans="1:13" ht="12.75" customHeight="1">
      <c r="A1760" s="107" t="str">
        <f>IF(ROW()=1,"KEY",IF(ISNA(VLOOKUP(B1760,車名対応マスタ!B:D,3,FALSE)),"",IF(VLOOKUP(B1760,車名対応マスタ!B:D,3,FALSE)="","",$D1760&amp;" "&amp;IF($G1760="9","J","O")&amp;" "&amp;$I1760&amp;" "&amp;IF($I1760&lt;=TEXT(★完成資料!$A$1,"yyyymm"),TEXT(★完成資料!$A$1,"yyyymm"),"999999")&amp; " " &amp; LEFT(F1760 &amp; "          ",10))))</f>
        <v xml:space="preserve">T J 202203 yyyy00 HV        </v>
      </c>
      <c r="B1760" s="68" t="s">
        <v>288</v>
      </c>
      <c r="C1760" s="68" t="s">
        <v>113</v>
      </c>
      <c r="D1760" s="68" t="s">
        <v>287</v>
      </c>
      <c r="E1760" s="68" t="s">
        <v>359</v>
      </c>
      <c r="F1760" s="68" t="s">
        <v>360</v>
      </c>
      <c r="G1760" s="68" t="s">
        <v>82</v>
      </c>
      <c r="H1760" s="68" t="s">
        <v>403</v>
      </c>
      <c r="I1760" s="68" t="s">
        <v>641</v>
      </c>
      <c r="J1760" s="65">
        <v>457</v>
      </c>
      <c r="K1760" s="65">
        <v>1472</v>
      </c>
      <c r="L1760" s="65">
        <v>930</v>
      </c>
      <c r="M1760" s="65" t="s">
        <v>249</v>
      </c>
    </row>
    <row r="1761" spans="1:13" ht="12.75" customHeight="1">
      <c r="A1761" s="107" t="str">
        <f>IF(ROW()=1,"KEY",IF(ISNA(VLOOKUP(B1761,車名対応マスタ!B:D,3,FALSE)),"",IF(VLOOKUP(B1761,車名対応マスタ!B:D,3,FALSE)="","",$D1761&amp;" "&amp;IF($G1761="9","J","O")&amp;" "&amp;$I1761&amp;" "&amp;IF($I1761&lt;=TEXT(★完成資料!$A$1,"yyyymm"),TEXT(★完成資料!$A$1,"yyyymm"),"999999")&amp; " " &amp; LEFT(F1761 &amp; "          ",10))))</f>
        <v xml:space="preserve">T J 202204 yyyy00 HV        </v>
      </c>
      <c r="B1761" s="68" t="s">
        <v>288</v>
      </c>
      <c r="C1761" s="68" t="s">
        <v>113</v>
      </c>
      <c r="D1761" s="68" t="s">
        <v>287</v>
      </c>
      <c r="E1761" s="68" t="s">
        <v>359</v>
      </c>
      <c r="F1761" s="68" t="s">
        <v>360</v>
      </c>
      <c r="G1761" s="68" t="s">
        <v>82</v>
      </c>
      <c r="H1761" s="68" t="s">
        <v>403</v>
      </c>
      <c r="I1761" s="68" t="s">
        <v>642</v>
      </c>
      <c r="J1761" s="65">
        <v>277</v>
      </c>
      <c r="K1761" s="65">
        <v>799</v>
      </c>
      <c r="L1761" s="65">
        <v>930</v>
      </c>
      <c r="M1761" s="65" t="s">
        <v>249</v>
      </c>
    </row>
    <row r="1762" spans="1:13" ht="12.75" customHeight="1">
      <c r="A1762" s="107" t="str">
        <f>IF(ROW()=1,"KEY",IF(ISNA(VLOOKUP(B1762,車名対応マスタ!B:D,3,FALSE)),"",IF(VLOOKUP(B1762,車名対応マスタ!B:D,3,FALSE)="","",$D1762&amp;" "&amp;IF($G1762="9","J","O")&amp;" "&amp;$I1762&amp;" "&amp;IF($I1762&lt;=TEXT(★完成資料!$A$1,"yyyymm"),TEXT(★完成資料!$A$1,"yyyymm"),"999999")&amp; " " &amp; LEFT(F1762 &amp; "          ",10))))</f>
        <v xml:space="preserve">T J 202205 yyyy00 HV        </v>
      </c>
      <c r="B1762" s="68" t="s">
        <v>288</v>
      </c>
      <c r="C1762" s="68" t="s">
        <v>113</v>
      </c>
      <c r="D1762" s="68" t="s">
        <v>287</v>
      </c>
      <c r="E1762" s="68" t="s">
        <v>359</v>
      </c>
      <c r="F1762" s="68" t="s">
        <v>360</v>
      </c>
      <c r="G1762" s="68" t="s">
        <v>82</v>
      </c>
      <c r="H1762" s="68" t="s">
        <v>403</v>
      </c>
      <c r="I1762" s="68" t="s">
        <v>647</v>
      </c>
      <c r="J1762" s="65">
        <v>657</v>
      </c>
      <c r="K1762" s="65">
        <v>646</v>
      </c>
      <c r="L1762" s="65">
        <v>930</v>
      </c>
      <c r="M1762" s="65" t="s">
        <v>249</v>
      </c>
    </row>
    <row r="1763" spans="1:13" ht="12.75" customHeight="1">
      <c r="A1763" s="107" t="str">
        <f>IF(ROW()=1,"KEY",IF(ISNA(VLOOKUP(B1763,車名対応マスタ!B:D,3,FALSE)),"",IF(VLOOKUP(B1763,車名対応マスタ!B:D,3,FALSE)="","",$D1763&amp;" "&amp;IF($G1763="9","J","O")&amp;" "&amp;$I1763&amp;" "&amp;IF($I1763&lt;=TEXT(★完成資料!$A$1,"yyyymm"),TEXT(★完成資料!$A$1,"yyyymm"),"999999")&amp; " " &amp; LEFT(F1763 &amp; "          ",10))))</f>
        <v xml:space="preserve">T J 202206 yyyy00 HV        </v>
      </c>
      <c r="B1763" s="68" t="s">
        <v>288</v>
      </c>
      <c r="C1763" s="68" t="s">
        <v>113</v>
      </c>
      <c r="D1763" s="68" t="s">
        <v>287</v>
      </c>
      <c r="E1763" s="68" t="s">
        <v>359</v>
      </c>
      <c r="F1763" s="68" t="s">
        <v>360</v>
      </c>
      <c r="G1763" s="68" t="s">
        <v>82</v>
      </c>
      <c r="H1763" s="68" t="s">
        <v>403</v>
      </c>
      <c r="I1763" s="68" t="s">
        <v>652</v>
      </c>
      <c r="J1763" s="65">
        <v>558</v>
      </c>
      <c r="K1763" s="65">
        <v>1153</v>
      </c>
      <c r="L1763" s="65">
        <v>930</v>
      </c>
      <c r="M1763" s="65" t="s">
        <v>249</v>
      </c>
    </row>
    <row r="1764" spans="1:13" ht="12.75" customHeight="1">
      <c r="A1764" s="107" t="str">
        <f>IF(ROW()=1,"KEY",IF(ISNA(VLOOKUP(B1764,車名対応マスタ!B:D,3,FALSE)),"",IF(VLOOKUP(B1764,車名対応マスタ!B:D,3,FALSE)="","",$D1764&amp;" "&amp;IF($G1764="9","J","O")&amp;" "&amp;$I1764&amp;" "&amp;IF($I1764&lt;=TEXT(★完成資料!$A$1,"yyyymm"),TEXT(★完成資料!$A$1,"yyyymm"),"999999")&amp; " " &amp; LEFT(F1764 &amp; "          ",10))))</f>
        <v xml:space="preserve">T J 202207 yyyy00 HV        </v>
      </c>
      <c r="B1764" s="68" t="s">
        <v>288</v>
      </c>
      <c r="C1764" s="68" t="s">
        <v>113</v>
      </c>
      <c r="D1764" s="68" t="s">
        <v>287</v>
      </c>
      <c r="E1764" s="68" t="s">
        <v>359</v>
      </c>
      <c r="F1764" s="68" t="s">
        <v>360</v>
      </c>
      <c r="G1764" s="68" t="s">
        <v>82</v>
      </c>
      <c r="H1764" s="68" t="s">
        <v>403</v>
      </c>
      <c r="I1764" s="68" t="s">
        <v>655</v>
      </c>
      <c r="J1764" s="65">
        <v>266</v>
      </c>
      <c r="K1764" s="65">
        <v>1133</v>
      </c>
      <c r="L1764" s="65">
        <v>930</v>
      </c>
      <c r="M1764" s="65" t="s">
        <v>249</v>
      </c>
    </row>
    <row r="1765" spans="1:13" ht="12.75" customHeight="1">
      <c r="A1765" s="107" t="str">
        <f>IF(ROW()=1,"KEY",IF(ISNA(VLOOKUP(B1765,車名対応マスタ!B:D,3,FALSE)),"",IF(VLOOKUP(B1765,車名対応マスタ!B:D,3,FALSE)="","",$D1765&amp;" "&amp;IF($G1765="9","J","O")&amp;" "&amp;$I1765&amp;" "&amp;IF($I1765&lt;=TEXT(★完成資料!$A$1,"yyyymm"),TEXT(★完成資料!$A$1,"yyyymm"),"999999")&amp; " " &amp; LEFT(F1765 &amp; "          ",10))))</f>
        <v xml:space="preserve">T J 202208 yyyy00 HV        </v>
      </c>
      <c r="B1765" s="68" t="s">
        <v>288</v>
      </c>
      <c r="C1765" s="68" t="s">
        <v>113</v>
      </c>
      <c r="D1765" s="68" t="s">
        <v>287</v>
      </c>
      <c r="E1765" s="68" t="s">
        <v>359</v>
      </c>
      <c r="F1765" s="68" t="s">
        <v>360</v>
      </c>
      <c r="G1765" s="68" t="s">
        <v>82</v>
      </c>
      <c r="H1765" s="68" t="s">
        <v>403</v>
      </c>
      <c r="I1765" s="68" t="s">
        <v>656</v>
      </c>
      <c r="J1765" s="65">
        <v>275</v>
      </c>
      <c r="K1765" s="65">
        <v>863</v>
      </c>
      <c r="L1765" s="65">
        <v>930</v>
      </c>
      <c r="M1765" s="65" t="s">
        <v>249</v>
      </c>
    </row>
    <row r="1766" spans="1:13" ht="12.75" customHeight="1">
      <c r="A1766" s="107" t="str">
        <f>IF(ROW()=1,"KEY",IF(ISNA(VLOOKUP(B1766,車名対応マスタ!B:D,3,FALSE)),"",IF(VLOOKUP(B1766,車名対応マスタ!B:D,3,FALSE)="","",$D1766&amp;" "&amp;IF($G1766="9","J","O")&amp;" "&amp;$I1766&amp;" "&amp;IF($I1766&lt;=TEXT(★完成資料!$A$1,"yyyymm"),TEXT(★完成資料!$A$1,"yyyymm"),"999999")&amp; " " &amp; LEFT(F1766 &amp; "          ",10))))</f>
        <v xml:space="preserve">T J 202209 yyyy00 HV        </v>
      </c>
      <c r="B1766" s="68" t="s">
        <v>288</v>
      </c>
      <c r="C1766" s="68" t="s">
        <v>113</v>
      </c>
      <c r="D1766" s="68" t="s">
        <v>287</v>
      </c>
      <c r="E1766" s="68" t="s">
        <v>359</v>
      </c>
      <c r="F1766" s="68" t="s">
        <v>360</v>
      </c>
      <c r="G1766" s="68" t="s">
        <v>82</v>
      </c>
      <c r="H1766" s="68" t="s">
        <v>403</v>
      </c>
      <c r="I1766" s="68" t="s">
        <v>657</v>
      </c>
      <c r="J1766" s="65">
        <v>736</v>
      </c>
      <c r="K1766" s="65">
        <v>467</v>
      </c>
      <c r="L1766" s="65">
        <v>930</v>
      </c>
      <c r="M1766" s="65" t="s">
        <v>249</v>
      </c>
    </row>
    <row r="1767" spans="1:13" ht="12.75" customHeight="1">
      <c r="A1767" s="107" t="str">
        <f>IF(ROW()=1,"KEY",IF(ISNA(VLOOKUP(B1767,車名対応マスタ!B:D,3,FALSE)),"",IF(VLOOKUP(B1767,車名対応マスタ!B:D,3,FALSE)="","",$D1767&amp;" "&amp;IF($G1767="9","J","O")&amp;" "&amp;$I1767&amp;" "&amp;IF($I1767&lt;=TEXT(★完成資料!$A$1,"yyyymm"),TEXT(★完成資料!$A$1,"yyyymm"),"999999")&amp; " " &amp; LEFT(F1767 &amp; "          ",10))))</f>
        <v xml:space="preserve">T J 202210 yyyy00 HV        </v>
      </c>
      <c r="B1767" s="68" t="s">
        <v>288</v>
      </c>
      <c r="C1767" s="68" t="s">
        <v>113</v>
      </c>
      <c r="D1767" s="68" t="s">
        <v>287</v>
      </c>
      <c r="E1767" s="68" t="s">
        <v>359</v>
      </c>
      <c r="F1767" s="68" t="s">
        <v>360</v>
      </c>
      <c r="G1767" s="68" t="s">
        <v>82</v>
      </c>
      <c r="H1767" s="68" t="s">
        <v>403</v>
      </c>
      <c r="I1767" s="68" t="s">
        <v>663</v>
      </c>
      <c r="J1767" s="65">
        <v>478</v>
      </c>
      <c r="K1767" s="65">
        <v>483</v>
      </c>
      <c r="L1767" s="65">
        <v>930</v>
      </c>
      <c r="M1767" s="65" t="s">
        <v>249</v>
      </c>
    </row>
    <row r="1768" spans="1:13" ht="12.75" customHeight="1">
      <c r="A1768" s="107" t="str">
        <f>IF(ROW()=1,"KEY",IF(ISNA(VLOOKUP(B1768,車名対応マスタ!B:D,3,FALSE)),"",IF(VLOOKUP(B1768,車名対応マスタ!B:D,3,FALSE)="","",$D1768&amp;" "&amp;IF($G1768="9","J","O")&amp;" "&amp;$I1768&amp;" "&amp;IF($I1768&lt;=TEXT(★完成資料!$A$1,"yyyymm"),TEXT(★完成資料!$A$1,"yyyymm"),"999999")&amp; " " &amp; LEFT(F1768 &amp; "          ",10))))</f>
        <v xml:space="preserve">T O 202201 yyyy00 HV        </v>
      </c>
      <c r="B1768" s="68" t="s">
        <v>292</v>
      </c>
      <c r="C1768" s="68" t="s">
        <v>136</v>
      </c>
      <c r="D1768" s="68" t="s">
        <v>287</v>
      </c>
      <c r="E1768" s="68" t="s">
        <v>359</v>
      </c>
      <c r="F1768" s="68" t="s">
        <v>360</v>
      </c>
      <c r="G1768" s="68" t="s">
        <v>75</v>
      </c>
      <c r="H1768" s="68" t="s">
        <v>246</v>
      </c>
      <c r="I1768" s="68" t="s">
        <v>639</v>
      </c>
      <c r="J1768" s="65">
        <v>2579</v>
      </c>
      <c r="K1768" s="65">
        <v>1900</v>
      </c>
      <c r="L1768" s="65">
        <v>104</v>
      </c>
      <c r="M1768" s="65" t="s">
        <v>361</v>
      </c>
    </row>
    <row r="1769" spans="1:13" ht="12.75" customHeight="1">
      <c r="A1769" s="107" t="str">
        <f>IF(ROW()=1,"KEY",IF(ISNA(VLOOKUP(B1769,車名対応マスタ!B:D,3,FALSE)),"",IF(VLOOKUP(B1769,車名対応マスタ!B:D,3,FALSE)="","",$D1769&amp;" "&amp;IF($G1769="9","J","O")&amp;" "&amp;$I1769&amp;" "&amp;IF($I1769&lt;=TEXT(★完成資料!$A$1,"yyyymm"),TEXT(★完成資料!$A$1,"yyyymm"),"999999")&amp; " " &amp; LEFT(F1769 &amp; "          ",10))))</f>
        <v xml:space="preserve">T O 202202 yyyy00 HV        </v>
      </c>
      <c r="B1769" s="68" t="s">
        <v>292</v>
      </c>
      <c r="C1769" s="68" t="s">
        <v>136</v>
      </c>
      <c r="D1769" s="68" t="s">
        <v>287</v>
      </c>
      <c r="E1769" s="68" t="s">
        <v>359</v>
      </c>
      <c r="F1769" s="68" t="s">
        <v>360</v>
      </c>
      <c r="G1769" s="68" t="s">
        <v>75</v>
      </c>
      <c r="H1769" s="68" t="s">
        <v>246</v>
      </c>
      <c r="I1769" s="68" t="s">
        <v>640</v>
      </c>
      <c r="J1769" s="65">
        <v>2202</v>
      </c>
      <c r="K1769" s="65">
        <v>2112</v>
      </c>
      <c r="L1769" s="65">
        <v>104</v>
      </c>
      <c r="M1769" s="65" t="s">
        <v>361</v>
      </c>
    </row>
    <row r="1770" spans="1:13" ht="12.75" customHeight="1">
      <c r="A1770" s="107" t="str">
        <f>IF(ROW()=1,"KEY",IF(ISNA(VLOOKUP(B1770,車名対応マスタ!B:D,3,FALSE)),"",IF(VLOOKUP(B1770,車名対応マスタ!B:D,3,FALSE)="","",$D1770&amp;" "&amp;IF($G1770="9","J","O")&amp;" "&amp;$I1770&amp;" "&amp;IF($I1770&lt;=TEXT(★完成資料!$A$1,"yyyymm"),TEXT(★完成資料!$A$1,"yyyymm"),"999999")&amp; " " &amp; LEFT(F1770 &amp; "          ",10))))</f>
        <v xml:space="preserve">T O 202203 yyyy00 HV        </v>
      </c>
      <c r="B1770" s="68" t="s">
        <v>292</v>
      </c>
      <c r="C1770" s="68" t="s">
        <v>136</v>
      </c>
      <c r="D1770" s="68" t="s">
        <v>287</v>
      </c>
      <c r="E1770" s="68" t="s">
        <v>359</v>
      </c>
      <c r="F1770" s="68" t="s">
        <v>360</v>
      </c>
      <c r="G1770" s="68" t="s">
        <v>75</v>
      </c>
      <c r="H1770" s="68" t="s">
        <v>246</v>
      </c>
      <c r="I1770" s="68" t="s">
        <v>641</v>
      </c>
      <c r="J1770" s="65">
        <v>3044</v>
      </c>
      <c r="K1770" s="65">
        <v>3261</v>
      </c>
      <c r="L1770" s="65">
        <v>104</v>
      </c>
      <c r="M1770" s="65" t="s">
        <v>361</v>
      </c>
    </row>
    <row r="1771" spans="1:13" ht="12.75" customHeight="1">
      <c r="A1771" s="107" t="str">
        <f>IF(ROW()=1,"KEY",IF(ISNA(VLOOKUP(B1771,車名対応マスタ!B:D,3,FALSE)),"",IF(VLOOKUP(B1771,車名対応マスタ!B:D,3,FALSE)="","",$D1771&amp;" "&amp;IF($G1771="9","J","O")&amp;" "&amp;$I1771&amp;" "&amp;IF($I1771&lt;=TEXT(★完成資料!$A$1,"yyyymm"),TEXT(★完成資料!$A$1,"yyyymm"),"999999")&amp; " " &amp; LEFT(F1771 &amp; "          ",10))))</f>
        <v xml:space="preserve">T O 202204 yyyy00 HV        </v>
      </c>
      <c r="B1771" s="68" t="s">
        <v>292</v>
      </c>
      <c r="C1771" s="68" t="s">
        <v>136</v>
      </c>
      <c r="D1771" s="68" t="s">
        <v>287</v>
      </c>
      <c r="E1771" s="68" t="s">
        <v>359</v>
      </c>
      <c r="F1771" s="68" t="s">
        <v>360</v>
      </c>
      <c r="G1771" s="68" t="s">
        <v>75</v>
      </c>
      <c r="H1771" s="68" t="s">
        <v>246</v>
      </c>
      <c r="I1771" s="68" t="s">
        <v>642</v>
      </c>
      <c r="J1771" s="65">
        <v>4714</v>
      </c>
      <c r="K1771" s="65">
        <v>3446</v>
      </c>
      <c r="L1771" s="65">
        <v>104</v>
      </c>
      <c r="M1771" s="65" t="s">
        <v>361</v>
      </c>
    </row>
    <row r="1772" spans="1:13" ht="12.75" customHeight="1">
      <c r="A1772" s="107" t="str">
        <f>IF(ROW()=1,"KEY",IF(ISNA(VLOOKUP(B1772,車名対応マスタ!B:D,3,FALSE)),"",IF(VLOOKUP(B1772,車名対応マスタ!B:D,3,FALSE)="","",$D1772&amp;" "&amp;IF($G1772="9","J","O")&amp;" "&amp;$I1772&amp;" "&amp;IF($I1772&lt;=TEXT(★完成資料!$A$1,"yyyymm"),TEXT(★完成資料!$A$1,"yyyymm"),"999999")&amp; " " &amp; LEFT(F1772 &amp; "          ",10))))</f>
        <v xml:space="preserve">T O 202205 yyyy00 HV        </v>
      </c>
      <c r="B1772" s="68" t="s">
        <v>292</v>
      </c>
      <c r="C1772" s="68" t="s">
        <v>136</v>
      </c>
      <c r="D1772" s="68" t="s">
        <v>287</v>
      </c>
      <c r="E1772" s="68" t="s">
        <v>359</v>
      </c>
      <c r="F1772" s="68" t="s">
        <v>360</v>
      </c>
      <c r="G1772" s="68" t="s">
        <v>75</v>
      </c>
      <c r="H1772" s="68" t="s">
        <v>246</v>
      </c>
      <c r="I1772" s="68" t="s">
        <v>647</v>
      </c>
      <c r="J1772" s="65">
        <v>3454</v>
      </c>
      <c r="K1772" s="65">
        <v>3343</v>
      </c>
      <c r="L1772" s="65">
        <v>104</v>
      </c>
      <c r="M1772" s="65" t="s">
        <v>361</v>
      </c>
    </row>
    <row r="1773" spans="1:13" ht="12.75" customHeight="1">
      <c r="A1773" s="107" t="str">
        <f>IF(ROW()=1,"KEY",IF(ISNA(VLOOKUP(B1773,車名対応マスタ!B:D,3,FALSE)),"",IF(VLOOKUP(B1773,車名対応マスタ!B:D,3,FALSE)="","",$D1773&amp;" "&amp;IF($G1773="9","J","O")&amp;" "&amp;$I1773&amp;" "&amp;IF($I1773&lt;=TEXT(★完成資料!$A$1,"yyyymm"),TEXT(★完成資料!$A$1,"yyyymm"),"999999")&amp; " " &amp; LEFT(F1773 &amp; "          ",10))))</f>
        <v xml:space="preserve">T O 202206 yyyy00 HV        </v>
      </c>
      <c r="B1773" s="68" t="s">
        <v>292</v>
      </c>
      <c r="C1773" s="68" t="s">
        <v>136</v>
      </c>
      <c r="D1773" s="68" t="s">
        <v>287</v>
      </c>
      <c r="E1773" s="68" t="s">
        <v>359</v>
      </c>
      <c r="F1773" s="68" t="s">
        <v>360</v>
      </c>
      <c r="G1773" s="68" t="s">
        <v>75</v>
      </c>
      <c r="H1773" s="68" t="s">
        <v>246</v>
      </c>
      <c r="I1773" s="68" t="s">
        <v>652</v>
      </c>
      <c r="J1773" s="65">
        <v>1935</v>
      </c>
      <c r="K1773" s="65">
        <v>2522</v>
      </c>
      <c r="L1773" s="65">
        <v>104</v>
      </c>
      <c r="M1773" s="65" t="s">
        <v>361</v>
      </c>
    </row>
    <row r="1774" spans="1:13" ht="12.75" customHeight="1">
      <c r="A1774" s="107" t="str">
        <f>IF(ROW()=1,"KEY",IF(ISNA(VLOOKUP(B1774,車名対応マスタ!B:D,3,FALSE)),"",IF(VLOOKUP(B1774,車名対応マスタ!B:D,3,FALSE)="","",$D1774&amp;" "&amp;IF($G1774="9","J","O")&amp;" "&amp;$I1774&amp;" "&amp;IF($I1774&lt;=TEXT(★完成資料!$A$1,"yyyymm"),TEXT(★完成資料!$A$1,"yyyymm"),"999999")&amp; " " &amp; LEFT(F1774 &amp; "          ",10))))</f>
        <v xml:space="preserve">T O 202207 yyyy00 HV        </v>
      </c>
      <c r="B1774" s="68" t="s">
        <v>292</v>
      </c>
      <c r="C1774" s="68" t="s">
        <v>136</v>
      </c>
      <c r="D1774" s="68" t="s">
        <v>287</v>
      </c>
      <c r="E1774" s="68" t="s">
        <v>359</v>
      </c>
      <c r="F1774" s="68" t="s">
        <v>360</v>
      </c>
      <c r="G1774" s="68" t="s">
        <v>75</v>
      </c>
      <c r="H1774" s="68" t="s">
        <v>246</v>
      </c>
      <c r="I1774" s="68" t="s">
        <v>655</v>
      </c>
      <c r="J1774" s="65">
        <v>1569</v>
      </c>
      <c r="K1774" s="65">
        <v>2638</v>
      </c>
      <c r="L1774" s="65">
        <v>104</v>
      </c>
      <c r="M1774" s="65" t="s">
        <v>361</v>
      </c>
    </row>
    <row r="1775" spans="1:13" ht="12.75" customHeight="1">
      <c r="A1775" s="107" t="str">
        <f>IF(ROW()=1,"KEY",IF(ISNA(VLOOKUP(B1775,車名対応マスタ!B:D,3,FALSE)),"",IF(VLOOKUP(B1775,車名対応マスタ!B:D,3,FALSE)="","",$D1775&amp;" "&amp;IF($G1775="9","J","O")&amp;" "&amp;$I1775&amp;" "&amp;IF($I1775&lt;=TEXT(★完成資料!$A$1,"yyyymm"),TEXT(★完成資料!$A$1,"yyyymm"),"999999")&amp; " " &amp; LEFT(F1775 &amp; "          ",10))))</f>
        <v xml:space="preserve">T O 202208 yyyy00 HV        </v>
      </c>
      <c r="B1775" s="68" t="s">
        <v>292</v>
      </c>
      <c r="C1775" s="68" t="s">
        <v>136</v>
      </c>
      <c r="D1775" s="68" t="s">
        <v>287</v>
      </c>
      <c r="E1775" s="68" t="s">
        <v>359</v>
      </c>
      <c r="F1775" s="68" t="s">
        <v>360</v>
      </c>
      <c r="G1775" s="68" t="s">
        <v>75</v>
      </c>
      <c r="H1775" s="68" t="s">
        <v>246</v>
      </c>
      <c r="I1775" s="68" t="s">
        <v>656</v>
      </c>
      <c r="J1775" s="65">
        <v>1856</v>
      </c>
      <c r="K1775" s="65">
        <v>2395</v>
      </c>
      <c r="L1775" s="65">
        <v>104</v>
      </c>
      <c r="M1775" s="65" t="s">
        <v>361</v>
      </c>
    </row>
    <row r="1776" spans="1:13" ht="12.75" customHeight="1">
      <c r="A1776" s="107" t="str">
        <f>IF(ROW()=1,"KEY",IF(ISNA(VLOOKUP(B1776,車名対応マスタ!B:D,3,FALSE)),"",IF(VLOOKUP(B1776,車名対応マスタ!B:D,3,FALSE)="","",$D1776&amp;" "&amp;IF($G1776="9","J","O")&amp;" "&amp;$I1776&amp;" "&amp;IF($I1776&lt;=TEXT(★完成資料!$A$1,"yyyymm"),TEXT(★完成資料!$A$1,"yyyymm"),"999999")&amp; " " &amp; LEFT(F1776 &amp; "          ",10))))</f>
        <v xml:space="preserve">T O 202209 yyyy00 HV        </v>
      </c>
      <c r="B1776" s="68" t="s">
        <v>292</v>
      </c>
      <c r="C1776" s="68" t="s">
        <v>136</v>
      </c>
      <c r="D1776" s="68" t="s">
        <v>287</v>
      </c>
      <c r="E1776" s="68" t="s">
        <v>359</v>
      </c>
      <c r="F1776" s="68" t="s">
        <v>360</v>
      </c>
      <c r="G1776" s="68" t="s">
        <v>75</v>
      </c>
      <c r="H1776" s="68" t="s">
        <v>246</v>
      </c>
      <c r="I1776" s="68" t="s">
        <v>657</v>
      </c>
      <c r="J1776" s="65">
        <v>1367</v>
      </c>
      <c r="K1776" s="65">
        <v>1513</v>
      </c>
      <c r="L1776" s="65">
        <v>104</v>
      </c>
      <c r="M1776" s="65" t="s">
        <v>361</v>
      </c>
    </row>
    <row r="1777" spans="1:13" ht="12.75" customHeight="1">
      <c r="A1777" s="107" t="str">
        <f>IF(ROW()=1,"KEY",IF(ISNA(VLOOKUP(B1777,車名対応マスタ!B:D,3,FALSE)),"",IF(VLOOKUP(B1777,車名対応マスタ!B:D,3,FALSE)="","",$D1777&amp;" "&amp;IF($G1777="9","J","O")&amp;" "&amp;$I1777&amp;" "&amp;IF($I1777&lt;=TEXT(★完成資料!$A$1,"yyyymm"),TEXT(★完成資料!$A$1,"yyyymm"),"999999")&amp; " " &amp; LEFT(F1777 &amp; "          ",10))))</f>
        <v xml:space="preserve">T O 202210 yyyy00 HV        </v>
      </c>
      <c r="B1777" s="68" t="s">
        <v>292</v>
      </c>
      <c r="C1777" s="68" t="s">
        <v>136</v>
      </c>
      <c r="D1777" s="68" t="s">
        <v>287</v>
      </c>
      <c r="E1777" s="68" t="s">
        <v>359</v>
      </c>
      <c r="F1777" s="68" t="s">
        <v>360</v>
      </c>
      <c r="G1777" s="68" t="s">
        <v>75</v>
      </c>
      <c r="H1777" s="68" t="s">
        <v>246</v>
      </c>
      <c r="I1777" s="68" t="s">
        <v>663</v>
      </c>
      <c r="J1777" s="65">
        <v>766</v>
      </c>
      <c r="K1777" s="65">
        <v>679</v>
      </c>
      <c r="L1777" s="65">
        <v>104</v>
      </c>
      <c r="M1777" s="65" t="s">
        <v>361</v>
      </c>
    </row>
    <row r="1778" spans="1:13" ht="12.75" customHeight="1">
      <c r="A1778" s="107" t="str">
        <f>IF(ROW()=1,"KEY",IF(ISNA(VLOOKUP(B1778,車名対応マスタ!B:D,3,FALSE)),"",IF(VLOOKUP(B1778,車名対応マスタ!B:D,3,FALSE)="","",$D1778&amp;" "&amp;IF($G1778="9","J","O")&amp;" "&amp;$I1778&amp;" "&amp;IF($I1778&lt;=TEXT(★完成資料!$A$1,"yyyymm"),TEXT(★完成資料!$A$1,"yyyymm"),"999999")&amp; " " &amp; LEFT(F1778 &amp; "          ",10))))</f>
        <v xml:space="preserve">T O 202201 yyyy00 HV        </v>
      </c>
      <c r="B1778" s="68" t="s">
        <v>292</v>
      </c>
      <c r="C1778" s="68" t="s">
        <v>136</v>
      </c>
      <c r="D1778" s="68" t="s">
        <v>287</v>
      </c>
      <c r="E1778" s="68" t="s">
        <v>359</v>
      </c>
      <c r="F1778" s="68" t="s">
        <v>360</v>
      </c>
      <c r="G1778" s="68" t="s">
        <v>75</v>
      </c>
      <c r="H1778" s="68" t="s">
        <v>246</v>
      </c>
      <c r="I1778" s="68" t="s">
        <v>639</v>
      </c>
      <c r="J1778" s="65">
        <v>26</v>
      </c>
      <c r="K1778" s="65">
        <v>8</v>
      </c>
      <c r="L1778" s="65">
        <v>103</v>
      </c>
      <c r="M1778" s="65" t="s">
        <v>370</v>
      </c>
    </row>
    <row r="1779" spans="1:13" ht="12.75" customHeight="1">
      <c r="A1779" s="107" t="str">
        <f>IF(ROW()=1,"KEY",IF(ISNA(VLOOKUP(B1779,車名対応マスタ!B:D,3,FALSE)),"",IF(VLOOKUP(B1779,車名対応マスタ!B:D,3,FALSE)="","",$D1779&amp;" "&amp;IF($G1779="9","J","O")&amp;" "&amp;$I1779&amp;" "&amp;IF($I1779&lt;=TEXT(★完成資料!$A$1,"yyyymm"),TEXT(★完成資料!$A$1,"yyyymm"),"999999")&amp; " " &amp; LEFT(F1779 &amp; "          ",10))))</f>
        <v xml:space="preserve">T O 202202 yyyy00 HV        </v>
      </c>
      <c r="B1779" s="68" t="s">
        <v>292</v>
      </c>
      <c r="C1779" s="68" t="s">
        <v>136</v>
      </c>
      <c r="D1779" s="68" t="s">
        <v>287</v>
      </c>
      <c r="E1779" s="68" t="s">
        <v>359</v>
      </c>
      <c r="F1779" s="68" t="s">
        <v>360</v>
      </c>
      <c r="G1779" s="68" t="s">
        <v>75</v>
      </c>
      <c r="H1779" s="68" t="s">
        <v>246</v>
      </c>
      <c r="I1779" s="68" t="s">
        <v>640</v>
      </c>
      <c r="J1779" s="65">
        <v>26</v>
      </c>
      <c r="K1779" s="65">
        <v>6</v>
      </c>
      <c r="L1779" s="65">
        <v>103</v>
      </c>
      <c r="M1779" s="65" t="s">
        <v>370</v>
      </c>
    </row>
    <row r="1780" spans="1:13" ht="12.75" customHeight="1">
      <c r="A1780" s="107" t="str">
        <f>IF(ROW()=1,"KEY",IF(ISNA(VLOOKUP(B1780,車名対応マスタ!B:D,3,FALSE)),"",IF(VLOOKUP(B1780,車名対応マスタ!B:D,3,FALSE)="","",$D1780&amp;" "&amp;IF($G1780="9","J","O")&amp;" "&amp;$I1780&amp;" "&amp;IF($I1780&lt;=TEXT(★完成資料!$A$1,"yyyymm"),TEXT(★完成資料!$A$1,"yyyymm"),"999999")&amp; " " &amp; LEFT(F1780 &amp; "          ",10))))</f>
        <v xml:space="preserve">T O 202203 yyyy00 HV        </v>
      </c>
      <c r="B1780" s="68" t="s">
        <v>292</v>
      </c>
      <c r="C1780" s="68" t="s">
        <v>136</v>
      </c>
      <c r="D1780" s="68" t="s">
        <v>287</v>
      </c>
      <c r="E1780" s="68" t="s">
        <v>359</v>
      </c>
      <c r="F1780" s="68" t="s">
        <v>360</v>
      </c>
      <c r="G1780" s="68" t="s">
        <v>75</v>
      </c>
      <c r="H1780" s="68" t="s">
        <v>246</v>
      </c>
      <c r="I1780" s="68" t="s">
        <v>641</v>
      </c>
      <c r="J1780" s="65">
        <v>32</v>
      </c>
      <c r="K1780" s="65">
        <v>14</v>
      </c>
      <c r="L1780" s="65">
        <v>103</v>
      </c>
      <c r="M1780" s="65" t="s">
        <v>370</v>
      </c>
    </row>
    <row r="1781" spans="1:13" ht="12.75" customHeight="1">
      <c r="A1781" s="107" t="str">
        <f>IF(ROW()=1,"KEY",IF(ISNA(VLOOKUP(B1781,車名対応マスタ!B:D,3,FALSE)),"",IF(VLOOKUP(B1781,車名対応マスタ!B:D,3,FALSE)="","",$D1781&amp;" "&amp;IF($G1781="9","J","O")&amp;" "&amp;$I1781&amp;" "&amp;IF($I1781&lt;=TEXT(★完成資料!$A$1,"yyyymm"),TEXT(★完成資料!$A$1,"yyyymm"),"999999")&amp; " " &amp; LEFT(F1781 &amp; "          ",10))))</f>
        <v xml:space="preserve">T O 202204 yyyy00 HV        </v>
      </c>
      <c r="B1781" s="68" t="s">
        <v>292</v>
      </c>
      <c r="C1781" s="68" t="s">
        <v>136</v>
      </c>
      <c r="D1781" s="68" t="s">
        <v>287</v>
      </c>
      <c r="E1781" s="68" t="s">
        <v>359</v>
      </c>
      <c r="F1781" s="68" t="s">
        <v>360</v>
      </c>
      <c r="G1781" s="68" t="s">
        <v>75</v>
      </c>
      <c r="H1781" s="68" t="s">
        <v>246</v>
      </c>
      <c r="I1781" s="68" t="s">
        <v>642</v>
      </c>
      <c r="J1781" s="65">
        <v>19</v>
      </c>
      <c r="K1781" s="65">
        <v>16</v>
      </c>
      <c r="L1781" s="65">
        <v>103</v>
      </c>
      <c r="M1781" s="65" t="s">
        <v>370</v>
      </c>
    </row>
    <row r="1782" spans="1:13" ht="12.75" customHeight="1">
      <c r="A1782" s="107" t="str">
        <f>IF(ROW()=1,"KEY",IF(ISNA(VLOOKUP(B1782,車名対応マスタ!B:D,3,FALSE)),"",IF(VLOOKUP(B1782,車名対応マスタ!B:D,3,FALSE)="","",$D1782&amp;" "&amp;IF($G1782="9","J","O")&amp;" "&amp;$I1782&amp;" "&amp;IF($I1782&lt;=TEXT(★完成資料!$A$1,"yyyymm"),TEXT(★完成資料!$A$1,"yyyymm"),"999999")&amp; " " &amp; LEFT(F1782 &amp; "          ",10))))</f>
        <v xml:space="preserve">T O 202205 yyyy00 HV        </v>
      </c>
      <c r="B1782" s="68" t="s">
        <v>292</v>
      </c>
      <c r="C1782" s="68" t="s">
        <v>136</v>
      </c>
      <c r="D1782" s="68" t="s">
        <v>287</v>
      </c>
      <c r="E1782" s="68" t="s">
        <v>359</v>
      </c>
      <c r="F1782" s="68" t="s">
        <v>360</v>
      </c>
      <c r="G1782" s="68" t="s">
        <v>75</v>
      </c>
      <c r="H1782" s="68" t="s">
        <v>246</v>
      </c>
      <c r="I1782" s="68" t="s">
        <v>647</v>
      </c>
      <c r="J1782" s="65">
        <v>19</v>
      </c>
      <c r="K1782" s="65">
        <v>24</v>
      </c>
      <c r="L1782" s="65">
        <v>103</v>
      </c>
      <c r="M1782" s="65" t="s">
        <v>370</v>
      </c>
    </row>
    <row r="1783" spans="1:13" ht="12.75" customHeight="1">
      <c r="A1783" s="107" t="str">
        <f>IF(ROW()=1,"KEY",IF(ISNA(VLOOKUP(B1783,車名対応マスタ!B:D,3,FALSE)),"",IF(VLOOKUP(B1783,車名対応マスタ!B:D,3,FALSE)="","",$D1783&amp;" "&amp;IF($G1783="9","J","O")&amp;" "&amp;$I1783&amp;" "&amp;IF($I1783&lt;=TEXT(★完成資料!$A$1,"yyyymm"),TEXT(★完成資料!$A$1,"yyyymm"),"999999")&amp; " " &amp; LEFT(F1783 &amp; "          ",10))))</f>
        <v xml:space="preserve">T O 202206 yyyy00 HV        </v>
      </c>
      <c r="B1783" s="68" t="s">
        <v>292</v>
      </c>
      <c r="C1783" s="68" t="s">
        <v>136</v>
      </c>
      <c r="D1783" s="68" t="s">
        <v>287</v>
      </c>
      <c r="E1783" s="68" t="s">
        <v>359</v>
      </c>
      <c r="F1783" s="68" t="s">
        <v>360</v>
      </c>
      <c r="G1783" s="68" t="s">
        <v>75</v>
      </c>
      <c r="H1783" s="68" t="s">
        <v>246</v>
      </c>
      <c r="I1783" s="68" t="s">
        <v>652</v>
      </c>
      <c r="J1783" s="65">
        <v>15</v>
      </c>
      <c r="K1783" s="65">
        <v>23</v>
      </c>
      <c r="L1783" s="65">
        <v>103</v>
      </c>
      <c r="M1783" s="65" t="s">
        <v>370</v>
      </c>
    </row>
    <row r="1784" spans="1:13" ht="12.75" customHeight="1">
      <c r="A1784" s="107" t="str">
        <f>IF(ROW()=1,"KEY",IF(ISNA(VLOOKUP(B1784,車名対応マスタ!B:D,3,FALSE)),"",IF(VLOOKUP(B1784,車名対応マスタ!B:D,3,FALSE)="","",$D1784&amp;" "&amp;IF($G1784="9","J","O")&amp;" "&amp;$I1784&amp;" "&amp;IF($I1784&lt;=TEXT(★完成資料!$A$1,"yyyymm"),TEXT(★完成資料!$A$1,"yyyymm"),"999999")&amp; " " &amp; LEFT(F1784 &amp; "          ",10))))</f>
        <v xml:space="preserve">T O 202207 yyyy00 HV        </v>
      </c>
      <c r="B1784" s="68" t="s">
        <v>292</v>
      </c>
      <c r="C1784" s="68" t="s">
        <v>136</v>
      </c>
      <c r="D1784" s="68" t="s">
        <v>287</v>
      </c>
      <c r="E1784" s="68" t="s">
        <v>359</v>
      </c>
      <c r="F1784" s="68" t="s">
        <v>360</v>
      </c>
      <c r="G1784" s="68" t="s">
        <v>75</v>
      </c>
      <c r="H1784" s="68" t="s">
        <v>246</v>
      </c>
      <c r="I1784" s="68" t="s">
        <v>655</v>
      </c>
      <c r="J1784" s="65">
        <v>14</v>
      </c>
      <c r="K1784" s="65">
        <v>6</v>
      </c>
      <c r="L1784" s="65">
        <v>103</v>
      </c>
      <c r="M1784" s="65" t="s">
        <v>370</v>
      </c>
    </row>
    <row r="1785" spans="1:13" ht="12.75" customHeight="1">
      <c r="A1785" s="107" t="str">
        <f>IF(ROW()=1,"KEY",IF(ISNA(VLOOKUP(B1785,車名対応マスタ!B:D,3,FALSE)),"",IF(VLOOKUP(B1785,車名対応マスタ!B:D,3,FALSE)="","",$D1785&amp;" "&amp;IF($G1785="9","J","O")&amp;" "&amp;$I1785&amp;" "&amp;IF($I1785&lt;=TEXT(★完成資料!$A$1,"yyyymm"),TEXT(★完成資料!$A$1,"yyyymm"),"999999")&amp; " " &amp; LEFT(F1785 &amp; "          ",10))))</f>
        <v xml:space="preserve">T O 202208 yyyy00 HV        </v>
      </c>
      <c r="B1785" s="68" t="s">
        <v>292</v>
      </c>
      <c r="C1785" s="68" t="s">
        <v>136</v>
      </c>
      <c r="D1785" s="68" t="s">
        <v>287</v>
      </c>
      <c r="E1785" s="68" t="s">
        <v>359</v>
      </c>
      <c r="F1785" s="68" t="s">
        <v>360</v>
      </c>
      <c r="G1785" s="68" t="s">
        <v>75</v>
      </c>
      <c r="H1785" s="68" t="s">
        <v>246</v>
      </c>
      <c r="I1785" s="68" t="s">
        <v>656</v>
      </c>
      <c r="J1785" s="65">
        <v>22</v>
      </c>
      <c r="K1785" s="65">
        <v>21</v>
      </c>
      <c r="L1785" s="65">
        <v>103</v>
      </c>
      <c r="M1785" s="65" t="s">
        <v>370</v>
      </c>
    </row>
    <row r="1786" spans="1:13" ht="12.75" customHeight="1">
      <c r="A1786" s="107" t="str">
        <f>IF(ROW()=1,"KEY",IF(ISNA(VLOOKUP(B1786,車名対応マスタ!B:D,3,FALSE)),"",IF(VLOOKUP(B1786,車名対応マスタ!B:D,3,FALSE)="","",$D1786&amp;" "&amp;IF($G1786="9","J","O")&amp;" "&amp;$I1786&amp;" "&amp;IF($I1786&lt;=TEXT(★完成資料!$A$1,"yyyymm"),TEXT(★完成資料!$A$1,"yyyymm"),"999999")&amp; " " &amp; LEFT(F1786 &amp; "          ",10))))</f>
        <v xml:space="preserve">T O 202209 yyyy00 HV        </v>
      </c>
      <c r="B1786" s="68" t="s">
        <v>292</v>
      </c>
      <c r="C1786" s="68" t="s">
        <v>136</v>
      </c>
      <c r="D1786" s="68" t="s">
        <v>287</v>
      </c>
      <c r="E1786" s="68" t="s">
        <v>359</v>
      </c>
      <c r="F1786" s="68" t="s">
        <v>360</v>
      </c>
      <c r="G1786" s="68" t="s">
        <v>75</v>
      </c>
      <c r="H1786" s="68" t="s">
        <v>246</v>
      </c>
      <c r="I1786" s="68" t="s">
        <v>657</v>
      </c>
      <c r="J1786" s="65">
        <v>11</v>
      </c>
      <c r="K1786" s="65">
        <v>10</v>
      </c>
      <c r="L1786" s="65">
        <v>103</v>
      </c>
      <c r="M1786" s="65" t="s">
        <v>370</v>
      </c>
    </row>
    <row r="1787" spans="1:13" ht="12.75" customHeight="1">
      <c r="A1787" s="107" t="str">
        <f>IF(ROW()=1,"KEY",IF(ISNA(VLOOKUP(B1787,車名対応マスタ!B:D,3,FALSE)),"",IF(VLOOKUP(B1787,車名対応マスタ!B:D,3,FALSE)="","",$D1787&amp;" "&amp;IF($G1787="9","J","O")&amp;" "&amp;$I1787&amp;" "&amp;IF($I1787&lt;=TEXT(★完成資料!$A$1,"yyyymm"),TEXT(★完成資料!$A$1,"yyyymm"),"999999")&amp; " " &amp; LEFT(F1787 &amp; "          ",10))))</f>
        <v xml:space="preserve">T O 202210 yyyy00 HV        </v>
      </c>
      <c r="B1787" s="68" t="s">
        <v>292</v>
      </c>
      <c r="C1787" s="68" t="s">
        <v>136</v>
      </c>
      <c r="D1787" s="68" t="s">
        <v>287</v>
      </c>
      <c r="E1787" s="68" t="s">
        <v>359</v>
      </c>
      <c r="F1787" s="68" t="s">
        <v>360</v>
      </c>
      <c r="G1787" s="68" t="s">
        <v>75</v>
      </c>
      <c r="H1787" s="68" t="s">
        <v>246</v>
      </c>
      <c r="I1787" s="68" t="s">
        <v>663</v>
      </c>
      <c r="J1787" s="65">
        <v>13</v>
      </c>
      <c r="K1787" s="65">
        <v>19</v>
      </c>
      <c r="L1787" s="65">
        <v>103</v>
      </c>
      <c r="M1787" s="65" t="s">
        <v>370</v>
      </c>
    </row>
    <row r="1788" spans="1:13" ht="12.75" customHeight="1">
      <c r="A1788" s="107" t="str">
        <f>IF(ROW()=1,"KEY",IF(ISNA(VLOOKUP(B1788,車名対応マスタ!B:D,3,FALSE)),"",IF(VLOOKUP(B1788,車名対応マスタ!B:D,3,FALSE)="","",$D1788&amp;" "&amp;IF($G1788="9","J","O")&amp;" "&amp;$I1788&amp;" "&amp;IF($I1788&lt;=TEXT(★完成資料!$A$1,"yyyymm"),TEXT(★完成資料!$A$1,"yyyymm"),"999999")&amp; " " &amp; LEFT(F1788 &amp; "          ",10))))</f>
        <v xml:space="preserve">T O 202201 yyyy00 HV        </v>
      </c>
      <c r="B1788" s="68" t="s">
        <v>292</v>
      </c>
      <c r="C1788" s="68" t="s">
        <v>136</v>
      </c>
      <c r="D1788" s="68" t="s">
        <v>287</v>
      </c>
      <c r="E1788" s="68" t="s">
        <v>359</v>
      </c>
      <c r="F1788" s="68" t="s">
        <v>360</v>
      </c>
      <c r="G1788" s="68" t="s">
        <v>75</v>
      </c>
      <c r="H1788" s="68" t="s">
        <v>246</v>
      </c>
      <c r="I1788" s="68" t="s">
        <v>639</v>
      </c>
      <c r="J1788" s="65">
        <v>11</v>
      </c>
      <c r="K1788" s="65">
        <v>5</v>
      </c>
      <c r="L1788" s="65">
        <v>212</v>
      </c>
      <c r="M1788" s="65" t="s">
        <v>276</v>
      </c>
    </row>
    <row r="1789" spans="1:13" ht="12.75" customHeight="1">
      <c r="A1789" s="107" t="str">
        <f>IF(ROW()=1,"KEY",IF(ISNA(VLOOKUP(B1789,車名対応マスタ!B:D,3,FALSE)),"",IF(VLOOKUP(B1789,車名対応マスタ!B:D,3,FALSE)="","",$D1789&amp;" "&amp;IF($G1789="9","J","O")&amp;" "&amp;$I1789&amp;" "&amp;IF($I1789&lt;=TEXT(★完成資料!$A$1,"yyyymm"),TEXT(★完成資料!$A$1,"yyyymm"),"999999")&amp; " " &amp; LEFT(F1789 &amp; "          ",10))))</f>
        <v xml:space="preserve">T O 202202 yyyy00 HV        </v>
      </c>
      <c r="B1789" s="68" t="s">
        <v>292</v>
      </c>
      <c r="C1789" s="68" t="s">
        <v>136</v>
      </c>
      <c r="D1789" s="68" t="s">
        <v>287</v>
      </c>
      <c r="E1789" s="68" t="s">
        <v>359</v>
      </c>
      <c r="F1789" s="68" t="s">
        <v>360</v>
      </c>
      <c r="G1789" s="68" t="s">
        <v>75</v>
      </c>
      <c r="H1789" s="68" t="s">
        <v>246</v>
      </c>
      <c r="I1789" s="68" t="s">
        <v>640</v>
      </c>
      <c r="J1789" s="65">
        <v>18</v>
      </c>
      <c r="K1789" s="65">
        <v>4</v>
      </c>
      <c r="L1789" s="65">
        <v>212</v>
      </c>
      <c r="M1789" s="65" t="s">
        <v>276</v>
      </c>
    </row>
    <row r="1790" spans="1:13" ht="12.75" customHeight="1">
      <c r="A1790" s="107" t="str">
        <f>IF(ROW()=1,"KEY",IF(ISNA(VLOOKUP(B1790,車名対応マスタ!B:D,3,FALSE)),"",IF(VLOOKUP(B1790,車名対応マスタ!B:D,3,FALSE)="","",$D1790&amp;" "&amp;IF($G1790="9","J","O")&amp;" "&amp;$I1790&amp;" "&amp;IF($I1790&lt;=TEXT(★完成資料!$A$1,"yyyymm"),TEXT(★完成資料!$A$1,"yyyymm"),"999999")&amp; " " &amp; LEFT(F1790 &amp; "          ",10))))</f>
        <v xml:space="preserve">T O 202203 yyyy00 HV        </v>
      </c>
      <c r="B1790" s="68" t="s">
        <v>292</v>
      </c>
      <c r="C1790" s="68" t="s">
        <v>136</v>
      </c>
      <c r="D1790" s="68" t="s">
        <v>287</v>
      </c>
      <c r="E1790" s="68" t="s">
        <v>359</v>
      </c>
      <c r="F1790" s="68" t="s">
        <v>360</v>
      </c>
      <c r="G1790" s="68" t="s">
        <v>75</v>
      </c>
      <c r="H1790" s="68" t="s">
        <v>246</v>
      </c>
      <c r="I1790" s="68" t="s">
        <v>641</v>
      </c>
      <c r="J1790" s="65">
        <v>44</v>
      </c>
      <c r="K1790" s="65">
        <v>8</v>
      </c>
      <c r="L1790" s="65">
        <v>212</v>
      </c>
      <c r="M1790" s="65" t="s">
        <v>276</v>
      </c>
    </row>
    <row r="1791" spans="1:13" ht="12.75" customHeight="1">
      <c r="A1791" s="107" t="str">
        <f>IF(ROW()=1,"KEY",IF(ISNA(VLOOKUP(B1791,車名対応マスタ!B:D,3,FALSE)),"",IF(VLOOKUP(B1791,車名対応マスタ!B:D,3,FALSE)="","",$D1791&amp;" "&amp;IF($G1791="9","J","O")&amp;" "&amp;$I1791&amp;" "&amp;IF($I1791&lt;=TEXT(★完成資料!$A$1,"yyyymm"),TEXT(★完成資料!$A$1,"yyyymm"),"999999")&amp; " " &amp; LEFT(F1791 &amp; "          ",10))))</f>
        <v xml:space="preserve">T O 202204 yyyy00 HV        </v>
      </c>
      <c r="B1791" s="68" t="s">
        <v>292</v>
      </c>
      <c r="C1791" s="68" t="s">
        <v>136</v>
      </c>
      <c r="D1791" s="68" t="s">
        <v>287</v>
      </c>
      <c r="E1791" s="68" t="s">
        <v>359</v>
      </c>
      <c r="F1791" s="68" t="s">
        <v>360</v>
      </c>
      <c r="G1791" s="68" t="s">
        <v>75</v>
      </c>
      <c r="H1791" s="68" t="s">
        <v>246</v>
      </c>
      <c r="I1791" s="68" t="s">
        <v>642</v>
      </c>
      <c r="J1791" s="65">
        <v>62</v>
      </c>
      <c r="K1791" s="65">
        <v>105</v>
      </c>
      <c r="L1791" s="65">
        <v>212</v>
      </c>
      <c r="M1791" s="65" t="s">
        <v>276</v>
      </c>
    </row>
    <row r="1792" spans="1:13" ht="12.75" customHeight="1">
      <c r="A1792" s="107" t="str">
        <f>IF(ROW()=1,"KEY",IF(ISNA(VLOOKUP(B1792,車名対応マスタ!B:D,3,FALSE)),"",IF(VLOOKUP(B1792,車名対応マスタ!B:D,3,FALSE)="","",$D1792&amp;" "&amp;IF($G1792="9","J","O")&amp;" "&amp;$I1792&amp;" "&amp;IF($I1792&lt;=TEXT(★完成資料!$A$1,"yyyymm"),TEXT(★完成資料!$A$1,"yyyymm"),"999999")&amp; " " &amp; LEFT(F1792 &amp; "          ",10))))</f>
        <v xml:space="preserve">T O 202205 yyyy00 HV        </v>
      </c>
      <c r="B1792" s="68" t="s">
        <v>292</v>
      </c>
      <c r="C1792" s="68" t="s">
        <v>136</v>
      </c>
      <c r="D1792" s="68" t="s">
        <v>287</v>
      </c>
      <c r="E1792" s="68" t="s">
        <v>359</v>
      </c>
      <c r="F1792" s="68" t="s">
        <v>360</v>
      </c>
      <c r="G1792" s="68" t="s">
        <v>75</v>
      </c>
      <c r="H1792" s="68" t="s">
        <v>246</v>
      </c>
      <c r="I1792" s="68" t="s">
        <v>647</v>
      </c>
      <c r="J1792" s="65">
        <v>82</v>
      </c>
      <c r="K1792" s="65">
        <v>17</v>
      </c>
      <c r="L1792" s="65">
        <v>212</v>
      </c>
      <c r="M1792" s="65" t="s">
        <v>276</v>
      </c>
    </row>
    <row r="1793" spans="1:13" ht="12.75" customHeight="1">
      <c r="A1793" s="107" t="str">
        <f>IF(ROW()=1,"KEY",IF(ISNA(VLOOKUP(B1793,車名対応マスタ!B:D,3,FALSE)),"",IF(VLOOKUP(B1793,車名対応マスタ!B:D,3,FALSE)="","",$D1793&amp;" "&amp;IF($G1793="9","J","O")&amp;" "&amp;$I1793&amp;" "&amp;IF($I1793&lt;=TEXT(★完成資料!$A$1,"yyyymm"),TEXT(★完成資料!$A$1,"yyyymm"),"999999")&amp; " " &amp; LEFT(F1793 &amp; "          ",10))))</f>
        <v xml:space="preserve">T O 202206 yyyy00 HV        </v>
      </c>
      <c r="B1793" s="68" t="s">
        <v>292</v>
      </c>
      <c r="C1793" s="68" t="s">
        <v>136</v>
      </c>
      <c r="D1793" s="68" t="s">
        <v>287</v>
      </c>
      <c r="E1793" s="68" t="s">
        <v>359</v>
      </c>
      <c r="F1793" s="68" t="s">
        <v>360</v>
      </c>
      <c r="G1793" s="68" t="s">
        <v>75</v>
      </c>
      <c r="H1793" s="68" t="s">
        <v>246</v>
      </c>
      <c r="I1793" s="68" t="s">
        <v>652</v>
      </c>
      <c r="J1793" s="65">
        <v>44</v>
      </c>
      <c r="K1793" s="65">
        <v>41</v>
      </c>
      <c r="L1793" s="65">
        <v>212</v>
      </c>
      <c r="M1793" s="65" t="s">
        <v>276</v>
      </c>
    </row>
    <row r="1794" spans="1:13" ht="12.75" customHeight="1">
      <c r="A1794" s="107" t="str">
        <f>IF(ROW()=1,"KEY",IF(ISNA(VLOOKUP(B1794,車名対応マスタ!B:D,3,FALSE)),"",IF(VLOOKUP(B1794,車名対応マスタ!B:D,3,FALSE)="","",$D1794&amp;" "&amp;IF($G1794="9","J","O")&amp;" "&amp;$I1794&amp;" "&amp;IF($I1794&lt;=TEXT(★完成資料!$A$1,"yyyymm"),TEXT(★完成資料!$A$1,"yyyymm"),"999999")&amp; " " &amp; LEFT(F1794 &amp; "          ",10))))</f>
        <v xml:space="preserve">T O 202207 yyyy00 HV        </v>
      </c>
      <c r="B1794" s="68" t="s">
        <v>292</v>
      </c>
      <c r="C1794" s="68" t="s">
        <v>136</v>
      </c>
      <c r="D1794" s="68" t="s">
        <v>287</v>
      </c>
      <c r="E1794" s="68" t="s">
        <v>359</v>
      </c>
      <c r="F1794" s="68" t="s">
        <v>360</v>
      </c>
      <c r="G1794" s="68" t="s">
        <v>75</v>
      </c>
      <c r="H1794" s="68" t="s">
        <v>246</v>
      </c>
      <c r="I1794" s="68" t="s">
        <v>655</v>
      </c>
      <c r="J1794" s="65">
        <v>25</v>
      </c>
      <c r="K1794" s="65">
        <v>24</v>
      </c>
      <c r="L1794" s="65">
        <v>212</v>
      </c>
      <c r="M1794" s="65" t="s">
        <v>276</v>
      </c>
    </row>
    <row r="1795" spans="1:13" ht="12.75" customHeight="1">
      <c r="A1795" s="107" t="str">
        <f>IF(ROW()=1,"KEY",IF(ISNA(VLOOKUP(B1795,車名対応マスタ!B:D,3,FALSE)),"",IF(VLOOKUP(B1795,車名対応マスタ!B:D,3,FALSE)="","",$D1795&amp;" "&amp;IF($G1795="9","J","O")&amp;" "&amp;$I1795&amp;" "&amp;IF($I1795&lt;=TEXT(★完成資料!$A$1,"yyyymm"),TEXT(★完成資料!$A$1,"yyyymm"),"999999")&amp; " " &amp; LEFT(F1795 &amp; "          ",10))))</f>
        <v xml:space="preserve">T O 202208 yyyy00 HV        </v>
      </c>
      <c r="B1795" s="68" t="s">
        <v>292</v>
      </c>
      <c r="C1795" s="68" t="s">
        <v>136</v>
      </c>
      <c r="D1795" s="68" t="s">
        <v>287</v>
      </c>
      <c r="E1795" s="68" t="s">
        <v>359</v>
      </c>
      <c r="F1795" s="68" t="s">
        <v>360</v>
      </c>
      <c r="G1795" s="68" t="s">
        <v>75</v>
      </c>
      <c r="H1795" s="68" t="s">
        <v>246</v>
      </c>
      <c r="I1795" s="68" t="s">
        <v>656</v>
      </c>
      <c r="J1795" s="65">
        <v>16</v>
      </c>
      <c r="K1795" s="65">
        <v>3</v>
      </c>
      <c r="L1795" s="65">
        <v>212</v>
      </c>
      <c r="M1795" s="65" t="s">
        <v>276</v>
      </c>
    </row>
    <row r="1796" spans="1:13" ht="12.75" customHeight="1">
      <c r="A1796" s="107" t="str">
        <f>IF(ROW()=1,"KEY",IF(ISNA(VLOOKUP(B1796,車名対応マスタ!B:D,3,FALSE)),"",IF(VLOOKUP(B1796,車名対応マスタ!B:D,3,FALSE)="","",$D1796&amp;" "&amp;IF($G1796="9","J","O")&amp;" "&amp;$I1796&amp;" "&amp;IF($I1796&lt;=TEXT(★完成資料!$A$1,"yyyymm"),TEXT(★完成資料!$A$1,"yyyymm"),"999999")&amp; " " &amp; LEFT(F1796 &amp; "          ",10))))</f>
        <v xml:space="preserve">T O 202209 yyyy00 HV        </v>
      </c>
      <c r="B1796" s="68" t="s">
        <v>292</v>
      </c>
      <c r="C1796" s="68" t="s">
        <v>136</v>
      </c>
      <c r="D1796" s="68" t="s">
        <v>287</v>
      </c>
      <c r="E1796" s="68" t="s">
        <v>359</v>
      </c>
      <c r="F1796" s="68" t="s">
        <v>360</v>
      </c>
      <c r="G1796" s="68" t="s">
        <v>75</v>
      </c>
      <c r="H1796" s="68" t="s">
        <v>246</v>
      </c>
      <c r="I1796" s="68" t="s">
        <v>657</v>
      </c>
      <c r="J1796" s="65">
        <v>6</v>
      </c>
      <c r="K1796" s="65">
        <v>0</v>
      </c>
      <c r="L1796" s="65">
        <v>212</v>
      </c>
      <c r="M1796" s="65" t="s">
        <v>276</v>
      </c>
    </row>
    <row r="1797" spans="1:13" ht="12.75" customHeight="1">
      <c r="A1797" s="107" t="str">
        <f>IF(ROW()=1,"KEY",IF(ISNA(VLOOKUP(B1797,車名対応マスタ!B:D,3,FALSE)),"",IF(VLOOKUP(B1797,車名対応マスタ!B:D,3,FALSE)="","",$D1797&amp;" "&amp;IF($G1797="9","J","O")&amp;" "&amp;$I1797&amp;" "&amp;IF($I1797&lt;=TEXT(★完成資料!$A$1,"yyyymm"),TEXT(★完成資料!$A$1,"yyyymm"),"999999")&amp; " " &amp; LEFT(F1797 &amp; "          ",10))))</f>
        <v xml:space="preserve">T O 202210 yyyy00 HV        </v>
      </c>
      <c r="B1797" s="68" t="s">
        <v>292</v>
      </c>
      <c r="C1797" s="68" t="s">
        <v>136</v>
      </c>
      <c r="D1797" s="68" t="s">
        <v>287</v>
      </c>
      <c r="E1797" s="68" t="s">
        <v>359</v>
      </c>
      <c r="F1797" s="68" t="s">
        <v>360</v>
      </c>
      <c r="G1797" s="68" t="s">
        <v>75</v>
      </c>
      <c r="H1797" s="68" t="s">
        <v>246</v>
      </c>
      <c r="I1797" s="68" t="s">
        <v>663</v>
      </c>
      <c r="J1797" s="65">
        <v>6</v>
      </c>
      <c r="K1797" s="65">
        <v>5</v>
      </c>
      <c r="L1797" s="65">
        <v>212</v>
      </c>
      <c r="M1797" s="65" t="s">
        <v>276</v>
      </c>
    </row>
    <row r="1798" spans="1:13" ht="12.75" customHeight="1">
      <c r="A1798" s="107" t="str">
        <f>IF(ROW()=1,"KEY",IF(ISNA(VLOOKUP(B1798,車名対応マスタ!B:D,3,FALSE)),"",IF(VLOOKUP(B1798,車名対応マスタ!B:D,3,FALSE)="","",$D1798&amp;" "&amp;IF($G1798="9","J","O")&amp;" "&amp;$I1798&amp;" "&amp;IF($I1798&lt;=TEXT(★完成資料!$A$1,"yyyymm"),TEXT(★完成資料!$A$1,"yyyymm"),"999999")&amp; " " &amp; LEFT(F1798 &amp; "          ",10))))</f>
        <v xml:space="preserve">T O 202201 yyyy00 HV        </v>
      </c>
      <c r="B1798" s="68" t="s">
        <v>292</v>
      </c>
      <c r="C1798" s="68" t="s">
        <v>136</v>
      </c>
      <c r="D1798" s="68" t="s">
        <v>287</v>
      </c>
      <c r="E1798" s="68" t="s">
        <v>359</v>
      </c>
      <c r="F1798" s="68" t="s">
        <v>360</v>
      </c>
      <c r="G1798" s="68" t="s">
        <v>75</v>
      </c>
      <c r="H1798" s="68" t="s">
        <v>246</v>
      </c>
      <c r="I1798" s="68" t="s">
        <v>639</v>
      </c>
      <c r="J1798" s="65">
        <v>163</v>
      </c>
      <c r="K1798" s="65">
        <v>133</v>
      </c>
      <c r="L1798" s="65">
        <v>102</v>
      </c>
      <c r="M1798" s="65" t="s">
        <v>371</v>
      </c>
    </row>
    <row r="1799" spans="1:13" ht="12.75" customHeight="1">
      <c r="A1799" s="107" t="str">
        <f>IF(ROW()=1,"KEY",IF(ISNA(VLOOKUP(B1799,車名対応マスタ!B:D,3,FALSE)),"",IF(VLOOKUP(B1799,車名対応マスタ!B:D,3,FALSE)="","",$D1799&amp;" "&amp;IF($G1799="9","J","O")&amp;" "&amp;$I1799&amp;" "&amp;IF($I1799&lt;=TEXT(★完成資料!$A$1,"yyyymm"),TEXT(★完成資料!$A$1,"yyyymm"),"999999")&amp; " " &amp; LEFT(F1799 &amp; "          ",10))))</f>
        <v xml:space="preserve">T O 202202 yyyy00 HV        </v>
      </c>
      <c r="B1799" s="68" t="s">
        <v>292</v>
      </c>
      <c r="C1799" s="68" t="s">
        <v>136</v>
      </c>
      <c r="D1799" s="68" t="s">
        <v>287</v>
      </c>
      <c r="E1799" s="68" t="s">
        <v>359</v>
      </c>
      <c r="F1799" s="68" t="s">
        <v>360</v>
      </c>
      <c r="G1799" s="68" t="s">
        <v>75</v>
      </c>
      <c r="H1799" s="68" t="s">
        <v>246</v>
      </c>
      <c r="I1799" s="68" t="s">
        <v>640</v>
      </c>
      <c r="J1799" s="65">
        <v>350</v>
      </c>
      <c r="K1799" s="65">
        <v>226</v>
      </c>
      <c r="L1799" s="65">
        <v>102</v>
      </c>
      <c r="M1799" s="65" t="s">
        <v>371</v>
      </c>
    </row>
    <row r="1800" spans="1:13" ht="12.75" customHeight="1">
      <c r="A1800" s="107" t="str">
        <f>IF(ROW()=1,"KEY",IF(ISNA(VLOOKUP(B1800,車名対応マスタ!B:D,3,FALSE)),"",IF(VLOOKUP(B1800,車名対応マスタ!B:D,3,FALSE)="","",$D1800&amp;" "&amp;IF($G1800="9","J","O")&amp;" "&amp;$I1800&amp;" "&amp;IF($I1800&lt;=TEXT(★完成資料!$A$1,"yyyymm"),TEXT(★完成資料!$A$1,"yyyymm"),"999999")&amp; " " &amp; LEFT(F1800 &amp; "          ",10))))</f>
        <v xml:space="preserve">T O 202203 yyyy00 HV        </v>
      </c>
      <c r="B1800" s="68" t="s">
        <v>292</v>
      </c>
      <c r="C1800" s="68" t="s">
        <v>136</v>
      </c>
      <c r="D1800" s="68" t="s">
        <v>287</v>
      </c>
      <c r="E1800" s="68" t="s">
        <v>359</v>
      </c>
      <c r="F1800" s="68" t="s">
        <v>360</v>
      </c>
      <c r="G1800" s="68" t="s">
        <v>75</v>
      </c>
      <c r="H1800" s="68" t="s">
        <v>246</v>
      </c>
      <c r="I1800" s="68" t="s">
        <v>641</v>
      </c>
      <c r="J1800" s="65">
        <v>380</v>
      </c>
      <c r="K1800" s="65">
        <v>459</v>
      </c>
      <c r="L1800" s="65">
        <v>102</v>
      </c>
      <c r="M1800" s="65" t="s">
        <v>371</v>
      </c>
    </row>
    <row r="1801" spans="1:13" ht="12.75" customHeight="1">
      <c r="A1801" s="107" t="str">
        <f>IF(ROW()=1,"KEY",IF(ISNA(VLOOKUP(B1801,車名対応マスタ!B:D,3,FALSE)),"",IF(VLOOKUP(B1801,車名対応マスタ!B:D,3,FALSE)="","",$D1801&amp;" "&amp;IF($G1801="9","J","O")&amp;" "&amp;$I1801&amp;" "&amp;IF($I1801&lt;=TEXT(★完成資料!$A$1,"yyyymm"),TEXT(★完成資料!$A$1,"yyyymm"),"999999")&amp; " " &amp; LEFT(F1801 &amp; "          ",10))))</f>
        <v xml:space="preserve">T O 202204 yyyy00 HV        </v>
      </c>
      <c r="B1801" s="68" t="s">
        <v>292</v>
      </c>
      <c r="C1801" s="68" t="s">
        <v>136</v>
      </c>
      <c r="D1801" s="68" t="s">
        <v>287</v>
      </c>
      <c r="E1801" s="68" t="s">
        <v>359</v>
      </c>
      <c r="F1801" s="68" t="s">
        <v>360</v>
      </c>
      <c r="G1801" s="68" t="s">
        <v>75</v>
      </c>
      <c r="H1801" s="68" t="s">
        <v>246</v>
      </c>
      <c r="I1801" s="68" t="s">
        <v>642</v>
      </c>
      <c r="J1801" s="65">
        <v>400</v>
      </c>
      <c r="K1801" s="65">
        <v>568</v>
      </c>
      <c r="L1801" s="65">
        <v>102</v>
      </c>
      <c r="M1801" s="65" t="s">
        <v>371</v>
      </c>
    </row>
    <row r="1802" spans="1:13" ht="12.75" customHeight="1">
      <c r="A1802" s="107" t="str">
        <f>IF(ROW()=1,"KEY",IF(ISNA(VLOOKUP(B1802,車名対応マスタ!B:D,3,FALSE)),"",IF(VLOOKUP(B1802,車名対応マスタ!B:D,3,FALSE)="","",$D1802&amp;" "&amp;IF($G1802="9","J","O")&amp;" "&amp;$I1802&amp;" "&amp;IF($I1802&lt;=TEXT(★完成資料!$A$1,"yyyymm"),TEXT(★完成資料!$A$1,"yyyymm"),"999999")&amp; " " &amp; LEFT(F1802 &amp; "          ",10))))</f>
        <v xml:space="preserve">T O 202205 yyyy00 HV        </v>
      </c>
      <c r="B1802" s="68" t="s">
        <v>292</v>
      </c>
      <c r="C1802" s="68" t="s">
        <v>136</v>
      </c>
      <c r="D1802" s="68" t="s">
        <v>287</v>
      </c>
      <c r="E1802" s="68" t="s">
        <v>359</v>
      </c>
      <c r="F1802" s="68" t="s">
        <v>360</v>
      </c>
      <c r="G1802" s="68" t="s">
        <v>75</v>
      </c>
      <c r="H1802" s="68" t="s">
        <v>246</v>
      </c>
      <c r="I1802" s="68" t="s">
        <v>647</v>
      </c>
      <c r="J1802" s="65">
        <v>469</v>
      </c>
      <c r="K1802" s="65">
        <v>570</v>
      </c>
      <c r="L1802" s="65">
        <v>102</v>
      </c>
      <c r="M1802" s="65" t="s">
        <v>371</v>
      </c>
    </row>
    <row r="1803" spans="1:13" ht="12.75" customHeight="1">
      <c r="A1803" s="107" t="str">
        <f>IF(ROW()=1,"KEY",IF(ISNA(VLOOKUP(B1803,車名対応マスタ!B:D,3,FALSE)),"",IF(VLOOKUP(B1803,車名対応マスタ!B:D,3,FALSE)="","",$D1803&amp;" "&amp;IF($G1803="9","J","O")&amp;" "&amp;$I1803&amp;" "&amp;IF($I1803&lt;=TEXT(★完成資料!$A$1,"yyyymm"),TEXT(★完成資料!$A$1,"yyyymm"),"999999")&amp; " " &amp; LEFT(F1803 &amp; "          ",10))))</f>
        <v xml:space="preserve">T O 202206 yyyy00 HV        </v>
      </c>
      <c r="B1803" s="68" t="s">
        <v>292</v>
      </c>
      <c r="C1803" s="68" t="s">
        <v>136</v>
      </c>
      <c r="D1803" s="68" t="s">
        <v>287</v>
      </c>
      <c r="E1803" s="68" t="s">
        <v>359</v>
      </c>
      <c r="F1803" s="68" t="s">
        <v>360</v>
      </c>
      <c r="G1803" s="68" t="s">
        <v>75</v>
      </c>
      <c r="H1803" s="68" t="s">
        <v>246</v>
      </c>
      <c r="I1803" s="68" t="s">
        <v>652</v>
      </c>
      <c r="J1803" s="65">
        <v>209</v>
      </c>
      <c r="K1803" s="65">
        <v>589</v>
      </c>
      <c r="L1803" s="65">
        <v>102</v>
      </c>
      <c r="M1803" s="65" t="s">
        <v>371</v>
      </c>
    </row>
    <row r="1804" spans="1:13" ht="12.75" customHeight="1">
      <c r="A1804" s="107" t="str">
        <f>IF(ROW()=1,"KEY",IF(ISNA(VLOOKUP(B1804,車名対応マスタ!B:D,3,FALSE)),"",IF(VLOOKUP(B1804,車名対応マスタ!B:D,3,FALSE)="","",$D1804&amp;" "&amp;IF($G1804="9","J","O")&amp;" "&amp;$I1804&amp;" "&amp;IF($I1804&lt;=TEXT(★完成資料!$A$1,"yyyymm"),TEXT(★完成資料!$A$1,"yyyymm"),"999999")&amp; " " &amp; LEFT(F1804 &amp; "          ",10))))</f>
        <v xml:space="preserve">T O 202207 yyyy00 HV        </v>
      </c>
      <c r="B1804" s="68" t="s">
        <v>292</v>
      </c>
      <c r="C1804" s="68" t="s">
        <v>136</v>
      </c>
      <c r="D1804" s="68" t="s">
        <v>287</v>
      </c>
      <c r="E1804" s="68" t="s">
        <v>359</v>
      </c>
      <c r="F1804" s="68" t="s">
        <v>360</v>
      </c>
      <c r="G1804" s="68" t="s">
        <v>75</v>
      </c>
      <c r="H1804" s="68" t="s">
        <v>246</v>
      </c>
      <c r="I1804" s="68" t="s">
        <v>655</v>
      </c>
      <c r="J1804" s="65">
        <v>152</v>
      </c>
      <c r="K1804" s="65">
        <v>626</v>
      </c>
      <c r="L1804" s="65">
        <v>102</v>
      </c>
      <c r="M1804" s="65" t="s">
        <v>371</v>
      </c>
    </row>
    <row r="1805" spans="1:13" ht="12.75" customHeight="1">
      <c r="A1805" s="107" t="str">
        <f>IF(ROW()=1,"KEY",IF(ISNA(VLOOKUP(B1805,車名対応マスタ!B:D,3,FALSE)),"",IF(VLOOKUP(B1805,車名対応マスタ!B:D,3,FALSE)="","",$D1805&amp;" "&amp;IF($G1805="9","J","O")&amp;" "&amp;$I1805&amp;" "&amp;IF($I1805&lt;=TEXT(★完成資料!$A$1,"yyyymm"),TEXT(★完成資料!$A$1,"yyyymm"),"999999")&amp; " " &amp; LEFT(F1805 &amp; "          ",10))))</f>
        <v xml:space="preserve">T O 202208 yyyy00 HV        </v>
      </c>
      <c r="B1805" s="68" t="s">
        <v>292</v>
      </c>
      <c r="C1805" s="68" t="s">
        <v>136</v>
      </c>
      <c r="D1805" s="68" t="s">
        <v>287</v>
      </c>
      <c r="E1805" s="68" t="s">
        <v>359</v>
      </c>
      <c r="F1805" s="68" t="s">
        <v>360</v>
      </c>
      <c r="G1805" s="68" t="s">
        <v>75</v>
      </c>
      <c r="H1805" s="68" t="s">
        <v>246</v>
      </c>
      <c r="I1805" s="68" t="s">
        <v>656</v>
      </c>
      <c r="J1805" s="65">
        <v>216</v>
      </c>
      <c r="K1805" s="65">
        <v>549</v>
      </c>
      <c r="L1805" s="65">
        <v>102</v>
      </c>
      <c r="M1805" s="65" t="s">
        <v>371</v>
      </c>
    </row>
    <row r="1806" spans="1:13" ht="12.75" customHeight="1">
      <c r="A1806" s="107" t="str">
        <f>IF(ROW()=1,"KEY",IF(ISNA(VLOOKUP(B1806,車名対応マスタ!B:D,3,FALSE)),"",IF(VLOOKUP(B1806,車名対応マスタ!B:D,3,FALSE)="","",$D1806&amp;" "&amp;IF($G1806="9","J","O")&amp;" "&amp;$I1806&amp;" "&amp;IF($I1806&lt;=TEXT(★完成資料!$A$1,"yyyymm"),TEXT(★完成資料!$A$1,"yyyymm"),"999999")&amp; " " &amp; LEFT(F1806 &amp; "          ",10))))</f>
        <v xml:space="preserve">T O 202209 yyyy00 HV        </v>
      </c>
      <c r="B1806" s="68" t="s">
        <v>292</v>
      </c>
      <c r="C1806" s="68" t="s">
        <v>136</v>
      </c>
      <c r="D1806" s="68" t="s">
        <v>287</v>
      </c>
      <c r="E1806" s="68" t="s">
        <v>359</v>
      </c>
      <c r="F1806" s="68" t="s">
        <v>360</v>
      </c>
      <c r="G1806" s="68" t="s">
        <v>75</v>
      </c>
      <c r="H1806" s="68" t="s">
        <v>246</v>
      </c>
      <c r="I1806" s="68" t="s">
        <v>657</v>
      </c>
      <c r="J1806" s="65">
        <v>97</v>
      </c>
      <c r="K1806" s="65">
        <v>295</v>
      </c>
      <c r="L1806" s="65">
        <v>102</v>
      </c>
      <c r="M1806" s="65" t="s">
        <v>371</v>
      </c>
    </row>
    <row r="1807" spans="1:13" ht="12.75" customHeight="1">
      <c r="A1807" s="107" t="str">
        <f>IF(ROW()=1,"KEY",IF(ISNA(VLOOKUP(B1807,車名対応マスタ!B:D,3,FALSE)),"",IF(VLOOKUP(B1807,車名対応マスタ!B:D,3,FALSE)="","",$D1807&amp;" "&amp;IF($G1807="9","J","O")&amp;" "&amp;$I1807&amp;" "&amp;IF($I1807&lt;=TEXT(★完成資料!$A$1,"yyyymm"),TEXT(★完成資料!$A$1,"yyyymm"),"999999")&amp; " " &amp; LEFT(F1807 &amp; "          ",10))))</f>
        <v xml:space="preserve">T O 202210 yyyy00 HV        </v>
      </c>
      <c r="B1807" s="68" t="s">
        <v>292</v>
      </c>
      <c r="C1807" s="68" t="s">
        <v>136</v>
      </c>
      <c r="D1807" s="68" t="s">
        <v>287</v>
      </c>
      <c r="E1807" s="68" t="s">
        <v>359</v>
      </c>
      <c r="F1807" s="68" t="s">
        <v>360</v>
      </c>
      <c r="G1807" s="68" t="s">
        <v>75</v>
      </c>
      <c r="H1807" s="68" t="s">
        <v>246</v>
      </c>
      <c r="I1807" s="68" t="s">
        <v>663</v>
      </c>
      <c r="J1807" s="65">
        <v>107</v>
      </c>
      <c r="K1807" s="65">
        <v>114</v>
      </c>
      <c r="L1807" s="65">
        <v>102</v>
      </c>
      <c r="M1807" s="65" t="s">
        <v>371</v>
      </c>
    </row>
    <row r="1808" spans="1:13" ht="12.75" customHeight="1">
      <c r="A1808" s="107" t="str">
        <f>IF(ROW()=1,"KEY",IF(ISNA(VLOOKUP(B1808,車名対応マスタ!B:D,3,FALSE)),"",IF(VLOOKUP(B1808,車名対応マスタ!B:D,3,FALSE)="","",$D1808&amp;" "&amp;IF($G1808="9","J","O")&amp;" "&amp;$I1808&amp;" "&amp;IF($I1808&lt;=TEXT(★完成資料!$A$1,"yyyymm"),TEXT(★完成資料!$A$1,"yyyymm"),"999999")&amp; " " &amp; LEFT(F1808 &amp; "          ",10))))</f>
        <v xml:space="preserve">T O 202201 yyyy00 HV        </v>
      </c>
      <c r="B1808" s="68" t="s">
        <v>292</v>
      </c>
      <c r="C1808" s="68" t="s">
        <v>136</v>
      </c>
      <c r="D1808" s="68" t="s">
        <v>287</v>
      </c>
      <c r="E1808" s="68" t="s">
        <v>359</v>
      </c>
      <c r="F1808" s="68" t="s">
        <v>360</v>
      </c>
      <c r="G1808" s="68" t="s">
        <v>75</v>
      </c>
      <c r="H1808" s="68" t="s">
        <v>246</v>
      </c>
      <c r="I1808" s="68" t="s">
        <v>639</v>
      </c>
      <c r="J1808" s="65">
        <v>423</v>
      </c>
      <c r="K1808" s="65">
        <v>239</v>
      </c>
      <c r="L1808" s="65">
        <v>209</v>
      </c>
      <c r="M1808" s="65" t="s">
        <v>289</v>
      </c>
    </row>
    <row r="1809" spans="1:13" ht="12.75" customHeight="1">
      <c r="A1809" s="107" t="str">
        <f>IF(ROW()=1,"KEY",IF(ISNA(VLOOKUP(B1809,車名対応マスタ!B:D,3,FALSE)),"",IF(VLOOKUP(B1809,車名対応マスタ!B:D,3,FALSE)="","",$D1809&amp;" "&amp;IF($G1809="9","J","O")&amp;" "&amp;$I1809&amp;" "&amp;IF($I1809&lt;=TEXT(★完成資料!$A$1,"yyyymm"),TEXT(★完成資料!$A$1,"yyyymm"),"999999")&amp; " " &amp; LEFT(F1809 &amp; "          ",10))))</f>
        <v xml:space="preserve">T O 202202 yyyy00 HV        </v>
      </c>
      <c r="B1809" s="68" t="s">
        <v>292</v>
      </c>
      <c r="C1809" s="68" t="s">
        <v>136</v>
      </c>
      <c r="D1809" s="68" t="s">
        <v>287</v>
      </c>
      <c r="E1809" s="68" t="s">
        <v>359</v>
      </c>
      <c r="F1809" s="68" t="s">
        <v>360</v>
      </c>
      <c r="G1809" s="68" t="s">
        <v>75</v>
      </c>
      <c r="H1809" s="68" t="s">
        <v>246</v>
      </c>
      <c r="I1809" s="68" t="s">
        <v>640</v>
      </c>
      <c r="J1809" s="65">
        <v>380</v>
      </c>
      <c r="K1809" s="65">
        <v>198</v>
      </c>
      <c r="L1809" s="65">
        <v>209</v>
      </c>
      <c r="M1809" s="65" t="s">
        <v>289</v>
      </c>
    </row>
    <row r="1810" spans="1:13" ht="12.75" customHeight="1">
      <c r="A1810" s="107" t="str">
        <f>IF(ROW()=1,"KEY",IF(ISNA(VLOOKUP(B1810,車名対応マスタ!B:D,3,FALSE)),"",IF(VLOOKUP(B1810,車名対応マスタ!B:D,3,FALSE)="","",$D1810&amp;" "&amp;IF($G1810="9","J","O")&amp;" "&amp;$I1810&amp;" "&amp;IF($I1810&lt;=TEXT(★完成資料!$A$1,"yyyymm"),TEXT(★完成資料!$A$1,"yyyymm"),"999999")&amp; " " &amp; LEFT(F1810 &amp; "          ",10))))</f>
        <v xml:space="preserve">T O 202203 yyyy00 HV        </v>
      </c>
      <c r="B1810" s="68" t="s">
        <v>292</v>
      </c>
      <c r="C1810" s="68" t="s">
        <v>136</v>
      </c>
      <c r="D1810" s="68" t="s">
        <v>287</v>
      </c>
      <c r="E1810" s="68" t="s">
        <v>359</v>
      </c>
      <c r="F1810" s="68" t="s">
        <v>360</v>
      </c>
      <c r="G1810" s="68" t="s">
        <v>75</v>
      </c>
      <c r="H1810" s="68" t="s">
        <v>246</v>
      </c>
      <c r="I1810" s="68" t="s">
        <v>641</v>
      </c>
      <c r="J1810" s="65">
        <v>383</v>
      </c>
      <c r="K1810" s="65">
        <v>307</v>
      </c>
      <c r="L1810" s="65">
        <v>209</v>
      </c>
      <c r="M1810" s="65" t="s">
        <v>289</v>
      </c>
    </row>
    <row r="1811" spans="1:13" ht="12.75" customHeight="1">
      <c r="A1811" s="107" t="str">
        <f>IF(ROW()=1,"KEY",IF(ISNA(VLOOKUP(B1811,車名対応マスタ!B:D,3,FALSE)),"",IF(VLOOKUP(B1811,車名対応マスタ!B:D,3,FALSE)="","",$D1811&amp;" "&amp;IF($G1811="9","J","O")&amp;" "&amp;$I1811&amp;" "&amp;IF($I1811&lt;=TEXT(★完成資料!$A$1,"yyyymm"),TEXT(★完成資料!$A$1,"yyyymm"),"999999")&amp; " " &amp; LEFT(F1811 &amp; "          ",10))))</f>
        <v xml:space="preserve">T O 202204 yyyy00 HV        </v>
      </c>
      <c r="B1811" s="68" t="s">
        <v>292</v>
      </c>
      <c r="C1811" s="68" t="s">
        <v>136</v>
      </c>
      <c r="D1811" s="68" t="s">
        <v>287</v>
      </c>
      <c r="E1811" s="68" t="s">
        <v>359</v>
      </c>
      <c r="F1811" s="68" t="s">
        <v>360</v>
      </c>
      <c r="G1811" s="68" t="s">
        <v>75</v>
      </c>
      <c r="H1811" s="68" t="s">
        <v>246</v>
      </c>
      <c r="I1811" s="68" t="s">
        <v>642</v>
      </c>
      <c r="J1811" s="65">
        <v>375</v>
      </c>
      <c r="K1811" s="65">
        <v>437</v>
      </c>
      <c r="L1811" s="65">
        <v>209</v>
      </c>
      <c r="M1811" s="65" t="s">
        <v>289</v>
      </c>
    </row>
    <row r="1812" spans="1:13" ht="12.75" customHeight="1">
      <c r="A1812" s="107" t="str">
        <f>IF(ROW()=1,"KEY",IF(ISNA(VLOOKUP(B1812,車名対応マスタ!B:D,3,FALSE)),"",IF(VLOOKUP(B1812,車名対応マスタ!B:D,3,FALSE)="","",$D1812&amp;" "&amp;IF($G1812="9","J","O")&amp;" "&amp;$I1812&amp;" "&amp;IF($I1812&lt;=TEXT(★完成資料!$A$1,"yyyymm"),TEXT(★完成資料!$A$1,"yyyymm"),"999999")&amp; " " &amp; LEFT(F1812 &amp; "          ",10))))</f>
        <v xml:space="preserve">T O 202205 yyyy00 HV        </v>
      </c>
      <c r="B1812" s="68" t="s">
        <v>292</v>
      </c>
      <c r="C1812" s="68" t="s">
        <v>136</v>
      </c>
      <c r="D1812" s="68" t="s">
        <v>287</v>
      </c>
      <c r="E1812" s="68" t="s">
        <v>359</v>
      </c>
      <c r="F1812" s="68" t="s">
        <v>360</v>
      </c>
      <c r="G1812" s="68" t="s">
        <v>75</v>
      </c>
      <c r="H1812" s="68" t="s">
        <v>246</v>
      </c>
      <c r="I1812" s="68" t="s">
        <v>647</v>
      </c>
      <c r="J1812" s="65">
        <v>267</v>
      </c>
      <c r="K1812" s="65">
        <v>279</v>
      </c>
      <c r="L1812" s="65">
        <v>209</v>
      </c>
      <c r="M1812" s="65" t="s">
        <v>289</v>
      </c>
    </row>
    <row r="1813" spans="1:13" ht="12.75" customHeight="1">
      <c r="A1813" s="107" t="str">
        <f>IF(ROW()=1,"KEY",IF(ISNA(VLOOKUP(B1813,車名対応マスタ!B:D,3,FALSE)),"",IF(VLOOKUP(B1813,車名対応マスタ!B:D,3,FALSE)="","",$D1813&amp;" "&amp;IF($G1813="9","J","O")&amp;" "&amp;$I1813&amp;" "&amp;IF($I1813&lt;=TEXT(★完成資料!$A$1,"yyyymm"),TEXT(★完成資料!$A$1,"yyyymm"),"999999")&amp; " " &amp; LEFT(F1813 &amp; "          ",10))))</f>
        <v xml:space="preserve">T O 202206 yyyy00 HV        </v>
      </c>
      <c r="B1813" s="68" t="s">
        <v>292</v>
      </c>
      <c r="C1813" s="68" t="s">
        <v>136</v>
      </c>
      <c r="D1813" s="68" t="s">
        <v>287</v>
      </c>
      <c r="E1813" s="68" t="s">
        <v>359</v>
      </c>
      <c r="F1813" s="68" t="s">
        <v>360</v>
      </c>
      <c r="G1813" s="68" t="s">
        <v>75</v>
      </c>
      <c r="H1813" s="68" t="s">
        <v>246</v>
      </c>
      <c r="I1813" s="68" t="s">
        <v>652</v>
      </c>
      <c r="J1813" s="65">
        <v>99</v>
      </c>
      <c r="K1813" s="65">
        <v>259</v>
      </c>
      <c r="L1813" s="65">
        <v>209</v>
      </c>
      <c r="M1813" s="65" t="s">
        <v>289</v>
      </c>
    </row>
    <row r="1814" spans="1:13" ht="12.75" customHeight="1">
      <c r="A1814" s="107" t="str">
        <f>IF(ROW()=1,"KEY",IF(ISNA(VLOOKUP(B1814,車名対応マスタ!B:D,3,FALSE)),"",IF(VLOOKUP(B1814,車名対応マスタ!B:D,3,FALSE)="","",$D1814&amp;" "&amp;IF($G1814="9","J","O")&amp;" "&amp;$I1814&amp;" "&amp;IF($I1814&lt;=TEXT(★完成資料!$A$1,"yyyymm"),TEXT(★完成資料!$A$1,"yyyymm"),"999999")&amp; " " &amp; LEFT(F1814 &amp; "          ",10))))</f>
        <v xml:space="preserve">T O 202207 yyyy00 HV        </v>
      </c>
      <c r="B1814" s="68" t="s">
        <v>292</v>
      </c>
      <c r="C1814" s="68" t="s">
        <v>136</v>
      </c>
      <c r="D1814" s="68" t="s">
        <v>287</v>
      </c>
      <c r="E1814" s="68" t="s">
        <v>359</v>
      </c>
      <c r="F1814" s="68" t="s">
        <v>360</v>
      </c>
      <c r="G1814" s="68" t="s">
        <v>75</v>
      </c>
      <c r="H1814" s="68" t="s">
        <v>246</v>
      </c>
      <c r="I1814" s="68" t="s">
        <v>655</v>
      </c>
      <c r="J1814" s="65">
        <v>184</v>
      </c>
      <c r="K1814" s="65">
        <v>298</v>
      </c>
      <c r="L1814" s="65">
        <v>209</v>
      </c>
      <c r="M1814" s="65" t="s">
        <v>289</v>
      </c>
    </row>
    <row r="1815" spans="1:13" ht="12.75" customHeight="1">
      <c r="A1815" s="107" t="str">
        <f>IF(ROW()=1,"KEY",IF(ISNA(VLOOKUP(B1815,車名対応マスタ!B:D,3,FALSE)),"",IF(VLOOKUP(B1815,車名対応マスタ!B:D,3,FALSE)="","",$D1815&amp;" "&amp;IF($G1815="9","J","O")&amp;" "&amp;$I1815&amp;" "&amp;IF($I1815&lt;=TEXT(★完成資料!$A$1,"yyyymm"),TEXT(★完成資料!$A$1,"yyyymm"),"999999")&amp; " " &amp; LEFT(F1815 &amp; "          ",10))))</f>
        <v xml:space="preserve">T O 202208 yyyy00 HV        </v>
      </c>
      <c r="B1815" s="68" t="s">
        <v>292</v>
      </c>
      <c r="C1815" s="68" t="s">
        <v>136</v>
      </c>
      <c r="D1815" s="68" t="s">
        <v>287</v>
      </c>
      <c r="E1815" s="68" t="s">
        <v>359</v>
      </c>
      <c r="F1815" s="68" t="s">
        <v>360</v>
      </c>
      <c r="G1815" s="68" t="s">
        <v>75</v>
      </c>
      <c r="H1815" s="68" t="s">
        <v>246</v>
      </c>
      <c r="I1815" s="68" t="s">
        <v>656</v>
      </c>
      <c r="J1815" s="65">
        <v>210</v>
      </c>
      <c r="K1815" s="65">
        <v>327</v>
      </c>
      <c r="L1815" s="65">
        <v>209</v>
      </c>
      <c r="M1815" s="65" t="s">
        <v>289</v>
      </c>
    </row>
    <row r="1816" spans="1:13" ht="12.75" customHeight="1">
      <c r="A1816" s="65" t="str">
        <f>IF(ROW()=1,"KEY",IF(ISNA(VLOOKUP(B1816,車名対応マスタ!B:D,3,FALSE)),"",IF(VLOOKUP(B1816,車名対応マスタ!B:D,3,FALSE)="","",$D1816&amp;" "&amp;IF($G1816="9","J","O")&amp;" "&amp;$I1816&amp;" "&amp;IF($I1816&lt;=TEXT(★完成資料!$A$1,"yyyymm"),TEXT(★完成資料!$A$1,"yyyymm"),"999999")&amp; " " &amp; LEFT(F1816 &amp; "          ",10))))</f>
        <v xml:space="preserve">T O 202209 yyyy00 HV        </v>
      </c>
      <c r="B1816" s="68" t="s">
        <v>292</v>
      </c>
      <c r="C1816" s="68" t="s">
        <v>136</v>
      </c>
      <c r="D1816" s="68" t="s">
        <v>287</v>
      </c>
      <c r="E1816" s="68" t="s">
        <v>359</v>
      </c>
      <c r="F1816" s="68" t="s">
        <v>360</v>
      </c>
      <c r="G1816" s="68" t="s">
        <v>75</v>
      </c>
      <c r="H1816" s="68" t="s">
        <v>246</v>
      </c>
      <c r="I1816" s="68" t="s">
        <v>657</v>
      </c>
      <c r="J1816" s="65">
        <v>51</v>
      </c>
      <c r="K1816" s="65">
        <v>179</v>
      </c>
      <c r="L1816" s="65">
        <v>209</v>
      </c>
      <c r="M1816" s="65" t="s">
        <v>289</v>
      </c>
    </row>
    <row r="1817" spans="1:13" ht="12.75" customHeight="1">
      <c r="A1817" s="65" t="str">
        <f>IF(ROW()=1,"KEY",IF(ISNA(VLOOKUP(B1817,車名対応マスタ!B:D,3,FALSE)),"",IF(VLOOKUP(B1817,車名対応マスタ!B:D,3,FALSE)="","",$D1817&amp;" "&amp;IF($G1817="9","J","O")&amp;" "&amp;$I1817&amp;" "&amp;IF($I1817&lt;=TEXT(★完成資料!$A$1,"yyyymm"),TEXT(★完成資料!$A$1,"yyyymm"),"999999")&amp; " " &amp; LEFT(F1817 &amp; "          ",10))))</f>
        <v xml:space="preserve">T O 202210 yyyy00 HV        </v>
      </c>
      <c r="B1817" s="68" t="s">
        <v>292</v>
      </c>
      <c r="C1817" s="68" t="s">
        <v>136</v>
      </c>
      <c r="D1817" s="68" t="s">
        <v>287</v>
      </c>
      <c r="E1817" s="68" t="s">
        <v>359</v>
      </c>
      <c r="F1817" s="68" t="s">
        <v>360</v>
      </c>
      <c r="G1817" s="68" t="s">
        <v>75</v>
      </c>
      <c r="H1817" s="68" t="s">
        <v>246</v>
      </c>
      <c r="I1817" s="68" t="s">
        <v>663</v>
      </c>
      <c r="J1817" s="65">
        <v>169</v>
      </c>
      <c r="K1817" s="65">
        <v>48</v>
      </c>
      <c r="L1817" s="65">
        <v>209</v>
      </c>
      <c r="M1817" s="65" t="s">
        <v>289</v>
      </c>
    </row>
    <row r="1818" spans="1:13" ht="12.75" customHeight="1">
      <c r="A1818" s="65" t="str">
        <f>IF(ROW()=1,"KEY",IF(ISNA(VLOOKUP(B1818,車名対応マスタ!B:D,3,FALSE)),"",IF(VLOOKUP(B1818,車名対応マスタ!B:D,3,FALSE)="","",$D1818&amp;" "&amp;IF($G1818="9","J","O")&amp;" "&amp;$I1818&amp;" "&amp;IF($I1818&lt;=TEXT(★完成資料!$A$1,"yyyymm"),TEXT(★完成資料!$A$1,"yyyymm"),"999999")&amp; " " &amp; LEFT(F1818 &amp; "          ",10))))</f>
        <v xml:space="preserve">T O 202201 yyyy00 HV        </v>
      </c>
      <c r="B1818" s="68" t="s">
        <v>292</v>
      </c>
      <c r="C1818" s="68" t="s">
        <v>136</v>
      </c>
      <c r="D1818" s="68" t="s">
        <v>287</v>
      </c>
      <c r="E1818" s="68" t="s">
        <v>359</v>
      </c>
      <c r="F1818" s="68" t="s">
        <v>360</v>
      </c>
      <c r="G1818" s="68" t="s">
        <v>76</v>
      </c>
      <c r="H1818" s="68" t="s">
        <v>492</v>
      </c>
      <c r="I1818" s="68" t="s">
        <v>639</v>
      </c>
      <c r="J1818" s="65">
        <v>110</v>
      </c>
      <c r="K1818" s="65">
        <v>354</v>
      </c>
      <c r="L1818" s="65">
        <v>301</v>
      </c>
      <c r="M1818" s="65" t="s">
        <v>372</v>
      </c>
    </row>
    <row r="1819" spans="1:13" ht="12.75" customHeight="1">
      <c r="A1819" s="65" t="str">
        <f>IF(ROW()=1,"KEY",IF(ISNA(VLOOKUP(B1819,車名対応マスタ!B:D,3,FALSE)),"",IF(VLOOKUP(B1819,車名対応マスタ!B:D,3,FALSE)="","",$D1819&amp;" "&amp;IF($G1819="9","J","O")&amp;" "&amp;$I1819&amp;" "&amp;IF($I1819&lt;=TEXT(★完成資料!$A$1,"yyyymm"),TEXT(★完成資料!$A$1,"yyyymm"),"999999")&amp; " " &amp; LEFT(F1819 &amp; "          ",10))))</f>
        <v xml:space="preserve">T O 202202 yyyy00 HV        </v>
      </c>
      <c r="B1819" s="68" t="s">
        <v>292</v>
      </c>
      <c r="C1819" s="68" t="s">
        <v>136</v>
      </c>
      <c r="D1819" s="68" t="s">
        <v>287</v>
      </c>
      <c r="E1819" s="68" t="s">
        <v>359</v>
      </c>
      <c r="F1819" s="68" t="s">
        <v>360</v>
      </c>
      <c r="G1819" s="68" t="s">
        <v>76</v>
      </c>
      <c r="H1819" s="68" t="s">
        <v>492</v>
      </c>
      <c r="I1819" s="68" t="s">
        <v>640</v>
      </c>
      <c r="J1819" s="65">
        <v>84</v>
      </c>
      <c r="K1819" s="65">
        <v>274</v>
      </c>
      <c r="L1819" s="65">
        <v>301</v>
      </c>
      <c r="M1819" s="65" t="s">
        <v>372</v>
      </c>
    </row>
    <row r="1820" spans="1:13" ht="12.75" customHeight="1">
      <c r="A1820" s="65" t="str">
        <f>IF(ROW()=1,"KEY",IF(ISNA(VLOOKUP(B1820,車名対応マスタ!B:D,3,FALSE)),"",IF(VLOOKUP(B1820,車名対応マスタ!B:D,3,FALSE)="","",$D1820&amp;" "&amp;IF($G1820="9","J","O")&amp;" "&amp;$I1820&amp;" "&amp;IF($I1820&lt;=TEXT(★完成資料!$A$1,"yyyymm"),TEXT(★完成資料!$A$1,"yyyymm"),"999999")&amp; " " &amp; LEFT(F1820 &amp; "          ",10))))</f>
        <v xml:space="preserve">T O 202203 yyyy00 HV        </v>
      </c>
      <c r="B1820" s="68" t="s">
        <v>292</v>
      </c>
      <c r="C1820" s="68" t="s">
        <v>136</v>
      </c>
      <c r="D1820" s="68" t="s">
        <v>287</v>
      </c>
      <c r="E1820" s="68" t="s">
        <v>359</v>
      </c>
      <c r="F1820" s="68" t="s">
        <v>360</v>
      </c>
      <c r="G1820" s="68" t="s">
        <v>76</v>
      </c>
      <c r="H1820" s="68" t="s">
        <v>492</v>
      </c>
      <c r="I1820" s="68" t="s">
        <v>641</v>
      </c>
      <c r="J1820" s="65">
        <v>60</v>
      </c>
      <c r="K1820" s="65">
        <v>252</v>
      </c>
      <c r="L1820" s="65">
        <v>301</v>
      </c>
      <c r="M1820" s="65" t="s">
        <v>372</v>
      </c>
    </row>
    <row r="1821" spans="1:13" ht="12.75" customHeight="1">
      <c r="A1821" s="65" t="str">
        <f>IF(ROW()=1,"KEY",IF(ISNA(VLOOKUP(B1821,車名対応マスタ!B:D,3,FALSE)),"",IF(VLOOKUP(B1821,車名対応マスタ!B:D,3,FALSE)="","",$D1821&amp;" "&amp;IF($G1821="9","J","O")&amp;" "&amp;$I1821&amp;" "&amp;IF($I1821&lt;=TEXT(★完成資料!$A$1,"yyyymm"),TEXT(★完成資料!$A$1,"yyyymm"),"999999")&amp; " " &amp; LEFT(F1821 &amp; "          ",10))))</f>
        <v xml:space="preserve">T O 202204 yyyy00 HV        </v>
      </c>
      <c r="B1821" s="68" t="s">
        <v>292</v>
      </c>
      <c r="C1821" s="68" t="s">
        <v>136</v>
      </c>
      <c r="D1821" s="68" t="s">
        <v>287</v>
      </c>
      <c r="E1821" s="68" t="s">
        <v>359</v>
      </c>
      <c r="F1821" s="68" t="s">
        <v>360</v>
      </c>
      <c r="G1821" s="68" t="s">
        <v>76</v>
      </c>
      <c r="H1821" s="68" t="s">
        <v>492</v>
      </c>
      <c r="I1821" s="68" t="s">
        <v>642</v>
      </c>
      <c r="J1821" s="65">
        <v>156</v>
      </c>
      <c r="K1821" s="65">
        <v>101</v>
      </c>
      <c r="L1821" s="65">
        <v>301</v>
      </c>
      <c r="M1821" s="65" t="s">
        <v>372</v>
      </c>
    </row>
    <row r="1822" spans="1:13" ht="12.75" customHeight="1">
      <c r="A1822" s="65" t="str">
        <f>IF(ROW()=1,"KEY",IF(ISNA(VLOOKUP(B1822,車名対応マスタ!B:D,3,FALSE)),"",IF(VLOOKUP(B1822,車名対応マスタ!B:D,3,FALSE)="","",$D1822&amp;" "&amp;IF($G1822="9","J","O")&amp;" "&amp;$I1822&amp;" "&amp;IF($I1822&lt;=TEXT(★完成資料!$A$1,"yyyymm"),TEXT(★完成資料!$A$1,"yyyymm"),"999999")&amp; " " &amp; LEFT(F1822 &amp; "          ",10))))</f>
        <v xml:space="preserve">T O 202205 yyyy00 HV        </v>
      </c>
      <c r="B1822" s="68" t="s">
        <v>292</v>
      </c>
      <c r="C1822" s="68" t="s">
        <v>136</v>
      </c>
      <c r="D1822" s="68" t="s">
        <v>287</v>
      </c>
      <c r="E1822" s="68" t="s">
        <v>359</v>
      </c>
      <c r="F1822" s="68" t="s">
        <v>360</v>
      </c>
      <c r="G1822" s="68" t="s">
        <v>76</v>
      </c>
      <c r="H1822" s="68" t="s">
        <v>492</v>
      </c>
      <c r="I1822" s="68" t="s">
        <v>647</v>
      </c>
      <c r="J1822" s="65">
        <v>149</v>
      </c>
      <c r="K1822" s="65">
        <v>68</v>
      </c>
      <c r="L1822" s="65">
        <v>301</v>
      </c>
      <c r="M1822" s="65" t="s">
        <v>372</v>
      </c>
    </row>
    <row r="1823" spans="1:13" ht="12.75" customHeight="1">
      <c r="A1823" s="65" t="str">
        <f>IF(ROW()=1,"KEY",IF(ISNA(VLOOKUP(B1823,車名対応マスタ!B:D,3,FALSE)),"",IF(VLOOKUP(B1823,車名対応マスタ!B:D,3,FALSE)="","",$D1823&amp;" "&amp;IF($G1823="9","J","O")&amp;" "&amp;$I1823&amp;" "&amp;IF($I1823&lt;=TEXT(★完成資料!$A$1,"yyyymm"),TEXT(★完成資料!$A$1,"yyyymm"),"999999")&amp; " " &amp; LEFT(F1823 &amp; "          ",10))))</f>
        <v xml:space="preserve">T O 202206 yyyy00 HV        </v>
      </c>
      <c r="B1823" s="68" t="s">
        <v>292</v>
      </c>
      <c r="C1823" s="68" t="s">
        <v>136</v>
      </c>
      <c r="D1823" s="68" t="s">
        <v>287</v>
      </c>
      <c r="E1823" s="68" t="s">
        <v>359</v>
      </c>
      <c r="F1823" s="68" t="s">
        <v>360</v>
      </c>
      <c r="G1823" s="68" t="s">
        <v>76</v>
      </c>
      <c r="H1823" s="68" t="s">
        <v>492</v>
      </c>
      <c r="I1823" s="68" t="s">
        <v>652</v>
      </c>
      <c r="J1823" s="65">
        <v>142</v>
      </c>
      <c r="K1823" s="65">
        <v>55</v>
      </c>
      <c r="L1823" s="65">
        <v>301</v>
      </c>
      <c r="M1823" s="65" t="s">
        <v>372</v>
      </c>
    </row>
    <row r="1824" spans="1:13" ht="12.75" customHeight="1">
      <c r="A1824" s="65" t="str">
        <f>IF(ROW()=1,"KEY",IF(ISNA(VLOOKUP(B1824,車名対応マスタ!B:D,3,FALSE)),"",IF(VLOOKUP(B1824,車名対応マスタ!B:D,3,FALSE)="","",$D1824&amp;" "&amp;IF($G1824="9","J","O")&amp;" "&amp;$I1824&amp;" "&amp;IF($I1824&lt;=TEXT(★完成資料!$A$1,"yyyymm"),TEXT(★完成資料!$A$1,"yyyymm"),"999999")&amp; " " &amp; LEFT(F1824 &amp; "          ",10))))</f>
        <v xml:space="preserve">T O 202207 yyyy00 HV        </v>
      </c>
      <c r="B1824" s="68" t="s">
        <v>292</v>
      </c>
      <c r="C1824" s="68" t="s">
        <v>136</v>
      </c>
      <c r="D1824" s="68" t="s">
        <v>287</v>
      </c>
      <c r="E1824" s="68" t="s">
        <v>359</v>
      </c>
      <c r="F1824" s="68" t="s">
        <v>360</v>
      </c>
      <c r="G1824" s="68" t="s">
        <v>76</v>
      </c>
      <c r="H1824" s="68" t="s">
        <v>492</v>
      </c>
      <c r="I1824" s="68" t="s">
        <v>655</v>
      </c>
      <c r="J1824" s="65">
        <v>242</v>
      </c>
      <c r="K1824" s="65">
        <v>50</v>
      </c>
      <c r="L1824" s="65">
        <v>301</v>
      </c>
      <c r="M1824" s="65" t="s">
        <v>372</v>
      </c>
    </row>
    <row r="1825" spans="1:13" ht="12.75" customHeight="1">
      <c r="A1825" s="65" t="str">
        <f>IF(ROW()=1,"KEY",IF(ISNA(VLOOKUP(B1825,車名対応マスタ!B:D,3,FALSE)),"",IF(VLOOKUP(B1825,車名対応マスタ!B:D,3,FALSE)="","",$D1825&amp;" "&amp;IF($G1825="9","J","O")&amp;" "&amp;$I1825&amp;" "&amp;IF($I1825&lt;=TEXT(★完成資料!$A$1,"yyyymm"),TEXT(★完成資料!$A$1,"yyyymm"),"999999")&amp; " " &amp; LEFT(F1825 &amp; "          ",10))))</f>
        <v xml:space="preserve">T O 202208 yyyy00 HV        </v>
      </c>
      <c r="B1825" s="68" t="s">
        <v>292</v>
      </c>
      <c r="C1825" s="68" t="s">
        <v>136</v>
      </c>
      <c r="D1825" s="68" t="s">
        <v>287</v>
      </c>
      <c r="E1825" s="68" t="s">
        <v>359</v>
      </c>
      <c r="F1825" s="68" t="s">
        <v>360</v>
      </c>
      <c r="G1825" s="68" t="s">
        <v>76</v>
      </c>
      <c r="H1825" s="68" t="s">
        <v>492</v>
      </c>
      <c r="I1825" s="68" t="s">
        <v>656</v>
      </c>
      <c r="J1825" s="65">
        <v>184</v>
      </c>
      <c r="K1825" s="65">
        <v>176</v>
      </c>
      <c r="L1825" s="65">
        <v>301</v>
      </c>
      <c r="M1825" s="65" t="s">
        <v>372</v>
      </c>
    </row>
    <row r="1826" spans="1:13" ht="12.75" customHeight="1">
      <c r="A1826" s="65" t="str">
        <f>IF(ROW()=1,"KEY",IF(ISNA(VLOOKUP(B1826,車名対応マスタ!B:D,3,FALSE)),"",IF(VLOOKUP(B1826,車名対応マスタ!B:D,3,FALSE)="","",$D1826&amp;" "&amp;IF($G1826="9","J","O")&amp;" "&amp;$I1826&amp;" "&amp;IF($I1826&lt;=TEXT(★完成資料!$A$1,"yyyymm"),TEXT(★完成資料!$A$1,"yyyymm"),"999999")&amp; " " &amp; LEFT(F1826 &amp; "          ",10))))</f>
        <v xml:space="preserve">T O 202209 yyyy00 HV        </v>
      </c>
      <c r="B1826" s="68" t="s">
        <v>292</v>
      </c>
      <c r="C1826" s="68" t="s">
        <v>136</v>
      </c>
      <c r="D1826" s="68" t="s">
        <v>287</v>
      </c>
      <c r="E1826" s="68" t="s">
        <v>359</v>
      </c>
      <c r="F1826" s="68" t="s">
        <v>360</v>
      </c>
      <c r="G1826" s="68" t="s">
        <v>76</v>
      </c>
      <c r="H1826" s="68" t="s">
        <v>492</v>
      </c>
      <c r="I1826" s="68" t="s">
        <v>657</v>
      </c>
      <c r="J1826" s="65">
        <v>313</v>
      </c>
      <c r="K1826" s="65">
        <v>515</v>
      </c>
      <c r="L1826" s="65">
        <v>301</v>
      </c>
      <c r="M1826" s="65" t="s">
        <v>372</v>
      </c>
    </row>
    <row r="1827" spans="1:13" ht="12.75" customHeight="1">
      <c r="A1827" s="65" t="str">
        <f>IF(ROW()=1,"KEY",IF(ISNA(VLOOKUP(B1827,車名対応マスタ!B:D,3,FALSE)),"",IF(VLOOKUP(B1827,車名対応マスタ!B:D,3,FALSE)="","",$D1827&amp;" "&amp;IF($G1827="9","J","O")&amp;" "&amp;$I1827&amp;" "&amp;IF($I1827&lt;=TEXT(★完成資料!$A$1,"yyyymm"),TEXT(★完成資料!$A$1,"yyyymm"),"999999")&amp; " " &amp; LEFT(F1827 &amp; "          ",10))))</f>
        <v xml:space="preserve">T O 202210 yyyy00 HV        </v>
      </c>
      <c r="B1827" s="68" t="s">
        <v>292</v>
      </c>
      <c r="C1827" s="68" t="s">
        <v>136</v>
      </c>
      <c r="D1827" s="68" t="s">
        <v>287</v>
      </c>
      <c r="E1827" s="68" t="s">
        <v>359</v>
      </c>
      <c r="F1827" s="68" t="s">
        <v>360</v>
      </c>
      <c r="G1827" s="68" t="s">
        <v>76</v>
      </c>
      <c r="H1827" s="68" t="s">
        <v>492</v>
      </c>
      <c r="I1827" s="68" t="s">
        <v>663</v>
      </c>
      <c r="J1827" s="65">
        <v>265</v>
      </c>
      <c r="K1827" s="65">
        <v>185</v>
      </c>
      <c r="L1827" s="65">
        <v>301</v>
      </c>
      <c r="M1827" s="65" t="s">
        <v>372</v>
      </c>
    </row>
    <row r="1828" spans="1:13" ht="12.75" customHeight="1">
      <c r="A1828" s="65" t="str">
        <f>IF(ROW()=1,"KEY",IF(ISNA(VLOOKUP(B1828,車名対応マスタ!B:D,3,FALSE)),"",IF(VLOOKUP(B1828,車名対応マスタ!B:D,3,FALSE)="","",$D1828&amp;" "&amp;IF($G1828="9","J","O")&amp;" "&amp;$I1828&amp;" "&amp;IF($I1828&lt;=TEXT(★完成資料!$A$1,"yyyymm"),TEXT(★完成資料!$A$1,"yyyymm"),"999999")&amp; " " &amp; LEFT(F1828 &amp; "          ",10))))</f>
        <v xml:space="preserve">T O 202201 yyyy00 HV        </v>
      </c>
      <c r="B1828" s="68" t="s">
        <v>292</v>
      </c>
      <c r="C1828" s="68" t="s">
        <v>136</v>
      </c>
      <c r="D1828" s="68" t="s">
        <v>287</v>
      </c>
      <c r="E1828" s="68" t="s">
        <v>359</v>
      </c>
      <c r="F1828" s="68" t="s">
        <v>360</v>
      </c>
      <c r="G1828" s="68" t="s">
        <v>76</v>
      </c>
      <c r="H1828" s="68" t="s">
        <v>492</v>
      </c>
      <c r="I1828" s="68" t="s">
        <v>639</v>
      </c>
      <c r="J1828" s="65">
        <v>16</v>
      </c>
      <c r="K1828" s="65">
        <v>5</v>
      </c>
      <c r="L1828" s="65">
        <v>314</v>
      </c>
      <c r="M1828" s="65" t="s">
        <v>265</v>
      </c>
    </row>
    <row r="1829" spans="1:13" ht="12.75" customHeight="1">
      <c r="A1829" s="65" t="str">
        <f>IF(ROW()=1,"KEY",IF(ISNA(VLOOKUP(B1829,車名対応マスタ!B:D,3,FALSE)),"",IF(VLOOKUP(B1829,車名対応マスタ!B:D,3,FALSE)="","",$D1829&amp;" "&amp;IF($G1829="9","J","O")&amp;" "&amp;$I1829&amp;" "&amp;IF($I1829&lt;=TEXT(★完成資料!$A$1,"yyyymm"),TEXT(★完成資料!$A$1,"yyyymm"),"999999")&amp; " " &amp; LEFT(F1829 &amp; "          ",10))))</f>
        <v xml:space="preserve">T O 202202 yyyy00 HV        </v>
      </c>
      <c r="B1829" s="68" t="s">
        <v>292</v>
      </c>
      <c r="C1829" s="68" t="s">
        <v>136</v>
      </c>
      <c r="D1829" s="68" t="s">
        <v>287</v>
      </c>
      <c r="E1829" s="68" t="s">
        <v>359</v>
      </c>
      <c r="F1829" s="68" t="s">
        <v>360</v>
      </c>
      <c r="G1829" s="68" t="s">
        <v>76</v>
      </c>
      <c r="H1829" s="68" t="s">
        <v>492</v>
      </c>
      <c r="I1829" s="68" t="s">
        <v>640</v>
      </c>
      <c r="J1829" s="65">
        <v>13</v>
      </c>
      <c r="K1829" s="65">
        <v>5</v>
      </c>
      <c r="L1829" s="65">
        <v>314</v>
      </c>
      <c r="M1829" s="65" t="s">
        <v>265</v>
      </c>
    </row>
    <row r="1830" spans="1:13" ht="12.75" customHeight="1">
      <c r="A1830" s="65" t="str">
        <f>IF(ROW()=1,"KEY",IF(ISNA(VLOOKUP(B1830,車名対応マスタ!B:D,3,FALSE)),"",IF(VLOOKUP(B1830,車名対応マスタ!B:D,3,FALSE)="","",$D1830&amp;" "&amp;IF($G1830="9","J","O")&amp;" "&amp;$I1830&amp;" "&amp;IF($I1830&lt;=TEXT(★完成資料!$A$1,"yyyymm"),TEXT(★完成資料!$A$1,"yyyymm"),"999999")&amp; " " &amp; LEFT(F1830 &amp; "          ",10))))</f>
        <v xml:space="preserve">T O 202203 yyyy00 HV        </v>
      </c>
      <c r="B1830" s="68" t="s">
        <v>292</v>
      </c>
      <c r="C1830" s="68" t="s">
        <v>136</v>
      </c>
      <c r="D1830" s="68" t="s">
        <v>287</v>
      </c>
      <c r="E1830" s="68" t="s">
        <v>359</v>
      </c>
      <c r="F1830" s="68" t="s">
        <v>360</v>
      </c>
      <c r="G1830" s="68" t="s">
        <v>76</v>
      </c>
      <c r="H1830" s="68" t="s">
        <v>492</v>
      </c>
      <c r="I1830" s="68" t="s">
        <v>641</v>
      </c>
      <c r="J1830" s="65">
        <v>18</v>
      </c>
      <c r="K1830" s="65">
        <v>4</v>
      </c>
      <c r="L1830" s="65">
        <v>314</v>
      </c>
      <c r="M1830" s="65" t="s">
        <v>265</v>
      </c>
    </row>
    <row r="1831" spans="1:13" ht="12.75" customHeight="1">
      <c r="A1831" s="65" t="str">
        <f>IF(ROW()=1,"KEY",IF(ISNA(VLOOKUP(B1831,車名対応マスタ!B:D,3,FALSE)),"",IF(VLOOKUP(B1831,車名対応マスタ!B:D,3,FALSE)="","",$D1831&amp;" "&amp;IF($G1831="9","J","O")&amp;" "&amp;$I1831&amp;" "&amp;IF($I1831&lt;=TEXT(★完成資料!$A$1,"yyyymm"),TEXT(★完成資料!$A$1,"yyyymm"),"999999")&amp; " " &amp; LEFT(F1831 &amp; "          ",10))))</f>
        <v xml:space="preserve">T O 202204 yyyy00 HV        </v>
      </c>
      <c r="B1831" s="68" t="s">
        <v>292</v>
      </c>
      <c r="C1831" s="68" t="s">
        <v>136</v>
      </c>
      <c r="D1831" s="68" t="s">
        <v>287</v>
      </c>
      <c r="E1831" s="68" t="s">
        <v>359</v>
      </c>
      <c r="F1831" s="68" t="s">
        <v>360</v>
      </c>
      <c r="G1831" s="68" t="s">
        <v>76</v>
      </c>
      <c r="H1831" s="68" t="s">
        <v>492</v>
      </c>
      <c r="I1831" s="68" t="s">
        <v>642</v>
      </c>
      <c r="J1831" s="65">
        <v>1</v>
      </c>
      <c r="K1831" s="65">
        <v>8</v>
      </c>
      <c r="L1831" s="65">
        <v>314</v>
      </c>
      <c r="M1831" s="65" t="s">
        <v>265</v>
      </c>
    </row>
    <row r="1832" spans="1:13" ht="12.75" customHeight="1">
      <c r="A1832" s="65" t="str">
        <f>IF(ROW()=1,"KEY",IF(ISNA(VLOOKUP(B1832,車名対応マスタ!B:D,3,FALSE)),"",IF(VLOOKUP(B1832,車名対応マスタ!B:D,3,FALSE)="","",$D1832&amp;" "&amp;IF($G1832="9","J","O")&amp;" "&amp;$I1832&amp;" "&amp;IF($I1832&lt;=TEXT(★完成資料!$A$1,"yyyymm"),TEXT(★完成資料!$A$1,"yyyymm"),"999999")&amp; " " &amp; LEFT(F1832 &amp; "          ",10))))</f>
        <v xml:space="preserve">T O 202205 yyyy00 HV        </v>
      </c>
      <c r="B1832" s="68" t="s">
        <v>292</v>
      </c>
      <c r="C1832" s="68" t="s">
        <v>136</v>
      </c>
      <c r="D1832" s="68" t="s">
        <v>287</v>
      </c>
      <c r="E1832" s="68" t="s">
        <v>359</v>
      </c>
      <c r="F1832" s="68" t="s">
        <v>360</v>
      </c>
      <c r="G1832" s="68" t="s">
        <v>76</v>
      </c>
      <c r="H1832" s="68" t="s">
        <v>492</v>
      </c>
      <c r="I1832" s="68" t="s">
        <v>647</v>
      </c>
      <c r="J1832" s="65">
        <v>0</v>
      </c>
      <c r="K1832" s="65">
        <v>9</v>
      </c>
      <c r="L1832" s="65">
        <v>314</v>
      </c>
      <c r="M1832" s="65" t="s">
        <v>265</v>
      </c>
    </row>
    <row r="1833" spans="1:13" ht="12.75" customHeight="1">
      <c r="A1833" s="65" t="str">
        <f>IF(ROW()=1,"KEY",IF(ISNA(VLOOKUP(B1833,車名対応マスタ!B:D,3,FALSE)),"",IF(VLOOKUP(B1833,車名対応マスタ!B:D,3,FALSE)="","",$D1833&amp;" "&amp;IF($G1833="9","J","O")&amp;" "&amp;$I1833&amp;" "&amp;IF($I1833&lt;=TEXT(★完成資料!$A$1,"yyyymm"),TEXT(★完成資料!$A$1,"yyyymm"),"999999")&amp; " " &amp; LEFT(F1833 &amp; "          ",10))))</f>
        <v xml:space="preserve">T O 202206 yyyy00 HV        </v>
      </c>
      <c r="B1833" s="68" t="s">
        <v>292</v>
      </c>
      <c r="C1833" s="68" t="s">
        <v>136</v>
      </c>
      <c r="D1833" s="68" t="s">
        <v>287</v>
      </c>
      <c r="E1833" s="68" t="s">
        <v>359</v>
      </c>
      <c r="F1833" s="68" t="s">
        <v>360</v>
      </c>
      <c r="G1833" s="68" t="s">
        <v>76</v>
      </c>
      <c r="H1833" s="68" t="s">
        <v>492</v>
      </c>
      <c r="I1833" s="68" t="s">
        <v>652</v>
      </c>
      <c r="J1833" s="65">
        <v>2</v>
      </c>
      <c r="K1833" s="65">
        <v>5</v>
      </c>
      <c r="L1833" s="65">
        <v>314</v>
      </c>
      <c r="M1833" s="65" t="s">
        <v>265</v>
      </c>
    </row>
    <row r="1834" spans="1:13" ht="12.75" customHeight="1">
      <c r="A1834" s="65" t="str">
        <f>IF(ROW()=1,"KEY",IF(ISNA(VLOOKUP(B1834,車名対応マスタ!B:D,3,FALSE)),"",IF(VLOOKUP(B1834,車名対応マスタ!B:D,3,FALSE)="","",$D1834&amp;" "&amp;IF($G1834="9","J","O")&amp;" "&amp;$I1834&amp;" "&amp;IF($I1834&lt;=TEXT(★完成資料!$A$1,"yyyymm"),TEXT(★完成資料!$A$1,"yyyymm"),"999999")&amp; " " &amp; LEFT(F1834 &amp; "          ",10))))</f>
        <v xml:space="preserve">T O 202207 yyyy00 HV        </v>
      </c>
      <c r="B1834" s="68" t="s">
        <v>292</v>
      </c>
      <c r="C1834" s="68" t="s">
        <v>136</v>
      </c>
      <c r="D1834" s="68" t="s">
        <v>287</v>
      </c>
      <c r="E1834" s="68" t="s">
        <v>359</v>
      </c>
      <c r="F1834" s="68" t="s">
        <v>360</v>
      </c>
      <c r="G1834" s="68" t="s">
        <v>76</v>
      </c>
      <c r="H1834" s="68" t="s">
        <v>492</v>
      </c>
      <c r="I1834" s="68" t="s">
        <v>655</v>
      </c>
      <c r="J1834" s="65">
        <v>11</v>
      </c>
      <c r="K1834" s="65">
        <v>5</v>
      </c>
      <c r="L1834" s="65">
        <v>314</v>
      </c>
      <c r="M1834" s="65" t="s">
        <v>265</v>
      </c>
    </row>
    <row r="1835" spans="1:13" ht="12.75" customHeight="1">
      <c r="A1835" s="65" t="str">
        <f>IF(ROW()=1,"KEY",IF(ISNA(VLOOKUP(B1835,車名対応マスタ!B:D,3,FALSE)),"",IF(VLOOKUP(B1835,車名対応マスタ!B:D,3,FALSE)="","",$D1835&amp;" "&amp;IF($G1835="9","J","O")&amp;" "&amp;$I1835&amp;" "&amp;IF($I1835&lt;=TEXT(★完成資料!$A$1,"yyyymm"),TEXT(★完成資料!$A$1,"yyyymm"),"999999")&amp; " " &amp; LEFT(F1835 &amp; "          ",10))))</f>
        <v xml:space="preserve">T O 202208 yyyy00 HV        </v>
      </c>
      <c r="B1835" s="68" t="s">
        <v>292</v>
      </c>
      <c r="C1835" s="68" t="s">
        <v>136</v>
      </c>
      <c r="D1835" s="68" t="s">
        <v>287</v>
      </c>
      <c r="E1835" s="68" t="s">
        <v>359</v>
      </c>
      <c r="F1835" s="68" t="s">
        <v>360</v>
      </c>
      <c r="G1835" s="68" t="s">
        <v>76</v>
      </c>
      <c r="H1835" s="68" t="s">
        <v>492</v>
      </c>
      <c r="I1835" s="68" t="s">
        <v>656</v>
      </c>
      <c r="J1835" s="65">
        <v>17</v>
      </c>
      <c r="K1835" s="65">
        <v>2</v>
      </c>
      <c r="L1835" s="65">
        <v>314</v>
      </c>
      <c r="M1835" s="65" t="s">
        <v>265</v>
      </c>
    </row>
    <row r="1836" spans="1:13" ht="12.75" customHeight="1">
      <c r="A1836" s="65" t="str">
        <f>IF(ROW()=1,"KEY",IF(ISNA(VLOOKUP(B1836,車名対応マスタ!B:D,3,FALSE)),"",IF(VLOOKUP(B1836,車名対応マスタ!B:D,3,FALSE)="","",$D1836&amp;" "&amp;IF($G1836="9","J","O")&amp;" "&amp;$I1836&amp;" "&amp;IF($I1836&lt;=TEXT(★完成資料!$A$1,"yyyymm"),TEXT(★完成資料!$A$1,"yyyymm"),"999999")&amp; " " &amp; LEFT(F1836 &amp; "          ",10))))</f>
        <v xml:space="preserve">T O 202209 yyyy00 HV        </v>
      </c>
      <c r="B1836" s="68" t="s">
        <v>292</v>
      </c>
      <c r="C1836" s="68" t="s">
        <v>136</v>
      </c>
      <c r="D1836" s="68" t="s">
        <v>287</v>
      </c>
      <c r="E1836" s="68" t="s">
        <v>359</v>
      </c>
      <c r="F1836" s="68" t="s">
        <v>360</v>
      </c>
      <c r="G1836" s="68" t="s">
        <v>76</v>
      </c>
      <c r="H1836" s="68" t="s">
        <v>492</v>
      </c>
      <c r="I1836" s="68" t="s">
        <v>657</v>
      </c>
      <c r="J1836" s="65">
        <v>9</v>
      </c>
      <c r="K1836" s="65">
        <v>3</v>
      </c>
      <c r="L1836" s="65">
        <v>314</v>
      </c>
      <c r="M1836" s="65" t="s">
        <v>265</v>
      </c>
    </row>
    <row r="1837" spans="1:13" ht="12.75" customHeight="1">
      <c r="A1837" s="65" t="str">
        <f>IF(ROW()=1,"KEY",IF(ISNA(VLOOKUP(B1837,車名対応マスタ!B:D,3,FALSE)),"",IF(VLOOKUP(B1837,車名対応マスタ!B:D,3,FALSE)="","",$D1837&amp;" "&amp;IF($G1837="9","J","O")&amp;" "&amp;$I1837&amp;" "&amp;IF($I1837&lt;=TEXT(★完成資料!$A$1,"yyyymm"),TEXT(★完成資料!$A$1,"yyyymm"),"999999")&amp; " " &amp; LEFT(F1837 &amp; "          ",10))))</f>
        <v xml:space="preserve">T O 202210 yyyy00 HV        </v>
      </c>
      <c r="B1837" s="68" t="s">
        <v>292</v>
      </c>
      <c r="C1837" s="68" t="s">
        <v>136</v>
      </c>
      <c r="D1837" s="68" t="s">
        <v>287</v>
      </c>
      <c r="E1837" s="68" t="s">
        <v>359</v>
      </c>
      <c r="F1837" s="68" t="s">
        <v>360</v>
      </c>
      <c r="G1837" s="68" t="s">
        <v>76</v>
      </c>
      <c r="H1837" s="68" t="s">
        <v>492</v>
      </c>
      <c r="I1837" s="68" t="s">
        <v>663</v>
      </c>
      <c r="J1837" s="65">
        <v>7</v>
      </c>
      <c r="K1837" s="65">
        <v>3</v>
      </c>
      <c r="L1837" s="65">
        <v>314</v>
      </c>
      <c r="M1837" s="65" t="s">
        <v>265</v>
      </c>
    </row>
    <row r="1838" spans="1:13" ht="12.75" customHeight="1">
      <c r="A1838" s="65" t="str">
        <f>IF(ROW()=1,"KEY",IF(ISNA(VLOOKUP(B1838,車名対応マスタ!B:D,3,FALSE)),"",IF(VLOOKUP(B1838,車名対応マスタ!B:D,3,FALSE)="","",$D1838&amp;" "&amp;IF($G1838="9","J","O")&amp;" "&amp;$I1838&amp;" "&amp;IF($I1838&lt;=TEXT(★完成資料!$A$1,"yyyymm"),TEXT(★完成資料!$A$1,"yyyymm"),"999999")&amp; " " &amp; LEFT(F1838 &amp; "          ",10))))</f>
        <v xml:space="preserve">T O 202201 yyyy00 HV        </v>
      </c>
      <c r="B1838" s="68" t="s">
        <v>292</v>
      </c>
      <c r="C1838" s="68" t="s">
        <v>136</v>
      </c>
      <c r="D1838" s="68" t="s">
        <v>287</v>
      </c>
      <c r="E1838" s="68" t="s">
        <v>359</v>
      </c>
      <c r="F1838" s="68" t="s">
        <v>360</v>
      </c>
      <c r="G1838" s="68" t="s">
        <v>76</v>
      </c>
      <c r="H1838" s="68" t="s">
        <v>492</v>
      </c>
      <c r="I1838" s="68" t="s">
        <v>639</v>
      </c>
      <c r="J1838" s="65">
        <v>7</v>
      </c>
      <c r="K1838" s="65">
        <v>4</v>
      </c>
      <c r="L1838" s="65">
        <v>305</v>
      </c>
      <c r="M1838" s="65" t="s">
        <v>373</v>
      </c>
    </row>
    <row r="1839" spans="1:13" ht="12.75" customHeight="1">
      <c r="A1839" s="65" t="str">
        <f>IF(ROW()=1,"KEY",IF(ISNA(VLOOKUP(B1839,車名対応マスタ!B:D,3,FALSE)),"",IF(VLOOKUP(B1839,車名対応マスタ!B:D,3,FALSE)="","",$D1839&amp;" "&amp;IF($G1839="9","J","O")&amp;" "&amp;$I1839&amp;" "&amp;IF($I1839&lt;=TEXT(★完成資料!$A$1,"yyyymm"),TEXT(★完成資料!$A$1,"yyyymm"),"999999")&amp; " " &amp; LEFT(F1839 &amp; "          ",10))))</f>
        <v xml:space="preserve">T O 202202 yyyy00 HV        </v>
      </c>
      <c r="B1839" s="68" t="s">
        <v>292</v>
      </c>
      <c r="C1839" s="68" t="s">
        <v>136</v>
      </c>
      <c r="D1839" s="68" t="s">
        <v>287</v>
      </c>
      <c r="E1839" s="68" t="s">
        <v>359</v>
      </c>
      <c r="F1839" s="68" t="s">
        <v>360</v>
      </c>
      <c r="G1839" s="68" t="s">
        <v>76</v>
      </c>
      <c r="H1839" s="68" t="s">
        <v>492</v>
      </c>
      <c r="I1839" s="68" t="s">
        <v>640</v>
      </c>
      <c r="J1839" s="65">
        <v>16</v>
      </c>
      <c r="K1839" s="65">
        <v>7</v>
      </c>
      <c r="L1839" s="65">
        <v>305</v>
      </c>
      <c r="M1839" s="65" t="s">
        <v>373</v>
      </c>
    </row>
    <row r="1840" spans="1:13" ht="12.75" customHeight="1">
      <c r="A1840" s="65" t="str">
        <f>IF(ROW()=1,"KEY",IF(ISNA(VLOOKUP(B1840,車名対応マスタ!B:D,3,FALSE)),"",IF(VLOOKUP(B1840,車名対応マスタ!B:D,3,FALSE)="","",$D1840&amp;" "&amp;IF($G1840="9","J","O")&amp;" "&amp;$I1840&amp;" "&amp;IF($I1840&lt;=TEXT(★完成資料!$A$1,"yyyymm"),TEXT(★完成資料!$A$1,"yyyymm"),"999999")&amp; " " &amp; LEFT(F1840 &amp; "          ",10))))</f>
        <v xml:space="preserve">T O 202203 yyyy00 HV        </v>
      </c>
      <c r="B1840" s="68" t="s">
        <v>292</v>
      </c>
      <c r="C1840" s="68" t="s">
        <v>136</v>
      </c>
      <c r="D1840" s="68" t="s">
        <v>287</v>
      </c>
      <c r="E1840" s="68" t="s">
        <v>359</v>
      </c>
      <c r="F1840" s="68" t="s">
        <v>360</v>
      </c>
      <c r="G1840" s="68" t="s">
        <v>76</v>
      </c>
      <c r="H1840" s="68" t="s">
        <v>492</v>
      </c>
      <c r="I1840" s="68" t="s">
        <v>641</v>
      </c>
      <c r="J1840" s="65">
        <v>5</v>
      </c>
      <c r="K1840" s="65">
        <v>7</v>
      </c>
      <c r="L1840" s="65">
        <v>305</v>
      </c>
      <c r="M1840" s="65" t="s">
        <v>373</v>
      </c>
    </row>
    <row r="1841" spans="1:13" ht="12.75" customHeight="1">
      <c r="A1841" s="65" t="str">
        <f>IF(ROW()=1,"KEY",IF(ISNA(VLOOKUP(B1841,車名対応マスタ!B:D,3,FALSE)),"",IF(VLOOKUP(B1841,車名対応マスタ!B:D,3,FALSE)="","",$D1841&amp;" "&amp;IF($G1841="9","J","O")&amp;" "&amp;$I1841&amp;" "&amp;IF($I1841&lt;=TEXT(★完成資料!$A$1,"yyyymm"),TEXT(★完成資料!$A$1,"yyyymm"),"999999")&amp; " " &amp; LEFT(F1841 &amp; "          ",10))))</f>
        <v xml:space="preserve">T O 202204 yyyy00 HV        </v>
      </c>
      <c r="B1841" s="68" t="s">
        <v>292</v>
      </c>
      <c r="C1841" s="68" t="s">
        <v>136</v>
      </c>
      <c r="D1841" s="68" t="s">
        <v>287</v>
      </c>
      <c r="E1841" s="68" t="s">
        <v>359</v>
      </c>
      <c r="F1841" s="68" t="s">
        <v>360</v>
      </c>
      <c r="G1841" s="68" t="s">
        <v>76</v>
      </c>
      <c r="H1841" s="68" t="s">
        <v>492</v>
      </c>
      <c r="I1841" s="68" t="s">
        <v>642</v>
      </c>
      <c r="J1841" s="65">
        <v>10</v>
      </c>
      <c r="K1841" s="65">
        <v>3</v>
      </c>
      <c r="L1841" s="65">
        <v>305</v>
      </c>
      <c r="M1841" s="65" t="s">
        <v>373</v>
      </c>
    </row>
    <row r="1842" spans="1:13" ht="12.75" customHeight="1">
      <c r="A1842" s="65" t="str">
        <f>IF(ROW()=1,"KEY",IF(ISNA(VLOOKUP(B1842,車名対応マスタ!B:D,3,FALSE)),"",IF(VLOOKUP(B1842,車名対応マスタ!B:D,3,FALSE)="","",$D1842&amp;" "&amp;IF($G1842="9","J","O")&amp;" "&amp;$I1842&amp;" "&amp;IF($I1842&lt;=TEXT(★完成資料!$A$1,"yyyymm"),TEXT(★完成資料!$A$1,"yyyymm"),"999999")&amp; " " &amp; LEFT(F1842 &amp; "          ",10))))</f>
        <v xml:space="preserve">T O 202205 yyyy00 HV        </v>
      </c>
      <c r="B1842" s="68" t="s">
        <v>292</v>
      </c>
      <c r="C1842" s="68" t="s">
        <v>136</v>
      </c>
      <c r="D1842" s="68" t="s">
        <v>287</v>
      </c>
      <c r="E1842" s="68" t="s">
        <v>359</v>
      </c>
      <c r="F1842" s="68" t="s">
        <v>360</v>
      </c>
      <c r="G1842" s="68" t="s">
        <v>76</v>
      </c>
      <c r="H1842" s="68" t="s">
        <v>492</v>
      </c>
      <c r="I1842" s="68" t="s">
        <v>647</v>
      </c>
      <c r="J1842" s="65">
        <v>10</v>
      </c>
      <c r="K1842" s="65">
        <v>2</v>
      </c>
      <c r="L1842" s="65">
        <v>305</v>
      </c>
      <c r="M1842" s="65" t="s">
        <v>373</v>
      </c>
    </row>
    <row r="1843" spans="1:13" ht="12.75" customHeight="1">
      <c r="A1843" s="65" t="str">
        <f>IF(ROW()=1,"KEY",IF(ISNA(VLOOKUP(B1843,車名対応マスタ!B:D,3,FALSE)),"",IF(VLOOKUP(B1843,車名対応マスタ!B:D,3,FALSE)="","",$D1843&amp;" "&amp;IF($G1843="9","J","O")&amp;" "&amp;$I1843&amp;" "&amp;IF($I1843&lt;=TEXT(★完成資料!$A$1,"yyyymm"),TEXT(★完成資料!$A$1,"yyyymm"),"999999")&amp; " " &amp; LEFT(F1843 &amp; "          ",10))))</f>
        <v xml:space="preserve">T O 202206 yyyy00 HV        </v>
      </c>
      <c r="B1843" s="68" t="s">
        <v>292</v>
      </c>
      <c r="C1843" s="68" t="s">
        <v>136</v>
      </c>
      <c r="D1843" s="68" t="s">
        <v>287</v>
      </c>
      <c r="E1843" s="68" t="s">
        <v>359</v>
      </c>
      <c r="F1843" s="68" t="s">
        <v>360</v>
      </c>
      <c r="G1843" s="68" t="s">
        <v>76</v>
      </c>
      <c r="H1843" s="68" t="s">
        <v>492</v>
      </c>
      <c r="I1843" s="68" t="s">
        <v>652</v>
      </c>
      <c r="J1843" s="65">
        <v>9</v>
      </c>
      <c r="K1843" s="65">
        <v>2</v>
      </c>
      <c r="L1843" s="65">
        <v>305</v>
      </c>
      <c r="M1843" s="65" t="s">
        <v>373</v>
      </c>
    </row>
    <row r="1844" spans="1:13" ht="12.75" customHeight="1">
      <c r="A1844" s="65" t="str">
        <f>IF(ROW()=1,"KEY",IF(ISNA(VLOOKUP(B1844,車名対応マスタ!B:D,3,FALSE)),"",IF(VLOOKUP(B1844,車名対応マスタ!B:D,3,FALSE)="","",$D1844&amp;" "&amp;IF($G1844="9","J","O")&amp;" "&amp;$I1844&amp;" "&amp;IF($I1844&lt;=TEXT(★完成資料!$A$1,"yyyymm"),TEXT(★完成資料!$A$1,"yyyymm"),"999999")&amp; " " &amp; LEFT(F1844 &amp; "          ",10))))</f>
        <v xml:space="preserve">T O 202207 yyyy00 HV        </v>
      </c>
      <c r="B1844" s="68" t="s">
        <v>292</v>
      </c>
      <c r="C1844" s="68" t="s">
        <v>136</v>
      </c>
      <c r="D1844" s="68" t="s">
        <v>287</v>
      </c>
      <c r="E1844" s="68" t="s">
        <v>359</v>
      </c>
      <c r="F1844" s="68" t="s">
        <v>360</v>
      </c>
      <c r="G1844" s="68" t="s">
        <v>76</v>
      </c>
      <c r="H1844" s="68" t="s">
        <v>492</v>
      </c>
      <c r="I1844" s="68" t="s">
        <v>655</v>
      </c>
      <c r="J1844" s="65">
        <v>2</v>
      </c>
      <c r="K1844" s="65">
        <v>5</v>
      </c>
      <c r="L1844" s="65">
        <v>305</v>
      </c>
      <c r="M1844" s="65" t="s">
        <v>373</v>
      </c>
    </row>
    <row r="1845" spans="1:13" ht="12.75" customHeight="1">
      <c r="A1845" s="65" t="str">
        <f>IF(ROW()=1,"KEY",IF(ISNA(VLOOKUP(B1845,車名対応マスタ!B:D,3,FALSE)),"",IF(VLOOKUP(B1845,車名対応マスタ!B:D,3,FALSE)="","",$D1845&amp;" "&amp;IF($G1845="9","J","O")&amp;" "&amp;$I1845&amp;" "&amp;IF($I1845&lt;=TEXT(★完成資料!$A$1,"yyyymm"),TEXT(★完成資料!$A$1,"yyyymm"),"999999")&amp; " " &amp; LEFT(F1845 &amp; "          ",10))))</f>
        <v xml:space="preserve">T O 202208 yyyy00 HV        </v>
      </c>
      <c r="B1845" s="68" t="s">
        <v>292</v>
      </c>
      <c r="C1845" s="68" t="s">
        <v>136</v>
      </c>
      <c r="D1845" s="68" t="s">
        <v>287</v>
      </c>
      <c r="E1845" s="68" t="s">
        <v>359</v>
      </c>
      <c r="F1845" s="68" t="s">
        <v>360</v>
      </c>
      <c r="G1845" s="68" t="s">
        <v>76</v>
      </c>
      <c r="H1845" s="68" t="s">
        <v>492</v>
      </c>
      <c r="I1845" s="68" t="s">
        <v>656</v>
      </c>
      <c r="J1845" s="65">
        <v>3</v>
      </c>
      <c r="K1845" s="65">
        <v>23</v>
      </c>
      <c r="L1845" s="65">
        <v>305</v>
      </c>
      <c r="M1845" s="65" t="s">
        <v>373</v>
      </c>
    </row>
    <row r="1846" spans="1:13" ht="12.75" customHeight="1">
      <c r="A1846" s="65" t="str">
        <f>IF(ROW()=1,"KEY",IF(ISNA(VLOOKUP(B1846,車名対応マスタ!B:D,3,FALSE)),"",IF(VLOOKUP(B1846,車名対応マスタ!B:D,3,FALSE)="","",$D1846&amp;" "&amp;IF($G1846="9","J","O")&amp;" "&amp;$I1846&amp;" "&amp;IF($I1846&lt;=TEXT(★完成資料!$A$1,"yyyymm"),TEXT(★完成資料!$A$1,"yyyymm"),"999999")&amp; " " &amp; LEFT(F1846 &amp; "          ",10))))</f>
        <v xml:space="preserve">T O 202209 yyyy00 HV        </v>
      </c>
      <c r="B1846" s="68" t="s">
        <v>292</v>
      </c>
      <c r="C1846" s="68" t="s">
        <v>136</v>
      </c>
      <c r="D1846" s="68" t="s">
        <v>287</v>
      </c>
      <c r="E1846" s="68" t="s">
        <v>359</v>
      </c>
      <c r="F1846" s="68" t="s">
        <v>360</v>
      </c>
      <c r="G1846" s="68" t="s">
        <v>76</v>
      </c>
      <c r="H1846" s="68" t="s">
        <v>492</v>
      </c>
      <c r="I1846" s="68" t="s">
        <v>657</v>
      </c>
      <c r="J1846" s="65">
        <v>11</v>
      </c>
      <c r="K1846" s="65">
        <v>19</v>
      </c>
      <c r="L1846" s="65">
        <v>305</v>
      </c>
      <c r="M1846" s="65" t="s">
        <v>373</v>
      </c>
    </row>
    <row r="1847" spans="1:13" ht="12.75" customHeight="1">
      <c r="A1847" s="65" t="str">
        <f>IF(ROW()=1,"KEY",IF(ISNA(VLOOKUP(B1847,車名対応マスタ!B:D,3,FALSE)),"",IF(VLOOKUP(B1847,車名対応マスタ!B:D,3,FALSE)="","",$D1847&amp;" "&amp;IF($G1847="9","J","O")&amp;" "&amp;$I1847&amp;" "&amp;IF($I1847&lt;=TEXT(★完成資料!$A$1,"yyyymm"),TEXT(★完成資料!$A$1,"yyyymm"),"999999")&amp; " " &amp; LEFT(F1847 &amp; "          ",10))))</f>
        <v xml:space="preserve">T O 202210 yyyy00 HV        </v>
      </c>
      <c r="B1847" s="68" t="s">
        <v>292</v>
      </c>
      <c r="C1847" s="68" t="s">
        <v>136</v>
      </c>
      <c r="D1847" s="68" t="s">
        <v>287</v>
      </c>
      <c r="E1847" s="68" t="s">
        <v>359</v>
      </c>
      <c r="F1847" s="68" t="s">
        <v>360</v>
      </c>
      <c r="G1847" s="68" t="s">
        <v>76</v>
      </c>
      <c r="H1847" s="68" t="s">
        <v>492</v>
      </c>
      <c r="I1847" s="68" t="s">
        <v>663</v>
      </c>
      <c r="J1847" s="65">
        <v>11</v>
      </c>
      <c r="K1847" s="65">
        <v>10</v>
      </c>
      <c r="L1847" s="65">
        <v>305</v>
      </c>
      <c r="M1847" s="65" t="s">
        <v>373</v>
      </c>
    </row>
    <row r="1848" spans="1:13" ht="12.75" customHeight="1">
      <c r="A1848" s="65" t="str">
        <f>IF(ROW()=1,"KEY",IF(ISNA(VLOOKUP(B1848,車名対応マスタ!B:D,3,FALSE)),"",IF(VLOOKUP(B1848,車名対応マスタ!B:D,3,FALSE)="","",$D1848&amp;" "&amp;IF($G1848="9","J","O")&amp;" "&amp;$I1848&amp;" "&amp;IF($I1848&lt;=TEXT(★完成資料!$A$1,"yyyymm"),TEXT(★完成資料!$A$1,"yyyymm"),"999999")&amp; " " &amp; LEFT(F1848 &amp; "          ",10))))</f>
        <v xml:space="preserve">T O 202201 yyyy00 HV        </v>
      </c>
      <c r="B1848" s="68" t="s">
        <v>292</v>
      </c>
      <c r="C1848" s="68" t="s">
        <v>136</v>
      </c>
      <c r="D1848" s="68" t="s">
        <v>287</v>
      </c>
      <c r="E1848" s="68" t="s">
        <v>359</v>
      </c>
      <c r="F1848" s="68" t="s">
        <v>360</v>
      </c>
      <c r="G1848" s="68" t="s">
        <v>76</v>
      </c>
      <c r="H1848" s="68" t="s">
        <v>492</v>
      </c>
      <c r="I1848" s="68" t="s">
        <v>639</v>
      </c>
      <c r="J1848" s="65">
        <v>424</v>
      </c>
      <c r="K1848" s="65">
        <v>466</v>
      </c>
      <c r="L1848" s="65">
        <v>303</v>
      </c>
      <c r="M1848" s="65" t="s">
        <v>374</v>
      </c>
    </row>
    <row r="1849" spans="1:13" ht="12.75" customHeight="1">
      <c r="A1849" s="65" t="str">
        <f>IF(ROW()=1,"KEY",IF(ISNA(VLOOKUP(B1849,車名対応マスタ!B:D,3,FALSE)),"",IF(VLOOKUP(B1849,車名対応マスタ!B:D,3,FALSE)="","",$D1849&amp;" "&amp;IF($G1849="9","J","O")&amp;" "&amp;$I1849&amp;" "&amp;IF($I1849&lt;=TEXT(★完成資料!$A$1,"yyyymm"),TEXT(★完成資料!$A$1,"yyyymm"),"999999")&amp; " " &amp; LEFT(F1849 &amp; "          ",10))))</f>
        <v xml:space="preserve">T O 202202 yyyy00 HV        </v>
      </c>
      <c r="B1849" s="68" t="s">
        <v>292</v>
      </c>
      <c r="C1849" s="68" t="s">
        <v>136</v>
      </c>
      <c r="D1849" s="68" t="s">
        <v>287</v>
      </c>
      <c r="E1849" s="68" t="s">
        <v>359</v>
      </c>
      <c r="F1849" s="68" t="s">
        <v>360</v>
      </c>
      <c r="G1849" s="68" t="s">
        <v>76</v>
      </c>
      <c r="H1849" s="68" t="s">
        <v>492</v>
      </c>
      <c r="I1849" s="68" t="s">
        <v>640</v>
      </c>
      <c r="J1849" s="65">
        <v>650</v>
      </c>
      <c r="K1849" s="65">
        <v>721</v>
      </c>
      <c r="L1849" s="65">
        <v>303</v>
      </c>
      <c r="M1849" s="65" t="s">
        <v>374</v>
      </c>
    </row>
    <row r="1850" spans="1:13" ht="12.75" customHeight="1">
      <c r="A1850" s="65" t="str">
        <f>IF(ROW()=1,"KEY",IF(ISNA(VLOOKUP(B1850,車名対応マスタ!B:D,3,FALSE)),"",IF(VLOOKUP(B1850,車名対応マスタ!B:D,3,FALSE)="","",$D1850&amp;" "&amp;IF($G1850="9","J","O")&amp;" "&amp;$I1850&amp;" "&amp;IF($I1850&lt;=TEXT(★完成資料!$A$1,"yyyymm"),TEXT(★完成資料!$A$1,"yyyymm"),"999999")&amp; " " &amp; LEFT(F1850 &amp; "          ",10))))</f>
        <v xml:space="preserve">T O 202203 yyyy00 HV        </v>
      </c>
      <c r="B1850" s="68" t="s">
        <v>292</v>
      </c>
      <c r="C1850" s="68" t="s">
        <v>136</v>
      </c>
      <c r="D1850" s="68" t="s">
        <v>287</v>
      </c>
      <c r="E1850" s="68" t="s">
        <v>359</v>
      </c>
      <c r="F1850" s="68" t="s">
        <v>360</v>
      </c>
      <c r="G1850" s="68" t="s">
        <v>76</v>
      </c>
      <c r="H1850" s="68" t="s">
        <v>492</v>
      </c>
      <c r="I1850" s="68" t="s">
        <v>641</v>
      </c>
      <c r="J1850" s="65">
        <v>663</v>
      </c>
      <c r="K1850" s="65">
        <v>746</v>
      </c>
      <c r="L1850" s="65">
        <v>303</v>
      </c>
      <c r="M1850" s="65" t="s">
        <v>374</v>
      </c>
    </row>
    <row r="1851" spans="1:13" ht="12.75" customHeight="1">
      <c r="A1851" s="65" t="str">
        <f>IF(ROW()=1,"KEY",IF(ISNA(VLOOKUP(B1851,車名対応マスタ!B:D,3,FALSE)),"",IF(VLOOKUP(B1851,車名対応マスタ!B:D,3,FALSE)="","",$D1851&amp;" "&amp;IF($G1851="9","J","O")&amp;" "&amp;$I1851&amp;" "&amp;IF($I1851&lt;=TEXT(★完成資料!$A$1,"yyyymm"),TEXT(★完成資料!$A$1,"yyyymm"),"999999")&amp; " " &amp; LEFT(F1851 &amp; "          ",10))))</f>
        <v xml:space="preserve">T O 202204 yyyy00 HV        </v>
      </c>
      <c r="B1851" s="68" t="s">
        <v>292</v>
      </c>
      <c r="C1851" s="68" t="s">
        <v>136</v>
      </c>
      <c r="D1851" s="68" t="s">
        <v>287</v>
      </c>
      <c r="E1851" s="68" t="s">
        <v>359</v>
      </c>
      <c r="F1851" s="68" t="s">
        <v>360</v>
      </c>
      <c r="G1851" s="68" t="s">
        <v>76</v>
      </c>
      <c r="H1851" s="68" t="s">
        <v>492</v>
      </c>
      <c r="I1851" s="68" t="s">
        <v>642</v>
      </c>
      <c r="J1851" s="65">
        <v>470</v>
      </c>
      <c r="K1851" s="65">
        <v>713</v>
      </c>
      <c r="L1851" s="65">
        <v>303</v>
      </c>
      <c r="M1851" s="65" t="s">
        <v>374</v>
      </c>
    </row>
    <row r="1852" spans="1:13" ht="12.75" customHeight="1">
      <c r="A1852" s="65" t="str">
        <f>IF(ROW()=1,"KEY",IF(ISNA(VLOOKUP(B1852,車名対応マスタ!B:D,3,FALSE)),"",IF(VLOOKUP(B1852,車名対応マスタ!B:D,3,FALSE)="","",$D1852&amp;" "&amp;IF($G1852="9","J","O")&amp;" "&amp;$I1852&amp;" "&amp;IF($I1852&lt;=TEXT(★完成資料!$A$1,"yyyymm"),TEXT(★完成資料!$A$1,"yyyymm"),"999999")&amp; " " &amp; LEFT(F1852 &amp; "          ",10))))</f>
        <v xml:space="preserve">T O 202205 yyyy00 HV        </v>
      </c>
      <c r="B1852" s="68" t="s">
        <v>292</v>
      </c>
      <c r="C1852" s="68" t="s">
        <v>136</v>
      </c>
      <c r="D1852" s="68" t="s">
        <v>287</v>
      </c>
      <c r="E1852" s="68" t="s">
        <v>359</v>
      </c>
      <c r="F1852" s="68" t="s">
        <v>360</v>
      </c>
      <c r="G1852" s="68" t="s">
        <v>76</v>
      </c>
      <c r="H1852" s="68" t="s">
        <v>492</v>
      </c>
      <c r="I1852" s="68" t="s">
        <v>647</v>
      </c>
      <c r="J1852" s="65">
        <v>678</v>
      </c>
      <c r="K1852" s="65">
        <v>377</v>
      </c>
      <c r="L1852" s="65">
        <v>303</v>
      </c>
      <c r="M1852" s="65" t="s">
        <v>374</v>
      </c>
    </row>
    <row r="1853" spans="1:13" ht="12.75" customHeight="1">
      <c r="A1853" s="65" t="str">
        <f>IF(ROW()=1,"KEY",IF(ISNA(VLOOKUP(B1853,車名対応マスタ!B:D,3,FALSE)),"",IF(VLOOKUP(B1853,車名対応マスタ!B:D,3,FALSE)="","",$D1853&amp;" "&amp;IF($G1853="9","J","O")&amp;" "&amp;$I1853&amp;" "&amp;IF($I1853&lt;=TEXT(★完成資料!$A$1,"yyyymm"),TEXT(★完成資料!$A$1,"yyyymm"),"999999")&amp; " " &amp; LEFT(F1853 &amp; "          ",10))))</f>
        <v xml:space="preserve">T O 202206 yyyy00 HV        </v>
      </c>
      <c r="B1853" s="68" t="s">
        <v>292</v>
      </c>
      <c r="C1853" s="68" t="s">
        <v>136</v>
      </c>
      <c r="D1853" s="68" t="s">
        <v>287</v>
      </c>
      <c r="E1853" s="68" t="s">
        <v>359</v>
      </c>
      <c r="F1853" s="68" t="s">
        <v>360</v>
      </c>
      <c r="G1853" s="68" t="s">
        <v>76</v>
      </c>
      <c r="H1853" s="68" t="s">
        <v>492</v>
      </c>
      <c r="I1853" s="68" t="s">
        <v>652</v>
      </c>
      <c r="J1853" s="65">
        <v>647</v>
      </c>
      <c r="K1853" s="65">
        <v>674</v>
      </c>
      <c r="L1853" s="65">
        <v>303</v>
      </c>
      <c r="M1853" s="65" t="s">
        <v>374</v>
      </c>
    </row>
    <row r="1854" spans="1:13" ht="12.75" customHeight="1">
      <c r="A1854" s="65" t="str">
        <f>IF(ROW()=1,"KEY",IF(ISNA(VLOOKUP(B1854,車名対応マスタ!B:D,3,FALSE)),"",IF(VLOOKUP(B1854,車名対応マスタ!B:D,3,FALSE)="","",$D1854&amp;" "&amp;IF($G1854="9","J","O")&amp;" "&amp;$I1854&amp;" "&amp;IF($I1854&lt;=TEXT(★完成資料!$A$1,"yyyymm"),TEXT(★完成資料!$A$1,"yyyymm"),"999999")&amp; " " &amp; LEFT(F1854 &amp; "          ",10))))</f>
        <v xml:space="preserve">T O 202207 yyyy00 HV        </v>
      </c>
      <c r="B1854" s="68" t="s">
        <v>292</v>
      </c>
      <c r="C1854" s="68" t="s">
        <v>136</v>
      </c>
      <c r="D1854" s="68" t="s">
        <v>287</v>
      </c>
      <c r="E1854" s="68" t="s">
        <v>359</v>
      </c>
      <c r="F1854" s="68" t="s">
        <v>360</v>
      </c>
      <c r="G1854" s="68" t="s">
        <v>76</v>
      </c>
      <c r="H1854" s="68" t="s">
        <v>492</v>
      </c>
      <c r="I1854" s="68" t="s">
        <v>655</v>
      </c>
      <c r="J1854" s="65">
        <v>507</v>
      </c>
      <c r="K1854" s="65">
        <v>699</v>
      </c>
      <c r="L1854" s="65">
        <v>303</v>
      </c>
      <c r="M1854" s="65" t="s">
        <v>374</v>
      </c>
    </row>
    <row r="1855" spans="1:13" ht="12.75" customHeight="1">
      <c r="A1855" s="65" t="str">
        <f>IF(ROW()=1,"KEY",IF(ISNA(VLOOKUP(B1855,車名対応マスタ!B:D,3,FALSE)),"",IF(VLOOKUP(B1855,車名対応マスタ!B:D,3,FALSE)="","",$D1855&amp;" "&amp;IF($G1855="9","J","O")&amp;" "&amp;$I1855&amp;" "&amp;IF($I1855&lt;=TEXT(★完成資料!$A$1,"yyyymm"),TEXT(★完成資料!$A$1,"yyyymm"),"999999")&amp; " " &amp; LEFT(F1855 &amp; "          ",10))))</f>
        <v xml:space="preserve">T O 202208 yyyy00 HV        </v>
      </c>
      <c r="B1855" s="68" t="s">
        <v>292</v>
      </c>
      <c r="C1855" s="68" t="s">
        <v>136</v>
      </c>
      <c r="D1855" s="68" t="s">
        <v>287</v>
      </c>
      <c r="E1855" s="68" t="s">
        <v>359</v>
      </c>
      <c r="F1855" s="68" t="s">
        <v>360</v>
      </c>
      <c r="G1855" s="68" t="s">
        <v>76</v>
      </c>
      <c r="H1855" s="68" t="s">
        <v>492</v>
      </c>
      <c r="I1855" s="68" t="s">
        <v>656</v>
      </c>
      <c r="J1855" s="65">
        <v>616</v>
      </c>
      <c r="K1855" s="65">
        <v>862</v>
      </c>
      <c r="L1855" s="65">
        <v>303</v>
      </c>
      <c r="M1855" s="65" t="s">
        <v>374</v>
      </c>
    </row>
    <row r="1856" spans="1:13" ht="12.75" customHeight="1">
      <c r="A1856" s="65" t="str">
        <f>IF(ROW()=1,"KEY",IF(ISNA(VLOOKUP(B1856,車名対応マスタ!B:D,3,FALSE)),"",IF(VLOOKUP(B1856,車名対応マスタ!B:D,3,FALSE)="","",$D1856&amp;" "&amp;IF($G1856="9","J","O")&amp;" "&amp;$I1856&amp;" "&amp;IF($I1856&lt;=TEXT(★完成資料!$A$1,"yyyymm"),TEXT(★完成資料!$A$1,"yyyymm"),"999999")&amp; " " &amp; LEFT(F1856 &amp; "          ",10))))</f>
        <v xml:space="preserve">T O 202209 yyyy00 HV        </v>
      </c>
      <c r="B1856" s="68" t="s">
        <v>292</v>
      </c>
      <c r="C1856" s="68" t="s">
        <v>136</v>
      </c>
      <c r="D1856" s="68" t="s">
        <v>287</v>
      </c>
      <c r="E1856" s="68" t="s">
        <v>359</v>
      </c>
      <c r="F1856" s="68" t="s">
        <v>360</v>
      </c>
      <c r="G1856" s="68" t="s">
        <v>76</v>
      </c>
      <c r="H1856" s="68" t="s">
        <v>492</v>
      </c>
      <c r="I1856" s="68" t="s">
        <v>657</v>
      </c>
      <c r="J1856" s="65">
        <v>587</v>
      </c>
      <c r="K1856" s="65">
        <v>386</v>
      </c>
      <c r="L1856" s="65">
        <v>303</v>
      </c>
      <c r="M1856" s="65" t="s">
        <v>374</v>
      </c>
    </row>
    <row r="1857" spans="1:13" ht="12.75" customHeight="1">
      <c r="A1857" s="65" t="str">
        <f>IF(ROW()=1,"KEY",IF(ISNA(VLOOKUP(B1857,車名対応マスタ!B:D,3,FALSE)),"",IF(VLOOKUP(B1857,車名対応マスタ!B:D,3,FALSE)="","",$D1857&amp;" "&amp;IF($G1857="9","J","O")&amp;" "&amp;$I1857&amp;" "&amp;IF($I1857&lt;=TEXT(★完成資料!$A$1,"yyyymm"),TEXT(★完成資料!$A$1,"yyyymm"),"999999")&amp; " " &amp; LEFT(F1857 &amp; "          ",10))))</f>
        <v xml:space="preserve">T O 202210 yyyy00 HV        </v>
      </c>
      <c r="B1857" s="68" t="s">
        <v>292</v>
      </c>
      <c r="C1857" s="68" t="s">
        <v>136</v>
      </c>
      <c r="D1857" s="68" t="s">
        <v>287</v>
      </c>
      <c r="E1857" s="68" t="s">
        <v>359</v>
      </c>
      <c r="F1857" s="68" t="s">
        <v>360</v>
      </c>
      <c r="G1857" s="68" t="s">
        <v>76</v>
      </c>
      <c r="H1857" s="68" t="s">
        <v>492</v>
      </c>
      <c r="I1857" s="68" t="s">
        <v>663</v>
      </c>
      <c r="J1857" s="65">
        <v>641</v>
      </c>
      <c r="K1857" s="65">
        <v>757</v>
      </c>
      <c r="L1857" s="65">
        <v>303</v>
      </c>
      <c r="M1857" s="65" t="s">
        <v>374</v>
      </c>
    </row>
    <row r="1858" spans="1:13" ht="12.75" customHeight="1">
      <c r="A1858" s="65" t="str">
        <f>IF(ROW()=1,"KEY",IF(ISNA(VLOOKUP(B1858,車名対応マスタ!B:D,3,FALSE)),"",IF(VLOOKUP(B1858,車名対応マスタ!B:D,3,FALSE)="","",$D1858&amp;" "&amp;IF($G1858="9","J","O")&amp;" "&amp;$I1858&amp;" "&amp;IF($I1858&lt;=TEXT(★完成資料!$A$1,"yyyymm"),TEXT(★完成資料!$A$1,"yyyymm"),"999999")&amp; " " &amp; LEFT(F1858 &amp; "          ",10))))</f>
        <v xml:space="preserve">T O 202201 yyyy00 HV        </v>
      </c>
      <c r="B1858" s="68" t="s">
        <v>292</v>
      </c>
      <c r="C1858" s="68" t="s">
        <v>136</v>
      </c>
      <c r="D1858" s="68" t="s">
        <v>287</v>
      </c>
      <c r="E1858" s="68" t="s">
        <v>359</v>
      </c>
      <c r="F1858" s="68" t="s">
        <v>360</v>
      </c>
      <c r="G1858" s="68" t="s">
        <v>76</v>
      </c>
      <c r="H1858" s="68" t="s">
        <v>492</v>
      </c>
      <c r="I1858" s="68" t="s">
        <v>639</v>
      </c>
      <c r="J1858" s="65">
        <v>20</v>
      </c>
      <c r="K1858" s="65">
        <v>169</v>
      </c>
      <c r="L1858" s="65">
        <v>306</v>
      </c>
      <c r="M1858" s="65" t="s">
        <v>455</v>
      </c>
    </row>
    <row r="1859" spans="1:13" ht="12.75" customHeight="1">
      <c r="A1859" s="65" t="str">
        <f>IF(ROW()=1,"KEY",IF(ISNA(VLOOKUP(B1859,車名対応マスタ!B:D,3,FALSE)),"",IF(VLOOKUP(B1859,車名対応マスタ!B:D,3,FALSE)="","",$D1859&amp;" "&amp;IF($G1859="9","J","O")&amp;" "&amp;$I1859&amp;" "&amp;IF($I1859&lt;=TEXT(★完成資料!$A$1,"yyyymm"),TEXT(★完成資料!$A$1,"yyyymm"),"999999")&amp; " " &amp; LEFT(F1859 &amp; "          ",10))))</f>
        <v xml:space="preserve">T O 202202 yyyy00 HV        </v>
      </c>
      <c r="B1859" s="68" t="s">
        <v>292</v>
      </c>
      <c r="C1859" s="68" t="s">
        <v>136</v>
      </c>
      <c r="D1859" s="68" t="s">
        <v>287</v>
      </c>
      <c r="E1859" s="68" t="s">
        <v>359</v>
      </c>
      <c r="F1859" s="68" t="s">
        <v>360</v>
      </c>
      <c r="G1859" s="68" t="s">
        <v>76</v>
      </c>
      <c r="H1859" s="68" t="s">
        <v>492</v>
      </c>
      <c r="I1859" s="68" t="s">
        <v>640</v>
      </c>
      <c r="J1859" s="65">
        <v>244</v>
      </c>
      <c r="K1859" s="65">
        <v>129</v>
      </c>
      <c r="L1859" s="65">
        <v>306</v>
      </c>
      <c r="M1859" s="65" t="s">
        <v>455</v>
      </c>
    </row>
    <row r="1860" spans="1:13" ht="12.75" customHeight="1">
      <c r="A1860" s="65" t="str">
        <f>IF(ROW()=1,"KEY",IF(ISNA(VLOOKUP(B1860,車名対応マスタ!B:D,3,FALSE)),"",IF(VLOOKUP(B1860,車名対応マスタ!B:D,3,FALSE)="","",$D1860&amp;" "&amp;IF($G1860="9","J","O")&amp;" "&amp;$I1860&amp;" "&amp;IF($I1860&lt;=TEXT(★完成資料!$A$1,"yyyymm"),TEXT(★完成資料!$A$1,"yyyymm"),"999999")&amp; " " &amp; LEFT(F1860 &amp; "          ",10))))</f>
        <v xml:space="preserve">T O 202203 yyyy00 HV        </v>
      </c>
      <c r="B1860" s="68" t="s">
        <v>292</v>
      </c>
      <c r="C1860" s="68" t="s">
        <v>136</v>
      </c>
      <c r="D1860" s="68" t="s">
        <v>287</v>
      </c>
      <c r="E1860" s="68" t="s">
        <v>359</v>
      </c>
      <c r="F1860" s="68" t="s">
        <v>360</v>
      </c>
      <c r="G1860" s="68" t="s">
        <v>76</v>
      </c>
      <c r="H1860" s="68" t="s">
        <v>492</v>
      </c>
      <c r="I1860" s="68" t="s">
        <v>641</v>
      </c>
      <c r="J1860" s="65">
        <v>403</v>
      </c>
      <c r="K1860" s="65">
        <v>221</v>
      </c>
      <c r="L1860" s="65">
        <v>306</v>
      </c>
      <c r="M1860" s="65" t="s">
        <v>455</v>
      </c>
    </row>
    <row r="1861" spans="1:13" ht="12.75" customHeight="1">
      <c r="A1861" s="65" t="str">
        <f>IF(ROW()=1,"KEY",IF(ISNA(VLOOKUP(B1861,車名対応マスタ!B:D,3,FALSE)),"",IF(VLOOKUP(B1861,車名対応マスタ!B:D,3,FALSE)="","",$D1861&amp;" "&amp;IF($G1861="9","J","O")&amp;" "&amp;$I1861&amp;" "&amp;IF($I1861&lt;=TEXT(★完成資料!$A$1,"yyyymm"),TEXT(★完成資料!$A$1,"yyyymm"),"999999")&amp; " " &amp; LEFT(F1861 &amp; "          ",10))))</f>
        <v xml:space="preserve">T O 202204 yyyy00 HV        </v>
      </c>
      <c r="B1861" s="68" t="s">
        <v>292</v>
      </c>
      <c r="C1861" s="68" t="s">
        <v>136</v>
      </c>
      <c r="D1861" s="68" t="s">
        <v>287</v>
      </c>
      <c r="E1861" s="68" t="s">
        <v>359</v>
      </c>
      <c r="F1861" s="68" t="s">
        <v>360</v>
      </c>
      <c r="G1861" s="68" t="s">
        <v>76</v>
      </c>
      <c r="H1861" s="68" t="s">
        <v>492</v>
      </c>
      <c r="I1861" s="68" t="s">
        <v>642</v>
      </c>
      <c r="J1861" s="65">
        <v>2</v>
      </c>
      <c r="K1861" s="65">
        <v>194</v>
      </c>
      <c r="L1861" s="65">
        <v>306</v>
      </c>
      <c r="M1861" s="65" t="s">
        <v>455</v>
      </c>
    </row>
    <row r="1862" spans="1:13" ht="12.75" customHeight="1">
      <c r="A1862" s="65" t="str">
        <f>IF(ROW()=1,"KEY",IF(ISNA(VLOOKUP(B1862,車名対応マスタ!B:D,3,FALSE)),"",IF(VLOOKUP(B1862,車名対応マスタ!B:D,3,FALSE)="","",$D1862&amp;" "&amp;IF($G1862="9","J","O")&amp;" "&amp;$I1862&amp;" "&amp;IF($I1862&lt;=TEXT(★完成資料!$A$1,"yyyymm"),TEXT(★完成資料!$A$1,"yyyymm"),"999999")&amp; " " &amp; LEFT(F1862 &amp; "          ",10))))</f>
        <v xml:space="preserve">T O 202205 yyyy00 HV        </v>
      </c>
      <c r="B1862" s="68" t="s">
        <v>292</v>
      </c>
      <c r="C1862" s="68" t="s">
        <v>136</v>
      </c>
      <c r="D1862" s="68" t="s">
        <v>287</v>
      </c>
      <c r="E1862" s="68" t="s">
        <v>359</v>
      </c>
      <c r="F1862" s="68" t="s">
        <v>360</v>
      </c>
      <c r="G1862" s="68" t="s">
        <v>76</v>
      </c>
      <c r="H1862" s="68" t="s">
        <v>492</v>
      </c>
      <c r="I1862" s="68" t="s">
        <v>647</v>
      </c>
      <c r="J1862" s="65">
        <v>360</v>
      </c>
      <c r="K1862" s="65">
        <v>203</v>
      </c>
      <c r="L1862" s="65">
        <v>306</v>
      </c>
      <c r="M1862" s="65" t="s">
        <v>455</v>
      </c>
    </row>
    <row r="1863" spans="1:13" ht="12.75" customHeight="1">
      <c r="A1863" s="65" t="str">
        <f>IF(ROW()=1,"KEY",IF(ISNA(VLOOKUP(B1863,車名対応マスタ!B:D,3,FALSE)),"",IF(VLOOKUP(B1863,車名対応マスタ!B:D,3,FALSE)="","",$D1863&amp;" "&amp;IF($G1863="9","J","O")&amp;" "&amp;$I1863&amp;" "&amp;IF($I1863&lt;=TEXT(★完成資料!$A$1,"yyyymm"),TEXT(★完成資料!$A$1,"yyyymm"),"999999")&amp; " " &amp; LEFT(F1863 &amp; "          ",10))))</f>
        <v xml:space="preserve">T O 202206 yyyy00 HV        </v>
      </c>
      <c r="B1863" s="68" t="s">
        <v>292</v>
      </c>
      <c r="C1863" s="68" t="s">
        <v>136</v>
      </c>
      <c r="D1863" s="68" t="s">
        <v>287</v>
      </c>
      <c r="E1863" s="68" t="s">
        <v>359</v>
      </c>
      <c r="F1863" s="68" t="s">
        <v>360</v>
      </c>
      <c r="G1863" s="68" t="s">
        <v>76</v>
      </c>
      <c r="H1863" s="68" t="s">
        <v>492</v>
      </c>
      <c r="I1863" s="68" t="s">
        <v>652</v>
      </c>
      <c r="J1863" s="65">
        <v>11</v>
      </c>
      <c r="K1863" s="65">
        <v>283</v>
      </c>
      <c r="L1863" s="65">
        <v>306</v>
      </c>
      <c r="M1863" s="65" t="s">
        <v>455</v>
      </c>
    </row>
    <row r="1864" spans="1:13" ht="12.75" customHeight="1">
      <c r="A1864" s="65" t="str">
        <f>IF(ROW()=1,"KEY",IF(ISNA(VLOOKUP(B1864,車名対応マスタ!B:D,3,FALSE)),"",IF(VLOOKUP(B1864,車名対応マスタ!B:D,3,FALSE)="","",$D1864&amp;" "&amp;IF($G1864="9","J","O")&amp;" "&amp;$I1864&amp;" "&amp;IF($I1864&lt;=TEXT(★完成資料!$A$1,"yyyymm"),TEXT(★完成資料!$A$1,"yyyymm"),"999999")&amp; " " &amp; LEFT(F1864 &amp; "          ",10))))</f>
        <v xml:space="preserve">T O 202207 yyyy00 HV        </v>
      </c>
      <c r="B1864" s="68" t="s">
        <v>292</v>
      </c>
      <c r="C1864" s="68" t="s">
        <v>136</v>
      </c>
      <c r="D1864" s="68" t="s">
        <v>287</v>
      </c>
      <c r="E1864" s="68" t="s">
        <v>359</v>
      </c>
      <c r="F1864" s="68" t="s">
        <v>360</v>
      </c>
      <c r="G1864" s="68" t="s">
        <v>76</v>
      </c>
      <c r="H1864" s="68" t="s">
        <v>492</v>
      </c>
      <c r="I1864" s="68" t="s">
        <v>655</v>
      </c>
      <c r="J1864" s="65">
        <v>360</v>
      </c>
      <c r="K1864" s="65">
        <v>273</v>
      </c>
      <c r="L1864" s="65">
        <v>306</v>
      </c>
      <c r="M1864" s="65" t="s">
        <v>455</v>
      </c>
    </row>
    <row r="1865" spans="1:13" ht="12.75" customHeight="1">
      <c r="A1865" s="65" t="str">
        <f>IF(ROW()=1,"KEY",IF(ISNA(VLOOKUP(B1865,車名対応マスタ!B:D,3,FALSE)),"",IF(VLOOKUP(B1865,車名対応マスタ!B:D,3,FALSE)="","",$D1865&amp;" "&amp;IF($G1865="9","J","O")&amp;" "&amp;$I1865&amp;" "&amp;IF($I1865&lt;=TEXT(★完成資料!$A$1,"yyyymm"),TEXT(★完成資料!$A$1,"yyyymm"),"999999")&amp; " " &amp; LEFT(F1865 &amp; "          ",10))))</f>
        <v xml:space="preserve">T O 202208 yyyy00 HV        </v>
      </c>
      <c r="B1865" s="68" t="s">
        <v>292</v>
      </c>
      <c r="C1865" s="68" t="s">
        <v>136</v>
      </c>
      <c r="D1865" s="68" t="s">
        <v>287</v>
      </c>
      <c r="E1865" s="68" t="s">
        <v>359</v>
      </c>
      <c r="F1865" s="68" t="s">
        <v>360</v>
      </c>
      <c r="G1865" s="68" t="s">
        <v>76</v>
      </c>
      <c r="H1865" s="68" t="s">
        <v>492</v>
      </c>
      <c r="I1865" s="68" t="s">
        <v>656</v>
      </c>
      <c r="J1865" s="65">
        <v>63</v>
      </c>
      <c r="K1865" s="65">
        <v>118</v>
      </c>
      <c r="L1865" s="65">
        <v>306</v>
      </c>
      <c r="M1865" s="65" t="s">
        <v>455</v>
      </c>
    </row>
    <row r="1866" spans="1:13" ht="12.75" customHeight="1">
      <c r="A1866" s="65" t="str">
        <f>IF(ROW()=1,"KEY",IF(ISNA(VLOOKUP(B1866,車名対応マスタ!B:D,3,FALSE)),"",IF(VLOOKUP(B1866,車名対応マスタ!B:D,3,FALSE)="","",$D1866&amp;" "&amp;IF($G1866="9","J","O")&amp;" "&amp;$I1866&amp;" "&amp;IF($I1866&lt;=TEXT(★完成資料!$A$1,"yyyymm"),TEXT(★完成資料!$A$1,"yyyymm"),"999999")&amp; " " &amp; LEFT(F1866 &amp; "          ",10))))</f>
        <v xml:space="preserve">T O 202209 yyyy00 HV        </v>
      </c>
      <c r="B1866" s="68" t="s">
        <v>292</v>
      </c>
      <c r="C1866" s="68" t="s">
        <v>136</v>
      </c>
      <c r="D1866" s="68" t="s">
        <v>287</v>
      </c>
      <c r="E1866" s="68" t="s">
        <v>359</v>
      </c>
      <c r="F1866" s="68" t="s">
        <v>360</v>
      </c>
      <c r="G1866" s="68" t="s">
        <v>76</v>
      </c>
      <c r="H1866" s="68" t="s">
        <v>492</v>
      </c>
      <c r="I1866" s="68" t="s">
        <v>657</v>
      </c>
      <c r="J1866" s="65">
        <v>147</v>
      </c>
      <c r="K1866" s="65">
        <v>103</v>
      </c>
      <c r="L1866" s="65">
        <v>306</v>
      </c>
      <c r="M1866" s="65" t="s">
        <v>455</v>
      </c>
    </row>
    <row r="1867" spans="1:13" ht="12.75" customHeight="1">
      <c r="A1867" s="65" t="str">
        <f>IF(ROW()=1,"KEY",IF(ISNA(VLOOKUP(B1867,車名対応マスタ!B:D,3,FALSE)),"",IF(VLOOKUP(B1867,車名対応マスタ!B:D,3,FALSE)="","",$D1867&amp;" "&amp;IF($G1867="9","J","O")&amp;" "&amp;$I1867&amp;" "&amp;IF($I1867&lt;=TEXT(★完成資料!$A$1,"yyyymm"),TEXT(★完成資料!$A$1,"yyyymm"),"999999")&amp; " " &amp; LEFT(F1867 &amp; "          ",10))))</f>
        <v xml:space="preserve">T O 202210 yyyy00 HV        </v>
      </c>
      <c r="B1867" s="68" t="s">
        <v>292</v>
      </c>
      <c r="C1867" s="68" t="s">
        <v>136</v>
      </c>
      <c r="D1867" s="68" t="s">
        <v>287</v>
      </c>
      <c r="E1867" s="68" t="s">
        <v>359</v>
      </c>
      <c r="F1867" s="68" t="s">
        <v>360</v>
      </c>
      <c r="G1867" s="68" t="s">
        <v>76</v>
      </c>
      <c r="H1867" s="68" t="s">
        <v>492</v>
      </c>
      <c r="I1867" s="68" t="s">
        <v>663</v>
      </c>
      <c r="J1867" s="65">
        <v>42</v>
      </c>
      <c r="K1867" s="65">
        <v>310</v>
      </c>
      <c r="L1867" s="65">
        <v>306</v>
      </c>
      <c r="M1867" s="65" t="s">
        <v>455</v>
      </c>
    </row>
    <row r="1868" spans="1:13" ht="12.75" customHeight="1">
      <c r="A1868" s="65" t="str">
        <f>IF(ROW()=1,"KEY",IF(ISNA(VLOOKUP(B1868,車名対応マスタ!B:D,3,FALSE)),"",IF(VLOOKUP(B1868,車名対応マスタ!B:D,3,FALSE)="","",$D1868&amp;" "&amp;IF($G1868="9","J","O")&amp;" "&amp;$I1868&amp;" "&amp;IF($I1868&lt;=TEXT(★完成資料!$A$1,"yyyymm"),TEXT(★完成資料!$A$1,"yyyymm"),"999999")&amp; " " &amp; LEFT(F1868 &amp; "          ",10))))</f>
        <v xml:space="preserve">T O 202201 yyyy00 HV        </v>
      </c>
      <c r="B1868" s="68" t="s">
        <v>292</v>
      </c>
      <c r="C1868" s="68" t="s">
        <v>136</v>
      </c>
      <c r="D1868" s="68" t="s">
        <v>287</v>
      </c>
      <c r="E1868" s="68" t="s">
        <v>359</v>
      </c>
      <c r="F1868" s="68" t="s">
        <v>360</v>
      </c>
      <c r="G1868" s="68" t="s">
        <v>76</v>
      </c>
      <c r="H1868" s="68" t="s">
        <v>492</v>
      </c>
      <c r="I1868" s="68" t="s">
        <v>639</v>
      </c>
      <c r="J1868" s="65">
        <v>5</v>
      </c>
      <c r="K1868" s="65">
        <v>9</v>
      </c>
      <c r="L1868" s="65">
        <v>307</v>
      </c>
      <c r="M1868" s="65" t="s">
        <v>293</v>
      </c>
    </row>
    <row r="1869" spans="1:13" ht="12.75" customHeight="1">
      <c r="A1869" s="65" t="str">
        <f>IF(ROW()=1,"KEY",IF(ISNA(VLOOKUP(B1869,車名対応マスタ!B:D,3,FALSE)),"",IF(VLOOKUP(B1869,車名対応マスタ!B:D,3,FALSE)="","",$D1869&amp;" "&amp;IF($G1869="9","J","O")&amp;" "&amp;$I1869&amp;" "&amp;IF($I1869&lt;=TEXT(★完成資料!$A$1,"yyyymm"),TEXT(★完成資料!$A$1,"yyyymm"),"999999")&amp; " " &amp; LEFT(F1869 &amp; "          ",10))))</f>
        <v xml:space="preserve">T O 202202 yyyy00 HV        </v>
      </c>
      <c r="B1869" s="68" t="s">
        <v>292</v>
      </c>
      <c r="C1869" s="68" t="s">
        <v>136</v>
      </c>
      <c r="D1869" s="68" t="s">
        <v>287</v>
      </c>
      <c r="E1869" s="68" t="s">
        <v>359</v>
      </c>
      <c r="F1869" s="68" t="s">
        <v>360</v>
      </c>
      <c r="G1869" s="68" t="s">
        <v>76</v>
      </c>
      <c r="H1869" s="68" t="s">
        <v>492</v>
      </c>
      <c r="I1869" s="68" t="s">
        <v>640</v>
      </c>
      <c r="J1869" s="65">
        <v>13</v>
      </c>
      <c r="K1869" s="65">
        <v>11</v>
      </c>
      <c r="L1869" s="65">
        <v>307</v>
      </c>
      <c r="M1869" s="65" t="s">
        <v>293</v>
      </c>
    </row>
    <row r="1870" spans="1:13" ht="12.75" customHeight="1">
      <c r="A1870" s="65" t="str">
        <f>IF(ROW()=1,"KEY",IF(ISNA(VLOOKUP(B1870,車名対応マスタ!B:D,3,FALSE)),"",IF(VLOOKUP(B1870,車名対応マスタ!B:D,3,FALSE)="","",$D1870&amp;" "&amp;IF($G1870="9","J","O")&amp;" "&amp;$I1870&amp;" "&amp;IF($I1870&lt;=TEXT(★完成資料!$A$1,"yyyymm"),TEXT(★完成資料!$A$1,"yyyymm"),"999999")&amp; " " &amp; LEFT(F1870 &amp; "          ",10))))</f>
        <v xml:space="preserve">T O 202203 yyyy00 HV        </v>
      </c>
      <c r="B1870" s="68" t="s">
        <v>292</v>
      </c>
      <c r="C1870" s="68" t="s">
        <v>136</v>
      </c>
      <c r="D1870" s="68" t="s">
        <v>287</v>
      </c>
      <c r="E1870" s="68" t="s">
        <v>359</v>
      </c>
      <c r="F1870" s="68" t="s">
        <v>360</v>
      </c>
      <c r="G1870" s="68" t="s">
        <v>76</v>
      </c>
      <c r="H1870" s="68" t="s">
        <v>492</v>
      </c>
      <c r="I1870" s="68" t="s">
        <v>641</v>
      </c>
      <c r="J1870" s="65">
        <v>21</v>
      </c>
      <c r="K1870" s="65">
        <v>14</v>
      </c>
      <c r="L1870" s="65">
        <v>307</v>
      </c>
      <c r="M1870" s="65" t="s">
        <v>293</v>
      </c>
    </row>
    <row r="1871" spans="1:13" ht="12.75" customHeight="1">
      <c r="A1871" s="65" t="str">
        <f>IF(ROW()=1,"KEY",IF(ISNA(VLOOKUP(B1871,車名対応マスタ!B:D,3,FALSE)),"",IF(VLOOKUP(B1871,車名対応マスタ!B:D,3,FALSE)="","",$D1871&amp;" "&amp;IF($G1871="9","J","O")&amp;" "&amp;$I1871&amp;" "&amp;IF($I1871&lt;=TEXT(★完成資料!$A$1,"yyyymm"),TEXT(★完成資料!$A$1,"yyyymm"),"999999")&amp; " " &amp; LEFT(F1871 &amp; "          ",10))))</f>
        <v xml:space="preserve">T O 202204 yyyy00 HV        </v>
      </c>
      <c r="B1871" s="68" t="s">
        <v>292</v>
      </c>
      <c r="C1871" s="68" t="s">
        <v>136</v>
      </c>
      <c r="D1871" s="68" t="s">
        <v>287</v>
      </c>
      <c r="E1871" s="68" t="s">
        <v>359</v>
      </c>
      <c r="F1871" s="68" t="s">
        <v>360</v>
      </c>
      <c r="G1871" s="68" t="s">
        <v>76</v>
      </c>
      <c r="H1871" s="68" t="s">
        <v>492</v>
      </c>
      <c r="I1871" s="68" t="s">
        <v>642</v>
      </c>
      <c r="J1871" s="65">
        <v>9</v>
      </c>
      <c r="K1871" s="65">
        <v>5</v>
      </c>
      <c r="L1871" s="65">
        <v>307</v>
      </c>
      <c r="M1871" s="65" t="s">
        <v>293</v>
      </c>
    </row>
    <row r="1872" spans="1:13" ht="12.75" customHeight="1">
      <c r="A1872" s="65" t="str">
        <f>IF(ROW()=1,"KEY",IF(ISNA(VLOOKUP(B1872,車名対応マスタ!B:D,3,FALSE)),"",IF(VLOOKUP(B1872,車名対応マスタ!B:D,3,FALSE)="","",$D1872&amp;" "&amp;IF($G1872="9","J","O")&amp;" "&amp;$I1872&amp;" "&amp;IF($I1872&lt;=TEXT(★完成資料!$A$1,"yyyymm"),TEXT(★完成資料!$A$1,"yyyymm"),"999999")&amp; " " &amp; LEFT(F1872 &amp; "          ",10))))</f>
        <v xml:space="preserve">T O 202205 yyyy00 HV        </v>
      </c>
      <c r="B1872" s="68" t="s">
        <v>292</v>
      </c>
      <c r="C1872" s="68" t="s">
        <v>136</v>
      </c>
      <c r="D1872" s="68" t="s">
        <v>287</v>
      </c>
      <c r="E1872" s="68" t="s">
        <v>359</v>
      </c>
      <c r="F1872" s="68" t="s">
        <v>360</v>
      </c>
      <c r="G1872" s="68" t="s">
        <v>76</v>
      </c>
      <c r="H1872" s="68" t="s">
        <v>492</v>
      </c>
      <c r="I1872" s="68" t="s">
        <v>647</v>
      </c>
      <c r="J1872" s="65">
        <v>8</v>
      </c>
      <c r="K1872" s="65">
        <v>1</v>
      </c>
      <c r="L1872" s="65">
        <v>307</v>
      </c>
      <c r="M1872" s="65" t="s">
        <v>293</v>
      </c>
    </row>
    <row r="1873" spans="1:13" ht="12.75" customHeight="1">
      <c r="A1873" s="65" t="str">
        <f>IF(ROW()=1,"KEY",IF(ISNA(VLOOKUP(B1873,車名対応マスタ!B:D,3,FALSE)),"",IF(VLOOKUP(B1873,車名対応マスタ!B:D,3,FALSE)="","",$D1873&amp;" "&amp;IF($G1873="9","J","O")&amp;" "&amp;$I1873&amp;" "&amp;IF($I1873&lt;=TEXT(★完成資料!$A$1,"yyyymm"),TEXT(★完成資料!$A$1,"yyyymm"),"999999")&amp; " " &amp; LEFT(F1873 &amp; "          ",10))))</f>
        <v xml:space="preserve">T O 202206 yyyy00 HV        </v>
      </c>
      <c r="B1873" s="68" t="s">
        <v>292</v>
      </c>
      <c r="C1873" s="68" t="s">
        <v>136</v>
      </c>
      <c r="D1873" s="68" t="s">
        <v>287</v>
      </c>
      <c r="E1873" s="68" t="s">
        <v>359</v>
      </c>
      <c r="F1873" s="68" t="s">
        <v>360</v>
      </c>
      <c r="G1873" s="68" t="s">
        <v>76</v>
      </c>
      <c r="H1873" s="68" t="s">
        <v>492</v>
      </c>
      <c r="I1873" s="68" t="s">
        <v>652</v>
      </c>
      <c r="J1873" s="65">
        <v>12</v>
      </c>
      <c r="K1873" s="65">
        <v>9</v>
      </c>
      <c r="L1873" s="65">
        <v>307</v>
      </c>
      <c r="M1873" s="65" t="s">
        <v>293</v>
      </c>
    </row>
    <row r="1874" spans="1:13" ht="12.75" customHeight="1">
      <c r="A1874" s="65" t="str">
        <f>IF(ROW()=1,"KEY",IF(ISNA(VLOOKUP(B1874,車名対応マスタ!B:D,3,FALSE)),"",IF(VLOOKUP(B1874,車名対応マスタ!B:D,3,FALSE)="","",$D1874&amp;" "&amp;IF($G1874="9","J","O")&amp;" "&amp;$I1874&amp;" "&amp;IF($I1874&lt;=TEXT(★完成資料!$A$1,"yyyymm"),TEXT(★完成資料!$A$1,"yyyymm"),"999999")&amp; " " &amp; LEFT(F1874 &amp; "          ",10))))</f>
        <v xml:space="preserve">T O 202207 yyyy00 HV        </v>
      </c>
      <c r="B1874" s="68" t="s">
        <v>292</v>
      </c>
      <c r="C1874" s="68" t="s">
        <v>136</v>
      </c>
      <c r="D1874" s="68" t="s">
        <v>287</v>
      </c>
      <c r="E1874" s="68" t="s">
        <v>359</v>
      </c>
      <c r="F1874" s="68" t="s">
        <v>360</v>
      </c>
      <c r="G1874" s="68" t="s">
        <v>76</v>
      </c>
      <c r="H1874" s="68" t="s">
        <v>492</v>
      </c>
      <c r="I1874" s="68" t="s">
        <v>655</v>
      </c>
      <c r="J1874" s="65">
        <v>6</v>
      </c>
      <c r="K1874" s="65">
        <v>22</v>
      </c>
      <c r="L1874" s="65">
        <v>307</v>
      </c>
      <c r="M1874" s="65" t="s">
        <v>293</v>
      </c>
    </row>
    <row r="1875" spans="1:13" ht="12.75" customHeight="1">
      <c r="A1875" s="65" t="str">
        <f>IF(ROW()=1,"KEY",IF(ISNA(VLOOKUP(B1875,車名対応マスタ!B:D,3,FALSE)),"",IF(VLOOKUP(B1875,車名対応マスタ!B:D,3,FALSE)="","",$D1875&amp;" "&amp;IF($G1875="9","J","O")&amp;" "&amp;$I1875&amp;" "&amp;IF($I1875&lt;=TEXT(★完成資料!$A$1,"yyyymm"),TEXT(★完成資料!$A$1,"yyyymm"),"999999")&amp; " " &amp; LEFT(F1875 &amp; "          ",10))))</f>
        <v xml:space="preserve">T O 202208 yyyy00 HV        </v>
      </c>
      <c r="B1875" s="68" t="s">
        <v>292</v>
      </c>
      <c r="C1875" s="68" t="s">
        <v>136</v>
      </c>
      <c r="D1875" s="68" t="s">
        <v>287</v>
      </c>
      <c r="E1875" s="68" t="s">
        <v>359</v>
      </c>
      <c r="F1875" s="68" t="s">
        <v>360</v>
      </c>
      <c r="G1875" s="68" t="s">
        <v>76</v>
      </c>
      <c r="H1875" s="68" t="s">
        <v>492</v>
      </c>
      <c r="I1875" s="68" t="s">
        <v>656</v>
      </c>
      <c r="J1875" s="65">
        <v>9</v>
      </c>
      <c r="K1875" s="65">
        <v>19</v>
      </c>
      <c r="L1875" s="65">
        <v>307</v>
      </c>
      <c r="M1875" s="65" t="s">
        <v>293</v>
      </c>
    </row>
    <row r="1876" spans="1:13" ht="12.75" customHeight="1">
      <c r="A1876" s="65" t="str">
        <f>IF(ROW()=1,"KEY",IF(ISNA(VLOOKUP(B1876,車名対応マスタ!B:D,3,FALSE)),"",IF(VLOOKUP(B1876,車名対応マスタ!B:D,3,FALSE)="","",$D1876&amp;" "&amp;IF($G1876="9","J","O")&amp;" "&amp;$I1876&amp;" "&amp;IF($I1876&lt;=TEXT(★完成資料!$A$1,"yyyymm"),TEXT(★完成資料!$A$1,"yyyymm"),"999999")&amp; " " &amp; LEFT(F1876 &amp; "          ",10))))</f>
        <v xml:space="preserve">T O 202209 yyyy00 HV        </v>
      </c>
      <c r="B1876" s="68" t="s">
        <v>292</v>
      </c>
      <c r="C1876" s="68" t="s">
        <v>136</v>
      </c>
      <c r="D1876" s="68" t="s">
        <v>287</v>
      </c>
      <c r="E1876" s="68" t="s">
        <v>359</v>
      </c>
      <c r="F1876" s="68" t="s">
        <v>360</v>
      </c>
      <c r="G1876" s="68" t="s">
        <v>76</v>
      </c>
      <c r="H1876" s="68" t="s">
        <v>492</v>
      </c>
      <c r="I1876" s="68" t="s">
        <v>657</v>
      </c>
      <c r="J1876" s="65">
        <v>11</v>
      </c>
      <c r="K1876" s="65">
        <v>28</v>
      </c>
      <c r="L1876" s="65">
        <v>307</v>
      </c>
      <c r="M1876" s="65" t="s">
        <v>293</v>
      </c>
    </row>
    <row r="1877" spans="1:13" ht="12.75" customHeight="1">
      <c r="A1877" s="65" t="str">
        <f>IF(ROW()=1,"KEY",IF(ISNA(VLOOKUP(B1877,車名対応マスタ!B:D,3,FALSE)),"",IF(VLOOKUP(B1877,車名対応マスタ!B:D,3,FALSE)="","",$D1877&amp;" "&amp;IF($G1877="9","J","O")&amp;" "&amp;$I1877&amp;" "&amp;IF($I1877&lt;=TEXT(★完成資料!$A$1,"yyyymm"),TEXT(★完成資料!$A$1,"yyyymm"),"999999")&amp; " " &amp; LEFT(F1877 &amp; "          ",10))))</f>
        <v xml:space="preserve">T O 202210 yyyy00 HV        </v>
      </c>
      <c r="B1877" s="68" t="s">
        <v>292</v>
      </c>
      <c r="C1877" s="68" t="s">
        <v>136</v>
      </c>
      <c r="D1877" s="68" t="s">
        <v>287</v>
      </c>
      <c r="E1877" s="68" t="s">
        <v>359</v>
      </c>
      <c r="F1877" s="68" t="s">
        <v>360</v>
      </c>
      <c r="G1877" s="68" t="s">
        <v>76</v>
      </c>
      <c r="H1877" s="68" t="s">
        <v>492</v>
      </c>
      <c r="I1877" s="68" t="s">
        <v>663</v>
      </c>
      <c r="J1877" s="65">
        <v>13</v>
      </c>
      <c r="K1877" s="65">
        <v>16</v>
      </c>
      <c r="L1877" s="65">
        <v>307</v>
      </c>
      <c r="M1877" s="65" t="s">
        <v>293</v>
      </c>
    </row>
    <row r="1878" spans="1:13" ht="12.75" customHeight="1">
      <c r="A1878" s="65" t="str">
        <f>IF(ROW()=1,"KEY",IF(ISNA(VLOOKUP(B1878,車名対応マスタ!B:D,3,FALSE)),"",IF(VLOOKUP(B1878,車名対応マスタ!B:D,3,FALSE)="","",$D1878&amp;" "&amp;IF($G1878="9","J","O")&amp;" "&amp;$I1878&amp;" "&amp;IF($I1878&lt;=TEXT(★完成資料!$A$1,"yyyymm"),TEXT(★完成資料!$A$1,"yyyymm"),"999999")&amp; " " &amp; LEFT(F1878 &amp; "          ",10))))</f>
        <v xml:space="preserve">T O 202201 yyyy00 HV        </v>
      </c>
      <c r="B1878" s="68" t="s">
        <v>292</v>
      </c>
      <c r="C1878" s="68" t="s">
        <v>136</v>
      </c>
      <c r="D1878" s="68" t="s">
        <v>287</v>
      </c>
      <c r="E1878" s="68" t="s">
        <v>359</v>
      </c>
      <c r="F1878" s="68" t="s">
        <v>360</v>
      </c>
      <c r="G1878" s="68" t="s">
        <v>76</v>
      </c>
      <c r="H1878" s="68" t="s">
        <v>492</v>
      </c>
      <c r="I1878" s="68" t="s">
        <v>639</v>
      </c>
      <c r="J1878" s="65">
        <v>0</v>
      </c>
      <c r="K1878" s="65">
        <v>3</v>
      </c>
      <c r="L1878" s="65">
        <v>313</v>
      </c>
      <c r="M1878" s="65" t="s">
        <v>294</v>
      </c>
    </row>
    <row r="1879" spans="1:13" ht="12.75" customHeight="1">
      <c r="A1879" s="65" t="str">
        <f>IF(ROW()=1,"KEY",IF(ISNA(VLOOKUP(B1879,車名対応マスタ!B:D,3,FALSE)),"",IF(VLOOKUP(B1879,車名対応マスタ!B:D,3,FALSE)="","",$D1879&amp;" "&amp;IF($G1879="9","J","O")&amp;" "&amp;$I1879&amp;" "&amp;IF($I1879&lt;=TEXT(★完成資料!$A$1,"yyyymm"),TEXT(★完成資料!$A$1,"yyyymm"),"999999")&amp; " " &amp; LEFT(F1879 &amp; "          ",10))))</f>
        <v xml:space="preserve">T O 202202 yyyy00 HV        </v>
      </c>
      <c r="B1879" s="68" t="s">
        <v>292</v>
      </c>
      <c r="C1879" s="68" t="s">
        <v>136</v>
      </c>
      <c r="D1879" s="68" t="s">
        <v>287</v>
      </c>
      <c r="E1879" s="68" t="s">
        <v>359</v>
      </c>
      <c r="F1879" s="68" t="s">
        <v>360</v>
      </c>
      <c r="G1879" s="68" t="s">
        <v>76</v>
      </c>
      <c r="H1879" s="68" t="s">
        <v>492</v>
      </c>
      <c r="I1879" s="68" t="s">
        <v>640</v>
      </c>
      <c r="J1879" s="65">
        <v>2</v>
      </c>
      <c r="K1879" s="65">
        <v>4</v>
      </c>
      <c r="L1879" s="65">
        <v>313</v>
      </c>
      <c r="M1879" s="65" t="s">
        <v>294</v>
      </c>
    </row>
    <row r="1880" spans="1:13" ht="12.75" customHeight="1">
      <c r="A1880" s="65" t="str">
        <f>IF(ROW()=1,"KEY",IF(ISNA(VLOOKUP(B1880,車名対応マスタ!B:D,3,FALSE)),"",IF(VLOOKUP(B1880,車名対応マスタ!B:D,3,FALSE)="","",$D1880&amp;" "&amp;IF($G1880="9","J","O")&amp;" "&amp;$I1880&amp;" "&amp;IF($I1880&lt;=TEXT(★完成資料!$A$1,"yyyymm"),TEXT(★完成資料!$A$1,"yyyymm"),"999999")&amp; " " &amp; LEFT(F1880 &amp; "          ",10))))</f>
        <v xml:space="preserve">T O 202203 yyyy00 HV        </v>
      </c>
      <c r="B1880" s="68" t="s">
        <v>292</v>
      </c>
      <c r="C1880" s="68" t="s">
        <v>136</v>
      </c>
      <c r="D1880" s="68" t="s">
        <v>287</v>
      </c>
      <c r="E1880" s="68" t="s">
        <v>359</v>
      </c>
      <c r="F1880" s="68" t="s">
        <v>360</v>
      </c>
      <c r="G1880" s="68" t="s">
        <v>76</v>
      </c>
      <c r="H1880" s="68" t="s">
        <v>492</v>
      </c>
      <c r="I1880" s="68" t="s">
        <v>641</v>
      </c>
      <c r="J1880" s="65">
        <v>2</v>
      </c>
      <c r="K1880" s="65">
        <v>4</v>
      </c>
      <c r="L1880" s="65">
        <v>313</v>
      </c>
      <c r="M1880" s="65" t="s">
        <v>294</v>
      </c>
    </row>
    <row r="1881" spans="1:13" ht="12.75" customHeight="1">
      <c r="A1881" s="65" t="str">
        <f>IF(ROW()=1,"KEY",IF(ISNA(VLOOKUP(B1881,車名対応マスタ!B:D,3,FALSE)),"",IF(VLOOKUP(B1881,車名対応マスタ!B:D,3,FALSE)="","",$D1881&amp;" "&amp;IF($G1881="9","J","O")&amp;" "&amp;$I1881&amp;" "&amp;IF($I1881&lt;=TEXT(★完成資料!$A$1,"yyyymm"),TEXT(★完成資料!$A$1,"yyyymm"),"999999")&amp; " " &amp; LEFT(F1881 &amp; "          ",10))))</f>
        <v xml:space="preserve">T O 202204 yyyy00 HV        </v>
      </c>
      <c r="B1881" s="68" t="s">
        <v>292</v>
      </c>
      <c r="C1881" s="68" t="s">
        <v>136</v>
      </c>
      <c r="D1881" s="68" t="s">
        <v>287</v>
      </c>
      <c r="E1881" s="68" t="s">
        <v>359</v>
      </c>
      <c r="F1881" s="68" t="s">
        <v>360</v>
      </c>
      <c r="G1881" s="68" t="s">
        <v>76</v>
      </c>
      <c r="H1881" s="68" t="s">
        <v>492</v>
      </c>
      <c r="I1881" s="68" t="s">
        <v>642</v>
      </c>
      <c r="J1881" s="65">
        <v>2</v>
      </c>
      <c r="K1881" s="65">
        <v>1</v>
      </c>
      <c r="L1881" s="65">
        <v>313</v>
      </c>
      <c r="M1881" s="65" t="s">
        <v>294</v>
      </c>
    </row>
    <row r="1882" spans="1:13" ht="12.75" customHeight="1">
      <c r="A1882" s="65" t="str">
        <f>IF(ROW()=1,"KEY",IF(ISNA(VLOOKUP(B1882,車名対応マスタ!B:D,3,FALSE)),"",IF(VLOOKUP(B1882,車名対応マスタ!B:D,3,FALSE)="","",$D1882&amp;" "&amp;IF($G1882="9","J","O")&amp;" "&amp;$I1882&amp;" "&amp;IF($I1882&lt;=TEXT(★完成資料!$A$1,"yyyymm"),TEXT(★完成資料!$A$1,"yyyymm"),"999999")&amp; " " &amp; LEFT(F1882 &amp; "          ",10))))</f>
        <v xml:space="preserve">T O 202205 yyyy00 HV        </v>
      </c>
      <c r="B1882" s="68" t="s">
        <v>292</v>
      </c>
      <c r="C1882" s="68" t="s">
        <v>136</v>
      </c>
      <c r="D1882" s="68" t="s">
        <v>287</v>
      </c>
      <c r="E1882" s="68" t="s">
        <v>359</v>
      </c>
      <c r="F1882" s="68" t="s">
        <v>360</v>
      </c>
      <c r="G1882" s="68" t="s">
        <v>76</v>
      </c>
      <c r="H1882" s="68" t="s">
        <v>492</v>
      </c>
      <c r="I1882" s="68" t="s">
        <v>647</v>
      </c>
      <c r="J1882" s="65">
        <v>2</v>
      </c>
      <c r="K1882" s="65">
        <v>3</v>
      </c>
      <c r="L1882" s="65">
        <v>313</v>
      </c>
      <c r="M1882" s="65" t="s">
        <v>294</v>
      </c>
    </row>
    <row r="1883" spans="1:13" ht="12.75" customHeight="1">
      <c r="A1883" s="65" t="str">
        <f>IF(ROW()=1,"KEY",IF(ISNA(VLOOKUP(B1883,車名対応マスタ!B:D,3,FALSE)),"",IF(VLOOKUP(B1883,車名対応マスタ!B:D,3,FALSE)="","",$D1883&amp;" "&amp;IF($G1883="9","J","O")&amp;" "&amp;$I1883&amp;" "&amp;IF($I1883&lt;=TEXT(★完成資料!$A$1,"yyyymm"),TEXT(★完成資料!$A$1,"yyyymm"),"999999")&amp; " " &amp; LEFT(F1883 &amp; "          ",10))))</f>
        <v xml:space="preserve">T O 202206 yyyy00 HV        </v>
      </c>
      <c r="B1883" s="68" t="s">
        <v>292</v>
      </c>
      <c r="C1883" s="68" t="s">
        <v>136</v>
      </c>
      <c r="D1883" s="68" t="s">
        <v>287</v>
      </c>
      <c r="E1883" s="68" t="s">
        <v>359</v>
      </c>
      <c r="F1883" s="68" t="s">
        <v>360</v>
      </c>
      <c r="G1883" s="68" t="s">
        <v>76</v>
      </c>
      <c r="H1883" s="68" t="s">
        <v>492</v>
      </c>
      <c r="I1883" s="68" t="s">
        <v>652</v>
      </c>
      <c r="J1883" s="65">
        <v>3</v>
      </c>
      <c r="K1883" s="65">
        <v>3</v>
      </c>
      <c r="L1883" s="65">
        <v>313</v>
      </c>
      <c r="M1883" s="65" t="s">
        <v>294</v>
      </c>
    </row>
    <row r="1884" spans="1:13" ht="12.75" customHeight="1">
      <c r="A1884" s="65" t="str">
        <f>IF(ROW()=1,"KEY",IF(ISNA(VLOOKUP(B1884,車名対応マスタ!B:D,3,FALSE)),"",IF(VLOOKUP(B1884,車名対応マスタ!B:D,3,FALSE)="","",$D1884&amp;" "&amp;IF($G1884="9","J","O")&amp;" "&amp;$I1884&amp;" "&amp;IF($I1884&lt;=TEXT(★完成資料!$A$1,"yyyymm"),TEXT(★完成資料!$A$1,"yyyymm"),"999999")&amp; " " &amp; LEFT(F1884 &amp; "          ",10))))</f>
        <v xml:space="preserve">T O 202207 yyyy00 HV        </v>
      </c>
      <c r="B1884" s="68" t="s">
        <v>292</v>
      </c>
      <c r="C1884" s="68" t="s">
        <v>136</v>
      </c>
      <c r="D1884" s="68" t="s">
        <v>287</v>
      </c>
      <c r="E1884" s="68" t="s">
        <v>359</v>
      </c>
      <c r="F1884" s="68" t="s">
        <v>360</v>
      </c>
      <c r="G1884" s="68" t="s">
        <v>76</v>
      </c>
      <c r="H1884" s="68" t="s">
        <v>492</v>
      </c>
      <c r="I1884" s="68" t="s">
        <v>655</v>
      </c>
      <c r="J1884" s="65">
        <v>3</v>
      </c>
      <c r="K1884" s="65">
        <v>2</v>
      </c>
      <c r="L1884" s="65">
        <v>313</v>
      </c>
      <c r="M1884" s="65" t="s">
        <v>294</v>
      </c>
    </row>
    <row r="1885" spans="1:13" ht="12.75" customHeight="1">
      <c r="A1885" s="65" t="str">
        <f>IF(ROW()=1,"KEY",IF(ISNA(VLOOKUP(B1885,車名対応マスタ!B:D,3,FALSE)),"",IF(VLOOKUP(B1885,車名対応マスタ!B:D,3,FALSE)="","",$D1885&amp;" "&amp;IF($G1885="9","J","O")&amp;" "&amp;$I1885&amp;" "&amp;IF($I1885&lt;=TEXT(★完成資料!$A$1,"yyyymm"),TEXT(★完成資料!$A$1,"yyyymm"),"999999")&amp; " " &amp; LEFT(F1885 &amp; "          ",10))))</f>
        <v xml:space="preserve">T O 202208 yyyy00 HV        </v>
      </c>
      <c r="B1885" s="68" t="s">
        <v>292</v>
      </c>
      <c r="C1885" s="68" t="s">
        <v>136</v>
      </c>
      <c r="D1885" s="68" t="s">
        <v>287</v>
      </c>
      <c r="E1885" s="68" t="s">
        <v>359</v>
      </c>
      <c r="F1885" s="68" t="s">
        <v>360</v>
      </c>
      <c r="G1885" s="68" t="s">
        <v>76</v>
      </c>
      <c r="H1885" s="68" t="s">
        <v>492</v>
      </c>
      <c r="I1885" s="68" t="s">
        <v>656</v>
      </c>
      <c r="J1885" s="65">
        <v>2</v>
      </c>
      <c r="K1885" s="65">
        <v>1</v>
      </c>
      <c r="L1885" s="65">
        <v>313</v>
      </c>
      <c r="M1885" s="65" t="s">
        <v>294</v>
      </c>
    </row>
    <row r="1886" spans="1:13" ht="12.75" customHeight="1">
      <c r="A1886" s="65" t="str">
        <f>IF(ROW()=1,"KEY",IF(ISNA(VLOOKUP(B1886,車名対応マスタ!B:D,3,FALSE)),"",IF(VLOOKUP(B1886,車名対応マスタ!B:D,3,FALSE)="","",$D1886&amp;" "&amp;IF($G1886="9","J","O")&amp;" "&amp;$I1886&amp;" "&amp;IF($I1886&lt;=TEXT(★完成資料!$A$1,"yyyymm"),TEXT(★完成資料!$A$1,"yyyymm"),"999999")&amp; " " &amp; LEFT(F1886 &amp; "          ",10))))</f>
        <v xml:space="preserve">T O 202209 yyyy00 HV        </v>
      </c>
      <c r="B1886" s="68" t="s">
        <v>292</v>
      </c>
      <c r="C1886" s="68" t="s">
        <v>136</v>
      </c>
      <c r="D1886" s="68" t="s">
        <v>287</v>
      </c>
      <c r="E1886" s="68" t="s">
        <v>359</v>
      </c>
      <c r="F1886" s="68" t="s">
        <v>360</v>
      </c>
      <c r="G1886" s="68" t="s">
        <v>76</v>
      </c>
      <c r="H1886" s="68" t="s">
        <v>492</v>
      </c>
      <c r="I1886" s="68" t="s">
        <v>657</v>
      </c>
      <c r="J1886" s="65">
        <v>2</v>
      </c>
      <c r="K1886" s="65">
        <v>3</v>
      </c>
      <c r="L1886" s="65">
        <v>313</v>
      </c>
      <c r="M1886" s="65" t="s">
        <v>294</v>
      </c>
    </row>
    <row r="1887" spans="1:13" ht="12.75" customHeight="1">
      <c r="A1887" s="65" t="str">
        <f>IF(ROW()=1,"KEY",IF(ISNA(VLOOKUP(B1887,車名対応マスタ!B:D,3,FALSE)),"",IF(VLOOKUP(B1887,車名対応マスタ!B:D,3,FALSE)="","",$D1887&amp;" "&amp;IF($G1887="9","J","O")&amp;" "&amp;$I1887&amp;" "&amp;IF($I1887&lt;=TEXT(★完成資料!$A$1,"yyyymm"),TEXT(★完成資料!$A$1,"yyyymm"),"999999")&amp; " " &amp; LEFT(F1887 &amp; "          ",10))))</f>
        <v xml:space="preserve">T O 202210 yyyy00 HV        </v>
      </c>
      <c r="B1887" s="68" t="s">
        <v>292</v>
      </c>
      <c r="C1887" s="68" t="s">
        <v>136</v>
      </c>
      <c r="D1887" s="68" t="s">
        <v>287</v>
      </c>
      <c r="E1887" s="68" t="s">
        <v>359</v>
      </c>
      <c r="F1887" s="68" t="s">
        <v>360</v>
      </c>
      <c r="G1887" s="68" t="s">
        <v>76</v>
      </c>
      <c r="H1887" s="68" t="s">
        <v>492</v>
      </c>
      <c r="I1887" s="68" t="s">
        <v>663</v>
      </c>
      <c r="J1887" s="65">
        <v>2</v>
      </c>
      <c r="K1887" s="65">
        <v>4</v>
      </c>
      <c r="L1887" s="65">
        <v>313</v>
      </c>
      <c r="M1887" s="65" t="s">
        <v>294</v>
      </c>
    </row>
    <row r="1888" spans="1:13" ht="12.75" customHeight="1">
      <c r="A1888" s="65" t="str">
        <f>IF(ROW()=1,"KEY",IF(ISNA(VLOOKUP(B1888,車名対応マスタ!B:D,3,FALSE)),"",IF(VLOOKUP(B1888,車名対応マスタ!B:D,3,FALSE)="","",$D1888&amp;" "&amp;IF($G1888="9","J","O")&amp;" "&amp;$I1888&amp;" "&amp;IF($I1888&lt;=TEXT(★完成資料!$A$1,"yyyymm"),TEXT(★完成資料!$A$1,"yyyymm"),"999999")&amp; " " &amp; LEFT(F1888 &amp; "          ",10))))</f>
        <v xml:space="preserve">T O 202201 yyyy00 HV        </v>
      </c>
      <c r="B1888" s="68" t="s">
        <v>292</v>
      </c>
      <c r="C1888" s="68" t="s">
        <v>136</v>
      </c>
      <c r="D1888" s="68" t="s">
        <v>287</v>
      </c>
      <c r="E1888" s="68" t="s">
        <v>359</v>
      </c>
      <c r="F1888" s="68" t="s">
        <v>360</v>
      </c>
      <c r="G1888" s="68" t="s">
        <v>76</v>
      </c>
      <c r="H1888" s="68" t="s">
        <v>492</v>
      </c>
      <c r="I1888" s="68" t="s">
        <v>639</v>
      </c>
      <c r="J1888" s="65">
        <v>4</v>
      </c>
      <c r="K1888" s="65">
        <v>16</v>
      </c>
      <c r="L1888" s="65">
        <v>315</v>
      </c>
      <c r="M1888" s="65" t="s">
        <v>295</v>
      </c>
    </row>
    <row r="1889" spans="1:13" ht="12.75" customHeight="1">
      <c r="A1889" s="65" t="str">
        <f>IF(ROW()=1,"KEY",IF(ISNA(VLOOKUP(B1889,車名対応マスタ!B:D,3,FALSE)),"",IF(VLOOKUP(B1889,車名対応マスタ!B:D,3,FALSE)="","",$D1889&amp;" "&amp;IF($G1889="9","J","O")&amp;" "&amp;$I1889&amp;" "&amp;IF($I1889&lt;=TEXT(★完成資料!$A$1,"yyyymm"),TEXT(★完成資料!$A$1,"yyyymm"),"999999")&amp; " " &amp; LEFT(F1889 &amp; "          ",10))))</f>
        <v xml:space="preserve">T O 202202 yyyy00 HV        </v>
      </c>
      <c r="B1889" s="68" t="s">
        <v>292</v>
      </c>
      <c r="C1889" s="68" t="s">
        <v>136</v>
      </c>
      <c r="D1889" s="68" t="s">
        <v>287</v>
      </c>
      <c r="E1889" s="68" t="s">
        <v>359</v>
      </c>
      <c r="F1889" s="68" t="s">
        <v>360</v>
      </c>
      <c r="G1889" s="68" t="s">
        <v>76</v>
      </c>
      <c r="H1889" s="68" t="s">
        <v>492</v>
      </c>
      <c r="I1889" s="68" t="s">
        <v>640</v>
      </c>
      <c r="J1889" s="65">
        <v>4</v>
      </c>
      <c r="K1889" s="65">
        <v>12</v>
      </c>
      <c r="L1889" s="65">
        <v>315</v>
      </c>
      <c r="M1889" s="65" t="s">
        <v>295</v>
      </c>
    </row>
    <row r="1890" spans="1:13" ht="12.75" customHeight="1">
      <c r="A1890" s="65" t="str">
        <f>IF(ROW()=1,"KEY",IF(ISNA(VLOOKUP(B1890,車名対応マスタ!B:D,3,FALSE)),"",IF(VLOOKUP(B1890,車名対応マスタ!B:D,3,FALSE)="","",$D1890&amp;" "&amp;IF($G1890="9","J","O")&amp;" "&amp;$I1890&amp;" "&amp;IF($I1890&lt;=TEXT(★完成資料!$A$1,"yyyymm"),TEXT(★完成資料!$A$1,"yyyymm"),"999999")&amp; " " &amp; LEFT(F1890 &amp; "          ",10))))</f>
        <v xml:space="preserve">T O 202203 yyyy00 HV        </v>
      </c>
      <c r="B1890" s="68" t="s">
        <v>292</v>
      </c>
      <c r="C1890" s="68" t="s">
        <v>136</v>
      </c>
      <c r="D1890" s="68" t="s">
        <v>287</v>
      </c>
      <c r="E1890" s="68" t="s">
        <v>359</v>
      </c>
      <c r="F1890" s="68" t="s">
        <v>360</v>
      </c>
      <c r="G1890" s="68" t="s">
        <v>76</v>
      </c>
      <c r="H1890" s="68" t="s">
        <v>492</v>
      </c>
      <c r="I1890" s="68" t="s">
        <v>641</v>
      </c>
      <c r="J1890" s="65">
        <v>14</v>
      </c>
      <c r="K1890" s="65">
        <v>12</v>
      </c>
      <c r="L1890" s="65">
        <v>315</v>
      </c>
      <c r="M1890" s="65" t="s">
        <v>295</v>
      </c>
    </row>
    <row r="1891" spans="1:13" ht="12.75" customHeight="1">
      <c r="A1891" s="65" t="str">
        <f>IF(ROW()=1,"KEY",IF(ISNA(VLOOKUP(B1891,車名対応マスタ!B:D,3,FALSE)),"",IF(VLOOKUP(B1891,車名対応マスタ!B:D,3,FALSE)="","",$D1891&amp;" "&amp;IF($G1891="9","J","O")&amp;" "&amp;$I1891&amp;" "&amp;IF($I1891&lt;=TEXT(★完成資料!$A$1,"yyyymm"),TEXT(★完成資料!$A$1,"yyyymm"),"999999")&amp; " " &amp; LEFT(F1891 &amp; "          ",10))))</f>
        <v xml:space="preserve">T O 202204 yyyy00 HV        </v>
      </c>
      <c r="B1891" s="68" t="s">
        <v>292</v>
      </c>
      <c r="C1891" s="68" t="s">
        <v>136</v>
      </c>
      <c r="D1891" s="68" t="s">
        <v>287</v>
      </c>
      <c r="E1891" s="68" t="s">
        <v>359</v>
      </c>
      <c r="F1891" s="68" t="s">
        <v>360</v>
      </c>
      <c r="G1891" s="68" t="s">
        <v>76</v>
      </c>
      <c r="H1891" s="68" t="s">
        <v>492</v>
      </c>
      <c r="I1891" s="68" t="s">
        <v>642</v>
      </c>
      <c r="J1891" s="65">
        <v>17</v>
      </c>
      <c r="K1891" s="65">
        <v>10</v>
      </c>
      <c r="L1891" s="65">
        <v>315</v>
      </c>
      <c r="M1891" s="65" t="s">
        <v>295</v>
      </c>
    </row>
    <row r="1892" spans="1:13" ht="12.75" customHeight="1">
      <c r="A1892" s="65" t="str">
        <f>IF(ROW()=1,"KEY",IF(ISNA(VLOOKUP(B1892,車名対応マスタ!B:D,3,FALSE)),"",IF(VLOOKUP(B1892,車名対応マスタ!B:D,3,FALSE)="","",$D1892&amp;" "&amp;IF($G1892="9","J","O")&amp;" "&amp;$I1892&amp;" "&amp;IF($I1892&lt;=TEXT(★完成資料!$A$1,"yyyymm"),TEXT(★完成資料!$A$1,"yyyymm"),"999999")&amp; " " &amp; LEFT(F1892 &amp; "          ",10))))</f>
        <v xml:space="preserve">T O 202205 yyyy00 HV        </v>
      </c>
      <c r="B1892" s="68" t="s">
        <v>292</v>
      </c>
      <c r="C1892" s="68" t="s">
        <v>136</v>
      </c>
      <c r="D1892" s="68" t="s">
        <v>287</v>
      </c>
      <c r="E1892" s="68" t="s">
        <v>359</v>
      </c>
      <c r="F1892" s="68" t="s">
        <v>360</v>
      </c>
      <c r="G1892" s="68" t="s">
        <v>76</v>
      </c>
      <c r="H1892" s="68" t="s">
        <v>492</v>
      </c>
      <c r="I1892" s="68" t="s">
        <v>647</v>
      </c>
      <c r="J1892" s="65">
        <v>14</v>
      </c>
      <c r="K1892" s="65">
        <v>4</v>
      </c>
      <c r="L1892" s="65">
        <v>315</v>
      </c>
      <c r="M1892" s="65" t="s">
        <v>295</v>
      </c>
    </row>
    <row r="1893" spans="1:13" ht="12.75" customHeight="1">
      <c r="A1893" s="65" t="str">
        <f>IF(ROW()=1,"KEY",IF(ISNA(VLOOKUP(B1893,車名対応マスタ!B:D,3,FALSE)),"",IF(VLOOKUP(B1893,車名対応マスタ!B:D,3,FALSE)="","",$D1893&amp;" "&amp;IF($G1893="9","J","O")&amp;" "&amp;$I1893&amp;" "&amp;IF($I1893&lt;=TEXT(★完成資料!$A$1,"yyyymm"),TEXT(★完成資料!$A$1,"yyyymm"),"999999")&amp; " " &amp; LEFT(F1893 &amp; "          ",10))))</f>
        <v xml:space="preserve">T O 202206 yyyy00 HV        </v>
      </c>
      <c r="B1893" s="68" t="s">
        <v>292</v>
      </c>
      <c r="C1893" s="68" t="s">
        <v>136</v>
      </c>
      <c r="D1893" s="68" t="s">
        <v>287</v>
      </c>
      <c r="E1893" s="68" t="s">
        <v>359</v>
      </c>
      <c r="F1893" s="68" t="s">
        <v>360</v>
      </c>
      <c r="G1893" s="68" t="s">
        <v>76</v>
      </c>
      <c r="H1893" s="68" t="s">
        <v>492</v>
      </c>
      <c r="I1893" s="68" t="s">
        <v>652</v>
      </c>
      <c r="J1893" s="65">
        <v>10</v>
      </c>
      <c r="K1893" s="65">
        <v>9</v>
      </c>
      <c r="L1893" s="65">
        <v>315</v>
      </c>
      <c r="M1893" s="65" t="s">
        <v>295</v>
      </c>
    </row>
    <row r="1894" spans="1:13" ht="12.75" customHeight="1">
      <c r="A1894" s="65" t="str">
        <f>IF(ROW()=1,"KEY",IF(ISNA(VLOOKUP(B1894,車名対応マスタ!B:D,3,FALSE)),"",IF(VLOOKUP(B1894,車名対応マスタ!B:D,3,FALSE)="","",$D1894&amp;" "&amp;IF($G1894="9","J","O")&amp;" "&amp;$I1894&amp;" "&amp;IF($I1894&lt;=TEXT(★完成資料!$A$1,"yyyymm"),TEXT(★完成資料!$A$1,"yyyymm"),"999999")&amp; " " &amp; LEFT(F1894 &amp; "          ",10))))</f>
        <v xml:space="preserve">T O 202207 yyyy00 HV        </v>
      </c>
      <c r="B1894" s="68" t="s">
        <v>292</v>
      </c>
      <c r="C1894" s="68" t="s">
        <v>136</v>
      </c>
      <c r="D1894" s="68" t="s">
        <v>287</v>
      </c>
      <c r="E1894" s="68" t="s">
        <v>359</v>
      </c>
      <c r="F1894" s="68" t="s">
        <v>360</v>
      </c>
      <c r="G1894" s="68" t="s">
        <v>76</v>
      </c>
      <c r="H1894" s="68" t="s">
        <v>492</v>
      </c>
      <c r="I1894" s="68" t="s">
        <v>655</v>
      </c>
      <c r="J1894" s="65">
        <v>26</v>
      </c>
      <c r="K1894" s="65">
        <v>11</v>
      </c>
      <c r="L1894" s="65">
        <v>315</v>
      </c>
      <c r="M1894" s="65" t="s">
        <v>295</v>
      </c>
    </row>
    <row r="1895" spans="1:13" ht="12.75" customHeight="1">
      <c r="A1895" s="65" t="str">
        <f>IF(ROW()=1,"KEY",IF(ISNA(VLOOKUP(B1895,車名対応マスタ!B:D,3,FALSE)),"",IF(VLOOKUP(B1895,車名対応マスタ!B:D,3,FALSE)="","",$D1895&amp;" "&amp;IF($G1895="9","J","O")&amp;" "&amp;$I1895&amp;" "&amp;IF($I1895&lt;=TEXT(★完成資料!$A$1,"yyyymm"),TEXT(★完成資料!$A$1,"yyyymm"),"999999")&amp; " " &amp; LEFT(F1895 &amp; "          ",10))))</f>
        <v xml:space="preserve">T O 202208 yyyy00 HV        </v>
      </c>
      <c r="B1895" s="68" t="s">
        <v>292</v>
      </c>
      <c r="C1895" s="68" t="s">
        <v>136</v>
      </c>
      <c r="D1895" s="68" t="s">
        <v>287</v>
      </c>
      <c r="E1895" s="68" t="s">
        <v>359</v>
      </c>
      <c r="F1895" s="68" t="s">
        <v>360</v>
      </c>
      <c r="G1895" s="68" t="s">
        <v>76</v>
      </c>
      <c r="H1895" s="68" t="s">
        <v>492</v>
      </c>
      <c r="I1895" s="68" t="s">
        <v>656</v>
      </c>
      <c r="J1895" s="65">
        <v>7</v>
      </c>
      <c r="K1895" s="65">
        <v>11</v>
      </c>
      <c r="L1895" s="65">
        <v>315</v>
      </c>
      <c r="M1895" s="65" t="s">
        <v>295</v>
      </c>
    </row>
    <row r="1896" spans="1:13" ht="12.75" customHeight="1">
      <c r="A1896" s="65" t="str">
        <f>IF(ROW()=1,"KEY",IF(ISNA(VLOOKUP(B1896,車名対応マスタ!B:D,3,FALSE)),"",IF(VLOOKUP(B1896,車名対応マスタ!B:D,3,FALSE)="","",$D1896&amp;" "&amp;IF($G1896="9","J","O")&amp;" "&amp;$I1896&amp;" "&amp;IF($I1896&lt;=TEXT(★完成資料!$A$1,"yyyymm"),TEXT(★完成資料!$A$1,"yyyymm"),"999999")&amp; " " &amp; LEFT(F1896 &amp; "          ",10))))</f>
        <v xml:space="preserve">T O 202209 yyyy00 HV        </v>
      </c>
      <c r="B1896" s="68" t="s">
        <v>292</v>
      </c>
      <c r="C1896" s="68" t="s">
        <v>136</v>
      </c>
      <c r="D1896" s="68" t="s">
        <v>287</v>
      </c>
      <c r="E1896" s="68" t="s">
        <v>359</v>
      </c>
      <c r="F1896" s="68" t="s">
        <v>360</v>
      </c>
      <c r="G1896" s="68" t="s">
        <v>76</v>
      </c>
      <c r="H1896" s="68" t="s">
        <v>492</v>
      </c>
      <c r="I1896" s="68" t="s">
        <v>657</v>
      </c>
      <c r="J1896" s="65">
        <v>8</v>
      </c>
      <c r="K1896" s="65">
        <v>11</v>
      </c>
      <c r="L1896" s="65">
        <v>315</v>
      </c>
      <c r="M1896" s="65" t="s">
        <v>295</v>
      </c>
    </row>
    <row r="1897" spans="1:13" ht="12.75" customHeight="1">
      <c r="A1897" s="65" t="str">
        <f>IF(ROW()=1,"KEY",IF(ISNA(VLOOKUP(B1897,車名対応マスタ!B:D,3,FALSE)),"",IF(VLOOKUP(B1897,車名対応マスタ!B:D,3,FALSE)="","",$D1897&amp;" "&amp;IF($G1897="9","J","O")&amp;" "&amp;$I1897&amp;" "&amp;IF($I1897&lt;=TEXT(★完成資料!$A$1,"yyyymm"),TEXT(★完成資料!$A$1,"yyyymm"),"999999")&amp; " " &amp; LEFT(F1897 &amp; "          ",10))))</f>
        <v xml:space="preserve">T O 202210 yyyy00 HV        </v>
      </c>
      <c r="B1897" s="68" t="s">
        <v>292</v>
      </c>
      <c r="C1897" s="68" t="s">
        <v>136</v>
      </c>
      <c r="D1897" s="68" t="s">
        <v>287</v>
      </c>
      <c r="E1897" s="68" t="s">
        <v>359</v>
      </c>
      <c r="F1897" s="68" t="s">
        <v>360</v>
      </c>
      <c r="G1897" s="68" t="s">
        <v>76</v>
      </c>
      <c r="H1897" s="68" t="s">
        <v>492</v>
      </c>
      <c r="I1897" s="68" t="s">
        <v>663</v>
      </c>
      <c r="J1897" s="65">
        <v>6</v>
      </c>
      <c r="K1897" s="65">
        <v>8</v>
      </c>
      <c r="L1897" s="65">
        <v>315</v>
      </c>
      <c r="M1897" s="65" t="s">
        <v>295</v>
      </c>
    </row>
    <row r="1898" spans="1:13" ht="12.75" customHeight="1">
      <c r="A1898" s="65" t="str">
        <f>IF(ROW()=1,"KEY",IF(ISNA(VLOOKUP(B1898,車名対応マスタ!B:D,3,FALSE)),"",IF(VLOOKUP(B1898,車名対応マスタ!B:D,3,FALSE)="","",$D1898&amp;" "&amp;IF($G1898="9","J","O")&amp;" "&amp;$I1898&amp;" "&amp;IF($I1898&lt;=TEXT(★完成資料!$A$1,"yyyymm"),TEXT(★完成資料!$A$1,"yyyymm"),"999999")&amp; " " &amp; LEFT(F1898 &amp; "          ",10))))</f>
        <v xml:space="preserve">T O 202201 yyyy00 HV        </v>
      </c>
      <c r="B1898" s="68" t="s">
        <v>292</v>
      </c>
      <c r="C1898" s="68" t="s">
        <v>136</v>
      </c>
      <c r="D1898" s="68" t="s">
        <v>287</v>
      </c>
      <c r="E1898" s="68" t="s">
        <v>359</v>
      </c>
      <c r="F1898" s="68" t="s">
        <v>360</v>
      </c>
      <c r="G1898" s="68" t="s">
        <v>76</v>
      </c>
      <c r="H1898" s="68" t="s">
        <v>492</v>
      </c>
      <c r="I1898" s="68" t="s">
        <v>639</v>
      </c>
      <c r="J1898" s="65">
        <v>10</v>
      </c>
      <c r="K1898" s="65">
        <v>11</v>
      </c>
      <c r="L1898" s="65">
        <v>202</v>
      </c>
      <c r="M1898" s="65" t="s">
        <v>427</v>
      </c>
    </row>
    <row r="1899" spans="1:13" ht="12.75" customHeight="1">
      <c r="A1899" s="65" t="str">
        <f>IF(ROW()=1,"KEY",IF(ISNA(VLOOKUP(B1899,車名対応マスタ!B:D,3,FALSE)),"",IF(VLOOKUP(B1899,車名対応マスタ!B:D,3,FALSE)="","",$D1899&amp;" "&amp;IF($G1899="9","J","O")&amp;" "&amp;$I1899&amp;" "&amp;IF($I1899&lt;=TEXT(★完成資料!$A$1,"yyyymm"),TEXT(★完成資料!$A$1,"yyyymm"),"999999")&amp; " " &amp; LEFT(F1899 &amp; "          ",10))))</f>
        <v xml:space="preserve">T O 202202 yyyy00 HV        </v>
      </c>
      <c r="B1899" s="68" t="s">
        <v>292</v>
      </c>
      <c r="C1899" s="68" t="s">
        <v>136</v>
      </c>
      <c r="D1899" s="68" t="s">
        <v>287</v>
      </c>
      <c r="E1899" s="68" t="s">
        <v>359</v>
      </c>
      <c r="F1899" s="68" t="s">
        <v>360</v>
      </c>
      <c r="G1899" s="68" t="s">
        <v>76</v>
      </c>
      <c r="H1899" s="68" t="s">
        <v>492</v>
      </c>
      <c r="I1899" s="68" t="s">
        <v>640</v>
      </c>
      <c r="J1899" s="65">
        <v>8</v>
      </c>
      <c r="K1899" s="65">
        <v>7</v>
      </c>
      <c r="L1899" s="65">
        <v>202</v>
      </c>
      <c r="M1899" s="65" t="s">
        <v>427</v>
      </c>
    </row>
    <row r="1900" spans="1:13" ht="12.75" customHeight="1">
      <c r="A1900" s="65" t="str">
        <f>IF(ROW()=1,"KEY",IF(ISNA(VLOOKUP(B1900,車名対応マスタ!B:D,3,FALSE)),"",IF(VLOOKUP(B1900,車名対応マスタ!B:D,3,FALSE)="","",$D1900&amp;" "&amp;IF($G1900="9","J","O")&amp;" "&amp;$I1900&amp;" "&amp;IF($I1900&lt;=TEXT(★完成資料!$A$1,"yyyymm"),TEXT(★完成資料!$A$1,"yyyymm"),"999999")&amp; " " &amp; LEFT(F1900 &amp; "          ",10))))</f>
        <v xml:space="preserve">T O 202203 yyyy00 HV        </v>
      </c>
      <c r="B1900" s="68" t="s">
        <v>292</v>
      </c>
      <c r="C1900" s="68" t="s">
        <v>136</v>
      </c>
      <c r="D1900" s="68" t="s">
        <v>287</v>
      </c>
      <c r="E1900" s="68" t="s">
        <v>359</v>
      </c>
      <c r="F1900" s="68" t="s">
        <v>360</v>
      </c>
      <c r="G1900" s="68" t="s">
        <v>76</v>
      </c>
      <c r="H1900" s="68" t="s">
        <v>492</v>
      </c>
      <c r="I1900" s="68" t="s">
        <v>641</v>
      </c>
      <c r="J1900" s="65">
        <v>5</v>
      </c>
      <c r="K1900" s="65">
        <v>9</v>
      </c>
      <c r="L1900" s="65">
        <v>202</v>
      </c>
      <c r="M1900" s="65" t="s">
        <v>427</v>
      </c>
    </row>
    <row r="1901" spans="1:13" ht="12.75" customHeight="1">
      <c r="A1901" s="65" t="str">
        <f>IF(ROW()=1,"KEY",IF(ISNA(VLOOKUP(B1901,車名対応マスタ!B:D,3,FALSE)),"",IF(VLOOKUP(B1901,車名対応マスタ!B:D,3,FALSE)="","",$D1901&amp;" "&amp;IF($G1901="9","J","O")&amp;" "&amp;$I1901&amp;" "&amp;IF($I1901&lt;=TEXT(★完成資料!$A$1,"yyyymm"),TEXT(★完成資料!$A$1,"yyyymm"),"999999")&amp; " " &amp; LEFT(F1901 &amp; "          ",10))))</f>
        <v xml:space="preserve">T O 202204 yyyy00 HV        </v>
      </c>
      <c r="B1901" s="68" t="s">
        <v>292</v>
      </c>
      <c r="C1901" s="68" t="s">
        <v>136</v>
      </c>
      <c r="D1901" s="68" t="s">
        <v>287</v>
      </c>
      <c r="E1901" s="68" t="s">
        <v>359</v>
      </c>
      <c r="F1901" s="68" t="s">
        <v>360</v>
      </c>
      <c r="G1901" s="68" t="s">
        <v>76</v>
      </c>
      <c r="H1901" s="68" t="s">
        <v>492</v>
      </c>
      <c r="I1901" s="68" t="s">
        <v>642</v>
      </c>
      <c r="J1901" s="65">
        <v>4</v>
      </c>
      <c r="K1901" s="65">
        <v>7</v>
      </c>
      <c r="L1901" s="65">
        <v>202</v>
      </c>
      <c r="M1901" s="65" t="s">
        <v>427</v>
      </c>
    </row>
    <row r="1902" spans="1:13" ht="12.75" customHeight="1">
      <c r="A1902" s="65" t="str">
        <f>IF(ROW()=1,"KEY",IF(ISNA(VLOOKUP(B1902,車名対応マスタ!B:D,3,FALSE)),"",IF(VLOOKUP(B1902,車名対応マスタ!B:D,3,FALSE)="","",$D1902&amp;" "&amp;IF($G1902="9","J","O")&amp;" "&amp;$I1902&amp;" "&amp;IF($I1902&lt;=TEXT(★完成資料!$A$1,"yyyymm"),TEXT(★完成資料!$A$1,"yyyymm"),"999999")&amp; " " &amp; LEFT(F1902 &amp; "          ",10))))</f>
        <v xml:space="preserve">T O 202205 yyyy00 HV        </v>
      </c>
      <c r="B1902" s="68" t="s">
        <v>292</v>
      </c>
      <c r="C1902" s="68" t="s">
        <v>136</v>
      </c>
      <c r="D1902" s="68" t="s">
        <v>287</v>
      </c>
      <c r="E1902" s="68" t="s">
        <v>359</v>
      </c>
      <c r="F1902" s="68" t="s">
        <v>360</v>
      </c>
      <c r="G1902" s="68" t="s">
        <v>76</v>
      </c>
      <c r="H1902" s="68" t="s">
        <v>492</v>
      </c>
      <c r="I1902" s="68" t="s">
        <v>647</v>
      </c>
      <c r="J1902" s="65">
        <v>3</v>
      </c>
      <c r="K1902" s="65">
        <v>4</v>
      </c>
      <c r="L1902" s="65">
        <v>202</v>
      </c>
      <c r="M1902" s="65" t="s">
        <v>427</v>
      </c>
    </row>
    <row r="1903" spans="1:13" ht="12.75" customHeight="1">
      <c r="A1903" s="65" t="str">
        <f>IF(ROW()=1,"KEY",IF(ISNA(VLOOKUP(B1903,車名対応マスタ!B:D,3,FALSE)),"",IF(VLOOKUP(B1903,車名対応マスタ!B:D,3,FALSE)="","",$D1903&amp;" "&amp;IF($G1903="9","J","O")&amp;" "&amp;$I1903&amp;" "&amp;IF($I1903&lt;=TEXT(★完成資料!$A$1,"yyyymm"),TEXT(★完成資料!$A$1,"yyyymm"),"999999")&amp; " " &amp; LEFT(F1903 &amp; "          ",10))))</f>
        <v xml:space="preserve">T O 202206 yyyy00 HV        </v>
      </c>
      <c r="B1903" s="68" t="s">
        <v>292</v>
      </c>
      <c r="C1903" s="68" t="s">
        <v>136</v>
      </c>
      <c r="D1903" s="68" t="s">
        <v>287</v>
      </c>
      <c r="E1903" s="68" t="s">
        <v>359</v>
      </c>
      <c r="F1903" s="68" t="s">
        <v>360</v>
      </c>
      <c r="G1903" s="68" t="s">
        <v>76</v>
      </c>
      <c r="H1903" s="68" t="s">
        <v>492</v>
      </c>
      <c r="I1903" s="68" t="s">
        <v>652</v>
      </c>
      <c r="J1903" s="65">
        <v>2</v>
      </c>
      <c r="K1903" s="65">
        <v>1</v>
      </c>
      <c r="L1903" s="65">
        <v>202</v>
      </c>
      <c r="M1903" s="65" t="s">
        <v>427</v>
      </c>
    </row>
    <row r="1904" spans="1:13" ht="12.75" customHeight="1">
      <c r="A1904" s="65" t="str">
        <f>IF(ROW()=1,"KEY",IF(ISNA(VLOOKUP(B1904,車名対応マスタ!B:D,3,FALSE)),"",IF(VLOOKUP(B1904,車名対応マスタ!B:D,3,FALSE)="","",$D1904&amp;" "&amp;IF($G1904="9","J","O")&amp;" "&amp;$I1904&amp;" "&amp;IF($I1904&lt;=TEXT(★完成資料!$A$1,"yyyymm"),TEXT(★完成資料!$A$1,"yyyymm"),"999999")&amp; " " &amp; LEFT(F1904 &amp; "          ",10))))</f>
        <v xml:space="preserve">T O 202207 yyyy00 HV        </v>
      </c>
      <c r="B1904" s="68" t="s">
        <v>292</v>
      </c>
      <c r="C1904" s="68" t="s">
        <v>136</v>
      </c>
      <c r="D1904" s="68" t="s">
        <v>287</v>
      </c>
      <c r="E1904" s="68" t="s">
        <v>359</v>
      </c>
      <c r="F1904" s="68" t="s">
        <v>360</v>
      </c>
      <c r="G1904" s="68" t="s">
        <v>76</v>
      </c>
      <c r="H1904" s="68" t="s">
        <v>492</v>
      </c>
      <c r="I1904" s="68" t="s">
        <v>655</v>
      </c>
      <c r="J1904" s="65">
        <v>2</v>
      </c>
      <c r="K1904" s="65">
        <v>2</v>
      </c>
      <c r="L1904" s="65">
        <v>202</v>
      </c>
      <c r="M1904" s="65" t="s">
        <v>427</v>
      </c>
    </row>
    <row r="1905" spans="1:13" ht="12.75" customHeight="1">
      <c r="A1905" s="65" t="str">
        <f>IF(ROW()=1,"KEY",IF(ISNA(VLOOKUP(B1905,車名対応マスタ!B:D,3,FALSE)),"",IF(VLOOKUP(B1905,車名対応マスタ!B:D,3,FALSE)="","",$D1905&amp;" "&amp;IF($G1905="9","J","O")&amp;" "&amp;$I1905&amp;" "&amp;IF($I1905&lt;=TEXT(★完成資料!$A$1,"yyyymm"),TEXT(★完成資料!$A$1,"yyyymm"),"999999")&amp; " " &amp; LEFT(F1905 &amp; "          ",10))))</f>
        <v xml:space="preserve">T O 202208 yyyy00 HV        </v>
      </c>
      <c r="B1905" s="68" t="s">
        <v>292</v>
      </c>
      <c r="C1905" s="68" t="s">
        <v>136</v>
      </c>
      <c r="D1905" s="68" t="s">
        <v>287</v>
      </c>
      <c r="E1905" s="68" t="s">
        <v>359</v>
      </c>
      <c r="F1905" s="68" t="s">
        <v>360</v>
      </c>
      <c r="G1905" s="68" t="s">
        <v>76</v>
      </c>
      <c r="H1905" s="68" t="s">
        <v>492</v>
      </c>
      <c r="I1905" s="68" t="s">
        <v>656</v>
      </c>
      <c r="J1905" s="65">
        <v>8</v>
      </c>
      <c r="K1905" s="65">
        <v>1</v>
      </c>
      <c r="L1905" s="65">
        <v>202</v>
      </c>
      <c r="M1905" s="65" t="s">
        <v>427</v>
      </c>
    </row>
    <row r="1906" spans="1:13" ht="12.75" customHeight="1">
      <c r="A1906" s="65" t="str">
        <f>IF(ROW()=1,"KEY",IF(ISNA(VLOOKUP(B1906,車名対応マスタ!B:D,3,FALSE)),"",IF(VLOOKUP(B1906,車名対応マスタ!B:D,3,FALSE)="","",$D1906&amp;" "&amp;IF($G1906="9","J","O")&amp;" "&amp;$I1906&amp;" "&amp;IF($I1906&lt;=TEXT(★完成資料!$A$1,"yyyymm"),TEXT(★完成資料!$A$1,"yyyymm"),"999999")&amp; " " &amp; LEFT(F1906 &amp; "          ",10))))</f>
        <v xml:space="preserve">T O 202209 yyyy00 HV        </v>
      </c>
      <c r="B1906" s="68" t="s">
        <v>292</v>
      </c>
      <c r="C1906" s="68" t="s">
        <v>136</v>
      </c>
      <c r="D1906" s="68" t="s">
        <v>287</v>
      </c>
      <c r="E1906" s="68" t="s">
        <v>359</v>
      </c>
      <c r="F1906" s="68" t="s">
        <v>360</v>
      </c>
      <c r="G1906" s="68" t="s">
        <v>76</v>
      </c>
      <c r="H1906" s="68" t="s">
        <v>492</v>
      </c>
      <c r="I1906" s="68" t="s">
        <v>657</v>
      </c>
      <c r="J1906" s="65">
        <v>4</v>
      </c>
      <c r="K1906" s="65">
        <v>10</v>
      </c>
      <c r="L1906" s="65">
        <v>202</v>
      </c>
      <c r="M1906" s="65" t="s">
        <v>427</v>
      </c>
    </row>
    <row r="1907" spans="1:13" ht="12.75" customHeight="1">
      <c r="A1907" s="65" t="str">
        <f>IF(ROW()=1,"KEY",IF(ISNA(VLOOKUP(B1907,車名対応マスタ!B:D,3,FALSE)),"",IF(VLOOKUP(B1907,車名対応マスタ!B:D,3,FALSE)="","",$D1907&amp;" "&amp;IF($G1907="9","J","O")&amp;" "&amp;$I1907&amp;" "&amp;IF($I1907&lt;=TEXT(★完成資料!$A$1,"yyyymm"),TEXT(★完成資料!$A$1,"yyyymm"),"999999")&amp; " " &amp; LEFT(F1907 &amp; "          ",10))))</f>
        <v xml:space="preserve">T O 202210 yyyy00 HV        </v>
      </c>
      <c r="B1907" s="68" t="s">
        <v>292</v>
      </c>
      <c r="C1907" s="68" t="s">
        <v>136</v>
      </c>
      <c r="D1907" s="68" t="s">
        <v>287</v>
      </c>
      <c r="E1907" s="68" t="s">
        <v>359</v>
      </c>
      <c r="F1907" s="68" t="s">
        <v>360</v>
      </c>
      <c r="G1907" s="68" t="s">
        <v>76</v>
      </c>
      <c r="H1907" s="68" t="s">
        <v>492</v>
      </c>
      <c r="I1907" s="68" t="s">
        <v>663</v>
      </c>
      <c r="J1907" s="65">
        <v>2</v>
      </c>
      <c r="K1907" s="65">
        <v>9</v>
      </c>
      <c r="L1907" s="65">
        <v>202</v>
      </c>
      <c r="M1907" s="65" t="s">
        <v>427</v>
      </c>
    </row>
    <row r="1908" spans="1:13" ht="12.75" customHeight="1">
      <c r="A1908" s="65" t="str">
        <f>IF(ROW()=1,"KEY",IF(ISNA(VLOOKUP(B1908,車名対応マスタ!B:D,3,FALSE)),"",IF(VLOOKUP(B1908,車名対応マスタ!B:D,3,FALSE)="","",$D1908&amp;" "&amp;IF($G1908="9","J","O")&amp;" "&amp;$I1908&amp;" "&amp;IF($I1908&lt;=TEXT(★完成資料!$A$1,"yyyymm"),TEXT(★完成資料!$A$1,"yyyymm"),"999999")&amp; " " &amp; LEFT(F1908 &amp; "          ",10))))</f>
        <v xml:space="preserve">T O 202201 yyyy00 HV        </v>
      </c>
      <c r="B1908" s="68" t="s">
        <v>292</v>
      </c>
      <c r="C1908" s="68" t="s">
        <v>136</v>
      </c>
      <c r="D1908" s="68" t="s">
        <v>287</v>
      </c>
      <c r="E1908" s="68" t="s">
        <v>359</v>
      </c>
      <c r="F1908" s="68" t="s">
        <v>360</v>
      </c>
      <c r="G1908" s="68" t="s">
        <v>76</v>
      </c>
      <c r="H1908" s="68" t="s">
        <v>492</v>
      </c>
      <c r="I1908" s="68" t="s">
        <v>639</v>
      </c>
      <c r="J1908" s="65">
        <v>1</v>
      </c>
      <c r="K1908" s="65">
        <v>0</v>
      </c>
      <c r="L1908" s="65">
        <v>211</v>
      </c>
      <c r="M1908" s="65" t="s">
        <v>266</v>
      </c>
    </row>
    <row r="1909" spans="1:13" ht="12.75" customHeight="1">
      <c r="A1909" s="65" t="str">
        <f>IF(ROW()=1,"KEY",IF(ISNA(VLOOKUP(B1909,車名対応マスタ!B:D,3,FALSE)),"",IF(VLOOKUP(B1909,車名対応マスタ!B:D,3,FALSE)="","",$D1909&amp;" "&amp;IF($G1909="9","J","O")&amp;" "&amp;$I1909&amp;" "&amp;IF($I1909&lt;=TEXT(★完成資料!$A$1,"yyyymm"),TEXT(★完成資料!$A$1,"yyyymm"),"999999")&amp; " " &amp; LEFT(F1909 &amp; "          ",10))))</f>
        <v xml:space="preserve">T O 202202 yyyy00 HV        </v>
      </c>
      <c r="B1909" s="68" t="s">
        <v>292</v>
      </c>
      <c r="C1909" s="68" t="s">
        <v>136</v>
      </c>
      <c r="D1909" s="68" t="s">
        <v>287</v>
      </c>
      <c r="E1909" s="68" t="s">
        <v>359</v>
      </c>
      <c r="F1909" s="68" t="s">
        <v>360</v>
      </c>
      <c r="G1909" s="68" t="s">
        <v>76</v>
      </c>
      <c r="H1909" s="68" t="s">
        <v>492</v>
      </c>
      <c r="I1909" s="68" t="s">
        <v>640</v>
      </c>
      <c r="J1909" s="65">
        <v>1</v>
      </c>
      <c r="K1909" s="65">
        <v>2</v>
      </c>
      <c r="L1909" s="65">
        <v>211</v>
      </c>
      <c r="M1909" s="65" t="s">
        <v>266</v>
      </c>
    </row>
    <row r="1910" spans="1:13" ht="12.75" customHeight="1">
      <c r="A1910" s="65" t="str">
        <f>IF(ROW()=1,"KEY",IF(ISNA(VLOOKUP(B1910,車名対応マスタ!B:D,3,FALSE)),"",IF(VLOOKUP(B1910,車名対応マスタ!B:D,3,FALSE)="","",$D1910&amp;" "&amp;IF($G1910="9","J","O")&amp;" "&amp;$I1910&amp;" "&amp;IF($I1910&lt;=TEXT(★完成資料!$A$1,"yyyymm"),TEXT(★完成資料!$A$1,"yyyymm"),"999999")&amp; " " &amp; LEFT(F1910 &amp; "          ",10))))</f>
        <v xml:space="preserve">T O 202203 yyyy00 HV        </v>
      </c>
      <c r="B1910" s="68" t="s">
        <v>292</v>
      </c>
      <c r="C1910" s="68" t="s">
        <v>136</v>
      </c>
      <c r="D1910" s="68" t="s">
        <v>287</v>
      </c>
      <c r="E1910" s="68" t="s">
        <v>359</v>
      </c>
      <c r="F1910" s="68" t="s">
        <v>360</v>
      </c>
      <c r="G1910" s="68" t="s">
        <v>76</v>
      </c>
      <c r="H1910" s="68" t="s">
        <v>492</v>
      </c>
      <c r="I1910" s="68" t="s">
        <v>641</v>
      </c>
      <c r="J1910" s="65">
        <v>1</v>
      </c>
      <c r="K1910" s="65">
        <v>1</v>
      </c>
      <c r="L1910" s="65">
        <v>211</v>
      </c>
      <c r="M1910" s="65" t="s">
        <v>266</v>
      </c>
    </row>
    <row r="1911" spans="1:13" ht="12.75" customHeight="1">
      <c r="A1911" s="65" t="str">
        <f>IF(ROW()=1,"KEY",IF(ISNA(VLOOKUP(B1911,車名対応マスタ!B:D,3,FALSE)),"",IF(VLOOKUP(B1911,車名対応マスタ!B:D,3,FALSE)="","",$D1911&amp;" "&amp;IF($G1911="9","J","O")&amp;" "&amp;$I1911&amp;" "&amp;IF($I1911&lt;=TEXT(★完成資料!$A$1,"yyyymm"),TEXT(★完成資料!$A$1,"yyyymm"),"999999")&amp; " " &amp; LEFT(F1911 &amp; "          ",10))))</f>
        <v xml:space="preserve">T O 202204 yyyy00 HV        </v>
      </c>
      <c r="B1911" s="68" t="s">
        <v>292</v>
      </c>
      <c r="C1911" s="68" t="s">
        <v>136</v>
      </c>
      <c r="D1911" s="68" t="s">
        <v>287</v>
      </c>
      <c r="E1911" s="68" t="s">
        <v>359</v>
      </c>
      <c r="F1911" s="68" t="s">
        <v>360</v>
      </c>
      <c r="G1911" s="68" t="s">
        <v>76</v>
      </c>
      <c r="H1911" s="68" t="s">
        <v>492</v>
      </c>
      <c r="I1911" s="68" t="s">
        <v>642</v>
      </c>
      <c r="J1911" s="65">
        <v>3</v>
      </c>
      <c r="K1911" s="65">
        <v>1</v>
      </c>
      <c r="L1911" s="65">
        <v>211</v>
      </c>
      <c r="M1911" s="65" t="s">
        <v>266</v>
      </c>
    </row>
    <row r="1912" spans="1:13" ht="12.75" customHeight="1">
      <c r="A1912" s="65" t="str">
        <f>IF(ROW()=1,"KEY",IF(ISNA(VLOOKUP(B1912,車名対応マスタ!B:D,3,FALSE)),"",IF(VLOOKUP(B1912,車名対応マスタ!B:D,3,FALSE)="","",$D1912&amp;" "&amp;IF($G1912="9","J","O")&amp;" "&amp;$I1912&amp;" "&amp;IF($I1912&lt;=TEXT(★完成資料!$A$1,"yyyymm"),TEXT(★完成資料!$A$1,"yyyymm"),"999999")&amp; " " &amp; LEFT(F1912 &amp; "          ",10))))</f>
        <v xml:space="preserve">T O 202205 yyyy00 HV        </v>
      </c>
      <c r="B1912" s="68" t="s">
        <v>292</v>
      </c>
      <c r="C1912" s="68" t="s">
        <v>136</v>
      </c>
      <c r="D1912" s="68" t="s">
        <v>287</v>
      </c>
      <c r="E1912" s="68" t="s">
        <v>359</v>
      </c>
      <c r="F1912" s="68" t="s">
        <v>360</v>
      </c>
      <c r="G1912" s="68" t="s">
        <v>76</v>
      </c>
      <c r="H1912" s="68" t="s">
        <v>492</v>
      </c>
      <c r="I1912" s="68" t="s">
        <v>647</v>
      </c>
      <c r="J1912" s="65">
        <v>4</v>
      </c>
      <c r="K1912" s="65">
        <v>0</v>
      </c>
      <c r="L1912" s="65">
        <v>211</v>
      </c>
      <c r="M1912" s="65" t="s">
        <v>266</v>
      </c>
    </row>
    <row r="1913" spans="1:13" ht="12.75" customHeight="1">
      <c r="A1913" s="65" t="str">
        <f>IF(ROW()=1,"KEY",IF(ISNA(VLOOKUP(B1913,車名対応マスタ!B:D,3,FALSE)),"",IF(VLOOKUP(B1913,車名対応マスタ!B:D,3,FALSE)="","",$D1913&amp;" "&amp;IF($G1913="9","J","O")&amp;" "&amp;$I1913&amp;" "&amp;IF($I1913&lt;=TEXT(★完成資料!$A$1,"yyyymm"),TEXT(★完成資料!$A$1,"yyyymm"),"999999")&amp; " " &amp; LEFT(F1913 &amp; "          ",10))))</f>
        <v xml:space="preserve">T O 202206 yyyy00 HV        </v>
      </c>
      <c r="B1913" s="68" t="s">
        <v>292</v>
      </c>
      <c r="C1913" s="68" t="s">
        <v>136</v>
      </c>
      <c r="D1913" s="68" t="s">
        <v>287</v>
      </c>
      <c r="E1913" s="68" t="s">
        <v>359</v>
      </c>
      <c r="F1913" s="68" t="s">
        <v>360</v>
      </c>
      <c r="G1913" s="68" t="s">
        <v>76</v>
      </c>
      <c r="H1913" s="68" t="s">
        <v>492</v>
      </c>
      <c r="I1913" s="68" t="s">
        <v>652</v>
      </c>
      <c r="J1913" s="65">
        <v>4</v>
      </c>
      <c r="K1913" s="65">
        <v>0</v>
      </c>
      <c r="L1913" s="65">
        <v>211</v>
      </c>
      <c r="M1913" s="65" t="s">
        <v>266</v>
      </c>
    </row>
    <row r="1914" spans="1:13" ht="12.75" customHeight="1">
      <c r="A1914" s="65" t="str">
        <f>IF(ROW()=1,"KEY",IF(ISNA(VLOOKUP(B1914,車名対応マスタ!B:D,3,FALSE)),"",IF(VLOOKUP(B1914,車名対応マスタ!B:D,3,FALSE)="","",$D1914&amp;" "&amp;IF($G1914="9","J","O")&amp;" "&amp;$I1914&amp;" "&amp;IF($I1914&lt;=TEXT(★完成資料!$A$1,"yyyymm"),TEXT(★完成資料!$A$1,"yyyymm"),"999999")&amp; " " &amp; LEFT(F1914 &amp; "          ",10))))</f>
        <v xml:space="preserve">T O 202207 yyyy00 HV        </v>
      </c>
      <c r="B1914" s="68" t="s">
        <v>292</v>
      </c>
      <c r="C1914" s="68" t="s">
        <v>136</v>
      </c>
      <c r="D1914" s="68" t="s">
        <v>287</v>
      </c>
      <c r="E1914" s="68" t="s">
        <v>359</v>
      </c>
      <c r="F1914" s="68" t="s">
        <v>360</v>
      </c>
      <c r="G1914" s="68" t="s">
        <v>76</v>
      </c>
      <c r="H1914" s="68" t="s">
        <v>492</v>
      </c>
      <c r="I1914" s="68" t="s">
        <v>655</v>
      </c>
      <c r="J1914" s="65">
        <v>5</v>
      </c>
      <c r="K1914" s="65">
        <v>1</v>
      </c>
      <c r="L1914" s="65">
        <v>211</v>
      </c>
      <c r="M1914" s="65" t="s">
        <v>266</v>
      </c>
    </row>
    <row r="1915" spans="1:13" ht="12.75" customHeight="1">
      <c r="A1915" s="65" t="str">
        <f>IF(ROW()=1,"KEY",IF(ISNA(VLOOKUP(B1915,車名対応マスタ!B:D,3,FALSE)),"",IF(VLOOKUP(B1915,車名対応マスタ!B:D,3,FALSE)="","",$D1915&amp;" "&amp;IF($G1915="9","J","O")&amp;" "&amp;$I1915&amp;" "&amp;IF($I1915&lt;=TEXT(★完成資料!$A$1,"yyyymm"),TEXT(★完成資料!$A$1,"yyyymm"),"999999")&amp; " " &amp; LEFT(F1915 &amp; "          ",10))))</f>
        <v xml:space="preserve">T O 202208 yyyy00 HV        </v>
      </c>
      <c r="B1915" s="68" t="s">
        <v>292</v>
      </c>
      <c r="C1915" s="68" t="s">
        <v>136</v>
      </c>
      <c r="D1915" s="68" t="s">
        <v>287</v>
      </c>
      <c r="E1915" s="68" t="s">
        <v>359</v>
      </c>
      <c r="F1915" s="68" t="s">
        <v>360</v>
      </c>
      <c r="G1915" s="68" t="s">
        <v>76</v>
      </c>
      <c r="H1915" s="68" t="s">
        <v>492</v>
      </c>
      <c r="I1915" s="68" t="s">
        <v>656</v>
      </c>
      <c r="J1915" s="65">
        <v>5</v>
      </c>
      <c r="K1915" s="65">
        <v>2</v>
      </c>
      <c r="L1915" s="65">
        <v>211</v>
      </c>
      <c r="M1915" s="65" t="s">
        <v>266</v>
      </c>
    </row>
    <row r="1916" spans="1:13" ht="12.75" customHeight="1">
      <c r="A1916" s="65" t="str">
        <f>IF(ROW()=1,"KEY",IF(ISNA(VLOOKUP(B1916,車名対応マスタ!B:D,3,FALSE)),"",IF(VLOOKUP(B1916,車名対応マスタ!B:D,3,FALSE)="","",$D1916&amp;" "&amp;IF($G1916="9","J","O")&amp;" "&amp;$I1916&amp;" "&amp;IF($I1916&lt;=TEXT(★完成資料!$A$1,"yyyymm"),TEXT(★完成資料!$A$1,"yyyymm"),"999999")&amp; " " &amp; LEFT(F1916 &amp; "          ",10))))</f>
        <v xml:space="preserve">T O 202209 yyyy00 HV        </v>
      </c>
      <c r="B1916" s="68" t="s">
        <v>292</v>
      </c>
      <c r="C1916" s="68" t="s">
        <v>136</v>
      </c>
      <c r="D1916" s="68" t="s">
        <v>287</v>
      </c>
      <c r="E1916" s="68" t="s">
        <v>359</v>
      </c>
      <c r="F1916" s="68" t="s">
        <v>360</v>
      </c>
      <c r="G1916" s="68" t="s">
        <v>76</v>
      </c>
      <c r="H1916" s="68" t="s">
        <v>492</v>
      </c>
      <c r="I1916" s="68" t="s">
        <v>657</v>
      </c>
      <c r="J1916" s="65">
        <v>3</v>
      </c>
      <c r="K1916" s="65">
        <v>0</v>
      </c>
      <c r="L1916" s="65">
        <v>211</v>
      </c>
      <c r="M1916" s="65" t="s">
        <v>266</v>
      </c>
    </row>
    <row r="1917" spans="1:13" ht="12.75" customHeight="1">
      <c r="A1917" s="65" t="str">
        <f>IF(ROW()=1,"KEY",IF(ISNA(VLOOKUP(B1917,車名対応マスタ!B:D,3,FALSE)),"",IF(VLOOKUP(B1917,車名対応マスタ!B:D,3,FALSE)="","",$D1917&amp;" "&amp;IF($G1917="9","J","O")&amp;" "&amp;$I1917&amp;" "&amp;IF($I1917&lt;=TEXT(★完成資料!$A$1,"yyyymm"),TEXT(★完成資料!$A$1,"yyyymm"),"999999")&amp; " " &amp; LEFT(F1917 &amp; "          ",10))))</f>
        <v xml:space="preserve">T O 202210 yyyy00 HV        </v>
      </c>
      <c r="B1917" s="68" t="s">
        <v>292</v>
      </c>
      <c r="C1917" s="68" t="s">
        <v>136</v>
      </c>
      <c r="D1917" s="68" t="s">
        <v>287</v>
      </c>
      <c r="E1917" s="68" t="s">
        <v>359</v>
      </c>
      <c r="F1917" s="68" t="s">
        <v>360</v>
      </c>
      <c r="G1917" s="68" t="s">
        <v>76</v>
      </c>
      <c r="H1917" s="68" t="s">
        <v>492</v>
      </c>
      <c r="I1917" s="68" t="s">
        <v>663</v>
      </c>
      <c r="J1917" s="65">
        <v>4</v>
      </c>
      <c r="K1917" s="65">
        <v>0</v>
      </c>
      <c r="L1917" s="65">
        <v>211</v>
      </c>
      <c r="M1917" s="65" t="s">
        <v>266</v>
      </c>
    </row>
    <row r="1918" spans="1:13" ht="12.75" customHeight="1">
      <c r="A1918" s="65" t="str">
        <f>IF(ROW()=1,"KEY",IF(ISNA(VLOOKUP(B1918,車名対応マスタ!B:D,3,FALSE)),"",IF(VLOOKUP(B1918,車名対応マスタ!B:D,3,FALSE)="","",$D1918&amp;" "&amp;IF($G1918="9","J","O")&amp;" "&amp;$I1918&amp;" "&amp;IF($I1918&lt;=TEXT(★完成資料!$A$1,"yyyymm"),TEXT(★完成資料!$A$1,"yyyymm"),"999999")&amp; " " &amp; LEFT(F1918 &amp; "          ",10))))</f>
        <v xml:space="preserve">T O 202207 yyyy00 HV        </v>
      </c>
      <c r="B1918" s="68" t="s">
        <v>292</v>
      </c>
      <c r="C1918" s="68" t="s">
        <v>136</v>
      </c>
      <c r="D1918" s="68" t="s">
        <v>287</v>
      </c>
      <c r="E1918" s="68" t="s">
        <v>359</v>
      </c>
      <c r="F1918" s="68" t="s">
        <v>360</v>
      </c>
      <c r="G1918" s="68" t="s">
        <v>76</v>
      </c>
      <c r="H1918" s="68" t="s">
        <v>492</v>
      </c>
      <c r="I1918" s="68" t="s">
        <v>655</v>
      </c>
      <c r="J1918" s="65">
        <v>2</v>
      </c>
      <c r="K1918" s="65">
        <v>0</v>
      </c>
      <c r="L1918" s="65">
        <v>213</v>
      </c>
      <c r="M1918" s="65" t="s">
        <v>309</v>
      </c>
    </row>
    <row r="1919" spans="1:13" ht="12.75" customHeight="1">
      <c r="A1919" s="65" t="str">
        <f>IF(ROW()=1,"KEY",IF(ISNA(VLOOKUP(B1919,車名対応マスタ!B:D,3,FALSE)),"",IF(VLOOKUP(B1919,車名対応マスタ!B:D,3,FALSE)="","",$D1919&amp;" "&amp;IF($G1919="9","J","O")&amp;" "&amp;$I1919&amp;" "&amp;IF($I1919&lt;=TEXT(★完成資料!$A$1,"yyyymm"),TEXT(★完成資料!$A$1,"yyyymm"),"999999")&amp; " " &amp; LEFT(F1919 &amp; "          ",10))))</f>
        <v xml:space="preserve">T O 202210 yyyy00 HV        </v>
      </c>
      <c r="B1919" s="68" t="s">
        <v>292</v>
      </c>
      <c r="C1919" s="68" t="s">
        <v>136</v>
      </c>
      <c r="D1919" s="68" t="s">
        <v>287</v>
      </c>
      <c r="E1919" s="68" t="s">
        <v>359</v>
      </c>
      <c r="F1919" s="68" t="s">
        <v>360</v>
      </c>
      <c r="G1919" s="68" t="s">
        <v>76</v>
      </c>
      <c r="H1919" s="68" t="s">
        <v>492</v>
      </c>
      <c r="I1919" s="68" t="s">
        <v>663</v>
      </c>
      <c r="J1919" s="65">
        <v>1</v>
      </c>
      <c r="K1919" s="65">
        <v>0</v>
      </c>
      <c r="L1919" s="65">
        <v>213</v>
      </c>
      <c r="M1919" s="65" t="s">
        <v>309</v>
      </c>
    </row>
    <row r="1920" spans="1:13" ht="12.75" customHeight="1">
      <c r="A1920" s="65" t="str">
        <f>IF(ROW()=1,"KEY",IF(ISNA(VLOOKUP(B1920,車名対応マスタ!B:D,3,FALSE)),"",IF(VLOOKUP(B1920,車名対応マスタ!B:D,3,FALSE)="","",$D1920&amp;" "&amp;IF($G1920="9","J","O")&amp;" "&amp;$I1920&amp;" "&amp;IF($I1920&lt;=TEXT(★完成資料!$A$1,"yyyymm"),TEXT(★完成資料!$A$1,"yyyymm"),"999999")&amp; " " &amp; LEFT(F1920 &amp; "          ",10))))</f>
        <v xml:space="preserve">T O 202201 yyyy00 HV        </v>
      </c>
      <c r="B1920" s="68" t="s">
        <v>292</v>
      </c>
      <c r="C1920" s="68" t="s">
        <v>136</v>
      </c>
      <c r="D1920" s="68" t="s">
        <v>287</v>
      </c>
      <c r="E1920" s="68" t="s">
        <v>359</v>
      </c>
      <c r="F1920" s="68" t="s">
        <v>360</v>
      </c>
      <c r="G1920" s="68" t="s">
        <v>76</v>
      </c>
      <c r="H1920" s="68" t="s">
        <v>492</v>
      </c>
      <c r="I1920" s="68" t="s">
        <v>639</v>
      </c>
      <c r="J1920" s="65">
        <v>6</v>
      </c>
      <c r="K1920" s="65">
        <v>0</v>
      </c>
      <c r="L1920" s="65">
        <v>204</v>
      </c>
      <c r="M1920" s="65" t="s">
        <v>286</v>
      </c>
    </row>
    <row r="1921" spans="1:13" ht="12.75" customHeight="1">
      <c r="A1921" s="65" t="str">
        <f>IF(ROW()=1,"KEY",IF(ISNA(VLOOKUP(B1921,車名対応マスタ!B:D,3,FALSE)),"",IF(VLOOKUP(B1921,車名対応マスタ!B:D,3,FALSE)="","",$D1921&amp;" "&amp;IF($G1921="9","J","O")&amp;" "&amp;$I1921&amp;" "&amp;IF($I1921&lt;=TEXT(★完成資料!$A$1,"yyyymm"),TEXT(★完成資料!$A$1,"yyyymm"),"999999")&amp; " " &amp; LEFT(F1921 &amp; "          ",10))))</f>
        <v xml:space="preserve">T O 202202 yyyy00 HV        </v>
      </c>
      <c r="B1921" s="68" t="s">
        <v>292</v>
      </c>
      <c r="C1921" s="68" t="s">
        <v>136</v>
      </c>
      <c r="D1921" s="68" t="s">
        <v>287</v>
      </c>
      <c r="E1921" s="68" t="s">
        <v>359</v>
      </c>
      <c r="F1921" s="68" t="s">
        <v>360</v>
      </c>
      <c r="G1921" s="68" t="s">
        <v>76</v>
      </c>
      <c r="H1921" s="68" t="s">
        <v>492</v>
      </c>
      <c r="I1921" s="68" t="s">
        <v>640</v>
      </c>
      <c r="J1921" s="65">
        <v>8</v>
      </c>
      <c r="K1921" s="65">
        <v>0</v>
      </c>
      <c r="L1921" s="65">
        <v>204</v>
      </c>
      <c r="M1921" s="65" t="s">
        <v>286</v>
      </c>
    </row>
    <row r="1922" spans="1:13" ht="12.75" customHeight="1">
      <c r="A1922" s="65" t="str">
        <f>IF(ROW()=1,"KEY",IF(ISNA(VLOOKUP(B1922,車名対応マスタ!B:D,3,FALSE)),"",IF(VLOOKUP(B1922,車名対応マスタ!B:D,3,FALSE)="","",$D1922&amp;" "&amp;IF($G1922="9","J","O")&amp;" "&amp;$I1922&amp;" "&amp;IF($I1922&lt;=TEXT(★完成資料!$A$1,"yyyymm"),TEXT(★完成資料!$A$1,"yyyymm"),"999999")&amp; " " &amp; LEFT(F1922 &amp; "          ",10))))</f>
        <v xml:space="preserve">T O 202203 yyyy00 HV        </v>
      </c>
      <c r="B1922" s="68" t="s">
        <v>292</v>
      </c>
      <c r="C1922" s="68" t="s">
        <v>136</v>
      </c>
      <c r="D1922" s="68" t="s">
        <v>287</v>
      </c>
      <c r="E1922" s="68" t="s">
        <v>359</v>
      </c>
      <c r="F1922" s="68" t="s">
        <v>360</v>
      </c>
      <c r="G1922" s="68" t="s">
        <v>76</v>
      </c>
      <c r="H1922" s="68" t="s">
        <v>492</v>
      </c>
      <c r="I1922" s="68" t="s">
        <v>641</v>
      </c>
      <c r="J1922" s="65">
        <v>12</v>
      </c>
      <c r="L1922" s="65">
        <v>204</v>
      </c>
      <c r="M1922" s="65" t="s">
        <v>286</v>
      </c>
    </row>
    <row r="1923" spans="1:13" ht="12.75" customHeight="1">
      <c r="A1923" s="65" t="str">
        <f>IF(ROW()=1,"KEY",IF(ISNA(VLOOKUP(B1923,車名対応マスタ!B:D,3,FALSE)),"",IF(VLOOKUP(B1923,車名対応マスタ!B:D,3,FALSE)="","",$D1923&amp;" "&amp;IF($G1923="9","J","O")&amp;" "&amp;$I1923&amp;" "&amp;IF($I1923&lt;=TEXT(★完成資料!$A$1,"yyyymm"),TEXT(★完成資料!$A$1,"yyyymm"),"999999")&amp; " " &amp; LEFT(F1923 &amp; "          ",10))))</f>
        <v xml:space="preserve">T O 202204 yyyy00 HV        </v>
      </c>
      <c r="B1923" s="68" t="s">
        <v>292</v>
      </c>
      <c r="C1923" s="68" t="s">
        <v>136</v>
      </c>
      <c r="D1923" s="68" t="s">
        <v>287</v>
      </c>
      <c r="E1923" s="68" t="s">
        <v>359</v>
      </c>
      <c r="F1923" s="68" t="s">
        <v>360</v>
      </c>
      <c r="G1923" s="68" t="s">
        <v>76</v>
      </c>
      <c r="H1923" s="68" t="s">
        <v>492</v>
      </c>
      <c r="I1923" s="68" t="s">
        <v>642</v>
      </c>
      <c r="J1923" s="65">
        <v>10</v>
      </c>
      <c r="K1923" s="65">
        <v>4</v>
      </c>
      <c r="L1923" s="65">
        <v>204</v>
      </c>
      <c r="M1923" s="65" t="s">
        <v>286</v>
      </c>
    </row>
    <row r="1924" spans="1:13" ht="12.75" customHeight="1">
      <c r="A1924" s="65" t="str">
        <f>IF(ROW()=1,"KEY",IF(ISNA(VLOOKUP(B1924,車名対応マスタ!B:D,3,FALSE)),"",IF(VLOOKUP(B1924,車名対応マスタ!B:D,3,FALSE)="","",$D1924&amp;" "&amp;IF($G1924="9","J","O")&amp;" "&amp;$I1924&amp;" "&amp;IF($I1924&lt;=TEXT(★完成資料!$A$1,"yyyymm"),TEXT(★完成資料!$A$1,"yyyymm"),"999999")&amp; " " &amp; LEFT(F1924 &amp; "          ",10))))</f>
        <v xml:space="preserve">T O 202205 yyyy00 HV        </v>
      </c>
      <c r="B1924" s="68" t="s">
        <v>292</v>
      </c>
      <c r="C1924" s="68" t="s">
        <v>136</v>
      </c>
      <c r="D1924" s="68" t="s">
        <v>287</v>
      </c>
      <c r="E1924" s="68" t="s">
        <v>359</v>
      </c>
      <c r="F1924" s="68" t="s">
        <v>360</v>
      </c>
      <c r="G1924" s="68" t="s">
        <v>76</v>
      </c>
      <c r="H1924" s="68" t="s">
        <v>492</v>
      </c>
      <c r="I1924" s="68" t="s">
        <v>647</v>
      </c>
      <c r="J1924" s="65">
        <v>8</v>
      </c>
      <c r="K1924" s="65">
        <v>3</v>
      </c>
      <c r="L1924" s="65">
        <v>204</v>
      </c>
      <c r="M1924" s="65" t="s">
        <v>286</v>
      </c>
    </row>
    <row r="1925" spans="1:13" ht="12.75" customHeight="1">
      <c r="A1925" s="65" t="str">
        <f>IF(ROW()=1,"KEY",IF(ISNA(VLOOKUP(B1925,車名対応マスタ!B:D,3,FALSE)),"",IF(VLOOKUP(B1925,車名対応マスタ!B:D,3,FALSE)="","",$D1925&amp;" "&amp;IF($G1925="9","J","O")&amp;" "&amp;$I1925&amp;" "&amp;IF($I1925&lt;=TEXT(★完成資料!$A$1,"yyyymm"),TEXT(★完成資料!$A$1,"yyyymm"),"999999")&amp; " " &amp; LEFT(F1925 &amp; "          ",10))))</f>
        <v xml:space="preserve">T O 202206 yyyy00 HV        </v>
      </c>
      <c r="B1925" s="68" t="s">
        <v>292</v>
      </c>
      <c r="C1925" s="68" t="s">
        <v>136</v>
      </c>
      <c r="D1925" s="68" t="s">
        <v>287</v>
      </c>
      <c r="E1925" s="68" t="s">
        <v>359</v>
      </c>
      <c r="F1925" s="68" t="s">
        <v>360</v>
      </c>
      <c r="G1925" s="68" t="s">
        <v>76</v>
      </c>
      <c r="H1925" s="68" t="s">
        <v>492</v>
      </c>
      <c r="I1925" s="68" t="s">
        <v>652</v>
      </c>
      <c r="J1925" s="65">
        <v>1</v>
      </c>
      <c r="K1925" s="65">
        <v>4</v>
      </c>
      <c r="L1925" s="65">
        <v>204</v>
      </c>
      <c r="M1925" s="65" t="s">
        <v>286</v>
      </c>
    </row>
    <row r="1926" spans="1:13" ht="12.75" customHeight="1">
      <c r="A1926" s="65" t="str">
        <f>IF(ROW()=1,"KEY",IF(ISNA(VLOOKUP(B1926,車名対応マスタ!B:D,3,FALSE)),"",IF(VLOOKUP(B1926,車名対応マスタ!B:D,3,FALSE)="","",$D1926&amp;" "&amp;IF($G1926="9","J","O")&amp;" "&amp;$I1926&amp;" "&amp;IF($I1926&lt;=TEXT(★完成資料!$A$1,"yyyymm"),TEXT(★完成資料!$A$1,"yyyymm"),"999999")&amp; " " &amp; LEFT(F1926 &amp; "          ",10))))</f>
        <v xml:space="preserve">T O 202207 yyyy00 HV        </v>
      </c>
      <c r="B1926" s="68" t="s">
        <v>292</v>
      </c>
      <c r="C1926" s="68" t="s">
        <v>136</v>
      </c>
      <c r="D1926" s="68" t="s">
        <v>287</v>
      </c>
      <c r="E1926" s="68" t="s">
        <v>359</v>
      </c>
      <c r="F1926" s="68" t="s">
        <v>360</v>
      </c>
      <c r="G1926" s="68" t="s">
        <v>76</v>
      </c>
      <c r="H1926" s="68" t="s">
        <v>492</v>
      </c>
      <c r="I1926" s="68" t="s">
        <v>655</v>
      </c>
      <c r="J1926" s="65">
        <v>2</v>
      </c>
      <c r="K1926" s="65">
        <v>9</v>
      </c>
      <c r="L1926" s="65">
        <v>204</v>
      </c>
      <c r="M1926" s="65" t="s">
        <v>286</v>
      </c>
    </row>
    <row r="1927" spans="1:13" ht="12.75" customHeight="1">
      <c r="A1927" s="65" t="str">
        <f>IF(ROW()=1,"KEY",IF(ISNA(VLOOKUP(B1927,車名対応マスタ!B:D,3,FALSE)),"",IF(VLOOKUP(B1927,車名対応マスタ!B:D,3,FALSE)="","",$D1927&amp;" "&amp;IF($G1927="9","J","O")&amp;" "&amp;$I1927&amp;" "&amp;IF($I1927&lt;=TEXT(★完成資料!$A$1,"yyyymm"),TEXT(★完成資料!$A$1,"yyyymm"),"999999")&amp; " " &amp; LEFT(F1927 &amp; "          ",10))))</f>
        <v xml:space="preserve">T O 202208 yyyy00 HV        </v>
      </c>
      <c r="B1927" s="68" t="s">
        <v>292</v>
      </c>
      <c r="C1927" s="68" t="s">
        <v>136</v>
      </c>
      <c r="D1927" s="68" t="s">
        <v>287</v>
      </c>
      <c r="E1927" s="68" t="s">
        <v>359</v>
      </c>
      <c r="F1927" s="68" t="s">
        <v>360</v>
      </c>
      <c r="G1927" s="68" t="s">
        <v>76</v>
      </c>
      <c r="H1927" s="68" t="s">
        <v>492</v>
      </c>
      <c r="I1927" s="68" t="s">
        <v>656</v>
      </c>
      <c r="J1927" s="65">
        <v>0</v>
      </c>
      <c r="K1927" s="65">
        <v>6</v>
      </c>
      <c r="L1927" s="65">
        <v>204</v>
      </c>
      <c r="M1927" s="65" t="s">
        <v>286</v>
      </c>
    </row>
    <row r="1928" spans="1:13" ht="12.75" customHeight="1">
      <c r="A1928" s="65" t="str">
        <f>IF(ROW()=1,"KEY",IF(ISNA(VLOOKUP(B1928,車名対応マスタ!B:D,3,FALSE)),"",IF(VLOOKUP(B1928,車名対応マスタ!B:D,3,FALSE)="","",$D1928&amp;" "&amp;IF($G1928="9","J","O")&amp;" "&amp;$I1928&amp;" "&amp;IF($I1928&lt;=TEXT(★完成資料!$A$1,"yyyymm"),TEXT(★完成資料!$A$1,"yyyymm"),"999999")&amp; " " &amp; LEFT(F1928 &amp; "          ",10))))</f>
        <v xml:space="preserve">T O 202209 yyyy00 HV        </v>
      </c>
      <c r="B1928" s="68" t="s">
        <v>292</v>
      </c>
      <c r="C1928" s="68" t="s">
        <v>136</v>
      </c>
      <c r="D1928" s="68" t="s">
        <v>287</v>
      </c>
      <c r="E1928" s="68" t="s">
        <v>359</v>
      </c>
      <c r="F1928" s="68" t="s">
        <v>360</v>
      </c>
      <c r="G1928" s="68" t="s">
        <v>76</v>
      </c>
      <c r="H1928" s="68" t="s">
        <v>492</v>
      </c>
      <c r="I1928" s="68" t="s">
        <v>657</v>
      </c>
      <c r="J1928" s="65">
        <v>1</v>
      </c>
      <c r="K1928" s="65">
        <v>1</v>
      </c>
      <c r="L1928" s="65">
        <v>204</v>
      </c>
      <c r="M1928" s="65" t="s">
        <v>286</v>
      </c>
    </row>
    <row r="1929" spans="1:13" ht="12.75" customHeight="1">
      <c r="A1929" s="65" t="str">
        <f>IF(ROW()=1,"KEY",IF(ISNA(VLOOKUP(B1929,車名対応マスタ!B:D,3,FALSE)),"",IF(VLOOKUP(B1929,車名対応マスタ!B:D,3,FALSE)="","",$D1929&amp;" "&amp;IF($G1929="9","J","O")&amp;" "&amp;$I1929&amp;" "&amp;IF($I1929&lt;=TEXT(★完成資料!$A$1,"yyyymm"),TEXT(★完成資料!$A$1,"yyyymm"),"999999")&amp; " " &amp; LEFT(F1929 &amp; "          ",10))))</f>
        <v xml:space="preserve">T O 202210 yyyy00 HV        </v>
      </c>
      <c r="B1929" s="68" t="s">
        <v>292</v>
      </c>
      <c r="C1929" s="68" t="s">
        <v>136</v>
      </c>
      <c r="D1929" s="68" t="s">
        <v>287</v>
      </c>
      <c r="E1929" s="68" t="s">
        <v>359</v>
      </c>
      <c r="F1929" s="68" t="s">
        <v>360</v>
      </c>
      <c r="G1929" s="68" t="s">
        <v>76</v>
      </c>
      <c r="H1929" s="68" t="s">
        <v>492</v>
      </c>
      <c r="I1929" s="68" t="s">
        <v>663</v>
      </c>
      <c r="J1929" s="65">
        <v>1</v>
      </c>
      <c r="K1929" s="65">
        <v>3</v>
      </c>
      <c r="L1929" s="65">
        <v>204</v>
      </c>
      <c r="M1929" s="65" t="s">
        <v>286</v>
      </c>
    </row>
    <row r="1930" spans="1:13" ht="12.75" customHeight="1">
      <c r="A1930" s="65" t="str">
        <f>IF(ROW()=1,"KEY",IF(ISNA(VLOOKUP(B1930,車名対応マスタ!B:D,3,FALSE)),"",IF(VLOOKUP(B1930,車名対応マスタ!B:D,3,FALSE)="","",$D1930&amp;" "&amp;IF($G1930="9","J","O")&amp;" "&amp;$I1930&amp;" "&amp;IF($I1930&lt;=TEXT(★完成資料!$A$1,"yyyymm"),TEXT(★完成資料!$A$1,"yyyymm"),"999999")&amp; " " &amp; LEFT(F1930 &amp; "          ",10))))</f>
        <v xml:space="preserve">T O 202201 yyyy00 HV        </v>
      </c>
      <c r="B1930" s="68" t="s">
        <v>292</v>
      </c>
      <c r="C1930" s="68" t="s">
        <v>136</v>
      </c>
      <c r="D1930" s="68" t="s">
        <v>287</v>
      </c>
      <c r="E1930" s="68" t="s">
        <v>359</v>
      </c>
      <c r="F1930" s="68" t="s">
        <v>360</v>
      </c>
      <c r="G1930" s="68" t="s">
        <v>76</v>
      </c>
      <c r="H1930" s="68" t="s">
        <v>492</v>
      </c>
      <c r="I1930" s="68" t="s">
        <v>639</v>
      </c>
      <c r="J1930" s="65">
        <v>0</v>
      </c>
      <c r="K1930" s="65">
        <v>1</v>
      </c>
      <c r="L1930" s="65">
        <v>206</v>
      </c>
      <c r="M1930" s="65" t="s">
        <v>261</v>
      </c>
    </row>
    <row r="1931" spans="1:13" ht="12.75" customHeight="1">
      <c r="A1931" s="65" t="str">
        <f>IF(ROW()=1,"KEY",IF(ISNA(VLOOKUP(B1931,車名対応マスタ!B:D,3,FALSE)),"",IF(VLOOKUP(B1931,車名対応マスタ!B:D,3,FALSE)="","",$D1931&amp;" "&amp;IF($G1931="9","J","O")&amp;" "&amp;$I1931&amp;" "&amp;IF($I1931&lt;=TEXT(★完成資料!$A$1,"yyyymm"),TEXT(★完成資料!$A$1,"yyyymm"),"999999")&amp; " " &amp; LEFT(F1931 &amp; "          ",10))))</f>
        <v xml:space="preserve">T O 202203 yyyy00 HV        </v>
      </c>
      <c r="B1931" s="68" t="s">
        <v>292</v>
      </c>
      <c r="C1931" s="68" t="s">
        <v>136</v>
      </c>
      <c r="D1931" s="68" t="s">
        <v>287</v>
      </c>
      <c r="E1931" s="68" t="s">
        <v>359</v>
      </c>
      <c r="F1931" s="68" t="s">
        <v>360</v>
      </c>
      <c r="G1931" s="68" t="s">
        <v>76</v>
      </c>
      <c r="H1931" s="68" t="s">
        <v>492</v>
      </c>
      <c r="I1931" s="68" t="s">
        <v>641</v>
      </c>
      <c r="J1931" s="65">
        <v>0</v>
      </c>
      <c r="K1931" s="65">
        <v>1</v>
      </c>
      <c r="L1931" s="65">
        <v>206</v>
      </c>
      <c r="M1931" s="65" t="s">
        <v>261</v>
      </c>
    </row>
    <row r="1932" spans="1:13" ht="12.75" customHeight="1">
      <c r="A1932" s="65" t="str">
        <f>IF(ROW()=1,"KEY",IF(ISNA(VLOOKUP(B1932,車名対応マスタ!B:D,3,FALSE)),"",IF(VLOOKUP(B1932,車名対応マスタ!B:D,3,FALSE)="","",$D1932&amp;" "&amp;IF($G1932="9","J","O")&amp;" "&amp;$I1932&amp;" "&amp;IF($I1932&lt;=TEXT(★完成資料!$A$1,"yyyymm"),TEXT(★完成資料!$A$1,"yyyymm"),"999999")&amp; " " &amp; LEFT(F1932 &amp; "          ",10))))</f>
        <v xml:space="preserve">T O 202204 yyyy00 HV        </v>
      </c>
      <c r="B1932" s="68" t="s">
        <v>292</v>
      </c>
      <c r="C1932" s="68" t="s">
        <v>136</v>
      </c>
      <c r="D1932" s="68" t="s">
        <v>287</v>
      </c>
      <c r="E1932" s="68" t="s">
        <v>359</v>
      </c>
      <c r="F1932" s="68" t="s">
        <v>360</v>
      </c>
      <c r="G1932" s="68" t="s">
        <v>76</v>
      </c>
      <c r="H1932" s="68" t="s">
        <v>492</v>
      </c>
      <c r="I1932" s="68" t="s">
        <v>642</v>
      </c>
      <c r="J1932" s="65">
        <v>0</v>
      </c>
      <c r="K1932" s="65">
        <v>1</v>
      </c>
      <c r="L1932" s="65">
        <v>206</v>
      </c>
      <c r="M1932" s="65" t="s">
        <v>261</v>
      </c>
    </row>
    <row r="1933" spans="1:13" ht="12.75" customHeight="1">
      <c r="A1933" s="65" t="str">
        <f>IF(ROW()=1,"KEY",IF(ISNA(VLOOKUP(B1933,車名対応マスタ!B:D,3,FALSE)),"",IF(VLOOKUP(B1933,車名対応マスタ!B:D,3,FALSE)="","",$D1933&amp;" "&amp;IF($G1933="9","J","O")&amp;" "&amp;$I1933&amp;" "&amp;IF($I1933&lt;=TEXT(★完成資料!$A$1,"yyyymm"),TEXT(★完成資料!$A$1,"yyyymm"),"999999")&amp; " " &amp; LEFT(F1933 &amp; "          ",10))))</f>
        <v xml:space="preserve">T O 202205 yyyy00 HV        </v>
      </c>
      <c r="B1933" s="68" t="s">
        <v>292</v>
      </c>
      <c r="C1933" s="68" t="s">
        <v>136</v>
      </c>
      <c r="D1933" s="68" t="s">
        <v>287</v>
      </c>
      <c r="E1933" s="68" t="s">
        <v>359</v>
      </c>
      <c r="F1933" s="68" t="s">
        <v>360</v>
      </c>
      <c r="G1933" s="68" t="s">
        <v>76</v>
      </c>
      <c r="H1933" s="68" t="s">
        <v>492</v>
      </c>
      <c r="I1933" s="68" t="s">
        <v>647</v>
      </c>
      <c r="J1933" s="65">
        <v>0</v>
      </c>
      <c r="K1933" s="65">
        <v>3</v>
      </c>
      <c r="L1933" s="65">
        <v>206</v>
      </c>
      <c r="M1933" s="65" t="s">
        <v>261</v>
      </c>
    </row>
    <row r="1934" spans="1:13" ht="12.75" customHeight="1">
      <c r="A1934" s="65" t="str">
        <f>IF(ROW()=1,"KEY",IF(ISNA(VLOOKUP(B1934,車名対応マスタ!B:D,3,FALSE)),"",IF(VLOOKUP(B1934,車名対応マスタ!B:D,3,FALSE)="","",$D1934&amp;" "&amp;IF($G1934="9","J","O")&amp;" "&amp;$I1934&amp;" "&amp;IF($I1934&lt;=TEXT(★完成資料!$A$1,"yyyymm"),TEXT(★完成資料!$A$1,"yyyymm"),"999999")&amp; " " &amp; LEFT(F1934 &amp; "          ",10))))</f>
        <v xml:space="preserve">T O 202208 yyyy00 HV        </v>
      </c>
      <c r="B1934" s="68" t="s">
        <v>292</v>
      </c>
      <c r="C1934" s="68" t="s">
        <v>136</v>
      </c>
      <c r="D1934" s="68" t="s">
        <v>287</v>
      </c>
      <c r="E1934" s="68" t="s">
        <v>359</v>
      </c>
      <c r="F1934" s="68" t="s">
        <v>360</v>
      </c>
      <c r="G1934" s="68" t="s">
        <v>76</v>
      </c>
      <c r="H1934" s="68" t="s">
        <v>492</v>
      </c>
      <c r="I1934" s="68" t="s">
        <v>656</v>
      </c>
      <c r="J1934" s="65">
        <v>0</v>
      </c>
      <c r="K1934" s="65">
        <v>3</v>
      </c>
      <c r="L1934" s="65">
        <v>206</v>
      </c>
      <c r="M1934" s="65" t="s">
        <v>261</v>
      </c>
    </row>
    <row r="1935" spans="1:13" ht="12.75" customHeight="1">
      <c r="A1935" s="65" t="str">
        <f>IF(ROW()=1,"KEY",IF(ISNA(VLOOKUP(B1935,車名対応マスタ!B:D,3,FALSE)),"",IF(VLOOKUP(B1935,車名対応マスタ!B:D,3,FALSE)="","",$D1935&amp;" "&amp;IF($G1935="9","J","O")&amp;" "&amp;$I1935&amp;" "&amp;IF($I1935&lt;=TEXT(★完成資料!$A$1,"yyyymm"),TEXT(★完成資料!$A$1,"yyyymm"),"999999")&amp; " " &amp; LEFT(F1935 &amp; "          ",10))))</f>
        <v xml:space="preserve">T O 202203 yyyy00 HV        </v>
      </c>
      <c r="B1935" s="68" t="s">
        <v>292</v>
      </c>
      <c r="C1935" s="68" t="s">
        <v>136</v>
      </c>
      <c r="D1935" s="68" t="s">
        <v>287</v>
      </c>
      <c r="E1935" s="68" t="s">
        <v>359</v>
      </c>
      <c r="F1935" s="68" t="s">
        <v>360</v>
      </c>
      <c r="G1935" s="68" t="s">
        <v>76</v>
      </c>
      <c r="H1935" s="68" t="s">
        <v>492</v>
      </c>
      <c r="I1935" s="68" t="s">
        <v>641</v>
      </c>
      <c r="J1935" s="65">
        <v>0</v>
      </c>
      <c r="K1935" s="65">
        <v>2</v>
      </c>
      <c r="L1935" s="65">
        <v>310</v>
      </c>
      <c r="M1935" s="65" t="s">
        <v>493</v>
      </c>
    </row>
    <row r="1936" spans="1:13" ht="12.75" customHeight="1">
      <c r="A1936" s="65" t="str">
        <f>IF(ROW()=1,"KEY",IF(ISNA(VLOOKUP(B1936,車名対応マスタ!B:D,3,FALSE)),"",IF(VLOOKUP(B1936,車名対応マスタ!B:D,3,FALSE)="","",$D1936&amp;" "&amp;IF($G1936="9","J","O")&amp;" "&amp;$I1936&amp;" "&amp;IF($I1936&lt;=TEXT(★完成資料!$A$1,"yyyymm"),TEXT(★完成資料!$A$1,"yyyymm"),"999999")&amp; " " &amp; LEFT(F1936 &amp; "          ",10))))</f>
        <v xml:space="preserve">T O 202205 yyyy00 HV        </v>
      </c>
      <c r="B1936" s="68" t="s">
        <v>292</v>
      </c>
      <c r="C1936" s="68" t="s">
        <v>136</v>
      </c>
      <c r="D1936" s="68" t="s">
        <v>287</v>
      </c>
      <c r="E1936" s="68" t="s">
        <v>359</v>
      </c>
      <c r="F1936" s="68" t="s">
        <v>360</v>
      </c>
      <c r="G1936" s="68" t="s">
        <v>76</v>
      </c>
      <c r="H1936" s="68" t="s">
        <v>492</v>
      </c>
      <c r="I1936" s="68" t="s">
        <v>647</v>
      </c>
      <c r="J1936" s="65">
        <v>0</v>
      </c>
      <c r="K1936" s="65">
        <v>1</v>
      </c>
      <c r="L1936" s="65">
        <v>310</v>
      </c>
      <c r="M1936" s="65" t="s">
        <v>493</v>
      </c>
    </row>
    <row r="1937" spans="1:13" ht="12.75" customHeight="1">
      <c r="A1937" s="65" t="str">
        <f>IF(ROW()=1,"KEY",IF(ISNA(VLOOKUP(B1937,車名対応マスタ!B:D,3,FALSE)),"",IF(VLOOKUP(B1937,車名対応マスタ!B:D,3,FALSE)="","",$D1937&amp;" "&amp;IF($G1937="9","J","O")&amp;" "&amp;$I1937&amp;" "&amp;IF($I1937&lt;=TEXT(★完成資料!$A$1,"yyyymm"),TEXT(★完成資料!$A$1,"yyyymm"),"999999")&amp; " " &amp; LEFT(F1937 &amp; "          ",10))))</f>
        <v xml:space="preserve">T O 202206 yyyy00 HV        </v>
      </c>
      <c r="B1937" s="68" t="s">
        <v>292</v>
      </c>
      <c r="C1937" s="68" t="s">
        <v>136</v>
      </c>
      <c r="D1937" s="68" t="s">
        <v>287</v>
      </c>
      <c r="E1937" s="68" t="s">
        <v>359</v>
      </c>
      <c r="F1937" s="68" t="s">
        <v>360</v>
      </c>
      <c r="G1937" s="68" t="s">
        <v>76</v>
      </c>
      <c r="H1937" s="68" t="s">
        <v>492</v>
      </c>
      <c r="I1937" s="68" t="s">
        <v>652</v>
      </c>
      <c r="J1937" s="65">
        <v>0</v>
      </c>
      <c r="K1937" s="65">
        <v>1</v>
      </c>
      <c r="L1937" s="65">
        <v>310</v>
      </c>
      <c r="M1937" s="65" t="s">
        <v>493</v>
      </c>
    </row>
    <row r="1938" spans="1:13" ht="12.75" customHeight="1">
      <c r="A1938" s="65" t="str">
        <f>IF(ROW()=1,"KEY",IF(ISNA(VLOOKUP(B1938,車名対応マスタ!B:D,3,FALSE)),"",IF(VLOOKUP(B1938,車名対応マスタ!B:D,3,FALSE)="","",$D1938&amp;" "&amp;IF($G1938="9","J","O")&amp;" "&amp;$I1938&amp;" "&amp;IF($I1938&lt;=TEXT(★完成資料!$A$1,"yyyymm"),TEXT(★完成資料!$A$1,"yyyymm"),"999999")&amp; " " &amp; LEFT(F1938 &amp; "          ",10))))</f>
        <v xml:space="preserve">T O 202207 yyyy00 HV        </v>
      </c>
      <c r="B1938" s="68" t="s">
        <v>292</v>
      </c>
      <c r="C1938" s="68" t="s">
        <v>136</v>
      </c>
      <c r="D1938" s="68" t="s">
        <v>287</v>
      </c>
      <c r="E1938" s="68" t="s">
        <v>359</v>
      </c>
      <c r="F1938" s="68" t="s">
        <v>360</v>
      </c>
      <c r="G1938" s="68" t="s">
        <v>76</v>
      </c>
      <c r="H1938" s="68" t="s">
        <v>492</v>
      </c>
      <c r="I1938" s="68" t="s">
        <v>655</v>
      </c>
      <c r="J1938" s="65">
        <v>0</v>
      </c>
      <c r="K1938" s="65">
        <v>1</v>
      </c>
      <c r="L1938" s="65">
        <v>310</v>
      </c>
      <c r="M1938" s="65" t="s">
        <v>493</v>
      </c>
    </row>
    <row r="1939" spans="1:13" ht="12.75" customHeight="1">
      <c r="A1939" s="65" t="str">
        <f>IF(ROW()=1,"KEY",IF(ISNA(VLOOKUP(B1939,車名対応マスタ!B:D,3,FALSE)),"",IF(VLOOKUP(B1939,車名対応マスタ!B:D,3,FALSE)="","",$D1939&amp;" "&amp;IF($G1939="9","J","O")&amp;" "&amp;$I1939&amp;" "&amp;IF($I1939&lt;=TEXT(★完成資料!$A$1,"yyyymm"),TEXT(★完成資料!$A$1,"yyyymm"),"999999")&amp; " " &amp; LEFT(F1939 &amp; "          ",10))))</f>
        <v xml:space="preserve">T O 202208 yyyy00 HV        </v>
      </c>
      <c r="B1939" s="68" t="s">
        <v>292</v>
      </c>
      <c r="C1939" s="68" t="s">
        <v>136</v>
      </c>
      <c r="D1939" s="68" t="s">
        <v>287</v>
      </c>
      <c r="E1939" s="68" t="s">
        <v>359</v>
      </c>
      <c r="F1939" s="68" t="s">
        <v>360</v>
      </c>
      <c r="G1939" s="68" t="s">
        <v>76</v>
      </c>
      <c r="H1939" s="68" t="s">
        <v>492</v>
      </c>
      <c r="I1939" s="68" t="s">
        <v>656</v>
      </c>
      <c r="J1939" s="65">
        <v>0</v>
      </c>
      <c r="K1939" s="65">
        <v>2</v>
      </c>
      <c r="L1939" s="65">
        <v>310</v>
      </c>
      <c r="M1939" s="65" t="s">
        <v>493</v>
      </c>
    </row>
    <row r="1940" spans="1:13" ht="12.75" customHeight="1">
      <c r="A1940" s="65" t="str">
        <f>IF(ROW()=1,"KEY",IF(ISNA(VLOOKUP(B1940,車名対応マスタ!B:D,3,FALSE)),"",IF(VLOOKUP(B1940,車名対応マスタ!B:D,3,FALSE)="","",$D1940&amp;" "&amp;IF($G1940="9","J","O")&amp;" "&amp;$I1940&amp;" "&amp;IF($I1940&lt;=TEXT(★完成資料!$A$1,"yyyymm"),TEXT(★完成資料!$A$1,"yyyymm"),"999999")&amp; " " &amp; LEFT(F1940 &amp; "          ",10))))</f>
        <v xml:space="preserve">T O 202202 yyyy00 HV        </v>
      </c>
      <c r="B1940" s="68" t="s">
        <v>292</v>
      </c>
      <c r="C1940" s="68" t="s">
        <v>136</v>
      </c>
      <c r="D1940" s="68" t="s">
        <v>287</v>
      </c>
      <c r="E1940" s="68" t="s">
        <v>359</v>
      </c>
      <c r="F1940" s="68" t="s">
        <v>360</v>
      </c>
      <c r="G1940" s="68" t="s">
        <v>76</v>
      </c>
      <c r="H1940" s="68" t="s">
        <v>492</v>
      </c>
      <c r="I1940" s="68" t="s">
        <v>640</v>
      </c>
      <c r="J1940" s="65">
        <v>1</v>
      </c>
      <c r="K1940" s="65">
        <v>1</v>
      </c>
      <c r="L1940" s="65">
        <v>311</v>
      </c>
      <c r="M1940" s="65" t="s">
        <v>296</v>
      </c>
    </row>
    <row r="1941" spans="1:13" ht="12.75" customHeight="1">
      <c r="A1941" s="65" t="str">
        <f>IF(ROW()=1,"KEY",IF(ISNA(VLOOKUP(B1941,車名対応マスタ!B:D,3,FALSE)),"",IF(VLOOKUP(B1941,車名対応マスタ!B:D,3,FALSE)="","",$D1941&amp;" "&amp;IF($G1941="9","J","O")&amp;" "&amp;$I1941&amp;" "&amp;IF($I1941&lt;=TEXT(★完成資料!$A$1,"yyyymm"),TEXT(★完成資料!$A$1,"yyyymm"),"999999")&amp; " " &amp; LEFT(F1941 &amp; "          ",10))))</f>
        <v xml:space="preserve">T O 202203 yyyy00 HV        </v>
      </c>
      <c r="B1941" s="68" t="s">
        <v>292</v>
      </c>
      <c r="C1941" s="68" t="s">
        <v>136</v>
      </c>
      <c r="D1941" s="68" t="s">
        <v>287</v>
      </c>
      <c r="E1941" s="68" t="s">
        <v>359</v>
      </c>
      <c r="F1941" s="68" t="s">
        <v>360</v>
      </c>
      <c r="G1941" s="68" t="s">
        <v>76</v>
      </c>
      <c r="H1941" s="68" t="s">
        <v>492</v>
      </c>
      <c r="I1941" s="68" t="s">
        <v>641</v>
      </c>
      <c r="J1941" s="65">
        <v>0</v>
      </c>
      <c r="K1941" s="65">
        <v>1</v>
      </c>
      <c r="L1941" s="65">
        <v>311</v>
      </c>
      <c r="M1941" s="65" t="s">
        <v>296</v>
      </c>
    </row>
    <row r="1942" spans="1:13" ht="12.75" customHeight="1">
      <c r="A1942" s="65" t="str">
        <f>IF(ROW()=1,"KEY",IF(ISNA(VLOOKUP(B1942,車名対応マスタ!B:D,3,FALSE)),"",IF(VLOOKUP(B1942,車名対応マスタ!B:D,3,FALSE)="","",$D1942&amp;" "&amp;IF($G1942="9","J","O")&amp;" "&amp;$I1942&amp;" "&amp;IF($I1942&lt;=TEXT(★完成資料!$A$1,"yyyymm"),TEXT(★完成資料!$A$1,"yyyymm"),"999999")&amp; " " &amp; LEFT(F1942 &amp; "          ",10))))</f>
        <v xml:space="preserve">T O 202206 yyyy00 HV        </v>
      </c>
      <c r="B1942" s="68" t="s">
        <v>292</v>
      </c>
      <c r="C1942" s="68" t="s">
        <v>136</v>
      </c>
      <c r="D1942" s="68" t="s">
        <v>287</v>
      </c>
      <c r="E1942" s="68" t="s">
        <v>359</v>
      </c>
      <c r="F1942" s="68" t="s">
        <v>360</v>
      </c>
      <c r="G1942" s="68" t="s">
        <v>76</v>
      </c>
      <c r="H1942" s="68" t="s">
        <v>492</v>
      </c>
      <c r="I1942" s="68" t="s">
        <v>652</v>
      </c>
      <c r="J1942" s="65">
        <v>1</v>
      </c>
      <c r="K1942" s="65">
        <v>0</v>
      </c>
      <c r="L1942" s="65">
        <v>311</v>
      </c>
      <c r="M1942" s="65" t="s">
        <v>296</v>
      </c>
    </row>
    <row r="1943" spans="1:13" ht="12.75" customHeight="1">
      <c r="A1943" s="65" t="str">
        <f>IF(ROW()=1,"KEY",IF(ISNA(VLOOKUP(B1943,車名対応マスタ!B:D,3,FALSE)),"",IF(VLOOKUP(B1943,車名対応マスタ!B:D,3,FALSE)="","",$D1943&amp;" "&amp;IF($G1943="9","J","O")&amp;" "&amp;$I1943&amp;" "&amp;IF($I1943&lt;=TEXT(★完成資料!$A$1,"yyyymm"),TEXT(★完成資料!$A$1,"yyyymm"),"999999")&amp; " " &amp; LEFT(F1943 &amp; "          ",10))))</f>
        <v xml:space="preserve">T O 202207 yyyy00 HV        </v>
      </c>
      <c r="B1943" s="68" t="s">
        <v>292</v>
      </c>
      <c r="C1943" s="68" t="s">
        <v>136</v>
      </c>
      <c r="D1943" s="68" t="s">
        <v>287</v>
      </c>
      <c r="E1943" s="68" t="s">
        <v>359</v>
      </c>
      <c r="F1943" s="68" t="s">
        <v>360</v>
      </c>
      <c r="G1943" s="68" t="s">
        <v>76</v>
      </c>
      <c r="H1943" s="68" t="s">
        <v>492</v>
      </c>
      <c r="I1943" s="68" t="s">
        <v>655</v>
      </c>
      <c r="J1943" s="65">
        <v>1</v>
      </c>
      <c r="K1943" s="65">
        <v>0</v>
      </c>
      <c r="L1943" s="65">
        <v>311</v>
      </c>
      <c r="M1943" s="65" t="s">
        <v>296</v>
      </c>
    </row>
    <row r="1944" spans="1:13" ht="12.75" customHeight="1">
      <c r="A1944" s="65" t="str">
        <f>IF(ROW()=1,"KEY",IF(ISNA(VLOOKUP(B1944,車名対応マスタ!B:D,3,FALSE)),"",IF(VLOOKUP(B1944,車名対応マスタ!B:D,3,FALSE)="","",$D1944&amp;" "&amp;IF($G1944="9","J","O")&amp;" "&amp;$I1944&amp;" "&amp;IF($I1944&lt;=TEXT(★完成資料!$A$1,"yyyymm"),TEXT(★完成資料!$A$1,"yyyymm"),"999999")&amp; " " &amp; LEFT(F1944 &amp; "          ",10))))</f>
        <v xml:space="preserve">T O 202210 yyyy00 HV        </v>
      </c>
      <c r="B1944" s="68" t="s">
        <v>292</v>
      </c>
      <c r="C1944" s="68" t="s">
        <v>136</v>
      </c>
      <c r="D1944" s="68" t="s">
        <v>287</v>
      </c>
      <c r="E1944" s="68" t="s">
        <v>359</v>
      </c>
      <c r="F1944" s="68" t="s">
        <v>360</v>
      </c>
      <c r="G1944" s="68" t="s">
        <v>76</v>
      </c>
      <c r="H1944" s="68" t="s">
        <v>492</v>
      </c>
      <c r="I1944" s="68" t="s">
        <v>663</v>
      </c>
      <c r="J1944" s="65">
        <v>0</v>
      </c>
      <c r="K1944" s="65">
        <v>1</v>
      </c>
      <c r="L1944" s="65">
        <v>311</v>
      </c>
      <c r="M1944" s="65" t="s">
        <v>296</v>
      </c>
    </row>
    <row r="1945" spans="1:13" ht="12.75" customHeight="1">
      <c r="A1945" s="65" t="str">
        <f>IF(ROW()=1,"KEY",IF(ISNA(VLOOKUP(B1945,車名対応マスタ!B:D,3,FALSE)),"",IF(VLOOKUP(B1945,車名対応マスタ!B:D,3,FALSE)="","",$D1945&amp;" "&amp;IF($G1945="9","J","O")&amp;" "&amp;$I1945&amp;" "&amp;IF($I1945&lt;=TEXT(★完成資料!$A$1,"yyyymm"),TEXT(★完成資料!$A$1,"yyyymm"),"999999")&amp; " " &amp; LEFT(F1945 &amp; "          ",10))))</f>
        <v xml:space="preserve">T O 202202 yyyy00 HV        </v>
      </c>
      <c r="B1945" s="68" t="s">
        <v>292</v>
      </c>
      <c r="C1945" s="68" t="s">
        <v>136</v>
      </c>
      <c r="D1945" s="68" t="s">
        <v>287</v>
      </c>
      <c r="E1945" s="68" t="s">
        <v>359</v>
      </c>
      <c r="F1945" s="68" t="s">
        <v>360</v>
      </c>
      <c r="G1945" s="68" t="s">
        <v>76</v>
      </c>
      <c r="H1945" s="68" t="s">
        <v>492</v>
      </c>
      <c r="I1945" s="68" t="s">
        <v>640</v>
      </c>
      <c r="J1945" s="65">
        <v>0</v>
      </c>
      <c r="K1945" s="65">
        <v>2</v>
      </c>
      <c r="L1945" s="65">
        <v>215</v>
      </c>
      <c r="M1945" s="65" t="s">
        <v>291</v>
      </c>
    </row>
    <row r="1946" spans="1:13" ht="12.75" customHeight="1">
      <c r="A1946" s="65" t="str">
        <f>IF(ROW()=1,"KEY",IF(ISNA(VLOOKUP(B1946,車名対応マスタ!B:D,3,FALSE)),"",IF(VLOOKUP(B1946,車名対応マスタ!B:D,3,FALSE)="","",$D1946&amp;" "&amp;IF($G1946="9","J","O")&amp;" "&amp;$I1946&amp;" "&amp;IF($I1946&lt;=TEXT(★完成資料!$A$1,"yyyymm"),TEXT(★完成資料!$A$1,"yyyymm"),"999999")&amp; " " &amp; LEFT(F1946 &amp; "          ",10))))</f>
        <v xml:space="preserve">T O 202203 yyyy00 HV        </v>
      </c>
      <c r="B1946" s="68" t="s">
        <v>292</v>
      </c>
      <c r="C1946" s="68" t="s">
        <v>136</v>
      </c>
      <c r="D1946" s="68" t="s">
        <v>287</v>
      </c>
      <c r="E1946" s="68" t="s">
        <v>359</v>
      </c>
      <c r="F1946" s="68" t="s">
        <v>360</v>
      </c>
      <c r="G1946" s="68" t="s">
        <v>76</v>
      </c>
      <c r="H1946" s="68" t="s">
        <v>492</v>
      </c>
      <c r="I1946" s="68" t="s">
        <v>641</v>
      </c>
      <c r="J1946" s="65">
        <v>0</v>
      </c>
      <c r="K1946" s="65">
        <v>1</v>
      </c>
      <c r="L1946" s="65">
        <v>215</v>
      </c>
      <c r="M1946" s="65" t="s">
        <v>291</v>
      </c>
    </row>
    <row r="1947" spans="1:13" ht="12.75" customHeight="1">
      <c r="A1947" s="65" t="str">
        <f>IF(ROW()=1,"KEY",IF(ISNA(VLOOKUP(B1947,車名対応マスタ!B:D,3,FALSE)),"",IF(VLOOKUP(B1947,車名対応マスタ!B:D,3,FALSE)="","",$D1947&amp;" "&amp;IF($G1947="9","J","O")&amp;" "&amp;$I1947&amp;" "&amp;IF($I1947&lt;=TEXT(★完成資料!$A$1,"yyyymm"),TEXT(★完成資料!$A$1,"yyyymm"),"999999")&amp; " " &amp; LEFT(F1947 &amp; "          ",10))))</f>
        <v xml:space="preserve">T O 202204 yyyy00 HV        </v>
      </c>
      <c r="B1947" s="68" t="s">
        <v>292</v>
      </c>
      <c r="C1947" s="68" t="s">
        <v>136</v>
      </c>
      <c r="D1947" s="68" t="s">
        <v>287</v>
      </c>
      <c r="E1947" s="68" t="s">
        <v>359</v>
      </c>
      <c r="F1947" s="68" t="s">
        <v>360</v>
      </c>
      <c r="G1947" s="68" t="s">
        <v>76</v>
      </c>
      <c r="H1947" s="68" t="s">
        <v>492</v>
      </c>
      <c r="I1947" s="68" t="s">
        <v>642</v>
      </c>
      <c r="J1947" s="65">
        <v>1</v>
      </c>
      <c r="K1947" s="65">
        <v>0</v>
      </c>
      <c r="L1947" s="65">
        <v>215</v>
      </c>
      <c r="M1947" s="65" t="s">
        <v>291</v>
      </c>
    </row>
    <row r="1948" spans="1:13" ht="12.75" customHeight="1">
      <c r="A1948" s="65" t="str">
        <f>IF(ROW()=1,"KEY",IF(ISNA(VLOOKUP(B1948,車名対応マスタ!B:D,3,FALSE)),"",IF(VLOOKUP(B1948,車名対応マスタ!B:D,3,FALSE)="","",$D1948&amp;" "&amp;IF($G1948="9","J","O")&amp;" "&amp;$I1948&amp;" "&amp;IF($I1948&lt;=TEXT(★完成資料!$A$1,"yyyymm"),TEXT(★完成資料!$A$1,"yyyymm"),"999999")&amp; " " &amp; LEFT(F1948 &amp; "          ",10))))</f>
        <v xml:space="preserve">T O 202205 yyyy00 HV        </v>
      </c>
      <c r="B1948" s="68" t="s">
        <v>292</v>
      </c>
      <c r="C1948" s="68" t="s">
        <v>136</v>
      </c>
      <c r="D1948" s="68" t="s">
        <v>287</v>
      </c>
      <c r="E1948" s="68" t="s">
        <v>359</v>
      </c>
      <c r="F1948" s="68" t="s">
        <v>360</v>
      </c>
      <c r="G1948" s="68" t="s">
        <v>76</v>
      </c>
      <c r="H1948" s="68" t="s">
        <v>492</v>
      </c>
      <c r="I1948" s="68" t="s">
        <v>647</v>
      </c>
      <c r="J1948" s="65">
        <v>1</v>
      </c>
      <c r="K1948" s="65">
        <v>0</v>
      </c>
      <c r="L1948" s="65">
        <v>215</v>
      </c>
      <c r="M1948" s="65" t="s">
        <v>291</v>
      </c>
    </row>
    <row r="1949" spans="1:13" ht="12.75" customHeight="1">
      <c r="A1949" s="65" t="str">
        <f>IF(ROW()=1,"KEY",IF(ISNA(VLOOKUP(B1949,車名対応マスタ!B:D,3,FALSE)),"",IF(VLOOKUP(B1949,車名対応マスタ!B:D,3,FALSE)="","",$D1949&amp;" "&amp;IF($G1949="9","J","O")&amp;" "&amp;$I1949&amp;" "&amp;IF($I1949&lt;=TEXT(★完成資料!$A$1,"yyyymm"),TEXT(★完成資料!$A$1,"yyyymm"),"999999")&amp; " " &amp; LEFT(F1949 &amp; "          ",10))))</f>
        <v xml:space="preserve">T O 202207 yyyy00 HV        </v>
      </c>
      <c r="B1949" s="68" t="s">
        <v>292</v>
      </c>
      <c r="C1949" s="68" t="s">
        <v>136</v>
      </c>
      <c r="D1949" s="68" t="s">
        <v>287</v>
      </c>
      <c r="E1949" s="68" t="s">
        <v>359</v>
      </c>
      <c r="F1949" s="68" t="s">
        <v>360</v>
      </c>
      <c r="G1949" s="68" t="s">
        <v>76</v>
      </c>
      <c r="H1949" s="68" t="s">
        <v>492</v>
      </c>
      <c r="I1949" s="68" t="s">
        <v>655</v>
      </c>
      <c r="J1949" s="65">
        <v>1</v>
      </c>
      <c r="K1949" s="65">
        <v>0</v>
      </c>
      <c r="L1949" s="65">
        <v>215</v>
      </c>
      <c r="M1949" s="65" t="s">
        <v>291</v>
      </c>
    </row>
    <row r="1950" spans="1:13" ht="12.75" customHeight="1">
      <c r="A1950" s="65" t="str">
        <f>IF(ROW()=1,"KEY",IF(ISNA(VLOOKUP(B1950,車名対応マスタ!B:D,3,FALSE)),"",IF(VLOOKUP(B1950,車名対応マスタ!B:D,3,FALSE)="","",$D1950&amp;" "&amp;IF($G1950="9","J","O")&amp;" "&amp;$I1950&amp;" "&amp;IF($I1950&lt;=TEXT(★完成資料!$A$1,"yyyymm"),TEXT(★完成資料!$A$1,"yyyymm"),"999999")&amp; " " &amp; LEFT(F1950 &amp; "          ",10))))</f>
        <v xml:space="preserve">T O 202208 yyyy00 HV        </v>
      </c>
      <c r="B1950" s="68" t="s">
        <v>292</v>
      </c>
      <c r="C1950" s="68" t="s">
        <v>136</v>
      </c>
      <c r="D1950" s="68" t="s">
        <v>287</v>
      </c>
      <c r="E1950" s="68" t="s">
        <v>359</v>
      </c>
      <c r="F1950" s="68" t="s">
        <v>360</v>
      </c>
      <c r="G1950" s="68" t="s">
        <v>76</v>
      </c>
      <c r="H1950" s="68" t="s">
        <v>492</v>
      </c>
      <c r="I1950" s="68" t="s">
        <v>656</v>
      </c>
      <c r="J1950" s="65">
        <v>1</v>
      </c>
      <c r="K1950" s="65">
        <v>1</v>
      </c>
      <c r="L1950" s="65">
        <v>215</v>
      </c>
      <c r="M1950" s="65" t="s">
        <v>291</v>
      </c>
    </row>
    <row r="1951" spans="1:13" ht="12.75" customHeight="1">
      <c r="A1951" s="65" t="str">
        <f>IF(ROW()=1,"KEY",IF(ISNA(VLOOKUP(B1951,車名対応マスタ!B:D,3,FALSE)),"",IF(VLOOKUP(B1951,車名対応マスタ!B:D,3,FALSE)="","",$D1951&amp;" "&amp;IF($G1951="9","J","O")&amp;" "&amp;$I1951&amp;" "&amp;IF($I1951&lt;=TEXT(★完成資料!$A$1,"yyyymm"),TEXT(★完成資料!$A$1,"yyyymm"),"999999")&amp; " " &amp; LEFT(F1951 &amp; "          ",10))))</f>
        <v xml:space="preserve">T O 202210 yyyy00 HV        </v>
      </c>
      <c r="B1951" s="68" t="s">
        <v>292</v>
      </c>
      <c r="C1951" s="68" t="s">
        <v>136</v>
      </c>
      <c r="D1951" s="68" t="s">
        <v>287</v>
      </c>
      <c r="E1951" s="68" t="s">
        <v>359</v>
      </c>
      <c r="F1951" s="68" t="s">
        <v>360</v>
      </c>
      <c r="G1951" s="68" t="s">
        <v>76</v>
      </c>
      <c r="H1951" s="68" t="s">
        <v>492</v>
      </c>
      <c r="I1951" s="68" t="s">
        <v>663</v>
      </c>
      <c r="J1951" s="65">
        <v>1</v>
      </c>
      <c r="K1951" s="65">
        <v>0</v>
      </c>
      <c r="L1951" s="65">
        <v>215</v>
      </c>
      <c r="M1951" s="65" t="s">
        <v>291</v>
      </c>
    </row>
    <row r="1952" spans="1:13" ht="12.75" customHeight="1">
      <c r="A1952" s="65" t="str">
        <f>IF(ROW()=1,"KEY",IF(ISNA(VLOOKUP(B1952,車名対応マスタ!B:D,3,FALSE)),"",IF(VLOOKUP(B1952,車名対応マスタ!B:D,3,FALSE)="","",$D1952&amp;" "&amp;IF($G1952="9","J","O")&amp;" "&amp;$I1952&amp;" "&amp;IF($I1952&lt;=TEXT(★完成資料!$A$1,"yyyymm"),TEXT(★完成資料!$A$1,"yyyymm"),"999999")&amp; " " &amp; LEFT(F1952 &amp; "          ",10))))</f>
        <v xml:space="preserve">T O 202203 yyyy00 HV        </v>
      </c>
      <c r="B1952" s="68" t="s">
        <v>292</v>
      </c>
      <c r="C1952" s="68" t="s">
        <v>136</v>
      </c>
      <c r="D1952" s="68" t="s">
        <v>287</v>
      </c>
      <c r="E1952" s="68" t="s">
        <v>359</v>
      </c>
      <c r="F1952" s="68" t="s">
        <v>360</v>
      </c>
      <c r="G1952" s="68" t="s">
        <v>76</v>
      </c>
      <c r="H1952" s="68" t="s">
        <v>492</v>
      </c>
      <c r="I1952" s="68" t="s">
        <v>641</v>
      </c>
      <c r="J1952" s="65">
        <v>0</v>
      </c>
      <c r="K1952" s="65">
        <v>3</v>
      </c>
      <c r="L1952" s="65">
        <v>203</v>
      </c>
      <c r="M1952" s="65" t="s">
        <v>494</v>
      </c>
    </row>
    <row r="1953" spans="1:13" ht="12.75" customHeight="1">
      <c r="A1953" s="65" t="str">
        <f>IF(ROW()=1,"KEY",IF(ISNA(VLOOKUP(B1953,車名対応マスタ!B:D,3,FALSE)),"",IF(VLOOKUP(B1953,車名対応マスタ!B:D,3,FALSE)="","",$D1953&amp;" "&amp;IF($G1953="9","J","O")&amp;" "&amp;$I1953&amp;" "&amp;IF($I1953&lt;=TEXT(★完成資料!$A$1,"yyyymm"),TEXT(★完成資料!$A$1,"yyyymm"),"999999")&amp; " " &amp; LEFT(F1953 &amp; "          ",10))))</f>
        <v xml:space="preserve">T O 202210 yyyy00 HV        </v>
      </c>
      <c r="B1953" s="68" t="s">
        <v>292</v>
      </c>
      <c r="C1953" s="68" t="s">
        <v>136</v>
      </c>
      <c r="D1953" s="68" t="s">
        <v>287</v>
      </c>
      <c r="E1953" s="68" t="s">
        <v>359</v>
      </c>
      <c r="F1953" s="68" t="s">
        <v>360</v>
      </c>
      <c r="G1953" s="68" t="s">
        <v>76</v>
      </c>
      <c r="H1953" s="68" t="s">
        <v>492</v>
      </c>
      <c r="I1953" s="68" t="s">
        <v>663</v>
      </c>
      <c r="J1953" s="65">
        <v>0</v>
      </c>
      <c r="K1953" s="65">
        <v>1</v>
      </c>
      <c r="L1953" s="65">
        <v>203</v>
      </c>
      <c r="M1953" s="65" t="s">
        <v>494</v>
      </c>
    </row>
    <row r="1954" spans="1:13" ht="12.75" customHeight="1">
      <c r="A1954" s="65" t="str">
        <f>IF(ROW()=1,"KEY",IF(ISNA(VLOOKUP(B1954,車名対応マスタ!B:D,3,FALSE)),"",IF(VLOOKUP(B1954,車名対応マスタ!B:D,3,FALSE)="","",$D1954&amp;" "&amp;IF($G1954="9","J","O")&amp;" "&amp;$I1954&amp;" "&amp;IF($I1954&lt;=TEXT(★完成資料!$A$1,"yyyymm"),TEXT(★完成資料!$A$1,"yyyymm"),"999999")&amp; " " &amp; LEFT(F1954 &amp; "          ",10))))</f>
        <v xml:space="preserve">T O 202201 yyyy00 HV        </v>
      </c>
      <c r="B1954" s="68" t="s">
        <v>292</v>
      </c>
      <c r="C1954" s="68" t="s">
        <v>136</v>
      </c>
      <c r="D1954" s="68" t="s">
        <v>287</v>
      </c>
      <c r="E1954" s="68" t="s">
        <v>359</v>
      </c>
      <c r="F1954" s="68" t="s">
        <v>360</v>
      </c>
      <c r="G1954" s="68" t="s">
        <v>76</v>
      </c>
      <c r="H1954" s="68" t="s">
        <v>492</v>
      </c>
      <c r="I1954" s="68" t="s">
        <v>639</v>
      </c>
      <c r="J1954" s="65">
        <v>1</v>
      </c>
      <c r="K1954" s="65">
        <v>0</v>
      </c>
      <c r="L1954" s="65">
        <v>229</v>
      </c>
      <c r="M1954" s="65" t="s">
        <v>267</v>
      </c>
    </row>
    <row r="1955" spans="1:13" ht="12.75" customHeight="1">
      <c r="A1955" s="65" t="str">
        <f>IF(ROW()=1,"KEY",IF(ISNA(VLOOKUP(B1955,車名対応マスタ!B:D,3,FALSE)),"",IF(VLOOKUP(B1955,車名対応マスタ!B:D,3,FALSE)="","",$D1955&amp;" "&amp;IF($G1955="9","J","O")&amp;" "&amp;$I1955&amp;" "&amp;IF($I1955&lt;=TEXT(★完成資料!$A$1,"yyyymm"),TEXT(★完成資料!$A$1,"yyyymm"),"999999")&amp; " " &amp; LEFT(F1955 &amp; "          ",10))))</f>
        <v xml:space="preserve">T O 202202 yyyy00 HV        </v>
      </c>
      <c r="B1955" s="68" t="s">
        <v>292</v>
      </c>
      <c r="C1955" s="68" t="s">
        <v>136</v>
      </c>
      <c r="D1955" s="68" t="s">
        <v>287</v>
      </c>
      <c r="E1955" s="68" t="s">
        <v>359</v>
      </c>
      <c r="F1955" s="68" t="s">
        <v>360</v>
      </c>
      <c r="G1955" s="68" t="s">
        <v>76</v>
      </c>
      <c r="H1955" s="68" t="s">
        <v>492</v>
      </c>
      <c r="I1955" s="68" t="s">
        <v>640</v>
      </c>
      <c r="J1955" s="65">
        <v>0</v>
      </c>
      <c r="K1955" s="65">
        <v>1</v>
      </c>
      <c r="L1955" s="65">
        <v>229</v>
      </c>
      <c r="M1955" s="65" t="s">
        <v>267</v>
      </c>
    </row>
    <row r="1956" spans="1:13" ht="12.75" customHeight="1">
      <c r="A1956" s="65" t="str">
        <f>IF(ROW()=1,"KEY",IF(ISNA(VLOOKUP(B1956,車名対応マスタ!B:D,3,FALSE)),"",IF(VLOOKUP(B1956,車名対応マスタ!B:D,3,FALSE)="","",$D1956&amp;" "&amp;IF($G1956="9","J","O")&amp;" "&amp;$I1956&amp;" "&amp;IF($I1956&lt;=TEXT(★完成資料!$A$1,"yyyymm"),TEXT(★完成資料!$A$1,"yyyymm"),"999999")&amp; " " &amp; LEFT(F1956 &amp; "          ",10))))</f>
        <v xml:space="preserve">T O 202203 yyyy00 HV        </v>
      </c>
      <c r="B1956" s="68" t="s">
        <v>292</v>
      </c>
      <c r="C1956" s="68" t="s">
        <v>136</v>
      </c>
      <c r="D1956" s="68" t="s">
        <v>287</v>
      </c>
      <c r="E1956" s="68" t="s">
        <v>359</v>
      </c>
      <c r="F1956" s="68" t="s">
        <v>360</v>
      </c>
      <c r="G1956" s="68" t="s">
        <v>76</v>
      </c>
      <c r="H1956" s="68" t="s">
        <v>492</v>
      </c>
      <c r="I1956" s="68" t="s">
        <v>641</v>
      </c>
      <c r="J1956" s="65">
        <v>0</v>
      </c>
      <c r="K1956" s="65">
        <v>1</v>
      </c>
      <c r="L1956" s="65">
        <v>229</v>
      </c>
      <c r="M1956" s="65" t="s">
        <v>267</v>
      </c>
    </row>
    <row r="1957" spans="1:13" ht="12.75" customHeight="1">
      <c r="A1957" s="65" t="str">
        <f>IF(ROW()=1,"KEY",IF(ISNA(VLOOKUP(B1957,車名対応マスタ!B:D,3,FALSE)),"",IF(VLOOKUP(B1957,車名対応マスタ!B:D,3,FALSE)="","",$D1957&amp;" "&amp;IF($G1957="9","J","O")&amp;" "&amp;$I1957&amp;" "&amp;IF($I1957&lt;=TEXT(★完成資料!$A$1,"yyyymm"),TEXT(★完成資料!$A$1,"yyyymm"),"999999")&amp; " " &amp; LEFT(F1957 &amp; "          ",10))))</f>
        <v xml:space="preserve">T O 202204 yyyy00 HV        </v>
      </c>
      <c r="B1957" s="68" t="s">
        <v>292</v>
      </c>
      <c r="C1957" s="68" t="s">
        <v>136</v>
      </c>
      <c r="D1957" s="68" t="s">
        <v>287</v>
      </c>
      <c r="E1957" s="68" t="s">
        <v>359</v>
      </c>
      <c r="F1957" s="68" t="s">
        <v>360</v>
      </c>
      <c r="G1957" s="68" t="s">
        <v>76</v>
      </c>
      <c r="H1957" s="68" t="s">
        <v>492</v>
      </c>
      <c r="I1957" s="68" t="s">
        <v>642</v>
      </c>
      <c r="J1957" s="65">
        <v>1</v>
      </c>
      <c r="K1957" s="65">
        <v>1</v>
      </c>
      <c r="L1957" s="65">
        <v>229</v>
      </c>
      <c r="M1957" s="65" t="s">
        <v>267</v>
      </c>
    </row>
    <row r="1958" spans="1:13" ht="12.75" customHeight="1">
      <c r="A1958" s="65" t="str">
        <f>IF(ROW()=1,"KEY",IF(ISNA(VLOOKUP(B1958,車名対応マスタ!B:D,3,FALSE)),"",IF(VLOOKUP(B1958,車名対応マスタ!B:D,3,FALSE)="","",$D1958&amp;" "&amp;IF($G1958="9","J","O")&amp;" "&amp;$I1958&amp;" "&amp;IF($I1958&lt;=TEXT(★完成資料!$A$1,"yyyymm"),TEXT(★完成資料!$A$1,"yyyymm"),"999999")&amp; " " &amp; LEFT(F1958 &amp; "          ",10))))</f>
        <v xml:space="preserve">T O 202205 yyyy00 HV        </v>
      </c>
      <c r="B1958" s="68" t="s">
        <v>292</v>
      </c>
      <c r="C1958" s="68" t="s">
        <v>136</v>
      </c>
      <c r="D1958" s="68" t="s">
        <v>287</v>
      </c>
      <c r="E1958" s="68" t="s">
        <v>359</v>
      </c>
      <c r="F1958" s="68" t="s">
        <v>360</v>
      </c>
      <c r="G1958" s="68" t="s">
        <v>76</v>
      </c>
      <c r="H1958" s="68" t="s">
        <v>492</v>
      </c>
      <c r="I1958" s="68" t="s">
        <v>647</v>
      </c>
      <c r="J1958" s="65">
        <v>1</v>
      </c>
      <c r="K1958" s="65">
        <v>0</v>
      </c>
      <c r="L1958" s="65">
        <v>229</v>
      </c>
      <c r="M1958" s="65" t="s">
        <v>267</v>
      </c>
    </row>
    <row r="1959" spans="1:13" ht="12.75" customHeight="1">
      <c r="A1959" s="65" t="str">
        <f>IF(ROW()=1,"KEY",IF(ISNA(VLOOKUP(B1959,車名対応マスタ!B:D,3,FALSE)),"",IF(VLOOKUP(B1959,車名対応マスタ!B:D,3,FALSE)="","",$D1959&amp;" "&amp;IF($G1959="9","J","O")&amp;" "&amp;$I1959&amp;" "&amp;IF($I1959&lt;=TEXT(★完成資料!$A$1,"yyyymm"),TEXT(★完成資料!$A$1,"yyyymm"),"999999")&amp; " " &amp; LEFT(F1959 &amp; "          ",10))))</f>
        <v xml:space="preserve">T O 202208 yyyy00 HV        </v>
      </c>
      <c r="B1959" s="68" t="s">
        <v>292</v>
      </c>
      <c r="C1959" s="68" t="s">
        <v>136</v>
      </c>
      <c r="D1959" s="68" t="s">
        <v>287</v>
      </c>
      <c r="E1959" s="68" t="s">
        <v>359</v>
      </c>
      <c r="F1959" s="68" t="s">
        <v>360</v>
      </c>
      <c r="G1959" s="68" t="s">
        <v>76</v>
      </c>
      <c r="H1959" s="68" t="s">
        <v>492</v>
      </c>
      <c r="I1959" s="68" t="s">
        <v>656</v>
      </c>
      <c r="J1959" s="65">
        <v>1</v>
      </c>
      <c r="K1959" s="65">
        <v>0</v>
      </c>
      <c r="L1959" s="65">
        <v>229</v>
      </c>
      <c r="M1959" s="65" t="s">
        <v>267</v>
      </c>
    </row>
    <row r="1960" spans="1:13" ht="12.75" customHeight="1">
      <c r="A1960" s="65" t="str">
        <f>IF(ROW()=1,"KEY",IF(ISNA(VLOOKUP(B1960,車名対応マスタ!B:D,3,FALSE)),"",IF(VLOOKUP(B1960,車名対応マスタ!B:D,3,FALSE)="","",$D1960&amp;" "&amp;IF($G1960="9","J","O")&amp;" "&amp;$I1960&amp;" "&amp;IF($I1960&lt;=TEXT(★完成資料!$A$1,"yyyymm"),TEXT(★完成資料!$A$1,"yyyymm"),"999999")&amp; " " &amp; LEFT(F1960 &amp; "          ",10))))</f>
        <v xml:space="preserve">T O 202209 yyyy00 HV        </v>
      </c>
      <c r="B1960" s="68" t="s">
        <v>292</v>
      </c>
      <c r="C1960" s="68" t="s">
        <v>136</v>
      </c>
      <c r="D1960" s="68" t="s">
        <v>287</v>
      </c>
      <c r="E1960" s="68" t="s">
        <v>359</v>
      </c>
      <c r="F1960" s="68" t="s">
        <v>360</v>
      </c>
      <c r="G1960" s="68" t="s">
        <v>76</v>
      </c>
      <c r="H1960" s="68" t="s">
        <v>492</v>
      </c>
      <c r="I1960" s="68" t="s">
        <v>657</v>
      </c>
      <c r="J1960" s="65">
        <v>0</v>
      </c>
      <c r="K1960" s="65">
        <v>1</v>
      </c>
      <c r="L1960" s="65">
        <v>229</v>
      </c>
      <c r="M1960" s="65" t="s">
        <v>267</v>
      </c>
    </row>
    <row r="1961" spans="1:13" ht="12.75" customHeight="1">
      <c r="A1961" s="65" t="str">
        <f>IF(ROW()=1,"KEY",IF(ISNA(VLOOKUP(B1961,車名対応マスタ!B:D,3,FALSE)),"",IF(VLOOKUP(B1961,車名対応マスタ!B:D,3,FALSE)="","",$D1961&amp;" "&amp;IF($G1961="9","J","O")&amp;" "&amp;$I1961&amp;" "&amp;IF($I1961&lt;=TEXT(★完成資料!$A$1,"yyyymm"),TEXT(★完成資料!$A$1,"yyyymm"),"999999")&amp; " " &amp; LEFT(F1961 &amp; "          ",10))))</f>
        <v xml:space="preserve">T O 202201 yyyy00 HV        </v>
      </c>
      <c r="B1961" s="68" t="s">
        <v>292</v>
      </c>
      <c r="C1961" s="68" t="s">
        <v>136</v>
      </c>
      <c r="D1961" s="68" t="s">
        <v>287</v>
      </c>
      <c r="E1961" s="68" t="s">
        <v>359</v>
      </c>
      <c r="F1961" s="68" t="s">
        <v>360</v>
      </c>
      <c r="G1961" s="68" t="s">
        <v>76</v>
      </c>
      <c r="H1961" s="68" t="s">
        <v>492</v>
      </c>
      <c r="I1961" s="68" t="s">
        <v>639</v>
      </c>
      <c r="J1961" s="65">
        <v>0</v>
      </c>
      <c r="K1961" s="65">
        <v>1</v>
      </c>
      <c r="L1961" s="65">
        <v>233</v>
      </c>
      <c r="M1961" s="65" t="s">
        <v>298</v>
      </c>
    </row>
    <row r="1962" spans="1:13" ht="12.75" customHeight="1">
      <c r="A1962" s="65" t="str">
        <f>IF(ROW()=1,"KEY",IF(ISNA(VLOOKUP(B1962,車名対応マスタ!B:D,3,FALSE)),"",IF(VLOOKUP(B1962,車名対応マスタ!B:D,3,FALSE)="","",$D1962&amp;" "&amp;IF($G1962="9","J","O")&amp;" "&amp;$I1962&amp;" "&amp;IF($I1962&lt;=TEXT(★完成資料!$A$1,"yyyymm"),TEXT(★完成資料!$A$1,"yyyymm"),"999999")&amp; " " &amp; LEFT(F1962 &amp; "          ",10))))</f>
        <v xml:space="preserve">T O 202207 yyyy00 HV        </v>
      </c>
      <c r="B1962" s="68" t="s">
        <v>292</v>
      </c>
      <c r="C1962" s="68" t="s">
        <v>136</v>
      </c>
      <c r="D1962" s="68" t="s">
        <v>287</v>
      </c>
      <c r="E1962" s="68" t="s">
        <v>359</v>
      </c>
      <c r="F1962" s="68" t="s">
        <v>360</v>
      </c>
      <c r="G1962" s="68" t="s">
        <v>76</v>
      </c>
      <c r="H1962" s="68" t="s">
        <v>492</v>
      </c>
      <c r="I1962" s="68" t="s">
        <v>655</v>
      </c>
      <c r="K1962" s="65">
        <v>1</v>
      </c>
      <c r="L1962" s="65">
        <v>233</v>
      </c>
      <c r="M1962" s="65" t="s">
        <v>298</v>
      </c>
    </row>
    <row r="1963" spans="1:13" ht="12.75" customHeight="1">
      <c r="A1963" s="65" t="str">
        <f>IF(ROW()=1,"KEY",IF(ISNA(VLOOKUP(B1963,車名対応マスタ!B:D,3,FALSE)),"",IF(VLOOKUP(B1963,車名対応マスタ!B:D,3,FALSE)="","",$D1963&amp;" "&amp;IF($G1963="9","J","O")&amp;" "&amp;$I1963&amp;" "&amp;IF($I1963&lt;=TEXT(★完成資料!$A$1,"yyyymm"),TEXT(★完成資料!$A$1,"yyyymm"),"999999")&amp; " " &amp; LEFT(F1963 &amp; "          ",10))))</f>
        <v xml:space="preserve">T O 202201 yyyy00 HV        </v>
      </c>
      <c r="B1963" s="68" t="s">
        <v>292</v>
      </c>
      <c r="C1963" s="68" t="s">
        <v>136</v>
      </c>
      <c r="D1963" s="68" t="s">
        <v>287</v>
      </c>
      <c r="E1963" s="68" t="s">
        <v>359</v>
      </c>
      <c r="F1963" s="68" t="s">
        <v>360</v>
      </c>
      <c r="G1963" s="68" t="s">
        <v>77</v>
      </c>
      <c r="H1963" s="68" t="s">
        <v>273</v>
      </c>
      <c r="I1963" s="68" t="s">
        <v>639</v>
      </c>
      <c r="J1963" s="65">
        <v>4</v>
      </c>
      <c r="K1963" s="65">
        <v>6</v>
      </c>
      <c r="L1963" s="65">
        <v>427</v>
      </c>
      <c r="M1963" s="65" t="s">
        <v>376</v>
      </c>
    </row>
    <row r="1964" spans="1:13" ht="12.75" customHeight="1">
      <c r="A1964" s="65" t="str">
        <f>IF(ROW()=1,"KEY",IF(ISNA(VLOOKUP(B1964,車名対応マスタ!B:D,3,FALSE)),"",IF(VLOOKUP(B1964,車名対応マスタ!B:D,3,FALSE)="","",$D1964&amp;" "&amp;IF($G1964="9","J","O")&amp;" "&amp;$I1964&amp;" "&amp;IF($I1964&lt;=TEXT(★完成資料!$A$1,"yyyymm"),TEXT(★完成資料!$A$1,"yyyymm"),"999999")&amp; " " &amp; LEFT(F1964 &amp; "          ",10))))</f>
        <v xml:space="preserve">T O 202202 yyyy00 HV        </v>
      </c>
      <c r="B1964" s="68" t="s">
        <v>292</v>
      </c>
      <c r="C1964" s="68" t="s">
        <v>136</v>
      </c>
      <c r="D1964" s="68" t="s">
        <v>287</v>
      </c>
      <c r="E1964" s="68" t="s">
        <v>359</v>
      </c>
      <c r="F1964" s="68" t="s">
        <v>360</v>
      </c>
      <c r="G1964" s="68" t="s">
        <v>77</v>
      </c>
      <c r="H1964" s="68" t="s">
        <v>273</v>
      </c>
      <c r="I1964" s="68" t="s">
        <v>640</v>
      </c>
      <c r="J1964" s="65">
        <v>1</v>
      </c>
      <c r="K1964" s="65">
        <v>10</v>
      </c>
      <c r="L1964" s="65">
        <v>427</v>
      </c>
      <c r="M1964" s="65" t="s">
        <v>376</v>
      </c>
    </row>
    <row r="1965" spans="1:13" ht="12.75" customHeight="1">
      <c r="A1965" s="65" t="str">
        <f>IF(ROW()=1,"KEY",IF(ISNA(VLOOKUP(B1965,車名対応マスタ!B:D,3,FALSE)),"",IF(VLOOKUP(B1965,車名対応マスタ!B:D,3,FALSE)="","",$D1965&amp;" "&amp;IF($G1965="9","J","O")&amp;" "&amp;$I1965&amp;" "&amp;IF($I1965&lt;=TEXT(★完成資料!$A$1,"yyyymm"),TEXT(★完成資料!$A$1,"yyyymm"),"999999")&amp; " " &amp; LEFT(F1965 &amp; "          ",10))))</f>
        <v xml:space="preserve">T O 202203 yyyy00 HV        </v>
      </c>
      <c r="B1965" s="68" t="s">
        <v>292</v>
      </c>
      <c r="C1965" s="68" t="s">
        <v>136</v>
      </c>
      <c r="D1965" s="68" t="s">
        <v>287</v>
      </c>
      <c r="E1965" s="68" t="s">
        <v>359</v>
      </c>
      <c r="F1965" s="68" t="s">
        <v>360</v>
      </c>
      <c r="G1965" s="68" t="s">
        <v>77</v>
      </c>
      <c r="H1965" s="68" t="s">
        <v>273</v>
      </c>
      <c r="I1965" s="68" t="s">
        <v>641</v>
      </c>
      <c r="J1965" s="65">
        <v>6</v>
      </c>
      <c r="K1965" s="65">
        <v>10</v>
      </c>
      <c r="L1965" s="65">
        <v>427</v>
      </c>
      <c r="M1965" s="65" t="s">
        <v>376</v>
      </c>
    </row>
    <row r="1966" spans="1:13" ht="12.75" customHeight="1">
      <c r="A1966" s="65" t="str">
        <f>IF(ROW()=1,"KEY",IF(ISNA(VLOOKUP(B1966,車名対応マスタ!B:D,3,FALSE)),"",IF(VLOOKUP(B1966,車名対応マスタ!B:D,3,FALSE)="","",$D1966&amp;" "&amp;IF($G1966="9","J","O")&amp;" "&amp;$I1966&amp;" "&amp;IF($I1966&lt;=TEXT(★完成資料!$A$1,"yyyymm"),TEXT(★完成資料!$A$1,"yyyymm"),"999999")&amp; " " &amp; LEFT(F1966 &amp; "          ",10))))</f>
        <v xml:space="preserve">T O 202204 yyyy00 HV        </v>
      </c>
      <c r="B1966" s="68" t="s">
        <v>292</v>
      </c>
      <c r="C1966" s="68" t="s">
        <v>136</v>
      </c>
      <c r="D1966" s="68" t="s">
        <v>287</v>
      </c>
      <c r="E1966" s="68" t="s">
        <v>359</v>
      </c>
      <c r="F1966" s="68" t="s">
        <v>360</v>
      </c>
      <c r="G1966" s="68" t="s">
        <v>77</v>
      </c>
      <c r="H1966" s="68" t="s">
        <v>273</v>
      </c>
      <c r="I1966" s="68" t="s">
        <v>642</v>
      </c>
      <c r="J1966" s="65">
        <v>1</v>
      </c>
      <c r="K1966" s="65">
        <v>10</v>
      </c>
      <c r="L1966" s="65">
        <v>427</v>
      </c>
      <c r="M1966" s="65" t="s">
        <v>376</v>
      </c>
    </row>
    <row r="1967" spans="1:13" ht="12.75" customHeight="1">
      <c r="A1967" s="65" t="str">
        <f>IF(ROW()=1,"KEY",IF(ISNA(VLOOKUP(B1967,車名対応マスタ!B:D,3,FALSE)),"",IF(VLOOKUP(B1967,車名対応マスタ!B:D,3,FALSE)="","",$D1967&amp;" "&amp;IF($G1967="9","J","O")&amp;" "&amp;$I1967&amp;" "&amp;IF($I1967&lt;=TEXT(★完成資料!$A$1,"yyyymm"),TEXT(★完成資料!$A$1,"yyyymm"),"999999")&amp; " " &amp; LEFT(F1967 &amp; "          ",10))))</f>
        <v xml:space="preserve">T O 202205 yyyy00 HV        </v>
      </c>
      <c r="B1967" s="68" t="s">
        <v>292</v>
      </c>
      <c r="C1967" s="68" t="s">
        <v>136</v>
      </c>
      <c r="D1967" s="68" t="s">
        <v>287</v>
      </c>
      <c r="E1967" s="68" t="s">
        <v>359</v>
      </c>
      <c r="F1967" s="68" t="s">
        <v>360</v>
      </c>
      <c r="G1967" s="68" t="s">
        <v>77</v>
      </c>
      <c r="H1967" s="68" t="s">
        <v>273</v>
      </c>
      <c r="I1967" s="68" t="s">
        <v>647</v>
      </c>
      <c r="J1967" s="65">
        <v>0</v>
      </c>
      <c r="K1967" s="65">
        <v>16</v>
      </c>
      <c r="L1967" s="65">
        <v>427</v>
      </c>
      <c r="M1967" s="65" t="s">
        <v>376</v>
      </c>
    </row>
    <row r="1968" spans="1:13" ht="12.75" customHeight="1">
      <c r="A1968" s="65" t="str">
        <f>IF(ROW()=1,"KEY",IF(ISNA(VLOOKUP(B1968,車名対応マスタ!B:D,3,FALSE)),"",IF(VLOOKUP(B1968,車名対応マスタ!B:D,3,FALSE)="","",$D1968&amp;" "&amp;IF($G1968="9","J","O")&amp;" "&amp;$I1968&amp;" "&amp;IF($I1968&lt;=TEXT(★完成資料!$A$1,"yyyymm"),TEXT(★完成資料!$A$1,"yyyymm"),"999999")&amp; " " &amp; LEFT(F1968 &amp; "          ",10))))</f>
        <v xml:space="preserve">T O 202206 yyyy00 HV        </v>
      </c>
      <c r="B1968" s="68" t="s">
        <v>292</v>
      </c>
      <c r="C1968" s="68" t="s">
        <v>136</v>
      </c>
      <c r="D1968" s="68" t="s">
        <v>287</v>
      </c>
      <c r="E1968" s="68" t="s">
        <v>359</v>
      </c>
      <c r="F1968" s="68" t="s">
        <v>360</v>
      </c>
      <c r="G1968" s="68" t="s">
        <v>77</v>
      </c>
      <c r="H1968" s="68" t="s">
        <v>273</v>
      </c>
      <c r="I1968" s="68" t="s">
        <v>652</v>
      </c>
      <c r="J1968" s="65">
        <v>1</v>
      </c>
      <c r="K1968" s="65">
        <v>14</v>
      </c>
      <c r="L1968" s="65">
        <v>427</v>
      </c>
      <c r="M1968" s="65" t="s">
        <v>376</v>
      </c>
    </row>
    <row r="1969" spans="1:13" ht="12.75" customHeight="1">
      <c r="A1969" s="65" t="str">
        <f>IF(ROW()=1,"KEY",IF(ISNA(VLOOKUP(B1969,車名対応マスタ!B:D,3,FALSE)),"",IF(VLOOKUP(B1969,車名対応マスタ!B:D,3,FALSE)="","",$D1969&amp;" "&amp;IF($G1969="9","J","O")&amp;" "&amp;$I1969&amp;" "&amp;IF($I1969&lt;=TEXT(★完成資料!$A$1,"yyyymm"),TEXT(★完成資料!$A$1,"yyyymm"),"999999")&amp; " " &amp; LEFT(F1969 &amp; "          ",10))))</f>
        <v xml:space="preserve">T O 202207 yyyy00 HV        </v>
      </c>
      <c r="B1969" s="68" t="s">
        <v>292</v>
      </c>
      <c r="C1969" s="68" t="s">
        <v>136</v>
      </c>
      <c r="D1969" s="68" t="s">
        <v>287</v>
      </c>
      <c r="E1969" s="68" t="s">
        <v>359</v>
      </c>
      <c r="F1969" s="68" t="s">
        <v>360</v>
      </c>
      <c r="G1969" s="68" t="s">
        <v>77</v>
      </c>
      <c r="H1969" s="68" t="s">
        <v>273</v>
      </c>
      <c r="I1969" s="68" t="s">
        <v>655</v>
      </c>
      <c r="J1969" s="65">
        <v>0</v>
      </c>
      <c r="K1969" s="65">
        <v>4</v>
      </c>
      <c r="L1969" s="65">
        <v>427</v>
      </c>
      <c r="M1969" s="65" t="s">
        <v>376</v>
      </c>
    </row>
    <row r="1970" spans="1:13" ht="12.75" customHeight="1">
      <c r="A1970" s="65" t="str">
        <f>IF(ROW()=1,"KEY",IF(ISNA(VLOOKUP(B1970,車名対応マスタ!B:D,3,FALSE)),"",IF(VLOOKUP(B1970,車名対応マスタ!B:D,3,FALSE)="","",$D1970&amp;" "&amp;IF($G1970="9","J","O")&amp;" "&amp;$I1970&amp;" "&amp;IF($I1970&lt;=TEXT(★完成資料!$A$1,"yyyymm"),TEXT(★完成資料!$A$1,"yyyymm"),"999999")&amp; " " &amp; LEFT(F1970 &amp; "          ",10))))</f>
        <v xml:space="preserve">T O 202208 yyyy00 HV        </v>
      </c>
      <c r="B1970" s="68" t="s">
        <v>292</v>
      </c>
      <c r="C1970" s="68" t="s">
        <v>136</v>
      </c>
      <c r="D1970" s="68" t="s">
        <v>287</v>
      </c>
      <c r="E1970" s="68" t="s">
        <v>359</v>
      </c>
      <c r="F1970" s="68" t="s">
        <v>360</v>
      </c>
      <c r="G1970" s="68" t="s">
        <v>77</v>
      </c>
      <c r="H1970" s="68" t="s">
        <v>273</v>
      </c>
      <c r="I1970" s="68" t="s">
        <v>656</v>
      </c>
      <c r="K1970" s="65">
        <v>6</v>
      </c>
      <c r="L1970" s="65">
        <v>427</v>
      </c>
      <c r="M1970" s="65" t="s">
        <v>376</v>
      </c>
    </row>
    <row r="1971" spans="1:13" ht="12.75" customHeight="1">
      <c r="A1971" s="65" t="str">
        <f>IF(ROW()=1,"KEY",IF(ISNA(VLOOKUP(B1971,車名対応マスタ!B:D,3,FALSE)),"",IF(VLOOKUP(B1971,車名対応マスタ!B:D,3,FALSE)="","",$D1971&amp;" "&amp;IF($G1971="9","J","O")&amp;" "&amp;$I1971&amp;" "&amp;IF($I1971&lt;=TEXT(★完成資料!$A$1,"yyyymm"),TEXT(★完成資料!$A$1,"yyyymm"),"999999")&amp; " " &amp; LEFT(F1971 &amp; "          ",10))))</f>
        <v xml:space="preserve">T O 202209 yyyy00 HV        </v>
      </c>
      <c r="B1971" s="68" t="s">
        <v>292</v>
      </c>
      <c r="C1971" s="68" t="s">
        <v>136</v>
      </c>
      <c r="D1971" s="68" t="s">
        <v>287</v>
      </c>
      <c r="E1971" s="68" t="s">
        <v>359</v>
      </c>
      <c r="F1971" s="68" t="s">
        <v>360</v>
      </c>
      <c r="G1971" s="68" t="s">
        <v>77</v>
      </c>
      <c r="H1971" s="68" t="s">
        <v>273</v>
      </c>
      <c r="I1971" s="68" t="s">
        <v>657</v>
      </c>
      <c r="K1971" s="65">
        <v>7</v>
      </c>
      <c r="L1971" s="65">
        <v>427</v>
      </c>
      <c r="M1971" s="65" t="s">
        <v>376</v>
      </c>
    </row>
    <row r="1972" spans="1:13" ht="12.75" customHeight="1">
      <c r="A1972" s="65" t="str">
        <f>IF(ROW()=1,"KEY",IF(ISNA(VLOOKUP(B1972,車名対応マスタ!B:D,3,FALSE)),"",IF(VLOOKUP(B1972,車名対応マスタ!B:D,3,FALSE)="","",$D1972&amp;" "&amp;IF($G1972="9","J","O")&amp;" "&amp;$I1972&amp;" "&amp;IF($I1972&lt;=TEXT(★完成資料!$A$1,"yyyymm"),TEXT(★完成資料!$A$1,"yyyymm"),"999999")&amp; " " &amp; LEFT(F1972 &amp; "          ",10))))</f>
        <v xml:space="preserve">T O 202210 yyyy00 HV        </v>
      </c>
      <c r="B1972" s="68" t="s">
        <v>292</v>
      </c>
      <c r="C1972" s="68" t="s">
        <v>136</v>
      </c>
      <c r="D1972" s="68" t="s">
        <v>287</v>
      </c>
      <c r="E1972" s="68" t="s">
        <v>359</v>
      </c>
      <c r="F1972" s="68" t="s">
        <v>360</v>
      </c>
      <c r="G1972" s="68" t="s">
        <v>77</v>
      </c>
      <c r="H1972" s="68" t="s">
        <v>273</v>
      </c>
      <c r="I1972" s="68" t="s">
        <v>663</v>
      </c>
      <c r="K1972" s="65">
        <v>6</v>
      </c>
      <c r="L1972" s="65">
        <v>427</v>
      </c>
      <c r="M1972" s="65" t="s">
        <v>376</v>
      </c>
    </row>
    <row r="1973" spans="1:13" ht="12.75" customHeight="1">
      <c r="A1973" s="65" t="str">
        <f>IF(ROW()=1,"KEY",IF(ISNA(VLOOKUP(B1973,車名対応マスタ!B:D,3,FALSE)),"",IF(VLOOKUP(B1973,車名対応マスタ!B:D,3,FALSE)="","",$D1973&amp;" "&amp;IF($G1973="9","J","O")&amp;" "&amp;$I1973&amp;" "&amp;IF($I1973&lt;=TEXT(★完成資料!$A$1,"yyyymm"),TEXT(★完成資料!$A$1,"yyyymm"),"999999")&amp; " " &amp; LEFT(F1973 &amp; "          ",10))))</f>
        <v xml:space="preserve">T O 202201 yyyy00 HV        </v>
      </c>
      <c r="B1973" s="68" t="s">
        <v>292</v>
      </c>
      <c r="C1973" s="68" t="s">
        <v>136</v>
      </c>
      <c r="D1973" s="68" t="s">
        <v>287</v>
      </c>
      <c r="E1973" s="68" t="s">
        <v>359</v>
      </c>
      <c r="F1973" s="68" t="s">
        <v>360</v>
      </c>
      <c r="G1973" s="68" t="s">
        <v>77</v>
      </c>
      <c r="H1973" s="68" t="s">
        <v>273</v>
      </c>
      <c r="I1973" s="68" t="s">
        <v>639</v>
      </c>
      <c r="J1973" s="65">
        <v>36</v>
      </c>
      <c r="K1973" s="65">
        <v>13</v>
      </c>
      <c r="L1973" s="65">
        <v>408</v>
      </c>
      <c r="M1973" s="65" t="s">
        <v>496</v>
      </c>
    </row>
    <row r="1974" spans="1:13" ht="12.75" customHeight="1">
      <c r="A1974" s="65" t="str">
        <f>IF(ROW()=1,"KEY",IF(ISNA(VLOOKUP(B1974,車名対応マスタ!B:D,3,FALSE)),"",IF(VLOOKUP(B1974,車名対応マスタ!B:D,3,FALSE)="","",$D1974&amp;" "&amp;IF($G1974="9","J","O")&amp;" "&amp;$I1974&amp;" "&amp;IF($I1974&lt;=TEXT(★完成資料!$A$1,"yyyymm"),TEXT(★完成資料!$A$1,"yyyymm"),"999999")&amp; " " &amp; LEFT(F1974 &amp; "          ",10))))</f>
        <v xml:space="preserve">T O 202202 yyyy00 HV        </v>
      </c>
      <c r="B1974" s="68" t="s">
        <v>292</v>
      </c>
      <c r="C1974" s="68" t="s">
        <v>136</v>
      </c>
      <c r="D1974" s="68" t="s">
        <v>287</v>
      </c>
      <c r="E1974" s="68" t="s">
        <v>359</v>
      </c>
      <c r="F1974" s="68" t="s">
        <v>360</v>
      </c>
      <c r="G1974" s="68" t="s">
        <v>77</v>
      </c>
      <c r="H1974" s="68" t="s">
        <v>273</v>
      </c>
      <c r="I1974" s="68" t="s">
        <v>640</v>
      </c>
      <c r="J1974" s="65">
        <v>29</v>
      </c>
      <c r="K1974" s="65">
        <v>23</v>
      </c>
      <c r="L1974" s="65">
        <v>408</v>
      </c>
      <c r="M1974" s="65" t="s">
        <v>496</v>
      </c>
    </row>
    <row r="1975" spans="1:13" ht="12.75" customHeight="1">
      <c r="A1975" s="65" t="str">
        <f>IF(ROW()=1,"KEY",IF(ISNA(VLOOKUP(B1975,車名対応マスタ!B:D,3,FALSE)),"",IF(VLOOKUP(B1975,車名対応マスタ!B:D,3,FALSE)="","",$D1975&amp;" "&amp;IF($G1975="9","J","O")&amp;" "&amp;$I1975&amp;" "&amp;IF($I1975&lt;=TEXT(★完成資料!$A$1,"yyyymm"),TEXT(★完成資料!$A$1,"yyyymm"),"999999")&amp; " " &amp; LEFT(F1975 &amp; "          ",10))))</f>
        <v xml:space="preserve">T O 202203 yyyy00 HV        </v>
      </c>
      <c r="B1975" s="68" t="s">
        <v>292</v>
      </c>
      <c r="C1975" s="68" t="s">
        <v>136</v>
      </c>
      <c r="D1975" s="68" t="s">
        <v>287</v>
      </c>
      <c r="E1975" s="68" t="s">
        <v>359</v>
      </c>
      <c r="F1975" s="68" t="s">
        <v>360</v>
      </c>
      <c r="G1975" s="68" t="s">
        <v>77</v>
      </c>
      <c r="H1975" s="68" t="s">
        <v>273</v>
      </c>
      <c r="I1975" s="68" t="s">
        <v>641</v>
      </c>
      <c r="J1975" s="65">
        <v>88</v>
      </c>
      <c r="K1975" s="65">
        <v>101</v>
      </c>
      <c r="L1975" s="65">
        <v>408</v>
      </c>
      <c r="M1975" s="65" t="s">
        <v>496</v>
      </c>
    </row>
    <row r="1976" spans="1:13" ht="12.75" customHeight="1">
      <c r="A1976" s="65" t="str">
        <f>IF(ROW()=1,"KEY",IF(ISNA(VLOOKUP(B1976,車名対応マスタ!B:D,3,FALSE)),"",IF(VLOOKUP(B1976,車名対応マスタ!B:D,3,FALSE)="","",$D1976&amp;" "&amp;IF($G1976="9","J","O")&amp;" "&amp;$I1976&amp;" "&amp;IF($I1976&lt;=TEXT(★完成資料!$A$1,"yyyymm"),TEXT(★完成資料!$A$1,"yyyymm"),"999999")&amp; " " &amp; LEFT(F1976 &amp; "          ",10))))</f>
        <v xml:space="preserve">T O 202204 yyyy00 HV        </v>
      </c>
      <c r="B1976" s="68" t="s">
        <v>292</v>
      </c>
      <c r="C1976" s="68" t="s">
        <v>136</v>
      </c>
      <c r="D1976" s="68" t="s">
        <v>287</v>
      </c>
      <c r="E1976" s="68" t="s">
        <v>359</v>
      </c>
      <c r="F1976" s="68" t="s">
        <v>360</v>
      </c>
      <c r="G1976" s="68" t="s">
        <v>77</v>
      </c>
      <c r="H1976" s="68" t="s">
        <v>273</v>
      </c>
      <c r="I1976" s="68" t="s">
        <v>642</v>
      </c>
      <c r="J1976" s="65">
        <v>115</v>
      </c>
      <c r="K1976" s="65">
        <v>46</v>
      </c>
      <c r="L1976" s="65">
        <v>408</v>
      </c>
      <c r="M1976" s="65" t="s">
        <v>496</v>
      </c>
    </row>
    <row r="1977" spans="1:13" ht="12.75" customHeight="1">
      <c r="A1977" s="65" t="str">
        <f>IF(ROW()=1,"KEY",IF(ISNA(VLOOKUP(B1977,車名対応マスタ!B:D,3,FALSE)),"",IF(VLOOKUP(B1977,車名対応マスタ!B:D,3,FALSE)="","",$D1977&amp;" "&amp;IF($G1977="9","J","O")&amp;" "&amp;$I1977&amp;" "&amp;IF($I1977&lt;=TEXT(★完成資料!$A$1,"yyyymm"),TEXT(★完成資料!$A$1,"yyyymm"),"999999")&amp; " " &amp; LEFT(F1977 &amp; "          ",10))))</f>
        <v xml:space="preserve">T O 202205 yyyy00 HV        </v>
      </c>
      <c r="B1977" s="68" t="s">
        <v>292</v>
      </c>
      <c r="C1977" s="68" t="s">
        <v>136</v>
      </c>
      <c r="D1977" s="68" t="s">
        <v>287</v>
      </c>
      <c r="E1977" s="68" t="s">
        <v>359</v>
      </c>
      <c r="F1977" s="68" t="s">
        <v>360</v>
      </c>
      <c r="G1977" s="68" t="s">
        <v>77</v>
      </c>
      <c r="H1977" s="68" t="s">
        <v>273</v>
      </c>
      <c r="I1977" s="68" t="s">
        <v>647</v>
      </c>
      <c r="J1977" s="65">
        <v>71</v>
      </c>
      <c r="K1977" s="65">
        <v>35</v>
      </c>
      <c r="L1977" s="65">
        <v>408</v>
      </c>
      <c r="M1977" s="65" t="s">
        <v>496</v>
      </c>
    </row>
    <row r="1978" spans="1:13" ht="12.75" customHeight="1">
      <c r="A1978" s="65" t="str">
        <f>IF(ROW()=1,"KEY",IF(ISNA(VLOOKUP(B1978,車名対応マスタ!B:D,3,FALSE)),"",IF(VLOOKUP(B1978,車名対応マスタ!B:D,3,FALSE)="","",$D1978&amp;" "&amp;IF($G1978="9","J","O")&amp;" "&amp;$I1978&amp;" "&amp;IF($I1978&lt;=TEXT(★完成資料!$A$1,"yyyymm"),TEXT(★完成資料!$A$1,"yyyymm"),"999999")&amp; " " &amp; LEFT(F1978 &amp; "          ",10))))</f>
        <v xml:space="preserve">T O 202206 yyyy00 HV        </v>
      </c>
      <c r="B1978" s="68" t="s">
        <v>292</v>
      </c>
      <c r="C1978" s="68" t="s">
        <v>136</v>
      </c>
      <c r="D1978" s="68" t="s">
        <v>287</v>
      </c>
      <c r="E1978" s="68" t="s">
        <v>359</v>
      </c>
      <c r="F1978" s="68" t="s">
        <v>360</v>
      </c>
      <c r="G1978" s="68" t="s">
        <v>77</v>
      </c>
      <c r="H1978" s="68" t="s">
        <v>273</v>
      </c>
      <c r="I1978" s="68" t="s">
        <v>652</v>
      </c>
      <c r="J1978" s="65">
        <v>22</v>
      </c>
      <c r="K1978" s="65">
        <v>38</v>
      </c>
      <c r="L1978" s="65">
        <v>408</v>
      </c>
      <c r="M1978" s="65" t="s">
        <v>496</v>
      </c>
    </row>
    <row r="1979" spans="1:13" ht="12.75" customHeight="1">
      <c r="A1979" s="65" t="str">
        <f>IF(ROW()=1,"KEY",IF(ISNA(VLOOKUP(B1979,車名対応マスタ!B:D,3,FALSE)),"",IF(VLOOKUP(B1979,車名対応マスタ!B:D,3,FALSE)="","",$D1979&amp;" "&amp;IF($G1979="9","J","O")&amp;" "&amp;$I1979&amp;" "&amp;IF($I1979&lt;=TEXT(★完成資料!$A$1,"yyyymm"),TEXT(★完成資料!$A$1,"yyyymm"),"999999")&amp; " " &amp; LEFT(F1979 &amp; "          ",10))))</f>
        <v xml:space="preserve">T O 202207 yyyy00 HV        </v>
      </c>
      <c r="B1979" s="68" t="s">
        <v>292</v>
      </c>
      <c r="C1979" s="68" t="s">
        <v>136</v>
      </c>
      <c r="D1979" s="68" t="s">
        <v>287</v>
      </c>
      <c r="E1979" s="68" t="s">
        <v>359</v>
      </c>
      <c r="F1979" s="68" t="s">
        <v>360</v>
      </c>
      <c r="G1979" s="68" t="s">
        <v>77</v>
      </c>
      <c r="H1979" s="68" t="s">
        <v>273</v>
      </c>
      <c r="I1979" s="68" t="s">
        <v>655</v>
      </c>
      <c r="J1979" s="65">
        <v>23</v>
      </c>
      <c r="K1979" s="65">
        <v>41</v>
      </c>
      <c r="L1979" s="65">
        <v>408</v>
      </c>
      <c r="M1979" s="65" t="s">
        <v>496</v>
      </c>
    </row>
    <row r="1980" spans="1:13" ht="12.75" customHeight="1">
      <c r="A1980" s="65" t="str">
        <f>IF(ROW()=1,"KEY",IF(ISNA(VLOOKUP(B1980,車名対応マスタ!B:D,3,FALSE)),"",IF(VLOOKUP(B1980,車名対応マスタ!B:D,3,FALSE)="","",$D1980&amp;" "&amp;IF($G1980="9","J","O")&amp;" "&amp;$I1980&amp;" "&amp;IF($I1980&lt;=TEXT(★完成資料!$A$1,"yyyymm"),TEXT(★完成資料!$A$1,"yyyymm"),"999999")&amp; " " &amp; LEFT(F1980 &amp; "          ",10))))</f>
        <v xml:space="preserve">T O 202208 yyyy00 HV        </v>
      </c>
      <c r="B1980" s="68" t="s">
        <v>292</v>
      </c>
      <c r="C1980" s="68" t="s">
        <v>136</v>
      </c>
      <c r="D1980" s="68" t="s">
        <v>287</v>
      </c>
      <c r="E1980" s="68" t="s">
        <v>359</v>
      </c>
      <c r="F1980" s="68" t="s">
        <v>360</v>
      </c>
      <c r="G1980" s="68" t="s">
        <v>77</v>
      </c>
      <c r="H1980" s="68" t="s">
        <v>273</v>
      </c>
      <c r="I1980" s="68" t="s">
        <v>656</v>
      </c>
      <c r="J1980" s="65">
        <v>7</v>
      </c>
      <c r="K1980" s="65">
        <v>26</v>
      </c>
      <c r="L1980" s="65">
        <v>408</v>
      </c>
      <c r="M1980" s="65" t="s">
        <v>496</v>
      </c>
    </row>
    <row r="1981" spans="1:13" ht="12.75" customHeight="1">
      <c r="A1981" s="65" t="str">
        <f>IF(ROW()=1,"KEY",IF(ISNA(VLOOKUP(B1981,車名対応マスタ!B:D,3,FALSE)),"",IF(VLOOKUP(B1981,車名対応マスタ!B:D,3,FALSE)="","",$D1981&amp;" "&amp;IF($G1981="9","J","O")&amp;" "&amp;$I1981&amp;" "&amp;IF($I1981&lt;=TEXT(★完成資料!$A$1,"yyyymm"),TEXT(★完成資料!$A$1,"yyyymm"),"999999")&amp; " " &amp; LEFT(F1981 &amp; "          ",10))))</f>
        <v xml:space="preserve">T O 202209 yyyy00 HV        </v>
      </c>
      <c r="B1981" s="68" t="s">
        <v>292</v>
      </c>
      <c r="C1981" s="68" t="s">
        <v>136</v>
      </c>
      <c r="D1981" s="68" t="s">
        <v>287</v>
      </c>
      <c r="E1981" s="68" t="s">
        <v>359</v>
      </c>
      <c r="F1981" s="68" t="s">
        <v>360</v>
      </c>
      <c r="G1981" s="68" t="s">
        <v>77</v>
      </c>
      <c r="H1981" s="68" t="s">
        <v>273</v>
      </c>
      <c r="I1981" s="68" t="s">
        <v>657</v>
      </c>
      <c r="J1981" s="65">
        <v>24</v>
      </c>
      <c r="K1981" s="65">
        <v>35</v>
      </c>
      <c r="L1981" s="65">
        <v>408</v>
      </c>
      <c r="M1981" s="65" t="s">
        <v>496</v>
      </c>
    </row>
    <row r="1982" spans="1:13" ht="12.75" customHeight="1">
      <c r="A1982" s="65" t="str">
        <f>IF(ROW()=1,"KEY",IF(ISNA(VLOOKUP(B1982,車名対応マスタ!B:D,3,FALSE)),"",IF(VLOOKUP(B1982,車名対応マスタ!B:D,3,FALSE)="","",$D1982&amp;" "&amp;IF($G1982="9","J","O")&amp;" "&amp;$I1982&amp;" "&amp;IF($I1982&lt;=TEXT(★完成資料!$A$1,"yyyymm"),TEXT(★完成資料!$A$1,"yyyymm"),"999999")&amp; " " &amp; LEFT(F1982 &amp; "          ",10))))</f>
        <v xml:space="preserve">T O 202210 yyyy00 HV        </v>
      </c>
      <c r="B1982" s="68" t="s">
        <v>292</v>
      </c>
      <c r="C1982" s="68" t="s">
        <v>136</v>
      </c>
      <c r="D1982" s="68" t="s">
        <v>287</v>
      </c>
      <c r="E1982" s="68" t="s">
        <v>359</v>
      </c>
      <c r="F1982" s="68" t="s">
        <v>360</v>
      </c>
      <c r="G1982" s="68" t="s">
        <v>77</v>
      </c>
      <c r="H1982" s="68" t="s">
        <v>273</v>
      </c>
      <c r="I1982" s="68" t="s">
        <v>663</v>
      </c>
      <c r="J1982" s="65">
        <v>16</v>
      </c>
      <c r="K1982" s="65">
        <v>23</v>
      </c>
      <c r="L1982" s="65">
        <v>408</v>
      </c>
      <c r="M1982" s="65" t="s">
        <v>496</v>
      </c>
    </row>
    <row r="1983" spans="1:13" ht="12.75" customHeight="1">
      <c r="A1983" s="65" t="str">
        <f>IF(ROW()=1,"KEY",IF(ISNA(VLOOKUP(B1983,車名対応マスタ!B:D,3,FALSE)),"",IF(VLOOKUP(B1983,車名対応マスタ!B:D,3,FALSE)="","",$D1983&amp;" "&amp;IF($G1983="9","J","O")&amp;" "&amp;$I1983&amp;" "&amp;IF($I1983&lt;=TEXT(★完成資料!$A$1,"yyyymm"),TEXT(★完成資料!$A$1,"yyyymm"),"999999")&amp; " " &amp; LEFT(F1983 &amp; "          ",10))))</f>
        <v xml:space="preserve">T O 202201 yyyy00 HV        </v>
      </c>
      <c r="B1983" s="68" t="s">
        <v>292</v>
      </c>
      <c r="C1983" s="68" t="s">
        <v>136</v>
      </c>
      <c r="D1983" s="68" t="s">
        <v>287</v>
      </c>
      <c r="E1983" s="68" t="s">
        <v>359</v>
      </c>
      <c r="F1983" s="68" t="s">
        <v>360</v>
      </c>
      <c r="G1983" s="68" t="s">
        <v>77</v>
      </c>
      <c r="H1983" s="68" t="s">
        <v>273</v>
      </c>
      <c r="I1983" s="68" t="s">
        <v>639</v>
      </c>
      <c r="J1983" s="65">
        <v>934</v>
      </c>
      <c r="K1983" s="65">
        <v>114</v>
      </c>
      <c r="L1983" s="65">
        <v>424</v>
      </c>
      <c r="M1983" s="65" t="s">
        <v>378</v>
      </c>
    </row>
    <row r="1984" spans="1:13" ht="12.75" customHeight="1">
      <c r="A1984" s="65" t="str">
        <f>IF(ROW()=1,"KEY",IF(ISNA(VLOOKUP(B1984,車名対応マスタ!B:D,3,FALSE)),"",IF(VLOOKUP(B1984,車名対応マスタ!B:D,3,FALSE)="","",$D1984&amp;" "&amp;IF($G1984="9","J","O")&amp;" "&amp;$I1984&amp;" "&amp;IF($I1984&lt;=TEXT(★完成資料!$A$1,"yyyymm"),TEXT(★完成資料!$A$1,"yyyymm"),"999999")&amp; " " &amp; LEFT(F1984 &amp; "          ",10))))</f>
        <v xml:space="preserve">T O 202202 yyyy00 HV        </v>
      </c>
      <c r="B1984" s="68" t="s">
        <v>292</v>
      </c>
      <c r="C1984" s="68" t="s">
        <v>136</v>
      </c>
      <c r="D1984" s="68" t="s">
        <v>287</v>
      </c>
      <c r="E1984" s="68" t="s">
        <v>359</v>
      </c>
      <c r="F1984" s="68" t="s">
        <v>360</v>
      </c>
      <c r="G1984" s="68" t="s">
        <v>77</v>
      </c>
      <c r="H1984" s="68" t="s">
        <v>273</v>
      </c>
      <c r="I1984" s="68" t="s">
        <v>640</v>
      </c>
      <c r="J1984" s="65">
        <v>524</v>
      </c>
      <c r="K1984" s="65">
        <v>132</v>
      </c>
      <c r="L1984" s="65">
        <v>424</v>
      </c>
      <c r="M1984" s="65" t="s">
        <v>378</v>
      </c>
    </row>
    <row r="1985" spans="1:13" ht="12.75" customHeight="1">
      <c r="A1985" s="65" t="str">
        <f>IF(ROW()=1,"KEY",IF(ISNA(VLOOKUP(B1985,車名対応マスタ!B:D,3,FALSE)),"",IF(VLOOKUP(B1985,車名対応マスタ!B:D,3,FALSE)="","",$D1985&amp;" "&amp;IF($G1985="9","J","O")&amp;" "&amp;$I1985&amp;" "&amp;IF($I1985&lt;=TEXT(★完成資料!$A$1,"yyyymm"),TEXT(★完成資料!$A$1,"yyyymm"),"999999")&amp; " " &amp; LEFT(F1985 &amp; "          ",10))))</f>
        <v xml:space="preserve">T O 202203 yyyy00 HV        </v>
      </c>
      <c r="B1985" s="68" t="s">
        <v>292</v>
      </c>
      <c r="C1985" s="68" t="s">
        <v>136</v>
      </c>
      <c r="D1985" s="68" t="s">
        <v>287</v>
      </c>
      <c r="E1985" s="68" t="s">
        <v>359</v>
      </c>
      <c r="F1985" s="68" t="s">
        <v>360</v>
      </c>
      <c r="G1985" s="68" t="s">
        <v>77</v>
      </c>
      <c r="H1985" s="68" t="s">
        <v>273</v>
      </c>
      <c r="I1985" s="68" t="s">
        <v>641</v>
      </c>
      <c r="J1985" s="65">
        <v>267</v>
      </c>
      <c r="K1985" s="65">
        <v>183</v>
      </c>
      <c r="L1985" s="65">
        <v>424</v>
      </c>
      <c r="M1985" s="65" t="s">
        <v>378</v>
      </c>
    </row>
    <row r="1986" spans="1:13" ht="12.75" customHeight="1">
      <c r="A1986" s="65" t="str">
        <f>IF(ROW()=1,"KEY",IF(ISNA(VLOOKUP(B1986,車名対応マスタ!B:D,3,FALSE)),"",IF(VLOOKUP(B1986,車名対応マスタ!B:D,3,FALSE)="","",$D1986&amp;" "&amp;IF($G1986="9","J","O")&amp;" "&amp;$I1986&amp;" "&amp;IF($I1986&lt;=TEXT(★完成資料!$A$1,"yyyymm"),TEXT(★完成資料!$A$1,"yyyymm"),"999999")&amp; " " &amp; LEFT(F1986 &amp; "          ",10))))</f>
        <v xml:space="preserve">T O 202204 yyyy00 HV        </v>
      </c>
      <c r="B1986" s="68" t="s">
        <v>292</v>
      </c>
      <c r="C1986" s="68" t="s">
        <v>136</v>
      </c>
      <c r="D1986" s="68" t="s">
        <v>287</v>
      </c>
      <c r="E1986" s="68" t="s">
        <v>359</v>
      </c>
      <c r="F1986" s="68" t="s">
        <v>360</v>
      </c>
      <c r="G1986" s="68" t="s">
        <v>77</v>
      </c>
      <c r="H1986" s="68" t="s">
        <v>273</v>
      </c>
      <c r="I1986" s="68" t="s">
        <v>642</v>
      </c>
      <c r="J1986" s="65">
        <v>686</v>
      </c>
      <c r="K1986" s="65">
        <v>192</v>
      </c>
      <c r="L1986" s="65">
        <v>424</v>
      </c>
      <c r="M1986" s="65" t="s">
        <v>378</v>
      </c>
    </row>
    <row r="1987" spans="1:13" ht="12.75" customHeight="1">
      <c r="A1987" s="65" t="str">
        <f>IF(ROW()=1,"KEY",IF(ISNA(VLOOKUP(B1987,車名対応マスタ!B:D,3,FALSE)),"",IF(VLOOKUP(B1987,車名対応マスタ!B:D,3,FALSE)="","",$D1987&amp;" "&amp;IF($G1987="9","J","O")&amp;" "&amp;$I1987&amp;" "&amp;IF($I1987&lt;=TEXT(★完成資料!$A$1,"yyyymm"),TEXT(★完成資料!$A$1,"yyyymm"),"999999")&amp; " " &amp; LEFT(F1987 &amp; "          ",10))))</f>
        <v xml:space="preserve">T O 202205 yyyy00 HV        </v>
      </c>
      <c r="B1987" s="68" t="s">
        <v>292</v>
      </c>
      <c r="C1987" s="68" t="s">
        <v>136</v>
      </c>
      <c r="D1987" s="68" t="s">
        <v>287</v>
      </c>
      <c r="E1987" s="68" t="s">
        <v>359</v>
      </c>
      <c r="F1987" s="68" t="s">
        <v>360</v>
      </c>
      <c r="G1987" s="68" t="s">
        <v>77</v>
      </c>
      <c r="H1987" s="68" t="s">
        <v>273</v>
      </c>
      <c r="I1987" s="68" t="s">
        <v>647</v>
      </c>
      <c r="J1987" s="65">
        <v>732</v>
      </c>
      <c r="K1987" s="65">
        <v>197</v>
      </c>
      <c r="L1987" s="65">
        <v>424</v>
      </c>
      <c r="M1987" s="65" t="s">
        <v>378</v>
      </c>
    </row>
    <row r="1988" spans="1:13" ht="12.75" customHeight="1">
      <c r="A1988" s="65" t="str">
        <f>IF(ROW()=1,"KEY",IF(ISNA(VLOOKUP(B1988,車名対応マスタ!B:D,3,FALSE)),"",IF(VLOOKUP(B1988,車名対応マスタ!B:D,3,FALSE)="","",$D1988&amp;" "&amp;IF($G1988="9","J","O")&amp;" "&amp;$I1988&amp;" "&amp;IF($I1988&lt;=TEXT(★完成資料!$A$1,"yyyymm"),TEXT(★完成資料!$A$1,"yyyymm"),"999999")&amp; " " &amp; LEFT(F1988 &amp; "          ",10))))</f>
        <v xml:space="preserve">T O 202206 yyyy00 HV        </v>
      </c>
      <c r="B1988" s="68" t="s">
        <v>292</v>
      </c>
      <c r="C1988" s="68" t="s">
        <v>136</v>
      </c>
      <c r="D1988" s="68" t="s">
        <v>287</v>
      </c>
      <c r="E1988" s="68" t="s">
        <v>359</v>
      </c>
      <c r="F1988" s="68" t="s">
        <v>360</v>
      </c>
      <c r="G1988" s="68" t="s">
        <v>77</v>
      </c>
      <c r="H1988" s="68" t="s">
        <v>273</v>
      </c>
      <c r="I1988" s="68" t="s">
        <v>652</v>
      </c>
      <c r="J1988" s="65">
        <v>334</v>
      </c>
      <c r="K1988" s="65">
        <v>156</v>
      </c>
      <c r="L1988" s="65">
        <v>424</v>
      </c>
      <c r="M1988" s="65" t="s">
        <v>378</v>
      </c>
    </row>
    <row r="1989" spans="1:13" ht="12.75" customHeight="1">
      <c r="A1989" s="65" t="str">
        <f>IF(ROW()=1,"KEY",IF(ISNA(VLOOKUP(B1989,車名対応マスタ!B:D,3,FALSE)),"",IF(VLOOKUP(B1989,車名対応マスタ!B:D,3,FALSE)="","",$D1989&amp;" "&amp;IF($G1989="9","J","O")&amp;" "&amp;$I1989&amp;" "&amp;IF($I1989&lt;=TEXT(★完成資料!$A$1,"yyyymm"),TEXT(★完成資料!$A$1,"yyyymm"),"999999")&amp; " " &amp; LEFT(F1989 &amp; "          ",10))))</f>
        <v xml:space="preserve">T O 202207 yyyy00 HV        </v>
      </c>
      <c r="B1989" s="68" t="s">
        <v>292</v>
      </c>
      <c r="C1989" s="68" t="s">
        <v>136</v>
      </c>
      <c r="D1989" s="68" t="s">
        <v>287</v>
      </c>
      <c r="E1989" s="68" t="s">
        <v>359</v>
      </c>
      <c r="F1989" s="68" t="s">
        <v>360</v>
      </c>
      <c r="G1989" s="68" t="s">
        <v>77</v>
      </c>
      <c r="H1989" s="68" t="s">
        <v>273</v>
      </c>
      <c r="I1989" s="68" t="s">
        <v>655</v>
      </c>
      <c r="J1989" s="65">
        <v>113</v>
      </c>
      <c r="K1989" s="65">
        <v>170</v>
      </c>
      <c r="L1989" s="65">
        <v>424</v>
      </c>
      <c r="M1989" s="65" t="s">
        <v>378</v>
      </c>
    </row>
    <row r="1990" spans="1:13" ht="12.75" customHeight="1">
      <c r="A1990" s="65" t="str">
        <f>IF(ROW()=1,"KEY",IF(ISNA(VLOOKUP(B1990,車名対応マスタ!B:D,3,FALSE)),"",IF(VLOOKUP(B1990,車名対応マスタ!B:D,3,FALSE)="","",$D1990&amp;" "&amp;IF($G1990="9","J","O")&amp;" "&amp;$I1990&amp;" "&amp;IF($I1990&lt;=TEXT(★完成資料!$A$1,"yyyymm"),TEXT(★完成資料!$A$1,"yyyymm"),"999999")&amp; " " &amp; LEFT(F1990 &amp; "          ",10))))</f>
        <v xml:space="preserve">T O 202208 yyyy00 HV        </v>
      </c>
      <c r="B1990" s="68" t="s">
        <v>292</v>
      </c>
      <c r="C1990" s="68" t="s">
        <v>136</v>
      </c>
      <c r="D1990" s="68" t="s">
        <v>287</v>
      </c>
      <c r="E1990" s="68" t="s">
        <v>359</v>
      </c>
      <c r="F1990" s="68" t="s">
        <v>360</v>
      </c>
      <c r="G1990" s="68" t="s">
        <v>77</v>
      </c>
      <c r="H1990" s="68" t="s">
        <v>273</v>
      </c>
      <c r="I1990" s="68" t="s">
        <v>656</v>
      </c>
      <c r="J1990" s="65">
        <v>49</v>
      </c>
      <c r="K1990" s="65">
        <v>123</v>
      </c>
      <c r="L1990" s="65">
        <v>424</v>
      </c>
      <c r="M1990" s="65" t="s">
        <v>378</v>
      </c>
    </row>
    <row r="1991" spans="1:13" ht="12.75" customHeight="1">
      <c r="A1991" s="65" t="str">
        <f>IF(ROW()=1,"KEY",IF(ISNA(VLOOKUP(B1991,車名対応マスタ!B:D,3,FALSE)),"",IF(VLOOKUP(B1991,車名対応マスタ!B:D,3,FALSE)="","",$D1991&amp;" "&amp;IF($G1991="9","J","O")&amp;" "&amp;$I1991&amp;" "&amp;IF($I1991&lt;=TEXT(★完成資料!$A$1,"yyyymm"),TEXT(★完成資料!$A$1,"yyyymm"),"999999")&amp; " " &amp; LEFT(F1991 &amp; "          ",10))))</f>
        <v xml:space="preserve">T O 202209 yyyy00 HV        </v>
      </c>
      <c r="B1991" s="68" t="s">
        <v>292</v>
      </c>
      <c r="C1991" s="68" t="s">
        <v>136</v>
      </c>
      <c r="D1991" s="68" t="s">
        <v>287</v>
      </c>
      <c r="E1991" s="68" t="s">
        <v>359</v>
      </c>
      <c r="F1991" s="68" t="s">
        <v>360</v>
      </c>
      <c r="G1991" s="68" t="s">
        <v>77</v>
      </c>
      <c r="H1991" s="68" t="s">
        <v>273</v>
      </c>
      <c r="I1991" s="68" t="s">
        <v>657</v>
      </c>
      <c r="J1991" s="65">
        <v>338</v>
      </c>
      <c r="K1991" s="65">
        <v>207</v>
      </c>
      <c r="L1991" s="65">
        <v>424</v>
      </c>
      <c r="M1991" s="65" t="s">
        <v>378</v>
      </c>
    </row>
    <row r="1992" spans="1:13" ht="12.75" customHeight="1">
      <c r="A1992" s="65" t="str">
        <f>IF(ROW()=1,"KEY",IF(ISNA(VLOOKUP(B1992,車名対応マスタ!B:D,3,FALSE)),"",IF(VLOOKUP(B1992,車名対応マスタ!B:D,3,FALSE)="","",$D1992&amp;" "&amp;IF($G1992="9","J","O")&amp;" "&amp;$I1992&amp;" "&amp;IF($I1992&lt;=TEXT(★完成資料!$A$1,"yyyymm"),TEXT(★完成資料!$A$1,"yyyymm"),"999999")&amp; " " &amp; LEFT(F1992 &amp; "          ",10))))</f>
        <v xml:space="preserve">T O 202210 yyyy00 HV        </v>
      </c>
      <c r="B1992" s="68" t="s">
        <v>292</v>
      </c>
      <c r="C1992" s="68" t="s">
        <v>136</v>
      </c>
      <c r="D1992" s="68" t="s">
        <v>287</v>
      </c>
      <c r="E1992" s="68" t="s">
        <v>359</v>
      </c>
      <c r="F1992" s="68" t="s">
        <v>360</v>
      </c>
      <c r="G1992" s="68" t="s">
        <v>77</v>
      </c>
      <c r="H1992" s="68" t="s">
        <v>273</v>
      </c>
      <c r="I1992" s="68" t="s">
        <v>663</v>
      </c>
      <c r="J1992" s="65">
        <v>371</v>
      </c>
      <c r="K1992" s="65">
        <v>286</v>
      </c>
      <c r="L1992" s="65">
        <v>424</v>
      </c>
      <c r="M1992" s="65" t="s">
        <v>378</v>
      </c>
    </row>
    <row r="1993" spans="1:13" ht="12.75" customHeight="1">
      <c r="A1993" s="65" t="str">
        <f>IF(ROW()=1,"KEY",IF(ISNA(VLOOKUP(B1993,車名対応マスタ!B:D,3,FALSE)),"",IF(VLOOKUP(B1993,車名対応マスタ!B:D,3,FALSE)="","",$D1993&amp;" "&amp;IF($G1993="9","J","O")&amp;" "&amp;$I1993&amp;" "&amp;IF($I1993&lt;=TEXT(★完成資料!$A$1,"yyyymm"),TEXT(★完成資料!$A$1,"yyyymm"),"999999")&amp; " " &amp; LEFT(F1993 &amp; "          ",10))))</f>
        <v xml:space="preserve">T O 202201 yyyy00 HV        </v>
      </c>
      <c r="B1993" s="68" t="s">
        <v>292</v>
      </c>
      <c r="C1993" s="68" t="s">
        <v>136</v>
      </c>
      <c r="D1993" s="68" t="s">
        <v>287</v>
      </c>
      <c r="E1993" s="68" t="s">
        <v>359</v>
      </c>
      <c r="F1993" s="68" t="s">
        <v>360</v>
      </c>
      <c r="G1993" s="68" t="s">
        <v>77</v>
      </c>
      <c r="H1993" s="68" t="s">
        <v>273</v>
      </c>
      <c r="I1993" s="68" t="s">
        <v>639</v>
      </c>
      <c r="J1993" s="65">
        <v>5</v>
      </c>
      <c r="K1993" s="65">
        <v>10</v>
      </c>
      <c r="L1993" s="65">
        <v>419</v>
      </c>
      <c r="M1993" s="65" t="s">
        <v>262</v>
      </c>
    </row>
    <row r="1994" spans="1:13" ht="12.75" customHeight="1">
      <c r="A1994" s="65" t="str">
        <f>IF(ROW()=1,"KEY",IF(ISNA(VLOOKUP(B1994,車名対応マスタ!B:D,3,FALSE)),"",IF(VLOOKUP(B1994,車名対応マスタ!B:D,3,FALSE)="","",$D1994&amp;" "&amp;IF($G1994="9","J","O")&amp;" "&amp;$I1994&amp;" "&amp;IF($I1994&lt;=TEXT(★完成資料!$A$1,"yyyymm"),TEXT(★完成資料!$A$1,"yyyymm"),"999999")&amp; " " &amp; LEFT(F1994 &amp; "          ",10))))</f>
        <v xml:space="preserve">T O 202202 yyyy00 HV        </v>
      </c>
      <c r="B1994" s="68" t="s">
        <v>292</v>
      </c>
      <c r="C1994" s="68" t="s">
        <v>136</v>
      </c>
      <c r="D1994" s="68" t="s">
        <v>287</v>
      </c>
      <c r="E1994" s="68" t="s">
        <v>359</v>
      </c>
      <c r="F1994" s="68" t="s">
        <v>360</v>
      </c>
      <c r="G1994" s="68" t="s">
        <v>77</v>
      </c>
      <c r="H1994" s="68" t="s">
        <v>273</v>
      </c>
      <c r="I1994" s="68" t="s">
        <v>640</v>
      </c>
      <c r="J1994" s="65">
        <v>7</v>
      </c>
      <c r="K1994" s="65">
        <v>5</v>
      </c>
      <c r="L1994" s="65">
        <v>419</v>
      </c>
      <c r="M1994" s="65" t="s">
        <v>262</v>
      </c>
    </row>
    <row r="1995" spans="1:13" ht="12.75" customHeight="1">
      <c r="A1995" s="65" t="str">
        <f>IF(ROW()=1,"KEY",IF(ISNA(VLOOKUP(B1995,車名対応マスタ!B:D,3,FALSE)),"",IF(VLOOKUP(B1995,車名対応マスタ!B:D,3,FALSE)="","",$D1995&amp;" "&amp;IF($G1995="9","J","O")&amp;" "&amp;$I1995&amp;" "&amp;IF($I1995&lt;=TEXT(★完成資料!$A$1,"yyyymm"),TEXT(★完成資料!$A$1,"yyyymm"),"999999")&amp; " " &amp; LEFT(F1995 &amp; "          ",10))))</f>
        <v xml:space="preserve">T O 202203 yyyy00 HV        </v>
      </c>
      <c r="B1995" s="68" t="s">
        <v>292</v>
      </c>
      <c r="C1995" s="68" t="s">
        <v>136</v>
      </c>
      <c r="D1995" s="68" t="s">
        <v>287</v>
      </c>
      <c r="E1995" s="68" t="s">
        <v>359</v>
      </c>
      <c r="F1995" s="68" t="s">
        <v>360</v>
      </c>
      <c r="G1995" s="68" t="s">
        <v>77</v>
      </c>
      <c r="H1995" s="68" t="s">
        <v>273</v>
      </c>
      <c r="I1995" s="68" t="s">
        <v>641</v>
      </c>
      <c r="J1995" s="65">
        <v>7</v>
      </c>
      <c r="K1995" s="65">
        <v>8</v>
      </c>
      <c r="L1995" s="65">
        <v>419</v>
      </c>
      <c r="M1995" s="65" t="s">
        <v>262</v>
      </c>
    </row>
    <row r="1996" spans="1:13" ht="12.75" customHeight="1">
      <c r="A1996" s="65" t="str">
        <f>IF(ROW()=1,"KEY",IF(ISNA(VLOOKUP(B1996,車名対応マスタ!B:D,3,FALSE)),"",IF(VLOOKUP(B1996,車名対応マスタ!B:D,3,FALSE)="","",$D1996&amp;" "&amp;IF($G1996="9","J","O")&amp;" "&amp;$I1996&amp;" "&amp;IF($I1996&lt;=TEXT(★完成資料!$A$1,"yyyymm"),TEXT(★完成資料!$A$1,"yyyymm"),"999999")&amp; " " &amp; LEFT(F1996 &amp; "          ",10))))</f>
        <v xml:space="preserve">T O 202204 yyyy00 HV        </v>
      </c>
      <c r="B1996" s="68" t="s">
        <v>292</v>
      </c>
      <c r="C1996" s="68" t="s">
        <v>136</v>
      </c>
      <c r="D1996" s="68" t="s">
        <v>287</v>
      </c>
      <c r="E1996" s="68" t="s">
        <v>359</v>
      </c>
      <c r="F1996" s="68" t="s">
        <v>360</v>
      </c>
      <c r="G1996" s="68" t="s">
        <v>77</v>
      </c>
      <c r="H1996" s="68" t="s">
        <v>273</v>
      </c>
      <c r="I1996" s="68" t="s">
        <v>642</v>
      </c>
      <c r="J1996" s="65">
        <v>7</v>
      </c>
      <c r="K1996" s="65">
        <v>15</v>
      </c>
      <c r="L1996" s="65">
        <v>419</v>
      </c>
      <c r="M1996" s="65" t="s">
        <v>262</v>
      </c>
    </row>
    <row r="1997" spans="1:13" ht="12.75" customHeight="1">
      <c r="A1997" s="65" t="str">
        <f>IF(ROW()=1,"KEY",IF(ISNA(VLOOKUP(B1997,車名対応マスタ!B:D,3,FALSE)),"",IF(VLOOKUP(B1997,車名対応マスタ!B:D,3,FALSE)="","",$D1997&amp;" "&amp;IF($G1997="9","J","O")&amp;" "&amp;$I1997&amp;" "&amp;IF($I1997&lt;=TEXT(★完成資料!$A$1,"yyyymm"),TEXT(★完成資料!$A$1,"yyyymm"),"999999")&amp; " " &amp; LEFT(F1997 &amp; "          ",10))))</f>
        <v xml:space="preserve">T O 202205 yyyy00 HV        </v>
      </c>
      <c r="B1997" s="68" t="s">
        <v>292</v>
      </c>
      <c r="C1997" s="68" t="s">
        <v>136</v>
      </c>
      <c r="D1997" s="68" t="s">
        <v>287</v>
      </c>
      <c r="E1997" s="68" t="s">
        <v>359</v>
      </c>
      <c r="F1997" s="68" t="s">
        <v>360</v>
      </c>
      <c r="G1997" s="68" t="s">
        <v>77</v>
      </c>
      <c r="H1997" s="68" t="s">
        <v>273</v>
      </c>
      <c r="I1997" s="68" t="s">
        <v>647</v>
      </c>
      <c r="J1997" s="65">
        <v>17</v>
      </c>
      <c r="K1997" s="65">
        <v>10</v>
      </c>
      <c r="L1997" s="65">
        <v>419</v>
      </c>
      <c r="M1997" s="65" t="s">
        <v>262</v>
      </c>
    </row>
    <row r="1998" spans="1:13" ht="12.75" customHeight="1">
      <c r="A1998" s="65" t="str">
        <f>IF(ROW()=1,"KEY",IF(ISNA(VLOOKUP(B1998,車名対応マスタ!B:D,3,FALSE)),"",IF(VLOOKUP(B1998,車名対応マスタ!B:D,3,FALSE)="","",$D1998&amp;" "&amp;IF($G1998="9","J","O")&amp;" "&amp;$I1998&amp;" "&amp;IF($I1998&lt;=TEXT(★完成資料!$A$1,"yyyymm"),TEXT(★完成資料!$A$1,"yyyymm"),"999999")&amp; " " &amp; LEFT(F1998 &amp; "          ",10))))</f>
        <v xml:space="preserve">T O 202206 yyyy00 HV        </v>
      </c>
      <c r="B1998" s="68" t="s">
        <v>292</v>
      </c>
      <c r="C1998" s="68" t="s">
        <v>136</v>
      </c>
      <c r="D1998" s="68" t="s">
        <v>287</v>
      </c>
      <c r="E1998" s="68" t="s">
        <v>359</v>
      </c>
      <c r="F1998" s="68" t="s">
        <v>360</v>
      </c>
      <c r="G1998" s="68" t="s">
        <v>77</v>
      </c>
      <c r="H1998" s="68" t="s">
        <v>273</v>
      </c>
      <c r="I1998" s="68" t="s">
        <v>652</v>
      </c>
      <c r="J1998" s="65">
        <v>6</v>
      </c>
      <c r="K1998" s="65">
        <v>8</v>
      </c>
      <c r="L1998" s="65">
        <v>419</v>
      </c>
      <c r="M1998" s="65" t="s">
        <v>262</v>
      </c>
    </row>
    <row r="1999" spans="1:13" ht="12.75" customHeight="1">
      <c r="A1999" s="65" t="str">
        <f>IF(ROW()=1,"KEY",IF(ISNA(VLOOKUP(B1999,車名対応マスタ!B:D,3,FALSE)),"",IF(VLOOKUP(B1999,車名対応マスタ!B:D,3,FALSE)="","",$D1999&amp;" "&amp;IF($G1999="9","J","O")&amp;" "&amp;$I1999&amp;" "&amp;IF($I1999&lt;=TEXT(★完成資料!$A$1,"yyyymm"),TEXT(★完成資料!$A$1,"yyyymm"),"999999")&amp; " " &amp; LEFT(F1999 &amp; "          ",10))))</f>
        <v xml:space="preserve">T O 202207 yyyy00 HV        </v>
      </c>
      <c r="B1999" s="68" t="s">
        <v>292</v>
      </c>
      <c r="C1999" s="68" t="s">
        <v>136</v>
      </c>
      <c r="D1999" s="68" t="s">
        <v>287</v>
      </c>
      <c r="E1999" s="68" t="s">
        <v>359</v>
      </c>
      <c r="F1999" s="68" t="s">
        <v>360</v>
      </c>
      <c r="G1999" s="68" t="s">
        <v>77</v>
      </c>
      <c r="H1999" s="68" t="s">
        <v>273</v>
      </c>
      <c r="I1999" s="68" t="s">
        <v>655</v>
      </c>
      <c r="J1999" s="65">
        <v>5</v>
      </c>
      <c r="K1999" s="65">
        <v>4</v>
      </c>
      <c r="L1999" s="65">
        <v>419</v>
      </c>
      <c r="M1999" s="65" t="s">
        <v>262</v>
      </c>
    </row>
    <row r="2000" spans="1:13" ht="12.75" customHeight="1">
      <c r="A2000" s="65" t="str">
        <f>IF(ROW()=1,"KEY",IF(ISNA(VLOOKUP(B2000,車名対応マスタ!B:D,3,FALSE)),"",IF(VLOOKUP(B2000,車名対応マスタ!B:D,3,FALSE)="","",$D2000&amp;" "&amp;IF($G2000="9","J","O")&amp;" "&amp;$I2000&amp;" "&amp;IF($I2000&lt;=TEXT(★完成資料!$A$1,"yyyymm"),TEXT(★完成資料!$A$1,"yyyymm"),"999999")&amp; " " &amp; LEFT(F2000 &amp; "          ",10))))</f>
        <v xml:space="preserve">T O 202208 yyyy00 HV        </v>
      </c>
      <c r="B2000" s="68" t="s">
        <v>292</v>
      </c>
      <c r="C2000" s="68" t="s">
        <v>136</v>
      </c>
      <c r="D2000" s="68" t="s">
        <v>287</v>
      </c>
      <c r="E2000" s="68" t="s">
        <v>359</v>
      </c>
      <c r="F2000" s="68" t="s">
        <v>360</v>
      </c>
      <c r="G2000" s="68" t="s">
        <v>77</v>
      </c>
      <c r="H2000" s="68" t="s">
        <v>273</v>
      </c>
      <c r="I2000" s="68" t="s">
        <v>656</v>
      </c>
      <c r="J2000" s="65">
        <v>6</v>
      </c>
      <c r="K2000" s="65">
        <v>8</v>
      </c>
      <c r="L2000" s="65">
        <v>419</v>
      </c>
      <c r="M2000" s="65" t="s">
        <v>262</v>
      </c>
    </row>
    <row r="2001" spans="1:13" ht="12.75" customHeight="1">
      <c r="A2001" s="65" t="str">
        <f>IF(ROW()=1,"KEY",IF(ISNA(VLOOKUP(B2001,車名対応マスタ!B:D,3,FALSE)),"",IF(VLOOKUP(B2001,車名対応マスタ!B:D,3,FALSE)="","",$D2001&amp;" "&amp;IF($G2001="9","J","O")&amp;" "&amp;$I2001&amp;" "&amp;IF($I2001&lt;=TEXT(★完成資料!$A$1,"yyyymm"),TEXT(★完成資料!$A$1,"yyyymm"),"999999")&amp; " " &amp; LEFT(F2001 &amp; "          ",10))))</f>
        <v xml:space="preserve">T O 202209 yyyy00 HV        </v>
      </c>
      <c r="B2001" s="68" t="s">
        <v>292</v>
      </c>
      <c r="C2001" s="68" t="s">
        <v>136</v>
      </c>
      <c r="D2001" s="68" t="s">
        <v>287</v>
      </c>
      <c r="E2001" s="68" t="s">
        <v>359</v>
      </c>
      <c r="F2001" s="68" t="s">
        <v>360</v>
      </c>
      <c r="G2001" s="68" t="s">
        <v>77</v>
      </c>
      <c r="H2001" s="68" t="s">
        <v>273</v>
      </c>
      <c r="I2001" s="68" t="s">
        <v>657</v>
      </c>
      <c r="J2001" s="65">
        <v>2</v>
      </c>
      <c r="K2001" s="65">
        <v>9</v>
      </c>
      <c r="L2001" s="65">
        <v>419</v>
      </c>
      <c r="M2001" s="65" t="s">
        <v>262</v>
      </c>
    </row>
    <row r="2002" spans="1:13" ht="12.75" customHeight="1">
      <c r="A2002" s="65" t="str">
        <f>IF(ROW()=1,"KEY",IF(ISNA(VLOOKUP(B2002,車名対応マスタ!B:D,3,FALSE)),"",IF(VLOOKUP(B2002,車名対応マスタ!B:D,3,FALSE)="","",$D2002&amp;" "&amp;IF($G2002="9","J","O")&amp;" "&amp;$I2002&amp;" "&amp;IF($I2002&lt;=TEXT(★完成資料!$A$1,"yyyymm"),TEXT(★完成資料!$A$1,"yyyymm"),"999999")&amp; " " &amp; LEFT(F2002 &amp; "          ",10))))</f>
        <v xml:space="preserve">T O 202210 yyyy00 HV        </v>
      </c>
      <c r="B2002" s="68" t="s">
        <v>292</v>
      </c>
      <c r="C2002" s="68" t="s">
        <v>136</v>
      </c>
      <c r="D2002" s="68" t="s">
        <v>287</v>
      </c>
      <c r="E2002" s="68" t="s">
        <v>359</v>
      </c>
      <c r="F2002" s="68" t="s">
        <v>360</v>
      </c>
      <c r="G2002" s="68" t="s">
        <v>77</v>
      </c>
      <c r="H2002" s="68" t="s">
        <v>273</v>
      </c>
      <c r="I2002" s="68" t="s">
        <v>663</v>
      </c>
      <c r="J2002" s="65">
        <v>5</v>
      </c>
      <c r="K2002" s="65">
        <v>5</v>
      </c>
      <c r="L2002" s="65">
        <v>419</v>
      </c>
      <c r="M2002" s="65" t="s">
        <v>262</v>
      </c>
    </row>
    <row r="2003" spans="1:13" ht="12.75" customHeight="1">
      <c r="A2003" s="65" t="str">
        <f>IF(ROW()=1,"KEY",IF(ISNA(VLOOKUP(B2003,車名対応マスタ!B:D,3,FALSE)),"",IF(VLOOKUP(B2003,車名対応マスタ!B:D,3,FALSE)="","",$D2003&amp;" "&amp;IF($G2003="9","J","O")&amp;" "&amp;$I2003&amp;" "&amp;IF($I2003&lt;=TEXT(★完成資料!$A$1,"yyyymm"),TEXT(★完成資料!$A$1,"yyyymm"),"999999")&amp; " " &amp; LEFT(F2003 &amp; "          ",10))))</f>
        <v xml:space="preserve">T O 202201 yyyy00 HV        </v>
      </c>
      <c r="B2003" s="68" t="s">
        <v>292</v>
      </c>
      <c r="C2003" s="68" t="s">
        <v>136</v>
      </c>
      <c r="D2003" s="68" t="s">
        <v>287</v>
      </c>
      <c r="E2003" s="68" t="s">
        <v>359</v>
      </c>
      <c r="F2003" s="68" t="s">
        <v>360</v>
      </c>
      <c r="G2003" s="68" t="s">
        <v>77</v>
      </c>
      <c r="H2003" s="68" t="s">
        <v>273</v>
      </c>
      <c r="I2003" s="68" t="s">
        <v>639</v>
      </c>
      <c r="J2003" s="65">
        <v>9</v>
      </c>
      <c r="K2003" s="65">
        <v>9</v>
      </c>
      <c r="L2003" s="65">
        <v>403</v>
      </c>
      <c r="M2003" s="65" t="s">
        <v>428</v>
      </c>
    </row>
    <row r="2004" spans="1:13" ht="12.75" customHeight="1">
      <c r="A2004" s="65" t="str">
        <f>IF(ROW()=1,"KEY",IF(ISNA(VLOOKUP(B2004,車名対応マスタ!B:D,3,FALSE)),"",IF(VLOOKUP(B2004,車名対応マスタ!B:D,3,FALSE)="","",$D2004&amp;" "&amp;IF($G2004="9","J","O")&amp;" "&amp;$I2004&amp;" "&amp;IF($I2004&lt;=TEXT(★完成資料!$A$1,"yyyymm"),TEXT(★完成資料!$A$1,"yyyymm"),"999999")&amp; " " &amp; LEFT(F2004 &amp; "          ",10))))</f>
        <v xml:space="preserve">T O 202202 yyyy00 HV        </v>
      </c>
      <c r="B2004" s="68" t="s">
        <v>292</v>
      </c>
      <c r="C2004" s="68" t="s">
        <v>136</v>
      </c>
      <c r="D2004" s="68" t="s">
        <v>287</v>
      </c>
      <c r="E2004" s="68" t="s">
        <v>359</v>
      </c>
      <c r="F2004" s="68" t="s">
        <v>360</v>
      </c>
      <c r="G2004" s="68" t="s">
        <v>77</v>
      </c>
      <c r="H2004" s="68" t="s">
        <v>273</v>
      </c>
      <c r="I2004" s="68" t="s">
        <v>640</v>
      </c>
      <c r="J2004" s="65">
        <v>1</v>
      </c>
      <c r="K2004" s="65">
        <v>8</v>
      </c>
      <c r="L2004" s="65">
        <v>403</v>
      </c>
      <c r="M2004" s="65" t="s">
        <v>428</v>
      </c>
    </row>
    <row r="2005" spans="1:13" ht="12.75" customHeight="1">
      <c r="A2005" s="65" t="str">
        <f>IF(ROW()=1,"KEY",IF(ISNA(VLOOKUP(B2005,車名対応マスタ!B:D,3,FALSE)),"",IF(VLOOKUP(B2005,車名対応マスタ!B:D,3,FALSE)="","",$D2005&amp;" "&amp;IF($G2005="9","J","O")&amp;" "&amp;$I2005&amp;" "&amp;IF($I2005&lt;=TEXT(★完成資料!$A$1,"yyyymm"),TEXT(★完成資料!$A$1,"yyyymm"),"999999")&amp; " " &amp; LEFT(F2005 &amp; "          ",10))))</f>
        <v xml:space="preserve">T O 202203 yyyy00 HV        </v>
      </c>
      <c r="B2005" s="68" t="s">
        <v>292</v>
      </c>
      <c r="C2005" s="68" t="s">
        <v>136</v>
      </c>
      <c r="D2005" s="68" t="s">
        <v>287</v>
      </c>
      <c r="E2005" s="68" t="s">
        <v>359</v>
      </c>
      <c r="F2005" s="68" t="s">
        <v>360</v>
      </c>
      <c r="G2005" s="68" t="s">
        <v>77</v>
      </c>
      <c r="H2005" s="68" t="s">
        <v>273</v>
      </c>
      <c r="I2005" s="68" t="s">
        <v>641</v>
      </c>
      <c r="K2005" s="65">
        <v>7</v>
      </c>
      <c r="L2005" s="65">
        <v>403</v>
      </c>
      <c r="M2005" s="65" t="s">
        <v>428</v>
      </c>
    </row>
    <row r="2006" spans="1:13" ht="12.75" customHeight="1">
      <c r="A2006" s="65" t="str">
        <f>IF(ROW()=1,"KEY",IF(ISNA(VLOOKUP(B2006,車名対応マスタ!B:D,3,FALSE)),"",IF(VLOOKUP(B2006,車名対応マスタ!B:D,3,FALSE)="","",$D2006&amp;" "&amp;IF($G2006="9","J","O")&amp;" "&amp;$I2006&amp;" "&amp;IF($I2006&lt;=TEXT(★完成資料!$A$1,"yyyymm"),TEXT(★完成資料!$A$1,"yyyymm"),"999999")&amp; " " &amp; LEFT(F2006 &amp; "          ",10))))</f>
        <v xml:space="preserve">T O 202204 yyyy00 HV        </v>
      </c>
      <c r="B2006" s="68" t="s">
        <v>292</v>
      </c>
      <c r="C2006" s="68" t="s">
        <v>136</v>
      </c>
      <c r="D2006" s="68" t="s">
        <v>287</v>
      </c>
      <c r="E2006" s="68" t="s">
        <v>359</v>
      </c>
      <c r="F2006" s="68" t="s">
        <v>360</v>
      </c>
      <c r="G2006" s="68" t="s">
        <v>77</v>
      </c>
      <c r="H2006" s="68" t="s">
        <v>273</v>
      </c>
      <c r="I2006" s="68" t="s">
        <v>642</v>
      </c>
      <c r="J2006" s="65">
        <v>1</v>
      </c>
      <c r="K2006" s="65">
        <v>7</v>
      </c>
      <c r="L2006" s="65">
        <v>403</v>
      </c>
      <c r="M2006" s="65" t="s">
        <v>428</v>
      </c>
    </row>
    <row r="2007" spans="1:13" ht="12.75" customHeight="1">
      <c r="A2007" s="65" t="str">
        <f>IF(ROW()=1,"KEY",IF(ISNA(VLOOKUP(B2007,車名対応マスタ!B:D,3,FALSE)),"",IF(VLOOKUP(B2007,車名対応マスタ!B:D,3,FALSE)="","",$D2007&amp;" "&amp;IF($G2007="9","J","O")&amp;" "&amp;$I2007&amp;" "&amp;IF($I2007&lt;=TEXT(★完成資料!$A$1,"yyyymm"),TEXT(★完成資料!$A$1,"yyyymm"),"999999")&amp; " " &amp; LEFT(F2007 &amp; "          ",10))))</f>
        <v xml:space="preserve">T O 202205 yyyy00 HV        </v>
      </c>
      <c r="B2007" s="68" t="s">
        <v>292</v>
      </c>
      <c r="C2007" s="68" t="s">
        <v>136</v>
      </c>
      <c r="D2007" s="68" t="s">
        <v>287</v>
      </c>
      <c r="E2007" s="68" t="s">
        <v>359</v>
      </c>
      <c r="F2007" s="68" t="s">
        <v>360</v>
      </c>
      <c r="G2007" s="68" t="s">
        <v>77</v>
      </c>
      <c r="H2007" s="68" t="s">
        <v>273</v>
      </c>
      <c r="I2007" s="68" t="s">
        <v>647</v>
      </c>
      <c r="K2007" s="65">
        <v>7</v>
      </c>
      <c r="L2007" s="65">
        <v>403</v>
      </c>
      <c r="M2007" s="65" t="s">
        <v>428</v>
      </c>
    </row>
    <row r="2008" spans="1:13" ht="12.75" customHeight="1">
      <c r="A2008" s="65" t="str">
        <f>IF(ROW()=1,"KEY",IF(ISNA(VLOOKUP(B2008,車名対応マスタ!B:D,3,FALSE)),"",IF(VLOOKUP(B2008,車名対応マスタ!B:D,3,FALSE)="","",$D2008&amp;" "&amp;IF($G2008="9","J","O")&amp;" "&amp;$I2008&amp;" "&amp;IF($I2008&lt;=TEXT(★完成資料!$A$1,"yyyymm"),TEXT(★完成資料!$A$1,"yyyymm"),"999999")&amp; " " &amp; LEFT(F2008 &amp; "          ",10))))</f>
        <v xml:space="preserve">T O 202206 yyyy00 HV        </v>
      </c>
      <c r="B2008" s="68" t="s">
        <v>292</v>
      </c>
      <c r="C2008" s="68" t="s">
        <v>136</v>
      </c>
      <c r="D2008" s="68" t="s">
        <v>287</v>
      </c>
      <c r="E2008" s="68" t="s">
        <v>359</v>
      </c>
      <c r="F2008" s="68" t="s">
        <v>360</v>
      </c>
      <c r="G2008" s="68" t="s">
        <v>77</v>
      </c>
      <c r="H2008" s="68" t="s">
        <v>273</v>
      </c>
      <c r="I2008" s="68" t="s">
        <v>652</v>
      </c>
      <c r="K2008" s="65">
        <v>8</v>
      </c>
      <c r="L2008" s="65">
        <v>403</v>
      </c>
      <c r="M2008" s="65" t="s">
        <v>428</v>
      </c>
    </row>
    <row r="2009" spans="1:13" ht="12.75" customHeight="1">
      <c r="A2009" s="65" t="str">
        <f>IF(ROW()=1,"KEY",IF(ISNA(VLOOKUP(B2009,車名対応マスタ!B:D,3,FALSE)),"",IF(VLOOKUP(B2009,車名対応マスタ!B:D,3,FALSE)="","",$D2009&amp;" "&amp;IF($G2009="9","J","O")&amp;" "&amp;$I2009&amp;" "&amp;IF($I2009&lt;=TEXT(★完成資料!$A$1,"yyyymm"),TEXT(★完成資料!$A$1,"yyyymm"),"999999")&amp; " " &amp; LEFT(F2009 &amp; "          ",10))))</f>
        <v xml:space="preserve">T O 202207 yyyy00 HV        </v>
      </c>
      <c r="B2009" s="68" t="s">
        <v>292</v>
      </c>
      <c r="C2009" s="68" t="s">
        <v>136</v>
      </c>
      <c r="D2009" s="68" t="s">
        <v>287</v>
      </c>
      <c r="E2009" s="68" t="s">
        <v>359</v>
      </c>
      <c r="F2009" s="68" t="s">
        <v>360</v>
      </c>
      <c r="G2009" s="68" t="s">
        <v>77</v>
      </c>
      <c r="H2009" s="68" t="s">
        <v>273</v>
      </c>
      <c r="I2009" s="68" t="s">
        <v>655</v>
      </c>
      <c r="K2009" s="65">
        <v>2</v>
      </c>
      <c r="L2009" s="65">
        <v>403</v>
      </c>
      <c r="M2009" s="65" t="s">
        <v>428</v>
      </c>
    </row>
    <row r="2010" spans="1:13" ht="12.75" customHeight="1">
      <c r="A2010" s="65" t="str">
        <f>IF(ROW()=1,"KEY",IF(ISNA(VLOOKUP(B2010,車名対応マスタ!B:D,3,FALSE)),"",IF(VLOOKUP(B2010,車名対応マスタ!B:D,3,FALSE)="","",$D2010&amp;" "&amp;IF($G2010="9","J","O")&amp;" "&amp;$I2010&amp;" "&amp;IF($I2010&lt;=TEXT(★完成資料!$A$1,"yyyymm"),TEXT(★完成資料!$A$1,"yyyymm"),"999999")&amp; " " &amp; LEFT(F2010 &amp; "          ",10))))</f>
        <v xml:space="preserve">T O 202208 yyyy00 HV        </v>
      </c>
      <c r="B2010" s="68" t="s">
        <v>292</v>
      </c>
      <c r="C2010" s="68" t="s">
        <v>136</v>
      </c>
      <c r="D2010" s="68" t="s">
        <v>287</v>
      </c>
      <c r="E2010" s="68" t="s">
        <v>359</v>
      </c>
      <c r="F2010" s="68" t="s">
        <v>360</v>
      </c>
      <c r="G2010" s="68" t="s">
        <v>77</v>
      </c>
      <c r="H2010" s="68" t="s">
        <v>273</v>
      </c>
      <c r="I2010" s="68" t="s">
        <v>656</v>
      </c>
      <c r="J2010" s="65">
        <v>0</v>
      </c>
      <c r="K2010" s="65">
        <v>4</v>
      </c>
      <c r="L2010" s="65">
        <v>403</v>
      </c>
      <c r="M2010" s="65" t="s">
        <v>428</v>
      </c>
    </row>
    <row r="2011" spans="1:13" ht="12.75" customHeight="1">
      <c r="A2011" s="65" t="str">
        <f>IF(ROW()=1,"KEY",IF(ISNA(VLOOKUP(B2011,車名対応マスタ!B:D,3,FALSE)),"",IF(VLOOKUP(B2011,車名対応マスタ!B:D,3,FALSE)="","",$D2011&amp;" "&amp;IF($G2011="9","J","O")&amp;" "&amp;$I2011&amp;" "&amp;IF($I2011&lt;=TEXT(★完成資料!$A$1,"yyyymm"),TEXT(★完成資料!$A$1,"yyyymm"),"999999")&amp; " " &amp; LEFT(F2011 &amp; "          ",10))))</f>
        <v xml:space="preserve">T O 202209 yyyy00 HV        </v>
      </c>
      <c r="B2011" s="68" t="s">
        <v>292</v>
      </c>
      <c r="C2011" s="68" t="s">
        <v>136</v>
      </c>
      <c r="D2011" s="68" t="s">
        <v>287</v>
      </c>
      <c r="E2011" s="68" t="s">
        <v>359</v>
      </c>
      <c r="F2011" s="68" t="s">
        <v>360</v>
      </c>
      <c r="G2011" s="68" t="s">
        <v>77</v>
      </c>
      <c r="H2011" s="68" t="s">
        <v>273</v>
      </c>
      <c r="I2011" s="68" t="s">
        <v>657</v>
      </c>
      <c r="K2011" s="65">
        <v>4</v>
      </c>
      <c r="L2011" s="65">
        <v>403</v>
      </c>
      <c r="M2011" s="65" t="s">
        <v>428</v>
      </c>
    </row>
    <row r="2012" spans="1:13" ht="12.75" customHeight="1">
      <c r="A2012" s="65" t="str">
        <f>IF(ROW()=1,"KEY",IF(ISNA(VLOOKUP(B2012,車名対応マスタ!B:D,3,FALSE)),"",IF(VLOOKUP(B2012,車名対応マスタ!B:D,3,FALSE)="","",$D2012&amp;" "&amp;IF($G2012="9","J","O")&amp;" "&amp;$I2012&amp;" "&amp;IF($I2012&lt;=TEXT(★完成資料!$A$1,"yyyymm"),TEXT(★完成資料!$A$1,"yyyymm"),"999999")&amp; " " &amp; LEFT(F2012 &amp; "          ",10))))</f>
        <v xml:space="preserve">T O 202210 yyyy00 HV        </v>
      </c>
      <c r="B2012" s="68" t="s">
        <v>292</v>
      </c>
      <c r="C2012" s="68" t="s">
        <v>136</v>
      </c>
      <c r="D2012" s="68" t="s">
        <v>287</v>
      </c>
      <c r="E2012" s="68" t="s">
        <v>359</v>
      </c>
      <c r="F2012" s="68" t="s">
        <v>360</v>
      </c>
      <c r="G2012" s="68" t="s">
        <v>77</v>
      </c>
      <c r="H2012" s="68" t="s">
        <v>273</v>
      </c>
      <c r="I2012" s="68" t="s">
        <v>663</v>
      </c>
      <c r="K2012" s="65">
        <v>6</v>
      </c>
      <c r="L2012" s="65">
        <v>403</v>
      </c>
      <c r="M2012" s="65" t="s">
        <v>428</v>
      </c>
    </row>
    <row r="2013" spans="1:13" ht="12.75" customHeight="1">
      <c r="A2013" s="65" t="str">
        <f>IF(ROW()=1,"KEY",IF(ISNA(VLOOKUP(B2013,車名対応マスタ!B:D,3,FALSE)),"",IF(VLOOKUP(B2013,車名対応マスタ!B:D,3,FALSE)="","",$D2013&amp;" "&amp;IF($G2013="9","J","O")&amp;" "&amp;$I2013&amp;" "&amp;IF($I2013&lt;=TEXT(★完成資料!$A$1,"yyyymm"),TEXT(★完成資料!$A$1,"yyyymm"),"999999")&amp; " " &amp; LEFT(F2013 &amp; "          ",10))))</f>
        <v xml:space="preserve">T O 202201 yyyy00 HV        </v>
      </c>
      <c r="B2013" s="68" t="s">
        <v>292</v>
      </c>
      <c r="C2013" s="68" t="s">
        <v>136</v>
      </c>
      <c r="D2013" s="68" t="s">
        <v>287</v>
      </c>
      <c r="E2013" s="68" t="s">
        <v>359</v>
      </c>
      <c r="F2013" s="68" t="s">
        <v>360</v>
      </c>
      <c r="G2013" s="68" t="s">
        <v>77</v>
      </c>
      <c r="H2013" s="68" t="s">
        <v>273</v>
      </c>
      <c r="I2013" s="68" t="s">
        <v>639</v>
      </c>
      <c r="J2013" s="65">
        <v>19</v>
      </c>
      <c r="K2013" s="65">
        <v>6</v>
      </c>
      <c r="L2013" s="65">
        <v>418</v>
      </c>
      <c r="M2013" s="65" t="s">
        <v>429</v>
      </c>
    </row>
    <row r="2014" spans="1:13" ht="12.75" customHeight="1">
      <c r="A2014" s="65" t="str">
        <f>IF(ROW()=1,"KEY",IF(ISNA(VLOOKUP(B2014,車名対応マスタ!B:D,3,FALSE)),"",IF(VLOOKUP(B2014,車名対応マスタ!B:D,3,FALSE)="","",$D2014&amp;" "&amp;IF($G2014="9","J","O")&amp;" "&amp;$I2014&amp;" "&amp;IF($I2014&lt;=TEXT(★完成資料!$A$1,"yyyymm"),TEXT(★完成資料!$A$1,"yyyymm"),"999999")&amp; " " &amp; LEFT(F2014 &amp; "          ",10))))</f>
        <v xml:space="preserve">T O 202202 yyyy00 HV        </v>
      </c>
      <c r="B2014" s="68" t="s">
        <v>292</v>
      </c>
      <c r="C2014" s="68" t="s">
        <v>136</v>
      </c>
      <c r="D2014" s="68" t="s">
        <v>287</v>
      </c>
      <c r="E2014" s="68" t="s">
        <v>359</v>
      </c>
      <c r="F2014" s="68" t="s">
        <v>360</v>
      </c>
      <c r="G2014" s="68" t="s">
        <v>77</v>
      </c>
      <c r="H2014" s="68" t="s">
        <v>273</v>
      </c>
      <c r="I2014" s="68" t="s">
        <v>640</v>
      </c>
      <c r="J2014" s="65">
        <v>43</v>
      </c>
      <c r="K2014" s="65">
        <v>10</v>
      </c>
      <c r="L2014" s="65">
        <v>418</v>
      </c>
      <c r="M2014" s="65" t="s">
        <v>429</v>
      </c>
    </row>
    <row r="2015" spans="1:13" ht="12.75" customHeight="1">
      <c r="A2015" s="65" t="str">
        <f>IF(ROW()=1,"KEY",IF(ISNA(VLOOKUP(B2015,車名対応マスタ!B:D,3,FALSE)),"",IF(VLOOKUP(B2015,車名対応マスタ!B:D,3,FALSE)="","",$D2015&amp;" "&amp;IF($G2015="9","J","O")&amp;" "&amp;$I2015&amp;" "&amp;IF($I2015&lt;=TEXT(★完成資料!$A$1,"yyyymm"),TEXT(★完成資料!$A$1,"yyyymm"),"999999")&amp; " " &amp; LEFT(F2015 &amp; "          ",10))))</f>
        <v xml:space="preserve">T O 202203 yyyy00 HV        </v>
      </c>
      <c r="B2015" s="68" t="s">
        <v>292</v>
      </c>
      <c r="C2015" s="68" t="s">
        <v>136</v>
      </c>
      <c r="D2015" s="68" t="s">
        <v>287</v>
      </c>
      <c r="E2015" s="68" t="s">
        <v>359</v>
      </c>
      <c r="F2015" s="68" t="s">
        <v>360</v>
      </c>
      <c r="G2015" s="68" t="s">
        <v>77</v>
      </c>
      <c r="H2015" s="68" t="s">
        <v>273</v>
      </c>
      <c r="I2015" s="68" t="s">
        <v>641</v>
      </c>
      <c r="J2015" s="65">
        <v>17</v>
      </c>
      <c r="K2015" s="65">
        <v>4</v>
      </c>
      <c r="L2015" s="65">
        <v>418</v>
      </c>
      <c r="M2015" s="65" t="s">
        <v>429</v>
      </c>
    </row>
    <row r="2016" spans="1:13" ht="12.75" customHeight="1">
      <c r="A2016" s="65" t="str">
        <f>IF(ROW()=1,"KEY",IF(ISNA(VLOOKUP(B2016,車名対応マスタ!B:D,3,FALSE)),"",IF(VLOOKUP(B2016,車名対応マスタ!B:D,3,FALSE)="","",$D2016&amp;" "&amp;IF($G2016="9","J","O")&amp;" "&amp;$I2016&amp;" "&amp;IF($I2016&lt;=TEXT(★完成資料!$A$1,"yyyymm"),TEXT(★完成資料!$A$1,"yyyymm"),"999999")&amp; " " &amp; LEFT(F2016 &amp; "          ",10))))</f>
        <v xml:space="preserve">T O 202204 yyyy00 HV        </v>
      </c>
      <c r="B2016" s="68" t="s">
        <v>292</v>
      </c>
      <c r="C2016" s="68" t="s">
        <v>136</v>
      </c>
      <c r="D2016" s="68" t="s">
        <v>287</v>
      </c>
      <c r="E2016" s="68" t="s">
        <v>359</v>
      </c>
      <c r="F2016" s="68" t="s">
        <v>360</v>
      </c>
      <c r="G2016" s="68" t="s">
        <v>77</v>
      </c>
      <c r="H2016" s="68" t="s">
        <v>273</v>
      </c>
      <c r="I2016" s="68" t="s">
        <v>642</v>
      </c>
      <c r="J2016" s="65">
        <v>9</v>
      </c>
      <c r="K2016" s="65">
        <v>20</v>
      </c>
      <c r="L2016" s="65">
        <v>418</v>
      </c>
      <c r="M2016" s="65" t="s">
        <v>429</v>
      </c>
    </row>
    <row r="2017" spans="1:13" ht="12.75" customHeight="1">
      <c r="A2017" s="65" t="str">
        <f>IF(ROW()=1,"KEY",IF(ISNA(VLOOKUP(B2017,車名対応マスタ!B:D,3,FALSE)),"",IF(VLOOKUP(B2017,車名対応マスタ!B:D,3,FALSE)="","",$D2017&amp;" "&amp;IF($G2017="9","J","O")&amp;" "&amp;$I2017&amp;" "&amp;IF($I2017&lt;=TEXT(★完成資料!$A$1,"yyyymm"),TEXT(★完成資料!$A$1,"yyyymm"),"999999")&amp; " " &amp; LEFT(F2017 &amp; "          ",10))))</f>
        <v xml:space="preserve">T O 202205 yyyy00 HV        </v>
      </c>
      <c r="B2017" s="68" t="s">
        <v>292</v>
      </c>
      <c r="C2017" s="68" t="s">
        <v>136</v>
      </c>
      <c r="D2017" s="68" t="s">
        <v>287</v>
      </c>
      <c r="E2017" s="68" t="s">
        <v>359</v>
      </c>
      <c r="F2017" s="68" t="s">
        <v>360</v>
      </c>
      <c r="G2017" s="68" t="s">
        <v>77</v>
      </c>
      <c r="H2017" s="68" t="s">
        <v>273</v>
      </c>
      <c r="I2017" s="68" t="s">
        <v>647</v>
      </c>
      <c r="J2017" s="65">
        <v>47</v>
      </c>
      <c r="K2017" s="65">
        <v>5</v>
      </c>
      <c r="L2017" s="65">
        <v>418</v>
      </c>
      <c r="M2017" s="65" t="s">
        <v>429</v>
      </c>
    </row>
    <row r="2018" spans="1:13" ht="12.75" customHeight="1">
      <c r="A2018" s="65" t="str">
        <f>IF(ROW()=1,"KEY",IF(ISNA(VLOOKUP(B2018,車名対応マスタ!B:D,3,FALSE)),"",IF(VLOOKUP(B2018,車名対応マスタ!B:D,3,FALSE)="","",$D2018&amp;" "&amp;IF($G2018="9","J","O")&amp;" "&amp;$I2018&amp;" "&amp;IF($I2018&lt;=TEXT(★完成資料!$A$1,"yyyymm"),TEXT(★完成資料!$A$1,"yyyymm"),"999999")&amp; " " &amp; LEFT(F2018 &amp; "          ",10))))</f>
        <v xml:space="preserve">T O 202206 yyyy00 HV        </v>
      </c>
      <c r="B2018" s="68" t="s">
        <v>292</v>
      </c>
      <c r="C2018" s="68" t="s">
        <v>136</v>
      </c>
      <c r="D2018" s="68" t="s">
        <v>287</v>
      </c>
      <c r="E2018" s="68" t="s">
        <v>359</v>
      </c>
      <c r="F2018" s="68" t="s">
        <v>360</v>
      </c>
      <c r="G2018" s="68" t="s">
        <v>77</v>
      </c>
      <c r="H2018" s="68" t="s">
        <v>273</v>
      </c>
      <c r="I2018" s="68" t="s">
        <v>652</v>
      </c>
      <c r="J2018" s="65">
        <v>32</v>
      </c>
      <c r="K2018" s="65">
        <v>27</v>
      </c>
      <c r="L2018" s="65">
        <v>418</v>
      </c>
      <c r="M2018" s="65" t="s">
        <v>429</v>
      </c>
    </row>
    <row r="2019" spans="1:13" ht="12.75" customHeight="1">
      <c r="A2019" s="65" t="str">
        <f>IF(ROW()=1,"KEY",IF(ISNA(VLOOKUP(B2019,車名対応マスタ!B:D,3,FALSE)),"",IF(VLOOKUP(B2019,車名対応マスタ!B:D,3,FALSE)="","",$D2019&amp;" "&amp;IF($G2019="9","J","O")&amp;" "&amp;$I2019&amp;" "&amp;IF($I2019&lt;=TEXT(★完成資料!$A$1,"yyyymm"),TEXT(★完成資料!$A$1,"yyyymm"),"999999")&amp; " " &amp; LEFT(F2019 &amp; "          ",10))))</f>
        <v xml:space="preserve">T O 202207 yyyy00 HV        </v>
      </c>
      <c r="B2019" s="68" t="s">
        <v>292</v>
      </c>
      <c r="C2019" s="68" t="s">
        <v>136</v>
      </c>
      <c r="D2019" s="68" t="s">
        <v>287</v>
      </c>
      <c r="E2019" s="68" t="s">
        <v>359</v>
      </c>
      <c r="F2019" s="68" t="s">
        <v>360</v>
      </c>
      <c r="G2019" s="68" t="s">
        <v>77</v>
      </c>
      <c r="H2019" s="68" t="s">
        <v>273</v>
      </c>
      <c r="I2019" s="68" t="s">
        <v>655</v>
      </c>
      <c r="J2019" s="65">
        <v>19</v>
      </c>
      <c r="K2019" s="65">
        <v>6</v>
      </c>
      <c r="L2019" s="65">
        <v>418</v>
      </c>
      <c r="M2019" s="65" t="s">
        <v>429</v>
      </c>
    </row>
    <row r="2020" spans="1:13" ht="12.75" customHeight="1">
      <c r="A2020" s="65" t="str">
        <f>IF(ROW()=1,"KEY",IF(ISNA(VLOOKUP(B2020,車名対応マスタ!B:D,3,FALSE)),"",IF(VLOOKUP(B2020,車名対応マスタ!B:D,3,FALSE)="","",$D2020&amp;" "&amp;IF($G2020="9","J","O")&amp;" "&amp;$I2020&amp;" "&amp;IF($I2020&lt;=TEXT(★完成資料!$A$1,"yyyymm"),TEXT(★完成資料!$A$1,"yyyymm"),"999999")&amp; " " &amp; LEFT(F2020 &amp; "          ",10))))</f>
        <v xml:space="preserve">T O 202208 yyyy00 HV        </v>
      </c>
      <c r="B2020" s="68" t="s">
        <v>292</v>
      </c>
      <c r="C2020" s="68" t="s">
        <v>136</v>
      </c>
      <c r="D2020" s="68" t="s">
        <v>287</v>
      </c>
      <c r="E2020" s="68" t="s">
        <v>359</v>
      </c>
      <c r="F2020" s="68" t="s">
        <v>360</v>
      </c>
      <c r="G2020" s="68" t="s">
        <v>77</v>
      </c>
      <c r="H2020" s="68" t="s">
        <v>273</v>
      </c>
      <c r="I2020" s="68" t="s">
        <v>656</v>
      </c>
      <c r="J2020" s="65">
        <v>14</v>
      </c>
      <c r="K2020" s="65">
        <v>5</v>
      </c>
      <c r="L2020" s="65">
        <v>418</v>
      </c>
      <c r="M2020" s="65" t="s">
        <v>429</v>
      </c>
    </row>
    <row r="2021" spans="1:13" ht="12.75" customHeight="1">
      <c r="A2021" s="65" t="str">
        <f>IF(ROW()=1,"KEY",IF(ISNA(VLOOKUP(B2021,車名対応マスタ!B:D,3,FALSE)),"",IF(VLOOKUP(B2021,車名対応マスタ!B:D,3,FALSE)="","",$D2021&amp;" "&amp;IF($G2021="9","J","O")&amp;" "&amp;$I2021&amp;" "&amp;IF($I2021&lt;=TEXT(★完成資料!$A$1,"yyyymm"),TEXT(★完成資料!$A$1,"yyyymm"),"999999")&amp; " " &amp; LEFT(F2021 &amp; "          ",10))))</f>
        <v xml:space="preserve">T O 202209 yyyy00 HV        </v>
      </c>
      <c r="B2021" s="68" t="s">
        <v>292</v>
      </c>
      <c r="C2021" s="68" t="s">
        <v>136</v>
      </c>
      <c r="D2021" s="68" t="s">
        <v>287</v>
      </c>
      <c r="E2021" s="68" t="s">
        <v>359</v>
      </c>
      <c r="F2021" s="68" t="s">
        <v>360</v>
      </c>
      <c r="G2021" s="68" t="s">
        <v>77</v>
      </c>
      <c r="H2021" s="68" t="s">
        <v>273</v>
      </c>
      <c r="I2021" s="68" t="s">
        <v>657</v>
      </c>
      <c r="J2021" s="65">
        <v>13</v>
      </c>
      <c r="K2021" s="65">
        <v>5</v>
      </c>
      <c r="L2021" s="65">
        <v>418</v>
      </c>
      <c r="M2021" s="65" t="s">
        <v>429</v>
      </c>
    </row>
    <row r="2022" spans="1:13" ht="12.75" customHeight="1">
      <c r="A2022" s="65" t="str">
        <f>IF(ROW()=1,"KEY",IF(ISNA(VLOOKUP(B2022,車名対応マスタ!B:D,3,FALSE)),"",IF(VLOOKUP(B2022,車名対応マスタ!B:D,3,FALSE)="","",$D2022&amp;" "&amp;IF($G2022="9","J","O")&amp;" "&amp;$I2022&amp;" "&amp;IF($I2022&lt;=TEXT(★完成資料!$A$1,"yyyymm"),TEXT(★完成資料!$A$1,"yyyymm"),"999999")&amp; " " &amp; LEFT(F2022 &amp; "          ",10))))</f>
        <v xml:space="preserve">T O 202210 yyyy00 HV        </v>
      </c>
      <c r="B2022" s="68" t="s">
        <v>292</v>
      </c>
      <c r="C2022" s="68" t="s">
        <v>136</v>
      </c>
      <c r="D2022" s="68" t="s">
        <v>287</v>
      </c>
      <c r="E2022" s="68" t="s">
        <v>359</v>
      </c>
      <c r="F2022" s="68" t="s">
        <v>360</v>
      </c>
      <c r="G2022" s="68" t="s">
        <v>77</v>
      </c>
      <c r="H2022" s="68" t="s">
        <v>273</v>
      </c>
      <c r="I2022" s="68" t="s">
        <v>663</v>
      </c>
      <c r="J2022" s="65">
        <v>15</v>
      </c>
      <c r="K2022" s="65">
        <v>13</v>
      </c>
      <c r="L2022" s="65">
        <v>418</v>
      </c>
      <c r="M2022" s="65" t="s">
        <v>429</v>
      </c>
    </row>
    <row r="2023" spans="1:13" ht="12.75" customHeight="1">
      <c r="A2023" s="65" t="str">
        <f>IF(ROW()=1,"KEY",IF(ISNA(VLOOKUP(B2023,車名対応マスタ!B:D,3,FALSE)),"",IF(VLOOKUP(B2023,車名対応マスタ!B:D,3,FALSE)="","",$D2023&amp;" "&amp;IF($G2023="9","J","O")&amp;" "&amp;$I2023&amp;" "&amp;IF($I2023&lt;=TEXT(★完成資料!$A$1,"yyyymm"),TEXT(★完成資料!$A$1,"yyyymm"),"999999")&amp; " " &amp; LEFT(F2023 &amp; "          ",10))))</f>
        <v xml:space="preserve">T O 202201 yyyy00 HV        </v>
      </c>
      <c r="B2023" s="68" t="s">
        <v>292</v>
      </c>
      <c r="C2023" s="68" t="s">
        <v>136</v>
      </c>
      <c r="D2023" s="68" t="s">
        <v>287</v>
      </c>
      <c r="E2023" s="68" t="s">
        <v>359</v>
      </c>
      <c r="F2023" s="68" t="s">
        <v>360</v>
      </c>
      <c r="G2023" s="68" t="s">
        <v>77</v>
      </c>
      <c r="H2023" s="68" t="s">
        <v>273</v>
      </c>
      <c r="I2023" s="68" t="s">
        <v>639</v>
      </c>
      <c r="J2023" s="65">
        <v>17</v>
      </c>
      <c r="K2023" s="65">
        <v>13</v>
      </c>
      <c r="L2023" s="65">
        <v>604</v>
      </c>
      <c r="M2023" s="65" t="s">
        <v>280</v>
      </c>
    </row>
    <row r="2024" spans="1:13" ht="12.75" customHeight="1">
      <c r="A2024" s="65" t="str">
        <f>IF(ROW()=1,"KEY",IF(ISNA(VLOOKUP(B2024,車名対応マスタ!B:D,3,FALSE)),"",IF(VLOOKUP(B2024,車名対応マスタ!B:D,3,FALSE)="","",$D2024&amp;" "&amp;IF($G2024="9","J","O")&amp;" "&amp;$I2024&amp;" "&amp;IF($I2024&lt;=TEXT(★完成資料!$A$1,"yyyymm"),TEXT(★完成資料!$A$1,"yyyymm"),"999999")&amp; " " &amp; LEFT(F2024 &amp; "          ",10))))</f>
        <v xml:space="preserve">T O 202202 yyyy00 HV        </v>
      </c>
      <c r="B2024" s="68" t="s">
        <v>292</v>
      </c>
      <c r="C2024" s="68" t="s">
        <v>136</v>
      </c>
      <c r="D2024" s="68" t="s">
        <v>287</v>
      </c>
      <c r="E2024" s="68" t="s">
        <v>359</v>
      </c>
      <c r="F2024" s="68" t="s">
        <v>360</v>
      </c>
      <c r="G2024" s="68" t="s">
        <v>77</v>
      </c>
      <c r="H2024" s="68" t="s">
        <v>273</v>
      </c>
      <c r="I2024" s="68" t="s">
        <v>640</v>
      </c>
      <c r="J2024" s="65">
        <v>35</v>
      </c>
      <c r="K2024" s="65">
        <v>29</v>
      </c>
      <c r="L2024" s="65">
        <v>604</v>
      </c>
      <c r="M2024" s="65" t="s">
        <v>280</v>
      </c>
    </row>
    <row r="2025" spans="1:13" ht="12.75" customHeight="1">
      <c r="A2025" s="65" t="str">
        <f>IF(ROW()=1,"KEY",IF(ISNA(VLOOKUP(B2025,車名対応マスタ!B:D,3,FALSE)),"",IF(VLOOKUP(B2025,車名対応マスタ!B:D,3,FALSE)="","",$D2025&amp;" "&amp;IF($G2025="9","J","O")&amp;" "&amp;$I2025&amp;" "&amp;IF($I2025&lt;=TEXT(★完成資料!$A$1,"yyyymm"),TEXT(★完成資料!$A$1,"yyyymm"),"999999")&amp; " " &amp; LEFT(F2025 &amp; "          ",10))))</f>
        <v xml:space="preserve">T O 202203 yyyy00 HV        </v>
      </c>
      <c r="B2025" s="68" t="s">
        <v>292</v>
      </c>
      <c r="C2025" s="68" t="s">
        <v>136</v>
      </c>
      <c r="D2025" s="68" t="s">
        <v>287</v>
      </c>
      <c r="E2025" s="68" t="s">
        <v>359</v>
      </c>
      <c r="F2025" s="68" t="s">
        <v>360</v>
      </c>
      <c r="G2025" s="68" t="s">
        <v>77</v>
      </c>
      <c r="H2025" s="68" t="s">
        <v>273</v>
      </c>
      <c r="I2025" s="68" t="s">
        <v>641</v>
      </c>
      <c r="J2025" s="65">
        <v>61</v>
      </c>
      <c r="K2025" s="65">
        <v>16</v>
      </c>
      <c r="L2025" s="65">
        <v>604</v>
      </c>
      <c r="M2025" s="65" t="s">
        <v>280</v>
      </c>
    </row>
    <row r="2026" spans="1:13" ht="12.75" customHeight="1">
      <c r="A2026" s="65" t="str">
        <f>IF(ROW()=1,"KEY",IF(ISNA(VLOOKUP(B2026,車名対応マスタ!B:D,3,FALSE)),"",IF(VLOOKUP(B2026,車名対応マスタ!B:D,3,FALSE)="","",$D2026&amp;" "&amp;IF($G2026="9","J","O")&amp;" "&amp;$I2026&amp;" "&amp;IF($I2026&lt;=TEXT(★完成資料!$A$1,"yyyymm"),TEXT(★完成資料!$A$1,"yyyymm"),"999999")&amp; " " &amp; LEFT(F2026 &amp; "          ",10))))</f>
        <v xml:space="preserve">T O 202204 yyyy00 HV        </v>
      </c>
      <c r="B2026" s="68" t="s">
        <v>292</v>
      </c>
      <c r="C2026" s="68" t="s">
        <v>136</v>
      </c>
      <c r="D2026" s="68" t="s">
        <v>287</v>
      </c>
      <c r="E2026" s="68" t="s">
        <v>359</v>
      </c>
      <c r="F2026" s="68" t="s">
        <v>360</v>
      </c>
      <c r="G2026" s="68" t="s">
        <v>77</v>
      </c>
      <c r="H2026" s="68" t="s">
        <v>273</v>
      </c>
      <c r="I2026" s="68" t="s">
        <v>642</v>
      </c>
      <c r="J2026" s="65">
        <v>78</v>
      </c>
      <c r="K2026" s="65">
        <v>11</v>
      </c>
      <c r="L2026" s="65">
        <v>604</v>
      </c>
      <c r="M2026" s="65" t="s">
        <v>280</v>
      </c>
    </row>
    <row r="2027" spans="1:13" ht="12.75" customHeight="1">
      <c r="A2027" s="65" t="str">
        <f>IF(ROW()=1,"KEY",IF(ISNA(VLOOKUP(B2027,車名対応マスタ!B:D,3,FALSE)),"",IF(VLOOKUP(B2027,車名対応マスタ!B:D,3,FALSE)="","",$D2027&amp;" "&amp;IF($G2027="9","J","O")&amp;" "&amp;$I2027&amp;" "&amp;IF($I2027&lt;=TEXT(★完成資料!$A$1,"yyyymm"),TEXT(★完成資料!$A$1,"yyyymm"),"999999")&amp; " " &amp; LEFT(F2027 &amp; "          ",10))))</f>
        <v xml:space="preserve">T O 202205 yyyy00 HV        </v>
      </c>
      <c r="B2027" s="68" t="s">
        <v>292</v>
      </c>
      <c r="C2027" s="68" t="s">
        <v>136</v>
      </c>
      <c r="D2027" s="68" t="s">
        <v>287</v>
      </c>
      <c r="E2027" s="68" t="s">
        <v>359</v>
      </c>
      <c r="F2027" s="68" t="s">
        <v>360</v>
      </c>
      <c r="G2027" s="68" t="s">
        <v>77</v>
      </c>
      <c r="H2027" s="68" t="s">
        <v>273</v>
      </c>
      <c r="I2027" s="68" t="s">
        <v>647</v>
      </c>
      <c r="J2027" s="65">
        <v>52</v>
      </c>
      <c r="K2027" s="65">
        <v>58</v>
      </c>
      <c r="L2027" s="65">
        <v>604</v>
      </c>
      <c r="M2027" s="65" t="s">
        <v>280</v>
      </c>
    </row>
    <row r="2028" spans="1:13" ht="12.75" customHeight="1">
      <c r="A2028" s="65" t="str">
        <f>IF(ROW()=1,"KEY",IF(ISNA(VLOOKUP(B2028,車名対応マスタ!B:D,3,FALSE)),"",IF(VLOOKUP(B2028,車名対応マスタ!B:D,3,FALSE)="","",$D2028&amp;" "&amp;IF($G2028="9","J","O")&amp;" "&amp;$I2028&amp;" "&amp;IF($I2028&lt;=TEXT(★完成資料!$A$1,"yyyymm"),TEXT(★完成資料!$A$1,"yyyymm"),"999999")&amp; " " &amp; LEFT(F2028 &amp; "          ",10))))</f>
        <v xml:space="preserve">T O 202206 yyyy00 HV        </v>
      </c>
      <c r="B2028" s="68" t="s">
        <v>292</v>
      </c>
      <c r="C2028" s="68" t="s">
        <v>136</v>
      </c>
      <c r="D2028" s="68" t="s">
        <v>287</v>
      </c>
      <c r="E2028" s="68" t="s">
        <v>359</v>
      </c>
      <c r="F2028" s="68" t="s">
        <v>360</v>
      </c>
      <c r="G2028" s="68" t="s">
        <v>77</v>
      </c>
      <c r="H2028" s="68" t="s">
        <v>273</v>
      </c>
      <c r="I2028" s="68" t="s">
        <v>652</v>
      </c>
      <c r="J2028" s="65">
        <v>48</v>
      </c>
      <c r="K2028" s="65">
        <v>12</v>
      </c>
      <c r="L2028" s="65">
        <v>604</v>
      </c>
      <c r="M2028" s="65" t="s">
        <v>280</v>
      </c>
    </row>
    <row r="2029" spans="1:13" ht="12.75" customHeight="1">
      <c r="A2029" s="65" t="str">
        <f>IF(ROW()=1,"KEY",IF(ISNA(VLOOKUP(B2029,車名対応マスタ!B:D,3,FALSE)),"",IF(VLOOKUP(B2029,車名対応マスタ!B:D,3,FALSE)="","",$D2029&amp;" "&amp;IF($G2029="9","J","O")&amp;" "&amp;$I2029&amp;" "&amp;IF($I2029&lt;=TEXT(★完成資料!$A$1,"yyyymm"),TEXT(★完成資料!$A$1,"yyyymm"),"999999")&amp; " " &amp; LEFT(F2029 &amp; "          ",10))))</f>
        <v xml:space="preserve">T O 202207 yyyy00 HV        </v>
      </c>
      <c r="B2029" s="68" t="s">
        <v>292</v>
      </c>
      <c r="C2029" s="68" t="s">
        <v>136</v>
      </c>
      <c r="D2029" s="68" t="s">
        <v>287</v>
      </c>
      <c r="E2029" s="68" t="s">
        <v>359</v>
      </c>
      <c r="F2029" s="68" t="s">
        <v>360</v>
      </c>
      <c r="G2029" s="68" t="s">
        <v>77</v>
      </c>
      <c r="H2029" s="68" t="s">
        <v>273</v>
      </c>
      <c r="I2029" s="68" t="s">
        <v>655</v>
      </c>
      <c r="J2029" s="65">
        <v>27</v>
      </c>
      <c r="K2029" s="65">
        <v>25</v>
      </c>
      <c r="L2029" s="65">
        <v>604</v>
      </c>
      <c r="M2029" s="65" t="s">
        <v>280</v>
      </c>
    </row>
    <row r="2030" spans="1:13" ht="12.75" customHeight="1">
      <c r="A2030" s="65" t="str">
        <f>IF(ROW()=1,"KEY",IF(ISNA(VLOOKUP(B2030,車名対応マスタ!B:D,3,FALSE)),"",IF(VLOOKUP(B2030,車名対応マスタ!B:D,3,FALSE)="","",$D2030&amp;" "&amp;IF($G2030="9","J","O")&amp;" "&amp;$I2030&amp;" "&amp;IF($I2030&lt;=TEXT(★完成資料!$A$1,"yyyymm"),TEXT(★完成資料!$A$1,"yyyymm"),"999999")&amp; " " &amp; LEFT(F2030 &amp; "          ",10))))</f>
        <v xml:space="preserve">T O 202208 yyyy00 HV        </v>
      </c>
      <c r="B2030" s="68" t="s">
        <v>292</v>
      </c>
      <c r="C2030" s="68" t="s">
        <v>136</v>
      </c>
      <c r="D2030" s="68" t="s">
        <v>287</v>
      </c>
      <c r="E2030" s="68" t="s">
        <v>359</v>
      </c>
      <c r="F2030" s="68" t="s">
        <v>360</v>
      </c>
      <c r="G2030" s="68" t="s">
        <v>77</v>
      </c>
      <c r="H2030" s="68" t="s">
        <v>273</v>
      </c>
      <c r="I2030" s="68" t="s">
        <v>656</v>
      </c>
      <c r="J2030" s="65">
        <v>6</v>
      </c>
      <c r="K2030" s="65">
        <v>16</v>
      </c>
      <c r="L2030" s="65">
        <v>604</v>
      </c>
      <c r="M2030" s="65" t="s">
        <v>280</v>
      </c>
    </row>
    <row r="2031" spans="1:13" ht="12.75" customHeight="1">
      <c r="A2031" s="65" t="str">
        <f>IF(ROW()=1,"KEY",IF(ISNA(VLOOKUP(B2031,車名対応マスタ!B:D,3,FALSE)),"",IF(VLOOKUP(B2031,車名対応マスタ!B:D,3,FALSE)="","",$D2031&amp;" "&amp;IF($G2031="9","J","O")&amp;" "&amp;$I2031&amp;" "&amp;IF($I2031&lt;=TEXT(★完成資料!$A$1,"yyyymm"),TEXT(★完成資料!$A$1,"yyyymm"),"999999")&amp; " " &amp; LEFT(F2031 &amp; "          ",10))))</f>
        <v xml:space="preserve">T O 202209 yyyy00 HV        </v>
      </c>
      <c r="B2031" s="68" t="s">
        <v>292</v>
      </c>
      <c r="C2031" s="68" t="s">
        <v>136</v>
      </c>
      <c r="D2031" s="68" t="s">
        <v>287</v>
      </c>
      <c r="E2031" s="68" t="s">
        <v>359</v>
      </c>
      <c r="F2031" s="68" t="s">
        <v>360</v>
      </c>
      <c r="G2031" s="68" t="s">
        <v>77</v>
      </c>
      <c r="H2031" s="68" t="s">
        <v>273</v>
      </c>
      <c r="I2031" s="68" t="s">
        <v>657</v>
      </c>
      <c r="J2031" s="65">
        <v>71</v>
      </c>
      <c r="K2031" s="65">
        <v>27</v>
      </c>
      <c r="L2031" s="65">
        <v>604</v>
      </c>
      <c r="M2031" s="65" t="s">
        <v>280</v>
      </c>
    </row>
    <row r="2032" spans="1:13" ht="12.75" customHeight="1">
      <c r="A2032" s="65" t="str">
        <f>IF(ROW()=1,"KEY",IF(ISNA(VLOOKUP(B2032,車名対応マスタ!B:D,3,FALSE)),"",IF(VLOOKUP(B2032,車名対応マスタ!B:D,3,FALSE)="","",$D2032&amp;" "&amp;IF($G2032="9","J","O")&amp;" "&amp;$I2032&amp;" "&amp;IF($I2032&lt;=TEXT(★完成資料!$A$1,"yyyymm"),TEXT(★完成資料!$A$1,"yyyymm"),"999999")&amp; " " &amp; LEFT(F2032 &amp; "          ",10))))</f>
        <v xml:space="preserve">T O 202210 yyyy00 HV        </v>
      </c>
      <c r="B2032" s="68" t="s">
        <v>292</v>
      </c>
      <c r="C2032" s="68" t="s">
        <v>136</v>
      </c>
      <c r="D2032" s="68" t="s">
        <v>287</v>
      </c>
      <c r="E2032" s="68" t="s">
        <v>359</v>
      </c>
      <c r="F2032" s="68" t="s">
        <v>360</v>
      </c>
      <c r="G2032" s="68" t="s">
        <v>77</v>
      </c>
      <c r="H2032" s="68" t="s">
        <v>273</v>
      </c>
      <c r="I2032" s="68" t="s">
        <v>663</v>
      </c>
      <c r="J2032" s="65">
        <v>41</v>
      </c>
      <c r="K2032" s="65">
        <v>20</v>
      </c>
      <c r="L2032" s="65">
        <v>604</v>
      </c>
      <c r="M2032" s="65" t="s">
        <v>280</v>
      </c>
    </row>
    <row r="2033" spans="1:13" ht="12.75" customHeight="1">
      <c r="A2033" s="65" t="str">
        <f>IF(ROW()=1,"KEY",IF(ISNA(VLOOKUP(B2033,車名対応マスタ!B:D,3,FALSE)),"",IF(VLOOKUP(B2033,車名対応マスタ!B:D,3,FALSE)="","",$D2033&amp;" "&amp;IF($G2033="9","J","O")&amp;" "&amp;$I2033&amp;" "&amp;IF($I2033&lt;=TEXT(★完成資料!$A$1,"yyyymm"),TEXT(★完成資料!$A$1,"yyyymm"),"999999")&amp; " " &amp; LEFT(F2033 &amp; "          ",10))))</f>
        <v xml:space="preserve">T O 202201 yyyy00 HV        </v>
      </c>
      <c r="B2033" s="68" t="s">
        <v>292</v>
      </c>
      <c r="C2033" s="68" t="s">
        <v>136</v>
      </c>
      <c r="D2033" s="68" t="s">
        <v>287</v>
      </c>
      <c r="E2033" s="68" t="s">
        <v>359</v>
      </c>
      <c r="F2033" s="68" t="s">
        <v>360</v>
      </c>
      <c r="G2033" s="68" t="s">
        <v>77</v>
      </c>
      <c r="H2033" s="68" t="s">
        <v>273</v>
      </c>
      <c r="I2033" s="68" t="s">
        <v>639</v>
      </c>
      <c r="J2033" s="65">
        <v>789</v>
      </c>
      <c r="K2033" s="65">
        <v>675</v>
      </c>
      <c r="L2033" s="65">
        <v>411</v>
      </c>
      <c r="M2033" s="65" t="s">
        <v>498</v>
      </c>
    </row>
    <row r="2034" spans="1:13" ht="12.75" customHeight="1">
      <c r="A2034" s="65" t="str">
        <f>IF(ROW()=1,"KEY",IF(ISNA(VLOOKUP(B2034,車名対応マスタ!B:D,3,FALSE)),"",IF(VLOOKUP(B2034,車名対応マスタ!B:D,3,FALSE)="","",$D2034&amp;" "&amp;IF($G2034="9","J","O")&amp;" "&amp;$I2034&amp;" "&amp;IF($I2034&lt;=TEXT(★完成資料!$A$1,"yyyymm"),TEXT(★完成資料!$A$1,"yyyymm"),"999999")&amp; " " &amp; LEFT(F2034 &amp; "          ",10))))</f>
        <v xml:space="preserve">T O 202202 yyyy00 HV        </v>
      </c>
      <c r="B2034" s="68" t="s">
        <v>292</v>
      </c>
      <c r="C2034" s="68" t="s">
        <v>136</v>
      </c>
      <c r="D2034" s="68" t="s">
        <v>287</v>
      </c>
      <c r="E2034" s="68" t="s">
        <v>359</v>
      </c>
      <c r="F2034" s="68" t="s">
        <v>360</v>
      </c>
      <c r="G2034" s="68" t="s">
        <v>77</v>
      </c>
      <c r="H2034" s="68" t="s">
        <v>273</v>
      </c>
      <c r="I2034" s="68" t="s">
        <v>640</v>
      </c>
      <c r="J2034" s="65">
        <v>280</v>
      </c>
      <c r="K2034" s="65">
        <v>290</v>
      </c>
      <c r="L2034" s="65">
        <v>411</v>
      </c>
      <c r="M2034" s="65" t="s">
        <v>498</v>
      </c>
    </row>
    <row r="2035" spans="1:13" ht="12.75" customHeight="1">
      <c r="A2035" s="65" t="str">
        <f>IF(ROW()=1,"KEY",IF(ISNA(VLOOKUP(B2035,車名対応マスタ!B:D,3,FALSE)),"",IF(VLOOKUP(B2035,車名対応マスタ!B:D,3,FALSE)="","",$D2035&amp;" "&amp;IF($G2035="9","J","O")&amp;" "&amp;$I2035&amp;" "&amp;IF($I2035&lt;=TEXT(★完成資料!$A$1,"yyyymm"),TEXT(★完成資料!$A$1,"yyyymm"),"999999")&amp; " " &amp; LEFT(F2035 &amp; "          ",10))))</f>
        <v xml:space="preserve">T O 202203 yyyy00 HV        </v>
      </c>
      <c r="B2035" s="68" t="s">
        <v>292</v>
      </c>
      <c r="C2035" s="68" t="s">
        <v>136</v>
      </c>
      <c r="D2035" s="68" t="s">
        <v>287</v>
      </c>
      <c r="E2035" s="68" t="s">
        <v>359</v>
      </c>
      <c r="F2035" s="68" t="s">
        <v>360</v>
      </c>
      <c r="G2035" s="68" t="s">
        <v>77</v>
      </c>
      <c r="H2035" s="68" t="s">
        <v>273</v>
      </c>
      <c r="I2035" s="68" t="s">
        <v>641</v>
      </c>
      <c r="J2035" s="65">
        <v>391</v>
      </c>
      <c r="K2035" s="65">
        <v>130</v>
      </c>
      <c r="L2035" s="65">
        <v>411</v>
      </c>
      <c r="M2035" s="65" t="s">
        <v>498</v>
      </c>
    </row>
    <row r="2036" spans="1:13" ht="12.75" customHeight="1">
      <c r="A2036" s="65" t="str">
        <f>IF(ROW()=1,"KEY",IF(ISNA(VLOOKUP(B2036,車名対応マスタ!B:D,3,FALSE)),"",IF(VLOOKUP(B2036,車名対応マスタ!B:D,3,FALSE)="","",$D2036&amp;" "&amp;IF($G2036="9","J","O")&amp;" "&amp;$I2036&amp;" "&amp;IF($I2036&lt;=TEXT(★完成資料!$A$1,"yyyymm"),TEXT(★完成資料!$A$1,"yyyymm"),"999999")&amp; " " &amp; LEFT(F2036 &amp; "          ",10))))</f>
        <v xml:space="preserve">T O 202204 yyyy00 HV        </v>
      </c>
      <c r="B2036" s="68" t="s">
        <v>292</v>
      </c>
      <c r="C2036" s="68" t="s">
        <v>136</v>
      </c>
      <c r="D2036" s="68" t="s">
        <v>287</v>
      </c>
      <c r="E2036" s="68" t="s">
        <v>359</v>
      </c>
      <c r="F2036" s="68" t="s">
        <v>360</v>
      </c>
      <c r="G2036" s="68" t="s">
        <v>77</v>
      </c>
      <c r="H2036" s="68" t="s">
        <v>273</v>
      </c>
      <c r="I2036" s="68" t="s">
        <v>642</v>
      </c>
      <c r="J2036" s="65">
        <v>137</v>
      </c>
      <c r="K2036" s="65">
        <v>141</v>
      </c>
      <c r="L2036" s="65">
        <v>411</v>
      </c>
      <c r="M2036" s="65" t="s">
        <v>498</v>
      </c>
    </row>
    <row r="2037" spans="1:13" ht="12.75" customHeight="1">
      <c r="A2037" s="65" t="str">
        <f>IF(ROW()=1,"KEY",IF(ISNA(VLOOKUP(B2037,車名対応マスタ!B:D,3,FALSE)),"",IF(VLOOKUP(B2037,車名対応マスタ!B:D,3,FALSE)="","",$D2037&amp;" "&amp;IF($G2037="9","J","O")&amp;" "&amp;$I2037&amp;" "&amp;IF($I2037&lt;=TEXT(★完成資料!$A$1,"yyyymm"),TEXT(★完成資料!$A$1,"yyyymm"),"999999")&amp; " " &amp; LEFT(F2037 &amp; "          ",10))))</f>
        <v xml:space="preserve">T O 202205 yyyy00 HV        </v>
      </c>
      <c r="B2037" s="68" t="s">
        <v>292</v>
      </c>
      <c r="C2037" s="68" t="s">
        <v>136</v>
      </c>
      <c r="D2037" s="68" t="s">
        <v>287</v>
      </c>
      <c r="E2037" s="68" t="s">
        <v>359</v>
      </c>
      <c r="F2037" s="68" t="s">
        <v>360</v>
      </c>
      <c r="G2037" s="68" t="s">
        <v>77</v>
      </c>
      <c r="H2037" s="68" t="s">
        <v>273</v>
      </c>
      <c r="I2037" s="68" t="s">
        <v>647</v>
      </c>
      <c r="J2037" s="65">
        <v>163</v>
      </c>
      <c r="K2037" s="65">
        <v>109</v>
      </c>
      <c r="L2037" s="65">
        <v>411</v>
      </c>
      <c r="M2037" s="65" t="s">
        <v>498</v>
      </c>
    </row>
    <row r="2038" spans="1:13" ht="12.75" customHeight="1">
      <c r="A2038" s="65" t="str">
        <f>IF(ROW()=1,"KEY",IF(ISNA(VLOOKUP(B2038,車名対応マスタ!B:D,3,FALSE)),"",IF(VLOOKUP(B2038,車名対応マスタ!B:D,3,FALSE)="","",$D2038&amp;" "&amp;IF($G2038="9","J","O")&amp;" "&amp;$I2038&amp;" "&amp;IF($I2038&lt;=TEXT(★完成資料!$A$1,"yyyymm"),TEXT(★完成資料!$A$1,"yyyymm"),"999999")&amp; " " &amp; LEFT(F2038 &amp; "          ",10))))</f>
        <v xml:space="preserve">T O 202206 yyyy00 HV        </v>
      </c>
      <c r="B2038" s="68" t="s">
        <v>292</v>
      </c>
      <c r="C2038" s="68" t="s">
        <v>136</v>
      </c>
      <c r="D2038" s="68" t="s">
        <v>287</v>
      </c>
      <c r="E2038" s="68" t="s">
        <v>359</v>
      </c>
      <c r="F2038" s="68" t="s">
        <v>360</v>
      </c>
      <c r="G2038" s="68" t="s">
        <v>77</v>
      </c>
      <c r="H2038" s="68" t="s">
        <v>273</v>
      </c>
      <c r="I2038" s="68" t="s">
        <v>652</v>
      </c>
      <c r="J2038" s="65">
        <v>34</v>
      </c>
      <c r="K2038" s="65">
        <v>52</v>
      </c>
      <c r="L2038" s="65">
        <v>411</v>
      </c>
      <c r="M2038" s="65" t="s">
        <v>498</v>
      </c>
    </row>
    <row r="2039" spans="1:13" ht="12.75" customHeight="1">
      <c r="A2039" s="65" t="str">
        <f>IF(ROW()=1,"KEY",IF(ISNA(VLOOKUP(B2039,車名対応マスタ!B:D,3,FALSE)),"",IF(VLOOKUP(B2039,車名対応マスタ!B:D,3,FALSE)="","",$D2039&amp;" "&amp;IF($G2039="9","J","O")&amp;" "&amp;$I2039&amp;" "&amp;IF($I2039&lt;=TEXT(★完成資料!$A$1,"yyyymm"),TEXT(★完成資料!$A$1,"yyyymm"),"999999")&amp; " " &amp; LEFT(F2039 &amp; "          ",10))))</f>
        <v xml:space="preserve">T O 202207 yyyy00 HV        </v>
      </c>
      <c r="B2039" s="68" t="s">
        <v>292</v>
      </c>
      <c r="C2039" s="68" t="s">
        <v>136</v>
      </c>
      <c r="D2039" s="68" t="s">
        <v>287</v>
      </c>
      <c r="E2039" s="68" t="s">
        <v>359</v>
      </c>
      <c r="F2039" s="68" t="s">
        <v>360</v>
      </c>
      <c r="G2039" s="68" t="s">
        <v>77</v>
      </c>
      <c r="H2039" s="68" t="s">
        <v>273</v>
      </c>
      <c r="I2039" s="68" t="s">
        <v>655</v>
      </c>
      <c r="J2039" s="65">
        <v>325</v>
      </c>
      <c r="K2039" s="65">
        <v>516</v>
      </c>
      <c r="L2039" s="65">
        <v>411</v>
      </c>
      <c r="M2039" s="65" t="s">
        <v>498</v>
      </c>
    </row>
    <row r="2040" spans="1:13" ht="12.75" customHeight="1">
      <c r="A2040" s="65" t="str">
        <f>IF(ROW()=1,"KEY",IF(ISNA(VLOOKUP(B2040,車名対応マスタ!B:D,3,FALSE)),"",IF(VLOOKUP(B2040,車名対応マスタ!B:D,3,FALSE)="","",$D2040&amp;" "&amp;IF($G2040="9","J","O")&amp;" "&amp;$I2040&amp;" "&amp;IF($I2040&lt;=TEXT(★完成資料!$A$1,"yyyymm"),TEXT(★完成資料!$A$1,"yyyymm"),"999999")&amp; " " &amp; LEFT(F2040 &amp; "          ",10))))</f>
        <v xml:space="preserve">T O 202208 yyyy00 HV        </v>
      </c>
      <c r="B2040" s="68" t="s">
        <v>292</v>
      </c>
      <c r="C2040" s="68" t="s">
        <v>136</v>
      </c>
      <c r="D2040" s="68" t="s">
        <v>287</v>
      </c>
      <c r="E2040" s="68" t="s">
        <v>359</v>
      </c>
      <c r="F2040" s="68" t="s">
        <v>360</v>
      </c>
      <c r="G2040" s="68" t="s">
        <v>77</v>
      </c>
      <c r="H2040" s="68" t="s">
        <v>273</v>
      </c>
      <c r="I2040" s="68" t="s">
        <v>656</v>
      </c>
      <c r="J2040" s="65">
        <v>46</v>
      </c>
      <c r="K2040" s="65">
        <v>136</v>
      </c>
      <c r="L2040" s="65">
        <v>411</v>
      </c>
      <c r="M2040" s="65" t="s">
        <v>498</v>
      </c>
    </row>
    <row r="2041" spans="1:13" ht="12.75" customHeight="1">
      <c r="A2041" s="65" t="str">
        <f>IF(ROW()=1,"KEY",IF(ISNA(VLOOKUP(B2041,車名対応マスタ!B:D,3,FALSE)),"",IF(VLOOKUP(B2041,車名対応マスタ!B:D,3,FALSE)="","",$D2041&amp;" "&amp;IF($G2041="9","J","O")&amp;" "&amp;$I2041&amp;" "&amp;IF($I2041&lt;=TEXT(★完成資料!$A$1,"yyyymm"),TEXT(★完成資料!$A$1,"yyyymm"),"999999")&amp; " " &amp; LEFT(F2041 &amp; "          ",10))))</f>
        <v xml:space="preserve">T O 202209 yyyy00 HV        </v>
      </c>
      <c r="B2041" s="68" t="s">
        <v>292</v>
      </c>
      <c r="C2041" s="68" t="s">
        <v>136</v>
      </c>
      <c r="D2041" s="68" t="s">
        <v>287</v>
      </c>
      <c r="E2041" s="68" t="s">
        <v>359</v>
      </c>
      <c r="F2041" s="68" t="s">
        <v>360</v>
      </c>
      <c r="G2041" s="68" t="s">
        <v>77</v>
      </c>
      <c r="H2041" s="68" t="s">
        <v>273</v>
      </c>
      <c r="I2041" s="68" t="s">
        <v>657</v>
      </c>
      <c r="J2041" s="65">
        <v>40</v>
      </c>
      <c r="K2041" s="65">
        <v>99</v>
      </c>
      <c r="L2041" s="65">
        <v>411</v>
      </c>
      <c r="M2041" s="65" t="s">
        <v>498</v>
      </c>
    </row>
    <row r="2042" spans="1:13" ht="12.75" customHeight="1">
      <c r="A2042" s="65" t="str">
        <f>IF(ROW()=1,"KEY",IF(ISNA(VLOOKUP(B2042,車名対応マスタ!B:D,3,FALSE)),"",IF(VLOOKUP(B2042,車名対応マスタ!B:D,3,FALSE)="","",$D2042&amp;" "&amp;IF($G2042="9","J","O")&amp;" "&amp;$I2042&amp;" "&amp;IF($I2042&lt;=TEXT(★完成資料!$A$1,"yyyymm"),TEXT(★完成資料!$A$1,"yyyymm"),"999999")&amp; " " &amp; LEFT(F2042 &amp; "          ",10))))</f>
        <v xml:space="preserve">T O 202210 yyyy00 HV        </v>
      </c>
      <c r="B2042" s="68" t="s">
        <v>292</v>
      </c>
      <c r="C2042" s="68" t="s">
        <v>136</v>
      </c>
      <c r="D2042" s="68" t="s">
        <v>287</v>
      </c>
      <c r="E2042" s="68" t="s">
        <v>359</v>
      </c>
      <c r="F2042" s="68" t="s">
        <v>360</v>
      </c>
      <c r="G2042" s="68" t="s">
        <v>77</v>
      </c>
      <c r="H2042" s="68" t="s">
        <v>273</v>
      </c>
      <c r="I2042" s="68" t="s">
        <v>663</v>
      </c>
      <c r="J2042" s="65">
        <v>23</v>
      </c>
      <c r="K2042" s="65">
        <v>21</v>
      </c>
      <c r="L2042" s="65">
        <v>411</v>
      </c>
      <c r="M2042" s="65" t="s">
        <v>498</v>
      </c>
    </row>
    <row r="2043" spans="1:13" ht="12.75" customHeight="1">
      <c r="A2043" s="65" t="str">
        <f>IF(ROW()=1,"KEY",IF(ISNA(VLOOKUP(B2043,車名対応マスタ!B:D,3,FALSE)),"",IF(VLOOKUP(B2043,車名対応マスタ!B:D,3,FALSE)="","",$D2043&amp;" "&amp;IF($G2043="9","J","O")&amp;" "&amp;$I2043&amp;" "&amp;IF($I2043&lt;=TEXT(★完成資料!$A$1,"yyyymm"),TEXT(★完成資料!$A$1,"yyyymm"),"999999")&amp; " " &amp; LEFT(F2043 &amp; "          ",10))))</f>
        <v xml:space="preserve">T O 202201 yyyy00 HV        </v>
      </c>
      <c r="B2043" s="68" t="s">
        <v>292</v>
      </c>
      <c r="C2043" s="68" t="s">
        <v>136</v>
      </c>
      <c r="D2043" s="68" t="s">
        <v>287</v>
      </c>
      <c r="E2043" s="68" t="s">
        <v>359</v>
      </c>
      <c r="F2043" s="68" t="s">
        <v>360</v>
      </c>
      <c r="G2043" s="68" t="s">
        <v>77</v>
      </c>
      <c r="H2043" s="68" t="s">
        <v>273</v>
      </c>
      <c r="I2043" s="68" t="s">
        <v>639</v>
      </c>
      <c r="J2043" s="65">
        <v>83</v>
      </c>
      <c r="K2043" s="65">
        <v>44</v>
      </c>
      <c r="L2043" s="65">
        <v>409</v>
      </c>
      <c r="M2043" s="65" t="s">
        <v>281</v>
      </c>
    </row>
    <row r="2044" spans="1:13" ht="12.75" customHeight="1">
      <c r="A2044" s="65" t="str">
        <f>IF(ROW()=1,"KEY",IF(ISNA(VLOOKUP(B2044,車名対応マスタ!B:D,3,FALSE)),"",IF(VLOOKUP(B2044,車名対応マスタ!B:D,3,FALSE)="","",$D2044&amp;" "&amp;IF($G2044="9","J","O")&amp;" "&amp;$I2044&amp;" "&amp;IF($I2044&lt;=TEXT(★完成資料!$A$1,"yyyymm"),TEXT(★完成資料!$A$1,"yyyymm"),"999999")&amp; " " &amp; LEFT(F2044 &amp; "          ",10))))</f>
        <v xml:space="preserve">T O 202202 yyyy00 HV        </v>
      </c>
      <c r="B2044" s="68" t="s">
        <v>292</v>
      </c>
      <c r="C2044" s="68" t="s">
        <v>136</v>
      </c>
      <c r="D2044" s="68" t="s">
        <v>287</v>
      </c>
      <c r="E2044" s="68" t="s">
        <v>359</v>
      </c>
      <c r="F2044" s="68" t="s">
        <v>360</v>
      </c>
      <c r="G2044" s="68" t="s">
        <v>77</v>
      </c>
      <c r="H2044" s="68" t="s">
        <v>273</v>
      </c>
      <c r="I2044" s="68" t="s">
        <v>640</v>
      </c>
      <c r="J2044" s="65">
        <v>43</v>
      </c>
      <c r="K2044" s="65">
        <v>41</v>
      </c>
      <c r="L2044" s="65">
        <v>409</v>
      </c>
      <c r="M2044" s="65" t="s">
        <v>281</v>
      </c>
    </row>
    <row r="2045" spans="1:13" ht="12.75" customHeight="1">
      <c r="A2045" s="65" t="str">
        <f>IF(ROW()=1,"KEY",IF(ISNA(VLOOKUP(B2045,車名対応マスタ!B:D,3,FALSE)),"",IF(VLOOKUP(B2045,車名対応マスタ!B:D,3,FALSE)="","",$D2045&amp;" "&amp;IF($G2045="9","J","O")&amp;" "&amp;$I2045&amp;" "&amp;IF($I2045&lt;=TEXT(★完成資料!$A$1,"yyyymm"),TEXT(★完成資料!$A$1,"yyyymm"),"999999")&amp; " " &amp; LEFT(F2045 &amp; "          ",10))))</f>
        <v xml:space="preserve">T O 202203 yyyy00 HV        </v>
      </c>
      <c r="B2045" s="68" t="s">
        <v>292</v>
      </c>
      <c r="C2045" s="68" t="s">
        <v>136</v>
      </c>
      <c r="D2045" s="68" t="s">
        <v>287</v>
      </c>
      <c r="E2045" s="68" t="s">
        <v>359</v>
      </c>
      <c r="F2045" s="68" t="s">
        <v>360</v>
      </c>
      <c r="G2045" s="68" t="s">
        <v>77</v>
      </c>
      <c r="H2045" s="68" t="s">
        <v>273</v>
      </c>
      <c r="I2045" s="68" t="s">
        <v>641</v>
      </c>
      <c r="J2045" s="65">
        <v>56</v>
      </c>
      <c r="K2045" s="65">
        <v>51</v>
      </c>
      <c r="L2045" s="65">
        <v>409</v>
      </c>
      <c r="M2045" s="65" t="s">
        <v>281</v>
      </c>
    </row>
    <row r="2046" spans="1:13" ht="12.75" customHeight="1">
      <c r="A2046" s="65" t="str">
        <f>IF(ROW()=1,"KEY",IF(ISNA(VLOOKUP(B2046,車名対応マスタ!B:D,3,FALSE)),"",IF(VLOOKUP(B2046,車名対応マスタ!B:D,3,FALSE)="","",$D2046&amp;" "&amp;IF($G2046="9","J","O")&amp;" "&amp;$I2046&amp;" "&amp;IF($I2046&lt;=TEXT(★完成資料!$A$1,"yyyymm"),TEXT(★完成資料!$A$1,"yyyymm"),"999999")&amp; " " &amp; LEFT(F2046 &amp; "          ",10))))</f>
        <v xml:space="preserve">T O 202204 yyyy00 HV        </v>
      </c>
      <c r="B2046" s="68" t="s">
        <v>292</v>
      </c>
      <c r="C2046" s="68" t="s">
        <v>136</v>
      </c>
      <c r="D2046" s="68" t="s">
        <v>287</v>
      </c>
      <c r="E2046" s="68" t="s">
        <v>359</v>
      </c>
      <c r="F2046" s="68" t="s">
        <v>360</v>
      </c>
      <c r="G2046" s="68" t="s">
        <v>77</v>
      </c>
      <c r="H2046" s="68" t="s">
        <v>273</v>
      </c>
      <c r="I2046" s="68" t="s">
        <v>642</v>
      </c>
      <c r="J2046" s="65">
        <v>22</v>
      </c>
      <c r="K2046" s="65">
        <v>49</v>
      </c>
      <c r="L2046" s="65">
        <v>409</v>
      </c>
      <c r="M2046" s="65" t="s">
        <v>281</v>
      </c>
    </row>
    <row r="2047" spans="1:13" ht="12.75" customHeight="1">
      <c r="A2047" s="65" t="str">
        <f>IF(ROW()=1,"KEY",IF(ISNA(VLOOKUP(B2047,車名対応マスタ!B:D,3,FALSE)),"",IF(VLOOKUP(B2047,車名対応マスタ!B:D,3,FALSE)="","",$D2047&amp;" "&amp;IF($G2047="9","J","O")&amp;" "&amp;$I2047&amp;" "&amp;IF($I2047&lt;=TEXT(★完成資料!$A$1,"yyyymm"),TEXT(★完成資料!$A$1,"yyyymm"),"999999")&amp; " " &amp; LEFT(F2047 &amp; "          ",10))))</f>
        <v xml:space="preserve">T O 202205 yyyy00 HV        </v>
      </c>
      <c r="B2047" s="68" t="s">
        <v>292</v>
      </c>
      <c r="C2047" s="68" t="s">
        <v>136</v>
      </c>
      <c r="D2047" s="68" t="s">
        <v>287</v>
      </c>
      <c r="E2047" s="68" t="s">
        <v>359</v>
      </c>
      <c r="F2047" s="68" t="s">
        <v>360</v>
      </c>
      <c r="G2047" s="68" t="s">
        <v>77</v>
      </c>
      <c r="H2047" s="68" t="s">
        <v>273</v>
      </c>
      <c r="I2047" s="68" t="s">
        <v>647</v>
      </c>
      <c r="J2047" s="65">
        <v>70</v>
      </c>
      <c r="K2047" s="65">
        <v>56</v>
      </c>
      <c r="L2047" s="65">
        <v>409</v>
      </c>
      <c r="M2047" s="65" t="s">
        <v>281</v>
      </c>
    </row>
    <row r="2048" spans="1:13" ht="12.75" customHeight="1">
      <c r="A2048" s="65" t="str">
        <f>IF(ROW()=1,"KEY",IF(ISNA(VLOOKUP(B2048,車名対応マスタ!B:D,3,FALSE)),"",IF(VLOOKUP(B2048,車名対応マスタ!B:D,3,FALSE)="","",$D2048&amp;" "&amp;IF($G2048="9","J","O")&amp;" "&amp;$I2048&amp;" "&amp;IF($I2048&lt;=TEXT(★完成資料!$A$1,"yyyymm"),TEXT(★完成資料!$A$1,"yyyymm"),"999999")&amp; " " &amp; LEFT(F2048 &amp; "          ",10))))</f>
        <v xml:space="preserve">T O 202206 yyyy00 HV        </v>
      </c>
      <c r="B2048" s="68" t="s">
        <v>292</v>
      </c>
      <c r="C2048" s="68" t="s">
        <v>136</v>
      </c>
      <c r="D2048" s="68" t="s">
        <v>287</v>
      </c>
      <c r="E2048" s="68" t="s">
        <v>359</v>
      </c>
      <c r="F2048" s="68" t="s">
        <v>360</v>
      </c>
      <c r="G2048" s="68" t="s">
        <v>77</v>
      </c>
      <c r="H2048" s="68" t="s">
        <v>273</v>
      </c>
      <c r="I2048" s="68" t="s">
        <v>652</v>
      </c>
      <c r="J2048" s="65">
        <v>31</v>
      </c>
      <c r="K2048" s="65">
        <v>36</v>
      </c>
      <c r="L2048" s="65">
        <v>409</v>
      </c>
      <c r="M2048" s="65" t="s">
        <v>281</v>
      </c>
    </row>
    <row r="2049" spans="1:13" ht="12.75" customHeight="1">
      <c r="A2049" s="65" t="str">
        <f>IF(ROW()=1,"KEY",IF(ISNA(VLOOKUP(B2049,車名対応マスタ!B:D,3,FALSE)),"",IF(VLOOKUP(B2049,車名対応マスタ!B:D,3,FALSE)="","",$D2049&amp;" "&amp;IF($G2049="9","J","O")&amp;" "&amp;$I2049&amp;" "&amp;IF($I2049&lt;=TEXT(★完成資料!$A$1,"yyyymm"),TEXT(★完成資料!$A$1,"yyyymm"),"999999")&amp; " " &amp; LEFT(F2049 &amp; "          ",10))))</f>
        <v xml:space="preserve">T O 202207 yyyy00 HV        </v>
      </c>
      <c r="B2049" s="68" t="s">
        <v>292</v>
      </c>
      <c r="C2049" s="68" t="s">
        <v>136</v>
      </c>
      <c r="D2049" s="68" t="s">
        <v>287</v>
      </c>
      <c r="E2049" s="68" t="s">
        <v>359</v>
      </c>
      <c r="F2049" s="68" t="s">
        <v>360</v>
      </c>
      <c r="G2049" s="68" t="s">
        <v>77</v>
      </c>
      <c r="H2049" s="68" t="s">
        <v>273</v>
      </c>
      <c r="I2049" s="68" t="s">
        <v>655</v>
      </c>
      <c r="J2049" s="65">
        <v>17</v>
      </c>
      <c r="K2049" s="65">
        <v>52</v>
      </c>
      <c r="L2049" s="65">
        <v>409</v>
      </c>
      <c r="M2049" s="65" t="s">
        <v>281</v>
      </c>
    </row>
    <row r="2050" spans="1:13" ht="12.75" customHeight="1">
      <c r="A2050" s="65" t="str">
        <f>IF(ROW()=1,"KEY",IF(ISNA(VLOOKUP(B2050,車名対応マスタ!B:D,3,FALSE)),"",IF(VLOOKUP(B2050,車名対応マスタ!B:D,3,FALSE)="","",$D2050&amp;" "&amp;IF($G2050="9","J","O")&amp;" "&amp;$I2050&amp;" "&amp;IF($I2050&lt;=TEXT(★完成資料!$A$1,"yyyymm"),TEXT(★完成資料!$A$1,"yyyymm"),"999999")&amp; " " &amp; LEFT(F2050 &amp; "          ",10))))</f>
        <v xml:space="preserve">T O 202208 yyyy00 HV        </v>
      </c>
      <c r="B2050" s="68" t="s">
        <v>292</v>
      </c>
      <c r="C2050" s="68" t="s">
        <v>136</v>
      </c>
      <c r="D2050" s="68" t="s">
        <v>287</v>
      </c>
      <c r="E2050" s="68" t="s">
        <v>359</v>
      </c>
      <c r="F2050" s="68" t="s">
        <v>360</v>
      </c>
      <c r="G2050" s="68" t="s">
        <v>77</v>
      </c>
      <c r="H2050" s="68" t="s">
        <v>273</v>
      </c>
      <c r="I2050" s="68" t="s">
        <v>656</v>
      </c>
      <c r="J2050" s="65">
        <v>8</v>
      </c>
      <c r="K2050" s="65">
        <v>47</v>
      </c>
      <c r="L2050" s="65">
        <v>409</v>
      </c>
      <c r="M2050" s="65" t="s">
        <v>281</v>
      </c>
    </row>
    <row r="2051" spans="1:13" ht="12.75" customHeight="1">
      <c r="A2051" s="65" t="str">
        <f>IF(ROW()=1,"KEY",IF(ISNA(VLOOKUP(B2051,車名対応マスタ!B:D,3,FALSE)),"",IF(VLOOKUP(B2051,車名対応マスタ!B:D,3,FALSE)="","",$D2051&amp;" "&amp;IF($G2051="9","J","O")&amp;" "&amp;$I2051&amp;" "&amp;IF($I2051&lt;=TEXT(★完成資料!$A$1,"yyyymm"),TEXT(★完成資料!$A$1,"yyyymm"),"999999")&amp; " " &amp; LEFT(F2051 &amp; "          ",10))))</f>
        <v xml:space="preserve">T O 202209 yyyy00 HV        </v>
      </c>
      <c r="B2051" s="68" t="s">
        <v>292</v>
      </c>
      <c r="C2051" s="68" t="s">
        <v>136</v>
      </c>
      <c r="D2051" s="68" t="s">
        <v>287</v>
      </c>
      <c r="E2051" s="68" t="s">
        <v>359</v>
      </c>
      <c r="F2051" s="68" t="s">
        <v>360</v>
      </c>
      <c r="G2051" s="68" t="s">
        <v>77</v>
      </c>
      <c r="H2051" s="68" t="s">
        <v>273</v>
      </c>
      <c r="I2051" s="68" t="s">
        <v>657</v>
      </c>
      <c r="J2051" s="65">
        <v>15</v>
      </c>
      <c r="K2051" s="65">
        <v>37</v>
      </c>
      <c r="L2051" s="65">
        <v>409</v>
      </c>
      <c r="M2051" s="65" t="s">
        <v>281</v>
      </c>
    </row>
    <row r="2052" spans="1:13" ht="12.75" customHeight="1">
      <c r="A2052" s="65" t="str">
        <f>IF(ROW()=1,"KEY",IF(ISNA(VLOOKUP(B2052,車名対応マスタ!B:D,3,FALSE)),"",IF(VLOOKUP(B2052,車名対応マスタ!B:D,3,FALSE)="","",$D2052&amp;" "&amp;IF($G2052="9","J","O")&amp;" "&amp;$I2052&amp;" "&amp;IF($I2052&lt;=TEXT(★完成資料!$A$1,"yyyymm"),TEXT(★完成資料!$A$1,"yyyymm"),"999999")&amp; " " &amp; LEFT(F2052 &amp; "          ",10))))</f>
        <v xml:space="preserve">T O 202210 yyyy00 HV        </v>
      </c>
      <c r="B2052" s="68" t="s">
        <v>292</v>
      </c>
      <c r="C2052" s="68" t="s">
        <v>136</v>
      </c>
      <c r="D2052" s="68" t="s">
        <v>287</v>
      </c>
      <c r="E2052" s="68" t="s">
        <v>359</v>
      </c>
      <c r="F2052" s="68" t="s">
        <v>360</v>
      </c>
      <c r="G2052" s="68" t="s">
        <v>77</v>
      </c>
      <c r="H2052" s="68" t="s">
        <v>273</v>
      </c>
      <c r="I2052" s="68" t="s">
        <v>663</v>
      </c>
      <c r="J2052" s="65">
        <v>22</v>
      </c>
      <c r="K2052" s="65">
        <v>23</v>
      </c>
      <c r="L2052" s="65">
        <v>409</v>
      </c>
      <c r="M2052" s="65" t="s">
        <v>281</v>
      </c>
    </row>
    <row r="2053" spans="1:13" ht="12.75" customHeight="1">
      <c r="A2053" s="65" t="str">
        <f>IF(ROW()=1,"KEY",IF(ISNA(VLOOKUP(B2053,車名対応マスタ!B:D,3,FALSE)),"",IF(VLOOKUP(B2053,車名対応マスタ!B:D,3,FALSE)="","",$D2053&amp;" "&amp;IF($G2053="9","J","O")&amp;" "&amp;$I2053&amp;" "&amp;IF($I2053&lt;=TEXT(★完成資料!$A$1,"yyyymm"),TEXT(★完成資料!$A$1,"yyyymm"),"999999")&amp; " " &amp; LEFT(F2053 &amp; "          ",10))))</f>
        <v xml:space="preserve">T O 202201 yyyy00 HV        </v>
      </c>
      <c r="B2053" s="68" t="s">
        <v>292</v>
      </c>
      <c r="C2053" s="68" t="s">
        <v>136</v>
      </c>
      <c r="D2053" s="68" t="s">
        <v>287</v>
      </c>
      <c r="E2053" s="68" t="s">
        <v>359</v>
      </c>
      <c r="F2053" s="68" t="s">
        <v>360</v>
      </c>
      <c r="G2053" s="68" t="s">
        <v>77</v>
      </c>
      <c r="H2053" s="68" t="s">
        <v>273</v>
      </c>
      <c r="I2053" s="68" t="s">
        <v>639</v>
      </c>
      <c r="J2053" s="65">
        <v>1</v>
      </c>
      <c r="K2053" s="65">
        <v>1</v>
      </c>
      <c r="L2053" s="65">
        <v>603</v>
      </c>
      <c r="M2053" s="65" t="s">
        <v>263</v>
      </c>
    </row>
    <row r="2054" spans="1:13" ht="12.75" customHeight="1">
      <c r="A2054" s="65" t="str">
        <f>IF(ROW()=1,"KEY",IF(ISNA(VLOOKUP(B2054,車名対応マスタ!B:D,3,FALSE)),"",IF(VLOOKUP(B2054,車名対応マスタ!B:D,3,FALSE)="","",$D2054&amp;" "&amp;IF($G2054="9","J","O")&amp;" "&amp;$I2054&amp;" "&amp;IF($I2054&lt;=TEXT(★完成資料!$A$1,"yyyymm"),TEXT(★完成資料!$A$1,"yyyymm"),"999999")&amp; " " &amp; LEFT(F2054 &amp; "          ",10))))</f>
        <v xml:space="preserve">T O 202202 yyyy00 HV        </v>
      </c>
      <c r="B2054" s="68" t="s">
        <v>292</v>
      </c>
      <c r="C2054" s="68" t="s">
        <v>136</v>
      </c>
      <c r="D2054" s="68" t="s">
        <v>287</v>
      </c>
      <c r="E2054" s="68" t="s">
        <v>359</v>
      </c>
      <c r="F2054" s="68" t="s">
        <v>360</v>
      </c>
      <c r="G2054" s="68" t="s">
        <v>77</v>
      </c>
      <c r="H2054" s="68" t="s">
        <v>273</v>
      </c>
      <c r="I2054" s="68" t="s">
        <v>640</v>
      </c>
      <c r="J2054" s="65">
        <v>1</v>
      </c>
      <c r="K2054" s="65">
        <v>2</v>
      </c>
      <c r="L2054" s="65">
        <v>603</v>
      </c>
      <c r="M2054" s="65" t="s">
        <v>263</v>
      </c>
    </row>
    <row r="2055" spans="1:13" ht="12.75" customHeight="1">
      <c r="A2055" s="65" t="str">
        <f>IF(ROW()=1,"KEY",IF(ISNA(VLOOKUP(B2055,車名対応マスタ!B:D,3,FALSE)),"",IF(VLOOKUP(B2055,車名対応マスタ!B:D,3,FALSE)="","",$D2055&amp;" "&amp;IF($G2055="9","J","O")&amp;" "&amp;$I2055&amp;" "&amp;IF($I2055&lt;=TEXT(★完成資料!$A$1,"yyyymm"),TEXT(★完成資料!$A$1,"yyyymm"),"999999")&amp; " " &amp; LEFT(F2055 &amp; "          ",10))))</f>
        <v xml:space="preserve">T O 202203 yyyy00 HV        </v>
      </c>
      <c r="B2055" s="68" t="s">
        <v>292</v>
      </c>
      <c r="C2055" s="68" t="s">
        <v>136</v>
      </c>
      <c r="D2055" s="68" t="s">
        <v>287</v>
      </c>
      <c r="E2055" s="68" t="s">
        <v>359</v>
      </c>
      <c r="F2055" s="68" t="s">
        <v>360</v>
      </c>
      <c r="G2055" s="68" t="s">
        <v>77</v>
      </c>
      <c r="H2055" s="68" t="s">
        <v>273</v>
      </c>
      <c r="I2055" s="68" t="s">
        <v>641</v>
      </c>
      <c r="J2055" s="65">
        <v>4</v>
      </c>
      <c r="K2055" s="65">
        <v>2</v>
      </c>
      <c r="L2055" s="65">
        <v>603</v>
      </c>
      <c r="M2055" s="65" t="s">
        <v>263</v>
      </c>
    </row>
    <row r="2056" spans="1:13" ht="12.75" customHeight="1">
      <c r="A2056" s="65" t="str">
        <f>IF(ROW()=1,"KEY",IF(ISNA(VLOOKUP(B2056,車名対応マスタ!B:D,3,FALSE)),"",IF(VLOOKUP(B2056,車名対応マスタ!B:D,3,FALSE)="","",$D2056&amp;" "&amp;IF($G2056="9","J","O")&amp;" "&amp;$I2056&amp;" "&amp;IF($I2056&lt;=TEXT(★完成資料!$A$1,"yyyymm"),TEXT(★完成資料!$A$1,"yyyymm"),"999999")&amp; " " &amp; LEFT(F2056 &amp; "          ",10))))</f>
        <v xml:space="preserve">T O 202204 yyyy00 HV        </v>
      </c>
      <c r="B2056" s="68" t="s">
        <v>292</v>
      </c>
      <c r="C2056" s="68" t="s">
        <v>136</v>
      </c>
      <c r="D2056" s="68" t="s">
        <v>287</v>
      </c>
      <c r="E2056" s="68" t="s">
        <v>359</v>
      </c>
      <c r="F2056" s="68" t="s">
        <v>360</v>
      </c>
      <c r="G2056" s="68" t="s">
        <v>77</v>
      </c>
      <c r="H2056" s="68" t="s">
        <v>273</v>
      </c>
      <c r="I2056" s="68" t="s">
        <v>642</v>
      </c>
      <c r="J2056" s="65">
        <v>4</v>
      </c>
      <c r="K2056" s="65">
        <v>5</v>
      </c>
      <c r="L2056" s="65">
        <v>603</v>
      </c>
      <c r="M2056" s="65" t="s">
        <v>263</v>
      </c>
    </row>
    <row r="2057" spans="1:13" ht="12.75" customHeight="1">
      <c r="A2057" s="65" t="str">
        <f>IF(ROW()=1,"KEY",IF(ISNA(VLOOKUP(B2057,車名対応マスタ!B:D,3,FALSE)),"",IF(VLOOKUP(B2057,車名対応マスタ!B:D,3,FALSE)="","",$D2057&amp;" "&amp;IF($G2057="9","J","O")&amp;" "&amp;$I2057&amp;" "&amp;IF($I2057&lt;=TEXT(★完成資料!$A$1,"yyyymm"),TEXT(★完成資料!$A$1,"yyyymm"),"999999")&amp; " " &amp; LEFT(F2057 &amp; "          ",10))))</f>
        <v xml:space="preserve">T O 202205 yyyy00 HV        </v>
      </c>
      <c r="B2057" s="68" t="s">
        <v>292</v>
      </c>
      <c r="C2057" s="68" t="s">
        <v>136</v>
      </c>
      <c r="D2057" s="68" t="s">
        <v>287</v>
      </c>
      <c r="E2057" s="68" t="s">
        <v>359</v>
      </c>
      <c r="F2057" s="68" t="s">
        <v>360</v>
      </c>
      <c r="G2057" s="68" t="s">
        <v>77</v>
      </c>
      <c r="H2057" s="68" t="s">
        <v>273</v>
      </c>
      <c r="I2057" s="68" t="s">
        <v>647</v>
      </c>
      <c r="J2057" s="65">
        <v>3</v>
      </c>
      <c r="K2057" s="65">
        <v>0</v>
      </c>
      <c r="L2057" s="65">
        <v>603</v>
      </c>
      <c r="M2057" s="65" t="s">
        <v>263</v>
      </c>
    </row>
    <row r="2058" spans="1:13" ht="12.75" customHeight="1">
      <c r="A2058" s="65" t="str">
        <f>IF(ROW()=1,"KEY",IF(ISNA(VLOOKUP(B2058,車名対応マスタ!B:D,3,FALSE)),"",IF(VLOOKUP(B2058,車名対応マスタ!B:D,3,FALSE)="","",$D2058&amp;" "&amp;IF($G2058="9","J","O")&amp;" "&amp;$I2058&amp;" "&amp;IF($I2058&lt;=TEXT(★完成資料!$A$1,"yyyymm"),TEXT(★完成資料!$A$1,"yyyymm"),"999999")&amp; " " &amp; LEFT(F2058 &amp; "          ",10))))</f>
        <v xml:space="preserve">T O 202206 yyyy00 HV        </v>
      </c>
      <c r="B2058" s="68" t="s">
        <v>292</v>
      </c>
      <c r="C2058" s="68" t="s">
        <v>136</v>
      </c>
      <c r="D2058" s="68" t="s">
        <v>287</v>
      </c>
      <c r="E2058" s="68" t="s">
        <v>359</v>
      </c>
      <c r="F2058" s="68" t="s">
        <v>360</v>
      </c>
      <c r="G2058" s="68" t="s">
        <v>77</v>
      </c>
      <c r="H2058" s="68" t="s">
        <v>273</v>
      </c>
      <c r="I2058" s="68" t="s">
        <v>652</v>
      </c>
      <c r="J2058" s="65">
        <v>3</v>
      </c>
      <c r="K2058" s="65">
        <v>3</v>
      </c>
      <c r="L2058" s="65">
        <v>603</v>
      </c>
      <c r="M2058" s="65" t="s">
        <v>263</v>
      </c>
    </row>
    <row r="2059" spans="1:13" ht="12.75" customHeight="1">
      <c r="A2059" s="65" t="str">
        <f>IF(ROW()=1,"KEY",IF(ISNA(VLOOKUP(B2059,車名対応マスタ!B:D,3,FALSE)),"",IF(VLOOKUP(B2059,車名対応マスタ!B:D,3,FALSE)="","",$D2059&amp;" "&amp;IF($G2059="9","J","O")&amp;" "&amp;$I2059&amp;" "&amp;IF($I2059&lt;=TEXT(★完成資料!$A$1,"yyyymm"),TEXT(★完成資料!$A$1,"yyyymm"),"999999")&amp; " " &amp; LEFT(F2059 &amp; "          ",10))))</f>
        <v xml:space="preserve">T O 202207 yyyy00 HV        </v>
      </c>
      <c r="B2059" s="68" t="s">
        <v>292</v>
      </c>
      <c r="C2059" s="68" t="s">
        <v>136</v>
      </c>
      <c r="D2059" s="68" t="s">
        <v>287</v>
      </c>
      <c r="E2059" s="68" t="s">
        <v>359</v>
      </c>
      <c r="F2059" s="68" t="s">
        <v>360</v>
      </c>
      <c r="G2059" s="68" t="s">
        <v>77</v>
      </c>
      <c r="H2059" s="68" t="s">
        <v>273</v>
      </c>
      <c r="I2059" s="68" t="s">
        <v>655</v>
      </c>
      <c r="J2059" s="65">
        <v>1</v>
      </c>
      <c r="L2059" s="65">
        <v>603</v>
      </c>
      <c r="M2059" s="65" t="s">
        <v>263</v>
      </c>
    </row>
    <row r="2060" spans="1:13" ht="12.75" customHeight="1">
      <c r="A2060" s="65" t="str">
        <f>IF(ROW()=1,"KEY",IF(ISNA(VLOOKUP(B2060,車名対応マスタ!B:D,3,FALSE)),"",IF(VLOOKUP(B2060,車名対応マスタ!B:D,3,FALSE)="","",$D2060&amp;" "&amp;IF($G2060="9","J","O")&amp;" "&amp;$I2060&amp;" "&amp;IF($I2060&lt;=TEXT(★完成資料!$A$1,"yyyymm"),TEXT(★完成資料!$A$1,"yyyymm"),"999999")&amp; " " &amp; LEFT(F2060 &amp; "          ",10))))</f>
        <v xml:space="preserve">T O 202209 yyyy00 HV        </v>
      </c>
      <c r="B2060" s="68" t="s">
        <v>292</v>
      </c>
      <c r="C2060" s="68" t="s">
        <v>136</v>
      </c>
      <c r="D2060" s="68" t="s">
        <v>287</v>
      </c>
      <c r="E2060" s="68" t="s">
        <v>359</v>
      </c>
      <c r="F2060" s="68" t="s">
        <v>360</v>
      </c>
      <c r="G2060" s="68" t="s">
        <v>77</v>
      </c>
      <c r="H2060" s="68" t="s">
        <v>273</v>
      </c>
      <c r="I2060" s="68" t="s">
        <v>657</v>
      </c>
      <c r="J2060" s="65">
        <v>2</v>
      </c>
      <c r="K2060" s="65">
        <v>3</v>
      </c>
      <c r="L2060" s="65">
        <v>603</v>
      </c>
      <c r="M2060" s="65" t="s">
        <v>263</v>
      </c>
    </row>
    <row r="2061" spans="1:13" ht="12.75" customHeight="1">
      <c r="A2061" s="65" t="str">
        <f>IF(ROW()=1,"KEY",IF(ISNA(VLOOKUP(B2061,車名対応マスタ!B:D,3,FALSE)),"",IF(VLOOKUP(B2061,車名対応マスタ!B:D,3,FALSE)="","",$D2061&amp;" "&amp;IF($G2061="9","J","O")&amp;" "&amp;$I2061&amp;" "&amp;IF($I2061&lt;=TEXT(★完成資料!$A$1,"yyyymm"),TEXT(★完成資料!$A$1,"yyyymm"),"999999")&amp; " " &amp; LEFT(F2061 &amp; "          ",10))))</f>
        <v xml:space="preserve">T O 202210 yyyy00 HV        </v>
      </c>
      <c r="B2061" s="68" t="s">
        <v>292</v>
      </c>
      <c r="C2061" s="68" t="s">
        <v>136</v>
      </c>
      <c r="D2061" s="68" t="s">
        <v>287</v>
      </c>
      <c r="E2061" s="68" t="s">
        <v>359</v>
      </c>
      <c r="F2061" s="68" t="s">
        <v>360</v>
      </c>
      <c r="G2061" s="68" t="s">
        <v>77</v>
      </c>
      <c r="H2061" s="68" t="s">
        <v>273</v>
      </c>
      <c r="I2061" s="68" t="s">
        <v>663</v>
      </c>
      <c r="J2061" s="65">
        <v>3</v>
      </c>
      <c r="K2061" s="65">
        <v>1</v>
      </c>
      <c r="L2061" s="65">
        <v>603</v>
      </c>
      <c r="M2061" s="65" t="s">
        <v>263</v>
      </c>
    </row>
    <row r="2062" spans="1:13" ht="12.75" customHeight="1">
      <c r="A2062" s="65" t="str">
        <f>IF(ROW()=1,"KEY",IF(ISNA(VLOOKUP(B2062,車名対応マスタ!B:D,3,FALSE)),"",IF(VLOOKUP(B2062,車名対応マスタ!B:D,3,FALSE)="","",$D2062&amp;" "&amp;IF($G2062="9","J","O")&amp;" "&amp;$I2062&amp;" "&amp;IF($I2062&lt;=TEXT(★完成資料!$A$1,"yyyymm"),TEXT(★完成資料!$A$1,"yyyymm"),"999999")&amp; " " &amp; LEFT(F2062 &amp; "          ",10))))</f>
        <v xml:space="preserve">T O 202201 yyyy00 HV        </v>
      </c>
      <c r="B2062" s="68" t="s">
        <v>292</v>
      </c>
      <c r="C2062" s="68" t="s">
        <v>136</v>
      </c>
      <c r="D2062" s="68" t="s">
        <v>287</v>
      </c>
      <c r="E2062" s="68" t="s">
        <v>359</v>
      </c>
      <c r="F2062" s="68" t="s">
        <v>360</v>
      </c>
      <c r="G2062" s="68" t="s">
        <v>77</v>
      </c>
      <c r="H2062" s="68" t="s">
        <v>273</v>
      </c>
      <c r="I2062" s="68" t="s">
        <v>639</v>
      </c>
      <c r="J2062" s="65">
        <v>862</v>
      </c>
      <c r="K2062" s="65">
        <v>519</v>
      </c>
      <c r="L2062" s="65">
        <v>417</v>
      </c>
      <c r="M2062" s="65" t="s">
        <v>499</v>
      </c>
    </row>
    <row r="2063" spans="1:13" ht="12.75" customHeight="1">
      <c r="A2063" s="65" t="str">
        <f>IF(ROW()=1,"KEY",IF(ISNA(VLOOKUP(B2063,車名対応マスタ!B:D,3,FALSE)),"",IF(VLOOKUP(B2063,車名対応マスタ!B:D,3,FALSE)="","",$D2063&amp;" "&amp;IF($G2063="9","J","O")&amp;" "&amp;$I2063&amp;" "&amp;IF($I2063&lt;=TEXT(★完成資料!$A$1,"yyyymm"),TEXT(★完成資料!$A$1,"yyyymm"),"999999")&amp; " " &amp; LEFT(F2063 &amp; "          ",10))))</f>
        <v xml:space="preserve">T O 202202 yyyy00 HV        </v>
      </c>
      <c r="B2063" s="68" t="s">
        <v>292</v>
      </c>
      <c r="C2063" s="68" t="s">
        <v>136</v>
      </c>
      <c r="D2063" s="68" t="s">
        <v>287</v>
      </c>
      <c r="E2063" s="68" t="s">
        <v>359</v>
      </c>
      <c r="F2063" s="68" t="s">
        <v>360</v>
      </c>
      <c r="G2063" s="68" t="s">
        <v>77</v>
      </c>
      <c r="H2063" s="68" t="s">
        <v>273</v>
      </c>
      <c r="I2063" s="68" t="s">
        <v>640</v>
      </c>
      <c r="J2063" s="65">
        <v>658</v>
      </c>
      <c r="K2063" s="65">
        <v>831</v>
      </c>
      <c r="L2063" s="65">
        <v>417</v>
      </c>
      <c r="M2063" s="65" t="s">
        <v>499</v>
      </c>
    </row>
    <row r="2064" spans="1:13" ht="12.75" customHeight="1">
      <c r="A2064" s="65" t="str">
        <f>IF(ROW()=1,"KEY",IF(ISNA(VLOOKUP(B2064,車名対応マスタ!B:D,3,FALSE)),"",IF(VLOOKUP(B2064,車名対応マスタ!B:D,3,FALSE)="","",$D2064&amp;" "&amp;IF($G2064="9","J","O")&amp;" "&amp;$I2064&amp;" "&amp;IF($I2064&lt;=TEXT(★完成資料!$A$1,"yyyymm"),TEXT(★完成資料!$A$1,"yyyymm"),"999999")&amp; " " &amp; LEFT(F2064 &amp; "          ",10))))</f>
        <v xml:space="preserve">T O 202203 yyyy00 HV        </v>
      </c>
      <c r="B2064" s="68" t="s">
        <v>292</v>
      </c>
      <c r="C2064" s="68" t="s">
        <v>136</v>
      </c>
      <c r="D2064" s="68" t="s">
        <v>287</v>
      </c>
      <c r="E2064" s="68" t="s">
        <v>359</v>
      </c>
      <c r="F2064" s="68" t="s">
        <v>360</v>
      </c>
      <c r="G2064" s="68" t="s">
        <v>77</v>
      </c>
      <c r="H2064" s="68" t="s">
        <v>273</v>
      </c>
      <c r="I2064" s="68" t="s">
        <v>641</v>
      </c>
      <c r="K2064" s="65">
        <v>922</v>
      </c>
      <c r="L2064" s="65">
        <v>417</v>
      </c>
      <c r="M2064" s="65" t="s">
        <v>499</v>
      </c>
    </row>
    <row r="2065" spans="1:13" ht="12.75" customHeight="1">
      <c r="A2065" s="65" t="str">
        <f>IF(ROW()=1,"KEY",IF(ISNA(VLOOKUP(B2065,車名対応マスタ!B:D,3,FALSE)),"",IF(VLOOKUP(B2065,車名対応マスタ!B:D,3,FALSE)="","",$D2065&amp;" "&amp;IF($G2065="9","J","O")&amp;" "&amp;$I2065&amp;" "&amp;IF($I2065&lt;=TEXT(★完成資料!$A$1,"yyyymm"),TEXT(★完成資料!$A$1,"yyyymm"),"999999")&amp; " " &amp; LEFT(F2065 &amp; "          ",10))))</f>
        <v xml:space="preserve">T O 202204 yyyy00 HV        </v>
      </c>
      <c r="B2065" s="68" t="s">
        <v>292</v>
      </c>
      <c r="C2065" s="68" t="s">
        <v>136</v>
      </c>
      <c r="D2065" s="68" t="s">
        <v>287</v>
      </c>
      <c r="E2065" s="68" t="s">
        <v>359</v>
      </c>
      <c r="F2065" s="68" t="s">
        <v>360</v>
      </c>
      <c r="G2065" s="68" t="s">
        <v>77</v>
      </c>
      <c r="H2065" s="68" t="s">
        <v>273</v>
      </c>
      <c r="I2065" s="68" t="s">
        <v>642</v>
      </c>
      <c r="K2065" s="65">
        <v>572</v>
      </c>
      <c r="L2065" s="65">
        <v>417</v>
      </c>
      <c r="M2065" s="65" t="s">
        <v>499</v>
      </c>
    </row>
    <row r="2066" spans="1:13" ht="12.75" customHeight="1">
      <c r="A2066" s="65" t="str">
        <f>IF(ROW()=1,"KEY",IF(ISNA(VLOOKUP(B2066,車名対応マスタ!B:D,3,FALSE)),"",IF(VLOOKUP(B2066,車名対応マスタ!B:D,3,FALSE)="","",$D2066&amp;" "&amp;IF($G2066="9","J","O")&amp;" "&amp;$I2066&amp;" "&amp;IF($I2066&lt;=TEXT(★完成資料!$A$1,"yyyymm"),TEXT(★完成資料!$A$1,"yyyymm"),"999999")&amp; " " &amp; LEFT(F2066 &amp; "          ",10))))</f>
        <v xml:space="preserve">T O 202205 yyyy00 HV        </v>
      </c>
      <c r="B2066" s="68" t="s">
        <v>292</v>
      </c>
      <c r="C2066" s="68" t="s">
        <v>136</v>
      </c>
      <c r="D2066" s="68" t="s">
        <v>287</v>
      </c>
      <c r="E2066" s="68" t="s">
        <v>359</v>
      </c>
      <c r="F2066" s="68" t="s">
        <v>360</v>
      </c>
      <c r="G2066" s="68" t="s">
        <v>77</v>
      </c>
      <c r="H2066" s="68" t="s">
        <v>273</v>
      </c>
      <c r="I2066" s="68" t="s">
        <v>647</v>
      </c>
      <c r="K2066" s="65">
        <v>528</v>
      </c>
      <c r="L2066" s="65">
        <v>417</v>
      </c>
      <c r="M2066" s="65" t="s">
        <v>499</v>
      </c>
    </row>
    <row r="2067" spans="1:13" ht="12.75" customHeight="1">
      <c r="A2067" s="65" t="str">
        <f>IF(ROW()=1,"KEY",IF(ISNA(VLOOKUP(B2067,車名対応マスタ!B:D,3,FALSE)),"",IF(VLOOKUP(B2067,車名対応マスタ!B:D,3,FALSE)="","",$D2067&amp;" "&amp;IF($G2067="9","J","O")&amp;" "&amp;$I2067&amp;" "&amp;IF($I2067&lt;=TEXT(★完成資料!$A$1,"yyyymm"),TEXT(★完成資料!$A$1,"yyyymm"),"999999")&amp; " " &amp; LEFT(F2067 &amp; "          ",10))))</f>
        <v xml:space="preserve">T O 202206 yyyy00 HV        </v>
      </c>
      <c r="B2067" s="68" t="s">
        <v>292</v>
      </c>
      <c r="C2067" s="68" t="s">
        <v>136</v>
      </c>
      <c r="D2067" s="68" t="s">
        <v>287</v>
      </c>
      <c r="E2067" s="68" t="s">
        <v>359</v>
      </c>
      <c r="F2067" s="68" t="s">
        <v>360</v>
      </c>
      <c r="G2067" s="68" t="s">
        <v>77</v>
      </c>
      <c r="H2067" s="68" t="s">
        <v>273</v>
      </c>
      <c r="I2067" s="68" t="s">
        <v>652</v>
      </c>
      <c r="K2067" s="65">
        <v>320</v>
      </c>
      <c r="L2067" s="65">
        <v>417</v>
      </c>
      <c r="M2067" s="65" t="s">
        <v>499</v>
      </c>
    </row>
    <row r="2068" spans="1:13" ht="12.75" customHeight="1">
      <c r="A2068" s="65" t="str">
        <f>IF(ROW()=1,"KEY",IF(ISNA(VLOOKUP(B2068,車名対応マスタ!B:D,3,FALSE)),"",IF(VLOOKUP(B2068,車名対応マスタ!B:D,3,FALSE)="","",$D2068&amp;" "&amp;IF($G2068="9","J","O")&amp;" "&amp;$I2068&amp;" "&amp;IF($I2068&lt;=TEXT(★完成資料!$A$1,"yyyymm"),TEXT(★完成資料!$A$1,"yyyymm"),"999999")&amp; " " &amp; LEFT(F2068 &amp; "          ",10))))</f>
        <v xml:space="preserve">T O 202207 yyyy00 HV        </v>
      </c>
      <c r="B2068" s="68" t="s">
        <v>292</v>
      </c>
      <c r="C2068" s="68" t="s">
        <v>136</v>
      </c>
      <c r="D2068" s="68" t="s">
        <v>287</v>
      </c>
      <c r="E2068" s="68" t="s">
        <v>359</v>
      </c>
      <c r="F2068" s="68" t="s">
        <v>360</v>
      </c>
      <c r="G2068" s="68" t="s">
        <v>77</v>
      </c>
      <c r="H2068" s="68" t="s">
        <v>273</v>
      </c>
      <c r="I2068" s="68" t="s">
        <v>655</v>
      </c>
      <c r="K2068" s="65">
        <v>129</v>
      </c>
      <c r="L2068" s="65">
        <v>417</v>
      </c>
      <c r="M2068" s="65" t="s">
        <v>499</v>
      </c>
    </row>
    <row r="2069" spans="1:13" ht="12.75" customHeight="1">
      <c r="A2069" s="65" t="str">
        <f>IF(ROW()=1,"KEY",IF(ISNA(VLOOKUP(B2069,車名対応マスタ!B:D,3,FALSE)),"",IF(VLOOKUP(B2069,車名対応マスタ!B:D,3,FALSE)="","",$D2069&amp;" "&amp;IF($G2069="9","J","O")&amp;" "&amp;$I2069&amp;" "&amp;IF($I2069&lt;=TEXT(★完成資料!$A$1,"yyyymm"),TEXT(★完成資料!$A$1,"yyyymm"),"999999")&amp; " " &amp; LEFT(F2069 &amp; "          ",10))))</f>
        <v xml:space="preserve">T O 202208 yyyy00 HV        </v>
      </c>
      <c r="B2069" s="68" t="s">
        <v>292</v>
      </c>
      <c r="C2069" s="68" t="s">
        <v>136</v>
      </c>
      <c r="D2069" s="68" t="s">
        <v>287</v>
      </c>
      <c r="E2069" s="68" t="s">
        <v>359</v>
      </c>
      <c r="F2069" s="68" t="s">
        <v>360</v>
      </c>
      <c r="G2069" s="68" t="s">
        <v>77</v>
      </c>
      <c r="H2069" s="68" t="s">
        <v>273</v>
      </c>
      <c r="I2069" s="68" t="s">
        <v>656</v>
      </c>
      <c r="K2069" s="65">
        <v>294</v>
      </c>
      <c r="L2069" s="65">
        <v>417</v>
      </c>
      <c r="M2069" s="65" t="s">
        <v>499</v>
      </c>
    </row>
    <row r="2070" spans="1:13" ht="12.75" customHeight="1">
      <c r="A2070" s="65" t="str">
        <f>IF(ROW()=1,"KEY",IF(ISNA(VLOOKUP(B2070,車名対応マスタ!B:D,3,FALSE)),"",IF(VLOOKUP(B2070,車名対応マスタ!B:D,3,FALSE)="","",$D2070&amp;" "&amp;IF($G2070="9","J","O")&amp;" "&amp;$I2070&amp;" "&amp;IF($I2070&lt;=TEXT(★完成資料!$A$1,"yyyymm"),TEXT(★完成資料!$A$1,"yyyymm"),"999999")&amp; " " &amp; LEFT(F2070 &amp; "          ",10))))</f>
        <v xml:space="preserve">T O 202209 yyyy00 HV        </v>
      </c>
      <c r="B2070" s="68" t="s">
        <v>292</v>
      </c>
      <c r="C2070" s="68" t="s">
        <v>136</v>
      </c>
      <c r="D2070" s="68" t="s">
        <v>287</v>
      </c>
      <c r="E2070" s="68" t="s">
        <v>359</v>
      </c>
      <c r="F2070" s="68" t="s">
        <v>360</v>
      </c>
      <c r="G2070" s="68" t="s">
        <v>77</v>
      </c>
      <c r="H2070" s="68" t="s">
        <v>273</v>
      </c>
      <c r="I2070" s="68" t="s">
        <v>657</v>
      </c>
      <c r="K2070" s="65">
        <v>295</v>
      </c>
      <c r="L2070" s="65">
        <v>417</v>
      </c>
      <c r="M2070" s="65" t="s">
        <v>499</v>
      </c>
    </row>
    <row r="2071" spans="1:13" ht="12.75" customHeight="1">
      <c r="A2071" s="65" t="str">
        <f>IF(ROW()=1,"KEY",IF(ISNA(VLOOKUP(B2071,車名対応マスタ!B:D,3,FALSE)),"",IF(VLOOKUP(B2071,車名対応マスタ!B:D,3,FALSE)="","",$D2071&amp;" "&amp;IF($G2071="9","J","O")&amp;" "&amp;$I2071&amp;" "&amp;IF($I2071&lt;=TEXT(★完成資料!$A$1,"yyyymm"),TEXT(★完成資料!$A$1,"yyyymm"),"999999")&amp; " " &amp; LEFT(F2071 &amp; "          ",10))))</f>
        <v xml:space="preserve">T O 202210 yyyy00 HV        </v>
      </c>
      <c r="B2071" s="68" t="s">
        <v>292</v>
      </c>
      <c r="C2071" s="68" t="s">
        <v>136</v>
      </c>
      <c r="D2071" s="68" t="s">
        <v>287</v>
      </c>
      <c r="E2071" s="68" t="s">
        <v>359</v>
      </c>
      <c r="F2071" s="68" t="s">
        <v>360</v>
      </c>
      <c r="G2071" s="68" t="s">
        <v>77</v>
      </c>
      <c r="H2071" s="68" t="s">
        <v>273</v>
      </c>
      <c r="I2071" s="68" t="s">
        <v>663</v>
      </c>
      <c r="K2071" s="65">
        <v>728</v>
      </c>
      <c r="L2071" s="65">
        <v>417</v>
      </c>
      <c r="M2071" s="65" t="s">
        <v>499</v>
      </c>
    </row>
    <row r="2072" spans="1:13" ht="12.75" customHeight="1">
      <c r="A2072" s="65" t="str">
        <f>IF(ROW()=1,"KEY",IF(ISNA(VLOOKUP(B2072,車名対応マスタ!B:D,3,FALSE)),"",IF(VLOOKUP(B2072,車名対応マスタ!B:D,3,FALSE)="","",$D2072&amp;" "&amp;IF($G2072="9","J","O")&amp;" "&amp;$I2072&amp;" "&amp;IF($I2072&lt;=TEXT(★完成資料!$A$1,"yyyymm"),TEXT(★完成資料!$A$1,"yyyymm"),"999999")&amp; " " &amp; LEFT(F2072 &amp; "          ",10))))</f>
        <v xml:space="preserve">T O 202201 yyyy00 HV        </v>
      </c>
      <c r="B2072" s="68" t="s">
        <v>292</v>
      </c>
      <c r="C2072" s="68" t="s">
        <v>136</v>
      </c>
      <c r="D2072" s="68" t="s">
        <v>287</v>
      </c>
      <c r="E2072" s="68" t="s">
        <v>359</v>
      </c>
      <c r="F2072" s="68" t="s">
        <v>360</v>
      </c>
      <c r="G2072" s="68" t="s">
        <v>77</v>
      </c>
      <c r="H2072" s="68" t="s">
        <v>273</v>
      </c>
      <c r="I2072" s="68" t="s">
        <v>639</v>
      </c>
      <c r="J2072" s="65">
        <v>19</v>
      </c>
      <c r="K2072" s="65">
        <v>17</v>
      </c>
      <c r="L2072" s="65">
        <v>443</v>
      </c>
      <c r="M2072" s="65" t="s">
        <v>232</v>
      </c>
    </row>
    <row r="2073" spans="1:13" ht="12.75" customHeight="1">
      <c r="A2073" s="65" t="str">
        <f>IF(ROW()=1,"KEY",IF(ISNA(VLOOKUP(B2073,車名対応マスタ!B:D,3,FALSE)),"",IF(VLOOKUP(B2073,車名対応マスタ!B:D,3,FALSE)="","",$D2073&amp;" "&amp;IF($G2073="9","J","O")&amp;" "&amp;$I2073&amp;" "&amp;IF($I2073&lt;=TEXT(★完成資料!$A$1,"yyyymm"),TEXT(★完成資料!$A$1,"yyyymm"),"999999")&amp; " " &amp; LEFT(F2073 &amp; "          ",10))))</f>
        <v xml:space="preserve">T O 202202 yyyy00 HV        </v>
      </c>
      <c r="B2073" s="68" t="s">
        <v>292</v>
      </c>
      <c r="C2073" s="68" t="s">
        <v>136</v>
      </c>
      <c r="D2073" s="68" t="s">
        <v>287</v>
      </c>
      <c r="E2073" s="68" t="s">
        <v>359</v>
      </c>
      <c r="F2073" s="68" t="s">
        <v>360</v>
      </c>
      <c r="G2073" s="68" t="s">
        <v>77</v>
      </c>
      <c r="H2073" s="68" t="s">
        <v>273</v>
      </c>
      <c r="I2073" s="68" t="s">
        <v>640</v>
      </c>
      <c r="J2073" s="65">
        <v>7</v>
      </c>
      <c r="K2073" s="65">
        <v>17</v>
      </c>
      <c r="L2073" s="65">
        <v>443</v>
      </c>
      <c r="M2073" s="65" t="s">
        <v>232</v>
      </c>
    </row>
    <row r="2074" spans="1:13" ht="12.75" customHeight="1">
      <c r="A2074" s="65" t="str">
        <f>IF(ROW()=1,"KEY",IF(ISNA(VLOOKUP(B2074,車名対応マスタ!B:D,3,FALSE)),"",IF(VLOOKUP(B2074,車名対応マスタ!B:D,3,FALSE)="","",$D2074&amp;" "&amp;IF($G2074="9","J","O")&amp;" "&amp;$I2074&amp;" "&amp;IF($I2074&lt;=TEXT(★完成資料!$A$1,"yyyymm"),TEXT(★完成資料!$A$1,"yyyymm"),"999999")&amp; " " &amp; LEFT(F2074 &amp; "          ",10))))</f>
        <v xml:space="preserve">T O 202203 yyyy00 HV        </v>
      </c>
      <c r="B2074" s="68" t="s">
        <v>292</v>
      </c>
      <c r="C2074" s="68" t="s">
        <v>136</v>
      </c>
      <c r="D2074" s="68" t="s">
        <v>287</v>
      </c>
      <c r="E2074" s="68" t="s">
        <v>359</v>
      </c>
      <c r="F2074" s="68" t="s">
        <v>360</v>
      </c>
      <c r="G2074" s="68" t="s">
        <v>77</v>
      </c>
      <c r="H2074" s="68" t="s">
        <v>273</v>
      </c>
      <c r="I2074" s="68" t="s">
        <v>641</v>
      </c>
      <c r="K2074" s="65">
        <v>13</v>
      </c>
      <c r="L2074" s="65">
        <v>443</v>
      </c>
      <c r="M2074" s="65" t="s">
        <v>232</v>
      </c>
    </row>
    <row r="2075" spans="1:13" ht="12.75" customHeight="1">
      <c r="A2075" s="65" t="str">
        <f>IF(ROW()=1,"KEY",IF(ISNA(VLOOKUP(B2075,車名対応マスタ!B:D,3,FALSE)),"",IF(VLOOKUP(B2075,車名対応マスタ!B:D,3,FALSE)="","",$D2075&amp;" "&amp;IF($G2075="9","J","O")&amp;" "&amp;$I2075&amp;" "&amp;IF($I2075&lt;=TEXT(★完成資料!$A$1,"yyyymm"),TEXT(★完成資料!$A$1,"yyyymm"),"999999")&amp; " " &amp; LEFT(F2075 &amp; "          ",10))))</f>
        <v xml:space="preserve">T O 202204 yyyy00 HV        </v>
      </c>
      <c r="B2075" s="68" t="s">
        <v>292</v>
      </c>
      <c r="C2075" s="68" t="s">
        <v>136</v>
      </c>
      <c r="D2075" s="68" t="s">
        <v>287</v>
      </c>
      <c r="E2075" s="68" t="s">
        <v>359</v>
      </c>
      <c r="F2075" s="68" t="s">
        <v>360</v>
      </c>
      <c r="G2075" s="68" t="s">
        <v>77</v>
      </c>
      <c r="H2075" s="68" t="s">
        <v>273</v>
      </c>
      <c r="I2075" s="68" t="s">
        <v>642</v>
      </c>
      <c r="J2075" s="65">
        <v>4</v>
      </c>
      <c r="K2075" s="65">
        <v>16</v>
      </c>
      <c r="L2075" s="65">
        <v>443</v>
      </c>
      <c r="M2075" s="65" t="s">
        <v>232</v>
      </c>
    </row>
    <row r="2076" spans="1:13" ht="12.75" customHeight="1">
      <c r="A2076" s="65" t="str">
        <f>IF(ROW()=1,"KEY",IF(ISNA(VLOOKUP(B2076,車名対応マスタ!B:D,3,FALSE)),"",IF(VLOOKUP(B2076,車名対応マスタ!B:D,3,FALSE)="","",$D2076&amp;" "&amp;IF($G2076="9","J","O")&amp;" "&amp;$I2076&amp;" "&amp;IF($I2076&lt;=TEXT(★完成資料!$A$1,"yyyymm"),TEXT(★完成資料!$A$1,"yyyymm"),"999999")&amp; " " &amp; LEFT(F2076 &amp; "          ",10))))</f>
        <v xml:space="preserve">T O 202205 yyyy00 HV        </v>
      </c>
      <c r="B2076" s="68" t="s">
        <v>292</v>
      </c>
      <c r="C2076" s="68" t="s">
        <v>136</v>
      </c>
      <c r="D2076" s="68" t="s">
        <v>287</v>
      </c>
      <c r="E2076" s="68" t="s">
        <v>359</v>
      </c>
      <c r="F2076" s="68" t="s">
        <v>360</v>
      </c>
      <c r="G2076" s="68" t="s">
        <v>77</v>
      </c>
      <c r="H2076" s="68" t="s">
        <v>273</v>
      </c>
      <c r="I2076" s="68" t="s">
        <v>647</v>
      </c>
      <c r="J2076" s="65">
        <v>6</v>
      </c>
      <c r="K2076" s="65">
        <v>18</v>
      </c>
      <c r="L2076" s="65">
        <v>443</v>
      </c>
      <c r="M2076" s="65" t="s">
        <v>232</v>
      </c>
    </row>
    <row r="2077" spans="1:13" ht="12.75" customHeight="1">
      <c r="A2077" s="65" t="str">
        <f>IF(ROW()=1,"KEY",IF(ISNA(VLOOKUP(B2077,車名対応マスタ!B:D,3,FALSE)),"",IF(VLOOKUP(B2077,車名対応マスタ!B:D,3,FALSE)="","",$D2077&amp;" "&amp;IF($G2077="9","J","O")&amp;" "&amp;$I2077&amp;" "&amp;IF($I2077&lt;=TEXT(★完成資料!$A$1,"yyyymm"),TEXT(★完成資料!$A$1,"yyyymm"),"999999")&amp; " " &amp; LEFT(F2077 &amp; "          ",10))))</f>
        <v xml:space="preserve">T O 202206 yyyy00 HV        </v>
      </c>
      <c r="B2077" s="68" t="s">
        <v>292</v>
      </c>
      <c r="C2077" s="68" t="s">
        <v>136</v>
      </c>
      <c r="D2077" s="68" t="s">
        <v>287</v>
      </c>
      <c r="E2077" s="68" t="s">
        <v>359</v>
      </c>
      <c r="F2077" s="68" t="s">
        <v>360</v>
      </c>
      <c r="G2077" s="68" t="s">
        <v>77</v>
      </c>
      <c r="H2077" s="68" t="s">
        <v>273</v>
      </c>
      <c r="I2077" s="68" t="s">
        <v>652</v>
      </c>
      <c r="J2077" s="65">
        <v>1</v>
      </c>
      <c r="K2077" s="65">
        <v>20</v>
      </c>
      <c r="L2077" s="65">
        <v>443</v>
      </c>
      <c r="M2077" s="65" t="s">
        <v>232</v>
      </c>
    </row>
    <row r="2078" spans="1:13" ht="12.75" customHeight="1">
      <c r="A2078" s="65" t="str">
        <f>IF(ROW()=1,"KEY",IF(ISNA(VLOOKUP(B2078,車名対応マスタ!B:D,3,FALSE)),"",IF(VLOOKUP(B2078,車名対応マスタ!B:D,3,FALSE)="","",$D2078&amp;" "&amp;IF($G2078="9","J","O")&amp;" "&amp;$I2078&amp;" "&amp;IF($I2078&lt;=TEXT(★完成資料!$A$1,"yyyymm"),TEXT(★完成資料!$A$1,"yyyymm"),"999999")&amp; " " &amp; LEFT(F2078 &amp; "          ",10))))</f>
        <v xml:space="preserve">T O 202207 yyyy00 HV        </v>
      </c>
      <c r="B2078" s="68" t="s">
        <v>292</v>
      </c>
      <c r="C2078" s="68" t="s">
        <v>136</v>
      </c>
      <c r="D2078" s="68" t="s">
        <v>287</v>
      </c>
      <c r="E2078" s="68" t="s">
        <v>359</v>
      </c>
      <c r="F2078" s="68" t="s">
        <v>360</v>
      </c>
      <c r="G2078" s="68" t="s">
        <v>77</v>
      </c>
      <c r="H2078" s="68" t="s">
        <v>273</v>
      </c>
      <c r="I2078" s="68" t="s">
        <v>655</v>
      </c>
      <c r="J2078" s="65">
        <v>4</v>
      </c>
      <c r="K2078" s="65">
        <v>25</v>
      </c>
      <c r="L2078" s="65">
        <v>443</v>
      </c>
      <c r="M2078" s="65" t="s">
        <v>232</v>
      </c>
    </row>
    <row r="2079" spans="1:13" ht="12.75" customHeight="1">
      <c r="A2079" s="65" t="str">
        <f>IF(ROW()=1,"KEY",IF(ISNA(VLOOKUP(B2079,車名対応マスタ!B:D,3,FALSE)),"",IF(VLOOKUP(B2079,車名対応マスタ!B:D,3,FALSE)="","",$D2079&amp;" "&amp;IF($G2079="9","J","O")&amp;" "&amp;$I2079&amp;" "&amp;IF($I2079&lt;=TEXT(★完成資料!$A$1,"yyyymm"),TEXT(★完成資料!$A$1,"yyyymm"),"999999")&amp; " " &amp; LEFT(F2079 &amp; "          ",10))))</f>
        <v xml:space="preserve">T O 202208 yyyy00 HV        </v>
      </c>
      <c r="B2079" s="68" t="s">
        <v>292</v>
      </c>
      <c r="C2079" s="68" t="s">
        <v>136</v>
      </c>
      <c r="D2079" s="68" t="s">
        <v>287</v>
      </c>
      <c r="E2079" s="68" t="s">
        <v>359</v>
      </c>
      <c r="F2079" s="68" t="s">
        <v>360</v>
      </c>
      <c r="G2079" s="68" t="s">
        <v>77</v>
      </c>
      <c r="H2079" s="68" t="s">
        <v>273</v>
      </c>
      <c r="I2079" s="68" t="s">
        <v>656</v>
      </c>
      <c r="J2079" s="65">
        <v>4</v>
      </c>
      <c r="K2079" s="65">
        <v>24</v>
      </c>
      <c r="L2079" s="65">
        <v>443</v>
      </c>
      <c r="M2079" s="65" t="s">
        <v>232</v>
      </c>
    </row>
    <row r="2080" spans="1:13" ht="12.75" customHeight="1">
      <c r="A2080" s="65" t="str">
        <f>IF(ROW()=1,"KEY",IF(ISNA(VLOOKUP(B2080,車名対応マスタ!B:D,3,FALSE)),"",IF(VLOOKUP(B2080,車名対応マスタ!B:D,3,FALSE)="","",$D2080&amp;" "&amp;IF($G2080="9","J","O")&amp;" "&amp;$I2080&amp;" "&amp;IF($I2080&lt;=TEXT(★完成資料!$A$1,"yyyymm"),TEXT(★完成資料!$A$1,"yyyymm"),"999999")&amp; " " &amp; LEFT(F2080 &amp; "          ",10))))</f>
        <v xml:space="preserve">T O 202209 yyyy00 HV        </v>
      </c>
      <c r="B2080" s="68" t="s">
        <v>292</v>
      </c>
      <c r="C2080" s="68" t="s">
        <v>136</v>
      </c>
      <c r="D2080" s="68" t="s">
        <v>287</v>
      </c>
      <c r="E2080" s="68" t="s">
        <v>359</v>
      </c>
      <c r="F2080" s="68" t="s">
        <v>360</v>
      </c>
      <c r="G2080" s="68" t="s">
        <v>77</v>
      </c>
      <c r="H2080" s="68" t="s">
        <v>273</v>
      </c>
      <c r="I2080" s="68" t="s">
        <v>657</v>
      </c>
      <c r="J2080" s="65">
        <v>0</v>
      </c>
      <c r="K2080" s="65">
        <v>15</v>
      </c>
      <c r="L2080" s="65">
        <v>443</v>
      </c>
      <c r="M2080" s="65" t="s">
        <v>232</v>
      </c>
    </row>
    <row r="2081" spans="1:13" ht="12.75" customHeight="1">
      <c r="A2081" s="65" t="str">
        <f>IF(ROW()=1,"KEY",IF(ISNA(VLOOKUP(B2081,車名対応マスタ!B:D,3,FALSE)),"",IF(VLOOKUP(B2081,車名対応マスタ!B:D,3,FALSE)="","",$D2081&amp;" "&amp;IF($G2081="9","J","O")&amp;" "&amp;$I2081&amp;" "&amp;IF($I2081&lt;=TEXT(★完成資料!$A$1,"yyyymm"),TEXT(★完成資料!$A$1,"yyyymm"),"999999")&amp; " " &amp; LEFT(F2081 &amp; "          ",10))))</f>
        <v xml:space="preserve">T O 202210 yyyy00 HV        </v>
      </c>
      <c r="B2081" s="68" t="s">
        <v>292</v>
      </c>
      <c r="C2081" s="68" t="s">
        <v>136</v>
      </c>
      <c r="D2081" s="68" t="s">
        <v>287</v>
      </c>
      <c r="E2081" s="68" t="s">
        <v>359</v>
      </c>
      <c r="F2081" s="68" t="s">
        <v>360</v>
      </c>
      <c r="G2081" s="68" t="s">
        <v>77</v>
      </c>
      <c r="H2081" s="68" t="s">
        <v>273</v>
      </c>
      <c r="I2081" s="68" t="s">
        <v>663</v>
      </c>
      <c r="K2081" s="65">
        <v>18</v>
      </c>
      <c r="L2081" s="65">
        <v>443</v>
      </c>
      <c r="M2081" s="65" t="s">
        <v>232</v>
      </c>
    </row>
    <row r="2082" spans="1:13" ht="12.75" customHeight="1">
      <c r="A2082" s="65" t="str">
        <f>IF(ROW()=1,"KEY",IF(ISNA(VLOOKUP(B2082,車名対応マスタ!B:D,3,FALSE)),"",IF(VLOOKUP(B2082,車名対応マスタ!B:D,3,FALSE)="","",$D2082&amp;" "&amp;IF($G2082="9","J","O")&amp;" "&amp;$I2082&amp;" "&amp;IF($I2082&lt;=TEXT(★完成資料!$A$1,"yyyymm"),TEXT(★完成資料!$A$1,"yyyymm"),"999999")&amp; " " &amp; LEFT(F2082 &amp; "          ",10))))</f>
        <v xml:space="preserve">T O 202201 yyyy00 HV        </v>
      </c>
      <c r="B2082" s="68" t="s">
        <v>292</v>
      </c>
      <c r="C2082" s="68" t="s">
        <v>136</v>
      </c>
      <c r="D2082" s="68" t="s">
        <v>287</v>
      </c>
      <c r="E2082" s="68" t="s">
        <v>359</v>
      </c>
      <c r="F2082" s="68" t="s">
        <v>360</v>
      </c>
      <c r="G2082" s="68" t="s">
        <v>77</v>
      </c>
      <c r="H2082" s="68" t="s">
        <v>273</v>
      </c>
      <c r="I2082" s="68" t="s">
        <v>639</v>
      </c>
      <c r="J2082" s="65">
        <v>103</v>
      </c>
      <c r="K2082" s="65">
        <v>103</v>
      </c>
      <c r="L2082" s="65">
        <v>413</v>
      </c>
      <c r="M2082" s="65" t="s">
        <v>500</v>
      </c>
    </row>
    <row r="2083" spans="1:13" ht="12.75" customHeight="1">
      <c r="A2083" s="65" t="str">
        <f>IF(ROW()=1,"KEY",IF(ISNA(VLOOKUP(B2083,車名対応マスタ!B:D,3,FALSE)),"",IF(VLOOKUP(B2083,車名対応マスタ!B:D,3,FALSE)="","",$D2083&amp;" "&amp;IF($G2083="9","J","O")&amp;" "&amp;$I2083&amp;" "&amp;IF($I2083&lt;=TEXT(★完成資料!$A$1,"yyyymm"),TEXT(★完成資料!$A$1,"yyyymm"),"999999")&amp; " " &amp; LEFT(F2083 &amp; "          ",10))))</f>
        <v xml:space="preserve">T O 202202 yyyy00 HV        </v>
      </c>
      <c r="B2083" s="68" t="s">
        <v>292</v>
      </c>
      <c r="C2083" s="68" t="s">
        <v>136</v>
      </c>
      <c r="D2083" s="68" t="s">
        <v>287</v>
      </c>
      <c r="E2083" s="68" t="s">
        <v>359</v>
      </c>
      <c r="F2083" s="68" t="s">
        <v>360</v>
      </c>
      <c r="G2083" s="68" t="s">
        <v>77</v>
      </c>
      <c r="H2083" s="68" t="s">
        <v>273</v>
      </c>
      <c r="I2083" s="68" t="s">
        <v>640</v>
      </c>
      <c r="J2083" s="65">
        <v>221</v>
      </c>
      <c r="K2083" s="65">
        <v>94</v>
      </c>
      <c r="L2083" s="65">
        <v>413</v>
      </c>
      <c r="M2083" s="65" t="s">
        <v>500</v>
      </c>
    </row>
    <row r="2084" spans="1:13" ht="12.75" customHeight="1">
      <c r="A2084" s="65" t="str">
        <f>IF(ROW()=1,"KEY",IF(ISNA(VLOOKUP(B2084,車名対応マスタ!B:D,3,FALSE)),"",IF(VLOOKUP(B2084,車名対応マスタ!B:D,3,FALSE)="","",$D2084&amp;" "&amp;IF($G2084="9","J","O")&amp;" "&amp;$I2084&amp;" "&amp;IF($I2084&lt;=TEXT(★完成資料!$A$1,"yyyymm"),TEXT(★完成資料!$A$1,"yyyymm"),"999999")&amp; " " &amp; LEFT(F2084 &amp; "          ",10))))</f>
        <v xml:space="preserve">T O 202203 yyyy00 HV        </v>
      </c>
      <c r="B2084" s="68" t="s">
        <v>292</v>
      </c>
      <c r="C2084" s="68" t="s">
        <v>136</v>
      </c>
      <c r="D2084" s="68" t="s">
        <v>287</v>
      </c>
      <c r="E2084" s="68" t="s">
        <v>359</v>
      </c>
      <c r="F2084" s="68" t="s">
        <v>360</v>
      </c>
      <c r="G2084" s="68" t="s">
        <v>77</v>
      </c>
      <c r="H2084" s="68" t="s">
        <v>273</v>
      </c>
      <c r="I2084" s="68" t="s">
        <v>641</v>
      </c>
      <c r="J2084" s="65">
        <v>1317</v>
      </c>
      <c r="K2084" s="65">
        <v>167</v>
      </c>
      <c r="L2084" s="65">
        <v>413</v>
      </c>
      <c r="M2084" s="65" t="s">
        <v>500</v>
      </c>
    </row>
    <row r="2085" spans="1:13" ht="12.75" customHeight="1">
      <c r="A2085" s="65" t="str">
        <f>IF(ROW()=1,"KEY",IF(ISNA(VLOOKUP(B2085,車名対応マスタ!B:D,3,FALSE)),"",IF(VLOOKUP(B2085,車名対応マスタ!B:D,3,FALSE)="","",$D2085&amp;" "&amp;IF($G2085="9","J","O")&amp;" "&amp;$I2085&amp;" "&amp;IF($I2085&lt;=TEXT(★完成資料!$A$1,"yyyymm"),TEXT(★完成資料!$A$1,"yyyymm"),"999999")&amp; " " &amp; LEFT(F2085 &amp; "          ",10))))</f>
        <v xml:space="preserve">T O 202204 yyyy00 HV        </v>
      </c>
      <c r="B2085" s="68" t="s">
        <v>292</v>
      </c>
      <c r="C2085" s="68" t="s">
        <v>136</v>
      </c>
      <c r="D2085" s="68" t="s">
        <v>287</v>
      </c>
      <c r="E2085" s="68" t="s">
        <v>359</v>
      </c>
      <c r="F2085" s="68" t="s">
        <v>360</v>
      </c>
      <c r="G2085" s="68" t="s">
        <v>77</v>
      </c>
      <c r="H2085" s="68" t="s">
        <v>273</v>
      </c>
      <c r="I2085" s="68" t="s">
        <v>642</v>
      </c>
      <c r="J2085" s="65">
        <v>1195</v>
      </c>
      <c r="K2085" s="65">
        <v>79</v>
      </c>
      <c r="L2085" s="65">
        <v>413</v>
      </c>
      <c r="M2085" s="65" t="s">
        <v>500</v>
      </c>
    </row>
    <row r="2086" spans="1:13" ht="12.75" customHeight="1">
      <c r="A2086" s="65" t="str">
        <f>IF(ROW()=1,"KEY",IF(ISNA(VLOOKUP(B2086,車名対応マスタ!B:D,3,FALSE)),"",IF(VLOOKUP(B2086,車名対応マスタ!B:D,3,FALSE)="","",$D2086&amp;" "&amp;IF($G2086="9","J","O")&amp;" "&amp;$I2086&amp;" "&amp;IF($I2086&lt;=TEXT(★完成資料!$A$1,"yyyymm"),TEXT(★完成資料!$A$1,"yyyymm"),"999999")&amp; " " &amp; LEFT(F2086 &amp; "          ",10))))</f>
        <v xml:space="preserve">T O 202205 yyyy00 HV        </v>
      </c>
      <c r="B2086" s="68" t="s">
        <v>292</v>
      </c>
      <c r="C2086" s="68" t="s">
        <v>136</v>
      </c>
      <c r="D2086" s="68" t="s">
        <v>287</v>
      </c>
      <c r="E2086" s="68" t="s">
        <v>359</v>
      </c>
      <c r="F2086" s="68" t="s">
        <v>360</v>
      </c>
      <c r="G2086" s="68" t="s">
        <v>77</v>
      </c>
      <c r="H2086" s="68" t="s">
        <v>273</v>
      </c>
      <c r="I2086" s="68" t="s">
        <v>647</v>
      </c>
      <c r="J2086" s="65">
        <v>455</v>
      </c>
      <c r="K2086" s="65">
        <v>113</v>
      </c>
      <c r="L2086" s="65">
        <v>413</v>
      </c>
      <c r="M2086" s="65" t="s">
        <v>500</v>
      </c>
    </row>
    <row r="2087" spans="1:13" ht="12.75" customHeight="1">
      <c r="A2087" s="65" t="str">
        <f>IF(ROW()=1,"KEY",IF(ISNA(VLOOKUP(B2087,車名対応マスタ!B:D,3,FALSE)),"",IF(VLOOKUP(B2087,車名対応マスタ!B:D,3,FALSE)="","",$D2087&amp;" "&amp;IF($G2087="9","J","O")&amp;" "&amp;$I2087&amp;" "&amp;IF($I2087&lt;=TEXT(★完成資料!$A$1,"yyyymm"),TEXT(★完成資料!$A$1,"yyyymm"),"999999")&amp; " " &amp; LEFT(F2087 &amp; "          ",10))))</f>
        <v xml:space="preserve">T O 202206 yyyy00 HV        </v>
      </c>
      <c r="B2087" s="68" t="s">
        <v>292</v>
      </c>
      <c r="C2087" s="68" t="s">
        <v>136</v>
      </c>
      <c r="D2087" s="68" t="s">
        <v>287</v>
      </c>
      <c r="E2087" s="68" t="s">
        <v>359</v>
      </c>
      <c r="F2087" s="68" t="s">
        <v>360</v>
      </c>
      <c r="G2087" s="68" t="s">
        <v>77</v>
      </c>
      <c r="H2087" s="68" t="s">
        <v>273</v>
      </c>
      <c r="I2087" s="68" t="s">
        <v>652</v>
      </c>
      <c r="J2087" s="65">
        <v>563</v>
      </c>
      <c r="K2087" s="65">
        <v>137</v>
      </c>
      <c r="L2087" s="65">
        <v>413</v>
      </c>
      <c r="M2087" s="65" t="s">
        <v>500</v>
      </c>
    </row>
    <row r="2088" spans="1:13" ht="12.75" customHeight="1">
      <c r="A2088" s="65" t="str">
        <f>IF(ROW()=1,"KEY",IF(ISNA(VLOOKUP(B2088,車名対応マスタ!B:D,3,FALSE)),"",IF(VLOOKUP(B2088,車名対応マスタ!B:D,3,FALSE)="","",$D2088&amp;" "&amp;IF($G2088="9","J","O")&amp;" "&amp;$I2088&amp;" "&amp;IF($I2088&lt;=TEXT(★完成資料!$A$1,"yyyymm"),TEXT(★完成資料!$A$1,"yyyymm"),"999999")&amp; " " &amp; LEFT(F2088 &amp; "          ",10))))</f>
        <v xml:space="preserve">T O 202207 yyyy00 HV        </v>
      </c>
      <c r="B2088" s="68" t="s">
        <v>292</v>
      </c>
      <c r="C2088" s="68" t="s">
        <v>136</v>
      </c>
      <c r="D2088" s="68" t="s">
        <v>287</v>
      </c>
      <c r="E2088" s="68" t="s">
        <v>359</v>
      </c>
      <c r="F2088" s="68" t="s">
        <v>360</v>
      </c>
      <c r="G2088" s="68" t="s">
        <v>77</v>
      </c>
      <c r="H2088" s="68" t="s">
        <v>273</v>
      </c>
      <c r="I2088" s="68" t="s">
        <v>655</v>
      </c>
      <c r="J2088" s="65">
        <v>272</v>
      </c>
      <c r="K2088" s="65">
        <v>140</v>
      </c>
      <c r="L2088" s="65">
        <v>413</v>
      </c>
      <c r="M2088" s="65" t="s">
        <v>500</v>
      </c>
    </row>
    <row r="2089" spans="1:13" ht="12.75" customHeight="1">
      <c r="A2089" s="65" t="str">
        <f>IF(ROW()=1,"KEY",IF(ISNA(VLOOKUP(B2089,車名対応マスタ!B:D,3,FALSE)),"",IF(VLOOKUP(B2089,車名対応マスタ!B:D,3,FALSE)="","",$D2089&amp;" "&amp;IF($G2089="9","J","O")&amp;" "&amp;$I2089&amp;" "&amp;IF($I2089&lt;=TEXT(★完成資料!$A$1,"yyyymm"),TEXT(★完成資料!$A$1,"yyyymm"),"999999")&amp; " " &amp; LEFT(F2089 &amp; "          ",10))))</f>
        <v xml:space="preserve">T O 202208 yyyy00 HV        </v>
      </c>
      <c r="B2089" s="68" t="s">
        <v>292</v>
      </c>
      <c r="C2089" s="68" t="s">
        <v>136</v>
      </c>
      <c r="D2089" s="68" t="s">
        <v>287</v>
      </c>
      <c r="E2089" s="68" t="s">
        <v>359</v>
      </c>
      <c r="F2089" s="68" t="s">
        <v>360</v>
      </c>
      <c r="G2089" s="68" t="s">
        <v>77</v>
      </c>
      <c r="H2089" s="68" t="s">
        <v>273</v>
      </c>
      <c r="I2089" s="68" t="s">
        <v>656</v>
      </c>
      <c r="J2089" s="65">
        <v>264</v>
      </c>
      <c r="K2089" s="65">
        <v>131</v>
      </c>
      <c r="L2089" s="65">
        <v>413</v>
      </c>
      <c r="M2089" s="65" t="s">
        <v>500</v>
      </c>
    </row>
    <row r="2090" spans="1:13" ht="12.75" customHeight="1">
      <c r="A2090" s="65" t="str">
        <f>IF(ROW()=1,"KEY",IF(ISNA(VLOOKUP(B2090,車名対応マスタ!B:D,3,FALSE)),"",IF(VLOOKUP(B2090,車名対応マスタ!B:D,3,FALSE)="","",$D2090&amp;" "&amp;IF($G2090="9","J","O")&amp;" "&amp;$I2090&amp;" "&amp;IF($I2090&lt;=TEXT(★完成資料!$A$1,"yyyymm"),TEXT(★完成資料!$A$1,"yyyymm"),"999999")&amp; " " &amp; LEFT(F2090 &amp; "          ",10))))</f>
        <v xml:space="preserve">T O 202209 yyyy00 HV        </v>
      </c>
      <c r="B2090" s="68" t="s">
        <v>292</v>
      </c>
      <c r="C2090" s="68" t="s">
        <v>136</v>
      </c>
      <c r="D2090" s="68" t="s">
        <v>287</v>
      </c>
      <c r="E2090" s="68" t="s">
        <v>359</v>
      </c>
      <c r="F2090" s="68" t="s">
        <v>360</v>
      </c>
      <c r="G2090" s="68" t="s">
        <v>77</v>
      </c>
      <c r="H2090" s="68" t="s">
        <v>273</v>
      </c>
      <c r="I2090" s="68" t="s">
        <v>657</v>
      </c>
      <c r="J2090" s="65">
        <v>330</v>
      </c>
      <c r="K2090" s="65">
        <v>74</v>
      </c>
      <c r="L2090" s="65">
        <v>413</v>
      </c>
      <c r="M2090" s="65" t="s">
        <v>500</v>
      </c>
    </row>
    <row r="2091" spans="1:13" ht="12.75" customHeight="1">
      <c r="A2091" s="65" t="str">
        <f>IF(ROW()=1,"KEY",IF(ISNA(VLOOKUP(B2091,車名対応マスタ!B:D,3,FALSE)),"",IF(VLOOKUP(B2091,車名対応マスタ!B:D,3,FALSE)="","",$D2091&amp;" "&amp;IF($G2091="9","J","O")&amp;" "&amp;$I2091&amp;" "&amp;IF($I2091&lt;=TEXT(★完成資料!$A$1,"yyyymm"),TEXT(★完成資料!$A$1,"yyyymm"),"999999")&amp; " " &amp; LEFT(F2091 &amp; "          ",10))))</f>
        <v xml:space="preserve">T O 202210 yyyy00 HV        </v>
      </c>
      <c r="B2091" s="68" t="s">
        <v>292</v>
      </c>
      <c r="C2091" s="68" t="s">
        <v>136</v>
      </c>
      <c r="D2091" s="68" t="s">
        <v>287</v>
      </c>
      <c r="E2091" s="68" t="s">
        <v>359</v>
      </c>
      <c r="F2091" s="68" t="s">
        <v>360</v>
      </c>
      <c r="G2091" s="68" t="s">
        <v>77</v>
      </c>
      <c r="H2091" s="68" t="s">
        <v>273</v>
      </c>
      <c r="I2091" s="68" t="s">
        <v>663</v>
      </c>
      <c r="J2091" s="65">
        <v>342</v>
      </c>
      <c r="K2091" s="65">
        <v>105</v>
      </c>
      <c r="L2091" s="65">
        <v>413</v>
      </c>
      <c r="M2091" s="65" t="s">
        <v>500</v>
      </c>
    </row>
    <row r="2092" spans="1:13" ht="12.75" customHeight="1">
      <c r="A2092" s="65" t="str">
        <f>IF(ROW()=1,"KEY",IF(ISNA(VLOOKUP(B2092,車名対応マスタ!B:D,3,FALSE)),"",IF(VLOOKUP(B2092,車名対応マスタ!B:D,3,FALSE)="","",$D2092&amp;" "&amp;IF($G2092="9","J","O")&amp;" "&amp;$I2092&amp;" "&amp;IF($I2092&lt;=TEXT(★完成資料!$A$1,"yyyymm"),TEXT(★完成資料!$A$1,"yyyymm"),"999999")&amp; " " &amp; LEFT(F2092 &amp; "          ",10))))</f>
        <v xml:space="preserve">T O 202202 yyyy00 HV        </v>
      </c>
      <c r="B2092" s="68" t="s">
        <v>292</v>
      </c>
      <c r="C2092" s="68" t="s">
        <v>136</v>
      </c>
      <c r="D2092" s="68" t="s">
        <v>287</v>
      </c>
      <c r="E2092" s="68" t="s">
        <v>359</v>
      </c>
      <c r="F2092" s="68" t="s">
        <v>360</v>
      </c>
      <c r="G2092" s="68" t="s">
        <v>77</v>
      </c>
      <c r="H2092" s="68" t="s">
        <v>273</v>
      </c>
      <c r="I2092" s="68" t="s">
        <v>640</v>
      </c>
      <c r="K2092" s="65">
        <v>1</v>
      </c>
      <c r="L2092" s="65">
        <v>431</v>
      </c>
      <c r="M2092" s="65" t="s">
        <v>282</v>
      </c>
    </row>
    <row r="2093" spans="1:13" ht="12.75" customHeight="1">
      <c r="A2093" s="65" t="str">
        <f>IF(ROW()=1,"KEY",IF(ISNA(VLOOKUP(B2093,車名対応マスタ!B:D,3,FALSE)),"",IF(VLOOKUP(B2093,車名対応マスタ!B:D,3,FALSE)="","",$D2093&amp;" "&amp;IF($G2093="9","J","O")&amp;" "&amp;$I2093&amp;" "&amp;IF($I2093&lt;=TEXT(★完成資料!$A$1,"yyyymm"),TEXT(★完成資料!$A$1,"yyyymm"),"999999")&amp; " " &amp; LEFT(F2093 &amp; "          ",10))))</f>
        <v xml:space="preserve">T O 202206 yyyy00 HV        </v>
      </c>
      <c r="B2093" s="68" t="s">
        <v>292</v>
      </c>
      <c r="C2093" s="68" t="s">
        <v>136</v>
      </c>
      <c r="D2093" s="68" t="s">
        <v>287</v>
      </c>
      <c r="E2093" s="68" t="s">
        <v>359</v>
      </c>
      <c r="F2093" s="68" t="s">
        <v>360</v>
      </c>
      <c r="G2093" s="68" t="s">
        <v>77</v>
      </c>
      <c r="H2093" s="68" t="s">
        <v>273</v>
      </c>
      <c r="I2093" s="68" t="s">
        <v>652</v>
      </c>
      <c r="J2093" s="65">
        <v>2</v>
      </c>
      <c r="K2093" s="65">
        <v>3</v>
      </c>
      <c r="L2093" s="65">
        <v>431</v>
      </c>
      <c r="M2093" s="65" t="s">
        <v>282</v>
      </c>
    </row>
    <row r="2094" spans="1:13" ht="12.75" customHeight="1">
      <c r="A2094" s="65" t="str">
        <f>IF(ROW()=1,"KEY",IF(ISNA(VLOOKUP(B2094,車名対応マスタ!B:D,3,FALSE)),"",IF(VLOOKUP(B2094,車名対応マスタ!B:D,3,FALSE)="","",$D2094&amp;" "&amp;IF($G2094="9","J","O")&amp;" "&amp;$I2094&amp;" "&amp;IF($I2094&lt;=TEXT(★完成資料!$A$1,"yyyymm"),TEXT(★完成資料!$A$1,"yyyymm"),"999999")&amp; " " &amp; LEFT(F2094 &amp; "          ",10))))</f>
        <v xml:space="preserve">T O 202208 yyyy00 HV        </v>
      </c>
      <c r="B2094" s="68" t="s">
        <v>292</v>
      </c>
      <c r="C2094" s="68" t="s">
        <v>136</v>
      </c>
      <c r="D2094" s="68" t="s">
        <v>287</v>
      </c>
      <c r="E2094" s="68" t="s">
        <v>359</v>
      </c>
      <c r="F2094" s="68" t="s">
        <v>360</v>
      </c>
      <c r="G2094" s="68" t="s">
        <v>77</v>
      </c>
      <c r="H2094" s="68" t="s">
        <v>273</v>
      </c>
      <c r="I2094" s="68" t="s">
        <v>656</v>
      </c>
      <c r="J2094" s="65">
        <v>1</v>
      </c>
      <c r="L2094" s="65">
        <v>431</v>
      </c>
      <c r="M2094" s="65" t="s">
        <v>282</v>
      </c>
    </row>
    <row r="2095" spans="1:13" ht="12.75" customHeight="1">
      <c r="A2095" s="65" t="str">
        <f>IF(ROW()=1,"KEY",IF(ISNA(VLOOKUP(B2095,車名対応マスタ!B:D,3,FALSE)),"",IF(VLOOKUP(B2095,車名対応マスタ!B:D,3,FALSE)="","",$D2095&amp;" "&amp;IF($G2095="9","J","O")&amp;" "&amp;$I2095&amp;" "&amp;IF($I2095&lt;=TEXT(★完成資料!$A$1,"yyyymm"),TEXT(★完成資料!$A$1,"yyyymm"),"999999")&amp; " " &amp; LEFT(F2095 &amp; "          ",10))))</f>
        <v xml:space="preserve">T O 202209 yyyy00 HV        </v>
      </c>
      <c r="B2095" s="68" t="s">
        <v>292</v>
      </c>
      <c r="C2095" s="68" t="s">
        <v>136</v>
      </c>
      <c r="D2095" s="68" t="s">
        <v>287</v>
      </c>
      <c r="E2095" s="68" t="s">
        <v>359</v>
      </c>
      <c r="F2095" s="68" t="s">
        <v>360</v>
      </c>
      <c r="G2095" s="68" t="s">
        <v>77</v>
      </c>
      <c r="H2095" s="68" t="s">
        <v>273</v>
      </c>
      <c r="I2095" s="68" t="s">
        <v>657</v>
      </c>
      <c r="K2095" s="65">
        <v>1</v>
      </c>
      <c r="L2095" s="65">
        <v>431</v>
      </c>
      <c r="M2095" s="65" t="s">
        <v>282</v>
      </c>
    </row>
    <row r="2096" spans="1:13" ht="12.75" customHeight="1">
      <c r="A2096" s="65" t="str">
        <f>IF(ROW()=1,"KEY",IF(ISNA(VLOOKUP(B2096,車名対応マスタ!B:D,3,FALSE)),"",IF(VLOOKUP(B2096,車名対応マスタ!B:D,3,FALSE)="","",$D2096&amp;" "&amp;IF($G2096="9","J","O")&amp;" "&amp;$I2096&amp;" "&amp;IF($I2096&lt;=TEXT(★完成資料!$A$1,"yyyymm"),TEXT(★完成資料!$A$1,"yyyymm"),"999999")&amp; " " &amp; LEFT(F2096 &amp; "          ",10))))</f>
        <v xml:space="preserve">T O 202201 yyyy00 HV        </v>
      </c>
      <c r="B2096" s="68" t="s">
        <v>292</v>
      </c>
      <c r="C2096" s="68" t="s">
        <v>136</v>
      </c>
      <c r="D2096" s="68" t="s">
        <v>287</v>
      </c>
      <c r="E2096" s="68" t="s">
        <v>359</v>
      </c>
      <c r="F2096" s="68" t="s">
        <v>360</v>
      </c>
      <c r="G2096" s="68" t="s">
        <v>77</v>
      </c>
      <c r="H2096" s="68" t="s">
        <v>273</v>
      </c>
      <c r="I2096" s="68" t="s">
        <v>639</v>
      </c>
      <c r="J2096" s="65">
        <v>116</v>
      </c>
      <c r="K2096" s="65">
        <v>109</v>
      </c>
      <c r="L2096" s="65">
        <v>421</v>
      </c>
      <c r="M2096" s="65" t="s">
        <v>382</v>
      </c>
    </row>
    <row r="2097" spans="1:13" ht="12.75" customHeight="1">
      <c r="A2097" s="65" t="str">
        <f>IF(ROW()=1,"KEY",IF(ISNA(VLOOKUP(B2097,車名対応マスタ!B:D,3,FALSE)),"",IF(VLOOKUP(B2097,車名対応マスタ!B:D,3,FALSE)="","",$D2097&amp;" "&amp;IF($G2097="9","J","O")&amp;" "&amp;$I2097&amp;" "&amp;IF($I2097&lt;=TEXT(★完成資料!$A$1,"yyyymm"),TEXT(★完成資料!$A$1,"yyyymm"),"999999")&amp; " " &amp; LEFT(F2097 &amp; "          ",10))))</f>
        <v xml:space="preserve">T O 202202 yyyy00 HV        </v>
      </c>
      <c r="B2097" s="68" t="s">
        <v>292</v>
      </c>
      <c r="C2097" s="68" t="s">
        <v>136</v>
      </c>
      <c r="D2097" s="68" t="s">
        <v>287</v>
      </c>
      <c r="E2097" s="68" t="s">
        <v>359</v>
      </c>
      <c r="F2097" s="68" t="s">
        <v>360</v>
      </c>
      <c r="G2097" s="68" t="s">
        <v>77</v>
      </c>
      <c r="H2097" s="68" t="s">
        <v>273</v>
      </c>
      <c r="I2097" s="68" t="s">
        <v>640</v>
      </c>
      <c r="J2097" s="65">
        <v>175</v>
      </c>
      <c r="K2097" s="65">
        <v>105</v>
      </c>
      <c r="L2097" s="65">
        <v>421</v>
      </c>
      <c r="M2097" s="65" t="s">
        <v>382</v>
      </c>
    </row>
    <row r="2098" spans="1:13" ht="12.75" customHeight="1">
      <c r="A2098" s="65" t="str">
        <f>IF(ROW()=1,"KEY",IF(ISNA(VLOOKUP(B2098,車名対応マスタ!B:D,3,FALSE)),"",IF(VLOOKUP(B2098,車名対応マスタ!B:D,3,FALSE)="","",$D2098&amp;" "&amp;IF($G2098="9","J","O")&amp;" "&amp;$I2098&amp;" "&amp;IF($I2098&lt;=TEXT(★完成資料!$A$1,"yyyymm"),TEXT(★完成資料!$A$1,"yyyymm"),"999999")&amp; " " &amp; LEFT(F2098 &amp; "          ",10))))</f>
        <v xml:space="preserve">T O 202203 yyyy00 HV        </v>
      </c>
      <c r="B2098" s="68" t="s">
        <v>292</v>
      </c>
      <c r="C2098" s="68" t="s">
        <v>136</v>
      </c>
      <c r="D2098" s="68" t="s">
        <v>287</v>
      </c>
      <c r="E2098" s="68" t="s">
        <v>359</v>
      </c>
      <c r="F2098" s="68" t="s">
        <v>360</v>
      </c>
      <c r="G2098" s="68" t="s">
        <v>77</v>
      </c>
      <c r="H2098" s="68" t="s">
        <v>273</v>
      </c>
      <c r="I2098" s="68" t="s">
        <v>641</v>
      </c>
      <c r="J2098" s="65">
        <v>263</v>
      </c>
      <c r="K2098" s="65">
        <v>150</v>
      </c>
      <c r="L2098" s="65">
        <v>421</v>
      </c>
      <c r="M2098" s="65" t="s">
        <v>382</v>
      </c>
    </row>
    <row r="2099" spans="1:13" ht="12.75" customHeight="1">
      <c r="A2099" s="65" t="str">
        <f>IF(ROW()=1,"KEY",IF(ISNA(VLOOKUP(B2099,車名対応マスタ!B:D,3,FALSE)),"",IF(VLOOKUP(B2099,車名対応マスタ!B:D,3,FALSE)="","",$D2099&amp;" "&amp;IF($G2099="9","J","O")&amp;" "&amp;$I2099&amp;" "&amp;IF($I2099&lt;=TEXT(★完成資料!$A$1,"yyyymm"),TEXT(★完成資料!$A$1,"yyyymm"),"999999")&amp; " " &amp; LEFT(F2099 &amp; "          ",10))))</f>
        <v xml:space="preserve">T O 202204 yyyy00 HV        </v>
      </c>
      <c r="B2099" s="68" t="s">
        <v>292</v>
      </c>
      <c r="C2099" s="68" t="s">
        <v>136</v>
      </c>
      <c r="D2099" s="68" t="s">
        <v>287</v>
      </c>
      <c r="E2099" s="68" t="s">
        <v>359</v>
      </c>
      <c r="F2099" s="68" t="s">
        <v>360</v>
      </c>
      <c r="G2099" s="68" t="s">
        <v>77</v>
      </c>
      <c r="H2099" s="68" t="s">
        <v>273</v>
      </c>
      <c r="I2099" s="68" t="s">
        <v>642</v>
      </c>
      <c r="J2099" s="65">
        <v>386</v>
      </c>
      <c r="K2099" s="65">
        <v>93</v>
      </c>
      <c r="L2099" s="65">
        <v>421</v>
      </c>
      <c r="M2099" s="65" t="s">
        <v>382</v>
      </c>
    </row>
    <row r="2100" spans="1:13" ht="12.75" customHeight="1">
      <c r="A2100" s="65" t="str">
        <f>IF(ROW()=1,"KEY",IF(ISNA(VLOOKUP(B2100,車名対応マスタ!B:D,3,FALSE)),"",IF(VLOOKUP(B2100,車名対応マスタ!B:D,3,FALSE)="","",$D2100&amp;" "&amp;IF($G2100="9","J","O")&amp;" "&amp;$I2100&amp;" "&amp;IF($I2100&lt;=TEXT(★完成資料!$A$1,"yyyymm"),TEXT(★完成資料!$A$1,"yyyymm"),"999999")&amp; " " &amp; LEFT(F2100 &amp; "          ",10))))</f>
        <v xml:space="preserve">T O 202205 yyyy00 HV        </v>
      </c>
      <c r="B2100" s="68" t="s">
        <v>292</v>
      </c>
      <c r="C2100" s="68" t="s">
        <v>136</v>
      </c>
      <c r="D2100" s="68" t="s">
        <v>287</v>
      </c>
      <c r="E2100" s="68" t="s">
        <v>359</v>
      </c>
      <c r="F2100" s="68" t="s">
        <v>360</v>
      </c>
      <c r="G2100" s="68" t="s">
        <v>77</v>
      </c>
      <c r="H2100" s="68" t="s">
        <v>273</v>
      </c>
      <c r="I2100" s="68" t="s">
        <v>647</v>
      </c>
      <c r="J2100" s="65">
        <v>175</v>
      </c>
      <c r="K2100" s="65">
        <v>224</v>
      </c>
      <c r="L2100" s="65">
        <v>421</v>
      </c>
      <c r="M2100" s="65" t="s">
        <v>382</v>
      </c>
    </row>
    <row r="2101" spans="1:13" ht="12.75" customHeight="1">
      <c r="A2101" s="65" t="str">
        <f>IF(ROW()=1,"KEY",IF(ISNA(VLOOKUP(B2101,車名対応マスタ!B:D,3,FALSE)),"",IF(VLOOKUP(B2101,車名対応マスタ!B:D,3,FALSE)="","",$D2101&amp;" "&amp;IF($G2101="9","J","O")&amp;" "&amp;$I2101&amp;" "&amp;IF($I2101&lt;=TEXT(★完成資料!$A$1,"yyyymm"),TEXT(★完成資料!$A$1,"yyyymm"),"999999")&amp; " " &amp; LEFT(F2101 &amp; "          ",10))))</f>
        <v xml:space="preserve">T O 202206 yyyy00 HV        </v>
      </c>
      <c r="B2101" s="68" t="s">
        <v>292</v>
      </c>
      <c r="C2101" s="68" t="s">
        <v>136</v>
      </c>
      <c r="D2101" s="68" t="s">
        <v>287</v>
      </c>
      <c r="E2101" s="68" t="s">
        <v>359</v>
      </c>
      <c r="F2101" s="68" t="s">
        <v>360</v>
      </c>
      <c r="G2101" s="68" t="s">
        <v>77</v>
      </c>
      <c r="H2101" s="68" t="s">
        <v>273</v>
      </c>
      <c r="I2101" s="68" t="s">
        <v>652</v>
      </c>
      <c r="J2101" s="65">
        <v>63</v>
      </c>
      <c r="K2101" s="65">
        <v>119</v>
      </c>
      <c r="L2101" s="65">
        <v>421</v>
      </c>
      <c r="M2101" s="65" t="s">
        <v>382</v>
      </c>
    </row>
    <row r="2102" spans="1:13" ht="12.75" customHeight="1">
      <c r="A2102" s="65" t="str">
        <f>IF(ROW()=1,"KEY",IF(ISNA(VLOOKUP(B2102,車名対応マスタ!B:D,3,FALSE)),"",IF(VLOOKUP(B2102,車名対応マスタ!B:D,3,FALSE)="","",$D2102&amp;" "&amp;IF($G2102="9","J","O")&amp;" "&amp;$I2102&amp;" "&amp;IF($I2102&lt;=TEXT(★完成資料!$A$1,"yyyymm"),TEXT(★完成資料!$A$1,"yyyymm"),"999999")&amp; " " &amp; LEFT(F2102 &amp; "          ",10))))</f>
        <v xml:space="preserve">T O 202207 yyyy00 HV        </v>
      </c>
      <c r="B2102" s="68" t="s">
        <v>292</v>
      </c>
      <c r="C2102" s="68" t="s">
        <v>136</v>
      </c>
      <c r="D2102" s="68" t="s">
        <v>287</v>
      </c>
      <c r="E2102" s="68" t="s">
        <v>359</v>
      </c>
      <c r="F2102" s="68" t="s">
        <v>360</v>
      </c>
      <c r="G2102" s="68" t="s">
        <v>77</v>
      </c>
      <c r="H2102" s="68" t="s">
        <v>273</v>
      </c>
      <c r="I2102" s="68" t="s">
        <v>655</v>
      </c>
      <c r="J2102" s="65">
        <v>41</v>
      </c>
      <c r="K2102" s="65">
        <v>97</v>
      </c>
      <c r="L2102" s="65">
        <v>421</v>
      </c>
      <c r="M2102" s="65" t="s">
        <v>382</v>
      </c>
    </row>
    <row r="2103" spans="1:13" ht="12.75" customHeight="1">
      <c r="A2103" s="65" t="str">
        <f>IF(ROW()=1,"KEY",IF(ISNA(VLOOKUP(B2103,車名対応マスタ!B:D,3,FALSE)),"",IF(VLOOKUP(B2103,車名対応マスタ!B:D,3,FALSE)="","",$D2103&amp;" "&amp;IF($G2103="9","J","O")&amp;" "&amp;$I2103&amp;" "&amp;IF($I2103&lt;=TEXT(★完成資料!$A$1,"yyyymm"),TEXT(★完成資料!$A$1,"yyyymm"),"999999")&amp; " " &amp; LEFT(F2103 &amp; "          ",10))))</f>
        <v xml:space="preserve">T O 202208 yyyy00 HV        </v>
      </c>
      <c r="B2103" s="68" t="s">
        <v>292</v>
      </c>
      <c r="C2103" s="68" t="s">
        <v>136</v>
      </c>
      <c r="D2103" s="68" t="s">
        <v>287</v>
      </c>
      <c r="E2103" s="68" t="s">
        <v>359</v>
      </c>
      <c r="F2103" s="68" t="s">
        <v>360</v>
      </c>
      <c r="G2103" s="68" t="s">
        <v>77</v>
      </c>
      <c r="H2103" s="68" t="s">
        <v>273</v>
      </c>
      <c r="I2103" s="68" t="s">
        <v>656</v>
      </c>
      <c r="J2103" s="65">
        <v>75</v>
      </c>
      <c r="K2103" s="65">
        <v>104</v>
      </c>
      <c r="L2103" s="65">
        <v>421</v>
      </c>
      <c r="M2103" s="65" t="s">
        <v>382</v>
      </c>
    </row>
    <row r="2104" spans="1:13" ht="12.75" customHeight="1">
      <c r="A2104" s="65" t="str">
        <f>IF(ROW()=1,"KEY",IF(ISNA(VLOOKUP(B2104,車名対応マスタ!B:D,3,FALSE)),"",IF(VLOOKUP(B2104,車名対応マスタ!B:D,3,FALSE)="","",$D2104&amp;" "&amp;IF($G2104="9","J","O")&amp;" "&amp;$I2104&amp;" "&amp;IF($I2104&lt;=TEXT(★完成資料!$A$1,"yyyymm"),TEXT(★完成資料!$A$1,"yyyymm"),"999999")&amp; " " &amp; LEFT(F2104 &amp; "          ",10))))</f>
        <v xml:space="preserve">T O 202209 yyyy00 HV        </v>
      </c>
      <c r="B2104" s="68" t="s">
        <v>292</v>
      </c>
      <c r="C2104" s="68" t="s">
        <v>136</v>
      </c>
      <c r="D2104" s="68" t="s">
        <v>287</v>
      </c>
      <c r="E2104" s="68" t="s">
        <v>359</v>
      </c>
      <c r="F2104" s="68" t="s">
        <v>360</v>
      </c>
      <c r="G2104" s="68" t="s">
        <v>77</v>
      </c>
      <c r="H2104" s="68" t="s">
        <v>273</v>
      </c>
      <c r="I2104" s="68" t="s">
        <v>657</v>
      </c>
      <c r="J2104" s="65">
        <v>331</v>
      </c>
      <c r="K2104" s="65">
        <v>82</v>
      </c>
      <c r="L2104" s="65">
        <v>421</v>
      </c>
      <c r="M2104" s="65" t="s">
        <v>382</v>
      </c>
    </row>
    <row r="2105" spans="1:13" ht="12.75" customHeight="1">
      <c r="A2105" s="65" t="str">
        <f>IF(ROW()=1,"KEY",IF(ISNA(VLOOKUP(B2105,車名対応マスタ!B:D,3,FALSE)),"",IF(VLOOKUP(B2105,車名対応マスタ!B:D,3,FALSE)="","",$D2105&amp;" "&amp;IF($G2105="9","J","O")&amp;" "&amp;$I2105&amp;" "&amp;IF($I2105&lt;=TEXT(★完成資料!$A$1,"yyyymm"),TEXT(★完成資料!$A$1,"yyyymm"),"999999")&amp; " " &amp; LEFT(F2105 &amp; "          ",10))))</f>
        <v xml:space="preserve">T O 202210 yyyy00 HV        </v>
      </c>
      <c r="B2105" s="68" t="s">
        <v>292</v>
      </c>
      <c r="C2105" s="68" t="s">
        <v>136</v>
      </c>
      <c r="D2105" s="68" t="s">
        <v>287</v>
      </c>
      <c r="E2105" s="68" t="s">
        <v>359</v>
      </c>
      <c r="F2105" s="68" t="s">
        <v>360</v>
      </c>
      <c r="G2105" s="68" t="s">
        <v>77</v>
      </c>
      <c r="H2105" s="68" t="s">
        <v>273</v>
      </c>
      <c r="I2105" s="68" t="s">
        <v>663</v>
      </c>
      <c r="J2105" s="65">
        <v>91</v>
      </c>
      <c r="K2105" s="65">
        <v>157</v>
      </c>
      <c r="L2105" s="65">
        <v>421</v>
      </c>
      <c r="M2105" s="65" t="s">
        <v>382</v>
      </c>
    </row>
    <row r="2106" spans="1:13" ht="12.75" customHeight="1">
      <c r="A2106" s="65" t="str">
        <f>IF(ROW()=1,"KEY",IF(ISNA(VLOOKUP(B2106,車名対応マスタ!B:D,3,FALSE)),"",IF(VLOOKUP(B2106,車名対応マスタ!B:D,3,FALSE)="","",$D2106&amp;" "&amp;IF($G2106="9","J","O")&amp;" "&amp;$I2106&amp;" "&amp;IF($I2106&lt;=TEXT(★完成資料!$A$1,"yyyymm"),TEXT(★完成資料!$A$1,"yyyymm"),"999999")&amp; " " &amp; LEFT(F2106 &amp; "          ",10))))</f>
        <v xml:space="preserve">T O 202201 yyyy00 HV        </v>
      </c>
      <c r="B2106" s="68" t="s">
        <v>292</v>
      </c>
      <c r="C2106" s="68" t="s">
        <v>136</v>
      </c>
      <c r="D2106" s="68" t="s">
        <v>287</v>
      </c>
      <c r="E2106" s="68" t="s">
        <v>359</v>
      </c>
      <c r="F2106" s="68" t="s">
        <v>360</v>
      </c>
      <c r="G2106" s="68" t="s">
        <v>77</v>
      </c>
      <c r="H2106" s="68" t="s">
        <v>273</v>
      </c>
      <c r="I2106" s="68" t="s">
        <v>639</v>
      </c>
      <c r="J2106" s="65">
        <v>71</v>
      </c>
      <c r="K2106" s="65">
        <v>39</v>
      </c>
      <c r="L2106" s="65">
        <v>440</v>
      </c>
      <c r="M2106" s="65" t="s">
        <v>501</v>
      </c>
    </row>
    <row r="2107" spans="1:13" ht="12.75" customHeight="1">
      <c r="A2107" s="65" t="str">
        <f>IF(ROW()=1,"KEY",IF(ISNA(VLOOKUP(B2107,車名対応マスタ!B:D,3,FALSE)),"",IF(VLOOKUP(B2107,車名対応マスタ!B:D,3,FALSE)="","",$D2107&amp;" "&amp;IF($G2107="9","J","O")&amp;" "&amp;$I2107&amp;" "&amp;IF($I2107&lt;=TEXT(★完成資料!$A$1,"yyyymm"),TEXT(★完成資料!$A$1,"yyyymm"),"999999")&amp; " " &amp; LEFT(F2107 &amp; "          ",10))))</f>
        <v xml:space="preserve">T O 202202 yyyy00 HV        </v>
      </c>
      <c r="B2107" s="68" t="s">
        <v>292</v>
      </c>
      <c r="C2107" s="68" t="s">
        <v>136</v>
      </c>
      <c r="D2107" s="68" t="s">
        <v>287</v>
      </c>
      <c r="E2107" s="68" t="s">
        <v>359</v>
      </c>
      <c r="F2107" s="68" t="s">
        <v>360</v>
      </c>
      <c r="G2107" s="68" t="s">
        <v>77</v>
      </c>
      <c r="H2107" s="68" t="s">
        <v>273</v>
      </c>
      <c r="I2107" s="68" t="s">
        <v>640</v>
      </c>
      <c r="J2107" s="65">
        <v>22</v>
      </c>
      <c r="K2107" s="65">
        <v>62</v>
      </c>
      <c r="L2107" s="65">
        <v>440</v>
      </c>
      <c r="M2107" s="65" t="s">
        <v>501</v>
      </c>
    </row>
    <row r="2108" spans="1:13" ht="12.75" customHeight="1">
      <c r="A2108" s="65" t="str">
        <f>IF(ROW()=1,"KEY",IF(ISNA(VLOOKUP(B2108,車名対応マスタ!B:D,3,FALSE)),"",IF(VLOOKUP(B2108,車名対応マスタ!B:D,3,FALSE)="","",$D2108&amp;" "&amp;IF($G2108="9","J","O")&amp;" "&amp;$I2108&amp;" "&amp;IF($I2108&lt;=TEXT(★完成資料!$A$1,"yyyymm"),TEXT(★完成資料!$A$1,"yyyymm"),"999999")&amp; " " &amp; LEFT(F2108 &amp; "          ",10))))</f>
        <v xml:space="preserve">T O 202203 yyyy00 HV        </v>
      </c>
      <c r="B2108" s="68" t="s">
        <v>292</v>
      </c>
      <c r="C2108" s="68" t="s">
        <v>136</v>
      </c>
      <c r="D2108" s="68" t="s">
        <v>287</v>
      </c>
      <c r="E2108" s="68" t="s">
        <v>359</v>
      </c>
      <c r="F2108" s="68" t="s">
        <v>360</v>
      </c>
      <c r="G2108" s="68" t="s">
        <v>77</v>
      </c>
      <c r="H2108" s="68" t="s">
        <v>273</v>
      </c>
      <c r="I2108" s="68" t="s">
        <v>641</v>
      </c>
      <c r="J2108" s="65">
        <v>20</v>
      </c>
      <c r="K2108" s="65">
        <v>58</v>
      </c>
      <c r="L2108" s="65">
        <v>440</v>
      </c>
      <c r="M2108" s="65" t="s">
        <v>501</v>
      </c>
    </row>
    <row r="2109" spans="1:13" ht="12.75" customHeight="1">
      <c r="A2109" s="65" t="str">
        <f>IF(ROW()=1,"KEY",IF(ISNA(VLOOKUP(B2109,車名対応マスタ!B:D,3,FALSE)),"",IF(VLOOKUP(B2109,車名対応マスタ!B:D,3,FALSE)="","",$D2109&amp;" "&amp;IF($G2109="9","J","O")&amp;" "&amp;$I2109&amp;" "&amp;IF($I2109&lt;=TEXT(★完成資料!$A$1,"yyyymm"),TEXT(★完成資料!$A$1,"yyyymm"),"999999")&amp; " " &amp; LEFT(F2109 &amp; "          ",10))))</f>
        <v xml:space="preserve">T O 202204 yyyy00 HV        </v>
      </c>
      <c r="B2109" s="68" t="s">
        <v>292</v>
      </c>
      <c r="C2109" s="68" t="s">
        <v>136</v>
      </c>
      <c r="D2109" s="68" t="s">
        <v>287</v>
      </c>
      <c r="E2109" s="68" t="s">
        <v>359</v>
      </c>
      <c r="F2109" s="68" t="s">
        <v>360</v>
      </c>
      <c r="G2109" s="68" t="s">
        <v>77</v>
      </c>
      <c r="H2109" s="68" t="s">
        <v>273</v>
      </c>
      <c r="I2109" s="68" t="s">
        <v>642</v>
      </c>
      <c r="J2109" s="65">
        <v>63</v>
      </c>
      <c r="K2109" s="65">
        <v>56</v>
      </c>
      <c r="L2109" s="65">
        <v>440</v>
      </c>
      <c r="M2109" s="65" t="s">
        <v>501</v>
      </c>
    </row>
    <row r="2110" spans="1:13" ht="12.75" customHeight="1">
      <c r="A2110" s="65" t="str">
        <f>IF(ROW()=1,"KEY",IF(ISNA(VLOOKUP(B2110,車名対応マスタ!B:D,3,FALSE)),"",IF(VLOOKUP(B2110,車名対応マスタ!B:D,3,FALSE)="","",$D2110&amp;" "&amp;IF($G2110="9","J","O")&amp;" "&amp;$I2110&amp;" "&amp;IF($I2110&lt;=TEXT(★完成資料!$A$1,"yyyymm"),TEXT(★完成資料!$A$1,"yyyymm"),"999999")&amp; " " &amp; LEFT(F2110 &amp; "          ",10))))</f>
        <v xml:space="preserve">T O 202205 yyyy00 HV        </v>
      </c>
      <c r="B2110" s="68" t="s">
        <v>292</v>
      </c>
      <c r="C2110" s="68" t="s">
        <v>136</v>
      </c>
      <c r="D2110" s="68" t="s">
        <v>287</v>
      </c>
      <c r="E2110" s="68" t="s">
        <v>359</v>
      </c>
      <c r="F2110" s="68" t="s">
        <v>360</v>
      </c>
      <c r="G2110" s="68" t="s">
        <v>77</v>
      </c>
      <c r="H2110" s="68" t="s">
        <v>273</v>
      </c>
      <c r="I2110" s="68" t="s">
        <v>647</v>
      </c>
      <c r="J2110" s="65">
        <v>107</v>
      </c>
      <c r="K2110" s="65">
        <v>77</v>
      </c>
      <c r="L2110" s="65">
        <v>440</v>
      </c>
      <c r="M2110" s="65" t="s">
        <v>501</v>
      </c>
    </row>
    <row r="2111" spans="1:13" ht="12.75" customHeight="1">
      <c r="A2111" s="65" t="str">
        <f>IF(ROW()=1,"KEY",IF(ISNA(VLOOKUP(B2111,車名対応マスタ!B:D,3,FALSE)),"",IF(VLOOKUP(B2111,車名対応マスタ!B:D,3,FALSE)="","",$D2111&amp;" "&amp;IF($G2111="9","J","O")&amp;" "&amp;$I2111&amp;" "&amp;IF($I2111&lt;=TEXT(★完成資料!$A$1,"yyyymm"),TEXT(★完成資料!$A$1,"yyyymm"),"999999")&amp; " " &amp; LEFT(F2111 &amp; "          ",10))))</f>
        <v xml:space="preserve">T O 202206 yyyy00 HV        </v>
      </c>
      <c r="B2111" s="68" t="s">
        <v>292</v>
      </c>
      <c r="C2111" s="68" t="s">
        <v>136</v>
      </c>
      <c r="D2111" s="68" t="s">
        <v>287</v>
      </c>
      <c r="E2111" s="68" t="s">
        <v>359</v>
      </c>
      <c r="F2111" s="68" t="s">
        <v>360</v>
      </c>
      <c r="G2111" s="68" t="s">
        <v>77</v>
      </c>
      <c r="H2111" s="68" t="s">
        <v>273</v>
      </c>
      <c r="I2111" s="68" t="s">
        <v>652</v>
      </c>
      <c r="J2111" s="65">
        <v>61</v>
      </c>
      <c r="K2111" s="65">
        <v>82</v>
      </c>
      <c r="L2111" s="65">
        <v>440</v>
      </c>
      <c r="M2111" s="65" t="s">
        <v>501</v>
      </c>
    </row>
    <row r="2112" spans="1:13" ht="12.75" customHeight="1">
      <c r="A2112" s="65" t="str">
        <f>IF(ROW()=1,"KEY",IF(ISNA(VLOOKUP(B2112,車名対応マスタ!B:D,3,FALSE)),"",IF(VLOOKUP(B2112,車名対応マスタ!B:D,3,FALSE)="","",$D2112&amp;" "&amp;IF($G2112="9","J","O")&amp;" "&amp;$I2112&amp;" "&amp;IF($I2112&lt;=TEXT(★完成資料!$A$1,"yyyymm"),TEXT(★完成資料!$A$1,"yyyymm"),"999999")&amp; " " &amp; LEFT(F2112 &amp; "          ",10))))</f>
        <v xml:space="preserve">T O 202207 yyyy00 HV        </v>
      </c>
      <c r="B2112" s="68" t="s">
        <v>292</v>
      </c>
      <c r="C2112" s="68" t="s">
        <v>136</v>
      </c>
      <c r="D2112" s="68" t="s">
        <v>287</v>
      </c>
      <c r="E2112" s="68" t="s">
        <v>359</v>
      </c>
      <c r="F2112" s="68" t="s">
        <v>360</v>
      </c>
      <c r="G2112" s="68" t="s">
        <v>77</v>
      </c>
      <c r="H2112" s="68" t="s">
        <v>273</v>
      </c>
      <c r="I2112" s="68" t="s">
        <v>655</v>
      </c>
      <c r="J2112" s="65">
        <v>41</v>
      </c>
      <c r="K2112" s="65">
        <v>119</v>
      </c>
      <c r="L2112" s="65">
        <v>440</v>
      </c>
      <c r="M2112" s="65" t="s">
        <v>501</v>
      </c>
    </row>
    <row r="2113" spans="1:13" ht="12.75" customHeight="1">
      <c r="A2113" s="65" t="str">
        <f>IF(ROW()=1,"KEY",IF(ISNA(VLOOKUP(B2113,車名対応マスタ!B:D,3,FALSE)),"",IF(VLOOKUP(B2113,車名対応マスタ!B:D,3,FALSE)="","",$D2113&amp;" "&amp;IF($G2113="9","J","O")&amp;" "&amp;$I2113&amp;" "&amp;IF($I2113&lt;=TEXT(★完成資料!$A$1,"yyyymm"),TEXT(★完成資料!$A$1,"yyyymm"),"999999")&amp; " " &amp; LEFT(F2113 &amp; "          ",10))))</f>
        <v xml:space="preserve">T O 202208 yyyy00 HV        </v>
      </c>
      <c r="B2113" s="68" t="s">
        <v>292</v>
      </c>
      <c r="C2113" s="68" t="s">
        <v>136</v>
      </c>
      <c r="D2113" s="68" t="s">
        <v>287</v>
      </c>
      <c r="E2113" s="68" t="s">
        <v>359</v>
      </c>
      <c r="F2113" s="68" t="s">
        <v>360</v>
      </c>
      <c r="G2113" s="68" t="s">
        <v>77</v>
      </c>
      <c r="H2113" s="68" t="s">
        <v>273</v>
      </c>
      <c r="I2113" s="68" t="s">
        <v>656</v>
      </c>
      <c r="J2113" s="65">
        <v>29</v>
      </c>
      <c r="K2113" s="65">
        <v>61</v>
      </c>
      <c r="L2113" s="65">
        <v>440</v>
      </c>
      <c r="M2113" s="65" t="s">
        <v>501</v>
      </c>
    </row>
    <row r="2114" spans="1:13" ht="12.75" customHeight="1">
      <c r="A2114" s="65" t="str">
        <f>IF(ROW()=1,"KEY",IF(ISNA(VLOOKUP(B2114,車名対応マスタ!B:D,3,FALSE)),"",IF(VLOOKUP(B2114,車名対応マスタ!B:D,3,FALSE)="","",$D2114&amp;" "&amp;IF($G2114="9","J","O")&amp;" "&amp;$I2114&amp;" "&amp;IF($I2114&lt;=TEXT(★完成資料!$A$1,"yyyymm"),TEXT(★完成資料!$A$1,"yyyymm"),"999999")&amp; " " &amp; LEFT(F2114 &amp; "          ",10))))</f>
        <v xml:space="preserve">T O 202209 yyyy00 HV        </v>
      </c>
      <c r="B2114" s="68" t="s">
        <v>292</v>
      </c>
      <c r="C2114" s="68" t="s">
        <v>136</v>
      </c>
      <c r="D2114" s="68" t="s">
        <v>287</v>
      </c>
      <c r="E2114" s="68" t="s">
        <v>359</v>
      </c>
      <c r="F2114" s="68" t="s">
        <v>360</v>
      </c>
      <c r="G2114" s="68" t="s">
        <v>77</v>
      </c>
      <c r="H2114" s="68" t="s">
        <v>273</v>
      </c>
      <c r="I2114" s="68" t="s">
        <v>657</v>
      </c>
      <c r="J2114" s="65">
        <v>15</v>
      </c>
      <c r="K2114" s="65">
        <v>40</v>
      </c>
      <c r="L2114" s="65">
        <v>440</v>
      </c>
      <c r="M2114" s="65" t="s">
        <v>501</v>
      </c>
    </row>
    <row r="2115" spans="1:13" ht="12.75" customHeight="1">
      <c r="A2115" s="65" t="str">
        <f>IF(ROW()=1,"KEY",IF(ISNA(VLOOKUP(B2115,車名対応マスタ!B:D,3,FALSE)),"",IF(VLOOKUP(B2115,車名対応マスタ!B:D,3,FALSE)="","",$D2115&amp;" "&amp;IF($G2115="9","J","O")&amp;" "&amp;$I2115&amp;" "&amp;IF($I2115&lt;=TEXT(★完成資料!$A$1,"yyyymm"),TEXT(★完成資料!$A$1,"yyyymm"),"999999")&amp; " " &amp; LEFT(F2115 &amp; "          ",10))))</f>
        <v xml:space="preserve">T O 202210 yyyy00 HV        </v>
      </c>
      <c r="B2115" s="68" t="s">
        <v>292</v>
      </c>
      <c r="C2115" s="68" t="s">
        <v>136</v>
      </c>
      <c r="D2115" s="68" t="s">
        <v>287</v>
      </c>
      <c r="E2115" s="68" t="s">
        <v>359</v>
      </c>
      <c r="F2115" s="68" t="s">
        <v>360</v>
      </c>
      <c r="G2115" s="68" t="s">
        <v>77</v>
      </c>
      <c r="H2115" s="68" t="s">
        <v>273</v>
      </c>
      <c r="I2115" s="68" t="s">
        <v>663</v>
      </c>
      <c r="J2115" s="65">
        <v>40</v>
      </c>
      <c r="K2115" s="65">
        <v>14</v>
      </c>
      <c r="L2115" s="65">
        <v>440</v>
      </c>
      <c r="M2115" s="65" t="s">
        <v>501</v>
      </c>
    </row>
    <row r="2116" spans="1:13" ht="12.75" customHeight="1">
      <c r="A2116" s="65" t="str">
        <f>IF(ROW()=1,"KEY",IF(ISNA(VLOOKUP(B2116,車名対応マスタ!B:D,3,FALSE)),"",IF(VLOOKUP(B2116,車名対応マスタ!B:D,3,FALSE)="","",$D2116&amp;" "&amp;IF($G2116="9","J","O")&amp;" "&amp;$I2116&amp;" "&amp;IF($I2116&lt;=TEXT(★完成資料!$A$1,"yyyymm"),TEXT(★完成資料!$A$1,"yyyymm"),"999999")&amp; " " &amp; LEFT(F2116 &amp; "          ",10))))</f>
        <v xml:space="preserve">T O 202201 yyyy00 HV        </v>
      </c>
      <c r="B2116" s="68" t="s">
        <v>292</v>
      </c>
      <c r="C2116" s="68" t="s">
        <v>136</v>
      </c>
      <c r="D2116" s="68" t="s">
        <v>287</v>
      </c>
      <c r="E2116" s="68" t="s">
        <v>359</v>
      </c>
      <c r="F2116" s="68" t="s">
        <v>360</v>
      </c>
      <c r="G2116" s="68" t="s">
        <v>77</v>
      </c>
      <c r="H2116" s="68" t="s">
        <v>273</v>
      </c>
      <c r="I2116" s="68" t="s">
        <v>639</v>
      </c>
      <c r="J2116" s="65">
        <v>7</v>
      </c>
      <c r="K2116" s="65">
        <v>8</v>
      </c>
      <c r="L2116" s="65">
        <v>467</v>
      </c>
      <c r="M2116" s="65" t="s">
        <v>275</v>
      </c>
    </row>
    <row r="2117" spans="1:13" ht="12.75" customHeight="1">
      <c r="A2117" s="65" t="str">
        <f>IF(ROW()=1,"KEY",IF(ISNA(VLOOKUP(B2117,車名対応マスタ!B:D,3,FALSE)),"",IF(VLOOKUP(B2117,車名対応マスタ!B:D,3,FALSE)="","",$D2117&amp;" "&amp;IF($G2117="9","J","O")&amp;" "&amp;$I2117&amp;" "&amp;IF($I2117&lt;=TEXT(★完成資料!$A$1,"yyyymm"),TEXT(★完成資料!$A$1,"yyyymm"),"999999")&amp; " " &amp; LEFT(F2117 &amp; "          ",10))))</f>
        <v xml:space="preserve">T O 202202 yyyy00 HV        </v>
      </c>
      <c r="B2117" s="68" t="s">
        <v>292</v>
      </c>
      <c r="C2117" s="68" t="s">
        <v>136</v>
      </c>
      <c r="D2117" s="68" t="s">
        <v>287</v>
      </c>
      <c r="E2117" s="68" t="s">
        <v>359</v>
      </c>
      <c r="F2117" s="68" t="s">
        <v>360</v>
      </c>
      <c r="G2117" s="68" t="s">
        <v>77</v>
      </c>
      <c r="H2117" s="68" t="s">
        <v>273</v>
      </c>
      <c r="I2117" s="68" t="s">
        <v>640</v>
      </c>
      <c r="J2117" s="65">
        <v>6</v>
      </c>
      <c r="K2117" s="65">
        <v>10</v>
      </c>
      <c r="L2117" s="65">
        <v>467</v>
      </c>
      <c r="M2117" s="65" t="s">
        <v>275</v>
      </c>
    </row>
    <row r="2118" spans="1:13" ht="12.75" customHeight="1">
      <c r="A2118" s="65" t="str">
        <f>IF(ROW()=1,"KEY",IF(ISNA(VLOOKUP(B2118,車名対応マスタ!B:D,3,FALSE)),"",IF(VLOOKUP(B2118,車名対応マスタ!B:D,3,FALSE)="","",$D2118&amp;" "&amp;IF($G2118="9","J","O")&amp;" "&amp;$I2118&amp;" "&amp;IF($I2118&lt;=TEXT(★完成資料!$A$1,"yyyymm"),TEXT(★完成資料!$A$1,"yyyymm"),"999999")&amp; " " &amp; LEFT(F2118 &amp; "          ",10))))</f>
        <v xml:space="preserve">T O 202203 yyyy00 HV        </v>
      </c>
      <c r="B2118" s="68" t="s">
        <v>292</v>
      </c>
      <c r="C2118" s="68" t="s">
        <v>136</v>
      </c>
      <c r="D2118" s="68" t="s">
        <v>287</v>
      </c>
      <c r="E2118" s="68" t="s">
        <v>359</v>
      </c>
      <c r="F2118" s="68" t="s">
        <v>360</v>
      </c>
      <c r="G2118" s="68" t="s">
        <v>77</v>
      </c>
      <c r="H2118" s="68" t="s">
        <v>273</v>
      </c>
      <c r="I2118" s="68" t="s">
        <v>641</v>
      </c>
      <c r="J2118" s="65">
        <v>11</v>
      </c>
      <c r="K2118" s="65">
        <v>6</v>
      </c>
      <c r="L2118" s="65">
        <v>467</v>
      </c>
      <c r="M2118" s="65" t="s">
        <v>275</v>
      </c>
    </row>
    <row r="2119" spans="1:13" ht="12.75" customHeight="1">
      <c r="A2119" s="65" t="str">
        <f>IF(ROW()=1,"KEY",IF(ISNA(VLOOKUP(B2119,車名対応マスタ!B:D,3,FALSE)),"",IF(VLOOKUP(B2119,車名対応マスタ!B:D,3,FALSE)="","",$D2119&amp;" "&amp;IF($G2119="9","J","O")&amp;" "&amp;$I2119&amp;" "&amp;IF($I2119&lt;=TEXT(★完成資料!$A$1,"yyyymm"),TEXT(★完成資料!$A$1,"yyyymm"),"999999")&amp; " " &amp; LEFT(F2119 &amp; "          ",10))))</f>
        <v xml:space="preserve">T O 202204 yyyy00 HV        </v>
      </c>
      <c r="B2119" s="68" t="s">
        <v>292</v>
      </c>
      <c r="C2119" s="68" t="s">
        <v>136</v>
      </c>
      <c r="D2119" s="68" t="s">
        <v>287</v>
      </c>
      <c r="E2119" s="68" t="s">
        <v>359</v>
      </c>
      <c r="F2119" s="68" t="s">
        <v>360</v>
      </c>
      <c r="G2119" s="68" t="s">
        <v>77</v>
      </c>
      <c r="H2119" s="68" t="s">
        <v>273</v>
      </c>
      <c r="I2119" s="68" t="s">
        <v>642</v>
      </c>
      <c r="J2119" s="65">
        <v>20</v>
      </c>
      <c r="K2119" s="65">
        <v>11</v>
      </c>
      <c r="L2119" s="65">
        <v>467</v>
      </c>
      <c r="M2119" s="65" t="s">
        <v>275</v>
      </c>
    </row>
    <row r="2120" spans="1:13" ht="12.75" customHeight="1">
      <c r="A2120" s="65" t="str">
        <f>IF(ROW()=1,"KEY",IF(ISNA(VLOOKUP(B2120,車名対応マスタ!B:D,3,FALSE)),"",IF(VLOOKUP(B2120,車名対応マスタ!B:D,3,FALSE)="","",$D2120&amp;" "&amp;IF($G2120="9","J","O")&amp;" "&amp;$I2120&amp;" "&amp;IF($I2120&lt;=TEXT(★完成資料!$A$1,"yyyymm"),TEXT(★完成資料!$A$1,"yyyymm"),"999999")&amp; " " &amp; LEFT(F2120 &amp; "          ",10))))</f>
        <v xml:space="preserve">T O 202205 yyyy00 HV        </v>
      </c>
      <c r="B2120" s="68" t="s">
        <v>292</v>
      </c>
      <c r="C2120" s="68" t="s">
        <v>136</v>
      </c>
      <c r="D2120" s="68" t="s">
        <v>287</v>
      </c>
      <c r="E2120" s="68" t="s">
        <v>359</v>
      </c>
      <c r="F2120" s="68" t="s">
        <v>360</v>
      </c>
      <c r="G2120" s="68" t="s">
        <v>77</v>
      </c>
      <c r="H2120" s="68" t="s">
        <v>273</v>
      </c>
      <c r="I2120" s="68" t="s">
        <v>647</v>
      </c>
      <c r="J2120" s="65">
        <v>6</v>
      </c>
      <c r="K2120" s="65">
        <v>8</v>
      </c>
      <c r="L2120" s="65">
        <v>467</v>
      </c>
      <c r="M2120" s="65" t="s">
        <v>275</v>
      </c>
    </row>
    <row r="2121" spans="1:13" ht="12.75" customHeight="1">
      <c r="A2121" s="65" t="str">
        <f>IF(ROW()=1,"KEY",IF(ISNA(VLOOKUP(B2121,車名対応マスタ!B:D,3,FALSE)),"",IF(VLOOKUP(B2121,車名対応マスタ!B:D,3,FALSE)="","",$D2121&amp;" "&amp;IF($G2121="9","J","O")&amp;" "&amp;$I2121&amp;" "&amp;IF($I2121&lt;=TEXT(★完成資料!$A$1,"yyyymm"),TEXT(★完成資料!$A$1,"yyyymm"),"999999")&amp; " " &amp; LEFT(F2121 &amp; "          ",10))))</f>
        <v xml:space="preserve">T O 202206 yyyy00 HV        </v>
      </c>
      <c r="B2121" s="68" t="s">
        <v>292</v>
      </c>
      <c r="C2121" s="68" t="s">
        <v>136</v>
      </c>
      <c r="D2121" s="68" t="s">
        <v>287</v>
      </c>
      <c r="E2121" s="68" t="s">
        <v>359</v>
      </c>
      <c r="F2121" s="68" t="s">
        <v>360</v>
      </c>
      <c r="G2121" s="68" t="s">
        <v>77</v>
      </c>
      <c r="H2121" s="68" t="s">
        <v>273</v>
      </c>
      <c r="I2121" s="68" t="s">
        <v>652</v>
      </c>
      <c r="J2121" s="65">
        <v>22</v>
      </c>
      <c r="K2121" s="65">
        <v>8</v>
      </c>
      <c r="L2121" s="65">
        <v>467</v>
      </c>
      <c r="M2121" s="65" t="s">
        <v>275</v>
      </c>
    </row>
    <row r="2122" spans="1:13" ht="12.75" customHeight="1">
      <c r="A2122" s="65" t="str">
        <f>IF(ROW()=1,"KEY",IF(ISNA(VLOOKUP(B2122,車名対応マスタ!B:D,3,FALSE)),"",IF(VLOOKUP(B2122,車名対応マスタ!B:D,3,FALSE)="","",$D2122&amp;" "&amp;IF($G2122="9","J","O")&amp;" "&amp;$I2122&amp;" "&amp;IF($I2122&lt;=TEXT(★完成資料!$A$1,"yyyymm"),TEXT(★完成資料!$A$1,"yyyymm"),"999999")&amp; " " &amp; LEFT(F2122 &amp; "          ",10))))</f>
        <v xml:space="preserve">T O 202207 yyyy00 HV        </v>
      </c>
      <c r="B2122" s="68" t="s">
        <v>292</v>
      </c>
      <c r="C2122" s="68" t="s">
        <v>136</v>
      </c>
      <c r="D2122" s="68" t="s">
        <v>287</v>
      </c>
      <c r="E2122" s="68" t="s">
        <v>359</v>
      </c>
      <c r="F2122" s="68" t="s">
        <v>360</v>
      </c>
      <c r="G2122" s="68" t="s">
        <v>77</v>
      </c>
      <c r="H2122" s="68" t="s">
        <v>273</v>
      </c>
      <c r="I2122" s="68" t="s">
        <v>655</v>
      </c>
      <c r="J2122" s="65">
        <v>2</v>
      </c>
      <c r="K2122" s="65">
        <v>5</v>
      </c>
      <c r="L2122" s="65">
        <v>467</v>
      </c>
      <c r="M2122" s="65" t="s">
        <v>275</v>
      </c>
    </row>
    <row r="2123" spans="1:13" ht="12.75" customHeight="1">
      <c r="A2123" s="65" t="str">
        <f>IF(ROW()=1,"KEY",IF(ISNA(VLOOKUP(B2123,車名対応マスタ!B:D,3,FALSE)),"",IF(VLOOKUP(B2123,車名対応マスタ!B:D,3,FALSE)="","",$D2123&amp;" "&amp;IF($G2123="9","J","O")&amp;" "&amp;$I2123&amp;" "&amp;IF($I2123&lt;=TEXT(★完成資料!$A$1,"yyyymm"),TEXT(★完成資料!$A$1,"yyyymm"),"999999")&amp; " " &amp; LEFT(F2123 &amp; "          ",10))))</f>
        <v xml:space="preserve">T O 202208 yyyy00 HV        </v>
      </c>
      <c r="B2123" s="68" t="s">
        <v>292</v>
      </c>
      <c r="C2123" s="68" t="s">
        <v>136</v>
      </c>
      <c r="D2123" s="68" t="s">
        <v>287</v>
      </c>
      <c r="E2123" s="68" t="s">
        <v>359</v>
      </c>
      <c r="F2123" s="68" t="s">
        <v>360</v>
      </c>
      <c r="G2123" s="68" t="s">
        <v>77</v>
      </c>
      <c r="H2123" s="68" t="s">
        <v>273</v>
      </c>
      <c r="I2123" s="68" t="s">
        <v>656</v>
      </c>
      <c r="J2123" s="65">
        <v>9</v>
      </c>
      <c r="K2123" s="65">
        <v>5</v>
      </c>
      <c r="L2123" s="65">
        <v>467</v>
      </c>
      <c r="M2123" s="65" t="s">
        <v>275</v>
      </c>
    </row>
    <row r="2124" spans="1:13" ht="12.75" customHeight="1">
      <c r="A2124" s="65" t="str">
        <f>IF(ROW()=1,"KEY",IF(ISNA(VLOOKUP(B2124,車名対応マスタ!B:D,3,FALSE)),"",IF(VLOOKUP(B2124,車名対応マスタ!B:D,3,FALSE)="","",$D2124&amp;" "&amp;IF($G2124="9","J","O")&amp;" "&amp;$I2124&amp;" "&amp;IF($I2124&lt;=TEXT(★完成資料!$A$1,"yyyymm"),TEXT(★完成資料!$A$1,"yyyymm"),"999999")&amp; " " &amp; LEFT(F2124 &amp; "          ",10))))</f>
        <v xml:space="preserve">T O 202209 yyyy00 HV        </v>
      </c>
      <c r="B2124" s="68" t="s">
        <v>292</v>
      </c>
      <c r="C2124" s="68" t="s">
        <v>136</v>
      </c>
      <c r="D2124" s="68" t="s">
        <v>287</v>
      </c>
      <c r="E2124" s="68" t="s">
        <v>359</v>
      </c>
      <c r="F2124" s="68" t="s">
        <v>360</v>
      </c>
      <c r="G2124" s="68" t="s">
        <v>77</v>
      </c>
      <c r="H2124" s="68" t="s">
        <v>273</v>
      </c>
      <c r="I2124" s="68" t="s">
        <v>657</v>
      </c>
      <c r="J2124" s="65">
        <v>12</v>
      </c>
      <c r="K2124" s="65">
        <v>6</v>
      </c>
      <c r="L2124" s="65">
        <v>467</v>
      </c>
      <c r="M2124" s="65" t="s">
        <v>275</v>
      </c>
    </row>
    <row r="2125" spans="1:13" ht="12.75" customHeight="1">
      <c r="A2125" s="65" t="str">
        <f>IF(ROW()=1,"KEY",IF(ISNA(VLOOKUP(B2125,車名対応マスタ!B:D,3,FALSE)),"",IF(VLOOKUP(B2125,車名対応マスタ!B:D,3,FALSE)="","",$D2125&amp;" "&amp;IF($G2125="9","J","O")&amp;" "&amp;$I2125&amp;" "&amp;IF($I2125&lt;=TEXT(★完成資料!$A$1,"yyyymm"),TEXT(★完成資料!$A$1,"yyyymm"),"999999")&amp; " " &amp; LEFT(F2125 &amp; "          ",10))))</f>
        <v xml:space="preserve">T O 202210 yyyy00 HV        </v>
      </c>
      <c r="B2125" s="68" t="s">
        <v>292</v>
      </c>
      <c r="C2125" s="68" t="s">
        <v>136</v>
      </c>
      <c r="D2125" s="68" t="s">
        <v>287</v>
      </c>
      <c r="E2125" s="68" t="s">
        <v>359</v>
      </c>
      <c r="F2125" s="68" t="s">
        <v>360</v>
      </c>
      <c r="G2125" s="68" t="s">
        <v>77</v>
      </c>
      <c r="H2125" s="68" t="s">
        <v>273</v>
      </c>
      <c r="I2125" s="68" t="s">
        <v>663</v>
      </c>
      <c r="J2125" s="65">
        <v>3</v>
      </c>
      <c r="K2125" s="65">
        <v>12</v>
      </c>
      <c r="L2125" s="65">
        <v>467</v>
      </c>
      <c r="M2125" s="65" t="s">
        <v>275</v>
      </c>
    </row>
    <row r="2126" spans="1:13" ht="12.75" customHeight="1">
      <c r="A2126" s="65" t="str">
        <f>IF(ROW()=1,"KEY",IF(ISNA(VLOOKUP(B2126,車名対応マスタ!B:D,3,FALSE)),"",IF(VLOOKUP(B2126,車名対応マスタ!B:D,3,FALSE)="","",$D2126&amp;" "&amp;IF($G2126="9","J","O")&amp;" "&amp;$I2126&amp;" "&amp;IF($I2126&lt;=TEXT(★完成資料!$A$1,"yyyymm"),TEXT(★完成資料!$A$1,"yyyymm"),"999999")&amp; " " &amp; LEFT(F2126 &amp; "          ",10))))</f>
        <v xml:space="preserve">T O 202201 yyyy00 HV        </v>
      </c>
      <c r="B2126" s="68" t="s">
        <v>292</v>
      </c>
      <c r="C2126" s="68" t="s">
        <v>136</v>
      </c>
      <c r="D2126" s="68" t="s">
        <v>287</v>
      </c>
      <c r="E2126" s="68" t="s">
        <v>359</v>
      </c>
      <c r="F2126" s="68" t="s">
        <v>360</v>
      </c>
      <c r="G2126" s="68" t="s">
        <v>77</v>
      </c>
      <c r="H2126" s="68" t="s">
        <v>273</v>
      </c>
      <c r="I2126" s="68" t="s">
        <v>639</v>
      </c>
      <c r="J2126" s="65">
        <v>353</v>
      </c>
      <c r="K2126" s="65">
        <v>1882</v>
      </c>
      <c r="L2126" s="65">
        <v>616</v>
      </c>
      <c r="M2126" s="65" t="s">
        <v>383</v>
      </c>
    </row>
    <row r="2127" spans="1:13" ht="12.75" customHeight="1">
      <c r="A2127" s="65" t="str">
        <f>IF(ROW()=1,"KEY",IF(ISNA(VLOOKUP(B2127,車名対応マスタ!B:D,3,FALSE)),"",IF(VLOOKUP(B2127,車名対応マスタ!B:D,3,FALSE)="","",$D2127&amp;" "&amp;IF($G2127="9","J","O")&amp;" "&amp;$I2127&amp;" "&amp;IF($I2127&lt;=TEXT(★完成資料!$A$1,"yyyymm"),TEXT(★完成資料!$A$1,"yyyymm"),"999999")&amp; " " &amp; LEFT(F2127 &amp; "          ",10))))</f>
        <v xml:space="preserve">T O 202202 yyyy00 HV        </v>
      </c>
      <c r="B2127" s="68" t="s">
        <v>292</v>
      </c>
      <c r="C2127" s="68" t="s">
        <v>136</v>
      </c>
      <c r="D2127" s="68" t="s">
        <v>287</v>
      </c>
      <c r="E2127" s="68" t="s">
        <v>359</v>
      </c>
      <c r="F2127" s="68" t="s">
        <v>360</v>
      </c>
      <c r="G2127" s="68" t="s">
        <v>77</v>
      </c>
      <c r="H2127" s="68" t="s">
        <v>273</v>
      </c>
      <c r="I2127" s="68" t="s">
        <v>640</v>
      </c>
      <c r="J2127" s="65">
        <v>1278</v>
      </c>
      <c r="K2127" s="65">
        <v>1644</v>
      </c>
      <c r="L2127" s="65">
        <v>616</v>
      </c>
      <c r="M2127" s="65" t="s">
        <v>383</v>
      </c>
    </row>
    <row r="2128" spans="1:13" ht="12.75" customHeight="1">
      <c r="A2128" s="65" t="str">
        <f>IF(ROW()=1,"KEY",IF(ISNA(VLOOKUP(B2128,車名対応マスタ!B:D,3,FALSE)),"",IF(VLOOKUP(B2128,車名対応マスタ!B:D,3,FALSE)="","",$D2128&amp;" "&amp;IF($G2128="9","J","O")&amp;" "&amp;$I2128&amp;" "&amp;IF($I2128&lt;=TEXT(★完成資料!$A$1,"yyyymm"),TEXT(★完成資料!$A$1,"yyyymm"),"999999")&amp; " " &amp; LEFT(F2128 &amp; "          ",10))))</f>
        <v xml:space="preserve">T O 202203 yyyy00 HV        </v>
      </c>
      <c r="B2128" s="68" t="s">
        <v>292</v>
      </c>
      <c r="C2128" s="68" t="s">
        <v>136</v>
      </c>
      <c r="D2128" s="68" t="s">
        <v>287</v>
      </c>
      <c r="E2128" s="68" t="s">
        <v>359</v>
      </c>
      <c r="F2128" s="68" t="s">
        <v>360</v>
      </c>
      <c r="G2128" s="68" t="s">
        <v>77</v>
      </c>
      <c r="H2128" s="68" t="s">
        <v>273</v>
      </c>
      <c r="I2128" s="68" t="s">
        <v>641</v>
      </c>
      <c r="J2128" s="65">
        <v>1472</v>
      </c>
      <c r="K2128" s="65">
        <v>2306</v>
      </c>
      <c r="L2128" s="65">
        <v>616</v>
      </c>
      <c r="M2128" s="65" t="s">
        <v>383</v>
      </c>
    </row>
    <row r="2129" spans="1:13" ht="12.75" customHeight="1">
      <c r="A2129" s="65" t="str">
        <f>IF(ROW()=1,"KEY",IF(ISNA(VLOOKUP(B2129,車名対応マスタ!B:D,3,FALSE)),"",IF(VLOOKUP(B2129,車名対応マスタ!B:D,3,FALSE)="","",$D2129&amp;" "&amp;IF($G2129="9","J","O")&amp;" "&amp;$I2129&amp;" "&amp;IF($I2129&lt;=TEXT(★完成資料!$A$1,"yyyymm"),TEXT(★完成資料!$A$1,"yyyymm"),"999999")&amp; " " &amp; LEFT(F2129 &amp; "          ",10))))</f>
        <v xml:space="preserve">T O 202204 yyyy00 HV        </v>
      </c>
      <c r="B2129" s="68" t="s">
        <v>292</v>
      </c>
      <c r="C2129" s="68" t="s">
        <v>136</v>
      </c>
      <c r="D2129" s="68" t="s">
        <v>287</v>
      </c>
      <c r="E2129" s="68" t="s">
        <v>359</v>
      </c>
      <c r="F2129" s="68" t="s">
        <v>360</v>
      </c>
      <c r="G2129" s="68" t="s">
        <v>77</v>
      </c>
      <c r="H2129" s="68" t="s">
        <v>273</v>
      </c>
      <c r="I2129" s="68" t="s">
        <v>642</v>
      </c>
      <c r="J2129" s="65">
        <v>1475</v>
      </c>
      <c r="K2129" s="65">
        <v>1131</v>
      </c>
      <c r="L2129" s="65">
        <v>616</v>
      </c>
      <c r="M2129" s="65" t="s">
        <v>383</v>
      </c>
    </row>
    <row r="2130" spans="1:13" ht="12.75" customHeight="1">
      <c r="A2130" s="65" t="str">
        <f>IF(ROW()=1,"KEY",IF(ISNA(VLOOKUP(B2130,車名対応マスタ!B:D,3,FALSE)),"",IF(VLOOKUP(B2130,車名対応マスタ!B:D,3,FALSE)="","",$D2130&amp;" "&amp;IF($G2130="9","J","O")&amp;" "&amp;$I2130&amp;" "&amp;IF($I2130&lt;=TEXT(★完成資料!$A$1,"yyyymm"),TEXT(★完成資料!$A$1,"yyyymm"),"999999")&amp; " " &amp; LEFT(F2130 &amp; "          ",10))))</f>
        <v xml:space="preserve">T O 202205 yyyy00 HV        </v>
      </c>
      <c r="B2130" s="68" t="s">
        <v>292</v>
      </c>
      <c r="C2130" s="68" t="s">
        <v>136</v>
      </c>
      <c r="D2130" s="68" t="s">
        <v>287</v>
      </c>
      <c r="E2130" s="68" t="s">
        <v>359</v>
      </c>
      <c r="F2130" s="68" t="s">
        <v>360</v>
      </c>
      <c r="G2130" s="68" t="s">
        <v>77</v>
      </c>
      <c r="H2130" s="68" t="s">
        <v>273</v>
      </c>
      <c r="I2130" s="68" t="s">
        <v>647</v>
      </c>
      <c r="J2130" s="65">
        <v>652</v>
      </c>
      <c r="K2130" s="65">
        <v>741</v>
      </c>
      <c r="L2130" s="65">
        <v>616</v>
      </c>
      <c r="M2130" s="65" t="s">
        <v>383</v>
      </c>
    </row>
    <row r="2131" spans="1:13" ht="12.75" customHeight="1">
      <c r="A2131" s="65" t="str">
        <f>IF(ROW()=1,"KEY",IF(ISNA(VLOOKUP(B2131,車名対応マスタ!B:D,3,FALSE)),"",IF(VLOOKUP(B2131,車名対応マスタ!B:D,3,FALSE)="","",$D2131&amp;" "&amp;IF($G2131="9","J","O")&amp;" "&amp;$I2131&amp;" "&amp;IF($I2131&lt;=TEXT(★完成資料!$A$1,"yyyymm"),TEXT(★完成資料!$A$1,"yyyymm"),"999999")&amp; " " &amp; LEFT(F2131 &amp; "          ",10))))</f>
        <v xml:space="preserve">T O 202206 yyyy00 HV        </v>
      </c>
      <c r="B2131" s="68" t="s">
        <v>292</v>
      </c>
      <c r="C2131" s="68" t="s">
        <v>136</v>
      </c>
      <c r="D2131" s="68" t="s">
        <v>287</v>
      </c>
      <c r="E2131" s="68" t="s">
        <v>359</v>
      </c>
      <c r="F2131" s="68" t="s">
        <v>360</v>
      </c>
      <c r="G2131" s="68" t="s">
        <v>77</v>
      </c>
      <c r="H2131" s="68" t="s">
        <v>273</v>
      </c>
      <c r="I2131" s="68" t="s">
        <v>652</v>
      </c>
      <c r="J2131" s="65">
        <v>426</v>
      </c>
      <c r="K2131" s="65">
        <v>1888</v>
      </c>
      <c r="L2131" s="65">
        <v>616</v>
      </c>
      <c r="M2131" s="65" t="s">
        <v>383</v>
      </c>
    </row>
    <row r="2132" spans="1:13" ht="12.75" customHeight="1">
      <c r="A2132" s="65" t="str">
        <f>IF(ROW()=1,"KEY",IF(ISNA(VLOOKUP(B2132,車名対応マスタ!B:D,3,FALSE)),"",IF(VLOOKUP(B2132,車名対応マスタ!B:D,3,FALSE)="","",$D2132&amp;" "&amp;IF($G2132="9","J","O")&amp;" "&amp;$I2132&amp;" "&amp;IF($I2132&lt;=TEXT(★完成資料!$A$1,"yyyymm"),TEXT(★完成資料!$A$1,"yyyymm"),"999999")&amp; " " &amp; LEFT(F2132 &amp; "          ",10))))</f>
        <v xml:space="preserve">T O 202207 yyyy00 HV        </v>
      </c>
      <c r="B2132" s="68" t="s">
        <v>292</v>
      </c>
      <c r="C2132" s="68" t="s">
        <v>136</v>
      </c>
      <c r="D2132" s="68" t="s">
        <v>287</v>
      </c>
      <c r="E2132" s="68" t="s">
        <v>359</v>
      </c>
      <c r="F2132" s="68" t="s">
        <v>360</v>
      </c>
      <c r="G2132" s="68" t="s">
        <v>77</v>
      </c>
      <c r="H2132" s="68" t="s">
        <v>273</v>
      </c>
      <c r="I2132" s="68" t="s">
        <v>655</v>
      </c>
      <c r="J2132" s="65">
        <v>212</v>
      </c>
      <c r="K2132" s="65">
        <v>728</v>
      </c>
      <c r="L2132" s="65">
        <v>616</v>
      </c>
      <c r="M2132" s="65" t="s">
        <v>383</v>
      </c>
    </row>
    <row r="2133" spans="1:13" ht="12.75" customHeight="1">
      <c r="A2133" s="65" t="str">
        <f>IF(ROW()=1,"KEY",IF(ISNA(VLOOKUP(B2133,車名対応マスタ!B:D,3,FALSE)),"",IF(VLOOKUP(B2133,車名対応マスタ!B:D,3,FALSE)="","",$D2133&amp;" "&amp;IF($G2133="9","J","O")&amp;" "&amp;$I2133&amp;" "&amp;IF($I2133&lt;=TEXT(★完成資料!$A$1,"yyyymm"),TEXT(★完成資料!$A$1,"yyyymm"),"999999")&amp; " " &amp; LEFT(F2133 &amp; "          ",10))))</f>
        <v xml:space="preserve">T O 202208 yyyy00 HV        </v>
      </c>
      <c r="B2133" s="68" t="s">
        <v>292</v>
      </c>
      <c r="C2133" s="68" t="s">
        <v>136</v>
      </c>
      <c r="D2133" s="68" t="s">
        <v>287</v>
      </c>
      <c r="E2133" s="68" t="s">
        <v>359</v>
      </c>
      <c r="F2133" s="68" t="s">
        <v>360</v>
      </c>
      <c r="G2133" s="68" t="s">
        <v>77</v>
      </c>
      <c r="H2133" s="68" t="s">
        <v>273</v>
      </c>
      <c r="I2133" s="68" t="s">
        <v>656</v>
      </c>
      <c r="J2133" s="65">
        <v>254</v>
      </c>
      <c r="K2133" s="65">
        <v>486</v>
      </c>
      <c r="L2133" s="65">
        <v>616</v>
      </c>
      <c r="M2133" s="65" t="s">
        <v>383</v>
      </c>
    </row>
    <row r="2134" spans="1:13" ht="12.75" customHeight="1">
      <c r="A2134" s="65" t="str">
        <f>IF(ROW()=1,"KEY",IF(ISNA(VLOOKUP(B2134,車名対応マスタ!B:D,3,FALSE)),"",IF(VLOOKUP(B2134,車名対応マスタ!B:D,3,FALSE)="","",$D2134&amp;" "&amp;IF($G2134="9","J","O")&amp;" "&amp;$I2134&amp;" "&amp;IF($I2134&lt;=TEXT(★完成資料!$A$1,"yyyymm"),TEXT(★完成資料!$A$1,"yyyymm"),"999999")&amp; " " &amp; LEFT(F2134 &amp; "          ",10))))</f>
        <v xml:space="preserve">T O 202209 yyyy00 HV        </v>
      </c>
      <c r="B2134" s="68" t="s">
        <v>292</v>
      </c>
      <c r="C2134" s="68" t="s">
        <v>136</v>
      </c>
      <c r="D2134" s="68" t="s">
        <v>287</v>
      </c>
      <c r="E2134" s="68" t="s">
        <v>359</v>
      </c>
      <c r="F2134" s="68" t="s">
        <v>360</v>
      </c>
      <c r="G2134" s="68" t="s">
        <v>77</v>
      </c>
      <c r="H2134" s="68" t="s">
        <v>273</v>
      </c>
      <c r="I2134" s="68" t="s">
        <v>657</v>
      </c>
      <c r="J2134" s="65">
        <v>386</v>
      </c>
      <c r="K2134" s="65">
        <v>1277</v>
      </c>
      <c r="L2134" s="65">
        <v>616</v>
      </c>
      <c r="M2134" s="65" t="s">
        <v>383</v>
      </c>
    </row>
    <row r="2135" spans="1:13" ht="12.75" customHeight="1">
      <c r="A2135" s="65" t="str">
        <f>IF(ROW()=1,"KEY",IF(ISNA(VLOOKUP(B2135,車名対応マスタ!B:D,3,FALSE)),"",IF(VLOOKUP(B2135,車名対応マスタ!B:D,3,FALSE)="","",$D2135&amp;" "&amp;IF($G2135="9","J","O")&amp;" "&amp;$I2135&amp;" "&amp;IF($I2135&lt;=TEXT(★完成資料!$A$1,"yyyymm"),TEXT(★完成資料!$A$1,"yyyymm"),"999999")&amp; " " &amp; LEFT(F2135 &amp; "          ",10))))</f>
        <v xml:space="preserve">T O 202210 yyyy00 HV        </v>
      </c>
      <c r="B2135" s="68" t="s">
        <v>292</v>
      </c>
      <c r="C2135" s="68" t="s">
        <v>136</v>
      </c>
      <c r="D2135" s="68" t="s">
        <v>287</v>
      </c>
      <c r="E2135" s="68" t="s">
        <v>359</v>
      </c>
      <c r="F2135" s="68" t="s">
        <v>360</v>
      </c>
      <c r="G2135" s="68" t="s">
        <v>77</v>
      </c>
      <c r="H2135" s="68" t="s">
        <v>273</v>
      </c>
      <c r="I2135" s="68" t="s">
        <v>663</v>
      </c>
      <c r="J2135" s="65">
        <v>23</v>
      </c>
      <c r="K2135" s="65">
        <v>1316</v>
      </c>
      <c r="L2135" s="65">
        <v>616</v>
      </c>
      <c r="M2135" s="65" t="s">
        <v>383</v>
      </c>
    </row>
    <row r="2136" spans="1:13" ht="12.75" customHeight="1">
      <c r="A2136" s="65" t="str">
        <f>IF(ROW()=1,"KEY",IF(ISNA(VLOOKUP(B2136,車名対応マスタ!B:D,3,FALSE)),"",IF(VLOOKUP(B2136,車名対応マスタ!B:D,3,FALSE)="","",$D2136&amp;" "&amp;IF($G2136="9","J","O")&amp;" "&amp;$I2136&amp;" "&amp;IF($I2136&lt;=TEXT(★完成資料!$A$1,"yyyymm"),TEXT(★完成資料!$A$1,"yyyymm"),"999999")&amp; " " &amp; LEFT(F2136 &amp; "          ",10))))</f>
        <v xml:space="preserve">T O 202201 yyyy00 HV        </v>
      </c>
      <c r="B2136" s="68" t="s">
        <v>292</v>
      </c>
      <c r="C2136" s="68" t="s">
        <v>136</v>
      </c>
      <c r="D2136" s="68" t="s">
        <v>287</v>
      </c>
      <c r="E2136" s="68" t="s">
        <v>359</v>
      </c>
      <c r="F2136" s="68" t="s">
        <v>360</v>
      </c>
      <c r="G2136" s="68" t="s">
        <v>77</v>
      </c>
      <c r="H2136" s="68" t="s">
        <v>273</v>
      </c>
      <c r="I2136" s="68" t="s">
        <v>639</v>
      </c>
      <c r="J2136" s="65">
        <v>7</v>
      </c>
      <c r="K2136" s="65">
        <v>0</v>
      </c>
      <c r="L2136" s="65">
        <v>432</v>
      </c>
      <c r="M2136" s="65" t="s">
        <v>424</v>
      </c>
    </row>
    <row r="2137" spans="1:13" ht="12.75" customHeight="1">
      <c r="A2137" s="65" t="str">
        <f>IF(ROW()=1,"KEY",IF(ISNA(VLOOKUP(B2137,車名対応マスタ!B:D,3,FALSE)),"",IF(VLOOKUP(B2137,車名対応マスタ!B:D,3,FALSE)="","",$D2137&amp;" "&amp;IF($G2137="9","J","O")&amp;" "&amp;$I2137&amp;" "&amp;IF($I2137&lt;=TEXT(★完成資料!$A$1,"yyyymm"),TEXT(★完成資料!$A$1,"yyyymm"),"999999")&amp; " " &amp; LEFT(F2137 &amp; "          ",10))))</f>
        <v xml:space="preserve">T O 202202 yyyy00 HV        </v>
      </c>
      <c r="B2137" s="68" t="s">
        <v>292</v>
      </c>
      <c r="C2137" s="68" t="s">
        <v>136</v>
      </c>
      <c r="D2137" s="68" t="s">
        <v>287</v>
      </c>
      <c r="E2137" s="68" t="s">
        <v>359</v>
      </c>
      <c r="F2137" s="68" t="s">
        <v>360</v>
      </c>
      <c r="G2137" s="68" t="s">
        <v>77</v>
      </c>
      <c r="H2137" s="68" t="s">
        <v>273</v>
      </c>
      <c r="I2137" s="68" t="s">
        <v>640</v>
      </c>
      <c r="J2137" s="65">
        <v>5</v>
      </c>
      <c r="K2137" s="65">
        <v>1</v>
      </c>
      <c r="L2137" s="65">
        <v>432</v>
      </c>
      <c r="M2137" s="65" t="s">
        <v>424</v>
      </c>
    </row>
    <row r="2138" spans="1:13" ht="12.75" customHeight="1">
      <c r="A2138" s="65" t="str">
        <f>IF(ROW()=1,"KEY",IF(ISNA(VLOOKUP(B2138,車名対応マスタ!B:D,3,FALSE)),"",IF(VLOOKUP(B2138,車名対応マスタ!B:D,3,FALSE)="","",$D2138&amp;" "&amp;IF($G2138="9","J","O")&amp;" "&amp;$I2138&amp;" "&amp;IF($I2138&lt;=TEXT(★完成資料!$A$1,"yyyymm"),TEXT(★完成資料!$A$1,"yyyymm"),"999999")&amp; " " &amp; LEFT(F2138 &amp; "          ",10))))</f>
        <v xml:space="preserve">T O 202203 yyyy00 HV        </v>
      </c>
      <c r="B2138" s="68" t="s">
        <v>292</v>
      </c>
      <c r="C2138" s="68" t="s">
        <v>136</v>
      </c>
      <c r="D2138" s="68" t="s">
        <v>287</v>
      </c>
      <c r="E2138" s="68" t="s">
        <v>359</v>
      </c>
      <c r="F2138" s="68" t="s">
        <v>360</v>
      </c>
      <c r="G2138" s="68" t="s">
        <v>77</v>
      </c>
      <c r="H2138" s="68" t="s">
        <v>273</v>
      </c>
      <c r="I2138" s="68" t="s">
        <v>641</v>
      </c>
      <c r="K2138" s="65">
        <v>3</v>
      </c>
      <c r="L2138" s="65">
        <v>432</v>
      </c>
      <c r="M2138" s="65" t="s">
        <v>424</v>
      </c>
    </row>
    <row r="2139" spans="1:13" ht="12.75" customHeight="1">
      <c r="A2139" s="65" t="str">
        <f>IF(ROW()=1,"KEY",IF(ISNA(VLOOKUP(B2139,車名対応マスタ!B:D,3,FALSE)),"",IF(VLOOKUP(B2139,車名対応マスタ!B:D,3,FALSE)="","",$D2139&amp;" "&amp;IF($G2139="9","J","O")&amp;" "&amp;$I2139&amp;" "&amp;IF($I2139&lt;=TEXT(★完成資料!$A$1,"yyyymm"),TEXT(★完成資料!$A$1,"yyyymm"),"999999")&amp; " " &amp; LEFT(F2139 &amp; "          ",10))))</f>
        <v xml:space="preserve">T O 202204 yyyy00 HV        </v>
      </c>
      <c r="B2139" s="68" t="s">
        <v>292</v>
      </c>
      <c r="C2139" s="68" t="s">
        <v>136</v>
      </c>
      <c r="D2139" s="68" t="s">
        <v>287</v>
      </c>
      <c r="E2139" s="68" t="s">
        <v>359</v>
      </c>
      <c r="F2139" s="68" t="s">
        <v>360</v>
      </c>
      <c r="G2139" s="68" t="s">
        <v>77</v>
      </c>
      <c r="H2139" s="68" t="s">
        <v>273</v>
      </c>
      <c r="I2139" s="68" t="s">
        <v>642</v>
      </c>
      <c r="J2139" s="65">
        <v>2</v>
      </c>
      <c r="K2139" s="65">
        <v>2</v>
      </c>
      <c r="L2139" s="65">
        <v>432</v>
      </c>
      <c r="M2139" s="65" t="s">
        <v>424</v>
      </c>
    </row>
    <row r="2140" spans="1:13" ht="12.75" customHeight="1">
      <c r="A2140" s="65" t="str">
        <f>IF(ROW()=1,"KEY",IF(ISNA(VLOOKUP(B2140,車名対応マスタ!B:D,3,FALSE)),"",IF(VLOOKUP(B2140,車名対応マスタ!B:D,3,FALSE)="","",$D2140&amp;" "&amp;IF($G2140="9","J","O")&amp;" "&amp;$I2140&amp;" "&amp;IF($I2140&lt;=TEXT(★完成資料!$A$1,"yyyymm"),TEXT(★完成資料!$A$1,"yyyymm"),"999999")&amp; " " &amp; LEFT(F2140 &amp; "          ",10))))</f>
        <v xml:space="preserve">T O 202205 yyyy00 HV        </v>
      </c>
      <c r="B2140" s="68" t="s">
        <v>292</v>
      </c>
      <c r="C2140" s="68" t="s">
        <v>136</v>
      </c>
      <c r="D2140" s="68" t="s">
        <v>287</v>
      </c>
      <c r="E2140" s="68" t="s">
        <v>359</v>
      </c>
      <c r="F2140" s="68" t="s">
        <v>360</v>
      </c>
      <c r="G2140" s="68" t="s">
        <v>77</v>
      </c>
      <c r="H2140" s="68" t="s">
        <v>273</v>
      </c>
      <c r="I2140" s="68" t="s">
        <v>647</v>
      </c>
      <c r="J2140" s="65">
        <v>20</v>
      </c>
      <c r="K2140" s="65">
        <v>2</v>
      </c>
      <c r="L2140" s="65">
        <v>432</v>
      </c>
      <c r="M2140" s="65" t="s">
        <v>424</v>
      </c>
    </row>
    <row r="2141" spans="1:13" ht="12.75" customHeight="1">
      <c r="A2141" s="65" t="str">
        <f>IF(ROW()=1,"KEY",IF(ISNA(VLOOKUP(B2141,車名対応マスタ!B:D,3,FALSE)),"",IF(VLOOKUP(B2141,車名対応マスタ!B:D,3,FALSE)="","",$D2141&amp;" "&amp;IF($G2141="9","J","O")&amp;" "&amp;$I2141&amp;" "&amp;IF($I2141&lt;=TEXT(★完成資料!$A$1,"yyyymm"),TEXT(★完成資料!$A$1,"yyyymm"),"999999")&amp; " " &amp; LEFT(F2141 &amp; "          ",10))))</f>
        <v xml:space="preserve">T O 202206 yyyy00 HV        </v>
      </c>
      <c r="B2141" s="68" t="s">
        <v>292</v>
      </c>
      <c r="C2141" s="68" t="s">
        <v>136</v>
      </c>
      <c r="D2141" s="68" t="s">
        <v>287</v>
      </c>
      <c r="E2141" s="68" t="s">
        <v>359</v>
      </c>
      <c r="F2141" s="68" t="s">
        <v>360</v>
      </c>
      <c r="G2141" s="68" t="s">
        <v>77</v>
      </c>
      <c r="H2141" s="68" t="s">
        <v>273</v>
      </c>
      <c r="I2141" s="68" t="s">
        <v>652</v>
      </c>
      <c r="J2141" s="65">
        <v>28</v>
      </c>
      <c r="K2141" s="65">
        <v>1</v>
      </c>
      <c r="L2141" s="65">
        <v>432</v>
      </c>
      <c r="M2141" s="65" t="s">
        <v>424</v>
      </c>
    </row>
    <row r="2142" spans="1:13" ht="12.75" customHeight="1">
      <c r="A2142" s="65" t="str">
        <f>IF(ROW()=1,"KEY",IF(ISNA(VLOOKUP(B2142,車名対応マスタ!B:D,3,FALSE)),"",IF(VLOOKUP(B2142,車名対応マスタ!B:D,3,FALSE)="","",$D2142&amp;" "&amp;IF($G2142="9","J","O")&amp;" "&amp;$I2142&amp;" "&amp;IF($I2142&lt;=TEXT(★完成資料!$A$1,"yyyymm"),TEXT(★完成資料!$A$1,"yyyymm"),"999999")&amp; " " &amp; LEFT(F2142 &amp; "          ",10))))</f>
        <v xml:space="preserve">T O 202207 yyyy00 HV        </v>
      </c>
      <c r="B2142" s="68" t="s">
        <v>292</v>
      </c>
      <c r="C2142" s="68" t="s">
        <v>136</v>
      </c>
      <c r="D2142" s="68" t="s">
        <v>287</v>
      </c>
      <c r="E2142" s="68" t="s">
        <v>359</v>
      </c>
      <c r="F2142" s="68" t="s">
        <v>360</v>
      </c>
      <c r="G2142" s="68" t="s">
        <v>77</v>
      </c>
      <c r="H2142" s="68" t="s">
        <v>273</v>
      </c>
      <c r="I2142" s="68" t="s">
        <v>655</v>
      </c>
      <c r="J2142" s="65">
        <v>6</v>
      </c>
      <c r="K2142" s="65">
        <v>1</v>
      </c>
      <c r="L2142" s="65">
        <v>432</v>
      </c>
      <c r="M2142" s="65" t="s">
        <v>424</v>
      </c>
    </row>
    <row r="2143" spans="1:13" ht="12.75" customHeight="1">
      <c r="A2143" s="65" t="str">
        <f>IF(ROW()=1,"KEY",IF(ISNA(VLOOKUP(B2143,車名対応マスタ!B:D,3,FALSE)),"",IF(VLOOKUP(B2143,車名対応マスタ!B:D,3,FALSE)="","",$D2143&amp;" "&amp;IF($G2143="9","J","O")&amp;" "&amp;$I2143&amp;" "&amp;IF($I2143&lt;=TEXT(★完成資料!$A$1,"yyyymm"),TEXT(★完成資料!$A$1,"yyyymm"),"999999")&amp; " " &amp; LEFT(F2143 &amp; "          ",10))))</f>
        <v xml:space="preserve">T O 202208 yyyy00 HV        </v>
      </c>
      <c r="B2143" s="68" t="s">
        <v>292</v>
      </c>
      <c r="C2143" s="68" t="s">
        <v>136</v>
      </c>
      <c r="D2143" s="68" t="s">
        <v>287</v>
      </c>
      <c r="E2143" s="68" t="s">
        <v>359</v>
      </c>
      <c r="F2143" s="68" t="s">
        <v>360</v>
      </c>
      <c r="G2143" s="68" t="s">
        <v>77</v>
      </c>
      <c r="H2143" s="68" t="s">
        <v>273</v>
      </c>
      <c r="I2143" s="68" t="s">
        <v>656</v>
      </c>
      <c r="J2143" s="65">
        <v>1</v>
      </c>
      <c r="K2143" s="65">
        <v>1</v>
      </c>
      <c r="L2143" s="65">
        <v>432</v>
      </c>
      <c r="M2143" s="65" t="s">
        <v>424</v>
      </c>
    </row>
    <row r="2144" spans="1:13" ht="12.75" customHeight="1">
      <c r="A2144" s="65" t="str">
        <f>IF(ROW()=1,"KEY",IF(ISNA(VLOOKUP(B2144,車名対応マスタ!B:D,3,FALSE)),"",IF(VLOOKUP(B2144,車名対応マスタ!B:D,3,FALSE)="","",$D2144&amp;" "&amp;IF($G2144="9","J","O")&amp;" "&amp;$I2144&amp;" "&amp;IF($I2144&lt;=TEXT(★完成資料!$A$1,"yyyymm"),TEXT(★完成資料!$A$1,"yyyymm"),"999999")&amp; " " &amp; LEFT(F2144 &amp; "          ",10))))</f>
        <v xml:space="preserve">T O 202209 yyyy00 HV        </v>
      </c>
      <c r="B2144" s="68" t="s">
        <v>292</v>
      </c>
      <c r="C2144" s="68" t="s">
        <v>136</v>
      </c>
      <c r="D2144" s="68" t="s">
        <v>287</v>
      </c>
      <c r="E2144" s="68" t="s">
        <v>359</v>
      </c>
      <c r="F2144" s="68" t="s">
        <v>360</v>
      </c>
      <c r="G2144" s="68" t="s">
        <v>77</v>
      </c>
      <c r="H2144" s="68" t="s">
        <v>273</v>
      </c>
      <c r="I2144" s="68" t="s">
        <v>657</v>
      </c>
      <c r="J2144" s="65">
        <v>1</v>
      </c>
      <c r="K2144" s="65">
        <v>2</v>
      </c>
      <c r="L2144" s="65">
        <v>432</v>
      </c>
      <c r="M2144" s="65" t="s">
        <v>424</v>
      </c>
    </row>
    <row r="2145" spans="1:13" ht="12.75" customHeight="1">
      <c r="A2145" s="65" t="str">
        <f>IF(ROW()=1,"KEY",IF(ISNA(VLOOKUP(B2145,車名対応マスタ!B:D,3,FALSE)),"",IF(VLOOKUP(B2145,車名対応マスタ!B:D,3,FALSE)="","",$D2145&amp;" "&amp;IF($G2145="9","J","O")&amp;" "&amp;$I2145&amp;" "&amp;IF($I2145&lt;=TEXT(★完成資料!$A$1,"yyyymm"),TEXT(★完成資料!$A$1,"yyyymm"),"999999")&amp; " " &amp; LEFT(F2145 &amp; "          ",10))))</f>
        <v xml:space="preserve">T O 202210 yyyy00 HV        </v>
      </c>
      <c r="B2145" s="68" t="s">
        <v>292</v>
      </c>
      <c r="C2145" s="68" t="s">
        <v>136</v>
      </c>
      <c r="D2145" s="68" t="s">
        <v>287</v>
      </c>
      <c r="E2145" s="68" t="s">
        <v>359</v>
      </c>
      <c r="F2145" s="68" t="s">
        <v>360</v>
      </c>
      <c r="G2145" s="68" t="s">
        <v>77</v>
      </c>
      <c r="H2145" s="68" t="s">
        <v>273</v>
      </c>
      <c r="I2145" s="68" t="s">
        <v>663</v>
      </c>
      <c r="K2145" s="65">
        <v>4</v>
      </c>
      <c r="L2145" s="65">
        <v>432</v>
      </c>
      <c r="M2145" s="65" t="s">
        <v>424</v>
      </c>
    </row>
    <row r="2146" spans="1:13" ht="12.75" customHeight="1">
      <c r="A2146" s="65" t="str">
        <f>IF(ROW()=1,"KEY",IF(ISNA(VLOOKUP(B2146,車名対応マスタ!B:D,3,FALSE)),"",IF(VLOOKUP(B2146,車名対応マスタ!B:D,3,FALSE)="","",$D2146&amp;" "&amp;IF($G2146="9","J","O")&amp;" "&amp;$I2146&amp;" "&amp;IF($I2146&lt;=TEXT(★完成資料!$A$1,"yyyymm"),TEXT(★完成資料!$A$1,"yyyymm"),"999999")&amp; " " &amp; LEFT(F2146 &amp; "          ",10))))</f>
        <v xml:space="preserve">T O 202201 yyyy00 HV        </v>
      </c>
      <c r="B2146" s="68" t="s">
        <v>292</v>
      </c>
      <c r="C2146" s="68" t="s">
        <v>136</v>
      </c>
      <c r="D2146" s="68" t="s">
        <v>287</v>
      </c>
      <c r="E2146" s="68" t="s">
        <v>359</v>
      </c>
      <c r="F2146" s="68" t="s">
        <v>360</v>
      </c>
      <c r="G2146" s="68" t="s">
        <v>78</v>
      </c>
      <c r="H2146" s="68" t="s">
        <v>384</v>
      </c>
      <c r="I2146" s="68" t="s">
        <v>639</v>
      </c>
      <c r="J2146" s="65">
        <v>10</v>
      </c>
      <c r="K2146" s="65">
        <v>2</v>
      </c>
      <c r="L2146" s="65">
        <v>807</v>
      </c>
      <c r="M2146" s="65" t="s">
        <v>283</v>
      </c>
    </row>
    <row r="2147" spans="1:13" ht="12.75" customHeight="1">
      <c r="A2147" s="65" t="str">
        <f>IF(ROW()=1,"KEY",IF(ISNA(VLOOKUP(B2147,車名対応マスタ!B:D,3,FALSE)),"",IF(VLOOKUP(B2147,車名対応マスタ!B:D,3,FALSE)="","",$D2147&amp;" "&amp;IF($G2147="9","J","O")&amp;" "&amp;$I2147&amp;" "&amp;IF($I2147&lt;=TEXT(★完成資料!$A$1,"yyyymm"),TEXT(★完成資料!$A$1,"yyyymm"),"999999")&amp; " " &amp; LEFT(F2147 &amp; "          ",10))))</f>
        <v xml:space="preserve">T O 202202 yyyy00 HV        </v>
      </c>
      <c r="B2147" s="68" t="s">
        <v>292</v>
      </c>
      <c r="C2147" s="68" t="s">
        <v>136</v>
      </c>
      <c r="D2147" s="68" t="s">
        <v>287</v>
      </c>
      <c r="E2147" s="68" t="s">
        <v>359</v>
      </c>
      <c r="F2147" s="68" t="s">
        <v>360</v>
      </c>
      <c r="G2147" s="68" t="s">
        <v>78</v>
      </c>
      <c r="H2147" s="68" t="s">
        <v>384</v>
      </c>
      <c r="I2147" s="68" t="s">
        <v>640</v>
      </c>
      <c r="J2147" s="65">
        <v>16</v>
      </c>
      <c r="K2147" s="65">
        <v>2</v>
      </c>
      <c r="L2147" s="65">
        <v>807</v>
      </c>
      <c r="M2147" s="65" t="s">
        <v>283</v>
      </c>
    </row>
    <row r="2148" spans="1:13" ht="12.75" customHeight="1">
      <c r="A2148" s="65" t="str">
        <f>IF(ROW()=1,"KEY",IF(ISNA(VLOOKUP(B2148,車名対応マスタ!B:D,3,FALSE)),"",IF(VLOOKUP(B2148,車名対応マスタ!B:D,3,FALSE)="","",$D2148&amp;" "&amp;IF($G2148="9","J","O")&amp;" "&amp;$I2148&amp;" "&amp;IF($I2148&lt;=TEXT(★完成資料!$A$1,"yyyymm"),TEXT(★完成資料!$A$1,"yyyymm"),"999999")&amp; " " &amp; LEFT(F2148 &amp; "          ",10))))</f>
        <v xml:space="preserve">T O 202203 yyyy00 HV        </v>
      </c>
      <c r="B2148" s="68" t="s">
        <v>292</v>
      </c>
      <c r="C2148" s="68" t="s">
        <v>136</v>
      </c>
      <c r="D2148" s="68" t="s">
        <v>287</v>
      </c>
      <c r="E2148" s="68" t="s">
        <v>359</v>
      </c>
      <c r="F2148" s="68" t="s">
        <v>360</v>
      </c>
      <c r="G2148" s="68" t="s">
        <v>78</v>
      </c>
      <c r="H2148" s="68" t="s">
        <v>384</v>
      </c>
      <c r="I2148" s="68" t="s">
        <v>641</v>
      </c>
      <c r="J2148" s="65">
        <v>18</v>
      </c>
      <c r="K2148" s="65">
        <v>5</v>
      </c>
      <c r="L2148" s="65">
        <v>807</v>
      </c>
      <c r="M2148" s="65" t="s">
        <v>283</v>
      </c>
    </row>
    <row r="2149" spans="1:13" ht="12.75" customHeight="1">
      <c r="A2149" s="65" t="str">
        <f>IF(ROW()=1,"KEY",IF(ISNA(VLOOKUP(B2149,車名対応マスタ!B:D,3,FALSE)),"",IF(VLOOKUP(B2149,車名対応マスタ!B:D,3,FALSE)="","",$D2149&amp;" "&amp;IF($G2149="9","J","O")&amp;" "&amp;$I2149&amp;" "&amp;IF($I2149&lt;=TEXT(★完成資料!$A$1,"yyyymm"),TEXT(★完成資料!$A$1,"yyyymm"),"999999")&amp; " " &amp; LEFT(F2149 &amp; "          ",10))))</f>
        <v xml:space="preserve">T O 202204 yyyy00 HV        </v>
      </c>
      <c r="B2149" s="68" t="s">
        <v>292</v>
      </c>
      <c r="C2149" s="68" t="s">
        <v>136</v>
      </c>
      <c r="D2149" s="68" t="s">
        <v>287</v>
      </c>
      <c r="E2149" s="68" t="s">
        <v>359</v>
      </c>
      <c r="F2149" s="68" t="s">
        <v>360</v>
      </c>
      <c r="G2149" s="68" t="s">
        <v>78</v>
      </c>
      <c r="H2149" s="68" t="s">
        <v>384</v>
      </c>
      <c r="I2149" s="68" t="s">
        <v>642</v>
      </c>
      <c r="J2149" s="65">
        <v>33</v>
      </c>
      <c r="K2149" s="65">
        <v>7</v>
      </c>
      <c r="L2149" s="65">
        <v>807</v>
      </c>
      <c r="M2149" s="65" t="s">
        <v>283</v>
      </c>
    </row>
    <row r="2150" spans="1:13" ht="12.75" customHeight="1">
      <c r="A2150" s="65" t="str">
        <f>IF(ROW()=1,"KEY",IF(ISNA(VLOOKUP(B2150,車名対応マスタ!B:D,3,FALSE)),"",IF(VLOOKUP(B2150,車名対応マスタ!B:D,3,FALSE)="","",$D2150&amp;" "&amp;IF($G2150="9","J","O")&amp;" "&amp;$I2150&amp;" "&amp;IF($I2150&lt;=TEXT(★完成資料!$A$1,"yyyymm"),TEXT(★完成資料!$A$1,"yyyymm"),"999999")&amp; " " &amp; LEFT(F2150 &amp; "          ",10))))</f>
        <v xml:space="preserve">T O 202205 yyyy00 HV        </v>
      </c>
      <c r="B2150" s="68" t="s">
        <v>292</v>
      </c>
      <c r="C2150" s="68" t="s">
        <v>136</v>
      </c>
      <c r="D2150" s="68" t="s">
        <v>287</v>
      </c>
      <c r="E2150" s="68" t="s">
        <v>359</v>
      </c>
      <c r="F2150" s="68" t="s">
        <v>360</v>
      </c>
      <c r="G2150" s="68" t="s">
        <v>78</v>
      </c>
      <c r="H2150" s="68" t="s">
        <v>384</v>
      </c>
      <c r="I2150" s="68" t="s">
        <v>647</v>
      </c>
      <c r="J2150" s="65">
        <v>9</v>
      </c>
      <c r="K2150" s="65">
        <v>1</v>
      </c>
      <c r="L2150" s="65">
        <v>807</v>
      </c>
      <c r="M2150" s="65" t="s">
        <v>283</v>
      </c>
    </row>
    <row r="2151" spans="1:13" ht="12.75" customHeight="1">
      <c r="A2151" s="65" t="str">
        <f>IF(ROW()=1,"KEY",IF(ISNA(VLOOKUP(B2151,車名対応マスタ!B:D,3,FALSE)),"",IF(VLOOKUP(B2151,車名対応マスタ!B:D,3,FALSE)="","",$D2151&amp;" "&amp;IF($G2151="9","J","O")&amp;" "&amp;$I2151&amp;" "&amp;IF($I2151&lt;=TEXT(★完成資料!$A$1,"yyyymm"),TEXT(★完成資料!$A$1,"yyyymm"),"999999")&amp; " " &amp; LEFT(F2151 &amp; "          ",10))))</f>
        <v xml:space="preserve">T O 202206 yyyy00 HV        </v>
      </c>
      <c r="B2151" s="68" t="s">
        <v>292</v>
      </c>
      <c r="C2151" s="68" t="s">
        <v>136</v>
      </c>
      <c r="D2151" s="68" t="s">
        <v>287</v>
      </c>
      <c r="E2151" s="68" t="s">
        <v>359</v>
      </c>
      <c r="F2151" s="68" t="s">
        <v>360</v>
      </c>
      <c r="G2151" s="68" t="s">
        <v>78</v>
      </c>
      <c r="H2151" s="68" t="s">
        <v>384</v>
      </c>
      <c r="I2151" s="68" t="s">
        <v>652</v>
      </c>
      <c r="J2151" s="65">
        <v>11</v>
      </c>
      <c r="K2151" s="65">
        <v>4</v>
      </c>
      <c r="L2151" s="65">
        <v>807</v>
      </c>
      <c r="M2151" s="65" t="s">
        <v>283</v>
      </c>
    </row>
    <row r="2152" spans="1:13" ht="12.75" customHeight="1">
      <c r="A2152" s="65" t="str">
        <f>IF(ROW()=1,"KEY",IF(ISNA(VLOOKUP(B2152,車名対応マスタ!B:D,3,FALSE)),"",IF(VLOOKUP(B2152,車名対応マスタ!B:D,3,FALSE)="","",$D2152&amp;" "&amp;IF($G2152="9","J","O")&amp;" "&amp;$I2152&amp;" "&amp;IF($I2152&lt;=TEXT(★完成資料!$A$1,"yyyymm"),TEXT(★完成資料!$A$1,"yyyymm"),"999999")&amp; " " &amp; LEFT(F2152 &amp; "          ",10))))</f>
        <v xml:space="preserve">T O 202207 yyyy00 HV        </v>
      </c>
      <c r="B2152" s="68" t="s">
        <v>292</v>
      </c>
      <c r="C2152" s="68" t="s">
        <v>136</v>
      </c>
      <c r="D2152" s="68" t="s">
        <v>287</v>
      </c>
      <c r="E2152" s="68" t="s">
        <v>359</v>
      </c>
      <c r="F2152" s="68" t="s">
        <v>360</v>
      </c>
      <c r="G2152" s="68" t="s">
        <v>78</v>
      </c>
      <c r="H2152" s="68" t="s">
        <v>384</v>
      </c>
      <c r="I2152" s="68" t="s">
        <v>655</v>
      </c>
      <c r="J2152" s="65">
        <v>22</v>
      </c>
      <c r="K2152" s="65">
        <v>1</v>
      </c>
      <c r="L2152" s="65">
        <v>807</v>
      </c>
      <c r="M2152" s="65" t="s">
        <v>283</v>
      </c>
    </row>
    <row r="2153" spans="1:13" ht="12.75" customHeight="1">
      <c r="A2153" s="65" t="str">
        <f>IF(ROW()=1,"KEY",IF(ISNA(VLOOKUP(B2153,車名対応マスタ!B:D,3,FALSE)),"",IF(VLOOKUP(B2153,車名対応マスタ!B:D,3,FALSE)="","",$D2153&amp;" "&amp;IF($G2153="9","J","O")&amp;" "&amp;$I2153&amp;" "&amp;IF($I2153&lt;=TEXT(★完成資料!$A$1,"yyyymm"),TEXT(★完成資料!$A$1,"yyyymm"),"999999")&amp; " " &amp; LEFT(F2153 &amp; "          ",10))))</f>
        <v xml:space="preserve">T O 202208 yyyy00 HV        </v>
      </c>
      <c r="B2153" s="68" t="s">
        <v>292</v>
      </c>
      <c r="C2153" s="68" t="s">
        <v>136</v>
      </c>
      <c r="D2153" s="68" t="s">
        <v>287</v>
      </c>
      <c r="E2153" s="68" t="s">
        <v>359</v>
      </c>
      <c r="F2153" s="68" t="s">
        <v>360</v>
      </c>
      <c r="G2153" s="68" t="s">
        <v>78</v>
      </c>
      <c r="H2153" s="68" t="s">
        <v>384</v>
      </c>
      <c r="I2153" s="68" t="s">
        <v>656</v>
      </c>
      <c r="J2153" s="65">
        <v>23</v>
      </c>
      <c r="K2153" s="65">
        <v>9</v>
      </c>
      <c r="L2153" s="65">
        <v>807</v>
      </c>
      <c r="M2153" s="65" t="s">
        <v>283</v>
      </c>
    </row>
    <row r="2154" spans="1:13" ht="12.75" customHeight="1">
      <c r="A2154" s="65" t="str">
        <f>IF(ROW()=1,"KEY",IF(ISNA(VLOOKUP(B2154,車名対応マスタ!B:D,3,FALSE)),"",IF(VLOOKUP(B2154,車名対応マスタ!B:D,3,FALSE)="","",$D2154&amp;" "&amp;IF($G2154="9","J","O")&amp;" "&amp;$I2154&amp;" "&amp;IF($I2154&lt;=TEXT(★完成資料!$A$1,"yyyymm"),TEXT(★完成資料!$A$1,"yyyymm"),"999999")&amp; " " &amp; LEFT(F2154 &amp; "          ",10))))</f>
        <v xml:space="preserve">T O 202209 yyyy00 HV        </v>
      </c>
      <c r="B2154" s="68" t="s">
        <v>292</v>
      </c>
      <c r="C2154" s="68" t="s">
        <v>136</v>
      </c>
      <c r="D2154" s="68" t="s">
        <v>287</v>
      </c>
      <c r="E2154" s="68" t="s">
        <v>359</v>
      </c>
      <c r="F2154" s="68" t="s">
        <v>360</v>
      </c>
      <c r="G2154" s="68" t="s">
        <v>78</v>
      </c>
      <c r="H2154" s="68" t="s">
        <v>384</v>
      </c>
      <c r="I2154" s="68" t="s">
        <v>657</v>
      </c>
      <c r="J2154" s="65">
        <v>13</v>
      </c>
      <c r="K2154" s="65">
        <v>4</v>
      </c>
      <c r="L2154" s="65">
        <v>807</v>
      </c>
      <c r="M2154" s="65" t="s">
        <v>283</v>
      </c>
    </row>
    <row r="2155" spans="1:13" ht="12.75" customHeight="1">
      <c r="A2155" s="65" t="str">
        <f>IF(ROW()=1,"KEY",IF(ISNA(VLOOKUP(B2155,車名対応マスタ!B:D,3,FALSE)),"",IF(VLOOKUP(B2155,車名対応マスタ!B:D,3,FALSE)="","",$D2155&amp;" "&amp;IF($G2155="9","J","O")&amp;" "&amp;$I2155&amp;" "&amp;IF($I2155&lt;=TEXT(★完成資料!$A$1,"yyyymm"),TEXT(★完成資料!$A$1,"yyyymm"),"999999")&amp; " " &amp; LEFT(F2155 &amp; "          ",10))))</f>
        <v xml:space="preserve">T O 202210 yyyy00 HV        </v>
      </c>
      <c r="B2155" s="68" t="s">
        <v>292</v>
      </c>
      <c r="C2155" s="68" t="s">
        <v>136</v>
      </c>
      <c r="D2155" s="68" t="s">
        <v>287</v>
      </c>
      <c r="E2155" s="68" t="s">
        <v>359</v>
      </c>
      <c r="F2155" s="68" t="s">
        <v>360</v>
      </c>
      <c r="G2155" s="68" t="s">
        <v>78</v>
      </c>
      <c r="H2155" s="68" t="s">
        <v>384</v>
      </c>
      <c r="I2155" s="68" t="s">
        <v>663</v>
      </c>
      <c r="J2155" s="65">
        <v>18</v>
      </c>
      <c r="K2155" s="65">
        <v>9</v>
      </c>
      <c r="L2155" s="65">
        <v>807</v>
      </c>
      <c r="M2155" s="65" t="s">
        <v>283</v>
      </c>
    </row>
    <row r="2156" spans="1:13" ht="12.75" customHeight="1">
      <c r="A2156" s="65" t="str">
        <f>IF(ROW()=1,"KEY",IF(ISNA(VLOOKUP(B2156,車名対応マスタ!B:D,3,FALSE)),"",IF(VLOOKUP(B2156,車名対応マスタ!B:D,3,FALSE)="","",$D2156&amp;" "&amp;IF($G2156="9","J","O")&amp;" "&amp;$I2156&amp;" "&amp;IF($I2156&lt;=TEXT(★完成資料!$A$1,"yyyymm"),TEXT(★完成資料!$A$1,"yyyymm"),"999999")&amp; " " &amp; LEFT(F2156 &amp; "          ",10))))</f>
        <v xml:space="preserve">T O 202201 yyyy00 HV        </v>
      </c>
      <c r="B2156" s="68" t="s">
        <v>292</v>
      </c>
      <c r="C2156" s="68" t="s">
        <v>136</v>
      </c>
      <c r="D2156" s="68" t="s">
        <v>287</v>
      </c>
      <c r="E2156" s="68" t="s">
        <v>359</v>
      </c>
      <c r="F2156" s="68" t="s">
        <v>360</v>
      </c>
      <c r="G2156" s="68" t="s">
        <v>204</v>
      </c>
      <c r="H2156" s="68" t="s">
        <v>384</v>
      </c>
      <c r="I2156" s="68" t="s">
        <v>639</v>
      </c>
      <c r="J2156" s="65">
        <v>1754</v>
      </c>
      <c r="K2156" s="65">
        <v>5232</v>
      </c>
      <c r="L2156" s="65">
        <v>707</v>
      </c>
      <c r="M2156" s="65" t="s">
        <v>386</v>
      </c>
    </row>
    <row r="2157" spans="1:13" ht="12.75" customHeight="1">
      <c r="A2157" s="65" t="str">
        <f>IF(ROW()=1,"KEY",IF(ISNA(VLOOKUP(B2157,車名対応マスタ!B:D,3,FALSE)),"",IF(VLOOKUP(B2157,車名対応マスタ!B:D,3,FALSE)="","",$D2157&amp;" "&amp;IF($G2157="9","J","O")&amp;" "&amp;$I2157&amp;" "&amp;IF($I2157&lt;=TEXT(★完成資料!$A$1,"yyyymm"),TEXT(★完成資料!$A$1,"yyyymm"),"999999")&amp; " " &amp; LEFT(F2157 &amp; "          ",10))))</f>
        <v xml:space="preserve">T O 202202 yyyy00 HV        </v>
      </c>
      <c r="B2157" s="68" t="s">
        <v>292</v>
      </c>
      <c r="C2157" s="68" t="s">
        <v>136</v>
      </c>
      <c r="D2157" s="68" t="s">
        <v>287</v>
      </c>
      <c r="E2157" s="68" t="s">
        <v>359</v>
      </c>
      <c r="F2157" s="68" t="s">
        <v>360</v>
      </c>
      <c r="G2157" s="68" t="s">
        <v>204</v>
      </c>
      <c r="H2157" s="68" t="s">
        <v>384</v>
      </c>
      <c r="I2157" s="68" t="s">
        <v>640</v>
      </c>
      <c r="J2157" s="65">
        <v>4111</v>
      </c>
      <c r="K2157" s="65">
        <v>3574</v>
      </c>
      <c r="L2157" s="65">
        <v>707</v>
      </c>
      <c r="M2157" s="65" t="s">
        <v>386</v>
      </c>
    </row>
    <row r="2158" spans="1:13" ht="12.75" customHeight="1">
      <c r="A2158" s="65" t="str">
        <f>IF(ROW()=1,"KEY",IF(ISNA(VLOOKUP(B2158,車名対応マスタ!B:D,3,FALSE)),"",IF(VLOOKUP(B2158,車名対応マスタ!B:D,3,FALSE)="","",$D2158&amp;" "&amp;IF($G2158="9","J","O")&amp;" "&amp;$I2158&amp;" "&amp;IF($I2158&lt;=TEXT(★完成資料!$A$1,"yyyymm"),TEXT(★完成資料!$A$1,"yyyymm"),"999999")&amp; " " &amp; LEFT(F2158 &amp; "          ",10))))</f>
        <v xml:space="preserve">T O 202203 yyyy00 HV        </v>
      </c>
      <c r="B2158" s="68" t="s">
        <v>292</v>
      </c>
      <c r="C2158" s="68" t="s">
        <v>136</v>
      </c>
      <c r="D2158" s="68" t="s">
        <v>287</v>
      </c>
      <c r="E2158" s="68" t="s">
        <v>359</v>
      </c>
      <c r="F2158" s="68" t="s">
        <v>360</v>
      </c>
      <c r="G2158" s="68" t="s">
        <v>204</v>
      </c>
      <c r="H2158" s="68" t="s">
        <v>384</v>
      </c>
      <c r="I2158" s="68" t="s">
        <v>641</v>
      </c>
      <c r="J2158" s="65">
        <v>4632</v>
      </c>
      <c r="K2158" s="65">
        <v>5613</v>
      </c>
      <c r="L2158" s="65">
        <v>707</v>
      </c>
      <c r="M2158" s="65" t="s">
        <v>386</v>
      </c>
    </row>
    <row r="2159" spans="1:13" ht="12.75" customHeight="1">
      <c r="A2159" s="65" t="str">
        <f>IF(ROW()=1,"KEY",IF(ISNA(VLOOKUP(B2159,車名対応マスタ!B:D,3,FALSE)),"",IF(VLOOKUP(B2159,車名対応マスタ!B:D,3,FALSE)="","",$D2159&amp;" "&amp;IF($G2159="9","J","O")&amp;" "&amp;$I2159&amp;" "&amp;IF($I2159&lt;=TEXT(★完成資料!$A$1,"yyyymm"),TEXT(★完成資料!$A$1,"yyyymm"),"999999")&amp; " " &amp; LEFT(F2159 &amp; "          ",10))))</f>
        <v xml:space="preserve">T O 202204 yyyy00 HV        </v>
      </c>
      <c r="B2159" s="68" t="s">
        <v>292</v>
      </c>
      <c r="C2159" s="68" t="s">
        <v>136</v>
      </c>
      <c r="D2159" s="68" t="s">
        <v>287</v>
      </c>
      <c r="E2159" s="68" t="s">
        <v>359</v>
      </c>
      <c r="F2159" s="68" t="s">
        <v>360</v>
      </c>
      <c r="G2159" s="68" t="s">
        <v>204</v>
      </c>
      <c r="H2159" s="68" t="s">
        <v>384</v>
      </c>
      <c r="I2159" s="68" t="s">
        <v>642</v>
      </c>
      <c r="J2159" s="65">
        <v>3551</v>
      </c>
      <c r="K2159" s="65">
        <v>5714</v>
      </c>
      <c r="L2159" s="65">
        <v>707</v>
      </c>
      <c r="M2159" s="65" t="s">
        <v>386</v>
      </c>
    </row>
    <row r="2160" spans="1:13" ht="12.75" customHeight="1">
      <c r="A2160" s="65" t="str">
        <f>IF(ROW()=1,"KEY",IF(ISNA(VLOOKUP(B2160,車名対応マスタ!B:D,3,FALSE)),"",IF(VLOOKUP(B2160,車名対応マスタ!B:D,3,FALSE)="","",$D2160&amp;" "&amp;IF($G2160="9","J","O")&amp;" "&amp;$I2160&amp;" "&amp;IF($I2160&lt;=TEXT(★完成資料!$A$1,"yyyymm"),TEXT(★完成資料!$A$1,"yyyymm"),"999999")&amp; " " &amp; LEFT(F2160 &amp; "          ",10))))</f>
        <v xml:space="preserve">T O 202205 yyyy00 HV        </v>
      </c>
      <c r="B2160" s="68" t="s">
        <v>292</v>
      </c>
      <c r="C2160" s="68" t="s">
        <v>136</v>
      </c>
      <c r="D2160" s="68" t="s">
        <v>287</v>
      </c>
      <c r="E2160" s="68" t="s">
        <v>359</v>
      </c>
      <c r="F2160" s="68" t="s">
        <v>360</v>
      </c>
      <c r="G2160" s="68" t="s">
        <v>204</v>
      </c>
      <c r="H2160" s="68" t="s">
        <v>384</v>
      </c>
      <c r="I2160" s="68" t="s">
        <v>647</v>
      </c>
      <c r="J2160" s="65">
        <v>3655</v>
      </c>
      <c r="K2160" s="65">
        <v>7022</v>
      </c>
      <c r="L2160" s="65">
        <v>707</v>
      </c>
      <c r="M2160" s="65" t="s">
        <v>386</v>
      </c>
    </row>
    <row r="2161" spans="1:13" ht="12.75" customHeight="1">
      <c r="A2161" s="65" t="str">
        <f>IF(ROW()=1,"KEY",IF(ISNA(VLOOKUP(B2161,車名対応マスタ!B:D,3,FALSE)),"",IF(VLOOKUP(B2161,車名対応マスタ!B:D,3,FALSE)="","",$D2161&amp;" "&amp;IF($G2161="9","J","O")&amp;" "&amp;$I2161&amp;" "&amp;IF($I2161&lt;=TEXT(★完成資料!$A$1,"yyyymm"),TEXT(★完成資料!$A$1,"yyyymm"),"999999")&amp; " " &amp; LEFT(F2161 &amp; "          ",10))))</f>
        <v xml:space="preserve">T O 202206 yyyy00 HV        </v>
      </c>
      <c r="B2161" s="68" t="s">
        <v>292</v>
      </c>
      <c r="C2161" s="68" t="s">
        <v>136</v>
      </c>
      <c r="D2161" s="68" t="s">
        <v>287</v>
      </c>
      <c r="E2161" s="68" t="s">
        <v>359</v>
      </c>
      <c r="F2161" s="68" t="s">
        <v>360</v>
      </c>
      <c r="G2161" s="68" t="s">
        <v>204</v>
      </c>
      <c r="H2161" s="68" t="s">
        <v>384</v>
      </c>
      <c r="I2161" s="68" t="s">
        <v>652</v>
      </c>
      <c r="J2161" s="65">
        <v>8088</v>
      </c>
      <c r="K2161" s="65">
        <v>6489</v>
      </c>
      <c r="L2161" s="65">
        <v>707</v>
      </c>
      <c r="M2161" s="65" t="s">
        <v>386</v>
      </c>
    </row>
    <row r="2162" spans="1:13" ht="12.75" customHeight="1">
      <c r="A2162" s="65" t="str">
        <f>IF(ROW()=1,"KEY",IF(ISNA(VLOOKUP(B2162,車名対応マスタ!B:D,3,FALSE)),"",IF(VLOOKUP(B2162,車名対応マスタ!B:D,3,FALSE)="","",$D2162&amp;" "&amp;IF($G2162="9","J","O")&amp;" "&amp;$I2162&amp;" "&amp;IF($I2162&lt;=TEXT(★完成資料!$A$1,"yyyymm"),TEXT(★完成資料!$A$1,"yyyymm"),"999999")&amp; " " &amp; LEFT(F2162 &amp; "          ",10))))</f>
        <v xml:space="preserve">T O 202207 yyyy00 HV        </v>
      </c>
      <c r="B2162" s="68" t="s">
        <v>292</v>
      </c>
      <c r="C2162" s="68" t="s">
        <v>136</v>
      </c>
      <c r="D2162" s="68" t="s">
        <v>287</v>
      </c>
      <c r="E2162" s="68" t="s">
        <v>359</v>
      </c>
      <c r="F2162" s="68" t="s">
        <v>360</v>
      </c>
      <c r="G2162" s="68" t="s">
        <v>204</v>
      </c>
      <c r="H2162" s="68" t="s">
        <v>384</v>
      </c>
      <c r="I2162" s="68" t="s">
        <v>655</v>
      </c>
      <c r="J2162" s="65">
        <v>6115</v>
      </c>
      <c r="K2162" s="65">
        <v>6199</v>
      </c>
      <c r="L2162" s="65">
        <v>707</v>
      </c>
      <c r="M2162" s="65" t="s">
        <v>386</v>
      </c>
    </row>
    <row r="2163" spans="1:13" ht="12.75" customHeight="1">
      <c r="A2163" s="65" t="str">
        <f>IF(ROW()=1,"KEY",IF(ISNA(VLOOKUP(B2163,車名対応マスタ!B:D,3,FALSE)),"",IF(VLOOKUP(B2163,車名対応マスタ!B:D,3,FALSE)="","",$D2163&amp;" "&amp;IF($G2163="9","J","O")&amp;" "&amp;$I2163&amp;" "&amp;IF($I2163&lt;=TEXT(★完成資料!$A$1,"yyyymm"),TEXT(★完成資料!$A$1,"yyyymm"),"999999")&amp; " " &amp; LEFT(F2163 &amp; "          ",10))))</f>
        <v xml:space="preserve">T O 202208 yyyy00 HV        </v>
      </c>
      <c r="B2163" s="68" t="s">
        <v>292</v>
      </c>
      <c r="C2163" s="68" t="s">
        <v>136</v>
      </c>
      <c r="D2163" s="68" t="s">
        <v>287</v>
      </c>
      <c r="E2163" s="68" t="s">
        <v>359</v>
      </c>
      <c r="F2163" s="68" t="s">
        <v>360</v>
      </c>
      <c r="G2163" s="68" t="s">
        <v>204</v>
      </c>
      <c r="H2163" s="68" t="s">
        <v>384</v>
      </c>
      <c r="I2163" s="68" t="s">
        <v>656</v>
      </c>
      <c r="J2163" s="65">
        <v>6152</v>
      </c>
      <c r="K2163" s="65">
        <v>6254</v>
      </c>
      <c r="L2163" s="65">
        <v>707</v>
      </c>
      <c r="M2163" s="65" t="s">
        <v>386</v>
      </c>
    </row>
    <row r="2164" spans="1:13" ht="12.75" customHeight="1">
      <c r="A2164" s="65" t="str">
        <f>IF(ROW()=1,"KEY",IF(ISNA(VLOOKUP(B2164,車名対応マスタ!B:D,3,FALSE)),"",IF(VLOOKUP(B2164,車名対応マスタ!B:D,3,FALSE)="","",$D2164&amp;" "&amp;IF($G2164="9","J","O")&amp;" "&amp;$I2164&amp;" "&amp;IF($I2164&lt;=TEXT(★完成資料!$A$1,"yyyymm"),TEXT(★完成資料!$A$1,"yyyymm"),"999999")&amp; " " &amp; LEFT(F2164 &amp; "          ",10))))</f>
        <v xml:space="preserve">T O 202209 yyyy00 HV        </v>
      </c>
      <c r="B2164" s="68" t="s">
        <v>292</v>
      </c>
      <c r="C2164" s="68" t="s">
        <v>136</v>
      </c>
      <c r="D2164" s="68" t="s">
        <v>287</v>
      </c>
      <c r="E2164" s="68" t="s">
        <v>359</v>
      </c>
      <c r="F2164" s="68" t="s">
        <v>360</v>
      </c>
      <c r="G2164" s="68" t="s">
        <v>204</v>
      </c>
      <c r="H2164" s="68" t="s">
        <v>384</v>
      </c>
      <c r="I2164" s="68" t="s">
        <v>657</v>
      </c>
      <c r="J2164" s="65">
        <v>7505</v>
      </c>
      <c r="K2164" s="65">
        <v>6820</v>
      </c>
      <c r="L2164" s="65">
        <v>707</v>
      </c>
      <c r="M2164" s="65" t="s">
        <v>386</v>
      </c>
    </row>
    <row r="2165" spans="1:13" ht="12.75" customHeight="1">
      <c r="A2165" s="65" t="str">
        <f>IF(ROW()=1,"KEY",IF(ISNA(VLOOKUP(B2165,車名対応マスタ!B:D,3,FALSE)),"",IF(VLOOKUP(B2165,車名対応マスタ!B:D,3,FALSE)="","",$D2165&amp;" "&amp;IF($G2165="9","J","O")&amp;" "&amp;$I2165&amp;" "&amp;IF($I2165&lt;=TEXT(★完成資料!$A$1,"yyyymm"),TEXT(★完成資料!$A$1,"yyyymm"),"999999")&amp; " " &amp; LEFT(F2165 &amp; "          ",10))))</f>
        <v xml:space="preserve">T O 202210 yyyy00 HV        </v>
      </c>
      <c r="B2165" s="68" t="s">
        <v>292</v>
      </c>
      <c r="C2165" s="68" t="s">
        <v>136</v>
      </c>
      <c r="D2165" s="68" t="s">
        <v>287</v>
      </c>
      <c r="E2165" s="68" t="s">
        <v>359</v>
      </c>
      <c r="F2165" s="68" t="s">
        <v>360</v>
      </c>
      <c r="G2165" s="68" t="s">
        <v>204</v>
      </c>
      <c r="H2165" s="68" t="s">
        <v>384</v>
      </c>
      <c r="I2165" s="68" t="s">
        <v>663</v>
      </c>
      <c r="J2165" s="65">
        <v>6029</v>
      </c>
      <c r="K2165" s="65">
        <v>4255</v>
      </c>
      <c r="L2165" s="65">
        <v>707</v>
      </c>
      <c r="M2165" s="65" t="s">
        <v>386</v>
      </c>
    </row>
    <row r="2166" spans="1:13" ht="12.75" customHeight="1">
      <c r="A2166" s="65" t="str">
        <f>IF(ROW()=1,"KEY",IF(ISNA(VLOOKUP(B2166,車名対応マスタ!B:D,3,FALSE)),"",IF(VLOOKUP(B2166,車名対応マスタ!B:D,3,FALSE)="","",$D2166&amp;" "&amp;IF($G2166="9","J","O")&amp;" "&amp;$I2166&amp;" "&amp;IF($I2166&lt;=TEXT(★完成資料!$A$1,"yyyymm"),TEXT(★完成資料!$A$1,"yyyymm"),"999999")&amp; " " &amp; LEFT(F2166 &amp; "          ",10))))</f>
        <v xml:space="preserve">T O 202201 yyyy00 HV        </v>
      </c>
      <c r="B2166" s="68" t="s">
        <v>292</v>
      </c>
      <c r="C2166" s="68" t="s">
        <v>136</v>
      </c>
      <c r="D2166" s="68" t="s">
        <v>287</v>
      </c>
      <c r="E2166" s="68" t="s">
        <v>359</v>
      </c>
      <c r="F2166" s="68" t="s">
        <v>360</v>
      </c>
      <c r="G2166" s="68" t="s">
        <v>78</v>
      </c>
      <c r="H2166" s="68" t="s">
        <v>384</v>
      </c>
      <c r="I2166" s="68" t="s">
        <v>639</v>
      </c>
      <c r="J2166" s="65">
        <v>426</v>
      </c>
      <c r="K2166" s="65">
        <v>421</v>
      </c>
      <c r="L2166" s="65">
        <v>721</v>
      </c>
      <c r="M2166" s="65" t="s">
        <v>502</v>
      </c>
    </row>
    <row r="2167" spans="1:13" ht="12.75" customHeight="1">
      <c r="A2167" s="65" t="str">
        <f>IF(ROW()=1,"KEY",IF(ISNA(VLOOKUP(B2167,車名対応マスタ!B:D,3,FALSE)),"",IF(VLOOKUP(B2167,車名対応マスタ!B:D,3,FALSE)="","",$D2167&amp;" "&amp;IF($G2167="9","J","O")&amp;" "&amp;$I2167&amp;" "&amp;IF($I2167&lt;=TEXT(★完成資料!$A$1,"yyyymm"),TEXT(★完成資料!$A$1,"yyyymm"),"999999")&amp; " " &amp; LEFT(F2167 &amp; "          ",10))))</f>
        <v xml:space="preserve">T O 202202 yyyy00 HV        </v>
      </c>
      <c r="B2167" s="68" t="s">
        <v>292</v>
      </c>
      <c r="C2167" s="68" t="s">
        <v>136</v>
      </c>
      <c r="D2167" s="68" t="s">
        <v>287</v>
      </c>
      <c r="E2167" s="68" t="s">
        <v>359</v>
      </c>
      <c r="F2167" s="68" t="s">
        <v>360</v>
      </c>
      <c r="G2167" s="68" t="s">
        <v>78</v>
      </c>
      <c r="H2167" s="68" t="s">
        <v>384</v>
      </c>
      <c r="I2167" s="68" t="s">
        <v>640</v>
      </c>
      <c r="J2167" s="65">
        <v>273</v>
      </c>
      <c r="K2167" s="65">
        <v>179</v>
      </c>
      <c r="L2167" s="65">
        <v>721</v>
      </c>
      <c r="M2167" s="65" t="s">
        <v>502</v>
      </c>
    </row>
    <row r="2168" spans="1:13" ht="12.75" customHeight="1">
      <c r="A2168" s="65" t="str">
        <f>IF(ROW()=1,"KEY",IF(ISNA(VLOOKUP(B2168,車名対応マスタ!B:D,3,FALSE)),"",IF(VLOOKUP(B2168,車名対応マスタ!B:D,3,FALSE)="","",$D2168&amp;" "&amp;IF($G2168="9","J","O")&amp;" "&amp;$I2168&amp;" "&amp;IF($I2168&lt;=TEXT(★完成資料!$A$1,"yyyymm"),TEXT(★完成資料!$A$1,"yyyymm"),"999999")&amp; " " &amp; LEFT(F2168 &amp; "          ",10))))</f>
        <v xml:space="preserve">T O 202203 yyyy00 HV        </v>
      </c>
      <c r="B2168" s="68" t="s">
        <v>292</v>
      </c>
      <c r="C2168" s="68" t="s">
        <v>136</v>
      </c>
      <c r="D2168" s="68" t="s">
        <v>287</v>
      </c>
      <c r="E2168" s="68" t="s">
        <v>359</v>
      </c>
      <c r="F2168" s="68" t="s">
        <v>360</v>
      </c>
      <c r="G2168" s="68" t="s">
        <v>78</v>
      </c>
      <c r="H2168" s="68" t="s">
        <v>384</v>
      </c>
      <c r="I2168" s="68" t="s">
        <v>641</v>
      </c>
      <c r="J2168" s="65">
        <v>383</v>
      </c>
      <c r="K2168" s="65">
        <v>306</v>
      </c>
      <c r="L2168" s="65">
        <v>721</v>
      </c>
      <c r="M2168" s="65" t="s">
        <v>502</v>
      </c>
    </row>
    <row r="2169" spans="1:13" ht="12.75" customHeight="1">
      <c r="A2169" s="65" t="str">
        <f>IF(ROW()=1,"KEY",IF(ISNA(VLOOKUP(B2169,車名対応マスタ!B:D,3,FALSE)),"",IF(VLOOKUP(B2169,車名対応マスタ!B:D,3,FALSE)="","",$D2169&amp;" "&amp;IF($G2169="9","J","O")&amp;" "&amp;$I2169&amp;" "&amp;IF($I2169&lt;=TEXT(★完成資料!$A$1,"yyyymm"),TEXT(★完成資料!$A$1,"yyyymm"),"999999")&amp; " " &amp; LEFT(F2169 &amp; "          ",10))))</f>
        <v xml:space="preserve">T O 202204 yyyy00 HV        </v>
      </c>
      <c r="B2169" s="68" t="s">
        <v>292</v>
      </c>
      <c r="C2169" s="68" t="s">
        <v>136</v>
      </c>
      <c r="D2169" s="68" t="s">
        <v>287</v>
      </c>
      <c r="E2169" s="68" t="s">
        <v>359</v>
      </c>
      <c r="F2169" s="68" t="s">
        <v>360</v>
      </c>
      <c r="G2169" s="68" t="s">
        <v>78</v>
      </c>
      <c r="H2169" s="68" t="s">
        <v>384</v>
      </c>
      <c r="I2169" s="68" t="s">
        <v>642</v>
      </c>
      <c r="J2169" s="65">
        <v>477</v>
      </c>
      <c r="K2169" s="65">
        <v>189</v>
      </c>
      <c r="L2169" s="65">
        <v>721</v>
      </c>
      <c r="M2169" s="65" t="s">
        <v>502</v>
      </c>
    </row>
    <row r="2170" spans="1:13" ht="12.75" customHeight="1">
      <c r="A2170" s="65" t="str">
        <f>IF(ROW()=1,"KEY",IF(ISNA(VLOOKUP(B2170,車名対応マスタ!B:D,3,FALSE)),"",IF(VLOOKUP(B2170,車名対応マスタ!B:D,3,FALSE)="","",$D2170&amp;" "&amp;IF($G2170="9","J","O")&amp;" "&amp;$I2170&amp;" "&amp;IF($I2170&lt;=TEXT(★完成資料!$A$1,"yyyymm"),TEXT(★完成資料!$A$1,"yyyymm"),"999999")&amp; " " &amp; LEFT(F2170 &amp; "          ",10))))</f>
        <v xml:space="preserve">T O 202205 yyyy00 HV        </v>
      </c>
      <c r="B2170" s="68" t="s">
        <v>292</v>
      </c>
      <c r="C2170" s="68" t="s">
        <v>136</v>
      </c>
      <c r="D2170" s="68" t="s">
        <v>287</v>
      </c>
      <c r="E2170" s="68" t="s">
        <v>359</v>
      </c>
      <c r="F2170" s="68" t="s">
        <v>360</v>
      </c>
      <c r="G2170" s="68" t="s">
        <v>78</v>
      </c>
      <c r="H2170" s="68" t="s">
        <v>384</v>
      </c>
      <c r="I2170" s="68" t="s">
        <v>647</v>
      </c>
      <c r="J2170" s="65">
        <v>309</v>
      </c>
      <c r="K2170" s="65">
        <v>219</v>
      </c>
      <c r="L2170" s="65">
        <v>721</v>
      </c>
      <c r="M2170" s="65" t="s">
        <v>502</v>
      </c>
    </row>
    <row r="2171" spans="1:13" ht="12.75" customHeight="1">
      <c r="A2171" s="65" t="str">
        <f>IF(ROW()=1,"KEY",IF(ISNA(VLOOKUP(B2171,車名対応マスタ!B:D,3,FALSE)),"",IF(VLOOKUP(B2171,車名対応マスタ!B:D,3,FALSE)="","",$D2171&amp;" "&amp;IF($G2171="9","J","O")&amp;" "&amp;$I2171&amp;" "&amp;IF($I2171&lt;=TEXT(★完成資料!$A$1,"yyyymm"),TEXT(★完成資料!$A$1,"yyyymm"),"999999")&amp; " " &amp; LEFT(F2171 &amp; "          ",10))))</f>
        <v xml:space="preserve">T O 202206 yyyy00 HV        </v>
      </c>
      <c r="B2171" s="68" t="s">
        <v>292</v>
      </c>
      <c r="C2171" s="68" t="s">
        <v>136</v>
      </c>
      <c r="D2171" s="68" t="s">
        <v>287</v>
      </c>
      <c r="E2171" s="68" t="s">
        <v>359</v>
      </c>
      <c r="F2171" s="68" t="s">
        <v>360</v>
      </c>
      <c r="G2171" s="68" t="s">
        <v>78</v>
      </c>
      <c r="H2171" s="68" t="s">
        <v>384</v>
      </c>
      <c r="I2171" s="68" t="s">
        <v>652</v>
      </c>
      <c r="J2171" s="65">
        <v>283</v>
      </c>
      <c r="K2171" s="65">
        <v>173</v>
      </c>
      <c r="L2171" s="65">
        <v>721</v>
      </c>
      <c r="M2171" s="65" t="s">
        <v>502</v>
      </c>
    </row>
    <row r="2172" spans="1:13" ht="12.75" customHeight="1">
      <c r="A2172" s="65" t="str">
        <f>IF(ROW()=1,"KEY",IF(ISNA(VLOOKUP(B2172,車名対応マスタ!B:D,3,FALSE)),"",IF(VLOOKUP(B2172,車名対応マスタ!B:D,3,FALSE)="","",$D2172&amp;" "&amp;IF($G2172="9","J","O")&amp;" "&amp;$I2172&amp;" "&amp;IF($I2172&lt;=TEXT(★完成資料!$A$1,"yyyymm"),TEXT(★完成資料!$A$1,"yyyymm"),"999999")&amp; " " &amp; LEFT(F2172 &amp; "          ",10))))</f>
        <v xml:space="preserve">T O 202207 yyyy00 HV        </v>
      </c>
      <c r="B2172" s="68" t="s">
        <v>292</v>
      </c>
      <c r="C2172" s="68" t="s">
        <v>136</v>
      </c>
      <c r="D2172" s="68" t="s">
        <v>287</v>
      </c>
      <c r="E2172" s="68" t="s">
        <v>359</v>
      </c>
      <c r="F2172" s="68" t="s">
        <v>360</v>
      </c>
      <c r="G2172" s="68" t="s">
        <v>78</v>
      </c>
      <c r="H2172" s="68" t="s">
        <v>384</v>
      </c>
      <c r="I2172" s="68" t="s">
        <v>655</v>
      </c>
      <c r="J2172" s="65">
        <v>335</v>
      </c>
      <c r="K2172" s="65">
        <v>286</v>
      </c>
      <c r="L2172" s="65">
        <v>721</v>
      </c>
      <c r="M2172" s="65" t="s">
        <v>502</v>
      </c>
    </row>
    <row r="2173" spans="1:13" ht="12.75" customHeight="1">
      <c r="A2173" s="65" t="str">
        <f>IF(ROW()=1,"KEY",IF(ISNA(VLOOKUP(B2173,車名対応マスタ!B:D,3,FALSE)),"",IF(VLOOKUP(B2173,車名対応マスタ!B:D,3,FALSE)="","",$D2173&amp;" "&amp;IF($G2173="9","J","O")&amp;" "&amp;$I2173&amp;" "&amp;IF($I2173&lt;=TEXT(★完成資料!$A$1,"yyyymm"),TEXT(★完成資料!$A$1,"yyyymm"),"999999")&amp; " " &amp; LEFT(F2173 &amp; "          ",10))))</f>
        <v xml:space="preserve">T O 202208 yyyy00 HV        </v>
      </c>
      <c r="B2173" s="68" t="s">
        <v>292</v>
      </c>
      <c r="C2173" s="68" t="s">
        <v>136</v>
      </c>
      <c r="D2173" s="68" t="s">
        <v>287</v>
      </c>
      <c r="E2173" s="68" t="s">
        <v>359</v>
      </c>
      <c r="F2173" s="68" t="s">
        <v>360</v>
      </c>
      <c r="G2173" s="68" t="s">
        <v>78</v>
      </c>
      <c r="H2173" s="68" t="s">
        <v>384</v>
      </c>
      <c r="I2173" s="68" t="s">
        <v>656</v>
      </c>
      <c r="J2173" s="65">
        <v>328</v>
      </c>
      <c r="K2173" s="65">
        <v>184</v>
      </c>
      <c r="L2173" s="65">
        <v>721</v>
      </c>
      <c r="M2173" s="65" t="s">
        <v>502</v>
      </c>
    </row>
    <row r="2174" spans="1:13" ht="12.75" customHeight="1">
      <c r="A2174" s="65" t="str">
        <f>IF(ROW()=1,"KEY",IF(ISNA(VLOOKUP(B2174,車名対応マスタ!B:D,3,FALSE)),"",IF(VLOOKUP(B2174,車名対応マスタ!B:D,3,FALSE)="","",$D2174&amp;" "&amp;IF($G2174="9","J","O")&amp;" "&amp;$I2174&amp;" "&amp;IF($I2174&lt;=TEXT(★完成資料!$A$1,"yyyymm"),TEXT(★完成資料!$A$1,"yyyymm"),"999999")&amp; " " &amp; LEFT(F2174 &amp; "          ",10))))</f>
        <v xml:space="preserve">T O 202209 yyyy00 HV        </v>
      </c>
      <c r="B2174" s="68" t="s">
        <v>292</v>
      </c>
      <c r="C2174" s="68" t="s">
        <v>136</v>
      </c>
      <c r="D2174" s="68" t="s">
        <v>287</v>
      </c>
      <c r="E2174" s="68" t="s">
        <v>359</v>
      </c>
      <c r="F2174" s="68" t="s">
        <v>360</v>
      </c>
      <c r="G2174" s="68" t="s">
        <v>78</v>
      </c>
      <c r="H2174" s="68" t="s">
        <v>384</v>
      </c>
      <c r="I2174" s="68" t="s">
        <v>657</v>
      </c>
      <c r="J2174" s="65">
        <v>403</v>
      </c>
      <c r="K2174" s="65">
        <v>233</v>
      </c>
      <c r="L2174" s="65">
        <v>721</v>
      </c>
      <c r="M2174" s="65" t="s">
        <v>502</v>
      </c>
    </row>
    <row r="2175" spans="1:13" ht="12.75" customHeight="1">
      <c r="A2175" s="65" t="str">
        <f>IF(ROW()=1,"KEY",IF(ISNA(VLOOKUP(B2175,車名対応マスタ!B:D,3,FALSE)),"",IF(VLOOKUP(B2175,車名対応マスタ!B:D,3,FALSE)="","",$D2175&amp;" "&amp;IF($G2175="9","J","O")&amp;" "&amp;$I2175&amp;" "&amp;IF($I2175&lt;=TEXT(★完成資料!$A$1,"yyyymm"),TEXT(★完成資料!$A$1,"yyyymm"),"999999")&amp; " " &amp; LEFT(F2175 &amp; "          ",10))))</f>
        <v xml:space="preserve">T O 202210 yyyy00 HV        </v>
      </c>
      <c r="B2175" s="68" t="s">
        <v>292</v>
      </c>
      <c r="C2175" s="68" t="s">
        <v>136</v>
      </c>
      <c r="D2175" s="68" t="s">
        <v>287</v>
      </c>
      <c r="E2175" s="68" t="s">
        <v>359</v>
      </c>
      <c r="F2175" s="68" t="s">
        <v>360</v>
      </c>
      <c r="G2175" s="68" t="s">
        <v>78</v>
      </c>
      <c r="H2175" s="68" t="s">
        <v>384</v>
      </c>
      <c r="I2175" s="68" t="s">
        <v>663</v>
      </c>
      <c r="J2175" s="65">
        <v>323</v>
      </c>
      <c r="K2175" s="65">
        <v>260</v>
      </c>
      <c r="L2175" s="65">
        <v>721</v>
      </c>
      <c r="M2175" s="65" t="s">
        <v>502</v>
      </c>
    </row>
    <row r="2176" spans="1:13" ht="12.75" customHeight="1">
      <c r="A2176" s="65" t="str">
        <f>IF(ROW()=1,"KEY",IF(ISNA(VLOOKUP(B2176,車名対応マスタ!B:D,3,FALSE)),"",IF(VLOOKUP(B2176,車名対応マスタ!B:D,3,FALSE)="","",$D2176&amp;" "&amp;IF($G2176="9","J","O")&amp;" "&amp;$I2176&amp;" "&amp;IF($I2176&lt;=TEXT(★完成資料!$A$1,"yyyymm"),TEXT(★完成資料!$A$1,"yyyymm"),"999999")&amp; " " &amp; LEFT(F2176 &amp; "          ",10))))</f>
        <v xml:space="preserve">T O 202201 yyyy00 HV        </v>
      </c>
      <c r="B2176" s="68" t="s">
        <v>292</v>
      </c>
      <c r="C2176" s="68" t="s">
        <v>136</v>
      </c>
      <c r="D2176" s="68" t="s">
        <v>287</v>
      </c>
      <c r="E2176" s="68" t="s">
        <v>359</v>
      </c>
      <c r="F2176" s="68" t="s">
        <v>360</v>
      </c>
      <c r="G2176" s="68" t="s">
        <v>78</v>
      </c>
      <c r="H2176" s="68" t="s">
        <v>384</v>
      </c>
      <c r="I2176" s="68" t="s">
        <v>639</v>
      </c>
      <c r="J2176" s="65">
        <v>138</v>
      </c>
      <c r="K2176" s="65">
        <v>280</v>
      </c>
      <c r="L2176" s="65">
        <v>722</v>
      </c>
      <c r="M2176" s="65" t="s">
        <v>387</v>
      </c>
    </row>
    <row r="2177" spans="1:13" ht="12.75" customHeight="1">
      <c r="A2177" s="65" t="str">
        <f>IF(ROW()=1,"KEY",IF(ISNA(VLOOKUP(B2177,車名対応マスタ!B:D,3,FALSE)),"",IF(VLOOKUP(B2177,車名対応マスタ!B:D,3,FALSE)="","",$D2177&amp;" "&amp;IF($G2177="9","J","O")&amp;" "&amp;$I2177&amp;" "&amp;IF($I2177&lt;=TEXT(★完成資料!$A$1,"yyyymm"),TEXT(★完成資料!$A$1,"yyyymm"),"999999")&amp; " " &amp; LEFT(F2177 &amp; "          ",10))))</f>
        <v xml:space="preserve">T O 202202 yyyy00 HV        </v>
      </c>
      <c r="B2177" s="68" t="s">
        <v>292</v>
      </c>
      <c r="C2177" s="68" t="s">
        <v>136</v>
      </c>
      <c r="D2177" s="68" t="s">
        <v>287</v>
      </c>
      <c r="E2177" s="68" t="s">
        <v>359</v>
      </c>
      <c r="F2177" s="68" t="s">
        <v>360</v>
      </c>
      <c r="G2177" s="68" t="s">
        <v>78</v>
      </c>
      <c r="H2177" s="68" t="s">
        <v>384</v>
      </c>
      <c r="I2177" s="68" t="s">
        <v>640</v>
      </c>
      <c r="J2177" s="65">
        <v>132</v>
      </c>
      <c r="K2177" s="65">
        <v>184</v>
      </c>
      <c r="L2177" s="65">
        <v>722</v>
      </c>
      <c r="M2177" s="65" t="s">
        <v>387</v>
      </c>
    </row>
    <row r="2178" spans="1:13" ht="12.75" customHeight="1">
      <c r="A2178" s="65" t="str">
        <f>IF(ROW()=1,"KEY",IF(ISNA(VLOOKUP(B2178,車名対応マスタ!B:D,3,FALSE)),"",IF(VLOOKUP(B2178,車名対応マスタ!B:D,3,FALSE)="","",$D2178&amp;" "&amp;IF($G2178="9","J","O")&amp;" "&amp;$I2178&amp;" "&amp;IF($I2178&lt;=TEXT(★完成資料!$A$1,"yyyymm"),TEXT(★完成資料!$A$1,"yyyymm"),"999999")&amp; " " &amp; LEFT(F2178 &amp; "          ",10))))</f>
        <v xml:space="preserve">T O 202203 yyyy00 HV        </v>
      </c>
      <c r="B2178" s="68" t="s">
        <v>292</v>
      </c>
      <c r="C2178" s="68" t="s">
        <v>136</v>
      </c>
      <c r="D2178" s="68" t="s">
        <v>287</v>
      </c>
      <c r="E2178" s="68" t="s">
        <v>359</v>
      </c>
      <c r="F2178" s="68" t="s">
        <v>360</v>
      </c>
      <c r="G2178" s="68" t="s">
        <v>78</v>
      </c>
      <c r="H2178" s="68" t="s">
        <v>384</v>
      </c>
      <c r="I2178" s="68" t="s">
        <v>641</v>
      </c>
      <c r="J2178" s="65">
        <v>205</v>
      </c>
      <c r="K2178" s="65">
        <v>179</v>
      </c>
      <c r="L2178" s="65">
        <v>722</v>
      </c>
      <c r="M2178" s="65" t="s">
        <v>387</v>
      </c>
    </row>
    <row r="2179" spans="1:13" ht="12.75" customHeight="1">
      <c r="A2179" s="65" t="str">
        <f>IF(ROW()=1,"KEY",IF(ISNA(VLOOKUP(B2179,車名対応マスタ!B:D,3,FALSE)),"",IF(VLOOKUP(B2179,車名対応マスタ!B:D,3,FALSE)="","",$D2179&amp;" "&amp;IF($G2179="9","J","O")&amp;" "&amp;$I2179&amp;" "&amp;IF($I2179&lt;=TEXT(★完成資料!$A$1,"yyyymm"),TEXT(★完成資料!$A$1,"yyyymm"),"999999")&amp; " " &amp; LEFT(F2179 &amp; "          ",10))))</f>
        <v xml:space="preserve">T O 202204 yyyy00 HV        </v>
      </c>
      <c r="B2179" s="68" t="s">
        <v>292</v>
      </c>
      <c r="C2179" s="68" t="s">
        <v>136</v>
      </c>
      <c r="D2179" s="68" t="s">
        <v>287</v>
      </c>
      <c r="E2179" s="68" t="s">
        <v>359</v>
      </c>
      <c r="F2179" s="68" t="s">
        <v>360</v>
      </c>
      <c r="G2179" s="68" t="s">
        <v>78</v>
      </c>
      <c r="H2179" s="68" t="s">
        <v>384</v>
      </c>
      <c r="I2179" s="68" t="s">
        <v>642</v>
      </c>
      <c r="J2179" s="65">
        <v>134</v>
      </c>
      <c r="K2179" s="65">
        <v>197</v>
      </c>
      <c r="L2179" s="65">
        <v>722</v>
      </c>
      <c r="M2179" s="65" t="s">
        <v>387</v>
      </c>
    </row>
    <row r="2180" spans="1:13" ht="12.75" customHeight="1">
      <c r="A2180" s="65" t="str">
        <f>IF(ROW()=1,"KEY",IF(ISNA(VLOOKUP(B2180,車名対応マスタ!B:D,3,FALSE)),"",IF(VLOOKUP(B2180,車名対応マスタ!B:D,3,FALSE)="","",$D2180&amp;" "&amp;IF($G2180="9","J","O")&amp;" "&amp;$I2180&amp;" "&amp;IF($I2180&lt;=TEXT(★完成資料!$A$1,"yyyymm"),TEXT(★完成資料!$A$1,"yyyymm"),"999999")&amp; " " &amp; LEFT(F2180 &amp; "          ",10))))</f>
        <v xml:space="preserve">T O 202205 yyyy00 HV        </v>
      </c>
      <c r="B2180" s="68" t="s">
        <v>292</v>
      </c>
      <c r="C2180" s="68" t="s">
        <v>136</v>
      </c>
      <c r="D2180" s="68" t="s">
        <v>287</v>
      </c>
      <c r="E2180" s="68" t="s">
        <v>359</v>
      </c>
      <c r="F2180" s="68" t="s">
        <v>360</v>
      </c>
      <c r="G2180" s="68" t="s">
        <v>78</v>
      </c>
      <c r="H2180" s="68" t="s">
        <v>384</v>
      </c>
      <c r="I2180" s="68" t="s">
        <v>647</v>
      </c>
      <c r="J2180" s="65">
        <v>167</v>
      </c>
      <c r="K2180" s="65">
        <v>161</v>
      </c>
      <c r="L2180" s="65">
        <v>722</v>
      </c>
      <c r="M2180" s="65" t="s">
        <v>387</v>
      </c>
    </row>
    <row r="2181" spans="1:13" ht="12.75" customHeight="1">
      <c r="A2181" s="65" t="str">
        <f>IF(ROW()=1,"KEY",IF(ISNA(VLOOKUP(B2181,車名対応マスタ!B:D,3,FALSE)),"",IF(VLOOKUP(B2181,車名対応マスタ!B:D,3,FALSE)="","",$D2181&amp;" "&amp;IF($G2181="9","J","O")&amp;" "&amp;$I2181&amp;" "&amp;IF($I2181&lt;=TEXT(★完成資料!$A$1,"yyyymm"),TEXT(★完成資料!$A$1,"yyyymm"),"999999")&amp; " " &amp; LEFT(F2181 &amp; "          ",10))))</f>
        <v xml:space="preserve">T O 202206 yyyy00 HV        </v>
      </c>
      <c r="B2181" s="68" t="s">
        <v>292</v>
      </c>
      <c r="C2181" s="68" t="s">
        <v>136</v>
      </c>
      <c r="D2181" s="68" t="s">
        <v>287</v>
      </c>
      <c r="E2181" s="68" t="s">
        <v>359</v>
      </c>
      <c r="F2181" s="68" t="s">
        <v>360</v>
      </c>
      <c r="G2181" s="68" t="s">
        <v>78</v>
      </c>
      <c r="H2181" s="68" t="s">
        <v>384</v>
      </c>
      <c r="I2181" s="68" t="s">
        <v>652</v>
      </c>
      <c r="J2181" s="65">
        <v>105</v>
      </c>
      <c r="K2181" s="65">
        <v>133</v>
      </c>
      <c r="L2181" s="65">
        <v>722</v>
      </c>
      <c r="M2181" s="65" t="s">
        <v>387</v>
      </c>
    </row>
    <row r="2182" spans="1:13" ht="12.75" customHeight="1">
      <c r="A2182" s="65" t="str">
        <f>IF(ROW()=1,"KEY",IF(ISNA(VLOOKUP(B2182,車名対応マスタ!B:D,3,FALSE)),"",IF(VLOOKUP(B2182,車名対応マスタ!B:D,3,FALSE)="","",$D2182&amp;" "&amp;IF($G2182="9","J","O")&amp;" "&amp;$I2182&amp;" "&amp;IF($I2182&lt;=TEXT(★完成資料!$A$1,"yyyymm"),TEXT(★完成資料!$A$1,"yyyymm"),"999999")&amp; " " &amp; LEFT(F2182 &amp; "          ",10))))</f>
        <v xml:space="preserve">T O 202207 yyyy00 HV        </v>
      </c>
      <c r="B2182" s="68" t="s">
        <v>292</v>
      </c>
      <c r="C2182" s="68" t="s">
        <v>136</v>
      </c>
      <c r="D2182" s="68" t="s">
        <v>287</v>
      </c>
      <c r="E2182" s="68" t="s">
        <v>359</v>
      </c>
      <c r="F2182" s="68" t="s">
        <v>360</v>
      </c>
      <c r="G2182" s="68" t="s">
        <v>78</v>
      </c>
      <c r="H2182" s="68" t="s">
        <v>384</v>
      </c>
      <c r="I2182" s="68" t="s">
        <v>655</v>
      </c>
      <c r="J2182" s="65">
        <v>152</v>
      </c>
      <c r="K2182" s="65">
        <v>98</v>
      </c>
      <c r="L2182" s="65">
        <v>722</v>
      </c>
      <c r="M2182" s="65" t="s">
        <v>387</v>
      </c>
    </row>
    <row r="2183" spans="1:13" ht="12.75" customHeight="1">
      <c r="A2183" s="65" t="str">
        <f>IF(ROW()=1,"KEY",IF(ISNA(VLOOKUP(B2183,車名対応マスタ!B:D,3,FALSE)),"",IF(VLOOKUP(B2183,車名対応マスタ!B:D,3,FALSE)="","",$D2183&amp;" "&amp;IF($G2183="9","J","O")&amp;" "&amp;$I2183&amp;" "&amp;IF($I2183&lt;=TEXT(★完成資料!$A$1,"yyyymm"),TEXT(★完成資料!$A$1,"yyyymm"),"999999")&amp; " " &amp; LEFT(F2183 &amp; "          ",10))))</f>
        <v xml:space="preserve">T O 202208 yyyy00 HV        </v>
      </c>
      <c r="B2183" s="68" t="s">
        <v>292</v>
      </c>
      <c r="C2183" s="68" t="s">
        <v>136</v>
      </c>
      <c r="D2183" s="68" t="s">
        <v>287</v>
      </c>
      <c r="E2183" s="68" t="s">
        <v>359</v>
      </c>
      <c r="F2183" s="68" t="s">
        <v>360</v>
      </c>
      <c r="G2183" s="68" t="s">
        <v>78</v>
      </c>
      <c r="H2183" s="68" t="s">
        <v>384</v>
      </c>
      <c r="I2183" s="68" t="s">
        <v>656</v>
      </c>
      <c r="J2183" s="65">
        <v>118</v>
      </c>
      <c r="K2183" s="65">
        <v>66</v>
      </c>
      <c r="L2183" s="65">
        <v>722</v>
      </c>
      <c r="M2183" s="65" t="s">
        <v>387</v>
      </c>
    </row>
    <row r="2184" spans="1:13" ht="12.75" customHeight="1">
      <c r="A2184" s="65" t="str">
        <f>IF(ROW()=1,"KEY",IF(ISNA(VLOOKUP(B2184,車名対応マスタ!B:D,3,FALSE)),"",IF(VLOOKUP(B2184,車名対応マスタ!B:D,3,FALSE)="","",$D2184&amp;" "&amp;IF($G2184="9","J","O")&amp;" "&amp;$I2184&amp;" "&amp;IF($I2184&lt;=TEXT(★完成資料!$A$1,"yyyymm"),TEXT(★完成資料!$A$1,"yyyymm"),"999999")&amp; " " &amp; LEFT(F2184 &amp; "          ",10))))</f>
        <v xml:space="preserve">T O 202209 yyyy00 HV        </v>
      </c>
      <c r="B2184" s="68" t="s">
        <v>292</v>
      </c>
      <c r="C2184" s="68" t="s">
        <v>136</v>
      </c>
      <c r="D2184" s="68" t="s">
        <v>287</v>
      </c>
      <c r="E2184" s="68" t="s">
        <v>359</v>
      </c>
      <c r="F2184" s="68" t="s">
        <v>360</v>
      </c>
      <c r="G2184" s="68" t="s">
        <v>78</v>
      </c>
      <c r="H2184" s="68" t="s">
        <v>384</v>
      </c>
      <c r="I2184" s="68" t="s">
        <v>657</v>
      </c>
      <c r="J2184" s="65">
        <v>79</v>
      </c>
      <c r="K2184" s="65">
        <v>103</v>
      </c>
      <c r="L2184" s="65">
        <v>722</v>
      </c>
      <c r="M2184" s="65" t="s">
        <v>387</v>
      </c>
    </row>
    <row r="2185" spans="1:13" ht="12.75" customHeight="1">
      <c r="A2185" s="65" t="str">
        <f>IF(ROW()=1,"KEY",IF(ISNA(VLOOKUP(B2185,車名対応マスタ!B:D,3,FALSE)),"",IF(VLOOKUP(B2185,車名対応マスタ!B:D,3,FALSE)="","",$D2185&amp;" "&amp;IF($G2185="9","J","O")&amp;" "&amp;$I2185&amp;" "&amp;IF($I2185&lt;=TEXT(★完成資料!$A$1,"yyyymm"),TEXT(★完成資料!$A$1,"yyyymm"),"999999")&amp; " " &amp; LEFT(F2185 &amp; "          ",10))))</f>
        <v xml:space="preserve">T O 202210 yyyy00 HV        </v>
      </c>
      <c r="B2185" s="68" t="s">
        <v>292</v>
      </c>
      <c r="C2185" s="68" t="s">
        <v>136</v>
      </c>
      <c r="D2185" s="68" t="s">
        <v>287</v>
      </c>
      <c r="E2185" s="68" t="s">
        <v>359</v>
      </c>
      <c r="F2185" s="68" t="s">
        <v>360</v>
      </c>
      <c r="G2185" s="68" t="s">
        <v>78</v>
      </c>
      <c r="H2185" s="68" t="s">
        <v>384</v>
      </c>
      <c r="I2185" s="68" t="s">
        <v>663</v>
      </c>
      <c r="J2185" s="65">
        <v>108</v>
      </c>
      <c r="K2185" s="65">
        <v>106</v>
      </c>
      <c r="L2185" s="65">
        <v>722</v>
      </c>
      <c r="M2185" s="65" t="s">
        <v>387</v>
      </c>
    </row>
    <row r="2186" spans="1:13" ht="12.75" customHeight="1">
      <c r="A2186" s="65" t="str">
        <f>IF(ROW()=1,"KEY",IF(ISNA(VLOOKUP(B2186,車名対応マスタ!B:D,3,FALSE)),"",IF(VLOOKUP(B2186,車名対応マスタ!B:D,3,FALSE)="","",$D2186&amp;" "&amp;IF($G2186="9","J","O")&amp;" "&amp;$I2186&amp;" "&amp;IF($I2186&lt;=TEXT(★完成資料!$A$1,"yyyymm"),TEXT(★完成資料!$A$1,"yyyymm"),"999999")&amp; " " &amp; LEFT(F2186 &amp; "          ",10))))</f>
        <v xml:space="preserve">T O 202201 yyyy00 HV        </v>
      </c>
      <c r="B2186" s="68" t="s">
        <v>292</v>
      </c>
      <c r="C2186" s="68" t="s">
        <v>136</v>
      </c>
      <c r="D2186" s="68" t="s">
        <v>287</v>
      </c>
      <c r="E2186" s="68" t="s">
        <v>359</v>
      </c>
      <c r="F2186" s="68" t="s">
        <v>360</v>
      </c>
      <c r="G2186" s="68" t="s">
        <v>78</v>
      </c>
      <c r="H2186" s="68" t="s">
        <v>384</v>
      </c>
      <c r="I2186" s="68" t="s">
        <v>639</v>
      </c>
      <c r="J2186" s="65">
        <v>2</v>
      </c>
      <c r="K2186" s="65">
        <v>4</v>
      </c>
      <c r="L2186" s="65">
        <v>811</v>
      </c>
      <c r="M2186" s="65" t="s">
        <v>388</v>
      </c>
    </row>
    <row r="2187" spans="1:13" ht="12.75" customHeight="1">
      <c r="A2187" s="65" t="str">
        <f>IF(ROW()=1,"KEY",IF(ISNA(VLOOKUP(B2187,車名対応マスタ!B:D,3,FALSE)),"",IF(VLOOKUP(B2187,車名対応マスタ!B:D,3,FALSE)="","",$D2187&amp;" "&amp;IF($G2187="9","J","O")&amp;" "&amp;$I2187&amp;" "&amp;IF($I2187&lt;=TEXT(★完成資料!$A$1,"yyyymm"),TEXT(★完成資料!$A$1,"yyyymm"),"999999")&amp; " " &amp; LEFT(F2187 &amp; "          ",10))))</f>
        <v xml:space="preserve">T O 202202 yyyy00 HV        </v>
      </c>
      <c r="B2187" s="68" t="s">
        <v>292</v>
      </c>
      <c r="C2187" s="68" t="s">
        <v>136</v>
      </c>
      <c r="D2187" s="68" t="s">
        <v>287</v>
      </c>
      <c r="E2187" s="68" t="s">
        <v>359</v>
      </c>
      <c r="F2187" s="68" t="s">
        <v>360</v>
      </c>
      <c r="G2187" s="68" t="s">
        <v>78</v>
      </c>
      <c r="H2187" s="68" t="s">
        <v>384</v>
      </c>
      <c r="I2187" s="68" t="s">
        <v>640</v>
      </c>
      <c r="J2187" s="65">
        <v>2</v>
      </c>
      <c r="K2187" s="65">
        <v>10</v>
      </c>
      <c r="L2187" s="65">
        <v>811</v>
      </c>
      <c r="M2187" s="65" t="s">
        <v>388</v>
      </c>
    </row>
    <row r="2188" spans="1:13" ht="12.75" customHeight="1">
      <c r="A2188" s="65" t="str">
        <f>IF(ROW()=1,"KEY",IF(ISNA(VLOOKUP(B2188,車名対応マスタ!B:D,3,FALSE)),"",IF(VLOOKUP(B2188,車名対応マスタ!B:D,3,FALSE)="","",$D2188&amp;" "&amp;IF($G2188="9","J","O")&amp;" "&amp;$I2188&amp;" "&amp;IF($I2188&lt;=TEXT(★完成資料!$A$1,"yyyymm"),TEXT(★完成資料!$A$1,"yyyymm"),"999999")&amp; " " &amp; LEFT(F2188 &amp; "          ",10))))</f>
        <v xml:space="preserve">T O 202203 yyyy00 HV        </v>
      </c>
      <c r="B2188" s="68" t="s">
        <v>292</v>
      </c>
      <c r="C2188" s="68" t="s">
        <v>136</v>
      </c>
      <c r="D2188" s="68" t="s">
        <v>287</v>
      </c>
      <c r="E2188" s="68" t="s">
        <v>359</v>
      </c>
      <c r="F2188" s="68" t="s">
        <v>360</v>
      </c>
      <c r="G2188" s="68" t="s">
        <v>78</v>
      </c>
      <c r="H2188" s="68" t="s">
        <v>384</v>
      </c>
      <c r="I2188" s="68" t="s">
        <v>641</v>
      </c>
      <c r="J2188" s="65">
        <v>5</v>
      </c>
      <c r="K2188" s="65">
        <v>3</v>
      </c>
      <c r="L2188" s="65">
        <v>811</v>
      </c>
      <c r="M2188" s="65" t="s">
        <v>388</v>
      </c>
    </row>
    <row r="2189" spans="1:13" ht="12.75" customHeight="1">
      <c r="A2189" s="65" t="str">
        <f>IF(ROW()=1,"KEY",IF(ISNA(VLOOKUP(B2189,車名対応マスタ!B:D,3,FALSE)),"",IF(VLOOKUP(B2189,車名対応マスタ!B:D,3,FALSE)="","",$D2189&amp;" "&amp;IF($G2189="9","J","O")&amp;" "&amp;$I2189&amp;" "&amp;IF($I2189&lt;=TEXT(★完成資料!$A$1,"yyyymm"),TEXT(★完成資料!$A$1,"yyyymm"),"999999")&amp; " " &amp; LEFT(F2189 &amp; "          ",10))))</f>
        <v xml:space="preserve">T O 202204 yyyy00 HV        </v>
      </c>
      <c r="B2189" s="68" t="s">
        <v>292</v>
      </c>
      <c r="C2189" s="68" t="s">
        <v>136</v>
      </c>
      <c r="D2189" s="68" t="s">
        <v>287</v>
      </c>
      <c r="E2189" s="68" t="s">
        <v>359</v>
      </c>
      <c r="F2189" s="68" t="s">
        <v>360</v>
      </c>
      <c r="G2189" s="68" t="s">
        <v>78</v>
      </c>
      <c r="H2189" s="68" t="s">
        <v>384</v>
      </c>
      <c r="I2189" s="68" t="s">
        <v>642</v>
      </c>
      <c r="J2189" s="65">
        <v>2</v>
      </c>
      <c r="K2189" s="65">
        <v>1</v>
      </c>
      <c r="L2189" s="65">
        <v>811</v>
      </c>
      <c r="M2189" s="65" t="s">
        <v>388</v>
      </c>
    </row>
    <row r="2190" spans="1:13" ht="12.75" customHeight="1">
      <c r="A2190" s="65" t="str">
        <f>IF(ROW()=1,"KEY",IF(ISNA(VLOOKUP(B2190,車名対応マスタ!B:D,3,FALSE)),"",IF(VLOOKUP(B2190,車名対応マスタ!B:D,3,FALSE)="","",$D2190&amp;" "&amp;IF($G2190="9","J","O")&amp;" "&amp;$I2190&amp;" "&amp;IF($I2190&lt;=TEXT(★完成資料!$A$1,"yyyymm"),TEXT(★完成資料!$A$1,"yyyymm"),"999999")&amp; " " &amp; LEFT(F2190 &amp; "          ",10))))</f>
        <v xml:space="preserve">T O 202205 yyyy00 HV        </v>
      </c>
      <c r="B2190" s="68" t="s">
        <v>292</v>
      </c>
      <c r="C2190" s="68" t="s">
        <v>136</v>
      </c>
      <c r="D2190" s="68" t="s">
        <v>287</v>
      </c>
      <c r="E2190" s="68" t="s">
        <v>359</v>
      </c>
      <c r="F2190" s="68" t="s">
        <v>360</v>
      </c>
      <c r="G2190" s="68" t="s">
        <v>78</v>
      </c>
      <c r="H2190" s="68" t="s">
        <v>384</v>
      </c>
      <c r="I2190" s="68" t="s">
        <v>647</v>
      </c>
      <c r="J2190" s="65">
        <v>4</v>
      </c>
      <c r="K2190" s="65">
        <v>2</v>
      </c>
      <c r="L2190" s="65">
        <v>811</v>
      </c>
      <c r="M2190" s="65" t="s">
        <v>388</v>
      </c>
    </row>
    <row r="2191" spans="1:13" ht="12.75" customHeight="1">
      <c r="A2191" s="65" t="str">
        <f>IF(ROW()=1,"KEY",IF(ISNA(VLOOKUP(B2191,車名対応マスタ!B:D,3,FALSE)),"",IF(VLOOKUP(B2191,車名対応マスタ!B:D,3,FALSE)="","",$D2191&amp;" "&amp;IF($G2191="9","J","O")&amp;" "&amp;$I2191&amp;" "&amp;IF($I2191&lt;=TEXT(★完成資料!$A$1,"yyyymm"),TEXT(★完成資料!$A$1,"yyyymm"),"999999")&amp; " " &amp; LEFT(F2191 &amp; "          ",10))))</f>
        <v xml:space="preserve">T O 202206 yyyy00 HV        </v>
      </c>
      <c r="B2191" s="68" t="s">
        <v>292</v>
      </c>
      <c r="C2191" s="68" t="s">
        <v>136</v>
      </c>
      <c r="D2191" s="68" t="s">
        <v>287</v>
      </c>
      <c r="E2191" s="68" t="s">
        <v>359</v>
      </c>
      <c r="F2191" s="68" t="s">
        <v>360</v>
      </c>
      <c r="G2191" s="68" t="s">
        <v>78</v>
      </c>
      <c r="H2191" s="68" t="s">
        <v>384</v>
      </c>
      <c r="I2191" s="68" t="s">
        <v>652</v>
      </c>
      <c r="J2191" s="65">
        <v>0</v>
      </c>
      <c r="K2191" s="65">
        <v>12</v>
      </c>
      <c r="L2191" s="65">
        <v>811</v>
      </c>
      <c r="M2191" s="65" t="s">
        <v>388</v>
      </c>
    </row>
    <row r="2192" spans="1:13" ht="12.75" customHeight="1">
      <c r="A2192" s="65" t="str">
        <f>IF(ROW()=1,"KEY",IF(ISNA(VLOOKUP(B2192,車名対応マスタ!B:D,3,FALSE)),"",IF(VLOOKUP(B2192,車名対応マスタ!B:D,3,FALSE)="","",$D2192&amp;" "&amp;IF($G2192="9","J","O")&amp;" "&amp;$I2192&amp;" "&amp;IF($I2192&lt;=TEXT(★完成資料!$A$1,"yyyymm"),TEXT(★完成資料!$A$1,"yyyymm"),"999999")&amp; " " &amp; LEFT(F2192 &amp; "          ",10))))</f>
        <v xml:space="preserve">T O 202207 yyyy00 HV        </v>
      </c>
      <c r="B2192" s="68" t="s">
        <v>292</v>
      </c>
      <c r="C2192" s="68" t="s">
        <v>136</v>
      </c>
      <c r="D2192" s="68" t="s">
        <v>287</v>
      </c>
      <c r="E2192" s="68" t="s">
        <v>359</v>
      </c>
      <c r="F2192" s="68" t="s">
        <v>360</v>
      </c>
      <c r="G2192" s="68" t="s">
        <v>78</v>
      </c>
      <c r="H2192" s="68" t="s">
        <v>384</v>
      </c>
      <c r="I2192" s="68" t="s">
        <v>655</v>
      </c>
      <c r="J2192" s="65">
        <v>10</v>
      </c>
      <c r="K2192" s="65">
        <v>4</v>
      </c>
      <c r="L2192" s="65">
        <v>811</v>
      </c>
      <c r="M2192" s="65" t="s">
        <v>388</v>
      </c>
    </row>
    <row r="2193" spans="1:13" ht="12.75" customHeight="1">
      <c r="A2193" s="65" t="str">
        <f>IF(ROW()=1,"KEY",IF(ISNA(VLOOKUP(B2193,車名対応マスタ!B:D,3,FALSE)),"",IF(VLOOKUP(B2193,車名対応マスタ!B:D,3,FALSE)="","",$D2193&amp;" "&amp;IF($G2193="9","J","O")&amp;" "&amp;$I2193&amp;" "&amp;IF($I2193&lt;=TEXT(★完成資料!$A$1,"yyyymm"),TEXT(★完成資料!$A$1,"yyyymm"),"999999")&amp; " " &amp; LEFT(F2193 &amp; "          ",10))))</f>
        <v xml:space="preserve">T O 202208 yyyy00 HV        </v>
      </c>
      <c r="B2193" s="68" t="s">
        <v>292</v>
      </c>
      <c r="C2193" s="68" t="s">
        <v>136</v>
      </c>
      <c r="D2193" s="68" t="s">
        <v>287</v>
      </c>
      <c r="E2193" s="68" t="s">
        <v>359</v>
      </c>
      <c r="F2193" s="68" t="s">
        <v>360</v>
      </c>
      <c r="G2193" s="68" t="s">
        <v>78</v>
      </c>
      <c r="H2193" s="68" t="s">
        <v>384</v>
      </c>
      <c r="I2193" s="68" t="s">
        <v>656</v>
      </c>
      <c r="J2193" s="65">
        <v>13</v>
      </c>
      <c r="K2193" s="65">
        <v>6</v>
      </c>
      <c r="L2193" s="65">
        <v>811</v>
      </c>
      <c r="M2193" s="65" t="s">
        <v>388</v>
      </c>
    </row>
    <row r="2194" spans="1:13" ht="12.75" customHeight="1">
      <c r="A2194" s="65" t="str">
        <f>IF(ROW()=1,"KEY",IF(ISNA(VLOOKUP(B2194,車名対応マスタ!B:D,3,FALSE)),"",IF(VLOOKUP(B2194,車名対応マスタ!B:D,3,FALSE)="","",$D2194&amp;" "&amp;IF($G2194="9","J","O")&amp;" "&amp;$I2194&amp;" "&amp;IF($I2194&lt;=TEXT(★完成資料!$A$1,"yyyymm"),TEXT(★完成資料!$A$1,"yyyymm"),"999999")&amp; " " &amp; LEFT(F2194 &amp; "          ",10))))</f>
        <v xml:space="preserve">T O 202209 yyyy00 HV        </v>
      </c>
      <c r="B2194" s="68" t="s">
        <v>292</v>
      </c>
      <c r="C2194" s="68" t="s">
        <v>136</v>
      </c>
      <c r="D2194" s="68" t="s">
        <v>287</v>
      </c>
      <c r="E2194" s="68" t="s">
        <v>359</v>
      </c>
      <c r="F2194" s="68" t="s">
        <v>360</v>
      </c>
      <c r="G2194" s="68" t="s">
        <v>78</v>
      </c>
      <c r="H2194" s="68" t="s">
        <v>384</v>
      </c>
      <c r="I2194" s="68" t="s">
        <v>657</v>
      </c>
      <c r="J2194" s="65">
        <v>11</v>
      </c>
      <c r="K2194" s="65">
        <v>4</v>
      </c>
      <c r="L2194" s="65">
        <v>811</v>
      </c>
      <c r="M2194" s="65" t="s">
        <v>388</v>
      </c>
    </row>
    <row r="2195" spans="1:13" ht="12.75" customHeight="1">
      <c r="A2195" s="65" t="str">
        <f>IF(ROW()=1,"KEY",IF(ISNA(VLOOKUP(B2195,車名対応マスタ!B:D,3,FALSE)),"",IF(VLOOKUP(B2195,車名対応マスタ!B:D,3,FALSE)="","",$D2195&amp;" "&amp;IF($G2195="9","J","O")&amp;" "&amp;$I2195&amp;" "&amp;IF($I2195&lt;=TEXT(★完成資料!$A$1,"yyyymm"),TEXT(★完成資料!$A$1,"yyyymm"),"999999")&amp; " " &amp; LEFT(F2195 &amp; "          ",10))))</f>
        <v xml:space="preserve">T O 202210 yyyy00 HV        </v>
      </c>
      <c r="B2195" s="68" t="s">
        <v>292</v>
      </c>
      <c r="C2195" s="68" t="s">
        <v>136</v>
      </c>
      <c r="D2195" s="68" t="s">
        <v>287</v>
      </c>
      <c r="E2195" s="68" t="s">
        <v>359</v>
      </c>
      <c r="F2195" s="68" t="s">
        <v>360</v>
      </c>
      <c r="G2195" s="68" t="s">
        <v>78</v>
      </c>
      <c r="H2195" s="68" t="s">
        <v>384</v>
      </c>
      <c r="I2195" s="68" t="s">
        <v>663</v>
      </c>
      <c r="J2195" s="65">
        <v>12</v>
      </c>
      <c r="K2195" s="65">
        <v>10</v>
      </c>
      <c r="L2195" s="65">
        <v>811</v>
      </c>
      <c r="M2195" s="65" t="s">
        <v>388</v>
      </c>
    </row>
    <row r="2196" spans="1:13" ht="12.75" customHeight="1">
      <c r="A2196" s="65" t="str">
        <f>IF(ROW()=1,"KEY",IF(ISNA(VLOOKUP(B2196,車名対応マスタ!B:D,3,FALSE)),"",IF(VLOOKUP(B2196,車名対応マスタ!B:D,3,FALSE)="","",$D2196&amp;" "&amp;IF($G2196="9","J","O")&amp;" "&amp;$I2196&amp;" "&amp;IF($I2196&lt;=TEXT(★完成資料!$A$1,"yyyymm"),TEXT(★完成資料!$A$1,"yyyymm"),"999999")&amp; " " &amp; LEFT(F2196 &amp; "          ",10))))</f>
        <v xml:space="preserve">T O 202201 yyyy00 HV        </v>
      </c>
      <c r="B2196" s="68" t="s">
        <v>292</v>
      </c>
      <c r="C2196" s="68" t="s">
        <v>136</v>
      </c>
      <c r="D2196" s="68" t="s">
        <v>287</v>
      </c>
      <c r="E2196" s="68" t="s">
        <v>359</v>
      </c>
      <c r="F2196" s="68" t="s">
        <v>360</v>
      </c>
      <c r="G2196" s="68" t="s">
        <v>78</v>
      </c>
      <c r="H2196" s="68" t="s">
        <v>384</v>
      </c>
      <c r="I2196" s="68" t="s">
        <v>639</v>
      </c>
      <c r="J2196" s="65">
        <v>55</v>
      </c>
      <c r="K2196" s="65">
        <v>8</v>
      </c>
      <c r="L2196" s="65">
        <v>718</v>
      </c>
      <c r="M2196" s="65" t="s">
        <v>503</v>
      </c>
    </row>
    <row r="2197" spans="1:13" ht="12.75" customHeight="1">
      <c r="A2197" s="65" t="str">
        <f>IF(ROW()=1,"KEY",IF(ISNA(VLOOKUP(B2197,車名対応マスタ!B:D,3,FALSE)),"",IF(VLOOKUP(B2197,車名対応マスタ!B:D,3,FALSE)="","",$D2197&amp;" "&amp;IF($G2197="9","J","O")&amp;" "&amp;$I2197&amp;" "&amp;IF($I2197&lt;=TEXT(★完成資料!$A$1,"yyyymm"),TEXT(★完成資料!$A$1,"yyyymm"),"999999")&amp; " " &amp; LEFT(F2197 &amp; "          ",10))))</f>
        <v xml:space="preserve">T O 202202 yyyy00 HV        </v>
      </c>
      <c r="B2197" s="68" t="s">
        <v>292</v>
      </c>
      <c r="C2197" s="68" t="s">
        <v>136</v>
      </c>
      <c r="D2197" s="68" t="s">
        <v>287</v>
      </c>
      <c r="E2197" s="68" t="s">
        <v>359</v>
      </c>
      <c r="F2197" s="68" t="s">
        <v>360</v>
      </c>
      <c r="G2197" s="68" t="s">
        <v>78</v>
      </c>
      <c r="H2197" s="68" t="s">
        <v>384</v>
      </c>
      <c r="I2197" s="68" t="s">
        <v>640</v>
      </c>
      <c r="J2197" s="65">
        <v>36</v>
      </c>
      <c r="K2197" s="65">
        <v>7</v>
      </c>
      <c r="L2197" s="65">
        <v>718</v>
      </c>
      <c r="M2197" s="65" t="s">
        <v>503</v>
      </c>
    </row>
    <row r="2198" spans="1:13" ht="12.75" customHeight="1">
      <c r="A2198" s="65" t="str">
        <f>IF(ROW()=1,"KEY",IF(ISNA(VLOOKUP(B2198,車名対応マスタ!B:D,3,FALSE)),"",IF(VLOOKUP(B2198,車名対応マスタ!B:D,3,FALSE)="","",$D2198&amp;" "&amp;IF($G2198="9","J","O")&amp;" "&amp;$I2198&amp;" "&amp;IF($I2198&lt;=TEXT(★完成資料!$A$1,"yyyymm"),TEXT(★完成資料!$A$1,"yyyymm"),"999999")&amp; " " &amp; LEFT(F2198 &amp; "          ",10))))</f>
        <v xml:space="preserve">T O 202203 yyyy00 HV        </v>
      </c>
      <c r="B2198" s="68" t="s">
        <v>292</v>
      </c>
      <c r="C2198" s="68" t="s">
        <v>136</v>
      </c>
      <c r="D2198" s="68" t="s">
        <v>287</v>
      </c>
      <c r="E2198" s="68" t="s">
        <v>359</v>
      </c>
      <c r="F2198" s="68" t="s">
        <v>360</v>
      </c>
      <c r="G2198" s="68" t="s">
        <v>78</v>
      </c>
      <c r="H2198" s="68" t="s">
        <v>384</v>
      </c>
      <c r="I2198" s="68" t="s">
        <v>641</v>
      </c>
      <c r="J2198" s="65">
        <v>41</v>
      </c>
      <c r="K2198" s="65">
        <v>12</v>
      </c>
      <c r="L2198" s="65">
        <v>718</v>
      </c>
      <c r="M2198" s="65" t="s">
        <v>503</v>
      </c>
    </row>
    <row r="2199" spans="1:13" ht="12.75" customHeight="1">
      <c r="A2199" s="65" t="str">
        <f>IF(ROW()=1,"KEY",IF(ISNA(VLOOKUP(B2199,車名対応マスタ!B:D,3,FALSE)),"",IF(VLOOKUP(B2199,車名対応マスタ!B:D,3,FALSE)="","",$D2199&amp;" "&amp;IF($G2199="9","J","O")&amp;" "&amp;$I2199&amp;" "&amp;IF($I2199&lt;=TEXT(★完成資料!$A$1,"yyyymm"),TEXT(★完成資料!$A$1,"yyyymm"),"999999")&amp; " " &amp; LEFT(F2199 &amp; "          ",10))))</f>
        <v xml:space="preserve">T O 202204 yyyy00 HV        </v>
      </c>
      <c r="B2199" s="68" t="s">
        <v>292</v>
      </c>
      <c r="C2199" s="68" t="s">
        <v>136</v>
      </c>
      <c r="D2199" s="68" t="s">
        <v>287</v>
      </c>
      <c r="E2199" s="68" t="s">
        <v>359</v>
      </c>
      <c r="F2199" s="68" t="s">
        <v>360</v>
      </c>
      <c r="G2199" s="68" t="s">
        <v>78</v>
      </c>
      <c r="H2199" s="68" t="s">
        <v>384</v>
      </c>
      <c r="I2199" s="68" t="s">
        <v>642</v>
      </c>
      <c r="J2199" s="65">
        <v>34</v>
      </c>
      <c r="K2199" s="65">
        <v>7</v>
      </c>
      <c r="L2199" s="65">
        <v>718</v>
      </c>
      <c r="M2199" s="65" t="s">
        <v>503</v>
      </c>
    </row>
    <row r="2200" spans="1:13" ht="12.75" customHeight="1">
      <c r="A2200" s="65" t="str">
        <f>IF(ROW()=1,"KEY",IF(ISNA(VLOOKUP(B2200,車名対応マスタ!B:D,3,FALSE)),"",IF(VLOOKUP(B2200,車名対応マスタ!B:D,3,FALSE)="","",$D2200&amp;" "&amp;IF($G2200="9","J","O")&amp;" "&amp;$I2200&amp;" "&amp;IF($I2200&lt;=TEXT(★完成資料!$A$1,"yyyymm"),TEXT(★完成資料!$A$1,"yyyymm"),"999999")&amp; " " &amp; LEFT(F2200 &amp; "          ",10))))</f>
        <v xml:space="preserve">T O 202205 yyyy00 HV        </v>
      </c>
      <c r="B2200" s="68" t="s">
        <v>292</v>
      </c>
      <c r="C2200" s="68" t="s">
        <v>136</v>
      </c>
      <c r="D2200" s="68" t="s">
        <v>287</v>
      </c>
      <c r="E2200" s="68" t="s">
        <v>359</v>
      </c>
      <c r="F2200" s="68" t="s">
        <v>360</v>
      </c>
      <c r="G2200" s="68" t="s">
        <v>78</v>
      </c>
      <c r="H2200" s="68" t="s">
        <v>384</v>
      </c>
      <c r="I2200" s="68" t="s">
        <v>647</v>
      </c>
      <c r="J2200" s="65">
        <v>16</v>
      </c>
      <c r="K2200" s="65">
        <v>3</v>
      </c>
      <c r="L2200" s="65">
        <v>718</v>
      </c>
      <c r="M2200" s="65" t="s">
        <v>503</v>
      </c>
    </row>
    <row r="2201" spans="1:13" ht="12.75" customHeight="1">
      <c r="A2201" s="65" t="str">
        <f>IF(ROW()=1,"KEY",IF(ISNA(VLOOKUP(B2201,車名対応マスタ!B:D,3,FALSE)),"",IF(VLOOKUP(B2201,車名対応マスタ!B:D,3,FALSE)="","",$D2201&amp;" "&amp;IF($G2201="9","J","O")&amp;" "&amp;$I2201&amp;" "&amp;IF($I2201&lt;=TEXT(★完成資料!$A$1,"yyyymm"),TEXT(★完成資料!$A$1,"yyyymm"),"999999")&amp; " " &amp; LEFT(F2201 &amp; "          ",10))))</f>
        <v xml:space="preserve">T O 202206 yyyy00 HV        </v>
      </c>
      <c r="B2201" s="68" t="s">
        <v>292</v>
      </c>
      <c r="C2201" s="68" t="s">
        <v>136</v>
      </c>
      <c r="D2201" s="68" t="s">
        <v>287</v>
      </c>
      <c r="E2201" s="68" t="s">
        <v>359</v>
      </c>
      <c r="F2201" s="68" t="s">
        <v>360</v>
      </c>
      <c r="G2201" s="68" t="s">
        <v>78</v>
      </c>
      <c r="H2201" s="68" t="s">
        <v>384</v>
      </c>
      <c r="I2201" s="68" t="s">
        <v>652</v>
      </c>
      <c r="J2201" s="65">
        <v>57</v>
      </c>
      <c r="K2201" s="65">
        <v>5</v>
      </c>
      <c r="L2201" s="65">
        <v>718</v>
      </c>
      <c r="M2201" s="65" t="s">
        <v>503</v>
      </c>
    </row>
    <row r="2202" spans="1:13" ht="12.75" customHeight="1">
      <c r="A2202" s="65" t="str">
        <f>IF(ROW()=1,"KEY",IF(ISNA(VLOOKUP(B2202,車名対応マスタ!B:D,3,FALSE)),"",IF(VLOOKUP(B2202,車名対応マスタ!B:D,3,FALSE)="","",$D2202&amp;" "&amp;IF($G2202="9","J","O")&amp;" "&amp;$I2202&amp;" "&amp;IF($I2202&lt;=TEXT(★完成資料!$A$1,"yyyymm"),TEXT(★完成資料!$A$1,"yyyymm"),"999999")&amp; " " &amp; LEFT(F2202 &amp; "          ",10))))</f>
        <v xml:space="preserve">T O 202207 yyyy00 HV        </v>
      </c>
      <c r="B2202" s="68" t="s">
        <v>292</v>
      </c>
      <c r="C2202" s="68" t="s">
        <v>136</v>
      </c>
      <c r="D2202" s="68" t="s">
        <v>287</v>
      </c>
      <c r="E2202" s="68" t="s">
        <v>359</v>
      </c>
      <c r="F2202" s="68" t="s">
        <v>360</v>
      </c>
      <c r="G2202" s="68" t="s">
        <v>78</v>
      </c>
      <c r="H2202" s="68" t="s">
        <v>384</v>
      </c>
      <c r="I2202" s="68" t="s">
        <v>655</v>
      </c>
      <c r="J2202" s="65">
        <v>117</v>
      </c>
      <c r="K2202" s="65">
        <v>0</v>
      </c>
      <c r="L2202" s="65">
        <v>718</v>
      </c>
      <c r="M2202" s="65" t="s">
        <v>503</v>
      </c>
    </row>
    <row r="2203" spans="1:13" ht="12.75" customHeight="1">
      <c r="A2203" s="65" t="str">
        <f>IF(ROW()=1,"KEY",IF(ISNA(VLOOKUP(B2203,車名対応マスタ!B:D,3,FALSE)),"",IF(VLOOKUP(B2203,車名対応マスタ!B:D,3,FALSE)="","",$D2203&amp;" "&amp;IF($G2203="9","J","O")&amp;" "&amp;$I2203&amp;" "&amp;IF($I2203&lt;=TEXT(★完成資料!$A$1,"yyyymm"),TEXT(★完成資料!$A$1,"yyyymm"),"999999")&amp; " " &amp; LEFT(F2203 &amp; "          ",10))))</f>
        <v xml:space="preserve">T O 202208 yyyy00 HV        </v>
      </c>
      <c r="B2203" s="68" t="s">
        <v>292</v>
      </c>
      <c r="C2203" s="68" t="s">
        <v>136</v>
      </c>
      <c r="D2203" s="68" t="s">
        <v>287</v>
      </c>
      <c r="E2203" s="68" t="s">
        <v>359</v>
      </c>
      <c r="F2203" s="68" t="s">
        <v>360</v>
      </c>
      <c r="G2203" s="68" t="s">
        <v>78</v>
      </c>
      <c r="H2203" s="68" t="s">
        <v>384</v>
      </c>
      <c r="I2203" s="68" t="s">
        <v>656</v>
      </c>
      <c r="J2203" s="65">
        <v>23</v>
      </c>
      <c r="K2203" s="65">
        <v>2</v>
      </c>
      <c r="L2203" s="65">
        <v>718</v>
      </c>
      <c r="M2203" s="65" t="s">
        <v>503</v>
      </c>
    </row>
    <row r="2204" spans="1:13" ht="12.75" customHeight="1">
      <c r="A2204" s="65" t="str">
        <f>IF(ROW()=1,"KEY",IF(ISNA(VLOOKUP(B2204,車名対応マスタ!B:D,3,FALSE)),"",IF(VLOOKUP(B2204,車名対応マスタ!B:D,3,FALSE)="","",$D2204&amp;" "&amp;IF($G2204="9","J","O")&amp;" "&amp;$I2204&amp;" "&amp;IF($I2204&lt;=TEXT(★完成資料!$A$1,"yyyymm"),TEXT(★完成資料!$A$1,"yyyymm"),"999999")&amp; " " &amp; LEFT(F2204 &amp; "          ",10))))</f>
        <v xml:space="preserve">T O 202209 yyyy00 HV        </v>
      </c>
      <c r="B2204" s="68" t="s">
        <v>292</v>
      </c>
      <c r="C2204" s="68" t="s">
        <v>136</v>
      </c>
      <c r="D2204" s="68" t="s">
        <v>287</v>
      </c>
      <c r="E2204" s="68" t="s">
        <v>359</v>
      </c>
      <c r="F2204" s="68" t="s">
        <v>360</v>
      </c>
      <c r="G2204" s="68" t="s">
        <v>78</v>
      </c>
      <c r="H2204" s="68" t="s">
        <v>384</v>
      </c>
      <c r="I2204" s="68" t="s">
        <v>657</v>
      </c>
      <c r="J2204" s="65">
        <v>10</v>
      </c>
      <c r="K2204" s="65">
        <v>1</v>
      </c>
      <c r="L2204" s="65">
        <v>718</v>
      </c>
      <c r="M2204" s="65" t="s">
        <v>503</v>
      </c>
    </row>
    <row r="2205" spans="1:13" ht="12.75" customHeight="1">
      <c r="A2205" s="65" t="str">
        <f>IF(ROW()=1,"KEY",IF(ISNA(VLOOKUP(B2205,車名対応マスタ!B:D,3,FALSE)),"",IF(VLOOKUP(B2205,車名対応マスタ!B:D,3,FALSE)="","",$D2205&amp;" "&amp;IF($G2205="9","J","O")&amp;" "&amp;$I2205&amp;" "&amp;IF($I2205&lt;=TEXT(★完成資料!$A$1,"yyyymm"),TEXT(★完成資料!$A$1,"yyyymm"),"999999")&amp; " " &amp; LEFT(F2205 &amp; "          ",10))))</f>
        <v xml:space="preserve">T O 202210 yyyy00 HV        </v>
      </c>
      <c r="B2205" s="68" t="s">
        <v>292</v>
      </c>
      <c r="C2205" s="68" t="s">
        <v>136</v>
      </c>
      <c r="D2205" s="68" t="s">
        <v>287</v>
      </c>
      <c r="E2205" s="68" t="s">
        <v>359</v>
      </c>
      <c r="F2205" s="68" t="s">
        <v>360</v>
      </c>
      <c r="G2205" s="68" t="s">
        <v>78</v>
      </c>
      <c r="H2205" s="68" t="s">
        <v>384</v>
      </c>
      <c r="I2205" s="68" t="s">
        <v>663</v>
      </c>
      <c r="J2205" s="65">
        <v>36</v>
      </c>
      <c r="K2205" s="65">
        <v>37</v>
      </c>
      <c r="L2205" s="65">
        <v>718</v>
      </c>
      <c r="M2205" s="65" t="s">
        <v>503</v>
      </c>
    </row>
    <row r="2206" spans="1:13" ht="12.75" customHeight="1">
      <c r="A2206" s="65" t="str">
        <f>IF(ROW()=1,"KEY",IF(ISNA(VLOOKUP(B2206,車名対応マスタ!B:D,3,FALSE)),"",IF(VLOOKUP(B2206,車名対応マスタ!B:D,3,FALSE)="","",$D2206&amp;" "&amp;IF($G2206="9","J","O")&amp;" "&amp;$I2206&amp;" "&amp;IF($I2206&lt;=TEXT(★完成資料!$A$1,"yyyymm"),TEXT(★完成資料!$A$1,"yyyymm"),"999999")&amp; " " &amp; LEFT(F2206 &amp; "          ",10))))</f>
        <v xml:space="preserve">T O 202203 yyyy00 HV        </v>
      </c>
      <c r="B2206" s="68" t="s">
        <v>292</v>
      </c>
      <c r="C2206" s="68" t="s">
        <v>136</v>
      </c>
      <c r="D2206" s="68" t="s">
        <v>287</v>
      </c>
      <c r="E2206" s="68" t="s">
        <v>359</v>
      </c>
      <c r="F2206" s="68" t="s">
        <v>360</v>
      </c>
      <c r="G2206" s="68" t="s">
        <v>78</v>
      </c>
      <c r="H2206" s="68" t="s">
        <v>384</v>
      </c>
      <c r="I2206" s="68" t="s">
        <v>641</v>
      </c>
      <c r="J2206" s="65">
        <v>35</v>
      </c>
      <c r="L2206" s="65">
        <v>715</v>
      </c>
      <c r="M2206" s="65" t="s">
        <v>504</v>
      </c>
    </row>
    <row r="2207" spans="1:13" ht="12.75" customHeight="1">
      <c r="A2207" s="65" t="str">
        <f>IF(ROW()=1,"KEY",IF(ISNA(VLOOKUP(B2207,車名対応マスタ!B:D,3,FALSE)),"",IF(VLOOKUP(B2207,車名対応マスタ!B:D,3,FALSE)="","",$D2207&amp;" "&amp;IF($G2207="9","J","O")&amp;" "&amp;$I2207&amp;" "&amp;IF($I2207&lt;=TEXT(★完成資料!$A$1,"yyyymm"),TEXT(★完成資料!$A$1,"yyyymm"),"999999")&amp; " " &amp; LEFT(F2207 &amp; "          ",10))))</f>
        <v xml:space="preserve">T O 202204 yyyy00 HV        </v>
      </c>
      <c r="B2207" s="68" t="s">
        <v>292</v>
      </c>
      <c r="C2207" s="68" t="s">
        <v>136</v>
      </c>
      <c r="D2207" s="68" t="s">
        <v>287</v>
      </c>
      <c r="E2207" s="68" t="s">
        <v>359</v>
      </c>
      <c r="F2207" s="68" t="s">
        <v>360</v>
      </c>
      <c r="G2207" s="68" t="s">
        <v>78</v>
      </c>
      <c r="H2207" s="68" t="s">
        <v>384</v>
      </c>
      <c r="I2207" s="68" t="s">
        <v>642</v>
      </c>
      <c r="J2207" s="65">
        <v>42</v>
      </c>
      <c r="L2207" s="65">
        <v>715</v>
      </c>
      <c r="M2207" s="65" t="s">
        <v>504</v>
      </c>
    </row>
    <row r="2208" spans="1:13" ht="12.75" customHeight="1">
      <c r="A2208" s="65" t="str">
        <f>IF(ROW()=1,"KEY",IF(ISNA(VLOOKUP(B2208,車名対応マスタ!B:D,3,FALSE)),"",IF(VLOOKUP(B2208,車名対応マスタ!B:D,3,FALSE)="","",$D2208&amp;" "&amp;IF($G2208="9","J","O")&amp;" "&amp;$I2208&amp;" "&amp;IF($I2208&lt;=TEXT(★完成資料!$A$1,"yyyymm"),TEXT(★完成資料!$A$1,"yyyymm"),"999999")&amp; " " &amp; LEFT(F2208 &amp; "          ",10))))</f>
        <v xml:space="preserve">T O 202205 yyyy00 HV        </v>
      </c>
      <c r="B2208" s="68" t="s">
        <v>292</v>
      </c>
      <c r="C2208" s="68" t="s">
        <v>136</v>
      </c>
      <c r="D2208" s="68" t="s">
        <v>287</v>
      </c>
      <c r="E2208" s="68" t="s">
        <v>359</v>
      </c>
      <c r="F2208" s="68" t="s">
        <v>360</v>
      </c>
      <c r="G2208" s="68" t="s">
        <v>78</v>
      </c>
      <c r="H2208" s="68" t="s">
        <v>384</v>
      </c>
      <c r="I2208" s="68" t="s">
        <v>647</v>
      </c>
      <c r="J2208" s="65">
        <v>35</v>
      </c>
      <c r="L2208" s="65">
        <v>715</v>
      </c>
      <c r="M2208" s="65" t="s">
        <v>504</v>
      </c>
    </row>
    <row r="2209" spans="1:13" ht="12.75" customHeight="1">
      <c r="A2209" s="65" t="str">
        <f>IF(ROW()=1,"KEY",IF(ISNA(VLOOKUP(B2209,車名対応マスタ!B:D,3,FALSE)),"",IF(VLOOKUP(B2209,車名対応マスタ!B:D,3,FALSE)="","",$D2209&amp;" "&amp;IF($G2209="9","J","O")&amp;" "&amp;$I2209&amp;" "&amp;IF($I2209&lt;=TEXT(★完成資料!$A$1,"yyyymm"),TEXT(★完成資料!$A$1,"yyyymm"),"999999")&amp; " " &amp; LEFT(F2209 &amp; "          ",10))))</f>
        <v xml:space="preserve">T O 202206 yyyy00 HV        </v>
      </c>
      <c r="B2209" s="68" t="s">
        <v>292</v>
      </c>
      <c r="C2209" s="68" t="s">
        <v>136</v>
      </c>
      <c r="D2209" s="68" t="s">
        <v>287</v>
      </c>
      <c r="E2209" s="68" t="s">
        <v>359</v>
      </c>
      <c r="F2209" s="68" t="s">
        <v>360</v>
      </c>
      <c r="G2209" s="68" t="s">
        <v>78</v>
      </c>
      <c r="H2209" s="68" t="s">
        <v>384</v>
      </c>
      <c r="I2209" s="68" t="s">
        <v>652</v>
      </c>
      <c r="J2209" s="65">
        <v>40</v>
      </c>
      <c r="L2209" s="65">
        <v>715</v>
      </c>
      <c r="M2209" s="65" t="s">
        <v>504</v>
      </c>
    </row>
    <row r="2210" spans="1:13" ht="12.75" customHeight="1">
      <c r="A2210" s="65" t="str">
        <f>IF(ROW()=1,"KEY",IF(ISNA(VLOOKUP(B2210,車名対応マスタ!B:D,3,FALSE)),"",IF(VLOOKUP(B2210,車名対応マスタ!B:D,3,FALSE)="","",$D2210&amp;" "&amp;IF($G2210="9","J","O")&amp;" "&amp;$I2210&amp;" "&amp;IF($I2210&lt;=TEXT(★完成資料!$A$1,"yyyymm"),TEXT(★完成資料!$A$1,"yyyymm"),"999999")&amp; " " &amp; LEFT(F2210 &amp; "          ",10))))</f>
        <v xml:space="preserve">T O 202207 yyyy00 HV        </v>
      </c>
      <c r="B2210" s="68" t="s">
        <v>292</v>
      </c>
      <c r="C2210" s="68" t="s">
        <v>136</v>
      </c>
      <c r="D2210" s="68" t="s">
        <v>287</v>
      </c>
      <c r="E2210" s="68" t="s">
        <v>359</v>
      </c>
      <c r="F2210" s="68" t="s">
        <v>360</v>
      </c>
      <c r="G2210" s="68" t="s">
        <v>78</v>
      </c>
      <c r="H2210" s="68" t="s">
        <v>384</v>
      </c>
      <c r="I2210" s="68" t="s">
        <v>655</v>
      </c>
      <c r="J2210" s="65">
        <v>26</v>
      </c>
      <c r="K2210" s="65">
        <v>0</v>
      </c>
      <c r="L2210" s="65">
        <v>715</v>
      </c>
      <c r="M2210" s="65" t="s">
        <v>504</v>
      </c>
    </row>
    <row r="2211" spans="1:13" ht="12.75" customHeight="1">
      <c r="A2211" s="65" t="str">
        <f>IF(ROW()=1,"KEY",IF(ISNA(VLOOKUP(B2211,車名対応マスタ!B:D,3,FALSE)),"",IF(VLOOKUP(B2211,車名対応マスタ!B:D,3,FALSE)="","",$D2211&amp;" "&amp;IF($G2211="9","J","O")&amp;" "&amp;$I2211&amp;" "&amp;IF($I2211&lt;=TEXT(★完成資料!$A$1,"yyyymm"),TEXT(★完成資料!$A$1,"yyyymm"),"999999")&amp; " " &amp; LEFT(F2211 &amp; "          ",10))))</f>
        <v xml:space="preserve">T O 202208 yyyy00 HV        </v>
      </c>
      <c r="B2211" s="68" t="s">
        <v>292</v>
      </c>
      <c r="C2211" s="68" t="s">
        <v>136</v>
      </c>
      <c r="D2211" s="68" t="s">
        <v>287</v>
      </c>
      <c r="E2211" s="68" t="s">
        <v>359</v>
      </c>
      <c r="F2211" s="68" t="s">
        <v>360</v>
      </c>
      <c r="G2211" s="68" t="s">
        <v>78</v>
      </c>
      <c r="H2211" s="68" t="s">
        <v>384</v>
      </c>
      <c r="I2211" s="68" t="s">
        <v>656</v>
      </c>
      <c r="J2211" s="65">
        <v>33</v>
      </c>
      <c r="L2211" s="65">
        <v>715</v>
      </c>
      <c r="M2211" s="65" t="s">
        <v>504</v>
      </c>
    </row>
    <row r="2212" spans="1:13" ht="12.75" customHeight="1">
      <c r="A2212" s="65" t="str">
        <f>IF(ROW()=1,"KEY",IF(ISNA(VLOOKUP(B2212,車名対応マスタ!B:D,3,FALSE)),"",IF(VLOOKUP(B2212,車名対応マスタ!B:D,3,FALSE)="","",$D2212&amp;" "&amp;IF($G2212="9","J","O")&amp;" "&amp;$I2212&amp;" "&amp;IF($I2212&lt;=TEXT(★完成資料!$A$1,"yyyymm"),TEXT(★完成資料!$A$1,"yyyymm"),"999999")&amp; " " &amp; LEFT(F2212 &amp; "          ",10))))</f>
        <v xml:space="preserve">T O 202209 yyyy00 HV        </v>
      </c>
      <c r="B2212" s="68" t="s">
        <v>292</v>
      </c>
      <c r="C2212" s="68" t="s">
        <v>136</v>
      </c>
      <c r="D2212" s="68" t="s">
        <v>287</v>
      </c>
      <c r="E2212" s="68" t="s">
        <v>359</v>
      </c>
      <c r="F2212" s="68" t="s">
        <v>360</v>
      </c>
      <c r="G2212" s="68" t="s">
        <v>78</v>
      </c>
      <c r="H2212" s="68" t="s">
        <v>384</v>
      </c>
      <c r="I2212" s="68" t="s">
        <v>657</v>
      </c>
      <c r="J2212" s="65">
        <v>42</v>
      </c>
      <c r="L2212" s="65">
        <v>715</v>
      </c>
      <c r="M2212" s="65" t="s">
        <v>504</v>
      </c>
    </row>
    <row r="2213" spans="1:13" ht="12.75" customHeight="1">
      <c r="A2213" s="65" t="str">
        <f>IF(ROW()=1,"KEY",IF(ISNA(VLOOKUP(B2213,車名対応マスタ!B:D,3,FALSE)),"",IF(VLOOKUP(B2213,車名対応マスタ!B:D,3,FALSE)="","",$D2213&amp;" "&amp;IF($G2213="9","J","O")&amp;" "&amp;$I2213&amp;" "&amp;IF($I2213&lt;=TEXT(★完成資料!$A$1,"yyyymm"),TEXT(★完成資料!$A$1,"yyyymm"),"999999")&amp; " " &amp; LEFT(F2213 &amp; "          ",10))))</f>
        <v xml:space="preserve">T O 202210 yyyy00 HV        </v>
      </c>
      <c r="B2213" s="68" t="s">
        <v>292</v>
      </c>
      <c r="C2213" s="68" t="s">
        <v>136</v>
      </c>
      <c r="D2213" s="68" t="s">
        <v>287</v>
      </c>
      <c r="E2213" s="68" t="s">
        <v>359</v>
      </c>
      <c r="F2213" s="68" t="s">
        <v>360</v>
      </c>
      <c r="G2213" s="68" t="s">
        <v>78</v>
      </c>
      <c r="H2213" s="68" t="s">
        <v>384</v>
      </c>
      <c r="I2213" s="68" t="s">
        <v>663</v>
      </c>
      <c r="J2213" s="65">
        <v>35</v>
      </c>
      <c r="L2213" s="65">
        <v>715</v>
      </c>
      <c r="M2213" s="65" t="s">
        <v>504</v>
      </c>
    </row>
    <row r="2214" spans="1:13" ht="12.75" customHeight="1">
      <c r="A2214" s="65" t="str">
        <f>IF(ROW()=1,"KEY",IF(ISNA(VLOOKUP(B2214,車名対応マスタ!B:D,3,FALSE)),"",IF(VLOOKUP(B2214,車名対応マスタ!B:D,3,FALSE)="","",$D2214&amp;" "&amp;IF($G2214="9","J","O")&amp;" "&amp;$I2214&amp;" "&amp;IF($I2214&lt;=TEXT(★完成資料!$A$1,"yyyymm"),TEXT(★完成資料!$A$1,"yyyymm"),"999999")&amp; " " &amp; LEFT(F2214 &amp; "          ",10))))</f>
        <v xml:space="preserve">T O 202201 yyyy00 HV        </v>
      </c>
      <c r="B2214" s="68" t="s">
        <v>292</v>
      </c>
      <c r="C2214" s="68" t="s">
        <v>136</v>
      </c>
      <c r="D2214" s="68" t="s">
        <v>287</v>
      </c>
      <c r="E2214" s="68" t="s">
        <v>359</v>
      </c>
      <c r="F2214" s="68" t="s">
        <v>360</v>
      </c>
      <c r="G2214" s="68" t="s">
        <v>78</v>
      </c>
      <c r="H2214" s="68" t="s">
        <v>384</v>
      </c>
      <c r="I2214" s="68" t="s">
        <v>639</v>
      </c>
      <c r="J2214" s="65">
        <v>1</v>
      </c>
      <c r="K2214" s="65">
        <v>0</v>
      </c>
      <c r="L2214" s="65">
        <v>619</v>
      </c>
      <c r="M2214" s="65" t="s">
        <v>512</v>
      </c>
    </row>
    <row r="2215" spans="1:13" ht="12.75" customHeight="1">
      <c r="A2215" s="65" t="str">
        <f>IF(ROW()=1,"KEY",IF(ISNA(VLOOKUP(B2215,車名対応マスタ!B:D,3,FALSE)),"",IF(VLOOKUP(B2215,車名対応マスタ!B:D,3,FALSE)="","",$D2215&amp;" "&amp;IF($G2215="9","J","O")&amp;" "&amp;$I2215&amp;" "&amp;IF($I2215&lt;=TEXT(★完成資料!$A$1,"yyyymm"),TEXT(★完成資料!$A$1,"yyyymm"),"999999")&amp; " " &amp; LEFT(F2215 &amp; "          ",10))))</f>
        <v xml:space="preserve">T O 202202 yyyy00 HV        </v>
      </c>
      <c r="B2215" s="68" t="s">
        <v>292</v>
      </c>
      <c r="C2215" s="68" t="s">
        <v>136</v>
      </c>
      <c r="D2215" s="68" t="s">
        <v>287</v>
      </c>
      <c r="E2215" s="68" t="s">
        <v>359</v>
      </c>
      <c r="F2215" s="68" t="s">
        <v>360</v>
      </c>
      <c r="G2215" s="68" t="s">
        <v>78</v>
      </c>
      <c r="H2215" s="68" t="s">
        <v>384</v>
      </c>
      <c r="I2215" s="68" t="s">
        <v>640</v>
      </c>
      <c r="J2215" s="65">
        <v>0</v>
      </c>
      <c r="K2215" s="65">
        <v>3</v>
      </c>
      <c r="L2215" s="65">
        <v>619</v>
      </c>
      <c r="M2215" s="65" t="s">
        <v>512</v>
      </c>
    </row>
    <row r="2216" spans="1:13" ht="12.75" customHeight="1">
      <c r="A2216" s="65" t="str">
        <f>IF(ROW()=1,"KEY",IF(ISNA(VLOOKUP(B2216,車名対応マスタ!B:D,3,FALSE)),"",IF(VLOOKUP(B2216,車名対応マスタ!B:D,3,FALSE)="","",$D2216&amp;" "&amp;IF($G2216="9","J","O")&amp;" "&amp;$I2216&amp;" "&amp;IF($I2216&lt;=TEXT(★完成資料!$A$1,"yyyymm"),TEXT(★完成資料!$A$1,"yyyymm"),"999999")&amp; " " &amp; LEFT(F2216 &amp; "          ",10))))</f>
        <v xml:space="preserve">T O 202203 yyyy00 HV        </v>
      </c>
      <c r="B2216" s="68" t="s">
        <v>292</v>
      </c>
      <c r="C2216" s="68" t="s">
        <v>136</v>
      </c>
      <c r="D2216" s="68" t="s">
        <v>287</v>
      </c>
      <c r="E2216" s="68" t="s">
        <v>359</v>
      </c>
      <c r="F2216" s="68" t="s">
        <v>360</v>
      </c>
      <c r="G2216" s="68" t="s">
        <v>78</v>
      </c>
      <c r="H2216" s="68" t="s">
        <v>384</v>
      </c>
      <c r="I2216" s="68" t="s">
        <v>641</v>
      </c>
      <c r="J2216" s="65">
        <v>0</v>
      </c>
      <c r="K2216" s="65">
        <v>1</v>
      </c>
      <c r="L2216" s="65">
        <v>619</v>
      </c>
      <c r="M2216" s="65" t="s">
        <v>512</v>
      </c>
    </row>
    <row r="2217" spans="1:13" ht="12.75" customHeight="1">
      <c r="A2217" s="65" t="str">
        <f>IF(ROW()=1,"KEY",IF(ISNA(VLOOKUP(B2217,車名対応マスタ!B:D,3,FALSE)),"",IF(VLOOKUP(B2217,車名対応マスタ!B:D,3,FALSE)="","",$D2217&amp;" "&amp;IF($G2217="9","J","O")&amp;" "&amp;$I2217&amp;" "&amp;IF($I2217&lt;=TEXT(★完成資料!$A$1,"yyyymm"),TEXT(★完成資料!$A$1,"yyyymm"),"999999")&amp; " " &amp; LEFT(F2217 &amp; "          ",10))))</f>
        <v xml:space="preserve">T O 202204 yyyy00 HV        </v>
      </c>
      <c r="B2217" s="68" t="s">
        <v>292</v>
      </c>
      <c r="C2217" s="68" t="s">
        <v>136</v>
      </c>
      <c r="D2217" s="68" t="s">
        <v>287</v>
      </c>
      <c r="E2217" s="68" t="s">
        <v>359</v>
      </c>
      <c r="F2217" s="68" t="s">
        <v>360</v>
      </c>
      <c r="G2217" s="68" t="s">
        <v>78</v>
      </c>
      <c r="H2217" s="68" t="s">
        <v>384</v>
      </c>
      <c r="I2217" s="68" t="s">
        <v>642</v>
      </c>
      <c r="J2217" s="65">
        <v>3</v>
      </c>
      <c r="K2217" s="65">
        <v>1</v>
      </c>
      <c r="L2217" s="65">
        <v>619</v>
      </c>
      <c r="M2217" s="65" t="s">
        <v>512</v>
      </c>
    </row>
    <row r="2218" spans="1:13" ht="12.75" customHeight="1">
      <c r="A2218" s="65" t="str">
        <f>IF(ROW()=1,"KEY",IF(ISNA(VLOOKUP(B2218,車名対応マスタ!B:D,3,FALSE)),"",IF(VLOOKUP(B2218,車名対応マスタ!B:D,3,FALSE)="","",$D2218&amp;" "&amp;IF($G2218="9","J","O")&amp;" "&amp;$I2218&amp;" "&amp;IF($I2218&lt;=TEXT(★完成資料!$A$1,"yyyymm"),TEXT(★完成資料!$A$1,"yyyymm"),"999999")&amp; " " &amp; LEFT(F2218 &amp; "          ",10))))</f>
        <v xml:space="preserve">T O 202205 yyyy00 HV        </v>
      </c>
      <c r="B2218" s="68" t="s">
        <v>292</v>
      </c>
      <c r="C2218" s="68" t="s">
        <v>136</v>
      </c>
      <c r="D2218" s="68" t="s">
        <v>287</v>
      </c>
      <c r="E2218" s="68" t="s">
        <v>359</v>
      </c>
      <c r="F2218" s="68" t="s">
        <v>360</v>
      </c>
      <c r="G2218" s="68" t="s">
        <v>78</v>
      </c>
      <c r="H2218" s="68" t="s">
        <v>384</v>
      </c>
      <c r="I2218" s="68" t="s">
        <v>647</v>
      </c>
      <c r="J2218" s="65">
        <v>0</v>
      </c>
      <c r="K2218" s="65">
        <v>1</v>
      </c>
      <c r="L2218" s="65">
        <v>619</v>
      </c>
      <c r="M2218" s="65" t="s">
        <v>512</v>
      </c>
    </row>
    <row r="2219" spans="1:13" ht="12.75" customHeight="1">
      <c r="A2219" s="65" t="str">
        <f>IF(ROW()=1,"KEY",IF(ISNA(VLOOKUP(B2219,車名対応マスタ!B:D,3,FALSE)),"",IF(VLOOKUP(B2219,車名対応マスタ!B:D,3,FALSE)="","",$D2219&amp;" "&amp;IF($G2219="9","J","O")&amp;" "&amp;$I2219&amp;" "&amp;IF($I2219&lt;=TEXT(★完成資料!$A$1,"yyyymm"),TEXT(★完成資料!$A$1,"yyyymm"),"999999")&amp; " " &amp; LEFT(F2219 &amp; "          ",10))))</f>
        <v xml:space="preserve">T O 202206 yyyy00 HV        </v>
      </c>
      <c r="B2219" s="68" t="s">
        <v>292</v>
      </c>
      <c r="C2219" s="68" t="s">
        <v>136</v>
      </c>
      <c r="D2219" s="68" t="s">
        <v>287</v>
      </c>
      <c r="E2219" s="68" t="s">
        <v>359</v>
      </c>
      <c r="F2219" s="68" t="s">
        <v>360</v>
      </c>
      <c r="G2219" s="68" t="s">
        <v>78</v>
      </c>
      <c r="H2219" s="68" t="s">
        <v>384</v>
      </c>
      <c r="I2219" s="68" t="s">
        <v>652</v>
      </c>
      <c r="J2219" s="65">
        <v>1</v>
      </c>
      <c r="K2219" s="65">
        <v>1</v>
      </c>
      <c r="L2219" s="65">
        <v>619</v>
      </c>
      <c r="M2219" s="65" t="s">
        <v>512</v>
      </c>
    </row>
    <row r="2220" spans="1:13" ht="12.75" customHeight="1">
      <c r="A2220" s="65" t="str">
        <f>IF(ROW()=1,"KEY",IF(ISNA(VLOOKUP(B2220,車名対応マスタ!B:D,3,FALSE)),"",IF(VLOOKUP(B2220,車名対応マスタ!B:D,3,FALSE)="","",$D2220&amp;" "&amp;IF($G2220="9","J","O")&amp;" "&amp;$I2220&amp;" "&amp;IF($I2220&lt;=TEXT(★完成資料!$A$1,"yyyymm"),TEXT(★完成資料!$A$1,"yyyymm"),"999999")&amp; " " &amp; LEFT(F2220 &amp; "          ",10))))</f>
        <v xml:space="preserve">T O 202207 yyyy00 HV        </v>
      </c>
      <c r="B2220" s="68" t="s">
        <v>292</v>
      </c>
      <c r="C2220" s="68" t="s">
        <v>136</v>
      </c>
      <c r="D2220" s="68" t="s">
        <v>287</v>
      </c>
      <c r="E2220" s="68" t="s">
        <v>359</v>
      </c>
      <c r="F2220" s="68" t="s">
        <v>360</v>
      </c>
      <c r="G2220" s="68" t="s">
        <v>78</v>
      </c>
      <c r="H2220" s="68" t="s">
        <v>384</v>
      </c>
      <c r="I2220" s="68" t="s">
        <v>655</v>
      </c>
      <c r="J2220" s="65">
        <v>2</v>
      </c>
      <c r="K2220" s="65">
        <v>0</v>
      </c>
      <c r="L2220" s="65">
        <v>619</v>
      </c>
      <c r="M2220" s="65" t="s">
        <v>512</v>
      </c>
    </row>
    <row r="2221" spans="1:13" ht="12.75" customHeight="1">
      <c r="A2221" s="65" t="str">
        <f>IF(ROW()=1,"KEY",IF(ISNA(VLOOKUP(B2221,車名対応マスタ!B:D,3,FALSE)),"",IF(VLOOKUP(B2221,車名対応マスタ!B:D,3,FALSE)="","",$D2221&amp;" "&amp;IF($G2221="9","J","O")&amp;" "&amp;$I2221&amp;" "&amp;IF($I2221&lt;=TEXT(★完成資料!$A$1,"yyyymm"),TEXT(★完成資料!$A$1,"yyyymm"),"999999")&amp; " " &amp; LEFT(F2221 &amp; "          ",10))))</f>
        <v xml:space="preserve">T O 202208 yyyy00 HV        </v>
      </c>
      <c r="B2221" s="68" t="s">
        <v>292</v>
      </c>
      <c r="C2221" s="68" t="s">
        <v>136</v>
      </c>
      <c r="D2221" s="68" t="s">
        <v>287</v>
      </c>
      <c r="E2221" s="68" t="s">
        <v>359</v>
      </c>
      <c r="F2221" s="68" t="s">
        <v>360</v>
      </c>
      <c r="G2221" s="68" t="s">
        <v>78</v>
      </c>
      <c r="H2221" s="68" t="s">
        <v>384</v>
      </c>
      <c r="I2221" s="68" t="s">
        <v>656</v>
      </c>
      <c r="J2221" s="65">
        <v>9</v>
      </c>
      <c r="K2221" s="65">
        <v>0</v>
      </c>
      <c r="L2221" s="65">
        <v>619</v>
      </c>
      <c r="M2221" s="65" t="s">
        <v>512</v>
      </c>
    </row>
    <row r="2222" spans="1:13" ht="12.75" customHeight="1">
      <c r="A2222" s="65" t="str">
        <f>IF(ROW()=1,"KEY",IF(ISNA(VLOOKUP(B2222,車名対応マスタ!B:D,3,FALSE)),"",IF(VLOOKUP(B2222,車名対応マスタ!B:D,3,FALSE)="","",$D2222&amp;" "&amp;IF($G2222="9","J","O")&amp;" "&amp;$I2222&amp;" "&amp;IF($I2222&lt;=TEXT(★完成資料!$A$1,"yyyymm"),TEXT(★完成資料!$A$1,"yyyymm"),"999999")&amp; " " &amp; LEFT(F2222 &amp; "          ",10))))</f>
        <v xml:space="preserve">T O 202209 yyyy00 HV        </v>
      </c>
      <c r="B2222" s="68" t="s">
        <v>292</v>
      </c>
      <c r="C2222" s="68" t="s">
        <v>136</v>
      </c>
      <c r="D2222" s="68" t="s">
        <v>287</v>
      </c>
      <c r="E2222" s="68" t="s">
        <v>359</v>
      </c>
      <c r="F2222" s="68" t="s">
        <v>360</v>
      </c>
      <c r="G2222" s="68" t="s">
        <v>78</v>
      </c>
      <c r="H2222" s="68" t="s">
        <v>384</v>
      </c>
      <c r="I2222" s="68" t="s">
        <v>657</v>
      </c>
      <c r="J2222" s="65">
        <v>11</v>
      </c>
      <c r="K2222" s="65">
        <v>2</v>
      </c>
      <c r="L2222" s="65">
        <v>619</v>
      </c>
      <c r="M2222" s="65" t="s">
        <v>512</v>
      </c>
    </row>
    <row r="2223" spans="1:13" ht="12.75" customHeight="1">
      <c r="A2223" s="65" t="str">
        <f>IF(ROW()=1,"KEY",IF(ISNA(VLOOKUP(B2223,車名対応マスタ!B:D,3,FALSE)),"",IF(VLOOKUP(B2223,車名対応マスタ!B:D,3,FALSE)="","",$D2223&amp;" "&amp;IF($G2223="9","J","O")&amp;" "&amp;$I2223&amp;" "&amp;IF($I2223&lt;=TEXT(★完成資料!$A$1,"yyyymm"),TEXT(★完成資料!$A$1,"yyyymm"),"999999")&amp; " " &amp; LEFT(F2223 &amp; "          ",10))))</f>
        <v xml:space="preserve">T O 202210 yyyy00 HV        </v>
      </c>
      <c r="B2223" s="68" t="s">
        <v>292</v>
      </c>
      <c r="C2223" s="68" t="s">
        <v>136</v>
      </c>
      <c r="D2223" s="68" t="s">
        <v>287</v>
      </c>
      <c r="E2223" s="68" t="s">
        <v>359</v>
      </c>
      <c r="F2223" s="68" t="s">
        <v>360</v>
      </c>
      <c r="G2223" s="68" t="s">
        <v>78</v>
      </c>
      <c r="H2223" s="68" t="s">
        <v>384</v>
      </c>
      <c r="I2223" s="68" t="s">
        <v>663</v>
      </c>
      <c r="J2223" s="65">
        <v>4</v>
      </c>
      <c r="K2223" s="65">
        <v>2</v>
      </c>
      <c r="L2223" s="65">
        <v>619</v>
      </c>
      <c r="M2223" s="65" t="s">
        <v>512</v>
      </c>
    </row>
    <row r="2224" spans="1:13" ht="12.75" customHeight="1">
      <c r="A2224" s="65" t="str">
        <f>IF(ROW()=1,"KEY",IF(ISNA(VLOOKUP(B2224,車名対応マスタ!B:D,3,FALSE)),"",IF(VLOOKUP(B2224,車名対応マスタ!B:D,3,FALSE)="","",$D2224&amp;" "&amp;IF($G2224="9","J","O")&amp;" "&amp;$I2224&amp;" "&amp;IF($I2224&lt;=TEXT(★完成資料!$A$1,"yyyymm"),TEXT(★完成資料!$A$1,"yyyymm"),"999999")&amp; " " &amp; LEFT(F2224 &amp; "          ",10))))</f>
        <v xml:space="preserve">T O 202201 yyyy00 HV        </v>
      </c>
      <c r="B2224" s="68" t="s">
        <v>292</v>
      </c>
      <c r="C2224" s="68" t="s">
        <v>136</v>
      </c>
      <c r="D2224" s="68" t="s">
        <v>287</v>
      </c>
      <c r="E2224" s="68" t="s">
        <v>359</v>
      </c>
      <c r="F2224" s="68" t="s">
        <v>360</v>
      </c>
      <c r="G2224" s="68" t="s">
        <v>79</v>
      </c>
      <c r="H2224" s="68" t="s">
        <v>392</v>
      </c>
      <c r="I2224" s="68" t="s">
        <v>639</v>
      </c>
      <c r="J2224" s="65">
        <v>269</v>
      </c>
      <c r="K2224" s="65">
        <v>231</v>
      </c>
      <c r="L2224" s="65">
        <v>801</v>
      </c>
      <c r="M2224" s="65" t="s">
        <v>393</v>
      </c>
    </row>
    <row r="2225" spans="1:13" ht="12.75" customHeight="1">
      <c r="A2225" s="65" t="str">
        <f>IF(ROW()=1,"KEY",IF(ISNA(VLOOKUP(B2225,車名対応マスタ!B:D,3,FALSE)),"",IF(VLOOKUP(B2225,車名対応マスタ!B:D,3,FALSE)="","",$D2225&amp;" "&amp;IF($G2225="9","J","O")&amp;" "&amp;$I2225&amp;" "&amp;IF($I2225&lt;=TEXT(★完成資料!$A$1,"yyyymm"),TEXT(★完成資料!$A$1,"yyyymm"),"999999")&amp; " " &amp; LEFT(F2225 &amp; "          ",10))))</f>
        <v xml:space="preserve">T O 202202 yyyy00 HV        </v>
      </c>
      <c r="B2225" s="68" t="s">
        <v>292</v>
      </c>
      <c r="C2225" s="68" t="s">
        <v>136</v>
      </c>
      <c r="D2225" s="68" t="s">
        <v>287</v>
      </c>
      <c r="E2225" s="68" t="s">
        <v>359</v>
      </c>
      <c r="F2225" s="68" t="s">
        <v>360</v>
      </c>
      <c r="G2225" s="68" t="s">
        <v>79</v>
      </c>
      <c r="H2225" s="68" t="s">
        <v>392</v>
      </c>
      <c r="I2225" s="68" t="s">
        <v>640</v>
      </c>
      <c r="J2225" s="65">
        <v>363</v>
      </c>
      <c r="K2225" s="65">
        <v>214</v>
      </c>
      <c r="L2225" s="65">
        <v>801</v>
      </c>
      <c r="M2225" s="65" t="s">
        <v>393</v>
      </c>
    </row>
    <row r="2226" spans="1:13" ht="12.75" customHeight="1">
      <c r="A2226" s="65" t="str">
        <f>IF(ROW()=1,"KEY",IF(ISNA(VLOOKUP(B2226,車名対応マスタ!B:D,3,FALSE)),"",IF(VLOOKUP(B2226,車名対応マスタ!B:D,3,FALSE)="","",$D2226&amp;" "&amp;IF($G2226="9","J","O")&amp;" "&amp;$I2226&amp;" "&amp;IF($I2226&lt;=TEXT(★完成資料!$A$1,"yyyymm"),TEXT(★完成資料!$A$1,"yyyymm"),"999999")&amp; " " &amp; LEFT(F2226 &amp; "          ",10))))</f>
        <v xml:space="preserve">T O 202203 yyyy00 HV        </v>
      </c>
      <c r="B2226" s="68" t="s">
        <v>292</v>
      </c>
      <c r="C2226" s="68" t="s">
        <v>136</v>
      </c>
      <c r="D2226" s="68" t="s">
        <v>287</v>
      </c>
      <c r="E2226" s="68" t="s">
        <v>359</v>
      </c>
      <c r="F2226" s="68" t="s">
        <v>360</v>
      </c>
      <c r="G2226" s="68" t="s">
        <v>79</v>
      </c>
      <c r="H2226" s="68" t="s">
        <v>392</v>
      </c>
      <c r="I2226" s="68" t="s">
        <v>641</v>
      </c>
      <c r="J2226" s="65">
        <v>434</v>
      </c>
      <c r="K2226" s="65">
        <v>449</v>
      </c>
      <c r="L2226" s="65">
        <v>801</v>
      </c>
      <c r="M2226" s="65" t="s">
        <v>393</v>
      </c>
    </row>
    <row r="2227" spans="1:13" ht="12.75" customHeight="1">
      <c r="A2227" s="65" t="str">
        <f>IF(ROW()=1,"KEY",IF(ISNA(VLOOKUP(B2227,車名対応マスタ!B:D,3,FALSE)),"",IF(VLOOKUP(B2227,車名対応マスタ!B:D,3,FALSE)="","",$D2227&amp;" "&amp;IF($G2227="9","J","O")&amp;" "&amp;$I2227&amp;" "&amp;IF($I2227&lt;=TEXT(★完成資料!$A$1,"yyyymm"),TEXT(★完成資料!$A$1,"yyyymm"),"999999")&amp; " " &amp; LEFT(F2227 &amp; "          ",10))))</f>
        <v xml:space="preserve">T O 202204 yyyy00 HV        </v>
      </c>
      <c r="B2227" s="68" t="s">
        <v>292</v>
      </c>
      <c r="C2227" s="68" t="s">
        <v>136</v>
      </c>
      <c r="D2227" s="68" t="s">
        <v>287</v>
      </c>
      <c r="E2227" s="68" t="s">
        <v>359</v>
      </c>
      <c r="F2227" s="68" t="s">
        <v>360</v>
      </c>
      <c r="G2227" s="68" t="s">
        <v>79</v>
      </c>
      <c r="H2227" s="68" t="s">
        <v>392</v>
      </c>
      <c r="I2227" s="68" t="s">
        <v>642</v>
      </c>
      <c r="J2227" s="65">
        <v>573</v>
      </c>
      <c r="K2227" s="65">
        <v>393</v>
      </c>
      <c r="L2227" s="65">
        <v>801</v>
      </c>
      <c r="M2227" s="65" t="s">
        <v>393</v>
      </c>
    </row>
    <row r="2228" spans="1:13" ht="12.75" customHeight="1">
      <c r="A2228" s="65" t="str">
        <f>IF(ROW()=1,"KEY",IF(ISNA(VLOOKUP(B2228,車名対応マスタ!B:D,3,FALSE)),"",IF(VLOOKUP(B2228,車名対応マスタ!B:D,3,FALSE)="","",$D2228&amp;" "&amp;IF($G2228="9","J","O")&amp;" "&amp;$I2228&amp;" "&amp;IF($I2228&lt;=TEXT(★完成資料!$A$1,"yyyymm"),TEXT(★完成資料!$A$1,"yyyymm"),"999999")&amp; " " &amp; LEFT(F2228 &amp; "          ",10))))</f>
        <v xml:space="preserve">T O 202205 yyyy00 HV        </v>
      </c>
      <c r="B2228" s="68" t="s">
        <v>292</v>
      </c>
      <c r="C2228" s="68" t="s">
        <v>136</v>
      </c>
      <c r="D2228" s="68" t="s">
        <v>287</v>
      </c>
      <c r="E2228" s="68" t="s">
        <v>359</v>
      </c>
      <c r="F2228" s="68" t="s">
        <v>360</v>
      </c>
      <c r="G2228" s="68" t="s">
        <v>79</v>
      </c>
      <c r="H2228" s="68" t="s">
        <v>392</v>
      </c>
      <c r="I2228" s="68" t="s">
        <v>647</v>
      </c>
      <c r="J2228" s="65">
        <v>488</v>
      </c>
      <c r="K2228" s="65">
        <v>396</v>
      </c>
      <c r="L2228" s="65">
        <v>801</v>
      </c>
      <c r="M2228" s="65" t="s">
        <v>393</v>
      </c>
    </row>
    <row r="2229" spans="1:13" ht="12.75" customHeight="1">
      <c r="A2229" s="65" t="str">
        <f>IF(ROW()=1,"KEY",IF(ISNA(VLOOKUP(B2229,車名対応マスタ!B:D,3,FALSE)),"",IF(VLOOKUP(B2229,車名対応マスタ!B:D,3,FALSE)="","",$D2229&amp;" "&amp;IF($G2229="9","J","O")&amp;" "&amp;$I2229&amp;" "&amp;IF($I2229&lt;=TEXT(★完成資料!$A$1,"yyyymm"),TEXT(★完成資料!$A$1,"yyyymm"),"999999")&amp; " " &amp; LEFT(F2229 &amp; "          ",10))))</f>
        <v xml:space="preserve">T O 202206 yyyy00 HV        </v>
      </c>
      <c r="B2229" s="68" t="s">
        <v>292</v>
      </c>
      <c r="C2229" s="68" t="s">
        <v>136</v>
      </c>
      <c r="D2229" s="68" t="s">
        <v>287</v>
      </c>
      <c r="E2229" s="68" t="s">
        <v>359</v>
      </c>
      <c r="F2229" s="68" t="s">
        <v>360</v>
      </c>
      <c r="G2229" s="68" t="s">
        <v>79</v>
      </c>
      <c r="H2229" s="68" t="s">
        <v>392</v>
      </c>
      <c r="I2229" s="68" t="s">
        <v>652</v>
      </c>
      <c r="J2229" s="65">
        <v>230</v>
      </c>
      <c r="K2229" s="65">
        <v>330</v>
      </c>
      <c r="L2229" s="65">
        <v>801</v>
      </c>
      <c r="M2229" s="65" t="s">
        <v>393</v>
      </c>
    </row>
    <row r="2230" spans="1:13" ht="12.75" customHeight="1">
      <c r="A2230" s="65" t="str">
        <f>IF(ROW()=1,"KEY",IF(ISNA(VLOOKUP(B2230,車名対応マスタ!B:D,3,FALSE)),"",IF(VLOOKUP(B2230,車名対応マスタ!B:D,3,FALSE)="","",$D2230&amp;" "&amp;IF($G2230="9","J","O")&amp;" "&amp;$I2230&amp;" "&amp;IF($I2230&lt;=TEXT(★完成資料!$A$1,"yyyymm"),TEXT(★完成資料!$A$1,"yyyymm"),"999999")&amp; " " &amp; LEFT(F2230 &amp; "          ",10))))</f>
        <v xml:space="preserve">T O 202207 yyyy00 HV        </v>
      </c>
      <c r="B2230" s="68" t="s">
        <v>292</v>
      </c>
      <c r="C2230" s="68" t="s">
        <v>136</v>
      </c>
      <c r="D2230" s="68" t="s">
        <v>287</v>
      </c>
      <c r="E2230" s="68" t="s">
        <v>359</v>
      </c>
      <c r="F2230" s="68" t="s">
        <v>360</v>
      </c>
      <c r="G2230" s="68" t="s">
        <v>79</v>
      </c>
      <c r="H2230" s="68" t="s">
        <v>392</v>
      </c>
      <c r="I2230" s="68" t="s">
        <v>655</v>
      </c>
      <c r="J2230" s="65">
        <v>193</v>
      </c>
      <c r="K2230" s="65">
        <v>137</v>
      </c>
      <c r="L2230" s="65">
        <v>801</v>
      </c>
      <c r="M2230" s="65" t="s">
        <v>393</v>
      </c>
    </row>
    <row r="2231" spans="1:13" ht="12.75" customHeight="1">
      <c r="A2231" s="65" t="str">
        <f>IF(ROW()=1,"KEY",IF(ISNA(VLOOKUP(B2231,車名対応マスタ!B:D,3,FALSE)),"",IF(VLOOKUP(B2231,車名対応マスタ!B:D,3,FALSE)="","",$D2231&amp;" "&amp;IF($G2231="9","J","O")&amp;" "&amp;$I2231&amp;" "&amp;IF($I2231&lt;=TEXT(★完成資料!$A$1,"yyyymm"),TEXT(★完成資料!$A$1,"yyyymm"),"999999")&amp; " " &amp; LEFT(F2231 &amp; "          ",10))))</f>
        <v xml:space="preserve">T O 202208 yyyy00 HV        </v>
      </c>
      <c r="B2231" s="68" t="s">
        <v>292</v>
      </c>
      <c r="C2231" s="68" t="s">
        <v>136</v>
      </c>
      <c r="D2231" s="68" t="s">
        <v>287</v>
      </c>
      <c r="E2231" s="68" t="s">
        <v>359</v>
      </c>
      <c r="F2231" s="68" t="s">
        <v>360</v>
      </c>
      <c r="G2231" s="68" t="s">
        <v>79</v>
      </c>
      <c r="H2231" s="68" t="s">
        <v>392</v>
      </c>
      <c r="I2231" s="68" t="s">
        <v>656</v>
      </c>
      <c r="J2231" s="65">
        <v>234</v>
      </c>
      <c r="K2231" s="65">
        <v>486</v>
      </c>
      <c r="L2231" s="65">
        <v>801</v>
      </c>
      <c r="M2231" s="65" t="s">
        <v>393</v>
      </c>
    </row>
    <row r="2232" spans="1:13" ht="12.75" customHeight="1">
      <c r="A2232" s="65" t="str">
        <f>IF(ROW()=1,"KEY",IF(ISNA(VLOOKUP(B2232,車名対応マスタ!B:D,3,FALSE)),"",IF(VLOOKUP(B2232,車名対応マスタ!B:D,3,FALSE)="","",$D2232&amp;" "&amp;IF($G2232="9","J","O")&amp;" "&amp;$I2232&amp;" "&amp;IF($I2232&lt;=TEXT(★完成資料!$A$1,"yyyymm"),TEXT(★完成資料!$A$1,"yyyymm"),"999999")&amp; " " &amp; LEFT(F2232 &amp; "          ",10))))</f>
        <v xml:space="preserve">T O 202209 yyyy00 HV        </v>
      </c>
      <c r="B2232" s="68" t="s">
        <v>292</v>
      </c>
      <c r="C2232" s="68" t="s">
        <v>136</v>
      </c>
      <c r="D2232" s="68" t="s">
        <v>287</v>
      </c>
      <c r="E2232" s="68" t="s">
        <v>359</v>
      </c>
      <c r="F2232" s="68" t="s">
        <v>360</v>
      </c>
      <c r="G2232" s="68" t="s">
        <v>79</v>
      </c>
      <c r="H2232" s="68" t="s">
        <v>392</v>
      </c>
      <c r="I2232" s="68" t="s">
        <v>657</v>
      </c>
      <c r="J2232" s="65">
        <v>255</v>
      </c>
      <c r="K2232" s="65">
        <v>455</v>
      </c>
      <c r="L2232" s="65">
        <v>801</v>
      </c>
      <c r="M2232" s="65" t="s">
        <v>393</v>
      </c>
    </row>
    <row r="2233" spans="1:13" ht="12.75" customHeight="1">
      <c r="A2233" s="65" t="str">
        <f>IF(ROW()=1,"KEY",IF(ISNA(VLOOKUP(B2233,車名対応マスタ!B:D,3,FALSE)),"",IF(VLOOKUP(B2233,車名対応マスタ!B:D,3,FALSE)="","",$D2233&amp;" "&amp;IF($G2233="9","J","O")&amp;" "&amp;$I2233&amp;" "&amp;IF($I2233&lt;=TEXT(★完成資料!$A$1,"yyyymm"),TEXT(★完成資料!$A$1,"yyyymm"),"999999")&amp; " " &amp; LEFT(F2233 &amp; "          ",10))))</f>
        <v xml:space="preserve">T O 202210 yyyy00 HV        </v>
      </c>
      <c r="B2233" s="68" t="s">
        <v>292</v>
      </c>
      <c r="C2233" s="68" t="s">
        <v>136</v>
      </c>
      <c r="D2233" s="68" t="s">
        <v>287</v>
      </c>
      <c r="E2233" s="68" t="s">
        <v>359</v>
      </c>
      <c r="F2233" s="68" t="s">
        <v>360</v>
      </c>
      <c r="G2233" s="68" t="s">
        <v>79</v>
      </c>
      <c r="H2233" s="68" t="s">
        <v>392</v>
      </c>
      <c r="I2233" s="68" t="s">
        <v>663</v>
      </c>
      <c r="J2233" s="65">
        <v>142</v>
      </c>
      <c r="K2233" s="65">
        <v>253</v>
      </c>
      <c r="L2233" s="65">
        <v>801</v>
      </c>
      <c r="M2233" s="65" t="s">
        <v>393</v>
      </c>
    </row>
    <row r="2234" spans="1:13" ht="12.75" customHeight="1">
      <c r="A2234" s="65" t="str">
        <f>IF(ROW()=1,"KEY",IF(ISNA(VLOOKUP(B2234,車名対応マスタ!B:D,3,FALSE)),"",IF(VLOOKUP(B2234,車名対応マスタ!B:D,3,FALSE)="","",$D2234&amp;" "&amp;IF($G2234="9","J","O")&amp;" "&amp;$I2234&amp;" "&amp;IF($I2234&lt;=TEXT(★完成資料!$A$1,"yyyymm"),TEXT(★完成資料!$A$1,"yyyymm"),"999999")&amp; " " &amp; LEFT(F2234 &amp; "          ",10))))</f>
        <v xml:space="preserve">T O 202201 yyyy00 HV        </v>
      </c>
      <c r="B2234" s="68" t="s">
        <v>292</v>
      </c>
      <c r="C2234" s="68" t="s">
        <v>136</v>
      </c>
      <c r="D2234" s="68" t="s">
        <v>287</v>
      </c>
      <c r="E2234" s="68" t="s">
        <v>359</v>
      </c>
      <c r="F2234" s="68" t="s">
        <v>360</v>
      </c>
      <c r="G2234" s="68" t="s">
        <v>79</v>
      </c>
      <c r="H2234" s="68" t="s">
        <v>392</v>
      </c>
      <c r="I2234" s="68" t="s">
        <v>639</v>
      </c>
      <c r="J2234" s="65">
        <v>14</v>
      </c>
      <c r="K2234" s="65">
        <v>23</v>
      </c>
      <c r="L2234" s="65">
        <v>809</v>
      </c>
      <c r="M2234" s="65" t="s">
        <v>394</v>
      </c>
    </row>
    <row r="2235" spans="1:13" ht="12.75" customHeight="1">
      <c r="A2235" s="65" t="str">
        <f>IF(ROW()=1,"KEY",IF(ISNA(VLOOKUP(B2235,車名対応マスタ!B:D,3,FALSE)),"",IF(VLOOKUP(B2235,車名対応マスタ!B:D,3,FALSE)="","",$D2235&amp;" "&amp;IF($G2235="9","J","O")&amp;" "&amp;$I2235&amp;" "&amp;IF($I2235&lt;=TEXT(★完成資料!$A$1,"yyyymm"),TEXT(★完成資料!$A$1,"yyyymm"),"999999")&amp; " " &amp; LEFT(F2235 &amp; "          ",10))))</f>
        <v xml:space="preserve">T O 202202 yyyy00 HV        </v>
      </c>
      <c r="B2235" s="68" t="s">
        <v>292</v>
      </c>
      <c r="C2235" s="68" t="s">
        <v>136</v>
      </c>
      <c r="D2235" s="68" t="s">
        <v>287</v>
      </c>
      <c r="E2235" s="68" t="s">
        <v>359</v>
      </c>
      <c r="F2235" s="68" t="s">
        <v>360</v>
      </c>
      <c r="G2235" s="68" t="s">
        <v>79</v>
      </c>
      <c r="H2235" s="68" t="s">
        <v>392</v>
      </c>
      <c r="I2235" s="68" t="s">
        <v>640</v>
      </c>
      <c r="J2235" s="65">
        <v>23</v>
      </c>
      <c r="K2235" s="65">
        <v>16</v>
      </c>
      <c r="L2235" s="65">
        <v>809</v>
      </c>
      <c r="M2235" s="65" t="s">
        <v>394</v>
      </c>
    </row>
    <row r="2236" spans="1:13" ht="12.75" customHeight="1">
      <c r="A2236" s="65" t="str">
        <f>IF(ROW()=1,"KEY",IF(ISNA(VLOOKUP(B2236,車名対応マスタ!B:D,3,FALSE)),"",IF(VLOOKUP(B2236,車名対応マスタ!B:D,3,FALSE)="","",$D2236&amp;" "&amp;IF($G2236="9","J","O")&amp;" "&amp;$I2236&amp;" "&amp;IF($I2236&lt;=TEXT(★完成資料!$A$1,"yyyymm"),TEXT(★完成資料!$A$1,"yyyymm"),"999999")&amp; " " &amp; LEFT(F2236 &amp; "          ",10))))</f>
        <v xml:space="preserve">T O 202203 yyyy00 HV        </v>
      </c>
      <c r="B2236" s="68" t="s">
        <v>292</v>
      </c>
      <c r="C2236" s="68" t="s">
        <v>136</v>
      </c>
      <c r="D2236" s="68" t="s">
        <v>287</v>
      </c>
      <c r="E2236" s="68" t="s">
        <v>359</v>
      </c>
      <c r="F2236" s="68" t="s">
        <v>360</v>
      </c>
      <c r="G2236" s="68" t="s">
        <v>79</v>
      </c>
      <c r="H2236" s="68" t="s">
        <v>392</v>
      </c>
      <c r="I2236" s="68" t="s">
        <v>641</v>
      </c>
      <c r="J2236" s="65">
        <v>1</v>
      </c>
      <c r="K2236" s="65">
        <v>13</v>
      </c>
      <c r="L2236" s="65">
        <v>809</v>
      </c>
      <c r="M2236" s="65" t="s">
        <v>394</v>
      </c>
    </row>
    <row r="2237" spans="1:13" ht="12.75" customHeight="1">
      <c r="A2237" s="65" t="str">
        <f>IF(ROW()=1,"KEY",IF(ISNA(VLOOKUP(B2237,車名対応マスタ!B:D,3,FALSE)),"",IF(VLOOKUP(B2237,車名対応マスタ!B:D,3,FALSE)="","",$D2237&amp;" "&amp;IF($G2237="9","J","O")&amp;" "&amp;$I2237&amp;" "&amp;IF($I2237&lt;=TEXT(★完成資料!$A$1,"yyyymm"),TEXT(★完成資料!$A$1,"yyyymm"),"999999")&amp; " " &amp; LEFT(F2237 &amp; "          ",10))))</f>
        <v xml:space="preserve">T O 202204 yyyy00 HV        </v>
      </c>
      <c r="B2237" s="68" t="s">
        <v>292</v>
      </c>
      <c r="C2237" s="68" t="s">
        <v>136</v>
      </c>
      <c r="D2237" s="68" t="s">
        <v>287</v>
      </c>
      <c r="E2237" s="68" t="s">
        <v>359</v>
      </c>
      <c r="F2237" s="68" t="s">
        <v>360</v>
      </c>
      <c r="G2237" s="68" t="s">
        <v>79</v>
      </c>
      <c r="H2237" s="68" t="s">
        <v>392</v>
      </c>
      <c r="I2237" s="68" t="s">
        <v>642</v>
      </c>
      <c r="J2237" s="65">
        <v>30</v>
      </c>
      <c r="K2237" s="65">
        <v>13</v>
      </c>
      <c r="L2237" s="65">
        <v>809</v>
      </c>
      <c r="M2237" s="65" t="s">
        <v>394</v>
      </c>
    </row>
    <row r="2238" spans="1:13" ht="12.75" customHeight="1">
      <c r="A2238" s="65" t="str">
        <f>IF(ROW()=1,"KEY",IF(ISNA(VLOOKUP(B2238,車名対応マスタ!B:D,3,FALSE)),"",IF(VLOOKUP(B2238,車名対応マスタ!B:D,3,FALSE)="","",$D2238&amp;" "&amp;IF($G2238="9","J","O")&amp;" "&amp;$I2238&amp;" "&amp;IF($I2238&lt;=TEXT(★完成資料!$A$1,"yyyymm"),TEXT(★完成資料!$A$1,"yyyymm"),"999999")&amp; " " &amp; LEFT(F2238 &amp; "          ",10))))</f>
        <v xml:space="preserve">T O 202205 yyyy00 HV        </v>
      </c>
      <c r="B2238" s="68" t="s">
        <v>292</v>
      </c>
      <c r="C2238" s="68" t="s">
        <v>136</v>
      </c>
      <c r="D2238" s="68" t="s">
        <v>287</v>
      </c>
      <c r="E2238" s="68" t="s">
        <v>359</v>
      </c>
      <c r="F2238" s="68" t="s">
        <v>360</v>
      </c>
      <c r="G2238" s="68" t="s">
        <v>79</v>
      </c>
      <c r="H2238" s="68" t="s">
        <v>392</v>
      </c>
      <c r="I2238" s="68" t="s">
        <v>647</v>
      </c>
      <c r="J2238" s="65">
        <v>15</v>
      </c>
      <c r="K2238" s="65">
        <v>25</v>
      </c>
      <c r="L2238" s="65">
        <v>809</v>
      </c>
      <c r="M2238" s="65" t="s">
        <v>394</v>
      </c>
    </row>
    <row r="2239" spans="1:13" ht="12.75" customHeight="1">
      <c r="A2239" s="65" t="str">
        <f>IF(ROW()=1,"KEY",IF(ISNA(VLOOKUP(B2239,車名対応マスタ!B:D,3,FALSE)),"",IF(VLOOKUP(B2239,車名対応マスタ!B:D,3,FALSE)="","",$D2239&amp;" "&amp;IF($G2239="9","J","O")&amp;" "&amp;$I2239&amp;" "&amp;IF($I2239&lt;=TEXT(★完成資料!$A$1,"yyyymm"),TEXT(★完成資料!$A$1,"yyyymm"),"999999")&amp; " " &amp; LEFT(F2239 &amp; "          ",10))))</f>
        <v xml:space="preserve">T O 202206 yyyy00 HV        </v>
      </c>
      <c r="B2239" s="68" t="s">
        <v>292</v>
      </c>
      <c r="C2239" s="68" t="s">
        <v>136</v>
      </c>
      <c r="D2239" s="68" t="s">
        <v>287</v>
      </c>
      <c r="E2239" s="68" t="s">
        <v>359</v>
      </c>
      <c r="F2239" s="68" t="s">
        <v>360</v>
      </c>
      <c r="G2239" s="68" t="s">
        <v>79</v>
      </c>
      <c r="H2239" s="68" t="s">
        <v>392</v>
      </c>
      <c r="I2239" s="68" t="s">
        <v>652</v>
      </c>
      <c r="J2239" s="65">
        <v>23</v>
      </c>
      <c r="K2239" s="65">
        <v>18</v>
      </c>
      <c r="L2239" s="65">
        <v>809</v>
      </c>
      <c r="M2239" s="65" t="s">
        <v>394</v>
      </c>
    </row>
    <row r="2240" spans="1:13" ht="12.75" customHeight="1">
      <c r="A2240" s="65" t="str">
        <f>IF(ROW()=1,"KEY",IF(ISNA(VLOOKUP(B2240,車名対応マスタ!B:D,3,FALSE)),"",IF(VLOOKUP(B2240,車名対応マスタ!B:D,3,FALSE)="","",$D2240&amp;" "&amp;IF($G2240="9","J","O")&amp;" "&amp;$I2240&amp;" "&amp;IF($I2240&lt;=TEXT(★完成資料!$A$1,"yyyymm"),TEXT(★完成資料!$A$1,"yyyymm"),"999999")&amp; " " &amp; LEFT(F2240 &amp; "          ",10))))</f>
        <v xml:space="preserve">T O 202207 yyyy00 HV        </v>
      </c>
      <c r="B2240" s="68" t="s">
        <v>292</v>
      </c>
      <c r="C2240" s="68" t="s">
        <v>136</v>
      </c>
      <c r="D2240" s="68" t="s">
        <v>287</v>
      </c>
      <c r="E2240" s="68" t="s">
        <v>359</v>
      </c>
      <c r="F2240" s="68" t="s">
        <v>360</v>
      </c>
      <c r="G2240" s="68" t="s">
        <v>79</v>
      </c>
      <c r="H2240" s="68" t="s">
        <v>392</v>
      </c>
      <c r="I2240" s="68" t="s">
        <v>655</v>
      </c>
      <c r="J2240" s="65">
        <v>4</v>
      </c>
      <c r="K2240" s="65">
        <v>18</v>
      </c>
      <c r="L2240" s="65">
        <v>809</v>
      </c>
      <c r="M2240" s="65" t="s">
        <v>394</v>
      </c>
    </row>
    <row r="2241" spans="1:13" ht="12.75" customHeight="1">
      <c r="A2241" s="65" t="str">
        <f>IF(ROW()=1,"KEY",IF(ISNA(VLOOKUP(B2241,車名対応マスタ!B:D,3,FALSE)),"",IF(VLOOKUP(B2241,車名対応マスタ!B:D,3,FALSE)="","",$D2241&amp;" "&amp;IF($G2241="9","J","O")&amp;" "&amp;$I2241&amp;" "&amp;IF($I2241&lt;=TEXT(★完成資料!$A$1,"yyyymm"),TEXT(★完成資料!$A$1,"yyyymm"),"999999")&amp; " " &amp; LEFT(F2241 &amp; "          ",10))))</f>
        <v xml:space="preserve">T O 202208 yyyy00 HV        </v>
      </c>
      <c r="B2241" s="68" t="s">
        <v>292</v>
      </c>
      <c r="C2241" s="68" t="s">
        <v>136</v>
      </c>
      <c r="D2241" s="68" t="s">
        <v>287</v>
      </c>
      <c r="E2241" s="68" t="s">
        <v>359</v>
      </c>
      <c r="F2241" s="68" t="s">
        <v>360</v>
      </c>
      <c r="G2241" s="68" t="s">
        <v>79</v>
      </c>
      <c r="H2241" s="68" t="s">
        <v>392</v>
      </c>
      <c r="I2241" s="68" t="s">
        <v>656</v>
      </c>
      <c r="J2241" s="65">
        <v>17</v>
      </c>
      <c r="K2241" s="65">
        <v>12</v>
      </c>
      <c r="L2241" s="65">
        <v>809</v>
      </c>
      <c r="M2241" s="65" t="s">
        <v>394</v>
      </c>
    </row>
    <row r="2242" spans="1:13" ht="12.75" customHeight="1">
      <c r="A2242" s="65" t="str">
        <f>IF(ROW()=1,"KEY",IF(ISNA(VLOOKUP(B2242,車名対応マスタ!B:D,3,FALSE)),"",IF(VLOOKUP(B2242,車名対応マスタ!B:D,3,FALSE)="","",$D2242&amp;" "&amp;IF($G2242="9","J","O")&amp;" "&amp;$I2242&amp;" "&amp;IF($I2242&lt;=TEXT(★完成資料!$A$1,"yyyymm"),TEXT(★完成資料!$A$1,"yyyymm"),"999999")&amp; " " &amp; LEFT(F2242 &amp; "          ",10))))</f>
        <v xml:space="preserve">T O 202209 yyyy00 HV        </v>
      </c>
      <c r="B2242" s="68" t="s">
        <v>292</v>
      </c>
      <c r="C2242" s="68" t="s">
        <v>136</v>
      </c>
      <c r="D2242" s="68" t="s">
        <v>287</v>
      </c>
      <c r="E2242" s="68" t="s">
        <v>359</v>
      </c>
      <c r="F2242" s="68" t="s">
        <v>360</v>
      </c>
      <c r="G2242" s="68" t="s">
        <v>79</v>
      </c>
      <c r="H2242" s="68" t="s">
        <v>392</v>
      </c>
      <c r="I2242" s="68" t="s">
        <v>657</v>
      </c>
      <c r="J2242" s="65">
        <v>21</v>
      </c>
      <c r="K2242" s="65">
        <v>9</v>
      </c>
      <c r="L2242" s="65">
        <v>809</v>
      </c>
      <c r="M2242" s="65" t="s">
        <v>394</v>
      </c>
    </row>
    <row r="2243" spans="1:13" ht="12.75" customHeight="1">
      <c r="A2243" s="65" t="str">
        <f>IF(ROW()=1,"KEY",IF(ISNA(VLOOKUP(B2243,車名対応マスタ!B:D,3,FALSE)),"",IF(VLOOKUP(B2243,車名対応マスタ!B:D,3,FALSE)="","",$D2243&amp;" "&amp;IF($G2243="9","J","O")&amp;" "&amp;$I2243&amp;" "&amp;IF($I2243&lt;=TEXT(★完成資料!$A$1,"yyyymm"),TEXT(★完成資料!$A$1,"yyyymm"),"999999")&amp; " " &amp; LEFT(F2243 &amp; "          ",10))))</f>
        <v xml:space="preserve">T O 202210 yyyy00 HV        </v>
      </c>
      <c r="B2243" s="68" t="s">
        <v>292</v>
      </c>
      <c r="C2243" s="68" t="s">
        <v>136</v>
      </c>
      <c r="D2243" s="68" t="s">
        <v>287</v>
      </c>
      <c r="E2243" s="68" t="s">
        <v>359</v>
      </c>
      <c r="F2243" s="68" t="s">
        <v>360</v>
      </c>
      <c r="G2243" s="68" t="s">
        <v>79</v>
      </c>
      <c r="H2243" s="68" t="s">
        <v>392</v>
      </c>
      <c r="I2243" s="68" t="s">
        <v>663</v>
      </c>
      <c r="J2243" s="65">
        <v>22</v>
      </c>
      <c r="K2243" s="65">
        <v>14</v>
      </c>
      <c r="L2243" s="65">
        <v>809</v>
      </c>
      <c r="M2243" s="65" t="s">
        <v>394</v>
      </c>
    </row>
    <row r="2244" spans="1:13" ht="12.75" customHeight="1">
      <c r="A2244" s="65" t="str">
        <f>IF(ROW()=1,"KEY",IF(ISNA(VLOOKUP(B2244,車名対応マスタ!B:D,3,FALSE)),"",IF(VLOOKUP(B2244,車名対応マスタ!B:D,3,FALSE)="","",$D2244&amp;" "&amp;IF($G2244="9","J","O")&amp;" "&amp;$I2244&amp;" "&amp;IF($I2244&lt;=TEXT(★完成資料!$A$1,"yyyymm"),TEXT(★完成資料!$A$1,"yyyymm"),"999999")&amp; " " &amp; LEFT(F2244 &amp; "          ",10))))</f>
        <v xml:space="preserve">T O 202201 yyyy00 HV        </v>
      </c>
      <c r="B2244" s="68" t="s">
        <v>292</v>
      </c>
      <c r="C2244" s="68" t="s">
        <v>136</v>
      </c>
      <c r="D2244" s="68" t="s">
        <v>287</v>
      </c>
      <c r="E2244" s="68" t="s">
        <v>359</v>
      </c>
      <c r="F2244" s="68" t="s">
        <v>360</v>
      </c>
      <c r="G2244" s="68" t="s">
        <v>80</v>
      </c>
      <c r="H2244" s="68" t="s">
        <v>395</v>
      </c>
      <c r="I2244" s="68" t="s">
        <v>639</v>
      </c>
      <c r="J2244" s="65">
        <v>5</v>
      </c>
      <c r="K2244" s="65">
        <v>13</v>
      </c>
      <c r="L2244" s="65">
        <v>618</v>
      </c>
      <c r="M2244" s="65" t="s">
        <v>396</v>
      </c>
    </row>
    <row r="2245" spans="1:13" ht="12.75" customHeight="1">
      <c r="A2245" s="65" t="str">
        <f>IF(ROW()=1,"KEY",IF(ISNA(VLOOKUP(B2245,車名対応マスタ!B:D,3,FALSE)),"",IF(VLOOKUP(B2245,車名対応マスタ!B:D,3,FALSE)="","",$D2245&amp;" "&amp;IF($G2245="9","J","O")&amp;" "&amp;$I2245&amp;" "&amp;IF($I2245&lt;=TEXT(★完成資料!$A$1,"yyyymm"),TEXT(★完成資料!$A$1,"yyyymm"),"999999")&amp; " " &amp; LEFT(F2245 &amp; "          ",10))))</f>
        <v xml:space="preserve">T O 202202 yyyy00 HV        </v>
      </c>
      <c r="B2245" s="68" t="s">
        <v>292</v>
      </c>
      <c r="C2245" s="68" t="s">
        <v>136</v>
      </c>
      <c r="D2245" s="68" t="s">
        <v>287</v>
      </c>
      <c r="E2245" s="68" t="s">
        <v>359</v>
      </c>
      <c r="F2245" s="68" t="s">
        <v>360</v>
      </c>
      <c r="G2245" s="68" t="s">
        <v>80</v>
      </c>
      <c r="H2245" s="68" t="s">
        <v>395</v>
      </c>
      <c r="I2245" s="68" t="s">
        <v>640</v>
      </c>
      <c r="J2245" s="65">
        <v>9</v>
      </c>
      <c r="K2245" s="65">
        <v>11</v>
      </c>
      <c r="L2245" s="65">
        <v>618</v>
      </c>
      <c r="M2245" s="65" t="s">
        <v>396</v>
      </c>
    </row>
    <row r="2246" spans="1:13" ht="12.75" customHeight="1">
      <c r="A2246" s="65" t="str">
        <f>IF(ROW()=1,"KEY",IF(ISNA(VLOOKUP(B2246,車名対応マスタ!B:D,3,FALSE)),"",IF(VLOOKUP(B2246,車名対応マスタ!B:D,3,FALSE)="","",$D2246&amp;" "&amp;IF($G2246="9","J","O")&amp;" "&amp;$I2246&amp;" "&amp;IF($I2246&lt;=TEXT(★完成資料!$A$1,"yyyymm"),TEXT(★完成資料!$A$1,"yyyymm"),"999999")&amp; " " &amp; LEFT(F2246 &amp; "          ",10))))</f>
        <v xml:space="preserve">T O 202203 yyyy00 HV        </v>
      </c>
      <c r="B2246" s="68" t="s">
        <v>292</v>
      </c>
      <c r="C2246" s="68" t="s">
        <v>136</v>
      </c>
      <c r="D2246" s="68" t="s">
        <v>287</v>
      </c>
      <c r="E2246" s="68" t="s">
        <v>359</v>
      </c>
      <c r="F2246" s="68" t="s">
        <v>360</v>
      </c>
      <c r="G2246" s="68" t="s">
        <v>80</v>
      </c>
      <c r="H2246" s="68" t="s">
        <v>395</v>
      </c>
      <c r="I2246" s="68" t="s">
        <v>641</v>
      </c>
      <c r="J2246" s="65">
        <v>14</v>
      </c>
      <c r="K2246" s="65">
        <v>33</v>
      </c>
      <c r="L2246" s="65">
        <v>618</v>
      </c>
      <c r="M2246" s="65" t="s">
        <v>396</v>
      </c>
    </row>
    <row r="2247" spans="1:13" ht="12.75" customHeight="1">
      <c r="A2247" s="65" t="str">
        <f>IF(ROW()=1,"KEY",IF(ISNA(VLOOKUP(B2247,車名対応マスタ!B:D,3,FALSE)),"",IF(VLOOKUP(B2247,車名対応マスタ!B:D,3,FALSE)="","",$D2247&amp;" "&amp;IF($G2247="9","J","O")&amp;" "&amp;$I2247&amp;" "&amp;IF($I2247&lt;=TEXT(★完成資料!$A$1,"yyyymm"),TEXT(★完成資料!$A$1,"yyyymm"),"999999")&amp; " " &amp; LEFT(F2247 &amp; "          ",10))))</f>
        <v xml:space="preserve">T O 202204 yyyy00 HV        </v>
      </c>
      <c r="B2247" s="68" t="s">
        <v>292</v>
      </c>
      <c r="C2247" s="68" t="s">
        <v>136</v>
      </c>
      <c r="D2247" s="68" t="s">
        <v>287</v>
      </c>
      <c r="E2247" s="68" t="s">
        <v>359</v>
      </c>
      <c r="F2247" s="68" t="s">
        <v>360</v>
      </c>
      <c r="G2247" s="68" t="s">
        <v>80</v>
      </c>
      <c r="H2247" s="68" t="s">
        <v>395</v>
      </c>
      <c r="I2247" s="68" t="s">
        <v>642</v>
      </c>
      <c r="J2247" s="65">
        <v>6</v>
      </c>
      <c r="K2247" s="65">
        <v>6</v>
      </c>
      <c r="L2247" s="65">
        <v>618</v>
      </c>
      <c r="M2247" s="65" t="s">
        <v>396</v>
      </c>
    </row>
    <row r="2248" spans="1:13" ht="12.75" customHeight="1">
      <c r="A2248" s="65" t="str">
        <f>IF(ROW()=1,"KEY",IF(ISNA(VLOOKUP(B2248,車名対応マスタ!B:D,3,FALSE)),"",IF(VLOOKUP(B2248,車名対応マスタ!B:D,3,FALSE)="","",$D2248&amp;" "&amp;IF($G2248="9","J","O")&amp;" "&amp;$I2248&amp;" "&amp;IF($I2248&lt;=TEXT(★完成資料!$A$1,"yyyymm"),TEXT(★完成資料!$A$1,"yyyymm"),"999999")&amp; " " &amp; LEFT(F2248 &amp; "          ",10))))</f>
        <v xml:space="preserve">T O 202205 yyyy00 HV        </v>
      </c>
      <c r="B2248" s="68" t="s">
        <v>292</v>
      </c>
      <c r="C2248" s="68" t="s">
        <v>136</v>
      </c>
      <c r="D2248" s="68" t="s">
        <v>287</v>
      </c>
      <c r="E2248" s="68" t="s">
        <v>359</v>
      </c>
      <c r="F2248" s="68" t="s">
        <v>360</v>
      </c>
      <c r="G2248" s="68" t="s">
        <v>80</v>
      </c>
      <c r="H2248" s="68" t="s">
        <v>395</v>
      </c>
      <c r="I2248" s="68" t="s">
        <v>647</v>
      </c>
      <c r="J2248" s="65">
        <v>14</v>
      </c>
      <c r="K2248" s="65">
        <v>11</v>
      </c>
      <c r="L2248" s="65">
        <v>618</v>
      </c>
      <c r="M2248" s="65" t="s">
        <v>396</v>
      </c>
    </row>
    <row r="2249" spans="1:13" ht="12.75" customHeight="1">
      <c r="A2249" s="65" t="str">
        <f>IF(ROW()=1,"KEY",IF(ISNA(VLOOKUP(B2249,車名対応マスタ!B:D,3,FALSE)),"",IF(VLOOKUP(B2249,車名対応マスタ!B:D,3,FALSE)="","",$D2249&amp;" "&amp;IF($G2249="9","J","O")&amp;" "&amp;$I2249&amp;" "&amp;IF($I2249&lt;=TEXT(★完成資料!$A$1,"yyyymm"),TEXT(★完成資料!$A$1,"yyyymm"),"999999")&amp; " " &amp; LEFT(F2249 &amp; "          ",10))))</f>
        <v xml:space="preserve">T O 202206 yyyy00 HV        </v>
      </c>
      <c r="B2249" s="68" t="s">
        <v>292</v>
      </c>
      <c r="C2249" s="68" t="s">
        <v>136</v>
      </c>
      <c r="D2249" s="68" t="s">
        <v>287</v>
      </c>
      <c r="E2249" s="68" t="s">
        <v>359</v>
      </c>
      <c r="F2249" s="68" t="s">
        <v>360</v>
      </c>
      <c r="G2249" s="68" t="s">
        <v>80</v>
      </c>
      <c r="H2249" s="68" t="s">
        <v>395</v>
      </c>
      <c r="I2249" s="68" t="s">
        <v>652</v>
      </c>
      <c r="J2249" s="65">
        <v>15</v>
      </c>
      <c r="K2249" s="65">
        <v>5</v>
      </c>
      <c r="L2249" s="65">
        <v>618</v>
      </c>
      <c r="M2249" s="65" t="s">
        <v>396</v>
      </c>
    </row>
    <row r="2250" spans="1:13" ht="12.75" customHeight="1">
      <c r="A2250" s="65" t="str">
        <f>IF(ROW()=1,"KEY",IF(ISNA(VLOOKUP(B2250,車名対応マスタ!B:D,3,FALSE)),"",IF(VLOOKUP(B2250,車名対応マスタ!B:D,3,FALSE)="","",$D2250&amp;" "&amp;IF($G2250="9","J","O")&amp;" "&amp;$I2250&amp;" "&amp;IF($I2250&lt;=TEXT(★完成資料!$A$1,"yyyymm"),TEXT(★完成資料!$A$1,"yyyymm"),"999999")&amp; " " &amp; LEFT(F2250 &amp; "          ",10))))</f>
        <v xml:space="preserve">T O 202207 yyyy00 HV        </v>
      </c>
      <c r="B2250" s="68" t="s">
        <v>292</v>
      </c>
      <c r="C2250" s="68" t="s">
        <v>136</v>
      </c>
      <c r="D2250" s="68" t="s">
        <v>287</v>
      </c>
      <c r="E2250" s="68" t="s">
        <v>359</v>
      </c>
      <c r="F2250" s="68" t="s">
        <v>360</v>
      </c>
      <c r="G2250" s="68" t="s">
        <v>80</v>
      </c>
      <c r="H2250" s="68" t="s">
        <v>395</v>
      </c>
      <c r="I2250" s="68" t="s">
        <v>655</v>
      </c>
      <c r="J2250" s="65">
        <v>13</v>
      </c>
      <c r="K2250" s="65">
        <v>4</v>
      </c>
      <c r="L2250" s="65">
        <v>618</v>
      </c>
      <c r="M2250" s="65" t="s">
        <v>396</v>
      </c>
    </row>
    <row r="2251" spans="1:13" ht="12.75" customHeight="1">
      <c r="A2251" s="65" t="str">
        <f>IF(ROW()=1,"KEY",IF(ISNA(VLOOKUP(B2251,車名対応マスタ!B:D,3,FALSE)),"",IF(VLOOKUP(B2251,車名対応マスタ!B:D,3,FALSE)="","",$D2251&amp;" "&amp;IF($G2251="9","J","O")&amp;" "&amp;$I2251&amp;" "&amp;IF($I2251&lt;=TEXT(★完成資料!$A$1,"yyyymm"),TEXT(★完成資料!$A$1,"yyyymm"),"999999")&amp; " " &amp; LEFT(F2251 &amp; "          ",10))))</f>
        <v xml:space="preserve">T O 202208 yyyy00 HV        </v>
      </c>
      <c r="B2251" s="68" t="s">
        <v>292</v>
      </c>
      <c r="C2251" s="68" t="s">
        <v>136</v>
      </c>
      <c r="D2251" s="68" t="s">
        <v>287</v>
      </c>
      <c r="E2251" s="68" t="s">
        <v>359</v>
      </c>
      <c r="F2251" s="68" t="s">
        <v>360</v>
      </c>
      <c r="G2251" s="68" t="s">
        <v>80</v>
      </c>
      <c r="H2251" s="68" t="s">
        <v>395</v>
      </c>
      <c r="I2251" s="68" t="s">
        <v>656</v>
      </c>
      <c r="J2251" s="65">
        <v>16</v>
      </c>
      <c r="K2251" s="65">
        <v>12</v>
      </c>
      <c r="L2251" s="65">
        <v>618</v>
      </c>
      <c r="M2251" s="65" t="s">
        <v>396</v>
      </c>
    </row>
    <row r="2252" spans="1:13" ht="12.75" customHeight="1">
      <c r="A2252" s="65" t="str">
        <f>IF(ROW()=1,"KEY",IF(ISNA(VLOOKUP(B2252,車名対応マスタ!B:D,3,FALSE)),"",IF(VLOOKUP(B2252,車名対応マスタ!B:D,3,FALSE)="","",$D2252&amp;" "&amp;IF($G2252="9","J","O")&amp;" "&amp;$I2252&amp;" "&amp;IF($I2252&lt;=TEXT(★完成資料!$A$1,"yyyymm"),TEXT(★完成資料!$A$1,"yyyymm"),"999999")&amp; " " &amp; LEFT(F2252 &amp; "          ",10))))</f>
        <v xml:space="preserve">T O 202209 yyyy00 HV        </v>
      </c>
      <c r="B2252" s="68" t="s">
        <v>292</v>
      </c>
      <c r="C2252" s="68" t="s">
        <v>136</v>
      </c>
      <c r="D2252" s="68" t="s">
        <v>287</v>
      </c>
      <c r="E2252" s="68" t="s">
        <v>359</v>
      </c>
      <c r="F2252" s="68" t="s">
        <v>360</v>
      </c>
      <c r="G2252" s="68" t="s">
        <v>80</v>
      </c>
      <c r="H2252" s="68" t="s">
        <v>395</v>
      </c>
      <c r="I2252" s="68" t="s">
        <v>657</v>
      </c>
      <c r="J2252" s="65">
        <v>14</v>
      </c>
      <c r="K2252" s="65">
        <v>5</v>
      </c>
      <c r="L2252" s="65">
        <v>618</v>
      </c>
      <c r="M2252" s="65" t="s">
        <v>396</v>
      </c>
    </row>
    <row r="2253" spans="1:13" ht="12.75" customHeight="1">
      <c r="A2253" s="65" t="str">
        <f>IF(ROW()=1,"KEY",IF(ISNA(VLOOKUP(B2253,車名対応マスタ!B:D,3,FALSE)),"",IF(VLOOKUP(B2253,車名対応マスタ!B:D,3,FALSE)="","",$D2253&amp;" "&amp;IF($G2253="9","J","O")&amp;" "&amp;$I2253&amp;" "&amp;IF($I2253&lt;=TEXT(★完成資料!$A$1,"yyyymm"),TEXT(★完成資料!$A$1,"yyyymm"),"999999")&amp; " " &amp; LEFT(F2253 &amp; "          ",10))))</f>
        <v xml:space="preserve">T O 202210 yyyy00 HV        </v>
      </c>
      <c r="B2253" s="68" t="s">
        <v>292</v>
      </c>
      <c r="C2253" s="68" t="s">
        <v>136</v>
      </c>
      <c r="D2253" s="68" t="s">
        <v>287</v>
      </c>
      <c r="E2253" s="68" t="s">
        <v>359</v>
      </c>
      <c r="F2253" s="68" t="s">
        <v>360</v>
      </c>
      <c r="G2253" s="68" t="s">
        <v>80</v>
      </c>
      <c r="H2253" s="68" t="s">
        <v>395</v>
      </c>
      <c r="I2253" s="68" t="s">
        <v>663</v>
      </c>
      <c r="J2253" s="65">
        <v>6</v>
      </c>
      <c r="K2253" s="65">
        <v>2</v>
      </c>
      <c r="L2253" s="65">
        <v>618</v>
      </c>
      <c r="M2253" s="65" t="s">
        <v>396</v>
      </c>
    </row>
    <row r="2254" spans="1:13" ht="12.75" customHeight="1">
      <c r="A2254" s="65" t="str">
        <f>IF(ROW()=1,"KEY",IF(ISNA(VLOOKUP(B2254,車名対応マスタ!B:D,3,FALSE)),"",IF(VLOOKUP(B2254,車名対応マスタ!B:D,3,FALSE)="","",$D2254&amp;" "&amp;IF($G2254="9","J","O")&amp;" "&amp;$I2254&amp;" "&amp;IF($I2254&lt;=TEXT(★完成資料!$A$1,"yyyymm"),TEXT(★完成資料!$A$1,"yyyymm"),"999999")&amp; " " &amp; LEFT(F2254 &amp; "          ",10))))</f>
        <v xml:space="preserve">T O 202201 yyyy00 HV        </v>
      </c>
      <c r="B2254" s="68" t="s">
        <v>292</v>
      </c>
      <c r="C2254" s="68" t="s">
        <v>136</v>
      </c>
      <c r="D2254" s="68" t="s">
        <v>287</v>
      </c>
      <c r="E2254" s="68" t="s">
        <v>359</v>
      </c>
      <c r="F2254" s="68" t="s">
        <v>360</v>
      </c>
      <c r="G2254" s="68" t="s">
        <v>80</v>
      </c>
      <c r="H2254" s="68" t="s">
        <v>395</v>
      </c>
      <c r="I2254" s="68" t="s">
        <v>639</v>
      </c>
      <c r="J2254" s="65">
        <v>0</v>
      </c>
      <c r="K2254" s="65">
        <v>11</v>
      </c>
      <c r="L2254" s="65">
        <v>620</v>
      </c>
      <c r="M2254" s="65" t="s">
        <v>505</v>
      </c>
    </row>
    <row r="2255" spans="1:13" ht="12.75" customHeight="1">
      <c r="A2255" s="65" t="str">
        <f>IF(ROW()=1,"KEY",IF(ISNA(VLOOKUP(B2255,車名対応マスタ!B:D,3,FALSE)),"",IF(VLOOKUP(B2255,車名対応マスタ!B:D,3,FALSE)="","",$D2255&amp;" "&amp;IF($G2255="9","J","O")&amp;" "&amp;$I2255&amp;" "&amp;IF($I2255&lt;=TEXT(★完成資料!$A$1,"yyyymm"),TEXT(★完成資料!$A$1,"yyyymm"),"999999")&amp; " " &amp; LEFT(F2255 &amp; "          ",10))))</f>
        <v xml:space="preserve">T O 202202 yyyy00 HV        </v>
      </c>
      <c r="B2255" s="68" t="s">
        <v>292</v>
      </c>
      <c r="C2255" s="68" t="s">
        <v>136</v>
      </c>
      <c r="D2255" s="68" t="s">
        <v>287</v>
      </c>
      <c r="E2255" s="68" t="s">
        <v>359</v>
      </c>
      <c r="F2255" s="68" t="s">
        <v>360</v>
      </c>
      <c r="G2255" s="68" t="s">
        <v>80</v>
      </c>
      <c r="H2255" s="68" t="s">
        <v>395</v>
      </c>
      <c r="I2255" s="68" t="s">
        <v>640</v>
      </c>
      <c r="J2255" s="65">
        <v>1</v>
      </c>
      <c r="K2255" s="65">
        <v>11</v>
      </c>
      <c r="L2255" s="65">
        <v>620</v>
      </c>
      <c r="M2255" s="65" t="s">
        <v>505</v>
      </c>
    </row>
    <row r="2256" spans="1:13" ht="12.75" customHeight="1">
      <c r="A2256" s="65" t="str">
        <f>IF(ROW()=1,"KEY",IF(ISNA(VLOOKUP(B2256,車名対応マスタ!B:D,3,FALSE)),"",IF(VLOOKUP(B2256,車名対応マスタ!B:D,3,FALSE)="","",$D2256&amp;" "&amp;IF($G2256="9","J","O")&amp;" "&amp;$I2256&amp;" "&amp;IF($I2256&lt;=TEXT(★完成資料!$A$1,"yyyymm"),TEXT(★完成資料!$A$1,"yyyymm"),"999999")&amp; " " &amp; LEFT(F2256 &amp; "          ",10))))</f>
        <v xml:space="preserve">T O 202203 yyyy00 HV        </v>
      </c>
      <c r="B2256" s="68" t="s">
        <v>292</v>
      </c>
      <c r="C2256" s="68" t="s">
        <v>136</v>
      </c>
      <c r="D2256" s="68" t="s">
        <v>287</v>
      </c>
      <c r="E2256" s="68" t="s">
        <v>359</v>
      </c>
      <c r="F2256" s="68" t="s">
        <v>360</v>
      </c>
      <c r="G2256" s="68" t="s">
        <v>80</v>
      </c>
      <c r="H2256" s="68" t="s">
        <v>395</v>
      </c>
      <c r="I2256" s="68" t="s">
        <v>641</v>
      </c>
      <c r="J2256" s="65">
        <v>0</v>
      </c>
      <c r="K2256" s="65">
        <v>12</v>
      </c>
      <c r="L2256" s="65">
        <v>620</v>
      </c>
      <c r="M2256" s="65" t="s">
        <v>505</v>
      </c>
    </row>
    <row r="2257" spans="1:13" ht="12.75" customHeight="1">
      <c r="A2257" s="65" t="str">
        <f>IF(ROW()=1,"KEY",IF(ISNA(VLOOKUP(B2257,車名対応マスタ!B:D,3,FALSE)),"",IF(VLOOKUP(B2257,車名対応マスタ!B:D,3,FALSE)="","",$D2257&amp;" "&amp;IF($G2257="9","J","O")&amp;" "&amp;$I2257&amp;" "&amp;IF($I2257&lt;=TEXT(★完成資料!$A$1,"yyyymm"),TEXT(★完成資料!$A$1,"yyyymm"),"999999")&amp; " " &amp; LEFT(F2257 &amp; "          ",10))))</f>
        <v xml:space="preserve">T O 202204 yyyy00 HV        </v>
      </c>
      <c r="B2257" s="68" t="s">
        <v>292</v>
      </c>
      <c r="C2257" s="68" t="s">
        <v>136</v>
      </c>
      <c r="D2257" s="68" t="s">
        <v>287</v>
      </c>
      <c r="E2257" s="68" t="s">
        <v>359</v>
      </c>
      <c r="F2257" s="68" t="s">
        <v>360</v>
      </c>
      <c r="G2257" s="68" t="s">
        <v>80</v>
      </c>
      <c r="H2257" s="68" t="s">
        <v>395</v>
      </c>
      <c r="I2257" s="68" t="s">
        <v>642</v>
      </c>
      <c r="J2257" s="65">
        <v>5</v>
      </c>
      <c r="K2257" s="65">
        <v>9</v>
      </c>
      <c r="L2257" s="65">
        <v>620</v>
      </c>
      <c r="M2257" s="65" t="s">
        <v>505</v>
      </c>
    </row>
    <row r="2258" spans="1:13" ht="12.75" customHeight="1">
      <c r="A2258" s="65" t="str">
        <f>IF(ROW()=1,"KEY",IF(ISNA(VLOOKUP(B2258,車名対応マスタ!B:D,3,FALSE)),"",IF(VLOOKUP(B2258,車名対応マスタ!B:D,3,FALSE)="","",$D2258&amp;" "&amp;IF($G2258="9","J","O")&amp;" "&amp;$I2258&amp;" "&amp;IF($I2258&lt;=TEXT(★完成資料!$A$1,"yyyymm"),TEXT(★完成資料!$A$1,"yyyymm"),"999999")&amp; " " &amp; LEFT(F2258 &amp; "          ",10))))</f>
        <v xml:space="preserve">T O 202205 yyyy00 HV        </v>
      </c>
      <c r="B2258" s="68" t="s">
        <v>292</v>
      </c>
      <c r="C2258" s="68" t="s">
        <v>136</v>
      </c>
      <c r="D2258" s="68" t="s">
        <v>287</v>
      </c>
      <c r="E2258" s="68" t="s">
        <v>359</v>
      </c>
      <c r="F2258" s="68" t="s">
        <v>360</v>
      </c>
      <c r="G2258" s="68" t="s">
        <v>80</v>
      </c>
      <c r="H2258" s="68" t="s">
        <v>395</v>
      </c>
      <c r="I2258" s="68" t="s">
        <v>647</v>
      </c>
      <c r="J2258" s="65">
        <v>1</v>
      </c>
      <c r="K2258" s="65">
        <v>3</v>
      </c>
      <c r="L2258" s="65">
        <v>620</v>
      </c>
      <c r="M2258" s="65" t="s">
        <v>505</v>
      </c>
    </row>
    <row r="2259" spans="1:13" ht="12.75" customHeight="1">
      <c r="A2259" s="65" t="str">
        <f>IF(ROW()=1,"KEY",IF(ISNA(VLOOKUP(B2259,車名対応マスタ!B:D,3,FALSE)),"",IF(VLOOKUP(B2259,車名対応マスタ!B:D,3,FALSE)="","",$D2259&amp;" "&amp;IF($G2259="9","J","O")&amp;" "&amp;$I2259&amp;" "&amp;IF($I2259&lt;=TEXT(★完成資料!$A$1,"yyyymm"),TEXT(★完成資料!$A$1,"yyyymm"),"999999")&amp; " " &amp; LEFT(F2259 &amp; "          ",10))))</f>
        <v xml:space="preserve">T O 202206 yyyy00 HV        </v>
      </c>
      <c r="B2259" s="68" t="s">
        <v>292</v>
      </c>
      <c r="C2259" s="68" t="s">
        <v>136</v>
      </c>
      <c r="D2259" s="68" t="s">
        <v>287</v>
      </c>
      <c r="E2259" s="68" t="s">
        <v>359</v>
      </c>
      <c r="F2259" s="68" t="s">
        <v>360</v>
      </c>
      <c r="G2259" s="68" t="s">
        <v>80</v>
      </c>
      <c r="H2259" s="68" t="s">
        <v>395</v>
      </c>
      <c r="I2259" s="68" t="s">
        <v>652</v>
      </c>
      <c r="J2259" s="65">
        <v>1</v>
      </c>
      <c r="K2259" s="65">
        <v>1</v>
      </c>
      <c r="L2259" s="65">
        <v>620</v>
      </c>
      <c r="M2259" s="65" t="s">
        <v>505</v>
      </c>
    </row>
    <row r="2260" spans="1:13" ht="12.75" customHeight="1">
      <c r="A2260" s="65" t="str">
        <f>IF(ROW()=1,"KEY",IF(ISNA(VLOOKUP(B2260,車名対応マスタ!B:D,3,FALSE)),"",IF(VLOOKUP(B2260,車名対応マスタ!B:D,3,FALSE)="","",$D2260&amp;" "&amp;IF($G2260="9","J","O")&amp;" "&amp;$I2260&amp;" "&amp;IF($I2260&lt;=TEXT(★完成資料!$A$1,"yyyymm"),TEXT(★完成資料!$A$1,"yyyymm"),"999999")&amp; " " &amp; LEFT(F2260 &amp; "          ",10))))</f>
        <v xml:space="preserve">T O 202207 yyyy00 HV        </v>
      </c>
      <c r="B2260" s="68" t="s">
        <v>292</v>
      </c>
      <c r="C2260" s="68" t="s">
        <v>136</v>
      </c>
      <c r="D2260" s="68" t="s">
        <v>287</v>
      </c>
      <c r="E2260" s="68" t="s">
        <v>359</v>
      </c>
      <c r="F2260" s="68" t="s">
        <v>360</v>
      </c>
      <c r="G2260" s="68" t="s">
        <v>80</v>
      </c>
      <c r="H2260" s="68" t="s">
        <v>395</v>
      </c>
      <c r="I2260" s="68" t="s">
        <v>655</v>
      </c>
      <c r="J2260" s="65">
        <v>1</v>
      </c>
      <c r="K2260" s="65">
        <v>3</v>
      </c>
      <c r="L2260" s="65">
        <v>620</v>
      </c>
      <c r="M2260" s="65" t="s">
        <v>505</v>
      </c>
    </row>
    <row r="2261" spans="1:13" ht="12.75" customHeight="1">
      <c r="A2261" s="65" t="str">
        <f>IF(ROW()=1,"KEY",IF(ISNA(VLOOKUP(B2261,車名対応マスタ!B:D,3,FALSE)),"",IF(VLOOKUP(B2261,車名対応マスタ!B:D,3,FALSE)="","",$D2261&amp;" "&amp;IF($G2261="9","J","O")&amp;" "&amp;$I2261&amp;" "&amp;IF($I2261&lt;=TEXT(★完成資料!$A$1,"yyyymm"),TEXT(★完成資料!$A$1,"yyyymm"),"999999")&amp; " " &amp; LEFT(F2261 &amp; "          ",10))))</f>
        <v xml:space="preserve">T O 202208 yyyy00 HV        </v>
      </c>
      <c r="B2261" s="68" t="s">
        <v>292</v>
      </c>
      <c r="C2261" s="68" t="s">
        <v>136</v>
      </c>
      <c r="D2261" s="68" t="s">
        <v>287</v>
      </c>
      <c r="E2261" s="68" t="s">
        <v>359</v>
      </c>
      <c r="F2261" s="68" t="s">
        <v>360</v>
      </c>
      <c r="G2261" s="68" t="s">
        <v>80</v>
      </c>
      <c r="H2261" s="68" t="s">
        <v>395</v>
      </c>
      <c r="I2261" s="68" t="s">
        <v>656</v>
      </c>
      <c r="J2261" s="65">
        <v>0</v>
      </c>
      <c r="K2261" s="65">
        <v>5</v>
      </c>
      <c r="L2261" s="65">
        <v>620</v>
      </c>
      <c r="M2261" s="65" t="s">
        <v>505</v>
      </c>
    </row>
    <row r="2262" spans="1:13" ht="12.75" customHeight="1">
      <c r="A2262" s="65" t="str">
        <f>IF(ROW()=1,"KEY",IF(ISNA(VLOOKUP(B2262,車名対応マスタ!B:D,3,FALSE)),"",IF(VLOOKUP(B2262,車名対応マスタ!B:D,3,FALSE)="","",$D2262&amp;" "&amp;IF($G2262="9","J","O")&amp;" "&amp;$I2262&amp;" "&amp;IF($I2262&lt;=TEXT(★完成資料!$A$1,"yyyymm"),TEXT(★完成資料!$A$1,"yyyymm"),"999999")&amp; " " &amp; LEFT(F2262 &amp; "          ",10))))</f>
        <v xml:space="preserve">T O 202209 yyyy00 HV        </v>
      </c>
      <c r="B2262" s="68" t="s">
        <v>292</v>
      </c>
      <c r="C2262" s="68" t="s">
        <v>136</v>
      </c>
      <c r="D2262" s="68" t="s">
        <v>287</v>
      </c>
      <c r="E2262" s="68" t="s">
        <v>359</v>
      </c>
      <c r="F2262" s="68" t="s">
        <v>360</v>
      </c>
      <c r="G2262" s="68" t="s">
        <v>80</v>
      </c>
      <c r="H2262" s="68" t="s">
        <v>395</v>
      </c>
      <c r="I2262" s="68" t="s">
        <v>657</v>
      </c>
      <c r="J2262" s="65">
        <v>1</v>
      </c>
      <c r="K2262" s="65">
        <v>5</v>
      </c>
      <c r="L2262" s="65">
        <v>620</v>
      </c>
      <c r="M2262" s="65" t="s">
        <v>505</v>
      </c>
    </row>
    <row r="2263" spans="1:13" ht="12.75" customHeight="1">
      <c r="A2263" s="65" t="str">
        <f>IF(ROW()=1,"KEY",IF(ISNA(VLOOKUP(B2263,車名対応マスタ!B:D,3,FALSE)),"",IF(VLOOKUP(B2263,車名対応マスタ!B:D,3,FALSE)="","",$D2263&amp;" "&amp;IF($G2263="9","J","O")&amp;" "&amp;$I2263&amp;" "&amp;IF($I2263&lt;=TEXT(★完成資料!$A$1,"yyyymm"),TEXT(★完成資料!$A$1,"yyyymm"),"999999")&amp; " " &amp; LEFT(F2263 &amp; "          ",10))))</f>
        <v xml:space="preserve">T O 202210 yyyy00 HV        </v>
      </c>
      <c r="B2263" s="68" t="s">
        <v>292</v>
      </c>
      <c r="C2263" s="68" t="s">
        <v>136</v>
      </c>
      <c r="D2263" s="68" t="s">
        <v>287</v>
      </c>
      <c r="E2263" s="68" t="s">
        <v>359</v>
      </c>
      <c r="F2263" s="68" t="s">
        <v>360</v>
      </c>
      <c r="G2263" s="68" t="s">
        <v>80</v>
      </c>
      <c r="H2263" s="68" t="s">
        <v>395</v>
      </c>
      <c r="I2263" s="68" t="s">
        <v>663</v>
      </c>
      <c r="J2263" s="65">
        <v>0</v>
      </c>
      <c r="K2263" s="65">
        <v>5</v>
      </c>
      <c r="L2263" s="65">
        <v>620</v>
      </c>
      <c r="M2263" s="65" t="s">
        <v>505</v>
      </c>
    </row>
    <row r="2264" spans="1:13" ht="12.75" customHeight="1">
      <c r="A2264" s="65" t="str">
        <f>IF(ROW()=1,"KEY",IF(ISNA(VLOOKUP(B2264,車名対応マスタ!B:D,3,FALSE)),"",IF(VLOOKUP(B2264,車名対応マスタ!B:D,3,FALSE)="","",$D2264&amp;" "&amp;IF($G2264="9","J","O")&amp;" "&amp;$I2264&amp;" "&amp;IF($I2264&lt;=TEXT(★完成資料!$A$1,"yyyymm"),TEXT(★完成資料!$A$1,"yyyymm"),"999999")&amp; " " &amp; LEFT(F2264 &amp; "          ",10))))</f>
        <v xml:space="preserve">T O 202201 yyyy00 HV        </v>
      </c>
      <c r="B2264" s="68" t="s">
        <v>292</v>
      </c>
      <c r="C2264" s="68" t="s">
        <v>136</v>
      </c>
      <c r="D2264" s="68" t="s">
        <v>287</v>
      </c>
      <c r="E2264" s="68" t="s">
        <v>359</v>
      </c>
      <c r="F2264" s="68" t="s">
        <v>360</v>
      </c>
      <c r="G2264" s="68" t="s">
        <v>80</v>
      </c>
      <c r="H2264" s="68" t="s">
        <v>395</v>
      </c>
      <c r="I2264" s="68" t="s">
        <v>639</v>
      </c>
      <c r="J2264" s="65">
        <v>5</v>
      </c>
      <c r="K2264" s="65">
        <v>0</v>
      </c>
      <c r="L2264" s="65">
        <v>613</v>
      </c>
      <c r="M2264" s="65" t="s">
        <v>397</v>
      </c>
    </row>
    <row r="2265" spans="1:13" ht="12.75" customHeight="1">
      <c r="A2265" s="65" t="str">
        <f>IF(ROW()=1,"KEY",IF(ISNA(VLOOKUP(B2265,車名対応マスタ!B:D,3,FALSE)),"",IF(VLOOKUP(B2265,車名対応マスタ!B:D,3,FALSE)="","",$D2265&amp;" "&amp;IF($G2265="9","J","O")&amp;" "&amp;$I2265&amp;" "&amp;IF($I2265&lt;=TEXT(★完成資料!$A$1,"yyyymm"),TEXT(★完成資料!$A$1,"yyyymm"),"999999")&amp; " " &amp; LEFT(F2265 &amp; "          ",10))))</f>
        <v xml:space="preserve">T O 202202 yyyy00 HV        </v>
      </c>
      <c r="B2265" s="68" t="s">
        <v>292</v>
      </c>
      <c r="C2265" s="68" t="s">
        <v>136</v>
      </c>
      <c r="D2265" s="68" t="s">
        <v>287</v>
      </c>
      <c r="E2265" s="68" t="s">
        <v>359</v>
      </c>
      <c r="F2265" s="68" t="s">
        <v>360</v>
      </c>
      <c r="G2265" s="68" t="s">
        <v>80</v>
      </c>
      <c r="H2265" s="68" t="s">
        <v>395</v>
      </c>
      <c r="I2265" s="68" t="s">
        <v>640</v>
      </c>
      <c r="J2265" s="65">
        <v>3</v>
      </c>
      <c r="K2265" s="65">
        <v>0</v>
      </c>
      <c r="L2265" s="65">
        <v>613</v>
      </c>
      <c r="M2265" s="65" t="s">
        <v>397</v>
      </c>
    </row>
    <row r="2266" spans="1:13" ht="12.75" customHeight="1">
      <c r="A2266" s="65" t="str">
        <f>IF(ROW()=1,"KEY",IF(ISNA(VLOOKUP(B2266,車名対応マスタ!B:D,3,FALSE)),"",IF(VLOOKUP(B2266,車名対応マスタ!B:D,3,FALSE)="","",$D2266&amp;" "&amp;IF($G2266="9","J","O")&amp;" "&amp;$I2266&amp;" "&amp;IF($I2266&lt;=TEXT(★完成資料!$A$1,"yyyymm"),TEXT(★完成資料!$A$1,"yyyymm"),"999999")&amp; " " &amp; LEFT(F2266 &amp; "          ",10))))</f>
        <v xml:space="preserve">T O 202203 yyyy00 HV        </v>
      </c>
      <c r="B2266" s="68" t="s">
        <v>292</v>
      </c>
      <c r="C2266" s="68" t="s">
        <v>136</v>
      </c>
      <c r="D2266" s="68" t="s">
        <v>287</v>
      </c>
      <c r="E2266" s="68" t="s">
        <v>359</v>
      </c>
      <c r="F2266" s="68" t="s">
        <v>360</v>
      </c>
      <c r="G2266" s="68" t="s">
        <v>80</v>
      </c>
      <c r="H2266" s="68" t="s">
        <v>395</v>
      </c>
      <c r="I2266" s="68" t="s">
        <v>641</v>
      </c>
      <c r="J2266" s="65">
        <v>3</v>
      </c>
      <c r="K2266" s="65">
        <v>0</v>
      </c>
      <c r="L2266" s="65">
        <v>613</v>
      </c>
      <c r="M2266" s="65" t="s">
        <v>397</v>
      </c>
    </row>
    <row r="2267" spans="1:13" ht="12.75" customHeight="1">
      <c r="A2267" s="65" t="str">
        <f>IF(ROW()=1,"KEY",IF(ISNA(VLOOKUP(B2267,車名対応マスタ!B:D,3,FALSE)),"",IF(VLOOKUP(B2267,車名対応マスタ!B:D,3,FALSE)="","",$D2267&amp;" "&amp;IF($G2267="9","J","O")&amp;" "&amp;$I2267&amp;" "&amp;IF($I2267&lt;=TEXT(★完成資料!$A$1,"yyyymm"),TEXT(★完成資料!$A$1,"yyyymm"),"999999")&amp; " " &amp; LEFT(F2267 &amp; "          ",10))))</f>
        <v xml:space="preserve">T O 202204 yyyy00 HV        </v>
      </c>
      <c r="B2267" s="68" t="s">
        <v>292</v>
      </c>
      <c r="C2267" s="68" t="s">
        <v>136</v>
      </c>
      <c r="D2267" s="68" t="s">
        <v>287</v>
      </c>
      <c r="E2267" s="68" t="s">
        <v>359</v>
      </c>
      <c r="F2267" s="68" t="s">
        <v>360</v>
      </c>
      <c r="G2267" s="68" t="s">
        <v>80</v>
      </c>
      <c r="H2267" s="68" t="s">
        <v>395</v>
      </c>
      <c r="I2267" s="68" t="s">
        <v>642</v>
      </c>
      <c r="J2267" s="65">
        <v>1</v>
      </c>
      <c r="K2267" s="65">
        <v>0</v>
      </c>
      <c r="L2267" s="65">
        <v>613</v>
      </c>
      <c r="M2267" s="65" t="s">
        <v>397</v>
      </c>
    </row>
    <row r="2268" spans="1:13" ht="12.75" customHeight="1">
      <c r="A2268" s="65" t="str">
        <f>IF(ROW()=1,"KEY",IF(ISNA(VLOOKUP(B2268,車名対応マスタ!B:D,3,FALSE)),"",IF(VLOOKUP(B2268,車名対応マスタ!B:D,3,FALSE)="","",$D2268&amp;" "&amp;IF($G2268="9","J","O")&amp;" "&amp;$I2268&amp;" "&amp;IF($I2268&lt;=TEXT(★完成資料!$A$1,"yyyymm"),TEXT(★完成資料!$A$1,"yyyymm"),"999999")&amp; " " &amp; LEFT(F2268 &amp; "          ",10))))</f>
        <v xml:space="preserve">T O 202205 yyyy00 HV        </v>
      </c>
      <c r="B2268" s="68" t="s">
        <v>292</v>
      </c>
      <c r="C2268" s="68" t="s">
        <v>136</v>
      </c>
      <c r="D2268" s="68" t="s">
        <v>287</v>
      </c>
      <c r="E2268" s="68" t="s">
        <v>359</v>
      </c>
      <c r="F2268" s="68" t="s">
        <v>360</v>
      </c>
      <c r="G2268" s="68" t="s">
        <v>80</v>
      </c>
      <c r="H2268" s="68" t="s">
        <v>395</v>
      </c>
      <c r="I2268" s="68" t="s">
        <v>647</v>
      </c>
      <c r="J2268" s="65">
        <v>1</v>
      </c>
      <c r="K2268" s="65">
        <v>1</v>
      </c>
      <c r="L2268" s="65">
        <v>613</v>
      </c>
      <c r="M2268" s="65" t="s">
        <v>397</v>
      </c>
    </row>
    <row r="2269" spans="1:13" ht="12.75" customHeight="1">
      <c r="A2269" s="65" t="str">
        <f>IF(ROW()=1,"KEY",IF(ISNA(VLOOKUP(B2269,車名対応マスタ!B:D,3,FALSE)),"",IF(VLOOKUP(B2269,車名対応マスタ!B:D,3,FALSE)="","",$D2269&amp;" "&amp;IF($G2269="9","J","O")&amp;" "&amp;$I2269&amp;" "&amp;IF($I2269&lt;=TEXT(★完成資料!$A$1,"yyyymm"),TEXT(★完成資料!$A$1,"yyyymm"),"999999")&amp; " " &amp; LEFT(F2269 &amp; "          ",10))))</f>
        <v xml:space="preserve">T O 202201 yyyy00 HV        </v>
      </c>
      <c r="B2269" s="68" t="s">
        <v>292</v>
      </c>
      <c r="C2269" s="68" t="s">
        <v>136</v>
      </c>
      <c r="D2269" s="68" t="s">
        <v>287</v>
      </c>
      <c r="E2269" s="68" t="s">
        <v>359</v>
      </c>
      <c r="F2269" s="68" t="s">
        <v>360</v>
      </c>
      <c r="G2269" s="68" t="s">
        <v>80</v>
      </c>
      <c r="H2269" s="68" t="s">
        <v>395</v>
      </c>
      <c r="I2269" s="68" t="s">
        <v>639</v>
      </c>
      <c r="J2269" s="65">
        <v>92</v>
      </c>
      <c r="K2269" s="65">
        <v>61</v>
      </c>
      <c r="L2269" s="65">
        <v>615</v>
      </c>
      <c r="M2269" s="65" t="s">
        <v>398</v>
      </c>
    </row>
    <row r="2270" spans="1:13" ht="12.75" customHeight="1">
      <c r="A2270" s="65" t="str">
        <f>IF(ROW()=1,"KEY",IF(ISNA(VLOOKUP(B2270,車名対応マスタ!B:D,3,FALSE)),"",IF(VLOOKUP(B2270,車名対応マスタ!B:D,3,FALSE)="","",$D2270&amp;" "&amp;IF($G2270="9","J","O")&amp;" "&amp;$I2270&amp;" "&amp;IF($I2270&lt;=TEXT(★完成資料!$A$1,"yyyymm"),TEXT(★完成資料!$A$1,"yyyymm"),"999999")&amp; " " &amp; LEFT(F2270 &amp; "          ",10))))</f>
        <v xml:space="preserve">T O 202202 yyyy00 HV        </v>
      </c>
      <c r="B2270" s="68" t="s">
        <v>292</v>
      </c>
      <c r="C2270" s="68" t="s">
        <v>136</v>
      </c>
      <c r="D2270" s="68" t="s">
        <v>287</v>
      </c>
      <c r="E2270" s="68" t="s">
        <v>359</v>
      </c>
      <c r="F2270" s="68" t="s">
        <v>360</v>
      </c>
      <c r="G2270" s="68" t="s">
        <v>80</v>
      </c>
      <c r="H2270" s="68" t="s">
        <v>395</v>
      </c>
      <c r="I2270" s="68" t="s">
        <v>640</v>
      </c>
      <c r="J2270" s="65">
        <v>100</v>
      </c>
      <c r="K2270" s="65">
        <v>46</v>
      </c>
      <c r="L2270" s="65">
        <v>615</v>
      </c>
      <c r="M2270" s="65" t="s">
        <v>398</v>
      </c>
    </row>
    <row r="2271" spans="1:13" ht="12.75" customHeight="1">
      <c r="A2271" s="65" t="str">
        <f>IF(ROW()=1,"KEY",IF(ISNA(VLOOKUP(B2271,車名対応マスタ!B:D,3,FALSE)),"",IF(VLOOKUP(B2271,車名対応マスタ!B:D,3,FALSE)="","",$D2271&amp;" "&amp;IF($G2271="9","J","O")&amp;" "&amp;$I2271&amp;" "&amp;IF($I2271&lt;=TEXT(★完成資料!$A$1,"yyyymm"),TEXT(★完成資料!$A$1,"yyyymm"),"999999")&amp; " " &amp; LEFT(F2271 &amp; "          ",10))))</f>
        <v xml:space="preserve">T O 202203 yyyy00 HV        </v>
      </c>
      <c r="B2271" s="68" t="s">
        <v>292</v>
      </c>
      <c r="C2271" s="68" t="s">
        <v>136</v>
      </c>
      <c r="D2271" s="68" t="s">
        <v>287</v>
      </c>
      <c r="E2271" s="68" t="s">
        <v>359</v>
      </c>
      <c r="F2271" s="68" t="s">
        <v>360</v>
      </c>
      <c r="G2271" s="68" t="s">
        <v>80</v>
      </c>
      <c r="H2271" s="68" t="s">
        <v>395</v>
      </c>
      <c r="I2271" s="68" t="s">
        <v>641</v>
      </c>
      <c r="J2271" s="65">
        <v>88</v>
      </c>
      <c r="K2271" s="65">
        <v>58</v>
      </c>
      <c r="L2271" s="65">
        <v>615</v>
      </c>
      <c r="M2271" s="65" t="s">
        <v>398</v>
      </c>
    </row>
    <row r="2272" spans="1:13" ht="12.75" customHeight="1">
      <c r="A2272" s="65" t="str">
        <f>IF(ROW()=1,"KEY",IF(ISNA(VLOOKUP(B2272,車名対応マスタ!B:D,3,FALSE)),"",IF(VLOOKUP(B2272,車名対応マスタ!B:D,3,FALSE)="","",$D2272&amp;" "&amp;IF($G2272="9","J","O")&amp;" "&amp;$I2272&amp;" "&amp;IF($I2272&lt;=TEXT(★完成資料!$A$1,"yyyymm"),TEXT(★完成資料!$A$1,"yyyymm"),"999999")&amp; " " &amp; LEFT(F2272 &amp; "          ",10))))</f>
        <v xml:space="preserve">T O 202204 yyyy00 HV        </v>
      </c>
      <c r="B2272" s="68" t="s">
        <v>292</v>
      </c>
      <c r="C2272" s="68" t="s">
        <v>136</v>
      </c>
      <c r="D2272" s="68" t="s">
        <v>287</v>
      </c>
      <c r="E2272" s="68" t="s">
        <v>359</v>
      </c>
      <c r="F2272" s="68" t="s">
        <v>360</v>
      </c>
      <c r="G2272" s="68" t="s">
        <v>80</v>
      </c>
      <c r="H2272" s="68" t="s">
        <v>395</v>
      </c>
      <c r="I2272" s="68" t="s">
        <v>642</v>
      </c>
      <c r="J2272" s="65">
        <v>76</v>
      </c>
      <c r="K2272" s="65">
        <v>69</v>
      </c>
      <c r="L2272" s="65">
        <v>615</v>
      </c>
      <c r="M2272" s="65" t="s">
        <v>398</v>
      </c>
    </row>
    <row r="2273" spans="1:13" ht="12.75" customHeight="1">
      <c r="A2273" s="65" t="str">
        <f>IF(ROW()=1,"KEY",IF(ISNA(VLOOKUP(B2273,車名対応マスタ!B:D,3,FALSE)),"",IF(VLOOKUP(B2273,車名対応マスタ!B:D,3,FALSE)="","",$D2273&amp;" "&amp;IF($G2273="9","J","O")&amp;" "&amp;$I2273&amp;" "&amp;IF($I2273&lt;=TEXT(★完成資料!$A$1,"yyyymm"),TEXT(★完成資料!$A$1,"yyyymm"),"999999")&amp; " " &amp; LEFT(F2273 &amp; "          ",10))))</f>
        <v xml:space="preserve">T O 202205 yyyy00 HV        </v>
      </c>
      <c r="B2273" s="68" t="s">
        <v>292</v>
      </c>
      <c r="C2273" s="68" t="s">
        <v>136</v>
      </c>
      <c r="D2273" s="68" t="s">
        <v>287</v>
      </c>
      <c r="E2273" s="68" t="s">
        <v>359</v>
      </c>
      <c r="F2273" s="68" t="s">
        <v>360</v>
      </c>
      <c r="G2273" s="68" t="s">
        <v>80</v>
      </c>
      <c r="H2273" s="68" t="s">
        <v>395</v>
      </c>
      <c r="I2273" s="68" t="s">
        <v>647</v>
      </c>
      <c r="J2273" s="65">
        <v>98</v>
      </c>
      <c r="K2273" s="65">
        <v>102</v>
      </c>
      <c r="L2273" s="65">
        <v>615</v>
      </c>
      <c r="M2273" s="65" t="s">
        <v>398</v>
      </c>
    </row>
    <row r="2274" spans="1:13" ht="12.75" customHeight="1">
      <c r="A2274" s="65" t="str">
        <f>IF(ROW()=1,"KEY",IF(ISNA(VLOOKUP(B2274,車名対応マスタ!B:D,3,FALSE)),"",IF(VLOOKUP(B2274,車名対応マスタ!B:D,3,FALSE)="","",$D2274&amp;" "&amp;IF($G2274="9","J","O")&amp;" "&amp;$I2274&amp;" "&amp;IF($I2274&lt;=TEXT(★完成資料!$A$1,"yyyymm"),TEXT(★完成資料!$A$1,"yyyymm"),"999999")&amp; " " &amp; LEFT(F2274 &amp; "          ",10))))</f>
        <v xml:space="preserve">T O 202206 yyyy00 HV        </v>
      </c>
      <c r="B2274" s="68" t="s">
        <v>292</v>
      </c>
      <c r="C2274" s="68" t="s">
        <v>136</v>
      </c>
      <c r="D2274" s="68" t="s">
        <v>287</v>
      </c>
      <c r="E2274" s="68" t="s">
        <v>359</v>
      </c>
      <c r="F2274" s="68" t="s">
        <v>360</v>
      </c>
      <c r="G2274" s="68" t="s">
        <v>80</v>
      </c>
      <c r="H2274" s="68" t="s">
        <v>395</v>
      </c>
      <c r="I2274" s="68" t="s">
        <v>652</v>
      </c>
      <c r="J2274" s="65">
        <v>85</v>
      </c>
      <c r="K2274" s="65">
        <v>54</v>
      </c>
      <c r="L2274" s="65">
        <v>615</v>
      </c>
      <c r="M2274" s="65" t="s">
        <v>398</v>
      </c>
    </row>
    <row r="2275" spans="1:13" ht="12.75" customHeight="1">
      <c r="A2275" s="65" t="str">
        <f>IF(ROW()=1,"KEY",IF(ISNA(VLOOKUP(B2275,車名対応マスタ!B:D,3,FALSE)),"",IF(VLOOKUP(B2275,車名対応マスタ!B:D,3,FALSE)="","",$D2275&amp;" "&amp;IF($G2275="9","J","O")&amp;" "&amp;$I2275&amp;" "&amp;IF($I2275&lt;=TEXT(★完成資料!$A$1,"yyyymm"),TEXT(★完成資料!$A$1,"yyyymm"),"999999")&amp; " " &amp; LEFT(F2275 &amp; "          ",10))))</f>
        <v xml:space="preserve">T O 202207 yyyy00 HV        </v>
      </c>
      <c r="B2275" s="68" t="s">
        <v>292</v>
      </c>
      <c r="C2275" s="68" t="s">
        <v>136</v>
      </c>
      <c r="D2275" s="68" t="s">
        <v>287</v>
      </c>
      <c r="E2275" s="68" t="s">
        <v>359</v>
      </c>
      <c r="F2275" s="68" t="s">
        <v>360</v>
      </c>
      <c r="G2275" s="68" t="s">
        <v>80</v>
      </c>
      <c r="H2275" s="68" t="s">
        <v>395</v>
      </c>
      <c r="I2275" s="68" t="s">
        <v>655</v>
      </c>
      <c r="J2275" s="65">
        <v>32</v>
      </c>
      <c r="K2275" s="65">
        <v>33</v>
      </c>
      <c r="L2275" s="65">
        <v>615</v>
      </c>
      <c r="M2275" s="65" t="s">
        <v>398</v>
      </c>
    </row>
    <row r="2276" spans="1:13" ht="12.75" customHeight="1">
      <c r="A2276" s="65" t="str">
        <f>IF(ROW()=1,"KEY",IF(ISNA(VLOOKUP(B2276,車名対応マスタ!B:D,3,FALSE)),"",IF(VLOOKUP(B2276,車名対応マスタ!B:D,3,FALSE)="","",$D2276&amp;" "&amp;IF($G2276="9","J","O")&amp;" "&amp;$I2276&amp;" "&amp;IF($I2276&lt;=TEXT(★完成資料!$A$1,"yyyymm"),TEXT(★完成資料!$A$1,"yyyymm"),"999999")&amp; " " &amp; LEFT(F2276 &amp; "          ",10))))</f>
        <v xml:space="preserve">T O 202208 yyyy00 HV        </v>
      </c>
      <c r="B2276" s="68" t="s">
        <v>292</v>
      </c>
      <c r="C2276" s="68" t="s">
        <v>136</v>
      </c>
      <c r="D2276" s="68" t="s">
        <v>287</v>
      </c>
      <c r="E2276" s="68" t="s">
        <v>359</v>
      </c>
      <c r="F2276" s="68" t="s">
        <v>360</v>
      </c>
      <c r="G2276" s="68" t="s">
        <v>80</v>
      </c>
      <c r="H2276" s="68" t="s">
        <v>395</v>
      </c>
      <c r="I2276" s="68" t="s">
        <v>656</v>
      </c>
      <c r="J2276" s="65">
        <v>10</v>
      </c>
      <c r="K2276" s="65">
        <v>45</v>
      </c>
      <c r="L2276" s="65">
        <v>615</v>
      </c>
      <c r="M2276" s="65" t="s">
        <v>398</v>
      </c>
    </row>
    <row r="2277" spans="1:13" ht="12.75" customHeight="1">
      <c r="A2277" s="65" t="str">
        <f>IF(ROW()=1,"KEY",IF(ISNA(VLOOKUP(B2277,車名対応マスタ!B:D,3,FALSE)),"",IF(VLOOKUP(B2277,車名対応マスタ!B:D,3,FALSE)="","",$D2277&amp;" "&amp;IF($G2277="9","J","O")&amp;" "&amp;$I2277&amp;" "&amp;IF($I2277&lt;=TEXT(★完成資料!$A$1,"yyyymm"),TEXT(★完成資料!$A$1,"yyyymm"),"999999")&amp; " " &amp; LEFT(F2277 &amp; "          ",10))))</f>
        <v xml:space="preserve">T O 202209 yyyy00 HV        </v>
      </c>
      <c r="B2277" s="68" t="s">
        <v>292</v>
      </c>
      <c r="C2277" s="68" t="s">
        <v>136</v>
      </c>
      <c r="D2277" s="68" t="s">
        <v>287</v>
      </c>
      <c r="E2277" s="68" t="s">
        <v>359</v>
      </c>
      <c r="F2277" s="68" t="s">
        <v>360</v>
      </c>
      <c r="G2277" s="68" t="s">
        <v>80</v>
      </c>
      <c r="H2277" s="68" t="s">
        <v>395</v>
      </c>
      <c r="I2277" s="68" t="s">
        <v>657</v>
      </c>
      <c r="J2277" s="65">
        <v>80</v>
      </c>
      <c r="K2277" s="65">
        <v>57</v>
      </c>
      <c r="L2277" s="65">
        <v>615</v>
      </c>
      <c r="M2277" s="65" t="s">
        <v>398</v>
      </c>
    </row>
    <row r="2278" spans="1:13" ht="12.75" customHeight="1">
      <c r="A2278" s="65" t="str">
        <f>IF(ROW()=1,"KEY",IF(ISNA(VLOOKUP(B2278,車名対応マスタ!B:D,3,FALSE)),"",IF(VLOOKUP(B2278,車名対応マスタ!B:D,3,FALSE)="","",$D2278&amp;" "&amp;IF($G2278="9","J","O")&amp;" "&amp;$I2278&amp;" "&amp;IF($I2278&lt;=TEXT(★完成資料!$A$1,"yyyymm"),TEXT(★完成資料!$A$1,"yyyymm"),"999999")&amp; " " &amp; LEFT(F2278 &amp; "          ",10))))</f>
        <v xml:space="preserve">T O 202210 yyyy00 HV        </v>
      </c>
      <c r="B2278" s="68" t="s">
        <v>292</v>
      </c>
      <c r="C2278" s="68" t="s">
        <v>136</v>
      </c>
      <c r="D2278" s="68" t="s">
        <v>287</v>
      </c>
      <c r="E2278" s="68" t="s">
        <v>359</v>
      </c>
      <c r="F2278" s="68" t="s">
        <v>360</v>
      </c>
      <c r="G2278" s="68" t="s">
        <v>80</v>
      </c>
      <c r="H2278" s="68" t="s">
        <v>395</v>
      </c>
      <c r="I2278" s="68" t="s">
        <v>663</v>
      </c>
      <c r="J2278" s="65">
        <v>145</v>
      </c>
      <c r="K2278" s="65">
        <v>127</v>
      </c>
      <c r="L2278" s="65">
        <v>615</v>
      </c>
      <c r="M2278" s="65" t="s">
        <v>398</v>
      </c>
    </row>
    <row r="2279" spans="1:13" ht="12.75" customHeight="1">
      <c r="A2279" s="65" t="str">
        <f>IF(ROW()=1,"KEY",IF(ISNA(VLOOKUP(B2279,車名対応マスタ!B:D,3,FALSE)),"",IF(VLOOKUP(B2279,車名対応マスタ!B:D,3,FALSE)="","",$D2279&amp;" "&amp;IF($G2279="9","J","O")&amp;" "&amp;$I2279&amp;" "&amp;IF($I2279&lt;=TEXT(★完成資料!$A$1,"yyyymm"),TEXT(★完成資料!$A$1,"yyyymm"),"999999")&amp; " " &amp; LEFT(F2279 &amp; "          ",10))))</f>
        <v xml:space="preserve">T O 202201 yyyy00 HV        </v>
      </c>
      <c r="B2279" s="68" t="s">
        <v>292</v>
      </c>
      <c r="C2279" s="68" t="s">
        <v>136</v>
      </c>
      <c r="D2279" s="68" t="s">
        <v>287</v>
      </c>
      <c r="E2279" s="68" t="s">
        <v>359</v>
      </c>
      <c r="F2279" s="68" t="s">
        <v>360</v>
      </c>
      <c r="G2279" s="68" t="s">
        <v>80</v>
      </c>
      <c r="H2279" s="68" t="s">
        <v>395</v>
      </c>
      <c r="I2279" s="68" t="s">
        <v>639</v>
      </c>
      <c r="J2279" s="65">
        <v>0</v>
      </c>
      <c r="K2279" s="65">
        <v>4</v>
      </c>
      <c r="L2279" s="65">
        <v>611</v>
      </c>
      <c r="M2279" s="65" t="s">
        <v>399</v>
      </c>
    </row>
    <row r="2280" spans="1:13" ht="12.75" customHeight="1">
      <c r="A2280" s="65" t="str">
        <f>IF(ROW()=1,"KEY",IF(ISNA(VLOOKUP(B2280,車名対応マスタ!B:D,3,FALSE)),"",IF(VLOOKUP(B2280,車名対応マスタ!B:D,3,FALSE)="","",$D2280&amp;" "&amp;IF($G2280="9","J","O")&amp;" "&amp;$I2280&amp;" "&amp;IF($I2280&lt;=TEXT(★完成資料!$A$1,"yyyymm"),TEXT(★完成資料!$A$1,"yyyymm"),"999999")&amp; " " &amp; LEFT(F2280 &amp; "          ",10))))</f>
        <v xml:space="preserve">T O 202202 yyyy00 HV        </v>
      </c>
      <c r="B2280" s="68" t="s">
        <v>292</v>
      </c>
      <c r="C2280" s="68" t="s">
        <v>136</v>
      </c>
      <c r="D2280" s="68" t="s">
        <v>287</v>
      </c>
      <c r="E2280" s="68" t="s">
        <v>359</v>
      </c>
      <c r="F2280" s="68" t="s">
        <v>360</v>
      </c>
      <c r="G2280" s="68" t="s">
        <v>80</v>
      </c>
      <c r="H2280" s="68" t="s">
        <v>395</v>
      </c>
      <c r="I2280" s="68" t="s">
        <v>640</v>
      </c>
      <c r="J2280" s="65">
        <v>0</v>
      </c>
      <c r="K2280" s="65">
        <v>1</v>
      </c>
      <c r="L2280" s="65">
        <v>611</v>
      </c>
      <c r="M2280" s="65" t="s">
        <v>399</v>
      </c>
    </row>
    <row r="2281" spans="1:13" ht="12.75" customHeight="1">
      <c r="A2281" s="65" t="str">
        <f>IF(ROW()=1,"KEY",IF(ISNA(VLOOKUP(B2281,車名対応マスタ!B:D,3,FALSE)),"",IF(VLOOKUP(B2281,車名対応マスタ!B:D,3,FALSE)="","",$D2281&amp;" "&amp;IF($G2281="9","J","O")&amp;" "&amp;$I2281&amp;" "&amp;IF($I2281&lt;=TEXT(★完成資料!$A$1,"yyyymm"),TEXT(★完成資料!$A$1,"yyyymm"),"999999")&amp; " " &amp; LEFT(F2281 &amp; "          ",10))))</f>
        <v xml:space="preserve">T O 202203 yyyy00 HV        </v>
      </c>
      <c r="B2281" s="68" t="s">
        <v>292</v>
      </c>
      <c r="C2281" s="68" t="s">
        <v>136</v>
      </c>
      <c r="D2281" s="68" t="s">
        <v>287</v>
      </c>
      <c r="E2281" s="68" t="s">
        <v>359</v>
      </c>
      <c r="F2281" s="68" t="s">
        <v>360</v>
      </c>
      <c r="G2281" s="68" t="s">
        <v>80</v>
      </c>
      <c r="H2281" s="68" t="s">
        <v>395</v>
      </c>
      <c r="I2281" s="68" t="s">
        <v>641</v>
      </c>
      <c r="J2281" s="65">
        <v>0</v>
      </c>
      <c r="K2281" s="65">
        <v>2</v>
      </c>
      <c r="L2281" s="65">
        <v>611</v>
      </c>
      <c r="M2281" s="65" t="s">
        <v>399</v>
      </c>
    </row>
    <row r="2282" spans="1:13" ht="12.75" customHeight="1">
      <c r="A2282" s="65" t="str">
        <f>IF(ROW()=1,"KEY",IF(ISNA(VLOOKUP(B2282,車名対応マスタ!B:D,3,FALSE)),"",IF(VLOOKUP(B2282,車名対応マスタ!B:D,3,FALSE)="","",$D2282&amp;" "&amp;IF($G2282="9","J","O")&amp;" "&amp;$I2282&amp;" "&amp;IF($I2282&lt;=TEXT(★完成資料!$A$1,"yyyymm"),TEXT(★完成資料!$A$1,"yyyymm"),"999999")&amp; " " &amp; LEFT(F2282 &amp; "          ",10))))</f>
        <v xml:space="preserve">T O 202204 yyyy00 HV        </v>
      </c>
      <c r="B2282" s="68" t="s">
        <v>292</v>
      </c>
      <c r="C2282" s="68" t="s">
        <v>136</v>
      </c>
      <c r="D2282" s="68" t="s">
        <v>287</v>
      </c>
      <c r="E2282" s="68" t="s">
        <v>359</v>
      </c>
      <c r="F2282" s="68" t="s">
        <v>360</v>
      </c>
      <c r="G2282" s="68" t="s">
        <v>80</v>
      </c>
      <c r="H2282" s="68" t="s">
        <v>395</v>
      </c>
      <c r="I2282" s="68" t="s">
        <v>642</v>
      </c>
      <c r="J2282" s="65">
        <v>0</v>
      </c>
      <c r="K2282" s="65">
        <v>5</v>
      </c>
      <c r="L2282" s="65">
        <v>611</v>
      </c>
      <c r="M2282" s="65" t="s">
        <v>399</v>
      </c>
    </row>
    <row r="2283" spans="1:13" ht="12.75" customHeight="1">
      <c r="A2283" s="65" t="str">
        <f>IF(ROW()=1,"KEY",IF(ISNA(VLOOKUP(B2283,車名対応マスタ!B:D,3,FALSE)),"",IF(VLOOKUP(B2283,車名対応マスタ!B:D,3,FALSE)="","",$D2283&amp;" "&amp;IF($G2283="9","J","O")&amp;" "&amp;$I2283&amp;" "&amp;IF($I2283&lt;=TEXT(★完成資料!$A$1,"yyyymm"),TEXT(★完成資料!$A$1,"yyyymm"),"999999")&amp; " " &amp; LEFT(F2283 &amp; "          ",10))))</f>
        <v xml:space="preserve">T O 202205 yyyy00 HV        </v>
      </c>
      <c r="B2283" s="68" t="s">
        <v>292</v>
      </c>
      <c r="C2283" s="68" t="s">
        <v>136</v>
      </c>
      <c r="D2283" s="68" t="s">
        <v>287</v>
      </c>
      <c r="E2283" s="68" t="s">
        <v>359</v>
      </c>
      <c r="F2283" s="68" t="s">
        <v>360</v>
      </c>
      <c r="G2283" s="68" t="s">
        <v>80</v>
      </c>
      <c r="H2283" s="68" t="s">
        <v>395</v>
      </c>
      <c r="I2283" s="68" t="s">
        <v>647</v>
      </c>
      <c r="J2283" s="65">
        <v>4</v>
      </c>
      <c r="K2283" s="65">
        <v>3</v>
      </c>
      <c r="L2283" s="65">
        <v>611</v>
      </c>
      <c r="M2283" s="65" t="s">
        <v>399</v>
      </c>
    </row>
    <row r="2284" spans="1:13" ht="12.75" customHeight="1">
      <c r="A2284" s="65" t="str">
        <f>IF(ROW()=1,"KEY",IF(ISNA(VLOOKUP(B2284,車名対応マスタ!B:D,3,FALSE)),"",IF(VLOOKUP(B2284,車名対応マスタ!B:D,3,FALSE)="","",$D2284&amp;" "&amp;IF($G2284="9","J","O")&amp;" "&amp;$I2284&amp;" "&amp;IF($I2284&lt;=TEXT(★完成資料!$A$1,"yyyymm"),TEXT(★完成資料!$A$1,"yyyymm"),"999999")&amp; " " &amp; LEFT(F2284 &amp; "          ",10))))</f>
        <v xml:space="preserve">T O 202206 yyyy00 HV        </v>
      </c>
      <c r="B2284" s="68" t="s">
        <v>292</v>
      </c>
      <c r="C2284" s="68" t="s">
        <v>136</v>
      </c>
      <c r="D2284" s="68" t="s">
        <v>287</v>
      </c>
      <c r="E2284" s="68" t="s">
        <v>359</v>
      </c>
      <c r="F2284" s="68" t="s">
        <v>360</v>
      </c>
      <c r="G2284" s="68" t="s">
        <v>80</v>
      </c>
      <c r="H2284" s="68" t="s">
        <v>395</v>
      </c>
      <c r="I2284" s="68" t="s">
        <v>652</v>
      </c>
      <c r="J2284" s="65">
        <v>1</v>
      </c>
      <c r="K2284" s="65">
        <v>0</v>
      </c>
      <c r="L2284" s="65">
        <v>611</v>
      </c>
      <c r="M2284" s="65" t="s">
        <v>399</v>
      </c>
    </row>
    <row r="2285" spans="1:13" ht="12.75" customHeight="1">
      <c r="A2285" s="65" t="str">
        <f>IF(ROW()=1,"KEY",IF(ISNA(VLOOKUP(B2285,車名対応マスタ!B:D,3,FALSE)),"",IF(VLOOKUP(B2285,車名対応マスタ!B:D,3,FALSE)="","",$D2285&amp;" "&amp;IF($G2285="9","J","O")&amp;" "&amp;$I2285&amp;" "&amp;IF($I2285&lt;=TEXT(★完成資料!$A$1,"yyyymm"),TEXT(★完成資料!$A$1,"yyyymm"),"999999")&amp; " " &amp; LEFT(F2285 &amp; "          ",10))))</f>
        <v xml:space="preserve">T O 202207 yyyy00 HV        </v>
      </c>
      <c r="B2285" s="68" t="s">
        <v>292</v>
      </c>
      <c r="C2285" s="68" t="s">
        <v>136</v>
      </c>
      <c r="D2285" s="68" t="s">
        <v>287</v>
      </c>
      <c r="E2285" s="68" t="s">
        <v>359</v>
      </c>
      <c r="F2285" s="68" t="s">
        <v>360</v>
      </c>
      <c r="G2285" s="68" t="s">
        <v>80</v>
      </c>
      <c r="H2285" s="68" t="s">
        <v>395</v>
      </c>
      <c r="I2285" s="68" t="s">
        <v>655</v>
      </c>
      <c r="J2285" s="65">
        <v>1</v>
      </c>
      <c r="K2285" s="65">
        <v>1</v>
      </c>
      <c r="L2285" s="65">
        <v>611</v>
      </c>
      <c r="M2285" s="65" t="s">
        <v>399</v>
      </c>
    </row>
    <row r="2286" spans="1:13" ht="12.75" customHeight="1">
      <c r="A2286" s="65" t="str">
        <f>IF(ROW()=1,"KEY",IF(ISNA(VLOOKUP(B2286,車名対応マスタ!B:D,3,FALSE)),"",IF(VLOOKUP(B2286,車名対応マスタ!B:D,3,FALSE)="","",$D2286&amp;" "&amp;IF($G2286="9","J","O")&amp;" "&amp;$I2286&amp;" "&amp;IF($I2286&lt;=TEXT(★完成資料!$A$1,"yyyymm"),TEXT(★完成資料!$A$1,"yyyymm"),"999999")&amp; " " &amp; LEFT(F2286 &amp; "          ",10))))</f>
        <v xml:space="preserve">T O 202208 yyyy00 HV        </v>
      </c>
      <c r="B2286" s="68" t="s">
        <v>292</v>
      </c>
      <c r="C2286" s="68" t="s">
        <v>136</v>
      </c>
      <c r="D2286" s="68" t="s">
        <v>287</v>
      </c>
      <c r="E2286" s="68" t="s">
        <v>359</v>
      </c>
      <c r="F2286" s="68" t="s">
        <v>360</v>
      </c>
      <c r="G2286" s="68" t="s">
        <v>80</v>
      </c>
      <c r="H2286" s="68" t="s">
        <v>395</v>
      </c>
      <c r="I2286" s="68" t="s">
        <v>656</v>
      </c>
      <c r="J2286" s="65">
        <v>1</v>
      </c>
      <c r="K2286" s="65">
        <v>0</v>
      </c>
      <c r="L2286" s="65">
        <v>611</v>
      </c>
      <c r="M2286" s="65" t="s">
        <v>399</v>
      </c>
    </row>
    <row r="2287" spans="1:13" ht="12.75" customHeight="1">
      <c r="A2287" s="65" t="str">
        <f>IF(ROW()=1,"KEY",IF(ISNA(VLOOKUP(B2287,車名対応マスタ!B:D,3,FALSE)),"",IF(VLOOKUP(B2287,車名対応マスタ!B:D,3,FALSE)="","",$D2287&amp;" "&amp;IF($G2287="9","J","O")&amp;" "&amp;$I2287&amp;" "&amp;IF($I2287&lt;=TEXT(★完成資料!$A$1,"yyyymm"),TEXT(★完成資料!$A$1,"yyyymm"),"999999")&amp; " " &amp; LEFT(F2287 &amp; "          ",10))))</f>
        <v xml:space="preserve">T O 202209 yyyy00 HV        </v>
      </c>
      <c r="B2287" s="68" t="s">
        <v>292</v>
      </c>
      <c r="C2287" s="68" t="s">
        <v>136</v>
      </c>
      <c r="D2287" s="68" t="s">
        <v>287</v>
      </c>
      <c r="E2287" s="68" t="s">
        <v>359</v>
      </c>
      <c r="F2287" s="68" t="s">
        <v>360</v>
      </c>
      <c r="G2287" s="68" t="s">
        <v>80</v>
      </c>
      <c r="H2287" s="68" t="s">
        <v>395</v>
      </c>
      <c r="I2287" s="68" t="s">
        <v>657</v>
      </c>
      <c r="J2287" s="65">
        <v>3</v>
      </c>
      <c r="K2287" s="65">
        <v>0</v>
      </c>
      <c r="L2287" s="65">
        <v>611</v>
      </c>
      <c r="M2287" s="65" t="s">
        <v>399</v>
      </c>
    </row>
    <row r="2288" spans="1:13" ht="12.75" customHeight="1">
      <c r="A2288" s="65" t="str">
        <f>IF(ROW()=1,"KEY",IF(ISNA(VLOOKUP(B2288,車名対応マスタ!B:D,3,FALSE)),"",IF(VLOOKUP(B2288,車名対応マスタ!B:D,3,FALSE)="","",$D2288&amp;" "&amp;IF($G2288="9","J","O")&amp;" "&amp;$I2288&amp;" "&amp;IF($I2288&lt;=TEXT(★完成資料!$A$1,"yyyymm"),TEXT(★完成資料!$A$1,"yyyymm"),"999999")&amp; " " &amp; LEFT(F2288 &amp; "          ",10))))</f>
        <v xml:space="preserve">T O 202210 yyyy00 HV        </v>
      </c>
      <c r="B2288" s="68" t="s">
        <v>292</v>
      </c>
      <c r="C2288" s="68" t="s">
        <v>136</v>
      </c>
      <c r="D2288" s="68" t="s">
        <v>287</v>
      </c>
      <c r="E2288" s="68" t="s">
        <v>359</v>
      </c>
      <c r="F2288" s="68" t="s">
        <v>360</v>
      </c>
      <c r="G2288" s="68" t="s">
        <v>80</v>
      </c>
      <c r="H2288" s="68" t="s">
        <v>395</v>
      </c>
      <c r="I2288" s="68" t="s">
        <v>663</v>
      </c>
      <c r="J2288" s="65">
        <v>1</v>
      </c>
      <c r="K2288" s="65">
        <v>0</v>
      </c>
      <c r="L2288" s="65">
        <v>611</v>
      </c>
      <c r="M2288" s="65" t="s">
        <v>399</v>
      </c>
    </row>
    <row r="2289" spans="1:13" ht="12.75" customHeight="1">
      <c r="A2289" s="65" t="str">
        <f>IF(ROW()=1,"KEY",IF(ISNA(VLOOKUP(B2289,車名対応マスタ!B:D,3,FALSE)),"",IF(VLOOKUP(B2289,車名対応マスタ!B:D,3,FALSE)="","",$D2289&amp;" "&amp;IF($G2289="9","J","O")&amp;" "&amp;$I2289&amp;" "&amp;IF($I2289&lt;=TEXT(★完成資料!$A$1,"yyyymm"),TEXT(★完成資料!$A$1,"yyyymm"),"999999")&amp; " " &amp; LEFT(F2289 &amp; "          ",10))))</f>
        <v xml:space="preserve">T O 202201 yyyy00 HV        </v>
      </c>
      <c r="B2289" s="68" t="s">
        <v>292</v>
      </c>
      <c r="C2289" s="68" t="s">
        <v>136</v>
      </c>
      <c r="D2289" s="68" t="s">
        <v>287</v>
      </c>
      <c r="E2289" s="68" t="s">
        <v>359</v>
      </c>
      <c r="F2289" s="68" t="s">
        <v>360</v>
      </c>
      <c r="G2289" s="68" t="s">
        <v>80</v>
      </c>
      <c r="H2289" s="68" t="s">
        <v>395</v>
      </c>
      <c r="I2289" s="68" t="s">
        <v>639</v>
      </c>
      <c r="J2289" s="65">
        <v>22</v>
      </c>
      <c r="K2289" s="65">
        <v>5</v>
      </c>
      <c r="L2289" s="65">
        <v>612</v>
      </c>
      <c r="M2289" s="65" t="s">
        <v>506</v>
      </c>
    </row>
    <row r="2290" spans="1:13" ht="12.75" customHeight="1">
      <c r="A2290" s="65" t="str">
        <f>IF(ROW()=1,"KEY",IF(ISNA(VLOOKUP(B2290,車名対応マスタ!B:D,3,FALSE)),"",IF(VLOOKUP(B2290,車名対応マスタ!B:D,3,FALSE)="","",$D2290&amp;" "&amp;IF($G2290="9","J","O")&amp;" "&amp;$I2290&amp;" "&amp;IF($I2290&lt;=TEXT(★完成資料!$A$1,"yyyymm"),TEXT(★完成資料!$A$1,"yyyymm"),"999999")&amp; " " &amp; LEFT(F2290 &amp; "          ",10))))</f>
        <v xml:space="preserve">T O 202202 yyyy00 HV        </v>
      </c>
      <c r="B2290" s="68" t="s">
        <v>292</v>
      </c>
      <c r="C2290" s="68" t="s">
        <v>136</v>
      </c>
      <c r="D2290" s="68" t="s">
        <v>287</v>
      </c>
      <c r="E2290" s="68" t="s">
        <v>359</v>
      </c>
      <c r="F2290" s="68" t="s">
        <v>360</v>
      </c>
      <c r="G2290" s="68" t="s">
        <v>80</v>
      </c>
      <c r="H2290" s="68" t="s">
        <v>395</v>
      </c>
      <c r="I2290" s="68" t="s">
        <v>640</v>
      </c>
      <c r="J2290" s="65">
        <v>59</v>
      </c>
      <c r="K2290" s="65">
        <v>1</v>
      </c>
      <c r="L2290" s="65">
        <v>612</v>
      </c>
      <c r="M2290" s="65" t="s">
        <v>506</v>
      </c>
    </row>
    <row r="2291" spans="1:13" ht="12.75" customHeight="1">
      <c r="A2291" s="65" t="str">
        <f>IF(ROW()=1,"KEY",IF(ISNA(VLOOKUP(B2291,車名対応マスタ!B:D,3,FALSE)),"",IF(VLOOKUP(B2291,車名対応マスタ!B:D,3,FALSE)="","",$D2291&amp;" "&amp;IF($G2291="9","J","O")&amp;" "&amp;$I2291&amp;" "&amp;IF($I2291&lt;=TEXT(★完成資料!$A$1,"yyyymm"),TEXT(★完成資料!$A$1,"yyyymm"),"999999")&amp; " " &amp; LEFT(F2291 &amp; "          ",10))))</f>
        <v xml:space="preserve">T O 202203 yyyy00 HV        </v>
      </c>
      <c r="B2291" s="68" t="s">
        <v>292</v>
      </c>
      <c r="C2291" s="68" t="s">
        <v>136</v>
      </c>
      <c r="D2291" s="68" t="s">
        <v>287</v>
      </c>
      <c r="E2291" s="68" t="s">
        <v>359</v>
      </c>
      <c r="F2291" s="68" t="s">
        <v>360</v>
      </c>
      <c r="G2291" s="68" t="s">
        <v>80</v>
      </c>
      <c r="H2291" s="68" t="s">
        <v>395</v>
      </c>
      <c r="I2291" s="68" t="s">
        <v>641</v>
      </c>
      <c r="J2291" s="65">
        <v>22</v>
      </c>
      <c r="K2291" s="65">
        <v>2</v>
      </c>
      <c r="L2291" s="65">
        <v>612</v>
      </c>
      <c r="M2291" s="65" t="s">
        <v>506</v>
      </c>
    </row>
    <row r="2292" spans="1:13" ht="12.75" customHeight="1">
      <c r="A2292" s="65" t="str">
        <f>IF(ROW()=1,"KEY",IF(ISNA(VLOOKUP(B2292,車名対応マスタ!B:D,3,FALSE)),"",IF(VLOOKUP(B2292,車名対応マスタ!B:D,3,FALSE)="","",$D2292&amp;" "&amp;IF($G2292="9","J","O")&amp;" "&amp;$I2292&amp;" "&amp;IF($I2292&lt;=TEXT(★完成資料!$A$1,"yyyymm"),TEXT(★完成資料!$A$1,"yyyymm"),"999999")&amp; " " &amp; LEFT(F2292 &amp; "          ",10))))</f>
        <v xml:space="preserve">T O 202204 yyyy00 HV        </v>
      </c>
      <c r="B2292" s="68" t="s">
        <v>292</v>
      </c>
      <c r="C2292" s="68" t="s">
        <v>136</v>
      </c>
      <c r="D2292" s="68" t="s">
        <v>287</v>
      </c>
      <c r="E2292" s="68" t="s">
        <v>359</v>
      </c>
      <c r="F2292" s="68" t="s">
        <v>360</v>
      </c>
      <c r="G2292" s="68" t="s">
        <v>80</v>
      </c>
      <c r="H2292" s="68" t="s">
        <v>395</v>
      </c>
      <c r="I2292" s="68" t="s">
        <v>642</v>
      </c>
      <c r="J2292" s="65">
        <v>13</v>
      </c>
      <c r="K2292" s="65">
        <v>2</v>
      </c>
      <c r="L2292" s="65">
        <v>612</v>
      </c>
      <c r="M2292" s="65" t="s">
        <v>506</v>
      </c>
    </row>
    <row r="2293" spans="1:13" ht="12.75" customHeight="1">
      <c r="A2293" s="65" t="str">
        <f>IF(ROW()=1,"KEY",IF(ISNA(VLOOKUP(B2293,車名対応マスタ!B:D,3,FALSE)),"",IF(VLOOKUP(B2293,車名対応マスタ!B:D,3,FALSE)="","",$D2293&amp;" "&amp;IF($G2293="9","J","O")&amp;" "&amp;$I2293&amp;" "&amp;IF($I2293&lt;=TEXT(★完成資料!$A$1,"yyyymm"),TEXT(★完成資料!$A$1,"yyyymm"),"999999")&amp; " " &amp; LEFT(F2293 &amp; "          ",10))))</f>
        <v xml:space="preserve">T O 202205 yyyy00 HV        </v>
      </c>
      <c r="B2293" s="68" t="s">
        <v>292</v>
      </c>
      <c r="C2293" s="68" t="s">
        <v>136</v>
      </c>
      <c r="D2293" s="68" t="s">
        <v>287</v>
      </c>
      <c r="E2293" s="68" t="s">
        <v>359</v>
      </c>
      <c r="F2293" s="68" t="s">
        <v>360</v>
      </c>
      <c r="G2293" s="68" t="s">
        <v>80</v>
      </c>
      <c r="H2293" s="68" t="s">
        <v>395</v>
      </c>
      <c r="I2293" s="68" t="s">
        <v>647</v>
      </c>
      <c r="J2293" s="65">
        <v>22</v>
      </c>
      <c r="K2293" s="65">
        <v>2</v>
      </c>
      <c r="L2293" s="65">
        <v>612</v>
      </c>
      <c r="M2293" s="65" t="s">
        <v>506</v>
      </c>
    </row>
    <row r="2294" spans="1:13" ht="12.75" customHeight="1">
      <c r="A2294" s="65" t="str">
        <f>IF(ROW()=1,"KEY",IF(ISNA(VLOOKUP(B2294,車名対応マスタ!B:D,3,FALSE)),"",IF(VLOOKUP(B2294,車名対応マスタ!B:D,3,FALSE)="","",$D2294&amp;" "&amp;IF($G2294="9","J","O")&amp;" "&amp;$I2294&amp;" "&amp;IF($I2294&lt;=TEXT(★完成資料!$A$1,"yyyymm"),TEXT(★完成資料!$A$1,"yyyymm"),"999999")&amp; " " &amp; LEFT(F2294 &amp; "          ",10))))</f>
        <v xml:space="preserve">T O 202206 yyyy00 HV        </v>
      </c>
      <c r="B2294" s="68" t="s">
        <v>292</v>
      </c>
      <c r="C2294" s="68" t="s">
        <v>136</v>
      </c>
      <c r="D2294" s="68" t="s">
        <v>287</v>
      </c>
      <c r="E2294" s="68" t="s">
        <v>359</v>
      </c>
      <c r="F2294" s="68" t="s">
        <v>360</v>
      </c>
      <c r="G2294" s="68" t="s">
        <v>80</v>
      </c>
      <c r="H2294" s="68" t="s">
        <v>395</v>
      </c>
      <c r="I2294" s="68" t="s">
        <v>652</v>
      </c>
      <c r="J2294" s="65">
        <v>10</v>
      </c>
      <c r="K2294" s="65">
        <v>7</v>
      </c>
      <c r="L2294" s="65">
        <v>612</v>
      </c>
      <c r="M2294" s="65" t="s">
        <v>506</v>
      </c>
    </row>
    <row r="2295" spans="1:13" ht="12.75" customHeight="1">
      <c r="A2295" s="65" t="str">
        <f>IF(ROW()=1,"KEY",IF(ISNA(VLOOKUP(B2295,車名対応マスタ!B:D,3,FALSE)),"",IF(VLOOKUP(B2295,車名対応マスタ!B:D,3,FALSE)="","",$D2295&amp;" "&amp;IF($G2295="9","J","O")&amp;" "&amp;$I2295&amp;" "&amp;IF($I2295&lt;=TEXT(★完成資料!$A$1,"yyyymm"),TEXT(★完成資料!$A$1,"yyyymm"),"999999")&amp; " " &amp; LEFT(F2295 &amp; "          ",10))))</f>
        <v xml:space="preserve">T O 202207 yyyy00 HV        </v>
      </c>
      <c r="B2295" s="68" t="s">
        <v>292</v>
      </c>
      <c r="C2295" s="68" t="s">
        <v>136</v>
      </c>
      <c r="D2295" s="68" t="s">
        <v>287</v>
      </c>
      <c r="E2295" s="68" t="s">
        <v>359</v>
      </c>
      <c r="F2295" s="68" t="s">
        <v>360</v>
      </c>
      <c r="G2295" s="68" t="s">
        <v>80</v>
      </c>
      <c r="H2295" s="68" t="s">
        <v>395</v>
      </c>
      <c r="I2295" s="68" t="s">
        <v>655</v>
      </c>
      <c r="J2295" s="65">
        <v>5</v>
      </c>
      <c r="K2295" s="65">
        <v>1</v>
      </c>
      <c r="L2295" s="65">
        <v>612</v>
      </c>
      <c r="M2295" s="65" t="s">
        <v>506</v>
      </c>
    </row>
    <row r="2296" spans="1:13" ht="12.75" customHeight="1">
      <c r="A2296" s="65" t="str">
        <f>IF(ROW()=1,"KEY",IF(ISNA(VLOOKUP(B2296,車名対応マスタ!B:D,3,FALSE)),"",IF(VLOOKUP(B2296,車名対応マスタ!B:D,3,FALSE)="","",$D2296&amp;" "&amp;IF($G2296="9","J","O")&amp;" "&amp;$I2296&amp;" "&amp;IF($I2296&lt;=TEXT(★完成資料!$A$1,"yyyymm"),TEXT(★完成資料!$A$1,"yyyymm"),"999999")&amp; " " &amp; LEFT(F2296 &amp; "          ",10))))</f>
        <v xml:space="preserve">T O 202208 yyyy00 HV        </v>
      </c>
      <c r="B2296" s="68" t="s">
        <v>292</v>
      </c>
      <c r="C2296" s="68" t="s">
        <v>136</v>
      </c>
      <c r="D2296" s="68" t="s">
        <v>287</v>
      </c>
      <c r="E2296" s="68" t="s">
        <v>359</v>
      </c>
      <c r="F2296" s="68" t="s">
        <v>360</v>
      </c>
      <c r="G2296" s="68" t="s">
        <v>80</v>
      </c>
      <c r="H2296" s="68" t="s">
        <v>395</v>
      </c>
      <c r="I2296" s="68" t="s">
        <v>656</v>
      </c>
      <c r="J2296" s="65">
        <v>3</v>
      </c>
      <c r="K2296" s="65">
        <v>8</v>
      </c>
      <c r="L2296" s="65">
        <v>612</v>
      </c>
      <c r="M2296" s="65" t="s">
        <v>506</v>
      </c>
    </row>
    <row r="2297" spans="1:13" ht="12.75" customHeight="1">
      <c r="A2297" s="65" t="str">
        <f>IF(ROW()=1,"KEY",IF(ISNA(VLOOKUP(B2297,車名対応マスタ!B:D,3,FALSE)),"",IF(VLOOKUP(B2297,車名対応マスタ!B:D,3,FALSE)="","",$D2297&amp;" "&amp;IF($G2297="9","J","O")&amp;" "&amp;$I2297&amp;" "&amp;IF($I2297&lt;=TEXT(★完成資料!$A$1,"yyyymm"),TEXT(★完成資料!$A$1,"yyyymm"),"999999")&amp; " " &amp; LEFT(F2297 &amp; "          ",10))))</f>
        <v xml:space="preserve">T O 202209 yyyy00 HV        </v>
      </c>
      <c r="B2297" s="68" t="s">
        <v>292</v>
      </c>
      <c r="C2297" s="68" t="s">
        <v>136</v>
      </c>
      <c r="D2297" s="68" t="s">
        <v>287</v>
      </c>
      <c r="E2297" s="68" t="s">
        <v>359</v>
      </c>
      <c r="F2297" s="68" t="s">
        <v>360</v>
      </c>
      <c r="G2297" s="68" t="s">
        <v>80</v>
      </c>
      <c r="H2297" s="68" t="s">
        <v>395</v>
      </c>
      <c r="I2297" s="68" t="s">
        <v>657</v>
      </c>
      <c r="J2297" s="65">
        <v>31</v>
      </c>
      <c r="K2297" s="65">
        <v>5</v>
      </c>
      <c r="L2297" s="65">
        <v>612</v>
      </c>
      <c r="M2297" s="65" t="s">
        <v>506</v>
      </c>
    </row>
    <row r="2298" spans="1:13" ht="12.75" customHeight="1">
      <c r="A2298" s="65" t="str">
        <f>IF(ROW()=1,"KEY",IF(ISNA(VLOOKUP(B2298,車名対応マスタ!B:D,3,FALSE)),"",IF(VLOOKUP(B2298,車名対応マスタ!B:D,3,FALSE)="","",$D2298&amp;" "&amp;IF($G2298="9","J","O")&amp;" "&amp;$I2298&amp;" "&amp;IF($I2298&lt;=TEXT(★完成資料!$A$1,"yyyymm"),TEXT(★完成資料!$A$1,"yyyymm"),"999999")&amp; " " &amp; LEFT(F2298 &amp; "          ",10))))</f>
        <v xml:space="preserve">T O 202210 yyyy00 HV        </v>
      </c>
      <c r="B2298" s="68" t="s">
        <v>292</v>
      </c>
      <c r="C2298" s="68" t="s">
        <v>136</v>
      </c>
      <c r="D2298" s="68" t="s">
        <v>287</v>
      </c>
      <c r="E2298" s="68" t="s">
        <v>359</v>
      </c>
      <c r="F2298" s="68" t="s">
        <v>360</v>
      </c>
      <c r="G2298" s="68" t="s">
        <v>80</v>
      </c>
      <c r="H2298" s="68" t="s">
        <v>395</v>
      </c>
      <c r="I2298" s="68" t="s">
        <v>663</v>
      </c>
      <c r="J2298" s="65">
        <v>0</v>
      </c>
      <c r="K2298" s="65">
        <v>1</v>
      </c>
      <c r="L2298" s="65">
        <v>612</v>
      </c>
      <c r="M2298" s="65" t="s">
        <v>506</v>
      </c>
    </row>
    <row r="2299" spans="1:13" ht="12.75" customHeight="1">
      <c r="A2299" s="65" t="str">
        <f>IF(ROW()=1,"KEY",IF(ISNA(VLOOKUP(B2299,車名対応マスタ!B:D,3,FALSE)),"",IF(VLOOKUP(B2299,車名対応マスタ!B:D,3,FALSE)="","",$D2299&amp;" "&amp;IF($G2299="9","J","O")&amp;" "&amp;$I2299&amp;" "&amp;IF($I2299&lt;=TEXT(★完成資料!$A$1,"yyyymm"),TEXT(★完成資料!$A$1,"yyyymm"),"999999")&amp; " " &amp; LEFT(F2299 &amp; "          ",10))))</f>
        <v xml:space="preserve">T O 202201 yyyy00 HV        </v>
      </c>
      <c r="B2299" s="68" t="s">
        <v>292</v>
      </c>
      <c r="C2299" s="68" t="s">
        <v>136</v>
      </c>
      <c r="D2299" s="68" t="s">
        <v>287</v>
      </c>
      <c r="E2299" s="68" t="s">
        <v>359</v>
      </c>
      <c r="F2299" s="68" t="s">
        <v>360</v>
      </c>
      <c r="G2299" s="68" t="s">
        <v>80</v>
      </c>
      <c r="H2299" s="68" t="s">
        <v>395</v>
      </c>
      <c r="I2299" s="68" t="s">
        <v>639</v>
      </c>
      <c r="J2299" s="65">
        <v>31</v>
      </c>
      <c r="K2299" s="65">
        <v>28</v>
      </c>
      <c r="L2299" s="65">
        <v>608</v>
      </c>
      <c r="M2299" s="65" t="s">
        <v>507</v>
      </c>
    </row>
    <row r="2300" spans="1:13" ht="12.75" customHeight="1">
      <c r="A2300" s="65" t="str">
        <f>IF(ROW()=1,"KEY",IF(ISNA(VLOOKUP(B2300,車名対応マスタ!B:D,3,FALSE)),"",IF(VLOOKUP(B2300,車名対応マスタ!B:D,3,FALSE)="","",$D2300&amp;" "&amp;IF($G2300="9","J","O")&amp;" "&amp;$I2300&amp;" "&amp;IF($I2300&lt;=TEXT(★完成資料!$A$1,"yyyymm"),TEXT(★完成資料!$A$1,"yyyymm"),"999999")&amp; " " &amp; LEFT(F2300 &amp; "          ",10))))</f>
        <v xml:space="preserve">T O 202202 yyyy00 HV        </v>
      </c>
      <c r="B2300" s="68" t="s">
        <v>292</v>
      </c>
      <c r="C2300" s="68" t="s">
        <v>136</v>
      </c>
      <c r="D2300" s="68" t="s">
        <v>287</v>
      </c>
      <c r="E2300" s="68" t="s">
        <v>359</v>
      </c>
      <c r="F2300" s="68" t="s">
        <v>360</v>
      </c>
      <c r="G2300" s="68" t="s">
        <v>80</v>
      </c>
      <c r="H2300" s="68" t="s">
        <v>395</v>
      </c>
      <c r="I2300" s="68" t="s">
        <v>640</v>
      </c>
      <c r="J2300" s="65">
        <v>28</v>
      </c>
      <c r="K2300" s="65">
        <v>16</v>
      </c>
      <c r="L2300" s="65">
        <v>608</v>
      </c>
      <c r="M2300" s="65" t="s">
        <v>507</v>
      </c>
    </row>
    <row r="2301" spans="1:13" ht="12.75" customHeight="1">
      <c r="A2301" s="65" t="str">
        <f>IF(ROW()=1,"KEY",IF(ISNA(VLOOKUP(B2301,車名対応マスタ!B:D,3,FALSE)),"",IF(VLOOKUP(B2301,車名対応マスタ!B:D,3,FALSE)="","",$D2301&amp;" "&amp;IF($G2301="9","J","O")&amp;" "&amp;$I2301&amp;" "&amp;IF($I2301&lt;=TEXT(★完成資料!$A$1,"yyyymm"),TEXT(★完成資料!$A$1,"yyyymm"),"999999")&amp; " " &amp; LEFT(F2301 &amp; "          ",10))))</f>
        <v xml:space="preserve">T O 202203 yyyy00 HV        </v>
      </c>
      <c r="B2301" s="68" t="s">
        <v>292</v>
      </c>
      <c r="C2301" s="68" t="s">
        <v>136</v>
      </c>
      <c r="D2301" s="68" t="s">
        <v>287</v>
      </c>
      <c r="E2301" s="68" t="s">
        <v>359</v>
      </c>
      <c r="F2301" s="68" t="s">
        <v>360</v>
      </c>
      <c r="G2301" s="68" t="s">
        <v>80</v>
      </c>
      <c r="H2301" s="68" t="s">
        <v>395</v>
      </c>
      <c r="I2301" s="68" t="s">
        <v>641</v>
      </c>
      <c r="J2301" s="65">
        <v>54</v>
      </c>
      <c r="K2301" s="65">
        <v>51</v>
      </c>
      <c r="L2301" s="65">
        <v>608</v>
      </c>
      <c r="M2301" s="65" t="s">
        <v>507</v>
      </c>
    </row>
    <row r="2302" spans="1:13" ht="12.75" customHeight="1">
      <c r="A2302" s="65" t="str">
        <f>IF(ROW()=1,"KEY",IF(ISNA(VLOOKUP(B2302,車名対応マスタ!B:D,3,FALSE)),"",IF(VLOOKUP(B2302,車名対応マスタ!B:D,3,FALSE)="","",$D2302&amp;" "&amp;IF($G2302="9","J","O")&amp;" "&amp;$I2302&amp;" "&amp;IF($I2302&lt;=TEXT(★完成資料!$A$1,"yyyymm"),TEXT(★完成資料!$A$1,"yyyymm"),"999999")&amp; " " &amp; LEFT(F2302 &amp; "          ",10))))</f>
        <v xml:space="preserve">T O 202204 yyyy00 HV        </v>
      </c>
      <c r="B2302" s="68" t="s">
        <v>292</v>
      </c>
      <c r="C2302" s="68" t="s">
        <v>136</v>
      </c>
      <c r="D2302" s="68" t="s">
        <v>287</v>
      </c>
      <c r="E2302" s="68" t="s">
        <v>359</v>
      </c>
      <c r="F2302" s="68" t="s">
        <v>360</v>
      </c>
      <c r="G2302" s="68" t="s">
        <v>80</v>
      </c>
      <c r="H2302" s="68" t="s">
        <v>395</v>
      </c>
      <c r="I2302" s="68" t="s">
        <v>642</v>
      </c>
      <c r="J2302" s="65">
        <v>82</v>
      </c>
      <c r="K2302" s="65">
        <v>46</v>
      </c>
      <c r="L2302" s="65">
        <v>608</v>
      </c>
      <c r="M2302" s="65" t="s">
        <v>507</v>
      </c>
    </row>
    <row r="2303" spans="1:13" ht="12.75" customHeight="1">
      <c r="A2303" s="65" t="str">
        <f>IF(ROW()=1,"KEY",IF(ISNA(VLOOKUP(B2303,車名対応マスタ!B:D,3,FALSE)),"",IF(VLOOKUP(B2303,車名対応マスタ!B:D,3,FALSE)="","",$D2303&amp;" "&amp;IF($G2303="9","J","O")&amp;" "&amp;$I2303&amp;" "&amp;IF($I2303&lt;=TEXT(★完成資料!$A$1,"yyyymm"),TEXT(★完成資料!$A$1,"yyyymm"),"999999")&amp; " " &amp; LEFT(F2303 &amp; "          ",10))))</f>
        <v xml:space="preserve">T O 202205 yyyy00 HV        </v>
      </c>
      <c r="B2303" s="68" t="s">
        <v>292</v>
      </c>
      <c r="C2303" s="68" t="s">
        <v>136</v>
      </c>
      <c r="D2303" s="68" t="s">
        <v>287</v>
      </c>
      <c r="E2303" s="68" t="s">
        <v>359</v>
      </c>
      <c r="F2303" s="68" t="s">
        <v>360</v>
      </c>
      <c r="G2303" s="68" t="s">
        <v>80</v>
      </c>
      <c r="H2303" s="68" t="s">
        <v>395</v>
      </c>
      <c r="I2303" s="68" t="s">
        <v>647</v>
      </c>
      <c r="J2303" s="65">
        <v>75</v>
      </c>
      <c r="K2303" s="65">
        <v>26</v>
      </c>
      <c r="L2303" s="65">
        <v>608</v>
      </c>
      <c r="M2303" s="65" t="s">
        <v>507</v>
      </c>
    </row>
    <row r="2304" spans="1:13" ht="12.75" customHeight="1">
      <c r="A2304" s="65" t="str">
        <f>IF(ROW()=1,"KEY",IF(ISNA(VLOOKUP(B2304,車名対応マスタ!B:D,3,FALSE)),"",IF(VLOOKUP(B2304,車名対応マスタ!B:D,3,FALSE)="","",$D2304&amp;" "&amp;IF($G2304="9","J","O")&amp;" "&amp;$I2304&amp;" "&amp;IF($I2304&lt;=TEXT(★完成資料!$A$1,"yyyymm"),TEXT(★完成資料!$A$1,"yyyymm"),"999999")&amp; " " &amp; LEFT(F2304 &amp; "          ",10))))</f>
        <v xml:space="preserve">T O 202206 yyyy00 HV        </v>
      </c>
      <c r="B2304" s="68" t="s">
        <v>292</v>
      </c>
      <c r="C2304" s="68" t="s">
        <v>136</v>
      </c>
      <c r="D2304" s="68" t="s">
        <v>287</v>
      </c>
      <c r="E2304" s="68" t="s">
        <v>359</v>
      </c>
      <c r="F2304" s="68" t="s">
        <v>360</v>
      </c>
      <c r="G2304" s="68" t="s">
        <v>80</v>
      </c>
      <c r="H2304" s="68" t="s">
        <v>395</v>
      </c>
      <c r="I2304" s="68" t="s">
        <v>652</v>
      </c>
      <c r="J2304" s="65">
        <v>72</v>
      </c>
      <c r="K2304" s="65">
        <v>34</v>
      </c>
      <c r="L2304" s="65">
        <v>608</v>
      </c>
      <c r="M2304" s="65" t="s">
        <v>507</v>
      </c>
    </row>
    <row r="2305" spans="1:13" ht="12.75" customHeight="1">
      <c r="A2305" s="65" t="str">
        <f>IF(ROW()=1,"KEY",IF(ISNA(VLOOKUP(B2305,車名対応マスタ!B:D,3,FALSE)),"",IF(VLOOKUP(B2305,車名対応マスタ!B:D,3,FALSE)="","",$D2305&amp;" "&amp;IF($G2305="9","J","O")&amp;" "&amp;$I2305&amp;" "&amp;IF($I2305&lt;=TEXT(★完成資料!$A$1,"yyyymm"),TEXT(★完成資料!$A$1,"yyyymm"),"999999")&amp; " " &amp; LEFT(F2305 &amp; "          ",10))))</f>
        <v xml:space="preserve">T O 202207 yyyy00 HV        </v>
      </c>
      <c r="B2305" s="68" t="s">
        <v>292</v>
      </c>
      <c r="C2305" s="68" t="s">
        <v>136</v>
      </c>
      <c r="D2305" s="68" t="s">
        <v>287</v>
      </c>
      <c r="E2305" s="68" t="s">
        <v>359</v>
      </c>
      <c r="F2305" s="68" t="s">
        <v>360</v>
      </c>
      <c r="G2305" s="68" t="s">
        <v>80</v>
      </c>
      <c r="H2305" s="68" t="s">
        <v>395</v>
      </c>
      <c r="I2305" s="68" t="s">
        <v>655</v>
      </c>
      <c r="J2305" s="65">
        <v>49</v>
      </c>
      <c r="K2305" s="65">
        <v>55</v>
      </c>
      <c r="L2305" s="65">
        <v>608</v>
      </c>
      <c r="M2305" s="65" t="s">
        <v>507</v>
      </c>
    </row>
    <row r="2306" spans="1:13" ht="12.75" customHeight="1">
      <c r="A2306" s="65" t="str">
        <f>IF(ROW()=1,"KEY",IF(ISNA(VLOOKUP(B2306,車名対応マスタ!B:D,3,FALSE)),"",IF(VLOOKUP(B2306,車名対応マスタ!B:D,3,FALSE)="","",$D2306&amp;" "&amp;IF($G2306="9","J","O")&amp;" "&amp;$I2306&amp;" "&amp;IF($I2306&lt;=TEXT(★完成資料!$A$1,"yyyymm"),TEXT(★完成資料!$A$1,"yyyymm"),"999999")&amp; " " &amp; LEFT(F2306 &amp; "          ",10))))</f>
        <v xml:space="preserve">T O 202208 yyyy00 HV        </v>
      </c>
      <c r="B2306" s="68" t="s">
        <v>292</v>
      </c>
      <c r="C2306" s="68" t="s">
        <v>136</v>
      </c>
      <c r="D2306" s="68" t="s">
        <v>287</v>
      </c>
      <c r="E2306" s="68" t="s">
        <v>359</v>
      </c>
      <c r="F2306" s="68" t="s">
        <v>360</v>
      </c>
      <c r="G2306" s="68" t="s">
        <v>80</v>
      </c>
      <c r="H2306" s="68" t="s">
        <v>395</v>
      </c>
      <c r="I2306" s="68" t="s">
        <v>656</v>
      </c>
      <c r="J2306" s="65">
        <v>0</v>
      </c>
      <c r="K2306" s="65">
        <v>42</v>
      </c>
      <c r="L2306" s="65">
        <v>608</v>
      </c>
      <c r="M2306" s="65" t="s">
        <v>507</v>
      </c>
    </row>
    <row r="2307" spans="1:13" ht="12.75" customHeight="1">
      <c r="A2307" s="65" t="str">
        <f>IF(ROW()=1,"KEY",IF(ISNA(VLOOKUP(B2307,車名対応マスタ!B:D,3,FALSE)),"",IF(VLOOKUP(B2307,車名対応マスタ!B:D,3,FALSE)="","",$D2307&amp;" "&amp;IF($G2307="9","J","O")&amp;" "&amp;$I2307&amp;" "&amp;IF($I2307&lt;=TEXT(★完成資料!$A$1,"yyyymm"),TEXT(★完成資料!$A$1,"yyyymm"),"999999")&amp; " " &amp; LEFT(F2307 &amp; "          ",10))))</f>
        <v xml:space="preserve">T O 202209 yyyy00 HV        </v>
      </c>
      <c r="B2307" s="68" t="s">
        <v>292</v>
      </c>
      <c r="C2307" s="68" t="s">
        <v>136</v>
      </c>
      <c r="D2307" s="68" t="s">
        <v>287</v>
      </c>
      <c r="E2307" s="68" t="s">
        <v>359</v>
      </c>
      <c r="F2307" s="68" t="s">
        <v>360</v>
      </c>
      <c r="G2307" s="68" t="s">
        <v>80</v>
      </c>
      <c r="H2307" s="68" t="s">
        <v>395</v>
      </c>
      <c r="I2307" s="68" t="s">
        <v>657</v>
      </c>
      <c r="J2307" s="65">
        <v>40</v>
      </c>
      <c r="K2307" s="65">
        <v>45</v>
      </c>
      <c r="L2307" s="65">
        <v>608</v>
      </c>
      <c r="M2307" s="65" t="s">
        <v>507</v>
      </c>
    </row>
    <row r="2308" spans="1:13" ht="12.75" customHeight="1">
      <c r="A2308" s="65" t="str">
        <f>IF(ROW()=1,"KEY",IF(ISNA(VLOOKUP(B2308,車名対応マスタ!B:D,3,FALSE)),"",IF(VLOOKUP(B2308,車名対応マスタ!B:D,3,FALSE)="","",$D2308&amp;" "&amp;IF($G2308="9","J","O")&amp;" "&amp;$I2308&amp;" "&amp;IF($I2308&lt;=TEXT(★完成資料!$A$1,"yyyymm"),TEXT(★完成資料!$A$1,"yyyymm"),"999999")&amp; " " &amp; LEFT(F2308 &amp; "          ",10))))</f>
        <v xml:space="preserve">T O 202210 yyyy00 HV        </v>
      </c>
      <c r="B2308" s="68" t="s">
        <v>292</v>
      </c>
      <c r="C2308" s="68" t="s">
        <v>136</v>
      </c>
      <c r="D2308" s="68" t="s">
        <v>287</v>
      </c>
      <c r="E2308" s="68" t="s">
        <v>359</v>
      </c>
      <c r="F2308" s="68" t="s">
        <v>360</v>
      </c>
      <c r="G2308" s="68" t="s">
        <v>80</v>
      </c>
      <c r="H2308" s="68" t="s">
        <v>395</v>
      </c>
      <c r="I2308" s="68" t="s">
        <v>663</v>
      </c>
      <c r="J2308" s="65">
        <v>57</v>
      </c>
      <c r="K2308" s="65">
        <v>59</v>
      </c>
      <c r="L2308" s="65">
        <v>608</v>
      </c>
      <c r="M2308" s="65" t="s">
        <v>507</v>
      </c>
    </row>
    <row r="2309" spans="1:13" ht="12.75" customHeight="1">
      <c r="A2309" s="65" t="str">
        <f>IF(ROW()=1,"KEY",IF(ISNA(VLOOKUP(B2309,車名対応マスタ!B:D,3,FALSE)),"",IF(VLOOKUP(B2309,車名対応マスタ!B:D,3,FALSE)="","",$D2309&amp;" "&amp;IF($G2309="9","J","O")&amp;" "&amp;$I2309&amp;" "&amp;IF($I2309&lt;=TEXT(★完成資料!$A$1,"yyyymm"),TEXT(★完成資料!$A$1,"yyyymm"),"999999")&amp; " " &amp; LEFT(F2309 &amp; "          ",10))))</f>
        <v xml:space="preserve">T O 202206 yyyy00 HV        </v>
      </c>
      <c r="B2309" s="68" t="s">
        <v>292</v>
      </c>
      <c r="C2309" s="68" t="s">
        <v>136</v>
      </c>
      <c r="D2309" s="68" t="s">
        <v>287</v>
      </c>
      <c r="E2309" s="68" t="s">
        <v>359</v>
      </c>
      <c r="F2309" s="68" t="s">
        <v>360</v>
      </c>
      <c r="G2309" s="68" t="s">
        <v>80</v>
      </c>
      <c r="H2309" s="68" t="s">
        <v>395</v>
      </c>
      <c r="I2309" s="68" t="s">
        <v>652</v>
      </c>
      <c r="J2309" s="65">
        <v>7</v>
      </c>
      <c r="K2309" s="65">
        <v>0</v>
      </c>
      <c r="L2309" s="65">
        <v>609</v>
      </c>
      <c r="M2309" s="65" t="s">
        <v>252</v>
      </c>
    </row>
    <row r="2310" spans="1:13" ht="12.75" customHeight="1">
      <c r="A2310" s="65" t="str">
        <f>IF(ROW()=1,"KEY",IF(ISNA(VLOOKUP(B2310,車名対応マスタ!B:D,3,FALSE)),"",IF(VLOOKUP(B2310,車名対応マスタ!B:D,3,FALSE)="","",$D2310&amp;" "&amp;IF($G2310="9","J","O")&amp;" "&amp;$I2310&amp;" "&amp;IF($I2310&lt;=TEXT(★完成資料!$A$1,"yyyymm"),TEXT(★完成資料!$A$1,"yyyymm"),"999999")&amp; " " &amp; LEFT(F2310 &amp; "          ",10))))</f>
        <v xml:space="preserve">T O 202207 yyyy00 HV        </v>
      </c>
      <c r="B2310" s="68" t="s">
        <v>292</v>
      </c>
      <c r="C2310" s="68" t="s">
        <v>136</v>
      </c>
      <c r="D2310" s="68" t="s">
        <v>287</v>
      </c>
      <c r="E2310" s="68" t="s">
        <v>359</v>
      </c>
      <c r="F2310" s="68" t="s">
        <v>360</v>
      </c>
      <c r="G2310" s="68" t="s">
        <v>80</v>
      </c>
      <c r="H2310" s="68" t="s">
        <v>395</v>
      </c>
      <c r="I2310" s="68" t="s">
        <v>655</v>
      </c>
      <c r="J2310" s="65">
        <v>20</v>
      </c>
      <c r="K2310" s="65">
        <v>0</v>
      </c>
      <c r="L2310" s="65">
        <v>609</v>
      </c>
      <c r="M2310" s="65" t="s">
        <v>252</v>
      </c>
    </row>
    <row r="2311" spans="1:13" ht="12.75" customHeight="1">
      <c r="A2311" s="65" t="str">
        <f>IF(ROW()=1,"KEY",IF(ISNA(VLOOKUP(B2311,車名対応マスタ!B:D,3,FALSE)),"",IF(VLOOKUP(B2311,車名対応マスタ!B:D,3,FALSE)="","",$D2311&amp;" "&amp;IF($G2311="9","J","O")&amp;" "&amp;$I2311&amp;" "&amp;IF($I2311&lt;=TEXT(★完成資料!$A$1,"yyyymm"),TEXT(★完成資料!$A$1,"yyyymm"),"999999")&amp; " " &amp; LEFT(F2311 &amp; "          ",10))))</f>
        <v xml:space="preserve">T O 202208 yyyy00 HV        </v>
      </c>
      <c r="B2311" s="68" t="s">
        <v>292</v>
      </c>
      <c r="C2311" s="68" t="s">
        <v>136</v>
      </c>
      <c r="D2311" s="68" t="s">
        <v>287</v>
      </c>
      <c r="E2311" s="68" t="s">
        <v>359</v>
      </c>
      <c r="F2311" s="68" t="s">
        <v>360</v>
      </c>
      <c r="G2311" s="68" t="s">
        <v>80</v>
      </c>
      <c r="H2311" s="68" t="s">
        <v>395</v>
      </c>
      <c r="I2311" s="68" t="s">
        <v>656</v>
      </c>
      <c r="J2311" s="65">
        <v>3</v>
      </c>
      <c r="K2311" s="65">
        <v>0</v>
      </c>
      <c r="L2311" s="65">
        <v>609</v>
      </c>
      <c r="M2311" s="65" t="s">
        <v>252</v>
      </c>
    </row>
    <row r="2312" spans="1:13" ht="12.75" customHeight="1">
      <c r="A2312" s="65" t="str">
        <f>IF(ROW()=1,"KEY",IF(ISNA(VLOOKUP(B2312,車名対応マスタ!B:D,3,FALSE)),"",IF(VLOOKUP(B2312,車名対応マスタ!B:D,3,FALSE)="","",$D2312&amp;" "&amp;IF($G2312="9","J","O")&amp;" "&amp;$I2312&amp;" "&amp;IF($I2312&lt;=TEXT(★完成資料!$A$1,"yyyymm"),TEXT(★完成資料!$A$1,"yyyymm"),"999999")&amp; " " &amp; LEFT(F2312 &amp; "          ",10))))</f>
        <v xml:space="preserve">T O 202209 yyyy00 HV        </v>
      </c>
      <c r="B2312" s="68" t="s">
        <v>292</v>
      </c>
      <c r="C2312" s="68" t="s">
        <v>136</v>
      </c>
      <c r="D2312" s="68" t="s">
        <v>287</v>
      </c>
      <c r="E2312" s="68" t="s">
        <v>359</v>
      </c>
      <c r="F2312" s="68" t="s">
        <v>360</v>
      </c>
      <c r="G2312" s="68" t="s">
        <v>80</v>
      </c>
      <c r="H2312" s="68" t="s">
        <v>395</v>
      </c>
      <c r="I2312" s="68" t="s">
        <v>657</v>
      </c>
      <c r="J2312" s="65">
        <v>8</v>
      </c>
      <c r="K2312" s="65">
        <v>0</v>
      </c>
      <c r="L2312" s="65">
        <v>609</v>
      </c>
      <c r="M2312" s="65" t="s">
        <v>252</v>
      </c>
    </row>
    <row r="2313" spans="1:13" ht="12.75" customHeight="1">
      <c r="A2313" s="65" t="str">
        <f>IF(ROW()=1,"KEY",IF(ISNA(VLOOKUP(B2313,車名対応マスタ!B:D,3,FALSE)),"",IF(VLOOKUP(B2313,車名対応マスタ!B:D,3,FALSE)="","",$D2313&amp;" "&amp;IF($G2313="9","J","O")&amp;" "&amp;$I2313&amp;" "&amp;IF($I2313&lt;=TEXT(★完成資料!$A$1,"yyyymm"),TEXT(★完成資料!$A$1,"yyyymm"),"999999")&amp; " " &amp; LEFT(F2313 &amp; "          ",10))))</f>
        <v xml:space="preserve">T O 202210 yyyy00 HV        </v>
      </c>
      <c r="B2313" s="68" t="s">
        <v>292</v>
      </c>
      <c r="C2313" s="68" t="s">
        <v>136</v>
      </c>
      <c r="D2313" s="68" t="s">
        <v>287</v>
      </c>
      <c r="E2313" s="68" t="s">
        <v>359</v>
      </c>
      <c r="F2313" s="68" t="s">
        <v>360</v>
      </c>
      <c r="G2313" s="68" t="s">
        <v>80</v>
      </c>
      <c r="H2313" s="68" t="s">
        <v>395</v>
      </c>
      <c r="I2313" s="68" t="s">
        <v>663</v>
      </c>
      <c r="J2313" s="65">
        <v>1</v>
      </c>
      <c r="K2313" s="65">
        <v>0</v>
      </c>
      <c r="L2313" s="65">
        <v>609</v>
      </c>
      <c r="M2313" s="65" t="s">
        <v>252</v>
      </c>
    </row>
    <row r="2314" spans="1:13" ht="12.75" customHeight="1">
      <c r="A2314" s="65" t="str">
        <f>IF(ROW()=1,"KEY",IF(ISNA(VLOOKUP(B2314,車名対応マスタ!B:D,3,FALSE)),"",IF(VLOOKUP(B2314,車名対応マスタ!B:D,3,FALSE)="","",$D2314&amp;" "&amp;IF($G2314="9","J","O")&amp;" "&amp;$I2314&amp;" "&amp;IF($I2314&lt;=TEXT(★完成資料!$A$1,"yyyymm"),TEXT(★完成資料!$A$1,"yyyymm"),"999999")&amp; " " &amp; LEFT(F2314 &amp; "          ",10))))</f>
        <v xml:space="preserve">T O 202201 yyyy00 HV        </v>
      </c>
      <c r="B2314" s="68" t="s">
        <v>292</v>
      </c>
      <c r="C2314" s="68" t="s">
        <v>136</v>
      </c>
      <c r="D2314" s="68" t="s">
        <v>287</v>
      </c>
      <c r="E2314" s="68" t="s">
        <v>359</v>
      </c>
      <c r="F2314" s="68" t="s">
        <v>360</v>
      </c>
      <c r="G2314" s="68" t="s">
        <v>80</v>
      </c>
      <c r="H2314" s="68" t="s">
        <v>395</v>
      </c>
      <c r="I2314" s="68" t="s">
        <v>639</v>
      </c>
      <c r="J2314" s="65">
        <v>10</v>
      </c>
      <c r="K2314" s="65">
        <v>2</v>
      </c>
      <c r="L2314" s="65">
        <v>448</v>
      </c>
      <c r="M2314" s="65" t="s">
        <v>400</v>
      </c>
    </row>
    <row r="2315" spans="1:13" ht="12.75" customHeight="1">
      <c r="A2315" s="65" t="str">
        <f>IF(ROW()=1,"KEY",IF(ISNA(VLOOKUP(B2315,車名対応マスタ!B:D,3,FALSE)),"",IF(VLOOKUP(B2315,車名対応マスタ!B:D,3,FALSE)="","",$D2315&amp;" "&amp;IF($G2315="9","J","O")&amp;" "&amp;$I2315&amp;" "&amp;IF($I2315&lt;=TEXT(★完成資料!$A$1,"yyyymm"),TEXT(★完成資料!$A$1,"yyyymm"),"999999")&amp; " " &amp; LEFT(F2315 &amp; "          ",10))))</f>
        <v xml:space="preserve">T O 202202 yyyy00 HV        </v>
      </c>
      <c r="B2315" s="68" t="s">
        <v>292</v>
      </c>
      <c r="C2315" s="68" t="s">
        <v>136</v>
      </c>
      <c r="D2315" s="68" t="s">
        <v>287</v>
      </c>
      <c r="E2315" s="68" t="s">
        <v>359</v>
      </c>
      <c r="F2315" s="68" t="s">
        <v>360</v>
      </c>
      <c r="G2315" s="68" t="s">
        <v>80</v>
      </c>
      <c r="H2315" s="68" t="s">
        <v>395</v>
      </c>
      <c r="I2315" s="68" t="s">
        <v>640</v>
      </c>
      <c r="J2315" s="65">
        <v>6</v>
      </c>
      <c r="K2315" s="65">
        <v>3</v>
      </c>
      <c r="L2315" s="65">
        <v>448</v>
      </c>
      <c r="M2315" s="65" t="s">
        <v>400</v>
      </c>
    </row>
    <row r="2316" spans="1:13" ht="12.75" customHeight="1">
      <c r="A2316" s="65" t="str">
        <f>IF(ROW()=1,"KEY",IF(ISNA(VLOOKUP(B2316,車名対応マスタ!B:D,3,FALSE)),"",IF(VLOOKUP(B2316,車名対応マスタ!B:D,3,FALSE)="","",$D2316&amp;" "&amp;IF($G2316="9","J","O")&amp;" "&amp;$I2316&amp;" "&amp;IF($I2316&lt;=TEXT(★完成資料!$A$1,"yyyymm"),TEXT(★完成資料!$A$1,"yyyymm"),"999999")&amp; " " &amp; LEFT(F2316 &amp; "          ",10))))</f>
        <v xml:space="preserve">T O 202203 yyyy00 HV        </v>
      </c>
      <c r="B2316" s="68" t="s">
        <v>292</v>
      </c>
      <c r="C2316" s="68" t="s">
        <v>136</v>
      </c>
      <c r="D2316" s="68" t="s">
        <v>287</v>
      </c>
      <c r="E2316" s="68" t="s">
        <v>359</v>
      </c>
      <c r="F2316" s="68" t="s">
        <v>360</v>
      </c>
      <c r="G2316" s="68" t="s">
        <v>80</v>
      </c>
      <c r="H2316" s="68" t="s">
        <v>395</v>
      </c>
      <c r="I2316" s="68" t="s">
        <v>641</v>
      </c>
      <c r="J2316" s="65">
        <v>17</v>
      </c>
      <c r="K2316" s="65">
        <v>10</v>
      </c>
      <c r="L2316" s="65">
        <v>448</v>
      </c>
      <c r="M2316" s="65" t="s">
        <v>400</v>
      </c>
    </row>
    <row r="2317" spans="1:13" ht="12.75" customHeight="1">
      <c r="A2317" s="65" t="str">
        <f>IF(ROW()=1,"KEY",IF(ISNA(VLOOKUP(B2317,車名対応マスタ!B:D,3,FALSE)),"",IF(VLOOKUP(B2317,車名対応マスタ!B:D,3,FALSE)="","",$D2317&amp;" "&amp;IF($G2317="9","J","O")&amp;" "&amp;$I2317&amp;" "&amp;IF($I2317&lt;=TEXT(★完成資料!$A$1,"yyyymm"),TEXT(★完成資料!$A$1,"yyyymm"),"999999")&amp; " " &amp; LEFT(F2317 &amp; "          ",10))))</f>
        <v xml:space="preserve">T O 202204 yyyy00 HV        </v>
      </c>
      <c r="B2317" s="68" t="s">
        <v>292</v>
      </c>
      <c r="C2317" s="68" t="s">
        <v>136</v>
      </c>
      <c r="D2317" s="68" t="s">
        <v>287</v>
      </c>
      <c r="E2317" s="68" t="s">
        <v>359</v>
      </c>
      <c r="F2317" s="68" t="s">
        <v>360</v>
      </c>
      <c r="G2317" s="68" t="s">
        <v>80</v>
      </c>
      <c r="H2317" s="68" t="s">
        <v>395</v>
      </c>
      <c r="I2317" s="68" t="s">
        <v>642</v>
      </c>
      <c r="J2317" s="65">
        <v>8</v>
      </c>
      <c r="K2317" s="65">
        <v>13</v>
      </c>
      <c r="L2317" s="65">
        <v>448</v>
      </c>
      <c r="M2317" s="65" t="s">
        <v>400</v>
      </c>
    </row>
    <row r="2318" spans="1:13" ht="12.75" customHeight="1">
      <c r="A2318" s="65" t="str">
        <f>IF(ROW()=1,"KEY",IF(ISNA(VLOOKUP(B2318,車名対応マスタ!B:D,3,FALSE)),"",IF(VLOOKUP(B2318,車名対応マスタ!B:D,3,FALSE)="","",$D2318&amp;" "&amp;IF($G2318="9","J","O")&amp;" "&amp;$I2318&amp;" "&amp;IF($I2318&lt;=TEXT(★完成資料!$A$1,"yyyymm"),TEXT(★完成資料!$A$1,"yyyymm"),"999999")&amp; " " &amp; LEFT(F2318 &amp; "          ",10))))</f>
        <v xml:space="preserve">T O 202205 yyyy00 HV        </v>
      </c>
      <c r="B2318" s="68" t="s">
        <v>292</v>
      </c>
      <c r="C2318" s="68" t="s">
        <v>136</v>
      </c>
      <c r="D2318" s="68" t="s">
        <v>287</v>
      </c>
      <c r="E2318" s="68" t="s">
        <v>359</v>
      </c>
      <c r="F2318" s="68" t="s">
        <v>360</v>
      </c>
      <c r="G2318" s="68" t="s">
        <v>80</v>
      </c>
      <c r="H2318" s="68" t="s">
        <v>395</v>
      </c>
      <c r="I2318" s="68" t="s">
        <v>647</v>
      </c>
      <c r="J2318" s="65">
        <v>12</v>
      </c>
      <c r="K2318" s="65">
        <v>7</v>
      </c>
      <c r="L2318" s="65">
        <v>448</v>
      </c>
      <c r="M2318" s="65" t="s">
        <v>400</v>
      </c>
    </row>
    <row r="2319" spans="1:13" ht="12.75" customHeight="1">
      <c r="A2319" s="65" t="str">
        <f>IF(ROW()=1,"KEY",IF(ISNA(VLOOKUP(B2319,車名対応マスタ!B:D,3,FALSE)),"",IF(VLOOKUP(B2319,車名対応マスタ!B:D,3,FALSE)="","",$D2319&amp;" "&amp;IF($G2319="9","J","O")&amp;" "&amp;$I2319&amp;" "&amp;IF($I2319&lt;=TEXT(★完成資料!$A$1,"yyyymm"),TEXT(★完成資料!$A$1,"yyyymm"),"999999")&amp; " " &amp; LEFT(F2319 &amp; "          ",10))))</f>
        <v xml:space="preserve">T O 202206 yyyy00 HV        </v>
      </c>
      <c r="B2319" s="68" t="s">
        <v>292</v>
      </c>
      <c r="C2319" s="68" t="s">
        <v>136</v>
      </c>
      <c r="D2319" s="68" t="s">
        <v>287</v>
      </c>
      <c r="E2319" s="68" t="s">
        <v>359</v>
      </c>
      <c r="F2319" s="68" t="s">
        <v>360</v>
      </c>
      <c r="G2319" s="68" t="s">
        <v>80</v>
      </c>
      <c r="H2319" s="68" t="s">
        <v>395</v>
      </c>
      <c r="I2319" s="68" t="s">
        <v>652</v>
      </c>
      <c r="J2319" s="65">
        <v>18</v>
      </c>
      <c r="K2319" s="65">
        <v>12</v>
      </c>
      <c r="L2319" s="65">
        <v>448</v>
      </c>
      <c r="M2319" s="65" t="s">
        <v>400</v>
      </c>
    </row>
    <row r="2320" spans="1:13" ht="12.75" customHeight="1">
      <c r="A2320" s="65" t="str">
        <f>IF(ROW()=1,"KEY",IF(ISNA(VLOOKUP(B2320,車名対応マスタ!B:D,3,FALSE)),"",IF(VLOOKUP(B2320,車名対応マスタ!B:D,3,FALSE)="","",$D2320&amp;" "&amp;IF($G2320="9","J","O")&amp;" "&amp;$I2320&amp;" "&amp;IF($I2320&lt;=TEXT(★完成資料!$A$1,"yyyymm"),TEXT(★完成資料!$A$1,"yyyymm"),"999999")&amp; " " &amp; LEFT(F2320 &amp; "          ",10))))</f>
        <v xml:space="preserve">T O 202207 yyyy00 HV        </v>
      </c>
      <c r="B2320" s="68" t="s">
        <v>292</v>
      </c>
      <c r="C2320" s="68" t="s">
        <v>136</v>
      </c>
      <c r="D2320" s="68" t="s">
        <v>287</v>
      </c>
      <c r="E2320" s="68" t="s">
        <v>359</v>
      </c>
      <c r="F2320" s="68" t="s">
        <v>360</v>
      </c>
      <c r="G2320" s="68" t="s">
        <v>80</v>
      </c>
      <c r="H2320" s="68" t="s">
        <v>395</v>
      </c>
      <c r="I2320" s="68" t="s">
        <v>655</v>
      </c>
      <c r="J2320" s="65">
        <v>5</v>
      </c>
      <c r="K2320" s="65">
        <v>11</v>
      </c>
      <c r="L2320" s="65">
        <v>448</v>
      </c>
      <c r="M2320" s="65" t="s">
        <v>400</v>
      </c>
    </row>
    <row r="2321" spans="1:13" ht="12.75" customHeight="1">
      <c r="A2321" s="65" t="str">
        <f>IF(ROW()=1,"KEY",IF(ISNA(VLOOKUP(B2321,車名対応マスタ!B:D,3,FALSE)),"",IF(VLOOKUP(B2321,車名対応マスタ!B:D,3,FALSE)="","",$D2321&amp;" "&amp;IF($G2321="9","J","O")&amp;" "&amp;$I2321&amp;" "&amp;IF($I2321&lt;=TEXT(★完成資料!$A$1,"yyyymm"),TEXT(★完成資料!$A$1,"yyyymm"),"999999")&amp; " " &amp; LEFT(F2321 &amp; "          ",10))))</f>
        <v xml:space="preserve">T O 202208 yyyy00 HV        </v>
      </c>
      <c r="B2321" s="68" t="s">
        <v>292</v>
      </c>
      <c r="C2321" s="68" t="s">
        <v>136</v>
      </c>
      <c r="D2321" s="68" t="s">
        <v>287</v>
      </c>
      <c r="E2321" s="68" t="s">
        <v>359</v>
      </c>
      <c r="F2321" s="68" t="s">
        <v>360</v>
      </c>
      <c r="G2321" s="68" t="s">
        <v>80</v>
      </c>
      <c r="H2321" s="68" t="s">
        <v>395</v>
      </c>
      <c r="I2321" s="68" t="s">
        <v>656</v>
      </c>
      <c r="J2321" s="65">
        <v>11</v>
      </c>
      <c r="K2321" s="65">
        <v>9</v>
      </c>
      <c r="L2321" s="65">
        <v>448</v>
      </c>
      <c r="M2321" s="65" t="s">
        <v>400</v>
      </c>
    </row>
    <row r="2322" spans="1:13" ht="12.75" customHeight="1">
      <c r="A2322" s="65" t="str">
        <f>IF(ROW()=1,"KEY",IF(ISNA(VLOOKUP(B2322,車名対応マスタ!B:D,3,FALSE)),"",IF(VLOOKUP(B2322,車名対応マスタ!B:D,3,FALSE)="","",$D2322&amp;" "&amp;IF($G2322="9","J","O")&amp;" "&amp;$I2322&amp;" "&amp;IF($I2322&lt;=TEXT(★完成資料!$A$1,"yyyymm"),TEXT(★完成資料!$A$1,"yyyymm"),"999999")&amp; " " &amp; LEFT(F2322 &amp; "          ",10))))</f>
        <v xml:space="preserve">T O 202209 yyyy00 HV        </v>
      </c>
      <c r="B2322" s="68" t="s">
        <v>292</v>
      </c>
      <c r="C2322" s="68" t="s">
        <v>136</v>
      </c>
      <c r="D2322" s="68" t="s">
        <v>287</v>
      </c>
      <c r="E2322" s="68" t="s">
        <v>359</v>
      </c>
      <c r="F2322" s="68" t="s">
        <v>360</v>
      </c>
      <c r="G2322" s="68" t="s">
        <v>80</v>
      </c>
      <c r="H2322" s="68" t="s">
        <v>395</v>
      </c>
      <c r="I2322" s="68" t="s">
        <v>657</v>
      </c>
      <c r="J2322" s="65">
        <v>13</v>
      </c>
      <c r="K2322" s="65">
        <v>8</v>
      </c>
      <c r="L2322" s="65">
        <v>448</v>
      </c>
      <c r="M2322" s="65" t="s">
        <v>400</v>
      </c>
    </row>
    <row r="2323" spans="1:13" ht="12.75" customHeight="1">
      <c r="A2323" s="65" t="str">
        <f>IF(ROW()=1,"KEY",IF(ISNA(VLOOKUP(B2323,車名対応マスタ!B:D,3,FALSE)),"",IF(VLOOKUP(B2323,車名対応マスタ!B:D,3,FALSE)="","",$D2323&amp;" "&amp;IF($G2323="9","J","O")&amp;" "&amp;$I2323&amp;" "&amp;IF($I2323&lt;=TEXT(★完成資料!$A$1,"yyyymm"),TEXT(★完成資料!$A$1,"yyyymm"),"999999")&amp; " " &amp; LEFT(F2323 &amp; "          ",10))))</f>
        <v xml:space="preserve">T O 202210 yyyy00 HV        </v>
      </c>
      <c r="B2323" s="68" t="s">
        <v>292</v>
      </c>
      <c r="C2323" s="68" t="s">
        <v>136</v>
      </c>
      <c r="D2323" s="68" t="s">
        <v>287</v>
      </c>
      <c r="E2323" s="68" t="s">
        <v>359</v>
      </c>
      <c r="F2323" s="68" t="s">
        <v>360</v>
      </c>
      <c r="G2323" s="68" t="s">
        <v>80</v>
      </c>
      <c r="H2323" s="68" t="s">
        <v>395</v>
      </c>
      <c r="I2323" s="68" t="s">
        <v>663</v>
      </c>
      <c r="J2323" s="65">
        <v>15</v>
      </c>
      <c r="K2323" s="65">
        <v>1</v>
      </c>
      <c r="L2323" s="65">
        <v>448</v>
      </c>
      <c r="M2323" s="65" t="s">
        <v>400</v>
      </c>
    </row>
    <row r="2324" spans="1:13" ht="12.75" customHeight="1">
      <c r="A2324" s="65" t="str">
        <f>IF(ROW()=1,"KEY",IF(ISNA(VLOOKUP(B2324,車名対応マスタ!B:D,3,FALSE)),"",IF(VLOOKUP(B2324,車名対応マスタ!B:D,3,FALSE)="","",$D2324&amp;" "&amp;IF($G2324="9","J","O")&amp;" "&amp;$I2324&amp;" "&amp;IF($I2324&lt;=TEXT(★完成資料!$A$1,"yyyymm"),TEXT(★完成資料!$A$1,"yyyymm"),"999999")&amp; " " &amp; LEFT(F2324 &amp; "          ",10))))</f>
        <v xml:space="preserve">T O 202201 yyyy00 HV        </v>
      </c>
      <c r="B2324" s="68" t="s">
        <v>292</v>
      </c>
      <c r="C2324" s="68" t="s">
        <v>136</v>
      </c>
      <c r="D2324" s="68" t="s">
        <v>287</v>
      </c>
      <c r="E2324" s="68" t="s">
        <v>359</v>
      </c>
      <c r="F2324" s="68" t="s">
        <v>360</v>
      </c>
      <c r="G2324" s="68" t="s">
        <v>80</v>
      </c>
      <c r="H2324" s="68" t="s">
        <v>395</v>
      </c>
      <c r="I2324" s="68" t="s">
        <v>639</v>
      </c>
      <c r="J2324" s="65">
        <v>2344</v>
      </c>
      <c r="K2324" s="65">
        <v>1241</v>
      </c>
      <c r="L2324" s="65">
        <v>607</v>
      </c>
      <c r="M2324" s="65" t="s">
        <v>401</v>
      </c>
    </row>
    <row r="2325" spans="1:13" ht="12.75" customHeight="1">
      <c r="A2325" s="65" t="str">
        <f>IF(ROW()=1,"KEY",IF(ISNA(VLOOKUP(B2325,車名対応マスタ!B:D,3,FALSE)),"",IF(VLOOKUP(B2325,車名対応マスタ!B:D,3,FALSE)="","",$D2325&amp;" "&amp;IF($G2325="9","J","O")&amp;" "&amp;$I2325&amp;" "&amp;IF($I2325&lt;=TEXT(★完成資料!$A$1,"yyyymm"),TEXT(★完成資料!$A$1,"yyyymm"),"999999")&amp; " " &amp; LEFT(F2325 &amp; "          ",10))))</f>
        <v xml:space="preserve">T O 202202 yyyy00 HV        </v>
      </c>
      <c r="B2325" s="68" t="s">
        <v>292</v>
      </c>
      <c r="C2325" s="68" t="s">
        <v>136</v>
      </c>
      <c r="D2325" s="68" t="s">
        <v>287</v>
      </c>
      <c r="E2325" s="68" t="s">
        <v>359</v>
      </c>
      <c r="F2325" s="68" t="s">
        <v>360</v>
      </c>
      <c r="G2325" s="68" t="s">
        <v>80</v>
      </c>
      <c r="H2325" s="68" t="s">
        <v>395</v>
      </c>
      <c r="I2325" s="68" t="s">
        <v>640</v>
      </c>
      <c r="J2325" s="65">
        <v>1079</v>
      </c>
      <c r="K2325" s="65">
        <v>778</v>
      </c>
      <c r="L2325" s="65">
        <v>607</v>
      </c>
      <c r="M2325" s="65" t="s">
        <v>401</v>
      </c>
    </row>
    <row r="2326" spans="1:13" ht="12.75" customHeight="1">
      <c r="A2326" s="65" t="str">
        <f>IF(ROW()=1,"KEY",IF(ISNA(VLOOKUP(B2326,車名対応マスタ!B:D,3,FALSE)),"",IF(VLOOKUP(B2326,車名対応マスタ!B:D,3,FALSE)="","",$D2326&amp;" "&amp;IF($G2326="9","J","O")&amp;" "&amp;$I2326&amp;" "&amp;IF($I2326&lt;=TEXT(★完成資料!$A$1,"yyyymm"),TEXT(★完成資料!$A$1,"yyyymm"),"999999")&amp; " " &amp; LEFT(F2326 &amp; "          ",10))))</f>
        <v xml:space="preserve">T O 202203 yyyy00 HV        </v>
      </c>
      <c r="B2326" s="68" t="s">
        <v>292</v>
      </c>
      <c r="C2326" s="68" t="s">
        <v>136</v>
      </c>
      <c r="D2326" s="68" t="s">
        <v>287</v>
      </c>
      <c r="E2326" s="68" t="s">
        <v>359</v>
      </c>
      <c r="F2326" s="68" t="s">
        <v>360</v>
      </c>
      <c r="G2326" s="68" t="s">
        <v>80</v>
      </c>
      <c r="H2326" s="68" t="s">
        <v>395</v>
      </c>
      <c r="I2326" s="68" t="s">
        <v>641</v>
      </c>
      <c r="J2326" s="65">
        <v>611</v>
      </c>
      <c r="K2326" s="65">
        <v>1176</v>
      </c>
      <c r="L2326" s="65">
        <v>607</v>
      </c>
      <c r="M2326" s="65" t="s">
        <v>401</v>
      </c>
    </row>
    <row r="2327" spans="1:13" ht="12.75" customHeight="1">
      <c r="A2327" s="65" t="str">
        <f>IF(ROW()=1,"KEY",IF(ISNA(VLOOKUP(B2327,車名対応マスタ!B:D,3,FALSE)),"",IF(VLOOKUP(B2327,車名対応マスタ!B:D,3,FALSE)="","",$D2327&amp;" "&amp;IF($G2327="9","J","O")&amp;" "&amp;$I2327&amp;" "&amp;IF($I2327&lt;=TEXT(★完成資料!$A$1,"yyyymm"),TEXT(★完成資料!$A$1,"yyyymm"),"999999")&amp; " " &amp; LEFT(F2327 &amp; "          ",10))))</f>
        <v xml:space="preserve">T O 202204 yyyy00 HV        </v>
      </c>
      <c r="B2327" s="68" t="s">
        <v>292</v>
      </c>
      <c r="C2327" s="68" t="s">
        <v>136</v>
      </c>
      <c r="D2327" s="68" t="s">
        <v>287</v>
      </c>
      <c r="E2327" s="68" t="s">
        <v>359</v>
      </c>
      <c r="F2327" s="68" t="s">
        <v>360</v>
      </c>
      <c r="G2327" s="68" t="s">
        <v>80</v>
      </c>
      <c r="H2327" s="68" t="s">
        <v>395</v>
      </c>
      <c r="I2327" s="68" t="s">
        <v>642</v>
      </c>
      <c r="J2327" s="65">
        <v>553</v>
      </c>
      <c r="K2327" s="65">
        <v>699</v>
      </c>
      <c r="L2327" s="65">
        <v>607</v>
      </c>
      <c r="M2327" s="65" t="s">
        <v>401</v>
      </c>
    </row>
    <row r="2328" spans="1:13" ht="12.75" customHeight="1">
      <c r="A2328" s="65" t="str">
        <f>IF(ROW()=1,"KEY",IF(ISNA(VLOOKUP(B2328,車名対応マスタ!B:D,3,FALSE)),"",IF(VLOOKUP(B2328,車名対応マスタ!B:D,3,FALSE)="","",$D2328&amp;" "&amp;IF($G2328="9","J","O")&amp;" "&amp;$I2328&amp;" "&amp;IF($I2328&lt;=TEXT(★完成資料!$A$1,"yyyymm"),TEXT(★完成資料!$A$1,"yyyymm"),"999999")&amp; " " &amp; LEFT(F2328 &amp; "          ",10))))</f>
        <v xml:space="preserve">T O 202205 yyyy00 HV        </v>
      </c>
      <c r="B2328" s="68" t="s">
        <v>292</v>
      </c>
      <c r="C2328" s="68" t="s">
        <v>136</v>
      </c>
      <c r="D2328" s="68" t="s">
        <v>287</v>
      </c>
      <c r="E2328" s="68" t="s">
        <v>359</v>
      </c>
      <c r="F2328" s="68" t="s">
        <v>360</v>
      </c>
      <c r="G2328" s="68" t="s">
        <v>80</v>
      </c>
      <c r="H2328" s="68" t="s">
        <v>395</v>
      </c>
      <c r="I2328" s="68" t="s">
        <v>647</v>
      </c>
      <c r="J2328" s="65">
        <v>793</v>
      </c>
      <c r="K2328" s="65">
        <v>799</v>
      </c>
      <c r="L2328" s="65">
        <v>607</v>
      </c>
      <c r="M2328" s="65" t="s">
        <v>401</v>
      </c>
    </row>
    <row r="2329" spans="1:13" ht="12.75" customHeight="1">
      <c r="A2329" s="65" t="str">
        <f>IF(ROW()=1,"KEY",IF(ISNA(VLOOKUP(B2329,車名対応マスタ!B:D,3,FALSE)),"",IF(VLOOKUP(B2329,車名対応マスタ!B:D,3,FALSE)="","",$D2329&amp;" "&amp;IF($G2329="9","J","O")&amp;" "&amp;$I2329&amp;" "&amp;IF($I2329&lt;=TEXT(★完成資料!$A$1,"yyyymm"),TEXT(★完成資料!$A$1,"yyyymm"),"999999")&amp; " " &amp; LEFT(F2329 &amp; "          ",10))))</f>
        <v xml:space="preserve">T O 202206 yyyy00 HV        </v>
      </c>
      <c r="B2329" s="68" t="s">
        <v>292</v>
      </c>
      <c r="C2329" s="68" t="s">
        <v>136</v>
      </c>
      <c r="D2329" s="68" t="s">
        <v>287</v>
      </c>
      <c r="E2329" s="68" t="s">
        <v>359</v>
      </c>
      <c r="F2329" s="68" t="s">
        <v>360</v>
      </c>
      <c r="G2329" s="68" t="s">
        <v>80</v>
      </c>
      <c r="H2329" s="68" t="s">
        <v>395</v>
      </c>
      <c r="I2329" s="68" t="s">
        <v>652</v>
      </c>
      <c r="J2329" s="65">
        <v>476</v>
      </c>
      <c r="K2329" s="65">
        <v>853</v>
      </c>
      <c r="L2329" s="65">
        <v>607</v>
      </c>
      <c r="M2329" s="65" t="s">
        <v>401</v>
      </c>
    </row>
    <row r="2330" spans="1:13" ht="12.75" customHeight="1">
      <c r="A2330" s="65" t="str">
        <f>IF(ROW()=1,"KEY",IF(ISNA(VLOOKUP(B2330,車名対応マスタ!B:D,3,FALSE)),"",IF(VLOOKUP(B2330,車名対応マスタ!B:D,3,FALSE)="","",$D2330&amp;" "&amp;IF($G2330="9","J","O")&amp;" "&amp;$I2330&amp;" "&amp;IF($I2330&lt;=TEXT(★完成資料!$A$1,"yyyymm"),TEXT(★完成資料!$A$1,"yyyymm"),"999999")&amp; " " &amp; LEFT(F2330 &amp; "          ",10))))</f>
        <v xml:space="preserve">T O 202207 yyyy00 HV        </v>
      </c>
      <c r="B2330" s="68" t="s">
        <v>292</v>
      </c>
      <c r="C2330" s="68" t="s">
        <v>136</v>
      </c>
      <c r="D2330" s="68" t="s">
        <v>287</v>
      </c>
      <c r="E2330" s="68" t="s">
        <v>359</v>
      </c>
      <c r="F2330" s="68" t="s">
        <v>360</v>
      </c>
      <c r="G2330" s="68" t="s">
        <v>80</v>
      </c>
      <c r="H2330" s="68" t="s">
        <v>395</v>
      </c>
      <c r="I2330" s="68" t="s">
        <v>655</v>
      </c>
      <c r="J2330" s="65">
        <v>140</v>
      </c>
      <c r="K2330" s="65">
        <v>1621</v>
      </c>
      <c r="L2330" s="65">
        <v>607</v>
      </c>
      <c r="M2330" s="65" t="s">
        <v>401</v>
      </c>
    </row>
    <row r="2331" spans="1:13" ht="12.75" customHeight="1">
      <c r="A2331" s="65" t="str">
        <f>IF(ROW()=1,"KEY",IF(ISNA(VLOOKUP(B2331,車名対応マスタ!B:D,3,FALSE)),"",IF(VLOOKUP(B2331,車名対応マスタ!B:D,3,FALSE)="","",$D2331&amp;" "&amp;IF($G2331="9","J","O")&amp;" "&amp;$I2331&amp;" "&amp;IF($I2331&lt;=TEXT(★完成資料!$A$1,"yyyymm"),TEXT(★完成資料!$A$1,"yyyymm"),"999999")&amp; " " &amp; LEFT(F2331 &amp; "          ",10))))</f>
        <v xml:space="preserve">T O 202208 yyyy00 HV        </v>
      </c>
      <c r="B2331" s="68" t="s">
        <v>292</v>
      </c>
      <c r="C2331" s="68" t="s">
        <v>136</v>
      </c>
      <c r="D2331" s="68" t="s">
        <v>287</v>
      </c>
      <c r="E2331" s="68" t="s">
        <v>359</v>
      </c>
      <c r="F2331" s="68" t="s">
        <v>360</v>
      </c>
      <c r="G2331" s="68" t="s">
        <v>80</v>
      </c>
      <c r="H2331" s="68" t="s">
        <v>395</v>
      </c>
      <c r="I2331" s="68" t="s">
        <v>656</v>
      </c>
      <c r="J2331" s="65">
        <v>153</v>
      </c>
      <c r="K2331" s="65">
        <v>1148</v>
      </c>
      <c r="L2331" s="65">
        <v>607</v>
      </c>
      <c r="M2331" s="65" t="s">
        <v>401</v>
      </c>
    </row>
    <row r="2332" spans="1:13" ht="12.75" customHeight="1">
      <c r="A2332" s="65" t="str">
        <f>IF(ROW()=1,"KEY",IF(ISNA(VLOOKUP(B2332,車名対応マスタ!B:D,3,FALSE)),"",IF(VLOOKUP(B2332,車名対応マスタ!B:D,3,FALSE)="","",$D2332&amp;" "&amp;IF($G2332="9","J","O")&amp;" "&amp;$I2332&amp;" "&amp;IF($I2332&lt;=TEXT(★完成資料!$A$1,"yyyymm"),TEXT(★完成資料!$A$1,"yyyymm"),"999999")&amp; " " &amp; LEFT(F2332 &amp; "          ",10))))</f>
        <v xml:space="preserve">T O 202209 yyyy00 HV        </v>
      </c>
      <c r="B2332" s="68" t="s">
        <v>292</v>
      </c>
      <c r="C2332" s="68" t="s">
        <v>136</v>
      </c>
      <c r="D2332" s="68" t="s">
        <v>287</v>
      </c>
      <c r="E2332" s="68" t="s">
        <v>359</v>
      </c>
      <c r="F2332" s="68" t="s">
        <v>360</v>
      </c>
      <c r="G2332" s="68" t="s">
        <v>80</v>
      </c>
      <c r="H2332" s="68" t="s">
        <v>395</v>
      </c>
      <c r="I2332" s="68" t="s">
        <v>657</v>
      </c>
      <c r="J2332" s="65">
        <v>1029</v>
      </c>
      <c r="K2332" s="65">
        <v>616</v>
      </c>
      <c r="L2332" s="65">
        <v>607</v>
      </c>
      <c r="M2332" s="65" t="s">
        <v>401</v>
      </c>
    </row>
    <row r="2333" spans="1:13" ht="12.75" customHeight="1">
      <c r="A2333" s="65" t="str">
        <f>IF(ROW()=1,"KEY",IF(ISNA(VLOOKUP(B2333,車名対応マスタ!B:D,3,FALSE)),"",IF(VLOOKUP(B2333,車名対応マスタ!B:D,3,FALSE)="","",$D2333&amp;" "&amp;IF($G2333="9","J","O")&amp;" "&amp;$I2333&amp;" "&amp;IF($I2333&lt;=TEXT(★完成資料!$A$1,"yyyymm"),TEXT(★完成資料!$A$1,"yyyymm"),"999999")&amp; " " &amp; LEFT(F2333 &amp; "          ",10))))</f>
        <v xml:space="preserve">T O 202210 yyyy00 HV        </v>
      </c>
      <c r="B2333" s="68" t="s">
        <v>292</v>
      </c>
      <c r="C2333" s="68" t="s">
        <v>136</v>
      </c>
      <c r="D2333" s="68" t="s">
        <v>287</v>
      </c>
      <c r="E2333" s="68" t="s">
        <v>359</v>
      </c>
      <c r="F2333" s="68" t="s">
        <v>360</v>
      </c>
      <c r="G2333" s="68" t="s">
        <v>80</v>
      </c>
      <c r="H2333" s="68" t="s">
        <v>395</v>
      </c>
      <c r="I2333" s="68" t="s">
        <v>663</v>
      </c>
      <c r="J2333" s="65">
        <v>699</v>
      </c>
      <c r="K2333" s="65">
        <v>320</v>
      </c>
      <c r="L2333" s="65">
        <v>607</v>
      </c>
      <c r="M2333" s="65" t="s">
        <v>401</v>
      </c>
    </row>
    <row r="2334" spans="1:13" ht="12.75" customHeight="1">
      <c r="A2334" s="65" t="str">
        <f>IF(ROW()=1,"KEY",IF(ISNA(VLOOKUP(B2334,車名対応マスタ!B:D,3,FALSE)),"",IF(VLOOKUP(B2334,車名対応マスタ!B:D,3,FALSE)="","",$D2334&amp;" "&amp;IF($G2334="9","J","O")&amp;" "&amp;$I2334&amp;" "&amp;IF($I2334&lt;=TEXT(★完成資料!$A$1,"yyyymm"),TEXT(★完成資料!$A$1,"yyyymm"),"999999")&amp; " " &amp; LEFT(F2334 &amp; "          ",10))))</f>
        <v xml:space="preserve">T O 202201 yyyy00 HV        </v>
      </c>
      <c r="B2334" s="68" t="s">
        <v>292</v>
      </c>
      <c r="C2334" s="68" t="s">
        <v>136</v>
      </c>
      <c r="D2334" s="68" t="s">
        <v>287</v>
      </c>
      <c r="E2334" s="68" t="s">
        <v>359</v>
      </c>
      <c r="F2334" s="68" t="s">
        <v>360</v>
      </c>
      <c r="G2334" s="68" t="s">
        <v>81</v>
      </c>
      <c r="H2334" s="68" t="s">
        <v>402</v>
      </c>
      <c r="I2334" s="68" t="s">
        <v>639</v>
      </c>
      <c r="J2334" s="65">
        <v>8</v>
      </c>
      <c r="L2334" s="65">
        <v>537</v>
      </c>
      <c r="M2334" s="65" t="s">
        <v>284</v>
      </c>
    </row>
    <row r="2335" spans="1:13" ht="12.75" customHeight="1">
      <c r="A2335" s="65" t="str">
        <f>IF(ROW()=1,"KEY",IF(ISNA(VLOOKUP(B2335,車名対応マスタ!B:D,3,FALSE)),"",IF(VLOOKUP(B2335,車名対応マスタ!B:D,3,FALSE)="","",$D2335&amp;" "&amp;IF($G2335="9","J","O")&amp;" "&amp;$I2335&amp;" "&amp;IF($I2335&lt;=TEXT(★完成資料!$A$1,"yyyymm"),TEXT(★完成資料!$A$1,"yyyymm"),"999999")&amp; " " &amp; LEFT(F2335 &amp; "          ",10))))</f>
        <v xml:space="preserve">T O 202202 yyyy00 HV        </v>
      </c>
      <c r="B2335" s="68" t="s">
        <v>292</v>
      </c>
      <c r="C2335" s="68" t="s">
        <v>136</v>
      </c>
      <c r="D2335" s="68" t="s">
        <v>287</v>
      </c>
      <c r="E2335" s="68" t="s">
        <v>359</v>
      </c>
      <c r="F2335" s="68" t="s">
        <v>360</v>
      </c>
      <c r="G2335" s="68" t="s">
        <v>81</v>
      </c>
      <c r="H2335" s="68" t="s">
        <v>402</v>
      </c>
      <c r="I2335" s="68" t="s">
        <v>640</v>
      </c>
      <c r="J2335" s="65">
        <v>4</v>
      </c>
      <c r="L2335" s="65">
        <v>537</v>
      </c>
      <c r="M2335" s="65" t="s">
        <v>284</v>
      </c>
    </row>
    <row r="2336" spans="1:13" ht="12.75" customHeight="1">
      <c r="A2336" s="65" t="str">
        <f>IF(ROW()=1,"KEY",IF(ISNA(VLOOKUP(B2336,車名対応マスタ!B:D,3,FALSE)),"",IF(VLOOKUP(B2336,車名対応マスタ!B:D,3,FALSE)="","",$D2336&amp;" "&amp;IF($G2336="9","J","O")&amp;" "&amp;$I2336&amp;" "&amp;IF($I2336&lt;=TEXT(★完成資料!$A$1,"yyyymm"),TEXT(★完成資料!$A$1,"yyyymm"),"999999")&amp; " " &amp; LEFT(F2336 &amp; "          ",10))))</f>
        <v xml:space="preserve">T O 202203 yyyy00 HV        </v>
      </c>
      <c r="B2336" s="68" t="s">
        <v>292</v>
      </c>
      <c r="C2336" s="68" t="s">
        <v>136</v>
      </c>
      <c r="D2336" s="68" t="s">
        <v>287</v>
      </c>
      <c r="E2336" s="68" t="s">
        <v>359</v>
      </c>
      <c r="F2336" s="68" t="s">
        <v>360</v>
      </c>
      <c r="G2336" s="68" t="s">
        <v>81</v>
      </c>
      <c r="H2336" s="68" t="s">
        <v>402</v>
      </c>
      <c r="I2336" s="68" t="s">
        <v>641</v>
      </c>
      <c r="J2336" s="65">
        <v>13</v>
      </c>
      <c r="K2336" s="65">
        <v>0</v>
      </c>
      <c r="L2336" s="65">
        <v>537</v>
      </c>
      <c r="M2336" s="65" t="s">
        <v>284</v>
      </c>
    </row>
    <row r="2337" spans="1:13" ht="12.75" customHeight="1">
      <c r="A2337" s="65" t="str">
        <f>IF(ROW()=1,"KEY",IF(ISNA(VLOOKUP(B2337,車名対応マスタ!B:D,3,FALSE)),"",IF(VLOOKUP(B2337,車名対応マスタ!B:D,3,FALSE)="","",$D2337&amp;" "&amp;IF($G2337="9","J","O")&amp;" "&amp;$I2337&amp;" "&amp;IF($I2337&lt;=TEXT(★完成資料!$A$1,"yyyymm"),TEXT(★完成資料!$A$1,"yyyymm"),"999999")&amp; " " &amp; LEFT(F2337 &amp; "          ",10))))</f>
        <v xml:space="preserve">T O 202204 yyyy00 HV        </v>
      </c>
      <c r="B2337" s="68" t="s">
        <v>292</v>
      </c>
      <c r="C2337" s="68" t="s">
        <v>136</v>
      </c>
      <c r="D2337" s="68" t="s">
        <v>287</v>
      </c>
      <c r="E2337" s="68" t="s">
        <v>359</v>
      </c>
      <c r="F2337" s="68" t="s">
        <v>360</v>
      </c>
      <c r="G2337" s="68" t="s">
        <v>81</v>
      </c>
      <c r="H2337" s="68" t="s">
        <v>402</v>
      </c>
      <c r="I2337" s="68" t="s">
        <v>642</v>
      </c>
      <c r="J2337" s="65">
        <v>23</v>
      </c>
      <c r="K2337" s="65">
        <v>0</v>
      </c>
      <c r="L2337" s="65">
        <v>537</v>
      </c>
      <c r="M2337" s="65" t="s">
        <v>284</v>
      </c>
    </row>
    <row r="2338" spans="1:13" ht="12.75" customHeight="1">
      <c r="A2338" s="65" t="str">
        <f>IF(ROW()=1,"KEY",IF(ISNA(VLOOKUP(B2338,車名対応マスタ!B:D,3,FALSE)),"",IF(VLOOKUP(B2338,車名対応マスタ!B:D,3,FALSE)="","",$D2338&amp;" "&amp;IF($G2338="9","J","O")&amp;" "&amp;$I2338&amp;" "&amp;IF($I2338&lt;=TEXT(★完成資料!$A$1,"yyyymm"),TEXT(★完成資料!$A$1,"yyyymm"),"999999")&amp; " " &amp; LEFT(F2338 &amp; "          ",10))))</f>
        <v xml:space="preserve">T O 202205 yyyy00 HV        </v>
      </c>
      <c r="B2338" s="68" t="s">
        <v>292</v>
      </c>
      <c r="C2338" s="68" t="s">
        <v>136</v>
      </c>
      <c r="D2338" s="68" t="s">
        <v>287</v>
      </c>
      <c r="E2338" s="68" t="s">
        <v>359</v>
      </c>
      <c r="F2338" s="68" t="s">
        <v>360</v>
      </c>
      <c r="G2338" s="68" t="s">
        <v>81</v>
      </c>
      <c r="H2338" s="68" t="s">
        <v>402</v>
      </c>
      <c r="I2338" s="68" t="s">
        <v>647</v>
      </c>
      <c r="J2338" s="65">
        <v>13</v>
      </c>
      <c r="K2338" s="65">
        <v>0</v>
      </c>
      <c r="L2338" s="65">
        <v>537</v>
      </c>
      <c r="M2338" s="65" t="s">
        <v>284</v>
      </c>
    </row>
    <row r="2339" spans="1:13" ht="12.75" customHeight="1">
      <c r="A2339" s="65" t="str">
        <f>IF(ROW()=1,"KEY",IF(ISNA(VLOOKUP(B2339,車名対応マスタ!B:D,3,FALSE)),"",IF(VLOOKUP(B2339,車名対応マスタ!B:D,3,FALSE)="","",$D2339&amp;" "&amp;IF($G2339="9","J","O")&amp;" "&amp;$I2339&amp;" "&amp;IF($I2339&lt;=TEXT(★完成資料!$A$1,"yyyymm"),TEXT(★完成資料!$A$1,"yyyymm"),"999999")&amp; " " &amp; LEFT(F2339 &amp; "          ",10))))</f>
        <v xml:space="preserve">T O 202206 yyyy00 HV        </v>
      </c>
      <c r="B2339" s="68" t="s">
        <v>292</v>
      </c>
      <c r="C2339" s="68" t="s">
        <v>136</v>
      </c>
      <c r="D2339" s="68" t="s">
        <v>287</v>
      </c>
      <c r="E2339" s="68" t="s">
        <v>359</v>
      </c>
      <c r="F2339" s="68" t="s">
        <v>360</v>
      </c>
      <c r="G2339" s="68" t="s">
        <v>81</v>
      </c>
      <c r="H2339" s="68" t="s">
        <v>402</v>
      </c>
      <c r="I2339" s="68" t="s">
        <v>652</v>
      </c>
      <c r="J2339" s="65">
        <v>38</v>
      </c>
      <c r="K2339" s="65">
        <v>6</v>
      </c>
      <c r="L2339" s="65">
        <v>537</v>
      </c>
      <c r="M2339" s="65" t="s">
        <v>284</v>
      </c>
    </row>
    <row r="2340" spans="1:13" ht="12.75" customHeight="1">
      <c r="A2340" s="65" t="str">
        <f>IF(ROW()=1,"KEY",IF(ISNA(VLOOKUP(B2340,車名対応マスタ!B:D,3,FALSE)),"",IF(VLOOKUP(B2340,車名対応マスタ!B:D,3,FALSE)="","",$D2340&amp;" "&amp;IF($G2340="9","J","O")&amp;" "&amp;$I2340&amp;" "&amp;IF($I2340&lt;=TEXT(★完成資料!$A$1,"yyyymm"),TEXT(★完成資料!$A$1,"yyyymm"),"999999")&amp; " " &amp; LEFT(F2340 &amp; "          ",10))))</f>
        <v xml:space="preserve">T O 202207 yyyy00 HV        </v>
      </c>
      <c r="B2340" s="68" t="s">
        <v>292</v>
      </c>
      <c r="C2340" s="68" t="s">
        <v>136</v>
      </c>
      <c r="D2340" s="68" t="s">
        <v>287</v>
      </c>
      <c r="E2340" s="68" t="s">
        <v>359</v>
      </c>
      <c r="F2340" s="68" t="s">
        <v>360</v>
      </c>
      <c r="G2340" s="68" t="s">
        <v>81</v>
      </c>
      <c r="H2340" s="68" t="s">
        <v>402</v>
      </c>
      <c r="I2340" s="68" t="s">
        <v>655</v>
      </c>
      <c r="J2340" s="65">
        <v>17</v>
      </c>
      <c r="K2340" s="65">
        <v>0</v>
      </c>
      <c r="L2340" s="65">
        <v>537</v>
      </c>
      <c r="M2340" s="65" t="s">
        <v>284</v>
      </c>
    </row>
    <row r="2341" spans="1:13" ht="12.75" customHeight="1">
      <c r="A2341" s="65" t="str">
        <f>IF(ROW()=1,"KEY",IF(ISNA(VLOOKUP(B2341,車名対応マスタ!B:D,3,FALSE)),"",IF(VLOOKUP(B2341,車名対応マスタ!B:D,3,FALSE)="","",$D2341&amp;" "&amp;IF($G2341="9","J","O")&amp;" "&amp;$I2341&amp;" "&amp;IF($I2341&lt;=TEXT(★完成資料!$A$1,"yyyymm"),TEXT(★完成資料!$A$1,"yyyymm"),"999999")&amp; " " &amp; LEFT(F2341 &amp; "          ",10))))</f>
        <v xml:space="preserve">T O 202208 yyyy00 HV        </v>
      </c>
      <c r="B2341" s="68" t="s">
        <v>292</v>
      </c>
      <c r="C2341" s="68" t="s">
        <v>136</v>
      </c>
      <c r="D2341" s="68" t="s">
        <v>287</v>
      </c>
      <c r="E2341" s="68" t="s">
        <v>359</v>
      </c>
      <c r="F2341" s="68" t="s">
        <v>360</v>
      </c>
      <c r="G2341" s="68" t="s">
        <v>81</v>
      </c>
      <c r="H2341" s="68" t="s">
        <v>402</v>
      </c>
      <c r="I2341" s="68" t="s">
        <v>656</v>
      </c>
      <c r="J2341" s="65">
        <v>8</v>
      </c>
      <c r="K2341" s="65">
        <v>2</v>
      </c>
      <c r="L2341" s="65">
        <v>537</v>
      </c>
      <c r="M2341" s="65" t="s">
        <v>284</v>
      </c>
    </row>
    <row r="2342" spans="1:13" ht="12.75" customHeight="1">
      <c r="A2342" s="65" t="str">
        <f>IF(ROW()=1,"KEY",IF(ISNA(VLOOKUP(B2342,車名対応マスタ!B:D,3,FALSE)),"",IF(VLOOKUP(B2342,車名対応マスタ!B:D,3,FALSE)="","",$D2342&amp;" "&amp;IF($G2342="9","J","O")&amp;" "&amp;$I2342&amp;" "&amp;IF($I2342&lt;=TEXT(★完成資料!$A$1,"yyyymm"),TEXT(★完成資料!$A$1,"yyyymm"),"999999")&amp; " " &amp; LEFT(F2342 &amp; "          ",10))))</f>
        <v xml:space="preserve">T O 202209 yyyy00 HV        </v>
      </c>
      <c r="B2342" s="68" t="s">
        <v>292</v>
      </c>
      <c r="C2342" s="68" t="s">
        <v>136</v>
      </c>
      <c r="D2342" s="68" t="s">
        <v>287</v>
      </c>
      <c r="E2342" s="68" t="s">
        <v>359</v>
      </c>
      <c r="F2342" s="68" t="s">
        <v>360</v>
      </c>
      <c r="G2342" s="68" t="s">
        <v>81</v>
      </c>
      <c r="H2342" s="68" t="s">
        <v>402</v>
      </c>
      <c r="I2342" s="68" t="s">
        <v>657</v>
      </c>
      <c r="J2342" s="65">
        <v>2</v>
      </c>
      <c r="K2342" s="65">
        <v>10</v>
      </c>
      <c r="L2342" s="65">
        <v>537</v>
      </c>
      <c r="M2342" s="65" t="s">
        <v>284</v>
      </c>
    </row>
    <row r="2343" spans="1:13" ht="12.75" customHeight="1">
      <c r="A2343" s="65" t="str">
        <f>IF(ROW()=1,"KEY",IF(ISNA(VLOOKUP(B2343,車名対応マスタ!B:D,3,FALSE)),"",IF(VLOOKUP(B2343,車名対応マスタ!B:D,3,FALSE)="","",$D2343&amp;" "&amp;IF($G2343="9","J","O")&amp;" "&amp;$I2343&amp;" "&amp;IF($I2343&lt;=TEXT(★完成資料!$A$1,"yyyymm"),TEXT(★完成資料!$A$1,"yyyymm"),"999999")&amp; " " &amp; LEFT(F2343 &amp; "          ",10))))</f>
        <v xml:space="preserve">T O 202210 yyyy00 HV        </v>
      </c>
      <c r="B2343" s="68" t="s">
        <v>292</v>
      </c>
      <c r="C2343" s="68" t="s">
        <v>136</v>
      </c>
      <c r="D2343" s="68" t="s">
        <v>287</v>
      </c>
      <c r="E2343" s="68" t="s">
        <v>359</v>
      </c>
      <c r="F2343" s="68" t="s">
        <v>360</v>
      </c>
      <c r="G2343" s="68" t="s">
        <v>81</v>
      </c>
      <c r="H2343" s="68" t="s">
        <v>402</v>
      </c>
      <c r="I2343" s="68" t="s">
        <v>663</v>
      </c>
      <c r="J2343" s="65">
        <v>10</v>
      </c>
      <c r="K2343" s="65">
        <v>0</v>
      </c>
      <c r="L2343" s="65">
        <v>537</v>
      </c>
      <c r="M2343" s="65" t="s">
        <v>284</v>
      </c>
    </row>
    <row r="2344" spans="1:13" ht="12.75" customHeight="1">
      <c r="A2344" s="65" t="str">
        <f>IF(ROW()=1,"KEY",IF(ISNA(VLOOKUP(B2344,車名対応マスタ!B:D,3,FALSE)),"",IF(VLOOKUP(B2344,車名対応マスタ!B:D,3,FALSE)="","",$D2344&amp;" "&amp;IF($G2344="9","J","O")&amp;" "&amp;$I2344&amp;" "&amp;IF($I2344&lt;=TEXT(★完成資料!$A$1,"yyyymm"),TEXT(★完成資料!$A$1,"yyyymm"),"999999")&amp; " " &amp; LEFT(F2344 &amp; "          ",10))))</f>
        <v xml:space="preserve">T O 202201 yyyy00 HV        </v>
      </c>
      <c r="B2344" s="68" t="s">
        <v>292</v>
      </c>
      <c r="C2344" s="68" t="s">
        <v>136</v>
      </c>
      <c r="D2344" s="68" t="s">
        <v>287</v>
      </c>
      <c r="E2344" s="68" t="s">
        <v>359</v>
      </c>
      <c r="F2344" s="68" t="s">
        <v>360</v>
      </c>
      <c r="G2344" s="68" t="s">
        <v>81</v>
      </c>
      <c r="H2344" s="68" t="s">
        <v>402</v>
      </c>
      <c r="I2344" s="68" t="s">
        <v>639</v>
      </c>
      <c r="J2344" s="65">
        <v>2</v>
      </c>
      <c r="K2344" s="65">
        <v>0</v>
      </c>
      <c r="L2344" s="65">
        <v>547</v>
      </c>
      <c r="M2344" s="65" t="s">
        <v>299</v>
      </c>
    </row>
    <row r="2345" spans="1:13" ht="12.75" customHeight="1">
      <c r="A2345" s="65" t="str">
        <f>IF(ROW()=1,"KEY",IF(ISNA(VLOOKUP(B2345,車名対応マスタ!B:D,3,FALSE)),"",IF(VLOOKUP(B2345,車名対応マスタ!B:D,3,FALSE)="","",$D2345&amp;" "&amp;IF($G2345="9","J","O")&amp;" "&amp;$I2345&amp;" "&amp;IF($I2345&lt;=TEXT(★完成資料!$A$1,"yyyymm"),TEXT(★完成資料!$A$1,"yyyymm"),"999999")&amp; " " &amp; LEFT(F2345 &amp; "          ",10))))</f>
        <v xml:space="preserve">T O 202202 yyyy00 HV        </v>
      </c>
      <c r="B2345" s="68" t="s">
        <v>292</v>
      </c>
      <c r="C2345" s="68" t="s">
        <v>136</v>
      </c>
      <c r="D2345" s="68" t="s">
        <v>287</v>
      </c>
      <c r="E2345" s="68" t="s">
        <v>359</v>
      </c>
      <c r="F2345" s="68" t="s">
        <v>360</v>
      </c>
      <c r="G2345" s="68" t="s">
        <v>81</v>
      </c>
      <c r="H2345" s="68" t="s">
        <v>402</v>
      </c>
      <c r="I2345" s="68" t="s">
        <v>640</v>
      </c>
      <c r="J2345" s="65">
        <v>0</v>
      </c>
      <c r="K2345" s="65">
        <v>1</v>
      </c>
      <c r="L2345" s="65">
        <v>547</v>
      </c>
      <c r="M2345" s="65" t="s">
        <v>299</v>
      </c>
    </row>
    <row r="2346" spans="1:13" ht="12.75" customHeight="1">
      <c r="A2346" s="65" t="str">
        <f>IF(ROW()=1,"KEY",IF(ISNA(VLOOKUP(B2346,車名対応マスタ!B:D,3,FALSE)),"",IF(VLOOKUP(B2346,車名対応マスタ!B:D,3,FALSE)="","",$D2346&amp;" "&amp;IF($G2346="9","J","O")&amp;" "&amp;$I2346&amp;" "&amp;IF($I2346&lt;=TEXT(★完成資料!$A$1,"yyyymm"),TEXT(★完成資料!$A$1,"yyyymm"),"999999")&amp; " " &amp; LEFT(F2346 &amp; "          ",10))))</f>
        <v xml:space="preserve">T O 202204 yyyy00 HV        </v>
      </c>
      <c r="B2346" s="68" t="s">
        <v>292</v>
      </c>
      <c r="C2346" s="68" t="s">
        <v>136</v>
      </c>
      <c r="D2346" s="68" t="s">
        <v>287</v>
      </c>
      <c r="E2346" s="68" t="s">
        <v>359</v>
      </c>
      <c r="F2346" s="68" t="s">
        <v>360</v>
      </c>
      <c r="G2346" s="68" t="s">
        <v>81</v>
      </c>
      <c r="H2346" s="68" t="s">
        <v>402</v>
      </c>
      <c r="I2346" s="68" t="s">
        <v>642</v>
      </c>
      <c r="J2346" s="65">
        <v>0</v>
      </c>
      <c r="K2346" s="65">
        <v>1</v>
      </c>
      <c r="L2346" s="65">
        <v>547</v>
      </c>
      <c r="M2346" s="65" t="s">
        <v>299</v>
      </c>
    </row>
    <row r="2347" spans="1:13" ht="12.75" customHeight="1">
      <c r="A2347" s="65" t="str">
        <f>IF(ROW()=1,"KEY",IF(ISNA(VLOOKUP(B2347,車名対応マスタ!B:D,3,FALSE)),"",IF(VLOOKUP(B2347,車名対応マスタ!B:D,3,FALSE)="","",$D2347&amp;" "&amp;IF($G2347="9","J","O")&amp;" "&amp;$I2347&amp;" "&amp;IF($I2347&lt;=TEXT(★完成資料!$A$1,"yyyymm"),TEXT(★完成資料!$A$1,"yyyymm"),"999999")&amp; " " &amp; LEFT(F2347 &amp; "          ",10))))</f>
        <v xml:space="preserve">T O 202205 yyyy00 HV        </v>
      </c>
      <c r="B2347" s="68" t="s">
        <v>292</v>
      </c>
      <c r="C2347" s="68" t="s">
        <v>136</v>
      </c>
      <c r="D2347" s="68" t="s">
        <v>287</v>
      </c>
      <c r="E2347" s="68" t="s">
        <v>359</v>
      </c>
      <c r="F2347" s="68" t="s">
        <v>360</v>
      </c>
      <c r="G2347" s="68" t="s">
        <v>81</v>
      </c>
      <c r="H2347" s="68" t="s">
        <v>402</v>
      </c>
      <c r="I2347" s="68" t="s">
        <v>647</v>
      </c>
      <c r="J2347" s="65">
        <v>1</v>
      </c>
      <c r="K2347" s="65">
        <v>0</v>
      </c>
      <c r="L2347" s="65">
        <v>547</v>
      </c>
      <c r="M2347" s="65" t="s">
        <v>299</v>
      </c>
    </row>
    <row r="2348" spans="1:13" ht="12.75" customHeight="1">
      <c r="A2348" s="65" t="str">
        <f>IF(ROW()=1,"KEY",IF(ISNA(VLOOKUP(B2348,車名対応マスタ!B:D,3,FALSE)),"",IF(VLOOKUP(B2348,車名対応マスタ!B:D,3,FALSE)="","",$D2348&amp;" "&amp;IF($G2348="9","J","O")&amp;" "&amp;$I2348&amp;" "&amp;IF($I2348&lt;=TEXT(★完成資料!$A$1,"yyyymm"),TEXT(★完成資料!$A$1,"yyyymm"),"999999")&amp; " " &amp; LEFT(F2348 &amp; "          ",10))))</f>
        <v xml:space="preserve">T O 202207 yyyy00 HV        </v>
      </c>
      <c r="B2348" s="68" t="s">
        <v>292</v>
      </c>
      <c r="C2348" s="68" t="s">
        <v>136</v>
      </c>
      <c r="D2348" s="68" t="s">
        <v>287</v>
      </c>
      <c r="E2348" s="68" t="s">
        <v>359</v>
      </c>
      <c r="F2348" s="68" t="s">
        <v>360</v>
      </c>
      <c r="G2348" s="68" t="s">
        <v>81</v>
      </c>
      <c r="H2348" s="68" t="s">
        <v>402</v>
      </c>
      <c r="I2348" s="68" t="s">
        <v>655</v>
      </c>
      <c r="J2348" s="65">
        <v>0</v>
      </c>
      <c r="K2348" s="65">
        <v>1</v>
      </c>
      <c r="L2348" s="65">
        <v>547</v>
      </c>
      <c r="M2348" s="65" t="s">
        <v>299</v>
      </c>
    </row>
    <row r="2349" spans="1:13" ht="12.75" customHeight="1">
      <c r="A2349" s="65" t="str">
        <f>IF(ROW()=1,"KEY",IF(ISNA(VLOOKUP(B2349,車名対応マスタ!B:D,3,FALSE)),"",IF(VLOOKUP(B2349,車名対応マスタ!B:D,3,FALSE)="","",$D2349&amp;" "&amp;IF($G2349="9","J","O")&amp;" "&amp;$I2349&amp;" "&amp;IF($I2349&lt;=TEXT(★完成資料!$A$1,"yyyymm"),TEXT(★完成資料!$A$1,"yyyymm"),"999999")&amp; " " &amp; LEFT(F2349 &amp; "          ",10))))</f>
        <v xml:space="preserve">T O 202208 yyyy00 HV        </v>
      </c>
      <c r="B2349" s="68" t="s">
        <v>292</v>
      </c>
      <c r="C2349" s="68" t="s">
        <v>136</v>
      </c>
      <c r="D2349" s="68" t="s">
        <v>287</v>
      </c>
      <c r="E2349" s="68" t="s">
        <v>359</v>
      </c>
      <c r="F2349" s="68" t="s">
        <v>360</v>
      </c>
      <c r="G2349" s="68" t="s">
        <v>81</v>
      </c>
      <c r="H2349" s="68" t="s">
        <v>402</v>
      </c>
      <c r="I2349" s="68" t="s">
        <v>656</v>
      </c>
      <c r="J2349" s="65">
        <v>0</v>
      </c>
      <c r="K2349" s="65">
        <v>23</v>
      </c>
      <c r="L2349" s="65">
        <v>547</v>
      </c>
      <c r="M2349" s="65" t="s">
        <v>299</v>
      </c>
    </row>
    <row r="2350" spans="1:13" ht="12.75" customHeight="1">
      <c r="A2350" s="65" t="str">
        <f>IF(ROW()=1,"KEY",IF(ISNA(VLOOKUP(B2350,車名対応マスタ!B:D,3,FALSE)),"",IF(VLOOKUP(B2350,車名対応マスタ!B:D,3,FALSE)="","",$D2350&amp;" "&amp;IF($G2350="9","J","O")&amp;" "&amp;$I2350&amp;" "&amp;IF($I2350&lt;=TEXT(★完成資料!$A$1,"yyyymm"),TEXT(★完成資料!$A$1,"yyyymm"),"999999")&amp; " " &amp; LEFT(F2350 &amp; "          ",10))))</f>
        <v xml:space="preserve">T O 202209 yyyy00 HV        </v>
      </c>
      <c r="B2350" s="68" t="s">
        <v>292</v>
      </c>
      <c r="C2350" s="68" t="s">
        <v>136</v>
      </c>
      <c r="D2350" s="68" t="s">
        <v>287</v>
      </c>
      <c r="E2350" s="68" t="s">
        <v>359</v>
      </c>
      <c r="F2350" s="68" t="s">
        <v>360</v>
      </c>
      <c r="G2350" s="68" t="s">
        <v>81</v>
      </c>
      <c r="H2350" s="68" t="s">
        <v>402</v>
      </c>
      <c r="I2350" s="68" t="s">
        <v>657</v>
      </c>
      <c r="J2350" s="65">
        <v>2</v>
      </c>
      <c r="K2350" s="65">
        <v>0</v>
      </c>
      <c r="L2350" s="65">
        <v>547</v>
      </c>
      <c r="M2350" s="65" t="s">
        <v>299</v>
      </c>
    </row>
    <row r="2351" spans="1:13" ht="12.75" customHeight="1">
      <c r="A2351" s="65" t="str">
        <f>IF(ROW()=1,"KEY",IF(ISNA(VLOOKUP(B2351,車名対応マスタ!B:D,3,FALSE)),"",IF(VLOOKUP(B2351,車名対応マスタ!B:D,3,FALSE)="","",$D2351&amp;" "&amp;IF($G2351="9","J","O")&amp;" "&amp;$I2351&amp;" "&amp;IF($I2351&lt;=TEXT(★完成資料!$A$1,"yyyymm"),TEXT(★完成資料!$A$1,"yyyymm"),"999999")&amp; " " &amp; LEFT(F2351 &amp; "          ",10))))</f>
        <v xml:space="preserve">T O 202210 yyyy00 HV        </v>
      </c>
      <c r="B2351" s="68" t="s">
        <v>292</v>
      </c>
      <c r="C2351" s="68" t="s">
        <v>136</v>
      </c>
      <c r="D2351" s="68" t="s">
        <v>287</v>
      </c>
      <c r="E2351" s="68" t="s">
        <v>359</v>
      </c>
      <c r="F2351" s="68" t="s">
        <v>360</v>
      </c>
      <c r="G2351" s="68" t="s">
        <v>81</v>
      </c>
      <c r="H2351" s="68" t="s">
        <v>402</v>
      </c>
      <c r="I2351" s="68" t="s">
        <v>663</v>
      </c>
      <c r="J2351" s="65">
        <v>0</v>
      </c>
      <c r="K2351" s="65">
        <v>2</v>
      </c>
      <c r="L2351" s="65">
        <v>547</v>
      </c>
      <c r="M2351" s="65" t="s">
        <v>299</v>
      </c>
    </row>
    <row r="2352" spans="1:13" ht="12.75" customHeight="1">
      <c r="A2352" s="65" t="str">
        <f>IF(ROW()=1,"KEY",IF(ISNA(VLOOKUP(B2352,車名対応マスタ!B:D,3,FALSE)),"",IF(VLOOKUP(B2352,車名対応マスタ!B:D,3,FALSE)="","",$D2352&amp;" "&amp;IF($G2352="9","J","O")&amp;" "&amp;$I2352&amp;" "&amp;IF($I2352&lt;=TEXT(★完成資料!$A$1,"yyyymm"),TEXT(★完成資料!$A$1,"yyyymm"),"999999")&amp; " " &amp; LEFT(F2352 &amp; "          ",10))))</f>
        <v xml:space="preserve">T O 202201 yyyy00 HV        </v>
      </c>
      <c r="B2352" s="68" t="s">
        <v>292</v>
      </c>
      <c r="C2352" s="68" t="s">
        <v>136</v>
      </c>
      <c r="D2352" s="68" t="s">
        <v>287</v>
      </c>
      <c r="E2352" s="68" t="s">
        <v>359</v>
      </c>
      <c r="F2352" s="68" t="s">
        <v>360</v>
      </c>
      <c r="G2352" s="68" t="s">
        <v>81</v>
      </c>
      <c r="H2352" s="68" t="s">
        <v>402</v>
      </c>
      <c r="I2352" s="68" t="s">
        <v>639</v>
      </c>
      <c r="J2352" s="65">
        <v>47</v>
      </c>
      <c r="K2352" s="65">
        <v>56</v>
      </c>
      <c r="L2352" s="65">
        <v>529</v>
      </c>
      <c r="M2352" s="65" t="s">
        <v>509</v>
      </c>
    </row>
    <row r="2353" spans="1:13" ht="12.75" customHeight="1">
      <c r="A2353" s="65" t="str">
        <f>IF(ROW()=1,"KEY",IF(ISNA(VLOOKUP(B2353,車名対応マスタ!B:D,3,FALSE)),"",IF(VLOOKUP(B2353,車名対応マスタ!B:D,3,FALSE)="","",$D2353&amp;" "&amp;IF($G2353="9","J","O")&amp;" "&amp;$I2353&amp;" "&amp;IF($I2353&lt;=TEXT(★完成資料!$A$1,"yyyymm"),TEXT(★完成資料!$A$1,"yyyymm"),"999999")&amp; " " &amp; LEFT(F2353 &amp; "          ",10))))</f>
        <v xml:space="preserve">T O 202202 yyyy00 HV        </v>
      </c>
      <c r="B2353" s="68" t="s">
        <v>292</v>
      </c>
      <c r="C2353" s="68" t="s">
        <v>136</v>
      </c>
      <c r="D2353" s="68" t="s">
        <v>287</v>
      </c>
      <c r="E2353" s="68" t="s">
        <v>359</v>
      </c>
      <c r="F2353" s="68" t="s">
        <v>360</v>
      </c>
      <c r="G2353" s="68" t="s">
        <v>81</v>
      </c>
      <c r="H2353" s="68" t="s">
        <v>402</v>
      </c>
      <c r="I2353" s="68" t="s">
        <v>640</v>
      </c>
      <c r="J2353" s="65">
        <v>56</v>
      </c>
      <c r="K2353" s="65">
        <v>45</v>
      </c>
      <c r="L2353" s="65">
        <v>529</v>
      </c>
      <c r="M2353" s="65" t="s">
        <v>509</v>
      </c>
    </row>
    <row r="2354" spans="1:13" ht="12.75" customHeight="1">
      <c r="A2354" s="65" t="str">
        <f>IF(ROW()=1,"KEY",IF(ISNA(VLOOKUP(B2354,車名対応マスタ!B:D,3,FALSE)),"",IF(VLOOKUP(B2354,車名対応マスタ!B:D,3,FALSE)="","",$D2354&amp;" "&amp;IF($G2354="9","J","O")&amp;" "&amp;$I2354&amp;" "&amp;IF($I2354&lt;=TEXT(★完成資料!$A$1,"yyyymm"),TEXT(★完成資料!$A$1,"yyyymm"),"999999")&amp; " " &amp; LEFT(F2354 &amp; "          ",10))))</f>
        <v xml:space="preserve">T O 202203 yyyy00 HV        </v>
      </c>
      <c r="B2354" s="68" t="s">
        <v>292</v>
      </c>
      <c r="C2354" s="68" t="s">
        <v>136</v>
      </c>
      <c r="D2354" s="68" t="s">
        <v>287</v>
      </c>
      <c r="E2354" s="68" t="s">
        <v>359</v>
      </c>
      <c r="F2354" s="68" t="s">
        <v>360</v>
      </c>
      <c r="G2354" s="68" t="s">
        <v>81</v>
      </c>
      <c r="H2354" s="68" t="s">
        <v>402</v>
      </c>
      <c r="I2354" s="68" t="s">
        <v>641</v>
      </c>
      <c r="J2354" s="65">
        <v>55</v>
      </c>
      <c r="K2354" s="65">
        <v>61</v>
      </c>
      <c r="L2354" s="65">
        <v>529</v>
      </c>
      <c r="M2354" s="65" t="s">
        <v>509</v>
      </c>
    </row>
    <row r="2355" spans="1:13" ht="12.75" customHeight="1">
      <c r="A2355" s="65" t="str">
        <f>IF(ROW()=1,"KEY",IF(ISNA(VLOOKUP(B2355,車名対応マスタ!B:D,3,FALSE)),"",IF(VLOOKUP(B2355,車名対応マスタ!B:D,3,FALSE)="","",$D2355&amp;" "&amp;IF($G2355="9","J","O")&amp;" "&amp;$I2355&amp;" "&amp;IF($I2355&lt;=TEXT(★完成資料!$A$1,"yyyymm"),TEXT(★完成資料!$A$1,"yyyymm"),"999999")&amp; " " &amp; LEFT(F2355 &amp; "          ",10))))</f>
        <v xml:space="preserve">T O 202204 yyyy00 HV        </v>
      </c>
      <c r="B2355" s="68" t="s">
        <v>292</v>
      </c>
      <c r="C2355" s="68" t="s">
        <v>136</v>
      </c>
      <c r="D2355" s="68" t="s">
        <v>287</v>
      </c>
      <c r="E2355" s="68" t="s">
        <v>359</v>
      </c>
      <c r="F2355" s="68" t="s">
        <v>360</v>
      </c>
      <c r="G2355" s="68" t="s">
        <v>81</v>
      </c>
      <c r="H2355" s="68" t="s">
        <v>402</v>
      </c>
      <c r="I2355" s="68" t="s">
        <v>642</v>
      </c>
      <c r="J2355" s="65">
        <v>52</v>
      </c>
      <c r="K2355" s="65">
        <v>48</v>
      </c>
      <c r="L2355" s="65">
        <v>529</v>
      </c>
      <c r="M2355" s="65" t="s">
        <v>509</v>
      </c>
    </row>
    <row r="2356" spans="1:13" ht="12.75" customHeight="1">
      <c r="A2356" s="65" t="str">
        <f>IF(ROW()=1,"KEY",IF(ISNA(VLOOKUP(B2356,車名対応マスタ!B:D,3,FALSE)),"",IF(VLOOKUP(B2356,車名対応マスタ!B:D,3,FALSE)="","",$D2356&amp;" "&amp;IF($G2356="9","J","O")&amp;" "&amp;$I2356&amp;" "&amp;IF($I2356&lt;=TEXT(★完成資料!$A$1,"yyyymm"),TEXT(★完成資料!$A$1,"yyyymm"),"999999")&amp; " " &amp; LEFT(F2356 &amp; "          ",10))))</f>
        <v xml:space="preserve">T O 202205 yyyy00 HV        </v>
      </c>
      <c r="B2356" s="68" t="s">
        <v>292</v>
      </c>
      <c r="C2356" s="68" t="s">
        <v>136</v>
      </c>
      <c r="D2356" s="68" t="s">
        <v>287</v>
      </c>
      <c r="E2356" s="68" t="s">
        <v>359</v>
      </c>
      <c r="F2356" s="68" t="s">
        <v>360</v>
      </c>
      <c r="G2356" s="68" t="s">
        <v>81</v>
      </c>
      <c r="H2356" s="68" t="s">
        <v>402</v>
      </c>
      <c r="I2356" s="68" t="s">
        <v>647</v>
      </c>
      <c r="J2356" s="65">
        <v>62</v>
      </c>
      <c r="K2356" s="65">
        <v>82</v>
      </c>
      <c r="L2356" s="65">
        <v>529</v>
      </c>
      <c r="M2356" s="65" t="s">
        <v>509</v>
      </c>
    </row>
    <row r="2357" spans="1:13" ht="12.75" customHeight="1">
      <c r="A2357" s="65" t="str">
        <f>IF(ROW()=1,"KEY",IF(ISNA(VLOOKUP(B2357,車名対応マスタ!B:D,3,FALSE)),"",IF(VLOOKUP(B2357,車名対応マスタ!B:D,3,FALSE)="","",$D2357&amp;" "&amp;IF($G2357="9","J","O")&amp;" "&amp;$I2357&amp;" "&amp;IF($I2357&lt;=TEXT(★完成資料!$A$1,"yyyymm"),TEXT(★完成資料!$A$1,"yyyymm"),"999999")&amp; " " &amp; LEFT(F2357 &amp; "          ",10))))</f>
        <v xml:space="preserve">T O 202206 yyyy00 HV        </v>
      </c>
      <c r="B2357" s="68" t="s">
        <v>292</v>
      </c>
      <c r="C2357" s="68" t="s">
        <v>136</v>
      </c>
      <c r="D2357" s="68" t="s">
        <v>287</v>
      </c>
      <c r="E2357" s="68" t="s">
        <v>359</v>
      </c>
      <c r="F2357" s="68" t="s">
        <v>360</v>
      </c>
      <c r="G2357" s="68" t="s">
        <v>81</v>
      </c>
      <c r="H2357" s="68" t="s">
        <v>402</v>
      </c>
      <c r="I2357" s="68" t="s">
        <v>652</v>
      </c>
      <c r="J2357" s="65">
        <v>65</v>
      </c>
      <c r="K2357" s="65">
        <v>58</v>
      </c>
      <c r="L2357" s="65">
        <v>529</v>
      </c>
      <c r="M2357" s="65" t="s">
        <v>509</v>
      </c>
    </row>
    <row r="2358" spans="1:13" ht="12.75" customHeight="1">
      <c r="A2358" s="65" t="str">
        <f>IF(ROW()=1,"KEY",IF(ISNA(VLOOKUP(B2358,車名対応マスタ!B:D,3,FALSE)),"",IF(VLOOKUP(B2358,車名対応マスタ!B:D,3,FALSE)="","",$D2358&amp;" "&amp;IF($G2358="9","J","O")&amp;" "&amp;$I2358&amp;" "&amp;IF($I2358&lt;=TEXT(★完成資料!$A$1,"yyyymm"),TEXT(★完成資料!$A$1,"yyyymm"),"999999")&amp; " " &amp; LEFT(F2358 &amp; "          ",10))))</f>
        <v xml:space="preserve">T O 202207 yyyy00 HV        </v>
      </c>
      <c r="B2358" s="68" t="s">
        <v>292</v>
      </c>
      <c r="C2358" s="68" t="s">
        <v>136</v>
      </c>
      <c r="D2358" s="68" t="s">
        <v>287</v>
      </c>
      <c r="E2358" s="68" t="s">
        <v>359</v>
      </c>
      <c r="F2358" s="68" t="s">
        <v>360</v>
      </c>
      <c r="G2358" s="68" t="s">
        <v>81</v>
      </c>
      <c r="H2358" s="68" t="s">
        <v>402</v>
      </c>
      <c r="I2358" s="68" t="s">
        <v>655</v>
      </c>
      <c r="J2358" s="65">
        <v>36</v>
      </c>
      <c r="K2358" s="65">
        <v>35</v>
      </c>
      <c r="L2358" s="65">
        <v>529</v>
      </c>
      <c r="M2358" s="65" t="s">
        <v>509</v>
      </c>
    </row>
    <row r="2359" spans="1:13" ht="12.75" customHeight="1">
      <c r="A2359" s="65" t="str">
        <f>IF(ROW()=1,"KEY",IF(ISNA(VLOOKUP(B2359,車名対応マスタ!B:D,3,FALSE)),"",IF(VLOOKUP(B2359,車名対応マスタ!B:D,3,FALSE)="","",$D2359&amp;" "&amp;IF($G2359="9","J","O")&amp;" "&amp;$I2359&amp;" "&amp;IF($I2359&lt;=TEXT(★完成資料!$A$1,"yyyymm"),TEXT(★完成資料!$A$1,"yyyymm"),"999999")&amp; " " &amp; LEFT(F2359 &amp; "          ",10))))</f>
        <v xml:space="preserve">T O 202208 yyyy00 HV        </v>
      </c>
      <c r="B2359" s="68" t="s">
        <v>292</v>
      </c>
      <c r="C2359" s="68" t="s">
        <v>136</v>
      </c>
      <c r="D2359" s="68" t="s">
        <v>287</v>
      </c>
      <c r="E2359" s="68" t="s">
        <v>359</v>
      </c>
      <c r="F2359" s="68" t="s">
        <v>360</v>
      </c>
      <c r="G2359" s="68" t="s">
        <v>81</v>
      </c>
      <c r="H2359" s="68" t="s">
        <v>402</v>
      </c>
      <c r="I2359" s="68" t="s">
        <v>656</v>
      </c>
      <c r="J2359" s="65">
        <v>54</v>
      </c>
      <c r="K2359" s="65">
        <v>50</v>
      </c>
      <c r="L2359" s="65">
        <v>529</v>
      </c>
      <c r="M2359" s="65" t="s">
        <v>509</v>
      </c>
    </row>
    <row r="2360" spans="1:13" ht="12.75" customHeight="1">
      <c r="A2360" s="65" t="str">
        <f>IF(ROW()=1,"KEY",IF(ISNA(VLOOKUP(B2360,車名対応マスタ!B:D,3,FALSE)),"",IF(VLOOKUP(B2360,車名対応マスタ!B:D,3,FALSE)="","",$D2360&amp;" "&amp;IF($G2360="9","J","O")&amp;" "&amp;$I2360&amp;" "&amp;IF($I2360&lt;=TEXT(★完成資料!$A$1,"yyyymm"),TEXT(★完成資料!$A$1,"yyyymm"),"999999")&amp; " " &amp; LEFT(F2360 &amp; "          ",10))))</f>
        <v xml:space="preserve">T O 202209 yyyy00 HV        </v>
      </c>
      <c r="B2360" s="68" t="s">
        <v>292</v>
      </c>
      <c r="C2360" s="68" t="s">
        <v>136</v>
      </c>
      <c r="D2360" s="68" t="s">
        <v>287</v>
      </c>
      <c r="E2360" s="68" t="s">
        <v>359</v>
      </c>
      <c r="F2360" s="68" t="s">
        <v>360</v>
      </c>
      <c r="G2360" s="68" t="s">
        <v>81</v>
      </c>
      <c r="H2360" s="68" t="s">
        <v>402</v>
      </c>
      <c r="I2360" s="68" t="s">
        <v>657</v>
      </c>
      <c r="J2360" s="65">
        <v>33</v>
      </c>
      <c r="K2360" s="65">
        <v>39</v>
      </c>
      <c r="L2360" s="65">
        <v>529</v>
      </c>
      <c r="M2360" s="65" t="s">
        <v>509</v>
      </c>
    </row>
    <row r="2361" spans="1:13" ht="12.75" customHeight="1">
      <c r="A2361" s="65" t="str">
        <f>IF(ROW()=1,"KEY",IF(ISNA(VLOOKUP(B2361,車名対応マスタ!B:D,3,FALSE)),"",IF(VLOOKUP(B2361,車名対応マスタ!B:D,3,FALSE)="","",$D2361&amp;" "&amp;IF($G2361="9","J","O")&amp;" "&amp;$I2361&amp;" "&amp;IF($I2361&lt;=TEXT(★完成資料!$A$1,"yyyymm"),TEXT(★完成資料!$A$1,"yyyymm"),"999999")&amp; " " &amp; LEFT(F2361 &amp; "          ",10))))</f>
        <v xml:space="preserve">T O 202210 yyyy00 HV        </v>
      </c>
      <c r="B2361" s="68" t="s">
        <v>292</v>
      </c>
      <c r="C2361" s="68" t="s">
        <v>136</v>
      </c>
      <c r="D2361" s="68" t="s">
        <v>287</v>
      </c>
      <c r="E2361" s="68" t="s">
        <v>359</v>
      </c>
      <c r="F2361" s="68" t="s">
        <v>360</v>
      </c>
      <c r="G2361" s="68" t="s">
        <v>81</v>
      </c>
      <c r="H2361" s="68" t="s">
        <v>402</v>
      </c>
      <c r="I2361" s="68" t="s">
        <v>663</v>
      </c>
      <c r="J2361" s="65">
        <v>97</v>
      </c>
      <c r="K2361" s="65">
        <v>69</v>
      </c>
      <c r="L2361" s="65">
        <v>529</v>
      </c>
      <c r="M2361" s="65" t="s">
        <v>509</v>
      </c>
    </row>
    <row r="2362" spans="1:13" ht="12.75" customHeight="1">
      <c r="A2362" s="65" t="str">
        <f>IF(ROW()=1,"KEY",IF(ISNA(VLOOKUP(B2362,車名対応マスタ!B:D,3,FALSE)),"",IF(VLOOKUP(B2362,車名対応マスタ!B:D,3,FALSE)="","",$D2362&amp;" "&amp;IF($G2362="9","J","O")&amp;" "&amp;$I2362&amp;" "&amp;IF($I2362&lt;=TEXT(★完成資料!$A$1,"yyyymm"),TEXT(★完成資料!$A$1,"yyyymm"),"999999")&amp; " " &amp; LEFT(F2362 &amp; "          ",10))))</f>
        <v xml:space="preserve">T O 202201 yyyy00 HV        </v>
      </c>
      <c r="B2362" s="68" t="s">
        <v>292</v>
      </c>
      <c r="C2362" s="68" t="s">
        <v>136</v>
      </c>
      <c r="D2362" s="68" t="s">
        <v>287</v>
      </c>
      <c r="E2362" s="68" t="s">
        <v>359</v>
      </c>
      <c r="F2362" s="68" t="s">
        <v>360</v>
      </c>
      <c r="G2362" s="68" t="s">
        <v>81</v>
      </c>
      <c r="H2362" s="68" t="s">
        <v>402</v>
      </c>
      <c r="I2362" s="68" t="s">
        <v>639</v>
      </c>
      <c r="J2362" s="65">
        <v>0</v>
      </c>
      <c r="K2362" s="65">
        <v>2</v>
      </c>
      <c r="L2362" s="65">
        <v>546</v>
      </c>
      <c r="M2362" s="65" t="s">
        <v>300</v>
      </c>
    </row>
    <row r="2363" spans="1:13" ht="12.75" customHeight="1">
      <c r="A2363" s="65" t="str">
        <f>IF(ROW()=1,"KEY",IF(ISNA(VLOOKUP(B2363,車名対応マスタ!B:D,3,FALSE)),"",IF(VLOOKUP(B2363,車名対応マスタ!B:D,3,FALSE)="","",$D2363&amp;" "&amp;IF($G2363="9","J","O")&amp;" "&amp;$I2363&amp;" "&amp;IF($I2363&lt;=TEXT(★完成資料!$A$1,"yyyymm"),TEXT(★完成資料!$A$1,"yyyymm"),"999999")&amp; " " &amp; LEFT(F2363 &amp; "          ",10))))</f>
        <v xml:space="preserve">T O 202202 yyyy00 HV        </v>
      </c>
      <c r="B2363" s="68" t="s">
        <v>292</v>
      </c>
      <c r="C2363" s="68" t="s">
        <v>136</v>
      </c>
      <c r="D2363" s="68" t="s">
        <v>287</v>
      </c>
      <c r="E2363" s="68" t="s">
        <v>359</v>
      </c>
      <c r="F2363" s="68" t="s">
        <v>360</v>
      </c>
      <c r="G2363" s="68" t="s">
        <v>81</v>
      </c>
      <c r="H2363" s="68" t="s">
        <v>402</v>
      </c>
      <c r="I2363" s="68" t="s">
        <v>640</v>
      </c>
      <c r="J2363" s="65">
        <v>1</v>
      </c>
      <c r="K2363" s="65">
        <v>2</v>
      </c>
      <c r="L2363" s="65">
        <v>546</v>
      </c>
      <c r="M2363" s="65" t="s">
        <v>300</v>
      </c>
    </row>
    <row r="2364" spans="1:13" ht="12.75" customHeight="1">
      <c r="A2364" s="65" t="str">
        <f>IF(ROW()=1,"KEY",IF(ISNA(VLOOKUP(B2364,車名対応マスタ!B:D,3,FALSE)),"",IF(VLOOKUP(B2364,車名対応マスタ!B:D,3,FALSE)="","",$D2364&amp;" "&amp;IF($G2364="9","J","O")&amp;" "&amp;$I2364&amp;" "&amp;IF($I2364&lt;=TEXT(★完成資料!$A$1,"yyyymm"),TEXT(★完成資料!$A$1,"yyyymm"),"999999")&amp; " " &amp; LEFT(F2364 &amp; "          ",10))))</f>
        <v xml:space="preserve">T O 202203 yyyy00 HV        </v>
      </c>
      <c r="B2364" s="68" t="s">
        <v>292</v>
      </c>
      <c r="C2364" s="68" t="s">
        <v>136</v>
      </c>
      <c r="D2364" s="68" t="s">
        <v>287</v>
      </c>
      <c r="E2364" s="68" t="s">
        <v>359</v>
      </c>
      <c r="F2364" s="68" t="s">
        <v>360</v>
      </c>
      <c r="G2364" s="68" t="s">
        <v>81</v>
      </c>
      <c r="H2364" s="68" t="s">
        <v>402</v>
      </c>
      <c r="I2364" s="68" t="s">
        <v>641</v>
      </c>
      <c r="J2364" s="65">
        <v>1</v>
      </c>
      <c r="K2364" s="65">
        <v>0</v>
      </c>
      <c r="L2364" s="65">
        <v>546</v>
      </c>
      <c r="M2364" s="65" t="s">
        <v>300</v>
      </c>
    </row>
    <row r="2365" spans="1:13" ht="12.75" customHeight="1">
      <c r="A2365" s="65" t="str">
        <f>IF(ROW()=1,"KEY",IF(ISNA(VLOOKUP(B2365,車名対応マスタ!B:D,3,FALSE)),"",IF(VLOOKUP(B2365,車名対応マスタ!B:D,3,FALSE)="","",$D2365&amp;" "&amp;IF($G2365="9","J","O")&amp;" "&amp;$I2365&amp;" "&amp;IF($I2365&lt;=TEXT(★完成資料!$A$1,"yyyymm"),TEXT(★完成資料!$A$1,"yyyymm"),"999999")&amp; " " &amp; LEFT(F2365 &amp; "          ",10))))</f>
        <v xml:space="preserve">T O 202204 yyyy00 HV        </v>
      </c>
      <c r="B2365" s="68" t="s">
        <v>292</v>
      </c>
      <c r="C2365" s="68" t="s">
        <v>136</v>
      </c>
      <c r="D2365" s="68" t="s">
        <v>287</v>
      </c>
      <c r="E2365" s="68" t="s">
        <v>359</v>
      </c>
      <c r="F2365" s="68" t="s">
        <v>360</v>
      </c>
      <c r="G2365" s="68" t="s">
        <v>81</v>
      </c>
      <c r="H2365" s="68" t="s">
        <v>402</v>
      </c>
      <c r="I2365" s="68" t="s">
        <v>642</v>
      </c>
      <c r="J2365" s="65">
        <v>1</v>
      </c>
      <c r="K2365" s="65">
        <v>0</v>
      </c>
      <c r="L2365" s="65">
        <v>546</v>
      </c>
      <c r="M2365" s="65" t="s">
        <v>300</v>
      </c>
    </row>
    <row r="2366" spans="1:13" ht="12.75" customHeight="1">
      <c r="A2366" s="65" t="str">
        <f>IF(ROW()=1,"KEY",IF(ISNA(VLOOKUP(B2366,車名対応マスタ!B:D,3,FALSE)),"",IF(VLOOKUP(B2366,車名対応マスタ!B:D,3,FALSE)="","",$D2366&amp;" "&amp;IF($G2366="9","J","O")&amp;" "&amp;$I2366&amp;" "&amp;IF($I2366&lt;=TEXT(★完成資料!$A$1,"yyyymm"),TEXT(★完成資料!$A$1,"yyyymm"),"999999")&amp; " " &amp; LEFT(F2366 &amp; "          ",10))))</f>
        <v xml:space="preserve">T O 202205 yyyy00 HV        </v>
      </c>
      <c r="B2366" s="68" t="s">
        <v>292</v>
      </c>
      <c r="C2366" s="68" t="s">
        <v>136</v>
      </c>
      <c r="D2366" s="68" t="s">
        <v>287</v>
      </c>
      <c r="E2366" s="68" t="s">
        <v>359</v>
      </c>
      <c r="F2366" s="68" t="s">
        <v>360</v>
      </c>
      <c r="G2366" s="68" t="s">
        <v>81</v>
      </c>
      <c r="H2366" s="68" t="s">
        <v>402</v>
      </c>
      <c r="I2366" s="68" t="s">
        <v>647</v>
      </c>
      <c r="J2366" s="65">
        <v>0</v>
      </c>
      <c r="K2366" s="65">
        <v>1</v>
      </c>
      <c r="L2366" s="65">
        <v>546</v>
      </c>
      <c r="M2366" s="65" t="s">
        <v>300</v>
      </c>
    </row>
    <row r="2367" spans="1:13" ht="12.75" customHeight="1">
      <c r="A2367" s="65" t="str">
        <f>IF(ROW()=1,"KEY",IF(ISNA(VLOOKUP(B2367,車名対応マスタ!B:D,3,FALSE)),"",IF(VLOOKUP(B2367,車名対応マスタ!B:D,3,FALSE)="","",$D2367&amp;" "&amp;IF($G2367="9","J","O")&amp;" "&amp;$I2367&amp;" "&amp;IF($I2367&lt;=TEXT(★完成資料!$A$1,"yyyymm"),TEXT(★完成資料!$A$1,"yyyymm"),"999999")&amp; " " &amp; LEFT(F2367 &amp; "          ",10))))</f>
        <v xml:space="preserve">T O 202206 yyyy00 HV        </v>
      </c>
      <c r="B2367" s="68" t="s">
        <v>292</v>
      </c>
      <c r="C2367" s="68" t="s">
        <v>136</v>
      </c>
      <c r="D2367" s="68" t="s">
        <v>287</v>
      </c>
      <c r="E2367" s="68" t="s">
        <v>359</v>
      </c>
      <c r="F2367" s="68" t="s">
        <v>360</v>
      </c>
      <c r="G2367" s="68" t="s">
        <v>81</v>
      </c>
      <c r="H2367" s="68" t="s">
        <v>402</v>
      </c>
      <c r="I2367" s="68" t="s">
        <v>652</v>
      </c>
      <c r="J2367" s="65">
        <v>0</v>
      </c>
      <c r="K2367" s="65">
        <v>2</v>
      </c>
      <c r="L2367" s="65">
        <v>546</v>
      </c>
      <c r="M2367" s="65" t="s">
        <v>300</v>
      </c>
    </row>
    <row r="2368" spans="1:13" ht="12.75" customHeight="1">
      <c r="A2368" s="65" t="str">
        <f>IF(ROW()=1,"KEY",IF(ISNA(VLOOKUP(B2368,車名対応マスタ!B:D,3,FALSE)),"",IF(VLOOKUP(B2368,車名対応マスタ!B:D,3,FALSE)="","",$D2368&amp;" "&amp;IF($G2368="9","J","O")&amp;" "&amp;$I2368&amp;" "&amp;IF($I2368&lt;=TEXT(★完成資料!$A$1,"yyyymm"),TEXT(★完成資料!$A$1,"yyyymm"),"999999")&amp; " " &amp; LEFT(F2368 &amp; "          ",10))))</f>
        <v xml:space="preserve">T O 202207 yyyy00 HV        </v>
      </c>
      <c r="B2368" s="68" t="s">
        <v>292</v>
      </c>
      <c r="C2368" s="68" t="s">
        <v>136</v>
      </c>
      <c r="D2368" s="68" t="s">
        <v>287</v>
      </c>
      <c r="E2368" s="68" t="s">
        <v>359</v>
      </c>
      <c r="F2368" s="68" t="s">
        <v>360</v>
      </c>
      <c r="G2368" s="68" t="s">
        <v>81</v>
      </c>
      <c r="H2368" s="68" t="s">
        <v>402</v>
      </c>
      <c r="I2368" s="68" t="s">
        <v>655</v>
      </c>
      <c r="J2368" s="65">
        <v>1</v>
      </c>
      <c r="K2368" s="65">
        <v>1</v>
      </c>
      <c r="L2368" s="65">
        <v>546</v>
      </c>
      <c r="M2368" s="65" t="s">
        <v>300</v>
      </c>
    </row>
    <row r="2369" spans="1:13" ht="12.75" customHeight="1">
      <c r="A2369" s="65" t="str">
        <f>IF(ROW()=1,"KEY",IF(ISNA(VLOOKUP(B2369,車名対応マスタ!B:D,3,FALSE)),"",IF(VLOOKUP(B2369,車名対応マスタ!B:D,3,FALSE)="","",$D2369&amp;" "&amp;IF($G2369="9","J","O")&amp;" "&amp;$I2369&amp;" "&amp;IF($I2369&lt;=TEXT(★完成資料!$A$1,"yyyymm"),TEXT(★完成資料!$A$1,"yyyymm"),"999999")&amp; " " &amp; LEFT(F2369 &amp; "          ",10))))</f>
        <v xml:space="preserve">T O 202208 yyyy00 HV        </v>
      </c>
      <c r="B2369" s="68" t="s">
        <v>292</v>
      </c>
      <c r="C2369" s="68" t="s">
        <v>136</v>
      </c>
      <c r="D2369" s="68" t="s">
        <v>287</v>
      </c>
      <c r="E2369" s="68" t="s">
        <v>359</v>
      </c>
      <c r="F2369" s="68" t="s">
        <v>360</v>
      </c>
      <c r="G2369" s="68" t="s">
        <v>81</v>
      </c>
      <c r="H2369" s="68" t="s">
        <v>402</v>
      </c>
      <c r="I2369" s="68" t="s">
        <v>656</v>
      </c>
      <c r="J2369" s="65">
        <v>0</v>
      </c>
      <c r="K2369" s="65">
        <v>1</v>
      </c>
      <c r="L2369" s="65">
        <v>546</v>
      </c>
      <c r="M2369" s="65" t="s">
        <v>300</v>
      </c>
    </row>
    <row r="2370" spans="1:13" ht="12.75" customHeight="1">
      <c r="A2370" s="65" t="str">
        <f>IF(ROW()=1,"KEY",IF(ISNA(VLOOKUP(B2370,車名対応マスタ!B:D,3,FALSE)),"",IF(VLOOKUP(B2370,車名対応マスタ!B:D,3,FALSE)="","",$D2370&amp;" "&amp;IF($G2370="9","J","O")&amp;" "&amp;$I2370&amp;" "&amp;IF($I2370&lt;=TEXT(★完成資料!$A$1,"yyyymm"),TEXT(★完成資料!$A$1,"yyyymm"),"999999")&amp; " " &amp; LEFT(F2370 &amp; "          ",10))))</f>
        <v xml:space="preserve">T O 202209 yyyy00 HV        </v>
      </c>
      <c r="B2370" s="68" t="s">
        <v>292</v>
      </c>
      <c r="C2370" s="68" t="s">
        <v>136</v>
      </c>
      <c r="D2370" s="68" t="s">
        <v>287</v>
      </c>
      <c r="E2370" s="68" t="s">
        <v>359</v>
      </c>
      <c r="F2370" s="68" t="s">
        <v>360</v>
      </c>
      <c r="G2370" s="68" t="s">
        <v>81</v>
      </c>
      <c r="H2370" s="68" t="s">
        <v>402</v>
      </c>
      <c r="I2370" s="68" t="s">
        <v>657</v>
      </c>
      <c r="J2370" s="65">
        <v>1</v>
      </c>
      <c r="K2370" s="65">
        <v>0</v>
      </c>
      <c r="L2370" s="65">
        <v>546</v>
      </c>
      <c r="M2370" s="65" t="s">
        <v>300</v>
      </c>
    </row>
    <row r="2371" spans="1:13" ht="12.75" customHeight="1">
      <c r="A2371" s="65" t="str">
        <f>IF(ROW()=1,"KEY",IF(ISNA(VLOOKUP(B2371,車名対応マスタ!B:D,3,FALSE)),"",IF(VLOOKUP(B2371,車名対応マスタ!B:D,3,FALSE)="","",$D2371&amp;" "&amp;IF($G2371="9","J","O")&amp;" "&amp;$I2371&amp;" "&amp;IF($I2371&lt;=TEXT(★完成資料!$A$1,"yyyymm"),TEXT(★完成資料!$A$1,"yyyymm"),"999999")&amp; " " &amp; LEFT(F2371 &amp; "          ",10))))</f>
        <v xml:space="preserve">T O 202210 yyyy00 HV        </v>
      </c>
      <c r="B2371" s="68" t="s">
        <v>292</v>
      </c>
      <c r="C2371" s="68" t="s">
        <v>136</v>
      </c>
      <c r="D2371" s="68" t="s">
        <v>287</v>
      </c>
      <c r="E2371" s="68" t="s">
        <v>359</v>
      </c>
      <c r="F2371" s="68" t="s">
        <v>360</v>
      </c>
      <c r="G2371" s="68" t="s">
        <v>81</v>
      </c>
      <c r="H2371" s="68" t="s">
        <v>402</v>
      </c>
      <c r="I2371" s="68" t="s">
        <v>663</v>
      </c>
      <c r="J2371" s="65">
        <v>2</v>
      </c>
      <c r="K2371" s="65">
        <v>0</v>
      </c>
      <c r="L2371" s="65">
        <v>546</v>
      </c>
      <c r="M2371" s="65" t="s">
        <v>300</v>
      </c>
    </row>
    <row r="2372" spans="1:13" ht="12.75" customHeight="1">
      <c r="A2372" s="65" t="str">
        <f>IF(ROW()=1,"KEY",IF(ISNA(VLOOKUP(B2372,車名対応マスタ!B:D,3,FALSE)),"",IF(VLOOKUP(B2372,車名対応マスタ!B:D,3,FALSE)="","",$D2372&amp;" "&amp;IF($G2372="9","J","O")&amp;" "&amp;$I2372&amp;" "&amp;IF($I2372&lt;=TEXT(★完成資料!$A$1,"yyyymm"),TEXT(★完成資料!$A$1,"yyyymm"),"999999")&amp; " " &amp; LEFT(F2372 &amp; "          ",10))))</f>
        <v xml:space="preserve">T J 202201 yyyy00 HV        </v>
      </c>
      <c r="B2372" s="68" t="s">
        <v>292</v>
      </c>
      <c r="C2372" s="68" t="s">
        <v>136</v>
      </c>
      <c r="D2372" s="68" t="s">
        <v>287</v>
      </c>
      <c r="E2372" s="68" t="s">
        <v>359</v>
      </c>
      <c r="F2372" s="68" t="s">
        <v>360</v>
      </c>
      <c r="G2372" s="68" t="s">
        <v>82</v>
      </c>
      <c r="H2372" s="68" t="s">
        <v>403</v>
      </c>
      <c r="I2372" s="68" t="s">
        <v>639</v>
      </c>
      <c r="J2372" s="65">
        <v>258</v>
      </c>
      <c r="K2372" s="65">
        <v>244</v>
      </c>
      <c r="L2372" s="65">
        <v>930</v>
      </c>
      <c r="M2372" s="65" t="s">
        <v>249</v>
      </c>
    </row>
    <row r="2373" spans="1:13" ht="12.75" customHeight="1">
      <c r="A2373" s="65" t="str">
        <f>IF(ROW()=1,"KEY",IF(ISNA(VLOOKUP(B2373,車名対応マスタ!B:D,3,FALSE)),"",IF(VLOOKUP(B2373,車名対応マスタ!B:D,3,FALSE)="","",$D2373&amp;" "&amp;IF($G2373="9","J","O")&amp;" "&amp;$I2373&amp;" "&amp;IF($I2373&lt;=TEXT(★完成資料!$A$1,"yyyymm"),TEXT(★完成資料!$A$1,"yyyymm"),"999999")&amp; " " &amp; LEFT(F2373 &amp; "          ",10))))</f>
        <v xml:space="preserve">T J 202202 yyyy00 HV        </v>
      </c>
      <c r="B2373" s="68" t="s">
        <v>292</v>
      </c>
      <c r="C2373" s="68" t="s">
        <v>136</v>
      </c>
      <c r="D2373" s="68" t="s">
        <v>287</v>
      </c>
      <c r="E2373" s="68" t="s">
        <v>359</v>
      </c>
      <c r="F2373" s="68" t="s">
        <v>360</v>
      </c>
      <c r="G2373" s="68" t="s">
        <v>82</v>
      </c>
      <c r="H2373" s="68" t="s">
        <v>403</v>
      </c>
      <c r="I2373" s="68" t="s">
        <v>640</v>
      </c>
      <c r="J2373" s="65">
        <v>350</v>
      </c>
      <c r="K2373" s="65">
        <v>241</v>
      </c>
      <c r="L2373" s="65">
        <v>930</v>
      </c>
      <c r="M2373" s="65" t="s">
        <v>249</v>
      </c>
    </row>
    <row r="2374" spans="1:13" ht="12.75" customHeight="1">
      <c r="A2374" s="65" t="str">
        <f>IF(ROW()=1,"KEY",IF(ISNA(VLOOKUP(B2374,車名対応マスタ!B:D,3,FALSE)),"",IF(VLOOKUP(B2374,車名対応マスタ!B:D,3,FALSE)="","",$D2374&amp;" "&amp;IF($G2374="9","J","O")&amp;" "&amp;$I2374&amp;" "&amp;IF($I2374&lt;=TEXT(★完成資料!$A$1,"yyyymm"),TEXT(★完成資料!$A$1,"yyyymm"),"999999")&amp; " " &amp; LEFT(F2374 &amp; "          ",10))))</f>
        <v xml:space="preserve">T J 202203 yyyy00 HV        </v>
      </c>
      <c r="B2374" s="68" t="s">
        <v>292</v>
      </c>
      <c r="C2374" s="68" t="s">
        <v>136</v>
      </c>
      <c r="D2374" s="68" t="s">
        <v>287</v>
      </c>
      <c r="E2374" s="68" t="s">
        <v>359</v>
      </c>
      <c r="F2374" s="68" t="s">
        <v>360</v>
      </c>
      <c r="G2374" s="68" t="s">
        <v>82</v>
      </c>
      <c r="H2374" s="68" t="s">
        <v>403</v>
      </c>
      <c r="I2374" s="68" t="s">
        <v>641</v>
      </c>
      <c r="J2374" s="65">
        <v>569</v>
      </c>
      <c r="K2374" s="65">
        <v>413</v>
      </c>
      <c r="L2374" s="65">
        <v>930</v>
      </c>
      <c r="M2374" s="65" t="s">
        <v>249</v>
      </c>
    </row>
    <row r="2375" spans="1:13" ht="12.75" customHeight="1">
      <c r="A2375" s="65" t="str">
        <f>IF(ROW()=1,"KEY",IF(ISNA(VLOOKUP(B2375,車名対応マスタ!B:D,3,FALSE)),"",IF(VLOOKUP(B2375,車名対応マスタ!B:D,3,FALSE)="","",$D2375&amp;" "&amp;IF($G2375="9","J","O")&amp;" "&amp;$I2375&amp;" "&amp;IF($I2375&lt;=TEXT(★完成資料!$A$1,"yyyymm"),TEXT(★完成資料!$A$1,"yyyymm"),"999999")&amp; " " &amp; LEFT(F2375 &amp; "          ",10))))</f>
        <v xml:space="preserve">T J 202204 yyyy00 HV        </v>
      </c>
      <c r="B2375" s="68" t="s">
        <v>292</v>
      </c>
      <c r="C2375" s="68" t="s">
        <v>136</v>
      </c>
      <c r="D2375" s="68" t="s">
        <v>287</v>
      </c>
      <c r="E2375" s="68" t="s">
        <v>359</v>
      </c>
      <c r="F2375" s="68" t="s">
        <v>360</v>
      </c>
      <c r="G2375" s="68" t="s">
        <v>82</v>
      </c>
      <c r="H2375" s="68" t="s">
        <v>403</v>
      </c>
      <c r="I2375" s="68" t="s">
        <v>642</v>
      </c>
      <c r="J2375" s="65">
        <v>417</v>
      </c>
      <c r="K2375" s="65">
        <v>255</v>
      </c>
      <c r="L2375" s="65">
        <v>930</v>
      </c>
      <c r="M2375" s="65" t="s">
        <v>249</v>
      </c>
    </row>
    <row r="2376" spans="1:13" ht="12.75" customHeight="1">
      <c r="A2376" s="65" t="str">
        <f>IF(ROW()=1,"KEY",IF(ISNA(VLOOKUP(B2376,車名対応マスタ!B:D,3,FALSE)),"",IF(VLOOKUP(B2376,車名対応マスタ!B:D,3,FALSE)="","",$D2376&amp;" "&amp;IF($G2376="9","J","O")&amp;" "&amp;$I2376&amp;" "&amp;IF($I2376&lt;=TEXT(★完成資料!$A$1,"yyyymm"),TEXT(★完成資料!$A$1,"yyyymm"),"999999")&amp; " " &amp; LEFT(F2376 &amp; "          ",10))))</f>
        <v xml:space="preserve">T J 202205 yyyy00 HV        </v>
      </c>
      <c r="B2376" s="68" t="s">
        <v>292</v>
      </c>
      <c r="C2376" s="68" t="s">
        <v>136</v>
      </c>
      <c r="D2376" s="68" t="s">
        <v>287</v>
      </c>
      <c r="E2376" s="68" t="s">
        <v>359</v>
      </c>
      <c r="F2376" s="68" t="s">
        <v>360</v>
      </c>
      <c r="G2376" s="68" t="s">
        <v>82</v>
      </c>
      <c r="H2376" s="68" t="s">
        <v>403</v>
      </c>
      <c r="I2376" s="68" t="s">
        <v>647</v>
      </c>
      <c r="J2376" s="65">
        <v>394</v>
      </c>
      <c r="K2376" s="65">
        <v>319</v>
      </c>
      <c r="L2376" s="65">
        <v>930</v>
      </c>
      <c r="M2376" s="65" t="s">
        <v>249</v>
      </c>
    </row>
    <row r="2377" spans="1:13" ht="12.75" customHeight="1">
      <c r="A2377" s="65" t="str">
        <f>IF(ROW()=1,"KEY",IF(ISNA(VLOOKUP(B2377,車名対応マスタ!B:D,3,FALSE)),"",IF(VLOOKUP(B2377,車名対応マスタ!B:D,3,FALSE)="","",$D2377&amp;" "&amp;IF($G2377="9","J","O")&amp;" "&amp;$I2377&amp;" "&amp;IF($I2377&lt;=TEXT(★完成資料!$A$1,"yyyymm"),TEXT(★完成資料!$A$1,"yyyymm"),"999999")&amp; " " &amp; LEFT(F2377 &amp; "          ",10))))</f>
        <v xml:space="preserve">T J 202206 yyyy00 HV        </v>
      </c>
      <c r="B2377" s="68" t="s">
        <v>292</v>
      </c>
      <c r="C2377" s="68" t="s">
        <v>136</v>
      </c>
      <c r="D2377" s="68" t="s">
        <v>287</v>
      </c>
      <c r="E2377" s="68" t="s">
        <v>359</v>
      </c>
      <c r="F2377" s="68" t="s">
        <v>360</v>
      </c>
      <c r="G2377" s="68" t="s">
        <v>82</v>
      </c>
      <c r="H2377" s="68" t="s">
        <v>403</v>
      </c>
      <c r="I2377" s="68" t="s">
        <v>652</v>
      </c>
      <c r="J2377" s="65">
        <v>404</v>
      </c>
      <c r="K2377" s="65">
        <v>357</v>
      </c>
      <c r="L2377" s="65">
        <v>930</v>
      </c>
      <c r="M2377" s="65" t="s">
        <v>249</v>
      </c>
    </row>
    <row r="2378" spans="1:13" ht="12.75" customHeight="1">
      <c r="A2378" s="65" t="str">
        <f>IF(ROW()=1,"KEY",IF(ISNA(VLOOKUP(B2378,車名対応マスタ!B:D,3,FALSE)),"",IF(VLOOKUP(B2378,車名対応マスタ!B:D,3,FALSE)="","",$D2378&amp;" "&amp;IF($G2378="9","J","O")&amp;" "&amp;$I2378&amp;" "&amp;IF($I2378&lt;=TEXT(★完成資料!$A$1,"yyyymm"),TEXT(★完成資料!$A$1,"yyyymm"),"999999")&amp; " " &amp; LEFT(F2378 &amp; "          ",10))))</f>
        <v xml:space="preserve">T J 202207 yyyy00 HV        </v>
      </c>
      <c r="B2378" s="68" t="s">
        <v>292</v>
      </c>
      <c r="C2378" s="68" t="s">
        <v>136</v>
      </c>
      <c r="D2378" s="68" t="s">
        <v>287</v>
      </c>
      <c r="E2378" s="68" t="s">
        <v>359</v>
      </c>
      <c r="F2378" s="68" t="s">
        <v>360</v>
      </c>
      <c r="G2378" s="68" t="s">
        <v>82</v>
      </c>
      <c r="H2378" s="68" t="s">
        <v>403</v>
      </c>
      <c r="I2378" s="68" t="s">
        <v>655</v>
      </c>
      <c r="J2378" s="65">
        <v>324</v>
      </c>
      <c r="K2378" s="65">
        <v>349</v>
      </c>
      <c r="L2378" s="65">
        <v>930</v>
      </c>
      <c r="M2378" s="65" t="s">
        <v>249</v>
      </c>
    </row>
    <row r="2379" spans="1:13" ht="12.75" customHeight="1">
      <c r="A2379" s="65" t="str">
        <f>IF(ROW()=1,"KEY",IF(ISNA(VLOOKUP(B2379,車名対応マスタ!B:D,3,FALSE)),"",IF(VLOOKUP(B2379,車名対応マスタ!B:D,3,FALSE)="","",$D2379&amp;" "&amp;IF($G2379="9","J","O")&amp;" "&amp;$I2379&amp;" "&amp;IF($I2379&lt;=TEXT(★完成資料!$A$1,"yyyymm"),TEXT(★完成資料!$A$1,"yyyymm"),"999999")&amp; " " &amp; LEFT(F2379 &amp; "          ",10))))</f>
        <v xml:space="preserve">T J 202208 yyyy00 HV        </v>
      </c>
      <c r="B2379" s="68" t="s">
        <v>292</v>
      </c>
      <c r="C2379" s="68" t="s">
        <v>136</v>
      </c>
      <c r="D2379" s="68" t="s">
        <v>287</v>
      </c>
      <c r="E2379" s="68" t="s">
        <v>359</v>
      </c>
      <c r="F2379" s="68" t="s">
        <v>360</v>
      </c>
      <c r="G2379" s="68" t="s">
        <v>82</v>
      </c>
      <c r="H2379" s="68" t="s">
        <v>403</v>
      </c>
      <c r="I2379" s="68" t="s">
        <v>656</v>
      </c>
      <c r="J2379" s="65">
        <v>321</v>
      </c>
      <c r="K2379" s="65">
        <v>340</v>
      </c>
      <c r="L2379" s="65">
        <v>930</v>
      </c>
      <c r="M2379" s="65" t="s">
        <v>249</v>
      </c>
    </row>
    <row r="2380" spans="1:13" ht="12.75" customHeight="1">
      <c r="A2380" s="65" t="str">
        <f>IF(ROW()=1,"KEY",IF(ISNA(VLOOKUP(B2380,車名対応マスタ!B:D,3,FALSE)),"",IF(VLOOKUP(B2380,車名対応マスタ!B:D,3,FALSE)="","",$D2380&amp;" "&amp;IF($G2380="9","J","O")&amp;" "&amp;$I2380&amp;" "&amp;IF($I2380&lt;=TEXT(★完成資料!$A$1,"yyyymm"),TEXT(★完成資料!$A$1,"yyyymm"),"999999")&amp; " " &amp; LEFT(F2380 &amp; "          ",10))))</f>
        <v xml:space="preserve">T J 202209 yyyy00 HV        </v>
      </c>
      <c r="B2380" s="68" t="s">
        <v>292</v>
      </c>
      <c r="C2380" s="68" t="s">
        <v>136</v>
      </c>
      <c r="D2380" s="68" t="s">
        <v>287</v>
      </c>
      <c r="E2380" s="68" t="s">
        <v>359</v>
      </c>
      <c r="F2380" s="68" t="s">
        <v>360</v>
      </c>
      <c r="G2380" s="68" t="s">
        <v>82</v>
      </c>
      <c r="H2380" s="68" t="s">
        <v>403</v>
      </c>
      <c r="I2380" s="68" t="s">
        <v>657</v>
      </c>
      <c r="J2380" s="65">
        <v>386</v>
      </c>
      <c r="K2380" s="65">
        <v>520</v>
      </c>
      <c r="L2380" s="65">
        <v>930</v>
      </c>
      <c r="M2380" s="65" t="s">
        <v>249</v>
      </c>
    </row>
    <row r="2381" spans="1:13" ht="12.75" customHeight="1">
      <c r="A2381" s="65" t="str">
        <f>IF(ROW()=1,"KEY",IF(ISNA(VLOOKUP(B2381,車名対応マスタ!B:D,3,FALSE)),"",IF(VLOOKUP(B2381,車名対応マスタ!B:D,3,FALSE)="","",$D2381&amp;" "&amp;IF($G2381="9","J","O")&amp;" "&amp;$I2381&amp;" "&amp;IF($I2381&lt;=TEXT(★完成資料!$A$1,"yyyymm"),TEXT(★完成資料!$A$1,"yyyymm"),"999999")&amp; " " &amp; LEFT(F2381 &amp; "          ",10))))</f>
        <v xml:space="preserve">T J 202210 yyyy00 HV        </v>
      </c>
      <c r="B2381" s="68" t="s">
        <v>292</v>
      </c>
      <c r="C2381" s="68" t="s">
        <v>136</v>
      </c>
      <c r="D2381" s="68" t="s">
        <v>287</v>
      </c>
      <c r="E2381" s="68" t="s">
        <v>359</v>
      </c>
      <c r="F2381" s="68" t="s">
        <v>360</v>
      </c>
      <c r="G2381" s="68" t="s">
        <v>82</v>
      </c>
      <c r="H2381" s="68" t="s">
        <v>403</v>
      </c>
      <c r="I2381" s="68" t="s">
        <v>663</v>
      </c>
      <c r="J2381" s="65">
        <v>286</v>
      </c>
      <c r="K2381" s="65">
        <v>342</v>
      </c>
      <c r="L2381" s="65">
        <v>930</v>
      </c>
      <c r="M2381" s="65" t="s">
        <v>249</v>
      </c>
    </row>
    <row r="2382" spans="1:13" ht="12.75" customHeight="1">
      <c r="A2382" s="65" t="str">
        <f>IF(ROW()=1,"KEY",IF(ISNA(VLOOKUP(B2382,車名対応マスタ!B:D,3,FALSE)),"",IF(VLOOKUP(B2382,車名対応マスタ!B:D,3,FALSE)="","",$D2382&amp;" "&amp;IF($G2382="9","J","O")&amp;" "&amp;$I2382&amp;" "&amp;IF($I2382&lt;=TEXT(★完成資料!$A$1,"yyyymm"),TEXT(★完成資料!$A$1,"yyyymm"),"999999")&amp; " " &amp; LEFT(F2382 &amp; "          ",10))))</f>
        <v xml:space="preserve">T O 202201 yyyy00 PHV       </v>
      </c>
      <c r="B2382" s="68" t="s">
        <v>515</v>
      </c>
      <c r="C2382" s="68" t="s">
        <v>516</v>
      </c>
      <c r="D2382" s="68" t="s">
        <v>287</v>
      </c>
      <c r="E2382" s="68" t="s">
        <v>359</v>
      </c>
      <c r="F2382" s="68" t="s">
        <v>517</v>
      </c>
      <c r="G2382" s="68" t="s">
        <v>204</v>
      </c>
      <c r="H2382" s="68" t="s">
        <v>384</v>
      </c>
      <c r="I2382" s="68" t="s">
        <v>639</v>
      </c>
      <c r="J2382" s="65">
        <v>190</v>
      </c>
      <c r="K2382" s="65">
        <v>441</v>
      </c>
      <c r="L2382" s="65">
        <v>707</v>
      </c>
      <c r="M2382" s="65" t="s">
        <v>386</v>
      </c>
    </row>
    <row r="2383" spans="1:13" ht="12.75" customHeight="1">
      <c r="A2383" s="65" t="str">
        <f>IF(ROW()=1,"KEY",IF(ISNA(VLOOKUP(B2383,車名対応マスタ!B:D,3,FALSE)),"",IF(VLOOKUP(B2383,車名対応マスタ!B:D,3,FALSE)="","",$D2383&amp;" "&amp;IF($G2383="9","J","O")&amp;" "&amp;$I2383&amp;" "&amp;IF($I2383&lt;=TEXT(★完成資料!$A$1,"yyyymm"),TEXT(★完成資料!$A$1,"yyyymm"),"999999")&amp; " " &amp; LEFT(F2383 &amp; "          ",10))))</f>
        <v xml:space="preserve">T O 202202 yyyy00 PHV       </v>
      </c>
      <c r="B2383" s="68" t="s">
        <v>515</v>
      </c>
      <c r="C2383" s="68" t="s">
        <v>516</v>
      </c>
      <c r="D2383" s="68" t="s">
        <v>287</v>
      </c>
      <c r="E2383" s="68" t="s">
        <v>359</v>
      </c>
      <c r="F2383" s="68" t="s">
        <v>517</v>
      </c>
      <c r="G2383" s="68" t="s">
        <v>204</v>
      </c>
      <c r="H2383" s="68" t="s">
        <v>384</v>
      </c>
      <c r="I2383" s="68" t="s">
        <v>640</v>
      </c>
      <c r="J2383" s="65">
        <v>232</v>
      </c>
      <c r="K2383" s="65">
        <v>233</v>
      </c>
      <c r="L2383" s="65">
        <v>707</v>
      </c>
      <c r="M2383" s="65" t="s">
        <v>386</v>
      </c>
    </row>
    <row r="2384" spans="1:13" ht="12.75" customHeight="1">
      <c r="A2384" s="65" t="str">
        <f>IF(ROW()=1,"KEY",IF(ISNA(VLOOKUP(B2384,車名対応マスタ!B:D,3,FALSE)),"",IF(VLOOKUP(B2384,車名対応マスタ!B:D,3,FALSE)="","",$D2384&amp;" "&amp;IF($G2384="9","J","O")&amp;" "&amp;$I2384&amp;" "&amp;IF($I2384&lt;=TEXT(★完成資料!$A$1,"yyyymm"),TEXT(★完成資料!$A$1,"yyyymm"),"999999")&amp; " " &amp; LEFT(F2384 &amp; "          ",10))))</f>
        <v xml:space="preserve">T O 202203 yyyy00 PHV       </v>
      </c>
      <c r="B2384" s="68" t="s">
        <v>515</v>
      </c>
      <c r="C2384" s="68" t="s">
        <v>516</v>
      </c>
      <c r="D2384" s="68" t="s">
        <v>287</v>
      </c>
      <c r="E2384" s="68" t="s">
        <v>359</v>
      </c>
      <c r="F2384" s="68" t="s">
        <v>517</v>
      </c>
      <c r="G2384" s="68" t="s">
        <v>204</v>
      </c>
      <c r="H2384" s="68" t="s">
        <v>384</v>
      </c>
      <c r="I2384" s="68" t="s">
        <v>641</v>
      </c>
      <c r="J2384" s="65">
        <v>233</v>
      </c>
      <c r="K2384" s="65">
        <v>470</v>
      </c>
      <c r="L2384" s="65">
        <v>707</v>
      </c>
      <c r="M2384" s="65" t="s">
        <v>386</v>
      </c>
    </row>
    <row r="2385" spans="1:13" ht="12.75" customHeight="1">
      <c r="A2385" s="65" t="str">
        <f>IF(ROW()=1,"KEY",IF(ISNA(VLOOKUP(B2385,車名対応マスタ!B:D,3,FALSE)),"",IF(VLOOKUP(B2385,車名対応マスタ!B:D,3,FALSE)="","",$D2385&amp;" "&amp;IF($G2385="9","J","O")&amp;" "&amp;$I2385&amp;" "&amp;IF($I2385&lt;=TEXT(★完成資料!$A$1,"yyyymm"),TEXT(★完成資料!$A$1,"yyyymm"),"999999")&amp; " " &amp; LEFT(F2385 &amp; "          ",10))))</f>
        <v xml:space="preserve">T O 202204 yyyy00 PHV       </v>
      </c>
      <c r="B2385" s="68" t="s">
        <v>515</v>
      </c>
      <c r="C2385" s="68" t="s">
        <v>516</v>
      </c>
      <c r="D2385" s="68" t="s">
        <v>287</v>
      </c>
      <c r="E2385" s="68" t="s">
        <v>359</v>
      </c>
      <c r="F2385" s="68" t="s">
        <v>517</v>
      </c>
      <c r="G2385" s="68" t="s">
        <v>204</v>
      </c>
      <c r="H2385" s="68" t="s">
        <v>384</v>
      </c>
      <c r="I2385" s="68" t="s">
        <v>642</v>
      </c>
      <c r="J2385" s="65">
        <v>167</v>
      </c>
      <c r="K2385" s="65">
        <v>284</v>
      </c>
      <c r="L2385" s="65">
        <v>707</v>
      </c>
      <c r="M2385" s="65" t="s">
        <v>386</v>
      </c>
    </row>
    <row r="2386" spans="1:13" ht="12.75" customHeight="1">
      <c r="A2386" s="65" t="str">
        <f>IF(ROW()=1,"KEY",IF(ISNA(VLOOKUP(B2386,車名対応マスタ!B:D,3,FALSE)),"",IF(VLOOKUP(B2386,車名対応マスタ!B:D,3,FALSE)="","",$D2386&amp;" "&amp;IF($G2386="9","J","O")&amp;" "&amp;$I2386&amp;" "&amp;IF($I2386&lt;=TEXT(★完成資料!$A$1,"yyyymm"),TEXT(★完成資料!$A$1,"yyyymm"),"999999")&amp; " " &amp; LEFT(F2386 &amp; "          ",10))))</f>
        <v xml:space="preserve">T O 202205 yyyy00 PHV       </v>
      </c>
      <c r="B2386" s="68" t="s">
        <v>515</v>
      </c>
      <c r="C2386" s="68" t="s">
        <v>516</v>
      </c>
      <c r="D2386" s="68" t="s">
        <v>287</v>
      </c>
      <c r="E2386" s="68" t="s">
        <v>359</v>
      </c>
      <c r="F2386" s="68" t="s">
        <v>517</v>
      </c>
      <c r="G2386" s="68" t="s">
        <v>204</v>
      </c>
      <c r="H2386" s="68" t="s">
        <v>384</v>
      </c>
      <c r="I2386" s="68" t="s">
        <v>647</v>
      </c>
      <c r="J2386" s="65">
        <v>222</v>
      </c>
      <c r="K2386" s="65">
        <v>384</v>
      </c>
      <c r="L2386" s="65">
        <v>707</v>
      </c>
      <c r="M2386" s="65" t="s">
        <v>386</v>
      </c>
    </row>
    <row r="2387" spans="1:13" ht="12.75" customHeight="1">
      <c r="A2387" s="65" t="str">
        <f>IF(ROW()=1,"KEY",IF(ISNA(VLOOKUP(B2387,車名対応マスタ!B:D,3,FALSE)),"",IF(VLOOKUP(B2387,車名対応マスタ!B:D,3,FALSE)="","",$D2387&amp;" "&amp;IF($G2387="9","J","O")&amp;" "&amp;$I2387&amp;" "&amp;IF($I2387&lt;=TEXT(★完成資料!$A$1,"yyyymm"),TEXT(★完成資料!$A$1,"yyyymm"),"999999")&amp; " " &amp; LEFT(F2387 &amp; "          ",10))))</f>
        <v xml:space="preserve">T O 202206 yyyy00 PHV       </v>
      </c>
      <c r="B2387" s="68" t="s">
        <v>515</v>
      </c>
      <c r="C2387" s="68" t="s">
        <v>516</v>
      </c>
      <c r="D2387" s="68" t="s">
        <v>287</v>
      </c>
      <c r="E2387" s="68" t="s">
        <v>359</v>
      </c>
      <c r="F2387" s="68" t="s">
        <v>517</v>
      </c>
      <c r="G2387" s="68" t="s">
        <v>204</v>
      </c>
      <c r="H2387" s="68" t="s">
        <v>384</v>
      </c>
      <c r="I2387" s="68" t="s">
        <v>652</v>
      </c>
      <c r="J2387" s="65">
        <v>359</v>
      </c>
      <c r="K2387" s="65">
        <v>451</v>
      </c>
      <c r="L2387" s="65">
        <v>707</v>
      </c>
      <c r="M2387" s="65" t="s">
        <v>386</v>
      </c>
    </row>
    <row r="2388" spans="1:13" ht="12.75" customHeight="1">
      <c r="A2388" s="65" t="str">
        <f>IF(ROW()=1,"KEY",IF(ISNA(VLOOKUP(B2388,車名対応マスタ!B:D,3,FALSE)),"",IF(VLOOKUP(B2388,車名対応マスタ!B:D,3,FALSE)="","",$D2388&amp;" "&amp;IF($G2388="9","J","O")&amp;" "&amp;$I2388&amp;" "&amp;IF($I2388&lt;=TEXT(★完成資料!$A$1,"yyyymm"),TEXT(★完成資料!$A$1,"yyyymm"),"999999")&amp; " " &amp; LEFT(F2388 &amp; "          ",10))))</f>
        <v xml:space="preserve">T O 202207 yyyy00 PHV       </v>
      </c>
      <c r="B2388" s="68" t="s">
        <v>515</v>
      </c>
      <c r="C2388" s="68" t="s">
        <v>516</v>
      </c>
      <c r="D2388" s="68" t="s">
        <v>287</v>
      </c>
      <c r="E2388" s="68" t="s">
        <v>359</v>
      </c>
      <c r="F2388" s="68" t="s">
        <v>517</v>
      </c>
      <c r="G2388" s="68" t="s">
        <v>204</v>
      </c>
      <c r="H2388" s="68" t="s">
        <v>384</v>
      </c>
      <c r="I2388" s="68" t="s">
        <v>655</v>
      </c>
      <c r="J2388" s="65">
        <v>265</v>
      </c>
      <c r="K2388" s="65">
        <v>306</v>
      </c>
      <c r="L2388" s="65">
        <v>707</v>
      </c>
      <c r="M2388" s="65" t="s">
        <v>386</v>
      </c>
    </row>
    <row r="2389" spans="1:13" ht="12.75" customHeight="1">
      <c r="A2389" s="65" t="str">
        <f>IF(ROW()=1,"KEY",IF(ISNA(VLOOKUP(B2389,車名対応マスタ!B:D,3,FALSE)),"",IF(VLOOKUP(B2389,車名対応マスタ!B:D,3,FALSE)="","",$D2389&amp;" "&amp;IF($G2389="9","J","O")&amp;" "&amp;$I2389&amp;" "&amp;IF($I2389&lt;=TEXT(★完成資料!$A$1,"yyyymm"),TEXT(★完成資料!$A$1,"yyyymm"),"999999")&amp; " " &amp; LEFT(F2389 &amp; "          ",10))))</f>
        <v xml:space="preserve">T O 202208 yyyy00 PHV       </v>
      </c>
      <c r="B2389" s="68" t="s">
        <v>515</v>
      </c>
      <c r="C2389" s="68" t="s">
        <v>516</v>
      </c>
      <c r="D2389" s="68" t="s">
        <v>287</v>
      </c>
      <c r="E2389" s="68" t="s">
        <v>359</v>
      </c>
      <c r="F2389" s="68" t="s">
        <v>517</v>
      </c>
      <c r="G2389" s="68" t="s">
        <v>204</v>
      </c>
      <c r="H2389" s="68" t="s">
        <v>384</v>
      </c>
      <c r="I2389" s="68" t="s">
        <v>656</v>
      </c>
      <c r="J2389" s="65">
        <v>235</v>
      </c>
      <c r="K2389" s="65">
        <v>318</v>
      </c>
      <c r="L2389" s="65">
        <v>707</v>
      </c>
      <c r="M2389" s="65" t="s">
        <v>386</v>
      </c>
    </row>
    <row r="2390" spans="1:13" ht="12.75" customHeight="1">
      <c r="A2390" s="65" t="str">
        <f>IF(ROW()=1,"KEY",IF(ISNA(VLOOKUP(B2390,車名対応マスタ!B:D,3,FALSE)),"",IF(VLOOKUP(B2390,車名対応マスタ!B:D,3,FALSE)="","",$D2390&amp;" "&amp;IF($G2390="9","J","O")&amp;" "&amp;$I2390&amp;" "&amp;IF($I2390&lt;=TEXT(★完成資料!$A$1,"yyyymm"),TEXT(★完成資料!$A$1,"yyyymm"),"999999")&amp; " " &amp; LEFT(F2390 &amp; "          ",10))))</f>
        <v xml:space="preserve">T O 202209 yyyy00 PHV       </v>
      </c>
      <c r="B2390" s="68" t="s">
        <v>515</v>
      </c>
      <c r="C2390" s="68" t="s">
        <v>516</v>
      </c>
      <c r="D2390" s="68" t="s">
        <v>287</v>
      </c>
      <c r="E2390" s="68" t="s">
        <v>359</v>
      </c>
      <c r="F2390" s="68" t="s">
        <v>517</v>
      </c>
      <c r="G2390" s="68" t="s">
        <v>204</v>
      </c>
      <c r="H2390" s="68" t="s">
        <v>384</v>
      </c>
      <c r="I2390" s="68" t="s">
        <v>657</v>
      </c>
      <c r="J2390" s="65">
        <v>205</v>
      </c>
      <c r="K2390" s="65">
        <v>353</v>
      </c>
      <c r="L2390" s="65">
        <v>707</v>
      </c>
      <c r="M2390" s="65" t="s">
        <v>386</v>
      </c>
    </row>
    <row r="2391" spans="1:13" ht="12.75" customHeight="1">
      <c r="A2391" s="65" t="str">
        <f>IF(ROW()=1,"KEY",IF(ISNA(VLOOKUP(B2391,車名対応マスタ!B:D,3,FALSE)),"",IF(VLOOKUP(B2391,車名対応マスタ!B:D,3,FALSE)="","",$D2391&amp;" "&amp;IF($G2391="9","J","O")&amp;" "&amp;$I2391&amp;" "&amp;IF($I2391&lt;=TEXT(★完成資料!$A$1,"yyyymm"),TEXT(★完成資料!$A$1,"yyyymm"),"999999")&amp; " " &amp; LEFT(F2391 &amp; "          ",10))))</f>
        <v xml:space="preserve">T O 202210 yyyy00 PHV       </v>
      </c>
      <c r="B2391" s="68" t="s">
        <v>515</v>
      </c>
      <c r="C2391" s="68" t="s">
        <v>516</v>
      </c>
      <c r="D2391" s="68" t="s">
        <v>287</v>
      </c>
      <c r="E2391" s="68" t="s">
        <v>359</v>
      </c>
      <c r="F2391" s="68" t="s">
        <v>517</v>
      </c>
      <c r="G2391" s="68" t="s">
        <v>204</v>
      </c>
      <c r="H2391" s="68" t="s">
        <v>384</v>
      </c>
      <c r="I2391" s="68" t="s">
        <v>663</v>
      </c>
      <c r="J2391" s="65">
        <v>249</v>
      </c>
      <c r="K2391" s="65">
        <v>370</v>
      </c>
      <c r="L2391" s="65">
        <v>707</v>
      </c>
      <c r="M2391" s="65" t="s">
        <v>386</v>
      </c>
    </row>
    <row r="2392" spans="1:13" ht="12.75" customHeight="1">
      <c r="A2392" s="65" t="str">
        <f>IF(ROW()=1,"KEY",IF(ISNA(VLOOKUP(B2392,車名対応マスタ!B:D,3,FALSE)),"",IF(VLOOKUP(B2392,車名対応マスタ!B:D,3,FALSE)="","",$D2392&amp;" "&amp;IF($G2392="9","J","O")&amp;" "&amp;$I2392&amp;" "&amp;IF($I2392&lt;=TEXT(★完成資料!$A$1,"yyyymm"),TEXT(★完成資料!$A$1,"yyyymm"),"999999")&amp; " " &amp; LEFT(F2392 &amp; "          ",10))))</f>
        <v xml:space="preserve">T O 202201 yyyy00 HV        </v>
      </c>
      <c r="B2392" s="68" t="s">
        <v>433</v>
      </c>
      <c r="C2392" s="68" t="s">
        <v>114</v>
      </c>
      <c r="D2392" s="68" t="s">
        <v>287</v>
      </c>
      <c r="E2392" s="68" t="s">
        <v>359</v>
      </c>
      <c r="F2392" s="68" t="s">
        <v>360</v>
      </c>
      <c r="G2392" s="68" t="s">
        <v>204</v>
      </c>
      <c r="H2392" s="68" t="s">
        <v>384</v>
      </c>
      <c r="I2392" s="68" t="s">
        <v>639</v>
      </c>
      <c r="J2392" s="65">
        <v>7191</v>
      </c>
      <c r="K2392" s="65">
        <v>6478</v>
      </c>
      <c r="L2392" s="65">
        <v>707</v>
      </c>
      <c r="M2392" s="65" t="s">
        <v>386</v>
      </c>
    </row>
    <row r="2393" spans="1:13" ht="12.75" customHeight="1">
      <c r="A2393" s="65" t="str">
        <f>IF(ROW()=1,"KEY",IF(ISNA(VLOOKUP(B2393,車名対応マスタ!B:D,3,FALSE)),"",IF(VLOOKUP(B2393,車名対応マスタ!B:D,3,FALSE)="","",$D2393&amp;" "&amp;IF($G2393="9","J","O")&amp;" "&amp;$I2393&amp;" "&amp;IF($I2393&lt;=TEXT(★完成資料!$A$1,"yyyymm"),TEXT(★完成資料!$A$1,"yyyymm"),"999999")&amp; " " &amp; LEFT(F2393 &amp; "          ",10))))</f>
        <v xml:space="preserve">T O 202202 yyyy00 HV        </v>
      </c>
      <c r="B2393" s="68" t="s">
        <v>433</v>
      </c>
      <c r="C2393" s="68" t="s">
        <v>114</v>
      </c>
      <c r="D2393" s="68" t="s">
        <v>287</v>
      </c>
      <c r="E2393" s="68" t="s">
        <v>359</v>
      </c>
      <c r="F2393" s="68" t="s">
        <v>360</v>
      </c>
      <c r="G2393" s="68" t="s">
        <v>204</v>
      </c>
      <c r="H2393" s="68" t="s">
        <v>384</v>
      </c>
      <c r="I2393" s="68" t="s">
        <v>640</v>
      </c>
      <c r="J2393" s="65">
        <v>3270</v>
      </c>
      <c r="K2393" s="65">
        <v>4210</v>
      </c>
      <c r="L2393" s="65">
        <v>707</v>
      </c>
      <c r="M2393" s="65" t="s">
        <v>386</v>
      </c>
    </row>
    <row r="2394" spans="1:13" ht="12.75" customHeight="1">
      <c r="A2394" s="65" t="str">
        <f>IF(ROW()=1,"KEY",IF(ISNA(VLOOKUP(B2394,車名対応マスタ!B:D,3,FALSE)),"",IF(VLOOKUP(B2394,車名対応マスタ!B:D,3,FALSE)="","",$D2394&amp;" "&amp;IF($G2394="9","J","O")&amp;" "&amp;$I2394&amp;" "&amp;IF($I2394&lt;=TEXT(★完成資料!$A$1,"yyyymm"),TEXT(★完成資料!$A$1,"yyyymm"),"999999")&amp; " " &amp; LEFT(F2394 &amp; "          ",10))))</f>
        <v xml:space="preserve">T O 202203 yyyy00 HV        </v>
      </c>
      <c r="B2394" s="68" t="s">
        <v>433</v>
      </c>
      <c r="C2394" s="68" t="s">
        <v>114</v>
      </c>
      <c r="D2394" s="68" t="s">
        <v>287</v>
      </c>
      <c r="E2394" s="68" t="s">
        <v>359</v>
      </c>
      <c r="F2394" s="68" t="s">
        <v>360</v>
      </c>
      <c r="G2394" s="68" t="s">
        <v>204</v>
      </c>
      <c r="H2394" s="68" t="s">
        <v>384</v>
      </c>
      <c r="I2394" s="68" t="s">
        <v>641</v>
      </c>
      <c r="J2394" s="65">
        <v>6549</v>
      </c>
      <c r="K2394" s="65">
        <v>6554</v>
      </c>
      <c r="L2394" s="65">
        <v>707</v>
      </c>
      <c r="M2394" s="65" t="s">
        <v>386</v>
      </c>
    </row>
    <row r="2395" spans="1:13" ht="12.75" customHeight="1">
      <c r="A2395" s="65" t="str">
        <f>IF(ROW()=1,"KEY",IF(ISNA(VLOOKUP(B2395,車名対応マスタ!B:D,3,FALSE)),"",IF(VLOOKUP(B2395,車名対応マスタ!B:D,3,FALSE)="","",$D2395&amp;" "&amp;IF($G2395="9","J","O")&amp;" "&amp;$I2395&amp;" "&amp;IF($I2395&lt;=TEXT(★完成資料!$A$1,"yyyymm"),TEXT(★完成資料!$A$1,"yyyymm"),"999999")&amp; " " &amp; LEFT(F2395 &amp; "          ",10))))</f>
        <v xml:space="preserve">T O 202204 yyyy00 HV        </v>
      </c>
      <c r="B2395" s="68" t="s">
        <v>433</v>
      </c>
      <c r="C2395" s="68" t="s">
        <v>114</v>
      </c>
      <c r="D2395" s="68" t="s">
        <v>287</v>
      </c>
      <c r="E2395" s="68" t="s">
        <v>359</v>
      </c>
      <c r="F2395" s="68" t="s">
        <v>360</v>
      </c>
      <c r="G2395" s="68" t="s">
        <v>204</v>
      </c>
      <c r="H2395" s="68" t="s">
        <v>384</v>
      </c>
      <c r="I2395" s="68" t="s">
        <v>642</v>
      </c>
      <c r="J2395" s="65">
        <v>3628</v>
      </c>
      <c r="K2395" s="65">
        <v>5483</v>
      </c>
      <c r="L2395" s="65">
        <v>707</v>
      </c>
      <c r="M2395" s="65" t="s">
        <v>386</v>
      </c>
    </row>
    <row r="2396" spans="1:13" ht="12.75" customHeight="1">
      <c r="A2396" s="65" t="str">
        <f>IF(ROW()=1,"KEY",IF(ISNA(VLOOKUP(B2396,車名対応マスタ!B:D,3,FALSE)),"",IF(VLOOKUP(B2396,車名対応マスタ!B:D,3,FALSE)="","",$D2396&amp;" "&amp;IF($G2396="9","J","O")&amp;" "&amp;$I2396&amp;" "&amp;IF($I2396&lt;=TEXT(★完成資料!$A$1,"yyyymm"),TEXT(★完成資料!$A$1,"yyyymm"),"999999")&amp; " " &amp; LEFT(F2396 &amp; "          ",10))))</f>
        <v xml:space="preserve">T O 202205 yyyy00 HV        </v>
      </c>
      <c r="B2396" s="68" t="s">
        <v>433</v>
      </c>
      <c r="C2396" s="68" t="s">
        <v>114</v>
      </c>
      <c r="D2396" s="68" t="s">
        <v>287</v>
      </c>
      <c r="E2396" s="68" t="s">
        <v>359</v>
      </c>
      <c r="F2396" s="68" t="s">
        <v>360</v>
      </c>
      <c r="G2396" s="68" t="s">
        <v>204</v>
      </c>
      <c r="H2396" s="68" t="s">
        <v>384</v>
      </c>
      <c r="I2396" s="68" t="s">
        <v>647</v>
      </c>
      <c r="J2396" s="65">
        <v>5165</v>
      </c>
      <c r="K2396" s="65">
        <v>7164</v>
      </c>
      <c r="L2396" s="65">
        <v>707</v>
      </c>
      <c r="M2396" s="65" t="s">
        <v>386</v>
      </c>
    </row>
    <row r="2397" spans="1:13" ht="12.75" customHeight="1">
      <c r="A2397" s="65" t="str">
        <f>IF(ROW()=1,"KEY",IF(ISNA(VLOOKUP(B2397,車名対応マスタ!B:D,3,FALSE)),"",IF(VLOOKUP(B2397,車名対応マスタ!B:D,3,FALSE)="","",$D2397&amp;" "&amp;IF($G2397="9","J","O")&amp;" "&amp;$I2397&amp;" "&amp;IF($I2397&lt;=TEXT(★完成資料!$A$1,"yyyymm"),TEXT(★完成資料!$A$1,"yyyymm"),"999999")&amp; " " &amp; LEFT(F2397 &amp; "          ",10))))</f>
        <v xml:space="preserve">T O 202206 yyyy00 HV        </v>
      </c>
      <c r="B2397" s="68" t="s">
        <v>433</v>
      </c>
      <c r="C2397" s="68" t="s">
        <v>114</v>
      </c>
      <c r="D2397" s="68" t="s">
        <v>287</v>
      </c>
      <c r="E2397" s="68" t="s">
        <v>359</v>
      </c>
      <c r="F2397" s="68" t="s">
        <v>360</v>
      </c>
      <c r="G2397" s="68" t="s">
        <v>204</v>
      </c>
      <c r="H2397" s="68" t="s">
        <v>384</v>
      </c>
      <c r="I2397" s="68" t="s">
        <v>652</v>
      </c>
      <c r="J2397" s="65">
        <v>7096</v>
      </c>
      <c r="K2397" s="65">
        <v>7726</v>
      </c>
      <c r="L2397" s="65">
        <v>707</v>
      </c>
      <c r="M2397" s="65" t="s">
        <v>386</v>
      </c>
    </row>
    <row r="2398" spans="1:13" ht="12.75" customHeight="1">
      <c r="A2398" s="65" t="str">
        <f>IF(ROW()=1,"KEY",IF(ISNA(VLOOKUP(B2398,車名対応マスタ!B:D,3,FALSE)),"",IF(VLOOKUP(B2398,車名対応マスタ!B:D,3,FALSE)="","",$D2398&amp;" "&amp;IF($G2398="9","J","O")&amp;" "&amp;$I2398&amp;" "&amp;IF($I2398&lt;=TEXT(★完成資料!$A$1,"yyyymm"),TEXT(★完成資料!$A$1,"yyyymm"),"999999")&amp; " " &amp; LEFT(F2398 &amp; "          ",10))))</f>
        <v xml:space="preserve">T O 202207 yyyy00 HV        </v>
      </c>
      <c r="B2398" s="68" t="s">
        <v>433</v>
      </c>
      <c r="C2398" s="68" t="s">
        <v>114</v>
      </c>
      <c r="D2398" s="68" t="s">
        <v>287</v>
      </c>
      <c r="E2398" s="68" t="s">
        <v>359</v>
      </c>
      <c r="F2398" s="68" t="s">
        <v>360</v>
      </c>
      <c r="G2398" s="68" t="s">
        <v>204</v>
      </c>
      <c r="H2398" s="68" t="s">
        <v>384</v>
      </c>
      <c r="I2398" s="68" t="s">
        <v>655</v>
      </c>
      <c r="J2398" s="65">
        <v>7831</v>
      </c>
      <c r="K2398" s="65">
        <v>7104</v>
      </c>
      <c r="L2398" s="65">
        <v>707</v>
      </c>
      <c r="M2398" s="65" t="s">
        <v>386</v>
      </c>
    </row>
    <row r="2399" spans="1:13" ht="12.75" customHeight="1">
      <c r="A2399" s="65" t="str">
        <f>IF(ROW()=1,"KEY",IF(ISNA(VLOOKUP(B2399,車名対応マスタ!B:D,3,FALSE)),"",IF(VLOOKUP(B2399,車名対応マスタ!B:D,3,FALSE)="","",$D2399&amp;" "&amp;IF($G2399="9","J","O")&amp;" "&amp;$I2399&amp;" "&amp;IF($I2399&lt;=TEXT(★完成資料!$A$1,"yyyymm"),TEXT(★完成資料!$A$1,"yyyymm"),"999999")&amp; " " &amp; LEFT(F2399 &amp; "          ",10))))</f>
        <v xml:space="preserve">T O 202208 yyyy00 HV        </v>
      </c>
      <c r="B2399" s="68" t="s">
        <v>433</v>
      </c>
      <c r="C2399" s="68" t="s">
        <v>114</v>
      </c>
      <c r="D2399" s="68" t="s">
        <v>287</v>
      </c>
      <c r="E2399" s="68" t="s">
        <v>359</v>
      </c>
      <c r="F2399" s="68" t="s">
        <v>360</v>
      </c>
      <c r="G2399" s="68" t="s">
        <v>204</v>
      </c>
      <c r="H2399" s="68" t="s">
        <v>384</v>
      </c>
      <c r="I2399" s="68" t="s">
        <v>656</v>
      </c>
      <c r="J2399" s="65">
        <v>7187</v>
      </c>
      <c r="K2399" s="65">
        <v>4240</v>
      </c>
      <c r="L2399" s="65">
        <v>707</v>
      </c>
      <c r="M2399" s="65" t="s">
        <v>386</v>
      </c>
    </row>
    <row r="2400" spans="1:13" ht="12.75" customHeight="1">
      <c r="A2400" s="65" t="str">
        <f>IF(ROW()=1,"KEY",IF(ISNA(VLOOKUP(B2400,車名対応マスタ!B:D,3,FALSE)),"",IF(VLOOKUP(B2400,車名対応マスタ!B:D,3,FALSE)="","",$D2400&amp;" "&amp;IF($G2400="9","J","O")&amp;" "&amp;$I2400&amp;" "&amp;IF($I2400&lt;=TEXT(★完成資料!$A$1,"yyyymm"),TEXT(★完成資料!$A$1,"yyyymm"),"999999")&amp; " " &amp; LEFT(F2400 &amp; "          ",10))))</f>
        <v xml:space="preserve">T O 202209 yyyy00 HV        </v>
      </c>
      <c r="B2400" s="68" t="s">
        <v>433</v>
      </c>
      <c r="C2400" s="68" t="s">
        <v>114</v>
      </c>
      <c r="D2400" s="68" t="s">
        <v>287</v>
      </c>
      <c r="E2400" s="68" t="s">
        <v>359</v>
      </c>
      <c r="F2400" s="68" t="s">
        <v>360</v>
      </c>
      <c r="G2400" s="68" t="s">
        <v>204</v>
      </c>
      <c r="H2400" s="68" t="s">
        <v>384</v>
      </c>
      <c r="I2400" s="68" t="s">
        <v>657</v>
      </c>
      <c r="J2400" s="65">
        <v>6947</v>
      </c>
      <c r="K2400" s="65">
        <v>8585</v>
      </c>
      <c r="L2400" s="65">
        <v>707</v>
      </c>
      <c r="M2400" s="65" t="s">
        <v>386</v>
      </c>
    </row>
    <row r="2401" spans="1:13" ht="12.75" customHeight="1">
      <c r="A2401" s="65" t="str">
        <f>IF(ROW()=1,"KEY",IF(ISNA(VLOOKUP(B2401,車名対応マスタ!B:D,3,FALSE)),"",IF(VLOOKUP(B2401,車名対応マスタ!B:D,3,FALSE)="","",$D2401&amp;" "&amp;IF($G2401="9","J","O")&amp;" "&amp;$I2401&amp;" "&amp;IF($I2401&lt;=TEXT(★完成資料!$A$1,"yyyymm"),TEXT(★完成資料!$A$1,"yyyymm"),"999999")&amp; " " &amp; LEFT(F2401 &amp; "          ",10))))</f>
        <v xml:space="preserve">T O 202210 yyyy00 HV        </v>
      </c>
      <c r="B2401" s="68" t="s">
        <v>433</v>
      </c>
      <c r="C2401" s="68" t="s">
        <v>114</v>
      </c>
      <c r="D2401" s="68" t="s">
        <v>287</v>
      </c>
      <c r="E2401" s="68" t="s">
        <v>359</v>
      </c>
      <c r="F2401" s="68" t="s">
        <v>360</v>
      </c>
      <c r="G2401" s="68" t="s">
        <v>204</v>
      </c>
      <c r="H2401" s="68" t="s">
        <v>384</v>
      </c>
      <c r="I2401" s="68" t="s">
        <v>663</v>
      </c>
      <c r="J2401" s="65">
        <v>6946</v>
      </c>
      <c r="K2401" s="65">
        <v>5222</v>
      </c>
      <c r="L2401" s="65">
        <v>707</v>
      </c>
      <c r="M2401" s="65" t="s">
        <v>386</v>
      </c>
    </row>
    <row r="2402" spans="1:13" ht="12.75" customHeight="1">
      <c r="A2402" s="65" t="str">
        <f>IF(ROW()=1,"KEY",IF(ISNA(VLOOKUP(B2402,車名対応マスタ!B:D,3,FALSE)),"",IF(VLOOKUP(B2402,車名対応マスタ!B:D,3,FALSE)="","",$D2402&amp;" "&amp;IF($G2402="9","J","O")&amp;" "&amp;$I2402&amp;" "&amp;IF($I2402&lt;=TEXT(★完成資料!$A$1,"yyyymm"),TEXT(★完成資料!$A$1,"yyyymm"),"999999")&amp; " " &amp; LEFT(F2402 &amp; "          ",10))))</f>
        <v xml:space="preserve">T O 202201 yyyy00 PHV       </v>
      </c>
      <c r="B2402" s="68" t="s">
        <v>518</v>
      </c>
      <c r="C2402" s="68" t="s">
        <v>134</v>
      </c>
      <c r="D2402" s="68" t="s">
        <v>287</v>
      </c>
      <c r="E2402" s="68" t="s">
        <v>359</v>
      </c>
      <c r="F2402" s="68" t="s">
        <v>517</v>
      </c>
      <c r="G2402" s="68" t="s">
        <v>204</v>
      </c>
      <c r="H2402" s="68" t="s">
        <v>384</v>
      </c>
      <c r="I2402" s="68" t="s">
        <v>639</v>
      </c>
      <c r="J2402" s="65">
        <v>84</v>
      </c>
      <c r="K2402" s="65">
        <v>294</v>
      </c>
      <c r="L2402" s="65">
        <v>707</v>
      </c>
      <c r="M2402" s="65" t="s">
        <v>386</v>
      </c>
    </row>
    <row r="2403" spans="1:13" ht="12.75" customHeight="1">
      <c r="A2403" s="65" t="str">
        <f>IF(ROW()=1,"KEY",IF(ISNA(VLOOKUP(B2403,車名対応マスタ!B:D,3,FALSE)),"",IF(VLOOKUP(B2403,車名対応マスタ!B:D,3,FALSE)="","",$D2403&amp;" "&amp;IF($G2403="9","J","O")&amp;" "&amp;$I2403&amp;" "&amp;IF($I2403&lt;=TEXT(★完成資料!$A$1,"yyyymm"),TEXT(★完成資料!$A$1,"yyyymm"),"999999")&amp; " " &amp; LEFT(F2403 &amp; "          ",10))))</f>
        <v xml:space="preserve">T O 202202 yyyy00 PHV       </v>
      </c>
      <c r="B2403" s="68" t="s">
        <v>518</v>
      </c>
      <c r="C2403" s="68" t="s">
        <v>134</v>
      </c>
      <c r="D2403" s="68" t="s">
        <v>287</v>
      </c>
      <c r="E2403" s="68" t="s">
        <v>359</v>
      </c>
      <c r="F2403" s="68" t="s">
        <v>517</v>
      </c>
      <c r="G2403" s="68" t="s">
        <v>204</v>
      </c>
      <c r="H2403" s="68" t="s">
        <v>384</v>
      </c>
      <c r="I2403" s="68" t="s">
        <v>640</v>
      </c>
      <c r="J2403" s="65">
        <v>73</v>
      </c>
      <c r="K2403" s="65">
        <v>246</v>
      </c>
      <c r="L2403" s="65">
        <v>707</v>
      </c>
      <c r="M2403" s="65" t="s">
        <v>386</v>
      </c>
    </row>
    <row r="2404" spans="1:13" ht="12.75" customHeight="1">
      <c r="A2404" s="65" t="str">
        <f>IF(ROW()=1,"KEY",IF(ISNA(VLOOKUP(B2404,車名対応マスタ!B:D,3,FALSE)),"",IF(VLOOKUP(B2404,車名対応マスタ!B:D,3,FALSE)="","",$D2404&amp;" "&amp;IF($G2404="9","J","O")&amp;" "&amp;$I2404&amp;" "&amp;IF($I2404&lt;=TEXT(★完成資料!$A$1,"yyyymm"),TEXT(★完成資料!$A$1,"yyyymm"),"999999")&amp; " " &amp; LEFT(F2404 &amp; "          ",10))))</f>
        <v xml:space="preserve">T O 202203 yyyy00 PHV       </v>
      </c>
      <c r="B2404" s="68" t="s">
        <v>518</v>
      </c>
      <c r="C2404" s="68" t="s">
        <v>134</v>
      </c>
      <c r="D2404" s="68" t="s">
        <v>287</v>
      </c>
      <c r="E2404" s="68" t="s">
        <v>359</v>
      </c>
      <c r="F2404" s="68" t="s">
        <v>517</v>
      </c>
      <c r="G2404" s="68" t="s">
        <v>204</v>
      </c>
      <c r="H2404" s="68" t="s">
        <v>384</v>
      </c>
      <c r="I2404" s="68" t="s">
        <v>641</v>
      </c>
      <c r="J2404" s="65">
        <v>145</v>
      </c>
      <c r="K2404" s="65">
        <v>224</v>
      </c>
      <c r="L2404" s="65">
        <v>707</v>
      </c>
      <c r="M2404" s="65" t="s">
        <v>386</v>
      </c>
    </row>
    <row r="2405" spans="1:13" ht="12.75" customHeight="1">
      <c r="A2405" s="65" t="str">
        <f>IF(ROW()=1,"KEY",IF(ISNA(VLOOKUP(B2405,車名対応マスタ!B:D,3,FALSE)),"",IF(VLOOKUP(B2405,車名対応マスタ!B:D,3,FALSE)="","",$D2405&amp;" "&amp;IF($G2405="9","J","O")&amp;" "&amp;$I2405&amp;" "&amp;IF($I2405&lt;=TEXT(★完成資料!$A$1,"yyyymm"),TEXT(★完成資料!$A$1,"yyyymm"),"999999")&amp; " " &amp; LEFT(F2405 &amp; "          ",10))))</f>
        <v xml:space="preserve">T O 202204 yyyy00 PHV       </v>
      </c>
      <c r="B2405" s="68" t="s">
        <v>518</v>
      </c>
      <c r="C2405" s="68" t="s">
        <v>134</v>
      </c>
      <c r="D2405" s="68" t="s">
        <v>287</v>
      </c>
      <c r="E2405" s="68" t="s">
        <v>359</v>
      </c>
      <c r="F2405" s="68" t="s">
        <v>517</v>
      </c>
      <c r="G2405" s="68" t="s">
        <v>204</v>
      </c>
      <c r="H2405" s="68" t="s">
        <v>384</v>
      </c>
      <c r="I2405" s="68" t="s">
        <v>642</v>
      </c>
      <c r="J2405" s="65">
        <v>64</v>
      </c>
      <c r="K2405" s="65">
        <v>343</v>
      </c>
      <c r="L2405" s="65">
        <v>707</v>
      </c>
      <c r="M2405" s="65" t="s">
        <v>386</v>
      </c>
    </row>
    <row r="2406" spans="1:13" ht="12.75" customHeight="1">
      <c r="A2406" s="65" t="str">
        <f>IF(ROW()=1,"KEY",IF(ISNA(VLOOKUP(B2406,車名対応マスタ!B:D,3,FALSE)),"",IF(VLOOKUP(B2406,車名対応マスタ!B:D,3,FALSE)="","",$D2406&amp;" "&amp;IF($G2406="9","J","O")&amp;" "&amp;$I2406&amp;" "&amp;IF($I2406&lt;=TEXT(★完成資料!$A$1,"yyyymm"),TEXT(★完成資料!$A$1,"yyyymm"),"999999")&amp; " " &amp; LEFT(F2406 &amp; "          ",10))))</f>
        <v xml:space="preserve">T O 202205 yyyy00 PHV       </v>
      </c>
      <c r="B2406" s="68" t="s">
        <v>518</v>
      </c>
      <c r="C2406" s="68" t="s">
        <v>134</v>
      </c>
      <c r="D2406" s="68" t="s">
        <v>287</v>
      </c>
      <c r="E2406" s="68" t="s">
        <v>359</v>
      </c>
      <c r="F2406" s="68" t="s">
        <v>517</v>
      </c>
      <c r="G2406" s="68" t="s">
        <v>204</v>
      </c>
      <c r="H2406" s="68" t="s">
        <v>384</v>
      </c>
      <c r="I2406" s="68" t="s">
        <v>647</v>
      </c>
      <c r="J2406" s="65">
        <v>40</v>
      </c>
      <c r="K2406" s="65">
        <v>130</v>
      </c>
      <c r="L2406" s="65">
        <v>707</v>
      </c>
      <c r="M2406" s="65" t="s">
        <v>386</v>
      </c>
    </row>
    <row r="2407" spans="1:13" ht="12.75" customHeight="1">
      <c r="A2407" s="65" t="str">
        <f>IF(ROW()=1,"KEY",IF(ISNA(VLOOKUP(B2407,車名対応マスタ!B:D,3,FALSE)),"",IF(VLOOKUP(B2407,車名対応マスタ!B:D,3,FALSE)="","",$D2407&amp;" "&amp;IF($G2407="9","J","O")&amp;" "&amp;$I2407&amp;" "&amp;IF($I2407&lt;=TEXT(★完成資料!$A$1,"yyyymm"),TEXT(★完成資料!$A$1,"yyyymm"),"999999")&amp; " " &amp; LEFT(F2407 &amp; "          ",10))))</f>
        <v xml:space="preserve">T O 202206 yyyy00 PHV       </v>
      </c>
      <c r="B2407" s="68" t="s">
        <v>518</v>
      </c>
      <c r="C2407" s="68" t="s">
        <v>134</v>
      </c>
      <c r="D2407" s="68" t="s">
        <v>287</v>
      </c>
      <c r="E2407" s="68" t="s">
        <v>359</v>
      </c>
      <c r="F2407" s="68" t="s">
        <v>517</v>
      </c>
      <c r="G2407" s="68" t="s">
        <v>204</v>
      </c>
      <c r="H2407" s="68" t="s">
        <v>384</v>
      </c>
      <c r="I2407" s="68" t="s">
        <v>652</v>
      </c>
      <c r="J2407" s="65">
        <v>49</v>
      </c>
      <c r="K2407" s="65">
        <v>111</v>
      </c>
      <c r="L2407" s="65">
        <v>707</v>
      </c>
      <c r="M2407" s="65" t="s">
        <v>386</v>
      </c>
    </row>
    <row r="2408" spans="1:13" ht="12.75" customHeight="1">
      <c r="A2408" s="65" t="str">
        <f>IF(ROW()=1,"KEY",IF(ISNA(VLOOKUP(B2408,車名対応マスタ!B:D,3,FALSE)),"",IF(VLOOKUP(B2408,車名対応マスタ!B:D,3,FALSE)="","",$D2408&amp;" "&amp;IF($G2408="9","J","O")&amp;" "&amp;$I2408&amp;" "&amp;IF($I2408&lt;=TEXT(★完成資料!$A$1,"yyyymm"),TEXT(★完成資料!$A$1,"yyyymm"),"999999")&amp; " " &amp; LEFT(F2408 &amp; "          ",10))))</f>
        <v xml:space="preserve">T O 202207 yyyy00 PHV       </v>
      </c>
      <c r="B2408" s="68" t="s">
        <v>518</v>
      </c>
      <c r="C2408" s="68" t="s">
        <v>134</v>
      </c>
      <c r="D2408" s="68" t="s">
        <v>287</v>
      </c>
      <c r="E2408" s="68" t="s">
        <v>359</v>
      </c>
      <c r="F2408" s="68" t="s">
        <v>517</v>
      </c>
      <c r="G2408" s="68" t="s">
        <v>204</v>
      </c>
      <c r="H2408" s="68" t="s">
        <v>384</v>
      </c>
      <c r="I2408" s="68" t="s">
        <v>655</v>
      </c>
      <c r="J2408" s="65">
        <v>72</v>
      </c>
      <c r="K2408" s="65">
        <v>114</v>
      </c>
      <c r="L2408" s="65">
        <v>707</v>
      </c>
      <c r="M2408" s="65" t="s">
        <v>386</v>
      </c>
    </row>
    <row r="2409" spans="1:13" ht="12.75" customHeight="1">
      <c r="A2409" s="65" t="str">
        <f>IF(ROW()=1,"KEY",IF(ISNA(VLOOKUP(B2409,車名対応マスタ!B:D,3,FALSE)),"",IF(VLOOKUP(B2409,車名対応マスタ!B:D,3,FALSE)="","",$D2409&amp;" "&amp;IF($G2409="9","J","O")&amp;" "&amp;$I2409&amp;" "&amp;IF($I2409&lt;=TEXT(★完成資料!$A$1,"yyyymm"),TEXT(★完成資料!$A$1,"yyyymm"),"999999")&amp; " " &amp; LEFT(F2409 &amp; "          ",10))))</f>
        <v xml:space="preserve">T O 202208 yyyy00 PHV       </v>
      </c>
      <c r="B2409" s="68" t="s">
        <v>518</v>
      </c>
      <c r="C2409" s="68" t="s">
        <v>134</v>
      </c>
      <c r="D2409" s="68" t="s">
        <v>287</v>
      </c>
      <c r="E2409" s="68" t="s">
        <v>359</v>
      </c>
      <c r="F2409" s="68" t="s">
        <v>517</v>
      </c>
      <c r="G2409" s="68" t="s">
        <v>204</v>
      </c>
      <c r="H2409" s="68" t="s">
        <v>384</v>
      </c>
      <c r="I2409" s="68" t="s">
        <v>656</v>
      </c>
      <c r="J2409" s="65">
        <v>59</v>
      </c>
      <c r="K2409" s="65">
        <v>119</v>
      </c>
      <c r="L2409" s="65">
        <v>707</v>
      </c>
      <c r="M2409" s="65" t="s">
        <v>386</v>
      </c>
    </row>
    <row r="2410" spans="1:13" ht="12.75" customHeight="1">
      <c r="A2410" s="65" t="str">
        <f>IF(ROW()=1,"KEY",IF(ISNA(VLOOKUP(B2410,車名対応マスタ!B:D,3,FALSE)),"",IF(VLOOKUP(B2410,車名対応マスタ!B:D,3,FALSE)="","",$D2410&amp;" "&amp;IF($G2410="9","J","O")&amp;" "&amp;$I2410&amp;" "&amp;IF($I2410&lt;=TEXT(★完成資料!$A$1,"yyyymm"),TEXT(★完成資料!$A$1,"yyyymm"),"999999")&amp; " " &amp; LEFT(F2410 &amp; "          ",10))))</f>
        <v xml:space="preserve">T O 202209 yyyy00 PHV       </v>
      </c>
      <c r="B2410" s="68" t="s">
        <v>518</v>
      </c>
      <c r="C2410" s="68" t="s">
        <v>134</v>
      </c>
      <c r="D2410" s="68" t="s">
        <v>287</v>
      </c>
      <c r="E2410" s="68" t="s">
        <v>359</v>
      </c>
      <c r="F2410" s="68" t="s">
        <v>517</v>
      </c>
      <c r="G2410" s="68" t="s">
        <v>204</v>
      </c>
      <c r="H2410" s="68" t="s">
        <v>384</v>
      </c>
      <c r="I2410" s="68" t="s">
        <v>657</v>
      </c>
      <c r="J2410" s="65">
        <v>58</v>
      </c>
      <c r="K2410" s="65">
        <v>132</v>
      </c>
      <c r="L2410" s="65">
        <v>707</v>
      </c>
      <c r="M2410" s="65" t="s">
        <v>386</v>
      </c>
    </row>
    <row r="2411" spans="1:13" ht="12.75" customHeight="1">
      <c r="A2411" s="65" t="str">
        <f>IF(ROW()=1,"KEY",IF(ISNA(VLOOKUP(B2411,車名対応マスタ!B:D,3,FALSE)),"",IF(VLOOKUP(B2411,車名対応マスタ!B:D,3,FALSE)="","",$D2411&amp;" "&amp;IF($G2411="9","J","O")&amp;" "&amp;$I2411&amp;" "&amp;IF($I2411&lt;=TEXT(★完成資料!$A$1,"yyyymm"),TEXT(★完成資料!$A$1,"yyyymm"),"999999")&amp; " " &amp; LEFT(F2411 &amp; "          ",10))))</f>
        <v xml:space="preserve">T O 202210 yyyy00 PHV       </v>
      </c>
      <c r="B2411" s="68" t="s">
        <v>518</v>
      </c>
      <c r="C2411" s="68" t="s">
        <v>134</v>
      </c>
      <c r="D2411" s="68" t="s">
        <v>287</v>
      </c>
      <c r="E2411" s="68" t="s">
        <v>359</v>
      </c>
      <c r="F2411" s="68" t="s">
        <v>517</v>
      </c>
      <c r="G2411" s="68" t="s">
        <v>204</v>
      </c>
      <c r="H2411" s="68" t="s">
        <v>384</v>
      </c>
      <c r="I2411" s="68" t="s">
        <v>663</v>
      </c>
      <c r="J2411" s="65">
        <v>39</v>
      </c>
      <c r="K2411" s="65">
        <v>127</v>
      </c>
      <c r="L2411" s="65">
        <v>707</v>
      </c>
      <c r="M2411" s="65" t="s">
        <v>386</v>
      </c>
    </row>
    <row r="2412" spans="1:13" ht="12.75" customHeight="1">
      <c r="A2412" s="65" t="str">
        <f>IF(ROW()=1,"KEY",IF(ISNA(VLOOKUP(B2412,車名対応マスタ!B:D,3,FALSE)),"",IF(VLOOKUP(B2412,車名対応マスタ!B:D,3,FALSE)="","",$D2412&amp;" "&amp;IF($G2412="9","J","O")&amp;" "&amp;$I2412&amp;" "&amp;IF($I2412&lt;=TEXT(★完成資料!$A$1,"yyyymm"),TEXT(★完成資料!$A$1,"yyyymm"),"999999")&amp; " " &amp; LEFT(F2412 &amp; "          ",10))))</f>
        <v xml:space="preserve">T O 202202 yyyy00 HV        </v>
      </c>
      <c r="B2412" s="68" t="s">
        <v>301</v>
      </c>
      <c r="C2412" s="68" t="s">
        <v>434</v>
      </c>
      <c r="D2412" s="68" t="s">
        <v>287</v>
      </c>
      <c r="E2412" s="68" t="s">
        <v>359</v>
      </c>
      <c r="F2412" s="68" t="s">
        <v>360</v>
      </c>
      <c r="G2412" s="68" t="s">
        <v>76</v>
      </c>
      <c r="H2412" s="68" t="s">
        <v>492</v>
      </c>
      <c r="I2412" s="68" t="s">
        <v>640</v>
      </c>
      <c r="J2412" s="65">
        <v>0</v>
      </c>
      <c r="K2412" s="65">
        <v>2</v>
      </c>
      <c r="L2412" s="65">
        <v>314</v>
      </c>
      <c r="M2412" s="65" t="s">
        <v>265</v>
      </c>
    </row>
    <row r="2413" spans="1:13" ht="12.75" customHeight="1">
      <c r="A2413" s="65" t="str">
        <f>IF(ROW()=1,"KEY",IF(ISNA(VLOOKUP(B2413,車名対応マスタ!B:D,3,FALSE)),"",IF(VLOOKUP(B2413,車名対応マスタ!B:D,3,FALSE)="","",$D2413&amp;" "&amp;IF($G2413="9","J","O")&amp;" "&amp;$I2413&amp;" "&amp;IF($I2413&lt;=TEXT(★完成資料!$A$1,"yyyymm"),TEXT(★完成資料!$A$1,"yyyymm"),"999999")&amp; " " &amp; LEFT(F2413 &amp; "          ",10))))</f>
        <v xml:space="preserve">T O 202203 yyyy00 HV        </v>
      </c>
      <c r="B2413" s="68" t="s">
        <v>301</v>
      </c>
      <c r="C2413" s="68" t="s">
        <v>434</v>
      </c>
      <c r="D2413" s="68" t="s">
        <v>287</v>
      </c>
      <c r="E2413" s="68" t="s">
        <v>359</v>
      </c>
      <c r="F2413" s="68" t="s">
        <v>360</v>
      </c>
      <c r="G2413" s="68" t="s">
        <v>76</v>
      </c>
      <c r="H2413" s="68" t="s">
        <v>492</v>
      </c>
      <c r="I2413" s="68" t="s">
        <v>641</v>
      </c>
      <c r="J2413" s="65">
        <v>0</v>
      </c>
      <c r="K2413" s="65">
        <v>1</v>
      </c>
      <c r="L2413" s="65">
        <v>314</v>
      </c>
      <c r="M2413" s="65" t="s">
        <v>265</v>
      </c>
    </row>
    <row r="2414" spans="1:13" ht="12.75" customHeight="1">
      <c r="A2414" s="65" t="str">
        <f>IF(ROW()=1,"KEY",IF(ISNA(VLOOKUP(B2414,車名対応マスタ!B:D,3,FALSE)),"",IF(VLOOKUP(B2414,車名対応マスタ!B:D,3,FALSE)="","",$D2414&amp;" "&amp;IF($G2414="9","J","O")&amp;" "&amp;$I2414&amp;" "&amp;IF($I2414&lt;=TEXT(★完成資料!$A$1,"yyyymm"),TEXT(★完成資料!$A$1,"yyyymm"),"999999")&amp; " " &amp; LEFT(F2414 &amp; "          ",10))))</f>
        <v xml:space="preserve">T O 202204 yyyy00 HV        </v>
      </c>
      <c r="B2414" s="68" t="s">
        <v>301</v>
      </c>
      <c r="C2414" s="68" t="s">
        <v>434</v>
      </c>
      <c r="D2414" s="68" t="s">
        <v>287</v>
      </c>
      <c r="E2414" s="68" t="s">
        <v>359</v>
      </c>
      <c r="F2414" s="68" t="s">
        <v>360</v>
      </c>
      <c r="G2414" s="68" t="s">
        <v>76</v>
      </c>
      <c r="H2414" s="68" t="s">
        <v>492</v>
      </c>
      <c r="I2414" s="68" t="s">
        <v>642</v>
      </c>
      <c r="J2414" s="65">
        <v>0</v>
      </c>
      <c r="K2414" s="65">
        <v>2</v>
      </c>
      <c r="L2414" s="65">
        <v>314</v>
      </c>
      <c r="M2414" s="65" t="s">
        <v>265</v>
      </c>
    </row>
    <row r="2415" spans="1:13" ht="12.75" customHeight="1">
      <c r="A2415" s="65" t="str">
        <f>IF(ROW()=1,"KEY",IF(ISNA(VLOOKUP(B2415,車名対応マスタ!B:D,3,FALSE)),"",IF(VLOOKUP(B2415,車名対応マスタ!B:D,3,FALSE)="","",$D2415&amp;" "&amp;IF($G2415="9","J","O")&amp;" "&amp;$I2415&amp;" "&amp;IF($I2415&lt;=TEXT(★完成資料!$A$1,"yyyymm"),TEXT(★完成資料!$A$1,"yyyymm"),"999999")&amp; " " &amp; LEFT(F2415 &amp; "          ",10))))</f>
        <v xml:space="preserve">T O 202201 yyyy00 HV        </v>
      </c>
      <c r="B2415" s="68" t="s">
        <v>301</v>
      </c>
      <c r="C2415" s="68" t="s">
        <v>434</v>
      </c>
      <c r="D2415" s="68" t="s">
        <v>287</v>
      </c>
      <c r="E2415" s="68" t="s">
        <v>359</v>
      </c>
      <c r="F2415" s="68" t="s">
        <v>360</v>
      </c>
      <c r="G2415" s="68" t="s">
        <v>76</v>
      </c>
      <c r="H2415" s="68" t="s">
        <v>492</v>
      </c>
      <c r="I2415" s="68" t="s">
        <v>639</v>
      </c>
      <c r="K2415" s="65">
        <v>1</v>
      </c>
      <c r="L2415" s="65">
        <v>305</v>
      </c>
      <c r="M2415" s="65" t="s">
        <v>373</v>
      </c>
    </row>
    <row r="2416" spans="1:13" ht="12.75" customHeight="1">
      <c r="A2416" s="65" t="str">
        <f>IF(ROW()=1,"KEY",IF(ISNA(VLOOKUP(B2416,車名対応マスタ!B:D,3,FALSE)),"",IF(VLOOKUP(B2416,車名対応マスタ!B:D,3,FALSE)="","",$D2416&amp;" "&amp;IF($G2416="9","J","O")&amp;" "&amp;$I2416&amp;" "&amp;IF($I2416&lt;=TEXT(★完成資料!$A$1,"yyyymm"),TEXT(★完成資料!$A$1,"yyyymm"),"999999")&amp; " " &amp; LEFT(F2416 &amp; "          ",10))))</f>
        <v xml:space="preserve">T O 202203 yyyy00 HV        </v>
      </c>
      <c r="B2416" s="68" t="s">
        <v>301</v>
      </c>
      <c r="C2416" s="68" t="s">
        <v>434</v>
      </c>
      <c r="D2416" s="68" t="s">
        <v>287</v>
      </c>
      <c r="E2416" s="68" t="s">
        <v>359</v>
      </c>
      <c r="F2416" s="68" t="s">
        <v>360</v>
      </c>
      <c r="G2416" s="68" t="s">
        <v>76</v>
      </c>
      <c r="H2416" s="68" t="s">
        <v>492</v>
      </c>
      <c r="I2416" s="68" t="s">
        <v>641</v>
      </c>
      <c r="K2416" s="65">
        <v>1</v>
      </c>
      <c r="L2416" s="65">
        <v>305</v>
      </c>
      <c r="M2416" s="65" t="s">
        <v>373</v>
      </c>
    </row>
    <row r="2417" spans="1:13" ht="12.75" customHeight="1">
      <c r="A2417" s="65" t="str">
        <f>IF(ROW()=1,"KEY",IF(ISNA(VLOOKUP(B2417,車名対応マスタ!B:D,3,FALSE)),"",IF(VLOOKUP(B2417,車名対応マスタ!B:D,3,FALSE)="","",$D2417&amp;" "&amp;IF($G2417="9","J","O")&amp;" "&amp;$I2417&amp;" "&amp;IF($I2417&lt;=TEXT(★完成資料!$A$1,"yyyymm"),TEXT(★完成資料!$A$1,"yyyymm"),"999999")&amp; " " &amp; LEFT(F2417 &amp; "          ",10))))</f>
        <v xml:space="preserve">T O 202202 yyyy00 HV        </v>
      </c>
      <c r="B2417" s="68" t="s">
        <v>301</v>
      </c>
      <c r="C2417" s="68" t="s">
        <v>434</v>
      </c>
      <c r="D2417" s="68" t="s">
        <v>287</v>
      </c>
      <c r="E2417" s="68" t="s">
        <v>359</v>
      </c>
      <c r="F2417" s="68" t="s">
        <v>360</v>
      </c>
      <c r="G2417" s="68" t="s">
        <v>76</v>
      </c>
      <c r="H2417" s="68" t="s">
        <v>492</v>
      </c>
      <c r="I2417" s="68" t="s">
        <v>640</v>
      </c>
      <c r="J2417" s="65">
        <v>0</v>
      </c>
      <c r="K2417" s="65">
        <v>2</v>
      </c>
      <c r="L2417" s="65">
        <v>309</v>
      </c>
      <c r="M2417" s="65" t="s">
        <v>519</v>
      </c>
    </row>
    <row r="2418" spans="1:13" ht="12.75" customHeight="1">
      <c r="A2418" s="65" t="str">
        <f>IF(ROW()=1,"KEY",IF(ISNA(VLOOKUP(B2418,車名対応マスタ!B:D,3,FALSE)),"",IF(VLOOKUP(B2418,車名対応マスタ!B:D,3,FALSE)="","",$D2418&amp;" "&amp;IF($G2418="9","J","O")&amp;" "&amp;$I2418&amp;" "&amp;IF($I2418&lt;=TEXT(★完成資料!$A$1,"yyyymm"),TEXT(★完成資料!$A$1,"yyyymm"),"999999")&amp; " " &amp; LEFT(F2418 &amp; "          ",10))))</f>
        <v xml:space="preserve">T O 202203 yyyy00 HV        </v>
      </c>
      <c r="B2418" s="68" t="s">
        <v>301</v>
      </c>
      <c r="C2418" s="68" t="s">
        <v>434</v>
      </c>
      <c r="D2418" s="68" t="s">
        <v>287</v>
      </c>
      <c r="E2418" s="68" t="s">
        <v>359</v>
      </c>
      <c r="F2418" s="68" t="s">
        <v>360</v>
      </c>
      <c r="G2418" s="68" t="s">
        <v>76</v>
      </c>
      <c r="H2418" s="68" t="s">
        <v>492</v>
      </c>
      <c r="I2418" s="68" t="s">
        <v>641</v>
      </c>
      <c r="J2418" s="65">
        <v>0</v>
      </c>
      <c r="K2418" s="65">
        <v>2</v>
      </c>
      <c r="L2418" s="65">
        <v>309</v>
      </c>
      <c r="M2418" s="65" t="s">
        <v>519</v>
      </c>
    </row>
    <row r="2419" spans="1:13" ht="12.75" customHeight="1">
      <c r="A2419" s="65" t="str">
        <f>IF(ROW()=1,"KEY",IF(ISNA(VLOOKUP(B2419,車名対応マスタ!B:D,3,FALSE)),"",IF(VLOOKUP(B2419,車名対応マスタ!B:D,3,FALSE)="","",$D2419&amp;" "&amp;IF($G2419="9","J","O")&amp;" "&amp;$I2419&amp;" "&amp;IF($I2419&lt;=TEXT(★完成資料!$A$1,"yyyymm"),TEXT(★完成資料!$A$1,"yyyymm"),"999999")&amp; " " &amp; LEFT(F2419 &amp; "          ",10))))</f>
        <v xml:space="preserve">T O 202204 yyyy00 HV        </v>
      </c>
      <c r="B2419" s="68" t="s">
        <v>301</v>
      </c>
      <c r="C2419" s="68" t="s">
        <v>434</v>
      </c>
      <c r="D2419" s="68" t="s">
        <v>287</v>
      </c>
      <c r="E2419" s="68" t="s">
        <v>359</v>
      </c>
      <c r="F2419" s="68" t="s">
        <v>360</v>
      </c>
      <c r="G2419" s="68" t="s">
        <v>76</v>
      </c>
      <c r="H2419" s="68" t="s">
        <v>492</v>
      </c>
      <c r="I2419" s="68" t="s">
        <v>642</v>
      </c>
      <c r="J2419" s="65">
        <v>1</v>
      </c>
      <c r="K2419" s="65">
        <v>2</v>
      </c>
      <c r="L2419" s="65">
        <v>309</v>
      </c>
      <c r="M2419" s="65" t="s">
        <v>519</v>
      </c>
    </row>
    <row r="2420" spans="1:13" ht="12.75" customHeight="1">
      <c r="A2420" s="65" t="str">
        <f>IF(ROW()=1,"KEY",IF(ISNA(VLOOKUP(B2420,車名対応マスタ!B:D,3,FALSE)),"",IF(VLOOKUP(B2420,車名対応マスタ!B:D,3,FALSE)="","",$D2420&amp;" "&amp;IF($G2420="9","J","O")&amp;" "&amp;$I2420&amp;" "&amp;IF($I2420&lt;=TEXT(★完成資料!$A$1,"yyyymm"),TEXT(★完成資料!$A$1,"yyyymm"),"999999")&amp; " " &amp; LEFT(F2420 &amp; "          ",10))))</f>
        <v xml:space="preserve">T O 202205 yyyy00 HV        </v>
      </c>
      <c r="B2420" s="68" t="s">
        <v>301</v>
      </c>
      <c r="C2420" s="68" t="s">
        <v>434</v>
      </c>
      <c r="D2420" s="68" t="s">
        <v>287</v>
      </c>
      <c r="E2420" s="68" t="s">
        <v>359</v>
      </c>
      <c r="F2420" s="68" t="s">
        <v>360</v>
      </c>
      <c r="G2420" s="68" t="s">
        <v>76</v>
      </c>
      <c r="H2420" s="68" t="s">
        <v>492</v>
      </c>
      <c r="I2420" s="68" t="s">
        <v>647</v>
      </c>
      <c r="J2420" s="65">
        <v>1</v>
      </c>
      <c r="K2420" s="65">
        <v>0</v>
      </c>
      <c r="L2420" s="65">
        <v>309</v>
      </c>
      <c r="M2420" s="65" t="s">
        <v>519</v>
      </c>
    </row>
    <row r="2421" spans="1:13" ht="12.75" customHeight="1">
      <c r="A2421" s="65" t="str">
        <f>IF(ROW()=1,"KEY",IF(ISNA(VLOOKUP(B2421,車名対応マスタ!B:D,3,FALSE)),"",IF(VLOOKUP(B2421,車名対応マスタ!B:D,3,FALSE)="","",$D2421&amp;" "&amp;IF($G2421="9","J","O")&amp;" "&amp;$I2421&amp;" "&amp;IF($I2421&lt;=TEXT(★完成資料!$A$1,"yyyymm"),TEXT(★完成資料!$A$1,"yyyymm"),"999999")&amp; " " &amp; LEFT(F2421 &amp; "          ",10))))</f>
        <v xml:space="preserve">T O 202206 yyyy00 HV        </v>
      </c>
      <c r="B2421" s="68" t="s">
        <v>301</v>
      </c>
      <c r="C2421" s="68" t="s">
        <v>434</v>
      </c>
      <c r="D2421" s="68" t="s">
        <v>287</v>
      </c>
      <c r="E2421" s="68" t="s">
        <v>359</v>
      </c>
      <c r="F2421" s="68" t="s">
        <v>360</v>
      </c>
      <c r="G2421" s="68" t="s">
        <v>76</v>
      </c>
      <c r="H2421" s="68" t="s">
        <v>492</v>
      </c>
      <c r="I2421" s="68" t="s">
        <v>652</v>
      </c>
      <c r="J2421" s="65">
        <v>0</v>
      </c>
      <c r="K2421" s="65">
        <v>1</v>
      </c>
      <c r="L2421" s="65">
        <v>309</v>
      </c>
      <c r="M2421" s="65" t="s">
        <v>519</v>
      </c>
    </row>
    <row r="2422" spans="1:13" ht="12.75" customHeight="1">
      <c r="A2422" s="65" t="str">
        <f>IF(ROW()=1,"KEY",IF(ISNA(VLOOKUP(B2422,車名対応マスタ!B:D,3,FALSE)),"",IF(VLOOKUP(B2422,車名対応マスタ!B:D,3,FALSE)="","",$D2422&amp;" "&amp;IF($G2422="9","J","O")&amp;" "&amp;$I2422&amp;" "&amp;IF($I2422&lt;=TEXT(★完成資料!$A$1,"yyyymm"),TEXT(★完成資料!$A$1,"yyyymm"),"999999")&amp; " " &amp; LEFT(F2422 &amp; "          ",10))))</f>
        <v xml:space="preserve">T O 202207 yyyy00 HV        </v>
      </c>
      <c r="B2422" s="68" t="s">
        <v>301</v>
      </c>
      <c r="C2422" s="68" t="s">
        <v>434</v>
      </c>
      <c r="D2422" s="68" t="s">
        <v>287</v>
      </c>
      <c r="E2422" s="68" t="s">
        <v>359</v>
      </c>
      <c r="F2422" s="68" t="s">
        <v>360</v>
      </c>
      <c r="G2422" s="68" t="s">
        <v>76</v>
      </c>
      <c r="H2422" s="68" t="s">
        <v>492</v>
      </c>
      <c r="I2422" s="68" t="s">
        <v>655</v>
      </c>
      <c r="J2422" s="65">
        <v>1</v>
      </c>
      <c r="K2422" s="65">
        <v>0</v>
      </c>
      <c r="L2422" s="65">
        <v>309</v>
      </c>
      <c r="M2422" s="65" t="s">
        <v>519</v>
      </c>
    </row>
    <row r="2423" spans="1:13" ht="12.75" customHeight="1">
      <c r="A2423" s="65" t="str">
        <f>IF(ROW()=1,"KEY",IF(ISNA(VLOOKUP(B2423,車名対応マスタ!B:D,3,FALSE)),"",IF(VLOOKUP(B2423,車名対応マスタ!B:D,3,FALSE)="","",$D2423&amp;" "&amp;IF($G2423="9","J","O")&amp;" "&amp;$I2423&amp;" "&amp;IF($I2423&lt;=TEXT(★完成資料!$A$1,"yyyymm"),TEXT(★完成資料!$A$1,"yyyymm"),"999999")&amp; " " &amp; LEFT(F2423 &amp; "          ",10))))</f>
        <v xml:space="preserve">T O 202208 yyyy00 HV        </v>
      </c>
      <c r="B2423" s="68" t="s">
        <v>301</v>
      </c>
      <c r="C2423" s="68" t="s">
        <v>434</v>
      </c>
      <c r="D2423" s="68" t="s">
        <v>287</v>
      </c>
      <c r="E2423" s="68" t="s">
        <v>359</v>
      </c>
      <c r="F2423" s="68" t="s">
        <v>360</v>
      </c>
      <c r="G2423" s="68" t="s">
        <v>76</v>
      </c>
      <c r="H2423" s="68" t="s">
        <v>492</v>
      </c>
      <c r="I2423" s="68" t="s">
        <v>656</v>
      </c>
      <c r="J2423" s="65">
        <v>2</v>
      </c>
      <c r="K2423" s="65">
        <v>1</v>
      </c>
      <c r="L2423" s="65">
        <v>309</v>
      </c>
      <c r="M2423" s="65" t="s">
        <v>519</v>
      </c>
    </row>
    <row r="2424" spans="1:13" ht="12.75" customHeight="1">
      <c r="A2424" s="65" t="str">
        <f>IF(ROW()=1,"KEY",IF(ISNA(VLOOKUP(B2424,車名対応マスタ!B:D,3,FALSE)),"",IF(VLOOKUP(B2424,車名対応マスタ!B:D,3,FALSE)="","",$D2424&amp;" "&amp;IF($G2424="9","J","O")&amp;" "&amp;$I2424&amp;" "&amp;IF($I2424&lt;=TEXT(★完成資料!$A$1,"yyyymm"),TEXT(★完成資料!$A$1,"yyyymm"),"999999")&amp; " " &amp; LEFT(F2424 &amp; "          ",10))))</f>
        <v xml:space="preserve">T O 202209 yyyy00 HV        </v>
      </c>
      <c r="B2424" s="68" t="s">
        <v>301</v>
      </c>
      <c r="C2424" s="68" t="s">
        <v>434</v>
      </c>
      <c r="D2424" s="68" t="s">
        <v>287</v>
      </c>
      <c r="E2424" s="68" t="s">
        <v>359</v>
      </c>
      <c r="F2424" s="68" t="s">
        <v>360</v>
      </c>
      <c r="G2424" s="68" t="s">
        <v>76</v>
      </c>
      <c r="H2424" s="68" t="s">
        <v>492</v>
      </c>
      <c r="I2424" s="68" t="s">
        <v>657</v>
      </c>
      <c r="J2424" s="65">
        <v>0</v>
      </c>
      <c r="K2424" s="65">
        <v>1</v>
      </c>
      <c r="L2424" s="65">
        <v>309</v>
      </c>
      <c r="M2424" s="65" t="s">
        <v>519</v>
      </c>
    </row>
    <row r="2425" spans="1:13" ht="12.75" customHeight="1">
      <c r="A2425" s="65" t="str">
        <f>IF(ROW()=1,"KEY",IF(ISNA(VLOOKUP(B2425,車名対応マスタ!B:D,3,FALSE)),"",IF(VLOOKUP(B2425,車名対応マスタ!B:D,3,FALSE)="","",$D2425&amp;" "&amp;IF($G2425="9","J","O")&amp;" "&amp;$I2425&amp;" "&amp;IF($I2425&lt;=TEXT(★完成資料!$A$1,"yyyymm"),TEXT(★完成資料!$A$1,"yyyymm"),"999999")&amp; " " &amp; LEFT(F2425 &amp; "          ",10))))</f>
        <v xml:space="preserve">T O 202210 yyyy00 HV        </v>
      </c>
      <c r="B2425" s="68" t="s">
        <v>301</v>
      </c>
      <c r="C2425" s="68" t="s">
        <v>434</v>
      </c>
      <c r="D2425" s="68" t="s">
        <v>287</v>
      </c>
      <c r="E2425" s="68" t="s">
        <v>359</v>
      </c>
      <c r="F2425" s="68" t="s">
        <v>360</v>
      </c>
      <c r="G2425" s="68" t="s">
        <v>76</v>
      </c>
      <c r="H2425" s="68" t="s">
        <v>492</v>
      </c>
      <c r="I2425" s="68" t="s">
        <v>663</v>
      </c>
      <c r="J2425" s="65">
        <v>1</v>
      </c>
      <c r="K2425" s="65">
        <v>0</v>
      </c>
      <c r="L2425" s="65">
        <v>309</v>
      </c>
      <c r="M2425" s="65" t="s">
        <v>519</v>
      </c>
    </row>
    <row r="2426" spans="1:13" ht="12.75" customHeight="1">
      <c r="A2426" s="65" t="str">
        <f>IF(ROW()=1,"KEY",IF(ISNA(VLOOKUP(B2426,車名対応マスタ!B:D,3,FALSE)),"",IF(VLOOKUP(B2426,車名対応マスタ!B:D,3,FALSE)="","",$D2426&amp;" "&amp;IF($G2426="9","J","O")&amp;" "&amp;$I2426&amp;" "&amp;IF($I2426&lt;=TEXT(★完成資料!$A$1,"yyyymm"),TEXT(★完成資料!$A$1,"yyyymm"),"999999")&amp; " " &amp; LEFT(F2426 &amp; "          ",10))))</f>
        <v xml:space="preserve">T O 202201 yyyy00 HV        </v>
      </c>
      <c r="B2426" s="68" t="s">
        <v>301</v>
      </c>
      <c r="C2426" s="68" t="s">
        <v>434</v>
      </c>
      <c r="D2426" s="68" t="s">
        <v>287</v>
      </c>
      <c r="E2426" s="68" t="s">
        <v>359</v>
      </c>
      <c r="F2426" s="68" t="s">
        <v>360</v>
      </c>
      <c r="G2426" s="68" t="s">
        <v>76</v>
      </c>
      <c r="H2426" s="68" t="s">
        <v>492</v>
      </c>
      <c r="I2426" s="68" t="s">
        <v>639</v>
      </c>
      <c r="J2426" s="65">
        <v>1</v>
      </c>
      <c r="K2426" s="65">
        <v>4</v>
      </c>
      <c r="L2426" s="65">
        <v>227</v>
      </c>
      <c r="M2426" s="65" t="s">
        <v>302</v>
      </c>
    </row>
    <row r="2427" spans="1:13" ht="12.75" customHeight="1">
      <c r="A2427" s="65" t="str">
        <f>IF(ROW()=1,"KEY",IF(ISNA(VLOOKUP(B2427,車名対応マスタ!B:D,3,FALSE)),"",IF(VLOOKUP(B2427,車名対応マスタ!B:D,3,FALSE)="","",$D2427&amp;" "&amp;IF($G2427="9","J","O")&amp;" "&amp;$I2427&amp;" "&amp;IF($I2427&lt;=TEXT(★完成資料!$A$1,"yyyymm"),TEXT(★完成資料!$A$1,"yyyymm"),"999999")&amp; " " &amp; LEFT(F2427 &amp; "          ",10))))</f>
        <v xml:space="preserve">T O 202202 yyyy00 HV        </v>
      </c>
      <c r="B2427" s="68" t="s">
        <v>301</v>
      </c>
      <c r="C2427" s="68" t="s">
        <v>434</v>
      </c>
      <c r="D2427" s="68" t="s">
        <v>287</v>
      </c>
      <c r="E2427" s="68" t="s">
        <v>359</v>
      </c>
      <c r="F2427" s="68" t="s">
        <v>360</v>
      </c>
      <c r="G2427" s="68" t="s">
        <v>76</v>
      </c>
      <c r="H2427" s="68" t="s">
        <v>492</v>
      </c>
      <c r="I2427" s="68" t="s">
        <v>640</v>
      </c>
      <c r="J2427" s="65">
        <v>2</v>
      </c>
      <c r="K2427" s="65">
        <v>0</v>
      </c>
      <c r="L2427" s="65">
        <v>227</v>
      </c>
      <c r="M2427" s="65" t="s">
        <v>302</v>
      </c>
    </row>
    <row r="2428" spans="1:13" ht="12.75" customHeight="1">
      <c r="A2428" s="65" t="str">
        <f>IF(ROW()=1,"KEY",IF(ISNA(VLOOKUP(B2428,車名対応マスタ!B:D,3,FALSE)),"",IF(VLOOKUP(B2428,車名対応マスタ!B:D,3,FALSE)="","",$D2428&amp;" "&amp;IF($G2428="9","J","O")&amp;" "&amp;$I2428&amp;" "&amp;IF($I2428&lt;=TEXT(★完成資料!$A$1,"yyyymm"),TEXT(★完成資料!$A$1,"yyyymm"),"999999")&amp; " " &amp; LEFT(F2428 &amp; "          ",10))))</f>
        <v xml:space="preserve">T O 202203 yyyy00 HV        </v>
      </c>
      <c r="B2428" s="68" t="s">
        <v>301</v>
      </c>
      <c r="C2428" s="68" t="s">
        <v>434</v>
      </c>
      <c r="D2428" s="68" t="s">
        <v>287</v>
      </c>
      <c r="E2428" s="68" t="s">
        <v>359</v>
      </c>
      <c r="F2428" s="68" t="s">
        <v>360</v>
      </c>
      <c r="G2428" s="68" t="s">
        <v>76</v>
      </c>
      <c r="H2428" s="68" t="s">
        <v>492</v>
      </c>
      <c r="I2428" s="68" t="s">
        <v>641</v>
      </c>
      <c r="J2428" s="65">
        <v>2</v>
      </c>
      <c r="K2428" s="65">
        <v>1</v>
      </c>
      <c r="L2428" s="65">
        <v>227</v>
      </c>
      <c r="M2428" s="65" t="s">
        <v>302</v>
      </c>
    </row>
    <row r="2429" spans="1:13" ht="12.75" customHeight="1">
      <c r="A2429" s="65" t="str">
        <f>IF(ROW()=1,"KEY",IF(ISNA(VLOOKUP(B2429,車名対応マスタ!B:D,3,FALSE)),"",IF(VLOOKUP(B2429,車名対応マスタ!B:D,3,FALSE)="","",$D2429&amp;" "&amp;IF($G2429="9","J","O")&amp;" "&amp;$I2429&amp;" "&amp;IF($I2429&lt;=TEXT(★完成資料!$A$1,"yyyymm"),TEXT(★完成資料!$A$1,"yyyymm"),"999999")&amp; " " &amp; LEFT(F2429 &amp; "          ",10))))</f>
        <v xml:space="preserve">T O 202204 yyyy00 HV        </v>
      </c>
      <c r="B2429" s="68" t="s">
        <v>301</v>
      </c>
      <c r="C2429" s="68" t="s">
        <v>434</v>
      </c>
      <c r="D2429" s="68" t="s">
        <v>287</v>
      </c>
      <c r="E2429" s="68" t="s">
        <v>359</v>
      </c>
      <c r="F2429" s="68" t="s">
        <v>360</v>
      </c>
      <c r="G2429" s="68" t="s">
        <v>76</v>
      </c>
      <c r="H2429" s="68" t="s">
        <v>492</v>
      </c>
      <c r="I2429" s="68" t="s">
        <v>642</v>
      </c>
      <c r="J2429" s="65">
        <v>0</v>
      </c>
      <c r="K2429" s="65">
        <v>1</v>
      </c>
      <c r="L2429" s="65">
        <v>227</v>
      </c>
      <c r="M2429" s="65" t="s">
        <v>302</v>
      </c>
    </row>
    <row r="2430" spans="1:13" ht="12.75" customHeight="1">
      <c r="A2430" s="65" t="str">
        <f>IF(ROW()=1,"KEY",IF(ISNA(VLOOKUP(B2430,車名対応マスタ!B:D,3,FALSE)),"",IF(VLOOKUP(B2430,車名対応マスタ!B:D,3,FALSE)="","",$D2430&amp;" "&amp;IF($G2430="9","J","O")&amp;" "&amp;$I2430&amp;" "&amp;IF($I2430&lt;=TEXT(★完成資料!$A$1,"yyyymm"),TEXT(★完成資料!$A$1,"yyyymm"),"999999")&amp; " " &amp; LEFT(F2430 &amp; "          ",10))))</f>
        <v xml:space="preserve">T O 202205 yyyy00 HV        </v>
      </c>
      <c r="B2430" s="68" t="s">
        <v>301</v>
      </c>
      <c r="C2430" s="68" t="s">
        <v>434</v>
      </c>
      <c r="D2430" s="68" t="s">
        <v>287</v>
      </c>
      <c r="E2430" s="68" t="s">
        <v>359</v>
      </c>
      <c r="F2430" s="68" t="s">
        <v>360</v>
      </c>
      <c r="G2430" s="68" t="s">
        <v>76</v>
      </c>
      <c r="H2430" s="68" t="s">
        <v>492</v>
      </c>
      <c r="I2430" s="68" t="s">
        <v>647</v>
      </c>
      <c r="J2430" s="65">
        <v>1</v>
      </c>
      <c r="K2430" s="65">
        <v>2</v>
      </c>
      <c r="L2430" s="65">
        <v>227</v>
      </c>
      <c r="M2430" s="65" t="s">
        <v>302</v>
      </c>
    </row>
    <row r="2431" spans="1:13" ht="12.75" customHeight="1">
      <c r="A2431" s="65" t="str">
        <f>IF(ROW()=1,"KEY",IF(ISNA(VLOOKUP(B2431,車名対応マスタ!B:D,3,FALSE)),"",IF(VLOOKUP(B2431,車名対応マスタ!B:D,3,FALSE)="","",$D2431&amp;" "&amp;IF($G2431="9","J","O")&amp;" "&amp;$I2431&amp;" "&amp;IF($I2431&lt;=TEXT(★完成資料!$A$1,"yyyymm"),TEXT(★完成資料!$A$1,"yyyymm"),"999999")&amp; " " &amp; LEFT(F2431 &amp; "          ",10))))</f>
        <v xml:space="preserve">T O 202206 yyyy00 HV        </v>
      </c>
      <c r="B2431" s="68" t="s">
        <v>301</v>
      </c>
      <c r="C2431" s="68" t="s">
        <v>434</v>
      </c>
      <c r="D2431" s="68" t="s">
        <v>287</v>
      </c>
      <c r="E2431" s="68" t="s">
        <v>359</v>
      </c>
      <c r="F2431" s="68" t="s">
        <v>360</v>
      </c>
      <c r="G2431" s="68" t="s">
        <v>76</v>
      </c>
      <c r="H2431" s="68" t="s">
        <v>492</v>
      </c>
      <c r="I2431" s="68" t="s">
        <v>652</v>
      </c>
      <c r="J2431" s="65">
        <v>3</v>
      </c>
      <c r="K2431" s="65">
        <v>3</v>
      </c>
      <c r="L2431" s="65">
        <v>227</v>
      </c>
      <c r="M2431" s="65" t="s">
        <v>302</v>
      </c>
    </row>
    <row r="2432" spans="1:13" ht="12.75" customHeight="1">
      <c r="A2432" s="65" t="str">
        <f>IF(ROW()=1,"KEY",IF(ISNA(VLOOKUP(B2432,車名対応マスタ!B:D,3,FALSE)),"",IF(VLOOKUP(B2432,車名対応マスタ!B:D,3,FALSE)="","",$D2432&amp;" "&amp;IF($G2432="9","J","O")&amp;" "&amp;$I2432&amp;" "&amp;IF($I2432&lt;=TEXT(★完成資料!$A$1,"yyyymm"),TEXT(★完成資料!$A$1,"yyyymm"),"999999")&amp; " " &amp; LEFT(F2432 &amp; "          ",10))))</f>
        <v xml:space="preserve">T O 202207 yyyy00 HV        </v>
      </c>
      <c r="B2432" s="68" t="s">
        <v>301</v>
      </c>
      <c r="C2432" s="68" t="s">
        <v>434</v>
      </c>
      <c r="D2432" s="68" t="s">
        <v>287</v>
      </c>
      <c r="E2432" s="68" t="s">
        <v>359</v>
      </c>
      <c r="F2432" s="68" t="s">
        <v>360</v>
      </c>
      <c r="G2432" s="68" t="s">
        <v>76</v>
      </c>
      <c r="H2432" s="68" t="s">
        <v>492</v>
      </c>
      <c r="I2432" s="68" t="s">
        <v>655</v>
      </c>
      <c r="J2432" s="65">
        <v>1</v>
      </c>
      <c r="K2432" s="65">
        <v>2</v>
      </c>
      <c r="L2432" s="65">
        <v>227</v>
      </c>
      <c r="M2432" s="65" t="s">
        <v>302</v>
      </c>
    </row>
    <row r="2433" spans="1:13" ht="12.75" customHeight="1">
      <c r="A2433" s="65" t="str">
        <f>IF(ROW()=1,"KEY",IF(ISNA(VLOOKUP(B2433,車名対応マスタ!B:D,3,FALSE)),"",IF(VLOOKUP(B2433,車名対応マスタ!B:D,3,FALSE)="","",$D2433&amp;" "&amp;IF($G2433="9","J","O")&amp;" "&amp;$I2433&amp;" "&amp;IF($I2433&lt;=TEXT(★完成資料!$A$1,"yyyymm"),TEXT(★完成資料!$A$1,"yyyymm"),"999999")&amp; " " &amp; LEFT(F2433 &amp; "          ",10))))</f>
        <v xml:space="preserve">T O 202208 yyyy00 HV        </v>
      </c>
      <c r="B2433" s="68" t="s">
        <v>301</v>
      </c>
      <c r="C2433" s="68" t="s">
        <v>434</v>
      </c>
      <c r="D2433" s="68" t="s">
        <v>287</v>
      </c>
      <c r="E2433" s="68" t="s">
        <v>359</v>
      </c>
      <c r="F2433" s="68" t="s">
        <v>360</v>
      </c>
      <c r="G2433" s="68" t="s">
        <v>76</v>
      </c>
      <c r="H2433" s="68" t="s">
        <v>492</v>
      </c>
      <c r="I2433" s="68" t="s">
        <v>656</v>
      </c>
      <c r="J2433" s="65">
        <v>0</v>
      </c>
      <c r="K2433" s="65">
        <v>1</v>
      </c>
      <c r="L2433" s="65">
        <v>227</v>
      </c>
      <c r="M2433" s="65" t="s">
        <v>302</v>
      </c>
    </row>
    <row r="2434" spans="1:13" ht="12.75" customHeight="1">
      <c r="A2434" s="65" t="str">
        <f>IF(ROW()=1,"KEY",IF(ISNA(VLOOKUP(B2434,車名対応マスタ!B:D,3,FALSE)),"",IF(VLOOKUP(B2434,車名対応マスタ!B:D,3,FALSE)="","",$D2434&amp;" "&amp;IF($G2434="9","J","O")&amp;" "&amp;$I2434&amp;" "&amp;IF($I2434&lt;=TEXT(★完成資料!$A$1,"yyyymm"),TEXT(★完成資料!$A$1,"yyyymm"),"999999")&amp; " " &amp; LEFT(F2434 &amp; "          ",10))))</f>
        <v xml:space="preserve">T O 202209 yyyy00 HV        </v>
      </c>
      <c r="B2434" s="68" t="s">
        <v>301</v>
      </c>
      <c r="C2434" s="68" t="s">
        <v>434</v>
      </c>
      <c r="D2434" s="68" t="s">
        <v>287</v>
      </c>
      <c r="E2434" s="68" t="s">
        <v>359</v>
      </c>
      <c r="F2434" s="68" t="s">
        <v>360</v>
      </c>
      <c r="G2434" s="68" t="s">
        <v>76</v>
      </c>
      <c r="H2434" s="68" t="s">
        <v>492</v>
      </c>
      <c r="I2434" s="68" t="s">
        <v>657</v>
      </c>
      <c r="J2434" s="65">
        <v>2</v>
      </c>
      <c r="K2434" s="65">
        <v>2</v>
      </c>
      <c r="L2434" s="65">
        <v>227</v>
      </c>
      <c r="M2434" s="65" t="s">
        <v>302</v>
      </c>
    </row>
    <row r="2435" spans="1:13" ht="12.75" customHeight="1">
      <c r="A2435" s="65" t="str">
        <f>IF(ROW()=1,"KEY",IF(ISNA(VLOOKUP(B2435,車名対応マスタ!B:D,3,FALSE)),"",IF(VLOOKUP(B2435,車名対応マスタ!B:D,3,FALSE)="","",$D2435&amp;" "&amp;IF($G2435="9","J","O")&amp;" "&amp;$I2435&amp;" "&amp;IF($I2435&lt;=TEXT(★完成資料!$A$1,"yyyymm"),TEXT(★完成資料!$A$1,"yyyymm"),"999999")&amp; " " &amp; LEFT(F2435 &amp; "          ",10))))</f>
        <v xml:space="preserve">T O 202210 yyyy00 HV        </v>
      </c>
      <c r="B2435" s="68" t="s">
        <v>301</v>
      </c>
      <c r="C2435" s="68" t="s">
        <v>434</v>
      </c>
      <c r="D2435" s="68" t="s">
        <v>287</v>
      </c>
      <c r="E2435" s="68" t="s">
        <v>359</v>
      </c>
      <c r="F2435" s="68" t="s">
        <v>360</v>
      </c>
      <c r="G2435" s="68" t="s">
        <v>76</v>
      </c>
      <c r="H2435" s="68" t="s">
        <v>492</v>
      </c>
      <c r="I2435" s="68" t="s">
        <v>663</v>
      </c>
      <c r="J2435" s="65">
        <v>3</v>
      </c>
      <c r="K2435" s="65">
        <v>4</v>
      </c>
      <c r="L2435" s="65">
        <v>227</v>
      </c>
      <c r="M2435" s="65" t="s">
        <v>302</v>
      </c>
    </row>
    <row r="2436" spans="1:13" ht="12.75" customHeight="1">
      <c r="A2436" s="65" t="str">
        <f>IF(ROW()=1,"KEY",IF(ISNA(VLOOKUP(B2436,車名対応マスタ!B:D,3,FALSE)),"",IF(VLOOKUP(B2436,車名対応マスタ!B:D,3,FALSE)="","",$D2436&amp;" "&amp;IF($G2436="9","J","O")&amp;" "&amp;$I2436&amp;" "&amp;IF($I2436&lt;=TEXT(★完成資料!$A$1,"yyyymm"),TEXT(★完成資料!$A$1,"yyyymm"),"999999")&amp; " " &amp; LEFT(F2436 &amp; "          ",10))))</f>
        <v xml:space="preserve">T O 202201 yyyy00 HV        </v>
      </c>
      <c r="B2436" s="68" t="s">
        <v>301</v>
      </c>
      <c r="C2436" s="68" t="s">
        <v>434</v>
      </c>
      <c r="D2436" s="68" t="s">
        <v>287</v>
      </c>
      <c r="E2436" s="68" t="s">
        <v>359</v>
      </c>
      <c r="F2436" s="68" t="s">
        <v>360</v>
      </c>
      <c r="G2436" s="68" t="s">
        <v>76</v>
      </c>
      <c r="H2436" s="68" t="s">
        <v>492</v>
      </c>
      <c r="I2436" s="68" t="s">
        <v>639</v>
      </c>
      <c r="J2436" s="65">
        <v>2</v>
      </c>
      <c r="K2436" s="65">
        <v>1</v>
      </c>
      <c r="L2436" s="65">
        <v>228</v>
      </c>
      <c r="M2436" s="65" t="s">
        <v>303</v>
      </c>
    </row>
    <row r="2437" spans="1:13" ht="12.75" customHeight="1">
      <c r="A2437" s="65" t="str">
        <f>IF(ROW()=1,"KEY",IF(ISNA(VLOOKUP(B2437,車名対応マスタ!B:D,3,FALSE)),"",IF(VLOOKUP(B2437,車名対応マスタ!B:D,3,FALSE)="","",$D2437&amp;" "&amp;IF($G2437="9","J","O")&amp;" "&amp;$I2437&amp;" "&amp;IF($I2437&lt;=TEXT(★完成資料!$A$1,"yyyymm"),TEXT(★完成資料!$A$1,"yyyymm"),"999999")&amp; " " &amp; LEFT(F2437 &amp; "          ",10))))</f>
        <v xml:space="preserve">T O 202202 yyyy00 HV        </v>
      </c>
      <c r="B2437" s="68" t="s">
        <v>301</v>
      </c>
      <c r="C2437" s="68" t="s">
        <v>434</v>
      </c>
      <c r="D2437" s="68" t="s">
        <v>287</v>
      </c>
      <c r="E2437" s="68" t="s">
        <v>359</v>
      </c>
      <c r="F2437" s="68" t="s">
        <v>360</v>
      </c>
      <c r="G2437" s="68" t="s">
        <v>76</v>
      </c>
      <c r="H2437" s="68" t="s">
        <v>492</v>
      </c>
      <c r="I2437" s="68" t="s">
        <v>640</v>
      </c>
      <c r="J2437" s="65">
        <v>2</v>
      </c>
      <c r="K2437" s="65">
        <v>2</v>
      </c>
      <c r="L2437" s="65">
        <v>228</v>
      </c>
      <c r="M2437" s="65" t="s">
        <v>303</v>
      </c>
    </row>
    <row r="2438" spans="1:13" ht="12.75" customHeight="1">
      <c r="A2438" s="65" t="str">
        <f>IF(ROW()=1,"KEY",IF(ISNA(VLOOKUP(B2438,車名対応マスタ!B:D,3,FALSE)),"",IF(VLOOKUP(B2438,車名対応マスタ!B:D,3,FALSE)="","",$D2438&amp;" "&amp;IF($G2438="9","J","O")&amp;" "&amp;$I2438&amp;" "&amp;IF($I2438&lt;=TEXT(★完成資料!$A$1,"yyyymm"),TEXT(★完成資料!$A$1,"yyyymm"),"999999")&amp; " " &amp; LEFT(F2438 &amp; "          ",10))))</f>
        <v xml:space="preserve">T O 202203 yyyy00 HV        </v>
      </c>
      <c r="B2438" s="68" t="s">
        <v>301</v>
      </c>
      <c r="C2438" s="68" t="s">
        <v>434</v>
      </c>
      <c r="D2438" s="68" t="s">
        <v>287</v>
      </c>
      <c r="E2438" s="68" t="s">
        <v>359</v>
      </c>
      <c r="F2438" s="68" t="s">
        <v>360</v>
      </c>
      <c r="G2438" s="68" t="s">
        <v>76</v>
      </c>
      <c r="H2438" s="68" t="s">
        <v>492</v>
      </c>
      <c r="I2438" s="68" t="s">
        <v>641</v>
      </c>
      <c r="J2438" s="65">
        <v>1</v>
      </c>
      <c r="K2438" s="65">
        <v>4</v>
      </c>
      <c r="L2438" s="65">
        <v>228</v>
      </c>
      <c r="M2438" s="65" t="s">
        <v>303</v>
      </c>
    </row>
    <row r="2439" spans="1:13" ht="12.75" customHeight="1">
      <c r="A2439" s="65" t="str">
        <f>IF(ROW()=1,"KEY",IF(ISNA(VLOOKUP(B2439,車名対応マスタ!B:D,3,FALSE)),"",IF(VLOOKUP(B2439,車名対応マスタ!B:D,3,FALSE)="","",$D2439&amp;" "&amp;IF($G2439="9","J","O")&amp;" "&amp;$I2439&amp;" "&amp;IF($I2439&lt;=TEXT(★完成資料!$A$1,"yyyymm"),TEXT(★完成資料!$A$1,"yyyymm"),"999999")&amp; " " &amp; LEFT(F2439 &amp; "          ",10))))</f>
        <v xml:space="preserve">T O 202204 yyyy00 HV        </v>
      </c>
      <c r="B2439" s="68" t="s">
        <v>301</v>
      </c>
      <c r="C2439" s="68" t="s">
        <v>434</v>
      </c>
      <c r="D2439" s="68" t="s">
        <v>287</v>
      </c>
      <c r="E2439" s="68" t="s">
        <v>359</v>
      </c>
      <c r="F2439" s="68" t="s">
        <v>360</v>
      </c>
      <c r="G2439" s="68" t="s">
        <v>76</v>
      </c>
      <c r="H2439" s="68" t="s">
        <v>492</v>
      </c>
      <c r="I2439" s="68" t="s">
        <v>642</v>
      </c>
      <c r="J2439" s="65">
        <v>1</v>
      </c>
      <c r="K2439" s="65">
        <v>4</v>
      </c>
      <c r="L2439" s="65">
        <v>228</v>
      </c>
      <c r="M2439" s="65" t="s">
        <v>303</v>
      </c>
    </row>
    <row r="2440" spans="1:13" ht="12.75" customHeight="1">
      <c r="A2440" s="65" t="str">
        <f>IF(ROW()=1,"KEY",IF(ISNA(VLOOKUP(B2440,車名対応マスタ!B:D,3,FALSE)),"",IF(VLOOKUP(B2440,車名対応マスタ!B:D,3,FALSE)="","",$D2440&amp;" "&amp;IF($G2440="9","J","O")&amp;" "&amp;$I2440&amp;" "&amp;IF($I2440&lt;=TEXT(★完成資料!$A$1,"yyyymm"),TEXT(★完成資料!$A$1,"yyyymm"),"999999")&amp; " " &amp; LEFT(F2440 &amp; "          ",10))))</f>
        <v xml:space="preserve">T O 202205 yyyy00 HV        </v>
      </c>
      <c r="B2440" s="68" t="s">
        <v>301</v>
      </c>
      <c r="C2440" s="68" t="s">
        <v>434</v>
      </c>
      <c r="D2440" s="68" t="s">
        <v>287</v>
      </c>
      <c r="E2440" s="68" t="s">
        <v>359</v>
      </c>
      <c r="F2440" s="68" t="s">
        <v>360</v>
      </c>
      <c r="G2440" s="68" t="s">
        <v>76</v>
      </c>
      <c r="H2440" s="68" t="s">
        <v>492</v>
      </c>
      <c r="I2440" s="68" t="s">
        <v>647</v>
      </c>
      <c r="J2440" s="65">
        <v>2</v>
      </c>
      <c r="K2440" s="65">
        <v>1</v>
      </c>
      <c r="L2440" s="65">
        <v>228</v>
      </c>
      <c r="M2440" s="65" t="s">
        <v>303</v>
      </c>
    </row>
    <row r="2441" spans="1:13" ht="12.75" customHeight="1">
      <c r="A2441" s="65" t="str">
        <f>IF(ROW()=1,"KEY",IF(ISNA(VLOOKUP(B2441,車名対応マスタ!B:D,3,FALSE)),"",IF(VLOOKUP(B2441,車名対応マスタ!B:D,3,FALSE)="","",$D2441&amp;" "&amp;IF($G2441="9","J","O")&amp;" "&amp;$I2441&amp;" "&amp;IF($I2441&lt;=TEXT(★完成資料!$A$1,"yyyymm"),TEXT(★完成資料!$A$1,"yyyymm"),"999999")&amp; " " &amp; LEFT(F2441 &amp; "          ",10))))</f>
        <v xml:space="preserve">T O 202206 yyyy00 HV        </v>
      </c>
      <c r="B2441" s="68" t="s">
        <v>301</v>
      </c>
      <c r="C2441" s="68" t="s">
        <v>434</v>
      </c>
      <c r="D2441" s="68" t="s">
        <v>287</v>
      </c>
      <c r="E2441" s="68" t="s">
        <v>359</v>
      </c>
      <c r="F2441" s="68" t="s">
        <v>360</v>
      </c>
      <c r="G2441" s="68" t="s">
        <v>76</v>
      </c>
      <c r="H2441" s="68" t="s">
        <v>492</v>
      </c>
      <c r="I2441" s="68" t="s">
        <v>652</v>
      </c>
      <c r="J2441" s="65">
        <v>1</v>
      </c>
      <c r="K2441" s="65">
        <v>1</v>
      </c>
      <c r="L2441" s="65">
        <v>228</v>
      </c>
      <c r="M2441" s="65" t="s">
        <v>303</v>
      </c>
    </row>
    <row r="2442" spans="1:13" ht="12.75" customHeight="1">
      <c r="A2442" s="65" t="str">
        <f>IF(ROW()=1,"KEY",IF(ISNA(VLOOKUP(B2442,車名対応マスタ!B:D,3,FALSE)),"",IF(VLOOKUP(B2442,車名対応マスタ!B:D,3,FALSE)="","",$D2442&amp;" "&amp;IF($G2442="9","J","O")&amp;" "&amp;$I2442&amp;" "&amp;IF($I2442&lt;=TEXT(★完成資料!$A$1,"yyyymm"),TEXT(★完成資料!$A$1,"yyyymm"),"999999")&amp; " " &amp; LEFT(F2442 &amp; "          ",10))))</f>
        <v xml:space="preserve">T O 202207 yyyy00 HV        </v>
      </c>
      <c r="B2442" s="68" t="s">
        <v>301</v>
      </c>
      <c r="C2442" s="68" t="s">
        <v>434</v>
      </c>
      <c r="D2442" s="68" t="s">
        <v>287</v>
      </c>
      <c r="E2442" s="68" t="s">
        <v>359</v>
      </c>
      <c r="F2442" s="68" t="s">
        <v>360</v>
      </c>
      <c r="G2442" s="68" t="s">
        <v>76</v>
      </c>
      <c r="H2442" s="68" t="s">
        <v>492</v>
      </c>
      <c r="I2442" s="68" t="s">
        <v>655</v>
      </c>
      <c r="J2442" s="65">
        <v>1</v>
      </c>
      <c r="K2442" s="65">
        <v>2</v>
      </c>
      <c r="L2442" s="65">
        <v>228</v>
      </c>
      <c r="M2442" s="65" t="s">
        <v>303</v>
      </c>
    </row>
    <row r="2443" spans="1:13" ht="12.75" customHeight="1">
      <c r="A2443" s="65" t="str">
        <f>IF(ROW()=1,"KEY",IF(ISNA(VLOOKUP(B2443,車名対応マスタ!B:D,3,FALSE)),"",IF(VLOOKUP(B2443,車名対応マスタ!B:D,3,FALSE)="","",$D2443&amp;" "&amp;IF($G2443="9","J","O")&amp;" "&amp;$I2443&amp;" "&amp;IF($I2443&lt;=TEXT(★完成資料!$A$1,"yyyymm"),TEXT(★完成資料!$A$1,"yyyymm"),"999999")&amp; " " &amp; LEFT(F2443 &amp; "          ",10))))</f>
        <v xml:space="preserve">T O 202208 yyyy00 HV        </v>
      </c>
      <c r="B2443" s="68" t="s">
        <v>301</v>
      </c>
      <c r="C2443" s="68" t="s">
        <v>434</v>
      </c>
      <c r="D2443" s="68" t="s">
        <v>287</v>
      </c>
      <c r="E2443" s="68" t="s">
        <v>359</v>
      </c>
      <c r="F2443" s="68" t="s">
        <v>360</v>
      </c>
      <c r="G2443" s="68" t="s">
        <v>76</v>
      </c>
      <c r="H2443" s="68" t="s">
        <v>492</v>
      </c>
      <c r="I2443" s="68" t="s">
        <v>656</v>
      </c>
      <c r="J2443" s="65">
        <v>1</v>
      </c>
      <c r="K2443" s="65">
        <v>0</v>
      </c>
      <c r="L2443" s="65">
        <v>228</v>
      </c>
      <c r="M2443" s="65" t="s">
        <v>303</v>
      </c>
    </row>
    <row r="2444" spans="1:13" ht="12.75" customHeight="1">
      <c r="A2444" s="65" t="str">
        <f>IF(ROW()=1,"KEY",IF(ISNA(VLOOKUP(B2444,車名対応マスタ!B:D,3,FALSE)),"",IF(VLOOKUP(B2444,車名対応マスタ!B:D,3,FALSE)="","",$D2444&amp;" "&amp;IF($G2444="9","J","O")&amp;" "&amp;$I2444&amp;" "&amp;IF($I2444&lt;=TEXT(★完成資料!$A$1,"yyyymm"),TEXT(★完成資料!$A$1,"yyyymm"),"999999")&amp; " " &amp; LEFT(F2444 &amp; "          ",10))))</f>
        <v xml:space="preserve">T O 202209 yyyy00 HV        </v>
      </c>
      <c r="B2444" s="68" t="s">
        <v>301</v>
      </c>
      <c r="C2444" s="68" t="s">
        <v>434</v>
      </c>
      <c r="D2444" s="68" t="s">
        <v>287</v>
      </c>
      <c r="E2444" s="68" t="s">
        <v>359</v>
      </c>
      <c r="F2444" s="68" t="s">
        <v>360</v>
      </c>
      <c r="G2444" s="68" t="s">
        <v>76</v>
      </c>
      <c r="H2444" s="68" t="s">
        <v>492</v>
      </c>
      <c r="I2444" s="68" t="s">
        <v>657</v>
      </c>
      <c r="J2444" s="65">
        <v>3</v>
      </c>
      <c r="K2444" s="65">
        <v>2</v>
      </c>
      <c r="L2444" s="65">
        <v>228</v>
      </c>
      <c r="M2444" s="65" t="s">
        <v>303</v>
      </c>
    </row>
    <row r="2445" spans="1:13" ht="12.75" customHeight="1">
      <c r="A2445" s="65" t="str">
        <f>IF(ROW()=1,"KEY",IF(ISNA(VLOOKUP(B2445,車名対応マスタ!B:D,3,FALSE)),"",IF(VLOOKUP(B2445,車名対応マスタ!B:D,3,FALSE)="","",$D2445&amp;" "&amp;IF($G2445="9","J","O")&amp;" "&amp;$I2445&amp;" "&amp;IF($I2445&lt;=TEXT(★完成資料!$A$1,"yyyymm"),TEXT(★完成資料!$A$1,"yyyymm"),"999999")&amp; " " &amp; LEFT(F2445 &amp; "          ",10))))</f>
        <v xml:space="preserve">T O 202210 yyyy00 HV        </v>
      </c>
      <c r="B2445" s="68" t="s">
        <v>301</v>
      </c>
      <c r="C2445" s="68" t="s">
        <v>434</v>
      </c>
      <c r="D2445" s="68" t="s">
        <v>287</v>
      </c>
      <c r="E2445" s="68" t="s">
        <v>359</v>
      </c>
      <c r="F2445" s="68" t="s">
        <v>360</v>
      </c>
      <c r="G2445" s="68" t="s">
        <v>76</v>
      </c>
      <c r="H2445" s="68" t="s">
        <v>492</v>
      </c>
      <c r="I2445" s="68" t="s">
        <v>663</v>
      </c>
      <c r="J2445" s="65">
        <v>2</v>
      </c>
      <c r="K2445" s="65">
        <v>6</v>
      </c>
      <c r="L2445" s="65">
        <v>228</v>
      </c>
      <c r="M2445" s="65" t="s">
        <v>303</v>
      </c>
    </row>
    <row r="2446" spans="1:13" ht="12.75" customHeight="1">
      <c r="A2446" s="65" t="str">
        <f>IF(ROW()=1,"KEY",IF(ISNA(VLOOKUP(B2446,車名対応マスタ!B:D,3,FALSE)),"",IF(VLOOKUP(B2446,車名対応マスタ!B:D,3,FALSE)="","",$D2446&amp;" "&amp;IF($G2446="9","J","O")&amp;" "&amp;$I2446&amp;" "&amp;IF($I2446&lt;=TEXT(★完成資料!$A$1,"yyyymm"),TEXT(★完成資料!$A$1,"yyyymm"),"999999")&amp; " " &amp; LEFT(F2446 &amp; "          ",10))))</f>
        <v xml:space="preserve">T O 202201 yyyy00 HV        </v>
      </c>
      <c r="B2446" s="68" t="s">
        <v>301</v>
      </c>
      <c r="C2446" s="68" t="s">
        <v>434</v>
      </c>
      <c r="D2446" s="68" t="s">
        <v>287</v>
      </c>
      <c r="E2446" s="68" t="s">
        <v>359</v>
      </c>
      <c r="F2446" s="68" t="s">
        <v>360</v>
      </c>
      <c r="G2446" s="68" t="s">
        <v>77</v>
      </c>
      <c r="H2446" s="68" t="s">
        <v>273</v>
      </c>
      <c r="I2446" s="68" t="s">
        <v>639</v>
      </c>
      <c r="J2446" s="65">
        <v>728</v>
      </c>
      <c r="K2446" s="65">
        <v>905</v>
      </c>
      <c r="L2446" s="65">
        <v>427</v>
      </c>
      <c r="M2446" s="65" t="s">
        <v>376</v>
      </c>
    </row>
    <row r="2447" spans="1:13" ht="12.75" customHeight="1">
      <c r="A2447" s="65" t="str">
        <f>IF(ROW()=1,"KEY",IF(ISNA(VLOOKUP(B2447,車名対応マスタ!B:D,3,FALSE)),"",IF(VLOOKUP(B2447,車名対応マスタ!B:D,3,FALSE)="","",$D2447&amp;" "&amp;IF($G2447="9","J","O")&amp;" "&amp;$I2447&amp;" "&amp;IF($I2447&lt;=TEXT(★完成資料!$A$1,"yyyymm"),TEXT(★完成資料!$A$1,"yyyymm"),"999999")&amp; " " &amp; LEFT(F2447 &amp; "          ",10))))</f>
        <v xml:space="preserve">T O 202202 yyyy00 HV        </v>
      </c>
      <c r="B2447" s="68" t="s">
        <v>301</v>
      </c>
      <c r="C2447" s="68" t="s">
        <v>434</v>
      </c>
      <c r="D2447" s="68" t="s">
        <v>287</v>
      </c>
      <c r="E2447" s="68" t="s">
        <v>359</v>
      </c>
      <c r="F2447" s="68" t="s">
        <v>360</v>
      </c>
      <c r="G2447" s="68" t="s">
        <v>77</v>
      </c>
      <c r="H2447" s="68" t="s">
        <v>273</v>
      </c>
      <c r="I2447" s="68" t="s">
        <v>640</v>
      </c>
      <c r="J2447" s="65">
        <v>915</v>
      </c>
      <c r="K2447" s="65">
        <v>816</v>
      </c>
      <c r="L2447" s="65">
        <v>427</v>
      </c>
      <c r="M2447" s="65" t="s">
        <v>376</v>
      </c>
    </row>
    <row r="2448" spans="1:13" ht="12.75" customHeight="1">
      <c r="A2448" s="65" t="str">
        <f>IF(ROW()=1,"KEY",IF(ISNA(VLOOKUP(B2448,車名対応マスタ!B:D,3,FALSE)),"",IF(VLOOKUP(B2448,車名対応マスタ!B:D,3,FALSE)="","",$D2448&amp;" "&amp;IF($G2448="9","J","O")&amp;" "&amp;$I2448&amp;" "&amp;IF($I2448&lt;=TEXT(★完成資料!$A$1,"yyyymm"),TEXT(★完成資料!$A$1,"yyyymm"),"999999")&amp; " " &amp; LEFT(F2448 &amp; "          ",10))))</f>
        <v xml:space="preserve">T O 202203 yyyy00 HV        </v>
      </c>
      <c r="B2448" s="68" t="s">
        <v>301</v>
      </c>
      <c r="C2448" s="68" t="s">
        <v>434</v>
      </c>
      <c r="D2448" s="68" t="s">
        <v>287</v>
      </c>
      <c r="E2448" s="68" t="s">
        <v>359</v>
      </c>
      <c r="F2448" s="68" t="s">
        <v>360</v>
      </c>
      <c r="G2448" s="68" t="s">
        <v>77</v>
      </c>
      <c r="H2448" s="68" t="s">
        <v>273</v>
      </c>
      <c r="I2448" s="68" t="s">
        <v>641</v>
      </c>
      <c r="J2448" s="65">
        <v>1020</v>
      </c>
      <c r="K2448" s="65">
        <v>1124</v>
      </c>
      <c r="L2448" s="65">
        <v>427</v>
      </c>
      <c r="M2448" s="65" t="s">
        <v>376</v>
      </c>
    </row>
    <row r="2449" spans="1:13" ht="12.75" customHeight="1">
      <c r="A2449" s="65" t="str">
        <f>IF(ROW()=1,"KEY",IF(ISNA(VLOOKUP(B2449,車名対応マスタ!B:D,3,FALSE)),"",IF(VLOOKUP(B2449,車名対応マスタ!B:D,3,FALSE)="","",$D2449&amp;" "&amp;IF($G2449="9","J","O")&amp;" "&amp;$I2449&amp;" "&amp;IF($I2449&lt;=TEXT(★完成資料!$A$1,"yyyymm"),TEXT(★完成資料!$A$1,"yyyymm"),"999999")&amp; " " &amp; LEFT(F2449 &amp; "          ",10))))</f>
        <v xml:space="preserve">T O 202204 yyyy00 HV        </v>
      </c>
      <c r="B2449" s="68" t="s">
        <v>301</v>
      </c>
      <c r="C2449" s="68" t="s">
        <v>434</v>
      </c>
      <c r="D2449" s="68" t="s">
        <v>287</v>
      </c>
      <c r="E2449" s="68" t="s">
        <v>359</v>
      </c>
      <c r="F2449" s="68" t="s">
        <v>360</v>
      </c>
      <c r="G2449" s="68" t="s">
        <v>77</v>
      </c>
      <c r="H2449" s="68" t="s">
        <v>273</v>
      </c>
      <c r="I2449" s="68" t="s">
        <v>642</v>
      </c>
      <c r="J2449" s="65">
        <v>1642</v>
      </c>
      <c r="K2449" s="65">
        <v>801</v>
      </c>
      <c r="L2449" s="65">
        <v>427</v>
      </c>
      <c r="M2449" s="65" t="s">
        <v>376</v>
      </c>
    </row>
    <row r="2450" spans="1:13" ht="12.75" customHeight="1">
      <c r="A2450" s="65" t="str">
        <f>IF(ROW()=1,"KEY",IF(ISNA(VLOOKUP(B2450,車名対応マスタ!B:D,3,FALSE)),"",IF(VLOOKUP(B2450,車名対応マスタ!B:D,3,FALSE)="","",$D2450&amp;" "&amp;IF($G2450="9","J","O")&amp;" "&amp;$I2450&amp;" "&amp;IF($I2450&lt;=TEXT(★完成資料!$A$1,"yyyymm"),TEXT(★完成資料!$A$1,"yyyymm"),"999999")&amp; " " &amp; LEFT(F2450 &amp; "          ",10))))</f>
        <v xml:space="preserve">T O 202205 yyyy00 HV        </v>
      </c>
      <c r="B2450" s="68" t="s">
        <v>301</v>
      </c>
      <c r="C2450" s="68" t="s">
        <v>434</v>
      </c>
      <c r="D2450" s="68" t="s">
        <v>287</v>
      </c>
      <c r="E2450" s="68" t="s">
        <v>359</v>
      </c>
      <c r="F2450" s="68" t="s">
        <v>360</v>
      </c>
      <c r="G2450" s="68" t="s">
        <v>77</v>
      </c>
      <c r="H2450" s="68" t="s">
        <v>273</v>
      </c>
      <c r="I2450" s="68" t="s">
        <v>647</v>
      </c>
      <c r="J2450" s="65">
        <v>849</v>
      </c>
      <c r="K2450" s="65">
        <v>887</v>
      </c>
      <c r="L2450" s="65">
        <v>427</v>
      </c>
      <c r="M2450" s="65" t="s">
        <v>376</v>
      </c>
    </row>
    <row r="2451" spans="1:13" ht="12.75" customHeight="1">
      <c r="A2451" s="65" t="str">
        <f>IF(ROW()=1,"KEY",IF(ISNA(VLOOKUP(B2451,車名対応マスタ!B:D,3,FALSE)),"",IF(VLOOKUP(B2451,車名対応マスタ!B:D,3,FALSE)="","",$D2451&amp;" "&amp;IF($G2451="9","J","O")&amp;" "&amp;$I2451&amp;" "&amp;IF($I2451&lt;=TEXT(★完成資料!$A$1,"yyyymm"),TEXT(★完成資料!$A$1,"yyyymm"),"999999")&amp; " " &amp; LEFT(F2451 &amp; "          ",10))))</f>
        <v xml:space="preserve">T O 202206 yyyy00 HV        </v>
      </c>
      <c r="B2451" s="68" t="s">
        <v>301</v>
      </c>
      <c r="C2451" s="68" t="s">
        <v>434</v>
      </c>
      <c r="D2451" s="68" t="s">
        <v>287</v>
      </c>
      <c r="E2451" s="68" t="s">
        <v>359</v>
      </c>
      <c r="F2451" s="68" t="s">
        <v>360</v>
      </c>
      <c r="G2451" s="68" t="s">
        <v>77</v>
      </c>
      <c r="H2451" s="68" t="s">
        <v>273</v>
      </c>
      <c r="I2451" s="68" t="s">
        <v>652</v>
      </c>
      <c r="J2451" s="65">
        <v>1018</v>
      </c>
      <c r="K2451" s="65">
        <v>1366</v>
      </c>
      <c r="L2451" s="65">
        <v>427</v>
      </c>
      <c r="M2451" s="65" t="s">
        <v>376</v>
      </c>
    </row>
    <row r="2452" spans="1:13" ht="12.75" customHeight="1">
      <c r="A2452" s="65" t="str">
        <f>IF(ROW()=1,"KEY",IF(ISNA(VLOOKUP(B2452,車名対応マスタ!B:D,3,FALSE)),"",IF(VLOOKUP(B2452,車名対応マスタ!B:D,3,FALSE)="","",$D2452&amp;" "&amp;IF($G2452="9","J","O")&amp;" "&amp;$I2452&amp;" "&amp;IF($I2452&lt;=TEXT(★完成資料!$A$1,"yyyymm"),TEXT(★完成資料!$A$1,"yyyymm"),"999999")&amp; " " &amp; LEFT(F2452 &amp; "          ",10))))</f>
        <v xml:space="preserve">T O 202207 yyyy00 HV        </v>
      </c>
      <c r="B2452" s="68" t="s">
        <v>301</v>
      </c>
      <c r="C2452" s="68" t="s">
        <v>434</v>
      </c>
      <c r="D2452" s="68" t="s">
        <v>287</v>
      </c>
      <c r="E2452" s="68" t="s">
        <v>359</v>
      </c>
      <c r="F2452" s="68" t="s">
        <v>360</v>
      </c>
      <c r="G2452" s="68" t="s">
        <v>77</v>
      </c>
      <c r="H2452" s="68" t="s">
        <v>273</v>
      </c>
      <c r="I2452" s="68" t="s">
        <v>655</v>
      </c>
      <c r="J2452" s="65">
        <v>420</v>
      </c>
      <c r="K2452" s="65">
        <v>1438</v>
      </c>
      <c r="L2452" s="65">
        <v>427</v>
      </c>
      <c r="M2452" s="65" t="s">
        <v>376</v>
      </c>
    </row>
    <row r="2453" spans="1:13" ht="12.75" customHeight="1">
      <c r="A2453" s="65" t="str">
        <f>IF(ROW()=1,"KEY",IF(ISNA(VLOOKUP(B2453,車名対応マスタ!B:D,3,FALSE)),"",IF(VLOOKUP(B2453,車名対応マスタ!B:D,3,FALSE)="","",$D2453&amp;" "&amp;IF($G2453="9","J","O")&amp;" "&amp;$I2453&amp;" "&amp;IF($I2453&lt;=TEXT(★完成資料!$A$1,"yyyymm"),TEXT(★完成資料!$A$1,"yyyymm"),"999999")&amp; " " &amp; LEFT(F2453 &amp; "          ",10))))</f>
        <v xml:space="preserve">T O 202208 yyyy00 HV        </v>
      </c>
      <c r="B2453" s="68" t="s">
        <v>301</v>
      </c>
      <c r="C2453" s="68" t="s">
        <v>434</v>
      </c>
      <c r="D2453" s="68" t="s">
        <v>287</v>
      </c>
      <c r="E2453" s="68" t="s">
        <v>359</v>
      </c>
      <c r="F2453" s="68" t="s">
        <v>360</v>
      </c>
      <c r="G2453" s="68" t="s">
        <v>77</v>
      </c>
      <c r="H2453" s="68" t="s">
        <v>273</v>
      </c>
      <c r="I2453" s="68" t="s">
        <v>656</v>
      </c>
      <c r="J2453" s="65">
        <v>862</v>
      </c>
      <c r="K2453" s="65">
        <v>1329</v>
      </c>
      <c r="L2453" s="65">
        <v>427</v>
      </c>
      <c r="M2453" s="65" t="s">
        <v>376</v>
      </c>
    </row>
    <row r="2454" spans="1:13" ht="12.75" customHeight="1">
      <c r="A2454" s="65" t="str">
        <f>IF(ROW()=1,"KEY",IF(ISNA(VLOOKUP(B2454,車名対応マスタ!B:D,3,FALSE)),"",IF(VLOOKUP(B2454,車名対応マスタ!B:D,3,FALSE)="","",$D2454&amp;" "&amp;IF($G2454="9","J","O")&amp;" "&amp;$I2454&amp;" "&amp;IF($I2454&lt;=TEXT(★完成資料!$A$1,"yyyymm"),TEXT(★完成資料!$A$1,"yyyymm"),"999999")&amp; " " &amp; LEFT(F2454 &amp; "          ",10))))</f>
        <v xml:space="preserve">T O 202209 yyyy00 HV        </v>
      </c>
      <c r="B2454" s="68" t="s">
        <v>301</v>
      </c>
      <c r="C2454" s="68" t="s">
        <v>434</v>
      </c>
      <c r="D2454" s="68" t="s">
        <v>287</v>
      </c>
      <c r="E2454" s="68" t="s">
        <v>359</v>
      </c>
      <c r="F2454" s="68" t="s">
        <v>360</v>
      </c>
      <c r="G2454" s="68" t="s">
        <v>77</v>
      </c>
      <c r="H2454" s="68" t="s">
        <v>273</v>
      </c>
      <c r="I2454" s="68" t="s">
        <v>657</v>
      </c>
      <c r="J2454" s="65">
        <v>467</v>
      </c>
      <c r="K2454" s="65">
        <v>2081</v>
      </c>
      <c r="L2454" s="65">
        <v>427</v>
      </c>
      <c r="M2454" s="65" t="s">
        <v>376</v>
      </c>
    </row>
    <row r="2455" spans="1:13" ht="12.75" customHeight="1">
      <c r="A2455" s="65" t="str">
        <f>IF(ROW()=1,"KEY",IF(ISNA(VLOOKUP(B2455,車名対応マスタ!B:D,3,FALSE)),"",IF(VLOOKUP(B2455,車名対応マスタ!B:D,3,FALSE)="","",$D2455&amp;" "&amp;IF($G2455="9","J","O")&amp;" "&amp;$I2455&amp;" "&amp;IF($I2455&lt;=TEXT(★完成資料!$A$1,"yyyymm"),TEXT(★完成資料!$A$1,"yyyymm"),"999999")&amp; " " &amp; LEFT(F2455 &amp; "          ",10))))</f>
        <v xml:space="preserve">T O 202210 yyyy00 HV        </v>
      </c>
      <c r="B2455" s="68" t="s">
        <v>301</v>
      </c>
      <c r="C2455" s="68" t="s">
        <v>434</v>
      </c>
      <c r="D2455" s="68" t="s">
        <v>287</v>
      </c>
      <c r="E2455" s="68" t="s">
        <v>359</v>
      </c>
      <c r="F2455" s="68" t="s">
        <v>360</v>
      </c>
      <c r="G2455" s="68" t="s">
        <v>77</v>
      </c>
      <c r="H2455" s="68" t="s">
        <v>273</v>
      </c>
      <c r="I2455" s="68" t="s">
        <v>663</v>
      </c>
      <c r="J2455" s="65">
        <v>477</v>
      </c>
      <c r="K2455" s="65">
        <v>678</v>
      </c>
      <c r="L2455" s="65">
        <v>427</v>
      </c>
      <c r="M2455" s="65" t="s">
        <v>376</v>
      </c>
    </row>
    <row r="2456" spans="1:13" ht="12.75" customHeight="1">
      <c r="A2456" s="65" t="str">
        <f>IF(ROW()=1,"KEY",IF(ISNA(VLOOKUP(B2456,車名対応マスタ!B:D,3,FALSE)),"",IF(VLOOKUP(B2456,車名対応マスタ!B:D,3,FALSE)="","",$D2456&amp;" "&amp;IF($G2456="9","J","O")&amp;" "&amp;$I2456&amp;" "&amp;IF($I2456&lt;=TEXT(★完成資料!$A$1,"yyyymm"),TEXT(★完成資料!$A$1,"yyyymm"),"999999")&amp; " " &amp; LEFT(F2456 &amp; "          ",10))))</f>
        <v xml:space="preserve">T O 202201 yyyy00 HV        </v>
      </c>
      <c r="B2456" s="68" t="s">
        <v>301</v>
      </c>
      <c r="C2456" s="68" t="s">
        <v>434</v>
      </c>
      <c r="D2456" s="68" t="s">
        <v>287</v>
      </c>
      <c r="E2456" s="68" t="s">
        <v>359</v>
      </c>
      <c r="F2456" s="68" t="s">
        <v>360</v>
      </c>
      <c r="G2456" s="68" t="s">
        <v>77</v>
      </c>
      <c r="H2456" s="68" t="s">
        <v>273</v>
      </c>
      <c r="I2456" s="68" t="s">
        <v>639</v>
      </c>
      <c r="J2456" s="65">
        <v>1630</v>
      </c>
      <c r="K2456" s="65">
        <v>1185</v>
      </c>
      <c r="L2456" s="65">
        <v>410</v>
      </c>
      <c r="M2456" s="65" t="s">
        <v>495</v>
      </c>
    </row>
    <row r="2457" spans="1:13" ht="12.75" customHeight="1">
      <c r="A2457" s="65" t="str">
        <f>IF(ROW()=1,"KEY",IF(ISNA(VLOOKUP(B2457,車名対応マスタ!B:D,3,FALSE)),"",IF(VLOOKUP(B2457,車名対応マスタ!B:D,3,FALSE)="","",$D2457&amp;" "&amp;IF($G2457="9","J","O")&amp;" "&amp;$I2457&amp;" "&amp;IF($I2457&lt;=TEXT(★完成資料!$A$1,"yyyymm"),TEXT(★完成資料!$A$1,"yyyymm"),"999999")&amp; " " &amp; LEFT(F2457 &amp; "          ",10))))</f>
        <v xml:space="preserve">T O 202202 yyyy00 HV        </v>
      </c>
      <c r="B2457" s="68" t="s">
        <v>301</v>
      </c>
      <c r="C2457" s="68" t="s">
        <v>434</v>
      </c>
      <c r="D2457" s="68" t="s">
        <v>287</v>
      </c>
      <c r="E2457" s="68" t="s">
        <v>359</v>
      </c>
      <c r="F2457" s="68" t="s">
        <v>360</v>
      </c>
      <c r="G2457" s="68" t="s">
        <v>77</v>
      </c>
      <c r="H2457" s="68" t="s">
        <v>273</v>
      </c>
      <c r="I2457" s="68" t="s">
        <v>640</v>
      </c>
      <c r="J2457" s="65">
        <v>1489</v>
      </c>
      <c r="K2457" s="65">
        <v>1985</v>
      </c>
      <c r="L2457" s="65">
        <v>410</v>
      </c>
      <c r="M2457" s="65" t="s">
        <v>495</v>
      </c>
    </row>
    <row r="2458" spans="1:13" ht="12.75" customHeight="1">
      <c r="A2458" s="65" t="str">
        <f>IF(ROW()=1,"KEY",IF(ISNA(VLOOKUP(B2458,車名対応マスタ!B:D,3,FALSE)),"",IF(VLOOKUP(B2458,車名対応マスタ!B:D,3,FALSE)="","",$D2458&amp;" "&amp;IF($G2458="9","J","O")&amp;" "&amp;$I2458&amp;" "&amp;IF($I2458&lt;=TEXT(★完成資料!$A$1,"yyyymm"),TEXT(★完成資料!$A$1,"yyyymm"),"999999")&amp; " " &amp; LEFT(F2458 &amp; "          ",10))))</f>
        <v xml:space="preserve">T O 202203 yyyy00 HV        </v>
      </c>
      <c r="B2458" s="68" t="s">
        <v>301</v>
      </c>
      <c r="C2458" s="68" t="s">
        <v>434</v>
      </c>
      <c r="D2458" s="68" t="s">
        <v>287</v>
      </c>
      <c r="E2458" s="68" t="s">
        <v>359</v>
      </c>
      <c r="F2458" s="68" t="s">
        <v>360</v>
      </c>
      <c r="G2458" s="68" t="s">
        <v>77</v>
      </c>
      <c r="H2458" s="68" t="s">
        <v>273</v>
      </c>
      <c r="I2458" s="68" t="s">
        <v>641</v>
      </c>
      <c r="J2458" s="65">
        <v>927</v>
      </c>
      <c r="K2458" s="65">
        <v>1339</v>
      </c>
      <c r="L2458" s="65">
        <v>410</v>
      </c>
      <c r="M2458" s="65" t="s">
        <v>495</v>
      </c>
    </row>
    <row r="2459" spans="1:13" ht="12.75" customHeight="1">
      <c r="A2459" s="65" t="str">
        <f>IF(ROW()=1,"KEY",IF(ISNA(VLOOKUP(B2459,車名対応マスタ!B:D,3,FALSE)),"",IF(VLOOKUP(B2459,車名対応マスタ!B:D,3,FALSE)="","",$D2459&amp;" "&amp;IF($G2459="9","J","O")&amp;" "&amp;$I2459&amp;" "&amp;IF($I2459&lt;=TEXT(★完成資料!$A$1,"yyyymm"),TEXT(★完成資料!$A$1,"yyyymm"),"999999")&amp; " " &amp; LEFT(F2459 &amp; "          ",10))))</f>
        <v xml:space="preserve">T O 202204 yyyy00 HV        </v>
      </c>
      <c r="B2459" s="68" t="s">
        <v>301</v>
      </c>
      <c r="C2459" s="68" t="s">
        <v>434</v>
      </c>
      <c r="D2459" s="68" t="s">
        <v>287</v>
      </c>
      <c r="E2459" s="68" t="s">
        <v>359</v>
      </c>
      <c r="F2459" s="68" t="s">
        <v>360</v>
      </c>
      <c r="G2459" s="68" t="s">
        <v>77</v>
      </c>
      <c r="H2459" s="68" t="s">
        <v>273</v>
      </c>
      <c r="I2459" s="68" t="s">
        <v>642</v>
      </c>
      <c r="J2459" s="65">
        <v>1132</v>
      </c>
      <c r="K2459" s="65">
        <v>1824</v>
      </c>
      <c r="L2459" s="65">
        <v>410</v>
      </c>
      <c r="M2459" s="65" t="s">
        <v>495</v>
      </c>
    </row>
    <row r="2460" spans="1:13" ht="12.75" customHeight="1">
      <c r="A2460" s="65" t="str">
        <f>IF(ROW()=1,"KEY",IF(ISNA(VLOOKUP(B2460,車名対応マスタ!B:D,3,FALSE)),"",IF(VLOOKUP(B2460,車名対応マスタ!B:D,3,FALSE)="","",$D2460&amp;" "&amp;IF($G2460="9","J","O")&amp;" "&amp;$I2460&amp;" "&amp;IF($I2460&lt;=TEXT(★完成資料!$A$1,"yyyymm"),TEXT(★完成資料!$A$1,"yyyymm"),"999999")&amp; " " &amp; LEFT(F2460 &amp; "          ",10))))</f>
        <v xml:space="preserve">T O 202205 yyyy00 HV        </v>
      </c>
      <c r="B2460" s="68" t="s">
        <v>301</v>
      </c>
      <c r="C2460" s="68" t="s">
        <v>434</v>
      </c>
      <c r="D2460" s="68" t="s">
        <v>287</v>
      </c>
      <c r="E2460" s="68" t="s">
        <v>359</v>
      </c>
      <c r="F2460" s="68" t="s">
        <v>360</v>
      </c>
      <c r="G2460" s="68" t="s">
        <v>77</v>
      </c>
      <c r="H2460" s="68" t="s">
        <v>273</v>
      </c>
      <c r="I2460" s="68" t="s">
        <v>647</v>
      </c>
      <c r="J2460" s="65">
        <v>693</v>
      </c>
      <c r="K2460" s="65">
        <v>1820</v>
      </c>
      <c r="L2460" s="65">
        <v>410</v>
      </c>
      <c r="M2460" s="65" t="s">
        <v>495</v>
      </c>
    </row>
    <row r="2461" spans="1:13" ht="12.75" customHeight="1">
      <c r="A2461" s="65" t="str">
        <f>IF(ROW()=1,"KEY",IF(ISNA(VLOOKUP(B2461,車名対応マスタ!B:D,3,FALSE)),"",IF(VLOOKUP(B2461,車名対応マスタ!B:D,3,FALSE)="","",$D2461&amp;" "&amp;IF($G2461="9","J","O")&amp;" "&amp;$I2461&amp;" "&amp;IF($I2461&lt;=TEXT(★完成資料!$A$1,"yyyymm"),TEXT(★完成資料!$A$1,"yyyymm"),"999999")&amp; " " &amp; LEFT(F2461 &amp; "          ",10))))</f>
        <v xml:space="preserve">T O 202206 yyyy00 HV        </v>
      </c>
      <c r="B2461" s="68" t="s">
        <v>301</v>
      </c>
      <c r="C2461" s="68" t="s">
        <v>434</v>
      </c>
      <c r="D2461" s="68" t="s">
        <v>287</v>
      </c>
      <c r="E2461" s="68" t="s">
        <v>359</v>
      </c>
      <c r="F2461" s="68" t="s">
        <v>360</v>
      </c>
      <c r="G2461" s="68" t="s">
        <v>77</v>
      </c>
      <c r="H2461" s="68" t="s">
        <v>273</v>
      </c>
      <c r="I2461" s="68" t="s">
        <v>652</v>
      </c>
      <c r="J2461" s="65">
        <v>732</v>
      </c>
      <c r="K2461" s="65">
        <v>1996</v>
      </c>
      <c r="L2461" s="65">
        <v>410</v>
      </c>
      <c r="M2461" s="65" t="s">
        <v>495</v>
      </c>
    </row>
    <row r="2462" spans="1:13" ht="12.75" customHeight="1">
      <c r="A2462" s="65" t="str">
        <f>IF(ROW()=1,"KEY",IF(ISNA(VLOOKUP(B2462,車名対応マスタ!B:D,3,FALSE)),"",IF(VLOOKUP(B2462,車名対応マスタ!B:D,3,FALSE)="","",$D2462&amp;" "&amp;IF($G2462="9","J","O")&amp;" "&amp;$I2462&amp;" "&amp;IF($I2462&lt;=TEXT(★完成資料!$A$1,"yyyymm"),TEXT(★完成資料!$A$1,"yyyymm"),"999999")&amp; " " &amp; LEFT(F2462 &amp; "          ",10))))</f>
        <v xml:space="preserve">T O 202207 yyyy00 HV        </v>
      </c>
      <c r="B2462" s="68" t="s">
        <v>301</v>
      </c>
      <c r="C2462" s="68" t="s">
        <v>434</v>
      </c>
      <c r="D2462" s="68" t="s">
        <v>287</v>
      </c>
      <c r="E2462" s="68" t="s">
        <v>359</v>
      </c>
      <c r="F2462" s="68" t="s">
        <v>360</v>
      </c>
      <c r="G2462" s="68" t="s">
        <v>77</v>
      </c>
      <c r="H2462" s="68" t="s">
        <v>273</v>
      </c>
      <c r="I2462" s="68" t="s">
        <v>655</v>
      </c>
      <c r="J2462" s="65">
        <v>641</v>
      </c>
      <c r="K2462" s="65">
        <v>1366</v>
      </c>
      <c r="L2462" s="65">
        <v>410</v>
      </c>
      <c r="M2462" s="65" t="s">
        <v>495</v>
      </c>
    </row>
    <row r="2463" spans="1:13" ht="12.75" customHeight="1">
      <c r="A2463" s="65" t="str">
        <f>IF(ROW()=1,"KEY",IF(ISNA(VLOOKUP(B2463,車名対応マスタ!B:D,3,FALSE)),"",IF(VLOOKUP(B2463,車名対応マスタ!B:D,3,FALSE)="","",$D2463&amp;" "&amp;IF($G2463="9","J","O")&amp;" "&amp;$I2463&amp;" "&amp;IF($I2463&lt;=TEXT(★完成資料!$A$1,"yyyymm"),TEXT(★完成資料!$A$1,"yyyymm"),"999999")&amp; " " &amp; LEFT(F2463 &amp; "          ",10))))</f>
        <v xml:space="preserve">T O 202208 yyyy00 HV        </v>
      </c>
      <c r="B2463" s="68" t="s">
        <v>301</v>
      </c>
      <c r="C2463" s="68" t="s">
        <v>434</v>
      </c>
      <c r="D2463" s="68" t="s">
        <v>287</v>
      </c>
      <c r="E2463" s="68" t="s">
        <v>359</v>
      </c>
      <c r="F2463" s="68" t="s">
        <v>360</v>
      </c>
      <c r="G2463" s="68" t="s">
        <v>77</v>
      </c>
      <c r="H2463" s="68" t="s">
        <v>273</v>
      </c>
      <c r="I2463" s="68" t="s">
        <v>656</v>
      </c>
      <c r="J2463" s="65">
        <v>773</v>
      </c>
      <c r="K2463" s="65">
        <v>854</v>
      </c>
      <c r="L2463" s="65">
        <v>410</v>
      </c>
      <c r="M2463" s="65" t="s">
        <v>495</v>
      </c>
    </row>
    <row r="2464" spans="1:13" ht="12.75" customHeight="1">
      <c r="A2464" s="65" t="str">
        <f>IF(ROW()=1,"KEY",IF(ISNA(VLOOKUP(B2464,車名対応マスタ!B:D,3,FALSE)),"",IF(VLOOKUP(B2464,車名対応マスタ!B:D,3,FALSE)="","",$D2464&amp;" "&amp;IF($G2464="9","J","O")&amp;" "&amp;$I2464&amp;" "&amp;IF($I2464&lt;=TEXT(★完成資料!$A$1,"yyyymm"),TEXT(★完成資料!$A$1,"yyyymm"),"999999")&amp; " " &amp; LEFT(F2464 &amp; "          ",10))))</f>
        <v xml:space="preserve">T O 202209 yyyy00 HV        </v>
      </c>
      <c r="B2464" s="68" t="s">
        <v>301</v>
      </c>
      <c r="C2464" s="68" t="s">
        <v>434</v>
      </c>
      <c r="D2464" s="68" t="s">
        <v>287</v>
      </c>
      <c r="E2464" s="68" t="s">
        <v>359</v>
      </c>
      <c r="F2464" s="68" t="s">
        <v>360</v>
      </c>
      <c r="G2464" s="68" t="s">
        <v>77</v>
      </c>
      <c r="H2464" s="68" t="s">
        <v>273</v>
      </c>
      <c r="I2464" s="68" t="s">
        <v>657</v>
      </c>
      <c r="J2464" s="65">
        <v>1527</v>
      </c>
      <c r="K2464" s="65">
        <v>1186</v>
      </c>
      <c r="L2464" s="65">
        <v>410</v>
      </c>
      <c r="M2464" s="65" t="s">
        <v>495</v>
      </c>
    </row>
    <row r="2465" spans="1:13" ht="12.75" customHeight="1">
      <c r="A2465" s="65" t="str">
        <f>IF(ROW()=1,"KEY",IF(ISNA(VLOOKUP(B2465,車名対応マスタ!B:D,3,FALSE)),"",IF(VLOOKUP(B2465,車名対応マスタ!B:D,3,FALSE)="","",$D2465&amp;" "&amp;IF($G2465="9","J","O")&amp;" "&amp;$I2465&amp;" "&amp;IF($I2465&lt;=TEXT(★完成資料!$A$1,"yyyymm"),TEXT(★完成資料!$A$1,"yyyymm"),"999999")&amp; " " &amp; LEFT(F2465 &amp; "          ",10))))</f>
        <v xml:space="preserve">T O 202210 yyyy00 HV        </v>
      </c>
      <c r="B2465" s="68" t="s">
        <v>301</v>
      </c>
      <c r="C2465" s="68" t="s">
        <v>434</v>
      </c>
      <c r="D2465" s="68" t="s">
        <v>287</v>
      </c>
      <c r="E2465" s="68" t="s">
        <v>359</v>
      </c>
      <c r="F2465" s="68" t="s">
        <v>360</v>
      </c>
      <c r="G2465" s="68" t="s">
        <v>77</v>
      </c>
      <c r="H2465" s="68" t="s">
        <v>273</v>
      </c>
      <c r="I2465" s="68" t="s">
        <v>663</v>
      </c>
      <c r="J2465" s="65">
        <v>768</v>
      </c>
      <c r="K2465" s="65">
        <v>1061</v>
      </c>
      <c r="L2465" s="65">
        <v>410</v>
      </c>
      <c r="M2465" s="65" t="s">
        <v>495</v>
      </c>
    </row>
    <row r="2466" spans="1:13" ht="12.75" customHeight="1">
      <c r="A2466" s="65" t="str">
        <f>IF(ROW()=1,"KEY",IF(ISNA(VLOOKUP(B2466,車名対応マスタ!B:D,3,FALSE)),"",IF(VLOOKUP(B2466,車名対応マスタ!B:D,3,FALSE)="","",$D2466&amp;" "&amp;IF($G2466="9","J","O")&amp;" "&amp;$I2466&amp;" "&amp;IF($I2466&lt;=TEXT(★完成資料!$A$1,"yyyymm"),TEXT(★完成資料!$A$1,"yyyymm"),"999999")&amp; " " &amp; LEFT(F2466 &amp; "          ",10))))</f>
        <v xml:space="preserve">T O 202201 yyyy00 HV        </v>
      </c>
      <c r="B2466" s="68" t="s">
        <v>301</v>
      </c>
      <c r="C2466" s="68" t="s">
        <v>434</v>
      </c>
      <c r="D2466" s="68" t="s">
        <v>287</v>
      </c>
      <c r="E2466" s="68" t="s">
        <v>359</v>
      </c>
      <c r="F2466" s="68" t="s">
        <v>360</v>
      </c>
      <c r="G2466" s="68" t="s">
        <v>77</v>
      </c>
      <c r="H2466" s="68" t="s">
        <v>273</v>
      </c>
      <c r="I2466" s="68" t="s">
        <v>639</v>
      </c>
      <c r="J2466" s="65">
        <v>1870</v>
      </c>
      <c r="K2466" s="65">
        <v>1120</v>
      </c>
      <c r="L2466" s="65">
        <v>408</v>
      </c>
      <c r="M2466" s="65" t="s">
        <v>496</v>
      </c>
    </row>
    <row r="2467" spans="1:13" ht="12.75" customHeight="1">
      <c r="A2467" s="65" t="str">
        <f>IF(ROW()=1,"KEY",IF(ISNA(VLOOKUP(B2467,車名対応マスタ!B:D,3,FALSE)),"",IF(VLOOKUP(B2467,車名対応マスタ!B:D,3,FALSE)="","",$D2467&amp;" "&amp;IF($G2467="9","J","O")&amp;" "&amp;$I2467&amp;" "&amp;IF($I2467&lt;=TEXT(★完成資料!$A$1,"yyyymm"),TEXT(★完成資料!$A$1,"yyyymm"),"999999")&amp; " " &amp; LEFT(F2467 &amp; "          ",10))))</f>
        <v xml:space="preserve">T O 202202 yyyy00 HV        </v>
      </c>
      <c r="B2467" s="68" t="s">
        <v>301</v>
      </c>
      <c r="C2467" s="68" t="s">
        <v>434</v>
      </c>
      <c r="D2467" s="68" t="s">
        <v>287</v>
      </c>
      <c r="E2467" s="68" t="s">
        <v>359</v>
      </c>
      <c r="F2467" s="68" t="s">
        <v>360</v>
      </c>
      <c r="G2467" s="68" t="s">
        <v>77</v>
      </c>
      <c r="H2467" s="68" t="s">
        <v>273</v>
      </c>
      <c r="I2467" s="68" t="s">
        <v>640</v>
      </c>
      <c r="J2467" s="65">
        <v>802</v>
      </c>
      <c r="K2467" s="65">
        <v>491</v>
      </c>
      <c r="L2467" s="65">
        <v>408</v>
      </c>
      <c r="M2467" s="65" t="s">
        <v>496</v>
      </c>
    </row>
    <row r="2468" spans="1:13" ht="12.75" customHeight="1">
      <c r="A2468" s="65" t="str">
        <f>IF(ROW()=1,"KEY",IF(ISNA(VLOOKUP(B2468,車名対応マスタ!B:D,3,FALSE)),"",IF(VLOOKUP(B2468,車名対応マスタ!B:D,3,FALSE)="","",$D2468&amp;" "&amp;IF($G2468="9","J","O")&amp;" "&amp;$I2468&amp;" "&amp;IF($I2468&lt;=TEXT(★完成資料!$A$1,"yyyymm"),TEXT(★完成資料!$A$1,"yyyymm"),"999999")&amp; " " &amp; LEFT(F2468 &amp; "          ",10))))</f>
        <v xml:space="preserve">T O 202203 yyyy00 HV        </v>
      </c>
      <c r="B2468" s="68" t="s">
        <v>301</v>
      </c>
      <c r="C2468" s="68" t="s">
        <v>434</v>
      </c>
      <c r="D2468" s="68" t="s">
        <v>287</v>
      </c>
      <c r="E2468" s="68" t="s">
        <v>359</v>
      </c>
      <c r="F2468" s="68" t="s">
        <v>360</v>
      </c>
      <c r="G2468" s="68" t="s">
        <v>77</v>
      </c>
      <c r="H2468" s="68" t="s">
        <v>273</v>
      </c>
      <c r="I2468" s="68" t="s">
        <v>641</v>
      </c>
      <c r="J2468" s="65">
        <v>2523</v>
      </c>
      <c r="K2468" s="65">
        <v>2781</v>
      </c>
      <c r="L2468" s="65">
        <v>408</v>
      </c>
      <c r="M2468" s="65" t="s">
        <v>496</v>
      </c>
    </row>
    <row r="2469" spans="1:13" ht="12.75" customHeight="1">
      <c r="A2469" s="65" t="str">
        <f>IF(ROW()=1,"KEY",IF(ISNA(VLOOKUP(B2469,車名対応マスタ!B:D,3,FALSE)),"",IF(VLOOKUP(B2469,車名対応マスタ!B:D,3,FALSE)="","",$D2469&amp;" "&amp;IF($G2469="9","J","O")&amp;" "&amp;$I2469&amp;" "&amp;IF($I2469&lt;=TEXT(★完成資料!$A$1,"yyyymm"),TEXT(★完成資料!$A$1,"yyyymm"),"999999")&amp; " " &amp; LEFT(F2469 &amp; "          ",10))))</f>
        <v xml:space="preserve">T O 202204 yyyy00 HV        </v>
      </c>
      <c r="B2469" s="68" t="s">
        <v>301</v>
      </c>
      <c r="C2469" s="68" t="s">
        <v>434</v>
      </c>
      <c r="D2469" s="68" t="s">
        <v>287</v>
      </c>
      <c r="E2469" s="68" t="s">
        <v>359</v>
      </c>
      <c r="F2469" s="68" t="s">
        <v>360</v>
      </c>
      <c r="G2469" s="68" t="s">
        <v>77</v>
      </c>
      <c r="H2469" s="68" t="s">
        <v>273</v>
      </c>
      <c r="I2469" s="68" t="s">
        <v>642</v>
      </c>
      <c r="J2469" s="65">
        <v>1368</v>
      </c>
      <c r="K2469" s="65">
        <v>1646</v>
      </c>
      <c r="L2469" s="65">
        <v>408</v>
      </c>
      <c r="M2469" s="65" t="s">
        <v>496</v>
      </c>
    </row>
    <row r="2470" spans="1:13" ht="12.75" customHeight="1">
      <c r="A2470" s="65" t="str">
        <f>IF(ROW()=1,"KEY",IF(ISNA(VLOOKUP(B2470,車名対応マスタ!B:D,3,FALSE)),"",IF(VLOOKUP(B2470,車名対応マスタ!B:D,3,FALSE)="","",$D2470&amp;" "&amp;IF($G2470="9","J","O")&amp;" "&amp;$I2470&amp;" "&amp;IF($I2470&lt;=TEXT(★完成資料!$A$1,"yyyymm"),TEXT(★完成資料!$A$1,"yyyymm"),"999999")&amp; " " &amp; LEFT(F2470 &amp; "          ",10))))</f>
        <v xml:space="preserve">T O 202205 yyyy00 HV        </v>
      </c>
      <c r="B2470" s="68" t="s">
        <v>301</v>
      </c>
      <c r="C2470" s="68" t="s">
        <v>434</v>
      </c>
      <c r="D2470" s="68" t="s">
        <v>287</v>
      </c>
      <c r="E2470" s="68" t="s">
        <v>359</v>
      </c>
      <c r="F2470" s="68" t="s">
        <v>360</v>
      </c>
      <c r="G2470" s="68" t="s">
        <v>77</v>
      </c>
      <c r="H2470" s="68" t="s">
        <v>273</v>
      </c>
      <c r="I2470" s="68" t="s">
        <v>647</v>
      </c>
      <c r="J2470" s="65">
        <v>1363</v>
      </c>
      <c r="K2470" s="65">
        <v>1356</v>
      </c>
      <c r="L2470" s="65">
        <v>408</v>
      </c>
      <c r="M2470" s="65" t="s">
        <v>496</v>
      </c>
    </row>
    <row r="2471" spans="1:13" ht="12.75" customHeight="1">
      <c r="A2471" s="65" t="str">
        <f>IF(ROW()=1,"KEY",IF(ISNA(VLOOKUP(B2471,車名対応マスタ!B:D,3,FALSE)),"",IF(VLOOKUP(B2471,車名対応マスタ!B:D,3,FALSE)="","",$D2471&amp;" "&amp;IF($G2471="9","J","O")&amp;" "&amp;$I2471&amp;" "&amp;IF($I2471&lt;=TEXT(★完成資料!$A$1,"yyyymm"),TEXT(★完成資料!$A$1,"yyyymm"),"999999")&amp; " " &amp; LEFT(F2471 &amp; "          ",10))))</f>
        <v xml:space="preserve">T O 202206 yyyy00 HV        </v>
      </c>
      <c r="B2471" s="68" t="s">
        <v>301</v>
      </c>
      <c r="C2471" s="68" t="s">
        <v>434</v>
      </c>
      <c r="D2471" s="68" t="s">
        <v>287</v>
      </c>
      <c r="E2471" s="68" t="s">
        <v>359</v>
      </c>
      <c r="F2471" s="68" t="s">
        <v>360</v>
      </c>
      <c r="G2471" s="68" t="s">
        <v>77</v>
      </c>
      <c r="H2471" s="68" t="s">
        <v>273</v>
      </c>
      <c r="I2471" s="68" t="s">
        <v>652</v>
      </c>
      <c r="J2471" s="65">
        <v>1652</v>
      </c>
      <c r="K2471" s="65">
        <v>1670</v>
      </c>
      <c r="L2471" s="65">
        <v>408</v>
      </c>
      <c r="M2471" s="65" t="s">
        <v>496</v>
      </c>
    </row>
    <row r="2472" spans="1:13" ht="12.75" customHeight="1">
      <c r="A2472" s="65" t="str">
        <f>IF(ROW()=1,"KEY",IF(ISNA(VLOOKUP(B2472,車名対応マスタ!B:D,3,FALSE)),"",IF(VLOOKUP(B2472,車名対応マスタ!B:D,3,FALSE)="","",$D2472&amp;" "&amp;IF($G2472="9","J","O")&amp;" "&amp;$I2472&amp;" "&amp;IF($I2472&lt;=TEXT(★完成資料!$A$1,"yyyymm"),TEXT(★完成資料!$A$1,"yyyymm"),"999999")&amp; " " &amp; LEFT(F2472 &amp; "          ",10))))</f>
        <v xml:space="preserve">T O 202207 yyyy00 HV        </v>
      </c>
      <c r="B2472" s="68" t="s">
        <v>301</v>
      </c>
      <c r="C2472" s="68" t="s">
        <v>434</v>
      </c>
      <c r="D2472" s="68" t="s">
        <v>287</v>
      </c>
      <c r="E2472" s="68" t="s">
        <v>359</v>
      </c>
      <c r="F2472" s="68" t="s">
        <v>360</v>
      </c>
      <c r="G2472" s="68" t="s">
        <v>77</v>
      </c>
      <c r="H2472" s="68" t="s">
        <v>273</v>
      </c>
      <c r="I2472" s="68" t="s">
        <v>655</v>
      </c>
      <c r="J2472" s="65">
        <v>1607</v>
      </c>
      <c r="K2472" s="65">
        <v>1954</v>
      </c>
      <c r="L2472" s="65">
        <v>408</v>
      </c>
      <c r="M2472" s="65" t="s">
        <v>496</v>
      </c>
    </row>
    <row r="2473" spans="1:13" ht="12.75" customHeight="1">
      <c r="A2473" s="65" t="str">
        <f>IF(ROW()=1,"KEY",IF(ISNA(VLOOKUP(B2473,車名対応マスタ!B:D,3,FALSE)),"",IF(VLOOKUP(B2473,車名対応マスタ!B:D,3,FALSE)="","",$D2473&amp;" "&amp;IF($G2473="9","J","O")&amp;" "&amp;$I2473&amp;" "&amp;IF($I2473&lt;=TEXT(★完成資料!$A$1,"yyyymm"),TEXT(★完成資料!$A$1,"yyyymm"),"999999")&amp; " " &amp; LEFT(F2473 &amp; "          ",10))))</f>
        <v xml:space="preserve">T O 202208 yyyy00 HV        </v>
      </c>
      <c r="B2473" s="68" t="s">
        <v>301</v>
      </c>
      <c r="C2473" s="68" t="s">
        <v>434</v>
      </c>
      <c r="D2473" s="68" t="s">
        <v>287</v>
      </c>
      <c r="E2473" s="68" t="s">
        <v>359</v>
      </c>
      <c r="F2473" s="68" t="s">
        <v>360</v>
      </c>
      <c r="G2473" s="68" t="s">
        <v>77</v>
      </c>
      <c r="H2473" s="68" t="s">
        <v>273</v>
      </c>
      <c r="I2473" s="68" t="s">
        <v>656</v>
      </c>
      <c r="J2473" s="65">
        <v>936</v>
      </c>
      <c r="K2473" s="65">
        <v>971</v>
      </c>
      <c r="L2473" s="65">
        <v>408</v>
      </c>
      <c r="M2473" s="65" t="s">
        <v>496</v>
      </c>
    </row>
    <row r="2474" spans="1:13" ht="12.75" customHeight="1">
      <c r="A2474" s="65" t="str">
        <f>IF(ROW()=1,"KEY",IF(ISNA(VLOOKUP(B2474,車名対応マスタ!B:D,3,FALSE)),"",IF(VLOOKUP(B2474,車名対応マスタ!B:D,3,FALSE)="","",$D2474&amp;" "&amp;IF($G2474="9","J","O")&amp;" "&amp;$I2474&amp;" "&amp;IF($I2474&lt;=TEXT(★完成資料!$A$1,"yyyymm"),TEXT(★完成資料!$A$1,"yyyymm"),"999999")&amp; " " &amp; LEFT(F2474 &amp; "          ",10))))</f>
        <v xml:space="preserve">T O 202209 yyyy00 HV        </v>
      </c>
      <c r="B2474" s="68" t="s">
        <v>301</v>
      </c>
      <c r="C2474" s="68" t="s">
        <v>434</v>
      </c>
      <c r="D2474" s="68" t="s">
        <v>287</v>
      </c>
      <c r="E2474" s="68" t="s">
        <v>359</v>
      </c>
      <c r="F2474" s="68" t="s">
        <v>360</v>
      </c>
      <c r="G2474" s="68" t="s">
        <v>77</v>
      </c>
      <c r="H2474" s="68" t="s">
        <v>273</v>
      </c>
      <c r="I2474" s="68" t="s">
        <v>657</v>
      </c>
      <c r="J2474" s="65">
        <v>2607</v>
      </c>
      <c r="K2474" s="65">
        <v>2587</v>
      </c>
      <c r="L2474" s="65">
        <v>408</v>
      </c>
      <c r="M2474" s="65" t="s">
        <v>496</v>
      </c>
    </row>
    <row r="2475" spans="1:13" ht="12.75" customHeight="1">
      <c r="A2475" s="65" t="str">
        <f>IF(ROW()=1,"KEY",IF(ISNA(VLOOKUP(B2475,車名対応マスタ!B:D,3,FALSE)),"",IF(VLOOKUP(B2475,車名対応マスタ!B:D,3,FALSE)="","",$D2475&amp;" "&amp;IF($G2475="9","J","O")&amp;" "&amp;$I2475&amp;" "&amp;IF($I2475&lt;=TEXT(★完成資料!$A$1,"yyyymm"),TEXT(★完成資料!$A$1,"yyyymm"),"999999")&amp; " " &amp; LEFT(F2475 &amp; "          ",10))))</f>
        <v xml:space="preserve">T O 202210 yyyy00 HV        </v>
      </c>
      <c r="B2475" s="68" t="s">
        <v>301</v>
      </c>
      <c r="C2475" s="68" t="s">
        <v>434</v>
      </c>
      <c r="D2475" s="68" t="s">
        <v>287</v>
      </c>
      <c r="E2475" s="68" t="s">
        <v>359</v>
      </c>
      <c r="F2475" s="68" t="s">
        <v>360</v>
      </c>
      <c r="G2475" s="68" t="s">
        <v>77</v>
      </c>
      <c r="H2475" s="68" t="s">
        <v>273</v>
      </c>
      <c r="I2475" s="68" t="s">
        <v>663</v>
      </c>
      <c r="J2475" s="65">
        <v>1531</v>
      </c>
      <c r="K2475" s="65">
        <v>1520</v>
      </c>
      <c r="L2475" s="65">
        <v>408</v>
      </c>
      <c r="M2475" s="65" t="s">
        <v>496</v>
      </c>
    </row>
    <row r="2476" spans="1:13" ht="12.75" customHeight="1">
      <c r="A2476" s="65" t="str">
        <f>IF(ROW()=1,"KEY",IF(ISNA(VLOOKUP(B2476,車名対応マスタ!B:D,3,FALSE)),"",IF(VLOOKUP(B2476,車名対応マスタ!B:D,3,FALSE)="","",$D2476&amp;" "&amp;IF($G2476="9","J","O")&amp;" "&amp;$I2476&amp;" "&amp;IF($I2476&lt;=TEXT(★完成資料!$A$1,"yyyymm"),TEXT(★完成資料!$A$1,"yyyymm"),"999999")&amp; " " &amp; LEFT(F2476 &amp; "          ",10))))</f>
        <v xml:space="preserve">T O 202201 yyyy00 HV        </v>
      </c>
      <c r="B2476" s="68" t="s">
        <v>301</v>
      </c>
      <c r="C2476" s="68" t="s">
        <v>434</v>
      </c>
      <c r="D2476" s="68" t="s">
        <v>287</v>
      </c>
      <c r="E2476" s="68" t="s">
        <v>359</v>
      </c>
      <c r="F2476" s="68" t="s">
        <v>360</v>
      </c>
      <c r="G2476" s="68" t="s">
        <v>77</v>
      </c>
      <c r="H2476" s="68" t="s">
        <v>273</v>
      </c>
      <c r="I2476" s="68" t="s">
        <v>639</v>
      </c>
      <c r="J2476" s="65">
        <v>294</v>
      </c>
      <c r="K2476" s="65">
        <v>570</v>
      </c>
      <c r="L2476" s="65">
        <v>414</v>
      </c>
      <c r="M2476" s="65" t="s">
        <v>377</v>
      </c>
    </row>
    <row r="2477" spans="1:13" ht="12.75" customHeight="1">
      <c r="A2477" s="65" t="str">
        <f>IF(ROW()=1,"KEY",IF(ISNA(VLOOKUP(B2477,車名対応マスタ!B:D,3,FALSE)),"",IF(VLOOKUP(B2477,車名対応マスタ!B:D,3,FALSE)="","",$D2477&amp;" "&amp;IF($G2477="9","J","O")&amp;" "&amp;$I2477&amp;" "&amp;IF($I2477&lt;=TEXT(★完成資料!$A$1,"yyyymm"),TEXT(★完成資料!$A$1,"yyyymm"),"999999")&amp; " " &amp; LEFT(F2477 &amp; "          ",10))))</f>
        <v xml:space="preserve">T O 202202 yyyy00 HV        </v>
      </c>
      <c r="B2477" s="68" t="s">
        <v>301</v>
      </c>
      <c r="C2477" s="68" t="s">
        <v>434</v>
      </c>
      <c r="D2477" s="68" t="s">
        <v>287</v>
      </c>
      <c r="E2477" s="68" t="s">
        <v>359</v>
      </c>
      <c r="F2477" s="68" t="s">
        <v>360</v>
      </c>
      <c r="G2477" s="68" t="s">
        <v>77</v>
      </c>
      <c r="H2477" s="68" t="s">
        <v>273</v>
      </c>
      <c r="I2477" s="68" t="s">
        <v>640</v>
      </c>
      <c r="J2477" s="65">
        <v>284</v>
      </c>
      <c r="K2477" s="65">
        <v>613</v>
      </c>
      <c r="L2477" s="65">
        <v>414</v>
      </c>
      <c r="M2477" s="65" t="s">
        <v>377</v>
      </c>
    </row>
    <row r="2478" spans="1:13" ht="12.75" customHeight="1">
      <c r="A2478" s="65" t="str">
        <f>IF(ROW()=1,"KEY",IF(ISNA(VLOOKUP(B2478,車名対応マスタ!B:D,3,FALSE)),"",IF(VLOOKUP(B2478,車名対応マスタ!B:D,3,FALSE)="","",$D2478&amp;" "&amp;IF($G2478="9","J","O")&amp;" "&amp;$I2478&amp;" "&amp;IF($I2478&lt;=TEXT(★完成資料!$A$1,"yyyymm"),TEXT(★完成資料!$A$1,"yyyymm"),"999999")&amp; " " &amp; LEFT(F2478 &amp; "          ",10))))</f>
        <v xml:space="preserve">T O 202203 yyyy00 HV        </v>
      </c>
      <c r="B2478" s="68" t="s">
        <v>301</v>
      </c>
      <c r="C2478" s="68" t="s">
        <v>434</v>
      </c>
      <c r="D2478" s="68" t="s">
        <v>287</v>
      </c>
      <c r="E2478" s="68" t="s">
        <v>359</v>
      </c>
      <c r="F2478" s="68" t="s">
        <v>360</v>
      </c>
      <c r="G2478" s="68" t="s">
        <v>77</v>
      </c>
      <c r="H2478" s="68" t="s">
        <v>273</v>
      </c>
      <c r="I2478" s="68" t="s">
        <v>641</v>
      </c>
      <c r="J2478" s="65">
        <v>494</v>
      </c>
      <c r="K2478" s="65">
        <v>702</v>
      </c>
      <c r="L2478" s="65">
        <v>414</v>
      </c>
      <c r="M2478" s="65" t="s">
        <v>377</v>
      </c>
    </row>
    <row r="2479" spans="1:13" ht="12.75" customHeight="1">
      <c r="A2479" s="65" t="str">
        <f>IF(ROW()=1,"KEY",IF(ISNA(VLOOKUP(B2479,車名対応マスタ!B:D,3,FALSE)),"",IF(VLOOKUP(B2479,車名対応マスタ!B:D,3,FALSE)="","",$D2479&amp;" "&amp;IF($G2479="9","J","O")&amp;" "&amp;$I2479&amp;" "&amp;IF($I2479&lt;=TEXT(★完成資料!$A$1,"yyyymm"),TEXT(★完成資料!$A$1,"yyyymm"),"999999")&amp; " " &amp; LEFT(F2479 &amp; "          ",10))))</f>
        <v xml:space="preserve">T O 202204 yyyy00 HV        </v>
      </c>
      <c r="B2479" s="68" t="s">
        <v>301</v>
      </c>
      <c r="C2479" s="68" t="s">
        <v>434</v>
      </c>
      <c r="D2479" s="68" t="s">
        <v>287</v>
      </c>
      <c r="E2479" s="68" t="s">
        <v>359</v>
      </c>
      <c r="F2479" s="68" t="s">
        <v>360</v>
      </c>
      <c r="G2479" s="68" t="s">
        <v>77</v>
      </c>
      <c r="H2479" s="68" t="s">
        <v>273</v>
      </c>
      <c r="I2479" s="68" t="s">
        <v>642</v>
      </c>
      <c r="J2479" s="65">
        <v>686</v>
      </c>
      <c r="K2479" s="65">
        <v>721</v>
      </c>
      <c r="L2479" s="65">
        <v>414</v>
      </c>
      <c r="M2479" s="65" t="s">
        <v>377</v>
      </c>
    </row>
    <row r="2480" spans="1:13" ht="12.75" customHeight="1">
      <c r="A2480" s="65" t="str">
        <f>IF(ROW()=1,"KEY",IF(ISNA(VLOOKUP(B2480,車名対応マスタ!B:D,3,FALSE)),"",IF(VLOOKUP(B2480,車名対応マスタ!B:D,3,FALSE)="","",$D2480&amp;" "&amp;IF($G2480="9","J","O")&amp;" "&amp;$I2480&amp;" "&amp;IF($I2480&lt;=TEXT(★完成資料!$A$1,"yyyymm"),TEXT(★完成資料!$A$1,"yyyymm"),"999999")&amp; " " &amp; LEFT(F2480 &amp; "          ",10))))</f>
        <v xml:space="preserve">T O 202205 yyyy00 HV        </v>
      </c>
      <c r="B2480" s="68" t="s">
        <v>301</v>
      </c>
      <c r="C2480" s="68" t="s">
        <v>434</v>
      </c>
      <c r="D2480" s="68" t="s">
        <v>287</v>
      </c>
      <c r="E2480" s="68" t="s">
        <v>359</v>
      </c>
      <c r="F2480" s="68" t="s">
        <v>360</v>
      </c>
      <c r="G2480" s="68" t="s">
        <v>77</v>
      </c>
      <c r="H2480" s="68" t="s">
        <v>273</v>
      </c>
      <c r="I2480" s="68" t="s">
        <v>647</v>
      </c>
      <c r="J2480" s="65">
        <v>455</v>
      </c>
      <c r="K2480" s="65">
        <v>648</v>
      </c>
      <c r="L2480" s="65">
        <v>414</v>
      </c>
      <c r="M2480" s="65" t="s">
        <v>377</v>
      </c>
    </row>
    <row r="2481" spans="1:13" ht="12.75" customHeight="1">
      <c r="A2481" s="65" t="str">
        <f>IF(ROW()=1,"KEY",IF(ISNA(VLOOKUP(B2481,車名対応マスタ!B:D,3,FALSE)),"",IF(VLOOKUP(B2481,車名対応マスタ!B:D,3,FALSE)="","",$D2481&amp;" "&amp;IF($G2481="9","J","O")&amp;" "&amp;$I2481&amp;" "&amp;IF($I2481&lt;=TEXT(★完成資料!$A$1,"yyyymm"),TEXT(★完成資料!$A$1,"yyyymm"),"999999")&amp; " " &amp; LEFT(F2481 &amp; "          ",10))))</f>
        <v xml:space="preserve">T O 202206 yyyy00 HV        </v>
      </c>
      <c r="B2481" s="68" t="s">
        <v>301</v>
      </c>
      <c r="C2481" s="68" t="s">
        <v>434</v>
      </c>
      <c r="D2481" s="68" t="s">
        <v>287</v>
      </c>
      <c r="E2481" s="68" t="s">
        <v>359</v>
      </c>
      <c r="F2481" s="68" t="s">
        <v>360</v>
      </c>
      <c r="G2481" s="68" t="s">
        <v>77</v>
      </c>
      <c r="H2481" s="68" t="s">
        <v>273</v>
      </c>
      <c r="I2481" s="68" t="s">
        <v>652</v>
      </c>
      <c r="J2481" s="65">
        <v>502</v>
      </c>
      <c r="K2481" s="65">
        <v>751</v>
      </c>
      <c r="L2481" s="65">
        <v>414</v>
      </c>
      <c r="M2481" s="65" t="s">
        <v>377</v>
      </c>
    </row>
    <row r="2482" spans="1:13" ht="12.75" customHeight="1">
      <c r="A2482" s="65" t="str">
        <f>IF(ROW()=1,"KEY",IF(ISNA(VLOOKUP(B2482,車名対応マスタ!B:D,3,FALSE)),"",IF(VLOOKUP(B2482,車名対応マスタ!B:D,3,FALSE)="","",$D2482&amp;" "&amp;IF($G2482="9","J","O")&amp;" "&amp;$I2482&amp;" "&amp;IF($I2482&lt;=TEXT(★完成資料!$A$1,"yyyymm"),TEXT(★完成資料!$A$1,"yyyymm"),"999999")&amp; " " &amp; LEFT(F2482 &amp; "          ",10))))</f>
        <v xml:space="preserve">T O 202207 yyyy00 HV        </v>
      </c>
      <c r="B2482" s="68" t="s">
        <v>301</v>
      </c>
      <c r="C2482" s="68" t="s">
        <v>434</v>
      </c>
      <c r="D2482" s="68" t="s">
        <v>287</v>
      </c>
      <c r="E2482" s="68" t="s">
        <v>359</v>
      </c>
      <c r="F2482" s="68" t="s">
        <v>360</v>
      </c>
      <c r="G2482" s="68" t="s">
        <v>77</v>
      </c>
      <c r="H2482" s="68" t="s">
        <v>273</v>
      </c>
      <c r="I2482" s="68" t="s">
        <v>655</v>
      </c>
      <c r="J2482" s="65">
        <v>247</v>
      </c>
      <c r="K2482" s="65">
        <v>619</v>
      </c>
      <c r="L2482" s="65">
        <v>414</v>
      </c>
      <c r="M2482" s="65" t="s">
        <v>377</v>
      </c>
    </row>
    <row r="2483" spans="1:13" ht="12.75" customHeight="1">
      <c r="A2483" s="65" t="str">
        <f>IF(ROW()=1,"KEY",IF(ISNA(VLOOKUP(B2483,車名対応マスタ!B:D,3,FALSE)),"",IF(VLOOKUP(B2483,車名対応マスタ!B:D,3,FALSE)="","",$D2483&amp;" "&amp;IF($G2483="9","J","O")&amp;" "&amp;$I2483&amp;" "&amp;IF($I2483&lt;=TEXT(★完成資料!$A$1,"yyyymm"),TEXT(★完成資料!$A$1,"yyyymm"),"999999")&amp; " " &amp; LEFT(F2483 &amp; "          ",10))))</f>
        <v xml:space="preserve">T O 202208 yyyy00 HV        </v>
      </c>
      <c r="B2483" s="68" t="s">
        <v>301</v>
      </c>
      <c r="C2483" s="68" t="s">
        <v>434</v>
      </c>
      <c r="D2483" s="68" t="s">
        <v>287</v>
      </c>
      <c r="E2483" s="68" t="s">
        <v>359</v>
      </c>
      <c r="F2483" s="68" t="s">
        <v>360</v>
      </c>
      <c r="G2483" s="68" t="s">
        <v>77</v>
      </c>
      <c r="H2483" s="68" t="s">
        <v>273</v>
      </c>
      <c r="I2483" s="68" t="s">
        <v>656</v>
      </c>
      <c r="J2483" s="65">
        <v>211</v>
      </c>
      <c r="K2483" s="65">
        <v>333</v>
      </c>
      <c r="L2483" s="65">
        <v>414</v>
      </c>
      <c r="M2483" s="65" t="s">
        <v>377</v>
      </c>
    </row>
    <row r="2484" spans="1:13" ht="12.75" customHeight="1">
      <c r="A2484" s="65" t="str">
        <f>IF(ROW()=1,"KEY",IF(ISNA(VLOOKUP(B2484,車名対応マスタ!B:D,3,FALSE)),"",IF(VLOOKUP(B2484,車名対応マスタ!B:D,3,FALSE)="","",$D2484&amp;" "&amp;IF($G2484="9","J","O")&amp;" "&amp;$I2484&amp;" "&amp;IF($I2484&lt;=TEXT(★完成資料!$A$1,"yyyymm"),TEXT(★完成資料!$A$1,"yyyymm"),"999999")&amp; " " &amp; LEFT(F2484 &amp; "          ",10))))</f>
        <v xml:space="preserve">T O 202209 yyyy00 HV        </v>
      </c>
      <c r="B2484" s="68" t="s">
        <v>301</v>
      </c>
      <c r="C2484" s="68" t="s">
        <v>434</v>
      </c>
      <c r="D2484" s="68" t="s">
        <v>287</v>
      </c>
      <c r="E2484" s="68" t="s">
        <v>359</v>
      </c>
      <c r="F2484" s="68" t="s">
        <v>360</v>
      </c>
      <c r="G2484" s="68" t="s">
        <v>77</v>
      </c>
      <c r="H2484" s="68" t="s">
        <v>273</v>
      </c>
      <c r="I2484" s="68" t="s">
        <v>657</v>
      </c>
      <c r="J2484" s="65">
        <v>275</v>
      </c>
      <c r="K2484" s="65">
        <v>663</v>
      </c>
      <c r="L2484" s="65">
        <v>414</v>
      </c>
      <c r="M2484" s="65" t="s">
        <v>377</v>
      </c>
    </row>
    <row r="2485" spans="1:13" ht="12.75" customHeight="1">
      <c r="A2485" s="65" t="str">
        <f>IF(ROW()=1,"KEY",IF(ISNA(VLOOKUP(B2485,車名対応マスタ!B:D,3,FALSE)),"",IF(VLOOKUP(B2485,車名対応マスタ!B:D,3,FALSE)="","",$D2485&amp;" "&amp;IF($G2485="9","J","O")&amp;" "&amp;$I2485&amp;" "&amp;IF($I2485&lt;=TEXT(★完成資料!$A$1,"yyyymm"),TEXT(★完成資料!$A$1,"yyyymm"),"999999")&amp; " " &amp; LEFT(F2485 &amp; "          ",10))))</f>
        <v xml:space="preserve">T O 202210 yyyy00 HV        </v>
      </c>
      <c r="B2485" s="68" t="s">
        <v>301</v>
      </c>
      <c r="C2485" s="68" t="s">
        <v>434</v>
      </c>
      <c r="D2485" s="68" t="s">
        <v>287</v>
      </c>
      <c r="E2485" s="68" t="s">
        <v>359</v>
      </c>
      <c r="F2485" s="68" t="s">
        <v>360</v>
      </c>
      <c r="G2485" s="68" t="s">
        <v>77</v>
      </c>
      <c r="H2485" s="68" t="s">
        <v>273</v>
      </c>
      <c r="I2485" s="68" t="s">
        <v>663</v>
      </c>
      <c r="J2485" s="65">
        <v>522</v>
      </c>
      <c r="K2485" s="65">
        <v>741</v>
      </c>
      <c r="L2485" s="65">
        <v>414</v>
      </c>
      <c r="M2485" s="65" t="s">
        <v>377</v>
      </c>
    </row>
    <row r="2486" spans="1:13" ht="12.75" customHeight="1">
      <c r="A2486" s="65" t="str">
        <f>IF(ROW()=1,"KEY",IF(ISNA(VLOOKUP(B2486,車名対応マスタ!B:D,3,FALSE)),"",IF(VLOOKUP(B2486,車名対応マスタ!B:D,3,FALSE)="","",$D2486&amp;" "&amp;IF($G2486="9","J","O")&amp;" "&amp;$I2486&amp;" "&amp;IF($I2486&lt;=TEXT(★完成資料!$A$1,"yyyymm"),TEXT(★完成資料!$A$1,"yyyymm"),"999999")&amp; " " &amp; LEFT(F2486 &amp; "          ",10))))</f>
        <v xml:space="preserve">T O 202201 yyyy00 HV        </v>
      </c>
      <c r="B2486" s="68" t="s">
        <v>301</v>
      </c>
      <c r="C2486" s="68" t="s">
        <v>434</v>
      </c>
      <c r="D2486" s="68" t="s">
        <v>287</v>
      </c>
      <c r="E2486" s="68" t="s">
        <v>359</v>
      </c>
      <c r="F2486" s="68" t="s">
        <v>360</v>
      </c>
      <c r="G2486" s="68" t="s">
        <v>77</v>
      </c>
      <c r="H2486" s="68" t="s">
        <v>273</v>
      </c>
      <c r="I2486" s="68" t="s">
        <v>639</v>
      </c>
      <c r="J2486" s="65">
        <v>1948</v>
      </c>
      <c r="K2486" s="65">
        <v>1257</v>
      </c>
      <c r="L2486" s="65">
        <v>424</v>
      </c>
      <c r="M2486" s="65" t="s">
        <v>378</v>
      </c>
    </row>
    <row r="2487" spans="1:13" ht="12.75" customHeight="1">
      <c r="A2487" s="65" t="str">
        <f>IF(ROW()=1,"KEY",IF(ISNA(VLOOKUP(B2487,車名対応マスタ!B:D,3,FALSE)),"",IF(VLOOKUP(B2487,車名対応マスタ!B:D,3,FALSE)="","",$D2487&amp;" "&amp;IF($G2487="9","J","O")&amp;" "&amp;$I2487&amp;" "&amp;IF($I2487&lt;=TEXT(★完成資料!$A$1,"yyyymm"),TEXT(★完成資料!$A$1,"yyyymm"),"999999")&amp; " " &amp; LEFT(F2487 &amp; "          ",10))))</f>
        <v xml:space="preserve">T O 202202 yyyy00 HV        </v>
      </c>
      <c r="B2487" s="68" t="s">
        <v>301</v>
      </c>
      <c r="C2487" s="68" t="s">
        <v>434</v>
      </c>
      <c r="D2487" s="68" t="s">
        <v>287</v>
      </c>
      <c r="E2487" s="68" t="s">
        <v>359</v>
      </c>
      <c r="F2487" s="68" t="s">
        <v>360</v>
      </c>
      <c r="G2487" s="68" t="s">
        <v>77</v>
      </c>
      <c r="H2487" s="68" t="s">
        <v>273</v>
      </c>
      <c r="I2487" s="68" t="s">
        <v>640</v>
      </c>
      <c r="J2487" s="65">
        <v>1137</v>
      </c>
      <c r="K2487" s="65">
        <v>1178</v>
      </c>
      <c r="L2487" s="65">
        <v>424</v>
      </c>
      <c r="M2487" s="65" t="s">
        <v>378</v>
      </c>
    </row>
    <row r="2488" spans="1:13" ht="12.75" customHeight="1">
      <c r="A2488" s="65" t="str">
        <f>IF(ROW()=1,"KEY",IF(ISNA(VLOOKUP(B2488,車名対応マスタ!B:D,3,FALSE)),"",IF(VLOOKUP(B2488,車名対応マスタ!B:D,3,FALSE)="","",$D2488&amp;" "&amp;IF($G2488="9","J","O")&amp;" "&amp;$I2488&amp;" "&amp;IF($I2488&lt;=TEXT(★完成資料!$A$1,"yyyymm"),TEXT(★完成資料!$A$1,"yyyymm"),"999999")&amp; " " &amp; LEFT(F2488 &amp; "          ",10))))</f>
        <v xml:space="preserve">T O 202203 yyyy00 HV        </v>
      </c>
      <c r="B2488" s="68" t="s">
        <v>301</v>
      </c>
      <c r="C2488" s="68" t="s">
        <v>434</v>
      </c>
      <c r="D2488" s="68" t="s">
        <v>287</v>
      </c>
      <c r="E2488" s="68" t="s">
        <v>359</v>
      </c>
      <c r="F2488" s="68" t="s">
        <v>360</v>
      </c>
      <c r="G2488" s="68" t="s">
        <v>77</v>
      </c>
      <c r="H2488" s="68" t="s">
        <v>273</v>
      </c>
      <c r="I2488" s="68" t="s">
        <v>641</v>
      </c>
      <c r="J2488" s="65">
        <v>643</v>
      </c>
      <c r="K2488" s="65">
        <v>1324</v>
      </c>
      <c r="L2488" s="65">
        <v>424</v>
      </c>
      <c r="M2488" s="65" t="s">
        <v>378</v>
      </c>
    </row>
    <row r="2489" spans="1:13" ht="12.75" customHeight="1">
      <c r="A2489" s="65" t="str">
        <f>IF(ROW()=1,"KEY",IF(ISNA(VLOOKUP(B2489,車名対応マスタ!B:D,3,FALSE)),"",IF(VLOOKUP(B2489,車名対応マスタ!B:D,3,FALSE)="","",$D2489&amp;" "&amp;IF($G2489="9","J","O")&amp;" "&amp;$I2489&amp;" "&amp;IF($I2489&lt;=TEXT(★完成資料!$A$1,"yyyymm"),TEXT(★完成資料!$A$1,"yyyymm"),"999999")&amp; " " &amp; LEFT(F2489 &amp; "          ",10))))</f>
        <v xml:space="preserve">T O 202204 yyyy00 HV        </v>
      </c>
      <c r="B2489" s="68" t="s">
        <v>301</v>
      </c>
      <c r="C2489" s="68" t="s">
        <v>434</v>
      </c>
      <c r="D2489" s="68" t="s">
        <v>287</v>
      </c>
      <c r="E2489" s="68" t="s">
        <v>359</v>
      </c>
      <c r="F2489" s="68" t="s">
        <v>360</v>
      </c>
      <c r="G2489" s="68" t="s">
        <v>77</v>
      </c>
      <c r="H2489" s="68" t="s">
        <v>273</v>
      </c>
      <c r="I2489" s="68" t="s">
        <v>642</v>
      </c>
      <c r="J2489" s="65">
        <v>1816</v>
      </c>
      <c r="K2489" s="65">
        <v>1153</v>
      </c>
      <c r="L2489" s="65">
        <v>424</v>
      </c>
      <c r="M2489" s="65" t="s">
        <v>378</v>
      </c>
    </row>
    <row r="2490" spans="1:13" ht="12.75" customHeight="1">
      <c r="A2490" s="65" t="str">
        <f>IF(ROW()=1,"KEY",IF(ISNA(VLOOKUP(B2490,車名対応マスタ!B:D,3,FALSE)),"",IF(VLOOKUP(B2490,車名対応マスタ!B:D,3,FALSE)="","",$D2490&amp;" "&amp;IF($G2490="9","J","O")&amp;" "&amp;$I2490&amp;" "&amp;IF($I2490&lt;=TEXT(★完成資料!$A$1,"yyyymm"),TEXT(★完成資料!$A$1,"yyyymm"),"999999")&amp; " " &amp; LEFT(F2490 &amp; "          ",10))))</f>
        <v xml:space="preserve">T O 202205 yyyy00 HV        </v>
      </c>
      <c r="B2490" s="68" t="s">
        <v>301</v>
      </c>
      <c r="C2490" s="68" t="s">
        <v>434</v>
      </c>
      <c r="D2490" s="68" t="s">
        <v>287</v>
      </c>
      <c r="E2490" s="68" t="s">
        <v>359</v>
      </c>
      <c r="F2490" s="68" t="s">
        <v>360</v>
      </c>
      <c r="G2490" s="68" t="s">
        <v>77</v>
      </c>
      <c r="H2490" s="68" t="s">
        <v>273</v>
      </c>
      <c r="I2490" s="68" t="s">
        <v>647</v>
      </c>
      <c r="J2490" s="65">
        <v>1249</v>
      </c>
      <c r="K2490" s="65">
        <v>1490</v>
      </c>
      <c r="L2490" s="65">
        <v>424</v>
      </c>
      <c r="M2490" s="65" t="s">
        <v>378</v>
      </c>
    </row>
    <row r="2491" spans="1:13" ht="12.75" customHeight="1">
      <c r="A2491" s="65" t="str">
        <f>IF(ROW()=1,"KEY",IF(ISNA(VLOOKUP(B2491,車名対応マスタ!B:D,3,FALSE)),"",IF(VLOOKUP(B2491,車名対応マスタ!B:D,3,FALSE)="","",$D2491&amp;" "&amp;IF($G2491="9","J","O")&amp;" "&amp;$I2491&amp;" "&amp;IF($I2491&lt;=TEXT(★完成資料!$A$1,"yyyymm"),TEXT(★完成資料!$A$1,"yyyymm"),"999999")&amp; " " &amp; LEFT(F2491 &amp; "          ",10))))</f>
        <v xml:space="preserve">T O 202206 yyyy00 HV        </v>
      </c>
      <c r="B2491" s="68" t="s">
        <v>301</v>
      </c>
      <c r="C2491" s="68" t="s">
        <v>434</v>
      </c>
      <c r="D2491" s="68" t="s">
        <v>287</v>
      </c>
      <c r="E2491" s="68" t="s">
        <v>359</v>
      </c>
      <c r="F2491" s="68" t="s">
        <v>360</v>
      </c>
      <c r="G2491" s="68" t="s">
        <v>77</v>
      </c>
      <c r="H2491" s="68" t="s">
        <v>273</v>
      </c>
      <c r="I2491" s="68" t="s">
        <v>652</v>
      </c>
      <c r="J2491" s="65">
        <v>1510</v>
      </c>
      <c r="K2491" s="65">
        <v>1581</v>
      </c>
      <c r="L2491" s="65">
        <v>424</v>
      </c>
      <c r="M2491" s="65" t="s">
        <v>378</v>
      </c>
    </row>
    <row r="2492" spans="1:13" ht="12.75" customHeight="1">
      <c r="A2492" s="65" t="str">
        <f>IF(ROW()=1,"KEY",IF(ISNA(VLOOKUP(B2492,車名対応マスタ!B:D,3,FALSE)),"",IF(VLOOKUP(B2492,車名対応マスタ!B:D,3,FALSE)="","",$D2492&amp;" "&amp;IF($G2492="9","J","O")&amp;" "&amp;$I2492&amp;" "&amp;IF($I2492&lt;=TEXT(★完成資料!$A$1,"yyyymm"),TEXT(★完成資料!$A$1,"yyyymm"),"999999")&amp; " " &amp; LEFT(F2492 &amp; "          ",10))))</f>
        <v xml:space="preserve">T O 202207 yyyy00 HV        </v>
      </c>
      <c r="B2492" s="68" t="s">
        <v>301</v>
      </c>
      <c r="C2492" s="68" t="s">
        <v>434</v>
      </c>
      <c r="D2492" s="68" t="s">
        <v>287</v>
      </c>
      <c r="E2492" s="68" t="s">
        <v>359</v>
      </c>
      <c r="F2492" s="68" t="s">
        <v>360</v>
      </c>
      <c r="G2492" s="68" t="s">
        <v>77</v>
      </c>
      <c r="H2492" s="68" t="s">
        <v>273</v>
      </c>
      <c r="I2492" s="68" t="s">
        <v>655</v>
      </c>
      <c r="J2492" s="65">
        <v>822</v>
      </c>
      <c r="K2492" s="65">
        <v>1445</v>
      </c>
      <c r="L2492" s="65">
        <v>424</v>
      </c>
      <c r="M2492" s="65" t="s">
        <v>378</v>
      </c>
    </row>
    <row r="2493" spans="1:13" ht="12.75" customHeight="1">
      <c r="A2493" s="65" t="str">
        <f>IF(ROW()=1,"KEY",IF(ISNA(VLOOKUP(B2493,車名対応マスタ!B:D,3,FALSE)),"",IF(VLOOKUP(B2493,車名対応マスタ!B:D,3,FALSE)="","",$D2493&amp;" "&amp;IF($G2493="9","J","O")&amp;" "&amp;$I2493&amp;" "&amp;IF($I2493&lt;=TEXT(★完成資料!$A$1,"yyyymm"),TEXT(★完成資料!$A$1,"yyyymm"),"999999")&amp; " " &amp; LEFT(F2493 &amp; "          ",10))))</f>
        <v xml:space="preserve">T O 202208 yyyy00 HV        </v>
      </c>
      <c r="B2493" s="68" t="s">
        <v>301</v>
      </c>
      <c r="C2493" s="68" t="s">
        <v>434</v>
      </c>
      <c r="D2493" s="68" t="s">
        <v>287</v>
      </c>
      <c r="E2493" s="68" t="s">
        <v>359</v>
      </c>
      <c r="F2493" s="68" t="s">
        <v>360</v>
      </c>
      <c r="G2493" s="68" t="s">
        <v>77</v>
      </c>
      <c r="H2493" s="68" t="s">
        <v>273</v>
      </c>
      <c r="I2493" s="68" t="s">
        <v>656</v>
      </c>
      <c r="J2493" s="65">
        <v>646</v>
      </c>
      <c r="K2493" s="65">
        <v>870</v>
      </c>
      <c r="L2493" s="65">
        <v>424</v>
      </c>
      <c r="M2493" s="65" t="s">
        <v>378</v>
      </c>
    </row>
    <row r="2494" spans="1:13" ht="12.75" customHeight="1">
      <c r="A2494" s="65" t="str">
        <f>IF(ROW()=1,"KEY",IF(ISNA(VLOOKUP(B2494,車名対応マスタ!B:D,3,FALSE)),"",IF(VLOOKUP(B2494,車名対応マスタ!B:D,3,FALSE)="","",$D2494&amp;" "&amp;IF($G2494="9","J","O")&amp;" "&amp;$I2494&amp;" "&amp;IF($I2494&lt;=TEXT(★完成資料!$A$1,"yyyymm"),TEXT(★完成資料!$A$1,"yyyymm"),"999999")&amp; " " &amp; LEFT(F2494 &amp; "          ",10))))</f>
        <v xml:space="preserve">T O 202209 yyyy00 HV        </v>
      </c>
      <c r="B2494" s="68" t="s">
        <v>301</v>
      </c>
      <c r="C2494" s="68" t="s">
        <v>434</v>
      </c>
      <c r="D2494" s="68" t="s">
        <v>287</v>
      </c>
      <c r="E2494" s="68" t="s">
        <v>359</v>
      </c>
      <c r="F2494" s="68" t="s">
        <v>360</v>
      </c>
      <c r="G2494" s="68" t="s">
        <v>77</v>
      </c>
      <c r="H2494" s="68" t="s">
        <v>273</v>
      </c>
      <c r="I2494" s="68" t="s">
        <v>657</v>
      </c>
      <c r="J2494" s="65">
        <v>525</v>
      </c>
      <c r="K2494" s="65">
        <v>913</v>
      </c>
      <c r="L2494" s="65">
        <v>424</v>
      </c>
      <c r="M2494" s="65" t="s">
        <v>378</v>
      </c>
    </row>
    <row r="2495" spans="1:13" ht="12.75" customHeight="1">
      <c r="A2495" s="65" t="str">
        <f>IF(ROW()=1,"KEY",IF(ISNA(VLOOKUP(B2495,車名対応マスタ!B:D,3,FALSE)),"",IF(VLOOKUP(B2495,車名対応マスタ!B:D,3,FALSE)="","",$D2495&amp;" "&amp;IF($G2495="9","J","O")&amp;" "&amp;$I2495&amp;" "&amp;IF($I2495&lt;=TEXT(★完成資料!$A$1,"yyyymm"),TEXT(★完成資料!$A$1,"yyyymm"),"999999")&amp; " " &amp; LEFT(F2495 &amp; "          ",10))))</f>
        <v xml:space="preserve">T O 202210 yyyy00 HV        </v>
      </c>
      <c r="B2495" s="68" t="s">
        <v>301</v>
      </c>
      <c r="C2495" s="68" t="s">
        <v>434</v>
      </c>
      <c r="D2495" s="68" t="s">
        <v>287</v>
      </c>
      <c r="E2495" s="68" t="s">
        <v>359</v>
      </c>
      <c r="F2495" s="68" t="s">
        <v>360</v>
      </c>
      <c r="G2495" s="68" t="s">
        <v>77</v>
      </c>
      <c r="H2495" s="68" t="s">
        <v>273</v>
      </c>
      <c r="I2495" s="68" t="s">
        <v>663</v>
      </c>
      <c r="J2495" s="65">
        <v>1155</v>
      </c>
      <c r="K2495" s="65">
        <v>1002</v>
      </c>
      <c r="L2495" s="65">
        <v>424</v>
      </c>
      <c r="M2495" s="65" t="s">
        <v>378</v>
      </c>
    </row>
    <row r="2496" spans="1:13" ht="12.75" customHeight="1">
      <c r="A2496" s="65" t="str">
        <f>IF(ROW()=1,"KEY",IF(ISNA(VLOOKUP(B2496,車名対応マスタ!B:D,3,FALSE)),"",IF(VLOOKUP(B2496,車名対応マスタ!B:D,3,FALSE)="","",$D2496&amp;" "&amp;IF($G2496="9","J","O")&amp;" "&amp;$I2496&amp;" "&amp;IF($I2496&lt;=TEXT(★完成資料!$A$1,"yyyymm"),TEXT(★完成資料!$A$1,"yyyymm"),"999999")&amp; " " &amp; LEFT(F2496 &amp; "          ",10))))</f>
        <v xml:space="preserve">T O 202201 yyyy00 HV        </v>
      </c>
      <c r="B2496" s="68" t="s">
        <v>301</v>
      </c>
      <c r="C2496" s="68" t="s">
        <v>434</v>
      </c>
      <c r="D2496" s="68" t="s">
        <v>287</v>
      </c>
      <c r="E2496" s="68" t="s">
        <v>359</v>
      </c>
      <c r="F2496" s="68" t="s">
        <v>360</v>
      </c>
      <c r="G2496" s="68" t="s">
        <v>77</v>
      </c>
      <c r="H2496" s="68" t="s">
        <v>273</v>
      </c>
      <c r="I2496" s="68" t="s">
        <v>639</v>
      </c>
      <c r="J2496" s="65">
        <v>416</v>
      </c>
      <c r="K2496" s="65">
        <v>402</v>
      </c>
      <c r="L2496" s="65">
        <v>419</v>
      </c>
      <c r="M2496" s="65" t="s">
        <v>262</v>
      </c>
    </row>
    <row r="2497" spans="1:13" ht="12.75" customHeight="1">
      <c r="A2497" s="65" t="str">
        <f>IF(ROW()=1,"KEY",IF(ISNA(VLOOKUP(B2497,車名対応マスタ!B:D,3,FALSE)),"",IF(VLOOKUP(B2497,車名対応マスタ!B:D,3,FALSE)="","",$D2497&amp;" "&amp;IF($G2497="9","J","O")&amp;" "&amp;$I2497&amp;" "&amp;IF($I2497&lt;=TEXT(★完成資料!$A$1,"yyyymm"),TEXT(★完成資料!$A$1,"yyyymm"),"999999")&amp; " " &amp; LEFT(F2497 &amp; "          ",10))))</f>
        <v xml:space="preserve">T O 202202 yyyy00 HV        </v>
      </c>
      <c r="B2497" s="68" t="s">
        <v>301</v>
      </c>
      <c r="C2497" s="68" t="s">
        <v>434</v>
      </c>
      <c r="D2497" s="68" t="s">
        <v>287</v>
      </c>
      <c r="E2497" s="68" t="s">
        <v>359</v>
      </c>
      <c r="F2497" s="68" t="s">
        <v>360</v>
      </c>
      <c r="G2497" s="68" t="s">
        <v>77</v>
      </c>
      <c r="H2497" s="68" t="s">
        <v>273</v>
      </c>
      <c r="I2497" s="68" t="s">
        <v>640</v>
      </c>
      <c r="J2497" s="65">
        <v>132</v>
      </c>
      <c r="K2497" s="65">
        <v>218</v>
      </c>
      <c r="L2497" s="65">
        <v>419</v>
      </c>
      <c r="M2497" s="65" t="s">
        <v>262</v>
      </c>
    </row>
    <row r="2498" spans="1:13" ht="12.75" customHeight="1">
      <c r="A2498" s="65" t="str">
        <f>IF(ROW()=1,"KEY",IF(ISNA(VLOOKUP(B2498,車名対応マスタ!B:D,3,FALSE)),"",IF(VLOOKUP(B2498,車名対応マスタ!B:D,3,FALSE)="","",$D2498&amp;" "&amp;IF($G2498="9","J","O")&amp;" "&amp;$I2498&amp;" "&amp;IF($I2498&lt;=TEXT(★完成資料!$A$1,"yyyymm"),TEXT(★完成資料!$A$1,"yyyymm"),"999999")&amp; " " &amp; LEFT(F2498 &amp; "          ",10))))</f>
        <v xml:space="preserve">T O 202203 yyyy00 HV        </v>
      </c>
      <c r="B2498" s="68" t="s">
        <v>301</v>
      </c>
      <c r="C2498" s="68" t="s">
        <v>434</v>
      </c>
      <c r="D2498" s="68" t="s">
        <v>287</v>
      </c>
      <c r="E2498" s="68" t="s">
        <v>359</v>
      </c>
      <c r="F2498" s="68" t="s">
        <v>360</v>
      </c>
      <c r="G2498" s="68" t="s">
        <v>77</v>
      </c>
      <c r="H2498" s="68" t="s">
        <v>273</v>
      </c>
      <c r="I2498" s="68" t="s">
        <v>641</v>
      </c>
      <c r="J2498" s="65">
        <v>325</v>
      </c>
      <c r="K2498" s="65">
        <v>300</v>
      </c>
      <c r="L2498" s="65">
        <v>419</v>
      </c>
      <c r="M2498" s="65" t="s">
        <v>262</v>
      </c>
    </row>
    <row r="2499" spans="1:13" ht="12.75" customHeight="1">
      <c r="A2499" s="65" t="str">
        <f>IF(ROW()=1,"KEY",IF(ISNA(VLOOKUP(B2499,車名対応マスタ!B:D,3,FALSE)),"",IF(VLOOKUP(B2499,車名対応マスタ!B:D,3,FALSE)="","",$D2499&amp;" "&amp;IF($G2499="9","J","O")&amp;" "&amp;$I2499&amp;" "&amp;IF($I2499&lt;=TEXT(★完成資料!$A$1,"yyyymm"),TEXT(★完成資料!$A$1,"yyyymm"),"999999")&amp; " " &amp; LEFT(F2499 &amp; "          ",10))))</f>
        <v xml:space="preserve">T O 202204 yyyy00 HV        </v>
      </c>
      <c r="B2499" s="68" t="s">
        <v>301</v>
      </c>
      <c r="C2499" s="68" t="s">
        <v>434</v>
      </c>
      <c r="D2499" s="68" t="s">
        <v>287</v>
      </c>
      <c r="E2499" s="68" t="s">
        <v>359</v>
      </c>
      <c r="F2499" s="68" t="s">
        <v>360</v>
      </c>
      <c r="G2499" s="68" t="s">
        <v>77</v>
      </c>
      <c r="H2499" s="68" t="s">
        <v>273</v>
      </c>
      <c r="I2499" s="68" t="s">
        <v>642</v>
      </c>
      <c r="J2499" s="65">
        <v>266</v>
      </c>
      <c r="K2499" s="65">
        <v>272</v>
      </c>
      <c r="L2499" s="65">
        <v>419</v>
      </c>
      <c r="M2499" s="65" t="s">
        <v>262</v>
      </c>
    </row>
    <row r="2500" spans="1:13" ht="12.75" customHeight="1">
      <c r="A2500" s="65" t="str">
        <f>IF(ROW()=1,"KEY",IF(ISNA(VLOOKUP(B2500,車名対応マスタ!B:D,3,FALSE)),"",IF(VLOOKUP(B2500,車名対応マスタ!B:D,3,FALSE)="","",$D2500&amp;" "&amp;IF($G2500="9","J","O")&amp;" "&amp;$I2500&amp;" "&amp;IF($I2500&lt;=TEXT(★完成資料!$A$1,"yyyymm"),TEXT(★完成資料!$A$1,"yyyymm"),"999999")&amp; " " &amp; LEFT(F2500 &amp; "          ",10))))</f>
        <v xml:space="preserve">T O 202205 yyyy00 HV        </v>
      </c>
      <c r="B2500" s="68" t="s">
        <v>301</v>
      </c>
      <c r="C2500" s="68" t="s">
        <v>434</v>
      </c>
      <c r="D2500" s="68" t="s">
        <v>287</v>
      </c>
      <c r="E2500" s="68" t="s">
        <v>359</v>
      </c>
      <c r="F2500" s="68" t="s">
        <v>360</v>
      </c>
      <c r="G2500" s="68" t="s">
        <v>77</v>
      </c>
      <c r="H2500" s="68" t="s">
        <v>273</v>
      </c>
      <c r="I2500" s="68" t="s">
        <v>647</v>
      </c>
      <c r="J2500" s="65">
        <v>212</v>
      </c>
      <c r="K2500" s="65">
        <v>288</v>
      </c>
      <c r="L2500" s="65">
        <v>419</v>
      </c>
      <c r="M2500" s="65" t="s">
        <v>262</v>
      </c>
    </row>
    <row r="2501" spans="1:13" ht="12.75" customHeight="1">
      <c r="A2501" s="65" t="str">
        <f>IF(ROW()=1,"KEY",IF(ISNA(VLOOKUP(B2501,車名対応マスタ!B:D,3,FALSE)),"",IF(VLOOKUP(B2501,車名対応マスタ!B:D,3,FALSE)="","",$D2501&amp;" "&amp;IF($G2501="9","J","O")&amp;" "&amp;$I2501&amp;" "&amp;IF($I2501&lt;=TEXT(★完成資料!$A$1,"yyyymm"),TEXT(★完成資料!$A$1,"yyyymm"),"999999")&amp; " " &amp; LEFT(F2501 &amp; "          ",10))))</f>
        <v xml:space="preserve">T O 202206 yyyy00 HV        </v>
      </c>
      <c r="B2501" s="68" t="s">
        <v>301</v>
      </c>
      <c r="C2501" s="68" t="s">
        <v>434</v>
      </c>
      <c r="D2501" s="68" t="s">
        <v>287</v>
      </c>
      <c r="E2501" s="68" t="s">
        <v>359</v>
      </c>
      <c r="F2501" s="68" t="s">
        <v>360</v>
      </c>
      <c r="G2501" s="68" t="s">
        <v>77</v>
      </c>
      <c r="H2501" s="68" t="s">
        <v>273</v>
      </c>
      <c r="I2501" s="68" t="s">
        <v>652</v>
      </c>
      <c r="J2501" s="65">
        <v>233</v>
      </c>
      <c r="K2501" s="65">
        <v>563</v>
      </c>
      <c r="L2501" s="65">
        <v>419</v>
      </c>
      <c r="M2501" s="65" t="s">
        <v>262</v>
      </c>
    </row>
    <row r="2502" spans="1:13" ht="12.75" customHeight="1">
      <c r="A2502" s="65" t="str">
        <f>IF(ROW()=1,"KEY",IF(ISNA(VLOOKUP(B2502,車名対応マスタ!B:D,3,FALSE)),"",IF(VLOOKUP(B2502,車名対応マスタ!B:D,3,FALSE)="","",$D2502&amp;" "&amp;IF($G2502="9","J","O")&amp;" "&amp;$I2502&amp;" "&amp;IF($I2502&lt;=TEXT(★完成資料!$A$1,"yyyymm"),TEXT(★完成資料!$A$1,"yyyymm"),"999999")&amp; " " &amp; LEFT(F2502 &amp; "          ",10))))</f>
        <v xml:space="preserve">T O 202207 yyyy00 HV        </v>
      </c>
      <c r="B2502" s="68" t="s">
        <v>301</v>
      </c>
      <c r="C2502" s="68" t="s">
        <v>434</v>
      </c>
      <c r="D2502" s="68" t="s">
        <v>287</v>
      </c>
      <c r="E2502" s="68" t="s">
        <v>359</v>
      </c>
      <c r="F2502" s="68" t="s">
        <v>360</v>
      </c>
      <c r="G2502" s="68" t="s">
        <v>77</v>
      </c>
      <c r="H2502" s="68" t="s">
        <v>273</v>
      </c>
      <c r="I2502" s="68" t="s">
        <v>655</v>
      </c>
      <c r="J2502" s="65">
        <v>147</v>
      </c>
      <c r="K2502" s="65">
        <v>280</v>
      </c>
      <c r="L2502" s="65">
        <v>419</v>
      </c>
      <c r="M2502" s="65" t="s">
        <v>262</v>
      </c>
    </row>
    <row r="2503" spans="1:13" ht="12.75" customHeight="1">
      <c r="A2503" s="65" t="str">
        <f>IF(ROW()=1,"KEY",IF(ISNA(VLOOKUP(B2503,車名対応マスタ!B:D,3,FALSE)),"",IF(VLOOKUP(B2503,車名対応マスタ!B:D,3,FALSE)="","",$D2503&amp;" "&amp;IF($G2503="9","J","O")&amp;" "&amp;$I2503&amp;" "&amp;IF($I2503&lt;=TEXT(★完成資料!$A$1,"yyyymm"),TEXT(★完成資料!$A$1,"yyyymm"),"999999")&amp; " " &amp; LEFT(F2503 &amp; "          ",10))))</f>
        <v xml:space="preserve">T O 202208 yyyy00 HV        </v>
      </c>
      <c r="B2503" s="68" t="s">
        <v>301</v>
      </c>
      <c r="C2503" s="68" t="s">
        <v>434</v>
      </c>
      <c r="D2503" s="68" t="s">
        <v>287</v>
      </c>
      <c r="E2503" s="68" t="s">
        <v>359</v>
      </c>
      <c r="F2503" s="68" t="s">
        <v>360</v>
      </c>
      <c r="G2503" s="68" t="s">
        <v>77</v>
      </c>
      <c r="H2503" s="68" t="s">
        <v>273</v>
      </c>
      <c r="I2503" s="68" t="s">
        <v>656</v>
      </c>
      <c r="J2503" s="65">
        <v>195</v>
      </c>
      <c r="K2503" s="65">
        <v>240</v>
      </c>
      <c r="L2503" s="65">
        <v>419</v>
      </c>
      <c r="M2503" s="65" t="s">
        <v>262</v>
      </c>
    </row>
    <row r="2504" spans="1:13" ht="12.75" customHeight="1">
      <c r="A2504" s="65" t="str">
        <f>IF(ROW()=1,"KEY",IF(ISNA(VLOOKUP(B2504,車名対応マスタ!B:D,3,FALSE)),"",IF(VLOOKUP(B2504,車名対応マスタ!B:D,3,FALSE)="","",$D2504&amp;" "&amp;IF($G2504="9","J","O")&amp;" "&amp;$I2504&amp;" "&amp;IF($I2504&lt;=TEXT(★完成資料!$A$1,"yyyymm"),TEXT(★完成資料!$A$1,"yyyymm"),"999999")&amp; " " &amp; LEFT(F2504 &amp; "          ",10))))</f>
        <v xml:space="preserve">T O 202209 yyyy00 HV        </v>
      </c>
      <c r="B2504" s="68" t="s">
        <v>301</v>
      </c>
      <c r="C2504" s="68" t="s">
        <v>434</v>
      </c>
      <c r="D2504" s="68" t="s">
        <v>287</v>
      </c>
      <c r="E2504" s="68" t="s">
        <v>359</v>
      </c>
      <c r="F2504" s="68" t="s">
        <v>360</v>
      </c>
      <c r="G2504" s="68" t="s">
        <v>77</v>
      </c>
      <c r="H2504" s="68" t="s">
        <v>273</v>
      </c>
      <c r="I2504" s="68" t="s">
        <v>657</v>
      </c>
      <c r="J2504" s="65">
        <v>346</v>
      </c>
      <c r="K2504" s="65">
        <v>340</v>
      </c>
      <c r="L2504" s="65">
        <v>419</v>
      </c>
      <c r="M2504" s="65" t="s">
        <v>262</v>
      </c>
    </row>
    <row r="2505" spans="1:13" ht="12.75" customHeight="1">
      <c r="A2505" s="65" t="str">
        <f>IF(ROW()=1,"KEY",IF(ISNA(VLOOKUP(B2505,車名対応マスタ!B:D,3,FALSE)),"",IF(VLOOKUP(B2505,車名対応マスタ!B:D,3,FALSE)="","",$D2505&amp;" "&amp;IF($G2505="9","J","O")&amp;" "&amp;$I2505&amp;" "&amp;IF($I2505&lt;=TEXT(★完成資料!$A$1,"yyyymm"),TEXT(★完成資料!$A$1,"yyyymm"),"999999")&amp; " " &amp; LEFT(F2505 &amp; "          ",10))))</f>
        <v xml:space="preserve">T O 202210 yyyy00 HV        </v>
      </c>
      <c r="B2505" s="68" t="s">
        <v>301</v>
      </c>
      <c r="C2505" s="68" t="s">
        <v>434</v>
      </c>
      <c r="D2505" s="68" t="s">
        <v>287</v>
      </c>
      <c r="E2505" s="68" t="s">
        <v>359</v>
      </c>
      <c r="F2505" s="68" t="s">
        <v>360</v>
      </c>
      <c r="G2505" s="68" t="s">
        <v>77</v>
      </c>
      <c r="H2505" s="68" t="s">
        <v>273</v>
      </c>
      <c r="I2505" s="68" t="s">
        <v>663</v>
      </c>
      <c r="J2505" s="65">
        <v>355</v>
      </c>
      <c r="K2505" s="65">
        <v>207</v>
      </c>
      <c r="L2505" s="65">
        <v>419</v>
      </c>
      <c r="M2505" s="65" t="s">
        <v>262</v>
      </c>
    </row>
    <row r="2506" spans="1:13" ht="12.75" customHeight="1">
      <c r="A2506" s="65" t="str">
        <f>IF(ROW()=1,"KEY",IF(ISNA(VLOOKUP(B2506,車名対応マスタ!B:D,3,FALSE)),"",IF(VLOOKUP(B2506,車名対応マスタ!B:D,3,FALSE)="","",$D2506&amp;" "&amp;IF($G2506="9","J","O")&amp;" "&amp;$I2506&amp;" "&amp;IF($I2506&lt;=TEXT(★完成資料!$A$1,"yyyymm"),TEXT(★完成資料!$A$1,"yyyymm"),"999999")&amp; " " &amp; LEFT(F2506 &amp; "          ",10))))</f>
        <v xml:space="preserve">T O 202201 yyyy00 HV        </v>
      </c>
      <c r="B2506" s="68" t="s">
        <v>301</v>
      </c>
      <c r="C2506" s="68" t="s">
        <v>434</v>
      </c>
      <c r="D2506" s="68" t="s">
        <v>287</v>
      </c>
      <c r="E2506" s="68" t="s">
        <v>359</v>
      </c>
      <c r="F2506" s="68" t="s">
        <v>360</v>
      </c>
      <c r="G2506" s="68" t="s">
        <v>77</v>
      </c>
      <c r="H2506" s="68" t="s">
        <v>273</v>
      </c>
      <c r="I2506" s="68" t="s">
        <v>639</v>
      </c>
      <c r="J2506" s="65">
        <v>439</v>
      </c>
      <c r="K2506" s="65">
        <v>251</v>
      </c>
      <c r="L2506" s="65">
        <v>403</v>
      </c>
      <c r="M2506" s="65" t="s">
        <v>428</v>
      </c>
    </row>
    <row r="2507" spans="1:13" ht="12.75" customHeight="1">
      <c r="A2507" s="65" t="str">
        <f>IF(ROW()=1,"KEY",IF(ISNA(VLOOKUP(B2507,車名対応マスタ!B:D,3,FALSE)),"",IF(VLOOKUP(B2507,車名対応マスタ!B:D,3,FALSE)="","",$D2507&amp;" "&amp;IF($G2507="9","J","O")&amp;" "&amp;$I2507&amp;" "&amp;IF($I2507&lt;=TEXT(★完成資料!$A$1,"yyyymm"),TEXT(★完成資料!$A$1,"yyyymm"),"999999")&amp; " " &amp; LEFT(F2507 &amp; "          ",10))))</f>
        <v xml:space="preserve">T O 202202 yyyy00 HV        </v>
      </c>
      <c r="B2507" s="68" t="s">
        <v>301</v>
      </c>
      <c r="C2507" s="68" t="s">
        <v>434</v>
      </c>
      <c r="D2507" s="68" t="s">
        <v>287</v>
      </c>
      <c r="E2507" s="68" t="s">
        <v>359</v>
      </c>
      <c r="F2507" s="68" t="s">
        <v>360</v>
      </c>
      <c r="G2507" s="68" t="s">
        <v>77</v>
      </c>
      <c r="H2507" s="68" t="s">
        <v>273</v>
      </c>
      <c r="I2507" s="68" t="s">
        <v>640</v>
      </c>
      <c r="J2507" s="65">
        <v>507</v>
      </c>
      <c r="K2507" s="65">
        <v>334</v>
      </c>
      <c r="L2507" s="65">
        <v>403</v>
      </c>
      <c r="M2507" s="65" t="s">
        <v>428</v>
      </c>
    </row>
    <row r="2508" spans="1:13" ht="12.75" customHeight="1">
      <c r="A2508" s="65" t="str">
        <f>IF(ROW()=1,"KEY",IF(ISNA(VLOOKUP(B2508,車名対応マスタ!B:D,3,FALSE)),"",IF(VLOOKUP(B2508,車名対応マスタ!B:D,3,FALSE)="","",$D2508&amp;" "&amp;IF($G2508="9","J","O")&amp;" "&amp;$I2508&amp;" "&amp;IF($I2508&lt;=TEXT(★完成資料!$A$1,"yyyymm"),TEXT(★完成資料!$A$1,"yyyymm"),"999999")&amp; " " &amp; LEFT(F2508 &amp; "          ",10))))</f>
        <v xml:space="preserve">T O 202203 yyyy00 HV        </v>
      </c>
      <c r="B2508" s="68" t="s">
        <v>301</v>
      </c>
      <c r="C2508" s="68" t="s">
        <v>434</v>
      </c>
      <c r="D2508" s="68" t="s">
        <v>287</v>
      </c>
      <c r="E2508" s="68" t="s">
        <v>359</v>
      </c>
      <c r="F2508" s="68" t="s">
        <v>360</v>
      </c>
      <c r="G2508" s="68" t="s">
        <v>77</v>
      </c>
      <c r="H2508" s="68" t="s">
        <v>273</v>
      </c>
      <c r="I2508" s="68" t="s">
        <v>641</v>
      </c>
      <c r="J2508" s="65">
        <v>244</v>
      </c>
      <c r="K2508" s="65">
        <v>520</v>
      </c>
      <c r="L2508" s="65">
        <v>403</v>
      </c>
      <c r="M2508" s="65" t="s">
        <v>428</v>
      </c>
    </row>
    <row r="2509" spans="1:13" ht="12.75" customHeight="1">
      <c r="A2509" s="65" t="str">
        <f>IF(ROW()=1,"KEY",IF(ISNA(VLOOKUP(B2509,車名対応マスタ!B:D,3,FALSE)),"",IF(VLOOKUP(B2509,車名対応マスタ!B:D,3,FALSE)="","",$D2509&amp;" "&amp;IF($G2509="9","J","O")&amp;" "&amp;$I2509&amp;" "&amp;IF($I2509&lt;=TEXT(★完成資料!$A$1,"yyyymm"),TEXT(★完成資料!$A$1,"yyyymm"),"999999")&amp; " " &amp; LEFT(F2509 &amp; "          ",10))))</f>
        <v xml:space="preserve">T O 202204 yyyy00 HV        </v>
      </c>
      <c r="B2509" s="68" t="s">
        <v>301</v>
      </c>
      <c r="C2509" s="68" t="s">
        <v>434</v>
      </c>
      <c r="D2509" s="68" t="s">
        <v>287</v>
      </c>
      <c r="E2509" s="68" t="s">
        <v>359</v>
      </c>
      <c r="F2509" s="68" t="s">
        <v>360</v>
      </c>
      <c r="G2509" s="68" t="s">
        <v>77</v>
      </c>
      <c r="H2509" s="68" t="s">
        <v>273</v>
      </c>
      <c r="I2509" s="68" t="s">
        <v>642</v>
      </c>
      <c r="J2509" s="65">
        <v>335</v>
      </c>
      <c r="K2509" s="65">
        <v>233</v>
      </c>
      <c r="L2509" s="65">
        <v>403</v>
      </c>
      <c r="M2509" s="65" t="s">
        <v>428</v>
      </c>
    </row>
    <row r="2510" spans="1:13" ht="12.75" customHeight="1">
      <c r="A2510" s="65" t="str">
        <f>IF(ROW()=1,"KEY",IF(ISNA(VLOOKUP(B2510,車名対応マスタ!B:D,3,FALSE)),"",IF(VLOOKUP(B2510,車名対応マスタ!B:D,3,FALSE)="","",$D2510&amp;" "&amp;IF($G2510="9","J","O")&amp;" "&amp;$I2510&amp;" "&amp;IF($I2510&lt;=TEXT(★完成資料!$A$1,"yyyymm"),TEXT(★完成資料!$A$1,"yyyymm"),"999999")&amp; " " &amp; LEFT(F2510 &amp; "          ",10))))</f>
        <v xml:space="preserve">T O 202205 yyyy00 HV        </v>
      </c>
      <c r="B2510" s="68" t="s">
        <v>301</v>
      </c>
      <c r="C2510" s="68" t="s">
        <v>434</v>
      </c>
      <c r="D2510" s="68" t="s">
        <v>287</v>
      </c>
      <c r="E2510" s="68" t="s">
        <v>359</v>
      </c>
      <c r="F2510" s="68" t="s">
        <v>360</v>
      </c>
      <c r="G2510" s="68" t="s">
        <v>77</v>
      </c>
      <c r="H2510" s="68" t="s">
        <v>273</v>
      </c>
      <c r="I2510" s="68" t="s">
        <v>647</v>
      </c>
      <c r="J2510" s="65">
        <v>330</v>
      </c>
      <c r="K2510" s="65">
        <v>356</v>
      </c>
      <c r="L2510" s="65">
        <v>403</v>
      </c>
      <c r="M2510" s="65" t="s">
        <v>428</v>
      </c>
    </row>
    <row r="2511" spans="1:13" ht="12.75" customHeight="1">
      <c r="A2511" s="65" t="str">
        <f>IF(ROW()=1,"KEY",IF(ISNA(VLOOKUP(B2511,車名対応マスタ!B:D,3,FALSE)),"",IF(VLOOKUP(B2511,車名対応マスタ!B:D,3,FALSE)="","",$D2511&amp;" "&amp;IF($G2511="9","J","O")&amp;" "&amp;$I2511&amp;" "&amp;IF($I2511&lt;=TEXT(★完成資料!$A$1,"yyyymm"),TEXT(★完成資料!$A$1,"yyyymm"),"999999")&amp; " " &amp; LEFT(F2511 &amp; "          ",10))))</f>
        <v xml:space="preserve">T O 202206 yyyy00 HV        </v>
      </c>
      <c r="B2511" s="68" t="s">
        <v>301</v>
      </c>
      <c r="C2511" s="68" t="s">
        <v>434</v>
      </c>
      <c r="D2511" s="68" t="s">
        <v>287</v>
      </c>
      <c r="E2511" s="68" t="s">
        <v>359</v>
      </c>
      <c r="F2511" s="68" t="s">
        <v>360</v>
      </c>
      <c r="G2511" s="68" t="s">
        <v>77</v>
      </c>
      <c r="H2511" s="68" t="s">
        <v>273</v>
      </c>
      <c r="I2511" s="68" t="s">
        <v>652</v>
      </c>
      <c r="J2511" s="65">
        <v>525</v>
      </c>
      <c r="K2511" s="65">
        <v>363</v>
      </c>
      <c r="L2511" s="65">
        <v>403</v>
      </c>
      <c r="M2511" s="65" t="s">
        <v>428</v>
      </c>
    </row>
    <row r="2512" spans="1:13" ht="12.75" customHeight="1">
      <c r="A2512" s="65" t="str">
        <f>IF(ROW()=1,"KEY",IF(ISNA(VLOOKUP(B2512,車名対応マスタ!B:D,3,FALSE)),"",IF(VLOOKUP(B2512,車名対応マスタ!B:D,3,FALSE)="","",$D2512&amp;" "&amp;IF($G2512="9","J","O")&amp;" "&amp;$I2512&amp;" "&amp;IF($I2512&lt;=TEXT(★完成資料!$A$1,"yyyymm"),TEXT(★完成資料!$A$1,"yyyymm"),"999999")&amp; " " &amp; LEFT(F2512 &amp; "          ",10))))</f>
        <v xml:space="preserve">T O 202207 yyyy00 HV        </v>
      </c>
      <c r="B2512" s="68" t="s">
        <v>301</v>
      </c>
      <c r="C2512" s="68" t="s">
        <v>434</v>
      </c>
      <c r="D2512" s="68" t="s">
        <v>287</v>
      </c>
      <c r="E2512" s="68" t="s">
        <v>359</v>
      </c>
      <c r="F2512" s="68" t="s">
        <v>360</v>
      </c>
      <c r="G2512" s="68" t="s">
        <v>77</v>
      </c>
      <c r="H2512" s="68" t="s">
        <v>273</v>
      </c>
      <c r="I2512" s="68" t="s">
        <v>655</v>
      </c>
      <c r="J2512" s="65">
        <v>352</v>
      </c>
      <c r="K2512" s="65">
        <v>329</v>
      </c>
      <c r="L2512" s="65">
        <v>403</v>
      </c>
      <c r="M2512" s="65" t="s">
        <v>428</v>
      </c>
    </row>
    <row r="2513" spans="1:13" ht="12.75" customHeight="1">
      <c r="A2513" s="65" t="str">
        <f>IF(ROW()=1,"KEY",IF(ISNA(VLOOKUP(B2513,車名対応マスタ!B:D,3,FALSE)),"",IF(VLOOKUP(B2513,車名対応マスタ!B:D,3,FALSE)="","",$D2513&amp;" "&amp;IF($G2513="9","J","O")&amp;" "&amp;$I2513&amp;" "&amp;IF($I2513&lt;=TEXT(★完成資料!$A$1,"yyyymm"),TEXT(★完成資料!$A$1,"yyyymm"),"999999")&amp; " " &amp; LEFT(F2513 &amp; "          ",10))))</f>
        <v xml:space="preserve">T O 202208 yyyy00 HV        </v>
      </c>
      <c r="B2513" s="68" t="s">
        <v>301</v>
      </c>
      <c r="C2513" s="68" t="s">
        <v>434</v>
      </c>
      <c r="D2513" s="68" t="s">
        <v>287</v>
      </c>
      <c r="E2513" s="68" t="s">
        <v>359</v>
      </c>
      <c r="F2513" s="68" t="s">
        <v>360</v>
      </c>
      <c r="G2513" s="68" t="s">
        <v>77</v>
      </c>
      <c r="H2513" s="68" t="s">
        <v>273</v>
      </c>
      <c r="I2513" s="68" t="s">
        <v>656</v>
      </c>
      <c r="J2513" s="65">
        <v>505</v>
      </c>
      <c r="K2513" s="65">
        <v>242</v>
      </c>
      <c r="L2513" s="65">
        <v>403</v>
      </c>
      <c r="M2513" s="65" t="s">
        <v>428</v>
      </c>
    </row>
    <row r="2514" spans="1:13" ht="12.75" customHeight="1">
      <c r="A2514" s="65" t="str">
        <f>IF(ROW()=1,"KEY",IF(ISNA(VLOOKUP(B2514,車名対応マスタ!B:D,3,FALSE)),"",IF(VLOOKUP(B2514,車名対応マスタ!B:D,3,FALSE)="","",$D2514&amp;" "&amp;IF($G2514="9","J","O")&amp;" "&amp;$I2514&amp;" "&amp;IF($I2514&lt;=TEXT(★完成資料!$A$1,"yyyymm"),TEXT(★完成資料!$A$1,"yyyymm"),"999999")&amp; " " &amp; LEFT(F2514 &amp; "          ",10))))</f>
        <v xml:space="preserve">T O 202209 yyyy00 HV        </v>
      </c>
      <c r="B2514" s="68" t="s">
        <v>301</v>
      </c>
      <c r="C2514" s="68" t="s">
        <v>434</v>
      </c>
      <c r="D2514" s="68" t="s">
        <v>287</v>
      </c>
      <c r="E2514" s="68" t="s">
        <v>359</v>
      </c>
      <c r="F2514" s="68" t="s">
        <v>360</v>
      </c>
      <c r="G2514" s="68" t="s">
        <v>77</v>
      </c>
      <c r="H2514" s="68" t="s">
        <v>273</v>
      </c>
      <c r="I2514" s="68" t="s">
        <v>657</v>
      </c>
      <c r="J2514" s="65">
        <v>452</v>
      </c>
      <c r="K2514" s="65">
        <v>315</v>
      </c>
      <c r="L2514" s="65">
        <v>403</v>
      </c>
      <c r="M2514" s="65" t="s">
        <v>428</v>
      </c>
    </row>
    <row r="2515" spans="1:13" ht="12.75" customHeight="1">
      <c r="A2515" s="65" t="str">
        <f>IF(ROW()=1,"KEY",IF(ISNA(VLOOKUP(B2515,車名対応マスタ!B:D,3,FALSE)),"",IF(VLOOKUP(B2515,車名対応マスタ!B:D,3,FALSE)="","",$D2515&amp;" "&amp;IF($G2515="9","J","O")&amp;" "&amp;$I2515&amp;" "&amp;IF($I2515&lt;=TEXT(★完成資料!$A$1,"yyyymm"),TEXT(★完成資料!$A$1,"yyyymm"),"999999")&amp; " " &amp; LEFT(F2515 &amp; "          ",10))))</f>
        <v xml:space="preserve">T O 202210 yyyy00 HV        </v>
      </c>
      <c r="B2515" s="68" t="s">
        <v>301</v>
      </c>
      <c r="C2515" s="68" t="s">
        <v>434</v>
      </c>
      <c r="D2515" s="68" t="s">
        <v>287</v>
      </c>
      <c r="E2515" s="68" t="s">
        <v>359</v>
      </c>
      <c r="F2515" s="68" t="s">
        <v>360</v>
      </c>
      <c r="G2515" s="68" t="s">
        <v>77</v>
      </c>
      <c r="H2515" s="68" t="s">
        <v>273</v>
      </c>
      <c r="I2515" s="68" t="s">
        <v>663</v>
      </c>
      <c r="J2515" s="65">
        <v>435</v>
      </c>
      <c r="K2515" s="65">
        <v>286</v>
      </c>
      <c r="L2515" s="65">
        <v>403</v>
      </c>
      <c r="M2515" s="65" t="s">
        <v>428</v>
      </c>
    </row>
    <row r="2516" spans="1:13" ht="12.75" customHeight="1">
      <c r="A2516" s="65" t="str">
        <f>IF(ROW()=1,"KEY",IF(ISNA(VLOOKUP(B2516,車名対応マスタ!B:D,3,FALSE)),"",IF(VLOOKUP(B2516,車名対応マスタ!B:D,3,FALSE)="","",$D2516&amp;" "&amp;IF($G2516="9","J","O")&amp;" "&amp;$I2516&amp;" "&amp;IF($I2516&lt;=TEXT(★完成資料!$A$1,"yyyymm"),TEXT(★完成資料!$A$1,"yyyymm"),"999999")&amp; " " &amp; LEFT(F2516 &amp; "          ",10))))</f>
        <v xml:space="preserve">T O 202201 yyyy00 HV        </v>
      </c>
      <c r="B2516" s="68" t="s">
        <v>301</v>
      </c>
      <c r="C2516" s="68" t="s">
        <v>434</v>
      </c>
      <c r="D2516" s="68" t="s">
        <v>287</v>
      </c>
      <c r="E2516" s="68" t="s">
        <v>359</v>
      </c>
      <c r="F2516" s="68" t="s">
        <v>360</v>
      </c>
      <c r="G2516" s="68" t="s">
        <v>77</v>
      </c>
      <c r="H2516" s="68" t="s">
        <v>273</v>
      </c>
      <c r="I2516" s="68" t="s">
        <v>639</v>
      </c>
      <c r="J2516" s="65">
        <v>197</v>
      </c>
      <c r="K2516" s="65">
        <v>106</v>
      </c>
      <c r="L2516" s="65">
        <v>418</v>
      </c>
      <c r="M2516" s="65" t="s">
        <v>429</v>
      </c>
    </row>
    <row r="2517" spans="1:13" ht="12.75" customHeight="1">
      <c r="A2517" s="65" t="str">
        <f>IF(ROW()=1,"KEY",IF(ISNA(VLOOKUP(B2517,車名対応マスタ!B:D,3,FALSE)),"",IF(VLOOKUP(B2517,車名対応マスタ!B:D,3,FALSE)="","",$D2517&amp;" "&amp;IF($G2517="9","J","O")&amp;" "&amp;$I2517&amp;" "&amp;IF($I2517&lt;=TEXT(★完成資料!$A$1,"yyyymm"),TEXT(★完成資料!$A$1,"yyyymm"),"999999")&amp; " " &amp; LEFT(F2517 &amp; "          ",10))))</f>
        <v xml:space="preserve">T O 202202 yyyy00 HV        </v>
      </c>
      <c r="B2517" s="68" t="s">
        <v>301</v>
      </c>
      <c r="C2517" s="68" t="s">
        <v>434</v>
      </c>
      <c r="D2517" s="68" t="s">
        <v>287</v>
      </c>
      <c r="E2517" s="68" t="s">
        <v>359</v>
      </c>
      <c r="F2517" s="68" t="s">
        <v>360</v>
      </c>
      <c r="G2517" s="68" t="s">
        <v>77</v>
      </c>
      <c r="H2517" s="68" t="s">
        <v>273</v>
      </c>
      <c r="I2517" s="68" t="s">
        <v>640</v>
      </c>
      <c r="J2517" s="65">
        <v>262</v>
      </c>
      <c r="K2517" s="65">
        <v>26</v>
      </c>
      <c r="L2517" s="65">
        <v>418</v>
      </c>
      <c r="M2517" s="65" t="s">
        <v>429</v>
      </c>
    </row>
    <row r="2518" spans="1:13" ht="12.75" customHeight="1">
      <c r="A2518" s="65" t="str">
        <f>IF(ROW()=1,"KEY",IF(ISNA(VLOOKUP(B2518,車名対応マスタ!B:D,3,FALSE)),"",IF(VLOOKUP(B2518,車名対応マスタ!B:D,3,FALSE)="","",$D2518&amp;" "&amp;IF($G2518="9","J","O")&amp;" "&amp;$I2518&amp;" "&amp;IF($I2518&lt;=TEXT(★完成資料!$A$1,"yyyymm"),TEXT(★完成資料!$A$1,"yyyymm"),"999999")&amp; " " &amp; LEFT(F2518 &amp; "          ",10))))</f>
        <v xml:space="preserve">T O 202203 yyyy00 HV        </v>
      </c>
      <c r="B2518" s="68" t="s">
        <v>301</v>
      </c>
      <c r="C2518" s="68" t="s">
        <v>434</v>
      </c>
      <c r="D2518" s="68" t="s">
        <v>287</v>
      </c>
      <c r="E2518" s="68" t="s">
        <v>359</v>
      </c>
      <c r="F2518" s="68" t="s">
        <v>360</v>
      </c>
      <c r="G2518" s="68" t="s">
        <v>77</v>
      </c>
      <c r="H2518" s="68" t="s">
        <v>273</v>
      </c>
      <c r="I2518" s="68" t="s">
        <v>641</v>
      </c>
      <c r="J2518" s="65">
        <v>139</v>
      </c>
      <c r="K2518" s="65">
        <v>66</v>
      </c>
      <c r="L2518" s="65">
        <v>418</v>
      </c>
      <c r="M2518" s="65" t="s">
        <v>429</v>
      </c>
    </row>
    <row r="2519" spans="1:13" ht="12.75" customHeight="1">
      <c r="A2519" s="65" t="str">
        <f>IF(ROW()=1,"KEY",IF(ISNA(VLOOKUP(B2519,車名対応マスタ!B:D,3,FALSE)),"",IF(VLOOKUP(B2519,車名対応マスタ!B:D,3,FALSE)="","",$D2519&amp;" "&amp;IF($G2519="9","J","O")&amp;" "&amp;$I2519&amp;" "&amp;IF($I2519&lt;=TEXT(★完成資料!$A$1,"yyyymm"),TEXT(★完成資料!$A$1,"yyyymm"),"999999")&amp; " " &amp; LEFT(F2519 &amp; "          ",10))))</f>
        <v xml:space="preserve">T O 202204 yyyy00 HV        </v>
      </c>
      <c r="B2519" s="68" t="s">
        <v>301</v>
      </c>
      <c r="C2519" s="68" t="s">
        <v>434</v>
      </c>
      <c r="D2519" s="68" t="s">
        <v>287</v>
      </c>
      <c r="E2519" s="68" t="s">
        <v>359</v>
      </c>
      <c r="F2519" s="68" t="s">
        <v>360</v>
      </c>
      <c r="G2519" s="68" t="s">
        <v>77</v>
      </c>
      <c r="H2519" s="68" t="s">
        <v>273</v>
      </c>
      <c r="I2519" s="68" t="s">
        <v>642</v>
      </c>
      <c r="J2519" s="65">
        <v>186</v>
      </c>
      <c r="K2519" s="65">
        <v>141</v>
      </c>
      <c r="L2519" s="65">
        <v>418</v>
      </c>
      <c r="M2519" s="65" t="s">
        <v>429</v>
      </c>
    </row>
    <row r="2520" spans="1:13" ht="12.75" customHeight="1">
      <c r="A2520" s="65" t="str">
        <f>IF(ROW()=1,"KEY",IF(ISNA(VLOOKUP(B2520,車名対応マスタ!B:D,3,FALSE)),"",IF(VLOOKUP(B2520,車名対応マスタ!B:D,3,FALSE)="","",$D2520&amp;" "&amp;IF($G2520="9","J","O")&amp;" "&amp;$I2520&amp;" "&amp;IF($I2520&lt;=TEXT(★完成資料!$A$1,"yyyymm"),TEXT(★完成資料!$A$1,"yyyymm"),"999999")&amp; " " &amp; LEFT(F2520 &amp; "          ",10))))</f>
        <v xml:space="preserve">T O 202205 yyyy00 HV        </v>
      </c>
      <c r="B2520" s="68" t="s">
        <v>301</v>
      </c>
      <c r="C2520" s="68" t="s">
        <v>434</v>
      </c>
      <c r="D2520" s="68" t="s">
        <v>287</v>
      </c>
      <c r="E2520" s="68" t="s">
        <v>359</v>
      </c>
      <c r="F2520" s="68" t="s">
        <v>360</v>
      </c>
      <c r="G2520" s="68" t="s">
        <v>77</v>
      </c>
      <c r="H2520" s="68" t="s">
        <v>273</v>
      </c>
      <c r="I2520" s="68" t="s">
        <v>647</v>
      </c>
      <c r="J2520" s="65">
        <v>120</v>
      </c>
      <c r="K2520" s="65">
        <v>303</v>
      </c>
      <c r="L2520" s="65">
        <v>418</v>
      </c>
      <c r="M2520" s="65" t="s">
        <v>429</v>
      </c>
    </row>
    <row r="2521" spans="1:13" ht="12.75" customHeight="1">
      <c r="A2521" s="65" t="str">
        <f>IF(ROW()=1,"KEY",IF(ISNA(VLOOKUP(B2521,車名対応マスタ!B:D,3,FALSE)),"",IF(VLOOKUP(B2521,車名対応マスタ!B:D,3,FALSE)="","",$D2521&amp;" "&amp;IF($G2521="9","J","O")&amp;" "&amp;$I2521&amp;" "&amp;IF($I2521&lt;=TEXT(★完成資料!$A$1,"yyyymm"),TEXT(★完成資料!$A$1,"yyyymm"),"999999")&amp; " " &amp; LEFT(F2521 &amp; "          ",10))))</f>
        <v xml:space="preserve">T O 202206 yyyy00 HV        </v>
      </c>
      <c r="B2521" s="68" t="s">
        <v>301</v>
      </c>
      <c r="C2521" s="68" t="s">
        <v>434</v>
      </c>
      <c r="D2521" s="68" t="s">
        <v>287</v>
      </c>
      <c r="E2521" s="68" t="s">
        <v>359</v>
      </c>
      <c r="F2521" s="68" t="s">
        <v>360</v>
      </c>
      <c r="G2521" s="68" t="s">
        <v>77</v>
      </c>
      <c r="H2521" s="68" t="s">
        <v>273</v>
      </c>
      <c r="I2521" s="68" t="s">
        <v>652</v>
      </c>
      <c r="J2521" s="65">
        <v>138</v>
      </c>
      <c r="K2521" s="65">
        <v>315</v>
      </c>
      <c r="L2521" s="65">
        <v>418</v>
      </c>
      <c r="M2521" s="65" t="s">
        <v>429</v>
      </c>
    </row>
    <row r="2522" spans="1:13" ht="12.75" customHeight="1">
      <c r="A2522" s="65" t="str">
        <f>IF(ROW()=1,"KEY",IF(ISNA(VLOOKUP(B2522,車名対応マスタ!B:D,3,FALSE)),"",IF(VLOOKUP(B2522,車名対応マスタ!B:D,3,FALSE)="","",$D2522&amp;" "&amp;IF($G2522="9","J","O")&amp;" "&amp;$I2522&amp;" "&amp;IF($I2522&lt;=TEXT(★完成資料!$A$1,"yyyymm"),TEXT(★完成資料!$A$1,"yyyymm"),"999999")&amp; " " &amp; LEFT(F2522 &amp; "          ",10))))</f>
        <v xml:space="preserve">T O 202207 yyyy00 HV        </v>
      </c>
      <c r="B2522" s="68" t="s">
        <v>301</v>
      </c>
      <c r="C2522" s="68" t="s">
        <v>434</v>
      </c>
      <c r="D2522" s="68" t="s">
        <v>287</v>
      </c>
      <c r="E2522" s="68" t="s">
        <v>359</v>
      </c>
      <c r="F2522" s="68" t="s">
        <v>360</v>
      </c>
      <c r="G2522" s="68" t="s">
        <v>77</v>
      </c>
      <c r="H2522" s="68" t="s">
        <v>273</v>
      </c>
      <c r="I2522" s="68" t="s">
        <v>655</v>
      </c>
      <c r="J2522" s="65">
        <v>119</v>
      </c>
      <c r="K2522" s="65">
        <v>145</v>
      </c>
      <c r="L2522" s="65">
        <v>418</v>
      </c>
      <c r="M2522" s="65" t="s">
        <v>429</v>
      </c>
    </row>
    <row r="2523" spans="1:13" ht="12.75" customHeight="1">
      <c r="A2523" s="65" t="str">
        <f>IF(ROW()=1,"KEY",IF(ISNA(VLOOKUP(B2523,車名対応マスタ!B:D,3,FALSE)),"",IF(VLOOKUP(B2523,車名対応マスタ!B:D,3,FALSE)="","",$D2523&amp;" "&amp;IF($G2523="9","J","O")&amp;" "&amp;$I2523&amp;" "&amp;IF($I2523&lt;=TEXT(★完成資料!$A$1,"yyyymm"),TEXT(★完成資料!$A$1,"yyyymm"),"999999")&amp; " " &amp; LEFT(F2523 &amp; "          ",10))))</f>
        <v xml:space="preserve">T O 202208 yyyy00 HV        </v>
      </c>
      <c r="B2523" s="68" t="s">
        <v>301</v>
      </c>
      <c r="C2523" s="68" t="s">
        <v>434</v>
      </c>
      <c r="D2523" s="68" t="s">
        <v>287</v>
      </c>
      <c r="E2523" s="68" t="s">
        <v>359</v>
      </c>
      <c r="F2523" s="68" t="s">
        <v>360</v>
      </c>
      <c r="G2523" s="68" t="s">
        <v>77</v>
      </c>
      <c r="H2523" s="68" t="s">
        <v>273</v>
      </c>
      <c r="I2523" s="68" t="s">
        <v>656</v>
      </c>
      <c r="J2523" s="65">
        <v>86</v>
      </c>
      <c r="K2523" s="65">
        <v>144</v>
      </c>
      <c r="L2523" s="65">
        <v>418</v>
      </c>
      <c r="M2523" s="65" t="s">
        <v>429</v>
      </c>
    </row>
    <row r="2524" spans="1:13" ht="12.75" customHeight="1">
      <c r="A2524" s="65" t="str">
        <f>IF(ROW()=1,"KEY",IF(ISNA(VLOOKUP(B2524,車名対応マスタ!B:D,3,FALSE)),"",IF(VLOOKUP(B2524,車名対応マスタ!B:D,3,FALSE)="","",$D2524&amp;" "&amp;IF($G2524="9","J","O")&amp;" "&amp;$I2524&amp;" "&amp;IF($I2524&lt;=TEXT(★完成資料!$A$1,"yyyymm"),TEXT(★完成資料!$A$1,"yyyymm"),"999999")&amp; " " &amp; LEFT(F2524 &amp; "          ",10))))</f>
        <v xml:space="preserve">T O 202209 yyyy00 HV        </v>
      </c>
      <c r="B2524" s="68" t="s">
        <v>301</v>
      </c>
      <c r="C2524" s="68" t="s">
        <v>434</v>
      </c>
      <c r="D2524" s="68" t="s">
        <v>287</v>
      </c>
      <c r="E2524" s="68" t="s">
        <v>359</v>
      </c>
      <c r="F2524" s="68" t="s">
        <v>360</v>
      </c>
      <c r="G2524" s="68" t="s">
        <v>77</v>
      </c>
      <c r="H2524" s="68" t="s">
        <v>273</v>
      </c>
      <c r="I2524" s="68" t="s">
        <v>657</v>
      </c>
      <c r="J2524" s="65">
        <v>49</v>
      </c>
      <c r="K2524" s="65">
        <v>138</v>
      </c>
      <c r="L2524" s="65">
        <v>418</v>
      </c>
      <c r="M2524" s="65" t="s">
        <v>429</v>
      </c>
    </row>
    <row r="2525" spans="1:13" ht="12.75" customHeight="1">
      <c r="A2525" s="65" t="str">
        <f>IF(ROW()=1,"KEY",IF(ISNA(VLOOKUP(B2525,車名対応マスタ!B:D,3,FALSE)),"",IF(VLOOKUP(B2525,車名対応マスタ!B:D,3,FALSE)="","",$D2525&amp;" "&amp;IF($G2525="9","J","O")&amp;" "&amp;$I2525&amp;" "&amp;IF($I2525&lt;=TEXT(★完成資料!$A$1,"yyyymm"),TEXT(★完成資料!$A$1,"yyyymm"),"999999")&amp; " " &amp; LEFT(F2525 &amp; "          ",10))))</f>
        <v xml:space="preserve">T O 202210 yyyy00 HV        </v>
      </c>
      <c r="B2525" s="68" t="s">
        <v>301</v>
      </c>
      <c r="C2525" s="68" t="s">
        <v>434</v>
      </c>
      <c r="D2525" s="68" t="s">
        <v>287</v>
      </c>
      <c r="E2525" s="68" t="s">
        <v>359</v>
      </c>
      <c r="F2525" s="68" t="s">
        <v>360</v>
      </c>
      <c r="G2525" s="68" t="s">
        <v>77</v>
      </c>
      <c r="H2525" s="68" t="s">
        <v>273</v>
      </c>
      <c r="I2525" s="68" t="s">
        <v>663</v>
      </c>
      <c r="J2525" s="65">
        <v>52</v>
      </c>
      <c r="K2525" s="65">
        <v>97</v>
      </c>
      <c r="L2525" s="65">
        <v>418</v>
      </c>
      <c r="M2525" s="65" t="s">
        <v>429</v>
      </c>
    </row>
    <row r="2526" spans="1:13" ht="12.75" customHeight="1">
      <c r="A2526" s="65" t="str">
        <f>IF(ROW()=1,"KEY",IF(ISNA(VLOOKUP(B2526,車名対応マスタ!B:D,3,FALSE)),"",IF(VLOOKUP(B2526,車名対応マスタ!B:D,3,FALSE)="","",$D2526&amp;" "&amp;IF($G2526="9","J","O")&amp;" "&amp;$I2526&amp;" "&amp;IF($I2526&lt;=TEXT(★完成資料!$A$1,"yyyymm"),TEXT(★完成資料!$A$1,"yyyymm"),"999999")&amp; " " &amp; LEFT(F2526 &amp; "          ",10))))</f>
        <v xml:space="preserve">T O 202201 yyyy00 HV        </v>
      </c>
      <c r="B2526" s="68" t="s">
        <v>301</v>
      </c>
      <c r="C2526" s="68" t="s">
        <v>434</v>
      </c>
      <c r="D2526" s="68" t="s">
        <v>287</v>
      </c>
      <c r="E2526" s="68" t="s">
        <v>359</v>
      </c>
      <c r="F2526" s="68" t="s">
        <v>360</v>
      </c>
      <c r="G2526" s="68" t="s">
        <v>77</v>
      </c>
      <c r="H2526" s="68" t="s">
        <v>273</v>
      </c>
      <c r="I2526" s="68" t="s">
        <v>639</v>
      </c>
      <c r="J2526" s="65">
        <v>154</v>
      </c>
      <c r="K2526" s="65">
        <v>48</v>
      </c>
      <c r="L2526" s="65">
        <v>406</v>
      </c>
      <c r="M2526" s="65" t="s">
        <v>497</v>
      </c>
    </row>
    <row r="2527" spans="1:13" ht="12.75" customHeight="1">
      <c r="A2527" s="65" t="str">
        <f>IF(ROW()=1,"KEY",IF(ISNA(VLOOKUP(B2527,車名対応マスタ!B:D,3,FALSE)),"",IF(VLOOKUP(B2527,車名対応マスタ!B:D,3,FALSE)="","",$D2527&amp;" "&amp;IF($G2527="9","J","O")&amp;" "&amp;$I2527&amp;" "&amp;IF($I2527&lt;=TEXT(★完成資料!$A$1,"yyyymm"),TEXT(★完成資料!$A$1,"yyyymm"),"999999")&amp; " " &amp; LEFT(F2527 &amp; "          ",10))))</f>
        <v xml:space="preserve">T O 202202 yyyy00 HV        </v>
      </c>
      <c r="B2527" s="68" t="s">
        <v>301</v>
      </c>
      <c r="C2527" s="68" t="s">
        <v>434</v>
      </c>
      <c r="D2527" s="68" t="s">
        <v>287</v>
      </c>
      <c r="E2527" s="68" t="s">
        <v>359</v>
      </c>
      <c r="F2527" s="68" t="s">
        <v>360</v>
      </c>
      <c r="G2527" s="68" t="s">
        <v>77</v>
      </c>
      <c r="H2527" s="68" t="s">
        <v>273</v>
      </c>
      <c r="I2527" s="68" t="s">
        <v>640</v>
      </c>
      <c r="J2527" s="65">
        <v>220</v>
      </c>
      <c r="K2527" s="65">
        <v>63</v>
      </c>
      <c r="L2527" s="65">
        <v>406</v>
      </c>
      <c r="M2527" s="65" t="s">
        <v>497</v>
      </c>
    </row>
    <row r="2528" spans="1:13" ht="12.75" customHeight="1">
      <c r="A2528" s="65" t="str">
        <f>IF(ROW()=1,"KEY",IF(ISNA(VLOOKUP(B2528,車名対応マスタ!B:D,3,FALSE)),"",IF(VLOOKUP(B2528,車名対応マスタ!B:D,3,FALSE)="","",$D2528&amp;" "&amp;IF($G2528="9","J","O")&amp;" "&amp;$I2528&amp;" "&amp;IF($I2528&lt;=TEXT(★完成資料!$A$1,"yyyymm"),TEXT(★完成資料!$A$1,"yyyymm"),"999999")&amp; " " &amp; LEFT(F2528 &amp; "          ",10))))</f>
        <v xml:space="preserve">T O 202203 yyyy00 HV        </v>
      </c>
      <c r="B2528" s="68" t="s">
        <v>301</v>
      </c>
      <c r="C2528" s="68" t="s">
        <v>434</v>
      </c>
      <c r="D2528" s="68" t="s">
        <v>287</v>
      </c>
      <c r="E2528" s="68" t="s">
        <v>359</v>
      </c>
      <c r="F2528" s="68" t="s">
        <v>360</v>
      </c>
      <c r="G2528" s="68" t="s">
        <v>77</v>
      </c>
      <c r="H2528" s="68" t="s">
        <v>273</v>
      </c>
      <c r="I2528" s="68" t="s">
        <v>641</v>
      </c>
      <c r="J2528" s="65">
        <v>138</v>
      </c>
      <c r="K2528" s="65">
        <v>426</v>
      </c>
      <c r="L2528" s="65">
        <v>406</v>
      </c>
      <c r="M2528" s="65" t="s">
        <v>497</v>
      </c>
    </row>
    <row r="2529" spans="1:13" ht="12.75" customHeight="1">
      <c r="A2529" s="65" t="str">
        <f>IF(ROW()=1,"KEY",IF(ISNA(VLOOKUP(B2529,車名対応マスタ!B:D,3,FALSE)),"",IF(VLOOKUP(B2529,車名対応マスタ!B:D,3,FALSE)="","",$D2529&amp;" "&amp;IF($G2529="9","J","O")&amp;" "&amp;$I2529&amp;" "&amp;IF($I2529&lt;=TEXT(★完成資料!$A$1,"yyyymm"),TEXT(★完成資料!$A$1,"yyyymm"),"999999")&amp; " " &amp; LEFT(F2529 &amp; "          ",10))))</f>
        <v xml:space="preserve">T O 202204 yyyy00 HV        </v>
      </c>
      <c r="B2529" s="68" t="s">
        <v>301</v>
      </c>
      <c r="C2529" s="68" t="s">
        <v>434</v>
      </c>
      <c r="D2529" s="68" t="s">
        <v>287</v>
      </c>
      <c r="E2529" s="68" t="s">
        <v>359</v>
      </c>
      <c r="F2529" s="68" t="s">
        <v>360</v>
      </c>
      <c r="G2529" s="68" t="s">
        <v>77</v>
      </c>
      <c r="H2529" s="68" t="s">
        <v>273</v>
      </c>
      <c r="I2529" s="68" t="s">
        <v>642</v>
      </c>
      <c r="J2529" s="65">
        <v>148</v>
      </c>
      <c r="K2529" s="65">
        <v>155</v>
      </c>
      <c r="L2529" s="65">
        <v>406</v>
      </c>
      <c r="M2529" s="65" t="s">
        <v>497</v>
      </c>
    </row>
    <row r="2530" spans="1:13" ht="12.75" customHeight="1">
      <c r="A2530" s="65" t="str">
        <f>IF(ROW()=1,"KEY",IF(ISNA(VLOOKUP(B2530,車名対応マスタ!B:D,3,FALSE)),"",IF(VLOOKUP(B2530,車名対応マスタ!B:D,3,FALSE)="","",$D2530&amp;" "&amp;IF($G2530="9","J","O")&amp;" "&amp;$I2530&amp;" "&amp;IF($I2530&lt;=TEXT(★完成資料!$A$1,"yyyymm"),TEXT(★完成資料!$A$1,"yyyymm"),"999999")&amp; " " &amp; LEFT(F2530 &amp; "          ",10))))</f>
        <v xml:space="preserve">T O 202205 yyyy00 HV        </v>
      </c>
      <c r="B2530" s="68" t="s">
        <v>301</v>
      </c>
      <c r="C2530" s="68" t="s">
        <v>434</v>
      </c>
      <c r="D2530" s="68" t="s">
        <v>287</v>
      </c>
      <c r="E2530" s="68" t="s">
        <v>359</v>
      </c>
      <c r="F2530" s="68" t="s">
        <v>360</v>
      </c>
      <c r="G2530" s="68" t="s">
        <v>77</v>
      </c>
      <c r="H2530" s="68" t="s">
        <v>273</v>
      </c>
      <c r="I2530" s="68" t="s">
        <v>647</v>
      </c>
      <c r="J2530" s="65">
        <v>184</v>
      </c>
      <c r="K2530" s="65">
        <v>353</v>
      </c>
      <c r="L2530" s="65">
        <v>406</v>
      </c>
      <c r="M2530" s="65" t="s">
        <v>497</v>
      </c>
    </row>
    <row r="2531" spans="1:13" ht="12.75" customHeight="1">
      <c r="A2531" s="65" t="str">
        <f>IF(ROW()=1,"KEY",IF(ISNA(VLOOKUP(B2531,車名対応マスタ!B:D,3,FALSE)),"",IF(VLOOKUP(B2531,車名対応マスタ!B:D,3,FALSE)="","",$D2531&amp;" "&amp;IF($G2531="9","J","O")&amp;" "&amp;$I2531&amp;" "&amp;IF($I2531&lt;=TEXT(★完成資料!$A$1,"yyyymm"),TEXT(★完成資料!$A$1,"yyyymm"),"999999")&amp; " " &amp; LEFT(F2531 &amp; "          ",10))))</f>
        <v xml:space="preserve">T O 202206 yyyy00 HV        </v>
      </c>
      <c r="B2531" s="68" t="s">
        <v>301</v>
      </c>
      <c r="C2531" s="68" t="s">
        <v>434</v>
      </c>
      <c r="D2531" s="68" t="s">
        <v>287</v>
      </c>
      <c r="E2531" s="68" t="s">
        <v>359</v>
      </c>
      <c r="F2531" s="68" t="s">
        <v>360</v>
      </c>
      <c r="G2531" s="68" t="s">
        <v>77</v>
      </c>
      <c r="H2531" s="68" t="s">
        <v>273</v>
      </c>
      <c r="I2531" s="68" t="s">
        <v>652</v>
      </c>
      <c r="J2531" s="65">
        <v>177</v>
      </c>
      <c r="K2531" s="65">
        <v>155</v>
      </c>
      <c r="L2531" s="65">
        <v>406</v>
      </c>
      <c r="M2531" s="65" t="s">
        <v>497</v>
      </c>
    </row>
    <row r="2532" spans="1:13" ht="12.75" customHeight="1">
      <c r="A2532" s="65" t="str">
        <f>IF(ROW()=1,"KEY",IF(ISNA(VLOOKUP(B2532,車名対応マスタ!B:D,3,FALSE)),"",IF(VLOOKUP(B2532,車名対応マスタ!B:D,3,FALSE)="","",$D2532&amp;" "&amp;IF($G2532="9","J","O")&amp;" "&amp;$I2532&amp;" "&amp;IF($I2532&lt;=TEXT(★完成資料!$A$1,"yyyymm"),TEXT(★完成資料!$A$1,"yyyymm"),"999999")&amp; " " &amp; LEFT(F2532 &amp; "          ",10))))</f>
        <v xml:space="preserve">T O 202207 yyyy00 HV        </v>
      </c>
      <c r="B2532" s="68" t="s">
        <v>301</v>
      </c>
      <c r="C2532" s="68" t="s">
        <v>434</v>
      </c>
      <c r="D2532" s="68" t="s">
        <v>287</v>
      </c>
      <c r="E2532" s="68" t="s">
        <v>359</v>
      </c>
      <c r="F2532" s="68" t="s">
        <v>360</v>
      </c>
      <c r="G2532" s="68" t="s">
        <v>77</v>
      </c>
      <c r="H2532" s="68" t="s">
        <v>273</v>
      </c>
      <c r="I2532" s="68" t="s">
        <v>655</v>
      </c>
      <c r="J2532" s="65">
        <v>84</v>
      </c>
      <c r="K2532" s="65">
        <v>166</v>
      </c>
      <c r="L2532" s="65">
        <v>406</v>
      </c>
      <c r="M2532" s="65" t="s">
        <v>497</v>
      </c>
    </row>
    <row r="2533" spans="1:13" ht="12.75" customHeight="1">
      <c r="A2533" s="65" t="str">
        <f>IF(ROW()=1,"KEY",IF(ISNA(VLOOKUP(B2533,車名対応マスタ!B:D,3,FALSE)),"",IF(VLOOKUP(B2533,車名対応マスタ!B:D,3,FALSE)="","",$D2533&amp;" "&amp;IF($G2533="9","J","O")&amp;" "&amp;$I2533&amp;" "&amp;IF($I2533&lt;=TEXT(★完成資料!$A$1,"yyyymm"),TEXT(★完成資料!$A$1,"yyyymm"),"999999")&amp; " " &amp; LEFT(F2533 &amp; "          ",10))))</f>
        <v xml:space="preserve">T O 202208 yyyy00 HV        </v>
      </c>
      <c r="B2533" s="68" t="s">
        <v>301</v>
      </c>
      <c r="C2533" s="68" t="s">
        <v>434</v>
      </c>
      <c r="D2533" s="68" t="s">
        <v>287</v>
      </c>
      <c r="E2533" s="68" t="s">
        <v>359</v>
      </c>
      <c r="F2533" s="68" t="s">
        <v>360</v>
      </c>
      <c r="G2533" s="68" t="s">
        <v>77</v>
      </c>
      <c r="H2533" s="68" t="s">
        <v>273</v>
      </c>
      <c r="I2533" s="68" t="s">
        <v>656</v>
      </c>
      <c r="J2533" s="65">
        <v>130</v>
      </c>
      <c r="K2533" s="65">
        <v>142</v>
      </c>
      <c r="L2533" s="65">
        <v>406</v>
      </c>
      <c r="M2533" s="65" t="s">
        <v>497</v>
      </c>
    </row>
    <row r="2534" spans="1:13" ht="12.75" customHeight="1">
      <c r="A2534" s="65" t="str">
        <f>IF(ROW()=1,"KEY",IF(ISNA(VLOOKUP(B2534,車名対応マスタ!B:D,3,FALSE)),"",IF(VLOOKUP(B2534,車名対応マスタ!B:D,3,FALSE)="","",$D2534&amp;" "&amp;IF($G2534="9","J","O")&amp;" "&amp;$I2534&amp;" "&amp;IF($I2534&lt;=TEXT(★完成資料!$A$1,"yyyymm"),TEXT(★完成資料!$A$1,"yyyymm"),"999999")&amp; " " &amp; LEFT(F2534 &amp; "          ",10))))</f>
        <v xml:space="preserve">T O 202209 yyyy00 HV        </v>
      </c>
      <c r="B2534" s="68" t="s">
        <v>301</v>
      </c>
      <c r="C2534" s="68" t="s">
        <v>434</v>
      </c>
      <c r="D2534" s="68" t="s">
        <v>287</v>
      </c>
      <c r="E2534" s="68" t="s">
        <v>359</v>
      </c>
      <c r="F2534" s="68" t="s">
        <v>360</v>
      </c>
      <c r="G2534" s="68" t="s">
        <v>77</v>
      </c>
      <c r="H2534" s="68" t="s">
        <v>273</v>
      </c>
      <c r="I2534" s="68" t="s">
        <v>657</v>
      </c>
      <c r="J2534" s="65">
        <v>228</v>
      </c>
      <c r="K2534" s="65">
        <v>203</v>
      </c>
      <c r="L2534" s="65">
        <v>406</v>
      </c>
      <c r="M2534" s="65" t="s">
        <v>497</v>
      </c>
    </row>
    <row r="2535" spans="1:13" ht="12.75" customHeight="1">
      <c r="A2535" s="65" t="str">
        <f>IF(ROW()=1,"KEY",IF(ISNA(VLOOKUP(B2535,車名対応マスタ!B:D,3,FALSE)),"",IF(VLOOKUP(B2535,車名対応マスタ!B:D,3,FALSE)="","",$D2535&amp;" "&amp;IF($G2535="9","J","O")&amp;" "&amp;$I2535&amp;" "&amp;IF($I2535&lt;=TEXT(★完成資料!$A$1,"yyyymm"),TEXT(★完成資料!$A$1,"yyyymm"),"999999")&amp; " " &amp; LEFT(F2535 &amp; "          ",10))))</f>
        <v xml:space="preserve">T O 202210 yyyy00 HV        </v>
      </c>
      <c r="B2535" s="68" t="s">
        <v>301</v>
      </c>
      <c r="C2535" s="68" t="s">
        <v>434</v>
      </c>
      <c r="D2535" s="68" t="s">
        <v>287</v>
      </c>
      <c r="E2535" s="68" t="s">
        <v>359</v>
      </c>
      <c r="F2535" s="68" t="s">
        <v>360</v>
      </c>
      <c r="G2535" s="68" t="s">
        <v>77</v>
      </c>
      <c r="H2535" s="68" t="s">
        <v>273</v>
      </c>
      <c r="I2535" s="68" t="s">
        <v>663</v>
      </c>
      <c r="J2535" s="65">
        <v>100</v>
      </c>
      <c r="K2535" s="65">
        <v>146</v>
      </c>
      <c r="L2535" s="65">
        <v>406</v>
      </c>
      <c r="M2535" s="65" t="s">
        <v>497</v>
      </c>
    </row>
    <row r="2536" spans="1:13" ht="12.75" customHeight="1">
      <c r="A2536" s="65" t="str">
        <f>IF(ROW()=1,"KEY",IF(ISNA(VLOOKUP(B2536,車名対応マスタ!B:D,3,FALSE)),"",IF(VLOOKUP(B2536,車名対応マスタ!B:D,3,FALSE)="","",$D2536&amp;" "&amp;IF($G2536="9","J","O")&amp;" "&amp;$I2536&amp;" "&amp;IF($I2536&lt;=TEXT(★完成資料!$A$1,"yyyymm"),TEXT(★完成資料!$A$1,"yyyymm"),"999999")&amp; " " &amp; LEFT(F2536 &amp; "          ",10))))</f>
        <v xml:space="preserve">T O 202201 yyyy00 HV        </v>
      </c>
      <c r="B2536" s="68" t="s">
        <v>301</v>
      </c>
      <c r="C2536" s="68" t="s">
        <v>434</v>
      </c>
      <c r="D2536" s="68" t="s">
        <v>287</v>
      </c>
      <c r="E2536" s="68" t="s">
        <v>359</v>
      </c>
      <c r="F2536" s="68" t="s">
        <v>360</v>
      </c>
      <c r="G2536" s="68" t="s">
        <v>77</v>
      </c>
      <c r="H2536" s="68" t="s">
        <v>273</v>
      </c>
      <c r="I2536" s="68" t="s">
        <v>639</v>
      </c>
      <c r="J2536" s="65">
        <v>177</v>
      </c>
      <c r="K2536" s="65">
        <v>97</v>
      </c>
      <c r="L2536" s="65">
        <v>604</v>
      </c>
      <c r="M2536" s="65" t="s">
        <v>280</v>
      </c>
    </row>
    <row r="2537" spans="1:13" ht="12.75" customHeight="1">
      <c r="A2537" s="65" t="str">
        <f>IF(ROW()=1,"KEY",IF(ISNA(VLOOKUP(B2537,車名対応マスタ!B:D,3,FALSE)),"",IF(VLOOKUP(B2537,車名対応マスタ!B:D,3,FALSE)="","",$D2537&amp;" "&amp;IF($G2537="9","J","O")&amp;" "&amp;$I2537&amp;" "&amp;IF($I2537&lt;=TEXT(★完成資料!$A$1,"yyyymm"),TEXT(★完成資料!$A$1,"yyyymm"),"999999")&amp; " " &amp; LEFT(F2537 &amp; "          ",10))))</f>
        <v xml:space="preserve">T O 202202 yyyy00 HV        </v>
      </c>
      <c r="B2537" s="68" t="s">
        <v>301</v>
      </c>
      <c r="C2537" s="68" t="s">
        <v>434</v>
      </c>
      <c r="D2537" s="68" t="s">
        <v>287</v>
      </c>
      <c r="E2537" s="68" t="s">
        <v>359</v>
      </c>
      <c r="F2537" s="68" t="s">
        <v>360</v>
      </c>
      <c r="G2537" s="68" t="s">
        <v>77</v>
      </c>
      <c r="H2537" s="68" t="s">
        <v>273</v>
      </c>
      <c r="I2537" s="68" t="s">
        <v>640</v>
      </c>
      <c r="J2537" s="65">
        <v>152</v>
      </c>
      <c r="K2537" s="65">
        <v>104</v>
      </c>
      <c r="L2537" s="65">
        <v>604</v>
      </c>
      <c r="M2537" s="65" t="s">
        <v>280</v>
      </c>
    </row>
    <row r="2538" spans="1:13" ht="12.75" customHeight="1">
      <c r="A2538" s="65" t="str">
        <f>IF(ROW()=1,"KEY",IF(ISNA(VLOOKUP(B2538,車名対応マスタ!B:D,3,FALSE)),"",IF(VLOOKUP(B2538,車名対応マスタ!B:D,3,FALSE)="","",$D2538&amp;" "&amp;IF($G2538="9","J","O")&amp;" "&amp;$I2538&amp;" "&amp;IF($I2538&lt;=TEXT(★完成資料!$A$1,"yyyymm"),TEXT(★完成資料!$A$1,"yyyymm"),"999999")&amp; " " &amp; LEFT(F2538 &amp; "          ",10))))</f>
        <v xml:space="preserve">T O 202203 yyyy00 HV        </v>
      </c>
      <c r="B2538" s="68" t="s">
        <v>301</v>
      </c>
      <c r="C2538" s="68" t="s">
        <v>434</v>
      </c>
      <c r="D2538" s="68" t="s">
        <v>287</v>
      </c>
      <c r="E2538" s="68" t="s">
        <v>359</v>
      </c>
      <c r="F2538" s="68" t="s">
        <v>360</v>
      </c>
      <c r="G2538" s="68" t="s">
        <v>77</v>
      </c>
      <c r="H2538" s="68" t="s">
        <v>273</v>
      </c>
      <c r="I2538" s="68" t="s">
        <v>641</v>
      </c>
      <c r="J2538" s="65">
        <v>125</v>
      </c>
      <c r="K2538" s="65">
        <v>98</v>
      </c>
      <c r="L2538" s="65">
        <v>604</v>
      </c>
      <c r="M2538" s="65" t="s">
        <v>280</v>
      </c>
    </row>
    <row r="2539" spans="1:13" ht="12.75" customHeight="1">
      <c r="A2539" s="65" t="str">
        <f>IF(ROW()=1,"KEY",IF(ISNA(VLOOKUP(B2539,車名対応マスタ!B:D,3,FALSE)),"",IF(VLOOKUP(B2539,車名対応マスタ!B:D,3,FALSE)="","",$D2539&amp;" "&amp;IF($G2539="9","J","O")&amp;" "&amp;$I2539&amp;" "&amp;IF($I2539&lt;=TEXT(★完成資料!$A$1,"yyyymm"),TEXT(★完成資料!$A$1,"yyyymm"),"999999")&amp; " " &amp; LEFT(F2539 &amp; "          ",10))))</f>
        <v xml:space="preserve">T O 202204 yyyy00 HV        </v>
      </c>
      <c r="B2539" s="68" t="s">
        <v>301</v>
      </c>
      <c r="C2539" s="68" t="s">
        <v>434</v>
      </c>
      <c r="D2539" s="68" t="s">
        <v>287</v>
      </c>
      <c r="E2539" s="68" t="s">
        <v>359</v>
      </c>
      <c r="F2539" s="68" t="s">
        <v>360</v>
      </c>
      <c r="G2539" s="68" t="s">
        <v>77</v>
      </c>
      <c r="H2539" s="68" t="s">
        <v>273</v>
      </c>
      <c r="I2539" s="68" t="s">
        <v>642</v>
      </c>
      <c r="J2539" s="65">
        <v>83</v>
      </c>
      <c r="K2539" s="65">
        <v>139</v>
      </c>
      <c r="L2539" s="65">
        <v>604</v>
      </c>
      <c r="M2539" s="65" t="s">
        <v>280</v>
      </c>
    </row>
    <row r="2540" spans="1:13" ht="12.75" customHeight="1">
      <c r="A2540" s="65" t="str">
        <f>IF(ROW()=1,"KEY",IF(ISNA(VLOOKUP(B2540,車名対応マスタ!B:D,3,FALSE)),"",IF(VLOOKUP(B2540,車名対応マスタ!B:D,3,FALSE)="","",$D2540&amp;" "&amp;IF($G2540="9","J","O")&amp;" "&amp;$I2540&amp;" "&amp;IF($I2540&lt;=TEXT(★完成資料!$A$1,"yyyymm"),TEXT(★完成資料!$A$1,"yyyymm"),"999999")&amp; " " &amp; LEFT(F2540 &amp; "          ",10))))</f>
        <v xml:space="preserve">T O 202205 yyyy00 HV        </v>
      </c>
      <c r="B2540" s="68" t="s">
        <v>301</v>
      </c>
      <c r="C2540" s="68" t="s">
        <v>434</v>
      </c>
      <c r="D2540" s="68" t="s">
        <v>287</v>
      </c>
      <c r="E2540" s="68" t="s">
        <v>359</v>
      </c>
      <c r="F2540" s="68" t="s">
        <v>360</v>
      </c>
      <c r="G2540" s="68" t="s">
        <v>77</v>
      </c>
      <c r="H2540" s="68" t="s">
        <v>273</v>
      </c>
      <c r="I2540" s="68" t="s">
        <v>647</v>
      </c>
      <c r="J2540" s="65">
        <v>23</v>
      </c>
      <c r="K2540" s="65">
        <v>82</v>
      </c>
      <c r="L2540" s="65">
        <v>604</v>
      </c>
      <c r="M2540" s="65" t="s">
        <v>280</v>
      </c>
    </row>
    <row r="2541" spans="1:13" ht="12.75" customHeight="1">
      <c r="A2541" s="65" t="str">
        <f>IF(ROW()=1,"KEY",IF(ISNA(VLOOKUP(B2541,車名対応マスタ!B:D,3,FALSE)),"",IF(VLOOKUP(B2541,車名対応マスタ!B:D,3,FALSE)="","",$D2541&amp;" "&amp;IF($G2541="9","J","O")&amp;" "&amp;$I2541&amp;" "&amp;IF($I2541&lt;=TEXT(★完成資料!$A$1,"yyyymm"),TEXT(★完成資料!$A$1,"yyyymm"),"999999")&amp; " " &amp; LEFT(F2541 &amp; "          ",10))))</f>
        <v xml:space="preserve">T O 202206 yyyy00 HV        </v>
      </c>
      <c r="B2541" s="68" t="s">
        <v>301</v>
      </c>
      <c r="C2541" s="68" t="s">
        <v>434</v>
      </c>
      <c r="D2541" s="68" t="s">
        <v>287</v>
      </c>
      <c r="E2541" s="68" t="s">
        <v>359</v>
      </c>
      <c r="F2541" s="68" t="s">
        <v>360</v>
      </c>
      <c r="G2541" s="68" t="s">
        <v>77</v>
      </c>
      <c r="H2541" s="68" t="s">
        <v>273</v>
      </c>
      <c r="I2541" s="68" t="s">
        <v>652</v>
      </c>
      <c r="J2541" s="65">
        <v>91</v>
      </c>
      <c r="K2541" s="65">
        <v>120</v>
      </c>
      <c r="L2541" s="65">
        <v>604</v>
      </c>
      <c r="M2541" s="65" t="s">
        <v>280</v>
      </c>
    </row>
    <row r="2542" spans="1:13" ht="12.75" customHeight="1">
      <c r="A2542" s="65" t="str">
        <f>IF(ROW()=1,"KEY",IF(ISNA(VLOOKUP(B2542,車名対応マスタ!B:D,3,FALSE)),"",IF(VLOOKUP(B2542,車名対応マスタ!B:D,3,FALSE)="","",$D2542&amp;" "&amp;IF($G2542="9","J","O")&amp;" "&amp;$I2542&amp;" "&amp;IF($I2542&lt;=TEXT(★完成資料!$A$1,"yyyymm"),TEXT(★完成資料!$A$1,"yyyymm"),"999999")&amp; " " &amp; LEFT(F2542 &amp; "          ",10))))</f>
        <v xml:space="preserve">T O 202207 yyyy00 HV        </v>
      </c>
      <c r="B2542" s="68" t="s">
        <v>301</v>
      </c>
      <c r="C2542" s="68" t="s">
        <v>434</v>
      </c>
      <c r="D2542" s="68" t="s">
        <v>287</v>
      </c>
      <c r="E2542" s="68" t="s">
        <v>359</v>
      </c>
      <c r="F2542" s="68" t="s">
        <v>360</v>
      </c>
      <c r="G2542" s="68" t="s">
        <v>77</v>
      </c>
      <c r="H2542" s="68" t="s">
        <v>273</v>
      </c>
      <c r="I2542" s="68" t="s">
        <v>655</v>
      </c>
      <c r="J2542" s="65">
        <v>96</v>
      </c>
      <c r="K2542" s="65">
        <v>141</v>
      </c>
      <c r="L2542" s="65">
        <v>604</v>
      </c>
      <c r="M2542" s="65" t="s">
        <v>280</v>
      </c>
    </row>
    <row r="2543" spans="1:13" ht="12.75" customHeight="1">
      <c r="A2543" s="65" t="str">
        <f>IF(ROW()=1,"KEY",IF(ISNA(VLOOKUP(B2543,車名対応マスタ!B:D,3,FALSE)),"",IF(VLOOKUP(B2543,車名対応マスタ!B:D,3,FALSE)="","",$D2543&amp;" "&amp;IF($G2543="9","J","O")&amp;" "&amp;$I2543&amp;" "&amp;IF($I2543&lt;=TEXT(★完成資料!$A$1,"yyyymm"),TEXT(★完成資料!$A$1,"yyyymm"),"999999")&amp; " " &amp; LEFT(F2543 &amp; "          ",10))))</f>
        <v xml:space="preserve">T O 202208 yyyy00 HV        </v>
      </c>
      <c r="B2543" s="68" t="s">
        <v>301</v>
      </c>
      <c r="C2543" s="68" t="s">
        <v>434</v>
      </c>
      <c r="D2543" s="68" t="s">
        <v>287</v>
      </c>
      <c r="E2543" s="68" t="s">
        <v>359</v>
      </c>
      <c r="F2543" s="68" t="s">
        <v>360</v>
      </c>
      <c r="G2543" s="68" t="s">
        <v>77</v>
      </c>
      <c r="H2543" s="68" t="s">
        <v>273</v>
      </c>
      <c r="I2543" s="68" t="s">
        <v>656</v>
      </c>
      <c r="J2543" s="65">
        <v>60</v>
      </c>
      <c r="K2543" s="65">
        <v>104</v>
      </c>
      <c r="L2543" s="65">
        <v>604</v>
      </c>
      <c r="M2543" s="65" t="s">
        <v>280</v>
      </c>
    </row>
    <row r="2544" spans="1:13" ht="12.75" customHeight="1">
      <c r="A2544" s="65" t="str">
        <f>IF(ROW()=1,"KEY",IF(ISNA(VLOOKUP(B2544,車名対応マスタ!B:D,3,FALSE)),"",IF(VLOOKUP(B2544,車名対応マスタ!B:D,3,FALSE)="","",$D2544&amp;" "&amp;IF($G2544="9","J","O")&amp;" "&amp;$I2544&amp;" "&amp;IF($I2544&lt;=TEXT(★完成資料!$A$1,"yyyymm"),TEXT(★完成資料!$A$1,"yyyymm"),"999999")&amp; " " &amp; LEFT(F2544 &amp; "          ",10))))</f>
        <v xml:space="preserve">T O 202209 yyyy00 HV        </v>
      </c>
      <c r="B2544" s="68" t="s">
        <v>301</v>
      </c>
      <c r="C2544" s="68" t="s">
        <v>434</v>
      </c>
      <c r="D2544" s="68" t="s">
        <v>287</v>
      </c>
      <c r="E2544" s="68" t="s">
        <v>359</v>
      </c>
      <c r="F2544" s="68" t="s">
        <v>360</v>
      </c>
      <c r="G2544" s="68" t="s">
        <v>77</v>
      </c>
      <c r="H2544" s="68" t="s">
        <v>273</v>
      </c>
      <c r="I2544" s="68" t="s">
        <v>657</v>
      </c>
      <c r="J2544" s="65">
        <v>20</v>
      </c>
      <c r="K2544" s="65">
        <v>114</v>
      </c>
      <c r="L2544" s="65">
        <v>604</v>
      </c>
      <c r="M2544" s="65" t="s">
        <v>280</v>
      </c>
    </row>
    <row r="2545" spans="1:13" ht="12.75" customHeight="1">
      <c r="A2545" s="65" t="str">
        <f>IF(ROW()=1,"KEY",IF(ISNA(VLOOKUP(B2545,車名対応マスタ!B:D,3,FALSE)),"",IF(VLOOKUP(B2545,車名対応マスタ!B:D,3,FALSE)="","",$D2545&amp;" "&amp;IF($G2545="9","J","O")&amp;" "&amp;$I2545&amp;" "&amp;IF($I2545&lt;=TEXT(★完成資料!$A$1,"yyyymm"),TEXT(★完成資料!$A$1,"yyyymm"),"999999")&amp; " " &amp; LEFT(F2545 &amp; "          ",10))))</f>
        <v xml:space="preserve">T O 202210 yyyy00 HV        </v>
      </c>
      <c r="B2545" s="68" t="s">
        <v>301</v>
      </c>
      <c r="C2545" s="68" t="s">
        <v>434</v>
      </c>
      <c r="D2545" s="68" t="s">
        <v>287</v>
      </c>
      <c r="E2545" s="68" t="s">
        <v>359</v>
      </c>
      <c r="F2545" s="68" t="s">
        <v>360</v>
      </c>
      <c r="G2545" s="68" t="s">
        <v>77</v>
      </c>
      <c r="H2545" s="68" t="s">
        <v>273</v>
      </c>
      <c r="I2545" s="68" t="s">
        <v>663</v>
      </c>
      <c r="J2545" s="65">
        <v>33</v>
      </c>
      <c r="K2545" s="65">
        <v>114</v>
      </c>
      <c r="L2545" s="65">
        <v>604</v>
      </c>
      <c r="M2545" s="65" t="s">
        <v>280</v>
      </c>
    </row>
    <row r="2546" spans="1:13" ht="12.75" customHeight="1">
      <c r="A2546" s="65" t="str">
        <f>IF(ROW()=1,"KEY",IF(ISNA(VLOOKUP(B2546,車名対応マスタ!B:D,3,FALSE)),"",IF(VLOOKUP(B2546,車名対応マスタ!B:D,3,FALSE)="","",$D2546&amp;" "&amp;IF($G2546="9","J","O")&amp;" "&amp;$I2546&amp;" "&amp;IF($I2546&lt;=TEXT(★完成資料!$A$1,"yyyymm"),TEXT(★完成資料!$A$1,"yyyymm"),"999999")&amp; " " &amp; LEFT(F2546 &amp; "          ",10))))</f>
        <v xml:space="preserve">T O 202201 yyyy00 HV        </v>
      </c>
      <c r="B2546" s="68" t="s">
        <v>301</v>
      </c>
      <c r="C2546" s="68" t="s">
        <v>434</v>
      </c>
      <c r="D2546" s="68" t="s">
        <v>287</v>
      </c>
      <c r="E2546" s="68" t="s">
        <v>359</v>
      </c>
      <c r="F2546" s="68" t="s">
        <v>360</v>
      </c>
      <c r="G2546" s="68" t="s">
        <v>77</v>
      </c>
      <c r="H2546" s="68" t="s">
        <v>273</v>
      </c>
      <c r="I2546" s="68" t="s">
        <v>639</v>
      </c>
      <c r="J2546" s="65">
        <v>727</v>
      </c>
      <c r="K2546" s="65">
        <v>586</v>
      </c>
      <c r="L2546" s="65">
        <v>411</v>
      </c>
      <c r="M2546" s="65" t="s">
        <v>498</v>
      </c>
    </row>
    <row r="2547" spans="1:13" ht="12.75" customHeight="1">
      <c r="A2547" s="65" t="str">
        <f>IF(ROW()=1,"KEY",IF(ISNA(VLOOKUP(B2547,車名対応マスタ!B:D,3,FALSE)),"",IF(VLOOKUP(B2547,車名対応マスタ!B:D,3,FALSE)="","",$D2547&amp;" "&amp;IF($G2547="9","J","O")&amp;" "&amp;$I2547&amp;" "&amp;IF($I2547&lt;=TEXT(★完成資料!$A$1,"yyyymm"),TEXT(★完成資料!$A$1,"yyyymm"),"999999")&amp; " " &amp; LEFT(F2547 &amp; "          ",10))))</f>
        <v xml:space="preserve">T O 202202 yyyy00 HV        </v>
      </c>
      <c r="B2547" s="68" t="s">
        <v>301</v>
      </c>
      <c r="C2547" s="68" t="s">
        <v>434</v>
      </c>
      <c r="D2547" s="68" t="s">
        <v>287</v>
      </c>
      <c r="E2547" s="68" t="s">
        <v>359</v>
      </c>
      <c r="F2547" s="68" t="s">
        <v>360</v>
      </c>
      <c r="G2547" s="68" t="s">
        <v>77</v>
      </c>
      <c r="H2547" s="68" t="s">
        <v>273</v>
      </c>
      <c r="I2547" s="68" t="s">
        <v>640</v>
      </c>
      <c r="J2547" s="65">
        <v>225</v>
      </c>
      <c r="K2547" s="65">
        <v>245</v>
      </c>
      <c r="L2547" s="65">
        <v>411</v>
      </c>
      <c r="M2547" s="65" t="s">
        <v>498</v>
      </c>
    </row>
    <row r="2548" spans="1:13" ht="12.75" customHeight="1">
      <c r="A2548" s="65" t="str">
        <f>IF(ROW()=1,"KEY",IF(ISNA(VLOOKUP(B2548,車名対応マスタ!B:D,3,FALSE)),"",IF(VLOOKUP(B2548,車名対応マスタ!B:D,3,FALSE)="","",$D2548&amp;" "&amp;IF($G2548="9","J","O")&amp;" "&amp;$I2548&amp;" "&amp;IF($I2548&lt;=TEXT(★完成資料!$A$1,"yyyymm"),TEXT(★完成資料!$A$1,"yyyymm"),"999999")&amp; " " &amp; LEFT(F2548 &amp; "          ",10))))</f>
        <v xml:space="preserve">T O 202203 yyyy00 HV        </v>
      </c>
      <c r="B2548" s="68" t="s">
        <v>301</v>
      </c>
      <c r="C2548" s="68" t="s">
        <v>434</v>
      </c>
      <c r="D2548" s="68" t="s">
        <v>287</v>
      </c>
      <c r="E2548" s="68" t="s">
        <v>359</v>
      </c>
      <c r="F2548" s="68" t="s">
        <v>360</v>
      </c>
      <c r="G2548" s="68" t="s">
        <v>77</v>
      </c>
      <c r="H2548" s="68" t="s">
        <v>273</v>
      </c>
      <c r="I2548" s="68" t="s">
        <v>641</v>
      </c>
      <c r="J2548" s="65">
        <v>327</v>
      </c>
      <c r="K2548" s="65">
        <v>160</v>
      </c>
      <c r="L2548" s="65">
        <v>411</v>
      </c>
      <c r="M2548" s="65" t="s">
        <v>498</v>
      </c>
    </row>
    <row r="2549" spans="1:13" ht="12.75" customHeight="1">
      <c r="A2549" s="65" t="str">
        <f>IF(ROW()=1,"KEY",IF(ISNA(VLOOKUP(B2549,車名対応マスタ!B:D,3,FALSE)),"",IF(VLOOKUP(B2549,車名対応マスタ!B:D,3,FALSE)="","",$D2549&amp;" "&amp;IF($G2549="9","J","O")&amp;" "&amp;$I2549&amp;" "&amp;IF($I2549&lt;=TEXT(★完成資料!$A$1,"yyyymm"),TEXT(★完成資料!$A$1,"yyyymm"),"999999")&amp; " " &amp; LEFT(F2549 &amp; "          ",10))))</f>
        <v xml:space="preserve">T O 202204 yyyy00 HV        </v>
      </c>
      <c r="B2549" s="68" t="s">
        <v>301</v>
      </c>
      <c r="C2549" s="68" t="s">
        <v>434</v>
      </c>
      <c r="D2549" s="68" t="s">
        <v>287</v>
      </c>
      <c r="E2549" s="68" t="s">
        <v>359</v>
      </c>
      <c r="F2549" s="68" t="s">
        <v>360</v>
      </c>
      <c r="G2549" s="68" t="s">
        <v>77</v>
      </c>
      <c r="H2549" s="68" t="s">
        <v>273</v>
      </c>
      <c r="I2549" s="68" t="s">
        <v>642</v>
      </c>
      <c r="J2549" s="65">
        <v>87</v>
      </c>
      <c r="K2549" s="65">
        <v>89</v>
      </c>
      <c r="L2549" s="65">
        <v>411</v>
      </c>
      <c r="M2549" s="65" t="s">
        <v>498</v>
      </c>
    </row>
    <row r="2550" spans="1:13" ht="12.75" customHeight="1">
      <c r="A2550" s="65" t="str">
        <f>IF(ROW()=1,"KEY",IF(ISNA(VLOOKUP(B2550,車名対応マスタ!B:D,3,FALSE)),"",IF(VLOOKUP(B2550,車名対応マスタ!B:D,3,FALSE)="","",$D2550&amp;" "&amp;IF($G2550="9","J","O")&amp;" "&amp;$I2550&amp;" "&amp;IF($I2550&lt;=TEXT(★完成資料!$A$1,"yyyymm"),TEXT(★完成資料!$A$1,"yyyymm"),"999999")&amp; " " &amp; LEFT(F2550 &amp; "          ",10))))</f>
        <v xml:space="preserve">T O 202205 yyyy00 HV        </v>
      </c>
      <c r="B2550" s="68" t="s">
        <v>301</v>
      </c>
      <c r="C2550" s="68" t="s">
        <v>434</v>
      </c>
      <c r="D2550" s="68" t="s">
        <v>287</v>
      </c>
      <c r="E2550" s="68" t="s">
        <v>359</v>
      </c>
      <c r="F2550" s="68" t="s">
        <v>360</v>
      </c>
      <c r="G2550" s="68" t="s">
        <v>77</v>
      </c>
      <c r="H2550" s="68" t="s">
        <v>273</v>
      </c>
      <c r="I2550" s="68" t="s">
        <v>647</v>
      </c>
      <c r="J2550" s="65">
        <v>136</v>
      </c>
      <c r="K2550" s="65">
        <v>129</v>
      </c>
      <c r="L2550" s="65">
        <v>411</v>
      </c>
      <c r="M2550" s="65" t="s">
        <v>498</v>
      </c>
    </row>
    <row r="2551" spans="1:13" ht="12.75" customHeight="1">
      <c r="A2551" s="65" t="str">
        <f>IF(ROW()=1,"KEY",IF(ISNA(VLOOKUP(B2551,車名対応マスタ!B:D,3,FALSE)),"",IF(VLOOKUP(B2551,車名対応マスタ!B:D,3,FALSE)="","",$D2551&amp;" "&amp;IF($G2551="9","J","O")&amp;" "&amp;$I2551&amp;" "&amp;IF($I2551&lt;=TEXT(★完成資料!$A$1,"yyyymm"),TEXT(★完成資料!$A$1,"yyyymm"),"999999")&amp; " " &amp; LEFT(F2551 &amp; "          ",10))))</f>
        <v xml:space="preserve">T O 202206 yyyy00 HV        </v>
      </c>
      <c r="B2551" s="68" t="s">
        <v>301</v>
      </c>
      <c r="C2551" s="68" t="s">
        <v>434</v>
      </c>
      <c r="D2551" s="68" t="s">
        <v>287</v>
      </c>
      <c r="E2551" s="68" t="s">
        <v>359</v>
      </c>
      <c r="F2551" s="68" t="s">
        <v>360</v>
      </c>
      <c r="G2551" s="68" t="s">
        <v>77</v>
      </c>
      <c r="H2551" s="68" t="s">
        <v>273</v>
      </c>
      <c r="I2551" s="68" t="s">
        <v>652</v>
      </c>
      <c r="J2551" s="65">
        <v>28</v>
      </c>
      <c r="K2551" s="65">
        <v>45</v>
      </c>
      <c r="L2551" s="65">
        <v>411</v>
      </c>
      <c r="M2551" s="65" t="s">
        <v>498</v>
      </c>
    </row>
    <row r="2552" spans="1:13" ht="12.75" customHeight="1">
      <c r="A2552" s="65" t="str">
        <f>IF(ROW()=1,"KEY",IF(ISNA(VLOOKUP(B2552,車名対応マスタ!B:D,3,FALSE)),"",IF(VLOOKUP(B2552,車名対応マスタ!B:D,3,FALSE)="","",$D2552&amp;" "&amp;IF($G2552="9","J","O")&amp;" "&amp;$I2552&amp;" "&amp;IF($I2552&lt;=TEXT(★完成資料!$A$1,"yyyymm"),TEXT(★完成資料!$A$1,"yyyymm"),"999999")&amp; " " &amp; LEFT(F2552 &amp; "          ",10))))</f>
        <v xml:space="preserve">T O 202207 yyyy00 HV        </v>
      </c>
      <c r="B2552" s="68" t="s">
        <v>301</v>
      </c>
      <c r="C2552" s="68" t="s">
        <v>434</v>
      </c>
      <c r="D2552" s="68" t="s">
        <v>287</v>
      </c>
      <c r="E2552" s="68" t="s">
        <v>359</v>
      </c>
      <c r="F2552" s="68" t="s">
        <v>360</v>
      </c>
      <c r="G2552" s="68" t="s">
        <v>77</v>
      </c>
      <c r="H2552" s="68" t="s">
        <v>273</v>
      </c>
      <c r="I2552" s="68" t="s">
        <v>655</v>
      </c>
      <c r="J2552" s="65">
        <v>299</v>
      </c>
      <c r="K2552" s="65">
        <v>560</v>
      </c>
      <c r="L2552" s="65">
        <v>411</v>
      </c>
      <c r="M2552" s="65" t="s">
        <v>498</v>
      </c>
    </row>
    <row r="2553" spans="1:13" ht="12.75" customHeight="1">
      <c r="A2553" s="65" t="str">
        <f>IF(ROW()=1,"KEY",IF(ISNA(VLOOKUP(B2553,車名対応マスタ!B:D,3,FALSE)),"",IF(VLOOKUP(B2553,車名対応マスタ!B:D,3,FALSE)="","",$D2553&amp;" "&amp;IF($G2553="9","J","O")&amp;" "&amp;$I2553&amp;" "&amp;IF($I2553&lt;=TEXT(★完成資料!$A$1,"yyyymm"),TEXT(★完成資料!$A$1,"yyyymm"),"999999")&amp; " " &amp; LEFT(F2553 &amp; "          ",10))))</f>
        <v xml:space="preserve">T O 202208 yyyy00 HV        </v>
      </c>
      <c r="B2553" s="68" t="s">
        <v>301</v>
      </c>
      <c r="C2553" s="68" t="s">
        <v>434</v>
      </c>
      <c r="D2553" s="68" t="s">
        <v>287</v>
      </c>
      <c r="E2553" s="68" t="s">
        <v>359</v>
      </c>
      <c r="F2553" s="68" t="s">
        <v>360</v>
      </c>
      <c r="G2553" s="68" t="s">
        <v>77</v>
      </c>
      <c r="H2553" s="68" t="s">
        <v>273</v>
      </c>
      <c r="I2553" s="68" t="s">
        <v>656</v>
      </c>
      <c r="J2553" s="65">
        <v>46</v>
      </c>
      <c r="K2553" s="65">
        <v>118</v>
      </c>
      <c r="L2553" s="65">
        <v>411</v>
      </c>
      <c r="M2553" s="65" t="s">
        <v>498</v>
      </c>
    </row>
    <row r="2554" spans="1:13" ht="12.75" customHeight="1">
      <c r="A2554" s="65" t="str">
        <f>IF(ROW()=1,"KEY",IF(ISNA(VLOOKUP(B2554,車名対応マスタ!B:D,3,FALSE)),"",IF(VLOOKUP(B2554,車名対応マスタ!B:D,3,FALSE)="","",$D2554&amp;" "&amp;IF($G2554="9","J","O")&amp;" "&amp;$I2554&amp;" "&amp;IF($I2554&lt;=TEXT(★完成資料!$A$1,"yyyymm"),TEXT(★完成資料!$A$1,"yyyymm"),"999999")&amp; " " &amp; LEFT(F2554 &amp; "          ",10))))</f>
        <v xml:space="preserve">T O 202209 yyyy00 HV        </v>
      </c>
      <c r="B2554" s="68" t="s">
        <v>301</v>
      </c>
      <c r="C2554" s="68" t="s">
        <v>434</v>
      </c>
      <c r="D2554" s="68" t="s">
        <v>287</v>
      </c>
      <c r="E2554" s="68" t="s">
        <v>359</v>
      </c>
      <c r="F2554" s="68" t="s">
        <v>360</v>
      </c>
      <c r="G2554" s="68" t="s">
        <v>77</v>
      </c>
      <c r="H2554" s="68" t="s">
        <v>273</v>
      </c>
      <c r="I2554" s="68" t="s">
        <v>657</v>
      </c>
      <c r="J2554" s="65">
        <v>24</v>
      </c>
      <c r="K2554" s="65">
        <v>54</v>
      </c>
      <c r="L2554" s="65">
        <v>411</v>
      </c>
      <c r="M2554" s="65" t="s">
        <v>498</v>
      </c>
    </row>
    <row r="2555" spans="1:13" ht="12.75" customHeight="1">
      <c r="A2555" s="65" t="str">
        <f>IF(ROW()=1,"KEY",IF(ISNA(VLOOKUP(B2555,車名対応マスタ!B:D,3,FALSE)),"",IF(VLOOKUP(B2555,車名対応マスタ!B:D,3,FALSE)="","",$D2555&amp;" "&amp;IF($G2555="9","J","O")&amp;" "&amp;$I2555&amp;" "&amp;IF($I2555&lt;=TEXT(★完成資料!$A$1,"yyyymm"),TEXT(★完成資料!$A$1,"yyyymm"),"999999")&amp; " " &amp; LEFT(F2555 &amp; "          ",10))))</f>
        <v xml:space="preserve">T O 202210 yyyy00 HV        </v>
      </c>
      <c r="B2555" s="68" t="s">
        <v>301</v>
      </c>
      <c r="C2555" s="68" t="s">
        <v>434</v>
      </c>
      <c r="D2555" s="68" t="s">
        <v>287</v>
      </c>
      <c r="E2555" s="68" t="s">
        <v>359</v>
      </c>
      <c r="F2555" s="68" t="s">
        <v>360</v>
      </c>
      <c r="G2555" s="68" t="s">
        <v>77</v>
      </c>
      <c r="H2555" s="68" t="s">
        <v>273</v>
      </c>
      <c r="I2555" s="68" t="s">
        <v>663</v>
      </c>
      <c r="J2555" s="65">
        <v>11</v>
      </c>
      <c r="K2555" s="65">
        <v>18</v>
      </c>
      <c r="L2555" s="65">
        <v>411</v>
      </c>
      <c r="M2555" s="65" t="s">
        <v>498</v>
      </c>
    </row>
    <row r="2556" spans="1:13" ht="12.75" customHeight="1">
      <c r="A2556" s="65" t="str">
        <f>IF(ROW()=1,"KEY",IF(ISNA(VLOOKUP(B2556,車名対応マスタ!B:D,3,FALSE)),"",IF(VLOOKUP(B2556,車名対応マスタ!B:D,3,FALSE)="","",$D2556&amp;" "&amp;IF($G2556="9","J","O")&amp;" "&amp;$I2556&amp;" "&amp;IF($I2556&lt;=TEXT(★完成資料!$A$1,"yyyymm"),TEXT(★完成資料!$A$1,"yyyymm"),"999999")&amp; " " &amp; LEFT(F2556 &amp; "          ",10))))</f>
        <v xml:space="preserve">T O 202201 yyyy00 HV        </v>
      </c>
      <c r="B2556" s="68" t="s">
        <v>301</v>
      </c>
      <c r="C2556" s="68" t="s">
        <v>434</v>
      </c>
      <c r="D2556" s="68" t="s">
        <v>287</v>
      </c>
      <c r="E2556" s="68" t="s">
        <v>359</v>
      </c>
      <c r="F2556" s="68" t="s">
        <v>360</v>
      </c>
      <c r="G2556" s="68" t="s">
        <v>77</v>
      </c>
      <c r="H2556" s="68" t="s">
        <v>273</v>
      </c>
      <c r="I2556" s="68" t="s">
        <v>639</v>
      </c>
      <c r="J2556" s="65">
        <v>327</v>
      </c>
      <c r="K2556" s="65">
        <v>265</v>
      </c>
      <c r="L2556" s="65">
        <v>425</v>
      </c>
      <c r="M2556" s="65" t="s">
        <v>379</v>
      </c>
    </row>
    <row r="2557" spans="1:13" ht="12.75" customHeight="1">
      <c r="A2557" s="65" t="str">
        <f>IF(ROW()=1,"KEY",IF(ISNA(VLOOKUP(B2557,車名対応マスタ!B:D,3,FALSE)),"",IF(VLOOKUP(B2557,車名対応マスタ!B:D,3,FALSE)="","",$D2557&amp;" "&amp;IF($G2557="9","J","O")&amp;" "&amp;$I2557&amp;" "&amp;IF($I2557&lt;=TEXT(★完成資料!$A$1,"yyyymm"),TEXT(★完成資料!$A$1,"yyyymm"),"999999")&amp; " " &amp; LEFT(F2557 &amp; "          ",10))))</f>
        <v xml:space="preserve">T O 202202 yyyy00 HV        </v>
      </c>
      <c r="B2557" s="68" t="s">
        <v>301</v>
      </c>
      <c r="C2557" s="68" t="s">
        <v>434</v>
      </c>
      <c r="D2557" s="68" t="s">
        <v>287</v>
      </c>
      <c r="E2557" s="68" t="s">
        <v>359</v>
      </c>
      <c r="F2557" s="68" t="s">
        <v>360</v>
      </c>
      <c r="G2557" s="68" t="s">
        <v>77</v>
      </c>
      <c r="H2557" s="68" t="s">
        <v>273</v>
      </c>
      <c r="I2557" s="68" t="s">
        <v>640</v>
      </c>
      <c r="J2557" s="65">
        <v>467</v>
      </c>
      <c r="K2557" s="65">
        <v>273</v>
      </c>
      <c r="L2557" s="65">
        <v>425</v>
      </c>
      <c r="M2557" s="65" t="s">
        <v>379</v>
      </c>
    </row>
    <row r="2558" spans="1:13" ht="12.75" customHeight="1">
      <c r="A2558" s="65" t="str">
        <f>IF(ROW()=1,"KEY",IF(ISNA(VLOOKUP(B2558,車名対応マスタ!B:D,3,FALSE)),"",IF(VLOOKUP(B2558,車名対応マスタ!B:D,3,FALSE)="","",$D2558&amp;" "&amp;IF($G2558="9","J","O")&amp;" "&amp;$I2558&amp;" "&amp;IF($I2558&lt;=TEXT(★完成資料!$A$1,"yyyymm"),TEXT(★完成資料!$A$1,"yyyymm"),"999999")&amp; " " &amp; LEFT(F2558 &amp; "          ",10))))</f>
        <v xml:space="preserve">T O 202203 yyyy00 HV        </v>
      </c>
      <c r="B2558" s="68" t="s">
        <v>301</v>
      </c>
      <c r="C2558" s="68" t="s">
        <v>434</v>
      </c>
      <c r="D2558" s="68" t="s">
        <v>287</v>
      </c>
      <c r="E2558" s="68" t="s">
        <v>359</v>
      </c>
      <c r="F2558" s="68" t="s">
        <v>360</v>
      </c>
      <c r="G2558" s="68" t="s">
        <v>77</v>
      </c>
      <c r="H2558" s="68" t="s">
        <v>273</v>
      </c>
      <c r="I2558" s="68" t="s">
        <v>641</v>
      </c>
      <c r="J2558" s="65">
        <v>594</v>
      </c>
      <c r="K2558" s="65">
        <v>737</v>
      </c>
      <c r="L2558" s="65">
        <v>425</v>
      </c>
      <c r="M2558" s="65" t="s">
        <v>379</v>
      </c>
    </row>
    <row r="2559" spans="1:13" ht="12.75" customHeight="1">
      <c r="A2559" s="65" t="str">
        <f>IF(ROW()=1,"KEY",IF(ISNA(VLOOKUP(B2559,車名対応マスタ!B:D,3,FALSE)),"",IF(VLOOKUP(B2559,車名対応マスタ!B:D,3,FALSE)="","",$D2559&amp;" "&amp;IF($G2559="9","J","O")&amp;" "&amp;$I2559&amp;" "&amp;IF($I2559&lt;=TEXT(★完成資料!$A$1,"yyyymm"),TEXT(★完成資料!$A$1,"yyyymm"),"999999")&amp; " " &amp; LEFT(F2559 &amp; "          ",10))))</f>
        <v xml:space="preserve">T O 202204 yyyy00 HV        </v>
      </c>
      <c r="B2559" s="68" t="s">
        <v>301</v>
      </c>
      <c r="C2559" s="68" t="s">
        <v>434</v>
      </c>
      <c r="D2559" s="68" t="s">
        <v>287</v>
      </c>
      <c r="E2559" s="68" t="s">
        <v>359</v>
      </c>
      <c r="F2559" s="68" t="s">
        <v>360</v>
      </c>
      <c r="G2559" s="68" t="s">
        <v>77</v>
      </c>
      <c r="H2559" s="68" t="s">
        <v>273</v>
      </c>
      <c r="I2559" s="68" t="s">
        <v>642</v>
      </c>
      <c r="J2559" s="65">
        <v>738</v>
      </c>
      <c r="K2559" s="65">
        <v>759</v>
      </c>
      <c r="L2559" s="65">
        <v>425</v>
      </c>
      <c r="M2559" s="65" t="s">
        <v>379</v>
      </c>
    </row>
    <row r="2560" spans="1:13" ht="12.75" customHeight="1">
      <c r="A2560" s="65" t="str">
        <f>IF(ROW()=1,"KEY",IF(ISNA(VLOOKUP(B2560,車名対応マスタ!B:D,3,FALSE)),"",IF(VLOOKUP(B2560,車名対応マスタ!B:D,3,FALSE)="","",$D2560&amp;" "&amp;IF($G2560="9","J","O")&amp;" "&amp;$I2560&amp;" "&amp;IF($I2560&lt;=TEXT(★完成資料!$A$1,"yyyymm"),TEXT(★完成資料!$A$1,"yyyymm"),"999999")&amp; " " &amp; LEFT(F2560 &amp; "          ",10))))</f>
        <v xml:space="preserve">T O 202205 yyyy00 HV        </v>
      </c>
      <c r="B2560" s="68" t="s">
        <v>301</v>
      </c>
      <c r="C2560" s="68" t="s">
        <v>434</v>
      </c>
      <c r="D2560" s="68" t="s">
        <v>287</v>
      </c>
      <c r="E2560" s="68" t="s">
        <v>359</v>
      </c>
      <c r="F2560" s="68" t="s">
        <v>360</v>
      </c>
      <c r="G2560" s="68" t="s">
        <v>77</v>
      </c>
      <c r="H2560" s="68" t="s">
        <v>273</v>
      </c>
      <c r="I2560" s="68" t="s">
        <v>647</v>
      </c>
      <c r="J2560" s="65">
        <v>462</v>
      </c>
      <c r="K2560" s="65">
        <v>747</v>
      </c>
      <c r="L2560" s="65">
        <v>425</v>
      </c>
      <c r="M2560" s="65" t="s">
        <v>379</v>
      </c>
    </row>
    <row r="2561" spans="1:13" ht="12.75" customHeight="1">
      <c r="A2561" s="65" t="str">
        <f>IF(ROW()=1,"KEY",IF(ISNA(VLOOKUP(B2561,車名対応マスタ!B:D,3,FALSE)),"",IF(VLOOKUP(B2561,車名対応マスタ!B:D,3,FALSE)="","",$D2561&amp;" "&amp;IF($G2561="9","J","O")&amp;" "&amp;$I2561&amp;" "&amp;IF($I2561&lt;=TEXT(★完成資料!$A$1,"yyyymm"),TEXT(★完成資料!$A$1,"yyyymm"),"999999")&amp; " " &amp; LEFT(F2561 &amp; "          ",10))))</f>
        <v xml:space="preserve">T O 202206 yyyy00 HV        </v>
      </c>
      <c r="B2561" s="68" t="s">
        <v>301</v>
      </c>
      <c r="C2561" s="68" t="s">
        <v>434</v>
      </c>
      <c r="D2561" s="68" t="s">
        <v>287</v>
      </c>
      <c r="E2561" s="68" t="s">
        <v>359</v>
      </c>
      <c r="F2561" s="68" t="s">
        <v>360</v>
      </c>
      <c r="G2561" s="68" t="s">
        <v>77</v>
      </c>
      <c r="H2561" s="68" t="s">
        <v>273</v>
      </c>
      <c r="I2561" s="68" t="s">
        <v>652</v>
      </c>
      <c r="J2561" s="65">
        <v>416</v>
      </c>
      <c r="K2561" s="65">
        <v>779</v>
      </c>
      <c r="L2561" s="65">
        <v>425</v>
      </c>
      <c r="M2561" s="65" t="s">
        <v>379</v>
      </c>
    </row>
    <row r="2562" spans="1:13" ht="12.75" customHeight="1">
      <c r="A2562" s="65" t="str">
        <f>IF(ROW()=1,"KEY",IF(ISNA(VLOOKUP(B2562,車名対応マスタ!B:D,3,FALSE)),"",IF(VLOOKUP(B2562,車名対応マスタ!B:D,3,FALSE)="","",$D2562&amp;" "&amp;IF($G2562="9","J","O")&amp;" "&amp;$I2562&amp;" "&amp;IF($I2562&lt;=TEXT(★完成資料!$A$1,"yyyymm"),TEXT(★完成資料!$A$1,"yyyymm"),"999999")&amp; " " &amp; LEFT(F2562 &amp; "          ",10))))</f>
        <v xml:space="preserve">T O 202207 yyyy00 HV        </v>
      </c>
      <c r="B2562" s="68" t="s">
        <v>301</v>
      </c>
      <c r="C2562" s="68" t="s">
        <v>434</v>
      </c>
      <c r="D2562" s="68" t="s">
        <v>287</v>
      </c>
      <c r="E2562" s="68" t="s">
        <v>359</v>
      </c>
      <c r="F2562" s="68" t="s">
        <v>360</v>
      </c>
      <c r="G2562" s="68" t="s">
        <v>77</v>
      </c>
      <c r="H2562" s="68" t="s">
        <v>273</v>
      </c>
      <c r="I2562" s="68" t="s">
        <v>655</v>
      </c>
      <c r="J2562" s="65">
        <v>264</v>
      </c>
      <c r="K2562" s="65">
        <v>478</v>
      </c>
      <c r="L2562" s="65">
        <v>425</v>
      </c>
      <c r="M2562" s="65" t="s">
        <v>379</v>
      </c>
    </row>
    <row r="2563" spans="1:13" ht="12.75" customHeight="1">
      <c r="A2563" s="65" t="str">
        <f>IF(ROW()=1,"KEY",IF(ISNA(VLOOKUP(B2563,車名対応マスタ!B:D,3,FALSE)),"",IF(VLOOKUP(B2563,車名対応マスタ!B:D,3,FALSE)="","",$D2563&amp;" "&amp;IF($G2563="9","J","O")&amp;" "&amp;$I2563&amp;" "&amp;IF($I2563&lt;=TEXT(★完成資料!$A$1,"yyyymm"),TEXT(★完成資料!$A$1,"yyyymm"),"999999")&amp; " " &amp; LEFT(F2563 &amp; "          ",10))))</f>
        <v xml:space="preserve">T O 202208 yyyy00 HV        </v>
      </c>
      <c r="B2563" s="68" t="s">
        <v>301</v>
      </c>
      <c r="C2563" s="68" t="s">
        <v>434</v>
      </c>
      <c r="D2563" s="68" t="s">
        <v>287</v>
      </c>
      <c r="E2563" s="68" t="s">
        <v>359</v>
      </c>
      <c r="F2563" s="68" t="s">
        <v>360</v>
      </c>
      <c r="G2563" s="68" t="s">
        <v>77</v>
      </c>
      <c r="H2563" s="68" t="s">
        <v>273</v>
      </c>
      <c r="I2563" s="68" t="s">
        <v>656</v>
      </c>
      <c r="J2563" s="65">
        <v>412</v>
      </c>
      <c r="K2563" s="65">
        <v>530</v>
      </c>
      <c r="L2563" s="65">
        <v>425</v>
      </c>
      <c r="M2563" s="65" t="s">
        <v>379</v>
      </c>
    </row>
    <row r="2564" spans="1:13" ht="12.75" customHeight="1">
      <c r="A2564" s="65" t="str">
        <f>IF(ROW()=1,"KEY",IF(ISNA(VLOOKUP(B2564,車名対応マスタ!B:D,3,FALSE)),"",IF(VLOOKUP(B2564,車名対応マスタ!B:D,3,FALSE)="","",$D2564&amp;" "&amp;IF($G2564="9","J","O")&amp;" "&amp;$I2564&amp;" "&amp;IF($I2564&lt;=TEXT(★完成資料!$A$1,"yyyymm"),TEXT(★完成資料!$A$1,"yyyymm"),"999999")&amp; " " &amp; LEFT(F2564 &amp; "          ",10))))</f>
        <v xml:space="preserve">T O 202209 yyyy00 HV        </v>
      </c>
      <c r="B2564" s="68" t="s">
        <v>301</v>
      </c>
      <c r="C2564" s="68" t="s">
        <v>434</v>
      </c>
      <c r="D2564" s="68" t="s">
        <v>287</v>
      </c>
      <c r="E2564" s="68" t="s">
        <v>359</v>
      </c>
      <c r="F2564" s="68" t="s">
        <v>360</v>
      </c>
      <c r="G2564" s="68" t="s">
        <v>77</v>
      </c>
      <c r="H2564" s="68" t="s">
        <v>273</v>
      </c>
      <c r="I2564" s="68" t="s">
        <v>657</v>
      </c>
      <c r="J2564" s="65">
        <v>276</v>
      </c>
      <c r="K2564" s="65">
        <v>490</v>
      </c>
      <c r="L2564" s="65">
        <v>425</v>
      </c>
      <c r="M2564" s="65" t="s">
        <v>379</v>
      </c>
    </row>
    <row r="2565" spans="1:13" ht="12.75" customHeight="1">
      <c r="A2565" s="65" t="str">
        <f>IF(ROW()=1,"KEY",IF(ISNA(VLOOKUP(B2565,車名対応マスタ!B:D,3,FALSE)),"",IF(VLOOKUP(B2565,車名対応マスタ!B:D,3,FALSE)="","",$D2565&amp;" "&amp;IF($G2565="9","J","O")&amp;" "&amp;$I2565&amp;" "&amp;IF($I2565&lt;=TEXT(★完成資料!$A$1,"yyyymm"),TEXT(★完成資料!$A$1,"yyyymm"),"999999")&amp; " " &amp; LEFT(F2565 &amp; "          ",10))))</f>
        <v xml:space="preserve">T O 202210 yyyy00 HV        </v>
      </c>
      <c r="B2565" s="68" t="s">
        <v>301</v>
      </c>
      <c r="C2565" s="68" t="s">
        <v>434</v>
      </c>
      <c r="D2565" s="68" t="s">
        <v>287</v>
      </c>
      <c r="E2565" s="68" t="s">
        <v>359</v>
      </c>
      <c r="F2565" s="68" t="s">
        <v>360</v>
      </c>
      <c r="G2565" s="68" t="s">
        <v>77</v>
      </c>
      <c r="H2565" s="68" t="s">
        <v>273</v>
      </c>
      <c r="I2565" s="68" t="s">
        <v>663</v>
      </c>
      <c r="J2565" s="65">
        <v>267</v>
      </c>
      <c r="K2565" s="65">
        <v>601</v>
      </c>
      <c r="L2565" s="65">
        <v>425</v>
      </c>
      <c r="M2565" s="65" t="s">
        <v>379</v>
      </c>
    </row>
    <row r="2566" spans="1:13" ht="12.75" customHeight="1">
      <c r="A2566" s="65" t="str">
        <f>IF(ROW()=1,"KEY",IF(ISNA(VLOOKUP(B2566,車名対応マスタ!B:D,3,FALSE)),"",IF(VLOOKUP(B2566,車名対応マスタ!B:D,3,FALSE)="","",$D2566&amp;" "&amp;IF($G2566="9","J","O")&amp;" "&amp;$I2566&amp;" "&amp;IF($I2566&lt;=TEXT(★完成資料!$A$1,"yyyymm"),TEXT(★完成資料!$A$1,"yyyymm"),"999999")&amp; " " &amp; LEFT(F2566 &amp; "          ",10))))</f>
        <v xml:space="preserve">T O 202201 yyyy00 HV        </v>
      </c>
      <c r="B2566" s="68" t="s">
        <v>301</v>
      </c>
      <c r="C2566" s="68" t="s">
        <v>434</v>
      </c>
      <c r="D2566" s="68" t="s">
        <v>287</v>
      </c>
      <c r="E2566" s="68" t="s">
        <v>359</v>
      </c>
      <c r="F2566" s="68" t="s">
        <v>360</v>
      </c>
      <c r="G2566" s="68" t="s">
        <v>77</v>
      </c>
      <c r="H2566" s="68" t="s">
        <v>273</v>
      </c>
      <c r="I2566" s="68" t="s">
        <v>639</v>
      </c>
      <c r="J2566" s="65">
        <v>76</v>
      </c>
      <c r="K2566" s="65">
        <v>8</v>
      </c>
      <c r="L2566" s="65">
        <v>429</v>
      </c>
      <c r="M2566" s="65" t="s">
        <v>380</v>
      </c>
    </row>
    <row r="2567" spans="1:13" ht="12.75" customHeight="1">
      <c r="A2567" s="65" t="str">
        <f>IF(ROW()=1,"KEY",IF(ISNA(VLOOKUP(B2567,車名対応マスタ!B:D,3,FALSE)),"",IF(VLOOKUP(B2567,車名対応マスタ!B:D,3,FALSE)="","",$D2567&amp;" "&amp;IF($G2567="9","J","O")&amp;" "&amp;$I2567&amp;" "&amp;IF($I2567&lt;=TEXT(★完成資料!$A$1,"yyyymm"),TEXT(★完成資料!$A$1,"yyyymm"),"999999")&amp; " " &amp; LEFT(F2567 &amp; "          ",10))))</f>
        <v xml:space="preserve">T O 202202 yyyy00 HV        </v>
      </c>
      <c r="B2567" s="68" t="s">
        <v>301</v>
      </c>
      <c r="C2567" s="68" t="s">
        <v>434</v>
      </c>
      <c r="D2567" s="68" t="s">
        <v>287</v>
      </c>
      <c r="E2567" s="68" t="s">
        <v>359</v>
      </c>
      <c r="F2567" s="68" t="s">
        <v>360</v>
      </c>
      <c r="G2567" s="68" t="s">
        <v>77</v>
      </c>
      <c r="H2567" s="68" t="s">
        <v>273</v>
      </c>
      <c r="I2567" s="68" t="s">
        <v>640</v>
      </c>
      <c r="J2567" s="65">
        <v>73</v>
      </c>
      <c r="K2567" s="65">
        <v>62</v>
      </c>
      <c r="L2567" s="65">
        <v>429</v>
      </c>
      <c r="M2567" s="65" t="s">
        <v>380</v>
      </c>
    </row>
    <row r="2568" spans="1:13" ht="12.75" customHeight="1">
      <c r="A2568" s="65" t="str">
        <f>IF(ROW()=1,"KEY",IF(ISNA(VLOOKUP(B2568,車名対応マスタ!B:D,3,FALSE)),"",IF(VLOOKUP(B2568,車名対応マスタ!B:D,3,FALSE)="","",$D2568&amp;" "&amp;IF($G2568="9","J","O")&amp;" "&amp;$I2568&amp;" "&amp;IF($I2568&lt;=TEXT(★完成資料!$A$1,"yyyymm"),TEXT(★完成資料!$A$1,"yyyymm"),"999999")&amp; " " &amp; LEFT(F2568 &amp; "          ",10))))</f>
        <v xml:space="preserve">T O 202203 yyyy00 HV        </v>
      </c>
      <c r="B2568" s="68" t="s">
        <v>301</v>
      </c>
      <c r="C2568" s="68" t="s">
        <v>434</v>
      </c>
      <c r="D2568" s="68" t="s">
        <v>287</v>
      </c>
      <c r="E2568" s="68" t="s">
        <v>359</v>
      </c>
      <c r="F2568" s="68" t="s">
        <v>360</v>
      </c>
      <c r="G2568" s="68" t="s">
        <v>77</v>
      </c>
      <c r="H2568" s="68" t="s">
        <v>273</v>
      </c>
      <c r="I2568" s="68" t="s">
        <v>641</v>
      </c>
      <c r="J2568" s="65">
        <v>125</v>
      </c>
      <c r="K2568" s="65">
        <v>65</v>
      </c>
      <c r="L2568" s="65">
        <v>429</v>
      </c>
      <c r="M2568" s="65" t="s">
        <v>380</v>
      </c>
    </row>
    <row r="2569" spans="1:13" ht="12.75" customHeight="1">
      <c r="A2569" s="65" t="str">
        <f>IF(ROW()=1,"KEY",IF(ISNA(VLOOKUP(B2569,車名対応マスタ!B:D,3,FALSE)),"",IF(VLOOKUP(B2569,車名対応マスタ!B:D,3,FALSE)="","",$D2569&amp;" "&amp;IF($G2569="9","J","O")&amp;" "&amp;$I2569&amp;" "&amp;IF($I2569&lt;=TEXT(★完成資料!$A$1,"yyyymm"),TEXT(★完成資料!$A$1,"yyyymm"),"999999")&amp; " " &amp; LEFT(F2569 &amp; "          ",10))))</f>
        <v xml:space="preserve">T O 202204 yyyy00 HV        </v>
      </c>
      <c r="B2569" s="68" t="s">
        <v>301</v>
      </c>
      <c r="C2569" s="68" t="s">
        <v>434</v>
      </c>
      <c r="D2569" s="68" t="s">
        <v>287</v>
      </c>
      <c r="E2569" s="68" t="s">
        <v>359</v>
      </c>
      <c r="F2569" s="68" t="s">
        <v>360</v>
      </c>
      <c r="G2569" s="68" t="s">
        <v>77</v>
      </c>
      <c r="H2569" s="68" t="s">
        <v>273</v>
      </c>
      <c r="I2569" s="68" t="s">
        <v>642</v>
      </c>
      <c r="J2569" s="65">
        <v>35</v>
      </c>
      <c r="K2569" s="65">
        <v>50</v>
      </c>
      <c r="L2569" s="65">
        <v>429</v>
      </c>
      <c r="M2569" s="65" t="s">
        <v>380</v>
      </c>
    </row>
    <row r="2570" spans="1:13" ht="12.75" customHeight="1">
      <c r="A2570" s="65" t="str">
        <f>IF(ROW()=1,"KEY",IF(ISNA(VLOOKUP(B2570,車名対応マスタ!B:D,3,FALSE)),"",IF(VLOOKUP(B2570,車名対応マスタ!B:D,3,FALSE)="","",$D2570&amp;" "&amp;IF($G2570="9","J","O")&amp;" "&amp;$I2570&amp;" "&amp;IF($I2570&lt;=TEXT(★完成資料!$A$1,"yyyymm"),TEXT(★完成資料!$A$1,"yyyymm"),"999999")&amp; " " &amp; LEFT(F2570 &amp; "          ",10))))</f>
        <v xml:space="preserve">T O 202205 yyyy00 HV        </v>
      </c>
      <c r="B2570" s="68" t="s">
        <v>301</v>
      </c>
      <c r="C2570" s="68" t="s">
        <v>434</v>
      </c>
      <c r="D2570" s="68" t="s">
        <v>287</v>
      </c>
      <c r="E2570" s="68" t="s">
        <v>359</v>
      </c>
      <c r="F2570" s="68" t="s">
        <v>360</v>
      </c>
      <c r="G2570" s="68" t="s">
        <v>77</v>
      </c>
      <c r="H2570" s="68" t="s">
        <v>273</v>
      </c>
      <c r="I2570" s="68" t="s">
        <v>647</v>
      </c>
      <c r="J2570" s="65">
        <v>106</v>
      </c>
      <c r="K2570" s="65">
        <v>73</v>
      </c>
      <c r="L2570" s="65">
        <v>429</v>
      </c>
      <c r="M2570" s="65" t="s">
        <v>380</v>
      </c>
    </row>
    <row r="2571" spans="1:13" ht="12.75" customHeight="1">
      <c r="A2571" s="65" t="str">
        <f>IF(ROW()=1,"KEY",IF(ISNA(VLOOKUP(B2571,車名対応マスタ!B:D,3,FALSE)),"",IF(VLOOKUP(B2571,車名対応マスタ!B:D,3,FALSE)="","",$D2571&amp;" "&amp;IF($G2571="9","J","O")&amp;" "&amp;$I2571&amp;" "&amp;IF($I2571&lt;=TEXT(★完成資料!$A$1,"yyyymm"),TEXT(★完成資料!$A$1,"yyyymm"),"999999")&amp; " " &amp; LEFT(F2571 &amp; "          ",10))))</f>
        <v xml:space="preserve">T O 202206 yyyy00 HV        </v>
      </c>
      <c r="B2571" s="68" t="s">
        <v>301</v>
      </c>
      <c r="C2571" s="68" t="s">
        <v>434</v>
      </c>
      <c r="D2571" s="68" t="s">
        <v>287</v>
      </c>
      <c r="E2571" s="68" t="s">
        <v>359</v>
      </c>
      <c r="F2571" s="68" t="s">
        <v>360</v>
      </c>
      <c r="G2571" s="68" t="s">
        <v>77</v>
      </c>
      <c r="H2571" s="68" t="s">
        <v>273</v>
      </c>
      <c r="I2571" s="68" t="s">
        <v>652</v>
      </c>
      <c r="J2571" s="65">
        <v>105</v>
      </c>
      <c r="K2571" s="65">
        <v>88</v>
      </c>
      <c r="L2571" s="65">
        <v>429</v>
      </c>
      <c r="M2571" s="65" t="s">
        <v>380</v>
      </c>
    </row>
    <row r="2572" spans="1:13" ht="12.75" customHeight="1">
      <c r="A2572" s="65" t="str">
        <f>IF(ROW()=1,"KEY",IF(ISNA(VLOOKUP(B2572,車名対応マスタ!B:D,3,FALSE)),"",IF(VLOOKUP(B2572,車名対応マスタ!B:D,3,FALSE)="","",$D2572&amp;" "&amp;IF($G2572="9","J","O")&amp;" "&amp;$I2572&amp;" "&amp;IF($I2572&lt;=TEXT(★完成資料!$A$1,"yyyymm"),TEXT(★完成資料!$A$1,"yyyymm"),"999999")&amp; " " &amp; LEFT(F2572 &amp; "          ",10))))</f>
        <v xml:space="preserve">T O 202207 yyyy00 HV        </v>
      </c>
      <c r="B2572" s="68" t="s">
        <v>301</v>
      </c>
      <c r="C2572" s="68" t="s">
        <v>434</v>
      </c>
      <c r="D2572" s="68" t="s">
        <v>287</v>
      </c>
      <c r="E2572" s="68" t="s">
        <v>359</v>
      </c>
      <c r="F2572" s="68" t="s">
        <v>360</v>
      </c>
      <c r="G2572" s="68" t="s">
        <v>77</v>
      </c>
      <c r="H2572" s="68" t="s">
        <v>273</v>
      </c>
      <c r="I2572" s="68" t="s">
        <v>655</v>
      </c>
      <c r="J2572" s="65">
        <v>120</v>
      </c>
      <c r="K2572" s="65">
        <v>59</v>
      </c>
      <c r="L2572" s="65">
        <v>429</v>
      </c>
      <c r="M2572" s="65" t="s">
        <v>380</v>
      </c>
    </row>
    <row r="2573" spans="1:13" ht="12.75" customHeight="1">
      <c r="A2573" s="65" t="str">
        <f>IF(ROW()=1,"KEY",IF(ISNA(VLOOKUP(B2573,車名対応マスタ!B:D,3,FALSE)),"",IF(VLOOKUP(B2573,車名対応マスタ!B:D,3,FALSE)="","",$D2573&amp;" "&amp;IF($G2573="9","J","O")&amp;" "&amp;$I2573&amp;" "&amp;IF($I2573&lt;=TEXT(★完成資料!$A$1,"yyyymm"),TEXT(★完成資料!$A$1,"yyyymm"),"999999")&amp; " " &amp; LEFT(F2573 &amp; "          ",10))))</f>
        <v xml:space="preserve">T O 202208 yyyy00 HV        </v>
      </c>
      <c r="B2573" s="68" t="s">
        <v>301</v>
      </c>
      <c r="C2573" s="68" t="s">
        <v>434</v>
      </c>
      <c r="D2573" s="68" t="s">
        <v>287</v>
      </c>
      <c r="E2573" s="68" t="s">
        <v>359</v>
      </c>
      <c r="F2573" s="68" t="s">
        <v>360</v>
      </c>
      <c r="G2573" s="68" t="s">
        <v>77</v>
      </c>
      <c r="H2573" s="68" t="s">
        <v>273</v>
      </c>
      <c r="I2573" s="68" t="s">
        <v>656</v>
      </c>
      <c r="J2573" s="65">
        <v>52</v>
      </c>
      <c r="K2573" s="65">
        <v>57</v>
      </c>
      <c r="L2573" s="65">
        <v>429</v>
      </c>
      <c r="M2573" s="65" t="s">
        <v>380</v>
      </c>
    </row>
    <row r="2574" spans="1:13" ht="12.75" customHeight="1">
      <c r="A2574" s="65" t="str">
        <f>IF(ROW()=1,"KEY",IF(ISNA(VLOOKUP(B2574,車名対応マスタ!B:D,3,FALSE)),"",IF(VLOOKUP(B2574,車名対応マスタ!B:D,3,FALSE)="","",$D2574&amp;" "&amp;IF($G2574="9","J","O")&amp;" "&amp;$I2574&amp;" "&amp;IF($I2574&lt;=TEXT(★完成資料!$A$1,"yyyymm"),TEXT(★完成資料!$A$1,"yyyymm"),"999999")&amp; " " &amp; LEFT(F2574 &amp; "          ",10))))</f>
        <v xml:space="preserve">T O 202209 yyyy00 HV        </v>
      </c>
      <c r="B2574" s="68" t="s">
        <v>301</v>
      </c>
      <c r="C2574" s="68" t="s">
        <v>434</v>
      </c>
      <c r="D2574" s="68" t="s">
        <v>287</v>
      </c>
      <c r="E2574" s="68" t="s">
        <v>359</v>
      </c>
      <c r="F2574" s="68" t="s">
        <v>360</v>
      </c>
      <c r="G2574" s="68" t="s">
        <v>77</v>
      </c>
      <c r="H2574" s="68" t="s">
        <v>273</v>
      </c>
      <c r="I2574" s="68" t="s">
        <v>657</v>
      </c>
      <c r="J2574" s="65">
        <v>147</v>
      </c>
      <c r="K2574" s="65">
        <v>103</v>
      </c>
      <c r="L2574" s="65">
        <v>429</v>
      </c>
      <c r="M2574" s="65" t="s">
        <v>380</v>
      </c>
    </row>
    <row r="2575" spans="1:13" ht="12.75" customHeight="1">
      <c r="A2575" s="65" t="str">
        <f>IF(ROW()=1,"KEY",IF(ISNA(VLOOKUP(B2575,車名対応マスタ!B:D,3,FALSE)),"",IF(VLOOKUP(B2575,車名対応マスタ!B:D,3,FALSE)="","",$D2575&amp;" "&amp;IF($G2575="9","J","O")&amp;" "&amp;$I2575&amp;" "&amp;IF($I2575&lt;=TEXT(★完成資料!$A$1,"yyyymm"),TEXT(★完成資料!$A$1,"yyyymm"),"999999")&amp; " " &amp; LEFT(F2575 &amp; "          ",10))))</f>
        <v xml:space="preserve">T O 202210 yyyy00 HV        </v>
      </c>
      <c r="B2575" s="68" t="s">
        <v>301</v>
      </c>
      <c r="C2575" s="68" t="s">
        <v>434</v>
      </c>
      <c r="D2575" s="68" t="s">
        <v>287</v>
      </c>
      <c r="E2575" s="68" t="s">
        <v>359</v>
      </c>
      <c r="F2575" s="68" t="s">
        <v>360</v>
      </c>
      <c r="G2575" s="68" t="s">
        <v>77</v>
      </c>
      <c r="H2575" s="68" t="s">
        <v>273</v>
      </c>
      <c r="I2575" s="68" t="s">
        <v>663</v>
      </c>
      <c r="J2575" s="65">
        <v>68</v>
      </c>
      <c r="K2575" s="65">
        <v>50</v>
      </c>
      <c r="L2575" s="65">
        <v>429</v>
      </c>
      <c r="M2575" s="65" t="s">
        <v>380</v>
      </c>
    </row>
    <row r="2576" spans="1:13" ht="12.75" customHeight="1">
      <c r="A2576" s="65" t="str">
        <f>IF(ROW()=1,"KEY",IF(ISNA(VLOOKUP(B2576,車名対応マスタ!B:D,3,FALSE)),"",IF(VLOOKUP(B2576,車名対応マスタ!B:D,3,FALSE)="","",$D2576&amp;" "&amp;IF($G2576="9","J","O")&amp;" "&amp;$I2576&amp;" "&amp;IF($I2576&lt;=TEXT(★完成資料!$A$1,"yyyymm"),TEXT(★完成資料!$A$1,"yyyymm"),"999999")&amp; " " &amp; LEFT(F2576 &amp; "          ",10))))</f>
        <v xml:space="preserve">T O 202201 yyyy00 HV        </v>
      </c>
      <c r="B2576" s="68" t="s">
        <v>301</v>
      </c>
      <c r="C2576" s="68" t="s">
        <v>434</v>
      </c>
      <c r="D2576" s="68" t="s">
        <v>287</v>
      </c>
      <c r="E2576" s="68" t="s">
        <v>359</v>
      </c>
      <c r="F2576" s="68" t="s">
        <v>360</v>
      </c>
      <c r="G2576" s="68" t="s">
        <v>77</v>
      </c>
      <c r="H2576" s="68" t="s">
        <v>273</v>
      </c>
      <c r="I2576" s="68" t="s">
        <v>639</v>
      </c>
      <c r="J2576" s="65">
        <v>516</v>
      </c>
      <c r="K2576" s="65">
        <v>420</v>
      </c>
      <c r="L2576" s="65">
        <v>409</v>
      </c>
      <c r="M2576" s="65" t="s">
        <v>281</v>
      </c>
    </row>
    <row r="2577" spans="1:13" ht="12.75" customHeight="1">
      <c r="A2577" s="65" t="str">
        <f>IF(ROW()=1,"KEY",IF(ISNA(VLOOKUP(B2577,車名対応マスタ!B:D,3,FALSE)),"",IF(VLOOKUP(B2577,車名対応マスタ!B:D,3,FALSE)="","",$D2577&amp;" "&amp;IF($G2577="9","J","O")&amp;" "&amp;$I2577&amp;" "&amp;IF($I2577&lt;=TEXT(★完成資料!$A$1,"yyyymm"),TEXT(★完成資料!$A$1,"yyyymm"),"999999")&amp; " " &amp; LEFT(F2577 &amp; "          ",10))))</f>
        <v xml:space="preserve">T O 202202 yyyy00 HV        </v>
      </c>
      <c r="B2577" s="68" t="s">
        <v>301</v>
      </c>
      <c r="C2577" s="68" t="s">
        <v>434</v>
      </c>
      <c r="D2577" s="68" t="s">
        <v>287</v>
      </c>
      <c r="E2577" s="68" t="s">
        <v>359</v>
      </c>
      <c r="F2577" s="68" t="s">
        <v>360</v>
      </c>
      <c r="G2577" s="68" t="s">
        <v>77</v>
      </c>
      <c r="H2577" s="68" t="s">
        <v>273</v>
      </c>
      <c r="I2577" s="68" t="s">
        <v>640</v>
      </c>
      <c r="J2577" s="65">
        <v>302</v>
      </c>
      <c r="K2577" s="65">
        <v>355</v>
      </c>
      <c r="L2577" s="65">
        <v>409</v>
      </c>
      <c r="M2577" s="65" t="s">
        <v>281</v>
      </c>
    </row>
    <row r="2578" spans="1:13" ht="12.75" customHeight="1">
      <c r="A2578" s="65" t="str">
        <f>IF(ROW()=1,"KEY",IF(ISNA(VLOOKUP(B2578,車名対応マスタ!B:D,3,FALSE)),"",IF(VLOOKUP(B2578,車名対応マスタ!B:D,3,FALSE)="","",$D2578&amp;" "&amp;IF($G2578="9","J","O")&amp;" "&amp;$I2578&amp;" "&amp;IF($I2578&lt;=TEXT(★完成資料!$A$1,"yyyymm"),TEXT(★完成資料!$A$1,"yyyymm"),"999999")&amp; " " &amp; LEFT(F2578 &amp; "          ",10))))</f>
        <v xml:space="preserve">T O 202203 yyyy00 HV        </v>
      </c>
      <c r="B2578" s="68" t="s">
        <v>301</v>
      </c>
      <c r="C2578" s="68" t="s">
        <v>434</v>
      </c>
      <c r="D2578" s="68" t="s">
        <v>287</v>
      </c>
      <c r="E2578" s="68" t="s">
        <v>359</v>
      </c>
      <c r="F2578" s="68" t="s">
        <v>360</v>
      </c>
      <c r="G2578" s="68" t="s">
        <v>77</v>
      </c>
      <c r="H2578" s="68" t="s">
        <v>273</v>
      </c>
      <c r="I2578" s="68" t="s">
        <v>641</v>
      </c>
      <c r="J2578" s="65">
        <v>418</v>
      </c>
      <c r="K2578" s="65">
        <v>433</v>
      </c>
      <c r="L2578" s="65">
        <v>409</v>
      </c>
      <c r="M2578" s="65" t="s">
        <v>281</v>
      </c>
    </row>
    <row r="2579" spans="1:13" ht="12.75" customHeight="1">
      <c r="A2579" s="65" t="str">
        <f>IF(ROW()=1,"KEY",IF(ISNA(VLOOKUP(B2579,車名対応マスタ!B:D,3,FALSE)),"",IF(VLOOKUP(B2579,車名対応マスタ!B:D,3,FALSE)="","",$D2579&amp;" "&amp;IF($G2579="9","J","O")&amp;" "&amp;$I2579&amp;" "&amp;IF($I2579&lt;=TEXT(★完成資料!$A$1,"yyyymm"),TEXT(★完成資料!$A$1,"yyyymm"),"999999")&amp; " " &amp; LEFT(F2579 &amp; "          ",10))))</f>
        <v xml:space="preserve">T O 202204 yyyy00 HV        </v>
      </c>
      <c r="B2579" s="68" t="s">
        <v>301</v>
      </c>
      <c r="C2579" s="68" t="s">
        <v>434</v>
      </c>
      <c r="D2579" s="68" t="s">
        <v>287</v>
      </c>
      <c r="E2579" s="68" t="s">
        <v>359</v>
      </c>
      <c r="F2579" s="68" t="s">
        <v>360</v>
      </c>
      <c r="G2579" s="68" t="s">
        <v>77</v>
      </c>
      <c r="H2579" s="68" t="s">
        <v>273</v>
      </c>
      <c r="I2579" s="68" t="s">
        <v>642</v>
      </c>
      <c r="J2579" s="65">
        <v>536</v>
      </c>
      <c r="K2579" s="65">
        <v>313</v>
      </c>
      <c r="L2579" s="65">
        <v>409</v>
      </c>
      <c r="M2579" s="65" t="s">
        <v>281</v>
      </c>
    </row>
    <row r="2580" spans="1:13" ht="12.75" customHeight="1">
      <c r="A2580" s="65" t="str">
        <f>IF(ROW()=1,"KEY",IF(ISNA(VLOOKUP(B2580,車名対応マスタ!B:D,3,FALSE)),"",IF(VLOOKUP(B2580,車名対応マスタ!B:D,3,FALSE)="","",$D2580&amp;" "&amp;IF($G2580="9","J","O")&amp;" "&amp;$I2580&amp;" "&amp;IF($I2580&lt;=TEXT(★完成資料!$A$1,"yyyymm"),TEXT(★完成資料!$A$1,"yyyymm"),"999999")&amp; " " &amp; LEFT(F2580 &amp; "          ",10))))</f>
        <v xml:space="preserve">T O 202205 yyyy00 HV        </v>
      </c>
      <c r="B2580" s="68" t="s">
        <v>301</v>
      </c>
      <c r="C2580" s="68" t="s">
        <v>434</v>
      </c>
      <c r="D2580" s="68" t="s">
        <v>287</v>
      </c>
      <c r="E2580" s="68" t="s">
        <v>359</v>
      </c>
      <c r="F2580" s="68" t="s">
        <v>360</v>
      </c>
      <c r="G2580" s="68" t="s">
        <v>77</v>
      </c>
      <c r="H2580" s="68" t="s">
        <v>273</v>
      </c>
      <c r="I2580" s="68" t="s">
        <v>647</v>
      </c>
      <c r="J2580" s="65">
        <v>497</v>
      </c>
      <c r="K2580" s="65">
        <v>442</v>
      </c>
      <c r="L2580" s="65">
        <v>409</v>
      </c>
      <c r="M2580" s="65" t="s">
        <v>281</v>
      </c>
    </row>
    <row r="2581" spans="1:13" ht="12.75" customHeight="1">
      <c r="A2581" s="65" t="str">
        <f>IF(ROW()=1,"KEY",IF(ISNA(VLOOKUP(B2581,車名対応マスタ!B:D,3,FALSE)),"",IF(VLOOKUP(B2581,車名対応マスタ!B:D,3,FALSE)="","",$D2581&amp;" "&amp;IF($G2581="9","J","O")&amp;" "&amp;$I2581&amp;" "&amp;IF($I2581&lt;=TEXT(★完成資料!$A$1,"yyyymm"),TEXT(★完成資料!$A$1,"yyyymm"),"999999")&amp; " " &amp; LEFT(F2581 &amp; "          ",10))))</f>
        <v xml:space="preserve">T O 202206 yyyy00 HV        </v>
      </c>
      <c r="B2581" s="68" t="s">
        <v>301</v>
      </c>
      <c r="C2581" s="68" t="s">
        <v>434</v>
      </c>
      <c r="D2581" s="68" t="s">
        <v>287</v>
      </c>
      <c r="E2581" s="68" t="s">
        <v>359</v>
      </c>
      <c r="F2581" s="68" t="s">
        <v>360</v>
      </c>
      <c r="G2581" s="68" t="s">
        <v>77</v>
      </c>
      <c r="H2581" s="68" t="s">
        <v>273</v>
      </c>
      <c r="I2581" s="68" t="s">
        <v>652</v>
      </c>
      <c r="J2581" s="65">
        <v>376</v>
      </c>
      <c r="K2581" s="65">
        <v>597</v>
      </c>
      <c r="L2581" s="65">
        <v>409</v>
      </c>
      <c r="M2581" s="65" t="s">
        <v>281</v>
      </c>
    </row>
    <row r="2582" spans="1:13" ht="12.75" customHeight="1">
      <c r="A2582" s="65" t="str">
        <f>IF(ROW()=1,"KEY",IF(ISNA(VLOOKUP(B2582,車名対応マスタ!B:D,3,FALSE)),"",IF(VLOOKUP(B2582,車名対応マスタ!B:D,3,FALSE)="","",$D2582&amp;" "&amp;IF($G2582="9","J","O")&amp;" "&amp;$I2582&amp;" "&amp;IF($I2582&lt;=TEXT(★完成資料!$A$1,"yyyymm"),TEXT(★完成資料!$A$1,"yyyymm"),"999999")&amp; " " &amp; LEFT(F2582 &amp; "          ",10))))</f>
        <v xml:space="preserve">T O 202207 yyyy00 HV        </v>
      </c>
      <c r="B2582" s="68" t="s">
        <v>301</v>
      </c>
      <c r="C2582" s="68" t="s">
        <v>434</v>
      </c>
      <c r="D2582" s="68" t="s">
        <v>287</v>
      </c>
      <c r="E2582" s="68" t="s">
        <v>359</v>
      </c>
      <c r="F2582" s="68" t="s">
        <v>360</v>
      </c>
      <c r="G2582" s="68" t="s">
        <v>77</v>
      </c>
      <c r="H2582" s="68" t="s">
        <v>273</v>
      </c>
      <c r="I2582" s="68" t="s">
        <v>655</v>
      </c>
      <c r="J2582" s="65">
        <v>220</v>
      </c>
      <c r="K2582" s="65">
        <v>480</v>
      </c>
      <c r="L2582" s="65">
        <v>409</v>
      </c>
      <c r="M2582" s="65" t="s">
        <v>281</v>
      </c>
    </row>
    <row r="2583" spans="1:13" ht="12.75" customHeight="1">
      <c r="A2583" s="65" t="str">
        <f>IF(ROW()=1,"KEY",IF(ISNA(VLOOKUP(B2583,車名対応マスタ!B:D,3,FALSE)),"",IF(VLOOKUP(B2583,車名対応マスタ!B:D,3,FALSE)="","",$D2583&amp;" "&amp;IF($G2583="9","J","O")&amp;" "&amp;$I2583&amp;" "&amp;IF($I2583&lt;=TEXT(★完成資料!$A$1,"yyyymm"),TEXT(★完成資料!$A$1,"yyyymm"),"999999")&amp; " " &amp; LEFT(F2583 &amp; "          ",10))))</f>
        <v xml:space="preserve">T O 202208 yyyy00 HV        </v>
      </c>
      <c r="B2583" s="68" t="s">
        <v>301</v>
      </c>
      <c r="C2583" s="68" t="s">
        <v>434</v>
      </c>
      <c r="D2583" s="68" t="s">
        <v>287</v>
      </c>
      <c r="E2583" s="68" t="s">
        <v>359</v>
      </c>
      <c r="F2583" s="68" t="s">
        <v>360</v>
      </c>
      <c r="G2583" s="68" t="s">
        <v>77</v>
      </c>
      <c r="H2583" s="68" t="s">
        <v>273</v>
      </c>
      <c r="I2583" s="68" t="s">
        <v>656</v>
      </c>
      <c r="J2583" s="65">
        <v>204</v>
      </c>
      <c r="K2583" s="65">
        <v>413</v>
      </c>
      <c r="L2583" s="65">
        <v>409</v>
      </c>
      <c r="M2583" s="65" t="s">
        <v>281</v>
      </c>
    </row>
    <row r="2584" spans="1:13" ht="12.75" customHeight="1">
      <c r="A2584" s="65" t="str">
        <f>IF(ROW()=1,"KEY",IF(ISNA(VLOOKUP(B2584,車名対応マスタ!B:D,3,FALSE)),"",IF(VLOOKUP(B2584,車名対応マスタ!B:D,3,FALSE)="","",$D2584&amp;" "&amp;IF($G2584="9","J","O")&amp;" "&amp;$I2584&amp;" "&amp;IF($I2584&lt;=TEXT(★完成資料!$A$1,"yyyymm"),TEXT(★完成資料!$A$1,"yyyymm"),"999999")&amp; " " &amp; LEFT(F2584 &amp; "          ",10))))</f>
        <v xml:space="preserve">T O 202209 yyyy00 HV        </v>
      </c>
      <c r="B2584" s="68" t="s">
        <v>301</v>
      </c>
      <c r="C2584" s="68" t="s">
        <v>434</v>
      </c>
      <c r="D2584" s="68" t="s">
        <v>287</v>
      </c>
      <c r="E2584" s="68" t="s">
        <v>359</v>
      </c>
      <c r="F2584" s="68" t="s">
        <v>360</v>
      </c>
      <c r="G2584" s="68" t="s">
        <v>77</v>
      </c>
      <c r="H2584" s="68" t="s">
        <v>273</v>
      </c>
      <c r="I2584" s="68" t="s">
        <v>657</v>
      </c>
      <c r="J2584" s="65">
        <v>261</v>
      </c>
      <c r="K2584" s="65">
        <v>361</v>
      </c>
      <c r="L2584" s="65">
        <v>409</v>
      </c>
      <c r="M2584" s="65" t="s">
        <v>281</v>
      </c>
    </row>
    <row r="2585" spans="1:13" ht="12.75" customHeight="1">
      <c r="A2585" s="65" t="str">
        <f>IF(ROW()=1,"KEY",IF(ISNA(VLOOKUP(B2585,車名対応マスタ!B:D,3,FALSE)),"",IF(VLOOKUP(B2585,車名対応マスタ!B:D,3,FALSE)="","",$D2585&amp;" "&amp;IF($G2585="9","J","O")&amp;" "&amp;$I2585&amp;" "&amp;IF($I2585&lt;=TEXT(★完成資料!$A$1,"yyyymm"),TEXT(★完成資料!$A$1,"yyyymm"),"999999")&amp; " " &amp; LEFT(F2585 &amp; "          ",10))))</f>
        <v xml:space="preserve">T O 202210 yyyy00 HV        </v>
      </c>
      <c r="B2585" s="68" t="s">
        <v>301</v>
      </c>
      <c r="C2585" s="68" t="s">
        <v>434</v>
      </c>
      <c r="D2585" s="68" t="s">
        <v>287</v>
      </c>
      <c r="E2585" s="68" t="s">
        <v>359</v>
      </c>
      <c r="F2585" s="68" t="s">
        <v>360</v>
      </c>
      <c r="G2585" s="68" t="s">
        <v>77</v>
      </c>
      <c r="H2585" s="68" t="s">
        <v>273</v>
      </c>
      <c r="I2585" s="68" t="s">
        <v>663</v>
      </c>
      <c r="J2585" s="65">
        <v>341</v>
      </c>
      <c r="K2585" s="65">
        <v>446</v>
      </c>
      <c r="L2585" s="65">
        <v>409</v>
      </c>
      <c r="M2585" s="65" t="s">
        <v>281</v>
      </c>
    </row>
    <row r="2586" spans="1:13" ht="12.75" customHeight="1">
      <c r="A2586" s="65" t="str">
        <f>IF(ROW()=1,"KEY",IF(ISNA(VLOOKUP(B2586,車名対応マスタ!B:D,3,FALSE)),"",IF(VLOOKUP(B2586,車名対応マスタ!B:D,3,FALSE)="","",$D2586&amp;" "&amp;IF($G2586="9","J","O")&amp;" "&amp;$I2586&amp;" "&amp;IF($I2586&lt;=TEXT(★完成資料!$A$1,"yyyymm"),TEXT(★完成資料!$A$1,"yyyymm"),"999999")&amp; " " &amp; LEFT(F2586 &amp; "          ",10))))</f>
        <v xml:space="preserve">T O 202201 yyyy00 HV        </v>
      </c>
      <c r="B2586" s="68" t="s">
        <v>301</v>
      </c>
      <c r="C2586" s="68" t="s">
        <v>434</v>
      </c>
      <c r="D2586" s="68" t="s">
        <v>287</v>
      </c>
      <c r="E2586" s="68" t="s">
        <v>359</v>
      </c>
      <c r="F2586" s="68" t="s">
        <v>360</v>
      </c>
      <c r="G2586" s="68" t="s">
        <v>77</v>
      </c>
      <c r="H2586" s="68" t="s">
        <v>273</v>
      </c>
      <c r="I2586" s="68" t="s">
        <v>639</v>
      </c>
      <c r="J2586" s="65">
        <v>60</v>
      </c>
      <c r="K2586" s="65">
        <v>121</v>
      </c>
      <c r="L2586" s="65">
        <v>423</v>
      </c>
      <c r="M2586" s="65" t="s">
        <v>381</v>
      </c>
    </row>
    <row r="2587" spans="1:13" ht="12.75" customHeight="1">
      <c r="A2587" s="65" t="str">
        <f>IF(ROW()=1,"KEY",IF(ISNA(VLOOKUP(B2587,車名対応マスタ!B:D,3,FALSE)),"",IF(VLOOKUP(B2587,車名対応マスタ!B:D,3,FALSE)="","",$D2587&amp;" "&amp;IF($G2587="9","J","O")&amp;" "&amp;$I2587&amp;" "&amp;IF($I2587&lt;=TEXT(★完成資料!$A$1,"yyyymm"),TEXT(★完成資料!$A$1,"yyyymm"),"999999")&amp; " " &amp; LEFT(F2587 &amp; "          ",10))))</f>
        <v xml:space="preserve">T O 202202 yyyy00 HV        </v>
      </c>
      <c r="B2587" s="68" t="s">
        <v>301</v>
      </c>
      <c r="C2587" s="68" t="s">
        <v>434</v>
      </c>
      <c r="D2587" s="68" t="s">
        <v>287</v>
      </c>
      <c r="E2587" s="68" t="s">
        <v>359</v>
      </c>
      <c r="F2587" s="68" t="s">
        <v>360</v>
      </c>
      <c r="G2587" s="68" t="s">
        <v>77</v>
      </c>
      <c r="H2587" s="68" t="s">
        <v>273</v>
      </c>
      <c r="I2587" s="68" t="s">
        <v>640</v>
      </c>
      <c r="J2587" s="65">
        <v>91</v>
      </c>
      <c r="K2587" s="65">
        <v>106</v>
      </c>
      <c r="L2587" s="65">
        <v>423</v>
      </c>
      <c r="M2587" s="65" t="s">
        <v>381</v>
      </c>
    </row>
    <row r="2588" spans="1:13" ht="12.75" customHeight="1">
      <c r="A2588" s="65" t="str">
        <f>IF(ROW()=1,"KEY",IF(ISNA(VLOOKUP(B2588,車名対応マスタ!B:D,3,FALSE)),"",IF(VLOOKUP(B2588,車名対応マスタ!B:D,3,FALSE)="","",$D2588&amp;" "&amp;IF($G2588="9","J","O")&amp;" "&amp;$I2588&amp;" "&amp;IF($I2588&lt;=TEXT(★完成資料!$A$1,"yyyymm"),TEXT(★完成資料!$A$1,"yyyymm"),"999999")&amp; " " &amp; LEFT(F2588 &amp; "          ",10))))</f>
        <v xml:space="preserve">T O 202203 yyyy00 HV        </v>
      </c>
      <c r="B2588" s="68" t="s">
        <v>301</v>
      </c>
      <c r="C2588" s="68" t="s">
        <v>434</v>
      </c>
      <c r="D2588" s="68" t="s">
        <v>287</v>
      </c>
      <c r="E2588" s="68" t="s">
        <v>359</v>
      </c>
      <c r="F2588" s="68" t="s">
        <v>360</v>
      </c>
      <c r="G2588" s="68" t="s">
        <v>77</v>
      </c>
      <c r="H2588" s="68" t="s">
        <v>273</v>
      </c>
      <c r="I2588" s="68" t="s">
        <v>641</v>
      </c>
      <c r="J2588" s="65">
        <v>69</v>
      </c>
      <c r="K2588" s="65">
        <v>255</v>
      </c>
      <c r="L2588" s="65">
        <v>423</v>
      </c>
      <c r="M2588" s="65" t="s">
        <v>381</v>
      </c>
    </row>
    <row r="2589" spans="1:13" ht="12.75" customHeight="1">
      <c r="A2589" s="65" t="str">
        <f>IF(ROW()=1,"KEY",IF(ISNA(VLOOKUP(B2589,車名対応マスタ!B:D,3,FALSE)),"",IF(VLOOKUP(B2589,車名対応マスタ!B:D,3,FALSE)="","",$D2589&amp;" "&amp;IF($G2589="9","J","O")&amp;" "&amp;$I2589&amp;" "&amp;IF($I2589&lt;=TEXT(★完成資料!$A$1,"yyyymm"),TEXT(★完成資料!$A$1,"yyyymm"),"999999")&amp; " " &amp; LEFT(F2589 &amp; "          ",10))))</f>
        <v xml:space="preserve">T O 202204 yyyy00 HV        </v>
      </c>
      <c r="B2589" s="68" t="s">
        <v>301</v>
      </c>
      <c r="C2589" s="68" t="s">
        <v>434</v>
      </c>
      <c r="D2589" s="68" t="s">
        <v>287</v>
      </c>
      <c r="E2589" s="68" t="s">
        <v>359</v>
      </c>
      <c r="F2589" s="68" t="s">
        <v>360</v>
      </c>
      <c r="G2589" s="68" t="s">
        <v>77</v>
      </c>
      <c r="H2589" s="68" t="s">
        <v>273</v>
      </c>
      <c r="I2589" s="68" t="s">
        <v>642</v>
      </c>
      <c r="J2589" s="65">
        <v>90</v>
      </c>
      <c r="K2589" s="65">
        <v>67</v>
      </c>
      <c r="L2589" s="65">
        <v>423</v>
      </c>
      <c r="M2589" s="65" t="s">
        <v>381</v>
      </c>
    </row>
    <row r="2590" spans="1:13" ht="12.75" customHeight="1">
      <c r="A2590" s="65" t="str">
        <f>IF(ROW()=1,"KEY",IF(ISNA(VLOOKUP(B2590,車名対応マスタ!B:D,3,FALSE)),"",IF(VLOOKUP(B2590,車名対応マスタ!B:D,3,FALSE)="","",$D2590&amp;" "&amp;IF($G2590="9","J","O")&amp;" "&amp;$I2590&amp;" "&amp;IF($I2590&lt;=TEXT(★完成資料!$A$1,"yyyymm"),TEXT(★完成資料!$A$1,"yyyymm"),"999999")&amp; " " &amp; LEFT(F2590 &amp; "          ",10))))</f>
        <v xml:space="preserve">T O 202205 yyyy00 HV        </v>
      </c>
      <c r="B2590" s="68" t="s">
        <v>301</v>
      </c>
      <c r="C2590" s="68" t="s">
        <v>434</v>
      </c>
      <c r="D2590" s="68" t="s">
        <v>287</v>
      </c>
      <c r="E2590" s="68" t="s">
        <v>359</v>
      </c>
      <c r="F2590" s="68" t="s">
        <v>360</v>
      </c>
      <c r="G2590" s="68" t="s">
        <v>77</v>
      </c>
      <c r="H2590" s="68" t="s">
        <v>273</v>
      </c>
      <c r="I2590" s="68" t="s">
        <v>647</v>
      </c>
      <c r="J2590" s="65">
        <v>96</v>
      </c>
      <c r="K2590" s="65">
        <v>61</v>
      </c>
      <c r="L2590" s="65">
        <v>423</v>
      </c>
      <c r="M2590" s="65" t="s">
        <v>381</v>
      </c>
    </row>
    <row r="2591" spans="1:13" ht="12.75" customHeight="1">
      <c r="A2591" s="65" t="str">
        <f>IF(ROW()=1,"KEY",IF(ISNA(VLOOKUP(B2591,車名対応マスタ!B:D,3,FALSE)),"",IF(VLOOKUP(B2591,車名対応マスタ!B:D,3,FALSE)="","",$D2591&amp;" "&amp;IF($G2591="9","J","O")&amp;" "&amp;$I2591&amp;" "&amp;IF($I2591&lt;=TEXT(★完成資料!$A$1,"yyyymm"),TEXT(★完成資料!$A$1,"yyyymm"),"999999")&amp; " " &amp; LEFT(F2591 &amp; "          ",10))))</f>
        <v xml:space="preserve">T O 202206 yyyy00 HV        </v>
      </c>
      <c r="B2591" s="68" t="s">
        <v>301</v>
      </c>
      <c r="C2591" s="68" t="s">
        <v>434</v>
      </c>
      <c r="D2591" s="68" t="s">
        <v>287</v>
      </c>
      <c r="E2591" s="68" t="s">
        <v>359</v>
      </c>
      <c r="F2591" s="68" t="s">
        <v>360</v>
      </c>
      <c r="G2591" s="68" t="s">
        <v>77</v>
      </c>
      <c r="H2591" s="68" t="s">
        <v>273</v>
      </c>
      <c r="I2591" s="68" t="s">
        <v>652</v>
      </c>
      <c r="J2591" s="65">
        <v>134</v>
      </c>
      <c r="K2591" s="65">
        <v>120</v>
      </c>
      <c r="L2591" s="65">
        <v>423</v>
      </c>
      <c r="M2591" s="65" t="s">
        <v>381</v>
      </c>
    </row>
    <row r="2592" spans="1:13" ht="12.75" customHeight="1">
      <c r="A2592" s="65" t="str">
        <f>IF(ROW()=1,"KEY",IF(ISNA(VLOOKUP(B2592,車名対応マスタ!B:D,3,FALSE)),"",IF(VLOOKUP(B2592,車名対応マスタ!B:D,3,FALSE)="","",$D2592&amp;" "&amp;IF($G2592="9","J","O")&amp;" "&amp;$I2592&amp;" "&amp;IF($I2592&lt;=TEXT(★完成資料!$A$1,"yyyymm"),TEXT(★完成資料!$A$1,"yyyymm"),"999999")&amp; " " &amp; LEFT(F2592 &amp; "          ",10))))</f>
        <v xml:space="preserve">T O 202207 yyyy00 HV        </v>
      </c>
      <c r="B2592" s="68" t="s">
        <v>301</v>
      </c>
      <c r="C2592" s="68" t="s">
        <v>434</v>
      </c>
      <c r="D2592" s="68" t="s">
        <v>287</v>
      </c>
      <c r="E2592" s="68" t="s">
        <v>359</v>
      </c>
      <c r="F2592" s="68" t="s">
        <v>360</v>
      </c>
      <c r="G2592" s="68" t="s">
        <v>77</v>
      </c>
      <c r="H2592" s="68" t="s">
        <v>273</v>
      </c>
      <c r="I2592" s="68" t="s">
        <v>655</v>
      </c>
      <c r="J2592" s="65">
        <v>83</v>
      </c>
      <c r="K2592" s="65">
        <v>73</v>
      </c>
      <c r="L2592" s="65">
        <v>423</v>
      </c>
      <c r="M2592" s="65" t="s">
        <v>381</v>
      </c>
    </row>
    <row r="2593" spans="1:13" ht="12.75" customHeight="1">
      <c r="A2593" s="65" t="str">
        <f>IF(ROW()=1,"KEY",IF(ISNA(VLOOKUP(B2593,車名対応マスタ!B:D,3,FALSE)),"",IF(VLOOKUP(B2593,車名対応マスタ!B:D,3,FALSE)="","",$D2593&amp;" "&amp;IF($G2593="9","J","O")&amp;" "&amp;$I2593&amp;" "&amp;IF($I2593&lt;=TEXT(★完成資料!$A$1,"yyyymm"),TEXT(★完成資料!$A$1,"yyyymm"),"999999")&amp; " " &amp; LEFT(F2593 &amp; "          ",10))))</f>
        <v xml:space="preserve">T O 202208 yyyy00 HV        </v>
      </c>
      <c r="B2593" s="68" t="s">
        <v>301</v>
      </c>
      <c r="C2593" s="68" t="s">
        <v>434</v>
      </c>
      <c r="D2593" s="68" t="s">
        <v>287</v>
      </c>
      <c r="E2593" s="68" t="s">
        <v>359</v>
      </c>
      <c r="F2593" s="68" t="s">
        <v>360</v>
      </c>
      <c r="G2593" s="68" t="s">
        <v>77</v>
      </c>
      <c r="H2593" s="68" t="s">
        <v>273</v>
      </c>
      <c r="I2593" s="68" t="s">
        <v>656</v>
      </c>
      <c r="J2593" s="65">
        <v>129</v>
      </c>
      <c r="K2593" s="65">
        <v>127</v>
      </c>
      <c r="L2593" s="65">
        <v>423</v>
      </c>
      <c r="M2593" s="65" t="s">
        <v>381</v>
      </c>
    </row>
    <row r="2594" spans="1:13" ht="12.75" customHeight="1">
      <c r="A2594" s="65" t="str">
        <f>IF(ROW()=1,"KEY",IF(ISNA(VLOOKUP(B2594,車名対応マスタ!B:D,3,FALSE)),"",IF(VLOOKUP(B2594,車名対応マスタ!B:D,3,FALSE)="","",$D2594&amp;" "&amp;IF($G2594="9","J","O")&amp;" "&amp;$I2594&amp;" "&amp;IF($I2594&lt;=TEXT(★完成資料!$A$1,"yyyymm"),TEXT(★完成資料!$A$1,"yyyymm"),"999999")&amp; " " &amp; LEFT(F2594 &amp; "          ",10))))</f>
        <v xml:space="preserve">T O 202209 yyyy00 HV        </v>
      </c>
      <c r="B2594" s="68" t="s">
        <v>301</v>
      </c>
      <c r="C2594" s="68" t="s">
        <v>434</v>
      </c>
      <c r="D2594" s="68" t="s">
        <v>287</v>
      </c>
      <c r="E2594" s="68" t="s">
        <v>359</v>
      </c>
      <c r="F2594" s="68" t="s">
        <v>360</v>
      </c>
      <c r="G2594" s="68" t="s">
        <v>77</v>
      </c>
      <c r="H2594" s="68" t="s">
        <v>273</v>
      </c>
      <c r="I2594" s="68" t="s">
        <v>657</v>
      </c>
      <c r="J2594" s="65">
        <v>161</v>
      </c>
      <c r="K2594" s="65">
        <v>181</v>
      </c>
      <c r="L2594" s="65">
        <v>423</v>
      </c>
      <c r="M2594" s="65" t="s">
        <v>381</v>
      </c>
    </row>
    <row r="2595" spans="1:13" ht="12.75" customHeight="1">
      <c r="A2595" s="65" t="str">
        <f>IF(ROW()=1,"KEY",IF(ISNA(VLOOKUP(B2595,車名対応マスタ!B:D,3,FALSE)),"",IF(VLOOKUP(B2595,車名対応マスタ!B:D,3,FALSE)="","",$D2595&amp;" "&amp;IF($G2595="9","J","O")&amp;" "&amp;$I2595&amp;" "&amp;IF($I2595&lt;=TEXT(★完成資料!$A$1,"yyyymm"),TEXT(★完成資料!$A$1,"yyyymm"),"999999")&amp; " " &amp; LEFT(F2595 &amp; "          ",10))))</f>
        <v xml:space="preserve">T O 202210 yyyy00 HV        </v>
      </c>
      <c r="B2595" s="68" t="s">
        <v>301</v>
      </c>
      <c r="C2595" s="68" t="s">
        <v>434</v>
      </c>
      <c r="D2595" s="68" t="s">
        <v>287</v>
      </c>
      <c r="E2595" s="68" t="s">
        <v>359</v>
      </c>
      <c r="F2595" s="68" t="s">
        <v>360</v>
      </c>
      <c r="G2595" s="68" t="s">
        <v>77</v>
      </c>
      <c r="H2595" s="68" t="s">
        <v>273</v>
      </c>
      <c r="I2595" s="68" t="s">
        <v>663</v>
      </c>
      <c r="J2595" s="65">
        <v>108</v>
      </c>
      <c r="K2595" s="65">
        <v>125</v>
      </c>
      <c r="L2595" s="65">
        <v>423</v>
      </c>
      <c r="M2595" s="65" t="s">
        <v>381</v>
      </c>
    </row>
    <row r="2596" spans="1:13" ht="12.75" customHeight="1">
      <c r="A2596" s="65" t="str">
        <f>IF(ROW()=1,"KEY",IF(ISNA(VLOOKUP(B2596,車名対応マスタ!B:D,3,FALSE)),"",IF(VLOOKUP(B2596,車名対応マスタ!B:D,3,FALSE)="","",$D2596&amp;" "&amp;IF($G2596="9","J","O")&amp;" "&amp;$I2596&amp;" "&amp;IF($I2596&lt;=TEXT(★完成資料!$A$1,"yyyymm"),TEXT(★完成資料!$A$1,"yyyymm"),"999999")&amp; " " &amp; LEFT(F2596 &amp; "          ",10))))</f>
        <v xml:space="preserve">T O 202201 yyyy00 HV        </v>
      </c>
      <c r="B2596" s="68" t="s">
        <v>301</v>
      </c>
      <c r="C2596" s="68" t="s">
        <v>434</v>
      </c>
      <c r="D2596" s="68" t="s">
        <v>287</v>
      </c>
      <c r="E2596" s="68" t="s">
        <v>359</v>
      </c>
      <c r="F2596" s="68" t="s">
        <v>360</v>
      </c>
      <c r="G2596" s="68" t="s">
        <v>77</v>
      </c>
      <c r="H2596" s="68" t="s">
        <v>273</v>
      </c>
      <c r="I2596" s="68" t="s">
        <v>639</v>
      </c>
      <c r="J2596" s="65">
        <v>186</v>
      </c>
      <c r="K2596" s="65">
        <v>122</v>
      </c>
      <c r="L2596" s="65">
        <v>420</v>
      </c>
      <c r="M2596" s="65" t="s">
        <v>274</v>
      </c>
    </row>
    <row r="2597" spans="1:13" ht="12.75" customHeight="1">
      <c r="A2597" s="65" t="str">
        <f>IF(ROW()=1,"KEY",IF(ISNA(VLOOKUP(B2597,車名対応マスタ!B:D,3,FALSE)),"",IF(VLOOKUP(B2597,車名対応マスタ!B:D,3,FALSE)="","",$D2597&amp;" "&amp;IF($G2597="9","J","O")&amp;" "&amp;$I2597&amp;" "&amp;IF($I2597&lt;=TEXT(★完成資料!$A$1,"yyyymm"),TEXT(★完成資料!$A$1,"yyyymm"),"999999")&amp; " " &amp; LEFT(F2597 &amp; "          ",10))))</f>
        <v xml:space="preserve">T O 202202 yyyy00 HV        </v>
      </c>
      <c r="B2597" s="68" t="s">
        <v>301</v>
      </c>
      <c r="C2597" s="68" t="s">
        <v>434</v>
      </c>
      <c r="D2597" s="68" t="s">
        <v>287</v>
      </c>
      <c r="E2597" s="68" t="s">
        <v>359</v>
      </c>
      <c r="F2597" s="68" t="s">
        <v>360</v>
      </c>
      <c r="G2597" s="68" t="s">
        <v>77</v>
      </c>
      <c r="H2597" s="68" t="s">
        <v>273</v>
      </c>
      <c r="I2597" s="68" t="s">
        <v>640</v>
      </c>
      <c r="J2597" s="65">
        <v>152</v>
      </c>
      <c r="K2597" s="65">
        <v>212</v>
      </c>
      <c r="L2597" s="65">
        <v>420</v>
      </c>
      <c r="M2597" s="65" t="s">
        <v>274</v>
      </c>
    </row>
    <row r="2598" spans="1:13" ht="12.75" customHeight="1">
      <c r="A2598" s="65" t="str">
        <f>IF(ROW()=1,"KEY",IF(ISNA(VLOOKUP(B2598,車名対応マスタ!B:D,3,FALSE)),"",IF(VLOOKUP(B2598,車名対応マスタ!B:D,3,FALSE)="","",$D2598&amp;" "&amp;IF($G2598="9","J","O")&amp;" "&amp;$I2598&amp;" "&amp;IF($I2598&lt;=TEXT(★完成資料!$A$1,"yyyymm"),TEXT(★完成資料!$A$1,"yyyymm"),"999999")&amp; " " &amp; LEFT(F2598 &amp; "          ",10))))</f>
        <v xml:space="preserve">T O 202203 yyyy00 HV        </v>
      </c>
      <c r="B2598" s="68" t="s">
        <v>301</v>
      </c>
      <c r="C2598" s="68" t="s">
        <v>434</v>
      </c>
      <c r="D2598" s="68" t="s">
        <v>287</v>
      </c>
      <c r="E2598" s="68" t="s">
        <v>359</v>
      </c>
      <c r="F2598" s="68" t="s">
        <v>360</v>
      </c>
      <c r="G2598" s="68" t="s">
        <v>77</v>
      </c>
      <c r="H2598" s="68" t="s">
        <v>273</v>
      </c>
      <c r="I2598" s="68" t="s">
        <v>641</v>
      </c>
      <c r="J2598" s="65">
        <v>133</v>
      </c>
      <c r="K2598" s="65">
        <v>263</v>
      </c>
      <c r="L2598" s="65">
        <v>420</v>
      </c>
      <c r="M2598" s="65" t="s">
        <v>274</v>
      </c>
    </row>
    <row r="2599" spans="1:13" ht="12.75" customHeight="1">
      <c r="A2599" s="65" t="str">
        <f>IF(ROW()=1,"KEY",IF(ISNA(VLOOKUP(B2599,車名対応マスタ!B:D,3,FALSE)),"",IF(VLOOKUP(B2599,車名対応マスタ!B:D,3,FALSE)="","",$D2599&amp;" "&amp;IF($G2599="9","J","O")&amp;" "&amp;$I2599&amp;" "&amp;IF($I2599&lt;=TEXT(★完成資料!$A$1,"yyyymm"),TEXT(★完成資料!$A$1,"yyyymm"),"999999")&amp; " " &amp; LEFT(F2599 &amp; "          ",10))))</f>
        <v xml:space="preserve">T O 202204 yyyy00 HV        </v>
      </c>
      <c r="B2599" s="68" t="s">
        <v>301</v>
      </c>
      <c r="C2599" s="68" t="s">
        <v>434</v>
      </c>
      <c r="D2599" s="68" t="s">
        <v>287</v>
      </c>
      <c r="E2599" s="68" t="s">
        <v>359</v>
      </c>
      <c r="F2599" s="68" t="s">
        <v>360</v>
      </c>
      <c r="G2599" s="68" t="s">
        <v>77</v>
      </c>
      <c r="H2599" s="68" t="s">
        <v>273</v>
      </c>
      <c r="I2599" s="68" t="s">
        <v>642</v>
      </c>
      <c r="J2599" s="65">
        <v>99</v>
      </c>
      <c r="K2599" s="65">
        <v>262</v>
      </c>
      <c r="L2599" s="65">
        <v>420</v>
      </c>
      <c r="M2599" s="65" t="s">
        <v>274</v>
      </c>
    </row>
    <row r="2600" spans="1:13" ht="12.75" customHeight="1">
      <c r="A2600" s="65" t="str">
        <f>IF(ROW()=1,"KEY",IF(ISNA(VLOOKUP(B2600,車名対応マスタ!B:D,3,FALSE)),"",IF(VLOOKUP(B2600,車名対応マスタ!B:D,3,FALSE)="","",$D2600&amp;" "&amp;IF($G2600="9","J","O")&amp;" "&amp;$I2600&amp;" "&amp;IF($I2600&lt;=TEXT(★完成資料!$A$1,"yyyymm"),TEXT(★完成資料!$A$1,"yyyymm"),"999999")&amp; " " &amp; LEFT(F2600 &amp; "          ",10))))</f>
        <v xml:space="preserve">T O 202205 yyyy00 HV        </v>
      </c>
      <c r="B2600" s="68" t="s">
        <v>301</v>
      </c>
      <c r="C2600" s="68" t="s">
        <v>434</v>
      </c>
      <c r="D2600" s="68" t="s">
        <v>287</v>
      </c>
      <c r="E2600" s="68" t="s">
        <v>359</v>
      </c>
      <c r="F2600" s="68" t="s">
        <v>360</v>
      </c>
      <c r="G2600" s="68" t="s">
        <v>77</v>
      </c>
      <c r="H2600" s="68" t="s">
        <v>273</v>
      </c>
      <c r="I2600" s="68" t="s">
        <v>647</v>
      </c>
      <c r="J2600" s="65">
        <v>220</v>
      </c>
      <c r="K2600" s="65">
        <v>247</v>
      </c>
      <c r="L2600" s="65">
        <v>420</v>
      </c>
      <c r="M2600" s="65" t="s">
        <v>274</v>
      </c>
    </row>
    <row r="2601" spans="1:13" ht="12.75" customHeight="1">
      <c r="A2601" s="65" t="str">
        <f>IF(ROW()=1,"KEY",IF(ISNA(VLOOKUP(B2601,車名対応マスタ!B:D,3,FALSE)),"",IF(VLOOKUP(B2601,車名対応マスタ!B:D,3,FALSE)="","",$D2601&amp;" "&amp;IF($G2601="9","J","O")&amp;" "&amp;$I2601&amp;" "&amp;IF($I2601&lt;=TEXT(★完成資料!$A$1,"yyyymm"),TEXT(★完成資料!$A$1,"yyyymm"),"999999")&amp; " " &amp; LEFT(F2601 &amp; "          ",10))))</f>
        <v xml:space="preserve">T O 202206 yyyy00 HV        </v>
      </c>
      <c r="B2601" s="68" t="s">
        <v>301</v>
      </c>
      <c r="C2601" s="68" t="s">
        <v>434</v>
      </c>
      <c r="D2601" s="68" t="s">
        <v>287</v>
      </c>
      <c r="E2601" s="68" t="s">
        <v>359</v>
      </c>
      <c r="F2601" s="68" t="s">
        <v>360</v>
      </c>
      <c r="G2601" s="68" t="s">
        <v>77</v>
      </c>
      <c r="H2601" s="68" t="s">
        <v>273</v>
      </c>
      <c r="I2601" s="68" t="s">
        <v>652</v>
      </c>
      <c r="J2601" s="65">
        <v>118</v>
      </c>
      <c r="K2601" s="65">
        <v>319</v>
      </c>
      <c r="L2601" s="65">
        <v>420</v>
      </c>
      <c r="M2601" s="65" t="s">
        <v>274</v>
      </c>
    </row>
    <row r="2602" spans="1:13" ht="12.75" customHeight="1">
      <c r="A2602" s="65" t="str">
        <f>IF(ROW()=1,"KEY",IF(ISNA(VLOOKUP(B2602,車名対応マスタ!B:D,3,FALSE)),"",IF(VLOOKUP(B2602,車名対応マスタ!B:D,3,FALSE)="","",$D2602&amp;" "&amp;IF($G2602="9","J","O")&amp;" "&amp;$I2602&amp;" "&amp;IF($I2602&lt;=TEXT(★完成資料!$A$1,"yyyymm"),TEXT(★完成資料!$A$1,"yyyymm"),"999999")&amp; " " &amp; LEFT(F2602 &amp; "          ",10))))</f>
        <v xml:space="preserve">T O 202207 yyyy00 HV        </v>
      </c>
      <c r="B2602" s="68" t="s">
        <v>301</v>
      </c>
      <c r="C2602" s="68" t="s">
        <v>434</v>
      </c>
      <c r="D2602" s="68" t="s">
        <v>287</v>
      </c>
      <c r="E2602" s="68" t="s">
        <v>359</v>
      </c>
      <c r="F2602" s="68" t="s">
        <v>360</v>
      </c>
      <c r="G2602" s="68" t="s">
        <v>77</v>
      </c>
      <c r="H2602" s="68" t="s">
        <v>273</v>
      </c>
      <c r="I2602" s="68" t="s">
        <v>655</v>
      </c>
      <c r="J2602" s="65">
        <v>98</v>
      </c>
      <c r="K2602" s="65">
        <v>218</v>
      </c>
      <c r="L2602" s="65">
        <v>420</v>
      </c>
      <c r="M2602" s="65" t="s">
        <v>274</v>
      </c>
    </row>
    <row r="2603" spans="1:13" ht="12.75" customHeight="1">
      <c r="A2603" s="65" t="str">
        <f>IF(ROW()=1,"KEY",IF(ISNA(VLOOKUP(B2603,車名対応マスタ!B:D,3,FALSE)),"",IF(VLOOKUP(B2603,車名対応マスタ!B:D,3,FALSE)="","",$D2603&amp;" "&amp;IF($G2603="9","J","O")&amp;" "&amp;$I2603&amp;" "&amp;IF($I2603&lt;=TEXT(★完成資料!$A$1,"yyyymm"),TEXT(★完成資料!$A$1,"yyyymm"),"999999")&amp; " " &amp; LEFT(F2603 &amp; "          ",10))))</f>
        <v xml:space="preserve">T O 202208 yyyy00 HV        </v>
      </c>
      <c r="B2603" s="68" t="s">
        <v>301</v>
      </c>
      <c r="C2603" s="68" t="s">
        <v>434</v>
      </c>
      <c r="D2603" s="68" t="s">
        <v>287</v>
      </c>
      <c r="E2603" s="68" t="s">
        <v>359</v>
      </c>
      <c r="F2603" s="68" t="s">
        <v>360</v>
      </c>
      <c r="G2603" s="68" t="s">
        <v>77</v>
      </c>
      <c r="H2603" s="68" t="s">
        <v>273</v>
      </c>
      <c r="I2603" s="68" t="s">
        <v>656</v>
      </c>
      <c r="J2603" s="65">
        <v>63</v>
      </c>
      <c r="K2603" s="65">
        <v>138</v>
      </c>
      <c r="L2603" s="65">
        <v>420</v>
      </c>
      <c r="M2603" s="65" t="s">
        <v>274</v>
      </c>
    </row>
    <row r="2604" spans="1:13" ht="12.75" customHeight="1">
      <c r="A2604" s="65" t="str">
        <f>IF(ROW()=1,"KEY",IF(ISNA(VLOOKUP(B2604,車名対応マスタ!B:D,3,FALSE)),"",IF(VLOOKUP(B2604,車名対応マスタ!B:D,3,FALSE)="","",$D2604&amp;" "&amp;IF($G2604="9","J","O")&amp;" "&amp;$I2604&amp;" "&amp;IF($I2604&lt;=TEXT(★完成資料!$A$1,"yyyymm"),TEXT(★完成資料!$A$1,"yyyymm"),"999999")&amp; " " &amp; LEFT(F2604 &amp; "          ",10))))</f>
        <v xml:space="preserve">T O 202209 yyyy00 HV        </v>
      </c>
      <c r="B2604" s="68" t="s">
        <v>301</v>
      </c>
      <c r="C2604" s="68" t="s">
        <v>434</v>
      </c>
      <c r="D2604" s="68" t="s">
        <v>287</v>
      </c>
      <c r="E2604" s="68" t="s">
        <v>359</v>
      </c>
      <c r="F2604" s="68" t="s">
        <v>360</v>
      </c>
      <c r="G2604" s="68" t="s">
        <v>77</v>
      </c>
      <c r="H2604" s="68" t="s">
        <v>273</v>
      </c>
      <c r="I2604" s="68" t="s">
        <v>657</v>
      </c>
      <c r="J2604" s="65">
        <v>100</v>
      </c>
      <c r="K2604" s="65">
        <v>186</v>
      </c>
      <c r="L2604" s="65">
        <v>420</v>
      </c>
      <c r="M2604" s="65" t="s">
        <v>274</v>
      </c>
    </row>
    <row r="2605" spans="1:13" ht="12.75" customHeight="1">
      <c r="A2605" s="65" t="str">
        <f>IF(ROW()=1,"KEY",IF(ISNA(VLOOKUP(B2605,車名対応マスタ!B:D,3,FALSE)),"",IF(VLOOKUP(B2605,車名対応マスタ!B:D,3,FALSE)="","",$D2605&amp;" "&amp;IF($G2605="9","J","O")&amp;" "&amp;$I2605&amp;" "&amp;IF($I2605&lt;=TEXT(★完成資料!$A$1,"yyyymm"),TEXT(★完成資料!$A$1,"yyyymm"),"999999")&amp; " " &amp; LEFT(F2605 &amp; "          ",10))))</f>
        <v xml:space="preserve">T O 202210 yyyy00 HV        </v>
      </c>
      <c r="B2605" s="68" t="s">
        <v>301</v>
      </c>
      <c r="C2605" s="68" t="s">
        <v>434</v>
      </c>
      <c r="D2605" s="68" t="s">
        <v>287</v>
      </c>
      <c r="E2605" s="68" t="s">
        <v>359</v>
      </c>
      <c r="F2605" s="68" t="s">
        <v>360</v>
      </c>
      <c r="G2605" s="68" t="s">
        <v>77</v>
      </c>
      <c r="H2605" s="68" t="s">
        <v>273</v>
      </c>
      <c r="I2605" s="68" t="s">
        <v>663</v>
      </c>
      <c r="J2605" s="65">
        <v>168</v>
      </c>
      <c r="K2605" s="65">
        <v>95</v>
      </c>
      <c r="L2605" s="65">
        <v>420</v>
      </c>
      <c r="M2605" s="65" t="s">
        <v>274</v>
      </c>
    </row>
    <row r="2606" spans="1:13" ht="12.75" customHeight="1">
      <c r="A2606" s="65" t="str">
        <f>IF(ROW()=1,"KEY",IF(ISNA(VLOOKUP(B2606,車名対応マスタ!B:D,3,FALSE)),"",IF(VLOOKUP(B2606,車名対応マスタ!B:D,3,FALSE)="","",$D2606&amp;" "&amp;IF($G2606="9","J","O")&amp;" "&amp;$I2606&amp;" "&amp;IF($I2606&lt;=TEXT(★完成資料!$A$1,"yyyymm"),TEXT(★完成資料!$A$1,"yyyymm"),"999999")&amp; " " &amp; LEFT(F2606 &amp; "          ",10))))</f>
        <v xml:space="preserve">T O 202201 yyyy00 HV        </v>
      </c>
      <c r="B2606" s="68" t="s">
        <v>301</v>
      </c>
      <c r="C2606" s="68" t="s">
        <v>434</v>
      </c>
      <c r="D2606" s="68" t="s">
        <v>287</v>
      </c>
      <c r="E2606" s="68" t="s">
        <v>359</v>
      </c>
      <c r="F2606" s="68" t="s">
        <v>360</v>
      </c>
      <c r="G2606" s="68" t="s">
        <v>77</v>
      </c>
      <c r="H2606" s="68" t="s">
        <v>273</v>
      </c>
      <c r="I2606" s="68" t="s">
        <v>639</v>
      </c>
      <c r="J2606" s="65">
        <v>2</v>
      </c>
      <c r="K2606" s="65">
        <v>5</v>
      </c>
      <c r="L2606" s="65">
        <v>603</v>
      </c>
      <c r="M2606" s="65" t="s">
        <v>263</v>
      </c>
    </row>
    <row r="2607" spans="1:13" ht="12.75" customHeight="1">
      <c r="A2607" s="65" t="str">
        <f>IF(ROW()=1,"KEY",IF(ISNA(VLOOKUP(B2607,車名対応マスタ!B:D,3,FALSE)),"",IF(VLOOKUP(B2607,車名対応マスタ!B:D,3,FALSE)="","",$D2607&amp;" "&amp;IF($G2607="9","J","O")&amp;" "&amp;$I2607&amp;" "&amp;IF($I2607&lt;=TEXT(★完成資料!$A$1,"yyyymm"),TEXT(★完成資料!$A$1,"yyyymm"),"999999")&amp; " " &amp; LEFT(F2607 &amp; "          ",10))))</f>
        <v xml:space="preserve">T O 202202 yyyy00 HV        </v>
      </c>
      <c r="B2607" s="68" t="s">
        <v>301</v>
      </c>
      <c r="C2607" s="68" t="s">
        <v>434</v>
      </c>
      <c r="D2607" s="68" t="s">
        <v>287</v>
      </c>
      <c r="E2607" s="68" t="s">
        <v>359</v>
      </c>
      <c r="F2607" s="68" t="s">
        <v>360</v>
      </c>
      <c r="G2607" s="68" t="s">
        <v>77</v>
      </c>
      <c r="H2607" s="68" t="s">
        <v>273</v>
      </c>
      <c r="I2607" s="68" t="s">
        <v>640</v>
      </c>
      <c r="J2607" s="65">
        <v>4</v>
      </c>
      <c r="K2607" s="65">
        <v>5</v>
      </c>
      <c r="L2607" s="65">
        <v>603</v>
      </c>
      <c r="M2607" s="65" t="s">
        <v>263</v>
      </c>
    </row>
    <row r="2608" spans="1:13" ht="12.75" customHeight="1">
      <c r="A2608" s="65" t="str">
        <f>IF(ROW()=1,"KEY",IF(ISNA(VLOOKUP(B2608,車名対応マスタ!B:D,3,FALSE)),"",IF(VLOOKUP(B2608,車名対応マスタ!B:D,3,FALSE)="","",$D2608&amp;" "&amp;IF($G2608="9","J","O")&amp;" "&amp;$I2608&amp;" "&amp;IF($I2608&lt;=TEXT(★完成資料!$A$1,"yyyymm"),TEXT(★完成資料!$A$1,"yyyymm"),"999999")&amp; " " &amp; LEFT(F2608 &amp; "          ",10))))</f>
        <v xml:space="preserve">T O 202203 yyyy00 HV        </v>
      </c>
      <c r="B2608" s="68" t="s">
        <v>301</v>
      </c>
      <c r="C2608" s="68" t="s">
        <v>434</v>
      </c>
      <c r="D2608" s="68" t="s">
        <v>287</v>
      </c>
      <c r="E2608" s="68" t="s">
        <v>359</v>
      </c>
      <c r="F2608" s="68" t="s">
        <v>360</v>
      </c>
      <c r="G2608" s="68" t="s">
        <v>77</v>
      </c>
      <c r="H2608" s="68" t="s">
        <v>273</v>
      </c>
      <c r="I2608" s="68" t="s">
        <v>641</v>
      </c>
      <c r="J2608" s="65">
        <v>6</v>
      </c>
      <c r="K2608" s="65">
        <v>9</v>
      </c>
      <c r="L2608" s="65">
        <v>603</v>
      </c>
      <c r="M2608" s="65" t="s">
        <v>263</v>
      </c>
    </row>
    <row r="2609" spans="1:13" ht="12.75" customHeight="1">
      <c r="A2609" s="65" t="str">
        <f>IF(ROW()=1,"KEY",IF(ISNA(VLOOKUP(B2609,車名対応マスタ!B:D,3,FALSE)),"",IF(VLOOKUP(B2609,車名対応マスタ!B:D,3,FALSE)="","",$D2609&amp;" "&amp;IF($G2609="9","J","O")&amp;" "&amp;$I2609&amp;" "&amp;IF($I2609&lt;=TEXT(★完成資料!$A$1,"yyyymm"),TEXT(★完成資料!$A$1,"yyyymm"),"999999")&amp; " " &amp; LEFT(F2609 &amp; "          ",10))))</f>
        <v xml:space="preserve">T O 202204 yyyy00 HV        </v>
      </c>
      <c r="B2609" s="68" t="s">
        <v>301</v>
      </c>
      <c r="C2609" s="68" t="s">
        <v>434</v>
      </c>
      <c r="D2609" s="68" t="s">
        <v>287</v>
      </c>
      <c r="E2609" s="68" t="s">
        <v>359</v>
      </c>
      <c r="F2609" s="68" t="s">
        <v>360</v>
      </c>
      <c r="G2609" s="68" t="s">
        <v>77</v>
      </c>
      <c r="H2609" s="68" t="s">
        <v>273</v>
      </c>
      <c r="I2609" s="68" t="s">
        <v>642</v>
      </c>
      <c r="J2609" s="65">
        <v>8</v>
      </c>
      <c r="K2609" s="65">
        <v>5</v>
      </c>
      <c r="L2609" s="65">
        <v>603</v>
      </c>
      <c r="M2609" s="65" t="s">
        <v>263</v>
      </c>
    </row>
    <row r="2610" spans="1:13" ht="12.75" customHeight="1">
      <c r="A2610" s="65" t="str">
        <f>IF(ROW()=1,"KEY",IF(ISNA(VLOOKUP(B2610,車名対応マスタ!B:D,3,FALSE)),"",IF(VLOOKUP(B2610,車名対応マスタ!B:D,3,FALSE)="","",$D2610&amp;" "&amp;IF($G2610="9","J","O")&amp;" "&amp;$I2610&amp;" "&amp;IF($I2610&lt;=TEXT(★完成資料!$A$1,"yyyymm"),TEXT(★完成資料!$A$1,"yyyymm"),"999999")&amp; " " &amp; LEFT(F2610 &amp; "          ",10))))</f>
        <v xml:space="preserve">T O 202205 yyyy00 HV        </v>
      </c>
      <c r="B2610" s="68" t="s">
        <v>301</v>
      </c>
      <c r="C2610" s="68" t="s">
        <v>434</v>
      </c>
      <c r="D2610" s="68" t="s">
        <v>287</v>
      </c>
      <c r="E2610" s="68" t="s">
        <v>359</v>
      </c>
      <c r="F2610" s="68" t="s">
        <v>360</v>
      </c>
      <c r="G2610" s="68" t="s">
        <v>77</v>
      </c>
      <c r="H2610" s="68" t="s">
        <v>273</v>
      </c>
      <c r="I2610" s="68" t="s">
        <v>647</v>
      </c>
      <c r="J2610" s="65">
        <v>4</v>
      </c>
      <c r="K2610" s="65">
        <v>8</v>
      </c>
      <c r="L2610" s="65">
        <v>603</v>
      </c>
      <c r="M2610" s="65" t="s">
        <v>263</v>
      </c>
    </row>
    <row r="2611" spans="1:13" ht="12.75" customHeight="1">
      <c r="A2611" s="65" t="str">
        <f>IF(ROW()=1,"KEY",IF(ISNA(VLOOKUP(B2611,車名対応マスタ!B:D,3,FALSE)),"",IF(VLOOKUP(B2611,車名対応マスタ!B:D,3,FALSE)="","",$D2611&amp;" "&amp;IF($G2611="9","J","O")&amp;" "&amp;$I2611&amp;" "&amp;IF($I2611&lt;=TEXT(★完成資料!$A$1,"yyyymm"),TEXT(★完成資料!$A$1,"yyyymm"),"999999")&amp; " " &amp; LEFT(F2611 &amp; "          ",10))))</f>
        <v xml:space="preserve">T O 202206 yyyy00 HV        </v>
      </c>
      <c r="B2611" s="68" t="s">
        <v>301</v>
      </c>
      <c r="C2611" s="68" t="s">
        <v>434</v>
      </c>
      <c r="D2611" s="68" t="s">
        <v>287</v>
      </c>
      <c r="E2611" s="68" t="s">
        <v>359</v>
      </c>
      <c r="F2611" s="68" t="s">
        <v>360</v>
      </c>
      <c r="G2611" s="68" t="s">
        <v>77</v>
      </c>
      <c r="H2611" s="68" t="s">
        <v>273</v>
      </c>
      <c r="I2611" s="68" t="s">
        <v>652</v>
      </c>
      <c r="J2611" s="65">
        <v>15</v>
      </c>
      <c r="K2611" s="65">
        <v>3</v>
      </c>
      <c r="L2611" s="65">
        <v>603</v>
      </c>
      <c r="M2611" s="65" t="s">
        <v>263</v>
      </c>
    </row>
    <row r="2612" spans="1:13" ht="12.75" customHeight="1">
      <c r="A2612" s="65" t="str">
        <f>IF(ROW()=1,"KEY",IF(ISNA(VLOOKUP(B2612,車名対応マスタ!B:D,3,FALSE)),"",IF(VLOOKUP(B2612,車名対応マスタ!B:D,3,FALSE)="","",$D2612&amp;" "&amp;IF($G2612="9","J","O")&amp;" "&amp;$I2612&amp;" "&amp;IF($I2612&lt;=TEXT(★完成資料!$A$1,"yyyymm"),TEXT(★完成資料!$A$1,"yyyymm"),"999999")&amp; " " &amp; LEFT(F2612 &amp; "          ",10))))</f>
        <v xml:space="preserve">T O 202207 yyyy00 HV        </v>
      </c>
      <c r="B2612" s="68" t="s">
        <v>301</v>
      </c>
      <c r="C2612" s="68" t="s">
        <v>434</v>
      </c>
      <c r="D2612" s="68" t="s">
        <v>287</v>
      </c>
      <c r="E2612" s="68" t="s">
        <v>359</v>
      </c>
      <c r="F2612" s="68" t="s">
        <v>360</v>
      </c>
      <c r="G2612" s="68" t="s">
        <v>77</v>
      </c>
      <c r="H2612" s="68" t="s">
        <v>273</v>
      </c>
      <c r="I2612" s="68" t="s">
        <v>655</v>
      </c>
      <c r="J2612" s="65">
        <v>3</v>
      </c>
      <c r="K2612" s="65">
        <v>1</v>
      </c>
      <c r="L2612" s="65">
        <v>603</v>
      </c>
      <c r="M2612" s="65" t="s">
        <v>263</v>
      </c>
    </row>
    <row r="2613" spans="1:13" ht="12.75" customHeight="1">
      <c r="A2613" s="65" t="str">
        <f>IF(ROW()=1,"KEY",IF(ISNA(VLOOKUP(B2613,車名対応マスタ!B:D,3,FALSE)),"",IF(VLOOKUP(B2613,車名対応マスタ!B:D,3,FALSE)="","",$D2613&amp;" "&amp;IF($G2613="9","J","O")&amp;" "&amp;$I2613&amp;" "&amp;IF($I2613&lt;=TEXT(★完成資料!$A$1,"yyyymm"),TEXT(★完成資料!$A$1,"yyyymm"),"999999")&amp; " " &amp; LEFT(F2613 &amp; "          ",10))))</f>
        <v xml:space="preserve">T O 202208 yyyy00 HV        </v>
      </c>
      <c r="B2613" s="68" t="s">
        <v>301</v>
      </c>
      <c r="C2613" s="68" t="s">
        <v>434</v>
      </c>
      <c r="D2613" s="68" t="s">
        <v>287</v>
      </c>
      <c r="E2613" s="68" t="s">
        <v>359</v>
      </c>
      <c r="F2613" s="68" t="s">
        <v>360</v>
      </c>
      <c r="G2613" s="68" t="s">
        <v>77</v>
      </c>
      <c r="H2613" s="68" t="s">
        <v>273</v>
      </c>
      <c r="I2613" s="68" t="s">
        <v>656</v>
      </c>
      <c r="J2613" s="65">
        <v>6</v>
      </c>
      <c r="K2613" s="65">
        <v>2</v>
      </c>
      <c r="L2613" s="65">
        <v>603</v>
      </c>
      <c r="M2613" s="65" t="s">
        <v>263</v>
      </c>
    </row>
    <row r="2614" spans="1:13" ht="12.75" customHeight="1">
      <c r="A2614" s="65" t="str">
        <f>IF(ROW()=1,"KEY",IF(ISNA(VLOOKUP(B2614,車名対応マスタ!B:D,3,FALSE)),"",IF(VLOOKUP(B2614,車名対応マスタ!B:D,3,FALSE)="","",$D2614&amp;" "&amp;IF($G2614="9","J","O")&amp;" "&amp;$I2614&amp;" "&amp;IF($I2614&lt;=TEXT(★完成資料!$A$1,"yyyymm"),TEXT(★完成資料!$A$1,"yyyymm"),"999999")&amp; " " &amp; LEFT(F2614 &amp; "          ",10))))</f>
        <v xml:space="preserve">T O 202209 yyyy00 HV        </v>
      </c>
      <c r="B2614" s="68" t="s">
        <v>301</v>
      </c>
      <c r="C2614" s="68" t="s">
        <v>434</v>
      </c>
      <c r="D2614" s="68" t="s">
        <v>287</v>
      </c>
      <c r="E2614" s="68" t="s">
        <v>359</v>
      </c>
      <c r="F2614" s="68" t="s">
        <v>360</v>
      </c>
      <c r="G2614" s="68" t="s">
        <v>77</v>
      </c>
      <c r="H2614" s="68" t="s">
        <v>273</v>
      </c>
      <c r="I2614" s="68" t="s">
        <v>657</v>
      </c>
      <c r="J2614" s="65">
        <v>8</v>
      </c>
      <c r="K2614" s="65">
        <v>3</v>
      </c>
      <c r="L2614" s="65">
        <v>603</v>
      </c>
      <c r="M2614" s="65" t="s">
        <v>263</v>
      </c>
    </row>
    <row r="2615" spans="1:13" ht="12.75" customHeight="1">
      <c r="A2615" s="65" t="str">
        <f>IF(ROW()=1,"KEY",IF(ISNA(VLOOKUP(B2615,車名対応マスタ!B:D,3,FALSE)),"",IF(VLOOKUP(B2615,車名対応マスタ!B:D,3,FALSE)="","",$D2615&amp;" "&amp;IF($G2615="9","J","O")&amp;" "&amp;$I2615&amp;" "&amp;IF($I2615&lt;=TEXT(★完成資料!$A$1,"yyyymm"),TEXT(★完成資料!$A$1,"yyyymm"),"999999")&amp; " " &amp; LEFT(F2615 &amp; "          ",10))))</f>
        <v xml:space="preserve">T O 202210 yyyy00 HV        </v>
      </c>
      <c r="B2615" s="68" t="s">
        <v>301</v>
      </c>
      <c r="C2615" s="68" t="s">
        <v>434</v>
      </c>
      <c r="D2615" s="68" t="s">
        <v>287</v>
      </c>
      <c r="E2615" s="68" t="s">
        <v>359</v>
      </c>
      <c r="F2615" s="68" t="s">
        <v>360</v>
      </c>
      <c r="G2615" s="68" t="s">
        <v>77</v>
      </c>
      <c r="H2615" s="68" t="s">
        <v>273</v>
      </c>
      <c r="I2615" s="68" t="s">
        <v>663</v>
      </c>
      <c r="J2615" s="65">
        <v>4</v>
      </c>
      <c r="K2615" s="65">
        <v>4</v>
      </c>
      <c r="L2615" s="65">
        <v>603</v>
      </c>
      <c r="M2615" s="65" t="s">
        <v>263</v>
      </c>
    </row>
    <row r="2616" spans="1:13" ht="12.75" customHeight="1">
      <c r="A2616" s="65" t="str">
        <f>IF(ROW()=1,"KEY",IF(ISNA(VLOOKUP(B2616,車名対応マスタ!B:D,3,FALSE)),"",IF(VLOOKUP(B2616,車名対応マスタ!B:D,3,FALSE)="","",$D2616&amp;" "&amp;IF($G2616="9","J","O")&amp;" "&amp;$I2616&amp;" "&amp;IF($I2616&lt;=TEXT(★完成資料!$A$1,"yyyymm"),TEXT(★完成資料!$A$1,"yyyymm"),"999999")&amp; " " &amp; LEFT(F2616 &amp; "          ",10))))</f>
        <v xml:space="preserve">T O 202201 yyyy00 HV        </v>
      </c>
      <c r="B2616" s="68" t="s">
        <v>301</v>
      </c>
      <c r="C2616" s="68" t="s">
        <v>434</v>
      </c>
      <c r="D2616" s="68" t="s">
        <v>287</v>
      </c>
      <c r="E2616" s="68" t="s">
        <v>359</v>
      </c>
      <c r="F2616" s="68" t="s">
        <v>360</v>
      </c>
      <c r="G2616" s="68" t="s">
        <v>77</v>
      </c>
      <c r="H2616" s="68" t="s">
        <v>273</v>
      </c>
      <c r="I2616" s="68" t="s">
        <v>639</v>
      </c>
      <c r="J2616" s="65">
        <v>1812</v>
      </c>
      <c r="K2616" s="65">
        <v>559</v>
      </c>
      <c r="L2616" s="65">
        <v>417</v>
      </c>
      <c r="M2616" s="65" t="s">
        <v>499</v>
      </c>
    </row>
    <row r="2617" spans="1:13" ht="12.75" customHeight="1">
      <c r="A2617" s="65" t="str">
        <f>IF(ROW()=1,"KEY",IF(ISNA(VLOOKUP(B2617,車名対応マスタ!B:D,3,FALSE)),"",IF(VLOOKUP(B2617,車名対応マスタ!B:D,3,FALSE)="","",$D2617&amp;" "&amp;IF($G2617="9","J","O")&amp;" "&amp;$I2617&amp;" "&amp;IF($I2617&lt;=TEXT(★完成資料!$A$1,"yyyymm"),TEXT(★完成資料!$A$1,"yyyymm"),"999999")&amp; " " &amp; LEFT(F2617 &amp; "          ",10))))</f>
        <v xml:space="preserve">T O 202202 yyyy00 HV        </v>
      </c>
      <c r="B2617" s="68" t="s">
        <v>301</v>
      </c>
      <c r="C2617" s="68" t="s">
        <v>434</v>
      </c>
      <c r="D2617" s="68" t="s">
        <v>287</v>
      </c>
      <c r="E2617" s="68" t="s">
        <v>359</v>
      </c>
      <c r="F2617" s="68" t="s">
        <v>360</v>
      </c>
      <c r="G2617" s="68" t="s">
        <v>77</v>
      </c>
      <c r="H2617" s="68" t="s">
        <v>273</v>
      </c>
      <c r="I2617" s="68" t="s">
        <v>640</v>
      </c>
      <c r="J2617" s="65">
        <v>502</v>
      </c>
      <c r="K2617" s="65">
        <v>908</v>
      </c>
      <c r="L2617" s="65">
        <v>417</v>
      </c>
      <c r="M2617" s="65" t="s">
        <v>499</v>
      </c>
    </row>
    <row r="2618" spans="1:13" ht="12.75" customHeight="1">
      <c r="A2618" s="65" t="str">
        <f>IF(ROW()=1,"KEY",IF(ISNA(VLOOKUP(B2618,車名対応マスタ!B:D,3,FALSE)),"",IF(VLOOKUP(B2618,車名対応マスタ!B:D,3,FALSE)="","",$D2618&amp;" "&amp;IF($G2618="9","J","O")&amp;" "&amp;$I2618&amp;" "&amp;IF($I2618&lt;=TEXT(★完成資料!$A$1,"yyyymm"),TEXT(★完成資料!$A$1,"yyyymm"),"999999")&amp; " " &amp; LEFT(F2618 &amp; "          ",10))))</f>
        <v xml:space="preserve">T O 202203 yyyy00 HV        </v>
      </c>
      <c r="B2618" s="68" t="s">
        <v>301</v>
      </c>
      <c r="C2618" s="68" t="s">
        <v>434</v>
      </c>
      <c r="D2618" s="68" t="s">
        <v>287</v>
      </c>
      <c r="E2618" s="68" t="s">
        <v>359</v>
      </c>
      <c r="F2618" s="68" t="s">
        <v>360</v>
      </c>
      <c r="G2618" s="68" t="s">
        <v>77</v>
      </c>
      <c r="H2618" s="68" t="s">
        <v>273</v>
      </c>
      <c r="I2618" s="68" t="s">
        <v>641</v>
      </c>
      <c r="K2618" s="65">
        <v>1325</v>
      </c>
      <c r="L2618" s="65">
        <v>417</v>
      </c>
      <c r="M2618" s="65" t="s">
        <v>499</v>
      </c>
    </row>
    <row r="2619" spans="1:13" ht="12.75" customHeight="1">
      <c r="A2619" s="65" t="str">
        <f>IF(ROW()=1,"KEY",IF(ISNA(VLOOKUP(B2619,車名対応マスタ!B:D,3,FALSE)),"",IF(VLOOKUP(B2619,車名対応マスタ!B:D,3,FALSE)="","",$D2619&amp;" "&amp;IF($G2619="9","J","O")&amp;" "&amp;$I2619&amp;" "&amp;IF($I2619&lt;=TEXT(★完成資料!$A$1,"yyyymm"),TEXT(★完成資料!$A$1,"yyyymm"),"999999")&amp; " " &amp; LEFT(F2619 &amp; "          ",10))))</f>
        <v xml:space="preserve">T O 202204 yyyy00 HV        </v>
      </c>
      <c r="B2619" s="68" t="s">
        <v>301</v>
      </c>
      <c r="C2619" s="68" t="s">
        <v>434</v>
      </c>
      <c r="D2619" s="68" t="s">
        <v>287</v>
      </c>
      <c r="E2619" s="68" t="s">
        <v>359</v>
      </c>
      <c r="F2619" s="68" t="s">
        <v>360</v>
      </c>
      <c r="G2619" s="68" t="s">
        <v>77</v>
      </c>
      <c r="H2619" s="68" t="s">
        <v>273</v>
      </c>
      <c r="I2619" s="68" t="s">
        <v>642</v>
      </c>
      <c r="K2619" s="65">
        <v>529</v>
      </c>
      <c r="L2619" s="65">
        <v>417</v>
      </c>
      <c r="M2619" s="65" t="s">
        <v>499</v>
      </c>
    </row>
    <row r="2620" spans="1:13" ht="12.75" customHeight="1">
      <c r="A2620" s="65" t="str">
        <f>IF(ROW()=1,"KEY",IF(ISNA(VLOOKUP(B2620,車名対応マスタ!B:D,3,FALSE)),"",IF(VLOOKUP(B2620,車名対応マスタ!B:D,3,FALSE)="","",$D2620&amp;" "&amp;IF($G2620="9","J","O")&amp;" "&amp;$I2620&amp;" "&amp;IF($I2620&lt;=TEXT(★完成資料!$A$1,"yyyymm"),TEXT(★完成資料!$A$1,"yyyymm"),"999999")&amp; " " &amp; LEFT(F2620 &amp; "          ",10))))</f>
        <v xml:space="preserve">T O 202205 yyyy00 HV        </v>
      </c>
      <c r="B2620" s="68" t="s">
        <v>301</v>
      </c>
      <c r="C2620" s="68" t="s">
        <v>434</v>
      </c>
      <c r="D2620" s="68" t="s">
        <v>287</v>
      </c>
      <c r="E2620" s="68" t="s">
        <v>359</v>
      </c>
      <c r="F2620" s="68" t="s">
        <v>360</v>
      </c>
      <c r="G2620" s="68" t="s">
        <v>77</v>
      </c>
      <c r="H2620" s="68" t="s">
        <v>273</v>
      </c>
      <c r="I2620" s="68" t="s">
        <v>647</v>
      </c>
      <c r="K2620" s="65">
        <v>467</v>
      </c>
      <c r="L2620" s="65">
        <v>417</v>
      </c>
      <c r="M2620" s="65" t="s">
        <v>499</v>
      </c>
    </row>
    <row r="2621" spans="1:13" ht="12.75" customHeight="1">
      <c r="A2621" s="65" t="str">
        <f>IF(ROW()=1,"KEY",IF(ISNA(VLOOKUP(B2621,車名対応マスタ!B:D,3,FALSE)),"",IF(VLOOKUP(B2621,車名対応マスタ!B:D,3,FALSE)="","",$D2621&amp;" "&amp;IF($G2621="9","J","O")&amp;" "&amp;$I2621&amp;" "&amp;IF($I2621&lt;=TEXT(★完成資料!$A$1,"yyyymm"),TEXT(★完成資料!$A$1,"yyyymm"),"999999")&amp; " " &amp; LEFT(F2621 &amp; "          ",10))))</f>
        <v xml:space="preserve">T O 202206 yyyy00 HV        </v>
      </c>
      <c r="B2621" s="68" t="s">
        <v>301</v>
      </c>
      <c r="C2621" s="68" t="s">
        <v>434</v>
      </c>
      <c r="D2621" s="68" t="s">
        <v>287</v>
      </c>
      <c r="E2621" s="68" t="s">
        <v>359</v>
      </c>
      <c r="F2621" s="68" t="s">
        <v>360</v>
      </c>
      <c r="G2621" s="68" t="s">
        <v>77</v>
      </c>
      <c r="H2621" s="68" t="s">
        <v>273</v>
      </c>
      <c r="I2621" s="68" t="s">
        <v>652</v>
      </c>
      <c r="K2621" s="65">
        <v>650</v>
      </c>
      <c r="L2621" s="65">
        <v>417</v>
      </c>
      <c r="M2621" s="65" t="s">
        <v>499</v>
      </c>
    </row>
    <row r="2622" spans="1:13" ht="12.75" customHeight="1">
      <c r="A2622" s="65" t="str">
        <f>IF(ROW()=1,"KEY",IF(ISNA(VLOOKUP(B2622,車名対応マスタ!B:D,3,FALSE)),"",IF(VLOOKUP(B2622,車名対応マスタ!B:D,3,FALSE)="","",$D2622&amp;" "&amp;IF($G2622="9","J","O")&amp;" "&amp;$I2622&amp;" "&amp;IF($I2622&lt;=TEXT(★完成資料!$A$1,"yyyymm"),TEXT(★完成資料!$A$1,"yyyymm"),"999999")&amp; " " &amp; LEFT(F2622 &amp; "          ",10))))</f>
        <v xml:space="preserve">T O 202207 yyyy00 HV        </v>
      </c>
      <c r="B2622" s="68" t="s">
        <v>301</v>
      </c>
      <c r="C2622" s="68" t="s">
        <v>434</v>
      </c>
      <c r="D2622" s="68" t="s">
        <v>287</v>
      </c>
      <c r="E2622" s="68" t="s">
        <v>359</v>
      </c>
      <c r="F2622" s="68" t="s">
        <v>360</v>
      </c>
      <c r="G2622" s="68" t="s">
        <v>77</v>
      </c>
      <c r="H2622" s="68" t="s">
        <v>273</v>
      </c>
      <c r="I2622" s="68" t="s">
        <v>655</v>
      </c>
      <c r="K2622" s="65">
        <v>683</v>
      </c>
      <c r="L2622" s="65">
        <v>417</v>
      </c>
      <c r="M2622" s="65" t="s">
        <v>499</v>
      </c>
    </row>
    <row r="2623" spans="1:13" ht="12.75" customHeight="1">
      <c r="A2623" s="65" t="str">
        <f>IF(ROW()=1,"KEY",IF(ISNA(VLOOKUP(B2623,車名対応マスタ!B:D,3,FALSE)),"",IF(VLOOKUP(B2623,車名対応マスタ!B:D,3,FALSE)="","",$D2623&amp;" "&amp;IF($G2623="9","J","O")&amp;" "&amp;$I2623&amp;" "&amp;IF($I2623&lt;=TEXT(★完成資料!$A$1,"yyyymm"),TEXT(★完成資料!$A$1,"yyyymm"),"999999")&amp; " " &amp; LEFT(F2623 &amp; "          ",10))))</f>
        <v xml:space="preserve">T O 202208 yyyy00 HV        </v>
      </c>
      <c r="B2623" s="68" t="s">
        <v>301</v>
      </c>
      <c r="C2623" s="68" t="s">
        <v>434</v>
      </c>
      <c r="D2623" s="68" t="s">
        <v>287</v>
      </c>
      <c r="E2623" s="68" t="s">
        <v>359</v>
      </c>
      <c r="F2623" s="68" t="s">
        <v>360</v>
      </c>
      <c r="G2623" s="68" t="s">
        <v>77</v>
      </c>
      <c r="H2623" s="68" t="s">
        <v>273</v>
      </c>
      <c r="I2623" s="68" t="s">
        <v>656</v>
      </c>
      <c r="K2623" s="65">
        <v>546</v>
      </c>
      <c r="L2623" s="65">
        <v>417</v>
      </c>
      <c r="M2623" s="65" t="s">
        <v>499</v>
      </c>
    </row>
    <row r="2624" spans="1:13" ht="12.75" customHeight="1">
      <c r="A2624" s="65" t="str">
        <f>IF(ROW()=1,"KEY",IF(ISNA(VLOOKUP(B2624,車名対応マスタ!B:D,3,FALSE)),"",IF(VLOOKUP(B2624,車名対応マスタ!B:D,3,FALSE)="","",$D2624&amp;" "&amp;IF($G2624="9","J","O")&amp;" "&amp;$I2624&amp;" "&amp;IF($I2624&lt;=TEXT(★完成資料!$A$1,"yyyymm"),TEXT(★完成資料!$A$1,"yyyymm"),"999999")&amp; " " &amp; LEFT(F2624 &amp; "          ",10))))</f>
        <v xml:space="preserve">T O 202209 yyyy00 HV        </v>
      </c>
      <c r="B2624" s="68" t="s">
        <v>301</v>
      </c>
      <c r="C2624" s="68" t="s">
        <v>434</v>
      </c>
      <c r="D2624" s="68" t="s">
        <v>287</v>
      </c>
      <c r="E2624" s="68" t="s">
        <v>359</v>
      </c>
      <c r="F2624" s="68" t="s">
        <v>360</v>
      </c>
      <c r="G2624" s="68" t="s">
        <v>77</v>
      </c>
      <c r="H2624" s="68" t="s">
        <v>273</v>
      </c>
      <c r="I2624" s="68" t="s">
        <v>657</v>
      </c>
      <c r="K2624" s="65">
        <v>582</v>
      </c>
      <c r="L2624" s="65">
        <v>417</v>
      </c>
      <c r="M2624" s="65" t="s">
        <v>499</v>
      </c>
    </row>
    <row r="2625" spans="1:13" ht="12.75" customHeight="1">
      <c r="A2625" s="65" t="str">
        <f>IF(ROW()=1,"KEY",IF(ISNA(VLOOKUP(B2625,車名対応マスタ!B:D,3,FALSE)),"",IF(VLOOKUP(B2625,車名対応マスタ!B:D,3,FALSE)="","",$D2625&amp;" "&amp;IF($G2625="9","J","O")&amp;" "&amp;$I2625&amp;" "&amp;IF($I2625&lt;=TEXT(★完成資料!$A$1,"yyyymm"),TEXT(★完成資料!$A$1,"yyyymm"),"999999")&amp; " " &amp; LEFT(F2625 &amp; "          ",10))))</f>
        <v xml:space="preserve">T O 202210 yyyy00 HV        </v>
      </c>
      <c r="B2625" s="68" t="s">
        <v>301</v>
      </c>
      <c r="C2625" s="68" t="s">
        <v>434</v>
      </c>
      <c r="D2625" s="68" t="s">
        <v>287</v>
      </c>
      <c r="E2625" s="68" t="s">
        <v>359</v>
      </c>
      <c r="F2625" s="68" t="s">
        <v>360</v>
      </c>
      <c r="G2625" s="68" t="s">
        <v>77</v>
      </c>
      <c r="H2625" s="68" t="s">
        <v>273</v>
      </c>
      <c r="I2625" s="68" t="s">
        <v>663</v>
      </c>
      <c r="K2625" s="65">
        <v>981</v>
      </c>
      <c r="L2625" s="65">
        <v>417</v>
      </c>
      <c r="M2625" s="65" t="s">
        <v>499</v>
      </c>
    </row>
    <row r="2626" spans="1:13" ht="12.75" customHeight="1">
      <c r="A2626" s="65" t="str">
        <f>IF(ROW()=1,"KEY",IF(ISNA(VLOOKUP(B2626,車名対応マスタ!B:D,3,FALSE)),"",IF(VLOOKUP(B2626,車名対応マスタ!B:D,3,FALSE)="","",$D2626&amp;" "&amp;IF($G2626="9","J","O")&amp;" "&amp;$I2626&amp;" "&amp;IF($I2626&lt;=TEXT(★完成資料!$A$1,"yyyymm"),TEXT(★完成資料!$A$1,"yyyymm"),"999999")&amp; " " &amp; LEFT(F2626 &amp; "          ",10))))</f>
        <v xml:space="preserve">T O 202201 yyyy00 HV        </v>
      </c>
      <c r="B2626" s="68" t="s">
        <v>301</v>
      </c>
      <c r="C2626" s="68" t="s">
        <v>434</v>
      </c>
      <c r="D2626" s="68" t="s">
        <v>287</v>
      </c>
      <c r="E2626" s="68" t="s">
        <v>359</v>
      </c>
      <c r="F2626" s="68" t="s">
        <v>360</v>
      </c>
      <c r="G2626" s="68" t="s">
        <v>77</v>
      </c>
      <c r="H2626" s="68" t="s">
        <v>273</v>
      </c>
      <c r="I2626" s="68" t="s">
        <v>639</v>
      </c>
      <c r="J2626" s="65">
        <v>541</v>
      </c>
      <c r="K2626" s="65">
        <v>254</v>
      </c>
      <c r="L2626" s="65">
        <v>413</v>
      </c>
      <c r="M2626" s="65" t="s">
        <v>500</v>
      </c>
    </row>
    <row r="2627" spans="1:13" ht="12.75" customHeight="1">
      <c r="A2627" s="65" t="str">
        <f>IF(ROW()=1,"KEY",IF(ISNA(VLOOKUP(B2627,車名対応マスタ!B:D,3,FALSE)),"",IF(VLOOKUP(B2627,車名対応マスタ!B:D,3,FALSE)="","",$D2627&amp;" "&amp;IF($G2627="9","J","O")&amp;" "&amp;$I2627&amp;" "&amp;IF($I2627&lt;=TEXT(★完成資料!$A$1,"yyyymm"),TEXT(★完成資料!$A$1,"yyyymm"),"999999")&amp; " " &amp; LEFT(F2627 &amp; "          ",10))))</f>
        <v xml:space="preserve">T O 202202 yyyy00 HV        </v>
      </c>
      <c r="B2627" s="68" t="s">
        <v>301</v>
      </c>
      <c r="C2627" s="68" t="s">
        <v>434</v>
      </c>
      <c r="D2627" s="68" t="s">
        <v>287</v>
      </c>
      <c r="E2627" s="68" t="s">
        <v>359</v>
      </c>
      <c r="F2627" s="68" t="s">
        <v>360</v>
      </c>
      <c r="G2627" s="68" t="s">
        <v>77</v>
      </c>
      <c r="H2627" s="68" t="s">
        <v>273</v>
      </c>
      <c r="I2627" s="68" t="s">
        <v>640</v>
      </c>
      <c r="J2627" s="65">
        <v>405</v>
      </c>
      <c r="K2627" s="65">
        <v>321</v>
      </c>
      <c r="L2627" s="65">
        <v>413</v>
      </c>
      <c r="M2627" s="65" t="s">
        <v>500</v>
      </c>
    </row>
    <row r="2628" spans="1:13" ht="12.75" customHeight="1">
      <c r="A2628" s="65" t="str">
        <f>IF(ROW()=1,"KEY",IF(ISNA(VLOOKUP(B2628,車名対応マスタ!B:D,3,FALSE)),"",IF(VLOOKUP(B2628,車名対応マスタ!B:D,3,FALSE)="","",$D2628&amp;" "&amp;IF($G2628="9","J","O")&amp;" "&amp;$I2628&amp;" "&amp;IF($I2628&lt;=TEXT(★完成資料!$A$1,"yyyymm"),TEXT(★完成資料!$A$1,"yyyymm"),"999999")&amp; " " &amp; LEFT(F2628 &amp; "          ",10))))</f>
        <v xml:space="preserve">T O 202203 yyyy00 HV        </v>
      </c>
      <c r="B2628" s="68" t="s">
        <v>301</v>
      </c>
      <c r="C2628" s="68" t="s">
        <v>434</v>
      </c>
      <c r="D2628" s="68" t="s">
        <v>287</v>
      </c>
      <c r="E2628" s="68" t="s">
        <v>359</v>
      </c>
      <c r="F2628" s="68" t="s">
        <v>360</v>
      </c>
      <c r="G2628" s="68" t="s">
        <v>77</v>
      </c>
      <c r="H2628" s="68" t="s">
        <v>273</v>
      </c>
      <c r="I2628" s="68" t="s">
        <v>641</v>
      </c>
      <c r="J2628" s="65">
        <v>887</v>
      </c>
      <c r="K2628" s="65">
        <v>354</v>
      </c>
      <c r="L2628" s="65">
        <v>413</v>
      </c>
      <c r="M2628" s="65" t="s">
        <v>500</v>
      </c>
    </row>
    <row r="2629" spans="1:13" ht="12.75" customHeight="1">
      <c r="A2629" s="65" t="str">
        <f>IF(ROW()=1,"KEY",IF(ISNA(VLOOKUP(B2629,車名対応マスタ!B:D,3,FALSE)),"",IF(VLOOKUP(B2629,車名対応マスタ!B:D,3,FALSE)="","",$D2629&amp;" "&amp;IF($G2629="9","J","O")&amp;" "&amp;$I2629&amp;" "&amp;IF($I2629&lt;=TEXT(★完成資料!$A$1,"yyyymm"),TEXT(★完成資料!$A$1,"yyyymm"),"999999")&amp; " " &amp; LEFT(F2629 &amp; "          ",10))))</f>
        <v xml:space="preserve">T O 202204 yyyy00 HV        </v>
      </c>
      <c r="B2629" s="68" t="s">
        <v>301</v>
      </c>
      <c r="C2629" s="68" t="s">
        <v>434</v>
      </c>
      <c r="D2629" s="68" t="s">
        <v>287</v>
      </c>
      <c r="E2629" s="68" t="s">
        <v>359</v>
      </c>
      <c r="F2629" s="68" t="s">
        <v>360</v>
      </c>
      <c r="G2629" s="68" t="s">
        <v>77</v>
      </c>
      <c r="H2629" s="68" t="s">
        <v>273</v>
      </c>
      <c r="I2629" s="68" t="s">
        <v>642</v>
      </c>
      <c r="J2629" s="65">
        <v>1006</v>
      </c>
      <c r="K2629" s="65">
        <v>361</v>
      </c>
      <c r="L2629" s="65">
        <v>413</v>
      </c>
      <c r="M2629" s="65" t="s">
        <v>500</v>
      </c>
    </row>
    <row r="2630" spans="1:13" ht="12.75" customHeight="1">
      <c r="A2630" s="65" t="str">
        <f>IF(ROW()=1,"KEY",IF(ISNA(VLOOKUP(B2630,車名対応マスタ!B:D,3,FALSE)),"",IF(VLOOKUP(B2630,車名対応マスタ!B:D,3,FALSE)="","",$D2630&amp;" "&amp;IF($G2630="9","J","O")&amp;" "&amp;$I2630&amp;" "&amp;IF($I2630&lt;=TEXT(★完成資料!$A$1,"yyyymm"),TEXT(★完成資料!$A$1,"yyyymm"),"999999")&amp; " " &amp; LEFT(F2630 &amp; "          ",10))))</f>
        <v xml:space="preserve">T O 202205 yyyy00 HV        </v>
      </c>
      <c r="B2630" s="68" t="s">
        <v>301</v>
      </c>
      <c r="C2630" s="68" t="s">
        <v>434</v>
      </c>
      <c r="D2630" s="68" t="s">
        <v>287</v>
      </c>
      <c r="E2630" s="68" t="s">
        <v>359</v>
      </c>
      <c r="F2630" s="68" t="s">
        <v>360</v>
      </c>
      <c r="G2630" s="68" t="s">
        <v>77</v>
      </c>
      <c r="H2630" s="68" t="s">
        <v>273</v>
      </c>
      <c r="I2630" s="68" t="s">
        <v>647</v>
      </c>
      <c r="J2630" s="65">
        <v>737</v>
      </c>
      <c r="K2630" s="65">
        <v>379</v>
      </c>
      <c r="L2630" s="65">
        <v>413</v>
      </c>
      <c r="M2630" s="65" t="s">
        <v>500</v>
      </c>
    </row>
    <row r="2631" spans="1:13" ht="12.75" customHeight="1">
      <c r="A2631" s="65" t="str">
        <f>IF(ROW()=1,"KEY",IF(ISNA(VLOOKUP(B2631,車名対応マスタ!B:D,3,FALSE)),"",IF(VLOOKUP(B2631,車名対応マスタ!B:D,3,FALSE)="","",$D2631&amp;" "&amp;IF($G2631="9","J","O")&amp;" "&amp;$I2631&amp;" "&amp;IF($I2631&lt;=TEXT(★完成資料!$A$1,"yyyymm"),TEXT(★完成資料!$A$1,"yyyymm"),"999999")&amp; " " &amp; LEFT(F2631 &amp; "          ",10))))</f>
        <v xml:space="preserve">T O 202206 yyyy00 HV        </v>
      </c>
      <c r="B2631" s="68" t="s">
        <v>301</v>
      </c>
      <c r="C2631" s="68" t="s">
        <v>434</v>
      </c>
      <c r="D2631" s="68" t="s">
        <v>287</v>
      </c>
      <c r="E2631" s="68" t="s">
        <v>359</v>
      </c>
      <c r="F2631" s="68" t="s">
        <v>360</v>
      </c>
      <c r="G2631" s="68" t="s">
        <v>77</v>
      </c>
      <c r="H2631" s="68" t="s">
        <v>273</v>
      </c>
      <c r="I2631" s="68" t="s">
        <v>652</v>
      </c>
      <c r="J2631" s="65">
        <v>1462</v>
      </c>
      <c r="K2631" s="65">
        <v>419</v>
      </c>
      <c r="L2631" s="65">
        <v>413</v>
      </c>
      <c r="M2631" s="65" t="s">
        <v>500</v>
      </c>
    </row>
    <row r="2632" spans="1:13" ht="12.75" customHeight="1">
      <c r="A2632" s="65" t="str">
        <f>IF(ROW()=1,"KEY",IF(ISNA(VLOOKUP(B2632,車名対応マスタ!B:D,3,FALSE)),"",IF(VLOOKUP(B2632,車名対応マスタ!B:D,3,FALSE)="","",$D2632&amp;" "&amp;IF($G2632="9","J","O")&amp;" "&amp;$I2632&amp;" "&amp;IF($I2632&lt;=TEXT(★完成資料!$A$1,"yyyymm"),TEXT(★完成資料!$A$1,"yyyymm"),"999999")&amp; " " &amp; LEFT(F2632 &amp; "          ",10))))</f>
        <v xml:space="preserve">T O 202207 yyyy00 HV        </v>
      </c>
      <c r="B2632" s="68" t="s">
        <v>301</v>
      </c>
      <c r="C2632" s="68" t="s">
        <v>434</v>
      </c>
      <c r="D2632" s="68" t="s">
        <v>287</v>
      </c>
      <c r="E2632" s="68" t="s">
        <v>359</v>
      </c>
      <c r="F2632" s="68" t="s">
        <v>360</v>
      </c>
      <c r="G2632" s="68" t="s">
        <v>77</v>
      </c>
      <c r="H2632" s="68" t="s">
        <v>273</v>
      </c>
      <c r="I2632" s="68" t="s">
        <v>655</v>
      </c>
      <c r="J2632" s="65">
        <v>457</v>
      </c>
      <c r="K2632" s="65">
        <v>381</v>
      </c>
      <c r="L2632" s="65">
        <v>413</v>
      </c>
      <c r="M2632" s="65" t="s">
        <v>500</v>
      </c>
    </row>
    <row r="2633" spans="1:13" ht="12.75" customHeight="1">
      <c r="A2633" s="65" t="str">
        <f>IF(ROW()=1,"KEY",IF(ISNA(VLOOKUP(B2633,車名対応マスタ!B:D,3,FALSE)),"",IF(VLOOKUP(B2633,車名対応マスタ!B:D,3,FALSE)="","",$D2633&amp;" "&amp;IF($G2633="9","J","O")&amp;" "&amp;$I2633&amp;" "&amp;IF($I2633&lt;=TEXT(★完成資料!$A$1,"yyyymm"),TEXT(★完成資料!$A$1,"yyyymm"),"999999")&amp; " " &amp; LEFT(F2633 &amp; "          ",10))))</f>
        <v xml:space="preserve">T O 202208 yyyy00 HV        </v>
      </c>
      <c r="B2633" s="68" t="s">
        <v>301</v>
      </c>
      <c r="C2633" s="68" t="s">
        <v>434</v>
      </c>
      <c r="D2633" s="68" t="s">
        <v>287</v>
      </c>
      <c r="E2633" s="68" t="s">
        <v>359</v>
      </c>
      <c r="F2633" s="68" t="s">
        <v>360</v>
      </c>
      <c r="G2633" s="68" t="s">
        <v>77</v>
      </c>
      <c r="H2633" s="68" t="s">
        <v>273</v>
      </c>
      <c r="I2633" s="68" t="s">
        <v>656</v>
      </c>
      <c r="J2633" s="65">
        <v>620</v>
      </c>
      <c r="K2633" s="65">
        <v>312</v>
      </c>
      <c r="L2633" s="65">
        <v>413</v>
      </c>
      <c r="M2633" s="65" t="s">
        <v>500</v>
      </c>
    </row>
    <row r="2634" spans="1:13" ht="12.75" customHeight="1">
      <c r="A2634" s="65" t="str">
        <f>IF(ROW()=1,"KEY",IF(ISNA(VLOOKUP(B2634,車名対応マスタ!B:D,3,FALSE)),"",IF(VLOOKUP(B2634,車名対応マスタ!B:D,3,FALSE)="","",$D2634&amp;" "&amp;IF($G2634="9","J","O")&amp;" "&amp;$I2634&amp;" "&amp;IF($I2634&lt;=TEXT(★完成資料!$A$1,"yyyymm"),TEXT(★完成資料!$A$1,"yyyymm"),"999999")&amp; " " &amp; LEFT(F2634 &amp; "          ",10))))</f>
        <v xml:space="preserve">T O 202209 yyyy00 HV        </v>
      </c>
      <c r="B2634" s="68" t="s">
        <v>301</v>
      </c>
      <c r="C2634" s="68" t="s">
        <v>434</v>
      </c>
      <c r="D2634" s="68" t="s">
        <v>287</v>
      </c>
      <c r="E2634" s="68" t="s">
        <v>359</v>
      </c>
      <c r="F2634" s="68" t="s">
        <v>360</v>
      </c>
      <c r="G2634" s="68" t="s">
        <v>77</v>
      </c>
      <c r="H2634" s="68" t="s">
        <v>273</v>
      </c>
      <c r="I2634" s="68" t="s">
        <v>657</v>
      </c>
      <c r="J2634" s="65">
        <v>485</v>
      </c>
      <c r="K2634" s="65">
        <v>339</v>
      </c>
      <c r="L2634" s="65">
        <v>413</v>
      </c>
      <c r="M2634" s="65" t="s">
        <v>500</v>
      </c>
    </row>
    <row r="2635" spans="1:13" ht="12.75" customHeight="1">
      <c r="A2635" s="65" t="str">
        <f>IF(ROW()=1,"KEY",IF(ISNA(VLOOKUP(B2635,車名対応マスタ!B:D,3,FALSE)),"",IF(VLOOKUP(B2635,車名対応マスタ!B:D,3,FALSE)="","",$D2635&amp;" "&amp;IF($G2635="9","J","O")&amp;" "&amp;$I2635&amp;" "&amp;IF($I2635&lt;=TEXT(★完成資料!$A$1,"yyyymm"),TEXT(★完成資料!$A$1,"yyyymm"),"999999")&amp; " " &amp; LEFT(F2635 &amp; "          ",10))))</f>
        <v xml:space="preserve">T O 202210 yyyy00 HV        </v>
      </c>
      <c r="B2635" s="68" t="s">
        <v>301</v>
      </c>
      <c r="C2635" s="68" t="s">
        <v>434</v>
      </c>
      <c r="D2635" s="68" t="s">
        <v>287</v>
      </c>
      <c r="E2635" s="68" t="s">
        <v>359</v>
      </c>
      <c r="F2635" s="68" t="s">
        <v>360</v>
      </c>
      <c r="G2635" s="68" t="s">
        <v>77</v>
      </c>
      <c r="H2635" s="68" t="s">
        <v>273</v>
      </c>
      <c r="I2635" s="68" t="s">
        <v>663</v>
      </c>
      <c r="J2635" s="65">
        <v>626</v>
      </c>
      <c r="K2635" s="65">
        <v>317</v>
      </c>
      <c r="L2635" s="65">
        <v>413</v>
      </c>
      <c r="M2635" s="65" t="s">
        <v>500</v>
      </c>
    </row>
    <row r="2636" spans="1:13" ht="12.75" customHeight="1">
      <c r="A2636" s="65" t="str">
        <f>IF(ROW()=1,"KEY",IF(ISNA(VLOOKUP(B2636,車名対応マスタ!B:D,3,FALSE)),"",IF(VLOOKUP(B2636,車名対応マスタ!B:D,3,FALSE)="","",$D2636&amp;" "&amp;IF($G2636="9","J","O")&amp;" "&amp;$I2636&amp;" "&amp;IF($I2636&lt;=TEXT(★完成資料!$A$1,"yyyymm"),TEXT(★完成資料!$A$1,"yyyymm"),"999999")&amp; " " &amp; LEFT(F2636 &amp; "          ",10))))</f>
        <v xml:space="preserve">T O 202201 yyyy00 HV        </v>
      </c>
      <c r="B2636" s="68" t="s">
        <v>301</v>
      </c>
      <c r="C2636" s="68" t="s">
        <v>434</v>
      </c>
      <c r="D2636" s="68" t="s">
        <v>287</v>
      </c>
      <c r="E2636" s="68" t="s">
        <v>359</v>
      </c>
      <c r="F2636" s="68" t="s">
        <v>360</v>
      </c>
      <c r="G2636" s="68" t="s">
        <v>77</v>
      </c>
      <c r="H2636" s="68" t="s">
        <v>273</v>
      </c>
      <c r="I2636" s="68" t="s">
        <v>639</v>
      </c>
      <c r="J2636" s="65">
        <v>7</v>
      </c>
      <c r="K2636" s="65">
        <v>2</v>
      </c>
      <c r="L2636" s="65">
        <v>431</v>
      </c>
      <c r="M2636" s="65" t="s">
        <v>282</v>
      </c>
    </row>
    <row r="2637" spans="1:13" ht="12.75" customHeight="1">
      <c r="A2637" s="65" t="str">
        <f>IF(ROW()=1,"KEY",IF(ISNA(VLOOKUP(B2637,車名対応マスタ!B:D,3,FALSE)),"",IF(VLOOKUP(B2637,車名対応マスタ!B:D,3,FALSE)="","",$D2637&amp;" "&amp;IF($G2637="9","J","O")&amp;" "&amp;$I2637&amp;" "&amp;IF($I2637&lt;=TEXT(★完成資料!$A$1,"yyyymm"),TEXT(★完成資料!$A$1,"yyyymm"),"999999")&amp; " " &amp; LEFT(F2637 &amp; "          ",10))))</f>
        <v xml:space="preserve">T O 202202 yyyy00 HV        </v>
      </c>
      <c r="B2637" s="68" t="s">
        <v>301</v>
      </c>
      <c r="C2637" s="68" t="s">
        <v>434</v>
      </c>
      <c r="D2637" s="68" t="s">
        <v>287</v>
      </c>
      <c r="E2637" s="68" t="s">
        <v>359</v>
      </c>
      <c r="F2637" s="68" t="s">
        <v>360</v>
      </c>
      <c r="G2637" s="68" t="s">
        <v>77</v>
      </c>
      <c r="H2637" s="68" t="s">
        <v>273</v>
      </c>
      <c r="I2637" s="68" t="s">
        <v>640</v>
      </c>
      <c r="J2637" s="65">
        <v>2</v>
      </c>
      <c r="K2637" s="65">
        <v>3</v>
      </c>
      <c r="L2637" s="65">
        <v>431</v>
      </c>
      <c r="M2637" s="65" t="s">
        <v>282</v>
      </c>
    </row>
    <row r="2638" spans="1:13" ht="12.75" customHeight="1">
      <c r="A2638" s="65" t="str">
        <f>IF(ROW()=1,"KEY",IF(ISNA(VLOOKUP(B2638,車名対応マスタ!B:D,3,FALSE)),"",IF(VLOOKUP(B2638,車名対応マスタ!B:D,3,FALSE)="","",$D2638&amp;" "&amp;IF($G2638="9","J","O")&amp;" "&amp;$I2638&amp;" "&amp;IF($I2638&lt;=TEXT(★完成資料!$A$1,"yyyymm"),TEXT(★完成資料!$A$1,"yyyymm"),"999999")&amp; " " &amp; LEFT(F2638 &amp; "          ",10))))</f>
        <v xml:space="preserve">T O 202203 yyyy00 HV        </v>
      </c>
      <c r="B2638" s="68" t="s">
        <v>301</v>
      </c>
      <c r="C2638" s="68" t="s">
        <v>434</v>
      </c>
      <c r="D2638" s="68" t="s">
        <v>287</v>
      </c>
      <c r="E2638" s="68" t="s">
        <v>359</v>
      </c>
      <c r="F2638" s="68" t="s">
        <v>360</v>
      </c>
      <c r="G2638" s="68" t="s">
        <v>77</v>
      </c>
      <c r="H2638" s="68" t="s">
        <v>273</v>
      </c>
      <c r="I2638" s="68" t="s">
        <v>641</v>
      </c>
      <c r="J2638" s="65">
        <v>4</v>
      </c>
      <c r="K2638" s="65">
        <v>5</v>
      </c>
      <c r="L2638" s="65">
        <v>431</v>
      </c>
      <c r="M2638" s="65" t="s">
        <v>282</v>
      </c>
    </row>
    <row r="2639" spans="1:13" ht="12.75" customHeight="1">
      <c r="A2639" s="65" t="str">
        <f>IF(ROW()=1,"KEY",IF(ISNA(VLOOKUP(B2639,車名対応マスタ!B:D,3,FALSE)),"",IF(VLOOKUP(B2639,車名対応マスタ!B:D,3,FALSE)="","",$D2639&amp;" "&amp;IF($G2639="9","J","O")&amp;" "&amp;$I2639&amp;" "&amp;IF($I2639&lt;=TEXT(★完成資料!$A$1,"yyyymm"),TEXT(★完成資料!$A$1,"yyyymm"),"999999")&amp; " " &amp; LEFT(F2639 &amp; "          ",10))))</f>
        <v xml:space="preserve">T O 202204 yyyy00 HV        </v>
      </c>
      <c r="B2639" s="68" t="s">
        <v>301</v>
      </c>
      <c r="C2639" s="68" t="s">
        <v>434</v>
      </c>
      <c r="D2639" s="68" t="s">
        <v>287</v>
      </c>
      <c r="E2639" s="68" t="s">
        <v>359</v>
      </c>
      <c r="F2639" s="68" t="s">
        <v>360</v>
      </c>
      <c r="G2639" s="68" t="s">
        <v>77</v>
      </c>
      <c r="H2639" s="68" t="s">
        <v>273</v>
      </c>
      <c r="I2639" s="68" t="s">
        <v>642</v>
      </c>
      <c r="J2639" s="65">
        <v>42</v>
      </c>
      <c r="K2639" s="65">
        <v>5</v>
      </c>
      <c r="L2639" s="65">
        <v>431</v>
      </c>
      <c r="M2639" s="65" t="s">
        <v>282</v>
      </c>
    </row>
    <row r="2640" spans="1:13" ht="12.75" customHeight="1">
      <c r="A2640" s="65" t="str">
        <f>IF(ROW()=1,"KEY",IF(ISNA(VLOOKUP(B2640,車名対応マスタ!B:D,3,FALSE)),"",IF(VLOOKUP(B2640,車名対応マスタ!B:D,3,FALSE)="","",$D2640&amp;" "&amp;IF($G2640="9","J","O")&amp;" "&amp;$I2640&amp;" "&amp;IF($I2640&lt;=TEXT(★完成資料!$A$1,"yyyymm"),TEXT(★完成資料!$A$1,"yyyymm"),"999999")&amp; " " &amp; LEFT(F2640 &amp; "          ",10))))</f>
        <v xml:space="preserve">T O 202205 yyyy00 HV        </v>
      </c>
      <c r="B2640" s="68" t="s">
        <v>301</v>
      </c>
      <c r="C2640" s="68" t="s">
        <v>434</v>
      </c>
      <c r="D2640" s="68" t="s">
        <v>287</v>
      </c>
      <c r="E2640" s="68" t="s">
        <v>359</v>
      </c>
      <c r="F2640" s="68" t="s">
        <v>360</v>
      </c>
      <c r="G2640" s="68" t="s">
        <v>77</v>
      </c>
      <c r="H2640" s="68" t="s">
        <v>273</v>
      </c>
      <c r="I2640" s="68" t="s">
        <v>647</v>
      </c>
      <c r="J2640" s="65">
        <v>26</v>
      </c>
      <c r="K2640" s="65">
        <v>15</v>
      </c>
      <c r="L2640" s="65">
        <v>431</v>
      </c>
      <c r="M2640" s="65" t="s">
        <v>282</v>
      </c>
    </row>
    <row r="2641" spans="1:13" ht="12.75" customHeight="1">
      <c r="A2641" s="65" t="str">
        <f>IF(ROW()=1,"KEY",IF(ISNA(VLOOKUP(B2641,車名対応マスタ!B:D,3,FALSE)),"",IF(VLOOKUP(B2641,車名対応マスタ!B:D,3,FALSE)="","",$D2641&amp;" "&amp;IF($G2641="9","J","O")&amp;" "&amp;$I2641&amp;" "&amp;IF($I2641&lt;=TEXT(★完成資料!$A$1,"yyyymm"),TEXT(★完成資料!$A$1,"yyyymm"),"999999")&amp; " " &amp; LEFT(F2641 &amp; "          ",10))))</f>
        <v xml:space="preserve">T O 202206 yyyy00 HV        </v>
      </c>
      <c r="B2641" s="68" t="s">
        <v>301</v>
      </c>
      <c r="C2641" s="68" t="s">
        <v>434</v>
      </c>
      <c r="D2641" s="68" t="s">
        <v>287</v>
      </c>
      <c r="E2641" s="68" t="s">
        <v>359</v>
      </c>
      <c r="F2641" s="68" t="s">
        <v>360</v>
      </c>
      <c r="G2641" s="68" t="s">
        <v>77</v>
      </c>
      <c r="H2641" s="68" t="s">
        <v>273</v>
      </c>
      <c r="I2641" s="68" t="s">
        <v>652</v>
      </c>
      <c r="J2641" s="65">
        <v>22</v>
      </c>
      <c r="K2641" s="65">
        <v>13</v>
      </c>
      <c r="L2641" s="65">
        <v>431</v>
      </c>
      <c r="M2641" s="65" t="s">
        <v>282</v>
      </c>
    </row>
    <row r="2642" spans="1:13" ht="12.75" customHeight="1">
      <c r="A2642" s="65" t="str">
        <f>IF(ROW()=1,"KEY",IF(ISNA(VLOOKUP(B2642,車名対応マスタ!B:D,3,FALSE)),"",IF(VLOOKUP(B2642,車名対応マスタ!B:D,3,FALSE)="","",$D2642&amp;" "&amp;IF($G2642="9","J","O")&amp;" "&amp;$I2642&amp;" "&amp;IF($I2642&lt;=TEXT(★完成資料!$A$1,"yyyymm"),TEXT(★完成資料!$A$1,"yyyymm"),"999999")&amp; " " &amp; LEFT(F2642 &amp; "          ",10))))</f>
        <v xml:space="preserve">T O 202207 yyyy00 HV        </v>
      </c>
      <c r="B2642" s="68" t="s">
        <v>301</v>
      </c>
      <c r="C2642" s="68" t="s">
        <v>434</v>
      </c>
      <c r="D2642" s="68" t="s">
        <v>287</v>
      </c>
      <c r="E2642" s="68" t="s">
        <v>359</v>
      </c>
      <c r="F2642" s="68" t="s">
        <v>360</v>
      </c>
      <c r="G2642" s="68" t="s">
        <v>77</v>
      </c>
      <c r="H2642" s="68" t="s">
        <v>273</v>
      </c>
      <c r="I2642" s="68" t="s">
        <v>655</v>
      </c>
      <c r="J2642" s="65">
        <v>10</v>
      </c>
      <c r="K2642" s="65">
        <v>10</v>
      </c>
      <c r="L2642" s="65">
        <v>431</v>
      </c>
      <c r="M2642" s="65" t="s">
        <v>282</v>
      </c>
    </row>
    <row r="2643" spans="1:13" ht="12.75" customHeight="1">
      <c r="A2643" s="65" t="str">
        <f>IF(ROW()=1,"KEY",IF(ISNA(VLOOKUP(B2643,車名対応マスタ!B:D,3,FALSE)),"",IF(VLOOKUP(B2643,車名対応マスタ!B:D,3,FALSE)="","",$D2643&amp;" "&amp;IF($G2643="9","J","O")&amp;" "&amp;$I2643&amp;" "&amp;IF($I2643&lt;=TEXT(★完成資料!$A$1,"yyyymm"),TEXT(★完成資料!$A$1,"yyyymm"),"999999")&amp; " " &amp; LEFT(F2643 &amp; "          ",10))))</f>
        <v xml:space="preserve">T O 202208 yyyy00 HV        </v>
      </c>
      <c r="B2643" s="68" t="s">
        <v>301</v>
      </c>
      <c r="C2643" s="68" t="s">
        <v>434</v>
      </c>
      <c r="D2643" s="68" t="s">
        <v>287</v>
      </c>
      <c r="E2643" s="68" t="s">
        <v>359</v>
      </c>
      <c r="F2643" s="68" t="s">
        <v>360</v>
      </c>
      <c r="G2643" s="68" t="s">
        <v>77</v>
      </c>
      <c r="H2643" s="68" t="s">
        <v>273</v>
      </c>
      <c r="I2643" s="68" t="s">
        <v>656</v>
      </c>
      <c r="J2643" s="65">
        <v>6</v>
      </c>
      <c r="K2643" s="65">
        <v>9</v>
      </c>
      <c r="L2643" s="65">
        <v>431</v>
      </c>
      <c r="M2643" s="65" t="s">
        <v>282</v>
      </c>
    </row>
    <row r="2644" spans="1:13" ht="12.75" customHeight="1">
      <c r="A2644" s="65" t="str">
        <f>IF(ROW()=1,"KEY",IF(ISNA(VLOOKUP(B2644,車名対応マスタ!B:D,3,FALSE)),"",IF(VLOOKUP(B2644,車名対応マスタ!B:D,3,FALSE)="","",$D2644&amp;" "&amp;IF($G2644="9","J","O")&amp;" "&amp;$I2644&amp;" "&amp;IF($I2644&lt;=TEXT(★完成資料!$A$1,"yyyymm"),TEXT(★完成資料!$A$1,"yyyymm"),"999999")&amp; " " &amp; LEFT(F2644 &amp; "          ",10))))</f>
        <v xml:space="preserve">T O 202209 yyyy00 HV        </v>
      </c>
      <c r="B2644" s="68" t="s">
        <v>301</v>
      </c>
      <c r="C2644" s="68" t="s">
        <v>434</v>
      </c>
      <c r="D2644" s="68" t="s">
        <v>287</v>
      </c>
      <c r="E2644" s="68" t="s">
        <v>359</v>
      </c>
      <c r="F2644" s="68" t="s">
        <v>360</v>
      </c>
      <c r="G2644" s="68" t="s">
        <v>77</v>
      </c>
      <c r="H2644" s="68" t="s">
        <v>273</v>
      </c>
      <c r="I2644" s="68" t="s">
        <v>657</v>
      </c>
      <c r="J2644" s="65">
        <v>10</v>
      </c>
      <c r="K2644" s="65">
        <v>4</v>
      </c>
      <c r="L2644" s="65">
        <v>431</v>
      </c>
      <c r="M2644" s="65" t="s">
        <v>282</v>
      </c>
    </row>
    <row r="2645" spans="1:13" ht="12.75" customHeight="1">
      <c r="A2645" s="65" t="str">
        <f>IF(ROW()=1,"KEY",IF(ISNA(VLOOKUP(B2645,車名対応マスタ!B:D,3,FALSE)),"",IF(VLOOKUP(B2645,車名対応マスタ!B:D,3,FALSE)="","",$D2645&amp;" "&amp;IF($G2645="9","J","O")&amp;" "&amp;$I2645&amp;" "&amp;IF($I2645&lt;=TEXT(★完成資料!$A$1,"yyyymm"),TEXT(★完成資料!$A$1,"yyyymm"),"999999")&amp; " " &amp; LEFT(F2645 &amp; "          ",10))))</f>
        <v xml:space="preserve">T O 202210 yyyy00 HV        </v>
      </c>
      <c r="B2645" s="68" t="s">
        <v>301</v>
      </c>
      <c r="C2645" s="68" t="s">
        <v>434</v>
      </c>
      <c r="D2645" s="68" t="s">
        <v>287</v>
      </c>
      <c r="E2645" s="68" t="s">
        <v>359</v>
      </c>
      <c r="F2645" s="68" t="s">
        <v>360</v>
      </c>
      <c r="G2645" s="68" t="s">
        <v>77</v>
      </c>
      <c r="H2645" s="68" t="s">
        <v>273</v>
      </c>
      <c r="I2645" s="68" t="s">
        <v>663</v>
      </c>
      <c r="J2645" s="65">
        <v>2</v>
      </c>
      <c r="K2645" s="65">
        <v>6</v>
      </c>
      <c r="L2645" s="65">
        <v>431</v>
      </c>
      <c r="M2645" s="65" t="s">
        <v>282</v>
      </c>
    </row>
    <row r="2646" spans="1:13" ht="12.75" customHeight="1">
      <c r="A2646" s="65" t="str">
        <f>IF(ROW()=1,"KEY",IF(ISNA(VLOOKUP(B2646,車名対応マスタ!B:D,3,FALSE)),"",IF(VLOOKUP(B2646,車名対応マスタ!B:D,3,FALSE)="","",$D2646&amp;" "&amp;IF($G2646="9","J","O")&amp;" "&amp;$I2646&amp;" "&amp;IF($I2646&lt;=TEXT(★完成資料!$A$1,"yyyymm"),TEXT(★完成資料!$A$1,"yyyymm"),"999999")&amp; " " &amp; LEFT(F2646 &amp; "          ",10))))</f>
        <v xml:space="preserve">T O 202201 yyyy00 HV        </v>
      </c>
      <c r="B2646" s="68" t="s">
        <v>301</v>
      </c>
      <c r="C2646" s="68" t="s">
        <v>434</v>
      </c>
      <c r="D2646" s="68" t="s">
        <v>287</v>
      </c>
      <c r="E2646" s="68" t="s">
        <v>359</v>
      </c>
      <c r="F2646" s="68" t="s">
        <v>360</v>
      </c>
      <c r="G2646" s="68" t="s">
        <v>77</v>
      </c>
      <c r="H2646" s="68" t="s">
        <v>273</v>
      </c>
      <c r="I2646" s="68" t="s">
        <v>639</v>
      </c>
      <c r="J2646" s="65">
        <v>82</v>
      </c>
      <c r="K2646" s="65">
        <v>40</v>
      </c>
      <c r="L2646" s="65">
        <v>421</v>
      </c>
      <c r="M2646" s="65" t="s">
        <v>382</v>
      </c>
    </row>
    <row r="2647" spans="1:13" ht="12.75" customHeight="1">
      <c r="A2647" s="65" t="str">
        <f>IF(ROW()=1,"KEY",IF(ISNA(VLOOKUP(B2647,車名対応マスタ!B:D,3,FALSE)),"",IF(VLOOKUP(B2647,車名対応マスタ!B:D,3,FALSE)="","",$D2647&amp;" "&amp;IF($G2647="9","J","O")&amp;" "&amp;$I2647&amp;" "&amp;IF($I2647&lt;=TEXT(★完成資料!$A$1,"yyyymm"),TEXT(★完成資料!$A$1,"yyyymm"),"999999")&amp; " " &amp; LEFT(F2647 &amp; "          ",10))))</f>
        <v xml:space="preserve">T O 202202 yyyy00 HV        </v>
      </c>
      <c r="B2647" s="68" t="s">
        <v>301</v>
      </c>
      <c r="C2647" s="68" t="s">
        <v>434</v>
      </c>
      <c r="D2647" s="68" t="s">
        <v>287</v>
      </c>
      <c r="E2647" s="68" t="s">
        <v>359</v>
      </c>
      <c r="F2647" s="68" t="s">
        <v>360</v>
      </c>
      <c r="G2647" s="68" t="s">
        <v>77</v>
      </c>
      <c r="H2647" s="68" t="s">
        <v>273</v>
      </c>
      <c r="I2647" s="68" t="s">
        <v>640</v>
      </c>
      <c r="J2647" s="65">
        <v>87</v>
      </c>
      <c r="K2647" s="65">
        <v>82</v>
      </c>
      <c r="L2647" s="65">
        <v>421</v>
      </c>
      <c r="M2647" s="65" t="s">
        <v>382</v>
      </c>
    </row>
    <row r="2648" spans="1:13" ht="12.75" customHeight="1">
      <c r="A2648" s="65" t="str">
        <f>IF(ROW()=1,"KEY",IF(ISNA(VLOOKUP(B2648,車名対応マスタ!B:D,3,FALSE)),"",IF(VLOOKUP(B2648,車名対応マスタ!B:D,3,FALSE)="","",$D2648&amp;" "&amp;IF($G2648="9","J","O")&amp;" "&amp;$I2648&amp;" "&amp;IF($I2648&lt;=TEXT(★完成資料!$A$1,"yyyymm"),TEXT(★完成資料!$A$1,"yyyymm"),"999999")&amp; " " &amp; LEFT(F2648 &amp; "          ",10))))</f>
        <v xml:space="preserve">T O 202203 yyyy00 HV        </v>
      </c>
      <c r="B2648" s="68" t="s">
        <v>301</v>
      </c>
      <c r="C2648" s="68" t="s">
        <v>434</v>
      </c>
      <c r="D2648" s="68" t="s">
        <v>287</v>
      </c>
      <c r="E2648" s="68" t="s">
        <v>359</v>
      </c>
      <c r="F2648" s="68" t="s">
        <v>360</v>
      </c>
      <c r="G2648" s="68" t="s">
        <v>77</v>
      </c>
      <c r="H2648" s="68" t="s">
        <v>273</v>
      </c>
      <c r="I2648" s="68" t="s">
        <v>641</v>
      </c>
      <c r="J2648" s="65">
        <v>192</v>
      </c>
      <c r="K2648" s="65">
        <v>70</v>
      </c>
      <c r="L2648" s="65">
        <v>421</v>
      </c>
      <c r="M2648" s="65" t="s">
        <v>382</v>
      </c>
    </row>
    <row r="2649" spans="1:13" ht="12.75" customHeight="1">
      <c r="A2649" s="65" t="str">
        <f>IF(ROW()=1,"KEY",IF(ISNA(VLOOKUP(B2649,車名対応マスタ!B:D,3,FALSE)),"",IF(VLOOKUP(B2649,車名対応マスタ!B:D,3,FALSE)="","",$D2649&amp;" "&amp;IF($G2649="9","J","O")&amp;" "&amp;$I2649&amp;" "&amp;IF($I2649&lt;=TEXT(★完成資料!$A$1,"yyyymm"),TEXT(★完成資料!$A$1,"yyyymm"),"999999")&amp; " " &amp; LEFT(F2649 &amp; "          ",10))))</f>
        <v xml:space="preserve">T O 202204 yyyy00 HV        </v>
      </c>
      <c r="B2649" s="68" t="s">
        <v>301</v>
      </c>
      <c r="C2649" s="68" t="s">
        <v>434</v>
      </c>
      <c r="D2649" s="68" t="s">
        <v>287</v>
      </c>
      <c r="E2649" s="68" t="s">
        <v>359</v>
      </c>
      <c r="F2649" s="68" t="s">
        <v>360</v>
      </c>
      <c r="G2649" s="68" t="s">
        <v>77</v>
      </c>
      <c r="H2649" s="68" t="s">
        <v>273</v>
      </c>
      <c r="I2649" s="68" t="s">
        <v>642</v>
      </c>
      <c r="J2649" s="65">
        <v>193</v>
      </c>
      <c r="K2649" s="65">
        <v>92</v>
      </c>
      <c r="L2649" s="65">
        <v>421</v>
      </c>
      <c r="M2649" s="65" t="s">
        <v>382</v>
      </c>
    </row>
    <row r="2650" spans="1:13" ht="12.75" customHeight="1">
      <c r="A2650" s="65" t="str">
        <f>IF(ROW()=1,"KEY",IF(ISNA(VLOOKUP(B2650,車名対応マスタ!B:D,3,FALSE)),"",IF(VLOOKUP(B2650,車名対応マスタ!B:D,3,FALSE)="","",$D2650&amp;" "&amp;IF($G2650="9","J","O")&amp;" "&amp;$I2650&amp;" "&amp;IF($I2650&lt;=TEXT(★完成資料!$A$1,"yyyymm"),TEXT(★完成資料!$A$1,"yyyymm"),"999999")&amp; " " &amp; LEFT(F2650 &amp; "          ",10))))</f>
        <v xml:space="preserve">T O 202205 yyyy00 HV        </v>
      </c>
      <c r="B2650" s="68" t="s">
        <v>301</v>
      </c>
      <c r="C2650" s="68" t="s">
        <v>434</v>
      </c>
      <c r="D2650" s="68" t="s">
        <v>287</v>
      </c>
      <c r="E2650" s="68" t="s">
        <v>359</v>
      </c>
      <c r="F2650" s="68" t="s">
        <v>360</v>
      </c>
      <c r="G2650" s="68" t="s">
        <v>77</v>
      </c>
      <c r="H2650" s="68" t="s">
        <v>273</v>
      </c>
      <c r="I2650" s="68" t="s">
        <v>647</v>
      </c>
      <c r="J2650" s="65">
        <v>192</v>
      </c>
      <c r="K2650" s="65">
        <v>191</v>
      </c>
      <c r="L2650" s="65">
        <v>421</v>
      </c>
      <c r="M2650" s="65" t="s">
        <v>382</v>
      </c>
    </row>
    <row r="2651" spans="1:13" ht="12.75" customHeight="1">
      <c r="A2651" s="65" t="str">
        <f>IF(ROW()=1,"KEY",IF(ISNA(VLOOKUP(B2651,車名対応マスタ!B:D,3,FALSE)),"",IF(VLOOKUP(B2651,車名対応マスタ!B:D,3,FALSE)="","",$D2651&amp;" "&amp;IF($G2651="9","J","O")&amp;" "&amp;$I2651&amp;" "&amp;IF($I2651&lt;=TEXT(★完成資料!$A$1,"yyyymm"),TEXT(★完成資料!$A$1,"yyyymm"),"999999")&amp; " " &amp; LEFT(F2651 &amp; "          ",10))))</f>
        <v xml:space="preserve">T O 202206 yyyy00 HV        </v>
      </c>
      <c r="B2651" s="68" t="s">
        <v>301</v>
      </c>
      <c r="C2651" s="68" t="s">
        <v>434</v>
      </c>
      <c r="D2651" s="68" t="s">
        <v>287</v>
      </c>
      <c r="E2651" s="68" t="s">
        <v>359</v>
      </c>
      <c r="F2651" s="68" t="s">
        <v>360</v>
      </c>
      <c r="G2651" s="68" t="s">
        <v>77</v>
      </c>
      <c r="H2651" s="68" t="s">
        <v>273</v>
      </c>
      <c r="I2651" s="68" t="s">
        <v>652</v>
      </c>
      <c r="J2651" s="65">
        <v>118</v>
      </c>
      <c r="K2651" s="65">
        <v>190</v>
      </c>
      <c r="L2651" s="65">
        <v>421</v>
      </c>
      <c r="M2651" s="65" t="s">
        <v>382</v>
      </c>
    </row>
    <row r="2652" spans="1:13" ht="12.75" customHeight="1">
      <c r="A2652" s="65" t="str">
        <f>IF(ROW()=1,"KEY",IF(ISNA(VLOOKUP(B2652,車名対応マスタ!B:D,3,FALSE)),"",IF(VLOOKUP(B2652,車名対応マスタ!B:D,3,FALSE)="","",$D2652&amp;" "&amp;IF($G2652="9","J","O")&amp;" "&amp;$I2652&amp;" "&amp;IF($I2652&lt;=TEXT(★完成資料!$A$1,"yyyymm"),TEXT(★完成資料!$A$1,"yyyymm"),"999999")&amp; " " &amp; LEFT(F2652 &amp; "          ",10))))</f>
        <v xml:space="preserve">T O 202207 yyyy00 HV        </v>
      </c>
      <c r="B2652" s="68" t="s">
        <v>301</v>
      </c>
      <c r="C2652" s="68" t="s">
        <v>434</v>
      </c>
      <c r="D2652" s="68" t="s">
        <v>287</v>
      </c>
      <c r="E2652" s="68" t="s">
        <v>359</v>
      </c>
      <c r="F2652" s="68" t="s">
        <v>360</v>
      </c>
      <c r="G2652" s="68" t="s">
        <v>77</v>
      </c>
      <c r="H2652" s="68" t="s">
        <v>273</v>
      </c>
      <c r="I2652" s="68" t="s">
        <v>655</v>
      </c>
      <c r="J2652" s="65">
        <v>66</v>
      </c>
      <c r="K2652" s="65">
        <v>248</v>
      </c>
      <c r="L2652" s="65">
        <v>421</v>
      </c>
      <c r="M2652" s="65" t="s">
        <v>382</v>
      </c>
    </row>
    <row r="2653" spans="1:13" ht="12.75" customHeight="1">
      <c r="A2653" s="65" t="str">
        <f>IF(ROW()=1,"KEY",IF(ISNA(VLOOKUP(B2653,車名対応マスタ!B:D,3,FALSE)),"",IF(VLOOKUP(B2653,車名対応マスタ!B:D,3,FALSE)="","",$D2653&amp;" "&amp;IF($G2653="9","J","O")&amp;" "&amp;$I2653&amp;" "&amp;IF($I2653&lt;=TEXT(★完成資料!$A$1,"yyyymm"),TEXT(★完成資料!$A$1,"yyyymm"),"999999")&amp; " " &amp; LEFT(F2653 &amp; "          ",10))))</f>
        <v xml:space="preserve">T O 202208 yyyy00 HV        </v>
      </c>
      <c r="B2653" s="68" t="s">
        <v>301</v>
      </c>
      <c r="C2653" s="68" t="s">
        <v>434</v>
      </c>
      <c r="D2653" s="68" t="s">
        <v>287</v>
      </c>
      <c r="E2653" s="68" t="s">
        <v>359</v>
      </c>
      <c r="F2653" s="68" t="s">
        <v>360</v>
      </c>
      <c r="G2653" s="68" t="s">
        <v>77</v>
      </c>
      <c r="H2653" s="68" t="s">
        <v>273</v>
      </c>
      <c r="I2653" s="68" t="s">
        <v>656</v>
      </c>
      <c r="J2653" s="65">
        <v>169</v>
      </c>
      <c r="K2653" s="65">
        <v>94</v>
      </c>
      <c r="L2653" s="65">
        <v>421</v>
      </c>
      <c r="M2653" s="65" t="s">
        <v>382</v>
      </c>
    </row>
    <row r="2654" spans="1:13" ht="12.75" customHeight="1">
      <c r="A2654" s="65" t="str">
        <f>IF(ROW()=1,"KEY",IF(ISNA(VLOOKUP(B2654,車名対応マスタ!B:D,3,FALSE)),"",IF(VLOOKUP(B2654,車名対応マスタ!B:D,3,FALSE)="","",$D2654&amp;" "&amp;IF($G2654="9","J","O")&amp;" "&amp;$I2654&amp;" "&amp;IF($I2654&lt;=TEXT(★完成資料!$A$1,"yyyymm"),TEXT(★完成資料!$A$1,"yyyymm"),"999999")&amp; " " &amp; LEFT(F2654 &amp; "          ",10))))</f>
        <v xml:space="preserve">T O 202209 yyyy00 HV        </v>
      </c>
      <c r="B2654" s="68" t="s">
        <v>301</v>
      </c>
      <c r="C2654" s="68" t="s">
        <v>434</v>
      </c>
      <c r="D2654" s="68" t="s">
        <v>287</v>
      </c>
      <c r="E2654" s="68" t="s">
        <v>359</v>
      </c>
      <c r="F2654" s="68" t="s">
        <v>360</v>
      </c>
      <c r="G2654" s="68" t="s">
        <v>77</v>
      </c>
      <c r="H2654" s="68" t="s">
        <v>273</v>
      </c>
      <c r="I2654" s="68" t="s">
        <v>657</v>
      </c>
      <c r="J2654" s="65">
        <v>90</v>
      </c>
      <c r="K2654" s="65">
        <v>130</v>
      </c>
      <c r="L2654" s="65">
        <v>421</v>
      </c>
      <c r="M2654" s="65" t="s">
        <v>382</v>
      </c>
    </row>
    <row r="2655" spans="1:13" ht="12.75" customHeight="1">
      <c r="A2655" s="65" t="str">
        <f>IF(ROW()=1,"KEY",IF(ISNA(VLOOKUP(B2655,車名対応マスタ!B:D,3,FALSE)),"",IF(VLOOKUP(B2655,車名対応マスタ!B:D,3,FALSE)="","",$D2655&amp;" "&amp;IF($G2655="9","J","O")&amp;" "&amp;$I2655&amp;" "&amp;IF($I2655&lt;=TEXT(★完成資料!$A$1,"yyyymm"),TEXT(★完成資料!$A$1,"yyyymm"),"999999")&amp; " " &amp; LEFT(F2655 &amp; "          ",10))))</f>
        <v xml:space="preserve">T O 202210 yyyy00 HV        </v>
      </c>
      <c r="B2655" s="68" t="s">
        <v>301</v>
      </c>
      <c r="C2655" s="68" t="s">
        <v>434</v>
      </c>
      <c r="D2655" s="68" t="s">
        <v>287</v>
      </c>
      <c r="E2655" s="68" t="s">
        <v>359</v>
      </c>
      <c r="F2655" s="68" t="s">
        <v>360</v>
      </c>
      <c r="G2655" s="68" t="s">
        <v>77</v>
      </c>
      <c r="H2655" s="68" t="s">
        <v>273</v>
      </c>
      <c r="I2655" s="68" t="s">
        <v>663</v>
      </c>
      <c r="J2655" s="65">
        <v>64</v>
      </c>
      <c r="K2655" s="65">
        <v>99</v>
      </c>
      <c r="L2655" s="65">
        <v>421</v>
      </c>
      <c r="M2655" s="65" t="s">
        <v>382</v>
      </c>
    </row>
    <row r="2656" spans="1:13" ht="12.75" customHeight="1">
      <c r="A2656" s="65" t="str">
        <f>IF(ROW()=1,"KEY",IF(ISNA(VLOOKUP(B2656,車名対応マスタ!B:D,3,FALSE)),"",IF(VLOOKUP(B2656,車名対応マスタ!B:D,3,FALSE)="","",$D2656&amp;" "&amp;IF($G2656="9","J","O")&amp;" "&amp;$I2656&amp;" "&amp;IF($I2656&lt;=TEXT(★完成資料!$A$1,"yyyymm"),TEXT(★完成資料!$A$1,"yyyymm"),"999999")&amp; " " &amp; LEFT(F2656 &amp; "          ",10))))</f>
        <v xml:space="preserve">T O 202201 yyyy00 HV        </v>
      </c>
      <c r="B2656" s="68" t="s">
        <v>301</v>
      </c>
      <c r="C2656" s="68" t="s">
        <v>434</v>
      </c>
      <c r="D2656" s="68" t="s">
        <v>287</v>
      </c>
      <c r="E2656" s="68" t="s">
        <v>359</v>
      </c>
      <c r="F2656" s="68" t="s">
        <v>360</v>
      </c>
      <c r="G2656" s="68" t="s">
        <v>77</v>
      </c>
      <c r="H2656" s="68" t="s">
        <v>273</v>
      </c>
      <c r="I2656" s="68" t="s">
        <v>639</v>
      </c>
      <c r="J2656" s="65">
        <v>167</v>
      </c>
      <c r="K2656" s="65">
        <v>53</v>
      </c>
      <c r="L2656" s="65">
        <v>440</v>
      </c>
      <c r="M2656" s="65" t="s">
        <v>501</v>
      </c>
    </row>
    <row r="2657" spans="1:13" ht="12.75" customHeight="1">
      <c r="A2657" s="65" t="str">
        <f>IF(ROW()=1,"KEY",IF(ISNA(VLOOKUP(B2657,車名対応マスタ!B:D,3,FALSE)),"",IF(VLOOKUP(B2657,車名対応マスタ!B:D,3,FALSE)="","",$D2657&amp;" "&amp;IF($G2657="9","J","O")&amp;" "&amp;$I2657&amp;" "&amp;IF($I2657&lt;=TEXT(★完成資料!$A$1,"yyyymm"),TEXT(★完成資料!$A$1,"yyyymm"),"999999")&amp; " " &amp; LEFT(F2657 &amp; "          ",10))))</f>
        <v xml:space="preserve">T O 202202 yyyy00 HV        </v>
      </c>
      <c r="B2657" s="68" t="s">
        <v>301</v>
      </c>
      <c r="C2657" s="68" t="s">
        <v>434</v>
      </c>
      <c r="D2657" s="68" t="s">
        <v>287</v>
      </c>
      <c r="E2657" s="68" t="s">
        <v>359</v>
      </c>
      <c r="F2657" s="68" t="s">
        <v>360</v>
      </c>
      <c r="G2657" s="68" t="s">
        <v>77</v>
      </c>
      <c r="H2657" s="68" t="s">
        <v>273</v>
      </c>
      <c r="I2657" s="68" t="s">
        <v>640</v>
      </c>
      <c r="J2657" s="65">
        <v>67</v>
      </c>
      <c r="K2657" s="65">
        <v>97</v>
      </c>
      <c r="L2657" s="65">
        <v>440</v>
      </c>
      <c r="M2657" s="65" t="s">
        <v>501</v>
      </c>
    </row>
    <row r="2658" spans="1:13" ht="12.75" customHeight="1">
      <c r="A2658" s="65" t="str">
        <f>IF(ROW()=1,"KEY",IF(ISNA(VLOOKUP(B2658,車名対応マスタ!B:D,3,FALSE)),"",IF(VLOOKUP(B2658,車名対応マスタ!B:D,3,FALSE)="","",$D2658&amp;" "&amp;IF($G2658="9","J","O")&amp;" "&amp;$I2658&amp;" "&amp;IF($I2658&lt;=TEXT(★完成資料!$A$1,"yyyymm"),TEXT(★完成資料!$A$1,"yyyymm"),"999999")&amp; " " &amp; LEFT(F2658 &amp; "          ",10))))</f>
        <v xml:space="preserve">T O 202203 yyyy00 HV        </v>
      </c>
      <c r="B2658" s="68" t="s">
        <v>301</v>
      </c>
      <c r="C2658" s="68" t="s">
        <v>434</v>
      </c>
      <c r="D2658" s="68" t="s">
        <v>287</v>
      </c>
      <c r="E2658" s="68" t="s">
        <v>359</v>
      </c>
      <c r="F2658" s="68" t="s">
        <v>360</v>
      </c>
      <c r="G2658" s="68" t="s">
        <v>77</v>
      </c>
      <c r="H2658" s="68" t="s">
        <v>273</v>
      </c>
      <c r="I2658" s="68" t="s">
        <v>641</v>
      </c>
      <c r="J2658" s="65">
        <v>66</v>
      </c>
      <c r="K2658" s="65">
        <v>137</v>
      </c>
      <c r="L2658" s="65">
        <v>440</v>
      </c>
      <c r="M2658" s="65" t="s">
        <v>501</v>
      </c>
    </row>
    <row r="2659" spans="1:13" ht="12.75" customHeight="1">
      <c r="A2659" s="65" t="str">
        <f>IF(ROW()=1,"KEY",IF(ISNA(VLOOKUP(B2659,車名対応マスタ!B:D,3,FALSE)),"",IF(VLOOKUP(B2659,車名対応マスタ!B:D,3,FALSE)="","",$D2659&amp;" "&amp;IF($G2659="9","J","O")&amp;" "&amp;$I2659&amp;" "&amp;IF($I2659&lt;=TEXT(★完成資料!$A$1,"yyyymm"),TEXT(★完成資料!$A$1,"yyyymm"),"999999")&amp; " " &amp; LEFT(F2659 &amp; "          ",10))))</f>
        <v xml:space="preserve">T O 202204 yyyy00 HV        </v>
      </c>
      <c r="B2659" s="68" t="s">
        <v>301</v>
      </c>
      <c r="C2659" s="68" t="s">
        <v>434</v>
      </c>
      <c r="D2659" s="68" t="s">
        <v>287</v>
      </c>
      <c r="E2659" s="68" t="s">
        <v>359</v>
      </c>
      <c r="F2659" s="68" t="s">
        <v>360</v>
      </c>
      <c r="G2659" s="68" t="s">
        <v>77</v>
      </c>
      <c r="H2659" s="68" t="s">
        <v>273</v>
      </c>
      <c r="I2659" s="68" t="s">
        <v>642</v>
      </c>
      <c r="J2659" s="65">
        <v>188</v>
      </c>
      <c r="K2659" s="65">
        <v>164</v>
      </c>
      <c r="L2659" s="65">
        <v>440</v>
      </c>
      <c r="M2659" s="65" t="s">
        <v>501</v>
      </c>
    </row>
    <row r="2660" spans="1:13" ht="12.75" customHeight="1">
      <c r="A2660" s="65" t="str">
        <f>IF(ROW()=1,"KEY",IF(ISNA(VLOOKUP(B2660,車名対応マスタ!B:D,3,FALSE)),"",IF(VLOOKUP(B2660,車名対応マスタ!B:D,3,FALSE)="","",$D2660&amp;" "&amp;IF($G2660="9","J","O")&amp;" "&amp;$I2660&amp;" "&amp;IF($I2660&lt;=TEXT(★完成資料!$A$1,"yyyymm"),TEXT(★完成資料!$A$1,"yyyymm"),"999999")&amp; " " &amp; LEFT(F2660 &amp; "          ",10))))</f>
        <v xml:space="preserve">T O 202205 yyyy00 HV        </v>
      </c>
      <c r="B2660" s="68" t="s">
        <v>301</v>
      </c>
      <c r="C2660" s="68" t="s">
        <v>434</v>
      </c>
      <c r="D2660" s="68" t="s">
        <v>287</v>
      </c>
      <c r="E2660" s="68" t="s">
        <v>359</v>
      </c>
      <c r="F2660" s="68" t="s">
        <v>360</v>
      </c>
      <c r="G2660" s="68" t="s">
        <v>77</v>
      </c>
      <c r="H2660" s="68" t="s">
        <v>273</v>
      </c>
      <c r="I2660" s="68" t="s">
        <v>647</v>
      </c>
      <c r="J2660" s="65">
        <v>85</v>
      </c>
      <c r="K2660" s="65">
        <v>125</v>
      </c>
      <c r="L2660" s="65">
        <v>440</v>
      </c>
      <c r="M2660" s="65" t="s">
        <v>501</v>
      </c>
    </row>
    <row r="2661" spans="1:13" ht="12.75" customHeight="1">
      <c r="A2661" s="65" t="str">
        <f>IF(ROW()=1,"KEY",IF(ISNA(VLOOKUP(B2661,車名対応マスタ!B:D,3,FALSE)),"",IF(VLOOKUP(B2661,車名対応マスタ!B:D,3,FALSE)="","",$D2661&amp;" "&amp;IF($G2661="9","J","O")&amp;" "&amp;$I2661&amp;" "&amp;IF($I2661&lt;=TEXT(★完成資料!$A$1,"yyyymm"),TEXT(★完成資料!$A$1,"yyyymm"),"999999")&amp; " " &amp; LEFT(F2661 &amp; "          ",10))))</f>
        <v xml:space="preserve">T O 202206 yyyy00 HV        </v>
      </c>
      <c r="B2661" s="68" t="s">
        <v>301</v>
      </c>
      <c r="C2661" s="68" t="s">
        <v>434</v>
      </c>
      <c r="D2661" s="68" t="s">
        <v>287</v>
      </c>
      <c r="E2661" s="68" t="s">
        <v>359</v>
      </c>
      <c r="F2661" s="68" t="s">
        <v>360</v>
      </c>
      <c r="G2661" s="68" t="s">
        <v>77</v>
      </c>
      <c r="H2661" s="68" t="s">
        <v>273</v>
      </c>
      <c r="I2661" s="68" t="s">
        <v>652</v>
      </c>
      <c r="J2661" s="65">
        <v>87</v>
      </c>
      <c r="K2661" s="65">
        <v>149</v>
      </c>
      <c r="L2661" s="65">
        <v>440</v>
      </c>
      <c r="M2661" s="65" t="s">
        <v>501</v>
      </c>
    </row>
    <row r="2662" spans="1:13" ht="12.75" customHeight="1">
      <c r="A2662" s="65" t="str">
        <f>IF(ROW()=1,"KEY",IF(ISNA(VLOOKUP(B2662,車名対応マスタ!B:D,3,FALSE)),"",IF(VLOOKUP(B2662,車名対応マスタ!B:D,3,FALSE)="","",$D2662&amp;" "&amp;IF($G2662="9","J","O")&amp;" "&amp;$I2662&amp;" "&amp;IF($I2662&lt;=TEXT(★完成資料!$A$1,"yyyymm"),TEXT(★完成資料!$A$1,"yyyymm"),"999999")&amp; " " &amp; LEFT(F2662 &amp; "          ",10))))</f>
        <v xml:space="preserve">T O 202207 yyyy00 HV        </v>
      </c>
      <c r="B2662" s="68" t="s">
        <v>301</v>
      </c>
      <c r="C2662" s="68" t="s">
        <v>434</v>
      </c>
      <c r="D2662" s="68" t="s">
        <v>287</v>
      </c>
      <c r="E2662" s="68" t="s">
        <v>359</v>
      </c>
      <c r="F2662" s="68" t="s">
        <v>360</v>
      </c>
      <c r="G2662" s="68" t="s">
        <v>77</v>
      </c>
      <c r="H2662" s="68" t="s">
        <v>273</v>
      </c>
      <c r="I2662" s="68" t="s">
        <v>655</v>
      </c>
      <c r="J2662" s="65">
        <v>66</v>
      </c>
      <c r="K2662" s="65">
        <v>135</v>
      </c>
      <c r="L2662" s="65">
        <v>440</v>
      </c>
      <c r="M2662" s="65" t="s">
        <v>501</v>
      </c>
    </row>
    <row r="2663" spans="1:13" ht="12.75" customHeight="1">
      <c r="A2663" s="65" t="str">
        <f>IF(ROW()=1,"KEY",IF(ISNA(VLOOKUP(B2663,車名対応マスタ!B:D,3,FALSE)),"",IF(VLOOKUP(B2663,車名対応マスタ!B:D,3,FALSE)="","",$D2663&amp;" "&amp;IF($G2663="9","J","O")&amp;" "&amp;$I2663&amp;" "&amp;IF($I2663&lt;=TEXT(★完成資料!$A$1,"yyyymm"),TEXT(★完成資料!$A$1,"yyyymm"),"999999")&amp; " " &amp; LEFT(F2663 &amp; "          ",10))))</f>
        <v xml:space="preserve">T O 202208 yyyy00 HV        </v>
      </c>
      <c r="B2663" s="68" t="s">
        <v>301</v>
      </c>
      <c r="C2663" s="68" t="s">
        <v>434</v>
      </c>
      <c r="D2663" s="68" t="s">
        <v>287</v>
      </c>
      <c r="E2663" s="68" t="s">
        <v>359</v>
      </c>
      <c r="F2663" s="68" t="s">
        <v>360</v>
      </c>
      <c r="G2663" s="68" t="s">
        <v>77</v>
      </c>
      <c r="H2663" s="68" t="s">
        <v>273</v>
      </c>
      <c r="I2663" s="68" t="s">
        <v>656</v>
      </c>
      <c r="J2663" s="65">
        <v>104</v>
      </c>
      <c r="K2663" s="65">
        <v>210</v>
      </c>
      <c r="L2663" s="65">
        <v>440</v>
      </c>
      <c r="M2663" s="65" t="s">
        <v>501</v>
      </c>
    </row>
    <row r="2664" spans="1:13" ht="12.75" customHeight="1">
      <c r="A2664" s="65" t="str">
        <f>IF(ROW()=1,"KEY",IF(ISNA(VLOOKUP(B2664,車名対応マスタ!B:D,3,FALSE)),"",IF(VLOOKUP(B2664,車名対応マスタ!B:D,3,FALSE)="","",$D2664&amp;" "&amp;IF($G2664="9","J","O")&amp;" "&amp;$I2664&amp;" "&amp;IF($I2664&lt;=TEXT(★完成資料!$A$1,"yyyymm"),TEXT(★完成資料!$A$1,"yyyymm"),"999999")&amp; " " &amp; LEFT(F2664 &amp; "          ",10))))</f>
        <v xml:space="preserve">T O 202209 yyyy00 HV        </v>
      </c>
      <c r="B2664" s="68" t="s">
        <v>301</v>
      </c>
      <c r="C2664" s="68" t="s">
        <v>434</v>
      </c>
      <c r="D2664" s="68" t="s">
        <v>287</v>
      </c>
      <c r="E2664" s="68" t="s">
        <v>359</v>
      </c>
      <c r="F2664" s="68" t="s">
        <v>360</v>
      </c>
      <c r="G2664" s="68" t="s">
        <v>77</v>
      </c>
      <c r="H2664" s="68" t="s">
        <v>273</v>
      </c>
      <c r="I2664" s="68" t="s">
        <v>657</v>
      </c>
      <c r="J2664" s="65">
        <v>109</v>
      </c>
      <c r="K2664" s="65">
        <v>181</v>
      </c>
      <c r="L2664" s="65">
        <v>440</v>
      </c>
      <c r="M2664" s="65" t="s">
        <v>501</v>
      </c>
    </row>
    <row r="2665" spans="1:13" ht="12.75" customHeight="1">
      <c r="A2665" s="65" t="str">
        <f>IF(ROW()=1,"KEY",IF(ISNA(VLOOKUP(B2665,車名対応マスタ!B:D,3,FALSE)),"",IF(VLOOKUP(B2665,車名対応マスタ!B:D,3,FALSE)="","",$D2665&amp;" "&amp;IF($G2665="9","J","O")&amp;" "&amp;$I2665&amp;" "&amp;IF($I2665&lt;=TEXT(★完成資料!$A$1,"yyyymm"),TEXT(★完成資料!$A$1,"yyyymm"),"999999")&amp; " " &amp; LEFT(F2665 &amp; "          ",10))))</f>
        <v xml:space="preserve">T O 202210 yyyy00 HV        </v>
      </c>
      <c r="B2665" s="68" t="s">
        <v>301</v>
      </c>
      <c r="C2665" s="68" t="s">
        <v>434</v>
      </c>
      <c r="D2665" s="68" t="s">
        <v>287</v>
      </c>
      <c r="E2665" s="68" t="s">
        <v>359</v>
      </c>
      <c r="F2665" s="68" t="s">
        <v>360</v>
      </c>
      <c r="G2665" s="68" t="s">
        <v>77</v>
      </c>
      <c r="H2665" s="68" t="s">
        <v>273</v>
      </c>
      <c r="I2665" s="68" t="s">
        <v>663</v>
      </c>
      <c r="J2665" s="65">
        <v>134</v>
      </c>
      <c r="K2665" s="65">
        <v>108</v>
      </c>
      <c r="L2665" s="65">
        <v>440</v>
      </c>
      <c r="M2665" s="65" t="s">
        <v>501</v>
      </c>
    </row>
    <row r="2666" spans="1:13" ht="12.75" customHeight="1">
      <c r="A2666" s="65" t="str">
        <f>IF(ROW()=1,"KEY",IF(ISNA(VLOOKUP(B2666,車名対応マスタ!B:D,3,FALSE)),"",IF(VLOOKUP(B2666,車名対応マスタ!B:D,3,FALSE)="","",$D2666&amp;" "&amp;IF($G2666="9","J","O")&amp;" "&amp;$I2666&amp;" "&amp;IF($I2666&lt;=TEXT(★完成資料!$A$1,"yyyymm"),TEXT(★完成資料!$A$1,"yyyymm"),"999999")&amp; " " &amp; LEFT(F2666 &amp; "          ",10))))</f>
        <v xml:space="preserve">T O 202201 yyyy00 HV        </v>
      </c>
      <c r="B2666" s="68" t="s">
        <v>301</v>
      </c>
      <c r="C2666" s="68" t="s">
        <v>434</v>
      </c>
      <c r="D2666" s="68" t="s">
        <v>287</v>
      </c>
      <c r="E2666" s="68" t="s">
        <v>359</v>
      </c>
      <c r="F2666" s="68" t="s">
        <v>360</v>
      </c>
      <c r="G2666" s="68" t="s">
        <v>77</v>
      </c>
      <c r="H2666" s="68" t="s">
        <v>273</v>
      </c>
      <c r="I2666" s="68" t="s">
        <v>639</v>
      </c>
      <c r="J2666" s="65">
        <v>57</v>
      </c>
      <c r="K2666" s="65">
        <v>31</v>
      </c>
      <c r="L2666" s="65">
        <v>467</v>
      </c>
      <c r="M2666" s="65" t="s">
        <v>275</v>
      </c>
    </row>
    <row r="2667" spans="1:13" ht="12.75" customHeight="1">
      <c r="A2667" s="65" t="str">
        <f>IF(ROW()=1,"KEY",IF(ISNA(VLOOKUP(B2667,車名対応マスタ!B:D,3,FALSE)),"",IF(VLOOKUP(B2667,車名対応マスタ!B:D,3,FALSE)="","",$D2667&amp;" "&amp;IF($G2667="9","J","O")&amp;" "&amp;$I2667&amp;" "&amp;IF($I2667&lt;=TEXT(★完成資料!$A$1,"yyyymm"),TEXT(★完成資料!$A$1,"yyyymm"),"999999")&amp; " " &amp; LEFT(F2667 &amp; "          ",10))))</f>
        <v xml:space="preserve">T O 202202 yyyy00 HV        </v>
      </c>
      <c r="B2667" s="68" t="s">
        <v>301</v>
      </c>
      <c r="C2667" s="68" t="s">
        <v>434</v>
      </c>
      <c r="D2667" s="68" t="s">
        <v>287</v>
      </c>
      <c r="E2667" s="68" t="s">
        <v>359</v>
      </c>
      <c r="F2667" s="68" t="s">
        <v>360</v>
      </c>
      <c r="G2667" s="68" t="s">
        <v>77</v>
      </c>
      <c r="H2667" s="68" t="s">
        <v>273</v>
      </c>
      <c r="I2667" s="68" t="s">
        <v>640</v>
      </c>
      <c r="J2667" s="65">
        <v>82</v>
      </c>
      <c r="K2667" s="65">
        <v>66</v>
      </c>
      <c r="L2667" s="65">
        <v>467</v>
      </c>
      <c r="M2667" s="65" t="s">
        <v>275</v>
      </c>
    </row>
    <row r="2668" spans="1:13" ht="12.75" customHeight="1">
      <c r="A2668" s="65" t="str">
        <f>IF(ROW()=1,"KEY",IF(ISNA(VLOOKUP(B2668,車名対応マスタ!B:D,3,FALSE)),"",IF(VLOOKUP(B2668,車名対応マスタ!B:D,3,FALSE)="","",$D2668&amp;" "&amp;IF($G2668="9","J","O")&amp;" "&amp;$I2668&amp;" "&amp;IF($I2668&lt;=TEXT(★完成資料!$A$1,"yyyymm"),TEXT(★完成資料!$A$1,"yyyymm"),"999999")&amp; " " &amp; LEFT(F2668 &amp; "          ",10))))</f>
        <v xml:space="preserve">T O 202203 yyyy00 HV        </v>
      </c>
      <c r="B2668" s="68" t="s">
        <v>301</v>
      </c>
      <c r="C2668" s="68" t="s">
        <v>434</v>
      </c>
      <c r="D2668" s="68" t="s">
        <v>287</v>
      </c>
      <c r="E2668" s="68" t="s">
        <v>359</v>
      </c>
      <c r="F2668" s="68" t="s">
        <v>360</v>
      </c>
      <c r="G2668" s="68" t="s">
        <v>77</v>
      </c>
      <c r="H2668" s="68" t="s">
        <v>273</v>
      </c>
      <c r="I2668" s="68" t="s">
        <v>641</v>
      </c>
      <c r="J2668" s="65">
        <v>82</v>
      </c>
      <c r="K2668" s="65">
        <v>82</v>
      </c>
      <c r="L2668" s="65">
        <v>467</v>
      </c>
      <c r="M2668" s="65" t="s">
        <v>275</v>
      </c>
    </row>
    <row r="2669" spans="1:13" ht="12.75" customHeight="1">
      <c r="A2669" s="65" t="str">
        <f>IF(ROW()=1,"KEY",IF(ISNA(VLOOKUP(B2669,車名対応マスタ!B:D,3,FALSE)),"",IF(VLOOKUP(B2669,車名対応マスタ!B:D,3,FALSE)="","",$D2669&amp;" "&amp;IF($G2669="9","J","O")&amp;" "&amp;$I2669&amp;" "&amp;IF($I2669&lt;=TEXT(★完成資料!$A$1,"yyyymm"),TEXT(★完成資料!$A$1,"yyyymm"),"999999")&amp; " " &amp; LEFT(F2669 &amp; "          ",10))))</f>
        <v xml:space="preserve">T O 202204 yyyy00 HV        </v>
      </c>
      <c r="B2669" s="68" t="s">
        <v>301</v>
      </c>
      <c r="C2669" s="68" t="s">
        <v>434</v>
      </c>
      <c r="D2669" s="68" t="s">
        <v>287</v>
      </c>
      <c r="E2669" s="68" t="s">
        <v>359</v>
      </c>
      <c r="F2669" s="68" t="s">
        <v>360</v>
      </c>
      <c r="G2669" s="68" t="s">
        <v>77</v>
      </c>
      <c r="H2669" s="68" t="s">
        <v>273</v>
      </c>
      <c r="I2669" s="68" t="s">
        <v>642</v>
      </c>
      <c r="J2669" s="65">
        <v>81</v>
      </c>
      <c r="K2669" s="65">
        <v>56</v>
      </c>
      <c r="L2669" s="65">
        <v>467</v>
      </c>
      <c r="M2669" s="65" t="s">
        <v>275</v>
      </c>
    </row>
    <row r="2670" spans="1:13" ht="12.75" customHeight="1">
      <c r="A2670" s="65" t="str">
        <f>IF(ROW()=1,"KEY",IF(ISNA(VLOOKUP(B2670,車名対応マスタ!B:D,3,FALSE)),"",IF(VLOOKUP(B2670,車名対応マスタ!B:D,3,FALSE)="","",$D2670&amp;" "&amp;IF($G2670="9","J","O")&amp;" "&amp;$I2670&amp;" "&amp;IF($I2670&lt;=TEXT(★完成資料!$A$1,"yyyymm"),TEXT(★完成資料!$A$1,"yyyymm"),"999999")&amp; " " &amp; LEFT(F2670 &amp; "          ",10))))</f>
        <v xml:space="preserve">T O 202205 yyyy00 HV        </v>
      </c>
      <c r="B2670" s="68" t="s">
        <v>301</v>
      </c>
      <c r="C2670" s="68" t="s">
        <v>434</v>
      </c>
      <c r="D2670" s="68" t="s">
        <v>287</v>
      </c>
      <c r="E2670" s="68" t="s">
        <v>359</v>
      </c>
      <c r="F2670" s="68" t="s">
        <v>360</v>
      </c>
      <c r="G2670" s="68" t="s">
        <v>77</v>
      </c>
      <c r="H2670" s="68" t="s">
        <v>273</v>
      </c>
      <c r="I2670" s="68" t="s">
        <v>647</v>
      </c>
      <c r="J2670" s="65">
        <v>95</v>
      </c>
      <c r="K2670" s="65">
        <v>102</v>
      </c>
      <c r="L2670" s="65">
        <v>467</v>
      </c>
      <c r="M2670" s="65" t="s">
        <v>275</v>
      </c>
    </row>
    <row r="2671" spans="1:13" ht="12.75" customHeight="1">
      <c r="A2671" s="65" t="str">
        <f>IF(ROW()=1,"KEY",IF(ISNA(VLOOKUP(B2671,車名対応マスタ!B:D,3,FALSE)),"",IF(VLOOKUP(B2671,車名対応マスタ!B:D,3,FALSE)="","",$D2671&amp;" "&amp;IF($G2671="9","J","O")&amp;" "&amp;$I2671&amp;" "&amp;IF($I2671&lt;=TEXT(★完成資料!$A$1,"yyyymm"),TEXT(★完成資料!$A$1,"yyyymm"),"999999")&amp; " " &amp; LEFT(F2671 &amp; "          ",10))))</f>
        <v xml:space="preserve">T O 202206 yyyy00 HV        </v>
      </c>
      <c r="B2671" s="68" t="s">
        <v>301</v>
      </c>
      <c r="C2671" s="68" t="s">
        <v>434</v>
      </c>
      <c r="D2671" s="68" t="s">
        <v>287</v>
      </c>
      <c r="E2671" s="68" t="s">
        <v>359</v>
      </c>
      <c r="F2671" s="68" t="s">
        <v>360</v>
      </c>
      <c r="G2671" s="68" t="s">
        <v>77</v>
      </c>
      <c r="H2671" s="68" t="s">
        <v>273</v>
      </c>
      <c r="I2671" s="68" t="s">
        <v>652</v>
      </c>
      <c r="J2671" s="65">
        <v>46</v>
      </c>
      <c r="K2671" s="65">
        <v>89</v>
      </c>
      <c r="L2671" s="65">
        <v>467</v>
      </c>
      <c r="M2671" s="65" t="s">
        <v>275</v>
      </c>
    </row>
    <row r="2672" spans="1:13" ht="12.75" customHeight="1">
      <c r="A2672" s="65" t="str">
        <f>IF(ROW()=1,"KEY",IF(ISNA(VLOOKUP(B2672,車名対応マスタ!B:D,3,FALSE)),"",IF(VLOOKUP(B2672,車名対応マスタ!B:D,3,FALSE)="","",$D2672&amp;" "&amp;IF($G2672="9","J","O")&amp;" "&amp;$I2672&amp;" "&amp;IF($I2672&lt;=TEXT(★完成資料!$A$1,"yyyymm"),TEXT(★完成資料!$A$1,"yyyymm"),"999999")&amp; " " &amp; LEFT(F2672 &amp; "          ",10))))</f>
        <v xml:space="preserve">T O 202207 yyyy00 HV        </v>
      </c>
      <c r="B2672" s="68" t="s">
        <v>301</v>
      </c>
      <c r="C2672" s="68" t="s">
        <v>434</v>
      </c>
      <c r="D2672" s="68" t="s">
        <v>287</v>
      </c>
      <c r="E2672" s="68" t="s">
        <v>359</v>
      </c>
      <c r="F2672" s="68" t="s">
        <v>360</v>
      </c>
      <c r="G2672" s="68" t="s">
        <v>77</v>
      </c>
      <c r="H2672" s="68" t="s">
        <v>273</v>
      </c>
      <c r="I2672" s="68" t="s">
        <v>655</v>
      </c>
      <c r="J2672" s="65">
        <v>48</v>
      </c>
      <c r="K2672" s="65">
        <v>76</v>
      </c>
      <c r="L2672" s="65">
        <v>467</v>
      </c>
      <c r="M2672" s="65" t="s">
        <v>275</v>
      </c>
    </row>
    <row r="2673" spans="1:13" ht="12.75" customHeight="1">
      <c r="A2673" s="65" t="str">
        <f>IF(ROW()=1,"KEY",IF(ISNA(VLOOKUP(B2673,車名対応マスタ!B:D,3,FALSE)),"",IF(VLOOKUP(B2673,車名対応マスタ!B:D,3,FALSE)="","",$D2673&amp;" "&amp;IF($G2673="9","J","O")&amp;" "&amp;$I2673&amp;" "&amp;IF($I2673&lt;=TEXT(★完成資料!$A$1,"yyyymm"),TEXT(★完成資料!$A$1,"yyyymm"),"999999")&amp; " " &amp; LEFT(F2673 &amp; "          ",10))))</f>
        <v xml:space="preserve">T O 202208 yyyy00 HV        </v>
      </c>
      <c r="B2673" s="68" t="s">
        <v>301</v>
      </c>
      <c r="C2673" s="68" t="s">
        <v>434</v>
      </c>
      <c r="D2673" s="68" t="s">
        <v>287</v>
      </c>
      <c r="E2673" s="68" t="s">
        <v>359</v>
      </c>
      <c r="F2673" s="68" t="s">
        <v>360</v>
      </c>
      <c r="G2673" s="68" t="s">
        <v>77</v>
      </c>
      <c r="H2673" s="68" t="s">
        <v>273</v>
      </c>
      <c r="I2673" s="68" t="s">
        <v>656</v>
      </c>
      <c r="J2673" s="65">
        <v>20</v>
      </c>
      <c r="K2673" s="65">
        <v>56</v>
      </c>
      <c r="L2673" s="65">
        <v>467</v>
      </c>
      <c r="M2673" s="65" t="s">
        <v>275</v>
      </c>
    </row>
    <row r="2674" spans="1:13" ht="12.75" customHeight="1">
      <c r="A2674" s="65" t="str">
        <f>IF(ROW()=1,"KEY",IF(ISNA(VLOOKUP(B2674,車名対応マスタ!B:D,3,FALSE)),"",IF(VLOOKUP(B2674,車名対応マスタ!B:D,3,FALSE)="","",$D2674&amp;" "&amp;IF($G2674="9","J","O")&amp;" "&amp;$I2674&amp;" "&amp;IF($I2674&lt;=TEXT(★完成資料!$A$1,"yyyymm"),TEXT(★完成資料!$A$1,"yyyymm"),"999999")&amp; " " &amp; LEFT(F2674 &amp; "          ",10))))</f>
        <v xml:space="preserve">T O 202209 yyyy00 HV        </v>
      </c>
      <c r="B2674" s="68" t="s">
        <v>301</v>
      </c>
      <c r="C2674" s="68" t="s">
        <v>434</v>
      </c>
      <c r="D2674" s="68" t="s">
        <v>287</v>
      </c>
      <c r="E2674" s="68" t="s">
        <v>359</v>
      </c>
      <c r="F2674" s="68" t="s">
        <v>360</v>
      </c>
      <c r="G2674" s="68" t="s">
        <v>77</v>
      </c>
      <c r="H2674" s="68" t="s">
        <v>273</v>
      </c>
      <c r="I2674" s="68" t="s">
        <v>657</v>
      </c>
      <c r="J2674" s="65">
        <v>23</v>
      </c>
      <c r="K2674" s="65">
        <v>65</v>
      </c>
      <c r="L2674" s="65">
        <v>467</v>
      </c>
      <c r="M2674" s="65" t="s">
        <v>275</v>
      </c>
    </row>
    <row r="2675" spans="1:13" ht="12.75" customHeight="1">
      <c r="A2675" s="65" t="str">
        <f>IF(ROW()=1,"KEY",IF(ISNA(VLOOKUP(B2675,車名対応マスタ!B:D,3,FALSE)),"",IF(VLOOKUP(B2675,車名対応マスタ!B:D,3,FALSE)="","",$D2675&amp;" "&amp;IF($G2675="9","J","O")&amp;" "&amp;$I2675&amp;" "&amp;IF($I2675&lt;=TEXT(★完成資料!$A$1,"yyyymm"),TEXT(★完成資料!$A$1,"yyyymm"),"999999")&amp; " " &amp; LEFT(F2675 &amp; "          ",10))))</f>
        <v xml:space="preserve">T O 202210 yyyy00 HV        </v>
      </c>
      <c r="B2675" s="68" t="s">
        <v>301</v>
      </c>
      <c r="C2675" s="68" t="s">
        <v>434</v>
      </c>
      <c r="D2675" s="68" t="s">
        <v>287</v>
      </c>
      <c r="E2675" s="68" t="s">
        <v>359</v>
      </c>
      <c r="F2675" s="68" t="s">
        <v>360</v>
      </c>
      <c r="G2675" s="68" t="s">
        <v>77</v>
      </c>
      <c r="H2675" s="68" t="s">
        <v>273</v>
      </c>
      <c r="I2675" s="68" t="s">
        <v>663</v>
      </c>
      <c r="J2675" s="65">
        <v>19</v>
      </c>
      <c r="K2675" s="65">
        <v>93</v>
      </c>
      <c r="L2675" s="65">
        <v>467</v>
      </c>
      <c r="M2675" s="65" t="s">
        <v>275</v>
      </c>
    </row>
    <row r="2676" spans="1:13" ht="12.75" customHeight="1">
      <c r="A2676" s="65" t="str">
        <f>IF(ROW()=1,"KEY",IF(ISNA(VLOOKUP(B2676,車名対応マスタ!B:D,3,FALSE)),"",IF(VLOOKUP(B2676,車名対応マスタ!B:D,3,FALSE)="","",$D2676&amp;" "&amp;IF($G2676="9","J","O")&amp;" "&amp;$I2676&amp;" "&amp;IF($I2676&lt;=TEXT(★完成資料!$A$1,"yyyymm"),TEXT(★完成資料!$A$1,"yyyymm"),"999999")&amp; " " &amp; LEFT(F2676 &amp; "          ",10))))</f>
        <v xml:space="preserve">T O 202201 yyyy00 HV        </v>
      </c>
      <c r="B2676" s="68" t="s">
        <v>301</v>
      </c>
      <c r="C2676" s="68" t="s">
        <v>434</v>
      </c>
      <c r="D2676" s="68" t="s">
        <v>287</v>
      </c>
      <c r="E2676" s="68" t="s">
        <v>359</v>
      </c>
      <c r="F2676" s="68" t="s">
        <v>360</v>
      </c>
      <c r="G2676" s="68" t="s">
        <v>77</v>
      </c>
      <c r="H2676" s="68" t="s">
        <v>273</v>
      </c>
      <c r="I2676" s="68" t="s">
        <v>639</v>
      </c>
      <c r="J2676" s="65">
        <v>6</v>
      </c>
      <c r="K2676" s="65">
        <v>10</v>
      </c>
      <c r="L2676" s="65">
        <v>616</v>
      </c>
      <c r="M2676" s="65" t="s">
        <v>383</v>
      </c>
    </row>
    <row r="2677" spans="1:13" ht="12.75" customHeight="1">
      <c r="A2677" s="65" t="str">
        <f>IF(ROW()=1,"KEY",IF(ISNA(VLOOKUP(B2677,車名対応マスタ!B:D,3,FALSE)),"",IF(VLOOKUP(B2677,車名対応マスタ!B:D,3,FALSE)="","",$D2677&amp;" "&amp;IF($G2677="9","J","O")&amp;" "&amp;$I2677&amp;" "&amp;IF($I2677&lt;=TEXT(★完成資料!$A$1,"yyyymm"),TEXT(★完成資料!$A$1,"yyyymm"),"999999")&amp; " " &amp; LEFT(F2677 &amp; "          ",10))))</f>
        <v xml:space="preserve">T O 202202 yyyy00 HV        </v>
      </c>
      <c r="B2677" s="68" t="s">
        <v>301</v>
      </c>
      <c r="C2677" s="68" t="s">
        <v>434</v>
      </c>
      <c r="D2677" s="68" t="s">
        <v>287</v>
      </c>
      <c r="E2677" s="68" t="s">
        <v>359</v>
      </c>
      <c r="F2677" s="68" t="s">
        <v>360</v>
      </c>
      <c r="G2677" s="68" t="s">
        <v>77</v>
      </c>
      <c r="H2677" s="68" t="s">
        <v>273</v>
      </c>
      <c r="I2677" s="68" t="s">
        <v>640</v>
      </c>
      <c r="J2677" s="65">
        <v>5</v>
      </c>
      <c r="K2677" s="65">
        <v>8</v>
      </c>
      <c r="L2677" s="65">
        <v>616</v>
      </c>
      <c r="M2677" s="65" t="s">
        <v>383</v>
      </c>
    </row>
    <row r="2678" spans="1:13" ht="12.75" customHeight="1">
      <c r="A2678" s="65" t="str">
        <f>IF(ROW()=1,"KEY",IF(ISNA(VLOOKUP(B2678,車名対応マスタ!B:D,3,FALSE)),"",IF(VLOOKUP(B2678,車名対応マスタ!B:D,3,FALSE)="","",$D2678&amp;" "&amp;IF($G2678="9","J","O")&amp;" "&amp;$I2678&amp;" "&amp;IF($I2678&lt;=TEXT(★完成資料!$A$1,"yyyymm"),TEXT(★完成資料!$A$1,"yyyymm"),"999999")&amp; " " &amp; LEFT(F2678 &amp; "          ",10))))</f>
        <v xml:space="preserve">T O 202203 yyyy00 HV        </v>
      </c>
      <c r="B2678" s="68" t="s">
        <v>301</v>
      </c>
      <c r="C2678" s="68" t="s">
        <v>434</v>
      </c>
      <c r="D2678" s="68" t="s">
        <v>287</v>
      </c>
      <c r="E2678" s="68" t="s">
        <v>359</v>
      </c>
      <c r="F2678" s="68" t="s">
        <v>360</v>
      </c>
      <c r="G2678" s="68" t="s">
        <v>77</v>
      </c>
      <c r="H2678" s="68" t="s">
        <v>273</v>
      </c>
      <c r="I2678" s="68" t="s">
        <v>641</v>
      </c>
      <c r="J2678" s="65">
        <v>10</v>
      </c>
      <c r="K2678" s="65">
        <v>22</v>
      </c>
      <c r="L2678" s="65">
        <v>616</v>
      </c>
      <c r="M2678" s="65" t="s">
        <v>383</v>
      </c>
    </row>
    <row r="2679" spans="1:13" ht="12.75" customHeight="1">
      <c r="A2679" s="65" t="str">
        <f>IF(ROW()=1,"KEY",IF(ISNA(VLOOKUP(B2679,車名対応マスタ!B:D,3,FALSE)),"",IF(VLOOKUP(B2679,車名対応マスタ!B:D,3,FALSE)="","",$D2679&amp;" "&amp;IF($G2679="9","J","O")&amp;" "&amp;$I2679&amp;" "&amp;IF($I2679&lt;=TEXT(★完成資料!$A$1,"yyyymm"),TEXT(★完成資料!$A$1,"yyyymm"),"999999")&amp; " " &amp; LEFT(F2679 &amp; "          ",10))))</f>
        <v xml:space="preserve">T O 202204 yyyy00 HV        </v>
      </c>
      <c r="B2679" s="68" t="s">
        <v>301</v>
      </c>
      <c r="C2679" s="68" t="s">
        <v>434</v>
      </c>
      <c r="D2679" s="68" t="s">
        <v>287</v>
      </c>
      <c r="E2679" s="68" t="s">
        <v>359</v>
      </c>
      <c r="F2679" s="68" t="s">
        <v>360</v>
      </c>
      <c r="G2679" s="68" t="s">
        <v>77</v>
      </c>
      <c r="H2679" s="68" t="s">
        <v>273</v>
      </c>
      <c r="I2679" s="68" t="s">
        <v>642</v>
      </c>
      <c r="J2679" s="65">
        <v>19</v>
      </c>
      <c r="K2679" s="65">
        <v>20</v>
      </c>
      <c r="L2679" s="65">
        <v>616</v>
      </c>
      <c r="M2679" s="65" t="s">
        <v>383</v>
      </c>
    </row>
    <row r="2680" spans="1:13" ht="12.75" customHeight="1">
      <c r="A2680" s="65" t="str">
        <f>IF(ROW()=1,"KEY",IF(ISNA(VLOOKUP(B2680,車名対応マスタ!B:D,3,FALSE)),"",IF(VLOOKUP(B2680,車名対応マスタ!B:D,3,FALSE)="","",$D2680&amp;" "&amp;IF($G2680="9","J","O")&amp;" "&amp;$I2680&amp;" "&amp;IF($I2680&lt;=TEXT(★完成資料!$A$1,"yyyymm"),TEXT(★完成資料!$A$1,"yyyymm"),"999999")&amp; " " &amp; LEFT(F2680 &amp; "          ",10))))</f>
        <v xml:space="preserve">T O 202205 yyyy00 HV        </v>
      </c>
      <c r="B2680" s="68" t="s">
        <v>301</v>
      </c>
      <c r="C2680" s="68" t="s">
        <v>434</v>
      </c>
      <c r="D2680" s="68" t="s">
        <v>287</v>
      </c>
      <c r="E2680" s="68" t="s">
        <v>359</v>
      </c>
      <c r="F2680" s="68" t="s">
        <v>360</v>
      </c>
      <c r="G2680" s="68" t="s">
        <v>77</v>
      </c>
      <c r="H2680" s="68" t="s">
        <v>273</v>
      </c>
      <c r="I2680" s="68" t="s">
        <v>647</v>
      </c>
      <c r="J2680" s="65">
        <v>10</v>
      </c>
      <c r="K2680" s="65">
        <v>7</v>
      </c>
      <c r="L2680" s="65">
        <v>616</v>
      </c>
      <c r="M2680" s="65" t="s">
        <v>383</v>
      </c>
    </row>
    <row r="2681" spans="1:13" ht="12.75" customHeight="1">
      <c r="A2681" s="65" t="str">
        <f>IF(ROW()=1,"KEY",IF(ISNA(VLOOKUP(B2681,車名対応マスタ!B:D,3,FALSE)),"",IF(VLOOKUP(B2681,車名対応マスタ!B:D,3,FALSE)="","",$D2681&amp;" "&amp;IF($G2681="9","J","O")&amp;" "&amp;$I2681&amp;" "&amp;IF($I2681&lt;=TEXT(★完成資料!$A$1,"yyyymm"),TEXT(★完成資料!$A$1,"yyyymm"),"999999")&amp; " " &amp; LEFT(F2681 &amp; "          ",10))))</f>
        <v xml:space="preserve">T O 202206 yyyy00 HV        </v>
      </c>
      <c r="B2681" s="68" t="s">
        <v>301</v>
      </c>
      <c r="C2681" s="68" t="s">
        <v>434</v>
      </c>
      <c r="D2681" s="68" t="s">
        <v>287</v>
      </c>
      <c r="E2681" s="68" t="s">
        <v>359</v>
      </c>
      <c r="F2681" s="68" t="s">
        <v>360</v>
      </c>
      <c r="G2681" s="68" t="s">
        <v>77</v>
      </c>
      <c r="H2681" s="68" t="s">
        <v>273</v>
      </c>
      <c r="I2681" s="68" t="s">
        <v>652</v>
      </c>
      <c r="J2681" s="65">
        <v>1</v>
      </c>
      <c r="K2681" s="65">
        <v>9</v>
      </c>
      <c r="L2681" s="65">
        <v>616</v>
      </c>
      <c r="M2681" s="65" t="s">
        <v>383</v>
      </c>
    </row>
    <row r="2682" spans="1:13" ht="12.75" customHeight="1">
      <c r="A2682" s="65" t="str">
        <f>IF(ROW()=1,"KEY",IF(ISNA(VLOOKUP(B2682,車名対応マスタ!B:D,3,FALSE)),"",IF(VLOOKUP(B2682,車名対応マスタ!B:D,3,FALSE)="","",$D2682&amp;" "&amp;IF($G2682="9","J","O")&amp;" "&amp;$I2682&amp;" "&amp;IF($I2682&lt;=TEXT(★完成資料!$A$1,"yyyymm"),TEXT(★完成資料!$A$1,"yyyymm"),"999999")&amp; " " &amp; LEFT(F2682 &amp; "          ",10))))</f>
        <v xml:space="preserve">T O 202207 yyyy00 HV        </v>
      </c>
      <c r="B2682" s="68" t="s">
        <v>301</v>
      </c>
      <c r="C2682" s="68" t="s">
        <v>434</v>
      </c>
      <c r="D2682" s="68" t="s">
        <v>287</v>
      </c>
      <c r="E2682" s="68" t="s">
        <v>359</v>
      </c>
      <c r="F2682" s="68" t="s">
        <v>360</v>
      </c>
      <c r="G2682" s="68" t="s">
        <v>77</v>
      </c>
      <c r="H2682" s="68" t="s">
        <v>273</v>
      </c>
      <c r="I2682" s="68" t="s">
        <v>655</v>
      </c>
      <c r="J2682" s="65">
        <v>0</v>
      </c>
      <c r="K2682" s="65">
        <v>2</v>
      </c>
      <c r="L2682" s="65">
        <v>616</v>
      </c>
      <c r="M2682" s="65" t="s">
        <v>383</v>
      </c>
    </row>
    <row r="2683" spans="1:13" ht="12.75" customHeight="1">
      <c r="A2683" s="65" t="str">
        <f>IF(ROW()=1,"KEY",IF(ISNA(VLOOKUP(B2683,車名対応マスタ!B:D,3,FALSE)),"",IF(VLOOKUP(B2683,車名対応マスタ!B:D,3,FALSE)="","",$D2683&amp;" "&amp;IF($G2683="9","J","O")&amp;" "&amp;$I2683&amp;" "&amp;IF($I2683&lt;=TEXT(★完成資料!$A$1,"yyyymm"),TEXT(★完成資料!$A$1,"yyyymm"),"999999")&amp; " " &amp; LEFT(F2683 &amp; "          ",10))))</f>
        <v xml:space="preserve">T O 202208 yyyy00 HV        </v>
      </c>
      <c r="B2683" s="68" t="s">
        <v>301</v>
      </c>
      <c r="C2683" s="68" t="s">
        <v>434</v>
      </c>
      <c r="D2683" s="68" t="s">
        <v>287</v>
      </c>
      <c r="E2683" s="68" t="s">
        <v>359</v>
      </c>
      <c r="F2683" s="68" t="s">
        <v>360</v>
      </c>
      <c r="G2683" s="68" t="s">
        <v>77</v>
      </c>
      <c r="H2683" s="68" t="s">
        <v>273</v>
      </c>
      <c r="I2683" s="68" t="s">
        <v>656</v>
      </c>
      <c r="J2683" s="65">
        <v>9</v>
      </c>
      <c r="K2683" s="65">
        <v>7</v>
      </c>
      <c r="L2683" s="65">
        <v>616</v>
      </c>
      <c r="M2683" s="65" t="s">
        <v>383</v>
      </c>
    </row>
    <row r="2684" spans="1:13" ht="12.75" customHeight="1">
      <c r="A2684" s="65" t="str">
        <f>IF(ROW()=1,"KEY",IF(ISNA(VLOOKUP(B2684,車名対応マスタ!B:D,3,FALSE)),"",IF(VLOOKUP(B2684,車名対応マスタ!B:D,3,FALSE)="","",$D2684&amp;" "&amp;IF($G2684="9","J","O")&amp;" "&amp;$I2684&amp;" "&amp;IF($I2684&lt;=TEXT(★完成資料!$A$1,"yyyymm"),TEXT(★完成資料!$A$1,"yyyymm"),"999999")&amp; " " &amp; LEFT(F2684 &amp; "          ",10))))</f>
        <v xml:space="preserve">T O 202209 yyyy00 HV        </v>
      </c>
      <c r="B2684" s="68" t="s">
        <v>301</v>
      </c>
      <c r="C2684" s="68" t="s">
        <v>434</v>
      </c>
      <c r="D2684" s="68" t="s">
        <v>287</v>
      </c>
      <c r="E2684" s="68" t="s">
        <v>359</v>
      </c>
      <c r="F2684" s="68" t="s">
        <v>360</v>
      </c>
      <c r="G2684" s="68" t="s">
        <v>77</v>
      </c>
      <c r="H2684" s="68" t="s">
        <v>273</v>
      </c>
      <c r="I2684" s="68" t="s">
        <v>657</v>
      </c>
      <c r="J2684" s="65">
        <v>6</v>
      </c>
      <c r="K2684" s="65">
        <v>2</v>
      </c>
      <c r="L2684" s="65">
        <v>616</v>
      </c>
      <c r="M2684" s="65" t="s">
        <v>383</v>
      </c>
    </row>
    <row r="2685" spans="1:13" ht="12.75" customHeight="1">
      <c r="A2685" s="65" t="str">
        <f>IF(ROW()=1,"KEY",IF(ISNA(VLOOKUP(B2685,車名対応マスタ!B:D,3,FALSE)),"",IF(VLOOKUP(B2685,車名対応マスタ!B:D,3,FALSE)="","",$D2685&amp;" "&amp;IF($G2685="9","J","O")&amp;" "&amp;$I2685&amp;" "&amp;IF($I2685&lt;=TEXT(★完成資料!$A$1,"yyyymm"),TEXT(★完成資料!$A$1,"yyyymm"),"999999")&amp; " " &amp; LEFT(F2685 &amp; "          ",10))))</f>
        <v xml:space="preserve">T O 202210 yyyy00 HV        </v>
      </c>
      <c r="B2685" s="68" t="s">
        <v>301</v>
      </c>
      <c r="C2685" s="68" t="s">
        <v>434</v>
      </c>
      <c r="D2685" s="68" t="s">
        <v>287</v>
      </c>
      <c r="E2685" s="68" t="s">
        <v>359</v>
      </c>
      <c r="F2685" s="68" t="s">
        <v>360</v>
      </c>
      <c r="G2685" s="68" t="s">
        <v>77</v>
      </c>
      <c r="H2685" s="68" t="s">
        <v>273</v>
      </c>
      <c r="I2685" s="68" t="s">
        <v>663</v>
      </c>
      <c r="J2685" s="65">
        <v>18</v>
      </c>
      <c r="K2685" s="65">
        <v>18</v>
      </c>
      <c r="L2685" s="65">
        <v>616</v>
      </c>
      <c r="M2685" s="65" t="s">
        <v>383</v>
      </c>
    </row>
    <row r="2686" spans="1:13" ht="12.75" customHeight="1">
      <c r="A2686" s="65" t="str">
        <f>IF(ROW()=1,"KEY",IF(ISNA(VLOOKUP(B2686,車名対応マスタ!B:D,3,FALSE)),"",IF(VLOOKUP(B2686,車名対応マスタ!B:D,3,FALSE)="","",$D2686&amp;" "&amp;IF($G2686="9","J","O")&amp;" "&amp;$I2686&amp;" "&amp;IF($I2686&lt;=TEXT(★完成資料!$A$1,"yyyymm"),TEXT(★完成資料!$A$1,"yyyymm"),"999999")&amp; " " &amp; LEFT(F2686 &amp; "          ",10))))</f>
        <v xml:space="preserve">T O 202201 yyyy00 HV        </v>
      </c>
      <c r="B2686" s="68" t="s">
        <v>301</v>
      </c>
      <c r="C2686" s="68" t="s">
        <v>434</v>
      </c>
      <c r="D2686" s="68" t="s">
        <v>287</v>
      </c>
      <c r="E2686" s="68" t="s">
        <v>359</v>
      </c>
      <c r="F2686" s="68" t="s">
        <v>360</v>
      </c>
      <c r="G2686" s="68" t="s">
        <v>77</v>
      </c>
      <c r="H2686" s="68" t="s">
        <v>273</v>
      </c>
      <c r="I2686" s="68" t="s">
        <v>639</v>
      </c>
      <c r="J2686" s="65">
        <v>41</v>
      </c>
      <c r="K2686" s="65">
        <v>7</v>
      </c>
      <c r="L2686" s="65">
        <v>432</v>
      </c>
      <c r="M2686" s="65" t="s">
        <v>424</v>
      </c>
    </row>
    <row r="2687" spans="1:13" ht="12.75" customHeight="1">
      <c r="A2687" s="65" t="str">
        <f>IF(ROW()=1,"KEY",IF(ISNA(VLOOKUP(B2687,車名対応マスタ!B:D,3,FALSE)),"",IF(VLOOKUP(B2687,車名対応マスタ!B:D,3,FALSE)="","",$D2687&amp;" "&amp;IF($G2687="9","J","O")&amp;" "&amp;$I2687&amp;" "&amp;IF($I2687&lt;=TEXT(★完成資料!$A$1,"yyyymm"),TEXT(★完成資料!$A$1,"yyyymm"),"999999")&amp; " " &amp; LEFT(F2687 &amp; "          ",10))))</f>
        <v xml:space="preserve">T O 202202 yyyy00 HV        </v>
      </c>
      <c r="B2687" s="68" t="s">
        <v>301</v>
      </c>
      <c r="C2687" s="68" t="s">
        <v>434</v>
      </c>
      <c r="D2687" s="68" t="s">
        <v>287</v>
      </c>
      <c r="E2687" s="68" t="s">
        <v>359</v>
      </c>
      <c r="F2687" s="68" t="s">
        <v>360</v>
      </c>
      <c r="G2687" s="68" t="s">
        <v>77</v>
      </c>
      <c r="H2687" s="68" t="s">
        <v>273</v>
      </c>
      <c r="I2687" s="68" t="s">
        <v>640</v>
      </c>
      <c r="J2687" s="65">
        <v>60</v>
      </c>
      <c r="K2687" s="65">
        <v>9</v>
      </c>
      <c r="L2687" s="65">
        <v>432</v>
      </c>
      <c r="M2687" s="65" t="s">
        <v>424</v>
      </c>
    </row>
    <row r="2688" spans="1:13" ht="12.75" customHeight="1">
      <c r="A2688" s="65" t="str">
        <f>IF(ROW()=1,"KEY",IF(ISNA(VLOOKUP(B2688,車名対応マスタ!B:D,3,FALSE)),"",IF(VLOOKUP(B2688,車名対応マスタ!B:D,3,FALSE)="","",$D2688&amp;" "&amp;IF($G2688="9","J","O")&amp;" "&amp;$I2688&amp;" "&amp;IF($I2688&lt;=TEXT(★完成資料!$A$1,"yyyymm"),TEXT(★完成資料!$A$1,"yyyymm"),"999999")&amp; " " &amp; LEFT(F2688 &amp; "          ",10))))</f>
        <v xml:space="preserve">T O 202203 yyyy00 HV        </v>
      </c>
      <c r="B2688" s="68" t="s">
        <v>301</v>
      </c>
      <c r="C2688" s="68" t="s">
        <v>434</v>
      </c>
      <c r="D2688" s="68" t="s">
        <v>287</v>
      </c>
      <c r="E2688" s="68" t="s">
        <v>359</v>
      </c>
      <c r="F2688" s="68" t="s">
        <v>360</v>
      </c>
      <c r="G2688" s="68" t="s">
        <v>77</v>
      </c>
      <c r="H2688" s="68" t="s">
        <v>273</v>
      </c>
      <c r="I2688" s="68" t="s">
        <v>641</v>
      </c>
      <c r="K2688" s="65">
        <v>15</v>
      </c>
      <c r="L2688" s="65">
        <v>432</v>
      </c>
      <c r="M2688" s="65" t="s">
        <v>424</v>
      </c>
    </row>
    <row r="2689" spans="1:13" ht="12.75" customHeight="1">
      <c r="A2689" s="65" t="str">
        <f>IF(ROW()=1,"KEY",IF(ISNA(VLOOKUP(B2689,車名対応マスタ!B:D,3,FALSE)),"",IF(VLOOKUP(B2689,車名対応マスタ!B:D,3,FALSE)="","",$D2689&amp;" "&amp;IF($G2689="9","J","O")&amp;" "&amp;$I2689&amp;" "&amp;IF($I2689&lt;=TEXT(★完成資料!$A$1,"yyyymm"),TEXT(★完成資料!$A$1,"yyyymm"),"999999")&amp; " " &amp; LEFT(F2689 &amp; "          ",10))))</f>
        <v xml:space="preserve">T O 202204 yyyy00 HV        </v>
      </c>
      <c r="B2689" s="68" t="s">
        <v>301</v>
      </c>
      <c r="C2689" s="68" t="s">
        <v>434</v>
      </c>
      <c r="D2689" s="68" t="s">
        <v>287</v>
      </c>
      <c r="E2689" s="68" t="s">
        <v>359</v>
      </c>
      <c r="F2689" s="68" t="s">
        <v>360</v>
      </c>
      <c r="G2689" s="68" t="s">
        <v>77</v>
      </c>
      <c r="H2689" s="68" t="s">
        <v>273</v>
      </c>
      <c r="I2689" s="68" t="s">
        <v>642</v>
      </c>
      <c r="J2689" s="65">
        <v>46</v>
      </c>
      <c r="K2689" s="65">
        <v>12</v>
      </c>
      <c r="L2689" s="65">
        <v>432</v>
      </c>
      <c r="M2689" s="65" t="s">
        <v>424</v>
      </c>
    </row>
    <row r="2690" spans="1:13" ht="12.75" customHeight="1">
      <c r="A2690" s="65" t="str">
        <f>IF(ROW()=1,"KEY",IF(ISNA(VLOOKUP(B2690,車名対応マスタ!B:D,3,FALSE)),"",IF(VLOOKUP(B2690,車名対応マスタ!B:D,3,FALSE)="","",$D2690&amp;" "&amp;IF($G2690="9","J","O")&amp;" "&amp;$I2690&amp;" "&amp;IF($I2690&lt;=TEXT(★完成資料!$A$1,"yyyymm"),TEXT(★完成資料!$A$1,"yyyymm"),"999999")&amp; " " &amp; LEFT(F2690 &amp; "          ",10))))</f>
        <v xml:space="preserve">T O 202205 yyyy00 HV        </v>
      </c>
      <c r="B2690" s="68" t="s">
        <v>301</v>
      </c>
      <c r="C2690" s="68" t="s">
        <v>434</v>
      </c>
      <c r="D2690" s="68" t="s">
        <v>287</v>
      </c>
      <c r="E2690" s="68" t="s">
        <v>359</v>
      </c>
      <c r="F2690" s="68" t="s">
        <v>360</v>
      </c>
      <c r="G2690" s="68" t="s">
        <v>77</v>
      </c>
      <c r="H2690" s="68" t="s">
        <v>273</v>
      </c>
      <c r="I2690" s="68" t="s">
        <v>647</v>
      </c>
      <c r="J2690" s="65">
        <v>36</v>
      </c>
      <c r="K2690" s="65">
        <v>12</v>
      </c>
      <c r="L2690" s="65">
        <v>432</v>
      </c>
      <c r="M2690" s="65" t="s">
        <v>424</v>
      </c>
    </row>
    <row r="2691" spans="1:13" ht="12.75" customHeight="1">
      <c r="A2691" s="65" t="str">
        <f>IF(ROW()=1,"KEY",IF(ISNA(VLOOKUP(B2691,車名対応マスタ!B:D,3,FALSE)),"",IF(VLOOKUP(B2691,車名対応マスタ!B:D,3,FALSE)="","",$D2691&amp;" "&amp;IF($G2691="9","J","O")&amp;" "&amp;$I2691&amp;" "&amp;IF($I2691&lt;=TEXT(★完成資料!$A$1,"yyyymm"),TEXT(★完成資料!$A$1,"yyyymm"),"999999")&amp; " " &amp; LEFT(F2691 &amp; "          ",10))))</f>
        <v xml:space="preserve">T O 202206 yyyy00 HV        </v>
      </c>
      <c r="B2691" s="68" t="s">
        <v>301</v>
      </c>
      <c r="C2691" s="68" t="s">
        <v>434</v>
      </c>
      <c r="D2691" s="68" t="s">
        <v>287</v>
      </c>
      <c r="E2691" s="68" t="s">
        <v>359</v>
      </c>
      <c r="F2691" s="68" t="s">
        <v>360</v>
      </c>
      <c r="G2691" s="68" t="s">
        <v>77</v>
      </c>
      <c r="H2691" s="68" t="s">
        <v>273</v>
      </c>
      <c r="I2691" s="68" t="s">
        <v>652</v>
      </c>
      <c r="J2691" s="65">
        <v>18</v>
      </c>
      <c r="K2691" s="65">
        <v>18</v>
      </c>
      <c r="L2691" s="65">
        <v>432</v>
      </c>
      <c r="M2691" s="65" t="s">
        <v>424</v>
      </c>
    </row>
    <row r="2692" spans="1:13" ht="12.75" customHeight="1">
      <c r="A2692" s="65" t="str">
        <f>IF(ROW()=1,"KEY",IF(ISNA(VLOOKUP(B2692,車名対応マスタ!B:D,3,FALSE)),"",IF(VLOOKUP(B2692,車名対応マスタ!B:D,3,FALSE)="","",$D2692&amp;" "&amp;IF($G2692="9","J","O")&amp;" "&amp;$I2692&amp;" "&amp;IF($I2692&lt;=TEXT(★完成資料!$A$1,"yyyymm"),TEXT(★完成資料!$A$1,"yyyymm"),"999999")&amp; " " &amp; LEFT(F2692 &amp; "          ",10))))</f>
        <v xml:space="preserve">T O 202207 yyyy00 HV        </v>
      </c>
      <c r="B2692" s="68" t="s">
        <v>301</v>
      </c>
      <c r="C2692" s="68" t="s">
        <v>434</v>
      </c>
      <c r="D2692" s="68" t="s">
        <v>287</v>
      </c>
      <c r="E2692" s="68" t="s">
        <v>359</v>
      </c>
      <c r="F2692" s="68" t="s">
        <v>360</v>
      </c>
      <c r="G2692" s="68" t="s">
        <v>77</v>
      </c>
      <c r="H2692" s="68" t="s">
        <v>273</v>
      </c>
      <c r="I2692" s="68" t="s">
        <v>655</v>
      </c>
      <c r="J2692" s="65">
        <v>23</v>
      </c>
      <c r="K2692" s="65">
        <v>13</v>
      </c>
      <c r="L2692" s="65">
        <v>432</v>
      </c>
      <c r="M2692" s="65" t="s">
        <v>424</v>
      </c>
    </row>
    <row r="2693" spans="1:13" ht="12.75" customHeight="1">
      <c r="A2693" s="65" t="str">
        <f>IF(ROW()=1,"KEY",IF(ISNA(VLOOKUP(B2693,車名対応マスタ!B:D,3,FALSE)),"",IF(VLOOKUP(B2693,車名対応マスタ!B:D,3,FALSE)="","",$D2693&amp;" "&amp;IF($G2693="9","J","O")&amp;" "&amp;$I2693&amp;" "&amp;IF($I2693&lt;=TEXT(★完成資料!$A$1,"yyyymm"),TEXT(★完成資料!$A$1,"yyyymm"),"999999")&amp; " " &amp; LEFT(F2693 &amp; "          ",10))))</f>
        <v xml:space="preserve">T O 202208 yyyy00 HV        </v>
      </c>
      <c r="B2693" s="68" t="s">
        <v>301</v>
      </c>
      <c r="C2693" s="68" t="s">
        <v>434</v>
      </c>
      <c r="D2693" s="68" t="s">
        <v>287</v>
      </c>
      <c r="E2693" s="68" t="s">
        <v>359</v>
      </c>
      <c r="F2693" s="68" t="s">
        <v>360</v>
      </c>
      <c r="G2693" s="68" t="s">
        <v>77</v>
      </c>
      <c r="H2693" s="68" t="s">
        <v>273</v>
      </c>
      <c r="I2693" s="68" t="s">
        <v>656</v>
      </c>
      <c r="J2693" s="65">
        <v>16</v>
      </c>
      <c r="K2693" s="65">
        <v>13</v>
      </c>
      <c r="L2693" s="65">
        <v>432</v>
      </c>
      <c r="M2693" s="65" t="s">
        <v>424</v>
      </c>
    </row>
    <row r="2694" spans="1:13" ht="12.75" customHeight="1">
      <c r="A2694" s="65" t="str">
        <f>IF(ROW()=1,"KEY",IF(ISNA(VLOOKUP(B2694,車名対応マスタ!B:D,3,FALSE)),"",IF(VLOOKUP(B2694,車名対応マスタ!B:D,3,FALSE)="","",$D2694&amp;" "&amp;IF($G2694="9","J","O")&amp;" "&amp;$I2694&amp;" "&amp;IF($I2694&lt;=TEXT(★完成資料!$A$1,"yyyymm"),TEXT(★完成資料!$A$1,"yyyymm"),"999999")&amp; " " &amp; LEFT(F2694 &amp; "          ",10))))</f>
        <v xml:space="preserve">T O 202209 yyyy00 HV        </v>
      </c>
      <c r="B2694" s="68" t="s">
        <v>301</v>
      </c>
      <c r="C2694" s="68" t="s">
        <v>434</v>
      </c>
      <c r="D2694" s="68" t="s">
        <v>287</v>
      </c>
      <c r="E2694" s="68" t="s">
        <v>359</v>
      </c>
      <c r="F2694" s="68" t="s">
        <v>360</v>
      </c>
      <c r="G2694" s="68" t="s">
        <v>77</v>
      </c>
      <c r="H2694" s="68" t="s">
        <v>273</v>
      </c>
      <c r="I2694" s="68" t="s">
        <v>657</v>
      </c>
      <c r="J2694" s="65">
        <v>11</v>
      </c>
      <c r="K2694" s="65">
        <v>16</v>
      </c>
      <c r="L2694" s="65">
        <v>432</v>
      </c>
      <c r="M2694" s="65" t="s">
        <v>424</v>
      </c>
    </row>
    <row r="2695" spans="1:13" ht="12.75" customHeight="1">
      <c r="A2695" s="65" t="str">
        <f>IF(ROW()=1,"KEY",IF(ISNA(VLOOKUP(B2695,車名対応マスタ!B:D,3,FALSE)),"",IF(VLOOKUP(B2695,車名対応マスタ!B:D,3,FALSE)="","",$D2695&amp;" "&amp;IF($G2695="9","J","O")&amp;" "&amp;$I2695&amp;" "&amp;IF($I2695&lt;=TEXT(★完成資料!$A$1,"yyyymm"),TEXT(★完成資料!$A$1,"yyyymm"),"999999")&amp; " " &amp; LEFT(F2695 &amp; "          ",10))))</f>
        <v xml:space="preserve">T O 202210 yyyy00 HV        </v>
      </c>
      <c r="B2695" s="68" t="s">
        <v>301</v>
      </c>
      <c r="C2695" s="68" t="s">
        <v>434</v>
      </c>
      <c r="D2695" s="68" t="s">
        <v>287</v>
      </c>
      <c r="E2695" s="68" t="s">
        <v>359</v>
      </c>
      <c r="F2695" s="68" t="s">
        <v>360</v>
      </c>
      <c r="G2695" s="68" t="s">
        <v>77</v>
      </c>
      <c r="H2695" s="68" t="s">
        <v>273</v>
      </c>
      <c r="I2695" s="68" t="s">
        <v>663</v>
      </c>
      <c r="J2695" s="65">
        <v>18</v>
      </c>
      <c r="K2695" s="65">
        <v>28</v>
      </c>
      <c r="L2695" s="65">
        <v>432</v>
      </c>
      <c r="M2695" s="65" t="s">
        <v>424</v>
      </c>
    </row>
    <row r="2696" spans="1:13" ht="12.75" customHeight="1">
      <c r="A2696" s="65" t="str">
        <f>IF(ROW()=1,"KEY",IF(ISNA(VLOOKUP(B2696,車名対応マスタ!B:D,3,FALSE)),"",IF(VLOOKUP(B2696,車名対応マスタ!B:D,3,FALSE)="","",$D2696&amp;" "&amp;IF($G2696="9","J","O")&amp;" "&amp;$I2696&amp;" "&amp;IF($I2696&lt;=TEXT(★完成資料!$A$1,"yyyymm"),TEXT(★完成資料!$A$1,"yyyymm"),"999999")&amp; " " &amp; LEFT(F2696 &amp; "          ",10))))</f>
        <v xml:space="preserve">T O 202201 yyyy00 HV        </v>
      </c>
      <c r="B2696" s="68" t="s">
        <v>301</v>
      </c>
      <c r="C2696" s="68" t="s">
        <v>434</v>
      </c>
      <c r="D2696" s="68" t="s">
        <v>287</v>
      </c>
      <c r="E2696" s="68" t="s">
        <v>359</v>
      </c>
      <c r="F2696" s="68" t="s">
        <v>360</v>
      </c>
      <c r="G2696" s="68" t="s">
        <v>79</v>
      </c>
      <c r="H2696" s="68" t="s">
        <v>392</v>
      </c>
      <c r="I2696" s="68" t="s">
        <v>639</v>
      </c>
      <c r="J2696" s="65">
        <v>808</v>
      </c>
      <c r="K2696" s="65">
        <v>955</v>
      </c>
      <c r="L2696" s="65">
        <v>801</v>
      </c>
      <c r="M2696" s="65" t="s">
        <v>393</v>
      </c>
    </row>
    <row r="2697" spans="1:13" ht="12.75" customHeight="1">
      <c r="A2697" s="65" t="str">
        <f>IF(ROW()=1,"KEY",IF(ISNA(VLOOKUP(B2697,車名対応マスタ!B:D,3,FALSE)),"",IF(VLOOKUP(B2697,車名対応マスタ!B:D,3,FALSE)="","",$D2697&amp;" "&amp;IF($G2697="9","J","O")&amp;" "&amp;$I2697&amp;" "&amp;IF($I2697&lt;=TEXT(★完成資料!$A$1,"yyyymm"),TEXT(★完成資料!$A$1,"yyyymm"),"999999")&amp; " " &amp; LEFT(F2697 &amp; "          ",10))))</f>
        <v xml:space="preserve">T O 202202 yyyy00 HV        </v>
      </c>
      <c r="B2697" s="68" t="s">
        <v>301</v>
      </c>
      <c r="C2697" s="68" t="s">
        <v>434</v>
      </c>
      <c r="D2697" s="68" t="s">
        <v>287</v>
      </c>
      <c r="E2697" s="68" t="s">
        <v>359</v>
      </c>
      <c r="F2697" s="68" t="s">
        <v>360</v>
      </c>
      <c r="G2697" s="68" t="s">
        <v>79</v>
      </c>
      <c r="H2697" s="68" t="s">
        <v>392</v>
      </c>
      <c r="I2697" s="68" t="s">
        <v>640</v>
      </c>
      <c r="J2697" s="65">
        <v>838</v>
      </c>
      <c r="K2697" s="65">
        <v>1209</v>
      </c>
      <c r="L2697" s="65">
        <v>801</v>
      </c>
      <c r="M2697" s="65" t="s">
        <v>393</v>
      </c>
    </row>
    <row r="2698" spans="1:13" ht="12.75" customHeight="1">
      <c r="A2698" s="65" t="str">
        <f>IF(ROW()=1,"KEY",IF(ISNA(VLOOKUP(B2698,車名対応マスタ!B:D,3,FALSE)),"",IF(VLOOKUP(B2698,車名対応マスタ!B:D,3,FALSE)="","",$D2698&amp;" "&amp;IF($G2698="9","J","O")&amp;" "&amp;$I2698&amp;" "&amp;IF($I2698&lt;=TEXT(★完成資料!$A$1,"yyyymm"),TEXT(★完成資料!$A$1,"yyyymm"),"999999")&amp; " " &amp; LEFT(F2698 &amp; "          ",10))))</f>
        <v xml:space="preserve">T O 202203 yyyy00 HV        </v>
      </c>
      <c r="B2698" s="68" t="s">
        <v>301</v>
      </c>
      <c r="C2698" s="68" t="s">
        <v>434</v>
      </c>
      <c r="D2698" s="68" t="s">
        <v>287</v>
      </c>
      <c r="E2698" s="68" t="s">
        <v>359</v>
      </c>
      <c r="F2698" s="68" t="s">
        <v>360</v>
      </c>
      <c r="G2698" s="68" t="s">
        <v>79</v>
      </c>
      <c r="H2698" s="68" t="s">
        <v>392</v>
      </c>
      <c r="I2698" s="68" t="s">
        <v>641</v>
      </c>
      <c r="J2698" s="65">
        <v>909</v>
      </c>
      <c r="K2698" s="65">
        <v>1362</v>
      </c>
      <c r="L2698" s="65">
        <v>801</v>
      </c>
      <c r="M2698" s="65" t="s">
        <v>393</v>
      </c>
    </row>
    <row r="2699" spans="1:13" ht="12.75" customHeight="1">
      <c r="A2699" s="65" t="str">
        <f>IF(ROW()=1,"KEY",IF(ISNA(VLOOKUP(B2699,車名対応マスタ!B:D,3,FALSE)),"",IF(VLOOKUP(B2699,車名対応マスタ!B:D,3,FALSE)="","",$D2699&amp;" "&amp;IF($G2699="9","J","O")&amp;" "&amp;$I2699&amp;" "&amp;IF($I2699&lt;=TEXT(★完成資料!$A$1,"yyyymm"),TEXT(★完成資料!$A$1,"yyyymm"),"999999")&amp; " " &amp; LEFT(F2699 &amp; "          ",10))))</f>
        <v xml:space="preserve">T O 202204 yyyy00 HV        </v>
      </c>
      <c r="B2699" s="68" t="s">
        <v>301</v>
      </c>
      <c r="C2699" s="68" t="s">
        <v>434</v>
      </c>
      <c r="D2699" s="68" t="s">
        <v>287</v>
      </c>
      <c r="E2699" s="68" t="s">
        <v>359</v>
      </c>
      <c r="F2699" s="68" t="s">
        <v>360</v>
      </c>
      <c r="G2699" s="68" t="s">
        <v>79</v>
      </c>
      <c r="H2699" s="68" t="s">
        <v>392</v>
      </c>
      <c r="I2699" s="68" t="s">
        <v>642</v>
      </c>
      <c r="J2699" s="65">
        <v>1026</v>
      </c>
      <c r="K2699" s="65">
        <v>999</v>
      </c>
      <c r="L2699" s="65">
        <v>801</v>
      </c>
      <c r="M2699" s="65" t="s">
        <v>393</v>
      </c>
    </row>
    <row r="2700" spans="1:13" ht="12.75" customHeight="1">
      <c r="A2700" s="65" t="str">
        <f>IF(ROW()=1,"KEY",IF(ISNA(VLOOKUP(B2700,車名対応マスタ!B:D,3,FALSE)),"",IF(VLOOKUP(B2700,車名対応マスタ!B:D,3,FALSE)="","",$D2700&amp;" "&amp;IF($G2700="9","J","O")&amp;" "&amp;$I2700&amp;" "&amp;IF($I2700&lt;=TEXT(★完成資料!$A$1,"yyyymm"),TEXT(★完成資料!$A$1,"yyyymm"),"999999")&amp; " " &amp; LEFT(F2700 &amp; "          ",10))))</f>
        <v xml:space="preserve">T O 202205 yyyy00 HV        </v>
      </c>
      <c r="B2700" s="68" t="s">
        <v>301</v>
      </c>
      <c r="C2700" s="68" t="s">
        <v>434</v>
      </c>
      <c r="D2700" s="68" t="s">
        <v>287</v>
      </c>
      <c r="E2700" s="68" t="s">
        <v>359</v>
      </c>
      <c r="F2700" s="68" t="s">
        <v>360</v>
      </c>
      <c r="G2700" s="68" t="s">
        <v>79</v>
      </c>
      <c r="H2700" s="68" t="s">
        <v>392</v>
      </c>
      <c r="I2700" s="68" t="s">
        <v>647</v>
      </c>
      <c r="J2700" s="65">
        <v>1796</v>
      </c>
      <c r="K2700" s="65">
        <v>755</v>
      </c>
      <c r="L2700" s="65">
        <v>801</v>
      </c>
      <c r="M2700" s="65" t="s">
        <v>393</v>
      </c>
    </row>
    <row r="2701" spans="1:13" ht="12.75" customHeight="1">
      <c r="A2701" s="65" t="str">
        <f>IF(ROW()=1,"KEY",IF(ISNA(VLOOKUP(B2701,車名対応マスタ!B:D,3,FALSE)),"",IF(VLOOKUP(B2701,車名対応マスタ!B:D,3,FALSE)="","",$D2701&amp;" "&amp;IF($G2701="9","J","O")&amp;" "&amp;$I2701&amp;" "&amp;IF($I2701&lt;=TEXT(★完成資料!$A$1,"yyyymm"),TEXT(★完成資料!$A$1,"yyyymm"),"999999")&amp; " " &amp; LEFT(F2701 &amp; "          ",10))))</f>
        <v xml:space="preserve">T O 202206 yyyy00 HV        </v>
      </c>
      <c r="B2701" s="68" t="s">
        <v>301</v>
      </c>
      <c r="C2701" s="68" t="s">
        <v>434</v>
      </c>
      <c r="D2701" s="68" t="s">
        <v>287</v>
      </c>
      <c r="E2701" s="68" t="s">
        <v>359</v>
      </c>
      <c r="F2701" s="68" t="s">
        <v>360</v>
      </c>
      <c r="G2701" s="68" t="s">
        <v>79</v>
      </c>
      <c r="H2701" s="68" t="s">
        <v>392</v>
      </c>
      <c r="I2701" s="68" t="s">
        <v>652</v>
      </c>
      <c r="J2701" s="65">
        <v>1449</v>
      </c>
      <c r="K2701" s="65">
        <v>613</v>
      </c>
      <c r="L2701" s="65">
        <v>801</v>
      </c>
      <c r="M2701" s="65" t="s">
        <v>393</v>
      </c>
    </row>
    <row r="2702" spans="1:13" ht="12.75" customHeight="1">
      <c r="A2702" s="65" t="str">
        <f>IF(ROW()=1,"KEY",IF(ISNA(VLOOKUP(B2702,車名対応マスタ!B:D,3,FALSE)),"",IF(VLOOKUP(B2702,車名対応マスタ!B:D,3,FALSE)="","",$D2702&amp;" "&amp;IF($G2702="9","J","O")&amp;" "&amp;$I2702&amp;" "&amp;IF($I2702&lt;=TEXT(★完成資料!$A$1,"yyyymm"),TEXT(★完成資料!$A$1,"yyyymm"),"999999")&amp; " " &amp; LEFT(F2702 &amp; "          ",10))))</f>
        <v xml:space="preserve">T O 202207 yyyy00 HV        </v>
      </c>
      <c r="B2702" s="68" t="s">
        <v>301</v>
      </c>
      <c r="C2702" s="68" t="s">
        <v>434</v>
      </c>
      <c r="D2702" s="68" t="s">
        <v>287</v>
      </c>
      <c r="E2702" s="68" t="s">
        <v>359</v>
      </c>
      <c r="F2702" s="68" t="s">
        <v>360</v>
      </c>
      <c r="G2702" s="68" t="s">
        <v>79</v>
      </c>
      <c r="H2702" s="68" t="s">
        <v>392</v>
      </c>
      <c r="I2702" s="68" t="s">
        <v>655</v>
      </c>
      <c r="J2702" s="65">
        <v>1073</v>
      </c>
      <c r="K2702" s="65">
        <v>789</v>
      </c>
      <c r="L2702" s="65">
        <v>801</v>
      </c>
      <c r="M2702" s="65" t="s">
        <v>393</v>
      </c>
    </row>
    <row r="2703" spans="1:13" ht="12.75" customHeight="1">
      <c r="A2703" s="65" t="str">
        <f>IF(ROW()=1,"KEY",IF(ISNA(VLOOKUP(B2703,車名対応マスタ!B:D,3,FALSE)),"",IF(VLOOKUP(B2703,車名対応マスタ!B:D,3,FALSE)="","",$D2703&amp;" "&amp;IF($G2703="9","J","O")&amp;" "&amp;$I2703&amp;" "&amp;IF($I2703&lt;=TEXT(★完成資料!$A$1,"yyyymm"),TEXT(★完成資料!$A$1,"yyyymm"),"999999")&amp; " " &amp; LEFT(F2703 &amp; "          ",10))))</f>
        <v xml:space="preserve">T O 202208 yyyy00 HV        </v>
      </c>
      <c r="B2703" s="68" t="s">
        <v>301</v>
      </c>
      <c r="C2703" s="68" t="s">
        <v>434</v>
      </c>
      <c r="D2703" s="68" t="s">
        <v>287</v>
      </c>
      <c r="E2703" s="68" t="s">
        <v>359</v>
      </c>
      <c r="F2703" s="68" t="s">
        <v>360</v>
      </c>
      <c r="G2703" s="68" t="s">
        <v>79</v>
      </c>
      <c r="H2703" s="68" t="s">
        <v>392</v>
      </c>
      <c r="I2703" s="68" t="s">
        <v>656</v>
      </c>
      <c r="J2703" s="65">
        <v>938</v>
      </c>
      <c r="K2703" s="65">
        <v>1150</v>
      </c>
      <c r="L2703" s="65">
        <v>801</v>
      </c>
      <c r="M2703" s="65" t="s">
        <v>393</v>
      </c>
    </row>
    <row r="2704" spans="1:13" ht="12.75" customHeight="1">
      <c r="A2704" s="65" t="str">
        <f>IF(ROW()=1,"KEY",IF(ISNA(VLOOKUP(B2704,車名対応マスタ!B:D,3,FALSE)),"",IF(VLOOKUP(B2704,車名対応マスタ!B:D,3,FALSE)="","",$D2704&amp;" "&amp;IF($G2704="9","J","O")&amp;" "&amp;$I2704&amp;" "&amp;IF($I2704&lt;=TEXT(★完成資料!$A$1,"yyyymm"),TEXT(★完成資料!$A$1,"yyyymm"),"999999")&amp; " " &amp; LEFT(F2704 &amp; "          ",10))))</f>
        <v xml:space="preserve">T O 202209 yyyy00 HV        </v>
      </c>
      <c r="B2704" s="68" t="s">
        <v>301</v>
      </c>
      <c r="C2704" s="68" t="s">
        <v>434</v>
      </c>
      <c r="D2704" s="68" t="s">
        <v>287</v>
      </c>
      <c r="E2704" s="68" t="s">
        <v>359</v>
      </c>
      <c r="F2704" s="68" t="s">
        <v>360</v>
      </c>
      <c r="G2704" s="68" t="s">
        <v>79</v>
      </c>
      <c r="H2704" s="68" t="s">
        <v>392</v>
      </c>
      <c r="I2704" s="68" t="s">
        <v>657</v>
      </c>
      <c r="J2704" s="65">
        <v>726</v>
      </c>
      <c r="K2704" s="65">
        <v>1191</v>
      </c>
      <c r="L2704" s="65">
        <v>801</v>
      </c>
      <c r="M2704" s="65" t="s">
        <v>393</v>
      </c>
    </row>
    <row r="2705" spans="1:13" ht="12.75" customHeight="1">
      <c r="A2705" s="65" t="str">
        <f>IF(ROW()=1,"KEY",IF(ISNA(VLOOKUP(B2705,車名対応マスタ!B:D,3,FALSE)),"",IF(VLOOKUP(B2705,車名対応マスタ!B:D,3,FALSE)="","",$D2705&amp;" "&amp;IF($G2705="9","J","O")&amp;" "&amp;$I2705&amp;" "&amp;IF($I2705&lt;=TEXT(★完成資料!$A$1,"yyyymm"),TEXT(★完成資料!$A$1,"yyyymm"),"999999")&amp; " " &amp; LEFT(F2705 &amp; "          ",10))))</f>
        <v xml:space="preserve">T O 202210 yyyy00 HV        </v>
      </c>
      <c r="B2705" s="68" t="s">
        <v>301</v>
      </c>
      <c r="C2705" s="68" t="s">
        <v>434</v>
      </c>
      <c r="D2705" s="68" t="s">
        <v>287</v>
      </c>
      <c r="E2705" s="68" t="s">
        <v>359</v>
      </c>
      <c r="F2705" s="68" t="s">
        <v>360</v>
      </c>
      <c r="G2705" s="68" t="s">
        <v>79</v>
      </c>
      <c r="H2705" s="68" t="s">
        <v>392</v>
      </c>
      <c r="I2705" s="68" t="s">
        <v>663</v>
      </c>
      <c r="J2705" s="65">
        <v>461</v>
      </c>
      <c r="K2705" s="65">
        <v>545</v>
      </c>
      <c r="L2705" s="65">
        <v>801</v>
      </c>
      <c r="M2705" s="65" t="s">
        <v>393</v>
      </c>
    </row>
    <row r="2706" spans="1:13" ht="12.75" customHeight="1">
      <c r="A2706" s="65" t="str">
        <f>IF(ROW()=1,"KEY",IF(ISNA(VLOOKUP(B2706,車名対応マスタ!B:D,3,FALSE)),"",IF(VLOOKUP(B2706,車名対応マスタ!B:D,3,FALSE)="","",$D2706&amp;" "&amp;IF($G2706="9","J","O")&amp;" "&amp;$I2706&amp;" "&amp;IF($I2706&lt;=TEXT(★完成資料!$A$1,"yyyymm"),TEXT(★完成資料!$A$1,"yyyymm"),"999999")&amp; " " &amp; LEFT(F2706 &amp; "          ",10))))</f>
        <v xml:space="preserve">T O 202201 yyyy00 HV        </v>
      </c>
      <c r="B2706" s="68" t="s">
        <v>301</v>
      </c>
      <c r="C2706" s="68" t="s">
        <v>434</v>
      </c>
      <c r="D2706" s="68" t="s">
        <v>287</v>
      </c>
      <c r="E2706" s="68" t="s">
        <v>359</v>
      </c>
      <c r="F2706" s="68" t="s">
        <v>360</v>
      </c>
      <c r="G2706" s="68" t="s">
        <v>79</v>
      </c>
      <c r="H2706" s="68" t="s">
        <v>392</v>
      </c>
      <c r="I2706" s="68" t="s">
        <v>639</v>
      </c>
      <c r="J2706" s="65">
        <v>50</v>
      </c>
      <c r="K2706" s="65">
        <v>124</v>
      </c>
      <c r="L2706" s="65">
        <v>809</v>
      </c>
      <c r="M2706" s="65" t="s">
        <v>394</v>
      </c>
    </row>
    <row r="2707" spans="1:13" ht="12.75" customHeight="1">
      <c r="A2707" s="65" t="str">
        <f>IF(ROW()=1,"KEY",IF(ISNA(VLOOKUP(B2707,車名対応マスタ!B:D,3,FALSE)),"",IF(VLOOKUP(B2707,車名対応マスタ!B:D,3,FALSE)="","",$D2707&amp;" "&amp;IF($G2707="9","J","O")&amp;" "&amp;$I2707&amp;" "&amp;IF($I2707&lt;=TEXT(★完成資料!$A$1,"yyyymm"),TEXT(★完成資料!$A$1,"yyyymm"),"999999")&amp; " " &amp; LEFT(F2707 &amp; "          ",10))))</f>
        <v xml:space="preserve">T O 202202 yyyy00 HV        </v>
      </c>
      <c r="B2707" s="68" t="s">
        <v>301</v>
      </c>
      <c r="C2707" s="68" t="s">
        <v>434</v>
      </c>
      <c r="D2707" s="68" t="s">
        <v>287</v>
      </c>
      <c r="E2707" s="68" t="s">
        <v>359</v>
      </c>
      <c r="F2707" s="68" t="s">
        <v>360</v>
      </c>
      <c r="G2707" s="68" t="s">
        <v>79</v>
      </c>
      <c r="H2707" s="68" t="s">
        <v>392</v>
      </c>
      <c r="I2707" s="68" t="s">
        <v>640</v>
      </c>
      <c r="J2707" s="65">
        <v>80</v>
      </c>
      <c r="K2707" s="65">
        <v>118</v>
      </c>
      <c r="L2707" s="65">
        <v>809</v>
      </c>
      <c r="M2707" s="65" t="s">
        <v>394</v>
      </c>
    </row>
    <row r="2708" spans="1:13" ht="12.75" customHeight="1">
      <c r="A2708" s="65" t="str">
        <f>IF(ROW()=1,"KEY",IF(ISNA(VLOOKUP(B2708,車名対応マスタ!B:D,3,FALSE)),"",IF(VLOOKUP(B2708,車名対応マスタ!B:D,3,FALSE)="","",$D2708&amp;" "&amp;IF($G2708="9","J","O")&amp;" "&amp;$I2708&amp;" "&amp;IF($I2708&lt;=TEXT(★完成資料!$A$1,"yyyymm"),TEXT(★完成資料!$A$1,"yyyymm"),"999999")&amp; " " &amp; LEFT(F2708 &amp; "          ",10))))</f>
        <v xml:space="preserve">T O 202203 yyyy00 HV        </v>
      </c>
      <c r="B2708" s="68" t="s">
        <v>301</v>
      </c>
      <c r="C2708" s="68" t="s">
        <v>434</v>
      </c>
      <c r="D2708" s="68" t="s">
        <v>287</v>
      </c>
      <c r="E2708" s="68" t="s">
        <v>359</v>
      </c>
      <c r="F2708" s="68" t="s">
        <v>360</v>
      </c>
      <c r="G2708" s="68" t="s">
        <v>79</v>
      </c>
      <c r="H2708" s="68" t="s">
        <v>392</v>
      </c>
      <c r="I2708" s="68" t="s">
        <v>641</v>
      </c>
      <c r="J2708" s="65">
        <v>15</v>
      </c>
      <c r="K2708" s="65">
        <v>114</v>
      </c>
      <c r="L2708" s="65">
        <v>809</v>
      </c>
      <c r="M2708" s="65" t="s">
        <v>394</v>
      </c>
    </row>
    <row r="2709" spans="1:13" ht="12.75" customHeight="1">
      <c r="A2709" s="65" t="str">
        <f>IF(ROW()=1,"KEY",IF(ISNA(VLOOKUP(B2709,車名対応マスタ!B:D,3,FALSE)),"",IF(VLOOKUP(B2709,車名対応マスタ!B:D,3,FALSE)="","",$D2709&amp;" "&amp;IF($G2709="9","J","O")&amp;" "&amp;$I2709&amp;" "&amp;IF($I2709&lt;=TEXT(★完成資料!$A$1,"yyyymm"),TEXT(★完成資料!$A$1,"yyyymm"),"999999")&amp; " " &amp; LEFT(F2709 &amp; "          ",10))))</f>
        <v xml:space="preserve">T O 202204 yyyy00 HV        </v>
      </c>
      <c r="B2709" s="68" t="s">
        <v>301</v>
      </c>
      <c r="C2709" s="68" t="s">
        <v>434</v>
      </c>
      <c r="D2709" s="68" t="s">
        <v>287</v>
      </c>
      <c r="E2709" s="68" t="s">
        <v>359</v>
      </c>
      <c r="F2709" s="68" t="s">
        <v>360</v>
      </c>
      <c r="G2709" s="68" t="s">
        <v>79</v>
      </c>
      <c r="H2709" s="68" t="s">
        <v>392</v>
      </c>
      <c r="I2709" s="68" t="s">
        <v>642</v>
      </c>
      <c r="J2709" s="65">
        <v>168</v>
      </c>
      <c r="K2709" s="65">
        <v>181</v>
      </c>
      <c r="L2709" s="65">
        <v>809</v>
      </c>
      <c r="M2709" s="65" t="s">
        <v>394</v>
      </c>
    </row>
    <row r="2710" spans="1:13" ht="12.75" customHeight="1">
      <c r="A2710" s="65" t="str">
        <f>IF(ROW()=1,"KEY",IF(ISNA(VLOOKUP(B2710,車名対応マスタ!B:D,3,FALSE)),"",IF(VLOOKUP(B2710,車名対応マスタ!B:D,3,FALSE)="","",$D2710&amp;" "&amp;IF($G2710="9","J","O")&amp;" "&amp;$I2710&amp;" "&amp;IF($I2710&lt;=TEXT(★完成資料!$A$1,"yyyymm"),TEXT(★完成資料!$A$1,"yyyymm"),"999999")&amp; " " &amp; LEFT(F2710 &amp; "          ",10))))</f>
        <v xml:space="preserve">T O 202205 yyyy00 HV        </v>
      </c>
      <c r="B2710" s="68" t="s">
        <v>301</v>
      </c>
      <c r="C2710" s="68" t="s">
        <v>434</v>
      </c>
      <c r="D2710" s="68" t="s">
        <v>287</v>
      </c>
      <c r="E2710" s="68" t="s">
        <v>359</v>
      </c>
      <c r="F2710" s="68" t="s">
        <v>360</v>
      </c>
      <c r="G2710" s="68" t="s">
        <v>79</v>
      </c>
      <c r="H2710" s="68" t="s">
        <v>392</v>
      </c>
      <c r="I2710" s="68" t="s">
        <v>647</v>
      </c>
      <c r="J2710" s="65">
        <v>201</v>
      </c>
      <c r="K2710" s="65">
        <v>151</v>
      </c>
      <c r="L2710" s="65">
        <v>809</v>
      </c>
      <c r="M2710" s="65" t="s">
        <v>394</v>
      </c>
    </row>
    <row r="2711" spans="1:13" ht="12.75" customHeight="1">
      <c r="A2711" s="65" t="str">
        <f>IF(ROW()=1,"KEY",IF(ISNA(VLOOKUP(B2711,車名対応マスタ!B:D,3,FALSE)),"",IF(VLOOKUP(B2711,車名対応マスタ!B:D,3,FALSE)="","",$D2711&amp;" "&amp;IF($G2711="9","J","O")&amp;" "&amp;$I2711&amp;" "&amp;IF($I2711&lt;=TEXT(★完成資料!$A$1,"yyyymm"),TEXT(★完成資料!$A$1,"yyyymm"),"999999")&amp; " " &amp; LEFT(F2711 &amp; "          ",10))))</f>
        <v xml:space="preserve">T O 202206 yyyy00 HV        </v>
      </c>
      <c r="B2711" s="68" t="s">
        <v>301</v>
      </c>
      <c r="C2711" s="68" t="s">
        <v>434</v>
      </c>
      <c r="D2711" s="68" t="s">
        <v>287</v>
      </c>
      <c r="E2711" s="68" t="s">
        <v>359</v>
      </c>
      <c r="F2711" s="68" t="s">
        <v>360</v>
      </c>
      <c r="G2711" s="68" t="s">
        <v>79</v>
      </c>
      <c r="H2711" s="68" t="s">
        <v>392</v>
      </c>
      <c r="I2711" s="68" t="s">
        <v>652</v>
      </c>
      <c r="J2711" s="65">
        <v>155</v>
      </c>
      <c r="K2711" s="65">
        <v>125</v>
      </c>
      <c r="L2711" s="65">
        <v>809</v>
      </c>
      <c r="M2711" s="65" t="s">
        <v>394</v>
      </c>
    </row>
    <row r="2712" spans="1:13" ht="12.75" customHeight="1">
      <c r="A2712" s="65" t="str">
        <f>IF(ROW()=1,"KEY",IF(ISNA(VLOOKUP(B2712,車名対応マスタ!B:D,3,FALSE)),"",IF(VLOOKUP(B2712,車名対応マスタ!B:D,3,FALSE)="","",$D2712&amp;" "&amp;IF($G2712="9","J","O")&amp;" "&amp;$I2712&amp;" "&amp;IF($I2712&lt;=TEXT(★完成資料!$A$1,"yyyymm"),TEXT(★完成資料!$A$1,"yyyymm"),"999999")&amp; " " &amp; LEFT(F2712 &amp; "          ",10))))</f>
        <v xml:space="preserve">T O 202207 yyyy00 HV        </v>
      </c>
      <c r="B2712" s="68" t="s">
        <v>301</v>
      </c>
      <c r="C2712" s="68" t="s">
        <v>434</v>
      </c>
      <c r="D2712" s="68" t="s">
        <v>287</v>
      </c>
      <c r="E2712" s="68" t="s">
        <v>359</v>
      </c>
      <c r="F2712" s="68" t="s">
        <v>360</v>
      </c>
      <c r="G2712" s="68" t="s">
        <v>79</v>
      </c>
      <c r="H2712" s="68" t="s">
        <v>392</v>
      </c>
      <c r="I2712" s="68" t="s">
        <v>655</v>
      </c>
      <c r="J2712" s="65">
        <v>119</v>
      </c>
      <c r="K2712" s="65">
        <v>133</v>
      </c>
      <c r="L2712" s="65">
        <v>809</v>
      </c>
      <c r="M2712" s="65" t="s">
        <v>394</v>
      </c>
    </row>
    <row r="2713" spans="1:13" ht="12.75" customHeight="1">
      <c r="A2713" s="65" t="str">
        <f>IF(ROW()=1,"KEY",IF(ISNA(VLOOKUP(B2713,車名対応マスタ!B:D,3,FALSE)),"",IF(VLOOKUP(B2713,車名対応マスタ!B:D,3,FALSE)="","",$D2713&amp;" "&amp;IF($G2713="9","J","O")&amp;" "&amp;$I2713&amp;" "&amp;IF($I2713&lt;=TEXT(★完成資料!$A$1,"yyyymm"),TEXT(★完成資料!$A$1,"yyyymm"),"999999")&amp; " " &amp; LEFT(F2713 &amp; "          ",10))))</f>
        <v xml:space="preserve">T O 202208 yyyy00 HV        </v>
      </c>
      <c r="B2713" s="68" t="s">
        <v>301</v>
      </c>
      <c r="C2713" s="68" t="s">
        <v>434</v>
      </c>
      <c r="D2713" s="68" t="s">
        <v>287</v>
      </c>
      <c r="E2713" s="68" t="s">
        <v>359</v>
      </c>
      <c r="F2713" s="68" t="s">
        <v>360</v>
      </c>
      <c r="G2713" s="68" t="s">
        <v>79</v>
      </c>
      <c r="H2713" s="68" t="s">
        <v>392</v>
      </c>
      <c r="I2713" s="68" t="s">
        <v>656</v>
      </c>
      <c r="J2713" s="65">
        <v>104</v>
      </c>
      <c r="K2713" s="65">
        <v>134</v>
      </c>
      <c r="L2713" s="65">
        <v>809</v>
      </c>
      <c r="M2713" s="65" t="s">
        <v>394</v>
      </c>
    </row>
    <row r="2714" spans="1:13" ht="12.75" customHeight="1">
      <c r="A2714" s="65" t="str">
        <f>IF(ROW()=1,"KEY",IF(ISNA(VLOOKUP(B2714,車名対応マスタ!B:D,3,FALSE)),"",IF(VLOOKUP(B2714,車名対応マスタ!B:D,3,FALSE)="","",$D2714&amp;" "&amp;IF($G2714="9","J","O")&amp;" "&amp;$I2714&amp;" "&amp;IF($I2714&lt;=TEXT(★完成資料!$A$1,"yyyymm"),TEXT(★完成資料!$A$1,"yyyymm"),"999999")&amp; " " &amp; LEFT(F2714 &amp; "          ",10))))</f>
        <v xml:space="preserve">T O 202209 yyyy00 HV        </v>
      </c>
      <c r="B2714" s="68" t="s">
        <v>301</v>
      </c>
      <c r="C2714" s="68" t="s">
        <v>434</v>
      </c>
      <c r="D2714" s="68" t="s">
        <v>287</v>
      </c>
      <c r="E2714" s="68" t="s">
        <v>359</v>
      </c>
      <c r="F2714" s="68" t="s">
        <v>360</v>
      </c>
      <c r="G2714" s="68" t="s">
        <v>79</v>
      </c>
      <c r="H2714" s="68" t="s">
        <v>392</v>
      </c>
      <c r="I2714" s="68" t="s">
        <v>657</v>
      </c>
      <c r="J2714" s="65">
        <v>53</v>
      </c>
      <c r="K2714" s="65">
        <v>242</v>
      </c>
      <c r="L2714" s="65">
        <v>809</v>
      </c>
      <c r="M2714" s="65" t="s">
        <v>394</v>
      </c>
    </row>
    <row r="2715" spans="1:13" ht="12.75" customHeight="1">
      <c r="A2715" s="65" t="str">
        <f>IF(ROW()=1,"KEY",IF(ISNA(VLOOKUP(B2715,車名対応マスタ!B:D,3,FALSE)),"",IF(VLOOKUP(B2715,車名対応マスタ!B:D,3,FALSE)="","",$D2715&amp;" "&amp;IF($G2715="9","J","O")&amp;" "&amp;$I2715&amp;" "&amp;IF($I2715&lt;=TEXT(★完成資料!$A$1,"yyyymm"),TEXT(★完成資料!$A$1,"yyyymm"),"999999")&amp; " " &amp; LEFT(F2715 &amp; "          ",10))))</f>
        <v xml:space="preserve">T O 202210 yyyy00 HV        </v>
      </c>
      <c r="B2715" s="68" t="s">
        <v>301</v>
      </c>
      <c r="C2715" s="68" t="s">
        <v>434</v>
      </c>
      <c r="D2715" s="68" t="s">
        <v>287</v>
      </c>
      <c r="E2715" s="68" t="s">
        <v>359</v>
      </c>
      <c r="F2715" s="68" t="s">
        <v>360</v>
      </c>
      <c r="G2715" s="68" t="s">
        <v>79</v>
      </c>
      <c r="H2715" s="68" t="s">
        <v>392</v>
      </c>
      <c r="I2715" s="68" t="s">
        <v>663</v>
      </c>
      <c r="J2715" s="65">
        <v>113</v>
      </c>
      <c r="K2715" s="65">
        <v>184</v>
      </c>
      <c r="L2715" s="65">
        <v>809</v>
      </c>
      <c r="M2715" s="65" t="s">
        <v>394</v>
      </c>
    </row>
    <row r="2716" spans="1:13" ht="12.75" customHeight="1">
      <c r="A2716" s="65" t="str">
        <f>IF(ROW()=1,"KEY",IF(ISNA(VLOOKUP(B2716,車名対応マスタ!B:D,3,FALSE)),"",IF(VLOOKUP(B2716,車名対応マスタ!B:D,3,FALSE)="","",$D2716&amp;" "&amp;IF($G2716="9","J","O")&amp;" "&amp;$I2716&amp;" "&amp;IF($I2716&lt;=TEXT(★完成資料!$A$1,"yyyymm"),TEXT(★完成資料!$A$1,"yyyymm"),"999999")&amp; " " &amp; LEFT(F2716 &amp; "          ",10))))</f>
        <v xml:space="preserve">T O 202201 yyyy00 HV        </v>
      </c>
      <c r="B2716" s="68" t="s">
        <v>301</v>
      </c>
      <c r="C2716" s="68" t="s">
        <v>434</v>
      </c>
      <c r="D2716" s="68" t="s">
        <v>287</v>
      </c>
      <c r="E2716" s="68" t="s">
        <v>359</v>
      </c>
      <c r="F2716" s="68" t="s">
        <v>360</v>
      </c>
      <c r="G2716" s="68" t="s">
        <v>79</v>
      </c>
      <c r="H2716" s="68" t="s">
        <v>392</v>
      </c>
      <c r="I2716" s="68" t="s">
        <v>639</v>
      </c>
      <c r="J2716" s="65">
        <v>3</v>
      </c>
      <c r="K2716" s="65">
        <v>5</v>
      </c>
      <c r="L2716" s="65">
        <v>824</v>
      </c>
      <c r="M2716" s="65" t="s">
        <v>251</v>
      </c>
    </row>
    <row r="2717" spans="1:13" ht="12.75" customHeight="1">
      <c r="A2717" s="65" t="str">
        <f>IF(ROW()=1,"KEY",IF(ISNA(VLOOKUP(B2717,車名対応マスタ!B:D,3,FALSE)),"",IF(VLOOKUP(B2717,車名対応マスタ!B:D,3,FALSE)="","",$D2717&amp;" "&amp;IF($G2717="9","J","O")&amp;" "&amp;$I2717&amp;" "&amp;IF($I2717&lt;=TEXT(★完成資料!$A$1,"yyyymm"),TEXT(★完成資料!$A$1,"yyyymm"),"999999")&amp; " " &amp; LEFT(F2717 &amp; "          ",10))))</f>
        <v xml:space="preserve">T O 202202 yyyy00 HV        </v>
      </c>
      <c r="B2717" s="68" t="s">
        <v>301</v>
      </c>
      <c r="C2717" s="68" t="s">
        <v>434</v>
      </c>
      <c r="D2717" s="68" t="s">
        <v>287</v>
      </c>
      <c r="E2717" s="68" t="s">
        <v>359</v>
      </c>
      <c r="F2717" s="68" t="s">
        <v>360</v>
      </c>
      <c r="G2717" s="68" t="s">
        <v>79</v>
      </c>
      <c r="H2717" s="68" t="s">
        <v>392</v>
      </c>
      <c r="I2717" s="68" t="s">
        <v>640</v>
      </c>
      <c r="J2717" s="65">
        <v>4</v>
      </c>
      <c r="K2717" s="65">
        <v>4</v>
      </c>
      <c r="L2717" s="65">
        <v>824</v>
      </c>
      <c r="M2717" s="65" t="s">
        <v>251</v>
      </c>
    </row>
    <row r="2718" spans="1:13" ht="12.75" customHeight="1">
      <c r="A2718" s="65" t="str">
        <f>IF(ROW()=1,"KEY",IF(ISNA(VLOOKUP(B2718,車名対応マスタ!B:D,3,FALSE)),"",IF(VLOOKUP(B2718,車名対応マスタ!B:D,3,FALSE)="","",$D2718&amp;" "&amp;IF($G2718="9","J","O")&amp;" "&amp;$I2718&amp;" "&amp;IF($I2718&lt;=TEXT(★完成資料!$A$1,"yyyymm"),TEXT(★完成資料!$A$1,"yyyymm"),"999999")&amp; " " &amp; LEFT(F2718 &amp; "          ",10))))</f>
        <v xml:space="preserve">T O 202203 yyyy00 HV        </v>
      </c>
      <c r="B2718" s="68" t="s">
        <v>301</v>
      </c>
      <c r="C2718" s="68" t="s">
        <v>434</v>
      </c>
      <c r="D2718" s="68" t="s">
        <v>287</v>
      </c>
      <c r="E2718" s="68" t="s">
        <v>359</v>
      </c>
      <c r="F2718" s="68" t="s">
        <v>360</v>
      </c>
      <c r="G2718" s="68" t="s">
        <v>79</v>
      </c>
      <c r="H2718" s="68" t="s">
        <v>392</v>
      </c>
      <c r="I2718" s="68" t="s">
        <v>641</v>
      </c>
      <c r="J2718" s="65">
        <v>2</v>
      </c>
      <c r="K2718" s="65">
        <v>3</v>
      </c>
      <c r="L2718" s="65">
        <v>824</v>
      </c>
      <c r="M2718" s="65" t="s">
        <v>251</v>
      </c>
    </row>
    <row r="2719" spans="1:13" ht="12.75" customHeight="1">
      <c r="A2719" s="65" t="str">
        <f>IF(ROW()=1,"KEY",IF(ISNA(VLOOKUP(B2719,車名対応マスタ!B:D,3,FALSE)),"",IF(VLOOKUP(B2719,車名対応マスタ!B:D,3,FALSE)="","",$D2719&amp;" "&amp;IF($G2719="9","J","O")&amp;" "&amp;$I2719&amp;" "&amp;IF($I2719&lt;=TEXT(★完成資料!$A$1,"yyyymm"),TEXT(★完成資料!$A$1,"yyyymm"),"999999")&amp; " " &amp; LEFT(F2719 &amp; "          ",10))))</f>
        <v xml:space="preserve">T O 202204 yyyy00 HV        </v>
      </c>
      <c r="B2719" s="68" t="s">
        <v>301</v>
      </c>
      <c r="C2719" s="68" t="s">
        <v>434</v>
      </c>
      <c r="D2719" s="68" t="s">
        <v>287</v>
      </c>
      <c r="E2719" s="68" t="s">
        <v>359</v>
      </c>
      <c r="F2719" s="68" t="s">
        <v>360</v>
      </c>
      <c r="G2719" s="68" t="s">
        <v>79</v>
      </c>
      <c r="H2719" s="68" t="s">
        <v>392</v>
      </c>
      <c r="I2719" s="68" t="s">
        <v>642</v>
      </c>
      <c r="J2719" s="65">
        <v>4</v>
      </c>
      <c r="K2719" s="65">
        <v>4</v>
      </c>
      <c r="L2719" s="65">
        <v>824</v>
      </c>
      <c r="M2719" s="65" t="s">
        <v>251</v>
      </c>
    </row>
    <row r="2720" spans="1:13" ht="12.75" customHeight="1">
      <c r="A2720" s="65" t="str">
        <f>IF(ROW()=1,"KEY",IF(ISNA(VLOOKUP(B2720,車名対応マスタ!B:D,3,FALSE)),"",IF(VLOOKUP(B2720,車名対応マスタ!B:D,3,FALSE)="","",$D2720&amp;" "&amp;IF($G2720="9","J","O")&amp;" "&amp;$I2720&amp;" "&amp;IF($I2720&lt;=TEXT(★完成資料!$A$1,"yyyymm"),TEXT(★完成資料!$A$1,"yyyymm"),"999999")&amp; " " &amp; LEFT(F2720 &amp; "          ",10))))</f>
        <v xml:space="preserve">T O 202205 yyyy00 HV        </v>
      </c>
      <c r="B2720" s="68" t="s">
        <v>301</v>
      </c>
      <c r="C2720" s="68" t="s">
        <v>434</v>
      </c>
      <c r="D2720" s="68" t="s">
        <v>287</v>
      </c>
      <c r="E2720" s="68" t="s">
        <v>359</v>
      </c>
      <c r="F2720" s="68" t="s">
        <v>360</v>
      </c>
      <c r="G2720" s="68" t="s">
        <v>79</v>
      </c>
      <c r="H2720" s="68" t="s">
        <v>392</v>
      </c>
      <c r="I2720" s="68" t="s">
        <v>647</v>
      </c>
      <c r="J2720" s="65">
        <v>3</v>
      </c>
      <c r="K2720" s="65">
        <v>4</v>
      </c>
      <c r="L2720" s="65">
        <v>824</v>
      </c>
      <c r="M2720" s="65" t="s">
        <v>251</v>
      </c>
    </row>
    <row r="2721" spans="1:13" ht="12.75" customHeight="1">
      <c r="A2721" s="65" t="str">
        <f>IF(ROW()=1,"KEY",IF(ISNA(VLOOKUP(B2721,車名対応マスタ!B:D,3,FALSE)),"",IF(VLOOKUP(B2721,車名対応マスタ!B:D,3,FALSE)="","",$D2721&amp;" "&amp;IF($G2721="9","J","O")&amp;" "&amp;$I2721&amp;" "&amp;IF($I2721&lt;=TEXT(★完成資料!$A$1,"yyyymm"),TEXT(★完成資料!$A$1,"yyyymm"),"999999")&amp; " " &amp; LEFT(F2721 &amp; "          ",10))))</f>
        <v xml:space="preserve">T O 202206 yyyy00 HV        </v>
      </c>
      <c r="B2721" s="68" t="s">
        <v>301</v>
      </c>
      <c r="C2721" s="68" t="s">
        <v>434</v>
      </c>
      <c r="D2721" s="68" t="s">
        <v>287</v>
      </c>
      <c r="E2721" s="68" t="s">
        <v>359</v>
      </c>
      <c r="F2721" s="68" t="s">
        <v>360</v>
      </c>
      <c r="G2721" s="68" t="s">
        <v>79</v>
      </c>
      <c r="H2721" s="68" t="s">
        <v>392</v>
      </c>
      <c r="I2721" s="68" t="s">
        <v>652</v>
      </c>
      <c r="J2721" s="65">
        <v>0</v>
      </c>
      <c r="K2721" s="65">
        <v>10</v>
      </c>
      <c r="L2721" s="65">
        <v>824</v>
      </c>
      <c r="M2721" s="65" t="s">
        <v>251</v>
      </c>
    </row>
    <row r="2722" spans="1:13" ht="12.75" customHeight="1">
      <c r="A2722" s="65" t="str">
        <f>IF(ROW()=1,"KEY",IF(ISNA(VLOOKUP(B2722,車名対応マスタ!B:D,3,FALSE)),"",IF(VLOOKUP(B2722,車名対応マスタ!B:D,3,FALSE)="","",$D2722&amp;" "&amp;IF($G2722="9","J","O")&amp;" "&amp;$I2722&amp;" "&amp;IF($I2722&lt;=TEXT(★完成資料!$A$1,"yyyymm"),TEXT(★完成資料!$A$1,"yyyymm"),"999999")&amp; " " &amp; LEFT(F2722 &amp; "          ",10))))</f>
        <v xml:space="preserve">T O 202207 yyyy00 HV        </v>
      </c>
      <c r="B2722" s="68" t="s">
        <v>301</v>
      </c>
      <c r="C2722" s="68" t="s">
        <v>434</v>
      </c>
      <c r="D2722" s="68" t="s">
        <v>287</v>
      </c>
      <c r="E2722" s="68" t="s">
        <v>359</v>
      </c>
      <c r="F2722" s="68" t="s">
        <v>360</v>
      </c>
      <c r="G2722" s="68" t="s">
        <v>79</v>
      </c>
      <c r="H2722" s="68" t="s">
        <v>392</v>
      </c>
      <c r="I2722" s="68" t="s">
        <v>655</v>
      </c>
      <c r="J2722" s="65">
        <v>5</v>
      </c>
      <c r="K2722" s="65">
        <v>2</v>
      </c>
      <c r="L2722" s="65">
        <v>824</v>
      </c>
      <c r="M2722" s="65" t="s">
        <v>251</v>
      </c>
    </row>
    <row r="2723" spans="1:13" ht="12.75" customHeight="1">
      <c r="A2723" s="65" t="str">
        <f>IF(ROW()=1,"KEY",IF(ISNA(VLOOKUP(B2723,車名対応マスタ!B:D,3,FALSE)),"",IF(VLOOKUP(B2723,車名対応マスタ!B:D,3,FALSE)="","",$D2723&amp;" "&amp;IF($G2723="9","J","O")&amp;" "&amp;$I2723&amp;" "&amp;IF($I2723&lt;=TEXT(★完成資料!$A$1,"yyyymm"),TEXT(★完成資料!$A$1,"yyyymm"),"999999")&amp; " " &amp; LEFT(F2723 &amp; "          ",10))))</f>
        <v xml:space="preserve">T O 202208 yyyy00 HV        </v>
      </c>
      <c r="B2723" s="68" t="s">
        <v>301</v>
      </c>
      <c r="C2723" s="68" t="s">
        <v>434</v>
      </c>
      <c r="D2723" s="68" t="s">
        <v>287</v>
      </c>
      <c r="E2723" s="68" t="s">
        <v>359</v>
      </c>
      <c r="F2723" s="68" t="s">
        <v>360</v>
      </c>
      <c r="G2723" s="68" t="s">
        <v>79</v>
      </c>
      <c r="H2723" s="68" t="s">
        <v>392</v>
      </c>
      <c r="I2723" s="68" t="s">
        <v>656</v>
      </c>
      <c r="J2723" s="65">
        <v>7</v>
      </c>
      <c r="K2723" s="65">
        <v>4</v>
      </c>
      <c r="L2723" s="65">
        <v>824</v>
      </c>
      <c r="M2723" s="65" t="s">
        <v>251</v>
      </c>
    </row>
    <row r="2724" spans="1:13" ht="12.75" customHeight="1">
      <c r="A2724" s="65" t="str">
        <f>IF(ROW()=1,"KEY",IF(ISNA(VLOOKUP(B2724,車名対応マスタ!B:D,3,FALSE)),"",IF(VLOOKUP(B2724,車名対応マスタ!B:D,3,FALSE)="","",$D2724&amp;" "&amp;IF($G2724="9","J","O")&amp;" "&amp;$I2724&amp;" "&amp;IF($I2724&lt;=TEXT(★完成資料!$A$1,"yyyymm"),TEXT(★完成資料!$A$1,"yyyymm"),"999999")&amp; " " &amp; LEFT(F2724 &amp; "          ",10))))</f>
        <v xml:space="preserve">T O 202209 yyyy00 HV        </v>
      </c>
      <c r="B2724" s="68" t="s">
        <v>301</v>
      </c>
      <c r="C2724" s="68" t="s">
        <v>434</v>
      </c>
      <c r="D2724" s="68" t="s">
        <v>287</v>
      </c>
      <c r="E2724" s="68" t="s">
        <v>359</v>
      </c>
      <c r="F2724" s="68" t="s">
        <v>360</v>
      </c>
      <c r="G2724" s="68" t="s">
        <v>79</v>
      </c>
      <c r="H2724" s="68" t="s">
        <v>392</v>
      </c>
      <c r="I2724" s="68" t="s">
        <v>657</v>
      </c>
      <c r="J2724" s="65">
        <v>5</v>
      </c>
      <c r="K2724" s="65">
        <v>2</v>
      </c>
      <c r="L2724" s="65">
        <v>824</v>
      </c>
      <c r="M2724" s="65" t="s">
        <v>251</v>
      </c>
    </row>
    <row r="2725" spans="1:13" ht="12.75" customHeight="1">
      <c r="A2725" s="65" t="str">
        <f>IF(ROW()=1,"KEY",IF(ISNA(VLOOKUP(B2725,車名対応マスタ!B:D,3,FALSE)),"",IF(VLOOKUP(B2725,車名対応マスタ!B:D,3,FALSE)="","",$D2725&amp;" "&amp;IF($G2725="9","J","O")&amp;" "&amp;$I2725&amp;" "&amp;IF($I2725&lt;=TEXT(★完成資料!$A$1,"yyyymm"),TEXT(★完成資料!$A$1,"yyyymm"),"999999")&amp; " " &amp; LEFT(F2725 &amp; "          ",10))))</f>
        <v xml:space="preserve">T O 202210 yyyy00 HV        </v>
      </c>
      <c r="B2725" s="68" t="s">
        <v>301</v>
      </c>
      <c r="C2725" s="68" t="s">
        <v>434</v>
      </c>
      <c r="D2725" s="68" t="s">
        <v>287</v>
      </c>
      <c r="E2725" s="68" t="s">
        <v>359</v>
      </c>
      <c r="F2725" s="68" t="s">
        <v>360</v>
      </c>
      <c r="G2725" s="68" t="s">
        <v>79</v>
      </c>
      <c r="H2725" s="68" t="s">
        <v>392</v>
      </c>
      <c r="I2725" s="68" t="s">
        <v>663</v>
      </c>
      <c r="J2725" s="65">
        <v>0</v>
      </c>
      <c r="K2725" s="65">
        <v>2</v>
      </c>
      <c r="L2725" s="65">
        <v>824</v>
      </c>
      <c r="M2725" s="65" t="s">
        <v>251</v>
      </c>
    </row>
    <row r="2726" spans="1:13" ht="12.75" customHeight="1">
      <c r="A2726" s="65" t="str">
        <f>IF(ROW()=1,"KEY",IF(ISNA(VLOOKUP(B2726,車名対応マスタ!B:D,3,FALSE)),"",IF(VLOOKUP(B2726,車名対応マスタ!B:D,3,FALSE)="","",$D2726&amp;" "&amp;IF($G2726="9","J","O")&amp;" "&amp;$I2726&amp;" "&amp;IF($I2726&lt;=TEXT(★完成資料!$A$1,"yyyymm"),TEXT(★完成資料!$A$1,"yyyymm"),"999999")&amp; " " &amp; LEFT(F2726 &amp; "          ",10))))</f>
        <v xml:space="preserve">T O 202201 yyyy00 HV        </v>
      </c>
      <c r="B2726" s="68" t="s">
        <v>301</v>
      </c>
      <c r="C2726" s="68" t="s">
        <v>434</v>
      </c>
      <c r="D2726" s="68" t="s">
        <v>287</v>
      </c>
      <c r="E2726" s="68" t="s">
        <v>359</v>
      </c>
      <c r="F2726" s="68" t="s">
        <v>360</v>
      </c>
      <c r="G2726" s="68" t="s">
        <v>80</v>
      </c>
      <c r="H2726" s="68" t="s">
        <v>395</v>
      </c>
      <c r="I2726" s="68" t="s">
        <v>639</v>
      </c>
      <c r="J2726" s="65">
        <v>477</v>
      </c>
      <c r="K2726" s="65">
        <v>506</v>
      </c>
      <c r="L2726" s="65">
        <v>607</v>
      </c>
      <c r="M2726" s="65" t="s">
        <v>401</v>
      </c>
    </row>
    <row r="2727" spans="1:13" ht="12.75" customHeight="1">
      <c r="A2727" s="65" t="str">
        <f>IF(ROW()=1,"KEY",IF(ISNA(VLOOKUP(B2727,車名対応マスタ!B:D,3,FALSE)),"",IF(VLOOKUP(B2727,車名対応マスタ!B:D,3,FALSE)="","",$D2727&amp;" "&amp;IF($G2727="9","J","O")&amp;" "&amp;$I2727&amp;" "&amp;IF($I2727&lt;=TEXT(★完成資料!$A$1,"yyyymm"),TEXT(★完成資料!$A$1,"yyyymm"),"999999")&amp; " " &amp; LEFT(F2727 &amp; "          ",10))))</f>
        <v xml:space="preserve">T O 202202 yyyy00 HV        </v>
      </c>
      <c r="B2727" s="68" t="s">
        <v>301</v>
      </c>
      <c r="C2727" s="68" t="s">
        <v>434</v>
      </c>
      <c r="D2727" s="68" t="s">
        <v>287</v>
      </c>
      <c r="E2727" s="68" t="s">
        <v>359</v>
      </c>
      <c r="F2727" s="68" t="s">
        <v>360</v>
      </c>
      <c r="G2727" s="68" t="s">
        <v>80</v>
      </c>
      <c r="H2727" s="68" t="s">
        <v>395</v>
      </c>
      <c r="I2727" s="68" t="s">
        <v>640</v>
      </c>
      <c r="J2727" s="65">
        <v>639</v>
      </c>
      <c r="K2727" s="65">
        <v>402</v>
      </c>
      <c r="L2727" s="65">
        <v>607</v>
      </c>
      <c r="M2727" s="65" t="s">
        <v>401</v>
      </c>
    </row>
    <row r="2728" spans="1:13" ht="12.75" customHeight="1">
      <c r="A2728" s="65" t="str">
        <f>IF(ROW()=1,"KEY",IF(ISNA(VLOOKUP(B2728,車名対応マスタ!B:D,3,FALSE)),"",IF(VLOOKUP(B2728,車名対応マスタ!B:D,3,FALSE)="","",$D2728&amp;" "&amp;IF($G2728="9","J","O")&amp;" "&amp;$I2728&amp;" "&amp;IF($I2728&lt;=TEXT(★完成資料!$A$1,"yyyymm"),TEXT(★完成資料!$A$1,"yyyymm"),"999999")&amp; " " &amp; LEFT(F2728 &amp; "          ",10))))</f>
        <v xml:space="preserve">T O 202203 yyyy00 HV        </v>
      </c>
      <c r="B2728" s="68" t="s">
        <v>301</v>
      </c>
      <c r="C2728" s="68" t="s">
        <v>434</v>
      </c>
      <c r="D2728" s="68" t="s">
        <v>287</v>
      </c>
      <c r="E2728" s="68" t="s">
        <v>359</v>
      </c>
      <c r="F2728" s="68" t="s">
        <v>360</v>
      </c>
      <c r="G2728" s="68" t="s">
        <v>80</v>
      </c>
      <c r="H2728" s="68" t="s">
        <v>395</v>
      </c>
      <c r="I2728" s="68" t="s">
        <v>641</v>
      </c>
      <c r="J2728" s="65">
        <v>228</v>
      </c>
      <c r="K2728" s="65">
        <v>242</v>
      </c>
      <c r="L2728" s="65">
        <v>607</v>
      </c>
      <c r="M2728" s="65" t="s">
        <v>401</v>
      </c>
    </row>
    <row r="2729" spans="1:13" ht="12.75" customHeight="1">
      <c r="A2729" s="65" t="str">
        <f>IF(ROW()=1,"KEY",IF(ISNA(VLOOKUP(B2729,車名対応マスタ!B:D,3,FALSE)),"",IF(VLOOKUP(B2729,車名対応マスタ!B:D,3,FALSE)="","",$D2729&amp;" "&amp;IF($G2729="9","J","O")&amp;" "&amp;$I2729&amp;" "&amp;IF($I2729&lt;=TEXT(★完成資料!$A$1,"yyyymm"),TEXT(★完成資料!$A$1,"yyyymm"),"999999")&amp; " " &amp; LEFT(F2729 &amp; "          ",10))))</f>
        <v xml:space="preserve">T O 202204 yyyy00 HV        </v>
      </c>
      <c r="B2729" s="68" t="s">
        <v>301</v>
      </c>
      <c r="C2729" s="68" t="s">
        <v>434</v>
      </c>
      <c r="D2729" s="68" t="s">
        <v>287</v>
      </c>
      <c r="E2729" s="68" t="s">
        <v>359</v>
      </c>
      <c r="F2729" s="68" t="s">
        <v>360</v>
      </c>
      <c r="G2729" s="68" t="s">
        <v>80</v>
      </c>
      <c r="H2729" s="68" t="s">
        <v>395</v>
      </c>
      <c r="I2729" s="68" t="s">
        <v>642</v>
      </c>
      <c r="J2729" s="65">
        <v>123</v>
      </c>
      <c r="K2729" s="65">
        <v>479</v>
      </c>
      <c r="L2729" s="65">
        <v>607</v>
      </c>
      <c r="M2729" s="65" t="s">
        <v>401</v>
      </c>
    </row>
    <row r="2730" spans="1:13" ht="12.75" customHeight="1">
      <c r="A2730" s="65" t="str">
        <f>IF(ROW()=1,"KEY",IF(ISNA(VLOOKUP(B2730,車名対応マスタ!B:D,3,FALSE)),"",IF(VLOOKUP(B2730,車名対応マスタ!B:D,3,FALSE)="","",$D2730&amp;" "&amp;IF($G2730="9","J","O")&amp;" "&amp;$I2730&amp;" "&amp;IF($I2730&lt;=TEXT(★完成資料!$A$1,"yyyymm"),TEXT(★完成資料!$A$1,"yyyymm"),"999999")&amp; " " &amp; LEFT(F2730 &amp; "          ",10))))</f>
        <v xml:space="preserve">T O 202205 yyyy00 HV        </v>
      </c>
      <c r="B2730" s="68" t="s">
        <v>301</v>
      </c>
      <c r="C2730" s="68" t="s">
        <v>434</v>
      </c>
      <c r="D2730" s="68" t="s">
        <v>287</v>
      </c>
      <c r="E2730" s="68" t="s">
        <v>359</v>
      </c>
      <c r="F2730" s="68" t="s">
        <v>360</v>
      </c>
      <c r="G2730" s="68" t="s">
        <v>80</v>
      </c>
      <c r="H2730" s="68" t="s">
        <v>395</v>
      </c>
      <c r="I2730" s="68" t="s">
        <v>647</v>
      </c>
      <c r="J2730" s="65">
        <v>124</v>
      </c>
      <c r="K2730" s="65">
        <v>420</v>
      </c>
      <c r="L2730" s="65">
        <v>607</v>
      </c>
      <c r="M2730" s="65" t="s">
        <v>401</v>
      </c>
    </row>
    <row r="2731" spans="1:13" ht="12.75" customHeight="1">
      <c r="A2731" s="65" t="str">
        <f>IF(ROW()=1,"KEY",IF(ISNA(VLOOKUP(B2731,車名対応マスタ!B:D,3,FALSE)),"",IF(VLOOKUP(B2731,車名対応マスタ!B:D,3,FALSE)="","",$D2731&amp;" "&amp;IF($G2731="9","J","O")&amp;" "&amp;$I2731&amp;" "&amp;IF($I2731&lt;=TEXT(★完成資料!$A$1,"yyyymm"),TEXT(★完成資料!$A$1,"yyyymm"),"999999")&amp; " " &amp; LEFT(F2731 &amp; "          ",10))))</f>
        <v xml:space="preserve">T O 202206 yyyy00 HV        </v>
      </c>
      <c r="B2731" s="68" t="s">
        <v>301</v>
      </c>
      <c r="C2731" s="68" t="s">
        <v>434</v>
      </c>
      <c r="D2731" s="68" t="s">
        <v>287</v>
      </c>
      <c r="E2731" s="68" t="s">
        <v>359</v>
      </c>
      <c r="F2731" s="68" t="s">
        <v>360</v>
      </c>
      <c r="G2731" s="68" t="s">
        <v>80</v>
      </c>
      <c r="H2731" s="68" t="s">
        <v>395</v>
      </c>
      <c r="I2731" s="68" t="s">
        <v>652</v>
      </c>
      <c r="J2731" s="65">
        <v>119</v>
      </c>
      <c r="K2731" s="65">
        <v>435</v>
      </c>
      <c r="L2731" s="65">
        <v>607</v>
      </c>
      <c r="M2731" s="65" t="s">
        <v>401</v>
      </c>
    </row>
    <row r="2732" spans="1:13" ht="12.75" customHeight="1">
      <c r="A2732" s="65" t="str">
        <f>IF(ROW()=1,"KEY",IF(ISNA(VLOOKUP(B2732,車名対応マスタ!B:D,3,FALSE)),"",IF(VLOOKUP(B2732,車名対応マスタ!B:D,3,FALSE)="","",$D2732&amp;" "&amp;IF($G2732="9","J","O")&amp;" "&amp;$I2732&amp;" "&amp;IF($I2732&lt;=TEXT(★完成資料!$A$1,"yyyymm"),TEXT(★完成資料!$A$1,"yyyymm"),"999999")&amp; " " &amp; LEFT(F2732 &amp; "          ",10))))</f>
        <v xml:space="preserve">T O 202207 yyyy00 HV        </v>
      </c>
      <c r="B2732" s="68" t="s">
        <v>301</v>
      </c>
      <c r="C2732" s="68" t="s">
        <v>434</v>
      </c>
      <c r="D2732" s="68" t="s">
        <v>287</v>
      </c>
      <c r="E2732" s="68" t="s">
        <v>359</v>
      </c>
      <c r="F2732" s="68" t="s">
        <v>360</v>
      </c>
      <c r="G2732" s="68" t="s">
        <v>80</v>
      </c>
      <c r="H2732" s="68" t="s">
        <v>395</v>
      </c>
      <c r="I2732" s="68" t="s">
        <v>655</v>
      </c>
      <c r="J2732" s="65">
        <v>10</v>
      </c>
      <c r="K2732" s="65">
        <v>390</v>
      </c>
      <c r="L2732" s="65">
        <v>607</v>
      </c>
      <c r="M2732" s="65" t="s">
        <v>401</v>
      </c>
    </row>
    <row r="2733" spans="1:13" ht="12.75" customHeight="1">
      <c r="A2733" s="65" t="str">
        <f>IF(ROW()=1,"KEY",IF(ISNA(VLOOKUP(B2733,車名対応マスタ!B:D,3,FALSE)),"",IF(VLOOKUP(B2733,車名対応マスタ!B:D,3,FALSE)="","",$D2733&amp;" "&amp;IF($G2733="9","J","O")&amp;" "&amp;$I2733&amp;" "&amp;IF($I2733&lt;=TEXT(★完成資料!$A$1,"yyyymm"),TEXT(★完成資料!$A$1,"yyyymm"),"999999")&amp; " " &amp; LEFT(F2733 &amp; "          ",10))))</f>
        <v xml:space="preserve">T O 202208 yyyy00 HV        </v>
      </c>
      <c r="B2733" s="68" t="s">
        <v>301</v>
      </c>
      <c r="C2733" s="68" t="s">
        <v>434</v>
      </c>
      <c r="D2733" s="68" t="s">
        <v>287</v>
      </c>
      <c r="E2733" s="68" t="s">
        <v>359</v>
      </c>
      <c r="F2733" s="68" t="s">
        <v>360</v>
      </c>
      <c r="G2733" s="68" t="s">
        <v>80</v>
      </c>
      <c r="H2733" s="68" t="s">
        <v>395</v>
      </c>
      <c r="I2733" s="68" t="s">
        <v>656</v>
      </c>
      <c r="J2733" s="65">
        <v>1</v>
      </c>
      <c r="K2733" s="65">
        <v>500</v>
      </c>
      <c r="L2733" s="65">
        <v>607</v>
      </c>
      <c r="M2733" s="65" t="s">
        <v>401</v>
      </c>
    </row>
    <row r="2734" spans="1:13" ht="12.75" customHeight="1">
      <c r="A2734" s="65" t="str">
        <f>IF(ROW()=1,"KEY",IF(ISNA(VLOOKUP(B2734,車名対応マスタ!B:D,3,FALSE)),"",IF(VLOOKUP(B2734,車名対応マスタ!B:D,3,FALSE)="","",$D2734&amp;" "&amp;IF($G2734="9","J","O")&amp;" "&amp;$I2734&amp;" "&amp;IF($I2734&lt;=TEXT(★完成資料!$A$1,"yyyymm"),TEXT(★完成資料!$A$1,"yyyymm"),"999999")&amp; " " &amp; LEFT(F2734 &amp; "          ",10))))</f>
        <v xml:space="preserve">T O 202209 yyyy00 HV        </v>
      </c>
      <c r="B2734" s="68" t="s">
        <v>301</v>
      </c>
      <c r="C2734" s="68" t="s">
        <v>434</v>
      </c>
      <c r="D2734" s="68" t="s">
        <v>287</v>
      </c>
      <c r="E2734" s="68" t="s">
        <v>359</v>
      </c>
      <c r="F2734" s="68" t="s">
        <v>360</v>
      </c>
      <c r="G2734" s="68" t="s">
        <v>80</v>
      </c>
      <c r="H2734" s="68" t="s">
        <v>395</v>
      </c>
      <c r="I2734" s="68" t="s">
        <v>657</v>
      </c>
      <c r="J2734" s="65">
        <v>1</v>
      </c>
      <c r="K2734" s="65">
        <v>298</v>
      </c>
      <c r="L2734" s="65">
        <v>607</v>
      </c>
      <c r="M2734" s="65" t="s">
        <v>401</v>
      </c>
    </row>
    <row r="2735" spans="1:13" ht="12.75" customHeight="1">
      <c r="A2735" s="65" t="str">
        <f>IF(ROW()=1,"KEY",IF(ISNA(VLOOKUP(B2735,車名対応マスタ!B:D,3,FALSE)),"",IF(VLOOKUP(B2735,車名対応マスタ!B:D,3,FALSE)="","",$D2735&amp;" "&amp;IF($G2735="9","J","O")&amp;" "&amp;$I2735&amp;" "&amp;IF($I2735&lt;=TEXT(★完成資料!$A$1,"yyyymm"),TEXT(★完成資料!$A$1,"yyyymm"),"999999")&amp; " " &amp; LEFT(F2735 &amp; "          ",10))))</f>
        <v xml:space="preserve">T O 202210 yyyy00 HV        </v>
      </c>
      <c r="B2735" s="68" t="s">
        <v>301</v>
      </c>
      <c r="C2735" s="68" t="s">
        <v>434</v>
      </c>
      <c r="D2735" s="68" t="s">
        <v>287</v>
      </c>
      <c r="E2735" s="68" t="s">
        <v>359</v>
      </c>
      <c r="F2735" s="68" t="s">
        <v>360</v>
      </c>
      <c r="G2735" s="68" t="s">
        <v>80</v>
      </c>
      <c r="H2735" s="68" t="s">
        <v>395</v>
      </c>
      <c r="I2735" s="68" t="s">
        <v>663</v>
      </c>
      <c r="J2735" s="65">
        <v>1</v>
      </c>
      <c r="K2735" s="65">
        <v>90</v>
      </c>
      <c r="L2735" s="65">
        <v>607</v>
      </c>
      <c r="M2735" s="65" t="s">
        <v>401</v>
      </c>
    </row>
    <row r="2736" spans="1:13" ht="12.75" customHeight="1">
      <c r="A2736" s="65" t="str">
        <f>IF(ROW()=1,"KEY",IF(ISNA(VLOOKUP(B2736,車名対応マスタ!B:D,3,FALSE)),"",IF(VLOOKUP(B2736,車名対応マスタ!B:D,3,FALSE)="","",$D2736&amp;" "&amp;IF($G2736="9","J","O")&amp;" "&amp;$I2736&amp;" "&amp;IF($I2736&lt;=TEXT(★完成資料!$A$1,"yyyymm"),TEXT(★完成資料!$A$1,"yyyymm"),"999999")&amp; " " &amp; LEFT(F2736 &amp; "          ",10))))</f>
        <v xml:space="preserve">T O 202210 yyyy00 HV        </v>
      </c>
      <c r="B2736" s="68" t="s">
        <v>301</v>
      </c>
      <c r="C2736" s="68" t="s">
        <v>434</v>
      </c>
      <c r="D2736" s="68" t="s">
        <v>287</v>
      </c>
      <c r="E2736" s="68" t="s">
        <v>359</v>
      </c>
      <c r="F2736" s="68" t="s">
        <v>360</v>
      </c>
      <c r="G2736" s="68" t="s">
        <v>81</v>
      </c>
      <c r="H2736" s="68" t="s">
        <v>402</v>
      </c>
      <c r="I2736" s="68" t="s">
        <v>663</v>
      </c>
      <c r="J2736" s="65">
        <v>4</v>
      </c>
      <c r="K2736" s="65">
        <v>0</v>
      </c>
      <c r="L2736" s="65">
        <v>537</v>
      </c>
      <c r="M2736" s="65" t="s">
        <v>284</v>
      </c>
    </row>
    <row r="2737" spans="1:13" ht="12.75" customHeight="1">
      <c r="A2737" s="65" t="str">
        <f>IF(ROW()=1,"KEY",IF(ISNA(VLOOKUP(B2737,車名対応マスタ!B:D,3,FALSE)),"",IF(VLOOKUP(B2737,車名対応マスタ!B:D,3,FALSE)="","",$D2737&amp;" "&amp;IF($G2737="9","J","O")&amp;" "&amp;$I2737&amp;" "&amp;IF($I2737&lt;=TEXT(★完成資料!$A$1,"yyyymm"),TEXT(★完成資料!$A$1,"yyyymm"),"999999")&amp; " " &amp; LEFT(F2737 &amp; "          ",10))))</f>
        <v xml:space="preserve">T O 202201 yyyy00 HV        </v>
      </c>
      <c r="B2737" s="68" t="s">
        <v>301</v>
      </c>
      <c r="C2737" s="68" t="s">
        <v>434</v>
      </c>
      <c r="D2737" s="68" t="s">
        <v>287</v>
      </c>
      <c r="E2737" s="68" t="s">
        <v>359</v>
      </c>
      <c r="F2737" s="68" t="s">
        <v>360</v>
      </c>
      <c r="G2737" s="68" t="s">
        <v>81</v>
      </c>
      <c r="H2737" s="68" t="s">
        <v>402</v>
      </c>
      <c r="I2737" s="68" t="s">
        <v>639</v>
      </c>
      <c r="J2737" s="65">
        <v>49</v>
      </c>
      <c r="K2737" s="65">
        <v>35</v>
      </c>
      <c r="L2737" s="65">
        <v>529</v>
      </c>
      <c r="M2737" s="65" t="s">
        <v>509</v>
      </c>
    </row>
    <row r="2738" spans="1:13" ht="12.75" customHeight="1">
      <c r="A2738" s="65" t="str">
        <f>IF(ROW()=1,"KEY",IF(ISNA(VLOOKUP(B2738,車名対応マスタ!B:D,3,FALSE)),"",IF(VLOOKUP(B2738,車名対応マスタ!B:D,3,FALSE)="","",$D2738&amp;" "&amp;IF($G2738="9","J","O")&amp;" "&amp;$I2738&amp;" "&amp;IF($I2738&lt;=TEXT(★完成資料!$A$1,"yyyymm"),TEXT(★完成資料!$A$1,"yyyymm"),"999999")&amp; " " &amp; LEFT(F2738 &amp; "          ",10))))</f>
        <v xml:space="preserve">T O 202202 yyyy00 HV        </v>
      </c>
      <c r="B2738" s="68" t="s">
        <v>301</v>
      </c>
      <c r="C2738" s="68" t="s">
        <v>434</v>
      </c>
      <c r="D2738" s="68" t="s">
        <v>287</v>
      </c>
      <c r="E2738" s="68" t="s">
        <v>359</v>
      </c>
      <c r="F2738" s="68" t="s">
        <v>360</v>
      </c>
      <c r="G2738" s="68" t="s">
        <v>81</v>
      </c>
      <c r="H2738" s="68" t="s">
        <v>402</v>
      </c>
      <c r="I2738" s="68" t="s">
        <v>640</v>
      </c>
      <c r="J2738" s="65">
        <v>50</v>
      </c>
      <c r="K2738" s="65">
        <v>57</v>
      </c>
      <c r="L2738" s="65">
        <v>529</v>
      </c>
      <c r="M2738" s="65" t="s">
        <v>509</v>
      </c>
    </row>
    <row r="2739" spans="1:13" ht="12.75" customHeight="1">
      <c r="A2739" s="65" t="str">
        <f>IF(ROW()=1,"KEY",IF(ISNA(VLOOKUP(B2739,車名対応マスタ!B:D,3,FALSE)),"",IF(VLOOKUP(B2739,車名対応マスタ!B:D,3,FALSE)="","",$D2739&amp;" "&amp;IF($G2739="9","J","O")&amp;" "&amp;$I2739&amp;" "&amp;IF($I2739&lt;=TEXT(★完成資料!$A$1,"yyyymm"),TEXT(★完成資料!$A$1,"yyyymm"),"999999")&amp; " " &amp; LEFT(F2739 &amp; "          ",10))))</f>
        <v xml:space="preserve">T O 202203 yyyy00 HV        </v>
      </c>
      <c r="B2739" s="68" t="s">
        <v>301</v>
      </c>
      <c r="C2739" s="68" t="s">
        <v>434</v>
      </c>
      <c r="D2739" s="68" t="s">
        <v>287</v>
      </c>
      <c r="E2739" s="68" t="s">
        <v>359</v>
      </c>
      <c r="F2739" s="68" t="s">
        <v>360</v>
      </c>
      <c r="G2739" s="68" t="s">
        <v>81</v>
      </c>
      <c r="H2739" s="68" t="s">
        <v>402</v>
      </c>
      <c r="I2739" s="68" t="s">
        <v>641</v>
      </c>
      <c r="J2739" s="65">
        <v>69</v>
      </c>
      <c r="K2739" s="65">
        <v>58</v>
      </c>
      <c r="L2739" s="65">
        <v>529</v>
      </c>
      <c r="M2739" s="65" t="s">
        <v>509</v>
      </c>
    </row>
    <row r="2740" spans="1:13" ht="12.75" customHeight="1">
      <c r="A2740" s="65" t="str">
        <f>IF(ROW()=1,"KEY",IF(ISNA(VLOOKUP(B2740,車名対応マスタ!B:D,3,FALSE)),"",IF(VLOOKUP(B2740,車名対応マスタ!B:D,3,FALSE)="","",$D2740&amp;" "&amp;IF($G2740="9","J","O")&amp;" "&amp;$I2740&amp;" "&amp;IF($I2740&lt;=TEXT(★完成資料!$A$1,"yyyymm"),TEXT(★完成資料!$A$1,"yyyymm"),"999999")&amp; " " &amp; LEFT(F2740 &amp; "          ",10))))</f>
        <v xml:space="preserve">T O 202204 yyyy00 HV        </v>
      </c>
      <c r="B2740" s="68" t="s">
        <v>301</v>
      </c>
      <c r="C2740" s="68" t="s">
        <v>434</v>
      </c>
      <c r="D2740" s="68" t="s">
        <v>287</v>
      </c>
      <c r="E2740" s="68" t="s">
        <v>359</v>
      </c>
      <c r="F2740" s="68" t="s">
        <v>360</v>
      </c>
      <c r="G2740" s="68" t="s">
        <v>81</v>
      </c>
      <c r="H2740" s="68" t="s">
        <v>402</v>
      </c>
      <c r="I2740" s="68" t="s">
        <v>642</v>
      </c>
      <c r="J2740" s="65">
        <v>58</v>
      </c>
      <c r="K2740" s="65">
        <v>44</v>
      </c>
      <c r="L2740" s="65">
        <v>529</v>
      </c>
      <c r="M2740" s="65" t="s">
        <v>509</v>
      </c>
    </row>
    <row r="2741" spans="1:13" ht="12.75" customHeight="1">
      <c r="A2741" s="65" t="str">
        <f>IF(ROW()=1,"KEY",IF(ISNA(VLOOKUP(B2741,車名対応マスタ!B:D,3,FALSE)),"",IF(VLOOKUP(B2741,車名対応マスタ!B:D,3,FALSE)="","",$D2741&amp;" "&amp;IF($G2741="9","J","O")&amp;" "&amp;$I2741&amp;" "&amp;IF($I2741&lt;=TEXT(★完成資料!$A$1,"yyyymm"),TEXT(★完成資料!$A$1,"yyyymm"),"999999")&amp; " " &amp; LEFT(F2741 &amp; "          ",10))))</f>
        <v xml:space="preserve">T O 202205 yyyy00 HV        </v>
      </c>
      <c r="B2741" s="68" t="s">
        <v>301</v>
      </c>
      <c r="C2741" s="68" t="s">
        <v>434</v>
      </c>
      <c r="D2741" s="68" t="s">
        <v>287</v>
      </c>
      <c r="E2741" s="68" t="s">
        <v>359</v>
      </c>
      <c r="F2741" s="68" t="s">
        <v>360</v>
      </c>
      <c r="G2741" s="68" t="s">
        <v>81</v>
      </c>
      <c r="H2741" s="68" t="s">
        <v>402</v>
      </c>
      <c r="I2741" s="68" t="s">
        <v>647</v>
      </c>
      <c r="J2741" s="65">
        <v>24</v>
      </c>
      <c r="K2741" s="65">
        <v>52</v>
      </c>
      <c r="L2741" s="65">
        <v>529</v>
      </c>
      <c r="M2741" s="65" t="s">
        <v>509</v>
      </c>
    </row>
    <row r="2742" spans="1:13" ht="12.75" customHeight="1">
      <c r="A2742" s="65" t="str">
        <f>IF(ROW()=1,"KEY",IF(ISNA(VLOOKUP(B2742,車名対応マスタ!B:D,3,FALSE)),"",IF(VLOOKUP(B2742,車名対応マスタ!B:D,3,FALSE)="","",$D2742&amp;" "&amp;IF($G2742="9","J","O")&amp;" "&amp;$I2742&amp;" "&amp;IF($I2742&lt;=TEXT(★完成資料!$A$1,"yyyymm"),TEXT(★完成資料!$A$1,"yyyymm"),"999999")&amp; " " &amp; LEFT(F2742 &amp; "          ",10))))</f>
        <v xml:space="preserve">T O 202206 yyyy00 HV        </v>
      </c>
      <c r="B2742" s="68" t="s">
        <v>301</v>
      </c>
      <c r="C2742" s="68" t="s">
        <v>434</v>
      </c>
      <c r="D2742" s="68" t="s">
        <v>287</v>
      </c>
      <c r="E2742" s="68" t="s">
        <v>359</v>
      </c>
      <c r="F2742" s="68" t="s">
        <v>360</v>
      </c>
      <c r="G2742" s="68" t="s">
        <v>81</v>
      </c>
      <c r="H2742" s="68" t="s">
        <v>402</v>
      </c>
      <c r="I2742" s="68" t="s">
        <v>652</v>
      </c>
      <c r="J2742" s="65">
        <v>66</v>
      </c>
      <c r="K2742" s="65">
        <v>46</v>
      </c>
      <c r="L2742" s="65">
        <v>529</v>
      </c>
      <c r="M2742" s="65" t="s">
        <v>509</v>
      </c>
    </row>
    <row r="2743" spans="1:13" ht="12.75" customHeight="1">
      <c r="A2743" s="65" t="str">
        <f>IF(ROW()=1,"KEY",IF(ISNA(VLOOKUP(B2743,車名対応マスタ!B:D,3,FALSE)),"",IF(VLOOKUP(B2743,車名対応マスタ!B:D,3,FALSE)="","",$D2743&amp;" "&amp;IF($G2743="9","J","O")&amp;" "&amp;$I2743&amp;" "&amp;IF($I2743&lt;=TEXT(★完成資料!$A$1,"yyyymm"),TEXT(★完成資料!$A$1,"yyyymm"),"999999")&amp; " " &amp; LEFT(F2743 &amp; "          ",10))))</f>
        <v xml:space="preserve">T O 202207 yyyy00 HV        </v>
      </c>
      <c r="B2743" s="68" t="s">
        <v>301</v>
      </c>
      <c r="C2743" s="68" t="s">
        <v>434</v>
      </c>
      <c r="D2743" s="68" t="s">
        <v>287</v>
      </c>
      <c r="E2743" s="68" t="s">
        <v>359</v>
      </c>
      <c r="F2743" s="68" t="s">
        <v>360</v>
      </c>
      <c r="G2743" s="68" t="s">
        <v>81</v>
      </c>
      <c r="H2743" s="68" t="s">
        <v>402</v>
      </c>
      <c r="I2743" s="68" t="s">
        <v>655</v>
      </c>
      <c r="J2743" s="65">
        <v>66</v>
      </c>
      <c r="K2743" s="65">
        <v>57</v>
      </c>
      <c r="L2743" s="65">
        <v>529</v>
      </c>
      <c r="M2743" s="65" t="s">
        <v>509</v>
      </c>
    </row>
    <row r="2744" spans="1:13" ht="12.75" customHeight="1">
      <c r="A2744" s="65" t="str">
        <f>IF(ROW()=1,"KEY",IF(ISNA(VLOOKUP(B2744,車名対応マスタ!B:D,3,FALSE)),"",IF(VLOOKUP(B2744,車名対応マスタ!B:D,3,FALSE)="","",$D2744&amp;" "&amp;IF($G2744="9","J","O")&amp;" "&amp;$I2744&amp;" "&amp;IF($I2744&lt;=TEXT(★完成資料!$A$1,"yyyymm"),TEXT(★完成資料!$A$1,"yyyymm"),"999999")&amp; " " &amp; LEFT(F2744 &amp; "          ",10))))</f>
        <v xml:space="preserve">T O 202208 yyyy00 HV        </v>
      </c>
      <c r="B2744" s="68" t="s">
        <v>301</v>
      </c>
      <c r="C2744" s="68" t="s">
        <v>434</v>
      </c>
      <c r="D2744" s="68" t="s">
        <v>287</v>
      </c>
      <c r="E2744" s="68" t="s">
        <v>359</v>
      </c>
      <c r="F2744" s="68" t="s">
        <v>360</v>
      </c>
      <c r="G2744" s="68" t="s">
        <v>81</v>
      </c>
      <c r="H2744" s="68" t="s">
        <v>402</v>
      </c>
      <c r="I2744" s="68" t="s">
        <v>656</v>
      </c>
      <c r="J2744" s="65">
        <v>42</v>
      </c>
      <c r="K2744" s="65">
        <v>59</v>
      </c>
      <c r="L2744" s="65">
        <v>529</v>
      </c>
      <c r="M2744" s="65" t="s">
        <v>509</v>
      </c>
    </row>
    <row r="2745" spans="1:13" ht="12.75" customHeight="1">
      <c r="A2745" s="65" t="str">
        <f>IF(ROW()=1,"KEY",IF(ISNA(VLOOKUP(B2745,車名対応マスタ!B:D,3,FALSE)),"",IF(VLOOKUP(B2745,車名対応マスタ!B:D,3,FALSE)="","",$D2745&amp;" "&amp;IF($G2745="9","J","O")&amp;" "&amp;$I2745&amp;" "&amp;IF($I2745&lt;=TEXT(★完成資料!$A$1,"yyyymm"),TEXT(★完成資料!$A$1,"yyyymm"),"999999")&amp; " " &amp; LEFT(F2745 &amp; "          ",10))))</f>
        <v xml:space="preserve">T O 202209 yyyy00 HV        </v>
      </c>
      <c r="B2745" s="68" t="s">
        <v>301</v>
      </c>
      <c r="C2745" s="68" t="s">
        <v>434</v>
      </c>
      <c r="D2745" s="68" t="s">
        <v>287</v>
      </c>
      <c r="E2745" s="68" t="s">
        <v>359</v>
      </c>
      <c r="F2745" s="68" t="s">
        <v>360</v>
      </c>
      <c r="G2745" s="68" t="s">
        <v>81</v>
      </c>
      <c r="H2745" s="68" t="s">
        <v>402</v>
      </c>
      <c r="I2745" s="68" t="s">
        <v>657</v>
      </c>
      <c r="J2745" s="65">
        <v>37</v>
      </c>
      <c r="K2745" s="65">
        <v>75</v>
      </c>
      <c r="L2745" s="65">
        <v>529</v>
      </c>
      <c r="M2745" s="65" t="s">
        <v>509</v>
      </c>
    </row>
    <row r="2746" spans="1:13" ht="12.75" customHeight="1">
      <c r="A2746" s="65" t="str">
        <f>IF(ROW()=1,"KEY",IF(ISNA(VLOOKUP(B2746,車名対応マスタ!B:D,3,FALSE)),"",IF(VLOOKUP(B2746,車名対応マスタ!B:D,3,FALSE)="","",$D2746&amp;" "&amp;IF($G2746="9","J","O")&amp;" "&amp;$I2746&amp;" "&amp;IF($I2746&lt;=TEXT(★完成資料!$A$1,"yyyymm"),TEXT(★完成資料!$A$1,"yyyymm"),"999999")&amp; " " &amp; LEFT(F2746 &amp; "          ",10))))</f>
        <v xml:space="preserve">T O 202210 yyyy00 HV        </v>
      </c>
      <c r="B2746" s="68" t="s">
        <v>301</v>
      </c>
      <c r="C2746" s="68" t="s">
        <v>434</v>
      </c>
      <c r="D2746" s="68" t="s">
        <v>287</v>
      </c>
      <c r="E2746" s="68" t="s">
        <v>359</v>
      </c>
      <c r="F2746" s="68" t="s">
        <v>360</v>
      </c>
      <c r="G2746" s="68" t="s">
        <v>81</v>
      </c>
      <c r="H2746" s="68" t="s">
        <v>402</v>
      </c>
      <c r="I2746" s="68" t="s">
        <v>663</v>
      </c>
      <c r="J2746" s="65">
        <v>39</v>
      </c>
      <c r="K2746" s="65">
        <v>68</v>
      </c>
      <c r="L2746" s="65">
        <v>529</v>
      </c>
      <c r="M2746" s="65" t="s">
        <v>509</v>
      </c>
    </row>
    <row r="2747" spans="1:13" ht="12.75" customHeight="1">
      <c r="A2747" s="65" t="str">
        <f>IF(ROW()=1,"KEY",IF(ISNA(VLOOKUP(B2747,車名対応マスタ!B:D,3,FALSE)),"",IF(VLOOKUP(B2747,車名対応マスタ!B:D,3,FALSE)="","",$D2747&amp;" "&amp;IF($G2747="9","J","O")&amp;" "&amp;$I2747&amp;" "&amp;IF($I2747&lt;=TEXT(★完成資料!$A$1,"yyyymm"),TEXT(★完成資料!$A$1,"yyyymm"),"999999")&amp; " " &amp; LEFT(F2747 &amp; "          ",10))))</f>
        <v xml:space="preserve">T O 202201 yyyy00 HV        </v>
      </c>
      <c r="B2747" s="68" t="s">
        <v>301</v>
      </c>
      <c r="C2747" s="68" t="s">
        <v>434</v>
      </c>
      <c r="D2747" s="68" t="s">
        <v>287</v>
      </c>
      <c r="E2747" s="68" t="s">
        <v>359</v>
      </c>
      <c r="F2747" s="68" t="s">
        <v>360</v>
      </c>
      <c r="G2747" s="68" t="s">
        <v>81</v>
      </c>
      <c r="H2747" s="68" t="s">
        <v>402</v>
      </c>
      <c r="I2747" s="68" t="s">
        <v>639</v>
      </c>
      <c r="J2747" s="65">
        <v>45</v>
      </c>
      <c r="K2747" s="65">
        <v>29</v>
      </c>
      <c r="L2747" s="65">
        <v>539</v>
      </c>
      <c r="M2747" s="65" t="s">
        <v>510</v>
      </c>
    </row>
    <row r="2748" spans="1:13" ht="12.75" customHeight="1">
      <c r="A2748" s="65" t="str">
        <f>IF(ROW()=1,"KEY",IF(ISNA(VLOOKUP(B2748,車名対応マスタ!B:D,3,FALSE)),"",IF(VLOOKUP(B2748,車名対応マスタ!B:D,3,FALSE)="","",$D2748&amp;" "&amp;IF($G2748="9","J","O")&amp;" "&amp;$I2748&amp;" "&amp;IF($I2748&lt;=TEXT(★完成資料!$A$1,"yyyymm"),TEXT(★完成資料!$A$1,"yyyymm"),"999999")&amp; " " &amp; LEFT(F2748 &amp; "          ",10))))</f>
        <v xml:space="preserve">T O 202202 yyyy00 HV        </v>
      </c>
      <c r="B2748" s="68" t="s">
        <v>301</v>
      </c>
      <c r="C2748" s="68" t="s">
        <v>434</v>
      </c>
      <c r="D2748" s="68" t="s">
        <v>287</v>
      </c>
      <c r="E2748" s="68" t="s">
        <v>359</v>
      </c>
      <c r="F2748" s="68" t="s">
        <v>360</v>
      </c>
      <c r="G2748" s="68" t="s">
        <v>81</v>
      </c>
      <c r="H2748" s="68" t="s">
        <v>402</v>
      </c>
      <c r="I2748" s="68" t="s">
        <v>640</v>
      </c>
      <c r="J2748" s="65">
        <v>24</v>
      </c>
      <c r="K2748" s="65">
        <v>29</v>
      </c>
      <c r="L2748" s="65">
        <v>539</v>
      </c>
      <c r="M2748" s="65" t="s">
        <v>510</v>
      </c>
    </row>
    <row r="2749" spans="1:13" ht="12.75" customHeight="1">
      <c r="A2749" s="65" t="str">
        <f>IF(ROW()=1,"KEY",IF(ISNA(VLOOKUP(B2749,車名対応マスタ!B:D,3,FALSE)),"",IF(VLOOKUP(B2749,車名対応マスタ!B:D,3,FALSE)="","",$D2749&amp;" "&amp;IF($G2749="9","J","O")&amp;" "&amp;$I2749&amp;" "&amp;IF($I2749&lt;=TEXT(★完成資料!$A$1,"yyyymm"),TEXT(★完成資料!$A$1,"yyyymm"),"999999")&amp; " " &amp; LEFT(F2749 &amp; "          ",10))))</f>
        <v xml:space="preserve">T O 202203 yyyy00 HV        </v>
      </c>
      <c r="B2749" s="68" t="s">
        <v>301</v>
      </c>
      <c r="C2749" s="68" t="s">
        <v>434</v>
      </c>
      <c r="D2749" s="68" t="s">
        <v>287</v>
      </c>
      <c r="E2749" s="68" t="s">
        <v>359</v>
      </c>
      <c r="F2749" s="68" t="s">
        <v>360</v>
      </c>
      <c r="G2749" s="68" t="s">
        <v>81</v>
      </c>
      <c r="H2749" s="68" t="s">
        <v>402</v>
      </c>
      <c r="I2749" s="68" t="s">
        <v>641</v>
      </c>
      <c r="J2749" s="65">
        <v>43</v>
      </c>
      <c r="K2749" s="65">
        <v>22</v>
      </c>
      <c r="L2749" s="65">
        <v>539</v>
      </c>
      <c r="M2749" s="65" t="s">
        <v>510</v>
      </c>
    </row>
    <row r="2750" spans="1:13" ht="12.75" customHeight="1">
      <c r="A2750" s="65" t="str">
        <f>IF(ROW()=1,"KEY",IF(ISNA(VLOOKUP(B2750,車名対応マスタ!B:D,3,FALSE)),"",IF(VLOOKUP(B2750,車名対応マスタ!B:D,3,FALSE)="","",$D2750&amp;" "&amp;IF($G2750="9","J","O")&amp;" "&amp;$I2750&amp;" "&amp;IF($I2750&lt;=TEXT(★完成資料!$A$1,"yyyymm"),TEXT(★完成資料!$A$1,"yyyymm"),"999999")&amp; " " &amp; LEFT(F2750 &amp; "          ",10))))</f>
        <v xml:space="preserve">T O 202204 yyyy00 HV        </v>
      </c>
      <c r="B2750" s="68" t="s">
        <v>301</v>
      </c>
      <c r="C2750" s="68" t="s">
        <v>434</v>
      </c>
      <c r="D2750" s="68" t="s">
        <v>287</v>
      </c>
      <c r="E2750" s="68" t="s">
        <v>359</v>
      </c>
      <c r="F2750" s="68" t="s">
        <v>360</v>
      </c>
      <c r="G2750" s="68" t="s">
        <v>81</v>
      </c>
      <c r="H2750" s="68" t="s">
        <v>402</v>
      </c>
      <c r="I2750" s="68" t="s">
        <v>642</v>
      </c>
      <c r="J2750" s="65">
        <v>23</v>
      </c>
      <c r="K2750" s="65">
        <v>28</v>
      </c>
      <c r="L2750" s="65">
        <v>539</v>
      </c>
      <c r="M2750" s="65" t="s">
        <v>510</v>
      </c>
    </row>
    <row r="2751" spans="1:13" ht="12.75" customHeight="1">
      <c r="A2751" s="65" t="str">
        <f>IF(ROW()=1,"KEY",IF(ISNA(VLOOKUP(B2751,車名対応マスタ!B:D,3,FALSE)),"",IF(VLOOKUP(B2751,車名対応マスタ!B:D,3,FALSE)="","",$D2751&amp;" "&amp;IF($G2751="9","J","O")&amp;" "&amp;$I2751&amp;" "&amp;IF($I2751&lt;=TEXT(★完成資料!$A$1,"yyyymm"),TEXT(★完成資料!$A$1,"yyyymm"),"999999")&amp; " " &amp; LEFT(F2751 &amp; "          ",10))))</f>
        <v xml:space="preserve">T O 202205 yyyy00 HV        </v>
      </c>
      <c r="B2751" s="68" t="s">
        <v>301</v>
      </c>
      <c r="C2751" s="68" t="s">
        <v>434</v>
      </c>
      <c r="D2751" s="68" t="s">
        <v>287</v>
      </c>
      <c r="E2751" s="68" t="s">
        <v>359</v>
      </c>
      <c r="F2751" s="68" t="s">
        <v>360</v>
      </c>
      <c r="G2751" s="68" t="s">
        <v>81</v>
      </c>
      <c r="H2751" s="68" t="s">
        <v>402</v>
      </c>
      <c r="I2751" s="68" t="s">
        <v>647</v>
      </c>
      <c r="J2751" s="65">
        <v>6</v>
      </c>
      <c r="K2751" s="65">
        <v>16</v>
      </c>
      <c r="L2751" s="65">
        <v>539</v>
      </c>
      <c r="M2751" s="65" t="s">
        <v>510</v>
      </c>
    </row>
    <row r="2752" spans="1:13" ht="12.75" customHeight="1">
      <c r="A2752" s="65" t="str">
        <f>IF(ROW()=1,"KEY",IF(ISNA(VLOOKUP(B2752,車名対応マスタ!B:D,3,FALSE)),"",IF(VLOOKUP(B2752,車名対応マスタ!B:D,3,FALSE)="","",$D2752&amp;" "&amp;IF($G2752="9","J","O")&amp;" "&amp;$I2752&amp;" "&amp;IF($I2752&lt;=TEXT(★完成資料!$A$1,"yyyymm"),TEXT(★完成資料!$A$1,"yyyymm"),"999999")&amp; " " &amp; LEFT(F2752 &amp; "          ",10))))</f>
        <v xml:space="preserve">T O 202206 yyyy00 HV        </v>
      </c>
      <c r="B2752" s="68" t="s">
        <v>301</v>
      </c>
      <c r="C2752" s="68" t="s">
        <v>434</v>
      </c>
      <c r="D2752" s="68" t="s">
        <v>287</v>
      </c>
      <c r="E2752" s="68" t="s">
        <v>359</v>
      </c>
      <c r="F2752" s="68" t="s">
        <v>360</v>
      </c>
      <c r="G2752" s="68" t="s">
        <v>81</v>
      </c>
      <c r="H2752" s="68" t="s">
        <v>402</v>
      </c>
      <c r="I2752" s="68" t="s">
        <v>652</v>
      </c>
      <c r="J2752" s="65">
        <v>39</v>
      </c>
      <c r="K2752" s="65">
        <v>25</v>
      </c>
      <c r="L2752" s="65">
        <v>539</v>
      </c>
      <c r="M2752" s="65" t="s">
        <v>510</v>
      </c>
    </row>
    <row r="2753" spans="1:13" ht="12.75" customHeight="1">
      <c r="A2753" s="65" t="str">
        <f>IF(ROW()=1,"KEY",IF(ISNA(VLOOKUP(B2753,車名対応マスタ!B:D,3,FALSE)),"",IF(VLOOKUP(B2753,車名対応マスタ!B:D,3,FALSE)="","",$D2753&amp;" "&amp;IF($G2753="9","J","O")&amp;" "&amp;$I2753&amp;" "&amp;IF($I2753&lt;=TEXT(★完成資料!$A$1,"yyyymm"),TEXT(★完成資料!$A$1,"yyyymm"),"999999")&amp; " " &amp; LEFT(F2753 &amp; "          ",10))))</f>
        <v xml:space="preserve">T O 202207 yyyy00 HV        </v>
      </c>
      <c r="B2753" s="68" t="s">
        <v>301</v>
      </c>
      <c r="C2753" s="68" t="s">
        <v>434</v>
      </c>
      <c r="D2753" s="68" t="s">
        <v>287</v>
      </c>
      <c r="E2753" s="68" t="s">
        <v>359</v>
      </c>
      <c r="F2753" s="68" t="s">
        <v>360</v>
      </c>
      <c r="G2753" s="68" t="s">
        <v>81</v>
      </c>
      <c r="H2753" s="68" t="s">
        <v>402</v>
      </c>
      <c r="I2753" s="68" t="s">
        <v>655</v>
      </c>
      <c r="J2753" s="65">
        <v>24</v>
      </c>
      <c r="K2753" s="65">
        <v>25</v>
      </c>
      <c r="L2753" s="65">
        <v>539</v>
      </c>
      <c r="M2753" s="65" t="s">
        <v>510</v>
      </c>
    </row>
    <row r="2754" spans="1:13" ht="12.75" customHeight="1">
      <c r="A2754" s="65" t="str">
        <f>IF(ROW()=1,"KEY",IF(ISNA(VLOOKUP(B2754,車名対応マスタ!B:D,3,FALSE)),"",IF(VLOOKUP(B2754,車名対応マスタ!B:D,3,FALSE)="","",$D2754&amp;" "&amp;IF($G2754="9","J","O")&amp;" "&amp;$I2754&amp;" "&amp;IF($I2754&lt;=TEXT(★完成資料!$A$1,"yyyymm"),TEXT(★完成資料!$A$1,"yyyymm"),"999999")&amp; " " &amp; LEFT(F2754 &amp; "          ",10))))</f>
        <v xml:space="preserve">T O 202208 yyyy00 HV        </v>
      </c>
      <c r="B2754" s="68" t="s">
        <v>301</v>
      </c>
      <c r="C2754" s="68" t="s">
        <v>434</v>
      </c>
      <c r="D2754" s="68" t="s">
        <v>287</v>
      </c>
      <c r="E2754" s="68" t="s">
        <v>359</v>
      </c>
      <c r="F2754" s="68" t="s">
        <v>360</v>
      </c>
      <c r="G2754" s="68" t="s">
        <v>81</v>
      </c>
      <c r="H2754" s="68" t="s">
        <v>402</v>
      </c>
      <c r="I2754" s="68" t="s">
        <v>656</v>
      </c>
      <c r="J2754" s="65">
        <v>24</v>
      </c>
      <c r="K2754" s="65">
        <v>25</v>
      </c>
      <c r="L2754" s="65">
        <v>539</v>
      </c>
      <c r="M2754" s="65" t="s">
        <v>510</v>
      </c>
    </row>
    <row r="2755" spans="1:13" ht="12.75" customHeight="1">
      <c r="A2755" s="65" t="str">
        <f>IF(ROW()=1,"KEY",IF(ISNA(VLOOKUP(B2755,車名対応マスタ!B:D,3,FALSE)),"",IF(VLOOKUP(B2755,車名対応マスタ!B:D,3,FALSE)="","",$D2755&amp;" "&amp;IF($G2755="9","J","O")&amp;" "&amp;$I2755&amp;" "&amp;IF($I2755&lt;=TEXT(★完成資料!$A$1,"yyyymm"),TEXT(★完成資料!$A$1,"yyyymm"),"999999")&amp; " " &amp; LEFT(F2755 &amp; "          ",10))))</f>
        <v xml:space="preserve">T O 202209 yyyy00 HV        </v>
      </c>
      <c r="B2755" s="68" t="s">
        <v>301</v>
      </c>
      <c r="C2755" s="68" t="s">
        <v>434</v>
      </c>
      <c r="D2755" s="68" t="s">
        <v>287</v>
      </c>
      <c r="E2755" s="68" t="s">
        <v>359</v>
      </c>
      <c r="F2755" s="68" t="s">
        <v>360</v>
      </c>
      <c r="G2755" s="68" t="s">
        <v>81</v>
      </c>
      <c r="H2755" s="68" t="s">
        <v>402</v>
      </c>
      <c r="I2755" s="68" t="s">
        <v>657</v>
      </c>
      <c r="J2755" s="65">
        <v>22</v>
      </c>
      <c r="K2755" s="65">
        <v>34</v>
      </c>
      <c r="L2755" s="65">
        <v>539</v>
      </c>
      <c r="M2755" s="65" t="s">
        <v>510</v>
      </c>
    </row>
    <row r="2756" spans="1:13" ht="12.75" customHeight="1">
      <c r="A2756" s="65" t="str">
        <f>IF(ROW()=1,"KEY",IF(ISNA(VLOOKUP(B2756,車名対応マスタ!B:D,3,FALSE)),"",IF(VLOOKUP(B2756,車名対応マスタ!B:D,3,FALSE)="","",$D2756&amp;" "&amp;IF($G2756="9","J","O")&amp;" "&amp;$I2756&amp;" "&amp;IF($I2756&lt;=TEXT(★完成資料!$A$1,"yyyymm"),TEXT(★完成資料!$A$1,"yyyymm"),"999999")&amp; " " &amp; LEFT(F2756 &amp; "          ",10))))</f>
        <v xml:space="preserve">T O 202210 yyyy00 HV        </v>
      </c>
      <c r="B2756" s="68" t="s">
        <v>301</v>
      </c>
      <c r="C2756" s="68" t="s">
        <v>434</v>
      </c>
      <c r="D2756" s="68" t="s">
        <v>287</v>
      </c>
      <c r="E2756" s="68" t="s">
        <v>359</v>
      </c>
      <c r="F2756" s="68" t="s">
        <v>360</v>
      </c>
      <c r="G2756" s="68" t="s">
        <v>81</v>
      </c>
      <c r="H2756" s="68" t="s">
        <v>402</v>
      </c>
      <c r="I2756" s="68" t="s">
        <v>663</v>
      </c>
      <c r="J2756" s="65">
        <v>35</v>
      </c>
      <c r="K2756" s="65">
        <v>23</v>
      </c>
      <c r="L2756" s="65">
        <v>539</v>
      </c>
      <c r="M2756" s="65" t="s">
        <v>510</v>
      </c>
    </row>
    <row r="2757" spans="1:13" ht="12.75" customHeight="1">
      <c r="A2757" s="65" t="str">
        <f>IF(ROW()=1,"KEY",IF(ISNA(VLOOKUP(B2757,車名対応マスタ!B:D,3,FALSE)),"",IF(VLOOKUP(B2757,車名対応マスタ!B:D,3,FALSE)="","",$D2757&amp;" "&amp;IF($G2757="9","J","O")&amp;" "&amp;$I2757&amp;" "&amp;IF($I2757&lt;=TEXT(★完成資料!$A$1,"yyyymm"),TEXT(★完成資料!$A$1,"yyyymm"),"999999")&amp; " " &amp; LEFT(F2757 &amp; "          ",10))))</f>
        <v xml:space="preserve">T O 202201 yyyy00 HV        </v>
      </c>
      <c r="B2757" s="68" t="s">
        <v>301</v>
      </c>
      <c r="C2757" s="68" t="s">
        <v>434</v>
      </c>
      <c r="D2757" s="68" t="s">
        <v>287</v>
      </c>
      <c r="E2757" s="68" t="s">
        <v>359</v>
      </c>
      <c r="F2757" s="68" t="s">
        <v>360</v>
      </c>
      <c r="G2757" s="68" t="s">
        <v>81</v>
      </c>
      <c r="H2757" s="68" t="s">
        <v>402</v>
      </c>
      <c r="I2757" s="68" t="s">
        <v>639</v>
      </c>
      <c r="J2757" s="65">
        <v>1</v>
      </c>
      <c r="L2757" s="65">
        <v>560</v>
      </c>
      <c r="M2757" s="65" t="s">
        <v>541</v>
      </c>
    </row>
    <row r="2758" spans="1:13" ht="12.75" customHeight="1">
      <c r="A2758" s="65" t="str">
        <f>IF(ROW()=1,"KEY",IF(ISNA(VLOOKUP(B2758,車名対応マスタ!B:D,3,FALSE)),"",IF(VLOOKUP(B2758,車名対応マスタ!B:D,3,FALSE)="","",$D2758&amp;" "&amp;IF($G2758="9","J","O")&amp;" "&amp;$I2758&amp;" "&amp;IF($I2758&lt;=TEXT(★完成資料!$A$1,"yyyymm"),TEXT(★完成資料!$A$1,"yyyymm"),"999999")&amp; " " &amp; LEFT(F2758 &amp; "          ",10))))</f>
        <v xml:space="preserve">T O 202202 yyyy00 HV        </v>
      </c>
      <c r="B2758" s="68" t="s">
        <v>301</v>
      </c>
      <c r="C2758" s="68" t="s">
        <v>434</v>
      </c>
      <c r="D2758" s="68" t="s">
        <v>287</v>
      </c>
      <c r="E2758" s="68" t="s">
        <v>359</v>
      </c>
      <c r="F2758" s="68" t="s">
        <v>360</v>
      </c>
      <c r="G2758" s="68" t="s">
        <v>81</v>
      </c>
      <c r="H2758" s="68" t="s">
        <v>402</v>
      </c>
      <c r="I2758" s="68" t="s">
        <v>640</v>
      </c>
      <c r="J2758" s="65">
        <v>1</v>
      </c>
      <c r="L2758" s="65">
        <v>560</v>
      </c>
      <c r="M2758" s="65" t="s">
        <v>541</v>
      </c>
    </row>
    <row r="2759" spans="1:13" ht="12.75" customHeight="1">
      <c r="A2759" s="65" t="str">
        <f>IF(ROW()=1,"KEY",IF(ISNA(VLOOKUP(B2759,車名対応マスタ!B:D,3,FALSE)),"",IF(VLOOKUP(B2759,車名対応マスタ!B:D,3,FALSE)="","",$D2759&amp;" "&amp;IF($G2759="9","J","O")&amp;" "&amp;$I2759&amp;" "&amp;IF($I2759&lt;=TEXT(★完成資料!$A$1,"yyyymm"),TEXT(★完成資料!$A$1,"yyyymm"),"999999")&amp; " " &amp; LEFT(F2759 &amp; "          ",10))))</f>
        <v xml:space="preserve">T O 202205 yyyy00 HV        </v>
      </c>
      <c r="B2759" s="68" t="s">
        <v>301</v>
      </c>
      <c r="C2759" s="68" t="s">
        <v>434</v>
      </c>
      <c r="D2759" s="68" t="s">
        <v>287</v>
      </c>
      <c r="E2759" s="68" t="s">
        <v>359</v>
      </c>
      <c r="F2759" s="68" t="s">
        <v>360</v>
      </c>
      <c r="G2759" s="68" t="s">
        <v>81</v>
      </c>
      <c r="H2759" s="68" t="s">
        <v>402</v>
      </c>
      <c r="I2759" s="68" t="s">
        <v>647</v>
      </c>
      <c r="J2759" s="65">
        <v>2</v>
      </c>
      <c r="L2759" s="65">
        <v>560</v>
      </c>
      <c r="M2759" s="65" t="s">
        <v>541</v>
      </c>
    </row>
    <row r="2760" spans="1:13" ht="12.75" customHeight="1">
      <c r="A2760" s="65" t="str">
        <f>IF(ROW()=1,"KEY",IF(ISNA(VLOOKUP(B2760,車名対応マスタ!B:D,3,FALSE)),"",IF(VLOOKUP(B2760,車名対応マスタ!B:D,3,FALSE)="","",$D2760&amp;" "&amp;IF($G2760="9","J","O")&amp;" "&amp;$I2760&amp;" "&amp;IF($I2760&lt;=TEXT(★完成資料!$A$1,"yyyymm"),TEXT(★完成資料!$A$1,"yyyymm"),"999999")&amp; " " &amp; LEFT(F2760 &amp; "          ",10))))</f>
        <v xml:space="preserve">T O 202206 yyyy00 HV        </v>
      </c>
      <c r="B2760" s="68" t="s">
        <v>301</v>
      </c>
      <c r="C2760" s="68" t="s">
        <v>434</v>
      </c>
      <c r="D2760" s="68" t="s">
        <v>287</v>
      </c>
      <c r="E2760" s="68" t="s">
        <v>359</v>
      </c>
      <c r="F2760" s="68" t="s">
        <v>360</v>
      </c>
      <c r="G2760" s="68" t="s">
        <v>81</v>
      </c>
      <c r="H2760" s="68" t="s">
        <v>402</v>
      </c>
      <c r="I2760" s="68" t="s">
        <v>652</v>
      </c>
      <c r="J2760" s="65">
        <v>1</v>
      </c>
      <c r="K2760" s="65">
        <v>1</v>
      </c>
      <c r="L2760" s="65">
        <v>560</v>
      </c>
      <c r="M2760" s="65" t="s">
        <v>541</v>
      </c>
    </row>
    <row r="2761" spans="1:13" ht="12.75" customHeight="1">
      <c r="A2761" s="65" t="str">
        <f>IF(ROW()=1,"KEY",IF(ISNA(VLOOKUP(B2761,車名対応マスタ!B:D,3,FALSE)),"",IF(VLOOKUP(B2761,車名対応マスタ!B:D,3,FALSE)="","",$D2761&amp;" "&amp;IF($G2761="9","J","O")&amp;" "&amp;$I2761&amp;" "&amp;IF($I2761&lt;=TEXT(★完成資料!$A$1,"yyyymm"),TEXT(★完成資料!$A$1,"yyyymm"),"999999")&amp; " " &amp; LEFT(F2761 &amp; "          ",10))))</f>
        <v xml:space="preserve">T O 202207 yyyy00 HV        </v>
      </c>
      <c r="B2761" s="68" t="s">
        <v>301</v>
      </c>
      <c r="C2761" s="68" t="s">
        <v>434</v>
      </c>
      <c r="D2761" s="68" t="s">
        <v>287</v>
      </c>
      <c r="E2761" s="68" t="s">
        <v>359</v>
      </c>
      <c r="F2761" s="68" t="s">
        <v>360</v>
      </c>
      <c r="G2761" s="68" t="s">
        <v>81</v>
      </c>
      <c r="H2761" s="68" t="s">
        <v>402</v>
      </c>
      <c r="I2761" s="68" t="s">
        <v>655</v>
      </c>
      <c r="J2761" s="65">
        <v>1</v>
      </c>
      <c r="L2761" s="65">
        <v>560</v>
      </c>
      <c r="M2761" s="65" t="s">
        <v>541</v>
      </c>
    </row>
    <row r="2762" spans="1:13" ht="12.75" customHeight="1">
      <c r="A2762" s="65" t="str">
        <f>IF(ROW()=1,"KEY",IF(ISNA(VLOOKUP(B2762,車名対応マスタ!B:D,3,FALSE)),"",IF(VLOOKUP(B2762,車名対応マスタ!B:D,3,FALSE)="","",$D2762&amp;" "&amp;IF($G2762="9","J","O")&amp;" "&amp;$I2762&amp;" "&amp;IF($I2762&lt;=TEXT(★完成資料!$A$1,"yyyymm"),TEXT(★完成資料!$A$1,"yyyymm"),"999999")&amp; " " &amp; LEFT(F2762 &amp; "          ",10))))</f>
        <v xml:space="preserve">T O 202208 yyyy00 HV        </v>
      </c>
      <c r="B2762" s="68" t="s">
        <v>301</v>
      </c>
      <c r="C2762" s="68" t="s">
        <v>434</v>
      </c>
      <c r="D2762" s="68" t="s">
        <v>287</v>
      </c>
      <c r="E2762" s="68" t="s">
        <v>359</v>
      </c>
      <c r="F2762" s="68" t="s">
        <v>360</v>
      </c>
      <c r="G2762" s="68" t="s">
        <v>81</v>
      </c>
      <c r="H2762" s="68" t="s">
        <v>402</v>
      </c>
      <c r="I2762" s="68" t="s">
        <v>656</v>
      </c>
      <c r="J2762" s="65">
        <v>4</v>
      </c>
      <c r="K2762" s="65">
        <v>0</v>
      </c>
      <c r="L2762" s="65">
        <v>560</v>
      </c>
      <c r="M2762" s="65" t="s">
        <v>541</v>
      </c>
    </row>
    <row r="2763" spans="1:13" ht="12.75" customHeight="1">
      <c r="A2763" s="65" t="str">
        <f>IF(ROW()=1,"KEY",IF(ISNA(VLOOKUP(B2763,車名対応マスタ!B:D,3,FALSE)),"",IF(VLOOKUP(B2763,車名対応マスタ!B:D,3,FALSE)="","",$D2763&amp;" "&amp;IF($G2763="9","J","O")&amp;" "&amp;$I2763&amp;" "&amp;IF($I2763&lt;=TEXT(★完成資料!$A$1,"yyyymm"),TEXT(★完成資料!$A$1,"yyyymm"),"999999")&amp; " " &amp; LEFT(F2763 &amp; "          ",10))))</f>
        <v xml:space="preserve">T O 202209 yyyy00 HV        </v>
      </c>
      <c r="B2763" s="68" t="s">
        <v>301</v>
      </c>
      <c r="C2763" s="68" t="s">
        <v>434</v>
      </c>
      <c r="D2763" s="68" t="s">
        <v>287</v>
      </c>
      <c r="E2763" s="68" t="s">
        <v>359</v>
      </c>
      <c r="F2763" s="68" t="s">
        <v>360</v>
      </c>
      <c r="G2763" s="68" t="s">
        <v>81</v>
      </c>
      <c r="H2763" s="68" t="s">
        <v>402</v>
      </c>
      <c r="I2763" s="68" t="s">
        <v>657</v>
      </c>
      <c r="J2763" s="65">
        <v>0</v>
      </c>
      <c r="K2763" s="65">
        <v>5</v>
      </c>
      <c r="L2763" s="65">
        <v>560</v>
      </c>
      <c r="M2763" s="65" t="s">
        <v>541</v>
      </c>
    </row>
    <row r="2764" spans="1:13" ht="12.75" customHeight="1">
      <c r="A2764" s="65" t="str">
        <f>IF(ROW()=1,"KEY",IF(ISNA(VLOOKUP(B2764,車名対応マスタ!B:D,3,FALSE)),"",IF(VLOOKUP(B2764,車名対応マスタ!B:D,3,FALSE)="","",$D2764&amp;" "&amp;IF($G2764="9","J","O")&amp;" "&amp;$I2764&amp;" "&amp;IF($I2764&lt;=TEXT(★完成資料!$A$1,"yyyymm"),TEXT(★完成資料!$A$1,"yyyymm"),"999999")&amp; " " &amp; LEFT(F2764 &amp; "          ",10))))</f>
        <v xml:space="preserve">T O 202210 yyyy00 HV        </v>
      </c>
      <c r="B2764" s="68" t="s">
        <v>301</v>
      </c>
      <c r="C2764" s="68" t="s">
        <v>434</v>
      </c>
      <c r="D2764" s="68" t="s">
        <v>287</v>
      </c>
      <c r="E2764" s="68" t="s">
        <v>359</v>
      </c>
      <c r="F2764" s="68" t="s">
        <v>360</v>
      </c>
      <c r="G2764" s="68" t="s">
        <v>81</v>
      </c>
      <c r="H2764" s="68" t="s">
        <v>402</v>
      </c>
      <c r="I2764" s="68" t="s">
        <v>663</v>
      </c>
      <c r="J2764" s="65">
        <v>2</v>
      </c>
      <c r="K2764" s="65">
        <v>1</v>
      </c>
      <c r="L2764" s="65">
        <v>560</v>
      </c>
      <c r="M2764" s="65" t="s">
        <v>541</v>
      </c>
    </row>
    <row r="2765" spans="1:13" ht="12.75" customHeight="1">
      <c r="A2765" s="65" t="str">
        <f>IF(ROW()=1,"KEY",IF(ISNA(VLOOKUP(B2765,車名対応マスタ!B:D,3,FALSE)),"",IF(VLOOKUP(B2765,車名対応マスタ!B:D,3,FALSE)="","",$D2765&amp;" "&amp;IF($G2765="9","J","O")&amp;" "&amp;$I2765&amp;" "&amp;IF($I2765&lt;=TEXT(★完成資料!$A$1,"yyyymm"),TEXT(★完成資料!$A$1,"yyyymm"),"999999")&amp; " " &amp; LEFT(F2765 &amp; "          ",10))))</f>
        <v xml:space="preserve">T J 202201 yyyy00 HV        </v>
      </c>
      <c r="B2765" s="68" t="s">
        <v>301</v>
      </c>
      <c r="C2765" s="68" t="s">
        <v>434</v>
      </c>
      <c r="D2765" s="68" t="s">
        <v>287</v>
      </c>
      <c r="E2765" s="68" t="s">
        <v>359</v>
      </c>
      <c r="F2765" s="68" t="s">
        <v>360</v>
      </c>
      <c r="G2765" s="68" t="s">
        <v>82</v>
      </c>
      <c r="H2765" s="68" t="s">
        <v>403</v>
      </c>
      <c r="I2765" s="68" t="s">
        <v>639</v>
      </c>
      <c r="J2765" s="65">
        <v>462</v>
      </c>
      <c r="K2765" s="65">
        <v>1004</v>
      </c>
      <c r="L2765" s="65">
        <v>930</v>
      </c>
      <c r="M2765" s="65" t="s">
        <v>249</v>
      </c>
    </row>
    <row r="2766" spans="1:13" ht="12.75" customHeight="1">
      <c r="A2766" s="65" t="str">
        <f>IF(ROW()=1,"KEY",IF(ISNA(VLOOKUP(B2766,車名対応マスタ!B:D,3,FALSE)),"",IF(VLOOKUP(B2766,車名対応マスタ!B:D,3,FALSE)="","",$D2766&amp;" "&amp;IF($G2766="9","J","O")&amp;" "&amp;$I2766&amp;" "&amp;IF($I2766&lt;=TEXT(★完成資料!$A$1,"yyyymm"),TEXT(★完成資料!$A$1,"yyyymm"),"999999")&amp; " " &amp; LEFT(F2766 &amp; "          ",10))))</f>
        <v xml:space="preserve">T J 202202 yyyy00 HV        </v>
      </c>
      <c r="B2766" s="68" t="s">
        <v>301</v>
      </c>
      <c r="C2766" s="68" t="s">
        <v>434</v>
      </c>
      <c r="D2766" s="68" t="s">
        <v>287</v>
      </c>
      <c r="E2766" s="68" t="s">
        <v>359</v>
      </c>
      <c r="F2766" s="68" t="s">
        <v>360</v>
      </c>
      <c r="G2766" s="68" t="s">
        <v>82</v>
      </c>
      <c r="H2766" s="68" t="s">
        <v>403</v>
      </c>
      <c r="I2766" s="68" t="s">
        <v>640</v>
      </c>
      <c r="J2766" s="65">
        <v>552</v>
      </c>
      <c r="K2766" s="65">
        <v>1025</v>
      </c>
      <c r="L2766" s="65">
        <v>930</v>
      </c>
      <c r="M2766" s="65" t="s">
        <v>249</v>
      </c>
    </row>
    <row r="2767" spans="1:13" ht="12.75" customHeight="1">
      <c r="A2767" s="65" t="str">
        <f>IF(ROW()=1,"KEY",IF(ISNA(VLOOKUP(B2767,車名対応マスタ!B:D,3,FALSE)),"",IF(VLOOKUP(B2767,車名対応マスタ!B:D,3,FALSE)="","",$D2767&amp;" "&amp;IF($G2767="9","J","O")&amp;" "&amp;$I2767&amp;" "&amp;IF($I2767&lt;=TEXT(★完成資料!$A$1,"yyyymm"),TEXT(★完成資料!$A$1,"yyyymm"),"999999")&amp; " " &amp; LEFT(F2767 &amp; "          ",10))))</f>
        <v xml:space="preserve">T J 202203 yyyy00 HV        </v>
      </c>
      <c r="B2767" s="68" t="s">
        <v>301</v>
      </c>
      <c r="C2767" s="68" t="s">
        <v>434</v>
      </c>
      <c r="D2767" s="68" t="s">
        <v>287</v>
      </c>
      <c r="E2767" s="68" t="s">
        <v>359</v>
      </c>
      <c r="F2767" s="68" t="s">
        <v>360</v>
      </c>
      <c r="G2767" s="68" t="s">
        <v>82</v>
      </c>
      <c r="H2767" s="68" t="s">
        <v>403</v>
      </c>
      <c r="I2767" s="68" t="s">
        <v>641</v>
      </c>
      <c r="J2767" s="65">
        <v>1026</v>
      </c>
      <c r="K2767" s="65">
        <v>1283</v>
      </c>
      <c r="L2767" s="65">
        <v>930</v>
      </c>
      <c r="M2767" s="65" t="s">
        <v>249</v>
      </c>
    </row>
    <row r="2768" spans="1:13" ht="12.75" customHeight="1">
      <c r="A2768" s="65" t="str">
        <f>IF(ROW()=1,"KEY",IF(ISNA(VLOOKUP(B2768,車名対応マスタ!B:D,3,FALSE)),"",IF(VLOOKUP(B2768,車名対応マスタ!B:D,3,FALSE)="","",$D2768&amp;" "&amp;IF($G2768="9","J","O")&amp;" "&amp;$I2768&amp;" "&amp;IF($I2768&lt;=TEXT(★完成資料!$A$1,"yyyymm"),TEXT(★完成資料!$A$1,"yyyymm"),"999999")&amp; " " &amp; LEFT(F2768 &amp; "          ",10))))</f>
        <v xml:space="preserve">T J 202204 yyyy00 HV        </v>
      </c>
      <c r="B2768" s="68" t="s">
        <v>301</v>
      </c>
      <c r="C2768" s="68" t="s">
        <v>434</v>
      </c>
      <c r="D2768" s="68" t="s">
        <v>287</v>
      </c>
      <c r="E2768" s="68" t="s">
        <v>359</v>
      </c>
      <c r="F2768" s="68" t="s">
        <v>360</v>
      </c>
      <c r="G2768" s="68" t="s">
        <v>82</v>
      </c>
      <c r="H2768" s="68" t="s">
        <v>403</v>
      </c>
      <c r="I2768" s="68" t="s">
        <v>642</v>
      </c>
      <c r="J2768" s="65">
        <v>713</v>
      </c>
      <c r="K2768" s="65">
        <v>842</v>
      </c>
      <c r="L2768" s="65">
        <v>930</v>
      </c>
      <c r="M2768" s="65" t="s">
        <v>249</v>
      </c>
    </row>
    <row r="2769" spans="1:13" ht="12.75" customHeight="1">
      <c r="A2769" s="65" t="str">
        <f>IF(ROW()=1,"KEY",IF(ISNA(VLOOKUP(B2769,車名対応マスタ!B:D,3,FALSE)),"",IF(VLOOKUP(B2769,車名対応マスタ!B:D,3,FALSE)="","",$D2769&amp;" "&amp;IF($G2769="9","J","O")&amp;" "&amp;$I2769&amp;" "&amp;IF($I2769&lt;=TEXT(★完成資料!$A$1,"yyyymm"),TEXT(★完成資料!$A$1,"yyyymm"),"999999")&amp; " " &amp; LEFT(F2769 &amp; "          ",10))))</f>
        <v xml:space="preserve">T J 202205 yyyy00 HV        </v>
      </c>
      <c r="B2769" s="68" t="s">
        <v>301</v>
      </c>
      <c r="C2769" s="68" t="s">
        <v>434</v>
      </c>
      <c r="D2769" s="68" t="s">
        <v>287</v>
      </c>
      <c r="E2769" s="68" t="s">
        <v>359</v>
      </c>
      <c r="F2769" s="68" t="s">
        <v>360</v>
      </c>
      <c r="G2769" s="68" t="s">
        <v>82</v>
      </c>
      <c r="H2769" s="68" t="s">
        <v>403</v>
      </c>
      <c r="I2769" s="68" t="s">
        <v>647</v>
      </c>
      <c r="J2769" s="65">
        <v>591</v>
      </c>
      <c r="K2769" s="65">
        <v>765</v>
      </c>
      <c r="L2769" s="65">
        <v>930</v>
      </c>
      <c r="M2769" s="65" t="s">
        <v>249</v>
      </c>
    </row>
    <row r="2770" spans="1:13" ht="12.75" customHeight="1">
      <c r="A2770" s="65" t="str">
        <f>IF(ROW()=1,"KEY",IF(ISNA(VLOOKUP(B2770,車名対応マスタ!B:D,3,FALSE)),"",IF(VLOOKUP(B2770,車名対応マスタ!B:D,3,FALSE)="","",$D2770&amp;" "&amp;IF($G2770="9","J","O")&amp;" "&amp;$I2770&amp;" "&amp;IF($I2770&lt;=TEXT(★完成資料!$A$1,"yyyymm"),TEXT(★完成資料!$A$1,"yyyymm"),"999999")&amp; " " &amp; LEFT(F2770 &amp; "          ",10))))</f>
        <v xml:space="preserve">T J 202206 yyyy00 HV        </v>
      </c>
      <c r="B2770" s="68" t="s">
        <v>301</v>
      </c>
      <c r="C2770" s="68" t="s">
        <v>434</v>
      </c>
      <c r="D2770" s="68" t="s">
        <v>287</v>
      </c>
      <c r="E2770" s="68" t="s">
        <v>359</v>
      </c>
      <c r="F2770" s="68" t="s">
        <v>360</v>
      </c>
      <c r="G2770" s="68" t="s">
        <v>82</v>
      </c>
      <c r="H2770" s="68" t="s">
        <v>403</v>
      </c>
      <c r="I2770" s="68" t="s">
        <v>652</v>
      </c>
      <c r="J2770" s="65">
        <v>473</v>
      </c>
      <c r="K2770" s="65">
        <v>830</v>
      </c>
      <c r="L2770" s="65">
        <v>930</v>
      </c>
      <c r="M2770" s="65" t="s">
        <v>249</v>
      </c>
    </row>
    <row r="2771" spans="1:13" ht="12.75" customHeight="1">
      <c r="A2771" s="65" t="str">
        <f>IF(ROW()=1,"KEY",IF(ISNA(VLOOKUP(B2771,車名対応マスタ!B:D,3,FALSE)),"",IF(VLOOKUP(B2771,車名対応マスタ!B:D,3,FALSE)="","",$D2771&amp;" "&amp;IF($G2771="9","J","O")&amp;" "&amp;$I2771&amp;" "&amp;IF($I2771&lt;=TEXT(★完成資料!$A$1,"yyyymm"),TEXT(★完成資料!$A$1,"yyyymm"),"999999")&amp; " " &amp; LEFT(F2771 &amp; "          ",10))))</f>
        <v xml:space="preserve">T J 202207 yyyy00 HV        </v>
      </c>
      <c r="B2771" s="68" t="s">
        <v>301</v>
      </c>
      <c r="C2771" s="68" t="s">
        <v>434</v>
      </c>
      <c r="D2771" s="68" t="s">
        <v>287</v>
      </c>
      <c r="E2771" s="68" t="s">
        <v>359</v>
      </c>
      <c r="F2771" s="68" t="s">
        <v>360</v>
      </c>
      <c r="G2771" s="68" t="s">
        <v>82</v>
      </c>
      <c r="H2771" s="68" t="s">
        <v>403</v>
      </c>
      <c r="I2771" s="68" t="s">
        <v>655</v>
      </c>
      <c r="J2771" s="65">
        <v>547</v>
      </c>
      <c r="K2771" s="65">
        <v>827</v>
      </c>
      <c r="L2771" s="65">
        <v>930</v>
      </c>
      <c r="M2771" s="65" t="s">
        <v>249</v>
      </c>
    </row>
    <row r="2772" spans="1:13" ht="12.75" customHeight="1">
      <c r="A2772" s="65" t="str">
        <f>IF(ROW()=1,"KEY",IF(ISNA(VLOOKUP(B2772,車名対応マスタ!B:D,3,FALSE)),"",IF(VLOOKUP(B2772,車名対応マスタ!B:D,3,FALSE)="","",$D2772&amp;" "&amp;IF($G2772="9","J","O")&amp;" "&amp;$I2772&amp;" "&amp;IF($I2772&lt;=TEXT(★完成資料!$A$1,"yyyymm"),TEXT(★完成資料!$A$1,"yyyymm"),"999999")&amp; " " &amp; LEFT(F2772 &amp; "          ",10))))</f>
        <v xml:space="preserve">T J 202208 yyyy00 HV        </v>
      </c>
      <c r="B2772" s="68" t="s">
        <v>301</v>
      </c>
      <c r="C2772" s="68" t="s">
        <v>434</v>
      </c>
      <c r="D2772" s="68" t="s">
        <v>287</v>
      </c>
      <c r="E2772" s="68" t="s">
        <v>359</v>
      </c>
      <c r="F2772" s="68" t="s">
        <v>360</v>
      </c>
      <c r="G2772" s="68" t="s">
        <v>82</v>
      </c>
      <c r="H2772" s="68" t="s">
        <v>403</v>
      </c>
      <c r="I2772" s="68" t="s">
        <v>656</v>
      </c>
      <c r="J2772" s="65">
        <v>427</v>
      </c>
      <c r="K2772" s="65">
        <v>667</v>
      </c>
      <c r="L2772" s="65">
        <v>930</v>
      </c>
      <c r="M2772" s="65" t="s">
        <v>249</v>
      </c>
    </row>
    <row r="2773" spans="1:13" ht="12.75" customHeight="1">
      <c r="A2773" s="65" t="str">
        <f>IF(ROW()=1,"KEY",IF(ISNA(VLOOKUP(B2773,車名対応マスタ!B:D,3,FALSE)),"",IF(VLOOKUP(B2773,車名対応マスタ!B:D,3,FALSE)="","",$D2773&amp;" "&amp;IF($G2773="9","J","O")&amp;" "&amp;$I2773&amp;" "&amp;IF($I2773&lt;=TEXT(★完成資料!$A$1,"yyyymm"),TEXT(★完成資料!$A$1,"yyyymm"),"999999")&amp; " " &amp; LEFT(F2773 &amp; "          ",10))))</f>
        <v xml:space="preserve">T J 202209 yyyy00 HV        </v>
      </c>
      <c r="B2773" s="68" t="s">
        <v>301</v>
      </c>
      <c r="C2773" s="68" t="s">
        <v>434</v>
      </c>
      <c r="D2773" s="68" t="s">
        <v>287</v>
      </c>
      <c r="E2773" s="68" t="s">
        <v>359</v>
      </c>
      <c r="F2773" s="68" t="s">
        <v>360</v>
      </c>
      <c r="G2773" s="68" t="s">
        <v>82</v>
      </c>
      <c r="H2773" s="68" t="s">
        <v>403</v>
      </c>
      <c r="I2773" s="68" t="s">
        <v>657</v>
      </c>
      <c r="J2773" s="65">
        <v>272</v>
      </c>
      <c r="K2773" s="65">
        <v>480</v>
      </c>
      <c r="L2773" s="65">
        <v>930</v>
      </c>
      <c r="M2773" s="65" t="s">
        <v>249</v>
      </c>
    </row>
    <row r="2774" spans="1:13" ht="12.75" customHeight="1">
      <c r="A2774" s="65" t="str">
        <f>IF(ROW()=1,"KEY",IF(ISNA(VLOOKUP(B2774,車名対応マスタ!B:D,3,FALSE)),"",IF(VLOOKUP(B2774,車名対応マスタ!B:D,3,FALSE)="","",$D2774&amp;" "&amp;IF($G2774="9","J","O")&amp;" "&amp;$I2774&amp;" "&amp;IF($I2774&lt;=TEXT(★完成資料!$A$1,"yyyymm"),TEXT(★完成資料!$A$1,"yyyymm"),"999999")&amp; " " &amp; LEFT(F2774 &amp; "          ",10))))</f>
        <v xml:space="preserve">T J 202210 yyyy00 HV        </v>
      </c>
      <c r="B2774" s="68" t="s">
        <v>301</v>
      </c>
      <c r="C2774" s="68" t="s">
        <v>434</v>
      </c>
      <c r="D2774" s="68" t="s">
        <v>287</v>
      </c>
      <c r="E2774" s="68" t="s">
        <v>359</v>
      </c>
      <c r="F2774" s="68" t="s">
        <v>360</v>
      </c>
      <c r="G2774" s="68" t="s">
        <v>82</v>
      </c>
      <c r="H2774" s="68" t="s">
        <v>403</v>
      </c>
      <c r="I2774" s="68" t="s">
        <v>663</v>
      </c>
      <c r="J2774" s="65">
        <v>502</v>
      </c>
      <c r="K2774" s="65">
        <v>433</v>
      </c>
      <c r="L2774" s="65">
        <v>930</v>
      </c>
      <c r="M2774" s="65" t="s">
        <v>249</v>
      </c>
    </row>
    <row r="2775" spans="1:13" ht="12.75" customHeight="1">
      <c r="A2775" s="65" t="str">
        <f>IF(ROW()=1,"KEY",IF(ISNA(VLOOKUP(B2775,車名対応マスタ!B:D,3,FALSE)),"",IF(VLOOKUP(B2775,車名対応マスタ!B:D,3,FALSE)="","",$D2775&amp;" "&amp;IF($G2775="9","J","O")&amp;" "&amp;$I2775&amp;" "&amp;IF($I2775&lt;=TEXT(★完成資料!$A$1,"yyyymm"),TEXT(★完成資料!$A$1,"yyyymm"),"999999")&amp; " " &amp; LEFT(F2775 &amp; "          ",10))))</f>
        <v xml:space="preserve">T O 202201 yyyy00 HV        </v>
      </c>
      <c r="B2775" s="68" t="s">
        <v>304</v>
      </c>
      <c r="C2775" s="68" t="s">
        <v>56</v>
      </c>
      <c r="D2775" s="68" t="s">
        <v>287</v>
      </c>
      <c r="E2775" s="68" t="s">
        <v>359</v>
      </c>
      <c r="F2775" s="68" t="s">
        <v>360</v>
      </c>
      <c r="G2775" s="68" t="s">
        <v>75</v>
      </c>
      <c r="H2775" s="68" t="s">
        <v>246</v>
      </c>
      <c r="I2775" s="68" t="s">
        <v>639</v>
      </c>
      <c r="J2775" s="65">
        <v>2674</v>
      </c>
      <c r="K2775" s="65">
        <v>1689</v>
      </c>
      <c r="L2775" s="65">
        <v>104</v>
      </c>
      <c r="M2775" s="65" t="s">
        <v>361</v>
      </c>
    </row>
    <row r="2776" spans="1:13" ht="12.75" customHeight="1">
      <c r="A2776" s="65" t="str">
        <f>IF(ROW()=1,"KEY",IF(ISNA(VLOOKUP(B2776,車名対応マスタ!B:D,3,FALSE)),"",IF(VLOOKUP(B2776,車名対応マスタ!B:D,3,FALSE)="","",$D2776&amp;" "&amp;IF($G2776="9","J","O")&amp;" "&amp;$I2776&amp;" "&amp;IF($I2776&lt;=TEXT(★完成資料!$A$1,"yyyymm"),TEXT(★完成資料!$A$1,"yyyymm"),"999999")&amp; " " &amp; LEFT(F2776 &amp; "          ",10))))</f>
        <v xml:space="preserve">T O 202202 yyyy00 HV        </v>
      </c>
      <c r="B2776" s="68" t="s">
        <v>304</v>
      </c>
      <c r="C2776" s="68" t="s">
        <v>56</v>
      </c>
      <c r="D2776" s="68" t="s">
        <v>287</v>
      </c>
      <c r="E2776" s="68" t="s">
        <v>359</v>
      </c>
      <c r="F2776" s="68" t="s">
        <v>360</v>
      </c>
      <c r="G2776" s="68" t="s">
        <v>75</v>
      </c>
      <c r="H2776" s="68" t="s">
        <v>246</v>
      </c>
      <c r="I2776" s="68" t="s">
        <v>640</v>
      </c>
      <c r="J2776" s="65">
        <v>2307</v>
      </c>
      <c r="K2776" s="65">
        <v>2066</v>
      </c>
      <c r="L2776" s="65">
        <v>104</v>
      </c>
      <c r="M2776" s="65" t="s">
        <v>361</v>
      </c>
    </row>
    <row r="2777" spans="1:13" ht="12.75" customHeight="1">
      <c r="A2777" s="65" t="str">
        <f>IF(ROW()=1,"KEY",IF(ISNA(VLOOKUP(B2777,車名対応マスタ!B:D,3,FALSE)),"",IF(VLOOKUP(B2777,車名対応マスタ!B:D,3,FALSE)="","",$D2777&amp;" "&amp;IF($G2777="9","J","O")&amp;" "&amp;$I2777&amp;" "&amp;IF($I2777&lt;=TEXT(★完成資料!$A$1,"yyyymm"),TEXT(★完成資料!$A$1,"yyyymm"),"999999")&amp; " " &amp; LEFT(F2777 &amp; "          ",10))))</f>
        <v xml:space="preserve">T O 202203 yyyy00 HV        </v>
      </c>
      <c r="B2777" s="68" t="s">
        <v>304</v>
      </c>
      <c r="C2777" s="68" t="s">
        <v>56</v>
      </c>
      <c r="D2777" s="68" t="s">
        <v>287</v>
      </c>
      <c r="E2777" s="68" t="s">
        <v>359</v>
      </c>
      <c r="F2777" s="68" t="s">
        <v>360</v>
      </c>
      <c r="G2777" s="68" t="s">
        <v>75</v>
      </c>
      <c r="H2777" s="68" t="s">
        <v>246</v>
      </c>
      <c r="I2777" s="68" t="s">
        <v>641</v>
      </c>
      <c r="J2777" s="65">
        <v>2640</v>
      </c>
      <c r="K2777" s="65">
        <v>3269</v>
      </c>
      <c r="L2777" s="65">
        <v>104</v>
      </c>
      <c r="M2777" s="65" t="s">
        <v>361</v>
      </c>
    </row>
    <row r="2778" spans="1:13" ht="12.75" customHeight="1">
      <c r="A2778" s="65" t="str">
        <f>IF(ROW()=1,"KEY",IF(ISNA(VLOOKUP(B2778,車名対応マスタ!B:D,3,FALSE)),"",IF(VLOOKUP(B2778,車名対応マスタ!B:D,3,FALSE)="","",$D2778&amp;" "&amp;IF($G2778="9","J","O")&amp;" "&amp;$I2778&amp;" "&amp;IF($I2778&lt;=TEXT(★完成資料!$A$1,"yyyymm"),TEXT(★完成資料!$A$1,"yyyymm"),"999999")&amp; " " &amp; LEFT(F2778 &amp; "          ",10))))</f>
        <v xml:space="preserve">T O 202204 yyyy00 HV        </v>
      </c>
      <c r="B2778" s="68" t="s">
        <v>304</v>
      </c>
      <c r="C2778" s="68" t="s">
        <v>56</v>
      </c>
      <c r="D2778" s="68" t="s">
        <v>287</v>
      </c>
      <c r="E2778" s="68" t="s">
        <v>359</v>
      </c>
      <c r="F2778" s="68" t="s">
        <v>360</v>
      </c>
      <c r="G2778" s="68" t="s">
        <v>75</v>
      </c>
      <c r="H2778" s="68" t="s">
        <v>246</v>
      </c>
      <c r="I2778" s="68" t="s">
        <v>642</v>
      </c>
      <c r="J2778" s="65">
        <v>3160</v>
      </c>
      <c r="K2778" s="65">
        <v>4453</v>
      </c>
      <c r="L2778" s="65">
        <v>104</v>
      </c>
      <c r="M2778" s="65" t="s">
        <v>361</v>
      </c>
    </row>
    <row r="2779" spans="1:13" ht="12.75" customHeight="1">
      <c r="A2779" s="65" t="str">
        <f>IF(ROW()=1,"KEY",IF(ISNA(VLOOKUP(B2779,車名対応マスタ!B:D,3,FALSE)),"",IF(VLOOKUP(B2779,車名対応マスタ!B:D,3,FALSE)="","",$D2779&amp;" "&amp;IF($G2779="9","J","O")&amp;" "&amp;$I2779&amp;" "&amp;IF($I2779&lt;=TEXT(★完成資料!$A$1,"yyyymm"),TEXT(★完成資料!$A$1,"yyyymm"),"999999")&amp; " " &amp; LEFT(F2779 &amp; "          ",10))))</f>
        <v xml:space="preserve">T O 202205 yyyy00 HV        </v>
      </c>
      <c r="B2779" s="68" t="s">
        <v>304</v>
      </c>
      <c r="C2779" s="68" t="s">
        <v>56</v>
      </c>
      <c r="D2779" s="68" t="s">
        <v>287</v>
      </c>
      <c r="E2779" s="68" t="s">
        <v>359</v>
      </c>
      <c r="F2779" s="68" t="s">
        <v>360</v>
      </c>
      <c r="G2779" s="68" t="s">
        <v>75</v>
      </c>
      <c r="H2779" s="68" t="s">
        <v>246</v>
      </c>
      <c r="I2779" s="68" t="s">
        <v>647</v>
      </c>
      <c r="J2779" s="65">
        <v>2673</v>
      </c>
      <c r="K2779" s="65">
        <v>5610</v>
      </c>
      <c r="L2779" s="65">
        <v>104</v>
      </c>
      <c r="M2779" s="65" t="s">
        <v>361</v>
      </c>
    </row>
    <row r="2780" spans="1:13" ht="12.75" customHeight="1">
      <c r="A2780" s="65" t="str">
        <f>IF(ROW()=1,"KEY",IF(ISNA(VLOOKUP(B2780,車名対応マスタ!B:D,3,FALSE)),"",IF(VLOOKUP(B2780,車名対応マスタ!B:D,3,FALSE)="","",$D2780&amp;" "&amp;IF($G2780="9","J","O")&amp;" "&amp;$I2780&amp;" "&amp;IF($I2780&lt;=TEXT(★完成資料!$A$1,"yyyymm"),TEXT(★完成資料!$A$1,"yyyymm"),"999999")&amp; " " &amp; LEFT(F2780 &amp; "          ",10))))</f>
        <v xml:space="preserve">T O 202206 yyyy00 HV        </v>
      </c>
      <c r="B2780" s="68" t="s">
        <v>304</v>
      </c>
      <c r="C2780" s="68" t="s">
        <v>56</v>
      </c>
      <c r="D2780" s="68" t="s">
        <v>287</v>
      </c>
      <c r="E2780" s="68" t="s">
        <v>359</v>
      </c>
      <c r="F2780" s="68" t="s">
        <v>360</v>
      </c>
      <c r="G2780" s="68" t="s">
        <v>75</v>
      </c>
      <c r="H2780" s="68" t="s">
        <v>246</v>
      </c>
      <c r="I2780" s="68" t="s">
        <v>652</v>
      </c>
      <c r="J2780" s="65">
        <v>1266</v>
      </c>
      <c r="K2780" s="65">
        <v>2721</v>
      </c>
      <c r="L2780" s="65">
        <v>104</v>
      </c>
      <c r="M2780" s="65" t="s">
        <v>361</v>
      </c>
    </row>
    <row r="2781" spans="1:13" ht="12.75" customHeight="1">
      <c r="A2781" s="65" t="str">
        <f>IF(ROW()=1,"KEY",IF(ISNA(VLOOKUP(B2781,車名対応マスタ!B:D,3,FALSE)),"",IF(VLOOKUP(B2781,車名対応マスタ!B:D,3,FALSE)="","",$D2781&amp;" "&amp;IF($G2781="9","J","O")&amp;" "&amp;$I2781&amp;" "&amp;IF($I2781&lt;=TEXT(★完成資料!$A$1,"yyyymm"),TEXT(★完成資料!$A$1,"yyyymm"),"999999")&amp; " " &amp; LEFT(F2781 &amp; "          ",10))))</f>
        <v xml:space="preserve">T O 202207 yyyy00 HV        </v>
      </c>
      <c r="B2781" s="68" t="s">
        <v>304</v>
      </c>
      <c r="C2781" s="68" t="s">
        <v>56</v>
      </c>
      <c r="D2781" s="68" t="s">
        <v>287</v>
      </c>
      <c r="E2781" s="68" t="s">
        <v>359</v>
      </c>
      <c r="F2781" s="68" t="s">
        <v>360</v>
      </c>
      <c r="G2781" s="68" t="s">
        <v>75</v>
      </c>
      <c r="H2781" s="68" t="s">
        <v>246</v>
      </c>
      <c r="I2781" s="68" t="s">
        <v>655</v>
      </c>
      <c r="J2781" s="65">
        <v>1030</v>
      </c>
      <c r="K2781" s="65">
        <v>3966</v>
      </c>
      <c r="L2781" s="65">
        <v>104</v>
      </c>
      <c r="M2781" s="65" t="s">
        <v>361</v>
      </c>
    </row>
    <row r="2782" spans="1:13" ht="12.75" customHeight="1">
      <c r="A2782" s="65" t="str">
        <f>IF(ROW()=1,"KEY",IF(ISNA(VLOOKUP(B2782,車名対応マスタ!B:D,3,FALSE)),"",IF(VLOOKUP(B2782,車名対応マスタ!B:D,3,FALSE)="","",$D2782&amp;" "&amp;IF($G2782="9","J","O")&amp;" "&amp;$I2782&amp;" "&amp;IF($I2782&lt;=TEXT(★完成資料!$A$1,"yyyymm"),TEXT(★完成資料!$A$1,"yyyymm"),"999999")&amp; " " &amp; LEFT(F2782 &amp; "          ",10))))</f>
        <v xml:space="preserve">T O 202208 yyyy00 HV        </v>
      </c>
      <c r="B2782" s="68" t="s">
        <v>304</v>
      </c>
      <c r="C2782" s="68" t="s">
        <v>56</v>
      </c>
      <c r="D2782" s="68" t="s">
        <v>287</v>
      </c>
      <c r="E2782" s="68" t="s">
        <v>359</v>
      </c>
      <c r="F2782" s="68" t="s">
        <v>360</v>
      </c>
      <c r="G2782" s="68" t="s">
        <v>75</v>
      </c>
      <c r="H2782" s="68" t="s">
        <v>246</v>
      </c>
      <c r="I2782" s="68" t="s">
        <v>656</v>
      </c>
      <c r="J2782" s="65">
        <v>1721</v>
      </c>
      <c r="K2782" s="65">
        <v>3378</v>
      </c>
      <c r="L2782" s="65">
        <v>104</v>
      </c>
      <c r="M2782" s="65" t="s">
        <v>361</v>
      </c>
    </row>
    <row r="2783" spans="1:13" ht="12.75" customHeight="1">
      <c r="A2783" s="65" t="str">
        <f>IF(ROW()=1,"KEY",IF(ISNA(VLOOKUP(B2783,車名対応マスタ!B:D,3,FALSE)),"",IF(VLOOKUP(B2783,車名対応マスタ!B:D,3,FALSE)="","",$D2783&amp;" "&amp;IF($G2783="9","J","O")&amp;" "&amp;$I2783&amp;" "&amp;IF($I2783&lt;=TEXT(★完成資料!$A$1,"yyyymm"),TEXT(★完成資料!$A$1,"yyyymm"),"999999")&amp; " " &amp; LEFT(F2783 &amp; "          ",10))))</f>
        <v xml:space="preserve">T O 202209 yyyy00 HV        </v>
      </c>
      <c r="B2783" s="68" t="s">
        <v>304</v>
      </c>
      <c r="C2783" s="68" t="s">
        <v>56</v>
      </c>
      <c r="D2783" s="68" t="s">
        <v>287</v>
      </c>
      <c r="E2783" s="68" t="s">
        <v>359</v>
      </c>
      <c r="F2783" s="68" t="s">
        <v>360</v>
      </c>
      <c r="G2783" s="68" t="s">
        <v>75</v>
      </c>
      <c r="H2783" s="68" t="s">
        <v>246</v>
      </c>
      <c r="I2783" s="68" t="s">
        <v>657</v>
      </c>
      <c r="J2783" s="65">
        <v>1876</v>
      </c>
      <c r="K2783" s="65">
        <v>1336</v>
      </c>
      <c r="L2783" s="65">
        <v>104</v>
      </c>
      <c r="M2783" s="65" t="s">
        <v>361</v>
      </c>
    </row>
    <row r="2784" spans="1:13" ht="12.75" customHeight="1">
      <c r="A2784" s="65" t="str">
        <f>IF(ROW()=1,"KEY",IF(ISNA(VLOOKUP(B2784,車名対応マスタ!B:D,3,FALSE)),"",IF(VLOOKUP(B2784,車名対応マスタ!B:D,3,FALSE)="","",$D2784&amp;" "&amp;IF($G2784="9","J","O")&amp;" "&amp;$I2784&amp;" "&amp;IF($I2784&lt;=TEXT(★完成資料!$A$1,"yyyymm"),TEXT(★完成資料!$A$1,"yyyymm"),"999999")&amp; " " &amp; LEFT(F2784 &amp; "          ",10))))</f>
        <v xml:space="preserve">T O 202210 yyyy00 HV        </v>
      </c>
      <c r="B2784" s="68" t="s">
        <v>304</v>
      </c>
      <c r="C2784" s="68" t="s">
        <v>56</v>
      </c>
      <c r="D2784" s="68" t="s">
        <v>287</v>
      </c>
      <c r="E2784" s="68" t="s">
        <v>359</v>
      </c>
      <c r="F2784" s="68" t="s">
        <v>360</v>
      </c>
      <c r="G2784" s="68" t="s">
        <v>75</v>
      </c>
      <c r="H2784" s="68" t="s">
        <v>246</v>
      </c>
      <c r="I2784" s="68" t="s">
        <v>663</v>
      </c>
      <c r="J2784" s="65">
        <v>1618</v>
      </c>
      <c r="K2784" s="65">
        <v>1308</v>
      </c>
      <c r="L2784" s="65">
        <v>104</v>
      </c>
      <c r="M2784" s="65" t="s">
        <v>361</v>
      </c>
    </row>
    <row r="2785" spans="1:13" ht="12.75" customHeight="1">
      <c r="A2785" s="65" t="str">
        <f>IF(ROW()=1,"KEY",IF(ISNA(VLOOKUP(B2785,車名対応マスタ!B:D,3,FALSE)),"",IF(VLOOKUP(B2785,車名対応マスタ!B:D,3,FALSE)="","",$D2785&amp;" "&amp;IF($G2785="9","J","O")&amp;" "&amp;$I2785&amp;" "&amp;IF($I2785&lt;=TEXT(★完成資料!$A$1,"yyyymm"),TEXT(★完成資料!$A$1,"yyyymm"),"999999")&amp; " " &amp; LEFT(F2785 &amp; "          ",10))))</f>
        <v xml:space="preserve">T O 202201 yyyy00 HV        </v>
      </c>
      <c r="B2785" s="68" t="s">
        <v>304</v>
      </c>
      <c r="C2785" s="68" t="s">
        <v>56</v>
      </c>
      <c r="D2785" s="68" t="s">
        <v>287</v>
      </c>
      <c r="E2785" s="68" t="s">
        <v>359</v>
      </c>
      <c r="F2785" s="68" t="s">
        <v>360</v>
      </c>
      <c r="G2785" s="68" t="s">
        <v>75</v>
      </c>
      <c r="H2785" s="68" t="s">
        <v>246</v>
      </c>
      <c r="I2785" s="68" t="s">
        <v>639</v>
      </c>
      <c r="J2785" s="65">
        <v>20</v>
      </c>
      <c r="K2785" s="65">
        <v>9</v>
      </c>
      <c r="L2785" s="65">
        <v>103</v>
      </c>
      <c r="M2785" s="65" t="s">
        <v>370</v>
      </c>
    </row>
    <row r="2786" spans="1:13" ht="12.75" customHeight="1">
      <c r="A2786" s="65" t="str">
        <f>IF(ROW()=1,"KEY",IF(ISNA(VLOOKUP(B2786,車名対応マスタ!B:D,3,FALSE)),"",IF(VLOOKUP(B2786,車名対応マスタ!B:D,3,FALSE)="","",$D2786&amp;" "&amp;IF($G2786="9","J","O")&amp;" "&amp;$I2786&amp;" "&amp;IF($I2786&lt;=TEXT(★完成資料!$A$1,"yyyymm"),TEXT(★完成資料!$A$1,"yyyymm"),"999999")&amp; " " &amp; LEFT(F2786 &amp; "          ",10))))</f>
        <v xml:space="preserve">T O 202202 yyyy00 HV        </v>
      </c>
      <c r="B2786" s="68" t="s">
        <v>304</v>
      </c>
      <c r="C2786" s="68" t="s">
        <v>56</v>
      </c>
      <c r="D2786" s="68" t="s">
        <v>287</v>
      </c>
      <c r="E2786" s="68" t="s">
        <v>359</v>
      </c>
      <c r="F2786" s="68" t="s">
        <v>360</v>
      </c>
      <c r="G2786" s="68" t="s">
        <v>75</v>
      </c>
      <c r="H2786" s="68" t="s">
        <v>246</v>
      </c>
      <c r="I2786" s="68" t="s">
        <v>640</v>
      </c>
      <c r="J2786" s="65">
        <v>10</v>
      </c>
      <c r="K2786" s="65">
        <v>7</v>
      </c>
      <c r="L2786" s="65">
        <v>103</v>
      </c>
      <c r="M2786" s="65" t="s">
        <v>370</v>
      </c>
    </row>
    <row r="2787" spans="1:13" ht="12.75" customHeight="1">
      <c r="A2787" s="65" t="str">
        <f>IF(ROW()=1,"KEY",IF(ISNA(VLOOKUP(B2787,車名対応マスタ!B:D,3,FALSE)),"",IF(VLOOKUP(B2787,車名対応マスタ!B:D,3,FALSE)="","",$D2787&amp;" "&amp;IF($G2787="9","J","O")&amp;" "&amp;$I2787&amp;" "&amp;IF($I2787&lt;=TEXT(★完成資料!$A$1,"yyyymm"),TEXT(★完成資料!$A$1,"yyyymm"),"999999")&amp; " " &amp; LEFT(F2787 &amp; "          ",10))))</f>
        <v xml:space="preserve">T O 202203 yyyy00 HV        </v>
      </c>
      <c r="B2787" s="68" t="s">
        <v>304</v>
      </c>
      <c r="C2787" s="68" t="s">
        <v>56</v>
      </c>
      <c r="D2787" s="68" t="s">
        <v>287</v>
      </c>
      <c r="E2787" s="68" t="s">
        <v>359</v>
      </c>
      <c r="F2787" s="68" t="s">
        <v>360</v>
      </c>
      <c r="G2787" s="68" t="s">
        <v>75</v>
      </c>
      <c r="H2787" s="68" t="s">
        <v>246</v>
      </c>
      <c r="I2787" s="68" t="s">
        <v>641</v>
      </c>
      <c r="J2787" s="65">
        <v>41</v>
      </c>
      <c r="K2787" s="65">
        <v>10</v>
      </c>
      <c r="L2787" s="65">
        <v>103</v>
      </c>
      <c r="M2787" s="65" t="s">
        <v>370</v>
      </c>
    </row>
    <row r="2788" spans="1:13" ht="12.75" customHeight="1">
      <c r="A2788" s="65" t="str">
        <f>IF(ROW()=1,"KEY",IF(ISNA(VLOOKUP(B2788,車名対応マスタ!B:D,3,FALSE)),"",IF(VLOOKUP(B2788,車名対応マスタ!B:D,3,FALSE)="","",$D2788&amp;" "&amp;IF($G2788="9","J","O")&amp;" "&amp;$I2788&amp;" "&amp;IF($I2788&lt;=TEXT(★完成資料!$A$1,"yyyymm"),TEXT(★完成資料!$A$1,"yyyymm"),"999999")&amp; " " &amp; LEFT(F2788 &amp; "          ",10))))</f>
        <v xml:space="preserve">T O 202204 yyyy00 HV        </v>
      </c>
      <c r="B2788" s="68" t="s">
        <v>304</v>
      </c>
      <c r="C2788" s="68" t="s">
        <v>56</v>
      </c>
      <c r="D2788" s="68" t="s">
        <v>287</v>
      </c>
      <c r="E2788" s="68" t="s">
        <v>359</v>
      </c>
      <c r="F2788" s="68" t="s">
        <v>360</v>
      </c>
      <c r="G2788" s="68" t="s">
        <v>75</v>
      </c>
      <c r="H2788" s="68" t="s">
        <v>246</v>
      </c>
      <c r="I2788" s="68" t="s">
        <v>642</v>
      </c>
      <c r="J2788" s="65">
        <v>30</v>
      </c>
      <c r="K2788" s="65">
        <v>16</v>
      </c>
      <c r="L2788" s="65">
        <v>103</v>
      </c>
      <c r="M2788" s="65" t="s">
        <v>370</v>
      </c>
    </row>
    <row r="2789" spans="1:13" ht="12.75" customHeight="1">
      <c r="A2789" s="65" t="str">
        <f>IF(ROW()=1,"KEY",IF(ISNA(VLOOKUP(B2789,車名対応マスタ!B:D,3,FALSE)),"",IF(VLOOKUP(B2789,車名対応マスタ!B:D,3,FALSE)="","",$D2789&amp;" "&amp;IF($G2789="9","J","O")&amp;" "&amp;$I2789&amp;" "&amp;IF($I2789&lt;=TEXT(★完成資料!$A$1,"yyyymm"),TEXT(★完成資料!$A$1,"yyyymm"),"999999")&amp; " " &amp; LEFT(F2789 &amp; "          ",10))))</f>
        <v xml:space="preserve">T O 202205 yyyy00 HV        </v>
      </c>
      <c r="B2789" s="68" t="s">
        <v>304</v>
      </c>
      <c r="C2789" s="68" t="s">
        <v>56</v>
      </c>
      <c r="D2789" s="68" t="s">
        <v>287</v>
      </c>
      <c r="E2789" s="68" t="s">
        <v>359</v>
      </c>
      <c r="F2789" s="68" t="s">
        <v>360</v>
      </c>
      <c r="G2789" s="68" t="s">
        <v>75</v>
      </c>
      <c r="H2789" s="68" t="s">
        <v>246</v>
      </c>
      <c r="I2789" s="68" t="s">
        <v>647</v>
      </c>
      <c r="J2789" s="65">
        <v>20</v>
      </c>
      <c r="K2789" s="65">
        <v>26</v>
      </c>
      <c r="L2789" s="65">
        <v>103</v>
      </c>
      <c r="M2789" s="65" t="s">
        <v>370</v>
      </c>
    </row>
    <row r="2790" spans="1:13" ht="12.75" customHeight="1">
      <c r="A2790" s="65" t="str">
        <f>IF(ROW()=1,"KEY",IF(ISNA(VLOOKUP(B2790,車名対応マスタ!B:D,3,FALSE)),"",IF(VLOOKUP(B2790,車名対応マスタ!B:D,3,FALSE)="","",$D2790&amp;" "&amp;IF($G2790="9","J","O")&amp;" "&amp;$I2790&amp;" "&amp;IF($I2790&lt;=TEXT(★完成資料!$A$1,"yyyymm"),TEXT(★完成資料!$A$1,"yyyymm"),"999999")&amp; " " &amp; LEFT(F2790 &amp; "          ",10))))</f>
        <v xml:space="preserve">T O 202206 yyyy00 HV        </v>
      </c>
      <c r="B2790" s="68" t="s">
        <v>304</v>
      </c>
      <c r="C2790" s="68" t="s">
        <v>56</v>
      </c>
      <c r="D2790" s="68" t="s">
        <v>287</v>
      </c>
      <c r="E2790" s="68" t="s">
        <v>359</v>
      </c>
      <c r="F2790" s="68" t="s">
        <v>360</v>
      </c>
      <c r="G2790" s="68" t="s">
        <v>75</v>
      </c>
      <c r="H2790" s="68" t="s">
        <v>246</v>
      </c>
      <c r="I2790" s="68" t="s">
        <v>652</v>
      </c>
      <c r="J2790" s="65">
        <v>19</v>
      </c>
      <c r="K2790" s="65">
        <v>20</v>
      </c>
      <c r="L2790" s="65">
        <v>103</v>
      </c>
      <c r="M2790" s="65" t="s">
        <v>370</v>
      </c>
    </row>
    <row r="2791" spans="1:13" ht="12.75" customHeight="1">
      <c r="A2791" s="65" t="str">
        <f>IF(ROW()=1,"KEY",IF(ISNA(VLOOKUP(B2791,車名対応マスタ!B:D,3,FALSE)),"",IF(VLOOKUP(B2791,車名対応マスタ!B:D,3,FALSE)="","",$D2791&amp;" "&amp;IF($G2791="9","J","O")&amp;" "&amp;$I2791&amp;" "&amp;IF($I2791&lt;=TEXT(★完成資料!$A$1,"yyyymm"),TEXT(★完成資料!$A$1,"yyyymm"),"999999")&amp; " " &amp; LEFT(F2791 &amp; "          ",10))))</f>
        <v xml:space="preserve">T O 202207 yyyy00 HV        </v>
      </c>
      <c r="B2791" s="68" t="s">
        <v>304</v>
      </c>
      <c r="C2791" s="68" t="s">
        <v>56</v>
      </c>
      <c r="D2791" s="68" t="s">
        <v>287</v>
      </c>
      <c r="E2791" s="68" t="s">
        <v>359</v>
      </c>
      <c r="F2791" s="68" t="s">
        <v>360</v>
      </c>
      <c r="G2791" s="68" t="s">
        <v>75</v>
      </c>
      <c r="H2791" s="68" t="s">
        <v>246</v>
      </c>
      <c r="I2791" s="68" t="s">
        <v>655</v>
      </c>
      <c r="J2791" s="65">
        <v>18</v>
      </c>
      <c r="K2791" s="65">
        <v>26</v>
      </c>
      <c r="L2791" s="65">
        <v>103</v>
      </c>
      <c r="M2791" s="65" t="s">
        <v>370</v>
      </c>
    </row>
    <row r="2792" spans="1:13" ht="12.75" customHeight="1">
      <c r="A2792" s="65" t="str">
        <f>IF(ROW()=1,"KEY",IF(ISNA(VLOOKUP(B2792,車名対応マスタ!B:D,3,FALSE)),"",IF(VLOOKUP(B2792,車名対応マスタ!B:D,3,FALSE)="","",$D2792&amp;" "&amp;IF($G2792="9","J","O")&amp;" "&amp;$I2792&amp;" "&amp;IF($I2792&lt;=TEXT(★完成資料!$A$1,"yyyymm"),TEXT(★完成資料!$A$1,"yyyymm"),"999999")&amp; " " &amp; LEFT(F2792 &amp; "          ",10))))</f>
        <v xml:space="preserve">T O 202208 yyyy00 HV        </v>
      </c>
      <c r="B2792" s="68" t="s">
        <v>304</v>
      </c>
      <c r="C2792" s="68" t="s">
        <v>56</v>
      </c>
      <c r="D2792" s="68" t="s">
        <v>287</v>
      </c>
      <c r="E2792" s="68" t="s">
        <v>359</v>
      </c>
      <c r="F2792" s="68" t="s">
        <v>360</v>
      </c>
      <c r="G2792" s="68" t="s">
        <v>75</v>
      </c>
      <c r="H2792" s="68" t="s">
        <v>246</v>
      </c>
      <c r="I2792" s="68" t="s">
        <v>656</v>
      </c>
      <c r="J2792" s="65">
        <v>22</v>
      </c>
      <c r="K2792" s="65">
        <v>18</v>
      </c>
      <c r="L2792" s="65">
        <v>103</v>
      </c>
      <c r="M2792" s="65" t="s">
        <v>370</v>
      </c>
    </row>
    <row r="2793" spans="1:13" ht="12.75" customHeight="1">
      <c r="A2793" s="65" t="str">
        <f>IF(ROW()=1,"KEY",IF(ISNA(VLOOKUP(B2793,車名対応マスタ!B:D,3,FALSE)),"",IF(VLOOKUP(B2793,車名対応マスタ!B:D,3,FALSE)="","",$D2793&amp;" "&amp;IF($G2793="9","J","O")&amp;" "&amp;$I2793&amp;" "&amp;IF($I2793&lt;=TEXT(★完成資料!$A$1,"yyyymm"),TEXT(★完成資料!$A$1,"yyyymm"),"999999")&amp; " " &amp; LEFT(F2793 &amp; "          ",10))))</f>
        <v xml:space="preserve">T O 202209 yyyy00 HV        </v>
      </c>
      <c r="B2793" s="68" t="s">
        <v>304</v>
      </c>
      <c r="C2793" s="68" t="s">
        <v>56</v>
      </c>
      <c r="D2793" s="68" t="s">
        <v>287</v>
      </c>
      <c r="E2793" s="68" t="s">
        <v>359</v>
      </c>
      <c r="F2793" s="68" t="s">
        <v>360</v>
      </c>
      <c r="G2793" s="68" t="s">
        <v>75</v>
      </c>
      <c r="H2793" s="68" t="s">
        <v>246</v>
      </c>
      <c r="I2793" s="68" t="s">
        <v>657</v>
      </c>
      <c r="J2793" s="65">
        <v>11</v>
      </c>
      <c r="K2793" s="65">
        <v>6</v>
      </c>
      <c r="L2793" s="65">
        <v>103</v>
      </c>
      <c r="M2793" s="65" t="s">
        <v>370</v>
      </c>
    </row>
    <row r="2794" spans="1:13" ht="12.75" customHeight="1">
      <c r="A2794" s="65" t="str">
        <f>IF(ROW()=1,"KEY",IF(ISNA(VLOOKUP(B2794,車名対応マスタ!B:D,3,FALSE)),"",IF(VLOOKUP(B2794,車名対応マスタ!B:D,3,FALSE)="","",$D2794&amp;" "&amp;IF($G2794="9","J","O")&amp;" "&amp;$I2794&amp;" "&amp;IF($I2794&lt;=TEXT(★完成資料!$A$1,"yyyymm"),TEXT(★完成資料!$A$1,"yyyymm"),"999999")&amp; " " &amp; LEFT(F2794 &amp; "          ",10))))</f>
        <v xml:space="preserve">T O 202210 yyyy00 HV        </v>
      </c>
      <c r="B2794" s="68" t="s">
        <v>304</v>
      </c>
      <c r="C2794" s="68" t="s">
        <v>56</v>
      </c>
      <c r="D2794" s="68" t="s">
        <v>287</v>
      </c>
      <c r="E2794" s="68" t="s">
        <v>359</v>
      </c>
      <c r="F2794" s="68" t="s">
        <v>360</v>
      </c>
      <c r="G2794" s="68" t="s">
        <v>75</v>
      </c>
      <c r="H2794" s="68" t="s">
        <v>246</v>
      </c>
      <c r="I2794" s="68" t="s">
        <v>663</v>
      </c>
      <c r="J2794" s="65">
        <v>14</v>
      </c>
      <c r="K2794" s="65">
        <v>6</v>
      </c>
      <c r="L2794" s="65">
        <v>103</v>
      </c>
      <c r="M2794" s="65" t="s">
        <v>370</v>
      </c>
    </row>
    <row r="2795" spans="1:13" ht="12.75" customHeight="1">
      <c r="A2795" s="65" t="str">
        <f>IF(ROW()=1,"KEY",IF(ISNA(VLOOKUP(B2795,車名対応マスタ!B:D,3,FALSE)),"",IF(VLOOKUP(B2795,車名対応マスタ!B:D,3,FALSE)="","",$D2795&amp;" "&amp;IF($G2795="9","J","O")&amp;" "&amp;$I2795&amp;" "&amp;IF($I2795&lt;=TEXT(★完成資料!$A$1,"yyyymm"),TEXT(★完成資料!$A$1,"yyyymm"),"999999")&amp; " " &amp; LEFT(F2795 &amp; "          ",10))))</f>
        <v xml:space="preserve">T O 202201 yyyy00 HV        </v>
      </c>
      <c r="B2795" s="68" t="s">
        <v>304</v>
      </c>
      <c r="C2795" s="68" t="s">
        <v>56</v>
      </c>
      <c r="D2795" s="68" t="s">
        <v>287</v>
      </c>
      <c r="E2795" s="68" t="s">
        <v>359</v>
      </c>
      <c r="F2795" s="68" t="s">
        <v>360</v>
      </c>
      <c r="G2795" s="68" t="s">
        <v>75</v>
      </c>
      <c r="H2795" s="68" t="s">
        <v>246</v>
      </c>
      <c r="I2795" s="68" t="s">
        <v>639</v>
      </c>
      <c r="J2795" s="65">
        <v>1</v>
      </c>
      <c r="K2795" s="65">
        <v>3</v>
      </c>
      <c r="L2795" s="65">
        <v>212</v>
      </c>
      <c r="M2795" s="65" t="s">
        <v>276</v>
      </c>
    </row>
    <row r="2796" spans="1:13" ht="12.75" customHeight="1">
      <c r="A2796" s="65" t="str">
        <f>IF(ROW()=1,"KEY",IF(ISNA(VLOOKUP(B2796,車名対応マスタ!B:D,3,FALSE)),"",IF(VLOOKUP(B2796,車名対応マスタ!B:D,3,FALSE)="","",$D2796&amp;" "&amp;IF($G2796="9","J","O")&amp;" "&amp;$I2796&amp;" "&amp;IF($I2796&lt;=TEXT(★完成資料!$A$1,"yyyymm"),TEXT(★完成資料!$A$1,"yyyymm"),"999999")&amp; " " &amp; LEFT(F2796 &amp; "          ",10))))</f>
        <v xml:space="preserve">T O 202202 yyyy00 HV        </v>
      </c>
      <c r="B2796" s="68" t="s">
        <v>304</v>
      </c>
      <c r="C2796" s="68" t="s">
        <v>56</v>
      </c>
      <c r="D2796" s="68" t="s">
        <v>287</v>
      </c>
      <c r="E2796" s="68" t="s">
        <v>359</v>
      </c>
      <c r="F2796" s="68" t="s">
        <v>360</v>
      </c>
      <c r="G2796" s="68" t="s">
        <v>75</v>
      </c>
      <c r="H2796" s="68" t="s">
        <v>246</v>
      </c>
      <c r="I2796" s="68" t="s">
        <v>640</v>
      </c>
      <c r="J2796" s="65">
        <v>0</v>
      </c>
      <c r="K2796" s="65">
        <v>3</v>
      </c>
      <c r="L2796" s="65">
        <v>212</v>
      </c>
      <c r="M2796" s="65" t="s">
        <v>276</v>
      </c>
    </row>
    <row r="2797" spans="1:13" ht="12.75" customHeight="1">
      <c r="A2797" s="65" t="str">
        <f>IF(ROW()=1,"KEY",IF(ISNA(VLOOKUP(B2797,車名対応マスタ!B:D,3,FALSE)),"",IF(VLOOKUP(B2797,車名対応マスタ!B:D,3,FALSE)="","",$D2797&amp;" "&amp;IF($G2797="9","J","O")&amp;" "&amp;$I2797&amp;" "&amp;IF($I2797&lt;=TEXT(★完成資料!$A$1,"yyyymm"),TEXT(★完成資料!$A$1,"yyyymm"),"999999")&amp; " " &amp; LEFT(F2797 &amp; "          ",10))))</f>
        <v xml:space="preserve">T O 202203 yyyy00 HV        </v>
      </c>
      <c r="B2797" s="68" t="s">
        <v>304</v>
      </c>
      <c r="C2797" s="68" t="s">
        <v>56</v>
      </c>
      <c r="D2797" s="68" t="s">
        <v>287</v>
      </c>
      <c r="E2797" s="68" t="s">
        <v>359</v>
      </c>
      <c r="F2797" s="68" t="s">
        <v>360</v>
      </c>
      <c r="G2797" s="68" t="s">
        <v>75</v>
      </c>
      <c r="H2797" s="68" t="s">
        <v>246</v>
      </c>
      <c r="I2797" s="68" t="s">
        <v>641</v>
      </c>
      <c r="J2797" s="65">
        <v>0</v>
      </c>
      <c r="K2797" s="65">
        <v>3</v>
      </c>
      <c r="L2797" s="65">
        <v>212</v>
      </c>
      <c r="M2797" s="65" t="s">
        <v>276</v>
      </c>
    </row>
    <row r="2798" spans="1:13" ht="12.75" customHeight="1">
      <c r="A2798" s="65" t="str">
        <f>IF(ROW()=1,"KEY",IF(ISNA(VLOOKUP(B2798,車名対応マスタ!B:D,3,FALSE)),"",IF(VLOOKUP(B2798,車名対応マスタ!B:D,3,FALSE)="","",$D2798&amp;" "&amp;IF($G2798="9","J","O")&amp;" "&amp;$I2798&amp;" "&amp;IF($I2798&lt;=TEXT(★完成資料!$A$1,"yyyymm"),TEXT(★完成資料!$A$1,"yyyymm"),"999999")&amp; " " &amp; LEFT(F2798 &amp; "          ",10))))</f>
        <v xml:space="preserve">T O 202204 yyyy00 HV        </v>
      </c>
      <c r="B2798" s="68" t="s">
        <v>304</v>
      </c>
      <c r="C2798" s="68" t="s">
        <v>56</v>
      </c>
      <c r="D2798" s="68" t="s">
        <v>287</v>
      </c>
      <c r="E2798" s="68" t="s">
        <v>359</v>
      </c>
      <c r="F2798" s="68" t="s">
        <v>360</v>
      </c>
      <c r="G2798" s="68" t="s">
        <v>75</v>
      </c>
      <c r="H2798" s="68" t="s">
        <v>246</v>
      </c>
      <c r="I2798" s="68" t="s">
        <v>642</v>
      </c>
      <c r="K2798" s="65">
        <v>2</v>
      </c>
      <c r="L2798" s="65">
        <v>212</v>
      </c>
      <c r="M2798" s="65" t="s">
        <v>276</v>
      </c>
    </row>
    <row r="2799" spans="1:13" ht="12.75" customHeight="1">
      <c r="A2799" s="65" t="str">
        <f>IF(ROW()=1,"KEY",IF(ISNA(VLOOKUP(B2799,車名対応マスタ!B:D,3,FALSE)),"",IF(VLOOKUP(B2799,車名対応マスタ!B:D,3,FALSE)="","",$D2799&amp;" "&amp;IF($G2799="9","J","O")&amp;" "&amp;$I2799&amp;" "&amp;IF($I2799&lt;=TEXT(★完成資料!$A$1,"yyyymm"),TEXT(★完成資料!$A$1,"yyyymm"),"999999")&amp; " " &amp; LEFT(F2799 &amp; "          ",10))))</f>
        <v xml:space="preserve">T O 202205 yyyy00 HV        </v>
      </c>
      <c r="B2799" s="68" t="s">
        <v>304</v>
      </c>
      <c r="C2799" s="68" t="s">
        <v>56</v>
      </c>
      <c r="D2799" s="68" t="s">
        <v>287</v>
      </c>
      <c r="E2799" s="68" t="s">
        <v>359</v>
      </c>
      <c r="F2799" s="68" t="s">
        <v>360</v>
      </c>
      <c r="G2799" s="68" t="s">
        <v>75</v>
      </c>
      <c r="H2799" s="68" t="s">
        <v>246</v>
      </c>
      <c r="I2799" s="68" t="s">
        <v>647</v>
      </c>
      <c r="K2799" s="65">
        <v>6</v>
      </c>
      <c r="L2799" s="65">
        <v>212</v>
      </c>
      <c r="M2799" s="65" t="s">
        <v>276</v>
      </c>
    </row>
    <row r="2800" spans="1:13" ht="12.75" customHeight="1">
      <c r="A2800" s="65" t="str">
        <f>IF(ROW()=1,"KEY",IF(ISNA(VLOOKUP(B2800,車名対応マスタ!B:D,3,FALSE)),"",IF(VLOOKUP(B2800,車名対応マスタ!B:D,3,FALSE)="","",$D2800&amp;" "&amp;IF($G2800="9","J","O")&amp;" "&amp;$I2800&amp;" "&amp;IF($I2800&lt;=TEXT(★完成資料!$A$1,"yyyymm"),TEXT(★完成資料!$A$1,"yyyymm"),"999999")&amp; " " &amp; LEFT(F2800 &amp; "          ",10))))</f>
        <v xml:space="preserve">T O 202206 yyyy00 HV        </v>
      </c>
      <c r="B2800" s="68" t="s">
        <v>304</v>
      </c>
      <c r="C2800" s="68" t="s">
        <v>56</v>
      </c>
      <c r="D2800" s="68" t="s">
        <v>287</v>
      </c>
      <c r="E2800" s="68" t="s">
        <v>359</v>
      </c>
      <c r="F2800" s="68" t="s">
        <v>360</v>
      </c>
      <c r="G2800" s="68" t="s">
        <v>75</v>
      </c>
      <c r="H2800" s="68" t="s">
        <v>246</v>
      </c>
      <c r="I2800" s="68" t="s">
        <v>652</v>
      </c>
      <c r="K2800" s="65">
        <v>3</v>
      </c>
      <c r="L2800" s="65">
        <v>212</v>
      </c>
      <c r="M2800" s="65" t="s">
        <v>276</v>
      </c>
    </row>
    <row r="2801" spans="1:13" ht="12.75" customHeight="1">
      <c r="A2801" s="65" t="str">
        <f>IF(ROW()=1,"KEY",IF(ISNA(VLOOKUP(B2801,車名対応マスタ!B:D,3,FALSE)),"",IF(VLOOKUP(B2801,車名対応マスタ!B:D,3,FALSE)="","",$D2801&amp;" "&amp;IF($G2801="9","J","O")&amp;" "&amp;$I2801&amp;" "&amp;IF($I2801&lt;=TEXT(★完成資料!$A$1,"yyyymm"),TEXT(★完成資料!$A$1,"yyyymm"),"999999")&amp; " " &amp; LEFT(F2801 &amp; "          ",10))))</f>
        <v xml:space="preserve">T O 202207 yyyy00 HV        </v>
      </c>
      <c r="B2801" s="68" t="s">
        <v>304</v>
      </c>
      <c r="C2801" s="68" t="s">
        <v>56</v>
      </c>
      <c r="D2801" s="68" t="s">
        <v>287</v>
      </c>
      <c r="E2801" s="68" t="s">
        <v>359</v>
      </c>
      <c r="F2801" s="68" t="s">
        <v>360</v>
      </c>
      <c r="G2801" s="68" t="s">
        <v>75</v>
      </c>
      <c r="H2801" s="68" t="s">
        <v>246</v>
      </c>
      <c r="I2801" s="68" t="s">
        <v>655</v>
      </c>
      <c r="K2801" s="65">
        <v>1</v>
      </c>
      <c r="L2801" s="65">
        <v>212</v>
      </c>
      <c r="M2801" s="65" t="s">
        <v>276</v>
      </c>
    </row>
    <row r="2802" spans="1:13" ht="12.75" customHeight="1">
      <c r="A2802" s="65" t="str">
        <f>IF(ROW()=1,"KEY",IF(ISNA(VLOOKUP(B2802,車名対応マスタ!B:D,3,FALSE)),"",IF(VLOOKUP(B2802,車名対応マスタ!B:D,3,FALSE)="","",$D2802&amp;" "&amp;IF($G2802="9","J","O")&amp;" "&amp;$I2802&amp;" "&amp;IF($I2802&lt;=TEXT(★完成資料!$A$1,"yyyymm"),TEXT(★完成資料!$A$1,"yyyymm"),"999999")&amp; " " &amp; LEFT(F2802 &amp; "          ",10))))</f>
        <v xml:space="preserve">T O 202208 yyyy00 HV        </v>
      </c>
      <c r="B2802" s="68" t="s">
        <v>304</v>
      </c>
      <c r="C2802" s="68" t="s">
        <v>56</v>
      </c>
      <c r="D2802" s="68" t="s">
        <v>287</v>
      </c>
      <c r="E2802" s="68" t="s">
        <v>359</v>
      </c>
      <c r="F2802" s="68" t="s">
        <v>360</v>
      </c>
      <c r="G2802" s="68" t="s">
        <v>75</v>
      </c>
      <c r="H2802" s="68" t="s">
        <v>246</v>
      </c>
      <c r="I2802" s="68" t="s">
        <v>656</v>
      </c>
      <c r="J2802" s="65">
        <v>1</v>
      </c>
      <c r="K2802" s="65">
        <v>1</v>
      </c>
      <c r="L2802" s="65">
        <v>212</v>
      </c>
      <c r="M2802" s="65" t="s">
        <v>276</v>
      </c>
    </row>
    <row r="2803" spans="1:13" ht="12.75" customHeight="1">
      <c r="A2803" s="65" t="str">
        <f>IF(ROW()=1,"KEY",IF(ISNA(VLOOKUP(B2803,車名対応マスタ!B:D,3,FALSE)),"",IF(VLOOKUP(B2803,車名対応マスタ!B:D,3,FALSE)="","",$D2803&amp;" "&amp;IF($G2803="9","J","O")&amp;" "&amp;$I2803&amp;" "&amp;IF($I2803&lt;=TEXT(★完成資料!$A$1,"yyyymm"),TEXT(★完成資料!$A$1,"yyyymm"),"999999")&amp; " " &amp; LEFT(F2803 &amp; "          ",10))))</f>
        <v xml:space="preserve">T O 202210 yyyy00 HV        </v>
      </c>
      <c r="B2803" s="68" t="s">
        <v>304</v>
      </c>
      <c r="C2803" s="68" t="s">
        <v>56</v>
      </c>
      <c r="D2803" s="68" t="s">
        <v>287</v>
      </c>
      <c r="E2803" s="68" t="s">
        <v>359</v>
      </c>
      <c r="F2803" s="68" t="s">
        <v>360</v>
      </c>
      <c r="G2803" s="68" t="s">
        <v>75</v>
      </c>
      <c r="H2803" s="68" t="s">
        <v>246</v>
      </c>
      <c r="I2803" s="68" t="s">
        <v>663</v>
      </c>
      <c r="K2803" s="65">
        <v>5</v>
      </c>
      <c r="L2803" s="65">
        <v>212</v>
      </c>
      <c r="M2803" s="65" t="s">
        <v>276</v>
      </c>
    </row>
    <row r="2804" spans="1:13" ht="12.75" customHeight="1">
      <c r="A2804" s="65" t="str">
        <f>IF(ROW()=1,"KEY",IF(ISNA(VLOOKUP(B2804,車名対応マスタ!B:D,3,FALSE)),"",IF(VLOOKUP(B2804,車名対応マスタ!B:D,3,FALSE)="","",$D2804&amp;" "&amp;IF($G2804="9","J","O")&amp;" "&amp;$I2804&amp;" "&amp;IF($I2804&lt;=TEXT(★完成資料!$A$1,"yyyymm"),TEXT(★完成資料!$A$1,"yyyymm"),"999999")&amp; " " &amp; LEFT(F2804 &amp; "          ",10))))</f>
        <v xml:space="preserve">T O 202201 yyyy00 HV        </v>
      </c>
      <c r="B2804" s="68" t="s">
        <v>304</v>
      </c>
      <c r="C2804" s="68" t="s">
        <v>56</v>
      </c>
      <c r="D2804" s="68" t="s">
        <v>287</v>
      </c>
      <c r="E2804" s="68" t="s">
        <v>359</v>
      </c>
      <c r="F2804" s="68" t="s">
        <v>360</v>
      </c>
      <c r="G2804" s="68" t="s">
        <v>75</v>
      </c>
      <c r="H2804" s="68" t="s">
        <v>246</v>
      </c>
      <c r="I2804" s="68" t="s">
        <v>639</v>
      </c>
      <c r="J2804" s="65">
        <v>46</v>
      </c>
      <c r="K2804" s="65">
        <v>42</v>
      </c>
      <c r="L2804" s="65">
        <v>102</v>
      </c>
      <c r="M2804" s="65" t="s">
        <v>371</v>
      </c>
    </row>
    <row r="2805" spans="1:13" ht="12.75" customHeight="1">
      <c r="A2805" s="65" t="str">
        <f>IF(ROW()=1,"KEY",IF(ISNA(VLOOKUP(B2805,車名対応マスタ!B:D,3,FALSE)),"",IF(VLOOKUP(B2805,車名対応マスタ!B:D,3,FALSE)="","",$D2805&amp;" "&amp;IF($G2805="9","J","O")&amp;" "&amp;$I2805&amp;" "&amp;IF($I2805&lt;=TEXT(★完成資料!$A$1,"yyyymm"),TEXT(★完成資料!$A$1,"yyyymm"),"999999")&amp; " " &amp; LEFT(F2805 &amp; "          ",10))))</f>
        <v xml:space="preserve">T O 202202 yyyy00 HV        </v>
      </c>
      <c r="B2805" s="68" t="s">
        <v>304</v>
      </c>
      <c r="C2805" s="68" t="s">
        <v>56</v>
      </c>
      <c r="D2805" s="68" t="s">
        <v>287</v>
      </c>
      <c r="E2805" s="68" t="s">
        <v>359</v>
      </c>
      <c r="F2805" s="68" t="s">
        <v>360</v>
      </c>
      <c r="G2805" s="68" t="s">
        <v>75</v>
      </c>
      <c r="H2805" s="68" t="s">
        <v>246</v>
      </c>
      <c r="I2805" s="68" t="s">
        <v>640</v>
      </c>
      <c r="J2805" s="65">
        <v>66</v>
      </c>
      <c r="K2805" s="65">
        <v>58</v>
      </c>
      <c r="L2805" s="65">
        <v>102</v>
      </c>
      <c r="M2805" s="65" t="s">
        <v>371</v>
      </c>
    </row>
    <row r="2806" spans="1:13" ht="12.75" customHeight="1">
      <c r="A2806" s="65" t="str">
        <f>IF(ROW()=1,"KEY",IF(ISNA(VLOOKUP(B2806,車名対応マスタ!B:D,3,FALSE)),"",IF(VLOOKUP(B2806,車名対応マスタ!B:D,3,FALSE)="","",$D2806&amp;" "&amp;IF($G2806="9","J","O")&amp;" "&amp;$I2806&amp;" "&amp;IF($I2806&lt;=TEXT(★完成資料!$A$1,"yyyymm"),TEXT(★完成資料!$A$1,"yyyymm"),"999999")&amp; " " &amp; LEFT(F2806 &amp; "          ",10))))</f>
        <v xml:space="preserve">T O 202203 yyyy00 HV        </v>
      </c>
      <c r="B2806" s="68" t="s">
        <v>304</v>
      </c>
      <c r="C2806" s="68" t="s">
        <v>56</v>
      </c>
      <c r="D2806" s="68" t="s">
        <v>287</v>
      </c>
      <c r="E2806" s="68" t="s">
        <v>359</v>
      </c>
      <c r="F2806" s="68" t="s">
        <v>360</v>
      </c>
      <c r="G2806" s="68" t="s">
        <v>75</v>
      </c>
      <c r="H2806" s="68" t="s">
        <v>246</v>
      </c>
      <c r="I2806" s="68" t="s">
        <v>641</v>
      </c>
      <c r="J2806" s="65">
        <v>294</v>
      </c>
      <c r="K2806" s="65">
        <v>177</v>
      </c>
      <c r="L2806" s="65">
        <v>102</v>
      </c>
      <c r="M2806" s="65" t="s">
        <v>371</v>
      </c>
    </row>
    <row r="2807" spans="1:13" ht="12.75" customHeight="1">
      <c r="A2807" s="65" t="str">
        <f>IF(ROW()=1,"KEY",IF(ISNA(VLOOKUP(B2807,車名対応マスタ!B:D,3,FALSE)),"",IF(VLOOKUP(B2807,車名対応マスタ!B:D,3,FALSE)="","",$D2807&amp;" "&amp;IF($G2807="9","J","O")&amp;" "&amp;$I2807&amp;" "&amp;IF($I2807&lt;=TEXT(★完成資料!$A$1,"yyyymm"),TEXT(★完成資料!$A$1,"yyyymm"),"999999")&amp; " " &amp; LEFT(F2807 &amp; "          ",10))))</f>
        <v xml:space="preserve">T O 202204 yyyy00 HV        </v>
      </c>
      <c r="B2807" s="68" t="s">
        <v>304</v>
      </c>
      <c r="C2807" s="68" t="s">
        <v>56</v>
      </c>
      <c r="D2807" s="68" t="s">
        <v>287</v>
      </c>
      <c r="E2807" s="68" t="s">
        <v>359</v>
      </c>
      <c r="F2807" s="68" t="s">
        <v>360</v>
      </c>
      <c r="G2807" s="68" t="s">
        <v>75</v>
      </c>
      <c r="H2807" s="68" t="s">
        <v>246</v>
      </c>
      <c r="I2807" s="68" t="s">
        <v>642</v>
      </c>
      <c r="J2807" s="65">
        <v>254</v>
      </c>
      <c r="K2807" s="65">
        <v>84</v>
      </c>
      <c r="L2807" s="65">
        <v>102</v>
      </c>
      <c r="M2807" s="65" t="s">
        <v>371</v>
      </c>
    </row>
    <row r="2808" spans="1:13" ht="12.75" customHeight="1">
      <c r="A2808" s="65" t="str">
        <f>IF(ROW()=1,"KEY",IF(ISNA(VLOOKUP(B2808,車名対応マスタ!B:D,3,FALSE)),"",IF(VLOOKUP(B2808,車名対応マスタ!B:D,3,FALSE)="","",$D2808&amp;" "&amp;IF($G2808="9","J","O")&amp;" "&amp;$I2808&amp;" "&amp;IF($I2808&lt;=TEXT(★完成資料!$A$1,"yyyymm"),TEXT(★完成資料!$A$1,"yyyymm"),"999999")&amp; " " &amp; LEFT(F2808 &amp; "          ",10))))</f>
        <v xml:space="preserve">T O 202205 yyyy00 HV        </v>
      </c>
      <c r="B2808" s="68" t="s">
        <v>304</v>
      </c>
      <c r="C2808" s="68" t="s">
        <v>56</v>
      </c>
      <c r="D2808" s="68" t="s">
        <v>287</v>
      </c>
      <c r="E2808" s="68" t="s">
        <v>359</v>
      </c>
      <c r="F2808" s="68" t="s">
        <v>360</v>
      </c>
      <c r="G2808" s="68" t="s">
        <v>75</v>
      </c>
      <c r="H2808" s="68" t="s">
        <v>246</v>
      </c>
      <c r="I2808" s="68" t="s">
        <v>647</v>
      </c>
      <c r="J2808" s="65">
        <v>137</v>
      </c>
      <c r="K2808" s="65">
        <v>130</v>
      </c>
      <c r="L2808" s="65">
        <v>102</v>
      </c>
      <c r="M2808" s="65" t="s">
        <v>371</v>
      </c>
    </row>
    <row r="2809" spans="1:13" ht="12.75" customHeight="1">
      <c r="A2809" s="65" t="str">
        <f>IF(ROW()=1,"KEY",IF(ISNA(VLOOKUP(B2809,車名対応マスタ!B:D,3,FALSE)),"",IF(VLOOKUP(B2809,車名対応マスタ!B:D,3,FALSE)="","",$D2809&amp;" "&amp;IF($G2809="9","J","O")&amp;" "&amp;$I2809&amp;" "&amp;IF($I2809&lt;=TEXT(★完成資料!$A$1,"yyyymm"),TEXT(★完成資料!$A$1,"yyyymm"),"999999")&amp; " " &amp; LEFT(F2809 &amp; "          ",10))))</f>
        <v xml:space="preserve">T O 202206 yyyy00 HV        </v>
      </c>
      <c r="B2809" s="68" t="s">
        <v>304</v>
      </c>
      <c r="C2809" s="68" t="s">
        <v>56</v>
      </c>
      <c r="D2809" s="68" t="s">
        <v>287</v>
      </c>
      <c r="E2809" s="68" t="s">
        <v>359</v>
      </c>
      <c r="F2809" s="68" t="s">
        <v>360</v>
      </c>
      <c r="G2809" s="68" t="s">
        <v>75</v>
      </c>
      <c r="H2809" s="68" t="s">
        <v>246</v>
      </c>
      <c r="I2809" s="68" t="s">
        <v>652</v>
      </c>
      <c r="J2809" s="65">
        <v>46</v>
      </c>
      <c r="K2809" s="65">
        <v>153</v>
      </c>
      <c r="L2809" s="65">
        <v>102</v>
      </c>
      <c r="M2809" s="65" t="s">
        <v>371</v>
      </c>
    </row>
    <row r="2810" spans="1:13" ht="12.75" customHeight="1">
      <c r="A2810" s="65" t="str">
        <f>IF(ROW()=1,"KEY",IF(ISNA(VLOOKUP(B2810,車名対応マスタ!B:D,3,FALSE)),"",IF(VLOOKUP(B2810,車名対応マスタ!B:D,3,FALSE)="","",$D2810&amp;" "&amp;IF($G2810="9","J","O")&amp;" "&amp;$I2810&amp;" "&amp;IF($I2810&lt;=TEXT(★完成資料!$A$1,"yyyymm"),TEXT(★完成資料!$A$1,"yyyymm"),"999999")&amp; " " &amp; LEFT(F2810 &amp; "          ",10))))</f>
        <v xml:space="preserve">T O 202207 yyyy00 HV        </v>
      </c>
      <c r="B2810" s="68" t="s">
        <v>304</v>
      </c>
      <c r="C2810" s="68" t="s">
        <v>56</v>
      </c>
      <c r="D2810" s="68" t="s">
        <v>287</v>
      </c>
      <c r="E2810" s="68" t="s">
        <v>359</v>
      </c>
      <c r="F2810" s="68" t="s">
        <v>360</v>
      </c>
      <c r="G2810" s="68" t="s">
        <v>75</v>
      </c>
      <c r="H2810" s="68" t="s">
        <v>246</v>
      </c>
      <c r="I2810" s="68" t="s">
        <v>655</v>
      </c>
      <c r="J2810" s="65">
        <v>43</v>
      </c>
      <c r="K2810" s="65">
        <v>108</v>
      </c>
      <c r="L2810" s="65">
        <v>102</v>
      </c>
      <c r="M2810" s="65" t="s">
        <v>371</v>
      </c>
    </row>
    <row r="2811" spans="1:13" ht="12.75" customHeight="1">
      <c r="A2811" s="65" t="str">
        <f>IF(ROW()=1,"KEY",IF(ISNA(VLOOKUP(B2811,車名対応マスタ!B:D,3,FALSE)),"",IF(VLOOKUP(B2811,車名対応マスタ!B:D,3,FALSE)="","",$D2811&amp;" "&amp;IF($G2811="9","J","O")&amp;" "&amp;$I2811&amp;" "&amp;IF($I2811&lt;=TEXT(★完成資料!$A$1,"yyyymm"),TEXT(★完成資料!$A$1,"yyyymm"),"999999")&amp; " " &amp; LEFT(F2811 &amp; "          ",10))))</f>
        <v xml:space="preserve">T O 202208 yyyy00 HV        </v>
      </c>
      <c r="B2811" s="68" t="s">
        <v>304</v>
      </c>
      <c r="C2811" s="68" t="s">
        <v>56</v>
      </c>
      <c r="D2811" s="68" t="s">
        <v>287</v>
      </c>
      <c r="E2811" s="68" t="s">
        <v>359</v>
      </c>
      <c r="F2811" s="68" t="s">
        <v>360</v>
      </c>
      <c r="G2811" s="68" t="s">
        <v>75</v>
      </c>
      <c r="H2811" s="68" t="s">
        <v>246</v>
      </c>
      <c r="I2811" s="68" t="s">
        <v>656</v>
      </c>
      <c r="J2811" s="65">
        <v>42</v>
      </c>
      <c r="K2811" s="65">
        <v>141</v>
      </c>
      <c r="L2811" s="65">
        <v>102</v>
      </c>
      <c r="M2811" s="65" t="s">
        <v>371</v>
      </c>
    </row>
    <row r="2812" spans="1:13" ht="12.75" customHeight="1">
      <c r="A2812" s="65" t="str">
        <f>IF(ROW()=1,"KEY",IF(ISNA(VLOOKUP(B2812,車名対応マスタ!B:D,3,FALSE)),"",IF(VLOOKUP(B2812,車名対応マスタ!B:D,3,FALSE)="","",$D2812&amp;" "&amp;IF($G2812="9","J","O")&amp;" "&amp;$I2812&amp;" "&amp;IF($I2812&lt;=TEXT(★完成資料!$A$1,"yyyymm"),TEXT(★完成資料!$A$1,"yyyymm"),"999999")&amp; " " &amp; LEFT(F2812 &amp; "          ",10))))</f>
        <v xml:space="preserve">T O 202209 yyyy00 HV        </v>
      </c>
      <c r="B2812" s="68" t="s">
        <v>304</v>
      </c>
      <c r="C2812" s="68" t="s">
        <v>56</v>
      </c>
      <c r="D2812" s="68" t="s">
        <v>287</v>
      </c>
      <c r="E2812" s="68" t="s">
        <v>359</v>
      </c>
      <c r="F2812" s="68" t="s">
        <v>360</v>
      </c>
      <c r="G2812" s="68" t="s">
        <v>75</v>
      </c>
      <c r="H2812" s="68" t="s">
        <v>246</v>
      </c>
      <c r="I2812" s="68" t="s">
        <v>657</v>
      </c>
      <c r="J2812" s="65">
        <v>97</v>
      </c>
      <c r="K2812" s="65">
        <v>161</v>
      </c>
      <c r="L2812" s="65">
        <v>102</v>
      </c>
      <c r="M2812" s="65" t="s">
        <v>371</v>
      </c>
    </row>
    <row r="2813" spans="1:13" ht="12.75" customHeight="1">
      <c r="A2813" s="65" t="str">
        <f>IF(ROW()=1,"KEY",IF(ISNA(VLOOKUP(B2813,車名対応マスタ!B:D,3,FALSE)),"",IF(VLOOKUP(B2813,車名対応マスタ!B:D,3,FALSE)="","",$D2813&amp;" "&amp;IF($G2813="9","J","O")&amp;" "&amp;$I2813&amp;" "&amp;IF($I2813&lt;=TEXT(★完成資料!$A$1,"yyyymm"),TEXT(★完成資料!$A$1,"yyyymm"),"999999")&amp; " " &amp; LEFT(F2813 &amp; "          ",10))))</f>
        <v xml:space="preserve">T O 202210 yyyy00 HV        </v>
      </c>
      <c r="B2813" s="68" t="s">
        <v>304</v>
      </c>
      <c r="C2813" s="68" t="s">
        <v>56</v>
      </c>
      <c r="D2813" s="68" t="s">
        <v>287</v>
      </c>
      <c r="E2813" s="68" t="s">
        <v>359</v>
      </c>
      <c r="F2813" s="68" t="s">
        <v>360</v>
      </c>
      <c r="G2813" s="68" t="s">
        <v>75</v>
      </c>
      <c r="H2813" s="68" t="s">
        <v>246</v>
      </c>
      <c r="I2813" s="68" t="s">
        <v>663</v>
      </c>
      <c r="J2813" s="65">
        <v>304</v>
      </c>
      <c r="K2813" s="65">
        <v>145</v>
      </c>
      <c r="L2813" s="65">
        <v>102</v>
      </c>
      <c r="M2813" s="65" t="s">
        <v>371</v>
      </c>
    </row>
    <row r="2814" spans="1:13" ht="12.75" customHeight="1">
      <c r="A2814" s="65" t="str">
        <f>IF(ROW()=1,"KEY",IF(ISNA(VLOOKUP(B2814,車名対応マスタ!B:D,3,FALSE)),"",IF(VLOOKUP(B2814,車名対応マスタ!B:D,3,FALSE)="","",$D2814&amp;" "&amp;IF($G2814="9","J","O")&amp;" "&amp;$I2814&amp;" "&amp;IF($I2814&lt;=TEXT(★完成資料!$A$1,"yyyymm"),TEXT(★完成資料!$A$1,"yyyymm"),"999999")&amp; " " &amp; LEFT(F2814 &amp; "          ",10))))</f>
        <v xml:space="preserve">T O 202201 yyyy00 HV        </v>
      </c>
      <c r="B2814" s="68" t="s">
        <v>304</v>
      </c>
      <c r="C2814" s="68" t="s">
        <v>56</v>
      </c>
      <c r="D2814" s="68" t="s">
        <v>287</v>
      </c>
      <c r="E2814" s="68" t="s">
        <v>359</v>
      </c>
      <c r="F2814" s="68" t="s">
        <v>360</v>
      </c>
      <c r="G2814" s="68" t="s">
        <v>75</v>
      </c>
      <c r="H2814" s="68" t="s">
        <v>246</v>
      </c>
      <c r="I2814" s="68" t="s">
        <v>639</v>
      </c>
      <c r="J2814" s="65">
        <v>300</v>
      </c>
      <c r="K2814" s="65">
        <v>368</v>
      </c>
      <c r="L2814" s="65">
        <v>209</v>
      </c>
      <c r="M2814" s="65" t="s">
        <v>289</v>
      </c>
    </row>
    <row r="2815" spans="1:13" ht="12.75" customHeight="1">
      <c r="A2815" s="65" t="str">
        <f>IF(ROW()=1,"KEY",IF(ISNA(VLOOKUP(B2815,車名対応マスタ!B:D,3,FALSE)),"",IF(VLOOKUP(B2815,車名対応マスタ!B:D,3,FALSE)="","",$D2815&amp;" "&amp;IF($G2815="9","J","O")&amp;" "&amp;$I2815&amp;" "&amp;IF($I2815&lt;=TEXT(★完成資料!$A$1,"yyyymm"),TEXT(★完成資料!$A$1,"yyyymm"),"999999")&amp; " " &amp; LEFT(F2815 &amp; "          ",10))))</f>
        <v xml:space="preserve">T O 202202 yyyy00 HV        </v>
      </c>
      <c r="B2815" s="68" t="s">
        <v>304</v>
      </c>
      <c r="C2815" s="68" t="s">
        <v>56</v>
      </c>
      <c r="D2815" s="68" t="s">
        <v>287</v>
      </c>
      <c r="E2815" s="68" t="s">
        <v>359</v>
      </c>
      <c r="F2815" s="68" t="s">
        <v>360</v>
      </c>
      <c r="G2815" s="68" t="s">
        <v>75</v>
      </c>
      <c r="H2815" s="68" t="s">
        <v>246</v>
      </c>
      <c r="I2815" s="68" t="s">
        <v>640</v>
      </c>
      <c r="J2815" s="65">
        <v>303</v>
      </c>
      <c r="K2815" s="65">
        <v>489</v>
      </c>
      <c r="L2815" s="65">
        <v>209</v>
      </c>
      <c r="M2815" s="65" t="s">
        <v>289</v>
      </c>
    </row>
    <row r="2816" spans="1:13" ht="12.75" customHeight="1">
      <c r="A2816" s="65" t="str">
        <f>IF(ROW()=1,"KEY",IF(ISNA(VLOOKUP(B2816,車名対応マスタ!B:D,3,FALSE)),"",IF(VLOOKUP(B2816,車名対応マスタ!B:D,3,FALSE)="","",$D2816&amp;" "&amp;IF($G2816="9","J","O")&amp;" "&amp;$I2816&amp;" "&amp;IF($I2816&lt;=TEXT(★完成資料!$A$1,"yyyymm"),TEXT(★完成資料!$A$1,"yyyymm"),"999999")&amp; " " &amp; LEFT(F2816 &amp; "          ",10))))</f>
        <v xml:space="preserve">T O 202203 yyyy00 HV        </v>
      </c>
      <c r="B2816" s="68" t="s">
        <v>304</v>
      </c>
      <c r="C2816" s="68" t="s">
        <v>56</v>
      </c>
      <c r="D2816" s="68" t="s">
        <v>287</v>
      </c>
      <c r="E2816" s="68" t="s">
        <v>359</v>
      </c>
      <c r="F2816" s="68" t="s">
        <v>360</v>
      </c>
      <c r="G2816" s="68" t="s">
        <v>75</v>
      </c>
      <c r="H2816" s="68" t="s">
        <v>246</v>
      </c>
      <c r="I2816" s="68" t="s">
        <v>641</v>
      </c>
      <c r="J2816" s="65">
        <v>473</v>
      </c>
      <c r="K2816" s="65">
        <v>540</v>
      </c>
      <c r="L2816" s="65">
        <v>209</v>
      </c>
      <c r="M2816" s="65" t="s">
        <v>289</v>
      </c>
    </row>
    <row r="2817" spans="1:13" ht="12.75" customHeight="1">
      <c r="A2817" s="65" t="str">
        <f>IF(ROW()=1,"KEY",IF(ISNA(VLOOKUP(B2817,車名対応マスタ!B:D,3,FALSE)),"",IF(VLOOKUP(B2817,車名対応マスタ!B:D,3,FALSE)="","",$D2817&amp;" "&amp;IF($G2817="9","J","O")&amp;" "&amp;$I2817&amp;" "&amp;IF($I2817&lt;=TEXT(★完成資料!$A$1,"yyyymm"),TEXT(★完成資料!$A$1,"yyyymm"),"999999")&amp; " " &amp; LEFT(F2817 &amp; "          ",10))))</f>
        <v xml:space="preserve">T O 202204 yyyy00 HV        </v>
      </c>
      <c r="B2817" s="68" t="s">
        <v>304</v>
      </c>
      <c r="C2817" s="68" t="s">
        <v>56</v>
      </c>
      <c r="D2817" s="68" t="s">
        <v>287</v>
      </c>
      <c r="E2817" s="68" t="s">
        <v>359</v>
      </c>
      <c r="F2817" s="68" t="s">
        <v>360</v>
      </c>
      <c r="G2817" s="68" t="s">
        <v>75</v>
      </c>
      <c r="H2817" s="68" t="s">
        <v>246</v>
      </c>
      <c r="I2817" s="68" t="s">
        <v>642</v>
      </c>
      <c r="J2817" s="65">
        <v>821</v>
      </c>
      <c r="K2817" s="65">
        <v>575</v>
      </c>
      <c r="L2817" s="65">
        <v>209</v>
      </c>
      <c r="M2817" s="65" t="s">
        <v>289</v>
      </c>
    </row>
    <row r="2818" spans="1:13" ht="12.75" customHeight="1">
      <c r="A2818" s="65" t="str">
        <f>IF(ROW()=1,"KEY",IF(ISNA(VLOOKUP(B2818,車名対応マスタ!B:D,3,FALSE)),"",IF(VLOOKUP(B2818,車名対応マスタ!B:D,3,FALSE)="","",$D2818&amp;" "&amp;IF($G2818="9","J","O")&amp;" "&amp;$I2818&amp;" "&amp;IF($I2818&lt;=TEXT(★完成資料!$A$1,"yyyymm"),TEXT(★完成資料!$A$1,"yyyymm"),"999999")&amp; " " &amp; LEFT(F2818 &amp; "          ",10))))</f>
        <v xml:space="preserve">T O 202205 yyyy00 HV        </v>
      </c>
      <c r="B2818" s="68" t="s">
        <v>304</v>
      </c>
      <c r="C2818" s="68" t="s">
        <v>56</v>
      </c>
      <c r="D2818" s="68" t="s">
        <v>287</v>
      </c>
      <c r="E2818" s="68" t="s">
        <v>359</v>
      </c>
      <c r="F2818" s="68" t="s">
        <v>360</v>
      </c>
      <c r="G2818" s="68" t="s">
        <v>75</v>
      </c>
      <c r="H2818" s="68" t="s">
        <v>246</v>
      </c>
      <c r="I2818" s="68" t="s">
        <v>647</v>
      </c>
      <c r="J2818" s="65">
        <v>410</v>
      </c>
      <c r="K2818" s="65">
        <v>364</v>
      </c>
      <c r="L2818" s="65">
        <v>209</v>
      </c>
      <c r="M2818" s="65" t="s">
        <v>289</v>
      </c>
    </row>
    <row r="2819" spans="1:13" ht="12.75" customHeight="1">
      <c r="A2819" s="65" t="str">
        <f>IF(ROW()=1,"KEY",IF(ISNA(VLOOKUP(B2819,車名対応マスタ!B:D,3,FALSE)),"",IF(VLOOKUP(B2819,車名対応マスタ!B:D,3,FALSE)="","",$D2819&amp;" "&amp;IF($G2819="9","J","O")&amp;" "&amp;$I2819&amp;" "&amp;IF($I2819&lt;=TEXT(★完成資料!$A$1,"yyyymm"),TEXT(★完成資料!$A$1,"yyyymm"),"999999")&amp; " " &amp; LEFT(F2819 &amp; "          ",10))))</f>
        <v xml:space="preserve">T O 202206 yyyy00 HV        </v>
      </c>
      <c r="B2819" s="68" t="s">
        <v>304</v>
      </c>
      <c r="C2819" s="68" t="s">
        <v>56</v>
      </c>
      <c r="D2819" s="68" t="s">
        <v>287</v>
      </c>
      <c r="E2819" s="68" t="s">
        <v>359</v>
      </c>
      <c r="F2819" s="68" t="s">
        <v>360</v>
      </c>
      <c r="G2819" s="68" t="s">
        <v>75</v>
      </c>
      <c r="H2819" s="68" t="s">
        <v>246</v>
      </c>
      <c r="I2819" s="68" t="s">
        <v>652</v>
      </c>
      <c r="J2819" s="65">
        <v>84</v>
      </c>
      <c r="K2819" s="65">
        <v>392</v>
      </c>
      <c r="L2819" s="65">
        <v>209</v>
      </c>
      <c r="M2819" s="65" t="s">
        <v>289</v>
      </c>
    </row>
    <row r="2820" spans="1:13" ht="12.75" customHeight="1">
      <c r="A2820" s="65" t="str">
        <f>IF(ROW()=1,"KEY",IF(ISNA(VLOOKUP(B2820,車名対応マスタ!B:D,3,FALSE)),"",IF(VLOOKUP(B2820,車名対応マスタ!B:D,3,FALSE)="","",$D2820&amp;" "&amp;IF($G2820="9","J","O")&amp;" "&amp;$I2820&amp;" "&amp;IF($I2820&lt;=TEXT(★完成資料!$A$1,"yyyymm"),TEXT(★完成資料!$A$1,"yyyymm"),"999999")&amp; " " &amp; LEFT(F2820 &amp; "          ",10))))</f>
        <v xml:space="preserve">T O 202207 yyyy00 HV        </v>
      </c>
      <c r="B2820" s="68" t="s">
        <v>304</v>
      </c>
      <c r="C2820" s="68" t="s">
        <v>56</v>
      </c>
      <c r="D2820" s="68" t="s">
        <v>287</v>
      </c>
      <c r="E2820" s="68" t="s">
        <v>359</v>
      </c>
      <c r="F2820" s="68" t="s">
        <v>360</v>
      </c>
      <c r="G2820" s="68" t="s">
        <v>75</v>
      </c>
      <c r="H2820" s="68" t="s">
        <v>246</v>
      </c>
      <c r="I2820" s="68" t="s">
        <v>655</v>
      </c>
      <c r="J2820" s="65">
        <v>251</v>
      </c>
      <c r="K2820" s="65">
        <v>404</v>
      </c>
      <c r="L2820" s="65">
        <v>209</v>
      </c>
      <c r="M2820" s="65" t="s">
        <v>289</v>
      </c>
    </row>
    <row r="2821" spans="1:13" ht="12.75" customHeight="1">
      <c r="A2821" s="65" t="str">
        <f>IF(ROW()=1,"KEY",IF(ISNA(VLOOKUP(B2821,車名対応マスタ!B:D,3,FALSE)),"",IF(VLOOKUP(B2821,車名対応マスタ!B:D,3,FALSE)="","",$D2821&amp;" "&amp;IF($G2821="9","J","O")&amp;" "&amp;$I2821&amp;" "&amp;IF($I2821&lt;=TEXT(★完成資料!$A$1,"yyyymm"),TEXT(★完成資料!$A$1,"yyyymm"),"999999")&amp; " " &amp; LEFT(F2821 &amp; "          ",10))))</f>
        <v xml:space="preserve">T O 202208 yyyy00 HV        </v>
      </c>
      <c r="B2821" s="68" t="s">
        <v>304</v>
      </c>
      <c r="C2821" s="68" t="s">
        <v>56</v>
      </c>
      <c r="D2821" s="68" t="s">
        <v>287</v>
      </c>
      <c r="E2821" s="68" t="s">
        <v>359</v>
      </c>
      <c r="F2821" s="68" t="s">
        <v>360</v>
      </c>
      <c r="G2821" s="68" t="s">
        <v>75</v>
      </c>
      <c r="H2821" s="68" t="s">
        <v>246</v>
      </c>
      <c r="I2821" s="68" t="s">
        <v>656</v>
      </c>
      <c r="J2821" s="65">
        <v>275</v>
      </c>
      <c r="K2821" s="65">
        <v>473</v>
      </c>
      <c r="L2821" s="65">
        <v>209</v>
      </c>
      <c r="M2821" s="65" t="s">
        <v>289</v>
      </c>
    </row>
    <row r="2822" spans="1:13" ht="12.75" customHeight="1">
      <c r="A2822" s="65" t="str">
        <f>IF(ROW()=1,"KEY",IF(ISNA(VLOOKUP(B2822,車名対応マスタ!B:D,3,FALSE)),"",IF(VLOOKUP(B2822,車名対応マスタ!B:D,3,FALSE)="","",$D2822&amp;" "&amp;IF($G2822="9","J","O")&amp;" "&amp;$I2822&amp;" "&amp;IF($I2822&lt;=TEXT(★完成資料!$A$1,"yyyymm"),TEXT(★完成資料!$A$1,"yyyymm"),"999999")&amp; " " &amp; LEFT(F2822 &amp; "          ",10))))</f>
        <v xml:space="preserve">T O 202209 yyyy00 HV        </v>
      </c>
      <c r="B2822" s="68" t="s">
        <v>304</v>
      </c>
      <c r="C2822" s="68" t="s">
        <v>56</v>
      </c>
      <c r="D2822" s="68" t="s">
        <v>287</v>
      </c>
      <c r="E2822" s="68" t="s">
        <v>359</v>
      </c>
      <c r="F2822" s="68" t="s">
        <v>360</v>
      </c>
      <c r="G2822" s="68" t="s">
        <v>75</v>
      </c>
      <c r="H2822" s="68" t="s">
        <v>246</v>
      </c>
      <c r="I2822" s="68" t="s">
        <v>657</v>
      </c>
      <c r="J2822" s="65">
        <v>176</v>
      </c>
      <c r="K2822" s="65">
        <v>265</v>
      </c>
      <c r="L2822" s="65">
        <v>209</v>
      </c>
      <c r="M2822" s="65" t="s">
        <v>289</v>
      </c>
    </row>
    <row r="2823" spans="1:13" ht="12.75" customHeight="1">
      <c r="A2823" s="65" t="str">
        <f>IF(ROW()=1,"KEY",IF(ISNA(VLOOKUP(B2823,車名対応マスタ!B:D,3,FALSE)),"",IF(VLOOKUP(B2823,車名対応マスタ!B:D,3,FALSE)="","",$D2823&amp;" "&amp;IF($G2823="9","J","O")&amp;" "&amp;$I2823&amp;" "&amp;IF($I2823&lt;=TEXT(★完成資料!$A$1,"yyyymm"),TEXT(★完成資料!$A$1,"yyyymm"),"999999")&amp; " " &amp; LEFT(F2823 &amp; "          ",10))))</f>
        <v xml:space="preserve">T O 202210 yyyy00 HV        </v>
      </c>
      <c r="B2823" s="68" t="s">
        <v>304</v>
      </c>
      <c r="C2823" s="68" t="s">
        <v>56</v>
      </c>
      <c r="D2823" s="68" t="s">
        <v>287</v>
      </c>
      <c r="E2823" s="68" t="s">
        <v>359</v>
      </c>
      <c r="F2823" s="68" t="s">
        <v>360</v>
      </c>
      <c r="G2823" s="68" t="s">
        <v>75</v>
      </c>
      <c r="H2823" s="68" t="s">
        <v>246</v>
      </c>
      <c r="I2823" s="68" t="s">
        <v>663</v>
      </c>
      <c r="J2823" s="65">
        <v>440</v>
      </c>
      <c r="K2823" s="65">
        <v>125</v>
      </c>
      <c r="L2823" s="65">
        <v>209</v>
      </c>
      <c r="M2823" s="65" t="s">
        <v>289</v>
      </c>
    </row>
    <row r="2824" spans="1:13" ht="12.75" customHeight="1">
      <c r="A2824" s="65" t="str">
        <f>IF(ROW()=1,"KEY",IF(ISNA(VLOOKUP(B2824,車名対応マスタ!B:D,3,FALSE)),"",IF(VLOOKUP(B2824,車名対応マスタ!B:D,3,FALSE)="","",$D2824&amp;" "&amp;IF($G2824="9","J","O")&amp;" "&amp;$I2824&amp;" "&amp;IF($I2824&lt;=TEXT(★完成資料!$A$1,"yyyymm"),TEXT(★完成資料!$A$1,"yyyymm"),"999999")&amp; " " &amp; LEFT(F2824 &amp; "          ",10))))</f>
        <v xml:space="preserve">T O 202204 yyyy00 HV        </v>
      </c>
      <c r="B2824" s="68" t="s">
        <v>304</v>
      </c>
      <c r="C2824" s="68" t="s">
        <v>56</v>
      </c>
      <c r="D2824" s="68" t="s">
        <v>287</v>
      </c>
      <c r="E2824" s="68" t="s">
        <v>359</v>
      </c>
      <c r="F2824" s="68" t="s">
        <v>360</v>
      </c>
      <c r="G2824" s="68" t="s">
        <v>76</v>
      </c>
      <c r="H2824" s="68" t="s">
        <v>492</v>
      </c>
      <c r="I2824" s="68" t="s">
        <v>642</v>
      </c>
      <c r="J2824" s="65">
        <v>0</v>
      </c>
      <c r="K2824" s="65">
        <v>1</v>
      </c>
      <c r="L2824" s="65">
        <v>314</v>
      </c>
      <c r="M2824" s="65" t="s">
        <v>265</v>
      </c>
    </row>
    <row r="2825" spans="1:13" ht="12.75" customHeight="1">
      <c r="A2825" s="65" t="str">
        <f>IF(ROW()=1,"KEY",IF(ISNA(VLOOKUP(B2825,車名対応マスタ!B:D,3,FALSE)),"",IF(VLOOKUP(B2825,車名対応マスタ!B:D,3,FALSE)="","",$D2825&amp;" "&amp;IF($G2825="9","J","O")&amp;" "&amp;$I2825&amp;" "&amp;IF($I2825&lt;=TEXT(★完成資料!$A$1,"yyyymm"),TEXT(★完成資料!$A$1,"yyyymm"),"999999")&amp; " " &amp; LEFT(F2825 &amp; "          ",10))))</f>
        <v xml:space="preserve">T O 202205 yyyy00 HV        </v>
      </c>
      <c r="B2825" s="68" t="s">
        <v>304</v>
      </c>
      <c r="C2825" s="68" t="s">
        <v>56</v>
      </c>
      <c r="D2825" s="68" t="s">
        <v>287</v>
      </c>
      <c r="E2825" s="68" t="s">
        <v>359</v>
      </c>
      <c r="F2825" s="68" t="s">
        <v>360</v>
      </c>
      <c r="G2825" s="68" t="s">
        <v>76</v>
      </c>
      <c r="H2825" s="68" t="s">
        <v>492</v>
      </c>
      <c r="I2825" s="68" t="s">
        <v>647</v>
      </c>
      <c r="J2825" s="65">
        <v>0</v>
      </c>
      <c r="K2825" s="65">
        <v>2</v>
      </c>
      <c r="L2825" s="65">
        <v>314</v>
      </c>
      <c r="M2825" s="65" t="s">
        <v>265</v>
      </c>
    </row>
    <row r="2826" spans="1:13" ht="12.75" customHeight="1">
      <c r="A2826" s="65" t="str">
        <f>IF(ROW()=1,"KEY",IF(ISNA(VLOOKUP(B2826,車名対応マスタ!B:D,3,FALSE)),"",IF(VLOOKUP(B2826,車名対応マスタ!B:D,3,FALSE)="","",$D2826&amp;" "&amp;IF($G2826="9","J","O")&amp;" "&amp;$I2826&amp;" "&amp;IF($I2826&lt;=TEXT(★完成資料!$A$1,"yyyymm"),TEXT(★完成資料!$A$1,"yyyymm"),"999999")&amp; " " &amp; LEFT(F2826 &amp; "          ",10))))</f>
        <v xml:space="preserve">T O 202206 yyyy00 HV        </v>
      </c>
      <c r="B2826" s="68" t="s">
        <v>304</v>
      </c>
      <c r="C2826" s="68" t="s">
        <v>56</v>
      </c>
      <c r="D2826" s="68" t="s">
        <v>287</v>
      </c>
      <c r="E2826" s="68" t="s">
        <v>359</v>
      </c>
      <c r="F2826" s="68" t="s">
        <v>360</v>
      </c>
      <c r="G2826" s="68" t="s">
        <v>76</v>
      </c>
      <c r="H2826" s="68" t="s">
        <v>492</v>
      </c>
      <c r="I2826" s="68" t="s">
        <v>652</v>
      </c>
      <c r="J2826" s="65">
        <v>1</v>
      </c>
      <c r="K2826" s="65">
        <v>1</v>
      </c>
      <c r="L2826" s="65">
        <v>314</v>
      </c>
      <c r="M2826" s="65" t="s">
        <v>265</v>
      </c>
    </row>
    <row r="2827" spans="1:13" ht="12.75" customHeight="1">
      <c r="A2827" s="65" t="str">
        <f>IF(ROW()=1,"KEY",IF(ISNA(VLOOKUP(B2827,車名対応マスタ!B:D,3,FALSE)),"",IF(VLOOKUP(B2827,車名対応マスタ!B:D,3,FALSE)="","",$D2827&amp;" "&amp;IF($G2827="9","J","O")&amp;" "&amp;$I2827&amp;" "&amp;IF($I2827&lt;=TEXT(★完成資料!$A$1,"yyyymm"),TEXT(★完成資料!$A$1,"yyyymm"),"999999")&amp; " " &amp; LEFT(F2827 &amp; "          ",10))))</f>
        <v xml:space="preserve">T O 202207 yyyy00 HV        </v>
      </c>
      <c r="B2827" s="68" t="s">
        <v>304</v>
      </c>
      <c r="C2827" s="68" t="s">
        <v>56</v>
      </c>
      <c r="D2827" s="68" t="s">
        <v>287</v>
      </c>
      <c r="E2827" s="68" t="s">
        <v>359</v>
      </c>
      <c r="F2827" s="68" t="s">
        <v>360</v>
      </c>
      <c r="G2827" s="68" t="s">
        <v>76</v>
      </c>
      <c r="H2827" s="68" t="s">
        <v>492</v>
      </c>
      <c r="I2827" s="68" t="s">
        <v>655</v>
      </c>
      <c r="J2827" s="65">
        <v>0</v>
      </c>
      <c r="K2827" s="65">
        <v>1</v>
      </c>
      <c r="L2827" s="65">
        <v>314</v>
      </c>
      <c r="M2827" s="65" t="s">
        <v>265</v>
      </c>
    </row>
    <row r="2828" spans="1:13" ht="12.75" customHeight="1">
      <c r="A2828" s="65" t="str">
        <f>IF(ROW()=1,"KEY",IF(ISNA(VLOOKUP(B2828,車名対応マスタ!B:D,3,FALSE)),"",IF(VLOOKUP(B2828,車名対応マスタ!B:D,3,FALSE)="","",$D2828&amp;" "&amp;IF($G2828="9","J","O")&amp;" "&amp;$I2828&amp;" "&amp;IF($I2828&lt;=TEXT(★完成資料!$A$1,"yyyymm"),TEXT(★完成資料!$A$1,"yyyymm"),"999999")&amp; " " &amp; LEFT(F2828 &amp; "          ",10))))</f>
        <v xml:space="preserve">T O 202208 yyyy00 HV        </v>
      </c>
      <c r="B2828" s="68" t="s">
        <v>304</v>
      </c>
      <c r="C2828" s="68" t="s">
        <v>56</v>
      </c>
      <c r="D2828" s="68" t="s">
        <v>287</v>
      </c>
      <c r="E2828" s="68" t="s">
        <v>359</v>
      </c>
      <c r="F2828" s="68" t="s">
        <v>360</v>
      </c>
      <c r="G2828" s="68" t="s">
        <v>76</v>
      </c>
      <c r="H2828" s="68" t="s">
        <v>492</v>
      </c>
      <c r="I2828" s="68" t="s">
        <v>656</v>
      </c>
      <c r="J2828" s="65">
        <v>6</v>
      </c>
      <c r="K2828" s="65">
        <v>1</v>
      </c>
      <c r="L2828" s="65">
        <v>314</v>
      </c>
      <c r="M2828" s="65" t="s">
        <v>265</v>
      </c>
    </row>
    <row r="2829" spans="1:13" ht="12.75" customHeight="1">
      <c r="A2829" s="65" t="str">
        <f>IF(ROW()=1,"KEY",IF(ISNA(VLOOKUP(B2829,車名対応マスタ!B:D,3,FALSE)),"",IF(VLOOKUP(B2829,車名対応マスタ!B:D,3,FALSE)="","",$D2829&amp;" "&amp;IF($G2829="9","J","O")&amp;" "&amp;$I2829&amp;" "&amp;IF($I2829&lt;=TEXT(★完成資料!$A$1,"yyyymm"),TEXT(★完成資料!$A$1,"yyyymm"),"999999")&amp; " " &amp; LEFT(F2829 &amp; "          ",10))))</f>
        <v xml:space="preserve">T O 202210 yyyy00 HV        </v>
      </c>
      <c r="B2829" s="68" t="s">
        <v>304</v>
      </c>
      <c r="C2829" s="68" t="s">
        <v>56</v>
      </c>
      <c r="D2829" s="68" t="s">
        <v>287</v>
      </c>
      <c r="E2829" s="68" t="s">
        <v>359</v>
      </c>
      <c r="F2829" s="68" t="s">
        <v>360</v>
      </c>
      <c r="G2829" s="68" t="s">
        <v>76</v>
      </c>
      <c r="H2829" s="68" t="s">
        <v>492</v>
      </c>
      <c r="I2829" s="68" t="s">
        <v>663</v>
      </c>
      <c r="J2829" s="65">
        <v>1</v>
      </c>
      <c r="K2829" s="65">
        <v>0</v>
      </c>
      <c r="L2829" s="65">
        <v>314</v>
      </c>
      <c r="M2829" s="65" t="s">
        <v>265</v>
      </c>
    </row>
    <row r="2830" spans="1:13" ht="12.75" customHeight="1">
      <c r="A2830" s="65" t="str">
        <f>IF(ROW()=1,"KEY",IF(ISNA(VLOOKUP(B2830,車名対応マスタ!B:D,3,FALSE)),"",IF(VLOOKUP(B2830,車名対応マスタ!B:D,3,FALSE)="","",$D2830&amp;" "&amp;IF($G2830="9","J","O")&amp;" "&amp;$I2830&amp;" "&amp;IF($I2830&lt;=TEXT(★完成資料!$A$1,"yyyymm"),TEXT(★完成資料!$A$1,"yyyymm"),"999999")&amp; " " &amp; LEFT(F2830 &amp; "          ",10))))</f>
        <v xml:space="preserve">T O 202201 yyyy00 HV        </v>
      </c>
      <c r="B2830" s="68" t="s">
        <v>304</v>
      </c>
      <c r="C2830" s="68" t="s">
        <v>56</v>
      </c>
      <c r="D2830" s="68" t="s">
        <v>287</v>
      </c>
      <c r="E2830" s="68" t="s">
        <v>359</v>
      </c>
      <c r="F2830" s="68" t="s">
        <v>360</v>
      </c>
      <c r="G2830" s="68" t="s">
        <v>76</v>
      </c>
      <c r="H2830" s="68" t="s">
        <v>492</v>
      </c>
      <c r="I2830" s="68" t="s">
        <v>639</v>
      </c>
      <c r="J2830" s="65">
        <v>0</v>
      </c>
      <c r="K2830" s="65">
        <v>2</v>
      </c>
      <c r="L2830" s="65">
        <v>303</v>
      </c>
      <c r="M2830" s="65" t="s">
        <v>374</v>
      </c>
    </row>
    <row r="2831" spans="1:13" ht="12.75" customHeight="1">
      <c r="A2831" s="65" t="str">
        <f>IF(ROW()=1,"KEY",IF(ISNA(VLOOKUP(B2831,車名対応マスタ!B:D,3,FALSE)),"",IF(VLOOKUP(B2831,車名対応マスタ!B:D,3,FALSE)="","",$D2831&amp;" "&amp;IF($G2831="9","J","O")&amp;" "&amp;$I2831&amp;" "&amp;IF($I2831&lt;=TEXT(★完成資料!$A$1,"yyyymm"),TEXT(★完成資料!$A$1,"yyyymm"),"999999")&amp; " " &amp; LEFT(F2831 &amp; "          ",10))))</f>
        <v xml:space="preserve">T O 202202 yyyy00 HV        </v>
      </c>
      <c r="B2831" s="68" t="s">
        <v>304</v>
      </c>
      <c r="C2831" s="68" t="s">
        <v>56</v>
      </c>
      <c r="D2831" s="68" t="s">
        <v>287</v>
      </c>
      <c r="E2831" s="68" t="s">
        <v>359</v>
      </c>
      <c r="F2831" s="68" t="s">
        <v>360</v>
      </c>
      <c r="G2831" s="68" t="s">
        <v>76</v>
      </c>
      <c r="H2831" s="68" t="s">
        <v>492</v>
      </c>
      <c r="I2831" s="68" t="s">
        <v>640</v>
      </c>
      <c r="J2831" s="65">
        <v>0</v>
      </c>
      <c r="K2831" s="65">
        <v>1</v>
      </c>
      <c r="L2831" s="65">
        <v>303</v>
      </c>
      <c r="M2831" s="65" t="s">
        <v>374</v>
      </c>
    </row>
    <row r="2832" spans="1:13" ht="12.75" customHeight="1">
      <c r="A2832" s="65" t="str">
        <f>IF(ROW()=1,"KEY",IF(ISNA(VLOOKUP(B2832,車名対応マスタ!B:D,3,FALSE)),"",IF(VLOOKUP(B2832,車名対応マスタ!B:D,3,FALSE)="","",$D2832&amp;" "&amp;IF($G2832="9","J","O")&amp;" "&amp;$I2832&amp;" "&amp;IF($I2832&lt;=TEXT(★完成資料!$A$1,"yyyymm"),TEXT(★完成資料!$A$1,"yyyymm"),"999999")&amp; " " &amp; LEFT(F2832 &amp; "          ",10))))</f>
        <v xml:space="preserve">T O 202203 yyyy00 HV        </v>
      </c>
      <c r="B2832" s="68" t="s">
        <v>304</v>
      </c>
      <c r="C2832" s="68" t="s">
        <v>56</v>
      </c>
      <c r="D2832" s="68" t="s">
        <v>287</v>
      </c>
      <c r="E2832" s="68" t="s">
        <v>359</v>
      </c>
      <c r="F2832" s="68" t="s">
        <v>360</v>
      </c>
      <c r="G2832" s="68" t="s">
        <v>76</v>
      </c>
      <c r="H2832" s="68" t="s">
        <v>492</v>
      </c>
      <c r="I2832" s="68" t="s">
        <v>641</v>
      </c>
      <c r="J2832" s="65">
        <v>0</v>
      </c>
      <c r="K2832" s="65">
        <v>1</v>
      </c>
      <c r="L2832" s="65">
        <v>307</v>
      </c>
      <c r="M2832" s="65" t="s">
        <v>293</v>
      </c>
    </row>
    <row r="2833" spans="1:13" ht="12.75" customHeight="1">
      <c r="A2833" s="65" t="str">
        <f>IF(ROW()=1,"KEY",IF(ISNA(VLOOKUP(B2833,車名対応マスタ!B:D,3,FALSE)),"",IF(VLOOKUP(B2833,車名対応マスタ!B:D,3,FALSE)="","",$D2833&amp;" "&amp;IF($G2833="9","J","O")&amp;" "&amp;$I2833&amp;" "&amp;IF($I2833&lt;=TEXT(★完成資料!$A$1,"yyyymm"),TEXT(★完成資料!$A$1,"yyyymm"),"999999")&amp; " " &amp; LEFT(F2833 &amp; "          ",10))))</f>
        <v xml:space="preserve">T O 202204 yyyy00 HV        </v>
      </c>
      <c r="B2833" s="68" t="s">
        <v>304</v>
      </c>
      <c r="C2833" s="68" t="s">
        <v>56</v>
      </c>
      <c r="D2833" s="68" t="s">
        <v>287</v>
      </c>
      <c r="E2833" s="68" t="s">
        <v>359</v>
      </c>
      <c r="F2833" s="68" t="s">
        <v>360</v>
      </c>
      <c r="G2833" s="68" t="s">
        <v>76</v>
      </c>
      <c r="H2833" s="68" t="s">
        <v>492</v>
      </c>
      <c r="I2833" s="68" t="s">
        <v>642</v>
      </c>
      <c r="J2833" s="65">
        <v>0</v>
      </c>
      <c r="K2833" s="65">
        <v>1</v>
      </c>
      <c r="L2833" s="65">
        <v>204</v>
      </c>
      <c r="M2833" s="65" t="s">
        <v>286</v>
      </c>
    </row>
    <row r="2834" spans="1:13" ht="12.75" customHeight="1">
      <c r="A2834" s="65" t="str">
        <f>IF(ROW()=1,"KEY",IF(ISNA(VLOOKUP(B2834,車名対応マスタ!B:D,3,FALSE)),"",IF(VLOOKUP(B2834,車名対応マスタ!B:D,3,FALSE)="","",$D2834&amp;" "&amp;IF($G2834="9","J","O")&amp;" "&amp;$I2834&amp;" "&amp;IF($I2834&lt;=TEXT(★完成資料!$A$1,"yyyymm"),TEXT(★完成資料!$A$1,"yyyymm"),"999999")&amp; " " &amp; LEFT(F2834 &amp; "          ",10))))</f>
        <v xml:space="preserve">T O 202201 yyyy00 HV        </v>
      </c>
      <c r="B2834" s="68" t="s">
        <v>304</v>
      </c>
      <c r="C2834" s="68" t="s">
        <v>56</v>
      </c>
      <c r="D2834" s="68" t="s">
        <v>287</v>
      </c>
      <c r="E2834" s="68" t="s">
        <v>359</v>
      </c>
      <c r="F2834" s="68" t="s">
        <v>360</v>
      </c>
      <c r="G2834" s="68" t="s">
        <v>77</v>
      </c>
      <c r="H2834" s="68" t="s">
        <v>273</v>
      </c>
      <c r="I2834" s="68" t="s">
        <v>639</v>
      </c>
      <c r="K2834" s="65">
        <v>7</v>
      </c>
      <c r="L2834" s="65">
        <v>427</v>
      </c>
      <c r="M2834" s="65" t="s">
        <v>376</v>
      </c>
    </row>
    <row r="2835" spans="1:13" ht="12.75" customHeight="1">
      <c r="A2835" s="65" t="str">
        <f>IF(ROW()=1,"KEY",IF(ISNA(VLOOKUP(B2835,車名対応マスタ!B:D,3,FALSE)),"",IF(VLOOKUP(B2835,車名対応マスタ!B:D,3,FALSE)="","",$D2835&amp;" "&amp;IF($G2835="9","J","O")&amp;" "&amp;$I2835&amp;" "&amp;IF($I2835&lt;=TEXT(★完成資料!$A$1,"yyyymm"),TEXT(★完成資料!$A$1,"yyyymm"),"999999")&amp; " " &amp; LEFT(F2835 &amp; "          ",10))))</f>
        <v xml:space="preserve">T O 202202 yyyy00 HV        </v>
      </c>
      <c r="B2835" s="68" t="s">
        <v>304</v>
      </c>
      <c r="C2835" s="68" t="s">
        <v>56</v>
      </c>
      <c r="D2835" s="68" t="s">
        <v>287</v>
      </c>
      <c r="E2835" s="68" t="s">
        <v>359</v>
      </c>
      <c r="F2835" s="68" t="s">
        <v>360</v>
      </c>
      <c r="G2835" s="68" t="s">
        <v>77</v>
      </c>
      <c r="H2835" s="68" t="s">
        <v>273</v>
      </c>
      <c r="I2835" s="68" t="s">
        <v>640</v>
      </c>
      <c r="K2835" s="65">
        <v>29</v>
      </c>
      <c r="L2835" s="65">
        <v>427</v>
      </c>
      <c r="M2835" s="65" t="s">
        <v>376</v>
      </c>
    </row>
    <row r="2836" spans="1:13" ht="12.75" customHeight="1">
      <c r="A2836" s="65" t="str">
        <f>IF(ROW()=1,"KEY",IF(ISNA(VLOOKUP(B2836,車名対応マスタ!B:D,3,FALSE)),"",IF(VLOOKUP(B2836,車名対応マスタ!B:D,3,FALSE)="","",$D2836&amp;" "&amp;IF($G2836="9","J","O")&amp;" "&amp;$I2836&amp;" "&amp;IF($I2836&lt;=TEXT(★完成資料!$A$1,"yyyymm"),TEXT(★完成資料!$A$1,"yyyymm"),"999999")&amp; " " &amp; LEFT(F2836 &amp; "          ",10))))</f>
        <v xml:space="preserve">T O 202203 yyyy00 HV        </v>
      </c>
      <c r="B2836" s="68" t="s">
        <v>304</v>
      </c>
      <c r="C2836" s="68" t="s">
        <v>56</v>
      </c>
      <c r="D2836" s="68" t="s">
        <v>287</v>
      </c>
      <c r="E2836" s="68" t="s">
        <v>359</v>
      </c>
      <c r="F2836" s="68" t="s">
        <v>360</v>
      </c>
      <c r="G2836" s="68" t="s">
        <v>77</v>
      </c>
      <c r="H2836" s="68" t="s">
        <v>273</v>
      </c>
      <c r="I2836" s="68" t="s">
        <v>641</v>
      </c>
      <c r="K2836" s="65">
        <v>3</v>
      </c>
      <c r="L2836" s="65">
        <v>427</v>
      </c>
      <c r="M2836" s="65" t="s">
        <v>376</v>
      </c>
    </row>
    <row r="2837" spans="1:13" ht="12.75" customHeight="1">
      <c r="A2837" s="65" t="str">
        <f>IF(ROW()=1,"KEY",IF(ISNA(VLOOKUP(B2837,車名対応マスタ!B:D,3,FALSE)),"",IF(VLOOKUP(B2837,車名対応マスタ!B:D,3,FALSE)="","",$D2837&amp;" "&amp;IF($G2837="9","J","O")&amp;" "&amp;$I2837&amp;" "&amp;IF($I2837&lt;=TEXT(★完成資料!$A$1,"yyyymm"),TEXT(★完成資料!$A$1,"yyyymm"),"999999")&amp; " " &amp; LEFT(F2837 &amp; "          ",10))))</f>
        <v xml:space="preserve">T O 202201 yyyy00 HV        </v>
      </c>
      <c r="B2837" s="68" t="s">
        <v>304</v>
      </c>
      <c r="C2837" s="68" t="s">
        <v>56</v>
      </c>
      <c r="D2837" s="68" t="s">
        <v>287</v>
      </c>
      <c r="E2837" s="68" t="s">
        <v>359</v>
      </c>
      <c r="F2837" s="68" t="s">
        <v>360</v>
      </c>
      <c r="G2837" s="68" t="s">
        <v>77</v>
      </c>
      <c r="H2837" s="68" t="s">
        <v>273</v>
      </c>
      <c r="I2837" s="68" t="s">
        <v>639</v>
      </c>
      <c r="J2837" s="65">
        <v>19</v>
      </c>
      <c r="K2837" s="65">
        <v>44</v>
      </c>
      <c r="L2837" s="65">
        <v>410</v>
      </c>
      <c r="M2837" s="65" t="s">
        <v>495</v>
      </c>
    </row>
    <row r="2838" spans="1:13" ht="12.75" customHeight="1">
      <c r="A2838" s="65" t="str">
        <f>IF(ROW()=1,"KEY",IF(ISNA(VLOOKUP(B2838,車名対応マスタ!B:D,3,FALSE)),"",IF(VLOOKUP(B2838,車名対応マスタ!B:D,3,FALSE)="","",$D2838&amp;" "&amp;IF($G2838="9","J","O")&amp;" "&amp;$I2838&amp;" "&amp;IF($I2838&lt;=TEXT(★完成資料!$A$1,"yyyymm"),TEXT(★完成資料!$A$1,"yyyymm"),"999999")&amp; " " &amp; LEFT(F2838 &amp; "          ",10))))</f>
        <v xml:space="preserve">T O 202202 yyyy00 HV        </v>
      </c>
      <c r="B2838" s="68" t="s">
        <v>304</v>
      </c>
      <c r="C2838" s="68" t="s">
        <v>56</v>
      </c>
      <c r="D2838" s="68" t="s">
        <v>287</v>
      </c>
      <c r="E2838" s="68" t="s">
        <v>359</v>
      </c>
      <c r="F2838" s="68" t="s">
        <v>360</v>
      </c>
      <c r="G2838" s="68" t="s">
        <v>77</v>
      </c>
      <c r="H2838" s="68" t="s">
        <v>273</v>
      </c>
      <c r="I2838" s="68" t="s">
        <v>640</v>
      </c>
      <c r="J2838" s="65">
        <v>15</v>
      </c>
      <c r="K2838" s="65">
        <v>54</v>
      </c>
      <c r="L2838" s="65">
        <v>410</v>
      </c>
      <c r="M2838" s="65" t="s">
        <v>495</v>
      </c>
    </row>
    <row r="2839" spans="1:13" ht="12.75" customHeight="1">
      <c r="A2839" s="65" t="str">
        <f>IF(ROW()=1,"KEY",IF(ISNA(VLOOKUP(B2839,車名対応マスタ!B:D,3,FALSE)),"",IF(VLOOKUP(B2839,車名対応マスタ!B:D,3,FALSE)="","",$D2839&amp;" "&amp;IF($G2839="9","J","O")&amp;" "&amp;$I2839&amp;" "&amp;IF($I2839&lt;=TEXT(★完成資料!$A$1,"yyyymm"),TEXT(★完成資料!$A$1,"yyyymm"),"999999")&amp; " " &amp; LEFT(F2839 &amp; "          ",10))))</f>
        <v xml:space="preserve">T O 202203 yyyy00 HV        </v>
      </c>
      <c r="B2839" s="68" t="s">
        <v>304</v>
      </c>
      <c r="C2839" s="68" t="s">
        <v>56</v>
      </c>
      <c r="D2839" s="68" t="s">
        <v>287</v>
      </c>
      <c r="E2839" s="68" t="s">
        <v>359</v>
      </c>
      <c r="F2839" s="68" t="s">
        <v>360</v>
      </c>
      <c r="G2839" s="68" t="s">
        <v>77</v>
      </c>
      <c r="H2839" s="68" t="s">
        <v>273</v>
      </c>
      <c r="I2839" s="68" t="s">
        <v>641</v>
      </c>
      <c r="J2839" s="65">
        <v>14</v>
      </c>
      <c r="K2839" s="65">
        <v>47</v>
      </c>
      <c r="L2839" s="65">
        <v>410</v>
      </c>
      <c r="M2839" s="65" t="s">
        <v>495</v>
      </c>
    </row>
    <row r="2840" spans="1:13" ht="12.75" customHeight="1">
      <c r="A2840" s="65" t="str">
        <f>IF(ROW()=1,"KEY",IF(ISNA(VLOOKUP(B2840,車名対応マスタ!B:D,3,FALSE)),"",IF(VLOOKUP(B2840,車名対応マスタ!B:D,3,FALSE)="","",$D2840&amp;" "&amp;IF($G2840="9","J","O")&amp;" "&amp;$I2840&amp;" "&amp;IF($I2840&lt;=TEXT(★完成資料!$A$1,"yyyymm"),TEXT(★完成資料!$A$1,"yyyymm"),"999999")&amp; " " &amp; LEFT(F2840 &amp; "          ",10))))</f>
        <v xml:space="preserve">T O 202204 yyyy00 HV        </v>
      </c>
      <c r="B2840" s="68" t="s">
        <v>304</v>
      </c>
      <c r="C2840" s="68" t="s">
        <v>56</v>
      </c>
      <c r="D2840" s="68" t="s">
        <v>287</v>
      </c>
      <c r="E2840" s="68" t="s">
        <v>359</v>
      </c>
      <c r="F2840" s="68" t="s">
        <v>360</v>
      </c>
      <c r="G2840" s="68" t="s">
        <v>77</v>
      </c>
      <c r="H2840" s="68" t="s">
        <v>273</v>
      </c>
      <c r="I2840" s="68" t="s">
        <v>642</v>
      </c>
      <c r="J2840" s="65">
        <v>3</v>
      </c>
      <c r="K2840" s="65">
        <v>21</v>
      </c>
      <c r="L2840" s="65">
        <v>410</v>
      </c>
      <c r="M2840" s="65" t="s">
        <v>495</v>
      </c>
    </row>
    <row r="2841" spans="1:13" ht="12.75" customHeight="1">
      <c r="A2841" s="65" t="str">
        <f>IF(ROW()=1,"KEY",IF(ISNA(VLOOKUP(B2841,車名対応マスタ!B:D,3,FALSE)),"",IF(VLOOKUP(B2841,車名対応マスタ!B:D,3,FALSE)="","",$D2841&amp;" "&amp;IF($G2841="9","J","O")&amp;" "&amp;$I2841&amp;" "&amp;IF($I2841&lt;=TEXT(★完成資料!$A$1,"yyyymm"),TEXT(★完成資料!$A$1,"yyyymm"),"999999")&amp; " " &amp; LEFT(F2841 &amp; "          ",10))))</f>
        <v xml:space="preserve">T O 202205 yyyy00 HV        </v>
      </c>
      <c r="B2841" s="68" t="s">
        <v>304</v>
      </c>
      <c r="C2841" s="68" t="s">
        <v>56</v>
      </c>
      <c r="D2841" s="68" t="s">
        <v>287</v>
      </c>
      <c r="E2841" s="68" t="s">
        <v>359</v>
      </c>
      <c r="F2841" s="68" t="s">
        <v>360</v>
      </c>
      <c r="G2841" s="68" t="s">
        <v>77</v>
      </c>
      <c r="H2841" s="68" t="s">
        <v>273</v>
      </c>
      <c r="I2841" s="68" t="s">
        <v>647</v>
      </c>
      <c r="J2841" s="65">
        <v>2</v>
      </c>
      <c r="K2841" s="65">
        <v>37</v>
      </c>
      <c r="L2841" s="65">
        <v>410</v>
      </c>
      <c r="M2841" s="65" t="s">
        <v>495</v>
      </c>
    </row>
    <row r="2842" spans="1:13" ht="12.75" customHeight="1">
      <c r="A2842" s="65" t="str">
        <f>IF(ROW()=1,"KEY",IF(ISNA(VLOOKUP(B2842,車名対応マスタ!B:D,3,FALSE)),"",IF(VLOOKUP(B2842,車名対応マスタ!B:D,3,FALSE)="","",$D2842&amp;" "&amp;IF($G2842="9","J","O")&amp;" "&amp;$I2842&amp;" "&amp;IF($I2842&lt;=TEXT(★完成資料!$A$1,"yyyymm"),TEXT(★完成資料!$A$1,"yyyymm"),"999999")&amp; " " &amp; LEFT(F2842 &amp; "          ",10))))</f>
        <v xml:space="preserve">T O 202206 yyyy00 HV        </v>
      </c>
      <c r="B2842" s="68" t="s">
        <v>304</v>
      </c>
      <c r="C2842" s="68" t="s">
        <v>56</v>
      </c>
      <c r="D2842" s="68" t="s">
        <v>287</v>
      </c>
      <c r="E2842" s="68" t="s">
        <v>359</v>
      </c>
      <c r="F2842" s="68" t="s">
        <v>360</v>
      </c>
      <c r="G2842" s="68" t="s">
        <v>77</v>
      </c>
      <c r="H2842" s="68" t="s">
        <v>273</v>
      </c>
      <c r="I2842" s="68" t="s">
        <v>652</v>
      </c>
      <c r="J2842" s="65">
        <v>1</v>
      </c>
      <c r="K2842" s="65">
        <v>30</v>
      </c>
      <c r="L2842" s="65">
        <v>410</v>
      </c>
      <c r="M2842" s="65" t="s">
        <v>495</v>
      </c>
    </row>
    <row r="2843" spans="1:13" ht="12.75" customHeight="1">
      <c r="A2843" s="65" t="str">
        <f>IF(ROW()=1,"KEY",IF(ISNA(VLOOKUP(B2843,車名対応マスタ!B:D,3,FALSE)),"",IF(VLOOKUP(B2843,車名対応マスタ!B:D,3,FALSE)="","",$D2843&amp;" "&amp;IF($G2843="9","J","O")&amp;" "&amp;$I2843&amp;" "&amp;IF($I2843&lt;=TEXT(★完成資料!$A$1,"yyyymm"),TEXT(★完成資料!$A$1,"yyyymm"),"999999")&amp; " " &amp; LEFT(F2843 &amp; "          ",10))))</f>
        <v xml:space="preserve">T O 202207 yyyy00 HV        </v>
      </c>
      <c r="B2843" s="68" t="s">
        <v>304</v>
      </c>
      <c r="C2843" s="68" t="s">
        <v>56</v>
      </c>
      <c r="D2843" s="68" t="s">
        <v>287</v>
      </c>
      <c r="E2843" s="68" t="s">
        <v>359</v>
      </c>
      <c r="F2843" s="68" t="s">
        <v>360</v>
      </c>
      <c r="G2843" s="68" t="s">
        <v>77</v>
      </c>
      <c r="H2843" s="68" t="s">
        <v>273</v>
      </c>
      <c r="I2843" s="68" t="s">
        <v>655</v>
      </c>
      <c r="K2843" s="65">
        <v>27</v>
      </c>
      <c r="L2843" s="65">
        <v>410</v>
      </c>
      <c r="M2843" s="65" t="s">
        <v>495</v>
      </c>
    </row>
    <row r="2844" spans="1:13" ht="12.75" customHeight="1">
      <c r="A2844" s="65" t="str">
        <f>IF(ROW()=1,"KEY",IF(ISNA(VLOOKUP(B2844,車名対応マスタ!B:D,3,FALSE)),"",IF(VLOOKUP(B2844,車名対応マスタ!B:D,3,FALSE)="","",$D2844&amp;" "&amp;IF($G2844="9","J","O")&amp;" "&amp;$I2844&amp;" "&amp;IF($I2844&lt;=TEXT(★完成資料!$A$1,"yyyymm"),TEXT(★完成資料!$A$1,"yyyymm"),"999999")&amp; " " &amp; LEFT(F2844 &amp; "          ",10))))</f>
        <v xml:space="preserve">T O 202208 yyyy00 HV        </v>
      </c>
      <c r="B2844" s="68" t="s">
        <v>304</v>
      </c>
      <c r="C2844" s="68" t="s">
        <v>56</v>
      </c>
      <c r="D2844" s="68" t="s">
        <v>287</v>
      </c>
      <c r="E2844" s="68" t="s">
        <v>359</v>
      </c>
      <c r="F2844" s="68" t="s">
        <v>360</v>
      </c>
      <c r="G2844" s="68" t="s">
        <v>77</v>
      </c>
      <c r="H2844" s="68" t="s">
        <v>273</v>
      </c>
      <c r="I2844" s="68" t="s">
        <v>656</v>
      </c>
      <c r="K2844" s="65">
        <v>12</v>
      </c>
      <c r="L2844" s="65">
        <v>410</v>
      </c>
      <c r="M2844" s="65" t="s">
        <v>495</v>
      </c>
    </row>
    <row r="2845" spans="1:13" ht="12.75" customHeight="1">
      <c r="A2845" s="65" t="str">
        <f>IF(ROW()=1,"KEY",IF(ISNA(VLOOKUP(B2845,車名対応マスタ!B:D,3,FALSE)),"",IF(VLOOKUP(B2845,車名対応マスタ!B:D,3,FALSE)="","",$D2845&amp;" "&amp;IF($G2845="9","J","O")&amp;" "&amp;$I2845&amp;" "&amp;IF($I2845&lt;=TEXT(★完成資料!$A$1,"yyyymm"),TEXT(★完成資料!$A$1,"yyyymm"),"999999")&amp; " " &amp; LEFT(F2845 &amp; "          ",10))))</f>
        <v xml:space="preserve">T O 202209 yyyy00 HV        </v>
      </c>
      <c r="B2845" s="68" t="s">
        <v>304</v>
      </c>
      <c r="C2845" s="68" t="s">
        <v>56</v>
      </c>
      <c r="D2845" s="68" t="s">
        <v>287</v>
      </c>
      <c r="E2845" s="68" t="s">
        <v>359</v>
      </c>
      <c r="F2845" s="68" t="s">
        <v>360</v>
      </c>
      <c r="G2845" s="68" t="s">
        <v>77</v>
      </c>
      <c r="H2845" s="68" t="s">
        <v>273</v>
      </c>
      <c r="I2845" s="68" t="s">
        <v>657</v>
      </c>
      <c r="K2845" s="65">
        <v>12</v>
      </c>
      <c r="L2845" s="65">
        <v>410</v>
      </c>
      <c r="M2845" s="65" t="s">
        <v>495</v>
      </c>
    </row>
    <row r="2846" spans="1:13" ht="12.75" customHeight="1">
      <c r="A2846" s="65" t="str">
        <f>IF(ROW()=1,"KEY",IF(ISNA(VLOOKUP(B2846,車名対応マスタ!B:D,3,FALSE)),"",IF(VLOOKUP(B2846,車名対応マスタ!B:D,3,FALSE)="","",$D2846&amp;" "&amp;IF($G2846="9","J","O")&amp;" "&amp;$I2846&amp;" "&amp;IF($I2846&lt;=TEXT(★完成資料!$A$1,"yyyymm"),TEXT(★完成資料!$A$1,"yyyymm"),"999999")&amp; " " &amp; LEFT(F2846 &amp; "          ",10))))</f>
        <v xml:space="preserve">T O 202210 yyyy00 HV        </v>
      </c>
      <c r="B2846" s="68" t="s">
        <v>304</v>
      </c>
      <c r="C2846" s="68" t="s">
        <v>56</v>
      </c>
      <c r="D2846" s="68" t="s">
        <v>287</v>
      </c>
      <c r="E2846" s="68" t="s">
        <v>359</v>
      </c>
      <c r="F2846" s="68" t="s">
        <v>360</v>
      </c>
      <c r="G2846" s="68" t="s">
        <v>77</v>
      </c>
      <c r="H2846" s="68" t="s">
        <v>273</v>
      </c>
      <c r="I2846" s="68" t="s">
        <v>663</v>
      </c>
      <c r="K2846" s="65">
        <v>21</v>
      </c>
      <c r="L2846" s="65">
        <v>410</v>
      </c>
      <c r="M2846" s="65" t="s">
        <v>495</v>
      </c>
    </row>
    <row r="2847" spans="1:13" ht="12.75" customHeight="1">
      <c r="A2847" s="65" t="str">
        <f>IF(ROW()=1,"KEY",IF(ISNA(VLOOKUP(B2847,車名対応マスタ!B:D,3,FALSE)),"",IF(VLOOKUP(B2847,車名対応マスタ!B:D,3,FALSE)="","",$D2847&amp;" "&amp;IF($G2847="9","J","O")&amp;" "&amp;$I2847&amp;" "&amp;IF($I2847&lt;=TEXT(★完成資料!$A$1,"yyyymm"),TEXT(★完成資料!$A$1,"yyyymm"),"999999")&amp; " " &amp; LEFT(F2847 &amp; "          ",10))))</f>
        <v xml:space="preserve">T O 202201 yyyy00 HV        </v>
      </c>
      <c r="B2847" s="68" t="s">
        <v>304</v>
      </c>
      <c r="C2847" s="68" t="s">
        <v>56</v>
      </c>
      <c r="D2847" s="68" t="s">
        <v>287</v>
      </c>
      <c r="E2847" s="68" t="s">
        <v>359</v>
      </c>
      <c r="F2847" s="68" t="s">
        <v>360</v>
      </c>
      <c r="G2847" s="68" t="s">
        <v>77</v>
      </c>
      <c r="H2847" s="68" t="s">
        <v>273</v>
      </c>
      <c r="I2847" s="68" t="s">
        <v>639</v>
      </c>
      <c r="J2847" s="65">
        <v>39</v>
      </c>
      <c r="K2847" s="65">
        <v>39</v>
      </c>
      <c r="L2847" s="65">
        <v>408</v>
      </c>
      <c r="M2847" s="65" t="s">
        <v>496</v>
      </c>
    </row>
    <row r="2848" spans="1:13" ht="12.75" customHeight="1">
      <c r="A2848" s="65" t="str">
        <f>IF(ROW()=1,"KEY",IF(ISNA(VLOOKUP(B2848,車名対応マスタ!B:D,3,FALSE)),"",IF(VLOOKUP(B2848,車名対応マスタ!B:D,3,FALSE)="","",$D2848&amp;" "&amp;IF($G2848="9","J","O")&amp;" "&amp;$I2848&amp;" "&amp;IF($I2848&lt;=TEXT(★完成資料!$A$1,"yyyymm"),TEXT(★完成資料!$A$1,"yyyymm"),"999999")&amp; " " &amp; LEFT(F2848 &amp; "          ",10))))</f>
        <v xml:space="preserve">T O 202202 yyyy00 HV        </v>
      </c>
      <c r="B2848" s="68" t="s">
        <v>304</v>
      </c>
      <c r="C2848" s="68" t="s">
        <v>56</v>
      </c>
      <c r="D2848" s="68" t="s">
        <v>287</v>
      </c>
      <c r="E2848" s="68" t="s">
        <v>359</v>
      </c>
      <c r="F2848" s="68" t="s">
        <v>360</v>
      </c>
      <c r="G2848" s="68" t="s">
        <v>77</v>
      </c>
      <c r="H2848" s="68" t="s">
        <v>273</v>
      </c>
      <c r="I2848" s="68" t="s">
        <v>640</v>
      </c>
      <c r="J2848" s="65">
        <v>12</v>
      </c>
      <c r="K2848" s="65">
        <v>26</v>
      </c>
      <c r="L2848" s="65">
        <v>408</v>
      </c>
      <c r="M2848" s="65" t="s">
        <v>496</v>
      </c>
    </row>
    <row r="2849" spans="1:13" ht="12.75" customHeight="1">
      <c r="A2849" s="65" t="str">
        <f>IF(ROW()=1,"KEY",IF(ISNA(VLOOKUP(B2849,車名対応マスタ!B:D,3,FALSE)),"",IF(VLOOKUP(B2849,車名対応マスタ!B:D,3,FALSE)="","",$D2849&amp;" "&amp;IF($G2849="9","J","O")&amp;" "&amp;$I2849&amp;" "&amp;IF($I2849&lt;=TEXT(★完成資料!$A$1,"yyyymm"),TEXT(★完成資料!$A$1,"yyyymm"),"999999")&amp; " " &amp; LEFT(F2849 &amp; "          ",10))))</f>
        <v xml:space="preserve">T O 202203 yyyy00 HV        </v>
      </c>
      <c r="B2849" s="68" t="s">
        <v>304</v>
      </c>
      <c r="C2849" s="68" t="s">
        <v>56</v>
      </c>
      <c r="D2849" s="68" t="s">
        <v>287</v>
      </c>
      <c r="E2849" s="68" t="s">
        <v>359</v>
      </c>
      <c r="F2849" s="68" t="s">
        <v>360</v>
      </c>
      <c r="G2849" s="68" t="s">
        <v>77</v>
      </c>
      <c r="H2849" s="68" t="s">
        <v>273</v>
      </c>
      <c r="I2849" s="68" t="s">
        <v>641</v>
      </c>
      <c r="J2849" s="65">
        <v>36</v>
      </c>
      <c r="K2849" s="65">
        <v>162</v>
      </c>
      <c r="L2849" s="65">
        <v>408</v>
      </c>
      <c r="M2849" s="65" t="s">
        <v>496</v>
      </c>
    </row>
    <row r="2850" spans="1:13" ht="12.75" customHeight="1">
      <c r="A2850" s="65" t="str">
        <f>IF(ROW()=1,"KEY",IF(ISNA(VLOOKUP(B2850,車名対応マスタ!B:D,3,FALSE)),"",IF(VLOOKUP(B2850,車名対応マスタ!B:D,3,FALSE)="","",$D2850&amp;" "&amp;IF($G2850="9","J","O")&amp;" "&amp;$I2850&amp;" "&amp;IF($I2850&lt;=TEXT(★完成資料!$A$1,"yyyymm"),TEXT(★完成資料!$A$1,"yyyymm"),"999999")&amp; " " &amp; LEFT(F2850 &amp; "          ",10))))</f>
        <v xml:space="preserve">T O 202204 yyyy00 HV        </v>
      </c>
      <c r="B2850" s="68" t="s">
        <v>304</v>
      </c>
      <c r="C2850" s="68" t="s">
        <v>56</v>
      </c>
      <c r="D2850" s="68" t="s">
        <v>287</v>
      </c>
      <c r="E2850" s="68" t="s">
        <v>359</v>
      </c>
      <c r="F2850" s="68" t="s">
        <v>360</v>
      </c>
      <c r="G2850" s="68" t="s">
        <v>77</v>
      </c>
      <c r="H2850" s="68" t="s">
        <v>273</v>
      </c>
      <c r="I2850" s="68" t="s">
        <v>642</v>
      </c>
      <c r="J2850" s="65">
        <v>28</v>
      </c>
      <c r="K2850" s="65">
        <v>44</v>
      </c>
      <c r="L2850" s="65">
        <v>408</v>
      </c>
      <c r="M2850" s="65" t="s">
        <v>496</v>
      </c>
    </row>
    <row r="2851" spans="1:13" ht="12.75" customHeight="1">
      <c r="A2851" s="65" t="str">
        <f>IF(ROW()=1,"KEY",IF(ISNA(VLOOKUP(B2851,車名対応マスタ!B:D,3,FALSE)),"",IF(VLOOKUP(B2851,車名対応マスタ!B:D,3,FALSE)="","",$D2851&amp;" "&amp;IF($G2851="9","J","O")&amp;" "&amp;$I2851&amp;" "&amp;IF($I2851&lt;=TEXT(★完成資料!$A$1,"yyyymm"),TEXT(★完成資料!$A$1,"yyyymm"),"999999")&amp; " " &amp; LEFT(F2851 &amp; "          ",10))))</f>
        <v xml:space="preserve">T O 202205 yyyy00 HV        </v>
      </c>
      <c r="B2851" s="68" t="s">
        <v>304</v>
      </c>
      <c r="C2851" s="68" t="s">
        <v>56</v>
      </c>
      <c r="D2851" s="68" t="s">
        <v>287</v>
      </c>
      <c r="E2851" s="68" t="s">
        <v>359</v>
      </c>
      <c r="F2851" s="68" t="s">
        <v>360</v>
      </c>
      <c r="G2851" s="68" t="s">
        <v>77</v>
      </c>
      <c r="H2851" s="68" t="s">
        <v>273</v>
      </c>
      <c r="I2851" s="68" t="s">
        <v>647</v>
      </c>
      <c r="J2851" s="65">
        <v>37</v>
      </c>
      <c r="K2851" s="65">
        <v>28</v>
      </c>
      <c r="L2851" s="65">
        <v>408</v>
      </c>
      <c r="M2851" s="65" t="s">
        <v>496</v>
      </c>
    </row>
    <row r="2852" spans="1:13" ht="12.75" customHeight="1">
      <c r="A2852" s="65" t="str">
        <f>IF(ROW()=1,"KEY",IF(ISNA(VLOOKUP(B2852,車名対応マスタ!B:D,3,FALSE)),"",IF(VLOOKUP(B2852,車名対応マスタ!B:D,3,FALSE)="","",$D2852&amp;" "&amp;IF($G2852="9","J","O")&amp;" "&amp;$I2852&amp;" "&amp;IF($I2852&lt;=TEXT(★完成資料!$A$1,"yyyymm"),TEXT(★完成資料!$A$1,"yyyymm"),"999999")&amp; " " &amp; LEFT(F2852 &amp; "          ",10))))</f>
        <v xml:space="preserve">T O 202206 yyyy00 HV        </v>
      </c>
      <c r="B2852" s="68" t="s">
        <v>304</v>
      </c>
      <c r="C2852" s="68" t="s">
        <v>56</v>
      </c>
      <c r="D2852" s="68" t="s">
        <v>287</v>
      </c>
      <c r="E2852" s="68" t="s">
        <v>359</v>
      </c>
      <c r="F2852" s="68" t="s">
        <v>360</v>
      </c>
      <c r="G2852" s="68" t="s">
        <v>77</v>
      </c>
      <c r="H2852" s="68" t="s">
        <v>273</v>
      </c>
      <c r="I2852" s="68" t="s">
        <v>652</v>
      </c>
      <c r="J2852" s="65">
        <v>20</v>
      </c>
      <c r="K2852" s="65">
        <v>43</v>
      </c>
      <c r="L2852" s="65">
        <v>408</v>
      </c>
      <c r="M2852" s="65" t="s">
        <v>496</v>
      </c>
    </row>
    <row r="2853" spans="1:13" ht="12.75" customHeight="1">
      <c r="A2853" s="65" t="str">
        <f>IF(ROW()=1,"KEY",IF(ISNA(VLOOKUP(B2853,車名対応マスタ!B:D,3,FALSE)),"",IF(VLOOKUP(B2853,車名対応マスタ!B:D,3,FALSE)="","",$D2853&amp;" "&amp;IF($G2853="9","J","O")&amp;" "&amp;$I2853&amp;" "&amp;IF($I2853&lt;=TEXT(★完成資料!$A$1,"yyyymm"),TEXT(★完成資料!$A$1,"yyyymm"),"999999")&amp; " " &amp; LEFT(F2853 &amp; "          ",10))))</f>
        <v xml:space="preserve">T O 202207 yyyy00 HV        </v>
      </c>
      <c r="B2853" s="68" t="s">
        <v>304</v>
      </c>
      <c r="C2853" s="68" t="s">
        <v>56</v>
      </c>
      <c r="D2853" s="68" t="s">
        <v>287</v>
      </c>
      <c r="E2853" s="68" t="s">
        <v>359</v>
      </c>
      <c r="F2853" s="68" t="s">
        <v>360</v>
      </c>
      <c r="G2853" s="68" t="s">
        <v>77</v>
      </c>
      <c r="H2853" s="68" t="s">
        <v>273</v>
      </c>
      <c r="I2853" s="68" t="s">
        <v>655</v>
      </c>
      <c r="J2853" s="65">
        <v>59</v>
      </c>
      <c r="K2853" s="65">
        <v>48</v>
      </c>
      <c r="L2853" s="65">
        <v>408</v>
      </c>
      <c r="M2853" s="65" t="s">
        <v>496</v>
      </c>
    </row>
    <row r="2854" spans="1:13" ht="12.75" customHeight="1">
      <c r="A2854" s="65" t="str">
        <f>IF(ROW()=1,"KEY",IF(ISNA(VLOOKUP(B2854,車名対応マスタ!B:D,3,FALSE)),"",IF(VLOOKUP(B2854,車名対応マスタ!B:D,3,FALSE)="","",$D2854&amp;" "&amp;IF($G2854="9","J","O")&amp;" "&amp;$I2854&amp;" "&amp;IF($I2854&lt;=TEXT(★完成資料!$A$1,"yyyymm"),TEXT(★完成資料!$A$1,"yyyymm"),"999999")&amp; " " &amp; LEFT(F2854 &amp; "          ",10))))</f>
        <v xml:space="preserve">T O 202208 yyyy00 HV        </v>
      </c>
      <c r="B2854" s="68" t="s">
        <v>304</v>
      </c>
      <c r="C2854" s="68" t="s">
        <v>56</v>
      </c>
      <c r="D2854" s="68" t="s">
        <v>287</v>
      </c>
      <c r="E2854" s="68" t="s">
        <v>359</v>
      </c>
      <c r="F2854" s="68" t="s">
        <v>360</v>
      </c>
      <c r="G2854" s="68" t="s">
        <v>77</v>
      </c>
      <c r="H2854" s="68" t="s">
        <v>273</v>
      </c>
      <c r="I2854" s="68" t="s">
        <v>656</v>
      </c>
      <c r="J2854" s="65">
        <v>17</v>
      </c>
      <c r="K2854" s="65">
        <v>19</v>
      </c>
      <c r="L2854" s="65">
        <v>408</v>
      </c>
      <c r="M2854" s="65" t="s">
        <v>496</v>
      </c>
    </row>
    <row r="2855" spans="1:13" ht="12.75" customHeight="1">
      <c r="A2855" s="65" t="str">
        <f>IF(ROW()=1,"KEY",IF(ISNA(VLOOKUP(B2855,車名対応マスタ!B:D,3,FALSE)),"",IF(VLOOKUP(B2855,車名対応マスタ!B:D,3,FALSE)="","",$D2855&amp;" "&amp;IF($G2855="9","J","O")&amp;" "&amp;$I2855&amp;" "&amp;IF($I2855&lt;=TEXT(★完成資料!$A$1,"yyyymm"),TEXT(★完成資料!$A$1,"yyyymm"),"999999")&amp; " " &amp; LEFT(F2855 &amp; "          ",10))))</f>
        <v xml:space="preserve">T O 202209 yyyy00 HV        </v>
      </c>
      <c r="B2855" s="68" t="s">
        <v>304</v>
      </c>
      <c r="C2855" s="68" t="s">
        <v>56</v>
      </c>
      <c r="D2855" s="68" t="s">
        <v>287</v>
      </c>
      <c r="E2855" s="68" t="s">
        <v>359</v>
      </c>
      <c r="F2855" s="68" t="s">
        <v>360</v>
      </c>
      <c r="G2855" s="68" t="s">
        <v>77</v>
      </c>
      <c r="H2855" s="68" t="s">
        <v>273</v>
      </c>
      <c r="I2855" s="68" t="s">
        <v>657</v>
      </c>
      <c r="J2855" s="65">
        <v>40</v>
      </c>
      <c r="K2855" s="65">
        <v>83</v>
      </c>
      <c r="L2855" s="65">
        <v>408</v>
      </c>
      <c r="M2855" s="65" t="s">
        <v>496</v>
      </c>
    </row>
    <row r="2856" spans="1:13" ht="12.75" customHeight="1">
      <c r="A2856" s="65" t="str">
        <f>IF(ROW()=1,"KEY",IF(ISNA(VLOOKUP(B2856,車名対応マスタ!B:D,3,FALSE)),"",IF(VLOOKUP(B2856,車名対応マスタ!B:D,3,FALSE)="","",$D2856&amp;" "&amp;IF($G2856="9","J","O")&amp;" "&amp;$I2856&amp;" "&amp;IF($I2856&lt;=TEXT(★完成資料!$A$1,"yyyymm"),TEXT(★完成資料!$A$1,"yyyymm"),"999999")&amp; " " &amp; LEFT(F2856 &amp; "          ",10))))</f>
        <v xml:space="preserve">T O 202210 yyyy00 HV        </v>
      </c>
      <c r="B2856" s="68" t="s">
        <v>304</v>
      </c>
      <c r="C2856" s="68" t="s">
        <v>56</v>
      </c>
      <c r="D2856" s="68" t="s">
        <v>287</v>
      </c>
      <c r="E2856" s="68" t="s">
        <v>359</v>
      </c>
      <c r="F2856" s="68" t="s">
        <v>360</v>
      </c>
      <c r="G2856" s="68" t="s">
        <v>77</v>
      </c>
      <c r="H2856" s="68" t="s">
        <v>273</v>
      </c>
      <c r="I2856" s="68" t="s">
        <v>663</v>
      </c>
      <c r="J2856" s="65">
        <v>34</v>
      </c>
      <c r="K2856" s="65">
        <v>27</v>
      </c>
      <c r="L2856" s="65">
        <v>408</v>
      </c>
      <c r="M2856" s="65" t="s">
        <v>496</v>
      </c>
    </row>
    <row r="2857" spans="1:13" ht="12.75" customHeight="1">
      <c r="A2857" s="65" t="str">
        <f>IF(ROW()=1,"KEY",IF(ISNA(VLOOKUP(B2857,車名対応マスタ!B:D,3,FALSE)),"",IF(VLOOKUP(B2857,車名対応マスタ!B:D,3,FALSE)="","",$D2857&amp;" "&amp;IF($G2857="9","J","O")&amp;" "&amp;$I2857&amp;" "&amp;IF($I2857&lt;=TEXT(★完成資料!$A$1,"yyyymm"),TEXT(★完成資料!$A$1,"yyyymm"),"999999")&amp; " " &amp; LEFT(F2857 &amp; "          ",10))))</f>
        <v xml:space="preserve">T O 202201 yyyy00 HV        </v>
      </c>
      <c r="B2857" s="68" t="s">
        <v>304</v>
      </c>
      <c r="C2857" s="68" t="s">
        <v>56</v>
      </c>
      <c r="D2857" s="68" t="s">
        <v>287</v>
      </c>
      <c r="E2857" s="68" t="s">
        <v>359</v>
      </c>
      <c r="F2857" s="68" t="s">
        <v>360</v>
      </c>
      <c r="G2857" s="68" t="s">
        <v>77</v>
      </c>
      <c r="H2857" s="68" t="s">
        <v>273</v>
      </c>
      <c r="I2857" s="68" t="s">
        <v>639</v>
      </c>
      <c r="J2857" s="65">
        <v>3</v>
      </c>
      <c r="K2857" s="65">
        <v>7</v>
      </c>
      <c r="L2857" s="65">
        <v>414</v>
      </c>
      <c r="M2857" s="65" t="s">
        <v>377</v>
      </c>
    </row>
    <row r="2858" spans="1:13" ht="12.75" customHeight="1">
      <c r="A2858" s="65" t="str">
        <f>IF(ROW()=1,"KEY",IF(ISNA(VLOOKUP(B2858,車名対応マスタ!B:D,3,FALSE)),"",IF(VLOOKUP(B2858,車名対応マスタ!B:D,3,FALSE)="","",$D2858&amp;" "&amp;IF($G2858="9","J","O")&amp;" "&amp;$I2858&amp;" "&amp;IF($I2858&lt;=TEXT(★完成資料!$A$1,"yyyymm"),TEXT(★完成資料!$A$1,"yyyymm"),"999999")&amp; " " &amp; LEFT(F2858 &amp; "          ",10))))</f>
        <v xml:space="preserve">T O 202202 yyyy00 HV        </v>
      </c>
      <c r="B2858" s="68" t="s">
        <v>304</v>
      </c>
      <c r="C2858" s="68" t="s">
        <v>56</v>
      </c>
      <c r="D2858" s="68" t="s">
        <v>287</v>
      </c>
      <c r="E2858" s="68" t="s">
        <v>359</v>
      </c>
      <c r="F2858" s="68" t="s">
        <v>360</v>
      </c>
      <c r="G2858" s="68" t="s">
        <v>77</v>
      </c>
      <c r="H2858" s="68" t="s">
        <v>273</v>
      </c>
      <c r="I2858" s="68" t="s">
        <v>640</v>
      </c>
      <c r="J2858" s="65">
        <v>15</v>
      </c>
      <c r="K2858" s="65">
        <v>11</v>
      </c>
      <c r="L2858" s="65">
        <v>414</v>
      </c>
      <c r="M2858" s="65" t="s">
        <v>377</v>
      </c>
    </row>
    <row r="2859" spans="1:13" ht="12.75" customHeight="1">
      <c r="A2859" s="65" t="str">
        <f>IF(ROW()=1,"KEY",IF(ISNA(VLOOKUP(B2859,車名対応マスタ!B:D,3,FALSE)),"",IF(VLOOKUP(B2859,車名対応マスタ!B:D,3,FALSE)="","",$D2859&amp;" "&amp;IF($G2859="9","J","O")&amp;" "&amp;$I2859&amp;" "&amp;IF($I2859&lt;=TEXT(★完成資料!$A$1,"yyyymm"),TEXT(★完成資料!$A$1,"yyyymm"),"999999")&amp; " " &amp; LEFT(F2859 &amp; "          ",10))))</f>
        <v xml:space="preserve">T O 202203 yyyy00 HV        </v>
      </c>
      <c r="B2859" s="68" t="s">
        <v>304</v>
      </c>
      <c r="C2859" s="68" t="s">
        <v>56</v>
      </c>
      <c r="D2859" s="68" t="s">
        <v>287</v>
      </c>
      <c r="E2859" s="68" t="s">
        <v>359</v>
      </c>
      <c r="F2859" s="68" t="s">
        <v>360</v>
      </c>
      <c r="G2859" s="68" t="s">
        <v>77</v>
      </c>
      <c r="H2859" s="68" t="s">
        <v>273</v>
      </c>
      <c r="I2859" s="68" t="s">
        <v>641</v>
      </c>
      <c r="J2859" s="65">
        <v>9</v>
      </c>
      <c r="K2859" s="65">
        <v>17</v>
      </c>
      <c r="L2859" s="65">
        <v>414</v>
      </c>
      <c r="M2859" s="65" t="s">
        <v>377</v>
      </c>
    </row>
    <row r="2860" spans="1:13" ht="12.75" customHeight="1">
      <c r="A2860" s="65" t="str">
        <f>IF(ROW()=1,"KEY",IF(ISNA(VLOOKUP(B2860,車名対応マスタ!B:D,3,FALSE)),"",IF(VLOOKUP(B2860,車名対応マスタ!B:D,3,FALSE)="","",$D2860&amp;" "&amp;IF($G2860="9","J","O")&amp;" "&amp;$I2860&amp;" "&amp;IF($I2860&lt;=TEXT(★完成資料!$A$1,"yyyymm"),TEXT(★完成資料!$A$1,"yyyymm"),"999999")&amp; " " &amp; LEFT(F2860 &amp; "          ",10))))</f>
        <v xml:space="preserve">T O 202204 yyyy00 HV        </v>
      </c>
      <c r="B2860" s="68" t="s">
        <v>304</v>
      </c>
      <c r="C2860" s="68" t="s">
        <v>56</v>
      </c>
      <c r="D2860" s="68" t="s">
        <v>287</v>
      </c>
      <c r="E2860" s="68" t="s">
        <v>359</v>
      </c>
      <c r="F2860" s="68" t="s">
        <v>360</v>
      </c>
      <c r="G2860" s="68" t="s">
        <v>77</v>
      </c>
      <c r="H2860" s="68" t="s">
        <v>273</v>
      </c>
      <c r="I2860" s="68" t="s">
        <v>642</v>
      </c>
      <c r="J2860" s="65">
        <v>5</v>
      </c>
      <c r="K2860" s="65">
        <v>5</v>
      </c>
      <c r="L2860" s="65">
        <v>414</v>
      </c>
      <c r="M2860" s="65" t="s">
        <v>377</v>
      </c>
    </row>
    <row r="2861" spans="1:13" ht="12.75" customHeight="1">
      <c r="A2861" s="65" t="str">
        <f>IF(ROW()=1,"KEY",IF(ISNA(VLOOKUP(B2861,車名対応マスタ!B:D,3,FALSE)),"",IF(VLOOKUP(B2861,車名対応マスタ!B:D,3,FALSE)="","",$D2861&amp;" "&amp;IF($G2861="9","J","O")&amp;" "&amp;$I2861&amp;" "&amp;IF($I2861&lt;=TEXT(★完成資料!$A$1,"yyyymm"),TEXT(★完成資料!$A$1,"yyyymm"),"999999")&amp; " " &amp; LEFT(F2861 &amp; "          ",10))))</f>
        <v xml:space="preserve">T O 202205 yyyy00 HV        </v>
      </c>
      <c r="B2861" s="68" t="s">
        <v>304</v>
      </c>
      <c r="C2861" s="68" t="s">
        <v>56</v>
      </c>
      <c r="D2861" s="68" t="s">
        <v>287</v>
      </c>
      <c r="E2861" s="68" t="s">
        <v>359</v>
      </c>
      <c r="F2861" s="68" t="s">
        <v>360</v>
      </c>
      <c r="G2861" s="68" t="s">
        <v>77</v>
      </c>
      <c r="H2861" s="68" t="s">
        <v>273</v>
      </c>
      <c r="I2861" s="68" t="s">
        <v>647</v>
      </c>
      <c r="J2861" s="65">
        <v>8</v>
      </c>
      <c r="K2861" s="65">
        <v>8</v>
      </c>
      <c r="L2861" s="65">
        <v>414</v>
      </c>
      <c r="M2861" s="65" t="s">
        <v>377</v>
      </c>
    </row>
    <row r="2862" spans="1:13" ht="12.75" customHeight="1">
      <c r="A2862" s="65" t="str">
        <f>IF(ROW()=1,"KEY",IF(ISNA(VLOOKUP(B2862,車名対応マスタ!B:D,3,FALSE)),"",IF(VLOOKUP(B2862,車名対応マスタ!B:D,3,FALSE)="","",$D2862&amp;" "&amp;IF($G2862="9","J","O")&amp;" "&amp;$I2862&amp;" "&amp;IF($I2862&lt;=TEXT(★完成資料!$A$1,"yyyymm"),TEXT(★完成資料!$A$1,"yyyymm"),"999999")&amp; " " &amp; LEFT(F2862 &amp; "          ",10))))</f>
        <v xml:space="preserve">T O 202206 yyyy00 HV        </v>
      </c>
      <c r="B2862" s="68" t="s">
        <v>304</v>
      </c>
      <c r="C2862" s="68" t="s">
        <v>56</v>
      </c>
      <c r="D2862" s="68" t="s">
        <v>287</v>
      </c>
      <c r="E2862" s="68" t="s">
        <v>359</v>
      </c>
      <c r="F2862" s="68" t="s">
        <v>360</v>
      </c>
      <c r="G2862" s="68" t="s">
        <v>77</v>
      </c>
      <c r="H2862" s="68" t="s">
        <v>273</v>
      </c>
      <c r="I2862" s="68" t="s">
        <v>652</v>
      </c>
      <c r="J2862" s="65">
        <v>4</v>
      </c>
      <c r="K2862" s="65">
        <v>18</v>
      </c>
      <c r="L2862" s="65">
        <v>414</v>
      </c>
      <c r="M2862" s="65" t="s">
        <v>377</v>
      </c>
    </row>
    <row r="2863" spans="1:13" ht="12.75" customHeight="1">
      <c r="A2863" s="65" t="str">
        <f>IF(ROW()=1,"KEY",IF(ISNA(VLOOKUP(B2863,車名対応マスタ!B:D,3,FALSE)),"",IF(VLOOKUP(B2863,車名対応マスタ!B:D,3,FALSE)="","",$D2863&amp;" "&amp;IF($G2863="9","J","O")&amp;" "&amp;$I2863&amp;" "&amp;IF($I2863&lt;=TEXT(★完成資料!$A$1,"yyyymm"),TEXT(★完成資料!$A$1,"yyyymm"),"999999")&amp; " " &amp; LEFT(F2863 &amp; "          ",10))))</f>
        <v xml:space="preserve">T O 202207 yyyy00 HV        </v>
      </c>
      <c r="B2863" s="68" t="s">
        <v>304</v>
      </c>
      <c r="C2863" s="68" t="s">
        <v>56</v>
      </c>
      <c r="D2863" s="68" t="s">
        <v>287</v>
      </c>
      <c r="E2863" s="68" t="s">
        <v>359</v>
      </c>
      <c r="F2863" s="68" t="s">
        <v>360</v>
      </c>
      <c r="G2863" s="68" t="s">
        <v>77</v>
      </c>
      <c r="H2863" s="68" t="s">
        <v>273</v>
      </c>
      <c r="I2863" s="68" t="s">
        <v>655</v>
      </c>
      <c r="J2863" s="65">
        <v>9</v>
      </c>
      <c r="K2863" s="65">
        <v>14</v>
      </c>
      <c r="L2863" s="65">
        <v>414</v>
      </c>
      <c r="M2863" s="65" t="s">
        <v>377</v>
      </c>
    </row>
    <row r="2864" spans="1:13" ht="12.75" customHeight="1">
      <c r="A2864" s="65" t="str">
        <f>IF(ROW()=1,"KEY",IF(ISNA(VLOOKUP(B2864,車名対応マスタ!B:D,3,FALSE)),"",IF(VLOOKUP(B2864,車名対応マスタ!B:D,3,FALSE)="","",$D2864&amp;" "&amp;IF($G2864="9","J","O")&amp;" "&amp;$I2864&amp;" "&amp;IF($I2864&lt;=TEXT(★完成資料!$A$1,"yyyymm"),TEXT(★完成資料!$A$1,"yyyymm"),"999999")&amp; " " &amp; LEFT(F2864 &amp; "          ",10))))</f>
        <v xml:space="preserve">T O 202208 yyyy00 HV        </v>
      </c>
      <c r="B2864" s="68" t="s">
        <v>304</v>
      </c>
      <c r="C2864" s="68" t="s">
        <v>56</v>
      </c>
      <c r="D2864" s="68" t="s">
        <v>287</v>
      </c>
      <c r="E2864" s="68" t="s">
        <v>359</v>
      </c>
      <c r="F2864" s="68" t="s">
        <v>360</v>
      </c>
      <c r="G2864" s="68" t="s">
        <v>77</v>
      </c>
      <c r="H2864" s="68" t="s">
        <v>273</v>
      </c>
      <c r="I2864" s="68" t="s">
        <v>656</v>
      </c>
      <c r="J2864" s="65">
        <v>3</v>
      </c>
      <c r="K2864" s="65">
        <v>6</v>
      </c>
      <c r="L2864" s="65">
        <v>414</v>
      </c>
      <c r="M2864" s="65" t="s">
        <v>377</v>
      </c>
    </row>
    <row r="2865" spans="1:13" ht="12.75" customHeight="1">
      <c r="A2865" s="65" t="str">
        <f>IF(ROW()=1,"KEY",IF(ISNA(VLOOKUP(B2865,車名対応マスタ!B:D,3,FALSE)),"",IF(VLOOKUP(B2865,車名対応マスタ!B:D,3,FALSE)="","",$D2865&amp;" "&amp;IF($G2865="9","J","O")&amp;" "&amp;$I2865&amp;" "&amp;IF($I2865&lt;=TEXT(★完成資料!$A$1,"yyyymm"),TEXT(★完成資料!$A$1,"yyyymm"),"999999")&amp; " " &amp; LEFT(F2865 &amp; "          ",10))))</f>
        <v xml:space="preserve">T O 202209 yyyy00 HV        </v>
      </c>
      <c r="B2865" s="68" t="s">
        <v>304</v>
      </c>
      <c r="C2865" s="68" t="s">
        <v>56</v>
      </c>
      <c r="D2865" s="68" t="s">
        <v>287</v>
      </c>
      <c r="E2865" s="68" t="s">
        <v>359</v>
      </c>
      <c r="F2865" s="68" t="s">
        <v>360</v>
      </c>
      <c r="G2865" s="68" t="s">
        <v>77</v>
      </c>
      <c r="H2865" s="68" t="s">
        <v>273</v>
      </c>
      <c r="I2865" s="68" t="s">
        <v>657</v>
      </c>
      <c r="J2865" s="65">
        <v>9</v>
      </c>
      <c r="K2865" s="65">
        <v>12</v>
      </c>
      <c r="L2865" s="65">
        <v>414</v>
      </c>
      <c r="M2865" s="65" t="s">
        <v>377</v>
      </c>
    </row>
    <row r="2866" spans="1:13" ht="12.75" customHeight="1">
      <c r="A2866" s="65" t="str">
        <f>IF(ROW()=1,"KEY",IF(ISNA(VLOOKUP(B2866,車名対応マスタ!B:D,3,FALSE)),"",IF(VLOOKUP(B2866,車名対応マスタ!B:D,3,FALSE)="","",$D2866&amp;" "&amp;IF($G2866="9","J","O")&amp;" "&amp;$I2866&amp;" "&amp;IF($I2866&lt;=TEXT(★完成資料!$A$1,"yyyymm"),TEXT(★完成資料!$A$1,"yyyymm"),"999999")&amp; " " &amp; LEFT(F2866 &amp; "          ",10))))</f>
        <v xml:space="preserve">T O 202210 yyyy00 HV        </v>
      </c>
      <c r="B2866" s="68" t="s">
        <v>304</v>
      </c>
      <c r="C2866" s="68" t="s">
        <v>56</v>
      </c>
      <c r="D2866" s="68" t="s">
        <v>287</v>
      </c>
      <c r="E2866" s="68" t="s">
        <v>359</v>
      </c>
      <c r="F2866" s="68" t="s">
        <v>360</v>
      </c>
      <c r="G2866" s="68" t="s">
        <v>77</v>
      </c>
      <c r="H2866" s="68" t="s">
        <v>273</v>
      </c>
      <c r="I2866" s="68" t="s">
        <v>663</v>
      </c>
      <c r="J2866" s="65">
        <v>1</v>
      </c>
      <c r="K2866" s="65">
        <v>4</v>
      </c>
      <c r="L2866" s="65">
        <v>414</v>
      </c>
      <c r="M2866" s="65" t="s">
        <v>377</v>
      </c>
    </row>
    <row r="2867" spans="1:13" ht="12.75" customHeight="1">
      <c r="A2867" s="65" t="str">
        <f>IF(ROW()=1,"KEY",IF(ISNA(VLOOKUP(B2867,車名対応マスタ!B:D,3,FALSE)),"",IF(VLOOKUP(B2867,車名対応マスタ!B:D,3,FALSE)="","",$D2867&amp;" "&amp;IF($G2867="9","J","O")&amp;" "&amp;$I2867&amp;" "&amp;IF($I2867&lt;=TEXT(★完成資料!$A$1,"yyyymm"),TEXT(★完成資料!$A$1,"yyyymm"),"999999")&amp; " " &amp; LEFT(F2867 &amp; "          ",10))))</f>
        <v xml:space="preserve">T O 202201 yyyy00 HV        </v>
      </c>
      <c r="B2867" s="68" t="s">
        <v>304</v>
      </c>
      <c r="C2867" s="68" t="s">
        <v>56</v>
      </c>
      <c r="D2867" s="68" t="s">
        <v>287</v>
      </c>
      <c r="E2867" s="68" t="s">
        <v>359</v>
      </c>
      <c r="F2867" s="68" t="s">
        <v>360</v>
      </c>
      <c r="G2867" s="68" t="s">
        <v>77</v>
      </c>
      <c r="H2867" s="68" t="s">
        <v>273</v>
      </c>
      <c r="I2867" s="68" t="s">
        <v>639</v>
      </c>
      <c r="J2867" s="65">
        <v>9</v>
      </c>
      <c r="K2867" s="65">
        <v>3</v>
      </c>
      <c r="L2867" s="65">
        <v>419</v>
      </c>
      <c r="M2867" s="65" t="s">
        <v>262</v>
      </c>
    </row>
    <row r="2868" spans="1:13" ht="12.75" customHeight="1">
      <c r="A2868" s="65" t="str">
        <f>IF(ROW()=1,"KEY",IF(ISNA(VLOOKUP(B2868,車名対応マスタ!B:D,3,FALSE)),"",IF(VLOOKUP(B2868,車名対応マスタ!B:D,3,FALSE)="","",$D2868&amp;" "&amp;IF($G2868="9","J","O")&amp;" "&amp;$I2868&amp;" "&amp;IF($I2868&lt;=TEXT(★完成資料!$A$1,"yyyymm"),TEXT(★完成資料!$A$1,"yyyymm"),"999999")&amp; " " &amp; LEFT(F2868 &amp; "          ",10))))</f>
        <v xml:space="preserve">T O 202202 yyyy00 HV        </v>
      </c>
      <c r="B2868" s="68" t="s">
        <v>304</v>
      </c>
      <c r="C2868" s="68" t="s">
        <v>56</v>
      </c>
      <c r="D2868" s="68" t="s">
        <v>287</v>
      </c>
      <c r="E2868" s="68" t="s">
        <v>359</v>
      </c>
      <c r="F2868" s="68" t="s">
        <v>360</v>
      </c>
      <c r="G2868" s="68" t="s">
        <v>77</v>
      </c>
      <c r="H2868" s="68" t="s">
        <v>273</v>
      </c>
      <c r="I2868" s="68" t="s">
        <v>640</v>
      </c>
      <c r="J2868" s="65">
        <v>2</v>
      </c>
      <c r="K2868" s="65">
        <v>2</v>
      </c>
      <c r="L2868" s="65">
        <v>419</v>
      </c>
      <c r="M2868" s="65" t="s">
        <v>262</v>
      </c>
    </row>
    <row r="2869" spans="1:13" ht="12.75" customHeight="1">
      <c r="A2869" s="65" t="str">
        <f>IF(ROW()=1,"KEY",IF(ISNA(VLOOKUP(B2869,車名対応マスタ!B:D,3,FALSE)),"",IF(VLOOKUP(B2869,車名対応マスタ!B:D,3,FALSE)="","",$D2869&amp;" "&amp;IF($G2869="9","J","O")&amp;" "&amp;$I2869&amp;" "&amp;IF($I2869&lt;=TEXT(★完成資料!$A$1,"yyyymm"),TEXT(★完成資料!$A$1,"yyyymm"),"999999")&amp; " " &amp; LEFT(F2869 &amp; "          ",10))))</f>
        <v xml:space="preserve">T O 202203 yyyy00 HV        </v>
      </c>
      <c r="B2869" s="68" t="s">
        <v>304</v>
      </c>
      <c r="C2869" s="68" t="s">
        <v>56</v>
      </c>
      <c r="D2869" s="68" t="s">
        <v>287</v>
      </c>
      <c r="E2869" s="68" t="s">
        <v>359</v>
      </c>
      <c r="F2869" s="68" t="s">
        <v>360</v>
      </c>
      <c r="G2869" s="68" t="s">
        <v>77</v>
      </c>
      <c r="H2869" s="68" t="s">
        <v>273</v>
      </c>
      <c r="I2869" s="68" t="s">
        <v>641</v>
      </c>
      <c r="J2869" s="65">
        <v>0</v>
      </c>
      <c r="K2869" s="65">
        <v>5</v>
      </c>
      <c r="L2869" s="65">
        <v>419</v>
      </c>
      <c r="M2869" s="65" t="s">
        <v>262</v>
      </c>
    </row>
    <row r="2870" spans="1:13" ht="12.75" customHeight="1">
      <c r="A2870" s="65" t="str">
        <f>IF(ROW()=1,"KEY",IF(ISNA(VLOOKUP(B2870,車名対応マスタ!B:D,3,FALSE)),"",IF(VLOOKUP(B2870,車名対応マスタ!B:D,3,FALSE)="","",$D2870&amp;" "&amp;IF($G2870="9","J","O")&amp;" "&amp;$I2870&amp;" "&amp;IF($I2870&lt;=TEXT(★完成資料!$A$1,"yyyymm"),TEXT(★完成資料!$A$1,"yyyymm"),"999999")&amp; " " &amp; LEFT(F2870 &amp; "          ",10))))</f>
        <v xml:space="preserve">T O 202204 yyyy00 HV        </v>
      </c>
      <c r="B2870" s="68" t="s">
        <v>304</v>
      </c>
      <c r="C2870" s="68" t="s">
        <v>56</v>
      </c>
      <c r="D2870" s="68" t="s">
        <v>287</v>
      </c>
      <c r="E2870" s="68" t="s">
        <v>359</v>
      </c>
      <c r="F2870" s="68" t="s">
        <v>360</v>
      </c>
      <c r="G2870" s="68" t="s">
        <v>77</v>
      </c>
      <c r="H2870" s="68" t="s">
        <v>273</v>
      </c>
      <c r="I2870" s="68" t="s">
        <v>642</v>
      </c>
      <c r="J2870" s="65">
        <v>12</v>
      </c>
      <c r="K2870" s="65">
        <v>5</v>
      </c>
      <c r="L2870" s="65">
        <v>419</v>
      </c>
      <c r="M2870" s="65" t="s">
        <v>262</v>
      </c>
    </row>
    <row r="2871" spans="1:13" ht="12.75" customHeight="1">
      <c r="A2871" s="65" t="str">
        <f>IF(ROW()=1,"KEY",IF(ISNA(VLOOKUP(B2871,車名対応マスタ!B:D,3,FALSE)),"",IF(VLOOKUP(B2871,車名対応マスタ!B:D,3,FALSE)="","",$D2871&amp;" "&amp;IF($G2871="9","J","O")&amp;" "&amp;$I2871&amp;" "&amp;IF($I2871&lt;=TEXT(★完成資料!$A$1,"yyyymm"),TEXT(★完成資料!$A$1,"yyyymm"),"999999")&amp; " " &amp; LEFT(F2871 &amp; "          ",10))))</f>
        <v xml:space="preserve">T O 202205 yyyy00 HV        </v>
      </c>
      <c r="B2871" s="68" t="s">
        <v>304</v>
      </c>
      <c r="C2871" s="68" t="s">
        <v>56</v>
      </c>
      <c r="D2871" s="68" t="s">
        <v>287</v>
      </c>
      <c r="E2871" s="68" t="s">
        <v>359</v>
      </c>
      <c r="F2871" s="68" t="s">
        <v>360</v>
      </c>
      <c r="G2871" s="68" t="s">
        <v>77</v>
      </c>
      <c r="H2871" s="68" t="s">
        <v>273</v>
      </c>
      <c r="I2871" s="68" t="s">
        <v>647</v>
      </c>
      <c r="J2871" s="65">
        <v>1</v>
      </c>
      <c r="K2871" s="65">
        <v>2</v>
      </c>
      <c r="L2871" s="65">
        <v>419</v>
      </c>
      <c r="M2871" s="65" t="s">
        <v>262</v>
      </c>
    </row>
    <row r="2872" spans="1:13" ht="12.75" customHeight="1">
      <c r="A2872" s="65" t="str">
        <f>IF(ROW()=1,"KEY",IF(ISNA(VLOOKUP(B2872,車名対応マスタ!B:D,3,FALSE)),"",IF(VLOOKUP(B2872,車名対応マスタ!B:D,3,FALSE)="","",$D2872&amp;" "&amp;IF($G2872="9","J","O")&amp;" "&amp;$I2872&amp;" "&amp;IF($I2872&lt;=TEXT(★完成資料!$A$1,"yyyymm"),TEXT(★完成資料!$A$1,"yyyymm"),"999999")&amp; " " &amp; LEFT(F2872 &amp; "          ",10))))</f>
        <v xml:space="preserve">T O 202206 yyyy00 HV        </v>
      </c>
      <c r="B2872" s="68" t="s">
        <v>304</v>
      </c>
      <c r="C2872" s="68" t="s">
        <v>56</v>
      </c>
      <c r="D2872" s="68" t="s">
        <v>287</v>
      </c>
      <c r="E2872" s="68" t="s">
        <v>359</v>
      </c>
      <c r="F2872" s="68" t="s">
        <v>360</v>
      </c>
      <c r="G2872" s="68" t="s">
        <v>77</v>
      </c>
      <c r="H2872" s="68" t="s">
        <v>273</v>
      </c>
      <c r="I2872" s="68" t="s">
        <v>652</v>
      </c>
      <c r="J2872" s="65">
        <v>2</v>
      </c>
      <c r="K2872" s="65">
        <v>2</v>
      </c>
      <c r="L2872" s="65">
        <v>419</v>
      </c>
      <c r="M2872" s="65" t="s">
        <v>262</v>
      </c>
    </row>
    <row r="2873" spans="1:13" ht="12.75" customHeight="1">
      <c r="A2873" s="65" t="str">
        <f>IF(ROW()=1,"KEY",IF(ISNA(VLOOKUP(B2873,車名対応マスタ!B:D,3,FALSE)),"",IF(VLOOKUP(B2873,車名対応マスタ!B:D,3,FALSE)="","",$D2873&amp;" "&amp;IF($G2873="9","J","O")&amp;" "&amp;$I2873&amp;" "&amp;IF($I2873&lt;=TEXT(★完成資料!$A$1,"yyyymm"),TEXT(★完成資料!$A$1,"yyyymm"),"999999")&amp; " " &amp; LEFT(F2873 &amp; "          ",10))))</f>
        <v xml:space="preserve">T O 202207 yyyy00 HV        </v>
      </c>
      <c r="B2873" s="68" t="s">
        <v>304</v>
      </c>
      <c r="C2873" s="68" t="s">
        <v>56</v>
      </c>
      <c r="D2873" s="68" t="s">
        <v>287</v>
      </c>
      <c r="E2873" s="68" t="s">
        <v>359</v>
      </c>
      <c r="F2873" s="68" t="s">
        <v>360</v>
      </c>
      <c r="G2873" s="68" t="s">
        <v>77</v>
      </c>
      <c r="H2873" s="68" t="s">
        <v>273</v>
      </c>
      <c r="I2873" s="68" t="s">
        <v>655</v>
      </c>
      <c r="J2873" s="65">
        <v>1</v>
      </c>
      <c r="K2873" s="65">
        <v>8</v>
      </c>
      <c r="L2873" s="65">
        <v>419</v>
      </c>
      <c r="M2873" s="65" t="s">
        <v>262</v>
      </c>
    </row>
    <row r="2874" spans="1:13" ht="12.75" customHeight="1">
      <c r="A2874" s="65" t="str">
        <f>IF(ROW()=1,"KEY",IF(ISNA(VLOOKUP(B2874,車名対応マスタ!B:D,3,FALSE)),"",IF(VLOOKUP(B2874,車名対応マスタ!B:D,3,FALSE)="","",$D2874&amp;" "&amp;IF($G2874="9","J","O")&amp;" "&amp;$I2874&amp;" "&amp;IF($I2874&lt;=TEXT(★完成資料!$A$1,"yyyymm"),TEXT(★完成資料!$A$1,"yyyymm"),"999999")&amp; " " &amp; LEFT(F2874 &amp; "          ",10))))</f>
        <v xml:space="preserve">T O 202208 yyyy00 HV        </v>
      </c>
      <c r="B2874" s="68" t="s">
        <v>304</v>
      </c>
      <c r="C2874" s="68" t="s">
        <v>56</v>
      </c>
      <c r="D2874" s="68" t="s">
        <v>287</v>
      </c>
      <c r="E2874" s="68" t="s">
        <v>359</v>
      </c>
      <c r="F2874" s="68" t="s">
        <v>360</v>
      </c>
      <c r="G2874" s="68" t="s">
        <v>77</v>
      </c>
      <c r="H2874" s="68" t="s">
        <v>273</v>
      </c>
      <c r="I2874" s="68" t="s">
        <v>656</v>
      </c>
      <c r="J2874" s="65">
        <v>2</v>
      </c>
      <c r="K2874" s="65">
        <v>8</v>
      </c>
      <c r="L2874" s="65">
        <v>419</v>
      </c>
      <c r="M2874" s="65" t="s">
        <v>262</v>
      </c>
    </row>
    <row r="2875" spans="1:13" ht="12.75" customHeight="1">
      <c r="A2875" s="65" t="str">
        <f>IF(ROW()=1,"KEY",IF(ISNA(VLOOKUP(B2875,車名対応マスタ!B:D,3,FALSE)),"",IF(VLOOKUP(B2875,車名対応マスタ!B:D,3,FALSE)="","",$D2875&amp;" "&amp;IF($G2875="9","J","O")&amp;" "&amp;$I2875&amp;" "&amp;IF($I2875&lt;=TEXT(★完成資料!$A$1,"yyyymm"),TEXT(★完成資料!$A$1,"yyyymm"),"999999")&amp; " " &amp; LEFT(F2875 &amp; "          ",10))))</f>
        <v xml:space="preserve">T O 202209 yyyy00 HV        </v>
      </c>
      <c r="B2875" s="68" t="s">
        <v>304</v>
      </c>
      <c r="C2875" s="68" t="s">
        <v>56</v>
      </c>
      <c r="D2875" s="68" t="s">
        <v>287</v>
      </c>
      <c r="E2875" s="68" t="s">
        <v>359</v>
      </c>
      <c r="F2875" s="68" t="s">
        <v>360</v>
      </c>
      <c r="G2875" s="68" t="s">
        <v>77</v>
      </c>
      <c r="H2875" s="68" t="s">
        <v>273</v>
      </c>
      <c r="I2875" s="68" t="s">
        <v>657</v>
      </c>
      <c r="J2875" s="65">
        <v>1</v>
      </c>
      <c r="K2875" s="65">
        <v>11</v>
      </c>
      <c r="L2875" s="65">
        <v>419</v>
      </c>
      <c r="M2875" s="65" t="s">
        <v>262</v>
      </c>
    </row>
    <row r="2876" spans="1:13" ht="12.75" customHeight="1">
      <c r="A2876" s="65" t="str">
        <f>IF(ROW()=1,"KEY",IF(ISNA(VLOOKUP(B2876,車名対応マスタ!B:D,3,FALSE)),"",IF(VLOOKUP(B2876,車名対応マスタ!B:D,3,FALSE)="","",$D2876&amp;" "&amp;IF($G2876="9","J","O")&amp;" "&amp;$I2876&amp;" "&amp;IF($I2876&lt;=TEXT(★完成資料!$A$1,"yyyymm"),TEXT(★完成資料!$A$1,"yyyymm"),"999999")&amp; " " &amp; LEFT(F2876 &amp; "          ",10))))</f>
        <v xml:space="preserve">T O 202210 yyyy00 HV        </v>
      </c>
      <c r="B2876" s="68" t="s">
        <v>304</v>
      </c>
      <c r="C2876" s="68" t="s">
        <v>56</v>
      </c>
      <c r="D2876" s="68" t="s">
        <v>287</v>
      </c>
      <c r="E2876" s="68" t="s">
        <v>359</v>
      </c>
      <c r="F2876" s="68" t="s">
        <v>360</v>
      </c>
      <c r="G2876" s="68" t="s">
        <v>77</v>
      </c>
      <c r="H2876" s="68" t="s">
        <v>273</v>
      </c>
      <c r="I2876" s="68" t="s">
        <v>663</v>
      </c>
      <c r="K2876" s="65">
        <v>5</v>
      </c>
      <c r="L2876" s="65">
        <v>419</v>
      </c>
      <c r="M2876" s="65" t="s">
        <v>262</v>
      </c>
    </row>
    <row r="2877" spans="1:13" ht="12.75" customHeight="1">
      <c r="A2877" s="65" t="str">
        <f>IF(ROW()=1,"KEY",IF(ISNA(VLOOKUP(B2877,車名対応マスタ!B:D,3,FALSE)),"",IF(VLOOKUP(B2877,車名対応マスタ!B:D,3,FALSE)="","",$D2877&amp;" "&amp;IF($G2877="9","J","O")&amp;" "&amp;$I2877&amp;" "&amp;IF($I2877&lt;=TEXT(★完成資料!$A$1,"yyyymm"),TEXT(★完成資料!$A$1,"yyyymm"),"999999")&amp; " " &amp; LEFT(F2877 &amp; "          ",10))))</f>
        <v xml:space="preserve">T O 202201 yyyy00 HV        </v>
      </c>
      <c r="B2877" s="68" t="s">
        <v>304</v>
      </c>
      <c r="C2877" s="68" t="s">
        <v>56</v>
      </c>
      <c r="D2877" s="68" t="s">
        <v>287</v>
      </c>
      <c r="E2877" s="68" t="s">
        <v>359</v>
      </c>
      <c r="F2877" s="68" t="s">
        <v>360</v>
      </c>
      <c r="G2877" s="68" t="s">
        <v>77</v>
      </c>
      <c r="H2877" s="68" t="s">
        <v>273</v>
      </c>
      <c r="I2877" s="68" t="s">
        <v>639</v>
      </c>
      <c r="J2877" s="65">
        <v>4</v>
      </c>
      <c r="K2877" s="65">
        <v>6</v>
      </c>
      <c r="L2877" s="65">
        <v>403</v>
      </c>
      <c r="M2877" s="65" t="s">
        <v>428</v>
      </c>
    </row>
    <row r="2878" spans="1:13" ht="12.75" customHeight="1">
      <c r="A2878" s="65" t="str">
        <f>IF(ROW()=1,"KEY",IF(ISNA(VLOOKUP(B2878,車名対応マスタ!B:D,3,FALSE)),"",IF(VLOOKUP(B2878,車名対応マスタ!B:D,3,FALSE)="","",$D2878&amp;" "&amp;IF($G2878="9","J","O")&amp;" "&amp;$I2878&amp;" "&amp;IF($I2878&lt;=TEXT(★完成資料!$A$1,"yyyymm"),TEXT(★完成資料!$A$1,"yyyymm"),"999999")&amp; " " &amp; LEFT(F2878 &amp; "          ",10))))</f>
        <v xml:space="preserve">T O 202202 yyyy00 HV        </v>
      </c>
      <c r="B2878" s="68" t="s">
        <v>304</v>
      </c>
      <c r="C2878" s="68" t="s">
        <v>56</v>
      </c>
      <c r="D2878" s="68" t="s">
        <v>287</v>
      </c>
      <c r="E2878" s="68" t="s">
        <v>359</v>
      </c>
      <c r="F2878" s="68" t="s">
        <v>360</v>
      </c>
      <c r="G2878" s="68" t="s">
        <v>77</v>
      </c>
      <c r="H2878" s="68" t="s">
        <v>273</v>
      </c>
      <c r="I2878" s="68" t="s">
        <v>640</v>
      </c>
      <c r="J2878" s="65">
        <v>10</v>
      </c>
      <c r="K2878" s="65">
        <v>6</v>
      </c>
      <c r="L2878" s="65">
        <v>403</v>
      </c>
      <c r="M2878" s="65" t="s">
        <v>428</v>
      </c>
    </row>
    <row r="2879" spans="1:13" ht="12.75" customHeight="1">
      <c r="A2879" s="65" t="str">
        <f>IF(ROW()=1,"KEY",IF(ISNA(VLOOKUP(B2879,車名対応マスタ!B:D,3,FALSE)),"",IF(VLOOKUP(B2879,車名対応マスタ!B:D,3,FALSE)="","",$D2879&amp;" "&amp;IF($G2879="9","J","O")&amp;" "&amp;$I2879&amp;" "&amp;IF($I2879&lt;=TEXT(★完成資料!$A$1,"yyyymm"),TEXT(★完成資料!$A$1,"yyyymm"),"999999")&amp; " " &amp; LEFT(F2879 &amp; "          ",10))))</f>
        <v xml:space="preserve">T O 202203 yyyy00 HV        </v>
      </c>
      <c r="B2879" s="68" t="s">
        <v>304</v>
      </c>
      <c r="C2879" s="68" t="s">
        <v>56</v>
      </c>
      <c r="D2879" s="68" t="s">
        <v>287</v>
      </c>
      <c r="E2879" s="68" t="s">
        <v>359</v>
      </c>
      <c r="F2879" s="68" t="s">
        <v>360</v>
      </c>
      <c r="G2879" s="68" t="s">
        <v>77</v>
      </c>
      <c r="H2879" s="68" t="s">
        <v>273</v>
      </c>
      <c r="I2879" s="68" t="s">
        <v>641</v>
      </c>
      <c r="J2879" s="65">
        <v>2</v>
      </c>
      <c r="K2879" s="65">
        <v>1</v>
      </c>
      <c r="L2879" s="65">
        <v>403</v>
      </c>
      <c r="M2879" s="65" t="s">
        <v>428</v>
      </c>
    </row>
    <row r="2880" spans="1:13" ht="12.75" customHeight="1">
      <c r="A2880" s="65" t="str">
        <f>IF(ROW()=1,"KEY",IF(ISNA(VLOOKUP(B2880,車名対応マスタ!B:D,3,FALSE)),"",IF(VLOOKUP(B2880,車名対応マスタ!B:D,3,FALSE)="","",$D2880&amp;" "&amp;IF($G2880="9","J","O")&amp;" "&amp;$I2880&amp;" "&amp;IF($I2880&lt;=TEXT(★完成資料!$A$1,"yyyymm"),TEXT(★完成資料!$A$1,"yyyymm"),"999999")&amp; " " &amp; LEFT(F2880 &amp; "          ",10))))</f>
        <v xml:space="preserve">T O 202204 yyyy00 HV        </v>
      </c>
      <c r="B2880" s="68" t="s">
        <v>304</v>
      </c>
      <c r="C2880" s="68" t="s">
        <v>56</v>
      </c>
      <c r="D2880" s="68" t="s">
        <v>287</v>
      </c>
      <c r="E2880" s="68" t="s">
        <v>359</v>
      </c>
      <c r="F2880" s="68" t="s">
        <v>360</v>
      </c>
      <c r="G2880" s="68" t="s">
        <v>77</v>
      </c>
      <c r="H2880" s="68" t="s">
        <v>273</v>
      </c>
      <c r="I2880" s="68" t="s">
        <v>642</v>
      </c>
      <c r="J2880" s="65">
        <v>2</v>
      </c>
      <c r="K2880" s="65">
        <v>6</v>
      </c>
      <c r="L2880" s="65">
        <v>403</v>
      </c>
      <c r="M2880" s="65" t="s">
        <v>428</v>
      </c>
    </row>
    <row r="2881" spans="1:13" ht="12.75" customHeight="1">
      <c r="A2881" s="65" t="str">
        <f>IF(ROW()=1,"KEY",IF(ISNA(VLOOKUP(B2881,車名対応マスタ!B:D,3,FALSE)),"",IF(VLOOKUP(B2881,車名対応マスタ!B:D,3,FALSE)="","",$D2881&amp;" "&amp;IF($G2881="9","J","O")&amp;" "&amp;$I2881&amp;" "&amp;IF($I2881&lt;=TEXT(★完成資料!$A$1,"yyyymm"),TEXT(★完成資料!$A$1,"yyyymm"),"999999")&amp; " " &amp; LEFT(F2881 &amp; "          ",10))))</f>
        <v xml:space="preserve">T O 202205 yyyy00 HV        </v>
      </c>
      <c r="B2881" s="68" t="s">
        <v>304</v>
      </c>
      <c r="C2881" s="68" t="s">
        <v>56</v>
      </c>
      <c r="D2881" s="68" t="s">
        <v>287</v>
      </c>
      <c r="E2881" s="68" t="s">
        <v>359</v>
      </c>
      <c r="F2881" s="68" t="s">
        <v>360</v>
      </c>
      <c r="G2881" s="68" t="s">
        <v>77</v>
      </c>
      <c r="H2881" s="68" t="s">
        <v>273</v>
      </c>
      <c r="I2881" s="68" t="s">
        <v>647</v>
      </c>
      <c r="J2881" s="65">
        <v>5</v>
      </c>
      <c r="K2881" s="65">
        <v>4</v>
      </c>
      <c r="L2881" s="65">
        <v>403</v>
      </c>
      <c r="M2881" s="65" t="s">
        <v>428</v>
      </c>
    </row>
    <row r="2882" spans="1:13" ht="12.75" customHeight="1">
      <c r="A2882" s="65" t="str">
        <f>IF(ROW()=1,"KEY",IF(ISNA(VLOOKUP(B2882,車名対応マスタ!B:D,3,FALSE)),"",IF(VLOOKUP(B2882,車名対応マスタ!B:D,3,FALSE)="","",$D2882&amp;" "&amp;IF($G2882="9","J","O")&amp;" "&amp;$I2882&amp;" "&amp;IF($I2882&lt;=TEXT(★完成資料!$A$1,"yyyymm"),TEXT(★完成資料!$A$1,"yyyymm"),"999999")&amp; " " &amp; LEFT(F2882 &amp; "          ",10))))</f>
        <v xml:space="preserve">T O 202206 yyyy00 HV        </v>
      </c>
      <c r="B2882" s="68" t="s">
        <v>304</v>
      </c>
      <c r="C2882" s="68" t="s">
        <v>56</v>
      </c>
      <c r="D2882" s="68" t="s">
        <v>287</v>
      </c>
      <c r="E2882" s="68" t="s">
        <v>359</v>
      </c>
      <c r="F2882" s="68" t="s">
        <v>360</v>
      </c>
      <c r="G2882" s="68" t="s">
        <v>77</v>
      </c>
      <c r="H2882" s="68" t="s">
        <v>273</v>
      </c>
      <c r="I2882" s="68" t="s">
        <v>652</v>
      </c>
      <c r="J2882" s="65">
        <v>1</v>
      </c>
      <c r="K2882" s="65">
        <v>2</v>
      </c>
      <c r="L2882" s="65">
        <v>403</v>
      </c>
      <c r="M2882" s="65" t="s">
        <v>428</v>
      </c>
    </row>
    <row r="2883" spans="1:13" ht="12.75" customHeight="1">
      <c r="A2883" s="65" t="str">
        <f>IF(ROW()=1,"KEY",IF(ISNA(VLOOKUP(B2883,車名対応マスタ!B:D,3,FALSE)),"",IF(VLOOKUP(B2883,車名対応マスタ!B:D,3,FALSE)="","",$D2883&amp;" "&amp;IF($G2883="9","J","O")&amp;" "&amp;$I2883&amp;" "&amp;IF($I2883&lt;=TEXT(★完成資料!$A$1,"yyyymm"),TEXT(★完成資料!$A$1,"yyyymm"),"999999")&amp; " " &amp; LEFT(F2883 &amp; "          ",10))))</f>
        <v xml:space="preserve">T O 202207 yyyy00 HV        </v>
      </c>
      <c r="B2883" s="68" t="s">
        <v>304</v>
      </c>
      <c r="C2883" s="68" t="s">
        <v>56</v>
      </c>
      <c r="D2883" s="68" t="s">
        <v>287</v>
      </c>
      <c r="E2883" s="68" t="s">
        <v>359</v>
      </c>
      <c r="F2883" s="68" t="s">
        <v>360</v>
      </c>
      <c r="G2883" s="68" t="s">
        <v>77</v>
      </c>
      <c r="H2883" s="68" t="s">
        <v>273</v>
      </c>
      <c r="I2883" s="68" t="s">
        <v>655</v>
      </c>
      <c r="J2883" s="65">
        <v>1</v>
      </c>
      <c r="K2883" s="65">
        <v>7</v>
      </c>
      <c r="L2883" s="65">
        <v>403</v>
      </c>
      <c r="M2883" s="65" t="s">
        <v>428</v>
      </c>
    </row>
    <row r="2884" spans="1:13" ht="12.75" customHeight="1">
      <c r="A2884" s="65" t="str">
        <f>IF(ROW()=1,"KEY",IF(ISNA(VLOOKUP(B2884,車名対応マスタ!B:D,3,FALSE)),"",IF(VLOOKUP(B2884,車名対応マスタ!B:D,3,FALSE)="","",$D2884&amp;" "&amp;IF($G2884="9","J","O")&amp;" "&amp;$I2884&amp;" "&amp;IF($I2884&lt;=TEXT(★完成資料!$A$1,"yyyymm"),TEXT(★完成資料!$A$1,"yyyymm"),"999999")&amp; " " &amp; LEFT(F2884 &amp; "          ",10))))</f>
        <v xml:space="preserve">T O 202208 yyyy00 HV        </v>
      </c>
      <c r="B2884" s="68" t="s">
        <v>304</v>
      </c>
      <c r="C2884" s="68" t="s">
        <v>56</v>
      </c>
      <c r="D2884" s="68" t="s">
        <v>287</v>
      </c>
      <c r="E2884" s="68" t="s">
        <v>359</v>
      </c>
      <c r="F2884" s="68" t="s">
        <v>360</v>
      </c>
      <c r="G2884" s="68" t="s">
        <v>77</v>
      </c>
      <c r="H2884" s="68" t="s">
        <v>273</v>
      </c>
      <c r="I2884" s="68" t="s">
        <v>656</v>
      </c>
      <c r="J2884" s="65">
        <v>4</v>
      </c>
      <c r="K2884" s="65">
        <v>2</v>
      </c>
      <c r="L2884" s="65">
        <v>403</v>
      </c>
      <c r="M2884" s="65" t="s">
        <v>428</v>
      </c>
    </row>
    <row r="2885" spans="1:13" ht="12.75" customHeight="1">
      <c r="A2885" s="65" t="str">
        <f>IF(ROW()=1,"KEY",IF(ISNA(VLOOKUP(B2885,車名対応マスタ!B:D,3,FALSE)),"",IF(VLOOKUP(B2885,車名対応マスタ!B:D,3,FALSE)="","",$D2885&amp;" "&amp;IF($G2885="9","J","O")&amp;" "&amp;$I2885&amp;" "&amp;IF($I2885&lt;=TEXT(★完成資料!$A$1,"yyyymm"),TEXT(★完成資料!$A$1,"yyyymm"),"999999")&amp; " " &amp; LEFT(F2885 &amp; "          ",10))))</f>
        <v xml:space="preserve">T O 202209 yyyy00 HV        </v>
      </c>
      <c r="B2885" s="68" t="s">
        <v>304</v>
      </c>
      <c r="C2885" s="68" t="s">
        <v>56</v>
      </c>
      <c r="D2885" s="68" t="s">
        <v>287</v>
      </c>
      <c r="E2885" s="68" t="s">
        <v>359</v>
      </c>
      <c r="F2885" s="68" t="s">
        <v>360</v>
      </c>
      <c r="G2885" s="68" t="s">
        <v>77</v>
      </c>
      <c r="H2885" s="68" t="s">
        <v>273</v>
      </c>
      <c r="I2885" s="68" t="s">
        <v>657</v>
      </c>
      <c r="J2885" s="65">
        <v>5</v>
      </c>
      <c r="K2885" s="65">
        <v>1</v>
      </c>
      <c r="L2885" s="65">
        <v>403</v>
      </c>
      <c r="M2885" s="65" t="s">
        <v>428</v>
      </c>
    </row>
    <row r="2886" spans="1:13" ht="12.75" customHeight="1">
      <c r="A2886" s="65" t="str">
        <f>IF(ROW()=1,"KEY",IF(ISNA(VLOOKUP(B2886,車名対応マスタ!B:D,3,FALSE)),"",IF(VLOOKUP(B2886,車名対応マスタ!B:D,3,FALSE)="","",$D2886&amp;" "&amp;IF($G2886="9","J","O")&amp;" "&amp;$I2886&amp;" "&amp;IF($I2886&lt;=TEXT(★完成資料!$A$1,"yyyymm"),TEXT(★完成資料!$A$1,"yyyymm"),"999999")&amp; " " &amp; LEFT(F2886 &amp; "          ",10))))</f>
        <v xml:space="preserve">T O 202210 yyyy00 HV        </v>
      </c>
      <c r="B2886" s="68" t="s">
        <v>304</v>
      </c>
      <c r="C2886" s="68" t="s">
        <v>56</v>
      </c>
      <c r="D2886" s="68" t="s">
        <v>287</v>
      </c>
      <c r="E2886" s="68" t="s">
        <v>359</v>
      </c>
      <c r="F2886" s="68" t="s">
        <v>360</v>
      </c>
      <c r="G2886" s="68" t="s">
        <v>77</v>
      </c>
      <c r="H2886" s="68" t="s">
        <v>273</v>
      </c>
      <c r="I2886" s="68" t="s">
        <v>663</v>
      </c>
      <c r="J2886" s="65">
        <v>2</v>
      </c>
      <c r="K2886" s="65">
        <v>1</v>
      </c>
      <c r="L2886" s="65">
        <v>403</v>
      </c>
      <c r="M2886" s="65" t="s">
        <v>428</v>
      </c>
    </row>
    <row r="2887" spans="1:13" ht="12.75" customHeight="1">
      <c r="A2887" s="65" t="str">
        <f>IF(ROW()=1,"KEY",IF(ISNA(VLOOKUP(B2887,車名対応マスタ!B:D,3,FALSE)),"",IF(VLOOKUP(B2887,車名対応マスタ!B:D,3,FALSE)="","",$D2887&amp;" "&amp;IF($G2887="9","J","O")&amp;" "&amp;$I2887&amp;" "&amp;IF($I2887&lt;=TEXT(★完成資料!$A$1,"yyyymm"),TEXT(★完成資料!$A$1,"yyyymm"),"999999")&amp; " " &amp; LEFT(F2887 &amp; "          ",10))))</f>
        <v xml:space="preserve">T O 202203 yyyy00 HV        </v>
      </c>
      <c r="B2887" s="68" t="s">
        <v>304</v>
      </c>
      <c r="C2887" s="68" t="s">
        <v>56</v>
      </c>
      <c r="D2887" s="68" t="s">
        <v>287</v>
      </c>
      <c r="E2887" s="68" t="s">
        <v>359</v>
      </c>
      <c r="F2887" s="68" t="s">
        <v>360</v>
      </c>
      <c r="G2887" s="68" t="s">
        <v>77</v>
      </c>
      <c r="H2887" s="68" t="s">
        <v>273</v>
      </c>
      <c r="I2887" s="68" t="s">
        <v>641</v>
      </c>
      <c r="K2887" s="65">
        <v>1</v>
      </c>
      <c r="L2887" s="65">
        <v>418</v>
      </c>
      <c r="M2887" s="65" t="s">
        <v>429</v>
      </c>
    </row>
    <row r="2888" spans="1:13" ht="12.75" customHeight="1">
      <c r="A2888" s="65" t="str">
        <f>IF(ROW()=1,"KEY",IF(ISNA(VLOOKUP(B2888,車名対応マスタ!B:D,3,FALSE)),"",IF(VLOOKUP(B2888,車名対応マスタ!B:D,3,FALSE)="","",$D2888&amp;" "&amp;IF($G2888="9","J","O")&amp;" "&amp;$I2888&amp;" "&amp;IF($I2888&lt;=TEXT(★完成資料!$A$1,"yyyymm"),TEXT(★完成資料!$A$1,"yyyymm"),"999999")&amp; " " &amp; LEFT(F2888 &amp; "          ",10))))</f>
        <v xml:space="preserve">T O 202201 yyyy00 HV        </v>
      </c>
      <c r="B2888" s="68" t="s">
        <v>304</v>
      </c>
      <c r="C2888" s="68" t="s">
        <v>56</v>
      </c>
      <c r="D2888" s="68" t="s">
        <v>287</v>
      </c>
      <c r="E2888" s="68" t="s">
        <v>359</v>
      </c>
      <c r="F2888" s="68" t="s">
        <v>360</v>
      </c>
      <c r="G2888" s="68" t="s">
        <v>77</v>
      </c>
      <c r="H2888" s="68" t="s">
        <v>273</v>
      </c>
      <c r="I2888" s="68" t="s">
        <v>639</v>
      </c>
      <c r="J2888" s="65">
        <v>1</v>
      </c>
      <c r="L2888" s="65">
        <v>604</v>
      </c>
      <c r="M2888" s="65" t="s">
        <v>280</v>
      </c>
    </row>
    <row r="2889" spans="1:13" ht="12.75" customHeight="1">
      <c r="A2889" s="65" t="str">
        <f>IF(ROW()=1,"KEY",IF(ISNA(VLOOKUP(B2889,車名対応マスタ!B:D,3,FALSE)),"",IF(VLOOKUP(B2889,車名対応マスタ!B:D,3,FALSE)="","",$D2889&amp;" "&amp;IF($G2889="9","J","O")&amp;" "&amp;$I2889&amp;" "&amp;IF($I2889&lt;=TEXT(★完成資料!$A$1,"yyyymm"),TEXT(★完成資料!$A$1,"yyyymm"),"999999")&amp; " " &amp; LEFT(F2889 &amp; "          ",10))))</f>
        <v xml:space="preserve">T O 202202 yyyy00 HV        </v>
      </c>
      <c r="B2889" s="68" t="s">
        <v>304</v>
      </c>
      <c r="C2889" s="68" t="s">
        <v>56</v>
      </c>
      <c r="D2889" s="68" t="s">
        <v>287</v>
      </c>
      <c r="E2889" s="68" t="s">
        <v>359</v>
      </c>
      <c r="F2889" s="68" t="s">
        <v>360</v>
      </c>
      <c r="G2889" s="68" t="s">
        <v>77</v>
      </c>
      <c r="H2889" s="68" t="s">
        <v>273</v>
      </c>
      <c r="I2889" s="68" t="s">
        <v>640</v>
      </c>
      <c r="J2889" s="65">
        <v>0</v>
      </c>
      <c r="K2889" s="65">
        <v>1</v>
      </c>
      <c r="L2889" s="65">
        <v>604</v>
      </c>
      <c r="M2889" s="65" t="s">
        <v>280</v>
      </c>
    </row>
    <row r="2890" spans="1:13" ht="12.75" customHeight="1">
      <c r="A2890" s="65" t="str">
        <f>IF(ROW()=1,"KEY",IF(ISNA(VLOOKUP(B2890,車名対応マスタ!B:D,3,FALSE)),"",IF(VLOOKUP(B2890,車名対応マスタ!B:D,3,FALSE)="","",$D2890&amp;" "&amp;IF($G2890="9","J","O")&amp;" "&amp;$I2890&amp;" "&amp;IF($I2890&lt;=TEXT(★完成資料!$A$1,"yyyymm"),TEXT(★完成資料!$A$1,"yyyymm"),"999999")&amp; " " &amp; LEFT(F2890 &amp; "          ",10))))</f>
        <v xml:space="preserve">T O 202203 yyyy00 HV        </v>
      </c>
      <c r="B2890" s="68" t="s">
        <v>304</v>
      </c>
      <c r="C2890" s="68" t="s">
        <v>56</v>
      </c>
      <c r="D2890" s="68" t="s">
        <v>287</v>
      </c>
      <c r="E2890" s="68" t="s">
        <v>359</v>
      </c>
      <c r="F2890" s="68" t="s">
        <v>360</v>
      </c>
      <c r="G2890" s="68" t="s">
        <v>77</v>
      </c>
      <c r="H2890" s="68" t="s">
        <v>273</v>
      </c>
      <c r="I2890" s="68" t="s">
        <v>641</v>
      </c>
      <c r="J2890" s="65">
        <v>1</v>
      </c>
      <c r="L2890" s="65">
        <v>604</v>
      </c>
      <c r="M2890" s="65" t="s">
        <v>280</v>
      </c>
    </row>
    <row r="2891" spans="1:13" ht="12.75" customHeight="1">
      <c r="A2891" s="65" t="str">
        <f>IF(ROW()=1,"KEY",IF(ISNA(VLOOKUP(B2891,車名対応マスタ!B:D,3,FALSE)),"",IF(VLOOKUP(B2891,車名対応マスタ!B:D,3,FALSE)="","",$D2891&amp;" "&amp;IF($G2891="9","J","O")&amp;" "&amp;$I2891&amp;" "&amp;IF($I2891&lt;=TEXT(★完成資料!$A$1,"yyyymm"),TEXT(★完成資料!$A$1,"yyyymm"),"999999")&amp; " " &amp; LEFT(F2891 &amp; "          ",10))))</f>
        <v xml:space="preserve">T O 202208 yyyy00 HV        </v>
      </c>
      <c r="B2891" s="68" t="s">
        <v>304</v>
      </c>
      <c r="C2891" s="68" t="s">
        <v>56</v>
      </c>
      <c r="D2891" s="68" t="s">
        <v>287</v>
      </c>
      <c r="E2891" s="68" t="s">
        <v>359</v>
      </c>
      <c r="F2891" s="68" t="s">
        <v>360</v>
      </c>
      <c r="G2891" s="68" t="s">
        <v>77</v>
      </c>
      <c r="H2891" s="68" t="s">
        <v>273</v>
      </c>
      <c r="I2891" s="68" t="s">
        <v>656</v>
      </c>
      <c r="K2891" s="65">
        <v>1</v>
      </c>
      <c r="L2891" s="65">
        <v>604</v>
      </c>
      <c r="M2891" s="65" t="s">
        <v>280</v>
      </c>
    </row>
    <row r="2892" spans="1:13" ht="12.75" customHeight="1">
      <c r="A2892" s="65" t="str">
        <f>IF(ROW()=1,"KEY",IF(ISNA(VLOOKUP(B2892,車名対応マスタ!B:D,3,FALSE)),"",IF(VLOOKUP(B2892,車名対応マスタ!B:D,3,FALSE)="","",$D2892&amp;" "&amp;IF($G2892="9","J","O")&amp;" "&amp;$I2892&amp;" "&amp;IF($I2892&lt;=TEXT(★完成資料!$A$1,"yyyymm"),TEXT(★完成資料!$A$1,"yyyymm"),"999999")&amp; " " &amp; LEFT(F2892 &amp; "          ",10))))</f>
        <v xml:space="preserve">T O 202209 yyyy00 HV        </v>
      </c>
      <c r="B2892" s="68" t="s">
        <v>304</v>
      </c>
      <c r="C2892" s="68" t="s">
        <v>56</v>
      </c>
      <c r="D2892" s="68" t="s">
        <v>287</v>
      </c>
      <c r="E2892" s="68" t="s">
        <v>359</v>
      </c>
      <c r="F2892" s="68" t="s">
        <v>360</v>
      </c>
      <c r="G2892" s="68" t="s">
        <v>77</v>
      </c>
      <c r="H2892" s="68" t="s">
        <v>273</v>
      </c>
      <c r="I2892" s="68" t="s">
        <v>657</v>
      </c>
      <c r="J2892" s="65">
        <v>1</v>
      </c>
      <c r="K2892" s="65">
        <v>0</v>
      </c>
      <c r="L2892" s="65">
        <v>604</v>
      </c>
      <c r="M2892" s="65" t="s">
        <v>280</v>
      </c>
    </row>
    <row r="2893" spans="1:13" ht="12.75" customHeight="1">
      <c r="A2893" s="65" t="str">
        <f>IF(ROW()=1,"KEY",IF(ISNA(VLOOKUP(B2893,車名対応マスタ!B:D,3,FALSE)),"",IF(VLOOKUP(B2893,車名対応マスタ!B:D,3,FALSE)="","",$D2893&amp;" "&amp;IF($G2893="9","J","O")&amp;" "&amp;$I2893&amp;" "&amp;IF($I2893&lt;=TEXT(★完成資料!$A$1,"yyyymm"),TEXT(★完成資料!$A$1,"yyyymm"),"999999")&amp; " " &amp; LEFT(F2893 &amp; "          ",10))))</f>
        <v xml:space="preserve">T O 202210 yyyy00 HV        </v>
      </c>
      <c r="B2893" s="68" t="s">
        <v>304</v>
      </c>
      <c r="C2893" s="68" t="s">
        <v>56</v>
      </c>
      <c r="D2893" s="68" t="s">
        <v>287</v>
      </c>
      <c r="E2893" s="68" t="s">
        <v>359</v>
      </c>
      <c r="F2893" s="68" t="s">
        <v>360</v>
      </c>
      <c r="G2893" s="68" t="s">
        <v>77</v>
      </c>
      <c r="H2893" s="68" t="s">
        <v>273</v>
      </c>
      <c r="I2893" s="68" t="s">
        <v>663</v>
      </c>
      <c r="K2893" s="65">
        <v>1</v>
      </c>
      <c r="L2893" s="65">
        <v>604</v>
      </c>
      <c r="M2893" s="65" t="s">
        <v>280</v>
      </c>
    </row>
    <row r="2894" spans="1:13" ht="12.75" customHeight="1">
      <c r="A2894" s="65" t="str">
        <f>IF(ROW()=1,"KEY",IF(ISNA(VLOOKUP(B2894,車名対応マスタ!B:D,3,FALSE)),"",IF(VLOOKUP(B2894,車名対応マスタ!B:D,3,FALSE)="","",$D2894&amp;" "&amp;IF($G2894="9","J","O")&amp;" "&amp;$I2894&amp;" "&amp;IF($I2894&lt;=TEXT(★完成資料!$A$1,"yyyymm"),TEXT(★完成資料!$A$1,"yyyymm"),"999999")&amp; " " &amp; LEFT(F2894 &amp; "          ",10))))</f>
        <v xml:space="preserve">T O 202201 yyyy00 HV        </v>
      </c>
      <c r="B2894" s="68" t="s">
        <v>304</v>
      </c>
      <c r="C2894" s="68" t="s">
        <v>56</v>
      </c>
      <c r="D2894" s="68" t="s">
        <v>287</v>
      </c>
      <c r="E2894" s="68" t="s">
        <v>359</v>
      </c>
      <c r="F2894" s="68" t="s">
        <v>360</v>
      </c>
      <c r="G2894" s="68" t="s">
        <v>77</v>
      </c>
      <c r="H2894" s="68" t="s">
        <v>273</v>
      </c>
      <c r="I2894" s="68" t="s">
        <v>639</v>
      </c>
      <c r="J2894" s="65">
        <v>4</v>
      </c>
      <c r="K2894" s="65">
        <v>6</v>
      </c>
      <c r="L2894" s="65">
        <v>411</v>
      </c>
      <c r="M2894" s="65" t="s">
        <v>498</v>
      </c>
    </row>
    <row r="2895" spans="1:13" ht="12.75" customHeight="1">
      <c r="A2895" s="65" t="str">
        <f>IF(ROW()=1,"KEY",IF(ISNA(VLOOKUP(B2895,車名対応マスタ!B:D,3,FALSE)),"",IF(VLOOKUP(B2895,車名対応マスタ!B:D,3,FALSE)="","",$D2895&amp;" "&amp;IF($G2895="9","J","O")&amp;" "&amp;$I2895&amp;" "&amp;IF($I2895&lt;=TEXT(★完成資料!$A$1,"yyyymm"),TEXT(★完成資料!$A$1,"yyyymm"),"999999")&amp; " " &amp; LEFT(F2895 &amp; "          ",10))))</f>
        <v xml:space="preserve">T O 202202 yyyy00 HV        </v>
      </c>
      <c r="B2895" s="68" t="s">
        <v>304</v>
      </c>
      <c r="C2895" s="68" t="s">
        <v>56</v>
      </c>
      <c r="D2895" s="68" t="s">
        <v>287</v>
      </c>
      <c r="E2895" s="68" t="s">
        <v>359</v>
      </c>
      <c r="F2895" s="68" t="s">
        <v>360</v>
      </c>
      <c r="G2895" s="68" t="s">
        <v>77</v>
      </c>
      <c r="H2895" s="68" t="s">
        <v>273</v>
      </c>
      <c r="I2895" s="68" t="s">
        <v>640</v>
      </c>
      <c r="J2895" s="65">
        <v>3</v>
      </c>
      <c r="K2895" s="65">
        <v>4</v>
      </c>
      <c r="L2895" s="65">
        <v>411</v>
      </c>
      <c r="M2895" s="65" t="s">
        <v>498</v>
      </c>
    </row>
    <row r="2896" spans="1:13" ht="12.75" customHeight="1">
      <c r="A2896" s="65" t="str">
        <f>IF(ROW()=1,"KEY",IF(ISNA(VLOOKUP(B2896,車名対応マスタ!B:D,3,FALSE)),"",IF(VLOOKUP(B2896,車名対応マスタ!B:D,3,FALSE)="","",$D2896&amp;" "&amp;IF($G2896="9","J","O")&amp;" "&amp;$I2896&amp;" "&amp;IF($I2896&lt;=TEXT(★完成資料!$A$1,"yyyymm"),TEXT(★完成資料!$A$1,"yyyymm"),"999999")&amp; " " &amp; LEFT(F2896 &amp; "          ",10))))</f>
        <v xml:space="preserve">T O 202203 yyyy00 HV        </v>
      </c>
      <c r="B2896" s="68" t="s">
        <v>304</v>
      </c>
      <c r="C2896" s="68" t="s">
        <v>56</v>
      </c>
      <c r="D2896" s="68" t="s">
        <v>287</v>
      </c>
      <c r="E2896" s="68" t="s">
        <v>359</v>
      </c>
      <c r="F2896" s="68" t="s">
        <v>360</v>
      </c>
      <c r="G2896" s="68" t="s">
        <v>77</v>
      </c>
      <c r="H2896" s="68" t="s">
        <v>273</v>
      </c>
      <c r="I2896" s="68" t="s">
        <v>641</v>
      </c>
      <c r="J2896" s="65">
        <v>3</v>
      </c>
      <c r="K2896" s="65">
        <v>2</v>
      </c>
      <c r="L2896" s="65">
        <v>411</v>
      </c>
      <c r="M2896" s="65" t="s">
        <v>498</v>
      </c>
    </row>
    <row r="2897" spans="1:13" ht="12.75" customHeight="1">
      <c r="A2897" s="65" t="str">
        <f>IF(ROW()=1,"KEY",IF(ISNA(VLOOKUP(B2897,車名対応マスタ!B:D,3,FALSE)),"",IF(VLOOKUP(B2897,車名対応マスタ!B:D,3,FALSE)="","",$D2897&amp;" "&amp;IF($G2897="9","J","O")&amp;" "&amp;$I2897&amp;" "&amp;IF($I2897&lt;=TEXT(★完成資料!$A$1,"yyyymm"),TEXT(★完成資料!$A$1,"yyyymm"),"999999")&amp; " " &amp; LEFT(F2897 &amp; "          ",10))))</f>
        <v xml:space="preserve">T O 202204 yyyy00 HV        </v>
      </c>
      <c r="B2897" s="68" t="s">
        <v>304</v>
      </c>
      <c r="C2897" s="68" t="s">
        <v>56</v>
      </c>
      <c r="D2897" s="68" t="s">
        <v>287</v>
      </c>
      <c r="E2897" s="68" t="s">
        <v>359</v>
      </c>
      <c r="F2897" s="68" t="s">
        <v>360</v>
      </c>
      <c r="G2897" s="68" t="s">
        <v>77</v>
      </c>
      <c r="H2897" s="68" t="s">
        <v>273</v>
      </c>
      <c r="I2897" s="68" t="s">
        <v>642</v>
      </c>
      <c r="J2897" s="65">
        <v>1</v>
      </c>
      <c r="K2897" s="65">
        <v>1</v>
      </c>
      <c r="L2897" s="65">
        <v>411</v>
      </c>
      <c r="M2897" s="65" t="s">
        <v>498</v>
      </c>
    </row>
    <row r="2898" spans="1:13" ht="12.75" customHeight="1">
      <c r="A2898" s="65" t="str">
        <f>IF(ROW()=1,"KEY",IF(ISNA(VLOOKUP(B2898,車名対応マスタ!B:D,3,FALSE)),"",IF(VLOOKUP(B2898,車名対応マスタ!B:D,3,FALSE)="","",$D2898&amp;" "&amp;IF($G2898="9","J","O")&amp;" "&amp;$I2898&amp;" "&amp;IF($I2898&lt;=TEXT(★完成資料!$A$1,"yyyymm"),TEXT(★完成資料!$A$1,"yyyymm"),"999999")&amp; " " &amp; LEFT(F2898 &amp; "          ",10))))</f>
        <v xml:space="preserve">T O 202205 yyyy00 HV        </v>
      </c>
      <c r="B2898" s="68" t="s">
        <v>304</v>
      </c>
      <c r="C2898" s="68" t="s">
        <v>56</v>
      </c>
      <c r="D2898" s="68" t="s">
        <v>287</v>
      </c>
      <c r="E2898" s="68" t="s">
        <v>359</v>
      </c>
      <c r="F2898" s="68" t="s">
        <v>360</v>
      </c>
      <c r="G2898" s="68" t="s">
        <v>77</v>
      </c>
      <c r="H2898" s="68" t="s">
        <v>273</v>
      </c>
      <c r="I2898" s="68" t="s">
        <v>647</v>
      </c>
      <c r="J2898" s="65">
        <v>1</v>
      </c>
      <c r="K2898" s="65">
        <v>1</v>
      </c>
      <c r="L2898" s="65">
        <v>411</v>
      </c>
      <c r="M2898" s="65" t="s">
        <v>498</v>
      </c>
    </row>
    <row r="2899" spans="1:13" ht="12.75" customHeight="1">
      <c r="A2899" s="65" t="str">
        <f>IF(ROW()=1,"KEY",IF(ISNA(VLOOKUP(B2899,車名対応マスタ!B:D,3,FALSE)),"",IF(VLOOKUP(B2899,車名対応マスタ!B:D,3,FALSE)="","",$D2899&amp;" "&amp;IF($G2899="9","J","O")&amp;" "&amp;$I2899&amp;" "&amp;IF($I2899&lt;=TEXT(★完成資料!$A$1,"yyyymm"),TEXT(★完成資料!$A$1,"yyyymm"),"999999")&amp; " " &amp; LEFT(F2899 &amp; "          ",10))))</f>
        <v xml:space="preserve">T O 202207 yyyy00 HV        </v>
      </c>
      <c r="B2899" s="68" t="s">
        <v>304</v>
      </c>
      <c r="C2899" s="68" t="s">
        <v>56</v>
      </c>
      <c r="D2899" s="68" t="s">
        <v>287</v>
      </c>
      <c r="E2899" s="68" t="s">
        <v>359</v>
      </c>
      <c r="F2899" s="68" t="s">
        <v>360</v>
      </c>
      <c r="G2899" s="68" t="s">
        <v>77</v>
      </c>
      <c r="H2899" s="68" t="s">
        <v>273</v>
      </c>
      <c r="I2899" s="68" t="s">
        <v>655</v>
      </c>
      <c r="J2899" s="65">
        <v>2</v>
      </c>
      <c r="K2899" s="65">
        <v>6</v>
      </c>
      <c r="L2899" s="65">
        <v>411</v>
      </c>
      <c r="M2899" s="65" t="s">
        <v>498</v>
      </c>
    </row>
    <row r="2900" spans="1:13" ht="12.75" customHeight="1">
      <c r="A2900" s="65" t="str">
        <f>IF(ROW()=1,"KEY",IF(ISNA(VLOOKUP(B2900,車名対応マスタ!B:D,3,FALSE)),"",IF(VLOOKUP(B2900,車名対応マスタ!B:D,3,FALSE)="","",$D2900&amp;" "&amp;IF($G2900="9","J","O")&amp;" "&amp;$I2900&amp;" "&amp;IF($I2900&lt;=TEXT(★完成資料!$A$1,"yyyymm"),TEXT(★完成資料!$A$1,"yyyymm"),"999999")&amp; " " &amp; LEFT(F2900 &amp; "          ",10))))</f>
        <v xml:space="preserve">T O 202208 yyyy00 HV        </v>
      </c>
      <c r="B2900" s="68" t="s">
        <v>304</v>
      </c>
      <c r="C2900" s="68" t="s">
        <v>56</v>
      </c>
      <c r="D2900" s="68" t="s">
        <v>287</v>
      </c>
      <c r="E2900" s="68" t="s">
        <v>359</v>
      </c>
      <c r="F2900" s="68" t="s">
        <v>360</v>
      </c>
      <c r="G2900" s="68" t="s">
        <v>77</v>
      </c>
      <c r="H2900" s="68" t="s">
        <v>273</v>
      </c>
      <c r="I2900" s="68" t="s">
        <v>656</v>
      </c>
      <c r="J2900" s="65">
        <v>1</v>
      </c>
      <c r="K2900" s="65">
        <v>3</v>
      </c>
      <c r="L2900" s="65">
        <v>411</v>
      </c>
      <c r="M2900" s="65" t="s">
        <v>498</v>
      </c>
    </row>
    <row r="2901" spans="1:13" ht="12.75" customHeight="1">
      <c r="A2901" s="65" t="str">
        <f>IF(ROW()=1,"KEY",IF(ISNA(VLOOKUP(B2901,車名対応マスタ!B:D,3,FALSE)),"",IF(VLOOKUP(B2901,車名対応マスタ!B:D,3,FALSE)="","",$D2901&amp;" "&amp;IF($G2901="9","J","O")&amp;" "&amp;$I2901&amp;" "&amp;IF($I2901&lt;=TEXT(★完成資料!$A$1,"yyyymm"),TEXT(★完成資料!$A$1,"yyyymm"),"999999")&amp; " " &amp; LEFT(F2901 &amp; "          ",10))))</f>
        <v xml:space="preserve">T O 202209 yyyy00 HV        </v>
      </c>
      <c r="B2901" s="68" t="s">
        <v>304</v>
      </c>
      <c r="C2901" s="68" t="s">
        <v>56</v>
      </c>
      <c r="D2901" s="68" t="s">
        <v>287</v>
      </c>
      <c r="E2901" s="68" t="s">
        <v>359</v>
      </c>
      <c r="F2901" s="68" t="s">
        <v>360</v>
      </c>
      <c r="G2901" s="68" t="s">
        <v>77</v>
      </c>
      <c r="H2901" s="68" t="s">
        <v>273</v>
      </c>
      <c r="I2901" s="68" t="s">
        <v>657</v>
      </c>
      <c r="K2901" s="65">
        <v>1</v>
      </c>
      <c r="L2901" s="65">
        <v>411</v>
      </c>
      <c r="M2901" s="65" t="s">
        <v>498</v>
      </c>
    </row>
    <row r="2902" spans="1:13" ht="12.75" customHeight="1">
      <c r="A2902" s="65" t="str">
        <f>IF(ROW()=1,"KEY",IF(ISNA(VLOOKUP(B2902,車名対応マスタ!B:D,3,FALSE)),"",IF(VLOOKUP(B2902,車名対応マスタ!B:D,3,FALSE)="","",$D2902&amp;" "&amp;IF($G2902="9","J","O")&amp;" "&amp;$I2902&amp;" "&amp;IF($I2902&lt;=TEXT(★完成資料!$A$1,"yyyymm"),TEXT(★完成資料!$A$1,"yyyymm"),"999999")&amp; " " &amp; LEFT(F2902 &amp; "          ",10))))</f>
        <v xml:space="preserve">T O 202202 yyyy00 HV        </v>
      </c>
      <c r="B2902" s="68" t="s">
        <v>304</v>
      </c>
      <c r="C2902" s="68" t="s">
        <v>56</v>
      </c>
      <c r="D2902" s="68" t="s">
        <v>287</v>
      </c>
      <c r="E2902" s="68" t="s">
        <v>359</v>
      </c>
      <c r="F2902" s="68" t="s">
        <v>360</v>
      </c>
      <c r="G2902" s="68" t="s">
        <v>77</v>
      </c>
      <c r="H2902" s="68" t="s">
        <v>273</v>
      </c>
      <c r="I2902" s="68" t="s">
        <v>640</v>
      </c>
      <c r="K2902" s="65">
        <v>1</v>
      </c>
      <c r="L2902" s="65">
        <v>429</v>
      </c>
      <c r="M2902" s="65" t="s">
        <v>380</v>
      </c>
    </row>
    <row r="2903" spans="1:13" ht="12.75" customHeight="1">
      <c r="A2903" s="65" t="str">
        <f>IF(ROW()=1,"KEY",IF(ISNA(VLOOKUP(B2903,車名対応マスタ!B:D,3,FALSE)),"",IF(VLOOKUP(B2903,車名対応マスタ!B:D,3,FALSE)="","",$D2903&amp;" "&amp;IF($G2903="9","J","O")&amp;" "&amp;$I2903&amp;" "&amp;IF($I2903&lt;=TEXT(★完成資料!$A$1,"yyyymm"),TEXT(★完成資料!$A$1,"yyyymm"),"999999")&amp; " " &amp; LEFT(F2903 &amp; "          ",10))))</f>
        <v xml:space="preserve">T O 202203 yyyy00 HV        </v>
      </c>
      <c r="B2903" s="68" t="s">
        <v>304</v>
      </c>
      <c r="C2903" s="68" t="s">
        <v>56</v>
      </c>
      <c r="D2903" s="68" t="s">
        <v>287</v>
      </c>
      <c r="E2903" s="68" t="s">
        <v>359</v>
      </c>
      <c r="F2903" s="68" t="s">
        <v>360</v>
      </c>
      <c r="G2903" s="68" t="s">
        <v>77</v>
      </c>
      <c r="H2903" s="68" t="s">
        <v>273</v>
      </c>
      <c r="I2903" s="68" t="s">
        <v>641</v>
      </c>
      <c r="K2903" s="65">
        <v>5</v>
      </c>
      <c r="L2903" s="65">
        <v>429</v>
      </c>
      <c r="M2903" s="65" t="s">
        <v>380</v>
      </c>
    </row>
    <row r="2904" spans="1:13" ht="12.75" customHeight="1">
      <c r="A2904" s="65" t="str">
        <f>IF(ROW()=1,"KEY",IF(ISNA(VLOOKUP(B2904,車名対応マスタ!B:D,3,FALSE)),"",IF(VLOOKUP(B2904,車名対応マスタ!B:D,3,FALSE)="","",$D2904&amp;" "&amp;IF($G2904="9","J","O")&amp;" "&amp;$I2904&amp;" "&amp;IF($I2904&lt;=TEXT(★完成資料!$A$1,"yyyymm"),TEXT(★完成資料!$A$1,"yyyymm"),"999999")&amp; " " &amp; LEFT(F2904 &amp; "          ",10))))</f>
        <v xml:space="preserve">T O 202204 yyyy00 HV        </v>
      </c>
      <c r="B2904" s="68" t="s">
        <v>304</v>
      </c>
      <c r="C2904" s="68" t="s">
        <v>56</v>
      </c>
      <c r="D2904" s="68" t="s">
        <v>287</v>
      </c>
      <c r="E2904" s="68" t="s">
        <v>359</v>
      </c>
      <c r="F2904" s="68" t="s">
        <v>360</v>
      </c>
      <c r="G2904" s="68" t="s">
        <v>77</v>
      </c>
      <c r="H2904" s="68" t="s">
        <v>273</v>
      </c>
      <c r="I2904" s="68" t="s">
        <v>642</v>
      </c>
      <c r="K2904" s="65">
        <v>10</v>
      </c>
      <c r="L2904" s="65">
        <v>429</v>
      </c>
      <c r="M2904" s="65" t="s">
        <v>380</v>
      </c>
    </row>
    <row r="2905" spans="1:13" ht="12.75" customHeight="1">
      <c r="A2905" s="65" t="str">
        <f>IF(ROW()=1,"KEY",IF(ISNA(VLOOKUP(B2905,車名対応マスタ!B:D,3,FALSE)),"",IF(VLOOKUP(B2905,車名対応マスタ!B:D,3,FALSE)="","",$D2905&amp;" "&amp;IF($G2905="9","J","O")&amp;" "&amp;$I2905&amp;" "&amp;IF($I2905&lt;=TEXT(★完成資料!$A$1,"yyyymm"),TEXT(★完成資料!$A$1,"yyyymm"),"999999")&amp; " " &amp; LEFT(F2905 &amp; "          ",10))))</f>
        <v xml:space="preserve">T O 202205 yyyy00 HV        </v>
      </c>
      <c r="B2905" s="68" t="s">
        <v>304</v>
      </c>
      <c r="C2905" s="68" t="s">
        <v>56</v>
      </c>
      <c r="D2905" s="68" t="s">
        <v>287</v>
      </c>
      <c r="E2905" s="68" t="s">
        <v>359</v>
      </c>
      <c r="F2905" s="68" t="s">
        <v>360</v>
      </c>
      <c r="G2905" s="68" t="s">
        <v>77</v>
      </c>
      <c r="H2905" s="68" t="s">
        <v>273</v>
      </c>
      <c r="I2905" s="68" t="s">
        <v>647</v>
      </c>
      <c r="K2905" s="65">
        <v>5</v>
      </c>
      <c r="L2905" s="65">
        <v>429</v>
      </c>
      <c r="M2905" s="65" t="s">
        <v>380</v>
      </c>
    </row>
    <row r="2906" spans="1:13" ht="12.75" customHeight="1">
      <c r="A2906" s="65" t="str">
        <f>IF(ROW()=1,"KEY",IF(ISNA(VLOOKUP(B2906,車名対応マスタ!B:D,3,FALSE)),"",IF(VLOOKUP(B2906,車名対応マスタ!B:D,3,FALSE)="","",$D2906&amp;" "&amp;IF($G2906="9","J","O")&amp;" "&amp;$I2906&amp;" "&amp;IF($I2906&lt;=TEXT(★完成資料!$A$1,"yyyymm"),TEXT(★完成資料!$A$1,"yyyymm"),"999999")&amp; " " &amp; LEFT(F2906 &amp; "          ",10))))</f>
        <v xml:space="preserve">T O 202206 yyyy00 HV        </v>
      </c>
      <c r="B2906" s="68" t="s">
        <v>304</v>
      </c>
      <c r="C2906" s="68" t="s">
        <v>56</v>
      </c>
      <c r="D2906" s="68" t="s">
        <v>287</v>
      </c>
      <c r="E2906" s="68" t="s">
        <v>359</v>
      </c>
      <c r="F2906" s="68" t="s">
        <v>360</v>
      </c>
      <c r="G2906" s="68" t="s">
        <v>77</v>
      </c>
      <c r="H2906" s="68" t="s">
        <v>273</v>
      </c>
      <c r="I2906" s="68" t="s">
        <v>652</v>
      </c>
      <c r="K2906" s="65">
        <v>5</v>
      </c>
      <c r="L2906" s="65">
        <v>429</v>
      </c>
      <c r="M2906" s="65" t="s">
        <v>380</v>
      </c>
    </row>
    <row r="2907" spans="1:13" ht="12.75" customHeight="1">
      <c r="A2907" s="65" t="str">
        <f>IF(ROW()=1,"KEY",IF(ISNA(VLOOKUP(B2907,車名対応マスタ!B:D,3,FALSE)),"",IF(VLOOKUP(B2907,車名対応マスタ!B:D,3,FALSE)="","",$D2907&amp;" "&amp;IF($G2907="9","J","O")&amp;" "&amp;$I2907&amp;" "&amp;IF($I2907&lt;=TEXT(★完成資料!$A$1,"yyyymm"),TEXT(★完成資料!$A$1,"yyyymm"),"999999")&amp; " " &amp; LEFT(F2907 &amp; "          ",10))))</f>
        <v xml:space="preserve">T O 202207 yyyy00 HV        </v>
      </c>
      <c r="B2907" s="68" t="s">
        <v>304</v>
      </c>
      <c r="C2907" s="68" t="s">
        <v>56</v>
      </c>
      <c r="D2907" s="68" t="s">
        <v>287</v>
      </c>
      <c r="E2907" s="68" t="s">
        <v>359</v>
      </c>
      <c r="F2907" s="68" t="s">
        <v>360</v>
      </c>
      <c r="G2907" s="68" t="s">
        <v>77</v>
      </c>
      <c r="H2907" s="68" t="s">
        <v>273</v>
      </c>
      <c r="I2907" s="68" t="s">
        <v>655</v>
      </c>
      <c r="K2907" s="65">
        <v>1</v>
      </c>
      <c r="L2907" s="65">
        <v>429</v>
      </c>
      <c r="M2907" s="65" t="s">
        <v>380</v>
      </c>
    </row>
    <row r="2908" spans="1:13" ht="12.75" customHeight="1">
      <c r="A2908" s="65" t="str">
        <f>IF(ROW()=1,"KEY",IF(ISNA(VLOOKUP(B2908,車名対応マスタ!B:D,3,FALSE)),"",IF(VLOOKUP(B2908,車名対応マスタ!B:D,3,FALSE)="","",$D2908&amp;" "&amp;IF($G2908="9","J","O")&amp;" "&amp;$I2908&amp;" "&amp;IF($I2908&lt;=TEXT(★完成資料!$A$1,"yyyymm"),TEXT(★完成資料!$A$1,"yyyymm"),"999999")&amp; " " &amp; LEFT(F2908 &amp; "          ",10))))</f>
        <v xml:space="preserve">T O 202209 yyyy00 HV        </v>
      </c>
      <c r="B2908" s="68" t="s">
        <v>304</v>
      </c>
      <c r="C2908" s="68" t="s">
        <v>56</v>
      </c>
      <c r="D2908" s="68" t="s">
        <v>287</v>
      </c>
      <c r="E2908" s="68" t="s">
        <v>359</v>
      </c>
      <c r="F2908" s="68" t="s">
        <v>360</v>
      </c>
      <c r="G2908" s="68" t="s">
        <v>77</v>
      </c>
      <c r="H2908" s="68" t="s">
        <v>273</v>
      </c>
      <c r="I2908" s="68" t="s">
        <v>657</v>
      </c>
      <c r="K2908" s="65">
        <v>1</v>
      </c>
      <c r="L2908" s="65">
        <v>429</v>
      </c>
      <c r="M2908" s="65" t="s">
        <v>380</v>
      </c>
    </row>
    <row r="2909" spans="1:13" ht="12.75" customHeight="1">
      <c r="A2909" s="65" t="str">
        <f>IF(ROW()=1,"KEY",IF(ISNA(VLOOKUP(B2909,車名対応マスタ!B:D,3,FALSE)),"",IF(VLOOKUP(B2909,車名対応マスタ!B:D,3,FALSE)="","",$D2909&amp;" "&amp;IF($G2909="9","J","O")&amp;" "&amp;$I2909&amp;" "&amp;IF($I2909&lt;=TEXT(★完成資料!$A$1,"yyyymm"),TEXT(★完成資料!$A$1,"yyyymm"),"999999")&amp; " " &amp; LEFT(F2909 &amp; "          ",10))))</f>
        <v xml:space="preserve">T O 202201 yyyy00 HV        </v>
      </c>
      <c r="B2909" s="68" t="s">
        <v>304</v>
      </c>
      <c r="C2909" s="68" t="s">
        <v>56</v>
      </c>
      <c r="D2909" s="68" t="s">
        <v>287</v>
      </c>
      <c r="E2909" s="68" t="s">
        <v>359</v>
      </c>
      <c r="F2909" s="68" t="s">
        <v>360</v>
      </c>
      <c r="G2909" s="68" t="s">
        <v>77</v>
      </c>
      <c r="H2909" s="68" t="s">
        <v>273</v>
      </c>
      <c r="I2909" s="68" t="s">
        <v>639</v>
      </c>
      <c r="J2909" s="65">
        <v>2</v>
      </c>
      <c r="K2909" s="65">
        <v>2</v>
      </c>
      <c r="L2909" s="65">
        <v>409</v>
      </c>
      <c r="M2909" s="65" t="s">
        <v>281</v>
      </c>
    </row>
    <row r="2910" spans="1:13" ht="12.75" customHeight="1">
      <c r="A2910" s="65" t="str">
        <f>IF(ROW()=1,"KEY",IF(ISNA(VLOOKUP(B2910,車名対応マスタ!B:D,3,FALSE)),"",IF(VLOOKUP(B2910,車名対応マスタ!B:D,3,FALSE)="","",$D2910&amp;" "&amp;IF($G2910="9","J","O")&amp;" "&amp;$I2910&amp;" "&amp;IF($I2910&lt;=TEXT(★完成資料!$A$1,"yyyymm"),TEXT(★完成資料!$A$1,"yyyymm"),"999999")&amp; " " &amp; LEFT(F2910 &amp; "          ",10))))</f>
        <v xml:space="preserve">T O 202202 yyyy00 HV        </v>
      </c>
      <c r="B2910" s="68" t="s">
        <v>304</v>
      </c>
      <c r="C2910" s="68" t="s">
        <v>56</v>
      </c>
      <c r="D2910" s="68" t="s">
        <v>287</v>
      </c>
      <c r="E2910" s="68" t="s">
        <v>359</v>
      </c>
      <c r="F2910" s="68" t="s">
        <v>360</v>
      </c>
      <c r="G2910" s="68" t="s">
        <v>77</v>
      </c>
      <c r="H2910" s="68" t="s">
        <v>273</v>
      </c>
      <c r="I2910" s="68" t="s">
        <v>640</v>
      </c>
      <c r="K2910" s="65">
        <v>3</v>
      </c>
      <c r="L2910" s="65">
        <v>409</v>
      </c>
      <c r="M2910" s="65" t="s">
        <v>281</v>
      </c>
    </row>
    <row r="2911" spans="1:13" ht="12.75" customHeight="1">
      <c r="A2911" s="65" t="str">
        <f>IF(ROW()=1,"KEY",IF(ISNA(VLOOKUP(B2911,車名対応マスタ!B:D,3,FALSE)),"",IF(VLOOKUP(B2911,車名対応マスタ!B:D,3,FALSE)="","",$D2911&amp;" "&amp;IF($G2911="9","J","O")&amp;" "&amp;$I2911&amp;" "&amp;IF($I2911&lt;=TEXT(★完成資料!$A$1,"yyyymm"),TEXT(★完成資料!$A$1,"yyyymm"),"999999")&amp; " " &amp; LEFT(F2911 &amp; "          ",10))))</f>
        <v xml:space="preserve">T O 202203 yyyy00 HV        </v>
      </c>
      <c r="B2911" s="68" t="s">
        <v>304</v>
      </c>
      <c r="C2911" s="68" t="s">
        <v>56</v>
      </c>
      <c r="D2911" s="68" t="s">
        <v>287</v>
      </c>
      <c r="E2911" s="68" t="s">
        <v>359</v>
      </c>
      <c r="F2911" s="68" t="s">
        <v>360</v>
      </c>
      <c r="G2911" s="68" t="s">
        <v>77</v>
      </c>
      <c r="H2911" s="68" t="s">
        <v>273</v>
      </c>
      <c r="I2911" s="68" t="s">
        <v>641</v>
      </c>
      <c r="J2911" s="65">
        <v>3</v>
      </c>
      <c r="L2911" s="65">
        <v>409</v>
      </c>
      <c r="M2911" s="65" t="s">
        <v>281</v>
      </c>
    </row>
    <row r="2912" spans="1:13" ht="12.75" customHeight="1">
      <c r="A2912" s="65" t="str">
        <f>IF(ROW()=1,"KEY",IF(ISNA(VLOOKUP(B2912,車名対応マスタ!B:D,3,FALSE)),"",IF(VLOOKUP(B2912,車名対応マスタ!B:D,3,FALSE)="","",$D2912&amp;" "&amp;IF($G2912="9","J","O")&amp;" "&amp;$I2912&amp;" "&amp;IF($I2912&lt;=TEXT(★完成資料!$A$1,"yyyymm"),TEXT(★完成資料!$A$1,"yyyymm"),"999999")&amp; " " &amp; LEFT(F2912 &amp; "          ",10))))</f>
        <v xml:space="preserve">T O 202204 yyyy00 HV        </v>
      </c>
      <c r="B2912" s="68" t="s">
        <v>304</v>
      </c>
      <c r="C2912" s="68" t="s">
        <v>56</v>
      </c>
      <c r="D2912" s="68" t="s">
        <v>287</v>
      </c>
      <c r="E2912" s="68" t="s">
        <v>359</v>
      </c>
      <c r="F2912" s="68" t="s">
        <v>360</v>
      </c>
      <c r="G2912" s="68" t="s">
        <v>77</v>
      </c>
      <c r="H2912" s="68" t="s">
        <v>273</v>
      </c>
      <c r="I2912" s="68" t="s">
        <v>642</v>
      </c>
      <c r="J2912" s="65">
        <v>0</v>
      </c>
      <c r="K2912" s="65">
        <v>3</v>
      </c>
      <c r="L2912" s="65">
        <v>409</v>
      </c>
      <c r="M2912" s="65" t="s">
        <v>281</v>
      </c>
    </row>
    <row r="2913" spans="1:13" ht="12.75" customHeight="1">
      <c r="A2913" s="65" t="str">
        <f>IF(ROW()=1,"KEY",IF(ISNA(VLOOKUP(B2913,車名対応マスタ!B:D,3,FALSE)),"",IF(VLOOKUP(B2913,車名対応マスタ!B:D,3,FALSE)="","",$D2913&amp;" "&amp;IF($G2913="9","J","O")&amp;" "&amp;$I2913&amp;" "&amp;IF($I2913&lt;=TEXT(★完成資料!$A$1,"yyyymm"),TEXT(★完成資料!$A$1,"yyyymm"),"999999")&amp; " " &amp; LEFT(F2913 &amp; "          ",10))))</f>
        <v xml:space="preserve">T O 202205 yyyy00 HV        </v>
      </c>
      <c r="B2913" s="68" t="s">
        <v>304</v>
      </c>
      <c r="C2913" s="68" t="s">
        <v>56</v>
      </c>
      <c r="D2913" s="68" t="s">
        <v>287</v>
      </c>
      <c r="E2913" s="68" t="s">
        <v>359</v>
      </c>
      <c r="F2913" s="68" t="s">
        <v>360</v>
      </c>
      <c r="G2913" s="68" t="s">
        <v>77</v>
      </c>
      <c r="H2913" s="68" t="s">
        <v>273</v>
      </c>
      <c r="I2913" s="68" t="s">
        <v>647</v>
      </c>
      <c r="J2913" s="65">
        <v>6</v>
      </c>
      <c r="L2913" s="65">
        <v>409</v>
      </c>
      <c r="M2913" s="65" t="s">
        <v>281</v>
      </c>
    </row>
    <row r="2914" spans="1:13" ht="12.75" customHeight="1">
      <c r="A2914" s="65" t="str">
        <f>IF(ROW()=1,"KEY",IF(ISNA(VLOOKUP(B2914,車名対応マスタ!B:D,3,FALSE)),"",IF(VLOOKUP(B2914,車名対応マスタ!B:D,3,FALSE)="","",$D2914&amp;" "&amp;IF($G2914="9","J","O")&amp;" "&amp;$I2914&amp;" "&amp;IF($I2914&lt;=TEXT(★完成資料!$A$1,"yyyymm"),TEXT(★完成資料!$A$1,"yyyymm"),"999999")&amp; " " &amp; LEFT(F2914 &amp; "          ",10))))</f>
        <v xml:space="preserve">T O 202206 yyyy00 HV        </v>
      </c>
      <c r="B2914" s="68" t="s">
        <v>304</v>
      </c>
      <c r="C2914" s="68" t="s">
        <v>56</v>
      </c>
      <c r="D2914" s="68" t="s">
        <v>287</v>
      </c>
      <c r="E2914" s="68" t="s">
        <v>359</v>
      </c>
      <c r="F2914" s="68" t="s">
        <v>360</v>
      </c>
      <c r="G2914" s="68" t="s">
        <v>77</v>
      </c>
      <c r="H2914" s="68" t="s">
        <v>273</v>
      </c>
      <c r="I2914" s="68" t="s">
        <v>652</v>
      </c>
      <c r="J2914" s="65">
        <v>3</v>
      </c>
      <c r="K2914" s="65">
        <v>1</v>
      </c>
      <c r="L2914" s="65">
        <v>409</v>
      </c>
      <c r="M2914" s="65" t="s">
        <v>281</v>
      </c>
    </row>
    <row r="2915" spans="1:13" ht="12.75" customHeight="1">
      <c r="A2915" s="65" t="str">
        <f>IF(ROW()=1,"KEY",IF(ISNA(VLOOKUP(B2915,車名対応マスタ!B:D,3,FALSE)),"",IF(VLOOKUP(B2915,車名対応マスタ!B:D,3,FALSE)="","",$D2915&amp;" "&amp;IF($G2915="9","J","O")&amp;" "&amp;$I2915&amp;" "&amp;IF($I2915&lt;=TEXT(★完成資料!$A$1,"yyyymm"),TEXT(★完成資料!$A$1,"yyyymm"),"999999")&amp; " " &amp; LEFT(F2915 &amp; "          ",10))))</f>
        <v xml:space="preserve">T O 202208 yyyy00 HV        </v>
      </c>
      <c r="B2915" s="68" t="s">
        <v>304</v>
      </c>
      <c r="C2915" s="68" t="s">
        <v>56</v>
      </c>
      <c r="D2915" s="68" t="s">
        <v>287</v>
      </c>
      <c r="E2915" s="68" t="s">
        <v>359</v>
      </c>
      <c r="F2915" s="68" t="s">
        <v>360</v>
      </c>
      <c r="G2915" s="68" t="s">
        <v>77</v>
      </c>
      <c r="H2915" s="68" t="s">
        <v>273</v>
      </c>
      <c r="I2915" s="68" t="s">
        <v>656</v>
      </c>
      <c r="J2915" s="65">
        <v>1</v>
      </c>
      <c r="K2915" s="65">
        <v>1</v>
      </c>
      <c r="L2915" s="65">
        <v>409</v>
      </c>
      <c r="M2915" s="65" t="s">
        <v>281</v>
      </c>
    </row>
    <row r="2916" spans="1:13" ht="12.75" customHeight="1">
      <c r="A2916" s="65" t="str">
        <f>IF(ROW()=1,"KEY",IF(ISNA(VLOOKUP(B2916,車名対応マスタ!B:D,3,FALSE)),"",IF(VLOOKUP(B2916,車名対応マスタ!B:D,3,FALSE)="","",$D2916&amp;" "&amp;IF($G2916="9","J","O")&amp;" "&amp;$I2916&amp;" "&amp;IF($I2916&lt;=TEXT(★完成資料!$A$1,"yyyymm"),TEXT(★完成資料!$A$1,"yyyymm"),"999999")&amp; " " &amp; LEFT(F2916 &amp; "          ",10))))</f>
        <v xml:space="preserve">T O 202209 yyyy00 HV        </v>
      </c>
      <c r="B2916" s="68" t="s">
        <v>304</v>
      </c>
      <c r="C2916" s="68" t="s">
        <v>56</v>
      </c>
      <c r="D2916" s="68" t="s">
        <v>287</v>
      </c>
      <c r="E2916" s="68" t="s">
        <v>359</v>
      </c>
      <c r="F2916" s="68" t="s">
        <v>360</v>
      </c>
      <c r="G2916" s="68" t="s">
        <v>77</v>
      </c>
      <c r="H2916" s="68" t="s">
        <v>273</v>
      </c>
      <c r="I2916" s="68" t="s">
        <v>657</v>
      </c>
      <c r="J2916" s="65">
        <v>1</v>
      </c>
      <c r="K2916" s="65">
        <v>2</v>
      </c>
      <c r="L2916" s="65">
        <v>409</v>
      </c>
      <c r="M2916" s="65" t="s">
        <v>281</v>
      </c>
    </row>
    <row r="2917" spans="1:13" ht="12.75" customHeight="1">
      <c r="A2917" s="65" t="str">
        <f>IF(ROW()=1,"KEY",IF(ISNA(VLOOKUP(B2917,車名対応マスタ!B:D,3,FALSE)),"",IF(VLOOKUP(B2917,車名対応マスタ!B:D,3,FALSE)="","",$D2917&amp;" "&amp;IF($G2917="9","J","O")&amp;" "&amp;$I2917&amp;" "&amp;IF($I2917&lt;=TEXT(★完成資料!$A$1,"yyyymm"),TEXT(★完成資料!$A$1,"yyyymm"),"999999")&amp; " " &amp; LEFT(F2917 &amp; "          ",10))))</f>
        <v xml:space="preserve">T O 202201 yyyy00 HV        </v>
      </c>
      <c r="B2917" s="68" t="s">
        <v>304</v>
      </c>
      <c r="C2917" s="68" t="s">
        <v>56</v>
      </c>
      <c r="D2917" s="68" t="s">
        <v>287</v>
      </c>
      <c r="E2917" s="68" t="s">
        <v>359</v>
      </c>
      <c r="F2917" s="68" t="s">
        <v>360</v>
      </c>
      <c r="G2917" s="68" t="s">
        <v>77</v>
      </c>
      <c r="H2917" s="68" t="s">
        <v>273</v>
      </c>
      <c r="I2917" s="68" t="s">
        <v>639</v>
      </c>
      <c r="J2917" s="65">
        <v>1</v>
      </c>
      <c r="K2917" s="65">
        <v>1</v>
      </c>
      <c r="L2917" s="65">
        <v>423</v>
      </c>
      <c r="M2917" s="65" t="s">
        <v>381</v>
      </c>
    </row>
    <row r="2918" spans="1:13" ht="12.75" customHeight="1">
      <c r="A2918" s="65" t="str">
        <f>IF(ROW()=1,"KEY",IF(ISNA(VLOOKUP(B2918,車名対応マスタ!B:D,3,FALSE)),"",IF(VLOOKUP(B2918,車名対応マスタ!B:D,3,FALSE)="","",$D2918&amp;" "&amp;IF($G2918="9","J","O")&amp;" "&amp;$I2918&amp;" "&amp;IF($I2918&lt;=TEXT(★完成資料!$A$1,"yyyymm"),TEXT(★完成資料!$A$1,"yyyymm"),"999999")&amp; " " &amp; LEFT(F2918 &amp; "          ",10))))</f>
        <v xml:space="preserve">T O 202202 yyyy00 HV        </v>
      </c>
      <c r="B2918" s="68" t="s">
        <v>304</v>
      </c>
      <c r="C2918" s="68" t="s">
        <v>56</v>
      </c>
      <c r="D2918" s="68" t="s">
        <v>287</v>
      </c>
      <c r="E2918" s="68" t="s">
        <v>359</v>
      </c>
      <c r="F2918" s="68" t="s">
        <v>360</v>
      </c>
      <c r="G2918" s="68" t="s">
        <v>77</v>
      </c>
      <c r="H2918" s="68" t="s">
        <v>273</v>
      </c>
      <c r="I2918" s="68" t="s">
        <v>640</v>
      </c>
      <c r="J2918" s="65">
        <v>5</v>
      </c>
      <c r="K2918" s="65">
        <v>5</v>
      </c>
      <c r="L2918" s="65">
        <v>423</v>
      </c>
      <c r="M2918" s="65" t="s">
        <v>381</v>
      </c>
    </row>
    <row r="2919" spans="1:13" ht="12.75" customHeight="1">
      <c r="A2919" s="65" t="str">
        <f>IF(ROW()=1,"KEY",IF(ISNA(VLOOKUP(B2919,車名対応マスタ!B:D,3,FALSE)),"",IF(VLOOKUP(B2919,車名対応マスタ!B:D,3,FALSE)="","",$D2919&amp;" "&amp;IF($G2919="9","J","O")&amp;" "&amp;$I2919&amp;" "&amp;IF($I2919&lt;=TEXT(★完成資料!$A$1,"yyyymm"),TEXT(★完成資料!$A$1,"yyyymm"),"999999")&amp; " " &amp; LEFT(F2919 &amp; "          ",10))))</f>
        <v xml:space="preserve">T O 202203 yyyy00 HV        </v>
      </c>
      <c r="B2919" s="68" t="s">
        <v>304</v>
      </c>
      <c r="C2919" s="68" t="s">
        <v>56</v>
      </c>
      <c r="D2919" s="68" t="s">
        <v>287</v>
      </c>
      <c r="E2919" s="68" t="s">
        <v>359</v>
      </c>
      <c r="F2919" s="68" t="s">
        <v>360</v>
      </c>
      <c r="G2919" s="68" t="s">
        <v>77</v>
      </c>
      <c r="H2919" s="68" t="s">
        <v>273</v>
      </c>
      <c r="I2919" s="68" t="s">
        <v>641</v>
      </c>
      <c r="J2919" s="65">
        <v>5</v>
      </c>
      <c r="K2919" s="65">
        <v>4</v>
      </c>
      <c r="L2919" s="65">
        <v>423</v>
      </c>
      <c r="M2919" s="65" t="s">
        <v>381</v>
      </c>
    </row>
    <row r="2920" spans="1:13" ht="12.75" customHeight="1">
      <c r="A2920" s="65" t="str">
        <f>IF(ROW()=1,"KEY",IF(ISNA(VLOOKUP(B2920,車名対応マスタ!B:D,3,FALSE)),"",IF(VLOOKUP(B2920,車名対応マスタ!B:D,3,FALSE)="","",$D2920&amp;" "&amp;IF($G2920="9","J","O")&amp;" "&amp;$I2920&amp;" "&amp;IF($I2920&lt;=TEXT(★完成資料!$A$1,"yyyymm"),TEXT(★完成資料!$A$1,"yyyymm"),"999999")&amp; " " &amp; LEFT(F2920 &amp; "          ",10))))</f>
        <v xml:space="preserve">T O 202204 yyyy00 HV        </v>
      </c>
      <c r="B2920" s="68" t="s">
        <v>304</v>
      </c>
      <c r="C2920" s="68" t="s">
        <v>56</v>
      </c>
      <c r="D2920" s="68" t="s">
        <v>287</v>
      </c>
      <c r="E2920" s="68" t="s">
        <v>359</v>
      </c>
      <c r="F2920" s="68" t="s">
        <v>360</v>
      </c>
      <c r="G2920" s="68" t="s">
        <v>77</v>
      </c>
      <c r="H2920" s="68" t="s">
        <v>273</v>
      </c>
      <c r="I2920" s="68" t="s">
        <v>642</v>
      </c>
      <c r="J2920" s="65">
        <v>1</v>
      </c>
      <c r="K2920" s="65">
        <v>5</v>
      </c>
      <c r="L2920" s="65">
        <v>423</v>
      </c>
      <c r="M2920" s="65" t="s">
        <v>381</v>
      </c>
    </row>
    <row r="2921" spans="1:13" ht="12.75" customHeight="1">
      <c r="A2921" s="65" t="str">
        <f>IF(ROW()=1,"KEY",IF(ISNA(VLOOKUP(B2921,車名対応マスタ!B:D,3,FALSE)),"",IF(VLOOKUP(B2921,車名対応マスタ!B:D,3,FALSE)="","",$D2921&amp;" "&amp;IF($G2921="9","J","O")&amp;" "&amp;$I2921&amp;" "&amp;IF($I2921&lt;=TEXT(★完成資料!$A$1,"yyyymm"),TEXT(★完成資料!$A$1,"yyyymm"),"999999")&amp; " " &amp; LEFT(F2921 &amp; "          ",10))))</f>
        <v xml:space="preserve">T O 202205 yyyy00 HV        </v>
      </c>
      <c r="B2921" s="68" t="s">
        <v>304</v>
      </c>
      <c r="C2921" s="68" t="s">
        <v>56</v>
      </c>
      <c r="D2921" s="68" t="s">
        <v>287</v>
      </c>
      <c r="E2921" s="68" t="s">
        <v>359</v>
      </c>
      <c r="F2921" s="68" t="s">
        <v>360</v>
      </c>
      <c r="G2921" s="68" t="s">
        <v>77</v>
      </c>
      <c r="H2921" s="68" t="s">
        <v>273</v>
      </c>
      <c r="I2921" s="68" t="s">
        <v>647</v>
      </c>
      <c r="J2921" s="65">
        <v>3</v>
      </c>
      <c r="K2921" s="65">
        <v>3</v>
      </c>
      <c r="L2921" s="65">
        <v>423</v>
      </c>
      <c r="M2921" s="65" t="s">
        <v>381</v>
      </c>
    </row>
    <row r="2922" spans="1:13" ht="12.75" customHeight="1">
      <c r="A2922" s="65" t="str">
        <f>IF(ROW()=1,"KEY",IF(ISNA(VLOOKUP(B2922,車名対応マスタ!B:D,3,FALSE)),"",IF(VLOOKUP(B2922,車名対応マスタ!B:D,3,FALSE)="","",$D2922&amp;" "&amp;IF($G2922="9","J","O")&amp;" "&amp;$I2922&amp;" "&amp;IF($I2922&lt;=TEXT(★完成資料!$A$1,"yyyymm"),TEXT(★完成資料!$A$1,"yyyymm"),"999999")&amp; " " &amp; LEFT(F2922 &amp; "          ",10))))</f>
        <v xml:space="preserve">T O 202206 yyyy00 HV        </v>
      </c>
      <c r="B2922" s="68" t="s">
        <v>304</v>
      </c>
      <c r="C2922" s="68" t="s">
        <v>56</v>
      </c>
      <c r="D2922" s="68" t="s">
        <v>287</v>
      </c>
      <c r="E2922" s="68" t="s">
        <v>359</v>
      </c>
      <c r="F2922" s="68" t="s">
        <v>360</v>
      </c>
      <c r="G2922" s="68" t="s">
        <v>77</v>
      </c>
      <c r="H2922" s="68" t="s">
        <v>273</v>
      </c>
      <c r="I2922" s="68" t="s">
        <v>652</v>
      </c>
      <c r="J2922" s="65">
        <v>2</v>
      </c>
      <c r="K2922" s="65">
        <v>6</v>
      </c>
      <c r="L2922" s="65">
        <v>423</v>
      </c>
      <c r="M2922" s="65" t="s">
        <v>381</v>
      </c>
    </row>
    <row r="2923" spans="1:13" ht="12.75" customHeight="1">
      <c r="A2923" s="65" t="str">
        <f>IF(ROW()=1,"KEY",IF(ISNA(VLOOKUP(B2923,車名対応マスタ!B:D,3,FALSE)),"",IF(VLOOKUP(B2923,車名対応マスタ!B:D,3,FALSE)="","",$D2923&amp;" "&amp;IF($G2923="9","J","O")&amp;" "&amp;$I2923&amp;" "&amp;IF($I2923&lt;=TEXT(★完成資料!$A$1,"yyyymm"),TEXT(★完成資料!$A$1,"yyyymm"),"999999")&amp; " " &amp; LEFT(F2923 &amp; "          ",10))))</f>
        <v xml:space="preserve">T O 202207 yyyy00 HV        </v>
      </c>
      <c r="B2923" s="68" t="s">
        <v>304</v>
      </c>
      <c r="C2923" s="68" t="s">
        <v>56</v>
      </c>
      <c r="D2923" s="68" t="s">
        <v>287</v>
      </c>
      <c r="E2923" s="68" t="s">
        <v>359</v>
      </c>
      <c r="F2923" s="68" t="s">
        <v>360</v>
      </c>
      <c r="G2923" s="68" t="s">
        <v>77</v>
      </c>
      <c r="H2923" s="68" t="s">
        <v>273</v>
      </c>
      <c r="I2923" s="68" t="s">
        <v>655</v>
      </c>
      <c r="J2923" s="65">
        <v>4</v>
      </c>
      <c r="K2923" s="65">
        <v>1</v>
      </c>
      <c r="L2923" s="65">
        <v>423</v>
      </c>
      <c r="M2923" s="65" t="s">
        <v>381</v>
      </c>
    </row>
    <row r="2924" spans="1:13" ht="12.75" customHeight="1">
      <c r="A2924" s="65" t="str">
        <f>IF(ROW()=1,"KEY",IF(ISNA(VLOOKUP(B2924,車名対応マスタ!B:D,3,FALSE)),"",IF(VLOOKUP(B2924,車名対応マスタ!B:D,3,FALSE)="","",$D2924&amp;" "&amp;IF($G2924="9","J","O")&amp;" "&amp;$I2924&amp;" "&amp;IF($I2924&lt;=TEXT(★完成資料!$A$1,"yyyymm"),TEXT(★完成資料!$A$1,"yyyymm"),"999999")&amp; " " &amp; LEFT(F2924 &amp; "          ",10))))</f>
        <v xml:space="preserve">T O 202208 yyyy00 HV        </v>
      </c>
      <c r="B2924" s="68" t="s">
        <v>304</v>
      </c>
      <c r="C2924" s="68" t="s">
        <v>56</v>
      </c>
      <c r="D2924" s="68" t="s">
        <v>287</v>
      </c>
      <c r="E2924" s="68" t="s">
        <v>359</v>
      </c>
      <c r="F2924" s="68" t="s">
        <v>360</v>
      </c>
      <c r="G2924" s="68" t="s">
        <v>77</v>
      </c>
      <c r="H2924" s="68" t="s">
        <v>273</v>
      </c>
      <c r="I2924" s="68" t="s">
        <v>656</v>
      </c>
      <c r="J2924" s="65">
        <v>3</v>
      </c>
      <c r="K2924" s="65">
        <v>5</v>
      </c>
      <c r="L2924" s="65">
        <v>423</v>
      </c>
      <c r="M2924" s="65" t="s">
        <v>381</v>
      </c>
    </row>
    <row r="2925" spans="1:13" ht="12.75" customHeight="1">
      <c r="A2925" s="65" t="str">
        <f>IF(ROW()=1,"KEY",IF(ISNA(VLOOKUP(B2925,車名対応マスタ!B:D,3,FALSE)),"",IF(VLOOKUP(B2925,車名対応マスタ!B:D,3,FALSE)="","",$D2925&amp;" "&amp;IF($G2925="9","J","O")&amp;" "&amp;$I2925&amp;" "&amp;IF($I2925&lt;=TEXT(★完成資料!$A$1,"yyyymm"),TEXT(★完成資料!$A$1,"yyyymm"),"999999")&amp; " " &amp; LEFT(F2925 &amp; "          ",10))))</f>
        <v xml:space="preserve">T O 202209 yyyy00 HV        </v>
      </c>
      <c r="B2925" s="68" t="s">
        <v>304</v>
      </c>
      <c r="C2925" s="68" t="s">
        <v>56</v>
      </c>
      <c r="D2925" s="68" t="s">
        <v>287</v>
      </c>
      <c r="E2925" s="68" t="s">
        <v>359</v>
      </c>
      <c r="F2925" s="68" t="s">
        <v>360</v>
      </c>
      <c r="G2925" s="68" t="s">
        <v>77</v>
      </c>
      <c r="H2925" s="68" t="s">
        <v>273</v>
      </c>
      <c r="I2925" s="68" t="s">
        <v>657</v>
      </c>
      <c r="J2925" s="65">
        <v>5</v>
      </c>
      <c r="K2925" s="65">
        <v>4</v>
      </c>
      <c r="L2925" s="65">
        <v>423</v>
      </c>
      <c r="M2925" s="65" t="s">
        <v>381</v>
      </c>
    </row>
    <row r="2926" spans="1:13" ht="12.75" customHeight="1">
      <c r="A2926" s="65" t="str">
        <f>IF(ROW()=1,"KEY",IF(ISNA(VLOOKUP(B2926,車名対応マスタ!B:D,3,FALSE)),"",IF(VLOOKUP(B2926,車名対応マスタ!B:D,3,FALSE)="","",$D2926&amp;" "&amp;IF($G2926="9","J","O")&amp;" "&amp;$I2926&amp;" "&amp;IF($I2926&lt;=TEXT(★完成資料!$A$1,"yyyymm"),TEXT(★完成資料!$A$1,"yyyymm"),"999999")&amp; " " &amp; LEFT(F2926 &amp; "          ",10))))</f>
        <v xml:space="preserve">T O 202210 yyyy00 HV        </v>
      </c>
      <c r="B2926" s="68" t="s">
        <v>304</v>
      </c>
      <c r="C2926" s="68" t="s">
        <v>56</v>
      </c>
      <c r="D2926" s="68" t="s">
        <v>287</v>
      </c>
      <c r="E2926" s="68" t="s">
        <v>359</v>
      </c>
      <c r="F2926" s="68" t="s">
        <v>360</v>
      </c>
      <c r="G2926" s="68" t="s">
        <v>77</v>
      </c>
      <c r="H2926" s="68" t="s">
        <v>273</v>
      </c>
      <c r="I2926" s="68" t="s">
        <v>663</v>
      </c>
      <c r="J2926" s="65">
        <v>1</v>
      </c>
      <c r="K2926" s="65">
        <v>1</v>
      </c>
      <c r="L2926" s="65">
        <v>423</v>
      </c>
      <c r="M2926" s="65" t="s">
        <v>381</v>
      </c>
    </row>
    <row r="2927" spans="1:13" ht="12.75" customHeight="1">
      <c r="A2927" s="65" t="str">
        <f>IF(ROW()=1,"KEY",IF(ISNA(VLOOKUP(B2927,車名対応マスタ!B:D,3,FALSE)),"",IF(VLOOKUP(B2927,車名対応マスタ!B:D,3,FALSE)="","",$D2927&amp;" "&amp;IF($G2927="9","J","O")&amp;" "&amp;$I2927&amp;" "&amp;IF($I2927&lt;=TEXT(★完成資料!$A$1,"yyyymm"),TEXT(★完成資料!$A$1,"yyyymm"),"999999")&amp; " " &amp; LEFT(F2927 &amp; "          ",10))))</f>
        <v xml:space="preserve">T O 202201 yyyy00 HV        </v>
      </c>
      <c r="B2927" s="68" t="s">
        <v>304</v>
      </c>
      <c r="C2927" s="68" t="s">
        <v>56</v>
      </c>
      <c r="D2927" s="68" t="s">
        <v>287</v>
      </c>
      <c r="E2927" s="68" t="s">
        <v>359</v>
      </c>
      <c r="F2927" s="68" t="s">
        <v>360</v>
      </c>
      <c r="G2927" s="68" t="s">
        <v>77</v>
      </c>
      <c r="H2927" s="68" t="s">
        <v>273</v>
      </c>
      <c r="I2927" s="68" t="s">
        <v>639</v>
      </c>
      <c r="J2927" s="65">
        <v>8</v>
      </c>
      <c r="K2927" s="65">
        <v>25</v>
      </c>
      <c r="L2927" s="65">
        <v>420</v>
      </c>
      <c r="M2927" s="65" t="s">
        <v>274</v>
      </c>
    </row>
    <row r="2928" spans="1:13" ht="12.75" customHeight="1">
      <c r="A2928" s="65" t="str">
        <f>IF(ROW()=1,"KEY",IF(ISNA(VLOOKUP(B2928,車名対応マスタ!B:D,3,FALSE)),"",IF(VLOOKUP(B2928,車名対応マスタ!B:D,3,FALSE)="","",$D2928&amp;" "&amp;IF($G2928="9","J","O")&amp;" "&amp;$I2928&amp;" "&amp;IF($I2928&lt;=TEXT(★完成資料!$A$1,"yyyymm"),TEXT(★完成資料!$A$1,"yyyymm"),"999999")&amp; " " &amp; LEFT(F2928 &amp; "          ",10))))</f>
        <v xml:space="preserve">T O 202202 yyyy00 HV        </v>
      </c>
      <c r="B2928" s="68" t="s">
        <v>304</v>
      </c>
      <c r="C2928" s="68" t="s">
        <v>56</v>
      </c>
      <c r="D2928" s="68" t="s">
        <v>287</v>
      </c>
      <c r="E2928" s="68" t="s">
        <v>359</v>
      </c>
      <c r="F2928" s="68" t="s">
        <v>360</v>
      </c>
      <c r="G2928" s="68" t="s">
        <v>77</v>
      </c>
      <c r="H2928" s="68" t="s">
        <v>273</v>
      </c>
      <c r="I2928" s="68" t="s">
        <v>640</v>
      </c>
      <c r="J2928" s="65">
        <v>21</v>
      </c>
      <c r="K2928" s="65">
        <v>15</v>
      </c>
      <c r="L2928" s="65">
        <v>420</v>
      </c>
      <c r="M2928" s="65" t="s">
        <v>274</v>
      </c>
    </row>
    <row r="2929" spans="1:13" ht="12.75" customHeight="1">
      <c r="A2929" s="65" t="str">
        <f>IF(ROW()=1,"KEY",IF(ISNA(VLOOKUP(B2929,車名対応マスタ!B:D,3,FALSE)),"",IF(VLOOKUP(B2929,車名対応マスタ!B:D,3,FALSE)="","",$D2929&amp;" "&amp;IF($G2929="9","J","O")&amp;" "&amp;$I2929&amp;" "&amp;IF($I2929&lt;=TEXT(★完成資料!$A$1,"yyyymm"),TEXT(★完成資料!$A$1,"yyyymm"),"999999")&amp; " " &amp; LEFT(F2929 &amp; "          ",10))))</f>
        <v xml:space="preserve">T O 202203 yyyy00 HV        </v>
      </c>
      <c r="B2929" s="68" t="s">
        <v>304</v>
      </c>
      <c r="C2929" s="68" t="s">
        <v>56</v>
      </c>
      <c r="D2929" s="68" t="s">
        <v>287</v>
      </c>
      <c r="E2929" s="68" t="s">
        <v>359</v>
      </c>
      <c r="F2929" s="68" t="s">
        <v>360</v>
      </c>
      <c r="G2929" s="68" t="s">
        <v>77</v>
      </c>
      <c r="H2929" s="68" t="s">
        <v>273</v>
      </c>
      <c r="I2929" s="68" t="s">
        <v>641</v>
      </c>
      <c r="J2929" s="65">
        <v>10</v>
      </c>
      <c r="K2929" s="65">
        <v>16</v>
      </c>
      <c r="L2929" s="65">
        <v>420</v>
      </c>
      <c r="M2929" s="65" t="s">
        <v>274</v>
      </c>
    </row>
    <row r="2930" spans="1:13" ht="12.75" customHeight="1">
      <c r="A2930" s="65" t="str">
        <f>IF(ROW()=1,"KEY",IF(ISNA(VLOOKUP(B2930,車名対応マスタ!B:D,3,FALSE)),"",IF(VLOOKUP(B2930,車名対応マスタ!B:D,3,FALSE)="","",$D2930&amp;" "&amp;IF($G2930="9","J","O")&amp;" "&amp;$I2930&amp;" "&amp;IF($I2930&lt;=TEXT(★完成資料!$A$1,"yyyymm"),TEXT(★完成資料!$A$1,"yyyymm"),"999999")&amp; " " &amp; LEFT(F2930 &amp; "          ",10))))</f>
        <v xml:space="preserve">T O 202204 yyyy00 HV        </v>
      </c>
      <c r="B2930" s="68" t="s">
        <v>304</v>
      </c>
      <c r="C2930" s="68" t="s">
        <v>56</v>
      </c>
      <c r="D2930" s="68" t="s">
        <v>287</v>
      </c>
      <c r="E2930" s="68" t="s">
        <v>359</v>
      </c>
      <c r="F2930" s="68" t="s">
        <v>360</v>
      </c>
      <c r="G2930" s="68" t="s">
        <v>77</v>
      </c>
      <c r="H2930" s="68" t="s">
        <v>273</v>
      </c>
      <c r="I2930" s="68" t="s">
        <v>642</v>
      </c>
      <c r="J2930" s="65">
        <v>5</v>
      </c>
      <c r="K2930" s="65">
        <v>3</v>
      </c>
      <c r="L2930" s="65">
        <v>420</v>
      </c>
      <c r="M2930" s="65" t="s">
        <v>274</v>
      </c>
    </row>
    <row r="2931" spans="1:13" ht="12.75" customHeight="1">
      <c r="A2931" s="65" t="str">
        <f>IF(ROW()=1,"KEY",IF(ISNA(VLOOKUP(B2931,車名対応マスタ!B:D,3,FALSE)),"",IF(VLOOKUP(B2931,車名対応マスタ!B:D,3,FALSE)="","",$D2931&amp;" "&amp;IF($G2931="9","J","O")&amp;" "&amp;$I2931&amp;" "&amp;IF($I2931&lt;=TEXT(★完成資料!$A$1,"yyyymm"),TEXT(★完成資料!$A$1,"yyyymm"),"999999")&amp; " " &amp; LEFT(F2931 &amp; "          ",10))))</f>
        <v xml:space="preserve">T O 202205 yyyy00 HV        </v>
      </c>
      <c r="B2931" s="68" t="s">
        <v>304</v>
      </c>
      <c r="C2931" s="68" t="s">
        <v>56</v>
      </c>
      <c r="D2931" s="68" t="s">
        <v>287</v>
      </c>
      <c r="E2931" s="68" t="s">
        <v>359</v>
      </c>
      <c r="F2931" s="68" t="s">
        <v>360</v>
      </c>
      <c r="G2931" s="68" t="s">
        <v>77</v>
      </c>
      <c r="H2931" s="68" t="s">
        <v>273</v>
      </c>
      <c r="I2931" s="68" t="s">
        <v>647</v>
      </c>
      <c r="J2931" s="65">
        <v>15</v>
      </c>
      <c r="K2931" s="65">
        <v>18</v>
      </c>
      <c r="L2931" s="65">
        <v>420</v>
      </c>
      <c r="M2931" s="65" t="s">
        <v>274</v>
      </c>
    </row>
    <row r="2932" spans="1:13" ht="12.75" customHeight="1">
      <c r="A2932" s="65" t="str">
        <f>IF(ROW()=1,"KEY",IF(ISNA(VLOOKUP(B2932,車名対応マスタ!B:D,3,FALSE)),"",IF(VLOOKUP(B2932,車名対応マスタ!B:D,3,FALSE)="","",$D2932&amp;" "&amp;IF($G2932="9","J","O")&amp;" "&amp;$I2932&amp;" "&amp;IF($I2932&lt;=TEXT(★完成資料!$A$1,"yyyymm"),TEXT(★完成資料!$A$1,"yyyymm"),"999999")&amp; " " &amp; LEFT(F2932 &amp; "          ",10))))</f>
        <v xml:space="preserve">T O 202206 yyyy00 HV        </v>
      </c>
      <c r="B2932" s="68" t="s">
        <v>304</v>
      </c>
      <c r="C2932" s="68" t="s">
        <v>56</v>
      </c>
      <c r="D2932" s="68" t="s">
        <v>287</v>
      </c>
      <c r="E2932" s="68" t="s">
        <v>359</v>
      </c>
      <c r="F2932" s="68" t="s">
        <v>360</v>
      </c>
      <c r="G2932" s="68" t="s">
        <v>77</v>
      </c>
      <c r="H2932" s="68" t="s">
        <v>273</v>
      </c>
      <c r="I2932" s="68" t="s">
        <v>652</v>
      </c>
      <c r="J2932" s="65">
        <v>8</v>
      </c>
      <c r="K2932" s="65">
        <v>25</v>
      </c>
      <c r="L2932" s="65">
        <v>420</v>
      </c>
      <c r="M2932" s="65" t="s">
        <v>274</v>
      </c>
    </row>
    <row r="2933" spans="1:13" ht="12.75" customHeight="1">
      <c r="A2933" s="65" t="str">
        <f>IF(ROW()=1,"KEY",IF(ISNA(VLOOKUP(B2933,車名対応マスタ!B:D,3,FALSE)),"",IF(VLOOKUP(B2933,車名対応マスタ!B:D,3,FALSE)="","",$D2933&amp;" "&amp;IF($G2933="9","J","O")&amp;" "&amp;$I2933&amp;" "&amp;IF($I2933&lt;=TEXT(★完成資料!$A$1,"yyyymm"),TEXT(★完成資料!$A$1,"yyyymm"),"999999")&amp; " " &amp; LEFT(F2933 &amp; "          ",10))))</f>
        <v xml:space="preserve">T O 202207 yyyy00 HV        </v>
      </c>
      <c r="B2933" s="68" t="s">
        <v>304</v>
      </c>
      <c r="C2933" s="68" t="s">
        <v>56</v>
      </c>
      <c r="D2933" s="68" t="s">
        <v>287</v>
      </c>
      <c r="E2933" s="68" t="s">
        <v>359</v>
      </c>
      <c r="F2933" s="68" t="s">
        <v>360</v>
      </c>
      <c r="G2933" s="68" t="s">
        <v>77</v>
      </c>
      <c r="H2933" s="68" t="s">
        <v>273</v>
      </c>
      <c r="I2933" s="68" t="s">
        <v>655</v>
      </c>
      <c r="J2933" s="65">
        <v>4</v>
      </c>
      <c r="K2933" s="65">
        <v>11</v>
      </c>
      <c r="L2933" s="65">
        <v>420</v>
      </c>
      <c r="M2933" s="65" t="s">
        <v>274</v>
      </c>
    </row>
    <row r="2934" spans="1:13" ht="12.75" customHeight="1">
      <c r="A2934" s="65" t="str">
        <f>IF(ROW()=1,"KEY",IF(ISNA(VLOOKUP(B2934,車名対応マスタ!B:D,3,FALSE)),"",IF(VLOOKUP(B2934,車名対応マスタ!B:D,3,FALSE)="","",$D2934&amp;" "&amp;IF($G2934="9","J","O")&amp;" "&amp;$I2934&amp;" "&amp;IF($I2934&lt;=TEXT(★完成資料!$A$1,"yyyymm"),TEXT(★完成資料!$A$1,"yyyymm"),"999999")&amp; " " &amp; LEFT(F2934 &amp; "          ",10))))</f>
        <v xml:space="preserve">T O 202208 yyyy00 HV        </v>
      </c>
      <c r="B2934" s="68" t="s">
        <v>304</v>
      </c>
      <c r="C2934" s="68" t="s">
        <v>56</v>
      </c>
      <c r="D2934" s="68" t="s">
        <v>287</v>
      </c>
      <c r="E2934" s="68" t="s">
        <v>359</v>
      </c>
      <c r="F2934" s="68" t="s">
        <v>360</v>
      </c>
      <c r="G2934" s="68" t="s">
        <v>77</v>
      </c>
      <c r="H2934" s="68" t="s">
        <v>273</v>
      </c>
      <c r="I2934" s="68" t="s">
        <v>656</v>
      </c>
      <c r="J2934" s="65">
        <v>6</v>
      </c>
      <c r="K2934" s="65">
        <v>11</v>
      </c>
      <c r="L2934" s="65">
        <v>420</v>
      </c>
      <c r="M2934" s="65" t="s">
        <v>274</v>
      </c>
    </row>
    <row r="2935" spans="1:13" ht="12.75" customHeight="1">
      <c r="A2935" s="65" t="str">
        <f>IF(ROW()=1,"KEY",IF(ISNA(VLOOKUP(B2935,車名対応マスタ!B:D,3,FALSE)),"",IF(VLOOKUP(B2935,車名対応マスタ!B:D,3,FALSE)="","",$D2935&amp;" "&amp;IF($G2935="9","J","O")&amp;" "&amp;$I2935&amp;" "&amp;IF($I2935&lt;=TEXT(★完成資料!$A$1,"yyyymm"),TEXT(★完成資料!$A$1,"yyyymm"),"999999")&amp; " " &amp; LEFT(F2935 &amp; "          ",10))))</f>
        <v xml:space="preserve">T O 202209 yyyy00 HV        </v>
      </c>
      <c r="B2935" s="68" t="s">
        <v>304</v>
      </c>
      <c r="C2935" s="68" t="s">
        <v>56</v>
      </c>
      <c r="D2935" s="68" t="s">
        <v>287</v>
      </c>
      <c r="E2935" s="68" t="s">
        <v>359</v>
      </c>
      <c r="F2935" s="68" t="s">
        <v>360</v>
      </c>
      <c r="G2935" s="68" t="s">
        <v>77</v>
      </c>
      <c r="H2935" s="68" t="s">
        <v>273</v>
      </c>
      <c r="I2935" s="68" t="s">
        <v>657</v>
      </c>
      <c r="J2935" s="65">
        <v>10</v>
      </c>
      <c r="K2935" s="65">
        <v>22</v>
      </c>
      <c r="L2935" s="65">
        <v>420</v>
      </c>
      <c r="M2935" s="65" t="s">
        <v>274</v>
      </c>
    </row>
    <row r="2936" spans="1:13" ht="12.75" customHeight="1">
      <c r="A2936" s="65" t="str">
        <f>IF(ROW()=1,"KEY",IF(ISNA(VLOOKUP(B2936,車名対応マスタ!B:D,3,FALSE)),"",IF(VLOOKUP(B2936,車名対応マスタ!B:D,3,FALSE)="","",$D2936&amp;" "&amp;IF($G2936="9","J","O")&amp;" "&amp;$I2936&amp;" "&amp;IF($I2936&lt;=TEXT(★完成資料!$A$1,"yyyymm"),TEXT(★完成資料!$A$1,"yyyymm"),"999999")&amp; " " &amp; LEFT(F2936 &amp; "          ",10))))</f>
        <v xml:space="preserve">T O 202210 yyyy00 HV        </v>
      </c>
      <c r="B2936" s="68" t="s">
        <v>304</v>
      </c>
      <c r="C2936" s="68" t="s">
        <v>56</v>
      </c>
      <c r="D2936" s="68" t="s">
        <v>287</v>
      </c>
      <c r="E2936" s="68" t="s">
        <v>359</v>
      </c>
      <c r="F2936" s="68" t="s">
        <v>360</v>
      </c>
      <c r="G2936" s="68" t="s">
        <v>77</v>
      </c>
      <c r="H2936" s="68" t="s">
        <v>273</v>
      </c>
      <c r="I2936" s="68" t="s">
        <v>663</v>
      </c>
      <c r="J2936" s="65">
        <v>3</v>
      </c>
      <c r="K2936" s="65">
        <v>18</v>
      </c>
      <c r="L2936" s="65">
        <v>420</v>
      </c>
      <c r="M2936" s="65" t="s">
        <v>274</v>
      </c>
    </row>
    <row r="2937" spans="1:13" ht="12.75" customHeight="1">
      <c r="A2937" s="65" t="str">
        <f>IF(ROW()=1,"KEY",IF(ISNA(VLOOKUP(B2937,車名対応マスタ!B:D,3,FALSE)),"",IF(VLOOKUP(B2937,車名対応マスタ!B:D,3,FALSE)="","",$D2937&amp;" "&amp;IF($G2937="9","J","O")&amp;" "&amp;$I2937&amp;" "&amp;IF($I2937&lt;=TEXT(★完成資料!$A$1,"yyyymm"),TEXT(★完成資料!$A$1,"yyyymm"),"999999")&amp; " " &amp; LEFT(F2937 &amp; "          ",10))))</f>
        <v xml:space="preserve">T O 202207 yyyy00 HV        </v>
      </c>
      <c r="B2937" s="68" t="s">
        <v>304</v>
      </c>
      <c r="C2937" s="68" t="s">
        <v>56</v>
      </c>
      <c r="D2937" s="68" t="s">
        <v>287</v>
      </c>
      <c r="E2937" s="68" t="s">
        <v>359</v>
      </c>
      <c r="F2937" s="68" t="s">
        <v>360</v>
      </c>
      <c r="G2937" s="68" t="s">
        <v>77</v>
      </c>
      <c r="H2937" s="68" t="s">
        <v>273</v>
      </c>
      <c r="I2937" s="68" t="s">
        <v>655</v>
      </c>
      <c r="J2937" s="65">
        <v>1</v>
      </c>
      <c r="L2937" s="65">
        <v>603</v>
      </c>
      <c r="M2937" s="65" t="s">
        <v>263</v>
      </c>
    </row>
    <row r="2938" spans="1:13" ht="12.75" customHeight="1">
      <c r="A2938" s="65" t="str">
        <f>IF(ROW()=1,"KEY",IF(ISNA(VLOOKUP(B2938,車名対応マスタ!B:D,3,FALSE)),"",IF(VLOOKUP(B2938,車名対応マスタ!B:D,3,FALSE)="","",$D2938&amp;" "&amp;IF($G2938="9","J","O")&amp;" "&amp;$I2938&amp;" "&amp;IF($I2938&lt;=TEXT(★完成資料!$A$1,"yyyymm"),TEXT(★完成資料!$A$1,"yyyymm"),"999999")&amp; " " &amp; LEFT(F2938 &amp; "          ",10))))</f>
        <v xml:space="preserve">T O 202201 yyyy00 HV        </v>
      </c>
      <c r="B2938" s="68" t="s">
        <v>304</v>
      </c>
      <c r="C2938" s="68" t="s">
        <v>56</v>
      </c>
      <c r="D2938" s="68" t="s">
        <v>287</v>
      </c>
      <c r="E2938" s="68" t="s">
        <v>359</v>
      </c>
      <c r="F2938" s="68" t="s">
        <v>360</v>
      </c>
      <c r="G2938" s="68" t="s">
        <v>77</v>
      </c>
      <c r="H2938" s="68" t="s">
        <v>273</v>
      </c>
      <c r="I2938" s="68" t="s">
        <v>639</v>
      </c>
      <c r="J2938" s="65">
        <v>2</v>
      </c>
      <c r="K2938" s="65">
        <v>1</v>
      </c>
      <c r="L2938" s="65">
        <v>417</v>
      </c>
      <c r="M2938" s="65" t="s">
        <v>499</v>
      </c>
    </row>
    <row r="2939" spans="1:13" ht="12.75" customHeight="1">
      <c r="A2939" s="65" t="str">
        <f>IF(ROW()=1,"KEY",IF(ISNA(VLOOKUP(B2939,車名対応マスタ!B:D,3,FALSE)),"",IF(VLOOKUP(B2939,車名対応マスタ!B:D,3,FALSE)="","",$D2939&amp;" "&amp;IF($G2939="9","J","O")&amp;" "&amp;$I2939&amp;" "&amp;IF($I2939&lt;=TEXT(★完成資料!$A$1,"yyyymm"),TEXT(★完成資料!$A$1,"yyyymm"),"999999")&amp; " " &amp; LEFT(F2939 &amp; "          ",10))))</f>
        <v xml:space="preserve">T O 202202 yyyy00 HV        </v>
      </c>
      <c r="B2939" s="68" t="s">
        <v>304</v>
      </c>
      <c r="C2939" s="68" t="s">
        <v>56</v>
      </c>
      <c r="D2939" s="68" t="s">
        <v>287</v>
      </c>
      <c r="E2939" s="68" t="s">
        <v>359</v>
      </c>
      <c r="F2939" s="68" t="s">
        <v>360</v>
      </c>
      <c r="G2939" s="68" t="s">
        <v>77</v>
      </c>
      <c r="H2939" s="68" t="s">
        <v>273</v>
      </c>
      <c r="I2939" s="68" t="s">
        <v>640</v>
      </c>
      <c r="J2939" s="65">
        <v>1</v>
      </c>
      <c r="L2939" s="65">
        <v>417</v>
      </c>
      <c r="M2939" s="65" t="s">
        <v>499</v>
      </c>
    </row>
    <row r="2940" spans="1:13" ht="12.75" customHeight="1">
      <c r="A2940" s="65" t="str">
        <f>IF(ROW()=1,"KEY",IF(ISNA(VLOOKUP(B2940,車名対応マスタ!B:D,3,FALSE)),"",IF(VLOOKUP(B2940,車名対応マスタ!B:D,3,FALSE)="","",$D2940&amp;" "&amp;IF($G2940="9","J","O")&amp;" "&amp;$I2940&amp;" "&amp;IF($I2940&lt;=TEXT(★完成資料!$A$1,"yyyymm"),TEXT(★完成資料!$A$1,"yyyymm"),"999999")&amp; " " &amp; LEFT(F2940 &amp; "          ",10))))</f>
        <v xml:space="preserve">T O 202203 yyyy00 HV        </v>
      </c>
      <c r="B2940" s="68" t="s">
        <v>304</v>
      </c>
      <c r="C2940" s="68" t="s">
        <v>56</v>
      </c>
      <c r="D2940" s="68" t="s">
        <v>287</v>
      </c>
      <c r="E2940" s="68" t="s">
        <v>359</v>
      </c>
      <c r="F2940" s="68" t="s">
        <v>360</v>
      </c>
      <c r="G2940" s="68" t="s">
        <v>77</v>
      </c>
      <c r="H2940" s="68" t="s">
        <v>273</v>
      </c>
      <c r="I2940" s="68" t="s">
        <v>641</v>
      </c>
      <c r="K2940" s="65">
        <v>1</v>
      </c>
      <c r="L2940" s="65">
        <v>417</v>
      </c>
      <c r="M2940" s="65" t="s">
        <v>499</v>
      </c>
    </row>
    <row r="2941" spans="1:13" ht="12.75" customHeight="1">
      <c r="A2941" s="65" t="str">
        <f>IF(ROW()=1,"KEY",IF(ISNA(VLOOKUP(B2941,車名対応マスタ!B:D,3,FALSE)),"",IF(VLOOKUP(B2941,車名対応マスタ!B:D,3,FALSE)="","",$D2941&amp;" "&amp;IF($G2941="9","J","O")&amp;" "&amp;$I2941&amp;" "&amp;IF($I2941&lt;=TEXT(★完成資料!$A$1,"yyyymm"),TEXT(★完成資料!$A$1,"yyyymm"),"999999")&amp; " " &amp; LEFT(F2941 &amp; "          ",10))))</f>
        <v xml:space="preserve">T O 202204 yyyy00 HV        </v>
      </c>
      <c r="B2941" s="68" t="s">
        <v>304</v>
      </c>
      <c r="C2941" s="68" t="s">
        <v>56</v>
      </c>
      <c r="D2941" s="68" t="s">
        <v>287</v>
      </c>
      <c r="E2941" s="68" t="s">
        <v>359</v>
      </c>
      <c r="F2941" s="68" t="s">
        <v>360</v>
      </c>
      <c r="G2941" s="68" t="s">
        <v>77</v>
      </c>
      <c r="H2941" s="68" t="s">
        <v>273</v>
      </c>
      <c r="I2941" s="68" t="s">
        <v>642</v>
      </c>
      <c r="K2941" s="65">
        <v>1</v>
      </c>
      <c r="L2941" s="65">
        <v>417</v>
      </c>
      <c r="M2941" s="65" t="s">
        <v>499</v>
      </c>
    </row>
    <row r="2942" spans="1:13" ht="12.75" customHeight="1">
      <c r="A2942" s="65" t="str">
        <f>IF(ROW()=1,"KEY",IF(ISNA(VLOOKUP(B2942,車名対応マスタ!B:D,3,FALSE)),"",IF(VLOOKUP(B2942,車名対応マスタ!B:D,3,FALSE)="","",$D2942&amp;" "&amp;IF($G2942="9","J","O")&amp;" "&amp;$I2942&amp;" "&amp;IF($I2942&lt;=TEXT(★完成資料!$A$1,"yyyymm"),TEXT(★完成資料!$A$1,"yyyymm"),"999999")&amp; " " &amp; LEFT(F2942 &amp; "          ",10))))</f>
        <v xml:space="preserve">T O 202205 yyyy00 HV        </v>
      </c>
      <c r="B2942" s="68" t="s">
        <v>304</v>
      </c>
      <c r="C2942" s="68" t="s">
        <v>56</v>
      </c>
      <c r="D2942" s="68" t="s">
        <v>287</v>
      </c>
      <c r="E2942" s="68" t="s">
        <v>359</v>
      </c>
      <c r="F2942" s="68" t="s">
        <v>360</v>
      </c>
      <c r="G2942" s="68" t="s">
        <v>77</v>
      </c>
      <c r="H2942" s="68" t="s">
        <v>273</v>
      </c>
      <c r="I2942" s="68" t="s">
        <v>647</v>
      </c>
      <c r="K2942" s="65">
        <v>1</v>
      </c>
      <c r="L2942" s="65">
        <v>417</v>
      </c>
      <c r="M2942" s="65" t="s">
        <v>499</v>
      </c>
    </row>
    <row r="2943" spans="1:13" ht="12.75" customHeight="1">
      <c r="A2943" s="65" t="str">
        <f>IF(ROW()=1,"KEY",IF(ISNA(VLOOKUP(B2943,車名対応マスタ!B:D,3,FALSE)),"",IF(VLOOKUP(B2943,車名対応マスタ!B:D,3,FALSE)="","",$D2943&amp;" "&amp;IF($G2943="9","J","O")&amp;" "&amp;$I2943&amp;" "&amp;IF($I2943&lt;=TEXT(★完成資料!$A$1,"yyyymm"),TEXT(★完成資料!$A$1,"yyyymm"),"999999")&amp; " " &amp; LEFT(F2943 &amp; "          ",10))))</f>
        <v xml:space="preserve">T O 202209 yyyy00 HV        </v>
      </c>
      <c r="B2943" s="68" t="s">
        <v>304</v>
      </c>
      <c r="C2943" s="68" t="s">
        <v>56</v>
      </c>
      <c r="D2943" s="68" t="s">
        <v>287</v>
      </c>
      <c r="E2943" s="68" t="s">
        <v>359</v>
      </c>
      <c r="F2943" s="68" t="s">
        <v>360</v>
      </c>
      <c r="G2943" s="68" t="s">
        <v>77</v>
      </c>
      <c r="H2943" s="68" t="s">
        <v>273</v>
      </c>
      <c r="I2943" s="68" t="s">
        <v>657</v>
      </c>
      <c r="K2943" s="65">
        <v>1</v>
      </c>
      <c r="L2943" s="65">
        <v>417</v>
      </c>
      <c r="M2943" s="65" t="s">
        <v>499</v>
      </c>
    </row>
    <row r="2944" spans="1:13" ht="12.75" customHeight="1">
      <c r="A2944" s="65" t="str">
        <f>IF(ROW()=1,"KEY",IF(ISNA(VLOOKUP(B2944,車名対応マスタ!B:D,3,FALSE)),"",IF(VLOOKUP(B2944,車名対応マスタ!B:D,3,FALSE)="","",$D2944&amp;" "&amp;IF($G2944="9","J","O")&amp;" "&amp;$I2944&amp;" "&amp;IF($I2944&lt;=TEXT(★完成資料!$A$1,"yyyymm"),TEXT(★完成資料!$A$1,"yyyymm"),"999999")&amp; " " &amp; LEFT(F2944 &amp; "          ",10))))</f>
        <v xml:space="preserve">T O 202201 yyyy00 HV        </v>
      </c>
      <c r="B2944" s="68" t="s">
        <v>304</v>
      </c>
      <c r="C2944" s="68" t="s">
        <v>56</v>
      </c>
      <c r="D2944" s="68" t="s">
        <v>287</v>
      </c>
      <c r="E2944" s="68" t="s">
        <v>359</v>
      </c>
      <c r="F2944" s="68" t="s">
        <v>360</v>
      </c>
      <c r="G2944" s="68" t="s">
        <v>77</v>
      </c>
      <c r="H2944" s="68" t="s">
        <v>273</v>
      </c>
      <c r="I2944" s="68" t="s">
        <v>639</v>
      </c>
      <c r="K2944" s="65">
        <v>1</v>
      </c>
      <c r="L2944" s="65">
        <v>413</v>
      </c>
      <c r="M2944" s="65" t="s">
        <v>500</v>
      </c>
    </row>
    <row r="2945" spans="1:13" ht="12.75" customHeight="1">
      <c r="A2945" s="65" t="str">
        <f>IF(ROW()=1,"KEY",IF(ISNA(VLOOKUP(B2945,車名対応マスタ!B:D,3,FALSE)),"",IF(VLOOKUP(B2945,車名対応マスタ!B:D,3,FALSE)="","",$D2945&amp;" "&amp;IF($G2945="9","J","O")&amp;" "&amp;$I2945&amp;" "&amp;IF($I2945&lt;=TEXT(★完成資料!$A$1,"yyyymm"),TEXT(★完成資料!$A$1,"yyyymm"),"999999")&amp; " " &amp; LEFT(F2945 &amp; "          ",10))))</f>
        <v xml:space="preserve">T O 202203 yyyy00 HV        </v>
      </c>
      <c r="B2945" s="68" t="s">
        <v>304</v>
      </c>
      <c r="C2945" s="68" t="s">
        <v>56</v>
      </c>
      <c r="D2945" s="68" t="s">
        <v>287</v>
      </c>
      <c r="E2945" s="68" t="s">
        <v>359</v>
      </c>
      <c r="F2945" s="68" t="s">
        <v>360</v>
      </c>
      <c r="G2945" s="68" t="s">
        <v>77</v>
      </c>
      <c r="H2945" s="68" t="s">
        <v>273</v>
      </c>
      <c r="I2945" s="68" t="s">
        <v>641</v>
      </c>
      <c r="J2945" s="65">
        <v>3</v>
      </c>
      <c r="L2945" s="65">
        <v>413</v>
      </c>
      <c r="M2945" s="65" t="s">
        <v>500</v>
      </c>
    </row>
    <row r="2946" spans="1:13" ht="12.75" customHeight="1">
      <c r="A2946" s="65" t="str">
        <f>IF(ROW()=1,"KEY",IF(ISNA(VLOOKUP(B2946,車名対応マスタ!B:D,3,FALSE)),"",IF(VLOOKUP(B2946,車名対応マスタ!B:D,3,FALSE)="","",$D2946&amp;" "&amp;IF($G2946="9","J","O")&amp;" "&amp;$I2946&amp;" "&amp;IF($I2946&lt;=TEXT(★完成資料!$A$1,"yyyymm"),TEXT(★完成資料!$A$1,"yyyymm"),"999999")&amp; " " &amp; LEFT(F2946 &amp; "          ",10))))</f>
        <v xml:space="preserve">T O 202204 yyyy00 HV        </v>
      </c>
      <c r="B2946" s="68" t="s">
        <v>304</v>
      </c>
      <c r="C2946" s="68" t="s">
        <v>56</v>
      </c>
      <c r="D2946" s="68" t="s">
        <v>287</v>
      </c>
      <c r="E2946" s="68" t="s">
        <v>359</v>
      </c>
      <c r="F2946" s="68" t="s">
        <v>360</v>
      </c>
      <c r="G2946" s="68" t="s">
        <v>77</v>
      </c>
      <c r="H2946" s="68" t="s">
        <v>273</v>
      </c>
      <c r="I2946" s="68" t="s">
        <v>642</v>
      </c>
      <c r="J2946" s="65">
        <v>7</v>
      </c>
      <c r="L2946" s="65">
        <v>413</v>
      </c>
      <c r="M2946" s="65" t="s">
        <v>500</v>
      </c>
    </row>
    <row r="2947" spans="1:13" ht="12.75" customHeight="1">
      <c r="A2947" s="65" t="str">
        <f>IF(ROW()=1,"KEY",IF(ISNA(VLOOKUP(B2947,車名対応マスタ!B:D,3,FALSE)),"",IF(VLOOKUP(B2947,車名対応マスタ!B:D,3,FALSE)="","",$D2947&amp;" "&amp;IF($G2947="9","J","O")&amp;" "&amp;$I2947&amp;" "&amp;IF($I2947&lt;=TEXT(★完成資料!$A$1,"yyyymm"),TEXT(★完成資料!$A$1,"yyyymm"),"999999")&amp; " " &amp; LEFT(F2947 &amp; "          ",10))))</f>
        <v xml:space="preserve">T O 202206 yyyy00 HV        </v>
      </c>
      <c r="B2947" s="68" t="s">
        <v>304</v>
      </c>
      <c r="C2947" s="68" t="s">
        <v>56</v>
      </c>
      <c r="D2947" s="68" t="s">
        <v>287</v>
      </c>
      <c r="E2947" s="68" t="s">
        <v>359</v>
      </c>
      <c r="F2947" s="68" t="s">
        <v>360</v>
      </c>
      <c r="G2947" s="68" t="s">
        <v>77</v>
      </c>
      <c r="H2947" s="68" t="s">
        <v>273</v>
      </c>
      <c r="I2947" s="68" t="s">
        <v>652</v>
      </c>
      <c r="J2947" s="65">
        <v>1</v>
      </c>
      <c r="L2947" s="65">
        <v>413</v>
      </c>
      <c r="M2947" s="65" t="s">
        <v>500</v>
      </c>
    </row>
    <row r="2948" spans="1:13" ht="12.75" customHeight="1">
      <c r="A2948" s="65" t="str">
        <f>IF(ROW()=1,"KEY",IF(ISNA(VLOOKUP(B2948,車名対応マスタ!B:D,3,FALSE)),"",IF(VLOOKUP(B2948,車名対応マスタ!B:D,3,FALSE)="","",$D2948&amp;" "&amp;IF($G2948="9","J","O")&amp;" "&amp;$I2948&amp;" "&amp;IF($I2948&lt;=TEXT(★完成資料!$A$1,"yyyymm"),TEXT(★完成資料!$A$1,"yyyymm"),"999999")&amp; " " &amp; LEFT(F2948 &amp; "          ",10))))</f>
        <v xml:space="preserve">T O 202207 yyyy00 HV        </v>
      </c>
      <c r="B2948" s="68" t="s">
        <v>304</v>
      </c>
      <c r="C2948" s="68" t="s">
        <v>56</v>
      </c>
      <c r="D2948" s="68" t="s">
        <v>287</v>
      </c>
      <c r="E2948" s="68" t="s">
        <v>359</v>
      </c>
      <c r="F2948" s="68" t="s">
        <v>360</v>
      </c>
      <c r="G2948" s="68" t="s">
        <v>77</v>
      </c>
      <c r="H2948" s="68" t="s">
        <v>273</v>
      </c>
      <c r="I2948" s="68" t="s">
        <v>655</v>
      </c>
      <c r="J2948" s="65">
        <v>1</v>
      </c>
      <c r="L2948" s="65">
        <v>413</v>
      </c>
      <c r="M2948" s="65" t="s">
        <v>500</v>
      </c>
    </row>
    <row r="2949" spans="1:13" ht="12.75" customHeight="1">
      <c r="A2949" s="65" t="str">
        <f>IF(ROW()=1,"KEY",IF(ISNA(VLOOKUP(B2949,車名対応マスタ!B:D,3,FALSE)),"",IF(VLOOKUP(B2949,車名対応マスタ!B:D,3,FALSE)="","",$D2949&amp;" "&amp;IF($G2949="9","J","O")&amp;" "&amp;$I2949&amp;" "&amp;IF($I2949&lt;=TEXT(★完成資料!$A$1,"yyyymm"),TEXT(★完成資料!$A$1,"yyyymm"),"999999")&amp; " " &amp; LEFT(F2949 &amp; "          ",10))))</f>
        <v xml:space="preserve">T O 202208 yyyy00 HV        </v>
      </c>
      <c r="B2949" s="68" t="s">
        <v>304</v>
      </c>
      <c r="C2949" s="68" t="s">
        <v>56</v>
      </c>
      <c r="D2949" s="68" t="s">
        <v>287</v>
      </c>
      <c r="E2949" s="68" t="s">
        <v>359</v>
      </c>
      <c r="F2949" s="68" t="s">
        <v>360</v>
      </c>
      <c r="G2949" s="68" t="s">
        <v>77</v>
      </c>
      <c r="H2949" s="68" t="s">
        <v>273</v>
      </c>
      <c r="I2949" s="68" t="s">
        <v>656</v>
      </c>
      <c r="K2949" s="65">
        <v>1</v>
      </c>
      <c r="L2949" s="65">
        <v>413</v>
      </c>
      <c r="M2949" s="65" t="s">
        <v>500</v>
      </c>
    </row>
    <row r="2950" spans="1:13" ht="12.75" customHeight="1">
      <c r="A2950" s="65" t="str">
        <f>IF(ROW()=1,"KEY",IF(ISNA(VLOOKUP(B2950,車名対応マスタ!B:D,3,FALSE)),"",IF(VLOOKUP(B2950,車名対応マスタ!B:D,3,FALSE)="","",$D2950&amp;" "&amp;IF($G2950="9","J","O")&amp;" "&amp;$I2950&amp;" "&amp;IF($I2950&lt;=TEXT(★完成資料!$A$1,"yyyymm"),TEXT(★完成資料!$A$1,"yyyymm"),"999999")&amp; " " &amp; LEFT(F2950 &amp; "          ",10))))</f>
        <v xml:space="preserve">T O 202209 yyyy00 HV        </v>
      </c>
      <c r="B2950" s="68" t="s">
        <v>304</v>
      </c>
      <c r="C2950" s="68" t="s">
        <v>56</v>
      </c>
      <c r="D2950" s="68" t="s">
        <v>287</v>
      </c>
      <c r="E2950" s="68" t="s">
        <v>359</v>
      </c>
      <c r="F2950" s="68" t="s">
        <v>360</v>
      </c>
      <c r="G2950" s="68" t="s">
        <v>77</v>
      </c>
      <c r="H2950" s="68" t="s">
        <v>273</v>
      </c>
      <c r="I2950" s="68" t="s">
        <v>657</v>
      </c>
      <c r="J2950" s="65">
        <v>2</v>
      </c>
      <c r="L2950" s="65">
        <v>413</v>
      </c>
      <c r="M2950" s="65" t="s">
        <v>500</v>
      </c>
    </row>
    <row r="2951" spans="1:13" ht="12.75" customHeight="1">
      <c r="A2951" s="65" t="str">
        <f>IF(ROW()=1,"KEY",IF(ISNA(VLOOKUP(B2951,車名対応マスタ!B:D,3,FALSE)),"",IF(VLOOKUP(B2951,車名対応マスタ!B:D,3,FALSE)="","",$D2951&amp;" "&amp;IF($G2951="9","J","O")&amp;" "&amp;$I2951&amp;" "&amp;IF($I2951&lt;=TEXT(★完成資料!$A$1,"yyyymm"),TEXT(★完成資料!$A$1,"yyyymm"),"999999")&amp; " " &amp; LEFT(F2951 &amp; "          ",10))))</f>
        <v xml:space="preserve">T O 202201 yyyy00 HV        </v>
      </c>
      <c r="B2951" s="68" t="s">
        <v>304</v>
      </c>
      <c r="C2951" s="68" t="s">
        <v>56</v>
      </c>
      <c r="D2951" s="68" t="s">
        <v>287</v>
      </c>
      <c r="E2951" s="68" t="s">
        <v>359</v>
      </c>
      <c r="F2951" s="68" t="s">
        <v>360</v>
      </c>
      <c r="G2951" s="68" t="s">
        <v>77</v>
      </c>
      <c r="H2951" s="68" t="s">
        <v>273</v>
      </c>
      <c r="I2951" s="68" t="s">
        <v>639</v>
      </c>
      <c r="J2951" s="65">
        <v>1</v>
      </c>
      <c r="L2951" s="65">
        <v>421</v>
      </c>
      <c r="M2951" s="65" t="s">
        <v>382</v>
      </c>
    </row>
    <row r="2952" spans="1:13" ht="12.75" customHeight="1">
      <c r="A2952" s="65" t="str">
        <f>IF(ROW()=1,"KEY",IF(ISNA(VLOOKUP(B2952,車名対応マスタ!B:D,3,FALSE)),"",IF(VLOOKUP(B2952,車名対応マスタ!B:D,3,FALSE)="","",$D2952&amp;" "&amp;IF($G2952="9","J","O")&amp;" "&amp;$I2952&amp;" "&amp;IF($I2952&lt;=TEXT(★完成資料!$A$1,"yyyymm"),TEXT(★完成資料!$A$1,"yyyymm"),"999999")&amp; " " &amp; LEFT(F2952 &amp; "          ",10))))</f>
        <v xml:space="preserve">T O 202207 yyyy00 HV        </v>
      </c>
      <c r="B2952" s="68" t="s">
        <v>304</v>
      </c>
      <c r="C2952" s="68" t="s">
        <v>56</v>
      </c>
      <c r="D2952" s="68" t="s">
        <v>287</v>
      </c>
      <c r="E2952" s="68" t="s">
        <v>359</v>
      </c>
      <c r="F2952" s="68" t="s">
        <v>360</v>
      </c>
      <c r="G2952" s="68" t="s">
        <v>77</v>
      </c>
      <c r="H2952" s="68" t="s">
        <v>273</v>
      </c>
      <c r="I2952" s="68" t="s">
        <v>655</v>
      </c>
      <c r="K2952" s="65">
        <v>1</v>
      </c>
      <c r="L2952" s="65">
        <v>421</v>
      </c>
      <c r="M2952" s="65" t="s">
        <v>382</v>
      </c>
    </row>
    <row r="2953" spans="1:13" ht="12.75" customHeight="1">
      <c r="A2953" s="65" t="str">
        <f>IF(ROW()=1,"KEY",IF(ISNA(VLOOKUP(B2953,車名対応マスタ!B:D,3,FALSE)),"",IF(VLOOKUP(B2953,車名対応マスタ!B:D,3,FALSE)="","",$D2953&amp;" "&amp;IF($G2953="9","J","O")&amp;" "&amp;$I2953&amp;" "&amp;IF($I2953&lt;=TEXT(★完成資料!$A$1,"yyyymm"),TEXT(★完成資料!$A$1,"yyyymm"),"999999")&amp; " " &amp; LEFT(F2953 &amp; "          ",10))))</f>
        <v xml:space="preserve">T O 202209 yyyy00 HV        </v>
      </c>
      <c r="B2953" s="68" t="s">
        <v>304</v>
      </c>
      <c r="C2953" s="68" t="s">
        <v>56</v>
      </c>
      <c r="D2953" s="68" t="s">
        <v>287</v>
      </c>
      <c r="E2953" s="68" t="s">
        <v>359</v>
      </c>
      <c r="F2953" s="68" t="s">
        <v>360</v>
      </c>
      <c r="G2953" s="68" t="s">
        <v>77</v>
      </c>
      <c r="H2953" s="68" t="s">
        <v>273</v>
      </c>
      <c r="I2953" s="68" t="s">
        <v>657</v>
      </c>
      <c r="J2953" s="65">
        <v>1</v>
      </c>
      <c r="K2953" s="65">
        <v>1</v>
      </c>
      <c r="L2953" s="65">
        <v>421</v>
      </c>
      <c r="M2953" s="65" t="s">
        <v>382</v>
      </c>
    </row>
    <row r="2954" spans="1:13" ht="12.75" customHeight="1">
      <c r="A2954" s="65" t="str">
        <f>IF(ROW()=1,"KEY",IF(ISNA(VLOOKUP(B2954,車名対応マスタ!B:D,3,FALSE)),"",IF(VLOOKUP(B2954,車名対応マスタ!B:D,3,FALSE)="","",$D2954&amp;" "&amp;IF($G2954="9","J","O")&amp;" "&amp;$I2954&amp;" "&amp;IF($I2954&lt;=TEXT(★完成資料!$A$1,"yyyymm"),TEXT(★完成資料!$A$1,"yyyymm"),"999999")&amp; " " &amp; LEFT(F2954 &amp; "          ",10))))</f>
        <v xml:space="preserve">T O 202201 yyyy00 HV        </v>
      </c>
      <c r="B2954" s="68" t="s">
        <v>304</v>
      </c>
      <c r="C2954" s="68" t="s">
        <v>56</v>
      </c>
      <c r="D2954" s="68" t="s">
        <v>287</v>
      </c>
      <c r="E2954" s="68" t="s">
        <v>359</v>
      </c>
      <c r="F2954" s="68" t="s">
        <v>360</v>
      </c>
      <c r="G2954" s="68" t="s">
        <v>77</v>
      </c>
      <c r="H2954" s="68" t="s">
        <v>273</v>
      </c>
      <c r="I2954" s="68" t="s">
        <v>639</v>
      </c>
      <c r="J2954" s="65">
        <v>2</v>
      </c>
      <c r="L2954" s="65">
        <v>440</v>
      </c>
      <c r="M2954" s="65" t="s">
        <v>501</v>
      </c>
    </row>
    <row r="2955" spans="1:13" ht="12.75" customHeight="1">
      <c r="A2955" s="65" t="str">
        <f>IF(ROW()=1,"KEY",IF(ISNA(VLOOKUP(B2955,車名対応マスタ!B:D,3,FALSE)),"",IF(VLOOKUP(B2955,車名対応マスタ!B:D,3,FALSE)="","",$D2955&amp;" "&amp;IF($G2955="9","J","O")&amp;" "&amp;$I2955&amp;" "&amp;IF($I2955&lt;=TEXT(★完成資料!$A$1,"yyyymm"),TEXT(★完成資料!$A$1,"yyyymm"),"999999")&amp; " " &amp; LEFT(F2955 &amp; "          ",10))))</f>
        <v xml:space="preserve">T O 202203 yyyy00 HV        </v>
      </c>
      <c r="B2955" s="68" t="s">
        <v>304</v>
      </c>
      <c r="C2955" s="68" t="s">
        <v>56</v>
      </c>
      <c r="D2955" s="68" t="s">
        <v>287</v>
      </c>
      <c r="E2955" s="68" t="s">
        <v>359</v>
      </c>
      <c r="F2955" s="68" t="s">
        <v>360</v>
      </c>
      <c r="G2955" s="68" t="s">
        <v>77</v>
      </c>
      <c r="H2955" s="68" t="s">
        <v>273</v>
      </c>
      <c r="I2955" s="68" t="s">
        <v>641</v>
      </c>
      <c r="K2955" s="65">
        <v>3</v>
      </c>
      <c r="L2955" s="65">
        <v>440</v>
      </c>
      <c r="M2955" s="65" t="s">
        <v>501</v>
      </c>
    </row>
    <row r="2956" spans="1:13" ht="12.75" customHeight="1">
      <c r="A2956" s="65" t="str">
        <f>IF(ROW()=1,"KEY",IF(ISNA(VLOOKUP(B2956,車名対応マスタ!B:D,3,FALSE)),"",IF(VLOOKUP(B2956,車名対応マスタ!B:D,3,FALSE)="","",$D2956&amp;" "&amp;IF($G2956="9","J","O")&amp;" "&amp;$I2956&amp;" "&amp;IF($I2956&lt;=TEXT(★完成資料!$A$1,"yyyymm"),TEXT(★完成資料!$A$1,"yyyymm"),"999999")&amp; " " &amp; LEFT(F2956 &amp; "          ",10))))</f>
        <v xml:space="preserve">T O 202204 yyyy00 HV        </v>
      </c>
      <c r="B2956" s="68" t="s">
        <v>304</v>
      </c>
      <c r="C2956" s="68" t="s">
        <v>56</v>
      </c>
      <c r="D2956" s="68" t="s">
        <v>287</v>
      </c>
      <c r="E2956" s="68" t="s">
        <v>359</v>
      </c>
      <c r="F2956" s="68" t="s">
        <v>360</v>
      </c>
      <c r="G2956" s="68" t="s">
        <v>77</v>
      </c>
      <c r="H2956" s="68" t="s">
        <v>273</v>
      </c>
      <c r="I2956" s="68" t="s">
        <v>642</v>
      </c>
      <c r="J2956" s="65">
        <v>2</v>
      </c>
      <c r="L2956" s="65">
        <v>440</v>
      </c>
      <c r="M2956" s="65" t="s">
        <v>501</v>
      </c>
    </row>
    <row r="2957" spans="1:13" ht="12.75" customHeight="1">
      <c r="A2957" s="65" t="str">
        <f>IF(ROW()=1,"KEY",IF(ISNA(VLOOKUP(B2957,車名対応マスタ!B:D,3,FALSE)),"",IF(VLOOKUP(B2957,車名対応マスタ!B:D,3,FALSE)="","",$D2957&amp;" "&amp;IF($G2957="9","J","O")&amp;" "&amp;$I2957&amp;" "&amp;IF($I2957&lt;=TEXT(★完成資料!$A$1,"yyyymm"),TEXT(★完成資料!$A$1,"yyyymm"),"999999")&amp; " " &amp; LEFT(F2957 &amp; "          ",10))))</f>
        <v xml:space="preserve">T O 202205 yyyy00 HV        </v>
      </c>
      <c r="B2957" s="68" t="s">
        <v>304</v>
      </c>
      <c r="C2957" s="68" t="s">
        <v>56</v>
      </c>
      <c r="D2957" s="68" t="s">
        <v>287</v>
      </c>
      <c r="E2957" s="68" t="s">
        <v>359</v>
      </c>
      <c r="F2957" s="68" t="s">
        <v>360</v>
      </c>
      <c r="G2957" s="68" t="s">
        <v>77</v>
      </c>
      <c r="H2957" s="68" t="s">
        <v>273</v>
      </c>
      <c r="I2957" s="68" t="s">
        <v>647</v>
      </c>
      <c r="J2957" s="65">
        <v>2</v>
      </c>
      <c r="K2957" s="65">
        <v>1</v>
      </c>
      <c r="L2957" s="65">
        <v>440</v>
      </c>
      <c r="M2957" s="65" t="s">
        <v>501</v>
      </c>
    </row>
    <row r="2958" spans="1:13" ht="12.75" customHeight="1">
      <c r="A2958" s="65" t="str">
        <f>IF(ROW()=1,"KEY",IF(ISNA(VLOOKUP(B2958,車名対応マスタ!B:D,3,FALSE)),"",IF(VLOOKUP(B2958,車名対応マスタ!B:D,3,FALSE)="","",$D2958&amp;" "&amp;IF($G2958="9","J","O")&amp;" "&amp;$I2958&amp;" "&amp;IF($I2958&lt;=TEXT(★完成資料!$A$1,"yyyymm"),TEXT(★完成資料!$A$1,"yyyymm"),"999999")&amp; " " &amp; LEFT(F2958 &amp; "          ",10))))</f>
        <v xml:space="preserve">T O 202206 yyyy00 HV        </v>
      </c>
      <c r="B2958" s="68" t="s">
        <v>304</v>
      </c>
      <c r="C2958" s="68" t="s">
        <v>56</v>
      </c>
      <c r="D2958" s="68" t="s">
        <v>287</v>
      </c>
      <c r="E2958" s="68" t="s">
        <v>359</v>
      </c>
      <c r="F2958" s="68" t="s">
        <v>360</v>
      </c>
      <c r="G2958" s="68" t="s">
        <v>77</v>
      </c>
      <c r="H2958" s="68" t="s">
        <v>273</v>
      </c>
      <c r="I2958" s="68" t="s">
        <v>652</v>
      </c>
      <c r="K2958" s="65">
        <v>1</v>
      </c>
      <c r="L2958" s="65">
        <v>440</v>
      </c>
      <c r="M2958" s="65" t="s">
        <v>501</v>
      </c>
    </row>
    <row r="2959" spans="1:13" ht="12.75" customHeight="1">
      <c r="A2959" s="65" t="str">
        <f>IF(ROW()=1,"KEY",IF(ISNA(VLOOKUP(B2959,車名対応マスタ!B:D,3,FALSE)),"",IF(VLOOKUP(B2959,車名対応マスタ!B:D,3,FALSE)="","",$D2959&amp;" "&amp;IF($G2959="9","J","O")&amp;" "&amp;$I2959&amp;" "&amp;IF($I2959&lt;=TEXT(★完成資料!$A$1,"yyyymm"),TEXT(★完成資料!$A$1,"yyyymm"),"999999")&amp; " " &amp; LEFT(F2959 &amp; "          ",10))))</f>
        <v xml:space="preserve">T O 202209 yyyy00 HV        </v>
      </c>
      <c r="B2959" s="68" t="s">
        <v>304</v>
      </c>
      <c r="C2959" s="68" t="s">
        <v>56</v>
      </c>
      <c r="D2959" s="68" t="s">
        <v>287</v>
      </c>
      <c r="E2959" s="68" t="s">
        <v>359</v>
      </c>
      <c r="F2959" s="68" t="s">
        <v>360</v>
      </c>
      <c r="G2959" s="68" t="s">
        <v>77</v>
      </c>
      <c r="H2959" s="68" t="s">
        <v>273</v>
      </c>
      <c r="I2959" s="68" t="s">
        <v>657</v>
      </c>
      <c r="J2959" s="65">
        <v>2</v>
      </c>
      <c r="L2959" s="65">
        <v>440</v>
      </c>
      <c r="M2959" s="65" t="s">
        <v>501</v>
      </c>
    </row>
    <row r="2960" spans="1:13" ht="12.75" customHeight="1">
      <c r="A2960" s="65" t="str">
        <f>IF(ROW()=1,"KEY",IF(ISNA(VLOOKUP(B2960,車名対応マスタ!B:D,3,FALSE)),"",IF(VLOOKUP(B2960,車名対応マスタ!B:D,3,FALSE)="","",$D2960&amp;" "&amp;IF($G2960="9","J","O")&amp;" "&amp;$I2960&amp;" "&amp;IF($I2960&lt;=TEXT(★完成資料!$A$1,"yyyymm"),TEXT(★完成資料!$A$1,"yyyymm"),"999999")&amp; " " &amp; LEFT(F2960 &amp; "          ",10))))</f>
        <v xml:space="preserve">T O 202210 yyyy00 HV        </v>
      </c>
      <c r="B2960" s="68" t="s">
        <v>304</v>
      </c>
      <c r="C2960" s="68" t="s">
        <v>56</v>
      </c>
      <c r="D2960" s="68" t="s">
        <v>287</v>
      </c>
      <c r="E2960" s="68" t="s">
        <v>359</v>
      </c>
      <c r="F2960" s="68" t="s">
        <v>360</v>
      </c>
      <c r="G2960" s="68" t="s">
        <v>77</v>
      </c>
      <c r="H2960" s="68" t="s">
        <v>273</v>
      </c>
      <c r="I2960" s="68" t="s">
        <v>663</v>
      </c>
      <c r="J2960" s="65">
        <v>1</v>
      </c>
      <c r="K2960" s="65">
        <v>1</v>
      </c>
      <c r="L2960" s="65">
        <v>440</v>
      </c>
      <c r="M2960" s="65" t="s">
        <v>501</v>
      </c>
    </row>
    <row r="2961" spans="1:13" ht="12.75" customHeight="1">
      <c r="A2961" s="65" t="str">
        <f>IF(ROW()=1,"KEY",IF(ISNA(VLOOKUP(B2961,車名対応マスタ!B:D,3,FALSE)),"",IF(VLOOKUP(B2961,車名対応マスタ!B:D,3,FALSE)="","",$D2961&amp;" "&amp;IF($G2961="9","J","O")&amp;" "&amp;$I2961&amp;" "&amp;IF($I2961&lt;=TEXT(★完成資料!$A$1,"yyyymm"),TEXT(★完成資料!$A$1,"yyyymm"),"999999")&amp; " " &amp; LEFT(F2961 &amp; "          ",10))))</f>
        <v xml:space="preserve">T O 202202 yyyy00 HV        </v>
      </c>
      <c r="B2961" s="68" t="s">
        <v>304</v>
      </c>
      <c r="C2961" s="68" t="s">
        <v>56</v>
      </c>
      <c r="D2961" s="68" t="s">
        <v>287</v>
      </c>
      <c r="E2961" s="68" t="s">
        <v>359</v>
      </c>
      <c r="F2961" s="68" t="s">
        <v>360</v>
      </c>
      <c r="G2961" s="68" t="s">
        <v>77</v>
      </c>
      <c r="H2961" s="68" t="s">
        <v>273</v>
      </c>
      <c r="I2961" s="68" t="s">
        <v>640</v>
      </c>
      <c r="K2961" s="65">
        <v>1</v>
      </c>
      <c r="L2961" s="65">
        <v>467</v>
      </c>
      <c r="M2961" s="65" t="s">
        <v>275</v>
      </c>
    </row>
    <row r="2962" spans="1:13" ht="12.75" customHeight="1">
      <c r="A2962" s="65" t="str">
        <f>IF(ROW()=1,"KEY",IF(ISNA(VLOOKUP(B2962,車名対応マスタ!B:D,3,FALSE)),"",IF(VLOOKUP(B2962,車名対応マスタ!B:D,3,FALSE)="","",$D2962&amp;" "&amp;IF($G2962="9","J","O")&amp;" "&amp;$I2962&amp;" "&amp;IF($I2962&lt;=TEXT(★完成資料!$A$1,"yyyymm"),TEXT(★完成資料!$A$1,"yyyymm"),"999999")&amp; " " &amp; LEFT(F2962 &amp; "          ",10))))</f>
        <v xml:space="preserve">T O 202204 yyyy00 HV        </v>
      </c>
      <c r="B2962" s="68" t="s">
        <v>304</v>
      </c>
      <c r="C2962" s="68" t="s">
        <v>56</v>
      </c>
      <c r="D2962" s="68" t="s">
        <v>287</v>
      </c>
      <c r="E2962" s="68" t="s">
        <v>359</v>
      </c>
      <c r="F2962" s="68" t="s">
        <v>360</v>
      </c>
      <c r="G2962" s="68" t="s">
        <v>77</v>
      </c>
      <c r="H2962" s="68" t="s">
        <v>273</v>
      </c>
      <c r="I2962" s="68" t="s">
        <v>642</v>
      </c>
      <c r="J2962" s="65">
        <v>1</v>
      </c>
      <c r="K2962" s="65">
        <v>18</v>
      </c>
      <c r="L2962" s="65">
        <v>467</v>
      </c>
      <c r="M2962" s="65" t="s">
        <v>275</v>
      </c>
    </row>
    <row r="2963" spans="1:13" ht="12.75" customHeight="1">
      <c r="A2963" s="65" t="str">
        <f>IF(ROW()=1,"KEY",IF(ISNA(VLOOKUP(B2963,車名対応マスタ!B:D,3,FALSE)),"",IF(VLOOKUP(B2963,車名対応マスタ!B:D,3,FALSE)="","",$D2963&amp;" "&amp;IF($G2963="9","J","O")&amp;" "&amp;$I2963&amp;" "&amp;IF($I2963&lt;=TEXT(★完成資料!$A$1,"yyyymm"),TEXT(★完成資料!$A$1,"yyyymm"),"999999")&amp; " " &amp; LEFT(F2963 &amp; "          ",10))))</f>
        <v xml:space="preserve">T O 202205 yyyy00 HV        </v>
      </c>
      <c r="B2963" s="68" t="s">
        <v>304</v>
      </c>
      <c r="C2963" s="68" t="s">
        <v>56</v>
      </c>
      <c r="D2963" s="68" t="s">
        <v>287</v>
      </c>
      <c r="E2963" s="68" t="s">
        <v>359</v>
      </c>
      <c r="F2963" s="68" t="s">
        <v>360</v>
      </c>
      <c r="G2963" s="68" t="s">
        <v>77</v>
      </c>
      <c r="H2963" s="68" t="s">
        <v>273</v>
      </c>
      <c r="I2963" s="68" t="s">
        <v>647</v>
      </c>
      <c r="J2963" s="65">
        <v>1</v>
      </c>
      <c r="K2963" s="65">
        <v>6</v>
      </c>
      <c r="L2963" s="65">
        <v>467</v>
      </c>
      <c r="M2963" s="65" t="s">
        <v>275</v>
      </c>
    </row>
    <row r="2964" spans="1:13" ht="12.75" customHeight="1">
      <c r="A2964" s="65" t="str">
        <f>IF(ROW()=1,"KEY",IF(ISNA(VLOOKUP(B2964,車名対応マスタ!B:D,3,FALSE)),"",IF(VLOOKUP(B2964,車名対応マスタ!B:D,3,FALSE)="","",$D2964&amp;" "&amp;IF($G2964="9","J","O")&amp;" "&amp;$I2964&amp;" "&amp;IF($I2964&lt;=TEXT(★完成資料!$A$1,"yyyymm"),TEXT(★完成資料!$A$1,"yyyymm"),"999999")&amp; " " &amp; LEFT(F2964 &amp; "          ",10))))</f>
        <v xml:space="preserve">T O 202207 yyyy00 HV        </v>
      </c>
      <c r="B2964" s="68" t="s">
        <v>304</v>
      </c>
      <c r="C2964" s="68" t="s">
        <v>56</v>
      </c>
      <c r="D2964" s="68" t="s">
        <v>287</v>
      </c>
      <c r="E2964" s="68" t="s">
        <v>359</v>
      </c>
      <c r="F2964" s="68" t="s">
        <v>360</v>
      </c>
      <c r="G2964" s="68" t="s">
        <v>77</v>
      </c>
      <c r="H2964" s="68" t="s">
        <v>273</v>
      </c>
      <c r="I2964" s="68" t="s">
        <v>655</v>
      </c>
      <c r="J2964" s="65">
        <v>2</v>
      </c>
      <c r="K2964" s="65">
        <v>1</v>
      </c>
      <c r="L2964" s="65">
        <v>467</v>
      </c>
      <c r="M2964" s="65" t="s">
        <v>275</v>
      </c>
    </row>
    <row r="2965" spans="1:13" ht="12.75" customHeight="1">
      <c r="A2965" s="65" t="str">
        <f>IF(ROW()=1,"KEY",IF(ISNA(VLOOKUP(B2965,車名対応マスタ!B:D,3,FALSE)),"",IF(VLOOKUP(B2965,車名対応マスタ!B:D,3,FALSE)="","",$D2965&amp;" "&amp;IF($G2965="9","J","O")&amp;" "&amp;$I2965&amp;" "&amp;IF($I2965&lt;=TEXT(★完成資料!$A$1,"yyyymm"),TEXT(★完成資料!$A$1,"yyyymm"),"999999")&amp; " " &amp; LEFT(F2965 &amp; "          ",10))))</f>
        <v xml:space="preserve">T O 202208 yyyy00 HV        </v>
      </c>
      <c r="B2965" s="68" t="s">
        <v>304</v>
      </c>
      <c r="C2965" s="68" t="s">
        <v>56</v>
      </c>
      <c r="D2965" s="68" t="s">
        <v>287</v>
      </c>
      <c r="E2965" s="68" t="s">
        <v>359</v>
      </c>
      <c r="F2965" s="68" t="s">
        <v>360</v>
      </c>
      <c r="G2965" s="68" t="s">
        <v>77</v>
      </c>
      <c r="H2965" s="68" t="s">
        <v>273</v>
      </c>
      <c r="I2965" s="68" t="s">
        <v>656</v>
      </c>
      <c r="J2965" s="65">
        <v>1</v>
      </c>
      <c r="L2965" s="65">
        <v>467</v>
      </c>
      <c r="M2965" s="65" t="s">
        <v>275</v>
      </c>
    </row>
    <row r="2966" spans="1:13" ht="12.75" customHeight="1">
      <c r="A2966" s="65" t="str">
        <f>IF(ROW()=1,"KEY",IF(ISNA(VLOOKUP(B2966,車名対応マスタ!B:D,3,FALSE)),"",IF(VLOOKUP(B2966,車名対応マスタ!B:D,3,FALSE)="","",$D2966&amp;" "&amp;IF($G2966="9","J","O")&amp;" "&amp;$I2966&amp;" "&amp;IF($I2966&lt;=TEXT(★完成資料!$A$1,"yyyymm"),TEXT(★完成資料!$A$1,"yyyymm"),"999999")&amp; " " &amp; LEFT(F2966 &amp; "          ",10))))</f>
        <v xml:space="preserve">T O 202201 yyyy00 HV        </v>
      </c>
      <c r="B2966" s="68" t="s">
        <v>304</v>
      </c>
      <c r="C2966" s="68" t="s">
        <v>56</v>
      </c>
      <c r="D2966" s="68" t="s">
        <v>287</v>
      </c>
      <c r="E2966" s="68" t="s">
        <v>359</v>
      </c>
      <c r="F2966" s="68" t="s">
        <v>360</v>
      </c>
      <c r="G2966" s="68" t="s">
        <v>204</v>
      </c>
      <c r="H2966" s="68" t="s">
        <v>384</v>
      </c>
      <c r="I2966" s="68" t="s">
        <v>639</v>
      </c>
      <c r="J2966" s="65">
        <v>4</v>
      </c>
      <c r="K2966" s="65">
        <v>0</v>
      </c>
      <c r="L2966" s="65">
        <v>708</v>
      </c>
      <c r="M2966" s="65" t="s">
        <v>385</v>
      </c>
    </row>
    <row r="2967" spans="1:13" ht="12.75" customHeight="1">
      <c r="A2967" s="65" t="str">
        <f>IF(ROW()=1,"KEY",IF(ISNA(VLOOKUP(B2967,車名対応マスタ!B:D,3,FALSE)),"",IF(VLOOKUP(B2967,車名対応マスタ!B:D,3,FALSE)="","",$D2967&amp;" "&amp;IF($G2967="9","J","O")&amp;" "&amp;$I2967&amp;" "&amp;IF($I2967&lt;=TEXT(★完成資料!$A$1,"yyyymm"),TEXT(★完成資料!$A$1,"yyyymm"),"999999")&amp; " " &amp; LEFT(F2967 &amp; "          ",10))))</f>
        <v xml:space="preserve">T O 202202 yyyy00 HV        </v>
      </c>
      <c r="B2967" s="68" t="s">
        <v>304</v>
      </c>
      <c r="C2967" s="68" t="s">
        <v>56</v>
      </c>
      <c r="D2967" s="68" t="s">
        <v>287</v>
      </c>
      <c r="E2967" s="68" t="s">
        <v>359</v>
      </c>
      <c r="F2967" s="68" t="s">
        <v>360</v>
      </c>
      <c r="G2967" s="68" t="s">
        <v>204</v>
      </c>
      <c r="H2967" s="68" t="s">
        <v>384</v>
      </c>
      <c r="I2967" s="68" t="s">
        <v>640</v>
      </c>
      <c r="J2967" s="65">
        <v>5</v>
      </c>
      <c r="K2967" s="65">
        <v>0</v>
      </c>
      <c r="L2967" s="65">
        <v>708</v>
      </c>
      <c r="M2967" s="65" t="s">
        <v>385</v>
      </c>
    </row>
    <row r="2968" spans="1:13" ht="12.75" customHeight="1">
      <c r="A2968" s="65" t="str">
        <f>IF(ROW()=1,"KEY",IF(ISNA(VLOOKUP(B2968,車名対応マスタ!B:D,3,FALSE)),"",IF(VLOOKUP(B2968,車名対応マスタ!B:D,3,FALSE)="","",$D2968&amp;" "&amp;IF($G2968="9","J","O")&amp;" "&amp;$I2968&amp;" "&amp;IF($I2968&lt;=TEXT(★完成資料!$A$1,"yyyymm"),TEXT(★完成資料!$A$1,"yyyymm"),"999999")&amp; " " &amp; LEFT(F2968 &amp; "          ",10))))</f>
        <v xml:space="preserve">T O 202203 yyyy00 HV        </v>
      </c>
      <c r="B2968" s="68" t="s">
        <v>304</v>
      </c>
      <c r="C2968" s="68" t="s">
        <v>56</v>
      </c>
      <c r="D2968" s="68" t="s">
        <v>287</v>
      </c>
      <c r="E2968" s="68" t="s">
        <v>359</v>
      </c>
      <c r="F2968" s="68" t="s">
        <v>360</v>
      </c>
      <c r="G2968" s="68" t="s">
        <v>204</v>
      </c>
      <c r="H2968" s="68" t="s">
        <v>384</v>
      </c>
      <c r="I2968" s="68" t="s">
        <v>641</v>
      </c>
      <c r="J2968" s="65">
        <v>8</v>
      </c>
      <c r="K2968" s="65">
        <v>0</v>
      </c>
      <c r="L2968" s="65">
        <v>708</v>
      </c>
      <c r="M2968" s="65" t="s">
        <v>385</v>
      </c>
    </row>
    <row r="2969" spans="1:13" ht="12.75" customHeight="1">
      <c r="A2969" s="65" t="str">
        <f>IF(ROW()=1,"KEY",IF(ISNA(VLOOKUP(B2969,車名対応マスタ!B:D,3,FALSE)),"",IF(VLOOKUP(B2969,車名対応マスタ!B:D,3,FALSE)="","",$D2969&amp;" "&amp;IF($G2969="9","J","O")&amp;" "&amp;$I2969&amp;" "&amp;IF($I2969&lt;=TEXT(★完成資料!$A$1,"yyyymm"),TEXT(★完成資料!$A$1,"yyyymm"),"999999")&amp; " " &amp; LEFT(F2969 &amp; "          ",10))))</f>
        <v xml:space="preserve">T O 202204 yyyy00 HV        </v>
      </c>
      <c r="B2969" s="68" t="s">
        <v>304</v>
      </c>
      <c r="C2969" s="68" t="s">
        <v>56</v>
      </c>
      <c r="D2969" s="68" t="s">
        <v>287</v>
      </c>
      <c r="E2969" s="68" t="s">
        <v>359</v>
      </c>
      <c r="F2969" s="68" t="s">
        <v>360</v>
      </c>
      <c r="G2969" s="68" t="s">
        <v>204</v>
      </c>
      <c r="H2969" s="68" t="s">
        <v>384</v>
      </c>
      <c r="I2969" s="68" t="s">
        <v>642</v>
      </c>
      <c r="J2969" s="65">
        <v>14</v>
      </c>
      <c r="K2969" s="65">
        <v>0</v>
      </c>
      <c r="L2969" s="65">
        <v>708</v>
      </c>
      <c r="M2969" s="65" t="s">
        <v>385</v>
      </c>
    </row>
    <row r="2970" spans="1:13" ht="12.75" customHeight="1">
      <c r="A2970" s="65" t="str">
        <f>IF(ROW()=1,"KEY",IF(ISNA(VLOOKUP(B2970,車名対応マスタ!B:D,3,FALSE)),"",IF(VLOOKUP(B2970,車名対応マスタ!B:D,3,FALSE)="","",$D2970&amp;" "&amp;IF($G2970="9","J","O")&amp;" "&amp;$I2970&amp;" "&amp;IF($I2970&lt;=TEXT(★完成資料!$A$1,"yyyymm"),TEXT(★完成資料!$A$1,"yyyymm"),"999999")&amp; " " &amp; LEFT(F2970 &amp; "          ",10))))</f>
        <v xml:space="preserve">T O 202205 yyyy00 HV        </v>
      </c>
      <c r="B2970" s="68" t="s">
        <v>304</v>
      </c>
      <c r="C2970" s="68" t="s">
        <v>56</v>
      </c>
      <c r="D2970" s="68" t="s">
        <v>287</v>
      </c>
      <c r="E2970" s="68" t="s">
        <v>359</v>
      </c>
      <c r="F2970" s="68" t="s">
        <v>360</v>
      </c>
      <c r="G2970" s="68" t="s">
        <v>204</v>
      </c>
      <c r="H2970" s="68" t="s">
        <v>384</v>
      </c>
      <c r="I2970" s="68" t="s">
        <v>647</v>
      </c>
      <c r="J2970" s="65">
        <v>10</v>
      </c>
      <c r="K2970" s="65">
        <v>0</v>
      </c>
      <c r="L2970" s="65">
        <v>708</v>
      </c>
      <c r="M2970" s="65" t="s">
        <v>385</v>
      </c>
    </row>
    <row r="2971" spans="1:13" ht="12.75" customHeight="1">
      <c r="A2971" s="65" t="str">
        <f>IF(ROW()=1,"KEY",IF(ISNA(VLOOKUP(B2971,車名対応マスタ!B:D,3,FALSE)),"",IF(VLOOKUP(B2971,車名対応マスタ!B:D,3,FALSE)="","",$D2971&amp;" "&amp;IF($G2971="9","J","O")&amp;" "&amp;$I2971&amp;" "&amp;IF($I2971&lt;=TEXT(★完成資料!$A$1,"yyyymm"),TEXT(★完成資料!$A$1,"yyyymm"),"999999")&amp; " " &amp; LEFT(F2971 &amp; "          ",10))))</f>
        <v xml:space="preserve">T O 202206 yyyy00 HV        </v>
      </c>
      <c r="B2971" s="68" t="s">
        <v>304</v>
      </c>
      <c r="C2971" s="68" t="s">
        <v>56</v>
      </c>
      <c r="D2971" s="68" t="s">
        <v>287</v>
      </c>
      <c r="E2971" s="68" t="s">
        <v>359</v>
      </c>
      <c r="F2971" s="68" t="s">
        <v>360</v>
      </c>
      <c r="G2971" s="68" t="s">
        <v>204</v>
      </c>
      <c r="H2971" s="68" t="s">
        <v>384</v>
      </c>
      <c r="I2971" s="68" t="s">
        <v>652</v>
      </c>
      <c r="J2971" s="65">
        <v>13</v>
      </c>
      <c r="K2971" s="65">
        <v>0</v>
      </c>
      <c r="L2971" s="65">
        <v>708</v>
      </c>
      <c r="M2971" s="65" t="s">
        <v>385</v>
      </c>
    </row>
    <row r="2972" spans="1:13" ht="12.75" customHeight="1">
      <c r="A2972" s="65" t="str">
        <f>IF(ROW()=1,"KEY",IF(ISNA(VLOOKUP(B2972,車名対応マスタ!B:D,3,FALSE)),"",IF(VLOOKUP(B2972,車名対応マスタ!B:D,3,FALSE)="","",$D2972&amp;" "&amp;IF($G2972="9","J","O")&amp;" "&amp;$I2972&amp;" "&amp;IF($I2972&lt;=TEXT(★完成資料!$A$1,"yyyymm"),TEXT(★完成資料!$A$1,"yyyymm"),"999999")&amp; " " &amp; LEFT(F2972 &amp; "          ",10))))</f>
        <v xml:space="preserve">T O 202207 yyyy00 HV        </v>
      </c>
      <c r="B2972" s="68" t="s">
        <v>304</v>
      </c>
      <c r="C2972" s="68" t="s">
        <v>56</v>
      </c>
      <c r="D2972" s="68" t="s">
        <v>287</v>
      </c>
      <c r="E2972" s="68" t="s">
        <v>359</v>
      </c>
      <c r="F2972" s="68" t="s">
        <v>360</v>
      </c>
      <c r="G2972" s="68" t="s">
        <v>204</v>
      </c>
      <c r="H2972" s="68" t="s">
        <v>384</v>
      </c>
      <c r="I2972" s="68" t="s">
        <v>655</v>
      </c>
      <c r="J2972" s="65">
        <v>8</v>
      </c>
      <c r="K2972" s="65">
        <v>0</v>
      </c>
      <c r="L2972" s="65">
        <v>708</v>
      </c>
      <c r="M2972" s="65" t="s">
        <v>385</v>
      </c>
    </row>
    <row r="2973" spans="1:13" ht="12.75" customHeight="1">
      <c r="A2973" s="65" t="str">
        <f>IF(ROW()=1,"KEY",IF(ISNA(VLOOKUP(B2973,車名対応マスタ!B:D,3,FALSE)),"",IF(VLOOKUP(B2973,車名対応マスタ!B:D,3,FALSE)="","",$D2973&amp;" "&amp;IF($G2973="9","J","O")&amp;" "&amp;$I2973&amp;" "&amp;IF($I2973&lt;=TEXT(★完成資料!$A$1,"yyyymm"),TEXT(★完成資料!$A$1,"yyyymm"),"999999")&amp; " " &amp; LEFT(F2973 &amp; "          ",10))))</f>
        <v xml:space="preserve">T O 202208 yyyy00 HV        </v>
      </c>
      <c r="B2973" s="68" t="s">
        <v>304</v>
      </c>
      <c r="C2973" s="68" t="s">
        <v>56</v>
      </c>
      <c r="D2973" s="68" t="s">
        <v>287</v>
      </c>
      <c r="E2973" s="68" t="s">
        <v>359</v>
      </c>
      <c r="F2973" s="68" t="s">
        <v>360</v>
      </c>
      <c r="G2973" s="68" t="s">
        <v>204</v>
      </c>
      <c r="H2973" s="68" t="s">
        <v>384</v>
      </c>
      <c r="I2973" s="68" t="s">
        <v>656</v>
      </c>
      <c r="J2973" s="65">
        <v>4</v>
      </c>
      <c r="K2973" s="65">
        <v>0</v>
      </c>
      <c r="L2973" s="65">
        <v>708</v>
      </c>
      <c r="M2973" s="65" t="s">
        <v>385</v>
      </c>
    </row>
    <row r="2974" spans="1:13" ht="12.75" customHeight="1">
      <c r="A2974" s="65" t="str">
        <f>IF(ROW()=1,"KEY",IF(ISNA(VLOOKUP(B2974,車名対応マスタ!B:D,3,FALSE)),"",IF(VLOOKUP(B2974,車名対応マスタ!B:D,3,FALSE)="","",$D2974&amp;" "&amp;IF($G2974="9","J","O")&amp;" "&amp;$I2974&amp;" "&amp;IF($I2974&lt;=TEXT(★完成資料!$A$1,"yyyymm"),TEXT(★完成資料!$A$1,"yyyymm"),"999999")&amp; " " &amp; LEFT(F2974 &amp; "          ",10))))</f>
        <v xml:space="preserve">T O 202209 yyyy00 HV        </v>
      </c>
      <c r="B2974" s="68" t="s">
        <v>304</v>
      </c>
      <c r="C2974" s="68" t="s">
        <v>56</v>
      </c>
      <c r="D2974" s="68" t="s">
        <v>287</v>
      </c>
      <c r="E2974" s="68" t="s">
        <v>359</v>
      </c>
      <c r="F2974" s="68" t="s">
        <v>360</v>
      </c>
      <c r="G2974" s="68" t="s">
        <v>204</v>
      </c>
      <c r="H2974" s="68" t="s">
        <v>384</v>
      </c>
      <c r="I2974" s="68" t="s">
        <v>657</v>
      </c>
      <c r="J2974" s="65">
        <v>1</v>
      </c>
      <c r="K2974" s="65">
        <v>10</v>
      </c>
      <c r="L2974" s="65">
        <v>708</v>
      </c>
      <c r="M2974" s="65" t="s">
        <v>385</v>
      </c>
    </row>
    <row r="2975" spans="1:13" ht="12.75" customHeight="1">
      <c r="A2975" s="65" t="str">
        <f>IF(ROW()=1,"KEY",IF(ISNA(VLOOKUP(B2975,車名対応マスタ!B:D,3,FALSE)),"",IF(VLOOKUP(B2975,車名対応マスタ!B:D,3,FALSE)="","",$D2975&amp;" "&amp;IF($G2975="9","J","O")&amp;" "&amp;$I2975&amp;" "&amp;IF($I2975&lt;=TEXT(★完成資料!$A$1,"yyyymm"),TEXT(★完成資料!$A$1,"yyyymm"),"999999")&amp; " " &amp; LEFT(F2975 &amp; "          ",10))))</f>
        <v xml:space="preserve">T O 202210 yyyy00 HV        </v>
      </c>
      <c r="B2975" s="68" t="s">
        <v>304</v>
      </c>
      <c r="C2975" s="68" t="s">
        <v>56</v>
      </c>
      <c r="D2975" s="68" t="s">
        <v>287</v>
      </c>
      <c r="E2975" s="68" t="s">
        <v>359</v>
      </c>
      <c r="F2975" s="68" t="s">
        <v>360</v>
      </c>
      <c r="G2975" s="68" t="s">
        <v>204</v>
      </c>
      <c r="H2975" s="68" t="s">
        <v>384</v>
      </c>
      <c r="I2975" s="68" t="s">
        <v>663</v>
      </c>
      <c r="J2975" s="65">
        <v>2</v>
      </c>
      <c r="K2975" s="65">
        <v>4</v>
      </c>
      <c r="L2975" s="65">
        <v>708</v>
      </c>
      <c r="M2975" s="65" t="s">
        <v>385</v>
      </c>
    </row>
    <row r="2976" spans="1:13" ht="12.75" customHeight="1">
      <c r="A2976" s="65" t="str">
        <f>IF(ROW()=1,"KEY",IF(ISNA(VLOOKUP(B2976,車名対応マスタ!B:D,3,FALSE)),"",IF(VLOOKUP(B2976,車名対応マスタ!B:D,3,FALSE)="","",$D2976&amp;" "&amp;IF($G2976="9","J","O")&amp;" "&amp;$I2976&amp;" "&amp;IF($I2976&lt;=TEXT(★完成資料!$A$1,"yyyymm"),TEXT(★完成資料!$A$1,"yyyymm"),"999999")&amp; " " &amp; LEFT(F2976 &amp; "          ",10))))</f>
        <v xml:space="preserve">T O 202201 yyyy00 HV        </v>
      </c>
      <c r="B2976" s="68" t="s">
        <v>304</v>
      </c>
      <c r="C2976" s="68" t="s">
        <v>56</v>
      </c>
      <c r="D2976" s="68" t="s">
        <v>287</v>
      </c>
      <c r="E2976" s="68" t="s">
        <v>359</v>
      </c>
      <c r="F2976" s="68" t="s">
        <v>360</v>
      </c>
      <c r="G2976" s="68" t="s">
        <v>78</v>
      </c>
      <c r="H2976" s="68" t="s">
        <v>384</v>
      </c>
      <c r="I2976" s="68" t="s">
        <v>639</v>
      </c>
      <c r="J2976" s="65">
        <v>0</v>
      </c>
      <c r="K2976" s="65">
        <v>8</v>
      </c>
      <c r="L2976" s="65">
        <v>721</v>
      </c>
      <c r="M2976" s="65" t="s">
        <v>502</v>
      </c>
    </row>
    <row r="2977" spans="1:13" ht="12.75" customHeight="1">
      <c r="A2977" s="65" t="str">
        <f>IF(ROW()=1,"KEY",IF(ISNA(VLOOKUP(B2977,車名対応マスタ!B:D,3,FALSE)),"",IF(VLOOKUP(B2977,車名対応マスタ!B:D,3,FALSE)="","",$D2977&amp;" "&amp;IF($G2977="9","J","O")&amp;" "&amp;$I2977&amp;" "&amp;IF($I2977&lt;=TEXT(★完成資料!$A$1,"yyyymm"),TEXT(★完成資料!$A$1,"yyyymm"),"999999")&amp; " " &amp; LEFT(F2977 &amp; "          ",10))))</f>
        <v xml:space="preserve">T O 202202 yyyy00 HV        </v>
      </c>
      <c r="B2977" s="68" t="s">
        <v>304</v>
      </c>
      <c r="C2977" s="68" t="s">
        <v>56</v>
      </c>
      <c r="D2977" s="68" t="s">
        <v>287</v>
      </c>
      <c r="E2977" s="68" t="s">
        <v>359</v>
      </c>
      <c r="F2977" s="68" t="s">
        <v>360</v>
      </c>
      <c r="G2977" s="68" t="s">
        <v>78</v>
      </c>
      <c r="H2977" s="68" t="s">
        <v>384</v>
      </c>
      <c r="I2977" s="68" t="s">
        <v>640</v>
      </c>
      <c r="J2977" s="65">
        <v>0</v>
      </c>
      <c r="K2977" s="65">
        <v>17</v>
      </c>
      <c r="L2977" s="65">
        <v>721</v>
      </c>
      <c r="M2977" s="65" t="s">
        <v>502</v>
      </c>
    </row>
    <row r="2978" spans="1:13" ht="12.75" customHeight="1">
      <c r="A2978" s="65" t="str">
        <f>IF(ROW()=1,"KEY",IF(ISNA(VLOOKUP(B2978,車名対応マスタ!B:D,3,FALSE)),"",IF(VLOOKUP(B2978,車名対応マスタ!B:D,3,FALSE)="","",$D2978&amp;" "&amp;IF($G2978="9","J","O")&amp;" "&amp;$I2978&amp;" "&amp;IF($I2978&lt;=TEXT(★完成資料!$A$1,"yyyymm"),TEXT(★完成資料!$A$1,"yyyymm"),"999999")&amp; " " &amp; LEFT(F2978 &amp; "          ",10))))</f>
        <v xml:space="preserve">T O 202203 yyyy00 HV        </v>
      </c>
      <c r="B2978" s="68" t="s">
        <v>304</v>
      </c>
      <c r="C2978" s="68" t="s">
        <v>56</v>
      </c>
      <c r="D2978" s="68" t="s">
        <v>287</v>
      </c>
      <c r="E2978" s="68" t="s">
        <v>359</v>
      </c>
      <c r="F2978" s="68" t="s">
        <v>360</v>
      </c>
      <c r="G2978" s="68" t="s">
        <v>78</v>
      </c>
      <c r="H2978" s="68" t="s">
        <v>384</v>
      </c>
      <c r="I2978" s="68" t="s">
        <v>641</v>
      </c>
      <c r="J2978" s="65">
        <v>0</v>
      </c>
      <c r="K2978" s="65">
        <v>23</v>
      </c>
      <c r="L2978" s="65">
        <v>721</v>
      </c>
      <c r="M2978" s="65" t="s">
        <v>502</v>
      </c>
    </row>
    <row r="2979" spans="1:13" ht="12.75" customHeight="1">
      <c r="A2979" s="65" t="str">
        <f>IF(ROW()=1,"KEY",IF(ISNA(VLOOKUP(B2979,車名対応マスタ!B:D,3,FALSE)),"",IF(VLOOKUP(B2979,車名対応マスタ!B:D,3,FALSE)="","",$D2979&amp;" "&amp;IF($G2979="9","J","O")&amp;" "&amp;$I2979&amp;" "&amp;IF($I2979&lt;=TEXT(★完成資料!$A$1,"yyyymm"),TEXT(★完成資料!$A$1,"yyyymm"),"999999")&amp; " " &amp; LEFT(F2979 &amp; "          ",10))))</f>
        <v xml:space="preserve">T O 202204 yyyy00 HV        </v>
      </c>
      <c r="B2979" s="68" t="s">
        <v>304</v>
      </c>
      <c r="C2979" s="68" t="s">
        <v>56</v>
      </c>
      <c r="D2979" s="68" t="s">
        <v>287</v>
      </c>
      <c r="E2979" s="68" t="s">
        <v>359</v>
      </c>
      <c r="F2979" s="68" t="s">
        <v>360</v>
      </c>
      <c r="G2979" s="68" t="s">
        <v>78</v>
      </c>
      <c r="H2979" s="68" t="s">
        <v>384</v>
      </c>
      <c r="I2979" s="68" t="s">
        <v>642</v>
      </c>
      <c r="J2979" s="65">
        <v>0</v>
      </c>
      <c r="K2979" s="65">
        <v>10</v>
      </c>
      <c r="L2979" s="65">
        <v>721</v>
      </c>
      <c r="M2979" s="65" t="s">
        <v>502</v>
      </c>
    </row>
    <row r="2980" spans="1:13" ht="12.75" customHeight="1">
      <c r="A2980" s="65" t="str">
        <f>IF(ROW()=1,"KEY",IF(ISNA(VLOOKUP(B2980,車名対応マスタ!B:D,3,FALSE)),"",IF(VLOOKUP(B2980,車名対応マスタ!B:D,3,FALSE)="","",$D2980&amp;" "&amp;IF($G2980="9","J","O")&amp;" "&amp;$I2980&amp;" "&amp;IF($I2980&lt;=TEXT(★完成資料!$A$1,"yyyymm"),TEXT(★完成資料!$A$1,"yyyymm"),"999999")&amp; " " &amp; LEFT(F2980 &amp; "          ",10))))</f>
        <v xml:space="preserve">T O 202205 yyyy00 HV        </v>
      </c>
      <c r="B2980" s="68" t="s">
        <v>304</v>
      </c>
      <c r="C2980" s="68" t="s">
        <v>56</v>
      </c>
      <c r="D2980" s="68" t="s">
        <v>287</v>
      </c>
      <c r="E2980" s="68" t="s">
        <v>359</v>
      </c>
      <c r="F2980" s="68" t="s">
        <v>360</v>
      </c>
      <c r="G2980" s="68" t="s">
        <v>78</v>
      </c>
      <c r="H2980" s="68" t="s">
        <v>384</v>
      </c>
      <c r="I2980" s="68" t="s">
        <v>647</v>
      </c>
      <c r="J2980" s="65">
        <v>0</v>
      </c>
      <c r="K2980" s="65">
        <v>11</v>
      </c>
      <c r="L2980" s="65">
        <v>721</v>
      </c>
      <c r="M2980" s="65" t="s">
        <v>502</v>
      </c>
    </row>
    <row r="2981" spans="1:13" ht="12.75" customHeight="1">
      <c r="A2981" s="65" t="str">
        <f>IF(ROW()=1,"KEY",IF(ISNA(VLOOKUP(B2981,車名対応マスタ!B:D,3,FALSE)),"",IF(VLOOKUP(B2981,車名対応マスタ!B:D,3,FALSE)="","",$D2981&amp;" "&amp;IF($G2981="9","J","O")&amp;" "&amp;$I2981&amp;" "&amp;IF($I2981&lt;=TEXT(★完成資料!$A$1,"yyyymm"),TEXT(★完成資料!$A$1,"yyyymm"),"999999")&amp; " " &amp; LEFT(F2981 &amp; "          ",10))))</f>
        <v xml:space="preserve">T O 202206 yyyy00 HV        </v>
      </c>
      <c r="B2981" s="68" t="s">
        <v>304</v>
      </c>
      <c r="C2981" s="68" t="s">
        <v>56</v>
      </c>
      <c r="D2981" s="68" t="s">
        <v>287</v>
      </c>
      <c r="E2981" s="68" t="s">
        <v>359</v>
      </c>
      <c r="F2981" s="68" t="s">
        <v>360</v>
      </c>
      <c r="G2981" s="68" t="s">
        <v>78</v>
      </c>
      <c r="H2981" s="68" t="s">
        <v>384</v>
      </c>
      <c r="I2981" s="68" t="s">
        <v>652</v>
      </c>
      <c r="J2981" s="65">
        <v>0</v>
      </c>
      <c r="K2981" s="65">
        <v>5</v>
      </c>
      <c r="L2981" s="65">
        <v>721</v>
      </c>
      <c r="M2981" s="65" t="s">
        <v>502</v>
      </c>
    </row>
    <row r="2982" spans="1:13" ht="12.75" customHeight="1">
      <c r="A2982" s="65" t="str">
        <f>IF(ROW()=1,"KEY",IF(ISNA(VLOOKUP(B2982,車名対応マスタ!B:D,3,FALSE)),"",IF(VLOOKUP(B2982,車名対応マスタ!B:D,3,FALSE)="","",$D2982&amp;" "&amp;IF($G2982="9","J","O")&amp;" "&amp;$I2982&amp;" "&amp;IF($I2982&lt;=TEXT(★完成資料!$A$1,"yyyymm"),TEXT(★完成資料!$A$1,"yyyymm"),"999999")&amp; " " &amp; LEFT(F2982 &amp; "          ",10))))</f>
        <v xml:space="preserve">T O 202207 yyyy00 HV        </v>
      </c>
      <c r="B2982" s="68" t="s">
        <v>304</v>
      </c>
      <c r="C2982" s="68" t="s">
        <v>56</v>
      </c>
      <c r="D2982" s="68" t="s">
        <v>287</v>
      </c>
      <c r="E2982" s="68" t="s">
        <v>359</v>
      </c>
      <c r="F2982" s="68" t="s">
        <v>360</v>
      </c>
      <c r="G2982" s="68" t="s">
        <v>78</v>
      </c>
      <c r="H2982" s="68" t="s">
        <v>384</v>
      </c>
      <c r="I2982" s="68" t="s">
        <v>655</v>
      </c>
      <c r="J2982" s="65">
        <v>0</v>
      </c>
      <c r="K2982" s="65">
        <v>10</v>
      </c>
      <c r="L2982" s="65">
        <v>721</v>
      </c>
      <c r="M2982" s="65" t="s">
        <v>502</v>
      </c>
    </row>
    <row r="2983" spans="1:13" ht="12.75" customHeight="1">
      <c r="A2983" s="65" t="str">
        <f>IF(ROW()=1,"KEY",IF(ISNA(VLOOKUP(B2983,車名対応マスタ!B:D,3,FALSE)),"",IF(VLOOKUP(B2983,車名対応マスタ!B:D,3,FALSE)="","",$D2983&amp;" "&amp;IF($G2983="9","J","O")&amp;" "&amp;$I2983&amp;" "&amp;IF($I2983&lt;=TEXT(★完成資料!$A$1,"yyyymm"),TEXT(★完成資料!$A$1,"yyyymm"),"999999")&amp; " " &amp; LEFT(F2983 &amp; "          ",10))))</f>
        <v xml:space="preserve">T O 202208 yyyy00 HV        </v>
      </c>
      <c r="B2983" s="68" t="s">
        <v>304</v>
      </c>
      <c r="C2983" s="68" t="s">
        <v>56</v>
      </c>
      <c r="D2983" s="68" t="s">
        <v>287</v>
      </c>
      <c r="E2983" s="68" t="s">
        <v>359</v>
      </c>
      <c r="F2983" s="68" t="s">
        <v>360</v>
      </c>
      <c r="G2983" s="68" t="s">
        <v>78</v>
      </c>
      <c r="H2983" s="68" t="s">
        <v>384</v>
      </c>
      <c r="I2983" s="68" t="s">
        <v>656</v>
      </c>
      <c r="J2983" s="65">
        <v>0</v>
      </c>
      <c r="K2983" s="65">
        <v>4</v>
      </c>
      <c r="L2983" s="65">
        <v>721</v>
      </c>
      <c r="M2983" s="65" t="s">
        <v>502</v>
      </c>
    </row>
    <row r="2984" spans="1:13" ht="12.75" customHeight="1">
      <c r="A2984" s="65" t="str">
        <f>IF(ROW()=1,"KEY",IF(ISNA(VLOOKUP(B2984,車名対応マスタ!B:D,3,FALSE)),"",IF(VLOOKUP(B2984,車名対応マスタ!B:D,3,FALSE)="","",$D2984&amp;" "&amp;IF($G2984="9","J","O")&amp;" "&amp;$I2984&amp;" "&amp;IF($I2984&lt;=TEXT(★完成資料!$A$1,"yyyymm"),TEXT(★完成資料!$A$1,"yyyymm"),"999999")&amp; " " &amp; LEFT(F2984 &amp; "          ",10))))</f>
        <v xml:space="preserve">T O 202209 yyyy00 HV        </v>
      </c>
      <c r="B2984" s="68" t="s">
        <v>304</v>
      </c>
      <c r="C2984" s="68" t="s">
        <v>56</v>
      </c>
      <c r="D2984" s="68" t="s">
        <v>287</v>
      </c>
      <c r="E2984" s="68" t="s">
        <v>359</v>
      </c>
      <c r="F2984" s="68" t="s">
        <v>360</v>
      </c>
      <c r="G2984" s="68" t="s">
        <v>78</v>
      </c>
      <c r="H2984" s="68" t="s">
        <v>384</v>
      </c>
      <c r="I2984" s="68" t="s">
        <v>657</v>
      </c>
      <c r="J2984" s="65">
        <v>0</v>
      </c>
      <c r="K2984" s="65">
        <v>1</v>
      </c>
      <c r="L2984" s="65">
        <v>721</v>
      </c>
      <c r="M2984" s="65" t="s">
        <v>502</v>
      </c>
    </row>
    <row r="2985" spans="1:13" ht="12.75" customHeight="1">
      <c r="A2985" s="65" t="str">
        <f>IF(ROW()=1,"KEY",IF(ISNA(VLOOKUP(B2985,車名対応マスタ!B:D,3,FALSE)),"",IF(VLOOKUP(B2985,車名対応マスタ!B:D,3,FALSE)="","",$D2985&amp;" "&amp;IF($G2985="9","J","O")&amp;" "&amp;$I2985&amp;" "&amp;IF($I2985&lt;=TEXT(★完成資料!$A$1,"yyyymm"),TEXT(★完成資料!$A$1,"yyyymm"),"999999")&amp; " " &amp; LEFT(F2985 &amp; "          ",10))))</f>
        <v xml:space="preserve">T O 202210 yyyy00 HV        </v>
      </c>
      <c r="B2985" s="68" t="s">
        <v>304</v>
      </c>
      <c r="C2985" s="68" t="s">
        <v>56</v>
      </c>
      <c r="D2985" s="68" t="s">
        <v>287</v>
      </c>
      <c r="E2985" s="68" t="s">
        <v>359</v>
      </c>
      <c r="F2985" s="68" t="s">
        <v>360</v>
      </c>
      <c r="G2985" s="68" t="s">
        <v>78</v>
      </c>
      <c r="H2985" s="68" t="s">
        <v>384</v>
      </c>
      <c r="I2985" s="68" t="s">
        <v>663</v>
      </c>
      <c r="J2985" s="65">
        <v>0</v>
      </c>
      <c r="K2985" s="65">
        <v>2</v>
      </c>
      <c r="L2985" s="65">
        <v>721</v>
      </c>
      <c r="M2985" s="65" t="s">
        <v>502</v>
      </c>
    </row>
    <row r="2986" spans="1:13" ht="12.75" customHeight="1">
      <c r="A2986" s="65" t="str">
        <f>IF(ROW()=1,"KEY",IF(ISNA(VLOOKUP(B2986,車名対応マスタ!B:D,3,FALSE)),"",IF(VLOOKUP(B2986,車名対応マスタ!B:D,3,FALSE)="","",$D2986&amp;" "&amp;IF($G2986="9","J","O")&amp;" "&amp;$I2986&amp;" "&amp;IF($I2986&lt;=TEXT(★完成資料!$A$1,"yyyymm"),TEXT(★完成資料!$A$1,"yyyymm"),"999999")&amp; " " &amp; LEFT(F2986 &amp; "          ",10))))</f>
        <v xml:space="preserve">T O 202201 yyyy00 HV        </v>
      </c>
      <c r="B2986" s="68" t="s">
        <v>304</v>
      </c>
      <c r="C2986" s="68" t="s">
        <v>56</v>
      </c>
      <c r="D2986" s="68" t="s">
        <v>287</v>
      </c>
      <c r="E2986" s="68" t="s">
        <v>359</v>
      </c>
      <c r="F2986" s="68" t="s">
        <v>360</v>
      </c>
      <c r="G2986" s="68" t="s">
        <v>78</v>
      </c>
      <c r="H2986" s="68" t="s">
        <v>384</v>
      </c>
      <c r="I2986" s="68" t="s">
        <v>639</v>
      </c>
      <c r="J2986" s="65">
        <v>40</v>
      </c>
      <c r="K2986" s="65">
        <v>39</v>
      </c>
      <c r="L2986" s="65">
        <v>719</v>
      </c>
      <c r="M2986" s="65" t="s">
        <v>389</v>
      </c>
    </row>
    <row r="2987" spans="1:13" ht="12.75" customHeight="1">
      <c r="A2987" s="65" t="str">
        <f>IF(ROW()=1,"KEY",IF(ISNA(VLOOKUP(B2987,車名対応マスタ!B:D,3,FALSE)),"",IF(VLOOKUP(B2987,車名対応マスタ!B:D,3,FALSE)="","",$D2987&amp;" "&amp;IF($G2987="9","J","O")&amp;" "&amp;$I2987&amp;" "&amp;IF($I2987&lt;=TEXT(★完成資料!$A$1,"yyyymm"),TEXT(★完成資料!$A$1,"yyyymm"),"999999")&amp; " " &amp; LEFT(F2987 &amp; "          ",10))))</f>
        <v xml:space="preserve">T O 202202 yyyy00 HV        </v>
      </c>
      <c r="B2987" s="68" t="s">
        <v>304</v>
      </c>
      <c r="C2987" s="68" t="s">
        <v>56</v>
      </c>
      <c r="D2987" s="68" t="s">
        <v>287</v>
      </c>
      <c r="E2987" s="68" t="s">
        <v>359</v>
      </c>
      <c r="F2987" s="68" t="s">
        <v>360</v>
      </c>
      <c r="G2987" s="68" t="s">
        <v>78</v>
      </c>
      <c r="H2987" s="68" t="s">
        <v>384</v>
      </c>
      <c r="I2987" s="68" t="s">
        <v>640</v>
      </c>
      <c r="J2987" s="65">
        <v>29</v>
      </c>
      <c r="K2987" s="65">
        <v>44</v>
      </c>
      <c r="L2987" s="65">
        <v>719</v>
      </c>
      <c r="M2987" s="65" t="s">
        <v>389</v>
      </c>
    </row>
    <row r="2988" spans="1:13" ht="12.75" customHeight="1">
      <c r="A2988" s="65" t="str">
        <f>IF(ROW()=1,"KEY",IF(ISNA(VLOOKUP(B2988,車名対応マスタ!B:D,3,FALSE)),"",IF(VLOOKUP(B2988,車名対応マスタ!B:D,3,FALSE)="","",$D2988&amp;" "&amp;IF($G2988="9","J","O")&amp;" "&amp;$I2988&amp;" "&amp;IF($I2988&lt;=TEXT(★完成資料!$A$1,"yyyymm"),TEXT(★完成資料!$A$1,"yyyymm"),"999999")&amp; " " &amp; LEFT(F2988 &amp; "          ",10))))</f>
        <v xml:space="preserve">T O 202203 yyyy00 HV        </v>
      </c>
      <c r="B2988" s="68" t="s">
        <v>304</v>
      </c>
      <c r="C2988" s="68" t="s">
        <v>56</v>
      </c>
      <c r="D2988" s="68" t="s">
        <v>287</v>
      </c>
      <c r="E2988" s="68" t="s">
        <v>359</v>
      </c>
      <c r="F2988" s="68" t="s">
        <v>360</v>
      </c>
      <c r="G2988" s="68" t="s">
        <v>78</v>
      </c>
      <c r="H2988" s="68" t="s">
        <v>384</v>
      </c>
      <c r="I2988" s="68" t="s">
        <v>641</v>
      </c>
      <c r="J2988" s="65">
        <v>70</v>
      </c>
      <c r="K2988" s="65">
        <v>56</v>
      </c>
      <c r="L2988" s="65">
        <v>719</v>
      </c>
      <c r="M2988" s="65" t="s">
        <v>389</v>
      </c>
    </row>
    <row r="2989" spans="1:13" ht="12.75" customHeight="1">
      <c r="A2989" s="65" t="str">
        <f>IF(ROW()=1,"KEY",IF(ISNA(VLOOKUP(B2989,車名対応マスタ!B:D,3,FALSE)),"",IF(VLOOKUP(B2989,車名対応マスタ!B:D,3,FALSE)="","",$D2989&amp;" "&amp;IF($G2989="9","J","O")&amp;" "&amp;$I2989&amp;" "&amp;IF($I2989&lt;=TEXT(★完成資料!$A$1,"yyyymm"),TEXT(★完成資料!$A$1,"yyyymm"),"999999")&amp; " " &amp; LEFT(F2989 &amp; "          ",10))))</f>
        <v xml:space="preserve">T O 202204 yyyy00 HV        </v>
      </c>
      <c r="B2989" s="68" t="s">
        <v>304</v>
      </c>
      <c r="C2989" s="68" t="s">
        <v>56</v>
      </c>
      <c r="D2989" s="68" t="s">
        <v>287</v>
      </c>
      <c r="E2989" s="68" t="s">
        <v>359</v>
      </c>
      <c r="F2989" s="68" t="s">
        <v>360</v>
      </c>
      <c r="G2989" s="68" t="s">
        <v>78</v>
      </c>
      <c r="H2989" s="68" t="s">
        <v>384</v>
      </c>
      <c r="I2989" s="68" t="s">
        <v>642</v>
      </c>
      <c r="J2989" s="65">
        <v>50</v>
      </c>
      <c r="K2989" s="65">
        <v>91</v>
      </c>
      <c r="L2989" s="65">
        <v>719</v>
      </c>
      <c r="M2989" s="65" t="s">
        <v>389</v>
      </c>
    </row>
    <row r="2990" spans="1:13" ht="12.75" customHeight="1">
      <c r="A2990" s="65" t="str">
        <f>IF(ROW()=1,"KEY",IF(ISNA(VLOOKUP(B2990,車名対応マスタ!B:D,3,FALSE)),"",IF(VLOOKUP(B2990,車名対応マスタ!B:D,3,FALSE)="","",$D2990&amp;" "&amp;IF($G2990="9","J","O")&amp;" "&amp;$I2990&amp;" "&amp;IF($I2990&lt;=TEXT(★完成資料!$A$1,"yyyymm"),TEXT(★完成資料!$A$1,"yyyymm"),"999999")&amp; " " &amp; LEFT(F2990 &amp; "          ",10))))</f>
        <v xml:space="preserve">T O 202205 yyyy00 HV        </v>
      </c>
      <c r="B2990" s="68" t="s">
        <v>304</v>
      </c>
      <c r="C2990" s="68" t="s">
        <v>56</v>
      </c>
      <c r="D2990" s="68" t="s">
        <v>287</v>
      </c>
      <c r="E2990" s="68" t="s">
        <v>359</v>
      </c>
      <c r="F2990" s="68" t="s">
        <v>360</v>
      </c>
      <c r="G2990" s="68" t="s">
        <v>78</v>
      </c>
      <c r="H2990" s="68" t="s">
        <v>384</v>
      </c>
      <c r="I2990" s="68" t="s">
        <v>647</v>
      </c>
      <c r="J2990" s="65">
        <v>49</v>
      </c>
      <c r="K2990" s="65">
        <v>75</v>
      </c>
      <c r="L2990" s="65">
        <v>719</v>
      </c>
      <c r="M2990" s="65" t="s">
        <v>389</v>
      </c>
    </row>
    <row r="2991" spans="1:13" ht="12.75" customHeight="1">
      <c r="A2991" s="65" t="str">
        <f>IF(ROW()=1,"KEY",IF(ISNA(VLOOKUP(B2991,車名対応マスタ!B:D,3,FALSE)),"",IF(VLOOKUP(B2991,車名対応マスタ!B:D,3,FALSE)="","",$D2991&amp;" "&amp;IF($G2991="9","J","O")&amp;" "&amp;$I2991&amp;" "&amp;IF($I2991&lt;=TEXT(★完成資料!$A$1,"yyyymm"),TEXT(★完成資料!$A$1,"yyyymm"),"999999")&amp; " " &amp; LEFT(F2991 &amp; "          ",10))))</f>
        <v xml:space="preserve">T O 202206 yyyy00 HV        </v>
      </c>
      <c r="B2991" s="68" t="s">
        <v>304</v>
      </c>
      <c r="C2991" s="68" t="s">
        <v>56</v>
      </c>
      <c r="D2991" s="68" t="s">
        <v>287</v>
      </c>
      <c r="E2991" s="68" t="s">
        <v>359</v>
      </c>
      <c r="F2991" s="68" t="s">
        <v>360</v>
      </c>
      <c r="G2991" s="68" t="s">
        <v>78</v>
      </c>
      <c r="H2991" s="68" t="s">
        <v>384</v>
      </c>
      <c r="I2991" s="68" t="s">
        <v>652</v>
      </c>
      <c r="J2991" s="65">
        <v>50</v>
      </c>
      <c r="K2991" s="65">
        <v>70</v>
      </c>
      <c r="L2991" s="65">
        <v>719</v>
      </c>
      <c r="M2991" s="65" t="s">
        <v>389</v>
      </c>
    </row>
    <row r="2992" spans="1:13" ht="12.75" customHeight="1">
      <c r="A2992" s="65" t="str">
        <f>IF(ROW()=1,"KEY",IF(ISNA(VLOOKUP(B2992,車名対応マスタ!B:D,3,FALSE)),"",IF(VLOOKUP(B2992,車名対応マスタ!B:D,3,FALSE)="","",$D2992&amp;" "&amp;IF($G2992="9","J","O")&amp;" "&amp;$I2992&amp;" "&amp;IF($I2992&lt;=TEXT(★完成資料!$A$1,"yyyymm"),TEXT(★完成資料!$A$1,"yyyymm"),"999999")&amp; " " &amp; LEFT(F2992 &amp; "          ",10))))</f>
        <v xml:space="preserve">T O 202207 yyyy00 HV        </v>
      </c>
      <c r="B2992" s="68" t="s">
        <v>304</v>
      </c>
      <c r="C2992" s="68" t="s">
        <v>56</v>
      </c>
      <c r="D2992" s="68" t="s">
        <v>287</v>
      </c>
      <c r="E2992" s="68" t="s">
        <v>359</v>
      </c>
      <c r="F2992" s="68" t="s">
        <v>360</v>
      </c>
      <c r="G2992" s="68" t="s">
        <v>78</v>
      </c>
      <c r="H2992" s="68" t="s">
        <v>384</v>
      </c>
      <c r="I2992" s="68" t="s">
        <v>655</v>
      </c>
      <c r="J2992" s="65">
        <v>29</v>
      </c>
      <c r="K2992" s="65">
        <v>51</v>
      </c>
      <c r="L2992" s="65">
        <v>719</v>
      </c>
      <c r="M2992" s="65" t="s">
        <v>389</v>
      </c>
    </row>
    <row r="2993" spans="1:13" ht="12.75" customHeight="1">
      <c r="A2993" s="65" t="str">
        <f>IF(ROW()=1,"KEY",IF(ISNA(VLOOKUP(B2993,車名対応マスタ!B:D,3,FALSE)),"",IF(VLOOKUP(B2993,車名対応マスタ!B:D,3,FALSE)="","",$D2993&amp;" "&amp;IF($G2993="9","J","O")&amp;" "&amp;$I2993&amp;" "&amp;IF($I2993&lt;=TEXT(★完成資料!$A$1,"yyyymm"),TEXT(★完成資料!$A$1,"yyyymm"),"999999")&amp; " " &amp; LEFT(F2993 &amp; "          ",10))))</f>
        <v xml:space="preserve">T O 202208 yyyy00 HV        </v>
      </c>
      <c r="B2993" s="68" t="s">
        <v>304</v>
      </c>
      <c r="C2993" s="68" t="s">
        <v>56</v>
      </c>
      <c r="D2993" s="68" t="s">
        <v>287</v>
      </c>
      <c r="E2993" s="68" t="s">
        <v>359</v>
      </c>
      <c r="F2993" s="68" t="s">
        <v>360</v>
      </c>
      <c r="G2993" s="68" t="s">
        <v>78</v>
      </c>
      <c r="H2993" s="68" t="s">
        <v>384</v>
      </c>
      <c r="I2993" s="68" t="s">
        <v>656</v>
      </c>
      <c r="J2993" s="65">
        <v>116</v>
      </c>
      <c r="K2993" s="65">
        <v>48</v>
      </c>
      <c r="L2993" s="65">
        <v>719</v>
      </c>
      <c r="M2993" s="65" t="s">
        <v>389</v>
      </c>
    </row>
    <row r="2994" spans="1:13" ht="12.75" customHeight="1">
      <c r="A2994" s="65" t="str">
        <f>IF(ROW()=1,"KEY",IF(ISNA(VLOOKUP(B2994,車名対応マスタ!B:D,3,FALSE)),"",IF(VLOOKUP(B2994,車名対応マスタ!B:D,3,FALSE)="","",$D2994&amp;" "&amp;IF($G2994="9","J","O")&amp;" "&amp;$I2994&amp;" "&amp;IF($I2994&lt;=TEXT(★完成資料!$A$1,"yyyymm"),TEXT(★完成資料!$A$1,"yyyymm"),"999999")&amp; " " &amp; LEFT(F2994 &amp; "          ",10))))</f>
        <v xml:space="preserve">T O 202209 yyyy00 HV        </v>
      </c>
      <c r="B2994" s="68" t="s">
        <v>304</v>
      </c>
      <c r="C2994" s="68" t="s">
        <v>56</v>
      </c>
      <c r="D2994" s="68" t="s">
        <v>287</v>
      </c>
      <c r="E2994" s="68" t="s">
        <v>359</v>
      </c>
      <c r="F2994" s="68" t="s">
        <v>360</v>
      </c>
      <c r="G2994" s="68" t="s">
        <v>78</v>
      </c>
      <c r="H2994" s="68" t="s">
        <v>384</v>
      </c>
      <c r="I2994" s="68" t="s">
        <v>657</v>
      </c>
      <c r="J2994" s="65">
        <v>124</v>
      </c>
      <c r="K2994" s="65">
        <v>83</v>
      </c>
      <c r="L2994" s="65">
        <v>719</v>
      </c>
      <c r="M2994" s="65" t="s">
        <v>389</v>
      </c>
    </row>
    <row r="2995" spans="1:13" ht="12.75" customHeight="1">
      <c r="A2995" s="65" t="str">
        <f>IF(ROW()=1,"KEY",IF(ISNA(VLOOKUP(B2995,車名対応マスタ!B:D,3,FALSE)),"",IF(VLOOKUP(B2995,車名対応マスタ!B:D,3,FALSE)="","",$D2995&amp;" "&amp;IF($G2995="9","J","O")&amp;" "&amp;$I2995&amp;" "&amp;IF($I2995&lt;=TEXT(★完成資料!$A$1,"yyyymm"),TEXT(★完成資料!$A$1,"yyyymm"),"999999")&amp; " " &amp; LEFT(F2995 &amp; "          ",10))))</f>
        <v xml:space="preserve">T O 202210 yyyy00 HV        </v>
      </c>
      <c r="B2995" s="68" t="s">
        <v>304</v>
      </c>
      <c r="C2995" s="68" t="s">
        <v>56</v>
      </c>
      <c r="D2995" s="68" t="s">
        <v>287</v>
      </c>
      <c r="E2995" s="68" t="s">
        <v>359</v>
      </c>
      <c r="F2995" s="68" t="s">
        <v>360</v>
      </c>
      <c r="G2995" s="68" t="s">
        <v>78</v>
      </c>
      <c r="H2995" s="68" t="s">
        <v>384</v>
      </c>
      <c r="I2995" s="68" t="s">
        <v>663</v>
      </c>
      <c r="J2995" s="65">
        <v>11</v>
      </c>
      <c r="K2995" s="65">
        <v>41</v>
      </c>
      <c r="L2995" s="65">
        <v>719</v>
      </c>
      <c r="M2995" s="65" t="s">
        <v>389</v>
      </c>
    </row>
    <row r="2996" spans="1:13" ht="12.75" customHeight="1">
      <c r="A2996" s="65" t="str">
        <f>IF(ROW()=1,"KEY",IF(ISNA(VLOOKUP(B2996,車名対応マスタ!B:D,3,FALSE)),"",IF(VLOOKUP(B2996,車名対応マスタ!B:D,3,FALSE)="","",$D2996&amp;" "&amp;IF($G2996="9","J","O")&amp;" "&amp;$I2996&amp;" "&amp;IF($I2996&lt;=TEXT(★完成資料!$A$1,"yyyymm"),TEXT(★完成資料!$A$1,"yyyymm"),"999999")&amp; " " &amp; LEFT(F2996 &amp; "          ",10))))</f>
        <v xml:space="preserve">T O 202201 yyyy00 HV        </v>
      </c>
      <c r="B2996" s="68" t="s">
        <v>304</v>
      </c>
      <c r="C2996" s="68" t="s">
        <v>56</v>
      </c>
      <c r="D2996" s="68" t="s">
        <v>287</v>
      </c>
      <c r="E2996" s="68" t="s">
        <v>359</v>
      </c>
      <c r="F2996" s="68" t="s">
        <v>360</v>
      </c>
      <c r="G2996" s="68" t="s">
        <v>78</v>
      </c>
      <c r="H2996" s="68" t="s">
        <v>384</v>
      </c>
      <c r="I2996" s="68" t="s">
        <v>639</v>
      </c>
      <c r="J2996" s="65">
        <v>7</v>
      </c>
      <c r="K2996" s="65">
        <v>127</v>
      </c>
      <c r="L2996" s="65">
        <v>718</v>
      </c>
      <c r="M2996" s="65" t="s">
        <v>503</v>
      </c>
    </row>
    <row r="2997" spans="1:13" ht="12.75" customHeight="1">
      <c r="A2997" s="65" t="str">
        <f>IF(ROW()=1,"KEY",IF(ISNA(VLOOKUP(B2997,車名対応マスタ!B:D,3,FALSE)),"",IF(VLOOKUP(B2997,車名対応マスタ!B:D,3,FALSE)="","",$D2997&amp;" "&amp;IF($G2997="9","J","O")&amp;" "&amp;$I2997&amp;" "&amp;IF($I2997&lt;=TEXT(★完成資料!$A$1,"yyyymm"),TEXT(★完成資料!$A$1,"yyyymm"),"999999")&amp; " " &amp; LEFT(F2997 &amp; "          ",10))))</f>
        <v xml:space="preserve">T O 202202 yyyy00 HV        </v>
      </c>
      <c r="B2997" s="68" t="s">
        <v>304</v>
      </c>
      <c r="C2997" s="68" t="s">
        <v>56</v>
      </c>
      <c r="D2997" s="68" t="s">
        <v>287</v>
      </c>
      <c r="E2997" s="68" t="s">
        <v>359</v>
      </c>
      <c r="F2997" s="68" t="s">
        <v>360</v>
      </c>
      <c r="G2997" s="68" t="s">
        <v>78</v>
      </c>
      <c r="H2997" s="68" t="s">
        <v>384</v>
      </c>
      <c r="I2997" s="68" t="s">
        <v>640</v>
      </c>
      <c r="J2997" s="65">
        <v>4</v>
      </c>
      <c r="K2997" s="65">
        <v>117</v>
      </c>
      <c r="L2997" s="65">
        <v>718</v>
      </c>
      <c r="M2997" s="65" t="s">
        <v>503</v>
      </c>
    </row>
    <row r="2998" spans="1:13" ht="12.75" customHeight="1">
      <c r="A2998" s="65" t="str">
        <f>IF(ROW()=1,"KEY",IF(ISNA(VLOOKUP(B2998,車名対応マスタ!B:D,3,FALSE)),"",IF(VLOOKUP(B2998,車名対応マスタ!B:D,3,FALSE)="","",$D2998&amp;" "&amp;IF($G2998="9","J","O")&amp;" "&amp;$I2998&amp;" "&amp;IF($I2998&lt;=TEXT(★完成資料!$A$1,"yyyymm"),TEXT(★完成資料!$A$1,"yyyymm"),"999999")&amp; " " &amp; LEFT(F2998 &amp; "          ",10))))</f>
        <v xml:space="preserve">T O 202203 yyyy00 HV        </v>
      </c>
      <c r="B2998" s="68" t="s">
        <v>304</v>
      </c>
      <c r="C2998" s="68" t="s">
        <v>56</v>
      </c>
      <c r="D2998" s="68" t="s">
        <v>287</v>
      </c>
      <c r="E2998" s="68" t="s">
        <v>359</v>
      </c>
      <c r="F2998" s="68" t="s">
        <v>360</v>
      </c>
      <c r="G2998" s="68" t="s">
        <v>78</v>
      </c>
      <c r="H2998" s="68" t="s">
        <v>384</v>
      </c>
      <c r="I2998" s="68" t="s">
        <v>641</v>
      </c>
      <c r="J2998" s="65">
        <v>20</v>
      </c>
      <c r="K2998" s="65">
        <v>94</v>
      </c>
      <c r="L2998" s="65">
        <v>718</v>
      </c>
      <c r="M2998" s="65" t="s">
        <v>503</v>
      </c>
    </row>
    <row r="2999" spans="1:13" ht="12.75" customHeight="1">
      <c r="A2999" s="65" t="str">
        <f>IF(ROW()=1,"KEY",IF(ISNA(VLOOKUP(B2999,車名対応マスタ!B:D,3,FALSE)),"",IF(VLOOKUP(B2999,車名対応マスタ!B:D,3,FALSE)="","",$D2999&amp;" "&amp;IF($G2999="9","J","O")&amp;" "&amp;$I2999&amp;" "&amp;IF($I2999&lt;=TEXT(★完成資料!$A$1,"yyyymm"),TEXT(★完成資料!$A$1,"yyyymm"),"999999")&amp; " " &amp; LEFT(F2999 &amp; "          ",10))))</f>
        <v xml:space="preserve">T O 202204 yyyy00 HV        </v>
      </c>
      <c r="B2999" s="68" t="s">
        <v>304</v>
      </c>
      <c r="C2999" s="68" t="s">
        <v>56</v>
      </c>
      <c r="D2999" s="68" t="s">
        <v>287</v>
      </c>
      <c r="E2999" s="68" t="s">
        <v>359</v>
      </c>
      <c r="F2999" s="68" t="s">
        <v>360</v>
      </c>
      <c r="G2999" s="68" t="s">
        <v>78</v>
      </c>
      <c r="H2999" s="68" t="s">
        <v>384</v>
      </c>
      <c r="I2999" s="68" t="s">
        <v>642</v>
      </c>
      <c r="J2999" s="65">
        <v>102</v>
      </c>
      <c r="K2999" s="65">
        <v>86</v>
      </c>
      <c r="L2999" s="65">
        <v>718</v>
      </c>
      <c r="M2999" s="65" t="s">
        <v>503</v>
      </c>
    </row>
    <row r="3000" spans="1:13" ht="12.75" customHeight="1">
      <c r="A3000" s="65" t="str">
        <f>IF(ROW()=1,"KEY",IF(ISNA(VLOOKUP(B3000,車名対応マスタ!B:D,3,FALSE)),"",IF(VLOOKUP(B3000,車名対応マスタ!B:D,3,FALSE)="","",$D3000&amp;" "&amp;IF($G3000="9","J","O")&amp;" "&amp;$I3000&amp;" "&amp;IF($I3000&lt;=TEXT(★完成資料!$A$1,"yyyymm"),TEXT(★完成資料!$A$1,"yyyymm"),"999999")&amp; " " &amp; LEFT(F3000 &amp; "          ",10))))</f>
        <v xml:space="preserve">T O 202205 yyyy00 HV        </v>
      </c>
      <c r="B3000" s="68" t="s">
        <v>304</v>
      </c>
      <c r="C3000" s="68" t="s">
        <v>56</v>
      </c>
      <c r="D3000" s="68" t="s">
        <v>287</v>
      </c>
      <c r="E3000" s="68" t="s">
        <v>359</v>
      </c>
      <c r="F3000" s="68" t="s">
        <v>360</v>
      </c>
      <c r="G3000" s="68" t="s">
        <v>78</v>
      </c>
      <c r="H3000" s="68" t="s">
        <v>384</v>
      </c>
      <c r="I3000" s="68" t="s">
        <v>647</v>
      </c>
      <c r="J3000" s="65">
        <v>27</v>
      </c>
      <c r="K3000" s="65">
        <v>39</v>
      </c>
      <c r="L3000" s="65">
        <v>718</v>
      </c>
      <c r="M3000" s="65" t="s">
        <v>503</v>
      </c>
    </row>
    <row r="3001" spans="1:13" ht="12.75" customHeight="1">
      <c r="A3001" s="65" t="str">
        <f>IF(ROW()=1,"KEY",IF(ISNA(VLOOKUP(B3001,車名対応マスタ!B:D,3,FALSE)),"",IF(VLOOKUP(B3001,車名対応マスタ!B:D,3,FALSE)="","",$D3001&amp;" "&amp;IF($G3001="9","J","O")&amp;" "&amp;$I3001&amp;" "&amp;IF($I3001&lt;=TEXT(★完成資料!$A$1,"yyyymm"),TEXT(★完成資料!$A$1,"yyyymm"),"999999")&amp; " " &amp; LEFT(F3001 &amp; "          ",10))))</f>
        <v xml:space="preserve">T O 202206 yyyy00 HV        </v>
      </c>
      <c r="B3001" s="68" t="s">
        <v>304</v>
      </c>
      <c r="C3001" s="68" t="s">
        <v>56</v>
      </c>
      <c r="D3001" s="68" t="s">
        <v>287</v>
      </c>
      <c r="E3001" s="68" t="s">
        <v>359</v>
      </c>
      <c r="F3001" s="68" t="s">
        <v>360</v>
      </c>
      <c r="G3001" s="68" t="s">
        <v>78</v>
      </c>
      <c r="H3001" s="68" t="s">
        <v>384</v>
      </c>
      <c r="I3001" s="68" t="s">
        <v>652</v>
      </c>
      <c r="J3001" s="65">
        <v>19</v>
      </c>
      <c r="K3001" s="65">
        <v>61</v>
      </c>
      <c r="L3001" s="65">
        <v>718</v>
      </c>
      <c r="M3001" s="65" t="s">
        <v>503</v>
      </c>
    </row>
    <row r="3002" spans="1:13" ht="12.75" customHeight="1">
      <c r="A3002" s="65" t="str">
        <f>IF(ROW()=1,"KEY",IF(ISNA(VLOOKUP(B3002,車名対応マスタ!B:D,3,FALSE)),"",IF(VLOOKUP(B3002,車名対応マスタ!B:D,3,FALSE)="","",$D3002&amp;" "&amp;IF($G3002="9","J","O")&amp;" "&amp;$I3002&amp;" "&amp;IF($I3002&lt;=TEXT(★完成資料!$A$1,"yyyymm"),TEXT(★完成資料!$A$1,"yyyymm"),"999999")&amp; " " &amp; LEFT(F3002 &amp; "          ",10))))</f>
        <v xml:space="preserve">T O 202207 yyyy00 HV        </v>
      </c>
      <c r="B3002" s="68" t="s">
        <v>304</v>
      </c>
      <c r="C3002" s="68" t="s">
        <v>56</v>
      </c>
      <c r="D3002" s="68" t="s">
        <v>287</v>
      </c>
      <c r="E3002" s="68" t="s">
        <v>359</v>
      </c>
      <c r="F3002" s="68" t="s">
        <v>360</v>
      </c>
      <c r="G3002" s="68" t="s">
        <v>78</v>
      </c>
      <c r="H3002" s="68" t="s">
        <v>384</v>
      </c>
      <c r="I3002" s="68" t="s">
        <v>655</v>
      </c>
      <c r="J3002" s="65">
        <v>77</v>
      </c>
      <c r="K3002" s="65">
        <v>32</v>
      </c>
      <c r="L3002" s="65">
        <v>718</v>
      </c>
      <c r="M3002" s="65" t="s">
        <v>503</v>
      </c>
    </row>
    <row r="3003" spans="1:13" ht="12.75" customHeight="1">
      <c r="A3003" s="65" t="str">
        <f>IF(ROW()=1,"KEY",IF(ISNA(VLOOKUP(B3003,車名対応マスタ!B:D,3,FALSE)),"",IF(VLOOKUP(B3003,車名対応マスタ!B:D,3,FALSE)="","",$D3003&amp;" "&amp;IF($G3003="9","J","O")&amp;" "&amp;$I3003&amp;" "&amp;IF($I3003&lt;=TEXT(★完成資料!$A$1,"yyyymm"),TEXT(★完成資料!$A$1,"yyyymm"),"999999")&amp; " " &amp; LEFT(F3003 &amp; "          ",10))))</f>
        <v xml:space="preserve">T O 202208 yyyy00 HV        </v>
      </c>
      <c r="B3003" s="68" t="s">
        <v>304</v>
      </c>
      <c r="C3003" s="68" t="s">
        <v>56</v>
      </c>
      <c r="D3003" s="68" t="s">
        <v>287</v>
      </c>
      <c r="E3003" s="68" t="s">
        <v>359</v>
      </c>
      <c r="F3003" s="68" t="s">
        <v>360</v>
      </c>
      <c r="G3003" s="68" t="s">
        <v>78</v>
      </c>
      <c r="H3003" s="68" t="s">
        <v>384</v>
      </c>
      <c r="I3003" s="68" t="s">
        <v>656</v>
      </c>
      <c r="J3003" s="65">
        <v>67</v>
      </c>
      <c r="K3003" s="65">
        <v>69</v>
      </c>
      <c r="L3003" s="65">
        <v>718</v>
      </c>
      <c r="M3003" s="65" t="s">
        <v>503</v>
      </c>
    </row>
    <row r="3004" spans="1:13" ht="12.75" customHeight="1">
      <c r="A3004" s="65" t="str">
        <f>IF(ROW()=1,"KEY",IF(ISNA(VLOOKUP(B3004,車名対応マスタ!B:D,3,FALSE)),"",IF(VLOOKUP(B3004,車名対応マスタ!B:D,3,FALSE)="","",$D3004&amp;" "&amp;IF($G3004="9","J","O")&amp;" "&amp;$I3004&amp;" "&amp;IF($I3004&lt;=TEXT(★完成資料!$A$1,"yyyymm"),TEXT(★完成資料!$A$1,"yyyymm"),"999999")&amp; " " &amp; LEFT(F3004 &amp; "          ",10))))</f>
        <v xml:space="preserve">T O 202209 yyyy00 HV        </v>
      </c>
      <c r="B3004" s="68" t="s">
        <v>304</v>
      </c>
      <c r="C3004" s="68" t="s">
        <v>56</v>
      </c>
      <c r="D3004" s="68" t="s">
        <v>287</v>
      </c>
      <c r="E3004" s="68" t="s">
        <v>359</v>
      </c>
      <c r="F3004" s="68" t="s">
        <v>360</v>
      </c>
      <c r="G3004" s="68" t="s">
        <v>78</v>
      </c>
      <c r="H3004" s="68" t="s">
        <v>384</v>
      </c>
      <c r="I3004" s="68" t="s">
        <v>657</v>
      </c>
      <c r="J3004" s="65">
        <v>8</v>
      </c>
      <c r="K3004" s="65">
        <v>51</v>
      </c>
      <c r="L3004" s="65">
        <v>718</v>
      </c>
      <c r="M3004" s="65" t="s">
        <v>503</v>
      </c>
    </row>
    <row r="3005" spans="1:13" ht="12.75" customHeight="1">
      <c r="A3005" s="65" t="str">
        <f>IF(ROW()=1,"KEY",IF(ISNA(VLOOKUP(B3005,車名対応マスタ!B:D,3,FALSE)),"",IF(VLOOKUP(B3005,車名対応マスタ!B:D,3,FALSE)="","",$D3005&amp;" "&amp;IF($G3005="9","J","O")&amp;" "&amp;$I3005&amp;" "&amp;IF($I3005&lt;=TEXT(★完成資料!$A$1,"yyyymm"),TEXT(★完成資料!$A$1,"yyyymm"),"999999")&amp; " " &amp; LEFT(F3005 &amp; "          ",10))))</f>
        <v xml:space="preserve">T O 202210 yyyy00 HV        </v>
      </c>
      <c r="B3005" s="68" t="s">
        <v>304</v>
      </c>
      <c r="C3005" s="68" t="s">
        <v>56</v>
      </c>
      <c r="D3005" s="68" t="s">
        <v>287</v>
      </c>
      <c r="E3005" s="68" t="s">
        <v>359</v>
      </c>
      <c r="F3005" s="68" t="s">
        <v>360</v>
      </c>
      <c r="G3005" s="68" t="s">
        <v>78</v>
      </c>
      <c r="H3005" s="68" t="s">
        <v>384</v>
      </c>
      <c r="I3005" s="68" t="s">
        <v>663</v>
      </c>
      <c r="J3005" s="65">
        <v>14</v>
      </c>
      <c r="K3005" s="65">
        <v>51</v>
      </c>
      <c r="L3005" s="65">
        <v>718</v>
      </c>
      <c r="M3005" s="65" t="s">
        <v>503</v>
      </c>
    </row>
    <row r="3006" spans="1:13" ht="12.75" customHeight="1">
      <c r="A3006" s="65" t="str">
        <f>IF(ROW()=1,"KEY",IF(ISNA(VLOOKUP(B3006,車名対応マスタ!B:D,3,FALSE)),"",IF(VLOOKUP(B3006,車名対応マスタ!B:D,3,FALSE)="","",$D3006&amp;" "&amp;IF($G3006="9","J","O")&amp;" "&amp;$I3006&amp;" "&amp;IF($I3006&lt;=TEXT(★完成資料!$A$1,"yyyymm"),TEXT(★完成資料!$A$1,"yyyymm"),"999999")&amp; " " &amp; LEFT(F3006 &amp; "          ",10))))</f>
        <v xml:space="preserve">T O 202203 yyyy00 HV        </v>
      </c>
      <c r="B3006" s="68" t="s">
        <v>304</v>
      </c>
      <c r="C3006" s="68" t="s">
        <v>56</v>
      </c>
      <c r="D3006" s="68" t="s">
        <v>287</v>
      </c>
      <c r="E3006" s="68" t="s">
        <v>359</v>
      </c>
      <c r="F3006" s="68" t="s">
        <v>360</v>
      </c>
      <c r="G3006" s="68" t="s">
        <v>78</v>
      </c>
      <c r="H3006" s="68" t="s">
        <v>384</v>
      </c>
      <c r="I3006" s="68" t="s">
        <v>641</v>
      </c>
      <c r="J3006" s="65">
        <v>1</v>
      </c>
      <c r="K3006" s="65">
        <v>0</v>
      </c>
      <c r="L3006" s="65">
        <v>725</v>
      </c>
      <c r="M3006" s="65" t="s">
        <v>333</v>
      </c>
    </row>
    <row r="3007" spans="1:13" ht="12.75" customHeight="1">
      <c r="A3007" s="65" t="str">
        <f>IF(ROW()=1,"KEY",IF(ISNA(VLOOKUP(B3007,車名対応マスタ!B:D,3,FALSE)),"",IF(VLOOKUP(B3007,車名対応マスタ!B:D,3,FALSE)="","",$D3007&amp;" "&amp;IF($G3007="9","J","O")&amp;" "&amp;$I3007&amp;" "&amp;IF($I3007&lt;=TEXT(★完成資料!$A$1,"yyyymm"),TEXT(★完成資料!$A$1,"yyyymm"),"999999")&amp; " " &amp; LEFT(F3007 &amp; "          ",10))))</f>
        <v xml:space="preserve">T O 202209 yyyy00 HV        </v>
      </c>
      <c r="B3007" s="68" t="s">
        <v>304</v>
      </c>
      <c r="C3007" s="68" t="s">
        <v>56</v>
      </c>
      <c r="D3007" s="68" t="s">
        <v>287</v>
      </c>
      <c r="E3007" s="68" t="s">
        <v>359</v>
      </c>
      <c r="F3007" s="68" t="s">
        <v>360</v>
      </c>
      <c r="G3007" s="68" t="s">
        <v>78</v>
      </c>
      <c r="H3007" s="68" t="s">
        <v>384</v>
      </c>
      <c r="I3007" s="68" t="s">
        <v>657</v>
      </c>
      <c r="J3007" s="65">
        <v>1</v>
      </c>
      <c r="K3007" s="65">
        <v>0</v>
      </c>
      <c r="L3007" s="65">
        <v>725</v>
      </c>
      <c r="M3007" s="65" t="s">
        <v>333</v>
      </c>
    </row>
    <row r="3008" spans="1:13" ht="12.75" customHeight="1">
      <c r="A3008" s="65" t="str">
        <f>IF(ROW()=1,"KEY",IF(ISNA(VLOOKUP(B3008,車名対応マスタ!B:D,3,FALSE)),"",IF(VLOOKUP(B3008,車名対応マスタ!B:D,3,FALSE)="","",$D3008&amp;" "&amp;IF($G3008="9","J","O")&amp;" "&amp;$I3008&amp;" "&amp;IF($I3008&lt;=TEXT(★完成資料!$A$1,"yyyymm"),TEXT(★完成資料!$A$1,"yyyymm"),"999999")&amp; " " &amp; LEFT(F3008 &amp; "          ",10))))</f>
        <v xml:space="preserve">T O 202201 yyyy00 HV        </v>
      </c>
      <c r="B3008" s="68" t="s">
        <v>304</v>
      </c>
      <c r="C3008" s="68" t="s">
        <v>56</v>
      </c>
      <c r="D3008" s="68" t="s">
        <v>287</v>
      </c>
      <c r="E3008" s="68" t="s">
        <v>359</v>
      </c>
      <c r="F3008" s="68" t="s">
        <v>360</v>
      </c>
      <c r="G3008" s="68" t="s">
        <v>79</v>
      </c>
      <c r="H3008" s="68" t="s">
        <v>392</v>
      </c>
      <c r="I3008" s="68" t="s">
        <v>639</v>
      </c>
      <c r="J3008" s="65">
        <v>9</v>
      </c>
      <c r="K3008" s="65">
        <v>3</v>
      </c>
      <c r="L3008" s="65">
        <v>801</v>
      </c>
      <c r="M3008" s="65" t="s">
        <v>393</v>
      </c>
    </row>
    <row r="3009" spans="1:13" ht="12.75" customHeight="1">
      <c r="A3009" s="65" t="str">
        <f>IF(ROW()=1,"KEY",IF(ISNA(VLOOKUP(B3009,車名対応マスタ!B:D,3,FALSE)),"",IF(VLOOKUP(B3009,車名対応マスタ!B:D,3,FALSE)="","",$D3009&amp;" "&amp;IF($G3009="9","J","O")&amp;" "&amp;$I3009&amp;" "&amp;IF($I3009&lt;=TEXT(★完成資料!$A$1,"yyyymm"),TEXT(★完成資料!$A$1,"yyyymm"),"999999")&amp; " " &amp; LEFT(F3009 &amp; "          ",10))))</f>
        <v xml:space="preserve">T O 202202 yyyy00 HV        </v>
      </c>
      <c r="B3009" s="68" t="s">
        <v>304</v>
      </c>
      <c r="C3009" s="68" t="s">
        <v>56</v>
      </c>
      <c r="D3009" s="68" t="s">
        <v>287</v>
      </c>
      <c r="E3009" s="68" t="s">
        <v>359</v>
      </c>
      <c r="F3009" s="68" t="s">
        <v>360</v>
      </c>
      <c r="G3009" s="68" t="s">
        <v>79</v>
      </c>
      <c r="H3009" s="68" t="s">
        <v>392</v>
      </c>
      <c r="I3009" s="68" t="s">
        <v>640</v>
      </c>
      <c r="J3009" s="65">
        <v>2</v>
      </c>
      <c r="K3009" s="65">
        <v>6</v>
      </c>
      <c r="L3009" s="65">
        <v>801</v>
      </c>
      <c r="M3009" s="65" t="s">
        <v>393</v>
      </c>
    </row>
    <row r="3010" spans="1:13" ht="12.75" customHeight="1">
      <c r="A3010" s="65" t="str">
        <f>IF(ROW()=1,"KEY",IF(ISNA(VLOOKUP(B3010,車名対応マスタ!B:D,3,FALSE)),"",IF(VLOOKUP(B3010,車名対応マスタ!B:D,3,FALSE)="","",$D3010&amp;" "&amp;IF($G3010="9","J","O")&amp;" "&amp;$I3010&amp;" "&amp;IF($I3010&lt;=TEXT(★完成資料!$A$1,"yyyymm"),TEXT(★完成資料!$A$1,"yyyymm"),"999999")&amp; " " &amp; LEFT(F3010 &amp; "          ",10))))</f>
        <v xml:space="preserve">T O 202203 yyyy00 HV        </v>
      </c>
      <c r="B3010" s="68" t="s">
        <v>304</v>
      </c>
      <c r="C3010" s="68" t="s">
        <v>56</v>
      </c>
      <c r="D3010" s="68" t="s">
        <v>287</v>
      </c>
      <c r="E3010" s="68" t="s">
        <v>359</v>
      </c>
      <c r="F3010" s="68" t="s">
        <v>360</v>
      </c>
      <c r="G3010" s="68" t="s">
        <v>79</v>
      </c>
      <c r="H3010" s="68" t="s">
        <v>392</v>
      </c>
      <c r="I3010" s="68" t="s">
        <v>641</v>
      </c>
      <c r="J3010" s="65">
        <v>9</v>
      </c>
      <c r="K3010" s="65">
        <v>5</v>
      </c>
      <c r="L3010" s="65">
        <v>801</v>
      </c>
      <c r="M3010" s="65" t="s">
        <v>393</v>
      </c>
    </row>
    <row r="3011" spans="1:13" ht="12.75" customHeight="1">
      <c r="A3011" s="65" t="str">
        <f>IF(ROW()=1,"KEY",IF(ISNA(VLOOKUP(B3011,車名対応マスタ!B:D,3,FALSE)),"",IF(VLOOKUP(B3011,車名対応マスタ!B:D,3,FALSE)="","",$D3011&amp;" "&amp;IF($G3011="9","J","O")&amp;" "&amp;$I3011&amp;" "&amp;IF($I3011&lt;=TEXT(★完成資料!$A$1,"yyyymm"),TEXT(★完成資料!$A$1,"yyyymm"),"999999")&amp; " " &amp; LEFT(F3011 &amp; "          ",10))))</f>
        <v xml:space="preserve">T O 202204 yyyy00 HV        </v>
      </c>
      <c r="B3011" s="68" t="s">
        <v>304</v>
      </c>
      <c r="C3011" s="68" t="s">
        <v>56</v>
      </c>
      <c r="D3011" s="68" t="s">
        <v>287</v>
      </c>
      <c r="E3011" s="68" t="s">
        <v>359</v>
      </c>
      <c r="F3011" s="68" t="s">
        <v>360</v>
      </c>
      <c r="G3011" s="68" t="s">
        <v>79</v>
      </c>
      <c r="H3011" s="68" t="s">
        <v>392</v>
      </c>
      <c r="I3011" s="68" t="s">
        <v>642</v>
      </c>
      <c r="J3011" s="65">
        <v>6</v>
      </c>
      <c r="K3011" s="65">
        <v>4</v>
      </c>
      <c r="L3011" s="65">
        <v>801</v>
      </c>
      <c r="M3011" s="65" t="s">
        <v>393</v>
      </c>
    </row>
    <row r="3012" spans="1:13" ht="12.75" customHeight="1">
      <c r="A3012" s="65" t="str">
        <f>IF(ROW()=1,"KEY",IF(ISNA(VLOOKUP(B3012,車名対応マスタ!B:D,3,FALSE)),"",IF(VLOOKUP(B3012,車名対応マスタ!B:D,3,FALSE)="","",$D3012&amp;" "&amp;IF($G3012="9","J","O")&amp;" "&amp;$I3012&amp;" "&amp;IF($I3012&lt;=TEXT(★完成資料!$A$1,"yyyymm"),TEXT(★完成資料!$A$1,"yyyymm"),"999999")&amp; " " &amp; LEFT(F3012 &amp; "          ",10))))</f>
        <v xml:space="preserve">T O 202205 yyyy00 HV        </v>
      </c>
      <c r="B3012" s="68" t="s">
        <v>304</v>
      </c>
      <c r="C3012" s="68" t="s">
        <v>56</v>
      </c>
      <c r="D3012" s="68" t="s">
        <v>287</v>
      </c>
      <c r="E3012" s="68" t="s">
        <v>359</v>
      </c>
      <c r="F3012" s="68" t="s">
        <v>360</v>
      </c>
      <c r="G3012" s="68" t="s">
        <v>79</v>
      </c>
      <c r="H3012" s="68" t="s">
        <v>392</v>
      </c>
      <c r="I3012" s="68" t="s">
        <v>647</v>
      </c>
      <c r="J3012" s="65">
        <v>6</v>
      </c>
      <c r="K3012" s="65">
        <v>5</v>
      </c>
      <c r="L3012" s="65">
        <v>801</v>
      </c>
      <c r="M3012" s="65" t="s">
        <v>393</v>
      </c>
    </row>
    <row r="3013" spans="1:13" ht="12.75" customHeight="1">
      <c r="A3013" s="65" t="str">
        <f>IF(ROW()=1,"KEY",IF(ISNA(VLOOKUP(B3013,車名対応マスタ!B:D,3,FALSE)),"",IF(VLOOKUP(B3013,車名対応マスタ!B:D,3,FALSE)="","",$D3013&amp;" "&amp;IF($G3013="9","J","O")&amp;" "&amp;$I3013&amp;" "&amp;IF($I3013&lt;=TEXT(★完成資料!$A$1,"yyyymm"),TEXT(★完成資料!$A$1,"yyyymm"),"999999")&amp; " " &amp; LEFT(F3013 &amp; "          ",10))))</f>
        <v xml:space="preserve">T O 202206 yyyy00 HV        </v>
      </c>
      <c r="B3013" s="68" t="s">
        <v>304</v>
      </c>
      <c r="C3013" s="68" t="s">
        <v>56</v>
      </c>
      <c r="D3013" s="68" t="s">
        <v>287</v>
      </c>
      <c r="E3013" s="68" t="s">
        <v>359</v>
      </c>
      <c r="F3013" s="68" t="s">
        <v>360</v>
      </c>
      <c r="G3013" s="68" t="s">
        <v>79</v>
      </c>
      <c r="H3013" s="68" t="s">
        <v>392</v>
      </c>
      <c r="I3013" s="68" t="s">
        <v>652</v>
      </c>
      <c r="J3013" s="65">
        <v>1</v>
      </c>
      <c r="K3013" s="65">
        <v>11</v>
      </c>
      <c r="L3013" s="65">
        <v>801</v>
      </c>
      <c r="M3013" s="65" t="s">
        <v>393</v>
      </c>
    </row>
    <row r="3014" spans="1:13" ht="12.75" customHeight="1">
      <c r="A3014" s="65" t="str">
        <f>IF(ROW()=1,"KEY",IF(ISNA(VLOOKUP(B3014,車名対応マスタ!B:D,3,FALSE)),"",IF(VLOOKUP(B3014,車名対応マスタ!B:D,3,FALSE)="","",$D3014&amp;" "&amp;IF($G3014="9","J","O")&amp;" "&amp;$I3014&amp;" "&amp;IF($I3014&lt;=TEXT(★完成資料!$A$1,"yyyymm"),TEXT(★完成資料!$A$1,"yyyymm"),"999999")&amp; " " &amp; LEFT(F3014 &amp; "          ",10))))</f>
        <v xml:space="preserve">T O 202207 yyyy00 HV        </v>
      </c>
      <c r="B3014" s="68" t="s">
        <v>304</v>
      </c>
      <c r="C3014" s="68" t="s">
        <v>56</v>
      </c>
      <c r="D3014" s="68" t="s">
        <v>287</v>
      </c>
      <c r="E3014" s="68" t="s">
        <v>359</v>
      </c>
      <c r="F3014" s="68" t="s">
        <v>360</v>
      </c>
      <c r="G3014" s="68" t="s">
        <v>79</v>
      </c>
      <c r="H3014" s="68" t="s">
        <v>392</v>
      </c>
      <c r="I3014" s="68" t="s">
        <v>655</v>
      </c>
      <c r="J3014" s="65">
        <v>7</v>
      </c>
      <c r="K3014" s="65">
        <v>4</v>
      </c>
      <c r="L3014" s="65">
        <v>801</v>
      </c>
      <c r="M3014" s="65" t="s">
        <v>393</v>
      </c>
    </row>
    <row r="3015" spans="1:13" ht="12.75" customHeight="1">
      <c r="A3015" s="65" t="str">
        <f>IF(ROW()=1,"KEY",IF(ISNA(VLOOKUP(B3015,車名対応マスタ!B:D,3,FALSE)),"",IF(VLOOKUP(B3015,車名対応マスタ!B:D,3,FALSE)="","",$D3015&amp;" "&amp;IF($G3015="9","J","O")&amp;" "&amp;$I3015&amp;" "&amp;IF($I3015&lt;=TEXT(★完成資料!$A$1,"yyyymm"),TEXT(★完成資料!$A$1,"yyyymm"),"999999")&amp; " " &amp; LEFT(F3015 &amp; "          ",10))))</f>
        <v xml:space="preserve">T O 202208 yyyy00 HV        </v>
      </c>
      <c r="B3015" s="68" t="s">
        <v>304</v>
      </c>
      <c r="C3015" s="68" t="s">
        <v>56</v>
      </c>
      <c r="D3015" s="68" t="s">
        <v>287</v>
      </c>
      <c r="E3015" s="68" t="s">
        <v>359</v>
      </c>
      <c r="F3015" s="68" t="s">
        <v>360</v>
      </c>
      <c r="G3015" s="68" t="s">
        <v>79</v>
      </c>
      <c r="H3015" s="68" t="s">
        <v>392</v>
      </c>
      <c r="I3015" s="68" t="s">
        <v>656</v>
      </c>
      <c r="J3015" s="65">
        <v>2</v>
      </c>
      <c r="K3015" s="65">
        <v>9</v>
      </c>
      <c r="L3015" s="65">
        <v>801</v>
      </c>
      <c r="M3015" s="65" t="s">
        <v>393</v>
      </c>
    </row>
    <row r="3016" spans="1:13" ht="12.75" customHeight="1">
      <c r="A3016" s="65" t="str">
        <f>IF(ROW()=1,"KEY",IF(ISNA(VLOOKUP(B3016,車名対応マスタ!B:D,3,FALSE)),"",IF(VLOOKUP(B3016,車名対応マスタ!B:D,3,FALSE)="","",$D3016&amp;" "&amp;IF($G3016="9","J","O")&amp;" "&amp;$I3016&amp;" "&amp;IF($I3016&lt;=TEXT(★完成資料!$A$1,"yyyymm"),TEXT(★完成資料!$A$1,"yyyymm"),"999999")&amp; " " &amp; LEFT(F3016 &amp; "          ",10))))</f>
        <v xml:space="preserve">T O 202209 yyyy00 HV        </v>
      </c>
      <c r="B3016" s="68" t="s">
        <v>304</v>
      </c>
      <c r="C3016" s="68" t="s">
        <v>56</v>
      </c>
      <c r="D3016" s="68" t="s">
        <v>287</v>
      </c>
      <c r="E3016" s="68" t="s">
        <v>359</v>
      </c>
      <c r="F3016" s="68" t="s">
        <v>360</v>
      </c>
      <c r="G3016" s="68" t="s">
        <v>79</v>
      </c>
      <c r="H3016" s="68" t="s">
        <v>392</v>
      </c>
      <c r="I3016" s="68" t="s">
        <v>657</v>
      </c>
      <c r="J3016" s="65">
        <v>1</v>
      </c>
      <c r="K3016" s="65">
        <v>4</v>
      </c>
      <c r="L3016" s="65">
        <v>801</v>
      </c>
      <c r="M3016" s="65" t="s">
        <v>393</v>
      </c>
    </row>
    <row r="3017" spans="1:13" ht="12.75" customHeight="1">
      <c r="A3017" s="65" t="str">
        <f>IF(ROW()=1,"KEY",IF(ISNA(VLOOKUP(B3017,車名対応マスタ!B:D,3,FALSE)),"",IF(VLOOKUP(B3017,車名対応マスタ!B:D,3,FALSE)="","",$D3017&amp;" "&amp;IF($G3017="9","J","O")&amp;" "&amp;$I3017&amp;" "&amp;IF($I3017&lt;=TEXT(★完成資料!$A$1,"yyyymm"),TEXT(★完成資料!$A$1,"yyyymm"),"999999")&amp; " " &amp; LEFT(F3017 &amp; "          ",10))))</f>
        <v xml:space="preserve">T O 202210 yyyy00 HV        </v>
      </c>
      <c r="B3017" s="68" t="s">
        <v>304</v>
      </c>
      <c r="C3017" s="68" t="s">
        <v>56</v>
      </c>
      <c r="D3017" s="68" t="s">
        <v>287</v>
      </c>
      <c r="E3017" s="68" t="s">
        <v>359</v>
      </c>
      <c r="F3017" s="68" t="s">
        <v>360</v>
      </c>
      <c r="G3017" s="68" t="s">
        <v>79</v>
      </c>
      <c r="H3017" s="68" t="s">
        <v>392</v>
      </c>
      <c r="I3017" s="68" t="s">
        <v>663</v>
      </c>
      <c r="J3017" s="65">
        <v>1</v>
      </c>
      <c r="K3017" s="65">
        <v>8</v>
      </c>
      <c r="L3017" s="65">
        <v>801</v>
      </c>
      <c r="M3017" s="65" t="s">
        <v>393</v>
      </c>
    </row>
    <row r="3018" spans="1:13" ht="12.75" customHeight="1">
      <c r="A3018" s="65" t="str">
        <f>IF(ROW()=1,"KEY",IF(ISNA(VLOOKUP(B3018,車名対応マスタ!B:D,3,FALSE)),"",IF(VLOOKUP(B3018,車名対応マスタ!B:D,3,FALSE)="","",$D3018&amp;" "&amp;IF($G3018="9","J","O")&amp;" "&amp;$I3018&amp;" "&amp;IF($I3018&lt;=TEXT(★完成資料!$A$1,"yyyymm"),TEXT(★完成資料!$A$1,"yyyymm"),"999999")&amp; " " &amp; LEFT(F3018 &amp; "          ",10))))</f>
        <v xml:space="preserve">T O 202202 yyyy00 HV        </v>
      </c>
      <c r="B3018" s="68" t="s">
        <v>304</v>
      </c>
      <c r="C3018" s="68" t="s">
        <v>56</v>
      </c>
      <c r="D3018" s="68" t="s">
        <v>287</v>
      </c>
      <c r="E3018" s="68" t="s">
        <v>359</v>
      </c>
      <c r="F3018" s="68" t="s">
        <v>360</v>
      </c>
      <c r="G3018" s="68" t="s">
        <v>79</v>
      </c>
      <c r="H3018" s="68" t="s">
        <v>392</v>
      </c>
      <c r="I3018" s="68" t="s">
        <v>640</v>
      </c>
      <c r="J3018" s="65">
        <v>0</v>
      </c>
      <c r="K3018" s="65">
        <v>4</v>
      </c>
      <c r="L3018" s="65">
        <v>809</v>
      </c>
      <c r="M3018" s="65" t="s">
        <v>394</v>
      </c>
    </row>
    <row r="3019" spans="1:13" ht="12.75" customHeight="1">
      <c r="A3019" s="65" t="str">
        <f>IF(ROW()=1,"KEY",IF(ISNA(VLOOKUP(B3019,車名対応マスタ!B:D,3,FALSE)),"",IF(VLOOKUP(B3019,車名対応マスタ!B:D,3,FALSE)="","",$D3019&amp;" "&amp;IF($G3019="9","J","O")&amp;" "&amp;$I3019&amp;" "&amp;IF($I3019&lt;=TEXT(★完成資料!$A$1,"yyyymm"),TEXT(★完成資料!$A$1,"yyyymm"),"999999")&amp; " " &amp; LEFT(F3019 &amp; "          ",10))))</f>
        <v xml:space="preserve">T O 202203 yyyy00 HV        </v>
      </c>
      <c r="B3019" s="68" t="s">
        <v>304</v>
      </c>
      <c r="C3019" s="68" t="s">
        <v>56</v>
      </c>
      <c r="D3019" s="68" t="s">
        <v>287</v>
      </c>
      <c r="E3019" s="68" t="s">
        <v>359</v>
      </c>
      <c r="F3019" s="68" t="s">
        <v>360</v>
      </c>
      <c r="G3019" s="68" t="s">
        <v>79</v>
      </c>
      <c r="H3019" s="68" t="s">
        <v>392</v>
      </c>
      <c r="I3019" s="68" t="s">
        <v>641</v>
      </c>
      <c r="J3019" s="65">
        <v>0</v>
      </c>
      <c r="K3019" s="65">
        <v>2</v>
      </c>
      <c r="L3019" s="65">
        <v>809</v>
      </c>
      <c r="M3019" s="65" t="s">
        <v>394</v>
      </c>
    </row>
    <row r="3020" spans="1:13" ht="12.75" customHeight="1">
      <c r="A3020" s="65" t="str">
        <f>IF(ROW()=1,"KEY",IF(ISNA(VLOOKUP(B3020,車名対応マスタ!B:D,3,FALSE)),"",IF(VLOOKUP(B3020,車名対応マスタ!B:D,3,FALSE)="","",$D3020&amp;" "&amp;IF($G3020="9","J","O")&amp;" "&amp;$I3020&amp;" "&amp;IF($I3020&lt;=TEXT(★完成資料!$A$1,"yyyymm"),TEXT(★完成資料!$A$1,"yyyymm"),"999999")&amp; " " &amp; LEFT(F3020 &amp; "          ",10))))</f>
        <v xml:space="preserve">T O 202204 yyyy00 HV        </v>
      </c>
      <c r="B3020" s="68" t="s">
        <v>304</v>
      </c>
      <c r="C3020" s="68" t="s">
        <v>56</v>
      </c>
      <c r="D3020" s="68" t="s">
        <v>287</v>
      </c>
      <c r="E3020" s="68" t="s">
        <v>359</v>
      </c>
      <c r="F3020" s="68" t="s">
        <v>360</v>
      </c>
      <c r="G3020" s="68" t="s">
        <v>79</v>
      </c>
      <c r="H3020" s="68" t="s">
        <v>392</v>
      </c>
      <c r="I3020" s="68" t="s">
        <v>642</v>
      </c>
      <c r="J3020" s="65">
        <v>0</v>
      </c>
      <c r="K3020" s="65">
        <v>3</v>
      </c>
      <c r="L3020" s="65">
        <v>809</v>
      </c>
      <c r="M3020" s="65" t="s">
        <v>394</v>
      </c>
    </row>
    <row r="3021" spans="1:13" ht="12.75" customHeight="1">
      <c r="A3021" s="65" t="str">
        <f>IF(ROW()=1,"KEY",IF(ISNA(VLOOKUP(B3021,車名対応マスタ!B:D,3,FALSE)),"",IF(VLOOKUP(B3021,車名対応マスタ!B:D,3,FALSE)="","",$D3021&amp;" "&amp;IF($G3021="9","J","O")&amp;" "&amp;$I3021&amp;" "&amp;IF($I3021&lt;=TEXT(★完成資料!$A$1,"yyyymm"),TEXT(★完成資料!$A$1,"yyyymm"),"999999")&amp; " " &amp; LEFT(F3021 &amp; "          ",10))))</f>
        <v xml:space="preserve">T O 202205 yyyy00 HV        </v>
      </c>
      <c r="B3021" s="68" t="s">
        <v>304</v>
      </c>
      <c r="C3021" s="68" t="s">
        <v>56</v>
      </c>
      <c r="D3021" s="68" t="s">
        <v>287</v>
      </c>
      <c r="E3021" s="68" t="s">
        <v>359</v>
      </c>
      <c r="F3021" s="68" t="s">
        <v>360</v>
      </c>
      <c r="G3021" s="68" t="s">
        <v>79</v>
      </c>
      <c r="H3021" s="68" t="s">
        <v>392</v>
      </c>
      <c r="I3021" s="68" t="s">
        <v>647</v>
      </c>
      <c r="J3021" s="65">
        <v>0</v>
      </c>
      <c r="K3021" s="65">
        <v>1</v>
      </c>
      <c r="L3021" s="65">
        <v>809</v>
      </c>
      <c r="M3021" s="65" t="s">
        <v>394</v>
      </c>
    </row>
    <row r="3022" spans="1:13" ht="12.75" customHeight="1">
      <c r="A3022" s="65" t="str">
        <f>IF(ROW()=1,"KEY",IF(ISNA(VLOOKUP(B3022,車名対応マスタ!B:D,3,FALSE)),"",IF(VLOOKUP(B3022,車名対応マスタ!B:D,3,FALSE)="","",$D3022&amp;" "&amp;IF($G3022="9","J","O")&amp;" "&amp;$I3022&amp;" "&amp;IF($I3022&lt;=TEXT(★完成資料!$A$1,"yyyymm"),TEXT(★完成資料!$A$1,"yyyymm"),"999999")&amp; " " &amp; LEFT(F3022 &amp; "          ",10))))</f>
        <v xml:space="preserve">T O 202206 yyyy00 HV        </v>
      </c>
      <c r="B3022" s="68" t="s">
        <v>304</v>
      </c>
      <c r="C3022" s="68" t="s">
        <v>56</v>
      </c>
      <c r="D3022" s="68" t="s">
        <v>287</v>
      </c>
      <c r="E3022" s="68" t="s">
        <v>359</v>
      </c>
      <c r="F3022" s="68" t="s">
        <v>360</v>
      </c>
      <c r="G3022" s="68" t="s">
        <v>79</v>
      </c>
      <c r="H3022" s="68" t="s">
        <v>392</v>
      </c>
      <c r="I3022" s="68" t="s">
        <v>652</v>
      </c>
      <c r="J3022" s="65">
        <v>0</v>
      </c>
      <c r="K3022" s="65">
        <v>1</v>
      </c>
      <c r="L3022" s="65">
        <v>809</v>
      </c>
      <c r="M3022" s="65" t="s">
        <v>394</v>
      </c>
    </row>
    <row r="3023" spans="1:13" ht="12.75" customHeight="1">
      <c r="A3023" s="65" t="str">
        <f>IF(ROW()=1,"KEY",IF(ISNA(VLOOKUP(B3023,車名対応マスタ!B:D,3,FALSE)),"",IF(VLOOKUP(B3023,車名対応マスタ!B:D,3,FALSE)="","",$D3023&amp;" "&amp;IF($G3023="9","J","O")&amp;" "&amp;$I3023&amp;" "&amp;IF($I3023&lt;=TEXT(★完成資料!$A$1,"yyyymm"),TEXT(★完成資料!$A$1,"yyyymm"),"999999")&amp; " " &amp; LEFT(F3023 &amp; "          ",10))))</f>
        <v xml:space="preserve">T O 202207 yyyy00 HV        </v>
      </c>
      <c r="B3023" s="68" t="s">
        <v>304</v>
      </c>
      <c r="C3023" s="68" t="s">
        <v>56</v>
      </c>
      <c r="D3023" s="68" t="s">
        <v>287</v>
      </c>
      <c r="E3023" s="68" t="s">
        <v>359</v>
      </c>
      <c r="F3023" s="68" t="s">
        <v>360</v>
      </c>
      <c r="G3023" s="68" t="s">
        <v>79</v>
      </c>
      <c r="H3023" s="68" t="s">
        <v>392</v>
      </c>
      <c r="I3023" s="68" t="s">
        <v>655</v>
      </c>
      <c r="J3023" s="65">
        <v>0</v>
      </c>
      <c r="K3023" s="65">
        <v>2</v>
      </c>
      <c r="L3023" s="65">
        <v>809</v>
      </c>
      <c r="M3023" s="65" t="s">
        <v>394</v>
      </c>
    </row>
    <row r="3024" spans="1:13" ht="12.75" customHeight="1">
      <c r="A3024" s="65" t="str">
        <f>IF(ROW()=1,"KEY",IF(ISNA(VLOOKUP(B3024,車名対応マスタ!B:D,3,FALSE)),"",IF(VLOOKUP(B3024,車名対応マスタ!B:D,3,FALSE)="","",$D3024&amp;" "&amp;IF($G3024="9","J","O")&amp;" "&amp;$I3024&amp;" "&amp;IF($I3024&lt;=TEXT(★完成資料!$A$1,"yyyymm"),TEXT(★完成資料!$A$1,"yyyymm"),"999999")&amp; " " &amp; LEFT(F3024 &amp; "          ",10))))</f>
        <v xml:space="preserve">T O 202201 yyyy00 HV        </v>
      </c>
      <c r="B3024" s="68" t="s">
        <v>304</v>
      </c>
      <c r="C3024" s="68" t="s">
        <v>56</v>
      </c>
      <c r="D3024" s="68" t="s">
        <v>287</v>
      </c>
      <c r="E3024" s="68" t="s">
        <v>359</v>
      </c>
      <c r="F3024" s="68" t="s">
        <v>360</v>
      </c>
      <c r="G3024" s="68" t="s">
        <v>79</v>
      </c>
      <c r="H3024" s="68" t="s">
        <v>392</v>
      </c>
      <c r="I3024" s="68" t="s">
        <v>639</v>
      </c>
      <c r="J3024" s="65">
        <v>0</v>
      </c>
      <c r="K3024" s="65">
        <v>1</v>
      </c>
      <c r="L3024" s="65">
        <v>806</v>
      </c>
      <c r="M3024" s="65" t="s">
        <v>264</v>
      </c>
    </row>
    <row r="3025" spans="1:13" ht="12.75" customHeight="1">
      <c r="A3025" s="65" t="str">
        <f>IF(ROW()=1,"KEY",IF(ISNA(VLOOKUP(B3025,車名対応マスタ!B:D,3,FALSE)),"",IF(VLOOKUP(B3025,車名対応マスタ!B:D,3,FALSE)="","",$D3025&amp;" "&amp;IF($G3025="9","J","O")&amp;" "&amp;$I3025&amp;" "&amp;IF($I3025&lt;=TEXT(★完成資料!$A$1,"yyyymm"),TEXT(★完成資料!$A$1,"yyyymm"),"999999")&amp; " " &amp; LEFT(F3025 &amp; "          ",10))))</f>
        <v xml:space="preserve">T O 202202 yyyy00 HV        </v>
      </c>
      <c r="B3025" s="68" t="s">
        <v>304</v>
      </c>
      <c r="C3025" s="68" t="s">
        <v>56</v>
      </c>
      <c r="D3025" s="68" t="s">
        <v>287</v>
      </c>
      <c r="E3025" s="68" t="s">
        <v>359</v>
      </c>
      <c r="F3025" s="68" t="s">
        <v>360</v>
      </c>
      <c r="G3025" s="68" t="s">
        <v>79</v>
      </c>
      <c r="H3025" s="68" t="s">
        <v>392</v>
      </c>
      <c r="I3025" s="68" t="s">
        <v>640</v>
      </c>
      <c r="J3025" s="65">
        <v>1</v>
      </c>
      <c r="K3025" s="65">
        <v>1</v>
      </c>
      <c r="L3025" s="65">
        <v>806</v>
      </c>
      <c r="M3025" s="65" t="s">
        <v>264</v>
      </c>
    </row>
    <row r="3026" spans="1:13" ht="12.75" customHeight="1">
      <c r="A3026" s="65" t="str">
        <f>IF(ROW()=1,"KEY",IF(ISNA(VLOOKUP(B3026,車名対応マスタ!B:D,3,FALSE)),"",IF(VLOOKUP(B3026,車名対応マスタ!B:D,3,FALSE)="","",$D3026&amp;" "&amp;IF($G3026="9","J","O")&amp;" "&amp;$I3026&amp;" "&amp;IF($I3026&lt;=TEXT(★完成資料!$A$1,"yyyymm"),TEXT(★完成資料!$A$1,"yyyymm"),"999999")&amp; " " &amp; LEFT(F3026 &amp; "          ",10))))</f>
        <v xml:space="preserve">T O 202203 yyyy00 HV        </v>
      </c>
      <c r="B3026" s="68" t="s">
        <v>304</v>
      </c>
      <c r="C3026" s="68" t="s">
        <v>56</v>
      </c>
      <c r="D3026" s="68" t="s">
        <v>287</v>
      </c>
      <c r="E3026" s="68" t="s">
        <v>359</v>
      </c>
      <c r="F3026" s="68" t="s">
        <v>360</v>
      </c>
      <c r="G3026" s="68" t="s">
        <v>79</v>
      </c>
      <c r="H3026" s="68" t="s">
        <v>392</v>
      </c>
      <c r="I3026" s="68" t="s">
        <v>641</v>
      </c>
      <c r="J3026" s="65">
        <v>1</v>
      </c>
      <c r="K3026" s="65">
        <v>1</v>
      </c>
      <c r="L3026" s="65">
        <v>806</v>
      </c>
      <c r="M3026" s="65" t="s">
        <v>264</v>
      </c>
    </row>
    <row r="3027" spans="1:13" ht="12.75" customHeight="1">
      <c r="A3027" s="65" t="str">
        <f>IF(ROW()=1,"KEY",IF(ISNA(VLOOKUP(B3027,車名対応マスタ!B:D,3,FALSE)),"",IF(VLOOKUP(B3027,車名対応マスタ!B:D,3,FALSE)="","",$D3027&amp;" "&amp;IF($G3027="9","J","O")&amp;" "&amp;$I3027&amp;" "&amp;IF($I3027&lt;=TEXT(★完成資料!$A$1,"yyyymm"),TEXT(★完成資料!$A$1,"yyyymm"),"999999")&amp; " " &amp; LEFT(F3027 &amp; "          ",10))))</f>
        <v xml:space="preserve">T O 202204 yyyy00 HV        </v>
      </c>
      <c r="B3027" s="68" t="s">
        <v>304</v>
      </c>
      <c r="C3027" s="68" t="s">
        <v>56</v>
      </c>
      <c r="D3027" s="68" t="s">
        <v>287</v>
      </c>
      <c r="E3027" s="68" t="s">
        <v>359</v>
      </c>
      <c r="F3027" s="68" t="s">
        <v>360</v>
      </c>
      <c r="G3027" s="68" t="s">
        <v>79</v>
      </c>
      <c r="H3027" s="68" t="s">
        <v>392</v>
      </c>
      <c r="I3027" s="68" t="s">
        <v>642</v>
      </c>
      <c r="J3027" s="65">
        <v>1</v>
      </c>
      <c r="K3027" s="65">
        <v>1</v>
      </c>
      <c r="L3027" s="65">
        <v>806</v>
      </c>
      <c r="M3027" s="65" t="s">
        <v>264</v>
      </c>
    </row>
    <row r="3028" spans="1:13" ht="12.75" customHeight="1">
      <c r="A3028" s="65" t="str">
        <f>IF(ROW()=1,"KEY",IF(ISNA(VLOOKUP(B3028,車名対応マスタ!B:D,3,FALSE)),"",IF(VLOOKUP(B3028,車名対応マスタ!B:D,3,FALSE)="","",$D3028&amp;" "&amp;IF($G3028="9","J","O")&amp;" "&amp;$I3028&amp;" "&amp;IF($I3028&lt;=TEXT(★完成資料!$A$1,"yyyymm"),TEXT(★完成資料!$A$1,"yyyymm"),"999999")&amp; " " &amp; LEFT(F3028 &amp; "          ",10))))</f>
        <v xml:space="preserve">T O 202205 yyyy00 HV        </v>
      </c>
      <c r="B3028" s="68" t="s">
        <v>304</v>
      </c>
      <c r="C3028" s="68" t="s">
        <v>56</v>
      </c>
      <c r="D3028" s="68" t="s">
        <v>287</v>
      </c>
      <c r="E3028" s="68" t="s">
        <v>359</v>
      </c>
      <c r="F3028" s="68" t="s">
        <v>360</v>
      </c>
      <c r="G3028" s="68" t="s">
        <v>79</v>
      </c>
      <c r="H3028" s="68" t="s">
        <v>392</v>
      </c>
      <c r="I3028" s="68" t="s">
        <v>647</v>
      </c>
      <c r="J3028" s="65">
        <v>2</v>
      </c>
      <c r="K3028" s="65">
        <v>1</v>
      </c>
      <c r="L3028" s="65">
        <v>806</v>
      </c>
      <c r="M3028" s="65" t="s">
        <v>264</v>
      </c>
    </row>
    <row r="3029" spans="1:13" ht="12.75" customHeight="1">
      <c r="A3029" s="65" t="str">
        <f>IF(ROW()=1,"KEY",IF(ISNA(VLOOKUP(B3029,車名対応マスタ!B:D,3,FALSE)),"",IF(VLOOKUP(B3029,車名対応マスタ!B:D,3,FALSE)="","",$D3029&amp;" "&amp;IF($G3029="9","J","O")&amp;" "&amp;$I3029&amp;" "&amp;IF($I3029&lt;=TEXT(★完成資料!$A$1,"yyyymm"),TEXT(★完成資料!$A$1,"yyyymm"),"999999")&amp; " " &amp; LEFT(F3029 &amp; "          ",10))))</f>
        <v xml:space="preserve">T O 202206 yyyy00 HV        </v>
      </c>
      <c r="B3029" s="68" t="s">
        <v>304</v>
      </c>
      <c r="C3029" s="68" t="s">
        <v>56</v>
      </c>
      <c r="D3029" s="68" t="s">
        <v>287</v>
      </c>
      <c r="E3029" s="68" t="s">
        <v>359</v>
      </c>
      <c r="F3029" s="68" t="s">
        <v>360</v>
      </c>
      <c r="G3029" s="68" t="s">
        <v>79</v>
      </c>
      <c r="H3029" s="68" t="s">
        <v>392</v>
      </c>
      <c r="I3029" s="68" t="s">
        <v>652</v>
      </c>
      <c r="J3029" s="65">
        <v>1</v>
      </c>
      <c r="K3029" s="65">
        <v>2</v>
      </c>
      <c r="L3029" s="65">
        <v>806</v>
      </c>
      <c r="M3029" s="65" t="s">
        <v>264</v>
      </c>
    </row>
    <row r="3030" spans="1:13" ht="12.75" customHeight="1">
      <c r="A3030" s="65" t="str">
        <f>IF(ROW()=1,"KEY",IF(ISNA(VLOOKUP(B3030,車名対応マスタ!B:D,3,FALSE)),"",IF(VLOOKUP(B3030,車名対応マスタ!B:D,3,FALSE)="","",$D3030&amp;" "&amp;IF($G3030="9","J","O")&amp;" "&amp;$I3030&amp;" "&amp;IF($I3030&lt;=TEXT(★完成資料!$A$1,"yyyymm"),TEXT(★完成資料!$A$1,"yyyymm"),"999999")&amp; " " &amp; LEFT(F3030 &amp; "          ",10))))</f>
        <v xml:space="preserve">T O 202208 yyyy00 HV        </v>
      </c>
      <c r="B3030" s="68" t="s">
        <v>304</v>
      </c>
      <c r="C3030" s="68" t="s">
        <v>56</v>
      </c>
      <c r="D3030" s="68" t="s">
        <v>287</v>
      </c>
      <c r="E3030" s="68" t="s">
        <v>359</v>
      </c>
      <c r="F3030" s="68" t="s">
        <v>360</v>
      </c>
      <c r="G3030" s="68" t="s">
        <v>79</v>
      </c>
      <c r="H3030" s="68" t="s">
        <v>392</v>
      </c>
      <c r="I3030" s="68" t="s">
        <v>656</v>
      </c>
      <c r="J3030" s="65">
        <v>2</v>
      </c>
      <c r="K3030" s="65">
        <v>0</v>
      </c>
      <c r="L3030" s="65">
        <v>806</v>
      </c>
      <c r="M3030" s="65" t="s">
        <v>264</v>
      </c>
    </row>
    <row r="3031" spans="1:13" ht="12.75" customHeight="1">
      <c r="A3031" s="65" t="str">
        <f>IF(ROW()=1,"KEY",IF(ISNA(VLOOKUP(B3031,車名対応マスタ!B:D,3,FALSE)),"",IF(VLOOKUP(B3031,車名対応マスタ!B:D,3,FALSE)="","",$D3031&amp;" "&amp;IF($G3031="9","J","O")&amp;" "&amp;$I3031&amp;" "&amp;IF($I3031&lt;=TEXT(★完成資料!$A$1,"yyyymm"),TEXT(★完成資料!$A$1,"yyyymm"),"999999")&amp; " " &amp; LEFT(F3031 &amp; "          ",10))))</f>
        <v xml:space="preserve">T O 202209 yyyy00 HV        </v>
      </c>
      <c r="B3031" s="68" t="s">
        <v>304</v>
      </c>
      <c r="C3031" s="68" t="s">
        <v>56</v>
      </c>
      <c r="D3031" s="68" t="s">
        <v>287</v>
      </c>
      <c r="E3031" s="68" t="s">
        <v>359</v>
      </c>
      <c r="F3031" s="68" t="s">
        <v>360</v>
      </c>
      <c r="G3031" s="68" t="s">
        <v>79</v>
      </c>
      <c r="H3031" s="68" t="s">
        <v>392</v>
      </c>
      <c r="I3031" s="68" t="s">
        <v>657</v>
      </c>
      <c r="J3031" s="65">
        <v>0</v>
      </c>
      <c r="K3031" s="65">
        <v>2</v>
      </c>
      <c r="L3031" s="65">
        <v>806</v>
      </c>
      <c r="M3031" s="65" t="s">
        <v>264</v>
      </c>
    </row>
    <row r="3032" spans="1:13" ht="12.75" customHeight="1">
      <c r="A3032" s="65" t="str">
        <f>IF(ROW()=1,"KEY",IF(ISNA(VLOOKUP(B3032,車名対応マスタ!B:D,3,FALSE)),"",IF(VLOOKUP(B3032,車名対応マスタ!B:D,3,FALSE)="","",$D3032&amp;" "&amp;IF($G3032="9","J","O")&amp;" "&amp;$I3032&amp;" "&amp;IF($I3032&lt;=TEXT(★完成資料!$A$1,"yyyymm"),TEXT(★完成資料!$A$1,"yyyymm"),"999999")&amp; " " &amp; LEFT(F3032 &amp; "          ",10))))</f>
        <v xml:space="preserve">T O 202210 yyyy00 HV        </v>
      </c>
      <c r="B3032" s="68" t="s">
        <v>304</v>
      </c>
      <c r="C3032" s="68" t="s">
        <v>56</v>
      </c>
      <c r="D3032" s="68" t="s">
        <v>287</v>
      </c>
      <c r="E3032" s="68" t="s">
        <v>359</v>
      </c>
      <c r="F3032" s="68" t="s">
        <v>360</v>
      </c>
      <c r="G3032" s="68" t="s">
        <v>79</v>
      </c>
      <c r="H3032" s="68" t="s">
        <v>392</v>
      </c>
      <c r="I3032" s="68" t="s">
        <v>663</v>
      </c>
      <c r="J3032" s="65">
        <v>1</v>
      </c>
      <c r="K3032" s="65">
        <v>2</v>
      </c>
      <c r="L3032" s="65">
        <v>806</v>
      </c>
      <c r="M3032" s="65" t="s">
        <v>264</v>
      </c>
    </row>
    <row r="3033" spans="1:13" ht="12.75" customHeight="1">
      <c r="A3033" s="65" t="str">
        <f>IF(ROW()=1,"KEY",IF(ISNA(VLOOKUP(B3033,車名対応マスタ!B:D,3,FALSE)),"",IF(VLOOKUP(B3033,車名対応マスタ!B:D,3,FALSE)="","",$D3033&amp;" "&amp;IF($G3033="9","J","O")&amp;" "&amp;$I3033&amp;" "&amp;IF($I3033&lt;=TEXT(★完成資料!$A$1,"yyyymm"),TEXT(★完成資料!$A$1,"yyyymm"),"999999")&amp; " " &amp; LEFT(F3033 &amp; "          ",10))))</f>
        <v xml:space="preserve">T O 202201 yyyy00 HV        </v>
      </c>
      <c r="B3033" s="68" t="s">
        <v>304</v>
      </c>
      <c r="C3033" s="68" t="s">
        <v>56</v>
      </c>
      <c r="D3033" s="68" t="s">
        <v>287</v>
      </c>
      <c r="E3033" s="68" t="s">
        <v>359</v>
      </c>
      <c r="F3033" s="68" t="s">
        <v>360</v>
      </c>
      <c r="G3033" s="68" t="s">
        <v>79</v>
      </c>
      <c r="H3033" s="68" t="s">
        <v>392</v>
      </c>
      <c r="I3033" s="68" t="s">
        <v>639</v>
      </c>
      <c r="J3033" s="65">
        <v>2</v>
      </c>
      <c r="K3033" s="65">
        <v>0</v>
      </c>
      <c r="L3033" s="65">
        <v>819</v>
      </c>
      <c r="M3033" s="65" t="s">
        <v>513</v>
      </c>
    </row>
    <row r="3034" spans="1:13" ht="12.75" customHeight="1">
      <c r="A3034" s="65" t="str">
        <f>IF(ROW()=1,"KEY",IF(ISNA(VLOOKUP(B3034,車名対応マスタ!B:D,3,FALSE)),"",IF(VLOOKUP(B3034,車名対応マスタ!B:D,3,FALSE)="","",$D3034&amp;" "&amp;IF($G3034="9","J","O")&amp;" "&amp;$I3034&amp;" "&amp;IF($I3034&lt;=TEXT(★完成資料!$A$1,"yyyymm"),TEXT(★完成資料!$A$1,"yyyymm"),"999999")&amp; " " &amp; LEFT(F3034 &amp; "          ",10))))</f>
        <v xml:space="preserve">T O 202202 yyyy00 HV        </v>
      </c>
      <c r="B3034" s="68" t="s">
        <v>304</v>
      </c>
      <c r="C3034" s="68" t="s">
        <v>56</v>
      </c>
      <c r="D3034" s="68" t="s">
        <v>287</v>
      </c>
      <c r="E3034" s="68" t="s">
        <v>359</v>
      </c>
      <c r="F3034" s="68" t="s">
        <v>360</v>
      </c>
      <c r="G3034" s="68" t="s">
        <v>79</v>
      </c>
      <c r="H3034" s="68" t="s">
        <v>392</v>
      </c>
      <c r="I3034" s="68" t="s">
        <v>640</v>
      </c>
      <c r="J3034" s="65">
        <v>1</v>
      </c>
      <c r="K3034" s="65">
        <v>1</v>
      </c>
      <c r="L3034" s="65">
        <v>819</v>
      </c>
      <c r="M3034" s="65" t="s">
        <v>513</v>
      </c>
    </row>
    <row r="3035" spans="1:13" ht="12.75" customHeight="1">
      <c r="A3035" s="65" t="str">
        <f>IF(ROW()=1,"KEY",IF(ISNA(VLOOKUP(B3035,車名対応マスタ!B:D,3,FALSE)),"",IF(VLOOKUP(B3035,車名対応マスタ!B:D,3,FALSE)="","",$D3035&amp;" "&amp;IF($G3035="9","J","O")&amp;" "&amp;$I3035&amp;" "&amp;IF($I3035&lt;=TEXT(★完成資料!$A$1,"yyyymm"),TEXT(★完成資料!$A$1,"yyyymm"),"999999")&amp; " " &amp; LEFT(F3035 &amp; "          ",10))))</f>
        <v xml:space="preserve">T O 202205 yyyy00 HV        </v>
      </c>
      <c r="B3035" s="68" t="s">
        <v>304</v>
      </c>
      <c r="C3035" s="68" t="s">
        <v>56</v>
      </c>
      <c r="D3035" s="68" t="s">
        <v>287</v>
      </c>
      <c r="E3035" s="68" t="s">
        <v>359</v>
      </c>
      <c r="F3035" s="68" t="s">
        <v>360</v>
      </c>
      <c r="G3035" s="68" t="s">
        <v>79</v>
      </c>
      <c r="H3035" s="68" t="s">
        <v>392</v>
      </c>
      <c r="I3035" s="68" t="s">
        <v>647</v>
      </c>
      <c r="J3035" s="65">
        <v>1</v>
      </c>
      <c r="K3035" s="65">
        <v>0</v>
      </c>
      <c r="L3035" s="65">
        <v>819</v>
      </c>
      <c r="M3035" s="65" t="s">
        <v>513</v>
      </c>
    </row>
    <row r="3036" spans="1:13" ht="12.75" customHeight="1">
      <c r="A3036" s="65" t="str">
        <f>IF(ROW()=1,"KEY",IF(ISNA(VLOOKUP(B3036,車名対応マスタ!B:D,3,FALSE)),"",IF(VLOOKUP(B3036,車名対応マスタ!B:D,3,FALSE)="","",$D3036&amp;" "&amp;IF($G3036="9","J","O")&amp;" "&amp;$I3036&amp;" "&amp;IF($I3036&lt;=TEXT(★完成資料!$A$1,"yyyymm"),TEXT(★完成資料!$A$1,"yyyymm"),"999999")&amp; " " &amp; LEFT(F3036 &amp; "          ",10))))</f>
        <v xml:space="preserve">T O 202207 yyyy00 HV        </v>
      </c>
      <c r="B3036" s="68" t="s">
        <v>304</v>
      </c>
      <c r="C3036" s="68" t="s">
        <v>56</v>
      </c>
      <c r="D3036" s="68" t="s">
        <v>287</v>
      </c>
      <c r="E3036" s="68" t="s">
        <v>359</v>
      </c>
      <c r="F3036" s="68" t="s">
        <v>360</v>
      </c>
      <c r="G3036" s="68" t="s">
        <v>79</v>
      </c>
      <c r="H3036" s="68" t="s">
        <v>392</v>
      </c>
      <c r="I3036" s="68" t="s">
        <v>655</v>
      </c>
      <c r="J3036" s="65">
        <v>0</v>
      </c>
      <c r="K3036" s="65">
        <v>1</v>
      </c>
      <c r="L3036" s="65">
        <v>819</v>
      </c>
      <c r="M3036" s="65" t="s">
        <v>513</v>
      </c>
    </row>
    <row r="3037" spans="1:13" ht="12.75" customHeight="1">
      <c r="A3037" s="65" t="str">
        <f>IF(ROW()=1,"KEY",IF(ISNA(VLOOKUP(B3037,車名対応マスタ!B:D,3,FALSE)),"",IF(VLOOKUP(B3037,車名対応マスタ!B:D,3,FALSE)="","",$D3037&amp;" "&amp;IF($G3037="9","J","O")&amp;" "&amp;$I3037&amp;" "&amp;IF($I3037&lt;=TEXT(★完成資料!$A$1,"yyyymm"),TEXT(★完成資料!$A$1,"yyyymm"),"999999")&amp; " " &amp; LEFT(F3037 &amp; "          ",10))))</f>
        <v xml:space="preserve">T O 202209 yyyy00 HV        </v>
      </c>
      <c r="B3037" s="68" t="s">
        <v>304</v>
      </c>
      <c r="C3037" s="68" t="s">
        <v>56</v>
      </c>
      <c r="D3037" s="68" t="s">
        <v>287</v>
      </c>
      <c r="E3037" s="68" t="s">
        <v>359</v>
      </c>
      <c r="F3037" s="68" t="s">
        <v>360</v>
      </c>
      <c r="G3037" s="68" t="s">
        <v>79</v>
      </c>
      <c r="H3037" s="68" t="s">
        <v>392</v>
      </c>
      <c r="I3037" s="68" t="s">
        <v>657</v>
      </c>
      <c r="J3037" s="65">
        <v>1</v>
      </c>
      <c r="K3037" s="65">
        <v>0</v>
      </c>
      <c r="L3037" s="65">
        <v>819</v>
      </c>
      <c r="M3037" s="65" t="s">
        <v>513</v>
      </c>
    </row>
    <row r="3038" spans="1:13" ht="12.75" customHeight="1">
      <c r="A3038" s="65" t="str">
        <f>IF(ROW()=1,"KEY",IF(ISNA(VLOOKUP(B3038,車名対応マスタ!B:D,3,FALSE)),"",IF(VLOOKUP(B3038,車名対応マスタ!B:D,3,FALSE)="","",$D3038&amp;" "&amp;IF($G3038="9","J","O")&amp;" "&amp;$I3038&amp;" "&amp;IF($I3038&lt;=TEXT(★完成資料!$A$1,"yyyymm"),TEXT(★完成資料!$A$1,"yyyymm"),"999999")&amp; " " &amp; LEFT(F3038 &amp; "          ",10))))</f>
        <v xml:space="preserve">T O 202206 yyyy00 HV        </v>
      </c>
      <c r="B3038" s="68" t="s">
        <v>304</v>
      </c>
      <c r="C3038" s="68" t="s">
        <v>56</v>
      </c>
      <c r="D3038" s="68" t="s">
        <v>287</v>
      </c>
      <c r="E3038" s="68" t="s">
        <v>359</v>
      </c>
      <c r="F3038" s="68" t="s">
        <v>360</v>
      </c>
      <c r="G3038" s="68" t="s">
        <v>80</v>
      </c>
      <c r="H3038" s="68" t="s">
        <v>395</v>
      </c>
      <c r="I3038" s="68" t="s">
        <v>652</v>
      </c>
      <c r="J3038" s="65">
        <v>0</v>
      </c>
      <c r="K3038" s="65">
        <v>5</v>
      </c>
      <c r="L3038" s="65">
        <v>609</v>
      </c>
      <c r="M3038" s="65" t="s">
        <v>252</v>
      </c>
    </row>
    <row r="3039" spans="1:13" ht="12.75" customHeight="1">
      <c r="A3039" s="65" t="str">
        <f>IF(ROW()=1,"KEY",IF(ISNA(VLOOKUP(B3039,車名対応マスタ!B:D,3,FALSE)),"",IF(VLOOKUP(B3039,車名対応マスタ!B:D,3,FALSE)="","",$D3039&amp;" "&amp;IF($G3039="9","J","O")&amp;" "&amp;$I3039&amp;" "&amp;IF($I3039&lt;=TEXT(★完成資料!$A$1,"yyyymm"),TEXT(★完成資料!$A$1,"yyyymm"),"999999")&amp; " " &amp; LEFT(F3039 &amp; "          ",10))))</f>
        <v xml:space="preserve">T O 202208 yyyy00 HV        </v>
      </c>
      <c r="B3039" s="68" t="s">
        <v>304</v>
      </c>
      <c r="C3039" s="68" t="s">
        <v>56</v>
      </c>
      <c r="D3039" s="68" t="s">
        <v>287</v>
      </c>
      <c r="E3039" s="68" t="s">
        <v>359</v>
      </c>
      <c r="F3039" s="68" t="s">
        <v>360</v>
      </c>
      <c r="G3039" s="68" t="s">
        <v>80</v>
      </c>
      <c r="H3039" s="68" t="s">
        <v>395</v>
      </c>
      <c r="I3039" s="68" t="s">
        <v>656</v>
      </c>
      <c r="J3039" s="65">
        <v>0</v>
      </c>
      <c r="K3039" s="65">
        <v>1</v>
      </c>
      <c r="L3039" s="65">
        <v>609</v>
      </c>
      <c r="M3039" s="65" t="s">
        <v>252</v>
      </c>
    </row>
    <row r="3040" spans="1:13" ht="12.75" customHeight="1">
      <c r="A3040" s="65" t="str">
        <f>IF(ROW()=1,"KEY",IF(ISNA(VLOOKUP(B3040,車名対応マスタ!B:D,3,FALSE)),"",IF(VLOOKUP(B3040,車名対応マスタ!B:D,3,FALSE)="","",$D3040&amp;" "&amp;IF($G3040="9","J","O")&amp;" "&amp;$I3040&amp;" "&amp;IF($I3040&lt;=TEXT(★完成資料!$A$1,"yyyymm"),TEXT(★完成資料!$A$1,"yyyymm"),"999999")&amp; " " &amp; LEFT(F3040 &amp; "          ",10))))</f>
        <v xml:space="preserve">T O 202201 yyyy00 HV        </v>
      </c>
      <c r="B3040" s="68" t="s">
        <v>304</v>
      </c>
      <c r="C3040" s="68" t="s">
        <v>56</v>
      </c>
      <c r="D3040" s="68" t="s">
        <v>287</v>
      </c>
      <c r="E3040" s="68" t="s">
        <v>359</v>
      </c>
      <c r="F3040" s="68" t="s">
        <v>360</v>
      </c>
      <c r="G3040" s="68" t="s">
        <v>80</v>
      </c>
      <c r="H3040" s="68" t="s">
        <v>395</v>
      </c>
      <c r="I3040" s="68" t="s">
        <v>639</v>
      </c>
      <c r="J3040" s="65">
        <v>27</v>
      </c>
      <c r="K3040" s="65">
        <v>8</v>
      </c>
      <c r="L3040" s="65">
        <v>607</v>
      </c>
      <c r="M3040" s="65" t="s">
        <v>401</v>
      </c>
    </row>
    <row r="3041" spans="1:13" ht="12.75" customHeight="1">
      <c r="A3041" s="65" t="str">
        <f>IF(ROW()=1,"KEY",IF(ISNA(VLOOKUP(B3041,車名対応マスタ!B:D,3,FALSE)),"",IF(VLOOKUP(B3041,車名対応マスタ!B:D,3,FALSE)="","",$D3041&amp;" "&amp;IF($G3041="9","J","O")&amp;" "&amp;$I3041&amp;" "&amp;IF($I3041&lt;=TEXT(★完成資料!$A$1,"yyyymm"),TEXT(★完成資料!$A$1,"yyyymm"),"999999")&amp; " " &amp; LEFT(F3041 &amp; "          ",10))))</f>
        <v xml:space="preserve">T O 202202 yyyy00 HV        </v>
      </c>
      <c r="B3041" s="68" t="s">
        <v>304</v>
      </c>
      <c r="C3041" s="68" t="s">
        <v>56</v>
      </c>
      <c r="D3041" s="68" t="s">
        <v>287</v>
      </c>
      <c r="E3041" s="68" t="s">
        <v>359</v>
      </c>
      <c r="F3041" s="68" t="s">
        <v>360</v>
      </c>
      <c r="G3041" s="68" t="s">
        <v>80</v>
      </c>
      <c r="H3041" s="68" t="s">
        <v>395</v>
      </c>
      <c r="I3041" s="68" t="s">
        <v>640</v>
      </c>
      <c r="J3041" s="65">
        <v>6</v>
      </c>
      <c r="K3041" s="65">
        <v>8</v>
      </c>
      <c r="L3041" s="65">
        <v>607</v>
      </c>
      <c r="M3041" s="65" t="s">
        <v>401</v>
      </c>
    </row>
    <row r="3042" spans="1:13" ht="12.75" customHeight="1">
      <c r="A3042" s="65" t="str">
        <f>IF(ROW()=1,"KEY",IF(ISNA(VLOOKUP(B3042,車名対応マスタ!B:D,3,FALSE)),"",IF(VLOOKUP(B3042,車名対応マスタ!B:D,3,FALSE)="","",$D3042&amp;" "&amp;IF($G3042="9","J","O")&amp;" "&amp;$I3042&amp;" "&amp;IF($I3042&lt;=TEXT(★完成資料!$A$1,"yyyymm"),TEXT(★完成資料!$A$1,"yyyymm"),"999999")&amp; " " &amp; LEFT(F3042 &amp; "          ",10))))</f>
        <v xml:space="preserve">T O 202203 yyyy00 HV        </v>
      </c>
      <c r="B3042" s="68" t="s">
        <v>304</v>
      </c>
      <c r="C3042" s="68" t="s">
        <v>56</v>
      </c>
      <c r="D3042" s="68" t="s">
        <v>287</v>
      </c>
      <c r="E3042" s="68" t="s">
        <v>359</v>
      </c>
      <c r="F3042" s="68" t="s">
        <v>360</v>
      </c>
      <c r="G3042" s="68" t="s">
        <v>80</v>
      </c>
      <c r="H3042" s="68" t="s">
        <v>395</v>
      </c>
      <c r="I3042" s="68" t="s">
        <v>641</v>
      </c>
      <c r="J3042" s="65">
        <v>14</v>
      </c>
      <c r="K3042" s="65">
        <v>0</v>
      </c>
      <c r="L3042" s="65">
        <v>607</v>
      </c>
      <c r="M3042" s="65" t="s">
        <v>401</v>
      </c>
    </row>
    <row r="3043" spans="1:13" ht="12.75" customHeight="1">
      <c r="A3043" s="65" t="str">
        <f>IF(ROW()=1,"KEY",IF(ISNA(VLOOKUP(B3043,車名対応マスタ!B:D,3,FALSE)),"",IF(VLOOKUP(B3043,車名対応マスタ!B:D,3,FALSE)="","",$D3043&amp;" "&amp;IF($G3043="9","J","O")&amp;" "&amp;$I3043&amp;" "&amp;IF($I3043&lt;=TEXT(★完成資料!$A$1,"yyyymm"),TEXT(★完成資料!$A$1,"yyyymm"),"999999")&amp; " " &amp; LEFT(F3043 &amp; "          ",10))))</f>
        <v xml:space="preserve">T O 202204 yyyy00 HV        </v>
      </c>
      <c r="B3043" s="68" t="s">
        <v>304</v>
      </c>
      <c r="C3043" s="68" t="s">
        <v>56</v>
      </c>
      <c r="D3043" s="68" t="s">
        <v>287</v>
      </c>
      <c r="E3043" s="68" t="s">
        <v>359</v>
      </c>
      <c r="F3043" s="68" t="s">
        <v>360</v>
      </c>
      <c r="G3043" s="68" t="s">
        <v>80</v>
      </c>
      <c r="H3043" s="68" t="s">
        <v>395</v>
      </c>
      <c r="I3043" s="68" t="s">
        <v>642</v>
      </c>
      <c r="J3043" s="65">
        <v>2</v>
      </c>
      <c r="L3043" s="65">
        <v>607</v>
      </c>
      <c r="M3043" s="65" t="s">
        <v>401</v>
      </c>
    </row>
    <row r="3044" spans="1:13" ht="12.75" customHeight="1">
      <c r="A3044" s="65" t="str">
        <f>IF(ROW()=1,"KEY",IF(ISNA(VLOOKUP(B3044,車名対応マスタ!B:D,3,FALSE)),"",IF(VLOOKUP(B3044,車名対応マスタ!B:D,3,FALSE)="","",$D3044&amp;" "&amp;IF($G3044="9","J","O")&amp;" "&amp;$I3044&amp;" "&amp;IF($I3044&lt;=TEXT(★完成資料!$A$1,"yyyymm"),TEXT(★完成資料!$A$1,"yyyymm"),"999999")&amp; " " &amp; LEFT(F3044 &amp; "          ",10))))</f>
        <v xml:space="preserve">T O 202205 yyyy00 HV        </v>
      </c>
      <c r="B3044" s="68" t="s">
        <v>304</v>
      </c>
      <c r="C3044" s="68" t="s">
        <v>56</v>
      </c>
      <c r="D3044" s="68" t="s">
        <v>287</v>
      </c>
      <c r="E3044" s="68" t="s">
        <v>359</v>
      </c>
      <c r="F3044" s="68" t="s">
        <v>360</v>
      </c>
      <c r="G3044" s="68" t="s">
        <v>80</v>
      </c>
      <c r="H3044" s="68" t="s">
        <v>395</v>
      </c>
      <c r="I3044" s="68" t="s">
        <v>647</v>
      </c>
      <c r="J3044" s="65">
        <v>6</v>
      </c>
      <c r="K3044" s="65">
        <v>1</v>
      </c>
      <c r="L3044" s="65">
        <v>607</v>
      </c>
      <c r="M3044" s="65" t="s">
        <v>401</v>
      </c>
    </row>
    <row r="3045" spans="1:13" ht="12.75" customHeight="1">
      <c r="A3045" s="65" t="str">
        <f>IF(ROW()=1,"KEY",IF(ISNA(VLOOKUP(B3045,車名対応マスタ!B:D,3,FALSE)),"",IF(VLOOKUP(B3045,車名対応マスタ!B:D,3,FALSE)="","",$D3045&amp;" "&amp;IF($G3045="9","J","O")&amp;" "&amp;$I3045&amp;" "&amp;IF($I3045&lt;=TEXT(★完成資料!$A$1,"yyyymm"),TEXT(★完成資料!$A$1,"yyyymm"),"999999")&amp; " " &amp; LEFT(F3045 &amp; "          ",10))))</f>
        <v xml:space="preserve">T O 202206 yyyy00 HV        </v>
      </c>
      <c r="B3045" s="68" t="s">
        <v>304</v>
      </c>
      <c r="C3045" s="68" t="s">
        <v>56</v>
      </c>
      <c r="D3045" s="68" t="s">
        <v>287</v>
      </c>
      <c r="E3045" s="68" t="s">
        <v>359</v>
      </c>
      <c r="F3045" s="68" t="s">
        <v>360</v>
      </c>
      <c r="G3045" s="68" t="s">
        <v>80</v>
      </c>
      <c r="H3045" s="68" t="s">
        <v>395</v>
      </c>
      <c r="I3045" s="68" t="s">
        <v>652</v>
      </c>
      <c r="K3045" s="65">
        <v>4</v>
      </c>
      <c r="L3045" s="65">
        <v>607</v>
      </c>
      <c r="M3045" s="65" t="s">
        <v>401</v>
      </c>
    </row>
    <row r="3046" spans="1:13" ht="12.75" customHeight="1">
      <c r="A3046" s="65" t="str">
        <f>IF(ROW()=1,"KEY",IF(ISNA(VLOOKUP(B3046,車名対応マスタ!B:D,3,FALSE)),"",IF(VLOOKUP(B3046,車名対応マスタ!B:D,3,FALSE)="","",$D3046&amp;" "&amp;IF($G3046="9","J","O")&amp;" "&amp;$I3046&amp;" "&amp;IF($I3046&lt;=TEXT(★完成資料!$A$1,"yyyymm"),TEXT(★完成資料!$A$1,"yyyymm"),"999999")&amp; " " &amp; LEFT(F3046 &amp; "          ",10))))</f>
        <v xml:space="preserve">T O 202207 yyyy00 HV        </v>
      </c>
      <c r="B3046" s="68" t="s">
        <v>304</v>
      </c>
      <c r="C3046" s="68" t="s">
        <v>56</v>
      </c>
      <c r="D3046" s="68" t="s">
        <v>287</v>
      </c>
      <c r="E3046" s="68" t="s">
        <v>359</v>
      </c>
      <c r="F3046" s="68" t="s">
        <v>360</v>
      </c>
      <c r="G3046" s="68" t="s">
        <v>80</v>
      </c>
      <c r="H3046" s="68" t="s">
        <v>395</v>
      </c>
      <c r="I3046" s="68" t="s">
        <v>655</v>
      </c>
      <c r="K3046" s="65">
        <v>16</v>
      </c>
      <c r="L3046" s="65">
        <v>607</v>
      </c>
      <c r="M3046" s="65" t="s">
        <v>401</v>
      </c>
    </row>
    <row r="3047" spans="1:13" ht="12.75" customHeight="1">
      <c r="A3047" s="65" t="str">
        <f>IF(ROW()=1,"KEY",IF(ISNA(VLOOKUP(B3047,車名対応マスタ!B:D,3,FALSE)),"",IF(VLOOKUP(B3047,車名対応マスタ!B:D,3,FALSE)="","",$D3047&amp;" "&amp;IF($G3047="9","J","O")&amp;" "&amp;$I3047&amp;" "&amp;IF($I3047&lt;=TEXT(★完成資料!$A$1,"yyyymm"),TEXT(★完成資料!$A$1,"yyyymm"),"999999")&amp; " " &amp; LEFT(F3047 &amp; "          ",10))))</f>
        <v xml:space="preserve">T O 202208 yyyy00 HV        </v>
      </c>
      <c r="B3047" s="68" t="s">
        <v>304</v>
      </c>
      <c r="C3047" s="68" t="s">
        <v>56</v>
      </c>
      <c r="D3047" s="68" t="s">
        <v>287</v>
      </c>
      <c r="E3047" s="68" t="s">
        <v>359</v>
      </c>
      <c r="F3047" s="68" t="s">
        <v>360</v>
      </c>
      <c r="G3047" s="68" t="s">
        <v>80</v>
      </c>
      <c r="H3047" s="68" t="s">
        <v>395</v>
      </c>
      <c r="I3047" s="68" t="s">
        <v>656</v>
      </c>
      <c r="K3047" s="65">
        <v>15</v>
      </c>
      <c r="L3047" s="65">
        <v>607</v>
      </c>
      <c r="M3047" s="65" t="s">
        <v>401</v>
      </c>
    </row>
    <row r="3048" spans="1:13" ht="12.75" customHeight="1">
      <c r="A3048" s="65" t="str">
        <f>IF(ROW()=1,"KEY",IF(ISNA(VLOOKUP(B3048,車名対応マスタ!B:D,3,FALSE)),"",IF(VLOOKUP(B3048,車名対応マスタ!B:D,3,FALSE)="","",$D3048&amp;" "&amp;IF($G3048="9","J","O")&amp;" "&amp;$I3048&amp;" "&amp;IF($I3048&lt;=TEXT(★完成資料!$A$1,"yyyymm"),TEXT(★完成資料!$A$1,"yyyymm"),"999999")&amp; " " &amp; LEFT(F3048 &amp; "          ",10))))</f>
        <v xml:space="preserve">T O 202209 yyyy00 HV        </v>
      </c>
      <c r="B3048" s="68" t="s">
        <v>304</v>
      </c>
      <c r="C3048" s="68" t="s">
        <v>56</v>
      </c>
      <c r="D3048" s="68" t="s">
        <v>287</v>
      </c>
      <c r="E3048" s="68" t="s">
        <v>359</v>
      </c>
      <c r="F3048" s="68" t="s">
        <v>360</v>
      </c>
      <c r="G3048" s="68" t="s">
        <v>80</v>
      </c>
      <c r="H3048" s="68" t="s">
        <v>395</v>
      </c>
      <c r="I3048" s="68" t="s">
        <v>657</v>
      </c>
      <c r="K3048" s="65">
        <v>23</v>
      </c>
      <c r="L3048" s="65">
        <v>607</v>
      </c>
      <c r="M3048" s="65" t="s">
        <v>401</v>
      </c>
    </row>
    <row r="3049" spans="1:13" ht="12.75" customHeight="1">
      <c r="A3049" s="65" t="str">
        <f>IF(ROW()=1,"KEY",IF(ISNA(VLOOKUP(B3049,車名対応マスタ!B:D,3,FALSE)),"",IF(VLOOKUP(B3049,車名対応マスタ!B:D,3,FALSE)="","",$D3049&amp;" "&amp;IF($G3049="9","J","O")&amp;" "&amp;$I3049&amp;" "&amp;IF($I3049&lt;=TEXT(★完成資料!$A$1,"yyyymm"),TEXT(★完成資料!$A$1,"yyyymm"),"999999")&amp; " " &amp; LEFT(F3049 &amp; "          ",10))))</f>
        <v xml:space="preserve">T O 202210 yyyy00 HV        </v>
      </c>
      <c r="B3049" s="68" t="s">
        <v>304</v>
      </c>
      <c r="C3049" s="68" t="s">
        <v>56</v>
      </c>
      <c r="D3049" s="68" t="s">
        <v>287</v>
      </c>
      <c r="E3049" s="68" t="s">
        <v>359</v>
      </c>
      <c r="F3049" s="68" t="s">
        <v>360</v>
      </c>
      <c r="G3049" s="68" t="s">
        <v>80</v>
      </c>
      <c r="H3049" s="68" t="s">
        <v>395</v>
      </c>
      <c r="I3049" s="68" t="s">
        <v>663</v>
      </c>
      <c r="K3049" s="65">
        <v>25</v>
      </c>
      <c r="L3049" s="65">
        <v>607</v>
      </c>
      <c r="M3049" s="65" t="s">
        <v>401</v>
      </c>
    </row>
    <row r="3050" spans="1:13" ht="12.75" customHeight="1">
      <c r="A3050" s="65" t="str">
        <f>IF(ROW()=1,"KEY",IF(ISNA(VLOOKUP(B3050,車名対応マスタ!B:D,3,FALSE)),"",IF(VLOOKUP(B3050,車名対応マスタ!B:D,3,FALSE)="","",$D3050&amp;" "&amp;IF($G3050="9","J","O")&amp;" "&amp;$I3050&amp;" "&amp;IF($I3050&lt;=TEXT(★完成資料!$A$1,"yyyymm"),TEXT(★完成資料!$A$1,"yyyymm"),"999999")&amp; " " &amp; LEFT(F3050 &amp; "          ",10))))</f>
        <v xml:space="preserve">T O 202201 yyyy00 HV        </v>
      </c>
      <c r="B3050" s="68" t="s">
        <v>304</v>
      </c>
      <c r="C3050" s="68" t="s">
        <v>56</v>
      </c>
      <c r="D3050" s="68" t="s">
        <v>287</v>
      </c>
      <c r="E3050" s="68" t="s">
        <v>359</v>
      </c>
      <c r="F3050" s="68" t="s">
        <v>360</v>
      </c>
      <c r="G3050" s="68" t="s">
        <v>81</v>
      </c>
      <c r="H3050" s="68" t="s">
        <v>402</v>
      </c>
      <c r="I3050" s="68" t="s">
        <v>639</v>
      </c>
      <c r="J3050" s="65">
        <v>2</v>
      </c>
      <c r="K3050" s="65">
        <v>1</v>
      </c>
      <c r="L3050" s="65">
        <v>537</v>
      </c>
      <c r="M3050" s="65" t="s">
        <v>284</v>
      </c>
    </row>
    <row r="3051" spans="1:13" ht="12.75" customHeight="1">
      <c r="A3051" s="65" t="str">
        <f>IF(ROW()=1,"KEY",IF(ISNA(VLOOKUP(B3051,車名対応マスタ!B:D,3,FALSE)),"",IF(VLOOKUP(B3051,車名対応マスタ!B:D,3,FALSE)="","",$D3051&amp;" "&amp;IF($G3051="9","J","O")&amp;" "&amp;$I3051&amp;" "&amp;IF($I3051&lt;=TEXT(★完成資料!$A$1,"yyyymm"),TEXT(★完成資料!$A$1,"yyyymm"),"999999")&amp; " " &amp; LEFT(F3051 &amp; "          ",10))))</f>
        <v xml:space="preserve">T O 202203 yyyy00 HV        </v>
      </c>
      <c r="B3051" s="68" t="s">
        <v>304</v>
      </c>
      <c r="C3051" s="68" t="s">
        <v>56</v>
      </c>
      <c r="D3051" s="68" t="s">
        <v>287</v>
      </c>
      <c r="E3051" s="68" t="s">
        <v>359</v>
      </c>
      <c r="F3051" s="68" t="s">
        <v>360</v>
      </c>
      <c r="G3051" s="68" t="s">
        <v>81</v>
      </c>
      <c r="H3051" s="68" t="s">
        <v>402</v>
      </c>
      <c r="I3051" s="68" t="s">
        <v>641</v>
      </c>
      <c r="J3051" s="65">
        <v>2</v>
      </c>
      <c r="K3051" s="65">
        <v>0</v>
      </c>
      <c r="L3051" s="65">
        <v>537</v>
      </c>
      <c r="M3051" s="65" t="s">
        <v>284</v>
      </c>
    </row>
    <row r="3052" spans="1:13" ht="12.75" customHeight="1">
      <c r="A3052" s="65" t="str">
        <f>IF(ROW()=1,"KEY",IF(ISNA(VLOOKUP(B3052,車名対応マスタ!B:D,3,FALSE)),"",IF(VLOOKUP(B3052,車名対応マスタ!B:D,3,FALSE)="","",$D3052&amp;" "&amp;IF($G3052="9","J","O")&amp;" "&amp;$I3052&amp;" "&amp;IF($I3052&lt;=TEXT(★完成資料!$A$1,"yyyymm"),TEXT(★完成資料!$A$1,"yyyymm"),"999999")&amp; " " &amp; LEFT(F3052 &amp; "          ",10))))</f>
        <v xml:space="preserve">T O 202204 yyyy00 HV        </v>
      </c>
      <c r="B3052" s="68" t="s">
        <v>304</v>
      </c>
      <c r="C3052" s="68" t="s">
        <v>56</v>
      </c>
      <c r="D3052" s="68" t="s">
        <v>287</v>
      </c>
      <c r="E3052" s="68" t="s">
        <v>359</v>
      </c>
      <c r="F3052" s="68" t="s">
        <v>360</v>
      </c>
      <c r="G3052" s="68" t="s">
        <v>81</v>
      </c>
      <c r="H3052" s="68" t="s">
        <v>402</v>
      </c>
      <c r="I3052" s="68" t="s">
        <v>642</v>
      </c>
      <c r="J3052" s="65">
        <v>1</v>
      </c>
      <c r="K3052" s="65">
        <v>0</v>
      </c>
      <c r="L3052" s="65">
        <v>537</v>
      </c>
      <c r="M3052" s="65" t="s">
        <v>284</v>
      </c>
    </row>
    <row r="3053" spans="1:13" ht="12.75" customHeight="1">
      <c r="A3053" s="65" t="str">
        <f>IF(ROW()=1,"KEY",IF(ISNA(VLOOKUP(B3053,車名対応マスタ!B:D,3,FALSE)),"",IF(VLOOKUP(B3053,車名対応マスタ!B:D,3,FALSE)="","",$D3053&amp;" "&amp;IF($G3053="9","J","O")&amp;" "&amp;$I3053&amp;" "&amp;IF($I3053&lt;=TEXT(★完成資料!$A$1,"yyyymm"),TEXT(★完成資料!$A$1,"yyyymm"),"999999")&amp; " " &amp; LEFT(F3053 &amp; "          ",10))))</f>
        <v xml:space="preserve">T O 202205 yyyy00 HV        </v>
      </c>
      <c r="B3053" s="68" t="s">
        <v>304</v>
      </c>
      <c r="C3053" s="68" t="s">
        <v>56</v>
      </c>
      <c r="D3053" s="68" t="s">
        <v>287</v>
      </c>
      <c r="E3053" s="68" t="s">
        <v>359</v>
      </c>
      <c r="F3053" s="68" t="s">
        <v>360</v>
      </c>
      <c r="G3053" s="68" t="s">
        <v>81</v>
      </c>
      <c r="H3053" s="68" t="s">
        <v>402</v>
      </c>
      <c r="I3053" s="68" t="s">
        <v>647</v>
      </c>
      <c r="J3053" s="65">
        <v>3</v>
      </c>
      <c r="K3053" s="65">
        <v>0</v>
      </c>
      <c r="L3053" s="65">
        <v>537</v>
      </c>
      <c r="M3053" s="65" t="s">
        <v>284</v>
      </c>
    </row>
    <row r="3054" spans="1:13" ht="12.75" customHeight="1">
      <c r="A3054" s="65" t="str">
        <f>IF(ROW()=1,"KEY",IF(ISNA(VLOOKUP(B3054,車名対応マスタ!B:D,3,FALSE)),"",IF(VLOOKUP(B3054,車名対応マスタ!B:D,3,FALSE)="","",$D3054&amp;" "&amp;IF($G3054="9","J","O")&amp;" "&amp;$I3054&amp;" "&amp;IF($I3054&lt;=TEXT(★完成資料!$A$1,"yyyymm"),TEXT(★完成資料!$A$1,"yyyymm"),"999999")&amp; " " &amp; LEFT(F3054 &amp; "          ",10))))</f>
        <v xml:space="preserve">T O 202207 yyyy00 HV        </v>
      </c>
      <c r="B3054" s="68" t="s">
        <v>304</v>
      </c>
      <c r="C3054" s="68" t="s">
        <v>56</v>
      </c>
      <c r="D3054" s="68" t="s">
        <v>287</v>
      </c>
      <c r="E3054" s="68" t="s">
        <v>359</v>
      </c>
      <c r="F3054" s="68" t="s">
        <v>360</v>
      </c>
      <c r="G3054" s="68" t="s">
        <v>81</v>
      </c>
      <c r="H3054" s="68" t="s">
        <v>402</v>
      </c>
      <c r="I3054" s="68" t="s">
        <v>655</v>
      </c>
      <c r="J3054" s="65">
        <v>3</v>
      </c>
      <c r="K3054" s="65">
        <v>1</v>
      </c>
      <c r="L3054" s="65">
        <v>537</v>
      </c>
      <c r="M3054" s="65" t="s">
        <v>284</v>
      </c>
    </row>
    <row r="3055" spans="1:13" ht="12.75" customHeight="1">
      <c r="A3055" s="65" t="str">
        <f>IF(ROW()=1,"KEY",IF(ISNA(VLOOKUP(B3055,車名対応マスタ!B:D,3,FALSE)),"",IF(VLOOKUP(B3055,車名対応マスタ!B:D,3,FALSE)="","",$D3055&amp;" "&amp;IF($G3055="9","J","O")&amp;" "&amp;$I3055&amp;" "&amp;IF($I3055&lt;=TEXT(★完成資料!$A$1,"yyyymm"),TEXT(★完成資料!$A$1,"yyyymm"),"999999")&amp; " " &amp; LEFT(F3055 &amp; "          ",10))))</f>
        <v xml:space="preserve">T O 202209 yyyy00 HV        </v>
      </c>
      <c r="B3055" s="68" t="s">
        <v>304</v>
      </c>
      <c r="C3055" s="68" t="s">
        <v>56</v>
      </c>
      <c r="D3055" s="68" t="s">
        <v>287</v>
      </c>
      <c r="E3055" s="68" t="s">
        <v>359</v>
      </c>
      <c r="F3055" s="68" t="s">
        <v>360</v>
      </c>
      <c r="G3055" s="68" t="s">
        <v>81</v>
      </c>
      <c r="H3055" s="68" t="s">
        <v>402</v>
      </c>
      <c r="I3055" s="68" t="s">
        <v>657</v>
      </c>
      <c r="J3055" s="65">
        <v>0</v>
      </c>
      <c r="K3055" s="65">
        <v>2</v>
      </c>
      <c r="L3055" s="65">
        <v>537</v>
      </c>
      <c r="M3055" s="65" t="s">
        <v>284</v>
      </c>
    </row>
    <row r="3056" spans="1:13" ht="12.75" customHeight="1">
      <c r="A3056" s="65" t="str">
        <f>IF(ROW()=1,"KEY",IF(ISNA(VLOOKUP(B3056,車名対応マスタ!B:D,3,FALSE)),"",IF(VLOOKUP(B3056,車名対応マスタ!B:D,3,FALSE)="","",$D3056&amp;" "&amp;IF($G3056="9","J","O")&amp;" "&amp;$I3056&amp;" "&amp;IF($I3056&lt;=TEXT(★完成資料!$A$1,"yyyymm"),TEXT(★完成資料!$A$1,"yyyymm"),"999999")&amp; " " &amp; LEFT(F3056 &amp; "          ",10))))</f>
        <v xml:space="preserve">T O 202207 yyyy00 HV        </v>
      </c>
      <c r="B3056" s="68" t="s">
        <v>304</v>
      </c>
      <c r="C3056" s="68" t="s">
        <v>56</v>
      </c>
      <c r="D3056" s="68" t="s">
        <v>287</v>
      </c>
      <c r="E3056" s="68" t="s">
        <v>359</v>
      </c>
      <c r="F3056" s="68" t="s">
        <v>360</v>
      </c>
      <c r="G3056" s="68" t="s">
        <v>81</v>
      </c>
      <c r="H3056" s="68" t="s">
        <v>402</v>
      </c>
      <c r="I3056" s="68" t="s">
        <v>655</v>
      </c>
      <c r="J3056" s="65">
        <v>2</v>
      </c>
      <c r="K3056" s="65">
        <v>0</v>
      </c>
      <c r="L3056" s="65">
        <v>529</v>
      </c>
      <c r="M3056" s="65" t="s">
        <v>509</v>
      </c>
    </row>
    <row r="3057" spans="1:13" ht="12.75" customHeight="1">
      <c r="A3057" s="65" t="str">
        <f>IF(ROW()=1,"KEY",IF(ISNA(VLOOKUP(B3057,車名対応マスタ!B:D,3,FALSE)),"",IF(VLOOKUP(B3057,車名対応マスタ!B:D,3,FALSE)="","",$D3057&amp;" "&amp;IF($G3057="9","J","O")&amp;" "&amp;$I3057&amp;" "&amp;IF($I3057&lt;=TEXT(★完成資料!$A$1,"yyyymm"),TEXT(★完成資料!$A$1,"yyyymm"),"999999")&amp; " " &amp; LEFT(F3057 &amp; "          ",10))))</f>
        <v xml:space="preserve">T O 202209 yyyy00 HV        </v>
      </c>
      <c r="B3057" s="68" t="s">
        <v>304</v>
      </c>
      <c r="C3057" s="68" t="s">
        <v>56</v>
      </c>
      <c r="D3057" s="68" t="s">
        <v>287</v>
      </c>
      <c r="E3057" s="68" t="s">
        <v>359</v>
      </c>
      <c r="F3057" s="68" t="s">
        <v>360</v>
      </c>
      <c r="G3057" s="68" t="s">
        <v>81</v>
      </c>
      <c r="H3057" s="68" t="s">
        <v>402</v>
      </c>
      <c r="I3057" s="68" t="s">
        <v>657</v>
      </c>
      <c r="J3057" s="65">
        <v>2</v>
      </c>
      <c r="K3057" s="65">
        <v>0</v>
      </c>
      <c r="L3057" s="65">
        <v>529</v>
      </c>
      <c r="M3057" s="65" t="s">
        <v>509</v>
      </c>
    </row>
    <row r="3058" spans="1:13" ht="12.75" customHeight="1">
      <c r="A3058" s="65" t="str">
        <f>IF(ROW()=1,"KEY",IF(ISNA(VLOOKUP(B3058,車名対応マスタ!B:D,3,FALSE)),"",IF(VLOOKUP(B3058,車名対応マスタ!B:D,3,FALSE)="","",$D3058&amp;" "&amp;IF($G3058="9","J","O")&amp;" "&amp;$I3058&amp;" "&amp;IF($I3058&lt;=TEXT(★完成資料!$A$1,"yyyymm"),TEXT(★完成資料!$A$1,"yyyymm"),"999999")&amp; " " &amp; LEFT(F3058 &amp; "          ",10))))</f>
        <v xml:space="preserve">T J 202201 yyyy00 HV        </v>
      </c>
      <c r="B3058" s="68" t="s">
        <v>304</v>
      </c>
      <c r="C3058" s="68" t="s">
        <v>56</v>
      </c>
      <c r="D3058" s="68" t="s">
        <v>287</v>
      </c>
      <c r="E3058" s="68" t="s">
        <v>359</v>
      </c>
      <c r="F3058" s="68" t="s">
        <v>360</v>
      </c>
      <c r="G3058" s="68" t="s">
        <v>82</v>
      </c>
      <c r="H3058" s="68" t="s">
        <v>403</v>
      </c>
      <c r="I3058" s="68" t="s">
        <v>639</v>
      </c>
      <c r="J3058" s="65">
        <v>2543</v>
      </c>
      <c r="K3058" s="65">
        <v>3525</v>
      </c>
      <c r="L3058" s="65">
        <v>930</v>
      </c>
      <c r="M3058" s="65" t="s">
        <v>249</v>
      </c>
    </row>
    <row r="3059" spans="1:13" ht="12.75" customHeight="1">
      <c r="A3059" s="65" t="str">
        <f>IF(ROW()=1,"KEY",IF(ISNA(VLOOKUP(B3059,車名対応マスタ!B:D,3,FALSE)),"",IF(VLOOKUP(B3059,車名対応マスタ!B:D,3,FALSE)="","",$D3059&amp;" "&amp;IF($G3059="9","J","O")&amp;" "&amp;$I3059&amp;" "&amp;IF($I3059&lt;=TEXT(★完成資料!$A$1,"yyyymm"),TEXT(★完成資料!$A$1,"yyyymm"),"999999")&amp; " " &amp; LEFT(F3059 &amp; "          ",10))))</f>
        <v xml:space="preserve">T J 202202 yyyy00 HV        </v>
      </c>
      <c r="B3059" s="68" t="s">
        <v>304</v>
      </c>
      <c r="C3059" s="68" t="s">
        <v>56</v>
      </c>
      <c r="D3059" s="68" t="s">
        <v>287</v>
      </c>
      <c r="E3059" s="68" t="s">
        <v>359</v>
      </c>
      <c r="F3059" s="68" t="s">
        <v>360</v>
      </c>
      <c r="G3059" s="68" t="s">
        <v>82</v>
      </c>
      <c r="H3059" s="68" t="s">
        <v>403</v>
      </c>
      <c r="I3059" s="68" t="s">
        <v>640</v>
      </c>
      <c r="J3059" s="65">
        <v>3004</v>
      </c>
      <c r="K3059" s="65">
        <v>3881</v>
      </c>
      <c r="L3059" s="65">
        <v>930</v>
      </c>
      <c r="M3059" s="65" t="s">
        <v>249</v>
      </c>
    </row>
    <row r="3060" spans="1:13" ht="12.75" customHeight="1">
      <c r="A3060" s="65" t="str">
        <f>IF(ROW()=1,"KEY",IF(ISNA(VLOOKUP(B3060,車名対応マスタ!B:D,3,FALSE)),"",IF(VLOOKUP(B3060,車名対応マスタ!B:D,3,FALSE)="","",$D3060&amp;" "&amp;IF($G3060="9","J","O")&amp;" "&amp;$I3060&amp;" "&amp;IF($I3060&lt;=TEXT(★完成資料!$A$1,"yyyymm"),TEXT(★完成資料!$A$1,"yyyymm"),"999999")&amp; " " &amp; LEFT(F3060 &amp; "          ",10))))</f>
        <v xml:space="preserve">T J 202203 yyyy00 HV        </v>
      </c>
      <c r="B3060" s="68" t="s">
        <v>304</v>
      </c>
      <c r="C3060" s="68" t="s">
        <v>56</v>
      </c>
      <c r="D3060" s="68" t="s">
        <v>287</v>
      </c>
      <c r="E3060" s="68" t="s">
        <v>359</v>
      </c>
      <c r="F3060" s="68" t="s">
        <v>360</v>
      </c>
      <c r="G3060" s="68" t="s">
        <v>82</v>
      </c>
      <c r="H3060" s="68" t="s">
        <v>403</v>
      </c>
      <c r="I3060" s="68" t="s">
        <v>641</v>
      </c>
      <c r="J3060" s="65">
        <v>4839</v>
      </c>
      <c r="K3060" s="65">
        <v>5659</v>
      </c>
      <c r="L3060" s="65">
        <v>930</v>
      </c>
      <c r="M3060" s="65" t="s">
        <v>249</v>
      </c>
    </row>
    <row r="3061" spans="1:13" ht="12.75" customHeight="1">
      <c r="A3061" s="65" t="str">
        <f>IF(ROW()=1,"KEY",IF(ISNA(VLOOKUP(B3061,車名対応マスタ!B:D,3,FALSE)),"",IF(VLOOKUP(B3061,車名対応マスタ!B:D,3,FALSE)="","",$D3061&amp;" "&amp;IF($G3061="9","J","O")&amp;" "&amp;$I3061&amp;" "&amp;IF($I3061&lt;=TEXT(★完成資料!$A$1,"yyyymm"),TEXT(★完成資料!$A$1,"yyyymm"),"999999")&amp; " " &amp; LEFT(F3061 &amp; "          ",10))))</f>
        <v xml:space="preserve">T J 202204 yyyy00 HV        </v>
      </c>
      <c r="B3061" s="68" t="s">
        <v>304</v>
      </c>
      <c r="C3061" s="68" t="s">
        <v>56</v>
      </c>
      <c r="D3061" s="68" t="s">
        <v>287</v>
      </c>
      <c r="E3061" s="68" t="s">
        <v>359</v>
      </c>
      <c r="F3061" s="68" t="s">
        <v>360</v>
      </c>
      <c r="G3061" s="68" t="s">
        <v>82</v>
      </c>
      <c r="H3061" s="68" t="s">
        <v>403</v>
      </c>
      <c r="I3061" s="68" t="s">
        <v>642</v>
      </c>
      <c r="J3061" s="65">
        <v>2906</v>
      </c>
      <c r="K3061" s="65">
        <v>3080</v>
      </c>
      <c r="L3061" s="65">
        <v>930</v>
      </c>
      <c r="M3061" s="65" t="s">
        <v>249</v>
      </c>
    </row>
    <row r="3062" spans="1:13" ht="12.75" customHeight="1">
      <c r="A3062" s="65" t="str">
        <f>IF(ROW()=1,"KEY",IF(ISNA(VLOOKUP(B3062,車名対応マスタ!B:D,3,FALSE)),"",IF(VLOOKUP(B3062,車名対応マスタ!B:D,3,FALSE)="","",$D3062&amp;" "&amp;IF($G3062="9","J","O")&amp;" "&amp;$I3062&amp;" "&amp;IF($I3062&lt;=TEXT(★完成資料!$A$1,"yyyymm"),TEXT(★完成資料!$A$1,"yyyymm"),"999999")&amp; " " &amp; LEFT(F3062 &amp; "          ",10))))</f>
        <v xml:space="preserve">T J 202205 yyyy00 HV        </v>
      </c>
      <c r="B3062" s="68" t="s">
        <v>304</v>
      </c>
      <c r="C3062" s="68" t="s">
        <v>56</v>
      </c>
      <c r="D3062" s="68" t="s">
        <v>287</v>
      </c>
      <c r="E3062" s="68" t="s">
        <v>359</v>
      </c>
      <c r="F3062" s="68" t="s">
        <v>360</v>
      </c>
      <c r="G3062" s="68" t="s">
        <v>82</v>
      </c>
      <c r="H3062" s="68" t="s">
        <v>403</v>
      </c>
      <c r="I3062" s="68" t="s">
        <v>647</v>
      </c>
      <c r="J3062" s="65">
        <v>1640</v>
      </c>
      <c r="K3062" s="65">
        <v>2791</v>
      </c>
      <c r="L3062" s="65">
        <v>930</v>
      </c>
      <c r="M3062" s="65" t="s">
        <v>249</v>
      </c>
    </row>
    <row r="3063" spans="1:13" ht="12.75" customHeight="1">
      <c r="A3063" s="65" t="str">
        <f>IF(ROW()=1,"KEY",IF(ISNA(VLOOKUP(B3063,車名対応マスタ!B:D,3,FALSE)),"",IF(VLOOKUP(B3063,車名対応マスタ!B:D,3,FALSE)="","",$D3063&amp;" "&amp;IF($G3063="9","J","O")&amp;" "&amp;$I3063&amp;" "&amp;IF($I3063&lt;=TEXT(★完成資料!$A$1,"yyyymm"),TEXT(★完成資料!$A$1,"yyyymm"),"999999")&amp; " " &amp; LEFT(F3063 &amp; "          ",10))))</f>
        <v xml:space="preserve">T J 202206 yyyy00 HV        </v>
      </c>
      <c r="B3063" s="68" t="s">
        <v>304</v>
      </c>
      <c r="C3063" s="68" t="s">
        <v>56</v>
      </c>
      <c r="D3063" s="68" t="s">
        <v>287</v>
      </c>
      <c r="E3063" s="68" t="s">
        <v>359</v>
      </c>
      <c r="F3063" s="68" t="s">
        <v>360</v>
      </c>
      <c r="G3063" s="68" t="s">
        <v>82</v>
      </c>
      <c r="H3063" s="68" t="s">
        <v>403</v>
      </c>
      <c r="I3063" s="68" t="s">
        <v>652</v>
      </c>
      <c r="J3063" s="65">
        <v>1458</v>
      </c>
      <c r="K3063" s="65">
        <v>3674</v>
      </c>
      <c r="L3063" s="65">
        <v>930</v>
      </c>
      <c r="M3063" s="65" t="s">
        <v>249</v>
      </c>
    </row>
    <row r="3064" spans="1:13" ht="12.75" customHeight="1">
      <c r="A3064" s="65" t="str">
        <f>IF(ROW()=1,"KEY",IF(ISNA(VLOOKUP(B3064,車名対応マスタ!B:D,3,FALSE)),"",IF(VLOOKUP(B3064,車名対応マスタ!B:D,3,FALSE)="","",$D3064&amp;" "&amp;IF($G3064="9","J","O")&amp;" "&amp;$I3064&amp;" "&amp;IF($I3064&lt;=TEXT(★完成資料!$A$1,"yyyymm"),TEXT(★完成資料!$A$1,"yyyymm"),"999999")&amp; " " &amp; LEFT(F3064 &amp; "          ",10))))</f>
        <v xml:space="preserve">T J 202207 yyyy00 HV        </v>
      </c>
      <c r="B3064" s="68" t="s">
        <v>304</v>
      </c>
      <c r="C3064" s="68" t="s">
        <v>56</v>
      </c>
      <c r="D3064" s="68" t="s">
        <v>287</v>
      </c>
      <c r="E3064" s="68" t="s">
        <v>359</v>
      </c>
      <c r="F3064" s="68" t="s">
        <v>360</v>
      </c>
      <c r="G3064" s="68" t="s">
        <v>82</v>
      </c>
      <c r="H3064" s="68" t="s">
        <v>403</v>
      </c>
      <c r="I3064" s="68" t="s">
        <v>655</v>
      </c>
      <c r="J3064" s="65">
        <v>2038</v>
      </c>
      <c r="K3064" s="65">
        <v>4165</v>
      </c>
      <c r="L3064" s="65">
        <v>930</v>
      </c>
      <c r="M3064" s="65" t="s">
        <v>249</v>
      </c>
    </row>
    <row r="3065" spans="1:13" ht="12.75" customHeight="1">
      <c r="A3065" s="65" t="str">
        <f>IF(ROW()=1,"KEY",IF(ISNA(VLOOKUP(B3065,車名対応マスタ!B:D,3,FALSE)),"",IF(VLOOKUP(B3065,車名対応マスタ!B:D,3,FALSE)="","",$D3065&amp;" "&amp;IF($G3065="9","J","O")&amp;" "&amp;$I3065&amp;" "&amp;IF($I3065&lt;=TEXT(★完成資料!$A$1,"yyyymm"),TEXT(★完成資料!$A$1,"yyyymm"),"999999")&amp; " " &amp; LEFT(F3065 &amp; "          ",10))))</f>
        <v xml:space="preserve">T J 202208 yyyy00 HV        </v>
      </c>
      <c r="B3065" s="68" t="s">
        <v>304</v>
      </c>
      <c r="C3065" s="68" t="s">
        <v>56</v>
      </c>
      <c r="D3065" s="68" t="s">
        <v>287</v>
      </c>
      <c r="E3065" s="68" t="s">
        <v>359</v>
      </c>
      <c r="F3065" s="68" t="s">
        <v>360</v>
      </c>
      <c r="G3065" s="68" t="s">
        <v>82</v>
      </c>
      <c r="H3065" s="68" t="s">
        <v>403</v>
      </c>
      <c r="I3065" s="68" t="s">
        <v>656</v>
      </c>
      <c r="J3065" s="65">
        <v>1744</v>
      </c>
      <c r="K3065" s="65">
        <v>3441</v>
      </c>
      <c r="L3065" s="65">
        <v>930</v>
      </c>
      <c r="M3065" s="65" t="s">
        <v>249</v>
      </c>
    </row>
    <row r="3066" spans="1:13" ht="12.75" customHeight="1">
      <c r="A3066" s="65" t="str">
        <f>IF(ROW()=1,"KEY",IF(ISNA(VLOOKUP(B3066,車名対応マスタ!B:D,3,FALSE)),"",IF(VLOOKUP(B3066,車名対応マスタ!B:D,3,FALSE)="","",$D3066&amp;" "&amp;IF($G3066="9","J","O")&amp;" "&amp;$I3066&amp;" "&amp;IF($I3066&lt;=TEXT(★完成資料!$A$1,"yyyymm"),TEXT(★完成資料!$A$1,"yyyymm"),"999999")&amp; " " &amp; LEFT(F3066 &amp; "          ",10))))</f>
        <v xml:space="preserve">T J 202209 yyyy00 HV        </v>
      </c>
      <c r="B3066" s="68" t="s">
        <v>304</v>
      </c>
      <c r="C3066" s="68" t="s">
        <v>56</v>
      </c>
      <c r="D3066" s="68" t="s">
        <v>287</v>
      </c>
      <c r="E3066" s="68" t="s">
        <v>359</v>
      </c>
      <c r="F3066" s="68" t="s">
        <v>360</v>
      </c>
      <c r="G3066" s="68" t="s">
        <v>82</v>
      </c>
      <c r="H3066" s="68" t="s">
        <v>403</v>
      </c>
      <c r="I3066" s="68" t="s">
        <v>657</v>
      </c>
      <c r="J3066" s="65">
        <v>2320</v>
      </c>
      <c r="K3066" s="65">
        <v>3345</v>
      </c>
      <c r="L3066" s="65">
        <v>930</v>
      </c>
      <c r="M3066" s="65" t="s">
        <v>249</v>
      </c>
    </row>
    <row r="3067" spans="1:13" ht="12.75" customHeight="1">
      <c r="A3067" s="65" t="str">
        <f>IF(ROW()=1,"KEY",IF(ISNA(VLOOKUP(B3067,車名対応マスタ!B:D,3,FALSE)),"",IF(VLOOKUP(B3067,車名対応マスタ!B:D,3,FALSE)="","",$D3067&amp;" "&amp;IF($G3067="9","J","O")&amp;" "&amp;$I3067&amp;" "&amp;IF($I3067&lt;=TEXT(★完成資料!$A$1,"yyyymm"),TEXT(★完成資料!$A$1,"yyyymm"),"999999")&amp; " " &amp; LEFT(F3067 &amp; "          ",10))))</f>
        <v xml:space="preserve">T J 202210 yyyy00 HV        </v>
      </c>
      <c r="B3067" s="68" t="s">
        <v>304</v>
      </c>
      <c r="C3067" s="68" t="s">
        <v>56</v>
      </c>
      <c r="D3067" s="68" t="s">
        <v>287</v>
      </c>
      <c r="E3067" s="68" t="s">
        <v>359</v>
      </c>
      <c r="F3067" s="68" t="s">
        <v>360</v>
      </c>
      <c r="G3067" s="68" t="s">
        <v>82</v>
      </c>
      <c r="H3067" s="68" t="s">
        <v>403</v>
      </c>
      <c r="I3067" s="68" t="s">
        <v>663</v>
      </c>
      <c r="J3067" s="65">
        <v>1734</v>
      </c>
      <c r="K3067" s="65">
        <v>2973</v>
      </c>
      <c r="L3067" s="65">
        <v>930</v>
      </c>
      <c r="M3067" s="65" t="s">
        <v>249</v>
      </c>
    </row>
    <row r="3068" spans="1:13" ht="12.75" customHeight="1">
      <c r="A3068" s="65" t="str">
        <f>IF(ROW()=1,"KEY",IF(ISNA(VLOOKUP(B3068,車名対応マスタ!B:D,3,FALSE)),"",IF(VLOOKUP(B3068,車名対応マスタ!B:D,3,FALSE)="","",$D3068&amp;" "&amp;IF($G3068="9","J","O")&amp;" "&amp;$I3068&amp;" "&amp;IF($I3068&lt;=TEXT(★完成資料!$A$1,"yyyymm"),TEXT(★完成資料!$A$1,"yyyymm"),"999999")&amp; " " &amp; LEFT(F3068 &amp; "          ",10))))</f>
        <v xml:space="preserve">T O 202201 yyyy00 HV        </v>
      </c>
      <c r="B3068" s="68" t="s">
        <v>460</v>
      </c>
      <c r="C3068" s="68" t="s">
        <v>478</v>
      </c>
      <c r="D3068" s="68" t="s">
        <v>287</v>
      </c>
      <c r="E3068" s="68" t="s">
        <v>359</v>
      </c>
      <c r="F3068" s="68" t="s">
        <v>360</v>
      </c>
      <c r="G3068" s="68" t="s">
        <v>77</v>
      </c>
      <c r="H3068" s="68" t="s">
        <v>273</v>
      </c>
      <c r="I3068" s="68" t="s">
        <v>639</v>
      </c>
      <c r="K3068" s="65">
        <v>27</v>
      </c>
      <c r="L3068" s="65">
        <v>427</v>
      </c>
      <c r="M3068" s="65" t="s">
        <v>376</v>
      </c>
    </row>
    <row r="3069" spans="1:13" ht="12.75" customHeight="1">
      <c r="A3069" s="65" t="str">
        <f>IF(ROW()=1,"KEY",IF(ISNA(VLOOKUP(B3069,車名対応マスタ!B:D,3,FALSE)),"",IF(VLOOKUP(B3069,車名対応マスタ!B:D,3,FALSE)="","",$D3069&amp;" "&amp;IF($G3069="9","J","O")&amp;" "&amp;$I3069&amp;" "&amp;IF($I3069&lt;=TEXT(★完成資料!$A$1,"yyyymm"),TEXT(★完成資料!$A$1,"yyyymm"),"999999")&amp; " " &amp; LEFT(F3069 &amp; "          ",10))))</f>
        <v xml:space="preserve">T O 202202 yyyy00 HV        </v>
      </c>
      <c r="B3069" s="68" t="s">
        <v>460</v>
      </c>
      <c r="C3069" s="68" t="s">
        <v>478</v>
      </c>
      <c r="D3069" s="68" t="s">
        <v>287</v>
      </c>
      <c r="E3069" s="68" t="s">
        <v>359</v>
      </c>
      <c r="F3069" s="68" t="s">
        <v>360</v>
      </c>
      <c r="G3069" s="68" t="s">
        <v>77</v>
      </c>
      <c r="H3069" s="68" t="s">
        <v>273</v>
      </c>
      <c r="I3069" s="68" t="s">
        <v>640</v>
      </c>
      <c r="K3069" s="65">
        <v>42</v>
      </c>
      <c r="L3069" s="65">
        <v>427</v>
      </c>
      <c r="M3069" s="65" t="s">
        <v>376</v>
      </c>
    </row>
    <row r="3070" spans="1:13" ht="12.75" customHeight="1">
      <c r="A3070" s="65" t="str">
        <f>IF(ROW()=1,"KEY",IF(ISNA(VLOOKUP(B3070,車名対応マスタ!B:D,3,FALSE)),"",IF(VLOOKUP(B3070,車名対応マスタ!B:D,3,FALSE)="","",$D3070&amp;" "&amp;IF($G3070="9","J","O")&amp;" "&amp;$I3070&amp;" "&amp;IF($I3070&lt;=TEXT(★完成資料!$A$1,"yyyymm"),TEXT(★完成資料!$A$1,"yyyymm"),"999999")&amp; " " &amp; LEFT(F3070 &amp; "          ",10))))</f>
        <v xml:space="preserve">T O 202203 yyyy00 HV        </v>
      </c>
      <c r="B3070" s="68" t="s">
        <v>460</v>
      </c>
      <c r="C3070" s="68" t="s">
        <v>478</v>
      </c>
      <c r="D3070" s="68" t="s">
        <v>287</v>
      </c>
      <c r="E3070" s="68" t="s">
        <v>359</v>
      </c>
      <c r="F3070" s="68" t="s">
        <v>360</v>
      </c>
      <c r="G3070" s="68" t="s">
        <v>77</v>
      </c>
      <c r="H3070" s="68" t="s">
        <v>273</v>
      </c>
      <c r="I3070" s="68" t="s">
        <v>641</v>
      </c>
      <c r="K3070" s="65">
        <v>737</v>
      </c>
      <c r="L3070" s="65">
        <v>427</v>
      </c>
      <c r="M3070" s="65" t="s">
        <v>376</v>
      </c>
    </row>
    <row r="3071" spans="1:13" ht="12.75" customHeight="1">
      <c r="A3071" s="65" t="str">
        <f>IF(ROW()=1,"KEY",IF(ISNA(VLOOKUP(B3071,車名対応マスタ!B:D,3,FALSE)),"",IF(VLOOKUP(B3071,車名対応マスタ!B:D,3,FALSE)="","",$D3071&amp;" "&amp;IF($G3071="9","J","O")&amp;" "&amp;$I3071&amp;" "&amp;IF($I3071&lt;=TEXT(★完成資料!$A$1,"yyyymm"),TEXT(★完成資料!$A$1,"yyyymm"),"999999")&amp; " " &amp; LEFT(F3071 &amp; "          ",10))))</f>
        <v xml:space="preserve">T O 202204 yyyy00 HV        </v>
      </c>
      <c r="B3071" s="68" t="s">
        <v>460</v>
      </c>
      <c r="C3071" s="68" t="s">
        <v>478</v>
      </c>
      <c r="D3071" s="68" t="s">
        <v>287</v>
      </c>
      <c r="E3071" s="68" t="s">
        <v>359</v>
      </c>
      <c r="F3071" s="68" t="s">
        <v>360</v>
      </c>
      <c r="G3071" s="68" t="s">
        <v>77</v>
      </c>
      <c r="H3071" s="68" t="s">
        <v>273</v>
      </c>
      <c r="I3071" s="68" t="s">
        <v>642</v>
      </c>
      <c r="K3071" s="65">
        <v>25</v>
      </c>
      <c r="L3071" s="65">
        <v>427</v>
      </c>
      <c r="M3071" s="65" t="s">
        <v>376</v>
      </c>
    </row>
    <row r="3072" spans="1:13" ht="12.75" customHeight="1">
      <c r="A3072" s="65" t="str">
        <f>IF(ROW()=1,"KEY",IF(ISNA(VLOOKUP(B3072,車名対応マスタ!B:D,3,FALSE)),"",IF(VLOOKUP(B3072,車名対応マスタ!B:D,3,FALSE)="","",$D3072&amp;" "&amp;IF($G3072="9","J","O")&amp;" "&amp;$I3072&amp;" "&amp;IF($I3072&lt;=TEXT(★完成資料!$A$1,"yyyymm"),TEXT(★完成資料!$A$1,"yyyymm"),"999999")&amp; " " &amp; LEFT(F3072 &amp; "          ",10))))</f>
        <v xml:space="preserve">T O 202205 yyyy00 HV        </v>
      </c>
      <c r="B3072" s="68" t="s">
        <v>460</v>
      </c>
      <c r="C3072" s="68" t="s">
        <v>478</v>
      </c>
      <c r="D3072" s="68" t="s">
        <v>287</v>
      </c>
      <c r="E3072" s="68" t="s">
        <v>359</v>
      </c>
      <c r="F3072" s="68" t="s">
        <v>360</v>
      </c>
      <c r="G3072" s="68" t="s">
        <v>77</v>
      </c>
      <c r="H3072" s="68" t="s">
        <v>273</v>
      </c>
      <c r="I3072" s="68" t="s">
        <v>647</v>
      </c>
      <c r="K3072" s="65">
        <v>2</v>
      </c>
      <c r="L3072" s="65">
        <v>427</v>
      </c>
      <c r="M3072" s="65" t="s">
        <v>376</v>
      </c>
    </row>
    <row r="3073" spans="1:13" ht="12.75" customHeight="1">
      <c r="A3073" s="65" t="str">
        <f>IF(ROW()=1,"KEY",IF(ISNA(VLOOKUP(B3073,車名対応マスタ!B:D,3,FALSE)),"",IF(VLOOKUP(B3073,車名対応マスタ!B:D,3,FALSE)="","",$D3073&amp;" "&amp;IF($G3073="9","J","O")&amp;" "&amp;$I3073&amp;" "&amp;IF($I3073&lt;=TEXT(★完成資料!$A$1,"yyyymm"),TEXT(★完成資料!$A$1,"yyyymm"),"999999")&amp; " " &amp; LEFT(F3073 &amp; "          ",10))))</f>
        <v xml:space="preserve">T O 202206 yyyy00 HV        </v>
      </c>
      <c r="B3073" s="68" t="s">
        <v>460</v>
      </c>
      <c r="C3073" s="68" t="s">
        <v>478</v>
      </c>
      <c r="D3073" s="68" t="s">
        <v>287</v>
      </c>
      <c r="E3073" s="68" t="s">
        <v>359</v>
      </c>
      <c r="F3073" s="68" t="s">
        <v>360</v>
      </c>
      <c r="G3073" s="68" t="s">
        <v>77</v>
      </c>
      <c r="H3073" s="68" t="s">
        <v>273</v>
      </c>
      <c r="I3073" s="68" t="s">
        <v>652</v>
      </c>
      <c r="K3073" s="65">
        <v>7</v>
      </c>
      <c r="L3073" s="65">
        <v>427</v>
      </c>
      <c r="M3073" s="65" t="s">
        <v>376</v>
      </c>
    </row>
    <row r="3074" spans="1:13" ht="12.75" customHeight="1">
      <c r="A3074" s="65" t="str">
        <f>IF(ROW()=1,"KEY",IF(ISNA(VLOOKUP(B3074,車名対応マスタ!B:D,3,FALSE)),"",IF(VLOOKUP(B3074,車名対応マスタ!B:D,3,FALSE)="","",$D3074&amp;" "&amp;IF($G3074="9","J","O")&amp;" "&amp;$I3074&amp;" "&amp;IF($I3074&lt;=TEXT(★完成資料!$A$1,"yyyymm"),TEXT(★完成資料!$A$1,"yyyymm"),"999999")&amp; " " &amp; LEFT(F3074 &amp; "          ",10))))</f>
        <v xml:space="preserve">T O 202201 yyyy00 HV        </v>
      </c>
      <c r="B3074" s="68" t="s">
        <v>460</v>
      </c>
      <c r="C3074" s="68" t="s">
        <v>478</v>
      </c>
      <c r="D3074" s="68" t="s">
        <v>287</v>
      </c>
      <c r="E3074" s="68" t="s">
        <v>359</v>
      </c>
      <c r="F3074" s="68" t="s">
        <v>360</v>
      </c>
      <c r="G3074" s="68" t="s">
        <v>77</v>
      </c>
      <c r="H3074" s="68" t="s">
        <v>273</v>
      </c>
      <c r="I3074" s="68" t="s">
        <v>639</v>
      </c>
      <c r="K3074" s="65">
        <v>41</v>
      </c>
      <c r="L3074" s="65">
        <v>410</v>
      </c>
      <c r="M3074" s="65" t="s">
        <v>495</v>
      </c>
    </row>
    <row r="3075" spans="1:13" ht="12.75" customHeight="1">
      <c r="A3075" s="65" t="str">
        <f>IF(ROW()=1,"KEY",IF(ISNA(VLOOKUP(B3075,車名対応マスタ!B:D,3,FALSE)),"",IF(VLOOKUP(B3075,車名対応マスタ!B:D,3,FALSE)="","",$D3075&amp;" "&amp;IF($G3075="9","J","O")&amp;" "&amp;$I3075&amp;" "&amp;IF($I3075&lt;=TEXT(★完成資料!$A$1,"yyyymm"),TEXT(★完成資料!$A$1,"yyyymm"),"999999")&amp; " " &amp; LEFT(F3075 &amp; "          ",10))))</f>
        <v xml:space="preserve">T O 202202 yyyy00 HV        </v>
      </c>
      <c r="B3075" s="68" t="s">
        <v>460</v>
      </c>
      <c r="C3075" s="68" t="s">
        <v>478</v>
      </c>
      <c r="D3075" s="68" t="s">
        <v>287</v>
      </c>
      <c r="E3075" s="68" t="s">
        <v>359</v>
      </c>
      <c r="F3075" s="68" t="s">
        <v>360</v>
      </c>
      <c r="G3075" s="68" t="s">
        <v>77</v>
      </c>
      <c r="H3075" s="68" t="s">
        <v>273</v>
      </c>
      <c r="I3075" s="68" t="s">
        <v>640</v>
      </c>
      <c r="K3075" s="65">
        <v>20</v>
      </c>
      <c r="L3075" s="65">
        <v>410</v>
      </c>
      <c r="M3075" s="65" t="s">
        <v>495</v>
      </c>
    </row>
    <row r="3076" spans="1:13" ht="12.75" customHeight="1">
      <c r="A3076" s="65" t="str">
        <f>IF(ROW()=1,"KEY",IF(ISNA(VLOOKUP(B3076,車名対応マスタ!B:D,3,FALSE)),"",IF(VLOOKUP(B3076,車名対応マスタ!B:D,3,FALSE)="","",$D3076&amp;" "&amp;IF($G3076="9","J","O")&amp;" "&amp;$I3076&amp;" "&amp;IF($I3076&lt;=TEXT(★完成資料!$A$1,"yyyymm"),TEXT(★完成資料!$A$1,"yyyymm"),"999999")&amp; " " &amp; LEFT(F3076 &amp; "          ",10))))</f>
        <v xml:space="preserve">T O 202203 yyyy00 HV        </v>
      </c>
      <c r="B3076" s="68" t="s">
        <v>460</v>
      </c>
      <c r="C3076" s="68" t="s">
        <v>478</v>
      </c>
      <c r="D3076" s="68" t="s">
        <v>287</v>
      </c>
      <c r="E3076" s="68" t="s">
        <v>359</v>
      </c>
      <c r="F3076" s="68" t="s">
        <v>360</v>
      </c>
      <c r="G3076" s="68" t="s">
        <v>77</v>
      </c>
      <c r="H3076" s="68" t="s">
        <v>273</v>
      </c>
      <c r="I3076" s="68" t="s">
        <v>641</v>
      </c>
      <c r="K3076" s="65">
        <v>12</v>
      </c>
      <c r="L3076" s="65">
        <v>410</v>
      </c>
      <c r="M3076" s="65" t="s">
        <v>495</v>
      </c>
    </row>
    <row r="3077" spans="1:13" ht="12.75" customHeight="1">
      <c r="A3077" s="65" t="str">
        <f>IF(ROW()=1,"KEY",IF(ISNA(VLOOKUP(B3077,車名対応マスタ!B:D,3,FALSE)),"",IF(VLOOKUP(B3077,車名対応マスタ!B:D,3,FALSE)="","",$D3077&amp;" "&amp;IF($G3077="9","J","O")&amp;" "&amp;$I3077&amp;" "&amp;IF($I3077&lt;=TEXT(★完成資料!$A$1,"yyyymm"),TEXT(★完成資料!$A$1,"yyyymm"),"999999")&amp; " " &amp; LEFT(F3077 &amp; "          ",10))))</f>
        <v xml:space="preserve">T O 202204 yyyy00 HV        </v>
      </c>
      <c r="B3077" s="68" t="s">
        <v>460</v>
      </c>
      <c r="C3077" s="68" t="s">
        <v>478</v>
      </c>
      <c r="D3077" s="68" t="s">
        <v>287</v>
      </c>
      <c r="E3077" s="68" t="s">
        <v>359</v>
      </c>
      <c r="F3077" s="68" t="s">
        <v>360</v>
      </c>
      <c r="G3077" s="68" t="s">
        <v>77</v>
      </c>
      <c r="H3077" s="68" t="s">
        <v>273</v>
      </c>
      <c r="I3077" s="68" t="s">
        <v>642</v>
      </c>
      <c r="K3077" s="65">
        <v>7</v>
      </c>
      <c r="L3077" s="65">
        <v>410</v>
      </c>
      <c r="M3077" s="65" t="s">
        <v>495</v>
      </c>
    </row>
    <row r="3078" spans="1:13" ht="12.75" customHeight="1">
      <c r="A3078" s="65" t="str">
        <f>IF(ROW()=1,"KEY",IF(ISNA(VLOOKUP(B3078,車名対応マスタ!B:D,3,FALSE)),"",IF(VLOOKUP(B3078,車名対応マスタ!B:D,3,FALSE)="","",$D3078&amp;" "&amp;IF($G3078="9","J","O")&amp;" "&amp;$I3078&amp;" "&amp;IF($I3078&lt;=TEXT(★完成資料!$A$1,"yyyymm"),TEXT(★完成資料!$A$1,"yyyymm"),"999999")&amp; " " &amp; LEFT(F3078 &amp; "          ",10))))</f>
        <v xml:space="preserve">T O 202205 yyyy00 HV        </v>
      </c>
      <c r="B3078" s="68" t="s">
        <v>460</v>
      </c>
      <c r="C3078" s="68" t="s">
        <v>478</v>
      </c>
      <c r="D3078" s="68" t="s">
        <v>287</v>
      </c>
      <c r="E3078" s="68" t="s">
        <v>359</v>
      </c>
      <c r="F3078" s="68" t="s">
        <v>360</v>
      </c>
      <c r="G3078" s="68" t="s">
        <v>77</v>
      </c>
      <c r="H3078" s="68" t="s">
        <v>273</v>
      </c>
      <c r="I3078" s="68" t="s">
        <v>647</v>
      </c>
      <c r="K3078" s="65">
        <v>3</v>
      </c>
      <c r="L3078" s="65">
        <v>410</v>
      </c>
      <c r="M3078" s="65" t="s">
        <v>495</v>
      </c>
    </row>
    <row r="3079" spans="1:13" ht="12.75" customHeight="1">
      <c r="A3079" s="65" t="str">
        <f>IF(ROW()=1,"KEY",IF(ISNA(VLOOKUP(B3079,車名対応マスタ!B:D,3,FALSE)),"",IF(VLOOKUP(B3079,車名対応マスタ!B:D,3,FALSE)="","",$D3079&amp;" "&amp;IF($G3079="9","J","O")&amp;" "&amp;$I3079&amp;" "&amp;IF($I3079&lt;=TEXT(★完成資料!$A$1,"yyyymm"),TEXT(★完成資料!$A$1,"yyyymm"),"999999")&amp; " " &amp; LEFT(F3079 &amp; "          ",10))))</f>
        <v xml:space="preserve">T O 202206 yyyy00 HV        </v>
      </c>
      <c r="B3079" s="68" t="s">
        <v>460</v>
      </c>
      <c r="C3079" s="68" t="s">
        <v>478</v>
      </c>
      <c r="D3079" s="68" t="s">
        <v>287</v>
      </c>
      <c r="E3079" s="68" t="s">
        <v>359</v>
      </c>
      <c r="F3079" s="68" t="s">
        <v>360</v>
      </c>
      <c r="G3079" s="68" t="s">
        <v>77</v>
      </c>
      <c r="H3079" s="68" t="s">
        <v>273</v>
      </c>
      <c r="I3079" s="68" t="s">
        <v>652</v>
      </c>
      <c r="K3079" s="65">
        <v>1</v>
      </c>
      <c r="L3079" s="65">
        <v>410</v>
      </c>
      <c r="M3079" s="65" t="s">
        <v>495</v>
      </c>
    </row>
    <row r="3080" spans="1:13" ht="12.75" customHeight="1">
      <c r="A3080" s="65" t="str">
        <f>IF(ROW()=1,"KEY",IF(ISNA(VLOOKUP(B3080,車名対応マスタ!B:D,3,FALSE)),"",IF(VLOOKUP(B3080,車名対応マスタ!B:D,3,FALSE)="","",$D3080&amp;" "&amp;IF($G3080="9","J","O")&amp;" "&amp;$I3080&amp;" "&amp;IF($I3080&lt;=TEXT(★完成資料!$A$1,"yyyymm"),TEXT(★完成資料!$A$1,"yyyymm"),"999999")&amp; " " &amp; LEFT(F3080 &amp; "          ",10))))</f>
        <v xml:space="preserve">T O 202201 yyyy00 HV        </v>
      </c>
      <c r="B3080" s="68" t="s">
        <v>460</v>
      </c>
      <c r="C3080" s="68" t="s">
        <v>478</v>
      </c>
      <c r="D3080" s="68" t="s">
        <v>287</v>
      </c>
      <c r="E3080" s="68" t="s">
        <v>359</v>
      </c>
      <c r="F3080" s="68" t="s">
        <v>360</v>
      </c>
      <c r="G3080" s="68" t="s">
        <v>77</v>
      </c>
      <c r="H3080" s="68" t="s">
        <v>273</v>
      </c>
      <c r="I3080" s="68" t="s">
        <v>639</v>
      </c>
      <c r="K3080" s="65">
        <v>1</v>
      </c>
      <c r="L3080" s="65">
        <v>408</v>
      </c>
      <c r="M3080" s="65" t="s">
        <v>496</v>
      </c>
    </row>
    <row r="3081" spans="1:13" ht="12.75" customHeight="1">
      <c r="A3081" s="65" t="str">
        <f>IF(ROW()=1,"KEY",IF(ISNA(VLOOKUP(B3081,車名対応マスタ!B:D,3,FALSE)),"",IF(VLOOKUP(B3081,車名対応マスタ!B:D,3,FALSE)="","",$D3081&amp;" "&amp;IF($G3081="9","J","O")&amp;" "&amp;$I3081&amp;" "&amp;IF($I3081&lt;=TEXT(★完成資料!$A$1,"yyyymm"),TEXT(★完成資料!$A$1,"yyyymm"),"999999")&amp; " " &amp; LEFT(F3081 &amp; "          ",10))))</f>
        <v xml:space="preserve">T O 202202 yyyy00 HV        </v>
      </c>
      <c r="B3081" s="68" t="s">
        <v>460</v>
      </c>
      <c r="C3081" s="68" t="s">
        <v>478</v>
      </c>
      <c r="D3081" s="68" t="s">
        <v>287</v>
      </c>
      <c r="E3081" s="68" t="s">
        <v>359</v>
      </c>
      <c r="F3081" s="68" t="s">
        <v>360</v>
      </c>
      <c r="G3081" s="68" t="s">
        <v>77</v>
      </c>
      <c r="H3081" s="68" t="s">
        <v>273</v>
      </c>
      <c r="I3081" s="68" t="s">
        <v>640</v>
      </c>
      <c r="K3081" s="65">
        <v>7</v>
      </c>
      <c r="L3081" s="65">
        <v>408</v>
      </c>
      <c r="M3081" s="65" t="s">
        <v>496</v>
      </c>
    </row>
    <row r="3082" spans="1:13" ht="12.75" customHeight="1">
      <c r="A3082" s="65" t="str">
        <f>IF(ROW()=1,"KEY",IF(ISNA(VLOOKUP(B3082,車名対応マスタ!B:D,3,FALSE)),"",IF(VLOOKUP(B3082,車名対応マスタ!B:D,3,FALSE)="","",$D3082&amp;" "&amp;IF($G3082="9","J","O")&amp;" "&amp;$I3082&amp;" "&amp;IF($I3082&lt;=TEXT(★完成資料!$A$1,"yyyymm"),TEXT(★完成資料!$A$1,"yyyymm"),"999999")&amp; " " &amp; LEFT(F3082 &amp; "          ",10))))</f>
        <v xml:space="preserve">T O 202203 yyyy00 HV        </v>
      </c>
      <c r="B3082" s="68" t="s">
        <v>460</v>
      </c>
      <c r="C3082" s="68" t="s">
        <v>478</v>
      </c>
      <c r="D3082" s="68" t="s">
        <v>287</v>
      </c>
      <c r="E3082" s="68" t="s">
        <v>359</v>
      </c>
      <c r="F3082" s="68" t="s">
        <v>360</v>
      </c>
      <c r="G3082" s="68" t="s">
        <v>77</v>
      </c>
      <c r="H3082" s="68" t="s">
        <v>273</v>
      </c>
      <c r="I3082" s="68" t="s">
        <v>641</v>
      </c>
      <c r="K3082" s="65">
        <v>4</v>
      </c>
      <c r="L3082" s="65">
        <v>408</v>
      </c>
      <c r="M3082" s="65" t="s">
        <v>496</v>
      </c>
    </row>
    <row r="3083" spans="1:13" ht="12.75" customHeight="1">
      <c r="A3083" s="65" t="str">
        <f>IF(ROW()=1,"KEY",IF(ISNA(VLOOKUP(B3083,車名対応マスタ!B:D,3,FALSE)),"",IF(VLOOKUP(B3083,車名対応マスタ!B:D,3,FALSE)="","",$D3083&amp;" "&amp;IF($G3083="9","J","O")&amp;" "&amp;$I3083&amp;" "&amp;IF($I3083&lt;=TEXT(★完成資料!$A$1,"yyyymm"),TEXT(★完成資料!$A$1,"yyyymm"),"999999")&amp; " " &amp; LEFT(F3083 &amp; "          ",10))))</f>
        <v xml:space="preserve">T O 202206 yyyy00 HV        </v>
      </c>
      <c r="B3083" s="68" t="s">
        <v>460</v>
      </c>
      <c r="C3083" s="68" t="s">
        <v>478</v>
      </c>
      <c r="D3083" s="68" t="s">
        <v>287</v>
      </c>
      <c r="E3083" s="68" t="s">
        <v>359</v>
      </c>
      <c r="F3083" s="68" t="s">
        <v>360</v>
      </c>
      <c r="G3083" s="68" t="s">
        <v>77</v>
      </c>
      <c r="H3083" s="68" t="s">
        <v>273</v>
      </c>
      <c r="I3083" s="68" t="s">
        <v>652</v>
      </c>
      <c r="K3083" s="65">
        <v>1</v>
      </c>
      <c r="L3083" s="65">
        <v>408</v>
      </c>
      <c r="M3083" s="65" t="s">
        <v>496</v>
      </c>
    </row>
    <row r="3084" spans="1:13" ht="12.75" customHeight="1">
      <c r="A3084" s="65" t="str">
        <f>IF(ROW()=1,"KEY",IF(ISNA(VLOOKUP(B3084,車名対応マスタ!B:D,3,FALSE)),"",IF(VLOOKUP(B3084,車名対応マスタ!B:D,3,FALSE)="","",$D3084&amp;" "&amp;IF($G3084="9","J","O")&amp;" "&amp;$I3084&amp;" "&amp;IF($I3084&lt;=TEXT(★完成資料!$A$1,"yyyymm"),TEXT(★完成資料!$A$1,"yyyymm"),"999999")&amp; " " &amp; LEFT(F3084 &amp; "          ",10))))</f>
        <v xml:space="preserve">T O 202201 yyyy00 HV        </v>
      </c>
      <c r="B3084" s="68" t="s">
        <v>460</v>
      </c>
      <c r="C3084" s="68" t="s">
        <v>478</v>
      </c>
      <c r="D3084" s="68" t="s">
        <v>287</v>
      </c>
      <c r="E3084" s="68" t="s">
        <v>359</v>
      </c>
      <c r="F3084" s="68" t="s">
        <v>360</v>
      </c>
      <c r="G3084" s="68" t="s">
        <v>77</v>
      </c>
      <c r="H3084" s="68" t="s">
        <v>273</v>
      </c>
      <c r="I3084" s="68" t="s">
        <v>639</v>
      </c>
      <c r="K3084" s="65">
        <v>22</v>
      </c>
      <c r="L3084" s="65">
        <v>414</v>
      </c>
      <c r="M3084" s="65" t="s">
        <v>377</v>
      </c>
    </row>
    <row r="3085" spans="1:13" ht="12.75" customHeight="1">
      <c r="A3085" s="65" t="str">
        <f>IF(ROW()=1,"KEY",IF(ISNA(VLOOKUP(B3085,車名対応マスタ!B:D,3,FALSE)),"",IF(VLOOKUP(B3085,車名対応マスタ!B:D,3,FALSE)="","",$D3085&amp;" "&amp;IF($G3085="9","J","O")&amp;" "&amp;$I3085&amp;" "&amp;IF($I3085&lt;=TEXT(★完成資料!$A$1,"yyyymm"),TEXT(★完成資料!$A$1,"yyyymm"),"999999")&amp; " " &amp; LEFT(F3085 &amp; "          ",10))))</f>
        <v xml:space="preserve">T O 202202 yyyy00 HV        </v>
      </c>
      <c r="B3085" s="68" t="s">
        <v>460</v>
      </c>
      <c r="C3085" s="68" t="s">
        <v>478</v>
      </c>
      <c r="D3085" s="68" t="s">
        <v>287</v>
      </c>
      <c r="E3085" s="68" t="s">
        <v>359</v>
      </c>
      <c r="F3085" s="68" t="s">
        <v>360</v>
      </c>
      <c r="G3085" s="68" t="s">
        <v>77</v>
      </c>
      <c r="H3085" s="68" t="s">
        <v>273</v>
      </c>
      <c r="I3085" s="68" t="s">
        <v>640</v>
      </c>
      <c r="K3085" s="65">
        <v>10</v>
      </c>
      <c r="L3085" s="65">
        <v>414</v>
      </c>
      <c r="M3085" s="65" t="s">
        <v>377</v>
      </c>
    </row>
    <row r="3086" spans="1:13" ht="12.75" customHeight="1">
      <c r="A3086" s="65" t="str">
        <f>IF(ROW()=1,"KEY",IF(ISNA(VLOOKUP(B3086,車名対応マスタ!B:D,3,FALSE)),"",IF(VLOOKUP(B3086,車名対応マスタ!B:D,3,FALSE)="","",$D3086&amp;" "&amp;IF($G3086="9","J","O")&amp;" "&amp;$I3086&amp;" "&amp;IF($I3086&lt;=TEXT(★完成資料!$A$1,"yyyymm"),TEXT(★完成資料!$A$1,"yyyymm"),"999999")&amp; " " &amp; LEFT(F3086 &amp; "          ",10))))</f>
        <v xml:space="preserve">T O 202203 yyyy00 HV        </v>
      </c>
      <c r="B3086" s="68" t="s">
        <v>460</v>
      </c>
      <c r="C3086" s="68" t="s">
        <v>478</v>
      </c>
      <c r="D3086" s="68" t="s">
        <v>287</v>
      </c>
      <c r="E3086" s="68" t="s">
        <v>359</v>
      </c>
      <c r="F3086" s="68" t="s">
        <v>360</v>
      </c>
      <c r="G3086" s="68" t="s">
        <v>77</v>
      </c>
      <c r="H3086" s="68" t="s">
        <v>273</v>
      </c>
      <c r="I3086" s="68" t="s">
        <v>641</v>
      </c>
      <c r="K3086" s="65">
        <v>10</v>
      </c>
      <c r="L3086" s="65">
        <v>414</v>
      </c>
      <c r="M3086" s="65" t="s">
        <v>377</v>
      </c>
    </row>
    <row r="3087" spans="1:13" ht="12.75" customHeight="1">
      <c r="A3087" s="65" t="str">
        <f>IF(ROW()=1,"KEY",IF(ISNA(VLOOKUP(B3087,車名対応マスタ!B:D,3,FALSE)),"",IF(VLOOKUP(B3087,車名対応マスタ!B:D,3,FALSE)="","",$D3087&amp;" "&amp;IF($G3087="9","J","O")&amp;" "&amp;$I3087&amp;" "&amp;IF($I3087&lt;=TEXT(★完成資料!$A$1,"yyyymm"),TEXT(★完成資料!$A$1,"yyyymm"),"999999")&amp; " " &amp; LEFT(F3087 &amp; "          ",10))))</f>
        <v xml:space="preserve">T O 202204 yyyy00 HV        </v>
      </c>
      <c r="B3087" s="68" t="s">
        <v>460</v>
      </c>
      <c r="C3087" s="68" t="s">
        <v>478</v>
      </c>
      <c r="D3087" s="68" t="s">
        <v>287</v>
      </c>
      <c r="E3087" s="68" t="s">
        <v>359</v>
      </c>
      <c r="F3087" s="68" t="s">
        <v>360</v>
      </c>
      <c r="G3087" s="68" t="s">
        <v>77</v>
      </c>
      <c r="H3087" s="68" t="s">
        <v>273</v>
      </c>
      <c r="I3087" s="68" t="s">
        <v>642</v>
      </c>
      <c r="K3087" s="65">
        <v>15</v>
      </c>
      <c r="L3087" s="65">
        <v>414</v>
      </c>
      <c r="M3087" s="65" t="s">
        <v>377</v>
      </c>
    </row>
    <row r="3088" spans="1:13" ht="12.75" customHeight="1">
      <c r="A3088" s="65" t="str">
        <f>IF(ROW()=1,"KEY",IF(ISNA(VLOOKUP(B3088,車名対応マスタ!B:D,3,FALSE)),"",IF(VLOOKUP(B3088,車名対応マスタ!B:D,3,FALSE)="","",$D3088&amp;" "&amp;IF($G3088="9","J","O")&amp;" "&amp;$I3088&amp;" "&amp;IF($I3088&lt;=TEXT(★完成資料!$A$1,"yyyymm"),TEXT(★完成資料!$A$1,"yyyymm"),"999999")&amp; " " &amp; LEFT(F3088 &amp; "          ",10))))</f>
        <v xml:space="preserve">T O 202205 yyyy00 HV        </v>
      </c>
      <c r="B3088" s="68" t="s">
        <v>460</v>
      </c>
      <c r="C3088" s="68" t="s">
        <v>478</v>
      </c>
      <c r="D3088" s="68" t="s">
        <v>287</v>
      </c>
      <c r="E3088" s="68" t="s">
        <v>359</v>
      </c>
      <c r="F3088" s="68" t="s">
        <v>360</v>
      </c>
      <c r="G3088" s="68" t="s">
        <v>77</v>
      </c>
      <c r="H3088" s="68" t="s">
        <v>273</v>
      </c>
      <c r="I3088" s="68" t="s">
        <v>647</v>
      </c>
      <c r="K3088" s="65">
        <v>17</v>
      </c>
      <c r="L3088" s="65">
        <v>414</v>
      </c>
      <c r="M3088" s="65" t="s">
        <v>377</v>
      </c>
    </row>
    <row r="3089" spans="1:13" ht="12.75" customHeight="1">
      <c r="A3089" s="65" t="str">
        <f>IF(ROW()=1,"KEY",IF(ISNA(VLOOKUP(B3089,車名対応マスタ!B:D,3,FALSE)),"",IF(VLOOKUP(B3089,車名対応マスタ!B:D,3,FALSE)="","",$D3089&amp;" "&amp;IF($G3089="9","J","O")&amp;" "&amp;$I3089&amp;" "&amp;IF($I3089&lt;=TEXT(★完成資料!$A$1,"yyyymm"),TEXT(★完成資料!$A$1,"yyyymm"),"999999")&amp; " " &amp; LEFT(F3089 &amp; "          ",10))))</f>
        <v xml:space="preserve">T O 202206 yyyy00 HV        </v>
      </c>
      <c r="B3089" s="68" t="s">
        <v>460</v>
      </c>
      <c r="C3089" s="68" t="s">
        <v>478</v>
      </c>
      <c r="D3089" s="68" t="s">
        <v>287</v>
      </c>
      <c r="E3089" s="68" t="s">
        <v>359</v>
      </c>
      <c r="F3089" s="68" t="s">
        <v>360</v>
      </c>
      <c r="G3089" s="68" t="s">
        <v>77</v>
      </c>
      <c r="H3089" s="68" t="s">
        <v>273</v>
      </c>
      <c r="I3089" s="68" t="s">
        <v>652</v>
      </c>
      <c r="K3089" s="65">
        <v>39</v>
      </c>
      <c r="L3089" s="65">
        <v>414</v>
      </c>
      <c r="M3089" s="65" t="s">
        <v>377</v>
      </c>
    </row>
    <row r="3090" spans="1:13" ht="12.75" customHeight="1">
      <c r="A3090" s="65" t="str">
        <f>IF(ROW()=1,"KEY",IF(ISNA(VLOOKUP(B3090,車名対応マスタ!B:D,3,FALSE)),"",IF(VLOOKUP(B3090,車名対応マスタ!B:D,3,FALSE)="","",$D3090&amp;" "&amp;IF($G3090="9","J","O")&amp;" "&amp;$I3090&amp;" "&amp;IF($I3090&lt;=TEXT(★完成資料!$A$1,"yyyymm"),TEXT(★完成資料!$A$1,"yyyymm"),"999999")&amp; " " &amp; LEFT(F3090 &amp; "          ",10))))</f>
        <v xml:space="preserve">T O 202207 yyyy00 HV        </v>
      </c>
      <c r="B3090" s="68" t="s">
        <v>460</v>
      </c>
      <c r="C3090" s="68" t="s">
        <v>478</v>
      </c>
      <c r="D3090" s="68" t="s">
        <v>287</v>
      </c>
      <c r="E3090" s="68" t="s">
        <v>359</v>
      </c>
      <c r="F3090" s="68" t="s">
        <v>360</v>
      </c>
      <c r="G3090" s="68" t="s">
        <v>77</v>
      </c>
      <c r="H3090" s="68" t="s">
        <v>273</v>
      </c>
      <c r="I3090" s="68" t="s">
        <v>655</v>
      </c>
      <c r="K3090" s="65">
        <v>32</v>
      </c>
      <c r="L3090" s="65">
        <v>414</v>
      </c>
      <c r="M3090" s="65" t="s">
        <v>377</v>
      </c>
    </row>
    <row r="3091" spans="1:13" ht="12.75" customHeight="1">
      <c r="A3091" s="65" t="str">
        <f>IF(ROW()=1,"KEY",IF(ISNA(VLOOKUP(B3091,車名対応マスタ!B:D,3,FALSE)),"",IF(VLOOKUP(B3091,車名対応マスタ!B:D,3,FALSE)="","",$D3091&amp;" "&amp;IF($G3091="9","J","O")&amp;" "&amp;$I3091&amp;" "&amp;IF($I3091&lt;=TEXT(★完成資料!$A$1,"yyyymm"),TEXT(★完成資料!$A$1,"yyyymm"),"999999")&amp; " " &amp; LEFT(F3091 &amp; "          ",10))))</f>
        <v xml:space="preserve">T O 202201 yyyy00 HV        </v>
      </c>
      <c r="B3091" s="68" t="s">
        <v>460</v>
      </c>
      <c r="C3091" s="68" t="s">
        <v>478</v>
      </c>
      <c r="D3091" s="68" t="s">
        <v>287</v>
      </c>
      <c r="E3091" s="68" t="s">
        <v>359</v>
      </c>
      <c r="F3091" s="68" t="s">
        <v>360</v>
      </c>
      <c r="G3091" s="68" t="s">
        <v>77</v>
      </c>
      <c r="H3091" s="68" t="s">
        <v>273</v>
      </c>
      <c r="I3091" s="68" t="s">
        <v>639</v>
      </c>
      <c r="K3091" s="65">
        <v>190</v>
      </c>
      <c r="L3091" s="65">
        <v>424</v>
      </c>
      <c r="M3091" s="65" t="s">
        <v>378</v>
      </c>
    </row>
    <row r="3092" spans="1:13" ht="12.75" customHeight="1">
      <c r="A3092" s="65" t="str">
        <f>IF(ROW()=1,"KEY",IF(ISNA(VLOOKUP(B3092,車名対応マスタ!B:D,3,FALSE)),"",IF(VLOOKUP(B3092,車名対応マスタ!B:D,3,FALSE)="","",$D3092&amp;" "&amp;IF($G3092="9","J","O")&amp;" "&amp;$I3092&amp;" "&amp;IF($I3092&lt;=TEXT(★完成資料!$A$1,"yyyymm"),TEXT(★完成資料!$A$1,"yyyymm"),"999999")&amp; " " &amp; LEFT(F3092 &amp; "          ",10))))</f>
        <v xml:space="preserve">T O 202202 yyyy00 HV        </v>
      </c>
      <c r="B3092" s="68" t="s">
        <v>460</v>
      </c>
      <c r="C3092" s="68" t="s">
        <v>478</v>
      </c>
      <c r="D3092" s="68" t="s">
        <v>287</v>
      </c>
      <c r="E3092" s="68" t="s">
        <v>359</v>
      </c>
      <c r="F3092" s="68" t="s">
        <v>360</v>
      </c>
      <c r="G3092" s="68" t="s">
        <v>77</v>
      </c>
      <c r="H3092" s="68" t="s">
        <v>273</v>
      </c>
      <c r="I3092" s="68" t="s">
        <v>640</v>
      </c>
      <c r="K3092" s="65">
        <v>145</v>
      </c>
      <c r="L3092" s="65">
        <v>424</v>
      </c>
      <c r="M3092" s="65" t="s">
        <v>378</v>
      </c>
    </row>
    <row r="3093" spans="1:13" ht="12.75" customHeight="1">
      <c r="A3093" s="65" t="str">
        <f>IF(ROW()=1,"KEY",IF(ISNA(VLOOKUP(B3093,車名対応マスタ!B:D,3,FALSE)),"",IF(VLOOKUP(B3093,車名対応マスタ!B:D,3,FALSE)="","",$D3093&amp;" "&amp;IF($G3093="9","J","O")&amp;" "&amp;$I3093&amp;" "&amp;IF($I3093&lt;=TEXT(★完成資料!$A$1,"yyyymm"),TEXT(★完成資料!$A$1,"yyyymm"),"999999")&amp; " " &amp; LEFT(F3093 &amp; "          ",10))))</f>
        <v xml:space="preserve">T O 202203 yyyy00 HV        </v>
      </c>
      <c r="B3093" s="68" t="s">
        <v>460</v>
      </c>
      <c r="C3093" s="68" t="s">
        <v>478</v>
      </c>
      <c r="D3093" s="68" t="s">
        <v>287</v>
      </c>
      <c r="E3093" s="68" t="s">
        <v>359</v>
      </c>
      <c r="F3093" s="68" t="s">
        <v>360</v>
      </c>
      <c r="G3093" s="68" t="s">
        <v>77</v>
      </c>
      <c r="H3093" s="68" t="s">
        <v>273</v>
      </c>
      <c r="I3093" s="68" t="s">
        <v>641</v>
      </c>
      <c r="K3093" s="65">
        <v>400</v>
      </c>
      <c r="L3093" s="65">
        <v>424</v>
      </c>
      <c r="M3093" s="65" t="s">
        <v>378</v>
      </c>
    </row>
    <row r="3094" spans="1:13" ht="12.75" customHeight="1">
      <c r="A3094" s="65" t="str">
        <f>IF(ROW()=1,"KEY",IF(ISNA(VLOOKUP(B3094,車名対応マスタ!B:D,3,FALSE)),"",IF(VLOOKUP(B3094,車名対応マスタ!B:D,3,FALSE)="","",$D3094&amp;" "&amp;IF($G3094="9","J","O")&amp;" "&amp;$I3094&amp;" "&amp;IF($I3094&lt;=TEXT(★完成資料!$A$1,"yyyymm"),TEXT(★完成資料!$A$1,"yyyymm"),"999999")&amp; " " &amp; LEFT(F3094 &amp; "          ",10))))</f>
        <v xml:space="preserve">T O 202204 yyyy00 HV        </v>
      </c>
      <c r="B3094" s="68" t="s">
        <v>460</v>
      </c>
      <c r="C3094" s="68" t="s">
        <v>478</v>
      </c>
      <c r="D3094" s="68" t="s">
        <v>287</v>
      </c>
      <c r="E3094" s="68" t="s">
        <v>359</v>
      </c>
      <c r="F3094" s="68" t="s">
        <v>360</v>
      </c>
      <c r="G3094" s="68" t="s">
        <v>77</v>
      </c>
      <c r="H3094" s="68" t="s">
        <v>273</v>
      </c>
      <c r="I3094" s="68" t="s">
        <v>642</v>
      </c>
      <c r="K3094" s="65">
        <v>198</v>
      </c>
      <c r="L3094" s="65">
        <v>424</v>
      </c>
      <c r="M3094" s="65" t="s">
        <v>378</v>
      </c>
    </row>
    <row r="3095" spans="1:13" ht="12.75" customHeight="1">
      <c r="A3095" s="65" t="str">
        <f>IF(ROW()=1,"KEY",IF(ISNA(VLOOKUP(B3095,車名対応マスタ!B:D,3,FALSE)),"",IF(VLOOKUP(B3095,車名対応マスタ!B:D,3,FALSE)="","",$D3095&amp;" "&amp;IF($G3095="9","J","O")&amp;" "&amp;$I3095&amp;" "&amp;IF($I3095&lt;=TEXT(★完成資料!$A$1,"yyyymm"),TEXT(★完成資料!$A$1,"yyyymm"),"999999")&amp; " " &amp; LEFT(F3095 &amp; "          ",10))))</f>
        <v xml:space="preserve">T O 202205 yyyy00 HV        </v>
      </c>
      <c r="B3095" s="68" t="s">
        <v>460</v>
      </c>
      <c r="C3095" s="68" t="s">
        <v>478</v>
      </c>
      <c r="D3095" s="68" t="s">
        <v>287</v>
      </c>
      <c r="E3095" s="68" t="s">
        <v>359</v>
      </c>
      <c r="F3095" s="68" t="s">
        <v>360</v>
      </c>
      <c r="G3095" s="68" t="s">
        <v>77</v>
      </c>
      <c r="H3095" s="68" t="s">
        <v>273</v>
      </c>
      <c r="I3095" s="68" t="s">
        <v>647</v>
      </c>
      <c r="K3095" s="65">
        <v>246</v>
      </c>
      <c r="L3095" s="65">
        <v>424</v>
      </c>
      <c r="M3095" s="65" t="s">
        <v>378</v>
      </c>
    </row>
    <row r="3096" spans="1:13" ht="12.75" customHeight="1">
      <c r="A3096" s="65" t="str">
        <f>IF(ROW()=1,"KEY",IF(ISNA(VLOOKUP(B3096,車名対応マスタ!B:D,3,FALSE)),"",IF(VLOOKUP(B3096,車名対応マスタ!B:D,3,FALSE)="","",$D3096&amp;" "&amp;IF($G3096="9","J","O")&amp;" "&amp;$I3096&amp;" "&amp;IF($I3096&lt;=TEXT(★完成資料!$A$1,"yyyymm"),TEXT(★完成資料!$A$1,"yyyymm"),"999999")&amp; " " &amp; LEFT(F3096 &amp; "          ",10))))</f>
        <v xml:space="preserve">T O 202206 yyyy00 HV        </v>
      </c>
      <c r="B3096" s="68" t="s">
        <v>460</v>
      </c>
      <c r="C3096" s="68" t="s">
        <v>478</v>
      </c>
      <c r="D3096" s="68" t="s">
        <v>287</v>
      </c>
      <c r="E3096" s="68" t="s">
        <v>359</v>
      </c>
      <c r="F3096" s="68" t="s">
        <v>360</v>
      </c>
      <c r="G3096" s="68" t="s">
        <v>77</v>
      </c>
      <c r="H3096" s="68" t="s">
        <v>273</v>
      </c>
      <c r="I3096" s="68" t="s">
        <v>652</v>
      </c>
      <c r="K3096" s="65">
        <v>327</v>
      </c>
      <c r="L3096" s="65">
        <v>424</v>
      </c>
      <c r="M3096" s="65" t="s">
        <v>378</v>
      </c>
    </row>
    <row r="3097" spans="1:13" ht="12.75" customHeight="1">
      <c r="A3097" s="65" t="str">
        <f>IF(ROW()=1,"KEY",IF(ISNA(VLOOKUP(B3097,車名対応マスタ!B:D,3,FALSE)),"",IF(VLOOKUP(B3097,車名対応マスタ!B:D,3,FALSE)="","",$D3097&amp;" "&amp;IF($G3097="9","J","O")&amp;" "&amp;$I3097&amp;" "&amp;IF($I3097&lt;=TEXT(★完成資料!$A$1,"yyyymm"),TEXT(★完成資料!$A$1,"yyyymm"),"999999")&amp; " " &amp; LEFT(F3097 &amp; "          ",10))))</f>
        <v xml:space="preserve">T O 202207 yyyy00 HV        </v>
      </c>
      <c r="B3097" s="68" t="s">
        <v>460</v>
      </c>
      <c r="C3097" s="68" t="s">
        <v>478</v>
      </c>
      <c r="D3097" s="68" t="s">
        <v>287</v>
      </c>
      <c r="E3097" s="68" t="s">
        <v>359</v>
      </c>
      <c r="F3097" s="68" t="s">
        <v>360</v>
      </c>
      <c r="G3097" s="68" t="s">
        <v>77</v>
      </c>
      <c r="H3097" s="68" t="s">
        <v>273</v>
      </c>
      <c r="I3097" s="68" t="s">
        <v>655</v>
      </c>
      <c r="K3097" s="65">
        <v>6</v>
      </c>
      <c r="L3097" s="65">
        <v>424</v>
      </c>
      <c r="M3097" s="65" t="s">
        <v>378</v>
      </c>
    </row>
    <row r="3098" spans="1:13" ht="12.75" customHeight="1">
      <c r="A3098" s="65" t="str">
        <f>IF(ROW()=1,"KEY",IF(ISNA(VLOOKUP(B3098,車名対応マスタ!B:D,3,FALSE)),"",IF(VLOOKUP(B3098,車名対応マスタ!B:D,3,FALSE)="","",$D3098&amp;" "&amp;IF($G3098="9","J","O")&amp;" "&amp;$I3098&amp;" "&amp;IF($I3098&lt;=TEXT(★完成資料!$A$1,"yyyymm"),TEXT(★完成資料!$A$1,"yyyymm"),"999999")&amp; " " &amp; LEFT(F3098 &amp; "          ",10))))</f>
        <v xml:space="preserve">T O 202201 yyyy00 HV        </v>
      </c>
      <c r="B3098" s="68" t="s">
        <v>460</v>
      </c>
      <c r="C3098" s="68" t="s">
        <v>478</v>
      </c>
      <c r="D3098" s="68" t="s">
        <v>287</v>
      </c>
      <c r="E3098" s="68" t="s">
        <v>359</v>
      </c>
      <c r="F3098" s="68" t="s">
        <v>360</v>
      </c>
      <c r="G3098" s="68" t="s">
        <v>77</v>
      </c>
      <c r="H3098" s="68" t="s">
        <v>273</v>
      </c>
      <c r="I3098" s="68" t="s">
        <v>639</v>
      </c>
      <c r="K3098" s="65">
        <v>1</v>
      </c>
      <c r="L3098" s="65">
        <v>419</v>
      </c>
      <c r="M3098" s="65" t="s">
        <v>262</v>
      </c>
    </row>
    <row r="3099" spans="1:13" ht="12.75" customHeight="1">
      <c r="A3099" s="65" t="str">
        <f>IF(ROW()=1,"KEY",IF(ISNA(VLOOKUP(B3099,車名対応マスタ!B:D,3,FALSE)),"",IF(VLOOKUP(B3099,車名対応マスタ!B:D,3,FALSE)="","",$D3099&amp;" "&amp;IF($G3099="9","J","O")&amp;" "&amp;$I3099&amp;" "&amp;IF($I3099&lt;=TEXT(★完成資料!$A$1,"yyyymm"),TEXT(★完成資料!$A$1,"yyyymm"),"999999")&amp; " " &amp; LEFT(F3099 &amp; "          ",10))))</f>
        <v xml:space="preserve">T O 202202 yyyy00 HV        </v>
      </c>
      <c r="B3099" s="68" t="s">
        <v>460</v>
      </c>
      <c r="C3099" s="68" t="s">
        <v>478</v>
      </c>
      <c r="D3099" s="68" t="s">
        <v>287</v>
      </c>
      <c r="E3099" s="68" t="s">
        <v>359</v>
      </c>
      <c r="F3099" s="68" t="s">
        <v>360</v>
      </c>
      <c r="G3099" s="68" t="s">
        <v>77</v>
      </c>
      <c r="H3099" s="68" t="s">
        <v>273</v>
      </c>
      <c r="I3099" s="68" t="s">
        <v>640</v>
      </c>
      <c r="K3099" s="65">
        <v>1</v>
      </c>
      <c r="L3099" s="65">
        <v>419</v>
      </c>
      <c r="M3099" s="65" t="s">
        <v>262</v>
      </c>
    </row>
    <row r="3100" spans="1:13" ht="12.75" customHeight="1">
      <c r="A3100" s="65" t="str">
        <f>IF(ROW()=1,"KEY",IF(ISNA(VLOOKUP(B3100,車名対応マスタ!B:D,3,FALSE)),"",IF(VLOOKUP(B3100,車名対応マスタ!B:D,3,FALSE)="","",$D3100&amp;" "&amp;IF($G3100="9","J","O")&amp;" "&amp;$I3100&amp;" "&amp;IF($I3100&lt;=TEXT(★完成資料!$A$1,"yyyymm"),TEXT(★完成資料!$A$1,"yyyymm"),"999999")&amp; " " &amp; LEFT(F3100 &amp; "          ",10))))</f>
        <v xml:space="preserve">T O 202201 yyyy00 HV        </v>
      </c>
      <c r="B3100" s="68" t="s">
        <v>460</v>
      </c>
      <c r="C3100" s="68" t="s">
        <v>478</v>
      </c>
      <c r="D3100" s="68" t="s">
        <v>287</v>
      </c>
      <c r="E3100" s="68" t="s">
        <v>359</v>
      </c>
      <c r="F3100" s="68" t="s">
        <v>360</v>
      </c>
      <c r="G3100" s="68" t="s">
        <v>77</v>
      </c>
      <c r="H3100" s="68" t="s">
        <v>273</v>
      </c>
      <c r="I3100" s="68" t="s">
        <v>639</v>
      </c>
      <c r="K3100" s="65">
        <v>2</v>
      </c>
      <c r="L3100" s="65">
        <v>403</v>
      </c>
      <c r="M3100" s="65" t="s">
        <v>428</v>
      </c>
    </row>
    <row r="3101" spans="1:13" ht="12.75" customHeight="1">
      <c r="A3101" s="65" t="str">
        <f>IF(ROW()=1,"KEY",IF(ISNA(VLOOKUP(B3101,車名対応マスタ!B:D,3,FALSE)),"",IF(VLOOKUP(B3101,車名対応マスタ!B:D,3,FALSE)="","",$D3101&amp;" "&amp;IF($G3101="9","J","O")&amp;" "&amp;$I3101&amp;" "&amp;IF($I3101&lt;=TEXT(★完成資料!$A$1,"yyyymm"),TEXT(★完成資料!$A$1,"yyyymm"),"999999")&amp; " " &amp; LEFT(F3101 &amp; "          ",10))))</f>
        <v xml:space="preserve">T O 202203 yyyy00 HV        </v>
      </c>
      <c r="B3101" s="68" t="s">
        <v>460</v>
      </c>
      <c r="C3101" s="68" t="s">
        <v>478</v>
      </c>
      <c r="D3101" s="68" t="s">
        <v>287</v>
      </c>
      <c r="E3101" s="68" t="s">
        <v>359</v>
      </c>
      <c r="F3101" s="68" t="s">
        <v>360</v>
      </c>
      <c r="G3101" s="68" t="s">
        <v>77</v>
      </c>
      <c r="H3101" s="68" t="s">
        <v>273</v>
      </c>
      <c r="I3101" s="68" t="s">
        <v>641</v>
      </c>
      <c r="K3101" s="65">
        <v>3</v>
      </c>
      <c r="L3101" s="65">
        <v>403</v>
      </c>
      <c r="M3101" s="65" t="s">
        <v>428</v>
      </c>
    </row>
    <row r="3102" spans="1:13" ht="12.75" customHeight="1">
      <c r="A3102" s="65" t="str">
        <f>IF(ROW()=1,"KEY",IF(ISNA(VLOOKUP(B3102,車名対応マスタ!B:D,3,FALSE)),"",IF(VLOOKUP(B3102,車名対応マスタ!B:D,3,FALSE)="","",$D3102&amp;" "&amp;IF($G3102="9","J","O")&amp;" "&amp;$I3102&amp;" "&amp;IF($I3102&lt;=TEXT(★完成資料!$A$1,"yyyymm"),TEXT(★完成資料!$A$1,"yyyymm"),"999999")&amp; " " &amp; LEFT(F3102 &amp; "          ",10))))</f>
        <v xml:space="preserve">T O 202204 yyyy00 HV        </v>
      </c>
      <c r="B3102" s="68" t="s">
        <v>460</v>
      </c>
      <c r="C3102" s="68" t="s">
        <v>478</v>
      </c>
      <c r="D3102" s="68" t="s">
        <v>287</v>
      </c>
      <c r="E3102" s="68" t="s">
        <v>359</v>
      </c>
      <c r="F3102" s="68" t="s">
        <v>360</v>
      </c>
      <c r="G3102" s="68" t="s">
        <v>77</v>
      </c>
      <c r="H3102" s="68" t="s">
        <v>273</v>
      </c>
      <c r="I3102" s="68" t="s">
        <v>642</v>
      </c>
      <c r="K3102" s="65">
        <v>1</v>
      </c>
      <c r="L3102" s="65">
        <v>418</v>
      </c>
      <c r="M3102" s="65" t="s">
        <v>429</v>
      </c>
    </row>
    <row r="3103" spans="1:13" ht="12.75" customHeight="1">
      <c r="A3103" s="65" t="str">
        <f>IF(ROW()=1,"KEY",IF(ISNA(VLOOKUP(B3103,車名対応マスタ!B:D,3,FALSE)),"",IF(VLOOKUP(B3103,車名対応マスタ!B:D,3,FALSE)="","",$D3103&amp;" "&amp;IF($G3103="9","J","O")&amp;" "&amp;$I3103&amp;" "&amp;IF($I3103&lt;=TEXT(★完成資料!$A$1,"yyyymm"),TEXT(★完成資料!$A$1,"yyyymm"),"999999")&amp; " " &amp; LEFT(F3103 &amp; "          ",10))))</f>
        <v xml:space="preserve">T O 202206 yyyy00 HV        </v>
      </c>
      <c r="B3103" s="68" t="s">
        <v>460</v>
      </c>
      <c r="C3103" s="68" t="s">
        <v>478</v>
      </c>
      <c r="D3103" s="68" t="s">
        <v>287</v>
      </c>
      <c r="E3103" s="68" t="s">
        <v>359</v>
      </c>
      <c r="F3103" s="68" t="s">
        <v>360</v>
      </c>
      <c r="G3103" s="68" t="s">
        <v>77</v>
      </c>
      <c r="H3103" s="68" t="s">
        <v>273</v>
      </c>
      <c r="I3103" s="68" t="s">
        <v>652</v>
      </c>
      <c r="K3103" s="65">
        <v>1</v>
      </c>
      <c r="L3103" s="65">
        <v>418</v>
      </c>
      <c r="M3103" s="65" t="s">
        <v>429</v>
      </c>
    </row>
    <row r="3104" spans="1:13" ht="12.75" customHeight="1">
      <c r="A3104" s="65" t="str">
        <f>IF(ROW()=1,"KEY",IF(ISNA(VLOOKUP(B3104,車名対応マスタ!B:D,3,FALSE)),"",IF(VLOOKUP(B3104,車名対応マスタ!B:D,3,FALSE)="","",$D3104&amp;" "&amp;IF($G3104="9","J","O")&amp;" "&amp;$I3104&amp;" "&amp;IF($I3104&lt;=TEXT(★完成資料!$A$1,"yyyymm"),TEXT(★完成資料!$A$1,"yyyymm"),"999999")&amp; " " &amp; LEFT(F3104 &amp; "          ",10))))</f>
        <v xml:space="preserve">T O 202207 yyyy00 HV        </v>
      </c>
      <c r="B3104" s="68" t="s">
        <v>460</v>
      </c>
      <c r="C3104" s="68" t="s">
        <v>478</v>
      </c>
      <c r="D3104" s="68" t="s">
        <v>287</v>
      </c>
      <c r="E3104" s="68" t="s">
        <v>359</v>
      </c>
      <c r="F3104" s="68" t="s">
        <v>360</v>
      </c>
      <c r="G3104" s="68" t="s">
        <v>77</v>
      </c>
      <c r="H3104" s="68" t="s">
        <v>273</v>
      </c>
      <c r="I3104" s="68" t="s">
        <v>655</v>
      </c>
      <c r="K3104" s="65">
        <v>1</v>
      </c>
      <c r="L3104" s="65">
        <v>418</v>
      </c>
      <c r="M3104" s="65" t="s">
        <v>429</v>
      </c>
    </row>
    <row r="3105" spans="1:13" ht="12.75" customHeight="1">
      <c r="A3105" s="65" t="str">
        <f>IF(ROW()=1,"KEY",IF(ISNA(VLOOKUP(B3105,車名対応マスタ!B:D,3,FALSE)),"",IF(VLOOKUP(B3105,車名対応マスタ!B:D,3,FALSE)="","",$D3105&amp;" "&amp;IF($G3105="9","J","O")&amp;" "&amp;$I3105&amp;" "&amp;IF($I3105&lt;=TEXT(★完成資料!$A$1,"yyyymm"),TEXT(★完成資料!$A$1,"yyyymm"),"999999")&amp; " " &amp; LEFT(F3105 &amp; "          ",10))))</f>
        <v xml:space="preserve">T O 202208 yyyy00 HV        </v>
      </c>
      <c r="B3105" s="68" t="s">
        <v>460</v>
      </c>
      <c r="C3105" s="68" t="s">
        <v>478</v>
      </c>
      <c r="D3105" s="68" t="s">
        <v>287</v>
      </c>
      <c r="E3105" s="68" t="s">
        <v>359</v>
      </c>
      <c r="F3105" s="68" t="s">
        <v>360</v>
      </c>
      <c r="G3105" s="68" t="s">
        <v>77</v>
      </c>
      <c r="H3105" s="68" t="s">
        <v>273</v>
      </c>
      <c r="I3105" s="68" t="s">
        <v>656</v>
      </c>
      <c r="K3105" s="65">
        <v>1</v>
      </c>
      <c r="L3105" s="65">
        <v>418</v>
      </c>
      <c r="M3105" s="65" t="s">
        <v>429</v>
      </c>
    </row>
    <row r="3106" spans="1:13" ht="12.75" customHeight="1">
      <c r="A3106" s="65" t="str">
        <f>IF(ROW()=1,"KEY",IF(ISNA(VLOOKUP(B3106,車名対応マスタ!B:D,3,FALSE)),"",IF(VLOOKUP(B3106,車名対応マスタ!B:D,3,FALSE)="","",$D3106&amp;" "&amp;IF($G3106="9","J","O")&amp;" "&amp;$I3106&amp;" "&amp;IF($I3106&lt;=TEXT(★完成資料!$A$1,"yyyymm"),TEXT(★完成資料!$A$1,"yyyymm"),"999999")&amp; " " &amp; LEFT(F3106 &amp; "          ",10))))</f>
        <v xml:space="preserve">T O 202209 yyyy00 HV        </v>
      </c>
      <c r="B3106" s="68" t="s">
        <v>460</v>
      </c>
      <c r="C3106" s="68" t="s">
        <v>478</v>
      </c>
      <c r="D3106" s="68" t="s">
        <v>287</v>
      </c>
      <c r="E3106" s="68" t="s">
        <v>359</v>
      </c>
      <c r="F3106" s="68" t="s">
        <v>360</v>
      </c>
      <c r="G3106" s="68" t="s">
        <v>77</v>
      </c>
      <c r="H3106" s="68" t="s">
        <v>273</v>
      </c>
      <c r="I3106" s="68" t="s">
        <v>657</v>
      </c>
      <c r="K3106" s="65">
        <v>2</v>
      </c>
      <c r="L3106" s="65">
        <v>418</v>
      </c>
      <c r="M3106" s="65" t="s">
        <v>429</v>
      </c>
    </row>
    <row r="3107" spans="1:13" ht="12.75" customHeight="1">
      <c r="A3107" s="65" t="str">
        <f>IF(ROW()=1,"KEY",IF(ISNA(VLOOKUP(B3107,車名対応マスタ!B:D,3,FALSE)),"",IF(VLOOKUP(B3107,車名対応マスタ!B:D,3,FALSE)="","",$D3107&amp;" "&amp;IF($G3107="9","J","O")&amp;" "&amp;$I3107&amp;" "&amp;IF($I3107&lt;=TEXT(★完成資料!$A$1,"yyyymm"),TEXT(★完成資料!$A$1,"yyyymm"),"999999")&amp; " " &amp; LEFT(F3107 &amp; "          ",10))))</f>
        <v xml:space="preserve">T O 202201 yyyy00 HV        </v>
      </c>
      <c r="B3107" s="68" t="s">
        <v>460</v>
      </c>
      <c r="C3107" s="68" t="s">
        <v>478</v>
      </c>
      <c r="D3107" s="68" t="s">
        <v>287</v>
      </c>
      <c r="E3107" s="68" t="s">
        <v>359</v>
      </c>
      <c r="F3107" s="68" t="s">
        <v>360</v>
      </c>
      <c r="G3107" s="68" t="s">
        <v>77</v>
      </c>
      <c r="H3107" s="68" t="s">
        <v>273</v>
      </c>
      <c r="I3107" s="68" t="s">
        <v>639</v>
      </c>
      <c r="K3107" s="65">
        <v>3</v>
      </c>
      <c r="L3107" s="65">
        <v>411</v>
      </c>
      <c r="M3107" s="65" t="s">
        <v>498</v>
      </c>
    </row>
    <row r="3108" spans="1:13" ht="12.75" customHeight="1">
      <c r="A3108" s="65" t="str">
        <f>IF(ROW()=1,"KEY",IF(ISNA(VLOOKUP(B3108,車名対応マスタ!B:D,3,FALSE)),"",IF(VLOOKUP(B3108,車名対応マスタ!B:D,3,FALSE)="","",$D3108&amp;" "&amp;IF($G3108="9","J","O")&amp;" "&amp;$I3108&amp;" "&amp;IF($I3108&lt;=TEXT(★完成資料!$A$1,"yyyymm"),TEXT(★完成資料!$A$1,"yyyymm"),"999999")&amp; " " &amp; LEFT(F3108 &amp; "          ",10))))</f>
        <v xml:space="preserve">T O 202202 yyyy00 HV        </v>
      </c>
      <c r="B3108" s="68" t="s">
        <v>460</v>
      </c>
      <c r="C3108" s="68" t="s">
        <v>478</v>
      </c>
      <c r="D3108" s="68" t="s">
        <v>287</v>
      </c>
      <c r="E3108" s="68" t="s">
        <v>359</v>
      </c>
      <c r="F3108" s="68" t="s">
        <v>360</v>
      </c>
      <c r="G3108" s="68" t="s">
        <v>77</v>
      </c>
      <c r="H3108" s="68" t="s">
        <v>273</v>
      </c>
      <c r="I3108" s="68" t="s">
        <v>640</v>
      </c>
      <c r="K3108" s="65">
        <v>1</v>
      </c>
      <c r="L3108" s="65">
        <v>411</v>
      </c>
      <c r="M3108" s="65" t="s">
        <v>498</v>
      </c>
    </row>
    <row r="3109" spans="1:13" ht="12.75" customHeight="1">
      <c r="A3109" s="65" t="str">
        <f>IF(ROW()=1,"KEY",IF(ISNA(VLOOKUP(B3109,車名対応マスタ!B:D,3,FALSE)),"",IF(VLOOKUP(B3109,車名対応マスタ!B:D,3,FALSE)="","",$D3109&amp;" "&amp;IF($G3109="9","J","O")&amp;" "&amp;$I3109&amp;" "&amp;IF($I3109&lt;=TEXT(★完成資料!$A$1,"yyyymm"),TEXT(★完成資料!$A$1,"yyyymm"),"999999")&amp; " " &amp; LEFT(F3109 &amp; "          ",10))))</f>
        <v xml:space="preserve">T O 202201 yyyy00 HV        </v>
      </c>
      <c r="B3109" s="68" t="s">
        <v>460</v>
      </c>
      <c r="C3109" s="68" t="s">
        <v>478</v>
      </c>
      <c r="D3109" s="68" t="s">
        <v>287</v>
      </c>
      <c r="E3109" s="68" t="s">
        <v>359</v>
      </c>
      <c r="F3109" s="68" t="s">
        <v>360</v>
      </c>
      <c r="G3109" s="68" t="s">
        <v>77</v>
      </c>
      <c r="H3109" s="68" t="s">
        <v>273</v>
      </c>
      <c r="I3109" s="68" t="s">
        <v>639</v>
      </c>
      <c r="K3109" s="65">
        <v>5</v>
      </c>
      <c r="L3109" s="65">
        <v>429</v>
      </c>
      <c r="M3109" s="65" t="s">
        <v>380</v>
      </c>
    </row>
    <row r="3110" spans="1:13" ht="12.75" customHeight="1">
      <c r="A3110" s="65" t="str">
        <f>IF(ROW()=1,"KEY",IF(ISNA(VLOOKUP(B3110,車名対応マスタ!B:D,3,FALSE)),"",IF(VLOOKUP(B3110,車名対応マスタ!B:D,3,FALSE)="","",$D3110&amp;" "&amp;IF($G3110="9","J","O")&amp;" "&amp;$I3110&amp;" "&amp;IF($I3110&lt;=TEXT(★完成資料!$A$1,"yyyymm"),TEXT(★完成資料!$A$1,"yyyymm"),"999999")&amp; " " &amp; LEFT(F3110 &amp; "          ",10))))</f>
        <v xml:space="preserve">T O 202202 yyyy00 HV        </v>
      </c>
      <c r="B3110" s="68" t="s">
        <v>460</v>
      </c>
      <c r="C3110" s="68" t="s">
        <v>478</v>
      </c>
      <c r="D3110" s="68" t="s">
        <v>287</v>
      </c>
      <c r="E3110" s="68" t="s">
        <v>359</v>
      </c>
      <c r="F3110" s="68" t="s">
        <v>360</v>
      </c>
      <c r="G3110" s="68" t="s">
        <v>77</v>
      </c>
      <c r="H3110" s="68" t="s">
        <v>273</v>
      </c>
      <c r="I3110" s="68" t="s">
        <v>640</v>
      </c>
      <c r="K3110" s="65">
        <v>3</v>
      </c>
      <c r="L3110" s="65">
        <v>429</v>
      </c>
      <c r="M3110" s="65" t="s">
        <v>380</v>
      </c>
    </row>
    <row r="3111" spans="1:13" ht="12.75" customHeight="1">
      <c r="A3111" s="65" t="str">
        <f>IF(ROW()=1,"KEY",IF(ISNA(VLOOKUP(B3111,車名対応マスタ!B:D,3,FALSE)),"",IF(VLOOKUP(B3111,車名対応マスタ!B:D,3,FALSE)="","",$D3111&amp;" "&amp;IF($G3111="9","J","O")&amp;" "&amp;$I3111&amp;" "&amp;IF($I3111&lt;=TEXT(★完成資料!$A$1,"yyyymm"),TEXT(★完成資料!$A$1,"yyyymm"),"999999")&amp; " " &amp; LEFT(F3111 &amp; "          ",10))))</f>
        <v xml:space="preserve">T O 202203 yyyy00 HV        </v>
      </c>
      <c r="B3111" s="68" t="s">
        <v>460</v>
      </c>
      <c r="C3111" s="68" t="s">
        <v>478</v>
      </c>
      <c r="D3111" s="68" t="s">
        <v>287</v>
      </c>
      <c r="E3111" s="68" t="s">
        <v>359</v>
      </c>
      <c r="F3111" s="68" t="s">
        <v>360</v>
      </c>
      <c r="G3111" s="68" t="s">
        <v>77</v>
      </c>
      <c r="H3111" s="68" t="s">
        <v>273</v>
      </c>
      <c r="I3111" s="68" t="s">
        <v>641</v>
      </c>
      <c r="K3111" s="65">
        <v>109</v>
      </c>
      <c r="L3111" s="65">
        <v>429</v>
      </c>
      <c r="M3111" s="65" t="s">
        <v>380</v>
      </c>
    </row>
    <row r="3112" spans="1:13" ht="12.75" customHeight="1">
      <c r="A3112" s="65" t="str">
        <f>IF(ROW()=1,"KEY",IF(ISNA(VLOOKUP(B3112,車名対応マスタ!B:D,3,FALSE)),"",IF(VLOOKUP(B3112,車名対応マスタ!B:D,3,FALSE)="","",$D3112&amp;" "&amp;IF($G3112="9","J","O")&amp;" "&amp;$I3112&amp;" "&amp;IF($I3112&lt;=TEXT(★完成資料!$A$1,"yyyymm"),TEXT(★完成資料!$A$1,"yyyymm"),"999999")&amp; " " &amp; LEFT(F3112 &amp; "          ",10))))</f>
        <v xml:space="preserve">T O 202204 yyyy00 HV        </v>
      </c>
      <c r="B3112" s="68" t="s">
        <v>460</v>
      </c>
      <c r="C3112" s="68" t="s">
        <v>478</v>
      </c>
      <c r="D3112" s="68" t="s">
        <v>287</v>
      </c>
      <c r="E3112" s="68" t="s">
        <v>359</v>
      </c>
      <c r="F3112" s="68" t="s">
        <v>360</v>
      </c>
      <c r="G3112" s="68" t="s">
        <v>77</v>
      </c>
      <c r="H3112" s="68" t="s">
        <v>273</v>
      </c>
      <c r="I3112" s="68" t="s">
        <v>642</v>
      </c>
      <c r="K3112" s="65">
        <v>41</v>
      </c>
      <c r="L3112" s="65">
        <v>429</v>
      </c>
      <c r="M3112" s="65" t="s">
        <v>380</v>
      </c>
    </row>
    <row r="3113" spans="1:13" ht="12.75" customHeight="1">
      <c r="A3113" s="65" t="str">
        <f>IF(ROW()=1,"KEY",IF(ISNA(VLOOKUP(B3113,車名対応マスタ!B:D,3,FALSE)),"",IF(VLOOKUP(B3113,車名対応マスタ!B:D,3,FALSE)="","",$D3113&amp;" "&amp;IF($G3113="9","J","O")&amp;" "&amp;$I3113&amp;" "&amp;IF($I3113&lt;=TEXT(★完成資料!$A$1,"yyyymm"),TEXT(★完成資料!$A$1,"yyyymm"),"999999")&amp; " " &amp; LEFT(F3113 &amp; "          ",10))))</f>
        <v xml:space="preserve">T O 202205 yyyy00 HV        </v>
      </c>
      <c r="B3113" s="68" t="s">
        <v>460</v>
      </c>
      <c r="C3113" s="68" t="s">
        <v>478</v>
      </c>
      <c r="D3113" s="68" t="s">
        <v>287</v>
      </c>
      <c r="E3113" s="68" t="s">
        <v>359</v>
      </c>
      <c r="F3113" s="68" t="s">
        <v>360</v>
      </c>
      <c r="G3113" s="68" t="s">
        <v>77</v>
      </c>
      <c r="H3113" s="68" t="s">
        <v>273</v>
      </c>
      <c r="I3113" s="68" t="s">
        <v>647</v>
      </c>
      <c r="K3113" s="65">
        <v>38</v>
      </c>
      <c r="L3113" s="65">
        <v>429</v>
      </c>
      <c r="M3113" s="65" t="s">
        <v>380</v>
      </c>
    </row>
    <row r="3114" spans="1:13" ht="12.75" customHeight="1">
      <c r="A3114" s="65" t="str">
        <f>IF(ROW()=1,"KEY",IF(ISNA(VLOOKUP(B3114,車名対応マスタ!B:D,3,FALSE)),"",IF(VLOOKUP(B3114,車名対応マスタ!B:D,3,FALSE)="","",$D3114&amp;" "&amp;IF($G3114="9","J","O")&amp;" "&amp;$I3114&amp;" "&amp;IF($I3114&lt;=TEXT(★完成資料!$A$1,"yyyymm"),TEXT(★完成資料!$A$1,"yyyymm"),"999999")&amp; " " &amp; LEFT(F3114 &amp; "          ",10))))</f>
        <v xml:space="preserve">T O 202206 yyyy00 HV        </v>
      </c>
      <c r="B3114" s="68" t="s">
        <v>460</v>
      </c>
      <c r="C3114" s="68" t="s">
        <v>478</v>
      </c>
      <c r="D3114" s="68" t="s">
        <v>287</v>
      </c>
      <c r="E3114" s="68" t="s">
        <v>359</v>
      </c>
      <c r="F3114" s="68" t="s">
        <v>360</v>
      </c>
      <c r="G3114" s="68" t="s">
        <v>77</v>
      </c>
      <c r="H3114" s="68" t="s">
        <v>273</v>
      </c>
      <c r="I3114" s="68" t="s">
        <v>652</v>
      </c>
      <c r="K3114" s="65">
        <v>1</v>
      </c>
      <c r="L3114" s="65">
        <v>429</v>
      </c>
      <c r="M3114" s="65" t="s">
        <v>380</v>
      </c>
    </row>
    <row r="3115" spans="1:13" ht="12.75" customHeight="1">
      <c r="A3115" s="65" t="str">
        <f>IF(ROW()=1,"KEY",IF(ISNA(VLOOKUP(B3115,車名対応マスタ!B:D,3,FALSE)),"",IF(VLOOKUP(B3115,車名対応マスタ!B:D,3,FALSE)="","",$D3115&amp;" "&amp;IF($G3115="9","J","O")&amp;" "&amp;$I3115&amp;" "&amp;IF($I3115&lt;=TEXT(★完成資料!$A$1,"yyyymm"),TEXT(★完成資料!$A$1,"yyyymm"),"999999")&amp; " " &amp; LEFT(F3115 &amp; "          ",10))))</f>
        <v xml:space="preserve">T O 202201 yyyy00 HV        </v>
      </c>
      <c r="B3115" s="68" t="s">
        <v>460</v>
      </c>
      <c r="C3115" s="68" t="s">
        <v>478</v>
      </c>
      <c r="D3115" s="68" t="s">
        <v>287</v>
      </c>
      <c r="E3115" s="68" t="s">
        <v>359</v>
      </c>
      <c r="F3115" s="68" t="s">
        <v>360</v>
      </c>
      <c r="G3115" s="68" t="s">
        <v>77</v>
      </c>
      <c r="H3115" s="68" t="s">
        <v>273</v>
      </c>
      <c r="I3115" s="68" t="s">
        <v>639</v>
      </c>
      <c r="K3115" s="65">
        <v>2</v>
      </c>
      <c r="L3115" s="65">
        <v>409</v>
      </c>
      <c r="M3115" s="65" t="s">
        <v>281</v>
      </c>
    </row>
    <row r="3116" spans="1:13" ht="12.75" customHeight="1">
      <c r="A3116" s="65" t="str">
        <f>IF(ROW()=1,"KEY",IF(ISNA(VLOOKUP(B3116,車名対応マスタ!B:D,3,FALSE)),"",IF(VLOOKUP(B3116,車名対応マスタ!B:D,3,FALSE)="","",$D3116&amp;" "&amp;IF($G3116="9","J","O")&amp;" "&amp;$I3116&amp;" "&amp;IF($I3116&lt;=TEXT(★完成資料!$A$1,"yyyymm"),TEXT(★完成資料!$A$1,"yyyymm"),"999999")&amp; " " &amp; LEFT(F3116 &amp; "          ",10))))</f>
        <v xml:space="preserve">T O 202202 yyyy00 HV        </v>
      </c>
      <c r="B3116" s="68" t="s">
        <v>460</v>
      </c>
      <c r="C3116" s="68" t="s">
        <v>478</v>
      </c>
      <c r="D3116" s="68" t="s">
        <v>287</v>
      </c>
      <c r="E3116" s="68" t="s">
        <v>359</v>
      </c>
      <c r="F3116" s="68" t="s">
        <v>360</v>
      </c>
      <c r="G3116" s="68" t="s">
        <v>77</v>
      </c>
      <c r="H3116" s="68" t="s">
        <v>273</v>
      </c>
      <c r="I3116" s="68" t="s">
        <v>640</v>
      </c>
      <c r="K3116" s="65">
        <v>1</v>
      </c>
      <c r="L3116" s="65">
        <v>409</v>
      </c>
      <c r="M3116" s="65" t="s">
        <v>281</v>
      </c>
    </row>
    <row r="3117" spans="1:13" ht="12.75" customHeight="1">
      <c r="A3117" s="65" t="str">
        <f>IF(ROW()=1,"KEY",IF(ISNA(VLOOKUP(B3117,車名対応マスタ!B:D,3,FALSE)),"",IF(VLOOKUP(B3117,車名対応マスタ!B:D,3,FALSE)="","",$D3117&amp;" "&amp;IF($G3117="9","J","O")&amp;" "&amp;$I3117&amp;" "&amp;IF($I3117&lt;=TEXT(★完成資料!$A$1,"yyyymm"),TEXT(★完成資料!$A$1,"yyyymm"),"999999")&amp; " " &amp; LEFT(F3117 &amp; "          ",10))))</f>
        <v xml:space="preserve">T O 202201 yyyy00 HV        </v>
      </c>
      <c r="B3117" s="68" t="s">
        <v>460</v>
      </c>
      <c r="C3117" s="68" t="s">
        <v>478</v>
      </c>
      <c r="D3117" s="68" t="s">
        <v>287</v>
      </c>
      <c r="E3117" s="68" t="s">
        <v>359</v>
      </c>
      <c r="F3117" s="68" t="s">
        <v>360</v>
      </c>
      <c r="G3117" s="68" t="s">
        <v>77</v>
      </c>
      <c r="H3117" s="68" t="s">
        <v>273</v>
      </c>
      <c r="I3117" s="68" t="s">
        <v>639</v>
      </c>
      <c r="K3117" s="65">
        <v>9</v>
      </c>
      <c r="L3117" s="65">
        <v>423</v>
      </c>
      <c r="M3117" s="65" t="s">
        <v>381</v>
      </c>
    </row>
    <row r="3118" spans="1:13" ht="12.75" customHeight="1">
      <c r="A3118" s="65" t="str">
        <f>IF(ROW()=1,"KEY",IF(ISNA(VLOOKUP(B3118,車名対応マスタ!B:D,3,FALSE)),"",IF(VLOOKUP(B3118,車名対応マスタ!B:D,3,FALSE)="","",$D3118&amp;" "&amp;IF($G3118="9","J","O")&amp;" "&amp;$I3118&amp;" "&amp;IF($I3118&lt;=TEXT(★完成資料!$A$1,"yyyymm"),TEXT(★完成資料!$A$1,"yyyymm"),"999999")&amp; " " &amp; LEFT(F3118 &amp; "          ",10))))</f>
        <v xml:space="preserve">T O 202202 yyyy00 HV        </v>
      </c>
      <c r="B3118" s="68" t="s">
        <v>460</v>
      </c>
      <c r="C3118" s="68" t="s">
        <v>478</v>
      </c>
      <c r="D3118" s="68" t="s">
        <v>287</v>
      </c>
      <c r="E3118" s="68" t="s">
        <v>359</v>
      </c>
      <c r="F3118" s="68" t="s">
        <v>360</v>
      </c>
      <c r="G3118" s="68" t="s">
        <v>77</v>
      </c>
      <c r="H3118" s="68" t="s">
        <v>273</v>
      </c>
      <c r="I3118" s="68" t="s">
        <v>640</v>
      </c>
      <c r="K3118" s="65">
        <v>16</v>
      </c>
      <c r="L3118" s="65">
        <v>423</v>
      </c>
      <c r="M3118" s="65" t="s">
        <v>381</v>
      </c>
    </row>
    <row r="3119" spans="1:13" ht="12.75" customHeight="1">
      <c r="A3119" s="65" t="str">
        <f>IF(ROW()=1,"KEY",IF(ISNA(VLOOKUP(B3119,車名対応マスタ!B:D,3,FALSE)),"",IF(VLOOKUP(B3119,車名対応マスタ!B:D,3,FALSE)="","",$D3119&amp;" "&amp;IF($G3119="9","J","O")&amp;" "&amp;$I3119&amp;" "&amp;IF($I3119&lt;=TEXT(★完成資料!$A$1,"yyyymm"),TEXT(★完成資料!$A$1,"yyyymm"),"999999")&amp; " " &amp; LEFT(F3119 &amp; "          ",10))))</f>
        <v xml:space="preserve">T O 202203 yyyy00 HV        </v>
      </c>
      <c r="B3119" s="68" t="s">
        <v>460</v>
      </c>
      <c r="C3119" s="68" t="s">
        <v>478</v>
      </c>
      <c r="D3119" s="68" t="s">
        <v>287</v>
      </c>
      <c r="E3119" s="68" t="s">
        <v>359</v>
      </c>
      <c r="F3119" s="68" t="s">
        <v>360</v>
      </c>
      <c r="G3119" s="68" t="s">
        <v>77</v>
      </c>
      <c r="H3119" s="68" t="s">
        <v>273</v>
      </c>
      <c r="I3119" s="68" t="s">
        <v>641</v>
      </c>
      <c r="K3119" s="65">
        <v>12</v>
      </c>
      <c r="L3119" s="65">
        <v>423</v>
      </c>
      <c r="M3119" s="65" t="s">
        <v>381</v>
      </c>
    </row>
    <row r="3120" spans="1:13" ht="12.75" customHeight="1">
      <c r="A3120" s="65" t="str">
        <f>IF(ROW()=1,"KEY",IF(ISNA(VLOOKUP(B3120,車名対応マスタ!B:D,3,FALSE)),"",IF(VLOOKUP(B3120,車名対応マスタ!B:D,3,FALSE)="","",$D3120&amp;" "&amp;IF($G3120="9","J","O")&amp;" "&amp;$I3120&amp;" "&amp;IF($I3120&lt;=TEXT(★完成資料!$A$1,"yyyymm"),TEXT(★完成資料!$A$1,"yyyymm"),"999999")&amp; " " &amp; LEFT(F3120 &amp; "          ",10))))</f>
        <v xml:space="preserve">T O 202204 yyyy00 HV        </v>
      </c>
      <c r="B3120" s="68" t="s">
        <v>460</v>
      </c>
      <c r="C3120" s="68" t="s">
        <v>478</v>
      </c>
      <c r="D3120" s="68" t="s">
        <v>287</v>
      </c>
      <c r="E3120" s="68" t="s">
        <v>359</v>
      </c>
      <c r="F3120" s="68" t="s">
        <v>360</v>
      </c>
      <c r="G3120" s="68" t="s">
        <v>77</v>
      </c>
      <c r="H3120" s="68" t="s">
        <v>273</v>
      </c>
      <c r="I3120" s="68" t="s">
        <v>642</v>
      </c>
      <c r="K3120" s="65">
        <v>12</v>
      </c>
      <c r="L3120" s="65">
        <v>423</v>
      </c>
      <c r="M3120" s="65" t="s">
        <v>381</v>
      </c>
    </row>
    <row r="3121" spans="1:13" ht="12.75" customHeight="1">
      <c r="A3121" s="65" t="str">
        <f>IF(ROW()=1,"KEY",IF(ISNA(VLOOKUP(B3121,車名対応マスタ!B:D,3,FALSE)),"",IF(VLOOKUP(B3121,車名対応マスタ!B:D,3,FALSE)="","",$D3121&amp;" "&amp;IF($G3121="9","J","O")&amp;" "&amp;$I3121&amp;" "&amp;IF($I3121&lt;=TEXT(★完成資料!$A$1,"yyyymm"),TEXT(★完成資料!$A$1,"yyyymm"),"999999")&amp; " " &amp; LEFT(F3121 &amp; "          ",10))))</f>
        <v xml:space="preserve">T O 202205 yyyy00 HV        </v>
      </c>
      <c r="B3121" s="68" t="s">
        <v>460</v>
      </c>
      <c r="C3121" s="68" t="s">
        <v>478</v>
      </c>
      <c r="D3121" s="68" t="s">
        <v>287</v>
      </c>
      <c r="E3121" s="68" t="s">
        <v>359</v>
      </c>
      <c r="F3121" s="68" t="s">
        <v>360</v>
      </c>
      <c r="G3121" s="68" t="s">
        <v>77</v>
      </c>
      <c r="H3121" s="68" t="s">
        <v>273</v>
      </c>
      <c r="I3121" s="68" t="s">
        <v>647</v>
      </c>
      <c r="K3121" s="65">
        <v>13</v>
      </c>
      <c r="L3121" s="65">
        <v>423</v>
      </c>
      <c r="M3121" s="65" t="s">
        <v>381</v>
      </c>
    </row>
    <row r="3122" spans="1:13" ht="12.75" customHeight="1">
      <c r="A3122" s="65" t="str">
        <f>IF(ROW()=1,"KEY",IF(ISNA(VLOOKUP(B3122,車名対応マスタ!B:D,3,FALSE)),"",IF(VLOOKUP(B3122,車名対応マスタ!B:D,3,FALSE)="","",$D3122&amp;" "&amp;IF($G3122="9","J","O")&amp;" "&amp;$I3122&amp;" "&amp;IF($I3122&lt;=TEXT(★完成資料!$A$1,"yyyymm"),TEXT(★完成資料!$A$1,"yyyymm"),"999999")&amp; " " &amp; LEFT(F3122 &amp; "          ",10))))</f>
        <v xml:space="preserve">T O 202206 yyyy00 HV        </v>
      </c>
      <c r="B3122" s="68" t="s">
        <v>460</v>
      </c>
      <c r="C3122" s="68" t="s">
        <v>478</v>
      </c>
      <c r="D3122" s="68" t="s">
        <v>287</v>
      </c>
      <c r="E3122" s="68" t="s">
        <v>359</v>
      </c>
      <c r="F3122" s="68" t="s">
        <v>360</v>
      </c>
      <c r="G3122" s="68" t="s">
        <v>77</v>
      </c>
      <c r="H3122" s="68" t="s">
        <v>273</v>
      </c>
      <c r="I3122" s="68" t="s">
        <v>652</v>
      </c>
      <c r="K3122" s="65">
        <v>8</v>
      </c>
      <c r="L3122" s="65">
        <v>423</v>
      </c>
      <c r="M3122" s="65" t="s">
        <v>381</v>
      </c>
    </row>
    <row r="3123" spans="1:13" ht="12.75" customHeight="1">
      <c r="A3123" s="65" t="str">
        <f>IF(ROW()=1,"KEY",IF(ISNA(VLOOKUP(B3123,車名対応マスタ!B:D,3,FALSE)),"",IF(VLOOKUP(B3123,車名対応マスタ!B:D,3,FALSE)="","",$D3123&amp;" "&amp;IF($G3123="9","J","O")&amp;" "&amp;$I3123&amp;" "&amp;IF($I3123&lt;=TEXT(★完成資料!$A$1,"yyyymm"),TEXT(★完成資料!$A$1,"yyyymm"),"999999")&amp; " " &amp; LEFT(F3123 &amp; "          ",10))))</f>
        <v xml:space="preserve">T O 202207 yyyy00 HV        </v>
      </c>
      <c r="B3123" s="68" t="s">
        <v>460</v>
      </c>
      <c r="C3123" s="68" t="s">
        <v>478</v>
      </c>
      <c r="D3123" s="68" t="s">
        <v>287</v>
      </c>
      <c r="E3123" s="68" t="s">
        <v>359</v>
      </c>
      <c r="F3123" s="68" t="s">
        <v>360</v>
      </c>
      <c r="G3123" s="68" t="s">
        <v>77</v>
      </c>
      <c r="H3123" s="68" t="s">
        <v>273</v>
      </c>
      <c r="I3123" s="68" t="s">
        <v>655</v>
      </c>
      <c r="K3123" s="65">
        <v>3</v>
      </c>
      <c r="L3123" s="65">
        <v>423</v>
      </c>
      <c r="M3123" s="65" t="s">
        <v>381</v>
      </c>
    </row>
    <row r="3124" spans="1:13" ht="12.75" customHeight="1">
      <c r="A3124" s="65" t="str">
        <f>IF(ROW()=1,"KEY",IF(ISNA(VLOOKUP(B3124,車名対応マスタ!B:D,3,FALSE)),"",IF(VLOOKUP(B3124,車名対応マスタ!B:D,3,FALSE)="","",$D3124&amp;" "&amp;IF($G3124="9","J","O")&amp;" "&amp;$I3124&amp;" "&amp;IF($I3124&lt;=TEXT(★完成資料!$A$1,"yyyymm"),TEXT(★完成資料!$A$1,"yyyymm"),"999999")&amp; " " &amp; LEFT(F3124 &amp; "          ",10))))</f>
        <v xml:space="preserve">T O 202208 yyyy00 HV        </v>
      </c>
      <c r="B3124" s="68" t="s">
        <v>460</v>
      </c>
      <c r="C3124" s="68" t="s">
        <v>478</v>
      </c>
      <c r="D3124" s="68" t="s">
        <v>287</v>
      </c>
      <c r="E3124" s="68" t="s">
        <v>359</v>
      </c>
      <c r="F3124" s="68" t="s">
        <v>360</v>
      </c>
      <c r="G3124" s="68" t="s">
        <v>77</v>
      </c>
      <c r="H3124" s="68" t="s">
        <v>273</v>
      </c>
      <c r="I3124" s="68" t="s">
        <v>656</v>
      </c>
      <c r="K3124" s="65">
        <v>8</v>
      </c>
      <c r="L3124" s="65">
        <v>423</v>
      </c>
      <c r="M3124" s="65" t="s">
        <v>381</v>
      </c>
    </row>
    <row r="3125" spans="1:13" ht="12.75" customHeight="1">
      <c r="A3125" s="65" t="str">
        <f>IF(ROW()=1,"KEY",IF(ISNA(VLOOKUP(B3125,車名対応マスタ!B:D,3,FALSE)),"",IF(VLOOKUP(B3125,車名対応マスタ!B:D,3,FALSE)="","",$D3125&amp;" "&amp;IF($G3125="9","J","O")&amp;" "&amp;$I3125&amp;" "&amp;IF($I3125&lt;=TEXT(★完成資料!$A$1,"yyyymm"),TEXT(★完成資料!$A$1,"yyyymm"),"999999")&amp; " " &amp; LEFT(F3125 &amp; "          ",10))))</f>
        <v xml:space="preserve">T O 202209 yyyy00 HV        </v>
      </c>
      <c r="B3125" s="68" t="s">
        <v>460</v>
      </c>
      <c r="C3125" s="68" t="s">
        <v>478</v>
      </c>
      <c r="D3125" s="68" t="s">
        <v>287</v>
      </c>
      <c r="E3125" s="68" t="s">
        <v>359</v>
      </c>
      <c r="F3125" s="68" t="s">
        <v>360</v>
      </c>
      <c r="G3125" s="68" t="s">
        <v>77</v>
      </c>
      <c r="H3125" s="68" t="s">
        <v>273</v>
      </c>
      <c r="I3125" s="68" t="s">
        <v>657</v>
      </c>
      <c r="K3125" s="65">
        <v>6</v>
      </c>
      <c r="L3125" s="65">
        <v>423</v>
      </c>
      <c r="M3125" s="65" t="s">
        <v>381</v>
      </c>
    </row>
    <row r="3126" spans="1:13" ht="12.75" customHeight="1">
      <c r="A3126" s="65" t="str">
        <f>IF(ROW()=1,"KEY",IF(ISNA(VLOOKUP(B3126,車名対応マスタ!B:D,3,FALSE)),"",IF(VLOOKUP(B3126,車名対応マスタ!B:D,3,FALSE)="","",$D3126&amp;" "&amp;IF($G3126="9","J","O")&amp;" "&amp;$I3126&amp;" "&amp;IF($I3126&lt;=TEXT(★完成資料!$A$1,"yyyymm"),TEXT(★完成資料!$A$1,"yyyymm"),"999999")&amp; " " &amp; LEFT(F3126 &amp; "          ",10))))</f>
        <v xml:space="preserve">T O 202210 yyyy00 HV        </v>
      </c>
      <c r="B3126" s="68" t="s">
        <v>460</v>
      </c>
      <c r="C3126" s="68" t="s">
        <v>478</v>
      </c>
      <c r="D3126" s="68" t="s">
        <v>287</v>
      </c>
      <c r="E3126" s="68" t="s">
        <v>359</v>
      </c>
      <c r="F3126" s="68" t="s">
        <v>360</v>
      </c>
      <c r="G3126" s="68" t="s">
        <v>77</v>
      </c>
      <c r="H3126" s="68" t="s">
        <v>273</v>
      </c>
      <c r="I3126" s="68" t="s">
        <v>663</v>
      </c>
      <c r="K3126" s="65">
        <v>7</v>
      </c>
      <c r="L3126" s="65">
        <v>423</v>
      </c>
      <c r="M3126" s="65" t="s">
        <v>381</v>
      </c>
    </row>
    <row r="3127" spans="1:13" ht="12.75" customHeight="1">
      <c r="A3127" s="65" t="str">
        <f>IF(ROW()=1,"KEY",IF(ISNA(VLOOKUP(B3127,車名対応マスタ!B:D,3,FALSE)),"",IF(VLOOKUP(B3127,車名対応マスタ!B:D,3,FALSE)="","",$D3127&amp;" "&amp;IF($G3127="9","J","O")&amp;" "&amp;$I3127&amp;" "&amp;IF($I3127&lt;=TEXT(★完成資料!$A$1,"yyyymm"),TEXT(★完成資料!$A$1,"yyyymm"),"999999")&amp; " " &amp; LEFT(F3127 &amp; "          ",10))))</f>
        <v xml:space="preserve">T O 202201 yyyy00 HV        </v>
      </c>
      <c r="B3127" s="68" t="s">
        <v>460</v>
      </c>
      <c r="C3127" s="68" t="s">
        <v>478</v>
      </c>
      <c r="D3127" s="68" t="s">
        <v>287</v>
      </c>
      <c r="E3127" s="68" t="s">
        <v>359</v>
      </c>
      <c r="F3127" s="68" t="s">
        <v>360</v>
      </c>
      <c r="G3127" s="68" t="s">
        <v>77</v>
      </c>
      <c r="H3127" s="68" t="s">
        <v>273</v>
      </c>
      <c r="I3127" s="68" t="s">
        <v>639</v>
      </c>
      <c r="K3127" s="65">
        <v>1</v>
      </c>
      <c r="L3127" s="65">
        <v>420</v>
      </c>
      <c r="M3127" s="65" t="s">
        <v>274</v>
      </c>
    </row>
    <row r="3128" spans="1:13" ht="12.75" customHeight="1">
      <c r="A3128" s="65" t="str">
        <f>IF(ROW()=1,"KEY",IF(ISNA(VLOOKUP(B3128,車名対応マスタ!B:D,3,FALSE)),"",IF(VLOOKUP(B3128,車名対応マスタ!B:D,3,FALSE)="","",$D3128&amp;" "&amp;IF($G3128="9","J","O")&amp;" "&amp;$I3128&amp;" "&amp;IF($I3128&lt;=TEXT(★完成資料!$A$1,"yyyymm"),TEXT(★完成資料!$A$1,"yyyymm"),"999999")&amp; " " &amp; LEFT(F3128 &amp; "          ",10))))</f>
        <v xml:space="preserve">T O 202202 yyyy00 HV        </v>
      </c>
      <c r="B3128" s="68" t="s">
        <v>460</v>
      </c>
      <c r="C3128" s="68" t="s">
        <v>478</v>
      </c>
      <c r="D3128" s="68" t="s">
        <v>287</v>
      </c>
      <c r="E3128" s="68" t="s">
        <v>359</v>
      </c>
      <c r="F3128" s="68" t="s">
        <v>360</v>
      </c>
      <c r="G3128" s="68" t="s">
        <v>77</v>
      </c>
      <c r="H3128" s="68" t="s">
        <v>273</v>
      </c>
      <c r="I3128" s="68" t="s">
        <v>640</v>
      </c>
      <c r="K3128" s="65">
        <v>4</v>
      </c>
      <c r="L3128" s="65">
        <v>420</v>
      </c>
      <c r="M3128" s="65" t="s">
        <v>274</v>
      </c>
    </row>
    <row r="3129" spans="1:13" ht="12.75" customHeight="1">
      <c r="A3129" s="65" t="str">
        <f>IF(ROW()=1,"KEY",IF(ISNA(VLOOKUP(B3129,車名対応マスタ!B:D,3,FALSE)),"",IF(VLOOKUP(B3129,車名対応マスタ!B:D,3,FALSE)="","",$D3129&amp;" "&amp;IF($G3129="9","J","O")&amp;" "&amp;$I3129&amp;" "&amp;IF($I3129&lt;=TEXT(★完成資料!$A$1,"yyyymm"),TEXT(★完成資料!$A$1,"yyyymm"),"999999")&amp; " " &amp; LEFT(F3129 &amp; "          ",10))))</f>
        <v xml:space="preserve">T O 202207 yyyy00 HV        </v>
      </c>
      <c r="B3129" s="68" t="s">
        <v>460</v>
      </c>
      <c r="C3129" s="68" t="s">
        <v>478</v>
      </c>
      <c r="D3129" s="68" t="s">
        <v>287</v>
      </c>
      <c r="E3129" s="68" t="s">
        <v>359</v>
      </c>
      <c r="F3129" s="68" t="s">
        <v>360</v>
      </c>
      <c r="G3129" s="68" t="s">
        <v>77</v>
      </c>
      <c r="H3129" s="68" t="s">
        <v>273</v>
      </c>
      <c r="I3129" s="68" t="s">
        <v>655</v>
      </c>
      <c r="K3129" s="65">
        <v>5</v>
      </c>
      <c r="L3129" s="65">
        <v>420</v>
      </c>
      <c r="M3129" s="65" t="s">
        <v>274</v>
      </c>
    </row>
    <row r="3130" spans="1:13" ht="12.75" customHeight="1">
      <c r="A3130" s="65" t="str">
        <f>IF(ROW()=1,"KEY",IF(ISNA(VLOOKUP(B3130,車名対応マスタ!B:D,3,FALSE)),"",IF(VLOOKUP(B3130,車名対応マスタ!B:D,3,FALSE)="","",$D3130&amp;" "&amp;IF($G3130="9","J","O")&amp;" "&amp;$I3130&amp;" "&amp;IF($I3130&lt;=TEXT(★完成資料!$A$1,"yyyymm"),TEXT(★完成資料!$A$1,"yyyymm"),"999999")&amp; " " &amp; LEFT(F3130 &amp; "          ",10))))</f>
        <v xml:space="preserve">T O 202202 yyyy00 HV        </v>
      </c>
      <c r="B3130" s="68" t="s">
        <v>460</v>
      </c>
      <c r="C3130" s="68" t="s">
        <v>478</v>
      </c>
      <c r="D3130" s="68" t="s">
        <v>287</v>
      </c>
      <c r="E3130" s="68" t="s">
        <v>359</v>
      </c>
      <c r="F3130" s="68" t="s">
        <v>360</v>
      </c>
      <c r="G3130" s="68" t="s">
        <v>77</v>
      </c>
      <c r="H3130" s="68" t="s">
        <v>273</v>
      </c>
      <c r="I3130" s="68" t="s">
        <v>640</v>
      </c>
      <c r="K3130" s="65">
        <v>1</v>
      </c>
      <c r="L3130" s="65">
        <v>413</v>
      </c>
      <c r="M3130" s="65" t="s">
        <v>500</v>
      </c>
    </row>
    <row r="3131" spans="1:13" ht="12.75" customHeight="1">
      <c r="A3131" s="65" t="str">
        <f>IF(ROW()=1,"KEY",IF(ISNA(VLOOKUP(B3131,車名対応マスタ!B:D,3,FALSE)),"",IF(VLOOKUP(B3131,車名対応マスタ!B:D,3,FALSE)="","",$D3131&amp;" "&amp;IF($G3131="9","J","O")&amp;" "&amp;$I3131&amp;" "&amp;IF($I3131&lt;=TEXT(★完成資料!$A$1,"yyyymm"),TEXT(★完成資料!$A$1,"yyyymm"),"999999")&amp; " " &amp; LEFT(F3131 &amp; "          ",10))))</f>
        <v xml:space="preserve">T O 202201 yyyy00 HV        </v>
      </c>
      <c r="B3131" s="68" t="s">
        <v>460</v>
      </c>
      <c r="C3131" s="68" t="s">
        <v>478</v>
      </c>
      <c r="D3131" s="68" t="s">
        <v>287</v>
      </c>
      <c r="E3131" s="68" t="s">
        <v>359</v>
      </c>
      <c r="F3131" s="68" t="s">
        <v>360</v>
      </c>
      <c r="G3131" s="68" t="s">
        <v>78</v>
      </c>
      <c r="H3131" s="68" t="s">
        <v>384</v>
      </c>
      <c r="I3131" s="68" t="s">
        <v>639</v>
      </c>
      <c r="J3131" s="65">
        <v>46</v>
      </c>
      <c r="K3131" s="65">
        <v>62</v>
      </c>
      <c r="L3131" s="65">
        <v>721</v>
      </c>
      <c r="M3131" s="65" t="s">
        <v>502</v>
      </c>
    </row>
    <row r="3132" spans="1:13" ht="12.75" customHeight="1">
      <c r="A3132" s="65" t="str">
        <f>IF(ROW()=1,"KEY",IF(ISNA(VLOOKUP(B3132,車名対応マスタ!B:D,3,FALSE)),"",IF(VLOOKUP(B3132,車名対応マスタ!B:D,3,FALSE)="","",$D3132&amp;" "&amp;IF($G3132="9","J","O")&amp;" "&amp;$I3132&amp;" "&amp;IF($I3132&lt;=TEXT(★完成資料!$A$1,"yyyymm"),TEXT(★完成資料!$A$1,"yyyymm"),"999999")&amp; " " &amp; LEFT(F3132 &amp; "          ",10))))</f>
        <v xml:space="preserve">T O 202202 yyyy00 HV        </v>
      </c>
      <c r="B3132" s="68" t="s">
        <v>460</v>
      </c>
      <c r="C3132" s="68" t="s">
        <v>478</v>
      </c>
      <c r="D3132" s="68" t="s">
        <v>287</v>
      </c>
      <c r="E3132" s="68" t="s">
        <v>359</v>
      </c>
      <c r="F3132" s="68" t="s">
        <v>360</v>
      </c>
      <c r="G3132" s="68" t="s">
        <v>78</v>
      </c>
      <c r="H3132" s="68" t="s">
        <v>384</v>
      </c>
      <c r="I3132" s="68" t="s">
        <v>640</v>
      </c>
      <c r="J3132" s="65">
        <v>34</v>
      </c>
      <c r="K3132" s="65">
        <v>21</v>
      </c>
      <c r="L3132" s="65">
        <v>721</v>
      </c>
      <c r="M3132" s="65" t="s">
        <v>502</v>
      </c>
    </row>
    <row r="3133" spans="1:13" ht="12.75" customHeight="1">
      <c r="A3133" s="65" t="str">
        <f>IF(ROW()=1,"KEY",IF(ISNA(VLOOKUP(B3133,車名対応マスタ!B:D,3,FALSE)),"",IF(VLOOKUP(B3133,車名対応マスタ!B:D,3,FALSE)="","",$D3133&amp;" "&amp;IF($G3133="9","J","O")&amp;" "&amp;$I3133&amp;" "&amp;IF($I3133&lt;=TEXT(★完成資料!$A$1,"yyyymm"),TEXT(★完成資料!$A$1,"yyyymm"),"999999")&amp; " " &amp; LEFT(F3133 &amp; "          ",10))))</f>
        <v xml:space="preserve">T O 202203 yyyy00 HV        </v>
      </c>
      <c r="B3133" s="68" t="s">
        <v>460</v>
      </c>
      <c r="C3133" s="68" t="s">
        <v>478</v>
      </c>
      <c r="D3133" s="68" t="s">
        <v>287</v>
      </c>
      <c r="E3133" s="68" t="s">
        <v>359</v>
      </c>
      <c r="F3133" s="68" t="s">
        <v>360</v>
      </c>
      <c r="G3133" s="68" t="s">
        <v>78</v>
      </c>
      <c r="H3133" s="68" t="s">
        <v>384</v>
      </c>
      <c r="I3133" s="68" t="s">
        <v>641</v>
      </c>
      <c r="J3133" s="65">
        <v>32</v>
      </c>
      <c r="K3133" s="65">
        <v>35</v>
      </c>
      <c r="L3133" s="65">
        <v>721</v>
      </c>
      <c r="M3133" s="65" t="s">
        <v>502</v>
      </c>
    </row>
    <row r="3134" spans="1:13" ht="12.75" customHeight="1">
      <c r="A3134" s="65" t="str">
        <f>IF(ROW()=1,"KEY",IF(ISNA(VLOOKUP(B3134,車名対応マスタ!B:D,3,FALSE)),"",IF(VLOOKUP(B3134,車名対応マスタ!B:D,3,FALSE)="","",$D3134&amp;" "&amp;IF($G3134="9","J","O")&amp;" "&amp;$I3134&amp;" "&amp;IF($I3134&lt;=TEXT(★完成資料!$A$1,"yyyymm"),TEXT(★完成資料!$A$1,"yyyymm"),"999999")&amp; " " &amp; LEFT(F3134 &amp; "          ",10))))</f>
        <v xml:space="preserve">T O 202204 yyyy00 HV        </v>
      </c>
      <c r="B3134" s="68" t="s">
        <v>460</v>
      </c>
      <c r="C3134" s="68" t="s">
        <v>478</v>
      </c>
      <c r="D3134" s="68" t="s">
        <v>287</v>
      </c>
      <c r="E3134" s="68" t="s">
        <v>359</v>
      </c>
      <c r="F3134" s="68" t="s">
        <v>360</v>
      </c>
      <c r="G3134" s="68" t="s">
        <v>78</v>
      </c>
      <c r="H3134" s="68" t="s">
        <v>384</v>
      </c>
      <c r="I3134" s="68" t="s">
        <v>642</v>
      </c>
      <c r="J3134" s="65">
        <v>24</v>
      </c>
      <c r="K3134" s="65">
        <v>30</v>
      </c>
      <c r="L3134" s="65">
        <v>721</v>
      </c>
      <c r="M3134" s="65" t="s">
        <v>502</v>
      </c>
    </row>
    <row r="3135" spans="1:13" ht="12.75" customHeight="1">
      <c r="A3135" s="65" t="str">
        <f>IF(ROW()=1,"KEY",IF(ISNA(VLOOKUP(B3135,車名対応マスタ!B:D,3,FALSE)),"",IF(VLOOKUP(B3135,車名対応マスタ!B:D,3,FALSE)="","",$D3135&amp;" "&amp;IF($G3135="9","J","O")&amp;" "&amp;$I3135&amp;" "&amp;IF($I3135&lt;=TEXT(★完成資料!$A$1,"yyyymm"),TEXT(★完成資料!$A$1,"yyyymm"),"999999")&amp; " " &amp; LEFT(F3135 &amp; "          ",10))))</f>
        <v xml:space="preserve">T O 202205 yyyy00 HV        </v>
      </c>
      <c r="B3135" s="68" t="s">
        <v>460</v>
      </c>
      <c r="C3135" s="68" t="s">
        <v>478</v>
      </c>
      <c r="D3135" s="68" t="s">
        <v>287</v>
      </c>
      <c r="E3135" s="68" t="s">
        <v>359</v>
      </c>
      <c r="F3135" s="68" t="s">
        <v>360</v>
      </c>
      <c r="G3135" s="68" t="s">
        <v>78</v>
      </c>
      <c r="H3135" s="68" t="s">
        <v>384</v>
      </c>
      <c r="I3135" s="68" t="s">
        <v>647</v>
      </c>
      <c r="J3135" s="65">
        <v>0</v>
      </c>
      <c r="K3135" s="65">
        <v>22</v>
      </c>
      <c r="L3135" s="65">
        <v>721</v>
      </c>
      <c r="M3135" s="65" t="s">
        <v>502</v>
      </c>
    </row>
    <row r="3136" spans="1:13" ht="12.75" customHeight="1">
      <c r="A3136" s="65" t="str">
        <f>IF(ROW()=1,"KEY",IF(ISNA(VLOOKUP(B3136,車名対応マスタ!B:D,3,FALSE)),"",IF(VLOOKUP(B3136,車名対応マスタ!B:D,3,FALSE)="","",$D3136&amp;" "&amp;IF($G3136="9","J","O")&amp;" "&amp;$I3136&amp;" "&amp;IF($I3136&lt;=TEXT(★完成資料!$A$1,"yyyymm"),TEXT(★完成資料!$A$1,"yyyymm"),"999999")&amp; " " &amp; LEFT(F3136 &amp; "          ",10))))</f>
        <v xml:space="preserve">T O 202206 yyyy00 HV        </v>
      </c>
      <c r="B3136" s="68" t="s">
        <v>460</v>
      </c>
      <c r="C3136" s="68" t="s">
        <v>478</v>
      </c>
      <c r="D3136" s="68" t="s">
        <v>287</v>
      </c>
      <c r="E3136" s="68" t="s">
        <v>359</v>
      </c>
      <c r="F3136" s="68" t="s">
        <v>360</v>
      </c>
      <c r="G3136" s="68" t="s">
        <v>78</v>
      </c>
      <c r="H3136" s="68" t="s">
        <v>384</v>
      </c>
      <c r="I3136" s="68" t="s">
        <v>652</v>
      </c>
      <c r="J3136" s="65">
        <v>0</v>
      </c>
      <c r="K3136" s="65">
        <v>16</v>
      </c>
      <c r="L3136" s="65">
        <v>721</v>
      </c>
      <c r="M3136" s="65" t="s">
        <v>502</v>
      </c>
    </row>
    <row r="3137" spans="1:13" ht="12.75" customHeight="1">
      <c r="A3137" s="65" t="str">
        <f>IF(ROW()=1,"KEY",IF(ISNA(VLOOKUP(B3137,車名対応マスタ!B:D,3,FALSE)),"",IF(VLOOKUP(B3137,車名対応マスタ!B:D,3,FALSE)="","",$D3137&amp;" "&amp;IF($G3137="9","J","O")&amp;" "&amp;$I3137&amp;" "&amp;IF($I3137&lt;=TEXT(★完成資料!$A$1,"yyyymm"),TEXT(★完成資料!$A$1,"yyyymm"),"999999")&amp; " " &amp; LEFT(F3137 &amp; "          ",10))))</f>
        <v xml:space="preserve">T O 202207 yyyy00 HV        </v>
      </c>
      <c r="B3137" s="68" t="s">
        <v>460</v>
      </c>
      <c r="C3137" s="68" t="s">
        <v>478</v>
      </c>
      <c r="D3137" s="68" t="s">
        <v>287</v>
      </c>
      <c r="E3137" s="68" t="s">
        <v>359</v>
      </c>
      <c r="F3137" s="68" t="s">
        <v>360</v>
      </c>
      <c r="G3137" s="68" t="s">
        <v>78</v>
      </c>
      <c r="H3137" s="68" t="s">
        <v>384</v>
      </c>
      <c r="I3137" s="68" t="s">
        <v>655</v>
      </c>
      <c r="J3137" s="65">
        <v>0</v>
      </c>
      <c r="K3137" s="65">
        <v>20</v>
      </c>
      <c r="L3137" s="65">
        <v>721</v>
      </c>
      <c r="M3137" s="65" t="s">
        <v>502</v>
      </c>
    </row>
    <row r="3138" spans="1:13" ht="12.75" customHeight="1">
      <c r="A3138" s="65" t="str">
        <f>IF(ROW()=1,"KEY",IF(ISNA(VLOOKUP(B3138,車名対応マスタ!B:D,3,FALSE)),"",IF(VLOOKUP(B3138,車名対応マスタ!B:D,3,FALSE)="","",$D3138&amp;" "&amp;IF($G3138="9","J","O")&amp;" "&amp;$I3138&amp;" "&amp;IF($I3138&lt;=TEXT(★完成資料!$A$1,"yyyymm"),TEXT(★完成資料!$A$1,"yyyymm"),"999999")&amp; " " &amp; LEFT(F3138 &amp; "          ",10))))</f>
        <v xml:space="preserve">T O 202208 yyyy00 HV        </v>
      </c>
      <c r="B3138" s="68" t="s">
        <v>460</v>
      </c>
      <c r="C3138" s="68" t="s">
        <v>478</v>
      </c>
      <c r="D3138" s="68" t="s">
        <v>287</v>
      </c>
      <c r="E3138" s="68" t="s">
        <v>359</v>
      </c>
      <c r="F3138" s="68" t="s">
        <v>360</v>
      </c>
      <c r="G3138" s="68" t="s">
        <v>78</v>
      </c>
      <c r="H3138" s="68" t="s">
        <v>384</v>
      </c>
      <c r="I3138" s="68" t="s">
        <v>656</v>
      </c>
      <c r="J3138" s="65">
        <v>0</v>
      </c>
      <c r="K3138" s="65">
        <v>29</v>
      </c>
      <c r="L3138" s="65">
        <v>721</v>
      </c>
      <c r="M3138" s="65" t="s">
        <v>502</v>
      </c>
    </row>
    <row r="3139" spans="1:13" ht="12.75" customHeight="1">
      <c r="A3139" s="65" t="str">
        <f>IF(ROW()=1,"KEY",IF(ISNA(VLOOKUP(B3139,車名対応マスタ!B:D,3,FALSE)),"",IF(VLOOKUP(B3139,車名対応マスタ!B:D,3,FALSE)="","",$D3139&amp;" "&amp;IF($G3139="9","J","O")&amp;" "&amp;$I3139&amp;" "&amp;IF($I3139&lt;=TEXT(★完成資料!$A$1,"yyyymm"),TEXT(★完成資料!$A$1,"yyyymm"),"999999")&amp; " " &amp; LEFT(F3139 &amp; "          ",10))))</f>
        <v xml:space="preserve">T O 202209 yyyy00 HV        </v>
      </c>
      <c r="B3139" s="68" t="s">
        <v>460</v>
      </c>
      <c r="C3139" s="68" t="s">
        <v>478</v>
      </c>
      <c r="D3139" s="68" t="s">
        <v>287</v>
      </c>
      <c r="E3139" s="68" t="s">
        <v>359</v>
      </c>
      <c r="F3139" s="68" t="s">
        <v>360</v>
      </c>
      <c r="G3139" s="68" t="s">
        <v>78</v>
      </c>
      <c r="H3139" s="68" t="s">
        <v>384</v>
      </c>
      <c r="I3139" s="68" t="s">
        <v>657</v>
      </c>
      <c r="J3139" s="65">
        <v>0</v>
      </c>
      <c r="K3139" s="65">
        <v>46</v>
      </c>
      <c r="L3139" s="65">
        <v>721</v>
      </c>
      <c r="M3139" s="65" t="s">
        <v>502</v>
      </c>
    </row>
    <row r="3140" spans="1:13" ht="12.75" customHeight="1">
      <c r="A3140" s="65" t="str">
        <f>IF(ROW()=1,"KEY",IF(ISNA(VLOOKUP(B3140,車名対応マスタ!B:D,3,FALSE)),"",IF(VLOOKUP(B3140,車名対応マスタ!B:D,3,FALSE)="","",$D3140&amp;" "&amp;IF($G3140="9","J","O")&amp;" "&amp;$I3140&amp;" "&amp;IF($I3140&lt;=TEXT(★完成資料!$A$1,"yyyymm"),TEXT(★完成資料!$A$1,"yyyymm"),"999999")&amp; " " &amp; LEFT(F3140 &amp; "          ",10))))</f>
        <v xml:space="preserve">T O 202210 yyyy00 HV        </v>
      </c>
      <c r="B3140" s="68" t="s">
        <v>460</v>
      </c>
      <c r="C3140" s="68" t="s">
        <v>478</v>
      </c>
      <c r="D3140" s="68" t="s">
        <v>287</v>
      </c>
      <c r="E3140" s="68" t="s">
        <v>359</v>
      </c>
      <c r="F3140" s="68" t="s">
        <v>360</v>
      </c>
      <c r="G3140" s="68" t="s">
        <v>78</v>
      </c>
      <c r="H3140" s="68" t="s">
        <v>384</v>
      </c>
      <c r="I3140" s="68" t="s">
        <v>663</v>
      </c>
      <c r="J3140" s="65">
        <v>0</v>
      </c>
      <c r="K3140" s="65">
        <v>50</v>
      </c>
      <c r="L3140" s="65">
        <v>721</v>
      </c>
      <c r="M3140" s="65" t="s">
        <v>502</v>
      </c>
    </row>
    <row r="3141" spans="1:13" ht="12.75" customHeight="1">
      <c r="A3141" s="65" t="str">
        <f>IF(ROW()=1,"KEY",IF(ISNA(VLOOKUP(B3141,車名対応マスタ!B:D,3,FALSE)),"",IF(VLOOKUP(B3141,車名対応マスタ!B:D,3,FALSE)="","",$D3141&amp;" "&amp;IF($G3141="9","J","O")&amp;" "&amp;$I3141&amp;" "&amp;IF($I3141&lt;=TEXT(★完成資料!$A$1,"yyyymm"),TEXT(★完成資料!$A$1,"yyyymm"),"999999")&amp; " " &amp; LEFT(F3141 &amp; "          ",10))))</f>
        <v xml:space="preserve">T O 202201 yyyy00 HV        </v>
      </c>
      <c r="B3141" s="68" t="s">
        <v>460</v>
      </c>
      <c r="C3141" s="68" t="s">
        <v>478</v>
      </c>
      <c r="D3141" s="68" t="s">
        <v>287</v>
      </c>
      <c r="E3141" s="68" t="s">
        <v>359</v>
      </c>
      <c r="F3141" s="68" t="s">
        <v>360</v>
      </c>
      <c r="G3141" s="68" t="s">
        <v>78</v>
      </c>
      <c r="H3141" s="68" t="s">
        <v>384</v>
      </c>
      <c r="I3141" s="68" t="s">
        <v>639</v>
      </c>
      <c r="J3141" s="65">
        <v>14</v>
      </c>
      <c r="K3141" s="65">
        <v>51</v>
      </c>
      <c r="L3141" s="65">
        <v>718</v>
      </c>
      <c r="M3141" s="65" t="s">
        <v>503</v>
      </c>
    </row>
    <row r="3142" spans="1:13" ht="12.75" customHeight="1">
      <c r="A3142" s="65" t="str">
        <f>IF(ROW()=1,"KEY",IF(ISNA(VLOOKUP(B3142,車名対応マスタ!B:D,3,FALSE)),"",IF(VLOOKUP(B3142,車名対応マスタ!B:D,3,FALSE)="","",$D3142&amp;" "&amp;IF($G3142="9","J","O")&amp;" "&amp;$I3142&amp;" "&amp;IF($I3142&lt;=TEXT(★完成資料!$A$1,"yyyymm"),TEXT(★完成資料!$A$1,"yyyymm"),"999999")&amp; " " &amp; LEFT(F3142 &amp; "          ",10))))</f>
        <v xml:space="preserve">T O 202202 yyyy00 HV        </v>
      </c>
      <c r="B3142" s="68" t="s">
        <v>460</v>
      </c>
      <c r="C3142" s="68" t="s">
        <v>478</v>
      </c>
      <c r="D3142" s="68" t="s">
        <v>287</v>
      </c>
      <c r="E3142" s="68" t="s">
        <v>359</v>
      </c>
      <c r="F3142" s="68" t="s">
        <v>360</v>
      </c>
      <c r="G3142" s="68" t="s">
        <v>78</v>
      </c>
      <c r="H3142" s="68" t="s">
        <v>384</v>
      </c>
      <c r="I3142" s="68" t="s">
        <v>640</v>
      </c>
      <c r="J3142" s="65">
        <v>9</v>
      </c>
      <c r="K3142" s="65">
        <v>59</v>
      </c>
      <c r="L3142" s="65">
        <v>718</v>
      </c>
      <c r="M3142" s="65" t="s">
        <v>503</v>
      </c>
    </row>
    <row r="3143" spans="1:13" ht="12.75" customHeight="1">
      <c r="A3143" s="65" t="str">
        <f>IF(ROW()=1,"KEY",IF(ISNA(VLOOKUP(B3143,車名対応マスタ!B:D,3,FALSE)),"",IF(VLOOKUP(B3143,車名対応マスタ!B:D,3,FALSE)="","",$D3143&amp;" "&amp;IF($G3143="9","J","O")&amp;" "&amp;$I3143&amp;" "&amp;IF($I3143&lt;=TEXT(★完成資料!$A$1,"yyyymm"),TEXT(★完成資料!$A$1,"yyyymm"),"999999")&amp; " " &amp; LEFT(F3143 &amp; "          ",10))))</f>
        <v xml:space="preserve">T O 202203 yyyy00 HV        </v>
      </c>
      <c r="B3143" s="68" t="s">
        <v>460</v>
      </c>
      <c r="C3143" s="68" t="s">
        <v>478</v>
      </c>
      <c r="D3143" s="68" t="s">
        <v>287</v>
      </c>
      <c r="E3143" s="68" t="s">
        <v>359</v>
      </c>
      <c r="F3143" s="68" t="s">
        <v>360</v>
      </c>
      <c r="G3143" s="68" t="s">
        <v>78</v>
      </c>
      <c r="H3143" s="68" t="s">
        <v>384</v>
      </c>
      <c r="I3143" s="68" t="s">
        <v>641</v>
      </c>
      <c r="J3143" s="65">
        <v>23</v>
      </c>
      <c r="K3143" s="65">
        <v>71</v>
      </c>
      <c r="L3143" s="65">
        <v>718</v>
      </c>
      <c r="M3143" s="65" t="s">
        <v>503</v>
      </c>
    </row>
    <row r="3144" spans="1:13" ht="12.75" customHeight="1">
      <c r="A3144" s="65" t="str">
        <f>IF(ROW()=1,"KEY",IF(ISNA(VLOOKUP(B3144,車名対応マスタ!B:D,3,FALSE)),"",IF(VLOOKUP(B3144,車名対応マスタ!B:D,3,FALSE)="","",$D3144&amp;" "&amp;IF($G3144="9","J","O")&amp;" "&amp;$I3144&amp;" "&amp;IF($I3144&lt;=TEXT(★完成資料!$A$1,"yyyymm"),TEXT(★完成資料!$A$1,"yyyymm"),"999999")&amp; " " &amp; LEFT(F3144 &amp; "          ",10))))</f>
        <v xml:space="preserve">T O 202204 yyyy00 HV        </v>
      </c>
      <c r="B3144" s="68" t="s">
        <v>460</v>
      </c>
      <c r="C3144" s="68" t="s">
        <v>478</v>
      </c>
      <c r="D3144" s="68" t="s">
        <v>287</v>
      </c>
      <c r="E3144" s="68" t="s">
        <v>359</v>
      </c>
      <c r="F3144" s="68" t="s">
        <v>360</v>
      </c>
      <c r="G3144" s="68" t="s">
        <v>78</v>
      </c>
      <c r="H3144" s="68" t="s">
        <v>384</v>
      </c>
      <c r="I3144" s="68" t="s">
        <v>642</v>
      </c>
      <c r="J3144" s="65">
        <v>26</v>
      </c>
      <c r="K3144" s="65">
        <v>49</v>
      </c>
      <c r="L3144" s="65">
        <v>718</v>
      </c>
      <c r="M3144" s="65" t="s">
        <v>503</v>
      </c>
    </row>
    <row r="3145" spans="1:13" ht="12.75" customHeight="1">
      <c r="A3145" s="65" t="str">
        <f>IF(ROW()=1,"KEY",IF(ISNA(VLOOKUP(B3145,車名対応マスタ!B:D,3,FALSE)),"",IF(VLOOKUP(B3145,車名対応マスタ!B:D,3,FALSE)="","",$D3145&amp;" "&amp;IF($G3145="9","J","O")&amp;" "&amp;$I3145&amp;" "&amp;IF($I3145&lt;=TEXT(★完成資料!$A$1,"yyyymm"),TEXT(★完成資料!$A$1,"yyyymm"),"999999")&amp; " " &amp; LEFT(F3145 &amp; "          ",10))))</f>
        <v xml:space="preserve">T O 202205 yyyy00 HV        </v>
      </c>
      <c r="B3145" s="68" t="s">
        <v>460</v>
      </c>
      <c r="C3145" s="68" t="s">
        <v>478</v>
      </c>
      <c r="D3145" s="68" t="s">
        <v>287</v>
      </c>
      <c r="E3145" s="68" t="s">
        <v>359</v>
      </c>
      <c r="F3145" s="68" t="s">
        <v>360</v>
      </c>
      <c r="G3145" s="68" t="s">
        <v>78</v>
      </c>
      <c r="H3145" s="68" t="s">
        <v>384</v>
      </c>
      <c r="I3145" s="68" t="s">
        <v>647</v>
      </c>
      <c r="J3145" s="65">
        <v>35</v>
      </c>
      <c r="K3145" s="65">
        <v>17</v>
      </c>
      <c r="L3145" s="65">
        <v>718</v>
      </c>
      <c r="M3145" s="65" t="s">
        <v>503</v>
      </c>
    </row>
    <row r="3146" spans="1:13" ht="12.75" customHeight="1">
      <c r="A3146" s="65" t="str">
        <f>IF(ROW()=1,"KEY",IF(ISNA(VLOOKUP(B3146,車名対応マスタ!B:D,3,FALSE)),"",IF(VLOOKUP(B3146,車名対応マスタ!B:D,3,FALSE)="","",$D3146&amp;" "&amp;IF($G3146="9","J","O")&amp;" "&amp;$I3146&amp;" "&amp;IF($I3146&lt;=TEXT(★完成資料!$A$1,"yyyymm"),TEXT(★完成資料!$A$1,"yyyymm"),"999999")&amp; " " &amp; LEFT(F3146 &amp; "          ",10))))</f>
        <v xml:space="preserve">T O 202206 yyyy00 HV        </v>
      </c>
      <c r="B3146" s="68" t="s">
        <v>460</v>
      </c>
      <c r="C3146" s="68" t="s">
        <v>478</v>
      </c>
      <c r="D3146" s="68" t="s">
        <v>287</v>
      </c>
      <c r="E3146" s="68" t="s">
        <v>359</v>
      </c>
      <c r="F3146" s="68" t="s">
        <v>360</v>
      </c>
      <c r="G3146" s="68" t="s">
        <v>78</v>
      </c>
      <c r="H3146" s="68" t="s">
        <v>384</v>
      </c>
      <c r="I3146" s="68" t="s">
        <v>652</v>
      </c>
      <c r="J3146" s="65">
        <v>42</v>
      </c>
      <c r="K3146" s="65">
        <v>10</v>
      </c>
      <c r="L3146" s="65">
        <v>718</v>
      </c>
      <c r="M3146" s="65" t="s">
        <v>503</v>
      </c>
    </row>
    <row r="3147" spans="1:13" ht="12.75" customHeight="1">
      <c r="A3147" s="65" t="str">
        <f>IF(ROW()=1,"KEY",IF(ISNA(VLOOKUP(B3147,車名対応マスタ!B:D,3,FALSE)),"",IF(VLOOKUP(B3147,車名対応マスタ!B:D,3,FALSE)="","",$D3147&amp;" "&amp;IF($G3147="9","J","O")&amp;" "&amp;$I3147&amp;" "&amp;IF($I3147&lt;=TEXT(★完成資料!$A$1,"yyyymm"),TEXT(★完成資料!$A$1,"yyyymm"),"999999")&amp; " " &amp; LEFT(F3147 &amp; "          ",10))))</f>
        <v xml:space="preserve">T O 202207 yyyy00 HV        </v>
      </c>
      <c r="B3147" s="68" t="s">
        <v>460</v>
      </c>
      <c r="C3147" s="68" t="s">
        <v>478</v>
      </c>
      <c r="D3147" s="68" t="s">
        <v>287</v>
      </c>
      <c r="E3147" s="68" t="s">
        <v>359</v>
      </c>
      <c r="F3147" s="68" t="s">
        <v>360</v>
      </c>
      <c r="G3147" s="68" t="s">
        <v>78</v>
      </c>
      <c r="H3147" s="68" t="s">
        <v>384</v>
      </c>
      <c r="I3147" s="68" t="s">
        <v>655</v>
      </c>
      <c r="J3147" s="65">
        <v>58</v>
      </c>
      <c r="K3147" s="65">
        <v>24</v>
      </c>
      <c r="L3147" s="65">
        <v>718</v>
      </c>
      <c r="M3147" s="65" t="s">
        <v>503</v>
      </c>
    </row>
    <row r="3148" spans="1:13" ht="12.75" customHeight="1">
      <c r="A3148" s="65" t="str">
        <f>IF(ROW()=1,"KEY",IF(ISNA(VLOOKUP(B3148,車名対応マスタ!B:D,3,FALSE)),"",IF(VLOOKUP(B3148,車名対応マスタ!B:D,3,FALSE)="","",$D3148&amp;" "&amp;IF($G3148="9","J","O")&amp;" "&amp;$I3148&amp;" "&amp;IF($I3148&lt;=TEXT(★完成資料!$A$1,"yyyymm"),TEXT(★完成資料!$A$1,"yyyymm"),"999999")&amp; " " &amp; LEFT(F3148 &amp; "          ",10))))</f>
        <v xml:space="preserve">T O 202208 yyyy00 HV        </v>
      </c>
      <c r="B3148" s="68" t="s">
        <v>460</v>
      </c>
      <c r="C3148" s="68" t="s">
        <v>478</v>
      </c>
      <c r="D3148" s="68" t="s">
        <v>287</v>
      </c>
      <c r="E3148" s="68" t="s">
        <v>359</v>
      </c>
      <c r="F3148" s="68" t="s">
        <v>360</v>
      </c>
      <c r="G3148" s="68" t="s">
        <v>78</v>
      </c>
      <c r="H3148" s="68" t="s">
        <v>384</v>
      </c>
      <c r="I3148" s="68" t="s">
        <v>656</v>
      </c>
      <c r="J3148" s="65">
        <v>44</v>
      </c>
      <c r="K3148" s="65">
        <v>30</v>
      </c>
      <c r="L3148" s="65">
        <v>718</v>
      </c>
      <c r="M3148" s="65" t="s">
        <v>503</v>
      </c>
    </row>
    <row r="3149" spans="1:13" ht="12.75" customHeight="1">
      <c r="A3149" s="65" t="str">
        <f>IF(ROW()=1,"KEY",IF(ISNA(VLOOKUP(B3149,車名対応マスタ!B:D,3,FALSE)),"",IF(VLOOKUP(B3149,車名対応マスタ!B:D,3,FALSE)="","",$D3149&amp;" "&amp;IF($G3149="9","J","O")&amp;" "&amp;$I3149&amp;" "&amp;IF($I3149&lt;=TEXT(★完成資料!$A$1,"yyyymm"),TEXT(★完成資料!$A$1,"yyyymm"),"999999")&amp; " " &amp; LEFT(F3149 &amp; "          ",10))))</f>
        <v xml:space="preserve">T O 202209 yyyy00 HV        </v>
      </c>
      <c r="B3149" s="68" t="s">
        <v>460</v>
      </c>
      <c r="C3149" s="68" t="s">
        <v>478</v>
      </c>
      <c r="D3149" s="68" t="s">
        <v>287</v>
      </c>
      <c r="E3149" s="68" t="s">
        <v>359</v>
      </c>
      <c r="F3149" s="68" t="s">
        <v>360</v>
      </c>
      <c r="G3149" s="68" t="s">
        <v>78</v>
      </c>
      <c r="H3149" s="68" t="s">
        <v>384</v>
      </c>
      <c r="I3149" s="68" t="s">
        <v>657</v>
      </c>
      <c r="J3149" s="65">
        <v>44</v>
      </c>
      <c r="K3149" s="65">
        <v>27</v>
      </c>
      <c r="L3149" s="65">
        <v>718</v>
      </c>
      <c r="M3149" s="65" t="s">
        <v>503</v>
      </c>
    </row>
    <row r="3150" spans="1:13" ht="12.75" customHeight="1">
      <c r="A3150" s="65" t="str">
        <f>IF(ROW()=1,"KEY",IF(ISNA(VLOOKUP(B3150,車名対応マスタ!B:D,3,FALSE)),"",IF(VLOOKUP(B3150,車名対応マスタ!B:D,3,FALSE)="","",$D3150&amp;" "&amp;IF($G3150="9","J","O")&amp;" "&amp;$I3150&amp;" "&amp;IF($I3150&lt;=TEXT(★完成資料!$A$1,"yyyymm"),TEXT(★完成資料!$A$1,"yyyymm"),"999999")&amp; " " &amp; LEFT(F3150 &amp; "          ",10))))</f>
        <v xml:space="preserve">T O 202210 yyyy00 HV        </v>
      </c>
      <c r="B3150" s="68" t="s">
        <v>460</v>
      </c>
      <c r="C3150" s="68" t="s">
        <v>478</v>
      </c>
      <c r="D3150" s="68" t="s">
        <v>287</v>
      </c>
      <c r="E3150" s="68" t="s">
        <v>359</v>
      </c>
      <c r="F3150" s="68" t="s">
        <v>360</v>
      </c>
      <c r="G3150" s="68" t="s">
        <v>78</v>
      </c>
      <c r="H3150" s="68" t="s">
        <v>384</v>
      </c>
      <c r="I3150" s="68" t="s">
        <v>663</v>
      </c>
      <c r="J3150" s="65">
        <v>36</v>
      </c>
      <c r="K3150" s="65">
        <v>24</v>
      </c>
      <c r="L3150" s="65">
        <v>718</v>
      </c>
      <c r="M3150" s="65" t="s">
        <v>503</v>
      </c>
    </row>
    <row r="3151" spans="1:13" ht="12.75" customHeight="1">
      <c r="A3151" s="65" t="str">
        <f>IF(ROW()=1,"KEY",IF(ISNA(VLOOKUP(B3151,車名対応マスタ!B:D,3,FALSE)),"",IF(VLOOKUP(B3151,車名対応マスタ!B:D,3,FALSE)="","",$D3151&amp;" "&amp;IF($G3151="9","J","O")&amp;" "&amp;$I3151&amp;" "&amp;IF($I3151&lt;=TEXT(★完成資料!$A$1,"yyyymm"),TEXT(★完成資料!$A$1,"yyyymm"),"999999")&amp; " " &amp; LEFT(F3151 &amp; "          ",10))))</f>
        <v xml:space="preserve">T O 202201 yyyy00 HV        </v>
      </c>
      <c r="B3151" s="68" t="s">
        <v>460</v>
      </c>
      <c r="C3151" s="68" t="s">
        <v>478</v>
      </c>
      <c r="D3151" s="68" t="s">
        <v>287</v>
      </c>
      <c r="E3151" s="68" t="s">
        <v>359</v>
      </c>
      <c r="F3151" s="68" t="s">
        <v>360</v>
      </c>
      <c r="G3151" s="68" t="s">
        <v>79</v>
      </c>
      <c r="H3151" s="68" t="s">
        <v>392</v>
      </c>
      <c r="I3151" s="68" t="s">
        <v>639</v>
      </c>
      <c r="J3151" s="65">
        <v>0</v>
      </c>
      <c r="K3151" s="65">
        <v>10</v>
      </c>
      <c r="L3151" s="65">
        <v>801</v>
      </c>
      <c r="M3151" s="65" t="s">
        <v>393</v>
      </c>
    </row>
    <row r="3152" spans="1:13" ht="12.75" customHeight="1">
      <c r="A3152" s="65" t="str">
        <f>IF(ROW()=1,"KEY",IF(ISNA(VLOOKUP(B3152,車名対応マスタ!B:D,3,FALSE)),"",IF(VLOOKUP(B3152,車名対応マスタ!B:D,3,FALSE)="","",$D3152&amp;" "&amp;IF($G3152="9","J","O")&amp;" "&amp;$I3152&amp;" "&amp;IF($I3152&lt;=TEXT(★完成資料!$A$1,"yyyymm"),TEXT(★完成資料!$A$1,"yyyymm"),"999999")&amp; " " &amp; LEFT(F3152 &amp; "          ",10))))</f>
        <v xml:space="preserve">T O 202202 yyyy00 HV        </v>
      </c>
      <c r="B3152" s="68" t="s">
        <v>460</v>
      </c>
      <c r="C3152" s="68" t="s">
        <v>478</v>
      </c>
      <c r="D3152" s="68" t="s">
        <v>287</v>
      </c>
      <c r="E3152" s="68" t="s">
        <v>359</v>
      </c>
      <c r="F3152" s="68" t="s">
        <v>360</v>
      </c>
      <c r="G3152" s="68" t="s">
        <v>79</v>
      </c>
      <c r="H3152" s="68" t="s">
        <v>392</v>
      </c>
      <c r="I3152" s="68" t="s">
        <v>640</v>
      </c>
      <c r="J3152" s="65">
        <v>0</v>
      </c>
      <c r="K3152" s="65">
        <v>25</v>
      </c>
      <c r="L3152" s="65">
        <v>801</v>
      </c>
      <c r="M3152" s="65" t="s">
        <v>393</v>
      </c>
    </row>
    <row r="3153" spans="1:13" ht="12.75" customHeight="1">
      <c r="A3153" s="65" t="str">
        <f>IF(ROW()=1,"KEY",IF(ISNA(VLOOKUP(B3153,車名対応マスタ!B:D,3,FALSE)),"",IF(VLOOKUP(B3153,車名対応マスタ!B:D,3,FALSE)="","",$D3153&amp;" "&amp;IF($G3153="9","J","O")&amp;" "&amp;$I3153&amp;" "&amp;IF($I3153&lt;=TEXT(★完成資料!$A$1,"yyyymm"),TEXT(★完成資料!$A$1,"yyyymm"),"999999")&amp; " " &amp; LEFT(F3153 &amp; "          ",10))))</f>
        <v xml:space="preserve">T O 202203 yyyy00 HV        </v>
      </c>
      <c r="B3153" s="68" t="s">
        <v>460</v>
      </c>
      <c r="C3153" s="68" t="s">
        <v>478</v>
      </c>
      <c r="D3153" s="68" t="s">
        <v>287</v>
      </c>
      <c r="E3153" s="68" t="s">
        <v>359</v>
      </c>
      <c r="F3153" s="68" t="s">
        <v>360</v>
      </c>
      <c r="G3153" s="68" t="s">
        <v>79</v>
      </c>
      <c r="H3153" s="68" t="s">
        <v>392</v>
      </c>
      <c r="I3153" s="68" t="s">
        <v>641</v>
      </c>
      <c r="J3153" s="65">
        <v>1</v>
      </c>
      <c r="K3153" s="65">
        <v>15</v>
      </c>
      <c r="L3153" s="65">
        <v>801</v>
      </c>
      <c r="M3153" s="65" t="s">
        <v>393</v>
      </c>
    </row>
    <row r="3154" spans="1:13" ht="12.75" customHeight="1">
      <c r="A3154" s="65" t="str">
        <f>IF(ROW()=1,"KEY",IF(ISNA(VLOOKUP(B3154,車名対応マスタ!B:D,3,FALSE)),"",IF(VLOOKUP(B3154,車名対応マスタ!B:D,3,FALSE)="","",$D3154&amp;" "&amp;IF($G3154="9","J","O")&amp;" "&amp;$I3154&amp;" "&amp;IF($I3154&lt;=TEXT(★完成資料!$A$1,"yyyymm"),TEXT(★完成資料!$A$1,"yyyymm"),"999999")&amp; " " &amp; LEFT(F3154 &amp; "          ",10))))</f>
        <v xml:space="preserve">T O 202204 yyyy00 HV        </v>
      </c>
      <c r="B3154" s="68" t="s">
        <v>460</v>
      </c>
      <c r="C3154" s="68" t="s">
        <v>478</v>
      </c>
      <c r="D3154" s="68" t="s">
        <v>287</v>
      </c>
      <c r="E3154" s="68" t="s">
        <v>359</v>
      </c>
      <c r="F3154" s="68" t="s">
        <v>360</v>
      </c>
      <c r="G3154" s="68" t="s">
        <v>79</v>
      </c>
      <c r="H3154" s="68" t="s">
        <v>392</v>
      </c>
      <c r="I3154" s="68" t="s">
        <v>642</v>
      </c>
      <c r="J3154" s="65">
        <v>0</v>
      </c>
      <c r="K3154" s="65">
        <v>13</v>
      </c>
      <c r="L3154" s="65">
        <v>801</v>
      </c>
      <c r="M3154" s="65" t="s">
        <v>393</v>
      </c>
    </row>
    <row r="3155" spans="1:13" ht="12.75" customHeight="1">
      <c r="A3155" s="65" t="str">
        <f>IF(ROW()=1,"KEY",IF(ISNA(VLOOKUP(B3155,車名対応マスタ!B:D,3,FALSE)),"",IF(VLOOKUP(B3155,車名対応マスタ!B:D,3,FALSE)="","",$D3155&amp;" "&amp;IF($G3155="9","J","O")&amp;" "&amp;$I3155&amp;" "&amp;IF($I3155&lt;=TEXT(★完成資料!$A$1,"yyyymm"),TEXT(★完成資料!$A$1,"yyyymm"),"999999")&amp; " " &amp; LEFT(F3155 &amp; "          ",10))))</f>
        <v xml:space="preserve">T O 202205 yyyy00 HV        </v>
      </c>
      <c r="B3155" s="68" t="s">
        <v>460</v>
      </c>
      <c r="C3155" s="68" t="s">
        <v>478</v>
      </c>
      <c r="D3155" s="68" t="s">
        <v>287</v>
      </c>
      <c r="E3155" s="68" t="s">
        <v>359</v>
      </c>
      <c r="F3155" s="68" t="s">
        <v>360</v>
      </c>
      <c r="G3155" s="68" t="s">
        <v>79</v>
      </c>
      <c r="H3155" s="68" t="s">
        <v>392</v>
      </c>
      <c r="I3155" s="68" t="s">
        <v>647</v>
      </c>
      <c r="J3155" s="65">
        <v>0</v>
      </c>
      <c r="K3155" s="65">
        <v>34</v>
      </c>
      <c r="L3155" s="65">
        <v>801</v>
      </c>
      <c r="M3155" s="65" t="s">
        <v>393</v>
      </c>
    </row>
    <row r="3156" spans="1:13" ht="12.75" customHeight="1">
      <c r="A3156" s="65" t="str">
        <f>IF(ROW()=1,"KEY",IF(ISNA(VLOOKUP(B3156,車名対応マスタ!B:D,3,FALSE)),"",IF(VLOOKUP(B3156,車名対応マスタ!B:D,3,FALSE)="","",$D3156&amp;" "&amp;IF($G3156="9","J","O")&amp;" "&amp;$I3156&amp;" "&amp;IF($I3156&lt;=TEXT(★完成資料!$A$1,"yyyymm"),TEXT(★完成資料!$A$1,"yyyymm"),"999999")&amp; " " &amp; LEFT(F3156 &amp; "          ",10))))</f>
        <v xml:space="preserve">T O 202206 yyyy00 HV        </v>
      </c>
      <c r="B3156" s="68" t="s">
        <v>460</v>
      </c>
      <c r="C3156" s="68" t="s">
        <v>478</v>
      </c>
      <c r="D3156" s="68" t="s">
        <v>287</v>
      </c>
      <c r="E3156" s="68" t="s">
        <v>359</v>
      </c>
      <c r="F3156" s="68" t="s">
        <v>360</v>
      </c>
      <c r="G3156" s="68" t="s">
        <v>79</v>
      </c>
      <c r="H3156" s="68" t="s">
        <v>392</v>
      </c>
      <c r="I3156" s="68" t="s">
        <v>652</v>
      </c>
      <c r="J3156" s="65">
        <v>0</v>
      </c>
      <c r="K3156" s="65">
        <v>27</v>
      </c>
      <c r="L3156" s="65">
        <v>801</v>
      </c>
      <c r="M3156" s="65" t="s">
        <v>393</v>
      </c>
    </row>
    <row r="3157" spans="1:13" ht="12.75" customHeight="1">
      <c r="A3157" s="65" t="str">
        <f>IF(ROW()=1,"KEY",IF(ISNA(VLOOKUP(B3157,車名対応マスタ!B:D,3,FALSE)),"",IF(VLOOKUP(B3157,車名対応マスタ!B:D,3,FALSE)="","",$D3157&amp;" "&amp;IF($G3157="9","J","O")&amp;" "&amp;$I3157&amp;" "&amp;IF($I3157&lt;=TEXT(★完成資料!$A$1,"yyyymm"),TEXT(★完成資料!$A$1,"yyyymm"),"999999")&amp; " " &amp; LEFT(F3157 &amp; "          ",10))))</f>
        <v xml:space="preserve">T O 202207 yyyy00 HV        </v>
      </c>
      <c r="B3157" s="68" t="s">
        <v>460</v>
      </c>
      <c r="C3157" s="68" t="s">
        <v>478</v>
      </c>
      <c r="D3157" s="68" t="s">
        <v>287</v>
      </c>
      <c r="E3157" s="68" t="s">
        <v>359</v>
      </c>
      <c r="F3157" s="68" t="s">
        <v>360</v>
      </c>
      <c r="G3157" s="68" t="s">
        <v>79</v>
      </c>
      <c r="H3157" s="68" t="s">
        <v>392</v>
      </c>
      <c r="I3157" s="68" t="s">
        <v>655</v>
      </c>
      <c r="J3157" s="65">
        <v>0</v>
      </c>
      <c r="K3157" s="65">
        <v>25</v>
      </c>
      <c r="L3157" s="65">
        <v>801</v>
      </c>
      <c r="M3157" s="65" t="s">
        <v>393</v>
      </c>
    </row>
    <row r="3158" spans="1:13" ht="12.75" customHeight="1">
      <c r="A3158" s="65" t="str">
        <f>IF(ROW()=1,"KEY",IF(ISNA(VLOOKUP(B3158,車名対応マスタ!B:D,3,FALSE)),"",IF(VLOOKUP(B3158,車名対応マスタ!B:D,3,FALSE)="","",$D3158&amp;" "&amp;IF($G3158="9","J","O")&amp;" "&amp;$I3158&amp;" "&amp;IF($I3158&lt;=TEXT(★完成資料!$A$1,"yyyymm"),TEXT(★完成資料!$A$1,"yyyymm"),"999999")&amp; " " &amp; LEFT(F3158 &amp; "          ",10))))</f>
        <v xml:space="preserve">T O 202208 yyyy00 HV        </v>
      </c>
      <c r="B3158" s="68" t="s">
        <v>460</v>
      </c>
      <c r="C3158" s="68" t="s">
        <v>478</v>
      </c>
      <c r="D3158" s="68" t="s">
        <v>287</v>
      </c>
      <c r="E3158" s="68" t="s">
        <v>359</v>
      </c>
      <c r="F3158" s="68" t="s">
        <v>360</v>
      </c>
      <c r="G3158" s="68" t="s">
        <v>79</v>
      </c>
      <c r="H3158" s="68" t="s">
        <v>392</v>
      </c>
      <c r="I3158" s="68" t="s">
        <v>656</v>
      </c>
      <c r="J3158" s="65">
        <v>0</v>
      </c>
      <c r="K3158" s="65">
        <v>20</v>
      </c>
      <c r="L3158" s="65">
        <v>801</v>
      </c>
      <c r="M3158" s="65" t="s">
        <v>393</v>
      </c>
    </row>
    <row r="3159" spans="1:13" ht="12.75" customHeight="1">
      <c r="A3159" s="65" t="str">
        <f>IF(ROW()=1,"KEY",IF(ISNA(VLOOKUP(B3159,車名対応マスタ!B:D,3,FALSE)),"",IF(VLOOKUP(B3159,車名対応マスタ!B:D,3,FALSE)="","",$D3159&amp;" "&amp;IF($G3159="9","J","O")&amp;" "&amp;$I3159&amp;" "&amp;IF($I3159&lt;=TEXT(★完成資料!$A$1,"yyyymm"),TEXT(★完成資料!$A$1,"yyyymm"),"999999")&amp; " " &amp; LEFT(F3159 &amp; "          ",10))))</f>
        <v xml:space="preserve">T O 202209 yyyy00 HV        </v>
      </c>
      <c r="B3159" s="68" t="s">
        <v>460</v>
      </c>
      <c r="C3159" s="68" t="s">
        <v>478</v>
      </c>
      <c r="D3159" s="68" t="s">
        <v>287</v>
      </c>
      <c r="E3159" s="68" t="s">
        <v>359</v>
      </c>
      <c r="F3159" s="68" t="s">
        <v>360</v>
      </c>
      <c r="G3159" s="68" t="s">
        <v>79</v>
      </c>
      <c r="H3159" s="68" t="s">
        <v>392</v>
      </c>
      <c r="I3159" s="68" t="s">
        <v>657</v>
      </c>
      <c r="J3159" s="65">
        <v>0</v>
      </c>
      <c r="K3159" s="65">
        <v>17</v>
      </c>
      <c r="L3159" s="65">
        <v>801</v>
      </c>
      <c r="M3159" s="65" t="s">
        <v>393</v>
      </c>
    </row>
    <row r="3160" spans="1:13" ht="12.75" customHeight="1">
      <c r="A3160" s="65" t="str">
        <f>IF(ROW()=1,"KEY",IF(ISNA(VLOOKUP(B3160,車名対応マスタ!B:D,3,FALSE)),"",IF(VLOOKUP(B3160,車名対応マスタ!B:D,3,FALSE)="","",$D3160&amp;" "&amp;IF($G3160="9","J","O")&amp;" "&amp;$I3160&amp;" "&amp;IF($I3160&lt;=TEXT(★完成資料!$A$1,"yyyymm"),TEXT(★完成資料!$A$1,"yyyymm"),"999999")&amp; " " &amp; LEFT(F3160 &amp; "          ",10))))</f>
        <v xml:space="preserve">T O 202210 yyyy00 HV        </v>
      </c>
      <c r="B3160" s="68" t="s">
        <v>460</v>
      </c>
      <c r="C3160" s="68" t="s">
        <v>478</v>
      </c>
      <c r="D3160" s="68" t="s">
        <v>287</v>
      </c>
      <c r="E3160" s="68" t="s">
        <v>359</v>
      </c>
      <c r="F3160" s="68" t="s">
        <v>360</v>
      </c>
      <c r="G3160" s="68" t="s">
        <v>79</v>
      </c>
      <c r="H3160" s="68" t="s">
        <v>392</v>
      </c>
      <c r="I3160" s="68" t="s">
        <v>663</v>
      </c>
      <c r="J3160" s="65">
        <v>0</v>
      </c>
      <c r="K3160" s="65">
        <v>13</v>
      </c>
      <c r="L3160" s="65">
        <v>801</v>
      </c>
      <c r="M3160" s="65" t="s">
        <v>393</v>
      </c>
    </row>
    <row r="3161" spans="1:13" ht="12.75" customHeight="1">
      <c r="A3161" s="65" t="str">
        <f>IF(ROW()=1,"KEY",IF(ISNA(VLOOKUP(B3161,車名対応マスタ!B:D,3,FALSE)),"",IF(VLOOKUP(B3161,車名対応マスタ!B:D,3,FALSE)="","",$D3161&amp;" "&amp;IF($G3161="9","J","O")&amp;" "&amp;$I3161&amp;" "&amp;IF($I3161&lt;=TEXT(★完成資料!$A$1,"yyyymm"),TEXT(★完成資料!$A$1,"yyyymm"),"999999")&amp; " " &amp; LEFT(F3161 &amp; "          ",10))))</f>
        <v xml:space="preserve">T O 202201 yyyy00 HV        </v>
      </c>
      <c r="B3161" s="68" t="s">
        <v>460</v>
      </c>
      <c r="C3161" s="68" t="s">
        <v>478</v>
      </c>
      <c r="D3161" s="68" t="s">
        <v>287</v>
      </c>
      <c r="E3161" s="68" t="s">
        <v>359</v>
      </c>
      <c r="F3161" s="68" t="s">
        <v>360</v>
      </c>
      <c r="G3161" s="68" t="s">
        <v>80</v>
      </c>
      <c r="H3161" s="68" t="s">
        <v>395</v>
      </c>
      <c r="I3161" s="68" t="s">
        <v>639</v>
      </c>
      <c r="K3161" s="65">
        <v>110</v>
      </c>
      <c r="L3161" s="65">
        <v>607</v>
      </c>
      <c r="M3161" s="65" t="s">
        <v>401</v>
      </c>
    </row>
    <row r="3162" spans="1:13" ht="12.75" customHeight="1">
      <c r="A3162" s="65" t="str">
        <f>IF(ROW()=1,"KEY",IF(ISNA(VLOOKUP(B3162,車名対応マスタ!B:D,3,FALSE)),"",IF(VLOOKUP(B3162,車名対応マスタ!B:D,3,FALSE)="","",$D3162&amp;" "&amp;IF($G3162="9","J","O")&amp;" "&amp;$I3162&amp;" "&amp;IF($I3162&lt;=TEXT(★完成資料!$A$1,"yyyymm"),TEXT(★完成資料!$A$1,"yyyymm"),"999999")&amp; " " &amp; LEFT(F3162 &amp; "          ",10))))</f>
        <v xml:space="preserve">T O 202202 yyyy00 HV        </v>
      </c>
      <c r="B3162" s="68" t="s">
        <v>460</v>
      </c>
      <c r="C3162" s="68" t="s">
        <v>478</v>
      </c>
      <c r="D3162" s="68" t="s">
        <v>287</v>
      </c>
      <c r="E3162" s="68" t="s">
        <v>359</v>
      </c>
      <c r="F3162" s="68" t="s">
        <v>360</v>
      </c>
      <c r="G3162" s="68" t="s">
        <v>80</v>
      </c>
      <c r="H3162" s="68" t="s">
        <v>395</v>
      </c>
      <c r="I3162" s="68" t="s">
        <v>640</v>
      </c>
      <c r="K3162" s="65">
        <v>110</v>
      </c>
      <c r="L3162" s="65">
        <v>607</v>
      </c>
      <c r="M3162" s="65" t="s">
        <v>401</v>
      </c>
    </row>
    <row r="3163" spans="1:13" ht="12.75" customHeight="1">
      <c r="A3163" s="65" t="str">
        <f>IF(ROW()=1,"KEY",IF(ISNA(VLOOKUP(B3163,車名対応マスタ!B:D,3,FALSE)),"",IF(VLOOKUP(B3163,車名対応マスタ!B:D,3,FALSE)="","",$D3163&amp;" "&amp;IF($G3163="9","J","O")&amp;" "&amp;$I3163&amp;" "&amp;IF($I3163&lt;=TEXT(★完成資料!$A$1,"yyyymm"),TEXT(★完成資料!$A$1,"yyyymm"),"999999")&amp; " " &amp; LEFT(F3163 &amp; "          ",10))))</f>
        <v xml:space="preserve">T O 202203 yyyy00 HV        </v>
      </c>
      <c r="B3163" s="68" t="s">
        <v>460</v>
      </c>
      <c r="C3163" s="68" t="s">
        <v>478</v>
      </c>
      <c r="D3163" s="68" t="s">
        <v>287</v>
      </c>
      <c r="E3163" s="68" t="s">
        <v>359</v>
      </c>
      <c r="F3163" s="68" t="s">
        <v>360</v>
      </c>
      <c r="G3163" s="68" t="s">
        <v>80</v>
      </c>
      <c r="H3163" s="68" t="s">
        <v>395</v>
      </c>
      <c r="I3163" s="68" t="s">
        <v>641</v>
      </c>
      <c r="K3163" s="65">
        <v>80</v>
      </c>
      <c r="L3163" s="65">
        <v>607</v>
      </c>
      <c r="M3163" s="65" t="s">
        <v>401</v>
      </c>
    </row>
    <row r="3164" spans="1:13" ht="12.75" customHeight="1">
      <c r="A3164" s="65" t="str">
        <f>IF(ROW()=1,"KEY",IF(ISNA(VLOOKUP(B3164,車名対応マスタ!B:D,3,FALSE)),"",IF(VLOOKUP(B3164,車名対応マスタ!B:D,3,FALSE)="","",$D3164&amp;" "&amp;IF($G3164="9","J","O")&amp;" "&amp;$I3164&amp;" "&amp;IF($I3164&lt;=TEXT(★完成資料!$A$1,"yyyymm"),TEXT(★完成資料!$A$1,"yyyymm"),"999999")&amp; " " &amp; LEFT(F3164 &amp; "          ",10))))</f>
        <v xml:space="preserve">T O 202204 yyyy00 HV        </v>
      </c>
      <c r="B3164" s="68" t="s">
        <v>460</v>
      </c>
      <c r="C3164" s="68" t="s">
        <v>478</v>
      </c>
      <c r="D3164" s="68" t="s">
        <v>287</v>
      </c>
      <c r="E3164" s="68" t="s">
        <v>359</v>
      </c>
      <c r="F3164" s="68" t="s">
        <v>360</v>
      </c>
      <c r="G3164" s="68" t="s">
        <v>80</v>
      </c>
      <c r="H3164" s="68" t="s">
        <v>395</v>
      </c>
      <c r="I3164" s="68" t="s">
        <v>642</v>
      </c>
      <c r="K3164" s="65">
        <v>137</v>
      </c>
      <c r="L3164" s="65">
        <v>607</v>
      </c>
      <c r="M3164" s="65" t="s">
        <v>401</v>
      </c>
    </row>
    <row r="3165" spans="1:13" ht="12.75" customHeight="1">
      <c r="A3165" s="65" t="str">
        <f>IF(ROW()=1,"KEY",IF(ISNA(VLOOKUP(B3165,車名対応マスタ!B:D,3,FALSE)),"",IF(VLOOKUP(B3165,車名対応マスタ!B:D,3,FALSE)="","",$D3165&amp;" "&amp;IF($G3165="9","J","O")&amp;" "&amp;$I3165&amp;" "&amp;IF($I3165&lt;=TEXT(★完成資料!$A$1,"yyyymm"),TEXT(★完成資料!$A$1,"yyyymm"),"999999")&amp; " " &amp; LEFT(F3165 &amp; "          ",10))))</f>
        <v xml:space="preserve">T O 202205 yyyy00 HV        </v>
      </c>
      <c r="B3165" s="68" t="s">
        <v>460</v>
      </c>
      <c r="C3165" s="68" t="s">
        <v>478</v>
      </c>
      <c r="D3165" s="68" t="s">
        <v>287</v>
      </c>
      <c r="E3165" s="68" t="s">
        <v>359</v>
      </c>
      <c r="F3165" s="68" t="s">
        <v>360</v>
      </c>
      <c r="G3165" s="68" t="s">
        <v>80</v>
      </c>
      <c r="H3165" s="68" t="s">
        <v>395</v>
      </c>
      <c r="I3165" s="68" t="s">
        <v>647</v>
      </c>
      <c r="K3165" s="65">
        <v>155</v>
      </c>
      <c r="L3165" s="65">
        <v>607</v>
      </c>
      <c r="M3165" s="65" t="s">
        <v>401</v>
      </c>
    </row>
    <row r="3166" spans="1:13" ht="12.75" customHeight="1">
      <c r="A3166" s="65" t="str">
        <f>IF(ROW()=1,"KEY",IF(ISNA(VLOOKUP(B3166,車名対応マスタ!B:D,3,FALSE)),"",IF(VLOOKUP(B3166,車名対応マスタ!B:D,3,FALSE)="","",$D3166&amp;" "&amp;IF($G3166="9","J","O")&amp;" "&amp;$I3166&amp;" "&amp;IF($I3166&lt;=TEXT(★完成資料!$A$1,"yyyymm"),TEXT(★完成資料!$A$1,"yyyymm"),"999999")&amp; " " &amp; LEFT(F3166 &amp; "          ",10))))</f>
        <v xml:space="preserve">T O 202206 yyyy00 HV        </v>
      </c>
      <c r="B3166" s="68" t="s">
        <v>460</v>
      </c>
      <c r="C3166" s="68" t="s">
        <v>478</v>
      </c>
      <c r="D3166" s="68" t="s">
        <v>287</v>
      </c>
      <c r="E3166" s="68" t="s">
        <v>359</v>
      </c>
      <c r="F3166" s="68" t="s">
        <v>360</v>
      </c>
      <c r="G3166" s="68" t="s">
        <v>80</v>
      </c>
      <c r="H3166" s="68" t="s">
        <v>395</v>
      </c>
      <c r="I3166" s="68" t="s">
        <v>652</v>
      </c>
      <c r="K3166" s="65">
        <v>106</v>
      </c>
      <c r="L3166" s="65">
        <v>607</v>
      </c>
      <c r="M3166" s="65" t="s">
        <v>401</v>
      </c>
    </row>
    <row r="3167" spans="1:13" ht="12.75" customHeight="1">
      <c r="A3167" s="65" t="str">
        <f>IF(ROW()=1,"KEY",IF(ISNA(VLOOKUP(B3167,車名対応マスタ!B:D,3,FALSE)),"",IF(VLOOKUP(B3167,車名対応マスタ!B:D,3,FALSE)="","",$D3167&amp;" "&amp;IF($G3167="9","J","O")&amp;" "&amp;$I3167&amp;" "&amp;IF($I3167&lt;=TEXT(★完成資料!$A$1,"yyyymm"),TEXT(★完成資料!$A$1,"yyyymm"),"999999")&amp; " " &amp; LEFT(F3167 &amp; "          ",10))))</f>
        <v xml:space="preserve">T J 202201 yyyy00 HV        </v>
      </c>
      <c r="B3167" s="68" t="s">
        <v>460</v>
      </c>
      <c r="C3167" s="68" t="s">
        <v>478</v>
      </c>
      <c r="D3167" s="68" t="s">
        <v>287</v>
      </c>
      <c r="E3167" s="68" t="s">
        <v>359</v>
      </c>
      <c r="F3167" s="68" t="s">
        <v>360</v>
      </c>
      <c r="G3167" s="68" t="s">
        <v>82</v>
      </c>
      <c r="H3167" s="68" t="s">
        <v>403</v>
      </c>
      <c r="I3167" s="68" t="s">
        <v>639</v>
      </c>
      <c r="K3167" s="65">
        <v>389</v>
      </c>
      <c r="L3167" s="65">
        <v>930</v>
      </c>
      <c r="M3167" s="65" t="s">
        <v>249</v>
      </c>
    </row>
    <row r="3168" spans="1:13" ht="12.75" customHeight="1">
      <c r="A3168" s="65" t="str">
        <f>IF(ROW()=1,"KEY",IF(ISNA(VLOOKUP(B3168,車名対応マスタ!B:D,3,FALSE)),"",IF(VLOOKUP(B3168,車名対応マスタ!B:D,3,FALSE)="","",$D3168&amp;" "&amp;IF($G3168="9","J","O")&amp;" "&amp;$I3168&amp;" "&amp;IF($I3168&lt;=TEXT(★完成資料!$A$1,"yyyymm"),TEXT(★完成資料!$A$1,"yyyymm"),"999999")&amp; " " &amp; LEFT(F3168 &amp; "          ",10))))</f>
        <v xml:space="preserve">T J 202202 yyyy00 HV        </v>
      </c>
      <c r="B3168" s="68" t="s">
        <v>460</v>
      </c>
      <c r="C3168" s="68" t="s">
        <v>478</v>
      </c>
      <c r="D3168" s="68" t="s">
        <v>287</v>
      </c>
      <c r="E3168" s="68" t="s">
        <v>359</v>
      </c>
      <c r="F3168" s="68" t="s">
        <v>360</v>
      </c>
      <c r="G3168" s="68" t="s">
        <v>82</v>
      </c>
      <c r="H3168" s="68" t="s">
        <v>403</v>
      </c>
      <c r="I3168" s="68" t="s">
        <v>640</v>
      </c>
      <c r="K3168" s="65">
        <v>388</v>
      </c>
      <c r="L3168" s="65">
        <v>930</v>
      </c>
      <c r="M3168" s="65" t="s">
        <v>249</v>
      </c>
    </row>
    <row r="3169" spans="1:13" ht="12.75" customHeight="1">
      <c r="A3169" s="65" t="str">
        <f>IF(ROW()=1,"KEY",IF(ISNA(VLOOKUP(B3169,車名対応マスタ!B:D,3,FALSE)),"",IF(VLOOKUP(B3169,車名対応マスタ!B:D,3,FALSE)="","",$D3169&amp;" "&amp;IF($G3169="9","J","O")&amp;" "&amp;$I3169&amp;" "&amp;IF($I3169&lt;=TEXT(★完成資料!$A$1,"yyyymm"),TEXT(★完成資料!$A$1,"yyyymm"),"999999")&amp; " " &amp; LEFT(F3169 &amp; "          ",10))))</f>
        <v xml:space="preserve">T J 202203 yyyy00 HV        </v>
      </c>
      <c r="B3169" s="68" t="s">
        <v>460</v>
      </c>
      <c r="C3169" s="68" t="s">
        <v>478</v>
      </c>
      <c r="D3169" s="68" t="s">
        <v>287</v>
      </c>
      <c r="E3169" s="68" t="s">
        <v>359</v>
      </c>
      <c r="F3169" s="68" t="s">
        <v>360</v>
      </c>
      <c r="G3169" s="68" t="s">
        <v>82</v>
      </c>
      <c r="H3169" s="68" t="s">
        <v>403</v>
      </c>
      <c r="I3169" s="68" t="s">
        <v>641</v>
      </c>
      <c r="K3169" s="65">
        <v>459</v>
      </c>
      <c r="L3169" s="65">
        <v>930</v>
      </c>
      <c r="M3169" s="65" t="s">
        <v>249</v>
      </c>
    </row>
    <row r="3170" spans="1:13" ht="12.75" customHeight="1">
      <c r="A3170" s="65" t="str">
        <f>IF(ROW()=1,"KEY",IF(ISNA(VLOOKUP(B3170,車名対応マスタ!B:D,3,FALSE)),"",IF(VLOOKUP(B3170,車名対応マスタ!B:D,3,FALSE)="","",$D3170&amp;" "&amp;IF($G3170="9","J","O")&amp;" "&amp;$I3170&amp;" "&amp;IF($I3170&lt;=TEXT(★完成資料!$A$1,"yyyymm"),TEXT(★完成資料!$A$1,"yyyymm"),"999999")&amp; " " &amp; LEFT(F3170 &amp; "          ",10))))</f>
        <v xml:space="preserve">T J 202204 yyyy00 HV        </v>
      </c>
      <c r="B3170" s="68" t="s">
        <v>460</v>
      </c>
      <c r="C3170" s="68" t="s">
        <v>478</v>
      </c>
      <c r="D3170" s="68" t="s">
        <v>287</v>
      </c>
      <c r="E3170" s="68" t="s">
        <v>359</v>
      </c>
      <c r="F3170" s="68" t="s">
        <v>360</v>
      </c>
      <c r="G3170" s="68" t="s">
        <v>82</v>
      </c>
      <c r="H3170" s="68" t="s">
        <v>403</v>
      </c>
      <c r="I3170" s="68" t="s">
        <v>642</v>
      </c>
      <c r="K3170" s="65">
        <v>163</v>
      </c>
      <c r="L3170" s="65">
        <v>930</v>
      </c>
      <c r="M3170" s="65" t="s">
        <v>249</v>
      </c>
    </row>
    <row r="3171" spans="1:13" ht="12.75" customHeight="1">
      <c r="A3171" s="65" t="str">
        <f>IF(ROW()=1,"KEY",IF(ISNA(VLOOKUP(B3171,車名対応マスタ!B:D,3,FALSE)),"",IF(VLOOKUP(B3171,車名対応マスタ!B:D,3,FALSE)="","",$D3171&amp;" "&amp;IF($G3171="9","J","O")&amp;" "&amp;$I3171&amp;" "&amp;IF($I3171&lt;=TEXT(★完成資料!$A$1,"yyyymm"),TEXT(★完成資料!$A$1,"yyyymm"),"999999")&amp; " " &amp; LEFT(F3171 &amp; "          ",10))))</f>
        <v xml:space="preserve">T J 202205 yyyy00 HV        </v>
      </c>
      <c r="B3171" s="68" t="s">
        <v>460</v>
      </c>
      <c r="C3171" s="68" t="s">
        <v>478</v>
      </c>
      <c r="D3171" s="68" t="s">
        <v>287</v>
      </c>
      <c r="E3171" s="68" t="s">
        <v>359</v>
      </c>
      <c r="F3171" s="68" t="s">
        <v>360</v>
      </c>
      <c r="G3171" s="68" t="s">
        <v>82</v>
      </c>
      <c r="H3171" s="68" t="s">
        <v>403</v>
      </c>
      <c r="I3171" s="68" t="s">
        <v>647</v>
      </c>
      <c r="K3171" s="65">
        <v>44</v>
      </c>
      <c r="L3171" s="65">
        <v>930</v>
      </c>
      <c r="M3171" s="65" t="s">
        <v>249</v>
      </c>
    </row>
    <row r="3172" spans="1:13" ht="12.75" customHeight="1">
      <c r="A3172" s="65" t="str">
        <f>IF(ROW()=1,"KEY",IF(ISNA(VLOOKUP(B3172,車名対応マスタ!B:D,3,FALSE)),"",IF(VLOOKUP(B3172,車名対応マスタ!B:D,3,FALSE)="","",$D3172&amp;" "&amp;IF($G3172="9","J","O")&amp;" "&amp;$I3172&amp;" "&amp;IF($I3172&lt;=TEXT(★完成資料!$A$1,"yyyymm"),TEXT(★完成資料!$A$1,"yyyymm"),"999999")&amp; " " &amp; LEFT(F3172 &amp; "          ",10))))</f>
        <v xml:space="preserve">T J 202206 yyyy00 HV        </v>
      </c>
      <c r="B3172" s="68" t="s">
        <v>460</v>
      </c>
      <c r="C3172" s="68" t="s">
        <v>478</v>
      </c>
      <c r="D3172" s="68" t="s">
        <v>287</v>
      </c>
      <c r="E3172" s="68" t="s">
        <v>359</v>
      </c>
      <c r="F3172" s="68" t="s">
        <v>360</v>
      </c>
      <c r="G3172" s="68" t="s">
        <v>82</v>
      </c>
      <c r="H3172" s="68" t="s">
        <v>403</v>
      </c>
      <c r="I3172" s="68" t="s">
        <v>652</v>
      </c>
      <c r="K3172" s="65">
        <v>36</v>
      </c>
      <c r="L3172" s="65">
        <v>930</v>
      </c>
      <c r="M3172" s="65" t="s">
        <v>249</v>
      </c>
    </row>
    <row r="3173" spans="1:13" ht="12.75" customHeight="1">
      <c r="A3173" s="65" t="str">
        <f>IF(ROW()=1,"KEY",IF(ISNA(VLOOKUP(B3173,車名対応マスタ!B:D,3,FALSE)),"",IF(VLOOKUP(B3173,車名対応マスタ!B:D,3,FALSE)="","",$D3173&amp;" "&amp;IF($G3173="9","J","O")&amp;" "&amp;$I3173&amp;" "&amp;IF($I3173&lt;=TEXT(★完成資料!$A$1,"yyyymm"),TEXT(★完成資料!$A$1,"yyyymm"),"999999")&amp; " " &amp; LEFT(F3173 &amp; "          ",10))))</f>
        <v xml:space="preserve">T J 202207 yyyy00 HV        </v>
      </c>
      <c r="B3173" s="68" t="s">
        <v>460</v>
      </c>
      <c r="C3173" s="68" t="s">
        <v>478</v>
      </c>
      <c r="D3173" s="68" t="s">
        <v>287</v>
      </c>
      <c r="E3173" s="68" t="s">
        <v>359</v>
      </c>
      <c r="F3173" s="68" t="s">
        <v>360</v>
      </c>
      <c r="G3173" s="68" t="s">
        <v>82</v>
      </c>
      <c r="H3173" s="68" t="s">
        <v>403</v>
      </c>
      <c r="I3173" s="68" t="s">
        <v>655</v>
      </c>
      <c r="K3173" s="65">
        <v>25</v>
      </c>
      <c r="L3173" s="65">
        <v>930</v>
      </c>
      <c r="M3173" s="65" t="s">
        <v>249</v>
      </c>
    </row>
    <row r="3174" spans="1:13" ht="12.75" customHeight="1">
      <c r="A3174" s="65" t="str">
        <f>IF(ROW()=1,"KEY",IF(ISNA(VLOOKUP(B3174,車名対応マスタ!B:D,3,FALSE)),"",IF(VLOOKUP(B3174,車名対応マスタ!B:D,3,FALSE)="","",$D3174&amp;" "&amp;IF($G3174="9","J","O")&amp;" "&amp;$I3174&amp;" "&amp;IF($I3174&lt;=TEXT(★完成資料!$A$1,"yyyymm"),TEXT(★完成資料!$A$1,"yyyymm"),"999999")&amp; " " &amp; LEFT(F3174 &amp; "          ",10))))</f>
        <v xml:space="preserve">T J 202208 yyyy00 HV        </v>
      </c>
      <c r="B3174" s="68" t="s">
        <v>460</v>
      </c>
      <c r="C3174" s="68" t="s">
        <v>478</v>
      </c>
      <c r="D3174" s="68" t="s">
        <v>287</v>
      </c>
      <c r="E3174" s="68" t="s">
        <v>359</v>
      </c>
      <c r="F3174" s="68" t="s">
        <v>360</v>
      </c>
      <c r="G3174" s="68" t="s">
        <v>82</v>
      </c>
      <c r="H3174" s="68" t="s">
        <v>403</v>
      </c>
      <c r="I3174" s="68" t="s">
        <v>656</v>
      </c>
      <c r="J3174" s="65">
        <v>1</v>
      </c>
      <c r="K3174" s="65">
        <v>7</v>
      </c>
      <c r="L3174" s="65">
        <v>930</v>
      </c>
      <c r="M3174" s="65" t="s">
        <v>249</v>
      </c>
    </row>
    <row r="3175" spans="1:13" ht="12.75" customHeight="1">
      <c r="A3175" s="65" t="str">
        <f>IF(ROW()=1,"KEY",IF(ISNA(VLOOKUP(B3175,車名対応マスタ!B:D,3,FALSE)),"",IF(VLOOKUP(B3175,車名対応マスタ!B:D,3,FALSE)="","",$D3175&amp;" "&amp;IF($G3175="9","J","O")&amp;" "&amp;$I3175&amp;" "&amp;IF($I3175&lt;=TEXT(★完成資料!$A$1,"yyyymm"),TEXT(★完成資料!$A$1,"yyyymm"),"999999")&amp; " " &amp; LEFT(F3175 &amp; "          ",10))))</f>
        <v xml:space="preserve">T J 202209 yyyy00 HV        </v>
      </c>
      <c r="B3175" s="68" t="s">
        <v>460</v>
      </c>
      <c r="C3175" s="68" t="s">
        <v>478</v>
      </c>
      <c r="D3175" s="68" t="s">
        <v>287</v>
      </c>
      <c r="E3175" s="68" t="s">
        <v>359</v>
      </c>
      <c r="F3175" s="68" t="s">
        <v>360</v>
      </c>
      <c r="G3175" s="68" t="s">
        <v>82</v>
      </c>
      <c r="H3175" s="68" t="s">
        <v>403</v>
      </c>
      <c r="I3175" s="68" t="s">
        <v>657</v>
      </c>
      <c r="J3175" s="65">
        <v>1</v>
      </c>
      <c r="K3175" s="65">
        <v>7</v>
      </c>
      <c r="L3175" s="65">
        <v>930</v>
      </c>
      <c r="M3175" s="65" t="s">
        <v>249</v>
      </c>
    </row>
    <row r="3176" spans="1:13" ht="12.75" customHeight="1">
      <c r="A3176" s="65" t="str">
        <f>IF(ROW()=1,"KEY",IF(ISNA(VLOOKUP(B3176,車名対応マスタ!B:D,3,FALSE)),"",IF(VLOOKUP(B3176,車名対応マスタ!B:D,3,FALSE)="","",$D3176&amp;" "&amp;IF($G3176="9","J","O")&amp;" "&amp;$I3176&amp;" "&amp;IF($I3176&lt;=TEXT(★完成資料!$A$1,"yyyymm"),TEXT(★完成資料!$A$1,"yyyymm"),"999999")&amp; " " &amp; LEFT(F3176 &amp; "          ",10))))</f>
        <v xml:space="preserve">T J 202210 yyyy00 HV        </v>
      </c>
      <c r="B3176" s="68" t="s">
        <v>460</v>
      </c>
      <c r="C3176" s="68" t="s">
        <v>478</v>
      </c>
      <c r="D3176" s="68" t="s">
        <v>287</v>
      </c>
      <c r="E3176" s="68" t="s">
        <v>359</v>
      </c>
      <c r="F3176" s="68" t="s">
        <v>360</v>
      </c>
      <c r="G3176" s="68" t="s">
        <v>82</v>
      </c>
      <c r="H3176" s="68" t="s">
        <v>403</v>
      </c>
      <c r="I3176" s="68" t="s">
        <v>663</v>
      </c>
      <c r="K3176" s="65">
        <v>4</v>
      </c>
      <c r="L3176" s="65">
        <v>930</v>
      </c>
      <c r="M3176" s="65" t="s">
        <v>249</v>
      </c>
    </row>
    <row r="3177" spans="1:13" ht="12.75" customHeight="1">
      <c r="A3177" s="65" t="str">
        <f>IF(ROW()=1,"KEY",IF(ISNA(VLOOKUP(B3177,車名対応マスタ!B:D,3,FALSE)),"",IF(VLOOKUP(B3177,車名対応マスタ!B:D,3,FALSE)="","",$D3177&amp;" "&amp;IF($G3177="9","J","O")&amp;" "&amp;$I3177&amp;" "&amp;IF($I3177&lt;=TEXT(★完成資料!$A$1,"yyyymm"),TEXT(★完成資料!$A$1,"yyyymm"),"999999")&amp; " " &amp; LEFT(F3177 &amp; "          ",10))))</f>
        <v xml:space="preserve">T O 202201 yyyy00 PHV       </v>
      </c>
      <c r="B3177" s="68" t="s">
        <v>479</v>
      </c>
      <c r="C3177" s="68" t="s">
        <v>528</v>
      </c>
      <c r="D3177" s="68" t="s">
        <v>287</v>
      </c>
      <c r="E3177" s="68" t="s">
        <v>359</v>
      </c>
      <c r="F3177" s="68" t="s">
        <v>517</v>
      </c>
      <c r="G3177" s="68" t="s">
        <v>75</v>
      </c>
      <c r="H3177" s="68" t="s">
        <v>246</v>
      </c>
      <c r="I3177" s="68" t="s">
        <v>639</v>
      </c>
      <c r="J3177" s="65">
        <v>866</v>
      </c>
      <c r="K3177" s="65">
        <v>1307</v>
      </c>
      <c r="L3177" s="65">
        <v>104</v>
      </c>
      <c r="M3177" s="65" t="s">
        <v>361</v>
      </c>
    </row>
    <row r="3178" spans="1:13" ht="12.75" customHeight="1">
      <c r="A3178" s="65" t="str">
        <f>IF(ROW()=1,"KEY",IF(ISNA(VLOOKUP(B3178,車名対応マスタ!B:D,3,FALSE)),"",IF(VLOOKUP(B3178,車名対応マスタ!B:D,3,FALSE)="","",$D3178&amp;" "&amp;IF($G3178="9","J","O")&amp;" "&amp;$I3178&amp;" "&amp;IF($I3178&lt;=TEXT(★完成資料!$A$1,"yyyymm"),TEXT(★完成資料!$A$1,"yyyymm"),"999999")&amp; " " &amp; LEFT(F3178 &amp; "          ",10))))</f>
        <v xml:space="preserve">T O 202202 yyyy00 PHV       </v>
      </c>
      <c r="B3178" s="68" t="s">
        <v>479</v>
      </c>
      <c r="C3178" s="68" t="s">
        <v>528</v>
      </c>
      <c r="D3178" s="68" t="s">
        <v>287</v>
      </c>
      <c r="E3178" s="68" t="s">
        <v>359</v>
      </c>
      <c r="F3178" s="68" t="s">
        <v>517</v>
      </c>
      <c r="G3178" s="68" t="s">
        <v>75</v>
      </c>
      <c r="H3178" s="68" t="s">
        <v>246</v>
      </c>
      <c r="I3178" s="68" t="s">
        <v>640</v>
      </c>
      <c r="J3178" s="65">
        <v>760</v>
      </c>
      <c r="K3178" s="65">
        <v>2079</v>
      </c>
      <c r="L3178" s="65">
        <v>104</v>
      </c>
      <c r="M3178" s="65" t="s">
        <v>361</v>
      </c>
    </row>
    <row r="3179" spans="1:13" ht="12.75" customHeight="1">
      <c r="A3179" s="65" t="str">
        <f>IF(ROW()=1,"KEY",IF(ISNA(VLOOKUP(B3179,車名対応マスタ!B:D,3,FALSE)),"",IF(VLOOKUP(B3179,車名対応マスタ!B:D,3,FALSE)="","",$D3179&amp;" "&amp;IF($G3179="9","J","O")&amp;" "&amp;$I3179&amp;" "&amp;IF($I3179&lt;=TEXT(★完成資料!$A$1,"yyyymm"),TEXT(★完成資料!$A$1,"yyyymm"),"999999")&amp; " " &amp; LEFT(F3179 &amp; "          ",10))))</f>
        <v xml:space="preserve">T O 202203 yyyy00 PHV       </v>
      </c>
      <c r="B3179" s="68" t="s">
        <v>479</v>
      </c>
      <c r="C3179" s="68" t="s">
        <v>528</v>
      </c>
      <c r="D3179" s="68" t="s">
        <v>287</v>
      </c>
      <c r="E3179" s="68" t="s">
        <v>359</v>
      </c>
      <c r="F3179" s="68" t="s">
        <v>517</v>
      </c>
      <c r="G3179" s="68" t="s">
        <v>75</v>
      </c>
      <c r="H3179" s="68" t="s">
        <v>246</v>
      </c>
      <c r="I3179" s="68" t="s">
        <v>641</v>
      </c>
      <c r="J3179" s="65">
        <v>945</v>
      </c>
      <c r="K3179" s="65">
        <v>3604</v>
      </c>
      <c r="L3179" s="65">
        <v>104</v>
      </c>
      <c r="M3179" s="65" t="s">
        <v>361</v>
      </c>
    </row>
    <row r="3180" spans="1:13" ht="12.75" customHeight="1">
      <c r="A3180" s="65" t="str">
        <f>IF(ROW()=1,"KEY",IF(ISNA(VLOOKUP(B3180,車名対応マスタ!B:D,3,FALSE)),"",IF(VLOOKUP(B3180,車名対応マスタ!B:D,3,FALSE)="","",$D3180&amp;" "&amp;IF($G3180="9","J","O")&amp;" "&amp;$I3180&amp;" "&amp;IF($I3180&lt;=TEXT(★完成資料!$A$1,"yyyymm"),TEXT(★完成資料!$A$1,"yyyymm"),"999999")&amp; " " &amp; LEFT(F3180 &amp; "          ",10))))</f>
        <v xml:space="preserve">T O 202204 yyyy00 PHV       </v>
      </c>
      <c r="B3180" s="68" t="s">
        <v>479</v>
      </c>
      <c r="C3180" s="68" t="s">
        <v>528</v>
      </c>
      <c r="D3180" s="68" t="s">
        <v>287</v>
      </c>
      <c r="E3180" s="68" t="s">
        <v>359</v>
      </c>
      <c r="F3180" s="68" t="s">
        <v>517</v>
      </c>
      <c r="G3180" s="68" t="s">
        <v>75</v>
      </c>
      <c r="H3180" s="68" t="s">
        <v>246</v>
      </c>
      <c r="I3180" s="68" t="s">
        <v>642</v>
      </c>
      <c r="J3180" s="65">
        <v>1044</v>
      </c>
      <c r="K3180" s="65">
        <v>3874</v>
      </c>
      <c r="L3180" s="65">
        <v>104</v>
      </c>
      <c r="M3180" s="65" t="s">
        <v>361</v>
      </c>
    </row>
    <row r="3181" spans="1:13" ht="12.75" customHeight="1">
      <c r="A3181" s="65" t="str">
        <f>IF(ROW()=1,"KEY",IF(ISNA(VLOOKUP(B3181,車名対応マスタ!B:D,3,FALSE)),"",IF(VLOOKUP(B3181,車名対応マスタ!B:D,3,FALSE)="","",$D3181&amp;" "&amp;IF($G3181="9","J","O")&amp;" "&amp;$I3181&amp;" "&amp;IF($I3181&lt;=TEXT(★完成資料!$A$1,"yyyymm"),TEXT(★完成資料!$A$1,"yyyymm"),"999999")&amp; " " &amp; LEFT(F3181 &amp; "          ",10))))</f>
        <v xml:space="preserve">T O 202205 yyyy00 PHV       </v>
      </c>
      <c r="B3181" s="68" t="s">
        <v>479</v>
      </c>
      <c r="C3181" s="68" t="s">
        <v>528</v>
      </c>
      <c r="D3181" s="68" t="s">
        <v>287</v>
      </c>
      <c r="E3181" s="68" t="s">
        <v>359</v>
      </c>
      <c r="F3181" s="68" t="s">
        <v>517</v>
      </c>
      <c r="G3181" s="68" t="s">
        <v>75</v>
      </c>
      <c r="H3181" s="68" t="s">
        <v>246</v>
      </c>
      <c r="I3181" s="68" t="s">
        <v>647</v>
      </c>
      <c r="J3181" s="65">
        <v>1043</v>
      </c>
      <c r="K3181" s="65">
        <v>4882</v>
      </c>
      <c r="L3181" s="65">
        <v>104</v>
      </c>
      <c r="M3181" s="65" t="s">
        <v>361</v>
      </c>
    </row>
    <row r="3182" spans="1:13" ht="12.75" customHeight="1">
      <c r="A3182" s="65" t="str">
        <f>IF(ROW()=1,"KEY",IF(ISNA(VLOOKUP(B3182,車名対応マスタ!B:D,3,FALSE)),"",IF(VLOOKUP(B3182,車名対応マスタ!B:D,3,FALSE)="","",$D3182&amp;" "&amp;IF($G3182="9","J","O")&amp;" "&amp;$I3182&amp;" "&amp;IF($I3182&lt;=TEXT(★完成資料!$A$1,"yyyymm"),TEXT(★完成資料!$A$1,"yyyymm"),"999999")&amp; " " &amp; LEFT(F3182 &amp; "          ",10))))</f>
        <v xml:space="preserve">T O 202206 yyyy00 PHV       </v>
      </c>
      <c r="B3182" s="68" t="s">
        <v>479</v>
      </c>
      <c r="C3182" s="68" t="s">
        <v>528</v>
      </c>
      <c r="D3182" s="68" t="s">
        <v>287</v>
      </c>
      <c r="E3182" s="68" t="s">
        <v>359</v>
      </c>
      <c r="F3182" s="68" t="s">
        <v>517</v>
      </c>
      <c r="G3182" s="68" t="s">
        <v>75</v>
      </c>
      <c r="H3182" s="68" t="s">
        <v>246</v>
      </c>
      <c r="I3182" s="68" t="s">
        <v>652</v>
      </c>
      <c r="J3182" s="65">
        <v>658</v>
      </c>
      <c r="K3182" s="65">
        <v>3074</v>
      </c>
      <c r="L3182" s="65">
        <v>104</v>
      </c>
      <c r="M3182" s="65" t="s">
        <v>361</v>
      </c>
    </row>
    <row r="3183" spans="1:13" ht="12.75" customHeight="1">
      <c r="A3183" s="65" t="str">
        <f>IF(ROW()=1,"KEY",IF(ISNA(VLOOKUP(B3183,車名対応マスタ!B:D,3,FALSE)),"",IF(VLOOKUP(B3183,車名対応マスタ!B:D,3,FALSE)="","",$D3183&amp;" "&amp;IF($G3183="9","J","O")&amp;" "&amp;$I3183&amp;" "&amp;IF($I3183&lt;=TEXT(★完成資料!$A$1,"yyyymm"),TEXT(★完成資料!$A$1,"yyyymm"),"999999")&amp; " " &amp; LEFT(F3183 &amp; "          ",10))))</f>
        <v xml:space="preserve">T O 202207 yyyy00 PHV       </v>
      </c>
      <c r="B3183" s="68" t="s">
        <v>479</v>
      </c>
      <c r="C3183" s="68" t="s">
        <v>528</v>
      </c>
      <c r="D3183" s="68" t="s">
        <v>287</v>
      </c>
      <c r="E3183" s="68" t="s">
        <v>359</v>
      </c>
      <c r="F3183" s="68" t="s">
        <v>517</v>
      </c>
      <c r="G3183" s="68" t="s">
        <v>75</v>
      </c>
      <c r="H3183" s="68" t="s">
        <v>246</v>
      </c>
      <c r="I3183" s="68" t="s">
        <v>655</v>
      </c>
      <c r="J3183" s="65">
        <v>559</v>
      </c>
      <c r="K3183" s="65">
        <v>1738</v>
      </c>
      <c r="L3183" s="65">
        <v>104</v>
      </c>
      <c r="M3183" s="65" t="s">
        <v>361</v>
      </c>
    </row>
    <row r="3184" spans="1:13" ht="12.75" customHeight="1">
      <c r="A3184" s="65" t="str">
        <f>IF(ROW()=1,"KEY",IF(ISNA(VLOOKUP(B3184,車名対応マスタ!B:D,3,FALSE)),"",IF(VLOOKUP(B3184,車名対応マスタ!B:D,3,FALSE)="","",$D3184&amp;" "&amp;IF($G3184="9","J","O")&amp;" "&amp;$I3184&amp;" "&amp;IF($I3184&lt;=TEXT(★完成資料!$A$1,"yyyymm"),TEXT(★完成資料!$A$1,"yyyymm"),"999999")&amp; " " &amp; LEFT(F3184 &amp; "          ",10))))</f>
        <v xml:space="preserve">T O 202208 yyyy00 PHV       </v>
      </c>
      <c r="B3184" s="68" t="s">
        <v>479</v>
      </c>
      <c r="C3184" s="68" t="s">
        <v>528</v>
      </c>
      <c r="D3184" s="68" t="s">
        <v>287</v>
      </c>
      <c r="E3184" s="68" t="s">
        <v>359</v>
      </c>
      <c r="F3184" s="68" t="s">
        <v>517</v>
      </c>
      <c r="G3184" s="68" t="s">
        <v>75</v>
      </c>
      <c r="H3184" s="68" t="s">
        <v>246</v>
      </c>
      <c r="I3184" s="68" t="s">
        <v>656</v>
      </c>
      <c r="J3184" s="65">
        <v>849</v>
      </c>
      <c r="K3184" s="65">
        <v>914</v>
      </c>
      <c r="L3184" s="65">
        <v>104</v>
      </c>
      <c r="M3184" s="65" t="s">
        <v>361</v>
      </c>
    </row>
    <row r="3185" spans="1:13" ht="12.75" customHeight="1">
      <c r="A3185" s="65" t="str">
        <f>IF(ROW()=1,"KEY",IF(ISNA(VLOOKUP(B3185,車名対応マスタ!B:D,3,FALSE)),"",IF(VLOOKUP(B3185,車名対応マスタ!B:D,3,FALSE)="","",$D3185&amp;" "&amp;IF($G3185="9","J","O")&amp;" "&amp;$I3185&amp;" "&amp;IF($I3185&lt;=TEXT(★完成資料!$A$1,"yyyymm"),TEXT(★完成資料!$A$1,"yyyymm"),"999999")&amp; " " &amp; LEFT(F3185 &amp; "          ",10))))</f>
        <v xml:space="preserve">T O 202209 yyyy00 PHV       </v>
      </c>
      <c r="B3185" s="68" t="s">
        <v>479</v>
      </c>
      <c r="C3185" s="68" t="s">
        <v>528</v>
      </c>
      <c r="D3185" s="68" t="s">
        <v>287</v>
      </c>
      <c r="E3185" s="68" t="s">
        <v>359</v>
      </c>
      <c r="F3185" s="68" t="s">
        <v>517</v>
      </c>
      <c r="G3185" s="68" t="s">
        <v>75</v>
      </c>
      <c r="H3185" s="68" t="s">
        <v>246</v>
      </c>
      <c r="I3185" s="68" t="s">
        <v>657</v>
      </c>
      <c r="J3185" s="65">
        <v>683</v>
      </c>
      <c r="K3185" s="65">
        <v>872</v>
      </c>
      <c r="L3185" s="65">
        <v>104</v>
      </c>
      <c r="M3185" s="65" t="s">
        <v>361</v>
      </c>
    </row>
    <row r="3186" spans="1:13" ht="12.75" customHeight="1">
      <c r="A3186" s="65" t="str">
        <f>IF(ROW()=1,"KEY",IF(ISNA(VLOOKUP(B3186,車名対応マスタ!B:D,3,FALSE)),"",IF(VLOOKUP(B3186,車名対応マスタ!B:D,3,FALSE)="","",$D3186&amp;" "&amp;IF($G3186="9","J","O")&amp;" "&amp;$I3186&amp;" "&amp;IF($I3186&lt;=TEXT(★完成資料!$A$1,"yyyymm"),TEXT(★完成資料!$A$1,"yyyymm"),"999999")&amp; " " &amp; LEFT(F3186 &amp; "          ",10))))</f>
        <v xml:space="preserve">T O 202210 yyyy00 PHV       </v>
      </c>
      <c r="B3186" s="68" t="s">
        <v>479</v>
      </c>
      <c r="C3186" s="68" t="s">
        <v>528</v>
      </c>
      <c r="D3186" s="68" t="s">
        <v>287</v>
      </c>
      <c r="E3186" s="68" t="s">
        <v>359</v>
      </c>
      <c r="F3186" s="68" t="s">
        <v>517</v>
      </c>
      <c r="G3186" s="68" t="s">
        <v>75</v>
      </c>
      <c r="H3186" s="68" t="s">
        <v>246</v>
      </c>
      <c r="I3186" s="68" t="s">
        <v>663</v>
      </c>
      <c r="J3186" s="65">
        <v>1292</v>
      </c>
      <c r="K3186" s="65">
        <v>817</v>
      </c>
      <c r="L3186" s="65">
        <v>104</v>
      </c>
      <c r="M3186" s="65" t="s">
        <v>361</v>
      </c>
    </row>
    <row r="3187" spans="1:13" ht="12.75" customHeight="1">
      <c r="A3187" s="65" t="str">
        <f>IF(ROW()=1,"KEY",IF(ISNA(VLOOKUP(B3187,車名対応マスタ!B:D,3,FALSE)),"",IF(VLOOKUP(B3187,車名対応マスタ!B:D,3,FALSE)="","",$D3187&amp;" "&amp;IF($G3187="9","J","O")&amp;" "&amp;$I3187&amp;" "&amp;IF($I3187&lt;=TEXT(★完成資料!$A$1,"yyyymm"),TEXT(★完成資料!$A$1,"yyyymm"),"999999")&amp; " " &amp; LEFT(F3187 &amp; "          ",10))))</f>
        <v xml:space="preserve">T O 202201 yyyy00 PHV       </v>
      </c>
      <c r="B3187" s="68" t="s">
        <v>479</v>
      </c>
      <c r="C3187" s="68" t="s">
        <v>528</v>
      </c>
      <c r="D3187" s="68" t="s">
        <v>287</v>
      </c>
      <c r="E3187" s="68" t="s">
        <v>359</v>
      </c>
      <c r="F3187" s="68" t="s">
        <v>517</v>
      </c>
      <c r="G3187" s="68" t="s">
        <v>75</v>
      </c>
      <c r="H3187" s="68" t="s">
        <v>246</v>
      </c>
      <c r="I3187" s="68" t="s">
        <v>639</v>
      </c>
      <c r="J3187" s="65">
        <v>7</v>
      </c>
      <c r="K3187" s="65">
        <v>2</v>
      </c>
      <c r="L3187" s="65">
        <v>103</v>
      </c>
      <c r="M3187" s="65" t="s">
        <v>370</v>
      </c>
    </row>
    <row r="3188" spans="1:13" ht="12.75" customHeight="1">
      <c r="A3188" s="65" t="str">
        <f>IF(ROW()=1,"KEY",IF(ISNA(VLOOKUP(B3188,車名対応マスタ!B:D,3,FALSE)),"",IF(VLOOKUP(B3188,車名対応マスタ!B:D,3,FALSE)="","",$D3188&amp;" "&amp;IF($G3188="9","J","O")&amp;" "&amp;$I3188&amp;" "&amp;IF($I3188&lt;=TEXT(★完成資料!$A$1,"yyyymm"),TEXT(★完成資料!$A$1,"yyyymm"),"999999")&amp; " " &amp; LEFT(F3188 &amp; "          ",10))))</f>
        <v xml:space="preserve">T O 202202 yyyy00 PHV       </v>
      </c>
      <c r="B3188" s="68" t="s">
        <v>479</v>
      </c>
      <c r="C3188" s="68" t="s">
        <v>528</v>
      </c>
      <c r="D3188" s="68" t="s">
        <v>287</v>
      </c>
      <c r="E3188" s="68" t="s">
        <v>359</v>
      </c>
      <c r="F3188" s="68" t="s">
        <v>517</v>
      </c>
      <c r="G3188" s="68" t="s">
        <v>75</v>
      </c>
      <c r="H3188" s="68" t="s">
        <v>246</v>
      </c>
      <c r="I3188" s="68" t="s">
        <v>640</v>
      </c>
      <c r="J3188" s="65">
        <v>3</v>
      </c>
      <c r="K3188" s="65">
        <v>1</v>
      </c>
      <c r="L3188" s="65">
        <v>103</v>
      </c>
      <c r="M3188" s="65" t="s">
        <v>370</v>
      </c>
    </row>
    <row r="3189" spans="1:13" ht="12.75" customHeight="1">
      <c r="A3189" s="65" t="str">
        <f>IF(ROW()=1,"KEY",IF(ISNA(VLOOKUP(B3189,車名対応マスタ!B:D,3,FALSE)),"",IF(VLOOKUP(B3189,車名対応マスタ!B:D,3,FALSE)="","",$D3189&amp;" "&amp;IF($G3189="9","J","O")&amp;" "&amp;$I3189&amp;" "&amp;IF($I3189&lt;=TEXT(★完成資料!$A$1,"yyyymm"),TEXT(★完成資料!$A$1,"yyyymm"),"999999")&amp; " " &amp; LEFT(F3189 &amp; "          ",10))))</f>
        <v xml:space="preserve">T O 202203 yyyy00 PHV       </v>
      </c>
      <c r="B3189" s="68" t="s">
        <v>479</v>
      </c>
      <c r="C3189" s="68" t="s">
        <v>528</v>
      </c>
      <c r="D3189" s="68" t="s">
        <v>287</v>
      </c>
      <c r="E3189" s="68" t="s">
        <v>359</v>
      </c>
      <c r="F3189" s="68" t="s">
        <v>517</v>
      </c>
      <c r="G3189" s="68" t="s">
        <v>75</v>
      </c>
      <c r="H3189" s="68" t="s">
        <v>246</v>
      </c>
      <c r="I3189" s="68" t="s">
        <v>641</v>
      </c>
      <c r="J3189" s="65">
        <v>5</v>
      </c>
      <c r="K3189" s="65">
        <v>6</v>
      </c>
      <c r="L3189" s="65">
        <v>103</v>
      </c>
      <c r="M3189" s="65" t="s">
        <v>370</v>
      </c>
    </row>
    <row r="3190" spans="1:13" ht="12.75" customHeight="1">
      <c r="A3190" s="65" t="str">
        <f>IF(ROW()=1,"KEY",IF(ISNA(VLOOKUP(B3190,車名対応マスタ!B:D,3,FALSE)),"",IF(VLOOKUP(B3190,車名対応マスタ!B:D,3,FALSE)="","",$D3190&amp;" "&amp;IF($G3190="9","J","O")&amp;" "&amp;$I3190&amp;" "&amp;IF($I3190&lt;=TEXT(★完成資料!$A$1,"yyyymm"),TEXT(★完成資料!$A$1,"yyyymm"),"999999")&amp; " " &amp; LEFT(F3190 &amp; "          ",10))))</f>
        <v xml:space="preserve">T O 202204 yyyy00 PHV       </v>
      </c>
      <c r="B3190" s="68" t="s">
        <v>479</v>
      </c>
      <c r="C3190" s="68" t="s">
        <v>528</v>
      </c>
      <c r="D3190" s="68" t="s">
        <v>287</v>
      </c>
      <c r="E3190" s="68" t="s">
        <v>359</v>
      </c>
      <c r="F3190" s="68" t="s">
        <v>517</v>
      </c>
      <c r="G3190" s="68" t="s">
        <v>75</v>
      </c>
      <c r="H3190" s="68" t="s">
        <v>246</v>
      </c>
      <c r="I3190" s="68" t="s">
        <v>642</v>
      </c>
      <c r="J3190" s="65">
        <v>9</v>
      </c>
      <c r="K3190" s="65">
        <v>9</v>
      </c>
      <c r="L3190" s="65">
        <v>103</v>
      </c>
      <c r="M3190" s="65" t="s">
        <v>370</v>
      </c>
    </row>
    <row r="3191" spans="1:13" ht="12.75" customHeight="1">
      <c r="A3191" s="65" t="str">
        <f>IF(ROW()=1,"KEY",IF(ISNA(VLOOKUP(B3191,車名対応マスタ!B:D,3,FALSE)),"",IF(VLOOKUP(B3191,車名対応マスタ!B:D,3,FALSE)="","",$D3191&amp;" "&amp;IF($G3191="9","J","O")&amp;" "&amp;$I3191&amp;" "&amp;IF($I3191&lt;=TEXT(★完成資料!$A$1,"yyyymm"),TEXT(★完成資料!$A$1,"yyyymm"),"999999")&amp; " " &amp; LEFT(F3191 &amp; "          ",10))))</f>
        <v xml:space="preserve">T O 202205 yyyy00 PHV       </v>
      </c>
      <c r="B3191" s="68" t="s">
        <v>479</v>
      </c>
      <c r="C3191" s="68" t="s">
        <v>528</v>
      </c>
      <c r="D3191" s="68" t="s">
        <v>287</v>
      </c>
      <c r="E3191" s="68" t="s">
        <v>359</v>
      </c>
      <c r="F3191" s="68" t="s">
        <v>517</v>
      </c>
      <c r="G3191" s="68" t="s">
        <v>75</v>
      </c>
      <c r="H3191" s="68" t="s">
        <v>246</v>
      </c>
      <c r="I3191" s="68" t="s">
        <v>647</v>
      </c>
      <c r="J3191" s="65">
        <v>6</v>
      </c>
      <c r="K3191" s="65">
        <v>11</v>
      </c>
      <c r="L3191" s="65">
        <v>103</v>
      </c>
      <c r="M3191" s="65" t="s">
        <v>370</v>
      </c>
    </row>
    <row r="3192" spans="1:13" ht="12.75" customHeight="1">
      <c r="A3192" s="65" t="str">
        <f>IF(ROW()=1,"KEY",IF(ISNA(VLOOKUP(B3192,車名対応マスタ!B:D,3,FALSE)),"",IF(VLOOKUP(B3192,車名対応マスタ!B:D,3,FALSE)="","",$D3192&amp;" "&amp;IF($G3192="9","J","O")&amp;" "&amp;$I3192&amp;" "&amp;IF($I3192&lt;=TEXT(★完成資料!$A$1,"yyyymm"),TEXT(★完成資料!$A$1,"yyyymm"),"999999")&amp; " " &amp; LEFT(F3192 &amp; "          ",10))))</f>
        <v xml:space="preserve">T O 202206 yyyy00 PHV       </v>
      </c>
      <c r="B3192" s="68" t="s">
        <v>479</v>
      </c>
      <c r="C3192" s="68" t="s">
        <v>528</v>
      </c>
      <c r="D3192" s="68" t="s">
        <v>287</v>
      </c>
      <c r="E3192" s="68" t="s">
        <v>359</v>
      </c>
      <c r="F3192" s="68" t="s">
        <v>517</v>
      </c>
      <c r="G3192" s="68" t="s">
        <v>75</v>
      </c>
      <c r="H3192" s="68" t="s">
        <v>246</v>
      </c>
      <c r="I3192" s="68" t="s">
        <v>652</v>
      </c>
      <c r="J3192" s="65">
        <v>7</v>
      </c>
      <c r="K3192" s="65">
        <v>13</v>
      </c>
      <c r="L3192" s="65">
        <v>103</v>
      </c>
      <c r="M3192" s="65" t="s">
        <v>370</v>
      </c>
    </row>
    <row r="3193" spans="1:13" ht="12.75" customHeight="1">
      <c r="A3193" s="65" t="str">
        <f>IF(ROW()=1,"KEY",IF(ISNA(VLOOKUP(B3193,車名対応マスタ!B:D,3,FALSE)),"",IF(VLOOKUP(B3193,車名対応マスタ!B:D,3,FALSE)="","",$D3193&amp;" "&amp;IF($G3193="9","J","O")&amp;" "&amp;$I3193&amp;" "&amp;IF($I3193&lt;=TEXT(★完成資料!$A$1,"yyyymm"),TEXT(★完成資料!$A$1,"yyyymm"),"999999")&amp; " " &amp; LEFT(F3193 &amp; "          ",10))))</f>
        <v xml:space="preserve">T O 202207 yyyy00 PHV       </v>
      </c>
      <c r="B3193" s="68" t="s">
        <v>479</v>
      </c>
      <c r="C3193" s="68" t="s">
        <v>528</v>
      </c>
      <c r="D3193" s="68" t="s">
        <v>287</v>
      </c>
      <c r="E3193" s="68" t="s">
        <v>359</v>
      </c>
      <c r="F3193" s="68" t="s">
        <v>517</v>
      </c>
      <c r="G3193" s="68" t="s">
        <v>75</v>
      </c>
      <c r="H3193" s="68" t="s">
        <v>246</v>
      </c>
      <c r="I3193" s="68" t="s">
        <v>655</v>
      </c>
      <c r="J3193" s="65">
        <v>10</v>
      </c>
      <c r="K3193" s="65">
        <v>6</v>
      </c>
      <c r="L3193" s="65">
        <v>103</v>
      </c>
      <c r="M3193" s="65" t="s">
        <v>370</v>
      </c>
    </row>
    <row r="3194" spans="1:13" ht="12.75" customHeight="1">
      <c r="A3194" s="65" t="str">
        <f>IF(ROW()=1,"KEY",IF(ISNA(VLOOKUP(B3194,車名対応マスタ!B:D,3,FALSE)),"",IF(VLOOKUP(B3194,車名対応マスタ!B:D,3,FALSE)="","",$D3194&amp;" "&amp;IF($G3194="9","J","O")&amp;" "&amp;$I3194&amp;" "&amp;IF($I3194&lt;=TEXT(★完成資料!$A$1,"yyyymm"),TEXT(★完成資料!$A$1,"yyyymm"),"999999")&amp; " " &amp; LEFT(F3194 &amp; "          ",10))))</f>
        <v xml:space="preserve">T O 202208 yyyy00 PHV       </v>
      </c>
      <c r="B3194" s="68" t="s">
        <v>479</v>
      </c>
      <c r="C3194" s="68" t="s">
        <v>528</v>
      </c>
      <c r="D3194" s="68" t="s">
        <v>287</v>
      </c>
      <c r="E3194" s="68" t="s">
        <v>359</v>
      </c>
      <c r="F3194" s="68" t="s">
        <v>517</v>
      </c>
      <c r="G3194" s="68" t="s">
        <v>75</v>
      </c>
      <c r="H3194" s="68" t="s">
        <v>246</v>
      </c>
      <c r="I3194" s="68" t="s">
        <v>656</v>
      </c>
      <c r="J3194" s="65">
        <v>11</v>
      </c>
      <c r="K3194" s="65">
        <v>12</v>
      </c>
      <c r="L3194" s="65">
        <v>103</v>
      </c>
      <c r="M3194" s="65" t="s">
        <v>370</v>
      </c>
    </row>
    <row r="3195" spans="1:13" ht="12.75" customHeight="1">
      <c r="A3195" s="65" t="str">
        <f>IF(ROW()=1,"KEY",IF(ISNA(VLOOKUP(B3195,車名対応マスタ!B:D,3,FALSE)),"",IF(VLOOKUP(B3195,車名対応マスタ!B:D,3,FALSE)="","",$D3195&amp;" "&amp;IF($G3195="9","J","O")&amp;" "&amp;$I3195&amp;" "&amp;IF($I3195&lt;=TEXT(★完成資料!$A$1,"yyyymm"),TEXT(★完成資料!$A$1,"yyyymm"),"999999")&amp; " " &amp; LEFT(F3195 &amp; "          ",10))))</f>
        <v xml:space="preserve">T O 202209 yyyy00 PHV       </v>
      </c>
      <c r="B3195" s="68" t="s">
        <v>479</v>
      </c>
      <c r="C3195" s="68" t="s">
        <v>528</v>
      </c>
      <c r="D3195" s="68" t="s">
        <v>287</v>
      </c>
      <c r="E3195" s="68" t="s">
        <v>359</v>
      </c>
      <c r="F3195" s="68" t="s">
        <v>517</v>
      </c>
      <c r="G3195" s="68" t="s">
        <v>75</v>
      </c>
      <c r="H3195" s="68" t="s">
        <v>246</v>
      </c>
      <c r="I3195" s="68" t="s">
        <v>657</v>
      </c>
      <c r="J3195" s="65">
        <v>4</v>
      </c>
      <c r="K3195" s="65">
        <v>3</v>
      </c>
      <c r="L3195" s="65">
        <v>103</v>
      </c>
      <c r="M3195" s="65" t="s">
        <v>370</v>
      </c>
    </row>
    <row r="3196" spans="1:13" ht="12.75" customHeight="1">
      <c r="A3196" s="65" t="str">
        <f>IF(ROW()=1,"KEY",IF(ISNA(VLOOKUP(B3196,車名対応マスタ!B:D,3,FALSE)),"",IF(VLOOKUP(B3196,車名対応マスタ!B:D,3,FALSE)="","",$D3196&amp;" "&amp;IF($G3196="9","J","O")&amp;" "&amp;$I3196&amp;" "&amp;IF($I3196&lt;=TEXT(★完成資料!$A$1,"yyyymm"),TEXT(★完成資料!$A$1,"yyyymm"),"999999")&amp; " " &amp; LEFT(F3196 &amp; "          ",10))))</f>
        <v xml:space="preserve">T O 202210 yyyy00 PHV       </v>
      </c>
      <c r="B3196" s="68" t="s">
        <v>479</v>
      </c>
      <c r="C3196" s="68" t="s">
        <v>528</v>
      </c>
      <c r="D3196" s="68" t="s">
        <v>287</v>
      </c>
      <c r="E3196" s="68" t="s">
        <v>359</v>
      </c>
      <c r="F3196" s="68" t="s">
        <v>517</v>
      </c>
      <c r="G3196" s="68" t="s">
        <v>75</v>
      </c>
      <c r="H3196" s="68" t="s">
        <v>246</v>
      </c>
      <c r="I3196" s="68" t="s">
        <v>663</v>
      </c>
      <c r="J3196" s="65">
        <v>12</v>
      </c>
      <c r="K3196" s="65">
        <v>11</v>
      </c>
      <c r="L3196" s="65">
        <v>103</v>
      </c>
      <c r="M3196" s="65" t="s">
        <v>370</v>
      </c>
    </row>
    <row r="3197" spans="1:13" ht="12.75" customHeight="1">
      <c r="A3197" s="65" t="str">
        <f>IF(ROW()=1,"KEY",IF(ISNA(VLOOKUP(B3197,車名対応マスタ!B:D,3,FALSE)),"",IF(VLOOKUP(B3197,車名対応マスタ!B:D,3,FALSE)="","",$D3197&amp;" "&amp;IF($G3197="9","J","O")&amp;" "&amp;$I3197&amp;" "&amp;IF($I3197&lt;=TEXT(★完成資料!$A$1,"yyyymm"),TEXT(★完成資料!$A$1,"yyyymm"),"999999")&amp; " " &amp; LEFT(F3197 &amp; "          ",10))))</f>
        <v xml:space="preserve">T O 202201 yyyy00 PHV       </v>
      </c>
      <c r="B3197" s="68" t="s">
        <v>479</v>
      </c>
      <c r="C3197" s="68" t="s">
        <v>528</v>
      </c>
      <c r="D3197" s="68" t="s">
        <v>287</v>
      </c>
      <c r="E3197" s="68" t="s">
        <v>359</v>
      </c>
      <c r="F3197" s="68" t="s">
        <v>517</v>
      </c>
      <c r="G3197" s="68" t="s">
        <v>75</v>
      </c>
      <c r="H3197" s="68" t="s">
        <v>246</v>
      </c>
      <c r="I3197" s="68" t="s">
        <v>639</v>
      </c>
      <c r="J3197" s="65">
        <v>162</v>
      </c>
      <c r="K3197" s="65">
        <v>140</v>
      </c>
      <c r="L3197" s="65">
        <v>102</v>
      </c>
      <c r="M3197" s="65" t="s">
        <v>371</v>
      </c>
    </row>
    <row r="3198" spans="1:13" ht="12.75" customHeight="1">
      <c r="A3198" s="65" t="str">
        <f>IF(ROW()=1,"KEY",IF(ISNA(VLOOKUP(B3198,車名対応マスタ!B:D,3,FALSE)),"",IF(VLOOKUP(B3198,車名対応マスタ!B:D,3,FALSE)="","",$D3198&amp;" "&amp;IF($G3198="9","J","O")&amp;" "&amp;$I3198&amp;" "&amp;IF($I3198&lt;=TEXT(★完成資料!$A$1,"yyyymm"),TEXT(★完成資料!$A$1,"yyyymm"),"999999")&amp; " " &amp; LEFT(F3198 &amp; "          ",10))))</f>
        <v xml:space="preserve">T O 202202 yyyy00 PHV       </v>
      </c>
      <c r="B3198" s="68" t="s">
        <v>479</v>
      </c>
      <c r="C3198" s="68" t="s">
        <v>528</v>
      </c>
      <c r="D3198" s="68" t="s">
        <v>287</v>
      </c>
      <c r="E3198" s="68" t="s">
        <v>359</v>
      </c>
      <c r="F3198" s="68" t="s">
        <v>517</v>
      </c>
      <c r="G3198" s="68" t="s">
        <v>75</v>
      </c>
      <c r="H3198" s="68" t="s">
        <v>246</v>
      </c>
      <c r="I3198" s="68" t="s">
        <v>640</v>
      </c>
      <c r="J3198" s="65">
        <v>221</v>
      </c>
      <c r="K3198" s="65">
        <v>229</v>
      </c>
      <c r="L3198" s="65">
        <v>102</v>
      </c>
      <c r="M3198" s="65" t="s">
        <v>371</v>
      </c>
    </row>
    <row r="3199" spans="1:13" ht="12.75" customHeight="1">
      <c r="A3199" s="65" t="str">
        <f>IF(ROW()=1,"KEY",IF(ISNA(VLOOKUP(B3199,車名対応マスタ!B:D,3,FALSE)),"",IF(VLOOKUP(B3199,車名対応マスタ!B:D,3,FALSE)="","",$D3199&amp;" "&amp;IF($G3199="9","J","O")&amp;" "&amp;$I3199&amp;" "&amp;IF($I3199&lt;=TEXT(★完成資料!$A$1,"yyyymm"),TEXT(★完成資料!$A$1,"yyyymm"),"999999")&amp; " " &amp; LEFT(F3199 &amp; "          ",10))))</f>
        <v xml:space="preserve">T O 202203 yyyy00 PHV       </v>
      </c>
      <c r="B3199" s="68" t="s">
        <v>479</v>
      </c>
      <c r="C3199" s="68" t="s">
        <v>528</v>
      </c>
      <c r="D3199" s="68" t="s">
        <v>287</v>
      </c>
      <c r="E3199" s="68" t="s">
        <v>359</v>
      </c>
      <c r="F3199" s="68" t="s">
        <v>517</v>
      </c>
      <c r="G3199" s="68" t="s">
        <v>75</v>
      </c>
      <c r="H3199" s="68" t="s">
        <v>246</v>
      </c>
      <c r="I3199" s="68" t="s">
        <v>641</v>
      </c>
      <c r="J3199" s="65">
        <v>278</v>
      </c>
      <c r="K3199" s="65">
        <v>418</v>
      </c>
      <c r="L3199" s="65">
        <v>102</v>
      </c>
      <c r="M3199" s="65" t="s">
        <v>371</v>
      </c>
    </row>
    <row r="3200" spans="1:13" ht="12.75" customHeight="1">
      <c r="A3200" s="65" t="str">
        <f>IF(ROW()=1,"KEY",IF(ISNA(VLOOKUP(B3200,車名対応マスタ!B:D,3,FALSE)),"",IF(VLOOKUP(B3200,車名対応マスタ!B:D,3,FALSE)="","",$D3200&amp;" "&amp;IF($G3200="9","J","O")&amp;" "&amp;$I3200&amp;" "&amp;IF($I3200&lt;=TEXT(★完成資料!$A$1,"yyyymm"),TEXT(★完成資料!$A$1,"yyyymm"),"999999")&amp; " " &amp; LEFT(F3200 &amp; "          ",10))))</f>
        <v xml:space="preserve">T O 202204 yyyy00 PHV       </v>
      </c>
      <c r="B3200" s="68" t="s">
        <v>479</v>
      </c>
      <c r="C3200" s="68" t="s">
        <v>528</v>
      </c>
      <c r="D3200" s="68" t="s">
        <v>287</v>
      </c>
      <c r="E3200" s="68" t="s">
        <v>359</v>
      </c>
      <c r="F3200" s="68" t="s">
        <v>517</v>
      </c>
      <c r="G3200" s="68" t="s">
        <v>75</v>
      </c>
      <c r="H3200" s="68" t="s">
        <v>246</v>
      </c>
      <c r="I3200" s="68" t="s">
        <v>642</v>
      </c>
      <c r="J3200" s="65">
        <v>308</v>
      </c>
      <c r="K3200" s="65">
        <v>532</v>
      </c>
      <c r="L3200" s="65">
        <v>102</v>
      </c>
      <c r="M3200" s="65" t="s">
        <v>371</v>
      </c>
    </row>
    <row r="3201" spans="1:13" ht="12.75" customHeight="1">
      <c r="A3201" s="65" t="str">
        <f>IF(ROW()=1,"KEY",IF(ISNA(VLOOKUP(B3201,車名対応マスタ!B:D,3,FALSE)),"",IF(VLOOKUP(B3201,車名対応マスタ!B:D,3,FALSE)="","",$D3201&amp;" "&amp;IF($G3201="9","J","O")&amp;" "&amp;$I3201&amp;" "&amp;IF($I3201&lt;=TEXT(★完成資料!$A$1,"yyyymm"),TEXT(★完成資料!$A$1,"yyyymm"),"999999")&amp; " " &amp; LEFT(F3201 &amp; "          ",10))))</f>
        <v xml:space="preserve">T O 202205 yyyy00 PHV       </v>
      </c>
      <c r="B3201" s="68" t="s">
        <v>479</v>
      </c>
      <c r="C3201" s="68" t="s">
        <v>528</v>
      </c>
      <c r="D3201" s="68" t="s">
        <v>287</v>
      </c>
      <c r="E3201" s="68" t="s">
        <v>359</v>
      </c>
      <c r="F3201" s="68" t="s">
        <v>517</v>
      </c>
      <c r="G3201" s="68" t="s">
        <v>75</v>
      </c>
      <c r="H3201" s="68" t="s">
        <v>246</v>
      </c>
      <c r="I3201" s="68" t="s">
        <v>647</v>
      </c>
      <c r="J3201" s="65">
        <v>292</v>
      </c>
      <c r="K3201" s="65">
        <v>509</v>
      </c>
      <c r="L3201" s="65">
        <v>102</v>
      </c>
      <c r="M3201" s="65" t="s">
        <v>371</v>
      </c>
    </row>
    <row r="3202" spans="1:13" ht="12.75" customHeight="1">
      <c r="A3202" s="65" t="str">
        <f>IF(ROW()=1,"KEY",IF(ISNA(VLOOKUP(B3202,車名対応マスタ!B:D,3,FALSE)),"",IF(VLOOKUP(B3202,車名対応マスタ!B:D,3,FALSE)="","",$D3202&amp;" "&amp;IF($G3202="9","J","O")&amp;" "&amp;$I3202&amp;" "&amp;IF($I3202&lt;=TEXT(★完成資料!$A$1,"yyyymm"),TEXT(★完成資料!$A$1,"yyyymm"),"999999")&amp; " " &amp; LEFT(F3202 &amp; "          ",10))))</f>
        <v xml:space="preserve">T O 202206 yyyy00 PHV       </v>
      </c>
      <c r="B3202" s="68" t="s">
        <v>479</v>
      </c>
      <c r="C3202" s="68" t="s">
        <v>528</v>
      </c>
      <c r="D3202" s="68" t="s">
        <v>287</v>
      </c>
      <c r="E3202" s="68" t="s">
        <v>359</v>
      </c>
      <c r="F3202" s="68" t="s">
        <v>517</v>
      </c>
      <c r="G3202" s="68" t="s">
        <v>75</v>
      </c>
      <c r="H3202" s="68" t="s">
        <v>246</v>
      </c>
      <c r="I3202" s="68" t="s">
        <v>652</v>
      </c>
      <c r="J3202" s="65">
        <v>252</v>
      </c>
      <c r="K3202" s="65">
        <v>633</v>
      </c>
      <c r="L3202" s="65">
        <v>102</v>
      </c>
      <c r="M3202" s="65" t="s">
        <v>371</v>
      </c>
    </row>
    <row r="3203" spans="1:13" ht="12.75" customHeight="1">
      <c r="A3203" s="65" t="str">
        <f>IF(ROW()=1,"KEY",IF(ISNA(VLOOKUP(B3203,車名対応マスタ!B:D,3,FALSE)),"",IF(VLOOKUP(B3203,車名対応マスタ!B:D,3,FALSE)="","",$D3203&amp;" "&amp;IF($G3203="9","J","O")&amp;" "&amp;$I3203&amp;" "&amp;IF($I3203&lt;=TEXT(★完成資料!$A$1,"yyyymm"),TEXT(★完成資料!$A$1,"yyyymm"),"999999")&amp; " " &amp; LEFT(F3203 &amp; "          ",10))))</f>
        <v xml:space="preserve">T O 202207 yyyy00 PHV       </v>
      </c>
      <c r="B3203" s="68" t="s">
        <v>479</v>
      </c>
      <c r="C3203" s="68" t="s">
        <v>528</v>
      </c>
      <c r="D3203" s="68" t="s">
        <v>287</v>
      </c>
      <c r="E3203" s="68" t="s">
        <v>359</v>
      </c>
      <c r="F3203" s="68" t="s">
        <v>517</v>
      </c>
      <c r="G3203" s="68" t="s">
        <v>75</v>
      </c>
      <c r="H3203" s="68" t="s">
        <v>246</v>
      </c>
      <c r="I3203" s="68" t="s">
        <v>655</v>
      </c>
      <c r="J3203" s="65">
        <v>240</v>
      </c>
      <c r="K3203" s="65">
        <v>733</v>
      </c>
      <c r="L3203" s="65">
        <v>102</v>
      </c>
      <c r="M3203" s="65" t="s">
        <v>371</v>
      </c>
    </row>
    <row r="3204" spans="1:13" ht="12.75" customHeight="1">
      <c r="A3204" s="65" t="str">
        <f>IF(ROW()=1,"KEY",IF(ISNA(VLOOKUP(B3204,車名対応マスタ!B:D,3,FALSE)),"",IF(VLOOKUP(B3204,車名対応マスタ!B:D,3,FALSE)="","",$D3204&amp;" "&amp;IF($G3204="9","J","O")&amp;" "&amp;$I3204&amp;" "&amp;IF($I3204&lt;=TEXT(★完成資料!$A$1,"yyyymm"),TEXT(★完成資料!$A$1,"yyyymm"),"999999")&amp; " " &amp; LEFT(F3204 &amp; "          ",10))))</f>
        <v xml:space="preserve">T O 202208 yyyy00 PHV       </v>
      </c>
      <c r="B3204" s="68" t="s">
        <v>479</v>
      </c>
      <c r="C3204" s="68" t="s">
        <v>528</v>
      </c>
      <c r="D3204" s="68" t="s">
        <v>287</v>
      </c>
      <c r="E3204" s="68" t="s">
        <v>359</v>
      </c>
      <c r="F3204" s="68" t="s">
        <v>517</v>
      </c>
      <c r="G3204" s="68" t="s">
        <v>75</v>
      </c>
      <c r="H3204" s="68" t="s">
        <v>246</v>
      </c>
      <c r="I3204" s="68" t="s">
        <v>656</v>
      </c>
      <c r="J3204" s="65">
        <v>231</v>
      </c>
      <c r="K3204" s="65">
        <v>711</v>
      </c>
      <c r="L3204" s="65">
        <v>102</v>
      </c>
      <c r="M3204" s="65" t="s">
        <v>371</v>
      </c>
    </row>
    <row r="3205" spans="1:13" ht="12.75" customHeight="1">
      <c r="A3205" s="65" t="str">
        <f>IF(ROW()=1,"KEY",IF(ISNA(VLOOKUP(B3205,車名対応マスタ!B:D,3,FALSE)),"",IF(VLOOKUP(B3205,車名対応マスタ!B:D,3,FALSE)="","",$D3205&amp;" "&amp;IF($G3205="9","J","O")&amp;" "&amp;$I3205&amp;" "&amp;IF($I3205&lt;=TEXT(★完成資料!$A$1,"yyyymm"),TEXT(★完成資料!$A$1,"yyyymm"),"999999")&amp; " " &amp; LEFT(F3205 &amp; "          ",10))))</f>
        <v xml:space="preserve">T O 202209 yyyy00 PHV       </v>
      </c>
      <c r="B3205" s="68" t="s">
        <v>479</v>
      </c>
      <c r="C3205" s="68" t="s">
        <v>528</v>
      </c>
      <c r="D3205" s="68" t="s">
        <v>287</v>
      </c>
      <c r="E3205" s="68" t="s">
        <v>359</v>
      </c>
      <c r="F3205" s="68" t="s">
        <v>517</v>
      </c>
      <c r="G3205" s="68" t="s">
        <v>75</v>
      </c>
      <c r="H3205" s="68" t="s">
        <v>246</v>
      </c>
      <c r="I3205" s="68" t="s">
        <v>657</v>
      </c>
      <c r="J3205" s="65">
        <v>172</v>
      </c>
      <c r="K3205" s="65">
        <v>483</v>
      </c>
      <c r="L3205" s="65">
        <v>102</v>
      </c>
      <c r="M3205" s="65" t="s">
        <v>371</v>
      </c>
    </row>
    <row r="3206" spans="1:13" ht="12.75" customHeight="1">
      <c r="A3206" s="65" t="str">
        <f>IF(ROW()=1,"KEY",IF(ISNA(VLOOKUP(B3206,車名対応マスタ!B:D,3,FALSE)),"",IF(VLOOKUP(B3206,車名対応マスタ!B:D,3,FALSE)="","",$D3206&amp;" "&amp;IF($G3206="9","J","O")&amp;" "&amp;$I3206&amp;" "&amp;IF($I3206&lt;=TEXT(★完成資料!$A$1,"yyyymm"),TEXT(★完成資料!$A$1,"yyyymm"),"999999")&amp; " " &amp; LEFT(F3206 &amp; "          ",10))))</f>
        <v xml:space="preserve">T O 202210 yyyy00 PHV       </v>
      </c>
      <c r="B3206" s="68" t="s">
        <v>479</v>
      </c>
      <c r="C3206" s="68" t="s">
        <v>528</v>
      </c>
      <c r="D3206" s="68" t="s">
        <v>287</v>
      </c>
      <c r="E3206" s="68" t="s">
        <v>359</v>
      </c>
      <c r="F3206" s="68" t="s">
        <v>517</v>
      </c>
      <c r="G3206" s="68" t="s">
        <v>75</v>
      </c>
      <c r="H3206" s="68" t="s">
        <v>246</v>
      </c>
      <c r="I3206" s="68" t="s">
        <v>663</v>
      </c>
      <c r="J3206" s="65">
        <v>286</v>
      </c>
      <c r="K3206" s="65">
        <v>548</v>
      </c>
      <c r="L3206" s="65">
        <v>102</v>
      </c>
      <c r="M3206" s="65" t="s">
        <v>371</v>
      </c>
    </row>
    <row r="3207" spans="1:13" ht="12.75" customHeight="1">
      <c r="A3207" s="65" t="str">
        <f>IF(ROW()=1,"KEY",IF(ISNA(VLOOKUP(B3207,車名対応マスタ!B:D,3,FALSE)),"",IF(VLOOKUP(B3207,車名対応マスタ!B:D,3,FALSE)="","",$D3207&amp;" "&amp;IF($G3207="9","J","O")&amp;" "&amp;$I3207&amp;" "&amp;IF($I3207&lt;=TEXT(★完成資料!$A$1,"yyyymm"),TEXT(★完成資料!$A$1,"yyyymm"),"999999")&amp; " " &amp; LEFT(F3207 &amp; "          ",10))))</f>
        <v xml:space="preserve">T O 202201 yyyy00 PHV       </v>
      </c>
      <c r="B3207" s="68" t="s">
        <v>479</v>
      </c>
      <c r="C3207" s="68" t="s">
        <v>528</v>
      </c>
      <c r="D3207" s="68" t="s">
        <v>287</v>
      </c>
      <c r="E3207" s="68" t="s">
        <v>359</v>
      </c>
      <c r="F3207" s="68" t="s">
        <v>517</v>
      </c>
      <c r="G3207" s="68" t="s">
        <v>77</v>
      </c>
      <c r="H3207" s="68" t="s">
        <v>273</v>
      </c>
      <c r="I3207" s="68" t="s">
        <v>639</v>
      </c>
      <c r="J3207" s="65">
        <v>12</v>
      </c>
      <c r="K3207" s="65">
        <v>24</v>
      </c>
      <c r="L3207" s="65">
        <v>427</v>
      </c>
      <c r="M3207" s="65" t="s">
        <v>376</v>
      </c>
    </row>
    <row r="3208" spans="1:13" ht="12.75" customHeight="1">
      <c r="A3208" s="65" t="str">
        <f>IF(ROW()=1,"KEY",IF(ISNA(VLOOKUP(B3208,車名対応マスタ!B:D,3,FALSE)),"",IF(VLOOKUP(B3208,車名対応マスタ!B:D,3,FALSE)="","",$D3208&amp;" "&amp;IF($G3208="9","J","O")&amp;" "&amp;$I3208&amp;" "&amp;IF($I3208&lt;=TEXT(★完成資料!$A$1,"yyyymm"),TEXT(★完成資料!$A$1,"yyyymm"),"999999")&amp; " " &amp; LEFT(F3208 &amp; "          ",10))))</f>
        <v xml:space="preserve">T O 202202 yyyy00 PHV       </v>
      </c>
      <c r="B3208" s="68" t="s">
        <v>479</v>
      </c>
      <c r="C3208" s="68" t="s">
        <v>528</v>
      </c>
      <c r="D3208" s="68" t="s">
        <v>287</v>
      </c>
      <c r="E3208" s="68" t="s">
        <v>359</v>
      </c>
      <c r="F3208" s="68" t="s">
        <v>517</v>
      </c>
      <c r="G3208" s="68" t="s">
        <v>77</v>
      </c>
      <c r="H3208" s="68" t="s">
        <v>273</v>
      </c>
      <c r="I3208" s="68" t="s">
        <v>640</v>
      </c>
      <c r="J3208" s="65">
        <v>8</v>
      </c>
      <c r="K3208" s="65">
        <v>19</v>
      </c>
      <c r="L3208" s="65">
        <v>427</v>
      </c>
      <c r="M3208" s="65" t="s">
        <v>376</v>
      </c>
    </row>
    <row r="3209" spans="1:13" ht="12.75" customHeight="1">
      <c r="A3209" s="65" t="str">
        <f>IF(ROW()=1,"KEY",IF(ISNA(VLOOKUP(B3209,車名対応マスタ!B:D,3,FALSE)),"",IF(VLOOKUP(B3209,車名対応マスタ!B:D,3,FALSE)="","",$D3209&amp;" "&amp;IF($G3209="9","J","O")&amp;" "&amp;$I3209&amp;" "&amp;IF($I3209&lt;=TEXT(★完成資料!$A$1,"yyyymm"),TEXT(★完成資料!$A$1,"yyyymm"),"999999")&amp; " " &amp; LEFT(F3209 &amp; "          ",10))))</f>
        <v xml:space="preserve">T O 202203 yyyy00 PHV       </v>
      </c>
      <c r="B3209" s="68" t="s">
        <v>479</v>
      </c>
      <c r="C3209" s="68" t="s">
        <v>528</v>
      </c>
      <c r="D3209" s="68" t="s">
        <v>287</v>
      </c>
      <c r="E3209" s="68" t="s">
        <v>359</v>
      </c>
      <c r="F3209" s="68" t="s">
        <v>517</v>
      </c>
      <c r="G3209" s="68" t="s">
        <v>77</v>
      </c>
      <c r="H3209" s="68" t="s">
        <v>273</v>
      </c>
      <c r="I3209" s="68" t="s">
        <v>641</v>
      </c>
      <c r="J3209" s="65">
        <v>9</v>
      </c>
      <c r="K3209" s="65">
        <v>19</v>
      </c>
      <c r="L3209" s="65">
        <v>427</v>
      </c>
      <c r="M3209" s="65" t="s">
        <v>376</v>
      </c>
    </row>
    <row r="3210" spans="1:13" ht="12.75" customHeight="1">
      <c r="A3210" s="65" t="str">
        <f>IF(ROW()=1,"KEY",IF(ISNA(VLOOKUP(B3210,車名対応マスタ!B:D,3,FALSE)),"",IF(VLOOKUP(B3210,車名対応マスタ!B:D,3,FALSE)="","",$D3210&amp;" "&amp;IF($G3210="9","J","O")&amp;" "&amp;$I3210&amp;" "&amp;IF($I3210&lt;=TEXT(★完成資料!$A$1,"yyyymm"),TEXT(★完成資料!$A$1,"yyyymm"),"999999")&amp; " " &amp; LEFT(F3210 &amp; "          ",10))))</f>
        <v xml:space="preserve">T O 202204 yyyy00 PHV       </v>
      </c>
      <c r="B3210" s="68" t="s">
        <v>479</v>
      </c>
      <c r="C3210" s="68" t="s">
        <v>528</v>
      </c>
      <c r="D3210" s="68" t="s">
        <v>287</v>
      </c>
      <c r="E3210" s="68" t="s">
        <v>359</v>
      </c>
      <c r="F3210" s="68" t="s">
        <v>517</v>
      </c>
      <c r="G3210" s="68" t="s">
        <v>77</v>
      </c>
      <c r="H3210" s="68" t="s">
        <v>273</v>
      </c>
      <c r="I3210" s="68" t="s">
        <v>642</v>
      </c>
      <c r="J3210" s="65">
        <v>20</v>
      </c>
      <c r="K3210" s="65">
        <v>20</v>
      </c>
      <c r="L3210" s="65">
        <v>427</v>
      </c>
      <c r="M3210" s="65" t="s">
        <v>376</v>
      </c>
    </row>
    <row r="3211" spans="1:13" ht="12.75" customHeight="1">
      <c r="A3211" s="65" t="str">
        <f>IF(ROW()=1,"KEY",IF(ISNA(VLOOKUP(B3211,車名対応マスタ!B:D,3,FALSE)),"",IF(VLOOKUP(B3211,車名対応マスタ!B:D,3,FALSE)="","",$D3211&amp;" "&amp;IF($G3211="9","J","O")&amp;" "&amp;$I3211&amp;" "&amp;IF($I3211&lt;=TEXT(★完成資料!$A$1,"yyyymm"),TEXT(★完成資料!$A$1,"yyyymm"),"999999")&amp; " " &amp; LEFT(F3211 &amp; "          ",10))))</f>
        <v xml:space="preserve">T O 202205 yyyy00 PHV       </v>
      </c>
      <c r="B3211" s="68" t="s">
        <v>479</v>
      </c>
      <c r="C3211" s="68" t="s">
        <v>528</v>
      </c>
      <c r="D3211" s="68" t="s">
        <v>287</v>
      </c>
      <c r="E3211" s="68" t="s">
        <v>359</v>
      </c>
      <c r="F3211" s="68" t="s">
        <v>517</v>
      </c>
      <c r="G3211" s="68" t="s">
        <v>77</v>
      </c>
      <c r="H3211" s="68" t="s">
        <v>273</v>
      </c>
      <c r="I3211" s="68" t="s">
        <v>647</v>
      </c>
      <c r="J3211" s="65">
        <v>18</v>
      </c>
      <c r="K3211" s="65">
        <v>23</v>
      </c>
      <c r="L3211" s="65">
        <v>427</v>
      </c>
      <c r="M3211" s="65" t="s">
        <v>376</v>
      </c>
    </row>
    <row r="3212" spans="1:13" ht="12.75" customHeight="1">
      <c r="A3212" s="65" t="str">
        <f>IF(ROW()=1,"KEY",IF(ISNA(VLOOKUP(B3212,車名対応マスタ!B:D,3,FALSE)),"",IF(VLOOKUP(B3212,車名対応マスタ!B:D,3,FALSE)="","",$D3212&amp;" "&amp;IF($G3212="9","J","O")&amp;" "&amp;$I3212&amp;" "&amp;IF($I3212&lt;=TEXT(★完成資料!$A$1,"yyyymm"),TEXT(★完成資料!$A$1,"yyyymm"),"999999")&amp; " " &amp; LEFT(F3212 &amp; "          ",10))))</f>
        <v xml:space="preserve">T O 202206 yyyy00 PHV       </v>
      </c>
      <c r="B3212" s="68" t="s">
        <v>479</v>
      </c>
      <c r="C3212" s="68" t="s">
        <v>528</v>
      </c>
      <c r="D3212" s="68" t="s">
        <v>287</v>
      </c>
      <c r="E3212" s="68" t="s">
        <v>359</v>
      </c>
      <c r="F3212" s="68" t="s">
        <v>517</v>
      </c>
      <c r="G3212" s="68" t="s">
        <v>77</v>
      </c>
      <c r="H3212" s="68" t="s">
        <v>273</v>
      </c>
      <c r="I3212" s="68" t="s">
        <v>652</v>
      </c>
      <c r="J3212" s="65">
        <v>24</v>
      </c>
      <c r="K3212" s="65">
        <v>19</v>
      </c>
      <c r="L3212" s="65">
        <v>427</v>
      </c>
      <c r="M3212" s="65" t="s">
        <v>376</v>
      </c>
    </row>
    <row r="3213" spans="1:13" ht="12.75" customHeight="1">
      <c r="A3213" s="65" t="str">
        <f>IF(ROW()=1,"KEY",IF(ISNA(VLOOKUP(B3213,車名対応マスタ!B:D,3,FALSE)),"",IF(VLOOKUP(B3213,車名対応マスタ!B:D,3,FALSE)="","",$D3213&amp;" "&amp;IF($G3213="9","J","O")&amp;" "&amp;$I3213&amp;" "&amp;IF($I3213&lt;=TEXT(★完成資料!$A$1,"yyyymm"),TEXT(★完成資料!$A$1,"yyyymm"),"999999")&amp; " " &amp; LEFT(F3213 &amp; "          ",10))))</f>
        <v xml:space="preserve">T O 202207 yyyy00 PHV       </v>
      </c>
      <c r="B3213" s="68" t="s">
        <v>479</v>
      </c>
      <c r="C3213" s="68" t="s">
        <v>528</v>
      </c>
      <c r="D3213" s="68" t="s">
        <v>287</v>
      </c>
      <c r="E3213" s="68" t="s">
        <v>359</v>
      </c>
      <c r="F3213" s="68" t="s">
        <v>517</v>
      </c>
      <c r="G3213" s="68" t="s">
        <v>77</v>
      </c>
      <c r="H3213" s="68" t="s">
        <v>273</v>
      </c>
      <c r="I3213" s="68" t="s">
        <v>655</v>
      </c>
      <c r="J3213" s="65">
        <v>21</v>
      </c>
      <c r="K3213" s="65">
        <v>9</v>
      </c>
      <c r="L3213" s="65">
        <v>427</v>
      </c>
      <c r="M3213" s="65" t="s">
        <v>376</v>
      </c>
    </row>
    <row r="3214" spans="1:13" ht="12.75" customHeight="1">
      <c r="A3214" s="65" t="str">
        <f>IF(ROW()=1,"KEY",IF(ISNA(VLOOKUP(B3214,車名対応マスタ!B:D,3,FALSE)),"",IF(VLOOKUP(B3214,車名対応マスタ!B:D,3,FALSE)="","",$D3214&amp;" "&amp;IF($G3214="9","J","O")&amp;" "&amp;$I3214&amp;" "&amp;IF($I3214&lt;=TEXT(★完成資料!$A$1,"yyyymm"),TEXT(★完成資料!$A$1,"yyyymm"),"999999")&amp; " " &amp; LEFT(F3214 &amp; "          ",10))))</f>
        <v xml:space="preserve">T O 202208 yyyy00 PHV       </v>
      </c>
      <c r="B3214" s="68" t="s">
        <v>479</v>
      </c>
      <c r="C3214" s="68" t="s">
        <v>528</v>
      </c>
      <c r="D3214" s="68" t="s">
        <v>287</v>
      </c>
      <c r="E3214" s="68" t="s">
        <v>359</v>
      </c>
      <c r="F3214" s="68" t="s">
        <v>517</v>
      </c>
      <c r="G3214" s="68" t="s">
        <v>77</v>
      </c>
      <c r="H3214" s="68" t="s">
        <v>273</v>
      </c>
      <c r="I3214" s="68" t="s">
        <v>656</v>
      </c>
      <c r="J3214" s="65">
        <v>25</v>
      </c>
      <c r="K3214" s="65">
        <v>14</v>
      </c>
      <c r="L3214" s="65">
        <v>427</v>
      </c>
      <c r="M3214" s="65" t="s">
        <v>376</v>
      </c>
    </row>
    <row r="3215" spans="1:13" ht="12.75" customHeight="1">
      <c r="A3215" s="65" t="str">
        <f>IF(ROW()=1,"KEY",IF(ISNA(VLOOKUP(B3215,車名対応マスタ!B:D,3,FALSE)),"",IF(VLOOKUP(B3215,車名対応マスタ!B:D,3,FALSE)="","",$D3215&amp;" "&amp;IF($G3215="9","J","O")&amp;" "&amp;$I3215&amp;" "&amp;IF($I3215&lt;=TEXT(★完成資料!$A$1,"yyyymm"),TEXT(★完成資料!$A$1,"yyyymm"),"999999")&amp; " " &amp; LEFT(F3215 &amp; "          ",10))))</f>
        <v xml:space="preserve">T O 202209 yyyy00 PHV       </v>
      </c>
      <c r="B3215" s="68" t="s">
        <v>479</v>
      </c>
      <c r="C3215" s="68" t="s">
        <v>528</v>
      </c>
      <c r="D3215" s="68" t="s">
        <v>287</v>
      </c>
      <c r="E3215" s="68" t="s">
        <v>359</v>
      </c>
      <c r="F3215" s="68" t="s">
        <v>517</v>
      </c>
      <c r="G3215" s="68" t="s">
        <v>77</v>
      </c>
      <c r="H3215" s="68" t="s">
        <v>273</v>
      </c>
      <c r="I3215" s="68" t="s">
        <v>657</v>
      </c>
      <c r="J3215" s="65">
        <v>10</v>
      </c>
      <c r="K3215" s="65">
        <v>30</v>
      </c>
      <c r="L3215" s="65">
        <v>427</v>
      </c>
      <c r="M3215" s="65" t="s">
        <v>376</v>
      </c>
    </row>
    <row r="3216" spans="1:13" ht="12.75" customHeight="1">
      <c r="A3216" s="65" t="str">
        <f>IF(ROW()=1,"KEY",IF(ISNA(VLOOKUP(B3216,車名対応マスタ!B:D,3,FALSE)),"",IF(VLOOKUP(B3216,車名対応マスタ!B:D,3,FALSE)="","",$D3216&amp;" "&amp;IF($G3216="9","J","O")&amp;" "&amp;$I3216&amp;" "&amp;IF($I3216&lt;=TEXT(★完成資料!$A$1,"yyyymm"),TEXT(★完成資料!$A$1,"yyyymm"),"999999")&amp; " " &amp; LEFT(F3216 &amp; "          ",10))))</f>
        <v xml:space="preserve">T O 202210 yyyy00 PHV       </v>
      </c>
      <c r="B3216" s="68" t="s">
        <v>479</v>
      </c>
      <c r="C3216" s="68" t="s">
        <v>528</v>
      </c>
      <c r="D3216" s="68" t="s">
        <v>287</v>
      </c>
      <c r="E3216" s="68" t="s">
        <v>359</v>
      </c>
      <c r="F3216" s="68" t="s">
        <v>517</v>
      </c>
      <c r="G3216" s="68" t="s">
        <v>77</v>
      </c>
      <c r="H3216" s="68" t="s">
        <v>273</v>
      </c>
      <c r="I3216" s="68" t="s">
        <v>663</v>
      </c>
      <c r="J3216" s="65">
        <v>9</v>
      </c>
      <c r="K3216" s="65">
        <v>21</v>
      </c>
      <c r="L3216" s="65">
        <v>427</v>
      </c>
      <c r="M3216" s="65" t="s">
        <v>376</v>
      </c>
    </row>
    <row r="3217" spans="1:13" ht="12.75" customHeight="1">
      <c r="A3217" s="65" t="str">
        <f>IF(ROW()=1,"KEY",IF(ISNA(VLOOKUP(B3217,車名対応マスタ!B:D,3,FALSE)),"",IF(VLOOKUP(B3217,車名対応マスタ!B:D,3,FALSE)="","",$D3217&amp;" "&amp;IF($G3217="9","J","O")&amp;" "&amp;$I3217&amp;" "&amp;IF($I3217&lt;=TEXT(★完成資料!$A$1,"yyyymm"),TEXT(★完成資料!$A$1,"yyyymm"),"999999")&amp; " " &amp; LEFT(F3217 &amp; "          ",10))))</f>
        <v xml:space="preserve">T O 202201 yyyy00 PHV       </v>
      </c>
      <c r="B3217" s="68" t="s">
        <v>479</v>
      </c>
      <c r="C3217" s="68" t="s">
        <v>528</v>
      </c>
      <c r="D3217" s="68" t="s">
        <v>287</v>
      </c>
      <c r="E3217" s="68" t="s">
        <v>359</v>
      </c>
      <c r="F3217" s="68" t="s">
        <v>517</v>
      </c>
      <c r="G3217" s="68" t="s">
        <v>77</v>
      </c>
      <c r="H3217" s="68" t="s">
        <v>273</v>
      </c>
      <c r="I3217" s="68" t="s">
        <v>639</v>
      </c>
      <c r="J3217" s="65">
        <v>1</v>
      </c>
      <c r="K3217" s="65">
        <v>12</v>
      </c>
      <c r="L3217" s="65">
        <v>410</v>
      </c>
      <c r="M3217" s="65" t="s">
        <v>495</v>
      </c>
    </row>
    <row r="3218" spans="1:13" ht="12.75" customHeight="1">
      <c r="A3218" s="65" t="str">
        <f>IF(ROW()=1,"KEY",IF(ISNA(VLOOKUP(B3218,車名対応マスタ!B:D,3,FALSE)),"",IF(VLOOKUP(B3218,車名対応マスタ!B:D,3,FALSE)="","",$D3218&amp;" "&amp;IF($G3218="9","J","O")&amp;" "&amp;$I3218&amp;" "&amp;IF($I3218&lt;=TEXT(★完成資料!$A$1,"yyyymm"),TEXT(★完成資料!$A$1,"yyyymm"),"999999")&amp; " " &amp; LEFT(F3218 &amp; "          ",10))))</f>
        <v xml:space="preserve">T O 202202 yyyy00 PHV       </v>
      </c>
      <c r="B3218" s="68" t="s">
        <v>479</v>
      </c>
      <c r="C3218" s="68" t="s">
        <v>528</v>
      </c>
      <c r="D3218" s="68" t="s">
        <v>287</v>
      </c>
      <c r="E3218" s="68" t="s">
        <v>359</v>
      </c>
      <c r="F3218" s="68" t="s">
        <v>517</v>
      </c>
      <c r="G3218" s="68" t="s">
        <v>77</v>
      </c>
      <c r="H3218" s="68" t="s">
        <v>273</v>
      </c>
      <c r="I3218" s="68" t="s">
        <v>640</v>
      </c>
      <c r="J3218" s="65">
        <v>4</v>
      </c>
      <c r="K3218" s="65">
        <v>11</v>
      </c>
      <c r="L3218" s="65">
        <v>410</v>
      </c>
      <c r="M3218" s="65" t="s">
        <v>495</v>
      </c>
    </row>
    <row r="3219" spans="1:13" ht="12.75" customHeight="1">
      <c r="A3219" s="65" t="str">
        <f>IF(ROW()=1,"KEY",IF(ISNA(VLOOKUP(B3219,車名対応マスタ!B:D,3,FALSE)),"",IF(VLOOKUP(B3219,車名対応マスタ!B:D,3,FALSE)="","",$D3219&amp;" "&amp;IF($G3219="9","J","O")&amp;" "&amp;$I3219&amp;" "&amp;IF($I3219&lt;=TEXT(★完成資料!$A$1,"yyyymm"),TEXT(★完成資料!$A$1,"yyyymm"),"999999")&amp; " " &amp; LEFT(F3219 &amp; "          ",10))))</f>
        <v xml:space="preserve">T O 202203 yyyy00 PHV       </v>
      </c>
      <c r="B3219" s="68" t="s">
        <v>479</v>
      </c>
      <c r="C3219" s="68" t="s">
        <v>528</v>
      </c>
      <c r="D3219" s="68" t="s">
        <v>287</v>
      </c>
      <c r="E3219" s="68" t="s">
        <v>359</v>
      </c>
      <c r="F3219" s="68" t="s">
        <v>517</v>
      </c>
      <c r="G3219" s="68" t="s">
        <v>77</v>
      </c>
      <c r="H3219" s="68" t="s">
        <v>273</v>
      </c>
      <c r="I3219" s="68" t="s">
        <v>641</v>
      </c>
      <c r="J3219" s="65">
        <v>9</v>
      </c>
      <c r="K3219" s="65">
        <v>9</v>
      </c>
      <c r="L3219" s="65">
        <v>410</v>
      </c>
      <c r="M3219" s="65" t="s">
        <v>495</v>
      </c>
    </row>
    <row r="3220" spans="1:13" ht="12.75" customHeight="1">
      <c r="A3220" s="65" t="str">
        <f>IF(ROW()=1,"KEY",IF(ISNA(VLOOKUP(B3220,車名対応マスタ!B:D,3,FALSE)),"",IF(VLOOKUP(B3220,車名対応マスタ!B:D,3,FALSE)="","",$D3220&amp;" "&amp;IF($G3220="9","J","O")&amp;" "&amp;$I3220&amp;" "&amp;IF($I3220&lt;=TEXT(★完成資料!$A$1,"yyyymm"),TEXT(★完成資料!$A$1,"yyyymm"),"999999")&amp; " " &amp; LEFT(F3220 &amp; "          ",10))))</f>
        <v xml:space="preserve">T O 202204 yyyy00 PHV       </v>
      </c>
      <c r="B3220" s="68" t="s">
        <v>479</v>
      </c>
      <c r="C3220" s="68" t="s">
        <v>528</v>
      </c>
      <c r="D3220" s="68" t="s">
        <v>287</v>
      </c>
      <c r="E3220" s="68" t="s">
        <v>359</v>
      </c>
      <c r="F3220" s="68" t="s">
        <v>517</v>
      </c>
      <c r="G3220" s="68" t="s">
        <v>77</v>
      </c>
      <c r="H3220" s="68" t="s">
        <v>273</v>
      </c>
      <c r="I3220" s="68" t="s">
        <v>642</v>
      </c>
      <c r="J3220" s="65">
        <v>6</v>
      </c>
      <c r="K3220" s="65">
        <v>6</v>
      </c>
      <c r="L3220" s="65">
        <v>410</v>
      </c>
      <c r="M3220" s="65" t="s">
        <v>495</v>
      </c>
    </row>
    <row r="3221" spans="1:13" ht="12.75" customHeight="1">
      <c r="A3221" s="65" t="str">
        <f>IF(ROW()=1,"KEY",IF(ISNA(VLOOKUP(B3221,車名対応マスタ!B:D,3,FALSE)),"",IF(VLOOKUP(B3221,車名対応マスタ!B:D,3,FALSE)="","",$D3221&amp;" "&amp;IF($G3221="9","J","O")&amp;" "&amp;$I3221&amp;" "&amp;IF($I3221&lt;=TEXT(★完成資料!$A$1,"yyyymm"),TEXT(★完成資料!$A$1,"yyyymm"),"999999")&amp; " " &amp; LEFT(F3221 &amp; "          ",10))))</f>
        <v xml:space="preserve">T O 202205 yyyy00 PHV       </v>
      </c>
      <c r="B3221" s="68" t="s">
        <v>479</v>
      </c>
      <c r="C3221" s="68" t="s">
        <v>528</v>
      </c>
      <c r="D3221" s="68" t="s">
        <v>287</v>
      </c>
      <c r="E3221" s="68" t="s">
        <v>359</v>
      </c>
      <c r="F3221" s="68" t="s">
        <v>517</v>
      </c>
      <c r="G3221" s="68" t="s">
        <v>77</v>
      </c>
      <c r="H3221" s="68" t="s">
        <v>273</v>
      </c>
      <c r="I3221" s="68" t="s">
        <v>647</v>
      </c>
      <c r="J3221" s="65">
        <v>2</v>
      </c>
      <c r="K3221" s="65">
        <v>6</v>
      </c>
      <c r="L3221" s="65">
        <v>410</v>
      </c>
      <c r="M3221" s="65" t="s">
        <v>495</v>
      </c>
    </row>
    <row r="3222" spans="1:13" ht="12.75" customHeight="1">
      <c r="A3222" s="65" t="str">
        <f>IF(ROW()=1,"KEY",IF(ISNA(VLOOKUP(B3222,車名対応マスタ!B:D,3,FALSE)),"",IF(VLOOKUP(B3222,車名対応マスタ!B:D,3,FALSE)="","",$D3222&amp;" "&amp;IF($G3222="9","J","O")&amp;" "&amp;$I3222&amp;" "&amp;IF($I3222&lt;=TEXT(★完成資料!$A$1,"yyyymm"),TEXT(★完成資料!$A$1,"yyyymm"),"999999")&amp; " " &amp; LEFT(F3222 &amp; "          ",10))))</f>
        <v xml:space="preserve">T O 202206 yyyy00 PHV       </v>
      </c>
      <c r="B3222" s="68" t="s">
        <v>479</v>
      </c>
      <c r="C3222" s="68" t="s">
        <v>528</v>
      </c>
      <c r="D3222" s="68" t="s">
        <v>287</v>
      </c>
      <c r="E3222" s="68" t="s">
        <v>359</v>
      </c>
      <c r="F3222" s="68" t="s">
        <v>517</v>
      </c>
      <c r="G3222" s="68" t="s">
        <v>77</v>
      </c>
      <c r="H3222" s="68" t="s">
        <v>273</v>
      </c>
      <c r="I3222" s="68" t="s">
        <v>652</v>
      </c>
      <c r="J3222" s="65">
        <v>4</v>
      </c>
      <c r="K3222" s="65">
        <v>7</v>
      </c>
      <c r="L3222" s="65">
        <v>410</v>
      </c>
      <c r="M3222" s="65" t="s">
        <v>495</v>
      </c>
    </row>
    <row r="3223" spans="1:13" ht="12.75" customHeight="1">
      <c r="A3223" s="65" t="str">
        <f>IF(ROW()=1,"KEY",IF(ISNA(VLOOKUP(B3223,車名対応マスタ!B:D,3,FALSE)),"",IF(VLOOKUP(B3223,車名対応マスタ!B:D,3,FALSE)="","",$D3223&amp;" "&amp;IF($G3223="9","J","O")&amp;" "&amp;$I3223&amp;" "&amp;IF($I3223&lt;=TEXT(★完成資料!$A$1,"yyyymm"),TEXT(★完成資料!$A$1,"yyyymm"),"999999")&amp; " " &amp; LEFT(F3223 &amp; "          ",10))))</f>
        <v xml:space="preserve">T O 202207 yyyy00 PHV       </v>
      </c>
      <c r="B3223" s="68" t="s">
        <v>479</v>
      </c>
      <c r="C3223" s="68" t="s">
        <v>528</v>
      </c>
      <c r="D3223" s="68" t="s">
        <v>287</v>
      </c>
      <c r="E3223" s="68" t="s">
        <v>359</v>
      </c>
      <c r="F3223" s="68" t="s">
        <v>517</v>
      </c>
      <c r="G3223" s="68" t="s">
        <v>77</v>
      </c>
      <c r="H3223" s="68" t="s">
        <v>273</v>
      </c>
      <c r="I3223" s="68" t="s">
        <v>655</v>
      </c>
      <c r="J3223" s="65">
        <v>3</v>
      </c>
      <c r="K3223" s="65">
        <v>2</v>
      </c>
      <c r="L3223" s="65">
        <v>410</v>
      </c>
      <c r="M3223" s="65" t="s">
        <v>495</v>
      </c>
    </row>
    <row r="3224" spans="1:13" ht="12.75" customHeight="1">
      <c r="A3224" s="65" t="str">
        <f>IF(ROW()=1,"KEY",IF(ISNA(VLOOKUP(B3224,車名対応マスタ!B:D,3,FALSE)),"",IF(VLOOKUP(B3224,車名対応マスタ!B:D,3,FALSE)="","",$D3224&amp;" "&amp;IF($G3224="9","J","O")&amp;" "&amp;$I3224&amp;" "&amp;IF($I3224&lt;=TEXT(★完成資料!$A$1,"yyyymm"),TEXT(★完成資料!$A$1,"yyyymm"),"999999")&amp; " " &amp; LEFT(F3224 &amp; "          ",10))))</f>
        <v xml:space="preserve">T O 202208 yyyy00 PHV       </v>
      </c>
      <c r="B3224" s="68" t="s">
        <v>479</v>
      </c>
      <c r="C3224" s="68" t="s">
        <v>528</v>
      </c>
      <c r="D3224" s="68" t="s">
        <v>287</v>
      </c>
      <c r="E3224" s="68" t="s">
        <v>359</v>
      </c>
      <c r="F3224" s="68" t="s">
        <v>517</v>
      </c>
      <c r="G3224" s="68" t="s">
        <v>77</v>
      </c>
      <c r="H3224" s="68" t="s">
        <v>273</v>
      </c>
      <c r="I3224" s="68" t="s">
        <v>656</v>
      </c>
      <c r="J3224" s="65">
        <v>3</v>
      </c>
      <c r="K3224" s="65">
        <v>4</v>
      </c>
      <c r="L3224" s="65">
        <v>410</v>
      </c>
      <c r="M3224" s="65" t="s">
        <v>495</v>
      </c>
    </row>
    <row r="3225" spans="1:13" ht="12.75" customHeight="1">
      <c r="A3225" s="65" t="str">
        <f>IF(ROW()=1,"KEY",IF(ISNA(VLOOKUP(B3225,車名対応マスタ!B:D,3,FALSE)),"",IF(VLOOKUP(B3225,車名対応マスタ!B:D,3,FALSE)="","",$D3225&amp;" "&amp;IF($G3225="9","J","O")&amp;" "&amp;$I3225&amp;" "&amp;IF($I3225&lt;=TEXT(★完成資料!$A$1,"yyyymm"),TEXT(★完成資料!$A$1,"yyyymm"),"999999")&amp; " " &amp; LEFT(F3225 &amp; "          ",10))))</f>
        <v xml:space="preserve">T O 202209 yyyy00 PHV       </v>
      </c>
      <c r="B3225" s="68" t="s">
        <v>479</v>
      </c>
      <c r="C3225" s="68" t="s">
        <v>528</v>
      </c>
      <c r="D3225" s="68" t="s">
        <v>287</v>
      </c>
      <c r="E3225" s="68" t="s">
        <v>359</v>
      </c>
      <c r="F3225" s="68" t="s">
        <v>517</v>
      </c>
      <c r="G3225" s="68" t="s">
        <v>77</v>
      </c>
      <c r="H3225" s="68" t="s">
        <v>273</v>
      </c>
      <c r="I3225" s="68" t="s">
        <v>657</v>
      </c>
      <c r="J3225" s="65">
        <v>14</v>
      </c>
      <c r="K3225" s="65">
        <v>7</v>
      </c>
      <c r="L3225" s="65">
        <v>410</v>
      </c>
      <c r="M3225" s="65" t="s">
        <v>495</v>
      </c>
    </row>
    <row r="3226" spans="1:13" ht="12.75" customHeight="1">
      <c r="A3226" s="65" t="str">
        <f>IF(ROW()=1,"KEY",IF(ISNA(VLOOKUP(B3226,車名対応マスタ!B:D,3,FALSE)),"",IF(VLOOKUP(B3226,車名対応マスタ!B:D,3,FALSE)="","",$D3226&amp;" "&amp;IF($G3226="9","J","O")&amp;" "&amp;$I3226&amp;" "&amp;IF($I3226&lt;=TEXT(★完成資料!$A$1,"yyyymm"),TEXT(★完成資料!$A$1,"yyyymm"),"999999")&amp; " " &amp; LEFT(F3226 &amp; "          ",10))))</f>
        <v xml:space="preserve">T O 202210 yyyy00 PHV       </v>
      </c>
      <c r="B3226" s="68" t="s">
        <v>479</v>
      </c>
      <c r="C3226" s="68" t="s">
        <v>528</v>
      </c>
      <c r="D3226" s="68" t="s">
        <v>287</v>
      </c>
      <c r="E3226" s="68" t="s">
        <v>359</v>
      </c>
      <c r="F3226" s="68" t="s">
        <v>517</v>
      </c>
      <c r="G3226" s="68" t="s">
        <v>77</v>
      </c>
      <c r="H3226" s="68" t="s">
        <v>273</v>
      </c>
      <c r="I3226" s="68" t="s">
        <v>663</v>
      </c>
      <c r="J3226" s="65">
        <v>3</v>
      </c>
      <c r="K3226" s="65">
        <v>5</v>
      </c>
      <c r="L3226" s="65">
        <v>410</v>
      </c>
      <c r="M3226" s="65" t="s">
        <v>495</v>
      </c>
    </row>
    <row r="3227" spans="1:13" ht="12.75" customHeight="1">
      <c r="A3227" s="65" t="str">
        <f>IF(ROW()=1,"KEY",IF(ISNA(VLOOKUP(B3227,車名対応マスタ!B:D,3,FALSE)),"",IF(VLOOKUP(B3227,車名対応マスタ!B:D,3,FALSE)="","",$D3227&amp;" "&amp;IF($G3227="9","J","O")&amp;" "&amp;$I3227&amp;" "&amp;IF($I3227&lt;=TEXT(★完成資料!$A$1,"yyyymm"),TEXT(★完成資料!$A$1,"yyyymm"),"999999")&amp; " " &amp; LEFT(F3227 &amp; "          ",10))))</f>
        <v xml:space="preserve">T O 202201 yyyy00 PHV       </v>
      </c>
      <c r="B3227" s="68" t="s">
        <v>479</v>
      </c>
      <c r="C3227" s="68" t="s">
        <v>528</v>
      </c>
      <c r="D3227" s="68" t="s">
        <v>287</v>
      </c>
      <c r="E3227" s="68" t="s">
        <v>359</v>
      </c>
      <c r="F3227" s="68" t="s">
        <v>517</v>
      </c>
      <c r="G3227" s="68" t="s">
        <v>77</v>
      </c>
      <c r="H3227" s="68" t="s">
        <v>273</v>
      </c>
      <c r="I3227" s="68" t="s">
        <v>639</v>
      </c>
      <c r="J3227" s="65">
        <v>21</v>
      </c>
      <c r="K3227" s="65">
        <v>18</v>
      </c>
      <c r="L3227" s="65">
        <v>408</v>
      </c>
      <c r="M3227" s="65" t="s">
        <v>496</v>
      </c>
    </row>
    <row r="3228" spans="1:13" ht="12.75" customHeight="1">
      <c r="A3228" s="65" t="str">
        <f>IF(ROW()=1,"KEY",IF(ISNA(VLOOKUP(B3228,車名対応マスタ!B:D,3,FALSE)),"",IF(VLOOKUP(B3228,車名対応マスタ!B:D,3,FALSE)="","",$D3228&amp;" "&amp;IF($G3228="9","J","O")&amp;" "&amp;$I3228&amp;" "&amp;IF($I3228&lt;=TEXT(★完成資料!$A$1,"yyyymm"),TEXT(★完成資料!$A$1,"yyyymm"),"999999")&amp; " " &amp; LEFT(F3228 &amp; "          ",10))))</f>
        <v xml:space="preserve">T O 202202 yyyy00 PHV       </v>
      </c>
      <c r="B3228" s="68" t="s">
        <v>479</v>
      </c>
      <c r="C3228" s="68" t="s">
        <v>528</v>
      </c>
      <c r="D3228" s="68" t="s">
        <v>287</v>
      </c>
      <c r="E3228" s="68" t="s">
        <v>359</v>
      </c>
      <c r="F3228" s="68" t="s">
        <v>517</v>
      </c>
      <c r="G3228" s="68" t="s">
        <v>77</v>
      </c>
      <c r="H3228" s="68" t="s">
        <v>273</v>
      </c>
      <c r="I3228" s="68" t="s">
        <v>640</v>
      </c>
      <c r="J3228" s="65">
        <v>3</v>
      </c>
      <c r="K3228" s="65">
        <v>1</v>
      </c>
      <c r="L3228" s="65">
        <v>408</v>
      </c>
      <c r="M3228" s="65" t="s">
        <v>496</v>
      </c>
    </row>
    <row r="3229" spans="1:13" ht="12.75" customHeight="1">
      <c r="A3229" s="65" t="str">
        <f>IF(ROW()=1,"KEY",IF(ISNA(VLOOKUP(B3229,車名対応マスタ!B:D,3,FALSE)),"",IF(VLOOKUP(B3229,車名対応マスタ!B:D,3,FALSE)="","",$D3229&amp;" "&amp;IF($G3229="9","J","O")&amp;" "&amp;$I3229&amp;" "&amp;IF($I3229&lt;=TEXT(★完成資料!$A$1,"yyyymm"),TEXT(★完成資料!$A$1,"yyyymm"),"999999")&amp; " " &amp; LEFT(F3229 &amp; "          ",10))))</f>
        <v xml:space="preserve">T O 202203 yyyy00 PHV       </v>
      </c>
      <c r="B3229" s="68" t="s">
        <v>479</v>
      </c>
      <c r="C3229" s="68" t="s">
        <v>528</v>
      </c>
      <c r="D3229" s="68" t="s">
        <v>287</v>
      </c>
      <c r="E3229" s="68" t="s">
        <v>359</v>
      </c>
      <c r="F3229" s="68" t="s">
        <v>517</v>
      </c>
      <c r="G3229" s="68" t="s">
        <v>77</v>
      </c>
      <c r="H3229" s="68" t="s">
        <v>273</v>
      </c>
      <c r="I3229" s="68" t="s">
        <v>641</v>
      </c>
      <c r="J3229" s="65">
        <v>21</v>
      </c>
      <c r="K3229" s="65">
        <v>104</v>
      </c>
      <c r="L3229" s="65">
        <v>408</v>
      </c>
      <c r="M3229" s="65" t="s">
        <v>496</v>
      </c>
    </row>
    <row r="3230" spans="1:13" ht="12.75" customHeight="1">
      <c r="A3230" s="65" t="str">
        <f>IF(ROW()=1,"KEY",IF(ISNA(VLOOKUP(B3230,車名対応マスタ!B:D,3,FALSE)),"",IF(VLOOKUP(B3230,車名対応マスタ!B:D,3,FALSE)="","",$D3230&amp;" "&amp;IF($G3230="9","J","O")&amp;" "&amp;$I3230&amp;" "&amp;IF($I3230&lt;=TEXT(★完成資料!$A$1,"yyyymm"),TEXT(★完成資料!$A$1,"yyyymm"),"999999")&amp; " " &amp; LEFT(F3230 &amp; "          ",10))))</f>
        <v xml:space="preserve">T O 202204 yyyy00 PHV       </v>
      </c>
      <c r="B3230" s="68" t="s">
        <v>479</v>
      </c>
      <c r="C3230" s="68" t="s">
        <v>528</v>
      </c>
      <c r="D3230" s="68" t="s">
        <v>287</v>
      </c>
      <c r="E3230" s="68" t="s">
        <v>359</v>
      </c>
      <c r="F3230" s="68" t="s">
        <v>517</v>
      </c>
      <c r="G3230" s="68" t="s">
        <v>77</v>
      </c>
      <c r="H3230" s="68" t="s">
        <v>273</v>
      </c>
      <c r="I3230" s="68" t="s">
        <v>642</v>
      </c>
      <c r="J3230" s="65">
        <v>33</v>
      </c>
      <c r="K3230" s="65">
        <v>22</v>
      </c>
      <c r="L3230" s="65">
        <v>408</v>
      </c>
      <c r="M3230" s="65" t="s">
        <v>496</v>
      </c>
    </row>
    <row r="3231" spans="1:13" ht="12.75" customHeight="1">
      <c r="A3231" s="65" t="str">
        <f>IF(ROW()=1,"KEY",IF(ISNA(VLOOKUP(B3231,車名対応マスタ!B:D,3,FALSE)),"",IF(VLOOKUP(B3231,車名対応マスタ!B:D,3,FALSE)="","",$D3231&amp;" "&amp;IF($G3231="9","J","O")&amp;" "&amp;$I3231&amp;" "&amp;IF($I3231&lt;=TEXT(★完成資料!$A$1,"yyyymm"),TEXT(★完成資料!$A$1,"yyyymm"),"999999")&amp; " " &amp; LEFT(F3231 &amp; "          ",10))))</f>
        <v xml:space="preserve">T O 202205 yyyy00 PHV       </v>
      </c>
      <c r="B3231" s="68" t="s">
        <v>479</v>
      </c>
      <c r="C3231" s="68" t="s">
        <v>528</v>
      </c>
      <c r="D3231" s="68" t="s">
        <v>287</v>
      </c>
      <c r="E3231" s="68" t="s">
        <v>359</v>
      </c>
      <c r="F3231" s="68" t="s">
        <v>517</v>
      </c>
      <c r="G3231" s="68" t="s">
        <v>77</v>
      </c>
      <c r="H3231" s="68" t="s">
        <v>273</v>
      </c>
      <c r="I3231" s="68" t="s">
        <v>647</v>
      </c>
      <c r="J3231" s="65">
        <v>23</v>
      </c>
      <c r="K3231" s="65">
        <v>16</v>
      </c>
      <c r="L3231" s="65">
        <v>408</v>
      </c>
      <c r="M3231" s="65" t="s">
        <v>496</v>
      </c>
    </row>
    <row r="3232" spans="1:13" ht="12.75" customHeight="1">
      <c r="A3232" s="65" t="str">
        <f>IF(ROW()=1,"KEY",IF(ISNA(VLOOKUP(B3232,車名対応マスタ!B:D,3,FALSE)),"",IF(VLOOKUP(B3232,車名対応マスタ!B:D,3,FALSE)="","",$D3232&amp;" "&amp;IF($G3232="9","J","O")&amp;" "&amp;$I3232&amp;" "&amp;IF($I3232&lt;=TEXT(★完成資料!$A$1,"yyyymm"),TEXT(★完成資料!$A$1,"yyyymm"),"999999")&amp; " " &amp; LEFT(F3232 &amp; "          ",10))))</f>
        <v xml:space="preserve">T O 202206 yyyy00 PHV       </v>
      </c>
      <c r="B3232" s="68" t="s">
        <v>479</v>
      </c>
      <c r="C3232" s="68" t="s">
        <v>528</v>
      </c>
      <c r="D3232" s="68" t="s">
        <v>287</v>
      </c>
      <c r="E3232" s="68" t="s">
        <v>359</v>
      </c>
      <c r="F3232" s="68" t="s">
        <v>517</v>
      </c>
      <c r="G3232" s="68" t="s">
        <v>77</v>
      </c>
      <c r="H3232" s="68" t="s">
        <v>273</v>
      </c>
      <c r="I3232" s="68" t="s">
        <v>652</v>
      </c>
      <c r="J3232" s="65">
        <v>23</v>
      </c>
      <c r="K3232" s="65">
        <v>73</v>
      </c>
      <c r="L3232" s="65">
        <v>408</v>
      </c>
      <c r="M3232" s="65" t="s">
        <v>496</v>
      </c>
    </row>
    <row r="3233" spans="1:13" ht="12.75" customHeight="1">
      <c r="A3233" s="65" t="str">
        <f>IF(ROW()=1,"KEY",IF(ISNA(VLOOKUP(B3233,車名対応マスタ!B:D,3,FALSE)),"",IF(VLOOKUP(B3233,車名対応マスタ!B:D,3,FALSE)="","",$D3233&amp;" "&amp;IF($G3233="9","J","O")&amp;" "&amp;$I3233&amp;" "&amp;IF($I3233&lt;=TEXT(★完成資料!$A$1,"yyyymm"),TEXT(★完成資料!$A$1,"yyyymm"),"999999")&amp; " " &amp; LEFT(F3233 &amp; "          ",10))))</f>
        <v xml:space="preserve">T O 202207 yyyy00 PHV       </v>
      </c>
      <c r="B3233" s="68" t="s">
        <v>479</v>
      </c>
      <c r="C3233" s="68" t="s">
        <v>528</v>
      </c>
      <c r="D3233" s="68" t="s">
        <v>287</v>
      </c>
      <c r="E3233" s="68" t="s">
        <v>359</v>
      </c>
      <c r="F3233" s="68" t="s">
        <v>517</v>
      </c>
      <c r="G3233" s="68" t="s">
        <v>77</v>
      </c>
      <c r="H3233" s="68" t="s">
        <v>273</v>
      </c>
      <c r="I3233" s="68" t="s">
        <v>655</v>
      </c>
      <c r="J3233" s="65">
        <v>32</v>
      </c>
      <c r="K3233" s="65">
        <v>36</v>
      </c>
      <c r="L3233" s="65">
        <v>408</v>
      </c>
      <c r="M3233" s="65" t="s">
        <v>496</v>
      </c>
    </row>
    <row r="3234" spans="1:13" ht="12.75" customHeight="1">
      <c r="A3234" s="65" t="str">
        <f>IF(ROW()=1,"KEY",IF(ISNA(VLOOKUP(B3234,車名対応マスタ!B:D,3,FALSE)),"",IF(VLOOKUP(B3234,車名対応マスタ!B:D,3,FALSE)="","",$D3234&amp;" "&amp;IF($G3234="9","J","O")&amp;" "&amp;$I3234&amp;" "&amp;IF($I3234&lt;=TEXT(★完成資料!$A$1,"yyyymm"),TEXT(★完成資料!$A$1,"yyyymm"),"999999")&amp; " " &amp; LEFT(F3234 &amp; "          ",10))))</f>
        <v xml:space="preserve">T O 202208 yyyy00 PHV       </v>
      </c>
      <c r="B3234" s="68" t="s">
        <v>479</v>
      </c>
      <c r="C3234" s="68" t="s">
        <v>528</v>
      </c>
      <c r="D3234" s="68" t="s">
        <v>287</v>
      </c>
      <c r="E3234" s="68" t="s">
        <v>359</v>
      </c>
      <c r="F3234" s="68" t="s">
        <v>517</v>
      </c>
      <c r="G3234" s="68" t="s">
        <v>77</v>
      </c>
      <c r="H3234" s="68" t="s">
        <v>273</v>
      </c>
      <c r="I3234" s="68" t="s">
        <v>656</v>
      </c>
      <c r="J3234" s="65">
        <v>10</v>
      </c>
      <c r="K3234" s="65">
        <v>28</v>
      </c>
      <c r="L3234" s="65">
        <v>408</v>
      </c>
      <c r="M3234" s="65" t="s">
        <v>496</v>
      </c>
    </row>
    <row r="3235" spans="1:13" ht="12.75" customHeight="1">
      <c r="A3235" s="65" t="str">
        <f>IF(ROW()=1,"KEY",IF(ISNA(VLOOKUP(B3235,車名対応マスタ!B:D,3,FALSE)),"",IF(VLOOKUP(B3235,車名対応マスタ!B:D,3,FALSE)="","",$D3235&amp;" "&amp;IF($G3235="9","J","O")&amp;" "&amp;$I3235&amp;" "&amp;IF($I3235&lt;=TEXT(★完成資料!$A$1,"yyyymm"),TEXT(★完成資料!$A$1,"yyyymm"),"999999")&amp; " " &amp; LEFT(F3235 &amp; "          ",10))))</f>
        <v xml:space="preserve">T O 202209 yyyy00 PHV       </v>
      </c>
      <c r="B3235" s="68" t="s">
        <v>479</v>
      </c>
      <c r="C3235" s="68" t="s">
        <v>528</v>
      </c>
      <c r="D3235" s="68" t="s">
        <v>287</v>
      </c>
      <c r="E3235" s="68" t="s">
        <v>359</v>
      </c>
      <c r="F3235" s="68" t="s">
        <v>517</v>
      </c>
      <c r="G3235" s="68" t="s">
        <v>77</v>
      </c>
      <c r="H3235" s="68" t="s">
        <v>273</v>
      </c>
      <c r="I3235" s="68" t="s">
        <v>657</v>
      </c>
      <c r="J3235" s="65">
        <v>19</v>
      </c>
      <c r="K3235" s="65">
        <v>127</v>
      </c>
      <c r="L3235" s="65">
        <v>408</v>
      </c>
      <c r="M3235" s="65" t="s">
        <v>496</v>
      </c>
    </row>
    <row r="3236" spans="1:13" ht="12.75" customHeight="1">
      <c r="A3236" s="65" t="str">
        <f>IF(ROW()=1,"KEY",IF(ISNA(VLOOKUP(B3236,車名対応マスタ!B:D,3,FALSE)),"",IF(VLOOKUP(B3236,車名対応マスタ!B:D,3,FALSE)="","",$D3236&amp;" "&amp;IF($G3236="9","J","O")&amp;" "&amp;$I3236&amp;" "&amp;IF($I3236&lt;=TEXT(★完成資料!$A$1,"yyyymm"),TEXT(★完成資料!$A$1,"yyyymm"),"999999")&amp; " " &amp; LEFT(F3236 &amp; "          ",10))))</f>
        <v xml:space="preserve">T O 202210 yyyy00 PHV       </v>
      </c>
      <c r="B3236" s="68" t="s">
        <v>479</v>
      </c>
      <c r="C3236" s="68" t="s">
        <v>528</v>
      </c>
      <c r="D3236" s="68" t="s">
        <v>287</v>
      </c>
      <c r="E3236" s="68" t="s">
        <v>359</v>
      </c>
      <c r="F3236" s="68" t="s">
        <v>517</v>
      </c>
      <c r="G3236" s="68" t="s">
        <v>77</v>
      </c>
      <c r="H3236" s="68" t="s">
        <v>273</v>
      </c>
      <c r="I3236" s="68" t="s">
        <v>663</v>
      </c>
      <c r="J3236" s="65">
        <v>12</v>
      </c>
      <c r="K3236" s="65">
        <v>34</v>
      </c>
      <c r="L3236" s="65">
        <v>408</v>
      </c>
      <c r="M3236" s="65" t="s">
        <v>496</v>
      </c>
    </row>
    <row r="3237" spans="1:13" ht="12.75" customHeight="1">
      <c r="A3237" s="65" t="str">
        <f>IF(ROW()=1,"KEY",IF(ISNA(VLOOKUP(B3237,車名対応マスタ!B:D,3,FALSE)),"",IF(VLOOKUP(B3237,車名対応マスタ!B:D,3,FALSE)="","",$D3237&amp;" "&amp;IF($G3237="9","J","O")&amp;" "&amp;$I3237&amp;" "&amp;IF($I3237&lt;=TEXT(★完成資料!$A$1,"yyyymm"),TEXT(★完成資料!$A$1,"yyyymm"),"999999")&amp; " " &amp; LEFT(F3237 &amp; "          ",10))))</f>
        <v xml:space="preserve">T O 202201 yyyy00 PHV       </v>
      </c>
      <c r="B3237" s="68" t="s">
        <v>479</v>
      </c>
      <c r="C3237" s="68" t="s">
        <v>528</v>
      </c>
      <c r="D3237" s="68" t="s">
        <v>287</v>
      </c>
      <c r="E3237" s="68" t="s">
        <v>359</v>
      </c>
      <c r="F3237" s="68" t="s">
        <v>517</v>
      </c>
      <c r="G3237" s="68" t="s">
        <v>77</v>
      </c>
      <c r="H3237" s="68" t="s">
        <v>273</v>
      </c>
      <c r="I3237" s="68" t="s">
        <v>639</v>
      </c>
      <c r="K3237" s="65">
        <v>1</v>
      </c>
      <c r="L3237" s="65">
        <v>414</v>
      </c>
      <c r="M3237" s="65" t="s">
        <v>377</v>
      </c>
    </row>
    <row r="3238" spans="1:13" ht="12.75" customHeight="1">
      <c r="A3238" s="65" t="str">
        <f>IF(ROW()=1,"KEY",IF(ISNA(VLOOKUP(B3238,車名対応マスタ!B:D,3,FALSE)),"",IF(VLOOKUP(B3238,車名対応マスタ!B:D,3,FALSE)="","",$D3238&amp;" "&amp;IF($G3238="9","J","O")&amp;" "&amp;$I3238&amp;" "&amp;IF($I3238&lt;=TEXT(★完成資料!$A$1,"yyyymm"),TEXT(★完成資料!$A$1,"yyyymm"),"999999")&amp; " " &amp; LEFT(F3238 &amp; "          ",10))))</f>
        <v xml:space="preserve">T O 202202 yyyy00 PHV       </v>
      </c>
      <c r="B3238" s="68" t="s">
        <v>479</v>
      </c>
      <c r="C3238" s="68" t="s">
        <v>528</v>
      </c>
      <c r="D3238" s="68" t="s">
        <v>287</v>
      </c>
      <c r="E3238" s="68" t="s">
        <v>359</v>
      </c>
      <c r="F3238" s="68" t="s">
        <v>517</v>
      </c>
      <c r="G3238" s="68" t="s">
        <v>77</v>
      </c>
      <c r="H3238" s="68" t="s">
        <v>273</v>
      </c>
      <c r="I3238" s="68" t="s">
        <v>640</v>
      </c>
      <c r="J3238" s="65">
        <v>0</v>
      </c>
      <c r="K3238" s="65">
        <v>1</v>
      </c>
      <c r="L3238" s="65">
        <v>414</v>
      </c>
      <c r="M3238" s="65" t="s">
        <v>377</v>
      </c>
    </row>
    <row r="3239" spans="1:13" ht="12.75" customHeight="1">
      <c r="A3239" s="65" t="str">
        <f>IF(ROW()=1,"KEY",IF(ISNA(VLOOKUP(B3239,車名対応マスタ!B:D,3,FALSE)),"",IF(VLOOKUP(B3239,車名対応マスタ!B:D,3,FALSE)="","",$D3239&amp;" "&amp;IF($G3239="9","J","O")&amp;" "&amp;$I3239&amp;" "&amp;IF($I3239&lt;=TEXT(★完成資料!$A$1,"yyyymm"),TEXT(★完成資料!$A$1,"yyyymm"),"999999")&amp; " " &amp; LEFT(F3239 &amp; "          ",10))))</f>
        <v xml:space="preserve">T O 202203 yyyy00 PHV       </v>
      </c>
      <c r="B3239" s="68" t="s">
        <v>479</v>
      </c>
      <c r="C3239" s="68" t="s">
        <v>528</v>
      </c>
      <c r="D3239" s="68" t="s">
        <v>287</v>
      </c>
      <c r="E3239" s="68" t="s">
        <v>359</v>
      </c>
      <c r="F3239" s="68" t="s">
        <v>517</v>
      </c>
      <c r="G3239" s="68" t="s">
        <v>77</v>
      </c>
      <c r="H3239" s="68" t="s">
        <v>273</v>
      </c>
      <c r="I3239" s="68" t="s">
        <v>641</v>
      </c>
      <c r="J3239" s="65">
        <v>1</v>
      </c>
      <c r="K3239" s="65">
        <v>5</v>
      </c>
      <c r="L3239" s="65">
        <v>414</v>
      </c>
      <c r="M3239" s="65" t="s">
        <v>377</v>
      </c>
    </row>
    <row r="3240" spans="1:13" ht="12.75" customHeight="1">
      <c r="A3240" s="65" t="str">
        <f>IF(ROW()=1,"KEY",IF(ISNA(VLOOKUP(B3240,車名対応マスタ!B:D,3,FALSE)),"",IF(VLOOKUP(B3240,車名対応マスタ!B:D,3,FALSE)="","",$D3240&amp;" "&amp;IF($G3240="9","J","O")&amp;" "&amp;$I3240&amp;" "&amp;IF($I3240&lt;=TEXT(★完成資料!$A$1,"yyyymm"),TEXT(★完成資料!$A$1,"yyyymm"),"999999")&amp; " " &amp; LEFT(F3240 &amp; "          ",10))))</f>
        <v xml:space="preserve">T O 202204 yyyy00 PHV       </v>
      </c>
      <c r="B3240" s="68" t="s">
        <v>479</v>
      </c>
      <c r="C3240" s="68" t="s">
        <v>528</v>
      </c>
      <c r="D3240" s="68" t="s">
        <v>287</v>
      </c>
      <c r="E3240" s="68" t="s">
        <v>359</v>
      </c>
      <c r="F3240" s="68" t="s">
        <v>517</v>
      </c>
      <c r="G3240" s="68" t="s">
        <v>77</v>
      </c>
      <c r="H3240" s="68" t="s">
        <v>273</v>
      </c>
      <c r="I3240" s="68" t="s">
        <v>642</v>
      </c>
      <c r="J3240" s="65">
        <v>1</v>
      </c>
      <c r="K3240" s="65">
        <v>3</v>
      </c>
      <c r="L3240" s="65">
        <v>414</v>
      </c>
      <c r="M3240" s="65" t="s">
        <v>377</v>
      </c>
    </row>
    <row r="3241" spans="1:13" ht="12.75" customHeight="1">
      <c r="A3241" s="65" t="str">
        <f>IF(ROW()=1,"KEY",IF(ISNA(VLOOKUP(B3241,車名対応マスタ!B:D,3,FALSE)),"",IF(VLOOKUP(B3241,車名対応マスタ!B:D,3,FALSE)="","",$D3241&amp;" "&amp;IF($G3241="9","J","O")&amp;" "&amp;$I3241&amp;" "&amp;IF($I3241&lt;=TEXT(★完成資料!$A$1,"yyyymm"),TEXT(★完成資料!$A$1,"yyyymm"),"999999")&amp; " " &amp; LEFT(F3241 &amp; "          ",10))))</f>
        <v xml:space="preserve">T O 202205 yyyy00 PHV       </v>
      </c>
      <c r="B3241" s="68" t="s">
        <v>479</v>
      </c>
      <c r="C3241" s="68" t="s">
        <v>528</v>
      </c>
      <c r="D3241" s="68" t="s">
        <v>287</v>
      </c>
      <c r="E3241" s="68" t="s">
        <v>359</v>
      </c>
      <c r="F3241" s="68" t="s">
        <v>517</v>
      </c>
      <c r="G3241" s="68" t="s">
        <v>77</v>
      </c>
      <c r="H3241" s="68" t="s">
        <v>273</v>
      </c>
      <c r="I3241" s="68" t="s">
        <v>647</v>
      </c>
      <c r="J3241" s="65">
        <v>0</v>
      </c>
      <c r="K3241" s="65">
        <v>3</v>
      </c>
      <c r="L3241" s="65">
        <v>414</v>
      </c>
      <c r="M3241" s="65" t="s">
        <v>377</v>
      </c>
    </row>
    <row r="3242" spans="1:13" ht="12.75" customHeight="1">
      <c r="A3242" s="65" t="str">
        <f>IF(ROW()=1,"KEY",IF(ISNA(VLOOKUP(B3242,車名対応マスタ!B:D,3,FALSE)),"",IF(VLOOKUP(B3242,車名対応マスタ!B:D,3,FALSE)="","",$D3242&amp;" "&amp;IF($G3242="9","J","O")&amp;" "&amp;$I3242&amp;" "&amp;IF($I3242&lt;=TEXT(★完成資料!$A$1,"yyyymm"),TEXT(★完成資料!$A$1,"yyyymm"),"999999")&amp; " " &amp; LEFT(F3242 &amp; "          ",10))))</f>
        <v xml:space="preserve">T O 202206 yyyy00 PHV       </v>
      </c>
      <c r="B3242" s="68" t="s">
        <v>479</v>
      </c>
      <c r="C3242" s="68" t="s">
        <v>528</v>
      </c>
      <c r="D3242" s="68" t="s">
        <v>287</v>
      </c>
      <c r="E3242" s="68" t="s">
        <v>359</v>
      </c>
      <c r="F3242" s="68" t="s">
        <v>517</v>
      </c>
      <c r="G3242" s="68" t="s">
        <v>77</v>
      </c>
      <c r="H3242" s="68" t="s">
        <v>273</v>
      </c>
      <c r="I3242" s="68" t="s">
        <v>652</v>
      </c>
      <c r="J3242" s="65">
        <v>7</v>
      </c>
      <c r="K3242" s="65">
        <v>8</v>
      </c>
      <c r="L3242" s="65">
        <v>414</v>
      </c>
      <c r="M3242" s="65" t="s">
        <v>377</v>
      </c>
    </row>
    <row r="3243" spans="1:13" ht="12.75" customHeight="1">
      <c r="A3243" s="65" t="str">
        <f>IF(ROW()=1,"KEY",IF(ISNA(VLOOKUP(B3243,車名対応マスタ!B:D,3,FALSE)),"",IF(VLOOKUP(B3243,車名対応マスタ!B:D,3,FALSE)="","",$D3243&amp;" "&amp;IF($G3243="9","J","O")&amp;" "&amp;$I3243&amp;" "&amp;IF($I3243&lt;=TEXT(★完成資料!$A$1,"yyyymm"),TEXT(★完成資料!$A$1,"yyyymm"),"999999")&amp; " " &amp; LEFT(F3243 &amp; "          ",10))))</f>
        <v xml:space="preserve">T O 202207 yyyy00 PHV       </v>
      </c>
      <c r="B3243" s="68" t="s">
        <v>479</v>
      </c>
      <c r="C3243" s="68" t="s">
        <v>528</v>
      </c>
      <c r="D3243" s="68" t="s">
        <v>287</v>
      </c>
      <c r="E3243" s="68" t="s">
        <v>359</v>
      </c>
      <c r="F3243" s="68" t="s">
        <v>517</v>
      </c>
      <c r="G3243" s="68" t="s">
        <v>77</v>
      </c>
      <c r="H3243" s="68" t="s">
        <v>273</v>
      </c>
      <c r="I3243" s="68" t="s">
        <v>655</v>
      </c>
      <c r="J3243" s="65">
        <v>4</v>
      </c>
      <c r="K3243" s="65">
        <v>2</v>
      </c>
      <c r="L3243" s="65">
        <v>414</v>
      </c>
      <c r="M3243" s="65" t="s">
        <v>377</v>
      </c>
    </row>
    <row r="3244" spans="1:13" ht="12.75" customHeight="1">
      <c r="A3244" s="65" t="str">
        <f>IF(ROW()=1,"KEY",IF(ISNA(VLOOKUP(B3244,車名対応マスタ!B:D,3,FALSE)),"",IF(VLOOKUP(B3244,車名対応マスタ!B:D,3,FALSE)="","",$D3244&amp;" "&amp;IF($G3244="9","J","O")&amp;" "&amp;$I3244&amp;" "&amp;IF($I3244&lt;=TEXT(★完成資料!$A$1,"yyyymm"),TEXT(★完成資料!$A$1,"yyyymm"),"999999")&amp; " " &amp; LEFT(F3244 &amp; "          ",10))))</f>
        <v xml:space="preserve">T O 202208 yyyy00 PHV       </v>
      </c>
      <c r="B3244" s="68" t="s">
        <v>479</v>
      </c>
      <c r="C3244" s="68" t="s">
        <v>528</v>
      </c>
      <c r="D3244" s="68" t="s">
        <v>287</v>
      </c>
      <c r="E3244" s="68" t="s">
        <v>359</v>
      </c>
      <c r="F3244" s="68" t="s">
        <v>517</v>
      </c>
      <c r="G3244" s="68" t="s">
        <v>77</v>
      </c>
      <c r="H3244" s="68" t="s">
        <v>273</v>
      </c>
      <c r="I3244" s="68" t="s">
        <v>656</v>
      </c>
      <c r="J3244" s="65">
        <v>1</v>
      </c>
      <c r="K3244" s="65">
        <v>3</v>
      </c>
      <c r="L3244" s="65">
        <v>414</v>
      </c>
      <c r="M3244" s="65" t="s">
        <v>377</v>
      </c>
    </row>
    <row r="3245" spans="1:13" ht="12.75" customHeight="1">
      <c r="A3245" s="65" t="str">
        <f>IF(ROW()=1,"KEY",IF(ISNA(VLOOKUP(B3245,車名対応マスタ!B:D,3,FALSE)),"",IF(VLOOKUP(B3245,車名対応マスタ!B:D,3,FALSE)="","",$D3245&amp;" "&amp;IF($G3245="9","J","O")&amp;" "&amp;$I3245&amp;" "&amp;IF($I3245&lt;=TEXT(★完成資料!$A$1,"yyyymm"),TEXT(★完成資料!$A$1,"yyyymm"),"999999")&amp; " " &amp; LEFT(F3245 &amp; "          ",10))))</f>
        <v xml:space="preserve">T O 202209 yyyy00 PHV       </v>
      </c>
      <c r="B3245" s="68" t="s">
        <v>479</v>
      </c>
      <c r="C3245" s="68" t="s">
        <v>528</v>
      </c>
      <c r="D3245" s="68" t="s">
        <v>287</v>
      </c>
      <c r="E3245" s="68" t="s">
        <v>359</v>
      </c>
      <c r="F3245" s="68" t="s">
        <v>517</v>
      </c>
      <c r="G3245" s="68" t="s">
        <v>77</v>
      </c>
      <c r="H3245" s="68" t="s">
        <v>273</v>
      </c>
      <c r="I3245" s="68" t="s">
        <v>657</v>
      </c>
      <c r="J3245" s="65">
        <v>5</v>
      </c>
      <c r="K3245" s="65">
        <v>6</v>
      </c>
      <c r="L3245" s="65">
        <v>414</v>
      </c>
      <c r="M3245" s="65" t="s">
        <v>377</v>
      </c>
    </row>
    <row r="3246" spans="1:13" ht="12.75" customHeight="1">
      <c r="A3246" s="65" t="str">
        <f>IF(ROW()=1,"KEY",IF(ISNA(VLOOKUP(B3246,車名対応マスタ!B:D,3,FALSE)),"",IF(VLOOKUP(B3246,車名対応マスタ!B:D,3,FALSE)="","",$D3246&amp;" "&amp;IF($G3246="9","J","O")&amp;" "&amp;$I3246&amp;" "&amp;IF($I3246&lt;=TEXT(★完成資料!$A$1,"yyyymm"),TEXT(★完成資料!$A$1,"yyyymm"),"999999")&amp; " " &amp; LEFT(F3246 &amp; "          ",10))))</f>
        <v xml:space="preserve">T O 202210 yyyy00 PHV       </v>
      </c>
      <c r="B3246" s="68" t="s">
        <v>479</v>
      </c>
      <c r="C3246" s="68" t="s">
        <v>528</v>
      </c>
      <c r="D3246" s="68" t="s">
        <v>287</v>
      </c>
      <c r="E3246" s="68" t="s">
        <v>359</v>
      </c>
      <c r="F3246" s="68" t="s">
        <v>517</v>
      </c>
      <c r="G3246" s="68" t="s">
        <v>77</v>
      </c>
      <c r="H3246" s="68" t="s">
        <v>273</v>
      </c>
      <c r="I3246" s="68" t="s">
        <v>663</v>
      </c>
      <c r="J3246" s="65">
        <v>3</v>
      </c>
      <c r="K3246" s="65">
        <v>1</v>
      </c>
      <c r="L3246" s="65">
        <v>414</v>
      </c>
      <c r="M3246" s="65" t="s">
        <v>377</v>
      </c>
    </row>
    <row r="3247" spans="1:13" ht="12.75" customHeight="1">
      <c r="A3247" s="65" t="str">
        <f>IF(ROW()=1,"KEY",IF(ISNA(VLOOKUP(B3247,車名対応マスタ!B:D,3,FALSE)),"",IF(VLOOKUP(B3247,車名対応マスタ!B:D,3,FALSE)="","",$D3247&amp;" "&amp;IF($G3247="9","J","O")&amp;" "&amp;$I3247&amp;" "&amp;IF($I3247&lt;=TEXT(★完成資料!$A$1,"yyyymm"),TEXT(★完成資料!$A$1,"yyyymm"),"999999")&amp; " " &amp; LEFT(F3247 &amp; "          ",10))))</f>
        <v xml:space="preserve">T O 202201 yyyy00 PHV       </v>
      </c>
      <c r="B3247" s="68" t="s">
        <v>479</v>
      </c>
      <c r="C3247" s="68" t="s">
        <v>528</v>
      </c>
      <c r="D3247" s="68" t="s">
        <v>287</v>
      </c>
      <c r="E3247" s="68" t="s">
        <v>359</v>
      </c>
      <c r="F3247" s="68" t="s">
        <v>517</v>
      </c>
      <c r="G3247" s="68" t="s">
        <v>77</v>
      </c>
      <c r="H3247" s="68" t="s">
        <v>273</v>
      </c>
      <c r="I3247" s="68" t="s">
        <v>639</v>
      </c>
      <c r="J3247" s="65">
        <v>5</v>
      </c>
      <c r="K3247" s="65">
        <v>7</v>
      </c>
      <c r="L3247" s="65">
        <v>424</v>
      </c>
      <c r="M3247" s="65" t="s">
        <v>378</v>
      </c>
    </row>
    <row r="3248" spans="1:13" ht="12.75" customHeight="1">
      <c r="A3248" s="65" t="str">
        <f>IF(ROW()=1,"KEY",IF(ISNA(VLOOKUP(B3248,車名対応マスタ!B:D,3,FALSE)),"",IF(VLOOKUP(B3248,車名対応マスタ!B:D,3,FALSE)="","",$D3248&amp;" "&amp;IF($G3248="9","J","O")&amp;" "&amp;$I3248&amp;" "&amp;IF($I3248&lt;=TEXT(★完成資料!$A$1,"yyyymm"),TEXT(★完成資料!$A$1,"yyyymm"),"999999")&amp; " " &amp; LEFT(F3248 &amp; "          ",10))))</f>
        <v xml:space="preserve">T O 202202 yyyy00 PHV       </v>
      </c>
      <c r="B3248" s="68" t="s">
        <v>479</v>
      </c>
      <c r="C3248" s="68" t="s">
        <v>528</v>
      </c>
      <c r="D3248" s="68" t="s">
        <v>287</v>
      </c>
      <c r="E3248" s="68" t="s">
        <v>359</v>
      </c>
      <c r="F3248" s="68" t="s">
        <v>517</v>
      </c>
      <c r="G3248" s="68" t="s">
        <v>77</v>
      </c>
      <c r="H3248" s="68" t="s">
        <v>273</v>
      </c>
      <c r="I3248" s="68" t="s">
        <v>640</v>
      </c>
      <c r="J3248" s="65">
        <v>4</v>
      </c>
      <c r="K3248" s="65">
        <v>1</v>
      </c>
      <c r="L3248" s="65">
        <v>424</v>
      </c>
      <c r="M3248" s="65" t="s">
        <v>378</v>
      </c>
    </row>
    <row r="3249" spans="1:13" ht="12.75" customHeight="1">
      <c r="A3249" s="65" t="str">
        <f>IF(ROW()=1,"KEY",IF(ISNA(VLOOKUP(B3249,車名対応マスタ!B:D,3,FALSE)),"",IF(VLOOKUP(B3249,車名対応マスタ!B:D,3,FALSE)="","",$D3249&amp;" "&amp;IF($G3249="9","J","O")&amp;" "&amp;$I3249&amp;" "&amp;IF($I3249&lt;=TEXT(★完成資料!$A$1,"yyyymm"),TEXT(★完成資料!$A$1,"yyyymm"),"999999")&amp; " " &amp; LEFT(F3249 &amp; "          ",10))))</f>
        <v xml:space="preserve">T O 202203 yyyy00 PHV       </v>
      </c>
      <c r="B3249" s="68" t="s">
        <v>479</v>
      </c>
      <c r="C3249" s="68" t="s">
        <v>528</v>
      </c>
      <c r="D3249" s="68" t="s">
        <v>287</v>
      </c>
      <c r="E3249" s="68" t="s">
        <v>359</v>
      </c>
      <c r="F3249" s="68" t="s">
        <v>517</v>
      </c>
      <c r="G3249" s="68" t="s">
        <v>77</v>
      </c>
      <c r="H3249" s="68" t="s">
        <v>273</v>
      </c>
      <c r="I3249" s="68" t="s">
        <v>641</v>
      </c>
      <c r="J3249" s="65">
        <v>1</v>
      </c>
      <c r="K3249" s="65">
        <v>9</v>
      </c>
      <c r="L3249" s="65">
        <v>424</v>
      </c>
      <c r="M3249" s="65" t="s">
        <v>378</v>
      </c>
    </row>
    <row r="3250" spans="1:13" ht="12.75" customHeight="1">
      <c r="A3250" s="65" t="str">
        <f>IF(ROW()=1,"KEY",IF(ISNA(VLOOKUP(B3250,車名対応マスタ!B:D,3,FALSE)),"",IF(VLOOKUP(B3250,車名対応マスタ!B:D,3,FALSE)="","",$D3250&amp;" "&amp;IF($G3250="9","J","O")&amp;" "&amp;$I3250&amp;" "&amp;IF($I3250&lt;=TEXT(★完成資料!$A$1,"yyyymm"),TEXT(★完成資料!$A$1,"yyyymm"),"999999")&amp; " " &amp; LEFT(F3250 &amp; "          ",10))))</f>
        <v xml:space="preserve">T O 202204 yyyy00 PHV       </v>
      </c>
      <c r="B3250" s="68" t="s">
        <v>479</v>
      </c>
      <c r="C3250" s="68" t="s">
        <v>528</v>
      </c>
      <c r="D3250" s="68" t="s">
        <v>287</v>
      </c>
      <c r="E3250" s="68" t="s">
        <v>359</v>
      </c>
      <c r="F3250" s="68" t="s">
        <v>517</v>
      </c>
      <c r="G3250" s="68" t="s">
        <v>77</v>
      </c>
      <c r="H3250" s="68" t="s">
        <v>273</v>
      </c>
      <c r="I3250" s="68" t="s">
        <v>642</v>
      </c>
      <c r="K3250" s="65">
        <v>7</v>
      </c>
      <c r="L3250" s="65">
        <v>424</v>
      </c>
      <c r="M3250" s="65" t="s">
        <v>378</v>
      </c>
    </row>
    <row r="3251" spans="1:13" ht="12.75" customHeight="1">
      <c r="A3251" s="65" t="str">
        <f>IF(ROW()=1,"KEY",IF(ISNA(VLOOKUP(B3251,車名対応マスタ!B:D,3,FALSE)),"",IF(VLOOKUP(B3251,車名対応マスタ!B:D,3,FALSE)="","",$D3251&amp;" "&amp;IF($G3251="9","J","O")&amp;" "&amp;$I3251&amp;" "&amp;IF($I3251&lt;=TEXT(★完成資料!$A$1,"yyyymm"),TEXT(★完成資料!$A$1,"yyyymm"),"999999")&amp; " " &amp; LEFT(F3251 &amp; "          ",10))))</f>
        <v xml:space="preserve">T O 202205 yyyy00 PHV       </v>
      </c>
      <c r="B3251" s="68" t="s">
        <v>479</v>
      </c>
      <c r="C3251" s="68" t="s">
        <v>528</v>
      </c>
      <c r="D3251" s="68" t="s">
        <v>287</v>
      </c>
      <c r="E3251" s="68" t="s">
        <v>359</v>
      </c>
      <c r="F3251" s="68" t="s">
        <v>517</v>
      </c>
      <c r="G3251" s="68" t="s">
        <v>77</v>
      </c>
      <c r="H3251" s="68" t="s">
        <v>273</v>
      </c>
      <c r="I3251" s="68" t="s">
        <v>647</v>
      </c>
      <c r="K3251" s="65">
        <v>4</v>
      </c>
      <c r="L3251" s="65">
        <v>424</v>
      </c>
      <c r="M3251" s="65" t="s">
        <v>378</v>
      </c>
    </row>
    <row r="3252" spans="1:13" ht="12.75" customHeight="1">
      <c r="A3252" s="65" t="str">
        <f>IF(ROW()=1,"KEY",IF(ISNA(VLOOKUP(B3252,車名対応マスタ!B:D,3,FALSE)),"",IF(VLOOKUP(B3252,車名対応マスタ!B:D,3,FALSE)="","",$D3252&amp;" "&amp;IF($G3252="9","J","O")&amp;" "&amp;$I3252&amp;" "&amp;IF($I3252&lt;=TEXT(★完成資料!$A$1,"yyyymm"),TEXT(★完成資料!$A$1,"yyyymm"),"999999")&amp; " " &amp; LEFT(F3252 &amp; "          ",10))))</f>
        <v xml:space="preserve">T O 202206 yyyy00 PHV       </v>
      </c>
      <c r="B3252" s="68" t="s">
        <v>479</v>
      </c>
      <c r="C3252" s="68" t="s">
        <v>528</v>
      </c>
      <c r="D3252" s="68" t="s">
        <v>287</v>
      </c>
      <c r="E3252" s="68" t="s">
        <v>359</v>
      </c>
      <c r="F3252" s="68" t="s">
        <v>517</v>
      </c>
      <c r="G3252" s="68" t="s">
        <v>77</v>
      </c>
      <c r="H3252" s="68" t="s">
        <v>273</v>
      </c>
      <c r="I3252" s="68" t="s">
        <v>652</v>
      </c>
      <c r="K3252" s="65">
        <v>8</v>
      </c>
      <c r="L3252" s="65">
        <v>424</v>
      </c>
      <c r="M3252" s="65" t="s">
        <v>378</v>
      </c>
    </row>
    <row r="3253" spans="1:13" ht="12.75" customHeight="1">
      <c r="A3253" s="65" t="str">
        <f>IF(ROW()=1,"KEY",IF(ISNA(VLOOKUP(B3253,車名対応マスタ!B:D,3,FALSE)),"",IF(VLOOKUP(B3253,車名対応マスタ!B:D,3,FALSE)="","",$D3253&amp;" "&amp;IF($G3253="9","J","O")&amp;" "&amp;$I3253&amp;" "&amp;IF($I3253&lt;=TEXT(★完成資料!$A$1,"yyyymm"),TEXT(★完成資料!$A$1,"yyyymm"),"999999")&amp; " " &amp; LEFT(F3253 &amp; "          ",10))))</f>
        <v xml:space="preserve">T O 202207 yyyy00 PHV       </v>
      </c>
      <c r="B3253" s="68" t="s">
        <v>479</v>
      </c>
      <c r="C3253" s="68" t="s">
        <v>528</v>
      </c>
      <c r="D3253" s="68" t="s">
        <v>287</v>
      </c>
      <c r="E3253" s="68" t="s">
        <v>359</v>
      </c>
      <c r="F3253" s="68" t="s">
        <v>517</v>
      </c>
      <c r="G3253" s="68" t="s">
        <v>77</v>
      </c>
      <c r="H3253" s="68" t="s">
        <v>273</v>
      </c>
      <c r="I3253" s="68" t="s">
        <v>655</v>
      </c>
      <c r="K3253" s="65">
        <v>8</v>
      </c>
      <c r="L3253" s="65">
        <v>424</v>
      </c>
      <c r="M3253" s="65" t="s">
        <v>378</v>
      </c>
    </row>
    <row r="3254" spans="1:13" ht="12.75" customHeight="1">
      <c r="A3254" s="65" t="str">
        <f>IF(ROW()=1,"KEY",IF(ISNA(VLOOKUP(B3254,車名対応マスタ!B:D,3,FALSE)),"",IF(VLOOKUP(B3254,車名対応マスタ!B:D,3,FALSE)="","",$D3254&amp;" "&amp;IF($G3254="9","J","O")&amp;" "&amp;$I3254&amp;" "&amp;IF($I3254&lt;=TEXT(★完成資料!$A$1,"yyyymm"),TEXT(★完成資料!$A$1,"yyyymm"),"999999")&amp; " " &amp; LEFT(F3254 &amp; "          ",10))))</f>
        <v xml:space="preserve">T O 202208 yyyy00 PHV       </v>
      </c>
      <c r="B3254" s="68" t="s">
        <v>479</v>
      </c>
      <c r="C3254" s="68" t="s">
        <v>528</v>
      </c>
      <c r="D3254" s="68" t="s">
        <v>287</v>
      </c>
      <c r="E3254" s="68" t="s">
        <v>359</v>
      </c>
      <c r="F3254" s="68" t="s">
        <v>517</v>
      </c>
      <c r="G3254" s="68" t="s">
        <v>77</v>
      </c>
      <c r="H3254" s="68" t="s">
        <v>273</v>
      </c>
      <c r="I3254" s="68" t="s">
        <v>656</v>
      </c>
      <c r="K3254" s="65">
        <v>5</v>
      </c>
      <c r="L3254" s="65">
        <v>424</v>
      </c>
      <c r="M3254" s="65" t="s">
        <v>378</v>
      </c>
    </row>
    <row r="3255" spans="1:13" ht="12.75" customHeight="1">
      <c r="A3255" s="65" t="str">
        <f>IF(ROW()=1,"KEY",IF(ISNA(VLOOKUP(B3255,車名対応マスタ!B:D,3,FALSE)),"",IF(VLOOKUP(B3255,車名対応マスタ!B:D,3,FALSE)="","",$D3255&amp;" "&amp;IF($G3255="9","J","O")&amp;" "&amp;$I3255&amp;" "&amp;IF($I3255&lt;=TEXT(★完成資料!$A$1,"yyyymm"),TEXT(★完成資料!$A$1,"yyyymm"),"999999")&amp; " " &amp; LEFT(F3255 &amp; "          ",10))))</f>
        <v xml:space="preserve">T O 202209 yyyy00 PHV       </v>
      </c>
      <c r="B3255" s="68" t="s">
        <v>479</v>
      </c>
      <c r="C3255" s="68" t="s">
        <v>528</v>
      </c>
      <c r="D3255" s="68" t="s">
        <v>287</v>
      </c>
      <c r="E3255" s="68" t="s">
        <v>359</v>
      </c>
      <c r="F3255" s="68" t="s">
        <v>517</v>
      </c>
      <c r="G3255" s="68" t="s">
        <v>77</v>
      </c>
      <c r="H3255" s="68" t="s">
        <v>273</v>
      </c>
      <c r="I3255" s="68" t="s">
        <v>657</v>
      </c>
      <c r="K3255" s="65">
        <v>19</v>
      </c>
      <c r="L3255" s="65">
        <v>424</v>
      </c>
      <c r="M3255" s="65" t="s">
        <v>378</v>
      </c>
    </row>
    <row r="3256" spans="1:13" ht="12.75" customHeight="1">
      <c r="A3256" s="65" t="str">
        <f>IF(ROW()=1,"KEY",IF(ISNA(VLOOKUP(B3256,車名対応マスタ!B:D,3,FALSE)),"",IF(VLOOKUP(B3256,車名対応マスタ!B:D,3,FALSE)="","",$D3256&amp;" "&amp;IF($G3256="9","J","O")&amp;" "&amp;$I3256&amp;" "&amp;IF($I3256&lt;=TEXT(★完成資料!$A$1,"yyyymm"),TEXT(★完成資料!$A$1,"yyyymm"),"999999")&amp; " " &amp; LEFT(F3256 &amp; "          ",10))))</f>
        <v xml:space="preserve">T O 202210 yyyy00 PHV       </v>
      </c>
      <c r="B3256" s="68" t="s">
        <v>479</v>
      </c>
      <c r="C3256" s="68" t="s">
        <v>528</v>
      </c>
      <c r="D3256" s="68" t="s">
        <v>287</v>
      </c>
      <c r="E3256" s="68" t="s">
        <v>359</v>
      </c>
      <c r="F3256" s="68" t="s">
        <v>517</v>
      </c>
      <c r="G3256" s="68" t="s">
        <v>77</v>
      </c>
      <c r="H3256" s="68" t="s">
        <v>273</v>
      </c>
      <c r="I3256" s="68" t="s">
        <v>663</v>
      </c>
      <c r="K3256" s="65">
        <v>20</v>
      </c>
      <c r="L3256" s="65">
        <v>424</v>
      </c>
      <c r="M3256" s="65" t="s">
        <v>378</v>
      </c>
    </row>
    <row r="3257" spans="1:13" ht="12.75" customHeight="1">
      <c r="A3257" s="65" t="str">
        <f>IF(ROW()=1,"KEY",IF(ISNA(VLOOKUP(B3257,車名対応マスタ!B:D,3,FALSE)),"",IF(VLOOKUP(B3257,車名対応マスタ!B:D,3,FALSE)="","",$D3257&amp;" "&amp;IF($G3257="9","J","O")&amp;" "&amp;$I3257&amp;" "&amp;IF($I3257&lt;=TEXT(★完成資料!$A$1,"yyyymm"),TEXT(★完成資料!$A$1,"yyyymm"),"999999")&amp; " " &amp; LEFT(F3257 &amp; "          ",10))))</f>
        <v xml:space="preserve">T O 202201 yyyy00 PHV       </v>
      </c>
      <c r="B3257" s="68" t="s">
        <v>479</v>
      </c>
      <c r="C3257" s="68" t="s">
        <v>528</v>
      </c>
      <c r="D3257" s="68" t="s">
        <v>287</v>
      </c>
      <c r="E3257" s="68" t="s">
        <v>359</v>
      </c>
      <c r="F3257" s="68" t="s">
        <v>517</v>
      </c>
      <c r="G3257" s="68" t="s">
        <v>77</v>
      </c>
      <c r="H3257" s="68" t="s">
        <v>273</v>
      </c>
      <c r="I3257" s="68" t="s">
        <v>639</v>
      </c>
      <c r="J3257" s="65">
        <v>2</v>
      </c>
      <c r="K3257" s="65">
        <v>1</v>
      </c>
      <c r="L3257" s="65">
        <v>419</v>
      </c>
      <c r="M3257" s="65" t="s">
        <v>262</v>
      </c>
    </row>
    <row r="3258" spans="1:13" ht="12.75" customHeight="1">
      <c r="A3258" s="65" t="str">
        <f>IF(ROW()=1,"KEY",IF(ISNA(VLOOKUP(B3258,車名対応マスタ!B:D,3,FALSE)),"",IF(VLOOKUP(B3258,車名対応マスタ!B:D,3,FALSE)="","",$D3258&amp;" "&amp;IF($G3258="9","J","O")&amp;" "&amp;$I3258&amp;" "&amp;IF($I3258&lt;=TEXT(★完成資料!$A$1,"yyyymm"),TEXT(★完成資料!$A$1,"yyyymm"),"999999")&amp; " " &amp; LEFT(F3258 &amp; "          ",10))))</f>
        <v xml:space="preserve">T O 202202 yyyy00 PHV       </v>
      </c>
      <c r="B3258" s="68" t="s">
        <v>479</v>
      </c>
      <c r="C3258" s="68" t="s">
        <v>528</v>
      </c>
      <c r="D3258" s="68" t="s">
        <v>287</v>
      </c>
      <c r="E3258" s="68" t="s">
        <v>359</v>
      </c>
      <c r="F3258" s="68" t="s">
        <v>517</v>
      </c>
      <c r="G3258" s="68" t="s">
        <v>77</v>
      </c>
      <c r="H3258" s="68" t="s">
        <v>273</v>
      </c>
      <c r="I3258" s="68" t="s">
        <v>640</v>
      </c>
      <c r="J3258" s="65">
        <v>2</v>
      </c>
      <c r="K3258" s="65">
        <v>1</v>
      </c>
      <c r="L3258" s="65">
        <v>419</v>
      </c>
      <c r="M3258" s="65" t="s">
        <v>262</v>
      </c>
    </row>
    <row r="3259" spans="1:13" ht="12.75" customHeight="1">
      <c r="A3259" s="65" t="str">
        <f>IF(ROW()=1,"KEY",IF(ISNA(VLOOKUP(B3259,車名対応マスタ!B:D,3,FALSE)),"",IF(VLOOKUP(B3259,車名対応マスタ!B:D,3,FALSE)="","",$D3259&amp;" "&amp;IF($G3259="9","J","O")&amp;" "&amp;$I3259&amp;" "&amp;IF($I3259&lt;=TEXT(★完成資料!$A$1,"yyyymm"),TEXT(★完成資料!$A$1,"yyyymm"),"999999")&amp; " " &amp; LEFT(F3259 &amp; "          ",10))))</f>
        <v xml:space="preserve">T O 202204 yyyy00 PHV       </v>
      </c>
      <c r="B3259" s="68" t="s">
        <v>479</v>
      </c>
      <c r="C3259" s="68" t="s">
        <v>528</v>
      </c>
      <c r="D3259" s="68" t="s">
        <v>287</v>
      </c>
      <c r="E3259" s="68" t="s">
        <v>359</v>
      </c>
      <c r="F3259" s="68" t="s">
        <v>517</v>
      </c>
      <c r="G3259" s="68" t="s">
        <v>77</v>
      </c>
      <c r="H3259" s="68" t="s">
        <v>273</v>
      </c>
      <c r="I3259" s="68" t="s">
        <v>642</v>
      </c>
      <c r="J3259" s="65">
        <v>4</v>
      </c>
      <c r="K3259" s="65">
        <v>1</v>
      </c>
      <c r="L3259" s="65">
        <v>419</v>
      </c>
      <c r="M3259" s="65" t="s">
        <v>262</v>
      </c>
    </row>
    <row r="3260" spans="1:13" ht="12.75" customHeight="1">
      <c r="A3260" s="65" t="str">
        <f>IF(ROW()=1,"KEY",IF(ISNA(VLOOKUP(B3260,車名対応マスタ!B:D,3,FALSE)),"",IF(VLOOKUP(B3260,車名対応マスタ!B:D,3,FALSE)="","",$D3260&amp;" "&amp;IF($G3260="9","J","O")&amp;" "&amp;$I3260&amp;" "&amp;IF($I3260&lt;=TEXT(★完成資料!$A$1,"yyyymm"),TEXT(★完成資料!$A$1,"yyyymm"),"999999")&amp; " " &amp; LEFT(F3260 &amp; "          ",10))))</f>
        <v xml:space="preserve">T O 202205 yyyy00 PHV       </v>
      </c>
      <c r="B3260" s="68" t="s">
        <v>479</v>
      </c>
      <c r="C3260" s="68" t="s">
        <v>528</v>
      </c>
      <c r="D3260" s="68" t="s">
        <v>287</v>
      </c>
      <c r="E3260" s="68" t="s">
        <v>359</v>
      </c>
      <c r="F3260" s="68" t="s">
        <v>517</v>
      </c>
      <c r="G3260" s="68" t="s">
        <v>77</v>
      </c>
      <c r="H3260" s="68" t="s">
        <v>273</v>
      </c>
      <c r="I3260" s="68" t="s">
        <v>647</v>
      </c>
      <c r="J3260" s="65">
        <v>1</v>
      </c>
      <c r="L3260" s="65">
        <v>419</v>
      </c>
      <c r="M3260" s="65" t="s">
        <v>262</v>
      </c>
    </row>
    <row r="3261" spans="1:13" ht="12.75" customHeight="1">
      <c r="A3261" s="65" t="str">
        <f>IF(ROW()=1,"KEY",IF(ISNA(VLOOKUP(B3261,車名対応マスタ!B:D,3,FALSE)),"",IF(VLOOKUP(B3261,車名対応マスタ!B:D,3,FALSE)="","",$D3261&amp;" "&amp;IF($G3261="9","J","O")&amp;" "&amp;$I3261&amp;" "&amp;IF($I3261&lt;=TEXT(★完成資料!$A$1,"yyyymm"),TEXT(★完成資料!$A$1,"yyyymm"),"999999")&amp; " " &amp; LEFT(F3261 &amp; "          ",10))))</f>
        <v xml:space="preserve">T O 202206 yyyy00 PHV       </v>
      </c>
      <c r="B3261" s="68" t="s">
        <v>479</v>
      </c>
      <c r="C3261" s="68" t="s">
        <v>528</v>
      </c>
      <c r="D3261" s="68" t="s">
        <v>287</v>
      </c>
      <c r="E3261" s="68" t="s">
        <v>359</v>
      </c>
      <c r="F3261" s="68" t="s">
        <v>517</v>
      </c>
      <c r="G3261" s="68" t="s">
        <v>77</v>
      </c>
      <c r="H3261" s="68" t="s">
        <v>273</v>
      </c>
      <c r="I3261" s="68" t="s">
        <v>652</v>
      </c>
      <c r="J3261" s="65">
        <v>7</v>
      </c>
      <c r="K3261" s="65">
        <v>3</v>
      </c>
      <c r="L3261" s="65">
        <v>419</v>
      </c>
      <c r="M3261" s="65" t="s">
        <v>262</v>
      </c>
    </row>
    <row r="3262" spans="1:13" ht="12.75" customHeight="1">
      <c r="A3262" s="65" t="str">
        <f>IF(ROW()=1,"KEY",IF(ISNA(VLOOKUP(B3262,車名対応マスタ!B:D,3,FALSE)),"",IF(VLOOKUP(B3262,車名対応マスタ!B:D,3,FALSE)="","",$D3262&amp;" "&amp;IF($G3262="9","J","O")&amp;" "&amp;$I3262&amp;" "&amp;IF($I3262&lt;=TEXT(★完成資料!$A$1,"yyyymm"),TEXT(★完成資料!$A$1,"yyyymm"),"999999")&amp; " " &amp; LEFT(F3262 &amp; "          ",10))))</f>
        <v xml:space="preserve">T O 202207 yyyy00 PHV       </v>
      </c>
      <c r="B3262" s="68" t="s">
        <v>479</v>
      </c>
      <c r="C3262" s="68" t="s">
        <v>528</v>
      </c>
      <c r="D3262" s="68" t="s">
        <v>287</v>
      </c>
      <c r="E3262" s="68" t="s">
        <v>359</v>
      </c>
      <c r="F3262" s="68" t="s">
        <v>517</v>
      </c>
      <c r="G3262" s="68" t="s">
        <v>77</v>
      </c>
      <c r="H3262" s="68" t="s">
        <v>273</v>
      </c>
      <c r="I3262" s="68" t="s">
        <v>655</v>
      </c>
      <c r="J3262" s="65">
        <v>1</v>
      </c>
      <c r="K3262" s="65">
        <v>1</v>
      </c>
      <c r="L3262" s="65">
        <v>419</v>
      </c>
      <c r="M3262" s="65" t="s">
        <v>262</v>
      </c>
    </row>
    <row r="3263" spans="1:13" ht="12.75" customHeight="1">
      <c r="A3263" s="65" t="str">
        <f>IF(ROW()=1,"KEY",IF(ISNA(VLOOKUP(B3263,車名対応マスタ!B:D,3,FALSE)),"",IF(VLOOKUP(B3263,車名対応マスタ!B:D,3,FALSE)="","",$D3263&amp;" "&amp;IF($G3263="9","J","O")&amp;" "&amp;$I3263&amp;" "&amp;IF($I3263&lt;=TEXT(★完成資料!$A$1,"yyyymm"),TEXT(★完成資料!$A$1,"yyyymm"),"999999")&amp; " " &amp; LEFT(F3263 &amp; "          ",10))))</f>
        <v xml:space="preserve">T O 202208 yyyy00 PHV       </v>
      </c>
      <c r="B3263" s="68" t="s">
        <v>479</v>
      </c>
      <c r="C3263" s="68" t="s">
        <v>528</v>
      </c>
      <c r="D3263" s="68" t="s">
        <v>287</v>
      </c>
      <c r="E3263" s="68" t="s">
        <v>359</v>
      </c>
      <c r="F3263" s="68" t="s">
        <v>517</v>
      </c>
      <c r="G3263" s="68" t="s">
        <v>77</v>
      </c>
      <c r="H3263" s="68" t="s">
        <v>273</v>
      </c>
      <c r="I3263" s="68" t="s">
        <v>656</v>
      </c>
      <c r="J3263" s="65">
        <v>1</v>
      </c>
      <c r="K3263" s="65">
        <v>1</v>
      </c>
      <c r="L3263" s="65">
        <v>419</v>
      </c>
      <c r="M3263" s="65" t="s">
        <v>262</v>
      </c>
    </row>
    <row r="3264" spans="1:13" ht="12.75" customHeight="1">
      <c r="A3264" s="65" t="str">
        <f>IF(ROW()=1,"KEY",IF(ISNA(VLOOKUP(B3264,車名対応マスタ!B:D,3,FALSE)),"",IF(VLOOKUP(B3264,車名対応マスタ!B:D,3,FALSE)="","",$D3264&amp;" "&amp;IF($G3264="9","J","O")&amp;" "&amp;$I3264&amp;" "&amp;IF($I3264&lt;=TEXT(★完成資料!$A$1,"yyyymm"),TEXT(★完成資料!$A$1,"yyyymm"),"999999")&amp; " " &amp; LEFT(F3264 &amp; "          ",10))))</f>
        <v xml:space="preserve">T O 202209 yyyy00 PHV       </v>
      </c>
      <c r="B3264" s="68" t="s">
        <v>479</v>
      </c>
      <c r="C3264" s="68" t="s">
        <v>528</v>
      </c>
      <c r="D3264" s="68" t="s">
        <v>287</v>
      </c>
      <c r="E3264" s="68" t="s">
        <v>359</v>
      </c>
      <c r="F3264" s="68" t="s">
        <v>517</v>
      </c>
      <c r="G3264" s="68" t="s">
        <v>77</v>
      </c>
      <c r="H3264" s="68" t="s">
        <v>273</v>
      </c>
      <c r="I3264" s="68" t="s">
        <v>657</v>
      </c>
      <c r="J3264" s="65">
        <v>1</v>
      </c>
      <c r="K3264" s="65">
        <v>1</v>
      </c>
      <c r="L3264" s="65">
        <v>419</v>
      </c>
      <c r="M3264" s="65" t="s">
        <v>262</v>
      </c>
    </row>
    <row r="3265" spans="1:13" ht="12.75" customHeight="1">
      <c r="A3265" s="65" t="str">
        <f>IF(ROW()=1,"KEY",IF(ISNA(VLOOKUP(B3265,車名対応マスタ!B:D,3,FALSE)),"",IF(VLOOKUP(B3265,車名対応マスタ!B:D,3,FALSE)="","",$D3265&amp;" "&amp;IF($G3265="9","J","O")&amp;" "&amp;$I3265&amp;" "&amp;IF($I3265&lt;=TEXT(★完成資料!$A$1,"yyyymm"),TEXT(★完成資料!$A$1,"yyyymm"),"999999")&amp; " " &amp; LEFT(F3265 &amp; "          ",10))))</f>
        <v xml:space="preserve">T O 202210 yyyy00 PHV       </v>
      </c>
      <c r="B3265" s="68" t="s">
        <v>479</v>
      </c>
      <c r="C3265" s="68" t="s">
        <v>528</v>
      </c>
      <c r="D3265" s="68" t="s">
        <v>287</v>
      </c>
      <c r="E3265" s="68" t="s">
        <v>359</v>
      </c>
      <c r="F3265" s="68" t="s">
        <v>517</v>
      </c>
      <c r="G3265" s="68" t="s">
        <v>77</v>
      </c>
      <c r="H3265" s="68" t="s">
        <v>273</v>
      </c>
      <c r="I3265" s="68" t="s">
        <v>663</v>
      </c>
      <c r="K3265" s="65">
        <v>1</v>
      </c>
      <c r="L3265" s="65">
        <v>419</v>
      </c>
      <c r="M3265" s="65" t="s">
        <v>262</v>
      </c>
    </row>
    <row r="3266" spans="1:13" ht="12.75" customHeight="1">
      <c r="A3266" s="65" t="str">
        <f>IF(ROW()=1,"KEY",IF(ISNA(VLOOKUP(B3266,車名対応マスタ!B:D,3,FALSE)),"",IF(VLOOKUP(B3266,車名対応マスタ!B:D,3,FALSE)="","",$D3266&amp;" "&amp;IF($G3266="9","J","O")&amp;" "&amp;$I3266&amp;" "&amp;IF($I3266&lt;=TEXT(★完成資料!$A$1,"yyyymm"),TEXT(★完成資料!$A$1,"yyyymm"),"999999")&amp; " " &amp; LEFT(F3266 &amp; "          ",10))))</f>
        <v xml:space="preserve">T O 202201 yyyy00 PHV       </v>
      </c>
      <c r="B3266" s="68" t="s">
        <v>479</v>
      </c>
      <c r="C3266" s="68" t="s">
        <v>528</v>
      </c>
      <c r="D3266" s="68" t="s">
        <v>287</v>
      </c>
      <c r="E3266" s="68" t="s">
        <v>359</v>
      </c>
      <c r="F3266" s="68" t="s">
        <v>517</v>
      </c>
      <c r="G3266" s="68" t="s">
        <v>77</v>
      </c>
      <c r="H3266" s="68" t="s">
        <v>273</v>
      </c>
      <c r="I3266" s="68" t="s">
        <v>639</v>
      </c>
      <c r="J3266" s="65">
        <v>1</v>
      </c>
      <c r="K3266" s="65">
        <v>1</v>
      </c>
      <c r="L3266" s="65">
        <v>403</v>
      </c>
      <c r="M3266" s="65" t="s">
        <v>428</v>
      </c>
    </row>
    <row r="3267" spans="1:13" ht="12.75" customHeight="1">
      <c r="A3267" s="65" t="str">
        <f>IF(ROW()=1,"KEY",IF(ISNA(VLOOKUP(B3267,車名対応マスタ!B:D,3,FALSE)),"",IF(VLOOKUP(B3267,車名対応マスタ!B:D,3,FALSE)="","",$D3267&amp;" "&amp;IF($G3267="9","J","O")&amp;" "&amp;$I3267&amp;" "&amp;IF($I3267&lt;=TEXT(★完成資料!$A$1,"yyyymm"),TEXT(★完成資料!$A$1,"yyyymm"),"999999")&amp; " " &amp; LEFT(F3267 &amp; "          ",10))))</f>
        <v xml:space="preserve">T O 202202 yyyy00 PHV       </v>
      </c>
      <c r="B3267" s="68" t="s">
        <v>479</v>
      </c>
      <c r="C3267" s="68" t="s">
        <v>528</v>
      </c>
      <c r="D3267" s="68" t="s">
        <v>287</v>
      </c>
      <c r="E3267" s="68" t="s">
        <v>359</v>
      </c>
      <c r="F3267" s="68" t="s">
        <v>517</v>
      </c>
      <c r="G3267" s="68" t="s">
        <v>77</v>
      </c>
      <c r="H3267" s="68" t="s">
        <v>273</v>
      </c>
      <c r="I3267" s="68" t="s">
        <v>640</v>
      </c>
      <c r="J3267" s="65">
        <v>1</v>
      </c>
      <c r="L3267" s="65">
        <v>403</v>
      </c>
      <c r="M3267" s="65" t="s">
        <v>428</v>
      </c>
    </row>
    <row r="3268" spans="1:13" ht="12.75" customHeight="1">
      <c r="A3268" s="65" t="str">
        <f>IF(ROW()=1,"KEY",IF(ISNA(VLOOKUP(B3268,車名対応マスタ!B:D,3,FALSE)),"",IF(VLOOKUP(B3268,車名対応マスタ!B:D,3,FALSE)="","",$D3268&amp;" "&amp;IF($G3268="9","J","O")&amp;" "&amp;$I3268&amp;" "&amp;IF($I3268&lt;=TEXT(★完成資料!$A$1,"yyyymm"),TEXT(★完成資料!$A$1,"yyyymm"),"999999")&amp; " " &amp; LEFT(F3268 &amp; "          ",10))))</f>
        <v xml:space="preserve">T O 202203 yyyy00 PHV       </v>
      </c>
      <c r="B3268" s="68" t="s">
        <v>479</v>
      </c>
      <c r="C3268" s="68" t="s">
        <v>528</v>
      </c>
      <c r="D3268" s="68" t="s">
        <v>287</v>
      </c>
      <c r="E3268" s="68" t="s">
        <v>359</v>
      </c>
      <c r="F3268" s="68" t="s">
        <v>517</v>
      </c>
      <c r="G3268" s="68" t="s">
        <v>77</v>
      </c>
      <c r="H3268" s="68" t="s">
        <v>273</v>
      </c>
      <c r="I3268" s="68" t="s">
        <v>641</v>
      </c>
      <c r="J3268" s="65">
        <v>1</v>
      </c>
      <c r="K3268" s="65">
        <v>3</v>
      </c>
      <c r="L3268" s="65">
        <v>403</v>
      </c>
      <c r="M3268" s="65" t="s">
        <v>428</v>
      </c>
    </row>
    <row r="3269" spans="1:13" ht="12.75" customHeight="1">
      <c r="A3269" s="65" t="str">
        <f>IF(ROW()=1,"KEY",IF(ISNA(VLOOKUP(B3269,車名対応マスタ!B:D,3,FALSE)),"",IF(VLOOKUP(B3269,車名対応マスタ!B:D,3,FALSE)="","",$D3269&amp;" "&amp;IF($G3269="9","J","O")&amp;" "&amp;$I3269&amp;" "&amp;IF($I3269&lt;=TEXT(★完成資料!$A$1,"yyyymm"),TEXT(★完成資料!$A$1,"yyyymm"),"999999")&amp; " " &amp; LEFT(F3269 &amp; "          ",10))))</f>
        <v xml:space="preserve">T O 202204 yyyy00 PHV       </v>
      </c>
      <c r="B3269" s="68" t="s">
        <v>479</v>
      </c>
      <c r="C3269" s="68" t="s">
        <v>528</v>
      </c>
      <c r="D3269" s="68" t="s">
        <v>287</v>
      </c>
      <c r="E3269" s="68" t="s">
        <v>359</v>
      </c>
      <c r="F3269" s="68" t="s">
        <v>517</v>
      </c>
      <c r="G3269" s="68" t="s">
        <v>77</v>
      </c>
      <c r="H3269" s="68" t="s">
        <v>273</v>
      </c>
      <c r="I3269" s="68" t="s">
        <v>642</v>
      </c>
      <c r="J3269" s="65">
        <v>3</v>
      </c>
      <c r="K3269" s="65">
        <v>1</v>
      </c>
      <c r="L3269" s="65">
        <v>403</v>
      </c>
      <c r="M3269" s="65" t="s">
        <v>428</v>
      </c>
    </row>
    <row r="3270" spans="1:13" ht="12.75" customHeight="1">
      <c r="A3270" s="65" t="str">
        <f>IF(ROW()=1,"KEY",IF(ISNA(VLOOKUP(B3270,車名対応マスタ!B:D,3,FALSE)),"",IF(VLOOKUP(B3270,車名対応マスタ!B:D,3,FALSE)="","",$D3270&amp;" "&amp;IF($G3270="9","J","O")&amp;" "&amp;$I3270&amp;" "&amp;IF($I3270&lt;=TEXT(★完成資料!$A$1,"yyyymm"),TEXT(★完成資料!$A$1,"yyyymm"),"999999")&amp; " " &amp; LEFT(F3270 &amp; "          ",10))))</f>
        <v xml:space="preserve">T O 202205 yyyy00 PHV       </v>
      </c>
      <c r="B3270" s="68" t="s">
        <v>479</v>
      </c>
      <c r="C3270" s="68" t="s">
        <v>528</v>
      </c>
      <c r="D3270" s="68" t="s">
        <v>287</v>
      </c>
      <c r="E3270" s="68" t="s">
        <v>359</v>
      </c>
      <c r="F3270" s="68" t="s">
        <v>517</v>
      </c>
      <c r="G3270" s="68" t="s">
        <v>77</v>
      </c>
      <c r="H3270" s="68" t="s">
        <v>273</v>
      </c>
      <c r="I3270" s="68" t="s">
        <v>647</v>
      </c>
      <c r="J3270" s="65">
        <v>3</v>
      </c>
      <c r="K3270" s="65">
        <v>2</v>
      </c>
      <c r="L3270" s="65">
        <v>403</v>
      </c>
      <c r="M3270" s="65" t="s">
        <v>428</v>
      </c>
    </row>
    <row r="3271" spans="1:13" ht="12.75" customHeight="1">
      <c r="A3271" s="65" t="str">
        <f>IF(ROW()=1,"KEY",IF(ISNA(VLOOKUP(B3271,車名対応マスタ!B:D,3,FALSE)),"",IF(VLOOKUP(B3271,車名対応マスタ!B:D,3,FALSE)="","",$D3271&amp;" "&amp;IF($G3271="9","J","O")&amp;" "&amp;$I3271&amp;" "&amp;IF($I3271&lt;=TEXT(★完成資料!$A$1,"yyyymm"),TEXT(★完成資料!$A$1,"yyyymm"),"999999")&amp; " " &amp; LEFT(F3271 &amp; "          ",10))))</f>
        <v xml:space="preserve">T O 202206 yyyy00 PHV       </v>
      </c>
      <c r="B3271" s="68" t="s">
        <v>479</v>
      </c>
      <c r="C3271" s="68" t="s">
        <v>528</v>
      </c>
      <c r="D3271" s="68" t="s">
        <v>287</v>
      </c>
      <c r="E3271" s="68" t="s">
        <v>359</v>
      </c>
      <c r="F3271" s="68" t="s">
        <v>517</v>
      </c>
      <c r="G3271" s="68" t="s">
        <v>77</v>
      </c>
      <c r="H3271" s="68" t="s">
        <v>273</v>
      </c>
      <c r="I3271" s="68" t="s">
        <v>652</v>
      </c>
      <c r="J3271" s="65">
        <v>1</v>
      </c>
      <c r="K3271" s="65">
        <v>2</v>
      </c>
      <c r="L3271" s="65">
        <v>403</v>
      </c>
      <c r="M3271" s="65" t="s">
        <v>428</v>
      </c>
    </row>
    <row r="3272" spans="1:13" ht="12.75" customHeight="1">
      <c r="A3272" s="65" t="str">
        <f>IF(ROW()=1,"KEY",IF(ISNA(VLOOKUP(B3272,車名対応マスタ!B:D,3,FALSE)),"",IF(VLOOKUP(B3272,車名対応マスタ!B:D,3,FALSE)="","",$D3272&amp;" "&amp;IF($G3272="9","J","O")&amp;" "&amp;$I3272&amp;" "&amp;IF($I3272&lt;=TEXT(★完成資料!$A$1,"yyyymm"),TEXT(★完成資料!$A$1,"yyyymm"),"999999")&amp; " " &amp; LEFT(F3272 &amp; "          ",10))))</f>
        <v xml:space="preserve">T O 202207 yyyy00 PHV       </v>
      </c>
      <c r="B3272" s="68" t="s">
        <v>479</v>
      </c>
      <c r="C3272" s="68" t="s">
        <v>528</v>
      </c>
      <c r="D3272" s="68" t="s">
        <v>287</v>
      </c>
      <c r="E3272" s="68" t="s">
        <v>359</v>
      </c>
      <c r="F3272" s="68" t="s">
        <v>517</v>
      </c>
      <c r="G3272" s="68" t="s">
        <v>77</v>
      </c>
      <c r="H3272" s="68" t="s">
        <v>273</v>
      </c>
      <c r="I3272" s="68" t="s">
        <v>655</v>
      </c>
      <c r="K3272" s="65">
        <v>2</v>
      </c>
      <c r="L3272" s="65">
        <v>403</v>
      </c>
      <c r="M3272" s="65" t="s">
        <v>428</v>
      </c>
    </row>
    <row r="3273" spans="1:13" ht="12.75" customHeight="1">
      <c r="A3273" s="65" t="str">
        <f>IF(ROW()=1,"KEY",IF(ISNA(VLOOKUP(B3273,車名対応マスタ!B:D,3,FALSE)),"",IF(VLOOKUP(B3273,車名対応マスタ!B:D,3,FALSE)="","",$D3273&amp;" "&amp;IF($G3273="9","J","O")&amp;" "&amp;$I3273&amp;" "&amp;IF($I3273&lt;=TEXT(★完成資料!$A$1,"yyyymm"),TEXT(★完成資料!$A$1,"yyyymm"),"999999")&amp; " " &amp; LEFT(F3273 &amp; "          ",10))))</f>
        <v xml:space="preserve">T O 202208 yyyy00 PHV       </v>
      </c>
      <c r="B3273" s="68" t="s">
        <v>479</v>
      </c>
      <c r="C3273" s="68" t="s">
        <v>528</v>
      </c>
      <c r="D3273" s="68" t="s">
        <v>287</v>
      </c>
      <c r="E3273" s="68" t="s">
        <v>359</v>
      </c>
      <c r="F3273" s="68" t="s">
        <v>517</v>
      </c>
      <c r="G3273" s="68" t="s">
        <v>77</v>
      </c>
      <c r="H3273" s="68" t="s">
        <v>273</v>
      </c>
      <c r="I3273" s="68" t="s">
        <v>656</v>
      </c>
      <c r="J3273" s="65">
        <v>2</v>
      </c>
      <c r="L3273" s="65">
        <v>403</v>
      </c>
      <c r="M3273" s="65" t="s">
        <v>428</v>
      </c>
    </row>
    <row r="3274" spans="1:13" ht="12.75" customHeight="1">
      <c r="A3274" s="65" t="str">
        <f>IF(ROW()=1,"KEY",IF(ISNA(VLOOKUP(B3274,車名対応マスタ!B:D,3,FALSE)),"",IF(VLOOKUP(B3274,車名対応マスタ!B:D,3,FALSE)="","",$D3274&amp;" "&amp;IF($G3274="9","J","O")&amp;" "&amp;$I3274&amp;" "&amp;IF($I3274&lt;=TEXT(★完成資料!$A$1,"yyyymm"),TEXT(★完成資料!$A$1,"yyyymm"),"999999")&amp; " " &amp; LEFT(F3274 &amp; "          ",10))))</f>
        <v xml:space="preserve">T O 202209 yyyy00 PHV       </v>
      </c>
      <c r="B3274" s="68" t="s">
        <v>479</v>
      </c>
      <c r="C3274" s="68" t="s">
        <v>528</v>
      </c>
      <c r="D3274" s="68" t="s">
        <v>287</v>
      </c>
      <c r="E3274" s="68" t="s">
        <v>359</v>
      </c>
      <c r="F3274" s="68" t="s">
        <v>517</v>
      </c>
      <c r="G3274" s="68" t="s">
        <v>77</v>
      </c>
      <c r="H3274" s="68" t="s">
        <v>273</v>
      </c>
      <c r="I3274" s="68" t="s">
        <v>657</v>
      </c>
      <c r="K3274" s="65">
        <v>2</v>
      </c>
      <c r="L3274" s="65">
        <v>403</v>
      </c>
      <c r="M3274" s="65" t="s">
        <v>428</v>
      </c>
    </row>
    <row r="3275" spans="1:13" ht="12.75" customHeight="1">
      <c r="A3275" s="65" t="str">
        <f>IF(ROW()=1,"KEY",IF(ISNA(VLOOKUP(B3275,車名対応マスタ!B:D,3,FALSE)),"",IF(VLOOKUP(B3275,車名対応マスタ!B:D,3,FALSE)="","",$D3275&amp;" "&amp;IF($G3275="9","J","O")&amp;" "&amp;$I3275&amp;" "&amp;IF($I3275&lt;=TEXT(★完成資料!$A$1,"yyyymm"),TEXT(★完成資料!$A$1,"yyyymm"),"999999")&amp; " " &amp; LEFT(F3275 &amp; "          ",10))))</f>
        <v xml:space="preserve">T O 202210 yyyy00 PHV       </v>
      </c>
      <c r="B3275" s="68" t="s">
        <v>479</v>
      </c>
      <c r="C3275" s="68" t="s">
        <v>528</v>
      </c>
      <c r="D3275" s="68" t="s">
        <v>287</v>
      </c>
      <c r="E3275" s="68" t="s">
        <v>359</v>
      </c>
      <c r="F3275" s="68" t="s">
        <v>517</v>
      </c>
      <c r="G3275" s="68" t="s">
        <v>77</v>
      </c>
      <c r="H3275" s="68" t="s">
        <v>273</v>
      </c>
      <c r="I3275" s="68" t="s">
        <v>663</v>
      </c>
      <c r="J3275" s="65">
        <v>1</v>
      </c>
      <c r="K3275" s="65">
        <v>2</v>
      </c>
      <c r="L3275" s="65">
        <v>403</v>
      </c>
      <c r="M3275" s="65" t="s">
        <v>428</v>
      </c>
    </row>
    <row r="3276" spans="1:13" ht="12.75" customHeight="1">
      <c r="A3276" s="65" t="str">
        <f>IF(ROW()=1,"KEY",IF(ISNA(VLOOKUP(B3276,車名対応マスタ!B:D,3,FALSE)),"",IF(VLOOKUP(B3276,車名対応マスタ!B:D,3,FALSE)="","",$D3276&amp;" "&amp;IF($G3276="9","J","O")&amp;" "&amp;$I3276&amp;" "&amp;IF($I3276&lt;=TEXT(★完成資料!$A$1,"yyyymm"),TEXT(★完成資料!$A$1,"yyyymm"),"999999")&amp; " " &amp; LEFT(F3276 &amp; "          ",10))))</f>
        <v xml:space="preserve">T O 202201 yyyy00 PHV       </v>
      </c>
      <c r="B3276" s="68" t="s">
        <v>479</v>
      </c>
      <c r="C3276" s="68" t="s">
        <v>528</v>
      </c>
      <c r="D3276" s="68" t="s">
        <v>287</v>
      </c>
      <c r="E3276" s="68" t="s">
        <v>359</v>
      </c>
      <c r="F3276" s="68" t="s">
        <v>517</v>
      </c>
      <c r="G3276" s="68" t="s">
        <v>77</v>
      </c>
      <c r="H3276" s="68" t="s">
        <v>273</v>
      </c>
      <c r="I3276" s="68" t="s">
        <v>639</v>
      </c>
      <c r="K3276" s="65">
        <v>9</v>
      </c>
      <c r="L3276" s="65">
        <v>418</v>
      </c>
      <c r="M3276" s="65" t="s">
        <v>429</v>
      </c>
    </row>
    <row r="3277" spans="1:13" ht="12.75" customHeight="1">
      <c r="A3277" s="65" t="str">
        <f>IF(ROW()=1,"KEY",IF(ISNA(VLOOKUP(B3277,車名対応マスタ!B:D,3,FALSE)),"",IF(VLOOKUP(B3277,車名対応マスタ!B:D,3,FALSE)="","",$D3277&amp;" "&amp;IF($G3277="9","J","O")&amp;" "&amp;$I3277&amp;" "&amp;IF($I3277&lt;=TEXT(★完成資料!$A$1,"yyyymm"),TEXT(★完成資料!$A$1,"yyyymm"),"999999")&amp; " " &amp; LEFT(F3277 &amp; "          ",10))))</f>
        <v xml:space="preserve">T O 202202 yyyy00 PHV       </v>
      </c>
      <c r="B3277" s="68" t="s">
        <v>479</v>
      </c>
      <c r="C3277" s="68" t="s">
        <v>528</v>
      </c>
      <c r="D3277" s="68" t="s">
        <v>287</v>
      </c>
      <c r="E3277" s="68" t="s">
        <v>359</v>
      </c>
      <c r="F3277" s="68" t="s">
        <v>517</v>
      </c>
      <c r="G3277" s="68" t="s">
        <v>77</v>
      </c>
      <c r="H3277" s="68" t="s">
        <v>273</v>
      </c>
      <c r="I3277" s="68" t="s">
        <v>640</v>
      </c>
      <c r="K3277" s="65">
        <v>1</v>
      </c>
      <c r="L3277" s="65">
        <v>418</v>
      </c>
      <c r="M3277" s="65" t="s">
        <v>429</v>
      </c>
    </row>
    <row r="3278" spans="1:13" ht="12.75" customHeight="1">
      <c r="A3278" s="65" t="str">
        <f>IF(ROW()=1,"KEY",IF(ISNA(VLOOKUP(B3278,車名対応マスタ!B:D,3,FALSE)),"",IF(VLOOKUP(B3278,車名対応マスタ!B:D,3,FALSE)="","",$D3278&amp;" "&amp;IF($G3278="9","J","O")&amp;" "&amp;$I3278&amp;" "&amp;IF($I3278&lt;=TEXT(★完成資料!$A$1,"yyyymm"),TEXT(★完成資料!$A$1,"yyyymm"),"999999")&amp; " " &amp; LEFT(F3278 &amp; "          ",10))))</f>
        <v xml:space="preserve">T O 202203 yyyy00 PHV       </v>
      </c>
      <c r="B3278" s="68" t="s">
        <v>479</v>
      </c>
      <c r="C3278" s="68" t="s">
        <v>528</v>
      </c>
      <c r="D3278" s="68" t="s">
        <v>287</v>
      </c>
      <c r="E3278" s="68" t="s">
        <v>359</v>
      </c>
      <c r="F3278" s="68" t="s">
        <v>517</v>
      </c>
      <c r="G3278" s="68" t="s">
        <v>77</v>
      </c>
      <c r="H3278" s="68" t="s">
        <v>273</v>
      </c>
      <c r="I3278" s="68" t="s">
        <v>641</v>
      </c>
      <c r="K3278" s="65">
        <v>2</v>
      </c>
      <c r="L3278" s="65">
        <v>418</v>
      </c>
      <c r="M3278" s="65" t="s">
        <v>429</v>
      </c>
    </row>
    <row r="3279" spans="1:13" ht="12.75" customHeight="1">
      <c r="A3279" s="65" t="str">
        <f>IF(ROW()=1,"KEY",IF(ISNA(VLOOKUP(B3279,車名対応マスタ!B:D,3,FALSE)),"",IF(VLOOKUP(B3279,車名対応マスタ!B:D,3,FALSE)="","",$D3279&amp;" "&amp;IF($G3279="9","J","O")&amp;" "&amp;$I3279&amp;" "&amp;IF($I3279&lt;=TEXT(★完成資料!$A$1,"yyyymm"),TEXT(★完成資料!$A$1,"yyyymm"),"999999")&amp; " " &amp; LEFT(F3279 &amp; "          ",10))))</f>
        <v xml:space="preserve">T O 202206 yyyy00 PHV       </v>
      </c>
      <c r="B3279" s="68" t="s">
        <v>479</v>
      </c>
      <c r="C3279" s="68" t="s">
        <v>528</v>
      </c>
      <c r="D3279" s="68" t="s">
        <v>287</v>
      </c>
      <c r="E3279" s="68" t="s">
        <v>359</v>
      </c>
      <c r="F3279" s="68" t="s">
        <v>517</v>
      </c>
      <c r="G3279" s="68" t="s">
        <v>77</v>
      </c>
      <c r="H3279" s="68" t="s">
        <v>273</v>
      </c>
      <c r="I3279" s="68" t="s">
        <v>652</v>
      </c>
      <c r="K3279" s="65">
        <v>1</v>
      </c>
      <c r="L3279" s="65">
        <v>418</v>
      </c>
      <c r="M3279" s="65" t="s">
        <v>429</v>
      </c>
    </row>
    <row r="3280" spans="1:13" ht="12.75" customHeight="1">
      <c r="A3280" s="65" t="str">
        <f>IF(ROW()=1,"KEY",IF(ISNA(VLOOKUP(B3280,車名対応マスタ!B:D,3,FALSE)),"",IF(VLOOKUP(B3280,車名対応マスタ!B:D,3,FALSE)="","",$D3280&amp;" "&amp;IF($G3280="9","J","O")&amp;" "&amp;$I3280&amp;" "&amp;IF($I3280&lt;=TEXT(★完成資料!$A$1,"yyyymm"),TEXT(★完成資料!$A$1,"yyyymm"),"999999")&amp; " " &amp; LEFT(F3280 &amp; "          ",10))))</f>
        <v xml:space="preserve">T O 202208 yyyy00 PHV       </v>
      </c>
      <c r="B3280" s="68" t="s">
        <v>479</v>
      </c>
      <c r="C3280" s="68" t="s">
        <v>528</v>
      </c>
      <c r="D3280" s="68" t="s">
        <v>287</v>
      </c>
      <c r="E3280" s="68" t="s">
        <v>359</v>
      </c>
      <c r="F3280" s="68" t="s">
        <v>517</v>
      </c>
      <c r="G3280" s="68" t="s">
        <v>77</v>
      </c>
      <c r="H3280" s="68" t="s">
        <v>273</v>
      </c>
      <c r="I3280" s="68" t="s">
        <v>656</v>
      </c>
      <c r="J3280" s="65">
        <v>3</v>
      </c>
      <c r="K3280" s="65">
        <v>0</v>
      </c>
      <c r="L3280" s="65">
        <v>418</v>
      </c>
      <c r="M3280" s="65" t="s">
        <v>429</v>
      </c>
    </row>
    <row r="3281" spans="1:13" ht="12.75" customHeight="1">
      <c r="A3281" s="65" t="str">
        <f>IF(ROW()=1,"KEY",IF(ISNA(VLOOKUP(B3281,車名対応マスタ!B:D,3,FALSE)),"",IF(VLOOKUP(B3281,車名対応マスタ!B:D,3,FALSE)="","",$D3281&amp;" "&amp;IF($G3281="9","J","O")&amp;" "&amp;$I3281&amp;" "&amp;IF($I3281&lt;=TEXT(★完成資料!$A$1,"yyyymm"),TEXT(★完成資料!$A$1,"yyyymm"),"999999")&amp; " " &amp; LEFT(F3281 &amp; "          ",10))))</f>
        <v xml:space="preserve">T O 202209 yyyy00 PHV       </v>
      </c>
      <c r="B3281" s="68" t="s">
        <v>479</v>
      </c>
      <c r="C3281" s="68" t="s">
        <v>528</v>
      </c>
      <c r="D3281" s="68" t="s">
        <v>287</v>
      </c>
      <c r="E3281" s="68" t="s">
        <v>359</v>
      </c>
      <c r="F3281" s="68" t="s">
        <v>517</v>
      </c>
      <c r="G3281" s="68" t="s">
        <v>77</v>
      </c>
      <c r="H3281" s="68" t="s">
        <v>273</v>
      </c>
      <c r="I3281" s="68" t="s">
        <v>657</v>
      </c>
      <c r="J3281" s="65">
        <v>3</v>
      </c>
      <c r="K3281" s="65">
        <v>1</v>
      </c>
      <c r="L3281" s="65">
        <v>418</v>
      </c>
      <c r="M3281" s="65" t="s">
        <v>429</v>
      </c>
    </row>
    <row r="3282" spans="1:13" ht="12.75" customHeight="1">
      <c r="A3282" s="65" t="str">
        <f>IF(ROW()=1,"KEY",IF(ISNA(VLOOKUP(B3282,車名対応マスタ!B:D,3,FALSE)),"",IF(VLOOKUP(B3282,車名対応マスタ!B:D,3,FALSE)="","",$D3282&amp;" "&amp;IF($G3282="9","J","O")&amp;" "&amp;$I3282&amp;" "&amp;IF($I3282&lt;=TEXT(★完成資料!$A$1,"yyyymm"),TEXT(★完成資料!$A$1,"yyyymm"),"999999")&amp; " " &amp; LEFT(F3282 &amp; "          ",10))))</f>
        <v xml:space="preserve">T O 202210 yyyy00 PHV       </v>
      </c>
      <c r="B3282" s="68" t="s">
        <v>479</v>
      </c>
      <c r="C3282" s="68" t="s">
        <v>528</v>
      </c>
      <c r="D3282" s="68" t="s">
        <v>287</v>
      </c>
      <c r="E3282" s="68" t="s">
        <v>359</v>
      </c>
      <c r="F3282" s="68" t="s">
        <v>517</v>
      </c>
      <c r="G3282" s="68" t="s">
        <v>77</v>
      </c>
      <c r="H3282" s="68" t="s">
        <v>273</v>
      </c>
      <c r="I3282" s="68" t="s">
        <v>663</v>
      </c>
      <c r="K3282" s="65">
        <v>1</v>
      </c>
      <c r="L3282" s="65">
        <v>418</v>
      </c>
      <c r="M3282" s="65" t="s">
        <v>429</v>
      </c>
    </row>
    <row r="3283" spans="1:13" ht="12.75" customHeight="1">
      <c r="A3283" s="65" t="str">
        <f>IF(ROW()=1,"KEY",IF(ISNA(VLOOKUP(B3283,車名対応マスタ!B:D,3,FALSE)),"",IF(VLOOKUP(B3283,車名対応マスタ!B:D,3,FALSE)="","",$D3283&amp;" "&amp;IF($G3283="9","J","O")&amp;" "&amp;$I3283&amp;" "&amp;IF($I3283&lt;=TEXT(★完成資料!$A$1,"yyyymm"),TEXT(★完成資料!$A$1,"yyyymm"),"999999")&amp; " " &amp; LEFT(F3283 &amp; "          ",10))))</f>
        <v xml:space="preserve">T O 202203 yyyy00 PHV       </v>
      </c>
      <c r="B3283" s="68" t="s">
        <v>479</v>
      </c>
      <c r="C3283" s="68" t="s">
        <v>528</v>
      </c>
      <c r="D3283" s="68" t="s">
        <v>287</v>
      </c>
      <c r="E3283" s="68" t="s">
        <v>359</v>
      </c>
      <c r="F3283" s="68" t="s">
        <v>517</v>
      </c>
      <c r="G3283" s="68" t="s">
        <v>77</v>
      </c>
      <c r="H3283" s="68" t="s">
        <v>273</v>
      </c>
      <c r="I3283" s="68" t="s">
        <v>641</v>
      </c>
      <c r="K3283" s="65">
        <v>1</v>
      </c>
      <c r="L3283" s="65">
        <v>406</v>
      </c>
      <c r="M3283" s="65" t="s">
        <v>497</v>
      </c>
    </row>
    <row r="3284" spans="1:13" ht="12.75" customHeight="1">
      <c r="A3284" s="65" t="str">
        <f>IF(ROW()=1,"KEY",IF(ISNA(VLOOKUP(B3284,車名対応マスタ!B:D,3,FALSE)),"",IF(VLOOKUP(B3284,車名対応マスタ!B:D,3,FALSE)="","",$D3284&amp;" "&amp;IF($G3284="9","J","O")&amp;" "&amp;$I3284&amp;" "&amp;IF($I3284&lt;=TEXT(★完成資料!$A$1,"yyyymm"),TEXT(★完成資料!$A$1,"yyyymm"),"999999")&amp; " " &amp; LEFT(F3284 &amp; "          ",10))))</f>
        <v xml:space="preserve">T O 202204 yyyy00 PHV       </v>
      </c>
      <c r="B3284" s="68" t="s">
        <v>479</v>
      </c>
      <c r="C3284" s="68" t="s">
        <v>528</v>
      </c>
      <c r="D3284" s="68" t="s">
        <v>287</v>
      </c>
      <c r="E3284" s="68" t="s">
        <v>359</v>
      </c>
      <c r="F3284" s="68" t="s">
        <v>517</v>
      </c>
      <c r="G3284" s="68" t="s">
        <v>77</v>
      </c>
      <c r="H3284" s="68" t="s">
        <v>273</v>
      </c>
      <c r="I3284" s="68" t="s">
        <v>642</v>
      </c>
      <c r="K3284" s="65">
        <v>2</v>
      </c>
      <c r="L3284" s="65">
        <v>406</v>
      </c>
      <c r="M3284" s="65" t="s">
        <v>497</v>
      </c>
    </row>
    <row r="3285" spans="1:13" ht="12.75" customHeight="1">
      <c r="A3285" s="65" t="str">
        <f>IF(ROW()=1,"KEY",IF(ISNA(VLOOKUP(B3285,車名対応マスタ!B:D,3,FALSE)),"",IF(VLOOKUP(B3285,車名対応マスタ!B:D,3,FALSE)="","",$D3285&amp;" "&amp;IF($G3285="9","J","O")&amp;" "&amp;$I3285&amp;" "&amp;IF($I3285&lt;=TEXT(★完成資料!$A$1,"yyyymm"),TEXT(★完成資料!$A$1,"yyyymm"),"999999")&amp; " " &amp; LEFT(F3285 &amp; "          ",10))))</f>
        <v xml:space="preserve">T O 202207 yyyy00 PHV       </v>
      </c>
      <c r="B3285" s="68" t="s">
        <v>479</v>
      </c>
      <c r="C3285" s="68" t="s">
        <v>528</v>
      </c>
      <c r="D3285" s="68" t="s">
        <v>287</v>
      </c>
      <c r="E3285" s="68" t="s">
        <v>359</v>
      </c>
      <c r="F3285" s="68" t="s">
        <v>517</v>
      </c>
      <c r="G3285" s="68" t="s">
        <v>77</v>
      </c>
      <c r="H3285" s="68" t="s">
        <v>273</v>
      </c>
      <c r="I3285" s="68" t="s">
        <v>655</v>
      </c>
      <c r="K3285" s="65">
        <v>1</v>
      </c>
      <c r="L3285" s="65">
        <v>406</v>
      </c>
      <c r="M3285" s="65" t="s">
        <v>497</v>
      </c>
    </row>
    <row r="3286" spans="1:13" ht="12.75" customHeight="1">
      <c r="A3286" s="65" t="str">
        <f>IF(ROW()=1,"KEY",IF(ISNA(VLOOKUP(B3286,車名対応マスタ!B:D,3,FALSE)),"",IF(VLOOKUP(B3286,車名対応マスタ!B:D,3,FALSE)="","",$D3286&amp;" "&amp;IF($G3286="9","J","O")&amp;" "&amp;$I3286&amp;" "&amp;IF($I3286&lt;=TEXT(★完成資料!$A$1,"yyyymm"),TEXT(★完成資料!$A$1,"yyyymm"),"999999")&amp; " " &amp; LEFT(F3286 &amp; "          ",10))))</f>
        <v xml:space="preserve">T O 202208 yyyy00 PHV       </v>
      </c>
      <c r="B3286" s="68" t="s">
        <v>479</v>
      </c>
      <c r="C3286" s="68" t="s">
        <v>528</v>
      </c>
      <c r="D3286" s="68" t="s">
        <v>287</v>
      </c>
      <c r="E3286" s="68" t="s">
        <v>359</v>
      </c>
      <c r="F3286" s="68" t="s">
        <v>517</v>
      </c>
      <c r="G3286" s="68" t="s">
        <v>77</v>
      </c>
      <c r="H3286" s="68" t="s">
        <v>273</v>
      </c>
      <c r="I3286" s="68" t="s">
        <v>656</v>
      </c>
      <c r="K3286" s="65">
        <v>1</v>
      </c>
      <c r="L3286" s="65">
        <v>406</v>
      </c>
      <c r="M3286" s="65" t="s">
        <v>497</v>
      </c>
    </row>
    <row r="3287" spans="1:13" ht="12.75" customHeight="1">
      <c r="A3287" s="65" t="str">
        <f>IF(ROW()=1,"KEY",IF(ISNA(VLOOKUP(B3287,車名対応マスタ!B:D,3,FALSE)),"",IF(VLOOKUP(B3287,車名対応マスタ!B:D,3,FALSE)="","",$D3287&amp;" "&amp;IF($G3287="9","J","O")&amp;" "&amp;$I3287&amp;" "&amp;IF($I3287&lt;=TEXT(★完成資料!$A$1,"yyyymm"),TEXT(★完成資料!$A$1,"yyyymm"),"999999")&amp; " " &amp; LEFT(F3287 &amp; "          ",10))))</f>
        <v xml:space="preserve">T O 202210 yyyy00 PHV       </v>
      </c>
      <c r="B3287" s="68" t="s">
        <v>479</v>
      </c>
      <c r="C3287" s="68" t="s">
        <v>528</v>
      </c>
      <c r="D3287" s="68" t="s">
        <v>287</v>
      </c>
      <c r="E3287" s="68" t="s">
        <v>359</v>
      </c>
      <c r="F3287" s="68" t="s">
        <v>517</v>
      </c>
      <c r="G3287" s="68" t="s">
        <v>77</v>
      </c>
      <c r="H3287" s="68" t="s">
        <v>273</v>
      </c>
      <c r="I3287" s="68" t="s">
        <v>663</v>
      </c>
      <c r="J3287" s="65">
        <v>1</v>
      </c>
      <c r="L3287" s="65">
        <v>406</v>
      </c>
      <c r="M3287" s="65" t="s">
        <v>497</v>
      </c>
    </row>
    <row r="3288" spans="1:13" ht="12.75" customHeight="1">
      <c r="A3288" s="65" t="str">
        <f>IF(ROW()=1,"KEY",IF(ISNA(VLOOKUP(B3288,車名対応マスタ!B:D,3,FALSE)),"",IF(VLOOKUP(B3288,車名対応マスタ!B:D,3,FALSE)="","",$D3288&amp;" "&amp;IF($G3288="9","J","O")&amp;" "&amp;$I3288&amp;" "&amp;IF($I3288&lt;=TEXT(★完成資料!$A$1,"yyyymm"),TEXT(★完成資料!$A$1,"yyyymm"),"999999")&amp; " " &amp; LEFT(F3288 &amp; "          ",10))))</f>
        <v xml:space="preserve">T O 202201 yyyy00 PHV       </v>
      </c>
      <c r="B3288" s="68" t="s">
        <v>479</v>
      </c>
      <c r="C3288" s="68" t="s">
        <v>528</v>
      </c>
      <c r="D3288" s="68" t="s">
        <v>287</v>
      </c>
      <c r="E3288" s="68" t="s">
        <v>359</v>
      </c>
      <c r="F3288" s="68" t="s">
        <v>517</v>
      </c>
      <c r="G3288" s="68" t="s">
        <v>77</v>
      </c>
      <c r="H3288" s="68" t="s">
        <v>273</v>
      </c>
      <c r="I3288" s="68" t="s">
        <v>639</v>
      </c>
      <c r="J3288" s="65">
        <v>1</v>
      </c>
      <c r="L3288" s="65">
        <v>604</v>
      </c>
      <c r="M3288" s="65" t="s">
        <v>280</v>
      </c>
    </row>
    <row r="3289" spans="1:13" ht="12.75" customHeight="1">
      <c r="A3289" s="65" t="str">
        <f>IF(ROW()=1,"KEY",IF(ISNA(VLOOKUP(B3289,車名対応マスタ!B:D,3,FALSE)),"",IF(VLOOKUP(B3289,車名対応マスタ!B:D,3,FALSE)="","",$D3289&amp;" "&amp;IF($G3289="9","J","O")&amp;" "&amp;$I3289&amp;" "&amp;IF($I3289&lt;=TEXT(★完成資料!$A$1,"yyyymm"),TEXT(★完成資料!$A$1,"yyyymm"),"999999")&amp; " " &amp; LEFT(F3289 &amp; "          ",10))))</f>
        <v xml:space="preserve">T O 202204 yyyy00 PHV       </v>
      </c>
      <c r="B3289" s="68" t="s">
        <v>479</v>
      </c>
      <c r="C3289" s="68" t="s">
        <v>528</v>
      </c>
      <c r="D3289" s="68" t="s">
        <v>287</v>
      </c>
      <c r="E3289" s="68" t="s">
        <v>359</v>
      </c>
      <c r="F3289" s="68" t="s">
        <v>517</v>
      </c>
      <c r="G3289" s="68" t="s">
        <v>77</v>
      </c>
      <c r="H3289" s="68" t="s">
        <v>273</v>
      </c>
      <c r="I3289" s="68" t="s">
        <v>642</v>
      </c>
      <c r="J3289" s="65">
        <v>1</v>
      </c>
      <c r="L3289" s="65">
        <v>604</v>
      </c>
      <c r="M3289" s="65" t="s">
        <v>280</v>
      </c>
    </row>
    <row r="3290" spans="1:13" ht="12.75" customHeight="1">
      <c r="A3290" s="65" t="str">
        <f>IF(ROW()=1,"KEY",IF(ISNA(VLOOKUP(B3290,車名対応マスタ!B:D,3,FALSE)),"",IF(VLOOKUP(B3290,車名対応マスタ!B:D,3,FALSE)="","",$D3290&amp;" "&amp;IF($G3290="9","J","O")&amp;" "&amp;$I3290&amp;" "&amp;IF($I3290&lt;=TEXT(★完成資料!$A$1,"yyyymm"),TEXT(★完成資料!$A$1,"yyyymm"),"999999")&amp; " " &amp; LEFT(F3290 &amp; "          ",10))))</f>
        <v xml:space="preserve">T O 202205 yyyy00 PHV       </v>
      </c>
      <c r="B3290" s="68" t="s">
        <v>479</v>
      </c>
      <c r="C3290" s="68" t="s">
        <v>528</v>
      </c>
      <c r="D3290" s="68" t="s">
        <v>287</v>
      </c>
      <c r="E3290" s="68" t="s">
        <v>359</v>
      </c>
      <c r="F3290" s="68" t="s">
        <v>517</v>
      </c>
      <c r="G3290" s="68" t="s">
        <v>77</v>
      </c>
      <c r="H3290" s="68" t="s">
        <v>273</v>
      </c>
      <c r="I3290" s="68" t="s">
        <v>647</v>
      </c>
      <c r="J3290" s="65">
        <v>1</v>
      </c>
      <c r="L3290" s="65">
        <v>604</v>
      </c>
      <c r="M3290" s="65" t="s">
        <v>280</v>
      </c>
    </row>
    <row r="3291" spans="1:13" ht="12.75" customHeight="1">
      <c r="A3291" s="65" t="str">
        <f>IF(ROW()=1,"KEY",IF(ISNA(VLOOKUP(B3291,車名対応マスタ!B:D,3,FALSE)),"",IF(VLOOKUP(B3291,車名対応マスタ!B:D,3,FALSE)="","",$D3291&amp;" "&amp;IF($G3291="9","J","O")&amp;" "&amp;$I3291&amp;" "&amp;IF($I3291&lt;=TEXT(★完成資料!$A$1,"yyyymm"),TEXT(★完成資料!$A$1,"yyyymm"),"999999")&amp; " " &amp; LEFT(F3291 &amp; "          ",10))))</f>
        <v xml:space="preserve">T O 202208 yyyy00 PHV       </v>
      </c>
      <c r="B3291" s="68" t="s">
        <v>479</v>
      </c>
      <c r="C3291" s="68" t="s">
        <v>528</v>
      </c>
      <c r="D3291" s="68" t="s">
        <v>287</v>
      </c>
      <c r="E3291" s="68" t="s">
        <v>359</v>
      </c>
      <c r="F3291" s="68" t="s">
        <v>517</v>
      </c>
      <c r="G3291" s="68" t="s">
        <v>77</v>
      </c>
      <c r="H3291" s="68" t="s">
        <v>273</v>
      </c>
      <c r="I3291" s="68" t="s">
        <v>656</v>
      </c>
      <c r="J3291" s="65">
        <v>2</v>
      </c>
      <c r="L3291" s="65">
        <v>604</v>
      </c>
      <c r="M3291" s="65" t="s">
        <v>280</v>
      </c>
    </row>
    <row r="3292" spans="1:13" ht="12.75" customHeight="1">
      <c r="A3292" s="65" t="str">
        <f>IF(ROW()=1,"KEY",IF(ISNA(VLOOKUP(B3292,車名対応マスタ!B:D,3,FALSE)),"",IF(VLOOKUP(B3292,車名対応マスタ!B:D,3,FALSE)="","",$D3292&amp;" "&amp;IF($G3292="9","J","O")&amp;" "&amp;$I3292&amp;" "&amp;IF($I3292&lt;=TEXT(★完成資料!$A$1,"yyyymm"),TEXT(★完成資料!$A$1,"yyyymm"),"999999")&amp; " " &amp; LEFT(F3292 &amp; "          ",10))))</f>
        <v xml:space="preserve">T O 202201 yyyy00 PHV       </v>
      </c>
      <c r="B3292" s="68" t="s">
        <v>479</v>
      </c>
      <c r="C3292" s="68" t="s">
        <v>528</v>
      </c>
      <c r="D3292" s="68" t="s">
        <v>287</v>
      </c>
      <c r="E3292" s="68" t="s">
        <v>359</v>
      </c>
      <c r="F3292" s="68" t="s">
        <v>517</v>
      </c>
      <c r="G3292" s="68" t="s">
        <v>77</v>
      </c>
      <c r="H3292" s="68" t="s">
        <v>273</v>
      </c>
      <c r="I3292" s="68" t="s">
        <v>639</v>
      </c>
      <c r="J3292" s="65">
        <v>1</v>
      </c>
      <c r="K3292" s="65">
        <v>1</v>
      </c>
      <c r="L3292" s="65">
        <v>429</v>
      </c>
      <c r="M3292" s="65" t="s">
        <v>380</v>
      </c>
    </row>
    <row r="3293" spans="1:13" ht="12.75" customHeight="1">
      <c r="A3293" s="65" t="str">
        <f>IF(ROW()=1,"KEY",IF(ISNA(VLOOKUP(B3293,車名対応マスタ!B:D,3,FALSE)),"",IF(VLOOKUP(B3293,車名対応マスタ!B:D,3,FALSE)="","",$D3293&amp;" "&amp;IF($G3293="9","J","O")&amp;" "&amp;$I3293&amp;" "&amp;IF($I3293&lt;=TEXT(★完成資料!$A$1,"yyyymm"),TEXT(★完成資料!$A$1,"yyyymm"),"999999")&amp; " " &amp; LEFT(F3293 &amp; "          ",10))))</f>
        <v xml:space="preserve">T O 202202 yyyy00 PHV       </v>
      </c>
      <c r="B3293" s="68" t="s">
        <v>479</v>
      </c>
      <c r="C3293" s="68" t="s">
        <v>528</v>
      </c>
      <c r="D3293" s="68" t="s">
        <v>287</v>
      </c>
      <c r="E3293" s="68" t="s">
        <v>359</v>
      </c>
      <c r="F3293" s="68" t="s">
        <v>517</v>
      </c>
      <c r="G3293" s="68" t="s">
        <v>77</v>
      </c>
      <c r="H3293" s="68" t="s">
        <v>273</v>
      </c>
      <c r="I3293" s="68" t="s">
        <v>640</v>
      </c>
      <c r="J3293" s="65">
        <v>1</v>
      </c>
      <c r="L3293" s="65">
        <v>429</v>
      </c>
      <c r="M3293" s="65" t="s">
        <v>380</v>
      </c>
    </row>
    <row r="3294" spans="1:13" ht="12.75" customHeight="1">
      <c r="A3294" s="65" t="str">
        <f>IF(ROW()=1,"KEY",IF(ISNA(VLOOKUP(B3294,車名対応マスタ!B:D,3,FALSE)),"",IF(VLOOKUP(B3294,車名対応マスタ!B:D,3,FALSE)="","",$D3294&amp;" "&amp;IF($G3294="9","J","O")&amp;" "&amp;$I3294&amp;" "&amp;IF($I3294&lt;=TEXT(★完成資料!$A$1,"yyyymm"),TEXT(★完成資料!$A$1,"yyyymm"),"999999")&amp; " " &amp; LEFT(F3294 &amp; "          ",10))))</f>
        <v xml:space="preserve">T O 202204 yyyy00 PHV       </v>
      </c>
      <c r="B3294" s="68" t="s">
        <v>479</v>
      </c>
      <c r="C3294" s="68" t="s">
        <v>528</v>
      </c>
      <c r="D3294" s="68" t="s">
        <v>287</v>
      </c>
      <c r="E3294" s="68" t="s">
        <v>359</v>
      </c>
      <c r="F3294" s="68" t="s">
        <v>517</v>
      </c>
      <c r="G3294" s="68" t="s">
        <v>77</v>
      </c>
      <c r="H3294" s="68" t="s">
        <v>273</v>
      </c>
      <c r="I3294" s="68" t="s">
        <v>642</v>
      </c>
      <c r="J3294" s="65">
        <v>1</v>
      </c>
      <c r="L3294" s="65">
        <v>429</v>
      </c>
      <c r="M3294" s="65" t="s">
        <v>380</v>
      </c>
    </row>
    <row r="3295" spans="1:13" ht="12.75" customHeight="1">
      <c r="A3295" s="65" t="str">
        <f>IF(ROW()=1,"KEY",IF(ISNA(VLOOKUP(B3295,車名対応マスタ!B:D,3,FALSE)),"",IF(VLOOKUP(B3295,車名対応マスタ!B:D,3,FALSE)="","",$D3295&amp;" "&amp;IF($G3295="9","J","O")&amp;" "&amp;$I3295&amp;" "&amp;IF($I3295&lt;=TEXT(★完成資料!$A$1,"yyyymm"),TEXT(★完成資料!$A$1,"yyyymm"),"999999")&amp; " " &amp; LEFT(F3295 &amp; "          ",10))))</f>
        <v xml:space="preserve">T O 202205 yyyy00 PHV       </v>
      </c>
      <c r="B3295" s="68" t="s">
        <v>479</v>
      </c>
      <c r="C3295" s="68" t="s">
        <v>528</v>
      </c>
      <c r="D3295" s="68" t="s">
        <v>287</v>
      </c>
      <c r="E3295" s="68" t="s">
        <v>359</v>
      </c>
      <c r="F3295" s="68" t="s">
        <v>517</v>
      </c>
      <c r="G3295" s="68" t="s">
        <v>77</v>
      </c>
      <c r="H3295" s="68" t="s">
        <v>273</v>
      </c>
      <c r="I3295" s="68" t="s">
        <v>647</v>
      </c>
      <c r="J3295" s="65">
        <v>1</v>
      </c>
      <c r="L3295" s="65">
        <v>429</v>
      </c>
      <c r="M3295" s="65" t="s">
        <v>380</v>
      </c>
    </row>
    <row r="3296" spans="1:13" ht="12.75" customHeight="1">
      <c r="A3296" s="65" t="str">
        <f>IF(ROW()=1,"KEY",IF(ISNA(VLOOKUP(B3296,車名対応マスタ!B:D,3,FALSE)),"",IF(VLOOKUP(B3296,車名対応マスタ!B:D,3,FALSE)="","",$D3296&amp;" "&amp;IF($G3296="9","J","O")&amp;" "&amp;$I3296&amp;" "&amp;IF($I3296&lt;=TEXT(★完成資料!$A$1,"yyyymm"),TEXT(★完成資料!$A$1,"yyyymm"),"999999")&amp; " " &amp; LEFT(F3296 &amp; "          ",10))))</f>
        <v xml:space="preserve">T O 202206 yyyy00 PHV       </v>
      </c>
      <c r="B3296" s="68" t="s">
        <v>479</v>
      </c>
      <c r="C3296" s="68" t="s">
        <v>528</v>
      </c>
      <c r="D3296" s="68" t="s">
        <v>287</v>
      </c>
      <c r="E3296" s="68" t="s">
        <v>359</v>
      </c>
      <c r="F3296" s="68" t="s">
        <v>517</v>
      </c>
      <c r="G3296" s="68" t="s">
        <v>77</v>
      </c>
      <c r="H3296" s="68" t="s">
        <v>273</v>
      </c>
      <c r="I3296" s="68" t="s">
        <v>652</v>
      </c>
      <c r="J3296" s="65">
        <v>2</v>
      </c>
      <c r="L3296" s="65">
        <v>429</v>
      </c>
      <c r="M3296" s="65" t="s">
        <v>380</v>
      </c>
    </row>
    <row r="3297" spans="1:13" ht="12.75" customHeight="1">
      <c r="A3297" s="65" t="str">
        <f>IF(ROW()=1,"KEY",IF(ISNA(VLOOKUP(B3297,車名対応マスタ!B:D,3,FALSE)),"",IF(VLOOKUP(B3297,車名対応マスタ!B:D,3,FALSE)="","",$D3297&amp;" "&amp;IF($G3297="9","J","O")&amp;" "&amp;$I3297&amp;" "&amp;IF($I3297&lt;=TEXT(★完成資料!$A$1,"yyyymm"),TEXT(★完成資料!$A$1,"yyyymm"),"999999")&amp; " " &amp; LEFT(F3297 &amp; "          ",10))))</f>
        <v xml:space="preserve">T O 202207 yyyy00 PHV       </v>
      </c>
      <c r="B3297" s="68" t="s">
        <v>479</v>
      </c>
      <c r="C3297" s="68" t="s">
        <v>528</v>
      </c>
      <c r="D3297" s="68" t="s">
        <v>287</v>
      </c>
      <c r="E3297" s="68" t="s">
        <v>359</v>
      </c>
      <c r="F3297" s="68" t="s">
        <v>517</v>
      </c>
      <c r="G3297" s="68" t="s">
        <v>77</v>
      </c>
      <c r="H3297" s="68" t="s">
        <v>273</v>
      </c>
      <c r="I3297" s="68" t="s">
        <v>655</v>
      </c>
      <c r="J3297" s="65">
        <v>0</v>
      </c>
      <c r="K3297" s="65">
        <v>1</v>
      </c>
      <c r="L3297" s="65">
        <v>429</v>
      </c>
      <c r="M3297" s="65" t="s">
        <v>380</v>
      </c>
    </row>
    <row r="3298" spans="1:13" ht="12.75" customHeight="1">
      <c r="A3298" s="65" t="str">
        <f>IF(ROW()=1,"KEY",IF(ISNA(VLOOKUP(B3298,車名対応マスタ!B:D,3,FALSE)),"",IF(VLOOKUP(B3298,車名対応マスタ!B:D,3,FALSE)="","",$D3298&amp;" "&amp;IF($G3298="9","J","O")&amp;" "&amp;$I3298&amp;" "&amp;IF($I3298&lt;=TEXT(★完成資料!$A$1,"yyyymm"),TEXT(★完成資料!$A$1,"yyyymm"),"999999")&amp; " " &amp; LEFT(F3298 &amp; "          ",10))))</f>
        <v xml:space="preserve">T O 202208 yyyy00 PHV       </v>
      </c>
      <c r="B3298" s="68" t="s">
        <v>479</v>
      </c>
      <c r="C3298" s="68" t="s">
        <v>528</v>
      </c>
      <c r="D3298" s="68" t="s">
        <v>287</v>
      </c>
      <c r="E3298" s="68" t="s">
        <v>359</v>
      </c>
      <c r="F3298" s="68" t="s">
        <v>517</v>
      </c>
      <c r="G3298" s="68" t="s">
        <v>77</v>
      </c>
      <c r="H3298" s="68" t="s">
        <v>273</v>
      </c>
      <c r="I3298" s="68" t="s">
        <v>656</v>
      </c>
      <c r="J3298" s="65">
        <v>0</v>
      </c>
      <c r="K3298" s="65">
        <v>1</v>
      </c>
      <c r="L3298" s="65">
        <v>429</v>
      </c>
      <c r="M3298" s="65" t="s">
        <v>380</v>
      </c>
    </row>
    <row r="3299" spans="1:13" ht="12.75" customHeight="1">
      <c r="A3299" s="65" t="str">
        <f>IF(ROW()=1,"KEY",IF(ISNA(VLOOKUP(B3299,車名対応マスタ!B:D,3,FALSE)),"",IF(VLOOKUP(B3299,車名対応マスタ!B:D,3,FALSE)="","",$D3299&amp;" "&amp;IF($G3299="9","J","O")&amp;" "&amp;$I3299&amp;" "&amp;IF($I3299&lt;=TEXT(★完成資料!$A$1,"yyyymm"),TEXT(★完成資料!$A$1,"yyyymm"),"999999")&amp; " " &amp; LEFT(F3299 &amp; "          ",10))))</f>
        <v xml:space="preserve">T O 202209 yyyy00 PHV       </v>
      </c>
      <c r="B3299" s="68" t="s">
        <v>479</v>
      </c>
      <c r="C3299" s="68" t="s">
        <v>528</v>
      </c>
      <c r="D3299" s="68" t="s">
        <v>287</v>
      </c>
      <c r="E3299" s="68" t="s">
        <v>359</v>
      </c>
      <c r="F3299" s="68" t="s">
        <v>517</v>
      </c>
      <c r="G3299" s="68" t="s">
        <v>77</v>
      </c>
      <c r="H3299" s="68" t="s">
        <v>273</v>
      </c>
      <c r="I3299" s="68" t="s">
        <v>657</v>
      </c>
      <c r="J3299" s="65">
        <v>2</v>
      </c>
      <c r="K3299" s="65">
        <v>1</v>
      </c>
      <c r="L3299" s="65">
        <v>429</v>
      </c>
      <c r="M3299" s="65" t="s">
        <v>380</v>
      </c>
    </row>
    <row r="3300" spans="1:13" ht="12.75" customHeight="1">
      <c r="A3300" s="65" t="str">
        <f>IF(ROW()=1,"KEY",IF(ISNA(VLOOKUP(B3300,車名対応マスタ!B:D,3,FALSE)),"",IF(VLOOKUP(B3300,車名対応マスタ!B:D,3,FALSE)="","",$D3300&amp;" "&amp;IF($G3300="9","J","O")&amp;" "&amp;$I3300&amp;" "&amp;IF($I3300&lt;=TEXT(★完成資料!$A$1,"yyyymm"),TEXT(★完成資料!$A$1,"yyyymm"),"999999")&amp; " " &amp; LEFT(F3300 &amp; "          ",10))))</f>
        <v xml:space="preserve">T O 202210 yyyy00 PHV       </v>
      </c>
      <c r="B3300" s="68" t="s">
        <v>479</v>
      </c>
      <c r="C3300" s="68" t="s">
        <v>528</v>
      </c>
      <c r="D3300" s="68" t="s">
        <v>287</v>
      </c>
      <c r="E3300" s="68" t="s">
        <v>359</v>
      </c>
      <c r="F3300" s="68" t="s">
        <v>517</v>
      </c>
      <c r="G3300" s="68" t="s">
        <v>77</v>
      </c>
      <c r="H3300" s="68" t="s">
        <v>273</v>
      </c>
      <c r="I3300" s="68" t="s">
        <v>663</v>
      </c>
      <c r="J3300" s="65">
        <v>1</v>
      </c>
      <c r="K3300" s="65">
        <v>0</v>
      </c>
      <c r="L3300" s="65">
        <v>429</v>
      </c>
      <c r="M3300" s="65" t="s">
        <v>380</v>
      </c>
    </row>
    <row r="3301" spans="1:13" ht="12.75" customHeight="1">
      <c r="A3301" s="65" t="str">
        <f>IF(ROW()=1,"KEY",IF(ISNA(VLOOKUP(B3301,車名対応マスタ!B:D,3,FALSE)),"",IF(VLOOKUP(B3301,車名対応マスタ!B:D,3,FALSE)="","",$D3301&amp;" "&amp;IF($G3301="9","J","O")&amp;" "&amp;$I3301&amp;" "&amp;IF($I3301&lt;=TEXT(★完成資料!$A$1,"yyyymm"),TEXT(★完成資料!$A$1,"yyyymm"),"999999")&amp; " " &amp; LEFT(F3301 &amp; "          ",10))))</f>
        <v xml:space="preserve">T O 202201 yyyy00 PHV       </v>
      </c>
      <c r="B3301" s="68" t="s">
        <v>479</v>
      </c>
      <c r="C3301" s="68" t="s">
        <v>528</v>
      </c>
      <c r="D3301" s="68" t="s">
        <v>287</v>
      </c>
      <c r="E3301" s="68" t="s">
        <v>359</v>
      </c>
      <c r="F3301" s="68" t="s">
        <v>517</v>
      </c>
      <c r="G3301" s="68" t="s">
        <v>77</v>
      </c>
      <c r="H3301" s="68" t="s">
        <v>273</v>
      </c>
      <c r="I3301" s="68" t="s">
        <v>639</v>
      </c>
      <c r="K3301" s="65">
        <v>4</v>
      </c>
      <c r="L3301" s="65">
        <v>409</v>
      </c>
      <c r="M3301" s="65" t="s">
        <v>281</v>
      </c>
    </row>
    <row r="3302" spans="1:13" ht="12.75" customHeight="1">
      <c r="A3302" s="65" t="str">
        <f>IF(ROW()=1,"KEY",IF(ISNA(VLOOKUP(B3302,車名対応マスタ!B:D,3,FALSE)),"",IF(VLOOKUP(B3302,車名対応マスタ!B:D,3,FALSE)="","",$D3302&amp;" "&amp;IF($G3302="9","J","O")&amp;" "&amp;$I3302&amp;" "&amp;IF($I3302&lt;=TEXT(★完成資料!$A$1,"yyyymm"),TEXT(★完成資料!$A$1,"yyyymm"),"999999")&amp; " " &amp; LEFT(F3302 &amp; "          ",10))))</f>
        <v xml:space="preserve">T O 202202 yyyy00 PHV       </v>
      </c>
      <c r="B3302" s="68" t="s">
        <v>479</v>
      </c>
      <c r="C3302" s="68" t="s">
        <v>528</v>
      </c>
      <c r="D3302" s="68" t="s">
        <v>287</v>
      </c>
      <c r="E3302" s="68" t="s">
        <v>359</v>
      </c>
      <c r="F3302" s="68" t="s">
        <v>517</v>
      </c>
      <c r="G3302" s="68" t="s">
        <v>77</v>
      </c>
      <c r="H3302" s="68" t="s">
        <v>273</v>
      </c>
      <c r="I3302" s="68" t="s">
        <v>640</v>
      </c>
      <c r="K3302" s="65">
        <v>2</v>
      </c>
      <c r="L3302" s="65">
        <v>409</v>
      </c>
      <c r="M3302" s="65" t="s">
        <v>281</v>
      </c>
    </row>
    <row r="3303" spans="1:13" ht="12.75" customHeight="1">
      <c r="A3303" s="65" t="str">
        <f>IF(ROW()=1,"KEY",IF(ISNA(VLOOKUP(B3303,車名対応マスタ!B:D,3,FALSE)),"",IF(VLOOKUP(B3303,車名対応マスタ!B:D,3,FALSE)="","",$D3303&amp;" "&amp;IF($G3303="9","J","O")&amp;" "&amp;$I3303&amp;" "&amp;IF($I3303&lt;=TEXT(★完成資料!$A$1,"yyyymm"),TEXT(★完成資料!$A$1,"yyyymm"),"999999")&amp; " " &amp; LEFT(F3303 &amp; "          ",10))))</f>
        <v xml:space="preserve">T O 202203 yyyy00 PHV       </v>
      </c>
      <c r="B3303" s="68" t="s">
        <v>479</v>
      </c>
      <c r="C3303" s="68" t="s">
        <v>528</v>
      </c>
      <c r="D3303" s="68" t="s">
        <v>287</v>
      </c>
      <c r="E3303" s="68" t="s">
        <v>359</v>
      </c>
      <c r="F3303" s="68" t="s">
        <v>517</v>
      </c>
      <c r="G3303" s="68" t="s">
        <v>77</v>
      </c>
      <c r="H3303" s="68" t="s">
        <v>273</v>
      </c>
      <c r="I3303" s="68" t="s">
        <v>641</v>
      </c>
      <c r="J3303" s="65">
        <v>2</v>
      </c>
      <c r="K3303" s="65">
        <v>0</v>
      </c>
      <c r="L3303" s="65">
        <v>409</v>
      </c>
      <c r="M3303" s="65" t="s">
        <v>281</v>
      </c>
    </row>
    <row r="3304" spans="1:13" ht="12.75" customHeight="1">
      <c r="A3304" s="65" t="str">
        <f>IF(ROW()=1,"KEY",IF(ISNA(VLOOKUP(B3304,車名対応マスタ!B:D,3,FALSE)),"",IF(VLOOKUP(B3304,車名対応マスタ!B:D,3,FALSE)="","",$D3304&amp;" "&amp;IF($G3304="9","J","O")&amp;" "&amp;$I3304&amp;" "&amp;IF($I3304&lt;=TEXT(★完成資料!$A$1,"yyyymm"),TEXT(★完成資料!$A$1,"yyyymm"),"999999")&amp; " " &amp; LEFT(F3304 &amp; "          ",10))))</f>
        <v xml:space="preserve">T O 202204 yyyy00 PHV       </v>
      </c>
      <c r="B3304" s="68" t="s">
        <v>479</v>
      </c>
      <c r="C3304" s="68" t="s">
        <v>528</v>
      </c>
      <c r="D3304" s="68" t="s">
        <v>287</v>
      </c>
      <c r="E3304" s="68" t="s">
        <v>359</v>
      </c>
      <c r="F3304" s="68" t="s">
        <v>517</v>
      </c>
      <c r="G3304" s="68" t="s">
        <v>77</v>
      </c>
      <c r="H3304" s="68" t="s">
        <v>273</v>
      </c>
      <c r="I3304" s="68" t="s">
        <v>642</v>
      </c>
      <c r="J3304" s="65">
        <v>1</v>
      </c>
      <c r="K3304" s="65">
        <v>2</v>
      </c>
      <c r="L3304" s="65">
        <v>409</v>
      </c>
      <c r="M3304" s="65" t="s">
        <v>281</v>
      </c>
    </row>
    <row r="3305" spans="1:13" ht="12.75" customHeight="1">
      <c r="A3305" s="65" t="str">
        <f>IF(ROW()=1,"KEY",IF(ISNA(VLOOKUP(B3305,車名対応マスタ!B:D,3,FALSE)),"",IF(VLOOKUP(B3305,車名対応マスタ!B:D,3,FALSE)="","",$D3305&amp;" "&amp;IF($G3305="9","J","O")&amp;" "&amp;$I3305&amp;" "&amp;IF($I3305&lt;=TEXT(★完成資料!$A$1,"yyyymm"),TEXT(★完成資料!$A$1,"yyyymm"),"999999")&amp; " " &amp; LEFT(F3305 &amp; "          ",10))))</f>
        <v xml:space="preserve">T O 202205 yyyy00 PHV       </v>
      </c>
      <c r="B3305" s="68" t="s">
        <v>479</v>
      </c>
      <c r="C3305" s="68" t="s">
        <v>528</v>
      </c>
      <c r="D3305" s="68" t="s">
        <v>287</v>
      </c>
      <c r="E3305" s="68" t="s">
        <v>359</v>
      </c>
      <c r="F3305" s="68" t="s">
        <v>517</v>
      </c>
      <c r="G3305" s="68" t="s">
        <v>77</v>
      </c>
      <c r="H3305" s="68" t="s">
        <v>273</v>
      </c>
      <c r="I3305" s="68" t="s">
        <v>647</v>
      </c>
      <c r="J3305" s="65">
        <v>2</v>
      </c>
      <c r="K3305" s="65">
        <v>2</v>
      </c>
      <c r="L3305" s="65">
        <v>409</v>
      </c>
      <c r="M3305" s="65" t="s">
        <v>281</v>
      </c>
    </row>
    <row r="3306" spans="1:13" ht="12.75" customHeight="1">
      <c r="A3306" s="65" t="str">
        <f>IF(ROW()=1,"KEY",IF(ISNA(VLOOKUP(B3306,車名対応マスタ!B:D,3,FALSE)),"",IF(VLOOKUP(B3306,車名対応マスタ!B:D,3,FALSE)="","",$D3306&amp;" "&amp;IF($G3306="9","J","O")&amp;" "&amp;$I3306&amp;" "&amp;IF($I3306&lt;=TEXT(★完成資料!$A$1,"yyyymm"),TEXT(★完成資料!$A$1,"yyyymm"),"999999")&amp; " " &amp; LEFT(F3306 &amp; "          ",10))))</f>
        <v xml:space="preserve">T O 202206 yyyy00 PHV       </v>
      </c>
      <c r="B3306" s="68" t="s">
        <v>479</v>
      </c>
      <c r="C3306" s="68" t="s">
        <v>528</v>
      </c>
      <c r="D3306" s="68" t="s">
        <v>287</v>
      </c>
      <c r="E3306" s="68" t="s">
        <v>359</v>
      </c>
      <c r="F3306" s="68" t="s">
        <v>517</v>
      </c>
      <c r="G3306" s="68" t="s">
        <v>77</v>
      </c>
      <c r="H3306" s="68" t="s">
        <v>273</v>
      </c>
      <c r="I3306" s="68" t="s">
        <v>652</v>
      </c>
      <c r="J3306" s="65">
        <v>2</v>
      </c>
      <c r="K3306" s="65">
        <v>1</v>
      </c>
      <c r="L3306" s="65">
        <v>409</v>
      </c>
      <c r="M3306" s="65" t="s">
        <v>281</v>
      </c>
    </row>
    <row r="3307" spans="1:13" ht="12.75" customHeight="1">
      <c r="A3307" s="65" t="str">
        <f>IF(ROW()=1,"KEY",IF(ISNA(VLOOKUP(B3307,車名対応マスタ!B:D,3,FALSE)),"",IF(VLOOKUP(B3307,車名対応マスタ!B:D,3,FALSE)="","",$D3307&amp;" "&amp;IF($G3307="9","J","O")&amp;" "&amp;$I3307&amp;" "&amp;IF($I3307&lt;=TEXT(★完成資料!$A$1,"yyyymm"),TEXT(★完成資料!$A$1,"yyyymm"),"999999")&amp; " " &amp; LEFT(F3307 &amp; "          ",10))))</f>
        <v xml:space="preserve">T O 202207 yyyy00 PHV       </v>
      </c>
      <c r="B3307" s="68" t="s">
        <v>479</v>
      </c>
      <c r="C3307" s="68" t="s">
        <v>528</v>
      </c>
      <c r="D3307" s="68" t="s">
        <v>287</v>
      </c>
      <c r="E3307" s="68" t="s">
        <v>359</v>
      </c>
      <c r="F3307" s="68" t="s">
        <v>517</v>
      </c>
      <c r="G3307" s="68" t="s">
        <v>77</v>
      </c>
      <c r="H3307" s="68" t="s">
        <v>273</v>
      </c>
      <c r="I3307" s="68" t="s">
        <v>655</v>
      </c>
      <c r="J3307" s="65">
        <v>1</v>
      </c>
      <c r="K3307" s="65">
        <v>2</v>
      </c>
      <c r="L3307" s="65">
        <v>409</v>
      </c>
      <c r="M3307" s="65" t="s">
        <v>281</v>
      </c>
    </row>
    <row r="3308" spans="1:13" ht="12.75" customHeight="1">
      <c r="A3308" s="65" t="str">
        <f>IF(ROW()=1,"KEY",IF(ISNA(VLOOKUP(B3308,車名対応マスタ!B:D,3,FALSE)),"",IF(VLOOKUP(B3308,車名対応マスタ!B:D,3,FALSE)="","",$D3308&amp;" "&amp;IF($G3308="9","J","O")&amp;" "&amp;$I3308&amp;" "&amp;IF($I3308&lt;=TEXT(★完成資料!$A$1,"yyyymm"),TEXT(★完成資料!$A$1,"yyyymm"),"999999")&amp; " " &amp; LEFT(F3308 &amp; "          ",10))))</f>
        <v xml:space="preserve">T O 202208 yyyy00 PHV       </v>
      </c>
      <c r="B3308" s="68" t="s">
        <v>479</v>
      </c>
      <c r="C3308" s="68" t="s">
        <v>528</v>
      </c>
      <c r="D3308" s="68" t="s">
        <v>287</v>
      </c>
      <c r="E3308" s="68" t="s">
        <v>359</v>
      </c>
      <c r="F3308" s="68" t="s">
        <v>517</v>
      </c>
      <c r="G3308" s="68" t="s">
        <v>77</v>
      </c>
      <c r="H3308" s="68" t="s">
        <v>273</v>
      </c>
      <c r="I3308" s="68" t="s">
        <v>656</v>
      </c>
      <c r="J3308" s="65">
        <v>1</v>
      </c>
      <c r="L3308" s="65">
        <v>409</v>
      </c>
      <c r="M3308" s="65" t="s">
        <v>281</v>
      </c>
    </row>
    <row r="3309" spans="1:13" ht="12.75" customHeight="1">
      <c r="A3309" s="65" t="str">
        <f>IF(ROW()=1,"KEY",IF(ISNA(VLOOKUP(B3309,車名対応マスタ!B:D,3,FALSE)),"",IF(VLOOKUP(B3309,車名対応マスタ!B:D,3,FALSE)="","",$D3309&amp;" "&amp;IF($G3309="9","J","O")&amp;" "&amp;$I3309&amp;" "&amp;IF($I3309&lt;=TEXT(★完成資料!$A$1,"yyyymm"),TEXT(★完成資料!$A$1,"yyyymm"),"999999")&amp; " " &amp; LEFT(F3309 &amp; "          ",10))))</f>
        <v xml:space="preserve">T O 202209 yyyy00 PHV       </v>
      </c>
      <c r="B3309" s="68" t="s">
        <v>479</v>
      </c>
      <c r="C3309" s="68" t="s">
        <v>528</v>
      </c>
      <c r="D3309" s="68" t="s">
        <v>287</v>
      </c>
      <c r="E3309" s="68" t="s">
        <v>359</v>
      </c>
      <c r="F3309" s="68" t="s">
        <v>517</v>
      </c>
      <c r="G3309" s="68" t="s">
        <v>77</v>
      </c>
      <c r="H3309" s="68" t="s">
        <v>273</v>
      </c>
      <c r="I3309" s="68" t="s">
        <v>657</v>
      </c>
      <c r="J3309" s="65">
        <v>1</v>
      </c>
      <c r="L3309" s="65">
        <v>409</v>
      </c>
      <c r="M3309" s="65" t="s">
        <v>281</v>
      </c>
    </row>
    <row r="3310" spans="1:13" ht="12.75" customHeight="1">
      <c r="A3310" s="65" t="str">
        <f>IF(ROW()=1,"KEY",IF(ISNA(VLOOKUP(B3310,車名対応マスタ!B:D,3,FALSE)),"",IF(VLOOKUP(B3310,車名対応マスタ!B:D,3,FALSE)="","",$D3310&amp;" "&amp;IF($G3310="9","J","O")&amp;" "&amp;$I3310&amp;" "&amp;IF($I3310&lt;=TEXT(★完成資料!$A$1,"yyyymm"),TEXT(★完成資料!$A$1,"yyyymm"),"999999")&amp; " " &amp; LEFT(F3310 &amp; "          ",10))))</f>
        <v xml:space="preserve">T O 202201 yyyy00 PHV       </v>
      </c>
      <c r="B3310" s="68" t="s">
        <v>479</v>
      </c>
      <c r="C3310" s="68" t="s">
        <v>528</v>
      </c>
      <c r="D3310" s="68" t="s">
        <v>287</v>
      </c>
      <c r="E3310" s="68" t="s">
        <v>359</v>
      </c>
      <c r="F3310" s="68" t="s">
        <v>517</v>
      </c>
      <c r="G3310" s="68" t="s">
        <v>77</v>
      </c>
      <c r="H3310" s="68" t="s">
        <v>273</v>
      </c>
      <c r="I3310" s="68" t="s">
        <v>639</v>
      </c>
      <c r="J3310" s="65">
        <v>1</v>
      </c>
      <c r="K3310" s="65">
        <v>2</v>
      </c>
      <c r="L3310" s="65">
        <v>423</v>
      </c>
      <c r="M3310" s="65" t="s">
        <v>381</v>
      </c>
    </row>
    <row r="3311" spans="1:13" ht="12.75" customHeight="1">
      <c r="A3311" s="65" t="str">
        <f>IF(ROW()=1,"KEY",IF(ISNA(VLOOKUP(B3311,車名対応マスタ!B:D,3,FALSE)),"",IF(VLOOKUP(B3311,車名対応マスタ!B:D,3,FALSE)="","",$D3311&amp;" "&amp;IF($G3311="9","J","O")&amp;" "&amp;$I3311&amp;" "&amp;IF($I3311&lt;=TEXT(★完成資料!$A$1,"yyyymm"),TEXT(★完成資料!$A$1,"yyyymm"),"999999")&amp; " " &amp; LEFT(F3311 &amp; "          ",10))))</f>
        <v xml:space="preserve">T O 202202 yyyy00 PHV       </v>
      </c>
      <c r="B3311" s="68" t="s">
        <v>479</v>
      </c>
      <c r="C3311" s="68" t="s">
        <v>528</v>
      </c>
      <c r="D3311" s="68" t="s">
        <v>287</v>
      </c>
      <c r="E3311" s="68" t="s">
        <v>359</v>
      </c>
      <c r="F3311" s="68" t="s">
        <v>517</v>
      </c>
      <c r="G3311" s="68" t="s">
        <v>77</v>
      </c>
      <c r="H3311" s="68" t="s">
        <v>273</v>
      </c>
      <c r="I3311" s="68" t="s">
        <v>640</v>
      </c>
      <c r="J3311" s="65">
        <v>1</v>
      </c>
      <c r="K3311" s="65">
        <v>2</v>
      </c>
      <c r="L3311" s="65">
        <v>423</v>
      </c>
      <c r="M3311" s="65" t="s">
        <v>381</v>
      </c>
    </row>
    <row r="3312" spans="1:13" ht="12.75" customHeight="1">
      <c r="A3312" s="65" t="str">
        <f>IF(ROW()=1,"KEY",IF(ISNA(VLOOKUP(B3312,車名対応マスタ!B:D,3,FALSE)),"",IF(VLOOKUP(B3312,車名対応マスタ!B:D,3,FALSE)="","",$D3312&amp;" "&amp;IF($G3312="9","J","O")&amp;" "&amp;$I3312&amp;" "&amp;IF($I3312&lt;=TEXT(★完成資料!$A$1,"yyyymm"),TEXT(★完成資料!$A$1,"yyyymm"),"999999")&amp; " " &amp; LEFT(F3312 &amp; "          ",10))))</f>
        <v xml:space="preserve">T O 202203 yyyy00 PHV       </v>
      </c>
      <c r="B3312" s="68" t="s">
        <v>479</v>
      </c>
      <c r="C3312" s="68" t="s">
        <v>528</v>
      </c>
      <c r="D3312" s="68" t="s">
        <v>287</v>
      </c>
      <c r="E3312" s="68" t="s">
        <v>359</v>
      </c>
      <c r="F3312" s="68" t="s">
        <v>517</v>
      </c>
      <c r="G3312" s="68" t="s">
        <v>77</v>
      </c>
      <c r="H3312" s="68" t="s">
        <v>273</v>
      </c>
      <c r="I3312" s="68" t="s">
        <v>641</v>
      </c>
      <c r="J3312" s="65">
        <v>0</v>
      </c>
      <c r="K3312" s="65">
        <v>2</v>
      </c>
      <c r="L3312" s="65">
        <v>423</v>
      </c>
      <c r="M3312" s="65" t="s">
        <v>381</v>
      </c>
    </row>
    <row r="3313" spans="1:13" ht="12.75" customHeight="1">
      <c r="A3313" s="65" t="str">
        <f>IF(ROW()=1,"KEY",IF(ISNA(VLOOKUP(B3313,車名対応マスタ!B:D,3,FALSE)),"",IF(VLOOKUP(B3313,車名対応マスタ!B:D,3,FALSE)="","",$D3313&amp;" "&amp;IF($G3313="9","J","O")&amp;" "&amp;$I3313&amp;" "&amp;IF($I3313&lt;=TEXT(★完成資料!$A$1,"yyyymm"),TEXT(★完成資料!$A$1,"yyyymm"),"999999")&amp; " " &amp; LEFT(F3313 &amp; "          ",10))))</f>
        <v xml:space="preserve">T O 202204 yyyy00 PHV       </v>
      </c>
      <c r="B3313" s="68" t="s">
        <v>479</v>
      </c>
      <c r="C3313" s="68" t="s">
        <v>528</v>
      </c>
      <c r="D3313" s="68" t="s">
        <v>287</v>
      </c>
      <c r="E3313" s="68" t="s">
        <v>359</v>
      </c>
      <c r="F3313" s="68" t="s">
        <v>517</v>
      </c>
      <c r="G3313" s="68" t="s">
        <v>77</v>
      </c>
      <c r="H3313" s="68" t="s">
        <v>273</v>
      </c>
      <c r="I3313" s="68" t="s">
        <v>642</v>
      </c>
      <c r="J3313" s="65">
        <v>2</v>
      </c>
      <c r="K3313" s="65">
        <v>3</v>
      </c>
      <c r="L3313" s="65">
        <v>423</v>
      </c>
      <c r="M3313" s="65" t="s">
        <v>381</v>
      </c>
    </row>
    <row r="3314" spans="1:13" ht="12.75" customHeight="1">
      <c r="A3314" s="65" t="str">
        <f>IF(ROW()=1,"KEY",IF(ISNA(VLOOKUP(B3314,車名対応マスタ!B:D,3,FALSE)),"",IF(VLOOKUP(B3314,車名対応マスタ!B:D,3,FALSE)="","",$D3314&amp;" "&amp;IF($G3314="9","J","O")&amp;" "&amp;$I3314&amp;" "&amp;IF($I3314&lt;=TEXT(★完成資料!$A$1,"yyyymm"),TEXT(★完成資料!$A$1,"yyyymm"),"999999")&amp; " " &amp; LEFT(F3314 &amp; "          ",10))))</f>
        <v xml:space="preserve">T O 202205 yyyy00 PHV       </v>
      </c>
      <c r="B3314" s="68" t="s">
        <v>479</v>
      </c>
      <c r="C3314" s="68" t="s">
        <v>528</v>
      </c>
      <c r="D3314" s="68" t="s">
        <v>287</v>
      </c>
      <c r="E3314" s="68" t="s">
        <v>359</v>
      </c>
      <c r="F3314" s="68" t="s">
        <v>517</v>
      </c>
      <c r="G3314" s="68" t="s">
        <v>77</v>
      </c>
      <c r="H3314" s="68" t="s">
        <v>273</v>
      </c>
      <c r="I3314" s="68" t="s">
        <v>647</v>
      </c>
      <c r="J3314" s="65">
        <v>0</v>
      </c>
      <c r="K3314" s="65">
        <v>2</v>
      </c>
      <c r="L3314" s="65">
        <v>423</v>
      </c>
      <c r="M3314" s="65" t="s">
        <v>381</v>
      </c>
    </row>
    <row r="3315" spans="1:13" ht="12.75" customHeight="1">
      <c r="A3315" s="65" t="str">
        <f>IF(ROW()=1,"KEY",IF(ISNA(VLOOKUP(B3315,車名対応マスタ!B:D,3,FALSE)),"",IF(VLOOKUP(B3315,車名対応マスタ!B:D,3,FALSE)="","",$D3315&amp;" "&amp;IF($G3315="9","J","O")&amp;" "&amp;$I3315&amp;" "&amp;IF($I3315&lt;=TEXT(★完成資料!$A$1,"yyyymm"),TEXT(★完成資料!$A$1,"yyyymm"),"999999")&amp; " " &amp; LEFT(F3315 &amp; "          ",10))))</f>
        <v xml:space="preserve">T O 202206 yyyy00 PHV       </v>
      </c>
      <c r="B3315" s="68" t="s">
        <v>479</v>
      </c>
      <c r="C3315" s="68" t="s">
        <v>528</v>
      </c>
      <c r="D3315" s="68" t="s">
        <v>287</v>
      </c>
      <c r="E3315" s="68" t="s">
        <v>359</v>
      </c>
      <c r="F3315" s="68" t="s">
        <v>517</v>
      </c>
      <c r="G3315" s="68" t="s">
        <v>77</v>
      </c>
      <c r="H3315" s="68" t="s">
        <v>273</v>
      </c>
      <c r="I3315" s="68" t="s">
        <v>652</v>
      </c>
      <c r="J3315" s="65">
        <v>2</v>
      </c>
      <c r="K3315" s="65">
        <v>1</v>
      </c>
      <c r="L3315" s="65">
        <v>423</v>
      </c>
      <c r="M3315" s="65" t="s">
        <v>381</v>
      </c>
    </row>
    <row r="3316" spans="1:13" ht="12.75" customHeight="1">
      <c r="A3316" s="65" t="str">
        <f>IF(ROW()=1,"KEY",IF(ISNA(VLOOKUP(B3316,車名対応マスタ!B:D,3,FALSE)),"",IF(VLOOKUP(B3316,車名対応マスタ!B:D,3,FALSE)="","",$D3316&amp;" "&amp;IF($G3316="9","J","O")&amp;" "&amp;$I3316&amp;" "&amp;IF($I3316&lt;=TEXT(★完成資料!$A$1,"yyyymm"),TEXT(★完成資料!$A$1,"yyyymm"),"999999")&amp; " " &amp; LEFT(F3316 &amp; "          ",10))))</f>
        <v xml:space="preserve">T O 202207 yyyy00 PHV       </v>
      </c>
      <c r="B3316" s="68" t="s">
        <v>479</v>
      </c>
      <c r="C3316" s="68" t="s">
        <v>528</v>
      </c>
      <c r="D3316" s="68" t="s">
        <v>287</v>
      </c>
      <c r="E3316" s="68" t="s">
        <v>359</v>
      </c>
      <c r="F3316" s="68" t="s">
        <v>517</v>
      </c>
      <c r="G3316" s="68" t="s">
        <v>77</v>
      </c>
      <c r="H3316" s="68" t="s">
        <v>273</v>
      </c>
      <c r="I3316" s="68" t="s">
        <v>655</v>
      </c>
      <c r="J3316" s="65">
        <v>1</v>
      </c>
      <c r="K3316" s="65">
        <v>0</v>
      </c>
      <c r="L3316" s="65">
        <v>423</v>
      </c>
      <c r="M3316" s="65" t="s">
        <v>381</v>
      </c>
    </row>
    <row r="3317" spans="1:13" ht="12.75" customHeight="1">
      <c r="A3317" s="65" t="str">
        <f>IF(ROW()=1,"KEY",IF(ISNA(VLOOKUP(B3317,車名対応マスタ!B:D,3,FALSE)),"",IF(VLOOKUP(B3317,車名対応マスタ!B:D,3,FALSE)="","",$D3317&amp;" "&amp;IF($G3317="9","J","O")&amp;" "&amp;$I3317&amp;" "&amp;IF($I3317&lt;=TEXT(★完成資料!$A$1,"yyyymm"),TEXT(★完成資料!$A$1,"yyyymm"),"999999")&amp; " " &amp; LEFT(F3317 &amp; "          ",10))))</f>
        <v xml:space="preserve">T O 202208 yyyy00 PHV       </v>
      </c>
      <c r="B3317" s="68" t="s">
        <v>479</v>
      </c>
      <c r="C3317" s="68" t="s">
        <v>528</v>
      </c>
      <c r="D3317" s="68" t="s">
        <v>287</v>
      </c>
      <c r="E3317" s="68" t="s">
        <v>359</v>
      </c>
      <c r="F3317" s="68" t="s">
        <v>517</v>
      </c>
      <c r="G3317" s="68" t="s">
        <v>77</v>
      </c>
      <c r="H3317" s="68" t="s">
        <v>273</v>
      </c>
      <c r="I3317" s="68" t="s">
        <v>656</v>
      </c>
      <c r="J3317" s="65">
        <v>0</v>
      </c>
      <c r="K3317" s="65">
        <v>1</v>
      </c>
      <c r="L3317" s="65">
        <v>423</v>
      </c>
      <c r="M3317" s="65" t="s">
        <v>381</v>
      </c>
    </row>
    <row r="3318" spans="1:13" ht="12.75" customHeight="1">
      <c r="A3318" s="65" t="str">
        <f>IF(ROW()=1,"KEY",IF(ISNA(VLOOKUP(B3318,車名対応マスタ!B:D,3,FALSE)),"",IF(VLOOKUP(B3318,車名対応マスタ!B:D,3,FALSE)="","",$D3318&amp;" "&amp;IF($G3318="9","J","O")&amp;" "&amp;$I3318&amp;" "&amp;IF($I3318&lt;=TEXT(★完成資料!$A$1,"yyyymm"),TEXT(★完成資料!$A$1,"yyyymm"),"999999")&amp; " " &amp; LEFT(F3318 &amp; "          ",10))))</f>
        <v xml:space="preserve">T O 202209 yyyy00 PHV       </v>
      </c>
      <c r="B3318" s="68" t="s">
        <v>479</v>
      </c>
      <c r="C3318" s="68" t="s">
        <v>528</v>
      </c>
      <c r="D3318" s="68" t="s">
        <v>287</v>
      </c>
      <c r="E3318" s="68" t="s">
        <v>359</v>
      </c>
      <c r="F3318" s="68" t="s">
        <v>517</v>
      </c>
      <c r="G3318" s="68" t="s">
        <v>77</v>
      </c>
      <c r="H3318" s="68" t="s">
        <v>273</v>
      </c>
      <c r="I3318" s="68" t="s">
        <v>657</v>
      </c>
      <c r="J3318" s="65">
        <v>1</v>
      </c>
      <c r="K3318" s="65">
        <v>2</v>
      </c>
      <c r="L3318" s="65">
        <v>423</v>
      </c>
      <c r="M3318" s="65" t="s">
        <v>381</v>
      </c>
    </row>
    <row r="3319" spans="1:13" ht="12.75" customHeight="1">
      <c r="A3319" s="65" t="str">
        <f>IF(ROW()=1,"KEY",IF(ISNA(VLOOKUP(B3319,車名対応マスタ!B:D,3,FALSE)),"",IF(VLOOKUP(B3319,車名対応マスタ!B:D,3,FALSE)="","",$D3319&amp;" "&amp;IF($G3319="9","J","O")&amp;" "&amp;$I3319&amp;" "&amp;IF($I3319&lt;=TEXT(★完成資料!$A$1,"yyyymm"),TEXT(★完成資料!$A$1,"yyyymm"),"999999")&amp; " " &amp; LEFT(F3319 &amp; "          ",10))))</f>
        <v xml:space="preserve">T O 202201 yyyy00 PHV       </v>
      </c>
      <c r="B3319" s="68" t="s">
        <v>479</v>
      </c>
      <c r="C3319" s="68" t="s">
        <v>528</v>
      </c>
      <c r="D3319" s="68" t="s">
        <v>287</v>
      </c>
      <c r="E3319" s="68" t="s">
        <v>359</v>
      </c>
      <c r="F3319" s="68" t="s">
        <v>517</v>
      </c>
      <c r="G3319" s="68" t="s">
        <v>77</v>
      </c>
      <c r="H3319" s="68" t="s">
        <v>273</v>
      </c>
      <c r="I3319" s="68" t="s">
        <v>639</v>
      </c>
      <c r="J3319" s="65">
        <v>7</v>
      </c>
      <c r="K3319" s="65">
        <v>13</v>
      </c>
      <c r="L3319" s="65">
        <v>420</v>
      </c>
      <c r="M3319" s="65" t="s">
        <v>274</v>
      </c>
    </row>
    <row r="3320" spans="1:13" ht="12.75" customHeight="1">
      <c r="A3320" s="65" t="str">
        <f>IF(ROW()=1,"KEY",IF(ISNA(VLOOKUP(B3320,車名対応マスタ!B:D,3,FALSE)),"",IF(VLOOKUP(B3320,車名対応マスタ!B:D,3,FALSE)="","",$D3320&amp;" "&amp;IF($G3320="9","J","O")&amp;" "&amp;$I3320&amp;" "&amp;IF($I3320&lt;=TEXT(★完成資料!$A$1,"yyyymm"),TEXT(★完成資料!$A$1,"yyyymm"),"999999")&amp; " " &amp; LEFT(F3320 &amp; "          ",10))))</f>
        <v xml:space="preserve">T O 202202 yyyy00 PHV       </v>
      </c>
      <c r="B3320" s="68" t="s">
        <v>479</v>
      </c>
      <c r="C3320" s="68" t="s">
        <v>528</v>
      </c>
      <c r="D3320" s="68" t="s">
        <v>287</v>
      </c>
      <c r="E3320" s="68" t="s">
        <v>359</v>
      </c>
      <c r="F3320" s="68" t="s">
        <v>517</v>
      </c>
      <c r="G3320" s="68" t="s">
        <v>77</v>
      </c>
      <c r="H3320" s="68" t="s">
        <v>273</v>
      </c>
      <c r="I3320" s="68" t="s">
        <v>640</v>
      </c>
      <c r="J3320" s="65">
        <v>14</v>
      </c>
      <c r="K3320" s="65">
        <v>8</v>
      </c>
      <c r="L3320" s="65">
        <v>420</v>
      </c>
      <c r="M3320" s="65" t="s">
        <v>274</v>
      </c>
    </row>
    <row r="3321" spans="1:13" ht="12.75" customHeight="1">
      <c r="A3321" s="65" t="str">
        <f>IF(ROW()=1,"KEY",IF(ISNA(VLOOKUP(B3321,車名対応マスタ!B:D,3,FALSE)),"",IF(VLOOKUP(B3321,車名対応マスタ!B:D,3,FALSE)="","",$D3321&amp;" "&amp;IF($G3321="9","J","O")&amp;" "&amp;$I3321&amp;" "&amp;IF($I3321&lt;=TEXT(★完成資料!$A$1,"yyyymm"),TEXT(★完成資料!$A$1,"yyyymm"),"999999")&amp; " " &amp; LEFT(F3321 &amp; "          ",10))))</f>
        <v xml:space="preserve">T O 202203 yyyy00 PHV       </v>
      </c>
      <c r="B3321" s="68" t="s">
        <v>479</v>
      </c>
      <c r="C3321" s="68" t="s">
        <v>528</v>
      </c>
      <c r="D3321" s="68" t="s">
        <v>287</v>
      </c>
      <c r="E3321" s="68" t="s">
        <v>359</v>
      </c>
      <c r="F3321" s="68" t="s">
        <v>517</v>
      </c>
      <c r="G3321" s="68" t="s">
        <v>77</v>
      </c>
      <c r="H3321" s="68" t="s">
        <v>273</v>
      </c>
      <c r="I3321" s="68" t="s">
        <v>641</v>
      </c>
      <c r="J3321" s="65">
        <v>10</v>
      </c>
      <c r="K3321" s="65">
        <v>17</v>
      </c>
      <c r="L3321" s="65">
        <v>420</v>
      </c>
      <c r="M3321" s="65" t="s">
        <v>274</v>
      </c>
    </row>
    <row r="3322" spans="1:13" ht="12.75" customHeight="1">
      <c r="A3322" s="65" t="str">
        <f>IF(ROW()=1,"KEY",IF(ISNA(VLOOKUP(B3322,車名対応マスタ!B:D,3,FALSE)),"",IF(VLOOKUP(B3322,車名対応マスタ!B:D,3,FALSE)="","",$D3322&amp;" "&amp;IF($G3322="9","J","O")&amp;" "&amp;$I3322&amp;" "&amp;IF($I3322&lt;=TEXT(★完成資料!$A$1,"yyyymm"),TEXT(★完成資料!$A$1,"yyyymm"),"999999")&amp; " " &amp; LEFT(F3322 &amp; "          ",10))))</f>
        <v xml:space="preserve">T O 202204 yyyy00 PHV       </v>
      </c>
      <c r="B3322" s="68" t="s">
        <v>479</v>
      </c>
      <c r="C3322" s="68" t="s">
        <v>528</v>
      </c>
      <c r="D3322" s="68" t="s">
        <v>287</v>
      </c>
      <c r="E3322" s="68" t="s">
        <v>359</v>
      </c>
      <c r="F3322" s="68" t="s">
        <v>517</v>
      </c>
      <c r="G3322" s="68" t="s">
        <v>77</v>
      </c>
      <c r="H3322" s="68" t="s">
        <v>273</v>
      </c>
      <c r="I3322" s="68" t="s">
        <v>642</v>
      </c>
      <c r="J3322" s="65">
        <v>6</v>
      </c>
      <c r="K3322" s="65">
        <v>13</v>
      </c>
      <c r="L3322" s="65">
        <v>420</v>
      </c>
      <c r="M3322" s="65" t="s">
        <v>274</v>
      </c>
    </row>
    <row r="3323" spans="1:13" ht="12.75" customHeight="1">
      <c r="A3323" s="65" t="str">
        <f>IF(ROW()=1,"KEY",IF(ISNA(VLOOKUP(B3323,車名対応マスタ!B:D,3,FALSE)),"",IF(VLOOKUP(B3323,車名対応マスタ!B:D,3,FALSE)="","",$D3323&amp;" "&amp;IF($G3323="9","J","O")&amp;" "&amp;$I3323&amp;" "&amp;IF($I3323&lt;=TEXT(★完成資料!$A$1,"yyyymm"),TEXT(★完成資料!$A$1,"yyyymm"),"999999")&amp; " " &amp; LEFT(F3323 &amp; "          ",10))))</f>
        <v xml:space="preserve">T O 202205 yyyy00 PHV       </v>
      </c>
      <c r="B3323" s="68" t="s">
        <v>479</v>
      </c>
      <c r="C3323" s="68" t="s">
        <v>528</v>
      </c>
      <c r="D3323" s="68" t="s">
        <v>287</v>
      </c>
      <c r="E3323" s="68" t="s">
        <v>359</v>
      </c>
      <c r="F3323" s="68" t="s">
        <v>517</v>
      </c>
      <c r="G3323" s="68" t="s">
        <v>77</v>
      </c>
      <c r="H3323" s="68" t="s">
        <v>273</v>
      </c>
      <c r="I3323" s="68" t="s">
        <v>647</v>
      </c>
      <c r="J3323" s="65">
        <v>7</v>
      </c>
      <c r="K3323" s="65">
        <v>13</v>
      </c>
      <c r="L3323" s="65">
        <v>420</v>
      </c>
      <c r="M3323" s="65" t="s">
        <v>274</v>
      </c>
    </row>
    <row r="3324" spans="1:13" ht="12.75" customHeight="1">
      <c r="A3324" s="65" t="str">
        <f>IF(ROW()=1,"KEY",IF(ISNA(VLOOKUP(B3324,車名対応マスタ!B:D,3,FALSE)),"",IF(VLOOKUP(B3324,車名対応マスタ!B:D,3,FALSE)="","",$D3324&amp;" "&amp;IF($G3324="9","J","O")&amp;" "&amp;$I3324&amp;" "&amp;IF($I3324&lt;=TEXT(★完成資料!$A$1,"yyyymm"),TEXT(★完成資料!$A$1,"yyyymm"),"999999")&amp; " " &amp; LEFT(F3324 &amp; "          ",10))))</f>
        <v xml:space="preserve">T O 202206 yyyy00 PHV       </v>
      </c>
      <c r="B3324" s="68" t="s">
        <v>479</v>
      </c>
      <c r="C3324" s="68" t="s">
        <v>528</v>
      </c>
      <c r="D3324" s="68" t="s">
        <v>287</v>
      </c>
      <c r="E3324" s="68" t="s">
        <v>359</v>
      </c>
      <c r="F3324" s="68" t="s">
        <v>517</v>
      </c>
      <c r="G3324" s="68" t="s">
        <v>77</v>
      </c>
      <c r="H3324" s="68" t="s">
        <v>273</v>
      </c>
      <c r="I3324" s="68" t="s">
        <v>652</v>
      </c>
      <c r="J3324" s="65">
        <v>14</v>
      </c>
      <c r="K3324" s="65">
        <v>17</v>
      </c>
      <c r="L3324" s="65">
        <v>420</v>
      </c>
      <c r="M3324" s="65" t="s">
        <v>274</v>
      </c>
    </row>
    <row r="3325" spans="1:13" ht="12.75" customHeight="1">
      <c r="A3325" s="65" t="str">
        <f>IF(ROW()=1,"KEY",IF(ISNA(VLOOKUP(B3325,車名対応マスタ!B:D,3,FALSE)),"",IF(VLOOKUP(B3325,車名対応マスタ!B:D,3,FALSE)="","",$D3325&amp;" "&amp;IF($G3325="9","J","O")&amp;" "&amp;$I3325&amp;" "&amp;IF($I3325&lt;=TEXT(★完成資料!$A$1,"yyyymm"),TEXT(★完成資料!$A$1,"yyyymm"),"999999")&amp; " " &amp; LEFT(F3325 &amp; "          ",10))))</f>
        <v xml:space="preserve">T O 202207 yyyy00 PHV       </v>
      </c>
      <c r="B3325" s="68" t="s">
        <v>479</v>
      </c>
      <c r="C3325" s="68" t="s">
        <v>528</v>
      </c>
      <c r="D3325" s="68" t="s">
        <v>287</v>
      </c>
      <c r="E3325" s="68" t="s">
        <v>359</v>
      </c>
      <c r="F3325" s="68" t="s">
        <v>517</v>
      </c>
      <c r="G3325" s="68" t="s">
        <v>77</v>
      </c>
      <c r="H3325" s="68" t="s">
        <v>273</v>
      </c>
      <c r="I3325" s="68" t="s">
        <v>655</v>
      </c>
      <c r="J3325" s="65">
        <v>5</v>
      </c>
      <c r="K3325" s="65">
        <v>6</v>
      </c>
      <c r="L3325" s="65">
        <v>420</v>
      </c>
      <c r="M3325" s="65" t="s">
        <v>274</v>
      </c>
    </row>
    <row r="3326" spans="1:13" ht="12.75" customHeight="1">
      <c r="A3326" s="65" t="str">
        <f>IF(ROW()=1,"KEY",IF(ISNA(VLOOKUP(B3326,車名対応マスタ!B:D,3,FALSE)),"",IF(VLOOKUP(B3326,車名対応マスタ!B:D,3,FALSE)="","",$D3326&amp;" "&amp;IF($G3326="9","J","O")&amp;" "&amp;$I3326&amp;" "&amp;IF($I3326&lt;=TEXT(★完成資料!$A$1,"yyyymm"),TEXT(★完成資料!$A$1,"yyyymm"),"999999")&amp; " " &amp; LEFT(F3326 &amp; "          ",10))))</f>
        <v xml:space="preserve">T O 202208 yyyy00 PHV       </v>
      </c>
      <c r="B3326" s="68" t="s">
        <v>479</v>
      </c>
      <c r="C3326" s="68" t="s">
        <v>528</v>
      </c>
      <c r="D3326" s="68" t="s">
        <v>287</v>
      </c>
      <c r="E3326" s="68" t="s">
        <v>359</v>
      </c>
      <c r="F3326" s="68" t="s">
        <v>517</v>
      </c>
      <c r="G3326" s="68" t="s">
        <v>77</v>
      </c>
      <c r="H3326" s="68" t="s">
        <v>273</v>
      </c>
      <c r="I3326" s="68" t="s">
        <v>656</v>
      </c>
      <c r="J3326" s="65">
        <v>14</v>
      </c>
      <c r="K3326" s="65">
        <v>14</v>
      </c>
      <c r="L3326" s="65">
        <v>420</v>
      </c>
      <c r="M3326" s="65" t="s">
        <v>274</v>
      </c>
    </row>
    <row r="3327" spans="1:13" ht="12.75" customHeight="1">
      <c r="A3327" s="65" t="str">
        <f>IF(ROW()=1,"KEY",IF(ISNA(VLOOKUP(B3327,車名対応マスタ!B:D,3,FALSE)),"",IF(VLOOKUP(B3327,車名対応マスタ!B:D,3,FALSE)="","",$D3327&amp;" "&amp;IF($G3327="9","J","O")&amp;" "&amp;$I3327&amp;" "&amp;IF($I3327&lt;=TEXT(★完成資料!$A$1,"yyyymm"),TEXT(★完成資料!$A$1,"yyyymm"),"999999")&amp; " " &amp; LEFT(F3327 &amp; "          ",10))))</f>
        <v xml:space="preserve">T O 202209 yyyy00 PHV       </v>
      </c>
      <c r="B3327" s="68" t="s">
        <v>479</v>
      </c>
      <c r="C3327" s="68" t="s">
        <v>528</v>
      </c>
      <c r="D3327" s="68" t="s">
        <v>287</v>
      </c>
      <c r="E3327" s="68" t="s">
        <v>359</v>
      </c>
      <c r="F3327" s="68" t="s">
        <v>517</v>
      </c>
      <c r="G3327" s="68" t="s">
        <v>77</v>
      </c>
      <c r="H3327" s="68" t="s">
        <v>273</v>
      </c>
      <c r="I3327" s="68" t="s">
        <v>657</v>
      </c>
      <c r="J3327" s="65">
        <v>7</v>
      </c>
      <c r="K3327" s="65">
        <v>15</v>
      </c>
      <c r="L3327" s="65">
        <v>420</v>
      </c>
      <c r="M3327" s="65" t="s">
        <v>274</v>
      </c>
    </row>
    <row r="3328" spans="1:13" ht="12.75" customHeight="1">
      <c r="A3328" s="65" t="str">
        <f>IF(ROW()=1,"KEY",IF(ISNA(VLOOKUP(B3328,車名対応マスタ!B:D,3,FALSE)),"",IF(VLOOKUP(B3328,車名対応マスタ!B:D,3,FALSE)="","",$D3328&amp;" "&amp;IF($G3328="9","J","O")&amp;" "&amp;$I3328&amp;" "&amp;IF($I3328&lt;=TEXT(★完成資料!$A$1,"yyyymm"),TEXT(★完成資料!$A$1,"yyyymm"),"999999")&amp; " " &amp; LEFT(F3328 &amp; "          ",10))))</f>
        <v xml:space="preserve">T O 202210 yyyy00 PHV       </v>
      </c>
      <c r="B3328" s="68" t="s">
        <v>479</v>
      </c>
      <c r="C3328" s="68" t="s">
        <v>528</v>
      </c>
      <c r="D3328" s="68" t="s">
        <v>287</v>
      </c>
      <c r="E3328" s="68" t="s">
        <v>359</v>
      </c>
      <c r="F3328" s="68" t="s">
        <v>517</v>
      </c>
      <c r="G3328" s="68" t="s">
        <v>77</v>
      </c>
      <c r="H3328" s="68" t="s">
        <v>273</v>
      </c>
      <c r="I3328" s="68" t="s">
        <v>663</v>
      </c>
      <c r="J3328" s="65">
        <v>4</v>
      </c>
      <c r="K3328" s="65">
        <v>13</v>
      </c>
      <c r="L3328" s="65">
        <v>420</v>
      </c>
      <c r="M3328" s="65" t="s">
        <v>274</v>
      </c>
    </row>
    <row r="3329" spans="1:13" ht="12.75" customHeight="1">
      <c r="A3329" s="65" t="str">
        <f>IF(ROW()=1,"KEY",IF(ISNA(VLOOKUP(B3329,車名対応マスタ!B:D,3,FALSE)),"",IF(VLOOKUP(B3329,車名対応マスタ!B:D,3,FALSE)="","",$D3329&amp;" "&amp;IF($G3329="9","J","O")&amp;" "&amp;$I3329&amp;" "&amp;IF($I3329&lt;=TEXT(★完成資料!$A$1,"yyyymm"),TEXT(★完成資料!$A$1,"yyyymm"),"999999")&amp; " " &amp; LEFT(F3329 &amp; "          ",10))))</f>
        <v xml:space="preserve">T O 202201 yyyy00 PHV       </v>
      </c>
      <c r="B3329" s="68" t="s">
        <v>479</v>
      </c>
      <c r="C3329" s="68" t="s">
        <v>528</v>
      </c>
      <c r="D3329" s="68" t="s">
        <v>287</v>
      </c>
      <c r="E3329" s="68" t="s">
        <v>359</v>
      </c>
      <c r="F3329" s="68" t="s">
        <v>517</v>
      </c>
      <c r="G3329" s="68" t="s">
        <v>77</v>
      </c>
      <c r="H3329" s="68" t="s">
        <v>273</v>
      </c>
      <c r="I3329" s="68" t="s">
        <v>639</v>
      </c>
      <c r="J3329" s="65">
        <v>1</v>
      </c>
      <c r="K3329" s="65">
        <v>1</v>
      </c>
      <c r="L3329" s="65">
        <v>417</v>
      </c>
      <c r="M3329" s="65" t="s">
        <v>499</v>
      </c>
    </row>
    <row r="3330" spans="1:13" ht="12.75" customHeight="1">
      <c r="A3330" s="65" t="str">
        <f>IF(ROW()=1,"KEY",IF(ISNA(VLOOKUP(B3330,車名対応マスタ!B:D,3,FALSE)),"",IF(VLOOKUP(B3330,車名対応マスタ!B:D,3,FALSE)="","",$D3330&amp;" "&amp;IF($G3330="9","J","O")&amp;" "&amp;$I3330&amp;" "&amp;IF($I3330&lt;=TEXT(★完成資料!$A$1,"yyyymm"),TEXT(★完成資料!$A$1,"yyyymm"),"999999")&amp; " " &amp; LEFT(F3330 &amp; "          ",10))))</f>
        <v xml:space="preserve">T O 202203 yyyy00 PHV       </v>
      </c>
      <c r="B3330" s="68" t="s">
        <v>479</v>
      </c>
      <c r="C3330" s="68" t="s">
        <v>528</v>
      </c>
      <c r="D3330" s="68" t="s">
        <v>287</v>
      </c>
      <c r="E3330" s="68" t="s">
        <v>359</v>
      </c>
      <c r="F3330" s="68" t="s">
        <v>517</v>
      </c>
      <c r="G3330" s="68" t="s">
        <v>77</v>
      </c>
      <c r="H3330" s="68" t="s">
        <v>273</v>
      </c>
      <c r="I3330" s="68" t="s">
        <v>641</v>
      </c>
      <c r="K3330" s="65">
        <v>2</v>
      </c>
      <c r="L3330" s="65">
        <v>417</v>
      </c>
      <c r="M3330" s="65" t="s">
        <v>499</v>
      </c>
    </row>
    <row r="3331" spans="1:13" ht="12.75" customHeight="1">
      <c r="A3331" s="65" t="str">
        <f>IF(ROW()=1,"KEY",IF(ISNA(VLOOKUP(B3331,車名対応マスタ!B:D,3,FALSE)),"",IF(VLOOKUP(B3331,車名対応マスタ!B:D,3,FALSE)="","",$D3331&amp;" "&amp;IF($G3331="9","J","O")&amp;" "&amp;$I3331&amp;" "&amp;IF($I3331&lt;=TEXT(★完成資料!$A$1,"yyyymm"),TEXT(★完成資料!$A$1,"yyyymm"),"999999")&amp; " " &amp; LEFT(F3331 &amp; "          ",10))))</f>
        <v xml:space="preserve">T O 202205 yyyy00 PHV       </v>
      </c>
      <c r="B3331" s="68" t="s">
        <v>479</v>
      </c>
      <c r="C3331" s="68" t="s">
        <v>528</v>
      </c>
      <c r="D3331" s="68" t="s">
        <v>287</v>
      </c>
      <c r="E3331" s="68" t="s">
        <v>359</v>
      </c>
      <c r="F3331" s="68" t="s">
        <v>517</v>
      </c>
      <c r="G3331" s="68" t="s">
        <v>77</v>
      </c>
      <c r="H3331" s="68" t="s">
        <v>273</v>
      </c>
      <c r="I3331" s="68" t="s">
        <v>647</v>
      </c>
      <c r="K3331" s="65">
        <v>1</v>
      </c>
      <c r="L3331" s="65">
        <v>417</v>
      </c>
      <c r="M3331" s="65" t="s">
        <v>499</v>
      </c>
    </row>
    <row r="3332" spans="1:13" ht="12.75" customHeight="1">
      <c r="A3332" s="65" t="str">
        <f>IF(ROW()=1,"KEY",IF(ISNA(VLOOKUP(B3332,車名対応マスタ!B:D,3,FALSE)),"",IF(VLOOKUP(B3332,車名対応マスタ!B:D,3,FALSE)="","",$D3332&amp;" "&amp;IF($G3332="9","J","O")&amp;" "&amp;$I3332&amp;" "&amp;IF($I3332&lt;=TEXT(★完成資料!$A$1,"yyyymm"),TEXT(★完成資料!$A$1,"yyyymm"),"999999")&amp; " " &amp; LEFT(F3332 &amp; "          ",10))))</f>
        <v xml:space="preserve">T O 202206 yyyy00 PHV       </v>
      </c>
      <c r="B3332" s="68" t="s">
        <v>479</v>
      </c>
      <c r="C3332" s="68" t="s">
        <v>528</v>
      </c>
      <c r="D3332" s="68" t="s">
        <v>287</v>
      </c>
      <c r="E3332" s="68" t="s">
        <v>359</v>
      </c>
      <c r="F3332" s="68" t="s">
        <v>517</v>
      </c>
      <c r="G3332" s="68" t="s">
        <v>77</v>
      </c>
      <c r="H3332" s="68" t="s">
        <v>273</v>
      </c>
      <c r="I3332" s="68" t="s">
        <v>652</v>
      </c>
      <c r="K3332" s="65">
        <v>1</v>
      </c>
      <c r="L3332" s="65">
        <v>417</v>
      </c>
      <c r="M3332" s="65" t="s">
        <v>499</v>
      </c>
    </row>
    <row r="3333" spans="1:13" ht="12.75" customHeight="1">
      <c r="A3333" s="65" t="str">
        <f>IF(ROW()=1,"KEY",IF(ISNA(VLOOKUP(B3333,車名対応マスタ!B:D,3,FALSE)),"",IF(VLOOKUP(B3333,車名対応マスタ!B:D,3,FALSE)="","",$D3333&amp;" "&amp;IF($G3333="9","J","O")&amp;" "&amp;$I3333&amp;" "&amp;IF($I3333&lt;=TEXT(★完成資料!$A$1,"yyyymm"),TEXT(★完成資料!$A$1,"yyyymm"),"999999")&amp; " " &amp; LEFT(F3333 &amp; "          ",10))))</f>
        <v xml:space="preserve">T O 202208 yyyy00 PHV       </v>
      </c>
      <c r="B3333" s="68" t="s">
        <v>479</v>
      </c>
      <c r="C3333" s="68" t="s">
        <v>528</v>
      </c>
      <c r="D3333" s="68" t="s">
        <v>287</v>
      </c>
      <c r="E3333" s="68" t="s">
        <v>359</v>
      </c>
      <c r="F3333" s="68" t="s">
        <v>517</v>
      </c>
      <c r="G3333" s="68" t="s">
        <v>77</v>
      </c>
      <c r="H3333" s="68" t="s">
        <v>273</v>
      </c>
      <c r="I3333" s="68" t="s">
        <v>656</v>
      </c>
      <c r="K3333" s="65">
        <v>2</v>
      </c>
      <c r="L3333" s="65">
        <v>417</v>
      </c>
      <c r="M3333" s="65" t="s">
        <v>499</v>
      </c>
    </row>
    <row r="3334" spans="1:13" ht="12.75" customHeight="1">
      <c r="A3334" s="65" t="str">
        <f>IF(ROW()=1,"KEY",IF(ISNA(VLOOKUP(B3334,車名対応マスタ!B:D,3,FALSE)),"",IF(VLOOKUP(B3334,車名対応マスタ!B:D,3,FALSE)="","",$D3334&amp;" "&amp;IF($G3334="9","J","O")&amp;" "&amp;$I3334&amp;" "&amp;IF($I3334&lt;=TEXT(★完成資料!$A$1,"yyyymm"),TEXT(★完成資料!$A$1,"yyyymm"),"999999")&amp; " " &amp; LEFT(F3334 &amp; "          ",10))))</f>
        <v xml:space="preserve">T O 202201 yyyy00 PHV       </v>
      </c>
      <c r="B3334" s="68" t="s">
        <v>479</v>
      </c>
      <c r="C3334" s="68" t="s">
        <v>528</v>
      </c>
      <c r="D3334" s="68" t="s">
        <v>287</v>
      </c>
      <c r="E3334" s="68" t="s">
        <v>359</v>
      </c>
      <c r="F3334" s="68" t="s">
        <v>517</v>
      </c>
      <c r="G3334" s="68" t="s">
        <v>77</v>
      </c>
      <c r="H3334" s="68" t="s">
        <v>273</v>
      </c>
      <c r="I3334" s="68" t="s">
        <v>639</v>
      </c>
      <c r="J3334" s="65">
        <v>1</v>
      </c>
      <c r="K3334" s="65">
        <v>3</v>
      </c>
      <c r="L3334" s="65">
        <v>413</v>
      </c>
      <c r="M3334" s="65" t="s">
        <v>500</v>
      </c>
    </row>
    <row r="3335" spans="1:13" ht="12.75" customHeight="1">
      <c r="A3335" s="65" t="str">
        <f>IF(ROW()=1,"KEY",IF(ISNA(VLOOKUP(B3335,車名対応マスタ!B:D,3,FALSE)),"",IF(VLOOKUP(B3335,車名対応マスタ!B:D,3,FALSE)="","",$D3335&amp;" "&amp;IF($G3335="9","J","O")&amp;" "&amp;$I3335&amp;" "&amp;IF($I3335&lt;=TEXT(★完成資料!$A$1,"yyyymm"),TEXT(★完成資料!$A$1,"yyyymm"),"999999")&amp; " " &amp; LEFT(F3335 &amp; "          ",10))))</f>
        <v xml:space="preserve">T O 202202 yyyy00 PHV       </v>
      </c>
      <c r="B3335" s="68" t="s">
        <v>479</v>
      </c>
      <c r="C3335" s="68" t="s">
        <v>528</v>
      </c>
      <c r="D3335" s="68" t="s">
        <v>287</v>
      </c>
      <c r="E3335" s="68" t="s">
        <v>359</v>
      </c>
      <c r="F3335" s="68" t="s">
        <v>517</v>
      </c>
      <c r="G3335" s="68" t="s">
        <v>77</v>
      </c>
      <c r="H3335" s="68" t="s">
        <v>273</v>
      </c>
      <c r="I3335" s="68" t="s">
        <v>640</v>
      </c>
      <c r="J3335" s="65">
        <v>3</v>
      </c>
      <c r="L3335" s="65">
        <v>413</v>
      </c>
      <c r="M3335" s="65" t="s">
        <v>500</v>
      </c>
    </row>
    <row r="3336" spans="1:13" ht="12.75" customHeight="1">
      <c r="A3336" s="65" t="str">
        <f>IF(ROW()=1,"KEY",IF(ISNA(VLOOKUP(B3336,車名対応マスタ!B:D,3,FALSE)),"",IF(VLOOKUP(B3336,車名対応マスタ!B:D,3,FALSE)="","",$D3336&amp;" "&amp;IF($G3336="9","J","O")&amp;" "&amp;$I3336&amp;" "&amp;IF($I3336&lt;=TEXT(★完成資料!$A$1,"yyyymm"),TEXT(★完成資料!$A$1,"yyyymm"),"999999")&amp; " " &amp; LEFT(F3336 &amp; "          ",10))))</f>
        <v xml:space="preserve">T O 202203 yyyy00 PHV       </v>
      </c>
      <c r="B3336" s="68" t="s">
        <v>479</v>
      </c>
      <c r="C3336" s="68" t="s">
        <v>528</v>
      </c>
      <c r="D3336" s="68" t="s">
        <v>287</v>
      </c>
      <c r="E3336" s="68" t="s">
        <v>359</v>
      </c>
      <c r="F3336" s="68" t="s">
        <v>517</v>
      </c>
      <c r="G3336" s="68" t="s">
        <v>77</v>
      </c>
      <c r="H3336" s="68" t="s">
        <v>273</v>
      </c>
      <c r="I3336" s="68" t="s">
        <v>641</v>
      </c>
      <c r="J3336" s="65">
        <v>3</v>
      </c>
      <c r="K3336" s="65">
        <v>1</v>
      </c>
      <c r="L3336" s="65">
        <v>413</v>
      </c>
      <c r="M3336" s="65" t="s">
        <v>500</v>
      </c>
    </row>
    <row r="3337" spans="1:13" ht="12.75" customHeight="1">
      <c r="A3337" s="65" t="str">
        <f>IF(ROW()=1,"KEY",IF(ISNA(VLOOKUP(B3337,車名対応マスタ!B:D,3,FALSE)),"",IF(VLOOKUP(B3337,車名対応マスタ!B:D,3,FALSE)="","",$D3337&amp;" "&amp;IF($G3337="9","J","O")&amp;" "&amp;$I3337&amp;" "&amp;IF($I3337&lt;=TEXT(★完成資料!$A$1,"yyyymm"),TEXT(★完成資料!$A$1,"yyyymm"),"999999")&amp; " " &amp; LEFT(F3337 &amp; "          ",10))))</f>
        <v xml:space="preserve">T O 202204 yyyy00 PHV       </v>
      </c>
      <c r="B3337" s="68" t="s">
        <v>479</v>
      </c>
      <c r="C3337" s="68" t="s">
        <v>528</v>
      </c>
      <c r="D3337" s="68" t="s">
        <v>287</v>
      </c>
      <c r="E3337" s="68" t="s">
        <v>359</v>
      </c>
      <c r="F3337" s="68" t="s">
        <v>517</v>
      </c>
      <c r="G3337" s="68" t="s">
        <v>77</v>
      </c>
      <c r="H3337" s="68" t="s">
        <v>273</v>
      </c>
      <c r="I3337" s="68" t="s">
        <v>642</v>
      </c>
      <c r="J3337" s="65">
        <v>8</v>
      </c>
      <c r="L3337" s="65">
        <v>413</v>
      </c>
      <c r="M3337" s="65" t="s">
        <v>500</v>
      </c>
    </row>
    <row r="3338" spans="1:13" ht="12.75" customHeight="1">
      <c r="A3338" s="65" t="str">
        <f>IF(ROW()=1,"KEY",IF(ISNA(VLOOKUP(B3338,車名対応マスタ!B:D,3,FALSE)),"",IF(VLOOKUP(B3338,車名対応マスタ!B:D,3,FALSE)="","",$D3338&amp;" "&amp;IF($G3338="9","J","O")&amp;" "&amp;$I3338&amp;" "&amp;IF($I3338&lt;=TEXT(★完成資料!$A$1,"yyyymm"),TEXT(★完成資料!$A$1,"yyyymm"),"999999")&amp; " " &amp; LEFT(F3338 &amp; "          ",10))))</f>
        <v xml:space="preserve">T O 202205 yyyy00 PHV       </v>
      </c>
      <c r="B3338" s="68" t="s">
        <v>479</v>
      </c>
      <c r="C3338" s="68" t="s">
        <v>528</v>
      </c>
      <c r="D3338" s="68" t="s">
        <v>287</v>
      </c>
      <c r="E3338" s="68" t="s">
        <v>359</v>
      </c>
      <c r="F3338" s="68" t="s">
        <v>517</v>
      </c>
      <c r="G3338" s="68" t="s">
        <v>77</v>
      </c>
      <c r="H3338" s="68" t="s">
        <v>273</v>
      </c>
      <c r="I3338" s="68" t="s">
        <v>647</v>
      </c>
      <c r="J3338" s="65">
        <v>4</v>
      </c>
      <c r="K3338" s="65">
        <v>1</v>
      </c>
      <c r="L3338" s="65">
        <v>413</v>
      </c>
      <c r="M3338" s="65" t="s">
        <v>500</v>
      </c>
    </row>
    <row r="3339" spans="1:13" ht="12.75" customHeight="1">
      <c r="A3339" s="65" t="str">
        <f>IF(ROW()=1,"KEY",IF(ISNA(VLOOKUP(B3339,車名対応マスタ!B:D,3,FALSE)),"",IF(VLOOKUP(B3339,車名対応マスタ!B:D,3,FALSE)="","",$D3339&amp;" "&amp;IF($G3339="9","J","O")&amp;" "&amp;$I3339&amp;" "&amp;IF($I3339&lt;=TEXT(★完成資料!$A$1,"yyyymm"),TEXT(★完成資料!$A$1,"yyyymm"),"999999")&amp; " " &amp; LEFT(F3339 &amp; "          ",10))))</f>
        <v xml:space="preserve">T O 202206 yyyy00 PHV       </v>
      </c>
      <c r="B3339" s="68" t="s">
        <v>479</v>
      </c>
      <c r="C3339" s="68" t="s">
        <v>528</v>
      </c>
      <c r="D3339" s="68" t="s">
        <v>287</v>
      </c>
      <c r="E3339" s="68" t="s">
        <v>359</v>
      </c>
      <c r="F3339" s="68" t="s">
        <v>517</v>
      </c>
      <c r="G3339" s="68" t="s">
        <v>77</v>
      </c>
      <c r="H3339" s="68" t="s">
        <v>273</v>
      </c>
      <c r="I3339" s="68" t="s">
        <v>652</v>
      </c>
      <c r="J3339" s="65">
        <v>1</v>
      </c>
      <c r="K3339" s="65">
        <v>0</v>
      </c>
      <c r="L3339" s="65">
        <v>413</v>
      </c>
      <c r="M3339" s="65" t="s">
        <v>500</v>
      </c>
    </row>
    <row r="3340" spans="1:13" ht="12.75" customHeight="1">
      <c r="A3340" s="65" t="str">
        <f>IF(ROW()=1,"KEY",IF(ISNA(VLOOKUP(B3340,車名対応マスタ!B:D,3,FALSE)),"",IF(VLOOKUP(B3340,車名対応マスタ!B:D,3,FALSE)="","",$D3340&amp;" "&amp;IF($G3340="9","J","O")&amp;" "&amp;$I3340&amp;" "&amp;IF($I3340&lt;=TEXT(★完成資料!$A$1,"yyyymm"),TEXT(★完成資料!$A$1,"yyyymm"),"999999")&amp; " " &amp; LEFT(F3340 &amp; "          ",10))))</f>
        <v xml:space="preserve">T O 202207 yyyy00 PHV       </v>
      </c>
      <c r="B3340" s="68" t="s">
        <v>479</v>
      </c>
      <c r="C3340" s="68" t="s">
        <v>528</v>
      </c>
      <c r="D3340" s="68" t="s">
        <v>287</v>
      </c>
      <c r="E3340" s="68" t="s">
        <v>359</v>
      </c>
      <c r="F3340" s="68" t="s">
        <v>517</v>
      </c>
      <c r="G3340" s="68" t="s">
        <v>77</v>
      </c>
      <c r="H3340" s="68" t="s">
        <v>273</v>
      </c>
      <c r="I3340" s="68" t="s">
        <v>655</v>
      </c>
      <c r="J3340" s="65">
        <v>5</v>
      </c>
      <c r="K3340" s="65">
        <v>3</v>
      </c>
      <c r="L3340" s="65">
        <v>413</v>
      </c>
      <c r="M3340" s="65" t="s">
        <v>500</v>
      </c>
    </row>
    <row r="3341" spans="1:13" ht="12.75" customHeight="1">
      <c r="A3341" s="65" t="str">
        <f>IF(ROW()=1,"KEY",IF(ISNA(VLOOKUP(B3341,車名対応マスタ!B:D,3,FALSE)),"",IF(VLOOKUP(B3341,車名対応マスタ!B:D,3,FALSE)="","",$D3341&amp;" "&amp;IF($G3341="9","J","O")&amp;" "&amp;$I3341&amp;" "&amp;IF($I3341&lt;=TEXT(★完成資料!$A$1,"yyyymm"),TEXT(★完成資料!$A$1,"yyyymm"),"999999")&amp; " " &amp; LEFT(F3341 &amp; "          ",10))))</f>
        <v xml:space="preserve">T O 202208 yyyy00 PHV       </v>
      </c>
      <c r="B3341" s="68" t="s">
        <v>479</v>
      </c>
      <c r="C3341" s="68" t="s">
        <v>528</v>
      </c>
      <c r="D3341" s="68" t="s">
        <v>287</v>
      </c>
      <c r="E3341" s="68" t="s">
        <v>359</v>
      </c>
      <c r="F3341" s="68" t="s">
        <v>517</v>
      </c>
      <c r="G3341" s="68" t="s">
        <v>77</v>
      </c>
      <c r="H3341" s="68" t="s">
        <v>273</v>
      </c>
      <c r="I3341" s="68" t="s">
        <v>656</v>
      </c>
      <c r="J3341" s="65">
        <v>1</v>
      </c>
      <c r="K3341" s="65">
        <v>3</v>
      </c>
      <c r="L3341" s="65">
        <v>413</v>
      </c>
      <c r="M3341" s="65" t="s">
        <v>500</v>
      </c>
    </row>
    <row r="3342" spans="1:13" ht="12.75" customHeight="1">
      <c r="A3342" s="65" t="str">
        <f>IF(ROW()=1,"KEY",IF(ISNA(VLOOKUP(B3342,車名対応マスタ!B:D,3,FALSE)),"",IF(VLOOKUP(B3342,車名対応マスタ!B:D,3,FALSE)="","",$D3342&amp;" "&amp;IF($G3342="9","J","O")&amp;" "&amp;$I3342&amp;" "&amp;IF($I3342&lt;=TEXT(★完成資料!$A$1,"yyyymm"),TEXT(★完成資料!$A$1,"yyyymm"),"999999")&amp; " " &amp; LEFT(F3342 &amp; "          ",10))))</f>
        <v xml:space="preserve">T O 202209 yyyy00 PHV       </v>
      </c>
      <c r="B3342" s="68" t="s">
        <v>479</v>
      </c>
      <c r="C3342" s="68" t="s">
        <v>528</v>
      </c>
      <c r="D3342" s="68" t="s">
        <v>287</v>
      </c>
      <c r="E3342" s="68" t="s">
        <v>359</v>
      </c>
      <c r="F3342" s="68" t="s">
        <v>517</v>
      </c>
      <c r="G3342" s="68" t="s">
        <v>77</v>
      </c>
      <c r="H3342" s="68" t="s">
        <v>273</v>
      </c>
      <c r="I3342" s="68" t="s">
        <v>657</v>
      </c>
      <c r="J3342" s="65">
        <v>1</v>
      </c>
      <c r="L3342" s="65">
        <v>413</v>
      </c>
      <c r="M3342" s="65" t="s">
        <v>500</v>
      </c>
    </row>
    <row r="3343" spans="1:13" ht="12.75" customHeight="1">
      <c r="A3343" s="65" t="str">
        <f>IF(ROW()=1,"KEY",IF(ISNA(VLOOKUP(B3343,車名対応マスタ!B:D,3,FALSE)),"",IF(VLOOKUP(B3343,車名対応マスタ!B:D,3,FALSE)="","",$D3343&amp;" "&amp;IF($G3343="9","J","O")&amp;" "&amp;$I3343&amp;" "&amp;IF($I3343&lt;=TEXT(★完成資料!$A$1,"yyyymm"),TEXT(★完成資料!$A$1,"yyyymm"),"999999")&amp; " " &amp; LEFT(F3343 &amp; "          ",10))))</f>
        <v xml:space="preserve">T O 202203 yyyy00 PHV       </v>
      </c>
      <c r="B3343" s="68" t="s">
        <v>479</v>
      </c>
      <c r="C3343" s="68" t="s">
        <v>528</v>
      </c>
      <c r="D3343" s="68" t="s">
        <v>287</v>
      </c>
      <c r="E3343" s="68" t="s">
        <v>359</v>
      </c>
      <c r="F3343" s="68" t="s">
        <v>517</v>
      </c>
      <c r="G3343" s="68" t="s">
        <v>77</v>
      </c>
      <c r="H3343" s="68" t="s">
        <v>273</v>
      </c>
      <c r="I3343" s="68" t="s">
        <v>641</v>
      </c>
      <c r="K3343" s="65">
        <v>1</v>
      </c>
      <c r="L3343" s="65">
        <v>431</v>
      </c>
      <c r="M3343" s="65" t="s">
        <v>282</v>
      </c>
    </row>
    <row r="3344" spans="1:13" ht="12.75" customHeight="1">
      <c r="A3344" s="65" t="str">
        <f>IF(ROW()=1,"KEY",IF(ISNA(VLOOKUP(B3344,車名対応マスタ!B:D,3,FALSE)),"",IF(VLOOKUP(B3344,車名対応マスタ!B:D,3,FALSE)="","",$D3344&amp;" "&amp;IF($G3344="9","J","O")&amp;" "&amp;$I3344&amp;" "&amp;IF($I3344&lt;=TEXT(★完成資料!$A$1,"yyyymm"),TEXT(★完成資料!$A$1,"yyyymm"),"999999")&amp; " " &amp; LEFT(F3344 &amp; "          ",10))))</f>
        <v xml:space="preserve">T O 202205 yyyy00 PHV       </v>
      </c>
      <c r="B3344" s="68" t="s">
        <v>479</v>
      </c>
      <c r="C3344" s="68" t="s">
        <v>528</v>
      </c>
      <c r="D3344" s="68" t="s">
        <v>287</v>
      </c>
      <c r="E3344" s="68" t="s">
        <v>359</v>
      </c>
      <c r="F3344" s="68" t="s">
        <v>517</v>
      </c>
      <c r="G3344" s="68" t="s">
        <v>77</v>
      </c>
      <c r="H3344" s="68" t="s">
        <v>273</v>
      </c>
      <c r="I3344" s="68" t="s">
        <v>647</v>
      </c>
      <c r="K3344" s="65">
        <v>3</v>
      </c>
      <c r="L3344" s="65">
        <v>431</v>
      </c>
      <c r="M3344" s="65" t="s">
        <v>282</v>
      </c>
    </row>
    <row r="3345" spans="1:13" ht="12.75" customHeight="1">
      <c r="A3345" s="65" t="str">
        <f>IF(ROW()=1,"KEY",IF(ISNA(VLOOKUP(B3345,車名対応マスタ!B:D,3,FALSE)),"",IF(VLOOKUP(B3345,車名対応マスタ!B:D,3,FALSE)="","",$D3345&amp;" "&amp;IF($G3345="9","J","O")&amp;" "&amp;$I3345&amp;" "&amp;IF($I3345&lt;=TEXT(★完成資料!$A$1,"yyyymm"),TEXT(★完成資料!$A$1,"yyyymm"),"999999")&amp; " " &amp; LEFT(F3345 &amp; "          ",10))))</f>
        <v xml:space="preserve">T O 202206 yyyy00 PHV       </v>
      </c>
      <c r="B3345" s="68" t="s">
        <v>479</v>
      </c>
      <c r="C3345" s="68" t="s">
        <v>528</v>
      </c>
      <c r="D3345" s="68" t="s">
        <v>287</v>
      </c>
      <c r="E3345" s="68" t="s">
        <v>359</v>
      </c>
      <c r="F3345" s="68" t="s">
        <v>517</v>
      </c>
      <c r="G3345" s="68" t="s">
        <v>77</v>
      </c>
      <c r="H3345" s="68" t="s">
        <v>273</v>
      </c>
      <c r="I3345" s="68" t="s">
        <v>652</v>
      </c>
      <c r="J3345" s="65">
        <v>2</v>
      </c>
      <c r="L3345" s="65">
        <v>431</v>
      </c>
      <c r="M3345" s="65" t="s">
        <v>282</v>
      </c>
    </row>
    <row r="3346" spans="1:13" ht="12.75" customHeight="1">
      <c r="A3346" s="65" t="str">
        <f>IF(ROW()=1,"KEY",IF(ISNA(VLOOKUP(B3346,車名対応マスタ!B:D,3,FALSE)),"",IF(VLOOKUP(B3346,車名対応マスタ!B:D,3,FALSE)="","",$D3346&amp;" "&amp;IF($G3346="9","J","O")&amp;" "&amp;$I3346&amp;" "&amp;IF($I3346&lt;=TEXT(★完成資料!$A$1,"yyyymm"),TEXT(★完成資料!$A$1,"yyyymm"),"999999")&amp; " " &amp; LEFT(F3346 &amp; "          ",10))))</f>
        <v xml:space="preserve">T O 202210 yyyy00 PHV       </v>
      </c>
      <c r="B3346" s="68" t="s">
        <v>479</v>
      </c>
      <c r="C3346" s="68" t="s">
        <v>528</v>
      </c>
      <c r="D3346" s="68" t="s">
        <v>287</v>
      </c>
      <c r="E3346" s="68" t="s">
        <v>359</v>
      </c>
      <c r="F3346" s="68" t="s">
        <v>517</v>
      </c>
      <c r="G3346" s="68" t="s">
        <v>77</v>
      </c>
      <c r="H3346" s="68" t="s">
        <v>273</v>
      </c>
      <c r="I3346" s="68" t="s">
        <v>663</v>
      </c>
      <c r="J3346" s="65">
        <v>1</v>
      </c>
      <c r="L3346" s="65">
        <v>431</v>
      </c>
      <c r="M3346" s="65" t="s">
        <v>282</v>
      </c>
    </row>
    <row r="3347" spans="1:13" ht="12.75" customHeight="1">
      <c r="A3347" s="65" t="str">
        <f>IF(ROW()=1,"KEY",IF(ISNA(VLOOKUP(B3347,車名対応マスタ!B:D,3,FALSE)),"",IF(VLOOKUP(B3347,車名対応マスタ!B:D,3,FALSE)="","",$D3347&amp;" "&amp;IF($G3347="9","J","O")&amp;" "&amp;$I3347&amp;" "&amp;IF($I3347&lt;=TEXT(★完成資料!$A$1,"yyyymm"),TEXT(★完成資料!$A$1,"yyyymm"),"999999")&amp; " " &amp; LEFT(F3347 &amp; "          ",10))))</f>
        <v xml:space="preserve">T O 202205 yyyy00 PHV       </v>
      </c>
      <c r="B3347" s="68" t="s">
        <v>479</v>
      </c>
      <c r="C3347" s="68" t="s">
        <v>528</v>
      </c>
      <c r="D3347" s="68" t="s">
        <v>287</v>
      </c>
      <c r="E3347" s="68" t="s">
        <v>359</v>
      </c>
      <c r="F3347" s="68" t="s">
        <v>517</v>
      </c>
      <c r="G3347" s="68" t="s">
        <v>77</v>
      </c>
      <c r="H3347" s="68" t="s">
        <v>273</v>
      </c>
      <c r="I3347" s="68" t="s">
        <v>647</v>
      </c>
      <c r="J3347" s="65">
        <v>2</v>
      </c>
      <c r="L3347" s="65">
        <v>421</v>
      </c>
      <c r="M3347" s="65" t="s">
        <v>382</v>
      </c>
    </row>
    <row r="3348" spans="1:13" ht="12.75" customHeight="1">
      <c r="A3348" s="65" t="str">
        <f>IF(ROW()=1,"KEY",IF(ISNA(VLOOKUP(B3348,車名対応マスタ!B:D,3,FALSE)),"",IF(VLOOKUP(B3348,車名対応マスタ!B:D,3,FALSE)="","",$D3348&amp;" "&amp;IF($G3348="9","J","O")&amp;" "&amp;$I3348&amp;" "&amp;IF($I3348&lt;=TEXT(★完成資料!$A$1,"yyyymm"),TEXT(★完成資料!$A$1,"yyyymm"),"999999")&amp; " " &amp; LEFT(F3348 &amp; "          ",10))))</f>
        <v xml:space="preserve">T O 202206 yyyy00 PHV       </v>
      </c>
      <c r="B3348" s="68" t="s">
        <v>479</v>
      </c>
      <c r="C3348" s="68" t="s">
        <v>528</v>
      </c>
      <c r="D3348" s="68" t="s">
        <v>287</v>
      </c>
      <c r="E3348" s="68" t="s">
        <v>359</v>
      </c>
      <c r="F3348" s="68" t="s">
        <v>517</v>
      </c>
      <c r="G3348" s="68" t="s">
        <v>77</v>
      </c>
      <c r="H3348" s="68" t="s">
        <v>273</v>
      </c>
      <c r="I3348" s="68" t="s">
        <v>652</v>
      </c>
      <c r="J3348" s="65">
        <v>1</v>
      </c>
      <c r="L3348" s="65">
        <v>421</v>
      </c>
      <c r="M3348" s="65" t="s">
        <v>382</v>
      </c>
    </row>
    <row r="3349" spans="1:13" ht="12.75" customHeight="1">
      <c r="A3349" s="65" t="str">
        <f>IF(ROW()=1,"KEY",IF(ISNA(VLOOKUP(B3349,車名対応マスタ!B:D,3,FALSE)),"",IF(VLOOKUP(B3349,車名対応マスタ!B:D,3,FALSE)="","",$D3349&amp;" "&amp;IF($G3349="9","J","O")&amp;" "&amp;$I3349&amp;" "&amp;IF($I3349&lt;=TEXT(★完成資料!$A$1,"yyyymm"),TEXT(★完成資料!$A$1,"yyyymm"),"999999")&amp; " " &amp; LEFT(F3349 &amp; "          ",10))))</f>
        <v xml:space="preserve">T O 202202 yyyy00 PHV       </v>
      </c>
      <c r="B3349" s="68" t="s">
        <v>479</v>
      </c>
      <c r="C3349" s="68" t="s">
        <v>528</v>
      </c>
      <c r="D3349" s="68" t="s">
        <v>287</v>
      </c>
      <c r="E3349" s="68" t="s">
        <v>359</v>
      </c>
      <c r="F3349" s="68" t="s">
        <v>517</v>
      </c>
      <c r="G3349" s="68" t="s">
        <v>77</v>
      </c>
      <c r="H3349" s="68" t="s">
        <v>273</v>
      </c>
      <c r="I3349" s="68" t="s">
        <v>640</v>
      </c>
      <c r="J3349" s="65">
        <v>0</v>
      </c>
      <c r="K3349" s="65">
        <v>4</v>
      </c>
      <c r="L3349" s="65">
        <v>440</v>
      </c>
      <c r="M3349" s="65" t="s">
        <v>501</v>
      </c>
    </row>
    <row r="3350" spans="1:13" ht="12.75" customHeight="1">
      <c r="A3350" s="65" t="str">
        <f>IF(ROW()=1,"KEY",IF(ISNA(VLOOKUP(B3350,車名対応マスタ!B:D,3,FALSE)),"",IF(VLOOKUP(B3350,車名対応マスタ!B:D,3,FALSE)="","",$D3350&amp;" "&amp;IF($G3350="9","J","O")&amp;" "&amp;$I3350&amp;" "&amp;IF($I3350&lt;=TEXT(★完成資料!$A$1,"yyyymm"),TEXT(★完成資料!$A$1,"yyyymm"),"999999")&amp; " " &amp; LEFT(F3350 &amp; "          ",10))))</f>
        <v xml:space="preserve">T O 202204 yyyy00 PHV       </v>
      </c>
      <c r="B3350" s="68" t="s">
        <v>479</v>
      </c>
      <c r="C3350" s="68" t="s">
        <v>528</v>
      </c>
      <c r="D3350" s="68" t="s">
        <v>287</v>
      </c>
      <c r="E3350" s="68" t="s">
        <v>359</v>
      </c>
      <c r="F3350" s="68" t="s">
        <v>517</v>
      </c>
      <c r="G3350" s="68" t="s">
        <v>77</v>
      </c>
      <c r="H3350" s="68" t="s">
        <v>273</v>
      </c>
      <c r="I3350" s="68" t="s">
        <v>642</v>
      </c>
      <c r="J3350" s="65">
        <v>1</v>
      </c>
      <c r="L3350" s="65">
        <v>440</v>
      </c>
      <c r="M3350" s="65" t="s">
        <v>501</v>
      </c>
    </row>
    <row r="3351" spans="1:13" ht="12.75" customHeight="1">
      <c r="A3351" s="65" t="str">
        <f>IF(ROW()=1,"KEY",IF(ISNA(VLOOKUP(B3351,車名対応マスタ!B:D,3,FALSE)),"",IF(VLOOKUP(B3351,車名対応マスタ!B:D,3,FALSE)="","",$D3351&amp;" "&amp;IF($G3351="9","J","O")&amp;" "&amp;$I3351&amp;" "&amp;IF($I3351&lt;=TEXT(★完成資料!$A$1,"yyyymm"),TEXT(★完成資料!$A$1,"yyyymm"),"999999")&amp; " " &amp; LEFT(F3351 &amp; "          ",10))))</f>
        <v xml:space="preserve">T O 202205 yyyy00 PHV       </v>
      </c>
      <c r="B3351" s="68" t="s">
        <v>479</v>
      </c>
      <c r="C3351" s="68" t="s">
        <v>528</v>
      </c>
      <c r="D3351" s="68" t="s">
        <v>287</v>
      </c>
      <c r="E3351" s="68" t="s">
        <v>359</v>
      </c>
      <c r="F3351" s="68" t="s">
        <v>517</v>
      </c>
      <c r="G3351" s="68" t="s">
        <v>77</v>
      </c>
      <c r="H3351" s="68" t="s">
        <v>273</v>
      </c>
      <c r="I3351" s="68" t="s">
        <v>647</v>
      </c>
      <c r="K3351" s="65">
        <v>1</v>
      </c>
      <c r="L3351" s="65">
        <v>440</v>
      </c>
      <c r="M3351" s="65" t="s">
        <v>501</v>
      </c>
    </row>
    <row r="3352" spans="1:13" ht="12.75" customHeight="1">
      <c r="A3352" s="65" t="str">
        <f>IF(ROW()=1,"KEY",IF(ISNA(VLOOKUP(B3352,車名対応マスタ!B:D,3,FALSE)),"",IF(VLOOKUP(B3352,車名対応マスタ!B:D,3,FALSE)="","",$D3352&amp;" "&amp;IF($G3352="9","J","O")&amp;" "&amp;$I3352&amp;" "&amp;IF($I3352&lt;=TEXT(★完成資料!$A$1,"yyyymm"),TEXT(★完成資料!$A$1,"yyyymm"),"999999")&amp; " " &amp; LEFT(F3352 &amp; "          ",10))))</f>
        <v xml:space="preserve">T O 202207 yyyy00 PHV       </v>
      </c>
      <c r="B3352" s="68" t="s">
        <v>479</v>
      </c>
      <c r="C3352" s="68" t="s">
        <v>528</v>
      </c>
      <c r="D3352" s="68" t="s">
        <v>287</v>
      </c>
      <c r="E3352" s="68" t="s">
        <v>359</v>
      </c>
      <c r="F3352" s="68" t="s">
        <v>517</v>
      </c>
      <c r="G3352" s="68" t="s">
        <v>77</v>
      </c>
      <c r="H3352" s="68" t="s">
        <v>273</v>
      </c>
      <c r="I3352" s="68" t="s">
        <v>655</v>
      </c>
      <c r="J3352" s="65">
        <v>1</v>
      </c>
      <c r="K3352" s="65">
        <v>0</v>
      </c>
      <c r="L3352" s="65">
        <v>440</v>
      </c>
      <c r="M3352" s="65" t="s">
        <v>501</v>
      </c>
    </row>
    <row r="3353" spans="1:13" ht="12.75" customHeight="1">
      <c r="A3353" s="65" t="str">
        <f>IF(ROW()=1,"KEY",IF(ISNA(VLOOKUP(B3353,車名対応マスタ!B:D,3,FALSE)),"",IF(VLOOKUP(B3353,車名対応マスタ!B:D,3,FALSE)="","",$D3353&amp;" "&amp;IF($G3353="9","J","O")&amp;" "&amp;$I3353&amp;" "&amp;IF($I3353&lt;=TEXT(★完成資料!$A$1,"yyyymm"),TEXT(★完成資料!$A$1,"yyyymm"),"999999")&amp; " " &amp; LEFT(F3353 &amp; "          ",10))))</f>
        <v xml:space="preserve">T O 202208 yyyy00 PHV       </v>
      </c>
      <c r="B3353" s="68" t="s">
        <v>479</v>
      </c>
      <c r="C3353" s="68" t="s">
        <v>528</v>
      </c>
      <c r="D3353" s="68" t="s">
        <v>287</v>
      </c>
      <c r="E3353" s="68" t="s">
        <v>359</v>
      </c>
      <c r="F3353" s="68" t="s">
        <v>517</v>
      </c>
      <c r="G3353" s="68" t="s">
        <v>77</v>
      </c>
      <c r="H3353" s="68" t="s">
        <v>273</v>
      </c>
      <c r="I3353" s="68" t="s">
        <v>656</v>
      </c>
      <c r="J3353" s="65">
        <v>2</v>
      </c>
      <c r="K3353" s="65">
        <v>1</v>
      </c>
      <c r="L3353" s="65">
        <v>440</v>
      </c>
      <c r="M3353" s="65" t="s">
        <v>501</v>
      </c>
    </row>
    <row r="3354" spans="1:13" ht="12.75" customHeight="1">
      <c r="A3354" s="65" t="str">
        <f>IF(ROW()=1,"KEY",IF(ISNA(VLOOKUP(B3354,車名対応マスタ!B:D,3,FALSE)),"",IF(VLOOKUP(B3354,車名対応マスタ!B:D,3,FALSE)="","",$D3354&amp;" "&amp;IF($G3354="9","J","O")&amp;" "&amp;$I3354&amp;" "&amp;IF($I3354&lt;=TEXT(★完成資料!$A$1,"yyyymm"),TEXT(★完成資料!$A$1,"yyyymm"),"999999")&amp; " " &amp; LEFT(F3354 &amp; "          ",10))))</f>
        <v xml:space="preserve">T O 202209 yyyy00 PHV       </v>
      </c>
      <c r="B3354" s="68" t="s">
        <v>479</v>
      </c>
      <c r="C3354" s="68" t="s">
        <v>528</v>
      </c>
      <c r="D3354" s="68" t="s">
        <v>287</v>
      </c>
      <c r="E3354" s="68" t="s">
        <v>359</v>
      </c>
      <c r="F3354" s="68" t="s">
        <v>517</v>
      </c>
      <c r="G3354" s="68" t="s">
        <v>77</v>
      </c>
      <c r="H3354" s="68" t="s">
        <v>273</v>
      </c>
      <c r="I3354" s="68" t="s">
        <v>657</v>
      </c>
      <c r="J3354" s="65">
        <v>2</v>
      </c>
      <c r="L3354" s="65">
        <v>440</v>
      </c>
      <c r="M3354" s="65" t="s">
        <v>501</v>
      </c>
    </row>
    <row r="3355" spans="1:13" ht="12.75" customHeight="1">
      <c r="A3355" s="65" t="str">
        <f>IF(ROW()=1,"KEY",IF(ISNA(VLOOKUP(B3355,車名対応マスタ!B:D,3,FALSE)),"",IF(VLOOKUP(B3355,車名対応マスタ!B:D,3,FALSE)="","",$D3355&amp;" "&amp;IF($G3355="9","J","O")&amp;" "&amp;$I3355&amp;" "&amp;IF($I3355&lt;=TEXT(★完成資料!$A$1,"yyyymm"),TEXT(★完成資料!$A$1,"yyyymm"),"999999")&amp; " " &amp; LEFT(F3355 &amp; "          ",10))))</f>
        <v xml:space="preserve">T O 202202 yyyy00 PHV       </v>
      </c>
      <c r="B3355" s="68" t="s">
        <v>479</v>
      </c>
      <c r="C3355" s="68" t="s">
        <v>528</v>
      </c>
      <c r="D3355" s="68" t="s">
        <v>287</v>
      </c>
      <c r="E3355" s="68" t="s">
        <v>359</v>
      </c>
      <c r="F3355" s="68" t="s">
        <v>517</v>
      </c>
      <c r="G3355" s="68" t="s">
        <v>77</v>
      </c>
      <c r="H3355" s="68" t="s">
        <v>273</v>
      </c>
      <c r="I3355" s="68" t="s">
        <v>640</v>
      </c>
      <c r="K3355" s="65">
        <v>2</v>
      </c>
      <c r="L3355" s="65">
        <v>467</v>
      </c>
      <c r="M3355" s="65" t="s">
        <v>275</v>
      </c>
    </row>
    <row r="3356" spans="1:13" ht="12.75" customHeight="1">
      <c r="A3356" s="65" t="str">
        <f>IF(ROW()=1,"KEY",IF(ISNA(VLOOKUP(B3356,車名対応マスタ!B:D,3,FALSE)),"",IF(VLOOKUP(B3356,車名対応マスタ!B:D,3,FALSE)="","",$D3356&amp;" "&amp;IF($G3356="9","J","O")&amp;" "&amp;$I3356&amp;" "&amp;IF($I3356&lt;=TEXT(★完成資料!$A$1,"yyyymm"),TEXT(★完成資料!$A$1,"yyyymm"),"999999")&amp; " " &amp; LEFT(F3356 &amp; "          ",10))))</f>
        <v xml:space="preserve">T O 202206 yyyy00 PHV       </v>
      </c>
      <c r="B3356" s="68" t="s">
        <v>479</v>
      </c>
      <c r="C3356" s="68" t="s">
        <v>528</v>
      </c>
      <c r="D3356" s="68" t="s">
        <v>287</v>
      </c>
      <c r="E3356" s="68" t="s">
        <v>359</v>
      </c>
      <c r="F3356" s="68" t="s">
        <v>517</v>
      </c>
      <c r="G3356" s="68" t="s">
        <v>77</v>
      </c>
      <c r="H3356" s="68" t="s">
        <v>273</v>
      </c>
      <c r="I3356" s="68" t="s">
        <v>652</v>
      </c>
      <c r="K3356" s="65">
        <v>1</v>
      </c>
      <c r="L3356" s="65">
        <v>467</v>
      </c>
      <c r="M3356" s="65" t="s">
        <v>275</v>
      </c>
    </row>
    <row r="3357" spans="1:13" ht="12.75" customHeight="1">
      <c r="A3357" s="65" t="str">
        <f>IF(ROW()=1,"KEY",IF(ISNA(VLOOKUP(B3357,車名対応マスタ!B:D,3,FALSE)),"",IF(VLOOKUP(B3357,車名対応マスタ!B:D,3,FALSE)="","",$D3357&amp;" "&amp;IF($G3357="9","J","O")&amp;" "&amp;$I3357&amp;" "&amp;IF($I3357&lt;=TEXT(★完成資料!$A$1,"yyyymm"),TEXT(★完成資料!$A$1,"yyyymm"),"999999")&amp; " " &amp; LEFT(F3357 &amp; "          ",10))))</f>
        <v xml:space="preserve">T O 202207 yyyy00 PHV       </v>
      </c>
      <c r="B3357" s="68" t="s">
        <v>479</v>
      </c>
      <c r="C3357" s="68" t="s">
        <v>528</v>
      </c>
      <c r="D3357" s="68" t="s">
        <v>287</v>
      </c>
      <c r="E3357" s="68" t="s">
        <v>359</v>
      </c>
      <c r="F3357" s="68" t="s">
        <v>517</v>
      </c>
      <c r="G3357" s="68" t="s">
        <v>77</v>
      </c>
      <c r="H3357" s="68" t="s">
        <v>273</v>
      </c>
      <c r="I3357" s="68" t="s">
        <v>655</v>
      </c>
      <c r="K3357" s="65">
        <v>1</v>
      </c>
      <c r="L3357" s="65">
        <v>467</v>
      </c>
      <c r="M3357" s="65" t="s">
        <v>275</v>
      </c>
    </row>
    <row r="3358" spans="1:13" ht="12.75" customHeight="1">
      <c r="A3358" s="65" t="str">
        <f>IF(ROW()=1,"KEY",IF(ISNA(VLOOKUP(B3358,車名対応マスタ!B:D,3,FALSE)),"",IF(VLOOKUP(B3358,車名対応マスタ!B:D,3,FALSE)="","",$D3358&amp;" "&amp;IF($G3358="9","J","O")&amp;" "&amp;$I3358&amp;" "&amp;IF($I3358&lt;=TEXT(★完成資料!$A$1,"yyyymm"),TEXT(★完成資料!$A$1,"yyyymm"),"999999")&amp; " " &amp; LEFT(F3358 &amp; "          ",10))))</f>
        <v xml:space="preserve">T O 202201 yyyy00 PHV       </v>
      </c>
      <c r="B3358" s="68" t="s">
        <v>479</v>
      </c>
      <c r="C3358" s="68" t="s">
        <v>528</v>
      </c>
      <c r="D3358" s="68" t="s">
        <v>287</v>
      </c>
      <c r="E3358" s="68" t="s">
        <v>359</v>
      </c>
      <c r="F3358" s="68" t="s">
        <v>517</v>
      </c>
      <c r="G3358" s="68" t="s">
        <v>77</v>
      </c>
      <c r="H3358" s="68" t="s">
        <v>273</v>
      </c>
      <c r="I3358" s="68" t="s">
        <v>639</v>
      </c>
      <c r="J3358" s="65">
        <v>2</v>
      </c>
      <c r="L3358" s="65">
        <v>432</v>
      </c>
      <c r="M3358" s="65" t="s">
        <v>424</v>
      </c>
    </row>
    <row r="3359" spans="1:13" ht="12.75" customHeight="1">
      <c r="A3359" s="65" t="str">
        <f>IF(ROW()=1,"KEY",IF(ISNA(VLOOKUP(B3359,車名対応マスタ!B:D,3,FALSE)),"",IF(VLOOKUP(B3359,車名対応マスタ!B:D,3,FALSE)="","",$D3359&amp;" "&amp;IF($G3359="9","J","O")&amp;" "&amp;$I3359&amp;" "&amp;IF($I3359&lt;=TEXT(★完成資料!$A$1,"yyyymm"),TEXT(★完成資料!$A$1,"yyyymm"),"999999")&amp; " " &amp; LEFT(F3359 &amp; "          ",10))))</f>
        <v xml:space="preserve">T O 202202 yyyy00 PHV       </v>
      </c>
      <c r="B3359" s="68" t="s">
        <v>479</v>
      </c>
      <c r="C3359" s="68" t="s">
        <v>528</v>
      </c>
      <c r="D3359" s="68" t="s">
        <v>287</v>
      </c>
      <c r="E3359" s="68" t="s">
        <v>359</v>
      </c>
      <c r="F3359" s="68" t="s">
        <v>517</v>
      </c>
      <c r="G3359" s="68" t="s">
        <v>77</v>
      </c>
      <c r="H3359" s="68" t="s">
        <v>273</v>
      </c>
      <c r="I3359" s="68" t="s">
        <v>640</v>
      </c>
      <c r="J3359" s="65">
        <v>1</v>
      </c>
      <c r="L3359" s="65">
        <v>432</v>
      </c>
      <c r="M3359" s="65" t="s">
        <v>424</v>
      </c>
    </row>
    <row r="3360" spans="1:13" ht="12.75" customHeight="1">
      <c r="A3360" s="65" t="str">
        <f>IF(ROW()=1,"KEY",IF(ISNA(VLOOKUP(B3360,車名対応マスタ!B:D,3,FALSE)),"",IF(VLOOKUP(B3360,車名対応マスタ!B:D,3,FALSE)="","",$D3360&amp;" "&amp;IF($G3360="9","J","O")&amp;" "&amp;$I3360&amp;" "&amp;IF($I3360&lt;=TEXT(★完成資料!$A$1,"yyyymm"),TEXT(★完成資料!$A$1,"yyyymm"),"999999")&amp; " " &amp; LEFT(F3360 &amp; "          ",10))))</f>
        <v xml:space="preserve">T O 202203 yyyy00 PHV       </v>
      </c>
      <c r="B3360" s="68" t="s">
        <v>479</v>
      </c>
      <c r="C3360" s="68" t="s">
        <v>528</v>
      </c>
      <c r="D3360" s="68" t="s">
        <v>287</v>
      </c>
      <c r="E3360" s="68" t="s">
        <v>359</v>
      </c>
      <c r="F3360" s="68" t="s">
        <v>517</v>
      </c>
      <c r="G3360" s="68" t="s">
        <v>77</v>
      </c>
      <c r="H3360" s="68" t="s">
        <v>273</v>
      </c>
      <c r="I3360" s="68" t="s">
        <v>641</v>
      </c>
      <c r="J3360" s="65">
        <v>1</v>
      </c>
      <c r="K3360" s="65">
        <v>0</v>
      </c>
      <c r="L3360" s="65">
        <v>432</v>
      </c>
      <c r="M3360" s="65" t="s">
        <v>424</v>
      </c>
    </row>
    <row r="3361" spans="1:13" ht="12.75" customHeight="1">
      <c r="A3361" s="65" t="str">
        <f>IF(ROW()=1,"KEY",IF(ISNA(VLOOKUP(B3361,車名対応マスタ!B:D,3,FALSE)),"",IF(VLOOKUP(B3361,車名対応マスタ!B:D,3,FALSE)="","",$D3361&amp;" "&amp;IF($G3361="9","J","O")&amp;" "&amp;$I3361&amp;" "&amp;IF($I3361&lt;=TEXT(★完成資料!$A$1,"yyyymm"),TEXT(★完成資料!$A$1,"yyyymm"),"999999")&amp; " " &amp; LEFT(F3361 &amp; "          ",10))))</f>
        <v xml:space="preserve">T O 202204 yyyy00 PHV       </v>
      </c>
      <c r="B3361" s="68" t="s">
        <v>479</v>
      </c>
      <c r="C3361" s="68" t="s">
        <v>528</v>
      </c>
      <c r="D3361" s="68" t="s">
        <v>287</v>
      </c>
      <c r="E3361" s="68" t="s">
        <v>359</v>
      </c>
      <c r="F3361" s="68" t="s">
        <v>517</v>
      </c>
      <c r="G3361" s="68" t="s">
        <v>77</v>
      </c>
      <c r="H3361" s="68" t="s">
        <v>273</v>
      </c>
      <c r="I3361" s="68" t="s">
        <v>642</v>
      </c>
      <c r="J3361" s="65">
        <v>1</v>
      </c>
      <c r="K3361" s="65">
        <v>1</v>
      </c>
      <c r="L3361" s="65">
        <v>432</v>
      </c>
      <c r="M3361" s="65" t="s">
        <v>424</v>
      </c>
    </row>
    <row r="3362" spans="1:13" ht="12.75" customHeight="1">
      <c r="A3362" s="65" t="str">
        <f>IF(ROW()=1,"KEY",IF(ISNA(VLOOKUP(B3362,車名対応マスタ!B:D,3,FALSE)),"",IF(VLOOKUP(B3362,車名対応マスタ!B:D,3,FALSE)="","",$D3362&amp;" "&amp;IF($G3362="9","J","O")&amp;" "&amp;$I3362&amp;" "&amp;IF($I3362&lt;=TEXT(★完成資料!$A$1,"yyyymm"),TEXT(★完成資料!$A$1,"yyyymm"),"999999")&amp; " " &amp; LEFT(F3362 &amp; "          ",10))))</f>
        <v xml:space="preserve">T O 202205 yyyy00 PHV       </v>
      </c>
      <c r="B3362" s="68" t="s">
        <v>479</v>
      </c>
      <c r="C3362" s="68" t="s">
        <v>528</v>
      </c>
      <c r="D3362" s="68" t="s">
        <v>287</v>
      </c>
      <c r="E3362" s="68" t="s">
        <v>359</v>
      </c>
      <c r="F3362" s="68" t="s">
        <v>517</v>
      </c>
      <c r="G3362" s="68" t="s">
        <v>77</v>
      </c>
      <c r="H3362" s="68" t="s">
        <v>273</v>
      </c>
      <c r="I3362" s="68" t="s">
        <v>647</v>
      </c>
      <c r="J3362" s="65">
        <v>1</v>
      </c>
      <c r="K3362" s="65">
        <v>1</v>
      </c>
      <c r="L3362" s="65">
        <v>432</v>
      </c>
      <c r="M3362" s="65" t="s">
        <v>424</v>
      </c>
    </row>
    <row r="3363" spans="1:13" ht="12.75" customHeight="1">
      <c r="A3363" s="65" t="str">
        <f>IF(ROW()=1,"KEY",IF(ISNA(VLOOKUP(B3363,車名対応マスタ!B:D,3,FALSE)),"",IF(VLOOKUP(B3363,車名対応マスタ!B:D,3,FALSE)="","",$D3363&amp;" "&amp;IF($G3363="9","J","O")&amp;" "&amp;$I3363&amp;" "&amp;IF($I3363&lt;=TEXT(★完成資料!$A$1,"yyyymm"),TEXT(★完成資料!$A$1,"yyyymm"),"999999")&amp; " " &amp; LEFT(F3363 &amp; "          ",10))))</f>
        <v xml:space="preserve">T O 202206 yyyy00 PHV       </v>
      </c>
      <c r="B3363" s="68" t="s">
        <v>479</v>
      </c>
      <c r="C3363" s="68" t="s">
        <v>528</v>
      </c>
      <c r="D3363" s="68" t="s">
        <v>287</v>
      </c>
      <c r="E3363" s="68" t="s">
        <v>359</v>
      </c>
      <c r="F3363" s="68" t="s">
        <v>517</v>
      </c>
      <c r="G3363" s="68" t="s">
        <v>77</v>
      </c>
      <c r="H3363" s="68" t="s">
        <v>273</v>
      </c>
      <c r="I3363" s="68" t="s">
        <v>652</v>
      </c>
      <c r="J3363" s="65">
        <v>2</v>
      </c>
      <c r="K3363" s="65">
        <v>1</v>
      </c>
      <c r="L3363" s="65">
        <v>432</v>
      </c>
      <c r="M3363" s="65" t="s">
        <v>424</v>
      </c>
    </row>
    <row r="3364" spans="1:13" ht="12.75" customHeight="1">
      <c r="A3364" s="65" t="str">
        <f>IF(ROW()=1,"KEY",IF(ISNA(VLOOKUP(B3364,車名対応マスタ!B:D,3,FALSE)),"",IF(VLOOKUP(B3364,車名対応マスタ!B:D,3,FALSE)="","",$D3364&amp;" "&amp;IF($G3364="9","J","O")&amp;" "&amp;$I3364&amp;" "&amp;IF($I3364&lt;=TEXT(★完成資料!$A$1,"yyyymm"),TEXT(★完成資料!$A$1,"yyyymm"),"999999")&amp; " " &amp; LEFT(F3364 &amp; "          ",10))))</f>
        <v xml:space="preserve">T O 202207 yyyy00 PHV       </v>
      </c>
      <c r="B3364" s="68" t="s">
        <v>479</v>
      </c>
      <c r="C3364" s="68" t="s">
        <v>528</v>
      </c>
      <c r="D3364" s="68" t="s">
        <v>287</v>
      </c>
      <c r="E3364" s="68" t="s">
        <v>359</v>
      </c>
      <c r="F3364" s="68" t="s">
        <v>517</v>
      </c>
      <c r="G3364" s="68" t="s">
        <v>77</v>
      </c>
      <c r="H3364" s="68" t="s">
        <v>273</v>
      </c>
      <c r="I3364" s="68" t="s">
        <v>655</v>
      </c>
      <c r="J3364" s="65">
        <v>0</v>
      </c>
      <c r="K3364" s="65">
        <v>1</v>
      </c>
      <c r="L3364" s="65">
        <v>432</v>
      </c>
      <c r="M3364" s="65" t="s">
        <v>424</v>
      </c>
    </row>
    <row r="3365" spans="1:13" ht="12.75" customHeight="1">
      <c r="A3365" s="65" t="str">
        <f>IF(ROW()=1,"KEY",IF(ISNA(VLOOKUP(B3365,車名対応マスタ!B:D,3,FALSE)),"",IF(VLOOKUP(B3365,車名対応マスタ!B:D,3,FALSE)="","",$D3365&amp;" "&amp;IF($G3365="9","J","O")&amp;" "&amp;$I3365&amp;" "&amp;IF($I3365&lt;=TEXT(★完成資料!$A$1,"yyyymm"),TEXT(★完成資料!$A$1,"yyyymm"),"999999")&amp; " " &amp; LEFT(F3365 &amp; "          ",10))))</f>
        <v xml:space="preserve">T O 202209 yyyy00 PHV       </v>
      </c>
      <c r="B3365" s="68" t="s">
        <v>479</v>
      </c>
      <c r="C3365" s="68" t="s">
        <v>528</v>
      </c>
      <c r="D3365" s="68" t="s">
        <v>287</v>
      </c>
      <c r="E3365" s="68" t="s">
        <v>359</v>
      </c>
      <c r="F3365" s="68" t="s">
        <v>517</v>
      </c>
      <c r="G3365" s="68" t="s">
        <v>77</v>
      </c>
      <c r="H3365" s="68" t="s">
        <v>273</v>
      </c>
      <c r="I3365" s="68" t="s">
        <v>657</v>
      </c>
      <c r="J3365" s="65">
        <v>1</v>
      </c>
      <c r="K3365" s="65">
        <v>1</v>
      </c>
      <c r="L3365" s="65">
        <v>432</v>
      </c>
      <c r="M3365" s="65" t="s">
        <v>424</v>
      </c>
    </row>
    <row r="3366" spans="1:13" ht="12.75" customHeight="1">
      <c r="A3366" s="65" t="str">
        <f>IF(ROW()=1,"KEY",IF(ISNA(VLOOKUP(B3366,車名対応マスタ!B:D,3,FALSE)),"",IF(VLOOKUP(B3366,車名対応マスタ!B:D,3,FALSE)="","",$D3366&amp;" "&amp;IF($G3366="9","J","O")&amp;" "&amp;$I3366&amp;" "&amp;IF($I3366&lt;=TEXT(★完成資料!$A$1,"yyyymm"),TEXT(★完成資料!$A$1,"yyyymm"),"999999")&amp; " " &amp; LEFT(F3366 &amp; "          ",10))))</f>
        <v xml:space="preserve">T O 202201 yyyy00 PHV       </v>
      </c>
      <c r="B3366" s="68" t="s">
        <v>479</v>
      </c>
      <c r="C3366" s="68" t="s">
        <v>528</v>
      </c>
      <c r="D3366" s="68" t="s">
        <v>287</v>
      </c>
      <c r="E3366" s="68" t="s">
        <v>359</v>
      </c>
      <c r="F3366" s="68" t="s">
        <v>517</v>
      </c>
      <c r="G3366" s="68" t="s">
        <v>78</v>
      </c>
      <c r="H3366" s="68" t="s">
        <v>384</v>
      </c>
      <c r="I3366" s="68" t="s">
        <v>639</v>
      </c>
      <c r="J3366" s="65">
        <v>19</v>
      </c>
      <c r="K3366" s="65">
        <v>36</v>
      </c>
      <c r="L3366" s="65">
        <v>721</v>
      </c>
      <c r="M3366" s="65" t="s">
        <v>502</v>
      </c>
    </row>
    <row r="3367" spans="1:13" ht="12.75" customHeight="1">
      <c r="A3367" s="65" t="str">
        <f>IF(ROW()=1,"KEY",IF(ISNA(VLOOKUP(B3367,車名対応マスタ!B:D,3,FALSE)),"",IF(VLOOKUP(B3367,車名対応マスタ!B:D,3,FALSE)="","",$D3367&amp;" "&amp;IF($G3367="9","J","O")&amp;" "&amp;$I3367&amp;" "&amp;IF($I3367&lt;=TEXT(★完成資料!$A$1,"yyyymm"),TEXT(★完成資料!$A$1,"yyyymm"),"999999")&amp; " " &amp; LEFT(F3367 &amp; "          ",10))))</f>
        <v xml:space="preserve">T O 202202 yyyy00 PHV       </v>
      </c>
      <c r="B3367" s="68" t="s">
        <v>479</v>
      </c>
      <c r="C3367" s="68" t="s">
        <v>528</v>
      </c>
      <c r="D3367" s="68" t="s">
        <v>287</v>
      </c>
      <c r="E3367" s="68" t="s">
        <v>359</v>
      </c>
      <c r="F3367" s="68" t="s">
        <v>517</v>
      </c>
      <c r="G3367" s="68" t="s">
        <v>78</v>
      </c>
      <c r="H3367" s="68" t="s">
        <v>384</v>
      </c>
      <c r="I3367" s="68" t="s">
        <v>640</v>
      </c>
      <c r="J3367" s="65">
        <v>18</v>
      </c>
      <c r="K3367" s="65">
        <v>18</v>
      </c>
      <c r="L3367" s="65">
        <v>721</v>
      </c>
      <c r="M3367" s="65" t="s">
        <v>502</v>
      </c>
    </row>
    <row r="3368" spans="1:13" ht="12.75" customHeight="1">
      <c r="A3368" s="65" t="str">
        <f>IF(ROW()=1,"KEY",IF(ISNA(VLOOKUP(B3368,車名対応マスタ!B:D,3,FALSE)),"",IF(VLOOKUP(B3368,車名対応マスタ!B:D,3,FALSE)="","",$D3368&amp;" "&amp;IF($G3368="9","J","O")&amp;" "&amp;$I3368&amp;" "&amp;IF($I3368&lt;=TEXT(★完成資料!$A$1,"yyyymm"),TEXT(★完成資料!$A$1,"yyyymm"),"999999")&amp; " " &amp; LEFT(F3368 &amp; "          ",10))))</f>
        <v xml:space="preserve">T O 202203 yyyy00 PHV       </v>
      </c>
      <c r="B3368" s="68" t="s">
        <v>479</v>
      </c>
      <c r="C3368" s="68" t="s">
        <v>528</v>
      </c>
      <c r="D3368" s="68" t="s">
        <v>287</v>
      </c>
      <c r="E3368" s="68" t="s">
        <v>359</v>
      </c>
      <c r="F3368" s="68" t="s">
        <v>517</v>
      </c>
      <c r="G3368" s="68" t="s">
        <v>78</v>
      </c>
      <c r="H3368" s="68" t="s">
        <v>384</v>
      </c>
      <c r="I3368" s="68" t="s">
        <v>641</v>
      </c>
      <c r="J3368" s="65">
        <v>41</v>
      </c>
      <c r="K3368" s="65">
        <v>40</v>
      </c>
      <c r="L3368" s="65">
        <v>721</v>
      </c>
      <c r="M3368" s="65" t="s">
        <v>502</v>
      </c>
    </row>
    <row r="3369" spans="1:13" ht="12.75" customHeight="1">
      <c r="A3369" s="65" t="str">
        <f>IF(ROW()=1,"KEY",IF(ISNA(VLOOKUP(B3369,車名対応マスタ!B:D,3,FALSE)),"",IF(VLOOKUP(B3369,車名対応マスタ!B:D,3,FALSE)="","",$D3369&amp;" "&amp;IF($G3369="9","J","O")&amp;" "&amp;$I3369&amp;" "&amp;IF($I3369&lt;=TEXT(★完成資料!$A$1,"yyyymm"),TEXT(★完成資料!$A$1,"yyyymm"),"999999")&amp; " " &amp; LEFT(F3369 &amp; "          ",10))))</f>
        <v xml:space="preserve">T O 202204 yyyy00 PHV       </v>
      </c>
      <c r="B3369" s="68" t="s">
        <v>479</v>
      </c>
      <c r="C3369" s="68" t="s">
        <v>528</v>
      </c>
      <c r="D3369" s="68" t="s">
        <v>287</v>
      </c>
      <c r="E3369" s="68" t="s">
        <v>359</v>
      </c>
      <c r="F3369" s="68" t="s">
        <v>517</v>
      </c>
      <c r="G3369" s="68" t="s">
        <v>78</v>
      </c>
      <c r="H3369" s="68" t="s">
        <v>384</v>
      </c>
      <c r="I3369" s="68" t="s">
        <v>642</v>
      </c>
      <c r="J3369" s="65">
        <v>31</v>
      </c>
      <c r="K3369" s="65">
        <v>23</v>
      </c>
      <c r="L3369" s="65">
        <v>721</v>
      </c>
      <c r="M3369" s="65" t="s">
        <v>502</v>
      </c>
    </row>
    <row r="3370" spans="1:13" ht="12.75" customHeight="1">
      <c r="A3370" s="65" t="str">
        <f>IF(ROW()=1,"KEY",IF(ISNA(VLOOKUP(B3370,車名対応マスタ!B:D,3,FALSE)),"",IF(VLOOKUP(B3370,車名対応マスタ!B:D,3,FALSE)="","",$D3370&amp;" "&amp;IF($G3370="9","J","O")&amp;" "&amp;$I3370&amp;" "&amp;IF($I3370&lt;=TEXT(★完成資料!$A$1,"yyyymm"),TEXT(★完成資料!$A$1,"yyyymm"),"999999")&amp; " " &amp; LEFT(F3370 &amp; "          ",10))))</f>
        <v xml:space="preserve">T O 202205 yyyy00 PHV       </v>
      </c>
      <c r="B3370" s="68" t="s">
        <v>479</v>
      </c>
      <c r="C3370" s="68" t="s">
        <v>528</v>
      </c>
      <c r="D3370" s="68" t="s">
        <v>287</v>
      </c>
      <c r="E3370" s="68" t="s">
        <v>359</v>
      </c>
      <c r="F3370" s="68" t="s">
        <v>517</v>
      </c>
      <c r="G3370" s="68" t="s">
        <v>78</v>
      </c>
      <c r="H3370" s="68" t="s">
        <v>384</v>
      </c>
      <c r="I3370" s="68" t="s">
        <v>647</v>
      </c>
      <c r="J3370" s="65">
        <v>32</v>
      </c>
      <c r="K3370" s="65">
        <v>24</v>
      </c>
      <c r="L3370" s="65">
        <v>721</v>
      </c>
      <c r="M3370" s="65" t="s">
        <v>502</v>
      </c>
    </row>
    <row r="3371" spans="1:13" ht="12.75" customHeight="1">
      <c r="A3371" s="65" t="str">
        <f>IF(ROW()=1,"KEY",IF(ISNA(VLOOKUP(B3371,車名対応マスタ!B:D,3,FALSE)),"",IF(VLOOKUP(B3371,車名対応マスタ!B:D,3,FALSE)="","",$D3371&amp;" "&amp;IF($G3371="9","J","O")&amp;" "&amp;$I3371&amp;" "&amp;IF($I3371&lt;=TEXT(★完成資料!$A$1,"yyyymm"),TEXT(★完成資料!$A$1,"yyyymm"),"999999")&amp; " " &amp; LEFT(F3371 &amp; "          ",10))))</f>
        <v xml:space="preserve">T O 202206 yyyy00 PHV       </v>
      </c>
      <c r="B3371" s="68" t="s">
        <v>479</v>
      </c>
      <c r="C3371" s="68" t="s">
        <v>528</v>
      </c>
      <c r="D3371" s="68" t="s">
        <v>287</v>
      </c>
      <c r="E3371" s="68" t="s">
        <v>359</v>
      </c>
      <c r="F3371" s="68" t="s">
        <v>517</v>
      </c>
      <c r="G3371" s="68" t="s">
        <v>78</v>
      </c>
      <c r="H3371" s="68" t="s">
        <v>384</v>
      </c>
      <c r="I3371" s="68" t="s">
        <v>652</v>
      </c>
      <c r="J3371" s="65">
        <v>24</v>
      </c>
      <c r="K3371" s="65">
        <v>23</v>
      </c>
      <c r="L3371" s="65">
        <v>721</v>
      </c>
      <c r="M3371" s="65" t="s">
        <v>502</v>
      </c>
    </row>
    <row r="3372" spans="1:13" ht="12.75" customHeight="1">
      <c r="A3372" s="65" t="str">
        <f>IF(ROW()=1,"KEY",IF(ISNA(VLOOKUP(B3372,車名対応マスタ!B:D,3,FALSE)),"",IF(VLOOKUP(B3372,車名対応マスタ!B:D,3,FALSE)="","",$D3372&amp;" "&amp;IF($G3372="9","J","O")&amp;" "&amp;$I3372&amp;" "&amp;IF($I3372&lt;=TEXT(★完成資料!$A$1,"yyyymm"),TEXT(★完成資料!$A$1,"yyyymm"),"999999")&amp; " " &amp; LEFT(F3372 &amp; "          ",10))))</f>
        <v xml:space="preserve">T O 202207 yyyy00 PHV       </v>
      </c>
      <c r="B3372" s="68" t="s">
        <v>479</v>
      </c>
      <c r="C3372" s="68" t="s">
        <v>528</v>
      </c>
      <c r="D3372" s="68" t="s">
        <v>287</v>
      </c>
      <c r="E3372" s="68" t="s">
        <v>359</v>
      </c>
      <c r="F3372" s="68" t="s">
        <v>517</v>
      </c>
      <c r="G3372" s="68" t="s">
        <v>78</v>
      </c>
      <c r="H3372" s="68" t="s">
        <v>384</v>
      </c>
      <c r="I3372" s="68" t="s">
        <v>655</v>
      </c>
      <c r="J3372" s="65">
        <v>57</v>
      </c>
      <c r="K3372" s="65">
        <v>86</v>
      </c>
      <c r="L3372" s="65">
        <v>721</v>
      </c>
      <c r="M3372" s="65" t="s">
        <v>502</v>
      </c>
    </row>
    <row r="3373" spans="1:13" ht="12.75" customHeight="1">
      <c r="A3373" s="65" t="str">
        <f>IF(ROW()=1,"KEY",IF(ISNA(VLOOKUP(B3373,車名対応マスタ!B:D,3,FALSE)),"",IF(VLOOKUP(B3373,車名対応マスタ!B:D,3,FALSE)="","",$D3373&amp;" "&amp;IF($G3373="9","J","O")&amp;" "&amp;$I3373&amp;" "&amp;IF($I3373&lt;=TEXT(★完成資料!$A$1,"yyyymm"),TEXT(★完成資料!$A$1,"yyyymm"),"999999")&amp; " " &amp; LEFT(F3373 &amp; "          ",10))))</f>
        <v xml:space="preserve">T O 202208 yyyy00 PHV       </v>
      </c>
      <c r="B3373" s="68" t="s">
        <v>479</v>
      </c>
      <c r="C3373" s="68" t="s">
        <v>528</v>
      </c>
      <c r="D3373" s="68" t="s">
        <v>287</v>
      </c>
      <c r="E3373" s="68" t="s">
        <v>359</v>
      </c>
      <c r="F3373" s="68" t="s">
        <v>517</v>
      </c>
      <c r="G3373" s="68" t="s">
        <v>78</v>
      </c>
      <c r="H3373" s="68" t="s">
        <v>384</v>
      </c>
      <c r="I3373" s="68" t="s">
        <v>656</v>
      </c>
      <c r="J3373" s="65">
        <v>54</v>
      </c>
      <c r="K3373" s="65">
        <v>34</v>
      </c>
      <c r="L3373" s="65">
        <v>721</v>
      </c>
      <c r="M3373" s="65" t="s">
        <v>502</v>
      </c>
    </row>
    <row r="3374" spans="1:13" ht="12.75" customHeight="1">
      <c r="A3374" s="65" t="str">
        <f>IF(ROW()=1,"KEY",IF(ISNA(VLOOKUP(B3374,車名対応マスタ!B:D,3,FALSE)),"",IF(VLOOKUP(B3374,車名対応マスタ!B:D,3,FALSE)="","",$D3374&amp;" "&amp;IF($G3374="9","J","O")&amp;" "&amp;$I3374&amp;" "&amp;IF($I3374&lt;=TEXT(★完成資料!$A$1,"yyyymm"),TEXT(★完成資料!$A$1,"yyyymm"),"999999")&amp; " " &amp; LEFT(F3374 &amp; "          ",10))))</f>
        <v xml:space="preserve">T O 202209 yyyy00 PHV       </v>
      </c>
      <c r="B3374" s="68" t="s">
        <v>479</v>
      </c>
      <c r="C3374" s="68" t="s">
        <v>528</v>
      </c>
      <c r="D3374" s="68" t="s">
        <v>287</v>
      </c>
      <c r="E3374" s="68" t="s">
        <v>359</v>
      </c>
      <c r="F3374" s="68" t="s">
        <v>517</v>
      </c>
      <c r="G3374" s="68" t="s">
        <v>78</v>
      </c>
      <c r="H3374" s="68" t="s">
        <v>384</v>
      </c>
      <c r="I3374" s="68" t="s">
        <v>657</v>
      </c>
      <c r="J3374" s="65">
        <v>66</v>
      </c>
      <c r="K3374" s="65">
        <v>37</v>
      </c>
      <c r="L3374" s="65">
        <v>721</v>
      </c>
      <c r="M3374" s="65" t="s">
        <v>502</v>
      </c>
    </row>
    <row r="3375" spans="1:13" ht="12.75" customHeight="1">
      <c r="A3375" s="65" t="str">
        <f>IF(ROW()=1,"KEY",IF(ISNA(VLOOKUP(B3375,車名対応マスタ!B:D,3,FALSE)),"",IF(VLOOKUP(B3375,車名対応マスタ!B:D,3,FALSE)="","",$D3375&amp;" "&amp;IF($G3375="9","J","O")&amp;" "&amp;$I3375&amp;" "&amp;IF($I3375&lt;=TEXT(★完成資料!$A$1,"yyyymm"),TEXT(★完成資料!$A$1,"yyyymm"),"999999")&amp; " " &amp; LEFT(F3375 &amp; "          ",10))))</f>
        <v xml:space="preserve">T O 202210 yyyy00 PHV       </v>
      </c>
      <c r="B3375" s="68" t="s">
        <v>479</v>
      </c>
      <c r="C3375" s="68" t="s">
        <v>528</v>
      </c>
      <c r="D3375" s="68" t="s">
        <v>287</v>
      </c>
      <c r="E3375" s="68" t="s">
        <v>359</v>
      </c>
      <c r="F3375" s="68" t="s">
        <v>517</v>
      </c>
      <c r="G3375" s="68" t="s">
        <v>78</v>
      </c>
      <c r="H3375" s="68" t="s">
        <v>384</v>
      </c>
      <c r="I3375" s="68" t="s">
        <v>663</v>
      </c>
      <c r="J3375" s="65">
        <v>126</v>
      </c>
      <c r="K3375" s="65">
        <v>34</v>
      </c>
      <c r="L3375" s="65">
        <v>721</v>
      </c>
      <c r="M3375" s="65" t="s">
        <v>502</v>
      </c>
    </row>
    <row r="3376" spans="1:13" ht="12.75" customHeight="1">
      <c r="A3376" s="65" t="str">
        <f>IF(ROW()=1,"KEY",IF(ISNA(VLOOKUP(B3376,車名対応マスタ!B:D,3,FALSE)),"",IF(VLOOKUP(B3376,車名対応マスタ!B:D,3,FALSE)="","",$D3376&amp;" "&amp;IF($G3376="9","J","O")&amp;" "&amp;$I3376&amp;" "&amp;IF($I3376&lt;=TEXT(★完成資料!$A$1,"yyyymm"),TEXT(★完成資料!$A$1,"yyyymm"),"999999")&amp; " " &amp; LEFT(F3376 &amp; "          ",10))))</f>
        <v xml:space="preserve">T O 202202 yyyy00 PHV       </v>
      </c>
      <c r="B3376" s="68" t="s">
        <v>479</v>
      </c>
      <c r="C3376" s="68" t="s">
        <v>528</v>
      </c>
      <c r="D3376" s="68" t="s">
        <v>287</v>
      </c>
      <c r="E3376" s="68" t="s">
        <v>359</v>
      </c>
      <c r="F3376" s="68" t="s">
        <v>517</v>
      </c>
      <c r="G3376" s="68" t="s">
        <v>78</v>
      </c>
      <c r="H3376" s="68" t="s">
        <v>384</v>
      </c>
      <c r="I3376" s="68" t="s">
        <v>640</v>
      </c>
      <c r="J3376" s="65">
        <v>4</v>
      </c>
      <c r="K3376" s="65">
        <v>0</v>
      </c>
      <c r="L3376" s="65">
        <v>719</v>
      </c>
      <c r="M3376" s="65" t="s">
        <v>389</v>
      </c>
    </row>
    <row r="3377" spans="1:13" ht="12.75" customHeight="1">
      <c r="A3377" s="65" t="str">
        <f>IF(ROW()=1,"KEY",IF(ISNA(VLOOKUP(B3377,車名対応マスタ!B:D,3,FALSE)),"",IF(VLOOKUP(B3377,車名対応マスタ!B:D,3,FALSE)="","",$D3377&amp;" "&amp;IF($G3377="9","J","O")&amp;" "&amp;$I3377&amp;" "&amp;IF($I3377&lt;=TEXT(★完成資料!$A$1,"yyyymm"),TEXT(★完成資料!$A$1,"yyyymm"),"999999")&amp; " " &amp; LEFT(F3377 &amp; "          ",10))))</f>
        <v xml:space="preserve">T O 202203 yyyy00 PHV       </v>
      </c>
      <c r="B3377" s="68" t="s">
        <v>479</v>
      </c>
      <c r="C3377" s="68" t="s">
        <v>528</v>
      </c>
      <c r="D3377" s="68" t="s">
        <v>287</v>
      </c>
      <c r="E3377" s="68" t="s">
        <v>359</v>
      </c>
      <c r="F3377" s="68" t="s">
        <v>517</v>
      </c>
      <c r="G3377" s="68" t="s">
        <v>78</v>
      </c>
      <c r="H3377" s="68" t="s">
        <v>384</v>
      </c>
      <c r="I3377" s="68" t="s">
        <v>641</v>
      </c>
      <c r="J3377" s="65">
        <v>2</v>
      </c>
      <c r="K3377" s="65">
        <v>0</v>
      </c>
      <c r="L3377" s="65">
        <v>719</v>
      </c>
      <c r="M3377" s="65" t="s">
        <v>389</v>
      </c>
    </row>
    <row r="3378" spans="1:13" ht="12.75" customHeight="1">
      <c r="A3378" s="65" t="str">
        <f>IF(ROW()=1,"KEY",IF(ISNA(VLOOKUP(B3378,車名対応マスタ!B:D,3,FALSE)),"",IF(VLOOKUP(B3378,車名対応マスタ!B:D,3,FALSE)="","",$D3378&amp;" "&amp;IF($G3378="9","J","O")&amp;" "&amp;$I3378&amp;" "&amp;IF($I3378&lt;=TEXT(★完成資料!$A$1,"yyyymm"),TEXT(★完成資料!$A$1,"yyyymm"),"999999")&amp; " " &amp; LEFT(F3378 &amp; "          ",10))))</f>
        <v xml:space="preserve">T O 202208 yyyy00 PHV       </v>
      </c>
      <c r="B3378" s="68" t="s">
        <v>479</v>
      </c>
      <c r="C3378" s="68" t="s">
        <v>528</v>
      </c>
      <c r="D3378" s="68" t="s">
        <v>287</v>
      </c>
      <c r="E3378" s="68" t="s">
        <v>359</v>
      </c>
      <c r="F3378" s="68" t="s">
        <v>517</v>
      </c>
      <c r="G3378" s="68" t="s">
        <v>78</v>
      </c>
      <c r="H3378" s="68" t="s">
        <v>384</v>
      </c>
      <c r="I3378" s="68" t="s">
        <v>656</v>
      </c>
      <c r="J3378" s="65">
        <v>3</v>
      </c>
      <c r="K3378" s="65">
        <v>0</v>
      </c>
      <c r="L3378" s="65">
        <v>719</v>
      </c>
      <c r="M3378" s="65" t="s">
        <v>389</v>
      </c>
    </row>
    <row r="3379" spans="1:13" ht="12.75" customHeight="1">
      <c r="A3379" s="65" t="str">
        <f>IF(ROW()=1,"KEY",IF(ISNA(VLOOKUP(B3379,車名対応マスタ!B:D,3,FALSE)),"",IF(VLOOKUP(B3379,車名対応マスタ!B:D,3,FALSE)="","",$D3379&amp;" "&amp;IF($G3379="9","J","O")&amp;" "&amp;$I3379&amp;" "&amp;IF($I3379&lt;=TEXT(★完成資料!$A$1,"yyyymm"),TEXT(★完成資料!$A$1,"yyyymm"),"999999")&amp; " " &amp; LEFT(F3379 &amp; "          ",10))))</f>
        <v xml:space="preserve">T O 202209 yyyy00 PHV       </v>
      </c>
      <c r="B3379" s="68" t="s">
        <v>479</v>
      </c>
      <c r="C3379" s="68" t="s">
        <v>528</v>
      </c>
      <c r="D3379" s="68" t="s">
        <v>287</v>
      </c>
      <c r="E3379" s="68" t="s">
        <v>359</v>
      </c>
      <c r="F3379" s="68" t="s">
        <v>517</v>
      </c>
      <c r="G3379" s="68" t="s">
        <v>78</v>
      </c>
      <c r="H3379" s="68" t="s">
        <v>384</v>
      </c>
      <c r="I3379" s="68" t="s">
        <v>657</v>
      </c>
      <c r="J3379" s="65">
        <v>1</v>
      </c>
      <c r="K3379" s="65">
        <v>0</v>
      </c>
      <c r="L3379" s="65">
        <v>719</v>
      </c>
      <c r="M3379" s="65" t="s">
        <v>389</v>
      </c>
    </row>
    <row r="3380" spans="1:13" ht="12.75" customHeight="1">
      <c r="A3380" s="65" t="str">
        <f>IF(ROW()=1,"KEY",IF(ISNA(VLOOKUP(B3380,車名対応マスタ!B:D,3,FALSE)),"",IF(VLOOKUP(B3380,車名対応マスタ!B:D,3,FALSE)="","",$D3380&amp;" "&amp;IF($G3380="9","J","O")&amp;" "&amp;$I3380&amp;" "&amp;IF($I3380&lt;=TEXT(★完成資料!$A$1,"yyyymm"),TEXT(★完成資料!$A$1,"yyyymm"),"999999")&amp; " " &amp; LEFT(F3380 &amp; "          ",10))))</f>
        <v xml:space="preserve">T O 202210 yyyy00 PHV       </v>
      </c>
      <c r="B3380" s="68" t="s">
        <v>479</v>
      </c>
      <c r="C3380" s="68" t="s">
        <v>528</v>
      </c>
      <c r="D3380" s="68" t="s">
        <v>287</v>
      </c>
      <c r="E3380" s="68" t="s">
        <v>359</v>
      </c>
      <c r="F3380" s="68" t="s">
        <v>517</v>
      </c>
      <c r="G3380" s="68" t="s">
        <v>78</v>
      </c>
      <c r="H3380" s="68" t="s">
        <v>384</v>
      </c>
      <c r="I3380" s="68" t="s">
        <v>663</v>
      </c>
      <c r="J3380" s="65">
        <v>1</v>
      </c>
      <c r="K3380" s="65">
        <v>0</v>
      </c>
      <c r="L3380" s="65">
        <v>719</v>
      </c>
      <c r="M3380" s="65" t="s">
        <v>389</v>
      </c>
    </row>
    <row r="3381" spans="1:13" ht="12.75" customHeight="1">
      <c r="A3381" s="65" t="str">
        <f>IF(ROW()=1,"KEY",IF(ISNA(VLOOKUP(B3381,車名対応マスタ!B:D,3,FALSE)),"",IF(VLOOKUP(B3381,車名対応マスタ!B:D,3,FALSE)="","",$D3381&amp;" "&amp;IF($G3381="9","J","O")&amp;" "&amp;$I3381&amp;" "&amp;IF($I3381&lt;=TEXT(★完成資料!$A$1,"yyyymm"),TEXT(★完成資料!$A$1,"yyyymm"),"999999")&amp; " " &amp; LEFT(F3381 &amp; "          ",10))))</f>
        <v xml:space="preserve">T O 202201 yyyy00 PHV       </v>
      </c>
      <c r="B3381" s="68" t="s">
        <v>479</v>
      </c>
      <c r="C3381" s="68" t="s">
        <v>528</v>
      </c>
      <c r="D3381" s="68" t="s">
        <v>287</v>
      </c>
      <c r="E3381" s="68" t="s">
        <v>359</v>
      </c>
      <c r="F3381" s="68" t="s">
        <v>517</v>
      </c>
      <c r="G3381" s="68" t="s">
        <v>79</v>
      </c>
      <c r="H3381" s="68" t="s">
        <v>392</v>
      </c>
      <c r="I3381" s="68" t="s">
        <v>639</v>
      </c>
      <c r="J3381" s="65">
        <v>13</v>
      </c>
      <c r="K3381" s="65">
        <v>5</v>
      </c>
      <c r="L3381" s="65">
        <v>809</v>
      </c>
      <c r="M3381" s="65" t="s">
        <v>394</v>
      </c>
    </row>
    <row r="3382" spans="1:13" ht="12.75" customHeight="1">
      <c r="A3382" s="65" t="str">
        <f>IF(ROW()=1,"KEY",IF(ISNA(VLOOKUP(B3382,車名対応マスタ!B:D,3,FALSE)),"",IF(VLOOKUP(B3382,車名対応マスタ!B:D,3,FALSE)="","",$D3382&amp;" "&amp;IF($G3382="9","J","O")&amp;" "&amp;$I3382&amp;" "&amp;IF($I3382&lt;=TEXT(★完成資料!$A$1,"yyyymm"),TEXT(★完成資料!$A$1,"yyyymm"),"999999")&amp; " " &amp; LEFT(F3382 &amp; "          ",10))))</f>
        <v xml:space="preserve">T O 202202 yyyy00 PHV       </v>
      </c>
      <c r="B3382" s="68" t="s">
        <v>479</v>
      </c>
      <c r="C3382" s="68" t="s">
        <v>528</v>
      </c>
      <c r="D3382" s="68" t="s">
        <v>287</v>
      </c>
      <c r="E3382" s="68" t="s">
        <v>359</v>
      </c>
      <c r="F3382" s="68" t="s">
        <v>517</v>
      </c>
      <c r="G3382" s="68" t="s">
        <v>79</v>
      </c>
      <c r="H3382" s="68" t="s">
        <v>392</v>
      </c>
      <c r="I3382" s="68" t="s">
        <v>640</v>
      </c>
      <c r="J3382" s="65">
        <v>6</v>
      </c>
      <c r="K3382" s="65">
        <v>4</v>
      </c>
      <c r="L3382" s="65">
        <v>809</v>
      </c>
      <c r="M3382" s="65" t="s">
        <v>394</v>
      </c>
    </row>
    <row r="3383" spans="1:13" ht="12.75" customHeight="1">
      <c r="A3383" s="65" t="str">
        <f>IF(ROW()=1,"KEY",IF(ISNA(VLOOKUP(B3383,車名対応マスタ!B:D,3,FALSE)),"",IF(VLOOKUP(B3383,車名対応マスタ!B:D,3,FALSE)="","",$D3383&amp;" "&amp;IF($G3383="9","J","O")&amp;" "&amp;$I3383&amp;" "&amp;IF($I3383&lt;=TEXT(★完成資料!$A$1,"yyyymm"),TEXT(★完成資料!$A$1,"yyyymm"),"999999")&amp; " " &amp; LEFT(F3383 &amp; "          ",10))))</f>
        <v xml:space="preserve">T O 202203 yyyy00 PHV       </v>
      </c>
      <c r="B3383" s="68" t="s">
        <v>479</v>
      </c>
      <c r="C3383" s="68" t="s">
        <v>528</v>
      </c>
      <c r="D3383" s="68" t="s">
        <v>287</v>
      </c>
      <c r="E3383" s="68" t="s">
        <v>359</v>
      </c>
      <c r="F3383" s="68" t="s">
        <v>517</v>
      </c>
      <c r="G3383" s="68" t="s">
        <v>79</v>
      </c>
      <c r="H3383" s="68" t="s">
        <v>392</v>
      </c>
      <c r="I3383" s="68" t="s">
        <v>641</v>
      </c>
      <c r="J3383" s="65">
        <v>3</v>
      </c>
      <c r="K3383" s="65">
        <v>9</v>
      </c>
      <c r="L3383" s="65">
        <v>809</v>
      </c>
      <c r="M3383" s="65" t="s">
        <v>394</v>
      </c>
    </row>
    <row r="3384" spans="1:13" ht="12.75" customHeight="1">
      <c r="A3384" s="65" t="str">
        <f>IF(ROW()=1,"KEY",IF(ISNA(VLOOKUP(B3384,車名対応マスタ!B:D,3,FALSE)),"",IF(VLOOKUP(B3384,車名対応マスタ!B:D,3,FALSE)="","",$D3384&amp;" "&amp;IF($G3384="9","J","O")&amp;" "&amp;$I3384&amp;" "&amp;IF($I3384&lt;=TEXT(★完成資料!$A$1,"yyyymm"),TEXT(★完成資料!$A$1,"yyyymm"),"999999")&amp; " " &amp; LEFT(F3384 &amp; "          ",10))))</f>
        <v xml:space="preserve">T O 202204 yyyy00 PHV       </v>
      </c>
      <c r="B3384" s="68" t="s">
        <v>479</v>
      </c>
      <c r="C3384" s="68" t="s">
        <v>528</v>
      </c>
      <c r="D3384" s="68" t="s">
        <v>287</v>
      </c>
      <c r="E3384" s="68" t="s">
        <v>359</v>
      </c>
      <c r="F3384" s="68" t="s">
        <v>517</v>
      </c>
      <c r="G3384" s="68" t="s">
        <v>79</v>
      </c>
      <c r="H3384" s="68" t="s">
        <v>392</v>
      </c>
      <c r="I3384" s="68" t="s">
        <v>642</v>
      </c>
      <c r="J3384" s="65">
        <v>11</v>
      </c>
      <c r="K3384" s="65">
        <v>4</v>
      </c>
      <c r="L3384" s="65">
        <v>809</v>
      </c>
      <c r="M3384" s="65" t="s">
        <v>394</v>
      </c>
    </row>
    <row r="3385" spans="1:13" ht="12.75" customHeight="1">
      <c r="A3385" s="65" t="str">
        <f>IF(ROW()=1,"KEY",IF(ISNA(VLOOKUP(B3385,車名対応マスタ!B:D,3,FALSE)),"",IF(VLOOKUP(B3385,車名対応マスタ!B:D,3,FALSE)="","",$D3385&amp;" "&amp;IF($G3385="9","J","O")&amp;" "&amp;$I3385&amp;" "&amp;IF($I3385&lt;=TEXT(★完成資料!$A$1,"yyyymm"),TEXT(★完成資料!$A$1,"yyyymm"),"999999")&amp; " " &amp; LEFT(F3385 &amp; "          ",10))))</f>
        <v xml:space="preserve">T O 202205 yyyy00 PHV       </v>
      </c>
      <c r="B3385" s="68" t="s">
        <v>479</v>
      </c>
      <c r="C3385" s="68" t="s">
        <v>528</v>
      </c>
      <c r="D3385" s="68" t="s">
        <v>287</v>
      </c>
      <c r="E3385" s="68" t="s">
        <v>359</v>
      </c>
      <c r="F3385" s="68" t="s">
        <v>517</v>
      </c>
      <c r="G3385" s="68" t="s">
        <v>79</v>
      </c>
      <c r="H3385" s="68" t="s">
        <v>392</v>
      </c>
      <c r="I3385" s="68" t="s">
        <v>647</v>
      </c>
      <c r="J3385" s="65">
        <v>8</v>
      </c>
      <c r="K3385" s="65">
        <v>5</v>
      </c>
      <c r="L3385" s="65">
        <v>809</v>
      </c>
      <c r="M3385" s="65" t="s">
        <v>394</v>
      </c>
    </row>
    <row r="3386" spans="1:13" ht="12.75" customHeight="1">
      <c r="A3386" s="65" t="str">
        <f>IF(ROW()=1,"KEY",IF(ISNA(VLOOKUP(B3386,車名対応マスタ!B:D,3,FALSE)),"",IF(VLOOKUP(B3386,車名対応マスタ!B:D,3,FALSE)="","",$D3386&amp;" "&amp;IF($G3386="9","J","O")&amp;" "&amp;$I3386&amp;" "&amp;IF($I3386&lt;=TEXT(★完成資料!$A$1,"yyyymm"),TEXT(★完成資料!$A$1,"yyyymm"),"999999")&amp; " " &amp; LEFT(F3386 &amp; "          ",10))))</f>
        <v xml:space="preserve">T O 202206 yyyy00 PHV       </v>
      </c>
      <c r="B3386" s="68" t="s">
        <v>479</v>
      </c>
      <c r="C3386" s="68" t="s">
        <v>528</v>
      </c>
      <c r="D3386" s="68" t="s">
        <v>287</v>
      </c>
      <c r="E3386" s="68" t="s">
        <v>359</v>
      </c>
      <c r="F3386" s="68" t="s">
        <v>517</v>
      </c>
      <c r="G3386" s="68" t="s">
        <v>79</v>
      </c>
      <c r="H3386" s="68" t="s">
        <v>392</v>
      </c>
      <c r="I3386" s="68" t="s">
        <v>652</v>
      </c>
      <c r="J3386" s="65">
        <v>7</v>
      </c>
      <c r="K3386" s="65">
        <v>2</v>
      </c>
      <c r="L3386" s="65">
        <v>809</v>
      </c>
      <c r="M3386" s="65" t="s">
        <v>394</v>
      </c>
    </row>
    <row r="3387" spans="1:13" ht="12.75" customHeight="1">
      <c r="A3387" s="65" t="str">
        <f>IF(ROW()=1,"KEY",IF(ISNA(VLOOKUP(B3387,車名対応マスタ!B:D,3,FALSE)),"",IF(VLOOKUP(B3387,車名対応マスタ!B:D,3,FALSE)="","",$D3387&amp;" "&amp;IF($G3387="9","J","O")&amp;" "&amp;$I3387&amp;" "&amp;IF($I3387&lt;=TEXT(★完成資料!$A$1,"yyyymm"),TEXT(★完成資料!$A$1,"yyyymm"),"999999")&amp; " " &amp; LEFT(F3387 &amp; "          ",10))))</f>
        <v xml:space="preserve">T O 202207 yyyy00 PHV       </v>
      </c>
      <c r="B3387" s="68" t="s">
        <v>479</v>
      </c>
      <c r="C3387" s="68" t="s">
        <v>528</v>
      </c>
      <c r="D3387" s="68" t="s">
        <v>287</v>
      </c>
      <c r="E3387" s="68" t="s">
        <v>359</v>
      </c>
      <c r="F3387" s="68" t="s">
        <v>517</v>
      </c>
      <c r="G3387" s="68" t="s">
        <v>79</v>
      </c>
      <c r="H3387" s="68" t="s">
        <v>392</v>
      </c>
      <c r="I3387" s="68" t="s">
        <v>655</v>
      </c>
      <c r="J3387" s="65">
        <v>1</v>
      </c>
      <c r="K3387" s="65">
        <v>9</v>
      </c>
      <c r="L3387" s="65">
        <v>809</v>
      </c>
      <c r="M3387" s="65" t="s">
        <v>394</v>
      </c>
    </row>
    <row r="3388" spans="1:13" ht="12.75" customHeight="1">
      <c r="A3388" s="65" t="str">
        <f>IF(ROW()=1,"KEY",IF(ISNA(VLOOKUP(B3388,車名対応マスタ!B:D,3,FALSE)),"",IF(VLOOKUP(B3388,車名対応マスタ!B:D,3,FALSE)="","",$D3388&amp;" "&amp;IF($G3388="9","J","O")&amp;" "&amp;$I3388&amp;" "&amp;IF($I3388&lt;=TEXT(★完成資料!$A$1,"yyyymm"),TEXT(★完成資料!$A$1,"yyyymm"),"999999")&amp; " " &amp; LEFT(F3388 &amp; "          ",10))))</f>
        <v xml:space="preserve">T O 202208 yyyy00 PHV       </v>
      </c>
      <c r="B3388" s="68" t="s">
        <v>479</v>
      </c>
      <c r="C3388" s="68" t="s">
        <v>528</v>
      </c>
      <c r="D3388" s="68" t="s">
        <v>287</v>
      </c>
      <c r="E3388" s="68" t="s">
        <v>359</v>
      </c>
      <c r="F3388" s="68" t="s">
        <v>517</v>
      </c>
      <c r="G3388" s="68" t="s">
        <v>79</v>
      </c>
      <c r="H3388" s="68" t="s">
        <v>392</v>
      </c>
      <c r="I3388" s="68" t="s">
        <v>656</v>
      </c>
      <c r="J3388" s="65">
        <v>2</v>
      </c>
      <c r="K3388" s="65">
        <v>1</v>
      </c>
      <c r="L3388" s="65">
        <v>809</v>
      </c>
      <c r="M3388" s="65" t="s">
        <v>394</v>
      </c>
    </row>
    <row r="3389" spans="1:13" ht="12.75" customHeight="1">
      <c r="A3389" s="65" t="str">
        <f>IF(ROW()=1,"KEY",IF(ISNA(VLOOKUP(B3389,車名対応マスタ!B:D,3,FALSE)),"",IF(VLOOKUP(B3389,車名対応マスタ!B:D,3,FALSE)="","",$D3389&amp;" "&amp;IF($G3389="9","J","O")&amp;" "&amp;$I3389&amp;" "&amp;IF($I3389&lt;=TEXT(★完成資料!$A$1,"yyyymm"),TEXT(★完成資料!$A$1,"yyyymm"),"999999")&amp; " " &amp; LEFT(F3389 &amp; "          ",10))))</f>
        <v xml:space="preserve">T O 202209 yyyy00 PHV       </v>
      </c>
      <c r="B3389" s="68" t="s">
        <v>479</v>
      </c>
      <c r="C3389" s="68" t="s">
        <v>528</v>
      </c>
      <c r="D3389" s="68" t="s">
        <v>287</v>
      </c>
      <c r="E3389" s="68" t="s">
        <v>359</v>
      </c>
      <c r="F3389" s="68" t="s">
        <v>517</v>
      </c>
      <c r="G3389" s="68" t="s">
        <v>79</v>
      </c>
      <c r="H3389" s="68" t="s">
        <v>392</v>
      </c>
      <c r="I3389" s="68" t="s">
        <v>657</v>
      </c>
      <c r="J3389" s="65">
        <v>1</v>
      </c>
      <c r="K3389" s="65">
        <v>4</v>
      </c>
      <c r="L3389" s="65">
        <v>809</v>
      </c>
      <c r="M3389" s="65" t="s">
        <v>394</v>
      </c>
    </row>
    <row r="3390" spans="1:13" ht="12.75" customHeight="1">
      <c r="A3390" s="65" t="str">
        <f>IF(ROW()=1,"KEY",IF(ISNA(VLOOKUP(B3390,車名対応マスタ!B:D,3,FALSE)),"",IF(VLOOKUP(B3390,車名対応マスタ!B:D,3,FALSE)="","",$D3390&amp;" "&amp;IF($G3390="9","J","O")&amp;" "&amp;$I3390&amp;" "&amp;IF($I3390&lt;=TEXT(★完成資料!$A$1,"yyyymm"),TEXT(★完成資料!$A$1,"yyyymm"),"999999")&amp; " " &amp; LEFT(F3390 &amp; "          ",10))))</f>
        <v xml:space="preserve">T O 202210 yyyy00 PHV       </v>
      </c>
      <c r="B3390" s="68" t="s">
        <v>479</v>
      </c>
      <c r="C3390" s="68" t="s">
        <v>528</v>
      </c>
      <c r="D3390" s="68" t="s">
        <v>287</v>
      </c>
      <c r="E3390" s="68" t="s">
        <v>359</v>
      </c>
      <c r="F3390" s="68" t="s">
        <v>517</v>
      </c>
      <c r="G3390" s="68" t="s">
        <v>79</v>
      </c>
      <c r="H3390" s="68" t="s">
        <v>392</v>
      </c>
      <c r="I3390" s="68" t="s">
        <v>663</v>
      </c>
      <c r="J3390" s="65">
        <v>0</v>
      </c>
      <c r="K3390" s="65">
        <v>3</v>
      </c>
      <c r="L3390" s="65">
        <v>809</v>
      </c>
      <c r="M3390" s="65" t="s">
        <v>394</v>
      </c>
    </row>
    <row r="3391" spans="1:13" ht="12.75" customHeight="1">
      <c r="A3391" s="65" t="str">
        <f>IF(ROW()=1,"KEY",IF(ISNA(VLOOKUP(B3391,車名対応マスタ!B:D,3,FALSE)),"",IF(VLOOKUP(B3391,車名対応マスタ!B:D,3,FALSE)="","",$D3391&amp;" "&amp;IF($G3391="9","J","O")&amp;" "&amp;$I3391&amp;" "&amp;IF($I3391&lt;=TEXT(★完成資料!$A$1,"yyyymm"),TEXT(★完成資料!$A$1,"yyyymm"),"999999")&amp; " " &amp; LEFT(F3391 &amp; "          ",10))))</f>
        <v xml:space="preserve">T O 202201 yyyy00 PHV       </v>
      </c>
      <c r="B3391" s="68" t="s">
        <v>479</v>
      </c>
      <c r="C3391" s="68" t="s">
        <v>528</v>
      </c>
      <c r="D3391" s="68" t="s">
        <v>287</v>
      </c>
      <c r="E3391" s="68" t="s">
        <v>359</v>
      </c>
      <c r="F3391" s="68" t="s">
        <v>517</v>
      </c>
      <c r="G3391" s="68" t="s">
        <v>80</v>
      </c>
      <c r="H3391" s="68" t="s">
        <v>395</v>
      </c>
      <c r="I3391" s="68" t="s">
        <v>639</v>
      </c>
      <c r="K3391" s="65">
        <v>23</v>
      </c>
      <c r="L3391" s="65">
        <v>607</v>
      </c>
      <c r="M3391" s="65" t="s">
        <v>401</v>
      </c>
    </row>
    <row r="3392" spans="1:13" ht="12.75" customHeight="1">
      <c r="A3392" s="65" t="str">
        <f>IF(ROW()=1,"KEY",IF(ISNA(VLOOKUP(B3392,車名対応マスタ!B:D,3,FALSE)),"",IF(VLOOKUP(B3392,車名対応マスタ!B:D,3,FALSE)="","",$D3392&amp;" "&amp;IF($G3392="9","J","O")&amp;" "&amp;$I3392&amp;" "&amp;IF($I3392&lt;=TEXT(★完成資料!$A$1,"yyyymm"),TEXT(★完成資料!$A$1,"yyyymm"),"999999")&amp; " " &amp; LEFT(F3392 &amp; "          ",10))))</f>
        <v xml:space="preserve">T O 202202 yyyy00 PHV       </v>
      </c>
      <c r="B3392" s="68" t="s">
        <v>479</v>
      </c>
      <c r="C3392" s="68" t="s">
        <v>528</v>
      </c>
      <c r="D3392" s="68" t="s">
        <v>287</v>
      </c>
      <c r="E3392" s="68" t="s">
        <v>359</v>
      </c>
      <c r="F3392" s="68" t="s">
        <v>517</v>
      </c>
      <c r="G3392" s="68" t="s">
        <v>80</v>
      </c>
      <c r="H3392" s="68" t="s">
        <v>395</v>
      </c>
      <c r="I3392" s="68" t="s">
        <v>640</v>
      </c>
      <c r="K3392" s="65">
        <v>12</v>
      </c>
      <c r="L3392" s="65">
        <v>607</v>
      </c>
      <c r="M3392" s="65" t="s">
        <v>401</v>
      </c>
    </row>
    <row r="3393" spans="1:13" ht="12.75" customHeight="1">
      <c r="A3393" s="65" t="str">
        <f>IF(ROW()=1,"KEY",IF(ISNA(VLOOKUP(B3393,車名対応マスタ!B:D,3,FALSE)),"",IF(VLOOKUP(B3393,車名対応マスタ!B:D,3,FALSE)="","",$D3393&amp;" "&amp;IF($G3393="9","J","O")&amp;" "&amp;$I3393&amp;" "&amp;IF($I3393&lt;=TEXT(★完成資料!$A$1,"yyyymm"),TEXT(★完成資料!$A$1,"yyyymm"),"999999")&amp; " " &amp; LEFT(F3393 &amp; "          ",10))))</f>
        <v xml:space="preserve">T O 202203 yyyy00 PHV       </v>
      </c>
      <c r="B3393" s="68" t="s">
        <v>479</v>
      </c>
      <c r="C3393" s="68" t="s">
        <v>528</v>
      </c>
      <c r="D3393" s="68" t="s">
        <v>287</v>
      </c>
      <c r="E3393" s="68" t="s">
        <v>359</v>
      </c>
      <c r="F3393" s="68" t="s">
        <v>517</v>
      </c>
      <c r="G3393" s="68" t="s">
        <v>80</v>
      </c>
      <c r="H3393" s="68" t="s">
        <v>395</v>
      </c>
      <c r="I3393" s="68" t="s">
        <v>641</v>
      </c>
      <c r="K3393" s="65">
        <v>65</v>
      </c>
      <c r="L3393" s="65">
        <v>607</v>
      </c>
      <c r="M3393" s="65" t="s">
        <v>401</v>
      </c>
    </row>
    <row r="3394" spans="1:13" ht="12.75" customHeight="1">
      <c r="A3394" s="65" t="str">
        <f>IF(ROW()=1,"KEY",IF(ISNA(VLOOKUP(B3394,車名対応マスタ!B:D,3,FALSE)),"",IF(VLOOKUP(B3394,車名対応マスタ!B:D,3,FALSE)="","",$D3394&amp;" "&amp;IF($G3394="9","J","O")&amp;" "&amp;$I3394&amp;" "&amp;IF($I3394&lt;=TEXT(★完成資料!$A$1,"yyyymm"),TEXT(★完成資料!$A$1,"yyyymm"),"999999")&amp; " " &amp; LEFT(F3394 &amp; "          ",10))))</f>
        <v xml:space="preserve">T O 202204 yyyy00 PHV       </v>
      </c>
      <c r="B3394" s="68" t="s">
        <v>479</v>
      </c>
      <c r="C3394" s="68" t="s">
        <v>528</v>
      </c>
      <c r="D3394" s="68" t="s">
        <v>287</v>
      </c>
      <c r="E3394" s="68" t="s">
        <v>359</v>
      </c>
      <c r="F3394" s="68" t="s">
        <v>517</v>
      </c>
      <c r="G3394" s="68" t="s">
        <v>80</v>
      </c>
      <c r="H3394" s="68" t="s">
        <v>395</v>
      </c>
      <c r="I3394" s="68" t="s">
        <v>642</v>
      </c>
      <c r="K3394" s="65">
        <v>25</v>
      </c>
      <c r="L3394" s="65">
        <v>607</v>
      </c>
      <c r="M3394" s="65" t="s">
        <v>401</v>
      </c>
    </row>
    <row r="3395" spans="1:13" ht="12.75" customHeight="1">
      <c r="A3395" s="65" t="str">
        <f>IF(ROW()=1,"KEY",IF(ISNA(VLOOKUP(B3395,車名対応マスタ!B:D,3,FALSE)),"",IF(VLOOKUP(B3395,車名対応マスタ!B:D,3,FALSE)="","",$D3395&amp;" "&amp;IF($G3395="9","J","O")&amp;" "&amp;$I3395&amp;" "&amp;IF($I3395&lt;=TEXT(★完成資料!$A$1,"yyyymm"),TEXT(★完成資料!$A$1,"yyyymm"),"999999")&amp; " " &amp; LEFT(F3395 &amp; "          ",10))))</f>
        <v xml:space="preserve">T O 202205 yyyy00 PHV       </v>
      </c>
      <c r="B3395" s="68" t="s">
        <v>479</v>
      </c>
      <c r="C3395" s="68" t="s">
        <v>528</v>
      </c>
      <c r="D3395" s="68" t="s">
        <v>287</v>
      </c>
      <c r="E3395" s="68" t="s">
        <v>359</v>
      </c>
      <c r="F3395" s="68" t="s">
        <v>517</v>
      </c>
      <c r="G3395" s="68" t="s">
        <v>80</v>
      </c>
      <c r="H3395" s="68" t="s">
        <v>395</v>
      </c>
      <c r="I3395" s="68" t="s">
        <v>647</v>
      </c>
      <c r="K3395" s="65">
        <v>15</v>
      </c>
      <c r="L3395" s="65">
        <v>607</v>
      </c>
      <c r="M3395" s="65" t="s">
        <v>401</v>
      </c>
    </row>
    <row r="3396" spans="1:13" ht="12.75" customHeight="1">
      <c r="A3396" s="65" t="str">
        <f>IF(ROW()=1,"KEY",IF(ISNA(VLOOKUP(B3396,車名対応マスタ!B:D,3,FALSE)),"",IF(VLOOKUP(B3396,車名対応マスタ!B:D,3,FALSE)="","",$D3396&amp;" "&amp;IF($G3396="9","J","O")&amp;" "&amp;$I3396&amp;" "&amp;IF($I3396&lt;=TEXT(★完成資料!$A$1,"yyyymm"),TEXT(★完成資料!$A$1,"yyyymm"),"999999")&amp; " " &amp; LEFT(F3396 &amp; "          ",10))))</f>
        <v xml:space="preserve">T O 202206 yyyy00 PHV       </v>
      </c>
      <c r="B3396" s="68" t="s">
        <v>479</v>
      </c>
      <c r="C3396" s="68" t="s">
        <v>528</v>
      </c>
      <c r="D3396" s="68" t="s">
        <v>287</v>
      </c>
      <c r="E3396" s="68" t="s">
        <v>359</v>
      </c>
      <c r="F3396" s="68" t="s">
        <v>517</v>
      </c>
      <c r="G3396" s="68" t="s">
        <v>80</v>
      </c>
      <c r="H3396" s="68" t="s">
        <v>395</v>
      </c>
      <c r="I3396" s="68" t="s">
        <v>652</v>
      </c>
      <c r="K3396" s="65">
        <v>76</v>
      </c>
      <c r="L3396" s="65">
        <v>607</v>
      </c>
      <c r="M3396" s="65" t="s">
        <v>401</v>
      </c>
    </row>
    <row r="3397" spans="1:13" ht="12.75" customHeight="1">
      <c r="A3397" s="65" t="str">
        <f>IF(ROW()=1,"KEY",IF(ISNA(VLOOKUP(B3397,車名対応マスタ!B:D,3,FALSE)),"",IF(VLOOKUP(B3397,車名対応マスタ!B:D,3,FALSE)="","",$D3397&amp;" "&amp;IF($G3397="9","J","O")&amp;" "&amp;$I3397&amp;" "&amp;IF($I3397&lt;=TEXT(★完成資料!$A$1,"yyyymm"),TEXT(★完成資料!$A$1,"yyyymm"),"999999")&amp; " " &amp; LEFT(F3397 &amp; "          ",10))))</f>
        <v xml:space="preserve">T O 202207 yyyy00 PHV       </v>
      </c>
      <c r="B3397" s="68" t="s">
        <v>479</v>
      </c>
      <c r="C3397" s="68" t="s">
        <v>528</v>
      </c>
      <c r="D3397" s="68" t="s">
        <v>287</v>
      </c>
      <c r="E3397" s="68" t="s">
        <v>359</v>
      </c>
      <c r="F3397" s="68" t="s">
        <v>517</v>
      </c>
      <c r="G3397" s="68" t="s">
        <v>80</v>
      </c>
      <c r="H3397" s="68" t="s">
        <v>395</v>
      </c>
      <c r="I3397" s="68" t="s">
        <v>655</v>
      </c>
      <c r="K3397" s="65">
        <v>1</v>
      </c>
      <c r="L3397" s="65">
        <v>607</v>
      </c>
      <c r="M3397" s="65" t="s">
        <v>401</v>
      </c>
    </row>
    <row r="3398" spans="1:13" ht="12.75" customHeight="1">
      <c r="A3398" s="65" t="str">
        <f>IF(ROW()=1,"KEY",IF(ISNA(VLOOKUP(B3398,車名対応マスタ!B:D,3,FALSE)),"",IF(VLOOKUP(B3398,車名対応マスタ!B:D,3,FALSE)="","",$D3398&amp;" "&amp;IF($G3398="9","J","O")&amp;" "&amp;$I3398&amp;" "&amp;IF($I3398&lt;=TEXT(★完成資料!$A$1,"yyyymm"),TEXT(★完成資料!$A$1,"yyyymm"),"999999")&amp; " " &amp; LEFT(F3398 &amp; "          ",10))))</f>
        <v xml:space="preserve">T O 202208 yyyy00 PHV       </v>
      </c>
      <c r="B3398" s="68" t="s">
        <v>479</v>
      </c>
      <c r="C3398" s="68" t="s">
        <v>528</v>
      </c>
      <c r="D3398" s="68" t="s">
        <v>287</v>
      </c>
      <c r="E3398" s="68" t="s">
        <v>359</v>
      </c>
      <c r="F3398" s="68" t="s">
        <v>517</v>
      </c>
      <c r="G3398" s="68" t="s">
        <v>80</v>
      </c>
      <c r="H3398" s="68" t="s">
        <v>395</v>
      </c>
      <c r="I3398" s="68" t="s">
        <v>656</v>
      </c>
      <c r="K3398" s="65">
        <v>16</v>
      </c>
      <c r="L3398" s="65">
        <v>607</v>
      </c>
      <c r="M3398" s="65" t="s">
        <v>401</v>
      </c>
    </row>
    <row r="3399" spans="1:13" ht="12.75" customHeight="1">
      <c r="A3399" s="65" t="str">
        <f>IF(ROW()=1,"KEY",IF(ISNA(VLOOKUP(B3399,車名対応マスタ!B:D,3,FALSE)),"",IF(VLOOKUP(B3399,車名対応マスタ!B:D,3,FALSE)="","",$D3399&amp;" "&amp;IF($G3399="9","J","O")&amp;" "&amp;$I3399&amp;" "&amp;IF($I3399&lt;=TEXT(★完成資料!$A$1,"yyyymm"),TEXT(★完成資料!$A$1,"yyyymm"),"999999")&amp; " " &amp; LEFT(F3399 &amp; "          ",10))))</f>
        <v xml:space="preserve">T O 202209 yyyy00 PHV       </v>
      </c>
      <c r="B3399" s="68" t="s">
        <v>479</v>
      </c>
      <c r="C3399" s="68" t="s">
        <v>528</v>
      </c>
      <c r="D3399" s="68" t="s">
        <v>287</v>
      </c>
      <c r="E3399" s="68" t="s">
        <v>359</v>
      </c>
      <c r="F3399" s="68" t="s">
        <v>517</v>
      </c>
      <c r="G3399" s="68" t="s">
        <v>80</v>
      </c>
      <c r="H3399" s="68" t="s">
        <v>395</v>
      </c>
      <c r="I3399" s="68" t="s">
        <v>657</v>
      </c>
      <c r="K3399" s="65">
        <v>3</v>
      </c>
      <c r="L3399" s="65">
        <v>607</v>
      </c>
      <c r="M3399" s="65" t="s">
        <v>401</v>
      </c>
    </row>
    <row r="3400" spans="1:13" ht="12.75" customHeight="1">
      <c r="A3400" s="65" t="str">
        <f>IF(ROW()=1,"KEY",IF(ISNA(VLOOKUP(B3400,車名対応マスタ!B:D,3,FALSE)),"",IF(VLOOKUP(B3400,車名対応マスタ!B:D,3,FALSE)="","",$D3400&amp;" "&amp;IF($G3400="9","J","O")&amp;" "&amp;$I3400&amp;" "&amp;IF($I3400&lt;=TEXT(★完成資料!$A$1,"yyyymm"),TEXT(★完成資料!$A$1,"yyyymm"),"999999")&amp; " " &amp; LEFT(F3400 &amp; "          ",10))))</f>
        <v xml:space="preserve">T O 202210 yyyy00 PHV       </v>
      </c>
      <c r="B3400" s="68" t="s">
        <v>479</v>
      </c>
      <c r="C3400" s="68" t="s">
        <v>528</v>
      </c>
      <c r="D3400" s="68" t="s">
        <v>287</v>
      </c>
      <c r="E3400" s="68" t="s">
        <v>359</v>
      </c>
      <c r="F3400" s="68" t="s">
        <v>517</v>
      </c>
      <c r="G3400" s="68" t="s">
        <v>80</v>
      </c>
      <c r="H3400" s="68" t="s">
        <v>395</v>
      </c>
      <c r="I3400" s="68" t="s">
        <v>663</v>
      </c>
      <c r="K3400" s="65">
        <v>3</v>
      </c>
      <c r="L3400" s="65">
        <v>607</v>
      </c>
      <c r="M3400" s="65" t="s">
        <v>401</v>
      </c>
    </row>
    <row r="3401" spans="1:13" ht="12.75" customHeight="1">
      <c r="A3401" s="65" t="str">
        <f>IF(ROW()=1,"KEY",IF(ISNA(VLOOKUP(B3401,車名対応マスタ!B:D,3,FALSE)),"",IF(VLOOKUP(B3401,車名対応マスタ!B:D,3,FALSE)="","",$D3401&amp;" "&amp;IF($G3401="9","J","O")&amp;" "&amp;$I3401&amp;" "&amp;IF($I3401&lt;=TEXT(★完成資料!$A$1,"yyyymm"),TEXT(★完成資料!$A$1,"yyyymm"),"999999")&amp; " " &amp; LEFT(F3401 &amp; "          ",10))))</f>
        <v xml:space="preserve">T J 202201 yyyy00 PHV       </v>
      </c>
      <c r="B3401" s="68" t="s">
        <v>479</v>
      </c>
      <c r="C3401" s="68" t="s">
        <v>528</v>
      </c>
      <c r="D3401" s="68" t="s">
        <v>287</v>
      </c>
      <c r="E3401" s="68" t="s">
        <v>359</v>
      </c>
      <c r="F3401" s="68" t="s">
        <v>517</v>
      </c>
      <c r="G3401" s="68" t="s">
        <v>82</v>
      </c>
      <c r="H3401" s="68" t="s">
        <v>403</v>
      </c>
      <c r="I3401" s="68" t="s">
        <v>639</v>
      </c>
      <c r="J3401" s="65">
        <v>349</v>
      </c>
      <c r="K3401" s="65">
        <v>429</v>
      </c>
      <c r="L3401" s="65">
        <v>930</v>
      </c>
      <c r="M3401" s="65" t="s">
        <v>249</v>
      </c>
    </row>
    <row r="3402" spans="1:13" ht="12.75" customHeight="1">
      <c r="A3402" s="65" t="str">
        <f>IF(ROW()=1,"KEY",IF(ISNA(VLOOKUP(B3402,車名対応マスタ!B:D,3,FALSE)),"",IF(VLOOKUP(B3402,車名対応マスタ!B:D,3,FALSE)="","",$D3402&amp;" "&amp;IF($G3402="9","J","O")&amp;" "&amp;$I3402&amp;" "&amp;IF($I3402&lt;=TEXT(★完成資料!$A$1,"yyyymm"),TEXT(★完成資料!$A$1,"yyyymm"),"999999")&amp; " " &amp; LEFT(F3402 &amp; "          ",10))))</f>
        <v xml:space="preserve">T J 202202 yyyy00 PHV       </v>
      </c>
      <c r="B3402" s="68" t="s">
        <v>479</v>
      </c>
      <c r="C3402" s="68" t="s">
        <v>528</v>
      </c>
      <c r="D3402" s="68" t="s">
        <v>287</v>
      </c>
      <c r="E3402" s="68" t="s">
        <v>359</v>
      </c>
      <c r="F3402" s="68" t="s">
        <v>517</v>
      </c>
      <c r="G3402" s="68" t="s">
        <v>82</v>
      </c>
      <c r="H3402" s="68" t="s">
        <v>403</v>
      </c>
      <c r="I3402" s="68" t="s">
        <v>640</v>
      </c>
      <c r="J3402" s="65">
        <v>322</v>
      </c>
      <c r="K3402" s="65">
        <v>424</v>
      </c>
      <c r="L3402" s="65">
        <v>930</v>
      </c>
      <c r="M3402" s="65" t="s">
        <v>249</v>
      </c>
    </row>
    <row r="3403" spans="1:13" ht="12.75" customHeight="1">
      <c r="A3403" s="65" t="str">
        <f>IF(ROW()=1,"KEY",IF(ISNA(VLOOKUP(B3403,車名対応マスタ!B:D,3,FALSE)),"",IF(VLOOKUP(B3403,車名対応マスタ!B:D,3,FALSE)="","",$D3403&amp;" "&amp;IF($G3403="9","J","O")&amp;" "&amp;$I3403&amp;" "&amp;IF($I3403&lt;=TEXT(★完成資料!$A$1,"yyyymm"),TEXT(★完成資料!$A$1,"yyyymm"),"999999")&amp; " " &amp; LEFT(F3403 &amp; "          ",10))))</f>
        <v xml:space="preserve">T J 202203 yyyy00 PHV       </v>
      </c>
      <c r="B3403" s="68" t="s">
        <v>479</v>
      </c>
      <c r="C3403" s="68" t="s">
        <v>528</v>
      </c>
      <c r="D3403" s="68" t="s">
        <v>287</v>
      </c>
      <c r="E3403" s="68" t="s">
        <v>359</v>
      </c>
      <c r="F3403" s="68" t="s">
        <v>517</v>
      </c>
      <c r="G3403" s="68" t="s">
        <v>82</v>
      </c>
      <c r="H3403" s="68" t="s">
        <v>403</v>
      </c>
      <c r="I3403" s="68" t="s">
        <v>641</v>
      </c>
      <c r="J3403" s="65">
        <v>456</v>
      </c>
      <c r="K3403" s="65">
        <v>603</v>
      </c>
      <c r="L3403" s="65">
        <v>930</v>
      </c>
      <c r="M3403" s="65" t="s">
        <v>249</v>
      </c>
    </row>
    <row r="3404" spans="1:13" ht="12.75" customHeight="1">
      <c r="A3404" s="65" t="str">
        <f>IF(ROW()=1,"KEY",IF(ISNA(VLOOKUP(B3404,車名対応マスタ!B:D,3,FALSE)),"",IF(VLOOKUP(B3404,車名対応マスタ!B:D,3,FALSE)="","",$D3404&amp;" "&amp;IF($G3404="9","J","O")&amp;" "&amp;$I3404&amp;" "&amp;IF($I3404&lt;=TEXT(★完成資料!$A$1,"yyyymm"),TEXT(★完成資料!$A$1,"yyyymm"),"999999")&amp; " " &amp; LEFT(F3404 &amp; "          ",10))))</f>
        <v xml:space="preserve">T J 202204 yyyy00 PHV       </v>
      </c>
      <c r="B3404" s="68" t="s">
        <v>479</v>
      </c>
      <c r="C3404" s="68" t="s">
        <v>528</v>
      </c>
      <c r="D3404" s="68" t="s">
        <v>287</v>
      </c>
      <c r="E3404" s="68" t="s">
        <v>359</v>
      </c>
      <c r="F3404" s="68" t="s">
        <v>517</v>
      </c>
      <c r="G3404" s="68" t="s">
        <v>82</v>
      </c>
      <c r="H3404" s="68" t="s">
        <v>403</v>
      </c>
      <c r="I3404" s="68" t="s">
        <v>642</v>
      </c>
      <c r="J3404" s="65">
        <v>399</v>
      </c>
      <c r="K3404" s="65">
        <v>429</v>
      </c>
      <c r="L3404" s="65">
        <v>930</v>
      </c>
      <c r="M3404" s="65" t="s">
        <v>249</v>
      </c>
    </row>
    <row r="3405" spans="1:13" ht="12.75" customHeight="1">
      <c r="A3405" s="65" t="str">
        <f>IF(ROW()=1,"KEY",IF(ISNA(VLOOKUP(B3405,車名対応マスタ!B:D,3,FALSE)),"",IF(VLOOKUP(B3405,車名対応マスタ!B:D,3,FALSE)="","",$D3405&amp;" "&amp;IF($G3405="9","J","O")&amp;" "&amp;$I3405&amp;" "&amp;IF($I3405&lt;=TEXT(★完成資料!$A$1,"yyyymm"),TEXT(★完成資料!$A$1,"yyyymm"),"999999")&amp; " " &amp; LEFT(F3405 &amp; "          ",10))))</f>
        <v xml:space="preserve">T J 202205 yyyy00 PHV       </v>
      </c>
      <c r="B3405" s="68" t="s">
        <v>479</v>
      </c>
      <c r="C3405" s="68" t="s">
        <v>528</v>
      </c>
      <c r="D3405" s="68" t="s">
        <v>287</v>
      </c>
      <c r="E3405" s="68" t="s">
        <v>359</v>
      </c>
      <c r="F3405" s="68" t="s">
        <v>517</v>
      </c>
      <c r="G3405" s="68" t="s">
        <v>82</v>
      </c>
      <c r="H3405" s="68" t="s">
        <v>403</v>
      </c>
      <c r="I3405" s="68" t="s">
        <v>647</v>
      </c>
      <c r="J3405" s="65">
        <v>299</v>
      </c>
      <c r="K3405" s="65">
        <v>359</v>
      </c>
      <c r="L3405" s="65">
        <v>930</v>
      </c>
      <c r="M3405" s="65" t="s">
        <v>249</v>
      </c>
    </row>
    <row r="3406" spans="1:13" ht="12.75" customHeight="1">
      <c r="A3406" s="65" t="str">
        <f>IF(ROW()=1,"KEY",IF(ISNA(VLOOKUP(B3406,車名対応マスタ!B:D,3,FALSE)),"",IF(VLOOKUP(B3406,車名対応マスタ!B:D,3,FALSE)="","",$D3406&amp;" "&amp;IF($G3406="9","J","O")&amp;" "&amp;$I3406&amp;" "&amp;IF($I3406&lt;=TEXT(★完成資料!$A$1,"yyyymm"),TEXT(★完成資料!$A$1,"yyyymm"),"999999")&amp; " " &amp; LEFT(F3406 &amp; "          ",10))))</f>
        <v xml:space="preserve">T J 202206 yyyy00 PHV       </v>
      </c>
      <c r="B3406" s="68" t="s">
        <v>479</v>
      </c>
      <c r="C3406" s="68" t="s">
        <v>528</v>
      </c>
      <c r="D3406" s="68" t="s">
        <v>287</v>
      </c>
      <c r="E3406" s="68" t="s">
        <v>359</v>
      </c>
      <c r="F3406" s="68" t="s">
        <v>517</v>
      </c>
      <c r="G3406" s="68" t="s">
        <v>82</v>
      </c>
      <c r="H3406" s="68" t="s">
        <v>403</v>
      </c>
      <c r="I3406" s="68" t="s">
        <v>652</v>
      </c>
      <c r="J3406" s="65">
        <v>180</v>
      </c>
      <c r="K3406" s="65">
        <v>458</v>
      </c>
      <c r="L3406" s="65">
        <v>930</v>
      </c>
      <c r="M3406" s="65" t="s">
        <v>249</v>
      </c>
    </row>
    <row r="3407" spans="1:13" ht="12.75" customHeight="1">
      <c r="A3407" s="65" t="str">
        <f>IF(ROW()=1,"KEY",IF(ISNA(VLOOKUP(B3407,車名対応マスタ!B:D,3,FALSE)),"",IF(VLOOKUP(B3407,車名対応マスタ!B:D,3,FALSE)="","",$D3407&amp;" "&amp;IF($G3407="9","J","O")&amp;" "&amp;$I3407&amp;" "&amp;IF($I3407&lt;=TEXT(★完成資料!$A$1,"yyyymm"),TEXT(★完成資料!$A$1,"yyyymm"),"999999")&amp; " " &amp; LEFT(F3407 &amp; "          ",10))))</f>
        <v xml:space="preserve">T J 202207 yyyy00 PHV       </v>
      </c>
      <c r="B3407" s="68" t="s">
        <v>479</v>
      </c>
      <c r="C3407" s="68" t="s">
        <v>528</v>
      </c>
      <c r="D3407" s="68" t="s">
        <v>287</v>
      </c>
      <c r="E3407" s="68" t="s">
        <v>359</v>
      </c>
      <c r="F3407" s="68" t="s">
        <v>517</v>
      </c>
      <c r="G3407" s="68" t="s">
        <v>82</v>
      </c>
      <c r="H3407" s="68" t="s">
        <v>403</v>
      </c>
      <c r="I3407" s="68" t="s">
        <v>655</v>
      </c>
      <c r="J3407" s="65">
        <v>243</v>
      </c>
      <c r="K3407" s="65">
        <v>447</v>
      </c>
      <c r="L3407" s="65">
        <v>930</v>
      </c>
      <c r="M3407" s="65" t="s">
        <v>249</v>
      </c>
    </row>
    <row r="3408" spans="1:13" ht="12.75" customHeight="1">
      <c r="A3408" s="65" t="str">
        <f>IF(ROW()=1,"KEY",IF(ISNA(VLOOKUP(B3408,車名対応マスタ!B:D,3,FALSE)),"",IF(VLOOKUP(B3408,車名対応マスタ!B:D,3,FALSE)="","",$D3408&amp;" "&amp;IF($G3408="9","J","O")&amp;" "&amp;$I3408&amp;" "&amp;IF($I3408&lt;=TEXT(★完成資料!$A$1,"yyyymm"),TEXT(★完成資料!$A$1,"yyyymm"),"999999")&amp; " " &amp; LEFT(F3408 &amp; "          ",10))))</f>
        <v xml:space="preserve">T J 202208 yyyy00 PHV       </v>
      </c>
      <c r="B3408" s="68" t="s">
        <v>479</v>
      </c>
      <c r="C3408" s="68" t="s">
        <v>528</v>
      </c>
      <c r="D3408" s="68" t="s">
        <v>287</v>
      </c>
      <c r="E3408" s="68" t="s">
        <v>359</v>
      </c>
      <c r="F3408" s="68" t="s">
        <v>517</v>
      </c>
      <c r="G3408" s="68" t="s">
        <v>82</v>
      </c>
      <c r="H3408" s="68" t="s">
        <v>403</v>
      </c>
      <c r="I3408" s="68" t="s">
        <v>656</v>
      </c>
      <c r="J3408" s="65">
        <v>191</v>
      </c>
      <c r="K3408" s="65">
        <v>345</v>
      </c>
      <c r="L3408" s="65">
        <v>930</v>
      </c>
      <c r="M3408" s="65" t="s">
        <v>249</v>
      </c>
    </row>
    <row r="3409" spans="1:13" ht="12.75" customHeight="1">
      <c r="A3409" s="65" t="str">
        <f>IF(ROW()=1,"KEY",IF(ISNA(VLOOKUP(B3409,車名対応マスタ!B:D,3,FALSE)),"",IF(VLOOKUP(B3409,車名対応マスタ!B:D,3,FALSE)="","",$D3409&amp;" "&amp;IF($G3409="9","J","O")&amp;" "&amp;$I3409&amp;" "&amp;IF($I3409&lt;=TEXT(★完成資料!$A$1,"yyyymm"),TEXT(★完成資料!$A$1,"yyyymm"),"999999")&amp; " " &amp; LEFT(F3409 &amp; "          ",10))))</f>
        <v xml:space="preserve">T J 202209 yyyy00 PHV       </v>
      </c>
      <c r="B3409" s="68" t="s">
        <v>479</v>
      </c>
      <c r="C3409" s="68" t="s">
        <v>528</v>
      </c>
      <c r="D3409" s="68" t="s">
        <v>287</v>
      </c>
      <c r="E3409" s="68" t="s">
        <v>359</v>
      </c>
      <c r="F3409" s="68" t="s">
        <v>517</v>
      </c>
      <c r="G3409" s="68" t="s">
        <v>82</v>
      </c>
      <c r="H3409" s="68" t="s">
        <v>403</v>
      </c>
      <c r="I3409" s="68" t="s">
        <v>657</v>
      </c>
      <c r="J3409" s="65">
        <v>690</v>
      </c>
      <c r="K3409" s="65">
        <v>309</v>
      </c>
      <c r="L3409" s="65">
        <v>930</v>
      </c>
      <c r="M3409" s="65" t="s">
        <v>249</v>
      </c>
    </row>
    <row r="3410" spans="1:13" ht="12.75" customHeight="1">
      <c r="A3410" s="65" t="str">
        <f>IF(ROW()=1,"KEY",IF(ISNA(VLOOKUP(B3410,車名対応マスタ!B:D,3,FALSE)),"",IF(VLOOKUP(B3410,車名対応マスタ!B:D,3,FALSE)="","",$D3410&amp;" "&amp;IF($G3410="9","J","O")&amp;" "&amp;$I3410&amp;" "&amp;IF($I3410&lt;=TEXT(★完成資料!$A$1,"yyyymm"),TEXT(★完成資料!$A$1,"yyyymm"),"999999")&amp; " " &amp; LEFT(F3410 &amp; "          ",10))))</f>
        <v xml:space="preserve">T J 202210 yyyy00 PHV       </v>
      </c>
      <c r="B3410" s="68" t="s">
        <v>479</v>
      </c>
      <c r="C3410" s="68" t="s">
        <v>528</v>
      </c>
      <c r="D3410" s="68" t="s">
        <v>287</v>
      </c>
      <c r="E3410" s="68" t="s">
        <v>359</v>
      </c>
      <c r="F3410" s="68" t="s">
        <v>517</v>
      </c>
      <c r="G3410" s="68" t="s">
        <v>82</v>
      </c>
      <c r="H3410" s="68" t="s">
        <v>403</v>
      </c>
      <c r="I3410" s="68" t="s">
        <v>663</v>
      </c>
      <c r="J3410" s="65">
        <v>859</v>
      </c>
      <c r="K3410" s="65">
        <v>297</v>
      </c>
      <c r="L3410" s="65">
        <v>930</v>
      </c>
      <c r="M3410" s="65" t="s">
        <v>249</v>
      </c>
    </row>
    <row r="3411" spans="1:13" ht="12.75" customHeight="1">
      <c r="A3411" s="65" t="str">
        <f>IF(ROW()=1,"KEY",IF(ISNA(VLOOKUP(B3411,車名対応マスタ!B:D,3,FALSE)),"",IF(VLOOKUP(B3411,車名対応マスタ!B:D,3,FALSE)="","",$D3411&amp;" "&amp;IF($G3411="9","J","O")&amp;" "&amp;$I3411&amp;" "&amp;IF($I3411&lt;=TEXT(★完成資料!$A$1,"yyyymm"),TEXT(★完成資料!$A$1,"yyyymm"),"999999")&amp; " " &amp; LEFT(F3411 &amp; "          ",10))))</f>
        <v xml:space="preserve">T O 202202 yyyy00 HV        </v>
      </c>
      <c r="B3411" s="68" t="s">
        <v>307</v>
      </c>
      <c r="C3411" s="68" t="s">
        <v>308</v>
      </c>
      <c r="D3411" s="68" t="s">
        <v>287</v>
      </c>
      <c r="E3411" s="68" t="s">
        <v>359</v>
      </c>
      <c r="F3411" s="68" t="s">
        <v>360</v>
      </c>
      <c r="G3411" s="68" t="s">
        <v>75</v>
      </c>
      <c r="H3411" s="68" t="s">
        <v>246</v>
      </c>
      <c r="I3411" s="68" t="s">
        <v>640</v>
      </c>
      <c r="J3411" s="65">
        <v>0</v>
      </c>
      <c r="K3411" s="65">
        <v>1</v>
      </c>
      <c r="L3411" s="65">
        <v>104</v>
      </c>
      <c r="M3411" s="65" t="s">
        <v>361</v>
      </c>
    </row>
    <row r="3412" spans="1:13" ht="12.75" customHeight="1">
      <c r="A3412" s="65" t="str">
        <f>IF(ROW()=1,"KEY",IF(ISNA(VLOOKUP(B3412,車名対応マスタ!B:D,3,FALSE)),"",IF(VLOOKUP(B3412,車名対応マスタ!B:D,3,FALSE)="","",$D3412&amp;" "&amp;IF($G3412="9","J","O")&amp;" "&amp;$I3412&amp;" "&amp;IF($I3412&lt;=TEXT(★完成資料!$A$1,"yyyymm"),TEXT(★完成資料!$A$1,"yyyymm"),"999999")&amp; " " &amp; LEFT(F3412 &amp; "          ",10))))</f>
        <v xml:space="preserve">T O 202205 yyyy00 HV        </v>
      </c>
      <c r="B3412" s="68" t="s">
        <v>307</v>
      </c>
      <c r="C3412" s="68" t="s">
        <v>308</v>
      </c>
      <c r="D3412" s="68" t="s">
        <v>287</v>
      </c>
      <c r="E3412" s="68" t="s">
        <v>359</v>
      </c>
      <c r="F3412" s="68" t="s">
        <v>360</v>
      </c>
      <c r="G3412" s="68" t="s">
        <v>75</v>
      </c>
      <c r="H3412" s="68" t="s">
        <v>246</v>
      </c>
      <c r="I3412" s="68" t="s">
        <v>647</v>
      </c>
      <c r="J3412" s="65">
        <v>1</v>
      </c>
      <c r="K3412" s="65">
        <v>4</v>
      </c>
      <c r="L3412" s="65">
        <v>104</v>
      </c>
      <c r="M3412" s="65" t="s">
        <v>361</v>
      </c>
    </row>
    <row r="3413" spans="1:13" ht="12.75" customHeight="1">
      <c r="A3413" s="65" t="str">
        <f>IF(ROW()=1,"KEY",IF(ISNA(VLOOKUP(B3413,車名対応マスタ!B:D,3,FALSE)),"",IF(VLOOKUP(B3413,車名対応マスタ!B:D,3,FALSE)="","",$D3413&amp;" "&amp;IF($G3413="9","J","O")&amp;" "&amp;$I3413&amp;" "&amp;IF($I3413&lt;=TEXT(★完成資料!$A$1,"yyyymm"),TEXT(★完成資料!$A$1,"yyyymm"),"999999")&amp; " " &amp; LEFT(F3413 &amp; "          ",10))))</f>
        <v xml:space="preserve">T O 202202 yyyy00 HV        </v>
      </c>
      <c r="B3413" s="68" t="s">
        <v>307</v>
      </c>
      <c r="C3413" s="68" t="s">
        <v>308</v>
      </c>
      <c r="D3413" s="68" t="s">
        <v>287</v>
      </c>
      <c r="E3413" s="68" t="s">
        <v>359</v>
      </c>
      <c r="F3413" s="68" t="s">
        <v>360</v>
      </c>
      <c r="G3413" s="68" t="s">
        <v>75</v>
      </c>
      <c r="H3413" s="68" t="s">
        <v>246</v>
      </c>
      <c r="I3413" s="68" t="s">
        <v>640</v>
      </c>
      <c r="K3413" s="65">
        <v>2</v>
      </c>
      <c r="L3413" s="65">
        <v>102</v>
      </c>
      <c r="M3413" s="65" t="s">
        <v>371</v>
      </c>
    </row>
    <row r="3414" spans="1:13" ht="12.75" customHeight="1">
      <c r="A3414" s="65" t="str">
        <f>IF(ROW()=1,"KEY",IF(ISNA(VLOOKUP(B3414,車名対応マスタ!B:D,3,FALSE)),"",IF(VLOOKUP(B3414,車名対応マスタ!B:D,3,FALSE)="","",$D3414&amp;" "&amp;IF($G3414="9","J","O")&amp;" "&amp;$I3414&amp;" "&amp;IF($I3414&lt;=TEXT(★完成資料!$A$1,"yyyymm"),TEXT(★完成資料!$A$1,"yyyymm"),"999999")&amp; " " &amp; LEFT(F3414 &amp; "          ",10))))</f>
        <v xml:space="preserve">T O 202201 yyyy00 HV        </v>
      </c>
      <c r="B3414" s="68" t="s">
        <v>307</v>
      </c>
      <c r="C3414" s="68" t="s">
        <v>308</v>
      </c>
      <c r="D3414" s="68" t="s">
        <v>287</v>
      </c>
      <c r="E3414" s="68" t="s">
        <v>359</v>
      </c>
      <c r="F3414" s="68" t="s">
        <v>360</v>
      </c>
      <c r="G3414" s="68" t="s">
        <v>75</v>
      </c>
      <c r="H3414" s="68" t="s">
        <v>246</v>
      </c>
      <c r="I3414" s="68" t="s">
        <v>639</v>
      </c>
      <c r="J3414" s="65">
        <v>0</v>
      </c>
      <c r="K3414" s="65">
        <v>381</v>
      </c>
      <c r="L3414" s="65">
        <v>209</v>
      </c>
      <c r="M3414" s="65" t="s">
        <v>289</v>
      </c>
    </row>
    <row r="3415" spans="1:13" ht="12.75" customHeight="1">
      <c r="A3415" s="65" t="str">
        <f>IF(ROW()=1,"KEY",IF(ISNA(VLOOKUP(B3415,車名対応マスタ!B:D,3,FALSE)),"",IF(VLOOKUP(B3415,車名対応マスタ!B:D,3,FALSE)="","",$D3415&amp;" "&amp;IF($G3415="9","J","O")&amp;" "&amp;$I3415&amp;" "&amp;IF($I3415&lt;=TEXT(★完成資料!$A$1,"yyyymm"),TEXT(★完成資料!$A$1,"yyyymm"),"999999")&amp; " " &amp; LEFT(F3415 &amp; "          ",10))))</f>
        <v xml:space="preserve">T O 202202 yyyy00 HV        </v>
      </c>
      <c r="B3415" s="68" t="s">
        <v>307</v>
      </c>
      <c r="C3415" s="68" t="s">
        <v>308</v>
      </c>
      <c r="D3415" s="68" t="s">
        <v>287</v>
      </c>
      <c r="E3415" s="68" t="s">
        <v>359</v>
      </c>
      <c r="F3415" s="68" t="s">
        <v>360</v>
      </c>
      <c r="G3415" s="68" t="s">
        <v>75</v>
      </c>
      <c r="H3415" s="68" t="s">
        <v>246</v>
      </c>
      <c r="I3415" s="68" t="s">
        <v>640</v>
      </c>
      <c r="K3415" s="65">
        <v>621</v>
      </c>
      <c r="L3415" s="65">
        <v>209</v>
      </c>
      <c r="M3415" s="65" t="s">
        <v>289</v>
      </c>
    </row>
    <row r="3416" spans="1:13" ht="12.75" customHeight="1">
      <c r="A3416" s="65" t="str">
        <f>IF(ROW()=1,"KEY",IF(ISNA(VLOOKUP(B3416,車名対応マスタ!B:D,3,FALSE)),"",IF(VLOOKUP(B3416,車名対応マスタ!B:D,3,FALSE)="","",$D3416&amp;" "&amp;IF($G3416="9","J","O")&amp;" "&amp;$I3416&amp;" "&amp;IF($I3416&lt;=TEXT(★完成資料!$A$1,"yyyymm"),TEXT(★完成資料!$A$1,"yyyymm"),"999999")&amp; " " &amp; LEFT(F3416 &amp; "          ",10))))</f>
        <v xml:space="preserve">T O 202203 yyyy00 HV        </v>
      </c>
      <c r="B3416" s="68" t="s">
        <v>307</v>
      </c>
      <c r="C3416" s="68" t="s">
        <v>308</v>
      </c>
      <c r="D3416" s="68" t="s">
        <v>287</v>
      </c>
      <c r="E3416" s="68" t="s">
        <v>359</v>
      </c>
      <c r="F3416" s="68" t="s">
        <v>360</v>
      </c>
      <c r="G3416" s="68" t="s">
        <v>75</v>
      </c>
      <c r="H3416" s="68" t="s">
        <v>246</v>
      </c>
      <c r="I3416" s="68" t="s">
        <v>641</v>
      </c>
      <c r="K3416" s="65">
        <v>766</v>
      </c>
      <c r="L3416" s="65">
        <v>209</v>
      </c>
      <c r="M3416" s="65" t="s">
        <v>289</v>
      </c>
    </row>
    <row r="3417" spans="1:13" ht="12.75" customHeight="1">
      <c r="A3417" s="65" t="str">
        <f>IF(ROW()=1,"KEY",IF(ISNA(VLOOKUP(B3417,車名対応マスタ!B:D,3,FALSE)),"",IF(VLOOKUP(B3417,車名対応マスタ!B:D,3,FALSE)="","",$D3417&amp;" "&amp;IF($G3417="9","J","O")&amp;" "&amp;$I3417&amp;" "&amp;IF($I3417&lt;=TEXT(★完成資料!$A$1,"yyyymm"),TEXT(★完成資料!$A$1,"yyyymm"),"999999")&amp; " " &amp; LEFT(F3417 &amp; "          ",10))))</f>
        <v xml:space="preserve">T O 202204 yyyy00 HV        </v>
      </c>
      <c r="B3417" s="68" t="s">
        <v>307</v>
      </c>
      <c r="C3417" s="68" t="s">
        <v>308</v>
      </c>
      <c r="D3417" s="68" t="s">
        <v>287</v>
      </c>
      <c r="E3417" s="68" t="s">
        <v>359</v>
      </c>
      <c r="F3417" s="68" t="s">
        <v>360</v>
      </c>
      <c r="G3417" s="68" t="s">
        <v>75</v>
      </c>
      <c r="H3417" s="68" t="s">
        <v>246</v>
      </c>
      <c r="I3417" s="68" t="s">
        <v>642</v>
      </c>
      <c r="K3417" s="65">
        <v>660</v>
      </c>
      <c r="L3417" s="65">
        <v>209</v>
      </c>
      <c r="M3417" s="65" t="s">
        <v>289</v>
      </c>
    </row>
    <row r="3418" spans="1:13" ht="12.75" customHeight="1">
      <c r="A3418" s="65" t="str">
        <f>IF(ROW()=1,"KEY",IF(ISNA(VLOOKUP(B3418,車名対応マスタ!B:D,3,FALSE)),"",IF(VLOOKUP(B3418,車名対応マスタ!B:D,3,FALSE)="","",$D3418&amp;" "&amp;IF($G3418="9","J","O")&amp;" "&amp;$I3418&amp;" "&amp;IF($I3418&lt;=TEXT(★完成資料!$A$1,"yyyymm"),TEXT(★完成資料!$A$1,"yyyymm"),"999999")&amp; " " &amp; LEFT(F3418 &amp; "          ",10))))</f>
        <v xml:space="preserve">T O 202205 yyyy00 HV        </v>
      </c>
      <c r="B3418" s="68" t="s">
        <v>307</v>
      </c>
      <c r="C3418" s="68" t="s">
        <v>308</v>
      </c>
      <c r="D3418" s="68" t="s">
        <v>287</v>
      </c>
      <c r="E3418" s="68" t="s">
        <v>359</v>
      </c>
      <c r="F3418" s="68" t="s">
        <v>360</v>
      </c>
      <c r="G3418" s="68" t="s">
        <v>75</v>
      </c>
      <c r="H3418" s="68" t="s">
        <v>246</v>
      </c>
      <c r="I3418" s="68" t="s">
        <v>647</v>
      </c>
      <c r="K3418" s="65">
        <v>1029</v>
      </c>
      <c r="L3418" s="65">
        <v>209</v>
      </c>
      <c r="M3418" s="65" t="s">
        <v>289</v>
      </c>
    </row>
    <row r="3419" spans="1:13" ht="12.75" customHeight="1">
      <c r="A3419" s="65" t="str">
        <f>IF(ROW()=1,"KEY",IF(ISNA(VLOOKUP(B3419,車名対応マスタ!B:D,3,FALSE)),"",IF(VLOOKUP(B3419,車名対応マスタ!B:D,3,FALSE)="","",$D3419&amp;" "&amp;IF($G3419="9","J","O")&amp;" "&amp;$I3419&amp;" "&amp;IF($I3419&lt;=TEXT(★完成資料!$A$1,"yyyymm"),TEXT(★完成資料!$A$1,"yyyymm"),"999999")&amp; " " &amp; LEFT(F3419 &amp; "          ",10))))</f>
        <v xml:space="preserve">T O 202206 yyyy00 HV        </v>
      </c>
      <c r="B3419" s="68" t="s">
        <v>307</v>
      </c>
      <c r="C3419" s="68" t="s">
        <v>308</v>
      </c>
      <c r="D3419" s="68" t="s">
        <v>287</v>
      </c>
      <c r="E3419" s="68" t="s">
        <v>359</v>
      </c>
      <c r="F3419" s="68" t="s">
        <v>360</v>
      </c>
      <c r="G3419" s="68" t="s">
        <v>75</v>
      </c>
      <c r="H3419" s="68" t="s">
        <v>246</v>
      </c>
      <c r="I3419" s="68" t="s">
        <v>652</v>
      </c>
      <c r="K3419" s="65">
        <v>647</v>
      </c>
      <c r="L3419" s="65">
        <v>209</v>
      </c>
      <c r="M3419" s="65" t="s">
        <v>289</v>
      </c>
    </row>
    <row r="3420" spans="1:13" ht="12.75" customHeight="1">
      <c r="A3420" s="65" t="str">
        <f>IF(ROW()=1,"KEY",IF(ISNA(VLOOKUP(B3420,車名対応マスタ!B:D,3,FALSE)),"",IF(VLOOKUP(B3420,車名対応マスタ!B:D,3,FALSE)="","",$D3420&amp;" "&amp;IF($G3420="9","J","O")&amp;" "&amp;$I3420&amp;" "&amp;IF($I3420&lt;=TEXT(★完成資料!$A$1,"yyyymm"),TEXT(★完成資料!$A$1,"yyyymm"),"999999")&amp; " " &amp; LEFT(F3420 &amp; "          ",10))))</f>
        <v xml:space="preserve">T O 202207 yyyy00 HV        </v>
      </c>
      <c r="B3420" s="68" t="s">
        <v>307</v>
      </c>
      <c r="C3420" s="68" t="s">
        <v>308</v>
      </c>
      <c r="D3420" s="68" t="s">
        <v>287</v>
      </c>
      <c r="E3420" s="68" t="s">
        <v>359</v>
      </c>
      <c r="F3420" s="68" t="s">
        <v>360</v>
      </c>
      <c r="G3420" s="68" t="s">
        <v>75</v>
      </c>
      <c r="H3420" s="68" t="s">
        <v>246</v>
      </c>
      <c r="I3420" s="68" t="s">
        <v>655</v>
      </c>
      <c r="K3420" s="65">
        <v>492</v>
      </c>
      <c r="L3420" s="65">
        <v>209</v>
      </c>
      <c r="M3420" s="65" t="s">
        <v>289</v>
      </c>
    </row>
    <row r="3421" spans="1:13" ht="12.75" customHeight="1">
      <c r="A3421" s="65" t="str">
        <f>IF(ROW()=1,"KEY",IF(ISNA(VLOOKUP(B3421,車名対応マスタ!B:D,3,FALSE)),"",IF(VLOOKUP(B3421,車名対応マスタ!B:D,3,FALSE)="","",$D3421&amp;" "&amp;IF($G3421="9","J","O")&amp;" "&amp;$I3421&amp;" "&amp;IF($I3421&lt;=TEXT(★完成資料!$A$1,"yyyymm"),TEXT(★完成資料!$A$1,"yyyymm"),"999999")&amp; " " &amp; LEFT(F3421 &amp; "          ",10))))</f>
        <v xml:space="preserve">T O 202208 yyyy00 HV        </v>
      </c>
      <c r="B3421" s="68" t="s">
        <v>307</v>
      </c>
      <c r="C3421" s="68" t="s">
        <v>308</v>
      </c>
      <c r="D3421" s="68" t="s">
        <v>287</v>
      </c>
      <c r="E3421" s="68" t="s">
        <v>359</v>
      </c>
      <c r="F3421" s="68" t="s">
        <v>360</v>
      </c>
      <c r="G3421" s="68" t="s">
        <v>75</v>
      </c>
      <c r="H3421" s="68" t="s">
        <v>246</v>
      </c>
      <c r="I3421" s="68" t="s">
        <v>656</v>
      </c>
      <c r="K3421" s="65">
        <v>201</v>
      </c>
      <c r="L3421" s="65">
        <v>209</v>
      </c>
      <c r="M3421" s="65" t="s">
        <v>289</v>
      </c>
    </row>
    <row r="3422" spans="1:13" ht="12.75" customHeight="1">
      <c r="A3422" s="65" t="str">
        <f>IF(ROW()=1,"KEY",IF(ISNA(VLOOKUP(B3422,車名対応マスタ!B:D,3,FALSE)),"",IF(VLOOKUP(B3422,車名対応マスタ!B:D,3,FALSE)="","",$D3422&amp;" "&amp;IF($G3422="9","J","O")&amp;" "&amp;$I3422&amp;" "&amp;IF($I3422&lt;=TEXT(★完成資料!$A$1,"yyyymm"),TEXT(★完成資料!$A$1,"yyyymm"),"999999")&amp; " " &amp; LEFT(F3422 &amp; "          ",10))))</f>
        <v xml:space="preserve">T O 202209 yyyy00 HV        </v>
      </c>
      <c r="B3422" s="68" t="s">
        <v>307</v>
      </c>
      <c r="C3422" s="68" t="s">
        <v>308</v>
      </c>
      <c r="D3422" s="68" t="s">
        <v>287</v>
      </c>
      <c r="E3422" s="68" t="s">
        <v>359</v>
      </c>
      <c r="F3422" s="68" t="s">
        <v>360</v>
      </c>
      <c r="G3422" s="68" t="s">
        <v>75</v>
      </c>
      <c r="H3422" s="68" t="s">
        <v>246</v>
      </c>
      <c r="I3422" s="68" t="s">
        <v>657</v>
      </c>
      <c r="K3422" s="65">
        <v>69</v>
      </c>
      <c r="L3422" s="65">
        <v>209</v>
      </c>
      <c r="M3422" s="65" t="s">
        <v>289</v>
      </c>
    </row>
    <row r="3423" spans="1:13" ht="12.75" customHeight="1">
      <c r="A3423" s="65" t="str">
        <f>IF(ROW()=1,"KEY",IF(ISNA(VLOOKUP(B3423,車名対応マスタ!B:D,3,FALSE)),"",IF(VLOOKUP(B3423,車名対応マスタ!B:D,3,FALSE)="","",$D3423&amp;" "&amp;IF($G3423="9","J","O")&amp;" "&amp;$I3423&amp;" "&amp;IF($I3423&lt;=TEXT(★完成資料!$A$1,"yyyymm"),TEXT(★完成資料!$A$1,"yyyymm"),"999999")&amp; " " &amp; LEFT(F3423 &amp; "          ",10))))</f>
        <v xml:space="preserve">T O 202210 yyyy00 HV        </v>
      </c>
      <c r="B3423" s="68" t="s">
        <v>307</v>
      </c>
      <c r="C3423" s="68" t="s">
        <v>308</v>
      </c>
      <c r="D3423" s="68" t="s">
        <v>287</v>
      </c>
      <c r="E3423" s="68" t="s">
        <v>359</v>
      </c>
      <c r="F3423" s="68" t="s">
        <v>360</v>
      </c>
      <c r="G3423" s="68" t="s">
        <v>75</v>
      </c>
      <c r="H3423" s="68" t="s">
        <v>246</v>
      </c>
      <c r="I3423" s="68" t="s">
        <v>663</v>
      </c>
      <c r="K3423" s="65">
        <v>2</v>
      </c>
      <c r="L3423" s="65">
        <v>209</v>
      </c>
      <c r="M3423" s="65" t="s">
        <v>289</v>
      </c>
    </row>
    <row r="3424" spans="1:13" ht="12.75" customHeight="1">
      <c r="A3424" s="65" t="str">
        <f>IF(ROW()=1,"KEY",IF(ISNA(VLOOKUP(B3424,車名対応マスタ!B:D,3,FALSE)),"",IF(VLOOKUP(B3424,車名対応マスタ!B:D,3,FALSE)="","",$D3424&amp;" "&amp;IF($G3424="9","J","O")&amp;" "&amp;$I3424&amp;" "&amp;IF($I3424&lt;=TEXT(★完成資料!$A$1,"yyyymm"),TEXT(★完成資料!$A$1,"yyyymm"),"999999")&amp; " " &amp; LEFT(F3424 &amp; "          ",10))))</f>
        <v xml:space="preserve">T O 202201 yyyy00 HV        </v>
      </c>
      <c r="B3424" s="68" t="s">
        <v>307</v>
      </c>
      <c r="C3424" s="68" t="s">
        <v>308</v>
      </c>
      <c r="D3424" s="68" t="s">
        <v>287</v>
      </c>
      <c r="E3424" s="68" t="s">
        <v>359</v>
      </c>
      <c r="F3424" s="68" t="s">
        <v>360</v>
      </c>
      <c r="G3424" s="68" t="s">
        <v>76</v>
      </c>
      <c r="H3424" s="68" t="s">
        <v>492</v>
      </c>
      <c r="I3424" s="68" t="s">
        <v>639</v>
      </c>
      <c r="J3424" s="65">
        <v>2</v>
      </c>
      <c r="K3424" s="65">
        <v>1</v>
      </c>
      <c r="L3424" s="65">
        <v>314</v>
      </c>
      <c r="M3424" s="65" t="s">
        <v>265</v>
      </c>
    </row>
    <row r="3425" spans="1:13" ht="12.75" customHeight="1">
      <c r="A3425" s="65" t="str">
        <f>IF(ROW()=1,"KEY",IF(ISNA(VLOOKUP(B3425,車名対応マスタ!B:D,3,FALSE)),"",IF(VLOOKUP(B3425,車名対応マスタ!B:D,3,FALSE)="","",$D3425&amp;" "&amp;IF($G3425="9","J","O")&amp;" "&amp;$I3425&amp;" "&amp;IF($I3425&lt;=TEXT(★完成資料!$A$1,"yyyymm"),TEXT(★完成資料!$A$1,"yyyymm"),"999999")&amp; " " &amp; LEFT(F3425 &amp; "          ",10))))</f>
        <v xml:space="preserve">T O 202202 yyyy00 HV        </v>
      </c>
      <c r="B3425" s="68" t="s">
        <v>307</v>
      </c>
      <c r="C3425" s="68" t="s">
        <v>308</v>
      </c>
      <c r="D3425" s="68" t="s">
        <v>287</v>
      </c>
      <c r="E3425" s="68" t="s">
        <v>359</v>
      </c>
      <c r="F3425" s="68" t="s">
        <v>360</v>
      </c>
      <c r="G3425" s="68" t="s">
        <v>76</v>
      </c>
      <c r="H3425" s="68" t="s">
        <v>492</v>
      </c>
      <c r="I3425" s="68" t="s">
        <v>640</v>
      </c>
      <c r="J3425" s="65">
        <v>6</v>
      </c>
      <c r="K3425" s="65">
        <v>0</v>
      </c>
      <c r="L3425" s="65">
        <v>314</v>
      </c>
      <c r="M3425" s="65" t="s">
        <v>265</v>
      </c>
    </row>
    <row r="3426" spans="1:13" ht="12.75" customHeight="1">
      <c r="A3426" s="65" t="str">
        <f>IF(ROW()=1,"KEY",IF(ISNA(VLOOKUP(B3426,車名対応マスタ!B:D,3,FALSE)),"",IF(VLOOKUP(B3426,車名対応マスタ!B:D,3,FALSE)="","",$D3426&amp;" "&amp;IF($G3426="9","J","O")&amp;" "&amp;$I3426&amp;" "&amp;IF($I3426&lt;=TEXT(★完成資料!$A$1,"yyyymm"),TEXT(★完成資料!$A$1,"yyyymm"),"999999")&amp; " " &amp; LEFT(F3426 &amp; "          ",10))))</f>
        <v xml:space="preserve">T O 202203 yyyy00 HV        </v>
      </c>
      <c r="B3426" s="68" t="s">
        <v>307</v>
      </c>
      <c r="C3426" s="68" t="s">
        <v>308</v>
      </c>
      <c r="D3426" s="68" t="s">
        <v>287</v>
      </c>
      <c r="E3426" s="68" t="s">
        <v>359</v>
      </c>
      <c r="F3426" s="68" t="s">
        <v>360</v>
      </c>
      <c r="G3426" s="68" t="s">
        <v>76</v>
      </c>
      <c r="H3426" s="68" t="s">
        <v>492</v>
      </c>
      <c r="I3426" s="68" t="s">
        <v>641</v>
      </c>
      <c r="J3426" s="65">
        <v>4</v>
      </c>
      <c r="K3426" s="65">
        <v>0</v>
      </c>
      <c r="L3426" s="65">
        <v>314</v>
      </c>
      <c r="M3426" s="65" t="s">
        <v>265</v>
      </c>
    </row>
    <row r="3427" spans="1:13" ht="12.75" customHeight="1">
      <c r="A3427" s="65" t="str">
        <f>IF(ROW()=1,"KEY",IF(ISNA(VLOOKUP(B3427,車名対応マスタ!B:D,3,FALSE)),"",IF(VLOOKUP(B3427,車名対応マスタ!B:D,3,FALSE)="","",$D3427&amp;" "&amp;IF($G3427="9","J","O")&amp;" "&amp;$I3427&amp;" "&amp;IF($I3427&lt;=TEXT(★完成資料!$A$1,"yyyymm"),TEXT(★完成資料!$A$1,"yyyymm"),"999999")&amp; " " &amp; LEFT(F3427 &amp; "          ",10))))</f>
        <v xml:space="preserve">T O 202204 yyyy00 HV        </v>
      </c>
      <c r="B3427" s="68" t="s">
        <v>307</v>
      </c>
      <c r="C3427" s="68" t="s">
        <v>308</v>
      </c>
      <c r="D3427" s="68" t="s">
        <v>287</v>
      </c>
      <c r="E3427" s="68" t="s">
        <v>359</v>
      </c>
      <c r="F3427" s="68" t="s">
        <v>360</v>
      </c>
      <c r="G3427" s="68" t="s">
        <v>76</v>
      </c>
      <c r="H3427" s="68" t="s">
        <v>492</v>
      </c>
      <c r="I3427" s="68" t="s">
        <v>642</v>
      </c>
      <c r="J3427" s="65">
        <v>1</v>
      </c>
      <c r="K3427" s="65">
        <v>1</v>
      </c>
      <c r="L3427" s="65">
        <v>314</v>
      </c>
      <c r="M3427" s="65" t="s">
        <v>265</v>
      </c>
    </row>
    <row r="3428" spans="1:13" ht="12.75" customHeight="1">
      <c r="A3428" s="65" t="str">
        <f>IF(ROW()=1,"KEY",IF(ISNA(VLOOKUP(B3428,車名対応マスタ!B:D,3,FALSE)),"",IF(VLOOKUP(B3428,車名対応マスタ!B:D,3,FALSE)="","",$D3428&amp;" "&amp;IF($G3428="9","J","O")&amp;" "&amp;$I3428&amp;" "&amp;IF($I3428&lt;=TEXT(★完成資料!$A$1,"yyyymm"),TEXT(★完成資料!$A$1,"yyyymm"),"999999")&amp; " " &amp; LEFT(F3428 &amp; "          ",10))))</f>
        <v xml:space="preserve">T O 202205 yyyy00 HV        </v>
      </c>
      <c r="B3428" s="68" t="s">
        <v>307</v>
      </c>
      <c r="C3428" s="68" t="s">
        <v>308</v>
      </c>
      <c r="D3428" s="68" t="s">
        <v>287</v>
      </c>
      <c r="E3428" s="68" t="s">
        <v>359</v>
      </c>
      <c r="F3428" s="68" t="s">
        <v>360</v>
      </c>
      <c r="G3428" s="68" t="s">
        <v>76</v>
      </c>
      <c r="H3428" s="68" t="s">
        <v>492</v>
      </c>
      <c r="I3428" s="68" t="s">
        <v>647</v>
      </c>
      <c r="J3428" s="65">
        <v>0</v>
      </c>
      <c r="K3428" s="65">
        <v>1</v>
      </c>
      <c r="L3428" s="65">
        <v>314</v>
      </c>
      <c r="M3428" s="65" t="s">
        <v>265</v>
      </c>
    </row>
    <row r="3429" spans="1:13" ht="12.75" customHeight="1">
      <c r="A3429" s="65" t="str">
        <f>IF(ROW()=1,"KEY",IF(ISNA(VLOOKUP(B3429,車名対応マスタ!B:D,3,FALSE)),"",IF(VLOOKUP(B3429,車名対応マスタ!B:D,3,FALSE)="","",$D3429&amp;" "&amp;IF($G3429="9","J","O")&amp;" "&amp;$I3429&amp;" "&amp;IF($I3429&lt;=TEXT(★完成資料!$A$1,"yyyymm"),TEXT(★完成資料!$A$1,"yyyymm"),"999999")&amp; " " &amp; LEFT(F3429 &amp; "          ",10))))</f>
        <v xml:space="preserve">T O 202207 yyyy00 HV        </v>
      </c>
      <c r="B3429" s="68" t="s">
        <v>307</v>
      </c>
      <c r="C3429" s="68" t="s">
        <v>308</v>
      </c>
      <c r="D3429" s="68" t="s">
        <v>287</v>
      </c>
      <c r="E3429" s="68" t="s">
        <v>359</v>
      </c>
      <c r="F3429" s="68" t="s">
        <v>360</v>
      </c>
      <c r="G3429" s="68" t="s">
        <v>76</v>
      </c>
      <c r="H3429" s="68" t="s">
        <v>492</v>
      </c>
      <c r="I3429" s="68" t="s">
        <v>655</v>
      </c>
      <c r="J3429" s="65">
        <v>0</v>
      </c>
      <c r="K3429" s="65">
        <v>1</v>
      </c>
      <c r="L3429" s="65">
        <v>314</v>
      </c>
      <c r="M3429" s="65" t="s">
        <v>265</v>
      </c>
    </row>
    <row r="3430" spans="1:13" ht="12.75" customHeight="1">
      <c r="A3430" s="65" t="str">
        <f>IF(ROW()=1,"KEY",IF(ISNA(VLOOKUP(B3430,車名対応マスタ!B:D,3,FALSE)),"",IF(VLOOKUP(B3430,車名対応マスタ!B:D,3,FALSE)="","",$D3430&amp;" "&amp;IF($G3430="9","J","O")&amp;" "&amp;$I3430&amp;" "&amp;IF($I3430&lt;=TEXT(★完成資料!$A$1,"yyyymm"),TEXT(★完成資料!$A$1,"yyyymm"),"999999")&amp; " " &amp; LEFT(F3430 &amp; "          ",10))))</f>
        <v xml:space="preserve">T O 202209 yyyy00 HV        </v>
      </c>
      <c r="B3430" s="68" t="s">
        <v>307</v>
      </c>
      <c r="C3430" s="68" t="s">
        <v>308</v>
      </c>
      <c r="D3430" s="68" t="s">
        <v>287</v>
      </c>
      <c r="E3430" s="68" t="s">
        <v>359</v>
      </c>
      <c r="F3430" s="68" t="s">
        <v>360</v>
      </c>
      <c r="G3430" s="68" t="s">
        <v>76</v>
      </c>
      <c r="H3430" s="68" t="s">
        <v>492</v>
      </c>
      <c r="I3430" s="68" t="s">
        <v>657</v>
      </c>
      <c r="J3430" s="65">
        <v>0</v>
      </c>
      <c r="K3430" s="65">
        <v>3</v>
      </c>
      <c r="L3430" s="65">
        <v>314</v>
      </c>
      <c r="M3430" s="65" t="s">
        <v>265</v>
      </c>
    </row>
    <row r="3431" spans="1:13" ht="12.75" customHeight="1">
      <c r="A3431" s="65" t="str">
        <f>IF(ROW()=1,"KEY",IF(ISNA(VLOOKUP(B3431,車名対応マスタ!B:D,3,FALSE)),"",IF(VLOOKUP(B3431,車名対応マスタ!B:D,3,FALSE)="","",$D3431&amp;" "&amp;IF($G3431="9","J","O")&amp;" "&amp;$I3431&amp;" "&amp;IF($I3431&lt;=TEXT(★完成資料!$A$1,"yyyymm"),TEXT(★完成資料!$A$1,"yyyymm"),"999999")&amp; " " &amp; LEFT(F3431 &amp; "          ",10))))</f>
        <v xml:space="preserve">T O 202210 yyyy00 HV        </v>
      </c>
      <c r="B3431" s="68" t="s">
        <v>307</v>
      </c>
      <c r="C3431" s="68" t="s">
        <v>308</v>
      </c>
      <c r="D3431" s="68" t="s">
        <v>287</v>
      </c>
      <c r="E3431" s="68" t="s">
        <v>359</v>
      </c>
      <c r="F3431" s="68" t="s">
        <v>360</v>
      </c>
      <c r="G3431" s="68" t="s">
        <v>76</v>
      </c>
      <c r="H3431" s="68" t="s">
        <v>492</v>
      </c>
      <c r="I3431" s="68" t="s">
        <v>663</v>
      </c>
      <c r="J3431" s="65">
        <v>0</v>
      </c>
      <c r="K3431" s="65">
        <v>2</v>
      </c>
      <c r="L3431" s="65">
        <v>314</v>
      </c>
      <c r="M3431" s="65" t="s">
        <v>265</v>
      </c>
    </row>
    <row r="3432" spans="1:13" ht="12.75" customHeight="1">
      <c r="A3432" s="65" t="str">
        <f>IF(ROW()=1,"KEY",IF(ISNA(VLOOKUP(B3432,車名対応マスタ!B:D,3,FALSE)),"",IF(VLOOKUP(B3432,車名対応マスタ!B:D,3,FALSE)="","",$D3432&amp;" "&amp;IF($G3432="9","J","O")&amp;" "&amp;$I3432&amp;" "&amp;IF($I3432&lt;=TEXT(★完成資料!$A$1,"yyyymm"),TEXT(★完成資料!$A$1,"yyyymm"),"999999")&amp; " " &amp; LEFT(F3432 &amp; "          ",10))))</f>
        <v xml:space="preserve">T O 202201 yyyy00 HV        </v>
      </c>
      <c r="B3432" s="68" t="s">
        <v>307</v>
      </c>
      <c r="C3432" s="68" t="s">
        <v>308</v>
      </c>
      <c r="D3432" s="68" t="s">
        <v>287</v>
      </c>
      <c r="E3432" s="68" t="s">
        <v>359</v>
      </c>
      <c r="F3432" s="68" t="s">
        <v>360</v>
      </c>
      <c r="G3432" s="68" t="s">
        <v>76</v>
      </c>
      <c r="H3432" s="68" t="s">
        <v>492</v>
      </c>
      <c r="I3432" s="68" t="s">
        <v>639</v>
      </c>
      <c r="J3432" s="65">
        <v>2</v>
      </c>
      <c r="K3432" s="65">
        <v>14</v>
      </c>
      <c r="L3432" s="65">
        <v>305</v>
      </c>
      <c r="M3432" s="65" t="s">
        <v>373</v>
      </c>
    </row>
    <row r="3433" spans="1:13" ht="12.75" customHeight="1">
      <c r="A3433" s="65" t="str">
        <f>IF(ROW()=1,"KEY",IF(ISNA(VLOOKUP(B3433,車名対応マスタ!B:D,3,FALSE)),"",IF(VLOOKUP(B3433,車名対応マスタ!B:D,3,FALSE)="","",$D3433&amp;" "&amp;IF($G3433="9","J","O")&amp;" "&amp;$I3433&amp;" "&amp;IF($I3433&lt;=TEXT(★完成資料!$A$1,"yyyymm"),TEXT(★完成資料!$A$1,"yyyymm"),"999999")&amp; " " &amp; LEFT(F3433 &amp; "          ",10))))</f>
        <v xml:space="preserve">T O 202202 yyyy00 HV        </v>
      </c>
      <c r="B3433" s="68" t="s">
        <v>307</v>
      </c>
      <c r="C3433" s="68" t="s">
        <v>308</v>
      </c>
      <c r="D3433" s="68" t="s">
        <v>287</v>
      </c>
      <c r="E3433" s="68" t="s">
        <v>359</v>
      </c>
      <c r="F3433" s="68" t="s">
        <v>360</v>
      </c>
      <c r="G3433" s="68" t="s">
        <v>76</v>
      </c>
      <c r="H3433" s="68" t="s">
        <v>492</v>
      </c>
      <c r="I3433" s="68" t="s">
        <v>640</v>
      </c>
      <c r="J3433" s="65">
        <v>4</v>
      </c>
      <c r="K3433" s="65">
        <v>21</v>
      </c>
      <c r="L3433" s="65">
        <v>305</v>
      </c>
      <c r="M3433" s="65" t="s">
        <v>373</v>
      </c>
    </row>
    <row r="3434" spans="1:13" ht="12.75" customHeight="1">
      <c r="A3434" s="65" t="str">
        <f>IF(ROW()=1,"KEY",IF(ISNA(VLOOKUP(B3434,車名対応マスタ!B:D,3,FALSE)),"",IF(VLOOKUP(B3434,車名対応マスタ!B:D,3,FALSE)="","",$D3434&amp;" "&amp;IF($G3434="9","J","O")&amp;" "&amp;$I3434&amp;" "&amp;IF($I3434&lt;=TEXT(★完成資料!$A$1,"yyyymm"),TEXT(★完成資料!$A$1,"yyyymm"),"999999")&amp; " " &amp; LEFT(F3434 &amp; "          ",10))))</f>
        <v xml:space="preserve">T O 202203 yyyy00 HV        </v>
      </c>
      <c r="B3434" s="68" t="s">
        <v>307</v>
      </c>
      <c r="C3434" s="68" t="s">
        <v>308</v>
      </c>
      <c r="D3434" s="68" t="s">
        <v>287</v>
      </c>
      <c r="E3434" s="68" t="s">
        <v>359</v>
      </c>
      <c r="F3434" s="68" t="s">
        <v>360</v>
      </c>
      <c r="G3434" s="68" t="s">
        <v>76</v>
      </c>
      <c r="H3434" s="68" t="s">
        <v>492</v>
      </c>
      <c r="I3434" s="68" t="s">
        <v>641</v>
      </c>
      <c r="J3434" s="65">
        <v>0</v>
      </c>
      <c r="K3434" s="65">
        <v>18</v>
      </c>
      <c r="L3434" s="65">
        <v>305</v>
      </c>
      <c r="M3434" s="65" t="s">
        <v>373</v>
      </c>
    </row>
    <row r="3435" spans="1:13" ht="12.75" customHeight="1">
      <c r="A3435" s="65" t="str">
        <f>IF(ROW()=1,"KEY",IF(ISNA(VLOOKUP(B3435,車名対応マスタ!B:D,3,FALSE)),"",IF(VLOOKUP(B3435,車名対応マスタ!B:D,3,FALSE)="","",$D3435&amp;" "&amp;IF($G3435="9","J","O")&amp;" "&amp;$I3435&amp;" "&amp;IF($I3435&lt;=TEXT(★完成資料!$A$1,"yyyymm"),TEXT(★完成資料!$A$1,"yyyymm"),"999999")&amp; " " &amp; LEFT(F3435 &amp; "          ",10))))</f>
        <v xml:space="preserve">T O 202204 yyyy00 HV        </v>
      </c>
      <c r="B3435" s="68" t="s">
        <v>307</v>
      </c>
      <c r="C3435" s="68" t="s">
        <v>308</v>
      </c>
      <c r="D3435" s="68" t="s">
        <v>287</v>
      </c>
      <c r="E3435" s="68" t="s">
        <v>359</v>
      </c>
      <c r="F3435" s="68" t="s">
        <v>360</v>
      </c>
      <c r="G3435" s="68" t="s">
        <v>76</v>
      </c>
      <c r="H3435" s="68" t="s">
        <v>492</v>
      </c>
      <c r="I3435" s="68" t="s">
        <v>642</v>
      </c>
      <c r="J3435" s="65">
        <v>0</v>
      </c>
      <c r="K3435" s="65">
        <v>26</v>
      </c>
      <c r="L3435" s="65">
        <v>305</v>
      </c>
      <c r="M3435" s="65" t="s">
        <v>373</v>
      </c>
    </row>
    <row r="3436" spans="1:13" ht="12.75" customHeight="1">
      <c r="A3436" s="65" t="str">
        <f>IF(ROW()=1,"KEY",IF(ISNA(VLOOKUP(B3436,車名対応マスタ!B:D,3,FALSE)),"",IF(VLOOKUP(B3436,車名対応マスタ!B:D,3,FALSE)="","",$D3436&amp;" "&amp;IF($G3436="9","J","O")&amp;" "&amp;$I3436&amp;" "&amp;IF($I3436&lt;=TEXT(★完成資料!$A$1,"yyyymm"),TEXT(★完成資料!$A$1,"yyyymm"),"999999")&amp; " " &amp; LEFT(F3436 &amp; "          ",10))))</f>
        <v xml:space="preserve">T O 202205 yyyy00 HV        </v>
      </c>
      <c r="B3436" s="68" t="s">
        <v>307</v>
      </c>
      <c r="C3436" s="68" t="s">
        <v>308</v>
      </c>
      <c r="D3436" s="68" t="s">
        <v>287</v>
      </c>
      <c r="E3436" s="68" t="s">
        <v>359</v>
      </c>
      <c r="F3436" s="68" t="s">
        <v>360</v>
      </c>
      <c r="G3436" s="68" t="s">
        <v>76</v>
      </c>
      <c r="H3436" s="68" t="s">
        <v>492</v>
      </c>
      <c r="I3436" s="68" t="s">
        <v>647</v>
      </c>
      <c r="J3436" s="65">
        <v>0</v>
      </c>
      <c r="K3436" s="65">
        <v>49</v>
      </c>
      <c r="L3436" s="65">
        <v>305</v>
      </c>
      <c r="M3436" s="65" t="s">
        <v>373</v>
      </c>
    </row>
    <row r="3437" spans="1:13" ht="12.75" customHeight="1">
      <c r="A3437" s="65" t="str">
        <f>IF(ROW()=1,"KEY",IF(ISNA(VLOOKUP(B3437,車名対応マスタ!B:D,3,FALSE)),"",IF(VLOOKUP(B3437,車名対応マスタ!B:D,3,FALSE)="","",$D3437&amp;" "&amp;IF($G3437="9","J","O")&amp;" "&amp;$I3437&amp;" "&amp;IF($I3437&lt;=TEXT(★完成資料!$A$1,"yyyymm"),TEXT(★完成資料!$A$1,"yyyymm"),"999999")&amp; " " &amp; LEFT(F3437 &amp; "          ",10))))</f>
        <v xml:space="preserve">T O 202206 yyyy00 HV        </v>
      </c>
      <c r="B3437" s="68" t="s">
        <v>307</v>
      </c>
      <c r="C3437" s="68" t="s">
        <v>308</v>
      </c>
      <c r="D3437" s="68" t="s">
        <v>287</v>
      </c>
      <c r="E3437" s="68" t="s">
        <v>359</v>
      </c>
      <c r="F3437" s="68" t="s">
        <v>360</v>
      </c>
      <c r="G3437" s="68" t="s">
        <v>76</v>
      </c>
      <c r="H3437" s="68" t="s">
        <v>492</v>
      </c>
      <c r="I3437" s="68" t="s">
        <v>652</v>
      </c>
      <c r="J3437" s="65">
        <v>0</v>
      </c>
      <c r="K3437" s="65">
        <v>74</v>
      </c>
      <c r="L3437" s="65">
        <v>305</v>
      </c>
      <c r="M3437" s="65" t="s">
        <v>373</v>
      </c>
    </row>
    <row r="3438" spans="1:13" ht="12.75" customHeight="1">
      <c r="A3438" s="65" t="str">
        <f>IF(ROW()=1,"KEY",IF(ISNA(VLOOKUP(B3438,車名対応マスタ!B:D,3,FALSE)),"",IF(VLOOKUP(B3438,車名対応マスタ!B:D,3,FALSE)="","",$D3438&amp;" "&amp;IF($G3438="9","J","O")&amp;" "&amp;$I3438&amp;" "&amp;IF($I3438&lt;=TEXT(★完成資料!$A$1,"yyyymm"),TEXT(★完成資料!$A$1,"yyyymm"),"999999")&amp; " " &amp; LEFT(F3438 &amp; "          ",10))))</f>
        <v xml:space="preserve">T O 202207 yyyy00 HV        </v>
      </c>
      <c r="B3438" s="68" t="s">
        <v>307</v>
      </c>
      <c r="C3438" s="68" t="s">
        <v>308</v>
      </c>
      <c r="D3438" s="68" t="s">
        <v>287</v>
      </c>
      <c r="E3438" s="68" t="s">
        <v>359</v>
      </c>
      <c r="F3438" s="68" t="s">
        <v>360</v>
      </c>
      <c r="G3438" s="68" t="s">
        <v>76</v>
      </c>
      <c r="H3438" s="68" t="s">
        <v>492</v>
      </c>
      <c r="I3438" s="68" t="s">
        <v>655</v>
      </c>
      <c r="J3438" s="65">
        <v>0</v>
      </c>
      <c r="K3438" s="65">
        <v>90</v>
      </c>
      <c r="L3438" s="65">
        <v>305</v>
      </c>
      <c r="M3438" s="65" t="s">
        <v>373</v>
      </c>
    </row>
    <row r="3439" spans="1:13" ht="12.75" customHeight="1">
      <c r="A3439" s="65" t="str">
        <f>IF(ROW()=1,"KEY",IF(ISNA(VLOOKUP(B3439,車名対応マスタ!B:D,3,FALSE)),"",IF(VLOOKUP(B3439,車名対応マスタ!B:D,3,FALSE)="","",$D3439&amp;" "&amp;IF($G3439="9","J","O")&amp;" "&amp;$I3439&amp;" "&amp;IF($I3439&lt;=TEXT(★完成資料!$A$1,"yyyymm"),TEXT(★完成資料!$A$1,"yyyymm"),"999999")&amp; " " &amp; LEFT(F3439 &amp; "          ",10))))</f>
        <v xml:space="preserve">T O 202208 yyyy00 HV        </v>
      </c>
      <c r="B3439" s="68" t="s">
        <v>307</v>
      </c>
      <c r="C3439" s="68" t="s">
        <v>308</v>
      </c>
      <c r="D3439" s="68" t="s">
        <v>287</v>
      </c>
      <c r="E3439" s="68" t="s">
        <v>359</v>
      </c>
      <c r="F3439" s="68" t="s">
        <v>360</v>
      </c>
      <c r="G3439" s="68" t="s">
        <v>76</v>
      </c>
      <c r="H3439" s="68" t="s">
        <v>492</v>
      </c>
      <c r="I3439" s="68" t="s">
        <v>656</v>
      </c>
      <c r="J3439" s="65">
        <v>0</v>
      </c>
      <c r="K3439" s="65">
        <v>58</v>
      </c>
      <c r="L3439" s="65">
        <v>305</v>
      </c>
      <c r="M3439" s="65" t="s">
        <v>373</v>
      </c>
    </row>
    <row r="3440" spans="1:13" ht="12.75" customHeight="1">
      <c r="A3440" s="65" t="str">
        <f>IF(ROW()=1,"KEY",IF(ISNA(VLOOKUP(B3440,車名対応マスタ!B:D,3,FALSE)),"",IF(VLOOKUP(B3440,車名対応マスタ!B:D,3,FALSE)="","",$D3440&amp;" "&amp;IF($G3440="9","J","O")&amp;" "&amp;$I3440&amp;" "&amp;IF($I3440&lt;=TEXT(★完成資料!$A$1,"yyyymm"),TEXT(★完成資料!$A$1,"yyyymm"),"999999")&amp; " " &amp; LEFT(F3440 &amp; "          ",10))))</f>
        <v xml:space="preserve">T O 202209 yyyy00 HV        </v>
      </c>
      <c r="B3440" s="68" t="s">
        <v>307</v>
      </c>
      <c r="C3440" s="68" t="s">
        <v>308</v>
      </c>
      <c r="D3440" s="68" t="s">
        <v>287</v>
      </c>
      <c r="E3440" s="68" t="s">
        <v>359</v>
      </c>
      <c r="F3440" s="68" t="s">
        <v>360</v>
      </c>
      <c r="G3440" s="68" t="s">
        <v>76</v>
      </c>
      <c r="H3440" s="68" t="s">
        <v>492</v>
      </c>
      <c r="I3440" s="68" t="s">
        <v>657</v>
      </c>
      <c r="J3440" s="65">
        <v>0</v>
      </c>
      <c r="K3440" s="65">
        <v>2</v>
      </c>
      <c r="L3440" s="65">
        <v>305</v>
      </c>
      <c r="M3440" s="65" t="s">
        <v>373</v>
      </c>
    </row>
    <row r="3441" spans="1:13" ht="12.75" customHeight="1">
      <c r="A3441" s="65" t="str">
        <f>IF(ROW()=1,"KEY",IF(ISNA(VLOOKUP(B3441,車名対応マスタ!B:D,3,FALSE)),"",IF(VLOOKUP(B3441,車名対応マスタ!B:D,3,FALSE)="","",$D3441&amp;" "&amp;IF($G3441="9","J","O")&amp;" "&amp;$I3441&amp;" "&amp;IF($I3441&lt;=TEXT(★完成資料!$A$1,"yyyymm"),TEXT(★完成資料!$A$1,"yyyymm"),"999999")&amp; " " &amp; LEFT(F3441 &amp; "          ",10))))</f>
        <v xml:space="preserve">T O 202210 yyyy00 HV        </v>
      </c>
      <c r="B3441" s="68" t="s">
        <v>307</v>
      </c>
      <c r="C3441" s="68" t="s">
        <v>308</v>
      </c>
      <c r="D3441" s="68" t="s">
        <v>287</v>
      </c>
      <c r="E3441" s="68" t="s">
        <v>359</v>
      </c>
      <c r="F3441" s="68" t="s">
        <v>360</v>
      </c>
      <c r="G3441" s="68" t="s">
        <v>76</v>
      </c>
      <c r="H3441" s="68" t="s">
        <v>492</v>
      </c>
      <c r="I3441" s="68" t="s">
        <v>663</v>
      </c>
      <c r="J3441" s="65">
        <v>0</v>
      </c>
      <c r="K3441" s="65">
        <v>5</v>
      </c>
      <c r="L3441" s="65">
        <v>305</v>
      </c>
      <c r="M3441" s="65" t="s">
        <v>373</v>
      </c>
    </row>
    <row r="3442" spans="1:13" ht="12.75" customHeight="1">
      <c r="A3442" s="65" t="str">
        <f>IF(ROW()=1,"KEY",IF(ISNA(VLOOKUP(B3442,車名対応マスタ!B:D,3,FALSE)),"",IF(VLOOKUP(B3442,車名対応マスタ!B:D,3,FALSE)="","",$D3442&amp;" "&amp;IF($G3442="9","J","O")&amp;" "&amp;$I3442&amp;" "&amp;IF($I3442&lt;=TEXT(★完成資料!$A$1,"yyyymm"),TEXT(★完成資料!$A$1,"yyyymm"),"999999")&amp; " " &amp; LEFT(F3442 &amp; "          ",10))))</f>
        <v xml:space="preserve">T O 202201 yyyy00 HV        </v>
      </c>
      <c r="B3442" s="68" t="s">
        <v>307</v>
      </c>
      <c r="C3442" s="68" t="s">
        <v>308</v>
      </c>
      <c r="D3442" s="68" t="s">
        <v>287</v>
      </c>
      <c r="E3442" s="68" t="s">
        <v>359</v>
      </c>
      <c r="F3442" s="68" t="s">
        <v>360</v>
      </c>
      <c r="G3442" s="68" t="s">
        <v>76</v>
      </c>
      <c r="H3442" s="68" t="s">
        <v>492</v>
      </c>
      <c r="I3442" s="68" t="s">
        <v>639</v>
      </c>
      <c r="J3442" s="65">
        <v>0</v>
      </c>
      <c r="K3442" s="65">
        <v>3</v>
      </c>
      <c r="L3442" s="65">
        <v>307</v>
      </c>
      <c r="M3442" s="65" t="s">
        <v>293</v>
      </c>
    </row>
    <row r="3443" spans="1:13" ht="12.75" customHeight="1">
      <c r="A3443" s="65" t="str">
        <f>IF(ROW()=1,"KEY",IF(ISNA(VLOOKUP(B3443,車名対応マスタ!B:D,3,FALSE)),"",IF(VLOOKUP(B3443,車名対応マスタ!B:D,3,FALSE)="","",$D3443&amp;" "&amp;IF($G3443="9","J","O")&amp;" "&amp;$I3443&amp;" "&amp;IF($I3443&lt;=TEXT(★完成資料!$A$1,"yyyymm"),TEXT(★完成資料!$A$1,"yyyymm"),"999999")&amp; " " &amp; LEFT(F3443 &amp; "          ",10))))</f>
        <v xml:space="preserve">T O 202202 yyyy00 HV        </v>
      </c>
      <c r="B3443" s="68" t="s">
        <v>307</v>
      </c>
      <c r="C3443" s="68" t="s">
        <v>308</v>
      </c>
      <c r="D3443" s="68" t="s">
        <v>287</v>
      </c>
      <c r="E3443" s="68" t="s">
        <v>359</v>
      </c>
      <c r="F3443" s="68" t="s">
        <v>360</v>
      </c>
      <c r="G3443" s="68" t="s">
        <v>76</v>
      </c>
      <c r="H3443" s="68" t="s">
        <v>492</v>
      </c>
      <c r="I3443" s="68" t="s">
        <v>640</v>
      </c>
      <c r="J3443" s="65">
        <v>0</v>
      </c>
      <c r="K3443" s="65">
        <v>2</v>
      </c>
      <c r="L3443" s="65">
        <v>307</v>
      </c>
      <c r="M3443" s="65" t="s">
        <v>293</v>
      </c>
    </row>
    <row r="3444" spans="1:13" ht="12.75" customHeight="1">
      <c r="A3444" s="65" t="str">
        <f>IF(ROW()=1,"KEY",IF(ISNA(VLOOKUP(B3444,車名対応マスタ!B:D,3,FALSE)),"",IF(VLOOKUP(B3444,車名対応マスタ!B:D,3,FALSE)="","",$D3444&amp;" "&amp;IF($G3444="9","J","O")&amp;" "&amp;$I3444&amp;" "&amp;IF($I3444&lt;=TEXT(★完成資料!$A$1,"yyyymm"),TEXT(★完成資料!$A$1,"yyyymm"),"999999")&amp; " " &amp; LEFT(F3444 &amp; "          ",10))))</f>
        <v xml:space="preserve">T O 202203 yyyy00 HV        </v>
      </c>
      <c r="B3444" s="68" t="s">
        <v>307</v>
      </c>
      <c r="C3444" s="68" t="s">
        <v>308</v>
      </c>
      <c r="D3444" s="68" t="s">
        <v>287</v>
      </c>
      <c r="E3444" s="68" t="s">
        <v>359</v>
      </c>
      <c r="F3444" s="68" t="s">
        <v>360</v>
      </c>
      <c r="G3444" s="68" t="s">
        <v>76</v>
      </c>
      <c r="H3444" s="68" t="s">
        <v>492</v>
      </c>
      <c r="I3444" s="68" t="s">
        <v>641</v>
      </c>
      <c r="J3444" s="65">
        <v>0</v>
      </c>
      <c r="K3444" s="65">
        <v>3</v>
      </c>
      <c r="L3444" s="65">
        <v>307</v>
      </c>
      <c r="M3444" s="65" t="s">
        <v>293</v>
      </c>
    </row>
    <row r="3445" spans="1:13" ht="12.75" customHeight="1">
      <c r="A3445" s="65" t="str">
        <f>IF(ROW()=1,"KEY",IF(ISNA(VLOOKUP(B3445,車名対応マスタ!B:D,3,FALSE)),"",IF(VLOOKUP(B3445,車名対応マスタ!B:D,3,FALSE)="","",$D3445&amp;" "&amp;IF($G3445="9","J","O")&amp;" "&amp;$I3445&amp;" "&amp;IF($I3445&lt;=TEXT(★完成資料!$A$1,"yyyymm"),TEXT(★完成資料!$A$1,"yyyymm"),"999999")&amp; " " &amp; LEFT(F3445 &amp; "          ",10))))</f>
        <v xml:space="preserve">T O 202204 yyyy00 HV        </v>
      </c>
      <c r="B3445" s="68" t="s">
        <v>307</v>
      </c>
      <c r="C3445" s="68" t="s">
        <v>308</v>
      </c>
      <c r="D3445" s="68" t="s">
        <v>287</v>
      </c>
      <c r="E3445" s="68" t="s">
        <v>359</v>
      </c>
      <c r="F3445" s="68" t="s">
        <v>360</v>
      </c>
      <c r="G3445" s="68" t="s">
        <v>76</v>
      </c>
      <c r="H3445" s="68" t="s">
        <v>492</v>
      </c>
      <c r="I3445" s="68" t="s">
        <v>642</v>
      </c>
      <c r="J3445" s="65">
        <v>0</v>
      </c>
      <c r="K3445" s="65">
        <v>7</v>
      </c>
      <c r="L3445" s="65">
        <v>307</v>
      </c>
      <c r="M3445" s="65" t="s">
        <v>293</v>
      </c>
    </row>
    <row r="3446" spans="1:13" ht="12.75" customHeight="1">
      <c r="A3446" s="65" t="str">
        <f>IF(ROW()=1,"KEY",IF(ISNA(VLOOKUP(B3446,車名対応マスタ!B:D,3,FALSE)),"",IF(VLOOKUP(B3446,車名対応マスタ!B:D,3,FALSE)="","",$D3446&amp;" "&amp;IF($G3446="9","J","O")&amp;" "&amp;$I3446&amp;" "&amp;IF($I3446&lt;=TEXT(★完成資料!$A$1,"yyyymm"),TEXT(★完成資料!$A$1,"yyyymm"),"999999")&amp; " " &amp; LEFT(F3446 &amp; "          ",10))))</f>
        <v xml:space="preserve">T O 202205 yyyy00 HV        </v>
      </c>
      <c r="B3446" s="68" t="s">
        <v>307</v>
      </c>
      <c r="C3446" s="68" t="s">
        <v>308</v>
      </c>
      <c r="D3446" s="68" t="s">
        <v>287</v>
      </c>
      <c r="E3446" s="68" t="s">
        <v>359</v>
      </c>
      <c r="F3446" s="68" t="s">
        <v>360</v>
      </c>
      <c r="G3446" s="68" t="s">
        <v>76</v>
      </c>
      <c r="H3446" s="68" t="s">
        <v>492</v>
      </c>
      <c r="I3446" s="68" t="s">
        <v>647</v>
      </c>
      <c r="J3446" s="65">
        <v>0</v>
      </c>
      <c r="K3446" s="65">
        <v>6</v>
      </c>
      <c r="L3446" s="65">
        <v>307</v>
      </c>
      <c r="M3446" s="65" t="s">
        <v>293</v>
      </c>
    </row>
    <row r="3447" spans="1:13" ht="12.75" customHeight="1">
      <c r="A3447" s="65" t="str">
        <f>IF(ROW()=1,"KEY",IF(ISNA(VLOOKUP(B3447,車名対応マスタ!B:D,3,FALSE)),"",IF(VLOOKUP(B3447,車名対応マスタ!B:D,3,FALSE)="","",$D3447&amp;" "&amp;IF($G3447="9","J","O")&amp;" "&amp;$I3447&amp;" "&amp;IF($I3447&lt;=TEXT(★完成資料!$A$1,"yyyymm"),TEXT(★完成資料!$A$1,"yyyymm"),"999999")&amp; " " &amp; LEFT(F3447 &amp; "          ",10))))</f>
        <v xml:space="preserve">T O 202206 yyyy00 HV        </v>
      </c>
      <c r="B3447" s="68" t="s">
        <v>307</v>
      </c>
      <c r="C3447" s="68" t="s">
        <v>308</v>
      </c>
      <c r="D3447" s="68" t="s">
        <v>287</v>
      </c>
      <c r="E3447" s="68" t="s">
        <v>359</v>
      </c>
      <c r="F3447" s="68" t="s">
        <v>360</v>
      </c>
      <c r="G3447" s="68" t="s">
        <v>76</v>
      </c>
      <c r="H3447" s="68" t="s">
        <v>492</v>
      </c>
      <c r="I3447" s="68" t="s">
        <v>652</v>
      </c>
      <c r="J3447" s="65">
        <v>0</v>
      </c>
      <c r="K3447" s="65">
        <v>5</v>
      </c>
      <c r="L3447" s="65">
        <v>307</v>
      </c>
      <c r="M3447" s="65" t="s">
        <v>293</v>
      </c>
    </row>
    <row r="3448" spans="1:13" ht="12.75" customHeight="1">
      <c r="A3448" s="65" t="str">
        <f>IF(ROW()=1,"KEY",IF(ISNA(VLOOKUP(B3448,車名対応マスタ!B:D,3,FALSE)),"",IF(VLOOKUP(B3448,車名対応マスタ!B:D,3,FALSE)="","",$D3448&amp;" "&amp;IF($G3448="9","J","O")&amp;" "&amp;$I3448&amp;" "&amp;IF($I3448&lt;=TEXT(★完成資料!$A$1,"yyyymm"),TEXT(★完成資料!$A$1,"yyyymm"),"999999")&amp; " " &amp; LEFT(F3448 &amp; "          ",10))))</f>
        <v xml:space="preserve">T O 202207 yyyy00 HV        </v>
      </c>
      <c r="B3448" s="68" t="s">
        <v>307</v>
      </c>
      <c r="C3448" s="68" t="s">
        <v>308</v>
      </c>
      <c r="D3448" s="68" t="s">
        <v>287</v>
      </c>
      <c r="E3448" s="68" t="s">
        <v>359</v>
      </c>
      <c r="F3448" s="68" t="s">
        <v>360</v>
      </c>
      <c r="G3448" s="68" t="s">
        <v>76</v>
      </c>
      <c r="H3448" s="68" t="s">
        <v>492</v>
      </c>
      <c r="I3448" s="68" t="s">
        <v>655</v>
      </c>
      <c r="J3448" s="65">
        <v>0</v>
      </c>
      <c r="K3448" s="65">
        <v>5</v>
      </c>
      <c r="L3448" s="65">
        <v>307</v>
      </c>
      <c r="M3448" s="65" t="s">
        <v>293</v>
      </c>
    </row>
    <row r="3449" spans="1:13" ht="12.75" customHeight="1">
      <c r="A3449" s="65" t="str">
        <f>IF(ROW()=1,"KEY",IF(ISNA(VLOOKUP(B3449,車名対応マスタ!B:D,3,FALSE)),"",IF(VLOOKUP(B3449,車名対応マスタ!B:D,3,FALSE)="","",$D3449&amp;" "&amp;IF($G3449="9","J","O")&amp;" "&amp;$I3449&amp;" "&amp;IF($I3449&lt;=TEXT(★完成資料!$A$1,"yyyymm"),TEXT(★完成資料!$A$1,"yyyymm"),"999999")&amp; " " &amp; LEFT(F3449 &amp; "          ",10))))</f>
        <v xml:space="preserve">T O 202208 yyyy00 HV        </v>
      </c>
      <c r="B3449" s="68" t="s">
        <v>307</v>
      </c>
      <c r="C3449" s="68" t="s">
        <v>308</v>
      </c>
      <c r="D3449" s="68" t="s">
        <v>287</v>
      </c>
      <c r="E3449" s="68" t="s">
        <v>359</v>
      </c>
      <c r="F3449" s="68" t="s">
        <v>360</v>
      </c>
      <c r="G3449" s="68" t="s">
        <v>76</v>
      </c>
      <c r="H3449" s="68" t="s">
        <v>492</v>
      </c>
      <c r="I3449" s="68" t="s">
        <v>656</v>
      </c>
      <c r="J3449" s="65">
        <v>0</v>
      </c>
      <c r="K3449" s="65">
        <v>2</v>
      </c>
      <c r="L3449" s="65">
        <v>307</v>
      </c>
      <c r="M3449" s="65" t="s">
        <v>293</v>
      </c>
    </row>
    <row r="3450" spans="1:13" ht="12.75" customHeight="1">
      <c r="A3450" s="65" t="str">
        <f>IF(ROW()=1,"KEY",IF(ISNA(VLOOKUP(B3450,車名対応マスタ!B:D,3,FALSE)),"",IF(VLOOKUP(B3450,車名対応マスタ!B:D,3,FALSE)="","",$D3450&amp;" "&amp;IF($G3450="9","J","O")&amp;" "&amp;$I3450&amp;" "&amp;IF($I3450&lt;=TEXT(★完成資料!$A$1,"yyyymm"),TEXT(★完成資料!$A$1,"yyyymm"),"999999")&amp; " " &amp; LEFT(F3450 &amp; "          ",10))))</f>
        <v xml:space="preserve">T O 202209 yyyy00 HV        </v>
      </c>
      <c r="B3450" s="68" t="s">
        <v>307</v>
      </c>
      <c r="C3450" s="68" t="s">
        <v>308</v>
      </c>
      <c r="D3450" s="68" t="s">
        <v>287</v>
      </c>
      <c r="E3450" s="68" t="s">
        <v>359</v>
      </c>
      <c r="F3450" s="68" t="s">
        <v>360</v>
      </c>
      <c r="G3450" s="68" t="s">
        <v>76</v>
      </c>
      <c r="H3450" s="68" t="s">
        <v>492</v>
      </c>
      <c r="I3450" s="68" t="s">
        <v>657</v>
      </c>
      <c r="J3450" s="65">
        <v>0</v>
      </c>
      <c r="K3450" s="65">
        <v>2</v>
      </c>
      <c r="L3450" s="65">
        <v>307</v>
      </c>
      <c r="M3450" s="65" t="s">
        <v>293</v>
      </c>
    </row>
    <row r="3451" spans="1:13" ht="12.75" customHeight="1">
      <c r="A3451" s="65" t="str">
        <f>IF(ROW()=1,"KEY",IF(ISNA(VLOOKUP(B3451,車名対応マスタ!B:D,3,FALSE)),"",IF(VLOOKUP(B3451,車名対応マスタ!B:D,3,FALSE)="","",$D3451&amp;" "&amp;IF($G3451="9","J","O")&amp;" "&amp;$I3451&amp;" "&amp;IF($I3451&lt;=TEXT(★完成資料!$A$1,"yyyymm"),TEXT(★完成資料!$A$1,"yyyymm"),"999999")&amp; " " &amp; LEFT(F3451 &amp; "          ",10))))</f>
        <v xml:space="preserve">T O 202202 yyyy00 HV        </v>
      </c>
      <c r="B3451" s="68" t="s">
        <v>307</v>
      </c>
      <c r="C3451" s="68" t="s">
        <v>308</v>
      </c>
      <c r="D3451" s="68" t="s">
        <v>287</v>
      </c>
      <c r="E3451" s="68" t="s">
        <v>359</v>
      </c>
      <c r="F3451" s="68" t="s">
        <v>360</v>
      </c>
      <c r="G3451" s="68" t="s">
        <v>76</v>
      </c>
      <c r="H3451" s="68" t="s">
        <v>492</v>
      </c>
      <c r="I3451" s="68" t="s">
        <v>640</v>
      </c>
      <c r="J3451" s="65">
        <v>0</v>
      </c>
      <c r="K3451" s="65">
        <v>2</v>
      </c>
      <c r="L3451" s="65">
        <v>313</v>
      </c>
      <c r="M3451" s="65" t="s">
        <v>294</v>
      </c>
    </row>
    <row r="3452" spans="1:13" ht="12.75" customHeight="1">
      <c r="A3452" s="65" t="str">
        <f>IF(ROW()=1,"KEY",IF(ISNA(VLOOKUP(B3452,車名対応マスタ!B:D,3,FALSE)),"",IF(VLOOKUP(B3452,車名対応マスタ!B:D,3,FALSE)="","",$D3452&amp;" "&amp;IF($G3452="9","J","O")&amp;" "&amp;$I3452&amp;" "&amp;IF($I3452&lt;=TEXT(★完成資料!$A$1,"yyyymm"),TEXT(★完成資料!$A$1,"yyyymm"),"999999")&amp; " " &amp; LEFT(F3452 &amp; "          ",10))))</f>
        <v xml:space="preserve">T O 202204 yyyy00 HV        </v>
      </c>
      <c r="B3452" s="68" t="s">
        <v>307</v>
      </c>
      <c r="C3452" s="68" t="s">
        <v>308</v>
      </c>
      <c r="D3452" s="68" t="s">
        <v>287</v>
      </c>
      <c r="E3452" s="68" t="s">
        <v>359</v>
      </c>
      <c r="F3452" s="68" t="s">
        <v>360</v>
      </c>
      <c r="G3452" s="68" t="s">
        <v>76</v>
      </c>
      <c r="H3452" s="68" t="s">
        <v>492</v>
      </c>
      <c r="I3452" s="68" t="s">
        <v>642</v>
      </c>
      <c r="J3452" s="65">
        <v>1</v>
      </c>
      <c r="K3452" s="65">
        <v>0</v>
      </c>
      <c r="L3452" s="65">
        <v>313</v>
      </c>
      <c r="M3452" s="65" t="s">
        <v>294</v>
      </c>
    </row>
    <row r="3453" spans="1:13" ht="12.75" customHeight="1">
      <c r="A3453" s="65" t="str">
        <f>IF(ROW()=1,"KEY",IF(ISNA(VLOOKUP(B3453,車名対応マスタ!B:D,3,FALSE)),"",IF(VLOOKUP(B3453,車名対応マスタ!B:D,3,FALSE)="","",$D3453&amp;" "&amp;IF($G3453="9","J","O")&amp;" "&amp;$I3453&amp;" "&amp;IF($I3453&lt;=TEXT(★完成資料!$A$1,"yyyymm"),TEXT(★完成資料!$A$1,"yyyymm"),"999999")&amp; " " &amp; LEFT(F3453 &amp; "          ",10))))</f>
        <v xml:space="preserve">T O 202205 yyyy00 HV        </v>
      </c>
      <c r="B3453" s="68" t="s">
        <v>307</v>
      </c>
      <c r="C3453" s="68" t="s">
        <v>308</v>
      </c>
      <c r="D3453" s="68" t="s">
        <v>287</v>
      </c>
      <c r="E3453" s="68" t="s">
        <v>359</v>
      </c>
      <c r="F3453" s="68" t="s">
        <v>360</v>
      </c>
      <c r="G3453" s="68" t="s">
        <v>76</v>
      </c>
      <c r="H3453" s="68" t="s">
        <v>492</v>
      </c>
      <c r="I3453" s="68" t="s">
        <v>647</v>
      </c>
      <c r="J3453" s="65">
        <v>0</v>
      </c>
      <c r="K3453" s="65">
        <v>1</v>
      </c>
      <c r="L3453" s="65">
        <v>313</v>
      </c>
      <c r="M3453" s="65" t="s">
        <v>294</v>
      </c>
    </row>
    <row r="3454" spans="1:13" ht="12.75" customHeight="1">
      <c r="A3454" s="65" t="str">
        <f>IF(ROW()=1,"KEY",IF(ISNA(VLOOKUP(B3454,車名対応マスタ!B:D,3,FALSE)),"",IF(VLOOKUP(B3454,車名対応マスタ!B:D,3,FALSE)="","",$D3454&amp;" "&amp;IF($G3454="9","J","O")&amp;" "&amp;$I3454&amp;" "&amp;IF($I3454&lt;=TEXT(★完成資料!$A$1,"yyyymm"),TEXT(★完成資料!$A$1,"yyyymm"),"999999")&amp; " " &amp; LEFT(F3454 &amp; "          ",10))))</f>
        <v xml:space="preserve">T O 202201 yyyy00 HV        </v>
      </c>
      <c r="B3454" s="68" t="s">
        <v>307</v>
      </c>
      <c r="C3454" s="68" t="s">
        <v>308</v>
      </c>
      <c r="D3454" s="68" t="s">
        <v>287</v>
      </c>
      <c r="E3454" s="68" t="s">
        <v>359</v>
      </c>
      <c r="F3454" s="68" t="s">
        <v>360</v>
      </c>
      <c r="G3454" s="68" t="s">
        <v>76</v>
      </c>
      <c r="H3454" s="68" t="s">
        <v>492</v>
      </c>
      <c r="I3454" s="68" t="s">
        <v>639</v>
      </c>
      <c r="J3454" s="65">
        <v>0</v>
      </c>
      <c r="K3454" s="65">
        <v>28</v>
      </c>
      <c r="L3454" s="65">
        <v>315</v>
      </c>
      <c r="M3454" s="65" t="s">
        <v>295</v>
      </c>
    </row>
    <row r="3455" spans="1:13" ht="12.75" customHeight="1">
      <c r="A3455" s="65" t="str">
        <f>IF(ROW()=1,"KEY",IF(ISNA(VLOOKUP(B3455,車名対応マスタ!B:D,3,FALSE)),"",IF(VLOOKUP(B3455,車名対応マスタ!B:D,3,FALSE)="","",$D3455&amp;" "&amp;IF($G3455="9","J","O")&amp;" "&amp;$I3455&amp;" "&amp;IF($I3455&lt;=TEXT(★完成資料!$A$1,"yyyymm"),TEXT(★完成資料!$A$1,"yyyymm"),"999999")&amp; " " &amp; LEFT(F3455 &amp; "          ",10))))</f>
        <v xml:space="preserve">T O 202202 yyyy00 HV        </v>
      </c>
      <c r="B3455" s="68" t="s">
        <v>307</v>
      </c>
      <c r="C3455" s="68" t="s">
        <v>308</v>
      </c>
      <c r="D3455" s="68" t="s">
        <v>287</v>
      </c>
      <c r="E3455" s="68" t="s">
        <v>359</v>
      </c>
      <c r="F3455" s="68" t="s">
        <v>360</v>
      </c>
      <c r="G3455" s="68" t="s">
        <v>76</v>
      </c>
      <c r="H3455" s="68" t="s">
        <v>492</v>
      </c>
      <c r="I3455" s="68" t="s">
        <v>640</v>
      </c>
      <c r="J3455" s="65">
        <v>0</v>
      </c>
      <c r="K3455" s="65">
        <v>19</v>
      </c>
      <c r="L3455" s="65">
        <v>315</v>
      </c>
      <c r="M3455" s="65" t="s">
        <v>295</v>
      </c>
    </row>
    <row r="3456" spans="1:13" ht="12.75" customHeight="1">
      <c r="A3456" s="65" t="str">
        <f>IF(ROW()=1,"KEY",IF(ISNA(VLOOKUP(B3456,車名対応マスタ!B:D,3,FALSE)),"",IF(VLOOKUP(B3456,車名対応マスタ!B:D,3,FALSE)="","",$D3456&amp;" "&amp;IF($G3456="9","J","O")&amp;" "&amp;$I3456&amp;" "&amp;IF($I3456&lt;=TEXT(★完成資料!$A$1,"yyyymm"),TEXT(★完成資料!$A$1,"yyyymm"),"999999")&amp; " " &amp; LEFT(F3456 &amp; "          ",10))))</f>
        <v xml:space="preserve">T O 202203 yyyy00 HV        </v>
      </c>
      <c r="B3456" s="68" t="s">
        <v>307</v>
      </c>
      <c r="C3456" s="68" t="s">
        <v>308</v>
      </c>
      <c r="D3456" s="68" t="s">
        <v>287</v>
      </c>
      <c r="E3456" s="68" t="s">
        <v>359</v>
      </c>
      <c r="F3456" s="68" t="s">
        <v>360</v>
      </c>
      <c r="G3456" s="68" t="s">
        <v>76</v>
      </c>
      <c r="H3456" s="68" t="s">
        <v>492</v>
      </c>
      <c r="I3456" s="68" t="s">
        <v>641</v>
      </c>
      <c r="J3456" s="65">
        <v>0</v>
      </c>
      <c r="K3456" s="65">
        <v>5</v>
      </c>
      <c r="L3456" s="65">
        <v>315</v>
      </c>
      <c r="M3456" s="65" t="s">
        <v>295</v>
      </c>
    </row>
    <row r="3457" spans="1:13" ht="12.75" customHeight="1">
      <c r="A3457" s="65" t="str">
        <f>IF(ROW()=1,"KEY",IF(ISNA(VLOOKUP(B3457,車名対応マスタ!B:D,3,FALSE)),"",IF(VLOOKUP(B3457,車名対応マスタ!B:D,3,FALSE)="","",$D3457&amp;" "&amp;IF($G3457="9","J","O")&amp;" "&amp;$I3457&amp;" "&amp;IF($I3457&lt;=TEXT(★完成資料!$A$1,"yyyymm"),TEXT(★完成資料!$A$1,"yyyymm"),"999999")&amp; " " &amp; LEFT(F3457 &amp; "          ",10))))</f>
        <v xml:space="preserve">T O 202204 yyyy00 HV        </v>
      </c>
      <c r="B3457" s="68" t="s">
        <v>307</v>
      </c>
      <c r="C3457" s="68" t="s">
        <v>308</v>
      </c>
      <c r="D3457" s="68" t="s">
        <v>287</v>
      </c>
      <c r="E3457" s="68" t="s">
        <v>359</v>
      </c>
      <c r="F3457" s="68" t="s">
        <v>360</v>
      </c>
      <c r="G3457" s="68" t="s">
        <v>76</v>
      </c>
      <c r="H3457" s="68" t="s">
        <v>492</v>
      </c>
      <c r="I3457" s="68" t="s">
        <v>642</v>
      </c>
      <c r="J3457" s="65">
        <v>0</v>
      </c>
      <c r="K3457" s="65">
        <v>40</v>
      </c>
      <c r="L3457" s="65">
        <v>315</v>
      </c>
      <c r="M3457" s="65" t="s">
        <v>295</v>
      </c>
    </row>
    <row r="3458" spans="1:13" ht="12.75" customHeight="1">
      <c r="A3458" s="65" t="str">
        <f>IF(ROW()=1,"KEY",IF(ISNA(VLOOKUP(B3458,車名対応マスタ!B:D,3,FALSE)),"",IF(VLOOKUP(B3458,車名対応マスタ!B:D,3,FALSE)="","",$D3458&amp;" "&amp;IF($G3458="9","J","O")&amp;" "&amp;$I3458&amp;" "&amp;IF($I3458&lt;=TEXT(★完成資料!$A$1,"yyyymm"),TEXT(★完成資料!$A$1,"yyyymm"),"999999")&amp; " " &amp; LEFT(F3458 &amp; "          ",10))))</f>
        <v xml:space="preserve">T O 202205 yyyy00 HV        </v>
      </c>
      <c r="B3458" s="68" t="s">
        <v>307</v>
      </c>
      <c r="C3458" s="68" t="s">
        <v>308</v>
      </c>
      <c r="D3458" s="68" t="s">
        <v>287</v>
      </c>
      <c r="E3458" s="68" t="s">
        <v>359</v>
      </c>
      <c r="F3458" s="68" t="s">
        <v>360</v>
      </c>
      <c r="G3458" s="68" t="s">
        <v>76</v>
      </c>
      <c r="H3458" s="68" t="s">
        <v>492</v>
      </c>
      <c r="I3458" s="68" t="s">
        <v>647</v>
      </c>
      <c r="J3458" s="65">
        <v>0</v>
      </c>
      <c r="K3458" s="65">
        <v>24</v>
      </c>
      <c r="L3458" s="65">
        <v>315</v>
      </c>
      <c r="M3458" s="65" t="s">
        <v>295</v>
      </c>
    </row>
    <row r="3459" spans="1:13" ht="12.75" customHeight="1">
      <c r="A3459" s="65" t="str">
        <f>IF(ROW()=1,"KEY",IF(ISNA(VLOOKUP(B3459,車名対応マスタ!B:D,3,FALSE)),"",IF(VLOOKUP(B3459,車名対応マスタ!B:D,3,FALSE)="","",$D3459&amp;" "&amp;IF($G3459="9","J","O")&amp;" "&amp;$I3459&amp;" "&amp;IF($I3459&lt;=TEXT(★完成資料!$A$1,"yyyymm"),TEXT(★完成資料!$A$1,"yyyymm"),"999999")&amp; " " &amp; LEFT(F3459 &amp; "          ",10))))</f>
        <v xml:space="preserve">T O 202206 yyyy00 HV        </v>
      </c>
      <c r="B3459" s="68" t="s">
        <v>307</v>
      </c>
      <c r="C3459" s="68" t="s">
        <v>308</v>
      </c>
      <c r="D3459" s="68" t="s">
        <v>287</v>
      </c>
      <c r="E3459" s="68" t="s">
        <v>359</v>
      </c>
      <c r="F3459" s="68" t="s">
        <v>360</v>
      </c>
      <c r="G3459" s="68" t="s">
        <v>76</v>
      </c>
      <c r="H3459" s="68" t="s">
        <v>492</v>
      </c>
      <c r="I3459" s="68" t="s">
        <v>652</v>
      </c>
      <c r="J3459" s="65">
        <v>0</v>
      </c>
      <c r="K3459" s="65">
        <v>30</v>
      </c>
      <c r="L3459" s="65">
        <v>315</v>
      </c>
      <c r="M3459" s="65" t="s">
        <v>295</v>
      </c>
    </row>
    <row r="3460" spans="1:13" ht="12.75" customHeight="1">
      <c r="A3460" s="65" t="str">
        <f>IF(ROW()=1,"KEY",IF(ISNA(VLOOKUP(B3460,車名対応マスタ!B:D,3,FALSE)),"",IF(VLOOKUP(B3460,車名対応マスタ!B:D,3,FALSE)="","",$D3460&amp;" "&amp;IF($G3460="9","J","O")&amp;" "&amp;$I3460&amp;" "&amp;IF($I3460&lt;=TEXT(★完成資料!$A$1,"yyyymm"),TEXT(★完成資料!$A$1,"yyyymm"),"999999")&amp; " " &amp; LEFT(F3460 &amp; "          ",10))))</f>
        <v xml:space="preserve">T O 202207 yyyy00 HV        </v>
      </c>
      <c r="B3460" s="68" t="s">
        <v>307</v>
      </c>
      <c r="C3460" s="68" t="s">
        <v>308</v>
      </c>
      <c r="D3460" s="68" t="s">
        <v>287</v>
      </c>
      <c r="E3460" s="68" t="s">
        <v>359</v>
      </c>
      <c r="F3460" s="68" t="s">
        <v>360</v>
      </c>
      <c r="G3460" s="68" t="s">
        <v>76</v>
      </c>
      <c r="H3460" s="68" t="s">
        <v>492</v>
      </c>
      <c r="I3460" s="68" t="s">
        <v>655</v>
      </c>
      <c r="J3460" s="65">
        <v>0</v>
      </c>
      <c r="K3460" s="65">
        <v>36</v>
      </c>
      <c r="L3460" s="65">
        <v>315</v>
      </c>
      <c r="M3460" s="65" t="s">
        <v>295</v>
      </c>
    </row>
    <row r="3461" spans="1:13" ht="12.75" customHeight="1">
      <c r="A3461" s="65" t="str">
        <f>IF(ROW()=1,"KEY",IF(ISNA(VLOOKUP(B3461,車名対応マスタ!B:D,3,FALSE)),"",IF(VLOOKUP(B3461,車名対応マスタ!B:D,3,FALSE)="","",$D3461&amp;" "&amp;IF($G3461="9","J","O")&amp;" "&amp;$I3461&amp;" "&amp;IF($I3461&lt;=TEXT(★完成資料!$A$1,"yyyymm"),TEXT(★完成資料!$A$1,"yyyymm"),"999999")&amp; " " &amp; LEFT(F3461 &amp; "          ",10))))</f>
        <v xml:space="preserve">T O 202208 yyyy00 HV        </v>
      </c>
      <c r="B3461" s="68" t="s">
        <v>307</v>
      </c>
      <c r="C3461" s="68" t="s">
        <v>308</v>
      </c>
      <c r="D3461" s="68" t="s">
        <v>287</v>
      </c>
      <c r="E3461" s="68" t="s">
        <v>359</v>
      </c>
      <c r="F3461" s="68" t="s">
        <v>360</v>
      </c>
      <c r="G3461" s="68" t="s">
        <v>76</v>
      </c>
      <c r="H3461" s="68" t="s">
        <v>492</v>
      </c>
      <c r="I3461" s="68" t="s">
        <v>656</v>
      </c>
      <c r="J3461" s="65">
        <v>0</v>
      </c>
      <c r="K3461" s="65">
        <v>30</v>
      </c>
      <c r="L3461" s="65">
        <v>315</v>
      </c>
      <c r="M3461" s="65" t="s">
        <v>295</v>
      </c>
    </row>
    <row r="3462" spans="1:13" ht="12.75" customHeight="1">
      <c r="A3462" s="65" t="str">
        <f>IF(ROW()=1,"KEY",IF(ISNA(VLOOKUP(B3462,車名対応マスタ!B:D,3,FALSE)),"",IF(VLOOKUP(B3462,車名対応マスタ!B:D,3,FALSE)="","",$D3462&amp;" "&amp;IF($G3462="9","J","O")&amp;" "&amp;$I3462&amp;" "&amp;IF($I3462&lt;=TEXT(★完成資料!$A$1,"yyyymm"),TEXT(★完成資料!$A$1,"yyyymm"),"999999")&amp; " " &amp; LEFT(F3462 &amp; "          ",10))))</f>
        <v xml:space="preserve">T O 202209 yyyy00 HV        </v>
      </c>
      <c r="B3462" s="68" t="s">
        <v>307</v>
      </c>
      <c r="C3462" s="68" t="s">
        <v>308</v>
      </c>
      <c r="D3462" s="68" t="s">
        <v>287</v>
      </c>
      <c r="E3462" s="68" t="s">
        <v>359</v>
      </c>
      <c r="F3462" s="68" t="s">
        <v>360</v>
      </c>
      <c r="G3462" s="68" t="s">
        <v>76</v>
      </c>
      <c r="H3462" s="68" t="s">
        <v>492</v>
      </c>
      <c r="I3462" s="68" t="s">
        <v>657</v>
      </c>
      <c r="J3462" s="65">
        <v>0</v>
      </c>
      <c r="K3462" s="65">
        <v>28</v>
      </c>
      <c r="L3462" s="65">
        <v>315</v>
      </c>
      <c r="M3462" s="65" t="s">
        <v>295</v>
      </c>
    </row>
    <row r="3463" spans="1:13" ht="12.75" customHeight="1">
      <c r="A3463" s="65" t="str">
        <f>IF(ROW()=1,"KEY",IF(ISNA(VLOOKUP(B3463,車名対応マスタ!B:D,3,FALSE)),"",IF(VLOOKUP(B3463,車名対応マスタ!B:D,3,FALSE)="","",$D3463&amp;" "&amp;IF($G3463="9","J","O")&amp;" "&amp;$I3463&amp;" "&amp;IF($I3463&lt;=TEXT(★完成資料!$A$1,"yyyymm"),TEXT(★完成資料!$A$1,"yyyymm"),"999999")&amp; " " &amp; LEFT(F3463 &amp; "          ",10))))</f>
        <v xml:space="preserve">T O 202210 yyyy00 HV        </v>
      </c>
      <c r="B3463" s="68" t="s">
        <v>307</v>
      </c>
      <c r="C3463" s="68" t="s">
        <v>308</v>
      </c>
      <c r="D3463" s="68" t="s">
        <v>287</v>
      </c>
      <c r="E3463" s="68" t="s">
        <v>359</v>
      </c>
      <c r="F3463" s="68" t="s">
        <v>360</v>
      </c>
      <c r="G3463" s="68" t="s">
        <v>76</v>
      </c>
      <c r="H3463" s="68" t="s">
        <v>492</v>
      </c>
      <c r="I3463" s="68" t="s">
        <v>663</v>
      </c>
      <c r="J3463" s="65">
        <v>0</v>
      </c>
      <c r="K3463" s="65">
        <v>27</v>
      </c>
      <c r="L3463" s="65">
        <v>315</v>
      </c>
      <c r="M3463" s="65" t="s">
        <v>295</v>
      </c>
    </row>
    <row r="3464" spans="1:13" ht="12.75" customHeight="1">
      <c r="A3464" s="65" t="str">
        <f>IF(ROW()=1,"KEY",IF(ISNA(VLOOKUP(B3464,車名対応マスタ!B:D,3,FALSE)),"",IF(VLOOKUP(B3464,車名対応マスタ!B:D,3,FALSE)="","",$D3464&amp;" "&amp;IF($G3464="9","J","O")&amp;" "&amp;$I3464&amp;" "&amp;IF($I3464&lt;=TEXT(★完成資料!$A$1,"yyyymm"),TEXT(★完成資料!$A$1,"yyyymm"),"999999")&amp; " " &amp; LEFT(F3464 &amp; "          ",10))))</f>
        <v xml:space="preserve">T O 202203 yyyy00 HV        </v>
      </c>
      <c r="B3464" s="68" t="s">
        <v>307</v>
      </c>
      <c r="C3464" s="68" t="s">
        <v>308</v>
      </c>
      <c r="D3464" s="68" t="s">
        <v>287</v>
      </c>
      <c r="E3464" s="68" t="s">
        <v>359</v>
      </c>
      <c r="F3464" s="68" t="s">
        <v>360</v>
      </c>
      <c r="G3464" s="68" t="s">
        <v>76</v>
      </c>
      <c r="H3464" s="68" t="s">
        <v>492</v>
      </c>
      <c r="I3464" s="68" t="s">
        <v>641</v>
      </c>
      <c r="K3464" s="65">
        <v>2</v>
      </c>
      <c r="L3464" s="65">
        <v>213</v>
      </c>
      <c r="M3464" s="65" t="s">
        <v>309</v>
      </c>
    </row>
    <row r="3465" spans="1:13" ht="12.75" customHeight="1">
      <c r="A3465" s="65" t="str">
        <f>IF(ROW()=1,"KEY",IF(ISNA(VLOOKUP(B3465,車名対応マスタ!B:D,3,FALSE)),"",IF(VLOOKUP(B3465,車名対応マスタ!B:D,3,FALSE)="","",$D3465&amp;" "&amp;IF($G3465="9","J","O")&amp;" "&amp;$I3465&amp;" "&amp;IF($I3465&lt;=TEXT(★完成資料!$A$1,"yyyymm"),TEXT(★完成資料!$A$1,"yyyymm"),"999999")&amp; " " &amp; LEFT(F3465 &amp; "          ",10))))</f>
        <v xml:space="preserve">T O 202201 yyyy00 HV        </v>
      </c>
      <c r="B3465" s="68" t="s">
        <v>307</v>
      </c>
      <c r="C3465" s="68" t="s">
        <v>308</v>
      </c>
      <c r="D3465" s="68" t="s">
        <v>287</v>
      </c>
      <c r="E3465" s="68" t="s">
        <v>359</v>
      </c>
      <c r="F3465" s="68" t="s">
        <v>360</v>
      </c>
      <c r="G3465" s="68" t="s">
        <v>78</v>
      </c>
      <c r="H3465" s="68" t="s">
        <v>384</v>
      </c>
      <c r="I3465" s="68" t="s">
        <v>639</v>
      </c>
      <c r="J3465" s="65">
        <v>0</v>
      </c>
      <c r="K3465" s="65">
        <v>4</v>
      </c>
      <c r="L3465" s="65">
        <v>721</v>
      </c>
      <c r="M3465" s="65" t="s">
        <v>502</v>
      </c>
    </row>
    <row r="3466" spans="1:13" ht="12.75" customHeight="1">
      <c r="A3466" s="65" t="str">
        <f>IF(ROW()=1,"KEY",IF(ISNA(VLOOKUP(B3466,車名対応マスタ!B:D,3,FALSE)),"",IF(VLOOKUP(B3466,車名対応マスタ!B:D,3,FALSE)="","",$D3466&amp;" "&amp;IF($G3466="9","J","O")&amp;" "&amp;$I3466&amp;" "&amp;IF($I3466&lt;=TEXT(★完成資料!$A$1,"yyyymm"),TEXT(★完成資料!$A$1,"yyyymm"),"999999")&amp; " " &amp; LEFT(F3466 &amp; "          ",10))))</f>
        <v xml:space="preserve">T O 202202 yyyy00 HV        </v>
      </c>
      <c r="B3466" s="68" t="s">
        <v>307</v>
      </c>
      <c r="C3466" s="68" t="s">
        <v>308</v>
      </c>
      <c r="D3466" s="68" t="s">
        <v>287</v>
      </c>
      <c r="E3466" s="68" t="s">
        <v>359</v>
      </c>
      <c r="F3466" s="68" t="s">
        <v>360</v>
      </c>
      <c r="G3466" s="68" t="s">
        <v>78</v>
      </c>
      <c r="H3466" s="68" t="s">
        <v>384</v>
      </c>
      <c r="I3466" s="68" t="s">
        <v>640</v>
      </c>
      <c r="J3466" s="65">
        <v>0</v>
      </c>
      <c r="K3466" s="65">
        <v>65</v>
      </c>
      <c r="L3466" s="65">
        <v>721</v>
      </c>
      <c r="M3466" s="65" t="s">
        <v>502</v>
      </c>
    </row>
    <row r="3467" spans="1:13" ht="12.75" customHeight="1">
      <c r="A3467" s="65" t="str">
        <f>IF(ROW()=1,"KEY",IF(ISNA(VLOOKUP(B3467,車名対応マスタ!B:D,3,FALSE)),"",IF(VLOOKUP(B3467,車名対応マスタ!B:D,3,FALSE)="","",$D3467&amp;" "&amp;IF($G3467="9","J","O")&amp;" "&amp;$I3467&amp;" "&amp;IF($I3467&lt;=TEXT(★完成資料!$A$1,"yyyymm"),TEXT(★完成資料!$A$1,"yyyymm"),"999999")&amp; " " &amp; LEFT(F3467 &amp; "          ",10))))</f>
        <v xml:space="preserve">T O 202203 yyyy00 HV        </v>
      </c>
      <c r="B3467" s="68" t="s">
        <v>307</v>
      </c>
      <c r="C3467" s="68" t="s">
        <v>308</v>
      </c>
      <c r="D3467" s="68" t="s">
        <v>287</v>
      </c>
      <c r="E3467" s="68" t="s">
        <v>359</v>
      </c>
      <c r="F3467" s="68" t="s">
        <v>360</v>
      </c>
      <c r="G3467" s="68" t="s">
        <v>78</v>
      </c>
      <c r="H3467" s="68" t="s">
        <v>384</v>
      </c>
      <c r="I3467" s="68" t="s">
        <v>641</v>
      </c>
      <c r="J3467" s="65">
        <v>0</v>
      </c>
      <c r="K3467" s="65">
        <v>145</v>
      </c>
      <c r="L3467" s="65">
        <v>721</v>
      </c>
      <c r="M3467" s="65" t="s">
        <v>502</v>
      </c>
    </row>
    <row r="3468" spans="1:13" ht="12.75" customHeight="1">
      <c r="A3468" s="65" t="str">
        <f>IF(ROW()=1,"KEY",IF(ISNA(VLOOKUP(B3468,車名対応マスタ!B:D,3,FALSE)),"",IF(VLOOKUP(B3468,車名対応マスタ!B:D,3,FALSE)="","",$D3468&amp;" "&amp;IF($G3468="9","J","O")&amp;" "&amp;$I3468&amp;" "&amp;IF($I3468&lt;=TEXT(★完成資料!$A$1,"yyyymm"),TEXT(★完成資料!$A$1,"yyyymm"),"999999")&amp; " " &amp; LEFT(F3468 &amp; "          ",10))))</f>
        <v xml:space="preserve">T O 202204 yyyy00 HV        </v>
      </c>
      <c r="B3468" s="68" t="s">
        <v>307</v>
      </c>
      <c r="C3468" s="68" t="s">
        <v>308</v>
      </c>
      <c r="D3468" s="68" t="s">
        <v>287</v>
      </c>
      <c r="E3468" s="68" t="s">
        <v>359</v>
      </c>
      <c r="F3468" s="68" t="s">
        <v>360</v>
      </c>
      <c r="G3468" s="68" t="s">
        <v>78</v>
      </c>
      <c r="H3468" s="68" t="s">
        <v>384</v>
      </c>
      <c r="I3468" s="68" t="s">
        <v>642</v>
      </c>
      <c r="J3468" s="65">
        <v>0</v>
      </c>
      <c r="K3468" s="65">
        <v>527</v>
      </c>
      <c r="L3468" s="65">
        <v>721</v>
      </c>
      <c r="M3468" s="65" t="s">
        <v>502</v>
      </c>
    </row>
    <row r="3469" spans="1:13" ht="12.75" customHeight="1">
      <c r="A3469" s="65" t="str">
        <f>IF(ROW()=1,"KEY",IF(ISNA(VLOOKUP(B3469,車名対応マスタ!B:D,3,FALSE)),"",IF(VLOOKUP(B3469,車名対応マスタ!B:D,3,FALSE)="","",$D3469&amp;" "&amp;IF($G3469="9","J","O")&amp;" "&amp;$I3469&amp;" "&amp;IF($I3469&lt;=TEXT(★完成資料!$A$1,"yyyymm"),TEXT(★完成資料!$A$1,"yyyymm"),"999999")&amp; " " &amp; LEFT(F3469 &amp; "          ",10))))</f>
        <v xml:space="preserve">T O 202205 yyyy00 HV        </v>
      </c>
      <c r="B3469" s="68" t="s">
        <v>307</v>
      </c>
      <c r="C3469" s="68" t="s">
        <v>308</v>
      </c>
      <c r="D3469" s="68" t="s">
        <v>287</v>
      </c>
      <c r="E3469" s="68" t="s">
        <v>359</v>
      </c>
      <c r="F3469" s="68" t="s">
        <v>360</v>
      </c>
      <c r="G3469" s="68" t="s">
        <v>78</v>
      </c>
      <c r="H3469" s="68" t="s">
        <v>384</v>
      </c>
      <c r="I3469" s="68" t="s">
        <v>647</v>
      </c>
      <c r="J3469" s="65">
        <v>0</v>
      </c>
      <c r="K3469" s="65">
        <v>490</v>
      </c>
      <c r="L3469" s="65">
        <v>721</v>
      </c>
      <c r="M3469" s="65" t="s">
        <v>502</v>
      </c>
    </row>
    <row r="3470" spans="1:13" ht="12.75" customHeight="1">
      <c r="A3470" s="65" t="str">
        <f>IF(ROW()=1,"KEY",IF(ISNA(VLOOKUP(B3470,車名対応マスタ!B:D,3,FALSE)),"",IF(VLOOKUP(B3470,車名対応マスタ!B:D,3,FALSE)="","",$D3470&amp;" "&amp;IF($G3470="9","J","O")&amp;" "&amp;$I3470&amp;" "&amp;IF($I3470&lt;=TEXT(★完成資料!$A$1,"yyyymm"),TEXT(★完成資料!$A$1,"yyyymm"),"999999")&amp; " " &amp; LEFT(F3470 &amp; "          ",10))))</f>
        <v xml:space="preserve">T O 202201 yyyy00 HV        </v>
      </c>
      <c r="B3470" s="68" t="s">
        <v>307</v>
      </c>
      <c r="C3470" s="68" t="s">
        <v>308</v>
      </c>
      <c r="D3470" s="68" t="s">
        <v>287</v>
      </c>
      <c r="E3470" s="68" t="s">
        <v>359</v>
      </c>
      <c r="F3470" s="68" t="s">
        <v>360</v>
      </c>
      <c r="G3470" s="68" t="s">
        <v>78</v>
      </c>
      <c r="H3470" s="68" t="s">
        <v>384</v>
      </c>
      <c r="I3470" s="68" t="s">
        <v>639</v>
      </c>
      <c r="J3470" s="65">
        <v>0</v>
      </c>
      <c r="K3470" s="65">
        <v>14</v>
      </c>
      <c r="L3470" s="65">
        <v>719</v>
      </c>
      <c r="M3470" s="65" t="s">
        <v>389</v>
      </c>
    </row>
    <row r="3471" spans="1:13" ht="12.75" customHeight="1">
      <c r="A3471" s="65" t="str">
        <f>IF(ROW()=1,"KEY",IF(ISNA(VLOOKUP(B3471,車名対応マスタ!B:D,3,FALSE)),"",IF(VLOOKUP(B3471,車名対応マスタ!B:D,3,FALSE)="","",$D3471&amp;" "&amp;IF($G3471="9","J","O")&amp;" "&amp;$I3471&amp;" "&amp;IF($I3471&lt;=TEXT(★完成資料!$A$1,"yyyymm"),TEXT(★完成資料!$A$1,"yyyymm"),"999999")&amp; " " &amp; LEFT(F3471 &amp; "          ",10))))</f>
        <v xml:space="preserve">T O 202202 yyyy00 HV        </v>
      </c>
      <c r="B3471" s="68" t="s">
        <v>307</v>
      </c>
      <c r="C3471" s="68" t="s">
        <v>308</v>
      </c>
      <c r="D3471" s="68" t="s">
        <v>287</v>
      </c>
      <c r="E3471" s="68" t="s">
        <v>359</v>
      </c>
      <c r="F3471" s="68" t="s">
        <v>360</v>
      </c>
      <c r="G3471" s="68" t="s">
        <v>78</v>
      </c>
      <c r="H3471" s="68" t="s">
        <v>384</v>
      </c>
      <c r="I3471" s="68" t="s">
        <v>640</v>
      </c>
      <c r="J3471" s="65">
        <v>0</v>
      </c>
      <c r="K3471" s="65">
        <v>15</v>
      </c>
      <c r="L3471" s="65">
        <v>719</v>
      </c>
      <c r="M3471" s="65" t="s">
        <v>389</v>
      </c>
    </row>
    <row r="3472" spans="1:13" ht="12.75" customHeight="1">
      <c r="A3472" s="65" t="str">
        <f>IF(ROW()=1,"KEY",IF(ISNA(VLOOKUP(B3472,車名対応マスタ!B:D,3,FALSE)),"",IF(VLOOKUP(B3472,車名対応マスタ!B:D,3,FALSE)="","",$D3472&amp;" "&amp;IF($G3472="9","J","O")&amp;" "&amp;$I3472&amp;" "&amp;IF($I3472&lt;=TEXT(★完成資料!$A$1,"yyyymm"),TEXT(★完成資料!$A$1,"yyyymm"),"999999")&amp; " " &amp; LEFT(F3472 &amp; "          ",10))))</f>
        <v xml:space="preserve">T O 202203 yyyy00 HV        </v>
      </c>
      <c r="B3472" s="68" t="s">
        <v>307</v>
      </c>
      <c r="C3472" s="68" t="s">
        <v>308</v>
      </c>
      <c r="D3472" s="68" t="s">
        <v>287</v>
      </c>
      <c r="E3472" s="68" t="s">
        <v>359</v>
      </c>
      <c r="F3472" s="68" t="s">
        <v>360</v>
      </c>
      <c r="G3472" s="68" t="s">
        <v>78</v>
      </c>
      <c r="H3472" s="68" t="s">
        <v>384</v>
      </c>
      <c r="I3472" s="68" t="s">
        <v>641</v>
      </c>
      <c r="J3472" s="65">
        <v>1</v>
      </c>
      <c r="K3472" s="65">
        <v>15</v>
      </c>
      <c r="L3472" s="65">
        <v>719</v>
      </c>
      <c r="M3472" s="65" t="s">
        <v>389</v>
      </c>
    </row>
    <row r="3473" spans="1:13" ht="12.75" customHeight="1">
      <c r="A3473" s="65" t="str">
        <f>IF(ROW()=1,"KEY",IF(ISNA(VLOOKUP(B3473,車名対応マスタ!B:D,3,FALSE)),"",IF(VLOOKUP(B3473,車名対応マスタ!B:D,3,FALSE)="","",$D3473&amp;" "&amp;IF($G3473="9","J","O")&amp;" "&amp;$I3473&amp;" "&amp;IF($I3473&lt;=TEXT(★完成資料!$A$1,"yyyymm"),TEXT(★完成資料!$A$1,"yyyymm"),"999999")&amp; " " &amp; LEFT(F3473 &amp; "          ",10))))</f>
        <v xml:space="preserve">T O 202204 yyyy00 HV        </v>
      </c>
      <c r="B3473" s="68" t="s">
        <v>307</v>
      </c>
      <c r="C3473" s="68" t="s">
        <v>308</v>
      </c>
      <c r="D3473" s="68" t="s">
        <v>287</v>
      </c>
      <c r="E3473" s="68" t="s">
        <v>359</v>
      </c>
      <c r="F3473" s="68" t="s">
        <v>360</v>
      </c>
      <c r="G3473" s="68" t="s">
        <v>78</v>
      </c>
      <c r="H3473" s="68" t="s">
        <v>384</v>
      </c>
      <c r="I3473" s="68" t="s">
        <v>642</v>
      </c>
      <c r="J3473" s="65">
        <v>0</v>
      </c>
      <c r="K3473" s="65">
        <v>12</v>
      </c>
      <c r="L3473" s="65">
        <v>719</v>
      </c>
      <c r="M3473" s="65" t="s">
        <v>389</v>
      </c>
    </row>
    <row r="3474" spans="1:13" ht="12.75" customHeight="1">
      <c r="A3474" s="65" t="str">
        <f>IF(ROW()=1,"KEY",IF(ISNA(VLOOKUP(B3474,車名対応マスタ!B:D,3,FALSE)),"",IF(VLOOKUP(B3474,車名対応マスタ!B:D,3,FALSE)="","",$D3474&amp;" "&amp;IF($G3474="9","J","O")&amp;" "&amp;$I3474&amp;" "&amp;IF($I3474&lt;=TEXT(★完成資料!$A$1,"yyyymm"),TEXT(★完成資料!$A$1,"yyyymm"),"999999")&amp; " " &amp; LEFT(F3474 &amp; "          ",10))))</f>
        <v xml:space="preserve">T O 202205 yyyy00 HV        </v>
      </c>
      <c r="B3474" s="68" t="s">
        <v>307</v>
      </c>
      <c r="C3474" s="68" t="s">
        <v>308</v>
      </c>
      <c r="D3474" s="68" t="s">
        <v>287</v>
      </c>
      <c r="E3474" s="68" t="s">
        <v>359</v>
      </c>
      <c r="F3474" s="68" t="s">
        <v>360</v>
      </c>
      <c r="G3474" s="68" t="s">
        <v>78</v>
      </c>
      <c r="H3474" s="68" t="s">
        <v>384</v>
      </c>
      <c r="I3474" s="68" t="s">
        <v>647</v>
      </c>
      <c r="J3474" s="65">
        <v>0</v>
      </c>
      <c r="K3474" s="65">
        <v>10</v>
      </c>
      <c r="L3474" s="65">
        <v>719</v>
      </c>
      <c r="M3474" s="65" t="s">
        <v>389</v>
      </c>
    </row>
    <row r="3475" spans="1:13" ht="12.75" customHeight="1">
      <c r="A3475" s="65" t="str">
        <f>IF(ROW()=1,"KEY",IF(ISNA(VLOOKUP(B3475,車名対応マスタ!B:D,3,FALSE)),"",IF(VLOOKUP(B3475,車名対応マスタ!B:D,3,FALSE)="","",$D3475&amp;" "&amp;IF($G3475="9","J","O")&amp;" "&amp;$I3475&amp;" "&amp;IF($I3475&lt;=TEXT(★完成資料!$A$1,"yyyymm"),TEXT(★完成資料!$A$1,"yyyymm"),"999999")&amp; " " &amp; LEFT(F3475 &amp; "          ",10))))</f>
        <v xml:space="preserve">T O 202206 yyyy00 HV        </v>
      </c>
      <c r="B3475" s="68" t="s">
        <v>307</v>
      </c>
      <c r="C3475" s="68" t="s">
        <v>308</v>
      </c>
      <c r="D3475" s="68" t="s">
        <v>287</v>
      </c>
      <c r="E3475" s="68" t="s">
        <v>359</v>
      </c>
      <c r="F3475" s="68" t="s">
        <v>360</v>
      </c>
      <c r="G3475" s="68" t="s">
        <v>78</v>
      </c>
      <c r="H3475" s="68" t="s">
        <v>384</v>
      </c>
      <c r="I3475" s="68" t="s">
        <v>652</v>
      </c>
      <c r="J3475" s="65">
        <v>0</v>
      </c>
      <c r="K3475" s="65">
        <v>17</v>
      </c>
      <c r="L3475" s="65">
        <v>719</v>
      </c>
      <c r="M3475" s="65" t="s">
        <v>389</v>
      </c>
    </row>
    <row r="3476" spans="1:13" ht="12.75" customHeight="1">
      <c r="A3476" s="65" t="str">
        <f>IF(ROW()=1,"KEY",IF(ISNA(VLOOKUP(B3476,車名対応マスタ!B:D,3,FALSE)),"",IF(VLOOKUP(B3476,車名対応マスタ!B:D,3,FALSE)="","",$D3476&amp;" "&amp;IF($G3476="9","J","O")&amp;" "&amp;$I3476&amp;" "&amp;IF($I3476&lt;=TEXT(★完成資料!$A$1,"yyyymm"),TEXT(★完成資料!$A$1,"yyyymm"),"999999")&amp; " " &amp; LEFT(F3476 &amp; "          ",10))))</f>
        <v xml:space="preserve">T O 202207 yyyy00 HV        </v>
      </c>
      <c r="B3476" s="68" t="s">
        <v>307</v>
      </c>
      <c r="C3476" s="68" t="s">
        <v>308</v>
      </c>
      <c r="D3476" s="68" t="s">
        <v>287</v>
      </c>
      <c r="E3476" s="68" t="s">
        <v>359</v>
      </c>
      <c r="F3476" s="68" t="s">
        <v>360</v>
      </c>
      <c r="G3476" s="68" t="s">
        <v>78</v>
      </c>
      <c r="H3476" s="68" t="s">
        <v>384</v>
      </c>
      <c r="I3476" s="68" t="s">
        <v>655</v>
      </c>
      <c r="J3476" s="65">
        <v>0</v>
      </c>
      <c r="K3476" s="65">
        <v>14</v>
      </c>
      <c r="L3476" s="65">
        <v>719</v>
      </c>
      <c r="M3476" s="65" t="s">
        <v>389</v>
      </c>
    </row>
    <row r="3477" spans="1:13" ht="12.75" customHeight="1">
      <c r="A3477" s="65" t="str">
        <f>IF(ROW()=1,"KEY",IF(ISNA(VLOOKUP(B3477,車名対応マスタ!B:D,3,FALSE)),"",IF(VLOOKUP(B3477,車名対応マスタ!B:D,3,FALSE)="","",$D3477&amp;" "&amp;IF($G3477="9","J","O")&amp;" "&amp;$I3477&amp;" "&amp;IF($I3477&lt;=TEXT(★完成資料!$A$1,"yyyymm"),TEXT(★完成資料!$A$1,"yyyymm"),"999999")&amp; " " &amp; LEFT(F3477 &amp; "          ",10))))</f>
        <v xml:space="preserve">T O 202208 yyyy00 HV        </v>
      </c>
      <c r="B3477" s="68" t="s">
        <v>307</v>
      </c>
      <c r="C3477" s="68" t="s">
        <v>308</v>
      </c>
      <c r="D3477" s="68" t="s">
        <v>287</v>
      </c>
      <c r="E3477" s="68" t="s">
        <v>359</v>
      </c>
      <c r="F3477" s="68" t="s">
        <v>360</v>
      </c>
      <c r="G3477" s="68" t="s">
        <v>78</v>
      </c>
      <c r="H3477" s="68" t="s">
        <v>384</v>
      </c>
      <c r="I3477" s="68" t="s">
        <v>656</v>
      </c>
      <c r="J3477" s="65">
        <v>0</v>
      </c>
      <c r="K3477" s="65">
        <v>17</v>
      </c>
      <c r="L3477" s="65">
        <v>719</v>
      </c>
      <c r="M3477" s="65" t="s">
        <v>389</v>
      </c>
    </row>
    <row r="3478" spans="1:13" ht="12.75" customHeight="1">
      <c r="A3478" s="65" t="str">
        <f>IF(ROW()=1,"KEY",IF(ISNA(VLOOKUP(B3478,車名対応マスタ!B:D,3,FALSE)),"",IF(VLOOKUP(B3478,車名対応マスタ!B:D,3,FALSE)="","",$D3478&amp;" "&amp;IF($G3478="9","J","O")&amp;" "&amp;$I3478&amp;" "&amp;IF($I3478&lt;=TEXT(★完成資料!$A$1,"yyyymm"),TEXT(★完成資料!$A$1,"yyyymm"),"999999")&amp; " " &amp; LEFT(F3478 &amp; "          ",10))))</f>
        <v xml:space="preserve">T O 202209 yyyy00 HV        </v>
      </c>
      <c r="B3478" s="68" t="s">
        <v>307</v>
      </c>
      <c r="C3478" s="68" t="s">
        <v>308</v>
      </c>
      <c r="D3478" s="68" t="s">
        <v>287</v>
      </c>
      <c r="E3478" s="68" t="s">
        <v>359</v>
      </c>
      <c r="F3478" s="68" t="s">
        <v>360</v>
      </c>
      <c r="G3478" s="68" t="s">
        <v>78</v>
      </c>
      <c r="H3478" s="68" t="s">
        <v>384</v>
      </c>
      <c r="I3478" s="68" t="s">
        <v>657</v>
      </c>
      <c r="K3478" s="65">
        <v>17</v>
      </c>
      <c r="L3478" s="65">
        <v>719</v>
      </c>
      <c r="M3478" s="65" t="s">
        <v>389</v>
      </c>
    </row>
    <row r="3479" spans="1:13" ht="12.75" customHeight="1">
      <c r="A3479" s="65" t="str">
        <f>IF(ROW()=1,"KEY",IF(ISNA(VLOOKUP(B3479,車名対応マスタ!B:D,3,FALSE)),"",IF(VLOOKUP(B3479,車名対応マスタ!B:D,3,FALSE)="","",$D3479&amp;" "&amp;IF($G3479="9","J","O")&amp;" "&amp;$I3479&amp;" "&amp;IF($I3479&lt;=TEXT(★完成資料!$A$1,"yyyymm"),TEXT(★完成資料!$A$1,"yyyymm"),"999999")&amp; " " &amp; LEFT(F3479 &amp; "          ",10))))</f>
        <v xml:space="preserve">T O 202210 yyyy00 HV        </v>
      </c>
      <c r="B3479" s="68" t="s">
        <v>307</v>
      </c>
      <c r="C3479" s="68" t="s">
        <v>308</v>
      </c>
      <c r="D3479" s="68" t="s">
        <v>287</v>
      </c>
      <c r="E3479" s="68" t="s">
        <v>359</v>
      </c>
      <c r="F3479" s="68" t="s">
        <v>360</v>
      </c>
      <c r="G3479" s="68" t="s">
        <v>78</v>
      </c>
      <c r="H3479" s="68" t="s">
        <v>384</v>
      </c>
      <c r="I3479" s="68" t="s">
        <v>663</v>
      </c>
      <c r="K3479" s="65">
        <v>17</v>
      </c>
      <c r="L3479" s="65">
        <v>719</v>
      </c>
      <c r="M3479" s="65" t="s">
        <v>389</v>
      </c>
    </row>
    <row r="3480" spans="1:13" ht="12.75" customHeight="1">
      <c r="A3480" s="65" t="str">
        <f>IF(ROW()=1,"KEY",IF(ISNA(VLOOKUP(B3480,車名対応マスタ!B:D,3,FALSE)),"",IF(VLOOKUP(B3480,車名対応マスタ!B:D,3,FALSE)="","",$D3480&amp;" "&amp;IF($G3480="9","J","O")&amp;" "&amp;$I3480&amp;" "&amp;IF($I3480&lt;=TEXT(★完成資料!$A$1,"yyyymm"),TEXT(★完成資料!$A$1,"yyyymm"),"999999")&amp; " " &amp; LEFT(F3480 &amp; "          ",10))))</f>
        <v xml:space="preserve">T O 202205 yyyy00 HV        </v>
      </c>
      <c r="B3480" s="68" t="s">
        <v>307</v>
      </c>
      <c r="C3480" s="68" t="s">
        <v>308</v>
      </c>
      <c r="D3480" s="68" t="s">
        <v>287</v>
      </c>
      <c r="E3480" s="68" t="s">
        <v>359</v>
      </c>
      <c r="F3480" s="68" t="s">
        <v>360</v>
      </c>
      <c r="G3480" s="68" t="s">
        <v>78</v>
      </c>
      <c r="H3480" s="68" t="s">
        <v>384</v>
      </c>
      <c r="I3480" s="68" t="s">
        <v>647</v>
      </c>
      <c r="K3480" s="65">
        <v>1</v>
      </c>
      <c r="L3480" s="65">
        <v>706</v>
      </c>
      <c r="M3480" s="65" t="s">
        <v>250</v>
      </c>
    </row>
    <row r="3481" spans="1:13" ht="12.75" customHeight="1">
      <c r="A3481" s="65" t="str">
        <f>IF(ROW()=1,"KEY",IF(ISNA(VLOOKUP(B3481,車名対応マスタ!B:D,3,FALSE)),"",IF(VLOOKUP(B3481,車名対応マスタ!B:D,3,FALSE)="","",$D3481&amp;" "&amp;IF($G3481="9","J","O")&amp;" "&amp;$I3481&amp;" "&amp;IF($I3481&lt;=TEXT(★完成資料!$A$1,"yyyymm"),TEXT(★完成資料!$A$1,"yyyymm"),"999999")&amp; " " &amp; LEFT(F3481 &amp; "          ",10))))</f>
        <v xml:space="preserve">T O 202202 yyyy00 HV        </v>
      </c>
      <c r="B3481" s="68" t="s">
        <v>307</v>
      </c>
      <c r="C3481" s="68" t="s">
        <v>308</v>
      </c>
      <c r="D3481" s="68" t="s">
        <v>287</v>
      </c>
      <c r="E3481" s="68" t="s">
        <v>359</v>
      </c>
      <c r="F3481" s="68" t="s">
        <v>360</v>
      </c>
      <c r="G3481" s="68" t="s">
        <v>79</v>
      </c>
      <c r="H3481" s="68" t="s">
        <v>392</v>
      </c>
      <c r="I3481" s="68" t="s">
        <v>640</v>
      </c>
      <c r="J3481" s="65">
        <v>0</v>
      </c>
      <c r="K3481" s="65">
        <v>1</v>
      </c>
      <c r="L3481" s="65">
        <v>801</v>
      </c>
      <c r="M3481" s="65" t="s">
        <v>393</v>
      </c>
    </row>
    <row r="3482" spans="1:13" ht="12.75" customHeight="1">
      <c r="A3482" s="65" t="str">
        <f>IF(ROW()=1,"KEY",IF(ISNA(VLOOKUP(B3482,車名対応マスタ!B:D,3,FALSE)),"",IF(VLOOKUP(B3482,車名対応マスタ!B:D,3,FALSE)="","",$D3482&amp;" "&amp;IF($G3482="9","J","O")&amp;" "&amp;$I3482&amp;" "&amp;IF($I3482&lt;=TEXT(★完成資料!$A$1,"yyyymm"),TEXT(★完成資料!$A$1,"yyyymm"),"999999")&amp; " " &amp; LEFT(F3482 &amp; "          ",10))))</f>
        <v xml:space="preserve">T O 202202 yyyy00 HV        </v>
      </c>
      <c r="B3482" s="68" t="s">
        <v>307</v>
      </c>
      <c r="C3482" s="68" t="s">
        <v>308</v>
      </c>
      <c r="D3482" s="68" t="s">
        <v>287</v>
      </c>
      <c r="E3482" s="68" t="s">
        <v>359</v>
      </c>
      <c r="F3482" s="68" t="s">
        <v>360</v>
      </c>
      <c r="G3482" s="68" t="s">
        <v>81</v>
      </c>
      <c r="H3482" s="68" t="s">
        <v>402</v>
      </c>
      <c r="I3482" s="68" t="s">
        <v>640</v>
      </c>
      <c r="K3482" s="65">
        <v>3</v>
      </c>
      <c r="L3482" s="65">
        <v>525</v>
      </c>
      <c r="M3482" s="65" t="s">
        <v>313</v>
      </c>
    </row>
    <row r="3483" spans="1:13" ht="12.75" customHeight="1">
      <c r="A3483" s="65" t="str">
        <f>IF(ROW()=1,"KEY",IF(ISNA(VLOOKUP(B3483,車名対応マスタ!B:D,3,FALSE)),"",IF(VLOOKUP(B3483,車名対応マスタ!B:D,3,FALSE)="","",$D3483&amp;" "&amp;IF($G3483="9","J","O")&amp;" "&amp;$I3483&amp;" "&amp;IF($I3483&lt;=TEXT(★完成資料!$A$1,"yyyymm"),TEXT(★完成資料!$A$1,"yyyymm"),"999999")&amp; " " &amp; LEFT(F3483 &amp; "          ",10))))</f>
        <v xml:space="preserve">T O 202205 yyyy00 HV        </v>
      </c>
      <c r="B3483" s="68" t="s">
        <v>307</v>
      </c>
      <c r="C3483" s="68" t="s">
        <v>308</v>
      </c>
      <c r="D3483" s="68" t="s">
        <v>287</v>
      </c>
      <c r="E3483" s="68" t="s">
        <v>359</v>
      </c>
      <c r="F3483" s="68" t="s">
        <v>360</v>
      </c>
      <c r="G3483" s="68" t="s">
        <v>81</v>
      </c>
      <c r="H3483" s="68" t="s">
        <v>402</v>
      </c>
      <c r="I3483" s="68" t="s">
        <v>647</v>
      </c>
      <c r="K3483" s="65">
        <v>2</v>
      </c>
      <c r="L3483" s="65">
        <v>525</v>
      </c>
      <c r="M3483" s="65" t="s">
        <v>313</v>
      </c>
    </row>
    <row r="3484" spans="1:13" ht="12.75" customHeight="1">
      <c r="A3484" s="65" t="str">
        <f>IF(ROW()=1,"KEY",IF(ISNA(VLOOKUP(B3484,車名対応マスタ!B:D,3,FALSE)),"",IF(VLOOKUP(B3484,車名対応マスタ!B:D,3,FALSE)="","",$D3484&amp;" "&amp;IF($G3484="9","J","O")&amp;" "&amp;$I3484&amp;" "&amp;IF($I3484&lt;=TEXT(★完成資料!$A$1,"yyyymm"),TEXT(★完成資料!$A$1,"yyyymm"),"999999")&amp; " " &amp; LEFT(F3484 &amp; "          ",10))))</f>
        <v xml:space="preserve">T O 202206 yyyy00 HV        </v>
      </c>
      <c r="B3484" s="68" t="s">
        <v>307</v>
      </c>
      <c r="C3484" s="68" t="s">
        <v>308</v>
      </c>
      <c r="D3484" s="68" t="s">
        <v>287</v>
      </c>
      <c r="E3484" s="68" t="s">
        <v>359</v>
      </c>
      <c r="F3484" s="68" t="s">
        <v>360</v>
      </c>
      <c r="G3484" s="68" t="s">
        <v>81</v>
      </c>
      <c r="H3484" s="68" t="s">
        <v>402</v>
      </c>
      <c r="I3484" s="68" t="s">
        <v>652</v>
      </c>
      <c r="K3484" s="65">
        <v>4</v>
      </c>
      <c r="L3484" s="65">
        <v>525</v>
      </c>
      <c r="M3484" s="65" t="s">
        <v>313</v>
      </c>
    </row>
    <row r="3485" spans="1:13" ht="12.75" customHeight="1">
      <c r="A3485" s="65" t="str">
        <f>IF(ROW()=1,"KEY",IF(ISNA(VLOOKUP(B3485,車名対応マスタ!B:D,3,FALSE)),"",IF(VLOOKUP(B3485,車名対応マスタ!B:D,3,FALSE)="","",$D3485&amp;" "&amp;IF($G3485="9","J","O")&amp;" "&amp;$I3485&amp;" "&amp;IF($I3485&lt;=TEXT(★完成資料!$A$1,"yyyymm"),TEXT(★完成資料!$A$1,"yyyymm"),"999999")&amp; " " &amp; LEFT(F3485 &amp; "          ",10))))</f>
        <v xml:space="preserve">T O 202207 yyyy00 HV        </v>
      </c>
      <c r="B3485" s="68" t="s">
        <v>307</v>
      </c>
      <c r="C3485" s="68" t="s">
        <v>308</v>
      </c>
      <c r="D3485" s="68" t="s">
        <v>287</v>
      </c>
      <c r="E3485" s="68" t="s">
        <v>359</v>
      </c>
      <c r="F3485" s="68" t="s">
        <v>360</v>
      </c>
      <c r="G3485" s="68" t="s">
        <v>81</v>
      </c>
      <c r="H3485" s="68" t="s">
        <v>402</v>
      </c>
      <c r="I3485" s="68" t="s">
        <v>655</v>
      </c>
      <c r="K3485" s="65">
        <v>4</v>
      </c>
      <c r="L3485" s="65">
        <v>525</v>
      </c>
      <c r="M3485" s="65" t="s">
        <v>313</v>
      </c>
    </row>
    <row r="3486" spans="1:13" ht="12.75" customHeight="1">
      <c r="A3486" s="65" t="str">
        <f>IF(ROW()=1,"KEY",IF(ISNA(VLOOKUP(B3486,車名対応マスタ!B:D,3,FALSE)),"",IF(VLOOKUP(B3486,車名対応マスタ!B:D,3,FALSE)="","",$D3486&amp;" "&amp;IF($G3486="9","J","O")&amp;" "&amp;$I3486&amp;" "&amp;IF($I3486&lt;=TEXT(★完成資料!$A$1,"yyyymm"),TEXT(★完成資料!$A$1,"yyyymm"),"999999")&amp; " " &amp; LEFT(F3486 &amp; "          ",10))))</f>
        <v xml:space="preserve">T O 202208 yyyy00 HV        </v>
      </c>
      <c r="B3486" s="68" t="s">
        <v>307</v>
      </c>
      <c r="C3486" s="68" t="s">
        <v>308</v>
      </c>
      <c r="D3486" s="68" t="s">
        <v>287</v>
      </c>
      <c r="E3486" s="68" t="s">
        <v>359</v>
      </c>
      <c r="F3486" s="68" t="s">
        <v>360</v>
      </c>
      <c r="G3486" s="68" t="s">
        <v>81</v>
      </c>
      <c r="H3486" s="68" t="s">
        <v>402</v>
      </c>
      <c r="I3486" s="68" t="s">
        <v>656</v>
      </c>
      <c r="K3486" s="65">
        <v>2</v>
      </c>
      <c r="L3486" s="65">
        <v>525</v>
      </c>
      <c r="M3486" s="65" t="s">
        <v>313</v>
      </c>
    </row>
    <row r="3487" spans="1:13" ht="12.75" customHeight="1">
      <c r="A3487" s="65" t="str">
        <f>IF(ROW()=1,"KEY",IF(ISNA(VLOOKUP(B3487,車名対応マスタ!B:D,3,FALSE)),"",IF(VLOOKUP(B3487,車名対応マスタ!B:D,3,FALSE)="","",$D3487&amp;" "&amp;IF($G3487="9","J","O")&amp;" "&amp;$I3487&amp;" "&amp;IF($I3487&lt;=TEXT(★完成資料!$A$1,"yyyymm"),TEXT(★完成資料!$A$1,"yyyymm"),"999999")&amp; " " &amp; LEFT(F3487 &amp; "          ",10))))</f>
        <v xml:space="preserve">T O 202209 yyyy00 HV        </v>
      </c>
      <c r="B3487" s="68" t="s">
        <v>307</v>
      </c>
      <c r="C3487" s="68" t="s">
        <v>308</v>
      </c>
      <c r="D3487" s="68" t="s">
        <v>287</v>
      </c>
      <c r="E3487" s="68" t="s">
        <v>359</v>
      </c>
      <c r="F3487" s="68" t="s">
        <v>360</v>
      </c>
      <c r="G3487" s="68" t="s">
        <v>81</v>
      </c>
      <c r="H3487" s="68" t="s">
        <v>402</v>
      </c>
      <c r="I3487" s="68" t="s">
        <v>657</v>
      </c>
      <c r="K3487" s="65">
        <v>2</v>
      </c>
      <c r="L3487" s="65">
        <v>525</v>
      </c>
      <c r="M3487" s="65" t="s">
        <v>313</v>
      </c>
    </row>
    <row r="3488" spans="1:13" ht="12.75" customHeight="1">
      <c r="A3488" s="65" t="str">
        <f>IF(ROW()=1,"KEY",IF(ISNA(VLOOKUP(B3488,車名対応マスタ!B:D,3,FALSE)),"",IF(VLOOKUP(B3488,車名対応マスタ!B:D,3,FALSE)="","",$D3488&amp;" "&amp;IF($G3488="9","J","O")&amp;" "&amp;$I3488&amp;" "&amp;IF($I3488&lt;=TEXT(★完成資料!$A$1,"yyyymm"),TEXT(★完成資料!$A$1,"yyyymm"),"999999")&amp; " " &amp; LEFT(F3488 &amp; "          ",10))))</f>
        <v xml:space="preserve">T O 202210 yyyy00 HV        </v>
      </c>
      <c r="B3488" s="68" t="s">
        <v>307</v>
      </c>
      <c r="C3488" s="68" t="s">
        <v>308</v>
      </c>
      <c r="D3488" s="68" t="s">
        <v>287</v>
      </c>
      <c r="E3488" s="68" t="s">
        <v>359</v>
      </c>
      <c r="F3488" s="68" t="s">
        <v>360</v>
      </c>
      <c r="G3488" s="68" t="s">
        <v>81</v>
      </c>
      <c r="H3488" s="68" t="s">
        <v>402</v>
      </c>
      <c r="I3488" s="68" t="s">
        <v>663</v>
      </c>
      <c r="K3488" s="65">
        <v>6</v>
      </c>
      <c r="L3488" s="65">
        <v>525</v>
      </c>
      <c r="M3488" s="65" t="s">
        <v>313</v>
      </c>
    </row>
    <row r="3489" spans="1:13" ht="12.75" customHeight="1">
      <c r="A3489" s="65" t="str">
        <f>IF(ROW()=1,"KEY",IF(ISNA(VLOOKUP(B3489,車名対応マスタ!B:D,3,FALSE)),"",IF(VLOOKUP(B3489,車名対応マスタ!B:D,3,FALSE)="","",$D3489&amp;" "&amp;IF($G3489="9","J","O")&amp;" "&amp;$I3489&amp;" "&amp;IF($I3489&lt;=TEXT(★完成資料!$A$1,"yyyymm"),TEXT(★完成資料!$A$1,"yyyymm"),"999999")&amp; " " &amp; LEFT(F3489 &amp; "          ",10))))</f>
        <v xml:space="preserve">T J 202201 yyyy00 HV        </v>
      </c>
      <c r="B3489" s="68" t="s">
        <v>307</v>
      </c>
      <c r="C3489" s="68" t="s">
        <v>308</v>
      </c>
      <c r="D3489" s="68" t="s">
        <v>287</v>
      </c>
      <c r="E3489" s="68" t="s">
        <v>359</v>
      </c>
      <c r="F3489" s="68" t="s">
        <v>360</v>
      </c>
      <c r="G3489" s="68" t="s">
        <v>82</v>
      </c>
      <c r="H3489" s="68" t="s">
        <v>403</v>
      </c>
      <c r="I3489" s="68" t="s">
        <v>639</v>
      </c>
      <c r="J3489" s="65">
        <v>9857</v>
      </c>
      <c r="K3489" s="65">
        <v>3033</v>
      </c>
      <c r="L3489" s="65">
        <v>930</v>
      </c>
      <c r="M3489" s="65" t="s">
        <v>249</v>
      </c>
    </row>
    <row r="3490" spans="1:13" ht="12.75" customHeight="1">
      <c r="A3490" s="65" t="str">
        <f>IF(ROW()=1,"KEY",IF(ISNA(VLOOKUP(B3490,車名対応マスタ!B:D,3,FALSE)),"",IF(VLOOKUP(B3490,車名対応マスタ!B:D,3,FALSE)="","",$D3490&amp;" "&amp;IF($G3490="9","J","O")&amp;" "&amp;$I3490&amp;" "&amp;IF($I3490&lt;=TEXT(★完成資料!$A$1,"yyyymm"),TEXT(★完成資料!$A$1,"yyyymm"),"999999")&amp; " " &amp; LEFT(F3490 &amp; "          ",10))))</f>
        <v xml:space="preserve">T J 202202 yyyy00 HV        </v>
      </c>
      <c r="B3490" s="68" t="s">
        <v>307</v>
      </c>
      <c r="C3490" s="68" t="s">
        <v>308</v>
      </c>
      <c r="D3490" s="68" t="s">
        <v>287</v>
      </c>
      <c r="E3490" s="68" t="s">
        <v>359</v>
      </c>
      <c r="F3490" s="68" t="s">
        <v>360</v>
      </c>
      <c r="G3490" s="68" t="s">
        <v>82</v>
      </c>
      <c r="H3490" s="68" t="s">
        <v>403</v>
      </c>
      <c r="I3490" s="68" t="s">
        <v>640</v>
      </c>
      <c r="J3490" s="65">
        <v>6317</v>
      </c>
      <c r="K3490" s="65">
        <v>3773</v>
      </c>
      <c r="L3490" s="65">
        <v>930</v>
      </c>
      <c r="M3490" s="65" t="s">
        <v>249</v>
      </c>
    </row>
    <row r="3491" spans="1:13" ht="12.75" customHeight="1">
      <c r="A3491" s="65" t="str">
        <f>IF(ROW()=1,"KEY",IF(ISNA(VLOOKUP(B3491,車名対応マスタ!B:D,3,FALSE)),"",IF(VLOOKUP(B3491,車名対応マスタ!B:D,3,FALSE)="","",$D3491&amp;" "&amp;IF($G3491="9","J","O")&amp;" "&amp;$I3491&amp;" "&amp;IF($I3491&lt;=TEXT(★完成資料!$A$1,"yyyymm"),TEXT(★完成資料!$A$1,"yyyymm"),"999999")&amp; " " &amp; LEFT(F3491 &amp; "          ",10))))</f>
        <v xml:space="preserve">T J 202203 yyyy00 HV        </v>
      </c>
      <c r="B3491" s="68" t="s">
        <v>307</v>
      </c>
      <c r="C3491" s="68" t="s">
        <v>308</v>
      </c>
      <c r="D3491" s="68" t="s">
        <v>287</v>
      </c>
      <c r="E3491" s="68" t="s">
        <v>359</v>
      </c>
      <c r="F3491" s="68" t="s">
        <v>360</v>
      </c>
      <c r="G3491" s="68" t="s">
        <v>82</v>
      </c>
      <c r="H3491" s="68" t="s">
        <v>403</v>
      </c>
      <c r="I3491" s="68" t="s">
        <v>641</v>
      </c>
      <c r="J3491" s="65">
        <v>8175</v>
      </c>
      <c r="K3491" s="65">
        <v>5304</v>
      </c>
      <c r="L3491" s="65">
        <v>930</v>
      </c>
      <c r="M3491" s="65" t="s">
        <v>249</v>
      </c>
    </row>
    <row r="3492" spans="1:13" ht="12.75" customHeight="1">
      <c r="A3492" s="65" t="str">
        <f>IF(ROW()=1,"KEY",IF(ISNA(VLOOKUP(B3492,車名対応マスタ!B:D,3,FALSE)),"",IF(VLOOKUP(B3492,車名対応マスタ!B:D,3,FALSE)="","",$D3492&amp;" "&amp;IF($G3492="9","J","O")&amp;" "&amp;$I3492&amp;" "&amp;IF($I3492&lt;=TEXT(★完成資料!$A$1,"yyyymm"),TEXT(★完成資料!$A$1,"yyyymm"),"999999")&amp; " " &amp; LEFT(F3492 &amp; "          ",10))))</f>
        <v xml:space="preserve">T J 202204 yyyy00 HV        </v>
      </c>
      <c r="B3492" s="68" t="s">
        <v>307</v>
      </c>
      <c r="C3492" s="68" t="s">
        <v>308</v>
      </c>
      <c r="D3492" s="68" t="s">
        <v>287</v>
      </c>
      <c r="E3492" s="68" t="s">
        <v>359</v>
      </c>
      <c r="F3492" s="68" t="s">
        <v>360</v>
      </c>
      <c r="G3492" s="68" t="s">
        <v>82</v>
      </c>
      <c r="H3492" s="68" t="s">
        <v>403</v>
      </c>
      <c r="I3492" s="68" t="s">
        <v>642</v>
      </c>
      <c r="J3492" s="65">
        <v>2693</v>
      </c>
      <c r="K3492" s="65">
        <v>2581</v>
      </c>
      <c r="L3492" s="65">
        <v>930</v>
      </c>
      <c r="M3492" s="65" t="s">
        <v>249</v>
      </c>
    </row>
    <row r="3493" spans="1:13" ht="12.75" customHeight="1">
      <c r="A3493" s="65" t="str">
        <f>IF(ROW()=1,"KEY",IF(ISNA(VLOOKUP(B3493,車名対応マスタ!B:D,3,FALSE)),"",IF(VLOOKUP(B3493,車名対応マスタ!B:D,3,FALSE)="","",$D3493&amp;" "&amp;IF($G3493="9","J","O")&amp;" "&amp;$I3493&amp;" "&amp;IF($I3493&lt;=TEXT(★完成資料!$A$1,"yyyymm"),TEXT(★完成資料!$A$1,"yyyymm"),"999999")&amp; " " &amp; LEFT(F3493 &amp; "          ",10))))</f>
        <v xml:space="preserve">T J 202205 yyyy00 HV        </v>
      </c>
      <c r="B3493" s="68" t="s">
        <v>307</v>
      </c>
      <c r="C3493" s="68" t="s">
        <v>308</v>
      </c>
      <c r="D3493" s="68" t="s">
        <v>287</v>
      </c>
      <c r="E3493" s="68" t="s">
        <v>359</v>
      </c>
      <c r="F3493" s="68" t="s">
        <v>360</v>
      </c>
      <c r="G3493" s="68" t="s">
        <v>82</v>
      </c>
      <c r="H3493" s="68" t="s">
        <v>403</v>
      </c>
      <c r="I3493" s="68" t="s">
        <v>647</v>
      </c>
      <c r="J3493" s="65">
        <v>3288</v>
      </c>
      <c r="K3493" s="65">
        <v>2968</v>
      </c>
      <c r="L3493" s="65">
        <v>930</v>
      </c>
      <c r="M3493" s="65" t="s">
        <v>249</v>
      </c>
    </row>
    <row r="3494" spans="1:13" ht="12.75" customHeight="1">
      <c r="A3494" s="65" t="str">
        <f>IF(ROW()=1,"KEY",IF(ISNA(VLOOKUP(B3494,車名対応マスタ!B:D,3,FALSE)),"",IF(VLOOKUP(B3494,車名対応マスタ!B:D,3,FALSE)="","",$D3494&amp;" "&amp;IF($G3494="9","J","O")&amp;" "&amp;$I3494&amp;" "&amp;IF($I3494&lt;=TEXT(★完成資料!$A$1,"yyyymm"),TEXT(★完成資料!$A$1,"yyyymm"),"999999")&amp; " " &amp; LEFT(F3494 &amp; "          ",10))))</f>
        <v xml:space="preserve">T J 202206 yyyy00 HV        </v>
      </c>
      <c r="B3494" s="68" t="s">
        <v>307</v>
      </c>
      <c r="C3494" s="68" t="s">
        <v>308</v>
      </c>
      <c r="D3494" s="68" t="s">
        <v>287</v>
      </c>
      <c r="E3494" s="68" t="s">
        <v>359</v>
      </c>
      <c r="F3494" s="68" t="s">
        <v>360</v>
      </c>
      <c r="G3494" s="68" t="s">
        <v>82</v>
      </c>
      <c r="H3494" s="68" t="s">
        <v>403</v>
      </c>
      <c r="I3494" s="68" t="s">
        <v>652</v>
      </c>
      <c r="J3494" s="65">
        <v>3813</v>
      </c>
      <c r="K3494" s="65">
        <v>2460</v>
      </c>
      <c r="L3494" s="65">
        <v>930</v>
      </c>
      <c r="M3494" s="65" t="s">
        <v>249</v>
      </c>
    </row>
    <row r="3495" spans="1:13" ht="12.75" customHeight="1">
      <c r="A3495" s="65" t="str">
        <f>IF(ROW()=1,"KEY",IF(ISNA(VLOOKUP(B3495,車名対応マスタ!B:D,3,FALSE)),"",IF(VLOOKUP(B3495,車名対応マスタ!B:D,3,FALSE)="","",$D3495&amp;" "&amp;IF($G3495="9","J","O")&amp;" "&amp;$I3495&amp;" "&amp;IF($I3495&lt;=TEXT(★完成資料!$A$1,"yyyymm"),TEXT(★完成資料!$A$1,"yyyymm"),"999999")&amp; " " &amp; LEFT(F3495 &amp; "          ",10))))</f>
        <v xml:space="preserve">T J 202207 yyyy00 HV        </v>
      </c>
      <c r="B3495" s="68" t="s">
        <v>307</v>
      </c>
      <c r="C3495" s="68" t="s">
        <v>308</v>
      </c>
      <c r="D3495" s="68" t="s">
        <v>287</v>
      </c>
      <c r="E3495" s="68" t="s">
        <v>359</v>
      </c>
      <c r="F3495" s="68" t="s">
        <v>360</v>
      </c>
      <c r="G3495" s="68" t="s">
        <v>82</v>
      </c>
      <c r="H3495" s="68" t="s">
        <v>403</v>
      </c>
      <c r="I3495" s="68" t="s">
        <v>655</v>
      </c>
      <c r="J3495" s="65">
        <v>5168</v>
      </c>
      <c r="K3495" s="65">
        <v>7902</v>
      </c>
      <c r="L3495" s="65">
        <v>930</v>
      </c>
      <c r="M3495" s="65" t="s">
        <v>249</v>
      </c>
    </row>
    <row r="3496" spans="1:13" ht="12.75" customHeight="1">
      <c r="A3496" s="65" t="str">
        <f>IF(ROW()=1,"KEY",IF(ISNA(VLOOKUP(B3496,車名対応マスタ!B:D,3,FALSE)),"",IF(VLOOKUP(B3496,車名対応マスタ!B:D,3,FALSE)="","",$D3496&amp;" "&amp;IF($G3496="9","J","O")&amp;" "&amp;$I3496&amp;" "&amp;IF($I3496&lt;=TEXT(★完成資料!$A$1,"yyyymm"),TEXT(★完成資料!$A$1,"yyyymm"),"999999")&amp; " " &amp; LEFT(F3496 &amp; "          ",10))))</f>
        <v xml:space="preserve">T J 202208 yyyy00 HV        </v>
      </c>
      <c r="B3496" s="68" t="s">
        <v>307</v>
      </c>
      <c r="C3496" s="68" t="s">
        <v>308</v>
      </c>
      <c r="D3496" s="68" t="s">
        <v>287</v>
      </c>
      <c r="E3496" s="68" t="s">
        <v>359</v>
      </c>
      <c r="F3496" s="68" t="s">
        <v>360</v>
      </c>
      <c r="G3496" s="68" t="s">
        <v>82</v>
      </c>
      <c r="H3496" s="68" t="s">
        <v>403</v>
      </c>
      <c r="I3496" s="68" t="s">
        <v>656</v>
      </c>
      <c r="J3496" s="65">
        <v>4456</v>
      </c>
      <c r="K3496" s="65">
        <v>9442</v>
      </c>
      <c r="L3496" s="65">
        <v>930</v>
      </c>
      <c r="M3496" s="65" t="s">
        <v>249</v>
      </c>
    </row>
    <row r="3497" spans="1:13" ht="12.75" customHeight="1">
      <c r="A3497" s="65" t="str">
        <f>IF(ROW()=1,"KEY",IF(ISNA(VLOOKUP(B3497,車名対応マスタ!B:D,3,FALSE)),"",IF(VLOOKUP(B3497,車名対応マスタ!B:D,3,FALSE)="","",$D3497&amp;" "&amp;IF($G3497="9","J","O")&amp;" "&amp;$I3497&amp;" "&amp;IF($I3497&lt;=TEXT(★完成資料!$A$1,"yyyymm"),TEXT(★完成資料!$A$1,"yyyymm"),"999999")&amp; " " &amp; LEFT(F3497 &amp; "          ",10))))</f>
        <v xml:space="preserve">T J 202209 yyyy00 HV        </v>
      </c>
      <c r="B3497" s="68" t="s">
        <v>307</v>
      </c>
      <c r="C3497" s="68" t="s">
        <v>308</v>
      </c>
      <c r="D3497" s="68" t="s">
        <v>287</v>
      </c>
      <c r="E3497" s="68" t="s">
        <v>359</v>
      </c>
      <c r="F3497" s="68" t="s">
        <v>360</v>
      </c>
      <c r="G3497" s="68" t="s">
        <v>82</v>
      </c>
      <c r="H3497" s="68" t="s">
        <v>403</v>
      </c>
      <c r="I3497" s="68" t="s">
        <v>657</v>
      </c>
      <c r="J3497" s="65">
        <v>6732</v>
      </c>
      <c r="K3497" s="65">
        <v>11137</v>
      </c>
      <c r="L3497" s="65">
        <v>930</v>
      </c>
      <c r="M3497" s="65" t="s">
        <v>249</v>
      </c>
    </row>
    <row r="3498" spans="1:13" ht="12.75" customHeight="1">
      <c r="A3498" s="65" t="str">
        <f>IF(ROW()=1,"KEY",IF(ISNA(VLOOKUP(B3498,車名対応マスタ!B:D,3,FALSE)),"",IF(VLOOKUP(B3498,車名対応マスタ!B:D,3,FALSE)="","",$D3498&amp;" "&amp;IF($G3498="9","J","O")&amp;" "&amp;$I3498&amp;" "&amp;IF($I3498&lt;=TEXT(★完成資料!$A$1,"yyyymm"),TEXT(★完成資料!$A$1,"yyyymm"),"999999")&amp; " " &amp; LEFT(F3498 &amp; "          ",10))))</f>
        <v xml:space="preserve">T J 202210 yyyy00 HV        </v>
      </c>
      <c r="B3498" s="68" t="s">
        <v>307</v>
      </c>
      <c r="C3498" s="68" t="s">
        <v>308</v>
      </c>
      <c r="D3498" s="68" t="s">
        <v>287</v>
      </c>
      <c r="E3498" s="68" t="s">
        <v>359</v>
      </c>
      <c r="F3498" s="68" t="s">
        <v>360</v>
      </c>
      <c r="G3498" s="68" t="s">
        <v>82</v>
      </c>
      <c r="H3498" s="68" t="s">
        <v>403</v>
      </c>
      <c r="I3498" s="68" t="s">
        <v>663</v>
      </c>
      <c r="J3498" s="65">
        <v>7007</v>
      </c>
      <c r="K3498" s="65">
        <v>7643</v>
      </c>
      <c r="L3498" s="65">
        <v>930</v>
      </c>
      <c r="M3498" s="65" t="s">
        <v>249</v>
      </c>
    </row>
    <row r="3499" spans="1:13" ht="12.75" customHeight="1">
      <c r="A3499" s="65" t="str">
        <f>IF(ROW()=1,"KEY",IF(ISNA(VLOOKUP(B3499,車名対応マスタ!B:D,3,FALSE)),"",IF(VLOOKUP(B3499,車名対応マスタ!B:D,3,FALSE)="","",$D3499&amp;" "&amp;IF($G3499="9","J","O")&amp;" "&amp;$I3499&amp;" "&amp;IF($I3499&lt;=TEXT(★完成資料!$A$1,"yyyymm"),TEXT(★完成資料!$A$1,"yyyymm"),"999999")&amp; " " &amp; LEFT(F3499 &amp; "          ",10))))</f>
        <v xml:space="preserve">T O 202201 yyyy00 HV        </v>
      </c>
      <c r="B3499" s="68" t="s">
        <v>314</v>
      </c>
      <c r="C3499" s="68" t="s">
        <v>160</v>
      </c>
      <c r="D3499" s="68" t="s">
        <v>287</v>
      </c>
      <c r="E3499" s="68" t="s">
        <v>359</v>
      </c>
      <c r="F3499" s="68" t="s">
        <v>360</v>
      </c>
      <c r="G3499" s="68" t="s">
        <v>76</v>
      </c>
      <c r="H3499" s="68" t="s">
        <v>492</v>
      </c>
      <c r="I3499" s="68" t="s">
        <v>639</v>
      </c>
      <c r="J3499" s="65">
        <v>2</v>
      </c>
      <c r="K3499" s="65">
        <v>1</v>
      </c>
      <c r="L3499" s="65">
        <v>309</v>
      </c>
      <c r="M3499" s="65" t="s">
        <v>519</v>
      </c>
    </row>
    <row r="3500" spans="1:13" ht="12.75" customHeight="1">
      <c r="A3500" s="65" t="str">
        <f>IF(ROW()=1,"KEY",IF(ISNA(VLOOKUP(B3500,車名対応マスタ!B:D,3,FALSE)),"",IF(VLOOKUP(B3500,車名対応マスタ!B:D,3,FALSE)="","",$D3500&amp;" "&amp;IF($G3500="9","J","O")&amp;" "&amp;$I3500&amp;" "&amp;IF($I3500&lt;=TEXT(★完成資料!$A$1,"yyyymm"),TEXT(★完成資料!$A$1,"yyyymm"),"999999")&amp; " " &amp; LEFT(F3500 &amp; "          ",10))))</f>
        <v xml:space="preserve">T O 202204 yyyy00 HV        </v>
      </c>
      <c r="B3500" s="68" t="s">
        <v>314</v>
      </c>
      <c r="C3500" s="68" t="s">
        <v>160</v>
      </c>
      <c r="D3500" s="68" t="s">
        <v>287</v>
      </c>
      <c r="E3500" s="68" t="s">
        <v>359</v>
      </c>
      <c r="F3500" s="68" t="s">
        <v>360</v>
      </c>
      <c r="G3500" s="68" t="s">
        <v>76</v>
      </c>
      <c r="H3500" s="68" t="s">
        <v>492</v>
      </c>
      <c r="I3500" s="68" t="s">
        <v>642</v>
      </c>
      <c r="J3500" s="65">
        <v>2</v>
      </c>
      <c r="K3500" s="65">
        <v>3</v>
      </c>
      <c r="L3500" s="65">
        <v>309</v>
      </c>
      <c r="M3500" s="65" t="s">
        <v>519</v>
      </c>
    </row>
    <row r="3501" spans="1:13" ht="12.75" customHeight="1">
      <c r="A3501" s="65" t="str">
        <f>IF(ROW()=1,"KEY",IF(ISNA(VLOOKUP(B3501,車名対応マスタ!B:D,3,FALSE)),"",IF(VLOOKUP(B3501,車名対応マスタ!B:D,3,FALSE)="","",$D3501&amp;" "&amp;IF($G3501="9","J","O")&amp;" "&amp;$I3501&amp;" "&amp;IF($I3501&lt;=TEXT(★完成資料!$A$1,"yyyymm"),TEXT(★完成資料!$A$1,"yyyymm"),"999999")&amp; " " &amp; LEFT(F3501 &amp; "          ",10))))</f>
        <v xml:space="preserve">T O 202205 yyyy00 HV        </v>
      </c>
      <c r="B3501" s="68" t="s">
        <v>314</v>
      </c>
      <c r="C3501" s="68" t="s">
        <v>160</v>
      </c>
      <c r="D3501" s="68" t="s">
        <v>287</v>
      </c>
      <c r="E3501" s="68" t="s">
        <v>359</v>
      </c>
      <c r="F3501" s="68" t="s">
        <v>360</v>
      </c>
      <c r="G3501" s="68" t="s">
        <v>76</v>
      </c>
      <c r="H3501" s="68" t="s">
        <v>492</v>
      </c>
      <c r="I3501" s="68" t="s">
        <v>647</v>
      </c>
      <c r="J3501" s="65">
        <v>0</v>
      </c>
      <c r="K3501" s="65">
        <v>3</v>
      </c>
      <c r="L3501" s="65">
        <v>309</v>
      </c>
      <c r="M3501" s="65" t="s">
        <v>519</v>
      </c>
    </row>
    <row r="3502" spans="1:13" ht="12.75" customHeight="1">
      <c r="A3502" s="65" t="str">
        <f>IF(ROW()=1,"KEY",IF(ISNA(VLOOKUP(B3502,車名対応マスタ!B:D,3,FALSE)),"",IF(VLOOKUP(B3502,車名対応マスタ!B:D,3,FALSE)="","",$D3502&amp;" "&amp;IF($G3502="9","J","O")&amp;" "&amp;$I3502&amp;" "&amp;IF($I3502&lt;=TEXT(★完成資料!$A$1,"yyyymm"),TEXT(★完成資料!$A$1,"yyyymm"),"999999")&amp; " " &amp; LEFT(F3502 &amp; "          ",10))))</f>
        <v xml:space="preserve">T O 202206 yyyy00 HV        </v>
      </c>
      <c r="B3502" s="68" t="s">
        <v>314</v>
      </c>
      <c r="C3502" s="68" t="s">
        <v>160</v>
      </c>
      <c r="D3502" s="68" t="s">
        <v>287</v>
      </c>
      <c r="E3502" s="68" t="s">
        <v>359</v>
      </c>
      <c r="F3502" s="68" t="s">
        <v>360</v>
      </c>
      <c r="G3502" s="68" t="s">
        <v>76</v>
      </c>
      <c r="H3502" s="68" t="s">
        <v>492</v>
      </c>
      <c r="I3502" s="68" t="s">
        <v>652</v>
      </c>
      <c r="J3502" s="65">
        <v>1</v>
      </c>
      <c r="K3502" s="65">
        <v>0</v>
      </c>
      <c r="L3502" s="65">
        <v>309</v>
      </c>
      <c r="M3502" s="65" t="s">
        <v>519</v>
      </c>
    </row>
    <row r="3503" spans="1:13" ht="12.75" customHeight="1">
      <c r="A3503" s="65" t="str">
        <f>IF(ROW()=1,"KEY",IF(ISNA(VLOOKUP(B3503,車名対応マスタ!B:D,3,FALSE)),"",IF(VLOOKUP(B3503,車名対応マスタ!B:D,3,FALSE)="","",$D3503&amp;" "&amp;IF($G3503="9","J","O")&amp;" "&amp;$I3503&amp;" "&amp;IF($I3503&lt;=TEXT(★完成資料!$A$1,"yyyymm"),TEXT(★完成資料!$A$1,"yyyymm"),"999999")&amp; " " &amp; LEFT(F3503 &amp; "          ",10))))</f>
        <v xml:space="preserve">T O 202208 yyyy00 HV        </v>
      </c>
      <c r="B3503" s="68" t="s">
        <v>314</v>
      </c>
      <c r="C3503" s="68" t="s">
        <v>160</v>
      </c>
      <c r="D3503" s="68" t="s">
        <v>287</v>
      </c>
      <c r="E3503" s="68" t="s">
        <v>359</v>
      </c>
      <c r="F3503" s="68" t="s">
        <v>360</v>
      </c>
      <c r="G3503" s="68" t="s">
        <v>76</v>
      </c>
      <c r="H3503" s="68" t="s">
        <v>492</v>
      </c>
      <c r="I3503" s="68" t="s">
        <v>656</v>
      </c>
      <c r="J3503" s="65">
        <v>1</v>
      </c>
      <c r="K3503" s="65">
        <v>0</v>
      </c>
      <c r="L3503" s="65">
        <v>309</v>
      </c>
      <c r="M3503" s="65" t="s">
        <v>519</v>
      </c>
    </row>
    <row r="3504" spans="1:13" ht="12.75" customHeight="1">
      <c r="A3504" s="65" t="str">
        <f>IF(ROW()=1,"KEY",IF(ISNA(VLOOKUP(B3504,車名対応マスタ!B:D,3,FALSE)),"",IF(VLOOKUP(B3504,車名対応マスタ!B:D,3,FALSE)="","",$D3504&amp;" "&amp;IF($G3504="9","J","O")&amp;" "&amp;$I3504&amp;" "&amp;IF($I3504&lt;=TEXT(★完成資料!$A$1,"yyyymm"),TEXT(★完成資料!$A$1,"yyyymm"),"999999")&amp; " " &amp; LEFT(F3504 &amp; "          ",10))))</f>
        <v xml:space="preserve">T O 202209 yyyy00 HV        </v>
      </c>
      <c r="B3504" s="68" t="s">
        <v>314</v>
      </c>
      <c r="C3504" s="68" t="s">
        <v>160</v>
      </c>
      <c r="D3504" s="68" t="s">
        <v>287</v>
      </c>
      <c r="E3504" s="68" t="s">
        <v>359</v>
      </c>
      <c r="F3504" s="68" t="s">
        <v>360</v>
      </c>
      <c r="G3504" s="68" t="s">
        <v>76</v>
      </c>
      <c r="H3504" s="68" t="s">
        <v>492</v>
      </c>
      <c r="I3504" s="68" t="s">
        <v>657</v>
      </c>
      <c r="J3504" s="65">
        <v>5</v>
      </c>
      <c r="K3504" s="65">
        <v>2</v>
      </c>
      <c r="L3504" s="65">
        <v>309</v>
      </c>
      <c r="M3504" s="65" t="s">
        <v>519</v>
      </c>
    </row>
    <row r="3505" spans="1:13" ht="12.75" customHeight="1">
      <c r="A3505" s="65" t="str">
        <f>IF(ROW()=1,"KEY",IF(ISNA(VLOOKUP(B3505,車名対応マスタ!B:D,3,FALSE)),"",IF(VLOOKUP(B3505,車名対応マスタ!B:D,3,FALSE)="","",$D3505&amp;" "&amp;IF($G3505="9","J","O")&amp;" "&amp;$I3505&amp;" "&amp;IF($I3505&lt;=TEXT(★完成資料!$A$1,"yyyymm"),TEXT(★完成資料!$A$1,"yyyymm"),"999999")&amp; " " &amp; LEFT(F3505 &amp; "          ",10))))</f>
        <v xml:space="preserve">T O 202201 yyyy00 HV        </v>
      </c>
      <c r="B3505" s="68" t="s">
        <v>314</v>
      </c>
      <c r="C3505" s="68" t="s">
        <v>160</v>
      </c>
      <c r="D3505" s="68" t="s">
        <v>287</v>
      </c>
      <c r="E3505" s="68" t="s">
        <v>359</v>
      </c>
      <c r="F3505" s="68" t="s">
        <v>360</v>
      </c>
      <c r="G3505" s="68" t="s">
        <v>76</v>
      </c>
      <c r="H3505" s="68" t="s">
        <v>492</v>
      </c>
      <c r="I3505" s="68" t="s">
        <v>639</v>
      </c>
      <c r="J3505" s="65">
        <v>4</v>
      </c>
      <c r="K3505" s="65">
        <v>5</v>
      </c>
      <c r="L3505" s="65">
        <v>227</v>
      </c>
      <c r="M3505" s="65" t="s">
        <v>302</v>
      </c>
    </row>
    <row r="3506" spans="1:13" ht="12.75" customHeight="1">
      <c r="A3506" s="65" t="str">
        <f>IF(ROW()=1,"KEY",IF(ISNA(VLOOKUP(B3506,車名対応マスタ!B:D,3,FALSE)),"",IF(VLOOKUP(B3506,車名対応マスタ!B:D,3,FALSE)="","",$D3506&amp;" "&amp;IF($G3506="9","J","O")&amp;" "&amp;$I3506&amp;" "&amp;IF($I3506&lt;=TEXT(★完成資料!$A$1,"yyyymm"),TEXT(★完成資料!$A$1,"yyyymm"),"999999")&amp; " " &amp; LEFT(F3506 &amp; "          ",10))))</f>
        <v xml:space="preserve">T O 202202 yyyy00 HV        </v>
      </c>
      <c r="B3506" s="68" t="s">
        <v>314</v>
      </c>
      <c r="C3506" s="68" t="s">
        <v>160</v>
      </c>
      <c r="D3506" s="68" t="s">
        <v>287</v>
      </c>
      <c r="E3506" s="68" t="s">
        <v>359</v>
      </c>
      <c r="F3506" s="68" t="s">
        <v>360</v>
      </c>
      <c r="G3506" s="68" t="s">
        <v>76</v>
      </c>
      <c r="H3506" s="68" t="s">
        <v>492</v>
      </c>
      <c r="I3506" s="68" t="s">
        <v>640</v>
      </c>
      <c r="J3506" s="65">
        <v>6</v>
      </c>
      <c r="K3506" s="65">
        <v>5</v>
      </c>
      <c r="L3506" s="65">
        <v>227</v>
      </c>
      <c r="M3506" s="65" t="s">
        <v>302</v>
      </c>
    </row>
    <row r="3507" spans="1:13" ht="12.75" customHeight="1">
      <c r="A3507" s="65" t="str">
        <f>IF(ROW()=1,"KEY",IF(ISNA(VLOOKUP(B3507,車名対応マスタ!B:D,3,FALSE)),"",IF(VLOOKUP(B3507,車名対応マスタ!B:D,3,FALSE)="","",$D3507&amp;" "&amp;IF($G3507="9","J","O")&amp;" "&amp;$I3507&amp;" "&amp;IF($I3507&lt;=TEXT(★完成資料!$A$1,"yyyymm"),TEXT(★完成資料!$A$1,"yyyymm"),"999999")&amp; " " &amp; LEFT(F3507 &amp; "          ",10))))</f>
        <v xml:space="preserve">T O 202203 yyyy00 HV        </v>
      </c>
      <c r="B3507" s="68" t="s">
        <v>314</v>
      </c>
      <c r="C3507" s="68" t="s">
        <v>160</v>
      </c>
      <c r="D3507" s="68" t="s">
        <v>287</v>
      </c>
      <c r="E3507" s="68" t="s">
        <v>359</v>
      </c>
      <c r="F3507" s="68" t="s">
        <v>360</v>
      </c>
      <c r="G3507" s="68" t="s">
        <v>76</v>
      </c>
      <c r="H3507" s="68" t="s">
        <v>492</v>
      </c>
      <c r="I3507" s="68" t="s">
        <v>641</v>
      </c>
      <c r="J3507" s="65">
        <v>3</v>
      </c>
      <c r="K3507" s="65">
        <v>2</v>
      </c>
      <c r="L3507" s="65">
        <v>227</v>
      </c>
      <c r="M3507" s="65" t="s">
        <v>302</v>
      </c>
    </row>
    <row r="3508" spans="1:13" ht="12.75" customHeight="1">
      <c r="A3508" s="65" t="str">
        <f>IF(ROW()=1,"KEY",IF(ISNA(VLOOKUP(B3508,車名対応マスタ!B:D,3,FALSE)),"",IF(VLOOKUP(B3508,車名対応マスタ!B:D,3,FALSE)="","",$D3508&amp;" "&amp;IF($G3508="9","J","O")&amp;" "&amp;$I3508&amp;" "&amp;IF($I3508&lt;=TEXT(★完成資料!$A$1,"yyyymm"),TEXT(★完成資料!$A$1,"yyyymm"),"999999")&amp; " " &amp; LEFT(F3508 &amp; "          ",10))))</f>
        <v xml:space="preserve">T O 202204 yyyy00 HV        </v>
      </c>
      <c r="B3508" s="68" t="s">
        <v>314</v>
      </c>
      <c r="C3508" s="68" t="s">
        <v>160</v>
      </c>
      <c r="D3508" s="68" t="s">
        <v>287</v>
      </c>
      <c r="E3508" s="68" t="s">
        <v>359</v>
      </c>
      <c r="F3508" s="68" t="s">
        <v>360</v>
      </c>
      <c r="G3508" s="68" t="s">
        <v>76</v>
      </c>
      <c r="H3508" s="68" t="s">
        <v>492</v>
      </c>
      <c r="I3508" s="68" t="s">
        <v>642</v>
      </c>
      <c r="J3508" s="65">
        <v>4</v>
      </c>
      <c r="K3508" s="65">
        <v>4</v>
      </c>
      <c r="L3508" s="65">
        <v>227</v>
      </c>
      <c r="M3508" s="65" t="s">
        <v>302</v>
      </c>
    </row>
    <row r="3509" spans="1:13" ht="12.75" customHeight="1">
      <c r="A3509" s="65" t="str">
        <f>IF(ROW()=1,"KEY",IF(ISNA(VLOOKUP(B3509,車名対応マスタ!B:D,3,FALSE)),"",IF(VLOOKUP(B3509,車名対応マスタ!B:D,3,FALSE)="","",$D3509&amp;" "&amp;IF($G3509="9","J","O")&amp;" "&amp;$I3509&amp;" "&amp;IF($I3509&lt;=TEXT(★完成資料!$A$1,"yyyymm"),TEXT(★完成資料!$A$1,"yyyymm"),"999999")&amp; " " &amp; LEFT(F3509 &amp; "          ",10))))</f>
        <v xml:space="preserve">T O 202205 yyyy00 HV        </v>
      </c>
      <c r="B3509" s="68" t="s">
        <v>314</v>
      </c>
      <c r="C3509" s="68" t="s">
        <v>160</v>
      </c>
      <c r="D3509" s="68" t="s">
        <v>287</v>
      </c>
      <c r="E3509" s="68" t="s">
        <v>359</v>
      </c>
      <c r="F3509" s="68" t="s">
        <v>360</v>
      </c>
      <c r="G3509" s="68" t="s">
        <v>76</v>
      </c>
      <c r="H3509" s="68" t="s">
        <v>492</v>
      </c>
      <c r="I3509" s="68" t="s">
        <v>647</v>
      </c>
      <c r="J3509" s="65">
        <v>10</v>
      </c>
      <c r="K3509" s="65">
        <v>12</v>
      </c>
      <c r="L3509" s="65">
        <v>227</v>
      </c>
      <c r="M3509" s="65" t="s">
        <v>302</v>
      </c>
    </row>
    <row r="3510" spans="1:13" ht="12.75" customHeight="1">
      <c r="A3510" s="65" t="str">
        <f>IF(ROW()=1,"KEY",IF(ISNA(VLOOKUP(B3510,車名対応マスタ!B:D,3,FALSE)),"",IF(VLOOKUP(B3510,車名対応マスタ!B:D,3,FALSE)="","",$D3510&amp;" "&amp;IF($G3510="9","J","O")&amp;" "&amp;$I3510&amp;" "&amp;IF($I3510&lt;=TEXT(★完成資料!$A$1,"yyyymm"),TEXT(★完成資料!$A$1,"yyyymm"),"999999")&amp; " " &amp; LEFT(F3510 &amp; "          ",10))))</f>
        <v xml:space="preserve">T O 202206 yyyy00 HV        </v>
      </c>
      <c r="B3510" s="68" t="s">
        <v>314</v>
      </c>
      <c r="C3510" s="68" t="s">
        <v>160</v>
      </c>
      <c r="D3510" s="68" t="s">
        <v>287</v>
      </c>
      <c r="E3510" s="68" t="s">
        <v>359</v>
      </c>
      <c r="F3510" s="68" t="s">
        <v>360</v>
      </c>
      <c r="G3510" s="68" t="s">
        <v>76</v>
      </c>
      <c r="H3510" s="68" t="s">
        <v>492</v>
      </c>
      <c r="I3510" s="68" t="s">
        <v>652</v>
      </c>
      <c r="J3510" s="65">
        <v>6</v>
      </c>
      <c r="K3510" s="65">
        <v>8</v>
      </c>
      <c r="L3510" s="65">
        <v>227</v>
      </c>
      <c r="M3510" s="65" t="s">
        <v>302</v>
      </c>
    </row>
    <row r="3511" spans="1:13" ht="12.75" customHeight="1">
      <c r="A3511" s="65" t="str">
        <f>IF(ROW()=1,"KEY",IF(ISNA(VLOOKUP(B3511,車名対応マスタ!B:D,3,FALSE)),"",IF(VLOOKUP(B3511,車名対応マスタ!B:D,3,FALSE)="","",$D3511&amp;" "&amp;IF($G3511="9","J","O")&amp;" "&amp;$I3511&amp;" "&amp;IF($I3511&lt;=TEXT(★完成資料!$A$1,"yyyymm"),TEXT(★完成資料!$A$1,"yyyymm"),"999999")&amp; " " &amp; LEFT(F3511 &amp; "          ",10))))</f>
        <v xml:space="preserve">T O 202207 yyyy00 HV        </v>
      </c>
      <c r="B3511" s="68" t="s">
        <v>314</v>
      </c>
      <c r="C3511" s="68" t="s">
        <v>160</v>
      </c>
      <c r="D3511" s="68" t="s">
        <v>287</v>
      </c>
      <c r="E3511" s="68" t="s">
        <v>359</v>
      </c>
      <c r="F3511" s="68" t="s">
        <v>360</v>
      </c>
      <c r="G3511" s="68" t="s">
        <v>76</v>
      </c>
      <c r="H3511" s="68" t="s">
        <v>492</v>
      </c>
      <c r="I3511" s="68" t="s">
        <v>655</v>
      </c>
      <c r="J3511" s="65">
        <v>2</v>
      </c>
      <c r="K3511" s="65">
        <v>4</v>
      </c>
      <c r="L3511" s="65">
        <v>227</v>
      </c>
      <c r="M3511" s="65" t="s">
        <v>302</v>
      </c>
    </row>
    <row r="3512" spans="1:13" ht="12.75" customHeight="1">
      <c r="A3512" s="65" t="str">
        <f>IF(ROW()=1,"KEY",IF(ISNA(VLOOKUP(B3512,車名対応マスタ!B:D,3,FALSE)),"",IF(VLOOKUP(B3512,車名対応マスタ!B:D,3,FALSE)="","",$D3512&amp;" "&amp;IF($G3512="9","J","O")&amp;" "&amp;$I3512&amp;" "&amp;IF($I3512&lt;=TEXT(★完成資料!$A$1,"yyyymm"),TEXT(★完成資料!$A$1,"yyyymm"),"999999")&amp; " " &amp; LEFT(F3512 &amp; "          ",10))))</f>
        <v xml:space="preserve">T O 202208 yyyy00 HV        </v>
      </c>
      <c r="B3512" s="68" t="s">
        <v>314</v>
      </c>
      <c r="C3512" s="68" t="s">
        <v>160</v>
      </c>
      <c r="D3512" s="68" t="s">
        <v>287</v>
      </c>
      <c r="E3512" s="68" t="s">
        <v>359</v>
      </c>
      <c r="F3512" s="68" t="s">
        <v>360</v>
      </c>
      <c r="G3512" s="68" t="s">
        <v>76</v>
      </c>
      <c r="H3512" s="68" t="s">
        <v>492</v>
      </c>
      <c r="I3512" s="68" t="s">
        <v>656</v>
      </c>
      <c r="J3512" s="65">
        <v>1</v>
      </c>
      <c r="K3512" s="65">
        <v>2</v>
      </c>
      <c r="L3512" s="65">
        <v>227</v>
      </c>
      <c r="M3512" s="65" t="s">
        <v>302</v>
      </c>
    </row>
    <row r="3513" spans="1:13" ht="12.75" customHeight="1">
      <c r="A3513" s="65" t="str">
        <f>IF(ROW()=1,"KEY",IF(ISNA(VLOOKUP(B3513,車名対応マスタ!B:D,3,FALSE)),"",IF(VLOOKUP(B3513,車名対応マスタ!B:D,3,FALSE)="","",$D3513&amp;" "&amp;IF($G3513="9","J","O")&amp;" "&amp;$I3513&amp;" "&amp;IF($I3513&lt;=TEXT(★完成資料!$A$1,"yyyymm"),TEXT(★完成資料!$A$1,"yyyymm"),"999999")&amp; " " &amp; LEFT(F3513 &amp; "          ",10))))</f>
        <v xml:space="preserve">T O 202209 yyyy00 HV        </v>
      </c>
      <c r="B3513" s="68" t="s">
        <v>314</v>
      </c>
      <c r="C3513" s="68" t="s">
        <v>160</v>
      </c>
      <c r="D3513" s="68" t="s">
        <v>287</v>
      </c>
      <c r="E3513" s="68" t="s">
        <v>359</v>
      </c>
      <c r="F3513" s="68" t="s">
        <v>360</v>
      </c>
      <c r="G3513" s="68" t="s">
        <v>76</v>
      </c>
      <c r="H3513" s="68" t="s">
        <v>492</v>
      </c>
      <c r="I3513" s="68" t="s">
        <v>657</v>
      </c>
      <c r="J3513" s="65">
        <v>7</v>
      </c>
      <c r="K3513" s="65">
        <v>4</v>
      </c>
      <c r="L3513" s="65">
        <v>227</v>
      </c>
      <c r="M3513" s="65" t="s">
        <v>302</v>
      </c>
    </row>
    <row r="3514" spans="1:13" ht="12.75" customHeight="1">
      <c r="A3514" s="65" t="str">
        <f>IF(ROW()=1,"KEY",IF(ISNA(VLOOKUP(B3514,車名対応マスタ!B:D,3,FALSE)),"",IF(VLOOKUP(B3514,車名対応マスタ!B:D,3,FALSE)="","",$D3514&amp;" "&amp;IF($G3514="9","J","O")&amp;" "&amp;$I3514&amp;" "&amp;IF($I3514&lt;=TEXT(★完成資料!$A$1,"yyyymm"),TEXT(★完成資料!$A$1,"yyyymm"),"999999")&amp; " " &amp; LEFT(F3514 &amp; "          ",10))))</f>
        <v xml:space="preserve">T O 202210 yyyy00 HV        </v>
      </c>
      <c r="B3514" s="68" t="s">
        <v>314</v>
      </c>
      <c r="C3514" s="68" t="s">
        <v>160</v>
      </c>
      <c r="D3514" s="68" t="s">
        <v>287</v>
      </c>
      <c r="E3514" s="68" t="s">
        <v>359</v>
      </c>
      <c r="F3514" s="68" t="s">
        <v>360</v>
      </c>
      <c r="G3514" s="68" t="s">
        <v>76</v>
      </c>
      <c r="H3514" s="68" t="s">
        <v>492</v>
      </c>
      <c r="I3514" s="68" t="s">
        <v>663</v>
      </c>
      <c r="J3514" s="65">
        <v>6</v>
      </c>
      <c r="K3514" s="65">
        <v>5</v>
      </c>
      <c r="L3514" s="65">
        <v>227</v>
      </c>
      <c r="M3514" s="65" t="s">
        <v>302</v>
      </c>
    </row>
    <row r="3515" spans="1:13" ht="12.75" customHeight="1">
      <c r="A3515" s="65" t="str">
        <f>IF(ROW()=1,"KEY",IF(ISNA(VLOOKUP(B3515,車名対応マスタ!B:D,3,FALSE)),"",IF(VLOOKUP(B3515,車名対応マスタ!B:D,3,FALSE)="","",$D3515&amp;" "&amp;IF($G3515="9","J","O")&amp;" "&amp;$I3515&amp;" "&amp;IF($I3515&lt;=TEXT(★完成資料!$A$1,"yyyymm"),TEXT(★完成資料!$A$1,"yyyymm"),"999999")&amp; " " &amp; LEFT(F3515 &amp; "          ",10))))</f>
        <v xml:space="preserve">T O 202201 yyyy00 HV        </v>
      </c>
      <c r="B3515" s="68" t="s">
        <v>314</v>
      </c>
      <c r="C3515" s="68" t="s">
        <v>160</v>
      </c>
      <c r="D3515" s="68" t="s">
        <v>287</v>
      </c>
      <c r="E3515" s="68" t="s">
        <v>359</v>
      </c>
      <c r="F3515" s="68" t="s">
        <v>360</v>
      </c>
      <c r="G3515" s="68" t="s">
        <v>76</v>
      </c>
      <c r="H3515" s="68" t="s">
        <v>492</v>
      </c>
      <c r="I3515" s="68" t="s">
        <v>639</v>
      </c>
      <c r="J3515" s="65">
        <v>21</v>
      </c>
      <c r="K3515" s="65">
        <v>6</v>
      </c>
      <c r="L3515" s="65">
        <v>228</v>
      </c>
      <c r="M3515" s="65" t="s">
        <v>303</v>
      </c>
    </row>
    <row r="3516" spans="1:13" ht="12.75" customHeight="1">
      <c r="A3516" s="65" t="str">
        <f>IF(ROW()=1,"KEY",IF(ISNA(VLOOKUP(B3516,車名対応マスタ!B:D,3,FALSE)),"",IF(VLOOKUP(B3516,車名対応マスタ!B:D,3,FALSE)="","",$D3516&amp;" "&amp;IF($G3516="9","J","O")&amp;" "&amp;$I3516&amp;" "&amp;IF($I3516&lt;=TEXT(★完成資料!$A$1,"yyyymm"),TEXT(★完成資料!$A$1,"yyyymm"),"999999")&amp; " " &amp; LEFT(F3516 &amp; "          ",10))))</f>
        <v xml:space="preserve">T O 202202 yyyy00 HV        </v>
      </c>
      <c r="B3516" s="68" t="s">
        <v>314</v>
      </c>
      <c r="C3516" s="68" t="s">
        <v>160</v>
      </c>
      <c r="D3516" s="68" t="s">
        <v>287</v>
      </c>
      <c r="E3516" s="68" t="s">
        <v>359</v>
      </c>
      <c r="F3516" s="68" t="s">
        <v>360</v>
      </c>
      <c r="G3516" s="68" t="s">
        <v>76</v>
      </c>
      <c r="H3516" s="68" t="s">
        <v>492</v>
      </c>
      <c r="I3516" s="68" t="s">
        <v>640</v>
      </c>
      <c r="J3516" s="65">
        <v>2</v>
      </c>
      <c r="K3516" s="65">
        <v>8</v>
      </c>
      <c r="L3516" s="65">
        <v>228</v>
      </c>
      <c r="M3516" s="65" t="s">
        <v>303</v>
      </c>
    </row>
    <row r="3517" spans="1:13" ht="12.75" customHeight="1">
      <c r="A3517" s="65" t="str">
        <f>IF(ROW()=1,"KEY",IF(ISNA(VLOOKUP(B3517,車名対応マスタ!B:D,3,FALSE)),"",IF(VLOOKUP(B3517,車名対応マスタ!B:D,3,FALSE)="","",$D3517&amp;" "&amp;IF($G3517="9","J","O")&amp;" "&amp;$I3517&amp;" "&amp;IF($I3517&lt;=TEXT(★完成資料!$A$1,"yyyymm"),TEXT(★完成資料!$A$1,"yyyymm"),"999999")&amp; " " &amp; LEFT(F3517 &amp; "          ",10))))</f>
        <v xml:space="preserve">T O 202203 yyyy00 HV        </v>
      </c>
      <c r="B3517" s="68" t="s">
        <v>314</v>
      </c>
      <c r="C3517" s="68" t="s">
        <v>160</v>
      </c>
      <c r="D3517" s="68" t="s">
        <v>287</v>
      </c>
      <c r="E3517" s="68" t="s">
        <v>359</v>
      </c>
      <c r="F3517" s="68" t="s">
        <v>360</v>
      </c>
      <c r="G3517" s="68" t="s">
        <v>76</v>
      </c>
      <c r="H3517" s="68" t="s">
        <v>492</v>
      </c>
      <c r="I3517" s="68" t="s">
        <v>641</v>
      </c>
      <c r="J3517" s="65">
        <v>3</v>
      </c>
      <c r="K3517" s="65">
        <v>6</v>
      </c>
      <c r="L3517" s="65">
        <v>228</v>
      </c>
      <c r="M3517" s="65" t="s">
        <v>303</v>
      </c>
    </row>
    <row r="3518" spans="1:13" ht="12.75" customHeight="1">
      <c r="A3518" s="65" t="str">
        <f>IF(ROW()=1,"KEY",IF(ISNA(VLOOKUP(B3518,車名対応マスタ!B:D,3,FALSE)),"",IF(VLOOKUP(B3518,車名対応マスタ!B:D,3,FALSE)="","",$D3518&amp;" "&amp;IF($G3518="9","J","O")&amp;" "&amp;$I3518&amp;" "&amp;IF($I3518&lt;=TEXT(★完成資料!$A$1,"yyyymm"),TEXT(★完成資料!$A$1,"yyyymm"),"999999")&amp; " " &amp; LEFT(F3518 &amp; "          ",10))))</f>
        <v xml:space="preserve">T O 202204 yyyy00 HV        </v>
      </c>
      <c r="B3518" s="68" t="s">
        <v>314</v>
      </c>
      <c r="C3518" s="68" t="s">
        <v>160</v>
      </c>
      <c r="D3518" s="68" t="s">
        <v>287</v>
      </c>
      <c r="E3518" s="68" t="s">
        <v>359</v>
      </c>
      <c r="F3518" s="68" t="s">
        <v>360</v>
      </c>
      <c r="G3518" s="68" t="s">
        <v>76</v>
      </c>
      <c r="H3518" s="68" t="s">
        <v>492</v>
      </c>
      <c r="I3518" s="68" t="s">
        <v>642</v>
      </c>
      <c r="J3518" s="65">
        <v>0</v>
      </c>
      <c r="K3518" s="65">
        <v>1</v>
      </c>
      <c r="L3518" s="65">
        <v>228</v>
      </c>
      <c r="M3518" s="65" t="s">
        <v>303</v>
      </c>
    </row>
    <row r="3519" spans="1:13" ht="12.75" customHeight="1">
      <c r="A3519" s="65" t="str">
        <f>IF(ROW()=1,"KEY",IF(ISNA(VLOOKUP(B3519,車名対応マスタ!B:D,3,FALSE)),"",IF(VLOOKUP(B3519,車名対応マスタ!B:D,3,FALSE)="","",$D3519&amp;" "&amp;IF($G3519="9","J","O")&amp;" "&amp;$I3519&amp;" "&amp;IF($I3519&lt;=TEXT(★完成資料!$A$1,"yyyymm"),TEXT(★完成資料!$A$1,"yyyymm"),"999999")&amp; " " &amp; LEFT(F3519 &amp; "          ",10))))</f>
        <v xml:space="preserve">T O 202205 yyyy00 HV        </v>
      </c>
      <c r="B3519" s="68" t="s">
        <v>314</v>
      </c>
      <c r="C3519" s="68" t="s">
        <v>160</v>
      </c>
      <c r="D3519" s="68" t="s">
        <v>287</v>
      </c>
      <c r="E3519" s="68" t="s">
        <v>359</v>
      </c>
      <c r="F3519" s="68" t="s">
        <v>360</v>
      </c>
      <c r="G3519" s="68" t="s">
        <v>76</v>
      </c>
      <c r="H3519" s="68" t="s">
        <v>492</v>
      </c>
      <c r="I3519" s="68" t="s">
        <v>647</v>
      </c>
      <c r="J3519" s="65">
        <v>23</v>
      </c>
      <c r="K3519" s="65">
        <v>10</v>
      </c>
      <c r="L3519" s="65">
        <v>228</v>
      </c>
      <c r="M3519" s="65" t="s">
        <v>303</v>
      </c>
    </row>
    <row r="3520" spans="1:13" ht="12.75" customHeight="1">
      <c r="A3520" s="65" t="str">
        <f>IF(ROW()=1,"KEY",IF(ISNA(VLOOKUP(B3520,車名対応マスタ!B:D,3,FALSE)),"",IF(VLOOKUP(B3520,車名対応マスタ!B:D,3,FALSE)="","",$D3520&amp;" "&amp;IF($G3520="9","J","O")&amp;" "&amp;$I3520&amp;" "&amp;IF($I3520&lt;=TEXT(★完成資料!$A$1,"yyyymm"),TEXT(★完成資料!$A$1,"yyyymm"),"999999")&amp; " " &amp; LEFT(F3520 &amp; "          ",10))))</f>
        <v xml:space="preserve">T O 202206 yyyy00 HV        </v>
      </c>
      <c r="B3520" s="68" t="s">
        <v>314</v>
      </c>
      <c r="C3520" s="68" t="s">
        <v>160</v>
      </c>
      <c r="D3520" s="68" t="s">
        <v>287</v>
      </c>
      <c r="E3520" s="68" t="s">
        <v>359</v>
      </c>
      <c r="F3520" s="68" t="s">
        <v>360</v>
      </c>
      <c r="G3520" s="68" t="s">
        <v>76</v>
      </c>
      <c r="H3520" s="68" t="s">
        <v>492</v>
      </c>
      <c r="I3520" s="68" t="s">
        <v>652</v>
      </c>
      <c r="J3520" s="65">
        <v>3</v>
      </c>
      <c r="K3520" s="65">
        <v>8</v>
      </c>
      <c r="L3520" s="65">
        <v>228</v>
      </c>
      <c r="M3520" s="65" t="s">
        <v>303</v>
      </c>
    </row>
    <row r="3521" spans="1:13" ht="12.75" customHeight="1">
      <c r="A3521" s="65" t="str">
        <f>IF(ROW()=1,"KEY",IF(ISNA(VLOOKUP(B3521,車名対応マスタ!B:D,3,FALSE)),"",IF(VLOOKUP(B3521,車名対応マスタ!B:D,3,FALSE)="","",$D3521&amp;" "&amp;IF($G3521="9","J","O")&amp;" "&amp;$I3521&amp;" "&amp;IF($I3521&lt;=TEXT(★完成資料!$A$1,"yyyymm"),TEXT(★完成資料!$A$1,"yyyymm"),"999999")&amp; " " &amp; LEFT(F3521 &amp; "          ",10))))</f>
        <v xml:space="preserve">T O 202207 yyyy00 HV        </v>
      </c>
      <c r="B3521" s="68" t="s">
        <v>314</v>
      </c>
      <c r="C3521" s="68" t="s">
        <v>160</v>
      </c>
      <c r="D3521" s="68" t="s">
        <v>287</v>
      </c>
      <c r="E3521" s="68" t="s">
        <v>359</v>
      </c>
      <c r="F3521" s="68" t="s">
        <v>360</v>
      </c>
      <c r="G3521" s="68" t="s">
        <v>76</v>
      </c>
      <c r="H3521" s="68" t="s">
        <v>492</v>
      </c>
      <c r="I3521" s="68" t="s">
        <v>655</v>
      </c>
      <c r="J3521" s="65">
        <v>6</v>
      </c>
      <c r="K3521" s="65">
        <v>6</v>
      </c>
      <c r="L3521" s="65">
        <v>228</v>
      </c>
      <c r="M3521" s="65" t="s">
        <v>303</v>
      </c>
    </row>
    <row r="3522" spans="1:13" ht="12.75" customHeight="1">
      <c r="A3522" s="65" t="str">
        <f>IF(ROW()=1,"KEY",IF(ISNA(VLOOKUP(B3522,車名対応マスタ!B:D,3,FALSE)),"",IF(VLOOKUP(B3522,車名対応マスタ!B:D,3,FALSE)="","",$D3522&amp;" "&amp;IF($G3522="9","J","O")&amp;" "&amp;$I3522&amp;" "&amp;IF($I3522&lt;=TEXT(★完成資料!$A$1,"yyyymm"),TEXT(★完成資料!$A$1,"yyyymm"),"999999")&amp; " " &amp; LEFT(F3522 &amp; "          ",10))))</f>
        <v xml:space="preserve">T O 202208 yyyy00 HV        </v>
      </c>
      <c r="B3522" s="68" t="s">
        <v>314</v>
      </c>
      <c r="C3522" s="68" t="s">
        <v>160</v>
      </c>
      <c r="D3522" s="68" t="s">
        <v>287</v>
      </c>
      <c r="E3522" s="68" t="s">
        <v>359</v>
      </c>
      <c r="F3522" s="68" t="s">
        <v>360</v>
      </c>
      <c r="G3522" s="68" t="s">
        <v>76</v>
      </c>
      <c r="H3522" s="68" t="s">
        <v>492</v>
      </c>
      <c r="I3522" s="68" t="s">
        <v>656</v>
      </c>
      <c r="J3522" s="65">
        <v>5</v>
      </c>
      <c r="K3522" s="65">
        <v>4</v>
      </c>
      <c r="L3522" s="65">
        <v>228</v>
      </c>
      <c r="M3522" s="65" t="s">
        <v>303</v>
      </c>
    </row>
    <row r="3523" spans="1:13" ht="12.75" customHeight="1">
      <c r="A3523" s="65" t="str">
        <f>IF(ROW()=1,"KEY",IF(ISNA(VLOOKUP(B3523,車名対応マスタ!B:D,3,FALSE)),"",IF(VLOOKUP(B3523,車名対応マスタ!B:D,3,FALSE)="","",$D3523&amp;" "&amp;IF($G3523="9","J","O")&amp;" "&amp;$I3523&amp;" "&amp;IF($I3523&lt;=TEXT(★完成資料!$A$1,"yyyymm"),TEXT(★完成資料!$A$1,"yyyymm"),"999999")&amp; " " &amp; LEFT(F3523 &amp; "          ",10))))</f>
        <v xml:space="preserve">T O 202209 yyyy00 HV        </v>
      </c>
      <c r="B3523" s="68" t="s">
        <v>314</v>
      </c>
      <c r="C3523" s="68" t="s">
        <v>160</v>
      </c>
      <c r="D3523" s="68" t="s">
        <v>287</v>
      </c>
      <c r="E3523" s="68" t="s">
        <v>359</v>
      </c>
      <c r="F3523" s="68" t="s">
        <v>360</v>
      </c>
      <c r="G3523" s="68" t="s">
        <v>76</v>
      </c>
      <c r="H3523" s="68" t="s">
        <v>492</v>
      </c>
      <c r="I3523" s="68" t="s">
        <v>657</v>
      </c>
      <c r="J3523" s="65">
        <v>28</v>
      </c>
      <c r="K3523" s="65">
        <v>4</v>
      </c>
      <c r="L3523" s="65">
        <v>228</v>
      </c>
      <c r="M3523" s="65" t="s">
        <v>303</v>
      </c>
    </row>
    <row r="3524" spans="1:13" ht="12.75" customHeight="1">
      <c r="A3524" s="65" t="str">
        <f>IF(ROW()=1,"KEY",IF(ISNA(VLOOKUP(B3524,車名対応マスタ!B:D,3,FALSE)),"",IF(VLOOKUP(B3524,車名対応マスタ!B:D,3,FALSE)="","",$D3524&amp;" "&amp;IF($G3524="9","J","O")&amp;" "&amp;$I3524&amp;" "&amp;IF($I3524&lt;=TEXT(★完成資料!$A$1,"yyyymm"),TEXT(★完成資料!$A$1,"yyyymm"),"999999")&amp; " " &amp; LEFT(F3524 &amp; "          ",10))))</f>
        <v xml:space="preserve">T O 202210 yyyy00 HV        </v>
      </c>
      <c r="B3524" s="68" t="s">
        <v>314</v>
      </c>
      <c r="C3524" s="68" t="s">
        <v>160</v>
      </c>
      <c r="D3524" s="68" t="s">
        <v>287</v>
      </c>
      <c r="E3524" s="68" t="s">
        <v>359</v>
      </c>
      <c r="F3524" s="68" t="s">
        <v>360</v>
      </c>
      <c r="G3524" s="68" t="s">
        <v>76</v>
      </c>
      <c r="H3524" s="68" t="s">
        <v>492</v>
      </c>
      <c r="I3524" s="68" t="s">
        <v>663</v>
      </c>
      <c r="J3524" s="65">
        <v>17</v>
      </c>
      <c r="K3524" s="65">
        <v>4</v>
      </c>
      <c r="L3524" s="65">
        <v>228</v>
      </c>
      <c r="M3524" s="65" t="s">
        <v>303</v>
      </c>
    </row>
    <row r="3525" spans="1:13" ht="12.75" customHeight="1">
      <c r="A3525" s="65" t="str">
        <f>IF(ROW()=1,"KEY",IF(ISNA(VLOOKUP(B3525,車名対応マスタ!B:D,3,FALSE)),"",IF(VLOOKUP(B3525,車名対応マスタ!B:D,3,FALSE)="","",$D3525&amp;" "&amp;IF($G3525="9","J","O")&amp;" "&amp;$I3525&amp;" "&amp;IF($I3525&lt;=TEXT(★完成資料!$A$1,"yyyymm"),TEXT(★完成資料!$A$1,"yyyymm"),"999999")&amp; " " &amp; LEFT(F3525 &amp; "          ",10))))</f>
        <v xml:space="preserve">T O 202201 yyyy00 HV        </v>
      </c>
      <c r="B3525" s="68" t="s">
        <v>314</v>
      </c>
      <c r="C3525" s="68" t="s">
        <v>160</v>
      </c>
      <c r="D3525" s="68" t="s">
        <v>287</v>
      </c>
      <c r="E3525" s="68" t="s">
        <v>359</v>
      </c>
      <c r="F3525" s="68" t="s">
        <v>360</v>
      </c>
      <c r="G3525" s="68" t="s">
        <v>77</v>
      </c>
      <c r="H3525" s="68" t="s">
        <v>273</v>
      </c>
      <c r="I3525" s="68" t="s">
        <v>639</v>
      </c>
      <c r="J3525" s="65">
        <v>580</v>
      </c>
      <c r="K3525" s="65">
        <v>803</v>
      </c>
      <c r="L3525" s="65">
        <v>427</v>
      </c>
      <c r="M3525" s="65" t="s">
        <v>376</v>
      </c>
    </row>
    <row r="3526" spans="1:13" ht="12.75" customHeight="1">
      <c r="A3526" s="65" t="str">
        <f>IF(ROW()=1,"KEY",IF(ISNA(VLOOKUP(B3526,車名対応マスタ!B:D,3,FALSE)),"",IF(VLOOKUP(B3526,車名対応マスタ!B:D,3,FALSE)="","",$D3526&amp;" "&amp;IF($G3526="9","J","O")&amp;" "&amp;$I3526&amp;" "&amp;IF($I3526&lt;=TEXT(★完成資料!$A$1,"yyyymm"),TEXT(★完成資料!$A$1,"yyyymm"),"999999")&amp; " " &amp; LEFT(F3526 &amp; "          ",10))))</f>
        <v xml:space="preserve">T O 202202 yyyy00 HV        </v>
      </c>
      <c r="B3526" s="68" t="s">
        <v>314</v>
      </c>
      <c r="C3526" s="68" t="s">
        <v>160</v>
      </c>
      <c r="D3526" s="68" t="s">
        <v>287</v>
      </c>
      <c r="E3526" s="68" t="s">
        <v>359</v>
      </c>
      <c r="F3526" s="68" t="s">
        <v>360</v>
      </c>
      <c r="G3526" s="68" t="s">
        <v>77</v>
      </c>
      <c r="H3526" s="68" t="s">
        <v>273</v>
      </c>
      <c r="I3526" s="68" t="s">
        <v>640</v>
      </c>
      <c r="J3526" s="65">
        <v>656</v>
      </c>
      <c r="K3526" s="65">
        <v>742</v>
      </c>
      <c r="L3526" s="65">
        <v>427</v>
      </c>
      <c r="M3526" s="65" t="s">
        <v>376</v>
      </c>
    </row>
    <row r="3527" spans="1:13" ht="12.75" customHeight="1">
      <c r="A3527" s="65" t="str">
        <f>IF(ROW()=1,"KEY",IF(ISNA(VLOOKUP(B3527,車名対応マスタ!B:D,3,FALSE)),"",IF(VLOOKUP(B3527,車名対応マスタ!B:D,3,FALSE)="","",$D3527&amp;" "&amp;IF($G3527="9","J","O")&amp;" "&amp;$I3527&amp;" "&amp;IF($I3527&lt;=TEXT(★完成資料!$A$1,"yyyymm"),TEXT(★完成資料!$A$1,"yyyymm"),"999999")&amp; " " &amp; LEFT(F3527 &amp; "          ",10))))</f>
        <v xml:space="preserve">T O 202203 yyyy00 HV        </v>
      </c>
      <c r="B3527" s="68" t="s">
        <v>314</v>
      </c>
      <c r="C3527" s="68" t="s">
        <v>160</v>
      </c>
      <c r="D3527" s="68" t="s">
        <v>287</v>
      </c>
      <c r="E3527" s="68" t="s">
        <v>359</v>
      </c>
      <c r="F3527" s="68" t="s">
        <v>360</v>
      </c>
      <c r="G3527" s="68" t="s">
        <v>77</v>
      </c>
      <c r="H3527" s="68" t="s">
        <v>273</v>
      </c>
      <c r="I3527" s="68" t="s">
        <v>641</v>
      </c>
      <c r="J3527" s="65">
        <v>722</v>
      </c>
      <c r="K3527" s="65">
        <v>1633</v>
      </c>
      <c r="L3527" s="65">
        <v>427</v>
      </c>
      <c r="M3527" s="65" t="s">
        <v>376</v>
      </c>
    </row>
    <row r="3528" spans="1:13" ht="12.75" customHeight="1">
      <c r="A3528" s="65" t="str">
        <f>IF(ROW()=1,"KEY",IF(ISNA(VLOOKUP(B3528,車名対応マスタ!B:D,3,FALSE)),"",IF(VLOOKUP(B3528,車名対応マスタ!B:D,3,FALSE)="","",$D3528&amp;" "&amp;IF($G3528="9","J","O")&amp;" "&amp;$I3528&amp;" "&amp;IF($I3528&lt;=TEXT(★完成資料!$A$1,"yyyymm"),TEXT(★完成資料!$A$1,"yyyymm"),"999999")&amp; " " &amp; LEFT(F3528 &amp; "          ",10))))</f>
        <v xml:space="preserve">T O 202204 yyyy00 HV        </v>
      </c>
      <c r="B3528" s="68" t="s">
        <v>314</v>
      </c>
      <c r="C3528" s="68" t="s">
        <v>160</v>
      </c>
      <c r="D3528" s="68" t="s">
        <v>287</v>
      </c>
      <c r="E3528" s="68" t="s">
        <v>359</v>
      </c>
      <c r="F3528" s="68" t="s">
        <v>360</v>
      </c>
      <c r="G3528" s="68" t="s">
        <v>77</v>
      </c>
      <c r="H3528" s="68" t="s">
        <v>273</v>
      </c>
      <c r="I3528" s="68" t="s">
        <v>642</v>
      </c>
      <c r="J3528" s="65">
        <v>946</v>
      </c>
      <c r="K3528" s="65">
        <v>1084</v>
      </c>
      <c r="L3528" s="65">
        <v>427</v>
      </c>
      <c r="M3528" s="65" t="s">
        <v>376</v>
      </c>
    </row>
    <row r="3529" spans="1:13" ht="12.75" customHeight="1">
      <c r="A3529" s="65" t="str">
        <f>IF(ROW()=1,"KEY",IF(ISNA(VLOOKUP(B3529,車名対応マスタ!B:D,3,FALSE)),"",IF(VLOOKUP(B3529,車名対応マスタ!B:D,3,FALSE)="","",$D3529&amp;" "&amp;IF($G3529="9","J","O")&amp;" "&amp;$I3529&amp;" "&amp;IF($I3529&lt;=TEXT(★完成資料!$A$1,"yyyymm"),TEXT(★完成資料!$A$1,"yyyymm"),"999999")&amp; " " &amp; LEFT(F3529 &amp; "          ",10))))</f>
        <v xml:space="preserve">T O 202205 yyyy00 HV        </v>
      </c>
      <c r="B3529" s="68" t="s">
        <v>314</v>
      </c>
      <c r="C3529" s="68" t="s">
        <v>160</v>
      </c>
      <c r="D3529" s="68" t="s">
        <v>287</v>
      </c>
      <c r="E3529" s="68" t="s">
        <v>359</v>
      </c>
      <c r="F3529" s="68" t="s">
        <v>360</v>
      </c>
      <c r="G3529" s="68" t="s">
        <v>77</v>
      </c>
      <c r="H3529" s="68" t="s">
        <v>273</v>
      </c>
      <c r="I3529" s="68" t="s">
        <v>647</v>
      </c>
      <c r="J3529" s="65">
        <v>1028</v>
      </c>
      <c r="K3529" s="65">
        <v>1233</v>
      </c>
      <c r="L3529" s="65">
        <v>427</v>
      </c>
      <c r="M3529" s="65" t="s">
        <v>376</v>
      </c>
    </row>
    <row r="3530" spans="1:13" ht="12.75" customHeight="1">
      <c r="A3530" s="65" t="str">
        <f>IF(ROW()=1,"KEY",IF(ISNA(VLOOKUP(B3530,車名対応マスタ!B:D,3,FALSE)),"",IF(VLOOKUP(B3530,車名対応マスタ!B:D,3,FALSE)="","",$D3530&amp;" "&amp;IF($G3530="9","J","O")&amp;" "&amp;$I3530&amp;" "&amp;IF($I3530&lt;=TEXT(★完成資料!$A$1,"yyyymm"),TEXT(★完成資料!$A$1,"yyyymm"),"999999")&amp; " " &amp; LEFT(F3530 &amp; "          ",10))))</f>
        <v xml:space="preserve">T O 202206 yyyy00 HV        </v>
      </c>
      <c r="B3530" s="68" t="s">
        <v>314</v>
      </c>
      <c r="C3530" s="68" t="s">
        <v>160</v>
      </c>
      <c r="D3530" s="68" t="s">
        <v>287</v>
      </c>
      <c r="E3530" s="68" t="s">
        <v>359</v>
      </c>
      <c r="F3530" s="68" t="s">
        <v>360</v>
      </c>
      <c r="G3530" s="68" t="s">
        <v>77</v>
      </c>
      <c r="H3530" s="68" t="s">
        <v>273</v>
      </c>
      <c r="I3530" s="68" t="s">
        <v>652</v>
      </c>
      <c r="J3530" s="65">
        <v>1079</v>
      </c>
      <c r="K3530" s="65">
        <v>1564</v>
      </c>
      <c r="L3530" s="65">
        <v>427</v>
      </c>
      <c r="M3530" s="65" t="s">
        <v>376</v>
      </c>
    </row>
    <row r="3531" spans="1:13" ht="12.75" customHeight="1">
      <c r="A3531" s="65" t="str">
        <f>IF(ROW()=1,"KEY",IF(ISNA(VLOOKUP(B3531,車名対応マスタ!B:D,3,FALSE)),"",IF(VLOOKUP(B3531,車名対応マスタ!B:D,3,FALSE)="","",$D3531&amp;" "&amp;IF($G3531="9","J","O")&amp;" "&amp;$I3531&amp;" "&amp;IF($I3531&lt;=TEXT(★完成資料!$A$1,"yyyymm"),TEXT(★完成資料!$A$1,"yyyymm"),"999999")&amp; " " &amp; LEFT(F3531 &amp; "          ",10))))</f>
        <v xml:space="preserve">T O 202207 yyyy00 HV        </v>
      </c>
      <c r="B3531" s="68" t="s">
        <v>314</v>
      </c>
      <c r="C3531" s="68" t="s">
        <v>160</v>
      </c>
      <c r="D3531" s="68" t="s">
        <v>287</v>
      </c>
      <c r="E3531" s="68" t="s">
        <v>359</v>
      </c>
      <c r="F3531" s="68" t="s">
        <v>360</v>
      </c>
      <c r="G3531" s="68" t="s">
        <v>77</v>
      </c>
      <c r="H3531" s="68" t="s">
        <v>273</v>
      </c>
      <c r="I3531" s="68" t="s">
        <v>655</v>
      </c>
      <c r="J3531" s="65">
        <v>1341</v>
      </c>
      <c r="K3531" s="65">
        <v>1362</v>
      </c>
      <c r="L3531" s="65">
        <v>427</v>
      </c>
      <c r="M3531" s="65" t="s">
        <v>376</v>
      </c>
    </row>
    <row r="3532" spans="1:13" ht="12.75" customHeight="1">
      <c r="A3532" s="65" t="str">
        <f>IF(ROW()=1,"KEY",IF(ISNA(VLOOKUP(B3532,車名対応マスタ!B:D,3,FALSE)),"",IF(VLOOKUP(B3532,車名対応マスタ!B:D,3,FALSE)="","",$D3532&amp;" "&amp;IF($G3532="9","J","O")&amp;" "&amp;$I3532&amp;" "&amp;IF($I3532&lt;=TEXT(★完成資料!$A$1,"yyyymm"),TEXT(★完成資料!$A$1,"yyyymm"),"999999")&amp; " " &amp; LEFT(F3532 &amp; "          ",10))))</f>
        <v xml:space="preserve">T O 202208 yyyy00 HV        </v>
      </c>
      <c r="B3532" s="68" t="s">
        <v>314</v>
      </c>
      <c r="C3532" s="68" t="s">
        <v>160</v>
      </c>
      <c r="D3532" s="68" t="s">
        <v>287</v>
      </c>
      <c r="E3532" s="68" t="s">
        <v>359</v>
      </c>
      <c r="F3532" s="68" t="s">
        <v>360</v>
      </c>
      <c r="G3532" s="68" t="s">
        <v>77</v>
      </c>
      <c r="H3532" s="68" t="s">
        <v>273</v>
      </c>
      <c r="I3532" s="68" t="s">
        <v>656</v>
      </c>
      <c r="J3532" s="65">
        <v>1505</v>
      </c>
      <c r="K3532" s="65">
        <v>1379</v>
      </c>
      <c r="L3532" s="65">
        <v>427</v>
      </c>
      <c r="M3532" s="65" t="s">
        <v>376</v>
      </c>
    </row>
    <row r="3533" spans="1:13" ht="12.75" customHeight="1">
      <c r="A3533" s="65" t="str">
        <f>IF(ROW()=1,"KEY",IF(ISNA(VLOOKUP(B3533,車名対応マスタ!B:D,3,FALSE)),"",IF(VLOOKUP(B3533,車名対応マスタ!B:D,3,FALSE)="","",$D3533&amp;" "&amp;IF($G3533="9","J","O")&amp;" "&amp;$I3533&amp;" "&amp;IF($I3533&lt;=TEXT(★完成資料!$A$1,"yyyymm"),TEXT(★完成資料!$A$1,"yyyymm"),"999999")&amp; " " &amp; LEFT(F3533 &amp; "          ",10))))</f>
        <v xml:space="preserve">T O 202209 yyyy00 HV        </v>
      </c>
      <c r="B3533" s="68" t="s">
        <v>314</v>
      </c>
      <c r="C3533" s="68" t="s">
        <v>160</v>
      </c>
      <c r="D3533" s="68" t="s">
        <v>287</v>
      </c>
      <c r="E3533" s="68" t="s">
        <v>359</v>
      </c>
      <c r="F3533" s="68" t="s">
        <v>360</v>
      </c>
      <c r="G3533" s="68" t="s">
        <v>77</v>
      </c>
      <c r="H3533" s="68" t="s">
        <v>273</v>
      </c>
      <c r="I3533" s="68" t="s">
        <v>657</v>
      </c>
      <c r="J3533" s="65">
        <v>1615</v>
      </c>
      <c r="K3533" s="65">
        <v>764</v>
      </c>
      <c r="L3533" s="65">
        <v>427</v>
      </c>
      <c r="M3533" s="65" t="s">
        <v>376</v>
      </c>
    </row>
    <row r="3534" spans="1:13" ht="12.75" customHeight="1">
      <c r="A3534" s="65" t="str">
        <f>IF(ROW()=1,"KEY",IF(ISNA(VLOOKUP(B3534,車名対応マスタ!B:D,3,FALSE)),"",IF(VLOOKUP(B3534,車名対応マスタ!B:D,3,FALSE)="","",$D3534&amp;" "&amp;IF($G3534="9","J","O")&amp;" "&amp;$I3534&amp;" "&amp;IF($I3534&lt;=TEXT(★完成資料!$A$1,"yyyymm"),TEXT(★完成資料!$A$1,"yyyymm"),"999999")&amp; " " &amp; LEFT(F3534 &amp; "          ",10))))</f>
        <v xml:space="preserve">T O 202210 yyyy00 HV        </v>
      </c>
      <c r="B3534" s="68" t="s">
        <v>314</v>
      </c>
      <c r="C3534" s="68" t="s">
        <v>160</v>
      </c>
      <c r="D3534" s="68" t="s">
        <v>287</v>
      </c>
      <c r="E3534" s="68" t="s">
        <v>359</v>
      </c>
      <c r="F3534" s="68" t="s">
        <v>360</v>
      </c>
      <c r="G3534" s="68" t="s">
        <v>77</v>
      </c>
      <c r="H3534" s="68" t="s">
        <v>273</v>
      </c>
      <c r="I3534" s="68" t="s">
        <v>663</v>
      </c>
      <c r="J3534" s="65">
        <v>1387</v>
      </c>
      <c r="K3534" s="65">
        <v>390</v>
      </c>
      <c r="L3534" s="65">
        <v>427</v>
      </c>
      <c r="M3534" s="65" t="s">
        <v>376</v>
      </c>
    </row>
    <row r="3535" spans="1:13" ht="12.75" customHeight="1">
      <c r="A3535" s="65" t="str">
        <f>IF(ROW()=1,"KEY",IF(ISNA(VLOOKUP(B3535,車名対応マスタ!B:D,3,FALSE)),"",IF(VLOOKUP(B3535,車名対応マスタ!B:D,3,FALSE)="","",$D3535&amp;" "&amp;IF($G3535="9","J","O")&amp;" "&amp;$I3535&amp;" "&amp;IF($I3535&lt;=TEXT(★完成資料!$A$1,"yyyymm"),TEXT(★完成資料!$A$1,"yyyymm"),"999999")&amp; " " &amp; LEFT(F3535 &amp; "          ",10))))</f>
        <v xml:space="preserve">T O 202201 yyyy00 HV        </v>
      </c>
      <c r="B3535" s="68" t="s">
        <v>314</v>
      </c>
      <c r="C3535" s="68" t="s">
        <v>160</v>
      </c>
      <c r="D3535" s="68" t="s">
        <v>287</v>
      </c>
      <c r="E3535" s="68" t="s">
        <v>359</v>
      </c>
      <c r="F3535" s="68" t="s">
        <v>360</v>
      </c>
      <c r="G3535" s="68" t="s">
        <v>77</v>
      </c>
      <c r="H3535" s="68" t="s">
        <v>273</v>
      </c>
      <c r="I3535" s="68" t="s">
        <v>639</v>
      </c>
      <c r="J3535" s="65">
        <v>1189</v>
      </c>
      <c r="K3535" s="65">
        <v>3841</v>
      </c>
      <c r="L3535" s="65">
        <v>410</v>
      </c>
      <c r="M3535" s="65" t="s">
        <v>495</v>
      </c>
    </row>
    <row r="3536" spans="1:13" ht="12.75" customHeight="1">
      <c r="A3536" s="65" t="str">
        <f>IF(ROW()=1,"KEY",IF(ISNA(VLOOKUP(B3536,車名対応マスタ!B:D,3,FALSE)),"",IF(VLOOKUP(B3536,車名対応マスタ!B:D,3,FALSE)="","",$D3536&amp;" "&amp;IF($G3536="9","J","O")&amp;" "&amp;$I3536&amp;" "&amp;IF($I3536&lt;=TEXT(★完成資料!$A$1,"yyyymm"),TEXT(★完成資料!$A$1,"yyyymm"),"999999")&amp; " " &amp; LEFT(F3536 &amp; "          ",10))))</f>
        <v xml:space="preserve">T O 202202 yyyy00 HV        </v>
      </c>
      <c r="B3536" s="68" t="s">
        <v>314</v>
      </c>
      <c r="C3536" s="68" t="s">
        <v>160</v>
      </c>
      <c r="D3536" s="68" t="s">
        <v>287</v>
      </c>
      <c r="E3536" s="68" t="s">
        <v>359</v>
      </c>
      <c r="F3536" s="68" t="s">
        <v>360</v>
      </c>
      <c r="G3536" s="68" t="s">
        <v>77</v>
      </c>
      <c r="H3536" s="68" t="s">
        <v>273</v>
      </c>
      <c r="I3536" s="68" t="s">
        <v>640</v>
      </c>
      <c r="J3536" s="65">
        <v>1476</v>
      </c>
      <c r="K3536" s="65">
        <v>2646</v>
      </c>
      <c r="L3536" s="65">
        <v>410</v>
      </c>
      <c r="M3536" s="65" t="s">
        <v>495</v>
      </c>
    </row>
    <row r="3537" spans="1:13" ht="12.75" customHeight="1">
      <c r="A3537" s="65" t="str">
        <f>IF(ROW()=1,"KEY",IF(ISNA(VLOOKUP(B3537,車名対応マスタ!B:D,3,FALSE)),"",IF(VLOOKUP(B3537,車名対応マスタ!B:D,3,FALSE)="","",$D3537&amp;" "&amp;IF($G3537="9","J","O")&amp;" "&amp;$I3537&amp;" "&amp;IF($I3537&lt;=TEXT(★完成資料!$A$1,"yyyymm"),TEXT(★完成資料!$A$1,"yyyymm"),"999999")&amp; " " &amp; LEFT(F3537 &amp; "          ",10))))</f>
        <v xml:space="preserve">T O 202203 yyyy00 HV        </v>
      </c>
      <c r="B3537" s="68" t="s">
        <v>314</v>
      </c>
      <c r="C3537" s="68" t="s">
        <v>160</v>
      </c>
      <c r="D3537" s="68" t="s">
        <v>287</v>
      </c>
      <c r="E3537" s="68" t="s">
        <v>359</v>
      </c>
      <c r="F3537" s="68" t="s">
        <v>360</v>
      </c>
      <c r="G3537" s="68" t="s">
        <v>77</v>
      </c>
      <c r="H3537" s="68" t="s">
        <v>273</v>
      </c>
      <c r="I3537" s="68" t="s">
        <v>641</v>
      </c>
      <c r="J3537" s="65">
        <v>1256</v>
      </c>
      <c r="K3537" s="65">
        <v>4348</v>
      </c>
      <c r="L3537" s="65">
        <v>410</v>
      </c>
      <c r="M3537" s="65" t="s">
        <v>495</v>
      </c>
    </row>
    <row r="3538" spans="1:13" ht="12.75" customHeight="1">
      <c r="A3538" s="65" t="str">
        <f>IF(ROW()=1,"KEY",IF(ISNA(VLOOKUP(B3538,車名対応マスタ!B:D,3,FALSE)),"",IF(VLOOKUP(B3538,車名対応マスタ!B:D,3,FALSE)="","",$D3538&amp;" "&amp;IF($G3538="9","J","O")&amp;" "&amp;$I3538&amp;" "&amp;IF($I3538&lt;=TEXT(★完成資料!$A$1,"yyyymm"),TEXT(★完成資料!$A$1,"yyyymm"),"999999")&amp; " " &amp; LEFT(F3538 &amp; "          ",10))))</f>
        <v xml:space="preserve">T O 202204 yyyy00 HV        </v>
      </c>
      <c r="B3538" s="68" t="s">
        <v>314</v>
      </c>
      <c r="C3538" s="68" t="s">
        <v>160</v>
      </c>
      <c r="D3538" s="68" t="s">
        <v>287</v>
      </c>
      <c r="E3538" s="68" t="s">
        <v>359</v>
      </c>
      <c r="F3538" s="68" t="s">
        <v>360</v>
      </c>
      <c r="G3538" s="68" t="s">
        <v>77</v>
      </c>
      <c r="H3538" s="68" t="s">
        <v>273</v>
      </c>
      <c r="I3538" s="68" t="s">
        <v>642</v>
      </c>
      <c r="J3538" s="65">
        <v>2492</v>
      </c>
      <c r="K3538" s="65">
        <v>1919</v>
      </c>
      <c r="L3538" s="65">
        <v>410</v>
      </c>
      <c r="M3538" s="65" t="s">
        <v>495</v>
      </c>
    </row>
    <row r="3539" spans="1:13" ht="12.75" customHeight="1">
      <c r="A3539" s="65" t="str">
        <f>IF(ROW()=1,"KEY",IF(ISNA(VLOOKUP(B3539,車名対応マスタ!B:D,3,FALSE)),"",IF(VLOOKUP(B3539,車名対応マスタ!B:D,3,FALSE)="","",$D3539&amp;" "&amp;IF($G3539="9","J","O")&amp;" "&amp;$I3539&amp;" "&amp;IF($I3539&lt;=TEXT(★完成資料!$A$1,"yyyymm"),TEXT(★完成資料!$A$1,"yyyymm"),"999999")&amp; " " &amp; LEFT(F3539 &amp; "          ",10))))</f>
        <v xml:space="preserve">T O 202205 yyyy00 HV        </v>
      </c>
      <c r="B3539" s="68" t="s">
        <v>314</v>
      </c>
      <c r="C3539" s="68" t="s">
        <v>160</v>
      </c>
      <c r="D3539" s="68" t="s">
        <v>287</v>
      </c>
      <c r="E3539" s="68" t="s">
        <v>359</v>
      </c>
      <c r="F3539" s="68" t="s">
        <v>360</v>
      </c>
      <c r="G3539" s="68" t="s">
        <v>77</v>
      </c>
      <c r="H3539" s="68" t="s">
        <v>273</v>
      </c>
      <c r="I3539" s="68" t="s">
        <v>647</v>
      </c>
      <c r="J3539" s="65">
        <v>1884</v>
      </c>
      <c r="K3539" s="65">
        <v>2242</v>
      </c>
      <c r="L3539" s="65">
        <v>410</v>
      </c>
      <c r="M3539" s="65" t="s">
        <v>495</v>
      </c>
    </row>
    <row r="3540" spans="1:13" ht="12.75" customHeight="1">
      <c r="A3540" s="65" t="str">
        <f>IF(ROW()=1,"KEY",IF(ISNA(VLOOKUP(B3540,車名対応マスタ!B:D,3,FALSE)),"",IF(VLOOKUP(B3540,車名対応マスタ!B:D,3,FALSE)="","",$D3540&amp;" "&amp;IF($G3540="9","J","O")&amp;" "&amp;$I3540&amp;" "&amp;IF($I3540&lt;=TEXT(★完成資料!$A$1,"yyyymm"),TEXT(★完成資料!$A$1,"yyyymm"),"999999")&amp; " " &amp; LEFT(F3540 &amp; "          ",10))))</f>
        <v xml:space="preserve">T O 202206 yyyy00 HV        </v>
      </c>
      <c r="B3540" s="68" t="s">
        <v>314</v>
      </c>
      <c r="C3540" s="68" t="s">
        <v>160</v>
      </c>
      <c r="D3540" s="68" t="s">
        <v>287</v>
      </c>
      <c r="E3540" s="68" t="s">
        <v>359</v>
      </c>
      <c r="F3540" s="68" t="s">
        <v>360</v>
      </c>
      <c r="G3540" s="68" t="s">
        <v>77</v>
      </c>
      <c r="H3540" s="68" t="s">
        <v>273</v>
      </c>
      <c r="I3540" s="68" t="s">
        <v>652</v>
      </c>
      <c r="J3540" s="65">
        <v>2741</v>
      </c>
      <c r="K3540" s="65">
        <v>3726</v>
      </c>
      <c r="L3540" s="65">
        <v>410</v>
      </c>
      <c r="M3540" s="65" t="s">
        <v>495</v>
      </c>
    </row>
    <row r="3541" spans="1:13" ht="12.75" customHeight="1">
      <c r="A3541" s="65" t="str">
        <f>IF(ROW()=1,"KEY",IF(ISNA(VLOOKUP(B3541,車名対応マスタ!B:D,3,FALSE)),"",IF(VLOOKUP(B3541,車名対応マスタ!B:D,3,FALSE)="","",$D3541&amp;" "&amp;IF($G3541="9","J","O")&amp;" "&amp;$I3541&amp;" "&amp;IF($I3541&lt;=TEXT(★完成資料!$A$1,"yyyymm"),TEXT(★完成資料!$A$1,"yyyymm"),"999999")&amp; " " &amp; LEFT(F3541 &amp; "          ",10))))</f>
        <v xml:space="preserve">T O 202207 yyyy00 HV        </v>
      </c>
      <c r="B3541" s="68" t="s">
        <v>314</v>
      </c>
      <c r="C3541" s="68" t="s">
        <v>160</v>
      </c>
      <c r="D3541" s="68" t="s">
        <v>287</v>
      </c>
      <c r="E3541" s="68" t="s">
        <v>359</v>
      </c>
      <c r="F3541" s="68" t="s">
        <v>360</v>
      </c>
      <c r="G3541" s="68" t="s">
        <v>77</v>
      </c>
      <c r="H3541" s="68" t="s">
        <v>273</v>
      </c>
      <c r="I3541" s="68" t="s">
        <v>655</v>
      </c>
      <c r="J3541" s="65">
        <v>3050</v>
      </c>
      <c r="K3541" s="65">
        <v>2913</v>
      </c>
      <c r="L3541" s="65">
        <v>410</v>
      </c>
      <c r="M3541" s="65" t="s">
        <v>495</v>
      </c>
    </row>
    <row r="3542" spans="1:13" ht="12.75" customHeight="1">
      <c r="A3542" s="65" t="str">
        <f>IF(ROW()=1,"KEY",IF(ISNA(VLOOKUP(B3542,車名対応マスタ!B:D,3,FALSE)),"",IF(VLOOKUP(B3542,車名対応マスタ!B:D,3,FALSE)="","",$D3542&amp;" "&amp;IF($G3542="9","J","O")&amp;" "&amp;$I3542&amp;" "&amp;IF($I3542&lt;=TEXT(★完成資料!$A$1,"yyyymm"),TEXT(★完成資料!$A$1,"yyyymm"),"999999")&amp; " " &amp; LEFT(F3542 &amp; "          ",10))))</f>
        <v xml:space="preserve">T O 202208 yyyy00 HV        </v>
      </c>
      <c r="B3542" s="68" t="s">
        <v>314</v>
      </c>
      <c r="C3542" s="68" t="s">
        <v>160</v>
      </c>
      <c r="D3542" s="68" t="s">
        <v>287</v>
      </c>
      <c r="E3542" s="68" t="s">
        <v>359</v>
      </c>
      <c r="F3542" s="68" t="s">
        <v>360</v>
      </c>
      <c r="G3542" s="68" t="s">
        <v>77</v>
      </c>
      <c r="H3542" s="68" t="s">
        <v>273</v>
      </c>
      <c r="I3542" s="68" t="s">
        <v>656</v>
      </c>
      <c r="J3542" s="65">
        <v>2460</v>
      </c>
      <c r="K3542" s="65">
        <v>2164</v>
      </c>
      <c r="L3542" s="65">
        <v>410</v>
      </c>
      <c r="M3542" s="65" t="s">
        <v>495</v>
      </c>
    </row>
    <row r="3543" spans="1:13" ht="12.75" customHeight="1">
      <c r="A3543" s="65" t="str">
        <f>IF(ROW()=1,"KEY",IF(ISNA(VLOOKUP(B3543,車名対応マスタ!B:D,3,FALSE)),"",IF(VLOOKUP(B3543,車名対応マスタ!B:D,3,FALSE)="","",$D3543&amp;" "&amp;IF($G3543="9","J","O")&amp;" "&amp;$I3543&amp;" "&amp;IF($I3543&lt;=TEXT(★完成資料!$A$1,"yyyymm"),TEXT(★完成資料!$A$1,"yyyymm"),"999999")&amp; " " &amp; LEFT(F3543 &amp; "          ",10))))</f>
        <v xml:space="preserve">T O 202209 yyyy00 HV        </v>
      </c>
      <c r="B3543" s="68" t="s">
        <v>314</v>
      </c>
      <c r="C3543" s="68" t="s">
        <v>160</v>
      </c>
      <c r="D3543" s="68" t="s">
        <v>287</v>
      </c>
      <c r="E3543" s="68" t="s">
        <v>359</v>
      </c>
      <c r="F3543" s="68" t="s">
        <v>360</v>
      </c>
      <c r="G3543" s="68" t="s">
        <v>77</v>
      </c>
      <c r="H3543" s="68" t="s">
        <v>273</v>
      </c>
      <c r="I3543" s="68" t="s">
        <v>657</v>
      </c>
      <c r="J3543" s="65">
        <v>4234</v>
      </c>
      <c r="K3543" s="65">
        <v>1801</v>
      </c>
      <c r="L3543" s="65">
        <v>410</v>
      </c>
      <c r="M3543" s="65" t="s">
        <v>495</v>
      </c>
    </row>
    <row r="3544" spans="1:13" ht="12.75" customHeight="1">
      <c r="A3544" s="65" t="str">
        <f>IF(ROW()=1,"KEY",IF(ISNA(VLOOKUP(B3544,車名対応マスタ!B:D,3,FALSE)),"",IF(VLOOKUP(B3544,車名対応マスタ!B:D,3,FALSE)="","",$D3544&amp;" "&amp;IF($G3544="9","J","O")&amp;" "&amp;$I3544&amp;" "&amp;IF($I3544&lt;=TEXT(★完成資料!$A$1,"yyyymm"),TEXT(★完成資料!$A$1,"yyyymm"),"999999")&amp; " " &amp; LEFT(F3544 &amp; "          ",10))))</f>
        <v xml:space="preserve">T O 202210 yyyy00 HV        </v>
      </c>
      <c r="B3544" s="68" t="s">
        <v>314</v>
      </c>
      <c r="C3544" s="68" t="s">
        <v>160</v>
      </c>
      <c r="D3544" s="68" t="s">
        <v>287</v>
      </c>
      <c r="E3544" s="68" t="s">
        <v>359</v>
      </c>
      <c r="F3544" s="68" t="s">
        <v>360</v>
      </c>
      <c r="G3544" s="68" t="s">
        <v>77</v>
      </c>
      <c r="H3544" s="68" t="s">
        <v>273</v>
      </c>
      <c r="I3544" s="68" t="s">
        <v>663</v>
      </c>
      <c r="J3544" s="65">
        <v>4570</v>
      </c>
      <c r="K3544" s="65">
        <v>1791</v>
      </c>
      <c r="L3544" s="65">
        <v>410</v>
      </c>
      <c r="M3544" s="65" t="s">
        <v>495</v>
      </c>
    </row>
    <row r="3545" spans="1:13" ht="12.75" customHeight="1">
      <c r="A3545" s="65" t="str">
        <f>IF(ROW()=1,"KEY",IF(ISNA(VLOOKUP(B3545,車名対応マスタ!B:D,3,FALSE)),"",IF(VLOOKUP(B3545,車名対応マスタ!B:D,3,FALSE)="","",$D3545&amp;" "&amp;IF($G3545="9","J","O")&amp;" "&amp;$I3545&amp;" "&amp;IF($I3545&lt;=TEXT(★完成資料!$A$1,"yyyymm"),TEXT(★完成資料!$A$1,"yyyymm"),"999999")&amp; " " &amp; LEFT(F3545 &amp; "          ",10))))</f>
        <v xml:space="preserve">T O 202201 yyyy00 HV        </v>
      </c>
      <c r="B3545" s="68" t="s">
        <v>314</v>
      </c>
      <c r="C3545" s="68" t="s">
        <v>160</v>
      </c>
      <c r="D3545" s="68" t="s">
        <v>287</v>
      </c>
      <c r="E3545" s="68" t="s">
        <v>359</v>
      </c>
      <c r="F3545" s="68" t="s">
        <v>360</v>
      </c>
      <c r="G3545" s="68" t="s">
        <v>77</v>
      </c>
      <c r="H3545" s="68" t="s">
        <v>273</v>
      </c>
      <c r="I3545" s="68" t="s">
        <v>639</v>
      </c>
      <c r="J3545" s="65">
        <v>1275</v>
      </c>
      <c r="K3545" s="65">
        <v>1269</v>
      </c>
      <c r="L3545" s="65">
        <v>408</v>
      </c>
      <c r="M3545" s="65" t="s">
        <v>496</v>
      </c>
    </row>
    <row r="3546" spans="1:13" ht="12.75" customHeight="1">
      <c r="A3546" s="65" t="str">
        <f>IF(ROW()=1,"KEY",IF(ISNA(VLOOKUP(B3546,車名対応マスタ!B:D,3,FALSE)),"",IF(VLOOKUP(B3546,車名対応マスタ!B:D,3,FALSE)="","",$D3546&amp;" "&amp;IF($G3546="9","J","O")&amp;" "&amp;$I3546&amp;" "&amp;IF($I3546&lt;=TEXT(★完成資料!$A$1,"yyyymm"),TEXT(★完成資料!$A$1,"yyyymm"),"999999")&amp; " " &amp; LEFT(F3546 &amp; "          ",10))))</f>
        <v xml:space="preserve">T O 202202 yyyy00 HV        </v>
      </c>
      <c r="B3546" s="68" t="s">
        <v>314</v>
      </c>
      <c r="C3546" s="68" t="s">
        <v>160</v>
      </c>
      <c r="D3546" s="68" t="s">
        <v>287</v>
      </c>
      <c r="E3546" s="68" t="s">
        <v>359</v>
      </c>
      <c r="F3546" s="68" t="s">
        <v>360</v>
      </c>
      <c r="G3546" s="68" t="s">
        <v>77</v>
      </c>
      <c r="H3546" s="68" t="s">
        <v>273</v>
      </c>
      <c r="I3546" s="68" t="s">
        <v>640</v>
      </c>
      <c r="J3546" s="65">
        <v>709</v>
      </c>
      <c r="K3546" s="65">
        <v>493</v>
      </c>
      <c r="L3546" s="65">
        <v>408</v>
      </c>
      <c r="M3546" s="65" t="s">
        <v>496</v>
      </c>
    </row>
    <row r="3547" spans="1:13" ht="12.75" customHeight="1">
      <c r="A3547" s="65" t="str">
        <f>IF(ROW()=1,"KEY",IF(ISNA(VLOOKUP(B3547,車名対応マスタ!B:D,3,FALSE)),"",IF(VLOOKUP(B3547,車名対応マスタ!B:D,3,FALSE)="","",$D3547&amp;" "&amp;IF($G3547="9","J","O")&amp;" "&amp;$I3547&amp;" "&amp;IF($I3547&lt;=TEXT(★完成資料!$A$1,"yyyymm"),TEXT(★完成資料!$A$1,"yyyymm"),"999999")&amp; " " &amp; LEFT(F3547 &amp; "          ",10))))</f>
        <v xml:space="preserve">T O 202203 yyyy00 HV        </v>
      </c>
      <c r="B3547" s="68" t="s">
        <v>314</v>
      </c>
      <c r="C3547" s="68" t="s">
        <v>160</v>
      </c>
      <c r="D3547" s="68" t="s">
        <v>287</v>
      </c>
      <c r="E3547" s="68" t="s">
        <v>359</v>
      </c>
      <c r="F3547" s="68" t="s">
        <v>360</v>
      </c>
      <c r="G3547" s="68" t="s">
        <v>77</v>
      </c>
      <c r="H3547" s="68" t="s">
        <v>273</v>
      </c>
      <c r="I3547" s="68" t="s">
        <v>641</v>
      </c>
      <c r="J3547" s="65">
        <v>3402</v>
      </c>
      <c r="K3547" s="65">
        <v>4438</v>
      </c>
      <c r="L3547" s="65">
        <v>408</v>
      </c>
      <c r="M3547" s="65" t="s">
        <v>496</v>
      </c>
    </row>
    <row r="3548" spans="1:13" ht="12.75" customHeight="1">
      <c r="A3548" s="65" t="str">
        <f>IF(ROW()=1,"KEY",IF(ISNA(VLOOKUP(B3548,車名対応マスタ!B:D,3,FALSE)),"",IF(VLOOKUP(B3548,車名対応マスタ!B:D,3,FALSE)="","",$D3548&amp;" "&amp;IF($G3548="9","J","O")&amp;" "&amp;$I3548&amp;" "&amp;IF($I3548&lt;=TEXT(★完成資料!$A$1,"yyyymm"),TEXT(★完成資料!$A$1,"yyyymm"),"999999")&amp; " " &amp; LEFT(F3548 &amp; "          ",10))))</f>
        <v xml:space="preserve">T O 202204 yyyy00 HV        </v>
      </c>
      <c r="B3548" s="68" t="s">
        <v>314</v>
      </c>
      <c r="C3548" s="68" t="s">
        <v>160</v>
      </c>
      <c r="D3548" s="68" t="s">
        <v>287</v>
      </c>
      <c r="E3548" s="68" t="s">
        <v>359</v>
      </c>
      <c r="F3548" s="68" t="s">
        <v>360</v>
      </c>
      <c r="G3548" s="68" t="s">
        <v>77</v>
      </c>
      <c r="H3548" s="68" t="s">
        <v>273</v>
      </c>
      <c r="I3548" s="68" t="s">
        <v>642</v>
      </c>
      <c r="J3548" s="65">
        <v>1859</v>
      </c>
      <c r="K3548" s="65">
        <v>2029</v>
      </c>
      <c r="L3548" s="65">
        <v>408</v>
      </c>
      <c r="M3548" s="65" t="s">
        <v>496</v>
      </c>
    </row>
    <row r="3549" spans="1:13" ht="12.75" customHeight="1">
      <c r="A3549" s="65" t="str">
        <f>IF(ROW()=1,"KEY",IF(ISNA(VLOOKUP(B3549,車名対応マスタ!B:D,3,FALSE)),"",IF(VLOOKUP(B3549,車名対応マスタ!B:D,3,FALSE)="","",$D3549&amp;" "&amp;IF($G3549="9","J","O")&amp;" "&amp;$I3549&amp;" "&amp;IF($I3549&lt;=TEXT(★完成資料!$A$1,"yyyymm"),TEXT(★完成資料!$A$1,"yyyymm"),"999999")&amp; " " &amp; LEFT(F3549 &amp; "          ",10))))</f>
        <v xml:space="preserve">T O 202205 yyyy00 HV        </v>
      </c>
      <c r="B3549" s="68" t="s">
        <v>314</v>
      </c>
      <c r="C3549" s="68" t="s">
        <v>160</v>
      </c>
      <c r="D3549" s="68" t="s">
        <v>287</v>
      </c>
      <c r="E3549" s="68" t="s">
        <v>359</v>
      </c>
      <c r="F3549" s="68" t="s">
        <v>360</v>
      </c>
      <c r="G3549" s="68" t="s">
        <v>77</v>
      </c>
      <c r="H3549" s="68" t="s">
        <v>273</v>
      </c>
      <c r="I3549" s="68" t="s">
        <v>647</v>
      </c>
      <c r="J3549" s="65">
        <v>1757</v>
      </c>
      <c r="K3549" s="65">
        <v>2129</v>
      </c>
      <c r="L3549" s="65">
        <v>408</v>
      </c>
      <c r="M3549" s="65" t="s">
        <v>496</v>
      </c>
    </row>
    <row r="3550" spans="1:13" ht="12.75" customHeight="1">
      <c r="A3550" s="65" t="str">
        <f>IF(ROW()=1,"KEY",IF(ISNA(VLOOKUP(B3550,車名対応マスタ!B:D,3,FALSE)),"",IF(VLOOKUP(B3550,車名対応マスタ!B:D,3,FALSE)="","",$D3550&amp;" "&amp;IF($G3550="9","J","O")&amp;" "&amp;$I3550&amp;" "&amp;IF($I3550&lt;=TEXT(★完成資料!$A$1,"yyyymm"),TEXT(★完成資料!$A$1,"yyyymm"),"999999")&amp; " " &amp; LEFT(F3550 &amp; "          ",10))))</f>
        <v xml:space="preserve">T O 202206 yyyy00 HV        </v>
      </c>
      <c r="B3550" s="68" t="s">
        <v>314</v>
      </c>
      <c r="C3550" s="68" t="s">
        <v>160</v>
      </c>
      <c r="D3550" s="68" t="s">
        <v>287</v>
      </c>
      <c r="E3550" s="68" t="s">
        <v>359</v>
      </c>
      <c r="F3550" s="68" t="s">
        <v>360</v>
      </c>
      <c r="G3550" s="68" t="s">
        <v>77</v>
      </c>
      <c r="H3550" s="68" t="s">
        <v>273</v>
      </c>
      <c r="I3550" s="68" t="s">
        <v>652</v>
      </c>
      <c r="J3550" s="65">
        <v>1956</v>
      </c>
      <c r="K3550" s="65">
        <v>2982</v>
      </c>
      <c r="L3550" s="65">
        <v>408</v>
      </c>
      <c r="M3550" s="65" t="s">
        <v>496</v>
      </c>
    </row>
    <row r="3551" spans="1:13" ht="12.75" customHeight="1">
      <c r="A3551" s="65" t="str">
        <f>IF(ROW()=1,"KEY",IF(ISNA(VLOOKUP(B3551,車名対応マスタ!B:D,3,FALSE)),"",IF(VLOOKUP(B3551,車名対応マスタ!B:D,3,FALSE)="","",$D3551&amp;" "&amp;IF($G3551="9","J","O")&amp;" "&amp;$I3551&amp;" "&amp;IF($I3551&lt;=TEXT(★完成資料!$A$1,"yyyymm"),TEXT(★完成資料!$A$1,"yyyymm"),"999999")&amp; " " &amp; LEFT(F3551 &amp; "          ",10))))</f>
        <v xml:space="preserve">T O 202207 yyyy00 HV        </v>
      </c>
      <c r="B3551" s="68" t="s">
        <v>314</v>
      </c>
      <c r="C3551" s="68" t="s">
        <v>160</v>
      </c>
      <c r="D3551" s="68" t="s">
        <v>287</v>
      </c>
      <c r="E3551" s="68" t="s">
        <v>359</v>
      </c>
      <c r="F3551" s="68" t="s">
        <v>360</v>
      </c>
      <c r="G3551" s="68" t="s">
        <v>77</v>
      </c>
      <c r="H3551" s="68" t="s">
        <v>273</v>
      </c>
      <c r="I3551" s="68" t="s">
        <v>655</v>
      </c>
      <c r="J3551" s="65">
        <v>1659</v>
      </c>
      <c r="K3551" s="65">
        <v>2737</v>
      </c>
      <c r="L3551" s="65">
        <v>408</v>
      </c>
      <c r="M3551" s="65" t="s">
        <v>496</v>
      </c>
    </row>
    <row r="3552" spans="1:13" ht="12.75" customHeight="1">
      <c r="A3552" s="65" t="str">
        <f>IF(ROW()=1,"KEY",IF(ISNA(VLOOKUP(B3552,車名対応マスタ!B:D,3,FALSE)),"",IF(VLOOKUP(B3552,車名対応マスタ!B:D,3,FALSE)="","",$D3552&amp;" "&amp;IF($G3552="9","J","O")&amp;" "&amp;$I3552&amp;" "&amp;IF($I3552&lt;=TEXT(★完成資料!$A$1,"yyyymm"),TEXT(★完成資料!$A$1,"yyyymm"),"999999")&amp; " " &amp; LEFT(F3552 &amp; "          ",10))))</f>
        <v xml:space="preserve">T O 202208 yyyy00 HV        </v>
      </c>
      <c r="B3552" s="68" t="s">
        <v>314</v>
      </c>
      <c r="C3552" s="68" t="s">
        <v>160</v>
      </c>
      <c r="D3552" s="68" t="s">
        <v>287</v>
      </c>
      <c r="E3552" s="68" t="s">
        <v>359</v>
      </c>
      <c r="F3552" s="68" t="s">
        <v>360</v>
      </c>
      <c r="G3552" s="68" t="s">
        <v>77</v>
      </c>
      <c r="H3552" s="68" t="s">
        <v>273</v>
      </c>
      <c r="I3552" s="68" t="s">
        <v>656</v>
      </c>
      <c r="J3552" s="65">
        <v>895</v>
      </c>
      <c r="K3552" s="65">
        <v>1468</v>
      </c>
      <c r="L3552" s="65">
        <v>408</v>
      </c>
      <c r="M3552" s="65" t="s">
        <v>496</v>
      </c>
    </row>
    <row r="3553" spans="1:13" ht="12.75" customHeight="1">
      <c r="A3553" s="65" t="str">
        <f>IF(ROW()=1,"KEY",IF(ISNA(VLOOKUP(B3553,車名対応マスタ!B:D,3,FALSE)),"",IF(VLOOKUP(B3553,車名対応マスタ!B:D,3,FALSE)="","",$D3553&amp;" "&amp;IF($G3553="9","J","O")&amp;" "&amp;$I3553&amp;" "&amp;IF($I3553&lt;=TEXT(★完成資料!$A$1,"yyyymm"),TEXT(★完成資料!$A$1,"yyyymm"),"999999")&amp; " " &amp; LEFT(F3553 &amp; "          ",10))))</f>
        <v xml:space="preserve">T O 202209 yyyy00 HV        </v>
      </c>
      <c r="B3553" s="68" t="s">
        <v>314</v>
      </c>
      <c r="C3553" s="68" t="s">
        <v>160</v>
      </c>
      <c r="D3553" s="68" t="s">
        <v>287</v>
      </c>
      <c r="E3553" s="68" t="s">
        <v>359</v>
      </c>
      <c r="F3553" s="68" t="s">
        <v>360</v>
      </c>
      <c r="G3553" s="68" t="s">
        <v>77</v>
      </c>
      <c r="H3553" s="68" t="s">
        <v>273</v>
      </c>
      <c r="I3553" s="68" t="s">
        <v>657</v>
      </c>
      <c r="J3553" s="65">
        <v>3108</v>
      </c>
      <c r="K3553" s="65">
        <v>3815</v>
      </c>
      <c r="L3553" s="65">
        <v>408</v>
      </c>
      <c r="M3553" s="65" t="s">
        <v>496</v>
      </c>
    </row>
    <row r="3554" spans="1:13" ht="12.75" customHeight="1">
      <c r="A3554" s="65" t="str">
        <f>IF(ROW()=1,"KEY",IF(ISNA(VLOOKUP(B3554,車名対応マスタ!B:D,3,FALSE)),"",IF(VLOOKUP(B3554,車名対応マスタ!B:D,3,FALSE)="","",$D3554&amp;" "&amp;IF($G3554="9","J","O")&amp;" "&amp;$I3554&amp;" "&amp;IF($I3554&lt;=TEXT(★完成資料!$A$1,"yyyymm"),TEXT(★完成資料!$A$1,"yyyymm"),"999999")&amp; " " &amp; LEFT(F3554 &amp; "          ",10))))</f>
        <v xml:space="preserve">T O 202210 yyyy00 HV        </v>
      </c>
      <c r="B3554" s="68" t="s">
        <v>314</v>
      </c>
      <c r="C3554" s="68" t="s">
        <v>160</v>
      </c>
      <c r="D3554" s="68" t="s">
        <v>287</v>
      </c>
      <c r="E3554" s="68" t="s">
        <v>359</v>
      </c>
      <c r="F3554" s="68" t="s">
        <v>360</v>
      </c>
      <c r="G3554" s="68" t="s">
        <v>77</v>
      </c>
      <c r="H3554" s="68" t="s">
        <v>273</v>
      </c>
      <c r="I3554" s="68" t="s">
        <v>663</v>
      </c>
      <c r="J3554" s="65">
        <v>1918</v>
      </c>
      <c r="K3554" s="65">
        <v>468</v>
      </c>
      <c r="L3554" s="65">
        <v>408</v>
      </c>
      <c r="M3554" s="65" t="s">
        <v>496</v>
      </c>
    </row>
    <row r="3555" spans="1:13" ht="12.75" customHeight="1">
      <c r="A3555" s="65" t="str">
        <f>IF(ROW()=1,"KEY",IF(ISNA(VLOOKUP(B3555,車名対応マスタ!B:D,3,FALSE)),"",IF(VLOOKUP(B3555,車名対応マスタ!B:D,3,FALSE)="","",$D3555&amp;" "&amp;IF($G3555="9","J","O")&amp;" "&amp;$I3555&amp;" "&amp;IF($I3555&lt;=TEXT(★完成資料!$A$1,"yyyymm"),TEXT(★完成資料!$A$1,"yyyymm"),"999999")&amp; " " &amp; LEFT(F3555 &amp; "          ",10))))</f>
        <v xml:space="preserve">T O 202201 yyyy00 HV        </v>
      </c>
      <c r="B3555" s="68" t="s">
        <v>314</v>
      </c>
      <c r="C3555" s="68" t="s">
        <v>160</v>
      </c>
      <c r="D3555" s="68" t="s">
        <v>287</v>
      </c>
      <c r="E3555" s="68" t="s">
        <v>359</v>
      </c>
      <c r="F3555" s="68" t="s">
        <v>360</v>
      </c>
      <c r="G3555" s="68" t="s">
        <v>77</v>
      </c>
      <c r="H3555" s="68" t="s">
        <v>273</v>
      </c>
      <c r="I3555" s="68" t="s">
        <v>639</v>
      </c>
      <c r="J3555" s="65">
        <v>2635</v>
      </c>
      <c r="K3555" s="65">
        <v>3300</v>
      </c>
      <c r="L3555" s="65">
        <v>414</v>
      </c>
      <c r="M3555" s="65" t="s">
        <v>377</v>
      </c>
    </row>
    <row r="3556" spans="1:13" ht="12.75" customHeight="1">
      <c r="A3556" s="65" t="str">
        <f>IF(ROW()=1,"KEY",IF(ISNA(VLOOKUP(B3556,車名対応マスタ!B:D,3,FALSE)),"",IF(VLOOKUP(B3556,車名対応マスタ!B:D,3,FALSE)="","",$D3556&amp;" "&amp;IF($G3556="9","J","O")&amp;" "&amp;$I3556&amp;" "&amp;IF($I3556&lt;=TEXT(★完成資料!$A$1,"yyyymm"),TEXT(★完成資料!$A$1,"yyyymm"),"999999")&amp; " " &amp; LEFT(F3556 &amp; "          ",10))))</f>
        <v xml:space="preserve">T O 202202 yyyy00 HV        </v>
      </c>
      <c r="B3556" s="68" t="s">
        <v>314</v>
      </c>
      <c r="C3556" s="68" t="s">
        <v>160</v>
      </c>
      <c r="D3556" s="68" t="s">
        <v>287</v>
      </c>
      <c r="E3556" s="68" t="s">
        <v>359</v>
      </c>
      <c r="F3556" s="68" t="s">
        <v>360</v>
      </c>
      <c r="G3556" s="68" t="s">
        <v>77</v>
      </c>
      <c r="H3556" s="68" t="s">
        <v>273</v>
      </c>
      <c r="I3556" s="68" t="s">
        <v>640</v>
      </c>
      <c r="J3556" s="65">
        <v>2000</v>
      </c>
      <c r="K3556" s="65">
        <v>3620</v>
      </c>
      <c r="L3556" s="65">
        <v>414</v>
      </c>
      <c r="M3556" s="65" t="s">
        <v>377</v>
      </c>
    </row>
    <row r="3557" spans="1:13" ht="12.75" customHeight="1">
      <c r="A3557" s="65" t="str">
        <f>IF(ROW()=1,"KEY",IF(ISNA(VLOOKUP(B3557,車名対応マスタ!B:D,3,FALSE)),"",IF(VLOOKUP(B3557,車名対応マスタ!B:D,3,FALSE)="","",$D3557&amp;" "&amp;IF($G3557="9","J","O")&amp;" "&amp;$I3557&amp;" "&amp;IF($I3557&lt;=TEXT(★完成資料!$A$1,"yyyymm"),TEXT(★完成資料!$A$1,"yyyymm"),"999999")&amp; " " &amp; LEFT(F3557 &amp; "          ",10))))</f>
        <v xml:space="preserve">T O 202203 yyyy00 HV        </v>
      </c>
      <c r="B3557" s="68" t="s">
        <v>314</v>
      </c>
      <c r="C3557" s="68" t="s">
        <v>160</v>
      </c>
      <c r="D3557" s="68" t="s">
        <v>287</v>
      </c>
      <c r="E3557" s="68" t="s">
        <v>359</v>
      </c>
      <c r="F3557" s="68" t="s">
        <v>360</v>
      </c>
      <c r="G3557" s="68" t="s">
        <v>77</v>
      </c>
      <c r="H3557" s="68" t="s">
        <v>273</v>
      </c>
      <c r="I3557" s="68" t="s">
        <v>641</v>
      </c>
      <c r="J3557" s="65">
        <v>1274</v>
      </c>
      <c r="K3557" s="65">
        <v>3280</v>
      </c>
      <c r="L3557" s="65">
        <v>414</v>
      </c>
      <c r="M3557" s="65" t="s">
        <v>377</v>
      </c>
    </row>
    <row r="3558" spans="1:13" ht="12.75" customHeight="1">
      <c r="A3558" s="65" t="str">
        <f>IF(ROW()=1,"KEY",IF(ISNA(VLOOKUP(B3558,車名対応マスタ!B:D,3,FALSE)),"",IF(VLOOKUP(B3558,車名対応マスタ!B:D,3,FALSE)="","",$D3558&amp;" "&amp;IF($G3558="9","J","O")&amp;" "&amp;$I3558&amp;" "&amp;IF($I3558&lt;=TEXT(★完成資料!$A$1,"yyyymm"),TEXT(★完成資料!$A$1,"yyyymm"),"999999")&amp; " " &amp; LEFT(F3558 &amp; "          ",10))))</f>
        <v xml:space="preserve">T O 202204 yyyy00 HV        </v>
      </c>
      <c r="B3558" s="68" t="s">
        <v>314</v>
      </c>
      <c r="C3558" s="68" t="s">
        <v>160</v>
      </c>
      <c r="D3558" s="68" t="s">
        <v>287</v>
      </c>
      <c r="E3558" s="68" t="s">
        <v>359</v>
      </c>
      <c r="F3558" s="68" t="s">
        <v>360</v>
      </c>
      <c r="G3558" s="68" t="s">
        <v>77</v>
      </c>
      <c r="H3558" s="68" t="s">
        <v>273</v>
      </c>
      <c r="I3558" s="68" t="s">
        <v>642</v>
      </c>
      <c r="J3558" s="65">
        <v>3356</v>
      </c>
      <c r="K3558" s="65">
        <v>3582</v>
      </c>
      <c r="L3558" s="65">
        <v>414</v>
      </c>
      <c r="M3558" s="65" t="s">
        <v>377</v>
      </c>
    </row>
    <row r="3559" spans="1:13" ht="12.75" customHeight="1">
      <c r="A3559" s="65" t="str">
        <f>IF(ROW()=1,"KEY",IF(ISNA(VLOOKUP(B3559,車名対応マスタ!B:D,3,FALSE)),"",IF(VLOOKUP(B3559,車名対応マスタ!B:D,3,FALSE)="","",$D3559&amp;" "&amp;IF($G3559="9","J","O")&amp;" "&amp;$I3559&amp;" "&amp;IF($I3559&lt;=TEXT(★完成資料!$A$1,"yyyymm"),TEXT(★完成資料!$A$1,"yyyymm"),"999999")&amp; " " &amp; LEFT(F3559 &amp; "          ",10))))</f>
        <v xml:space="preserve">T O 202205 yyyy00 HV        </v>
      </c>
      <c r="B3559" s="68" t="s">
        <v>314</v>
      </c>
      <c r="C3559" s="68" t="s">
        <v>160</v>
      </c>
      <c r="D3559" s="68" t="s">
        <v>287</v>
      </c>
      <c r="E3559" s="68" t="s">
        <v>359</v>
      </c>
      <c r="F3559" s="68" t="s">
        <v>360</v>
      </c>
      <c r="G3559" s="68" t="s">
        <v>77</v>
      </c>
      <c r="H3559" s="68" t="s">
        <v>273</v>
      </c>
      <c r="I3559" s="68" t="s">
        <v>647</v>
      </c>
      <c r="J3559" s="65">
        <v>1413</v>
      </c>
      <c r="K3559" s="65">
        <v>3455</v>
      </c>
      <c r="L3559" s="65">
        <v>414</v>
      </c>
      <c r="M3559" s="65" t="s">
        <v>377</v>
      </c>
    </row>
    <row r="3560" spans="1:13" ht="12.75" customHeight="1">
      <c r="A3560" s="65" t="str">
        <f>IF(ROW()=1,"KEY",IF(ISNA(VLOOKUP(B3560,車名対応マスタ!B:D,3,FALSE)),"",IF(VLOOKUP(B3560,車名対応マスタ!B:D,3,FALSE)="","",$D3560&amp;" "&amp;IF($G3560="9","J","O")&amp;" "&amp;$I3560&amp;" "&amp;IF($I3560&lt;=TEXT(★完成資料!$A$1,"yyyymm"),TEXT(★完成資料!$A$1,"yyyymm"),"999999")&amp; " " &amp; LEFT(F3560 &amp; "          ",10))))</f>
        <v xml:space="preserve">T O 202206 yyyy00 HV        </v>
      </c>
      <c r="B3560" s="68" t="s">
        <v>314</v>
      </c>
      <c r="C3560" s="68" t="s">
        <v>160</v>
      </c>
      <c r="D3560" s="68" t="s">
        <v>287</v>
      </c>
      <c r="E3560" s="68" t="s">
        <v>359</v>
      </c>
      <c r="F3560" s="68" t="s">
        <v>360</v>
      </c>
      <c r="G3560" s="68" t="s">
        <v>77</v>
      </c>
      <c r="H3560" s="68" t="s">
        <v>273</v>
      </c>
      <c r="I3560" s="68" t="s">
        <v>652</v>
      </c>
      <c r="J3560" s="65">
        <v>1516</v>
      </c>
      <c r="K3560" s="65">
        <v>3166</v>
      </c>
      <c r="L3560" s="65">
        <v>414</v>
      </c>
      <c r="M3560" s="65" t="s">
        <v>377</v>
      </c>
    </row>
    <row r="3561" spans="1:13" ht="12.75" customHeight="1">
      <c r="A3561" s="65" t="str">
        <f>IF(ROW()=1,"KEY",IF(ISNA(VLOOKUP(B3561,車名対応マスタ!B:D,3,FALSE)),"",IF(VLOOKUP(B3561,車名対応マスタ!B:D,3,FALSE)="","",$D3561&amp;" "&amp;IF($G3561="9","J","O")&amp;" "&amp;$I3561&amp;" "&amp;IF($I3561&lt;=TEXT(★完成資料!$A$1,"yyyymm"),TEXT(★完成資料!$A$1,"yyyymm"),"999999")&amp; " " &amp; LEFT(F3561 &amp; "          ",10))))</f>
        <v xml:space="preserve">T O 202207 yyyy00 HV        </v>
      </c>
      <c r="B3561" s="68" t="s">
        <v>314</v>
      </c>
      <c r="C3561" s="68" t="s">
        <v>160</v>
      </c>
      <c r="D3561" s="68" t="s">
        <v>287</v>
      </c>
      <c r="E3561" s="68" t="s">
        <v>359</v>
      </c>
      <c r="F3561" s="68" t="s">
        <v>360</v>
      </c>
      <c r="G3561" s="68" t="s">
        <v>77</v>
      </c>
      <c r="H3561" s="68" t="s">
        <v>273</v>
      </c>
      <c r="I3561" s="68" t="s">
        <v>655</v>
      </c>
      <c r="J3561" s="65">
        <v>1850</v>
      </c>
      <c r="K3561" s="65">
        <v>1976</v>
      </c>
      <c r="L3561" s="65">
        <v>414</v>
      </c>
      <c r="M3561" s="65" t="s">
        <v>377</v>
      </c>
    </row>
    <row r="3562" spans="1:13" ht="12.75" customHeight="1">
      <c r="A3562" s="65" t="str">
        <f>IF(ROW()=1,"KEY",IF(ISNA(VLOOKUP(B3562,車名対応マスタ!B:D,3,FALSE)),"",IF(VLOOKUP(B3562,車名対応マスタ!B:D,3,FALSE)="","",$D3562&amp;" "&amp;IF($G3562="9","J","O")&amp;" "&amp;$I3562&amp;" "&amp;IF($I3562&lt;=TEXT(★完成資料!$A$1,"yyyymm"),TEXT(★完成資料!$A$1,"yyyymm"),"999999")&amp; " " &amp; LEFT(F3562 &amp; "          ",10))))</f>
        <v xml:space="preserve">T O 202208 yyyy00 HV        </v>
      </c>
      <c r="B3562" s="68" t="s">
        <v>314</v>
      </c>
      <c r="C3562" s="68" t="s">
        <v>160</v>
      </c>
      <c r="D3562" s="68" t="s">
        <v>287</v>
      </c>
      <c r="E3562" s="68" t="s">
        <v>359</v>
      </c>
      <c r="F3562" s="68" t="s">
        <v>360</v>
      </c>
      <c r="G3562" s="68" t="s">
        <v>77</v>
      </c>
      <c r="H3562" s="68" t="s">
        <v>273</v>
      </c>
      <c r="I3562" s="68" t="s">
        <v>656</v>
      </c>
      <c r="J3562" s="65">
        <v>884</v>
      </c>
      <c r="K3562" s="65">
        <v>1960</v>
      </c>
      <c r="L3562" s="65">
        <v>414</v>
      </c>
      <c r="M3562" s="65" t="s">
        <v>377</v>
      </c>
    </row>
    <row r="3563" spans="1:13" ht="12.75" customHeight="1">
      <c r="A3563" s="65" t="str">
        <f>IF(ROW()=1,"KEY",IF(ISNA(VLOOKUP(B3563,車名対応マスタ!B:D,3,FALSE)),"",IF(VLOOKUP(B3563,車名対応マスタ!B:D,3,FALSE)="","",$D3563&amp;" "&amp;IF($G3563="9","J","O")&amp;" "&amp;$I3563&amp;" "&amp;IF($I3563&lt;=TEXT(★完成資料!$A$1,"yyyymm"),TEXT(★完成資料!$A$1,"yyyymm"),"999999")&amp; " " &amp; LEFT(F3563 &amp; "          ",10))))</f>
        <v xml:space="preserve">T O 202209 yyyy00 HV        </v>
      </c>
      <c r="B3563" s="68" t="s">
        <v>314</v>
      </c>
      <c r="C3563" s="68" t="s">
        <v>160</v>
      </c>
      <c r="D3563" s="68" t="s">
        <v>287</v>
      </c>
      <c r="E3563" s="68" t="s">
        <v>359</v>
      </c>
      <c r="F3563" s="68" t="s">
        <v>360</v>
      </c>
      <c r="G3563" s="68" t="s">
        <v>77</v>
      </c>
      <c r="H3563" s="68" t="s">
        <v>273</v>
      </c>
      <c r="I3563" s="68" t="s">
        <v>657</v>
      </c>
      <c r="J3563" s="65">
        <v>2180</v>
      </c>
      <c r="K3563" s="65">
        <v>1951</v>
      </c>
      <c r="L3563" s="65">
        <v>414</v>
      </c>
      <c r="M3563" s="65" t="s">
        <v>377</v>
      </c>
    </row>
    <row r="3564" spans="1:13" ht="12.75" customHeight="1">
      <c r="A3564" s="65" t="str">
        <f>IF(ROW()=1,"KEY",IF(ISNA(VLOOKUP(B3564,車名対応マスタ!B:D,3,FALSE)),"",IF(VLOOKUP(B3564,車名対応マスタ!B:D,3,FALSE)="","",$D3564&amp;" "&amp;IF($G3564="9","J","O")&amp;" "&amp;$I3564&amp;" "&amp;IF($I3564&lt;=TEXT(★完成資料!$A$1,"yyyymm"),TEXT(★完成資料!$A$1,"yyyymm"),"999999")&amp; " " &amp; LEFT(F3564 &amp; "          ",10))))</f>
        <v xml:space="preserve">T O 202210 yyyy00 HV        </v>
      </c>
      <c r="B3564" s="68" t="s">
        <v>314</v>
      </c>
      <c r="C3564" s="68" t="s">
        <v>160</v>
      </c>
      <c r="D3564" s="68" t="s">
        <v>287</v>
      </c>
      <c r="E3564" s="68" t="s">
        <v>359</v>
      </c>
      <c r="F3564" s="68" t="s">
        <v>360</v>
      </c>
      <c r="G3564" s="68" t="s">
        <v>77</v>
      </c>
      <c r="H3564" s="68" t="s">
        <v>273</v>
      </c>
      <c r="I3564" s="68" t="s">
        <v>663</v>
      </c>
      <c r="J3564" s="65">
        <v>1616</v>
      </c>
      <c r="K3564" s="65">
        <v>602</v>
      </c>
      <c r="L3564" s="65">
        <v>414</v>
      </c>
      <c r="M3564" s="65" t="s">
        <v>377</v>
      </c>
    </row>
    <row r="3565" spans="1:13" ht="12.75" customHeight="1">
      <c r="A3565" s="65" t="str">
        <f>IF(ROW()=1,"KEY",IF(ISNA(VLOOKUP(B3565,車名対応マスタ!B:D,3,FALSE)),"",IF(VLOOKUP(B3565,車名対応マスタ!B:D,3,FALSE)="","",$D3565&amp;" "&amp;IF($G3565="9","J","O")&amp;" "&amp;$I3565&amp;" "&amp;IF($I3565&lt;=TEXT(★完成資料!$A$1,"yyyymm"),TEXT(★完成資料!$A$1,"yyyymm"),"999999")&amp; " " &amp; LEFT(F3565 &amp; "          ",10))))</f>
        <v xml:space="preserve">T O 202201 yyyy00 HV        </v>
      </c>
      <c r="B3565" s="68" t="s">
        <v>314</v>
      </c>
      <c r="C3565" s="68" t="s">
        <v>160</v>
      </c>
      <c r="D3565" s="68" t="s">
        <v>287</v>
      </c>
      <c r="E3565" s="68" t="s">
        <v>359</v>
      </c>
      <c r="F3565" s="68" t="s">
        <v>360</v>
      </c>
      <c r="G3565" s="68" t="s">
        <v>77</v>
      </c>
      <c r="H3565" s="68" t="s">
        <v>273</v>
      </c>
      <c r="I3565" s="68" t="s">
        <v>639</v>
      </c>
      <c r="J3565" s="65">
        <v>628</v>
      </c>
      <c r="K3565" s="65">
        <v>801</v>
      </c>
      <c r="L3565" s="65">
        <v>424</v>
      </c>
      <c r="M3565" s="65" t="s">
        <v>378</v>
      </c>
    </row>
    <row r="3566" spans="1:13" ht="12.75" customHeight="1">
      <c r="A3566" s="65" t="str">
        <f>IF(ROW()=1,"KEY",IF(ISNA(VLOOKUP(B3566,車名対応マスタ!B:D,3,FALSE)),"",IF(VLOOKUP(B3566,車名対応マスタ!B:D,3,FALSE)="","",$D3566&amp;" "&amp;IF($G3566="9","J","O")&amp;" "&amp;$I3566&amp;" "&amp;IF($I3566&lt;=TEXT(★完成資料!$A$1,"yyyymm"),TEXT(★完成資料!$A$1,"yyyymm"),"999999")&amp; " " &amp; LEFT(F3566 &amp; "          ",10))))</f>
        <v xml:space="preserve">T O 202202 yyyy00 HV        </v>
      </c>
      <c r="B3566" s="68" t="s">
        <v>314</v>
      </c>
      <c r="C3566" s="68" t="s">
        <v>160</v>
      </c>
      <c r="D3566" s="68" t="s">
        <v>287</v>
      </c>
      <c r="E3566" s="68" t="s">
        <v>359</v>
      </c>
      <c r="F3566" s="68" t="s">
        <v>360</v>
      </c>
      <c r="G3566" s="68" t="s">
        <v>77</v>
      </c>
      <c r="H3566" s="68" t="s">
        <v>273</v>
      </c>
      <c r="I3566" s="68" t="s">
        <v>640</v>
      </c>
      <c r="J3566" s="65">
        <v>743</v>
      </c>
      <c r="K3566" s="65">
        <v>768</v>
      </c>
      <c r="L3566" s="65">
        <v>424</v>
      </c>
      <c r="M3566" s="65" t="s">
        <v>378</v>
      </c>
    </row>
    <row r="3567" spans="1:13" ht="12.75" customHeight="1">
      <c r="A3567" s="65" t="str">
        <f>IF(ROW()=1,"KEY",IF(ISNA(VLOOKUP(B3567,車名対応マスタ!B:D,3,FALSE)),"",IF(VLOOKUP(B3567,車名対応マスタ!B:D,3,FALSE)="","",$D3567&amp;" "&amp;IF($G3567="9","J","O")&amp;" "&amp;$I3567&amp;" "&amp;IF($I3567&lt;=TEXT(★完成資料!$A$1,"yyyymm"),TEXT(★完成資料!$A$1,"yyyymm"),"999999")&amp; " " &amp; LEFT(F3567 &amp; "          ",10))))</f>
        <v xml:space="preserve">T O 202203 yyyy00 HV        </v>
      </c>
      <c r="B3567" s="68" t="s">
        <v>314</v>
      </c>
      <c r="C3567" s="68" t="s">
        <v>160</v>
      </c>
      <c r="D3567" s="68" t="s">
        <v>287</v>
      </c>
      <c r="E3567" s="68" t="s">
        <v>359</v>
      </c>
      <c r="F3567" s="68" t="s">
        <v>360</v>
      </c>
      <c r="G3567" s="68" t="s">
        <v>77</v>
      </c>
      <c r="H3567" s="68" t="s">
        <v>273</v>
      </c>
      <c r="I3567" s="68" t="s">
        <v>641</v>
      </c>
      <c r="J3567" s="65">
        <v>533</v>
      </c>
      <c r="K3567" s="65">
        <v>859</v>
      </c>
      <c r="L3567" s="65">
        <v>424</v>
      </c>
      <c r="M3567" s="65" t="s">
        <v>378</v>
      </c>
    </row>
    <row r="3568" spans="1:13" ht="12.75" customHeight="1">
      <c r="A3568" s="65" t="str">
        <f>IF(ROW()=1,"KEY",IF(ISNA(VLOOKUP(B3568,車名対応マスタ!B:D,3,FALSE)),"",IF(VLOOKUP(B3568,車名対応マスタ!B:D,3,FALSE)="","",$D3568&amp;" "&amp;IF($G3568="9","J","O")&amp;" "&amp;$I3568&amp;" "&amp;IF($I3568&lt;=TEXT(★完成資料!$A$1,"yyyymm"),TEXT(★完成資料!$A$1,"yyyymm"),"999999")&amp; " " &amp; LEFT(F3568 &amp; "          ",10))))</f>
        <v xml:space="preserve">T O 202204 yyyy00 HV        </v>
      </c>
      <c r="B3568" s="68" t="s">
        <v>314</v>
      </c>
      <c r="C3568" s="68" t="s">
        <v>160</v>
      </c>
      <c r="D3568" s="68" t="s">
        <v>287</v>
      </c>
      <c r="E3568" s="68" t="s">
        <v>359</v>
      </c>
      <c r="F3568" s="68" t="s">
        <v>360</v>
      </c>
      <c r="G3568" s="68" t="s">
        <v>77</v>
      </c>
      <c r="H3568" s="68" t="s">
        <v>273</v>
      </c>
      <c r="I3568" s="68" t="s">
        <v>642</v>
      </c>
      <c r="J3568" s="65">
        <v>949</v>
      </c>
      <c r="K3568" s="65">
        <v>767</v>
      </c>
      <c r="L3568" s="65">
        <v>424</v>
      </c>
      <c r="M3568" s="65" t="s">
        <v>378</v>
      </c>
    </row>
    <row r="3569" spans="1:13" ht="12.75" customHeight="1">
      <c r="A3569" s="65" t="str">
        <f>IF(ROW()=1,"KEY",IF(ISNA(VLOOKUP(B3569,車名対応マスタ!B:D,3,FALSE)),"",IF(VLOOKUP(B3569,車名対応マスタ!B:D,3,FALSE)="","",$D3569&amp;" "&amp;IF($G3569="9","J","O")&amp;" "&amp;$I3569&amp;" "&amp;IF($I3569&lt;=TEXT(★完成資料!$A$1,"yyyymm"),TEXT(★完成資料!$A$1,"yyyymm"),"999999")&amp; " " &amp; LEFT(F3569 &amp; "          ",10))))</f>
        <v xml:space="preserve">T O 202205 yyyy00 HV        </v>
      </c>
      <c r="B3569" s="68" t="s">
        <v>314</v>
      </c>
      <c r="C3569" s="68" t="s">
        <v>160</v>
      </c>
      <c r="D3569" s="68" t="s">
        <v>287</v>
      </c>
      <c r="E3569" s="68" t="s">
        <v>359</v>
      </c>
      <c r="F3569" s="68" t="s">
        <v>360</v>
      </c>
      <c r="G3569" s="68" t="s">
        <v>77</v>
      </c>
      <c r="H3569" s="68" t="s">
        <v>273</v>
      </c>
      <c r="I3569" s="68" t="s">
        <v>647</v>
      </c>
      <c r="J3569" s="65">
        <v>618</v>
      </c>
      <c r="K3569" s="65">
        <v>1319</v>
      </c>
      <c r="L3569" s="65">
        <v>424</v>
      </c>
      <c r="M3569" s="65" t="s">
        <v>378</v>
      </c>
    </row>
    <row r="3570" spans="1:13" ht="12.75" customHeight="1">
      <c r="A3570" s="65" t="str">
        <f>IF(ROW()=1,"KEY",IF(ISNA(VLOOKUP(B3570,車名対応マスタ!B:D,3,FALSE)),"",IF(VLOOKUP(B3570,車名対応マスタ!B:D,3,FALSE)="","",$D3570&amp;" "&amp;IF($G3570="9","J","O")&amp;" "&amp;$I3570&amp;" "&amp;IF($I3570&lt;=TEXT(★完成資料!$A$1,"yyyymm"),TEXT(★完成資料!$A$1,"yyyymm"),"999999")&amp; " " &amp; LEFT(F3570 &amp; "          ",10))))</f>
        <v xml:space="preserve">T O 202206 yyyy00 HV        </v>
      </c>
      <c r="B3570" s="68" t="s">
        <v>314</v>
      </c>
      <c r="C3570" s="68" t="s">
        <v>160</v>
      </c>
      <c r="D3570" s="68" t="s">
        <v>287</v>
      </c>
      <c r="E3570" s="68" t="s">
        <v>359</v>
      </c>
      <c r="F3570" s="68" t="s">
        <v>360</v>
      </c>
      <c r="G3570" s="68" t="s">
        <v>77</v>
      </c>
      <c r="H3570" s="68" t="s">
        <v>273</v>
      </c>
      <c r="I3570" s="68" t="s">
        <v>652</v>
      </c>
      <c r="J3570" s="65">
        <v>881</v>
      </c>
      <c r="K3570" s="65">
        <v>1384</v>
      </c>
      <c r="L3570" s="65">
        <v>424</v>
      </c>
      <c r="M3570" s="65" t="s">
        <v>378</v>
      </c>
    </row>
    <row r="3571" spans="1:13" ht="12.75" customHeight="1">
      <c r="A3571" s="65" t="str">
        <f>IF(ROW()=1,"KEY",IF(ISNA(VLOOKUP(B3571,車名対応マスタ!B:D,3,FALSE)),"",IF(VLOOKUP(B3571,車名対応マスタ!B:D,3,FALSE)="","",$D3571&amp;" "&amp;IF($G3571="9","J","O")&amp;" "&amp;$I3571&amp;" "&amp;IF($I3571&lt;=TEXT(★完成資料!$A$1,"yyyymm"),TEXT(★完成資料!$A$1,"yyyymm"),"999999")&amp; " " &amp; LEFT(F3571 &amp; "          ",10))))</f>
        <v xml:space="preserve">T O 202207 yyyy00 HV        </v>
      </c>
      <c r="B3571" s="68" t="s">
        <v>314</v>
      </c>
      <c r="C3571" s="68" t="s">
        <v>160</v>
      </c>
      <c r="D3571" s="68" t="s">
        <v>287</v>
      </c>
      <c r="E3571" s="68" t="s">
        <v>359</v>
      </c>
      <c r="F3571" s="68" t="s">
        <v>360</v>
      </c>
      <c r="G3571" s="68" t="s">
        <v>77</v>
      </c>
      <c r="H3571" s="68" t="s">
        <v>273</v>
      </c>
      <c r="I3571" s="68" t="s">
        <v>655</v>
      </c>
      <c r="J3571" s="65">
        <v>1198</v>
      </c>
      <c r="K3571" s="65">
        <v>1128</v>
      </c>
      <c r="L3571" s="65">
        <v>424</v>
      </c>
      <c r="M3571" s="65" t="s">
        <v>378</v>
      </c>
    </row>
    <row r="3572" spans="1:13" ht="12.75" customHeight="1">
      <c r="A3572" s="65" t="str">
        <f>IF(ROW()=1,"KEY",IF(ISNA(VLOOKUP(B3572,車名対応マスタ!B:D,3,FALSE)),"",IF(VLOOKUP(B3572,車名対応マスタ!B:D,3,FALSE)="","",$D3572&amp;" "&amp;IF($G3572="9","J","O")&amp;" "&amp;$I3572&amp;" "&amp;IF($I3572&lt;=TEXT(★完成資料!$A$1,"yyyymm"),TEXT(★完成資料!$A$1,"yyyymm"),"999999")&amp; " " &amp; LEFT(F3572 &amp; "          ",10))))</f>
        <v xml:space="preserve">T O 202208 yyyy00 HV        </v>
      </c>
      <c r="B3572" s="68" t="s">
        <v>314</v>
      </c>
      <c r="C3572" s="68" t="s">
        <v>160</v>
      </c>
      <c r="D3572" s="68" t="s">
        <v>287</v>
      </c>
      <c r="E3572" s="68" t="s">
        <v>359</v>
      </c>
      <c r="F3572" s="68" t="s">
        <v>360</v>
      </c>
      <c r="G3572" s="68" t="s">
        <v>77</v>
      </c>
      <c r="H3572" s="68" t="s">
        <v>273</v>
      </c>
      <c r="I3572" s="68" t="s">
        <v>656</v>
      </c>
      <c r="J3572" s="65">
        <v>1431</v>
      </c>
      <c r="K3572" s="65">
        <v>541</v>
      </c>
      <c r="L3572" s="65">
        <v>424</v>
      </c>
      <c r="M3572" s="65" t="s">
        <v>378</v>
      </c>
    </row>
    <row r="3573" spans="1:13" ht="12.75" customHeight="1">
      <c r="A3573" s="65" t="str">
        <f>IF(ROW()=1,"KEY",IF(ISNA(VLOOKUP(B3573,車名対応マスタ!B:D,3,FALSE)),"",IF(VLOOKUP(B3573,車名対応マスタ!B:D,3,FALSE)="","",$D3573&amp;" "&amp;IF($G3573="9","J","O")&amp;" "&amp;$I3573&amp;" "&amp;IF($I3573&lt;=TEXT(★完成資料!$A$1,"yyyymm"),TEXT(★完成資料!$A$1,"yyyymm"),"999999")&amp; " " &amp; LEFT(F3573 &amp; "          ",10))))</f>
        <v xml:space="preserve">T O 202209 yyyy00 HV        </v>
      </c>
      <c r="B3573" s="68" t="s">
        <v>314</v>
      </c>
      <c r="C3573" s="68" t="s">
        <v>160</v>
      </c>
      <c r="D3573" s="68" t="s">
        <v>287</v>
      </c>
      <c r="E3573" s="68" t="s">
        <v>359</v>
      </c>
      <c r="F3573" s="68" t="s">
        <v>360</v>
      </c>
      <c r="G3573" s="68" t="s">
        <v>77</v>
      </c>
      <c r="H3573" s="68" t="s">
        <v>273</v>
      </c>
      <c r="I3573" s="68" t="s">
        <v>657</v>
      </c>
      <c r="J3573" s="65">
        <v>621</v>
      </c>
      <c r="K3573" s="65">
        <v>524</v>
      </c>
      <c r="L3573" s="65">
        <v>424</v>
      </c>
      <c r="M3573" s="65" t="s">
        <v>378</v>
      </c>
    </row>
    <row r="3574" spans="1:13" ht="12.75" customHeight="1">
      <c r="A3574" s="65" t="str">
        <f>IF(ROW()=1,"KEY",IF(ISNA(VLOOKUP(B3574,車名対応マスタ!B:D,3,FALSE)),"",IF(VLOOKUP(B3574,車名対応マスタ!B:D,3,FALSE)="","",$D3574&amp;" "&amp;IF($G3574="9","J","O")&amp;" "&amp;$I3574&amp;" "&amp;IF($I3574&lt;=TEXT(★完成資料!$A$1,"yyyymm"),TEXT(★完成資料!$A$1,"yyyymm"),"999999")&amp; " " &amp; LEFT(F3574 &amp; "          ",10))))</f>
        <v xml:space="preserve">T O 202210 yyyy00 HV        </v>
      </c>
      <c r="B3574" s="68" t="s">
        <v>314</v>
      </c>
      <c r="C3574" s="68" t="s">
        <v>160</v>
      </c>
      <c r="D3574" s="68" t="s">
        <v>287</v>
      </c>
      <c r="E3574" s="68" t="s">
        <v>359</v>
      </c>
      <c r="F3574" s="68" t="s">
        <v>360</v>
      </c>
      <c r="G3574" s="68" t="s">
        <v>77</v>
      </c>
      <c r="H3574" s="68" t="s">
        <v>273</v>
      </c>
      <c r="I3574" s="68" t="s">
        <v>663</v>
      </c>
      <c r="J3574" s="65">
        <v>582</v>
      </c>
      <c r="K3574" s="65">
        <v>154</v>
      </c>
      <c r="L3574" s="65">
        <v>424</v>
      </c>
      <c r="M3574" s="65" t="s">
        <v>378</v>
      </c>
    </row>
    <row r="3575" spans="1:13" ht="12.75" customHeight="1">
      <c r="A3575" s="65" t="str">
        <f>IF(ROW()=1,"KEY",IF(ISNA(VLOOKUP(B3575,車名対応マスタ!B:D,3,FALSE)),"",IF(VLOOKUP(B3575,車名対応マスタ!B:D,3,FALSE)="","",$D3575&amp;" "&amp;IF($G3575="9","J","O")&amp;" "&amp;$I3575&amp;" "&amp;IF($I3575&lt;=TEXT(★完成資料!$A$1,"yyyymm"),TEXT(★完成資料!$A$1,"yyyymm"),"999999")&amp; " " &amp; LEFT(F3575 &amp; "          ",10))))</f>
        <v xml:space="preserve">T O 202201 yyyy00 HV        </v>
      </c>
      <c r="B3575" s="68" t="s">
        <v>314</v>
      </c>
      <c r="C3575" s="68" t="s">
        <v>160</v>
      </c>
      <c r="D3575" s="68" t="s">
        <v>287</v>
      </c>
      <c r="E3575" s="68" t="s">
        <v>359</v>
      </c>
      <c r="F3575" s="68" t="s">
        <v>360</v>
      </c>
      <c r="G3575" s="68" t="s">
        <v>77</v>
      </c>
      <c r="H3575" s="68" t="s">
        <v>273</v>
      </c>
      <c r="I3575" s="68" t="s">
        <v>639</v>
      </c>
      <c r="J3575" s="65">
        <v>537</v>
      </c>
      <c r="K3575" s="65">
        <v>416</v>
      </c>
      <c r="L3575" s="65">
        <v>419</v>
      </c>
      <c r="M3575" s="65" t="s">
        <v>262</v>
      </c>
    </row>
    <row r="3576" spans="1:13" ht="12.75" customHeight="1">
      <c r="A3576" s="65" t="str">
        <f>IF(ROW()=1,"KEY",IF(ISNA(VLOOKUP(B3576,車名対応マスタ!B:D,3,FALSE)),"",IF(VLOOKUP(B3576,車名対応マスタ!B:D,3,FALSE)="","",$D3576&amp;" "&amp;IF($G3576="9","J","O")&amp;" "&amp;$I3576&amp;" "&amp;IF($I3576&lt;=TEXT(★完成資料!$A$1,"yyyymm"),TEXT(★完成資料!$A$1,"yyyymm"),"999999")&amp; " " &amp; LEFT(F3576 &amp; "          ",10))))</f>
        <v xml:space="preserve">T O 202202 yyyy00 HV        </v>
      </c>
      <c r="B3576" s="68" t="s">
        <v>314</v>
      </c>
      <c r="C3576" s="68" t="s">
        <v>160</v>
      </c>
      <c r="D3576" s="68" t="s">
        <v>287</v>
      </c>
      <c r="E3576" s="68" t="s">
        <v>359</v>
      </c>
      <c r="F3576" s="68" t="s">
        <v>360</v>
      </c>
      <c r="G3576" s="68" t="s">
        <v>77</v>
      </c>
      <c r="H3576" s="68" t="s">
        <v>273</v>
      </c>
      <c r="I3576" s="68" t="s">
        <v>640</v>
      </c>
      <c r="J3576" s="65">
        <v>427</v>
      </c>
      <c r="K3576" s="65">
        <v>317</v>
      </c>
      <c r="L3576" s="65">
        <v>419</v>
      </c>
      <c r="M3576" s="65" t="s">
        <v>262</v>
      </c>
    </row>
    <row r="3577" spans="1:13" ht="12.75" customHeight="1">
      <c r="A3577" s="65" t="str">
        <f>IF(ROW()=1,"KEY",IF(ISNA(VLOOKUP(B3577,車名対応マスタ!B:D,3,FALSE)),"",IF(VLOOKUP(B3577,車名対応マスタ!B:D,3,FALSE)="","",$D3577&amp;" "&amp;IF($G3577="9","J","O")&amp;" "&amp;$I3577&amp;" "&amp;IF($I3577&lt;=TEXT(★完成資料!$A$1,"yyyymm"),TEXT(★完成資料!$A$1,"yyyymm"),"999999")&amp; " " &amp; LEFT(F3577 &amp; "          ",10))))</f>
        <v xml:space="preserve">T O 202203 yyyy00 HV        </v>
      </c>
      <c r="B3577" s="68" t="s">
        <v>314</v>
      </c>
      <c r="C3577" s="68" t="s">
        <v>160</v>
      </c>
      <c r="D3577" s="68" t="s">
        <v>287</v>
      </c>
      <c r="E3577" s="68" t="s">
        <v>359</v>
      </c>
      <c r="F3577" s="68" t="s">
        <v>360</v>
      </c>
      <c r="G3577" s="68" t="s">
        <v>77</v>
      </c>
      <c r="H3577" s="68" t="s">
        <v>273</v>
      </c>
      <c r="I3577" s="68" t="s">
        <v>641</v>
      </c>
      <c r="J3577" s="65">
        <v>129</v>
      </c>
      <c r="K3577" s="65">
        <v>521</v>
      </c>
      <c r="L3577" s="65">
        <v>419</v>
      </c>
      <c r="M3577" s="65" t="s">
        <v>262</v>
      </c>
    </row>
    <row r="3578" spans="1:13" ht="12.75" customHeight="1">
      <c r="A3578" s="65" t="str">
        <f>IF(ROW()=1,"KEY",IF(ISNA(VLOOKUP(B3578,車名対応マスタ!B:D,3,FALSE)),"",IF(VLOOKUP(B3578,車名対応マスタ!B:D,3,FALSE)="","",$D3578&amp;" "&amp;IF($G3578="9","J","O")&amp;" "&amp;$I3578&amp;" "&amp;IF($I3578&lt;=TEXT(★完成資料!$A$1,"yyyymm"),TEXT(★完成資料!$A$1,"yyyymm"),"999999")&amp; " " &amp; LEFT(F3578 &amp; "          ",10))))</f>
        <v xml:space="preserve">T O 202204 yyyy00 HV        </v>
      </c>
      <c r="B3578" s="68" t="s">
        <v>314</v>
      </c>
      <c r="C3578" s="68" t="s">
        <v>160</v>
      </c>
      <c r="D3578" s="68" t="s">
        <v>287</v>
      </c>
      <c r="E3578" s="68" t="s">
        <v>359</v>
      </c>
      <c r="F3578" s="68" t="s">
        <v>360</v>
      </c>
      <c r="G3578" s="68" t="s">
        <v>77</v>
      </c>
      <c r="H3578" s="68" t="s">
        <v>273</v>
      </c>
      <c r="I3578" s="68" t="s">
        <v>642</v>
      </c>
      <c r="J3578" s="65">
        <v>644</v>
      </c>
      <c r="K3578" s="65">
        <v>498</v>
      </c>
      <c r="L3578" s="65">
        <v>419</v>
      </c>
      <c r="M3578" s="65" t="s">
        <v>262</v>
      </c>
    </row>
    <row r="3579" spans="1:13" ht="12.75" customHeight="1">
      <c r="A3579" s="65" t="str">
        <f>IF(ROW()=1,"KEY",IF(ISNA(VLOOKUP(B3579,車名対応マスタ!B:D,3,FALSE)),"",IF(VLOOKUP(B3579,車名対応マスタ!B:D,3,FALSE)="","",$D3579&amp;" "&amp;IF($G3579="9","J","O")&amp;" "&amp;$I3579&amp;" "&amp;IF($I3579&lt;=TEXT(★完成資料!$A$1,"yyyymm"),TEXT(★完成資料!$A$1,"yyyymm"),"999999")&amp; " " &amp; LEFT(F3579 &amp; "          ",10))))</f>
        <v xml:space="preserve">T O 202205 yyyy00 HV        </v>
      </c>
      <c r="B3579" s="68" t="s">
        <v>314</v>
      </c>
      <c r="C3579" s="68" t="s">
        <v>160</v>
      </c>
      <c r="D3579" s="68" t="s">
        <v>287</v>
      </c>
      <c r="E3579" s="68" t="s">
        <v>359</v>
      </c>
      <c r="F3579" s="68" t="s">
        <v>360</v>
      </c>
      <c r="G3579" s="68" t="s">
        <v>77</v>
      </c>
      <c r="H3579" s="68" t="s">
        <v>273</v>
      </c>
      <c r="I3579" s="68" t="s">
        <v>647</v>
      </c>
      <c r="J3579" s="65">
        <v>456</v>
      </c>
      <c r="K3579" s="65">
        <v>762</v>
      </c>
      <c r="L3579" s="65">
        <v>419</v>
      </c>
      <c r="M3579" s="65" t="s">
        <v>262</v>
      </c>
    </row>
    <row r="3580" spans="1:13" ht="12.75" customHeight="1">
      <c r="A3580" s="65" t="str">
        <f>IF(ROW()=1,"KEY",IF(ISNA(VLOOKUP(B3580,車名対応マスタ!B:D,3,FALSE)),"",IF(VLOOKUP(B3580,車名対応マスタ!B:D,3,FALSE)="","",$D3580&amp;" "&amp;IF($G3580="9","J","O")&amp;" "&amp;$I3580&amp;" "&amp;IF($I3580&lt;=TEXT(★完成資料!$A$1,"yyyymm"),TEXT(★完成資料!$A$1,"yyyymm"),"999999")&amp; " " &amp; LEFT(F3580 &amp; "          ",10))))</f>
        <v xml:space="preserve">T O 202206 yyyy00 HV        </v>
      </c>
      <c r="B3580" s="68" t="s">
        <v>314</v>
      </c>
      <c r="C3580" s="68" t="s">
        <v>160</v>
      </c>
      <c r="D3580" s="68" t="s">
        <v>287</v>
      </c>
      <c r="E3580" s="68" t="s">
        <v>359</v>
      </c>
      <c r="F3580" s="68" t="s">
        <v>360</v>
      </c>
      <c r="G3580" s="68" t="s">
        <v>77</v>
      </c>
      <c r="H3580" s="68" t="s">
        <v>273</v>
      </c>
      <c r="I3580" s="68" t="s">
        <v>652</v>
      </c>
      <c r="J3580" s="65">
        <v>383</v>
      </c>
      <c r="K3580" s="65">
        <v>807</v>
      </c>
      <c r="L3580" s="65">
        <v>419</v>
      </c>
      <c r="M3580" s="65" t="s">
        <v>262</v>
      </c>
    </row>
    <row r="3581" spans="1:13" ht="12.75" customHeight="1">
      <c r="A3581" s="65" t="str">
        <f>IF(ROW()=1,"KEY",IF(ISNA(VLOOKUP(B3581,車名対応マスタ!B:D,3,FALSE)),"",IF(VLOOKUP(B3581,車名対応マスタ!B:D,3,FALSE)="","",$D3581&amp;" "&amp;IF($G3581="9","J","O")&amp;" "&amp;$I3581&amp;" "&amp;IF($I3581&lt;=TEXT(★完成資料!$A$1,"yyyymm"),TEXT(★完成資料!$A$1,"yyyymm"),"999999")&amp; " " &amp; LEFT(F3581 &amp; "          ",10))))</f>
        <v xml:space="preserve">T O 202207 yyyy00 HV        </v>
      </c>
      <c r="B3581" s="68" t="s">
        <v>314</v>
      </c>
      <c r="C3581" s="68" t="s">
        <v>160</v>
      </c>
      <c r="D3581" s="68" t="s">
        <v>287</v>
      </c>
      <c r="E3581" s="68" t="s">
        <v>359</v>
      </c>
      <c r="F3581" s="68" t="s">
        <v>360</v>
      </c>
      <c r="G3581" s="68" t="s">
        <v>77</v>
      </c>
      <c r="H3581" s="68" t="s">
        <v>273</v>
      </c>
      <c r="I3581" s="68" t="s">
        <v>655</v>
      </c>
      <c r="J3581" s="65">
        <v>369</v>
      </c>
      <c r="K3581" s="65">
        <v>578</v>
      </c>
      <c r="L3581" s="65">
        <v>419</v>
      </c>
      <c r="M3581" s="65" t="s">
        <v>262</v>
      </c>
    </row>
    <row r="3582" spans="1:13" ht="12.75" customHeight="1">
      <c r="A3582" s="65" t="str">
        <f>IF(ROW()=1,"KEY",IF(ISNA(VLOOKUP(B3582,車名対応マスタ!B:D,3,FALSE)),"",IF(VLOOKUP(B3582,車名対応マスタ!B:D,3,FALSE)="","",$D3582&amp;" "&amp;IF($G3582="9","J","O")&amp;" "&amp;$I3582&amp;" "&amp;IF($I3582&lt;=TEXT(★完成資料!$A$1,"yyyymm"),TEXT(★完成資料!$A$1,"yyyymm"),"999999")&amp; " " &amp; LEFT(F3582 &amp; "          ",10))))</f>
        <v xml:space="preserve">T O 202208 yyyy00 HV        </v>
      </c>
      <c r="B3582" s="68" t="s">
        <v>314</v>
      </c>
      <c r="C3582" s="68" t="s">
        <v>160</v>
      </c>
      <c r="D3582" s="68" t="s">
        <v>287</v>
      </c>
      <c r="E3582" s="68" t="s">
        <v>359</v>
      </c>
      <c r="F3582" s="68" t="s">
        <v>360</v>
      </c>
      <c r="G3582" s="68" t="s">
        <v>77</v>
      </c>
      <c r="H3582" s="68" t="s">
        <v>273</v>
      </c>
      <c r="I3582" s="68" t="s">
        <v>656</v>
      </c>
      <c r="J3582" s="65">
        <v>413</v>
      </c>
      <c r="K3582" s="65">
        <v>531</v>
      </c>
      <c r="L3582" s="65">
        <v>419</v>
      </c>
      <c r="M3582" s="65" t="s">
        <v>262</v>
      </c>
    </row>
    <row r="3583" spans="1:13" ht="12.75" customHeight="1">
      <c r="A3583" s="65" t="str">
        <f>IF(ROW()=1,"KEY",IF(ISNA(VLOOKUP(B3583,車名対応マスタ!B:D,3,FALSE)),"",IF(VLOOKUP(B3583,車名対応マスタ!B:D,3,FALSE)="","",$D3583&amp;" "&amp;IF($G3583="9","J","O")&amp;" "&amp;$I3583&amp;" "&amp;IF($I3583&lt;=TEXT(★完成資料!$A$1,"yyyymm"),TEXT(★完成資料!$A$1,"yyyymm"),"999999")&amp; " " &amp; LEFT(F3583 &amp; "          ",10))))</f>
        <v xml:space="preserve">T O 202209 yyyy00 HV        </v>
      </c>
      <c r="B3583" s="68" t="s">
        <v>314</v>
      </c>
      <c r="C3583" s="68" t="s">
        <v>160</v>
      </c>
      <c r="D3583" s="68" t="s">
        <v>287</v>
      </c>
      <c r="E3583" s="68" t="s">
        <v>359</v>
      </c>
      <c r="F3583" s="68" t="s">
        <v>360</v>
      </c>
      <c r="G3583" s="68" t="s">
        <v>77</v>
      </c>
      <c r="H3583" s="68" t="s">
        <v>273</v>
      </c>
      <c r="I3583" s="68" t="s">
        <v>657</v>
      </c>
      <c r="J3583" s="65">
        <v>136</v>
      </c>
      <c r="K3583" s="65">
        <v>371</v>
      </c>
      <c r="L3583" s="65">
        <v>419</v>
      </c>
      <c r="M3583" s="65" t="s">
        <v>262</v>
      </c>
    </row>
    <row r="3584" spans="1:13" ht="12.75" customHeight="1">
      <c r="A3584" s="65" t="str">
        <f>IF(ROW()=1,"KEY",IF(ISNA(VLOOKUP(B3584,車名対応マスタ!B:D,3,FALSE)),"",IF(VLOOKUP(B3584,車名対応マスタ!B:D,3,FALSE)="","",$D3584&amp;" "&amp;IF($G3584="9","J","O")&amp;" "&amp;$I3584&amp;" "&amp;IF($I3584&lt;=TEXT(★完成資料!$A$1,"yyyymm"),TEXT(★完成資料!$A$1,"yyyymm"),"999999")&amp; " " &amp; LEFT(F3584 &amp; "          ",10))))</f>
        <v xml:space="preserve">T O 202210 yyyy00 HV        </v>
      </c>
      <c r="B3584" s="68" t="s">
        <v>314</v>
      </c>
      <c r="C3584" s="68" t="s">
        <v>160</v>
      </c>
      <c r="D3584" s="68" t="s">
        <v>287</v>
      </c>
      <c r="E3584" s="68" t="s">
        <v>359</v>
      </c>
      <c r="F3584" s="68" t="s">
        <v>360</v>
      </c>
      <c r="G3584" s="68" t="s">
        <v>77</v>
      </c>
      <c r="H3584" s="68" t="s">
        <v>273</v>
      </c>
      <c r="I3584" s="68" t="s">
        <v>663</v>
      </c>
      <c r="J3584" s="65">
        <v>312</v>
      </c>
      <c r="K3584" s="65">
        <v>130</v>
      </c>
      <c r="L3584" s="65">
        <v>419</v>
      </c>
      <c r="M3584" s="65" t="s">
        <v>262</v>
      </c>
    </row>
    <row r="3585" spans="1:13" ht="12.75" customHeight="1">
      <c r="A3585" s="65" t="str">
        <f>IF(ROW()=1,"KEY",IF(ISNA(VLOOKUP(B3585,車名対応マスタ!B:D,3,FALSE)),"",IF(VLOOKUP(B3585,車名対応マスタ!B:D,3,FALSE)="","",$D3585&amp;" "&amp;IF($G3585="9","J","O")&amp;" "&amp;$I3585&amp;" "&amp;IF($I3585&lt;=TEXT(★完成資料!$A$1,"yyyymm"),TEXT(★完成資料!$A$1,"yyyymm"),"999999")&amp; " " &amp; LEFT(F3585 &amp; "          ",10))))</f>
        <v xml:space="preserve">T O 202201 yyyy00 HV        </v>
      </c>
      <c r="B3585" s="68" t="s">
        <v>314</v>
      </c>
      <c r="C3585" s="68" t="s">
        <v>160</v>
      </c>
      <c r="D3585" s="68" t="s">
        <v>287</v>
      </c>
      <c r="E3585" s="68" t="s">
        <v>359</v>
      </c>
      <c r="F3585" s="68" t="s">
        <v>360</v>
      </c>
      <c r="G3585" s="68" t="s">
        <v>77</v>
      </c>
      <c r="H3585" s="68" t="s">
        <v>273</v>
      </c>
      <c r="I3585" s="68" t="s">
        <v>639</v>
      </c>
      <c r="J3585" s="65">
        <v>301</v>
      </c>
      <c r="K3585" s="65">
        <v>413</v>
      </c>
      <c r="L3585" s="65">
        <v>403</v>
      </c>
      <c r="M3585" s="65" t="s">
        <v>428</v>
      </c>
    </row>
    <row r="3586" spans="1:13" ht="12.75" customHeight="1">
      <c r="A3586" s="65" t="str">
        <f>IF(ROW()=1,"KEY",IF(ISNA(VLOOKUP(B3586,車名対応マスタ!B:D,3,FALSE)),"",IF(VLOOKUP(B3586,車名対応マスタ!B:D,3,FALSE)="","",$D3586&amp;" "&amp;IF($G3586="9","J","O")&amp;" "&amp;$I3586&amp;" "&amp;IF($I3586&lt;=TEXT(★完成資料!$A$1,"yyyymm"),TEXT(★完成資料!$A$1,"yyyymm"),"999999")&amp; " " &amp; LEFT(F3586 &amp; "          ",10))))</f>
        <v xml:space="preserve">T O 202202 yyyy00 HV        </v>
      </c>
      <c r="B3586" s="68" t="s">
        <v>314</v>
      </c>
      <c r="C3586" s="68" t="s">
        <v>160</v>
      </c>
      <c r="D3586" s="68" t="s">
        <v>287</v>
      </c>
      <c r="E3586" s="68" t="s">
        <v>359</v>
      </c>
      <c r="F3586" s="68" t="s">
        <v>360</v>
      </c>
      <c r="G3586" s="68" t="s">
        <v>77</v>
      </c>
      <c r="H3586" s="68" t="s">
        <v>273</v>
      </c>
      <c r="I3586" s="68" t="s">
        <v>640</v>
      </c>
      <c r="J3586" s="65">
        <v>269</v>
      </c>
      <c r="K3586" s="65">
        <v>211</v>
      </c>
      <c r="L3586" s="65">
        <v>403</v>
      </c>
      <c r="M3586" s="65" t="s">
        <v>428</v>
      </c>
    </row>
    <row r="3587" spans="1:13" ht="12.75" customHeight="1">
      <c r="A3587" s="65" t="str">
        <f>IF(ROW()=1,"KEY",IF(ISNA(VLOOKUP(B3587,車名対応マスタ!B:D,3,FALSE)),"",IF(VLOOKUP(B3587,車名対応マスタ!B:D,3,FALSE)="","",$D3587&amp;" "&amp;IF($G3587="9","J","O")&amp;" "&amp;$I3587&amp;" "&amp;IF($I3587&lt;=TEXT(★完成資料!$A$1,"yyyymm"),TEXT(★完成資料!$A$1,"yyyymm"),"999999")&amp; " " &amp; LEFT(F3587 &amp; "          ",10))))</f>
        <v xml:space="preserve">T O 202203 yyyy00 HV        </v>
      </c>
      <c r="B3587" s="68" t="s">
        <v>314</v>
      </c>
      <c r="C3587" s="68" t="s">
        <v>160</v>
      </c>
      <c r="D3587" s="68" t="s">
        <v>287</v>
      </c>
      <c r="E3587" s="68" t="s">
        <v>359</v>
      </c>
      <c r="F3587" s="68" t="s">
        <v>360</v>
      </c>
      <c r="G3587" s="68" t="s">
        <v>77</v>
      </c>
      <c r="H3587" s="68" t="s">
        <v>273</v>
      </c>
      <c r="I3587" s="68" t="s">
        <v>641</v>
      </c>
      <c r="J3587" s="65">
        <v>196</v>
      </c>
      <c r="K3587" s="65">
        <v>278</v>
      </c>
      <c r="L3587" s="65">
        <v>403</v>
      </c>
      <c r="M3587" s="65" t="s">
        <v>428</v>
      </c>
    </row>
    <row r="3588" spans="1:13" ht="12.75" customHeight="1">
      <c r="A3588" s="65" t="str">
        <f>IF(ROW()=1,"KEY",IF(ISNA(VLOOKUP(B3588,車名対応マスタ!B:D,3,FALSE)),"",IF(VLOOKUP(B3588,車名対応マスタ!B:D,3,FALSE)="","",$D3588&amp;" "&amp;IF($G3588="9","J","O")&amp;" "&amp;$I3588&amp;" "&amp;IF($I3588&lt;=TEXT(★完成資料!$A$1,"yyyymm"),TEXT(★完成資料!$A$1,"yyyymm"),"999999")&amp; " " &amp; LEFT(F3588 &amp; "          ",10))))</f>
        <v xml:space="preserve">T O 202204 yyyy00 HV        </v>
      </c>
      <c r="B3588" s="68" t="s">
        <v>314</v>
      </c>
      <c r="C3588" s="68" t="s">
        <v>160</v>
      </c>
      <c r="D3588" s="68" t="s">
        <v>287</v>
      </c>
      <c r="E3588" s="68" t="s">
        <v>359</v>
      </c>
      <c r="F3588" s="68" t="s">
        <v>360</v>
      </c>
      <c r="G3588" s="68" t="s">
        <v>77</v>
      </c>
      <c r="H3588" s="68" t="s">
        <v>273</v>
      </c>
      <c r="I3588" s="68" t="s">
        <v>642</v>
      </c>
      <c r="J3588" s="65">
        <v>318</v>
      </c>
      <c r="K3588" s="65">
        <v>271</v>
      </c>
      <c r="L3588" s="65">
        <v>403</v>
      </c>
      <c r="M3588" s="65" t="s">
        <v>428</v>
      </c>
    </row>
    <row r="3589" spans="1:13" ht="12.75" customHeight="1">
      <c r="A3589" s="65" t="str">
        <f>IF(ROW()=1,"KEY",IF(ISNA(VLOOKUP(B3589,車名対応マスタ!B:D,3,FALSE)),"",IF(VLOOKUP(B3589,車名対応マスタ!B:D,3,FALSE)="","",$D3589&amp;" "&amp;IF($G3589="9","J","O")&amp;" "&amp;$I3589&amp;" "&amp;IF($I3589&lt;=TEXT(★完成資料!$A$1,"yyyymm"),TEXT(★完成資料!$A$1,"yyyymm"),"999999")&amp; " " &amp; LEFT(F3589 &amp; "          ",10))))</f>
        <v xml:space="preserve">T O 202205 yyyy00 HV        </v>
      </c>
      <c r="B3589" s="68" t="s">
        <v>314</v>
      </c>
      <c r="C3589" s="68" t="s">
        <v>160</v>
      </c>
      <c r="D3589" s="68" t="s">
        <v>287</v>
      </c>
      <c r="E3589" s="68" t="s">
        <v>359</v>
      </c>
      <c r="F3589" s="68" t="s">
        <v>360</v>
      </c>
      <c r="G3589" s="68" t="s">
        <v>77</v>
      </c>
      <c r="H3589" s="68" t="s">
        <v>273</v>
      </c>
      <c r="I3589" s="68" t="s">
        <v>647</v>
      </c>
      <c r="J3589" s="65">
        <v>249</v>
      </c>
      <c r="K3589" s="65">
        <v>377</v>
      </c>
      <c r="L3589" s="65">
        <v>403</v>
      </c>
      <c r="M3589" s="65" t="s">
        <v>428</v>
      </c>
    </row>
    <row r="3590" spans="1:13" ht="12.75" customHeight="1">
      <c r="A3590" s="65" t="str">
        <f>IF(ROW()=1,"KEY",IF(ISNA(VLOOKUP(B3590,車名対応マスタ!B:D,3,FALSE)),"",IF(VLOOKUP(B3590,車名対応マスタ!B:D,3,FALSE)="","",$D3590&amp;" "&amp;IF($G3590="9","J","O")&amp;" "&amp;$I3590&amp;" "&amp;IF($I3590&lt;=TEXT(★完成資料!$A$1,"yyyymm"),TEXT(★完成資料!$A$1,"yyyymm"),"999999")&amp; " " &amp; LEFT(F3590 &amp; "          ",10))))</f>
        <v xml:space="preserve">T O 202206 yyyy00 HV        </v>
      </c>
      <c r="B3590" s="68" t="s">
        <v>314</v>
      </c>
      <c r="C3590" s="68" t="s">
        <v>160</v>
      </c>
      <c r="D3590" s="68" t="s">
        <v>287</v>
      </c>
      <c r="E3590" s="68" t="s">
        <v>359</v>
      </c>
      <c r="F3590" s="68" t="s">
        <v>360</v>
      </c>
      <c r="G3590" s="68" t="s">
        <v>77</v>
      </c>
      <c r="H3590" s="68" t="s">
        <v>273</v>
      </c>
      <c r="I3590" s="68" t="s">
        <v>652</v>
      </c>
      <c r="J3590" s="65">
        <v>461</v>
      </c>
      <c r="K3590" s="65">
        <v>389</v>
      </c>
      <c r="L3590" s="65">
        <v>403</v>
      </c>
      <c r="M3590" s="65" t="s">
        <v>428</v>
      </c>
    </row>
    <row r="3591" spans="1:13" ht="12.75" customHeight="1">
      <c r="A3591" s="65" t="str">
        <f>IF(ROW()=1,"KEY",IF(ISNA(VLOOKUP(B3591,車名対応マスタ!B:D,3,FALSE)),"",IF(VLOOKUP(B3591,車名対応マスタ!B:D,3,FALSE)="","",$D3591&amp;" "&amp;IF($G3591="9","J","O")&amp;" "&amp;$I3591&amp;" "&amp;IF($I3591&lt;=TEXT(★完成資料!$A$1,"yyyymm"),TEXT(★完成資料!$A$1,"yyyymm"),"999999")&amp; " " &amp; LEFT(F3591 &amp; "          ",10))))</f>
        <v xml:space="preserve">T O 202207 yyyy00 HV        </v>
      </c>
      <c r="B3591" s="68" t="s">
        <v>314</v>
      </c>
      <c r="C3591" s="68" t="s">
        <v>160</v>
      </c>
      <c r="D3591" s="68" t="s">
        <v>287</v>
      </c>
      <c r="E3591" s="68" t="s">
        <v>359</v>
      </c>
      <c r="F3591" s="68" t="s">
        <v>360</v>
      </c>
      <c r="G3591" s="68" t="s">
        <v>77</v>
      </c>
      <c r="H3591" s="68" t="s">
        <v>273</v>
      </c>
      <c r="I3591" s="68" t="s">
        <v>655</v>
      </c>
      <c r="J3591" s="65">
        <v>338</v>
      </c>
      <c r="K3591" s="65">
        <v>200</v>
      </c>
      <c r="L3591" s="65">
        <v>403</v>
      </c>
      <c r="M3591" s="65" t="s">
        <v>428</v>
      </c>
    </row>
    <row r="3592" spans="1:13" ht="12.75" customHeight="1">
      <c r="A3592" s="65" t="str">
        <f>IF(ROW()=1,"KEY",IF(ISNA(VLOOKUP(B3592,車名対応マスタ!B:D,3,FALSE)),"",IF(VLOOKUP(B3592,車名対応マスタ!B:D,3,FALSE)="","",$D3592&amp;" "&amp;IF($G3592="9","J","O")&amp;" "&amp;$I3592&amp;" "&amp;IF($I3592&lt;=TEXT(★完成資料!$A$1,"yyyymm"),TEXT(★完成資料!$A$1,"yyyymm"),"999999")&amp; " " &amp; LEFT(F3592 &amp; "          ",10))))</f>
        <v xml:space="preserve">T O 202208 yyyy00 HV        </v>
      </c>
      <c r="B3592" s="68" t="s">
        <v>314</v>
      </c>
      <c r="C3592" s="68" t="s">
        <v>160</v>
      </c>
      <c r="D3592" s="68" t="s">
        <v>287</v>
      </c>
      <c r="E3592" s="68" t="s">
        <v>359</v>
      </c>
      <c r="F3592" s="68" t="s">
        <v>360</v>
      </c>
      <c r="G3592" s="68" t="s">
        <v>77</v>
      </c>
      <c r="H3592" s="68" t="s">
        <v>273</v>
      </c>
      <c r="I3592" s="68" t="s">
        <v>656</v>
      </c>
      <c r="J3592" s="65">
        <v>240</v>
      </c>
      <c r="K3592" s="65">
        <v>220</v>
      </c>
      <c r="L3592" s="65">
        <v>403</v>
      </c>
      <c r="M3592" s="65" t="s">
        <v>428</v>
      </c>
    </row>
    <row r="3593" spans="1:13" ht="12.75" customHeight="1">
      <c r="A3593" s="65" t="str">
        <f>IF(ROW()=1,"KEY",IF(ISNA(VLOOKUP(B3593,車名対応マスタ!B:D,3,FALSE)),"",IF(VLOOKUP(B3593,車名対応マスタ!B:D,3,FALSE)="","",$D3593&amp;" "&amp;IF($G3593="9","J","O")&amp;" "&amp;$I3593&amp;" "&amp;IF($I3593&lt;=TEXT(★完成資料!$A$1,"yyyymm"),TEXT(★完成資料!$A$1,"yyyymm"),"999999")&amp; " " &amp; LEFT(F3593 &amp; "          ",10))))</f>
        <v xml:space="preserve">T O 202209 yyyy00 HV        </v>
      </c>
      <c r="B3593" s="68" t="s">
        <v>314</v>
      </c>
      <c r="C3593" s="68" t="s">
        <v>160</v>
      </c>
      <c r="D3593" s="68" t="s">
        <v>287</v>
      </c>
      <c r="E3593" s="68" t="s">
        <v>359</v>
      </c>
      <c r="F3593" s="68" t="s">
        <v>360</v>
      </c>
      <c r="G3593" s="68" t="s">
        <v>77</v>
      </c>
      <c r="H3593" s="68" t="s">
        <v>273</v>
      </c>
      <c r="I3593" s="68" t="s">
        <v>657</v>
      </c>
      <c r="J3593" s="65">
        <v>336</v>
      </c>
      <c r="K3593" s="65">
        <v>235</v>
      </c>
      <c r="L3593" s="65">
        <v>403</v>
      </c>
      <c r="M3593" s="65" t="s">
        <v>428</v>
      </c>
    </row>
    <row r="3594" spans="1:13" ht="12.75" customHeight="1">
      <c r="A3594" s="65" t="str">
        <f>IF(ROW()=1,"KEY",IF(ISNA(VLOOKUP(B3594,車名対応マスタ!B:D,3,FALSE)),"",IF(VLOOKUP(B3594,車名対応マスタ!B:D,3,FALSE)="","",$D3594&amp;" "&amp;IF($G3594="9","J","O")&amp;" "&amp;$I3594&amp;" "&amp;IF($I3594&lt;=TEXT(★完成資料!$A$1,"yyyymm"),TEXT(★完成資料!$A$1,"yyyymm"),"999999")&amp; " " &amp; LEFT(F3594 &amp; "          ",10))))</f>
        <v xml:space="preserve">T O 202210 yyyy00 HV        </v>
      </c>
      <c r="B3594" s="68" t="s">
        <v>314</v>
      </c>
      <c r="C3594" s="68" t="s">
        <v>160</v>
      </c>
      <c r="D3594" s="68" t="s">
        <v>287</v>
      </c>
      <c r="E3594" s="68" t="s">
        <v>359</v>
      </c>
      <c r="F3594" s="68" t="s">
        <v>360</v>
      </c>
      <c r="G3594" s="68" t="s">
        <v>77</v>
      </c>
      <c r="H3594" s="68" t="s">
        <v>273</v>
      </c>
      <c r="I3594" s="68" t="s">
        <v>663</v>
      </c>
      <c r="J3594" s="65">
        <v>352</v>
      </c>
      <c r="K3594" s="65">
        <v>139</v>
      </c>
      <c r="L3594" s="65">
        <v>403</v>
      </c>
      <c r="M3594" s="65" t="s">
        <v>428</v>
      </c>
    </row>
    <row r="3595" spans="1:13" ht="12.75" customHeight="1">
      <c r="A3595" s="65" t="str">
        <f>IF(ROW()=1,"KEY",IF(ISNA(VLOOKUP(B3595,車名対応マスタ!B:D,3,FALSE)),"",IF(VLOOKUP(B3595,車名対応マスタ!B:D,3,FALSE)="","",$D3595&amp;" "&amp;IF($G3595="9","J","O")&amp;" "&amp;$I3595&amp;" "&amp;IF($I3595&lt;=TEXT(★完成資料!$A$1,"yyyymm"),TEXT(★完成資料!$A$1,"yyyymm"),"999999")&amp; " " &amp; LEFT(F3595 &amp; "          ",10))))</f>
        <v xml:space="preserve">T O 202201 yyyy00 HV        </v>
      </c>
      <c r="B3595" s="68" t="s">
        <v>314</v>
      </c>
      <c r="C3595" s="68" t="s">
        <v>160</v>
      </c>
      <c r="D3595" s="68" t="s">
        <v>287</v>
      </c>
      <c r="E3595" s="68" t="s">
        <v>359</v>
      </c>
      <c r="F3595" s="68" t="s">
        <v>360</v>
      </c>
      <c r="G3595" s="68" t="s">
        <v>77</v>
      </c>
      <c r="H3595" s="68" t="s">
        <v>273</v>
      </c>
      <c r="I3595" s="68" t="s">
        <v>639</v>
      </c>
      <c r="J3595" s="65">
        <v>63</v>
      </c>
      <c r="K3595" s="65">
        <v>66</v>
      </c>
      <c r="L3595" s="65">
        <v>418</v>
      </c>
      <c r="M3595" s="65" t="s">
        <v>429</v>
      </c>
    </row>
    <row r="3596" spans="1:13" ht="12.75" customHeight="1">
      <c r="A3596" s="65" t="str">
        <f>IF(ROW()=1,"KEY",IF(ISNA(VLOOKUP(B3596,車名対応マスタ!B:D,3,FALSE)),"",IF(VLOOKUP(B3596,車名対応マスタ!B:D,3,FALSE)="","",$D3596&amp;" "&amp;IF($G3596="9","J","O")&amp;" "&amp;$I3596&amp;" "&amp;IF($I3596&lt;=TEXT(★完成資料!$A$1,"yyyymm"),TEXT(★完成資料!$A$1,"yyyymm"),"999999")&amp; " " &amp; LEFT(F3596 &amp; "          ",10))))</f>
        <v xml:space="preserve">T O 202202 yyyy00 HV        </v>
      </c>
      <c r="B3596" s="68" t="s">
        <v>314</v>
      </c>
      <c r="C3596" s="68" t="s">
        <v>160</v>
      </c>
      <c r="D3596" s="68" t="s">
        <v>287</v>
      </c>
      <c r="E3596" s="68" t="s">
        <v>359</v>
      </c>
      <c r="F3596" s="68" t="s">
        <v>360</v>
      </c>
      <c r="G3596" s="68" t="s">
        <v>77</v>
      </c>
      <c r="H3596" s="68" t="s">
        <v>273</v>
      </c>
      <c r="I3596" s="68" t="s">
        <v>640</v>
      </c>
      <c r="J3596" s="65">
        <v>37</v>
      </c>
      <c r="K3596" s="65">
        <v>147</v>
      </c>
      <c r="L3596" s="65">
        <v>418</v>
      </c>
      <c r="M3596" s="65" t="s">
        <v>429</v>
      </c>
    </row>
    <row r="3597" spans="1:13" ht="12.75" customHeight="1">
      <c r="A3597" s="65" t="str">
        <f>IF(ROW()=1,"KEY",IF(ISNA(VLOOKUP(B3597,車名対応マスタ!B:D,3,FALSE)),"",IF(VLOOKUP(B3597,車名対応マスタ!B:D,3,FALSE)="","",$D3597&amp;" "&amp;IF($G3597="9","J","O")&amp;" "&amp;$I3597&amp;" "&amp;IF($I3597&lt;=TEXT(★完成資料!$A$1,"yyyymm"),TEXT(★完成資料!$A$1,"yyyymm"),"999999")&amp; " " &amp; LEFT(F3597 &amp; "          ",10))))</f>
        <v xml:space="preserve">T O 202203 yyyy00 HV        </v>
      </c>
      <c r="B3597" s="68" t="s">
        <v>314</v>
      </c>
      <c r="C3597" s="68" t="s">
        <v>160</v>
      </c>
      <c r="D3597" s="68" t="s">
        <v>287</v>
      </c>
      <c r="E3597" s="68" t="s">
        <v>359</v>
      </c>
      <c r="F3597" s="68" t="s">
        <v>360</v>
      </c>
      <c r="G3597" s="68" t="s">
        <v>77</v>
      </c>
      <c r="H3597" s="68" t="s">
        <v>273</v>
      </c>
      <c r="I3597" s="68" t="s">
        <v>641</v>
      </c>
      <c r="J3597" s="65">
        <v>117</v>
      </c>
      <c r="K3597" s="65">
        <v>161</v>
      </c>
      <c r="L3597" s="65">
        <v>418</v>
      </c>
      <c r="M3597" s="65" t="s">
        <v>429</v>
      </c>
    </row>
    <row r="3598" spans="1:13" ht="12.75" customHeight="1">
      <c r="A3598" s="65" t="str">
        <f>IF(ROW()=1,"KEY",IF(ISNA(VLOOKUP(B3598,車名対応マスタ!B:D,3,FALSE)),"",IF(VLOOKUP(B3598,車名対応マスタ!B:D,3,FALSE)="","",$D3598&amp;" "&amp;IF($G3598="9","J","O")&amp;" "&amp;$I3598&amp;" "&amp;IF($I3598&lt;=TEXT(★完成資料!$A$1,"yyyymm"),TEXT(★完成資料!$A$1,"yyyymm"),"999999")&amp; " " &amp; LEFT(F3598 &amp; "          ",10))))</f>
        <v xml:space="preserve">T O 202204 yyyy00 HV        </v>
      </c>
      <c r="B3598" s="68" t="s">
        <v>314</v>
      </c>
      <c r="C3598" s="68" t="s">
        <v>160</v>
      </c>
      <c r="D3598" s="68" t="s">
        <v>287</v>
      </c>
      <c r="E3598" s="68" t="s">
        <v>359</v>
      </c>
      <c r="F3598" s="68" t="s">
        <v>360</v>
      </c>
      <c r="G3598" s="68" t="s">
        <v>77</v>
      </c>
      <c r="H3598" s="68" t="s">
        <v>273</v>
      </c>
      <c r="I3598" s="68" t="s">
        <v>642</v>
      </c>
      <c r="J3598" s="65">
        <v>220</v>
      </c>
      <c r="K3598" s="65">
        <v>196</v>
      </c>
      <c r="L3598" s="65">
        <v>418</v>
      </c>
      <c r="M3598" s="65" t="s">
        <v>429</v>
      </c>
    </row>
    <row r="3599" spans="1:13" ht="12.75" customHeight="1">
      <c r="A3599" s="65" t="str">
        <f>IF(ROW()=1,"KEY",IF(ISNA(VLOOKUP(B3599,車名対応マスタ!B:D,3,FALSE)),"",IF(VLOOKUP(B3599,車名対応マスタ!B:D,3,FALSE)="","",$D3599&amp;" "&amp;IF($G3599="9","J","O")&amp;" "&amp;$I3599&amp;" "&amp;IF($I3599&lt;=TEXT(★完成資料!$A$1,"yyyymm"),TEXT(★完成資料!$A$1,"yyyymm"),"999999")&amp; " " &amp; LEFT(F3599 &amp; "          ",10))))</f>
        <v xml:space="preserve">T O 202205 yyyy00 HV        </v>
      </c>
      <c r="B3599" s="68" t="s">
        <v>314</v>
      </c>
      <c r="C3599" s="68" t="s">
        <v>160</v>
      </c>
      <c r="D3599" s="68" t="s">
        <v>287</v>
      </c>
      <c r="E3599" s="68" t="s">
        <v>359</v>
      </c>
      <c r="F3599" s="68" t="s">
        <v>360</v>
      </c>
      <c r="G3599" s="68" t="s">
        <v>77</v>
      </c>
      <c r="H3599" s="68" t="s">
        <v>273</v>
      </c>
      <c r="I3599" s="68" t="s">
        <v>647</v>
      </c>
      <c r="J3599" s="65">
        <v>155</v>
      </c>
      <c r="K3599" s="65">
        <v>252</v>
      </c>
      <c r="L3599" s="65">
        <v>418</v>
      </c>
      <c r="M3599" s="65" t="s">
        <v>429</v>
      </c>
    </row>
    <row r="3600" spans="1:13" ht="12.75" customHeight="1">
      <c r="A3600" s="65" t="str">
        <f>IF(ROW()=1,"KEY",IF(ISNA(VLOOKUP(B3600,車名対応マスタ!B:D,3,FALSE)),"",IF(VLOOKUP(B3600,車名対応マスタ!B:D,3,FALSE)="","",$D3600&amp;" "&amp;IF($G3600="9","J","O")&amp;" "&amp;$I3600&amp;" "&amp;IF($I3600&lt;=TEXT(★完成資料!$A$1,"yyyymm"),TEXT(★完成資料!$A$1,"yyyymm"),"999999")&amp; " " &amp; LEFT(F3600 &amp; "          ",10))))</f>
        <v xml:space="preserve">T O 202206 yyyy00 HV        </v>
      </c>
      <c r="B3600" s="68" t="s">
        <v>314</v>
      </c>
      <c r="C3600" s="68" t="s">
        <v>160</v>
      </c>
      <c r="D3600" s="68" t="s">
        <v>287</v>
      </c>
      <c r="E3600" s="68" t="s">
        <v>359</v>
      </c>
      <c r="F3600" s="68" t="s">
        <v>360</v>
      </c>
      <c r="G3600" s="68" t="s">
        <v>77</v>
      </c>
      <c r="H3600" s="68" t="s">
        <v>273</v>
      </c>
      <c r="I3600" s="68" t="s">
        <v>652</v>
      </c>
      <c r="J3600" s="65">
        <v>77</v>
      </c>
      <c r="K3600" s="65">
        <v>244</v>
      </c>
      <c r="L3600" s="65">
        <v>418</v>
      </c>
      <c r="M3600" s="65" t="s">
        <v>429</v>
      </c>
    </row>
    <row r="3601" spans="1:13" ht="12.75" customHeight="1">
      <c r="A3601" s="65" t="str">
        <f>IF(ROW()=1,"KEY",IF(ISNA(VLOOKUP(B3601,車名対応マスタ!B:D,3,FALSE)),"",IF(VLOOKUP(B3601,車名対応マスタ!B:D,3,FALSE)="","",$D3601&amp;" "&amp;IF($G3601="9","J","O")&amp;" "&amp;$I3601&amp;" "&amp;IF($I3601&lt;=TEXT(★完成資料!$A$1,"yyyymm"),TEXT(★完成資料!$A$1,"yyyymm"),"999999")&amp; " " &amp; LEFT(F3601 &amp; "          ",10))))</f>
        <v xml:space="preserve">T O 202207 yyyy00 HV        </v>
      </c>
      <c r="B3601" s="68" t="s">
        <v>314</v>
      </c>
      <c r="C3601" s="68" t="s">
        <v>160</v>
      </c>
      <c r="D3601" s="68" t="s">
        <v>287</v>
      </c>
      <c r="E3601" s="68" t="s">
        <v>359</v>
      </c>
      <c r="F3601" s="68" t="s">
        <v>360</v>
      </c>
      <c r="G3601" s="68" t="s">
        <v>77</v>
      </c>
      <c r="H3601" s="68" t="s">
        <v>273</v>
      </c>
      <c r="I3601" s="68" t="s">
        <v>655</v>
      </c>
      <c r="J3601" s="65">
        <v>94</v>
      </c>
      <c r="K3601" s="65">
        <v>119</v>
      </c>
      <c r="L3601" s="65">
        <v>418</v>
      </c>
      <c r="M3601" s="65" t="s">
        <v>429</v>
      </c>
    </row>
    <row r="3602" spans="1:13" ht="12.75" customHeight="1">
      <c r="A3602" s="65" t="str">
        <f>IF(ROW()=1,"KEY",IF(ISNA(VLOOKUP(B3602,車名対応マスタ!B:D,3,FALSE)),"",IF(VLOOKUP(B3602,車名対応マスタ!B:D,3,FALSE)="","",$D3602&amp;" "&amp;IF($G3602="9","J","O")&amp;" "&amp;$I3602&amp;" "&amp;IF($I3602&lt;=TEXT(★完成資料!$A$1,"yyyymm"),TEXT(★完成資料!$A$1,"yyyymm"),"999999")&amp; " " &amp; LEFT(F3602 &amp; "          ",10))))</f>
        <v xml:space="preserve">T O 202208 yyyy00 HV        </v>
      </c>
      <c r="B3602" s="68" t="s">
        <v>314</v>
      </c>
      <c r="C3602" s="68" t="s">
        <v>160</v>
      </c>
      <c r="D3602" s="68" t="s">
        <v>287</v>
      </c>
      <c r="E3602" s="68" t="s">
        <v>359</v>
      </c>
      <c r="F3602" s="68" t="s">
        <v>360</v>
      </c>
      <c r="G3602" s="68" t="s">
        <v>77</v>
      </c>
      <c r="H3602" s="68" t="s">
        <v>273</v>
      </c>
      <c r="I3602" s="68" t="s">
        <v>656</v>
      </c>
      <c r="J3602" s="65">
        <v>95</v>
      </c>
      <c r="K3602" s="65">
        <v>82</v>
      </c>
      <c r="L3602" s="65">
        <v>418</v>
      </c>
      <c r="M3602" s="65" t="s">
        <v>429</v>
      </c>
    </row>
    <row r="3603" spans="1:13" ht="12.75" customHeight="1">
      <c r="A3603" s="65" t="str">
        <f>IF(ROW()=1,"KEY",IF(ISNA(VLOOKUP(B3603,車名対応マスタ!B:D,3,FALSE)),"",IF(VLOOKUP(B3603,車名対応マスタ!B:D,3,FALSE)="","",$D3603&amp;" "&amp;IF($G3603="9","J","O")&amp;" "&amp;$I3603&amp;" "&amp;IF($I3603&lt;=TEXT(★完成資料!$A$1,"yyyymm"),TEXT(★完成資料!$A$1,"yyyymm"),"999999")&amp; " " &amp; LEFT(F3603 &amp; "          ",10))))</f>
        <v xml:space="preserve">T O 202209 yyyy00 HV        </v>
      </c>
      <c r="B3603" s="68" t="s">
        <v>314</v>
      </c>
      <c r="C3603" s="68" t="s">
        <v>160</v>
      </c>
      <c r="D3603" s="68" t="s">
        <v>287</v>
      </c>
      <c r="E3603" s="68" t="s">
        <v>359</v>
      </c>
      <c r="F3603" s="68" t="s">
        <v>360</v>
      </c>
      <c r="G3603" s="68" t="s">
        <v>77</v>
      </c>
      <c r="H3603" s="68" t="s">
        <v>273</v>
      </c>
      <c r="I3603" s="68" t="s">
        <v>657</v>
      </c>
      <c r="J3603" s="65">
        <v>67</v>
      </c>
      <c r="K3603" s="65">
        <v>35</v>
      </c>
      <c r="L3603" s="65">
        <v>418</v>
      </c>
      <c r="M3603" s="65" t="s">
        <v>429</v>
      </c>
    </row>
    <row r="3604" spans="1:13" ht="12.75" customHeight="1">
      <c r="A3604" s="65" t="str">
        <f>IF(ROW()=1,"KEY",IF(ISNA(VLOOKUP(B3604,車名対応マスタ!B:D,3,FALSE)),"",IF(VLOOKUP(B3604,車名対応マスタ!B:D,3,FALSE)="","",$D3604&amp;" "&amp;IF($G3604="9","J","O")&amp;" "&amp;$I3604&amp;" "&amp;IF($I3604&lt;=TEXT(★完成資料!$A$1,"yyyymm"),TEXT(★完成資料!$A$1,"yyyymm"),"999999")&amp; " " &amp; LEFT(F3604 &amp; "          ",10))))</f>
        <v xml:space="preserve">T O 202210 yyyy00 HV        </v>
      </c>
      <c r="B3604" s="68" t="s">
        <v>314</v>
      </c>
      <c r="C3604" s="68" t="s">
        <v>160</v>
      </c>
      <c r="D3604" s="68" t="s">
        <v>287</v>
      </c>
      <c r="E3604" s="68" t="s">
        <v>359</v>
      </c>
      <c r="F3604" s="68" t="s">
        <v>360</v>
      </c>
      <c r="G3604" s="68" t="s">
        <v>77</v>
      </c>
      <c r="H3604" s="68" t="s">
        <v>273</v>
      </c>
      <c r="I3604" s="68" t="s">
        <v>663</v>
      </c>
      <c r="J3604" s="65">
        <v>197</v>
      </c>
      <c r="K3604" s="65">
        <v>12</v>
      </c>
      <c r="L3604" s="65">
        <v>418</v>
      </c>
      <c r="M3604" s="65" t="s">
        <v>429</v>
      </c>
    </row>
    <row r="3605" spans="1:13" ht="12.75" customHeight="1">
      <c r="A3605" s="65" t="str">
        <f>IF(ROW()=1,"KEY",IF(ISNA(VLOOKUP(B3605,車名対応マスタ!B:D,3,FALSE)),"",IF(VLOOKUP(B3605,車名対応マスタ!B:D,3,FALSE)="","",$D3605&amp;" "&amp;IF($G3605="9","J","O")&amp;" "&amp;$I3605&amp;" "&amp;IF($I3605&lt;=TEXT(★完成資料!$A$1,"yyyymm"),TEXT(★完成資料!$A$1,"yyyymm"),"999999")&amp; " " &amp; LEFT(F3605 &amp; "          ",10))))</f>
        <v xml:space="preserve">T O 202201 yyyy00 HV        </v>
      </c>
      <c r="B3605" s="68" t="s">
        <v>314</v>
      </c>
      <c r="C3605" s="68" t="s">
        <v>160</v>
      </c>
      <c r="D3605" s="68" t="s">
        <v>287</v>
      </c>
      <c r="E3605" s="68" t="s">
        <v>359</v>
      </c>
      <c r="F3605" s="68" t="s">
        <v>360</v>
      </c>
      <c r="G3605" s="68" t="s">
        <v>77</v>
      </c>
      <c r="H3605" s="68" t="s">
        <v>273</v>
      </c>
      <c r="I3605" s="68" t="s">
        <v>639</v>
      </c>
      <c r="J3605" s="65">
        <v>189</v>
      </c>
      <c r="K3605" s="65">
        <v>162</v>
      </c>
      <c r="L3605" s="65">
        <v>406</v>
      </c>
      <c r="M3605" s="65" t="s">
        <v>497</v>
      </c>
    </row>
    <row r="3606" spans="1:13" ht="12.75" customHeight="1">
      <c r="A3606" s="65" t="str">
        <f>IF(ROW()=1,"KEY",IF(ISNA(VLOOKUP(B3606,車名対応マスタ!B:D,3,FALSE)),"",IF(VLOOKUP(B3606,車名対応マスタ!B:D,3,FALSE)="","",$D3606&amp;" "&amp;IF($G3606="9","J","O")&amp;" "&amp;$I3606&amp;" "&amp;IF($I3606&lt;=TEXT(★完成資料!$A$1,"yyyymm"),TEXT(★完成資料!$A$1,"yyyymm"),"999999")&amp; " " &amp; LEFT(F3606 &amp; "          ",10))))</f>
        <v xml:space="preserve">T O 202202 yyyy00 HV        </v>
      </c>
      <c r="B3606" s="68" t="s">
        <v>314</v>
      </c>
      <c r="C3606" s="68" t="s">
        <v>160</v>
      </c>
      <c r="D3606" s="68" t="s">
        <v>287</v>
      </c>
      <c r="E3606" s="68" t="s">
        <v>359</v>
      </c>
      <c r="F3606" s="68" t="s">
        <v>360</v>
      </c>
      <c r="G3606" s="68" t="s">
        <v>77</v>
      </c>
      <c r="H3606" s="68" t="s">
        <v>273</v>
      </c>
      <c r="I3606" s="68" t="s">
        <v>640</v>
      </c>
      <c r="J3606" s="65">
        <v>157</v>
      </c>
      <c r="K3606" s="65">
        <v>247</v>
      </c>
      <c r="L3606" s="65">
        <v>406</v>
      </c>
      <c r="M3606" s="65" t="s">
        <v>497</v>
      </c>
    </row>
    <row r="3607" spans="1:13" ht="12.75" customHeight="1">
      <c r="A3607" s="65" t="str">
        <f>IF(ROW()=1,"KEY",IF(ISNA(VLOOKUP(B3607,車名対応マスタ!B:D,3,FALSE)),"",IF(VLOOKUP(B3607,車名対応マスタ!B:D,3,FALSE)="","",$D3607&amp;" "&amp;IF($G3607="9","J","O")&amp;" "&amp;$I3607&amp;" "&amp;IF($I3607&lt;=TEXT(★完成資料!$A$1,"yyyymm"),TEXT(★完成資料!$A$1,"yyyymm"),"999999")&amp; " " &amp; LEFT(F3607 &amp; "          ",10))))</f>
        <v xml:space="preserve">T O 202203 yyyy00 HV        </v>
      </c>
      <c r="B3607" s="68" t="s">
        <v>314</v>
      </c>
      <c r="C3607" s="68" t="s">
        <v>160</v>
      </c>
      <c r="D3607" s="68" t="s">
        <v>287</v>
      </c>
      <c r="E3607" s="68" t="s">
        <v>359</v>
      </c>
      <c r="F3607" s="68" t="s">
        <v>360</v>
      </c>
      <c r="G3607" s="68" t="s">
        <v>77</v>
      </c>
      <c r="H3607" s="68" t="s">
        <v>273</v>
      </c>
      <c r="I3607" s="68" t="s">
        <v>641</v>
      </c>
      <c r="J3607" s="65">
        <v>257</v>
      </c>
      <c r="K3607" s="65">
        <v>550</v>
      </c>
      <c r="L3607" s="65">
        <v>406</v>
      </c>
      <c r="M3607" s="65" t="s">
        <v>497</v>
      </c>
    </row>
    <row r="3608" spans="1:13" ht="12.75" customHeight="1">
      <c r="A3608" s="65" t="str">
        <f>IF(ROW()=1,"KEY",IF(ISNA(VLOOKUP(B3608,車名対応マスタ!B:D,3,FALSE)),"",IF(VLOOKUP(B3608,車名対応マスタ!B:D,3,FALSE)="","",$D3608&amp;" "&amp;IF($G3608="9","J","O")&amp;" "&amp;$I3608&amp;" "&amp;IF($I3608&lt;=TEXT(★完成資料!$A$1,"yyyymm"),TEXT(★完成資料!$A$1,"yyyymm"),"999999")&amp; " " &amp; LEFT(F3608 &amp; "          ",10))))</f>
        <v xml:space="preserve">T O 202204 yyyy00 HV        </v>
      </c>
      <c r="B3608" s="68" t="s">
        <v>314</v>
      </c>
      <c r="C3608" s="68" t="s">
        <v>160</v>
      </c>
      <c r="D3608" s="68" t="s">
        <v>287</v>
      </c>
      <c r="E3608" s="68" t="s">
        <v>359</v>
      </c>
      <c r="F3608" s="68" t="s">
        <v>360</v>
      </c>
      <c r="G3608" s="68" t="s">
        <v>77</v>
      </c>
      <c r="H3608" s="68" t="s">
        <v>273</v>
      </c>
      <c r="I3608" s="68" t="s">
        <v>642</v>
      </c>
      <c r="J3608" s="65">
        <v>251</v>
      </c>
      <c r="K3608" s="65">
        <v>194</v>
      </c>
      <c r="L3608" s="65">
        <v>406</v>
      </c>
      <c r="M3608" s="65" t="s">
        <v>497</v>
      </c>
    </row>
    <row r="3609" spans="1:13" ht="12.75" customHeight="1">
      <c r="A3609" s="65" t="str">
        <f>IF(ROW()=1,"KEY",IF(ISNA(VLOOKUP(B3609,車名対応マスタ!B:D,3,FALSE)),"",IF(VLOOKUP(B3609,車名対応マスタ!B:D,3,FALSE)="","",$D3609&amp;" "&amp;IF($G3609="9","J","O")&amp;" "&amp;$I3609&amp;" "&amp;IF($I3609&lt;=TEXT(★完成資料!$A$1,"yyyymm"),TEXT(★完成資料!$A$1,"yyyymm"),"999999")&amp; " " &amp; LEFT(F3609 &amp; "          ",10))))</f>
        <v xml:space="preserve">T O 202205 yyyy00 HV        </v>
      </c>
      <c r="B3609" s="68" t="s">
        <v>314</v>
      </c>
      <c r="C3609" s="68" t="s">
        <v>160</v>
      </c>
      <c r="D3609" s="68" t="s">
        <v>287</v>
      </c>
      <c r="E3609" s="68" t="s">
        <v>359</v>
      </c>
      <c r="F3609" s="68" t="s">
        <v>360</v>
      </c>
      <c r="G3609" s="68" t="s">
        <v>77</v>
      </c>
      <c r="H3609" s="68" t="s">
        <v>273</v>
      </c>
      <c r="I3609" s="68" t="s">
        <v>647</v>
      </c>
      <c r="J3609" s="65">
        <v>55</v>
      </c>
      <c r="K3609" s="65">
        <v>379</v>
      </c>
      <c r="L3609" s="65">
        <v>406</v>
      </c>
      <c r="M3609" s="65" t="s">
        <v>497</v>
      </c>
    </row>
    <row r="3610" spans="1:13" ht="12.75" customHeight="1">
      <c r="A3610" s="65" t="str">
        <f>IF(ROW()=1,"KEY",IF(ISNA(VLOOKUP(B3610,車名対応マスタ!B:D,3,FALSE)),"",IF(VLOOKUP(B3610,車名対応マスタ!B:D,3,FALSE)="","",$D3610&amp;" "&amp;IF($G3610="9","J","O")&amp;" "&amp;$I3610&amp;" "&amp;IF($I3610&lt;=TEXT(★完成資料!$A$1,"yyyymm"),TEXT(★完成資料!$A$1,"yyyymm"),"999999")&amp; " " &amp; LEFT(F3610 &amp; "          ",10))))</f>
        <v xml:space="preserve">T O 202206 yyyy00 HV        </v>
      </c>
      <c r="B3610" s="68" t="s">
        <v>314</v>
      </c>
      <c r="C3610" s="68" t="s">
        <v>160</v>
      </c>
      <c r="D3610" s="68" t="s">
        <v>287</v>
      </c>
      <c r="E3610" s="68" t="s">
        <v>359</v>
      </c>
      <c r="F3610" s="68" t="s">
        <v>360</v>
      </c>
      <c r="G3610" s="68" t="s">
        <v>77</v>
      </c>
      <c r="H3610" s="68" t="s">
        <v>273</v>
      </c>
      <c r="I3610" s="68" t="s">
        <v>652</v>
      </c>
      <c r="J3610" s="65">
        <v>323</v>
      </c>
      <c r="K3610" s="65">
        <v>720</v>
      </c>
      <c r="L3610" s="65">
        <v>406</v>
      </c>
      <c r="M3610" s="65" t="s">
        <v>497</v>
      </c>
    </row>
    <row r="3611" spans="1:13" ht="12.75" customHeight="1">
      <c r="A3611" s="65" t="str">
        <f>IF(ROW()=1,"KEY",IF(ISNA(VLOOKUP(B3611,車名対応マスタ!B:D,3,FALSE)),"",IF(VLOOKUP(B3611,車名対応マスタ!B:D,3,FALSE)="","",$D3611&amp;" "&amp;IF($G3611="9","J","O")&amp;" "&amp;$I3611&amp;" "&amp;IF($I3611&lt;=TEXT(★完成資料!$A$1,"yyyymm"),TEXT(★完成資料!$A$1,"yyyymm"),"999999")&amp; " " &amp; LEFT(F3611 &amp; "          ",10))))</f>
        <v xml:space="preserve">T O 202207 yyyy00 HV        </v>
      </c>
      <c r="B3611" s="68" t="s">
        <v>314</v>
      </c>
      <c r="C3611" s="68" t="s">
        <v>160</v>
      </c>
      <c r="D3611" s="68" t="s">
        <v>287</v>
      </c>
      <c r="E3611" s="68" t="s">
        <v>359</v>
      </c>
      <c r="F3611" s="68" t="s">
        <v>360</v>
      </c>
      <c r="G3611" s="68" t="s">
        <v>77</v>
      </c>
      <c r="H3611" s="68" t="s">
        <v>273</v>
      </c>
      <c r="I3611" s="68" t="s">
        <v>655</v>
      </c>
      <c r="J3611" s="65">
        <v>147</v>
      </c>
      <c r="K3611" s="65">
        <v>338</v>
      </c>
      <c r="L3611" s="65">
        <v>406</v>
      </c>
      <c r="M3611" s="65" t="s">
        <v>497</v>
      </c>
    </row>
    <row r="3612" spans="1:13" ht="12.75" customHeight="1">
      <c r="A3612" s="65" t="str">
        <f>IF(ROW()=1,"KEY",IF(ISNA(VLOOKUP(B3612,車名対応マスタ!B:D,3,FALSE)),"",IF(VLOOKUP(B3612,車名対応マスタ!B:D,3,FALSE)="","",$D3612&amp;" "&amp;IF($G3612="9","J","O")&amp;" "&amp;$I3612&amp;" "&amp;IF($I3612&lt;=TEXT(★完成資料!$A$1,"yyyymm"),TEXT(★完成資料!$A$1,"yyyymm"),"999999")&amp; " " &amp; LEFT(F3612 &amp; "          ",10))))</f>
        <v xml:space="preserve">T O 202208 yyyy00 HV        </v>
      </c>
      <c r="B3612" s="68" t="s">
        <v>314</v>
      </c>
      <c r="C3612" s="68" t="s">
        <v>160</v>
      </c>
      <c r="D3612" s="68" t="s">
        <v>287</v>
      </c>
      <c r="E3612" s="68" t="s">
        <v>359</v>
      </c>
      <c r="F3612" s="68" t="s">
        <v>360</v>
      </c>
      <c r="G3612" s="68" t="s">
        <v>77</v>
      </c>
      <c r="H3612" s="68" t="s">
        <v>273</v>
      </c>
      <c r="I3612" s="68" t="s">
        <v>656</v>
      </c>
      <c r="J3612" s="65">
        <v>213</v>
      </c>
      <c r="K3612" s="65">
        <v>256</v>
      </c>
      <c r="L3612" s="65">
        <v>406</v>
      </c>
      <c r="M3612" s="65" t="s">
        <v>497</v>
      </c>
    </row>
    <row r="3613" spans="1:13" ht="12.75" customHeight="1">
      <c r="A3613" s="65" t="str">
        <f>IF(ROW()=1,"KEY",IF(ISNA(VLOOKUP(B3613,車名対応マスタ!B:D,3,FALSE)),"",IF(VLOOKUP(B3613,車名対応マスタ!B:D,3,FALSE)="","",$D3613&amp;" "&amp;IF($G3613="9","J","O")&amp;" "&amp;$I3613&amp;" "&amp;IF($I3613&lt;=TEXT(★完成資料!$A$1,"yyyymm"),TEXT(★完成資料!$A$1,"yyyymm"),"999999")&amp; " " &amp; LEFT(F3613 &amp; "          ",10))))</f>
        <v xml:space="preserve">T O 202209 yyyy00 HV        </v>
      </c>
      <c r="B3613" s="68" t="s">
        <v>314</v>
      </c>
      <c r="C3613" s="68" t="s">
        <v>160</v>
      </c>
      <c r="D3613" s="68" t="s">
        <v>287</v>
      </c>
      <c r="E3613" s="68" t="s">
        <v>359</v>
      </c>
      <c r="F3613" s="68" t="s">
        <v>360</v>
      </c>
      <c r="G3613" s="68" t="s">
        <v>77</v>
      </c>
      <c r="H3613" s="68" t="s">
        <v>273</v>
      </c>
      <c r="I3613" s="68" t="s">
        <v>657</v>
      </c>
      <c r="J3613" s="65">
        <v>271</v>
      </c>
      <c r="K3613" s="65">
        <v>144</v>
      </c>
      <c r="L3613" s="65">
        <v>406</v>
      </c>
      <c r="M3613" s="65" t="s">
        <v>497</v>
      </c>
    </row>
    <row r="3614" spans="1:13" ht="12.75" customHeight="1">
      <c r="A3614" s="65" t="str">
        <f>IF(ROW()=1,"KEY",IF(ISNA(VLOOKUP(B3614,車名対応マスタ!B:D,3,FALSE)),"",IF(VLOOKUP(B3614,車名対応マスタ!B:D,3,FALSE)="","",$D3614&amp;" "&amp;IF($G3614="9","J","O")&amp;" "&amp;$I3614&amp;" "&amp;IF($I3614&lt;=TEXT(★完成資料!$A$1,"yyyymm"),TEXT(★完成資料!$A$1,"yyyymm"),"999999")&amp; " " &amp; LEFT(F3614 &amp; "          ",10))))</f>
        <v xml:space="preserve">T O 202210 yyyy00 HV        </v>
      </c>
      <c r="B3614" s="68" t="s">
        <v>314</v>
      </c>
      <c r="C3614" s="68" t="s">
        <v>160</v>
      </c>
      <c r="D3614" s="68" t="s">
        <v>287</v>
      </c>
      <c r="E3614" s="68" t="s">
        <v>359</v>
      </c>
      <c r="F3614" s="68" t="s">
        <v>360</v>
      </c>
      <c r="G3614" s="68" t="s">
        <v>77</v>
      </c>
      <c r="H3614" s="68" t="s">
        <v>273</v>
      </c>
      <c r="I3614" s="68" t="s">
        <v>663</v>
      </c>
      <c r="J3614" s="65">
        <v>230</v>
      </c>
      <c r="K3614" s="65">
        <v>68</v>
      </c>
      <c r="L3614" s="65">
        <v>406</v>
      </c>
      <c r="M3614" s="65" t="s">
        <v>497</v>
      </c>
    </row>
    <row r="3615" spans="1:13" ht="12.75" customHeight="1">
      <c r="A3615" s="65" t="str">
        <f>IF(ROW()=1,"KEY",IF(ISNA(VLOOKUP(B3615,車名対応マスタ!B:D,3,FALSE)),"",IF(VLOOKUP(B3615,車名対応マスタ!B:D,3,FALSE)="","",$D3615&amp;" "&amp;IF($G3615="9","J","O")&amp;" "&amp;$I3615&amp;" "&amp;IF($I3615&lt;=TEXT(★完成資料!$A$1,"yyyymm"),TEXT(★完成資料!$A$1,"yyyymm"),"999999")&amp; " " &amp; LEFT(F3615 &amp; "          ",10))))</f>
        <v xml:space="preserve">T O 202201 yyyy00 HV        </v>
      </c>
      <c r="B3615" s="68" t="s">
        <v>314</v>
      </c>
      <c r="C3615" s="68" t="s">
        <v>160</v>
      </c>
      <c r="D3615" s="68" t="s">
        <v>287</v>
      </c>
      <c r="E3615" s="68" t="s">
        <v>359</v>
      </c>
      <c r="F3615" s="68" t="s">
        <v>360</v>
      </c>
      <c r="G3615" s="68" t="s">
        <v>77</v>
      </c>
      <c r="H3615" s="68" t="s">
        <v>273</v>
      </c>
      <c r="I3615" s="68" t="s">
        <v>639</v>
      </c>
      <c r="J3615" s="65">
        <v>253</v>
      </c>
      <c r="K3615" s="65">
        <v>314</v>
      </c>
      <c r="L3615" s="65">
        <v>604</v>
      </c>
      <c r="M3615" s="65" t="s">
        <v>280</v>
      </c>
    </row>
    <row r="3616" spans="1:13" ht="12.75" customHeight="1">
      <c r="A3616" s="65" t="str">
        <f>IF(ROW()=1,"KEY",IF(ISNA(VLOOKUP(B3616,車名対応マスタ!B:D,3,FALSE)),"",IF(VLOOKUP(B3616,車名対応マスタ!B:D,3,FALSE)="","",$D3616&amp;" "&amp;IF($G3616="9","J","O")&amp;" "&amp;$I3616&amp;" "&amp;IF($I3616&lt;=TEXT(★完成資料!$A$1,"yyyymm"),TEXT(★完成資料!$A$1,"yyyymm"),"999999")&amp; " " &amp; LEFT(F3616 &amp; "          ",10))))</f>
        <v xml:space="preserve">T O 202202 yyyy00 HV        </v>
      </c>
      <c r="B3616" s="68" t="s">
        <v>314</v>
      </c>
      <c r="C3616" s="68" t="s">
        <v>160</v>
      </c>
      <c r="D3616" s="68" t="s">
        <v>287</v>
      </c>
      <c r="E3616" s="68" t="s">
        <v>359</v>
      </c>
      <c r="F3616" s="68" t="s">
        <v>360</v>
      </c>
      <c r="G3616" s="68" t="s">
        <v>77</v>
      </c>
      <c r="H3616" s="68" t="s">
        <v>273</v>
      </c>
      <c r="I3616" s="68" t="s">
        <v>640</v>
      </c>
      <c r="J3616" s="65">
        <v>337</v>
      </c>
      <c r="K3616" s="65">
        <v>355</v>
      </c>
      <c r="L3616" s="65">
        <v>604</v>
      </c>
      <c r="M3616" s="65" t="s">
        <v>280</v>
      </c>
    </row>
    <row r="3617" spans="1:13" ht="12.75" customHeight="1">
      <c r="A3617" s="65" t="str">
        <f>IF(ROW()=1,"KEY",IF(ISNA(VLOOKUP(B3617,車名対応マスタ!B:D,3,FALSE)),"",IF(VLOOKUP(B3617,車名対応マスタ!B:D,3,FALSE)="","",$D3617&amp;" "&amp;IF($G3617="9","J","O")&amp;" "&amp;$I3617&amp;" "&amp;IF($I3617&lt;=TEXT(★完成資料!$A$1,"yyyymm"),TEXT(★完成資料!$A$1,"yyyymm"),"999999")&amp; " " &amp; LEFT(F3617 &amp; "          ",10))))</f>
        <v xml:space="preserve">T O 202203 yyyy00 HV        </v>
      </c>
      <c r="B3617" s="68" t="s">
        <v>314</v>
      </c>
      <c r="C3617" s="68" t="s">
        <v>160</v>
      </c>
      <c r="D3617" s="68" t="s">
        <v>287</v>
      </c>
      <c r="E3617" s="68" t="s">
        <v>359</v>
      </c>
      <c r="F3617" s="68" t="s">
        <v>360</v>
      </c>
      <c r="G3617" s="68" t="s">
        <v>77</v>
      </c>
      <c r="H3617" s="68" t="s">
        <v>273</v>
      </c>
      <c r="I3617" s="68" t="s">
        <v>641</v>
      </c>
      <c r="J3617" s="65">
        <v>246</v>
      </c>
      <c r="K3617" s="65">
        <v>211</v>
      </c>
      <c r="L3617" s="65">
        <v>604</v>
      </c>
      <c r="M3617" s="65" t="s">
        <v>280</v>
      </c>
    </row>
    <row r="3618" spans="1:13" ht="12.75" customHeight="1">
      <c r="A3618" s="65" t="str">
        <f>IF(ROW()=1,"KEY",IF(ISNA(VLOOKUP(B3618,車名対応マスタ!B:D,3,FALSE)),"",IF(VLOOKUP(B3618,車名対応マスタ!B:D,3,FALSE)="","",$D3618&amp;" "&amp;IF($G3618="9","J","O")&amp;" "&amp;$I3618&amp;" "&amp;IF($I3618&lt;=TEXT(★完成資料!$A$1,"yyyymm"),TEXT(★完成資料!$A$1,"yyyymm"),"999999")&amp; " " &amp; LEFT(F3618 &amp; "          ",10))))</f>
        <v xml:space="preserve">T O 202204 yyyy00 HV        </v>
      </c>
      <c r="B3618" s="68" t="s">
        <v>314</v>
      </c>
      <c r="C3618" s="68" t="s">
        <v>160</v>
      </c>
      <c r="D3618" s="68" t="s">
        <v>287</v>
      </c>
      <c r="E3618" s="68" t="s">
        <v>359</v>
      </c>
      <c r="F3618" s="68" t="s">
        <v>360</v>
      </c>
      <c r="G3618" s="68" t="s">
        <v>77</v>
      </c>
      <c r="H3618" s="68" t="s">
        <v>273</v>
      </c>
      <c r="I3618" s="68" t="s">
        <v>642</v>
      </c>
      <c r="J3618" s="65">
        <v>511</v>
      </c>
      <c r="K3618" s="65">
        <v>297</v>
      </c>
      <c r="L3618" s="65">
        <v>604</v>
      </c>
      <c r="M3618" s="65" t="s">
        <v>280</v>
      </c>
    </row>
    <row r="3619" spans="1:13" ht="12.75" customHeight="1">
      <c r="A3619" s="65" t="str">
        <f>IF(ROW()=1,"KEY",IF(ISNA(VLOOKUP(B3619,車名対応マスタ!B:D,3,FALSE)),"",IF(VLOOKUP(B3619,車名対応マスタ!B:D,3,FALSE)="","",$D3619&amp;" "&amp;IF($G3619="9","J","O")&amp;" "&amp;$I3619&amp;" "&amp;IF($I3619&lt;=TEXT(★完成資料!$A$1,"yyyymm"),TEXT(★完成資料!$A$1,"yyyymm"),"999999")&amp; " " &amp; LEFT(F3619 &amp; "          ",10))))</f>
        <v xml:space="preserve">T O 202205 yyyy00 HV        </v>
      </c>
      <c r="B3619" s="68" t="s">
        <v>314</v>
      </c>
      <c r="C3619" s="68" t="s">
        <v>160</v>
      </c>
      <c r="D3619" s="68" t="s">
        <v>287</v>
      </c>
      <c r="E3619" s="68" t="s">
        <v>359</v>
      </c>
      <c r="F3619" s="68" t="s">
        <v>360</v>
      </c>
      <c r="G3619" s="68" t="s">
        <v>77</v>
      </c>
      <c r="H3619" s="68" t="s">
        <v>273</v>
      </c>
      <c r="I3619" s="68" t="s">
        <v>647</v>
      </c>
      <c r="J3619" s="65">
        <v>377</v>
      </c>
      <c r="K3619" s="65">
        <v>210</v>
      </c>
      <c r="L3619" s="65">
        <v>604</v>
      </c>
      <c r="M3619" s="65" t="s">
        <v>280</v>
      </c>
    </row>
    <row r="3620" spans="1:13" ht="12.75" customHeight="1">
      <c r="A3620" s="65" t="str">
        <f>IF(ROW()=1,"KEY",IF(ISNA(VLOOKUP(B3620,車名対応マスタ!B:D,3,FALSE)),"",IF(VLOOKUP(B3620,車名対応マスタ!B:D,3,FALSE)="","",$D3620&amp;" "&amp;IF($G3620="9","J","O")&amp;" "&amp;$I3620&amp;" "&amp;IF($I3620&lt;=TEXT(★完成資料!$A$1,"yyyymm"),TEXT(★完成資料!$A$1,"yyyymm"),"999999")&amp; " " &amp; LEFT(F3620 &amp; "          ",10))))</f>
        <v xml:space="preserve">T O 202206 yyyy00 HV        </v>
      </c>
      <c r="B3620" s="68" t="s">
        <v>314</v>
      </c>
      <c r="C3620" s="68" t="s">
        <v>160</v>
      </c>
      <c r="D3620" s="68" t="s">
        <v>287</v>
      </c>
      <c r="E3620" s="68" t="s">
        <v>359</v>
      </c>
      <c r="F3620" s="68" t="s">
        <v>360</v>
      </c>
      <c r="G3620" s="68" t="s">
        <v>77</v>
      </c>
      <c r="H3620" s="68" t="s">
        <v>273</v>
      </c>
      <c r="I3620" s="68" t="s">
        <v>652</v>
      </c>
      <c r="J3620" s="65">
        <v>332</v>
      </c>
      <c r="K3620" s="65">
        <v>264</v>
      </c>
      <c r="L3620" s="65">
        <v>604</v>
      </c>
      <c r="M3620" s="65" t="s">
        <v>280</v>
      </c>
    </row>
    <row r="3621" spans="1:13" ht="12.75" customHeight="1">
      <c r="A3621" s="65" t="str">
        <f>IF(ROW()=1,"KEY",IF(ISNA(VLOOKUP(B3621,車名対応マスタ!B:D,3,FALSE)),"",IF(VLOOKUP(B3621,車名対応マスタ!B:D,3,FALSE)="","",$D3621&amp;" "&amp;IF($G3621="9","J","O")&amp;" "&amp;$I3621&amp;" "&amp;IF($I3621&lt;=TEXT(★完成資料!$A$1,"yyyymm"),TEXT(★完成資料!$A$1,"yyyymm"),"999999")&amp; " " &amp; LEFT(F3621 &amp; "          ",10))))</f>
        <v xml:space="preserve">T O 202207 yyyy00 HV        </v>
      </c>
      <c r="B3621" s="68" t="s">
        <v>314</v>
      </c>
      <c r="C3621" s="68" t="s">
        <v>160</v>
      </c>
      <c r="D3621" s="68" t="s">
        <v>287</v>
      </c>
      <c r="E3621" s="68" t="s">
        <v>359</v>
      </c>
      <c r="F3621" s="68" t="s">
        <v>360</v>
      </c>
      <c r="G3621" s="68" t="s">
        <v>77</v>
      </c>
      <c r="H3621" s="68" t="s">
        <v>273</v>
      </c>
      <c r="I3621" s="68" t="s">
        <v>655</v>
      </c>
      <c r="J3621" s="65">
        <v>108</v>
      </c>
      <c r="K3621" s="65">
        <v>487</v>
      </c>
      <c r="L3621" s="65">
        <v>604</v>
      </c>
      <c r="M3621" s="65" t="s">
        <v>280</v>
      </c>
    </row>
    <row r="3622" spans="1:13" ht="12.75" customHeight="1">
      <c r="A3622" s="65" t="str">
        <f>IF(ROW()=1,"KEY",IF(ISNA(VLOOKUP(B3622,車名対応マスタ!B:D,3,FALSE)),"",IF(VLOOKUP(B3622,車名対応マスタ!B:D,3,FALSE)="","",$D3622&amp;" "&amp;IF($G3622="9","J","O")&amp;" "&amp;$I3622&amp;" "&amp;IF($I3622&lt;=TEXT(★完成資料!$A$1,"yyyymm"),TEXT(★完成資料!$A$1,"yyyymm"),"999999")&amp; " " &amp; LEFT(F3622 &amp; "          ",10))))</f>
        <v xml:space="preserve">T O 202208 yyyy00 HV        </v>
      </c>
      <c r="B3622" s="68" t="s">
        <v>314</v>
      </c>
      <c r="C3622" s="68" t="s">
        <v>160</v>
      </c>
      <c r="D3622" s="68" t="s">
        <v>287</v>
      </c>
      <c r="E3622" s="68" t="s">
        <v>359</v>
      </c>
      <c r="F3622" s="68" t="s">
        <v>360</v>
      </c>
      <c r="G3622" s="68" t="s">
        <v>77</v>
      </c>
      <c r="H3622" s="68" t="s">
        <v>273</v>
      </c>
      <c r="I3622" s="68" t="s">
        <v>656</v>
      </c>
      <c r="J3622" s="65">
        <v>335</v>
      </c>
      <c r="K3622" s="65">
        <v>248</v>
      </c>
      <c r="L3622" s="65">
        <v>604</v>
      </c>
      <c r="M3622" s="65" t="s">
        <v>280</v>
      </c>
    </row>
    <row r="3623" spans="1:13" ht="12.75" customHeight="1">
      <c r="A3623" s="65" t="str">
        <f>IF(ROW()=1,"KEY",IF(ISNA(VLOOKUP(B3623,車名対応マスタ!B:D,3,FALSE)),"",IF(VLOOKUP(B3623,車名対応マスタ!B:D,3,FALSE)="","",$D3623&amp;" "&amp;IF($G3623="9","J","O")&amp;" "&amp;$I3623&amp;" "&amp;IF($I3623&lt;=TEXT(★完成資料!$A$1,"yyyymm"),TEXT(★完成資料!$A$1,"yyyymm"),"999999")&amp; " " &amp; LEFT(F3623 &amp; "          ",10))))</f>
        <v xml:space="preserve">T O 202209 yyyy00 HV        </v>
      </c>
      <c r="B3623" s="68" t="s">
        <v>314</v>
      </c>
      <c r="C3623" s="68" t="s">
        <v>160</v>
      </c>
      <c r="D3623" s="68" t="s">
        <v>287</v>
      </c>
      <c r="E3623" s="68" t="s">
        <v>359</v>
      </c>
      <c r="F3623" s="68" t="s">
        <v>360</v>
      </c>
      <c r="G3623" s="68" t="s">
        <v>77</v>
      </c>
      <c r="H3623" s="68" t="s">
        <v>273</v>
      </c>
      <c r="I3623" s="68" t="s">
        <v>657</v>
      </c>
      <c r="J3623" s="65">
        <v>362</v>
      </c>
      <c r="K3623" s="65">
        <v>128</v>
      </c>
      <c r="L3623" s="65">
        <v>604</v>
      </c>
      <c r="M3623" s="65" t="s">
        <v>280</v>
      </c>
    </row>
    <row r="3624" spans="1:13" ht="12.75" customHeight="1">
      <c r="A3624" s="65" t="str">
        <f>IF(ROW()=1,"KEY",IF(ISNA(VLOOKUP(B3624,車名対応マスタ!B:D,3,FALSE)),"",IF(VLOOKUP(B3624,車名対応マスタ!B:D,3,FALSE)="","",$D3624&amp;" "&amp;IF($G3624="9","J","O")&amp;" "&amp;$I3624&amp;" "&amp;IF($I3624&lt;=TEXT(★完成資料!$A$1,"yyyymm"),TEXT(★完成資料!$A$1,"yyyymm"),"999999")&amp; " " &amp; LEFT(F3624 &amp; "          ",10))))</f>
        <v xml:space="preserve">T O 202210 yyyy00 HV        </v>
      </c>
      <c r="B3624" s="68" t="s">
        <v>314</v>
      </c>
      <c r="C3624" s="68" t="s">
        <v>160</v>
      </c>
      <c r="D3624" s="68" t="s">
        <v>287</v>
      </c>
      <c r="E3624" s="68" t="s">
        <v>359</v>
      </c>
      <c r="F3624" s="68" t="s">
        <v>360</v>
      </c>
      <c r="G3624" s="68" t="s">
        <v>77</v>
      </c>
      <c r="H3624" s="68" t="s">
        <v>273</v>
      </c>
      <c r="I3624" s="68" t="s">
        <v>663</v>
      </c>
      <c r="J3624" s="65">
        <v>194</v>
      </c>
      <c r="K3624" s="65">
        <v>9</v>
      </c>
      <c r="L3624" s="65">
        <v>604</v>
      </c>
      <c r="M3624" s="65" t="s">
        <v>280</v>
      </c>
    </row>
    <row r="3625" spans="1:13" ht="12.75" customHeight="1">
      <c r="A3625" s="65" t="str">
        <f>IF(ROW()=1,"KEY",IF(ISNA(VLOOKUP(B3625,車名対応マスタ!B:D,3,FALSE)),"",IF(VLOOKUP(B3625,車名対応マスタ!B:D,3,FALSE)="","",$D3625&amp;" "&amp;IF($G3625="9","J","O")&amp;" "&amp;$I3625&amp;" "&amp;IF($I3625&lt;=TEXT(★完成資料!$A$1,"yyyymm"),TEXT(★完成資料!$A$1,"yyyymm"),"999999")&amp; " " &amp; LEFT(F3625 &amp; "          ",10))))</f>
        <v xml:space="preserve">T O 202201 yyyy00 HV        </v>
      </c>
      <c r="B3625" s="68" t="s">
        <v>314</v>
      </c>
      <c r="C3625" s="68" t="s">
        <v>160</v>
      </c>
      <c r="D3625" s="68" t="s">
        <v>287</v>
      </c>
      <c r="E3625" s="68" t="s">
        <v>359</v>
      </c>
      <c r="F3625" s="68" t="s">
        <v>360</v>
      </c>
      <c r="G3625" s="68" t="s">
        <v>77</v>
      </c>
      <c r="H3625" s="68" t="s">
        <v>273</v>
      </c>
      <c r="I3625" s="68" t="s">
        <v>639</v>
      </c>
      <c r="J3625" s="65">
        <v>627</v>
      </c>
      <c r="K3625" s="65">
        <v>600</v>
      </c>
      <c r="L3625" s="65">
        <v>411</v>
      </c>
      <c r="M3625" s="65" t="s">
        <v>498</v>
      </c>
    </row>
    <row r="3626" spans="1:13" ht="12.75" customHeight="1">
      <c r="A3626" s="65" t="str">
        <f>IF(ROW()=1,"KEY",IF(ISNA(VLOOKUP(B3626,車名対応マスタ!B:D,3,FALSE)),"",IF(VLOOKUP(B3626,車名対応マスタ!B:D,3,FALSE)="","",$D3626&amp;" "&amp;IF($G3626="9","J","O")&amp;" "&amp;$I3626&amp;" "&amp;IF($I3626&lt;=TEXT(★完成資料!$A$1,"yyyymm"),TEXT(★完成資料!$A$1,"yyyymm"),"999999")&amp; " " &amp; LEFT(F3626 &amp; "          ",10))))</f>
        <v xml:space="preserve">T O 202202 yyyy00 HV        </v>
      </c>
      <c r="B3626" s="68" t="s">
        <v>314</v>
      </c>
      <c r="C3626" s="68" t="s">
        <v>160</v>
      </c>
      <c r="D3626" s="68" t="s">
        <v>287</v>
      </c>
      <c r="E3626" s="68" t="s">
        <v>359</v>
      </c>
      <c r="F3626" s="68" t="s">
        <v>360</v>
      </c>
      <c r="G3626" s="68" t="s">
        <v>77</v>
      </c>
      <c r="H3626" s="68" t="s">
        <v>273</v>
      </c>
      <c r="I3626" s="68" t="s">
        <v>640</v>
      </c>
      <c r="J3626" s="65">
        <v>232</v>
      </c>
      <c r="K3626" s="65">
        <v>222</v>
      </c>
      <c r="L3626" s="65">
        <v>411</v>
      </c>
      <c r="M3626" s="65" t="s">
        <v>498</v>
      </c>
    </row>
    <row r="3627" spans="1:13" ht="12.75" customHeight="1">
      <c r="A3627" s="65" t="str">
        <f>IF(ROW()=1,"KEY",IF(ISNA(VLOOKUP(B3627,車名対応マスタ!B:D,3,FALSE)),"",IF(VLOOKUP(B3627,車名対応マスタ!B:D,3,FALSE)="","",$D3627&amp;" "&amp;IF($G3627="9","J","O")&amp;" "&amp;$I3627&amp;" "&amp;IF($I3627&lt;=TEXT(★完成資料!$A$1,"yyyymm"),TEXT(★完成資料!$A$1,"yyyymm"),"999999")&amp; " " &amp; LEFT(F3627 &amp; "          ",10))))</f>
        <v xml:space="preserve">T O 202203 yyyy00 HV        </v>
      </c>
      <c r="B3627" s="68" t="s">
        <v>314</v>
      </c>
      <c r="C3627" s="68" t="s">
        <v>160</v>
      </c>
      <c r="D3627" s="68" t="s">
        <v>287</v>
      </c>
      <c r="E3627" s="68" t="s">
        <v>359</v>
      </c>
      <c r="F3627" s="68" t="s">
        <v>360</v>
      </c>
      <c r="G3627" s="68" t="s">
        <v>77</v>
      </c>
      <c r="H3627" s="68" t="s">
        <v>273</v>
      </c>
      <c r="I3627" s="68" t="s">
        <v>641</v>
      </c>
      <c r="J3627" s="65">
        <v>469</v>
      </c>
      <c r="K3627" s="65">
        <v>81</v>
      </c>
      <c r="L3627" s="65">
        <v>411</v>
      </c>
      <c r="M3627" s="65" t="s">
        <v>498</v>
      </c>
    </row>
    <row r="3628" spans="1:13" ht="12.75" customHeight="1">
      <c r="A3628" s="65" t="str">
        <f>IF(ROW()=1,"KEY",IF(ISNA(VLOOKUP(B3628,車名対応マスタ!B:D,3,FALSE)),"",IF(VLOOKUP(B3628,車名対応マスタ!B:D,3,FALSE)="","",$D3628&amp;" "&amp;IF($G3628="9","J","O")&amp;" "&amp;$I3628&amp;" "&amp;IF($I3628&lt;=TEXT(★完成資料!$A$1,"yyyymm"),TEXT(★完成資料!$A$1,"yyyymm"),"999999")&amp; " " &amp; LEFT(F3628 &amp; "          ",10))))</f>
        <v xml:space="preserve">T O 202204 yyyy00 HV        </v>
      </c>
      <c r="B3628" s="68" t="s">
        <v>314</v>
      </c>
      <c r="C3628" s="68" t="s">
        <v>160</v>
      </c>
      <c r="D3628" s="68" t="s">
        <v>287</v>
      </c>
      <c r="E3628" s="68" t="s">
        <v>359</v>
      </c>
      <c r="F3628" s="68" t="s">
        <v>360</v>
      </c>
      <c r="G3628" s="68" t="s">
        <v>77</v>
      </c>
      <c r="H3628" s="68" t="s">
        <v>273</v>
      </c>
      <c r="I3628" s="68" t="s">
        <v>642</v>
      </c>
      <c r="J3628" s="65">
        <v>60</v>
      </c>
      <c r="K3628" s="65">
        <v>77</v>
      </c>
      <c r="L3628" s="65">
        <v>411</v>
      </c>
      <c r="M3628" s="65" t="s">
        <v>498</v>
      </c>
    </row>
    <row r="3629" spans="1:13" ht="12.75" customHeight="1">
      <c r="A3629" s="65" t="str">
        <f>IF(ROW()=1,"KEY",IF(ISNA(VLOOKUP(B3629,車名対応マスタ!B:D,3,FALSE)),"",IF(VLOOKUP(B3629,車名対応マスタ!B:D,3,FALSE)="","",$D3629&amp;" "&amp;IF($G3629="9","J","O")&amp;" "&amp;$I3629&amp;" "&amp;IF($I3629&lt;=TEXT(★完成資料!$A$1,"yyyymm"),TEXT(★完成資料!$A$1,"yyyymm"),"999999")&amp; " " &amp; LEFT(F3629 &amp; "          ",10))))</f>
        <v xml:space="preserve">T O 202205 yyyy00 HV        </v>
      </c>
      <c r="B3629" s="68" t="s">
        <v>314</v>
      </c>
      <c r="C3629" s="68" t="s">
        <v>160</v>
      </c>
      <c r="D3629" s="68" t="s">
        <v>287</v>
      </c>
      <c r="E3629" s="68" t="s">
        <v>359</v>
      </c>
      <c r="F3629" s="68" t="s">
        <v>360</v>
      </c>
      <c r="G3629" s="68" t="s">
        <v>77</v>
      </c>
      <c r="H3629" s="68" t="s">
        <v>273</v>
      </c>
      <c r="I3629" s="68" t="s">
        <v>647</v>
      </c>
      <c r="J3629" s="65">
        <v>55</v>
      </c>
      <c r="K3629" s="65">
        <v>167</v>
      </c>
      <c r="L3629" s="65">
        <v>411</v>
      </c>
      <c r="M3629" s="65" t="s">
        <v>498</v>
      </c>
    </row>
    <row r="3630" spans="1:13" ht="12.75" customHeight="1">
      <c r="A3630" s="65" t="str">
        <f>IF(ROW()=1,"KEY",IF(ISNA(VLOOKUP(B3630,車名対応マスタ!B:D,3,FALSE)),"",IF(VLOOKUP(B3630,車名対応マスタ!B:D,3,FALSE)="","",$D3630&amp;" "&amp;IF($G3630="9","J","O")&amp;" "&amp;$I3630&amp;" "&amp;IF($I3630&lt;=TEXT(★完成資料!$A$1,"yyyymm"),TEXT(★完成資料!$A$1,"yyyymm"),"999999")&amp; " " &amp; LEFT(F3630 &amp; "          ",10))))</f>
        <v xml:space="preserve">T O 202206 yyyy00 HV        </v>
      </c>
      <c r="B3630" s="68" t="s">
        <v>314</v>
      </c>
      <c r="C3630" s="68" t="s">
        <v>160</v>
      </c>
      <c r="D3630" s="68" t="s">
        <v>287</v>
      </c>
      <c r="E3630" s="68" t="s">
        <v>359</v>
      </c>
      <c r="F3630" s="68" t="s">
        <v>360</v>
      </c>
      <c r="G3630" s="68" t="s">
        <v>77</v>
      </c>
      <c r="H3630" s="68" t="s">
        <v>273</v>
      </c>
      <c r="I3630" s="68" t="s">
        <v>652</v>
      </c>
      <c r="J3630" s="65">
        <v>19</v>
      </c>
      <c r="K3630" s="65">
        <v>60</v>
      </c>
      <c r="L3630" s="65">
        <v>411</v>
      </c>
      <c r="M3630" s="65" t="s">
        <v>498</v>
      </c>
    </row>
    <row r="3631" spans="1:13" ht="12.75" customHeight="1">
      <c r="A3631" s="65" t="str">
        <f>IF(ROW()=1,"KEY",IF(ISNA(VLOOKUP(B3631,車名対応マスタ!B:D,3,FALSE)),"",IF(VLOOKUP(B3631,車名対応マスタ!B:D,3,FALSE)="","",$D3631&amp;" "&amp;IF($G3631="9","J","O")&amp;" "&amp;$I3631&amp;" "&amp;IF($I3631&lt;=TEXT(★完成資料!$A$1,"yyyymm"),TEXT(★完成資料!$A$1,"yyyymm"),"999999")&amp; " " &amp; LEFT(F3631 &amp; "          ",10))))</f>
        <v xml:space="preserve">T O 202207 yyyy00 HV        </v>
      </c>
      <c r="B3631" s="68" t="s">
        <v>314</v>
      </c>
      <c r="C3631" s="68" t="s">
        <v>160</v>
      </c>
      <c r="D3631" s="68" t="s">
        <v>287</v>
      </c>
      <c r="E3631" s="68" t="s">
        <v>359</v>
      </c>
      <c r="F3631" s="68" t="s">
        <v>360</v>
      </c>
      <c r="G3631" s="68" t="s">
        <v>77</v>
      </c>
      <c r="H3631" s="68" t="s">
        <v>273</v>
      </c>
      <c r="I3631" s="68" t="s">
        <v>655</v>
      </c>
      <c r="J3631" s="65">
        <v>196</v>
      </c>
      <c r="K3631" s="65">
        <v>577</v>
      </c>
      <c r="L3631" s="65">
        <v>411</v>
      </c>
      <c r="M3631" s="65" t="s">
        <v>498</v>
      </c>
    </row>
    <row r="3632" spans="1:13" ht="12.75" customHeight="1">
      <c r="A3632" s="65" t="str">
        <f>IF(ROW()=1,"KEY",IF(ISNA(VLOOKUP(B3632,車名対応マスタ!B:D,3,FALSE)),"",IF(VLOOKUP(B3632,車名対応マスタ!B:D,3,FALSE)="","",$D3632&amp;" "&amp;IF($G3632="9","J","O")&amp;" "&amp;$I3632&amp;" "&amp;IF($I3632&lt;=TEXT(★完成資料!$A$1,"yyyymm"),TEXT(★完成資料!$A$1,"yyyymm"),"999999")&amp; " " &amp; LEFT(F3632 &amp; "          ",10))))</f>
        <v xml:space="preserve">T O 202208 yyyy00 HV        </v>
      </c>
      <c r="B3632" s="68" t="s">
        <v>314</v>
      </c>
      <c r="C3632" s="68" t="s">
        <v>160</v>
      </c>
      <c r="D3632" s="68" t="s">
        <v>287</v>
      </c>
      <c r="E3632" s="68" t="s">
        <v>359</v>
      </c>
      <c r="F3632" s="68" t="s">
        <v>360</v>
      </c>
      <c r="G3632" s="68" t="s">
        <v>77</v>
      </c>
      <c r="H3632" s="68" t="s">
        <v>273</v>
      </c>
      <c r="I3632" s="68" t="s">
        <v>656</v>
      </c>
      <c r="J3632" s="65">
        <v>41</v>
      </c>
      <c r="K3632" s="65">
        <v>112</v>
      </c>
      <c r="L3632" s="65">
        <v>411</v>
      </c>
      <c r="M3632" s="65" t="s">
        <v>498</v>
      </c>
    </row>
    <row r="3633" spans="1:13" ht="12.75" customHeight="1">
      <c r="A3633" s="65" t="str">
        <f>IF(ROW()=1,"KEY",IF(ISNA(VLOOKUP(B3633,車名対応マスタ!B:D,3,FALSE)),"",IF(VLOOKUP(B3633,車名対応マスタ!B:D,3,FALSE)="","",$D3633&amp;" "&amp;IF($G3633="9","J","O")&amp;" "&amp;$I3633&amp;" "&amp;IF($I3633&lt;=TEXT(★完成資料!$A$1,"yyyymm"),TEXT(★完成資料!$A$1,"yyyymm"),"999999")&amp; " " &amp; LEFT(F3633 &amp; "          ",10))))</f>
        <v xml:space="preserve">T O 202209 yyyy00 HV        </v>
      </c>
      <c r="B3633" s="68" t="s">
        <v>314</v>
      </c>
      <c r="C3633" s="68" t="s">
        <v>160</v>
      </c>
      <c r="D3633" s="68" t="s">
        <v>287</v>
      </c>
      <c r="E3633" s="68" t="s">
        <v>359</v>
      </c>
      <c r="F3633" s="68" t="s">
        <v>360</v>
      </c>
      <c r="G3633" s="68" t="s">
        <v>77</v>
      </c>
      <c r="H3633" s="68" t="s">
        <v>273</v>
      </c>
      <c r="I3633" s="68" t="s">
        <v>657</v>
      </c>
      <c r="J3633" s="65">
        <v>19</v>
      </c>
      <c r="K3633" s="65">
        <v>82</v>
      </c>
      <c r="L3633" s="65">
        <v>411</v>
      </c>
      <c r="M3633" s="65" t="s">
        <v>498</v>
      </c>
    </row>
    <row r="3634" spans="1:13" ht="12.75" customHeight="1">
      <c r="A3634" s="65" t="str">
        <f>IF(ROW()=1,"KEY",IF(ISNA(VLOOKUP(B3634,車名対応マスタ!B:D,3,FALSE)),"",IF(VLOOKUP(B3634,車名対応マスタ!B:D,3,FALSE)="","",$D3634&amp;" "&amp;IF($G3634="9","J","O")&amp;" "&amp;$I3634&amp;" "&amp;IF($I3634&lt;=TEXT(★完成資料!$A$1,"yyyymm"),TEXT(★完成資料!$A$1,"yyyymm"),"999999")&amp; " " &amp; LEFT(F3634 &amp; "          ",10))))</f>
        <v xml:space="preserve">T O 202210 yyyy00 HV        </v>
      </c>
      <c r="B3634" s="68" t="s">
        <v>314</v>
      </c>
      <c r="C3634" s="68" t="s">
        <v>160</v>
      </c>
      <c r="D3634" s="68" t="s">
        <v>287</v>
      </c>
      <c r="E3634" s="68" t="s">
        <v>359</v>
      </c>
      <c r="F3634" s="68" t="s">
        <v>360</v>
      </c>
      <c r="G3634" s="68" t="s">
        <v>77</v>
      </c>
      <c r="H3634" s="68" t="s">
        <v>273</v>
      </c>
      <c r="I3634" s="68" t="s">
        <v>663</v>
      </c>
      <c r="J3634" s="65">
        <v>4</v>
      </c>
      <c r="K3634" s="65">
        <v>18</v>
      </c>
      <c r="L3634" s="65">
        <v>411</v>
      </c>
      <c r="M3634" s="65" t="s">
        <v>498</v>
      </c>
    </row>
    <row r="3635" spans="1:13" ht="12.75" customHeight="1">
      <c r="A3635" s="65" t="str">
        <f>IF(ROW()=1,"KEY",IF(ISNA(VLOOKUP(B3635,車名対応マスタ!B:D,3,FALSE)),"",IF(VLOOKUP(B3635,車名対応マスタ!B:D,3,FALSE)="","",$D3635&amp;" "&amp;IF($G3635="9","J","O")&amp;" "&amp;$I3635&amp;" "&amp;IF($I3635&lt;=TEXT(★完成資料!$A$1,"yyyymm"),TEXT(★完成資料!$A$1,"yyyymm"),"999999")&amp; " " &amp; LEFT(F3635 &amp; "          ",10))))</f>
        <v xml:space="preserve">T O 202201 yyyy00 HV        </v>
      </c>
      <c r="B3635" s="68" t="s">
        <v>314</v>
      </c>
      <c r="C3635" s="68" t="s">
        <v>160</v>
      </c>
      <c r="D3635" s="68" t="s">
        <v>287</v>
      </c>
      <c r="E3635" s="68" t="s">
        <v>359</v>
      </c>
      <c r="F3635" s="68" t="s">
        <v>360</v>
      </c>
      <c r="G3635" s="68" t="s">
        <v>77</v>
      </c>
      <c r="H3635" s="68" t="s">
        <v>273</v>
      </c>
      <c r="I3635" s="68" t="s">
        <v>639</v>
      </c>
      <c r="J3635" s="65">
        <v>310</v>
      </c>
      <c r="K3635" s="65">
        <v>405</v>
      </c>
      <c r="L3635" s="65">
        <v>425</v>
      </c>
      <c r="M3635" s="65" t="s">
        <v>379</v>
      </c>
    </row>
    <row r="3636" spans="1:13" ht="12.75" customHeight="1">
      <c r="A3636" s="65" t="str">
        <f>IF(ROW()=1,"KEY",IF(ISNA(VLOOKUP(B3636,車名対応マスタ!B:D,3,FALSE)),"",IF(VLOOKUP(B3636,車名対応マスタ!B:D,3,FALSE)="","",$D3636&amp;" "&amp;IF($G3636="9","J","O")&amp;" "&amp;$I3636&amp;" "&amp;IF($I3636&lt;=TEXT(★完成資料!$A$1,"yyyymm"),TEXT(★完成資料!$A$1,"yyyymm"),"999999")&amp; " " &amp; LEFT(F3636 &amp; "          ",10))))</f>
        <v xml:space="preserve">T O 202202 yyyy00 HV        </v>
      </c>
      <c r="B3636" s="68" t="s">
        <v>314</v>
      </c>
      <c r="C3636" s="68" t="s">
        <v>160</v>
      </c>
      <c r="D3636" s="68" t="s">
        <v>287</v>
      </c>
      <c r="E3636" s="68" t="s">
        <v>359</v>
      </c>
      <c r="F3636" s="68" t="s">
        <v>360</v>
      </c>
      <c r="G3636" s="68" t="s">
        <v>77</v>
      </c>
      <c r="H3636" s="68" t="s">
        <v>273</v>
      </c>
      <c r="I3636" s="68" t="s">
        <v>640</v>
      </c>
      <c r="J3636" s="65">
        <v>111</v>
      </c>
      <c r="K3636" s="65">
        <v>267</v>
      </c>
      <c r="L3636" s="65">
        <v>425</v>
      </c>
      <c r="M3636" s="65" t="s">
        <v>379</v>
      </c>
    </row>
    <row r="3637" spans="1:13" ht="12.75" customHeight="1">
      <c r="A3637" s="65" t="str">
        <f>IF(ROW()=1,"KEY",IF(ISNA(VLOOKUP(B3637,車名対応マスタ!B:D,3,FALSE)),"",IF(VLOOKUP(B3637,車名対応マスタ!B:D,3,FALSE)="","",$D3637&amp;" "&amp;IF($G3637="9","J","O")&amp;" "&amp;$I3637&amp;" "&amp;IF($I3637&lt;=TEXT(★完成資料!$A$1,"yyyymm"),TEXT(★完成資料!$A$1,"yyyymm"),"999999")&amp; " " &amp; LEFT(F3637 &amp; "          ",10))))</f>
        <v xml:space="preserve">T O 202203 yyyy00 HV        </v>
      </c>
      <c r="B3637" s="68" t="s">
        <v>314</v>
      </c>
      <c r="C3637" s="68" t="s">
        <v>160</v>
      </c>
      <c r="D3637" s="68" t="s">
        <v>287</v>
      </c>
      <c r="E3637" s="68" t="s">
        <v>359</v>
      </c>
      <c r="F3637" s="68" t="s">
        <v>360</v>
      </c>
      <c r="G3637" s="68" t="s">
        <v>77</v>
      </c>
      <c r="H3637" s="68" t="s">
        <v>273</v>
      </c>
      <c r="I3637" s="68" t="s">
        <v>641</v>
      </c>
      <c r="J3637" s="65">
        <v>343</v>
      </c>
      <c r="K3637" s="65">
        <v>331</v>
      </c>
      <c r="L3637" s="65">
        <v>425</v>
      </c>
      <c r="M3637" s="65" t="s">
        <v>379</v>
      </c>
    </row>
    <row r="3638" spans="1:13" ht="12.75" customHeight="1">
      <c r="A3638" s="65" t="str">
        <f>IF(ROW()=1,"KEY",IF(ISNA(VLOOKUP(B3638,車名対応マスタ!B:D,3,FALSE)),"",IF(VLOOKUP(B3638,車名対応マスタ!B:D,3,FALSE)="","",$D3638&amp;" "&amp;IF($G3638="9","J","O")&amp;" "&amp;$I3638&amp;" "&amp;IF($I3638&lt;=TEXT(★完成資料!$A$1,"yyyymm"),TEXT(★完成資料!$A$1,"yyyymm"),"999999")&amp; " " &amp; LEFT(F3638 &amp; "          ",10))))</f>
        <v xml:space="preserve">T O 202204 yyyy00 HV        </v>
      </c>
      <c r="B3638" s="68" t="s">
        <v>314</v>
      </c>
      <c r="C3638" s="68" t="s">
        <v>160</v>
      </c>
      <c r="D3638" s="68" t="s">
        <v>287</v>
      </c>
      <c r="E3638" s="68" t="s">
        <v>359</v>
      </c>
      <c r="F3638" s="68" t="s">
        <v>360</v>
      </c>
      <c r="G3638" s="68" t="s">
        <v>77</v>
      </c>
      <c r="H3638" s="68" t="s">
        <v>273</v>
      </c>
      <c r="I3638" s="68" t="s">
        <v>642</v>
      </c>
      <c r="J3638" s="65">
        <v>449</v>
      </c>
      <c r="K3638" s="65">
        <v>524</v>
      </c>
      <c r="L3638" s="65">
        <v>425</v>
      </c>
      <c r="M3638" s="65" t="s">
        <v>379</v>
      </c>
    </row>
    <row r="3639" spans="1:13" ht="12.75" customHeight="1">
      <c r="A3639" s="65" t="str">
        <f>IF(ROW()=1,"KEY",IF(ISNA(VLOOKUP(B3639,車名対応マスタ!B:D,3,FALSE)),"",IF(VLOOKUP(B3639,車名対応マスタ!B:D,3,FALSE)="","",$D3639&amp;" "&amp;IF($G3639="9","J","O")&amp;" "&amp;$I3639&amp;" "&amp;IF($I3639&lt;=TEXT(★完成資料!$A$1,"yyyymm"),TEXT(★完成資料!$A$1,"yyyymm"),"999999")&amp; " " &amp; LEFT(F3639 &amp; "          ",10))))</f>
        <v xml:space="preserve">T O 202205 yyyy00 HV        </v>
      </c>
      <c r="B3639" s="68" t="s">
        <v>314</v>
      </c>
      <c r="C3639" s="68" t="s">
        <v>160</v>
      </c>
      <c r="D3639" s="68" t="s">
        <v>287</v>
      </c>
      <c r="E3639" s="68" t="s">
        <v>359</v>
      </c>
      <c r="F3639" s="68" t="s">
        <v>360</v>
      </c>
      <c r="G3639" s="68" t="s">
        <v>77</v>
      </c>
      <c r="H3639" s="68" t="s">
        <v>273</v>
      </c>
      <c r="I3639" s="68" t="s">
        <v>647</v>
      </c>
      <c r="J3639" s="65">
        <v>330</v>
      </c>
      <c r="K3639" s="65">
        <v>308</v>
      </c>
      <c r="L3639" s="65">
        <v>425</v>
      </c>
      <c r="M3639" s="65" t="s">
        <v>379</v>
      </c>
    </row>
    <row r="3640" spans="1:13" ht="12.75" customHeight="1">
      <c r="A3640" s="65" t="str">
        <f>IF(ROW()=1,"KEY",IF(ISNA(VLOOKUP(B3640,車名対応マスタ!B:D,3,FALSE)),"",IF(VLOOKUP(B3640,車名対応マスタ!B:D,3,FALSE)="","",$D3640&amp;" "&amp;IF($G3640="9","J","O")&amp;" "&amp;$I3640&amp;" "&amp;IF($I3640&lt;=TEXT(★完成資料!$A$1,"yyyymm"),TEXT(★完成資料!$A$1,"yyyymm"),"999999")&amp; " " &amp; LEFT(F3640 &amp; "          ",10))))</f>
        <v xml:space="preserve">T O 202206 yyyy00 HV        </v>
      </c>
      <c r="B3640" s="68" t="s">
        <v>314</v>
      </c>
      <c r="C3640" s="68" t="s">
        <v>160</v>
      </c>
      <c r="D3640" s="68" t="s">
        <v>287</v>
      </c>
      <c r="E3640" s="68" t="s">
        <v>359</v>
      </c>
      <c r="F3640" s="68" t="s">
        <v>360</v>
      </c>
      <c r="G3640" s="68" t="s">
        <v>77</v>
      </c>
      <c r="H3640" s="68" t="s">
        <v>273</v>
      </c>
      <c r="I3640" s="68" t="s">
        <v>652</v>
      </c>
      <c r="J3640" s="65">
        <v>370</v>
      </c>
      <c r="K3640" s="65">
        <v>637</v>
      </c>
      <c r="L3640" s="65">
        <v>425</v>
      </c>
      <c r="M3640" s="65" t="s">
        <v>379</v>
      </c>
    </row>
    <row r="3641" spans="1:13" ht="12.75" customHeight="1">
      <c r="A3641" s="65" t="str">
        <f>IF(ROW()=1,"KEY",IF(ISNA(VLOOKUP(B3641,車名対応マスタ!B:D,3,FALSE)),"",IF(VLOOKUP(B3641,車名対応マスタ!B:D,3,FALSE)="","",$D3641&amp;" "&amp;IF($G3641="9","J","O")&amp;" "&amp;$I3641&amp;" "&amp;IF($I3641&lt;=TEXT(★完成資料!$A$1,"yyyymm"),TEXT(★完成資料!$A$1,"yyyymm"),"999999")&amp; " " &amp; LEFT(F3641 &amp; "          ",10))))</f>
        <v xml:space="preserve">T O 202207 yyyy00 HV        </v>
      </c>
      <c r="B3641" s="68" t="s">
        <v>314</v>
      </c>
      <c r="C3641" s="68" t="s">
        <v>160</v>
      </c>
      <c r="D3641" s="68" t="s">
        <v>287</v>
      </c>
      <c r="E3641" s="68" t="s">
        <v>359</v>
      </c>
      <c r="F3641" s="68" t="s">
        <v>360</v>
      </c>
      <c r="G3641" s="68" t="s">
        <v>77</v>
      </c>
      <c r="H3641" s="68" t="s">
        <v>273</v>
      </c>
      <c r="I3641" s="68" t="s">
        <v>655</v>
      </c>
      <c r="J3641" s="65">
        <v>171</v>
      </c>
      <c r="K3641" s="65">
        <v>339</v>
      </c>
      <c r="L3641" s="65">
        <v>425</v>
      </c>
      <c r="M3641" s="65" t="s">
        <v>379</v>
      </c>
    </row>
    <row r="3642" spans="1:13" ht="12.75" customHeight="1">
      <c r="A3642" s="65" t="str">
        <f>IF(ROW()=1,"KEY",IF(ISNA(VLOOKUP(B3642,車名対応マスタ!B:D,3,FALSE)),"",IF(VLOOKUP(B3642,車名対応マスタ!B:D,3,FALSE)="","",$D3642&amp;" "&amp;IF($G3642="9","J","O")&amp;" "&amp;$I3642&amp;" "&amp;IF($I3642&lt;=TEXT(★完成資料!$A$1,"yyyymm"),TEXT(★完成資料!$A$1,"yyyymm"),"999999")&amp; " " &amp; LEFT(F3642 &amp; "          ",10))))</f>
        <v xml:space="preserve">T O 202208 yyyy00 HV        </v>
      </c>
      <c r="B3642" s="68" t="s">
        <v>314</v>
      </c>
      <c r="C3642" s="68" t="s">
        <v>160</v>
      </c>
      <c r="D3642" s="68" t="s">
        <v>287</v>
      </c>
      <c r="E3642" s="68" t="s">
        <v>359</v>
      </c>
      <c r="F3642" s="68" t="s">
        <v>360</v>
      </c>
      <c r="G3642" s="68" t="s">
        <v>77</v>
      </c>
      <c r="H3642" s="68" t="s">
        <v>273</v>
      </c>
      <c r="I3642" s="68" t="s">
        <v>656</v>
      </c>
      <c r="J3642" s="65">
        <v>346</v>
      </c>
      <c r="K3642" s="65">
        <v>225</v>
      </c>
      <c r="L3642" s="65">
        <v>425</v>
      </c>
      <c r="M3642" s="65" t="s">
        <v>379</v>
      </c>
    </row>
    <row r="3643" spans="1:13" ht="12.75" customHeight="1">
      <c r="A3643" s="65" t="str">
        <f>IF(ROW()=1,"KEY",IF(ISNA(VLOOKUP(B3643,車名対応マスタ!B:D,3,FALSE)),"",IF(VLOOKUP(B3643,車名対応マスタ!B:D,3,FALSE)="","",$D3643&amp;" "&amp;IF($G3643="9","J","O")&amp;" "&amp;$I3643&amp;" "&amp;IF($I3643&lt;=TEXT(★完成資料!$A$1,"yyyymm"),TEXT(★完成資料!$A$1,"yyyymm"),"999999")&amp; " " &amp; LEFT(F3643 &amp; "          ",10))))</f>
        <v xml:space="preserve">T O 202209 yyyy00 HV        </v>
      </c>
      <c r="B3643" s="68" t="s">
        <v>314</v>
      </c>
      <c r="C3643" s="68" t="s">
        <v>160</v>
      </c>
      <c r="D3643" s="68" t="s">
        <v>287</v>
      </c>
      <c r="E3643" s="68" t="s">
        <v>359</v>
      </c>
      <c r="F3643" s="68" t="s">
        <v>360</v>
      </c>
      <c r="G3643" s="68" t="s">
        <v>77</v>
      </c>
      <c r="H3643" s="68" t="s">
        <v>273</v>
      </c>
      <c r="I3643" s="68" t="s">
        <v>657</v>
      </c>
      <c r="J3643" s="65">
        <v>513</v>
      </c>
      <c r="K3643" s="65">
        <v>167</v>
      </c>
      <c r="L3643" s="65">
        <v>425</v>
      </c>
      <c r="M3643" s="65" t="s">
        <v>379</v>
      </c>
    </row>
    <row r="3644" spans="1:13" ht="12.75" customHeight="1">
      <c r="A3644" s="65" t="str">
        <f>IF(ROW()=1,"KEY",IF(ISNA(VLOOKUP(B3644,車名対応マスタ!B:D,3,FALSE)),"",IF(VLOOKUP(B3644,車名対応マスタ!B:D,3,FALSE)="","",$D3644&amp;" "&amp;IF($G3644="9","J","O")&amp;" "&amp;$I3644&amp;" "&amp;IF($I3644&lt;=TEXT(★完成資料!$A$1,"yyyymm"),TEXT(★完成資料!$A$1,"yyyymm"),"999999")&amp; " " &amp; LEFT(F3644 &amp; "          ",10))))</f>
        <v xml:space="preserve">T O 202210 yyyy00 HV        </v>
      </c>
      <c r="B3644" s="68" t="s">
        <v>314</v>
      </c>
      <c r="C3644" s="68" t="s">
        <v>160</v>
      </c>
      <c r="D3644" s="68" t="s">
        <v>287</v>
      </c>
      <c r="E3644" s="68" t="s">
        <v>359</v>
      </c>
      <c r="F3644" s="68" t="s">
        <v>360</v>
      </c>
      <c r="G3644" s="68" t="s">
        <v>77</v>
      </c>
      <c r="H3644" s="68" t="s">
        <v>273</v>
      </c>
      <c r="I3644" s="68" t="s">
        <v>663</v>
      </c>
      <c r="J3644" s="65">
        <v>397</v>
      </c>
      <c r="K3644" s="65">
        <v>82</v>
      </c>
      <c r="L3644" s="65">
        <v>425</v>
      </c>
      <c r="M3644" s="65" t="s">
        <v>379</v>
      </c>
    </row>
    <row r="3645" spans="1:13" ht="12.75" customHeight="1">
      <c r="A3645" s="65" t="str">
        <f>IF(ROW()=1,"KEY",IF(ISNA(VLOOKUP(B3645,車名対応マスタ!B:D,3,FALSE)),"",IF(VLOOKUP(B3645,車名対応マスタ!B:D,3,FALSE)="","",$D3645&amp;" "&amp;IF($G3645="9","J","O")&amp;" "&amp;$I3645&amp;" "&amp;IF($I3645&lt;=TEXT(★完成資料!$A$1,"yyyymm"),TEXT(★完成資料!$A$1,"yyyymm"),"999999")&amp; " " &amp; LEFT(F3645 &amp; "          ",10))))</f>
        <v xml:space="preserve">T O 202201 yyyy00 HV        </v>
      </c>
      <c r="B3645" s="68" t="s">
        <v>314</v>
      </c>
      <c r="C3645" s="68" t="s">
        <v>160</v>
      </c>
      <c r="D3645" s="68" t="s">
        <v>287</v>
      </c>
      <c r="E3645" s="68" t="s">
        <v>359</v>
      </c>
      <c r="F3645" s="68" t="s">
        <v>360</v>
      </c>
      <c r="G3645" s="68" t="s">
        <v>77</v>
      </c>
      <c r="H3645" s="68" t="s">
        <v>273</v>
      </c>
      <c r="I3645" s="68" t="s">
        <v>639</v>
      </c>
      <c r="J3645" s="65">
        <v>30</v>
      </c>
      <c r="K3645" s="65">
        <v>113</v>
      </c>
      <c r="L3645" s="65">
        <v>429</v>
      </c>
      <c r="M3645" s="65" t="s">
        <v>380</v>
      </c>
    </row>
    <row r="3646" spans="1:13" ht="12.75" customHeight="1">
      <c r="A3646" s="65" t="str">
        <f>IF(ROW()=1,"KEY",IF(ISNA(VLOOKUP(B3646,車名対応マスタ!B:D,3,FALSE)),"",IF(VLOOKUP(B3646,車名対応マスタ!B:D,3,FALSE)="","",$D3646&amp;" "&amp;IF($G3646="9","J","O")&amp;" "&amp;$I3646&amp;" "&amp;IF($I3646&lt;=TEXT(★完成資料!$A$1,"yyyymm"),TEXT(★完成資料!$A$1,"yyyymm"),"999999")&amp; " " &amp; LEFT(F3646 &amp; "          ",10))))</f>
        <v xml:space="preserve">T O 202202 yyyy00 HV        </v>
      </c>
      <c r="B3646" s="68" t="s">
        <v>314</v>
      </c>
      <c r="C3646" s="68" t="s">
        <v>160</v>
      </c>
      <c r="D3646" s="68" t="s">
        <v>287</v>
      </c>
      <c r="E3646" s="68" t="s">
        <v>359</v>
      </c>
      <c r="F3646" s="68" t="s">
        <v>360</v>
      </c>
      <c r="G3646" s="68" t="s">
        <v>77</v>
      </c>
      <c r="H3646" s="68" t="s">
        <v>273</v>
      </c>
      <c r="I3646" s="68" t="s">
        <v>640</v>
      </c>
      <c r="J3646" s="65">
        <v>116</v>
      </c>
      <c r="K3646" s="65">
        <v>103</v>
      </c>
      <c r="L3646" s="65">
        <v>429</v>
      </c>
      <c r="M3646" s="65" t="s">
        <v>380</v>
      </c>
    </row>
    <row r="3647" spans="1:13" ht="12.75" customHeight="1">
      <c r="A3647" s="65" t="str">
        <f>IF(ROW()=1,"KEY",IF(ISNA(VLOOKUP(B3647,車名対応マスタ!B:D,3,FALSE)),"",IF(VLOOKUP(B3647,車名対応マスタ!B:D,3,FALSE)="","",$D3647&amp;" "&amp;IF($G3647="9","J","O")&amp;" "&amp;$I3647&amp;" "&amp;IF($I3647&lt;=TEXT(★完成資料!$A$1,"yyyymm"),TEXT(★完成資料!$A$1,"yyyymm"),"999999")&amp; " " &amp; LEFT(F3647 &amp; "          ",10))))</f>
        <v xml:space="preserve">T O 202203 yyyy00 HV        </v>
      </c>
      <c r="B3647" s="68" t="s">
        <v>314</v>
      </c>
      <c r="C3647" s="68" t="s">
        <v>160</v>
      </c>
      <c r="D3647" s="68" t="s">
        <v>287</v>
      </c>
      <c r="E3647" s="68" t="s">
        <v>359</v>
      </c>
      <c r="F3647" s="68" t="s">
        <v>360</v>
      </c>
      <c r="G3647" s="68" t="s">
        <v>77</v>
      </c>
      <c r="H3647" s="68" t="s">
        <v>273</v>
      </c>
      <c r="I3647" s="68" t="s">
        <v>641</v>
      </c>
      <c r="J3647" s="65">
        <v>128</v>
      </c>
      <c r="K3647" s="65">
        <v>94</v>
      </c>
      <c r="L3647" s="65">
        <v>429</v>
      </c>
      <c r="M3647" s="65" t="s">
        <v>380</v>
      </c>
    </row>
    <row r="3648" spans="1:13" ht="12.75" customHeight="1">
      <c r="A3648" s="65" t="str">
        <f>IF(ROW()=1,"KEY",IF(ISNA(VLOOKUP(B3648,車名対応マスタ!B:D,3,FALSE)),"",IF(VLOOKUP(B3648,車名対応マスタ!B:D,3,FALSE)="","",$D3648&amp;" "&amp;IF($G3648="9","J","O")&amp;" "&amp;$I3648&amp;" "&amp;IF($I3648&lt;=TEXT(★完成資料!$A$1,"yyyymm"),TEXT(★完成資料!$A$1,"yyyymm"),"999999")&amp; " " &amp; LEFT(F3648 &amp; "          ",10))))</f>
        <v xml:space="preserve">T O 202204 yyyy00 HV        </v>
      </c>
      <c r="B3648" s="68" t="s">
        <v>314</v>
      </c>
      <c r="C3648" s="68" t="s">
        <v>160</v>
      </c>
      <c r="D3648" s="68" t="s">
        <v>287</v>
      </c>
      <c r="E3648" s="68" t="s">
        <v>359</v>
      </c>
      <c r="F3648" s="68" t="s">
        <v>360</v>
      </c>
      <c r="G3648" s="68" t="s">
        <v>77</v>
      </c>
      <c r="H3648" s="68" t="s">
        <v>273</v>
      </c>
      <c r="I3648" s="68" t="s">
        <v>642</v>
      </c>
      <c r="J3648" s="65">
        <v>62</v>
      </c>
      <c r="K3648" s="65">
        <v>79</v>
      </c>
      <c r="L3648" s="65">
        <v>429</v>
      </c>
      <c r="M3648" s="65" t="s">
        <v>380</v>
      </c>
    </row>
    <row r="3649" spans="1:13" ht="12.75" customHeight="1">
      <c r="A3649" s="65" t="str">
        <f>IF(ROW()=1,"KEY",IF(ISNA(VLOOKUP(B3649,車名対応マスタ!B:D,3,FALSE)),"",IF(VLOOKUP(B3649,車名対応マスタ!B:D,3,FALSE)="","",$D3649&amp;" "&amp;IF($G3649="9","J","O")&amp;" "&amp;$I3649&amp;" "&amp;IF($I3649&lt;=TEXT(★完成資料!$A$1,"yyyymm"),TEXT(★完成資料!$A$1,"yyyymm"),"999999")&amp; " " &amp; LEFT(F3649 &amp; "          ",10))))</f>
        <v xml:space="preserve">T O 202205 yyyy00 HV        </v>
      </c>
      <c r="B3649" s="68" t="s">
        <v>314</v>
      </c>
      <c r="C3649" s="68" t="s">
        <v>160</v>
      </c>
      <c r="D3649" s="68" t="s">
        <v>287</v>
      </c>
      <c r="E3649" s="68" t="s">
        <v>359</v>
      </c>
      <c r="F3649" s="68" t="s">
        <v>360</v>
      </c>
      <c r="G3649" s="68" t="s">
        <v>77</v>
      </c>
      <c r="H3649" s="68" t="s">
        <v>273</v>
      </c>
      <c r="I3649" s="68" t="s">
        <v>647</v>
      </c>
      <c r="J3649" s="65">
        <v>120</v>
      </c>
      <c r="K3649" s="65">
        <v>82</v>
      </c>
      <c r="L3649" s="65">
        <v>429</v>
      </c>
      <c r="M3649" s="65" t="s">
        <v>380</v>
      </c>
    </row>
    <row r="3650" spans="1:13" ht="12.75" customHeight="1">
      <c r="A3650" s="65" t="str">
        <f>IF(ROW()=1,"KEY",IF(ISNA(VLOOKUP(B3650,車名対応マスタ!B:D,3,FALSE)),"",IF(VLOOKUP(B3650,車名対応マスタ!B:D,3,FALSE)="","",$D3650&amp;" "&amp;IF($G3650="9","J","O")&amp;" "&amp;$I3650&amp;" "&amp;IF($I3650&lt;=TEXT(★完成資料!$A$1,"yyyymm"),TEXT(★完成資料!$A$1,"yyyymm"),"999999")&amp; " " &amp; LEFT(F3650 &amp; "          ",10))))</f>
        <v xml:space="preserve">T O 202206 yyyy00 HV        </v>
      </c>
      <c r="B3650" s="68" t="s">
        <v>314</v>
      </c>
      <c r="C3650" s="68" t="s">
        <v>160</v>
      </c>
      <c r="D3650" s="68" t="s">
        <v>287</v>
      </c>
      <c r="E3650" s="68" t="s">
        <v>359</v>
      </c>
      <c r="F3650" s="68" t="s">
        <v>360</v>
      </c>
      <c r="G3650" s="68" t="s">
        <v>77</v>
      </c>
      <c r="H3650" s="68" t="s">
        <v>273</v>
      </c>
      <c r="I3650" s="68" t="s">
        <v>652</v>
      </c>
      <c r="J3650" s="65">
        <v>146</v>
      </c>
      <c r="K3650" s="65">
        <v>120</v>
      </c>
      <c r="L3650" s="65">
        <v>429</v>
      </c>
      <c r="M3650" s="65" t="s">
        <v>380</v>
      </c>
    </row>
    <row r="3651" spans="1:13" ht="12.75" customHeight="1">
      <c r="A3651" s="65" t="str">
        <f>IF(ROW()=1,"KEY",IF(ISNA(VLOOKUP(B3651,車名対応マスタ!B:D,3,FALSE)),"",IF(VLOOKUP(B3651,車名対応マスタ!B:D,3,FALSE)="","",$D3651&amp;" "&amp;IF($G3651="9","J","O")&amp;" "&amp;$I3651&amp;" "&amp;IF($I3651&lt;=TEXT(★完成資料!$A$1,"yyyymm"),TEXT(★完成資料!$A$1,"yyyymm"),"999999")&amp; " " &amp; LEFT(F3651 &amp; "          ",10))))</f>
        <v xml:space="preserve">T O 202207 yyyy00 HV        </v>
      </c>
      <c r="B3651" s="68" t="s">
        <v>314</v>
      </c>
      <c r="C3651" s="68" t="s">
        <v>160</v>
      </c>
      <c r="D3651" s="68" t="s">
        <v>287</v>
      </c>
      <c r="E3651" s="68" t="s">
        <v>359</v>
      </c>
      <c r="F3651" s="68" t="s">
        <v>360</v>
      </c>
      <c r="G3651" s="68" t="s">
        <v>77</v>
      </c>
      <c r="H3651" s="68" t="s">
        <v>273</v>
      </c>
      <c r="I3651" s="68" t="s">
        <v>655</v>
      </c>
      <c r="J3651" s="65">
        <v>68</v>
      </c>
      <c r="K3651" s="65">
        <v>170</v>
      </c>
      <c r="L3651" s="65">
        <v>429</v>
      </c>
      <c r="M3651" s="65" t="s">
        <v>380</v>
      </c>
    </row>
    <row r="3652" spans="1:13" ht="12.75" customHeight="1">
      <c r="A3652" s="65" t="str">
        <f>IF(ROW()=1,"KEY",IF(ISNA(VLOOKUP(B3652,車名対応マスタ!B:D,3,FALSE)),"",IF(VLOOKUP(B3652,車名対応マスタ!B:D,3,FALSE)="","",$D3652&amp;" "&amp;IF($G3652="9","J","O")&amp;" "&amp;$I3652&amp;" "&amp;IF($I3652&lt;=TEXT(★完成資料!$A$1,"yyyymm"),TEXT(★完成資料!$A$1,"yyyymm"),"999999")&amp; " " &amp; LEFT(F3652 &amp; "          ",10))))</f>
        <v xml:space="preserve">T O 202208 yyyy00 HV        </v>
      </c>
      <c r="B3652" s="68" t="s">
        <v>314</v>
      </c>
      <c r="C3652" s="68" t="s">
        <v>160</v>
      </c>
      <c r="D3652" s="68" t="s">
        <v>287</v>
      </c>
      <c r="E3652" s="68" t="s">
        <v>359</v>
      </c>
      <c r="F3652" s="68" t="s">
        <v>360</v>
      </c>
      <c r="G3652" s="68" t="s">
        <v>77</v>
      </c>
      <c r="H3652" s="68" t="s">
        <v>273</v>
      </c>
      <c r="I3652" s="68" t="s">
        <v>656</v>
      </c>
      <c r="J3652" s="65">
        <v>199</v>
      </c>
      <c r="K3652" s="65">
        <v>88</v>
      </c>
      <c r="L3652" s="65">
        <v>429</v>
      </c>
      <c r="M3652" s="65" t="s">
        <v>380</v>
      </c>
    </row>
    <row r="3653" spans="1:13" ht="12.75" customHeight="1">
      <c r="A3653" s="65" t="str">
        <f>IF(ROW()=1,"KEY",IF(ISNA(VLOOKUP(B3653,車名対応マスタ!B:D,3,FALSE)),"",IF(VLOOKUP(B3653,車名対応マスタ!B:D,3,FALSE)="","",$D3653&amp;" "&amp;IF($G3653="9","J","O")&amp;" "&amp;$I3653&amp;" "&amp;IF($I3653&lt;=TEXT(★完成資料!$A$1,"yyyymm"),TEXT(★完成資料!$A$1,"yyyymm"),"999999")&amp; " " &amp; LEFT(F3653 &amp; "          ",10))))</f>
        <v xml:space="preserve">T O 202209 yyyy00 HV        </v>
      </c>
      <c r="B3653" s="68" t="s">
        <v>314</v>
      </c>
      <c r="C3653" s="68" t="s">
        <v>160</v>
      </c>
      <c r="D3653" s="68" t="s">
        <v>287</v>
      </c>
      <c r="E3653" s="68" t="s">
        <v>359</v>
      </c>
      <c r="F3653" s="68" t="s">
        <v>360</v>
      </c>
      <c r="G3653" s="68" t="s">
        <v>77</v>
      </c>
      <c r="H3653" s="68" t="s">
        <v>273</v>
      </c>
      <c r="I3653" s="68" t="s">
        <v>657</v>
      </c>
      <c r="J3653" s="65">
        <v>168</v>
      </c>
      <c r="K3653" s="65">
        <v>28</v>
      </c>
      <c r="L3653" s="65">
        <v>429</v>
      </c>
      <c r="M3653" s="65" t="s">
        <v>380</v>
      </c>
    </row>
    <row r="3654" spans="1:13" ht="12.75" customHeight="1">
      <c r="A3654" s="65" t="str">
        <f>IF(ROW()=1,"KEY",IF(ISNA(VLOOKUP(B3654,車名対応マスタ!B:D,3,FALSE)),"",IF(VLOOKUP(B3654,車名対応マスタ!B:D,3,FALSE)="","",$D3654&amp;" "&amp;IF($G3654="9","J","O")&amp;" "&amp;$I3654&amp;" "&amp;IF($I3654&lt;=TEXT(★完成資料!$A$1,"yyyymm"),TEXT(★完成資料!$A$1,"yyyymm"),"999999")&amp; " " &amp; LEFT(F3654 &amp; "          ",10))))</f>
        <v xml:space="preserve">T O 202210 yyyy00 HV        </v>
      </c>
      <c r="B3654" s="68" t="s">
        <v>314</v>
      </c>
      <c r="C3654" s="68" t="s">
        <v>160</v>
      </c>
      <c r="D3654" s="68" t="s">
        <v>287</v>
      </c>
      <c r="E3654" s="68" t="s">
        <v>359</v>
      </c>
      <c r="F3654" s="68" t="s">
        <v>360</v>
      </c>
      <c r="G3654" s="68" t="s">
        <v>77</v>
      </c>
      <c r="H3654" s="68" t="s">
        <v>273</v>
      </c>
      <c r="I3654" s="68" t="s">
        <v>663</v>
      </c>
      <c r="J3654" s="65">
        <v>186</v>
      </c>
      <c r="K3654" s="65">
        <v>36</v>
      </c>
      <c r="L3654" s="65">
        <v>429</v>
      </c>
      <c r="M3654" s="65" t="s">
        <v>380</v>
      </c>
    </row>
    <row r="3655" spans="1:13" ht="12.75" customHeight="1">
      <c r="A3655" s="65" t="str">
        <f>IF(ROW()=1,"KEY",IF(ISNA(VLOOKUP(B3655,車名対応マスタ!B:D,3,FALSE)),"",IF(VLOOKUP(B3655,車名対応マスタ!B:D,3,FALSE)="","",$D3655&amp;" "&amp;IF($G3655="9","J","O")&amp;" "&amp;$I3655&amp;" "&amp;IF($I3655&lt;=TEXT(★完成資料!$A$1,"yyyymm"),TEXT(★完成資料!$A$1,"yyyymm"),"999999")&amp; " " &amp; LEFT(F3655 &amp; "          ",10))))</f>
        <v xml:space="preserve">T O 202201 yyyy00 HV        </v>
      </c>
      <c r="B3655" s="68" t="s">
        <v>314</v>
      </c>
      <c r="C3655" s="68" t="s">
        <v>160</v>
      </c>
      <c r="D3655" s="68" t="s">
        <v>287</v>
      </c>
      <c r="E3655" s="68" t="s">
        <v>359</v>
      </c>
      <c r="F3655" s="68" t="s">
        <v>360</v>
      </c>
      <c r="G3655" s="68" t="s">
        <v>77</v>
      </c>
      <c r="H3655" s="68" t="s">
        <v>273</v>
      </c>
      <c r="I3655" s="68" t="s">
        <v>639</v>
      </c>
      <c r="J3655" s="65">
        <v>246</v>
      </c>
      <c r="K3655" s="65">
        <v>425</v>
      </c>
      <c r="L3655" s="65">
        <v>409</v>
      </c>
      <c r="M3655" s="65" t="s">
        <v>281</v>
      </c>
    </row>
    <row r="3656" spans="1:13" ht="12.75" customHeight="1">
      <c r="A3656" s="65" t="str">
        <f>IF(ROW()=1,"KEY",IF(ISNA(VLOOKUP(B3656,車名対応マスタ!B:D,3,FALSE)),"",IF(VLOOKUP(B3656,車名対応マスタ!B:D,3,FALSE)="","",$D3656&amp;" "&amp;IF($G3656="9","J","O")&amp;" "&amp;$I3656&amp;" "&amp;IF($I3656&lt;=TEXT(★完成資料!$A$1,"yyyymm"),TEXT(★完成資料!$A$1,"yyyymm"),"999999")&amp; " " &amp; LEFT(F3656 &amp; "          ",10))))</f>
        <v xml:space="preserve">T O 202202 yyyy00 HV        </v>
      </c>
      <c r="B3656" s="68" t="s">
        <v>314</v>
      </c>
      <c r="C3656" s="68" t="s">
        <v>160</v>
      </c>
      <c r="D3656" s="68" t="s">
        <v>287</v>
      </c>
      <c r="E3656" s="68" t="s">
        <v>359</v>
      </c>
      <c r="F3656" s="68" t="s">
        <v>360</v>
      </c>
      <c r="G3656" s="68" t="s">
        <v>77</v>
      </c>
      <c r="H3656" s="68" t="s">
        <v>273</v>
      </c>
      <c r="I3656" s="68" t="s">
        <v>640</v>
      </c>
      <c r="J3656" s="65">
        <v>212</v>
      </c>
      <c r="K3656" s="65">
        <v>397</v>
      </c>
      <c r="L3656" s="65">
        <v>409</v>
      </c>
      <c r="M3656" s="65" t="s">
        <v>281</v>
      </c>
    </row>
    <row r="3657" spans="1:13" ht="12.75" customHeight="1">
      <c r="A3657" s="65" t="str">
        <f>IF(ROW()=1,"KEY",IF(ISNA(VLOOKUP(B3657,車名対応マスタ!B:D,3,FALSE)),"",IF(VLOOKUP(B3657,車名対応マスタ!B:D,3,FALSE)="","",$D3657&amp;" "&amp;IF($G3657="9","J","O")&amp;" "&amp;$I3657&amp;" "&amp;IF($I3657&lt;=TEXT(★完成資料!$A$1,"yyyymm"),TEXT(★完成資料!$A$1,"yyyymm"),"999999")&amp; " " &amp; LEFT(F3657 &amp; "          ",10))))</f>
        <v xml:space="preserve">T O 202203 yyyy00 HV        </v>
      </c>
      <c r="B3657" s="68" t="s">
        <v>314</v>
      </c>
      <c r="C3657" s="68" t="s">
        <v>160</v>
      </c>
      <c r="D3657" s="68" t="s">
        <v>287</v>
      </c>
      <c r="E3657" s="68" t="s">
        <v>359</v>
      </c>
      <c r="F3657" s="68" t="s">
        <v>360</v>
      </c>
      <c r="G3657" s="68" t="s">
        <v>77</v>
      </c>
      <c r="H3657" s="68" t="s">
        <v>273</v>
      </c>
      <c r="I3657" s="68" t="s">
        <v>641</v>
      </c>
      <c r="J3657" s="65">
        <v>239</v>
      </c>
      <c r="K3657" s="65">
        <v>425</v>
      </c>
      <c r="L3657" s="65">
        <v>409</v>
      </c>
      <c r="M3657" s="65" t="s">
        <v>281</v>
      </c>
    </row>
    <row r="3658" spans="1:13" ht="12.75" customHeight="1">
      <c r="A3658" s="65" t="str">
        <f>IF(ROW()=1,"KEY",IF(ISNA(VLOOKUP(B3658,車名対応マスタ!B:D,3,FALSE)),"",IF(VLOOKUP(B3658,車名対応マスタ!B:D,3,FALSE)="","",$D3658&amp;" "&amp;IF($G3658="9","J","O")&amp;" "&amp;$I3658&amp;" "&amp;IF($I3658&lt;=TEXT(★完成資料!$A$1,"yyyymm"),TEXT(★完成資料!$A$1,"yyyymm"),"999999")&amp; " " &amp; LEFT(F3658 &amp; "          ",10))))</f>
        <v xml:space="preserve">T O 202204 yyyy00 HV        </v>
      </c>
      <c r="B3658" s="68" t="s">
        <v>314</v>
      </c>
      <c r="C3658" s="68" t="s">
        <v>160</v>
      </c>
      <c r="D3658" s="68" t="s">
        <v>287</v>
      </c>
      <c r="E3658" s="68" t="s">
        <v>359</v>
      </c>
      <c r="F3658" s="68" t="s">
        <v>360</v>
      </c>
      <c r="G3658" s="68" t="s">
        <v>77</v>
      </c>
      <c r="H3658" s="68" t="s">
        <v>273</v>
      </c>
      <c r="I3658" s="68" t="s">
        <v>642</v>
      </c>
      <c r="J3658" s="65">
        <v>161</v>
      </c>
      <c r="K3658" s="65">
        <v>255</v>
      </c>
      <c r="L3658" s="65">
        <v>409</v>
      </c>
      <c r="M3658" s="65" t="s">
        <v>281</v>
      </c>
    </row>
    <row r="3659" spans="1:13" ht="12.75" customHeight="1">
      <c r="A3659" s="65" t="str">
        <f>IF(ROW()=1,"KEY",IF(ISNA(VLOOKUP(B3659,車名対応マスタ!B:D,3,FALSE)),"",IF(VLOOKUP(B3659,車名対応マスタ!B:D,3,FALSE)="","",$D3659&amp;" "&amp;IF($G3659="9","J","O")&amp;" "&amp;$I3659&amp;" "&amp;IF($I3659&lt;=TEXT(★完成資料!$A$1,"yyyymm"),TEXT(★完成資料!$A$1,"yyyymm"),"999999")&amp; " " &amp; LEFT(F3659 &amp; "          ",10))))</f>
        <v xml:space="preserve">T O 202205 yyyy00 HV        </v>
      </c>
      <c r="B3659" s="68" t="s">
        <v>314</v>
      </c>
      <c r="C3659" s="68" t="s">
        <v>160</v>
      </c>
      <c r="D3659" s="68" t="s">
        <v>287</v>
      </c>
      <c r="E3659" s="68" t="s">
        <v>359</v>
      </c>
      <c r="F3659" s="68" t="s">
        <v>360</v>
      </c>
      <c r="G3659" s="68" t="s">
        <v>77</v>
      </c>
      <c r="H3659" s="68" t="s">
        <v>273</v>
      </c>
      <c r="I3659" s="68" t="s">
        <v>647</v>
      </c>
      <c r="J3659" s="65">
        <v>243</v>
      </c>
      <c r="K3659" s="65">
        <v>224</v>
      </c>
      <c r="L3659" s="65">
        <v>409</v>
      </c>
      <c r="M3659" s="65" t="s">
        <v>281</v>
      </c>
    </row>
    <row r="3660" spans="1:13" ht="12.75" customHeight="1">
      <c r="A3660" s="65" t="str">
        <f>IF(ROW()=1,"KEY",IF(ISNA(VLOOKUP(B3660,車名対応マスタ!B:D,3,FALSE)),"",IF(VLOOKUP(B3660,車名対応マスタ!B:D,3,FALSE)="","",$D3660&amp;" "&amp;IF($G3660="9","J","O")&amp;" "&amp;$I3660&amp;" "&amp;IF($I3660&lt;=TEXT(★完成資料!$A$1,"yyyymm"),TEXT(★完成資料!$A$1,"yyyymm"),"999999")&amp; " " &amp; LEFT(F3660 &amp; "          ",10))))</f>
        <v xml:space="preserve">T O 202206 yyyy00 HV        </v>
      </c>
      <c r="B3660" s="68" t="s">
        <v>314</v>
      </c>
      <c r="C3660" s="68" t="s">
        <v>160</v>
      </c>
      <c r="D3660" s="68" t="s">
        <v>287</v>
      </c>
      <c r="E3660" s="68" t="s">
        <v>359</v>
      </c>
      <c r="F3660" s="68" t="s">
        <v>360</v>
      </c>
      <c r="G3660" s="68" t="s">
        <v>77</v>
      </c>
      <c r="H3660" s="68" t="s">
        <v>273</v>
      </c>
      <c r="I3660" s="68" t="s">
        <v>652</v>
      </c>
      <c r="J3660" s="65">
        <v>281</v>
      </c>
      <c r="K3660" s="65">
        <v>521</v>
      </c>
      <c r="L3660" s="65">
        <v>409</v>
      </c>
      <c r="M3660" s="65" t="s">
        <v>281</v>
      </c>
    </row>
    <row r="3661" spans="1:13" ht="12.75" customHeight="1">
      <c r="A3661" s="65" t="str">
        <f>IF(ROW()=1,"KEY",IF(ISNA(VLOOKUP(B3661,車名対応マスタ!B:D,3,FALSE)),"",IF(VLOOKUP(B3661,車名対応マスタ!B:D,3,FALSE)="","",$D3661&amp;" "&amp;IF($G3661="9","J","O")&amp;" "&amp;$I3661&amp;" "&amp;IF($I3661&lt;=TEXT(★完成資料!$A$1,"yyyymm"),TEXT(★完成資料!$A$1,"yyyymm"),"999999")&amp; " " &amp; LEFT(F3661 &amp; "          ",10))))</f>
        <v xml:space="preserve">T O 202207 yyyy00 HV        </v>
      </c>
      <c r="B3661" s="68" t="s">
        <v>314</v>
      </c>
      <c r="C3661" s="68" t="s">
        <v>160</v>
      </c>
      <c r="D3661" s="68" t="s">
        <v>287</v>
      </c>
      <c r="E3661" s="68" t="s">
        <v>359</v>
      </c>
      <c r="F3661" s="68" t="s">
        <v>360</v>
      </c>
      <c r="G3661" s="68" t="s">
        <v>77</v>
      </c>
      <c r="H3661" s="68" t="s">
        <v>273</v>
      </c>
      <c r="I3661" s="68" t="s">
        <v>655</v>
      </c>
      <c r="J3661" s="65">
        <v>181</v>
      </c>
      <c r="K3661" s="65">
        <v>294</v>
      </c>
      <c r="L3661" s="65">
        <v>409</v>
      </c>
      <c r="M3661" s="65" t="s">
        <v>281</v>
      </c>
    </row>
    <row r="3662" spans="1:13" ht="12.75" customHeight="1">
      <c r="A3662" s="65" t="str">
        <f>IF(ROW()=1,"KEY",IF(ISNA(VLOOKUP(B3662,車名対応マスタ!B:D,3,FALSE)),"",IF(VLOOKUP(B3662,車名対応マスタ!B:D,3,FALSE)="","",$D3662&amp;" "&amp;IF($G3662="9","J","O")&amp;" "&amp;$I3662&amp;" "&amp;IF($I3662&lt;=TEXT(★完成資料!$A$1,"yyyymm"),TEXT(★完成資料!$A$1,"yyyymm"),"999999")&amp; " " &amp; LEFT(F3662 &amp; "          ",10))))</f>
        <v xml:space="preserve">T O 202208 yyyy00 HV        </v>
      </c>
      <c r="B3662" s="68" t="s">
        <v>314</v>
      </c>
      <c r="C3662" s="68" t="s">
        <v>160</v>
      </c>
      <c r="D3662" s="68" t="s">
        <v>287</v>
      </c>
      <c r="E3662" s="68" t="s">
        <v>359</v>
      </c>
      <c r="F3662" s="68" t="s">
        <v>360</v>
      </c>
      <c r="G3662" s="68" t="s">
        <v>77</v>
      </c>
      <c r="H3662" s="68" t="s">
        <v>273</v>
      </c>
      <c r="I3662" s="68" t="s">
        <v>656</v>
      </c>
      <c r="J3662" s="65">
        <v>227</v>
      </c>
      <c r="K3662" s="65">
        <v>288</v>
      </c>
      <c r="L3662" s="65">
        <v>409</v>
      </c>
      <c r="M3662" s="65" t="s">
        <v>281</v>
      </c>
    </row>
    <row r="3663" spans="1:13" ht="12.75" customHeight="1">
      <c r="A3663" s="65" t="str">
        <f>IF(ROW()=1,"KEY",IF(ISNA(VLOOKUP(B3663,車名対応マスタ!B:D,3,FALSE)),"",IF(VLOOKUP(B3663,車名対応マスタ!B:D,3,FALSE)="","",$D3663&amp;" "&amp;IF($G3663="9","J","O")&amp;" "&amp;$I3663&amp;" "&amp;IF($I3663&lt;=TEXT(★完成資料!$A$1,"yyyymm"),TEXT(★完成資料!$A$1,"yyyymm"),"999999")&amp; " " &amp; LEFT(F3663 &amp; "          ",10))))</f>
        <v xml:space="preserve">T O 202209 yyyy00 HV        </v>
      </c>
      <c r="B3663" s="68" t="s">
        <v>314</v>
      </c>
      <c r="C3663" s="68" t="s">
        <v>160</v>
      </c>
      <c r="D3663" s="68" t="s">
        <v>287</v>
      </c>
      <c r="E3663" s="68" t="s">
        <v>359</v>
      </c>
      <c r="F3663" s="68" t="s">
        <v>360</v>
      </c>
      <c r="G3663" s="68" t="s">
        <v>77</v>
      </c>
      <c r="H3663" s="68" t="s">
        <v>273</v>
      </c>
      <c r="I3663" s="68" t="s">
        <v>657</v>
      </c>
      <c r="J3663" s="65">
        <v>260</v>
      </c>
      <c r="K3663" s="65">
        <v>106</v>
      </c>
      <c r="L3663" s="65">
        <v>409</v>
      </c>
      <c r="M3663" s="65" t="s">
        <v>281</v>
      </c>
    </row>
    <row r="3664" spans="1:13" ht="12.75" customHeight="1">
      <c r="A3664" s="65" t="str">
        <f>IF(ROW()=1,"KEY",IF(ISNA(VLOOKUP(B3664,車名対応マスタ!B:D,3,FALSE)),"",IF(VLOOKUP(B3664,車名対応マスタ!B:D,3,FALSE)="","",$D3664&amp;" "&amp;IF($G3664="9","J","O")&amp;" "&amp;$I3664&amp;" "&amp;IF($I3664&lt;=TEXT(★完成資料!$A$1,"yyyymm"),TEXT(★完成資料!$A$1,"yyyymm"),"999999")&amp; " " &amp; LEFT(F3664 &amp; "          ",10))))</f>
        <v xml:space="preserve">T O 202210 yyyy00 HV        </v>
      </c>
      <c r="B3664" s="68" t="s">
        <v>314</v>
      </c>
      <c r="C3664" s="68" t="s">
        <v>160</v>
      </c>
      <c r="D3664" s="68" t="s">
        <v>287</v>
      </c>
      <c r="E3664" s="68" t="s">
        <v>359</v>
      </c>
      <c r="F3664" s="68" t="s">
        <v>360</v>
      </c>
      <c r="G3664" s="68" t="s">
        <v>77</v>
      </c>
      <c r="H3664" s="68" t="s">
        <v>273</v>
      </c>
      <c r="I3664" s="68" t="s">
        <v>663</v>
      </c>
      <c r="J3664" s="65">
        <v>262</v>
      </c>
      <c r="K3664" s="65">
        <v>55</v>
      </c>
      <c r="L3664" s="65">
        <v>409</v>
      </c>
      <c r="M3664" s="65" t="s">
        <v>281</v>
      </c>
    </row>
    <row r="3665" spans="1:13" ht="12.75" customHeight="1">
      <c r="A3665" s="65" t="str">
        <f>IF(ROW()=1,"KEY",IF(ISNA(VLOOKUP(B3665,車名対応マスタ!B:D,3,FALSE)),"",IF(VLOOKUP(B3665,車名対応マスタ!B:D,3,FALSE)="","",$D3665&amp;" "&amp;IF($G3665="9","J","O")&amp;" "&amp;$I3665&amp;" "&amp;IF($I3665&lt;=TEXT(★完成資料!$A$1,"yyyymm"),TEXT(★完成資料!$A$1,"yyyymm"),"999999")&amp; " " &amp; LEFT(F3665 &amp; "          ",10))))</f>
        <v xml:space="preserve">T O 202201 yyyy00 HV        </v>
      </c>
      <c r="B3665" s="68" t="s">
        <v>314</v>
      </c>
      <c r="C3665" s="68" t="s">
        <v>160</v>
      </c>
      <c r="D3665" s="68" t="s">
        <v>287</v>
      </c>
      <c r="E3665" s="68" t="s">
        <v>359</v>
      </c>
      <c r="F3665" s="68" t="s">
        <v>360</v>
      </c>
      <c r="G3665" s="68" t="s">
        <v>77</v>
      </c>
      <c r="H3665" s="68" t="s">
        <v>273</v>
      </c>
      <c r="I3665" s="68" t="s">
        <v>639</v>
      </c>
      <c r="J3665" s="65">
        <v>160</v>
      </c>
      <c r="K3665" s="65">
        <v>175</v>
      </c>
      <c r="L3665" s="65">
        <v>423</v>
      </c>
      <c r="M3665" s="65" t="s">
        <v>381</v>
      </c>
    </row>
    <row r="3666" spans="1:13" ht="12.75" customHeight="1">
      <c r="A3666" s="65" t="str">
        <f>IF(ROW()=1,"KEY",IF(ISNA(VLOOKUP(B3666,車名対応マスタ!B:D,3,FALSE)),"",IF(VLOOKUP(B3666,車名対応マスタ!B:D,3,FALSE)="","",$D3666&amp;" "&amp;IF($G3666="9","J","O")&amp;" "&amp;$I3666&amp;" "&amp;IF($I3666&lt;=TEXT(★完成資料!$A$1,"yyyymm"),TEXT(★完成資料!$A$1,"yyyymm"),"999999")&amp; " " &amp; LEFT(F3666 &amp; "          ",10))))</f>
        <v xml:space="preserve">T O 202202 yyyy00 HV        </v>
      </c>
      <c r="B3666" s="68" t="s">
        <v>314</v>
      </c>
      <c r="C3666" s="68" t="s">
        <v>160</v>
      </c>
      <c r="D3666" s="68" t="s">
        <v>287</v>
      </c>
      <c r="E3666" s="68" t="s">
        <v>359</v>
      </c>
      <c r="F3666" s="68" t="s">
        <v>360</v>
      </c>
      <c r="G3666" s="68" t="s">
        <v>77</v>
      </c>
      <c r="H3666" s="68" t="s">
        <v>273</v>
      </c>
      <c r="I3666" s="68" t="s">
        <v>640</v>
      </c>
      <c r="J3666" s="65">
        <v>130</v>
      </c>
      <c r="K3666" s="65">
        <v>230</v>
      </c>
      <c r="L3666" s="65">
        <v>423</v>
      </c>
      <c r="M3666" s="65" t="s">
        <v>381</v>
      </c>
    </row>
    <row r="3667" spans="1:13" ht="12.75" customHeight="1">
      <c r="A3667" s="65" t="str">
        <f>IF(ROW()=1,"KEY",IF(ISNA(VLOOKUP(B3667,車名対応マスタ!B:D,3,FALSE)),"",IF(VLOOKUP(B3667,車名対応マスタ!B:D,3,FALSE)="","",$D3667&amp;" "&amp;IF($G3667="9","J","O")&amp;" "&amp;$I3667&amp;" "&amp;IF($I3667&lt;=TEXT(★完成資料!$A$1,"yyyymm"),TEXT(★完成資料!$A$1,"yyyymm"),"999999")&amp; " " &amp; LEFT(F3667 &amp; "          ",10))))</f>
        <v xml:space="preserve">T O 202203 yyyy00 HV        </v>
      </c>
      <c r="B3667" s="68" t="s">
        <v>314</v>
      </c>
      <c r="C3667" s="68" t="s">
        <v>160</v>
      </c>
      <c r="D3667" s="68" t="s">
        <v>287</v>
      </c>
      <c r="E3667" s="68" t="s">
        <v>359</v>
      </c>
      <c r="F3667" s="68" t="s">
        <v>360</v>
      </c>
      <c r="G3667" s="68" t="s">
        <v>77</v>
      </c>
      <c r="H3667" s="68" t="s">
        <v>273</v>
      </c>
      <c r="I3667" s="68" t="s">
        <v>641</v>
      </c>
      <c r="J3667" s="65">
        <v>157</v>
      </c>
      <c r="K3667" s="65">
        <v>98</v>
      </c>
      <c r="L3667" s="65">
        <v>423</v>
      </c>
      <c r="M3667" s="65" t="s">
        <v>381</v>
      </c>
    </row>
    <row r="3668" spans="1:13" ht="12.75" customHeight="1">
      <c r="A3668" s="65" t="str">
        <f>IF(ROW()=1,"KEY",IF(ISNA(VLOOKUP(B3668,車名対応マスタ!B:D,3,FALSE)),"",IF(VLOOKUP(B3668,車名対応マスタ!B:D,3,FALSE)="","",$D3668&amp;" "&amp;IF($G3668="9","J","O")&amp;" "&amp;$I3668&amp;" "&amp;IF($I3668&lt;=TEXT(★完成資料!$A$1,"yyyymm"),TEXT(★完成資料!$A$1,"yyyymm"),"999999")&amp; " " &amp; LEFT(F3668 &amp; "          ",10))))</f>
        <v xml:space="preserve">T O 202204 yyyy00 HV        </v>
      </c>
      <c r="B3668" s="68" t="s">
        <v>314</v>
      </c>
      <c r="C3668" s="68" t="s">
        <v>160</v>
      </c>
      <c r="D3668" s="68" t="s">
        <v>287</v>
      </c>
      <c r="E3668" s="68" t="s">
        <v>359</v>
      </c>
      <c r="F3668" s="68" t="s">
        <v>360</v>
      </c>
      <c r="G3668" s="68" t="s">
        <v>77</v>
      </c>
      <c r="H3668" s="68" t="s">
        <v>273</v>
      </c>
      <c r="I3668" s="68" t="s">
        <v>642</v>
      </c>
      <c r="J3668" s="65">
        <v>134</v>
      </c>
      <c r="K3668" s="65">
        <v>224</v>
      </c>
      <c r="L3668" s="65">
        <v>423</v>
      </c>
      <c r="M3668" s="65" t="s">
        <v>381</v>
      </c>
    </row>
    <row r="3669" spans="1:13" ht="12.75" customHeight="1">
      <c r="A3669" s="65" t="str">
        <f>IF(ROW()=1,"KEY",IF(ISNA(VLOOKUP(B3669,車名対応マスタ!B:D,3,FALSE)),"",IF(VLOOKUP(B3669,車名対応マスタ!B:D,3,FALSE)="","",$D3669&amp;" "&amp;IF($G3669="9","J","O")&amp;" "&amp;$I3669&amp;" "&amp;IF($I3669&lt;=TEXT(★完成資料!$A$1,"yyyymm"),TEXT(★完成資料!$A$1,"yyyymm"),"999999")&amp; " " &amp; LEFT(F3669 &amp; "          ",10))))</f>
        <v xml:space="preserve">T O 202205 yyyy00 HV        </v>
      </c>
      <c r="B3669" s="68" t="s">
        <v>314</v>
      </c>
      <c r="C3669" s="68" t="s">
        <v>160</v>
      </c>
      <c r="D3669" s="68" t="s">
        <v>287</v>
      </c>
      <c r="E3669" s="68" t="s">
        <v>359</v>
      </c>
      <c r="F3669" s="68" t="s">
        <v>360</v>
      </c>
      <c r="G3669" s="68" t="s">
        <v>77</v>
      </c>
      <c r="H3669" s="68" t="s">
        <v>273</v>
      </c>
      <c r="I3669" s="68" t="s">
        <v>647</v>
      </c>
      <c r="J3669" s="65">
        <v>214</v>
      </c>
      <c r="K3669" s="65">
        <v>205</v>
      </c>
      <c r="L3669" s="65">
        <v>423</v>
      </c>
      <c r="M3669" s="65" t="s">
        <v>381</v>
      </c>
    </row>
    <row r="3670" spans="1:13" ht="12.75" customHeight="1">
      <c r="A3670" s="65" t="str">
        <f>IF(ROW()=1,"KEY",IF(ISNA(VLOOKUP(B3670,車名対応マスタ!B:D,3,FALSE)),"",IF(VLOOKUP(B3670,車名対応マスタ!B:D,3,FALSE)="","",$D3670&amp;" "&amp;IF($G3670="9","J","O")&amp;" "&amp;$I3670&amp;" "&amp;IF($I3670&lt;=TEXT(★完成資料!$A$1,"yyyymm"),TEXT(★完成資料!$A$1,"yyyymm"),"999999")&amp; " " &amp; LEFT(F3670 &amp; "          ",10))))</f>
        <v xml:space="preserve">T O 202206 yyyy00 HV        </v>
      </c>
      <c r="B3670" s="68" t="s">
        <v>314</v>
      </c>
      <c r="C3670" s="68" t="s">
        <v>160</v>
      </c>
      <c r="D3670" s="68" t="s">
        <v>287</v>
      </c>
      <c r="E3670" s="68" t="s">
        <v>359</v>
      </c>
      <c r="F3670" s="68" t="s">
        <v>360</v>
      </c>
      <c r="G3670" s="68" t="s">
        <v>77</v>
      </c>
      <c r="H3670" s="68" t="s">
        <v>273</v>
      </c>
      <c r="I3670" s="68" t="s">
        <v>652</v>
      </c>
      <c r="J3670" s="65">
        <v>252</v>
      </c>
      <c r="K3670" s="65">
        <v>205</v>
      </c>
      <c r="L3670" s="65">
        <v>423</v>
      </c>
      <c r="M3670" s="65" t="s">
        <v>381</v>
      </c>
    </row>
    <row r="3671" spans="1:13" ht="12.75" customHeight="1">
      <c r="A3671" s="65" t="str">
        <f>IF(ROW()=1,"KEY",IF(ISNA(VLOOKUP(B3671,車名対応マスタ!B:D,3,FALSE)),"",IF(VLOOKUP(B3671,車名対応マスタ!B:D,3,FALSE)="","",$D3671&amp;" "&amp;IF($G3671="9","J","O")&amp;" "&amp;$I3671&amp;" "&amp;IF($I3671&lt;=TEXT(★完成資料!$A$1,"yyyymm"),TEXT(★完成資料!$A$1,"yyyymm"),"999999")&amp; " " &amp; LEFT(F3671 &amp; "          ",10))))</f>
        <v xml:space="preserve">T O 202207 yyyy00 HV        </v>
      </c>
      <c r="B3671" s="68" t="s">
        <v>314</v>
      </c>
      <c r="C3671" s="68" t="s">
        <v>160</v>
      </c>
      <c r="D3671" s="68" t="s">
        <v>287</v>
      </c>
      <c r="E3671" s="68" t="s">
        <v>359</v>
      </c>
      <c r="F3671" s="68" t="s">
        <v>360</v>
      </c>
      <c r="G3671" s="68" t="s">
        <v>77</v>
      </c>
      <c r="H3671" s="68" t="s">
        <v>273</v>
      </c>
      <c r="I3671" s="68" t="s">
        <v>655</v>
      </c>
      <c r="J3671" s="65">
        <v>140</v>
      </c>
      <c r="K3671" s="65">
        <v>262</v>
      </c>
      <c r="L3671" s="65">
        <v>423</v>
      </c>
      <c r="M3671" s="65" t="s">
        <v>381</v>
      </c>
    </row>
    <row r="3672" spans="1:13" ht="12.75" customHeight="1">
      <c r="A3672" s="65" t="str">
        <f>IF(ROW()=1,"KEY",IF(ISNA(VLOOKUP(B3672,車名対応マスタ!B:D,3,FALSE)),"",IF(VLOOKUP(B3672,車名対応マスタ!B:D,3,FALSE)="","",$D3672&amp;" "&amp;IF($G3672="9","J","O")&amp;" "&amp;$I3672&amp;" "&amp;IF($I3672&lt;=TEXT(★完成資料!$A$1,"yyyymm"),TEXT(★完成資料!$A$1,"yyyymm"),"999999")&amp; " " &amp; LEFT(F3672 &amp; "          ",10))))</f>
        <v xml:space="preserve">T O 202208 yyyy00 HV        </v>
      </c>
      <c r="B3672" s="68" t="s">
        <v>314</v>
      </c>
      <c r="C3672" s="68" t="s">
        <v>160</v>
      </c>
      <c r="D3672" s="68" t="s">
        <v>287</v>
      </c>
      <c r="E3672" s="68" t="s">
        <v>359</v>
      </c>
      <c r="F3672" s="68" t="s">
        <v>360</v>
      </c>
      <c r="G3672" s="68" t="s">
        <v>77</v>
      </c>
      <c r="H3672" s="68" t="s">
        <v>273</v>
      </c>
      <c r="I3672" s="68" t="s">
        <v>656</v>
      </c>
      <c r="J3672" s="65">
        <v>197</v>
      </c>
      <c r="K3672" s="65">
        <v>271</v>
      </c>
      <c r="L3672" s="65">
        <v>423</v>
      </c>
      <c r="M3672" s="65" t="s">
        <v>381</v>
      </c>
    </row>
    <row r="3673" spans="1:13" ht="12.75" customHeight="1">
      <c r="A3673" s="65" t="str">
        <f>IF(ROW()=1,"KEY",IF(ISNA(VLOOKUP(B3673,車名対応マスタ!B:D,3,FALSE)),"",IF(VLOOKUP(B3673,車名対応マスタ!B:D,3,FALSE)="","",$D3673&amp;" "&amp;IF($G3673="9","J","O")&amp;" "&amp;$I3673&amp;" "&amp;IF($I3673&lt;=TEXT(★完成資料!$A$1,"yyyymm"),TEXT(★完成資料!$A$1,"yyyymm"),"999999")&amp; " " &amp; LEFT(F3673 &amp; "          ",10))))</f>
        <v xml:space="preserve">T O 202209 yyyy00 HV        </v>
      </c>
      <c r="B3673" s="68" t="s">
        <v>314</v>
      </c>
      <c r="C3673" s="68" t="s">
        <v>160</v>
      </c>
      <c r="D3673" s="68" t="s">
        <v>287</v>
      </c>
      <c r="E3673" s="68" t="s">
        <v>359</v>
      </c>
      <c r="F3673" s="68" t="s">
        <v>360</v>
      </c>
      <c r="G3673" s="68" t="s">
        <v>77</v>
      </c>
      <c r="H3673" s="68" t="s">
        <v>273</v>
      </c>
      <c r="I3673" s="68" t="s">
        <v>657</v>
      </c>
      <c r="J3673" s="65">
        <v>145</v>
      </c>
      <c r="K3673" s="65">
        <v>207</v>
      </c>
      <c r="L3673" s="65">
        <v>423</v>
      </c>
      <c r="M3673" s="65" t="s">
        <v>381</v>
      </c>
    </row>
    <row r="3674" spans="1:13" ht="12.75" customHeight="1">
      <c r="A3674" s="65" t="str">
        <f>IF(ROW()=1,"KEY",IF(ISNA(VLOOKUP(B3674,車名対応マスタ!B:D,3,FALSE)),"",IF(VLOOKUP(B3674,車名対応マスタ!B:D,3,FALSE)="","",$D3674&amp;" "&amp;IF($G3674="9","J","O")&amp;" "&amp;$I3674&amp;" "&amp;IF($I3674&lt;=TEXT(★完成資料!$A$1,"yyyymm"),TEXT(★完成資料!$A$1,"yyyymm"),"999999")&amp; " " &amp; LEFT(F3674 &amp; "          ",10))))</f>
        <v xml:space="preserve">T O 202210 yyyy00 HV        </v>
      </c>
      <c r="B3674" s="68" t="s">
        <v>314</v>
      </c>
      <c r="C3674" s="68" t="s">
        <v>160</v>
      </c>
      <c r="D3674" s="68" t="s">
        <v>287</v>
      </c>
      <c r="E3674" s="68" t="s">
        <v>359</v>
      </c>
      <c r="F3674" s="68" t="s">
        <v>360</v>
      </c>
      <c r="G3674" s="68" t="s">
        <v>77</v>
      </c>
      <c r="H3674" s="68" t="s">
        <v>273</v>
      </c>
      <c r="I3674" s="68" t="s">
        <v>663</v>
      </c>
      <c r="J3674" s="65">
        <v>274</v>
      </c>
      <c r="K3674" s="65">
        <v>66</v>
      </c>
      <c r="L3674" s="65">
        <v>423</v>
      </c>
      <c r="M3674" s="65" t="s">
        <v>381</v>
      </c>
    </row>
    <row r="3675" spans="1:13" ht="12.75" customHeight="1">
      <c r="A3675" s="65" t="str">
        <f>IF(ROW()=1,"KEY",IF(ISNA(VLOOKUP(B3675,車名対応マスタ!B:D,3,FALSE)),"",IF(VLOOKUP(B3675,車名対応マスタ!B:D,3,FALSE)="","",$D3675&amp;" "&amp;IF($G3675="9","J","O")&amp;" "&amp;$I3675&amp;" "&amp;IF($I3675&lt;=TEXT(★完成資料!$A$1,"yyyymm"),TEXT(★完成資料!$A$1,"yyyymm"),"999999")&amp; " " &amp; LEFT(F3675 &amp; "          ",10))))</f>
        <v xml:space="preserve">T O 202201 yyyy00 HV        </v>
      </c>
      <c r="B3675" s="68" t="s">
        <v>314</v>
      </c>
      <c r="C3675" s="68" t="s">
        <v>160</v>
      </c>
      <c r="D3675" s="68" t="s">
        <v>287</v>
      </c>
      <c r="E3675" s="68" t="s">
        <v>359</v>
      </c>
      <c r="F3675" s="68" t="s">
        <v>360</v>
      </c>
      <c r="G3675" s="68" t="s">
        <v>77</v>
      </c>
      <c r="H3675" s="68" t="s">
        <v>273</v>
      </c>
      <c r="I3675" s="68" t="s">
        <v>639</v>
      </c>
      <c r="J3675" s="65">
        <v>44</v>
      </c>
      <c r="K3675" s="65">
        <v>145</v>
      </c>
      <c r="L3675" s="65">
        <v>420</v>
      </c>
      <c r="M3675" s="65" t="s">
        <v>274</v>
      </c>
    </row>
    <row r="3676" spans="1:13" ht="12.75" customHeight="1">
      <c r="A3676" s="65" t="str">
        <f>IF(ROW()=1,"KEY",IF(ISNA(VLOOKUP(B3676,車名対応マスタ!B:D,3,FALSE)),"",IF(VLOOKUP(B3676,車名対応マスタ!B:D,3,FALSE)="","",$D3676&amp;" "&amp;IF($G3676="9","J","O")&amp;" "&amp;$I3676&amp;" "&amp;IF($I3676&lt;=TEXT(★完成資料!$A$1,"yyyymm"),TEXT(★完成資料!$A$1,"yyyymm"),"999999")&amp; " " &amp; LEFT(F3676 &amp; "          ",10))))</f>
        <v xml:space="preserve">T O 202202 yyyy00 HV        </v>
      </c>
      <c r="B3676" s="68" t="s">
        <v>314</v>
      </c>
      <c r="C3676" s="68" t="s">
        <v>160</v>
      </c>
      <c r="D3676" s="68" t="s">
        <v>287</v>
      </c>
      <c r="E3676" s="68" t="s">
        <v>359</v>
      </c>
      <c r="F3676" s="68" t="s">
        <v>360</v>
      </c>
      <c r="G3676" s="68" t="s">
        <v>77</v>
      </c>
      <c r="H3676" s="68" t="s">
        <v>273</v>
      </c>
      <c r="I3676" s="68" t="s">
        <v>640</v>
      </c>
      <c r="J3676" s="65">
        <v>56</v>
      </c>
      <c r="K3676" s="65">
        <v>139</v>
      </c>
      <c r="L3676" s="65">
        <v>420</v>
      </c>
      <c r="M3676" s="65" t="s">
        <v>274</v>
      </c>
    </row>
    <row r="3677" spans="1:13" ht="12.75" customHeight="1">
      <c r="A3677" s="65" t="str">
        <f>IF(ROW()=1,"KEY",IF(ISNA(VLOOKUP(B3677,車名対応マスタ!B:D,3,FALSE)),"",IF(VLOOKUP(B3677,車名対応マスタ!B:D,3,FALSE)="","",$D3677&amp;" "&amp;IF($G3677="9","J","O")&amp;" "&amp;$I3677&amp;" "&amp;IF($I3677&lt;=TEXT(★完成資料!$A$1,"yyyymm"),TEXT(★完成資料!$A$1,"yyyymm"),"999999")&amp; " " &amp; LEFT(F3677 &amp; "          ",10))))</f>
        <v xml:space="preserve">T O 202203 yyyy00 HV        </v>
      </c>
      <c r="B3677" s="68" t="s">
        <v>314</v>
      </c>
      <c r="C3677" s="68" t="s">
        <v>160</v>
      </c>
      <c r="D3677" s="68" t="s">
        <v>287</v>
      </c>
      <c r="E3677" s="68" t="s">
        <v>359</v>
      </c>
      <c r="F3677" s="68" t="s">
        <v>360</v>
      </c>
      <c r="G3677" s="68" t="s">
        <v>77</v>
      </c>
      <c r="H3677" s="68" t="s">
        <v>273</v>
      </c>
      <c r="I3677" s="68" t="s">
        <v>641</v>
      </c>
      <c r="J3677" s="65">
        <v>68</v>
      </c>
      <c r="K3677" s="65">
        <v>101</v>
      </c>
      <c r="L3677" s="65">
        <v>420</v>
      </c>
      <c r="M3677" s="65" t="s">
        <v>274</v>
      </c>
    </row>
    <row r="3678" spans="1:13" ht="12.75" customHeight="1">
      <c r="A3678" s="65" t="str">
        <f>IF(ROW()=1,"KEY",IF(ISNA(VLOOKUP(B3678,車名対応マスタ!B:D,3,FALSE)),"",IF(VLOOKUP(B3678,車名対応マスタ!B:D,3,FALSE)="","",$D3678&amp;" "&amp;IF($G3678="9","J","O")&amp;" "&amp;$I3678&amp;" "&amp;IF($I3678&lt;=TEXT(★完成資料!$A$1,"yyyymm"),TEXT(★完成資料!$A$1,"yyyymm"),"999999")&amp; " " &amp; LEFT(F3678 &amp; "          ",10))))</f>
        <v xml:space="preserve">T O 202204 yyyy00 HV        </v>
      </c>
      <c r="B3678" s="68" t="s">
        <v>314</v>
      </c>
      <c r="C3678" s="68" t="s">
        <v>160</v>
      </c>
      <c r="D3678" s="68" t="s">
        <v>287</v>
      </c>
      <c r="E3678" s="68" t="s">
        <v>359</v>
      </c>
      <c r="F3678" s="68" t="s">
        <v>360</v>
      </c>
      <c r="G3678" s="68" t="s">
        <v>77</v>
      </c>
      <c r="H3678" s="68" t="s">
        <v>273</v>
      </c>
      <c r="I3678" s="68" t="s">
        <v>642</v>
      </c>
      <c r="J3678" s="65">
        <v>238</v>
      </c>
      <c r="K3678" s="65">
        <v>113</v>
      </c>
      <c r="L3678" s="65">
        <v>420</v>
      </c>
      <c r="M3678" s="65" t="s">
        <v>274</v>
      </c>
    </row>
    <row r="3679" spans="1:13" ht="12.75" customHeight="1">
      <c r="A3679" s="65" t="str">
        <f>IF(ROW()=1,"KEY",IF(ISNA(VLOOKUP(B3679,車名対応マスタ!B:D,3,FALSE)),"",IF(VLOOKUP(B3679,車名対応マスタ!B:D,3,FALSE)="","",$D3679&amp;" "&amp;IF($G3679="9","J","O")&amp;" "&amp;$I3679&amp;" "&amp;IF($I3679&lt;=TEXT(★完成資料!$A$1,"yyyymm"),TEXT(★完成資料!$A$1,"yyyymm"),"999999")&amp; " " &amp; LEFT(F3679 &amp; "          ",10))))</f>
        <v xml:space="preserve">T O 202205 yyyy00 HV        </v>
      </c>
      <c r="B3679" s="68" t="s">
        <v>314</v>
      </c>
      <c r="C3679" s="68" t="s">
        <v>160</v>
      </c>
      <c r="D3679" s="68" t="s">
        <v>287</v>
      </c>
      <c r="E3679" s="68" t="s">
        <v>359</v>
      </c>
      <c r="F3679" s="68" t="s">
        <v>360</v>
      </c>
      <c r="G3679" s="68" t="s">
        <v>77</v>
      </c>
      <c r="H3679" s="68" t="s">
        <v>273</v>
      </c>
      <c r="I3679" s="68" t="s">
        <v>647</v>
      </c>
      <c r="J3679" s="65">
        <v>190</v>
      </c>
      <c r="K3679" s="65">
        <v>249</v>
      </c>
      <c r="L3679" s="65">
        <v>420</v>
      </c>
      <c r="M3679" s="65" t="s">
        <v>274</v>
      </c>
    </row>
    <row r="3680" spans="1:13" ht="12.75" customHeight="1">
      <c r="A3680" s="65" t="str">
        <f>IF(ROW()=1,"KEY",IF(ISNA(VLOOKUP(B3680,車名対応マスタ!B:D,3,FALSE)),"",IF(VLOOKUP(B3680,車名対応マスタ!B:D,3,FALSE)="","",$D3680&amp;" "&amp;IF($G3680="9","J","O")&amp;" "&amp;$I3680&amp;" "&amp;IF($I3680&lt;=TEXT(★完成資料!$A$1,"yyyymm"),TEXT(★完成資料!$A$1,"yyyymm"),"999999")&amp; " " &amp; LEFT(F3680 &amp; "          ",10))))</f>
        <v xml:space="preserve">T O 202206 yyyy00 HV        </v>
      </c>
      <c r="B3680" s="68" t="s">
        <v>314</v>
      </c>
      <c r="C3680" s="68" t="s">
        <v>160</v>
      </c>
      <c r="D3680" s="68" t="s">
        <v>287</v>
      </c>
      <c r="E3680" s="68" t="s">
        <v>359</v>
      </c>
      <c r="F3680" s="68" t="s">
        <v>360</v>
      </c>
      <c r="G3680" s="68" t="s">
        <v>77</v>
      </c>
      <c r="H3680" s="68" t="s">
        <v>273</v>
      </c>
      <c r="I3680" s="68" t="s">
        <v>652</v>
      </c>
      <c r="J3680" s="65">
        <v>76</v>
      </c>
      <c r="K3680" s="65">
        <v>244</v>
      </c>
      <c r="L3680" s="65">
        <v>420</v>
      </c>
      <c r="M3680" s="65" t="s">
        <v>274</v>
      </c>
    </row>
    <row r="3681" spans="1:13" ht="12.75" customHeight="1">
      <c r="A3681" s="65" t="str">
        <f>IF(ROW()=1,"KEY",IF(ISNA(VLOOKUP(B3681,車名対応マスタ!B:D,3,FALSE)),"",IF(VLOOKUP(B3681,車名対応マスタ!B:D,3,FALSE)="","",$D3681&amp;" "&amp;IF($G3681="9","J","O")&amp;" "&amp;$I3681&amp;" "&amp;IF($I3681&lt;=TEXT(★完成資料!$A$1,"yyyymm"),TEXT(★完成資料!$A$1,"yyyymm"),"999999")&amp; " " &amp; LEFT(F3681 &amp; "          ",10))))</f>
        <v xml:space="preserve">T O 202207 yyyy00 HV        </v>
      </c>
      <c r="B3681" s="68" t="s">
        <v>314</v>
      </c>
      <c r="C3681" s="68" t="s">
        <v>160</v>
      </c>
      <c r="D3681" s="68" t="s">
        <v>287</v>
      </c>
      <c r="E3681" s="68" t="s">
        <v>359</v>
      </c>
      <c r="F3681" s="68" t="s">
        <v>360</v>
      </c>
      <c r="G3681" s="68" t="s">
        <v>77</v>
      </c>
      <c r="H3681" s="68" t="s">
        <v>273</v>
      </c>
      <c r="I3681" s="68" t="s">
        <v>655</v>
      </c>
      <c r="J3681" s="65">
        <v>229</v>
      </c>
      <c r="K3681" s="65">
        <v>112</v>
      </c>
      <c r="L3681" s="65">
        <v>420</v>
      </c>
      <c r="M3681" s="65" t="s">
        <v>274</v>
      </c>
    </row>
    <row r="3682" spans="1:13" ht="12.75" customHeight="1">
      <c r="A3682" s="65" t="str">
        <f>IF(ROW()=1,"KEY",IF(ISNA(VLOOKUP(B3682,車名対応マスタ!B:D,3,FALSE)),"",IF(VLOOKUP(B3682,車名対応マスタ!B:D,3,FALSE)="","",$D3682&amp;" "&amp;IF($G3682="9","J","O")&amp;" "&amp;$I3682&amp;" "&amp;IF($I3682&lt;=TEXT(★完成資料!$A$1,"yyyymm"),TEXT(★完成資料!$A$1,"yyyymm"),"999999")&amp; " " &amp; LEFT(F3682 &amp; "          ",10))))</f>
        <v xml:space="preserve">T O 202208 yyyy00 HV        </v>
      </c>
      <c r="B3682" s="68" t="s">
        <v>314</v>
      </c>
      <c r="C3682" s="68" t="s">
        <v>160</v>
      </c>
      <c r="D3682" s="68" t="s">
        <v>287</v>
      </c>
      <c r="E3682" s="68" t="s">
        <v>359</v>
      </c>
      <c r="F3682" s="68" t="s">
        <v>360</v>
      </c>
      <c r="G3682" s="68" t="s">
        <v>77</v>
      </c>
      <c r="H3682" s="68" t="s">
        <v>273</v>
      </c>
      <c r="I3682" s="68" t="s">
        <v>656</v>
      </c>
      <c r="J3682" s="65">
        <v>429</v>
      </c>
      <c r="K3682" s="65">
        <v>126</v>
      </c>
      <c r="L3682" s="65">
        <v>420</v>
      </c>
      <c r="M3682" s="65" t="s">
        <v>274</v>
      </c>
    </row>
    <row r="3683" spans="1:13" ht="12.75" customHeight="1">
      <c r="A3683" s="65" t="str">
        <f>IF(ROW()=1,"KEY",IF(ISNA(VLOOKUP(B3683,車名対応マスタ!B:D,3,FALSE)),"",IF(VLOOKUP(B3683,車名対応マスタ!B:D,3,FALSE)="","",$D3683&amp;" "&amp;IF($G3683="9","J","O")&amp;" "&amp;$I3683&amp;" "&amp;IF($I3683&lt;=TEXT(★完成資料!$A$1,"yyyymm"),TEXT(★完成資料!$A$1,"yyyymm"),"999999")&amp; " " &amp; LEFT(F3683 &amp; "          ",10))))</f>
        <v xml:space="preserve">T O 202209 yyyy00 HV        </v>
      </c>
      <c r="B3683" s="68" t="s">
        <v>314</v>
      </c>
      <c r="C3683" s="68" t="s">
        <v>160</v>
      </c>
      <c r="D3683" s="68" t="s">
        <v>287</v>
      </c>
      <c r="E3683" s="68" t="s">
        <v>359</v>
      </c>
      <c r="F3683" s="68" t="s">
        <v>360</v>
      </c>
      <c r="G3683" s="68" t="s">
        <v>77</v>
      </c>
      <c r="H3683" s="68" t="s">
        <v>273</v>
      </c>
      <c r="I3683" s="68" t="s">
        <v>657</v>
      </c>
      <c r="J3683" s="65">
        <v>187</v>
      </c>
      <c r="K3683" s="65">
        <v>82</v>
      </c>
      <c r="L3683" s="65">
        <v>420</v>
      </c>
      <c r="M3683" s="65" t="s">
        <v>274</v>
      </c>
    </row>
    <row r="3684" spans="1:13" ht="12.75" customHeight="1">
      <c r="A3684" s="65" t="str">
        <f>IF(ROW()=1,"KEY",IF(ISNA(VLOOKUP(B3684,車名対応マスタ!B:D,3,FALSE)),"",IF(VLOOKUP(B3684,車名対応マスタ!B:D,3,FALSE)="","",$D3684&amp;" "&amp;IF($G3684="9","J","O")&amp;" "&amp;$I3684&amp;" "&amp;IF($I3684&lt;=TEXT(★完成資料!$A$1,"yyyymm"),TEXT(★完成資料!$A$1,"yyyymm"),"999999")&amp; " " &amp; LEFT(F3684 &amp; "          ",10))))</f>
        <v xml:space="preserve">T O 202210 yyyy00 HV        </v>
      </c>
      <c r="B3684" s="68" t="s">
        <v>314</v>
      </c>
      <c r="C3684" s="68" t="s">
        <v>160</v>
      </c>
      <c r="D3684" s="68" t="s">
        <v>287</v>
      </c>
      <c r="E3684" s="68" t="s">
        <v>359</v>
      </c>
      <c r="F3684" s="68" t="s">
        <v>360</v>
      </c>
      <c r="G3684" s="68" t="s">
        <v>77</v>
      </c>
      <c r="H3684" s="68" t="s">
        <v>273</v>
      </c>
      <c r="I3684" s="68" t="s">
        <v>663</v>
      </c>
      <c r="J3684" s="65">
        <v>282</v>
      </c>
      <c r="K3684" s="65">
        <v>3</v>
      </c>
      <c r="L3684" s="65">
        <v>420</v>
      </c>
      <c r="M3684" s="65" t="s">
        <v>274</v>
      </c>
    </row>
    <row r="3685" spans="1:13" ht="12.75" customHeight="1">
      <c r="A3685" s="65" t="str">
        <f>IF(ROW()=1,"KEY",IF(ISNA(VLOOKUP(B3685,車名対応マスタ!B:D,3,FALSE)),"",IF(VLOOKUP(B3685,車名対応マスタ!B:D,3,FALSE)="","",$D3685&amp;" "&amp;IF($G3685="9","J","O")&amp;" "&amp;$I3685&amp;" "&amp;IF($I3685&lt;=TEXT(★完成資料!$A$1,"yyyymm"),TEXT(★完成資料!$A$1,"yyyymm"),"999999")&amp; " " &amp; LEFT(F3685 &amp; "          ",10))))</f>
        <v xml:space="preserve">T O 202201 yyyy00 HV        </v>
      </c>
      <c r="B3685" s="68" t="s">
        <v>314</v>
      </c>
      <c r="C3685" s="68" t="s">
        <v>160</v>
      </c>
      <c r="D3685" s="68" t="s">
        <v>287</v>
      </c>
      <c r="E3685" s="68" t="s">
        <v>359</v>
      </c>
      <c r="F3685" s="68" t="s">
        <v>360</v>
      </c>
      <c r="G3685" s="68" t="s">
        <v>77</v>
      </c>
      <c r="H3685" s="68" t="s">
        <v>273</v>
      </c>
      <c r="I3685" s="68" t="s">
        <v>639</v>
      </c>
      <c r="J3685" s="65">
        <v>5</v>
      </c>
      <c r="K3685" s="65">
        <v>9</v>
      </c>
      <c r="L3685" s="65">
        <v>603</v>
      </c>
      <c r="M3685" s="65" t="s">
        <v>263</v>
      </c>
    </row>
    <row r="3686" spans="1:13" ht="12.75" customHeight="1">
      <c r="A3686" s="65" t="str">
        <f>IF(ROW()=1,"KEY",IF(ISNA(VLOOKUP(B3686,車名対応マスタ!B:D,3,FALSE)),"",IF(VLOOKUP(B3686,車名対応マスタ!B:D,3,FALSE)="","",$D3686&amp;" "&amp;IF($G3686="9","J","O")&amp;" "&amp;$I3686&amp;" "&amp;IF($I3686&lt;=TEXT(★完成資料!$A$1,"yyyymm"),TEXT(★完成資料!$A$1,"yyyymm"),"999999")&amp; " " &amp; LEFT(F3686 &amp; "          ",10))))</f>
        <v xml:space="preserve">T O 202202 yyyy00 HV        </v>
      </c>
      <c r="B3686" s="68" t="s">
        <v>314</v>
      </c>
      <c r="C3686" s="68" t="s">
        <v>160</v>
      </c>
      <c r="D3686" s="68" t="s">
        <v>287</v>
      </c>
      <c r="E3686" s="68" t="s">
        <v>359</v>
      </c>
      <c r="F3686" s="68" t="s">
        <v>360</v>
      </c>
      <c r="G3686" s="68" t="s">
        <v>77</v>
      </c>
      <c r="H3686" s="68" t="s">
        <v>273</v>
      </c>
      <c r="I3686" s="68" t="s">
        <v>640</v>
      </c>
      <c r="J3686" s="65">
        <v>14</v>
      </c>
      <c r="K3686" s="65">
        <v>16</v>
      </c>
      <c r="L3686" s="65">
        <v>603</v>
      </c>
      <c r="M3686" s="65" t="s">
        <v>263</v>
      </c>
    </row>
    <row r="3687" spans="1:13" ht="12.75" customHeight="1">
      <c r="A3687" s="65" t="str">
        <f>IF(ROW()=1,"KEY",IF(ISNA(VLOOKUP(B3687,車名対応マスタ!B:D,3,FALSE)),"",IF(VLOOKUP(B3687,車名対応マスタ!B:D,3,FALSE)="","",$D3687&amp;" "&amp;IF($G3687="9","J","O")&amp;" "&amp;$I3687&amp;" "&amp;IF($I3687&lt;=TEXT(★完成資料!$A$1,"yyyymm"),TEXT(★完成資料!$A$1,"yyyymm"),"999999")&amp; " " &amp; LEFT(F3687 &amp; "          ",10))))</f>
        <v xml:space="preserve">T O 202203 yyyy00 HV        </v>
      </c>
      <c r="B3687" s="68" t="s">
        <v>314</v>
      </c>
      <c r="C3687" s="68" t="s">
        <v>160</v>
      </c>
      <c r="D3687" s="68" t="s">
        <v>287</v>
      </c>
      <c r="E3687" s="68" t="s">
        <v>359</v>
      </c>
      <c r="F3687" s="68" t="s">
        <v>360</v>
      </c>
      <c r="G3687" s="68" t="s">
        <v>77</v>
      </c>
      <c r="H3687" s="68" t="s">
        <v>273</v>
      </c>
      <c r="I3687" s="68" t="s">
        <v>641</v>
      </c>
      <c r="J3687" s="65">
        <v>9</v>
      </c>
      <c r="K3687" s="65">
        <v>23</v>
      </c>
      <c r="L3687" s="65">
        <v>603</v>
      </c>
      <c r="M3687" s="65" t="s">
        <v>263</v>
      </c>
    </row>
    <row r="3688" spans="1:13" ht="12.75" customHeight="1">
      <c r="A3688" s="65" t="str">
        <f>IF(ROW()=1,"KEY",IF(ISNA(VLOOKUP(B3688,車名対応マスタ!B:D,3,FALSE)),"",IF(VLOOKUP(B3688,車名対応マスタ!B:D,3,FALSE)="","",$D3688&amp;" "&amp;IF($G3688="9","J","O")&amp;" "&amp;$I3688&amp;" "&amp;IF($I3688&lt;=TEXT(★完成資料!$A$1,"yyyymm"),TEXT(★完成資料!$A$1,"yyyymm"),"999999")&amp; " " &amp; LEFT(F3688 &amp; "          ",10))))</f>
        <v xml:space="preserve">T O 202204 yyyy00 HV        </v>
      </c>
      <c r="B3688" s="68" t="s">
        <v>314</v>
      </c>
      <c r="C3688" s="68" t="s">
        <v>160</v>
      </c>
      <c r="D3688" s="68" t="s">
        <v>287</v>
      </c>
      <c r="E3688" s="68" t="s">
        <v>359</v>
      </c>
      <c r="F3688" s="68" t="s">
        <v>360</v>
      </c>
      <c r="G3688" s="68" t="s">
        <v>77</v>
      </c>
      <c r="H3688" s="68" t="s">
        <v>273</v>
      </c>
      <c r="I3688" s="68" t="s">
        <v>642</v>
      </c>
      <c r="J3688" s="65">
        <v>6</v>
      </c>
      <c r="K3688" s="65">
        <v>15</v>
      </c>
      <c r="L3688" s="65">
        <v>603</v>
      </c>
      <c r="M3688" s="65" t="s">
        <v>263</v>
      </c>
    </row>
    <row r="3689" spans="1:13" ht="12.75" customHeight="1">
      <c r="A3689" s="65" t="str">
        <f>IF(ROW()=1,"KEY",IF(ISNA(VLOOKUP(B3689,車名対応マスタ!B:D,3,FALSE)),"",IF(VLOOKUP(B3689,車名対応マスタ!B:D,3,FALSE)="","",$D3689&amp;" "&amp;IF($G3689="9","J","O")&amp;" "&amp;$I3689&amp;" "&amp;IF($I3689&lt;=TEXT(★完成資料!$A$1,"yyyymm"),TEXT(★完成資料!$A$1,"yyyymm"),"999999")&amp; " " &amp; LEFT(F3689 &amp; "          ",10))))</f>
        <v xml:space="preserve">T O 202205 yyyy00 HV        </v>
      </c>
      <c r="B3689" s="68" t="s">
        <v>314</v>
      </c>
      <c r="C3689" s="68" t="s">
        <v>160</v>
      </c>
      <c r="D3689" s="68" t="s">
        <v>287</v>
      </c>
      <c r="E3689" s="68" t="s">
        <v>359</v>
      </c>
      <c r="F3689" s="68" t="s">
        <v>360</v>
      </c>
      <c r="G3689" s="68" t="s">
        <v>77</v>
      </c>
      <c r="H3689" s="68" t="s">
        <v>273</v>
      </c>
      <c r="I3689" s="68" t="s">
        <v>647</v>
      </c>
      <c r="J3689" s="65">
        <v>16</v>
      </c>
      <c r="K3689" s="65">
        <v>9</v>
      </c>
      <c r="L3689" s="65">
        <v>603</v>
      </c>
      <c r="M3689" s="65" t="s">
        <v>263</v>
      </c>
    </row>
    <row r="3690" spans="1:13" ht="12.75" customHeight="1">
      <c r="A3690" s="65" t="str">
        <f>IF(ROW()=1,"KEY",IF(ISNA(VLOOKUP(B3690,車名対応マスタ!B:D,3,FALSE)),"",IF(VLOOKUP(B3690,車名対応マスタ!B:D,3,FALSE)="","",$D3690&amp;" "&amp;IF($G3690="9","J","O")&amp;" "&amp;$I3690&amp;" "&amp;IF($I3690&lt;=TEXT(★完成資料!$A$1,"yyyymm"),TEXT(★完成資料!$A$1,"yyyymm"),"999999")&amp; " " &amp; LEFT(F3690 &amp; "          ",10))))</f>
        <v xml:space="preserve">T O 202206 yyyy00 HV        </v>
      </c>
      <c r="B3690" s="68" t="s">
        <v>314</v>
      </c>
      <c r="C3690" s="68" t="s">
        <v>160</v>
      </c>
      <c r="D3690" s="68" t="s">
        <v>287</v>
      </c>
      <c r="E3690" s="68" t="s">
        <v>359</v>
      </c>
      <c r="F3690" s="68" t="s">
        <v>360</v>
      </c>
      <c r="G3690" s="68" t="s">
        <v>77</v>
      </c>
      <c r="H3690" s="68" t="s">
        <v>273</v>
      </c>
      <c r="I3690" s="68" t="s">
        <v>652</v>
      </c>
      <c r="J3690" s="65">
        <v>12</v>
      </c>
      <c r="K3690" s="65">
        <v>18</v>
      </c>
      <c r="L3690" s="65">
        <v>603</v>
      </c>
      <c r="M3690" s="65" t="s">
        <v>263</v>
      </c>
    </row>
    <row r="3691" spans="1:13" ht="12.75" customHeight="1">
      <c r="A3691" s="65" t="str">
        <f>IF(ROW()=1,"KEY",IF(ISNA(VLOOKUP(B3691,車名対応マスタ!B:D,3,FALSE)),"",IF(VLOOKUP(B3691,車名対応マスタ!B:D,3,FALSE)="","",$D3691&amp;" "&amp;IF($G3691="9","J","O")&amp;" "&amp;$I3691&amp;" "&amp;IF($I3691&lt;=TEXT(★完成資料!$A$1,"yyyymm"),TEXT(★完成資料!$A$1,"yyyymm"),"999999")&amp; " " &amp; LEFT(F3691 &amp; "          ",10))))</f>
        <v xml:space="preserve">T O 202207 yyyy00 HV        </v>
      </c>
      <c r="B3691" s="68" t="s">
        <v>314</v>
      </c>
      <c r="C3691" s="68" t="s">
        <v>160</v>
      </c>
      <c r="D3691" s="68" t="s">
        <v>287</v>
      </c>
      <c r="E3691" s="68" t="s">
        <v>359</v>
      </c>
      <c r="F3691" s="68" t="s">
        <v>360</v>
      </c>
      <c r="G3691" s="68" t="s">
        <v>77</v>
      </c>
      <c r="H3691" s="68" t="s">
        <v>273</v>
      </c>
      <c r="I3691" s="68" t="s">
        <v>655</v>
      </c>
      <c r="J3691" s="65">
        <v>25</v>
      </c>
      <c r="K3691" s="65">
        <v>12</v>
      </c>
      <c r="L3691" s="65">
        <v>603</v>
      </c>
      <c r="M3691" s="65" t="s">
        <v>263</v>
      </c>
    </row>
    <row r="3692" spans="1:13" ht="12.75" customHeight="1">
      <c r="A3692" s="65" t="str">
        <f>IF(ROW()=1,"KEY",IF(ISNA(VLOOKUP(B3692,車名対応マスタ!B:D,3,FALSE)),"",IF(VLOOKUP(B3692,車名対応マスタ!B:D,3,FALSE)="","",$D3692&amp;" "&amp;IF($G3692="9","J","O")&amp;" "&amp;$I3692&amp;" "&amp;IF($I3692&lt;=TEXT(★完成資料!$A$1,"yyyymm"),TEXT(★完成資料!$A$1,"yyyymm"),"999999")&amp; " " &amp; LEFT(F3692 &amp; "          ",10))))</f>
        <v xml:space="preserve">T O 202208 yyyy00 HV        </v>
      </c>
      <c r="B3692" s="68" t="s">
        <v>314</v>
      </c>
      <c r="C3692" s="68" t="s">
        <v>160</v>
      </c>
      <c r="D3692" s="68" t="s">
        <v>287</v>
      </c>
      <c r="E3692" s="68" t="s">
        <v>359</v>
      </c>
      <c r="F3692" s="68" t="s">
        <v>360</v>
      </c>
      <c r="G3692" s="68" t="s">
        <v>77</v>
      </c>
      <c r="H3692" s="68" t="s">
        <v>273</v>
      </c>
      <c r="I3692" s="68" t="s">
        <v>656</v>
      </c>
      <c r="J3692" s="65">
        <v>5</v>
      </c>
      <c r="K3692" s="65">
        <v>21</v>
      </c>
      <c r="L3692" s="65">
        <v>603</v>
      </c>
      <c r="M3692" s="65" t="s">
        <v>263</v>
      </c>
    </row>
    <row r="3693" spans="1:13" ht="12.75" customHeight="1">
      <c r="A3693" s="65" t="str">
        <f>IF(ROW()=1,"KEY",IF(ISNA(VLOOKUP(B3693,車名対応マスタ!B:D,3,FALSE)),"",IF(VLOOKUP(B3693,車名対応マスタ!B:D,3,FALSE)="","",$D3693&amp;" "&amp;IF($G3693="9","J","O")&amp;" "&amp;$I3693&amp;" "&amp;IF($I3693&lt;=TEXT(★完成資料!$A$1,"yyyymm"),TEXT(★完成資料!$A$1,"yyyymm"),"999999")&amp; " " &amp; LEFT(F3693 &amp; "          ",10))))</f>
        <v xml:space="preserve">T O 202209 yyyy00 HV        </v>
      </c>
      <c r="B3693" s="68" t="s">
        <v>314</v>
      </c>
      <c r="C3693" s="68" t="s">
        <v>160</v>
      </c>
      <c r="D3693" s="68" t="s">
        <v>287</v>
      </c>
      <c r="E3693" s="68" t="s">
        <v>359</v>
      </c>
      <c r="F3693" s="68" t="s">
        <v>360</v>
      </c>
      <c r="G3693" s="68" t="s">
        <v>77</v>
      </c>
      <c r="H3693" s="68" t="s">
        <v>273</v>
      </c>
      <c r="I3693" s="68" t="s">
        <v>657</v>
      </c>
      <c r="J3693" s="65">
        <v>12</v>
      </c>
      <c r="K3693" s="65">
        <v>6</v>
      </c>
      <c r="L3693" s="65">
        <v>603</v>
      </c>
      <c r="M3693" s="65" t="s">
        <v>263</v>
      </c>
    </row>
    <row r="3694" spans="1:13" ht="12.75" customHeight="1">
      <c r="A3694" s="65" t="str">
        <f>IF(ROW()=1,"KEY",IF(ISNA(VLOOKUP(B3694,車名対応マスタ!B:D,3,FALSE)),"",IF(VLOOKUP(B3694,車名対応マスタ!B:D,3,FALSE)="","",$D3694&amp;" "&amp;IF($G3694="9","J","O")&amp;" "&amp;$I3694&amp;" "&amp;IF($I3694&lt;=TEXT(★完成資料!$A$1,"yyyymm"),TEXT(★完成資料!$A$1,"yyyymm"),"999999")&amp; " " &amp; LEFT(F3694 &amp; "          ",10))))</f>
        <v xml:space="preserve">T O 202210 yyyy00 HV        </v>
      </c>
      <c r="B3694" s="68" t="s">
        <v>314</v>
      </c>
      <c r="C3694" s="68" t="s">
        <v>160</v>
      </c>
      <c r="D3694" s="68" t="s">
        <v>287</v>
      </c>
      <c r="E3694" s="68" t="s">
        <v>359</v>
      </c>
      <c r="F3694" s="68" t="s">
        <v>360</v>
      </c>
      <c r="G3694" s="68" t="s">
        <v>77</v>
      </c>
      <c r="H3694" s="68" t="s">
        <v>273</v>
      </c>
      <c r="I3694" s="68" t="s">
        <v>663</v>
      </c>
      <c r="J3694" s="65">
        <v>9</v>
      </c>
      <c r="K3694" s="65">
        <v>3</v>
      </c>
      <c r="L3694" s="65">
        <v>603</v>
      </c>
      <c r="M3694" s="65" t="s">
        <v>263</v>
      </c>
    </row>
    <row r="3695" spans="1:13" ht="12.75" customHeight="1">
      <c r="A3695" s="65" t="str">
        <f>IF(ROW()=1,"KEY",IF(ISNA(VLOOKUP(B3695,車名対応マスタ!B:D,3,FALSE)),"",IF(VLOOKUP(B3695,車名対応マスタ!B:D,3,FALSE)="","",$D3695&amp;" "&amp;IF($G3695="9","J","O")&amp;" "&amp;$I3695&amp;" "&amp;IF($I3695&lt;=TEXT(★完成資料!$A$1,"yyyymm"),TEXT(★完成資料!$A$1,"yyyymm"),"999999")&amp; " " &amp; LEFT(F3695 &amp; "          ",10))))</f>
        <v xml:space="preserve">T O 202201 yyyy00 HV        </v>
      </c>
      <c r="B3695" s="68" t="s">
        <v>314</v>
      </c>
      <c r="C3695" s="68" t="s">
        <v>160</v>
      </c>
      <c r="D3695" s="68" t="s">
        <v>287</v>
      </c>
      <c r="E3695" s="68" t="s">
        <v>359</v>
      </c>
      <c r="F3695" s="68" t="s">
        <v>360</v>
      </c>
      <c r="G3695" s="68" t="s">
        <v>77</v>
      </c>
      <c r="H3695" s="68" t="s">
        <v>273</v>
      </c>
      <c r="I3695" s="68" t="s">
        <v>639</v>
      </c>
      <c r="J3695" s="65">
        <v>883</v>
      </c>
      <c r="K3695" s="65">
        <v>478</v>
      </c>
      <c r="L3695" s="65">
        <v>417</v>
      </c>
      <c r="M3695" s="65" t="s">
        <v>499</v>
      </c>
    </row>
    <row r="3696" spans="1:13" ht="12.75" customHeight="1">
      <c r="A3696" s="65" t="str">
        <f>IF(ROW()=1,"KEY",IF(ISNA(VLOOKUP(B3696,車名対応マスタ!B:D,3,FALSE)),"",IF(VLOOKUP(B3696,車名対応マスタ!B:D,3,FALSE)="","",$D3696&amp;" "&amp;IF($G3696="9","J","O")&amp;" "&amp;$I3696&amp;" "&amp;IF($I3696&lt;=TEXT(★完成資料!$A$1,"yyyymm"),TEXT(★完成資料!$A$1,"yyyymm"),"999999")&amp; " " &amp; LEFT(F3696 &amp; "          ",10))))</f>
        <v xml:space="preserve">T O 202202 yyyy00 HV        </v>
      </c>
      <c r="B3696" s="68" t="s">
        <v>314</v>
      </c>
      <c r="C3696" s="68" t="s">
        <v>160</v>
      </c>
      <c r="D3696" s="68" t="s">
        <v>287</v>
      </c>
      <c r="E3696" s="68" t="s">
        <v>359</v>
      </c>
      <c r="F3696" s="68" t="s">
        <v>360</v>
      </c>
      <c r="G3696" s="68" t="s">
        <v>77</v>
      </c>
      <c r="H3696" s="68" t="s">
        <v>273</v>
      </c>
      <c r="I3696" s="68" t="s">
        <v>640</v>
      </c>
      <c r="J3696" s="65">
        <v>509</v>
      </c>
      <c r="K3696" s="65">
        <v>382</v>
      </c>
      <c r="L3696" s="65">
        <v>417</v>
      </c>
      <c r="M3696" s="65" t="s">
        <v>499</v>
      </c>
    </row>
    <row r="3697" spans="1:13" ht="12.75" customHeight="1">
      <c r="A3697" s="65" t="str">
        <f>IF(ROW()=1,"KEY",IF(ISNA(VLOOKUP(B3697,車名対応マスタ!B:D,3,FALSE)),"",IF(VLOOKUP(B3697,車名対応マスタ!B:D,3,FALSE)="","",$D3697&amp;" "&amp;IF($G3697="9","J","O")&amp;" "&amp;$I3697&amp;" "&amp;IF($I3697&lt;=TEXT(★完成資料!$A$1,"yyyymm"),TEXT(★完成資料!$A$1,"yyyymm"),"999999")&amp; " " &amp; LEFT(F3697 &amp; "          ",10))))</f>
        <v xml:space="preserve">T O 202203 yyyy00 HV        </v>
      </c>
      <c r="B3697" s="68" t="s">
        <v>314</v>
      </c>
      <c r="C3697" s="68" t="s">
        <v>160</v>
      </c>
      <c r="D3697" s="68" t="s">
        <v>287</v>
      </c>
      <c r="E3697" s="68" t="s">
        <v>359</v>
      </c>
      <c r="F3697" s="68" t="s">
        <v>360</v>
      </c>
      <c r="G3697" s="68" t="s">
        <v>77</v>
      </c>
      <c r="H3697" s="68" t="s">
        <v>273</v>
      </c>
      <c r="I3697" s="68" t="s">
        <v>641</v>
      </c>
      <c r="K3697" s="65">
        <v>600</v>
      </c>
      <c r="L3697" s="65">
        <v>417</v>
      </c>
      <c r="M3697" s="65" t="s">
        <v>499</v>
      </c>
    </row>
    <row r="3698" spans="1:13" ht="12.75" customHeight="1">
      <c r="A3698" s="65" t="str">
        <f>IF(ROW()=1,"KEY",IF(ISNA(VLOOKUP(B3698,車名対応マスタ!B:D,3,FALSE)),"",IF(VLOOKUP(B3698,車名対応マスタ!B:D,3,FALSE)="","",$D3698&amp;" "&amp;IF($G3698="9","J","O")&amp;" "&amp;$I3698&amp;" "&amp;IF($I3698&lt;=TEXT(★完成資料!$A$1,"yyyymm"),TEXT(★完成資料!$A$1,"yyyymm"),"999999")&amp; " " &amp; LEFT(F3698 &amp; "          ",10))))</f>
        <v xml:space="preserve">T O 202204 yyyy00 HV        </v>
      </c>
      <c r="B3698" s="68" t="s">
        <v>314</v>
      </c>
      <c r="C3698" s="68" t="s">
        <v>160</v>
      </c>
      <c r="D3698" s="68" t="s">
        <v>287</v>
      </c>
      <c r="E3698" s="68" t="s">
        <v>359</v>
      </c>
      <c r="F3698" s="68" t="s">
        <v>360</v>
      </c>
      <c r="G3698" s="68" t="s">
        <v>77</v>
      </c>
      <c r="H3698" s="68" t="s">
        <v>273</v>
      </c>
      <c r="I3698" s="68" t="s">
        <v>642</v>
      </c>
      <c r="K3698" s="65">
        <v>352</v>
      </c>
      <c r="L3698" s="65">
        <v>417</v>
      </c>
      <c r="M3698" s="65" t="s">
        <v>499</v>
      </c>
    </row>
    <row r="3699" spans="1:13" ht="12.75" customHeight="1">
      <c r="A3699" s="65" t="str">
        <f>IF(ROW()=1,"KEY",IF(ISNA(VLOOKUP(B3699,車名対応マスタ!B:D,3,FALSE)),"",IF(VLOOKUP(B3699,車名対応マスタ!B:D,3,FALSE)="","",$D3699&amp;" "&amp;IF($G3699="9","J","O")&amp;" "&amp;$I3699&amp;" "&amp;IF($I3699&lt;=TEXT(★完成資料!$A$1,"yyyymm"),TEXT(★完成資料!$A$1,"yyyymm"),"999999")&amp; " " &amp; LEFT(F3699 &amp; "          ",10))))</f>
        <v xml:space="preserve">T O 202205 yyyy00 HV        </v>
      </c>
      <c r="B3699" s="68" t="s">
        <v>314</v>
      </c>
      <c r="C3699" s="68" t="s">
        <v>160</v>
      </c>
      <c r="D3699" s="68" t="s">
        <v>287</v>
      </c>
      <c r="E3699" s="68" t="s">
        <v>359</v>
      </c>
      <c r="F3699" s="68" t="s">
        <v>360</v>
      </c>
      <c r="G3699" s="68" t="s">
        <v>77</v>
      </c>
      <c r="H3699" s="68" t="s">
        <v>273</v>
      </c>
      <c r="I3699" s="68" t="s">
        <v>647</v>
      </c>
      <c r="K3699" s="65">
        <v>461</v>
      </c>
      <c r="L3699" s="65">
        <v>417</v>
      </c>
      <c r="M3699" s="65" t="s">
        <v>499</v>
      </c>
    </row>
    <row r="3700" spans="1:13" ht="12.75" customHeight="1">
      <c r="A3700" s="65" t="str">
        <f>IF(ROW()=1,"KEY",IF(ISNA(VLOOKUP(B3700,車名対応マスタ!B:D,3,FALSE)),"",IF(VLOOKUP(B3700,車名対応マスタ!B:D,3,FALSE)="","",$D3700&amp;" "&amp;IF($G3700="9","J","O")&amp;" "&amp;$I3700&amp;" "&amp;IF($I3700&lt;=TEXT(★完成資料!$A$1,"yyyymm"),TEXT(★完成資料!$A$1,"yyyymm"),"999999")&amp; " " &amp; LEFT(F3700 &amp; "          ",10))))</f>
        <v xml:space="preserve">T O 202206 yyyy00 HV        </v>
      </c>
      <c r="B3700" s="68" t="s">
        <v>314</v>
      </c>
      <c r="C3700" s="68" t="s">
        <v>160</v>
      </c>
      <c r="D3700" s="68" t="s">
        <v>287</v>
      </c>
      <c r="E3700" s="68" t="s">
        <v>359</v>
      </c>
      <c r="F3700" s="68" t="s">
        <v>360</v>
      </c>
      <c r="G3700" s="68" t="s">
        <v>77</v>
      </c>
      <c r="H3700" s="68" t="s">
        <v>273</v>
      </c>
      <c r="I3700" s="68" t="s">
        <v>652</v>
      </c>
      <c r="K3700" s="65">
        <v>679</v>
      </c>
      <c r="L3700" s="65">
        <v>417</v>
      </c>
      <c r="M3700" s="65" t="s">
        <v>499</v>
      </c>
    </row>
    <row r="3701" spans="1:13" ht="12.75" customHeight="1">
      <c r="A3701" s="65" t="str">
        <f>IF(ROW()=1,"KEY",IF(ISNA(VLOOKUP(B3701,車名対応マスタ!B:D,3,FALSE)),"",IF(VLOOKUP(B3701,車名対応マスタ!B:D,3,FALSE)="","",$D3701&amp;" "&amp;IF($G3701="9","J","O")&amp;" "&amp;$I3701&amp;" "&amp;IF($I3701&lt;=TEXT(★完成資料!$A$1,"yyyymm"),TEXT(★完成資料!$A$1,"yyyymm"),"999999")&amp; " " &amp; LEFT(F3701 &amp; "          ",10))))</f>
        <v xml:space="preserve">T O 202207 yyyy00 HV        </v>
      </c>
      <c r="B3701" s="68" t="s">
        <v>314</v>
      </c>
      <c r="C3701" s="68" t="s">
        <v>160</v>
      </c>
      <c r="D3701" s="68" t="s">
        <v>287</v>
      </c>
      <c r="E3701" s="68" t="s">
        <v>359</v>
      </c>
      <c r="F3701" s="68" t="s">
        <v>360</v>
      </c>
      <c r="G3701" s="68" t="s">
        <v>77</v>
      </c>
      <c r="H3701" s="68" t="s">
        <v>273</v>
      </c>
      <c r="I3701" s="68" t="s">
        <v>655</v>
      </c>
      <c r="K3701" s="65">
        <v>744</v>
      </c>
      <c r="L3701" s="65">
        <v>417</v>
      </c>
      <c r="M3701" s="65" t="s">
        <v>499</v>
      </c>
    </row>
    <row r="3702" spans="1:13" ht="12.75" customHeight="1">
      <c r="A3702" s="65" t="str">
        <f>IF(ROW()=1,"KEY",IF(ISNA(VLOOKUP(B3702,車名対応マスタ!B:D,3,FALSE)),"",IF(VLOOKUP(B3702,車名対応マスタ!B:D,3,FALSE)="","",$D3702&amp;" "&amp;IF($G3702="9","J","O")&amp;" "&amp;$I3702&amp;" "&amp;IF($I3702&lt;=TEXT(★完成資料!$A$1,"yyyymm"),TEXT(★完成資料!$A$1,"yyyymm"),"999999")&amp; " " &amp; LEFT(F3702 &amp; "          ",10))))</f>
        <v xml:space="preserve">T O 202208 yyyy00 HV        </v>
      </c>
      <c r="B3702" s="68" t="s">
        <v>314</v>
      </c>
      <c r="C3702" s="68" t="s">
        <v>160</v>
      </c>
      <c r="D3702" s="68" t="s">
        <v>287</v>
      </c>
      <c r="E3702" s="68" t="s">
        <v>359</v>
      </c>
      <c r="F3702" s="68" t="s">
        <v>360</v>
      </c>
      <c r="G3702" s="68" t="s">
        <v>77</v>
      </c>
      <c r="H3702" s="68" t="s">
        <v>273</v>
      </c>
      <c r="I3702" s="68" t="s">
        <v>656</v>
      </c>
      <c r="K3702" s="65">
        <v>406</v>
      </c>
      <c r="L3702" s="65">
        <v>417</v>
      </c>
      <c r="M3702" s="65" t="s">
        <v>499</v>
      </c>
    </row>
    <row r="3703" spans="1:13" ht="12.75" customHeight="1">
      <c r="A3703" s="65" t="str">
        <f>IF(ROW()=1,"KEY",IF(ISNA(VLOOKUP(B3703,車名対応マスタ!B:D,3,FALSE)),"",IF(VLOOKUP(B3703,車名対応マスタ!B:D,3,FALSE)="","",$D3703&amp;" "&amp;IF($G3703="9","J","O")&amp;" "&amp;$I3703&amp;" "&amp;IF($I3703&lt;=TEXT(★完成資料!$A$1,"yyyymm"),TEXT(★完成資料!$A$1,"yyyymm"),"999999")&amp; " " &amp; LEFT(F3703 &amp; "          ",10))))</f>
        <v xml:space="preserve">T O 202209 yyyy00 HV        </v>
      </c>
      <c r="B3703" s="68" t="s">
        <v>314</v>
      </c>
      <c r="C3703" s="68" t="s">
        <v>160</v>
      </c>
      <c r="D3703" s="68" t="s">
        <v>287</v>
      </c>
      <c r="E3703" s="68" t="s">
        <v>359</v>
      </c>
      <c r="F3703" s="68" t="s">
        <v>360</v>
      </c>
      <c r="G3703" s="68" t="s">
        <v>77</v>
      </c>
      <c r="H3703" s="68" t="s">
        <v>273</v>
      </c>
      <c r="I3703" s="68" t="s">
        <v>657</v>
      </c>
      <c r="K3703" s="65">
        <v>275</v>
      </c>
      <c r="L3703" s="65">
        <v>417</v>
      </c>
      <c r="M3703" s="65" t="s">
        <v>499</v>
      </c>
    </row>
    <row r="3704" spans="1:13" ht="12.75" customHeight="1">
      <c r="A3704" s="65" t="str">
        <f>IF(ROW()=1,"KEY",IF(ISNA(VLOOKUP(B3704,車名対応マスタ!B:D,3,FALSE)),"",IF(VLOOKUP(B3704,車名対応マスタ!B:D,3,FALSE)="","",$D3704&amp;" "&amp;IF($G3704="9","J","O")&amp;" "&amp;$I3704&amp;" "&amp;IF($I3704&lt;=TEXT(★完成資料!$A$1,"yyyymm"),TEXT(★完成資料!$A$1,"yyyymm"),"999999")&amp; " " &amp; LEFT(F3704 &amp; "          ",10))))</f>
        <v xml:space="preserve">T O 202210 yyyy00 HV        </v>
      </c>
      <c r="B3704" s="68" t="s">
        <v>314</v>
      </c>
      <c r="C3704" s="68" t="s">
        <v>160</v>
      </c>
      <c r="D3704" s="68" t="s">
        <v>287</v>
      </c>
      <c r="E3704" s="68" t="s">
        <v>359</v>
      </c>
      <c r="F3704" s="68" t="s">
        <v>360</v>
      </c>
      <c r="G3704" s="68" t="s">
        <v>77</v>
      </c>
      <c r="H3704" s="68" t="s">
        <v>273</v>
      </c>
      <c r="I3704" s="68" t="s">
        <v>663</v>
      </c>
      <c r="K3704" s="65">
        <v>125</v>
      </c>
      <c r="L3704" s="65">
        <v>417</v>
      </c>
      <c r="M3704" s="65" t="s">
        <v>499</v>
      </c>
    </row>
    <row r="3705" spans="1:13" ht="12.75" customHeight="1">
      <c r="A3705" s="65" t="str">
        <f>IF(ROW()=1,"KEY",IF(ISNA(VLOOKUP(B3705,車名対応マスタ!B:D,3,FALSE)),"",IF(VLOOKUP(B3705,車名対応マスタ!B:D,3,FALSE)="","",$D3705&amp;" "&amp;IF($G3705="9","J","O")&amp;" "&amp;$I3705&amp;" "&amp;IF($I3705&lt;=TEXT(★完成資料!$A$1,"yyyymm"),TEXT(★完成資料!$A$1,"yyyymm"),"999999")&amp; " " &amp; LEFT(F3705 &amp; "          ",10))))</f>
        <v xml:space="preserve">T O 202201 yyyy00 HV        </v>
      </c>
      <c r="B3705" s="68" t="s">
        <v>314</v>
      </c>
      <c r="C3705" s="68" t="s">
        <v>160</v>
      </c>
      <c r="D3705" s="68" t="s">
        <v>287</v>
      </c>
      <c r="E3705" s="68" t="s">
        <v>359</v>
      </c>
      <c r="F3705" s="68" t="s">
        <v>360</v>
      </c>
      <c r="G3705" s="68" t="s">
        <v>77</v>
      </c>
      <c r="H3705" s="68" t="s">
        <v>273</v>
      </c>
      <c r="I3705" s="68" t="s">
        <v>639</v>
      </c>
      <c r="J3705" s="65">
        <v>9</v>
      </c>
      <c r="K3705" s="65">
        <v>7</v>
      </c>
      <c r="L3705" s="65">
        <v>443</v>
      </c>
      <c r="M3705" s="65" t="s">
        <v>232</v>
      </c>
    </row>
    <row r="3706" spans="1:13" ht="12.75" customHeight="1">
      <c r="A3706" s="65" t="str">
        <f>IF(ROW()=1,"KEY",IF(ISNA(VLOOKUP(B3706,車名対応マスタ!B:D,3,FALSE)),"",IF(VLOOKUP(B3706,車名対応マスタ!B:D,3,FALSE)="","",$D3706&amp;" "&amp;IF($G3706="9","J","O")&amp;" "&amp;$I3706&amp;" "&amp;IF($I3706&lt;=TEXT(★完成資料!$A$1,"yyyymm"),TEXT(★完成資料!$A$1,"yyyymm"),"999999")&amp; " " &amp; LEFT(F3706 &amp; "          ",10))))</f>
        <v xml:space="preserve">T O 202202 yyyy00 HV        </v>
      </c>
      <c r="B3706" s="68" t="s">
        <v>314</v>
      </c>
      <c r="C3706" s="68" t="s">
        <v>160</v>
      </c>
      <c r="D3706" s="68" t="s">
        <v>287</v>
      </c>
      <c r="E3706" s="68" t="s">
        <v>359</v>
      </c>
      <c r="F3706" s="68" t="s">
        <v>360</v>
      </c>
      <c r="G3706" s="68" t="s">
        <v>77</v>
      </c>
      <c r="H3706" s="68" t="s">
        <v>273</v>
      </c>
      <c r="I3706" s="68" t="s">
        <v>640</v>
      </c>
      <c r="J3706" s="65">
        <v>7</v>
      </c>
      <c r="K3706" s="65">
        <v>13</v>
      </c>
      <c r="L3706" s="65">
        <v>443</v>
      </c>
      <c r="M3706" s="65" t="s">
        <v>232</v>
      </c>
    </row>
    <row r="3707" spans="1:13" ht="12.75" customHeight="1">
      <c r="A3707" s="65" t="str">
        <f>IF(ROW()=1,"KEY",IF(ISNA(VLOOKUP(B3707,車名対応マスタ!B:D,3,FALSE)),"",IF(VLOOKUP(B3707,車名対応マスタ!B:D,3,FALSE)="","",$D3707&amp;" "&amp;IF($G3707="9","J","O")&amp;" "&amp;$I3707&amp;" "&amp;IF($I3707&lt;=TEXT(★完成資料!$A$1,"yyyymm"),TEXT(★完成資料!$A$1,"yyyymm"),"999999")&amp; " " &amp; LEFT(F3707 &amp; "          ",10))))</f>
        <v xml:space="preserve">T O 202203 yyyy00 HV        </v>
      </c>
      <c r="B3707" s="68" t="s">
        <v>314</v>
      </c>
      <c r="C3707" s="68" t="s">
        <v>160</v>
      </c>
      <c r="D3707" s="68" t="s">
        <v>287</v>
      </c>
      <c r="E3707" s="68" t="s">
        <v>359</v>
      </c>
      <c r="F3707" s="68" t="s">
        <v>360</v>
      </c>
      <c r="G3707" s="68" t="s">
        <v>77</v>
      </c>
      <c r="H3707" s="68" t="s">
        <v>273</v>
      </c>
      <c r="I3707" s="68" t="s">
        <v>641</v>
      </c>
      <c r="J3707" s="65">
        <v>2</v>
      </c>
      <c r="K3707" s="65">
        <v>18</v>
      </c>
      <c r="L3707" s="65">
        <v>443</v>
      </c>
      <c r="M3707" s="65" t="s">
        <v>232</v>
      </c>
    </row>
    <row r="3708" spans="1:13" ht="12.75" customHeight="1">
      <c r="A3708" s="65" t="str">
        <f>IF(ROW()=1,"KEY",IF(ISNA(VLOOKUP(B3708,車名対応マスタ!B:D,3,FALSE)),"",IF(VLOOKUP(B3708,車名対応マスタ!B:D,3,FALSE)="","",$D3708&amp;" "&amp;IF($G3708="9","J","O")&amp;" "&amp;$I3708&amp;" "&amp;IF($I3708&lt;=TEXT(★完成資料!$A$1,"yyyymm"),TEXT(★完成資料!$A$1,"yyyymm"),"999999")&amp; " " &amp; LEFT(F3708 &amp; "          ",10))))</f>
        <v xml:space="preserve">T O 202204 yyyy00 HV        </v>
      </c>
      <c r="B3708" s="68" t="s">
        <v>314</v>
      </c>
      <c r="C3708" s="68" t="s">
        <v>160</v>
      </c>
      <c r="D3708" s="68" t="s">
        <v>287</v>
      </c>
      <c r="E3708" s="68" t="s">
        <v>359</v>
      </c>
      <c r="F3708" s="68" t="s">
        <v>360</v>
      </c>
      <c r="G3708" s="68" t="s">
        <v>77</v>
      </c>
      <c r="H3708" s="68" t="s">
        <v>273</v>
      </c>
      <c r="I3708" s="68" t="s">
        <v>642</v>
      </c>
      <c r="J3708" s="65">
        <v>5</v>
      </c>
      <c r="K3708" s="65">
        <v>31</v>
      </c>
      <c r="L3708" s="65">
        <v>443</v>
      </c>
      <c r="M3708" s="65" t="s">
        <v>232</v>
      </c>
    </row>
    <row r="3709" spans="1:13" ht="12.75" customHeight="1">
      <c r="A3709" s="65" t="str">
        <f>IF(ROW()=1,"KEY",IF(ISNA(VLOOKUP(B3709,車名対応マスタ!B:D,3,FALSE)),"",IF(VLOOKUP(B3709,車名対応マスタ!B:D,3,FALSE)="","",$D3709&amp;" "&amp;IF($G3709="9","J","O")&amp;" "&amp;$I3709&amp;" "&amp;IF($I3709&lt;=TEXT(★完成資料!$A$1,"yyyymm"),TEXT(★完成資料!$A$1,"yyyymm"),"999999")&amp; " " &amp; LEFT(F3709 &amp; "          ",10))))</f>
        <v xml:space="preserve">T O 202205 yyyy00 HV        </v>
      </c>
      <c r="B3709" s="68" t="s">
        <v>314</v>
      </c>
      <c r="C3709" s="68" t="s">
        <v>160</v>
      </c>
      <c r="D3709" s="68" t="s">
        <v>287</v>
      </c>
      <c r="E3709" s="68" t="s">
        <v>359</v>
      </c>
      <c r="F3709" s="68" t="s">
        <v>360</v>
      </c>
      <c r="G3709" s="68" t="s">
        <v>77</v>
      </c>
      <c r="H3709" s="68" t="s">
        <v>273</v>
      </c>
      <c r="I3709" s="68" t="s">
        <v>647</v>
      </c>
      <c r="J3709" s="65">
        <v>10</v>
      </c>
      <c r="K3709" s="65">
        <v>21</v>
      </c>
      <c r="L3709" s="65">
        <v>443</v>
      </c>
      <c r="M3709" s="65" t="s">
        <v>232</v>
      </c>
    </row>
    <row r="3710" spans="1:13" ht="12.75" customHeight="1">
      <c r="A3710" s="65" t="str">
        <f>IF(ROW()=1,"KEY",IF(ISNA(VLOOKUP(B3710,車名対応マスタ!B:D,3,FALSE)),"",IF(VLOOKUP(B3710,車名対応マスタ!B:D,3,FALSE)="","",$D3710&amp;" "&amp;IF($G3710="9","J","O")&amp;" "&amp;$I3710&amp;" "&amp;IF($I3710&lt;=TEXT(★完成資料!$A$1,"yyyymm"),TEXT(★完成資料!$A$1,"yyyymm"),"999999")&amp; " " &amp; LEFT(F3710 &amp; "          ",10))))</f>
        <v xml:space="preserve">T O 202206 yyyy00 HV        </v>
      </c>
      <c r="B3710" s="68" t="s">
        <v>314</v>
      </c>
      <c r="C3710" s="68" t="s">
        <v>160</v>
      </c>
      <c r="D3710" s="68" t="s">
        <v>287</v>
      </c>
      <c r="E3710" s="68" t="s">
        <v>359</v>
      </c>
      <c r="F3710" s="68" t="s">
        <v>360</v>
      </c>
      <c r="G3710" s="68" t="s">
        <v>77</v>
      </c>
      <c r="H3710" s="68" t="s">
        <v>273</v>
      </c>
      <c r="I3710" s="68" t="s">
        <v>652</v>
      </c>
      <c r="J3710" s="65">
        <v>7</v>
      </c>
      <c r="K3710" s="65">
        <v>15</v>
      </c>
      <c r="L3710" s="65">
        <v>443</v>
      </c>
      <c r="M3710" s="65" t="s">
        <v>232</v>
      </c>
    </row>
    <row r="3711" spans="1:13" ht="12.75" customHeight="1">
      <c r="A3711" s="65" t="str">
        <f>IF(ROW()=1,"KEY",IF(ISNA(VLOOKUP(B3711,車名対応マスタ!B:D,3,FALSE)),"",IF(VLOOKUP(B3711,車名対応マスタ!B:D,3,FALSE)="","",$D3711&amp;" "&amp;IF($G3711="9","J","O")&amp;" "&amp;$I3711&amp;" "&amp;IF($I3711&lt;=TEXT(★完成資料!$A$1,"yyyymm"),TEXT(★完成資料!$A$1,"yyyymm"),"999999")&amp; " " &amp; LEFT(F3711 &amp; "          ",10))))</f>
        <v xml:space="preserve">T O 202207 yyyy00 HV        </v>
      </c>
      <c r="B3711" s="68" t="s">
        <v>314</v>
      </c>
      <c r="C3711" s="68" t="s">
        <v>160</v>
      </c>
      <c r="D3711" s="68" t="s">
        <v>287</v>
      </c>
      <c r="E3711" s="68" t="s">
        <v>359</v>
      </c>
      <c r="F3711" s="68" t="s">
        <v>360</v>
      </c>
      <c r="G3711" s="68" t="s">
        <v>77</v>
      </c>
      <c r="H3711" s="68" t="s">
        <v>273</v>
      </c>
      <c r="I3711" s="68" t="s">
        <v>655</v>
      </c>
      <c r="J3711" s="65">
        <v>3</v>
      </c>
      <c r="K3711" s="65">
        <v>20</v>
      </c>
      <c r="L3711" s="65">
        <v>443</v>
      </c>
      <c r="M3711" s="65" t="s">
        <v>232</v>
      </c>
    </row>
    <row r="3712" spans="1:13" ht="12.75" customHeight="1">
      <c r="A3712" s="65" t="str">
        <f>IF(ROW()=1,"KEY",IF(ISNA(VLOOKUP(B3712,車名対応マスタ!B:D,3,FALSE)),"",IF(VLOOKUP(B3712,車名対応マスタ!B:D,3,FALSE)="","",$D3712&amp;" "&amp;IF($G3712="9","J","O")&amp;" "&amp;$I3712&amp;" "&amp;IF($I3712&lt;=TEXT(★完成資料!$A$1,"yyyymm"),TEXT(★完成資料!$A$1,"yyyymm"),"999999")&amp; " " &amp; LEFT(F3712 &amp; "          ",10))))</f>
        <v xml:space="preserve">T O 202208 yyyy00 HV        </v>
      </c>
      <c r="B3712" s="68" t="s">
        <v>314</v>
      </c>
      <c r="C3712" s="68" t="s">
        <v>160</v>
      </c>
      <c r="D3712" s="68" t="s">
        <v>287</v>
      </c>
      <c r="E3712" s="68" t="s">
        <v>359</v>
      </c>
      <c r="F3712" s="68" t="s">
        <v>360</v>
      </c>
      <c r="G3712" s="68" t="s">
        <v>77</v>
      </c>
      <c r="H3712" s="68" t="s">
        <v>273</v>
      </c>
      <c r="I3712" s="68" t="s">
        <v>656</v>
      </c>
      <c r="J3712" s="65">
        <v>2</v>
      </c>
      <c r="K3712" s="65">
        <v>7</v>
      </c>
      <c r="L3712" s="65">
        <v>443</v>
      </c>
      <c r="M3712" s="65" t="s">
        <v>232</v>
      </c>
    </row>
    <row r="3713" spans="1:13" ht="12.75" customHeight="1">
      <c r="A3713" s="65" t="str">
        <f>IF(ROW()=1,"KEY",IF(ISNA(VLOOKUP(B3713,車名対応マスタ!B:D,3,FALSE)),"",IF(VLOOKUP(B3713,車名対応マスタ!B:D,3,FALSE)="","",$D3713&amp;" "&amp;IF($G3713="9","J","O")&amp;" "&amp;$I3713&amp;" "&amp;IF($I3713&lt;=TEXT(★完成資料!$A$1,"yyyymm"),TEXT(★完成資料!$A$1,"yyyymm"),"999999")&amp; " " &amp; LEFT(F3713 &amp; "          ",10))))</f>
        <v xml:space="preserve">T O 202209 yyyy00 HV        </v>
      </c>
      <c r="B3713" s="68" t="s">
        <v>314</v>
      </c>
      <c r="C3713" s="68" t="s">
        <v>160</v>
      </c>
      <c r="D3713" s="68" t="s">
        <v>287</v>
      </c>
      <c r="E3713" s="68" t="s">
        <v>359</v>
      </c>
      <c r="F3713" s="68" t="s">
        <v>360</v>
      </c>
      <c r="G3713" s="68" t="s">
        <v>77</v>
      </c>
      <c r="H3713" s="68" t="s">
        <v>273</v>
      </c>
      <c r="I3713" s="68" t="s">
        <v>657</v>
      </c>
      <c r="K3713" s="65">
        <v>9</v>
      </c>
      <c r="L3713" s="65">
        <v>443</v>
      </c>
      <c r="M3713" s="65" t="s">
        <v>232</v>
      </c>
    </row>
    <row r="3714" spans="1:13" ht="12.75" customHeight="1">
      <c r="A3714" s="65" t="str">
        <f>IF(ROW()=1,"KEY",IF(ISNA(VLOOKUP(B3714,車名対応マスタ!B:D,3,FALSE)),"",IF(VLOOKUP(B3714,車名対応マスタ!B:D,3,FALSE)="","",$D3714&amp;" "&amp;IF($G3714="9","J","O")&amp;" "&amp;$I3714&amp;" "&amp;IF($I3714&lt;=TEXT(★完成資料!$A$1,"yyyymm"),TEXT(★完成資料!$A$1,"yyyymm"),"999999")&amp; " " &amp; LEFT(F3714 &amp; "          ",10))))</f>
        <v xml:space="preserve">T O 202210 yyyy00 HV        </v>
      </c>
      <c r="B3714" s="68" t="s">
        <v>314</v>
      </c>
      <c r="C3714" s="68" t="s">
        <v>160</v>
      </c>
      <c r="D3714" s="68" t="s">
        <v>287</v>
      </c>
      <c r="E3714" s="68" t="s">
        <v>359</v>
      </c>
      <c r="F3714" s="68" t="s">
        <v>360</v>
      </c>
      <c r="G3714" s="68" t="s">
        <v>77</v>
      </c>
      <c r="H3714" s="68" t="s">
        <v>273</v>
      </c>
      <c r="I3714" s="68" t="s">
        <v>663</v>
      </c>
      <c r="K3714" s="65">
        <v>8</v>
      </c>
      <c r="L3714" s="65">
        <v>443</v>
      </c>
      <c r="M3714" s="65" t="s">
        <v>232</v>
      </c>
    </row>
    <row r="3715" spans="1:13" ht="12.75" customHeight="1">
      <c r="A3715" s="65" t="str">
        <f>IF(ROW()=1,"KEY",IF(ISNA(VLOOKUP(B3715,車名対応マスタ!B:D,3,FALSE)),"",IF(VLOOKUP(B3715,車名対応マスタ!B:D,3,FALSE)="","",$D3715&amp;" "&amp;IF($G3715="9","J","O")&amp;" "&amp;$I3715&amp;" "&amp;IF($I3715&lt;=TEXT(★完成資料!$A$1,"yyyymm"),TEXT(★完成資料!$A$1,"yyyymm"),"999999")&amp; " " &amp; LEFT(F3715 &amp; "          ",10))))</f>
        <v xml:space="preserve">T O 202201 yyyy00 HV        </v>
      </c>
      <c r="B3715" s="68" t="s">
        <v>314</v>
      </c>
      <c r="C3715" s="68" t="s">
        <v>160</v>
      </c>
      <c r="D3715" s="68" t="s">
        <v>287</v>
      </c>
      <c r="E3715" s="68" t="s">
        <v>359</v>
      </c>
      <c r="F3715" s="68" t="s">
        <v>360</v>
      </c>
      <c r="G3715" s="68" t="s">
        <v>77</v>
      </c>
      <c r="H3715" s="68" t="s">
        <v>273</v>
      </c>
      <c r="I3715" s="68" t="s">
        <v>639</v>
      </c>
      <c r="J3715" s="65">
        <v>319</v>
      </c>
      <c r="K3715" s="65">
        <v>137</v>
      </c>
      <c r="L3715" s="65">
        <v>413</v>
      </c>
      <c r="M3715" s="65" t="s">
        <v>500</v>
      </c>
    </row>
    <row r="3716" spans="1:13" ht="12.75" customHeight="1">
      <c r="A3716" s="65" t="str">
        <f>IF(ROW()=1,"KEY",IF(ISNA(VLOOKUP(B3716,車名対応マスタ!B:D,3,FALSE)),"",IF(VLOOKUP(B3716,車名対応マスタ!B:D,3,FALSE)="","",$D3716&amp;" "&amp;IF($G3716="9","J","O")&amp;" "&amp;$I3716&amp;" "&amp;IF($I3716&lt;=TEXT(★完成資料!$A$1,"yyyymm"),TEXT(★完成資料!$A$1,"yyyymm"),"999999")&amp; " " &amp; LEFT(F3716 &amp; "          ",10))))</f>
        <v xml:space="preserve">T O 202202 yyyy00 HV        </v>
      </c>
      <c r="B3716" s="68" t="s">
        <v>314</v>
      </c>
      <c r="C3716" s="68" t="s">
        <v>160</v>
      </c>
      <c r="D3716" s="68" t="s">
        <v>287</v>
      </c>
      <c r="E3716" s="68" t="s">
        <v>359</v>
      </c>
      <c r="F3716" s="68" t="s">
        <v>360</v>
      </c>
      <c r="G3716" s="68" t="s">
        <v>77</v>
      </c>
      <c r="H3716" s="68" t="s">
        <v>273</v>
      </c>
      <c r="I3716" s="68" t="s">
        <v>640</v>
      </c>
      <c r="J3716" s="65">
        <v>248</v>
      </c>
      <c r="K3716" s="65">
        <v>121</v>
      </c>
      <c r="L3716" s="65">
        <v>413</v>
      </c>
      <c r="M3716" s="65" t="s">
        <v>500</v>
      </c>
    </row>
    <row r="3717" spans="1:13" ht="12.75" customHeight="1">
      <c r="A3717" s="65" t="str">
        <f>IF(ROW()=1,"KEY",IF(ISNA(VLOOKUP(B3717,車名対応マスタ!B:D,3,FALSE)),"",IF(VLOOKUP(B3717,車名対応マスタ!B:D,3,FALSE)="","",$D3717&amp;" "&amp;IF($G3717="9","J","O")&amp;" "&amp;$I3717&amp;" "&amp;IF($I3717&lt;=TEXT(★完成資料!$A$1,"yyyymm"),TEXT(★完成資料!$A$1,"yyyymm"),"999999")&amp; " " &amp; LEFT(F3717 &amp; "          ",10))))</f>
        <v xml:space="preserve">T O 202203 yyyy00 HV        </v>
      </c>
      <c r="B3717" s="68" t="s">
        <v>314</v>
      </c>
      <c r="C3717" s="68" t="s">
        <v>160</v>
      </c>
      <c r="D3717" s="68" t="s">
        <v>287</v>
      </c>
      <c r="E3717" s="68" t="s">
        <v>359</v>
      </c>
      <c r="F3717" s="68" t="s">
        <v>360</v>
      </c>
      <c r="G3717" s="68" t="s">
        <v>77</v>
      </c>
      <c r="H3717" s="68" t="s">
        <v>273</v>
      </c>
      <c r="I3717" s="68" t="s">
        <v>641</v>
      </c>
      <c r="J3717" s="65">
        <v>805</v>
      </c>
      <c r="K3717" s="65">
        <v>192</v>
      </c>
      <c r="L3717" s="65">
        <v>413</v>
      </c>
      <c r="M3717" s="65" t="s">
        <v>500</v>
      </c>
    </row>
    <row r="3718" spans="1:13" ht="12.75" customHeight="1">
      <c r="A3718" s="65" t="str">
        <f>IF(ROW()=1,"KEY",IF(ISNA(VLOOKUP(B3718,車名対応マスタ!B:D,3,FALSE)),"",IF(VLOOKUP(B3718,車名対応マスタ!B:D,3,FALSE)="","",$D3718&amp;" "&amp;IF($G3718="9","J","O")&amp;" "&amp;$I3718&amp;" "&amp;IF($I3718&lt;=TEXT(★完成資料!$A$1,"yyyymm"),TEXT(★完成資料!$A$1,"yyyymm"),"999999")&amp; " " &amp; LEFT(F3718 &amp; "          ",10))))</f>
        <v xml:space="preserve">T O 202204 yyyy00 HV        </v>
      </c>
      <c r="B3718" s="68" t="s">
        <v>314</v>
      </c>
      <c r="C3718" s="68" t="s">
        <v>160</v>
      </c>
      <c r="D3718" s="68" t="s">
        <v>287</v>
      </c>
      <c r="E3718" s="68" t="s">
        <v>359</v>
      </c>
      <c r="F3718" s="68" t="s">
        <v>360</v>
      </c>
      <c r="G3718" s="68" t="s">
        <v>77</v>
      </c>
      <c r="H3718" s="68" t="s">
        <v>273</v>
      </c>
      <c r="I3718" s="68" t="s">
        <v>642</v>
      </c>
      <c r="J3718" s="65">
        <v>715</v>
      </c>
      <c r="K3718" s="65">
        <v>201</v>
      </c>
      <c r="L3718" s="65">
        <v>413</v>
      </c>
      <c r="M3718" s="65" t="s">
        <v>500</v>
      </c>
    </row>
    <row r="3719" spans="1:13" ht="12.75" customHeight="1">
      <c r="A3719" s="65" t="str">
        <f>IF(ROW()=1,"KEY",IF(ISNA(VLOOKUP(B3719,車名対応マスタ!B:D,3,FALSE)),"",IF(VLOOKUP(B3719,車名対応マスタ!B:D,3,FALSE)="","",$D3719&amp;" "&amp;IF($G3719="9","J","O")&amp;" "&amp;$I3719&amp;" "&amp;IF($I3719&lt;=TEXT(★完成資料!$A$1,"yyyymm"),TEXT(★完成資料!$A$1,"yyyymm"),"999999")&amp; " " &amp; LEFT(F3719 &amp; "          ",10))))</f>
        <v xml:space="preserve">T O 202205 yyyy00 HV        </v>
      </c>
      <c r="B3719" s="68" t="s">
        <v>314</v>
      </c>
      <c r="C3719" s="68" t="s">
        <v>160</v>
      </c>
      <c r="D3719" s="68" t="s">
        <v>287</v>
      </c>
      <c r="E3719" s="68" t="s">
        <v>359</v>
      </c>
      <c r="F3719" s="68" t="s">
        <v>360</v>
      </c>
      <c r="G3719" s="68" t="s">
        <v>77</v>
      </c>
      <c r="H3719" s="68" t="s">
        <v>273</v>
      </c>
      <c r="I3719" s="68" t="s">
        <v>647</v>
      </c>
      <c r="J3719" s="65">
        <v>494</v>
      </c>
      <c r="K3719" s="65">
        <v>220</v>
      </c>
      <c r="L3719" s="65">
        <v>413</v>
      </c>
      <c r="M3719" s="65" t="s">
        <v>500</v>
      </c>
    </row>
    <row r="3720" spans="1:13" ht="12.75" customHeight="1">
      <c r="A3720" s="65" t="str">
        <f>IF(ROW()=1,"KEY",IF(ISNA(VLOOKUP(B3720,車名対応マスタ!B:D,3,FALSE)),"",IF(VLOOKUP(B3720,車名対応マスタ!B:D,3,FALSE)="","",$D3720&amp;" "&amp;IF($G3720="9","J","O")&amp;" "&amp;$I3720&amp;" "&amp;IF($I3720&lt;=TEXT(★完成資料!$A$1,"yyyymm"),TEXT(★完成資料!$A$1,"yyyymm"),"999999")&amp; " " &amp; LEFT(F3720 &amp; "          ",10))))</f>
        <v xml:space="preserve">T O 202206 yyyy00 HV        </v>
      </c>
      <c r="B3720" s="68" t="s">
        <v>314</v>
      </c>
      <c r="C3720" s="68" t="s">
        <v>160</v>
      </c>
      <c r="D3720" s="68" t="s">
        <v>287</v>
      </c>
      <c r="E3720" s="68" t="s">
        <v>359</v>
      </c>
      <c r="F3720" s="68" t="s">
        <v>360</v>
      </c>
      <c r="G3720" s="68" t="s">
        <v>77</v>
      </c>
      <c r="H3720" s="68" t="s">
        <v>273</v>
      </c>
      <c r="I3720" s="68" t="s">
        <v>652</v>
      </c>
      <c r="J3720" s="65">
        <v>558</v>
      </c>
      <c r="K3720" s="65">
        <v>269</v>
      </c>
      <c r="L3720" s="65">
        <v>413</v>
      </c>
      <c r="M3720" s="65" t="s">
        <v>500</v>
      </c>
    </row>
    <row r="3721" spans="1:13" ht="12.75" customHeight="1">
      <c r="A3721" s="65" t="str">
        <f>IF(ROW()=1,"KEY",IF(ISNA(VLOOKUP(B3721,車名対応マスタ!B:D,3,FALSE)),"",IF(VLOOKUP(B3721,車名対応マスタ!B:D,3,FALSE)="","",$D3721&amp;" "&amp;IF($G3721="9","J","O")&amp;" "&amp;$I3721&amp;" "&amp;IF($I3721&lt;=TEXT(★完成資料!$A$1,"yyyymm"),TEXT(★完成資料!$A$1,"yyyymm"),"999999")&amp; " " &amp; LEFT(F3721 &amp; "          ",10))))</f>
        <v xml:space="preserve">T O 202207 yyyy00 HV        </v>
      </c>
      <c r="B3721" s="68" t="s">
        <v>314</v>
      </c>
      <c r="C3721" s="68" t="s">
        <v>160</v>
      </c>
      <c r="D3721" s="68" t="s">
        <v>287</v>
      </c>
      <c r="E3721" s="68" t="s">
        <v>359</v>
      </c>
      <c r="F3721" s="68" t="s">
        <v>360</v>
      </c>
      <c r="G3721" s="68" t="s">
        <v>77</v>
      </c>
      <c r="H3721" s="68" t="s">
        <v>273</v>
      </c>
      <c r="I3721" s="68" t="s">
        <v>655</v>
      </c>
      <c r="J3721" s="65">
        <v>347</v>
      </c>
      <c r="K3721" s="65">
        <v>312</v>
      </c>
      <c r="L3721" s="65">
        <v>413</v>
      </c>
      <c r="M3721" s="65" t="s">
        <v>500</v>
      </c>
    </row>
    <row r="3722" spans="1:13" ht="12.75" customHeight="1">
      <c r="A3722" s="65" t="str">
        <f>IF(ROW()=1,"KEY",IF(ISNA(VLOOKUP(B3722,車名対応マスタ!B:D,3,FALSE)),"",IF(VLOOKUP(B3722,車名対応マスタ!B:D,3,FALSE)="","",$D3722&amp;" "&amp;IF($G3722="9","J","O")&amp;" "&amp;$I3722&amp;" "&amp;IF($I3722&lt;=TEXT(★完成資料!$A$1,"yyyymm"),TEXT(★完成資料!$A$1,"yyyymm"),"999999")&amp; " " &amp; LEFT(F3722 &amp; "          ",10))))</f>
        <v xml:space="preserve">T O 202208 yyyy00 HV        </v>
      </c>
      <c r="B3722" s="68" t="s">
        <v>314</v>
      </c>
      <c r="C3722" s="68" t="s">
        <v>160</v>
      </c>
      <c r="D3722" s="68" t="s">
        <v>287</v>
      </c>
      <c r="E3722" s="68" t="s">
        <v>359</v>
      </c>
      <c r="F3722" s="68" t="s">
        <v>360</v>
      </c>
      <c r="G3722" s="68" t="s">
        <v>77</v>
      </c>
      <c r="H3722" s="68" t="s">
        <v>273</v>
      </c>
      <c r="I3722" s="68" t="s">
        <v>656</v>
      </c>
      <c r="J3722" s="65">
        <v>699</v>
      </c>
      <c r="K3722" s="65">
        <v>349</v>
      </c>
      <c r="L3722" s="65">
        <v>413</v>
      </c>
      <c r="M3722" s="65" t="s">
        <v>500</v>
      </c>
    </row>
    <row r="3723" spans="1:13" ht="12.75" customHeight="1">
      <c r="A3723" s="65" t="str">
        <f>IF(ROW()=1,"KEY",IF(ISNA(VLOOKUP(B3723,車名対応マスタ!B:D,3,FALSE)),"",IF(VLOOKUP(B3723,車名対応マスタ!B:D,3,FALSE)="","",$D3723&amp;" "&amp;IF($G3723="9","J","O")&amp;" "&amp;$I3723&amp;" "&amp;IF($I3723&lt;=TEXT(★完成資料!$A$1,"yyyymm"),TEXT(★完成資料!$A$1,"yyyymm"),"999999")&amp; " " &amp; LEFT(F3723 &amp; "          ",10))))</f>
        <v xml:space="preserve">T O 202209 yyyy00 HV        </v>
      </c>
      <c r="B3723" s="68" t="s">
        <v>314</v>
      </c>
      <c r="C3723" s="68" t="s">
        <v>160</v>
      </c>
      <c r="D3723" s="68" t="s">
        <v>287</v>
      </c>
      <c r="E3723" s="68" t="s">
        <v>359</v>
      </c>
      <c r="F3723" s="68" t="s">
        <v>360</v>
      </c>
      <c r="G3723" s="68" t="s">
        <v>77</v>
      </c>
      <c r="H3723" s="68" t="s">
        <v>273</v>
      </c>
      <c r="I3723" s="68" t="s">
        <v>657</v>
      </c>
      <c r="J3723" s="65">
        <v>858</v>
      </c>
      <c r="K3723" s="65">
        <v>283</v>
      </c>
      <c r="L3723" s="65">
        <v>413</v>
      </c>
      <c r="M3723" s="65" t="s">
        <v>500</v>
      </c>
    </row>
    <row r="3724" spans="1:13" ht="12.75" customHeight="1">
      <c r="A3724" s="65" t="str">
        <f>IF(ROW()=1,"KEY",IF(ISNA(VLOOKUP(B3724,車名対応マスタ!B:D,3,FALSE)),"",IF(VLOOKUP(B3724,車名対応マスタ!B:D,3,FALSE)="","",$D3724&amp;" "&amp;IF($G3724="9","J","O")&amp;" "&amp;$I3724&amp;" "&amp;IF($I3724&lt;=TEXT(★完成資料!$A$1,"yyyymm"),TEXT(★完成資料!$A$1,"yyyymm"),"999999")&amp; " " &amp; LEFT(F3724 &amp; "          ",10))))</f>
        <v xml:space="preserve">T O 202210 yyyy00 HV        </v>
      </c>
      <c r="B3724" s="68" t="s">
        <v>314</v>
      </c>
      <c r="C3724" s="68" t="s">
        <v>160</v>
      </c>
      <c r="D3724" s="68" t="s">
        <v>287</v>
      </c>
      <c r="E3724" s="68" t="s">
        <v>359</v>
      </c>
      <c r="F3724" s="68" t="s">
        <v>360</v>
      </c>
      <c r="G3724" s="68" t="s">
        <v>77</v>
      </c>
      <c r="H3724" s="68" t="s">
        <v>273</v>
      </c>
      <c r="I3724" s="68" t="s">
        <v>663</v>
      </c>
      <c r="J3724" s="65">
        <v>727</v>
      </c>
      <c r="K3724" s="65">
        <v>150</v>
      </c>
      <c r="L3724" s="65">
        <v>413</v>
      </c>
      <c r="M3724" s="65" t="s">
        <v>500</v>
      </c>
    </row>
    <row r="3725" spans="1:13" ht="12.75" customHeight="1">
      <c r="A3725" s="65" t="str">
        <f>IF(ROW()=1,"KEY",IF(ISNA(VLOOKUP(B3725,車名対応マスタ!B:D,3,FALSE)),"",IF(VLOOKUP(B3725,車名対応マスタ!B:D,3,FALSE)="","",$D3725&amp;" "&amp;IF($G3725="9","J","O")&amp;" "&amp;$I3725&amp;" "&amp;IF($I3725&lt;=TEXT(★完成資料!$A$1,"yyyymm"),TEXT(★完成資料!$A$1,"yyyymm"),"999999")&amp; " " &amp; LEFT(F3725 &amp; "          ",10))))</f>
        <v xml:space="preserve">T O 202201 yyyy00 HV        </v>
      </c>
      <c r="B3725" s="68" t="s">
        <v>314</v>
      </c>
      <c r="C3725" s="68" t="s">
        <v>160</v>
      </c>
      <c r="D3725" s="68" t="s">
        <v>287</v>
      </c>
      <c r="E3725" s="68" t="s">
        <v>359</v>
      </c>
      <c r="F3725" s="68" t="s">
        <v>360</v>
      </c>
      <c r="G3725" s="68" t="s">
        <v>77</v>
      </c>
      <c r="H3725" s="68" t="s">
        <v>273</v>
      </c>
      <c r="I3725" s="68" t="s">
        <v>639</v>
      </c>
      <c r="J3725" s="65">
        <v>11</v>
      </c>
      <c r="K3725" s="65">
        <v>17</v>
      </c>
      <c r="L3725" s="65">
        <v>431</v>
      </c>
      <c r="M3725" s="65" t="s">
        <v>282</v>
      </c>
    </row>
    <row r="3726" spans="1:13" ht="12.75" customHeight="1">
      <c r="A3726" s="65" t="str">
        <f>IF(ROW()=1,"KEY",IF(ISNA(VLOOKUP(B3726,車名対応マスタ!B:D,3,FALSE)),"",IF(VLOOKUP(B3726,車名対応マスタ!B:D,3,FALSE)="","",$D3726&amp;" "&amp;IF($G3726="9","J","O")&amp;" "&amp;$I3726&amp;" "&amp;IF($I3726&lt;=TEXT(★完成資料!$A$1,"yyyymm"),TEXT(★完成資料!$A$1,"yyyymm"),"999999")&amp; " " &amp; LEFT(F3726 &amp; "          ",10))))</f>
        <v xml:space="preserve">T O 202202 yyyy00 HV        </v>
      </c>
      <c r="B3726" s="68" t="s">
        <v>314</v>
      </c>
      <c r="C3726" s="68" t="s">
        <v>160</v>
      </c>
      <c r="D3726" s="68" t="s">
        <v>287</v>
      </c>
      <c r="E3726" s="68" t="s">
        <v>359</v>
      </c>
      <c r="F3726" s="68" t="s">
        <v>360</v>
      </c>
      <c r="G3726" s="68" t="s">
        <v>77</v>
      </c>
      <c r="H3726" s="68" t="s">
        <v>273</v>
      </c>
      <c r="I3726" s="68" t="s">
        <v>640</v>
      </c>
      <c r="J3726" s="65">
        <v>11</v>
      </c>
      <c r="K3726" s="65">
        <v>10</v>
      </c>
      <c r="L3726" s="65">
        <v>431</v>
      </c>
      <c r="M3726" s="65" t="s">
        <v>282</v>
      </c>
    </row>
    <row r="3727" spans="1:13" ht="12.75" customHeight="1">
      <c r="A3727" s="65" t="str">
        <f>IF(ROW()=1,"KEY",IF(ISNA(VLOOKUP(B3727,車名対応マスタ!B:D,3,FALSE)),"",IF(VLOOKUP(B3727,車名対応マスタ!B:D,3,FALSE)="","",$D3727&amp;" "&amp;IF($G3727="9","J","O")&amp;" "&amp;$I3727&amp;" "&amp;IF($I3727&lt;=TEXT(★完成資料!$A$1,"yyyymm"),TEXT(★完成資料!$A$1,"yyyymm"),"999999")&amp; " " &amp; LEFT(F3727 &amp; "          ",10))))</f>
        <v xml:space="preserve">T O 202203 yyyy00 HV        </v>
      </c>
      <c r="B3727" s="68" t="s">
        <v>314</v>
      </c>
      <c r="C3727" s="68" t="s">
        <v>160</v>
      </c>
      <c r="D3727" s="68" t="s">
        <v>287</v>
      </c>
      <c r="E3727" s="68" t="s">
        <v>359</v>
      </c>
      <c r="F3727" s="68" t="s">
        <v>360</v>
      </c>
      <c r="G3727" s="68" t="s">
        <v>77</v>
      </c>
      <c r="H3727" s="68" t="s">
        <v>273</v>
      </c>
      <c r="I3727" s="68" t="s">
        <v>641</v>
      </c>
      <c r="J3727" s="65">
        <v>24</v>
      </c>
      <c r="K3727" s="65">
        <v>33</v>
      </c>
      <c r="L3727" s="65">
        <v>431</v>
      </c>
      <c r="M3727" s="65" t="s">
        <v>282</v>
      </c>
    </row>
    <row r="3728" spans="1:13" ht="12.75" customHeight="1">
      <c r="A3728" s="65" t="str">
        <f>IF(ROW()=1,"KEY",IF(ISNA(VLOOKUP(B3728,車名対応マスタ!B:D,3,FALSE)),"",IF(VLOOKUP(B3728,車名対応マスタ!B:D,3,FALSE)="","",$D3728&amp;" "&amp;IF($G3728="9","J","O")&amp;" "&amp;$I3728&amp;" "&amp;IF($I3728&lt;=TEXT(★完成資料!$A$1,"yyyymm"),TEXT(★完成資料!$A$1,"yyyymm"),"999999")&amp; " " &amp; LEFT(F3728 &amp; "          ",10))))</f>
        <v xml:space="preserve">T O 202204 yyyy00 HV        </v>
      </c>
      <c r="B3728" s="68" t="s">
        <v>314</v>
      </c>
      <c r="C3728" s="68" t="s">
        <v>160</v>
      </c>
      <c r="D3728" s="68" t="s">
        <v>287</v>
      </c>
      <c r="E3728" s="68" t="s">
        <v>359</v>
      </c>
      <c r="F3728" s="68" t="s">
        <v>360</v>
      </c>
      <c r="G3728" s="68" t="s">
        <v>77</v>
      </c>
      <c r="H3728" s="68" t="s">
        <v>273</v>
      </c>
      <c r="I3728" s="68" t="s">
        <v>642</v>
      </c>
      <c r="J3728" s="65">
        <v>46</v>
      </c>
      <c r="K3728" s="65">
        <v>28</v>
      </c>
      <c r="L3728" s="65">
        <v>431</v>
      </c>
      <c r="M3728" s="65" t="s">
        <v>282</v>
      </c>
    </row>
    <row r="3729" spans="1:13" ht="12.75" customHeight="1">
      <c r="A3729" s="65" t="str">
        <f>IF(ROW()=1,"KEY",IF(ISNA(VLOOKUP(B3729,車名対応マスタ!B:D,3,FALSE)),"",IF(VLOOKUP(B3729,車名対応マスタ!B:D,3,FALSE)="","",$D3729&amp;" "&amp;IF($G3729="9","J","O")&amp;" "&amp;$I3729&amp;" "&amp;IF($I3729&lt;=TEXT(★完成資料!$A$1,"yyyymm"),TEXT(★完成資料!$A$1,"yyyymm"),"999999")&amp; " " &amp; LEFT(F3729 &amp; "          ",10))))</f>
        <v xml:space="preserve">T O 202205 yyyy00 HV        </v>
      </c>
      <c r="B3729" s="68" t="s">
        <v>314</v>
      </c>
      <c r="C3729" s="68" t="s">
        <v>160</v>
      </c>
      <c r="D3729" s="68" t="s">
        <v>287</v>
      </c>
      <c r="E3729" s="68" t="s">
        <v>359</v>
      </c>
      <c r="F3729" s="68" t="s">
        <v>360</v>
      </c>
      <c r="G3729" s="68" t="s">
        <v>77</v>
      </c>
      <c r="H3729" s="68" t="s">
        <v>273</v>
      </c>
      <c r="I3729" s="68" t="s">
        <v>647</v>
      </c>
      <c r="J3729" s="65">
        <v>81</v>
      </c>
      <c r="K3729" s="65">
        <v>23</v>
      </c>
      <c r="L3729" s="65">
        <v>431</v>
      </c>
      <c r="M3729" s="65" t="s">
        <v>282</v>
      </c>
    </row>
    <row r="3730" spans="1:13" ht="12.75" customHeight="1">
      <c r="A3730" s="65" t="str">
        <f>IF(ROW()=1,"KEY",IF(ISNA(VLOOKUP(B3730,車名対応マスタ!B:D,3,FALSE)),"",IF(VLOOKUP(B3730,車名対応マスタ!B:D,3,FALSE)="","",$D3730&amp;" "&amp;IF($G3730="9","J","O")&amp;" "&amp;$I3730&amp;" "&amp;IF($I3730&lt;=TEXT(★完成資料!$A$1,"yyyymm"),TEXT(★完成資料!$A$1,"yyyymm"),"999999")&amp; " " &amp; LEFT(F3730 &amp; "          ",10))))</f>
        <v xml:space="preserve">T O 202206 yyyy00 HV        </v>
      </c>
      <c r="B3730" s="68" t="s">
        <v>314</v>
      </c>
      <c r="C3730" s="68" t="s">
        <v>160</v>
      </c>
      <c r="D3730" s="68" t="s">
        <v>287</v>
      </c>
      <c r="E3730" s="68" t="s">
        <v>359</v>
      </c>
      <c r="F3730" s="68" t="s">
        <v>360</v>
      </c>
      <c r="G3730" s="68" t="s">
        <v>77</v>
      </c>
      <c r="H3730" s="68" t="s">
        <v>273</v>
      </c>
      <c r="I3730" s="68" t="s">
        <v>652</v>
      </c>
      <c r="J3730" s="65">
        <v>99</v>
      </c>
      <c r="K3730" s="65">
        <v>76</v>
      </c>
      <c r="L3730" s="65">
        <v>431</v>
      </c>
      <c r="M3730" s="65" t="s">
        <v>282</v>
      </c>
    </row>
    <row r="3731" spans="1:13" ht="12.75" customHeight="1">
      <c r="A3731" s="65" t="str">
        <f>IF(ROW()=1,"KEY",IF(ISNA(VLOOKUP(B3731,車名対応マスタ!B:D,3,FALSE)),"",IF(VLOOKUP(B3731,車名対応マスタ!B:D,3,FALSE)="","",$D3731&amp;" "&amp;IF($G3731="9","J","O")&amp;" "&amp;$I3731&amp;" "&amp;IF($I3731&lt;=TEXT(★完成資料!$A$1,"yyyymm"),TEXT(★完成資料!$A$1,"yyyymm"),"999999")&amp; " " &amp; LEFT(F3731 &amp; "          ",10))))</f>
        <v xml:space="preserve">T O 202207 yyyy00 HV        </v>
      </c>
      <c r="B3731" s="68" t="s">
        <v>314</v>
      </c>
      <c r="C3731" s="68" t="s">
        <v>160</v>
      </c>
      <c r="D3731" s="68" t="s">
        <v>287</v>
      </c>
      <c r="E3731" s="68" t="s">
        <v>359</v>
      </c>
      <c r="F3731" s="68" t="s">
        <v>360</v>
      </c>
      <c r="G3731" s="68" t="s">
        <v>77</v>
      </c>
      <c r="H3731" s="68" t="s">
        <v>273</v>
      </c>
      <c r="I3731" s="68" t="s">
        <v>655</v>
      </c>
      <c r="J3731" s="65">
        <v>26</v>
      </c>
      <c r="K3731" s="65">
        <v>34</v>
      </c>
      <c r="L3731" s="65">
        <v>431</v>
      </c>
      <c r="M3731" s="65" t="s">
        <v>282</v>
      </c>
    </row>
    <row r="3732" spans="1:13" ht="12.75" customHeight="1">
      <c r="A3732" s="65" t="str">
        <f>IF(ROW()=1,"KEY",IF(ISNA(VLOOKUP(B3732,車名対応マスタ!B:D,3,FALSE)),"",IF(VLOOKUP(B3732,車名対応マスタ!B:D,3,FALSE)="","",$D3732&amp;" "&amp;IF($G3732="9","J","O")&amp;" "&amp;$I3732&amp;" "&amp;IF($I3732&lt;=TEXT(★完成資料!$A$1,"yyyymm"),TEXT(★完成資料!$A$1,"yyyymm"),"999999")&amp; " " &amp; LEFT(F3732 &amp; "          ",10))))</f>
        <v xml:space="preserve">T O 202208 yyyy00 HV        </v>
      </c>
      <c r="B3732" s="68" t="s">
        <v>314</v>
      </c>
      <c r="C3732" s="68" t="s">
        <v>160</v>
      </c>
      <c r="D3732" s="68" t="s">
        <v>287</v>
      </c>
      <c r="E3732" s="68" t="s">
        <v>359</v>
      </c>
      <c r="F3732" s="68" t="s">
        <v>360</v>
      </c>
      <c r="G3732" s="68" t="s">
        <v>77</v>
      </c>
      <c r="H3732" s="68" t="s">
        <v>273</v>
      </c>
      <c r="I3732" s="68" t="s">
        <v>656</v>
      </c>
      <c r="J3732" s="65">
        <v>1</v>
      </c>
      <c r="K3732" s="65">
        <v>13</v>
      </c>
      <c r="L3732" s="65">
        <v>431</v>
      </c>
      <c r="M3732" s="65" t="s">
        <v>282</v>
      </c>
    </row>
    <row r="3733" spans="1:13" ht="12.75" customHeight="1">
      <c r="A3733" s="65" t="str">
        <f>IF(ROW()=1,"KEY",IF(ISNA(VLOOKUP(B3733,車名対応マスタ!B:D,3,FALSE)),"",IF(VLOOKUP(B3733,車名対応マスタ!B:D,3,FALSE)="","",$D3733&amp;" "&amp;IF($G3733="9","J","O")&amp;" "&amp;$I3733&amp;" "&amp;IF($I3733&lt;=TEXT(★完成資料!$A$1,"yyyymm"),TEXT(★完成資料!$A$1,"yyyymm"),"999999")&amp; " " &amp; LEFT(F3733 &amp; "          ",10))))</f>
        <v xml:space="preserve">T O 202209 yyyy00 HV        </v>
      </c>
      <c r="B3733" s="68" t="s">
        <v>314</v>
      </c>
      <c r="C3733" s="68" t="s">
        <v>160</v>
      </c>
      <c r="D3733" s="68" t="s">
        <v>287</v>
      </c>
      <c r="E3733" s="68" t="s">
        <v>359</v>
      </c>
      <c r="F3733" s="68" t="s">
        <v>360</v>
      </c>
      <c r="G3733" s="68" t="s">
        <v>77</v>
      </c>
      <c r="H3733" s="68" t="s">
        <v>273</v>
      </c>
      <c r="I3733" s="68" t="s">
        <v>657</v>
      </c>
      <c r="J3733" s="65">
        <v>0</v>
      </c>
      <c r="K3733" s="65">
        <v>1</v>
      </c>
      <c r="L3733" s="65">
        <v>431</v>
      </c>
      <c r="M3733" s="65" t="s">
        <v>282</v>
      </c>
    </row>
    <row r="3734" spans="1:13" ht="12.75" customHeight="1">
      <c r="A3734" s="65" t="str">
        <f>IF(ROW()=1,"KEY",IF(ISNA(VLOOKUP(B3734,車名対応マスタ!B:D,3,FALSE)),"",IF(VLOOKUP(B3734,車名対応マスタ!B:D,3,FALSE)="","",$D3734&amp;" "&amp;IF($G3734="9","J","O")&amp;" "&amp;$I3734&amp;" "&amp;IF($I3734&lt;=TEXT(★完成資料!$A$1,"yyyymm"),TEXT(★完成資料!$A$1,"yyyymm"),"999999")&amp; " " &amp; LEFT(F3734 &amp; "          ",10))))</f>
        <v xml:space="preserve">T O 202210 yyyy00 HV        </v>
      </c>
      <c r="B3734" s="68" t="s">
        <v>314</v>
      </c>
      <c r="C3734" s="68" t="s">
        <v>160</v>
      </c>
      <c r="D3734" s="68" t="s">
        <v>287</v>
      </c>
      <c r="E3734" s="68" t="s">
        <v>359</v>
      </c>
      <c r="F3734" s="68" t="s">
        <v>360</v>
      </c>
      <c r="G3734" s="68" t="s">
        <v>77</v>
      </c>
      <c r="H3734" s="68" t="s">
        <v>273</v>
      </c>
      <c r="I3734" s="68" t="s">
        <v>663</v>
      </c>
      <c r="J3734" s="65">
        <v>5</v>
      </c>
      <c r="K3734" s="65">
        <v>9</v>
      </c>
      <c r="L3734" s="65">
        <v>431</v>
      </c>
      <c r="M3734" s="65" t="s">
        <v>282</v>
      </c>
    </row>
    <row r="3735" spans="1:13" ht="12.75" customHeight="1">
      <c r="A3735" s="65" t="str">
        <f>IF(ROW()=1,"KEY",IF(ISNA(VLOOKUP(B3735,車名対応マスタ!B:D,3,FALSE)),"",IF(VLOOKUP(B3735,車名対応マスタ!B:D,3,FALSE)="","",$D3735&amp;" "&amp;IF($G3735="9","J","O")&amp;" "&amp;$I3735&amp;" "&amp;IF($I3735&lt;=TEXT(★完成資料!$A$1,"yyyymm"),TEXT(★完成資料!$A$1,"yyyymm"),"999999")&amp; " " &amp; LEFT(F3735 &amp; "          ",10))))</f>
        <v xml:space="preserve">T O 202201 yyyy00 HV        </v>
      </c>
      <c r="B3735" s="68" t="s">
        <v>314</v>
      </c>
      <c r="C3735" s="68" t="s">
        <v>160</v>
      </c>
      <c r="D3735" s="68" t="s">
        <v>287</v>
      </c>
      <c r="E3735" s="68" t="s">
        <v>359</v>
      </c>
      <c r="F3735" s="68" t="s">
        <v>360</v>
      </c>
      <c r="G3735" s="68" t="s">
        <v>77</v>
      </c>
      <c r="H3735" s="68" t="s">
        <v>273</v>
      </c>
      <c r="I3735" s="68" t="s">
        <v>639</v>
      </c>
      <c r="J3735" s="65">
        <v>44</v>
      </c>
      <c r="K3735" s="65">
        <v>47</v>
      </c>
      <c r="L3735" s="65">
        <v>421</v>
      </c>
      <c r="M3735" s="65" t="s">
        <v>382</v>
      </c>
    </row>
    <row r="3736" spans="1:13" ht="12.75" customHeight="1">
      <c r="A3736" s="65" t="str">
        <f>IF(ROW()=1,"KEY",IF(ISNA(VLOOKUP(B3736,車名対応マスタ!B:D,3,FALSE)),"",IF(VLOOKUP(B3736,車名対応マスタ!B:D,3,FALSE)="","",$D3736&amp;" "&amp;IF($G3736="9","J","O")&amp;" "&amp;$I3736&amp;" "&amp;IF($I3736&lt;=TEXT(★完成資料!$A$1,"yyyymm"),TEXT(★完成資料!$A$1,"yyyymm"),"999999")&amp; " " &amp; LEFT(F3736 &amp; "          ",10))))</f>
        <v xml:space="preserve">T O 202202 yyyy00 HV        </v>
      </c>
      <c r="B3736" s="68" t="s">
        <v>314</v>
      </c>
      <c r="C3736" s="68" t="s">
        <v>160</v>
      </c>
      <c r="D3736" s="68" t="s">
        <v>287</v>
      </c>
      <c r="E3736" s="68" t="s">
        <v>359</v>
      </c>
      <c r="F3736" s="68" t="s">
        <v>360</v>
      </c>
      <c r="G3736" s="68" t="s">
        <v>77</v>
      </c>
      <c r="H3736" s="68" t="s">
        <v>273</v>
      </c>
      <c r="I3736" s="68" t="s">
        <v>640</v>
      </c>
      <c r="J3736" s="65">
        <v>74</v>
      </c>
      <c r="K3736" s="65">
        <v>79</v>
      </c>
      <c r="L3736" s="65">
        <v>421</v>
      </c>
      <c r="M3736" s="65" t="s">
        <v>382</v>
      </c>
    </row>
    <row r="3737" spans="1:13" ht="12.75" customHeight="1">
      <c r="A3737" s="65" t="str">
        <f>IF(ROW()=1,"KEY",IF(ISNA(VLOOKUP(B3737,車名対応マスタ!B:D,3,FALSE)),"",IF(VLOOKUP(B3737,車名対応マスタ!B:D,3,FALSE)="","",$D3737&amp;" "&amp;IF($G3737="9","J","O")&amp;" "&amp;$I3737&amp;" "&amp;IF($I3737&lt;=TEXT(★完成資料!$A$1,"yyyymm"),TEXT(★完成資料!$A$1,"yyyymm"),"999999")&amp; " " &amp; LEFT(F3737 &amp; "          ",10))))</f>
        <v xml:space="preserve">T O 202203 yyyy00 HV        </v>
      </c>
      <c r="B3737" s="68" t="s">
        <v>314</v>
      </c>
      <c r="C3737" s="68" t="s">
        <v>160</v>
      </c>
      <c r="D3737" s="68" t="s">
        <v>287</v>
      </c>
      <c r="E3737" s="68" t="s">
        <v>359</v>
      </c>
      <c r="F3737" s="68" t="s">
        <v>360</v>
      </c>
      <c r="G3737" s="68" t="s">
        <v>77</v>
      </c>
      <c r="H3737" s="68" t="s">
        <v>273</v>
      </c>
      <c r="I3737" s="68" t="s">
        <v>641</v>
      </c>
      <c r="J3737" s="65">
        <v>118</v>
      </c>
      <c r="K3737" s="65">
        <v>58</v>
      </c>
      <c r="L3737" s="65">
        <v>421</v>
      </c>
      <c r="M3737" s="65" t="s">
        <v>382</v>
      </c>
    </row>
    <row r="3738" spans="1:13" ht="12.75" customHeight="1">
      <c r="A3738" s="65" t="str">
        <f>IF(ROW()=1,"KEY",IF(ISNA(VLOOKUP(B3738,車名対応マスタ!B:D,3,FALSE)),"",IF(VLOOKUP(B3738,車名対応マスタ!B:D,3,FALSE)="","",$D3738&amp;" "&amp;IF($G3738="9","J","O")&amp;" "&amp;$I3738&amp;" "&amp;IF($I3738&lt;=TEXT(★完成資料!$A$1,"yyyymm"),TEXT(★完成資料!$A$1,"yyyymm"),"999999")&amp; " " &amp; LEFT(F3738 &amp; "          ",10))))</f>
        <v xml:space="preserve">T O 202204 yyyy00 HV        </v>
      </c>
      <c r="B3738" s="68" t="s">
        <v>314</v>
      </c>
      <c r="C3738" s="68" t="s">
        <v>160</v>
      </c>
      <c r="D3738" s="68" t="s">
        <v>287</v>
      </c>
      <c r="E3738" s="68" t="s">
        <v>359</v>
      </c>
      <c r="F3738" s="68" t="s">
        <v>360</v>
      </c>
      <c r="G3738" s="68" t="s">
        <v>77</v>
      </c>
      <c r="H3738" s="68" t="s">
        <v>273</v>
      </c>
      <c r="I3738" s="68" t="s">
        <v>642</v>
      </c>
      <c r="J3738" s="65">
        <v>215</v>
      </c>
      <c r="K3738" s="65">
        <v>45</v>
      </c>
      <c r="L3738" s="65">
        <v>421</v>
      </c>
      <c r="M3738" s="65" t="s">
        <v>382</v>
      </c>
    </row>
    <row r="3739" spans="1:13" ht="12.75" customHeight="1">
      <c r="A3739" s="65" t="str">
        <f>IF(ROW()=1,"KEY",IF(ISNA(VLOOKUP(B3739,車名対応マスタ!B:D,3,FALSE)),"",IF(VLOOKUP(B3739,車名対応マスタ!B:D,3,FALSE)="","",$D3739&amp;" "&amp;IF($G3739="9","J","O")&amp;" "&amp;$I3739&amp;" "&amp;IF($I3739&lt;=TEXT(★完成資料!$A$1,"yyyymm"),TEXT(★完成資料!$A$1,"yyyymm"),"999999")&amp; " " &amp; LEFT(F3739 &amp; "          ",10))))</f>
        <v xml:space="preserve">T O 202205 yyyy00 HV        </v>
      </c>
      <c r="B3739" s="68" t="s">
        <v>314</v>
      </c>
      <c r="C3739" s="68" t="s">
        <v>160</v>
      </c>
      <c r="D3739" s="68" t="s">
        <v>287</v>
      </c>
      <c r="E3739" s="68" t="s">
        <v>359</v>
      </c>
      <c r="F3739" s="68" t="s">
        <v>360</v>
      </c>
      <c r="G3739" s="68" t="s">
        <v>77</v>
      </c>
      <c r="H3739" s="68" t="s">
        <v>273</v>
      </c>
      <c r="I3739" s="68" t="s">
        <v>647</v>
      </c>
      <c r="J3739" s="65">
        <v>139</v>
      </c>
      <c r="K3739" s="65">
        <v>145</v>
      </c>
      <c r="L3739" s="65">
        <v>421</v>
      </c>
      <c r="M3739" s="65" t="s">
        <v>382</v>
      </c>
    </row>
    <row r="3740" spans="1:13" ht="12.75" customHeight="1">
      <c r="A3740" s="65" t="str">
        <f>IF(ROW()=1,"KEY",IF(ISNA(VLOOKUP(B3740,車名対応マスタ!B:D,3,FALSE)),"",IF(VLOOKUP(B3740,車名対応マスタ!B:D,3,FALSE)="","",$D3740&amp;" "&amp;IF($G3740="9","J","O")&amp;" "&amp;$I3740&amp;" "&amp;IF($I3740&lt;=TEXT(★完成資料!$A$1,"yyyymm"),TEXT(★完成資料!$A$1,"yyyymm"),"999999")&amp; " " &amp; LEFT(F3740 &amp; "          ",10))))</f>
        <v xml:space="preserve">T O 202206 yyyy00 HV        </v>
      </c>
      <c r="B3740" s="68" t="s">
        <v>314</v>
      </c>
      <c r="C3740" s="68" t="s">
        <v>160</v>
      </c>
      <c r="D3740" s="68" t="s">
        <v>287</v>
      </c>
      <c r="E3740" s="68" t="s">
        <v>359</v>
      </c>
      <c r="F3740" s="68" t="s">
        <v>360</v>
      </c>
      <c r="G3740" s="68" t="s">
        <v>77</v>
      </c>
      <c r="H3740" s="68" t="s">
        <v>273</v>
      </c>
      <c r="I3740" s="68" t="s">
        <v>652</v>
      </c>
      <c r="J3740" s="65">
        <v>137</v>
      </c>
      <c r="K3740" s="65">
        <v>126</v>
      </c>
      <c r="L3740" s="65">
        <v>421</v>
      </c>
      <c r="M3740" s="65" t="s">
        <v>382</v>
      </c>
    </row>
    <row r="3741" spans="1:13" ht="12.75" customHeight="1">
      <c r="A3741" s="65" t="str">
        <f>IF(ROW()=1,"KEY",IF(ISNA(VLOOKUP(B3741,車名対応マスタ!B:D,3,FALSE)),"",IF(VLOOKUP(B3741,車名対応マスタ!B:D,3,FALSE)="","",$D3741&amp;" "&amp;IF($G3741="9","J","O")&amp;" "&amp;$I3741&amp;" "&amp;IF($I3741&lt;=TEXT(★完成資料!$A$1,"yyyymm"),TEXT(★完成資料!$A$1,"yyyymm"),"999999")&amp; " " &amp; LEFT(F3741 &amp; "          ",10))))</f>
        <v xml:space="preserve">T O 202207 yyyy00 HV        </v>
      </c>
      <c r="B3741" s="68" t="s">
        <v>314</v>
      </c>
      <c r="C3741" s="68" t="s">
        <v>160</v>
      </c>
      <c r="D3741" s="68" t="s">
        <v>287</v>
      </c>
      <c r="E3741" s="68" t="s">
        <v>359</v>
      </c>
      <c r="F3741" s="68" t="s">
        <v>360</v>
      </c>
      <c r="G3741" s="68" t="s">
        <v>77</v>
      </c>
      <c r="H3741" s="68" t="s">
        <v>273</v>
      </c>
      <c r="I3741" s="68" t="s">
        <v>655</v>
      </c>
      <c r="J3741" s="65">
        <v>105</v>
      </c>
      <c r="K3741" s="65">
        <v>130</v>
      </c>
      <c r="L3741" s="65">
        <v>421</v>
      </c>
      <c r="M3741" s="65" t="s">
        <v>382</v>
      </c>
    </row>
    <row r="3742" spans="1:13" ht="12.75" customHeight="1">
      <c r="A3742" s="65" t="str">
        <f>IF(ROW()=1,"KEY",IF(ISNA(VLOOKUP(B3742,車名対応マスタ!B:D,3,FALSE)),"",IF(VLOOKUP(B3742,車名対応マスタ!B:D,3,FALSE)="","",$D3742&amp;" "&amp;IF($G3742="9","J","O")&amp;" "&amp;$I3742&amp;" "&amp;IF($I3742&lt;=TEXT(★完成資料!$A$1,"yyyymm"),TEXT(★完成資料!$A$1,"yyyymm"),"999999")&amp; " " &amp; LEFT(F3742 &amp; "          ",10))))</f>
        <v xml:space="preserve">T O 202208 yyyy00 HV        </v>
      </c>
      <c r="B3742" s="68" t="s">
        <v>314</v>
      </c>
      <c r="C3742" s="68" t="s">
        <v>160</v>
      </c>
      <c r="D3742" s="68" t="s">
        <v>287</v>
      </c>
      <c r="E3742" s="68" t="s">
        <v>359</v>
      </c>
      <c r="F3742" s="68" t="s">
        <v>360</v>
      </c>
      <c r="G3742" s="68" t="s">
        <v>77</v>
      </c>
      <c r="H3742" s="68" t="s">
        <v>273</v>
      </c>
      <c r="I3742" s="68" t="s">
        <v>656</v>
      </c>
      <c r="J3742" s="65">
        <v>95</v>
      </c>
      <c r="K3742" s="65">
        <v>56</v>
      </c>
      <c r="L3742" s="65">
        <v>421</v>
      </c>
      <c r="M3742" s="65" t="s">
        <v>382</v>
      </c>
    </row>
    <row r="3743" spans="1:13" ht="12.75" customHeight="1">
      <c r="A3743" s="65" t="str">
        <f>IF(ROW()=1,"KEY",IF(ISNA(VLOOKUP(B3743,車名対応マスタ!B:D,3,FALSE)),"",IF(VLOOKUP(B3743,車名対応マスタ!B:D,3,FALSE)="","",$D3743&amp;" "&amp;IF($G3743="9","J","O")&amp;" "&amp;$I3743&amp;" "&amp;IF($I3743&lt;=TEXT(★完成資料!$A$1,"yyyymm"),TEXT(★完成資料!$A$1,"yyyymm"),"999999")&amp; " " &amp; LEFT(F3743 &amp; "          ",10))))</f>
        <v xml:space="preserve">T O 202209 yyyy00 HV        </v>
      </c>
      <c r="B3743" s="68" t="s">
        <v>314</v>
      </c>
      <c r="C3743" s="68" t="s">
        <v>160</v>
      </c>
      <c r="D3743" s="68" t="s">
        <v>287</v>
      </c>
      <c r="E3743" s="68" t="s">
        <v>359</v>
      </c>
      <c r="F3743" s="68" t="s">
        <v>360</v>
      </c>
      <c r="G3743" s="68" t="s">
        <v>77</v>
      </c>
      <c r="H3743" s="68" t="s">
        <v>273</v>
      </c>
      <c r="I3743" s="68" t="s">
        <v>657</v>
      </c>
      <c r="J3743" s="65">
        <v>176</v>
      </c>
      <c r="K3743" s="65">
        <v>45</v>
      </c>
      <c r="L3743" s="65">
        <v>421</v>
      </c>
      <c r="M3743" s="65" t="s">
        <v>382</v>
      </c>
    </row>
    <row r="3744" spans="1:13" ht="12.75" customHeight="1">
      <c r="A3744" s="65" t="str">
        <f>IF(ROW()=1,"KEY",IF(ISNA(VLOOKUP(B3744,車名対応マスタ!B:D,3,FALSE)),"",IF(VLOOKUP(B3744,車名対応マスタ!B:D,3,FALSE)="","",$D3744&amp;" "&amp;IF($G3744="9","J","O")&amp;" "&amp;$I3744&amp;" "&amp;IF($I3744&lt;=TEXT(★完成資料!$A$1,"yyyymm"),TEXT(★完成資料!$A$1,"yyyymm"),"999999")&amp; " " &amp; LEFT(F3744 &amp; "          ",10))))</f>
        <v xml:space="preserve">T O 202210 yyyy00 HV        </v>
      </c>
      <c r="B3744" s="68" t="s">
        <v>314</v>
      </c>
      <c r="C3744" s="68" t="s">
        <v>160</v>
      </c>
      <c r="D3744" s="68" t="s">
        <v>287</v>
      </c>
      <c r="E3744" s="68" t="s">
        <v>359</v>
      </c>
      <c r="F3744" s="68" t="s">
        <v>360</v>
      </c>
      <c r="G3744" s="68" t="s">
        <v>77</v>
      </c>
      <c r="H3744" s="68" t="s">
        <v>273</v>
      </c>
      <c r="I3744" s="68" t="s">
        <v>663</v>
      </c>
      <c r="J3744" s="65">
        <v>43</v>
      </c>
      <c r="K3744" s="65">
        <v>25</v>
      </c>
      <c r="L3744" s="65">
        <v>421</v>
      </c>
      <c r="M3744" s="65" t="s">
        <v>382</v>
      </c>
    </row>
    <row r="3745" spans="1:13" ht="12.75" customHeight="1">
      <c r="A3745" s="65" t="str">
        <f>IF(ROW()=1,"KEY",IF(ISNA(VLOOKUP(B3745,車名対応マスタ!B:D,3,FALSE)),"",IF(VLOOKUP(B3745,車名対応マスタ!B:D,3,FALSE)="","",$D3745&amp;" "&amp;IF($G3745="9","J","O")&amp;" "&amp;$I3745&amp;" "&amp;IF($I3745&lt;=TEXT(★完成資料!$A$1,"yyyymm"),TEXT(★完成資料!$A$1,"yyyymm"),"999999")&amp; " " &amp; LEFT(F3745 &amp; "          ",10))))</f>
        <v xml:space="preserve">T O 202201 yyyy00 HV        </v>
      </c>
      <c r="B3745" s="68" t="s">
        <v>314</v>
      </c>
      <c r="C3745" s="68" t="s">
        <v>160</v>
      </c>
      <c r="D3745" s="68" t="s">
        <v>287</v>
      </c>
      <c r="E3745" s="68" t="s">
        <v>359</v>
      </c>
      <c r="F3745" s="68" t="s">
        <v>360</v>
      </c>
      <c r="G3745" s="68" t="s">
        <v>77</v>
      </c>
      <c r="H3745" s="68" t="s">
        <v>273</v>
      </c>
      <c r="I3745" s="68" t="s">
        <v>639</v>
      </c>
      <c r="J3745" s="65">
        <v>47</v>
      </c>
      <c r="K3745" s="65">
        <v>46</v>
      </c>
      <c r="L3745" s="65">
        <v>440</v>
      </c>
      <c r="M3745" s="65" t="s">
        <v>501</v>
      </c>
    </row>
    <row r="3746" spans="1:13" ht="12.75" customHeight="1">
      <c r="A3746" s="65" t="str">
        <f>IF(ROW()=1,"KEY",IF(ISNA(VLOOKUP(B3746,車名対応マスタ!B:D,3,FALSE)),"",IF(VLOOKUP(B3746,車名対応マスタ!B:D,3,FALSE)="","",$D3746&amp;" "&amp;IF($G3746="9","J","O")&amp;" "&amp;$I3746&amp;" "&amp;IF($I3746&lt;=TEXT(★完成資料!$A$1,"yyyymm"),TEXT(★完成資料!$A$1,"yyyymm"),"999999")&amp; " " &amp; LEFT(F3746 &amp; "          ",10))))</f>
        <v xml:space="preserve">T O 202202 yyyy00 HV        </v>
      </c>
      <c r="B3746" s="68" t="s">
        <v>314</v>
      </c>
      <c r="C3746" s="68" t="s">
        <v>160</v>
      </c>
      <c r="D3746" s="68" t="s">
        <v>287</v>
      </c>
      <c r="E3746" s="68" t="s">
        <v>359</v>
      </c>
      <c r="F3746" s="68" t="s">
        <v>360</v>
      </c>
      <c r="G3746" s="68" t="s">
        <v>77</v>
      </c>
      <c r="H3746" s="68" t="s">
        <v>273</v>
      </c>
      <c r="I3746" s="68" t="s">
        <v>640</v>
      </c>
      <c r="J3746" s="65">
        <v>47</v>
      </c>
      <c r="K3746" s="65">
        <v>37</v>
      </c>
      <c r="L3746" s="65">
        <v>440</v>
      </c>
      <c r="M3746" s="65" t="s">
        <v>501</v>
      </c>
    </row>
    <row r="3747" spans="1:13" ht="12.75" customHeight="1">
      <c r="A3747" s="65" t="str">
        <f>IF(ROW()=1,"KEY",IF(ISNA(VLOOKUP(B3747,車名対応マスタ!B:D,3,FALSE)),"",IF(VLOOKUP(B3747,車名対応マスタ!B:D,3,FALSE)="","",$D3747&amp;" "&amp;IF($G3747="9","J","O")&amp;" "&amp;$I3747&amp;" "&amp;IF($I3747&lt;=TEXT(★完成資料!$A$1,"yyyymm"),TEXT(★完成資料!$A$1,"yyyymm"),"999999")&amp; " " &amp; LEFT(F3747 &amp; "          ",10))))</f>
        <v xml:space="preserve">T O 202203 yyyy00 HV        </v>
      </c>
      <c r="B3747" s="68" t="s">
        <v>314</v>
      </c>
      <c r="C3747" s="68" t="s">
        <v>160</v>
      </c>
      <c r="D3747" s="68" t="s">
        <v>287</v>
      </c>
      <c r="E3747" s="68" t="s">
        <v>359</v>
      </c>
      <c r="F3747" s="68" t="s">
        <v>360</v>
      </c>
      <c r="G3747" s="68" t="s">
        <v>77</v>
      </c>
      <c r="H3747" s="68" t="s">
        <v>273</v>
      </c>
      <c r="I3747" s="68" t="s">
        <v>641</v>
      </c>
      <c r="J3747" s="65">
        <v>24</v>
      </c>
      <c r="K3747" s="65">
        <v>37</v>
      </c>
      <c r="L3747" s="65">
        <v>440</v>
      </c>
      <c r="M3747" s="65" t="s">
        <v>501</v>
      </c>
    </row>
    <row r="3748" spans="1:13" ht="12.75" customHeight="1">
      <c r="A3748" s="65" t="str">
        <f>IF(ROW()=1,"KEY",IF(ISNA(VLOOKUP(B3748,車名対応マスタ!B:D,3,FALSE)),"",IF(VLOOKUP(B3748,車名対応マスタ!B:D,3,FALSE)="","",$D3748&amp;" "&amp;IF($G3748="9","J","O")&amp;" "&amp;$I3748&amp;" "&amp;IF($I3748&lt;=TEXT(★完成資料!$A$1,"yyyymm"),TEXT(★完成資料!$A$1,"yyyymm"),"999999")&amp; " " &amp; LEFT(F3748 &amp; "          ",10))))</f>
        <v xml:space="preserve">T O 202204 yyyy00 HV        </v>
      </c>
      <c r="B3748" s="68" t="s">
        <v>314</v>
      </c>
      <c r="C3748" s="68" t="s">
        <v>160</v>
      </c>
      <c r="D3748" s="68" t="s">
        <v>287</v>
      </c>
      <c r="E3748" s="68" t="s">
        <v>359</v>
      </c>
      <c r="F3748" s="68" t="s">
        <v>360</v>
      </c>
      <c r="G3748" s="68" t="s">
        <v>77</v>
      </c>
      <c r="H3748" s="68" t="s">
        <v>273</v>
      </c>
      <c r="I3748" s="68" t="s">
        <v>642</v>
      </c>
      <c r="J3748" s="65">
        <v>105</v>
      </c>
      <c r="K3748" s="65">
        <v>108</v>
      </c>
      <c r="L3748" s="65">
        <v>440</v>
      </c>
      <c r="M3748" s="65" t="s">
        <v>501</v>
      </c>
    </row>
    <row r="3749" spans="1:13" ht="12.75" customHeight="1">
      <c r="A3749" s="65" t="str">
        <f>IF(ROW()=1,"KEY",IF(ISNA(VLOOKUP(B3749,車名対応マスタ!B:D,3,FALSE)),"",IF(VLOOKUP(B3749,車名対応マスタ!B:D,3,FALSE)="","",$D3749&amp;" "&amp;IF($G3749="9","J","O")&amp;" "&amp;$I3749&amp;" "&amp;IF($I3749&lt;=TEXT(★完成資料!$A$1,"yyyymm"),TEXT(★完成資料!$A$1,"yyyymm"),"999999")&amp; " " &amp; LEFT(F3749 &amp; "          ",10))))</f>
        <v xml:space="preserve">T O 202205 yyyy00 HV        </v>
      </c>
      <c r="B3749" s="68" t="s">
        <v>314</v>
      </c>
      <c r="C3749" s="68" t="s">
        <v>160</v>
      </c>
      <c r="D3749" s="68" t="s">
        <v>287</v>
      </c>
      <c r="E3749" s="68" t="s">
        <v>359</v>
      </c>
      <c r="F3749" s="68" t="s">
        <v>360</v>
      </c>
      <c r="G3749" s="68" t="s">
        <v>77</v>
      </c>
      <c r="H3749" s="68" t="s">
        <v>273</v>
      </c>
      <c r="I3749" s="68" t="s">
        <v>647</v>
      </c>
      <c r="J3749" s="65">
        <v>68</v>
      </c>
      <c r="K3749" s="65">
        <v>125</v>
      </c>
      <c r="L3749" s="65">
        <v>440</v>
      </c>
      <c r="M3749" s="65" t="s">
        <v>501</v>
      </c>
    </row>
    <row r="3750" spans="1:13" ht="12.75" customHeight="1">
      <c r="A3750" s="65" t="str">
        <f>IF(ROW()=1,"KEY",IF(ISNA(VLOOKUP(B3750,車名対応マスタ!B:D,3,FALSE)),"",IF(VLOOKUP(B3750,車名対応マスタ!B:D,3,FALSE)="","",$D3750&amp;" "&amp;IF($G3750="9","J","O")&amp;" "&amp;$I3750&amp;" "&amp;IF($I3750&lt;=TEXT(★完成資料!$A$1,"yyyymm"),TEXT(★完成資料!$A$1,"yyyymm"),"999999")&amp; " " &amp; LEFT(F3750 &amp; "          ",10))))</f>
        <v xml:space="preserve">T O 202206 yyyy00 HV        </v>
      </c>
      <c r="B3750" s="68" t="s">
        <v>314</v>
      </c>
      <c r="C3750" s="68" t="s">
        <v>160</v>
      </c>
      <c r="D3750" s="68" t="s">
        <v>287</v>
      </c>
      <c r="E3750" s="68" t="s">
        <v>359</v>
      </c>
      <c r="F3750" s="68" t="s">
        <v>360</v>
      </c>
      <c r="G3750" s="68" t="s">
        <v>77</v>
      </c>
      <c r="H3750" s="68" t="s">
        <v>273</v>
      </c>
      <c r="I3750" s="68" t="s">
        <v>652</v>
      </c>
      <c r="J3750" s="65">
        <v>55</v>
      </c>
      <c r="K3750" s="65">
        <v>122</v>
      </c>
      <c r="L3750" s="65">
        <v>440</v>
      </c>
      <c r="M3750" s="65" t="s">
        <v>501</v>
      </c>
    </row>
    <row r="3751" spans="1:13" ht="12.75" customHeight="1">
      <c r="A3751" s="65" t="str">
        <f>IF(ROW()=1,"KEY",IF(ISNA(VLOOKUP(B3751,車名対応マスタ!B:D,3,FALSE)),"",IF(VLOOKUP(B3751,車名対応マスタ!B:D,3,FALSE)="","",$D3751&amp;" "&amp;IF($G3751="9","J","O")&amp;" "&amp;$I3751&amp;" "&amp;IF($I3751&lt;=TEXT(★完成資料!$A$1,"yyyymm"),TEXT(★完成資料!$A$1,"yyyymm"),"999999")&amp; " " &amp; LEFT(F3751 &amp; "          ",10))))</f>
        <v xml:space="preserve">T O 202207 yyyy00 HV        </v>
      </c>
      <c r="B3751" s="68" t="s">
        <v>314</v>
      </c>
      <c r="C3751" s="68" t="s">
        <v>160</v>
      </c>
      <c r="D3751" s="68" t="s">
        <v>287</v>
      </c>
      <c r="E3751" s="68" t="s">
        <v>359</v>
      </c>
      <c r="F3751" s="68" t="s">
        <v>360</v>
      </c>
      <c r="G3751" s="68" t="s">
        <v>77</v>
      </c>
      <c r="H3751" s="68" t="s">
        <v>273</v>
      </c>
      <c r="I3751" s="68" t="s">
        <v>655</v>
      </c>
      <c r="J3751" s="65">
        <v>43</v>
      </c>
      <c r="K3751" s="65">
        <v>92</v>
      </c>
      <c r="L3751" s="65">
        <v>440</v>
      </c>
      <c r="M3751" s="65" t="s">
        <v>501</v>
      </c>
    </row>
    <row r="3752" spans="1:13" ht="12.75" customHeight="1">
      <c r="A3752" s="65" t="str">
        <f>IF(ROW()=1,"KEY",IF(ISNA(VLOOKUP(B3752,車名対応マスタ!B:D,3,FALSE)),"",IF(VLOOKUP(B3752,車名対応マスタ!B:D,3,FALSE)="","",$D3752&amp;" "&amp;IF($G3752="9","J","O")&amp;" "&amp;$I3752&amp;" "&amp;IF($I3752&lt;=TEXT(★完成資料!$A$1,"yyyymm"),TEXT(★完成資料!$A$1,"yyyymm"),"999999")&amp; " " &amp; LEFT(F3752 &amp; "          ",10))))</f>
        <v xml:space="preserve">T O 202208 yyyy00 HV        </v>
      </c>
      <c r="B3752" s="68" t="s">
        <v>314</v>
      </c>
      <c r="C3752" s="68" t="s">
        <v>160</v>
      </c>
      <c r="D3752" s="68" t="s">
        <v>287</v>
      </c>
      <c r="E3752" s="68" t="s">
        <v>359</v>
      </c>
      <c r="F3752" s="68" t="s">
        <v>360</v>
      </c>
      <c r="G3752" s="68" t="s">
        <v>77</v>
      </c>
      <c r="H3752" s="68" t="s">
        <v>273</v>
      </c>
      <c r="I3752" s="68" t="s">
        <v>656</v>
      </c>
      <c r="J3752" s="65">
        <v>55</v>
      </c>
      <c r="K3752" s="65">
        <v>39</v>
      </c>
      <c r="L3752" s="65">
        <v>440</v>
      </c>
      <c r="M3752" s="65" t="s">
        <v>501</v>
      </c>
    </row>
    <row r="3753" spans="1:13" ht="12.75" customHeight="1">
      <c r="A3753" s="65" t="str">
        <f>IF(ROW()=1,"KEY",IF(ISNA(VLOOKUP(B3753,車名対応マスタ!B:D,3,FALSE)),"",IF(VLOOKUP(B3753,車名対応マスタ!B:D,3,FALSE)="","",$D3753&amp;" "&amp;IF($G3753="9","J","O")&amp;" "&amp;$I3753&amp;" "&amp;IF($I3753&lt;=TEXT(★完成資料!$A$1,"yyyymm"),TEXT(★完成資料!$A$1,"yyyymm"),"999999")&amp; " " &amp; LEFT(F3753 &amp; "          ",10))))</f>
        <v xml:space="preserve">T O 202209 yyyy00 HV        </v>
      </c>
      <c r="B3753" s="68" t="s">
        <v>314</v>
      </c>
      <c r="C3753" s="68" t="s">
        <v>160</v>
      </c>
      <c r="D3753" s="68" t="s">
        <v>287</v>
      </c>
      <c r="E3753" s="68" t="s">
        <v>359</v>
      </c>
      <c r="F3753" s="68" t="s">
        <v>360</v>
      </c>
      <c r="G3753" s="68" t="s">
        <v>77</v>
      </c>
      <c r="H3753" s="68" t="s">
        <v>273</v>
      </c>
      <c r="I3753" s="68" t="s">
        <v>657</v>
      </c>
      <c r="J3753" s="65">
        <v>30</v>
      </c>
      <c r="K3753" s="65">
        <v>13</v>
      </c>
      <c r="L3753" s="65">
        <v>440</v>
      </c>
      <c r="M3753" s="65" t="s">
        <v>501</v>
      </c>
    </row>
    <row r="3754" spans="1:13" ht="12.75" customHeight="1">
      <c r="A3754" s="65" t="str">
        <f>IF(ROW()=1,"KEY",IF(ISNA(VLOOKUP(B3754,車名対応マスタ!B:D,3,FALSE)),"",IF(VLOOKUP(B3754,車名対応マスタ!B:D,3,FALSE)="","",$D3754&amp;" "&amp;IF($G3754="9","J","O")&amp;" "&amp;$I3754&amp;" "&amp;IF($I3754&lt;=TEXT(★完成資料!$A$1,"yyyymm"),TEXT(★完成資料!$A$1,"yyyymm"),"999999")&amp; " " &amp; LEFT(F3754 &amp; "          ",10))))</f>
        <v xml:space="preserve">T O 202210 yyyy00 HV        </v>
      </c>
      <c r="B3754" s="68" t="s">
        <v>314</v>
      </c>
      <c r="C3754" s="68" t="s">
        <v>160</v>
      </c>
      <c r="D3754" s="68" t="s">
        <v>287</v>
      </c>
      <c r="E3754" s="68" t="s">
        <v>359</v>
      </c>
      <c r="F3754" s="68" t="s">
        <v>360</v>
      </c>
      <c r="G3754" s="68" t="s">
        <v>77</v>
      </c>
      <c r="H3754" s="68" t="s">
        <v>273</v>
      </c>
      <c r="I3754" s="68" t="s">
        <v>663</v>
      </c>
      <c r="J3754" s="65">
        <v>25</v>
      </c>
      <c r="K3754" s="65">
        <v>18</v>
      </c>
      <c r="L3754" s="65">
        <v>440</v>
      </c>
      <c r="M3754" s="65" t="s">
        <v>501</v>
      </c>
    </row>
    <row r="3755" spans="1:13" ht="12.75" customHeight="1">
      <c r="A3755" s="65" t="str">
        <f>IF(ROW()=1,"KEY",IF(ISNA(VLOOKUP(B3755,車名対応マスタ!B:D,3,FALSE)),"",IF(VLOOKUP(B3755,車名対応マスタ!B:D,3,FALSE)="","",$D3755&amp;" "&amp;IF($G3755="9","J","O")&amp;" "&amp;$I3755&amp;" "&amp;IF($I3755&lt;=TEXT(★完成資料!$A$1,"yyyymm"),TEXT(★完成資料!$A$1,"yyyymm"),"999999")&amp; " " &amp; LEFT(F3755 &amp; "          ",10))))</f>
        <v xml:space="preserve">T O 202201 yyyy00 HV        </v>
      </c>
      <c r="B3755" s="68" t="s">
        <v>314</v>
      </c>
      <c r="C3755" s="68" t="s">
        <v>160</v>
      </c>
      <c r="D3755" s="68" t="s">
        <v>287</v>
      </c>
      <c r="E3755" s="68" t="s">
        <v>359</v>
      </c>
      <c r="F3755" s="68" t="s">
        <v>360</v>
      </c>
      <c r="G3755" s="68" t="s">
        <v>77</v>
      </c>
      <c r="H3755" s="68" t="s">
        <v>273</v>
      </c>
      <c r="I3755" s="68" t="s">
        <v>639</v>
      </c>
      <c r="J3755" s="65">
        <v>7</v>
      </c>
      <c r="K3755" s="65">
        <v>36</v>
      </c>
      <c r="L3755" s="65">
        <v>467</v>
      </c>
      <c r="M3755" s="65" t="s">
        <v>275</v>
      </c>
    </row>
    <row r="3756" spans="1:13" ht="12.75" customHeight="1">
      <c r="A3756" s="65" t="str">
        <f>IF(ROW()=1,"KEY",IF(ISNA(VLOOKUP(B3756,車名対応マスタ!B:D,3,FALSE)),"",IF(VLOOKUP(B3756,車名対応マスタ!B:D,3,FALSE)="","",$D3756&amp;" "&amp;IF($G3756="9","J","O")&amp;" "&amp;$I3756&amp;" "&amp;IF($I3756&lt;=TEXT(★完成資料!$A$1,"yyyymm"),TEXT(★完成資料!$A$1,"yyyymm"),"999999")&amp; " " &amp; LEFT(F3756 &amp; "          ",10))))</f>
        <v xml:space="preserve">T O 202202 yyyy00 HV        </v>
      </c>
      <c r="B3756" s="68" t="s">
        <v>314</v>
      </c>
      <c r="C3756" s="68" t="s">
        <v>160</v>
      </c>
      <c r="D3756" s="68" t="s">
        <v>287</v>
      </c>
      <c r="E3756" s="68" t="s">
        <v>359</v>
      </c>
      <c r="F3756" s="68" t="s">
        <v>360</v>
      </c>
      <c r="G3756" s="68" t="s">
        <v>77</v>
      </c>
      <c r="H3756" s="68" t="s">
        <v>273</v>
      </c>
      <c r="I3756" s="68" t="s">
        <v>640</v>
      </c>
      <c r="J3756" s="65">
        <v>14</v>
      </c>
      <c r="K3756" s="65">
        <v>66</v>
      </c>
      <c r="L3756" s="65">
        <v>467</v>
      </c>
      <c r="M3756" s="65" t="s">
        <v>275</v>
      </c>
    </row>
    <row r="3757" spans="1:13" ht="12.75" customHeight="1">
      <c r="A3757" s="65" t="str">
        <f>IF(ROW()=1,"KEY",IF(ISNA(VLOOKUP(B3757,車名対応マスタ!B:D,3,FALSE)),"",IF(VLOOKUP(B3757,車名対応マスタ!B:D,3,FALSE)="","",$D3757&amp;" "&amp;IF($G3757="9","J","O")&amp;" "&amp;$I3757&amp;" "&amp;IF($I3757&lt;=TEXT(★完成資料!$A$1,"yyyymm"),TEXT(★完成資料!$A$1,"yyyymm"),"999999")&amp; " " &amp; LEFT(F3757 &amp; "          ",10))))</f>
        <v xml:space="preserve">T O 202203 yyyy00 HV        </v>
      </c>
      <c r="B3757" s="68" t="s">
        <v>314</v>
      </c>
      <c r="C3757" s="68" t="s">
        <v>160</v>
      </c>
      <c r="D3757" s="68" t="s">
        <v>287</v>
      </c>
      <c r="E3757" s="68" t="s">
        <v>359</v>
      </c>
      <c r="F3757" s="68" t="s">
        <v>360</v>
      </c>
      <c r="G3757" s="68" t="s">
        <v>77</v>
      </c>
      <c r="H3757" s="68" t="s">
        <v>273</v>
      </c>
      <c r="I3757" s="68" t="s">
        <v>641</v>
      </c>
      <c r="J3757" s="65">
        <v>64</v>
      </c>
      <c r="K3757" s="65">
        <v>75</v>
      </c>
      <c r="L3757" s="65">
        <v>467</v>
      </c>
      <c r="M3757" s="65" t="s">
        <v>275</v>
      </c>
    </row>
    <row r="3758" spans="1:13" ht="12.75" customHeight="1">
      <c r="A3758" s="65" t="str">
        <f>IF(ROW()=1,"KEY",IF(ISNA(VLOOKUP(B3758,車名対応マスタ!B:D,3,FALSE)),"",IF(VLOOKUP(B3758,車名対応マスタ!B:D,3,FALSE)="","",$D3758&amp;" "&amp;IF($G3758="9","J","O")&amp;" "&amp;$I3758&amp;" "&amp;IF($I3758&lt;=TEXT(★完成資料!$A$1,"yyyymm"),TEXT(★完成資料!$A$1,"yyyymm"),"999999")&amp; " " &amp; LEFT(F3758 &amp; "          ",10))))</f>
        <v xml:space="preserve">T O 202204 yyyy00 HV        </v>
      </c>
      <c r="B3758" s="68" t="s">
        <v>314</v>
      </c>
      <c r="C3758" s="68" t="s">
        <v>160</v>
      </c>
      <c r="D3758" s="68" t="s">
        <v>287</v>
      </c>
      <c r="E3758" s="68" t="s">
        <v>359</v>
      </c>
      <c r="F3758" s="68" t="s">
        <v>360</v>
      </c>
      <c r="G3758" s="68" t="s">
        <v>77</v>
      </c>
      <c r="H3758" s="68" t="s">
        <v>273</v>
      </c>
      <c r="I3758" s="68" t="s">
        <v>642</v>
      </c>
      <c r="J3758" s="65">
        <v>101</v>
      </c>
      <c r="K3758" s="65">
        <v>60</v>
      </c>
      <c r="L3758" s="65">
        <v>467</v>
      </c>
      <c r="M3758" s="65" t="s">
        <v>275</v>
      </c>
    </row>
    <row r="3759" spans="1:13" ht="12.75" customHeight="1">
      <c r="A3759" s="65" t="str">
        <f>IF(ROW()=1,"KEY",IF(ISNA(VLOOKUP(B3759,車名対応マスタ!B:D,3,FALSE)),"",IF(VLOOKUP(B3759,車名対応マスタ!B:D,3,FALSE)="","",$D3759&amp;" "&amp;IF($G3759="9","J","O")&amp;" "&amp;$I3759&amp;" "&amp;IF($I3759&lt;=TEXT(★完成資料!$A$1,"yyyymm"),TEXT(★完成資料!$A$1,"yyyymm"),"999999")&amp; " " &amp; LEFT(F3759 &amp; "          ",10))))</f>
        <v xml:space="preserve">T O 202205 yyyy00 HV        </v>
      </c>
      <c r="B3759" s="68" t="s">
        <v>314</v>
      </c>
      <c r="C3759" s="68" t="s">
        <v>160</v>
      </c>
      <c r="D3759" s="68" t="s">
        <v>287</v>
      </c>
      <c r="E3759" s="68" t="s">
        <v>359</v>
      </c>
      <c r="F3759" s="68" t="s">
        <v>360</v>
      </c>
      <c r="G3759" s="68" t="s">
        <v>77</v>
      </c>
      <c r="H3759" s="68" t="s">
        <v>273</v>
      </c>
      <c r="I3759" s="68" t="s">
        <v>647</v>
      </c>
      <c r="J3759" s="65">
        <v>91</v>
      </c>
      <c r="K3759" s="65">
        <v>81</v>
      </c>
      <c r="L3759" s="65">
        <v>467</v>
      </c>
      <c r="M3759" s="65" t="s">
        <v>275</v>
      </c>
    </row>
    <row r="3760" spans="1:13" ht="12.75" customHeight="1">
      <c r="A3760" s="65" t="str">
        <f>IF(ROW()=1,"KEY",IF(ISNA(VLOOKUP(B3760,車名対応マスタ!B:D,3,FALSE)),"",IF(VLOOKUP(B3760,車名対応マスタ!B:D,3,FALSE)="","",$D3760&amp;" "&amp;IF($G3760="9","J","O")&amp;" "&amp;$I3760&amp;" "&amp;IF($I3760&lt;=TEXT(★完成資料!$A$1,"yyyymm"),TEXT(★完成資料!$A$1,"yyyymm"),"999999")&amp; " " &amp; LEFT(F3760 &amp; "          ",10))))</f>
        <v xml:space="preserve">T O 202206 yyyy00 HV        </v>
      </c>
      <c r="B3760" s="68" t="s">
        <v>314</v>
      </c>
      <c r="C3760" s="68" t="s">
        <v>160</v>
      </c>
      <c r="D3760" s="68" t="s">
        <v>287</v>
      </c>
      <c r="E3760" s="68" t="s">
        <v>359</v>
      </c>
      <c r="F3760" s="68" t="s">
        <v>360</v>
      </c>
      <c r="G3760" s="68" t="s">
        <v>77</v>
      </c>
      <c r="H3760" s="68" t="s">
        <v>273</v>
      </c>
      <c r="I3760" s="68" t="s">
        <v>652</v>
      </c>
      <c r="J3760" s="65">
        <v>86</v>
      </c>
      <c r="K3760" s="65">
        <v>126</v>
      </c>
      <c r="L3760" s="65">
        <v>467</v>
      </c>
      <c r="M3760" s="65" t="s">
        <v>275</v>
      </c>
    </row>
    <row r="3761" spans="1:13" ht="12.75" customHeight="1">
      <c r="A3761" s="65" t="str">
        <f>IF(ROW()=1,"KEY",IF(ISNA(VLOOKUP(B3761,車名対応マスタ!B:D,3,FALSE)),"",IF(VLOOKUP(B3761,車名対応マスタ!B:D,3,FALSE)="","",$D3761&amp;" "&amp;IF($G3761="9","J","O")&amp;" "&amp;$I3761&amp;" "&amp;IF($I3761&lt;=TEXT(★完成資料!$A$1,"yyyymm"),TEXT(★完成資料!$A$1,"yyyymm"),"999999")&amp; " " &amp; LEFT(F3761 &amp; "          ",10))))</f>
        <v xml:space="preserve">T O 202207 yyyy00 HV        </v>
      </c>
      <c r="B3761" s="68" t="s">
        <v>314</v>
      </c>
      <c r="C3761" s="68" t="s">
        <v>160</v>
      </c>
      <c r="D3761" s="68" t="s">
        <v>287</v>
      </c>
      <c r="E3761" s="68" t="s">
        <v>359</v>
      </c>
      <c r="F3761" s="68" t="s">
        <v>360</v>
      </c>
      <c r="G3761" s="68" t="s">
        <v>77</v>
      </c>
      <c r="H3761" s="68" t="s">
        <v>273</v>
      </c>
      <c r="I3761" s="68" t="s">
        <v>655</v>
      </c>
      <c r="J3761" s="65">
        <v>49</v>
      </c>
      <c r="K3761" s="65">
        <v>73</v>
      </c>
      <c r="L3761" s="65">
        <v>467</v>
      </c>
      <c r="M3761" s="65" t="s">
        <v>275</v>
      </c>
    </row>
    <row r="3762" spans="1:13" ht="12.75" customHeight="1">
      <c r="A3762" s="65" t="str">
        <f>IF(ROW()=1,"KEY",IF(ISNA(VLOOKUP(B3762,車名対応マスタ!B:D,3,FALSE)),"",IF(VLOOKUP(B3762,車名対応マスタ!B:D,3,FALSE)="","",$D3762&amp;" "&amp;IF($G3762="9","J","O")&amp;" "&amp;$I3762&amp;" "&amp;IF($I3762&lt;=TEXT(★完成資料!$A$1,"yyyymm"),TEXT(★完成資料!$A$1,"yyyymm"),"999999")&amp; " " &amp; LEFT(F3762 &amp; "          ",10))))</f>
        <v xml:space="preserve">T O 202208 yyyy00 HV        </v>
      </c>
      <c r="B3762" s="68" t="s">
        <v>314</v>
      </c>
      <c r="C3762" s="68" t="s">
        <v>160</v>
      </c>
      <c r="D3762" s="68" t="s">
        <v>287</v>
      </c>
      <c r="E3762" s="68" t="s">
        <v>359</v>
      </c>
      <c r="F3762" s="68" t="s">
        <v>360</v>
      </c>
      <c r="G3762" s="68" t="s">
        <v>77</v>
      </c>
      <c r="H3762" s="68" t="s">
        <v>273</v>
      </c>
      <c r="I3762" s="68" t="s">
        <v>656</v>
      </c>
      <c r="J3762" s="65">
        <v>54</v>
      </c>
      <c r="K3762" s="65">
        <v>72</v>
      </c>
      <c r="L3762" s="65">
        <v>467</v>
      </c>
      <c r="M3762" s="65" t="s">
        <v>275</v>
      </c>
    </row>
    <row r="3763" spans="1:13" ht="12.75" customHeight="1">
      <c r="A3763" s="65" t="str">
        <f>IF(ROW()=1,"KEY",IF(ISNA(VLOOKUP(B3763,車名対応マスタ!B:D,3,FALSE)),"",IF(VLOOKUP(B3763,車名対応マスタ!B:D,3,FALSE)="","",$D3763&amp;" "&amp;IF($G3763="9","J","O")&amp;" "&amp;$I3763&amp;" "&amp;IF($I3763&lt;=TEXT(★完成資料!$A$1,"yyyymm"),TEXT(★完成資料!$A$1,"yyyymm"),"999999")&amp; " " &amp; LEFT(F3763 &amp; "          ",10))))</f>
        <v xml:space="preserve">T O 202209 yyyy00 HV        </v>
      </c>
      <c r="B3763" s="68" t="s">
        <v>314</v>
      </c>
      <c r="C3763" s="68" t="s">
        <v>160</v>
      </c>
      <c r="D3763" s="68" t="s">
        <v>287</v>
      </c>
      <c r="E3763" s="68" t="s">
        <v>359</v>
      </c>
      <c r="F3763" s="68" t="s">
        <v>360</v>
      </c>
      <c r="G3763" s="68" t="s">
        <v>77</v>
      </c>
      <c r="H3763" s="68" t="s">
        <v>273</v>
      </c>
      <c r="I3763" s="68" t="s">
        <v>657</v>
      </c>
      <c r="J3763" s="65">
        <v>83</v>
      </c>
      <c r="K3763" s="65">
        <v>39</v>
      </c>
      <c r="L3763" s="65">
        <v>467</v>
      </c>
      <c r="M3763" s="65" t="s">
        <v>275</v>
      </c>
    </row>
    <row r="3764" spans="1:13" ht="12.75" customHeight="1">
      <c r="A3764" s="65" t="str">
        <f>IF(ROW()=1,"KEY",IF(ISNA(VLOOKUP(B3764,車名対応マスタ!B:D,3,FALSE)),"",IF(VLOOKUP(B3764,車名対応マスタ!B:D,3,FALSE)="","",$D3764&amp;" "&amp;IF($G3764="9","J","O")&amp;" "&amp;$I3764&amp;" "&amp;IF($I3764&lt;=TEXT(★完成資料!$A$1,"yyyymm"),TEXT(★完成資料!$A$1,"yyyymm"),"999999")&amp; " " &amp; LEFT(F3764 &amp; "          ",10))))</f>
        <v xml:space="preserve">T O 202210 yyyy00 HV        </v>
      </c>
      <c r="B3764" s="68" t="s">
        <v>314</v>
      </c>
      <c r="C3764" s="68" t="s">
        <v>160</v>
      </c>
      <c r="D3764" s="68" t="s">
        <v>287</v>
      </c>
      <c r="E3764" s="68" t="s">
        <v>359</v>
      </c>
      <c r="F3764" s="68" t="s">
        <v>360</v>
      </c>
      <c r="G3764" s="68" t="s">
        <v>77</v>
      </c>
      <c r="H3764" s="68" t="s">
        <v>273</v>
      </c>
      <c r="I3764" s="68" t="s">
        <v>663</v>
      </c>
      <c r="J3764" s="65">
        <v>66</v>
      </c>
      <c r="K3764" s="65">
        <v>15</v>
      </c>
      <c r="L3764" s="65">
        <v>467</v>
      </c>
      <c r="M3764" s="65" t="s">
        <v>275</v>
      </c>
    </row>
    <row r="3765" spans="1:13" ht="12.75" customHeight="1">
      <c r="A3765" s="65" t="str">
        <f>IF(ROW()=1,"KEY",IF(ISNA(VLOOKUP(B3765,車名対応マスタ!B:D,3,FALSE)),"",IF(VLOOKUP(B3765,車名対応マスタ!B:D,3,FALSE)="","",$D3765&amp;" "&amp;IF($G3765="9","J","O")&amp;" "&amp;$I3765&amp;" "&amp;IF($I3765&lt;=TEXT(★完成資料!$A$1,"yyyymm"),TEXT(★完成資料!$A$1,"yyyymm"),"999999")&amp; " " &amp; LEFT(F3765 &amp; "          ",10))))</f>
        <v xml:space="preserve">T O 202201 yyyy00 HV        </v>
      </c>
      <c r="B3765" s="68" t="s">
        <v>314</v>
      </c>
      <c r="C3765" s="68" t="s">
        <v>160</v>
      </c>
      <c r="D3765" s="68" t="s">
        <v>287</v>
      </c>
      <c r="E3765" s="68" t="s">
        <v>359</v>
      </c>
      <c r="F3765" s="68" t="s">
        <v>360</v>
      </c>
      <c r="G3765" s="68" t="s">
        <v>77</v>
      </c>
      <c r="H3765" s="68" t="s">
        <v>273</v>
      </c>
      <c r="I3765" s="68" t="s">
        <v>639</v>
      </c>
      <c r="J3765" s="65">
        <v>2</v>
      </c>
      <c r="L3765" s="65">
        <v>616</v>
      </c>
      <c r="M3765" s="65" t="s">
        <v>383</v>
      </c>
    </row>
    <row r="3766" spans="1:13" ht="12.75" customHeight="1">
      <c r="A3766" s="65" t="str">
        <f>IF(ROW()=1,"KEY",IF(ISNA(VLOOKUP(B3766,車名対応マスタ!B:D,3,FALSE)),"",IF(VLOOKUP(B3766,車名対応マスタ!B:D,3,FALSE)="","",$D3766&amp;" "&amp;IF($G3766="9","J","O")&amp;" "&amp;$I3766&amp;" "&amp;IF($I3766&lt;=TEXT(★完成資料!$A$1,"yyyymm"),TEXT(★完成資料!$A$1,"yyyymm"),"999999")&amp; " " &amp; LEFT(F3766 &amp; "          ",10))))</f>
        <v xml:space="preserve">T O 202202 yyyy00 HV        </v>
      </c>
      <c r="B3766" s="68" t="s">
        <v>314</v>
      </c>
      <c r="C3766" s="68" t="s">
        <v>160</v>
      </c>
      <c r="D3766" s="68" t="s">
        <v>287</v>
      </c>
      <c r="E3766" s="68" t="s">
        <v>359</v>
      </c>
      <c r="F3766" s="68" t="s">
        <v>360</v>
      </c>
      <c r="G3766" s="68" t="s">
        <v>77</v>
      </c>
      <c r="H3766" s="68" t="s">
        <v>273</v>
      </c>
      <c r="I3766" s="68" t="s">
        <v>640</v>
      </c>
      <c r="J3766" s="65">
        <v>1</v>
      </c>
      <c r="K3766" s="65">
        <v>2</v>
      </c>
      <c r="L3766" s="65">
        <v>616</v>
      </c>
      <c r="M3766" s="65" t="s">
        <v>383</v>
      </c>
    </row>
    <row r="3767" spans="1:13" ht="12.75" customHeight="1">
      <c r="A3767" s="65" t="str">
        <f>IF(ROW()=1,"KEY",IF(ISNA(VLOOKUP(B3767,車名対応マスタ!B:D,3,FALSE)),"",IF(VLOOKUP(B3767,車名対応マスタ!B:D,3,FALSE)="","",$D3767&amp;" "&amp;IF($G3767="9","J","O")&amp;" "&amp;$I3767&amp;" "&amp;IF($I3767&lt;=TEXT(★完成資料!$A$1,"yyyymm"),TEXT(★完成資料!$A$1,"yyyymm"),"999999")&amp; " " &amp; LEFT(F3767 &amp; "          ",10))))</f>
        <v xml:space="preserve">T O 202203 yyyy00 HV        </v>
      </c>
      <c r="B3767" s="68" t="s">
        <v>314</v>
      </c>
      <c r="C3767" s="68" t="s">
        <v>160</v>
      </c>
      <c r="D3767" s="68" t="s">
        <v>287</v>
      </c>
      <c r="E3767" s="68" t="s">
        <v>359</v>
      </c>
      <c r="F3767" s="68" t="s">
        <v>360</v>
      </c>
      <c r="G3767" s="68" t="s">
        <v>77</v>
      </c>
      <c r="H3767" s="68" t="s">
        <v>273</v>
      </c>
      <c r="I3767" s="68" t="s">
        <v>641</v>
      </c>
      <c r="J3767" s="65">
        <v>6</v>
      </c>
      <c r="K3767" s="65">
        <v>22</v>
      </c>
      <c r="L3767" s="65">
        <v>616</v>
      </c>
      <c r="M3767" s="65" t="s">
        <v>383</v>
      </c>
    </row>
    <row r="3768" spans="1:13" ht="12.75" customHeight="1">
      <c r="A3768" s="65" t="str">
        <f>IF(ROW()=1,"KEY",IF(ISNA(VLOOKUP(B3768,車名対応マスタ!B:D,3,FALSE)),"",IF(VLOOKUP(B3768,車名対応マスタ!B:D,3,FALSE)="","",$D3768&amp;" "&amp;IF($G3768="9","J","O")&amp;" "&amp;$I3768&amp;" "&amp;IF($I3768&lt;=TEXT(★完成資料!$A$1,"yyyymm"),TEXT(★完成資料!$A$1,"yyyymm"),"999999")&amp; " " &amp; LEFT(F3768 &amp; "          ",10))))</f>
        <v xml:space="preserve">T O 202204 yyyy00 HV        </v>
      </c>
      <c r="B3768" s="68" t="s">
        <v>314</v>
      </c>
      <c r="C3768" s="68" t="s">
        <v>160</v>
      </c>
      <c r="D3768" s="68" t="s">
        <v>287</v>
      </c>
      <c r="E3768" s="68" t="s">
        <v>359</v>
      </c>
      <c r="F3768" s="68" t="s">
        <v>360</v>
      </c>
      <c r="G3768" s="68" t="s">
        <v>77</v>
      </c>
      <c r="H3768" s="68" t="s">
        <v>273</v>
      </c>
      <c r="I3768" s="68" t="s">
        <v>642</v>
      </c>
      <c r="J3768" s="65">
        <v>10</v>
      </c>
      <c r="K3768" s="65">
        <v>9</v>
      </c>
      <c r="L3768" s="65">
        <v>616</v>
      </c>
      <c r="M3768" s="65" t="s">
        <v>383</v>
      </c>
    </row>
    <row r="3769" spans="1:13" ht="12.75" customHeight="1">
      <c r="A3769" s="65" t="str">
        <f>IF(ROW()=1,"KEY",IF(ISNA(VLOOKUP(B3769,車名対応マスタ!B:D,3,FALSE)),"",IF(VLOOKUP(B3769,車名対応マスタ!B:D,3,FALSE)="","",$D3769&amp;" "&amp;IF($G3769="9","J","O")&amp;" "&amp;$I3769&amp;" "&amp;IF($I3769&lt;=TEXT(★完成資料!$A$1,"yyyymm"),TEXT(★完成資料!$A$1,"yyyymm"),"999999")&amp; " " &amp; LEFT(F3769 &amp; "          ",10))))</f>
        <v xml:space="preserve">T O 202205 yyyy00 HV        </v>
      </c>
      <c r="B3769" s="68" t="s">
        <v>314</v>
      </c>
      <c r="C3769" s="68" t="s">
        <v>160</v>
      </c>
      <c r="D3769" s="68" t="s">
        <v>287</v>
      </c>
      <c r="E3769" s="68" t="s">
        <v>359</v>
      </c>
      <c r="F3769" s="68" t="s">
        <v>360</v>
      </c>
      <c r="G3769" s="68" t="s">
        <v>77</v>
      </c>
      <c r="H3769" s="68" t="s">
        <v>273</v>
      </c>
      <c r="I3769" s="68" t="s">
        <v>647</v>
      </c>
      <c r="J3769" s="65">
        <v>27</v>
      </c>
      <c r="K3769" s="65">
        <v>5</v>
      </c>
      <c r="L3769" s="65">
        <v>616</v>
      </c>
      <c r="M3769" s="65" t="s">
        <v>383</v>
      </c>
    </row>
    <row r="3770" spans="1:13" ht="12.75" customHeight="1">
      <c r="A3770" s="65" t="str">
        <f>IF(ROW()=1,"KEY",IF(ISNA(VLOOKUP(B3770,車名対応マスタ!B:D,3,FALSE)),"",IF(VLOOKUP(B3770,車名対応マスタ!B:D,3,FALSE)="","",$D3770&amp;" "&amp;IF($G3770="9","J","O")&amp;" "&amp;$I3770&amp;" "&amp;IF($I3770&lt;=TEXT(★完成資料!$A$1,"yyyymm"),TEXT(★完成資料!$A$1,"yyyymm"),"999999")&amp; " " &amp; LEFT(F3770 &amp; "          ",10))))</f>
        <v xml:space="preserve">T O 202206 yyyy00 HV        </v>
      </c>
      <c r="B3770" s="68" t="s">
        <v>314</v>
      </c>
      <c r="C3770" s="68" t="s">
        <v>160</v>
      </c>
      <c r="D3770" s="68" t="s">
        <v>287</v>
      </c>
      <c r="E3770" s="68" t="s">
        <v>359</v>
      </c>
      <c r="F3770" s="68" t="s">
        <v>360</v>
      </c>
      <c r="G3770" s="68" t="s">
        <v>77</v>
      </c>
      <c r="H3770" s="68" t="s">
        <v>273</v>
      </c>
      <c r="I3770" s="68" t="s">
        <v>652</v>
      </c>
      <c r="J3770" s="65">
        <v>12</v>
      </c>
      <c r="K3770" s="65">
        <v>7</v>
      </c>
      <c r="L3770" s="65">
        <v>616</v>
      </c>
      <c r="M3770" s="65" t="s">
        <v>383</v>
      </c>
    </row>
    <row r="3771" spans="1:13" ht="12.75" customHeight="1">
      <c r="A3771" s="65" t="str">
        <f>IF(ROW()=1,"KEY",IF(ISNA(VLOOKUP(B3771,車名対応マスタ!B:D,3,FALSE)),"",IF(VLOOKUP(B3771,車名対応マスタ!B:D,3,FALSE)="","",$D3771&amp;" "&amp;IF($G3771="9","J","O")&amp;" "&amp;$I3771&amp;" "&amp;IF($I3771&lt;=TEXT(★完成資料!$A$1,"yyyymm"),TEXT(★完成資料!$A$1,"yyyymm"),"999999")&amp; " " &amp; LEFT(F3771 &amp; "          ",10))))</f>
        <v xml:space="preserve">T O 202207 yyyy00 HV        </v>
      </c>
      <c r="B3771" s="68" t="s">
        <v>314</v>
      </c>
      <c r="C3771" s="68" t="s">
        <v>160</v>
      </c>
      <c r="D3771" s="68" t="s">
        <v>287</v>
      </c>
      <c r="E3771" s="68" t="s">
        <v>359</v>
      </c>
      <c r="F3771" s="68" t="s">
        <v>360</v>
      </c>
      <c r="G3771" s="68" t="s">
        <v>77</v>
      </c>
      <c r="H3771" s="68" t="s">
        <v>273</v>
      </c>
      <c r="I3771" s="68" t="s">
        <v>655</v>
      </c>
      <c r="J3771" s="65">
        <v>1</v>
      </c>
      <c r="K3771" s="65">
        <v>5</v>
      </c>
      <c r="L3771" s="65">
        <v>616</v>
      </c>
      <c r="M3771" s="65" t="s">
        <v>383</v>
      </c>
    </row>
    <row r="3772" spans="1:13" ht="12.75" customHeight="1">
      <c r="A3772" s="65" t="str">
        <f>IF(ROW()=1,"KEY",IF(ISNA(VLOOKUP(B3772,車名対応マスタ!B:D,3,FALSE)),"",IF(VLOOKUP(B3772,車名対応マスタ!B:D,3,FALSE)="","",$D3772&amp;" "&amp;IF($G3772="9","J","O")&amp;" "&amp;$I3772&amp;" "&amp;IF($I3772&lt;=TEXT(★完成資料!$A$1,"yyyymm"),TEXT(★完成資料!$A$1,"yyyymm"),"999999")&amp; " " &amp; LEFT(F3772 &amp; "          ",10))))</f>
        <v xml:space="preserve">T O 202208 yyyy00 HV        </v>
      </c>
      <c r="B3772" s="68" t="s">
        <v>314</v>
      </c>
      <c r="C3772" s="68" t="s">
        <v>160</v>
      </c>
      <c r="D3772" s="68" t="s">
        <v>287</v>
      </c>
      <c r="E3772" s="68" t="s">
        <v>359</v>
      </c>
      <c r="F3772" s="68" t="s">
        <v>360</v>
      </c>
      <c r="G3772" s="68" t="s">
        <v>77</v>
      </c>
      <c r="H3772" s="68" t="s">
        <v>273</v>
      </c>
      <c r="I3772" s="68" t="s">
        <v>656</v>
      </c>
      <c r="J3772" s="65">
        <v>2</v>
      </c>
      <c r="K3772" s="65">
        <v>10</v>
      </c>
      <c r="L3772" s="65">
        <v>616</v>
      </c>
      <c r="M3772" s="65" t="s">
        <v>383</v>
      </c>
    </row>
    <row r="3773" spans="1:13" ht="12.75" customHeight="1">
      <c r="A3773" s="65" t="str">
        <f>IF(ROW()=1,"KEY",IF(ISNA(VLOOKUP(B3773,車名対応マスタ!B:D,3,FALSE)),"",IF(VLOOKUP(B3773,車名対応マスタ!B:D,3,FALSE)="","",$D3773&amp;" "&amp;IF($G3773="9","J","O")&amp;" "&amp;$I3773&amp;" "&amp;IF($I3773&lt;=TEXT(★完成資料!$A$1,"yyyymm"),TEXT(★完成資料!$A$1,"yyyymm"),"999999")&amp; " " &amp; LEFT(F3773 &amp; "          ",10))))</f>
        <v xml:space="preserve">T O 202209 yyyy00 HV        </v>
      </c>
      <c r="B3773" s="68" t="s">
        <v>314</v>
      </c>
      <c r="C3773" s="68" t="s">
        <v>160</v>
      </c>
      <c r="D3773" s="68" t="s">
        <v>287</v>
      </c>
      <c r="E3773" s="68" t="s">
        <v>359</v>
      </c>
      <c r="F3773" s="68" t="s">
        <v>360</v>
      </c>
      <c r="G3773" s="68" t="s">
        <v>77</v>
      </c>
      <c r="H3773" s="68" t="s">
        <v>273</v>
      </c>
      <c r="I3773" s="68" t="s">
        <v>657</v>
      </c>
      <c r="J3773" s="65">
        <v>5</v>
      </c>
      <c r="K3773" s="65">
        <v>5</v>
      </c>
      <c r="L3773" s="65">
        <v>616</v>
      </c>
      <c r="M3773" s="65" t="s">
        <v>383</v>
      </c>
    </row>
    <row r="3774" spans="1:13" ht="12.75" customHeight="1">
      <c r="A3774" s="65" t="str">
        <f>IF(ROW()=1,"KEY",IF(ISNA(VLOOKUP(B3774,車名対応マスタ!B:D,3,FALSE)),"",IF(VLOOKUP(B3774,車名対応マスタ!B:D,3,FALSE)="","",$D3774&amp;" "&amp;IF($G3774="9","J","O")&amp;" "&amp;$I3774&amp;" "&amp;IF($I3774&lt;=TEXT(★完成資料!$A$1,"yyyymm"),TEXT(★完成資料!$A$1,"yyyymm"),"999999")&amp; " " &amp; LEFT(F3774 &amp; "          ",10))))</f>
        <v xml:space="preserve">T O 202210 yyyy00 HV        </v>
      </c>
      <c r="B3774" s="68" t="s">
        <v>314</v>
      </c>
      <c r="C3774" s="68" t="s">
        <v>160</v>
      </c>
      <c r="D3774" s="68" t="s">
        <v>287</v>
      </c>
      <c r="E3774" s="68" t="s">
        <v>359</v>
      </c>
      <c r="F3774" s="68" t="s">
        <v>360</v>
      </c>
      <c r="G3774" s="68" t="s">
        <v>77</v>
      </c>
      <c r="H3774" s="68" t="s">
        <v>273</v>
      </c>
      <c r="I3774" s="68" t="s">
        <v>663</v>
      </c>
      <c r="J3774" s="65">
        <v>16</v>
      </c>
      <c r="K3774" s="65">
        <v>11</v>
      </c>
      <c r="L3774" s="65">
        <v>616</v>
      </c>
      <c r="M3774" s="65" t="s">
        <v>383</v>
      </c>
    </row>
    <row r="3775" spans="1:13" ht="12.75" customHeight="1">
      <c r="A3775" s="65" t="str">
        <f>IF(ROW()=1,"KEY",IF(ISNA(VLOOKUP(B3775,車名対応マスタ!B:D,3,FALSE)),"",IF(VLOOKUP(B3775,車名対応マスタ!B:D,3,FALSE)="","",$D3775&amp;" "&amp;IF($G3775="9","J","O")&amp;" "&amp;$I3775&amp;" "&amp;IF($I3775&lt;=TEXT(★完成資料!$A$1,"yyyymm"),TEXT(★完成資料!$A$1,"yyyymm"),"999999")&amp; " " &amp; LEFT(F3775 &amp; "          ",10))))</f>
        <v xml:space="preserve">T O 202201 yyyy00 HV        </v>
      </c>
      <c r="B3775" s="68" t="s">
        <v>314</v>
      </c>
      <c r="C3775" s="68" t="s">
        <v>160</v>
      </c>
      <c r="D3775" s="68" t="s">
        <v>287</v>
      </c>
      <c r="E3775" s="68" t="s">
        <v>359</v>
      </c>
      <c r="F3775" s="68" t="s">
        <v>360</v>
      </c>
      <c r="G3775" s="68" t="s">
        <v>77</v>
      </c>
      <c r="H3775" s="68" t="s">
        <v>273</v>
      </c>
      <c r="I3775" s="68" t="s">
        <v>639</v>
      </c>
      <c r="J3775" s="65">
        <v>38</v>
      </c>
      <c r="K3775" s="65">
        <v>21</v>
      </c>
      <c r="L3775" s="65">
        <v>432</v>
      </c>
      <c r="M3775" s="65" t="s">
        <v>424</v>
      </c>
    </row>
    <row r="3776" spans="1:13" ht="12.75" customHeight="1">
      <c r="A3776" s="65" t="str">
        <f>IF(ROW()=1,"KEY",IF(ISNA(VLOOKUP(B3776,車名対応マスタ!B:D,3,FALSE)),"",IF(VLOOKUP(B3776,車名対応マスタ!B:D,3,FALSE)="","",$D3776&amp;" "&amp;IF($G3776="9","J","O")&amp;" "&amp;$I3776&amp;" "&amp;IF($I3776&lt;=TEXT(★完成資料!$A$1,"yyyymm"),TEXT(★完成資料!$A$1,"yyyymm"),"999999")&amp; " " &amp; LEFT(F3776 &amp; "          ",10))))</f>
        <v xml:space="preserve">T O 202202 yyyy00 HV        </v>
      </c>
      <c r="B3776" s="68" t="s">
        <v>314</v>
      </c>
      <c r="C3776" s="68" t="s">
        <v>160</v>
      </c>
      <c r="D3776" s="68" t="s">
        <v>287</v>
      </c>
      <c r="E3776" s="68" t="s">
        <v>359</v>
      </c>
      <c r="F3776" s="68" t="s">
        <v>360</v>
      </c>
      <c r="G3776" s="68" t="s">
        <v>77</v>
      </c>
      <c r="H3776" s="68" t="s">
        <v>273</v>
      </c>
      <c r="I3776" s="68" t="s">
        <v>640</v>
      </c>
      <c r="J3776" s="65">
        <v>7</v>
      </c>
      <c r="K3776" s="65">
        <v>24</v>
      </c>
      <c r="L3776" s="65">
        <v>432</v>
      </c>
      <c r="M3776" s="65" t="s">
        <v>424</v>
      </c>
    </row>
    <row r="3777" spans="1:13" ht="12.75" customHeight="1">
      <c r="A3777" s="65" t="str">
        <f>IF(ROW()=1,"KEY",IF(ISNA(VLOOKUP(B3777,車名対応マスタ!B:D,3,FALSE)),"",IF(VLOOKUP(B3777,車名対応マスタ!B:D,3,FALSE)="","",$D3777&amp;" "&amp;IF($G3777="9","J","O")&amp;" "&amp;$I3777&amp;" "&amp;IF($I3777&lt;=TEXT(★完成資料!$A$1,"yyyymm"),TEXT(★完成資料!$A$1,"yyyymm"),"999999")&amp; " " &amp; LEFT(F3777 &amp; "          ",10))))</f>
        <v xml:space="preserve">T O 202203 yyyy00 HV        </v>
      </c>
      <c r="B3777" s="68" t="s">
        <v>314</v>
      </c>
      <c r="C3777" s="68" t="s">
        <v>160</v>
      </c>
      <c r="D3777" s="68" t="s">
        <v>287</v>
      </c>
      <c r="E3777" s="68" t="s">
        <v>359</v>
      </c>
      <c r="F3777" s="68" t="s">
        <v>360</v>
      </c>
      <c r="G3777" s="68" t="s">
        <v>77</v>
      </c>
      <c r="H3777" s="68" t="s">
        <v>273</v>
      </c>
      <c r="I3777" s="68" t="s">
        <v>641</v>
      </c>
      <c r="J3777" s="65">
        <v>30</v>
      </c>
      <c r="K3777" s="65">
        <v>45</v>
      </c>
      <c r="L3777" s="65">
        <v>432</v>
      </c>
      <c r="M3777" s="65" t="s">
        <v>424</v>
      </c>
    </row>
    <row r="3778" spans="1:13" ht="12.75" customHeight="1">
      <c r="A3778" s="65" t="str">
        <f>IF(ROW()=1,"KEY",IF(ISNA(VLOOKUP(B3778,車名対応マスタ!B:D,3,FALSE)),"",IF(VLOOKUP(B3778,車名対応マスタ!B:D,3,FALSE)="","",$D3778&amp;" "&amp;IF($G3778="9","J","O")&amp;" "&amp;$I3778&amp;" "&amp;IF($I3778&lt;=TEXT(★完成資料!$A$1,"yyyymm"),TEXT(★完成資料!$A$1,"yyyymm"),"999999")&amp; " " &amp; LEFT(F3778 &amp; "          ",10))))</f>
        <v xml:space="preserve">T O 202204 yyyy00 HV        </v>
      </c>
      <c r="B3778" s="68" t="s">
        <v>314</v>
      </c>
      <c r="C3778" s="68" t="s">
        <v>160</v>
      </c>
      <c r="D3778" s="68" t="s">
        <v>287</v>
      </c>
      <c r="E3778" s="68" t="s">
        <v>359</v>
      </c>
      <c r="F3778" s="68" t="s">
        <v>360</v>
      </c>
      <c r="G3778" s="68" t="s">
        <v>77</v>
      </c>
      <c r="H3778" s="68" t="s">
        <v>273</v>
      </c>
      <c r="I3778" s="68" t="s">
        <v>642</v>
      </c>
      <c r="J3778" s="65">
        <v>98</v>
      </c>
      <c r="K3778" s="65">
        <v>46</v>
      </c>
      <c r="L3778" s="65">
        <v>432</v>
      </c>
      <c r="M3778" s="65" t="s">
        <v>424</v>
      </c>
    </row>
    <row r="3779" spans="1:13" ht="12.75" customHeight="1">
      <c r="A3779" s="65" t="str">
        <f>IF(ROW()=1,"KEY",IF(ISNA(VLOOKUP(B3779,車名対応マスタ!B:D,3,FALSE)),"",IF(VLOOKUP(B3779,車名対応マスタ!B:D,3,FALSE)="","",$D3779&amp;" "&amp;IF($G3779="9","J","O")&amp;" "&amp;$I3779&amp;" "&amp;IF($I3779&lt;=TEXT(★完成資料!$A$1,"yyyymm"),TEXT(★完成資料!$A$1,"yyyymm"),"999999")&amp; " " &amp; LEFT(F3779 &amp; "          ",10))))</f>
        <v xml:space="preserve">T O 202205 yyyy00 HV        </v>
      </c>
      <c r="B3779" s="68" t="s">
        <v>314</v>
      </c>
      <c r="C3779" s="68" t="s">
        <v>160</v>
      </c>
      <c r="D3779" s="68" t="s">
        <v>287</v>
      </c>
      <c r="E3779" s="68" t="s">
        <v>359</v>
      </c>
      <c r="F3779" s="68" t="s">
        <v>360</v>
      </c>
      <c r="G3779" s="68" t="s">
        <v>77</v>
      </c>
      <c r="H3779" s="68" t="s">
        <v>273</v>
      </c>
      <c r="I3779" s="68" t="s">
        <v>647</v>
      </c>
      <c r="J3779" s="65">
        <v>67</v>
      </c>
      <c r="K3779" s="65">
        <v>38</v>
      </c>
      <c r="L3779" s="65">
        <v>432</v>
      </c>
      <c r="M3779" s="65" t="s">
        <v>424</v>
      </c>
    </row>
    <row r="3780" spans="1:13" ht="12.75" customHeight="1">
      <c r="A3780" s="65" t="str">
        <f>IF(ROW()=1,"KEY",IF(ISNA(VLOOKUP(B3780,車名対応マスタ!B:D,3,FALSE)),"",IF(VLOOKUP(B3780,車名対応マスタ!B:D,3,FALSE)="","",$D3780&amp;" "&amp;IF($G3780="9","J","O")&amp;" "&amp;$I3780&amp;" "&amp;IF($I3780&lt;=TEXT(★完成資料!$A$1,"yyyymm"),TEXT(★完成資料!$A$1,"yyyymm"),"999999")&amp; " " &amp; LEFT(F3780 &amp; "          ",10))))</f>
        <v xml:space="preserve">T O 202206 yyyy00 HV        </v>
      </c>
      <c r="B3780" s="68" t="s">
        <v>314</v>
      </c>
      <c r="C3780" s="68" t="s">
        <v>160</v>
      </c>
      <c r="D3780" s="68" t="s">
        <v>287</v>
      </c>
      <c r="E3780" s="68" t="s">
        <v>359</v>
      </c>
      <c r="F3780" s="68" t="s">
        <v>360</v>
      </c>
      <c r="G3780" s="68" t="s">
        <v>77</v>
      </c>
      <c r="H3780" s="68" t="s">
        <v>273</v>
      </c>
      <c r="I3780" s="68" t="s">
        <v>652</v>
      </c>
      <c r="J3780" s="65">
        <v>47</v>
      </c>
      <c r="K3780" s="65">
        <v>51</v>
      </c>
      <c r="L3780" s="65">
        <v>432</v>
      </c>
      <c r="M3780" s="65" t="s">
        <v>424</v>
      </c>
    </row>
    <row r="3781" spans="1:13" ht="12.75" customHeight="1">
      <c r="A3781" s="65" t="str">
        <f>IF(ROW()=1,"KEY",IF(ISNA(VLOOKUP(B3781,車名対応マスタ!B:D,3,FALSE)),"",IF(VLOOKUP(B3781,車名対応マスタ!B:D,3,FALSE)="","",$D3781&amp;" "&amp;IF($G3781="9","J","O")&amp;" "&amp;$I3781&amp;" "&amp;IF($I3781&lt;=TEXT(★完成資料!$A$1,"yyyymm"),TEXT(★完成資料!$A$1,"yyyymm"),"999999")&amp; " " &amp; LEFT(F3781 &amp; "          ",10))))</f>
        <v xml:space="preserve">T O 202207 yyyy00 HV        </v>
      </c>
      <c r="B3781" s="68" t="s">
        <v>314</v>
      </c>
      <c r="C3781" s="68" t="s">
        <v>160</v>
      </c>
      <c r="D3781" s="68" t="s">
        <v>287</v>
      </c>
      <c r="E3781" s="68" t="s">
        <v>359</v>
      </c>
      <c r="F3781" s="68" t="s">
        <v>360</v>
      </c>
      <c r="G3781" s="68" t="s">
        <v>77</v>
      </c>
      <c r="H3781" s="68" t="s">
        <v>273</v>
      </c>
      <c r="I3781" s="68" t="s">
        <v>655</v>
      </c>
      <c r="J3781" s="65">
        <v>44</v>
      </c>
      <c r="K3781" s="65">
        <v>55</v>
      </c>
      <c r="L3781" s="65">
        <v>432</v>
      </c>
      <c r="M3781" s="65" t="s">
        <v>424</v>
      </c>
    </row>
    <row r="3782" spans="1:13" ht="12.75" customHeight="1">
      <c r="A3782" s="65" t="str">
        <f>IF(ROW()=1,"KEY",IF(ISNA(VLOOKUP(B3782,車名対応マスタ!B:D,3,FALSE)),"",IF(VLOOKUP(B3782,車名対応マスタ!B:D,3,FALSE)="","",$D3782&amp;" "&amp;IF($G3782="9","J","O")&amp;" "&amp;$I3782&amp;" "&amp;IF($I3782&lt;=TEXT(★完成資料!$A$1,"yyyymm"),TEXT(★完成資料!$A$1,"yyyymm"),"999999")&amp; " " &amp; LEFT(F3782 &amp; "          ",10))))</f>
        <v xml:space="preserve">T O 202208 yyyy00 HV        </v>
      </c>
      <c r="B3782" s="68" t="s">
        <v>314</v>
      </c>
      <c r="C3782" s="68" t="s">
        <v>160</v>
      </c>
      <c r="D3782" s="68" t="s">
        <v>287</v>
      </c>
      <c r="E3782" s="68" t="s">
        <v>359</v>
      </c>
      <c r="F3782" s="68" t="s">
        <v>360</v>
      </c>
      <c r="G3782" s="68" t="s">
        <v>77</v>
      </c>
      <c r="H3782" s="68" t="s">
        <v>273</v>
      </c>
      <c r="I3782" s="68" t="s">
        <v>656</v>
      </c>
      <c r="J3782" s="65">
        <v>84</v>
      </c>
      <c r="K3782" s="65">
        <v>49</v>
      </c>
      <c r="L3782" s="65">
        <v>432</v>
      </c>
      <c r="M3782" s="65" t="s">
        <v>424</v>
      </c>
    </row>
    <row r="3783" spans="1:13" ht="12.75" customHeight="1">
      <c r="A3783" s="65" t="str">
        <f>IF(ROW()=1,"KEY",IF(ISNA(VLOOKUP(B3783,車名対応マスタ!B:D,3,FALSE)),"",IF(VLOOKUP(B3783,車名対応マスタ!B:D,3,FALSE)="","",$D3783&amp;" "&amp;IF($G3783="9","J","O")&amp;" "&amp;$I3783&amp;" "&amp;IF($I3783&lt;=TEXT(★完成資料!$A$1,"yyyymm"),TEXT(★完成資料!$A$1,"yyyymm"),"999999")&amp; " " &amp; LEFT(F3783 &amp; "          ",10))))</f>
        <v xml:space="preserve">T O 202209 yyyy00 HV        </v>
      </c>
      <c r="B3783" s="68" t="s">
        <v>314</v>
      </c>
      <c r="C3783" s="68" t="s">
        <v>160</v>
      </c>
      <c r="D3783" s="68" t="s">
        <v>287</v>
      </c>
      <c r="E3783" s="68" t="s">
        <v>359</v>
      </c>
      <c r="F3783" s="68" t="s">
        <v>360</v>
      </c>
      <c r="G3783" s="68" t="s">
        <v>77</v>
      </c>
      <c r="H3783" s="68" t="s">
        <v>273</v>
      </c>
      <c r="I3783" s="68" t="s">
        <v>657</v>
      </c>
      <c r="J3783" s="65">
        <v>50</v>
      </c>
      <c r="K3783" s="65">
        <v>8</v>
      </c>
      <c r="L3783" s="65">
        <v>432</v>
      </c>
      <c r="M3783" s="65" t="s">
        <v>424</v>
      </c>
    </row>
    <row r="3784" spans="1:13" ht="12.75" customHeight="1">
      <c r="A3784" s="65" t="str">
        <f>IF(ROW()=1,"KEY",IF(ISNA(VLOOKUP(B3784,車名対応マスタ!B:D,3,FALSE)),"",IF(VLOOKUP(B3784,車名対応マスタ!B:D,3,FALSE)="","",$D3784&amp;" "&amp;IF($G3784="9","J","O")&amp;" "&amp;$I3784&amp;" "&amp;IF($I3784&lt;=TEXT(★完成資料!$A$1,"yyyymm"),TEXT(★完成資料!$A$1,"yyyymm"),"999999")&amp; " " &amp; LEFT(F3784 &amp; "          ",10))))</f>
        <v xml:space="preserve">T O 202210 yyyy00 HV        </v>
      </c>
      <c r="B3784" s="68" t="s">
        <v>314</v>
      </c>
      <c r="C3784" s="68" t="s">
        <v>160</v>
      </c>
      <c r="D3784" s="68" t="s">
        <v>287</v>
      </c>
      <c r="E3784" s="68" t="s">
        <v>359</v>
      </c>
      <c r="F3784" s="68" t="s">
        <v>360</v>
      </c>
      <c r="G3784" s="68" t="s">
        <v>77</v>
      </c>
      <c r="H3784" s="68" t="s">
        <v>273</v>
      </c>
      <c r="I3784" s="68" t="s">
        <v>663</v>
      </c>
      <c r="J3784" s="65">
        <v>27</v>
      </c>
      <c r="K3784" s="65">
        <v>7</v>
      </c>
      <c r="L3784" s="65">
        <v>432</v>
      </c>
      <c r="M3784" s="65" t="s">
        <v>424</v>
      </c>
    </row>
    <row r="3785" spans="1:13" ht="12.75" customHeight="1">
      <c r="A3785" s="65" t="str">
        <f>IF(ROW()=1,"KEY",IF(ISNA(VLOOKUP(B3785,車名対応マスタ!B:D,3,FALSE)),"",IF(VLOOKUP(B3785,車名対応マスタ!B:D,3,FALSE)="","",$D3785&amp;" "&amp;IF($G3785="9","J","O")&amp;" "&amp;$I3785&amp;" "&amp;IF($I3785&lt;=TEXT(★完成資料!$A$1,"yyyymm"),TEXT(★完成資料!$A$1,"yyyymm"),"999999")&amp; " " &amp; LEFT(F3785 &amp; "          ",10))))</f>
        <v xml:space="preserve">T O 202201 yyyy00 HV        </v>
      </c>
      <c r="B3785" s="68" t="s">
        <v>314</v>
      </c>
      <c r="C3785" s="68" t="s">
        <v>160</v>
      </c>
      <c r="D3785" s="68" t="s">
        <v>287</v>
      </c>
      <c r="E3785" s="68" t="s">
        <v>359</v>
      </c>
      <c r="F3785" s="68" t="s">
        <v>360</v>
      </c>
      <c r="G3785" s="68" t="s">
        <v>79</v>
      </c>
      <c r="H3785" s="68" t="s">
        <v>392</v>
      </c>
      <c r="I3785" s="68" t="s">
        <v>639</v>
      </c>
      <c r="J3785" s="65">
        <v>31</v>
      </c>
      <c r="K3785" s="65">
        <v>6</v>
      </c>
      <c r="L3785" s="65">
        <v>801</v>
      </c>
      <c r="M3785" s="65" t="s">
        <v>393</v>
      </c>
    </row>
    <row r="3786" spans="1:13" ht="12.75" customHeight="1">
      <c r="A3786" s="65" t="str">
        <f>IF(ROW()=1,"KEY",IF(ISNA(VLOOKUP(B3786,車名対応マスタ!B:D,3,FALSE)),"",IF(VLOOKUP(B3786,車名対応マスタ!B:D,3,FALSE)="","",$D3786&amp;" "&amp;IF($G3786="9","J","O")&amp;" "&amp;$I3786&amp;" "&amp;IF($I3786&lt;=TEXT(★完成資料!$A$1,"yyyymm"),TEXT(★完成資料!$A$1,"yyyymm"),"999999")&amp; " " &amp; LEFT(F3786 &amp; "          ",10))))</f>
        <v xml:space="preserve">T O 202202 yyyy00 HV        </v>
      </c>
      <c r="B3786" s="68" t="s">
        <v>314</v>
      </c>
      <c r="C3786" s="68" t="s">
        <v>160</v>
      </c>
      <c r="D3786" s="68" t="s">
        <v>287</v>
      </c>
      <c r="E3786" s="68" t="s">
        <v>359</v>
      </c>
      <c r="F3786" s="68" t="s">
        <v>360</v>
      </c>
      <c r="G3786" s="68" t="s">
        <v>79</v>
      </c>
      <c r="H3786" s="68" t="s">
        <v>392</v>
      </c>
      <c r="I3786" s="68" t="s">
        <v>640</v>
      </c>
      <c r="J3786" s="65">
        <v>48</v>
      </c>
      <c r="K3786" s="65">
        <v>28</v>
      </c>
      <c r="L3786" s="65">
        <v>801</v>
      </c>
      <c r="M3786" s="65" t="s">
        <v>393</v>
      </c>
    </row>
    <row r="3787" spans="1:13" ht="12.75" customHeight="1">
      <c r="A3787" s="65" t="str">
        <f>IF(ROW()=1,"KEY",IF(ISNA(VLOOKUP(B3787,車名対応マスタ!B:D,3,FALSE)),"",IF(VLOOKUP(B3787,車名対応マスタ!B:D,3,FALSE)="","",$D3787&amp;" "&amp;IF($G3787="9","J","O")&amp;" "&amp;$I3787&amp;" "&amp;IF($I3787&lt;=TEXT(★完成資料!$A$1,"yyyymm"),TEXT(★完成資料!$A$1,"yyyymm"),"999999")&amp; " " &amp; LEFT(F3787 &amp; "          ",10))))</f>
        <v xml:space="preserve">T O 202203 yyyy00 HV        </v>
      </c>
      <c r="B3787" s="68" t="s">
        <v>314</v>
      </c>
      <c r="C3787" s="68" t="s">
        <v>160</v>
      </c>
      <c r="D3787" s="68" t="s">
        <v>287</v>
      </c>
      <c r="E3787" s="68" t="s">
        <v>359</v>
      </c>
      <c r="F3787" s="68" t="s">
        <v>360</v>
      </c>
      <c r="G3787" s="68" t="s">
        <v>79</v>
      </c>
      <c r="H3787" s="68" t="s">
        <v>392</v>
      </c>
      <c r="I3787" s="68" t="s">
        <v>641</v>
      </c>
      <c r="J3787" s="65">
        <v>34</v>
      </c>
      <c r="K3787" s="65">
        <v>93</v>
      </c>
      <c r="L3787" s="65">
        <v>801</v>
      </c>
      <c r="M3787" s="65" t="s">
        <v>393</v>
      </c>
    </row>
    <row r="3788" spans="1:13" ht="12.75" customHeight="1">
      <c r="A3788" s="65" t="str">
        <f>IF(ROW()=1,"KEY",IF(ISNA(VLOOKUP(B3788,車名対応マスタ!B:D,3,FALSE)),"",IF(VLOOKUP(B3788,車名対応マスタ!B:D,3,FALSE)="","",$D3788&amp;" "&amp;IF($G3788="9","J","O")&amp;" "&amp;$I3788&amp;" "&amp;IF($I3788&lt;=TEXT(★完成資料!$A$1,"yyyymm"),TEXT(★完成資料!$A$1,"yyyymm"),"999999")&amp; " " &amp; LEFT(F3788 &amp; "          ",10))))</f>
        <v xml:space="preserve">T O 202204 yyyy00 HV        </v>
      </c>
      <c r="B3788" s="68" t="s">
        <v>314</v>
      </c>
      <c r="C3788" s="68" t="s">
        <v>160</v>
      </c>
      <c r="D3788" s="68" t="s">
        <v>287</v>
      </c>
      <c r="E3788" s="68" t="s">
        <v>359</v>
      </c>
      <c r="F3788" s="68" t="s">
        <v>360</v>
      </c>
      <c r="G3788" s="68" t="s">
        <v>79</v>
      </c>
      <c r="H3788" s="68" t="s">
        <v>392</v>
      </c>
      <c r="I3788" s="68" t="s">
        <v>642</v>
      </c>
      <c r="J3788" s="65">
        <v>22</v>
      </c>
      <c r="K3788" s="65">
        <v>91</v>
      </c>
      <c r="L3788" s="65">
        <v>801</v>
      </c>
      <c r="M3788" s="65" t="s">
        <v>393</v>
      </c>
    </row>
    <row r="3789" spans="1:13" ht="12.75" customHeight="1">
      <c r="A3789" s="65" t="str">
        <f>IF(ROW()=1,"KEY",IF(ISNA(VLOOKUP(B3789,車名対応マスタ!B:D,3,FALSE)),"",IF(VLOOKUP(B3789,車名対応マスタ!B:D,3,FALSE)="","",$D3789&amp;" "&amp;IF($G3789="9","J","O")&amp;" "&amp;$I3789&amp;" "&amp;IF($I3789&lt;=TEXT(★完成資料!$A$1,"yyyymm"),TEXT(★完成資料!$A$1,"yyyymm"),"999999")&amp; " " &amp; LEFT(F3789 &amp; "          ",10))))</f>
        <v xml:space="preserve">T O 202205 yyyy00 HV        </v>
      </c>
      <c r="B3789" s="68" t="s">
        <v>314</v>
      </c>
      <c r="C3789" s="68" t="s">
        <v>160</v>
      </c>
      <c r="D3789" s="68" t="s">
        <v>287</v>
      </c>
      <c r="E3789" s="68" t="s">
        <v>359</v>
      </c>
      <c r="F3789" s="68" t="s">
        <v>360</v>
      </c>
      <c r="G3789" s="68" t="s">
        <v>79</v>
      </c>
      <c r="H3789" s="68" t="s">
        <v>392</v>
      </c>
      <c r="I3789" s="68" t="s">
        <v>647</v>
      </c>
      <c r="J3789" s="65">
        <v>30</v>
      </c>
      <c r="K3789" s="65">
        <v>84</v>
      </c>
      <c r="L3789" s="65">
        <v>801</v>
      </c>
      <c r="M3789" s="65" t="s">
        <v>393</v>
      </c>
    </row>
    <row r="3790" spans="1:13" ht="12.75" customHeight="1">
      <c r="A3790" s="65" t="str">
        <f>IF(ROW()=1,"KEY",IF(ISNA(VLOOKUP(B3790,車名対応マスタ!B:D,3,FALSE)),"",IF(VLOOKUP(B3790,車名対応マスタ!B:D,3,FALSE)="","",$D3790&amp;" "&amp;IF($G3790="9","J","O")&amp;" "&amp;$I3790&amp;" "&amp;IF($I3790&lt;=TEXT(★完成資料!$A$1,"yyyymm"),TEXT(★完成資料!$A$1,"yyyymm"),"999999")&amp; " " &amp; LEFT(F3790 &amp; "          ",10))))</f>
        <v xml:space="preserve">T O 202206 yyyy00 HV        </v>
      </c>
      <c r="B3790" s="68" t="s">
        <v>314</v>
      </c>
      <c r="C3790" s="68" t="s">
        <v>160</v>
      </c>
      <c r="D3790" s="68" t="s">
        <v>287</v>
      </c>
      <c r="E3790" s="68" t="s">
        <v>359</v>
      </c>
      <c r="F3790" s="68" t="s">
        <v>360</v>
      </c>
      <c r="G3790" s="68" t="s">
        <v>79</v>
      </c>
      <c r="H3790" s="68" t="s">
        <v>392</v>
      </c>
      <c r="I3790" s="68" t="s">
        <v>652</v>
      </c>
      <c r="J3790" s="65">
        <v>106</v>
      </c>
      <c r="K3790" s="65">
        <v>49</v>
      </c>
      <c r="L3790" s="65">
        <v>801</v>
      </c>
      <c r="M3790" s="65" t="s">
        <v>393</v>
      </c>
    </row>
    <row r="3791" spans="1:13" ht="12.75" customHeight="1">
      <c r="A3791" s="65" t="str">
        <f>IF(ROW()=1,"KEY",IF(ISNA(VLOOKUP(B3791,車名対応マスタ!B:D,3,FALSE)),"",IF(VLOOKUP(B3791,車名対応マスタ!B:D,3,FALSE)="","",$D3791&amp;" "&amp;IF($G3791="9","J","O")&amp;" "&amp;$I3791&amp;" "&amp;IF($I3791&lt;=TEXT(★完成資料!$A$1,"yyyymm"),TEXT(★完成資料!$A$1,"yyyymm"),"999999")&amp; " " &amp; LEFT(F3791 &amp; "          ",10))))</f>
        <v xml:space="preserve">T O 202207 yyyy00 HV        </v>
      </c>
      <c r="B3791" s="68" t="s">
        <v>314</v>
      </c>
      <c r="C3791" s="68" t="s">
        <v>160</v>
      </c>
      <c r="D3791" s="68" t="s">
        <v>287</v>
      </c>
      <c r="E3791" s="68" t="s">
        <v>359</v>
      </c>
      <c r="F3791" s="68" t="s">
        <v>360</v>
      </c>
      <c r="G3791" s="68" t="s">
        <v>79</v>
      </c>
      <c r="H3791" s="68" t="s">
        <v>392</v>
      </c>
      <c r="I3791" s="68" t="s">
        <v>655</v>
      </c>
      <c r="J3791" s="65">
        <v>105</v>
      </c>
      <c r="K3791" s="65">
        <v>68</v>
      </c>
      <c r="L3791" s="65">
        <v>801</v>
      </c>
      <c r="M3791" s="65" t="s">
        <v>393</v>
      </c>
    </row>
    <row r="3792" spans="1:13" ht="12.75" customHeight="1">
      <c r="A3792" s="65" t="str">
        <f>IF(ROW()=1,"KEY",IF(ISNA(VLOOKUP(B3792,車名対応マスタ!B:D,3,FALSE)),"",IF(VLOOKUP(B3792,車名対応マスタ!B:D,3,FALSE)="","",$D3792&amp;" "&amp;IF($G3792="9","J","O")&amp;" "&amp;$I3792&amp;" "&amp;IF($I3792&lt;=TEXT(★完成資料!$A$1,"yyyymm"),TEXT(★完成資料!$A$1,"yyyymm"),"999999")&amp; " " &amp; LEFT(F3792 &amp; "          ",10))))</f>
        <v xml:space="preserve">T O 202208 yyyy00 HV        </v>
      </c>
      <c r="B3792" s="68" t="s">
        <v>314</v>
      </c>
      <c r="C3792" s="68" t="s">
        <v>160</v>
      </c>
      <c r="D3792" s="68" t="s">
        <v>287</v>
      </c>
      <c r="E3792" s="68" t="s">
        <v>359</v>
      </c>
      <c r="F3792" s="68" t="s">
        <v>360</v>
      </c>
      <c r="G3792" s="68" t="s">
        <v>79</v>
      </c>
      <c r="H3792" s="68" t="s">
        <v>392</v>
      </c>
      <c r="I3792" s="68" t="s">
        <v>656</v>
      </c>
      <c r="J3792" s="65">
        <v>72</v>
      </c>
      <c r="K3792" s="65">
        <v>37</v>
      </c>
      <c r="L3792" s="65">
        <v>801</v>
      </c>
      <c r="M3792" s="65" t="s">
        <v>393</v>
      </c>
    </row>
    <row r="3793" spans="1:13" ht="12.75" customHeight="1">
      <c r="A3793" s="65" t="str">
        <f>IF(ROW()=1,"KEY",IF(ISNA(VLOOKUP(B3793,車名対応マスタ!B:D,3,FALSE)),"",IF(VLOOKUP(B3793,車名対応マスタ!B:D,3,FALSE)="","",$D3793&amp;" "&amp;IF($G3793="9","J","O")&amp;" "&amp;$I3793&amp;" "&amp;IF($I3793&lt;=TEXT(★完成資料!$A$1,"yyyymm"),TEXT(★完成資料!$A$1,"yyyymm"),"999999")&amp; " " &amp; LEFT(F3793 &amp; "          ",10))))</f>
        <v xml:space="preserve">T O 202209 yyyy00 HV        </v>
      </c>
      <c r="B3793" s="68" t="s">
        <v>314</v>
      </c>
      <c r="C3793" s="68" t="s">
        <v>160</v>
      </c>
      <c r="D3793" s="68" t="s">
        <v>287</v>
      </c>
      <c r="E3793" s="68" t="s">
        <v>359</v>
      </c>
      <c r="F3793" s="68" t="s">
        <v>360</v>
      </c>
      <c r="G3793" s="68" t="s">
        <v>79</v>
      </c>
      <c r="H3793" s="68" t="s">
        <v>392</v>
      </c>
      <c r="I3793" s="68" t="s">
        <v>657</v>
      </c>
      <c r="J3793" s="65">
        <v>35</v>
      </c>
      <c r="K3793" s="65">
        <v>54</v>
      </c>
      <c r="L3793" s="65">
        <v>801</v>
      </c>
      <c r="M3793" s="65" t="s">
        <v>393</v>
      </c>
    </row>
    <row r="3794" spans="1:13" ht="12.75" customHeight="1">
      <c r="A3794" s="65" t="str">
        <f>IF(ROW()=1,"KEY",IF(ISNA(VLOOKUP(B3794,車名対応マスタ!B:D,3,FALSE)),"",IF(VLOOKUP(B3794,車名対応マスタ!B:D,3,FALSE)="","",$D3794&amp;" "&amp;IF($G3794="9","J","O")&amp;" "&amp;$I3794&amp;" "&amp;IF($I3794&lt;=TEXT(★完成資料!$A$1,"yyyymm"),TEXT(★完成資料!$A$1,"yyyymm"),"999999")&amp; " " &amp; LEFT(F3794 &amp; "          ",10))))</f>
        <v xml:space="preserve">T O 202210 yyyy00 HV        </v>
      </c>
      <c r="B3794" s="68" t="s">
        <v>314</v>
      </c>
      <c r="C3794" s="68" t="s">
        <v>160</v>
      </c>
      <c r="D3794" s="68" t="s">
        <v>287</v>
      </c>
      <c r="E3794" s="68" t="s">
        <v>359</v>
      </c>
      <c r="F3794" s="68" t="s">
        <v>360</v>
      </c>
      <c r="G3794" s="68" t="s">
        <v>79</v>
      </c>
      <c r="H3794" s="68" t="s">
        <v>392</v>
      </c>
      <c r="I3794" s="68" t="s">
        <v>663</v>
      </c>
      <c r="J3794" s="65">
        <v>52</v>
      </c>
      <c r="K3794" s="65">
        <v>35</v>
      </c>
      <c r="L3794" s="65">
        <v>801</v>
      </c>
      <c r="M3794" s="65" t="s">
        <v>393</v>
      </c>
    </row>
    <row r="3795" spans="1:13" ht="12.75" customHeight="1">
      <c r="A3795" s="65" t="str">
        <f>IF(ROW()=1,"KEY",IF(ISNA(VLOOKUP(B3795,車名対応マスタ!B:D,3,FALSE)),"",IF(VLOOKUP(B3795,車名対応マスタ!B:D,3,FALSE)="","",$D3795&amp;" "&amp;IF($G3795="9","J","O")&amp;" "&amp;$I3795&amp;" "&amp;IF($I3795&lt;=TEXT(★完成資料!$A$1,"yyyymm"),TEXT(★完成資料!$A$1,"yyyymm"),"999999")&amp; " " &amp; LEFT(F3795 &amp; "          ",10))))</f>
        <v xml:space="preserve">T O 202201 yyyy00 HV        </v>
      </c>
      <c r="B3795" s="68" t="s">
        <v>314</v>
      </c>
      <c r="C3795" s="68" t="s">
        <v>160</v>
      </c>
      <c r="D3795" s="68" t="s">
        <v>287</v>
      </c>
      <c r="E3795" s="68" t="s">
        <v>359</v>
      </c>
      <c r="F3795" s="68" t="s">
        <v>360</v>
      </c>
      <c r="G3795" s="68" t="s">
        <v>79</v>
      </c>
      <c r="H3795" s="68" t="s">
        <v>392</v>
      </c>
      <c r="I3795" s="68" t="s">
        <v>639</v>
      </c>
      <c r="J3795" s="65">
        <v>87</v>
      </c>
      <c r="K3795" s="65">
        <v>80</v>
      </c>
      <c r="L3795" s="65">
        <v>809</v>
      </c>
      <c r="M3795" s="65" t="s">
        <v>394</v>
      </c>
    </row>
    <row r="3796" spans="1:13" ht="12.75" customHeight="1">
      <c r="A3796" s="65" t="str">
        <f>IF(ROW()=1,"KEY",IF(ISNA(VLOOKUP(B3796,車名対応マスタ!B:D,3,FALSE)),"",IF(VLOOKUP(B3796,車名対応マスタ!B:D,3,FALSE)="","",$D3796&amp;" "&amp;IF($G3796="9","J","O")&amp;" "&amp;$I3796&amp;" "&amp;IF($I3796&lt;=TEXT(★完成資料!$A$1,"yyyymm"),TEXT(★完成資料!$A$1,"yyyymm"),"999999")&amp; " " &amp; LEFT(F3796 &amp; "          ",10))))</f>
        <v xml:space="preserve">T O 202202 yyyy00 HV        </v>
      </c>
      <c r="B3796" s="68" t="s">
        <v>314</v>
      </c>
      <c r="C3796" s="68" t="s">
        <v>160</v>
      </c>
      <c r="D3796" s="68" t="s">
        <v>287</v>
      </c>
      <c r="E3796" s="68" t="s">
        <v>359</v>
      </c>
      <c r="F3796" s="68" t="s">
        <v>360</v>
      </c>
      <c r="G3796" s="68" t="s">
        <v>79</v>
      </c>
      <c r="H3796" s="68" t="s">
        <v>392</v>
      </c>
      <c r="I3796" s="68" t="s">
        <v>640</v>
      </c>
      <c r="J3796" s="65">
        <v>126</v>
      </c>
      <c r="K3796" s="65">
        <v>74</v>
      </c>
      <c r="L3796" s="65">
        <v>809</v>
      </c>
      <c r="M3796" s="65" t="s">
        <v>394</v>
      </c>
    </row>
    <row r="3797" spans="1:13" ht="12.75" customHeight="1">
      <c r="A3797" s="65" t="str">
        <f>IF(ROW()=1,"KEY",IF(ISNA(VLOOKUP(B3797,車名対応マスタ!B:D,3,FALSE)),"",IF(VLOOKUP(B3797,車名対応マスタ!B:D,3,FALSE)="","",$D3797&amp;" "&amp;IF($G3797="9","J","O")&amp;" "&amp;$I3797&amp;" "&amp;IF($I3797&lt;=TEXT(★完成資料!$A$1,"yyyymm"),TEXT(★完成資料!$A$1,"yyyymm"),"999999")&amp; " " &amp; LEFT(F3797 &amp; "          ",10))))</f>
        <v xml:space="preserve">T O 202203 yyyy00 HV        </v>
      </c>
      <c r="B3797" s="68" t="s">
        <v>314</v>
      </c>
      <c r="C3797" s="68" t="s">
        <v>160</v>
      </c>
      <c r="D3797" s="68" t="s">
        <v>287</v>
      </c>
      <c r="E3797" s="68" t="s">
        <v>359</v>
      </c>
      <c r="F3797" s="68" t="s">
        <v>360</v>
      </c>
      <c r="G3797" s="68" t="s">
        <v>79</v>
      </c>
      <c r="H3797" s="68" t="s">
        <v>392</v>
      </c>
      <c r="I3797" s="68" t="s">
        <v>641</v>
      </c>
      <c r="J3797" s="65">
        <v>25</v>
      </c>
      <c r="K3797" s="65">
        <v>126</v>
      </c>
      <c r="L3797" s="65">
        <v>809</v>
      </c>
      <c r="M3797" s="65" t="s">
        <v>394</v>
      </c>
    </row>
    <row r="3798" spans="1:13" ht="12.75" customHeight="1">
      <c r="A3798" s="65" t="str">
        <f>IF(ROW()=1,"KEY",IF(ISNA(VLOOKUP(B3798,車名対応マスタ!B:D,3,FALSE)),"",IF(VLOOKUP(B3798,車名対応マスタ!B:D,3,FALSE)="","",$D3798&amp;" "&amp;IF($G3798="9","J","O")&amp;" "&amp;$I3798&amp;" "&amp;IF($I3798&lt;=TEXT(★完成資料!$A$1,"yyyymm"),TEXT(★完成資料!$A$1,"yyyymm"),"999999")&amp; " " &amp; LEFT(F3798 &amp; "          ",10))))</f>
        <v xml:space="preserve">T O 202204 yyyy00 HV        </v>
      </c>
      <c r="B3798" s="68" t="s">
        <v>314</v>
      </c>
      <c r="C3798" s="68" t="s">
        <v>160</v>
      </c>
      <c r="D3798" s="68" t="s">
        <v>287</v>
      </c>
      <c r="E3798" s="68" t="s">
        <v>359</v>
      </c>
      <c r="F3798" s="68" t="s">
        <v>360</v>
      </c>
      <c r="G3798" s="68" t="s">
        <v>79</v>
      </c>
      <c r="H3798" s="68" t="s">
        <v>392</v>
      </c>
      <c r="I3798" s="68" t="s">
        <v>642</v>
      </c>
      <c r="J3798" s="65">
        <v>95</v>
      </c>
      <c r="K3798" s="65">
        <v>95</v>
      </c>
      <c r="L3798" s="65">
        <v>809</v>
      </c>
      <c r="M3798" s="65" t="s">
        <v>394</v>
      </c>
    </row>
    <row r="3799" spans="1:13" ht="12.75" customHeight="1">
      <c r="A3799" s="65" t="str">
        <f>IF(ROW()=1,"KEY",IF(ISNA(VLOOKUP(B3799,車名対応マスタ!B:D,3,FALSE)),"",IF(VLOOKUP(B3799,車名対応マスタ!B:D,3,FALSE)="","",$D3799&amp;" "&amp;IF($G3799="9","J","O")&amp;" "&amp;$I3799&amp;" "&amp;IF($I3799&lt;=TEXT(★完成資料!$A$1,"yyyymm"),TEXT(★完成資料!$A$1,"yyyymm"),"999999")&amp; " " &amp; LEFT(F3799 &amp; "          ",10))))</f>
        <v xml:space="preserve">T O 202205 yyyy00 HV        </v>
      </c>
      <c r="B3799" s="68" t="s">
        <v>314</v>
      </c>
      <c r="C3799" s="68" t="s">
        <v>160</v>
      </c>
      <c r="D3799" s="68" t="s">
        <v>287</v>
      </c>
      <c r="E3799" s="68" t="s">
        <v>359</v>
      </c>
      <c r="F3799" s="68" t="s">
        <v>360</v>
      </c>
      <c r="G3799" s="68" t="s">
        <v>79</v>
      </c>
      <c r="H3799" s="68" t="s">
        <v>392</v>
      </c>
      <c r="I3799" s="68" t="s">
        <v>647</v>
      </c>
      <c r="J3799" s="65">
        <v>86</v>
      </c>
      <c r="K3799" s="65">
        <v>61</v>
      </c>
      <c r="L3799" s="65">
        <v>809</v>
      </c>
      <c r="M3799" s="65" t="s">
        <v>394</v>
      </c>
    </row>
    <row r="3800" spans="1:13" ht="12.75" customHeight="1">
      <c r="A3800" s="65" t="str">
        <f>IF(ROW()=1,"KEY",IF(ISNA(VLOOKUP(B3800,車名対応マスタ!B:D,3,FALSE)),"",IF(VLOOKUP(B3800,車名対応マスタ!B:D,3,FALSE)="","",$D3800&amp;" "&amp;IF($G3800="9","J","O")&amp;" "&amp;$I3800&amp;" "&amp;IF($I3800&lt;=TEXT(★完成資料!$A$1,"yyyymm"),TEXT(★完成資料!$A$1,"yyyymm"),"999999")&amp; " " &amp; LEFT(F3800 &amp; "          ",10))))</f>
        <v xml:space="preserve">T O 202206 yyyy00 HV        </v>
      </c>
      <c r="B3800" s="68" t="s">
        <v>314</v>
      </c>
      <c r="C3800" s="68" t="s">
        <v>160</v>
      </c>
      <c r="D3800" s="68" t="s">
        <v>287</v>
      </c>
      <c r="E3800" s="68" t="s">
        <v>359</v>
      </c>
      <c r="F3800" s="68" t="s">
        <v>360</v>
      </c>
      <c r="G3800" s="68" t="s">
        <v>79</v>
      </c>
      <c r="H3800" s="68" t="s">
        <v>392</v>
      </c>
      <c r="I3800" s="68" t="s">
        <v>652</v>
      </c>
      <c r="J3800" s="65">
        <v>63</v>
      </c>
      <c r="K3800" s="65">
        <v>52</v>
      </c>
      <c r="L3800" s="65">
        <v>809</v>
      </c>
      <c r="M3800" s="65" t="s">
        <v>394</v>
      </c>
    </row>
    <row r="3801" spans="1:13" ht="12.75" customHeight="1">
      <c r="A3801" s="65" t="str">
        <f>IF(ROW()=1,"KEY",IF(ISNA(VLOOKUP(B3801,車名対応マスタ!B:D,3,FALSE)),"",IF(VLOOKUP(B3801,車名対応マスタ!B:D,3,FALSE)="","",$D3801&amp;" "&amp;IF($G3801="9","J","O")&amp;" "&amp;$I3801&amp;" "&amp;IF($I3801&lt;=TEXT(★完成資料!$A$1,"yyyymm"),TEXT(★完成資料!$A$1,"yyyymm"),"999999")&amp; " " &amp; LEFT(F3801 &amp; "          ",10))))</f>
        <v xml:space="preserve">T O 202207 yyyy00 HV        </v>
      </c>
      <c r="B3801" s="68" t="s">
        <v>314</v>
      </c>
      <c r="C3801" s="68" t="s">
        <v>160</v>
      </c>
      <c r="D3801" s="68" t="s">
        <v>287</v>
      </c>
      <c r="E3801" s="68" t="s">
        <v>359</v>
      </c>
      <c r="F3801" s="68" t="s">
        <v>360</v>
      </c>
      <c r="G3801" s="68" t="s">
        <v>79</v>
      </c>
      <c r="H3801" s="68" t="s">
        <v>392</v>
      </c>
      <c r="I3801" s="68" t="s">
        <v>655</v>
      </c>
      <c r="J3801" s="65">
        <v>123</v>
      </c>
      <c r="K3801" s="65">
        <v>49</v>
      </c>
      <c r="L3801" s="65">
        <v>809</v>
      </c>
      <c r="M3801" s="65" t="s">
        <v>394</v>
      </c>
    </row>
    <row r="3802" spans="1:13" ht="12.75" customHeight="1">
      <c r="A3802" s="65" t="str">
        <f>IF(ROW()=1,"KEY",IF(ISNA(VLOOKUP(B3802,車名対応マスタ!B:D,3,FALSE)),"",IF(VLOOKUP(B3802,車名対応マスタ!B:D,3,FALSE)="","",$D3802&amp;" "&amp;IF($G3802="9","J","O")&amp;" "&amp;$I3802&amp;" "&amp;IF($I3802&lt;=TEXT(★完成資料!$A$1,"yyyymm"),TEXT(★完成資料!$A$1,"yyyymm"),"999999")&amp; " " &amp; LEFT(F3802 &amp; "          ",10))))</f>
        <v xml:space="preserve">T O 202208 yyyy00 HV        </v>
      </c>
      <c r="B3802" s="68" t="s">
        <v>314</v>
      </c>
      <c r="C3802" s="68" t="s">
        <v>160</v>
      </c>
      <c r="D3802" s="68" t="s">
        <v>287</v>
      </c>
      <c r="E3802" s="68" t="s">
        <v>359</v>
      </c>
      <c r="F3802" s="68" t="s">
        <v>360</v>
      </c>
      <c r="G3802" s="68" t="s">
        <v>79</v>
      </c>
      <c r="H3802" s="68" t="s">
        <v>392</v>
      </c>
      <c r="I3802" s="68" t="s">
        <v>656</v>
      </c>
      <c r="J3802" s="65">
        <v>84</v>
      </c>
      <c r="K3802" s="65">
        <v>33</v>
      </c>
      <c r="L3802" s="65">
        <v>809</v>
      </c>
      <c r="M3802" s="65" t="s">
        <v>394</v>
      </c>
    </row>
    <row r="3803" spans="1:13" ht="12.75" customHeight="1">
      <c r="A3803" s="65" t="str">
        <f>IF(ROW()=1,"KEY",IF(ISNA(VLOOKUP(B3803,車名対応マスタ!B:D,3,FALSE)),"",IF(VLOOKUP(B3803,車名対応マスタ!B:D,3,FALSE)="","",$D3803&amp;" "&amp;IF($G3803="9","J","O")&amp;" "&amp;$I3803&amp;" "&amp;IF($I3803&lt;=TEXT(★完成資料!$A$1,"yyyymm"),TEXT(★完成資料!$A$1,"yyyymm"),"999999")&amp; " " &amp; LEFT(F3803 &amp; "          ",10))))</f>
        <v xml:space="preserve">T O 202209 yyyy00 HV        </v>
      </c>
      <c r="B3803" s="68" t="s">
        <v>314</v>
      </c>
      <c r="C3803" s="68" t="s">
        <v>160</v>
      </c>
      <c r="D3803" s="68" t="s">
        <v>287</v>
      </c>
      <c r="E3803" s="68" t="s">
        <v>359</v>
      </c>
      <c r="F3803" s="68" t="s">
        <v>360</v>
      </c>
      <c r="G3803" s="68" t="s">
        <v>79</v>
      </c>
      <c r="H3803" s="68" t="s">
        <v>392</v>
      </c>
      <c r="I3803" s="68" t="s">
        <v>657</v>
      </c>
      <c r="J3803" s="65">
        <v>133</v>
      </c>
      <c r="K3803" s="65">
        <v>77</v>
      </c>
      <c r="L3803" s="65">
        <v>809</v>
      </c>
      <c r="M3803" s="65" t="s">
        <v>394</v>
      </c>
    </row>
    <row r="3804" spans="1:13" ht="12.75" customHeight="1">
      <c r="A3804" s="65" t="str">
        <f>IF(ROW()=1,"KEY",IF(ISNA(VLOOKUP(B3804,車名対応マスタ!B:D,3,FALSE)),"",IF(VLOOKUP(B3804,車名対応マスタ!B:D,3,FALSE)="","",$D3804&amp;" "&amp;IF($G3804="9","J","O")&amp;" "&amp;$I3804&amp;" "&amp;IF($I3804&lt;=TEXT(★完成資料!$A$1,"yyyymm"),TEXT(★完成資料!$A$1,"yyyymm"),"999999")&amp; " " &amp; LEFT(F3804 &amp; "          ",10))))</f>
        <v xml:space="preserve">T O 202210 yyyy00 HV        </v>
      </c>
      <c r="B3804" s="68" t="s">
        <v>314</v>
      </c>
      <c r="C3804" s="68" t="s">
        <v>160</v>
      </c>
      <c r="D3804" s="68" t="s">
        <v>287</v>
      </c>
      <c r="E3804" s="68" t="s">
        <v>359</v>
      </c>
      <c r="F3804" s="68" t="s">
        <v>360</v>
      </c>
      <c r="G3804" s="68" t="s">
        <v>79</v>
      </c>
      <c r="H3804" s="68" t="s">
        <v>392</v>
      </c>
      <c r="I3804" s="68" t="s">
        <v>663</v>
      </c>
      <c r="J3804" s="65">
        <v>106</v>
      </c>
      <c r="K3804" s="65">
        <v>76</v>
      </c>
      <c r="L3804" s="65">
        <v>809</v>
      </c>
      <c r="M3804" s="65" t="s">
        <v>394</v>
      </c>
    </row>
    <row r="3805" spans="1:13" ht="12.75" customHeight="1">
      <c r="A3805" s="65" t="str">
        <f>IF(ROW()=1,"KEY",IF(ISNA(VLOOKUP(B3805,車名対応マスタ!B:D,3,FALSE)),"",IF(VLOOKUP(B3805,車名対応マスタ!B:D,3,FALSE)="","",$D3805&amp;" "&amp;IF($G3805="9","J","O")&amp;" "&amp;$I3805&amp;" "&amp;IF($I3805&lt;=TEXT(★完成資料!$A$1,"yyyymm"),TEXT(★完成資料!$A$1,"yyyymm"),"999999")&amp; " " &amp; LEFT(F3805 &amp; "          ",10))))</f>
        <v xml:space="preserve">T O 202202 yyyy00 HV        </v>
      </c>
      <c r="B3805" s="68" t="s">
        <v>314</v>
      </c>
      <c r="C3805" s="68" t="s">
        <v>160</v>
      </c>
      <c r="D3805" s="68" t="s">
        <v>287</v>
      </c>
      <c r="E3805" s="68" t="s">
        <v>359</v>
      </c>
      <c r="F3805" s="68" t="s">
        <v>360</v>
      </c>
      <c r="G3805" s="68" t="s">
        <v>79</v>
      </c>
      <c r="H3805" s="68" t="s">
        <v>392</v>
      </c>
      <c r="I3805" s="68" t="s">
        <v>640</v>
      </c>
      <c r="J3805" s="65">
        <v>14</v>
      </c>
      <c r="K3805" s="65">
        <v>0</v>
      </c>
      <c r="L3805" s="65">
        <v>817</v>
      </c>
      <c r="M3805" s="65" t="s">
        <v>315</v>
      </c>
    </row>
    <row r="3806" spans="1:13" ht="12.75" customHeight="1">
      <c r="A3806" s="65" t="str">
        <f>IF(ROW()=1,"KEY",IF(ISNA(VLOOKUP(B3806,車名対応マスタ!B:D,3,FALSE)),"",IF(VLOOKUP(B3806,車名対応マスタ!B:D,3,FALSE)="","",$D3806&amp;" "&amp;IF($G3806="9","J","O")&amp;" "&amp;$I3806&amp;" "&amp;IF($I3806&lt;=TEXT(★完成資料!$A$1,"yyyymm"),TEXT(★完成資料!$A$1,"yyyymm"),"999999")&amp; " " &amp; LEFT(F3806 &amp; "          ",10))))</f>
        <v xml:space="preserve">T O 202203 yyyy00 HV        </v>
      </c>
      <c r="B3806" s="68" t="s">
        <v>314</v>
      </c>
      <c r="C3806" s="68" t="s">
        <v>160</v>
      </c>
      <c r="D3806" s="68" t="s">
        <v>287</v>
      </c>
      <c r="E3806" s="68" t="s">
        <v>359</v>
      </c>
      <c r="F3806" s="68" t="s">
        <v>360</v>
      </c>
      <c r="G3806" s="68" t="s">
        <v>79</v>
      </c>
      <c r="H3806" s="68" t="s">
        <v>392</v>
      </c>
      <c r="I3806" s="68" t="s">
        <v>641</v>
      </c>
      <c r="J3806" s="65">
        <v>1</v>
      </c>
      <c r="K3806" s="65">
        <v>43</v>
      </c>
      <c r="L3806" s="65">
        <v>817</v>
      </c>
      <c r="M3806" s="65" t="s">
        <v>315</v>
      </c>
    </row>
    <row r="3807" spans="1:13" ht="12.75" customHeight="1">
      <c r="A3807" s="65" t="str">
        <f>IF(ROW()=1,"KEY",IF(ISNA(VLOOKUP(B3807,車名対応マスタ!B:D,3,FALSE)),"",IF(VLOOKUP(B3807,車名対応マスタ!B:D,3,FALSE)="","",$D3807&amp;" "&amp;IF($G3807="9","J","O")&amp;" "&amp;$I3807&amp;" "&amp;IF($I3807&lt;=TEXT(★完成資料!$A$1,"yyyymm"),TEXT(★完成資料!$A$1,"yyyymm"),"999999")&amp; " " &amp; LEFT(F3807 &amp; "          ",10))))</f>
        <v xml:space="preserve">T O 202204 yyyy00 HV        </v>
      </c>
      <c r="B3807" s="68" t="s">
        <v>314</v>
      </c>
      <c r="C3807" s="68" t="s">
        <v>160</v>
      </c>
      <c r="D3807" s="68" t="s">
        <v>287</v>
      </c>
      <c r="E3807" s="68" t="s">
        <v>359</v>
      </c>
      <c r="F3807" s="68" t="s">
        <v>360</v>
      </c>
      <c r="G3807" s="68" t="s">
        <v>79</v>
      </c>
      <c r="H3807" s="68" t="s">
        <v>392</v>
      </c>
      <c r="I3807" s="68" t="s">
        <v>642</v>
      </c>
      <c r="J3807" s="65">
        <v>29</v>
      </c>
      <c r="K3807" s="65">
        <v>12</v>
      </c>
      <c r="L3807" s="65">
        <v>817</v>
      </c>
      <c r="M3807" s="65" t="s">
        <v>315</v>
      </c>
    </row>
    <row r="3808" spans="1:13" ht="12.75" customHeight="1">
      <c r="A3808" s="65" t="str">
        <f>IF(ROW()=1,"KEY",IF(ISNA(VLOOKUP(B3808,車名対応マスタ!B:D,3,FALSE)),"",IF(VLOOKUP(B3808,車名対応マスタ!B:D,3,FALSE)="","",$D3808&amp;" "&amp;IF($G3808="9","J","O")&amp;" "&amp;$I3808&amp;" "&amp;IF($I3808&lt;=TEXT(★完成資料!$A$1,"yyyymm"),TEXT(★完成資料!$A$1,"yyyymm"),"999999")&amp; " " &amp; LEFT(F3808 &amp; "          ",10))))</f>
        <v xml:space="preserve">T O 202205 yyyy00 HV        </v>
      </c>
      <c r="B3808" s="68" t="s">
        <v>314</v>
      </c>
      <c r="C3808" s="68" t="s">
        <v>160</v>
      </c>
      <c r="D3808" s="68" t="s">
        <v>287</v>
      </c>
      <c r="E3808" s="68" t="s">
        <v>359</v>
      </c>
      <c r="F3808" s="68" t="s">
        <v>360</v>
      </c>
      <c r="G3808" s="68" t="s">
        <v>79</v>
      </c>
      <c r="H3808" s="68" t="s">
        <v>392</v>
      </c>
      <c r="I3808" s="68" t="s">
        <v>647</v>
      </c>
      <c r="J3808" s="65">
        <v>35</v>
      </c>
      <c r="K3808" s="65">
        <v>1</v>
      </c>
      <c r="L3808" s="65">
        <v>817</v>
      </c>
      <c r="M3808" s="65" t="s">
        <v>315</v>
      </c>
    </row>
    <row r="3809" spans="1:13" ht="12.75" customHeight="1">
      <c r="A3809" s="65" t="str">
        <f>IF(ROW()=1,"KEY",IF(ISNA(VLOOKUP(B3809,車名対応マスタ!B:D,3,FALSE)),"",IF(VLOOKUP(B3809,車名対応マスタ!B:D,3,FALSE)="","",$D3809&amp;" "&amp;IF($G3809="9","J","O")&amp;" "&amp;$I3809&amp;" "&amp;IF($I3809&lt;=TEXT(★完成資料!$A$1,"yyyymm"),TEXT(★完成資料!$A$1,"yyyymm"),"999999")&amp; " " &amp; LEFT(F3809 &amp; "          ",10))))</f>
        <v xml:space="preserve">T O 202206 yyyy00 HV        </v>
      </c>
      <c r="B3809" s="68" t="s">
        <v>314</v>
      </c>
      <c r="C3809" s="68" t="s">
        <v>160</v>
      </c>
      <c r="D3809" s="68" t="s">
        <v>287</v>
      </c>
      <c r="E3809" s="68" t="s">
        <v>359</v>
      </c>
      <c r="F3809" s="68" t="s">
        <v>360</v>
      </c>
      <c r="G3809" s="68" t="s">
        <v>79</v>
      </c>
      <c r="H3809" s="68" t="s">
        <v>392</v>
      </c>
      <c r="I3809" s="68" t="s">
        <v>652</v>
      </c>
      <c r="J3809" s="65">
        <v>1</v>
      </c>
      <c r="K3809" s="65">
        <v>0</v>
      </c>
      <c r="L3809" s="65">
        <v>817</v>
      </c>
      <c r="M3809" s="65" t="s">
        <v>315</v>
      </c>
    </row>
    <row r="3810" spans="1:13" ht="12.75" customHeight="1">
      <c r="A3810" s="65" t="str">
        <f>IF(ROW()=1,"KEY",IF(ISNA(VLOOKUP(B3810,車名対応マスタ!B:D,3,FALSE)),"",IF(VLOOKUP(B3810,車名対応マスタ!B:D,3,FALSE)="","",$D3810&amp;" "&amp;IF($G3810="9","J","O")&amp;" "&amp;$I3810&amp;" "&amp;IF($I3810&lt;=TEXT(★完成資料!$A$1,"yyyymm"),TEXT(★完成資料!$A$1,"yyyymm"),"999999")&amp; " " &amp; LEFT(F3810 &amp; "          ",10))))</f>
        <v xml:space="preserve">T O 202207 yyyy00 HV        </v>
      </c>
      <c r="B3810" s="68" t="s">
        <v>314</v>
      </c>
      <c r="C3810" s="68" t="s">
        <v>160</v>
      </c>
      <c r="D3810" s="68" t="s">
        <v>287</v>
      </c>
      <c r="E3810" s="68" t="s">
        <v>359</v>
      </c>
      <c r="F3810" s="68" t="s">
        <v>360</v>
      </c>
      <c r="G3810" s="68" t="s">
        <v>79</v>
      </c>
      <c r="H3810" s="68" t="s">
        <v>392</v>
      </c>
      <c r="I3810" s="68" t="s">
        <v>655</v>
      </c>
      <c r="J3810" s="65">
        <v>38</v>
      </c>
      <c r="K3810" s="65">
        <v>8</v>
      </c>
      <c r="L3810" s="65">
        <v>817</v>
      </c>
      <c r="M3810" s="65" t="s">
        <v>315</v>
      </c>
    </row>
    <row r="3811" spans="1:13" ht="12.75" customHeight="1">
      <c r="A3811" s="65" t="str">
        <f>IF(ROW()=1,"KEY",IF(ISNA(VLOOKUP(B3811,車名対応マスタ!B:D,3,FALSE)),"",IF(VLOOKUP(B3811,車名対応マスタ!B:D,3,FALSE)="","",$D3811&amp;" "&amp;IF($G3811="9","J","O")&amp;" "&amp;$I3811&amp;" "&amp;IF($I3811&lt;=TEXT(★完成資料!$A$1,"yyyymm"),TEXT(★完成資料!$A$1,"yyyymm"),"999999")&amp; " " &amp; LEFT(F3811 &amp; "          ",10))))</f>
        <v xml:space="preserve">T O 202208 yyyy00 HV        </v>
      </c>
      <c r="B3811" s="68" t="s">
        <v>314</v>
      </c>
      <c r="C3811" s="68" t="s">
        <v>160</v>
      </c>
      <c r="D3811" s="68" t="s">
        <v>287</v>
      </c>
      <c r="E3811" s="68" t="s">
        <v>359</v>
      </c>
      <c r="F3811" s="68" t="s">
        <v>360</v>
      </c>
      <c r="G3811" s="68" t="s">
        <v>79</v>
      </c>
      <c r="H3811" s="68" t="s">
        <v>392</v>
      </c>
      <c r="I3811" s="68" t="s">
        <v>656</v>
      </c>
      <c r="J3811" s="65">
        <v>20</v>
      </c>
      <c r="K3811" s="65">
        <v>11</v>
      </c>
      <c r="L3811" s="65">
        <v>817</v>
      </c>
      <c r="M3811" s="65" t="s">
        <v>315</v>
      </c>
    </row>
    <row r="3812" spans="1:13" ht="12.75" customHeight="1">
      <c r="A3812" s="65" t="str">
        <f>IF(ROW()=1,"KEY",IF(ISNA(VLOOKUP(B3812,車名対応マスタ!B:D,3,FALSE)),"",IF(VLOOKUP(B3812,車名対応マスタ!B:D,3,FALSE)="","",$D3812&amp;" "&amp;IF($G3812="9","J","O")&amp;" "&amp;$I3812&amp;" "&amp;IF($I3812&lt;=TEXT(★完成資料!$A$1,"yyyymm"),TEXT(★完成資料!$A$1,"yyyymm"),"999999")&amp; " " &amp; LEFT(F3812 &amp; "          ",10))))</f>
        <v xml:space="preserve">T O 202209 yyyy00 HV        </v>
      </c>
      <c r="B3812" s="68" t="s">
        <v>314</v>
      </c>
      <c r="C3812" s="68" t="s">
        <v>160</v>
      </c>
      <c r="D3812" s="68" t="s">
        <v>287</v>
      </c>
      <c r="E3812" s="68" t="s">
        <v>359</v>
      </c>
      <c r="F3812" s="68" t="s">
        <v>360</v>
      </c>
      <c r="G3812" s="68" t="s">
        <v>79</v>
      </c>
      <c r="H3812" s="68" t="s">
        <v>392</v>
      </c>
      <c r="I3812" s="68" t="s">
        <v>657</v>
      </c>
      <c r="J3812" s="65">
        <v>7</v>
      </c>
      <c r="K3812" s="65">
        <v>1</v>
      </c>
      <c r="L3812" s="65">
        <v>817</v>
      </c>
      <c r="M3812" s="65" t="s">
        <v>315</v>
      </c>
    </row>
    <row r="3813" spans="1:13" ht="12.75" customHeight="1">
      <c r="A3813" s="65" t="str">
        <f>IF(ROW()=1,"KEY",IF(ISNA(VLOOKUP(B3813,車名対応マスタ!B:D,3,FALSE)),"",IF(VLOOKUP(B3813,車名対応マスタ!B:D,3,FALSE)="","",$D3813&amp;" "&amp;IF($G3813="9","J","O")&amp;" "&amp;$I3813&amp;" "&amp;IF($I3813&lt;=TEXT(★完成資料!$A$1,"yyyymm"),TEXT(★完成資料!$A$1,"yyyymm"),"999999")&amp; " " &amp; LEFT(F3813 &amp; "          ",10))))</f>
        <v xml:space="preserve">T O 202210 yyyy00 HV        </v>
      </c>
      <c r="B3813" s="68" t="s">
        <v>314</v>
      </c>
      <c r="C3813" s="68" t="s">
        <v>160</v>
      </c>
      <c r="D3813" s="68" t="s">
        <v>287</v>
      </c>
      <c r="E3813" s="68" t="s">
        <v>359</v>
      </c>
      <c r="F3813" s="68" t="s">
        <v>360</v>
      </c>
      <c r="G3813" s="68" t="s">
        <v>79</v>
      </c>
      <c r="H3813" s="68" t="s">
        <v>392</v>
      </c>
      <c r="I3813" s="68" t="s">
        <v>663</v>
      </c>
      <c r="J3813" s="65">
        <v>0</v>
      </c>
      <c r="K3813" s="65">
        <v>6</v>
      </c>
      <c r="L3813" s="65">
        <v>817</v>
      </c>
      <c r="M3813" s="65" t="s">
        <v>315</v>
      </c>
    </row>
    <row r="3814" spans="1:13" ht="12.75" customHeight="1">
      <c r="A3814" s="65" t="str">
        <f>IF(ROW()=1,"KEY",IF(ISNA(VLOOKUP(B3814,車名対応マスタ!B:D,3,FALSE)),"",IF(VLOOKUP(B3814,車名対応マスタ!B:D,3,FALSE)="","",$D3814&amp;" "&amp;IF($G3814="9","J","O")&amp;" "&amp;$I3814&amp;" "&amp;IF($I3814&lt;=TEXT(★完成資料!$A$1,"yyyymm"),TEXT(★完成資料!$A$1,"yyyymm"),"999999")&amp; " " &amp; LEFT(F3814 &amp; "          ",10))))</f>
        <v xml:space="preserve">T O 202201 yyyy00 HV        </v>
      </c>
      <c r="B3814" s="68" t="s">
        <v>314</v>
      </c>
      <c r="C3814" s="68" t="s">
        <v>160</v>
      </c>
      <c r="D3814" s="68" t="s">
        <v>287</v>
      </c>
      <c r="E3814" s="68" t="s">
        <v>359</v>
      </c>
      <c r="F3814" s="68" t="s">
        <v>360</v>
      </c>
      <c r="G3814" s="68" t="s">
        <v>79</v>
      </c>
      <c r="H3814" s="68" t="s">
        <v>392</v>
      </c>
      <c r="I3814" s="68" t="s">
        <v>639</v>
      </c>
      <c r="J3814" s="65">
        <v>0</v>
      </c>
      <c r="K3814" s="65">
        <v>7</v>
      </c>
      <c r="L3814" s="65">
        <v>824</v>
      </c>
      <c r="M3814" s="65" t="s">
        <v>251</v>
      </c>
    </row>
    <row r="3815" spans="1:13" ht="12.75" customHeight="1">
      <c r="A3815" s="65" t="str">
        <f>IF(ROW()=1,"KEY",IF(ISNA(VLOOKUP(B3815,車名対応マスタ!B:D,3,FALSE)),"",IF(VLOOKUP(B3815,車名対応マスタ!B:D,3,FALSE)="","",$D3815&amp;" "&amp;IF($G3815="9","J","O")&amp;" "&amp;$I3815&amp;" "&amp;IF($I3815&lt;=TEXT(★完成資料!$A$1,"yyyymm"),TEXT(★完成資料!$A$1,"yyyymm"),"999999")&amp; " " &amp; LEFT(F3815 &amp; "          ",10))))</f>
        <v xml:space="preserve">T O 202202 yyyy00 HV        </v>
      </c>
      <c r="B3815" s="68" t="s">
        <v>314</v>
      </c>
      <c r="C3815" s="68" t="s">
        <v>160</v>
      </c>
      <c r="D3815" s="68" t="s">
        <v>287</v>
      </c>
      <c r="E3815" s="68" t="s">
        <v>359</v>
      </c>
      <c r="F3815" s="68" t="s">
        <v>360</v>
      </c>
      <c r="G3815" s="68" t="s">
        <v>79</v>
      </c>
      <c r="H3815" s="68" t="s">
        <v>392</v>
      </c>
      <c r="I3815" s="68" t="s">
        <v>640</v>
      </c>
      <c r="J3815" s="65">
        <v>35</v>
      </c>
      <c r="K3815" s="65">
        <v>5</v>
      </c>
      <c r="L3815" s="65">
        <v>824</v>
      </c>
      <c r="M3815" s="65" t="s">
        <v>251</v>
      </c>
    </row>
    <row r="3816" spans="1:13" ht="12.75" customHeight="1">
      <c r="A3816" s="65" t="str">
        <f>IF(ROW()=1,"KEY",IF(ISNA(VLOOKUP(B3816,車名対応マスタ!B:D,3,FALSE)),"",IF(VLOOKUP(B3816,車名対応マスタ!B:D,3,FALSE)="","",$D3816&amp;" "&amp;IF($G3816="9","J","O")&amp;" "&amp;$I3816&amp;" "&amp;IF($I3816&lt;=TEXT(★完成資料!$A$1,"yyyymm"),TEXT(★完成資料!$A$1,"yyyymm"),"999999")&amp; " " &amp; LEFT(F3816 &amp; "          ",10))))</f>
        <v xml:space="preserve">T O 202203 yyyy00 HV        </v>
      </c>
      <c r="B3816" s="68" t="s">
        <v>314</v>
      </c>
      <c r="C3816" s="68" t="s">
        <v>160</v>
      </c>
      <c r="D3816" s="68" t="s">
        <v>287</v>
      </c>
      <c r="E3816" s="68" t="s">
        <v>359</v>
      </c>
      <c r="F3816" s="68" t="s">
        <v>360</v>
      </c>
      <c r="G3816" s="68" t="s">
        <v>79</v>
      </c>
      <c r="H3816" s="68" t="s">
        <v>392</v>
      </c>
      <c r="I3816" s="68" t="s">
        <v>641</v>
      </c>
      <c r="J3816" s="65">
        <v>14</v>
      </c>
      <c r="K3816" s="65">
        <v>17</v>
      </c>
      <c r="L3816" s="65">
        <v>824</v>
      </c>
      <c r="M3816" s="65" t="s">
        <v>251</v>
      </c>
    </row>
    <row r="3817" spans="1:13" ht="12.75" customHeight="1">
      <c r="A3817" s="65" t="str">
        <f>IF(ROW()=1,"KEY",IF(ISNA(VLOOKUP(B3817,車名対応マスタ!B:D,3,FALSE)),"",IF(VLOOKUP(B3817,車名対応マスタ!B:D,3,FALSE)="","",$D3817&amp;" "&amp;IF($G3817="9","J","O")&amp;" "&amp;$I3817&amp;" "&amp;IF($I3817&lt;=TEXT(★完成資料!$A$1,"yyyymm"),TEXT(★完成資料!$A$1,"yyyymm"),"999999")&amp; " " &amp; LEFT(F3817 &amp; "          ",10))))</f>
        <v xml:space="preserve">T O 202204 yyyy00 HV        </v>
      </c>
      <c r="B3817" s="68" t="s">
        <v>314</v>
      </c>
      <c r="C3817" s="68" t="s">
        <v>160</v>
      </c>
      <c r="D3817" s="68" t="s">
        <v>287</v>
      </c>
      <c r="E3817" s="68" t="s">
        <v>359</v>
      </c>
      <c r="F3817" s="68" t="s">
        <v>360</v>
      </c>
      <c r="G3817" s="68" t="s">
        <v>79</v>
      </c>
      <c r="H3817" s="68" t="s">
        <v>392</v>
      </c>
      <c r="I3817" s="68" t="s">
        <v>642</v>
      </c>
      <c r="J3817" s="65">
        <v>17</v>
      </c>
      <c r="K3817" s="65">
        <v>0</v>
      </c>
      <c r="L3817" s="65">
        <v>824</v>
      </c>
      <c r="M3817" s="65" t="s">
        <v>251</v>
      </c>
    </row>
    <row r="3818" spans="1:13" ht="12.75" customHeight="1">
      <c r="A3818" s="65" t="str">
        <f>IF(ROW()=1,"KEY",IF(ISNA(VLOOKUP(B3818,車名対応マスタ!B:D,3,FALSE)),"",IF(VLOOKUP(B3818,車名対応マスタ!B:D,3,FALSE)="","",$D3818&amp;" "&amp;IF($G3818="9","J","O")&amp;" "&amp;$I3818&amp;" "&amp;IF($I3818&lt;=TEXT(★完成資料!$A$1,"yyyymm"),TEXT(★完成資料!$A$1,"yyyymm"),"999999")&amp; " " &amp; LEFT(F3818 &amp; "          ",10))))</f>
        <v xml:space="preserve">T O 202205 yyyy00 HV        </v>
      </c>
      <c r="B3818" s="68" t="s">
        <v>314</v>
      </c>
      <c r="C3818" s="68" t="s">
        <v>160</v>
      </c>
      <c r="D3818" s="68" t="s">
        <v>287</v>
      </c>
      <c r="E3818" s="68" t="s">
        <v>359</v>
      </c>
      <c r="F3818" s="68" t="s">
        <v>360</v>
      </c>
      <c r="G3818" s="68" t="s">
        <v>79</v>
      </c>
      <c r="H3818" s="68" t="s">
        <v>392</v>
      </c>
      <c r="I3818" s="68" t="s">
        <v>647</v>
      </c>
      <c r="J3818" s="65">
        <v>12</v>
      </c>
      <c r="K3818" s="65">
        <v>9</v>
      </c>
      <c r="L3818" s="65">
        <v>824</v>
      </c>
      <c r="M3818" s="65" t="s">
        <v>251</v>
      </c>
    </row>
    <row r="3819" spans="1:13" ht="12.75" customHeight="1">
      <c r="A3819" s="65" t="str">
        <f>IF(ROW()=1,"KEY",IF(ISNA(VLOOKUP(B3819,車名対応マスタ!B:D,3,FALSE)),"",IF(VLOOKUP(B3819,車名対応マスタ!B:D,3,FALSE)="","",$D3819&amp;" "&amp;IF($G3819="9","J","O")&amp;" "&amp;$I3819&amp;" "&amp;IF($I3819&lt;=TEXT(★完成資料!$A$1,"yyyymm"),TEXT(★完成資料!$A$1,"yyyymm"),"999999")&amp; " " &amp; LEFT(F3819 &amp; "          ",10))))</f>
        <v xml:space="preserve">T O 202206 yyyy00 HV        </v>
      </c>
      <c r="B3819" s="68" t="s">
        <v>314</v>
      </c>
      <c r="C3819" s="68" t="s">
        <v>160</v>
      </c>
      <c r="D3819" s="68" t="s">
        <v>287</v>
      </c>
      <c r="E3819" s="68" t="s">
        <v>359</v>
      </c>
      <c r="F3819" s="68" t="s">
        <v>360</v>
      </c>
      <c r="G3819" s="68" t="s">
        <v>79</v>
      </c>
      <c r="H3819" s="68" t="s">
        <v>392</v>
      </c>
      <c r="I3819" s="68" t="s">
        <v>652</v>
      </c>
      <c r="J3819" s="65">
        <v>13</v>
      </c>
      <c r="K3819" s="65">
        <v>0</v>
      </c>
      <c r="L3819" s="65">
        <v>824</v>
      </c>
      <c r="M3819" s="65" t="s">
        <v>251</v>
      </c>
    </row>
    <row r="3820" spans="1:13" ht="12.75" customHeight="1">
      <c r="A3820" s="65" t="str">
        <f>IF(ROW()=1,"KEY",IF(ISNA(VLOOKUP(B3820,車名対応マスタ!B:D,3,FALSE)),"",IF(VLOOKUP(B3820,車名対応マスタ!B:D,3,FALSE)="","",$D3820&amp;" "&amp;IF($G3820="9","J","O")&amp;" "&amp;$I3820&amp;" "&amp;IF($I3820&lt;=TEXT(★完成資料!$A$1,"yyyymm"),TEXT(★完成資料!$A$1,"yyyymm"),"999999")&amp; " " &amp; LEFT(F3820 &amp; "          ",10))))</f>
        <v xml:space="preserve">T O 202207 yyyy00 HV        </v>
      </c>
      <c r="B3820" s="68" t="s">
        <v>314</v>
      </c>
      <c r="C3820" s="68" t="s">
        <v>160</v>
      </c>
      <c r="D3820" s="68" t="s">
        <v>287</v>
      </c>
      <c r="E3820" s="68" t="s">
        <v>359</v>
      </c>
      <c r="F3820" s="68" t="s">
        <v>360</v>
      </c>
      <c r="G3820" s="68" t="s">
        <v>79</v>
      </c>
      <c r="H3820" s="68" t="s">
        <v>392</v>
      </c>
      <c r="I3820" s="68" t="s">
        <v>655</v>
      </c>
      <c r="J3820" s="65">
        <v>5</v>
      </c>
      <c r="K3820" s="65">
        <v>9</v>
      </c>
      <c r="L3820" s="65">
        <v>824</v>
      </c>
      <c r="M3820" s="65" t="s">
        <v>251</v>
      </c>
    </row>
    <row r="3821" spans="1:13" ht="12.75" customHeight="1">
      <c r="A3821" s="65" t="str">
        <f>IF(ROW()=1,"KEY",IF(ISNA(VLOOKUP(B3821,車名対応マスタ!B:D,3,FALSE)),"",IF(VLOOKUP(B3821,車名対応マスタ!B:D,3,FALSE)="","",$D3821&amp;" "&amp;IF($G3821="9","J","O")&amp;" "&amp;$I3821&amp;" "&amp;IF($I3821&lt;=TEXT(★完成資料!$A$1,"yyyymm"),TEXT(★完成資料!$A$1,"yyyymm"),"999999")&amp; " " &amp; LEFT(F3821 &amp; "          ",10))))</f>
        <v xml:space="preserve">T O 202208 yyyy00 HV        </v>
      </c>
      <c r="B3821" s="68" t="s">
        <v>314</v>
      </c>
      <c r="C3821" s="68" t="s">
        <v>160</v>
      </c>
      <c r="D3821" s="68" t="s">
        <v>287</v>
      </c>
      <c r="E3821" s="68" t="s">
        <v>359</v>
      </c>
      <c r="F3821" s="68" t="s">
        <v>360</v>
      </c>
      <c r="G3821" s="68" t="s">
        <v>79</v>
      </c>
      <c r="H3821" s="68" t="s">
        <v>392</v>
      </c>
      <c r="I3821" s="68" t="s">
        <v>656</v>
      </c>
      <c r="J3821" s="65">
        <v>20</v>
      </c>
      <c r="K3821" s="65">
        <v>0</v>
      </c>
      <c r="L3821" s="65">
        <v>824</v>
      </c>
      <c r="M3821" s="65" t="s">
        <v>251</v>
      </c>
    </row>
    <row r="3822" spans="1:13" ht="12.75" customHeight="1">
      <c r="A3822" s="65" t="str">
        <f>IF(ROW()=1,"KEY",IF(ISNA(VLOOKUP(B3822,車名対応マスタ!B:D,3,FALSE)),"",IF(VLOOKUP(B3822,車名対応マスタ!B:D,3,FALSE)="","",$D3822&amp;" "&amp;IF($G3822="9","J","O")&amp;" "&amp;$I3822&amp;" "&amp;IF($I3822&lt;=TEXT(★完成資料!$A$1,"yyyymm"),TEXT(★完成資料!$A$1,"yyyymm"),"999999")&amp; " " &amp; LEFT(F3822 &amp; "          ",10))))</f>
        <v xml:space="preserve">T O 202209 yyyy00 HV        </v>
      </c>
      <c r="B3822" s="68" t="s">
        <v>314</v>
      </c>
      <c r="C3822" s="68" t="s">
        <v>160</v>
      </c>
      <c r="D3822" s="68" t="s">
        <v>287</v>
      </c>
      <c r="E3822" s="68" t="s">
        <v>359</v>
      </c>
      <c r="F3822" s="68" t="s">
        <v>360</v>
      </c>
      <c r="G3822" s="68" t="s">
        <v>79</v>
      </c>
      <c r="H3822" s="68" t="s">
        <v>392</v>
      </c>
      <c r="I3822" s="68" t="s">
        <v>657</v>
      </c>
      <c r="J3822" s="65">
        <v>25</v>
      </c>
      <c r="K3822" s="65">
        <v>17</v>
      </c>
      <c r="L3822" s="65">
        <v>824</v>
      </c>
      <c r="M3822" s="65" t="s">
        <v>251</v>
      </c>
    </row>
    <row r="3823" spans="1:13" ht="12.75" customHeight="1">
      <c r="A3823" s="65" t="str">
        <f>IF(ROW()=1,"KEY",IF(ISNA(VLOOKUP(B3823,車名対応マスタ!B:D,3,FALSE)),"",IF(VLOOKUP(B3823,車名対応マスタ!B:D,3,FALSE)="","",$D3823&amp;" "&amp;IF($G3823="9","J","O")&amp;" "&amp;$I3823&amp;" "&amp;IF($I3823&lt;=TEXT(★完成資料!$A$1,"yyyymm"),TEXT(★完成資料!$A$1,"yyyymm"),"999999")&amp; " " &amp; LEFT(F3823 &amp; "          ",10))))</f>
        <v xml:space="preserve">T O 202201 yyyy00 HV        </v>
      </c>
      <c r="B3823" s="68" t="s">
        <v>314</v>
      </c>
      <c r="C3823" s="68" t="s">
        <v>160</v>
      </c>
      <c r="D3823" s="68" t="s">
        <v>287</v>
      </c>
      <c r="E3823" s="68" t="s">
        <v>359</v>
      </c>
      <c r="F3823" s="68" t="s">
        <v>360</v>
      </c>
      <c r="G3823" s="68" t="s">
        <v>80</v>
      </c>
      <c r="H3823" s="68" t="s">
        <v>395</v>
      </c>
      <c r="I3823" s="68" t="s">
        <v>639</v>
      </c>
      <c r="J3823" s="65">
        <v>100</v>
      </c>
      <c r="K3823" s="65">
        <v>610</v>
      </c>
      <c r="L3823" s="65">
        <v>607</v>
      </c>
      <c r="M3823" s="65" t="s">
        <v>401</v>
      </c>
    </row>
    <row r="3824" spans="1:13" ht="12.75" customHeight="1">
      <c r="A3824" s="65" t="str">
        <f>IF(ROW()=1,"KEY",IF(ISNA(VLOOKUP(B3824,車名対応マスタ!B:D,3,FALSE)),"",IF(VLOOKUP(B3824,車名対応マスタ!B:D,3,FALSE)="","",$D3824&amp;" "&amp;IF($G3824="9","J","O")&amp;" "&amp;$I3824&amp;" "&amp;IF($I3824&lt;=TEXT(★完成資料!$A$1,"yyyymm"),TEXT(★完成資料!$A$1,"yyyymm"),"999999")&amp; " " &amp; LEFT(F3824 &amp; "          ",10))))</f>
        <v xml:space="preserve">T O 202202 yyyy00 HV        </v>
      </c>
      <c r="B3824" s="68" t="s">
        <v>314</v>
      </c>
      <c r="C3824" s="68" t="s">
        <v>160</v>
      </c>
      <c r="D3824" s="68" t="s">
        <v>287</v>
      </c>
      <c r="E3824" s="68" t="s">
        <v>359</v>
      </c>
      <c r="F3824" s="68" t="s">
        <v>360</v>
      </c>
      <c r="G3824" s="68" t="s">
        <v>80</v>
      </c>
      <c r="H3824" s="68" t="s">
        <v>395</v>
      </c>
      <c r="I3824" s="68" t="s">
        <v>640</v>
      </c>
      <c r="J3824" s="65">
        <v>223</v>
      </c>
      <c r="K3824" s="65">
        <v>496</v>
      </c>
      <c r="L3824" s="65">
        <v>607</v>
      </c>
      <c r="M3824" s="65" t="s">
        <v>401</v>
      </c>
    </row>
    <row r="3825" spans="1:13" ht="12.75" customHeight="1">
      <c r="A3825" s="65" t="str">
        <f>IF(ROW()=1,"KEY",IF(ISNA(VLOOKUP(B3825,車名対応マスタ!B:D,3,FALSE)),"",IF(VLOOKUP(B3825,車名対応マスタ!B:D,3,FALSE)="","",$D3825&amp;" "&amp;IF($G3825="9","J","O")&amp;" "&amp;$I3825&amp;" "&amp;IF($I3825&lt;=TEXT(★完成資料!$A$1,"yyyymm"),TEXT(★完成資料!$A$1,"yyyymm"),"999999")&amp; " " &amp; LEFT(F3825 &amp; "          ",10))))</f>
        <v xml:space="preserve">T O 202203 yyyy00 HV        </v>
      </c>
      <c r="B3825" s="68" t="s">
        <v>314</v>
      </c>
      <c r="C3825" s="68" t="s">
        <v>160</v>
      </c>
      <c r="D3825" s="68" t="s">
        <v>287</v>
      </c>
      <c r="E3825" s="68" t="s">
        <v>359</v>
      </c>
      <c r="F3825" s="68" t="s">
        <v>360</v>
      </c>
      <c r="G3825" s="68" t="s">
        <v>80</v>
      </c>
      <c r="H3825" s="68" t="s">
        <v>395</v>
      </c>
      <c r="I3825" s="68" t="s">
        <v>641</v>
      </c>
      <c r="J3825" s="65">
        <v>265</v>
      </c>
      <c r="K3825" s="65">
        <v>359</v>
      </c>
      <c r="L3825" s="65">
        <v>607</v>
      </c>
      <c r="M3825" s="65" t="s">
        <v>401</v>
      </c>
    </row>
    <row r="3826" spans="1:13" ht="12.75" customHeight="1">
      <c r="A3826" s="65" t="str">
        <f>IF(ROW()=1,"KEY",IF(ISNA(VLOOKUP(B3826,車名対応マスタ!B:D,3,FALSE)),"",IF(VLOOKUP(B3826,車名対応マスタ!B:D,3,FALSE)="","",$D3826&amp;" "&amp;IF($G3826="9","J","O")&amp;" "&amp;$I3826&amp;" "&amp;IF($I3826&lt;=TEXT(★完成資料!$A$1,"yyyymm"),TEXT(★完成資料!$A$1,"yyyymm"),"999999")&amp; " " &amp; LEFT(F3826 &amp; "          ",10))))</f>
        <v xml:space="preserve">T O 202204 yyyy00 HV        </v>
      </c>
      <c r="B3826" s="68" t="s">
        <v>314</v>
      </c>
      <c r="C3826" s="68" t="s">
        <v>160</v>
      </c>
      <c r="D3826" s="68" t="s">
        <v>287</v>
      </c>
      <c r="E3826" s="68" t="s">
        <v>359</v>
      </c>
      <c r="F3826" s="68" t="s">
        <v>360</v>
      </c>
      <c r="G3826" s="68" t="s">
        <v>80</v>
      </c>
      <c r="H3826" s="68" t="s">
        <v>395</v>
      </c>
      <c r="I3826" s="68" t="s">
        <v>642</v>
      </c>
      <c r="J3826" s="65">
        <v>143</v>
      </c>
      <c r="K3826" s="65">
        <v>282</v>
      </c>
      <c r="L3826" s="65">
        <v>607</v>
      </c>
      <c r="M3826" s="65" t="s">
        <v>401</v>
      </c>
    </row>
    <row r="3827" spans="1:13" ht="12.75" customHeight="1">
      <c r="A3827" s="65" t="str">
        <f>IF(ROW()=1,"KEY",IF(ISNA(VLOOKUP(B3827,車名対応マスタ!B:D,3,FALSE)),"",IF(VLOOKUP(B3827,車名対応マスタ!B:D,3,FALSE)="","",$D3827&amp;" "&amp;IF($G3827="9","J","O")&amp;" "&amp;$I3827&amp;" "&amp;IF($I3827&lt;=TEXT(★完成資料!$A$1,"yyyymm"),TEXT(★完成資料!$A$1,"yyyymm"),"999999")&amp; " " &amp; LEFT(F3827 &amp; "          ",10))))</f>
        <v xml:space="preserve">T O 202205 yyyy00 HV        </v>
      </c>
      <c r="B3827" s="68" t="s">
        <v>314</v>
      </c>
      <c r="C3827" s="68" t="s">
        <v>160</v>
      </c>
      <c r="D3827" s="68" t="s">
        <v>287</v>
      </c>
      <c r="E3827" s="68" t="s">
        <v>359</v>
      </c>
      <c r="F3827" s="68" t="s">
        <v>360</v>
      </c>
      <c r="G3827" s="68" t="s">
        <v>80</v>
      </c>
      <c r="H3827" s="68" t="s">
        <v>395</v>
      </c>
      <c r="I3827" s="68" t="s">
        <v>647</v>
      </c>
      <c r="J3827" s="65">
        <v>179</v>
      </c>
      <c r="K3827" s="65">
        <v>480</v>
      </c>
      <c r="L3827" s="65">
        <v>607</v>
      </c>
      <c r="M3827" s="65" t="s">
        <v>401</v>
      </c>
    </row>
    <row r="3828" spans="1:13" ht="12.75" customHeight="1">
      <c r="A3828" s="65" t="str">
        <f>IF(ROW()=1,"KEY",IF(ISNA(VLOOKUP(B3828,車名対応マスタ!B:D,3,FALSE)),"",IF(VLOOKUP(B3828,車名対応マスタ!B:D,3,FALSE)="","",$D3828&amp;" "&amp;IF($G3828="9","J","O")&amp;" "&amp;$I3828&amp;" "&amp;IF($I3828&lt;=TEXT(★完成資料!$A$1,"yyyymm"),TEXT(★完成資料!$A$1,"yyyymm"),"999999")&amp; " " &amp; LEFT(F3828 &amp; "          ",10))))</f>
        <v xml:space="preserve">T O 202206 yyyy00 HV        </v>
      </c>
      <c r="B3828" s="68" t="s">
        <v>314</v>
      </c>
      <c r="C3828" s="68" t="s">
        <v>160</v>
      </c>
      <c r="D3828" s="68" t="s">
        <v>287</v>
      </c>
      <c r="E3828" s="68" t="s">
        <v>359</v>
      </c>
      <c r="F3828" s="68" t="s">
        <v>360</v>
      </c>
      <c r="G3828" s="68" t="s">
        <v>80</v>
      </c>
      <c r="H3828" s="68" t="s">
        <v>395</v>
      </c>
      <c r="I3828" s="68" t="s">
        <v>652</v>
      </c>
      <c r="J3828" s="65">
        <v>168</v>
      </c>
      <c r="K3828" s="65">
        <v>293</v>
      </c>
      <c r="L3828" s="65">
        <v>607</v>
      </c>
      <c r="M3828" s="65" t="s">
        <v>401</v>
      </c>
    </row>
    <row r="3829" spans="1:13" ht="12.75" customHeight="1">
      <c r="A3829" s="65" t="str">
        <f>IF(ROW()=1,"KEY",IF(ISNA(VLOOKUP(B3829,車名対応マスタ!B:D,3,FALSE)),"",IF(VLOOKUP(B3829,車名対応マスタ!B:D,3,FALSE)="","",$D3829&amp;" "&amp;IF($G3829="9","J","O")&amp;" "&amp;$I3829&amp;" "&amp;IF($I3829&lt;=TEXT(★完成資料!$A$1,"yyyymm"),TEXT(★完成資料!$A$1,"yyyymm"),"999999")&amp; " " &amp; LEFT(F3829 &amp; "          ",10))))</f>
        <v xml:space="preserve">T O 202207 yyyy00 HV        </v>
      </c>
      <c r="B3829" s="68" t="s">
        <v>314</v>
      </c>
      <c r="C3829" s="68" t="s">
        <v>160</v>
      </c>
      <c r="D3829" s="68" t="s">
        <v>287</v>
      </c>
      <c r="E3829" s="68" t="s">
        <v>359</v>
      </c>
      <c r="F3829" s="68" t="s">
        <v>360</v>
      </c>
      <c r="G3829" s="68" t="s">
        <v>80</v>
      </c>
      <c r="H3829" s="68" t="s">
        <v>395</v>
      </c>
      <c r="I3829" s="68" t="s">
        <v>655</v>
      </c>
      <c r="J3829" s="65">
        <v>91</v>
      </c>
      <c r="K3829" s="65">
        <v>437</v>
      </c>
      <c r="L3829" s="65">
        <v>607</v>
      </c>
      <c r="M3829" s="65" t="s">
        <v>401</v>
      </c>
    </row>
    <row r="3830" spans="1:13" ht="12.75" customHeight="1">
      <c r="A3830" s="65" t="str">
        <f>IF(ROW()=1,"KEY",IF(ISNA(VLOOKUP(B3830,車名対応マスタ!B:D,3,FALSE)),"",IF(VLOOKUP(B3830,車名対応マスタ!B:D,3,FALSE)="","",$D3830&amp;" "&amp;IF($G3830="9","J","O")&amp;" "&amp;$I3830&amp;" "&amp;IF($I3830&lt;=TEXT(★完成資料!$A$1,"yyyymm"),TEXT(★完成資料!$A$1,"yyyymm"),"999999")&amp; " " &amp; LEFT(F3830 &amp; "          ",10))))</f>
        <v xml:space="preserve">T O 202208 yyyy00 HV        </v>
      </c>
      <c r="B3830" s="68" t="s">
        <v>314</v>
      </c>
      <c r="C3830" s="68" t="s">
        <v>160</v>
      </c>
      <c r="D3830" s="68" t="s">
        <v>287</v>
      </c>
      <c r="E3830" s="68" t="s">
        <v>359</v>
      </c>
      <c r="F3830" s="68" t="s">
        <v>360</v>
      </c>
      <c r="G3830" s="68" t="s">
        <v>80</v>
      </c>
      <c r="H3830" s="68" t="s">
        <v>395</v>
      </c>
      <c r="I3830" s="68" t="s">
        <v>656</v>
      </c>
      <c r="J3830" s="65">
        <v>13</v>
      </c>
      <c r="K3830" s="65">
        <v>244</v>
      </c>
      <c r="L3830" s="65">
        <v>607</v>
      </c>
      <c r="M3830" s="65" t="s">
        <v>401</v>
      </c>
    </row>
    <row r="3831" spans="1:13" ht="12.75" customHeight="1">
      <c r="A3831" s="65" t="str">
        <f>IF(ROW()=1,"KEY",IF(ISNA(VLOOKUP(B3831,車名対応マスタ!B:D,3,FALSE)),"",IF(VLOOKUP(B3831,車名対応マスタ!B:D,3,FALSE)="","",$D3831&amp;" "&amp;IF($G3831="9","J","O")&amp;" "&amp;$I3831&amp;" "&amp;IF($I3831&lt;=TEXT(★完成資料!$A$1,"yyyymm"),TEXT(★完成資料!$A$1,"yyyymm"),"999999")&amp; " " &amp; LEFT(F3831 &amp; "          ",10))))</f>
        <v xml:space="preserve">T O 202209 yyyy00 HV        </v>
      </c>
      <c r="B3831" s="68" t="s">
        <v>314</v>
      </c>
      <c r="C3831" s="68" t="s">
        <v>160</v>
      </c>
      <c r="D3831" s="68" t="s">
        <v>287</v>
      </c>
      <c r="E3831" s="68" t="s">
        <v>359</v>
      </c>
      <c r="F3831" s="68" t="s">
        <v>360</v>
      </c>
      <c r="G3831" s="68" t="s">
        <v>80</v>
      </c>
      <c r="H3831" s="68" t="s">
        <v>395</v>
      </c>
      <c r="I3831" s="68" t="s">
        <v>657</v>
      </c>
      <c r="J3831" s="65">
        <v>3</v>
      </c>
      <c r="K3831" s="65">
        <v>152</v>
      </c>
      <c r="L3831" s="65">
        <v>607</v>
      </c>
      <c r="M3831" s="65" t="s">
        <v>401</v>
      </c>
    </row>
    <row r="3832" spans="1:13" ht="12.75" customHeight="1">
      <c r="A3832" s="65" t="str">
        <f>IF(ROW()=1,"KEY",IF(ISNA(VLOOKUP(B3832,車名対応マスタ!B:D,3,FALSE)),"",IF(VLOOKUP(B3832,車名対応マスタ!B:D,3,FALSE)="","",$D3832&amp;" "&amp;IF($G3832="9","J","O")&amp;" "&amp;$I3832&amp;" "&amp;IF($I3832&lt;=TEXT(★完成資料!$A$1,"yyyymm"),TEXT(★完成資料!$A$1,"yyyymm"),"999999")&amp; " " &amp; LEFT(F3832 &amp; "          ",10))))</f>
        <v xml:space="preserve">T O 202210 yyyy00 HV        </v>
      </c>
      <c r="B3832" s="68" t="s">
        <v>314</v>
      </c>
      <c r="C3832" s="68" t="s">
        <v>160</v>
      </c>
      <c r="D3832" s="68" t="s">
        <v>287</v>
      </c>
      <c r="E3832" s="68" t="s">
        <v>359</v>
      </c>
      <c r="F3832" s="68" t="s">
        <v>360</v>
      </c>
      <c r="G3832" s="68" t="s">
        <v>80</v>
      </c>
      <c r="H3832" s="68" t="s">
        <v>395</v>
      </c>
      <c r="I3832" s="68" t="s">
        <v>663</v>
      </c>
      <c r="K3832" s="65">
        <v>24</v>
      </c>
      <c r="L3832" s="65">
        <v>607</v>
      </c>
      <c r="M3832" s="65" t="s">
        <v>401</v>
      </c>
    </row>
    <row r="3833" spans="1:13" ht="12.75" customHeight="1">
      <c r="A3833" s="65" t="str">
        <f>IF(ROW()=1,"KEY",IF(ISNA(VLOOKUP(B3833,車名対応マスタ!B:D,3,FALSE)),"",IF(VLOOKUP(B3833,車名対応マスタ!B:D,3,FALSE)="","",$D3833&amp;" "&amp;IF($G3833="9","J","O")&amp;" "&amp;$I3833&amp;" "&amp;IF($I3833&lt;=TEXT(★完成資料!$A$1,"yyyymm"),TEXT(★完成資料!$A$1,"yyyymm"),"999999")&amp; " " &amp; LEFT(F3833 &amp; "          ",10))))</f>
        <v xml:space="preserve">T O 202201 yyyy00 HV        </v>
      </c>
      <c r="B3833" s="68" t="s">
        <v>314</v>
      </c>
      <c r="C3833" s="68" t="s">
        <v>160</v>
      </c>
      <c r="D3833" s="68" t="s">
        <v>287</v>
      </c>
      <c r="E3833" s="68" t="s">
        <v>359</v>
      </c>
      <c r="F3833" s="68" t="s">
        <v>360</v>
      </c>
      <c r="G3833" s="68" t="s">
        <v>81</v>
      </c>
      <c r="H3833" s="68" t="s">
        <v>402</v>
      </c>
      <c r="I3833" s="68" t="s">
        <v>639</v>
      </c>
      <c r="J3833" s="65">
        <v>43</v>
      </c>
      <c r="K3833" s="65">
        <v>45</v>
      </c>
      <c r="L3833" s="65">
        <v>529</v>
      </c>
      <c r="M3833" s="65" t="s">
        <v>509</v>
      </c>
    </row>
    <row r="3834" spans="1:13" ht="12.75" customHeight="1">
      <c r="A3834" s="65" t="str">
        <f>IF(ROW()=1,"KEY",IF(ISNA(VLOOKUP(B3834,車名対応マスタ!B:D,3,FALSE)),"",IF(VLOOKUP(B3834,車名対応マスタ!B:D,3,FALSE)="","",$D3834&amp;" "&amp;IF($G3834="9","J","O")&amp;" "&amp;$I3834&amp;" "&amp;IF($I3834&lt;=TEXT(★完成資料!$A$1,"yyyymm"),TEXT(★完成資料!$A$1,"yyyymm"),"999999")&amp; " " &amp; LEFT(F3834 &amp; "          ",10))))</f>
        <v xml:space="preserve">T O 202202 yyyy00 HV        </v>
      </c>
      <c r="B3834" s="68" t="s">
        <v>314</v>
      </c>
      <c r="C3834" s="68" t="s">
        <v>160</v>
      </c>
      <c r="D3834" s="68" t="s">
        <v>287</v>
      </c>
      <c r="E3834" s="68" t="s">
        <v>359</v>
      </c>
      <c r="F3834" s="68" t="s">
        <v>360</v>
      </c>
      <c r="G3834" s="68" t="s">
        <v>81</v>
      </c>
      <c r="H3834" s="68" t="s">
        <v>402</v>
      </c>
      <c r="I3834" s="68" t="s">
        <v>640</v>
      </c>
      <c r="J3834" s="65">
        <v>33</v>
      </c>
      <c r="K3834" s="65">
        <v>71</v>
      </c>
      <c r="L3834" s="65">
        <v>529</v>
      </c>
      <c r="M3834" s="65" t="s">
        <v>509</v>
      </c>
    </row>
    <row r="3835" spans="1:13" ht="12.75" customHeight="1">
      <c r="A3835" s="65" t="str">
        <f>IF(ROW()=1,"KEY",IF(ISNA(VLOOKUP(B3835,車名対応マスタ!B:D,3,FALSE)),"",IF(VLOOKUP(B3835,車名対応マスタ!B:D,3,FALSE)="","",$D3835&amp;" "&amp;IF($G3835="9","J","O")&amp;" "&amp;$I3835&amp;" "&amp;IF($I3835&lt;=TEXT(★完成資料!$A$1,"yyyymm"),TEXT(★完成資料!$A$1,"yyyymm"),"999999")&amp; " " &amp; LEFT(F3835 &amp; "          ",10))))</f>
        <v xml:space="preserve">T O 202203 yyyy00 HV        </v>
      </c>
      <c r="B3835" s="68" t="s">
        <v>314</v>
      </c>
      <c r="C3835" s="68" t="s">
        <v>160</v>
      </c>
      <c r="D3835" s="68" t="s">
        <v>287</v>
      </c>
      <c r="E3835" s="68" t="s">
        <v>359</v>
      </c>
      <c r="F3835" s="68" t="s">
        <v>360</v>
      </c>
      <c r="G3835" s="68" t="s">
        <v>81</v>
      </c>
      <c r="H3835" s="68" t="s">
        <v>402</v>
      </c>
      <c r="I3835" s="68" t="s">
        <v>641</v>
      </c>
      <c r="J3835" s="65">
        <v>36</v>
      </c>
      <c r="K3835" s="65">
        <v>38</v>
      </c>
      <c r="L3835" s="65">
        <v>529</v>
      </c>
      <c r="M3835" s="65" t="s">
        <v>509</v>
      </c>
    </row>
    <row r="3836" spans="1:13" ht="12.75" customHeight="1">
      <c r="A3836" s="65" t="str">
        <f>IF(ROW()=1,"KEY",IF(ISNA(VLOOKUP(B3836,車名対応マスタ!B:D,3,FALSE)),"",IF(VLOOKUP(B3836,車名対応マスタ!B:D,3,FALSE)="","",$D3836&amp;" "&amp;IF($G3836="9","J","O")&amp;" "&amp;$I3836&amp;" "&amp;IF($I3836&lt;=TEXT(★完成資料!$A$1,"yyyymm"),TEXT(★完成資料!$A$1,"yyyymm"),"999999")&amp; " " &amp; LEFT(F3836 &amp; "          ",10))))</f>
        <v xml:space="preserve">T O 202204 yyyy00 HV        </v>
      </c>
      <c r="B3836" s="68" t="s">
        <v>314</v>
      </c>
      <c r="C3836" s="68" t="s">
        <v>160</v>
      </c>
      <c r="D3836" s="68" t="s">
        <v>287</v>
      </c>
      <c r="E3836" s="68" t="s">
        <v>359</v>
      </c>
      <c r="F3836" s="68" t="s">
        <v>360</v>
      </c>
      <c r="G3836" s="68" t="s">
        <v>81</v>
      </c>
      <c r="H3836" s="68" t="s">
        <v>402</v>
      </c>
      <c r="I3836" s="68" t="s">
        <v>642</v>
      </c>
      <c r="J3836" s="65">
        <v>63</v>
      </c>
      <c r="K3836" s="65">
        <v>22</v>
      </c>
      <c r="L3836" s="65">
        <v>529</v>
      </c>
      <c r="M3836" s="65" t="s">
        <v>509</v>
      </c>
    </row>
    <row r="3837" spans="1:13" ht="12.75" customHeight="1">
      <c r="A3837" s="65" t="str">
        <f>IF(ROW()=1,"KEY",IF(ISNA(VLOOKUP(B3837,車名対応マスタ!B:D,3,FALSE)),"",IF(VLOOKUP(B3837,車名対応マスタ!B:D,3,FALSE)="","",$D3837&amp;" "&amp;IF($G3837="9","J","O")&amp;" "&amp;$I3837&amp;" "&amp;IF($I3837&lt;=TEXT(★完成資料!$A$1,"yyyymm"),TEXT(★完成資料!$A$1,"yyyymm"),"999999")&amp; " " &amp; LEFT(F3837 &amp; "          ",10))))</f>
        <v xml:space="preserve">T O 202205 yyyy00 HV        </v>
      </c>
      <c r="B3837" s="68" t="s">
        <v>314</v>
      </c>
      <c r="C3837" s="68" t="s">
        <v>160</v>
      </c>
      <c r="D3837" s="68" t="s">
        <v>287</v>
      </c>
      <c r="E3837" s="68" t="s">
        <v>359</v>
      </c>
      <c r="F3837" s="68" t="s">
        <v>360</v>
      </c>
      <c r="G3837" s="68" t="s">
        <v>81</v>
      </c>
      <c r="H3837" s="68" t="s">
        <v>402</v>
      </c>
      <c r="I3837" s="68" t="s">
        <v>647</v>
      </c>
      <c r="J3837" s="65">
        <v>44</v>
      </c>
      <c r="K3837" s="65">
        <v>38</v>
      </c>
      <c r="L3837" s="65">
        <v>529</v>
      </c>
      <c r="M3837" s="65" t="s">
        <v>509</v>
      </c>
    </row>
    <row r="3838" spans="1:13" ht="12.75" customHeight="1">
      <c r="A3838" s="65" t="str">
        <f>IF(ROW()=1,"KEY",IF(ISNA(VLOOKUP(B3838,車名対応マスタ!B:D,3,FALSE)),"",IF(VLOOKUP(B3838,車名対応マスタ!B:D,3,FALSE)="","",$D3838&amp;" "&amp;IF($G3838="9","J","O")&amp;" "&amp;$I3838&amp;" "&amp;IF($I3838&lt;=TEXT(★完成資料!$A$1,"yyyymm"),TEXT(★完成資料!$A$1,"yyyymm"),"999999")&amp; " " &amp; LEFT(F3838 &amp; "          ",10))))</f>
        <v xml:space="preserve">T O 202206 yyyy00 HV        </v>
      </c>
      <c r="B3838" s="68" t="s">
        <v>314</v>
      </c>
      <c r="C3838" s="68" t="s">
        <v>160</v>
      </c>
      <c r="D3838" s="68" t="s">
        <v>287</v>
      </c>
      <c r="E3838" s="68" t="s">
        <v>359</v>
      </c>
      <c r="F3838" s="68" t="s">
        <v>360</v>
      </c>
      <c r="G3838" s="68" t="s">
        <v>81</v>
      </c>
      <c r="H3838" s="68" t="s">
        <v>402</v>
      </c>
      <c r="I3838" s="68" t="s">
        <v>652</v>
      </c>
      <c r="J3838" s="65">
        <v>50</v>
      </c>
      <c r="K3838" s="65">
        <v>42</v>
      </c>
      <c r="L3838" s="65">
        <v>529</v>
      </c>
      <c r="M3838" s="65" t="s">
        <v>509</v>
      </c>
    </row>
    <row r="3839" spans="1:13" ht="12.75" customHeight="1">
      <c r="A3839" s="65" t="str">
        <f>IF(ROW()=1,"KEY",IF(ISNA(VLOOKUP(B3839,車名対応マスタ!B:D,3,FALSE)),"",IF(VLOOKUP(B3839,車名対応マスタ!B:D,3,FALSE)="","",$D3839&amp;" "&amp;IF($G3839="9","J","O")&amp;" "&amp;$I3839&amp;" "&amp;IF($I3839&lt;=TEXT(★完成資料!$A$1,"yyyymm"),TEXT(★完成資料!$A$1,"yyyymm"),"999999")&amp; " " &amp; LEFT(F3839 &amp; "          ",10))))</f>
        <v xml:space="preserve">T O 202207 yyyy00 HV        </v>
      </c>
      <c r="B3839" s="68" t="s">
        <v>314</v>
      </c>
      <c r="C3839" s="68" t="s">
        <v>160</v>
      </c>
      <c r="D3839" s="68" t="s">
        <v>287</v>
      </c>
      <c r="E3839" s="68" t="s">
        <v>359</v>
      </c>
      <c r="F3839" s="68" t="s">
        <v>360</v>
      </c>
      <c r="G3839" s="68" t="s">
        <v>81</v>
      </c>
      <c r="H3839" s="68" t="s">
        <v>402</v>
      </c>
      <c r="I3839" s="68" t="s">
        <v>655</v>
      </c>
      <c r="J3839" s="65">
        <v>23</v>
      </c>
      <c r="K3839" s="65">
        <v>42</v>
      </c>
      <c r="L3839" s="65">
        <v>529</v>
      </c>
      <c r="M3839" s="65" t="s">
        <v>509</v>
      </c>
    </row>
    <row r="3840" spans="1:13" ht="12.75" customHeight="1">
      <c r="A3840" s="65" t="str">
        <f>IF(ROW()=1,"KEY",IF(ISNA(VLOOKUP(B3840,車名対応マスタ!B:D,3,FALSE)),"",IF(VLOOKUP(B3840,車名対応マスタ!B:D,3,FALSE)="","",$D3840&amp;" "&amp;IF($G3840="9","J","O")&amp;" "&amp;$I3840&amp;" "&amp;IF($I3840&lt;=TEXT(★完成資料!$A$1,"yyyymm"),TEXT(★完成資料!$A$1,"yyyymm"),"999999")&amp; " " &amp; LEFT(F3840 &amp; "          ",10))))</f>
        <v xml:space="preserve">T O 202208 yyyy00 HV        </v>
      </c>
      <c r="B3840" s="68" t="s">
        <v>314</v>
      </c>
      <c r="C3840" s="68" t="s">
        <v>160</v>
      </c>
      <c r="D3840" s="68" t="s">
        <v>287</v>
      </c>
      <c r="E3840" s="68" t="s">
        <v>359</v>
      </c>
      <c r="F3840" s="68" t="s">
        <v>360</v>
      </c>
      <c r="G3840" s="68" t="s">
        <v>81</v>
      </c>
      <c r="H3840" s="68" t="s">
        <v>402</v>
      </c>
      <c r="I3840" s="68" t="s">
        <v>656</v>
      </c>
      <c r="J3840" s="65">
        <v>36</v>
      </c>
      <c r="K3840" s="65">
        <v>28</v>
      </c>
      <c r="L3840" s="65">
        <v>529</v>
      </c>
      <c r="M3840" s="65" t="s">
        <v>509</v>
      </c>
    </row>
    <row r="3841" spans="1:13" ht="12.75" customHeight="1">
      <c r="A3841" s="65" t="str">
        <f>IF(ROW()=1,"KEY",IF(ISNA(VLOOKUP(B3841,車名対応マスタ!B:D,3,FALSE)),"",IF(VLOOKUP(B3841,車名対応マスタ!B:D,3,FALSE)="","",$D3841&amp;" "&amp;IF($G3841="9","J","O")&amp;" "&amp;$I3841&amp;" "&amp;IF($I3841&lt;=TEXT(★完成資料!$A$1,"yyyymm"),TEXT(★完成資料!$A$1,"yyyymm"),"999999")&amp; " " &amp; LEFT(F3841 &amp; "          ",10))))</f>
        <v xml:space="preserve">T O 202209 yyyy00 HV        </v>
      </c>
      <c r="B3841" s="68" t="s">
        <v>314</v>
      </c>
      <c r="C3841" s="68" t="s">
        <v>160</v>
      </c>
      <c r="D3841" s="68" t="s">
        <v>287</v>
      </c>
      <c r="E3841" s="68" t="s">
        <v>359</v>
      </c>
      <c r="F3841" s="68" t="s">
        <v>360</v>
      </c>
      <c r="G3841" s="68" t="s">
        <v>81</v>
      </c>
      <c r="H3841" s="68" t="s">
        <v>402</v>
      </c>
      <c r="I3841" s="68" t="s">
        <v>657</v>
      </c>
      <c r="J3841" s="65">
        <v>62</v>
      </c>
      <c r="K3841" s="65">
        <v>4</v>
      </c>
      <c r="L3841" s="65">
        <v>529</v>
      </c>
      <c r="M3841" s="65" t="s">
        <v>509</v>
      </c>
    </row>
    <row r="3842" spans="1:13" ht="12.75" customHeight="1">
      <c r="A3842" s="65" t="str">
        <f>IF(ROW()=1,"KEY",IF(ISNA(VLOOKUP(B3842,車名対応マスタ!B:D,3,FALSE)),"",IF(VLOOKUP(B3842,車名対応マスタ!B:D,3,FALSE)="","",$D3842&amp;" "&amp;IF($G3842="9","J","O")&amp;" "&amp;$I3842&amp;" "&amp;IF($I3842&lt;=TEXT(★完成資料!$A$1,"yyyymm"),TEXT(★完成資料!$A$1,"yyyymm"),"999999")&amp; " " &amp; LEFT(F3842 &amp; "          ",10))))</f>
        <v xml:space="preserve">T O 202210 yyyy00 HV        </v>
      </c>
      <c r="B3842" s="68" t="s">
        <v>314</v>
      </c>
      <c r="C3842" s="68" t="s">
        <v>160</v>
      </c>
      <c r="D3842" s="68" t="s">
        <v>287</v>
      </c>
      <c r="E3842" s="68" t="s">
        <v>359</v>
      </c>
      <c r="F3842" s="68" t="s">
        <v>360</v>
      </c>
      <c r="G3842" s="68" t="s">
        <v>81</v>
      </c>
      <c r="H3842" s="68" t="s">
        <v>402</v>
      </c>
      <c r="I3842" s="68" t="s">
        <v>663</v>
      </c>
      <c r="J3842" s="65">
        <v>57</v>
      </c>
      <c r="K3842" s="65">
        <v>17</v>
      </c>
      <c r="L3842" s="65">
        <v>529</v>
      </c>
      <c r="M3842" s="65" t="s">
        <v>509</v>
      </c>
    </row>
    <row r="3843" spans="1:13" ht="12.75" customHeight="1">
      <c r="A3843" s="65" t="str">
        <f>IF(ROW()=1,"KEY",IF(ISNA(VLOOKUP(B3843,車名対応マスタ!B:D,3,FALSE)),"",IF(VLOOKUP(B3843,車名対応マスタ!B:D,3,FALSE)="","",$D3843&amp;" "&amp;IF($G3843="9","J","O")&amp;" "&amp;$I3843&amp;" "&amp;IF($I3843&lt;=TEXT(★完成資料!$A$1,"yyyymm"),TEXT(★完成資料!$A$1,"yyyymm"),"999999")&amp; " " &amp; LEFT(F3843 &amp; "          ",10))))</f>
        <v xml:space="preserve">T O 202201 yyyy00 HV        </v>
      </c>
      <c r="B3843" s="68" t="s">
        <v>314</v>
      </c>
      <c r="C3843" s="68" t="s">
        <v>160</v>
      </c>
      <c r="D3843" s="68" t="s">
        <v>287</v>
      </c>
      <c r="E3843" s="68" t="s">
        <v>359</v>
      </c>
      <c r="F3843" s="68" t="s">
        <v>360</v>
      </c>
      <c r="G3843" s="68" t="s">
        <v>81</v>
      </c>
      <c r="H3843" s="68" t="s">
        <v>402</v>
      </c>
      <c r="I3843" s="68" t="s">
        <v>639</v>
      </c>
      <c r="J3843" s="65">
        <v>23</v>
      </c>
      <c r="K3843" s="65">
        <v>41</v>
      </c>
      <c r="L3843" s="65">
        <v>539</v>
      </c>
      <c r="M3843" s="65" t="s">
        <v>510</v>
      </c>
    </row>
    <row r="3844" spans="1:13" ht="12.75" customHeight="1">
      <c r="A3844" s="65" t="str">
        <f>IF(ROW()=1,"KEY",IF(ISNA(VLOOKUP(B3844,車名対応マスタ!B:D,3,FALSE)),"",IF(VLOOKUP(B3844,車名対応マスタ!B:D,3,FALSE)="","",$D3844&amp;" "&amp;IF($G3844="9","J","O")&amp;" "&amp;$I3844&amp;" "&amp;IF($I3844&lt;=TEXT(★完成資料!$A$1,"yyyymm"),TEXT(★完成資料!$A$1,"yyyymm"),"999999")&amp; " " &amp; LEFT(F3844 &amp; "          ",10))))</f>
        <v xml:space="preserve">T O 202202 yyyy00 HV        </v>
      </c>
      <c r="B3844" s="68" t="s">
        <v>314</v>
      </c>
      <c r="C3844" s="68" t="s">
        <v>160</v>
      </c>
      <c r="D3844" s="68" t="s">
        <v>287</v>
      </c>
      <c r="E3844" s="68" t="s">
        <v>359</v>
      </c>
      <c r="F3844" s="68" t="s">
        <v>360</v>
      </c>
      <c r="G3844" s="68" t="s">
        <v>81</v>
      </c>
      <c r="H3844" s="68" t="s">
        <v>402</v>
      </c>
      <c r="I3844" s="68" t="s">
        <v>640</v>
      </c>
      <c r="J3844" s="65">
        <v>2</v>
      </c>
      <c r="K3844" s="65">
        <v>23</v>
      </c>
      <c r="L3844" s="65">
        <v>539</v>
      </c>
      <c r="M3844" s="65" t="s">
        <v>510</v>
      </c>
    </row>
    <row r="3845" spans="1:13" ht="12.75" customHeight="1">
      <c r="A3845" s="65" t="str">
        <f>IF(ROW()=1,"KEY",IF(ISNA(VLOOKUP(B3845,車名対応マスタ!B:D,3,FALSE)),"",IF(VLOOKUP(B3845,車名対応マスタ!B:D,3,FALSE)="","",$D3845&amp;" "&amp;IF($G3845="9","J","O")&amp;" "&amp;$I3845&amp;" "&amp;IF($I3845&lt;=TEXT(★完成資料!$A$1,"yyyymm"),TEXT(★完成資料!$A$1,"yyyymm"),"999999")&amp; " " &amp; LEFT(F3845 &amp; "          ",10))))</f>
        <v xml:space="preserve">T O 202203 yyyy00 HV        </v>
      </c>
      <c r="B3845" s="68" t="s">
        <v>314</v>
      </c>
      <c r="C3845" s="68" t="s">
        <v>160</v>
      </c>
      <c r="D3845" s="68" t="s">
        <v>287</v>
      </c>
      <c r="E3845" s="68" t="s">
        <v>359</v>
      </c>
      <c r="F3845" s="68" t="s">
        <v>360</v>
      </c>
      <c r="G3845" s="68" t="s">
        <v>81</v>
      </c>
      <c r="H3845" s="68" t="s">
        <v>402</v>
      </c>
      <c r="I3845" s="68" t="s">
        <v>641</v>
      </c>
      <c r="J3845" s="65">
        <v>71</v>
      </c>
      <c r="K3845" s="65">
        <v>64</v>
      </c>
      <c r="L3845" s="65">
        <v>539</v>
      </c>
      <c r="M3845" s="65" t="s">
        <v>510</v>
      </c>
    </row>
    <row r="3846" spans="1:13" ht="12.75" customHeight="1">
      <c r="A3846" s="65" t="str">
        <f>IF(ROW()=1,"KEY",IF(ISNA(VLOOKUP(B3846,車名対応マスタ!B:D,3,FALSE)),"",IF(VLOOKUP(B3846,車名対応マスタ!B:D,3,FALSE)="","",$D3846&amp;" "&amp;IF($G3846="9","J","O")&amp;" "&amp;$I3846&amp;" "&amp;IF($I3846&lt;=TEXT(★完成資料!$A$1,"yyyymm"),TEXT(★完成資料!$A$1,"yyyymm"),"999999")&amp; " " &amp; LEFT(F3846 &amp; "          ",10))))</f>
        <v xml:space="preserve">T O 202204 yyyy00 HV        </v>
      </c>
      <c r="B3846" s="68" t="s">
        <v>314</v>
      </c>
      <c r="C3846" s="68" t="s">
        <v>160</v>
      </c>
      <c r="D3846" s="68" t="s">
        <v>287</v>
      </c>
      <c r="E3846" s="68" t="s">
        <v>359</v>
      </c>
      <c r="F3846" s="68" t="s">
        <v>360</v>
      </c>
      <c r="G3846" s="68" t="s">
        <v>81</v>
      </c>
      <c r="H3846" s="68" t="s">
        <v>402</v>
      </c>
      <c r="I3846" s="68" t="s">
        <v>642</v>
      </c>
      <c r="J3846" s="65">
        <v>22</v>
      </c>
      <c r="K3846" s="65">
        <v>41</v>
      </c>
      <c r="L3846" s="65">
        <v>539</v>
      </c>
      <c r="M3846" s="65" t="s">
        <v>510</v>
      </c>
    </row>
    <row r="3847" spans="1:13" ht="12.75" customHeight="1">
      <c r="A3847" s="65" t="str">
        <f>IF(ROW()=1,"KEY",IF(ISNA(VLOOKUP(B3847,車名対応マスタ!B:D,3,FALSE)),"",IF(VLOOKUP(B3847,車名対応マスタ!B:D,3,FALSE)="","",$D3847&amp;" "&amp;IF($G3847="9","J","O")&amp;" "&amp;$I3847&amp;" "&amp;IF($I3847&lt;=TEXT(★完成資料!$A$1,"yyyymm"),TEXT(★完成資料!$A$1,"yyyymm"),"999999")&amp; " " &amp; LEFT(F3847 &amp; "          ",10))))</f>
        <v xml:space="preserve">T O 202205 yyyy00 HV        </v>
      </c>
      <c r="B3847" s="68" t="s">
        <v>314</v>
      </c>
      <c r="C3847" s="68" t="s">
        <v>160</v>
      </c>
      <c r="D3847" s="68" t="s">
        <v>287</v>
      </c>
      <c r="E3847" s="68" t="s">
        <v>359</v>
      </c>
      <c r="F3847" s="68" t="s">
        <v>360</v>
      </c>
      <c r="G3847" s="68" t="s">
        <v>81</v>
      </c>
      <c r="H3847" s="68" t="s">
        <v>402</v>
      </c>
      <c r="I3847" s="68" t="s">
        <v>647</v>
      </c>
      <c r="J3847" s="65">
        <v>48</v>
      </c>
      <c r="K3847" s="65">
        <v>14</v>
      </c>
      <c r="L3847" s="65">
        <v>539</v>
      </c>
      <c r="M3847" s="65" t="s">
        <v>510</v>
      </c>
    </row>
    <row r="3848" spans="1:13" ht="12.75" customHeight="1">
      <c r="A3848" s="65" t="str">
        <f>IF(ROW()=1,"KEY",IF(ISNA(VLOOKUP(B3848,車名対応マスタ!B:D,3,FALSE)),"",IF(VLOOKUP(B3848,車名対応マスタ!B:D,3,FALSE)="","",$D3848&amp;" "&amp;IF($G3848="9","J","O")&amp;" "&amp;$I3848&amp;" "&amp;IF($I3848&lt;=TEXT(★完成資料!$A$1,"yyyymm"),TEXT(★完成資料!$A$1,"yyyymm"),"999999")&amp; " " &amp; LEFT(F3848 &amp; "          ",10))))</f>
        <v xml:space="preserve">T O 202206 yyyy00 HV        </v>
      </c>
      <c r="B3848" s="68" t="s">
        <v>314</v>
      </c>
      <c r="C3848" s="68" t="s">
        <v>160</v>
      </c>
      <c r="D3848" s="68" t="s">
        <v>287</v>
      </c>
      <c r="E3848" s="68" t="s">
        <v>359</v>
      </c>
      <c r="F3848" s="68" t="s">
        <v>360</v>
      </c>
      <c r="G3848" s="68" t="s">
        <v>81</v>
      </c>
      <c r="H3848" s="68" t="s">
        <v>402</v>
      </c>
      <c r="I3848" s="68" t="s">
        <v>652</v>
      </c>
      <c r="J3848" s="65">
        <v>25</v>
      </c>
      <c r="K3848" s="65">
        <v>46</v>
      </c>
      <c r="L3848" s="65">
        <v>539</v>
      </c>
      <c r="M3848" s="65" t="s">
        <v>510</v>
      </c>
    </row>
    <row r="3849" spans="1:13" ht="12.75" customHeight="1">
      <c r="A3849" s="65" t="str">
        <f>IF(ROW()=1,"KEY",IF(ISNA(VLOOKUP(B3849,車名対応マスタ!B:D,3,FALSE)),"",IF(VLOOKUP(B3849,車名対応マスタ!B:D,3,FALSE)="","",$D3849&amp;" "&amp;IF($G3849="9","J","O")&amp;" "&amp;$I3849&amp;" "&amp;IF($I3849&lt;=TEXT(★完成資料!$A$1,"yyyymm"),TEXT(★完成資料!$A$1,"yyyymm"),"999999")&amp; " " &amp; LEFT(F3849 &amp; "          ",10))))</f>
        <v xml:space="preserve">T O 202207 yyyy00 HV        </v>
      </c>
      <c r="B3849" s="68" t="s">
        <v>314</v>
      </c>
      <c r="C3849" s="68" t="s">
        <v>160</v>
      </c>
      <c r="D3849" s="68" t="s">
        <v>287</v>
      </c>
      <c r="E3849" s="68" t="s">
        <v>359</v>
      </c>
      <c r="F3849" s="68" t="s">
        <v>360</v>
      </c>
      <c r="G3849" s="68" t="s">
        <v>81</v>
      </c>
      <c r="H3849" s="68" t="s">
        <v>402</v>
      </c>
      <c r="I3849" s="68" t="s">
        <v>655</v>
      </c>
      <c r="J3849" s="65">
        <v>14</v>
      </c>
      <c r="K3849" s="65">
        <v>43</v>
      </c>
      <c r="L3849" s="65">
        <v>539</v>
      </c>
      <c r="M3849" s="65" t="s">
        <v>510</v>
      </c>
    </row>
    <row r="3850" spans="1:13" ht="12.75" customHeight="1">
      <c r="A3850" s="65" t="str">
        <f>IF(ROW()=1,"KEY",IF(ISNA(VLOOKUP(B3850,車名対応マスタ!B:D,3,FALSE)),"",IF(VLOOKUP(B3850,車名対応マスタ!B:D,3,FALSE)="","",$D3850&amp;" "&amp;IF($G3850="9","J","O")&amp;" "&amp;$I3850&amp;" "&amp;IF($I3850&lt;=TEXT(★完成資料!$A$1,"yyyymm"),TEXT(★完成資料!$A$1,"yyyymm"),"999999")&amp; " " &amp; LEFT(F3850 &amp; "          ",10))))</f>
        <v xml:space="preserve">T O 202208 yyyy00 HV        </v>
      </c>
      <c r="B3850" s="68" t="s">
        <v>314</v>
      </c>
      <c r="C3850" s="68" t="s">
        <v>160</v>
      </c>
      <c r="D3850" s="68" t="s">
        <v>287</v>
      </c>
      <c r="E3850" s="68" t="s">
        <v>359</v>
      </c>
      <c r="F3850" s="68" t="s">
        <v>360</v>
      </c>
      <c r="G3850" s="68" t="s">
        <v>81</v>
      </c>
      <c r="H3850" s="68" t="s">
        <v>402</v>
      </c>
      <c r="I3850" s="68" t="s">
        <v>656</v>
      </c>
      <c r="J3850" s="65">
        <v>32</v>
      </c>
      <c r="K3850" s="65">
        <v>39</v>
      </c>
      <c r="L3850" s="65">
        <v>539</v>
      </c>
      <c r="M3850" s="65" t="s">
        <v>510</v>
      </c>
    </row>
    <row r="3851" spans="1:13" ht="12.75" customHeight="1">
      <c r="A3851" s="65" t="str">
        <f>IF(ROW()=1,"KEY",IF(ISNA(VLOOKUP(B3851,車名対応マスタ!B:D,3,FALSE)),"",IF(VLOOKUP(B3851,車名対応マスタ!B:D,3,FALSE)="","",$D3851&amp;" "&amp;IF($G3851="9","J","O")&amp;" "&amp;$I3851&amp;" "&amp;IF($I3851&lt;=TEXT(★完成資料!$A$1,"yyyymm"),TEXT(★完成資料!$A$1,"yyyymm"),"999999")&amp; " " &amp; LEFT(F3851 &amp; "          ",10))))</f>
        <v xml:space="preserve">T O 202209 yyyy00 HV        </v>
      </c>
      <c r="B3851" s="68" t="s">
        <v>314</v>
      </c>
      <c r="C3851" s="68" t="s">
        <v>160</v>
      </c>
      <c r="D3851" s="68" t="s">
        <v>287</v>
      </c>
      <c r="E3851" s="68" t="s">
        <v>359</v>
      </c>
      <c r="F3851" s="68" t="s">
        <v>360</v>
      </c>
      <c r="G3851" s="68" t="s">
        <v>81</v>
      </c>
      <c r="H3851" s="68" t="s">
        <v>402</v>
      </c>
      <c r="I3851" s="68" t="s">
        <v>657</v>
      </c>
      <c r="J3851" s="65">
        <v>28</v>
      </c>
      <c r="K3851" s="65">
        <v>22</v>
      </c>
      <c r="L3851" s="65">
        <v>539</v>
      </c>
      <c r="M3851" s="65" t="s">
        <v>510</v>
      </c>
    </row>
    <row r="3852" spans="1:13" ht="12.75" customHeight="1">
      <c r="A3852" s="65" t="str">
        <f>IF(ROW()=1,"KEY",IF(ISNA(VLOOKUP(B3852,車名対応マスタ!B:D,3,FALSE)),"",IF(VLOOKUP(B3852,車名対応マスタ!B:D,3,FALSE)="","",$D3852&amp;" "&amp;IF($G3852="9","J","O")&amp;" "&amp;$I3852&amp;" "&amp;IF($I3852&lt;=TEXT(★完成資料!$A$1,"yyyymm"),TEXT(★完成資料!$A$1,"yyyymm"),"999999")&amp; " " &amp; LEFT(F3852 &amp; "          ",10))))</f>
        <v xml:space="preserve">T O 202210 yyyy00 HV        </v>
      </c>
      <c r="B3852" s="68" t="s">
        <v>314</v>
      </c>
      <c r="C3852" s="68" t="s">
        <v>160</v>
      </c>
      <c r="D3852" s="68" t="s">
        <v>287</v>
      </c>
      <c r="E3852" s="68" t="s">
        <v>359</v>
      </c>
      <c r="F3852" s="68" t="s">
        <v>360</v>
      </c>
      <c r="G3852" s="68" t="s">
        <v>81</v>
      </c>
      <c r="H3852" s="68" t="s">
        <v>402</v>
      </c>
      <c r="I3852" s="68" t="s">
        <v>663</v>
      </c>
      <c r="J3852" s="65">
        <v>30</v>
      </c>
      <c r="K3852" s="65">
        <v>10</v>
      </c>
      <c r="L3852" s="65">
        <v>539</v>
      </c>
      <c r="M3852" s="65" t="s">
        <v>510</v>
      </c>
    </row>
    <row r="3853" spans="1:13" ht="12.75" customHeight="1">
      <c r="A3853" s="65" t="str">
        <f>IF(ROW()=1,"KEY",IF(ISNA(VLOOKUP(B3853,車名対応マスタ!B:D,3,FALSE)),"",IF(VLOOKUP(B3853,車名対応マスタ!B:D,3,FALSE)="","",$D3853&amp;" "&amp;IF($G3853="9","J","O")&amp;" "&amp;$I3853&amp;" "&amp;IF($I3853&lt;=TEXT(★完成資料!$A$1,"yyyymm"),TEXT(★完成資料!$A$1,"yyyymm"),"999999")&amp; " " &amp; LEFT(F3853 &amp; "          ",10))))</f>
        <v xml:space="preserve">T O 202202 yyyy00 HV        </v>
      </c>
      <c r="B3853" s="68" t="s">
        <v>314</v>
      </c>
      <c r="C3853" s="68" t="s">
        <v>160</v>
      </c>
      <c r="D3853" s="68" t="s">
        <v>287</v>
      </c>
      <c r="E3853" s="68" t="s">
        <v>359</v>
      </c>
      <c r="F3853" s="68" t="s">
        <v>360</v>
      </c>
      <c r="G3853" s="68" t="s">
        <v>81</v>
      </c>
      <c r="H3853" s="68" t="s">
        <v>402</v>
      </c>
      <c r="I3853" s="68" t="s">
        <v>640</v>
      </c>
      <c r="J3853" s="65">
        <v>2</v>
      </c>
      <c r="L3853" s="65">
        <v>560</v>
      </c>
      <c r="M3853" s="65" t="s">
        <v>541</v>
      </c>
    </row>
    <row r="3854" spans="1:13" ht="12.75" customHeight="1">
      <c r="A3854" s="65" t="str">
        <f>IF(ROW()=1,"KEY",IF(ISNA(VLOOKUP(B3854,車名対応マスタ!B:D,3,FALSE)),"",IF(VLOOKUP(B3854,車名対応マスタ!B:D,3,FALSE)="","",$D3854&amp;" "&amp;IF($G3854="9","J","O")&amp;" "&amp;$I3854&amp;" "&amp;IF($I3854&lt;=TEXT(★完成資料!$A$1,"yyyymm"),TEXT(★完成資料!$A$1,"yyyymm"),"999999")&amp; " " &amp; LEFT(F3854 &amp; "          ",10))))</f>
        <v xml:space="preserve">T O 202203 yyyy00 HV        </v>
      </c>
      <c r="B3854" s="68" t="s">
        <v>314</v>
      </c>
      <c r="C3854" s="68" t="s">
        <v>160</v>
      </c>
      <c r="D3854" s="68" t="s">
        <v>287</v>
      </c>
      <c r="E3854" s="68" t="s">
        <v>359</v>
      </c>
      <c r="F3854" s="68" t="s">
        <v>360</v>
      </c>
      <c r="G3854" s="68" t="s">
        <v>81</v>
      </c>
      <c r="H3854" s="68" t="s">
        <v>402</v>
      </c>
      <c r="I3854" s="68" t="s">
        <v>641</v>
      </c>
      <c r="J3854" s="65">
        <v>1</v>
      </c>
      <c r="L3854" s="65">
        <v>560</v>
      </c>
      <c r="M3854" s="65" t="s">
        <v>541</v>
      </c>
    </row>
    <row r="3855" spans="1:13" ht="12.75" customHeight="1">
      <c r="A3855" s="65" t="str">
        <f>IF(ROW()=1,"KEY",IF(ISNA(VLOOKUP(B3855,車名対応マスタ!B:D,3,FALSE)),"",IF(VLOOKUP(B3855,車名対応マスタ!B:D,3,FALSE)="","",$D3855&amp;" "&amp;IF($G3855="9","J","O")&amp;" "&amp;$I3855&amp;" "&amp;IF($I3855&lt;=TEXT(★完成資料!$A$1,"yyyymm"),TEXT(★完成資料!$A$1,"yyyymm"),"999999")&amp; " " &amp; LEFT(F3855 &amp; "          ",10))))</f>
        <v xml:space="preserve">T O 202205 yyyy00 HV        </v>
      </c>
      <c r="B3855" s="68" t="s">
        <v>314</v>
      </c>
      <c r="C3855" s="68" t="s">
        <v>160</v>
      </c>
      <c r="D3855" s="68" t="s">
        <v>287</v>
      </c>
      <c r="E3855" s="68" t="s">
        <v>359</v>
      </c>
      <c r="F3855" s="68" t="s">
        <v>360</v>
      </c>
      <c r="G3855" s="68" t="s">
        <v>81</v>
      </c>
      <c r="H3855" s="68" t="s">
        <v>402</v>
      </c>
      <c r="I3855" s="68" t="s">
        <v>647</v>
      </c>
      <c r="J3855" s="65">
        <v>1</v>
      </c>
      <c r="K3855" s="65">
        <v>0</v>
      </c>
      <c r="L3855" s="65">
        <v>560</v>
      </c>
      <c r="M3855" s="65" t="s">
        <v>541</v>
      </c>
    </row>
    <row r="3856" spans="1:13" ht="12.75" customHeight="1">
      <c r="A3856" s="65" t="str">
        <f>IF(ROW()=1,"KEY",IF(ISNA(VLOOKUP(B3856,車名対応マスタ!B:D,3,FALSE)),"",IF(VLOOKUP(B3856,車名対応マスタ!B:D,3,FALSE)="","",$D3856&amp;" "&amp;IF($G3856="9","J","O")&amp;" "&amp;$I3856&amp;" "&amp;IF($I3856&lt;=TEXT(★完成資料!$A$1,"yyyymm"),TEXT(★完成資料!$A$1,"yyyymm"),"999999")&amp; " " &amp; LEFT(F3856 &amp; "          ",10))))</f>
        <v xml:space="preserve">T O 202206 yyyy00 HV        </v>
      </c>
      <c r="B3856" s="68" t="s">
        <v>314</v>
      </c>
      <c r="C3856" s="68" t="s">
        <v>160</v>
      </c>
      <c r="D3856" s="68" t="s">
        <v>287</v>
      </c>
      <c r="E3856" s="68" t="s">
        <v>359</v>
      </c>
      <c r="F3856" s="68" t="s">
        <v>360</v>
      </c>
      <c r="G3856" s="68" t="s">
        <v>81</v>
      </c>
      <c r="H3856" s="68" t="s">
        <v>402</v>
      </c>
      <c r="I3856" s="68" t="s">
        <v>652</v>
      </c>
      <c r="J3856" s="65">
        <v>1</v>
      </c>
      <c r="K3856" s="65">
        <v>0</v>
      </c>
      <c r="L3856" s="65">
        <v>560</v>
      </c>
      <c r="M3856" s="65" t="s">
        <v>541</v>
      </c>
    </row>
    <row r="3857" spans="1:13" ht="12.75" customHeight="1">
      <c r="A3857" s="65" t="str">
        <f>IF(ROW()=1,"KEY",IF(ISNA(VLOOKUP(B3857,車名対応マスタ!B:D,3,FALSE)),"",IF(VLOOKUP(B3857,車名対応マスタ!B:D,3,FALSE)="","",$D3857&amp;" "&amp;IF($G3857="9","J","O")&amp;" "&amp;$I3857&amp;" "&amp;IF($I3857&lt;=TEXT(★完成資料!$A$1,"yyyymm"),TEXT(★完成資料!$A$1,"yyyymm"),"999999")&amp; " " &amp; LEFT(F3857 &amp; "          ",10))))</f>
        <v xml:space="preserve">T O 202209 yyyy00 HV        </v>
      </c>
      <c r="B3857" s="68" t="s">
        <v>314</v>
      </c>
      <c r="C3857" s="68" t="s">
        <v>160</v>
      </c>
      <c r="D3857" s="68" t="s">
        <v>287</v>
      </c>
      <c r="E3857" s="68" t="s">
        <v>359</v>
      </c>
      <c r="F3857" s="68" t="s">
        <v>360</v>
      </c>
      <c r="G3857" s="68" t="s">
        <v>81</v>
      </c>
      <c r="H3857" s="68" t="s">
        <v>402</v>
      </c>
      <c r="I3857" s="68" t="s">
        <v>657</v>
      </c>
      <c r="J3857" s="65">
        <v>0</v>
      </c>
      <c r="K3857" s="65">
        <v>2</v>
      </c>
      <c r="L3857" s="65">
        <v>560</v>
      </c>
      <c r="M3857" s="65" t="s">
        <v>541</v>
      </c>
    </row>
    <row r="3858" spans="1:13" ht="12.75" customHeight="1">
      <c r="A3858" s="65" t="str">
        <f>IF(ROW()=1,"KEY",IF(ISNA(VLOOKUP(B3858,車名対応マスタ!B:D,3,FALSE)),"",IF(VLOOKUP(B3858,車名対応マスタ!B:D,3,FALSE)="","",$D3858&amp;" "&amp;IF($G3858="9","J","O")&amp;" "&amp;$I3858&amp;" "&amp;IF($I3858&lt;=TEXT(★完成資料!$A$1,"yyyymm"),TEXT(★完成資料!$A$1,"yyyymm"),"999999")&amp; " " &amp; LEFT(F3858 &amp; "          ",10))))</f>
        <v xml:space="preserve">T O 202210 yyyy00 HV        </v>
      </c>
      <c r="B3858" s="68" t="s">
        <v>314</v>
      </c>
      <c r="C3858" s="68" t="s">
        <v>160</v>
      </c>
      <c r="D3858" s="68" t="s">
        <v>287</v>
      </c>
      <c r="E3858" s="68" t="s">
        <v>359</v>
      </c>
      <c r="F3858" s="68" t="s">
        <v>360</v>
      </c>
      <c r="G3858" s="68" t="s">
        <v>81</v>
      </c>
      <c r="H3858" s="68" t="s">
        <v>402</v>
      </c>
      <c r="I3858" s="68" t="s">
        <v>663</v>
      </c>
      <c r="J3858" s="65">
        <v>1</v>
      </c>
      <c r="K3858" s="65">
        <v>0</v>
      </c>
      <c r="L3858" s="65">
        <v>560</v>
      </c>
      <c r="M3858" s="65" t="s">
        <v>541</v>
      </c>
    </row>
    <row r="3859" spans="1:13" ht="12.75" customHeight="1">
      <c r="A3859" s="65" t="str">
        <f>IF(ROW()=1,"KEY",IF(ISNA(VLOOKUP(B3859,車名対応マスタ!B:D,3,FALSE)),"",IF(VLOOKUP(B3859,車名対応マスタ!B:D,3,FALSE)="","",$D3859&amp;" "&amp;IF($G3859="9","J","O")&amp;" "&amp;$I3859&amp;" "&amp;IF($I3859&lt;=TEXT(★完成資料!$A$1,"yyyymm"),TEXT(★完成資料!$A$1,"yyyymm"),"999999")&amp; " " &amp; LEFT(F3859 &amp; "          ",10))))</f>
        <v xml:space="preserve">T J 202201 yyyy00 HV        </v>
      </c>
      <c r="B3859" s="68" t="s">
        <v>314</v>
      </c>
      <c r="C3859" s="68" t="s">
        <v>160</v>
      </c>
      <c r="D3859" s="68" t="s">
        <v>287</v>
      </c>
      <c r="E3859" s="68" t="s">
        <v>359</v>
      </c>
      <c r="F3859" s="68" t="s">
        <v>360</v>
      </c>
      <c r="G3859" s="68" t="s">
        <v>82</v>
      </c>
      <c r="H3859" s="68" t="s">
        <v>403</v>
      </c>
      <c r="I3859" s="68" t="s">
        <v>639</v>
      </c>
      <c r="J3859" s="65">
        <v>2819</v>
      </c>
      <c r="K3859" s="65">
        <v>3792</v>
      </c>
      <c r="L3859" s="65">
        <v>930</v>
      </c>
      <c r="M3859" s="65" t="s">
        <v>249</v>
      </c>
    </row>
    <row r="3860" spans="1:13" ht="12.75" customHeight="1">
      <c r="A3860" s="65" t="str">
        <f>IF(ROW()=1,"KEY",IF(ISNA(VLOOKUP(B3860,車名対応マスタ!B:D,3,FALSE)),"",IF(VLOOKUP(B3860,車名対応マスタ!B:D,3,FALSE)="","",$D3860&amp;" "&amp;IF($G3860="9","J","O")&amp;" "&amp;$I3860&amp;" "&amp;IF($I3860&lt;=TEXT(★完成資料!$A$1,"yyyymm"),TEXT(★完成資料!$A$1,"yyyymm"),"999999")&amp; " " &amp; LEFT(F3860 &amp; "          ",10))))</f>
        <v xml:space="preserve">T J 202202 yyyy00 HV        </v>
      </c>
      <c r="B3860" s="68" t="s">
        <v>314</v>
      </c>
      <c r="C3860" s="68" t="s">
        <v>160</v>
      </c>
      <c r="D3860" s="68" t="s">
        <v>287</v>
      </c>
      <c r="E3860" s="68" t="s">
        <v>359</v>
      </c>
      <c r="F3860" s="68" t="s">
        <v>360</v>
      </c>
      <c r="G3860" s="68" t="s">
        <v>82</v>
      </c>
      <c r="H3860" s="68" t="s">
        <v>403</v>
      </c>
      <c r="I3860" s="68" t="s">
        <v>640</v>
      </c>
      <c r="J3860" s="65">
        <v>1773</v>
      </c>
      <c r="K3860" s="65">
        <v>4411</v>
      </c>
      <c r="L3860" s="65">
        <v>930</v>
      </c>
      <c r="M3860" s="65" t="s">
        <v>249</v>
      </c>
    </row>
    <row r="3861" spans="1:13" ht="12.75" customHeight="1">
      <c r="A3861" s="65" t="str">
        <f>IF(ROW()=1,"KEY",IF(ISNA(VLOOKUP(B3861,車名対応マスタ!B:D,3,FALSE)),"",IF(VLOOKUP(B3861,車名対応マスタ!B:D,3,FALSE)="","",$D3861&amp;" "&amp;IF($G3861="9","J","O")&amp;" "&amp;$I3861&amp;" "&amp;IF($I3861&lt;=TEXT(★完成資料!$A$1,"yyyymm"),TEXT(★完成資料!$A$1,"yyyymm"),"999999")&amp; " " &amp; LEFT(F3861 &amp; "          ",10))))</f>
        <v xml:space="preserve">T J 202203 yyyy00 HV        </v>
      </c>
      <c r="B3861" s="68" t="s">
        <v>314</v>
      </c>
      <c r="C3861" s="68" t="s">
        <v>160</v>
      </c>
      <c r="D3861" s="68" t="s">
        <v>287</v>
      </c>
      <c r="E3861" s="68" t="s">
        <v>359</v>
      </c>
      <c r="F3861" s="68" t="s">
        <v>360</v>
      </c>
      <c r="G3861" s="68" t="s">
        <v>82</v>
      </c>
      <c r="H3861" s="68" t="s">
        <v>403</v>
      </c>
      <c r="I3861" s="68" t="s">
        <v>641</v>
      </c>
      <c r="J3861" s="65">
        <v>3232</v>
      </c>
      <c r="K3861" s="65">
        <v>6318</v>
      </c>
      <c r="L3861" s="65">
        <v>930</v>
      </c>
      <c r="M3861" s="65" t="s">
        <v>249</v>
      </c>
    </row>
    <row r="3862" spans="1:13" ht="12.75" customHeight="1">
      <c r="A3862" s="65" t="str">
        <f>IF(ROW()=1,"KEY",IF(ISNA(VLOOKUP(B3862,車名対応マスタ!B:D,3,FALSE)),"",IF(VLOOKUP(B3862,車名対応マスタ!B:D,3,FALSE)="","",$D3862&amp;" "&amp;IF($G3862="9","J","O")&amp;" "&amp;$I3862&amp;" "&amp;IF($I3862&lt;=TEXT(★完成資料!$A$1,"yyyymm"),TEXT(★完成資料!$A$1,"yyyymm"),"999999")&amp; " " &amp; LEFT(F3862 &amp; "          ",10))))</f>
        <v xml:space="preserve">T J 202204 yyyy00 HV        </v>
      </c>
      <c r="B3862" s="68" t="s">
        <v>314</v>
      </c>
      <c r="C3862" s="68" t="s">
        <v>160</v>
      </c>
      <c r="D3862" s="68" t="s">
        <v>287</v>
      </c>
      <c r="E3862" s="68" t="s">
        <v>359</v>
      </c>
      <c r="F3862" s="68" t="s">
        <v>360</v>
      </c>
      <c r="G3862" s="68" t="s">
        <v>82</v>
      </c>
      <c r="H3862" s="68" t="s">
        <v>403</v>
      </c>
      <c r="I3862" s="68" t="s">
        <v>642</v>
      </c>
      <c r="J3862" s="65">
        <v>3071</v>
      </c>
      <c r="K3862" s="65">
        <v>4135</v>
      </c>
      <c r="L3862" s="65">
        <v>930</v>
      </c>
      <c r="M3862" s="65" t="s">
        <v>249</v>
      </c>
    </row>
    <row r="3863" spans="1:13" ht="12.75" customHeight="1">
      <c r="A3863" s="65" t="str">
        <f>IF(ROW()=1,"KEY",IF(ISNA(VLOOKUP(B3863,車名対応マスタ!B:D,3,FALSE)),"",IF(VLOOKUP(B3863,車名対応マスタ!B:D,3,FALSE)="","",$D3863&amp;" "&amp;IF($G3863="9","J","O")&amp;" "&amp;$I3863&amp;" "&amp;IF($I3863&lt;=TEXT(★完成資料!$A$1,"yyyymm"),TEXT(★完成資料!$A$1,"yyyymm"),"999999")&amp; " " &amp; LEFT(F3863 &amp; "          ",10))))</f>
        <v xml:space="preserve">T J 202205 yyyy00 HV        </v>
      </c>
      <c r="B3863" s="68" t="s">
        <v>314</v>
      </c>
      <c r="C3863" s="68" t="s">
        <v>160</v>
      </c>
      <c r="D3863" s="68" t="s">
        <v>287</v>
      </c>
      <c r="E3863" s="68" t="s">
        <v>359</v>
      </c>
      <c r="F3863" s="68" t="s">
        <v>360</v>
      </c>
      <c r="G3863" s="68" t="s">
        <v>82</v>
      </c>
      <c r="H3863" s="68" t="s">
        <v>403</v>
      </c>
      <c r="I3863" s="68" t="s">
        <v>647</v>
      </c>
      <c r="J3863" s="65">
        <v>3475</v>
      </c>
      <c r="K3863" s="65">
        <v>2884</v>
      </c>
      <c r="L3863" s="65">
        <v>930</v>
      </c>
      <c r="M3863" s="65" t="s">
        <v>249</v>
      </c>
    </row>
    <row r="3864" spans="1:13" ht="12.75" customHeight="1">
      <c r="A3864" s="65" t="str">
        <f>IF(ROW()=1,"KEY",IF(ISNA(VLOOKUP(B3864,車名対応マスタ!B:D,3,FALSE)),"",IF(VLOOKUP(B3864,車名対応マスタ!B:D,3,FALSE)="","",$D3864&amp;" "&amp;IF($G3864="9","J","O")&amp;" "&amp;$I3864&amp;" "&amp;IF($I3864&lt;=TEXT(★完成資料!$A$1,"yyyymm"),TEXT(★完成資料!$A$1,"yyyymm"),"999999")&amp; " " &amp; LEFT(F3864 &amp; "          ",10))))</f>
        <v xml:space="preserve">T J 202206 yyyy00 HV        </v>
      </c>
      <c r="B3864" s="68" t="s">
        <v>314</v>
      </c>
      <c r="C3864" s="68" t="s">
        <v>160</v>
      </c>
      <c r="D3864" s="68" t="s">
        <v>287</v>
      </c>
      <c r="E3864" s="68" t="s">
        <v>359</v>
      </c>
      <c r="F3864" s="68" t="s">
        <v>360</v>
      </c>
      <c r="G3864" s="68" t="s">
        <v>82</v>
      </c>
      <c r="H3864" s="68" t="s">
        <v>403</v>
      </c>
      <c r="I3864" s="68" t="s">
        <v>652</v>
      </c>
      <c r="J3864" s="65">
        <v>3200</v>
      </c>
      <c r="K3864" s="65">
        <v>3797</v>
      </c>
      <c r="L3864" s="65">
        <v>930</v>
      </c>
      <c r="M3864" s="65" t="s">
        <v>249</v>
      </c>
    </row>
    <row r="3865" spans="1:13" ht="12.75" customHeight="1">
      <c r="A3865" s="65" t="str">
        <f>IF(ROW()=1,"KEY",IF(ISNA(VLOOKUP(B3865,車名対応マスタ!B:D,3,FALSE)),"",IF(VLOOKUP(B3865,車名対応マスタ!B:D,3,FALSE)="","",$D3865&amp;" "&amp;IF($G3865="9","J","O")&amp;" "&amp;$I3865&amp;" "&amp;IF($I3865&lt;=TEXT(★完成資料!$A$1,"yyyymm"),TEXT(★完成資料!$A$1,"yyyymm"),"999999")&amp; " " &amp; LEFT(F3865 &amp; "          ",10))))</f>
        <v xml:space="preserve">T J 202207 yyyy00 HV        </v>
      </c>
      <c r="B3865" s="68" t="s">
        <v>314</v>
      </c>
      <c r="C3865" s="68" t="s">
        <v>160</v>
      </c>
      <c r="D3865" s="68" t="s">
        <v>287</v>
      </c>
      <c r="E3865" s="68" t="s">
        <v>359</v>
      </c>
      <c r="F3865" s="68" t="s">
        <v>360</v>
      </c>
      <c r="G3865" s="68" t="s">
        <v>82</v>
      </c>
      <c r="H3865" s="68" t="s">
        <v>403</v>
      </c>
      <c r="I3865" s="68" t="s">
        <v>655</v>
      </c>
      <c r="J3865" s="65">
        <v>3816</v>
      </c>
      <c r="K3865" s="65">
        <v>5040</v>
      </c>
      <c r="L3865" s="65">
        <v>930</v>
      </c>
      <c r="M3865" s="65" t="s">
        <v>249</v>
      </c>
    </row>
    <row r="3866" spans="1:13" ht="12.75" customHeight="1">
      <c r="A3866" s="65" t="str">
        <f>IF(ROW()=1,"KEY",IF(ISNA(VLOOKUP(B3866,車名対応マスタ!B:D,3,FALSE)),"",IF(VLOOKUP(B3866,車名対応マスタ!B:D,3,FALSE)="","",$D3866&amp;" "&amp;IF($G3866="9","J","O")&amp;" "&amp;$I3866&amp;" "&amp;IF($I3866&lt;=TEXT(★完成資料!$A$1,"yyyymm"),TEXT(★完成資料!$A$1,"yyyymm"),"999999")&amp; " " &amp; LEFT(F3866 &amp; "          ",10))))</f>
        <v xml:space="preserve">T J 202208 yyyy00 HV        </v>
      </c>
      <c r="B3866" s="68" t="s">
        <v>314</v>
      </c>
      <c r="C3866" s="68" t="s">
        <v>160</v>
      </c>
      <c r="D3866" s="68" t="s">
        <v>287</v>
      </c>
      <c r="E3866" s="68" t="s">
        <v>359</v>
      </c>
      <c r="F3866" s="68" t="s">
        <v>360</v>
      </c>
      <c r="G3866" s="68" t="s">
        <v>82</v>
      </c>
      <c r="H3866" s="68" t="s">
        <v>403</v>
      </c>
      <c r="I3866" s="68" t="s">
        <v>656</v>
      </c>
      <c r="J3866" s="65">
        <v>2773</v>
      </c>
      <c r="K3866" s="65">
        <v>3927</v>
      </c>
      <c r="L3866" s="65">
        <v>930</v>
      </c>
      <c r="M3866" s="65" t="s">
        <v>249</v>
      </c>
    </row>
    <row r="3867" spans="1:13" ht="12.75" customHeight="1">
      <c r="A3867" s="65" t="str">
        <f>IF(ROW()=1,"KEY",IF(ISNA(VLOOKUP(B3867,車名対応マスタ!B:D,3,FALSE)),"",IF(VLOOKUP(B3867,車名対応マスタ!B:D,3,FALSE)="","",$D3867&amp;" "&amp;IF($G3867="9","J","O")&amp;" "&amp;$I3867&amp;" "&amp;IF($I3867&lt;=TEXT(★完成資料!$A$1,"yyyymm"),TEXT(★完成資料!$A$1,"yyyymm"),"999999")&amp; " " &amp; LEFT(F3867 &amp; "          ",10))))</f>
        <v xml:space="preserve">T J 202209 yyyy00 HV        </v>
      </c>
      <c r="B3867" s="68" t="s">
        <v>314</v>
      </c>
      <c r="C3867" s="68" t="s">
        <v>160</v>
      </c>
      <c r="D3867" s="68" t="s">
        <v>287</v>
      </c>
      <c r="E3867" s="68" t="s">
        <v>359</v>
      </c>
      <c r="F3867" s="68" t="s">
        <v>360</v>
      </c>
      <c r="G3867" s="68" t="s">
        <v>82</v>
      </c>
      <c r="H3867" s="68" t="s">
        <v>403</v>
      </c>
      <c r="I3867" s="68" t="s">
        <v>657</v>
      </c>
      <c r="J3867" s="65">
        <v>3537</v>
      </c>
      <c r="K3867" s="65">
        <v>3296</v>
      </c>
      <c r="L3867" s="65">
        <v>930</v>
      </c>
      <c r="M3867" s="65" t="s">
        <v>249</v>
      </c>
    </row>
    <row r="3868" spans="1:13" ht="12.75" customHeight="1">
      <c r="A3868" s="65" t="str">
        <f>IF(ROW()=1,"KEY",IF(ISNA(VLOOKUP(B3868,車名対応マスタ!B:D,3,FALSE)),"",IF(VLOOKUP(B3868,車名対応マスタ!B:D,3,FALSE)="","",$D3868&amp;" "&amp;IF($G3868="9","J","O")&amp;" "&amp;$I3868&amp;" "&amp;IF($I3868&lt;=TEXT(★完成資料!$A$1,"yyyymm"),TEXT(★完成資料!$A$1,"yyyymm"),"999999")&amp; " " &amp; LEFT(F3868 &amp; "          ",10))))</f>
        <v xml:space="preserve">T J 202210 yyyy00 HV        </v>
      </c>
      <c r="B3868" s="68" t="s">
        <v>314</v>
      </c>
      <c r="C3868" s="68" t="s">
        <v>160</v>
      </c>
      <c r="D3868" s="68" t="s">
        <v>287</v>
      </c>
      <c r="E3868" s="68" t="s">
        <v>359</v>
      </c>
      <c r="F3868" s="68" t="s">
        <v>360</v>
      </c>
      <c r="G3868" s="68" t="s">
        <v>82</v>
      </c>
      <c r="H3868" s="68" t="s">
        <v>403</v>
      </c>
      <c r="I3868" s="68" t="s">
        <v>663</v>
      </c>
      <c r="J3868" s="65">
        <v>3214</v>
      </c>
      <c r="K3868" s="65">
        <v>2265</v>
      </c>
      <c r="L3868" s="65">
        <v>930</v>
      </c>
      <c r="M3868" s="65" t="s">
        <v>249</v>
      </c>
    </row>
    <row r="3869" spans="1:13" ht="12.75" customHeight="1">
      <c r="A3869" s="65" t="str">
        <f>IF(ROW()=1,"KEY",IF(ISNA(VLOOKUP(B3869,車名対応マスタ!B:D,3,FALSE)),"",IF(VLOOKUP(B3869,車名対応マスタ!B:D,3,FALSE)="","",$D3869&amp;" "&amp;IF($G3869="9","J","O")&amp;" "&amp;$I3869&amp;" "&amp;IF($I3869&lt;=TEXT(★完成資料!$A$1,"yyyymm"),TEXT(★完成資料!$A$1,"yyyymm"),"999999")&amp; " " &amp; LEFT(F3869 &amp; "          ",10))))</f>
        <v xml:space="preserve">T O 202201 yyyy00 HV        </v>
      </c>
      <c r="B3869" s="68" t="s">
        <v>316</v>
      </c>
      <c r="C3869" s="68" t="s">
        <v>116</v>
      </c>
      <c r="D3869" s="68" t="s">
        <v>287</v>
      </c>
      <c r="E3869" s="68" t="s">
        <v>359</v>
      </c>
      <c r="F3869" s="68" t="s">
        <v>360</v>
      </c>
      <c r="G3869" s="68" t="s">
        <v>204</v>
      </c>
      <c r="H3869" s="68" t="s">
        <v>384</v>
      </c>
      <c r="I3869" s="68" t="s">
        <v>639</v>
      </c>
      <c r="J3869" s="65">
        <v>3</v>
      </c>
      <c r="K3869" s="65">
        <v>3</v>
      </c>
      <c r="L3869" s="65">
        <v>708</v>
      </c>
      <c r="M3869" s="65" t="s">
        <v>385</v>
      </c>
    </row>
    <row r="3870" spans="1:13" ht="12.75" customHeight="1">
      <c r="A3870" s="65" t="str">
        <f>IF(ROW()=1,"KEY",IF(ISNA(VLOOKUP(B3870,車名対応マスタ!B:D,3,FALSE)),"",IF(VLOOKUP(B3870,車名対応マスタ!B:D,3,FALSE)="","",$D3870&amp;" "&amp;IF($G3870="9","J","O")&amp;" "&amp;$I3870&amp;" "&amp;IF($I3870&lt;=TEXT(★完成資料!$A$1,"yyyymm"),TEXT(★完成資料!$A$1,"yyyymm"),"999999")&amp; " " &amp; LEFT(F3870 &amp; "          ",10))))</f>
        <v xml:space="preserve">T O 202202 yyyy00 HV        </v>
      </c>
      <c r="B3870" s="68" t="s">
        <v>316</v>
      </c>
      <c r="C3870" s="68" t="s">
        <v>116</v>
      </c>
      <c r="D3870" s="68" t="s">
        <v>287</v>
      </c>
      <c r="E3870" s="68" t="s">
        <v>359</v>
      </c>
      <c r="F3870" s="68" t="s">
        <v>360</v>
      </c>
      <c r="G3870" s="68" t="s">
        <v>204</v>
      </c>
      <c r="H3870" s="68" t="s">
        <v>384</v>
      </c>
      <c r="I3870" s="68" t="s">
        <v>640</v>
      </c>
      <c r="J3870" s="65">
        <v>4</v>
      </c>
      <c r="K3870" s="65">
        <v>2</v>
      </c>
      <c r="L3870" s="65">
        <v>708</v>
      </c>
      <c r="M3870" s="65" t="s">
        <v>385</v>
      </c>
    </row>
    <row r="3871" spans="1:13" ht="12.75" customHeight="1">
      <c r="A3871" s="65" t="str">
        <f>IF(ROW()=1,"KEY",IF(ISNA(VLOOKUP(B3871,車名対応マスタ!B:D,3,FALSE)),"",IF(VLOOKUP(B3871,車名対応マスタ!B:D,3,FALSE)="","",$D3871&amp;" "&amp;IF($G3871="9","J","O")&amp;" "&amp;$I3871&amp;" "&amp;IF($I3871&lt;=TEXT(★完成資料!$A$1,"yyyymm"),TEXT(★完成資料!$A$1,"yyyymm"),"999999")&amp; " " &amp; LEFT(F3871 &amp; "          ",10))))</f>
        <v xml:space="preserve">T O 202203 yyyy00 HV        </v>
      </c>
      <c r="B3871" s="68" t="s">
        <v>316</v>
      </c>
      <c r="C3871" s="68" t="s">
        <v>116</v>
      </c>
      <c r="D3871" s="68" t="s">
        <v>287</v>
      </c>
      <c r="E3871" s="68" t="s">
        <v>359</v>
      </c>
      <c r="F3871" s="68" t="s">
        <v>360</v>
      </c>
      <c r="G3871" s="68" t="s">
        <v>204</v>
      </c>
      <c r="H3871" s="68" t="s">
        <v>384</v>
      </c>
      <c r="I3871" s="68" t="s">
        <v>641</v>
      </c>
      <c r="J3871" s="65">
        <v>3</v>
      </c>
      <c r="K3871" s="65">
        <v>3</v>
      </c>
      <c r="L3871" s="65">
        <v>708</v>
      </c>
      <c r="M3871" s="65" t="s">
        <v>385</v>
      </c>
    </row>
    <row r="3872" spans="1:13" ht="12.75" customHeight="1">
      <c r="A3872" s="65" t="str">
        <f>IF(ROW()=1,"KEY",IF(ISNA(VLOOKUP(B3872,車名対応マスタ!B:D,3,FALSE)),"",IF(VLOOKUP(B3872,車名対応マスタ!B:D,3,FALSE)="","",$D3872&amp;" "&amp;IF($G3872="9","J","O")&amp;" "&amp;$I3872&amp;" "&amp;IF($I3872&lt;=TEXT(★完成資料!$A$1,"yyyymm"),TEXT(★完成資料!$A$1,"yyyymm"),"999999")&amp; " " &amp; LEFT(F3872 &amp; "          ",10))))</f>
        <v xml:space="preserve">T O 202204 yyyy00 HV        </v>
      </c>
      <c r="B3872" s="68" t="s">
        <v>316</v>
      </c>
      <c r="C3872" s="68" t="s">
        <v>116</v>
      </c>
      <c r="D3872" s="68" t="s">
        <v>287</v>
      </c>
      <c r="E3872" s="68" t="s">
        <v>359</v>
      </c>
      <c r="F3872" s="68" t="s">
        <v>360</v>
      </c>
      <c r="G3872" s="68" t="s">
        <v>204</v>
      </c>
      <c r="H3872" s="68" t="s">
        <v>384</v>
      </c>
      <c r="I3872" s="68" t="s">
        <v>642</v>
      </c>
      <c r="J3872" s="65">
        <v>1</v>
      </c>
      <c r="K3872" s="65">
        <v>5</v>
      </c>
      <c r="L3872" s="65">
        <v>708</v>
      </c>
      <c r="M3872" s="65" t="s">
        <v>385</v>
      </c>
    </row>
    <row r="3873" spans="1:13" ht="12.75" customHeight="1">
      <c r="A3873" s="65" t="str">
        <f>IF(ROW()=1,"KEY",IF(ISNA(VLOOKUP(B3873,車名対応マスタ!B:D,3,FALSE)),"",IF(VLOOKUP(B3873,車名対応マスタ!B:D,3,FALSE)="","",$D3873&amp;" "&amp;IF($G3873="9","J","O")&amp;" "&amp;$I3873&amp;" "&amp;IF($I3873&lt;=TEXT(★完成資料!$A$1,"yyyymm"),TEXT(★完成資料!$A$1,"yyyymm"),"999999")&amp; " " &amp; LEFT(F3873 &amp; "          ",10))))</f>
        <v xml:space="preserve">T O 202205 yyyy00 HV        </v>
      </c>
      <c r="B3873" s="68" t="s">
        <v>316</v>
      </c>
      <c r="C3873" s="68" t="s">
        <v>116</v>
      </c>
      <c r="D3873" s="68" t="s">
        <v>287</v>
      </c>
      <c r="E3873" s="68" t="s">
        <v>359</v>
      </c>
      <c r="F3873" s="68" t="s">
        <v>360</v>
      </c>
      <c r="G3873" s="68" t="s">
        <v>204</v>
      </c>
      <c r="H3873" s="68" t="s">
        <v>384</v>
      </c>
      <c r="I3873" s="68" t="s">
        <v>647</v>
      </c>
      <c r="J3873" s="65">
        <v>4</v>
      </c>
      <c r="K3873" s="65">
        <v>6</v>
      </c>
      <c r="L3873" s="65">
        <v>708</v>
      </c>
      <c r="M3873" s="65" t="s">
        <v>385</v>
      </c>
    </row>
    <row r="3874" spans="1:13" ht="12.75" customHeight="1">
      <c r="A3874" s="65" t="str">
        <f>IF(ROW()=1,"KEY",IF(ISNA(VLOOKUP(B3874,車名対応マスタ!B:D,3,FALSE)),"",IF(VLOOKUP(B3874,車名対応マスタ!B:D,3,FALSE)="","",$D3874&amp;" "&amp;IF($G3874="9","J","O")&amp;" "&amp;$I3874&amp;" "&amp;IF($I3874&lt;=TEXT(★完成資料!$A$1,"yyyymm"),TEXT(★完成資料!$A$1,"yyyymm"),"999999")&amp; " " &amp; LEFT(F3874 &amp; "          ",10))))</f>
        <v xml:space="preserve">T O 202206 yyyy00 HV        </v>
      </c>
      <c r="B3874" s="68" t="s">
        <v>316</v>
      </c>
      <c r="C3874" s="68" t="s">
        <v>116</v>
      </c>
      <c r="D3874" s="68" t="s">
        <v>287</v>
      </c>
      <c r="E3874" s="68" t="s">
        <v>359</v>
      </c>
      <c r="F3874" s="68" t="s">
        <v>360</v>
      </c>
      <c r="G3874" s="68" t="s">
        <v>204</v>
      </c>
      <c r="H3874" s="68" t="s">
        <v>384</v>
      </c>
      <c r="I3874" s="68" t="s">
        <v>652</v>
      </c>
      <c r="J3874" s="65">
        <v>7</v>
      </c>
      <c r="K3874" s="65">
        <v>4</v>
      </c>
      <c r="L3874" s="65">
        <v>708</v>
      </c>
      <c r="M3874" s="65" t="s">
        <v>385</v>
      </c>
    </row>
    <row r="3875" spans="1:13" ht="12.75" customHeight="1">
      <c r="A3875" s="65" t="str">
        <f>IF(ROW()=1,"KEY",IF(ISNA(VLOOKUP(B3875,車名対応マスタ!B:D,3,FALSE)),"",IF(VLOOKUP(B3875,車名対応マスタ!B:D,3,FALSE)="","",$D3875&amp;" "&amp;IF($G3875="9","J","O")&amp;" "&amp;$I3875&amp;" "&amp;IF($I3875&lt;=TEXT(★完成資料!$A$1,"yyyymm"),TEXT(★完成資料!$A$1,"yyyymm"),"999999")&amp; " " &amp; LEFT(F3875 &amp; "          ",10))))</f>
        <v xml:space="preserve">T O 202207 yyyy00 HV        </v>
      </c>
      <c r="B3875" s="68" t="s">
        <v>316</v>
      </c>
      <c r="C3875" s="68" t="s">
        <v>116</v>
      </c>
      <c r="D3875" s="68" t="s">
        <v>287</v>
      </c>
      <c r="E3875" s="68" t="s">
        <v>359</v>
      </c>
      <c r="F3875" s="68" t="s">
        <v>360</v>
      </c>
      <c r="G3875" s="68" t="s">
        <v>204</v>
      </c>
      <c r="H3875" s="68" t="s">
        <v>384</v>
      </c>
      <c r="I3875" s="68" t="s">
        <v>655</v>
      </c>
      <c r="J3875" s="65">
        <v>6</v>
      </c>
      <c r="K3875" s="65">
        <v>6</v>
      </c>
      <c r="L3875" s="65">
        <v>708</v>
      </c>
      <c r="M3875" s="65" t="s">
        <v>385</v>
      </c>
    </row>
    <row r="3876" spans="1:13" ht="12.75" customHeight="1">
      <c r="A3876" s="65" t="str">
        <f>IF(ROW()=1,"KEY",IF(ISNA(VLOOKUP(B3876,車名対応マスタ!B:D,3,FALSE)),"",IF(VLOOKUP(B3876,車名対応マスタ!B:D,3,FALSE)="","",$D3876&amp;" "&amp;IF($G3876="9","J","O")&amp;" "&amp;$I3876&amp;" "&amp;IF($I3876&lt;=TEXT(★完成資料!$A$1,"yyyymm"),TEXT(★完成資料!$A$1,"yyyymm"),"999999")&amp; " " &amp; LEFT(F3876 &amp; "          ",10))))</f>
        <v xml:space="preserve">T O 202208 yyyy00 HV        </v>
      </c>
      <c r="B3876" s="68" t="s">
        <v>316</v>
      </c>
      <c r="C3876" s="68" t="s">
        <v>116</v>
      </c>
      <c r="D3876" s="68" t="s">
        <v>287</v>
      </c>
      <c r="E3876" s="68" t="s">
        <v>359</v>
      </c>
      <c r="F3876" s="68" t="s">
        <v>360</v>
      </c>
      <c r="G3876" s="68" t="s">
        <v>204</v>
      </c>
      <c r="H3876" s="68" t="s">
        <v>384</v>
      </c>
      <c r="I3876" s="68" t="s">
        <v>656</v>
      </c>
      <c r="J3876" s="65">
        <v>3</v>
      </c>
      <c r="K3876" s="65">
        <v>10</v>
      </c>
      <c r="L3876" s="65">
        <v>708</v>
      </c>
      <c r="M3876" s="65" t="s">
        <v>385</v>
      </c>
    </row>
    <row r="3877" spans="1:13" ht="12.75" customHeight="1">
      <c r="A3877" s="65" t="str">
        <f>IF(ROW()=1,"KEY",IF(ISNA(VLOOKUP(B3877,車名対応マスタ!B:D,3,FALSE)),"",IF(VLOOKUP(B3877,車名対応マスタ!B:D,3,FALSE)="","",$D3877&amp;" "&amp;IF($G3877="9","J","O")&amp;" "&amp;$I3877&amp;" "&amp;IF($I3877&lt;=TEXT(★完成資料!$A$1,"yyyymm"),TEXT(★完成資料!$A$1,"yyyymm"),"999999")&amp; " " &amp; LEFT(F3877 &amp; "          ",10))))</f>
        <v xml:space="preserve">T O 202209 yyyy00 HV        </v>
      </c>
      <c r="B3877" s="68" t="s">
        <v>316</v>
      </c>
      <c r="C3877" s="68" t="s">
        <v>116</v>
      </c>
      <c r="D3877" s="68" t="s">
        <v>287</v>
      </c>
      <c r="E3877" s="68" t="s">
        <v>359</v>
      </c>
      <c r="F3877" s="68" t="s">
        <v>360</v>
      </c>
      <c r="G3877" s="68" t="s">
        <v>204</v>
      </c>
      <c r="H3877" s="68" t="s">
        <v>384</v>
      </c>
      <c r="I3877" s="68" t="s">
        <v>657</v>
      </c>
      <c r="J3877" s="65">
        <v>4</v>
      </c>
      <c r="K3877" s="65">
        <v>3</v>
      </c>
      <c r="L3877" s="65">
        <v>708</v>
      </c>
      <c r="M3877" s="65" t="s">
        <v>385</v>
      </c>
    </row>
    <row r="3878" spans="1:13" ht="12.75" customHeight="1">
      <c r="A3878" s="65" t="str">
        <f>IF(ROW()=1,"KEY",IF(ISNA(VLOOKUP(B3878,車名対応マスタ!B:D,3,FALSE)),"",IF(VLOOKUP(B3878,車名対応マスタ!B:D,3,FALSE)="","",$D3878&amp;" "&amp;IF($G3878="9","J","O")&amp;" "&amp;$I3878&amp;" "&amp;IF($I3878&lt;=TEXT(★完成資料!$A$1,"yyyymm"),TEXT(★完成資料!$A$1,"yyyymm"),"999999")&amp; " " &amp; LEFT(F3878 &amp; "          ",10))))</f>
        <v xml:space="preserve">T O 202210 yyyy00 HV        </v>
      </c>
      <c r="B3878" s="68" t="s">
        <v>316</v>
      </c>
      <c r="C3878" s="68" t="s">
        <v>116</v>
      </c>
      <c r="D3878" s="68" t="s">
        <v>287</v>
      </c>
      <c r="E3878" s="68" t="s">
        <v>359</v>
      </c>
      <c r="F3878" s="68" t="s">
        <v>360</v>
      </c>
      <c r="G3878" s="68" t="s">
        <v>204</v>
      </c>
      <c r="H3878" s="68" t="s">
        <v>384</v>
      </c>
      <c r="I3878" s="68" t="s">
        <v>663</v>
      </c>
      <c r="J3878" s="65">
        <v>7</v>
      </c>
      <c r="K3878" s="65">
        <v>6</v>
      </c>
      <c r="L3878" s="65">
        <v>708</v>
      </c>
      <c r="M3878" s="65" t="s">
        <v>385</v>
      </c>
    </row>
    <row r="3879" spans="1:13" ht="12.75" customHeight="1">
      <c r="A3879" s="65" t="str">
        <f>IF(ROW()=1,"KEY",IF(ISNA(VLOOKUP(B3879,車名対応マスタ!B:D,3,FALSE)),"",IF(VLOOKUP(B3879,車名対応マスタ!B:D,3,FALSE)="","",$D3879&amp;" "&amp;IF($G3879="9","J","O")&amp;" "&amp;$I3879&amp;" "&amp;IF($I3879&lt;=TEXT(★完成資料!$A$1,"yyyymm"),TEXT(★完成資料!$A$1,"yyyymm"),"999999")&amp; " " &amp; LEFT(F3879 &amp; "          ",10))))</f>
        <v xml:space="preserve">T O 202201 yyyy00 HV        </v>
      </c>
      <c r="B3879" s="68" t="s">
        <v>316</v>
      </c>
      <c r="C3879" s="68" t="s">
        <v>116</v>
      </c>
      <c r="D3879" s="68" t="s">
        <v>287</v>
      </c>
      <c r="E3879" s="68" t="s">
        <v>359</v>
      </c>
      <c r="F3879" s="68" t="s">
        <v>360</v>
      </c>
      <c r="G3879" s="68" t="s">
        <v>78</v>
      </c>
      <c r="H3879" s="68" t="s">
        <v>384</v>
      </c>
      <c r="I3879" s="68" t="s">
        <v>639</v>
      </c>
      <c r="J3879" s="65">
        <v>27</v>
      </c>
      <c r="K3879" s="65">
        <v>0</v>
      </c>
      <c r="L3879" s="65">
        <v>718</v>
      </c>
      <c r="M3879" s="65" t="s">
        <v>503</v>
      </c>
    </row>
    <row r="3880" spans="1:13" ht="12.75" customHeight="1">
      <c r="A3880" s="65" t="str">
        <f>IF(ROW()=1,"KEY",IF(ISNA(VLOOKUP(B3880,車名対応マスタ!B:D,3,FALSE)),"",IF(VLOOKUP(B3880,車名対応マスタ!B:D,3,FALSE)="","",$D3880&amp;" "&amp;IF($G3880="9","J","O")&amp;" "&amp;$I3880&amp;" "&amp;IF($I3880&lt;=TEXT(★完成資料!$A$1,"yyyymm"),TEXT(★完成資料!$A$1,"yyyymm"),"999999")&amp; " " &amp; LEFT(F3880 &amp; "          ",10))))</f>
        <v xml:space="preserve">T O 202202 yyyy00 HV        </v>
      </c>
      <c r="B3880" s="68" t="s">
        <v>316</v>
      </c>
      <c r="C3880" s="68" t="s">
        <v>116</v>
      </c>
      <c r="D3880" s="68" t="s">
        <v>287</v>
      </c>
      <c r="E3880" s="68" t="s">
        <v>359</v>
      </c>
      <c r="F3880" s="68" t="s">
        <v>360</v>
      </c>
      <c r="G3880" s="68" t="s">
        <v>78</v>
      </c>
      <c r="H3880" s="68" t="s">
        <v>384</v>
      </c>
      <c r="I3880" s="68" t="s">
        <v>640</v>
      </c>
      <c r="J3880" s="65">
        <v>8</v>
      </c>
      <c r="K3880" s="65">
        <v>0</v>
      </c>
      <c r="L3880" s="65">
        <v>718</v>
      </c>
      <c r="M3880" s="65" t="s">
        <v>503</v>
      </c>
    </row>
    <row r="3881" spans="1:13" ht="12.75" customHeight="1">
      <c r="A3881" s="65" t="str">
        <f>IF(ROW()=1,"KEY",IF(ISNA(VLOOKUP(B3881,車名対応マスタ!B:D,3,FALSE)),"",IF(VLOOKUP(B3881,車名対応マスタ!B:D,3,FALSE)="","",$D3881&amp;" "&amp;IF($G3881="9","J","O")&amp;" "&amp;$I3881&amp;" "&amp;IF($I3881&lt;=TEXT(★完成資料!$A$1,"yyyymm"),TEXT(★完成資料!$A$1,"yyyymm"),"999999")&amp; " " &amp; LEFT(F3881 &amp; "          ",10))))</f>
        <v xml:space="preserve">T O 202203 yyyy00 HV        </v>
      </c>
      <c r="B3881" s="68" t="s">
        <v>316</v>
      </c>
      <c r="C3881" s="68" t="s">
        <v>116</v>
      </c>
      <c r="D3881" s="68" t="s">
        <v>287</v>
      </c>
      <c r="E3881" s="68" t="s">
        <v>359</v>
      </c>
      <c r="F3881" s="68" t="s">
        <v>360</v>
      </c>
      <c r="G3881" s="68" t="s">
        <v>78</v>
      </c>
      <c r="H3881" s="68" t="s">
        <v>384</v>
      </c>
      <c r="I3881" s="68" t="s">
        <v>641</v>
      </c>
      <c r="J3881" s="65">
        <v>2</v>
      </c>
      <c r="K3881" s="65">
        <v>0</v>
      </c>
      <c r="L3881" s="65">
        <v>718</v>
      </c>
      <c r="M3881" s="65" t="s">
        <v>503</v>
      </c>
    </row>
    <row r="3882" spans="1:13" ht="12.75" customHeight="1">
      <c r="A3882" s="65" t="str">
        <f>IF(ROW()=1,"KEY",IF(ISNA(VLOOKUP(B3882,車名対応マスタ!B:D,3,FALSE)),"",IF(VLOOKUP(B3882,車名対応マスタ!B:D,3,FALSE)="","",$D3882&amp;" "&amp;IF($G3882="9","J","O")&amp;" "&amp;$I3882&amp;" "&amp;IF($I3882&lt;=TEXT(★完成資料!$A$1,"yyyymm"),TEXT(★完成資料!$A$1,"yyyymm"),"999999")&amp; " " &amp; LEFT(F3882 &amp; "          ",10))))</f>
        <v xml:space="preserve">T O 202204 yyyy00 HV        </v>
      </c>
      <c r="B3882" s="68" t="s">
        <v>316</v>
      </c>
      <c r="C3882" s="68" t="s">
        <v>116</v>
      </c>
      <c r="D3882" s="68" t="s">
        <v>287</v>
      </c>
      <c r="E3882" s="68" t="s">
        <v>359</v>
      </c>
      <c r="F3882" s="68" t="s">
        <v>360</v>
      </c>
      <c r="G3882" s="68" t="s">
        <v>78</v>
      </c>
      <c r="H3882" s="68" t="s">
        <v>384</v>
      </c>
      <c r="I3882" s="68" t="s">
        <v>642</v>
      </c>
      <c r="J3882" s="65">
        <v>6</v>
      </c>
      <c r="K3882" s="65">
        <v>0</v>
      </c>
      <c r="L3882" s="65">
        <v>718</v>
      </c>
      <c r="M3882" s="65" t="s">
        <v>503</v>
      </c>
    </row>
    <row r="3883" spans="1:13" ht="12.75" customHeight="1">
      <c r="A3883" s="65" t="str">
        <f>IF(ROW()=1,"KEY",IF(ISNA(VLOOKUP(B3883,車名対応マスタ!B:D,3,FALSE)),"",IF(VLOOKUP(B3883,車名対応マスタ!B:D,3,FALSE)="","",$D3883&amp;" "&amp;IF($G3883="9","J","O")&amp;" "&amp;$I3883&amp;" "&amp;IF($I3883&lt;=TEXT(★完成資料!$A$1,"yyyymm"),TEXT(★完成資料!$A$1,"yyyymm"),"999999")&amp; " " &amp; LEFT(F3883 &amp; "          ",10))))</f>
        <v xml:space="preserve">T O 202205 yyyy00 HV        </v>
      </c>
      <c r="B3883" s="68" t="s">
        <v>316</v>
      </c>
      <c r="C3883" s="68" t="s">
        <v>116</v>
      </c>
      <c r="D3883" s="68" t="s">
        <v>287</v>
      </c>
      <c r="E3883" s="68" t="s">
        <v>359</v>
      </c>
      <c r="F3883" s="68" t="s">
        <v>360</v>
      </c>
      <c r="G3883" s="68" t="s">
        <v>78</v>
      </c>
      <c r="H3883" s="68" t="s">
        <v>384</v>
      </c>
      <c r="I3883" s="68" t="s">
        <v>647</v>
      </c>
      <c r="J3883" s="65">
        <v>14</v>
      </c>
      <c r="K3883" s="65">
        <v>13</v>
      </c>
      <c r="L3883" s="65">
        <v>718</v>
      </c>
      <c r="M3883" s="65" t="s">
        <v>503</v>
      </c>
    </row>
    <row r="3884" spans="1:13" ht="12.75" customHeight="1">
      <c r="A3884" s="65" t="str">
        <f>IF(ROW()=1,"KEY",IF(ISNA(VLOOKUP(B3884,車名対応マスタ!B:D,3,FALSE)),"",IF(VLOOKUP(B3884,車名対応マスタ!B:D,3,FALSE)="","",$D3884&amp;" "&amp;IF($G3884="9","J","O")&amp;" "&amp;$I3884&amp;" "&amp;IF($I3884&lt;=TEXT(★完成資料!$A$1,"yyyymm"),TEXT(★完成資料!$A$1,"yyyymm"),"999999")&amp; " " &amp; LEFT(F3884 &amp; "          ",10))))</f>
        <v xml:space="preserve">T O 202206 yyyy00 HV        </v>
      </c>
      <c r="B3884" s="68" t="s">
        <v>316</v>
      </c>
      <c r="C3884" s="68" t="s">
        <v>116</v>
      </c>
      <c r="D3884" s="68" t="s">
        <v>287</v>
      </c>
      <c r="E3884" s="68" t="s">
        <v>359</v>
      </c>
      <c r="F3884" s="68" t="s">
        <v>360</v>
      </c>
      <c r="G3884" s="68" t="s">
        <v>78</v>
      </c>
      <c r="H3884" s="68" t="s">
        <v>384</v>
      </c>
      <c r="I3884" s="68" t="s">
        <v>652</v>
      </c>
      <c r="J3884" s="65">
        <v>49</v>
      </c>
      <c r="K3884" s="65">
        <v>9</v>
      </c>
      <c r="L3884" s="65">
        <v>718</v>
      </c>
      <c r="M3884" s="65" t="s">
        <v>503</v>
      </c>
    </row>
    <row r="3885" spans="1:13" ht="12.75" customHeight="1">
      <c r="A3885" s="65" t="str">
        <f>IF(ROW()=1,"KEY",IF(ISNA(VLOOKUP(B3885,車名対応マスタ!B:D,3,FALSE)),"",IF(VLOOKUP(B3885,車名対応マスタ!B:D,3,FALSE)="","",$D3885&amp;" "&amp;IF($G3885="9","J","O")&amp;" "&amp;$I3885&amp;" "&amp;IF($I3885&lt;=TEXT(★完成資料!$A$1,"yyyymm"),TEXT(★完成資料!$A$1,"yyyymm"),"999999")&amp; " " &amp; LEFT(F3885 &amp; "          ",10))))</f>
        <v xml:space="preserve">T O 202207 yyyy00 HV        </v>
      </c>
      <c r="B3885" s="68" t="s">
        <v>316</v>
      </c>
      <c r="C3885" s="68" t="s">
        <v>116</v>
      </c>
      <c r="D3885" s="68" t="s">
        <v>287</v>
      </c>
      <c r="E3885" s="68" t="s">
        <v>359</v>
      </c>
      <c r="F3885" s="68" t="s">
        <v>360</v>
      </c>
      <c r="G3885" s="68" t="s">
        <v>78</v>
      </c>
      <c r="H3885" s="68" t="s">
        <v>384</v>
      </c>
      <c r="I3885" s="68" t="s">
        <v>655</v>
      </c>
      <c r="J3885" s="65">
        <v>13</v>
      </c>
      <c r="K3885" s="65">
        <v>5</v>
      </c>
      <c r="L3885" s="65">
        <v>718</v>
      </c>
      <c r="M3885" s="65" t="s">
        <v>503</v>
      </c>
    </row>
    <row r="3886" spans="1:13" ht="12.75" customHeight="1">
      <c r="A3886" s="65" t="str">
        <f>IF(ROW()=1,"KEY",IF(ISNA(VLOOKUP(B3886,車名対応マスタ!B:D,3,FALSE)),"",IF(VLOOKUP(B3886,車名対応マスタ!B:D,3,FALSE)="","",$D3886&amp;" "&amp;IF($G3886="9","J","O")&amp;" "&amp;$I3886&amp;" "&amp;IF($I3886&lt;=TEXT(★完成資料!$A$1,"yyyymm"),TEXT(★完成資料!$A$1,"yyyymm"),"999999")&amp; " " &amp; LEFT(F3886 &amp; "          ",10))))</f>
        <v xml:space="preserve">T O 202208 yyyy00 HV        </v>
      </c>
      <c r="B3886" s="68" t="s">
        <v>316</v>
      </c>
      <c r="C3886" s="68" t="s">
        <v>116</v>
      </c>
      <c r="D3886" s="68" t="s">
        <v>287</v>
      </c>
      <c r="E3886" s="68" t="s">
        <v>359</v>
      </c>
      <c r="F3886" s="68" t="s">
        <v>360</v>
      </c>
      <c r="G3886" s="68" t="s">
        <v>78</v>
      </c>
      <c r="H3886" s="68" t="s">
        <v>384</v>
      </c>
      <c r="I3886" s="68" t="s">
        <v>656</v>
      </c>
      <c r="J3886" s="65">
        <v>10</v>
      </c>
      <c r="K3886" s="65">
        <v>19</v>
      </c>
      <c r="L3886" s="65">
        <v>718</v>
      </c>
      <c r="M3886" s="65" t="s">
        <v>503</v>
      </c>
    </row>
    <row r="3887" spans="1:13" ht="12.75" customHeight="1">
      <c r="A3887" s="65" t="str">
        <f>IF(ROW()=1,"KEY",IF(ISNA(VLOOKUP(B3887,車名対応マスタ!B:D,3,FALSE)),"",IF(VLOOKUP(B3887,車名対応マスタ!B:D,3,FALSE)="","",$D3887&amp;" "&amp;IF($G3887="9","J","O")&amp;" "&amp;$I3887&amp;" "&amp;IF($I3887&lt;=TEXT(★完成資料!$A$1,"yyyymm"),TEXT(★完成資料!$A$1,"yyyymm"),"999999")&amp; " " &amp; LEFT(F3887 &amp; "          ",10))))</f>
        <v xml:space="preserve">T O 202209 yyyy00 HV        </v>
      </c>
      <c r="B3887" s="68" t="s">
        <v>316</v>
      </c>
      <c r="C3887" s="68" t="s">
        <v>116</v>
      </c>
      <c r="D3887" s="68" t="s">
        <v>287</v>
      </c>
      <c r="E3887" s="68" t="s">
        <v>359</v>
      </c>
      <c r="F3887" s="68" t="s">
        <v>360</v>
      </c>
      <c r="G3887" s="68" t="s">
        <v>78</v>
      </c>
      <c r="H3887" s="68" t="s">
        <v>384</v>
      </c>
      <c r="I3887" s="68" t="s">
        <v>657</v>
      </c>
      <c r="J3887" s="65">
        <v>11</v>
      </c>
      <c r="K3887" s="65">
        <v>19</v>
      </c>
      <c r="L3887" s="65">
        <v>718</v>
      </c>
      <c r="M3887" s="65" t="s">
        <v>503</v>
      </c>
    </row>
    <row r="3888" spans="1:13" ht="12.75" customHeight="1">
      <c r="A3888" s="65" t="str">
        <f>IF(ROW()=1,"KEY",IF(ISNA(VLOOKUP(B3888,車名対応マスタ!B:D,3,FALSE)),"",IF(VLOOKUP(B3888,車名対応マスタ!B:D,3,FALSE)="","",$D3888&amp;" "&amp;IF($G3888="9","J","O")&amp;" "&amp;$I3888&amp;" "&amp;IF($I3888&lt;=TEXT(★完成資料!$A$1,"yyyymm"),TEXT(★完成資料!$A$1,"yyyymm"),"999999")&amp; " " &amp; LEFT(F3888 &amp; "          ",10))))</f>
        <v xml:space="preserve">T O 202210 yyyy00 HV        </v>
      </c>
      <c r="B3888" s="68" t="s">
        <v>316</v>
      </c>
      <c r="C3888" s="68" t="s">
        <v>116</v>
      </c>
      <c r="D3888" s="68" t="s">
        <v>287</v>
      </c>
      <c r="E3888" s="68" t="s">
        <v>359</v>
      </c>
      <c r="F3888" s="68" t="s">
        <v>360</v>
      </c>
      <c r="G3888" s="68" t="s">
        <v>78</v>
      </c>
      <c r="H3888" s="68" t="s">
        <v>384</v>
      </c>
      <c r="I3888" s="68" t="s">
        <v>663</v>
      </c>
      <c r="J3888" s="65">
        <v>54</v>
      </c>
      <c r="K3888" s="65">
        <v>22</v>
      </c>
      <c r="L3888" s="65">
        <v>718</v>
      </c>
      <c r="M3888" s="65" t="s">
        <v>503</v>
      </c>
    </row>
    <row r="3889" spans="1:13" ht="12.75" customHeight="1">
      <c r="A3889" s="65" t="str">
        <f>IF(ROW()=1,"KEY",IF(ISNA(VLOOKUP(B3889,車名対応マスタ!B:D,3,FALSE)),"",IF(VLOOKUP(B3889,車名対応マスタ!B:D,3,FALSE)="","",$D3889&amp;" "&amp;IF($G3889="9","J","O")&amp;" "&amp;$I3889&amp;" "&amp;IF($I3889&lt;=TEXT(★完成資料!$A$1,"yyyymm"),TEXT(★完成資料!$A$1,"yyyymm"),"999999")&amp; " " &amp; LEFT(F3889 &amp; "          ",10))))</f>
        <v xml:space="preserve">T J 202201 yyyy00 HV        </v>
      </c>
      <c r="B3889" s="68" t="s">
        <v>316</v>
      </c>
      <c r="C3889" s="68" t="s">
        <v>116</v>
      </c>
      <c r="D3889" s="68" t="s">
        <v>287</v>
      </c>
      <c r="E3889" s="68" t="s">
        <v>359</v>
      </c>
      <c r="F3889" s="68" t="s">
        <v>360</v>
      </c>
      <c r="G3889" s="68" t="s">
        <v>82</v>
      </c>
      <c r="H3889" s="68" t="s">
        <v>403</v>
      </c>
      <c r="I3889" s="68" t="s">
        <v>639</v>
      </c>
      <c r="J3889" s="65">
        <v>1753</v>
      </c>
      <c r="K3889" s="65">
        <v>2626</v>
      </c>
      <c r="L3889" s="65">
        <v>930</v>
      </c>
      <c r="M3889" s="65" t="s">
        <v>249</v>
      </c>
    </row>
    <row r="3890" spans="1:13" ht="12.75" customHeight="1">
      <c r="A3890" s="65" t="str">
        <f>IF(ROW()=1,"KEY",IF(ISNA(VLOOKUP(B3890,車名対応マスタ!B:D,3,FALSE)),"",IF(VLOOKUP(B3890,車名対応マスタ!B:D,3,FALSE)="","",$D3890&amp;" "&amp;IF($G3890="9","J","O")&amp;" "&amp;$I3890&amp;" "&amp;IF($I3890&lt;=TEXT(★完成資料!$A$1,"yyyymm"),TEXT(★完成資料!$A$1,"yyyymm"),"999999")&amp; " " &amp; LEFT(F3890 &amp; "          ",10))))</f>
        <v xml:space="preserve">T J 202202 yyyy00 HV        </v>
      </c>
      <c r="B3890" s="68" t="s">
        <v>316</v>
      </c>
      <c r="C3890" s="68" t="s">
        <v>116</v>
      </c>
      <c r="D3890" s="68" t="s">
        <v>287</v>
      </c>
      <c r="E3890" s="68" t="s">
        <v>359</v>
      </c>
      <c r="F3890" s="68" t="s">
        <v>360</v>
      </c>
      <c r="G3890" s="68" t="s">
        <v>82</v>
      </c>
      <c r="H3890" s="68" t="s">
        <v>403</v>
      </c>
      <c r="I3890" s="68" t="s">
        <v>640</v>
      </c>
      <c r="J3890" s="65">
        <v>1945</v>
      </c>
      <c r="K3890" s="65">
        <v>2800</v>
      </c>
      <c r="L3890" s="65">
        <v>930</v>
      </c>
      <c r="M3890" s="65" t="s">
        <v>249</v>
      </c>
    </row>
    <row r="3891" spans="1:13" ht="12.75" customHeight="1">
      <c r="A3891" s="65" t="str">
        <f>IF(ROW()=1,"KEY",IF(ISNA(VLOOKUP(B3891,車名対応マスタ!B:D,3,FALSE)),"",IF(VLOOKUP(B3891,車名対応マスタ!B:D,3,FALSE)="","",$D3891&amp;" "&amp;IF($G3891="9","J","O")&amp;" "&amp;$I3891&amp;" "&amp;IF($I3891&lt;=TEXT(★完成資料!$A$1,"yyyymm"),TEXT(★完成資料!$A$1,"yyyymm"),"999999")&amp; " " &amp; LEFT(F3891 &amp; "          ",10))))</f>
        <v xml:space="preserve">T J 202203 yyyy00 HV        </v>
      </c>
      <c r="B3891" s="68" t="s">
        <v>316</v>
      </c>
      <c r="C3891" s="68" t="s">
        <v>116</v>
      </c>
      <c r="D3891" s="68" t="s">
        <v>287</v>
      </c>
      <c r="E3891" s="68" t="s">
        <v>359</v>
      </c>
      <c r="F3891" s="68" t="s">
        <v>360</v>
      </c>
      <c r="G3891" s="68" t="s">
        <v>82</v>
      </c>
      <c r="H3891" s="68" t="s">
        <v>403</v>
      </c>
      <c r="I3891" s="68" t="s">
        <v>641</v>
      </c>
      <c r="J3891" s="65">
        <v>3348</v>
      </c>
      <c r="K3891" s="65">
        <v>3753</v>
      </c>
      <c r="L3891" s="65">
        <v>930</v>
      </c>
      <c r="M3891" s="65" t="s">
        <v>249</v>
      </c>
    </row>
    <row r="3892" spans="1:13" ht="12.75" customHeight="1">
      <c r="A3892" s="65" t="str">
        <f>IF(ROW()=1,"KEY",IF(ISNA(VLOOKUP(B3892,車名対応マスタ!B:D,3,FALSE)),"",IF(VLOOKUP(B3892,車名対応マスタ!B:D,3,FALSE)="","",$D3892&amp;" "&amp;IF($G3892="9","J","O")&amp;" "&amp;$I3892&amp;" "&amp;IF($I3892&lt;=TEXT(★完成資料!$A$1,"yyyymm"),TEXT(★完成資料!$A$1,"yyyymm"),"999999")&amp; " " &amp; LEFT(F3892 &amp; "          ",10))))</f>
        <v xml:space="preserve">T J 202204 yyyy00 HV        </v>
      </c>
      <c r="B3892" s="68" t="s">
        <v>316</v>
      </c>
      <c r="C3892" s="68" t="s">
        <v>116</v>
      </c>
      <c r="D3892" s="68" t="s">
        <v>287</v>
      </c>
      <c r="E3892" s="68" t="s">
        <v>359</v>
      </c>
      <c r="F3892" s="68" t="s">
        <v>360</v>
      </c>
      <c r="G3892" s="68" t="s">
        <v>82</v>
      </c>
      <c r="H3892" s="68" t="s">
        <v>403</v>
      </c>
      <c r="I3892" s="68" t="s">
        <v>642</v>
      </c>
      <c r="J3892" s="65">
        <v>2196</v>
      </c>
      <c r="K3892" s="65">
        <v>2108</v>
      </c>
      <c r="L3892" s="65">
        <v>930</v>
      </c>
      <c r="M3892" s="65" t="s">
        <v>249</v>
      </c>
    </row>
    <row r="3893" spans="1:13" ht="12.75" customHeight="1">
      <c r="A3893" s="65" t="str">
        <f>IF(ROW()=1,"KEY",IF(ISNA(VLOOKUP(B3893,車名対応マスタ!B:D,3,FALSE)),"",IF(VLOOKUP(B3893,車名対応マスタ!B:D,3,FALSE)="","",$D3893&amp;" "&amp;IF($G3893="9","J","O")&amp;" "&amp;$I3893&amp;" "&amp;IF($I3893&lt;=TEXT(★完成資料!$A$1,"yyyymm"),TEXT(★完成資料!$A$1,"yyyymm"),"999999")&amp; " " &amp; LEFT(F3893 &amp; "          ",10))))</f>
        <v xml:space="preserve">T J 202205 yyyy00 HV        </v>
      </c>
      <c r="B3893" s="68" t="s">
        <v>316</v>
      </c>
      <c r="C3893" s="68" t="s">
        <v>116</v>
      </c>
      <c r="D3893" s="68" t="s">
        <v>287</v>
      </c>
      <c r="E3893" s="68" t="s">
        <v>359</v>
      </c>
      <c r="F3893" s="68" t="s">
        <v>360</v>
      </c>
      <c r="G3893" s="68" t="s">
        <v>82</v>
      </c>
      <c r="H3893" s="68" t="s">
        <v>403</v>
      </c>
      <c r="I3893" s="68" t="s">
        <v>647</v>
      </c>
      <c r="J3893" s="65">
        <v>2352</v>
      </c>
      <c r="K3893" s="65">
        <v>1914</v>
      </c>
      <c r="L3893" s="65">
        <v>930</v>
      </c>
      <c r="M3893" s="65" t="s">
        <v>249</v>
      </c>
    </row>
    <row r="3894" spans="1:13" ht="12.75" customHeight="1">
      <c r="A3894" s="65" t="str">
        <f>IF(ROW()=1,"KEY",IF(ISNA(VLOOKUP(B3894,車名対応マスタ!B:D,3,FALSE)),"",IF(VLOOKUP(B3894,車名対応マスタ!B:D,3,FALSE)="","",$D3894&amp;" "&amp;IF($G3894="9","J","O")&amp;" "&amp;$I3894&amp;" "&amp;IF($I3894&lt;=TEXT(★完成資料!$A$1,"yyyymm"),TEXT(★完成資料!$A$1,"yyyymm"),"999999")&amp; " " &amp; LEFT(F3894 &amp; "          ",10))))</f>
        <v xml:space="preserve">T J 202206 yyyy00 HV        </v>
      </c>
      <c r="B3894" s="68" t="s">
        <v>316</v>
      </c>
      <c r="C3894" s="68" t="s">
        <v>116</v>
      </c>
      <c r="D3894" s="68" t="s">
        <v>287</v>
      </c>
      <c r="E3894" s="68" t="s">
        <v>359</v>
      </c>
      <c r="F3894" s="68" t="s">
        <v>360</v>
      </c>
      <c r="G3894" s="68" t="s">
        <v>82</v>
      </c>
      <c r="H3894" s="68" t="s">
        <v>403</v>
      </c>
      <c r="I3894" s="68" t="s">
        <v>652</v>
      </c>
      <c r="J3894" s="65">
        <v>2220</v>
      </c>
      <c r="K3894" s="65">
        <v>1794</v>
      </c>
      <c r="L3894" s="65">
        <v>930</v>
      </c>
      <c r="M3894" s="65" t="s">
        <v>249</v>
      </c>
    </row>
    <row r="3895" spans="1:13" ht="12.75" customHeight="1">
      <c r="A3895" s="65" t="str">
        <f>IF(ROW()=1,"KEY",IF(ISNA(VLOOKUP(B3895,車名対応マスタ!B:D,3,FALSE)),"",IF(VLOOKUP(B3895,車名対応マスタ!B:D,3,FALSE)="","",$D3895&amp;" "&amp;IF($G3895="9","J","O")&amp;" "&amp;$I3895&amp;" "&amp;IF($I3895&lt;=TEXT(★完成資料!$A$1,"yyyymm"),TEXT(★完成資料!$A$1,"yyyymm"),"999999")&amp; " " &amp; LEFT(F3895 &amp; "          ",10))))</f>
        <v xml:space="preserve">T J 202207 yyyy00 HV        </v>
      </c>
      <c r="B3895" s="68" t="s">
        <v>316</v>
      </c>
      <c r="C3895" s="68" t="s">
        <v>116</v>
      </c>
      <c r="D3895" s="68" t="s">
        <v>287</v>
      </c>
      <c r="E3895" s="68" t="s">
        <v>359</v>
      </c>
      <c r="F3895" s="68" t="s">
        <v>360</v>
      </c>
      <c r="G3895" s="68" t="s">
        <v>82</v>
      </c>
      <c r="H3895" s="68" t="s">
        <v>403</v>
      </c>
      <c r="I3895" s="68" t="s">
        <v>655</v>
      </c>
      <c r="J3895" s="65">
        <v>962</v>
      </c>
      <c r="K3895" s="65">
        <v>1484</v>
      </c>
      <c r="L3895" s="65">
        <v>930</v>
      </c>
      <c r="M3895" s="65" t="s">
        <v>249</v>
      </c>
    </row>
    <row r="3896" spans="1:13" ht="12.75" customHeight="1">
      <c r="A3896" s="65" t="str">
        <f>IF(ROW()=1,"KEY",IF(ISNA(VLOOKUP(B3896,車名対応マスタ!B:D,3,FALSE)),"",IF(VLOOKUP(B3896,車名対応マスタ!B:D,3,FALSE)="","",$D3896&amp;" "&amp;IF($G3896="9","J","O")&amp;" "&amp;$I3896&amp;" "&amp;IF($I3896&lt;=TEXT(★完成資料!$A$1,"yyyymm"),TEXT(★完成資料!$A$1,"yyyymm"),"999999")&amp; " " &amp; LEFT(F3896 &amp; "          ",10))))</f>
        <v xml:space="preserve">T J 202208 yyyy00 HV        </v>
      </c>
      <c r="B3896" s="68" t="s">
        <v>316</v>
      </c>
      <c r="C3896" s="68" t="s">
        <v>116</v>
      </c>
      <c r="D3896" s="68" t="s">
        <v>287</v>
      </c>
      <c r="E3896" s="68" t="s">
        <v>359</v>
      </c>
      <c r="F3896" s="68" t="s">
        <v>360</v>
      </c>
      <c r="G3896" s="68" t="s">
        <v>82</v>
      </c>
      <c r="H3896" s="68" t="s">
        <v>403</v>
      </c>
      <c r="I3896" s="68" t="s">
        <v>656</v>
      </c>
      <c r="J3896" s="65">
        <v>1762</v>
      </c>
      <c r="K3896" s="65">
        <v>1138</v>
      </c>
      <c r="L3896" s="65">
        <v>930</v>
      </c>
      <c r="M3896" s="65" t="s">
        <v>249</v>
      </c>
    </row>
    <row r="3897" spans="1:13" ht="12.75" customHeight="1">
      <c r="A3897" s="65" t="str">
        <f>IF(ROW()=1,"KEY",IF(ISNA(VLOOKUP(B3897,車名対応マスタ!B:D,3,FALSE)),"",IF(VLOOKUP(B3897,車名対応マスタ!B:D,3,FALSE)="","",$D3897&amp;" "&amp;IF($G3897="9","J","O")&amp;" "&amp;$I3897&amp;" "&amp;IF($I3897&lt;=TEXT(★完成資料!$A$1,"yyyymm"),TEXT(★完成資料!$A$1,"yyyymm"),"999999")&amp; " " &amp; LEFT(F3897 &amp; "          ",10))))</f>
        <v xml:space="preserve">T J 202209 yyyy00 HV        </v>
      </c>
      <c r="B3897" s="68" t="s">
        <v>316</v>
      </c>
      <c r="C3897" s="68" t="s">
        <v>116</v>
      </c>
      <c r="D3897" s="68" t="s">
        <v>287</v>
      </c>
      <c r="E3897" s="68" t="s">
        <v>359</v>
      </c>
      <c r="F3897" s="68" t="s">
        <v>360</v>
      </c>
      <c r="G3897" s="68" t="s">
        <v>82</v>
      </c>
      <c r="H3897" s="68" t="s">
        <v>403</v>
      </c>
      <c r="I3897" s="68" t="s">
        <v>657</v>
      </c>
      <c r="J3897" s="65">
        <v>5333</v>
      </c>
      <c r="K3897" s="65">
        <v>2106</v>
      </c>
      <c r="L3897" s="65">
        <v>930</v>
      </c>
      <c r="M3897" s="65" t="s">
        <v>249</v>
      </c>
    </row>
    <row r="3898" spans="1:13" ht="12.75" customHeight="1">
      <c r="A3898" s="65" t="str">
        <f>IF(ROW()=1,"KEY",IF(ISNA(VLOOKUP(B3898,車名対応マスタ!B:D,3,FALSE)),"",IF(VLOOKUP(B3898,車名対応マスタ!B:D,3,FALSE)="","",$D3898&amp;" "&amp;IF($G3898="9","J","O")&amp;" "&amp;$I3898&amp;" "&amp;IF($I3898&lt;=TEXT(★完成資料!$A$1,"yyyymm"),TEXT(★完成資料!$A$1,"yyyymm"),"999999")&amp; " " &amp; LEFT(F3898 &amp; "          ",10))))</f>
        <v xml:space="preserve">T J 202210 yyyy00 HV        </v>
      </c>
      <c r="B3898" s="68" t="s">
        <v>316</v>
      </c>
      <c r="C3898" s="68" t="s">
        <v>116</v>
      </c>
      <c r="D3898" s="68" t="s">
        <v>287</v>
      </c>
      <c r="E3898" s="68" t="s">
        <v>359</v>
      </c>
      <c r="F3898" s="68" t="s">
        <v>360</v>
      </c>
      <c r="G3898" s="68" t="s">
        <v>82</v>
      </c>
      <c r="H3898" s="68" t="s">
        <v>403</v>
      </c>
      <c r="I3898" s="68" t="s">
        <v>663</v>
      </c>
      <c r="J3898" s="65">
        <v>7136</v>
      </c>
      <c r="K3898" s="65">
        <v>2045</v>
      </c>
      <c r="L3898" s="65">
        <v>930</v>
      </c>
      <c r="M3898" s="65" t="s">
        <v>249</v>
      </c>
    </row>
    <row r="3899" spans="1:13" ht="12.75" customHeight="1">
      <c r="A3899" s="65" t="str">
        <f>IF(ROW()=1,"KEY",IF(ISNA(VLOOKUP(B3899,車名対応マスタ!B:D,3,FALSE)),"",IF(VLOOKUP(B3899,車名対応マスタ!B:D,3,FALSE)="","",$D3899&amp;" "&amp;IF($G3899="9","J","O")&amp;" "&amp;$I3899&amp;" "&amp;IF($I3899&lt;=TEXT(★完成資料!$A$1,"yyyymm"),TEXT(★完成資料!$A$1,"yyyymm"),"999999")&amp; " " &amp; LEFT(F3899 &amp; "          ",10))))</f>
        <v xml:space="preserve">T O 202201 yyyy00 FCV       </v>
      </c>
      <c r="B3899" s="68" t="s">
        <v>317</v>
      </c>
      <c r="C3899" s="68" t="s">
        <v>23</v>
      </c>
      <c r="D3899" s="68" t="s">
        <v>287</v>
      </c>
      <c r="E3899" s="68" t="s">
        <v>359</v>
      </c>
      <c r="F3899" s="68" t="s">
        <v>464</v>
      </c>
      <c r="G3899" s="68" t="s">
        <v>75</v>
      </c>
      <c r="H3899" s="68" t="s">
        <v>246</v>
      </c>
      <c r="I3899" s="68" t="s">
        <v>639</v>
      </c>
      <c r="J3899" s="65">
        <v>132</v>
      </c>
      <c r="K3899" s="65">
        <v>83</v>
      </c>
      <c r="L3899" s="65">
        <v>104</v>
      </c>
      <c r="M3899" s="65" t="s">
        <v>361</v>
      </c>
    </row>
    <row r="3900" spans="1:13" ht="12.75" customHeight="1">
      <c r="A3900" s="65" t="str">
        <f>IF(ROW()=1,"KEY",IF(ISNA(VLOOKUP(B3900,車名対応マスタ!B:D,3,FALSE)),"",IF(VLOOKUP(B3900,車名対応マスタ!B:D,3,FALSE)="","",$D3900&amp;" "&amp;IF($G3900="9","J","O")&amp;" "&amp;$I3900&amp;" "&amp;IF($I3900&lt;=TEXT(★完成資料!$A$1,"yyyymm"),TEXT(★完成資料!$A$1,"yyyymm"),"999999")&amp; " " &amp; LEFT(F3900 &amp; "          ",10))))</f>
        <v xml:space="preserve">T O 202202 yyyy00 FCV       </v>
      </c>
      <c r="B3900" s="68" t="s">
        <v>317</v>
      </c>
      <c r="C3900" s="68" t="s">
        <v>23</v>
      </c>
      <c r="D3900" s="68" t="s">
        <v>287</v>
      </c>
      <c r="E3900" s="68" t="s">
        <v>359</v>
      </c>
      <c r="F3900" s="68" t="s">
        <v>464</v>
      </c>
      <c r="G3900" s="68" t="s">
        <v>75</v>
      </c>
      <c r="H3900" s="68" t="s">
        <v>246</v>
      </c>
      <c r="I3900" s="68" t="s">
        <v>640</v>
      </c>
      <c r="J3900" s="65">
        <v>175</v>
      </c>
      <c r="K3900" s="65">
        <v>69</v>
      </c>
      <c r="L3900" s="65">
        <v>104</v>
      </c>
      <c r="M3900" s="65" t="s">
        <v>361</v>
      </c>
    </row>
    <row r="3901" spans="1:13" ht="12.75" customHeight="1">
      <c r="A3901" s="65" t="str">
        <f>IF(ROW()=1,"KEY",IF(ISNA(VLOOKUP(B3901,車名対応マスタ!B:D,3,FALSE)),"",IF(VLOOKUP(B3901,車名対応マスタ!B:D,3,FALSE)="","",$D3901&amp;" "&amp;IF($G3901="9","J","O")&amp;" "&amp;$I3901&amp;" "&amp;IF($I3901&lt;=TEXT(★完成資料!$A$1,"yyyymm"),TEXT(★完成資料!$A$1,"yyyymm"),"999999")&amp; " " &amp; LEFT(F3901 &amp; "          ",10))))</f>
        <v xml:space="preserve">T O 202203 yyyy00 FCV       </v>
      </c>
      <c r="B3901" s="68" t="s">
        <v>317</v>
      </c>
      <c r="C3901" s="68" t="s">
        <v>23</v>
      </c>
      <c r="D3901" s="68" t="s">
        <v>287</v>
      </c>
      <c r="E3901" s="68" t="s">
        <v>359</v>
      </c>
      <c r="F3901" s="68" t="s">
        <v>464</v>
      </c>
      <c r="G3901" s="68" t="s">
        <v>75</v>
      </c>
      <c r="H3901" s="68" t="s">
        <v>246</v>
      </c>
      <c r="I3901" s="68" t="s">
        <v>641</v>
      </c>
      <c r="J3901" s="65">
        <v>405</v>
      </c>
      <c r="K3901" s="65">
        <v>714</v>
      </c>
      <c r="L3901" s="65">
        <v>104</v>
      </c>
      <c r="M3901" s="65" t="s">
        <v>361</v>
      </c>
    </row>
    <row r="3902" spans="1:13" ht="12.75" customHeight="1">
      <c r="A3902" s="65" t="str">
        <f>IF(ROW()=1,"KEY",IF(ISNA(VLOOKUP(B3902,車名対応マスタ!B:D,3,FALSE)),"",IF(VLOOKUP(B3902,車名対応マスタ!B:D,3,FALSE)="","",$D3902&amp;" "&amp;IF($G3902="9","J","O")&amp;" "&amp;$I3902&amp;" "&amp;IF($I3902&lt;=TEXT(★完成資料!$A$1,"yyyymm"),TEXT(★完成資料!$A$1,"yyyymm"),"999999")&amp; " " &amp; LEFT(F3902 &amp; "          ",10))))</f>
        <v xml:space="preserve">T O 202204 yyyy00 FCV       </v>
      </c>
      <c r="B3902" s="68" t="s">
        <v>317</v>
      </c>
      <c r="C3902" s="68" t="s">
        <v>23</v>
      </c>
      <c r="D3902" s="68" t="s">
        <v>287</v>
      </c>
      <c r="E3902" s="68" t="s">
        <v>359</v>
      </c>
      <c r="F3902" s="68" t="s">
        <v>464</v>
      </c>
      <c r="G3902" s="68" t="s">
        <v>75</v>
      </c>
      <c r="H3902" s="68" t="s">
        <v>246</v>
      </c>
      <c r="I3902" s="68" t="s">
        <v>642</v>
      </c>
      <c r="J3902" s="65">
        <v>122</v>
      </c>
      <c r="K3902" s="65">
        <v>353</v>
      </c>
      <c r="L3902" s="65">
        <v>104</v>
      </c>
      <c r="M3902" s="65" t="s">
        <v>361</v>
      </c>
    </row>
    <row r="3903" spans="1:13" ht="12.75" customHeight="1">
      <c r="A3903" s="65" t="str">
        <f>IF(ROW()=1,"KEY",IF(ISNA(VLOOKUP(B3903,車名対応マスタ!B:D,3,FALSE)),"",IF(VLOOKUP(B3903,車名対応マスタ!B:D,3,FALSE)="","",$D3903&amp;" "&amp;IF($G3903="9","J","O")&amp;" "&amp;$I3903&amp;" "&amp;IF($I3903&lt;=TEXT(★完成資料!$A$1,"yyyymm"),TEXT(★完成資料!$A$1,"yyyymm"),"999999")&amp; " " &amp; LEFT(F3903 &amp; "          ",10))))</f>
        <v xml:space="preserve">T O 202205 yyyy00 FCV       </v>
      </c>
      <c r="B3903" s="68" t="s">
        <v>317</v>
      </c>
      <c r="C3903" s="68" t="s">
        <v>23</v>
      </c>
      <c r="D3903" s="68" t="s">
        <v>287</v>
      </c>
      <c r="E3903" s="68" t="s">
        <v>359</v>
      </c>
      <c r="F3903" s="68" t="s">
        <v>464</v>
      </c>
      <c r="G3903" s="68" t="s">
        <v>75</v>
      </c>
      <c r="H3903" s="68" t="s">
        <v>246</v>
      </c>
      <c r="I3903" s="68" t="s">
        <v>647</v>
      </c>
      <c r="J3903" s="65">
        <v>267</v>
      </c>
      <c r="K3903" s="65">
        <v>265</v>
      </c>
      <c r="L3903" s="65">
        <v>104</v>
      </c>
      <c r="M3903" s="65" t="s">
        <v>361</v>
      </c>
    </row>
    <row r="3904" spans="1:13" ht="12.75" customHeight="1">
      <c r="A3904" s="65" t="str">
        <f>IF(ROW()=1,"KEY",IF(ISNA(VLOOKUP(B3904,車名対応マスタ!B:D,3,FALSE)),"",IF(VLOOKUP(B3904,車名対応マスタ!B:D,3,FALSE)="","",$D3904&amp;" "&amp;IF($G3904="9","J","O")&amp;" "&amp;$I3904&amp;" "&amp;IF($I3904&lt;=TEXT(★完成資料!$A$1,"yyyymm"),TEXT(★完成資料!$A$1,"yyyymm"),"999999")&amp; " " &amp; LEFT(F3904 &amp; "          ",10))))</f>
        <v xml:space="preserve">T O 202206 yyyy00 FCV       </v>
      </c>
      <c r="B3904" s="68" t="s">
        <v>317</v>
      </c>
      <c r="C3904" s="68" t="s">
        <v>23</v>
      </c>
      <c r="D3904" s="68" t="s">
        <v>287</v>
      </c>
      <c r="E3904" s="68" t="s">
        <v>359</v>
      </c>
      <c r="F3904" s="68" t="s">
        <v>464</v>
      </c>
      <c r="G3904" s="68" t="s">
        <v>75</v>
      </c>
      <c r="H3904" s="68" t="s">
        <v>246</v>
      </c>
      <c r="I3904" s="68" t="s">
        <v>652</v>
      </c>
      <c r="J3904" s="65">
        <v>253</v>
      </c>
      <c r="K3904" s="65">
        <v>109</v>
      </c>
      <c r="L3904" s="65">
        <v>104</v>
      </c>
      <c r="M3904" s="65" t="s">
        <v>361</v>
      </c>
    </row>
    <row r="3905" spans="1:13" ht="12.75" customHeight="1">
      <c r="A3905" s="65" t="str">
        <f>IF(ROW()=1,"KEY",IF(ISNA(VLOOKUP(B3905,車名対応マスタ!B:D,3,FALSE)),"",IF(VLOOKUP(B3905,車名対応マスタ!B:D,3,FALSE)="","",$D3905&amp;" "&amp;IF($G3905="9","J","O")&amp;" "&amp;$I3905&amp;" "&amp;IF($I3905&lt;=TEXT(★完成資料!$A$1,"yyyymm"),TEXT(★完成資料!$A$1,"yyyymm"),"999999")&amp; " " &amp; LEFT(F3905 &amp; "          ",10))))</f>
        <v xml:space="preserve">T O 202207 yyyy00 FCV       </v>
      </c>
      <c r="B3905" s="68" t="s">
        <v>317</v>
      </c>
      <c r="C3905" s="68" t="s">
        <v>23</v>
      </c>
      <c r="D3905" s="68" t="s">
        <v>287</v>
      </c>
      <c r="E3905" s="68" t="s">
        <v>359</v>
      </c>
      <c r="F3905" s="68" t="s">
        <v>464</v>
      </c>
      <c r="G3905" s="68" t="s">
        <v>75</v>
      </c>
      <c r="H3905" s="68" t="s">
        <v>246</v>
      </c>
      <c r="I3905" s="68" t="s">
        <v>655</v>
      </c>
      <c r="J3905" s="65">
        <v>62</v>
      </c>
      <c r="K3905" s="65">
        <v>152</v>
      </c>
      <c r="L3905" s="65">
        <v>104</v>
      </c>
      <c r="M3905" s="65" t="s">
        <v>361</v>
      </c>
    </row>
    <row r="3906" spans="1:13" ht="12.75" customHeight="1">
      <c r="A3906" s="65" t="str">
        <f>IF(ROW()=1,"KEY",IF(ISNA(VLOOKUP(B3906,車名対応マスタ!B:D,3,FALSE)),"",IF(VLOOKUP(B3906,車名対応マスタ!B:D,3,FALSE)="","",$D3906&amp;" "&amp;IF($G3906="9","J","O")&amp;" "&amp;$I3906&amp;" "&amp;IF($I3906&lt;=TEXT(★完成資料!$A$1,"yyyymm"),TEXT(★完成資料!$A$1,"yyyymm"),"999999")&amp; " " &amp; LEFT(F3906 &amp; "          ",10))))</f>
        <v xml:space="preserve">T O 202208 yyyy00 FCV       </v>
      </c>
      <c r="B3906" s="68" t="s">
        <v>317</v>
      </c>
      <c r="C3906" s="68" t="s">
        <v>23</v>
      </c>
      <c r="D3906" s="68" t="s">
        <v>287</v>
      </c>
      <c r="E3906" s="68" t="s">
        <v>359</v>
      </c>
      <c r="F3906" s="68" t="s">
        <v>464</v>
      </c>
      <c r="G3906" s="68" t="s">
        <v>75</v>
      </c>
      <c r="H3906" s="68" t="s">
        <v>246</v>
      </c>
      <c r="I3906" s="68" t="s">
        <v>656</v>
      </c>
      <c r="J3906" s="65">
        <v>10</v>
      </c>
      <c r="K3906" s="65">
        <v>113</v>
      </c>
      <c r="L3906" s="65">
        <v>104</v>
      </c>
      <c r="M3906" s="65" t="s">
        <v>361</v>
      </c>
    </row>
    <row r="3907" spans="1:13" ht="12.75" customHeight="1">
      <c r="A3907" s="65" t="str">
        <f>IF(ROW()=1,"KEY",IF(ISNA(VLOOKUP(B3907,車名対応マスタ!B:D,3,FALSE)),"",IF(VLOOKUP(B3907,車名対応マスタ!B:D,3,FALSE)="","",$D3907&amp;" "&amp;IF($G3907="9","J","O")&amp;" "&amp;$I3907&amp;" "&amp;IF($I3907&lt;=TEXT(★完成資料!$A$1,"yyyymm"),TEXT(★完成資料!$A$1,"yyyymm"),"999999")&amp; " " &amp; LEFT(F3907 &amp; "          ",10))))</f>
        <v xml:space="preserve">T O 202209 yyyy00 FCV       </v>
      </c>
      <c r="B3907" s="68" t="s">
        <v>317</v>
      </c>
      <c r="C3907" s="68" t="s">
        <v>23</v>
      </c>
      <c r="D3907" s="68" t="s">
        <v>287</v>
      </c>
      <c r="E3907" s="68" t="s">
        <v>359</v>
      </c>
      <c r="F3907" s="68" t="s">
        <v>464</v>
      </c>
      <c r="G3907" s="68" t="s">
        <v>75</v>
      </c>
      <c r="H3907" s="68" t="s">
        <v>246</v>
      </c>
      <c r="I3907" s="68" t="s">
        <v>657</v>
      </c>
      <c r="J3907" s="65">
        <v>6</v>
      </c>
      <c r="K3907" s="65">
        <v>406</v>
      </c>
      <c r="L3907" s="65">
        <v>104</v>
      </c>
      <c r="M3907" s="65" t="s">
        <v>361</v>
      </c>
    </row>
    <row r="3908" spans="1:13" ht="12.75" customHeight="1">
      <c r="A3908" s="65" t="str">
        <f>IF(ROW()=1,"KEY",IF(ISNA(VLOOKUP(B3908,車名対応マスタ!B:D,3,FALSE)),"",IF(VLOOKUP(B3908,車名対応マスタ!B:D,3,FALSE)="","",$D3908&amp;" "&amp;IF($G3908="9","J","O")&amp;" "&amp;$I3908&amp;" "&amp;IF($I3908&lt;=TEXT(★完成資料!$A$1,"yyyymm"),TEXT(★完成資料!$A$1,"yyyymm"),"999999")&amp; " " &amp; LEFT(F3908 &amp; "          ",10))))</f>
        <v xml:space="preserve">T O 202210 yyyy00 FCV       </v>
      </c>
      <c r="B3908" s="68" t="s">
        <v>317</v>
      </c>
      <c r="C3908" s="68" t="s">
        <v>23</v>
      </c>
      <c r="D3908" s="68" t="s">
        <v>287</v>
      </c>
      <c r="E3908" s="68" t="s">
        <v>359</v>
      </c>
      <c r="F3908" s="68" t="s">
        <v>464</v>
      </c>
      <c r="G3908" s="68" t="s">
        <v>75</v>
      </c>
      <c r="H3908" s="68" t="s">
        <v>246</v>
      </c>
      <c r="I3908" s="68" t="s">
        <v>663</v>
      </c>
      <c r="J3908" s="65">
        <v>152</v>
      </c>
      <c r="K3908" s="65">
        <v>306</v>
      </c>
      <c r="L3908" s="65">
        <v>104</v>
      </c>
      <c r="M3908" s="65" t="s">
        <v>361</v>
      </c>
    </row>
    <row r="3909" spans="1:13" ht="12.75" customHeight="1">
      <c r="A3909" s="65" t="str">
        <f>IF(ROW()=1,"KEY",IF(ISNA(VLOOKUP(B3909,車名対応マスタ!B:D,3,FALSE)),"",IF(VLOOKUP(B3909,車名対応マスタ!B:D,3,FALSE)="","",$D3909&amp;" "&amp;IF($G3909="9","J","O")&amp;" "&amp;$I3909&amp;" "&amp;IF($I3909&lt;=TEXT(★完成資料!$A$1,"yyyymm"),TEXT(★完成資料!$A$1,"yyyymm"),"999999")&amp; " " &amp; LEFT(F3909 &amp; "          ",10))))</f>
        <v xml:space="preserve">T O 202201 yyyy00 FCV       </v>
      </c>
      <c r="B3909" s="68" t="s">
        <v>317</v>
      </c>
      <c r="C3909" s="68" t="s">
        <v>23</v>
      </c>
      <c r="D3909" s="68" t="s">
        <v>287</v>
      </c>
      <c r="E3909" s="68" t="s">
        <v>359</v>
      </c>
      <c r="F3909" s="68" t="s">
        <v>464</v>
      </c>
      <c r="G3909" s="68" t="s">
        <v>75</v>
      </c>
      <c r="H3909" s="68" t="s">
        <v>246</v>
      </c>
      <c r="I3909" s="68" t="s">
        <v>639</v>
      </c>
      <c r="J3909" s="65">
        <v>2</v>
      </c>
      <c r="K3909" s="65">
        <v>2</v>
      </c>
      <c r="L3909" s="65">
        <v>103</v>
      </c>
      <c r="M3909" s="65" t="s">
        <v>370</v>
      </c>
    </row>
    <row r="3910" spans="1:13" ht="12.75" customHeight="1">
      <c r="A3910" s="65" t="str">
        <f>IF(ROW()=1,"KEY",IF(ISNA(VLOOKUP(B3910,車名対応マスタ!B:D,3,FALSE)),"",IF(VLOOKUP(B3910,車名対応マスタ!B:D,3,FALSE)="","",$D3910&amp;" "&amp;IF($G3910="9","J","O")&amp;" "&amp;$I3910&amp;" "&amp;IF($I3910&lt;=TEXT(★完成資料!$A$1,"yyyymm"),TEXT(★完成資料!$A$1,"yyyymm"),"999999")&amp; " " &amp; LEFT(F3910 &amp; "          ",10))))</f>
        <v xml:space="preserve">T O 202203 yyyy00 FCV       </v>
      </c>
      <c r="B3910" s="68" t="s">
        <v>317</v>
      </c>
      <c r="C3910" s="68" t="s">
        <v>23</v>
      </c>
      <c r="D3910" s="68" t="s">
        <v>287</v>
      </c>
      <c r="E3910" s="68" t="s">
        <v>359</v>
      </c>
      <c r="F3910" s="68" t="s">
        <v>464</v>
      </c>
      <c r="G3910" s="68" t="s">
        <v>75</v>
      </c>
      <c r="H3910" s="68" t="s">
        <v>246</v>
      </c>
      <c r="I3910" s="68" t="s">
        <v>641</v>
      </c>
      <c r="J3910" s="65">
        <v>1</v>
      </c>
      <c r="K3910" s="65">
        <v>1</v>
      </c>
      <c r="L3910" s="65">
        <v>103</v>
      </c>
      <c r="M3910" s="65" t="s">
        <v>370</v>
      </c>
    </row>
    <row r="3911" spans="1:13" ht="12.75" customHeight="1">
      <c r="A3911" s="65" t="str">
        <f>IF(ROW()=1,"KEY",IF(ISNA(VLOOKUP(B3911,車名対応マスタ!B:D,3,FALSE)),"",IF(VLOOKUP(B3911,車名対応マスタ!B:D,3,FALSE)="","",$D3911&amp;" "&amp;IF($G3911="9","J","O")&amp;" "&amp;$I3911&amp;" "&amp;IF($I3911&lt;=TEXT(★完成資料!$A$1,"yyyymm"),TEXT(★完成資料!$A$1,"yyyymm"),"999999")&amp; " " &amp; LEFT(F3911 &amp; "          ",10))))</f>
        <v xml:space="preserve">T O 202204 yyyy00 FCV       </v>
      </c>
      <c r="B3911" s="68" t="s">
        <v>317</v>
      </c>
      <c r="C3911" s="68" t="s">
        <v>23</v>
      </c>
      <c r="D3911" s="68" t="s">
        <v>287</v>
      </c>
      <c r="E3911" s="68" t="s">
        <v>359</v>
      </c>
      <c r="F3911" s="68" t="s">
        <v>464</v>
      </c>
      <c r="G3911" s="68" t="s">
        <v>75</v>
      </c>
      <c r="H3911" s="68" t="s">
        <v>246</v>
      </c>
      <c r="I3911" s="68" t="s">
        <v>642</v>
      </c>
      <c r="J3911" s="65">
        <v>1</v>
      </c>
      <c r="K3911" s="65">
        <v>1</v>
      </c>
      <c r="L3911" s="65">
        <v>103</v>
      </c>
      <c r="M3911" s="65" t="s">
        <v>370</v>
      </c>
    </row>
    <row r="3912" spans="1:13" ht="12.75" customHeight="1">
      <c r="A3912" s="65" t="str">
        <f>IF(ROW()=1,"KEY",IF(ISNA(VLOOKUP(B3912,車名対応マスタ!B:D,3,FALSE)),"",IF(VLOOKUP(B3912,車名対応マスタ!B:D,3,FALSE)="","",$D3912&amp;" "&amp;IF($G3912="9","J","O")&amp;" "&amp;$I3912&amp;" "&amp;IF($I3912&lt;=TEXT(★完成資料!$A$1,"yyyymm"),TEXT(★完成資料!$A$1,"yyyymm"),"999999")&amp; " " &amp; LEFT(F3912 &amp; "          ",10))))</f>
        <v xml:space="preserve">T O 202209 yyyy00 FCV       </v>
      </c>
      <c r="B3912" s="68" t="s">
        <v>317</v>
      </c>
      <c r="C3912" s="68" t="s">
        <v>23</v>
      </c>
      <c r="D3912" s="68" t="s">
        <v>287</v>
      </c>
      <c r="E3912" s="68" t="s">
        <v>359</v>
      </c>
      <c r="F3912" s="68" t="s">
        <v>464</v>
      </c>
      <c r="G3912" s="68" t="s">
        <v>75</v>
      </c>
      <c r="H3912" s="68" t="s">
        <v>246</v>
      </c>
      <c r="I3912" s="68" t="s">
        <v>657</v>
      </c>
      <c r="J3912" s="65">
        <v>1</v>
      </c>
      <c r="K3912" s="65">
        <v>0</v>
      </c>
      <c r="L3912" s="65">
        <v>103</v>
      </c>
      <c r="M3912" s="65" t="s">
        <v>370</v>
      </c>
    </row>
    <row r="3913" spans="1:13" ht="12.75" customHeight="1">
      <c r="A3913" s="65" t="str">
        <f>IF(ROW()=1,"KEY",IF(ISNA(VLOOKUP(B3913,車名対応マスタ!B:D,3,FALSE)),"",IF(VLOOKUP(B3913,車名対応マスタ!B:D,3,FALSE)="","",$D3913&amp;" "&amp;IF($G3913="9","J","O")&amp;" "&amp;$I3913&amp;" "&amp;IF($I3913&lt;=TEXT(★完成資料!$A$1,"yyyymm"),TEXT(★完成資料!$A$1,"yyyymm"),"999999")&amp; " " &amp; LEFT(F3913 &amp; "          ",10))))</f>
        <v xml:space="preserve">T O 202201 yyyy00 FCV       </v>
      </c>
      <c r="B3913" s="68" t="s">
        <v>317</v>
      </c>
      <c r="C3913" s="68" t="s">
        <v>23</v>
      </c>
      <c r="D3913" s="68" t="s">
        <v>287</v>
      </c>
      <c r="E3913" s="68" t="s">
        <v>359</v>
      </c>
      <c r="F3913" s="68" t="s">
        <v>464</v>
      </c>
      <c r="G3913" s="68" t="s">
        <v>75</v>
      </c>
      <c r="H3913" s="68" t="s">
        <v>246</v>
      </c>
      <c r="I3913" s="68" t="s">
        <v>639</v>
      </c>
      <c r="J3913" s="65">
        <v>5</v>
      </c>
      <c r="K3913" s="65">
        <v>16</v>
      </c>
      <c r="L3913" s="65">
        <v>102</v>
      </c>
      <c r="M3913" s="65" t="s">
        <v>371</v>
      </c>
    </row>
    <row r="3914" spans="1:13" ht="12.75" customHeight="1">
      <c r="A3914" s="65" t="str">
        <f>IF(ROW()=1,"KEY",IF(ISNA(VLOOKUP(B3914,車名対応マスタ!B:D,3,FALSE)),"",IF(VLOOKUP(B3914,車名対応マスタ!B:D,3,FALSE)="","",$D3914&amp;" "&amp;IF($G3914="9","J","O")&amp;" "&amp;$I3914&amp;" "&amp;IF($I3914&lt;=TEXT(★完成資料!$A$1,"yyyymm"),TEXT(★完成資料!$A$1,"yyyymm"),"999999")&amp; " " &amp; LEFT(F3914 &amp; "          ",10))))</f>
        <v xml:space="preserve">T O 202202 yyyy00 FCV       </v>
      </c>
      <c r="B3914" s="68" t="s">
        <v>317</v>
      </c>
      <c r="C3914" s="68" t="s">
        <v>23</v>
      </c>
      <c r="D3914" s="68" t="s">
        <v>287</v>
      </c>
      <c r="E3914" s="68" t="s">
        <v>359</v>
      </c>
      <c r="F3914" s="68" t="s">
        <v>464</v>
      </c>
      <c r="G3914" s="68" t="s">
        <v>75</v>
      </c>
      <c r="H3914" s="68" t="s">
        <v>246</v>
      </c>
      <c r="I3914" s="68" t="s">
        <v>640</v>
      </c>
      <c r="J3914" s="65">
        <v>7</v>
      </c>
      <c r="K3914" s="65">
        <v>3</v>
      </c>
      <c r="L3914" s="65">
        <v>102</v>
      </c>
      <c r="M3914" s="65" t="s">
        <v>371</v>
      </c>
    </row>
    <row r="3915" spans="1:13" ht="12.75" customHeight="1">
      <c r="A3915" s="65" t="str">
        <f>IF(ROW()=1,"KEY",IF(ISNA(VLOOKUP(B3915,車名対応マスタ!B:D,3,FALSE)),"",IF(VLOOKUP(B3915,車名対応マスタ!B:D,3,FALSE)="","",$D3915&amp;" "&amp;IF($G3915="9","J","O")&amp;" "&amp;$I3915&amp;" "&amp;IF($I3915&lt;=TEXT(★完成資料!$A$1,"yyyymm"),TEXT(★完成資料!$A$1,"yyyymm"),"999999")&amp; " " &amp; LEFT(F3915 &amp; "          ",10))))</f>
        <v xml:space="preserve">T O 202203 yyyy00 FCV       </v>
      </c>
      <c r="B3915" s="68" t="s">
        <v>317</v>
      </c>
      <c r="C3915" s="68" t="s">
        <v>23</v>
      </c>
      <c r="D3915" s="68" t="s">
        <v>287</v>
      </c>
      <c r="E3915" s="68" t="s">
        <v>359</v>
      </c>
      <c r="F3915" s="68" t="s">
        <v>464</v>
      </c>
      <c r="G3915" s="68" t="s">
        <v>75</v>
      </c>
      <c r="H3915" s="68" t="s">
        <v>246</v>
      </c>
      <c r="I3915" s="68" t="s">
        <v>641</v>
      </c>
      <c r="J3915" s="65">
        <v>8</v>
      </c>
      <c r="K3915" s="65">
        <v>3</v>
      </c>
      <c r="L3915" s="65">
        <v>102</v>
      </c>
      <c r="M3915" s="65" t="s">
        <v>371</v>
      </c>
    </row>
    <row r="3916" spans="1:13" ht="12.75" customHeight="1">
      <c r="A3916" s="65" t="str">
        <f>IF(ROW()=1,"KEY",IF(ISNA(VLOOKUP(B3916,車名対応マスタ!B:D,3,FALSE)),"",IF(VLOOKUP(B3916,車名対応マスタ!B:D,3,FALSE)="","",$D3916&amp;" "&amp;IF($G3916="9","J","O")&amp;" "&amp;$I3916&amp;" "&amp;IF($I3916&lt;=TEXT(★完成資料!$A$1,"yyyymm"),TEXT(★完成資料!$A$1,"yyyymm"),"999999")&amp; " " &amp; LEFT(F3916 &amp; "          ",10))))</f>
        <v xml:space="preserve">T O 202204 yyyy00 FCV       </v>
      </c>
      <c r="B3916" s="68" t="s">
        <v>317</v>
      </c>
      <c r="C3916" s="68" t="s">
        <v>23</v>
      </c>
      <c r="D3916" s="68" t="s">
        <v>287</v>
      </c>
      <c r="E3916" s="68" t="s">
        <v>359</v>
      </c>
      <c r="F3916" s="68" t="s">
        <v>464</v>
      </c>
      <c r="G3916" s="68" t="s">
        <v>75</v>
      </c>
      <c r="H3916" s="68" t="s">
        <v>246</v>
      </c>
      <c r="I3916" s="68" t="s">
        <v>642</v>
      </c>
      <c r="J3916" s="65">
        <v>3</v>
      </c>
      <c r="K3916" s="65">
        <v>0</v>
      </c>
      <c r="L3916" s="65">
        <v>102</v>
      </c>
      <c r="M3916" s="65" t="s">
        <v>371</v>
      </c>
    </row>
    <row r="3917" spans="1:13" ht="12.75" customHeight="1">
      <c r="A3917" s="65" t="str">
        <f>IF(ROW()=1,"KEY",IF(ISNA(VLOOKUP(B3917,車名対応マスタ!B:D,3,FALSE)),"",IF(VLOOKUP(B3917,車名対応マスタ!B:D,3,FALSE)="","",$D3917&amp;" "&amp;IF($G3917="9","J","O")&amp;" "&amp;$I3917&amp;" "&amp;IF($I3917&lt;=TEXT(★完成資料!$A$1,"yyyymm"),TEXT(★完成資料!$A$1,"yyyymm"),"999999")&amp; " " &amp; LEFT(F3917 &amp; "          ",10))))</f>
        <v xml:space="preserve">T O 202205 yyyy00 FCV       </v>
      </c>
      <c r="B3917" s="68" t="s">
        <v>317</v>
      </c>
      <c r="C3917" s="68" t="s">
        <v>23</v>
      </c>
      <c r="D3917" s="68" t="s">
        <v>287</v>
      </c>
      <c r="E3917" s="68" t="s">
        <v>359</v>
      </c>
      <c r="F3917" s="68" t="s">
        <v>464</v>
      </c>
      <c r="G3917" s="68" t="s">
        <v>75</v>
      </c>
      <c r="H3917" s="68" t="s">
        <v>246</v>
      </c>
      <c r="I3917" s="68" t="s">
        <v>647</v>
      </c>
      <c r="J3917" s="65">
        <v>3</v>
      </c>
      <c r="K3917" s="65">
        <v>1</v>
      </c>
      <c r="L3917" s="65">
        <v>102</v>
      </c>
      <c r="M3917" s="65" t="s">
        <v>371</v>
      </c>
    </row>
    <row r="3918" spans="1:13" ht="12.75" customHeight="1">
      <c r="A3918" s="65" t="str">
        <f>IF(ROW()=1,"KEY",IF(ISNA(VLOOKUP(B3918,車名対応マスタ!B:D,3,FALSE)),"",IF(VLOOKUP(B3918,車名対応マスタ!B:D,3,FALSE)="","",$D3918&amp;" "&amp;IF($G3918="9","J","O")&amp;" "&amp;$I3918&amp;" "&amp;IF($I3918&lt;=TEXT(★完成資料!$A$1,"yyyymm"),TEXT(★完成資料!$A$1,"yyyymm"),"999999")&amp; " " &amp; LEFT(F3918 &amp; "          ",10))))</f>
        <v xml:space="preserve">T O 202206 yyyy00 FCV       </v>
      </c>
      <c r="B3918" s="68" t="s">
        <v>317</v>
      </c>
      <c r="C3918" s="68" t="s">
        <v>23</v>
      </c>
      <c r="D3918" s="68" t="s">
        <v>287</v>
      </c>
      <c r="E3918" s="68" t="s">
        <v>359</v>
      </c>
      <c r="F3918" s="68" t="s">
        <v>464</v>
      </c>
      <c r="G3918" s="68" t="s">
        <v>75</v>
      </c>
      <c r="H3918" s="68" t="s">
        <v>246</v>
      </c>
      <c r="I3918" s="68" t="s">
        <v>652</v>
      </c>
      <c r="J3918" s="65">
        <v>12</v>
      </c>
      <c r="K3918" s="65">
        <v>1</v>
      </c>
      <c r="L3918" s="65">
        <v>102</v>
      </c>
      <c r="M3918" s="65" t="s">
        <v>371</v>
      </c>
    </row>
    <row r="3919" spans="1:13" ht="12.75" customHeight="1">
      <c r="A3919" s="65" t="str">
        <f>IF(ROW()=1,"KEY",IF(ISNA(VLOOKUP(B3919,車名対応マスタ!B:D,3,FALSE)),"",IF(VLOOKUP(B3919,車名対応マスタ!B:D,3,FALSE)="","",$D3919&amp;" "&amp;IF($G3919="9","J","O")&amp;" "&amp;$I3919&amp;" "&amp;IF($I3919&lt;=TEXT(★完成資料!$A$1,"yyyymm"),TEXT(★完成資料!$A$1,"yyyymm"),"999999")&amp; " " &amp; LEFT(F3919 &amp; "          ",10))))</f>
        <v xml:space="preserve">T O 202207 yyyy00 FCV       </v>
      </c>
      <c r="B3919" s="68" t="s">
        <v>317</v>
      </c>
      <c r="C3919" s="68" t="s">
        <v>23</v>
      </c>
      <c r="D3919" s="68" t="s">
        <v>287</v>
      </c>
      <c r="E3919" s="68" t="s">
        <v>359</v>
      </c>
      <c r="F3919" s="68" t="s">
        <v>464</v>
      </c>
      <c r="G3919" s="68" t="s">
        <v>75</v>
      </c>
      <c r="H3919" s="68" t="s">
        <v>246</v>
      </c>
      <c r="I3919" s="68" t="s">
        <v>655</v>
      </c>
      <c r="J3919" s="65">
        <v>3</v>
      </c>
      <c r="K3919" s="65">
        <v>1</v>
      </c>
      <c r="L3919" s="65">
        <v>102</v>
      </c>
      <c r="M3919" s="65" t="s">
        <v>371</v>
      </c>
    </row>
    <row r="3920" spans="1:13" ht="12.75" customHeight="1">
      <c r="A3920" s="65" t="str">
        <f>IF(ROW()=1,"KEY",IF(ISNA(VLOOKUP(B3920,車名対応マスタ!B:D,3,FALSE)),"",IF(VLOOKUP(B3920,車名対応マスタ!B:D,3,FALSE)="","",$D3920&amp;" "&amp;IF($G3920="9","J","O")&amp;" "&amp;$I3920&amp;" "&amp;IF($I3920&lt;=TEXT(★完成資料!$A$1,"yyyymm"),TEXT(★完成資料!$A$1,"yyyymm"),"999999")&amp; " " &amp; LEFT(F3920 &amp; "          ",10))))</f>
        <v xml:space="preserve">T O 202208 yyyy00 FCV       </v>
      </c>
      <c r="B3920" s="68" t="s">
        <v>317</v>
      </c>
      <c r="C3920" s="68" t="s">
        <v>23</v>
      </c>
      <c r="D3920" s="68" t="s">
        <v>287</v>
      </c>
      <c r="E3920" s="68" t="s">
        <v>359</v>
      </c>
      <c r="F3920" s="68" t="s">
        <v>464</v>
      </c>
      <c r="G3920" s="68" t="s">
        <v>75</v>
      </c>
      <c r="H3920" s="68" t="s">
        <v>246</v>
      </c>
      <c r="I3920" s="68" t="s">
        <v>656</v>
      </c>
      <c r="J3920" s="65">
        <v>6</v>
      </c>
      <c r="K3920" s="65">
        <v>2</v>
      </c>
      <c r="L3920" s="65">
        <v>102</v>
      </c>
      <c r="M3920" s="65" t="s">
        <v>371</v>
      </c>
    </row>
    <row r="3921" spans="1:13" ht="12.75" customHeight="1">
      <c r="A3921" s="65" t="str">
        <f>IF(ROW()=1,"KEY",IF(ISNA(VLOOKUP(B3921,車名対応マスタ!B:D,3,FALSE)),"",IF(VLOOKUP(B3921,車名対応マスタ!B:D,3,FALSE)="","",$D3921&amp;" "&amp;IF($G3921="9","J","O")&amp;" "&amp;$I3921&amp;" "&amp;IF($I3921&lt;=TEXT(★完成資料!$A$1,"yyyymm"),TEXT(★完成資料!$A$1,"yyyymm"),"999999")&amp; " " &amp; LEFT(F3921 &amp; "          ",10))))</f>
        <v xml:space="preserve">T O 202209 yyyy00 FCV       </v>
      </c>
      <c r="B3921" s="68" t="s">
        <v>317</v>
      </c>
      <c r="C3921" s="68" t="s">
        <v>23</v>
      </c>
      <c r="D3921" s="68" t="s">
        <v>287</v>
      </c>
      <c r="E3921" s="68" t="s">
        <v>359</v>
      </c>
      <c r="F3921" s="68" t="s">
        <v>464</v>
      </c>
      <c r="G3921" s="68" t="s">
        <v>75</v>
      </c>
      <c r="H3921" s="68" t="s">
        <v>246</v>
      </c>
      <c r="I3921" s="68" t="s">
        <v>657</v>
      </c>
      <c r="J3921" s="65">
        <v>2</v>
      </c>
      <c r="K3921" s="65">
        <v>38</v>
      </c>
      <c r="L3921" s="65">
        <v>102</v>
      </c>
      <c r="M3921" s="65" t="s">
        <v>371</v>
      </c>
    </row>
    <row r="3922" spans="1:13" ht="12.75" customHeight="1">
      <c r="A3922" s="65" t="str">
        <f>IF(ROW()=1,"KEY",IF(ISNA(VLOOKUP(B3922,車名対応マスタ!B:D,3,FALSE)),"",IF(VLOOKUP(B3922,車名対応マスタ!B:D,3,FALSE)="","",$D3922&amp;" "&amp;IF($G3922="9","J","O")&amp;" "&amp;$I3922&amp;" "&amp;IF($I3922&lt;=TEXT(★完成資料!$A$1,"yyyymm"),TEXT(★完成資料!$A$1,"yyyymm"),"999999")&amp; " " &amp; LEFT(F3922 &amp; "          ",10))))</f>
        <v xml:space="preserve">T O 202210 yyyy00 FCV       </v>
      </c>
      <c r="B3922" s="68" t="s">
        <v>317</v>
      </c>
      <c r="C3922" s="68" t="s">
        <v>23</v>
      </c>
      <c r="D3922" s="68" t="s">
        <v>287</v>
      </c>
      <c r="E3922" s="68" t="s">
        <v>359</v>
      </c>
      <c r="F3922" s="68" t="s">
        <v>464</v>
      </c>
      <c r="G3922" s="68" t="s">
        <v>75</v>
      </c>
      <c r="H3922" s="68" t="s">
        <v>246</v>
      </c>
      <c r="I3922" s="68" t="s">
        <v>663</v>
      </c>
      <c r="J3922" s="65">
        <v>12</v>
      </c>
      <c r="K3922" s="65">
        <v>29</v>
      </c>
      <c r="L3922" s="65">
        <v>102</v>
      </c>
      <c r="M3922" s="65" t="s">
        <v>371</v>
      </c>
    </row>
    <row r="3923" spans="1:13" ht="12.75" customHeight="1">
      <c r="A3923" s="65" t="str">
        <f>IF(ROW()=1,"KEY",IF(ISNA(VLOOKUP(B3923,車名対応マスタ!B:D,3,FALSE)),"",IF(VLOOKUP(B3923,車名対応マスタ!B:D,3,FALSE)="","",$D3923&amp;" "&amp;IF($G3923="9","J","O")&amp;" "&amp;$I3923&amp;" "&amp;IF($I3923&lt;=TEXT(★完成資料!$A$1,"yyyymm"),TEXT(★完成資料!$A$1,"yyyymm"),"999999")&amp; " " &amp; LEFT(F3923 &amp; "          ",10))))</f>
        <v xml:space="preserve">T O 202201 yyyy00 FCV       </v>
      </c>
      <c r="B3923" s="68" t="s">
        <v>317</v>
      </c>
      <c r="C3923" s="68" t="s">
        <v>23</v>
      </c>
      <c r="D3923" s="68" t="s">
        <v>287</v>
      </c>
      <c r="E3923" s="68" t="s">
        <v>359</v>
      </c>
      <c r="F3923" s="68" t="s">
        <v>464</v>
      </c>
      <c r="G3923" s="68" t="s">
        <v>77</v>
      </c>
      <c r="H3923" s="68" t="s">
        <v>273</v>
      </c>
      <c r="I3923" s="68" t="s">
        <v>639</v>
      </c>
      <c r="J3923" s="65">
        <v>17</v>
      </c>
      <c r="K3923" s="65">
        <v>0</v>
      </c>
      <c r="L3923" s="65">
        <v>427</v>
      </c>
      <c r="M3923" s="65" t="s">
        <v>376</v>
      </c>
    </row>
    <row r="3924" spans="1:13" ht="12.75" customHeight="1">
      <c r="A3924" s="65" t="str">
        <f>IF(ROW()=1,"KEY",IF(ISNA(VLOOKUP(B3924,車名対応マスタ!B:D,3,FALSE)),"",IF(VLOOKUP(B3924,車名対応マスタ!B:D,3,FALSE)="","",$D3924&amp;" "&amp;IF($G3924="9","J","O")&amp;" "&amp;$I3924&amp;" "&amp;IF($I3924&lt;=TEXT(★完成資料!$A$1,"yyyymm"),TEXT(★完成資料!$A$1,"yyyymm"),"999999")&amp; " " &amp; LEFT(F3924 &amp; "          ",10))))</f>
        <v xml:space="preserve">T O 202202 yyyy00 FCV       </v>
      </c>
      <c r="B3924" s="68" t="s">
        <v>317</v>
      </c>
      <c r="C3924" s="68" t="s">
        <v>23</v>
      </c>
      <c r="D3924" s="68" t="s">
        <v>287</v>
      </c>
      <c r="E3924" s="68" t="s">
        <v>359</v>
      </c>
      <c r="F3924" s="68" t="s">
        <v>464</v>
      </c>
      <c r="G3924" s="68" t="s">
        <v>77</v>
      </c>
      <c r="H3924" s="68" t="s">
        <v>273</v>
      </c>
      <c r="I3924" s="68" t="s">
        <v>640</v>
      </c>
      <c r="J3924" s="65">
        <v>25</v>
      </c>
      <c r="K3924" s="65">
        <v>9</v>
      </c>
      <c r="L3924" s="65">
        <v>427</v>
      </c>
      <c r="M3924" s="65" t="s">
        <v>376</v>
      </c>
    </row>
    <row r="3925" spans="1:13" ht="12.75" customHeight="1">
      <c r="A3925" s="65" t="str">
        <f>IF(ROW()=1,"KEY",IF(ISNA(VLOOKUP(B3925,車名対応マスタ!B:D,3,FALSE)),"",IF(VLOOKUP(B3925,車名対応マスタ!B:D,3,FALSE)="","",$D3925&amp;" "&amp;IF($G3925="9","J","O")&amp;" "&amp;$I3925&amp;" "&amp;IF($I3925&lt;=TEXT(★完成資料!$A$1,"yyyymm"),TEXT(★完成資料!$A$1,"yyyymm"),"999999")&amp; " " &amp; LEFT(F3925 &amp; "          ",10))))</f>
        <v xml:space="preserve">T O 202203 yyyy00 FCV       </v>
      </c>
      <c r="B3925" s="68" t="s">
        <v>317</v>
      </c>
      <c r="C3925" s="68" t="s">
        <v>23</v>
      </c>
      <c r="D3925" s="68" t="s">
        <v>287</v>
      </c>
      <c r="E3925" s="68" t="s">
        <v>359</v>
      </c>
      <c r="F3925" s="68" t="s">
        <v>464</v>
      </c>
      <c r="G3925" s="68" t="s">
        <v>77</v>
      </c>
      <c r="H3925" s="68" t="s">
        <v>273</v>
      </c>
      <c r="I3925" s="68" t="s">
        <v>641</v>
      </c>
      <c r="J3925" s="65">
        <v>32</v>
      </c>
      <c r="K3925" s="65">
        <v>65</v>
      </c>
      <c r="L3925" s="65">
        <v>427</v>
      </c>
      <c r="M3925" s="65" t="s">
        <v>376</v>
      </c>
    </row>
    <row r="3926" spans="1:13" ht="12.75" customHeight="1">
      <c r="A3926" s="65" t="str">
        <f>IF(ROW()=1,"KEY",IF(ISNA(VLOOKUP(B3926,車名対応マスタ!B:D,3,FALSE)),"",IF(VLOOKUP(B3926,車名対応マスタ!B:D,3,FALSE)="","",$D3926&amp;" "&amp;IF($G3926="9","J","O")&amp;" "&amp;$I3926&amp;" "&amp;IF($I3926&lt;=TEXT(★完成資料!$A$1,"yyyymm"),TEXT(★完成資料!$A$1,"yyyymm"),"999999")&amp; " " &amp; LEFT(F3926 &amp; "          ",10))))</f>
        <v xml:space="preserve">T O 202204 yyyy00 FCV       </v>
      </c>
      <c r="B3926" s="68" t="s">
        <v>317</v>
      </c>
      <c r="C3926" s="68" t="s">
        <v>23</v>
      </c>
      <c r="D3926" s="68" t="s">
        <v>287</v>
      </c>
      <c r="E3926" s="68" t="s">
        <v>359</v>
      </c>
      <c r="F3926" s="68" t="s">
        <v>464</v>
      </c>
      <c r="G3926" s="68" t="s">
        <v>77</v>
      </c>
      <c r="H3926" s="68" t="s">
        <v>273</v>
      </c>
      <c r="I3926" s="68" t="s">
        <v>642</v>
      </c>
      <c r="J3926" s="65">
        <v>28</v>
      </c>
      <c r="K3926" s="65">
        <v>29</v>
      </c>
      <c r="L3926" s="65">
        <v>427</v>
      </c>
      <c r="M3926" s="65" t="s">
        <v>376</v>
      </c>
    </row>
    <row r="3927" spans="1:13" ht="12.75" customHeight="1">
      <c r="A3927" s="65" t="str">
        <f>IF(ROW()=1,"KEY",IF(ISNA(VLOOKUP(B3927,車名対応マスタ!B:D,3,FALSE)),"",IF(VLOOKUP(B3927,車名対応マスタ!B:D,3,FALSE)="","",$D3927&amp;" "&amp;IF($G3927="9","J","O")&amp;" "&amp;$I3927&amp;" "&amp;IF($I3927&lt;=TEXT(★完成資料!$A$1,"yyyymm"),TEXT(★完成資料!$A$1,"yyyymm"),"999999")&amp; " " &amp; LEFT(F3927 &amp; "          ",10))))</f>
        <v xml:space="preserve">T O 202205 yyyy00 FCV       </v>
      </c>
      <c r="B3927" s="68" t="s">
        <v>317</v>
      </c>
      <c r="C3927" s="68" t="s">
        <v>23</v>
      </c>
      <c r="D3927" s="68" t="s">
        <v>287</v>
      </c>
      <c r="E3927" s="68" t="s">
        <v>359</v>
      </c>
      <c r="F3927" s="68" t="s">
        <v>464</v>
      </c>
      <c r="G3927" s="68" t="s">
        <v>77</v>
      </c>
      <c r="H3927" s="68" t="s">
        <v>273</v>
      </c>
      <c r="I3927" s="68" t="s">
        <v>647</v>
      </c>
      <c r="J3927" s="65">
        <v>11</v>
      </c>
      <c r="K3927" s="65">
        <v>31</v>
      </c>
      <c r="L3927" s="65">
        <v>427</v>
      </c>
      <c r="M3927" s="65" t="s">
        <v>376</v>
      </c>
    </row>
    <row r="3928" spans="1:13" ht="12.75" customHeight="1">
      <c r="A3928" s="65" t="str">
        <f>IF(ROW()=1,"KEY",IF(ISNA(VLOOKUP(B3928,車名対応マスタ!B:D,3,FALSE)),"",IF(VLOOKUP(B3928,車名対応マスタ!B:D,3,FALSE)="","",$D3928&amp;" "&amp;IF($G3928="9","J","O")&amp;" "&amp;$I3928&amp;" "&amp;IF($I3928&lt;=TEXT(★完成資料!$A$1,"yyyymm"),TEXT(★完成資料!$A$1,"yyyymm"),"999999")&amp; " " &amp; LEFT(F3928 &amp; "          ",10))))</f>
        <v xml:space="preserve">T O 202206 yyyy00 FCV       </v>
      </c>
      <c r="B3928" s="68" t="s">
        <v>317</v>
      </c>
      <c r="C3928" s="68" t="s">
        <v>23</v>
      </c>
      <c r="D3928" s="68" t="s">
        <v>287</v>
      </c>
      <c r="E3928" s="68" t="s">
        <v>359</v>
      </c>
      <c r="F3928" s="68" t="s">
        <v>464</v>
      </c>
      <c r="G3928" s="68" t="s">
        <v>77</v>
      </c>
      <c r="H3928" s="68" t="s">
        <v>273</v>
      </c>
      <c r="I3928" s="68" t="s">
        <v>652</v>
      </c>
      <c r="J3928" s="65">
        <v>23</v>
      </c>
      <c r="K3928" s="65">
        <v>27</v>
      </c>
      <c r="L3928" s="65">
        <v>427</v>
      </c>
      <c r="M3928" s="65" t="s">
        <v>376</v>
      </c>
    </row>
    <row r="3929" spans="1:13" ht="12.75" customHeight="1">
      <c r="A3929" s="65" t="str">
        <f>IF(ROW()=1,"KEY",IF(ISNA(VLOOKUP(B3929,車名対応マスタ!B:D,3,FALSE)),"",IF(VLOOKUP(B3929,車名対応マスタ!B:D,3,FALSE)="","",$D3929&amp;" "&amp;IF($G3929="9","J","O")&amp;" "&amp;$I3929&amp;" "&amp;IF($I3929&lt;=TEXT(★完成資料!$A$1,"yyyymm"),TEXT(★完成資料!$A$1,"yyyymm"),"999999")&amp; " " &amp; LEFT(F3929 &amp; "          ",10))))</f>
        <v xml:space="preserve">T O 202207 yyyy00 FCV       </v>
      </c>
      <c r="B3929" s="68" t="s">
        <v>317</v>
      </c>
      <c r="C3929" s="68" t="s">
        <v>23</v>
      </c>
      <c r="D3929" s="68" t="s">
        <v>287</v>
      </c>
      <c r="E3929" s="68" t="s">
        <v>359</v>
      </c>
      <c r="F3929" s="68" t="s">
        <v>464</v>
      </c>
      <c r="G3929" s="68" t="s">
        <v>77</v>
      </c>
      <c r="H3929" s="68" t="s">
        <v>273</v>
      </c>
      <c r="I3929" s="68" t="s">
        <v>655</v>
      </c>
      <c r="J3929" s="65">
        <v>32</v>
      </c>
      <c r="K3929" s="65">
        <v>26</v>
      </c>
      <c r="L3929" s="65">
        <v>427</v>
      </c>
      <c r="M3929" s="65" t="s">
        <v>376</v>
      </c>
    </row>
    <row r="3930" spans="1:13" ht="12.75" customHeight="1">
      <c r="A3930" s="65" t="str">
        <f>IF(ROW()=1,"KEY",IF(ISNA(VLOOKUP(B3930,車名対応マスタ!B:D,3,FALSE)),"",IF(VLOOKUP(B3930,車名対応マスタ!B:D,3,FALSE)="","",$D3930&amp;" "&amp;IF($G3930="9","J","O")&amp;" "&amp;$I3930&amp;" "&amp;IF($I3930&lt;=TEXT(★完成資料!$A$1,"yyyymm"),TEXT(★完成資料!$A$1,"yyyymm"),"999999")&amp; " " &amp; LEFT(F3930 &amp; "          ",10))))</f>
        <v xml:space="preserve">T O 202208 yyyy00 FCV       </v>
      </c>
      <c r="B3930" s="68" t="s">
        <v>317</v>
      </c>
      <c r="C3930" s="68" t="s">
        <v>23</v>
      </c>
      <c r="D3930" s="68" t="s">
        <v>287</v>
      </c>
      <c r="E3930" s="68" t="s">
        <v>359</v>
      </c>
      <c r="F3930" s="68" t="s">
        <v>464</v>
      </c>
      <c r="G3930" s="68" t="s">
        <v>77</v>
      </c>
      <c r="H3930" s="68" t="s">
        <v>273</v>
      </c>
      <c r="I3930" s="68" t="s">
        <v>656</v>
      </c>
      <c r="J3930" s="65">
        <v>13</v>
      </c>
      <c r="K3930" s="65">
        <v>36</v>
      </c>
      <c r="L3930" s="65">
        <v>427</v>
      </c>
      <c r="M3930" s="65" t="s">
        <v>376</v>
      </c>
    </row>
    <row r="3931" spans="1:13" ht="12.75" customHeight="1">
      <c r="A3931" s="65" t="str">
        <f>IF(ROW()=1,"KEY",IF(ISNA(VLOOKUP(B3931,車名対応マスタ!B:D,3,FALSE)),"",IF(VLOOKUP(B3931,車名対応マスタ!B:D,3,FALSE)="","",$D3931&amp;" "&amp;IF($G3931="9","J","O")&amp;" "&amp;$I3931&amp;" "&amp;IF($I3931&lt;=TEXT(★完成資料!$A$1,"yyyymm"),TEXT(★完成資料!$A$1,"yyyymm"),"999999")&amp; " " &amp; LEFT(F3931 &amp; "          ",10))))</f>
        <v xml:space="preserve">T O 202209 yyyy00 FCV       </v>
      </c>
      <c r="B3931" s="68" t="s">
        <v>317</v>
      </c>
      <c r="C3931" s="68" t="s">
        <v>23</v>
      </c>
      <c r="D3931" s="68" t="s">
        <v>287</v>
      </c>
      <c r="E3931" s="68" t="s">
        <v>359</v>
      </c>
      <c r="F3931" s="68" t="s">
        <v>464</v>
      </c>
      <c r="G3931" s="68" t="s">
        <v>77</v>
      </c>
      <c r="H3931" s="68" t="s">
        <v>273</v>
      </c>
      <c r="I3931" s="68" t="s">
        <v>657</v>
      </c>
      <c r="J3931" s="65">
        <v>16</v>
      </c>
      <c r="K3931" s="65">
        <v>38</v>
      </c>
      <c r="L3931" s="65">
        <v>427</v>
      </c>
      <c r="M3931" s="65" t="s">
        <v>376</v>
      </c>
    </row>
    <row r="3932" spans="1:13" ht="12.75" customHeight="1">
      <c r="A3932" s="65" t="str">
        <f>IF(ROW()=1,"KEY",IF(ISNA(VLOOKUP(B3932,車名対応マスタ!B:D,3,FALSE)),"",IF(VLOOKUP(B3932,車名対応マスタ!B:D,3,FALSE)="","",$D3932&amp;" "&amp;IF($G3932="9","J","O")&amp;" "&amp;$I3932&amp;" "&amp;IF($I3932&lt;=TEXT(★完成資料!$A$1,"yyyymm"),TEXT(★完成資料!$A$1,"yyyymm"),"999999")&amp; " " &amp; LEFT(F3932 &amp; "          ",10))))</f>
        <v xml:space="preserve">T O 202210 yyyy00 FCV       </v>
      </c>
      <c r="B3932" s="68" t="s">
        <v>317</v>
      </c>
      <c r="C3932" s="68" t="s">
        <v>23</v>
      </c>
      <c r="D3932" s="68" t="s">
        <v>287</v>
      </c>
      <c r="E3932" s="68" t="s">
        <v>359</v>
      </c>
      <c r="F3932" s="68" t="s">
        <v>464</v>
      </c>
      <c r="G3932" s="68" t="s">
        <v>77</v>
      </c>
      <c r="H3932" s="68" t="s">
        <v>273</v>
      </c>
      <c r="I3932" s="68" t="s">
        <v>663</v>
      </c>
      <c r="J3932" s="65">
        <v>20</v>
      </c>
      <c r="K3932" s="65">
        <v>31</v>
      </c>
      <c r="L3932" s="65">
        <v>427</v>
      </c>
      <c r="M3932" s="65" t="s">
        <v>376</v>
      </c>
    </row>
    <row r="3933" spans="1:13" ht="12.75" customHeight="1">
      <c r="A3933" s="65" t="str">
        <f>IF(ROW()=1,"KEY",IF(ISNA(VLOOKUP(B3933,車名対応マスタ!B:D,3,FALSE)),"",IF(VLOOKUP(B3933,車名対応マスタ!B:D,3,FALSE)="","",$D3933&amp;" "&amp;IF($G3933="9","J","O")&amp;" "&amp;$I3933&amp;" "&amp;IF($I3933&lt;=TEXT(★完成資料!$A$1,"yyyymm"),TEXT(★完成資料!$A$1,"yyyymm"),"999999")&amp; " " &amp; LEFT(F3933 &amp; "          ",10))))</f>
        <v xml:space="preserve">T O 202201 yyyy00 FCV       </v>
      </c>
      <c r="B3933" s="68" t="s">
        <v>317</v>
      </c>
      <c r="C3933" s="68" t="s">
        <v>23</v>
      </c>
      <c r="D3933" s="68" t="s">
        <v>287</v>
      </c>
      <c r="E3933" s="68" t="s">
        <v>359</v>
      </c>
      <c r="F3933" s="68" t="s">
        <v>464</v>
      </c>
      <c r="G3933" s="68" t="s">
        <v>77</v>
      </c>
      <c r="H3933" s="68" t="s">
        <v>273</v>
      </c>
      <c r="I3933" s="68" t="s">
        <v>639</v>
      </c>
      <c r="J3933" s="65">
        <v>1</v>
      </c>
      <c r="L3933" s="65">
        <v>410</v>
      </c>
      <c r="M3933" s="65" t="s">
        <v>495</v>
      </c>
    </row>
    <row r="3934" spans="1:13" ht="12.75" customHeight="1">
      <c r="A3934" s="65" t="str">
        <f>IF(ROW()=1,"KEY",IF(ISNA(VLOOKUP(B3934,車名対応マスタ!B:D,3,FALSE)),"",IF(VLOOKUP(B3934,車名対応マスタ!B:D,3,FALSE)="","",$D3934&amp;" "&amp;IF($G3934="9","J","O")&amp;" "&amp;$I3934&amp;" "&amp;IF($I3934&lt;=TEXT(★完成資料!$A$1,"yyyymm"),TEXT(★完成資料!$A$1,"yyyymm"),"999999")&amp; " " &amp; LEFT(F3934 &amp; "          ",10))))</f>
        <v xml:space="preserve">T O 202202 yyyy00 FCV       </v>
      </c>
      <c r="B3934" s="68" t="s">
        <v>317</v>
      </c>
      <c r="C3934" s="68" t="s">
        <v>23</v>
      </c>
      <c r="D3934" s="68" t="s">
        <v>287</v>
      </c>
      <c r="E3934" s="68" t="s">
        <v>359</v>
      </c>
      <c r="F3934" s="68" t="s">
        <v>464</v>
      </c>
      <c r="G3934" s="68" t="s">
        <v>77</v>
      </c>
      <c r="H3934" s="68" t="s">
        <v>273</v>
      </c>
      <c r="I3934" s="68" t="s">
        <v>640</v>
      </c>
      <c r="J3934" s="65">
        <v>2</v>
      </c>
      <c r="K3934" s="65">
        <v>1</v>
      </c>
      <c r="L3934" s="65">
        <v>410</v>
      </c>
      <c r="M3934" s="65" t="s">
        <v>495</v>
      </c>
    </row>
    <row r="3935" spans="1:13" ht="12.75" customHeight="1">
      <c r="A3935" s="65" t="str">
        <f>IF(ROW()=1,"KEY",IF(ISNA(VLOOKUP(B3935,車名対応マスタ!B:D,3,FALSE)),"",IF(VLOOKUP(B3935,車名対応マスタ!B:D,3,FALSE)="","",$D3935&amp;" "&amp;IF($G3935="9","J","O")&amp;" "&amp;$I3935&amp;" "&amp;IF($I3935&lt;=TEXT(★完成資料!$A$1,"yyyymm"),TEXT(★完成資料!$A$1,"yyyymm"),"999999")&amp; " " &amp; LEFT(F3935 &amp; "          ",10))))</f>
        <v xml:space="preserve">T O 202203 yyyy00 FCV       </v>
      </c>
      <c r="B3935" s="68" t="s">
        <v>317</v>
      </c>
      <c r="C3935" s="68" t="s">
        <v>23</v>
      </c>
      <c r="D3935" s="68" t="s">
        <v>287</v>
      </c>
      <c r="E3935" s="68" t="s">
        <v>359</v>
      </c>
      <c r="F3935" s="68" t="s">
        <v>464</v>
      </c>
      <c r="G3935" s="68" t="s">
        <v>77</v>
      </c>
      <c r="H3935" s="68" t="s">
        <v>273</v>
      </c>
      <c r="I3935" s="68" t="s">
        <v>641</v>
      </c>
      <c r="J3935" s="65">
        <v>2</v>
      </c>
      <c r="L3935" s="65">
        <v>410</v>
      </c>
      <c r="M3935" s="65" t="s">
        <v>495</v>
      </c>
    </row>
    <row r="3936" spans="1:13" ht="12.75" customHeight="1">
      <c r="A3936" s="65" t="str">
        <f>IF(ROW()=1,"KEY",IF(ISNA(VLOOKUP(B3936,車名対応マスタ!B:D,3,FALSE)),"",IF(VLOOKUP(B3936,車名対応マスタ!B:D,3,FALSE)="","",$D3936&amp;" "&amp;IF($G3936="9","J","O")&amp;" "&amp;$I3936&amp;" "&amp;IF($I3936&lt;=TEXT(★完成資料!$A$1,"yyyymm"),TEXT(★完成資料!$A$1,"yyyymm"),"999999")&amp; " " &amp; LEFT(F3936 &amp; "          ",10))))</f>
        <v xml:space="preserve">T O 202204 yyyy00 FCV       </v>
      </c>
      <c r="B3936" s="68" t="s">
        <v>317</v>
      </c>
      <c r="C3936" s="68" t="s">
        <v>23</v>
      </c>
      <c r="D3936" s="68" t="s">
        <v>287</v>
      </c>
      <c r="E3936" s="68" t="s">
        <v>359</v>
      </c>
      <c r="F3936" s="68" t="s">
        <v>464</v>
      </c>
      <c r="G3936" s="68" t="s">
        <v>77</v>
      </c>
      <c r="H3936" s="68" t="s">
        <v>273</v>
      </c>
      <c r="I3936" s="68" t="s">
        <v>642</v>
      </c>
      <c r="J3936" s="65">
        <v>2</v>
      </c>
      <c r="K3936" s="65">
        <v>3</v>
      </c>
      <c r="L3936" s="65">
        <v>410</v>
      </c>
      <c r="M3936" s="65" t="s">
        <v>495</v>
      </c>
    </row>
    <row r="3937" spans="1:13" ht="12.75" customHeight="1">
      <c r="A3937" s="65" t="str">
        <f>IF(ROW()=1,"KEY",IF(ISNA(VLOOKUP(B3937,車名対応マスタ!B:D,3,FALSE)),"",IF(VLOOKUP(B3937,車名対応マスタ!B:D,3,FALSE)="","",$D3937&amp;" "&amp;IF($G3937="9","J","O")&amp;" "&amp;$I3937&amp;" "&amp;IF($I3937&lt;=TEXT(★完成資料!$A$1,"yyyymm"),TEXT(★完成資料!$A$1,"yyyymm"),"999999")&amp; " " &amp; LEFT(F3937 &amp; "          ",10))))</f>
        <v xml:space="preserve">T O 202205 yyyy00 FCV       </v>
      </c>
      <c r="B3937" s="68" t="s">
        <v>317</v>
      </c>
      <c r="C3937" s="68" t="s">
        <v>23</v>
      </c>
      <c r="D3937" s="68" t="s">
        <v>287</v>
      </c>
      <c r="E3937" s="68" t="s">
        <v>359</v>
      </c>
      <c r="F3937" s="68" t="s">
        <v>464</v>
      </c>
      <c r="G3937" s="68" t="s">
        <v>77</v>
      </c>
      <c r="H3937" s="68" t="s">
        <v>273</v>
      </c>
      <c r="I3937" s="68" t="s">
        <v>647</v>
      </c>
      <c r="K3937" s="65">
        <v>1</v>
      </c>
      <c r="L3937" s="65">
        <v>410</v>
      </c>
      <c r="M3937" s="65" t="s">
        <v>495</v>
      </c>
    </row>
    <row r="3938" spans="1:13" ht="12.75" customHeight="1">
      <c r="A3938" s="65" t="str">
        <f>IF(ROW()=1,"KEY",IF(ISNA(VLOOKUP(B3938,車名対応マスタ!B:D,3,FALSE)),"",IF(VLOOKUP(B3938,車名対応マスタ!B:D,3,FALSE)="","",$D3938&amp;" "&amp;IF($G3938="9","J","O")&amp;" "&amp;$I3938&amp;" "&amp;IF($I3938&lt;=TEXT(★完成資料!$A$1,"yyyymm"),TEXT(★完成資料!$A$1,"yyyymm"),"999999")&amp; " " &amp; LEFT(F3938 &amp; "          ",10))))</f>
        <v xml:space="preserve">T O 202207 yyyy00 FCV       </v>
      </c>
      <c r="B3938" s="68" t="s">
        <v>317</v>
      </c>
      <c r="C3938" s="68" t="s">
        <v>23</v>
      </c>
      <c r="D3938" s="68" t="s">
        <v>287</v>
      </c>
      <c r="E3938" s="68" t="s">
        <v>359</v>
      </c>
      <c r="F3938" s="68" t="s">
        <v>464</v>
      </c>
      <c r="G3938" s="68" t="s">
        <v>77</v>
      </c>
      <c r="H3938" s="68" t="s">
        <v>273</v>
      </c>
      <c r="I3938" s="68" t="s">
        <v>655</v>
      </c>
      <c r="J3938" s="65">
        <v>76</v>
      </c>
      <c r="K3938" s="65">
        <v>0</v>
      </c>
      <c r="L3938" s="65">
        <v>410</v>
      </c>
      <c r="M3938" s="65" t="s">
        <v>495</v>
      </c>
    </row>
    <row r="3939" spans="1:13" ht="12.75" customHeight="1">
      <c r="A3939" s="65" t="str">
        <f>IF(ROW()=1,"KEY",IF(ISNA(VLOOKUP(B3939,車名対応マスタ!B:D,3,FALSE)),"",IF(VLOOKUP(B3939,車名対応マスタ!B:D,3,FALSE)="","",$D3939&amp;" "&amp;IF($G3939="9","J","O")&amp;" "&amp;$I3939&amp;" "&amp;IF($I3939&lt;=TEXT(★完成資料!$A$1,"yyyymm"),TEXT(★完成資料!$A$1,"yyyymm"),"999999")&amp; " " &amp; LEFT(F3939 &amp; "          ",10))))</f>
        <v xml:space="preserve">T O 202208 yyyy00 FCV       </v>
      </c>
      <c r="B3939" s="68" t="s">
        <v>317</v>
      </c>
      <c r="C3939" s="68" t="s">
        <v>23</v>
      </c>
      <c r="D3939" s="68" t="s">
        <v>287</v>
      </c>
      <c r="E3939" s="68" t="s">
        <v>359</v>
      </c>
      <c r="F3939" s="68" t="s">
        <v>464</v>
      </c>
      <c r="G3939" s="68" t="s">
        <v>77</v>
      </c>
      <c r="H3939" s="68" t="s">
        <v>273</v>
      </c>
      <c r="I3939" s="68" t="s">
        <v>656</v>
      </c>
      <c r="J3939" s="65">
        <v>24</v>
      </c>
      <c r="K3939" s="65">
        <v>0</v>
      </c>
      <c r="L3939" s="65">
        <v>410</v>
      </c>
      <c r="M3939" s="65" t="s">
        <v>495</v>
      </c>
    </row>
    <row r="3940" spans="1:13" ht="12.75" customHeight="1">
      <c r="A3940" s="65" t="str">
        <f>IF(ROW()=1,"KEY",IF(ISNA(VLOOKUP(B3940,車名対応マスタ!B:D,3,FALSE)),"",IF(VLOOKUP(B3940,車名対応マスタ!B:D,3,FALSE)="","",$D3940&amp;" "&amp;IF($G3940="9","J","O")&amp;" "&amp;$I3940&amp;" "&amp;IF($I3940&lt;=TEXT(★完成資料!$A$1,"yyyymm"),TEXT(★完成資料!$A$1,"yyyymm"),"999999")&amp; " " &amp; LEFT(F3940 &amp; "          ",10))))</f>
        <v xml:space="preserve">T O 202209 yyyy00 FCV       </v>
      </c>
      <c r="B3940" s="68" t="s">
        <v>317</v>
      </c>
      <c r="C3940" s="68" t="s">
        <v>23</v>
      </c>
      <c r="D3940" s="68" t="s">
        <v>287</v>
      </c>
      <c r="E3940" s="68" t="s">
        <v>359</v>
      </c>
      <c r="F3940" s="68" t="s">
        <v>464</v>
      </c>
      <c r="G3940" s="68" t="s">
        <v>77</v>
      </c>
      <c r="H3940" s="68" t="s">
        <v>273</v>
      </c>
      <c r="I3940" s="68" t="s">
        <v>657</v>
      </c>
      <c r="K3940" s="65">
        <v>1</v>
      </c>
      <c r="L3940" s="65">
        <v>410</v>
      </c>
      <c r="M3940" s="65" t="s">
        <v>495</v>
      </c>
    </row>
    <row r="3941" spans="1:13" ht="12.75" customHeight="1">
      <c r="A3941" s="65" t="str">
        <f>IF(ROW()=1,"KEY",IF(ISNA(VLOOKUP(B3941,車名対応マスタ!B:D,3,FALSE)),"",IF(VLOOKUP(B3941,車名対応マスタ!B:D,3,FALSE)="","",$D3941&amp;" "&amp;IF($G3941="9","J","O")&amp;" "&amp;$I3941&amp;" "&amp;IF($I3941&lt;=TEXT(★完成資料!$A$1,"yyyymm"),TEXT(★完成資料!$A$1,"yyyymm"),"999999")&amp; " " &amp; LEFT(F3941 &amp; "          ",10))))</f>
        <v xml:space="preserve">T O 202210 yyyy00 FCV       </v>
      </c>
      <c r="B3941" s="68" t="s">
        <v>317</v>
      </c>
      <c r="C3941" s="68" t="s">
        <v>23</v>
      </c>
      <c r="D3941" s="68" t="s">
        <v>287</v>
      </c>
      <c r="E3941" s="68" t="s">
        <v>359</v>
      </c>
      <c r="F3941" s="68" t="s">
        <v>464</v>
      </c>
      <c r="G3941" s="68" t="s">
        <v>77</v>
      </c>
      <c r="H3941" s="68" t="s">
        <v>273</v>
      </c>
      <c r="I3941" s="68" t="s">
        <v>663</v>
      </c>
      <c r="J3941" s="65">
        <v>66</v>
      </c>
      <c r="K3941" s="65">
        <v>4</v>
      </c>
      <c r="L3941" s="65">
        <v>410</v>
      </c>
      <c r="M3941" s="65" t="s">
        <v>495</v>
      </c>
    </row>
    <row r="3942" spans="1:13" ht="12.75" customHeight="1">
      <c r="A3942" s="65" t="str">
        <f>IF(ROW()=1,"KEY",IF(ISNA(VLOOKUP(B3942,車名対応マスタ!B:D,3,FALSE)),"",IF(VLOOKUP(B3942,車名対応マスタ!B:D,3,FALSE)="","",$D3942&amp;" "&amp;IF($G3942="9","J","O")&amp;" "&amp;$I3942&amp;" "&amp;IF($I3942&lt;=TEXT(★完成資料!$A$1,"yyyymm"),TEXT(★完成資料!$A$1,"yyyymm"),"999999")&amp; " " &amp; LEFT(F3942 &amp; "          ",10))))</f>
        <v xml:space="preserve">T O 202201 yyyy00 FCV       </v>
      </c>
      <c r="B3942" s="68" t="s">
        <v>317</v>
      </c>
      <c r="C3942" s="68" t="s">
        <v>23</v>
      </c>
      <c r="D3942" s="68" t="s">
        <v>287</v>
      </c>
      <c r="E3942" s="68" t="s">
        <v>359</v>
      </c>
      <c r="F3942" s="68" t="s">
        <v>464</v>
      </c>
      <c r="G3942" s="68" t="s">
        <v>77</v>
      </c>
      <c r="H3942" s="68" t="s">
        <v>273</v>
      </c>
      <c r="I3942" s="68" t="s">
        <v>639</v>
      </c>
      <c r="J3942" s="65">
        <v>1</v>
      </c>
      <c r="K3942" s="65">
        <v>0</v>
      </c>
      <c r="L3942" s="65">
        <v>408</v>
      </c>
      <c r="M3942" s="65" t="s">
        <v>496</v>
      </c>
    </row>
    <row r="3943" spans="1:13" ht="12.75" customHeight="1">
      <c r="A3943" s="65" t="str">
        <f>IF(ROW()=1,"KEY",IF(ISNA(VLOOKUP(B3943,車名対応マスタ!B:D,3,FALSE)),"",IF(VLOOKUP(B3943,車名対応マスタ!B:D,3,FALSE)="","",$D3943&amp;" "&amp;IF($G3943="9","J","O")&amp;" "&amp;$I3943&amp;" "&amp;IF($I3943&lt;=TEXT(★完成資料!$A$1,"yyyymm"),TEXT(★完成資料!$A$1,"yyyymm"),"999999")&amp; " " &amp; LEFT(F3943 &amp; "          ",10))))</f>
        <v xml:space="preserve">T O 202203 yyyy00 FCV       </v>
      </c>
      <c r="B3943" s="68" t="s">
        <v>317</v>
      </c>
      <c r="C3943" s="68" t="s">
        <v>23</v>
      </c>
      <c r="D3943" s="68" t="s">
        <v>287</v>
      </c>
      <c r="E3943" s="68" t="s">
        <v>359</v>
      </c>
      <c r="F3943" s="68" t="s">
        <v>464</v>
      </c>
      <c r="G3943" s="68" t="s">
        <v>77</v>
      </c>
      <c r="H3943" s="68" t="s">
        <v>273</v>
      </c>
      <c r="I3943" s="68" t="s">
        <v>641</v>
      </c>
      <c r="J3943" s="65">
        <v>0</v>
      </c>
      <c r="K3943" s="65">
        <v>1</v>
      </c>
      <c r="L3943" s="65">
        <v>408</v>
      </c>
      <c r="M3943" s="65" t="s">
        <v>496</v>
      </c>
    </row>
    <row r="3944" spans="1:13" ht="12.75" customHeight="1">
      <c r="A3944" s="65" t="str">
        <f>IF(ROW()=1,"KEY",IF(ISNA(VLOOKUP(B3944,車名対応マスタ!B:D,3,FALSE)),"",IF(VLOOKUP(B3944,車名対応マスタ!B:D,3,FALSE)="","",$D3944&amp;" "&amp;IF($G3944="9","J","O")&amp;" "&amp;$I3944&amp;" "&amp;IF($I3944&lt;=TEXT(★完成資料!$A$1,"yyyymm"),TEXT(★完成資料!$A$1,"yyyymm"),"999999")&amp; " " &amp; LEFT(F3944 &amp; "          ",10))))</f>
        <v xml:space="preserve">T O 202204 yyyy00 FCV       </v>
      </c>
      <c r="B3944" s="68" t="s">
        <v>317</v>
      </c>
      <c r="C3944" s="68" t="s">
        <v>23</v>
      </c>
      <c r="D3944" s="68" t="s">
        <v>287</v>
      </c>
      <c r="E3944" s="68" t="s">
        <v>359</v>
      </c>
      <c r="F3944" s="68" t="s">
        <v>464</v>
      </c>
      <c r="G3944" s="68" t="s">
        <v>77</v>
      </c>
      <c r="H3944" s="68" t="s">
        <v>273</v>
      </c>
      <c r="I3944" s="68" t="s">
        <v>642</v>
      </c>
      <c r="J3944" s="65">
        <v>2</v>
      </c>
      <c r="K3944" s="65">
        <v>3</v>
      </c>
      <c r="L3944" s="65">
        <v>408</v>
      </c>
      <c r="M3944" s="65" t="s">
        <v>496</v>
      </c>
    </row>
    <row r="3945" spans="1:13" ht="12.75" customHeight="1">
      <c r="A3945" s="65" t="str">
        <f>IF(ROW()=1,"KEY",IF(ISNA(VLOOKUP(B3945,車名対応マスタ!B:D,3,FALSE)),"",IF(VLOOKUP(B3945,車名対応マスタ!B:D,3,FALSE)="","",$D3945&amp;" "&amp;IF($G3945="9","J","O")&amp;" "&amp;$I3945&amp;" "&amp;IF($I3945&lt;=TEXT(★完成資料!$A$1,"yyyymm"),TEXT(★完成資料!$A$1,"yyyymm"),"999999")&amp; " " &amp; LEFT(F3945 &amp; "          ",10))))</f>
        <v xml:space="preserve">T O 202206 yyyy00 FCV       </v>
      </c>
      <c r="B3945" s="68" t="s">
        <v>317</v>
      </c>
      <c r="C3945" s="68" t="s">
        <v>23</v>
      </c>
      <c r="D3945" s="68" t="s">
        <v>287</v>
      </c>
      <c r="E3945" s="68" t="s">
        <v>359</v>
      </c>
      <c r="F3945" s="68" t="s">
        <v>464</v>
      </c>
      <c r="G3945" s="68" t="s">
        <v>77</v>
      </c>
      <c r="H3945" s="68" t="s">
        <v>273</v>
      </c>
      <c r="I3945" s="68" t="s">
        <v>652</v>
      </c>
      <c r="J3945" s="65">
        <v>0</v>
      </c>
      <c r="K3945" s="65">
        <v>2</v>
      </c>
      <c r="L3945" s="65">
        <v>408</v>
      </c>
      <c r="M3945" s="65" t="s">
        <v>496</v>
      </c>
    </row>
    <row r="3946" spans="1:13" ht="12.75" customHeight="1">
      <c r="A3946" s="65" t="str">
        <f>IF(ROW()=1,"KEY",IF(ISNA(VLOOKUP(B3946,車名対応マスタ!B:D,3,FALSE)),"",IF(VLOOKUP(B3946,車名対応マスタ!B:D,3,FALSE)="","",$D3946&amp;" "&amp;IF($G3946="9","J","O")&amp;" "&amp;$I3946&amp;" "&amp;IF($I3946&lt;=TEXT(★完成資料!$A$1,"yyyymm"),TEXT(★完成資料!$A$1,"yyyymm"),"999999")&amp; " " &amp; LEFT(F3946 &amp; "          ",10))))</f>
        <v xml:space="preserve">T O 202207 yyyy00 FCV       </v>
      </c>
      <c r="B3946" s="68" t="s">
        <v>317</v>
      </c>
      <c r="C3946" s="68" t="s">
        <v>23</v>
      </c>
      <c r="D3946" s="68" t="s">
        <v>287</v>
      </c>
      <c r="E3946" s="68" t="s">
        <v>359</v>
      </c>
      <c r="F3946" s="68" t="s">
        <v>464</v>
      </c>
      <c r="G3946" s="68" t="s">
        <v>77</v>
      </c>
      <c r="H3946" s="68" t="s">
        <v>273</v>
      </c>
      <c r="I3946" s="68" t="s">
        <v>655</v>
      </c>
      <c r="J3946" s="65">
        <v>2</v>
      </c>
      <c r="L3946" s="65">
        <v>408</v>
      </c>
      <c r="M3946" s="65" t="s">
        <v>496</v>
      </c>
    </row>
    <row r="3947" spans="1:13" ht="12.75" customHeight="1">
      <c r="A3947" s="65" t="str">
        <f>IF(ROW()=1,"KEY",IF(ISNA(VLOOKUP(B3947,車名対応マスタ!B:D,3,FALSE)),"",IF(VLOOKUP(B3947,車名対応マスタ!B:D,3,FALSE)="","",$D3947&amp;" "&amp;IF($G3947="9","J","O")&amp;" "&amp;$I3947&amp;" "&amp;IF($I3947&lt;=TEXT(★完成資料!$A$1,"yyyymm"),TEXT(★完成資料!$A$1,"yyyymm"),"999999")&amp; " " &amp; LEFT(F3947 &amp; "          ",10))))</f>
        <v xml:space="preserve">T O 202209 yyyy00 FCV       </v>
      </c>
      <c r="B3947" s="68" t="s">
        <v>317</v>
      </c>
      <c r="C3947" s="68" t="s">
        <v>23</v>
      </c>
      <c r="D3947" s="68" t="s">
        <v>287</v>
      </c>
      <c r="E3947" s="68" t="s">
        <v>359</v>
      </c>
      <c r="F3947" s="68" t="s">
        <v>464</v>
      </c>
      <c r="G3947" s="68" t="s">
        <v>77</v>
      </c>
      <c r="H3947" s="68" t="s">
        <v>273</v>
      </c>
      <c r="I3947" s="68" t="s">
        <v>657</v>
      </c>
      <c r="J3947" s="65">
        <v>1</v>
      </c>
      <c r="K3947" s="65">
        <v>1</v>
      </c>
      <c r="L3947" s="65">
        <v>408</v>
      </c>
      <c r="M3947" s="65" t="s">
        <v>496</v>
      </c>
    </row>
    <row r="3948" spans="1:13" ht="12.75" customHeight="1">
      <c r="A3948" s="65" t="str">
        <f>IF(ROW()=1,"KEY",IF(ISNA(VLOOKUP(B3948,車名対応マスタ!B:D,3,FALSE)),"",IF(VLOOKUP(B3948,車名対応マスタ!B:D,3,FALSE)="","",$D3948&amp;" "&amp;IF($G3948="9","J","O")&amp;" "&amp;$I3948&amp;" "&amp;IF($I3948&lt;=TEXT(★完成資料!$A$1,"yyyymm"),TEXT(★完成資料!$A$1,"yyyymm"),"999999")&amp; " " &amp; LEFT(F3948 &amp; "          ",10))))</f>
        <v xml:space="preserve">T O 202210 yyyy00 FCV       </v>
      </c>
      <c r="B3948" s="68" t="s">
        <v>317</v>
      </c>
      <c r="C3948" s="68" t="s">
        <v>23</v>
      </c>
      <c r="D3948" s="68" t="s">
        <v>287</v>
      </c>
      <c r="E3948" s="68" t="s">
        <v>359</v>
      </c>
      <c r="F3948" s="68" t="s">
        <v>464</v>
      </c>
      <c r="G3948" s="68" t="s">
        <v>77</v>
      </c>
      <c r="H3948" s="68" t="s">
        <v>273</v>
      </c>
      <c r="I3948" s="68" t="s">
        <v>663</v>
      </c>
      <c r="J3948" s="65">
        <v>1</v>
      </c>
      <c r="K3948" s="65">
        <v>0</v>
      </c>
      <c r="L3948" s="65">
        <v>408</v>
      </c>
      <c r="M3948" s="65" t="s">
        <v>496</v>
      </c>
    </row>
    <row r="3949" spans="1:13" ht="12.75" customHeight="1">
      <c r="A3949" s="65" t="str">
        <f>IF(ROW()=1,"KEY",IF(ISNA(VLOOKUP(B3949,車名対応マスタ!B:D,3,FALSE)),"",IF(VLOOKUP(B3949,車名対応マスタ!B:D,3,FALSE)="","",$D3949&amp;" "&amp;IF($G3949="9","J","O")&amp;" "&amp;$I3949&amp;" "&amp;IF($I3949&lt;=TEXT(★完成資料!$A$1,"yyyymm"),TEXT(★完成資料!$A$1,"yyyymm"),"999999")&amp; " " &amp; LEFT(F3949 &amp; "          ",10))))</f>
        <v xml:space="preserve">T O 202203 yyyy00 FCV       </v>
      </c>
      <c r="B3949" s="68" t="s">
        <v>317</v>
      </c>
      <c r="C3949" s="68" t="s">
        <v>23</v>
      </c>
      <c r="D3949" s="68" t="s">
        <v>287</v>
      </c>
      <c r="E3949" s="68" t="s">
        <v>359</v>
      </c>
      <c r="F3949" s="68" t="s">
        <v>464</v>
      </c>
      <c r="G3949" s="68" t="s">
        <v>77</v>
      </c>
      <c r="H3949" s="68" t="s">
        <v>273</v>
      </c>
      <c r="I3949" s="68" t="s">
        <v>641</v>
      </c>
      <c r="K3949" s="65">
        <v>2</v>
      </c>
      <c r="L3949" s="65">
        <v>414</v>
      </c>
      <c r="M3949" s="65" t="s">
        <v>377</v>
      </c>
    </row>
    <row r="3950" spans="1:13" ht="12.75" customHeight="1">
      <c r="A3950" s="65" t="str">
        <f>IF(ROW()=1,"KEY",IF(ISNA(VLOOKUP(B3950,車名対応マスタ!B:D,3,FALSE)),"",IF(VLOOKUP(B3950,車名対応マスタ!B:D,3,FALSE)="","",$D3950&amp;" "&amp;IF($G3950="9","J","O")&amp;" "&amp;$I3950&amp;" "&amp;IF($I3950&lt;=TEXT(★完成資料!$A$1,"yyyymm"),TEXT(★完成資料!$A$1,"yyyymm"),"999999")&amp; " " &amp; LEFT(F3950 &amp; "          ",10))))</f>
        <v xml:space="preserve">T O 202204 yyyy00 FCV       </v>
      </c>
      <c r="B3950" s="68" t="s">
        <v>317</v>
      </c>
      <c r="C3950" s="68" t="s">
        <v>23</v>
      </c>
      <c r="D3950" s="68" t="s">
        <v>287</v>
      </c>
      <c r="E3950" s="68" t="s">
        <v>359</v>
      </c>
      <c r="F3950" s="68" t="s">
        <v>464</v>
      </c>
      <c r="G3950" s="68" t="s">
        <v>77</v>
      </c>
      <c r="H3950" s="68" t="s">
        <v>273</v>
      </c>
      <c r="I3950" s="68" t="s">
        <v>642</v>
      </c>
      <c r="K3950" s="65">
        <v>1</v>
      </c>
      <c r="L3950" s="65">
        <v>414</v>
      </c>
      <c r="M3950" s="65" t="s">
        <v>377</v>
      </c>
    </row>
    <row r="3951" spans="1:13" ht="12.75" customHeight="1">
      <c r="A3951" s="65" t="str">
        <f>IF(ROW()=1,"KEY",IF(ISNA(VLOOKUP(B3951,車名対応マスタ!B:D,3,FALSE)),"",IF(VLOOKUP(B3951,車名対応マスタ!B:D,3,FALSE)="","",$D3951&amp;" "&amp;IF($G3951="9","J","O")&amp;" "&amp;$I3951&amp;" "&amp;IF($I3951&lt;=TEXT(★完成資料!$A$1,"yyyymm"),TEXT(★完成資料!$A$1,"yyyymm"),"999999")&amp; " " &amp; LEFT(F3951 &amp; "          ",10))))</f>
        <v xml:space="preserve">T O 202206 yyyy00 FCV       </v>
      </c>
      <c r="B3951" s="68" t="s">
        <v>317</v>
      </c>
      <c r="C3951" s="68" t="s">
        <v>23</v>
      </c>
      <c r="D3951" s="68" t="s">
        <v>287</v>
      </c>
      <c r="E3951" s="68" t="s">
        <v>359</v>
      </c>
      <c r="F3951" s="68" t="s">
        <v>464</v>
      </c>
      <c r="G3951" s="68" t="s">
        <v>77</v>
      </c>
      <c r="H3951" s="68" t="s">
        <v>273</v>
      </c>
      <c r="I3951" s="68" t="s">
        <v>652</v>
      </c>
      <c r="J3951" s="65">
        <v>1</v>
      </c>
      <c r="L3951" s="65">
        <v>414</v>
      </c>
      <c r="M3951" s="65" t="s">
        <v>377</v>
      </c>
    </row>
    <row r="3952" spans="1:13" ht="12.75" customHeight="1">
      <c r="A3952" s="65" t="str">
        <f>IF(ROW()=1,"KEY",IF(ISNA(VLOOKUP(B3952,車名対応マスタ!B:D,3,FALSE)),"",IF(VLOOKUP(B3952,車名対応マスタ!B:D,3,FALSE)="","",$D3952&amp;" "&amp;IF($G3952="9","J","O")&amp;" "&amp;$I3952&amp;" "&amp;IF($I3952&lt;=TEXT(★完成資料!$A$1,"yyyymm"),TEXT(★完成資料!$A$1,"yyyymm"),"999999")&amp; " " &amp; LEFT(F3952 &amp; "          ",10))))</f>
        <v xml:space="preserve">T O 202207 yyyy00 FCV       </v>
      </c>
      <c r="B3952" s="68" t="s">
        <v>317</v>
      </c>
      <c r="C3952" s="68" t="s">
        <v>23</v>
      </c>
      <c r="D3952" s="68" t="s">
        <v>287</v>
      </c>
      <c r="E3952" s="68" t="s">
        <v>359</v>
      </c>
      <c r="F3952" s="68" t="s">
        <v>464</v>
      </c>
      <c r="G3952" s="68" t="s">
        <v>77</v>
      </c>
      <c r="H3952" s="68" t="s">
        <v>273</v>
      </c>
      <c r="I3952" s="68" t="s">
        <v>655</v>
      </c>
      <c r="J3952" s="65">
        <v>1</v>
      </c>
      <c r="L3952" s="65">
        <v>414</v>
      </c>
      <c r="M3952" s="65" t="s">
        <v>377</v>
      </c>
    </row>
    <row r="3953" spans="1:13" ht="12.75" customHeight="1">
      <c r="A3953" s="65" t="str">
        <f>IF(ROW()=1,"KEY",IF(ISNA(VLOOKUP(B3953,車名対応マスタ!B:D,3,FALSE)),"",IF(VLOOKUP(B3953,車名対応マスタ!B:D,3,FALSE)="","",$D3953&amp;" "&amp;IF($G3953="9","J","O")&amp;" "&amp;$I3953&amp;" "&amp;IF($I3953&lt;=TEXT(★完成資料!$A$1,"yyyymm"),TEXT(★完成資料!$A$1,"yyyymm"),"999999")&amp; " " &amp; LEFT(F3953 &amp; "          ",10))))</f>
        <v xml:space="preserve">T O 202209 yyyy00 FCV       </v>
      </c>
      <c r="B3953" s="68" t="s">
        <v>317</v>
      </c>
      <c r="C3953" s="68" t="s">
        <v>23</v>
      </c>
      <c r="D3953" s="68" t="s">
        <v>287</v>
      </c>
      <c r="E3953" s="68" t="s">
        <v>359</v>
      </c>
      <c r="F3953" s="68" t="s">
        <v>464</v>
      </c>
      <c r="G3953" s="68" t="s">
        <v>77</v>
      </c>
      <c r="H3953" s="68" t="s">
        <v>273</v>
      </c>
      <c r="I3953" s="68" t="s">
        <v>657</v>
      </c>
      <c r="K3953" s="65">
        <v>7</v>
      </c>
      <c r="L3953" s="65">
        <v>414</v>
      </c>
      <c r="M3953" s="65" t="s">
        <v>377</v>
      </c>
    </row>
    <row r="3954" spans="1:13" ht="12.75" customHeight="1">
      <c r="A3954" s="65" t="str">
        <f>IF(ROW()=1,"KEY",IF(ISNA(VLOOKUP(B3954,車名対応マスタ!B:D,3,FALSE)),"",IF(VLOOKUP(B3954,車名対応マスタ!B:D,3,FALSE)="","",$D3954&amp;" "&amp;IF($G3954="9","J","O")&amp;" "&amp;$I3954&amp;" "&amp;IF($I3954&lt;=TEXT(★完成資料!$A$1,"yyyymm"),TEXT(★完成資料!$A$1,"yyyymm"),"999999")&amp; " " &amp; LEFT(F3954 &amp; "          ",10))))</f>
        <v xml:space="preserve">T O 202201 yyyy00 FCV       </v>
      </c>
      <c r="B3954" s="68" t="s">
        <v>317</v>
      </c>
      <c r="C3954" s="68" t="s">
        <v>23</v>
      </c>
      <c r="D3954" s="68" t="s">
        <v>287</v>
      </c>
      <c r="E3954" s="68" t="s">
        <v>359</v>
      </c>
      <c r="F3954" s="68" t="s">
        <v>464</v>
      </c>
      <c r="G3954" s="68" t="s">
        <v>77</v>
      </c>
      <c r="H3954" s="68" t="s">
        <v>273</v>
      </c>
      <c r="I3954" s="68" t="s">
        <v>639</v>
      </c>
      <c r="J3954" s="65">
        <v>1</v>
      </c>
      <c r="K3954" s="65">
        <v>1</v>
      </c>
      <c r="L3954" s="65">
        <v>424</v>
      </c>
      <c r="M3954" s="65" t="s">
        <v>378</v>
      </c>
    </row>
    <row r="3955" spans="1:13" ht="12.75" customHeight="1">
      <c r="A3955" s="65" t="str">
        <f>IF(ROW()=1,"KEY",IF(ISNA(VLOOKUP(B3955,車名対応マスタ!B:D,3,FALSE)),"",IF(VLOOKUP(B3955,車名対応マスタ!B:D,3,FALSE)="","",$D3955&amp;" "&amp;IF($G3955="9","J","O")&amp;" "&amp;$I3955&amp;" "&amp;IF($I3955&lt;=TEXT(★完成資料!$A$1,"yyyymm"),TEXT(★完成資料!$A$1,"yyyymm"),"999999")&amp; " " &amp; LEFT(F3955 &amp; "          ",10))))</f>
        <v xml:space="preserve">T O 202202 yyyy00 FCV       </v>
      </c>
      <c r="B3955" s="68" t="s">
        <v>317</v>
      </c>
      <c r="C3955" s="68" t="s">
        <v>23</v>
      </c>
      <c r="D3955" s="68" t="s">
        <v>287</v>
      </c>
      <c r="E3955" s="68" t="s">
        <v>359</v>
      </c>
      <c r="F3955" s="68" t="s">
        <v>464</v>
      </c>
      <c r="G3955" s="68" t="s">
        <v>77</v>
      </c>
      <c r="H3955" s="68" t="s">
        <v>273</v>
      </c>
      <c r="I3955" s="68" t="s">
        <v>640</v>
      </c>
      <c r="K3955" s="65">
        <v>1</v>
      </c>
      <c r="L3955" s="65">
        <v>424</v>
      </c>
      <c r="M3955" s="65" t="s">
        <v>378</v>
      </c>
    </row>
    <row r="3956" spans="1:13" ht="12.75" customHeight="1">
      <c r="A3956" s="65" t="str">
        <f>IF(ROW()=1,"KEY",IF(ISNA(VLOOKUP(B3956,車名対応マスタ!B:D,3,FALSE)),"",IF(VLOOKUP(B3956,車名対応マスタ!B:D,3,FALSE)="","",$D3956&amp;" "&amp;IF($G3956="9","J","O")&amp;" "&amp;$I3956&amp;" "&amp;IF($I3956&lt;=TEXT(★完成資料!$A$1,"yyyymm"),TEXT(★完成資料!$A$1,"yyyymm"),"999999")&amp; " " &amp; LEFT(F3956 &amp; "          ",10))))</f>
        <v xml:space="preserve">T O 202206 yyyy00 FCV       </v>
      </c>
      <c r="B3956" s="68" t="s">
        <v>317</v>
      </c>
      <c r="C3956" s="68" t="s">
        <v>23</v>
      </c>
      <c r="D3956" s="68" t="s">
        <v>287</v>
      </c>
      <c r="E3956" s="68" t="s">
        <v>359</v>
      </c>
      <c r="F3956" s="68" t="s">
        <v>464</v>
      </c>
      <c r="G3956" s="68" t="s">
        <v>77</v>
      </c>
      <c r="H3956" s="68" t="s">
        <v>273</v>
      </c>
      <c r="I3956" s="68" t="s">
        <v>652</v>
      </c>
      <c r="K3956" s="65">
        <v>1</v>
      </c>
      <c r="L3956" s="65">
        <v>424</v>
      </c>
      <c r="M3956" s="65" t="s">
        <v>378</v>
      </c>
    </row>
    <row r="3957" spans="1:13" ht="12.75" customHeight="1">
      <c r="A3957" s="65" t="str">
        <f>IF(ROW()=1,"KEY",IF(ISNA(VLOOKUP(B3957,車名対応マスタ!B:D,3,FALSE)),"",IF(VLOOKUP(B3957,車名対応マスタ!B:D,3,FALSE)="","",$D3957&amp;" "&amp;IF($G3957="9","J","O")&amp;" "&amp;$I3957&amp;" "&amp;IF($I3957&lt;=TEXT(★完成資料!$A$1,"yyyymm"),TEXT(★完成資料!$A$1,"yyyymm"),"999999")&amp; " " &amp; LEFT(F3957 &amp; "          ",10))))</f>
        <v xml:space="preserve">T O 202201 yyyy00 FCV       </v>
      </c>
      <c r="B3957" s="68" t="s">
        <v>317</v>
      </c>
      <c r="C3957" s="68" t="s">
        <v>23</v>
      </c>
      <c r="D3957" s="68" t="s">
        <v>287</v>
      </c>
      <c r="E3957" s="68" t="s">
        <v>359</v>
      </c>
      <c r="F3957" s="68" t="s">
        <v>464</v>
      </c>
      <c r="G3957" s="68" t="s">
        <v>77</v>
      </c>
      <c r="H3957" s="68" t="s">
        <v>273</v>
      </c>
      <c r="I3957" s="68" t="s">
        <v>639</v>
      </c>
      <c r="J3957" s="65">
        <v>7</v>
      </c>
      <c r="L3957" s="65">
        <v>419</v>
      </c>
      <c r="M3957" s="65" t="s">
        <v>262</v>
      </c>
    </row>
    <row r="3958" spans="1:13" ht="12.75" customHeight="1">
      <c r="A3958" s="65" t="str">
        <f>IF(ROW()=1,"KEY",IF(ISNA(VLOOKUP(B3958,車名対応マスタ!B:D,3,FALSE)),"",IF(VLOOKUP(B3958,車名対応マスタ!B:D,3,FALSE)="","",$D3958&amp;" "&amp;IF($G3958="9","J","O")&amp;" "&amp;$I3958&amp;" "&amp;IF($I3958&lt;=TEXT(★完成資料!$A$1,"yyyymm"),TEXT(★完成資料!$A$1,"yyyymm"),"999999")&amp; " " &amp; LEFT(F3958 &amp; "          ",10))))</f>
        <v xml:space="preserve">T O 202202 yyyy00 FCV       </v>
      </c>
      <c r="B3958" s="68" t="s">
        <v>317</v>
      </c>
      <c r="C3958" s="68" t="s">
        <v>23</v>
      </c>
      <c r="D3958" s="68" t="s">
        <v>287</v>
      </c>
      <c r="E3958" s="68" t="s">
        <v>359</v>
      </c>
      <c r="F3958" s="68" t="s">
        <v>464</v>
      </c>
      <c r="G3958" s="68" t="s">
        <v>77</v>
      </c>
      <c r="H3958" s="68" t="s">
        <v>273</v>
      </c>
      <c r="I3958" s="68" t="s">
        <v>640</v>
      </c>
      <c r="J3958" s="65">
        <v>2</v>
      </c>
      <c r="K3958" s="65">
        <v>0</v>
      </c>
      <c r="L3958" s="65">
        <v>419</v>
      </c>
      <c r="M3958" s="65" t="s">
        <v>262</v>
      </c>
    </row>
    <row r="3959" spans="1:13" ht="12.75" customHeight="1">
      <c r="A3959" s="65" t="str">
        <f>IF(ROW()=1,"KEY",IF(ISNA(VLOOKUP(B3959,車名対応マスタ!B:D,3,FALSE)),"",IF(VLOOKUP(B3959,車名対応マスタ!B:D,3,FALSE)="","",$D3959&amp;" "&amp;IF($G3959="9","J","O")&amp;" "&amp;$I3959&amp;" "&amp;IF($I3959&lt;=TEXT(★完成資料!$A$1,"yyyymm"),TEXT(★完成資料!$A$1,"yyyymm"),"999999")&amp; " " &amp; LEFT(F3959 &amp; "          ",10))))</f>
        <v xml:space="preserve">T O 202203 yyyy00 FCV       </v>
      </c>
      <c r="B3959" s="68" t="s">
        <v>317</v>
      </c>
      <c r="C3959" s="68" t="s">
        <v>23</v>
      </c>
      <c r="D3959" s="68" t="s">
        <v>287</v>
      </c>
      <c r="E3959" s="68" t="s">
        <v>359</v>
      </c>
      <c r="F3959" s="68" t="s">
        <v>464</v>
      </c>
      <c r="G3959" s="68" t="s">
        <v>77</v>
      </c>
      <c r="H3959" s="68" t="s">
        <v>273</v>
      </c>
      <c r="I3959" s="68" t="s">
        <v>641</v>
      </c>
      <c r="J3959" s="65">
        <v>2</v>
      </c>
      <c r="K3959" s="65">
        <v>21</v>
      </c>
      <c r="L3959" s="65">
        <v>419</v>
      </c>
      <c r="M3959" s="65" t="s">
        <v>262</v>
      </c>
    </row>
    <row r="3960" spans="1:13" ht="12.75" customHeight="1">
      <c r="A3960" s="65" t="str">
        <f>IF(ROW()=1,"KEY",IF(ISNA(VLOOKUP(B3960,車名対応マスタ!B:D,3,FALSE)),"",IF(VLOOKUP(B3960,車名対応マスタ!B:D,3,FALSE)="","",$D3960&amp;" "&amp;IF($G3960="9","J","O")&amp;" "&amp;$I3960&amp;" "&amp;IF($I3960&lt;=TEXT(★完成資料!$A$1,"yyyymm"),TEXT(★完成資料!$A$1,"yyyymm"),"999999")&amp; " " &amp; LEFT(F3960 &amp; "          ",10))))</f>
        <v xml:space="preserve">T O 202204 yyyy00 FCV       </v>
      </c>
      <c r="B3960" s="68" t="s">
        <v>317</v>
      </c>
      <c r="C3960" s="68" t="s">
        <v>23</v>
      </c>
      <c r="D3960" s="68" t="s">
        <v>287</v>
      </c>
      <c r="E3960" s="68" t="s">
        <v>359</v>
      </c>
      <c r="F3960" s="68" t="s">
        <v>464</v>
      </c>
      <c r="G3960" s="68" t="s">
        <v>77</v>
      </c>
      <c r="H3960" s="68" t="s">
        <v>273</v>
      </c>
      <c r="I3960" s="68" t="s">
        <v>642</v>
      </c>
      <c r="J3960" s="65">
        <v>7</v>
      </c>
      <c r="K3960" s="65">
        <v>7</v>
      </c>
      <c r="L3960" s="65">
        <v>419</v>
      </c>
      <c r="M3960" s="65" t="s">
        <v>262</v>
      </c>
    </row>
    <row r="3961" spans="1:13" ht="12.75" customHeight="1">
      <c r="A3961" s="65" t="str">
        <f>IF(ROW()=1,"KEY",IF(ISNA(VLOOKUP(B3961,車名対応マスタ!B:D,3,FALSE)),"",IF(VLOOKUP(B3961,車名対応マスタ!B:D,3,FALSE)="","",$D3961&amp;" "&amp;IF($G3961="9","J","O")&amp;" "&amp;$I3961&amp;" "&amp;IF($I3961&lt;=TEXT(★完成資料!$A$1,"yyyymm"),TEXT(★完成資料!$A$1,"yyyymm"),"999999")&amp; " " &amp; LEFT(F3961 &amp; "          ",10))))</f>
        <v xml:space="preserve">T O 202205 yyyy00 FCV       </v>
      </c>
      <c r="B3961" s="68" t="s">
        <v>317</v>
      </c>
      <c r="C3961" s="68" t="s">
        <v>23</v>
      </c>
      <c r="D3961" s="68" t="s">
        <v>287</v>
      </c>
      <c r="E3961" s="68" t="s">
        <v>359</v>
      </c>
      <c r="F3961" s="68" t="s">
        <v>464</v>
      </c>
      <c r="G3961" s="68" t="s">
        <v>77</v>
      </c>
      <c r="H3961" s="68" t="s">
        <v>273</v>
      </c>
      <c r="I3961" s="68" t="s">
        <v>647</v>
      </c>
      <c r="J3961" s="65">
        <v>3</v>
      </c>
      <c r="K3961" s="65">
        <v>3</v>
      </c>
      <c r="L3961" s="65">
        <v>419</v>
      </c>
      <c r="M3961" s="65" t="s">
        <v>262</v>
      </c>
    </row>
    <row r="3962" spans="1:13" ht="12.75" customHeight="1">
      <c r="A3962" s="65" t="str">
        <f>IF(ROW()=1,"KEY",IF(ISNA(VLOOKUP(B3962,車名対応マスタ!B:D,3,FALSE)),"",IF(VLOOKUP(B3962,車名対応マスタ!B:D,3,FALSE)="","",$D3962&amp;" "&amp;IF($G3962="9","J","O")&amp;" "&amp;$I3962&amp;" "&amp;IF($I3962&lt;=TEXT(★完成資料!$A$1,"yyyymm"),TEXT(★完成資料!$A$1,"yyyymm"),"999999")&amp; " " &amp; LEFT(F3962 &amp; "          ",10))))</f>
        <v xml:space="preserve">T O 202206 yyyy00 FCV       </v>
      </c>
      <c r="B3962" s="68" t="s">
        <v>317</v>
      </c>
      <c r="C3962" s="68" t="s">
        <v>23</v>
      </c>
      <c r="D3962" s="68" t="s">
        <v>287</v>
      </c>
      <c r="E3962" s="68" t="s">
        <v>359</v>
      </c>
      <c r="F3962" s="68" t="s">
        <v>464</v>
      </c>
      <c r="G3962" s="68" t="s">
        <v>77</v>
      </c>
      <c r="H3962" s="68" t="s">
        <v>273</v>
      </c>
      <c r="I3962" s="68" t="s">
        <v>652</v>
      </c>
      <c r="J3962" s="65">
        <v>6</v>
      </c>
      <c r="K3962" s="65">
        <v>9</v>
      </c>
      <c r="L3962" s="65">
        <v>419</v>
      </c>
      <c r="M3962" s="65" t="s">
        <v>262</v>
      </c>
    </row>
    <row r="3963" spans="1:13" ht="12.75" customHeight="1">
      <c r="A3963" s="65" t="str">
        <f>IF(ROW()=1,"KEY",IF(ISNA(VLOOKUP(B3963,車名対応マスタ!B:D,3,FALSE)),"",IF(VLOOKUP(B3963,車名対応マスタ!B:D,3,FALSE)="","",$D3963&amp;" "&amp;IF($G3963="9","J","O")&amp;" "&amp;$I3963&amp;" "&amp;IF($I3963&lt;=TEXT(★完成資料!$A$1,"yyyymm"),TEXT(★完成資料!$A$1,"yyyymm"),"999999")&amp; " " &amp; LEFT(F3963 &amp; "          ",10))))</f>
        <v xml:space="preserve">T O 202207 yyyy00 FCV       </v>
      </c>
      <c r="B3963" s="68" t="s">
        <v>317</v>
      </c>
      <c r="C3963" s="68" t="s">
        <v>23</v>
      </c>
      <c r="D3963" s="68" t="s">
        <v>287</v>
      </c>
      <c r="E3963" s="68" t="s">
        <v>359</v>
      </c>
      <c r="F3963" s="68" t="s">
        <v>464</v>
      </c>
      <c r="G3963" s="68" t="s">
        <v>77</v>
      </c>
      <c r="H3963" s="68" t="s">
        <v>273</v>
      </c>
      <c r="I3963" s="68" t="s">
        <v>655</v>
      </c>
      <c r="J3963" s="65">
        <v>2</v>
      </c>
      <c r="K3963" s="65">
        <v>19</v>
      </c>
      <c r="L3963" s="65">
        <v>419</v>
      </c>
      <c r="M3963" s="65" t="s">
        <v>262</v>
      </c>
    </row>
    <row r="3964" spans="1:13" ht="12.75" customHeight="1">
      <c r="A3964" s="65" t="str">
        <f>IF(ROW()=1,"KEY",IF(ISNA(VLOOKUP(B3964,車名対応マスタ!B:D,3,FALSE)),"",IF(VLOOKUP(B3964,車名対応マスタ!B:D,3,FALSE)="","",$D3964&amp;" "&amp;IF($G3964="9","J","O")&amp;" "&amp;$I3964&amp;" "&amp;IF($I3964&lt;=TEXT(★完成資料!$A$1,"yyyymm"),TEXT(★完成資料!$A$1,"yyyymm"),"999999")&amp; " " &amp; LEFT(F3964 &amp; "          ",10))))</f>
        <v xml:space="preserve">T O 202208 yyyy00 FCV       </v>
      </c>
      <c r="B3964" s="68" t="s">
        <v>317</v>
      </c>
      <c r="C3964" s="68" t="s">
        <v>23</v>
      </c>
      <c r="D3964" s="68" t="s">
        <v>287</v>
      </c>
      <c r="E3964" s="68" t="s">
        <v>359</v>
      </c>
      <c r="F3964" s="68" t="s">
        <v>464</v>
      </c>
      <c r="G3964" s="68" t="s">
        <v>77</v>
      </c>
      <c r="H3964" s="68" t="s">
        <v>273</v>
      </c>
      <c r="I3964" s="68" t="s">
        <v>656</v>
      </c>
      <c r="J3964" s="65">
        <v>1</v>
      </c>
      <c r="K3964" s="65">
        <v>3</v>
      </c>
      <c r="L3964" s="65">
        <v>419</v>
      </c>
      <c r="M3964" s="65" t="s">
        <v>262</v>
      </c>
    </row>
    <row r="3965" spans="1:13" ht="12.75" customHeight="1">
      <c r="A3965" s="65" t="str">
        <f>IF(ROW()=1,"KEY",IF(ISNA(VLOOKUP(B3965,車名対応マスタ!B:D,3,FALSE)),"",IF(VLOOKUP(B3965,車名対応マスタ!B:D,3,FALSE)="","",$D3965&amp;" "&amp;IF($G3965="9","J","O")&amp;" "&amp;$I3965&amp;" "&amp;IF($I3965&lt;=TEXT(★完成資料!$A$1,"yyyymm"),TEXT(★完成資料!$A$1,"yyyymm"),"999999")&amp; " " &amp; LEFT(F3965 &amp; "          ",10))))</f>
        <v xml:space="preserve">T O 202209 yyyy00 FCV       </v>
      </c>
      <c r="B3965" s="68" t="s">
        <v>317</v>
      </c>
      <c r="C3965" s="68" t="s">
        <v>23</v>
      </c>
      <c r="D3965" s="68" t="s">
        <v>287</v>
      </c>
      <c r="E3965" s="68" t="s">
        <v>359</v>
      </c>
      <c r="F3965" s="68" t="s">
        <v>464</v>
      </c>
      <c r="G3965" s="68" t="s">
        <v>77</v>
      </c>
      <c r="H3965" s="68" t="s">
        <v>273</v>
      </c>
      <c r="I3965" s="68" t="s">
        <v>657</v>
      </c>
      <c r="J3965" s="65">
        <v>1</v>
      </c>
      <c r="K3965" s="65">
        <v>6</v>
      </c>
      <c r="L3965" s="65">
        <v>419</v>
      </c>
      <c r="M3965" s="65" t="s">
        <v>262</v>
      </c>
    </row>
    <row r="3966" spans="1:13" ht="12.75" customHeight="1">
      <c r="A3966" s="65" t="str">
        <f>IF(ROW()=1,"KEY",IF(ISNA(VLOOKUP(B3966,車名対応マスタ!B:D,3,FALSE)),"",IF(VLOOKUP(B3966,車名対応マスタ!B:D,3,FALSE)="","",$D3966&amp;" "&amp;IF($G3966="9","J","O")&amp;" "&amp;$I3966&amp;" "&amp;IF($I3966&lt;=TEXT(★完成資料!$A$1,"yyyymm"),TEXT(★完成資料!$A$1,"yyyymm"),"999999")&amp; " " &amp; LEFT(F3966 &amp; "          ",10))))</f>
        <v xml:space="preserve">T O 202210 yyyy00 FCV       </v>
      </c>
      <c r="B3966" s="68" t="s">
        <v>317</v>
      </c>
      <c r="C3966" s="68" t="s">
        <v>23</v>
      </c>
      <c r="D3966" s="68" t="s">
        <v>287</v>
      </c>
      <c r="E3966" s="68" t="s">
        <v>359</v>
      </c>
      <c r="F3966" s="68" t="s">
        <v>464</v>
      </c>
      <c r="G3966" s="68" t="s">
        <v>77</v>
      </c>
      <c r="H3966" s="68" t="s">
        <v>273</v>
      </c>
      <c r="I3966" s="68" t="s">
        <v>663</v>
      </c>
      <c r="J3966" s="65">
        <v>2</v>
      </c>
      <c r="K3966" s="65">
        <v>4</v>
      </c>
      <c r="L3966" s="65">
        <v>419</v>
      </c>
      <c r="M3966" s="65" t="s">
        <v>262</v>
      </c>
    </row>
    <row r="3967" spans="1:13" ht="12.75" customHeight="1">
      <c r="A3967" s="65" t="str">
        <f>IF(ROW()=1,"KEY",IF(ISNA(VLOOKUP(B3967,車名対応マスタ!B:D,3,FALSE)),"",IF(VLOOKUP(B3967,車名対応マスタ!B:D,3,FALSE)="","",$D3967&amp;" "&amp;IF($G3967="9","J","O")&amp;" "&amp;$I3967&amp;" "&amp;IF($I3967&lt;=TEXT(★完成資料!$A$1,"yyyymm"),TEXT(★完成資料!$A$1,"yyyymm"),"999999")&amp; " " &amp; LEFT(F3967 &amp; "          ",10))))</f>
        <v xml:space="preserve">T O 202201 yyyy00 FCV       </v>
      </c>
      <c r="B3967" s="68" t="s">
        <v>317</v>
      </c>
      <c r="C3967" s="68" t="s">
        <v>23</v>
      </c>
      <c r="D3967" s="68" t="s">
        <v>287</v>
      </c>
      <c r="E3967" s="68" t="s">
        <v>359</v>
      </c>
      <c r="F3967" s="68" t="s">
        <v>464</v>
      </c>
      <c r="G3967" s="68" t="s">
        <v>77</v>
      </c>
      <c r="H3967" s="68" t="s">
        <v>273</v>
      </c>
      <c r="I3967" s="68" t="s">
        <v>639</v>
      </c>
      <c r="J3967" s="65">
        <v>1</v>
      </c>
      <c r="K3967" s="65">
        <v>2</v>
      </c>
      <c r="L3967" s="65">
        <v>403</v>
      </c>
      <c r="M3967" s="65" t="s">
        <v>428</v>
      </c>
    </row>
    <row r="3968" spans="1:13" ht="12.75" customHeight="1">
      <c r="A3968" s="65" t="str">
        <f>IF(ROW()=1,"KEY",IF(ISNA(VLOOKUP(B3968,車名対応マスタ!B:D,3,FALSE)),"",IF(VLOOKUP(B3968,車名対応マスタ!B:D,3,FALSE)="","",$D3968&amp;" "&amp;IF($G3968="9","J","O")&amp;" "&amp;$I3968&amp;" "&amp;IF($I3968&lt;=TEXT(★完成資料!$A$1,"yyyymm"),TEXT(★完成資料!$A$1,"yyyymm"),"999999")&amp; " " &amp; LEFT(F3968 &amp; "          ",10))))</f>
        <v xml:space="preserve">T O 202202 yyyy00 FCV       </v>
      </c>
      <c r="B3968" s="68" t="s">
        <v>317</v>
      </c>
      <c r="C3968" s="68" t="s">
        <v>23</v>
      </c>
      <c r="D3968" s="68" t="s">
        <v>287</v>
      </c>
      <c r="E3968" s="68" t="s">
        <v>359</v>
      </c>
      <c r="F3968" s="68" t="s">
        <v>464</v>
      </c>
      <c r="G3968" s="68" t="s">
        <v>77</v>
      </c>
      <c r="H3968" s="68" t="s">
        <v>273</v>
      </c>
      <c r="I3968" s="68" t="s">
        <v>640</v>
      </c>
      <c r="J3968" s="65">
        <v>1</v>
      </c>
      <c r="K3968" s="65">
        <v>1</v>
      </c>
      <c r="L3968" s="65">
        <v>403</v>
      </c>
      <c r="M3968" s="65" t="s">
        <v>428</v>
      </c>
    </row>
    <row r="3969" spans="1:13" ht="12.75" customHeight="1">
      <c r="A3969" s="65" t="str">
        <f>IF(ROW()=1,"KEY",IF(ISNA(VLOOKUP(B3969,車名対応マスタ!B:D,3,FALSE)),"",IF(VLOOKUP(B3969,車名対応マスタ!B:D,3,FALSE)="","",$D3969&amp;" "&amp;IF($G3969="9","J","O")&amp;" "&amp;$I3969&amp;" "&amp;IF($I3969&lt;=TEXT(★完成資料!$A$1,"yyyymm"),TEXT(★完成資料!$A$1,"yyyymm"),"999999")&amp; " " &amp; LEFT(F3969 &amp; "          ",10))))</f>
        <v xml:space="preserve">T O 202203 yyyy00 FCV       </v>
      </c>
      <c r="B3969" s="68" t="s">
        <v>317</v>
      </c>
      <c r="C3969" s="68" t="s">
        <v>23</v>
      </c>
      <c r="D3969" s="68" t="s">
        <v>287</v>
      </c>
      <c r="E3969" s="68" t="s">
        <v>359</v>
      </c>
      <c r="F3969" s="68" t="s">
        <v>464</v>
      </c>
      <c r="G3969" s="68" t="s">
        <v>77</v>
      </c>
      <c r="H3969" s="68" t="s">
        <v>273</v>
      </c>
      <c r="I3969" s="68" t="s">
        <v>641</v>
      </c>
      <c r="J3969" s="65">
        <v>6</v>
      </c>
      <c r="L3969" s="65">
        <v>403</v>
      </c>
      <c r="M3969" s="65" t="s">
        <v>428</v>
      </c>
    </row>
    <row r="3970" spans="1:13" ht="12.75" customHeight="1">
      <c r="A3970" s="65" t="str">
        <f>IF(ROW()=1,"KEY",IF(ISNA(VLOOKUP(B3970,車名対応マスタ!B:D,3,FALSE)),"",IF(VLOOKUP(B3970,車名対応マスタ!B:D,3,FALSE)="","",$D3970&amp;" "&amp;IF($G3970="9","J","O")&amp;" "&amp;$I3970&amp;" "&amp;IF($I3970&lt;=TEXT(★完成資料!$A$1,"yyyymm"),TEXT(★完成資料!$A$1,"yyyymm"),"999999")&amp; " " &amp; LEFT(F3970 &amp; "          ",10))))</f>
        <v xml:space="preserve">T O 202204 yyyy00 FCV       </v>
      </c>
      <c r="B3970" s="68" t="s">
        <v>317</v>
      </c>
      <c r="C3970" s="68" t="s">
        <v>23</v>
      </c>
      <c r="D3970" s="68" t="s">
        <v>287</v>
      </c>
      <c r="E3970" s="68" t="s">
        <v>359</v>
      </c>
      <c r="F3970" s="68" t="s">
        <v>464</v>
      </c>
      <c r="G3970" s="68" t="s">
        <v>77</v>
      </c>
      <c r="H3970" s="68" t="s">
        <v>273</v>
      </c>
      <c r="I3970" s="68" t="s">
        <v>642</v>
      </c>
      <c r="J3970" s="65">
        <v>1</v>
      </c>
      <c r="L3970" s="65">
        <v>403</v>
      </c>
      <c r="M3970" s="65" t="s">
        <v>428</v>
      </c>
    </row>
    <row r="3971" spans="1:13" ht="12.75" customHeight="1">
      <c r="A3971" s="65" t="str">
        <f>IF(ROW()=1,"KEY",IF(ISNA(VLOOKUP(B3971,車名対応マスタ!B:D,3,FALSE)),"",IF(VLOOKUP(B3971,車名対応マスタ!B:D,3,FALSE)="","",$D3971&amp;" "&amp;IF($G3971="9","J","O")&amp;" "&amp;$I3971&amp;" "&amp;IF($I3971&lt;=TEXT(★完成資料!$A$1,"yyyymm"),TEXT(★完成資料!$A$1,"yyyymm"),"999999")&amp; " " &amp; LEFT(F3971 &amp; "          ",10))))</f>
        <v xml:space="preserve">T O 202205 yyyy00 FCV       </v>
      </c>
      <c r="B3971" s="68" t="s">
        <v>317</v>
      </c>
      <c r="C3971" s="68" t="s">
        <v>23</v>
      </c>
      <c r="D3971" s="68" t="s">
        <v>287</v>
      </c>
      <c r="E3971" s="68" t="s">
        <v>359</v>
      </c>
      <c r="F3971" s="68" t="s">
        <v>464</v>
      </c>
      <c r="G3971" s="68" t="s">
        <v>77</v>
      </c>
      <c r="H3971" s="68" t="s">
        <v>273</v>
      </c>
      <c r="I3971" s="68" t="s">
        <v>647</v>
      </c>
      <c r="J3971" s="65">
        <v>1</v>
      </c>
      <c r="K3971" s="65">
        <v>1</v>
      </c>
      <c r="L3971" s="65">
        <v>403</v>
      </c>
      <c r="M3971" s="65" t="s">
        <v>428</v>
      </c>
    </row>
    <row r="3972" spans="1:13" ht="12.75" customHeight="1">
      <c r="A3972" s="65" t="str">
        <f>IF(ROW()=1,"KEY",IF(ISNA(VLOOKUP(B3972,車名対応マスタ!B:D,3,FALSE)),"",IF(VLOOKUP(B3972,車名対応マスタ!B:D,3,FALSE)="","",$D3972&amp;" "&amp;IF($G3972="9","J","O")&amp;" "&amp;$I3972&amp;" "&amp;IF($I3972&lt;=TEXT(★完成資料!$A$1,"yyyymm"),TEXT(★完成資料!$A$1,"yyyymm"),"999999")&amp; " " &amp; LEFT(F3972 &amp; "          ",10))))</f>
        <v xml:space="preserve">T O 202206 yyyy00 FCV       </v>
      </c>
      <c r="B3972" s="68" t="s">
        <v>317</v>
      </c>
      <c r="C3972" s="68" t="s">
        <v>23</v>
      </c>
      <c r="D3972" s="68" t="s">
        <v>287</v>
      </c>
      <c r="E3972" s="68" t="s">
        <v>359</v>
      </c>
      <c r="F3972" s="68" t="s">
        <v>464</v>
      </c>
      <c r="G3972" s="68" t="s">
        <v>77</v>
      </c>
      <c r="H3972" s="68" t="s">
        <v>273</v>
      </c>
      <c r="I3972" s="68" t="s">
        <v>652</v>
      </c>
      <c r="J3972" s="65">
        <v>2</v>
      </c>
      <c r="L3972" s="65">
        <v>403</v>
      </c>
      <c r="M3972" s="65" t="s">
        <v>428</v>
      </c>
    </row>
    <row r="3973" spans="1:13" ht="12.75" customHeight="1">
      <c r="A3973" s="65" t="str">
        <f>IF(ROW()=1,"KEY",IF(ISNA(VLOOKUP(B3973,車名対応マスタ!B:D,3,FALSE)),"",IF(VLOOKUP(B3973,車名対応マスタ!B:D,3,FALSE)="","",$D3973&amp;" "&amp;IF($G3973="9","J","O")&amp;" "&amp;$I3973&amp;" "&amp;IF($I3973&lt;=TEXT(★完成資料!$A$1,"yyyymm"),TEXT(★完成資料!$A$1,"yyyymm"),"999999")&amp; " " &amp; LEFT(F3973 &amp; "          ",10))))</f>
        <v xml:space="preserve">T O 202207 yyyy00 FCV       </v>
      </c>
      <c r="B3973" s="68" t="s">
        <v>317</v>
      </c>
      <c r="C3973" s="68" t="s">
        <v>23</v>
      </c>
      <c r="D3973" s="68" t="s">
        <v>287</v>
      </c>
      <c r="E3973" s="68" t="s">
        <v>359</v>
      </c>
      <c r="F3973" s="68" t="s">
        <v>464</v>
      </c>
      <c r="G3973" s="68" t="s">
        <v>77</v>
      </c>
      <c r="H3973" s="68" t="s">
        <v>273</v>
      </c>
      <c r="I3973" s="68" t="s">
        <v>655</v>
      </c>
      <c r="J3973" s="65">
        <v>1</v>
      </c>
      <c r="L3973" s="65">
        <v>403</v>
      </c>
      <c r="M3973" s="65" t="s">
        <v>428</v>
      </c>
    </row>
    <row r="3974" spans="1:13" ht="12.75" customHeight="1">
      <c r="A3974" s="65" t="str">
        <f>IF(ROW()=1,"KEY",IF(ISNA(VLOOKUP(B3974,車名対応マスタ!B:D,3,FALSE)),"",IF(VLOOKUP(B3974,車名対応マスタ!B:D,3,FALSE)="","",$D3974&amp;" "&amp;IF($G3974="9","J","O")&amp;" "&amp;$I3974&amp;" "&amp;IF($I3974&lt;=TEXT(★完成資料!$A$1,"yyyymm"),TEXT(★完成資料!$A$1,"yyyymm"),"999999")&amp; " " &amp; LEFT(F3974 &amp; "          ",10))))</f>
        <v xml:space="preserve">T O 202208 yyyy00 FCV       </v>
      </c>
      <c r="B3974" s="68" t="s">
        <v>317</v>
      </c>
      <c r="C3974" s="68" t="s">
        <v>23</v>
      </c>
      <c r="D3974" s="68" t="s">
        <v>287</v>
      </c>
      <c r="E3974" s="68" t="s">
        <v>359</v>
      </c>
      <c r="F3974" s="68" t="s">
        <v>464</v>
      </c>
      <c r="G3974" s="68" t="s">
        <v>77</v>
      </c>
      <c r="H3974" s="68" t="s">
        <v>273</v>
      </c>
      <c r="I3974" s="68" t="s">
        <v>656</v>
      </c>
      <c r="K3974" s="65">
        <v>1</v>
      </c>
      <c r="L3974" s="65">
        <v>403</v>
      </c>
      <c r="M3974" s="65" t="s">
        <v>428</v>
      </c>
    </row>
    <row r="3975" spans="1:13" ht="12.75" customHeight="1">
      <c r="A3975" s="65" t="str">
        <f>IF(ROW()=1,"KEY",IF(ISNA(VLOOKUP(B3975,車名対応マスタ!B:D,3,FALSE)),"",IF(VLOOKUP(B3975,車名対応マスタ!B:D,3,FALSE)="","",$D3975&amp;" "&amp;IF($G3975="9","J","O")&amp;" "&amp;$I3975&amp;" "&amp;IF($I3975&lt;=TEXT(★完成資料!$A$1,"yyyymm"),TEXT(★完成資料!$A$1,"yyyymm"),"999999")&amp; " " &amp; LEFT(F3975 &amp; "          ",10))))</f>
        <v xml:space="preserve">T O 202209 yyyy00 FCV       </v>
      </c>
      <c r="B3975" s="68" t="s">
        <v>317</v>
      </c>
      <c r="C3975" s="68" t="s">
        <v>23</v>
      </c>
      <c r="D3975" s="68" t="s">
        <v>287</v>
      </c>
      <c r="E3975" s="68" t="s">
        <v>359</v>
      </c>
      <c r="F3975" s="68" t="s">
        <v>464</v>
      </c>
      <c r="G3975" s="68" t="s">
        <v>77</v>
      </c>
      <c r="H3975" s="68" t="s">
        <v>273</v>
      </c>
      <c r="I3975" s="68" t="s">
        <v>657</v>
      </c>
      <c r="K3975" s="65">
        <v>1</v>
      </c>
      <c r="L3975" s="65">
        <v>403</v>
      </c>
      <c r="M3975" s="65" t="s">
        <v>428</v>
      </c>
    </row>
    <row r="3976" spans="1:13" ht="12.75" customHeight="1">
      <c r="A3976" s="65" t="str">
        <f>IF(ROW()=1,"KEY",IF(ISNA(VLOOKUP(B3976,車名対応マスタ!B:D,3,FALSE)),"",IF(VLOOKUP(B3976,車名対応マスタ!B:D,3,FALSE)="","",$D3976&amp;" "&amp;IF($G3976="9","J","O")&amp;" "&amp;$I3976&amp;" "&amp;IF($I3976&lt;=TEXT(★完成資料!$A$1,"yyyymm"),TEXT(★完成資料!$A$1,"yyyymm"),"999999")&amp; " " &amp; LEFT(F3976 &amp; "          ",10))))</f>
        <v xml:space="preserve">T O 202207 yyyy00 FCV       </v>
      </c>
      <c r="B3976" s="68" t="s">
        <v>317</v>
      </c>
      <c r="C3976" s="68" t="s">
        <v>23</v>
      </c>
      <c r="D3976" s="68" t="s">
        <v>287</v>
      </c>
      <c r="E3976" s="68" t="s">
        <v>359</v>
      </c>
      <c r="F3976" s="68" t="s">
        <v>464</v>
      </c>
      <c r="G3976" s="68" t="s">
        <v>77</v>
      </c>
      <c r="H3976" s="68" t="s">
        <v>273</v>
      </c>
      <c r="I3976" s="68" t="s">
        <v>655</v>
      </c>
      <c r="J3976" s="65">
        <v>0</v>
      </c>
      <c r="K3976" s="65">
        <v>2</v>
      </c>
      <c r="L3976" s="65">
        <v>418</v>
      </c>
      <c r="M3976" s="65" t="s">
        <v>429</v>
      </c>
    </row>
    <row r="3977" spans="1:13" ht="12.75" customHeight="1">
      <c r="A3977" s="65" t="str">
        <f>IF(ROW()=1,"KEY",IF(ISNA(VLOOKUP(B3977,車名対応マスタ!B:D,3,FALSE)),"",IF(VLOOKUP(B3977,車名対応マスタ!B:D,3,FALSE)="","",$D3977&amp;" "&amp;IF($G3977="9","J","O")&amp;" "&amp;$I3977&amp;" "&amp;IF($I3977&lt;=TEXT(★完成資料!$A$1,"yyyymm"),TEXT(★完成資料!$A$1,"yyyymm"),"999999")&amp; " " &amp; LEFT(F3977 &amp; "          ",10))))</f>
        <v xml:space="preserve">T O 202209 yyyy00 FCV       </v>
      </c>
      <c r="B3977" s="68" t="s">
        <v>317</v>
      </c>
      <c r="C3977" s="68" t="s">
        <v>23</v>
      </c>
      <c r="D3977" s="68" t="s">
        <v>287</v>
      </c>
      <c r="E3977" s="68" t="s">
        <v>359</v>
      </c>
      <c r="F3977" s="68" t="s">
        <v>464</v>
      </c>
      <c r="G3977" s="68" t="s">
        <v>77</v>
      </c>
      <c r="H3977" s="68" t="s">
        <v>273</v>
      </c>
      <c r="I3977" s="68" t="s">
        <v>657</v>
      </c>
      <c r="J3977" s="65">
        <v>0</v>
      </c>
      <c r="K3977" s="65">
        <v>1</v>
      </c>
      <c r="L3977" s="65">
        <v>418</v>
      </c>
      <c r="M3977" s="65" t="s">
        <v>429</v>
      </c>
    </row>
    <row r="3978" spans="1:13" ht="12.75" customHeight="1">
      <c r="A3978" s="65" t="str">
        <f>IF(ROW()=1,"KEY",IF(ISNA(VLOOKUP(B3978,車名対応マスタ!B:D,3,FALSE)),"",IF(VLOOKUP(B3978,車名対応マスタ!B:D,3,FALSE)="","",$D3978&amp;" "&amp;IF($G3978="9","J","O")&amp;" "&amp;$I3978&amp;" "&amp;IF($I3978&lt;=TEXT(★完成資料!$A$1,"yyyymm"),TEXT(★完成資料!$A$1,"yyyymm"),"999999")&amp; " " &amp; LEFT(F3978 &amp; "          ",10))))</f>
        <v xml:space="preserve">T O 202201 yyyy00 FCV       </v>
      </c>
      <c r="B3978" s="68" t="s">
        <v>317</v>
      </c>
      <c r="C3978" s="68" t="s">
        <v>23</v>
      </c>
      <c r="D3978" s="68" t="s">
        <v>287</v>
      </c>
      <c r="E3978" s="68" t="s">
        <v>359</v>
      </c>
      <c r="F3978" s="68" t="s">
        <v>464</v>
      </c>
      <c r="G3978" s="68" t="s">
        <v>77</v>
      </c>
      <c r="H3978" s="68" t="s">
        <v>273</v>
      </c>
      <c r="I3978" s="68" t="s">
        <v>639</v>
      </c>
      <c r="J3978" s="65">
        <v>1</v>
      </c>
      <c r="L3978" s="65">
        <v>406</v>
      </c>
      <c r="M3978" s="65" t="s">
        <v>497</v>
      </c>
    </row>
    <row r="3979" spans="1:13" ht="12.75" customHeight="1">
      <c r="A3979" s="65" t="str">
        <f>IF(ROW()=1,"KEY",IF(ISNA(VLOOKUP(B3979,車名対応マスタ!B:D,3,FALSE)),"",IF(VLOOKUP(B3979,車名対応マスタ!B:D,3,FALSE)="","",$D3979&amp;" "&amp;IF($G3979="9","J","O")&amp;" "&amp;$I3979&amp;" "&amp;IF($I3979&lt;=TEXT(★完成資料!$A$1,"yyyymm"),TEXT(★完成資料!$A$1,"yyyymm"),"999999")&amp; " " &amp; LEFT(F3979 &amp; "          ",10))))</f>
        <v xml:space="preserve">T O 202203 yyyy00 FCV       </v>
      </c>
      <c r="B3979" s="68" t="s">
        <v>317</v>
      </c>
      <c r="C3979" s="68" t="s">
        <v>23</v>
      </c>
      <c r="D3979" s="68" t="s">
        <v>287</v>
      </c>
      <c r="E3979" s="68" t="s">
        <v>359</v>
      </c>
      <c r="F3979" s="68" t="s">
        <v>464</v>
      </c>
      <c r="G3979" s="68" t="s">
        <v>77</v>
      </c>
      <c r="H3979" s="68" t="s">
        <v>273</v>
      </c>
      <c r="I3979" s="68" t="s">
        <v>641</v>
      </c>
      <c r="J3979" s="65">
        <v>35</v>
      </c>
      <c r="K3979" s="65">
        <v>2</v>
      </c>
      <c r="L3979" s="65">
        <v>406</v>
      </c>
      <c r="M3979" s="65" t="s">
        <v>497</v>
      </c>
    </row>
    <row r="3980" spans="1:13" ht="12.75" customHeight="1">
      <c r="A3980" s="65" t="str">
        <f>IF(ROW()=1,"KEY",IF(ISNA(VLOOKUP(B3980,車名対応マスタ!B:D,3,FALSE)),"",IF(VLOOKUP(B3980,車名対応マスタ!B:D,3,FALSE)="","",$D3980&amp;" "&amp;IF($G3980="9","J","O")&amp;" "&amp;$I3980&amp;" "&amp;IF($I3980&lt;=TEXT(★完成資料!$A$1,"yyyymm"),TEXT(★完成資料!$A$1,"yyyymm"),"999999")&amp; " " &amp; LEFT(F3980 &amp; "          ",10))))</f>
        <v xml:space="preserve">T O 202206 yyyy00 FCV       </v>
      </c>
      <c r="B3980" s="68" t="s">
        <v>317</v>
      </c>
      <c r="C3980" s="68" t="s">
        <v>23</v>
      </c>
      <c r="D3980" s="68" t="s">
        <v>287</v>
      </c>
      <c r="E3980" s="68" t="s">
        <v>359</v>
      </c>
      <c r="F3980" s="68" t="s">
        <v>464</v>
      </c>
      <c r="G3980" s="68" t="s">
        <v>77</v>
      </c>
      <c r="H3980" s="68" t="s">
        <v>273</v>
      </c>
      <c r="I3980" s="68" t="s">
        <v>652</v>
      </c>
      <c r="J3980" s="65">
        <v>0</v>
      </c>
      <c r="K3980" s="65">
        <v>1</v>
      </c>
      <c r="L3980" s="65">
        <v>406</v>
      </c>
      <c r="M3980" s="65" t="s">
        <v>497</v>
      </c>
    </row>
    <row r="3981" spans="1:13" ht="12.75" customHeight="1">
      <c r="A3981" s="65" t="str">
        <f>IF(ROW()=1,"KEY",IF(ISNA(VLOOKUP(B3981,車名対応マスタ!B:D,3,FALSE)),"",IF(VLOOKUP(B3981,車名対応マスタ!B:D,3,FALSE)="","",$D3981&amp;" "&amp;IF($G3981="9","J","O")&amp;" "&amp;$I3981&amp;" "&amp;IF($I3981&lt;=TEXT(★完成資料!$A$1,"yyyymm"),TEXT(★完成資料!$A$1,"yyyymm"),"999999")&amp; " " &amp; LEFT(F3981 &amp; "          ",10))))</f>
        <v xml:space="preserve">T O 202208 yyyy00 FCV       </v>
      </c>
      <c r="B3981" s="68" t="s">
        <v>317</v>
      </c>
      <c r="C3981" s="68" t="s">
        <v>23</v>
      </c>
      <c r="D3981" s="68" t="s">
        <v>287</v>
      </c>
      <c r="E3981" s="68" t="s">
        <v>359</v>
      </c>
      <c r="F3981" s="68" t="s">
        <v>464</v>
      </c>
      <c r="G3981" s="68" t="s">
        <v>77</v>
      </c>
      <c r="H3981" s="68" t="s">
        <v>273</v>
      </c>
      <c r="I3981" s="68" t="s">
        <v>656</v>
      </c>
      <c r="J3981" s="65">
        <v>1</v>
      </c>
      <c r="K3981" s="65">
        <v>1</v>
      </c>
      <c r="L3981" s="65">
        <v>406</v>
      </c>
      <c r="M3981" s="65" t="s">
        <v>497</v>
      </c>
    </row>
    <row r="3982" spans="1:13" ht="12.75" customHeight="1">
      <c r="A3982" s="65" t="str">
        <f>IF(ROW()=1,"KEY",IF(ISNA(VLOOKUP(B3982,車名対応マスタ!B:D,3,FALSE)),"",IF(VLOOKUP(B3982,車名対応マスタ!B:D,3,FALSE)="","",$D3982&amp;" "&amp;IF($G3982="9","J","O")&amp;" "&amp;$I3982&amp;" "&amp;IF($I3982&lt;=TEXT(★完成資料!$A$1,"yyyymm"),TEXT(★完成資料!$A$1,"yyyymm"),"999999")&amp; " " &amp; LEFT(F3982 &amp; "          ",10))))</f>
        <v xml:space="preserve">T O 202209 yyyy00 FCV       </v>
      </c>
      <c r="B3982" s="68" t="s">
        <v>317</v>
      </c>
      <c r="C3982" s="68" t="s">
        <v>23</v>
      </c>
      <c r="D3982" s="68" t="s">
        <v>287</v>
      </c>
      <c r="E3982" s="68" t="s">
        <v>359</v>
      </c>
      <c r="F3982" s="68" t="s">
        <v>464</v>
      </c>
      <c r="G3982" s="68" t="s">
        <v>77</v>
      </c>
      <c r="H3982" s="68" t="s">
        <v>273</v>
      </c>
      <c r="I3982" s="68" t="s">
        <v>657</v>
      </c>
      <c r="J3982" s="65">
        <v>1</v>
      </c>
      <c r="K3982" s="65">
        <v>1</v>
      </c>
      <c r="L3982" s="65">
        <v>406</v>
      </c>
      <c r="M3982" s="65" t="s">
        <v>497</v>
      </c>
    </row>
    <row r="3983" spans="1:13" ht="12.75" customHeight="1">
      <c r="A3983" s="65" t="str">
        <f>IF(ROW()=1,"KEY",IF(ISNA(VLOOKUP(B3983,車名対応マスタ!B:D,3,FALSE)),"",IF(VLOOKUP(B3983,車名対応マスタ!B:D,3,FALSE)="","",$D3983&amp;" "&amp;IF($G3983="9","J","O")&amp;" "&amp;$I3983&amp;" "&amp;IF($I3983&lt;=TEXT(★完成資料!$A$1,"yyyymm"),TEXT(★完成資料!$A$1,"yyyymm"),"999999")&amp; " " &amp; LEFT(F3983 &amp; "          ",10))))</f>
        <v xml:space="preserve">T O 202210 yyyy00 FCV       </v>
      </c>
      <c r="B3983" s="68" t="s">
        <v>317</v>
      </c>
      <c r="C3983" s="68" t="s">
        <v>23</v>
      </c>
      <c r="D3983" s="68" t="s">
        <v>287</v>
      </c>
      <c r="E3983" s="68" t="s">
        <v>359</v>
      </c>
      <c r="F3983" s="68" t="s">
        <v>464</v>
      </c>
      <c r="G3983" s="68" t="s">
        <v>77</v>
      </c>
      <c r="H3983" s="68" t="s">
        <v>273</v>
      </c>
      <c r="I3983" s="68" t="s">
        <v>663</v>
      </c>
      <c r="K3983" s="65">
        <v>45</v>
      </c>
      <c r="L3983" s="65">
        <v>406</v>
      </c>
      <c r="M3983" s="65" t="s">
        <v>497</v>
      </c>
    </row>
    <row r="3984" spans="1:13" ht="12.75" customHeight="1">
      <c r="A3984" s="65" t="str">
        <f>IF(ROW()=1,"KEY",IF(ISNA(VLOOKUP(B3984,車名対応マスタ!B:D,3,FALSE)),"",IF(VLOOKUP(B3984,車名対応マスタ!B:D,3,FALSE)="","",$D3984&amp;" "&amp;IF($G3984="9","J","O")&amp;" "&amp;$I3984&amp;" "&amp;IF($I3984&lt;=TEXT(★完成資料!$A$1,"yyyymm"),TEXT(★完成資料!$A$1,"yyyymm"),"999999")&amp; " " &amp; LEFT(F3984 &amp; "          ",10))))</f>
        <v xml:space="preserve">T O 202201 yyyy00 FCV       </v>
      </c>
      <c r="B3984" s="68" t="s">
        <v>317</v>
      </c>
      <c r="C3984" s="68" t="s">
        <v>23</v>
      </c>
      <c r="D3984" s="68" t="s">
        <v>287</v>
      </c>
      <c r="E3984" s="68" t="s">
        <v>359</v>
      </c>
      <c r="F3984" s="68" t="s">
        <v>464</v>
      </c>
      <c r="G3984" s="68" t="s">
        <v>77</v>
      </c>
      <c r="H3984" s="68" t="s">
        <v>273</v>
      </c>
      <c r="I3984" s="68" t="s">
        <v>639</v>
      </c>
      <c r="J3984" s="65">
        <v>2</v>
      </c>
      <c r="L3984" s="65">
        <v>425</v>
      </c>
      <c r="M3984" s="65" t="s">
        <v>379</v>
      </c>
    </row>
    <row r="3985" spans="1:13" ht="12.75" customHeight="1">
      <c r="A3985" s="65" t="str">
        <f>IF(ROW()=1,"KEY",IF(ISNA(VLOOKUP(B3985,車名対応マスタ!B:D,3,FALSE)),"",IF(VLOOKUP(B3985,車名対応マスタ!B:D,3,FALSE)="","",$D3985&amp;" "&amp;IF($G3985="9","J","O")&amp;" "&amp;$I3985&amp;" "&amp;IF($I3985&lt;=TEXT(★完成資料!$A$1,"yyyymm"),TEXT(★完成資料!$A$1,"yyyymm"),"999999")&amp; " " &amp; LEFT(F3985 &amp; "          ",10))))</f>
        <v xml:space="preserve">T O 202202 yyyy00 FCV       </v>
      </c>
      <c r="B3985" s="68" t="s">
        <v>317</v>
      </c>
      <c r="C3985" s="68" t="s">
        <v>23</v>
      </c>
      <c r="D3985" s="68" t="s">
        <v>287</v>
      </c>
      <c r="E3985" s="68" t="s">
        <v>359</v>
      </c>
      <c r="F3985" s="68" t="s">
        <v>464</v>
      </c>
      <c r="G3985" s="68" t="s">
        <v>77</v>
      </c>
      <c r="H3985" s="68" t="s">
        <v>273</v>
      </c>
      <c r="I3985" s="68" t="s">
        <v>640</v>
      </c>
      <c r="K3985" s="65">
        <v>1</v>
      </c>
      <c r="L3985" s="65">
        <v>425</v>
      </c>
      <c r="M3985" s="65" t="s">
        <v>379</v>
      </c>
    </row>
    <row r="3986" spans="1:13" ht="12.75" customHeight="1">
      <c r="A3986" s="65" t="str">
        <f>IF(ROW()=1,"KEY",IF(ISNA(VLOOKUP(B3986,車名対応マスタ!B:D,3,FALSE)),"",IF(VLOOKUP(B3986,車名対応マスタ!B:D,3,FALSE)="","",$D3986&amp;" "&amp;IF($G3986="9","J","O")&amp;" "&amp;$I3986&amp;" "&amp;IF($I3986&lt;=TEXT(★完成資料!$A$1,"yyyymm"),TEXT(★完成資料!$A$1,"yyyymm"),"999999")&amp; " " &amp; LEFT(F3986 &amp; "          ",10))))</f>
        <v xml:space="preserve">T O 202203 yyyy00 FCV       </v>
      </c>
      <c r="B3986" s="68" t="s">
        <v>317</v>
      </c>
      <c r="C3986" s="68" t="s">
        <v>23</v>
      </c>
      <c r="D3986" s="68" t="s">
        <v>287</v>
      </c>
      <c r="E3986" s="68" t="s">
        <v>359</v>
      </c>
      <c r="F3986" s="68" t="s">
        <v>464</v>
      </c>
      <c r="G3986" s="68" t="s">
        <v>77</v>
      </c>
      <c r="H3986" s="68" t="s">
        <v>273</v>
      </c>
      <c r="I3986" s="68" t="s">
        <v>641</v>
      </c>
      <c r="K3986" s="65">
        <v>1</v>
      </c>
      <c r="L3986" s="65">
        <v>425</v>
      </c>
      <c r="M3986" s="65" t="s">
        <v>379</v>
      </c>
    </row>
    <row r="3987" spans="1:13" ht="12.75" customHeight="1">
      <c r="A3987" s="65" t="str">
        <f>IF(ROW()=1,"KEY",IF(ISNA(VLOOKUP(B3987,車名対応マスタ!B:D,3,FALSE)),"",IF(VLOOKUP(B3987,車名対応マスタ!B:D,3,FALSE)="","",$D3987&amp;" "&amp;IF($G3987="9","J","O")&amp;" "&amp;$I3987&amp;" "&amp;IF($I3987&lt;=TEXT(★完成資料!$A$1,"yyyymm"),TEXT(★完成資料!$A$1,"yyyymm"),"999999")&amp; " " &amp; LEFT(F3987 &amp; "          ",10))))</f>
        <v xml:space="preserve">T O 202205 yyyy00 FCV       </v>
      </c>
      <c r="B3987" s="68" t="s">
        <v>317</v>
      </c>
      <c r="C3987" s="68" t="s">
        <v>23</v>
      </c>
      <c r="D3987" s="68" t="s">
        <v>287</v>
      </c>
      <c r="E3987" s="68" t="s">
        <v>359</v>
      </c>
      <c r="F3987" s="68" t="s">
        <v>464</v>
      </c>
      <c r="G3987" s="68" t="s">
        <v>77</v>
      </c>
      <c r="H3987" s="68" t="s">
        <v>273</v>
      </c>
      <c r="I3987" s="68" t="s">
        <v>647</v>
      </c>
      <c r="K3987" s="65">
        <v>4</v>
      </c>
      <c r="L3987" s="65">
        <v>425</v>
      </c>
      <c r="M3987" s="65" t="s">
        <v>379</v>
      </c>
    </row>
    <row r="3988" spans="1:13" ht="12.75" customHeight="1">
      <c r="A3988" s="65" t="str">
        <f>IF(ROW()=1,"KEY",IF(ISNA(VLOOKUP(B3988,車名対応マスタ!B:D,3,FALSE)),"",IF(VLOOKUP(B3988,車名対応マスタ!B:D,3,FALSE)="","",$D3988&amp;" "&amp;IF($G3988="9","J","O")&amp;" "&amp;$I3988&amp;" "&amp;IF($I3988&lt;=TEXT(★完成資料!$A$1,"yyyymm"),TEXT(★完成資料!$A$1,"yyyymm"),"999999")&amp; " " &amp; LEFT(F3988 &amp; "          ",10))))</f>
        <v xml:space="preserve">T O 202206 yyyy00 FCV       </v>
      </c>
      <c r="B3988" s="68" t="s">
        <v>317</v>
      </c>
      <c r="C3988" s="68" t="s">
        <v>23</v>
      </c>
      <c r="D3988" s="68" t="s">
        <v>287</v>
      </c>
      <c r="E3988" s="68" t="s">
        <v>359</v>
      </c>
      <c r="F3988" s="68" t="s">
        <v>464</v>
      </c>
      <c r="G3988" s="68" t="s">
        <v>77</v>
      </c>
      <c r="H3988" s="68" t="s">
        <v>273</v>
      </c>
      <c r="I3988" s="68" t="s">
        <v>652</v>
      </c>
      <c r="K3988" s="65">
        <v>1</v>
      </c>
      <c r="L3988" s="65">
        <v>425</v>
      </c>
      <c r="M3988" s="65" t="s">
        <v>379</v>
      </c>
    </row>
    <row r="3989" spans="1:13" ht="12.75" customHeight="1">
      <c r="A3989" s="65" t="str">
        <f>IF(ROW()=1,"KEY",IF(ISNA(VLOOKUP(B3989,車名対応マスタ!B:D,3,FALSE)),"",IF(VLOOKUP(B3989,車名対応マスタ!B:D,3,FALSE)="","",$D3989&amp;" "&amp;IF($G3989="9","J","O")&amp;" "&amp;$I3989&amp;" "&amp;IF($I3989&lt;=TEXT(★完成資料!$A$1,"yyyymm"),TEXT(★完成資料!$A$1,"yyyymm"),"999999")&amp; " " &amp; LEFT(F3989 &amp; "          ",10))))</f>
        <v xml:space="preserve">T O 202210 yyyy00 FCV       </v>
      </c>
      <c r="B3989" s="68" t="s">
        <v>317</v>
      </c>
      <c r="C3989" s="68" t="s">
        <v>23</v>
      </c>
      <c r="D3989" s="68" t="s">
        <v>287</v>
      </c>
      <c r="E3989" s="68" t="s">
        <v>359</v>
      </c>
      <c r="F3989" s="68" t="s">
        <v>464</v>
      </c>
      <c r="G3989" s="68" t="s">
        <v>77</v>
      </c>
      <c r="H3989" s="68" t="s">
        <v>273</v>
      </c>
      <c r="I3989" s="68" t="s">
        <v>663</v>
      </c>
      <c r="K3989" s="65">
        <v>1</v>
      </c>
      <c r="L3989" s="65">
        <v>425</v>
      </c>
      <c r="M3989" s="65" t="s">
        <v>379</v>
      </c>
    </row>
    <row r="3990" spans="1:13" ht="12.75" customHeight="1">
      <c r="A3990" s="65" t="str">
        <f>IF(ROW()=1,"KEY",IF(ISNA(VLOOKUP(B3990,車名対応マスタ!B:D,3,FALSE)),"",IF(VLOOKUP(B3990,車名対応マスタ!B:D,3,FALSE)="","",$D3990&amp;" "&amp;IF($G3990="9","J","O")&amp;" "&amp;$I3990&amp;" "&amp;IF($I3990&lt;=TEXT(★完成資料!$A$1,"yyyymm"),TEXT(★完成資料!$A$1,"yyyymm"),"999999")&amp; " " &amp; LEFT(F3990 &amp; "          ",10))))</f>
        <v xml:space="preserve">T O 202202 yyyy00 FCV       </v>
      </c>
      <c r="B3990" s="68" t="s">
        <v>317</v>
      </c>
      <c r="C3990" s="68" t="s">
        <v>23</v>
      </c>
      <c r="D3990" s="68" t="s">
        <v>287</v>
      </c>
      <c r="E3990" s="68" t="s">
        <v>359</v>
      </c>
      <c r="F3990" s="68" t="s">
        <v>464</v>
      </c>
      <c r="G3990" s="68" t="s">
        <v>77</v>
      </c>
      <c r="H3990" s="68" t="s">
        <v>273</v>
      </c>
      <c r="I3990" s="68" t="s">
        <v>640</v>
      </c>
      <c r="J3990" s="65">
        <v>1</v>
      </c>
      <c r="K3990" s="65">
        <v>0</v>
      </c>
      <c r="L3990" s="65">
        <v>429</v>
      </c>
      <c r="M3990" s="65" t="s">
        <v>380</v>
      </c>
    </row>
    <row r="3991" spans="1:13" ht="12.75" customHeight="1">
      <c r="A3991" s="65" t="str">
        <f>IF(ROW()=1,"KEY",IF(ISNA(VLOOKUP(B3991,車名対応マスタ!B:D,3,FALSE)),"",IF(VLOOKUP(B3991,車名対応マスタ!B:D,3,FALSE)="","",$D3991&amp;" "&amp;IF($G3991="9","J","O")&amp;" "&amp;$I3991&amp;" "&amp;IF($I3991&lt;=TEXT(★完成資料!$A$1,"yyyymm"),TEXT(★完成資料!$A$1,"yyyymm"),"999999")&amp; " " &amp; LEFT(F3991 &amp; "          ",10))))</f>
        <v xml:space="preserve">T O 202204 yyyy00 FCV       </v>
      </c>
      <c r="B3991" s="68" t="s">
        <v>317</v>
      </c>
      <c r="C3991" s="68" t="s">
        <v>23</v>
      </c>
      <c r="D3991" s="68" t="s">
        <v>287</v>
      </c>
      <c r="E3991" s="68" t="s">
        <v>359</v>
      </c>
      <c r="F3991" s="68" t="s">
        <v>464</v>
      </c>
      <c r="G3991" s="68" t="s">
        <v>77</v>
      </c>
      <c r="H3991" s="68" t="s">
        <v>273</v>
      </c>
      <c r="I3991" s="68" t="s">
        <v>642</v>
      </c>
      <c r="K3991" s="65">
        <v>1</v>
      </c>
      <c r="L3991" s="65">
        <v>429</v>
      </c>
      <c r="M3991" s="65" t="s">
        <v>380</v>
      </c>
    </row>
    <row r="3992" spans="1:13" ht="12.75" customHeight="1">
      <c r="A3992" s="65" t="str">
        <f>IF(ROW()=1,"KEY",IF(ISNA(VLOOKUP(B3992,車名対応マスタ!B:D,3,FALSE)),"",IF(VLOOKUP(B3992,車名対応マスタ!B:D,3,FALSE)="","",$D3992&amp;" "&amp;IF($G3992="9","J","O")&amp;" "&amp;$I3992&amp;" "&amp;IF($I3992&lt;=TEXT(★完成資料!$A$1,"yyyymm"),TEXT(★完成資料!$A$1,"yyyymm"),"999999")&amp; " " &amp; LEFT(F3992 &amp; "          ",10))))</f>
        <v xml:space="preserve">T O 202205 yyyy00 FCV       </v>
      </c>
      <c r="B3992" s="68" t="s">
        <v>317</v>
      </c>
      <c r="C3992" s="68" t="s">
        <v>23</v>
      </c>
      <c r="D3992" s="68" t="s">
        <v>287</v>
      </c>
      <c r="E3992" s="68" t="s">
        <v>359</v>
      </c>
      <c r="F3992" s="68" t="s">
        <v>464</v>
      </c>
      <c r="G3992" s="68" t="s">
        <v>77</v>
      </c>
      <c r="H3992" s="68" t="s">
        <v>273</v>
      </c>
      <c r="I3992" s="68" t="s">
        <v>647</v>
      </c>
      <c r="K3992" s="65">
        <v>2</v>
      </c>
      <c r="L3992" s="65">
        <v>429</v>
      </c>
      <c r="M3992" s="65" t="s">
        <v>380</v>
      </c>
    </row>
    <row r="3993" spans="1:13" ht="12.75" customHeight="1">
      <c r="A3993" s="65" t="str">
        <f>IF(ROW()=1,"KEY",IF(ISNA(VLOOKUP(B3993,車名対応マスタ!B:D,3,FALSE)),"",IF(VLOOKUP(B3993,車名対応マスタ!B:D,3,FALSE)="","",$D3993&amp;" "&amp;IF($G3993="9","J","O")&amp;" "&amp;$I3993&amp;" "&amp;IF($I3993&lt;=TEXT(★完成資料!$A$1,"yyyymm"),TEXT(★完成資料!$A$1,"yyyymm"),"999999")&amp; " " &amp; LEFT(F3993 &amp; "          ",10))))</f>
        <v xml:space="preserve">T O 202207 yyyy00 FCV       </v>
      </c>
      <c r="B3993" s="68" t="s">
        <v>317</v>
      </c>
      <c r="C3993" s="68" t="s">
        <v>23</v>
      </c>
      <c r="D3993" s="68" t="s">
        <v>287</v>
      </c>
      <c r="E3993" s="68" t="s">
        <v>359</v>
      </c>
      <c r="F3993" s="68" t="s">
        <v>464</v>
      </c>
      <c r="G3993" s="68" t="s">
        <v>77</v>
      </c>
      <c r="H3993" s="68" t="s">
        <v>273</v>
      </c>
      <c r="I3993" s="68" t="s">
        <v>655</v>
      </c>
      <c r="K3993" s="65">
        <v>2</v>
      </c>
      <c r="L3993" s="65">
        <v>429</v>
      </c>
      <c r="M3993" s="65" t="s">
        <v>380</v>
      </c>
    </row>
    <row r="3994" spans="1:13" ht="12.75" customHeight="1">
      <c r="A3994" s="65" t="str">
        <f>IF(ROW()=1,"KEY",IF(ISNA(VLOOKUP(B3994,車名対応マスタ!B:D,3,FALSE)),"",IF(VLOOKUP(B3994,車名対応マスタ!B:D,3,FALSE)="","",$D3994&amp;" "&amp;IF($G3994="9","J","O")&amp;" "&amp;$I3994&amp;" "&amp;IF($I3994&lt;=TEXT(★完成資料!$A$1,"yyyymm"),TEXT(★完成資料!$A$1,"yyyymm"),"999999")&amp; " " &amp; LEFT(F3994 &amp; "          ",10))))</f>
        <v xml:space="preserve">T O 202208 yyyy00 FCV       </v>
      </c>
      <c r="B3994" s="68" t="s">
        <v>317</v>
      </c>
      <c r="C3994" s="68" t="s">
        <v>23</v>
      </c>
      <c r="D3994" s="68" t="s">
        <v>287</v>
      </c>
      <c r="E3994" s="68" t="s">
        <v>359</v>
      </c>
      <c r="F3994" s="68" t="s">
        <v>464</v>
      </c>
      <c r="G3994" s="68" t="s">
        <v>77</v>
      </c>
      <c r="H3994" s="68" t="s">
        <v>273</v>
      </c>
      <c r="I3994" s="68" t="s">
        <v>656</v>
      </c>
      <c r="K3994" s="65">
        <v>2</v>
      </c>
      <c r="L3994" s="65">
        <v>429</v>
      </c>
      <c r="M3994" s="65" t="s">
        <v>380</v>
      </c>
    </row>
    <row r="3995" spans="1:13" ht="12.75" customHeight="1">
      <c r="A3995" s="65" t="str">
        <f>IF(ROW()=1,"KEY",IF(ISNA(VLOOKUP(B3995,車名対応マスタ!B:D,3,FALSE)),"",IF(VLOOKUP(B3995,車名対応マスタ!B:D,3,FALSE)="","",$D3995&amp;" "&amp;IF($G3995="9","J","O")&amp;" "&amp;$I3995&amp;" "&amp;IF($I3995&lt;=TEXT(★完成資料!$A$1,"yyyymm"),TEXT(★完成資料!$A$1,"yyyymm"),"999999")&amp; " " &amp; LEFT(F3995 &amp; "          ",10))))</f>
        <v xml:space="preserve">T O 202209 yyyy00 FCV       </v>
      </c>
      <c r="B3995" s="68" t="s">
        <v>317</v>
      </c>
      <c r="C3995" s="68" t="s">
        <v>23</v>
      </c>
      <c r="D3995" s="68" t="s">
        <v>287</v>
      </c>
      <c r="E3995" s="68" t="s">
        <v>359</v>
      </c>
      <c r="F3995" s="68" t="s">
        <v>464</v>
      </c>
      <c r="G3995" s="68" t="s">
        <v>77</v>
      </c>
      <c r="H3995" s="68" t="s">
        <v>273</v>
      </c>
      <c r="I3995" s="68" t="s">
        <v>657</v>
      </c>
      <c r="K3995" s="65">
        <v>1</v>
      </c>
      <c r="L3995" s="65">
        <v>429</v>
      </c>
      <c r="M3995" s="65" t="s">
        <v>380</v>
      </c>
    </row>
    <row r="3996" spans="1:13" ht="12.75" customHeight="1">
      <c r="A3996" s="65" t="str">
        <f>IF(ROW()=1,"KEY",IF(ISNA(VLOOKUP(B3996,車名対応マスタ!B:D,3,FALSE)),"",IF(VLOOKUP(B3996,車名対応マスタ!B:D,3,FALSE)="","",$D3996&amp;" "&amp;IF($G3996="9","J","O")&amp;" "&amp;$I3996&amp;" "&amp;IF($I3996&lt;=TEXT(★完成資料!$A$1,"yyyymm"),TEXT(★完成資料!$A$1,"yyyymm"),"999999")&amp; " " &amp; LEFT(F3996 &amp; "          ",10))))</f>
        <v xml:space="preserve">T O 202201 yyyy00 FCV       </v>
      </c>
      <c r="B3996" s="68" t="s">
        <v>317</v>
      </c>
      <c r="C3996" s="68" t="s">
        <v>23</v>
      </c>
      <c r="D3996" s="68" t="s">
        <v>287</v>
      </c>
      <c r="E3996" s="68" t="s">
        <v>359</v>
      </c>
      <c r="F3996" s="68" t="s">
        <v>464</v>
      </c>
      <c r="G3996" s="68" t="s">
        <v>77</v>
      </c>
      <c r="H3996" s="68" t="s">
        <v>273</v>
      </c>
      <c r="I3996" s="68" t="s">
        <v>639</v>
      </c>
      <c r="J3996" s="65">
        <v>6</v>
      </c>
      <c r="K3996" s="65">
        <v>0</v>
      </c>
      <c r="L3996" s="65">
        <v>423</v>
      </c>
      <c r="M3996" s="65" t="s">
        <v>381</v>
      </c>
    </row>
    <row r="3997" spans="1:13" ht="12.75" customHeight="1">
      <c r="A3997" s="65" t="str">
        <f>IF(ROW()=1,"KEY",IF(ISNA(VLOOKUP(B3997,車名対応マスタ!B:D,3,FALSE)),"",IF(VLOOKUP(B3997,車名対応マスタ!B:D,3,FALSE)="","",$D3997&amp;" "&amp;IF($G3997="9","J","O")&amp;" "&amp;$I3997&amp;" "&amp;IF($I3997&lt;=TEXT(★完成資料!$A$1,"yyyymm"),TEXT(★完成資料!$A$1,"yyyymm"),"999999")&amp; " " &amp; LEFT(F3997 &amp; "          ",10))))</f>
        <v xml:space="preserve">T O 202202 yyyy00 FCV       </v>
      </c>
      <c r="B3997" s="68" t="s">
        <v>317</v>
      </c>
      <c r="C3997" s="68" t="s">
        <v>23</v>
      </c>
      <c r="D3997" s="68" t="s">
        <v>287</v>
      </c>
      <c r="E3997" s="68" t="s">
        <v>359</v>
      </c>
      <c r="F3997" s="68" t="s">
        <v>464</v>
      </c>
      <c r="G3997" s="68" t="s">
        <v>77</v>
      </c>
      <c r="H3997" s="68" t="s">
        <v>273</v>
      </c>
      <c r="I3997" s="68" t="s">
        <v>640</v>
      </c>
      <c r="J3997" s="65">
        <v>9</v>
      </c>
      <c r="K3997" s="65">
        <v>3</v>
      </c>
      <c r="L3997" s="65">
        <v>423</v>
      </c>
      <c r="M3997" s="65" t="s">
        <v>381</v>
      </c>
    </row>
    <row r="3998" spans="1:13" ht="12.75" customHeight="1">
      <c r="A3998" s="65" t="str">
        <f>IF(ROW()=1,"KEY",IF(ISNA(VLOOKUP(B3998,車名対応マスタ!B:D,3,FALSE)),"",IF(VLOOKUP(B3998,車名対応マスタ!B:D,3,FALSE)="","",$D3998&amp;" "&amp;IF($G3998="9","J","O")&amp;" "&amp;$I3998&amp;" "&amp;IF($I3998&lt;=TEXT(★完成資料!$A$1,"yyyymm"),TEXT(★完成資料!$A$1,"yyyymm"),"999999")&amp; " " &amp; LEFT(F3998 &amp; "          ",10))))</f>
        <v xml:space="preserve">T O 202203 yyyy00 FCV       </v>
      </c>
      <c r="B3998" s="68" t="s">
        <v>317</v>
      </c>
      <c r="C3998" s="68" t="s">
        <v>23</v>
      </c>
      <c r="D3998" s="68" t="s">
        <v>287</v>
      </c>
      <c r="E3998" s="68" t="s">
        <v>359</v>
      </c>
      <c r="F3998" s="68" t="s">
        <v>464</v>
      </c>
      <c r="G3998" s="68" t="s">
        <v>77</v>
      </c>
      <c r="H3998" s="68" t="s">
        <v>273</v>
      </c>
      <c r="I3998" s="68" t="s">
        <v>641</v>
      </c>
      <c r="J3998" s="65">
        <v>3</v>
      </c>
      <c r="K3998" s="65">
        <v>7</v>
      </c>
      <c r="L3998" s="65">
        <v>423</v>
      </c>
      <c r="M3998" s="65" t="s">
        <v>381</v>
      </c>
    </row>
    <row r="3999" spans="1:13" ht="12.75" customHeight="1">
      <c r="A3999" s="65" t="str">
        <f>IF(ROW()=1,"KEY",IF(ISNA(VLOOKUP(B3999,車名対応マスタ!B:D,3,FALSE)),"",IF(VLOOKUP(B3999,車名対応マスタ!B:D,3,FALSE)="","",$D3999&amp;" "&amp;IF($G3999="9","J","O")&amp;" "&amp;$I3999&amp;" "&amp;IF($I3999&lt;=TEXT(★完成資料!$A$1,"yyyymm"),TEXT(★完成資料!$A$1,"yyyymm"),"999999")&amp; " " &amp; LEFT(F3999 &amp; "          ",10))))</f>
        <v xml:space="preserve">T O 202204 yyyy00 FCV       </v>
      </c>
      <c r="B3999" s="68" t="s">
        <v>317</v>
      </c>
      <c r="C3999" s="68" t="s">
        <v>23</v>
      </c>
      <c r="D3999" s="68" t="s">
        <v>287</v>
      </c>
      <c r="E3999" s="68" t="s">
        <v>359</v>
      </c>
      <c r="F3999" s="68" t="s">
        <v>464</v>
      </c>
      <c r="G3999" s="68" t="s">
        <v>77</v>
      </c>
      <c r="H3999" s="68" t="s">
        <v>273</v>
      </c>
      <c r="I3999" s="68" t="s">
        <v>642</v>
      </c>
      <c r="J3999" s="65">
        <v>8</v>
      </c>
      <c r="K3999" s="65">
        <v>3</v>
      </c>
      <c r="L3999" s="65">
        <v>423</v>
      </c>
      <c r="M3999" s="65" t="s">
        <v>381</v>
      </c>
    </row>
    <row r="4000" spans="1:13" ht="12.75" customHeight="1">
      <c r="A4000" s="65" t="str">
        <f>IF(ROW()=1,"KEY",IF(ISNA(VLOOKUP(B4000,車名対応マスタ!B:D,3,FALSE)),"",IF(VLOOKUP(B4000,車名対応マスタ!B:D,3,FALSE)="","",$D4000&amp;" "&amp;IF($G4000="9","J","O")&amp;" "&amp;$I4000&amp;" "&amp;IF($I4000&lt;=TEXT(★完成資料!$A$1,"yyyymm"),TEXT(★完成資料!$A$1,"yyyymm"),"999999")&amp; " " &amp; LEFT(F4000 &amp; "          ",10))))</f>
        <v xml:space="preserve">T O 202205 yyyy00 FCV       </v>
      </c>
      <c r="B4000" s="68" t="s">
        <v>317</v>
      </c>
      <c r="C4000" s="68" t="s">
        <v>23</v>
      </c>
      <c r="D4000" s="68" t="s">
        <v>287</v>
      </c>
      <c r="E4000" s="68" t="s">
        <v>359</v>
      </c>
      <c r="F4000" s="68" t="s">
        <v>464</v>
      </c>
      <c r="G4000" s="68" t="s">
        <v>77</v>
      </c>
      <c r="H4000" s="68" t="s">
        <v>273</v>
      </c>
      <c r="I4000" s="68" t="s">
        <v>647</v>
      </c>
      <c r="J4000" s="65">
        <v>2</v>
      </c>
      <c r="K4000" s="65">
        <v>0</v>
      </c>
      <c r="L4000" s="65">
        <v>423</v>
      </c>
      <c r="M4000" s="65" t="s">
        <v>381</v>
      </c>
    </row>
    <row r="4001" spans="1:13" ht="12.75" customHeight="1">
      <c r="A4001" s="65" t="str">
        <f>IF(ROW()=1,"KEY",IF(ISNA(VLOOKUP(B4001,車名対応マスタ!B:D,3,FALSE)),"",IF(VLOOKUP(B4001,車名対応マスタ!B:D,3,FALSE)="","",$D4001&amp;" "&amp;IF($G4001="9","J","O")&amp;" "&amp;$I4001&amp;" "&amp;IF($I4001&lt;=TEXT(★完成資料!$A$1,"yyyymm"),TEXT(★完成資料!$A$1,"yyyymm"),"999999")&amp; " " &amp; LEFT(F4001 &amp; "          ",10))))</f>
        <v xml:space="preserve">T O 202206 yyyy00 FCV       </v>
      </c>
      <c r="B4001" s="68" t="s">
        <v>317</v>
      </c>
      <c r="C4001" s="68" t="s">
        <v>23</v>
      </c>
      <c r="D4001" s="68" t="s">
        <v>287</v>
      </c>
      <c r="E4001" s="68" t="s">
        <v>359</v>
      </c>
      <c r="F4001" s="68" t="s">
        <v>464</v>
      </c>
      <c r="G4001" s="68" t="s">
        <v>77</v>
      </c>
      <c r="H4001" s="68" t="s">
        <v>273</v>
      </c>
      <c r="I4001" s="68" t="s">
        <v>652</v>
      </c>
      <c r="J4001" s="65">
        <v>7</v>
      </c>
      <c r="K4001" s="65">
        <v>8</v>
      </c>
      <c r="L4001" s="65">
        <v>423</v>
      </c>
      <c r="M4001" s="65" t="s">
        <v>381</v>
      </c>
    </row>
    <row r="4002" spans="1:13" ht="12.75" customHeight="1">
      <c r="A4002" s="65" t="str">
        <f>IF(ROW()=1,"KEY",IF(ISNA(VLOOKUP(B4002,車名対応マスタ!B:D,3,FALSE)),"",IF(VLOOKUP(B4002,車名対応マスタ!B:D,3,FALSE)="","",$D4002&amp;" "&amp;IF($G4002="9","J","O")&amp;" "&amp;$I4002&amp;" "&amp;IF($I4002&lt;=TEXT(★完成資料!$A$1,"yyyymm"),TEXT(★完成資料!$A$1,"yyyymm"),"999999")&amp; " " &amp; LEFT(F4002 &amp; "          ",10))))</f>
        <v xml:space="preserve">T O 202207 yyyy00 FCV       </v>
      </c>
      <c r="B4002" s="68" t="s">
        <v>317</v>
      </c>
      <c r="C4002" s="68" t="s">
        <v>23</v>
      </c>
      <c r="D4002" s="68" t="s">
        <v>287</v>
      </c>
      <c r="E4002" s="68" t="s">
        <v>359</v>
      </c>
      <c r="F4002" s="68" t="s">
        <v>464</v>
      </c>
      <c r="G4002" s="68" t="s">
        <v>77</v>
      </c>
      <c r="H4002" s="68" t="s">
        <v>273</v>
      </c>
      <c r="I4002" s="68" t="s">
        <v>655</v>
      </c>
      <c r="J4002" s="65">
        <v>3</v>
      </c>
      <c r="K4002" s="65">
        <v>8</v>
      </c>
      <c r="L4002" s="65">
        <v>423</v>
      </c>
      <c r="M4002" s="65" t="s">
        <v>381</v>
      </c>
    </row>
    <row r="4003" spans="1:13" ht="12.75" customHeight="1">
      <c r="A4003" s="65" t="str">
        <f>IF(ROW()=1,"KEY",IF(ISNA(VLOOKUP(B4003,車名対応マスタ!B:D,3,FALSE)),"",IF(VLOOKUP(B4003,車名対応マスタ!B:D,3,FALSE)="","",$D4003&amp;" "&amp;IF($G4003="9","J","O")&amp;" "&amp;$I4003&amp;" "&amp;IF($I4003&lt;=TEXT(★完成資料!$A$1,"yyyymm"),TEXT(★完成資料!$A$1,"yyyymm"),"999999")&amp; " " &amp; LEFT(F4003 &amp; "          ",10))))</f>
        <v xml:space="preserve">T O 202208 yyyy00 FCV       </v>
      </c>
      <c r="B4003" s="68" t="s">
        <v>317</v>
      </c>
      <c r="C4003" s="68" t="s">
        <v>23</v>
      </c>
      <c r="D4003" s="68" t="s">
        <v>287</v>
      </c>
      <c r="E4003" s="68" t="s">
        <v>359</v>
      </c>
      <c r="F4003" s="68" t="s">
        <v>464</v>
      </c>
      <c r="G4003" s="68" t="s">
        <v>77</v>
      </c>
      <c r="H4003" s="68" t="s">
        <v>273</v>
      </c>
      <c r="I4003" s="68" t="s">
        <v>656</v>
      </c>
      <c r="J4003" s="65">
        <v>5</v>
      </c>
      <c r="K4003" s="65">
        <v>10</v>
      </c>
      <c r="L4003" s="65">
        <v>423</v>
      </c>
      <c r="M4003" s="65" t="s">
        <v>381</v>
      </c>
    </row>
    <row r="4004" spans="1:13" ht="12.75" customHeight="1">
      <c r="A4004" s="65" t="str">
        <f>IF(ROW()=1,"KEY",IF(ISNA(VLOOKUP(B4004,車名対応マスタ!B:D,3,FALSE)),"",IF(VLOOKUP(B4004,車名対応マスタ!B:D,3,FALSE)="","",$D4004&amp;" "&amp;IF($G4004="9","J","O")&amp;" "&amp;$I4004&amp;" "&amp;IF($I4004&lt;=TEXT(★完成資料!$A$1,"yyyymm"),TEXT(★完成資料!$A$1,"yyyymm"),"999999")&amp; " " &amp; LEFT(F4004 &amp; "          ",10))))</f>
        <v xml:space="preserve">T O 202209 yyyy00 FCV       </v>
      </c>
      <c r="B4004" s="68" t="s">
        <v>317</v>
      </c>
      <c r="C4004" s="68" t="s">
        <v>23</v>
      </c>
      <c r="D4004" s="68" t="s">
        <v>287</v>
      </c>
      <c r="E4004" s="68" t="s">
        <v>359</v>
      </c>
      <c r="F4004" s="68" t="s">
        <v>464</v>
      </c>
      <c r="G4004" s="68" t="s">
        <v>77</v>
      </c>
      <c r="H4004" s="68" t="s">
        <v>273</v>
      </c>
      <c r="I4004" s="68" t="s">
        <v>657</v>
      </c>
      <c r="J4004" s="65">
        <v>1</v>
      </c>
      <c r="K4004" s="65">
        <v>2</v>
      </c>
      <c r="L4004" s="65">
        <v>423</v>
      </c>
      <c r="M4004" s="65" t="s">
        <v>381</v>
      </c>
    </row>
    <row r="4005" spans="1:13" ht="12.75" customHeight="1">
      <c r="A4005" s="65" t="str">
        <f>IF(ROW()=1,"KEY",IF(ISNA(VLOOKUP(B4005,車名対応マスタ!B:D,3,FALSE)),"",IF(VLOOKUP(B4005,車名対応マスタ!B:D,3,FALSE)="","",$D4005&amp;" "&amp;IF($G4005="9","J","O")&amp;" "&amp;$I4005&amp;" "&amp;IF($I4005&lt;=TEXT(★完成資料!$A$1,"yyyymm"),TEXT(★完成資料!$A$1,"yyyymm"),"999999")&amp; " " &amp; LEFT(F4005 &amp; "          ",10))))</f>
        <v xml:space="preserve">T O 202210 yyyy00 FCV       </v>
      </c>
      <c r="B4005" s="68" t="s">
        <v>317</v>
      </c>
      <c r="C4005" s="68" t="s">
        <v>23</v>
      </c>
      <c r="D4005" s="68" t="s">
        <v>287</v>
      </c>
      <c r="E4005" s="68" t="s">
        <v>359</v>
      </c>
      <c r="F4005" s="68" t="s">
        <v>464</v>
      </c>
      <c r="G4005" s="68" t="s">
        <v>77</v>
      </c>
      <c r="H4005" s="68" t="s">
        <v>273</v>
      </c>
      <c r="I4005" s="68" t="s">
        <v>663</v>
      </c>
      <c r="J4005" s="65">
        <v>0</v>
      </c>
      <c r="K4005" s="65">
        <v>2</v>
      </c>
      <c r="L4005" s="65">
        <v>423</v>
      </c>
      <c r="M4005" s="65" t="s">
        <v>381</v>
      </c>
    </row>
    <row r="4006" spans="1:13" ht="12.75" customHeight="1">
      <c r="A4006" s="65" t="str">
        <f>IF(ROW()=1,"KEY",IF(ISNA(VLOOKUP(B4006,車名対応マスタ!B:D,3,FALSE)),"",IF(VLOOKUP(B4006,車名対応マスタ!B:D,3,FALSE)="","",$D4006&amp;" "&amp;IF($G4006="9","J","O")&amp;" "&amp;$I4006&amp;" "&amp;IF($I4006&lt;=TEXT(★完成資料!$A$1,"yyyymm"),TEXT(★完成資料!$A$1,"yyyymm"),"999999")&amp; " " &amp; LEFT(F4006 &amp; "          ",10))))</f>
        <v xml:space="preserve">T O 202201 yyyy00 FCV       </v>
      </c>
      <c r="B4006" s="68" t="s">
        <v>317</v>
      </c>
      <c r="C4006" s="68" t="s">
        <v>23</v>
      </c>
      <c r="D4006" s="68" t="s">
        <v>287</v>
      </c>
      <c r="E4006" s="68" t="s">
        <v>359</v>
      </c>
      <c r="F4006" s="68" t="s">
        <v>464</v>
      </c>
      <c r="G4006" s="68" t="s">
        <v>77</v>
      </c>
      <c r="H4006" s="68" t="s">
        <v>273</v>
      </c>
      <c r="I4006" s="68" t="s">
        <v>639</v>
      </c>
      <c r="J4006" s="65">
        <v>5</v>
      </c>
      <c r="L4006" s="65">
        <v>420</v>
      </c>
      <c r="M4006" s="65" t="s">
        <v>274</v>
      </c>
    </row>
    <row r="4007" spans="1:13" ht="12.75" customHeight="1">
      <c r="A4007" s="65" t="str">
        <f>IF(ROW()=1,"KEY",IF(ISNA(VLOOKUP(B4007,車名対応マスタ!B:D,3,FALSE)),"",IF(VLOOKUP(B4007,車名対応マスタ!B:D,3,FALSE)="","",$D4007&amp;" "&amp;IF($G4007="9","J","O")&amp;" "&amp;$I4007&amp;" "&amp;IF($I4007&lt;=TEXT(★完成資料!$A$1,"yyyymm"),TEXT(★完成資料!$A$1,"yyyymm"),"999999")&amp; " " &amp; LEFT(F4007 &amp; "          ",10))))</f>
        <v xml:space="preserve">T O 202203 yyyy00 FCV       </v>
      </c>
      <c r="B4007" s="68" t="s">
        <v>317</v>
      </c>
      <c r="C4007" s="68" t="s">
        <v>23</v>
      </c>
      <c r="D4007" s="68" t="s">
        <v>287</v>
      </c>
      <c r="E4007" s="68" t="s">
        <v>359</v>
      </c>
      <c r="F4007" s="68" t="s">
        <v>464</v>
      </c>
      <c r="G4007" s="68" t="s">
        <v>77</v>
      </c>
      <c r="H4007" s="68" t="s">
        <v>273</v>
      </c>
      <c r="I4007" s="68" t="s">
        <v>641</v>
      </c>
      <c r="J4007" s="65">
        <v>0</v>
      </c>
      <c r="K4007" s="65">
        <v>6</v>
      </c>
      <c r="L4007" s="65">
        <v>420</v>
      </c>
      <c r="M4007" s="65" t="s">
        <v>274</v>
      </c>
    </row>
    <row r="4008" spans="1:13" ht="12.75" customHeight="1">
      <c r="A4008" s="65" t="str">
        <f>IF(ROW()=1,"KEY",IF(ISNA(VLOOKUP(B4008,車名対応マスタ!B:D,3,FALSE)),"",IF(VLOOKUP(B4008,車名対応マスタ!B:D,3,FALSE)="","",$D4008&amp;" "&amp;IF($G4008="9","J","O")&amp;" "&amp;$I4008&amp;" "&amp;IF($I4008&lt;=TEXT(★完成資料!$A$1,"yyyymm"),TEXT(★完成資料!$A$1,"yyyymm"),"999999")&amp; " " &amp; LEFT(F4008 &amp; "          ",10))))</f>
        <v xml:space="preserve">T O 202204 yyyy00 FCV       </v>
      </c>
      <c r="B4008" s="68" t="s">
        <v>317</v>
      </c>
      <c r="C4008" s="68" t="s">
        <v>23</v>
      </c>
      <c r="D4008" s="68" t="s">
        <v>287</v>
      </c>
      <c r="E4008" s="68" t="s">
        <v>359</v>
      </c>
      <c r="F4008" s="68" t="s">
        <v>464</v>
      </c>
      <c r="G4008" s="68" t="s">
        <v>77</v>
      </c>
      <c r="H4008" s="68" t="s">
        <v>273</v>
      </c>
      <c r="I4008" s="68" t="s">
        <v>642</v>
      </c>
      <c r="J4008" s="65">
        <v>4</v>
      </c>
      <c r="K4008" s="65">
        <v>2</v>
      </c>
      <c r="L4008" s="65">
        <v>420</v>
      </c>
      <c r="M4008" s="65" t="s">
        <v>274</v>
      </c>
    </row>
    <row r="4009" spans="1:13" ht="12.75" customHeight="1">
      <c r="A4009" s="65" t="str">
        <f>IF(ROW()=1,"KEY",IF(ISNA(VLOOKUP(B4009,車名対応マスタ!B:D,3,FALSE)),"",IF(VLOOKUP(B4009,車名対応マスタ!B:D,3,FALSE)="","",$D4009&amp;" "&amp;IF($G4009="9","J","O")&amp;" "&amp;$I4009&amp;" "&amp;IF($I4009&lt;=TEXT(★完成資料!$A$1,"yyyymm"),TEXT(★完成資料!$A$1,"yyyymm"),"999999")&amp; " " &amp; LEFT(F4009 &amp; "          ",10))))</f>
        <v xml:space="preserve">T O 202205 yyyy00 FCV       </v>
      </c>
      <c r="B4009" s="68" t="s">
        <v>317</v>
      </c>
      <c r="C4009" s="68" t="s">
        <v>23</v>
      </c>
      <c r="D4009" s="68" t="s">
        <v>287</v>
      </c>
      <c r="E4009" s="68" t="s">
        <v>359</v>
      </c>
      <c r="F4009" s="68" t="s">
        <v>464</v>
      </c>
      <c r="G4009" s="68" t="s">
        <v>77</v>
      </c>
      <c r="H4009" s="68" t="s">
        <v>273</v>
      </c>
      <c r="I4009" s="68" t="s">
        <v>647</v>
      </c>
      <c r="J4009" s="65">
        <v>2</v>
      </c>
      <c r="L4009" s="65">
        <v>420</v>
      </c>
      <c r="M4009" s="65" t="s">
        <v>274</v>
      </c>
    </row>
    <row r="4010" spans="1:13" ht="12.75" customHeight="1">
      <c r="A4010" s="65" t="str">
        <f>IF(ROW()=1,"KEY",IF(ISNA(VLOOKUP(B4010,車名対応マスタ!B:D,3,FALSE)),"",IF(VLOOKUP(B4010,車名対応マスタ!B:D,3,FALSE)="","",$D4010&amp;" "&amp;IF($G4010="9","J","O")&amp;" "&amp;$I4010&amp;" "&amp;IF($I4010&lt;=TEXT(★完成資料!$A$1,"yyyymm"),TEXT(★完成資料!$A$1,"yyyymm"),"999999")&amp; " " &amp; LEFT(F4010 &amp; "          ",10))))</f>
        <v xml:space="preserve">T O 202206 yyyy00 FCV       </v>
      </c>
      <c r="B4010" s="68" t="s">
        <v>317</v>
      </c>
      <c r="C4010" s="68" t="s">
        <v>23</v>
      </c>
      <c r="D4010" s="68" t="s">
        <v>287</v>
      </c>
      <c r="E4010" s="68" t="s">
        <v>359</v>
      </c>
      <c r="F4010" s="68" t="s">
        <v>464</v>
      </c>
      <c r="G4010" s="68" t="s">
        <v>77</v>
      </c>
      <c r="H4010" s="68" t="s">
        <v>273</v>
      </c>
      <c r="I4010" s="68" t="s">
        <v>652</v>
      </c>
      <c r="J4010" s="65">
        <v>4</v>
      </c>
      <c r="K4010" s="65">
        <v>3</v>
      </c>
      <c r="L4010" s="65">
        <v>420</v>
      </c>
      <c r="M4010" s="65" t="s">
        <v>274</v>
      </c>
    </row>
    <row r="4011" spans="1:13" ht="12.75" customHeight="1">
      <c r="A4011" s="65" t="str">
        <f>IF(ROW()=1,"KEY",IF(ISNA(VLOOKUP(B4011,車名対応マスタ!B:D,3,FALSE)),"",IF(VLOOKUP(B4011,車名対応マスタ!B:D,3,FALSE)="","",$D4011&amp;" "&amp;IF($G4011="9","J","O")&amp;" "&amp;$I4011&amp;" "&amp;IF($I4011&lt;=TEXT(★完成資料!$A$1,"yyyymm"),TEXT(★完成資料!$A$1,"yyyymm"),"999999")&amp; " " &amp; LEFT(F4011 &amp; "          ",10))))</f>
        <v xml:space="preserve">T O 202207 yyyy00 FCV       </v>
      </c>
      <c r="B4011" s="68" t="s">
        <v>317</v>
      </c>
      <c r="C4011" s="68" t="s">
        <v>23</v>
      </c>
      <c r="D4011" s="68" t="s">
        <v>287</v>
      </c>
      <c r="E4011" s="68" t="s">
        <v>359</v>
      </c>
      <c r="F4011" s="68" t="s">
        <v>464</v>
      </c>
      <c r="G4011" s="68" t="s">
        <v>77</v>
      </c>
      <c r="H4011" s="68" t="s">
        <v>273</v>
      </c>
      <c r="I4011" s="68" t="s">
        <v>655</v>
      </c>
      <c r="J4011" s="65">
        <v>4</v>
      </c>
      <c r="K4011" s="65">
        <v>0</v>
      </c>
      <c r="L4011" s="65">
        <v>420</v>
      </c>
      <c r="M4011" s="65" t="s">
        <v>274</v>
      </c>
    </row>
    <row r="4012" spans="1:13" ht="12.75" customHeight="1">
      <c r="A4012" s="65" t="str">
        <f>IF(ROW()=1,"KEY",IF(ISNA(VLOOKUP(B4012,車名対応マスタ!B:D,3,FALSE)),"",IF(VLOOKUP(B4012,車名対応マスタ!B:D,3,FALSE)="","",$D4012&amp;" "&amp;IF($G4012="9","J","O")&amp;" "&amp;$I4012&amp;" "&amp;IF($I4012&lt;=TEXT(★完成資料!$A$1,"yyyymm"),TEXT(★完成資料!$A$1,"yyyymm"),"999999")&amp; " " &amp; LEFT(F4012 &amp; "          ",10))))</f>
        <v xml:space="preserve">T O 202208 yyyy00 FCV       </v>
      </c>
      <c r="B4012" s="68" t="s">
        <v>317</v>
      </c>
      <c r="C4012" s="68" t="s">
        <v>23</v>
      </c>
      <c r="D4012" s="68" t="s">
        <v>287</v>
      </c>
      <c r="E4012" s="68" t="s">
        <v>359</v>
      </c>
      <c r="F4012" s="68" t="s">
        <v>464</v>
      </c>
      <c r="G4012" s="68" t="s">
        <v>77</v>
      </c>
      <c r="H4012" s="68" t="s">
        <v>273</v>
      </c>
      <c r="I4012" s="68" t="s">
        <v>656</v>
      </c>
      <c r="J4012" s="65">
        <v>2</v>
      </c>
      <c r="K4012" s="65">
        <v>2</v>
      </c>
      <c r="L4012" s="65">
        <v>420</v>
      </c>
      <c r="M4012" s="65" t="s">
        <v>274</v>
      </c>
    </row>
    <row r="4013" spans="1:13" ht="12.75" customHeight="1">
      <c r="A4013" s="65" t="str">
        <f>IF(ROW()=1,"KEY",IF(ISNA(VLOOKUP(B4013,車名対応マスタ!B:D,3,FALSE)),"",IF(VLOOKUP(B4013,車名対応マスタ!B:D,3,FALSE)="","",$D4013&amp;" "&amp;IF($G4013="9","J","O")&amp;" "&amp;$I4013&amp;" "&amp;IF($I4013&lt;=TEXT(★完成資料!$A$1,"yyyymm"),TEXT(★完成資料!$A$1,"yyyymm"),"999999")&amp; " " &amp; LEFT(F4013 &amp; "          ",10))))</f>
        <v xml:space="preserve">T O 202209 yyyy00 FCV       </v>
      </c>
      <c r="B4013" s="68" t="s">
        <v>317</v>
      </c>
      <c r="C4013" s="68" t="s">
        <v>23</v>
      </c>
      <c r="D4013" s="68" t="s">
        <v>287</v>
      </c>
      <c r="E4013" s="68" t="s">
        <v>359</v>
      </c>
      <c r="F4013" s="68" t="s">
        <v>464</v>
      </c>
      <c r="G4013" s="68" t="s">
        <v>77</v>
      </c>
      <c r="H4013" s="68" t="s">
        <v>273</v>
      </c>
      <c r="I4013" s="68" t="s">
        <v>657</v>
      </c>
      <c r="J4013" s="65">
        <v>3</v>
      </c>
      <c r="K4013" s="65">
        <v>5</v>
      </c>
      <c r="L4013" s="65">
        <v>420</v>
      </c>
      <c r="M4013" s="65" t="s">
        <v>274</v>
      </c>
    </row>
    <row r="4014" spans="1:13" ht="12.75" customHeight="1">
      <c r="A4014" s="65" t="str">
        <f>IF(ROW()=1,"KEY",IF(ISNA(VLOOKUP(B4014,車名対応マスタ!B:D,3,FALSE)),"",IF(VLOOKUP(B4014,車名対応マスタ!B:D,3,FALSE)="","",$D4014&amp;" "&amp;IF($G4014="9","J","O")&amp;" "&amp;$I4014&amp;" "&amp;IF($I4014&lt;=TEXT(★完成資料!$A$1,"yyyymm"),TEXT(★完成資料!$A$1,"yyyymm"),"999999")&amp; " " &amp; LEFT(F4014 &amp; "          ",10))))</f>
        <v xml:space="preserve">T O 202210 yyyy00 FCV       </v>
      </c>
      <c r="B4014" s="68" t="s">
        <v>317</v>
      </c>
      <c r="C4014" s="68" t="s">
        <v>23</v>
      </c>
      <c r="D4014" s="68" t="s">
        <v>287</v>
      </c>
      <c r="E4014" s="68" t="s">
        <v>359</v>
      </c>
      <c r="F4014" s="68" t="s">
        <v>464</v>
      </c>
      <c r="G4014" s="68" t="s">
        <v>77</v>
      </c>
      <c r="H4014" s="68" t="s">
        <v>273</v>
      </c>
      <c r="I4014" s="68" t="s">
        <v>663</v>
      </c>
      <c r="J4014" s="65">
        <v>4</v>
      </c>
      <c r="K4014" s="65">
        <v>3</v>
      </c>
      <c r="L4014" s="65">
        <v>420</v>
      </c>
      <c r="M4014" s="65" t="s">
        <v>274</v>
      </c>
    </row>
    <row r="4015" spans="1:13" ht="12.75" customHeight="1">
      <c r="A4015" s="65" t="str">
        <f>IF(ROW()=1,"KEY",IF(ISNA(VLOOKUP(B4015,車名対応マスタ!B:D,3,FALSE)),"",IF(VLOOKUP(B4015,車名対応マスタ!B:D,3,FALSE)="","",$D4015&amp;" "&amp;IF($G4015="9","J","O")&amp;" "&amp;$I4015&amp;" "&amp;IF($I4015&lt;=TEXT(★完成資料!$A$1,"yyyymm"),TEXT(★完成資料!$A$1,"yyyymm"),"999999")&amp; " " &amp; LEFT(F4015 &amp; "          ",10))))</f>
        <v xml:space="preserve">T O 202202 yyyy00 FCV       </v>
      </c>
      <c r="B4015" s="68" t="s">
        <v>317</v>
      </c>
      <c r="C4015" s="68" t="s">
        <v>23</v>
      </c>
      <c r="D4015" s="68" t="s">
        <v>287</v>
      </c>
      <c r="E4015" s="68" t="s">
        <v>359</v>
      </c>
      <c r="F4015" s="68" t="s">
        <v>464</v>
      </c>
      <c r="G4015" s="68" t="s">
        <v>77</v>
      </c>
      <c r="H4015" s="68" t="s">
        <v>273</v>
      </c>
      <c r="I4015" s="68" t="s">
        <v>640</v>
      </c>
      <c r="J4015" s="65">
        <v>15</v>
      </c>
      <c r="K4015" s="65">
        <v>3</v>
      </c>
      <c r="L4015" s="65">
        <v>417</v>
      </c>
      <c r="M4015" s="65" t="s">
        <v>499</v>
      </c>
    </row>
    <row r="4016" spans="1:13" ht="12.75" customHeight="1">
      <c r="A4016" s="65" t="str">
        <f>IF(ROW()=1,"KEY",IF(ISNA(VLOOKUP(B4016,車名対応マスタ!B:D,3,FALSE)),"",IF(VLOOKUP(B4016,車名対応マスタ!B:D,3,FALSE)="","",$D4016&amp;" "&amp;IF($G4016="9","J","O")&amp;" "&amp;$I4016&amp;" "&amp;IF($I4016&lt;=TEXT(★完成資料!$A$1,"yyyymm"),TEXT(★完成資料!$A$1,"yyyymm"),"999999")&amp; " " &amp; LEFT(F4016 &amp; "          ",10))))</f>
        <v xml:space="preserve">T O 202204 yyyy00 FCV       </v>
      </c>
      <c r="B4016" s="68" t="s">
        <v>317</v>
      </c>
      <c r="C4016" s="68" t="s">
        <v>23</v>
      </c>
      <c r="D4016" s="68" t="s">
        <v>287</v>
      </c>
      <c r="E4016" s="68" t="s">
        <v>359</v>
      </c>
      <c r="F4016" s="68" t="s">
        <v>464</v>
      </c>
      <c r="G4016" s="68" t="s">
        <v>77</v>
      </c>
      <c r="H4016" s="68" t="s">
        <v>273</v>
      </c>
      <c r="I4016" s="68" t="s">
        <v>642</v>
      </c>
      <c r="K4016" s="65">
        <v>41</v>
      </c>
      <c r="L4016" s="65">
        <v>417</v>
      </c>
      <c r="M4016" s="65" t="s">
        <v>499</v>
      </c>
    </row>
    <row r="4017" spans="1:13" ht="12.75" customHeight="1">
      <c r="A4017" s="65" t="str">
        <f>IF(ROW()=1,"KEY",IF(ISNA(VLOOKUP(B4017,車名対応マスタ!B:D,3,FALSE)),"",IF(VLOOKUP(B4017,車名対応マスタ!B:D,3,FALSE)="","",$D4017&amp;" "&amp;IF($G4017="9","J","O")&amp;" "&amp;$I4017&amp;" "&amp;IF($I4017&lt;=TEXT(★完成資料!$A$1,"yyyymm"),TEXT(★完成資料!$A$1,"yyyymm"),"999999")&amp; " " &amp; LEFT(F4017 &amp; "          ",10))))</f>
        <v xml:space="preserve">T O 202206 yyyy00 FCV       </v>
      </c>
      <c r="B4017" s="68" t="s">
        <v>317</v>
      </c>
      <c r="C4017" s="68" t="s">
        <v>23</v>
      </c>
      <c r="D4017" s="68" t="s">
        <v>287</v>
      </c>
      <c r="E4017" s="68" t="s">
        <v>359</v>
      </c>
      <c r="F4017" s="68" t="s">
        <v>464</v>
      </c>
      <c r="G4017" s="68" t="s">
        <v>77</v>
      </c>
      <c r="H4017" s="68" t="s">
        <v>273</v>
      </c>
      <c r="I4017" s="68" t="s">
        <v>652</v>
      </c>
      <c r="K4017" s="65">
        <v>2</v>
      </c>
      <c r="L4017" s="65">
        <v>417</v>
      </c>
      <c r="M4017" s="65" t="s">
        <v>499</v>
      </c>
    </row>
    <row r="4018" spans="1:13" ht="12.75" customHeight="1">
      <c r="A4018" s="65" t="str">
        <f>IF(ROW()=1,"KEY",IF(ISNA(VLOOKUP(B4018,車名対応マスタ!B:D,3,FALSE)),"",IF(VLOOKUP(B4018,車名対応マスタ!B:D,3,FALSE)="","",$D4018&amp;" "&amp;IF($G4018="9","J","O")&amp;" "&amp;$I4018&amp;" "&amp;IF($I4018&lt;=TEXT(★完成資料!$A$1,"yyyymm"),TEXT(★完成資料!$A$1,"yyyymm"),"999999")&amp; " " &amp; LEFT(F4018 &amp; "          ",10))))</f>
        <v xml:space="preserve">T O 202207 yyyy00 FCV       </v>
      </c>
      <c r="B4018" s="68" t="s">
        <v>317</v>
      </c>
      <c r="C4018" s="68" t="s">
        <v>23</v>
      </c>
      <c r="D4018" s="68" t="s">
        <v>287</v>
      </c>
      <c r="E4018" s="68" t="s">
        <v>359</v>
      </c>
      <c r="F4018" s="68" t="s">
        <v>464</v>
      </c>
      <c r="G4018" s="68" t="s">
        <v>77</v>
      </c>
      <c r="H4018" s="68" t="s">
        <v>273</v>
      </c>
      <c r="I4018" s="68" t="s">
        <v>655</v>
      </c>
      <c r="K4018" s="65">
        <v>2</v>
      </c>
      <c r="L4018" s="65">
        <v>417</v>
      </c>
      <c r="M4018" s="65" t="s">
        <v>499</v>
      </c>
    </row>
    <row r="4019" spans="1:13" ht="12.75" customHeight="1">
      <c r="A4019" s="65" t="str">
        <f>IF(ROW()=1,"KEY",IF(ISNA(VLOOKUP(B4019,車名対応マスタ!B:D,3,FALSE)),"",IF(VLOOKUP(B4019,車名対応マスタ!B:D,3,FALSE)="","",$D4019&amp;" "&amp;IF($G4019="9","J","O")&amp;" "&amp;$I4019&amp;" "&amp;IF($I4019&lt;=TEXT(★完成資料!$A$1,"yyyymm"),TEXT(★完成資料!$A$1,"yyyymm"),"999999")&amp; " " &amp; LEFT(F4019 &amp; "          ",10))))</f>
        <v xml:space="preserve">T O 202208 yyyy00 FCV       </v>
      </c>
      <c r="B4019" s="68" t="s">
        <v>317</v>
      </c>
      <c r="C4019" s="68" t="s">
        <v>23</v>
      </c>
      <c r="D4019" s="68" t="s">
        <v>287</v>
      </c>
      <c r="E4019" s="68" t="s">
        <v>359</v>
      </c>
      <c r="F4019" s="68" t="s">
        <v>464</v>
      </c>
      <c r="G4019" s="68" t="s">
        <v>77</v>
      </c>
      <c r="H4019" s="68" t="s">
        <v>273</v>
      </c>
      <c r="I4019" s="68" t="s">
        <v>656</v>
      </c>
      <c r="K4019" s="65">
        <v>5</v>
      </c>
      <c r="L4019" s="65">
        <v>417</v>
      </c>
      <c r="M4019" s="65" t="s">
        <v>499</v>
      </c>
    </row>
    <row r="4020" spans="1:13" ht="12.75" customHeight="1">
      <c r="A4020" s="65" t="str">
        <f>IF(ROW()=1,"KEY",IF(ISNA(VLOOKUP(B4020,車名対応マスタ!B:D,3,FALSE)),"",IF(VLOOKUP(B4020,車名対応マスタ!B:D,3,FALSE)="","",$D4020&amp;" "&amp;IF($G4020="9","J","O")&amp;" "&amp;$I4020&amp;" "&amp;IF($I4020&lt;=TEXT(★完成資料!$A$1,"yyyymm"),TEXT(★完成資料!$A$1,"yyyymm"),"999999")&amp; " " &amp; LEFT(F4020 &amp; "          ",10))))</f>
        <v xml:space="preserve">T O 202209 yyyy00 FCV       </v>
      </c>
      <c r="B4020" s="68" t="s">
        <v>317</v>
      </c>
      <c r="C4020" s="68" t="s">
        <v>23</v>
      </c>
      <c r="D4020" s="68" t="s">
        <v>287</v>
      </c>
      <c r="E4020" s="68" t="s">
        <v>359</v>
      </c>
      <c r="F4020" s="68" t="s">
        <v>464</v>
      </c>
      <c r="G4020" s="68" t="s">
        <v>77</v>
      </c>
      <c r="H4020" s="68" t="s">
        <v>273</v>
      </c>
      <c r="I4020" s="68" t="s">
        <v>657</v>
      </c>
      <c r="K4020" s="65">
        <v>3</v>
      </c>
      <c r="L4020" s="65">
        <v>417</v>
      </c>
      <c r="M4020" s="65" t="s">
        <v>499</v>
      </c>
    </row>
    <row r="4021" spans="1:13" ht="12.75" customHeight="1">
      <c r="A4021" s="65" t="str">
        <f>IF(ROW()=1,"KEY",IF(ISNA(VLOOKUP(B4021,車名対応マスタ!B:D,3,FALSE)),"",IF(VLOOKUP(B4021,車名対応マスタ!B:D,3,FALSE)="","",$D4021&amp;" "&amp;IF($G4021="9","J","O")&amp;" "&amp;$I4021&amp;" "&amp;IF($I4021&lt;=TEXT(★完成資料!$A$1,"yyyymm"),TEXT(★完成資料!$A$1,"yyyymm"),"999999")&amp; " " &amp; LEFT(F4021 &amp; "          ",10))))</f>
        <v xml:space="preserve">T O 202202 yyyy00 FCV       </v>
      </c>
      <c r="B4021" s="68" t="s">
        <v>317</v>
      </c>
      <c r="C4021" s="68" t="s">
        <v>23</v>
      </c>
      <c r="D4021" s="68" t="s">
        <v>287</v>
      </c>
      <c r="E4021" s="68" t="s">
        <v>359</v>
      </c>
      <c r="F4021" s="68" t="s">
        <v>464</v>
      </c>
      <c r="G4021" s="68" t="s">
        <v>77</v>
      </c>
      <c r="H4021" s="68" t="s">
        <v>273</v>
      </c>
      <c r="I4021" s="68" t="s">
        <v>640</v>
      </c>
      <c r="J4021" s="65">
        <v>1</v>
      </c>
      <c r="K4021" s="65">
        <v>1</v>
      </c>
      <c r="L4021" s="65">
        <v>413</v>
      </c>
      <c r="M4021" s="65" t="s">
        <v>500</v>
      </c>
    </row>
    <row r="4022" spans="1:13" ht="12.75" customHeight="1">
      <c r="A4022" s="65" t="str">
        <f>IF(ROW()=1,"KEY",IF(ISNA(VLOOKUP(B4022,車名対応マスタ!B:D,3,FALSE)),"",IF(VLOOKUP(B4022,車名対応マスタ!B:D,3,FALSE)="","",$D4022&amp;" "&amp;IF($G4022="9","J","O")&amp;" "&amp;$I4022&amp;" "&amp;IF($I4022&lt;=TEXT(★完成資料!$A$1,"yyyymm"),TEXT(★完成資料!$A$1,"yyyymm"),"999999")&amp; " " &amp; LEFT(F4022 &amp; "          ",10))))</f>
        <v xml:space="preserve">T O 202203 yyyy00 FCV       </v>
      </c>
      <c r="B4022" s="68" t="s">
        <v>317</v>
      </c>
      <c r="C4022" s="68" t="s">
        <v>23</v>
      </c>
      <c r="D4022" s="68" t="s">
        <v>287</v>
      </c>
      <c r="E4022" s="68" t="s">
        <v>359</v>
      </c>
      <c r="F4022" s="68" t="s">
        <v>464</v>
      </c>
      <c r="G4022" s="68" t="s">
        <v>77</v>
      </c>
      <c r="H4022" s="68" t="s">
        <v>273</v>
      </c>
      <c r="I4022" s="68" t="s">
        <v>641</v>
      </c>
      <c r="J4022" s="65">
        <v>2</v>
      </c>
      <c r="K4022" s="65">
        <v>0</v>
      </c>
      <c r="L4022" s="65">
        <v>413</v>
      </c>
      <c r="M4022" s="65" t="s">
        <v>500</v>
      </c>
    </row>
    <row r="4023" spans="1:13" ht="12.75" customHeight="1">
      <c r="A4023" s="65" t="str">
        <f>IF(ROW()=1,"KEY",IF(ISNA(VLOOKUP(B4023,車名対応マスタ!B:D,3,FALSE)),"",IF(VLOOKUP(B4023,車名対応マスタ!B:D,3,FALSE)="","",$D4023&amp;" "&amp;IF($G4023="9","J","O")&amp;" "&amp;$I4023&amp;" "&amp;IF($I4023&lt;=TEXT(★完成資料!$A$1,"yyyymm"),TEXT(★完成資料!$A$1,"yyyymm"),"999999")&amp; " " &amp; LEFT(F4023 &amp; "          ",10))))</f>
        <v xml:space="preserve">T O 202204 yyyy00 FCV       </v>
      </c>
      <c r="B4023" s="68" t="s">
        <v>317</v>
      </c>
      <c r="C4023" s="68" t="s">
        <v>23</v>
      </c>
      <c r="D4023" s="68" t="s">
        <v>287</v>
      </c>
      <c r="E4023" s="68" t="s">
        <v>359</v>
      </c>
      <c r="F4023" s="68" t="s">
        <v>464</v>
      </c>
      <c r="G4023" s="68" t="s">
        <v>77</v>
      </c>
      <c r="H4023" s="68" t="s">
        <v>273</v>
      </c>
      <c r="I4023" s="68" t="s">
        <v>642</v>
      </c>
      <c r="J4023" s="65">
        <v>0</v>
      </c>
      <c r="K4023" s="65">
        <v>1</v>
      </c>
      <c r="L4023" s="65">
        <v>413</v>
      </c>
      <c r="M4023" s="65" t="s">
        <v>500</v>
      </c>
    </row>
    <row r="4024" spans="1:13" ht="12.75" customHeight="1">
      <c r="A4024" s="65" t="str">
        <f>IF(ROW()=1,"KEY",IF(ISNA(VLOOKUP(B4024,車名対応マスタ!B:D,3,FALSE)),"",IF(VLOOKUP(B4024,車名対応マスタ!B:D,3,FALSE)="","",$D4024&amp;" "&amp;IF($G4024="9","J","O")&amp;" "&amp;$I4024&amp;" "&amp;IF($I4024&lt;=TEXT(★完成資料!$A$1,"yyyymm"),TEXT(★完成資料!$A$1,"yyyymm"),"999999")&amp; " " &amp; LEFT(F4024 &amp; "          ",10))))</f>
        <v xml:space="preserve">T O 202205 yyyy00 FCV       </v>
      </c>
      <c r="B4024" s="68" t="s">
        <v>317</v>
      </c>
      <c r="C4024" s="68" t="s">
        <v>23</v>
      </c>
      <c r="D4024" s="68" t="s">
        <v>287</v>
      </c>
      <c r="E4024" s="68" t="s">
        <v>359</v>
      </c>
      <c r="F4024" s="68" t="s">
        <v>464</v>
      </c>
      <c r="G4024" s="68" t="s">
        <v>77</v>
      </c>
      <c r="H4024" s="68" t="s">
        <v>273</v>
      </c>
      <c r="I4024" s="68" t="s">
        <v>647</v>
      </c>
      <c r="J4024" s="65">
        <v>3</v>
      </c>
      <c r="K4024" s="65">
        <v>0</v>
      </c>
      <c r="L4024" s="65">
        <v>413</v>
      </c>
      <c r="M4024" s="65" t="s">
        <v>500</v>
      </c>
    </row>
    <row r="4025" spans="1:13" ht="12.75" customHeight="1">
      <c r="A4025" s="65" t="str">
        <f>IF(ROW()=1,"KEY",IF(ISNA(VLOOKUP(B4025,車名対応マスタ!B:D,3,FALSE)),"",IF(VLOOKUP(B4025,車名対応マスタ!B:D,3,FALSE)="","",$D4025&amp;" "&amp;IF($G4025="9","J","O")&amp;" "&amp;$I4025&amp;" "&amp;IF($I4025&lt;=TEXT(★完成資料!$A$1,"yyyymm"),TEXT(★完成資料!$A$1,"yyyymm"),"999999")&amp; " " &amp; LEFT(F4025 &amp; "          ",10))))</f>
        <v xml:space="preserve">T O 202206 yyyy00 FCV       </v>
      </c>
      <c r="B4025" s="68" t="s">
        <v>317</v>
      </c>
      <c r="C4025" s="68" t="s">
        <v>23</v>
      </c>
      <c r="D4025" s="68" t="s">
        <v>287</v>
      </c>
      <c r="E4025" s="68" t="s">
        <v>359</v>
      </c>
      <c r="F4025" s="68" t="s">
        <v>464</v>
      </c>
      <c r="G4025" s="68" t="s">
        <v>77</v>
      </c>
      <c r="H4025" s="68" t="s">
        <v>273</v>
      </c>
      <c r="I4025" s="68" t="s">
        <v>652</v>
      </c>
      <c r="J4025" s="65">
        <v>2</v>
      </c>
      <c r="K4025" s="65">
        <v>0</v>
      </c>
      <c r="L4025" s="65">
        <v>413</v>
      </c>
      <c r="M4025" s="65" t="s">
        <v>500</v>
      </c>
    </row>
    <row r="4026" spans="1:13" ht="12.75" customHeight="1">
      <c r="A4026" s="65" t="str">
        <f>IF(ROW()=1,"KEY",IF(ISNA(VLOOKUP(B4026,車名対応マスタ!B:D,3,FALSE)),"",IF(VLOOKUP(B4026,車名対応マスタ!B:D,3,FALSE)="","",$D4026&amp;" "&amp;IF($G4026="9","J","O")&amp;" "&amp;$I4026&amp;" "&amp;IF($I4026&lt;=TEXT(★完成資料!$A$1,"yyyymm"),TEXT(★完成資料!$A$1,"yyyymm"),"999999")&amp; " " &amp; LEFT(F4026 &amp; "          ",10))))</f>
        <v xml:space="preserve">T O 202208 yyyy00 FCV       </v>
      </c>
      <c r="B4026" s="68" t="s">
        <v>317</v>
      </c>
      <c r="C4026" s="68" t="s">
        <v>23</v>
      </c>
      <c r="D4026" s="68" t="s">
        <v>287</v>
      </c>
      <c r="E4026" s="68" t="s">
        <v>359</v>
      </c>
      <c r="F4026" s="68" t="s">
        <v>464</v>
      </c>
      <c r="G4026" s="68" t="s">
        <v>77</v>
      </c>
      <c r="H4026" s="68" t="s">
        <v>273</v>
      </c>
      <c r="I4026" s="68" t="s">
        <v>656</v>
      </c>
      <c r="J4026" s="65">
        <v>1</v>
      </c>
      <c r="K4026" s="65">
        <v>3</v>
      </c>
      <c r="L4026" s="65">
        <v>413</v>
      </c>
      <c r="M4026" s="65" t="s">
        <v>500</v>
      </c>
    </row>
    <row r="4027" spans="1:13" ht="12.75" customHeight="1">
      <c r="A4027" s="65" t="str">
        <f>IF(ROW()=1,"KEY",IF(ISNA(VLOOKUP(B4027,車名対応マスタ!B:D,3,FALSE)),"",IF(VLOOKUP(B4027,車名対応マスタ!B:D,3,FALSE)="","",$D4027&amp;" "&amp;IF($G4027="9","J","O")&amp;" "&amp;$I4027&amp;" "&amp;IF($I4027&lt;=TEXT(★完成資料!$A$1,"yyyymm"),TEXT(★完成資料!$A$1,"yyyymm"),"999999")&amp; " " &amp; LEFT(F4027 &amp; "          ",10))))</f>
        <v xml:space="preserve">T O 202209 yyyy00 FCV       </v>
      </c>
      <c r="B4027" s="68" t="s">
        <v>317</v>
      </c>
      <c r="C4027" s="68" t="s">
        <v>23</v>
      </c>
      <c r="D4027" s="68" t="s">
        <v>287</v>
      </c>
      <c r="E4027" s="68" t="s">
        <v>359</v>
      </c>
      <c r="F4027" s="68" t="s">
        <v>464</v>
      </c>
      <c r="G4027" s="68" t="s">
        <v>77</v>
      </c>
      <c r="H4027" s="68" t="s">
        <v>273</v>
      </c>
      <c r="I4027" s="68" t="s">
        <v>657</v>
      </c>
      <c r="J4027" s="65">
        <v>15</v>
      </c>
      <c r="K4027" s="65">
        <v>2</v>
      </c>
      <c r="L4027" s="65">
        <v>413</v>
      </c>
      <c r="M4027" s="65" t="s">
        <v>500</v>
      </c>
    </row>
    <row r="4028" spans="1:13" ht="12.75" customHeight="1">
      <c r="A4028" s="65" t="str">
        <f>IF(ROW()=1,"KEY",IF(ISNA(VLOOKUP(B4028,車名対応マスタ!B:D,3,FALSE)),"",IF(VLOOKUP(B4028,車名対応マスタ!B:D,3,FALSE)="","",$D4028&amp;" "&amp;IF($G4028="9","J","O")&amp;" "&amp;$I4028&amp;" "&amp;IF($I4028&lt;=TEXT(★完成資料!$A$1,"yyyymm"),TEXT(★完成資料!$A$1,"yyyymm"),"999999")&amp; " " &amp; LEFT(F4028 &amp; "          ",10))))</f>
        <v xml:space="preserve">T O 202210 yyyy00 FCV       </v>
      </c>
      <c r="B4028" s="68" t="s">
        <v>317</v>
      </c>
      <c r="C4028" s="68" t="s">
        <v>23</v>
      </c>
      <c r="D4028" s="68" t="s">
        <v>287</v>
      </c>
      <c r="E4028" s="68" t="s">
        <v>359</v>
      </c>
      <c r="F4028" s="68" t="s">
        <v>464</v>
      </c>
      <c r="G4028" s="68" t="s">
        <v>77</v>
      </c>
      <c r="H4028" s="68" t="s">
        <v>273</v>
      </c>
      <c r="I4028" s="68" t="s">
        <v>663</v>
      </c>
      <c r="J4028" s="65">
        <v>0</v>
      </c>
      <c r="K4028" s="65">
        <v>2</v>
      </c>
      <c r="L4028" s="65">
        <v>413</v>
      </c>
      <c r="M4028" s="65" t="s">
        <v>500</v>
      </c>
    </row>
    <row r="4029" spans="1:13" ht="12.75" customHeight="1">
      <c r="A4029" s="65" t="str">
        <f>IF(ROW()=1,"KEY",IF(ISNA(VLOOKUP(B4029,車名対応マスタ!B:D,3,FALSE)),"",IF(VLOOKUP(B4029,車名対応マスタ!B:D,3,FALSE)="","",$D4029&amp;" "&amp;IF($G4029="9","J","O")&amp;" "&amp;$I4029&amp;" "&amp;IF($I4029&lt;=TEXT(★完成資料!$A$1,"yyyymm"),TEXT(★完成資料!$A$1,"yyyymm"),"999999")&amp; " " &amp; LEFT(F4029 &amp; "          ",10))))</f>
        <v xml:space="preserve">T O 202203 yyyy00 FCV       </v>
      </c>
      <c r="B4029" s="68" t="s">
        <v>317</v>
      </c>
      <c r="C4029" s="68" t="s">
        <v>23</v>
      </c>
      <c r="D4029" s="68" t="s">
        <v>287</v>
      </c>
      <c r="E4029" s="68" t="s">
        <v>359</v>
      </c>
      <c r="F4029" s="68" t="s">
        <v>464</v>
      </c>
      <c r="G4029" s="68" t="s">
        <v>77</v>
      </c>
      <c r="H4029" s="68" t="s">
        <v>273</v>
      </c>
      <c r="I4029" s="68" t="s">
        <v>641</v>
      </c>
      <c r="K4029" s="65">
        <v>1</v>
      </c>
      <c r="L4029" s="65">
        <v>440</v>
      </c>
      <c r="M4029" s="65" t="s">
        <v>501</v>
      </c>
    </row>
    <row r="4030" spans="1:13" ht="12.75" customHeight="1">
      <c r="A4030" s="65" t="str">
        <f>IF(ROW()=1,"KEY",IF(ISNA(VLOOKUP(B4030,車名対応マスタ!B:D,3,FALSE)),"",IF(VLOOKUP(B4030,車名対応マスタ!B:D,3,FALSE)="","",$D4030&amp;" "&amp;IF($G4030="9","J","O")&amp;" "&amp;$I4030&amp;" "&amp;IF($I4030&lt;=TEXT(★完成資料!$A$1,"yyyymm"),TEXT(★完成資料!$A$1,"yyyymm"),"999999")&amp; " " &amp; LEFT(F4030 &amp; "          ",10))))</f>
        <v xml:space="preserve">T O 202207 yyyy00 FCV       </v>
      </c>
      <c r="B4030" s="68" t="s">
        <v>317</v>
      </c>
      <c r="C4030" s="68" t="s">
        <v>23</v>
      </c>
      <c r="D4030" s="68" t="s">
        <v>287</v>
      </c>
      <c r="E4030" s="68" t="s">
        <v>359</v>
      </c>
      <c r="F4030" s="68" t="s">
        <v>464</v>
      </c>
      <c r="G4030" s="68" t="s">
        <v>77</v>
      </c>
      <c r="H4030" s="68" t="s">
        <v>273</v>
      </c>
      <c r="I4030" s="68" t="s">
        <v>655</v>
      </c>
      <c r="J4030" s="65">
        <v>1</v>
      </c>
      <c r="L4030" s="65">
        <v>440</v>
      </c>
      <c r="M4030" s="65" t="s">
        <v>501</v>
      </c>
    </row>
    <row r="4031" spans="1:13" ht="12.75" customHeight="1">
      <c r="A4031" s="65" t="str">
        <f>IF(ROW()=1,"KEY",IF(ISNA(VLOOKUP(B4031,車名対応マスタ!B:D,3,FALSE)),"",IF(VLOOKUP(B4031,車名対応マスタ!B:D,3,FALSE)="","",$D4031&amp;" "&amp;IF($G4031="9","J","O")&amp;" "&amp;$I4031&amp;" "&amp;IF($I4031&lt;=TEXT(★完成資料!$A$1,"yyyymm"),TEXT(★完成資料!$A$1,"yyyymm"),"999999")&amp; " " &amp; LEFT(F4031 &amp; "          ",10))))</f>
        <v xml:space="preserve">T O 202208 yyyy00 FCV       </v>
      </c>
      <c r="B4031" s="68" t="s">
        <v>317</v>
      </c>
      <c r="C4031" s="68" t="s">
        <v>23</v>
      </c>
      <c r="D4031" s="68" t="s">
        <v>287</v>
      </c>
      <c r="E4031" s="68" t="s">
        <v>359</v>
      </c>
      <c r="F4031" s="68" t="s">
        <v>464</v>
      </c>
      <c r="G4031" s="68" t="s">
        <v>204</v>
      </c>
      <c r="H4031" s="68" t="s">
        <v>384</v>
      </c>
      <c r="I4031" s="68" t="s">
        <v>656</v>
      </c>
      <c r="J4031" s="65">
        <v>140</v>
      </c>
      <c r="K4031" s="65">
        <v>0</v>
      </c>
      <c r="L4031" s="65">
        <v>707</v>
      </c>
      <c r="M4031" s="65" t="s">
        <v>386</v>
      </c>
    </row>
    <row r="4032" spans="1:13" ht="12.75" customHeight="1">
      <c r="A4032" s="65" t="str">
        <f>IF(ROW()=1,"KEY",IF(ISNA(VLOOKUP(B4032,車名対応マスタ!B:D,3,FALSE)),"",IF(VLOOKUP(B4032,車名対応マスタ!B:D,3,FALSE)="","",$D4032&amp;" "&amp;IF($G4032="9","J","O")&amp;" "&amp;$I4032&amp;" "&amp;IF($I4032&lt;=TEXT(★完成資料!$A$1,"yyyymm"),TEXT(★完成資料!$A$1,"yyyymm"),"999999")&amp; " " &amp; LEFT(F4032 &amp; "          ",10))))</f>
        <v xml:space="preserve">T O 202201 yyyy00 FCV       </v>
      </c>
      <c r="B4032" s="68" t="s">
        <v>317</v>
      </c>
      <c r="C4032" s="68" t="s">
        <v>23</v>
      </c>
      <c r="D4032" s="68" t="s">
        <v>287</v>
      </c>
      <c r="E4032" s="68" t="s">
        <v>359</v>
      </c>
      <c r="F4032" s="68" t="s">
        <v>464</v>
      </c>
      <c r="G4032" s="68" t="s">
        <v>79</v>
      </c>
      <c r="H4032" s="68" t="s">
        <v>392</v>
      </c>
      <c r="I4032" s="68" t="s">
        <v>639</v>
      </c>
      <c r="J4032" s="65">
        <v>2</v>
      </c>
      <c r="K4032" s="65">
        <v>0</v>
      </c>
      <c r="L4032" s="65">
        <v>801</v>
      </c>
      <c r="M4032" s="65" t="s">
        <v>393</v>
      </c>
    </row>
    <row r="4033" spans="1:13" ht="12.75" customHeight="1">
      <c r="A4033" s="65" t="str">
        <f>IF(ROW()=1,"KEY",IF(ISNA(VLOOKUP(B4033,車名対応マスタ!B:D,3,FALSE)),"",IF(VLOOKUP(B4033,車名対応マスタ!B:D,3,FALSE)="","",$D4033&amp;" "&amp;IF($G4033="9","J","O")&amp;" "&amp;$I4033&amp;" "&amp;IF($I4033&lt;=TEXT(★完成資料!$A$1,"yyyymm"),TEXT(★完成資料!$A$1,"yyyymm"),"999999")&amp; " " &amp; LEFT(F4033 &amp; "          ",10))))</f>
        <v xml:space="preserve">T O 202202 yyyy00 FCV       </v>
      </c>
      <c r="B4033" s="68" t="s">
        <v>317</v>
      </c>
      <c r="C4033" s="68" t="s">
        <v>23</v>
      </c>
      <c r="D4033" s="68" t="s">
        <v>287</v>
      </c>
      <c r="E4033" s="68" t="s">
        <v>359</v>
      </c>
      <c r="F4033" s="68" t="s">
        <v>464</v>
      </c>
      <c r="G4033" s="68" t="s">
        <v>79</v>
      </c>
      <c r="H4033" s="68" t="s">
        <v>392</v>
      </c>
      <c r="I4033" s="68" t="s">
        <v>640</v>
      </c>
      <c r="J4033" s="65">
        <v>1</v>
      </c>
      <c r="K4033" s="65">
        <v>0</v>
      </c>
      <c r="L4033" s="65">
        <v>801</v>
      </c>
      <c r="M4033" s="65" t="s">
        <v>393</v>
      </c>
    </row>
    <row r="4034" spans="1:13" ht="12.75" customHeight="1">
      <c r="A4034" s="65" t="str">
        <f>IF(ROW()=1,"KEY",IF(ISNA(VLOOKUP(B4034,車名対応マスタ!B:D,3,FALSE)),"",IF(VLOOKUP(B4034,車名対応マスタ!B:D,3,FALSE)="","",$D4034&amp;" "&amp;IF($G4034="9","J","O")&amp;" "&amp;$I4034&amp;" "&amp;IF($I4034&lt;=TEXT(★完成資料!$A$1,"yyyymm"),TEXT(★完成資料!$A$1,"yyyymm"),"999999")&amp; " " &amp; LEFT(F4034 &amp; "          ",10))))</f>
        <v xml:space="preserve">T O 202203 yyyy00 FCV       </v>
      </c>
      <c r="B4034" s="68" t="s">
        <v>317</v>
      </c>
      <c r="C4034" s="68" t="s">
        <v>23</v>
      </c>
      <c r="D4034" s="68" t="s">
        <v>287</v>
      </c>
      <c r="E4034" s="68" t="s">
        <v>359</v>
      </c>
      <c r="F4034" s="68" t="s">
        <v>464</v>
      </c>
      <c r="G4034" s="68" t="s">
        <v>79</v>
      </c>
      <c r="H4034" s="68" t="s">
        <v>392</v>
      </c>
      <c r="I4034" s="68" t="s">
        <v>641</v>
      </c>
      <c r="J4034" s="65">
        <v>2</v>
      </c>
      <c r="K4034" s="65">
        <v>0</v>
      </c>
      <c r="L4034" s="65">
        <v>801</v>
      </c>
      <c r="M4034" s="65" t="s">
        <v>393</v>
      </c>
    </row>
    <row r="4035" spans="1:13" ht="12.75" customHeight="1">
      <c r="A4035" s="65" t="str">
        <f>IF(ROW()=1,"KEY",IF(ISNA(VLOOKUP(B4035,車名対応マスタ!B:D,3,FALSE)),"",IF(VLOOKUP(B4035,車名対応マスタ!B:D,3,FALSE)="","",$D4035&amp;" "&amp;IF($G4035="9","J","O")&amp;" "&amp;$I4035&amp;" "&amp;IF($I4035&lt;=TEXT(★完成資料!$A$1,"yyyymm"),TEXT(★完成資料!$A$1,"yyyymm"),"999999")&amp; " " &amp; LEFT(F4035 &amp; "          ",10))))</f>
        <v xml:space="preserve">T O 202204 yyyy00 FCV       </v>
      </c>
      <c r="B4035" s="68" t="s">
        <v>317</v>
      </c>
      <c r="C4035" s="68" t="s">
        <v>23</v>
      </c>
      <c r="D4035" s="68" t="s">
        <v>287</v>
      </c>
      <c r="E4035" s="68" t="s">
        <v>359</v>
      </c>
      <c r="F4035" s="68" t="s">
        <v>464</v>
      </c>
      <c r="G4035" s="68" t="s">
        <v>79</v>
      </c>
      <c r="H4035" s="68" t="s">
        <v>392</v>
      </c>
      <c r="I4035" s="68" t="s">
        <v>642</v>
      </c>
      <c r="J4035" s="65">
        <v>1</v>
      </c>
      <c r="K4035" s="65">
        <v>6</v>
      </c>
      <c r="L4035" s="65">
        <v>801</v>
      </c>
      <c r="M4035" s="65" t="s">
        <v>393</v>
      </c>
    </row>
    <row r="4036" spans="1:13" ht="12.75" customHeight="1">
      <c r="A4036" s="65" t="str">
        <f>IF(ROW()=1,"KEY",IF(ISNA(VLOOKUP(B4036,車名対応マスタ!B:D,3,FALSE)),"",IF(VLOOKUP(B4036,車名対応マスタ!B:D,3,FALSE)="","",$D4036&amp;" "&amp;IF($G4036="9","J","O")&amp;" "&amp;$I4036&amp;" "&amp;IF($I4036&lt;=TEXT(★完成資料!$A$1,"yyyymm"),TEXT(★完成資料!$A$1,"yyyymm"),"999999")&amp; " " &amp; LEFT(F4036 &amp; "          ",10))))</f>
        <v xml:space="preserve">T O 202205 yyyy00 FCV       </v>
      </c>
      <c r="B4036" s="68" t="s">
        <v>317</v>
      </c>
      <c r="C4036" s="68" t="s">
        <v>23</v>
      </c>
      <c r="D4036" s="68" t="s">
        <v>287</v>
      </c>
      <c r="E4036" s="68" t="s">
        <v>359</v>
      </c>
      <c r="F4036" s="68" t="s">
        <v>464</v>
      </c>
      <c r="G4036" s="68" t="s">
        <v>79</v>
      </c>
      <c r="H4036" s="68" t="s">
        <v>392</v>
      </c>
      <c r="I4036" s="68" t="s">
        <v>647</v>
      </c>
      <c r="J4036" s="65">
        <v>1</v>
      </c>
      <c r="K4036" s="65">
        <v>1</v>
      </c>
      <c r="L4036" s="65">
        <v>801</v>
      </c>
      <c r="M4036" s="65" t="s">
        <v>393</v>
      </c>
    </row>
    <row r="4037" spans="1:13" ht="12.75" customHeight="1">
      <c r="A4037" s="65" t="str">
        <f>IF(ROW()=1,"KEY",IF(ISNA(VLOOKUP(B4037,車名対応マスタ!B:D,3,FALSE)),"",IF(VLOOKUP(B4037,車名対応マスタ!B:D,3,FALSE)="","",$D4037&amp;" "&amp;IF($G4037="9","J","O")&amp;" "&amp;$I4037&amp;" "&amp;IF($I4037&lt;=TEXT(★完成資料!$A$1,"yyyymm"),TEXT(★完成資料!$A$1,"yyyymm"),"999999")&amp; " " &amp; LEFT(F4037 &amp; "          ",10))))</f>
        <v xml:space="preserve">T O 202206 yyyy00 FCV       </v>
      </c>
      <c r="B4037" s="68" t="s">
        <v>317</v>
      </c>
      <c r="C4037" s="68" t="s">
        <v>23</v>
      </c>
      <c r="D4037" s="68" t="s">
        <v>287</v>
      </c>
      <c r="E4037" s="68" t="s">
        <v>359</v>
      </c>
      <c r="F4037" s="68" t="s">
        <v>464</v>
      </c>
      <c r="G4037" s="68" t="s">
        <v>79</v>
      </c>
      <c r="H4037" s="68" t="s">
        <v>392</v>
      </c>
      <c r="I4037" s="68" t="s">
        <v>652</v>
      </c>
      <c r="J4037" s="65">
        <v>1</v>
      </c>
      <c r="K4037" s="65">
        <v>0</v>
      </c>
      <c r="L4037" s="65">
        <v>801</v>
      </c>
      <c r="M4037" s="65" t="s">
        <v>393</v>
      </c>
    </row>
    <row r="4038" spans="1:13" ht="12.75" customHeight="1">
      <c r="A4038" s="65" t="str">
        <f>IF(ROW()=1,"KEY",IF(ISNA(VLOOKUP(B4038,車名対応マスタ!B:D,3,FALSE)),"",IF(VLOOKUP(B4038,車名対応マスタ!B:D,3,FALSE)="","",$D4038&amp;" "&amp;IF($G4038="9","J","O")&amp;" "&amp;$I4038&amp;" "&amp;IF($I4038&lt;=TEXT(★完成資料!$A$1,"yyyymm"),TEXT(★完成資料!$A$1,"yyyymm"),"999999")&amp; " " &amp; LEFT(F4038 &amp; "          ",10))))</f>
        <v xml:space="preserve">T O 202207 yyyy00 FCV       </v>
      </c>
      <c r="B4038" s="68" t="s">
        <v>317</v>
      </c>
      <c r="C4038" s="68" t="s">
        <v>23</v>
      </c>
      <c r="D4038" s="68" t="s">
        <v>287</v>
      </c>
      <c r="E4038" s="68" t="s">
        <v>359</v>
      </c>
      <c r="F4038" s="68" t="s">
        <v>464</v>
      </c>
      <c r="G4038" s="68" t="s">
        <v>79</v>
      </c>
      <c r="H4038" s="68" t="s">
        <v>392</v>
      </c>
      <c r="I4038" s="68" t="s">
        <v>655</v>
      </c>
      <c r="J4038" s="65">
        <v>1</v>
      </c>
      <c r="K4038" s="65">
        <v>2</v>
      </c>
      <c r="L4038" s="65">
        <v>801</v>
      </c>
      <c r="M4038" s="65" t="s">
        <v>393</v>
      </c>
    </row>
    <row r="4039" spans="1:13" ht="12.75" customHeight="1">
      <c r="A4039" s="65" t="str">
        <f>IF(ROW()=1,"KEY",IF(ISNA(VLOOKUP(B4039,車名対応マスタ!B:D,3,FALSE)),"",IF(VLOOKUP(B4039,車名対応マスタ!B:D,3,FALSE)="","",$D4039&amp;" "&amp;IF($G4039="9","J","O")&amp;" "&amp;$I4039&amp;" "&amp;IF($I4039&lt;=TEXT(★完成資料!$A$1,"yyyymm"),TEXT(★完成資料!$A$1,"yyyymm"),"999999")&amp; " " &amp; LEFT(F4039 &amp; "          ",10))))</f>
        <v xml:space="preserve">T O 202210 yyyy00 FCV       </v>
      </c>
      <c r="B4039" s="68" t="s">
        <v>317</v>
      </c>
      <c r="C4039" s="68" t="s">
        <v>23</v>
      </c>
      <c r="D4039" s="68" t="s">
        <v>287</v>
      </c>
      <c r="E4039" s="68" t="s">
        <v>359</v>
      </c>
      <c r="F4039" s="68" t="s">
        <v>464</v>
      </c>
      <c r="G4039" s="68" t="s">
        <v>79</v>
      </c>
      <c r="H4039" s="68" t="s">
        <v>392</v>
      </c>
      <c r="I4039" s="68" t="s">
        <v>663</v>
      </c>
      <c r="J4039" s="65">
        <v>3</v>
      </c>
      <c r="K4039" s="65">
        <v>0</v>
      </c>
      <c r="L4039" s="65">
        <v>801</v>
      </c>
      <c r="M4039" s="65" t="s">
        <v>393</v>
      </c>
    </row>
    <row r="4040" spans="1:13" ht="12.75" customHeight="1">
      <c r="A4040" s="65" t="str">
        <f>IF(ROW()=1,"KEY",IF(ISNA(VLOOKUP(B4040,車名対応マスタ!B:D,3,FALSE)),"",IF(VLOOKUP(B4040,車名対応マスタ!B:D,3,FALSE)="","",$D4040&amp;" "&amp;IF($G4040="9","J","O")&amp;" "&amp;$I4040&amp;" "&amp;IF($I4040&lt;=TEXT(★完成資料!$A$1,"yyyymm"),TEXT(★完成資料!$A$1,"yyyymm"),"999999")&amp; " " &amp; LEFT(F4040 &amp; "          ",10))))</f>
        <v xml:space="preserve">T O 202201 yyyy00 FCV       </v>
      </c>
      <c r="B4040" s="68" t="s">
        <v>317</v>
      </c>
      <c r="C4040" s="68" t="s">
        <v>23</v>
      </c>
      <c r="D4040" s="68" t="s">
        <v>287</v>
      </c>
      <c r="E4040" s="68" t="s">
        <v>359</v>
      </c>
      <c r="F4040" s="68" t="s">
        <v>464</v>
      </c>
      <c r="G4040" s="68" t="s">
        <v>79</v>
      </c>
      <c r="H4040" s="68" t="s">
        <v>392</v>
      </c>
      <c r="I4040" s="68" t="s">
        <v>639</v>
      </c>
      <c r="J4040" s="65">
        <v>1</v>
      </c>
      <c r="L4040" s="65">
        <v>809</v>
      </c>
      <c r="M4040" s="65" t="s">
        <v>394</v>
      </c>
    </row>
    <row r="4041" spans="1:13" ht="12.75" customHeight="1">
      <c r="A4041" s="65" t="str">
        <f>IF(ROW()=1,"KEY",IF(ISNA(VLOOKUP(B4041,車名対応マスタ!B:D,3,FALSE)),"",IF(VLOOKUP(B4041,車名対応マスタ!B:D,3,FALSE)="","",$D4041&amp;" "&amp;IF($G4041="9","J","O")&amp;" "&amp;$I4041&amp;" "&amp;IF($I4041&lt;=TEXT(★完成資料!$A$1,"yyyymm"),TEXT(★完成資料!$A$1,"yyyymm"),"999999")&amp; " " &amp; LEFT(F4041 &amp; "          ",10))))</f>
        <v xml:space="preserve">T O 202202 yyyy00 FCV       </v>
      </c>
      <c r="B4041" s="68" t="s">
        <v>317</v>
      </c>
      <c r="C4041" s="68" t="s">
        <v>23</v>
      </c>
      <c r="D4041" s="68" t="s">
        <v>287</v>
      </c>
      <c r="E4041" s="68" t="s">
        <v>359</v>
      </c>
      <c r="F4041" s="68" t="s">
        <v>464</v>
      </c>
      <c r="G4041" s="68" t="s">
        <v>79</v>
      </c>
      <c r="H4041" s="68" t="s">
        <v>392</v>
      </c>
      <c r="I4041" s="68" t="s">
        <v>640</v>
      </c>
      <c r="J4041" s="65">
        <v>8</v>
      </c>
      <c r="L4041" s="65">
        <v>809</v>
      </c>
      <c r="M4041" s="65" t="s">
        <v>394</v>
      </c>
    </row>
    <row r="4042" spans="1:13" ht="12.75" customHeight="1">
      <c r="A4042" s="65" t="str">
        <f>IF(ROW()=1,"KEY",IF(ISNA(VLOOKUP(B4042,車名対応マスタ!B:D,3,FALSE)),"",IF(VLOOKUP(B4042,車名対応マスタ!B:D,3,FALSE)="","",$D4042&amp;" "&amp;IF($G4042="9","J","O")&amp;" "&amp;$I4042&amp;" "&amp;IF($I4042&lt;=TEXT(★完成資料!$A$1,"yyyymm"),TEXT(★完成資料!$A$1,"yyyymm"),"999999")&amp; " " &amp; LEFT(F4042 &amp; "          ",10))))</f>
        <v xml:space="preserve">T O 202203 yyyy00 FCV       </v>
      </c>
      <c r="B4042" s="68" t="s">
        <v>317</v>
      </c>
      <c r="C4042" s="68" t="s">
        <v>23</v>
      </c>
      <c r="D4042" s="68" t="s">
        <v>287</v>
      </c>
      <c r="E4042" s="68" t="s">
        <v>359</v>
      </c>
      <c r="F4042" s="68" t="s">
        <v>464</v>
      </c>
      <c r="G4042" s="68" t="s">
        <v>79</v>
      </c>
      <c r="H4042" s="68" t="s">
        <v>392</v>
      </c>
      <c r="I4042" s="68" t="s">
        <v>641</v>
      </c>
      <c r="J4042" s="65">
        <v>1</v>
      </c>
      <c r="K4042" s="65">
        <v>0</v>
      </c>
      <c r="L4042" s="65">
        <v>809</v>
      </c>
      <c r="M4042" s="65" t="s">
        <v>394</v>
      </c>
    </row>
    <row r="4043" spans="1:13" ht="12.75" customHeight="1">
      <c r="A4043" s="65" t="str">
        <f>IF(ROW()=1,"KEY",IF(ISNA(VLOOKUP(B4043,車名対応マスタ!B:D,3,FALSE)),"",IF(VLOOKUP(B4043,車名対応マスタ!B:D,3,FALSE)="","",$D4043&amp;" "&amp;IF($G4043="9","J","O")&amp;" "&amp;$I4043&amp;" "&amp;IF($I4043&lt;=TEXT(★完成資料!$A$1,"yyyymm"),TEXT(★完成資料!$A$1,"yyyymm"),"999999")&amp; " " &amp; LEFT(F4043 &amp; "          ",10))))</f>
        <v xml:space="preserve">T J 202201 yyyy00 FCV       </v>
      </c>
      <c r="B4043" s="68" t="s">
        <v>317</v>
      </c>
      <c r="C4043" s="68" t="s">
        <v>23</v>
      </c>
      <c r="D4043" s="68" t="s">
        <v>287</v>
      </c>
      <c r="E4043" s="68" t="s">
        <v>359</v>
      </c>
      <c r="F4043" s="68" t="s">
        <v>464</v>
      </c>
      <c r="G4043" s="68" t="s">
        <v>82</v>
      </c>
      <c r="H4043" s="68" t="s">
        <v>403</v>
      </c>
      <c r="I4043" s="68" t="s">
        <v>639</v>
      </c>
      <c r="J4043" s="65">
        <v>155</v>
      </c>
      <c r="K4043" s="65">
        <v>340</v>
      </c>
      <c r="L4043" s="65">
        <v>930</v>
      </c>
      <c r="M4043" s="65" t="s">
        <v>249</v>
      </c>
    </row>
    <row r="4044" spans="1:13" ht="12.75" customHeight="1">
      <c r="A4044" s="65" t="str">
        <f>IF(ROW()=1,"KEY",IF(ISNA(VLOOKUP(B4044,車名対応マスタ!B:D,3,FALSE)),"",IF(VLOOKUP(B4044,車名対応マスタ!B:D,3,FALSE)="","",$D4044&amp;" "&amp;IF($G4044="9","J","O")&amp;" "&amp;$I4044&amp;" "&amp;IF($I4044&lt;=TEXT(★完成資料!$A$1,"yyyymm"),TEXT(★完成資料!$A$1,"yyyymm"),"999999")&amp; " " &amp; LEFT(F4044 &amp; "          ",10))))</f>
        <v xml:space="preserve">T J 202202 yyyy00 FCV       </v>
      </c>
      <c r="B4044" s="68" t="s">
        <v>317</v>
      </c>
      <c r="C4044" s="68" t="s">
        <v>23</v>
      </c>
      <c r="D4044" s="68" t="s">
        <v>287</v>
      </c>
      <c r="E4044" s="68" t="s">
        <v>359</v>
      </c>
      <c r="F4044" s="68" t="s">
        <v>464</v>
      </c>
      <c r="G4044" s="68" t="s">
        <v>82</v>
      </c>
      <c r="H4044" s="68" t="s">
        <v>403</v>
      </c>
      <c r="I4044" s="68" t="s">
        <v>640</v>
      </c>
      <c r="J4044" s="65">
        <v>163</v>
      </c>
      <c r="K4044" s="65">
        <v>346</v>
      </c>
      <c r="L4044" s="65">
        <v>930</v>
      </c>
      <c r="M4044" s="65" t="s">
        <v>249</v>
      </c>
    </row>
    <row r="4045" spans="1:13" ht="12.75" customHeight="1">
      <c r="A4045" s="65" t="str">
        <f>IF(ROW()=1,"KEY",IF(ISNA(VLOOKUP(B4045,車名対応マスタ!B:D,3,FALSE)),"",IF(VLOOKUP(B4045,車名対応マスタ!B:D,3,FALSE)="","",$D4045&amp;" "&amp;IF($G4045="9","J","O")&amp;" "&amp;$I4045&amp;" "&amp;IF($I4045&lt;=TEXT(★完成資料!$A$1,"yyyymm"),TEXT(★完成資料!$A$1,"yyyymm"),"999999")&amp; " " &amp; LEFT(F4045 &amp; "          ",10))))</f>
        <v xml:space="preserve">T J 202203 yyyy00 FCV       </v>
      </c>
      <c r="B4045" s="68" t="s">
        <v>317</v>
      </c>
      <c r="C4045" s="68" t="s">
        <v>23</v>
      </c>
      <c r="D4045" s="68" t="s">
        <v>287</v>
      </c>
      <c r="E4045" s="68" t="s">
        <v>359</v>
      </c>
      <c r="F4045" s="68" t="s">
        <v>464</v>
      </c>
      <c r="G4045" s="68" t="s">
        <v>82</v>
      </c>
      <c r="H4045" s="68" t="s">
        <v>403</v>
      </c>
      <c r="I4045" s="68" t="s">
        <v>641</v>
      </c>
      <c r="J4045" s="65">
        <v>139</v>
      </c>
      <c r="K4045" s="65">
        <v>239</v>
      </c>
      <c r="L4045" s="65">
        <v>930</v>
      </c>
      <c r="M4045" s="65" t="s">
        <v>249</v>
      </c>
    </row>
    <row r="4046" spans="1:13" ht="12.75" customHeight="1">
      <c r="A4046" s="65" t="str">
        <f>IF(ROW()=1,"KEY",IF(ISNA(VLOOKUP(B4046,車名対応マスタ!B:D,3,FALSE)),"",IF(VLOOKUP(B4046,車名対応マスタ!B:D,3,FALSE)="","",$D4046&amp;" "&amp;IF($G4046="9","J","O")&amp;" "&amp;$I4046&amp;" "&amp;IF($I4046&lt;=TEXT(★完成資料!$A$1,"yyyymm"),TEXT(★完成資料!$A$1,"yyyymm"),"999999")&amp; " " &amp; LEFT(F4046 &amp; "          ",10))))</f>
        <v xml:space="preserve">T J 202204 yyyy00 FCV       </v>
      </c>
      <c r="B4046" s="68" t="s">
        <v>317</v>
      </c>
      <c r="C4046" s="68" t="s">
        <v>23</v>
      </c>
      <c r="D4046" s="68" t="s">
        <v>287</v>
      </c>
      <c r="E4046" s="68" t="s">
        <v>359</v>
      </c>
      <c r="F4046" s="68" t="s">
        <v>464</v>
      </c>
      <c r="G4046" s="68" t="s">
        <v>82</v>
      </c>
      <c r="H4046" s="68" t="s">
        <v>403</v>
      </c>
      <c r="I4046" s="68" t="s">
        <v>642</v>
      </c>
      <c r="J4046" s="65">
        <v>82</v>
      </c>
      <c r="K4046" s="65">
        <v>224</v>
      </c>
      <c r="L4046" s="65">
        <v>930</v>
      </c>
      <c r="M4046" s="65" t="s">
        <v>249</v>
      </c>
    </row>
    <row r="4047" spans="1:13" ht="12.75" customHeight="1">
      <c r="A4047" s="65" t="str">
        <f>IF(ROW()=1,"KEY",IF(ISNA(VLOOKUP(B4047,車名対応マスタ!B:D,3,FALSE)),"",IF(VLOOKUP(B4047,車名対応マスタ!B:D,3,FALSE)="","",$D4047&amp;" "&amp;IF($G4047="9","J","O")&amp;" "&amp;$I4047&amp;" "&amp;IF($I4047&lt;=TEXT(★完成資料!$A$1,"yyyymm"),TEXT(★完成資料!$A$1,"yyyymm"),"999999")&amp; " " &amp; LEFT(F4047 &amp; "          ",10))))</f>
        <v xml:space="preserve">T J 202205 yyyy00 FCV       </v>
      </c>
      <c r="B4047" s="68" t="s">
        <v>317</v>
      </c>
      <c r="C4047" s="68" t="s">
        <v>23</v>
      </c>
      <c r="D4047" s="68" t="s">
        <v>287</v>
      </c>
      <c r="E4047" s="68" t="s">
        <v>359</v>
      </c>
      <c r="F4047" s="68" t="s">
        <v>464</v>
      </c>
      <c r="G4047" s="68" t="s">
        <v>82</v>
      </c>
      <c r="H4047" s="68" t="s">
        <v>403</v>
      </c>
      <c r="I4047" s="68" t="s">
        <v>647</v>
      </c>
      <c r="J4047" s="65">
        <v>28</v>
      </c>
      <c r="K4047" s="65">
        <v>298</v>
      </c>
      <c r="L4047" s="65">
        <v>930</v>
      </c>
      <c r="M4047" s="65" t="s">
        <v>249</v>
      </c>
    </row>
    <row r="4048" spans="1:13" ht="12.75" customHeight="1">
      <c r="A4048" s="65" t="str">
        <f>IF(ROW()=1,"KEY",IF(ISNA(VLOOKUP(B4048,車名対応マスタ!B:D,3,FALSE)),"",IF(VLOOKUP(B4048,車名対応マスタ!B:D,3,FALSE)="","",$D4048&amp;" "&amp;IF($G4048="9","J","O")&amp;" "&amp;$I4048&amp;" "&amp;IF($I4048&lt;=TEXT(★完成資料!$A$1,"yyyymm"),TEXT(★完成資料!$A$1,"yyyymm"),"999999")&amp; " " &amp; LEFT(F4048 &amp; "          ",10))))</f>
        <v xml:space="preserve">T J 202206 yyyy00 FCV       </v>
      </c>
      <c r="B4048" s="68" t="s">
        <v>317</v>
      </c>
      <c r="C4048" s="68" t="s">
        <v>23</v>
      </c>
      <c r="D4048" s="68" t="s">
        <v>287</v>
      </c>
      <c r="E4048" s="68" t="s">
        <v>359</v>
      </c>
      <c r="F4048" s="68" t="s">
        <v>464</v>
      </c>
      <c r="G4048" s="68" t="s">
        <v>82</v>
      </c>
      <c r="H4048" s="68" t="s">
        <v>403</v>
      </c>
      <c r="I4048" s="68" t="s">
        <v>652</v>
      </c>
      <c r="J4048" s="65">
        <v>49</v>
      </c>
      <c r="K4048" s="65">
        <v>313</v>
      </c>
      <c r="L4048" s="65">
        <v>930</v>
      </c>
      <c r="M4048" s="65" t="s">
        <v>249</v>
      </c>
    </row>
    <row r="4049" spans="1:13" ht="12.75" customHeight="1">
      <c r="A4049" s="65" t="str">
        <f>IF(ROW()=1,"KEY",IF(ISNA(VLOOKUP(B4049,車名対応マスタ!B:D,3,FALSE)),"",IF(VLOOKUP(B4049,車名対応マスタ!B:D,3,FALSE)="","",$D4049&amp;" "&amp;IF($G4049="9","J","O")&amp;" "&amp;$I4049&amp;" "&amp;IF($I4049&lt;=TEXT(★完成資料!$A$1,"yyyymm"),TEXT(★完成資料!$A$1,"yyyymm"),"999999")&amp; " " &amp; LEFT(F4049 &amp; "          ",10))))</f>
        <v xml:space="preserve">T J 202207 yyyy00 FCV       </v>
      </c>
      <c r="B4049" s="68" t="s">
        <v>317</v>
      </c>
      <c r="C4049" s="68" t="s">
        <v>23</v>
      </c>
      <c r="D4049" s="68" t="s">
        <v>287</v>
      </c>
      <c r="E4049" s="68" t="s">
        <v>359</v>
      </c>
      <c r="F4049" s="68" t="s">
        <v>464</v>
      </c>
      <c r="G4049" s="68" t="s">
        <v>82</v>
      </c>
      <c r="H4049" s="68" t="s">
        <v>403</v>
      </c>
      <c r="I4049" s="68" t="s">
        <v>655</v>
      </c>
      <c r="J4049" s="65">
        <v>14</v>
      </c>
      <c r="K4049" s="65">
        <v>207</v>
      </c>
      <c r="L4049" s="65">
        <v>930</v>
      </c>
      <c r="M4049" s="65" t="s">
        <v>249</v>
      </c>
    </row>
    <row r="4050" spans="1:13" ht="12.75" customHeight="1">
      <c r="A4050" s="65" t="str">
        <f>IF(ROW()=1,"KEY",IF(ISNA(VLOOKUP(B4050,車名対応マスタ!B:D,3,FALSE)),"",IF(VLOOKUP(B4050,車名対応マスタ!B:D,3,FALSE)="","",$D4050&amp;" "&amp;IF($G4050="9","J","O")&amp;" "&amp;$I4050&amp;" "&amp;IF($I4050&lt;=TEXT(★完成資料!$A$1,"yyyymm"),TEXT(★完成資料!$A$1,"yyyymm"),"999999")&amp; " " &amp; LEFT(F4050 &amp; "          ",10))))</f>
        <v xml:space="preserve">T J 202208 yyyy00 FCV       </v>
      </c>
      <c r="B4050" s="68" t="s">
        <v>317</v>
      </c>
      <c r="C4050" s="68" t="s">
        <v>23</v>
      </c>
      <c r="D4050" s="68" t="s">
        <v>287</v>
      </c>
      <c r="E4050" s="68" t="s">
        <v>359</v>
      </c>
      <c r="F4050" s="68" t="s">
        <v>464</v>
      </c>
      <c r="G4050" s="68" t="s">
        <v>82</v>
      </c>
      <c r="H4050" s="68" t="s">
        <v>403</v>
      </c>
      <c r="I4050" s="68" t="s">
        <v>656</v>
      </c>
      <c r="J4050" s="65">
        <v>10</v>
      </c>
      <c r="K4050" s="65">
        <v>114</v>
      </c>
      <c r="L4050" s="65">
        <v>930</v>
      </c>
      <c r="M4050" s="65" t="s">
        <v>249</v>
      </c>
    </row>
    <row r="4051" spans="1:13" ht="12.75" customHeight="1">
      <c r="A4051" s="65" t="str">
        <f>IF(ROW()=1,"KEY",IF(ISNA(VLOOKUP(B4051,車名対応マスタ!B:D,3,FALSE)),"",IF(VLOOKUP(B4051,車名対応マスタ!B:D,3,FALSE)="","",$D4051&amp;" "&amp;IF($G4051="9","J","O")&amp;" "&amp;$I4051&amp;" "&amp;IF($I4051&lt;=TEXT(★完成資料!$A$1,"yyyymm"),TEXT(★完成資料!$A$1,"yyyymm"),"999999")&amp; " " &amp; LEFT(F4051 &amp; "          ",10))))</f>
        <v xml:space="preserve">T J 202209 yyyy00 FCV       </v>
      </c>
      <c r="B4051" s="68" t="s">
        <v>317</v>
      </c>
      <c r="C4051" s="68" t="s">
        <v>23</v>
      </c>
      <c r="D4051" s="68" t="s">
        <v>287</v>
      </c>
      <c r="E4051" s="68" t="s">
        <v>359</v>
      </c>
      <c r="F4051" s="68" t="s">
        <v>464</v>
      </c>
      <c r="G4051" s="68" t="s">
        <v>82</v>
      </c>
      <c r="H4051" s="68" t="s">
        <v>403</v>
      </c>
      <c r="I4051" s="68" t="s">
        <v>657</v>
      </c>
      <c r="J4051" s="65">
        <v>29</v>
      </c>
      <c r="K4051" s="65">
        <v>84</v>
      </c>
      <c r="L4051" s="65">
        <v>930</v>
      </c>
      <c r="M4051" s="65" t="s">
        <v>249</v>
      </c>
    </row>
    <row r="4052" spans="1:13" ht="12.75" customHeight="1">
      <c r="A4052" s="65" t="str">
        <f>IF(ROW()=1,"KEY",IF(ISNA(VLOOKUP(B4052,車名対応マスタ!B:D,3,FALSE)),"",IF(VLOOKUP(B4052,車名対応マスタ!B:D,3,FALSE)="","",$D4052&amp;" "&amp;IF($G4052="9","J","O")&amp;" "&amp;$I4052&amp;" "&amp;IF($I4052&lt;=TEXT(★完成資料!$A$1,"yyyymm"),TEXT(★完成資料!$A$1,"yyyymm"),"999999")&amp; " " &amp; LEFT(F4052 &amp; "          ",10))))</f>
        <v xml:space="preserve">T J 202210 yyyy00 FCV       </v>
      </c>
      <c r="B4052" s="68" t="s">
        <v>317</v>
      </c>
      <c r="C4052" s="68" t="s">
        <v>23</v>
      </c>
      <c r="D4052" s="68" t="s">
        <v>287</v>
      </c>
      <c r="E4052" s="68" t="s">
        <v>359</v>
      </c>
      <c r="F4052" s="68" t="s">
        <v>464</v>
      </c>
      <c r="G4052" s="68" t="s">
        <v>82</v>
      </c>
      <c r="H4052" s="68" t="s">
        <v>403</v>
      </c>
      <c r="I4052" s="68" t="s">
        <v>663</v>
      </c>
      <c r="J4052" s="65">
        <v>78</v>
      </c>
      <c r="K4052" s="65">
        <v>46</v>
      </c>
      <c r="L4052" s="65">
        <v>930</v>
      </c>
      <c r="M4052" s="65" t="s">
        <v>249</v>
      </c>
    </row>
    <row r="4053" spans="1:13" ht="12.75" customHeight="1">
      <c r="A4053" s="65" t="str">
        <f>IF(ROW()=1,"KEY",IF(ISNA(VLOOKUP(B4053,車名対応マスタ!B:D,3,FALSE)),"",IF(VLOOKUP(B4053,車名対応マスタ!B:D,3,FALSE)="","",$D4053&amp;" "&amp;IF($G4053="9","J","O")&amp;" "&amp;$I4053&amp;" "&amp;IF($I4053&lt;=TEXT(★完成資料!$A$1,"yyyymm"),TEXT(★完成資料!$A$1,"yyyymm"),"999999")&amp; " " &amp; LEFT(F4053 &amp; "          ",10))))</f>
        <v xml:space="preserve">T O 202201 yyyy00 HV        </v>
      </c>
      <c r="B4053" s="68" t="s">
        <v>318</v>
      </c>
      <c r="C4053" s="68" t="s">
        <v>465</v>
      </c>
      <c r="D4053" s="68" t="s">
        <v>287</v>
      </c>
      <c r="E4053" s="68" t="s">
        <v>359</v>
      </c>
      <c r="F4053" s="68" t="s">
        <v>360</v>
      </c>
      <c r="G4053" s="68" t="s">
        <v>204</v>
      </c>
      <c r="H4053" s="68" t="s">
        <v>384</v>
      </c>
      <c r="I4053" s="68" t="s">
        <v>639</v>
      </c>
      <c r="J4053" s="65">
        <v>66</v>
      </c>
      <c r="K4053" s="65">
        <v>43</v>
      </c>
      <c r="L4053" s="65">
        <v>708</v>
      </c>
      <c r="M4053" s="65" t="s">
        <v>385</v>
      </c>
    </row>
    <row r="4054" spans="1:13" ht="12.75" customHeight="1">
      <c r="A4054" s="65" t="str">
        <f>IF(ROW()=1,"KEY",IF(ISNA(VLOOKUP(B4054,車名対応マスタ!B:D,3,FALSE)),"",IF(VLOOKUP(B4054,車名対応マスタ!B:D,3,FALSE)="","",$D4054&amp;" "&amp;IF($G4054="9","J","O")&amp;" "&amp;$I4054&amp;" "&amp;IF($I4054&lt;=TEXT(★完成資料!$A$1,"yyyymm"),TEXT(★完成資料!$A$1,"yyyymm"),"999999")&amp; " " &amp; LEFT(F4054 &amp; "          ",10))))</f>
        <v xml:space="preserve">T O 202202 yyyy00 HV        </v>
      </c>
      <c r="B4054" s="68" t="s">
        <v>318</v>
      </c>
      <c r="C4054" s="68" t="s">
        <v>465</v>
      </c>
      <c r="D4054" s="68" t="s">
        <v>287</v>
      </c>
      <c r="E4054" s="68" t="s">
        <v>359</v>
      </c>
      <c r="F4054" s="68" t="s">
        <v>360</v>
      </c>
      <c r="G4054" s="68" t="s">
        <v>204</v>
      </c>
      <c r="H4054" s="68" t="s">
        <v>384</v>
      </c>
      <c r="I4054" s="68" t="s">
        <v>640</v>
      </c>
      <c r="J4054" s="65">
        <v>39</v>
      </c>
      <c r="K4054" s="65">
        <v>85</v>
      </c>
      <c r="L4054" s="65">
        <v>708</v>
      </c>
      <c r="M4054" s="65" t="s">
        <v>385</v>
      </c>
    </row>
    <row r="4055" spans="1:13" ht="12.75" customHeight="1">
      <c r="A4055" s="65" t="str">
        <f>IF(ROW()=1,"KEY",IF(ISNA(VLOOKUP(B4055,車名対応マスタ!B:D,3,FALSE)),"",IF(VLOOKUP(B4055,車名対応マスタ!B:D,3,FALSE)="","",$D4055&amp;" "&amp;IF($G4055="9","J","O")&amp;" "&amp;$I4055&amp;" "&amp;IF($I4055&lt;=TEXT(★完成資料!$A$1,"yyyymm"),TEXT(★完成資料!$A$1,"yyyymm"),"999999")&amp; " " &amp; LEFT(F4055 &amp; "          ",10))))</f>
        <v xml:space="preserve">T O 202203 yyyy00 HV        </v>
      </c>
      <c r="B4055" s="68" t="s">
        <v>318</v>
      </c>
      <c r="C4055" s="68" t="s">
        <v>465</v>
      </c>
      <c r="D4055" s="68" t="s">
        <v>287</v>
      </c>
      <c r="E4055" s="68" t="s">
        <v>359</v>
      </c>
      <c r="F4055" s="68" t="s">
        <v>360</v>
      </c>
      <c r="G4055" s="68" t="s">
        <v>204</v>
      </c>
      <c r="H4055" s="68" t="s">
        <v>384</v>
      </c>
      <c r="I4055" s="68" t="s">
        <v>641</v>
      </c>
      <c r="J4055" s="65">
        <v>94</v>
      </c>
      <c r="K4055" s="65">
        <v>120</v>
      </c>
      <c r="L4055" s="65">
        <v>708</v>
      </c>
      <c r="M4055" s="65" t="s">
        <v>385</v>
      </c>
    </row>
    <row r="4056" spans="1:13" ht="12.75" customHeight="1">
      <c r="A4056" s="65" t="str">
        <f>IF(ROW()=1,"KEY",IF(ISNA(VLOOKUP(B4056,車名対応マスタ!B:D,3,FALSE)),"",IF(VLOOKUP(B4056,車名対応マスタ!B:D,3,FALSE)="","",$D4056&amp;" "&amp;IF($G4056="9","J","O")&amp;" "&amp;$I4056&amp;" "&amp;IF($I4056&lt;=TEXT(★完成資料!$A$1,"yyyymm"),TEXT(★完成資料!$A$1,"yyyymm"),"999999")&amp; " " &amp; LEFT(F4056 &amp; "          ",10))))</f>
        <v xml:space="preserve">T O 202204 yyyy00 HV        </v>
      </c>
      <c r="B4056" s="68" t="s">
        <v>318</v>
      </c>
      <c r="C4056" s="68" t="s">
        <v>465</v>
      </c>
      <c r="D4056" s="68" t="s">
        <v>287</v>
      </c>
      <c r="E4056" s="68" t="s">
        <v>359</v>
      </c>
      <c r="F4056" s="68" t="s">
        <v>360</v>
      </c>
      <c r="G4056" s="68" t="s">
        <v>204</v>
      </c>
      <c r="H4056" s="68" t="s">
        <v>384</v>
      </c>
      <c r="I4056" s="68" t="s">
        <v>642</v>
      </c>
      <c r="J4056" s="65">
        <v>100</v>
      </c>
      <c r="K4056" s="65">
        <v>94</v>
      </c>
      <c r="L4056" s="65">
        <v>708</v>
      </c>
      <c r="M4056" s="65" t="s">
        <v>385</v>
      </c>
    </row>
    <row r="4057" spans="1:13" ht="12.75" customHeight="1">
      <c r="A4057" s="65" t="str">
        <f>IF(ROW()=1,"KEY",IF(ISNA(VLOOKUP(B4057,車名対応マスタ!B:D,3,FALSE)),"",IF(VLOOKUP(B4057,車名対応マスタ!B:D,3,FALSE)="","",$D4057&amp;" "&amp;IF($G4057="9","J","O")&amp;" "&amp;$I4057&amp;" "&amp;IF($I4057&lt;=TEXT(★完成資料!$A$1,"yyyymm"),TEXT(★完成資料!$A$1,"yyyymm"),"999999")&amp; " " &amp; LEFT(F4057 &amp; "          ",10))))</f>
        <v xml:space="preserve">T O 202205 yyyy00 HV        </v>
      </c>
      <c r="B4057" s="68" t="s">
        <v>318</v>
      </c>
      <c r="C4057" s="68" t="s">
        <v>465</v>
      </c>
      <c r="D4057" s="68" t="s">
        <v>287</v>
      </c>
      <c r="E4057" s="68" t="s">
        <v>359</v>
      </c>
      <c r="F4057" s="68" t="s">
        <v>360</v>
      </c>
      <c r="G4057" s="68" t="s">
        <v>204</v>
      </c>
      <c r="H4057" s="68" t="s">
        <v>384</v>
      </c>
      <c r="I4057" s="68" t="s">
        <v>647</v>
      </c>
      <c r="J4057" s="65">
        <v>120</v>
      </c>
      <c r="K4057" s="65">
        <v>58</v>
      </c>
      <c r="L4057" s="65">
        <v>708</v>
      </c>
      <c r="M4057" s="65" t="s">
        <v>385</v>
      </c>
    </row>
    <row r="4058" spans="1:13" ht="12.75" customHeight="1">
      <c r="A4058" s="65" t="str">
        <f>IF(ROW()=1,"KEY",IF(ISNA(VLOOKUP(B4058,車名対応マスタ!B:D,3,FALSE)),"",IF(VLOOKUP(B4058,車名対応マスタ!B:D,3,FALSE)="","",$D4058&amp;" "&amp;IF($G4058="9","J","O")&amp;" "&amp;$I4058&amp;" "&amp;IF($I4058&lt;=TEXT(★完成資料!$A$1,"yyyymm"),TEXT(★完成資料!$A$1,"yyyymm"),"999999")&amp; " " &amp; LEFT(F4058 &amp; "          ",10))))</f>
        <v xml:space="preserve">T O 202206 yyyy00 HV        </v>
      </c>
      <c r="B4058" s="68" t="s">
        <v>318</v>
      </c>
      <c r="C4058" s="68" t="s">
        <v>465</v>
      </c>
      <c r="D4058" s="68" t="s">
        <v>287</v>
      </c>
      <c r="E4058" s="68" t="s">
        <v>359</v>
      </c>
      <c r="F4058" s="68" t="s">
        <v>360</v>
      </c>
      <c r="G4058" s="68" t="s">
        <v>204</v>
      </c>
      <c r="H4058" s="68" t="s">
        <v>384</v>
      </c>
      <c r="I4058" s="68" t="s">
        <v>652</v>
      </c>
      <c r="J4058" s="65">
        <v>128</v>
      </c>
      <c r="K4058" s="65">
        <v>57</v>
      </c>
      <c r="L4058" s="65">
        <v>708</v>
      </c>
      <c r="M4058" s="65" t="s">
        <v>385</v>
      </c>
    </row>
    <row r="4059" spans="1:13" ht="12.75" customHeight="1">
      <c r="A4059" s="65" t="str">
        <f>IF(ROW()=1,"KEY",IF(ISNA(VLOOKUP(B4059,車名対応マスタ!B:D,3,FALSE)),"",IF(VLOOKUP(B4059,車名対応マスタ!B:D,3,FALSE)="","",$D4059&amp;" "&amp;IF($G4059="9","J","O")&amp;" "&amp;$I4059&amp;" "&amp;IF($I4059&lt;=TEXT(★完成資料!$A$1,"yyyymm"),TEXT(★完成資料!$A$1,"yyyymm"),"999999")&amp; " " &amp; LEFT(F4059 &amp; "          ",10))))</f>
        <v xml:space="preserve">T O 202207 yyyy00 HV        </v>
      </c>
      <c r="B4059" s="68" t="s">
        <v>318</v>
      </c>
      <c r="C4059" s="68" t="s">
        <v>465</v>
      </c>
      <c r="D4059" s="68" t="s">
        <v>287</v>
      </c>
      <c r="E4059" s="68" t="s">
        <v>359</v>
      </c>
      <c r="F4059" s="68" t="s">
        <v>360</v>
      </c>
      <c r="G4059" s="68" t="s">
        <v>204</v>
      </c>
      <c r="H4059" s="68" t="s">
        <v>384</v>
      </c>
      <c r="I4059" s="68" t="s">
        <v>655</v>
      </c>
      <c r="J4059" s="65">
        <v>103</v>
      </c>
      <c r="K4059" s="65">
        <v>99</v>
      </c>
      <c r="L4059" s="65">
        <v>708</v>
      </c>
      <c r="M4059" s="65" t="s">
        <v>385</v>
      </c>
    </row>
    <row r="4060" spans="1:13" ht="12.75" customHeight="1">
      <c r="A4060" s="65" t="str">
        <f>IF(ROW()=1,"KEY",IF(ISNA(VLOOKUP(B4060,車名対応マスタ!B:D,3,FALSE)),"",IF(VLOOKUP(B4060,車名対応マスタ!B:D,3,FALSE)="","",$D4060&amp;" "&amp;IF($G4060="9","J","O")&amp;" "&amp;$I4060&amp;" "&amp;IF($I4060&lt;=TEXT(★完成資料!$A$1,"yyyymm"),TEXT(★完成資料!$A$1,"yyyymm"),"999999")&amp; " " &amp; LEFT(F4060 &amp; "          ",10))))</f>
        <v xml:space="preserve">T O 202208 yyyy00 HV        </v>
      </c>
      <c r="B4060" s="68" t="s">
        <v>318</v>
      </c>
      <c r="C4060" s="68" t="s">
        <v>465</v>
      </c>
      <c r="D4060" s="68" t="s">
        <v>287</v>
      </c>
      <c r="E4060" s="68" t="s">
        <v>359</v>
      </c>
      <c r="F4060" s="68" t="s">
        <v>360</v>
      </c>
      <c r="G4060" s="68" t="s">
        <v>204</v>
      </c>
      <c r="H4060" s="68" t="s">
        <v>384</v>
      </c>
      <c r="I4060" s="68" t="s">
        <v>656</v>
      </c>
      <c r="J4060" s="65">
        <v>91</v>
      </c>
      <c r="K4060" s="65">
        <v>111</v>
      </c>
      <c r="L4060" s="65">
        <v>708</v>
      </c>
      <c r="M4060" s="65" t="s">
        <v>385</v>
      </c>
    </row>
    <row r="4061" spans="1:13" ht="12.75" customHeight="1">
      <c r="A4061" s="65" t="str">
        <f>IF(ROW()=1,"KEY",IF(ISNA(VLOOKUP(B4061,車名対応マスタ!B:D,3,FALSE)),"",IF(VLOOKUP(B4061,車名対応マスタ!B:D,3,FALSE)="","",$D4061&amp;" "&amp;IF($G4061="9","J","O")&amp;" "&amp;$I4061&amp;" "&amp;IF($I4061&lt;=TEXT(★完成資料!$A$1,"yyyymm"),TEXT(★完成資料!$A$1,"yyyymm"),"999999")&amp; " " &amp; LEFT(F4061 &amp; "          ",10))))</f>
        <v xml:space="preserve">T O 202209 yyyy00 HV        </v>
      </c>
      <c r="B4061" s="68" t="s">
        <v>318</v>
      </c>
      <c r="C4061" s="68" t="s">
        <v>465</v>
      </c>
      <c r="D4061" s="68" t="s">
        <v>287</v>
      </c>
      <c r="E4061" s="68" t="s">
        <v>359</v>
      </c>
      <c r="F4061" s="68" t="s">
        <v>360</v>
      </c>
      <c r="G4061" s="68" t="s">
        <v>204</v>
      </c>
      <c r="H4061" s="68" t="s">
        <v>384</v>
      </c>
      <c r="I4061" s="68" t="s">
        <v>657</v>
      </c>
      <c r="J4061" s="65">
        <v>78</v>
      </c>
      <c r="K4061" s="65">
        <v>96</v>
      </c>
      <c r="L4061" s="65">
        <v>708</v>
      </c>
      <c r="M4061" s="65" t="s">
        <v>385</v>
      </c>
    </row>
    <row r="4062" spans="1:13" ht="12.75" customHeight="1">
      <c r="A4062" s="65" t="str">
        <f>IF(ROW()=1,"KEY",IF(ISNA(VLOOKUP(B4062,車名対応マスタ!B:D,3,FALSE)),"",IF(VLOOKUP(B4062,車名対応マスタ!B:D,3,FALSE)="","",$D4062&amp;" "&amp;IF($G4062="9","J","O")&amp;" "&amp;$I4062&amp;" "&amp;IF($I4062&lt;=TEXT(★完成資料!$A$1,"yyyymm"),TEXT(★完成資料!$A$1,"yyyymm"),"999999")&amp; " " &amp; LEFT(F4062 &amp; "          ",10))))</f>
        <v xml:space="preserve">T O 202210 yyyy00 HV        </v>
      </c>
      <c r="B4062" s="68" t="s">
        <v>318</v>
      </c>
      <c r="C4062" s="68" t="s">
        <v>465</v>
      </c>
      <c r="D4062" s="68" t="s">
        <v>287</v>
      </c>
      <c r="E4062" s="68" t="s">
        <v>359</v>
      </c>
      <c r="F4062" s="68" t="s">
        <v>360</v>
      </c>
      <c r="G4062" s="68" t="s">
        <v>204</v>
      </c>
      <c r="H4062" s="68" t="s">
        <v>384</v>
      </c>
      <c r="I4062" s="68" t="s">
        <v>663</v>
      </c>
      <c r="J4062" s="65">
        <v>83</v>
      </c>
      <c r="K4062" s="65">
        <v>92</v>
      </c>
      <c r="L4062" s="65">
        <v>708</v>
      </c>
      <c r="M4062" s="65" t="s">
        <v>385</v>
      </c>
    </row>
    <row r="4063" spans="1:13" ht="12.75" customHeight="1">
      <c r="A4063" s="65" t="str">
        <f>IF(ROW()=1,"KEY",IF(ISNA(VLOOKUP(B4063,車名対応マスタ!B:D,3,FALSE)),"",IF(VLOOKUP(B4063,車名対応マスタ!B:D,3,FALSE)="","",$D4063&amp;" "&amp;IF($G4063="9","J","O")&amp;" "&amp;$I4063&amp;" "&amp;IF($I4063&lt;=TEXT(★完成資料!$A$1,"yyyymm"),TEXT(★完成資料!$A$1,"yyyymm"),"999999")&amp; " " &amp; LEFT(F4063 &amp; "          ",10))))</f>
        <v xml:space="preserve">T J 202201 yyyy00 HV        </v>
      </c>
      <c r="B4063" s="68" t="s">
        <v>318</v>
      </c>
      <c r="C4063" s="68" t="s">
        <v>465</v>
      </c>
      <c r="D4063" s="68" t="s">
        <v>287</v>
      </c>
      <c r="E4063" s="68" t="s">
        <v>359</v>
      </c>
      <c r="F4063" s="68" t="s">
        <v>360</v>
      </c>
      <c r="G4063" s="68" t="s">
        <v>82</v>
      </c>
      <c r="H4063" s="68" t="s">
        <v>403</v>
      </c>
      <c r="I4063" s="68" t="s">
        <v>639</v>
      </c>
      <c r="J4063" s="65">
        <v>390</v>
      </c>
      <c r="K4063" s="65">
        <v>173</v>
      </c>
      <c r="L4063" s="65">
        <v>930</v>
      </c>
      <c r="M4063" s="65" t="s">
        <v>249</v>
      </c>
    </row>
    <row r="4064" spans="1:13" ht="12.75" customHeight="1">
      <c r="A4064" s="65" t="str">
        <f>IF(ROW()=1,"KEY",IF(ISNA(VLOOKUP(B4064,車名対応マスタ!B:D,3,FALSE)),"",IF(VLOOKUP(B4064,車名対応マスタ!B:D,3,FALSE)="","",$D4064&amp;" "&amp;IF($G4064="9","J","O")&amp;" "&amp;$I4064&amp;" "&amp;IF($I4064&lt;=TEXT(★完成資料!$A$1,"yyyymm"),TEXT(★完成資料!$A$1,"yyyymm"),"999999")&amp; " " &amp; LEFT(F4064 &amp; "          ",10))))</f>
        <v xml:space="preserve">T J 202202 yyyy00 HV        </v>
      </c>
      <c r="B4064" s="68" t="s">
        <v>318</v>
      </c>
      <c r="C4064" s="68" t="s">
        <v>465</v>
      </c>
      <c r="D4064" s="68" t="s">
        <v>287</v>
      </c>
      <c r="E4064" s="68" t="s">
        <v>359</v>
      </c>
      <c r="F4064" s="68" t="s">
        <v>360</v>
      </c>
      <c r="G4064" s="68" t="s">
        <v>82</v>
      </c>
      <c r="H4064" s="68" t="s">
        <v>403</v>
      </c>
      <c r="I4064" s="68" t="s">
        <v>640</v>
      </c>
      <c r="J4064" s="65">
        <v>319</v>
      </c>
      <c r="K4064" s="65">
        <v>590</v>
      </c>
      <c r="L4064" s="65">
        <v>930</v>
      </c>
      <c r="M4064" s="65" t="s">
        <v>249</v>
      </c>
    </row>
    <row r="4065" spans="1:13" ht="12.75" customHeight="1">
      <c r="A4065" s="65" t="str">
        <f>IF(ROW()=1,"KEY",IF(ISNA(VLOOKUP(B4065,車名対応マスタ!B:D,3,FALSE)),"",IF(VLOOKUP(B4065,車名対応マスタ!B:D,3,FALSE)="","",$D4065&amp;" "&amp;IF($G4065="9","J","O")&amp;" "&amp;$I4065&amp;" "&amp;IF($I4065&lt;=TEXT(★完成資料!$A$1,"yyyymm"),TEXT(★完成資料!$A$1,"yyyymm"),"999999")&amp; " " &amp; LEFT(F4065 &amp; "          ",10))))</f>
        <v xml:space="preserve">T J 202203 yyyy00 HV        </v>
      </c>
      <c r="B4065" s="68" t="s">
        <v>318</v>
      </c>
      <c r="C4065" s="68" t="s">
        <v>465</v>
      </c>
      <c r="D4065" s="68" t="s">
        <v>287</v>
      </c>
      <c r="E4065" s="68" t="s">
        <v>359</v>
      </c>
      <c r="F4065" s="68" t="s">
        <v>360</v>
      </c>
      <c r="G4065" s="68" t="s">
        <v>82</v>
      </c>
      <c r="H4065" s="68" t="s">
        <v>403</v>
      </c>
      <c r="I4065" s="68" t="s">
        <v>641</v>
      </c>
      <c r="J4065" s="65">
        <v>563</v>
      </c>
      <c r="K4065" s="65">
        <v>655</v>
      </c>
      <c r="L4065" s="65">
        <v>930</v>
      </c>
      <c r="M4065" s="65" t="s">
        <v>249</v>
      </c>
    </row>
    <row r="4066" spans="1:13" ht="12.75" customHeight="1">
      <c r="A4066" s="65" t="str">
        <f>IF(ROW()=1,"KEY",IF(ISNA(VLOOKUP(B4066,車名対応マスタ!B:D,3,FALSE)),"",IF(VLOOKUP(B4066,車名対応マスタ!B:D,3,FALSE)="","",$D4066&amp;" "&amp;IF($G4066="9","J","O")&amp;" "&amp;$I4066&amp;" "&amp;IF($I4066&lt;=TEXT(★完成資料!$A$1,"yyyymm"),TEXT(★完成資料!$A$1,"yyyymm"),"999999")&amp; " " &amp; LEFT(F4066 &amp; "          ",10))))</f>
        <v xml:space="preserve">T J 202204 yyyy00 HV        </v>
      </c>
      <c r="B4066" s="68" t="s">
        <v>318</v>
      </c>
      <c r="C4066" s="68" t="s">
        <v>465</v>
      </c>
      <c r="D4066" s="68" t="s">
        <v>287</v>
      </c>
      <c r="E4066" s="68" t="s">
        <v>359</v>
      </c>
      <c r="F4066" s="68" t="s">
        <v>360</v>
      </c>
      <c r="G4066" s="68" t="s">
        <v>82</v>
      </c>
      <c r="H4066" s="68" t="s">
        <v>403</v>
      </c>
      <c r="I4066" s="68" t="s">
        <v>642</v>
      </c>
      <c r="J4066" s="65">
        <v>195</v>
      </c>
      <c r="K4066" s="65">
        <v>169</v>
      </c>
      <c r="L4066" s="65">
        <v>930</v>
      </c>
      <c r="M4066" s="65" t="s">
        <v>249</v>
      </c>
    </row>
    <row r="4067" spans="1:13" ht="12.75" customHeight="1">
      <c r="A4067" s="65" t="str">
        <f>IF(ROW()=1,"KEY",IF(ISNA(VLOOKUP(B4067,車名対応マスタ!B:D,3,FALSE)),"",IF(VLOOKUP(B4067,車名対応マスタ!B:D,3,FALSE)="","",$D4067&amp;" "&amp;IF($G4067="9","J","O")&amp;" "&amp;$I4067&amp;" "&amp;IF($I4067&lt;=TEXT(★完成資料!$A$1,"yyyymm"),TEXT(★完成資料!$A$1,"yyyymm"),"999999")&amp; " " &amp; LEFT(F4067 &amp; "          ",10))))</f>
        <v xml:space="preserve">T J 202205 yyyy00 HV        </v>
      </c>
      <c r="B4067" s="68" t="s">
        <v>318</v>
      </c>
      <c r="C4067" s="68" t="s">
        <v>465</v>
      </c>
      <c r="D4067" s="68" t="s">
        <v>287</v>
      </c>
      <c r="E4067" s="68" t="s">
        <v>359</v>
      </c>
      <c r="F4067" s="68" t="s">
        <v>360</v>
      </c>
      <c r="G4067" s="68" t="s">
        <v>82</v>
      </c>
      <c r="H4067" s="68" t="s">
        <v>403</v>
      </c>
      <c r="I4067" s="68" t="s">
        <v>647</v>
      </c>
      <c r="J4067" s="65">
        <v>242</v>
      </c>
      <c r="K4067" s="65">
        <v>185</v>
      </c>
      <c r="L4067" s="65">
        <v>930</v>
      </c>
      <c r="M4067" s="65" t="s">
        <v>249</v>
      </c>
    </row>
    <row r="4068" spans="1:13" ht="12.75" customHeight="1">
      <c r="A4068" s="65" t="str">
        <f>IF(ROW()=1,"KEY",IF(ISNA(VLOOKUP(B4068,車名対応マスタ!B:D,3,FALSE)),"",IF(VLOOKUP(B4068,車名対応マスタ!B:D,3,FALSE)="","",$D4068&amp;" "&amp;IF($G4068="9","J","O")&amp;" "&amp;$I4068&amp;" "&amp;IF($I4068&lt;=TEXT(★完成資料!$A$1,"yyyymm"),TEXT(★完成資料!$A$1,"yyyymm"),"999999")&amp; " " &amp; LEFT(F4068 &amp; "          ",10))))</f>
        <v xml:space="preserve">T J 202206 yyyy00 HV        </v>
      </c>
      <c r="B4068" s="68" t="s">
        <v>318</v>
      </c>
      <c r="C4068" s="68" t="s">
        <v>465</v>
      </c>
      <c r="D4068" s="68" t="s">
        <v>287</v>
      </c>
      <c r="E4068" s="68" t="s">
        <v>359</v>
      </c>
      <c r="F4068" s="68" t="s">
        <v>360</v>
      </c>
      <c r="G4068" s="68" t="s">
        <v>82</v>
      </c>
      <c r="H4068" s="68" t="s">
        <v>403</v>
      </c>
      <c r="I4068" s="68" t="s">
        <v>652</v>
      </c>
      <c r="J4068" s="65">
        <v>285</v>
      </c>
      <c r="K4068" s="65">
        <v>216</v>
      </c>
      <c r="L4068" s="65">
        <v>930</v>
      </c>
      <c r="M4068" s="65" t="s">
        <v>249</v>
      </c>
    </row>
    <row r="4069" spans="1:13" ht="12.75" customHeight="1">
      <c r="A4069" s="65" t="str">
        <f>IF(ROW()=1,"KEY",IF(ISNA(VLOOKUP(B4069,車名対応マスタ!B:D,3,FALSE)),"",IF(VLOOKUP(B4069,車名対応マスタ!B:D,3,FALSE)="","",$D4069&amp;" "&amp;IF($G4069="9","J","O")&amp;" "&amp;$I4069&amp;" "&amp;IF($I4069&lt;=TEXT(★完成資料!$A$1,"yyyymm"),TEXT(★完成資料!$A$1,"yyyymm"),"999999")&amp; " " &amp; LEFT(F4069 &amp; "          ",10))))</f>
        <v xml:space="preserve">T J 202207 yyyy00 HV        </v>
      </c>
      <c r="B4069" s="68" t="s">
        <v>318</v>
      </c>
      <c r="C4069" s="68" t="s">
        <v>465</v>
      </c>
      <c r="D4069" s="68" t="s">
        <v>287</v>
      </c>
      <c r="E4069" s="68" t="s">
        <v>359</v>
      </c>
      <c r="F4069" s="68" t="s">
        <v>360</v>
      </c>
      <c r="G4069" s="68" t="s">
        <v>82</v>
      </c>
      <c r="H4069" s="68" t="s">
        <v>403</v>
      </c>
      <c r="I4069" s="68" t="s">
        <v>655</v>
      </c>
      <c r="J4069" s="65">
        <v>222</v>
      </c>
      <c r="K4069" s="65">
        <v>276</v>
      </c>
      <c r="L4069" s="65">
        <v>930</v>
      </c>
      <c r="M4069" s="65" t="s">
        <v>249</v>
      </c>
    </row>
    <row r="4070" spans="1:13" ht="12.75" customHeight="1">
      <c r="A4070" s="65" t="str">
        <f>IF(ROW()=1,"KEY",IF(ISNA(VLOOKUP(B4070,車名対応マスタ!B:D,3,FALSE)),"",IF(VLOOKUP(B4070,車名対応マスタ!B:D,3,FALSE)="","",$D4070&amp;" "&amp;IF($G4070="9","J","O")&amp;" "&amp;$I4070&amp;" "&amp;IF($I4070&lt;=TEXT(★完成資料!$A$1,"yyyymm"),TEXT(★完成資料!$A$1,"yyyymm"),"999999")&amp; " " &amp; LEFT(F4070 &amp; "          ",10))))</f>
        <v xml:space="preserve">T J 202208 yyyy00 HV        </v>
      </c>
      <c r="B4070" s="68" t="s">
        <v>318</v>
      </c>
      <c r="C4070" s="68" t="s">
        <v>465</v>
      </c>
      <c r="D4070" s="68" t="s">
        <v>287</v>
      </c>
      <c r="E4070" s="68" t="s">
        <v>359</v>
      </c>
      <c r="F4070" s="68" t="s">
        <v>360</v>
      </c>
      <c r="G4070" s="68" t="s">
        <v>82</v>
      </c>
      <c r="H4070" s="68" t="s">
        <v>403</v>
      </c>
      <c r="I4070" s="68" t="s">
        <v>656</v>
      </c>
      <c r="J4070" s="65">
        <v>287</v>
      </c>
      <c r="K4070" s="65">
        <v>257</v>
      </c>
      <c r="L4070" s="65">
        <v>930</v>
      </c>
      <c r="M4070" s="65" t="s">
        <v>249</v>
      </c>
    </row>
    <row r="4071" spans="1:13" ht="12.75" customHeight="1">
      <c r="A4071" s="65" t="str">
        <f>IF(ROW()=1,"KEY",IF(ISNA(VLOOKUP(B4071,車名対応マスタ!B:D,3,FALSE)),"",IF(VLOOKUP(B4071,車名対応マスタ!B:D,3,FALSE)="","",$D4071&amp;" "&amp;IF($G4071="9","J","O")&amp;" "&amp;$I4071&amp;" "&amp;IF($I4071&lt;=TEXT(★完成資料!$A$1,"yyyymm"),TEXT(★完成資料!$A$1,"yyyymm"),"999999")&amp; " " &amp; LEFT(F4071 &amp; "          ",10))))</f>
        <v xml:space="preserve">T J 202209 yyyy00 HV        </v>
      </c>
      <c r="B4071" s="68" t="s">
        <v>318</v>
      </c>
      <c r="C4071" s="68" t="s">
        <v>465</v>
      </c>
      <c r="D4071" s="68" t="s">
        <v>287</v>
      </c>
      <c r="E4071" s="68" t="s">
        <v>359</v>
      </c>
      <c r="F4071" s="68" t="s">
        <v>360</v>
      </c>
      <c r="G4071" s="68" t="s">
        <v>82</v>
      </c>
      <c r="H4071" s="68" t="s">
        <v>403</v>
      </c>
      <c r="I4071" s="68" t="s">
        <v>657</v>
      </c>
      <c r="J4071" s="65">
        <v>265</v>
      </c>
      <c r="K4071" s="65">
        <v>312</v>
      </c>
      <c r="L4071" s="65">
        <v>930</v>
      </c>
      <c r="M4071" s="65" t="s">
        <v>249</v>
      </c>
    </row>
    <row r="4072" spans="1:13" ht="12.75" customHeight="1">
      <c r="A4072" s="65" t="str">
        <f>IF(ROW()=1,"KEY",IF(ISNA(VLOOKUP(B4072,車名対応マスタ!B:D,3,FALSE)),"",IF(VLOOKUP(B4072,車名対応マスタ!B:D,3,FALSE)="","",$D4072&amp;" "&amp;IF($G4072="9","J","O")&amp;" "&amp;$I4072&amp;" "&amp;IF($I4072&lt;=TEXT(★完成資料!$A$1,"yyyymm"),TEXT(★完成資料!$A$1,"yyyymm"),"999999")&amp; " " &amp; LEFT(F4072 &amp; "          ",10))))</f>
        <v xml:space="preserve">T J 202210 yyyy00 HV        </v>
      </c>
      <c r="B4072" s="68" t="s">
        <v>318</v>
      </c>
      <c r="C4072" s="68" t="s">
        <v>465</v>
      </c>
      <c r="D4072" s="68" t="s">
        <v>287</v>
      </c>
      <c r="E4072" s="68" t="s">
        <v>359</v>
      </c>
      <c r="F4072" s="68" t="s">
        <v>360</v>
      </c>
      <c r="G4072" s="68" t="s">
        <v>82</v>
      </c>
      <c r="H4072" s="68" t="s">
        <v>403</v>
      </c>
      <c r="I4072" s="68" t="s">
        <v>663</v>
      </c>
      <c r="J4072" s="65">
        <v>356</v>
      </c>
      <c r="K4072" s="65">
        <v>344</v>
      </c>
      <c r="L4072" s="65">
        <v>930</v>
      </c>
      <c r="M4072" s="65" t="s">
        <v>249</v>
      </c>
    </row>
    <row r="4073" spans="1:13" ht="12.75" customHeight="1">
      <c r="A4073" s="65" t="str">
        <f>IF(ROW()=1,"KEY",IF(ISNA(VLOOKUP(B4073,車名対応マスタ!B:D,3,FALSE)),"",IF(VLOOKUP(B4073,車名対応マスタ!B:D,3,FALSE)="","",$D4073&amp;" "&amp;IF($G4073="9","J","O")&amp;" "&amp;$I4073&amp;" "&amp;IF($I4073&lt;=TEXT(★完成資料!$A$1,"yyyymm"),TEXT(★完成資料!$A$1,"yyyymm"),"999999")&amp; " " &amp; LEFT(F4073 &amp; "          ",10))))</f>
        <v xml:space="preserve">L O 202201 yyyy00 HV        </v>
      </c>
      <c r="B4073" s="68" t="s">
        <v>229</v>
      </c>
      <c r="C4073" s="68" t="s">
        <v>466</v>
      </c>
      <c r="D4073" s="68" t="s">
        <v>271</v>
      </c>
      <c r="E4073" s="68" t="s">
        <v>531</v>
      </c>
      <c r="F4073" s="68" t="s">
        <v>360</v>
      </c>
      <c r="G4073" s="68" t="s">
        <v>75</v>
      </c>
      <c r="H4073" s="68" t="s">
        <v>246</v>
      </c>
      <c r="I4073" s="68" t="s">
        <v>639</v>
      </c>
      <c r="J4073" s="65">
        <v>922</v>
      </c>
      <c r="K4073" s="65">
        <v>763</v>
      </c>
      <c r="L4073" s="65">
        <v>104</v>
      </c>
      <c r="M4073" s="65" t="s">
        <v>361</v>
      </c>
    </row>
    <row r="4074" spans="1:13" ht="12.75" customHeight="1">
      <c r="A4074" s="65" t="str">
        <f>IF(ROW()=1,"KEY",IF(ISNA(VLOOKUP(B4074,車名対応マスタ!B:D,3,FALSE)),"",IF(VLOOKUP(B4074,車名対応マスタ!B:D,3,FALSE)="","",$D4074&amp;" "&amp;IF($G4074="9","J","O")&amp;" "&amp;$I4074&amp;" "&amp;IF($I4074&lt;=TEXT(★完成資料!$A$1,"yyyymm"),TEXT(★完成資料!$A$1,"yyyymm"),"999999")&amp; " " &amp; LEFT(F4074 &amp; "          ",10))))</f>
        <v xml:space="preserve">L O 202202 yyyy00 HV        </v>
      </c>
      <c r="B4074" s="68" t="s">
        <v>229</v>
      </c>
      <c r="C4074" s="68" t="s">
        <v>466</v>
      </c>
      <c r="D4074" s="68" t="s">
        <v>271</v>
      </c>
      <c r="E4074" s="68" t="s">
        <v>531</v>
      </c>
      <c r="F4074" s="68" t="s">
        <v>360</v>
      </c>
      <c r="G4074" s="68" t="s">
        <v>75</v>
      </c>
      <c r="H4074" s="68" t="s">
        <v>246</v>
      </c>
      <c r="I4074" s="68" t="s">
        <v>640</v>
      </c>
      <c r="J4074" s="65">
        <v>632</v>
      </c>
      <c r="K4074" s="65">
        <v>796</v>
      </c>
      <c r="L4074" s="65">
        <v>104</v>
      </c>
      <c r="M4074" s="65" t="s">
        <v>361</v>
      </c>
    </row>
    <row r="4075" spans="1:13" ht="12.75" customHeight="1">
      <c r="A4075" s="65" t="str">
        <f>IF(ROW()=1,"KEY",IF(ISNA(VLOOKUP(B4075,車名対応マスタ!B:D,3,FALSE)),"",IF(VLOOKUP(B4075,車名対応マスタ!B:D,3,FALSE)="","",$D4075&amp;" "&amp;IF($G4075="9","J","O")&amp;" "&amp;$I4075&amp;" "&amp;IF($I4075&lt;=TEXT(★完成資料!$A$1,"yyyymm"),TEXT(★完成資料!$A$1,"yyyymm"),"999999")&amp; " " &amp; LEFT(F4075 &amp; "          ",10))))</f>
        <v xml:space="preserve">L O 202203 yyyy00 HV        </v>
      </c>
      <c r="B4075" s="68" t="s">
        <v>229</v>
      </c>
      <c r="C4075" s="68" t="s">
        <v>466</v>
      </c>
      <c r="D4075" s="68" t="s">
        <v>271</v>
      </c>
      <c r="E4075" s="68" t="s">
        <v>531</v>
      </c>
      <c r="F4075" s="68" t="s">
        <v>360</v>
      </c>
      <c r="G4075" s="68" t="s">
        <v>75</v>
      </c>
      <c r="H4075" s="68" t="s">
        <v>246</v>
      </c>
      <c r="I4075" s="68" t="s">
        <v>641</v>
      </c>
      <c r="J4075" s="65">
        <v>906</v>
      </c>
      <c r="K4075" s="65">
        <v>1311</v>
      </c>
      <c r="L4075" s="65">
        <v>104</v>
      </c>
      <c r="M4075" s="65" t="s">
        <v>361</v>
      </c>
    </row>
    <row r="4076" spans="1:13" ht="12.75" customHeight="1">
      <c r="A4076" s="65" t="str">
        <f>IF(ROW()=1,"KEY",IF(ISNA(VLOOKUP(B4076,車名対応マスタ!B:D,3,FALSE)),"",IF(VLOOKUP(B4076,車名対応マスタ!B:D,3,FALSE)="","",$D4076&amp;" "&amp;IF($G4076="9","J","O")&amp;" "&amp;$I4076&amp;" "&amp;IF($I4076&lt;=TEXT(★完成資料!$A$1,"yyyymm"),TEXT(★完成資料!$A$1,"yyyymm"),"999999")&amp; " " &amp; LEFT(F4076 &amp; "          ",10))))</f>
        <v xml:space="preserve">L O 202204 yyyy00 HV        </v>
      </c>
      <c r="B4076" s="68" t="s">
        <v>229</v>
      </c>
      <c r="C4076" s="68" t="s">
        <v>466</v>
      </c>
      <c r="D4076" s="68" t="s">
        <v>271</v>
      </c>
      <c r="E4076" s="68" t="s">
        <v>531</v>
      </c>
      <c r="F4076" s="68" t="s">
        <v>360</v>
      </c>
      <c r="G4076" s="68" t="s">
        <v>75</v>
      </c>
      <c r="H4076" s="68" t="s">
        <v>246</v>
      </c>
      <c r="I4076" s="68" t="s">
        <v>642</v>
      </c>
      <c r="J4076" s="65">
        <v>266</v>
      </c>
      <c r="K4076" s="65">
        <v>1144</v>
      </c>
      <c r="L4076" s="65">
        <v>104</v>
      </c>
      <c r="M4076" s="65" t="s">
        <v>361</v>
      </c>
    </row>
    <row r="4077" spans="1:13" ht="12.75" customHeight="1">
      <c r="A4077" s="65" t="str">
        <f>IF(ROW()=1,"KEY",IF(ISNA(VLOOKUP(B4077,車名対応マスタ!B:D,3,FALSE)),"",IF(VLOOKUP(B4077,車名対応マスタ!B:D,3,FALSE)="","",$D4077&amp;" "&amp;IF($G4077="9","J","O")&amp;" "&amp;$I4077&amp;" "&amp;IF($I4077&lt;=TEXT(★完成資料!$A$1,"yyyymm"),TEXT(★完成資料!$A$1,"yyyymm"),"999999")&amp; " " &amp; LEFT(F4077 &amp; "          ",10))))</f>
        <v xml:space="preserve">L O 202205 yyyy00 HV        </v>
      </c>
      <c r="B4077" s="68" t="s">
        <v>229</v>
      </c>
      <c r="C4077" s="68" t="s">
        <v>466</v>
      </c>
      <c r="D4077" s="68" t="s">
        <v>271</v>
      </c>
      <c r="E4077" s="68" t="s">
        <v>531</v>
      </c>
      <c r="F4077" s="68" t="s">
        <v>360</v>
      </c>
      <c r="G4077" s="68" t="s">
        <v>75</v>
      </c>
      <c r="H4077" s="68" t="s">
        <v>246</v>
      </c>
      <c r="I4077" s="68" t="s">
        <v>647</v>
      </c>
      <c r="J4077" s="65">
        <v>312</v>
      </c>
      <c r="K4077" s="65">
        <v>1483</v>
      </c>
      <c r="L4077" s="65">
        <v>104</v>
      </c>
      <c r="M4077" s="65" t="s">
        <v>361</v>
      </c>
    </row>
    <row r="4078" spans="1:13" ht="12.75" customHeight="1">
      <c r="A4078" s="65" t="str">
        <f>IF(ROW()=1,"KEY",IF(ISNA(VLOOKUP(B4078,車名対応マスタ!B:D,3,FALSE)),"",IF(VLOOKUP(B4078,車名対応マスタ!B:D,3,FALSE)="","",$D4078&amp;" "&amp;IF($G4078="9","J","O")&amp;" "&amp;$I4078&amp;" "&amp;IF($I4078&lt;=TEXT(★完成資料!$A$1,"yyyymm"),TEXT(★完成資料!$A$1,"yyyymm"),"999999")&amp; " " &amp; LEFT(F4078 &amp; "          ",10))))</f>
        <v xml:space="preserve">L O 202206 yyyy00 HV        </v>
      </c>
      <c r="B4078" s="68" t="s">
        <v>229</v>
      </c>
      <c r="C4078" s="68" t="s">
        <v>466</v>
      </c>
      <c r="D4078" s="68" t="s">
        <v>271</v>
      </c>
      <c r="E4078" s="68" t="s">
        <v>531</v>
      </c>
      <c r="F4078" s="68" t="s">
        <v>360</v>
      </c>
      <c r="G4078" s="68" t="s">
        <v>75</v>
      </c>
      <c r="H4078" s="68" t="s">
        <v>246</v>
      </c>
      <c r="I4078" s="68" t="s">
        <v>652</v>
      </c>
      <c r="J4078" s="65">
        <v>190</v>
      </c>
      <c r="K4078" s="65">
        <v>929</v>
      </c>
      <c r="L4078" s="65">
        <v>104</v>
      </c>
      <c r="M4078" s="65" t="s">
        <v>361</v>
      </c>
    </row>
    <row r="4079" spans="1:13" ht="12.75" customHeight="1">
      <c r="A4079" s="65" t="str">
        <f>IF(ROW()=1,"KEY",IF(ISNA(VLOOKUP(B4079,車名対応マスタ!B:D,3,FALSE)),"",IF(VLOOKUP(B4079,車名対応マスタ!B:D,3,FALSE)="","",$D4079&amp;" "&amp;IF($G4079="9","J","O")&amp;" "&amp;$I4079&amp;" "&amp;IF($I4079&lt;=TEXT(★完成資料!$A$1,"yyyymm"),TEXT(★完成資料!$A$1,"yyyymm"),"999999")&amp; " " &amp; LEFT(F4079 &amp; "          ",10))))</f>
        <v xml:space="preserve">L O 202207 yyyy00 HV        </v>
      </c>
      <c r="B4079" s="68" t="s">
        <v>229</v>
      </c>
      <c r="C4079" s="68" t="s">
        <v>466</v>
      </c>
      <c r="D4079" s="68" t="s">
        <v>271</v>
      </c>
      <c r="E4079" s="68" t="s">
        <v>531</v>
      </c>
      <c r="F4079" s="68" t="s">
        <v>360</v>
      </c>
      <c r="G4079" s="68" t="s">
        <v>75</v>
      </c>
      <c r="H4079" s="68" t="s">
        <v>246</v>
      </c>
      <c r="I4079" s="68" t="s">
        <v>655</v>
      </c>
      <c r="J4079" s="65">
        <v>238</v>
      </c>
      <c r="K4079" s="65">
        <v>1242</v>
      </c>
      <c r="L4079" s="65">
        <v>104</v>
      </c>
      <c r="M4079" s="65" t="s">
        <v>361</v>
      </c>
    </row>
    <row r="4080" spans="1:13" ht="12.75" customHeight="1">
      <c r="A4080" s="65" t="str">
        <f>IF(ROW()=1,"KEY",IF(ISNA(VLOOKUP(B4080,車名対応マスタ!B:D,3,FALSE)),"",IF(VLOOKUP(B4080,車名対応マスタ!B:D,3,FALSE)="","",$D4080&amp;" "&amp;IF($G4080="9","J","O")&amp;" "&amp;$I4080&amp;" "&amp;IF($I4080&lt;=TEXT(★完成資料!$A$1,"yyyymm"),TEXT(★完成資料!$A$1,"yyyymm"),"999999")&amp; " " &amp; LEFT(F4080 &amp; "          ",10))))</f>
        <v xml:space="preserve">L O 202208 yyyy00 HV        </v>
      </c>
      <c r="B4080" s="68" t="s">
        <v>229</v>
      </c>
      <c r="C4080" s="68" t="s">
        <v>466</v>
      </c>
      <c r="D4080" s="68" t="s">
        <v>271</v>
      </c>
      <c r="E4080" s="68" t="s">
        <v>531</v>
      </c>
      <c r="F4080" s="68" t="s">
        <v>360</v>
      </c>
      <c r="G4080" s="68" t="s">
        <v>75</v>
      </c>
      <c r="H4080" s="68" t="s">
        <v>246</v>
      </c>
      <c r="I4080" s="68" t="s">
        <v>656</v>
      </c>
      <c r="J4080" s="65">
        <v>414</v>
      </c>
      <c r="K4080" s="65">
        <v>1471</v>
      </c>
      <c r="L4080" s="65">
        <v>104</v>
      </c>
      <c r="M4080" s="65" t="s">
        <v>361</v>
      </c>
    </row>
    <row r="4081" spans="1:13" ht="12.75" customHeight="1">
      <c r="A4081" s="65" t="str">
        <f>IF(ROW()=1,"KEY",IF(ISNA(VLOOKUP(B4081,車名対応マスタ!B:D,3,FALSE)),"",IF(VLOOKUP(B4081,車名対応マスタ!B:D,3,FALSE)="","",$D4081&amp;" "&amp;IF($G4081="9","J","O")&amp;" "&amp;$I4081&amp;" "&amp;IF($I4081&lt;=TEXT(★完成資料!$A$1,"yyyymm"),TEXT(★完成資料!$A$1,"yyyymm"),"999999")&amp; " " &amp; LEFT(F4081 &amp; "          ",10))))</f>
        <v xml:space="preserve">L O 202209 yyyy00 HV        </v>
      </c>
      <c r="B4081" s="68" t="s">
        <v>229</v>
      </c>
      <c r="C4081" s="68" t="s">
        <v>466</v>
      </c>
      <c r="D4081" s="68" t="s">
        <v>271</v>
      </c>
      <c r="E4081" s="68" t="s">
        <v>531</v>
      </c>
      <c r="F4081" s="68" t="s">
        <v>360</v>
      </c>
      <c r="G4081" s="68" t="s">
        <v>75</v>
      </c>
      <c r="H4081" s="68" t="s">
        <v>246</v>
      </c>
      <c r="I4081" s="68" t="s">
        <v>657</v>
      </c>
      <c r="J4081" s="65">
        <v>530</v>
      </c>
      <c r="K4081" s="65">
        <v>974</v>
      </c>
      <c r="L4081" s="65">
        <v>104</v>
      </c>
      <c r="M4081" s="65" t="s">
        <v>361</v>
      </c>
    </row>
    <row r="4082" spans="1:13" ht="12.75" customHeight="1">
      <c r="A4082" s="65" t="str">
        <f>IF(ROW()=1,"KEY",IF(ISNA(VLOOKUP(B4082,車名対応マスタ!B:D,3,FALSE)),"",IF(VLOOKUP(B4082,車名対応マスタ!B:D,3,FALSE)="","",$D4082&amp;" "&amp;IF($G4082="9","J","O")&amp;" "&amp;$I4082&amp;" "&amp;IF($I4082&lt;=TEXT(★完成資料!$A$1,"yyyymm"),TEXT(★完成資料!$A$1,"yyyymm"),"999999")&amp; " " &amp; LEFT(F4082 &amp; "          ",10))))</f>
        <v xml:space="preserve">L O 202210 yyyy00 HV        </v>
      </c>
      <c r="B4082" s="68" t="s">
        <v>229</v>
      </c>
      <c r="C4082" s="68" t="s">
        <v>466</v>
      </c>
      <c r="D4082" s="68" t="s">
        <v>271</v>
      </c>
      <c r="E4082" s="68" t="s">
        <v>531</v>
      </c>
      <c r="F4082" s="68" t="s">
        <v>360</v>
      </c>
      <c r="G4082" s="68" t="s">
        <v>75</v>
      </c>
      <c r="H4082" s="68" t="s">
        <v>246</v>
      </c>
      <c r="I4082" s="68" t="s">
        <v>663</v>
      </c>
      <c r="J4082" s="65">
        <v>602</v>
      </c>
      <c r="K4082" s="65">
        <v>799</v>
      </c>
      <c r="L4082" s="65">
        <v>104</v>
      </c>
      <c r="M4082" s="65" t="s">
        <v>361</v>
      </c>
    </row>
    <row r="4083" spans="1:13" ht="12.75" customHeight="1">
      <c r="A4083" s="65" t="str">
        <f>IF(ROW()=1,"KEY",IF(ISNA(VLOOKUP(B4083,車名対応マスタ!B:D,3,FALSE)),"",IF(VLOOKUP(B4083,車名対応マスタ!B:D,3,FALSE)="","",$D4083&amp;" "&amp;IF($G4083="9","J","O")&amp;" "&amp;$I4083&amp;" "&amp;IF($I4083&lt;=TEXT(★完成資料!$A$1,"yyyymm"),TEXT(★完成資料!$A$1,"yyyymm"),"999999")&amp; " " &amp; LEFT(F4083 &amp; "          ",10))))</f>
        <v xml:space="preserve">L O 202201 yyyy00 HV        </v>
      </c>
      <c r="B4083" s="68" t="s">
        <v>229</v>
      </c>
      <c r="C4083" s="68" t="s">
        <v>466</v>
      </c>
      <c r="D4083" s="68" t="s">
        <v>271</v>
      </c>
      <c r="E4083" s="68" t="s">
        <v>531</v>
      </c>
      <c r="F4083" s="68" t="s">
        <v>360</v>
      </c>
      <c r="G4083" s="68" t="s">
        <v>75</v>
      </c>
      <c r="H4083" s="68" t="s">
        <v>246</v>
      </c>
      <c r="I4083" s="68" t="s">
        <v>639</v>
      </c>
      <c r="J4083" s="65">
        <v>9</v>
      </c>
      <c r="K4083" s="65">
        <v>11</v>
      </c>
      <c r="L4083" s="65">
        <v>103</v>
      </c>
      <c r="M4083" s="65" t="s">
        <v>370</v>
      </c>
    </row>
    <row r="4084" spans="1:13" ht="12.75" customHeight="1">
      <c r="A4084" s="65" t="str">
        <f>IF(ROW()=1,"KEY",IF(ISNA(VLOOKUP(B4084,車名対応マスタ!B:D,3,FALSE)),"",IF(VLOOKUP(B4084,車名対応マスタ!B:D,3,FALSE)="","",$D4084&amp;" "&amp;IF($G4084="9","J","O")&amp;" "&amp;$I4084&amp;" "&amp;IF($I4084&lt;=TEXT(★完成資料!$A$1,"yyyymm"),TEXT(★完成資料!$A$1,"yyyymm"),"999999")&amp; " " &amp; LEFT(F4084 &amp; "          ",10))))</f>
        <v xml:space="preserve">L O 202202 yyyy00 HV        </v>
      </c>
      <c r="B4084" s="68" t="s">
        <v>229</v>
      </c>
      <c r="C4084" s="68" t="s">
        <v>466</v>
      </c>
      <c r="D4084" s="68" t="s">
        <v>271</v>
      </c>
      <c r="E4084" s="68" t="s">
        <v>531</v>
      </c>
      <c r="F4084" s="68" t="s">
        <v>360</v>
      </c>
      <c r="G4084" s="68" t="s">
        <v>75</v>
      </c>
      <c r="H4084" s="68" t="s">
        <v>246</v>
      </c>
      <c r="I4084" s="68" t="s">
        <v>640</v>
      </c>
      <c r="J4084" s="65">
        <v>12</v>
      </c>
      <c r="K4084" s="65">
        <v>5</v>
      </c>
      <c r="L4084" s="65">
        <v>103</v>
      </c>
      <c r="M4084" s="65" t="s">
        <v>370</v>
      </c>
    </row>
    <row r="4085" spans="1:13" ht="12.75" customHeight="1">
      <c r="A4085" s="65" t="str">
        <f>IF(ROW()=1,"KEY",IF(ISNA(VLOOKUP(B4085,車名対応マスタ!B:D,3,FALSE)),"",IF(VLOOKUP(B4085,車名対応マスタ!B:D,3,FALSE)="","",$D4085&amp;" "&amp;IF($G4085="9","J","O")&amp;" "&amp;$I4085&amp;" "&amp;IF($I4085&lt;=TEXT(★完成資料!$A$1,"yyyymm"),TEXT(★完成資料!$A$1,"yyyymm"),"999999")&amp; " " &amp; LEFT(F4085 &amp; "          ",10))))</f>
        <v xml:space="preserve">L O 202203 yyyy00 HV        </v>
      </c>
      <c r="B4085" s="68" t="s">
        <v>229</v>
      </c>
      <c r="C4085" s="68" t="s">
        <v>466</v>
      </c>
      <c r="D4085" s="68" t="s">
        <v>271</v>
      </c>
      <c r="E4085" s="68" t="s">
        <v>531</v>
      </c>
      <c r="F4085" s="68" t="s">
        <v>360</v>
      </c>
      <c r="G4085" s="68" t="s">
        <v>75</v>
      </c>
      <c r="H4085" s="68" t="s">
        <v>246</v>
      </c>
      <c r="I4085" s="68" t="s">
        <v>641</v>
      </c>
      <c r="J4085" s="65">
        <v>16</v>
      </c>
      <c r="K4085" s="65">
        <v>12</v>
      </c>
      <c r="L4085" s="65">
        <v>103</v>
      </c>
      <c r="M4085" s="65" t="s">
        <v>370</v>
      </c>
    </row>
    <row r="4086" spans="1:13" ht="12.75" customHeight="1">
      <c r="A4086" s="65" t="str">
        <f>IF(ROW()=1,"KEY",IF(ISNA(VLOOKUP(B4086,車名対応マスタ!B:D,3,FALSE)),"",IF(VLOOKUP(B4086,車名対応マスタ!B:D,3,FALSE)="","",$D4086&amp;" "&amp;IF($G4086="9","J","O")&amp;" "&amp;$I4086&amp;" "&amp;IF($I4086&lt;=TEXT(★完成資料!$A$1,"yyyymm"),TEXT(★完成資料!$A$1,"yyyymm"),"999999")&amp; " " &amp; LEFT(F4086 &amp; "          ",10))))</f>
        <v xml:space="preserve">L O 202204 yyyy00 HV        </v>
      </c>
      <c r="B4086" s="68" t="s">
        <v>229</v>
      </c>
      <c r="C4086" s="68" t="s">
        <v>466</v>
      </c>
      <c r="D4086" s="68" t="s">
        <v>271</v>
      </c>
      <c r="E4086" s="68" t="s">
        <v>531</v>
      </c>
      <c r="F4086" s="68" t="s">
        <v>360</v>
      </c>
      <c r="G4086" s="68" t="s">
        <v>75</v>
      </c>
      <c r="H4086" s="68" t="s">
        <v>246</v>
      </c>
      <c r="I4086" s="68" t="s">
        <v>642</v>
      </c>
      <c r="J4086" s="65">
        <v>8</v>
      </c>
      <c r="K4086" s="65">
        <v>7</v>
      </c>
      <c r="L4086" s="65">
        <v>103</v>
      </c>
      <c r="M4086" s="65" t="s">
        <v>370</v>
      </c>
    </row>
    <row r="4087" spans="1:13" ht="12.75" customHeight="1">
      <c r="A4087" s="65" t="str">
        <f>IF(ROW()=1,"KEY",IF(ISNA(VLOOKUP(B4087,車名対応マスタ!B:D,3,FALSE)),"",IF(VLOOKUP(B4087,車名対応マスタ!B:D,3,FALSE)="","",$D4087&amp;" "&amp;IF($G4087="9","J","O")&amp;" "&amp;$I4087&amp;" "&amp;IF($I4087&lt;=TEXT(★完成資料!$A$1,"yyyymm"),TEXT(★完成資料!$A$1,"yyyymm"),"999999")&amp; " " &amp; LEFT(F4087 &amp; "          ",10))))</f>
        <v xml:space="preserve">L O 202205 yyyy00 HV        </v>
      </c>
      <c r="B4087" s="68" t="s">
        <v>229</v>
      </c>
      <c r="C4087" s="68" t="s">
        <v>466</v>
      </c>
      <c r="D4087" s="68" t="s">
        <v>271</v>
      </c>
      <c r="E4087" s="68" t="s">
        <v>531</v>
      </c>
      <c r="F4087" s="68" t="s">
        <v>360</v>
      </c>
      <c r="G4087" s="68" t="s">
        <v>75</v>
      </c>
      <c r="H4087" s="68" t="s">
        <v>246</v>
      </c>
      <c r="I4087" s="68" t="s">
        <v>647</v>
      </c>
      <c r="J4087" s="65">
        <v>12</v>
      </c>
      <c r="K4087" s="65">
        <v>17</v>
      </c>
      <c r="L4087" s="65">
        <v>103</v>
      </c>
      <c r="M4087" s="65" t="s">
        <v>370</v>
      </c>
    </row>
    <row r="4088" spans="1:13" ht="12.75" customHeight="1">
      <c r="A4088" s="65" t="str">
        <f>IF(ROW()=1,"KEY",IF(ISNA(VLOOKUP(B4088,車名対応マスタ!B:D,3,FALSE)),"",IF(VLOOKUP(B4088,車名対応マスタ!B:D,3,FALSE)="","",$D4088&amp;" "&amp;IF($G4088="9","J","O")&amp;" "&amp;$I4088&amp;" "&amp;IF($I4088&lt;=TEXT(★完成資料!$A$1,"yyyymm"),TEXT(★完成資料!$A$1,"yyyymm"),"999999")&amp; " " &amp; LEFT(F4088 &amp; "          ",10))))</f>
        <v xml:space="preserve">L O 202206 yyyy00 HV        </v>
      </c>
      <c r="B4088" s="68" t="s">
        <v>229</v>
      </c>
      <c r="C4088" s="68" t="s">
        <v>466</v>
      </c>
      <c r="D4088" s="68" t="s">
        <v>271</v>
      </c>
      <c r="E4088" s="68" t="s">
        <v>531</v>
      </c>
      <c r="F4088" s="68" t="s">
        <v>360</v>
      </c>
      <c r="G4088" s="68" t="s">
        <v>75</v>
      </c>
      <c r="H4088" s="68" t="s">
        <v>246</v>
      </c>
      <c r="I4088" s="68" t="s">
        <v>652</v>
      </c>
      <c r="J4088" s="65">
        <v>13</v>
      </c>
      <c r="K4088" s="65">
        <v>23</v>
      </c>
      <c r="L4088" s="65">
        <v>103</v>
      </c>
      <c r="M4088" s="65" t="s">
        <v>370</v>
      </c>
    </row>
    <row r="4089" spans="1:13" ht="12.75" customHeight="1">
      <c r="A4089" s="65" t="str">
        <f>IF(ROW()=1,"KEY",IF(ISNA(VLOOKUP(B4089,車名対応マスタ!B:D,3,FALSE)),"",IF(VLOOKUP(B4089,車名対応マスタ!B:D,3,FALSE)="","",$D4089&amp;" "&amp;IF($G4089="9","J","O")&amp;" "&amp;$I4089&amp;" "&amp;IF($I4089&lt;=TEXT(★完成資料!$A$1,"yyyymm"),TEXT(★完成資料!$A$1,"yyyymm"),"999999")&amp; " " &amp; LEFT(F4089 &amp; "          ",10))))</f>
        <v xml:space="preserve">L O 202207 yyyy00 HV        </v>
      </c>
      <c r="B4089" s="68" t="s">
        <v>229</v>
      </c>
      <c r="C4089" s="68" t="s">
        <v>466</v>
      </c>
      <c r="D4089" s="68" t="s">
        <v>271</v>
      </c>
      <c r="E4089" s="68" t="s">
        <v>531</v>
      </c>
      <c r="F4089" s="68" t="s">
        <v>360</v>
      </c>
      <c r="G4089" s="68" t="s">
        <v>75</v>
      </c>
      <c r="H4089" s="68" t="s">
        <v>246</v>
      </c>
      <c r="I4089" s="68" t="s">
        <v>655</v>
      </c>
      <c r="J4089" s="65">
        <v>13</v>
      </c>
      <c r="K4089" s="65">
        <v>6</v>
      </c>
      <c r="L4089" s="65">
        <v>103</v>
      </c>
      <c r="M4089" s="65" t="s">
        <v>370</v>
      </c>
    </row>
    <row r="4090" spans="1:13" ht="12.75" customHeight="1">
      <c r="A4090" s="65" t="str">
        <f>IF(ROW()=1,"KEY",IF(ISNA(VLOOKUP(B4090,車名対応マスタ!B:D,3,FALSE)),"",IF(VLOOKUP(B4090,車名対応マスタ!B:D,3,FALSE)="","",$D4090&amp;" "&amp;IF($G4090="9","J","O")&amp;" "&amp;$I4090&amp;" "&amp;IF($I4090&lt;=TEXT(★完成資料!$A$1,"yyyymm"),TEXT(★完成資料!$A$1,"yyyymm"),"999999")&amp; " " &amp; LEFT(F4090 &amp; "          ",10))))</f>
        <v xml:space="preserve">L O 202208 yyyy00 HV        </v>
      </c>
      <c r="B4090" s="68" t="s">
        <v>229</v>
      </c>
      <c r="C4090" s="68" t="s">
        <v>466</v>
      </c>
      <c r="D4090" s="68" t="s">
        <v>271</v>
      </c>
      <c r="E4090" s="68" t="s">
        <v>531</v>
      </c>
      <c r="F4090" s="68" t="s">
        <v>360</v>
      </c>
      <c r="G4090" s="68" t="s">
        <v>75</v>
      </c>
      <c r="H4090" s="68" t="s">
        <v>246</v>
      </c>
      <c r="I4090" s="68" t="s">
        <v>656</v>
      </c>
      <c r="J4090" s="65">
        <v>8</v>
      </c>
      <c r="K4090" s="65">
        <v>10</v>
      </c>
      <c r="L4090" s="65">
        <v>103</v>
      </c>
      <c r="M4090" s="65" t="s">
        <v>370</v>
      </c>
    </row>
    <row r="4091" spans="1:13" ht="12.75" customHeight="1">
      <c r="A4091" s="65" t="str">
        <f>IF(ROW()=1,"KEY",IF(ISNA(VLOOKUP(B4091,車名対応マスタ!B:D,3,FALSE)),"",IF(VLOOKUP(B4091,車名対応マスタ!B:D,3,FALSE)="","",$D4091&amp;" "&amp;IF($G4091="9","J","O")&amp;" "&amp;$I4091&amp;" "&amp;IF($I4091&lt;=TEXT(★完成資料!$A$1,"yyyymm"),TEXT(★完成資料!$A$1,"yyyymm"),"999999")&amp; " " &amp; LEFT(F4091 &amp; "          ",10))))</f>
        <v xml:space="preserve">L O 202209 yyyy00 HV        </v>
      </c>
      <c r="B4091" s="68" t="s">
        <v>229</v>
      </c>
      <c r="C4091" s="68" t="s">
        <v>466</v>
      </c>
      <c r="D4091" s="68" t="s">
        <v>271</v>
      </c>
      <c r="E4091" s="68" t="s">
        <v>531</v>
      </c>
      <c r="F4091" s="68" t="s">
        <v>360</v>
      </c>
      <c r="G4091" s="68" t="s">
        <v>75</v>
      </c>
      <c r="H4091" s="68" t="s">
        <v>246</v>
      </c>
      <c r="I4091" s="68" t="s">
        <v>657</v>
      </c>
      <c r="J4091" s="65">
        <v>11</v>
      </c>
      <c r="K4091" s="65">
        <v>4</v>
      </c>
      <c r="L4091" s="65">
        <v>103</v>
      </c>
      <c r="M4091" s="65" t="s">
        <v>370</v>
      </c>
    </row>
    <row r="4092" spans="1:13" ht="12.75" customHeight="1">
      <c r="A4092" s="65" t="str">
        <f>IF(ROW()=1,"KEY",IF(ISNA(VLOOKUP(B4092,車名対応マスタ!B:D,3,FALSE)),"",IF(VLOOKUP(B4092,車名対応マスタ!B:D,3,FALSE)="","",$D4092&amp;" "&amp;IF($G4092="9","J","O")&amp;" "&amp;$I4092&amp;" "&amp;IF($I4092&lt;=TEXT(★完成資料!$A$1,"yyyymm"),TEXT(★完成資料!$A$1,"yyyymm"),"999999")&amp; " " &amp; LEFT(F4092 &amp; "          ",10))))</f>
        <v xml:space="preserve">L O 202210 yyyy00 HV        </v>
      </c>
      <c r="B4092" s="68" t="s">
        <v>229</v>
      </c>
      <c r="C4092" s="68" t="s">
        <v>466</v>
      </c>
      <c r="D4092" s="68" t="s">
        <v>271</v>
      </c>
      <c r="E4092" s="68" t="s">
        <v>531</v>
      </c>
      <c r="F4092" s="68" t="s">
        <v>360</v>
      </c>
      <c r="G4092" s="68" t="s">
        <v>75</v>
      </c>
      <c r="H4092" s="68" t="s">
        <v>246</v>
      </c>
      <c r="I4092" s="68" t="s">
        <v>663</v>
      </c>
      <c r="J4092" s="65">
        <v>12</v>
      </c>
      <c r="K4092" s="65">
        <v>9</v>
      </c>
      <c r="L4092" s="65">
        <v>103</v>
      </c>
      <c r="M4092" s="65" t="s">
        <v>370</v>
      </c>
    </row>
    <row r="4093" spans="1:13" ht="12.75" customHeight="1">
      <c r="A4093" s="65" t="str">
        <f>IF(ROW()=1,"KEY",IF(ISNA(VLOOKUP(B4093,車名対応マスタ!B:D,3,FALSE)),"",IF(VLOOKUP(B4093,車名対応マスタ!B:D,3,FALSE)="","",$D4093&amp;" "&amp;IF($G4093="9","J","O")&amp;" "&amp;$I4093&amp;" "&amp;IF($I4093&lt;=TEXT(★完成資料!$A$1,"yyyymm"),TEXT(★完成資料!$A$1,"yyyymm"),"999999")&amp; " " &amp; LEFT(F4093 &amp; "          ",10))))</f>
        <v xml:space="preserve">L O 202201 yyyy00 HV        </v>
      </c>
      <c r="B4093" s="68" t="s">
        <v>229</v>
      </c>
      <c r="C4093" s="68" t="s">
        <v>466</v>
      </c>
      <c r="D4093" s="68" t="s">
        <v>271</v>
      </c>
      <c r="E4093" s="68" t="s">
        <v>531</v>
      </c>
      <c r="F4093" s="68" t="s">
        <v>360</v>
      </c>
      <c r="G4093" s="68" t="s">
        <v>75</v>
      </c>
      <c r="H4093" s="68" t="s">
        <v>246</v>
      </c>
      <c r="I4093" s="68" t="s">
        <v>639</v>
      </c>
      <c r="J4093" s="65">
        <v>4</v>
      </c>
      <c r="K4093" s="65">
        <v>1</v>
      </c>
      <c r="L4093" s="65">
        <v>212</v>
      </c>
      <c r="M4093" s="65" t="s">
        <v>276</v>
      </c>
    </row>
    <row r="4094" spans="1:13" ht="12.75" customHeight="1">
      <c r="A4094" s="65" t="str">
        <f>IF(ROW()=1,"KEY",IF(ISNA(VLOOKUP(B4094,車名対応マスタ!B:D,3,FALSE)),"",IF(VLOOKUP(B4094,車名対応マスタ!B:D,3,FALSE)="","",$D4094&amp;" "&amp;IF($G4094="9","J","O")&amp;" "&amp;$I4094&amp;" "&amp;IF($I4094&lt;=TEXT(★完成資料!$A$1,"yyyymm"),TEXT(★完成資料!$A$1,"yyyymm"),"999999")&amp; " " &amp; LEFT(F4094 &amp; "          ",10))))</f>
        <v xml:space="preserve">L O 202202 yyyy00 HV        </v>
      </c>
      <c r="B4094" s="68" t="s">
        <v>229</v>
      </c>
      <c r="C4094" s="68" t="s">
        <v>466</v>
      </c>
      <c r="D4094" s="68" t="s">
        <v>271</v>
      </c>
      <c r="E4094" s="68" t="s">
        <v>531</v>
      </c>
      <c r="F4094" s="68" t="s">
        <v>360</v>
      </c>
      <c r="G4094" s="68" t="s">
        <v>75</v>
      </c>
      <c r="H4094" s="68" t="s">
        <v>246</v>
      </c>
      <c r="I4094" s="68" t="s">
        <v>640</v>
      </c>
      <c r="J4094" s="65">
        <v>2</v>
      </c>
      <c r="K4094" s="65">
        <v>2</v>
      </c>
      <c r="L4094" s="65">
        <v>212</v>
      </c>
      <c r="M4094" s="65" t="s">
        <v>276</v>
      </c>
    </row>
    <row r="4095" spans="1:13" ht="12.75" customHeight="1">
      <c r="A4095" s="65" t="str">
        <f>IF(ROW()=1,"KEY",IF(ISNA(VLOOKUP(B4095,車名対応マスタ!B:D,3,FALSE)),"",IF(VLOOKUP(B4095,車名対応マスタ!B:D,3,FALSE)="","",$D4095&amp;" "&amp;IF($G4095="9","J","O")&amp;" "&amp;$I4095&amp;" "&amp;IF($I4095&lt;=TEXT(★完成資料!$A$1,"yyyymm"),TEXT(★完成資料!$A$1,"yyyymm"),"999999")&amp; " " &amp; LEFT(F4095 &amp; "          ",10))))</f>
        <v xml:space="preserve">L O 202203 yyyy00 HV        </v>
      </c>
      <c r="B4095" s="68" t="s">
        <v>229</v>
      </c>
      <c r="C4095" s="68" t="s">
        <v>466</v>
      </c>
      <c r="D4095" s="68" t="s">
        <v>271</v>
      </c>
      <c r="E4095" s="68" t="s">
        <v>531</v>
      </c>
      <c r="F4095" s="68" t="s">
        <v>360</v>
      </c>
      <c r="G4095" s="68" t="s">
        <v>75</v>
      </c>
      <c r="H4095" s="68" t="s">
        <v>246</v>
      </c>
      <c r="I4095" s="68" t="s">
        <v>641</v>
      </c>
      <c r="J4095" s="65">
        <v>11</v>
      </c>
      <c r="K4095" s="65">
        <v>1</v>
      </c>
      <c r="L4095" s="65">
        <v>212</v>
      </c>
      <c r="M4095" s="65" t="s">
        <v>276</v>
      </c>
    </row>
    <row r="4096" spans="1:13" ht="12.75" customHeight="1">
      <c r="A4096" s="65" t="str">
        <f>IF(ROW()=1,"KEY",IF(ISNA(VLOOKUP(B4096,車名対応マスタ!B:D,3,FALSE)),"",IF(VLOOKUP(B4096,車名対応マスタ!B:D,3,FALSE)="","",$D4096&amp;" "&amp;IF($G4096="9","J","O")&amp;" "&amp;$I4096&amp;" "&amp;IF($I4096&lt;=TEXT(★完成資料!$A$1,"yyyymm"),TEXT(★完成資料!$A$1,"yyyymm"),"999999")&amp; " " &amp; LEFT(F4096 &amp; "          ",10))))</f>
        <v xml:space="preserve">L O 202204 yyyy00 HV        </v>
      </c>
      <c r="B4096" s="68" t="s">
        <v>229</v>
      </c>
      <c r="C4096" s="68" t="s">
        <v>466</v>
      </c>
      <c r="D4096" s="68" t="s">
        <v>271</v>
      </c>
      <c r="E4096" s="68" t="s">
        <v>531</v>
      </c>
      <c r="F4096" s="68" t="s">
        <v>360</v>
      </c>
      <c r="G4096" s="68" t="s">
        <v>75</v>
      </c>
      <c r="H4096" s="68" t="s">
        <v>246</v>
      </c>
      <c r="I4096" s="68" t="s">
        <v>642</v>
      </c>
      <c r="J4096" s="65">
        <v>2</v>
      </c>
      <c r="K4096" s="65">
        <v>2</v>
      </c>
      <c r="L4096" s="65">
        <v>212</v>
      </c>
      <c r="M4096" s="65" t="s">
        <v>276</v>
      </c>
    </row>
    <row r="4097" spans="1:13" ht="12.75" customHeight="1">
      <c r="A4097" s="65" t="str">
        <f>IF(ROW()=1,"KEY",IF(ISNA(VLOOKUP(B4097,車名対応マスタ!B:D,3,FALSE)),"",IF(VLOOKUP(B4097,車名対応マスタ!B:D,3,FALSE)="","",$D4097&amp;" "&amp;IF($G4097="9","J","O")&amp;" "&amp;$I4097&amp;" "&amp;IF($I4097&lt;=TEXT(★完成資料!$A$1,"yyyymm"),TEXT(★完成資料!$A$1,"yyyymm"),"999999")&amp; " " &amp; LEFT(F4097 &amp; "          ",10))))</f>
        <v xml:space="preserve">L O 202205 yyyy00 HV        </v>
      </c>
      <c r="B4097" s="68" t="s">
        <v>229</v>
      </c>
      <c r="C4097" s="68" t="s">
        <v>466</v>
      </c>
      <c r="D4097" s="68" t="s">
        <v>271</v>
      </c>
      <c r="E4097" s="68" t="s">
        <v>531</v>
      </c>
      <c r="F4097" s="68" t="s">
        <v>360</v>
      </c>
      <c r="G4097" s="68" t="s">
        <v>75</v>
      </c>
      <c r="H4097" s="68" t="s">
        <v>246</v>
      </c>
      <c r="I4097" s="68" t="s">
        <v>647</v>
      </c>
      <c r="J4097" s="65">
        <v>0</v>
      </c>
      <c r="K4097" s="65">
        <v>2</v>
      </c>
      <c r="L4097" s="65">
        <v>212</v>
      </c>
      <c r="M4097" s="65" t="s">
        <v>276</v>
      </c>
    </row>
    <row r="4098" spans="1:13" ht="12.75" customHeight="1">
      <c r="A4098" s="65" t="str">
        <f>IF(ROW()=1,"KEY",IF(ISNA(VLOOKUP(B4098,車名対応マスタ!B:D,3,FALSE)),"",IF(VLOOKUP(B4098,車名対応マスタ!B:D,3,FALSE)="","",$D4098&amp;" "&amp;IF($G4098="9","J","O")&amp;" "&amp;$I4098&amp;" "&amp;IF($I4098&lt;=TEXT(★完成資料!$A$1,"yyyymm"),TEXT(★完成資料!$A$1,"yyyymm"),"999999")&amp; " " &amp; LEFT(F4098 &amp; "          ",10))))</f>
        <v xml:space="preserve">L O 202206 yyyy00 HV        </v>
      </c>
      <c r="B4098" s="68" t="s">
        <v>229</v>
      </c>
      <c r="C4098" s="68" t="s">
        <v>466</v>
      </c>
      <c r="D4098" s="68" t="s">
        <v>271</v>
      </c>
      <c r="E4098" s="68" t="s">
        <v>531</v>
      </c>
      <c r="F4098" s="68" t="s">
        <v>360</v>
      </c>
      <c r="G4098" s="68" t="s">
        <v>75</v>
      </c>
      <c r="H4098" s="68" t="s">
        <v>246</v>
      </c>
      <c r="I4098" s="68" t="s">
        <v>652</v>
      </c>
      <c r="J4098" s="65">
        <v>2</v>
      </c>
      <c r="K4098" s="65">
        <v>3</v>
      </c>
      <c r="L4098" s="65">
        <v>212</v>
      </c>
      <c r="M4098" s="65" t="s">
        <v>276</v>
      </c>
    </row>
    <row r="4099" spans="1:13" ht="12.75" customHeight="1">
      <c r="A4099" s="65" t="str">
        <f>IF(ROW()=1,"KEY",IF(ISNA(VLOOKUP(B4099,車名対応マスタ!B:D,3,FALSE)),"",IF(VLOOKUP(B4099,車名対応マスタ!B:D,3,FALSE)="","",$D4099&amp;" "&amp;IF($G4099="9","J","O")&amp;" "&amp;$I4099&amp;" "&amp;IF($I4099&lt;=TEXT(★完成資料!$A$1,"yyyymm"),TEXT(★完成資料!$A$1,"yyyymm"),"999999")&amp; " " &amp; LEFT(F4099 &amp; "          ",10))))</f>
        <v xml:space="preserve">L O 202207 yyyy00 HV        </v>
      </c>
      <c r="B4099" s="68" t="s">
        <v>229</v>
      </c>
      <c r="C4099" s="68" t="s">
        <v>466</v>
      </c>
      <c r="D4099" s="68" t="s">
        <v>271</v>
      </c>
      <c r="E4099" s="68" t="s">
        <v>531</v>
      </c>
      <c r="F4099" s="68" t="s">
        <v>360</v>
      </c>
      <c r="G4099" s="68" t="s">
        <v>75</v>
      </c>
      <c r="H4099" s="68" t="s">
        <v>246</v>
      </c>
      <c r="I4099" s="68" t="s">
        <v>655</v>
      </c>
      <c r="J4099" s="65">
        <v>1</v>
      </c>
      <c r="K4099" s="65">
        <v>2</v>
      </c>
      <c r="L4099" s="65">
        <v>212</v>
      </c>
      <c r="M4099" s="65" t="s">
        <v>276</v>
      </c>
    </row>
    <row r="4100" spans="1:13" ht="12.75" customHeight="1">
      <c r="A4100" s="65" t="str">
        <f>IF(ROW()=1,"KEY",IF(ISNA(VLOOKUP(B4100,車名対応マスタ!B:D,3,FALSE)),"",IF(VLOOKUP(B4100,車名対応マスタ!B:D,3,FALSE)="","",$D4100&amp;" "&amp;IF($G4100="9","J","O")&amp;" "&amp;$I4100&amp;" "&amp;IF($I4100&lt;=TEXT(★完成資料!$A$1,"yyyymm"),TEXT(★完成資料!$A$1,"yyyymm"),"999999")&amp; " " &amp; LEFT(F4100 &amp; "          ",10))))</f>
        <v xml:space="preserve">L O 202208 yyyy00 HV        </v>
      </c>
      <c r="B4100" s="68" t="s">
        <v>229</v>
      </c>
      <c r="C4100" s="68" t="s">
        <v>466</v>
      </c>
      <c r="D4100" s="68" t="s">
        <v>271</v>
      </c>
      <c r="E4100" s="68" t="s">
        <v>531</v>
      </c>
      <c r="F4100" s="68" t="s">
        <v>360</v>
      </c>
      <c r="G4100" s="68" t="s">
        <v>75</v>
      </c>
      <c r="H4100" s="68" t="s">
        <v>246</v>
      </c>
      <c r="I4100" s="68" t="s">
        <v>656</v>
      </c>
      <c r="J4100" s="65">
        <v>1</v>
      </c>
      <c r="K4100" s="65">
        <v>0</v>
      </c>
      <c r="L4100" s="65">
        <v>212</v>
      </c>
      <c r="M4100" s="65" t="s">
        <v>276</v>
      </c>
    </row>
    <row r="4101" spans="1:13" ht="12.75" customHeight="1">
      <c r="A4101" s="65" t="str">
        <f>IF(ROW()=1,"KEY",IF(ISNA(VLOOKUP(B4101,車名対応マスタ!B:D,3,FALSE)),"",IF(VLOOKUP(B4101,車名対応マスタ!B:D,3,FALSE)="","",$D4101&amp;" "&amp;IF($G4101="9","J","O")&amp;" "&amp;$I4101&amp;" "&amp;IF($I4101&lt;=TEXT(★完成資料!$A$1,"yyyymm"),TEXT(★完成資料!$A$1,"yyyymm"),"999999")&amp; " " &amp; LEFT(F4101 &amp; "          ",10))))</f>
        <v xml:space="preserve">L O 202209 yyyy00 HV        </v>
      </c>
      <c r="B4101" s="68" t="s">
        <v>229</v>
      </c>
      <c r="C4101" s="68" t="s">
        <v>466</v>
      </c>
      <c r="D4101" s="68" t="s">
        <v>271</v>
      </c>
      <c r="E4101" s="68" t="s">
        <v>531</v>
      </c>
      <c r="F4101" s="68" t="s">
        <v>360</v>
      </c>
      <c r="G4101" s="68" t="s">
        <v>75</v>
      </c>
      <c r="H4101" s="68" t="s">
        <v>246</v>
      </c>
      <c r="I4101" s="68" t="s">
        <v>657</v>
      </c>
      <c r="K4101" s="65">
        <v>2</v>
      </c>
      <c r="L4101" s="65">
        <v>212</v>
      </c>
      <c r="M4101" s="65" t="s">
        <v>276</v>
      </c>
    </row>
    <row r="4102" spans="1:13" ht="12.75" customHeight="1">
      <c r="A4102" s="65" t="str">
        <f>IF(ROW()=1,"KEY",IF(ISNA(VLOOKUP(B4102,車名対応マスタ!B:D,3,FALSE)),"",IF(VLOOKUP(B4102,車名対応マスタ!B:D,3,FALSE)="","",$D4102&amp;" "&amp;IF($G4102="9","J","O")&amp;" "&amp;$I4102&amp;" "&amp;IF($I4102&lt;=TEXT(★完成資料!$A$1,"yyyymm"),TEXT(★完成資料!$A$1,"yyyymm"),"999999")&amp; " " &amp; LEFT(F4102 &amp; "          ",10))))</f>
        <v xml:space="preserve">L O 202210 yyyy00 HV        </v>
      </c>
      <c r="B4102" s="68" t="s">
        <v>229</v>
      </c>
      <c r="C4102" s="68" t="s">
        <v>466</v>
      </c>
      <c r="D4102" s="68" t="s">
        <v>271</v>
      </c>
      <c r="E4102" s="68" t="s">
        <v>531</v>
      </c>
      <c r="F4102" s="68" t="s">
        <v>360</v>
      </c>
      <c r="G4102" s="68" t="s">
        <v>75</v>
      </c>
      <c r="H4102" s="68" t="s">
        <v>246</v>
      </c>
      <c r="I4102" s="68" t="s">
        <v>663</v>
      </c>
      <c r="J4102" s="65">
        <v>1</v>
      </c>
      <c r="K4102" s="65">
        <v>6</v>
      </c>
      <c r="L4102" s="65">
        <v>212</v>
      </c>
      <c r="M4102" s="65" t="s">
        <v>276</v>
      </c>
    </row>
    <row r="4103" spans="1:13" ht="12.75" customHeight="1">
      <c r="A4103" s="65" t="str">
        <f>IF(ROW()=1,"KEY",IF(ISNA(VLOOKUP(B4103,車名対応マスタ!B:D,3,FALSE)),"",IF(VLOOKUP(B4103,車名対応マスタ!B:D,3,FALSE)="","",$D4103&amp;" "&amp;IF($G4103="9","J","O")&amp;" "&amp;$I4103&amp;" "&amp;IF($I4103&lt;=TEXT(★完成資料!$A$1,"yyyymm"),TEXT(★完成資料!$A$1,"yyyymm"),"999999")&amp; " " &amp; LEFT(F4103 &amp; "          ",10))))</f>
        <v xml:space="preserve">L O 202201 yyyy00 HV        </v>
      </c>
      <c r="B4103" s="68" t="s">
        <v>229</v>
      </c>
      <c r="C4103" s="68" t="s">
        <v>466</v>
      </c>
      <c r="D4103" s="68" t="s">
        <v>271</v>
      </c>
      <c r="E4103" s="68" t="s">
        <v>531</v>
      </c>
      <c r="F4103" s="68" t="s">
        <v>360</v>
      </c>
      <c r="G4103" s="68" t="s">
        <v>75</v>
      </c>
      <c r="H4103" s="68" t="s">
        <v>246</v>
      </c>
      <c r="I4103" s="68" t="s">
        <v>639</v>
      </c>
      <c r="J4103" s="65">
        <v>145</v>
      </c>
      <c r="K4103" s="65">
        <v>111</v>
      </c>
      <c r="L4103" s="65">
        <v>102</v>
      </c>
      <c r="M4103" s="65" t="s">
        <v>371</v>
      </c>
    </row>
    <row r="4104" spans="1:13" ht="12.75" customHeight="1">
      <c r="A4104" s="65" t="str">
        <f>IF(ROW()=1,"KEY",IF(ISNA(VLOOKUP(B4104,車名対応マスタ!B:D,3,FALSE)),"",IF(VLOOKUP(B4104,車名対応マスタ!B:D,3,FALSE)="","",$D4104&amp;" "&amp;IF($G4104="9","J","O")&amp;" "&amp;$I4104&amp;" "&amp;IF($I4104&lt;=TEXT(★完成資料!$A$1,"yyyymm"),TEXT(★完成資料!$A$1,"yyyymm"),"999999")&amp; " " &amp; LEFT(F4104 &amp; "          ",10))))</f>
        <v xml:space="preserve">L O 202202 yyyy00 HV        </v>
      </c>
      <c r="B4104" s="68" t="s">
        <v>229</v>
      </c>
      <c r="C4104" s="68" t="s">
        <v>466</v>
      </c>
      <c r="D4104" s="68" t="s">
        <v>271</v>
      </c>
      <c r="E4104" s="68" t="s">
        <v>531</v>
      </c>
      <c r="F4104" s="68" t="s">
        <v>360</v>
      </c>
      <c r="G4104" s="68" t="s">
        <v>75</v>
      </c>
      <c r="H4104" s="68" t="s">
        <v>246</v>
      </c>
      <c r="I4104" s="68" t="s">
        <v>640</v>
      </c>
      <c r="J4104" s="65">
        <v>125</v>
      </c>
      <c r="K4104" s="65">
        <v>136</v>
      </c>
      <c r="L4104" s="65">
        <v>102</v>
      </c>
      <c r="M4104" s="65" t="s">
        <v>371</v>
      </c>
    </row>
    <row r="4105" spans="1:13" ht="12.75" customHeight="1">
      <c r="A4105" s="65" t="str">
        <f>IF(ROW()=1,"KEY",IF(ISNA(VLOOKUP(B4105,車名対応マスタ!B:D,3,FALSE)),"",IF(VLOOKUP(B4105,車名対応マスタ!B:D,3,FALSE)="","",$D4105&amp;" "&amp;IF($G4105="9","J","O")&amp;" "&amp;$I4105&amp;" "&amp;IF($I4105&lt;=TEXT(★完成資料!$A$1,"yyyymm"),TEXT(★完成資料!$A$1,"yyyymm"),"999999")&amp; " " &amp; LEFT(F4105 &amp; "          ",10))))</f>
        <v xml:space="preserve">L O 202203 yyyy00 HV        </v>
      </c>
      <c r="B4105" s="68" t="s">
        <v>229</v>
      </c>
      <c r="C4105" s="68" t="s">
        <v>466</v>
      </c>
      <c r="D4105" s="68" t="s">
        <v>271</v>
      </c>
      <c r="E4105" s="68" t="s">
        <v>531</v>
      </c>
      <c r="F4105" s="68" t="s">
        <v>360</v>
      </c>
      <c r="G4105" s="68" t="s">
        <v>75</v>
      </c>
      <c r="H4105" s="68" t="s">
        <v>246</v>
      </c>
      <c r="I4105" s="68" t="s">
        <v>641</v>
      </c>
      <c r="J4105" s="65">
        <v>233</v>
      </c>
      <c r="K4105" s="65">
        <v>237</v>
      </c>
      <c r="L4105" s="65">
        <v>102</v>
      </c>
      <c r="M4105" s="65" t="s">
        <v>371</v>
      </c>
    </row>
    <row r="4106" spans="1:13" ht="12.75" customHeight="1">
      <c r="A4106" s="65" t="str">
        <f>IF(ROW()=1,"KEY",IF(ISNA(VLOOKUP(B4106,車名対応マスタ!B:D,3,FALSE)),"",IF(VLOOKUP(B4106,車名対応マスタ!B:D,3,FALSE)="","",$D4106&amp;" "&amp;IF($G4106="9","J","O")&amp;" "&amp;$I4106&amp;" "&amp;IF($I4106&lt;=TEXT(★完成資料!$A$1,"yyyymm"),TEXT(★完成資料!$A$1,"yyyymm"),"999999")&amp; " " &amp; LEFT(F4106 &amp; "          ",10))))</f>
        <v xml:space="preserve">L O 202204 yyyy00 HV        </v>
      </c>
      <c r="B4106" s="68" t="s">
        <v>229</v>
      </c>
      <c r="C4106" s="68" t="s">
        <v>466</v>
      </c>
      <c r="D4106" s="68" t="s">
        <v>271</v>
      </c>
      <c r="E4106" s="68" t="s">
        <v>531</v>
      </c>
      <c r="F4106" s="68" t="s">
        <v>360</v>
      </c>
      <c r="G4106" s="68" t="s">
        <v>75</v>
      </c>
      <c r="H4106" s="68" t="s">
        <v>246</v>
      </c>
      <c r="I4106" s="68" t="s">
        <v>642</v>
      </c>
      <c r="J4106" s="65">
        <v>123</v>
      </c>
      <c r="K4106" s="65">
        <v>377</v>
      </c>
      <c r="L4106" s="65">
        <v>102</v>
      </c>
      <c r="M4106" s="65" t="s">
        <v>371</v>
      </c>
    </row>
    <row r="4107" spans="1:13" ht="12.75" customHeight="1">
      <c r="A4107" s="65" t="str">
        <f>IF(ROW()=1,"KEY",IF(ISNA(VLOOKUP(B4107,車名対応マスタ!B:D,3,FALSE)),"",IF(VLOOKUP(B4107,車名対応マスタ!B:D,3,FALSE)="","",$D4107&amp;" "&amp;IF($G4107="9","J","O")&amp;" "&amp;$I4107&amp;" "&amp;IF($I4107&lt;=TEXT(★完成資料!$A$1,"yyyymm"),TEXT(★完成資料!$A$1,"yyyymm"),"999999")&amp; " " &amp; LEFT(F4107 &amp; "          ",10))))</f>
        <v xml:space="preserve">L O 202205 yyyy00 HV        </v>
      </c>
      <c r="B4107" s="68" t="s">
        <v>229</v>
      </c>
      <c r="C4107" s="68" t="s">
        <v>466</v>
      </c>
      <c r="D4107" s="68" t="s">
        <v>271</v>
      </c>
      <c r="E4107" s="68" t="s">
        <v>531</v>
      </c>
      <c r="F4107" s="68" t="s">
        <v>360</v>
      </c>
      <c r="G4107" s="68" t="s">
        <v>75</v>
      </c>
      <c r="H4107" s="68" t="s">
        <v>246</v>
      </c>
      <c r="I4107" s="68" t="s">
        <v>647</v>
      </c>
      <c r="J4107" s="65">
        <v>114</v>
      </c>
      <c r="K4107" s="65">
        <v>302</v>
      </c>
      <c r="L4107" s="65">
        <v>102</v>
      </c>
      <c r="M4107" s="65" t="s">
        <v>371</v>
      </c>
    </row>
    <row r="4108" spans="1:13" ht="12.75" customHeight="1">
      <c r="A4108" s="65" t="str">
        <f>IF(ROW()=1,"KEY",IF(ISNA(VLOOKUP(B4108,車名対応マスタ!B:D,3,FALSE)),"",IF(VLOOKUP(B4108,車名対応マスタ!B:D,3,FALSE)="","",$D4108&amp;" "&amp;IF($G4108="9","J","O")&amp;" "&amp;$I4108&amp;" "&amp;IF($I4108&lt;=TEXT(★完成資料!$A$1,"yyyymm"),TEXT(★完成資料!$A$1,"yyyymm"),"999999")&amp; " " &amp; LEFT(F4108 &amp; "          ",10))))</f>
        <v xml:space="preserve">L O 202206 yyyy00 HV        </v>
      </c>
      <c r="B4108" s="68" t="s">
        <v>229</v>
      </c>
      <c r="C4108" s="68" t="s">
        <v>466</v>
      </c>
      <c r="D4108" s="68" t="s">
        <v>271</v>
      </c>
      <c r="E4108" s="68" t="s">
        <v>531</v>
      </c>
      <c r="F4108" s="68" t="s">
        <v>360</v>
      </c>
      <c r="G4108" s="68" t="s">
        <v>75</v>
      </c>
      <c r="H4108" s="68" t="s">
        <v>246</v>
      </c>
      <c r="I4108" s="68" t="s">
        <v>652</v>
      </c>
      <c r="J4108" s="65">
        <v>37</v>
      </c>
      <c r="K4108" s="65">
        <v>360</v>
      </c>
      <c r="L4108" s="65">
        <v>102</v>
      </c>
      <c r="M4108" s="65" t="s">
        <v>371</v>
      </c>
    </row>
    <row r="4109" spans="1:13" ht="12.75" customHeight="1">
      <c r="A4109" s="65" t="str">
        <f>IF(ROW()=1,"KEY",IF(ISNA(VLOOKUP(B4109,車名対応マスタ!B:D,3,FALSE)),"",IF(VLOOKUP(B4109,車名対応マスタ!B:D,3,FALSE)="","",$D4109&amp;" "&amp;IF($G4109="9","J","O")&amp;" "&amp;$I4109&amp;" "&amp;IF($I4109&lt;=TEXT(★完成資料!$A$1,"yyyymm"),TEXT(★完成資料!$A$1,"yyyymm"),"999999")&amp; " " &amp; LEFT(F4109 &amp; "          ",10))))</f>
        <v xml:space="preserve">L O 202207 yyyy00 HV        </v>
      </c>
      <c r="B4109" s="68" t="s">
        <v>229</v>
      </c>
      <c r="C4109" s="68" t="s">
        <v>466</v>
      </c>
      <c r="D4109" s="68" t="s">
        <v>271</v>
      </c>
      <c r="E4109" s="68" t="s">
        <v>531</v>
      </c>
      <c r="F4109" s="68" t="s">
        <v>360</v>
      </c>
      <c r="G4109" s="68" t="s">
        <v>75</v>
      </c>
      <c r="H4109" s="68" t="s">
        <v>246</v>
      </c>
      <c r="I4109" s="68" t="s">
        <v>655</v>
      </c>
      <c r="J4109" s="65">
        <v>64</v>
      </c>
      <c r="K4109" s="65">
        <v>337</v>
      </c>
      <c r="L4109" s="65">
        <v>102</v>
      </c>
      <c r="M4109" s="65" t="s">
        <v>371</v>
      </c>
    </row>
    <row r="4110" spans="1:13" ht="12.75" customHeight="1">
      <c r="A4110" s="65" t="str">
        <f>IF(ROW()=1,"KEY",IF(ISNA(VLOOKUP(B4110,車名対応マスタ!B:D,3,FALSE)),"",IF(VLOOKUP(B4110,車名対応マスタ!B:D,3,FALSE)="","",$D4110&amp;" "&amp;IF($G4110="9","J","O")&amp;" "&amp;$I4110&amp;" "&amp;IF($I4110&lt;=TEXT(★完成資料!$A$1,"yyyymm"),TEXT(★完成資料!$A$1,"yyyymm"),"999999")&amp; " " &amp; LEFT(F4110 &amp; "          ",10))))</f>
        <v xml:space="preserve">L O 202208 yyyy00 HV        </v>
      </c>
      <c r="B4110" s="68" t="s">
        <v>229</v>
      </c>
      <c r="C4110" s="68" t="s">
        <v>466</v>
      </c>
      <c r="D4110" s="68" t="s">
        <v>271</v>
      </c>
      <c r="E4110" s="68" t="s">
        <v>531</v>
      </c>
      <c r="F4110" s="68" t="s">
        <v>360</v>
      </c>
      <c r="G4110" s="68" t="s">
        <v>75</v>
      </c>
      <c r="H4110" s="68" t="s">
        <v>246</v>
      </c>
      <c r="I4110" s="68" t="s">
        <v>656</v>
      </c>
      <c r="J4110" s="65">
        <v>63</v>
      </c>
      <c r="K4110" s="65">
        <v>364</v>
      </c>
      <c r="L4110" s="65">
        <v>102</v>
      </c>
      <c r="M4110" s="65" t="s">
        <v>371</v>
      </c>
    </row>
    <row r="4111" spans="1:13" ht="12.75" customHeight="1">
      <c r="A4111" s="65" t="str">
        <f>IF(ROW()=1,"KEY",IF(ISNA(VLOOKUP(B4111,車名対応マスタ!B:D,3,FALSE)),"",IF(VLOOKUP(B4111,車名対応マスタ!B:D,3,FALSE)="","",$D4111&amp;" "&amp;IF($G4111="9","J","O")&amp;" "&amp;$I4111&amp;" "&amp;IF($I4111&lt;=TEXT(★完成資料!$A$1,"yyyymm"),TEXT(★完成資料!$A$1,"yyyymm"),"999999")&amp; " " &amp; LEFT(F4111 &amp; "          ",10))))</f>
        <v xml:space="preserve">L O 202209 yyyy00 HV        </v>
      </c>
      <c r="B4111" s="68" t="s">
        <v>229</v>
      </c>
      <c r="C4111" s="68" t="s">
        <v>466</v>
      </c>
      <c r="D4111" s="68" t="s">
        <v>271</v>
      </c>
      <c r="E4111" s="68" t="s">
        <v>531</v>
      </c>
      <c r="F4111" s="68" t="s">
        <v>360</v>
      </c>
      <c r="G4111" s="68" t="s">
        <v>75</v>
      </c>
      <c r="H4111" s="68" t="s">
        <v>246</v>
      </c>
      <c r="I4111" s="68" t="s">
        <v>657</v>
      </c>
      <c r="J4111" s="65">
        <v>257</v>
      </c>
      <c r="K4111" s="65">
        <v>472</v>
      </c>
      <c r="L4111" s="65">
        <v>102</v>
      </c>
      <c r="M4111" s="65" t="s">
        <v>371</v>
      </c>
    </row>
    <row r="4112" spans="1:13" ht="12.75" customHeight="1">
      <c r="A4112" s="65" t="str">
        <f>IF(ROW()=1,"KEY",IF(ISNA(VLOOKUP(B4112,車名対応マスタ!B:D,3,FALSE)),"",IF(VLOOKUP(B4112,車名対応マスタ!B:D,3,FALSE)="","",$D4112&amp;" "&amp;IF($G4112="9","J","O")&amp;" "&amp;$I4112&amp;" "&amp;IF($I4112&lt;=TEXT(★完成資料!$A$1,"yyyymm"),TEXT(★完成資料!$A$1,"yyyymm"),"999999")&amp; " " &amp; LEFT(F4112 &amp; "          ",10))))</f>
        <v xml:space="preserve">L O 202210 yyyy00 HV        </v>
      </c>
      <c r="B4112" s="68" t="s">
        <v>229</v>
      </c>
      <c r="C4112" s="68" t="s">
        <v>466</v>
      </c>
      <c r="D4112" s="68" t="s">
        <v>271</v>
      </c>
      <c r="E4112" s="68" t="s">
        <v>531</v>
      </c>
      <c r="F4112" s="68" t="s">
        <v>360</v>
      </c>
      <c r="G4112" s="68" t="s">
        <v>75</v>
      </c>
      <c r="H4112" s="68" t="s">
        <v>246</v>
      </c>
      <c r="I4112" s="68" t="s">
        <v>663</v>
      </c>
      <c r="J4112" s="65">
        <v>275</v>
      </c>
      <c r="K4112" s="65">
        <v>294</v>
      </c>
      <c r="L4112" s="65">
        <v>102</v>
      </c>
      <c r="M4112" s="65" t="s">
        <v>371</v>
      </c>
    </row>
    <row r="4113" spans="1:13" ht="12.75" customHeight="1">
      <c r="A4113" s="65" t="str">
        <f>IF(ROW()=1,"KEY",IF(ISNA(VLOOKUP(B4113,車名対応マスタ!B:D,3,FALSE)),"",IF(VLOOKUP(B4113,車名対応マスタ!B:D,3,FALSE)="","",$D4113&amp;" "&amp;IF($G4113="9","J","O")&amp;" "&amp;$I4113&amp;" "&amp;IF($I4113&lt;=TEXT(★完成資料!$A$1,"yyyymm"),TEXT(★完成資料!$A$1,"yyyymm"),"999999")&amp; " " &amp; LEFT(F4113 &amp; "          ",10))))</f>
        <v xml:space="preserve">L O 202209 yyyy00 HV        </v>
      </c>
      <c r="B4113" s="68" t="s">
        <v>229</v>
      </c>
      <c r="C4113" s="68" t="s">
        <v>466</v>
      </c>
      <c r="D4113" s="68" t="s">
        <v>271</v>
      </c>
      <c r="E4113" s="68" t="s">
        <v>531</v>
      </c>
      <c r="F4113" s="68" t="s">
        <v>360</v>
      </c>
      <c r="G4113" s="68" t="s">
        <v>75</v>
      </c>
      <c r="H4113" s="68" t="s">
        <v>246</v>
      </c>
      <c r="I4113" s="68" t="s">
        <v>657</v>
      </c>
      <c r="J4113" s="65">
        <v>50</v>
      </c>
      <c r="K4113" s="65">
        <v>0</v>
      </c>
      <c r="L4113" s="65">
        <v>209</v>
      </c>
      <c r="M4113" s="65" t="s">
        <v>289</v>
      </c>
    </row>
    <row r="4114" spans="1:13" ht="12.75" customHeight="1">
      <c r="A4114" s="65" t="str">
        <f>IF(ROW()=1,"KEY",IF(ISNA(VLOOKUP(B4114,車名対応マスタ!B:D,3,FALSE)),"",IF(VLOOKUP(B4114,車名対応マスタ!B:D,3,FALSE)="","",$D4114&amp;" "&amp;IF($G4114="9","J","O")&amp;" "&amp;$I4114&amp;" "&amp;IF($I4114&lt;=TEXT(★完成資料!$A$1,"yyyymm"),TEXT(★完成資料!$A$1,"yyyymm"),"999999")&amp; " " &amp; LEFT(F4114 &amp; "          ",10))))</f>
        <v xml:space="preserve">L O 202210 yyyy00 HV        </v>
      </c>
      <c r="B4114" s="68" t="s">
        <v>229</v>
      </c>
      <c r="C4114" s="68" t="s">
        <v>466</v>
      </c>
      <c r="D4114" s="68" t="s">
        <v>271</v>
      </c>
      <c r="E4114" s="68" t="s">
        <v>531</v>
      </c>
      <c r="F4114" s="68" t="s">
        <v>360</v>
      </c>
      <c r="G4114" s="68" t="s">
        <v>75</v>
      </c>
      <c r="H4114" s="68" t="s">
        <v>246</v>
      </c>
      <c r="I4114" s="68" t="s">
        <v>663</v>
      </c>
      <c r="J4114" s="65">
        <v>55</v>
      </c>
      <c r="K4114" s="65">
        <v>0</v>
      </c>
      <c r="L4114" s="65">
        <v>209</v>
      </c>
      <c r="M4114" s="65" t="s">
        <v>289</v>
      </c>
    </row>
    <row r="4115" spans="1:13" ht="12.75" customHeight="1">
      <c r="A4115" s="65" t="str">
        <f>IF(ROW()=1,"KEY",IF(ISNA(VLOOKUP(B4115,車名対応マスタ!B:D,3,FALSE)),"",IF(VLOOKUP(B4115,車名対応マスタ!B:D,3,FALSE)="","",$D4115&amp;" "&amp;IF($G4115="9","J","O")&amp;" "&amp;$I4115&amp;" "&amp;IF($I4115&lt;=TEXT(★完成資料!$A$1,"yyyymm"),TEXT(★完成資料!$A$1,"yyyymm"),"999999")&amp; " " &amp; LEFT(F4115 &amp; "          ",10))))</f>
        <v xml:space="preserve">L O 202201 yyyy00 HV        </v>
      </c>
      <c r="B4115" s="68" t="s">
        <v>229</v>
      </c>
      <c r="C4115" s="68" t="s">
        <v>466</v>
      </c>
      <c r="D4115" s="68" t="s">
        <v>271</v>
      </c>
      <c r="E4115" s="68" t="s">
        <v>531</v>
      </c>
      <c r="F4115" s="68" t="s">
        <v>360</v>
      </c>
      <c r="G4115" s="68" t="s">
        <v>76</v>
      </c>
      <c r="H4115" s="68" t="s">
        <v>492</v>
      </c>
      <c r="I4115" s="68" t="s">
        <v>639</v>
      </c>
      <c r="J4115" s="65">
        <v>10</v>
      </c>
      <c r="K4115" s="65">
        <v>1</v>
      </c>
      <c r="L4115" s="65">
        <v>301</v>
      </c>
      <c r="M4115" s="65" t="s">
        <v>372</v>
      </c>
    </row>
    <row r="4116" spans="1:13" ht="12.75" customHeight="1">
      <c r="A4116" s="65" t="str">
        <f>IF(ROW()=1,"KEY",IF(ISNA(VLOOKUP(B4116,車名対応マスタ!B:D,3,FALSE)),"",IF(VLOOKUP(B4116,車名対応マスタ!B:D,3,FALSE)="","",$D4116&amp;" "&amp;IF($G4116="9","J","O")&amp;" "&amp;$I4116&amp;" "&amp;IF($I4116&lt;=TEXT(★完成資料!$A$1,"yyyymm"),TEXT(★完成資料!$A$1,"yyyymm"),"999999")&amp; " " &amp; LEFT(F4116 &amp; "          ",10))))</f>
        <v xml:space="preserve">L O 202202 yyyy00 HV        </v>
      </c>
      <c r="B4116" s="68" t="s">
        <v>229</v>
      </c>
      <c r="C4116" s="68" t="s">
        <v>466</v>
      </c>
      <c r="D4116" s="68" t="s">
        <v>271</v>
      </c>
      <c r="E4116" s="68" t="s">
        <v>531</v>
      </c>
      <c r="F4116" s="68" t="s">
        <v>360</v>
      </c>
      <c r="G4116" s="68" t="s">
        <v>76</v>
      </c>
      <c r="H4116" s="68" t="s">
        <v>492</v>
      </c>
      <c r="I4116" s="68" t="s">
        <v>640</v>
      </c>
      <c r="J4116" s="65">
        <v>4</v>
      </c>
      <c r="K4116" s="65">
        <v>20</v>
      </c>
      <c r="L4116" s="65">
        <v>301</v>
      </c>
      <c r="M4116" s="65" t="s">
        <v>372</v>
      </c>
    </row>
    <row r="4117" spans="1:13" ht="12.75" customHeight="1">
      <c r="A4117" s="65" t="str">
        <f>IF(ROW()=1,"KEY",IF(ISNA(VLOOKUP(B4117,車名対応マスタ!B:D,3,FALSE)),"",IF(VLOOKUP(B4117,車名対応マスタ!B:D,3,FALSE)="","",$D4117&amp;" "&amp;IF($G4117="9","J","O")&amp;" "&amp;$I4117&amp;" "&amp;IF($I4117&lt;=TEXT(★完成資料!$A$1,"yyyymm"),TEXT(★完成資料!$A$1,"yyyymm"),"999999")&amp; " " &amp; LEFT(F4117 &amp; "          ",10))))</f>
        <v xml:space="preserve">L O 202203 yyyy00 HV        </v>
      </c>
      <c r="B4117" s="68" t="s">
        <v>229</v>
      </c>
      <c r="C4117" s="68" t="s">
        <v>466</v>
      </c>
      <c r="D4117" s="68" t="s">
        <v>271</v>
      </c>
      <c r="E4117" s="68" t="s">
        <v>531</v>
      </c>
      <c r="F4117" s="68" t="s">
        <v>360</v>
      </c>
      <c r="G4117" s="68" t="s">
        <v>76</v>
      </c>
      <c r="H4117" s="68" t="s">
        <v>492</v>
      </c>
      <c r="I4117" s="68" t="s">
        <v>641</v>
      </c>
      <c r="J4117" s="65">
        <v>3</v>
      </c>
      <c r="K4117" s="65">
        <v>16</v>
      </c>
      <c r="L4117" s="65">
        <v>301</v>
      </c>
      <c r="M4117" s="65" t="s">
        <v>372</v>
      </c>
    </row>
    <row r="4118" spans="1:13" ht="12.75" customHeight="1">
      <c r="A4118" s="65" t="str">
        <f>IF(ROW()=1,"KEY",IF(ISNA(VLOOKUP(B4118,車名対応マスタ!B:D,3,FALSE)),"",IF(VLOOKUP(B4118,車名対応マスタ!B:D,3,FALSE)="","",$D4118&amp;" "&amp;IF($G4118="9","J","O")&amp;" "&amp;$I4118&amp;" "&amp;IF($I4118&lt;=TEXT(★完成資料!$A$1,"yyyymm"),TEXT(★完成資料!$A$1,"yyyymm"),"999999")&amp; " " &amp; LEFT(F4118 &amp; "          ",10))))</f>
        <v xml:space="preserve">L O 202204 yyyy00 HV        </v>
      </c>
      <c r="B4118" s="68" t="s">
        <v>229</v>
      </c>
      <c r="C4118" s="68" t="s">
        <v>466</v>
      </c>
      <c r="D4118" s="68" t="s">
        <v>271</v>
      </c>
      <c r="E4118" s="68" t="s">
        <v>531</v>
      </c>
      <c r="F4118" s="68" t="s">
        <v>360</v>
      </c>
      <c r="G4118" s="68" t="s">
        <v>76</v>
      </c>
      <c r="H4118" s="68" t="s">
        <v>492</v>
      </c>
      <c r="I4118" s="68" t="s">
        <v>642</v>
      </c>
      <c r="J4118" s="65">
        <v>8</v>
      </c>
      <c r="K4118" s="65">
        <v>8</v>
      </c>
      <c r="L4118" s="65">
        <v>301</v>
      </c>
      <c r="M4118" s="65" t="s">
        <v>372</v>
      </c>
    </row>
    <row r="4119" spans="1:13" ht="12.75" customHeight="1">
      <c r="A4119" s="65" t="str">
        <f>IF(ROW()=1,"KEY",IF(ISNA(VLOOKUP(B4119,車名対応マスタ!B:D,3,FALSE)),"",IF(VLOOKUP(B4119,車名対応マスタ!B:D,3,FALSE)="","",$D4119&amp;" "&amp;IF($G4119="9","J","O")&amp;" "&amp;$I4119&amp;" "&amp;IF($I4119&lt;=TEXT(★完成資料!$A$1,"yyyymm"),TEXT(★完成資料!$A$1,"yyyymm"),"999999")&amp; " " &amp; LEFT(F4119 &amp; "          ",10))))</f>
        <v xml:space="preserve">L O 202205 yyyy00 HV        </v>
      </c>
      <c r="B4119" s="68" t="s">
        <v>229</v>
      </c>
      <c r="C4119" s="68" t="s">
        <v>466</v>
      </c>
      <c r="D4119" s="68" t="s">
        <v>271</v>
      </c>
      <c r="E4119" s="68" t="s">
        <v>531</v>
      </c>
      <c r="F4119" s="68" t="s">
        <v>360</v>
      </c>
      <c r="G4119" s="68" t="s">
        <v>76</v>
      </c>
      <c r="H4119" s="68" t="s">
        <v>492</v>
      </c>
      <c r="I4119" s="68" t="s">
        <v>647</v>
      </c>
      <c r="J4119" s="65">
        <v>10</v>
      </c>
      <c r="K4119" s="65">
        <v>4</v>
      </c>
      <c r="L4119" s="65">
        <v>301</v>
      </c>
      <c r="M4119" s="65" t="s">
        <v>372</v>
      </c>
    </row>
    <row r="4120" spans="1:13" ht="12.75" customHeight="1">
      <c r="A4120" s="65" t="str">
        <f>IF(ROW()=1,"KEY",IF(ISNA(VLOOKUP(B4120,車名対応マスタ!B:D,3,FALSE)),"",IF(VLOOKUP(B4120,車名対応マスタ!B:D,3,FALSE)="","",$D4120&amp;" "&amp;IF($G4120="9","J","O")&amp;" "&amp;$I4120&amp;" "&amp;IF($I4120&lt;=TEXT(★完成資料!$A$1,"yyyymm"),TEXT(★完成資料!$A$1,"yyyymm"),"999999")&amp; " " &amp; LEFT(F4120 &amp; "          ",10))))</f>
        <v xml:space="preserve">L O 202206 yyyy00 HV        </v>
      </c>
      <c r="B4120" s="68" t="s">
        <v>229</v>
      </c>
      <c r="C4120" s="68" t="s">
        <v>466</v>
      </c>
      <c r="D4120" s="68" t="s">
        <v>271</v>
      </c>
      <c r="E4120" s="68" t="s">
        <v>531</v>
      </c>
      <c r="F4120" s="68" t="s">
        <v>360</v>
      </c>
      <c r="G4120" s="68" t="s">
        <v>76</v>
      </c>
      <c r="H4120" s="68" t="s">
        <v>492</v>
      </c>
      <c r="I4120" s="68" t="s">
        <v>652</v>
      </c>
      <c r="J4120" s="65">
        <v>6</v>
      </c>
      <c r="K4120" s="65">
        <v>2</v>
      </c>
      <c r="L4120" s="65">
        <v>301</v>
      </c>
      <c r="M4120" s="65" t="s">
        <v>372</v>
      </c>
    </row>
    <row r="4121" spans="1:13" ht="12.75" customHeight="1">
      <c r="A4121" s="65" t="str">
        <f>IF(ROW()=1,"KEY",IF(ISNA(VLOOKUP(B4121,車名対応マスタ!B:D,3,FALSE)),"",IF(VLOOKUP(B4121,車名対応マスタ!B:D,3,FALSE)="","",$D4121&amp;" "&amp;IF($G4121="9","J","O")&amp;" "&amp;$I4121&amp;" "&amp;IF($I4121&lt;=TEXT(★完成資料!$A$1,"yyyymm"),TEXT(★完成資料!$A$1,"yyyymm"),"999999")&amp; " " &amp; LEFT(F4121 &amp; "          ",10))))</f>
        <v xml:space="preserve">L O 202207 yyyy00 HV        </v>
      </c>
      <c r="B4121" s="68" t="s">
        <v>229</v>
      </c>
      <c r="C4121" s="68" t="s">
        <v>466</v>
      </c>
      <c r="D4121" s="68" t="s">
        <v>271</v>
      </c>
      <c r="E4121" s="68" t="s">
        <v>531</v>
      </c>
      <c r="F4121" s="68" t="s">
        <v>360</v>
      </c>
      <c r="G4121" s="68" t="s">
        <v>76</v>
      </c>
      <c r="H4121" s="68" t="s">
        <v>492</v>
      </c>
      <c r="I4121" s="68" t="s">
        <v>655</v>
      </c>
      <c r="J4121" s="65">
        <v>7</v>
      </c>
      <c r="K4121" s="65">
        <v>3</v>
      </c>
      <c r="L4121" s="65">
        <v>301</v>
      </c>
      <c r="M4121" s="65" t="s">
        <v>372</v>
      </c>
    </row>
    <row r="4122" spans="1:13" ht="12.75" customHeight="1">
      <c r="A4122" s="65" t="str">
        <f>IF(ROW()=1,"KEY",IF(ISNA(VLOOKUP(B4122,車名対応マスタ!B:D,3,FALSE)),"",IF(VLOOKUP(B4122,車名対応マスタ!B:D,3,FALSE)="","",$D4122&amp;" "&amp;IF($G4122="9","J","O")&amp;" "&amp;$I4122&amp;" "&amp;IF($I4122&lt;=TEXT(★完成資料!$A$1,"yyyymm"),TEXT(★完成資料!$A$1,"yyyymm"),"999999")&amp; " " &amp; LEFT(F4122 &amp; "          ",10))))</f>
        <v xml:space="preserve">L O 202208 yyyy00 HV        </v>
      </c>
      <c r="B4122" s="68" t="s">
        <v>229</v>
      </c>
      <c r="C4122" s="68" t="s">
        <v>466</v>
      </c>
      <c r="D4122" s="68" t="s">
        <v>271</v>
      </c>
      <c r="E4122" s="68" t="s">
        <v>531</v>
      </c>
      <c r="F4122" s="68" t="s">
        <v>360</v>
      </c>
      <c r="G4122" s="68" t="s">
        <v>76</v>
      </c>
      <c r="H4122" s="68" t="s">
        <v>492</v>
      </c>
      <c r="I4122" s="68" t="s">
        <v>656</v>
      </c>
      <c r="J4122" s="65">
        <v>0</v>
      </c>
      <c r="K4122" s="65">
        <v>2</v>
      </c>
      <c r="L4122" s="65">
        <v>301</v>
      </c>
      <c r="M4122" s="65" t="s">
        <v>372</v>
      </c>
    </row>
    <row r="4123" spans="1:13" ht="12.75" customHeight="1">
      <c r="A4123" s="65" t="str">
        <f>IF(ROW()=1,"KEY",IF(ISNA(VLOOKUP(B4123,車名対応マスタ!B:D,3,FALSE)),"",IF(VLOOKUP(B4123,車名対応マスタ!B:D,3,FALSE)="","",$D4123&amp;" "&amp;IF($G4123="9","J","O")&amp;" "&amp;$I4123&amp;" "&amp;IF($I4123&lt;=TEXT(★完成資料!$A$1,"yyyymm"),TEXT(★完成資料!$A$1,"yyyymm"),"999999")&amp; " " &amp; LEFT(F4123 &amp; "          ",10))))</f>
        <v xml:space="preserve">L O 202209 yyyy00 HV        </v>
      </c>
      <c r="B4123" s="68" t="s">
        <v>229</v>
      </c>
      <c r="C4123" s="68" t="s">
        <v>466</v>
      </c>
      <c r="D4123" s="68" t="s">
        <v>271</v>
      </c>
      <c r="E4123" s="68" t="s">
        <v>531</v>
      </c>
      <c r="F4123" s="68" t="s">
        <v>360</v>
      </c>
      <c r="G4123" s="68" t="s">
        <v>76</v>
      </c>
      <c r="H4123" s="68" t="s">
        <v>492</v>
      </c>
      <c r="I4123" s="68" t="s">
        <v>657</v>
      </c>
      <c r="J4123" s="65">
        <v>0</v>
      </c>
      <c r="K4123" s="65">
        <v>3</v>
      </c>
      <c r="L4123" s="65">
        <v>301</v>
      </c>
      <c r="M4123" s="65" t="s">
        <v>372</v>
      </c>
    </row>
    <row r="4124" spans="1:13" ht="12.75" customHeight="1">
      <c r="A4124" s="65" t="str">
        <f>IF(ROW()=1,"KEY",IF(ISNA(VLOOKUP(B4124,車名対応マスタ!B:D,3,FALSE)),"",IF(VLOOKUP(B4124,車名対応マスタ!B:D,3,FALSE)="","",$D4124&amp;" "&amp;IF($G4124="9","J","O")&amp;" "&amp;$I4124&amp;" "&amp;IF($I4124&lt;=TEXT(★完成資料!$A$1,"yyyymm"),TEXT(★完成資料!$A$1,"yyyymm"),"999999")&amp; " " &amp; LEFT(F4124 &amp; "          ",10))))</f>
        <v xml:space="preserve">L O 202210 yyyy00 HV        </v>
      </c>
      <c r="B4124" s="68" t="s">
        <v>229</v>
      </c>
      <c r="C4124" s="68" t="s">
        <v>466</v>
      </c>
      <c r="D4124" s="68" t="s">
        <v>271</v>
      </c>
      <c r="E4124" s="68" t="s">
        <v>531</v>
      </c>
      <c r="F4124" s="68" t="s">
        <v>360</v>
      </c>
      <c r="G4124" s="68" t="s">
        <v>76</v>
      </c>
      <c r="H4124" s="68" t="s">
        <v>492</v>
      </c>
      <c r="I4124" s="68" t="s">
        <v>663</v>
      </c>
      <c r="J4124" s="65">
        <v>0</v>
      </c>
      <c r="K4124" s="65">
        <v>2</v>
      </c>
      <c r="L4124" s="65">
        <v>301</v>
      </c>
      <c r="M4124" s="65" t="s">
        <v>372</v>
      </c>
    </row>
    <row r="4125" spans="1:13" ht="12.75" customHeight="1">
      <c r="A4125" s="65" t="str">
        <f>IF(ROW()=1,"KEY",IF(ISNA(VLOOKUP(B4125,車名対応マスタ!B:D,3,FALSE)),"",IF(VLOOKUP(B4125,車名対応マスタ!B:D,3,FALSE)="","",$D4125&amp;" "&amp;IF($G4125="9","J","O")&amp;" "&amp;$I4125&amp;" "&amp;IF($I4125&lt;=TEXT(★完成資料!$A$1,"yyyymm"),TEXT(★完成資料!$A$1,"yyyymm"),"999999")&amp; " " &amp; LEFT(F4125 &amp; "          ",10))))</f>
        <v xml:space="preserve">L O 202201 yyyy00 HV        </v>
      </c>
      <c r="B4125" s="68" t="s">
        <v>229</v>
      </c>
      <c r="C4125" s="68" t="s">
        <v>466</v>
      </c>
      <c r="D4125" s="68" t="s">
        <v>271</v>
      </c>
      <c r="E4125" s="68" t="s">
        <v>531</v>
      </c>
      <c r="F4125" s="68" t="s">
        <v>360</v>
      </c>
      <c r="G4125" s="68" t="s">
        <v>76</v>
      </c>
      <c r="H4125" s="68" t="s">
        <v>492</v>
      </c>
      <c r="I4125" s="68" t="s">
        <v>639</v>
      </c>
      <c r="J4125" s="65">
        <v>5</v>
      </c>
      <c r="K4125" s="65">
        <v>2</v>
      </c>
      <c r="L4125" s="65">
        <v>314</v>
      </c>
      <c r="M4125" s="65" t="s">
        <v>265</v>
      </c>
    </row>
    <row r="4126" spans="1:13" ht="12.75" customHeight="1">
      <c r="A4126" s="65" t="str">
        <f>IF(ROW()=1,"KEY",IF(ISNA(VLOOKUP(B4126,車名対応マスタ!B:D,3,FALSE)),"",IF(VLOOKUP(B4126,車名対応マスタ!B:D,3,FALSE)="","",$D4126&amp;" "&amp;IF($G4126="9","J","O")&amp;" "&amp;$I4126&amp;" "&amp;IF($I4126&lt;=TEXT(★完成資料!$A$1,"yyyymm"),TEXT(★完成資料!$A$1,"yyyymm"),"999999")&amp; " " &amp; LEFT(F4126 &amp; "          ",10))))</f>
        <v xml:space="preserve">L O 202202 yyyy00 HV        </v>
      </c>
      <c r="B4126" s="68" t="s">
        <v>229</v>
      </c>
      <c r="C4126" s="68" t="s">
        <v>466</v>
      </c>
      <c r="D4126" s="68" t="s">
        <v>271</v>
      </c>
      <c r="E4126" s="68" t="s">
        <v>531</v>
      </c>
      <c r="F4126" s="68" t="s">
        <v>360</v>
      </c>
      <c r="G4126" s="68" t="s">
        <v>76</v>
      </c>
      <c r="H4126" s="68" t="s">
        <v>492</v>
      </c>
      <c r="I4126" s="68" t="s">
        <v>640</v>
      </c>
      <c r="J4126" s="65">
        <v>2</v>
      </c>
      <c r="K4126" s="65">
        <v>2</v>
      </c>
      <c r="L4126" s="65">
        <v>314</v>
      </c>
      <c r="M4126" s="65" t="s">
        <v>265</v>
      </c>
    </row>
    <row r="4127" spans="1:13" ht="12.75" customHeight="1">
      <c r="A4127" s="65" t="str">
        <f>IF(ROW()=1,"KEY",IF(ISNA(VLOOKUP(B4127,車名対応マスタ!B:D,3,FALSE)),"",IF(VLOOKUP(B4127,車名対応マスタ!B:D,3,FALSE)="","",$D4127&amp;" "&amp;IF($G4127="9","J","O")&amp;" "&amp;$I4127&amp;" "&amp;IF($I4127&lt;=TEXT(★完成資料!$A$1,"yyyymm"),TEXT(★完成資料!$A$1,"yyyymm"),"999999")&amp; " " &amp; LEFT(F4127 &amp; "          ",10))))</f>
        <v xml:space="preserve">L O 202203 yyyy00 HV        </v>
      </c>
      <c r="B4127" s="68" t="s">
        <v>229</v>
      </c>
      <c r="C4127" s="68" t="s">
        <v>466</v>
      </c>
      <c r="D4127" s="68" t="s">
        <v>271</v>
      </c>
      <c r="E4127" s="68" t="s">
        <v>531</v>
      </c>
      <c r="F4127" s="68" t="s">
        <v>360</v>
      </c>
      <c r="G4127" s="68" t="s">
        <v>76</v>
      </c>
      <c r="H4127" s="68" t="s">
        <v>492</v>
      </c>
      <c r="I4127" s="68" t="s">
        <v>641</v>
      </c>
      <c r="J4127" s="65">
        <v>4</v>
      </c>
      <c r="K4127" s="65">
        <v>6</v>
      </c>
      <c r="L4127" s="65">
        <v>314</v>
      </c>
      <c r="M4127" s="65" t="s">
        <v>265</v>
      </c>
    </row>
    <row r="4128" spans="1:13" ht="12.75" customHeight="1">
      <c r="A4128" s="65" t="str">
        <f>IF(ROW()=1,"KEY",IF(ISNA(VLOOKUP(B4128,車名対応マスタ!B:D,3,FALSE)),"",IF(VLOOKUP(B4128,車名対応マスタ!B:D,3,FALSE)="","",$D4128&amp;" "&amp;IF($G4128="9","J","O")&amp;" "&amp;$I4128&amp;" "&amp;IF($I4128&lt;=TEXT(★完成資料!$A$1,"yyyymm"),TEXT(★完成資料!$A$1,"yyyymm"),"999999")&amp; " " &amp; LEFT(F4128 &amp; "          ",10))))</f>
        <v xml:space="preserve">L O 202204 yyyy00 HV        </v>
      </c>
      <c r="B4128" s="68" t="s">
        <v>229</v>
      </c>
      <c r="C4128" s="68" t="s">
        <v>466</v>
      </c>
      <c r="D4128" s="68" t="s">
        <v>271</v>
      </c>
      <c r="E4128" s="68" t="s">
        <v>531</v>
      </c>
      <c r="F4128" s="68" t="s">
        <v>360</v>
      </c>
      <c r="G4128" s="68" t="s">
        <v>76</v>
      </c>
      <c r="H4128" s="68" t="s">
        <v>492</v>
      </c>
      <c r="I4128" s="68" t="s">
        <v>642</v>
      </c>
      <c r="J4128" s="65">
        <v>1</v>
      </c>
      <c r="K4128" s="65">
        <v>7</v>
      </c>
      <c r="L4128" s="65">
        <v>314</v>
      </c>
      <c r="M4128" s="65" t="s">
        <v>265</v>
      </c>
    </row>
    <row r="4129" spans="1:13" ht="12.75" customHeight="1">
      <c r="A4129" s="65" t="str">
        <f>IF(ROW()=1,"KEY",IF(ISNA(VLOOKUP(B4129,車名対応マスタ!B:D,3,FALSE)),"",IF(VLOOKUP(B4129,車名対応マスタ!B:D,3,FALSE)="","",$D4129&amp;" "&amp;IF($G4129="9","J","O")&amp;" "&amp;$I4129&amp;" "&amp;IF($I4129&lt;=TEXT(★完成資料!$A$1,"yyyymm"),TEXT(★完成資料!$A$1,"yyyymm"),"999999")&amp; " " &amp; LEFT(F4129 &amp; "          ",10))))</f>
        <v xml:space="preserve">L O 202205 yyyy00 HV        </v>
      </c>
      <c r="B4129" s="68" t="s">
        <v>229</v>
      </c>
      <c r="C4129" s="68" t="s">
        <v>466</v>
      </c>
      <c r="D4129" s="68" t="s">
        <v>271</v>
      </c>
      <c r="E4129" s="68" t="s">
        <v>531</v>
      </c>
      <c r="F4129" s="68" t="s">
        <v>360</v>
      </c>
      <c r="G4129" s="68" t="s">
        <v>76</v>
      </c>
      <c r="H4129" s="68" t="s">
        <v>492</v>
      </c>
      <c r="I4129" s="68" t="s">
        <v>647</v>
      </c>
      <c r="J4129" s="65">
        <v>0</v>
      </c>
      <c r="K4129" s="65">
        <v>2</v>
      </c>
      <c r="L4129" s="65">
        <v>314</v>
      </c>
      <c r="M4129" s="65" t="s">
        <v>265</v>
      </c>
    </row>
    <row r="4130" spans="1:13" ht="12.75" customHeight="1">
      <c r="A4130" s="65" t="str">
        <f>IF(ROW()=1,"KEY",IF(ISNA(VLOOKUP(B4130,車名対応マスタ!B:D,3,FALSE)),"",IF(VLOOKUP(B4130,車名対応マスタ!B:D,3,FALSE)="","",$D4130&amp;" "&amp;IF($G4130="9","J","O")&amp;" "&amp;$I4130&amp;" "&amp;IF($I4130&lt;=TEXT(★完成資料!$A$1,"yyyymm"),TEXT(★完成資料!$A$1,"yyyymm"),"999999")&amp; " " &amp; LEFT(F4130 &amp; "          ",10))))</f>
        <v xml:space="preserve">L O 202206 yyyy00 HV        </v>
      </c>
      <c r="B4130" s="68" t="s">
        <v>229</v>
      </c>
      <c r="C4130" s="68" t="s">
        <v>466</v>
      </c>
      <c r="D4130" s="68" t="s">
        <v>271</v>
      </c>
      <c r="E4130" s="68" t="s">
        <v>531</v>
      </c>
      <c r="F4130" s="68" t="s">
        <v>360</v>
      </c>
      <c r="G4130" s="68" t="s">
        <v>76</v>
      </c>
      <c r="H4130" s="68" t="s">
        <v>492</v>
      </c>
      <c r="I4130" s="68" t="s">
        <v>652</v>
      </c>
      <c r="J4130" s="65">
        <v>1</v>
      </c>
      <c r="K4130" s="65">
        <v>1</v>
      </c>
      <c r="L4130" s="65">
        <v>314</v>
      </c>
      <c r="M4130" s="65" t="s">
        <v>265</v>
      </c>
    </row>
    <row r="4131" spans="1:13" ht="12.75" customHeight="1">
      <c r="A4131" s="65" t="str">
        <f>IF(ROW()=1,"KEY",IF(ISNA(VLOOKUP(B4131,車名対応マスタ!B:D,3,FALSE)),"",IF(VLOOKUP(B4131,車名対応マスタ!B:D,3,FALSE)="","",$D4131&amp;" "&amp;IF($G4131="9","J","O")&amp;" "&amp;$I4131&amp;" "&amp;IF($I4131&lt;=TEXT(★完成資料!$A$1,"yyyymm"),TEXT(★完成資料!$A$1,"yyyymm"),"999999")&amp; " " &amp; LEFT(F4131 &amp; "          ",10))))</f>
        <v xml:space="preserve">L O 202207 yyyy00 HV        </v>
      </c>
      <c r="B4131" s="68" t="s">
        <v>229</v>
      </c>
      <c r="C4131" s="68" t="s">
        <v>466</v>
      </c>
      <c r="D4131" s="68" t="s">
        <v>271</v>
      </c>
      <c r="E4131" s="68" t="s">
        <v>531</v>
      </c>
      <c r="F4131" s="68" t="s">
        <v>360</v>
      </c>
      <c r="G4131" s="68" t="s">
        <v>76</v>
      </c>
      <c r="H4131" s="68" t="s">
        <v>492</v>
      </c>
      <c r="I4131" s="68" t="s">
        <v>655</v>
      </c>
      <c r="J4131" s="65">
        <v>2</v>
      </c>
      <c r="K4131" s="65">
        <v>2</v>
      </c>
      <c r="L4131" s="65">
        <v>314</v>
      </c>
      <c r="M4131" s="65" t="s">
        <v>265</v>
      </c>
    </row>
    <row r="4132" spans="1:13" ht="12.75" customHeight="1">
      <c r="A4132" s="65" t="str">
        <f>IF(ROW()=1,"KEY",IF(ISNA(VLOOKUP(B4132,車名対応マスタ!B:D,3,FALSE)),"",IF(VLOOKUP(B4132,車名対応マスタ!B:D,3,FALSE)="","",$D4132&amp;" "&amp;IF($G4132="9","J","O")&amp;" "&amp;$I4132&amp;" "&amp;IF($I4132&lt;=TEXT(★完成資料!$A$1,"yyyymm"),TEXT(★完成資料!$A$1,"yyyymm"),"999999")&amp; " " &amp; LEFT(F4132 &amp; "          ",10))))</f>
        <v xml:space="preserve">L O 202208 yyyy00 HV        </v>
      </c>
      <c r="B4132" s="68" t="s">
        <v>229</v>
      </c>
      <c r="C4132" s="68" t="s">
        <v>466</v>
      </c>
      <c r="D4132" s="68" t="s">
        <v>271</v>
      </c>
      <c r="E4132" s="68" t="s">
        <v>531</v>
      </c>
      <c r="F4132" s="68" t="s">
        <v>360</v>
      </c>
      <c r="G4132" s="68" t="s">
        <v>76</v>
      </c>
      <c r="H4132" s="68" t="s">
        <v>492</v>
      </c>
      <c r="I4132" s="68" t="s">
        <v>656</v>
      </c>
      <c r="J4132" s="65">
        <v>3</v>
      </c>
      <c r="K4132" s="65">
        <v>1</v>
      </c>
      <c r="L4132" s="65">
        <v>314</v>
      </c>
      <c r="M4132" s="65" t="s">
        <v>265</v>
      </c>
    </row>
    <row r="4133" spans="1:13" ht="12.75" customHeight="1">
      <c r="A4133" s="65" t="str">
        <f>IF(ROW()=1,"KEY",IF(ISNA(VLOOKUP(B4133,車名対応マスタ!B:D,3,FALSE)),"",IF(VLOOKUP(B4133,車名対応マスタ!B:D,3,FALSE)="","",$D4133&amp;" "&amp;IF($G4133="9","J","O")&amp;" "&amp;$I4133&amp;" "&amp;IF($I4133&lt;=TEXT(★完成資料!$A$1,"yyyymm"),TEXT(★完成資料!$A$1,"yyyymm"),"999999")&amp; " " &amp; LEFT(F4133 &amp; "          ",10))))</f>
        <v xml:space="preserve">L O 202209 yyyy00 HV        </v>
      </c>
      <c r="B4133" s="68" t="s">
        <v>229</v>
      </c>
      <c r="C4133" s="68" t="s">
        <v>466</v>
      </c>
      <c r="D4133" s="68" t="s">
        <v>271</v>
      </c>
      <c r="E4133" s="68" t="s">
        <v>531</v>
      </c>
      <c r="F4133" s="68" t="s">
        <v>360</v>
      </c>
      <c r="G4133" s="68" t="s">
        <v>76</v>
      </c>
      <c r="H4133" s="68" t="s">
        <v>492</v>
      </c>
      <c r="I4133" s="68" t="s">
        <v>657</v>
      </c>
      <c r="J4133" s="65">
        <v>3</v>
      </c>
      <c r="K4133" s="65">
        <v>3</v>
      </c>
      <c r="L4133" s="65">
        <v>314</v>
      </c>
      <c r="M4133" s="65" t="s">
        <v>265</v>
      </c>
    </row>
    <row r="4134" spans="1:13" ht="12.75" customHeight="1">
      <c r="A4134" s="65" t="str">
        <f>IF(ROW()=1,"KEY",IF(ISNA(VLOOKUP(B4134,車名対応マスタ!B:D,3,FALSE)),"",IF(VLOOKUP(B4134,車名対応マスタ!B:D,3,FALSE)="","",$D4134&amp;" "&amp;IF($G4134="9","J","O")&amp;" "&amp;$I4134&amp;" "&amp;IF($I4134&lt;=TEXT(★完成資料!$A$1,"yyyymm"),TEXT(★完成資料!$A$1,"yyyymm"),"999999")&amp; " " &amp; LEFT(F4134 &amp; "          ",10))))</f>
        <v xml:space="preserve">L O 202210 yyyy00 HV        </v>
      </c>
      <c r="B4134" s="68" t="s">
        <v>229</v>
      </c>
      <c r="C4134" s="68" t="s">
        <v>466</v>
      </c>
      <c r="D4134" s="68" t="s">
        <v>271</v>
      </c>
      <c r="E4134" s="68" t="s">
        <v>531</v>
      </c>
      <c r="F4134" s="68" t="s">
        <v>360</v>
      </c>
      <c r="G4134" s="68" t="s">
        <v>76</v>
      </c>
      <c r="H4134" s="68" t="s">
        <v>492</v>
      </c>
      <c r="I4134" s="68" t="s">
        <v>663</v>
      </c>
      <c r="J4134" s="65">
        <v>3</v>
      </c>
      <c r="K4134" s="65">
        <v>6</v>
      </c>
      <c r="L4134" s="65">
        <v>314</v>
      </c>
      <c r="M4134" s="65" t="s">
        <v>265</v>
      </c>
    </row>
    <row r="4135" spans="1:13" ht="12.75" customHeight="1">
      <c r="A4135" s="65" t="str">
        <f>IF(ROW()=1,"KEY",IF(ISNA(VLOOKUP(B4135,車名対応マスタ!B:D,3,FALSE)),"",IF(VLOOKUP(B4135,車名対応マスタ!B:D,3,FALSE)="","",$D4135&amp;" "&amp;IF($G4135="9","J","O")&amp;" "&amp;$I4135&amp;" "&amp;IF($I4135&lt;=TEXT(★完成資料!$A$1,"yyyymm"),TEXT(★完成資料!$A$1,"yyyymm"),"999999")&amp; " " &amp; LEFT(F4135 &amp; "          ",10))))</f>
        <v xml:space="preserve">L O 202201 yyyy00 HV        </v>
      </c>
      <c r="B4135" s="68" t="s">
        <v>229</v>
      </c>
      <c r="C4135" s="68" t="s">
        <v>466</v>
      </c>
      <c r="D4135" s="68" t="s">
        <v>271</v>
      </c>
      <c r="E4135" s="68" t="s">
        <v>531</v>
      </c>
      <c r="F4135" s="68" t="s">
        <v>360</v>
      </c>
      <c r="G4135" s="68" t="s">
        <v>76</v>
      </c>
      <c r="H4135" s="68" t="s">
        <v>492</v>
      </c>
      <c r="I4135" s="68" t="s">
        <v>639</v>
      </c>
      <c r="J4135" s="65">
        <v>10</v>
      </c>
      <c r="K4135" s="65">
        <v>3</v>
      </c>
      <c r="L4135" s="65">
        <v>305</v>
      </c>
      <c r="M4135" s="65" t="s">
        <v>373</v>
      </c>
    </row>
    <row r="4136" spans="1:13" ht="12.75" customHeight="1">
      <c r="A4136" s="65" t="str">
        <f>IF(ROW()=1,"KEY",IF(ISNA(VLOOKUP(B4136,車名対応マスタ!B:D,3,FALSE)),"",IF(VLOOKUP(B4136,車名対応マスタ!B:D,3,FALSE)="","",$D4136&amp;" "&amp;IF($G4136="9","J","O")&amp;" "&amp;$I4136&amp;" "&amp;IF($I4136&lt;=TEXT(★完成資料!$A$1,"yyyymm"),TEXT(★完成資料!$A$1,"yyyymm"),"999999")&amp; " " &amp; LEFT(F4136 &amp; "          ",10))))</f>
        <v xml:space="preserve">L O 202202 yyyy00 HV        </v>
      </c>
      <c r="B4136" s="68" t="s">
        <v>229</v>
      </c>
      <c r="C4136" s="68" t="s">
        <v>466</v>
      </c>
      <c r="D4136" s="68" t="s">
        <v>271</v>
      </c>
      <c r="E4136" s="68" t="s">
        <v>531</v>
      </c>
      <c r="F4136" s="68" t="s">
        <v>360</v>
      </c>
      <c r="G4136" s="68" t="s">
        <v>76</v>
      </c>
      <c r="H4136" s="68" t="s">
        <v>492</v>
      </c>
      <c r="I4136" s="68" t="s">
        <v>640</v>
      </c>
      <c r="J4136" s="65">
        <v>4</v>
      </c>
      <c r="K4136" s="65">
        <v>2</v>
      </c>
      <c r="L4136" s="65">
        <v>305</v>
      </c>
      <c r="M4136" s="65" t="s">
        <v>373</v>
      </c>
    </row>
    <row r="4137" spans="1:13" ht="12.75" customHeight="1">
      <c r="A4137" s="65" t="str">
        <f>IF(ROW()=1,"KEY",IF(ISNA(VLOOKUP(B4137,車名対応マスタ!B:D,3,FALSE)),"",IF(VLOOKUP(B4137,車名対応マスタ!B:D,3,FALSE)="","",$D4137&amp;" "&amp;IF($G4137="9","J","O")&amp;" "&amp;$I4137&amp;" "&amp;IF($I4137&lt;=TEXT(★完成資料!$A$1,"yyyymm"),TEXT(★完成資料!$A$1,"yyyymm"),"999999")&amp; " " &amp; LEFT(F4137 &amp; "          ",10))))</f>
        <v xml:space="preserve">L O 202203 yyyy00 HV        </v>
      </c>
      <c r="B4137" s="68" t="s">
        <v>229</v>
      </c>
      <c r="C4137" s="68" t="s">
        <v>466</v>
      </c>
      <c r="D4137" s="68" t="s">
        <v>271</v>
      </c>
      <c r="E4137" s="68" t="s">
        <v>531</v>
      </c>
      <c r="F4137" s="68" t="s">
        <v>360</v>
      </c>
      <c r="G4137" s="68" t="s">
        <v>76</v>
      </c>
      <c r="H4137" s="68" t="s">
        <v>492</v>
      </c>
      <c r="I4137" s="68" t="s">
        <v>641</v>
      </c>
      <c r="J4137" s="65">
        <v>2</v>
      </c>
      <c r="K4137" s="65">
        <v>5</v>
      </c>
      <c r="L4137" s="65">
        <v>305</v>
      </c>
      <c r="M4137" s="65" t="s">
        <v>373</v>
      </c>
    </row>
    <row r="4138" spans="1:13" ht="12.75" customHeight="1">
      <c r="A4138" s="65" t="str">
        <f>IF(ROW()=1,"KEY",IF(ISNA(VLOOKUP(B4138,車名対応マスタ!B:D,3,FALSE)),"",IF(VLOOKUP(B4138,車名対応マスタ!B:D,3,FALSE)="","",$D4138&amp;" "&amp;IF($G4138="9","J","O")&amp;" "&amp;$I4138&amp;" "&amp;IF($I4138&lt;=TEXT(★完成資料!$A$1,"yyyymm"),TEXT(★完成資料!$A$1,"yyyymm"),"999999")&amp; " " &amp; LEFT(F4138 &amp; "          ",10))))</f>
        <v xml:space="preserve">L O 202204 yyyy00 HV        </v>
      </c>
      <c r="B4138" s="68" t="s">
        <v>229</v>
      </c>
      <c r="C4138" s="68" t="s">
        <v>466</v>
      </c>
      <c r="D4138" s="68" t="s">
        <v>271</v>
      </c>
      <c r="E4138" s="68" t="s">
        <v>531</v>
      </c>
      <c r="F4138" s="68" t="s">
        <v>360</v>
      </c>
      <c r="G4138" s="68" t="s">
        <v>76</v>
      </c>
      <c r="H4138" s="68" t="s">
        <v>492</v>
      </c>
      <c r="I4138" s="68" t="s">
        <v>642</v>
      </c>
      <c r="J4138" s="65">
        <v>4</v>
      </c>
      <c r="K4138" s="65">
        <v>4</v>
      </c>
      <c r="L4138" s="65">
        <v>305</v>
      </c>
      <c r="M4138" s="65" t="s">
        <v>373</v>
      </c>
    </row>
    <row r="4139" spans="1:13" ht="12.75" customHeight="1">
      <c r="A4139" s="65" t="str">
        <f>IF(ROW()=1,"KEY",IF(ISNA(VLOOKUP(B4139,車名対応マスタ!B:D,3,FALSE)),"",IF(VLOOKUP(B4139,車名対応マスタ!B:D,3,FALSE)="","",$D4139&amp;" "&amp;IF($G4139="9","J","O")&amp;" "&amp;$I4139&amp;" "&amp;IF($I4139&lt;=TEXT(★完成資料!$A$1,"yyyymm"),TEXT(★完成資料!$A$1,"yyyymm"),"999999")&amp; " " &amp; LEFT(F4139 &amp; "          ",10))))</f>
        <v xml:space="preserve">L O 202205 yyyy00 HV        </v>
      </c>
      <c r="B4139" s="68" t="s">
        <v>229</v>
      </c>
      <c r="C4139" s="68" t="s">
        <v>466</v>
      </c>
      <c r="D4139" s="68" t="s">
        <v>271</v>
      </c>
      <c r="E4139" s="68" t="s">
        <v>531</v>
      </c>
      <c r="F4139" s="68" t="s">
        <v>360</v>
      </c>
      <c r="G4139" s="68" t="s">
        <v>76</v>
      </c>
      <c r="H4139" s="68" t="s">
        <v>492</v>
      </c>
      <c r="I4139" s="68" t="s">
        <v>647</v>
      </c>
      <c r="J4139" s="65">
        <v>2</v>
      </c>
      <c r="K4139" s="65">
        <v>4</v>
      </c>
      <c r="L4139" s="65">
        <v>305</v>
      </c>
      <c r="M4139" s="65" t="s">
        <v>373</v>
      </c>
    </row>
    <row r="4140" spans="1:13" ht="12.75" customHeight="1">
      <c r="A4140" s="65" t="str">
        <f>IF(ROW()=1,"KEY",IF(ISNA(VLOOKUP(B4140,車名対応マスタ!B:D,3,FALSE)),"",IF(VLOOKUP(B4140,車名対応マスタ!B:D,3,FALSE)="","",$D4140&amp;" "&amp;IF($G4140="9","J","O")&amp;" "&amp;$I4140&amp;" "&amp;IF($I4140&lt;=TEXT(★完成資料!$A$1,"yyyymm"),TEXT(★完成資料!$A$1,"yyyymm"),"999999")&amp; " " &amp; LEFT(F4140 &amp; "          ",10))))</f>
        <v xml:space="preserve">L O 202206 yyyy00 HV        </v>
      </c>
      <c r="B4140" s="68" t="s">
        <v>229</v>
      </c>
      <c r="C4140" s="68" t="s">
        <v>466</v>
      </c>
      <c r="D4140" s="68" t="s">
        <v>271</v>
      </c>
      <c r="E4140" s="68" t="s">
        <v>531</v>
      </c>
      <c r="F4140" s="68" t="s">
        <v>360</v>
      </c>
      <c r="G4140" s="68" t="s">
        <v>76</v>
      </c>
      <c r="H4140" s="68" t="s">
        <v>492</v>
      </c>
      <c r="I4140" s="68" t="s">
        <v>652</v>
      </c>
      <c r="J4140" s="65">
        <v>1</v>
      </c>
      <c r="K4140" s="65">
        <v>0</v>
      </c>
      <c r="L4140" s="65">
        <v>305</v>
      </c>
      <c r="M4140" s="65" t="s">
        <v>373</v>
      </c>
    </row>
    <row r="4141" spans="1:13" ht="12.75" customHeight="1">
      <c r="A4141" s="65" t="str">
        <f>IF(ROW()=1,"KEY",IF(ISNA(VLOOKUP(B4141,車名対応マスタ!B:D,3,FALSE)),"",IF(VLOOKUP(B4141,車名対応マスタ!B:D,3,FALSE)="","",$D4141&amp;" "&amp;IF($G4141="9","J","O")&amp;" "&amp;$I4141&amp;" "&amp;IF($I4141&lt;=TEXT(★完成資料!$A$1,"yyyymm"),TEXT(★完成資料!$A$1,"yyyymm"),"999999")&amp; " " &amp; LEFT(F4141 &amp; "          ",10))))</f>
        <v xml:space="preserve">L O 202207 yyyy00 HV        </v>
      </c>
      <c r="B4141" s="68" t="s">
        <v>229</v>
      </c>
      <c r="C4141" s="68" t="s">
        <v>466</v>
      </c>
      <c r="D4141" s="68" t="s">
        <v>271</v>
      </c>
      <c r="E4141" s="68" t="s">
        <v>531</v>
      </c>
      <c r="F4141" s="68" t="s">
        <v>360</v>
      </c>
      <c r="G4141" s="68" t="s">
        <v>76</v>
      </c>
      <c r="H4141" s="68" t="s">
        <v>492</v>
      </c>
      <c r="I4141" s="68" t="s">
        <v>655</v>
      </c>
      <c r="J4141" s="65">
        <v>5</v>
      </c>
      <c r="K4141" s="65">
        <v>8</v>
      </c>
      <c r="L4141" s="65">
        <v>305</v>
      </c>
      <c r="M4141" s="65" t="s">
        <v>373</v>
      </c>
    </row>
    <row r="4142" spans="1:13" ht="12.75" customHeight="1">
      <c r="A4142" s="65" t="str">
        <f>IF(ROW()=1,"KEY",IF(ISNA(VLOOKUP(B4142,車名対応マスタ!B:D,3,FALSE)),"",IF(VLOOKUP(B4142,車名対応マスタ!B:D,3,FALSE)="","",$D4142&amp;" "&amp;IF($G4142="9","J","O")&amp;" "&amp;$I4142&amp;" "&amp;IF($I4142&lt;=TEXT(★完成資料!$A$1,"yyyymm"),TEXT(★完成資料!$A$1,"yyyymm"),"999999")&amp; " " &amp; LEFT(F4142 &amp; "          ",10))))</f>
        <v xml:space="preserve">L O 202208 yyyy00 HV        </v>
      </c>
      <c r="B4142" s="68" t="s">
        <v>229</v>
      </c>
      <c r="C4142" s="68" t="s">
        <v>466</v>
      </c>
      <c r="D4142" s="68" t="s">
        <v>271</v>
      </c>
      <c r="E4142" s="68" t="s">
        <v>531</v>
      </c>
      <c r="F4142" s="68" t="s">
        <v>360</v>
      </c>
      <c r="G4142" s="68" t="s">
        <v>76</v>
      </c>
      <c r="H4142" s="68" t="s">
        <v>492</v>
      </c>
      <c r="I4142" s="68" t="s">
        <v>656</v>
      </c>
      <c r="J4142" s="65">
        <v>5</v>
      </c>
      <c r="K4142" s="65">
        <v>2</v>
      </c>
      <c r="L4142" s="65">
        <v>305</v>
      </c>
      <c r="M4142" s="65" t="s">
        <v>373</v>
      </c>
    </row>
    <row r="4143" spans="1:13" ht="12.75" customHeight="1">
      <c r="A4143" s="65" t="str">
        <f>IF(ROW()=1,"KEY",IF(ISNA(VLOOKUP(B4143,車名対応マスタ!B:D,3,FALSE)),"",IF(VLOOKUP(B4143,車名対応マスタ!B:D,3,FALSE)="","",$D4143&amp;" "&amp;IF($G4143="9","J","O")&amp;" "&amp;$I4143&amp;" "&amp;IF($I4143&lt;=TEXT(★完成資料!$A$1,"yyyymm"),TEXT(★完成資料!$A$1,"yyyymm"),"999999")&amp; " " &amp; LEFT(F4143 &amp; "          ",10))))</f>
        <v xml:space="preserve">L O 202209 yyyy00 HV        </v>
      </c>
      <c r="B4143" s="68" t="s">
        <v>229</v>
      </c>
      <c r="C4143" s="68" t="s">
        <v>466</v>
      </c>
      <c r="D4143" s="68" t="s">
        <v>271</v>
      </c>
      <c r="E4143" s="68" t="s">
        <v>531</v>
      </c>
      <c r="F4143" s="68" t="s">
        <v>360</v>
      </c>
      <c r="G4143" s="68" t="s">
        <v>76</v>
      </c>
      <c r="H4143" s="68" t="s">
        <v>492</v>
      </c>
      <c r="I4143" s="68" t="s">
        <v>657</v>
      </c>
      <c r="J4143" s="65">
        <v>2</v>
      </c>
      <c r="K4143" s="65">
        <v>3</v>
      </c>
      <c r="L4143" s="65">
        <v>305</v>
      </c>
      <c r="M4143" s="65" t="s">
        <v>373</v>
      </c>
    </row>
    <row r="4144" spans="1:13" ht="12.75" customHeight="1">
      <c r="A4144" s="65" t="str">
        <f>IF(ROW()=1,"KEY",IF(ISNA(VLOOKUP(B4144,車名対応マスタ!B:D,3,FALSE)),"",IF(VLOOKUP(B4144,車名対応マスタ!B:D,3,FALSE)="","",$D4144&amp;" "&amp;IF($G4144="9","J","O")&amp;" "&amp;$I4144&amp;" "&amp;IF($I4144&lt;=TEXT(★完成資料!$A$1,"yyyymm"),TEXT(★完成資料!$A$1,"yyyymm"),"999999")&amp; " " &amp; LEFT(F4144 &amp; "          ",10))))</f>
        <v xml:space="preserve">L O 202210 yyyy00 HV        </v>
      </c>
      <c r="B4144" s="68" t="s">
        <v>229</v>
      </c>
      <c r="C4144" s="68" t="s">
        <v>466</v>
      </c>
      <c r="D4144" s="68" t="s">
        <v>271</v>
      </c>
      <c r="E4144" s="68" t="s">
        <v>531</v>
      </c>
      <c r="F4144" s="68" t="s">
        <v>360</v>
      </c>
      <c r="G4144" s="68" t="s">
        <v>76</v>
      </c>
      <c r="H4144" s="68" t="s">
        <v>492</v>
      </c>
      <c r="I4144" s="68" t="s">
        <v>663</v>
      </c>
      <c r="J4144" s="65">
        <v>4</v>
      </c>
      <c r="K4144" s="65">
        <v>1</v>
      </c>
      <c r="L4144" s="65">
        <v>305</v>
      </c>
      <c r="M4144" s="65" t="s">
        <v>373</v>
      </c>
    </row>
    <row r="4145" spans="1:13" ht="12.75" customHeight="1">
      <c r="A4145" s="65" t="str">
        <f>IF(ROW()=1,"KEY",IF(ISNA(VLOOKUP(B4145,車名対応マスタ!B:D,3,FALSE)),"",IF(VLOOKUP(B4145,車名対応マスタ!B:D,3,FALSE)="","",$D4145&amp;" "&amp;IF($G4145="9","J","O")&amp;" "&amp;$I4145&amp;" "&amp;IF($I4145&lt;=TEXT(★完成資料!$A$1,"yyyymm"),TEXT(★完成資料!$A$1,"yyyymm"),"999999")&amp; " " &amp; LEFT(F4145 &amp; "          ",10))))</f>
        <v xml:space="preserve">L O 202201 yyyy00 HV        </v>
      </c>
      <c r="B4145" s="68" t="s">
        <v>229</v>
      </c>
      <c r="C4145" s="68" t="s">
        <v>466</v>
      </c>
      <c r="D4145" s="68" t="s">
        <v>271</v>
      </c>
      <c r="E4145" s="68" t="s">
        <v>531</v>
      </c>
      <c r="F4145" s="68" t="s">
        <v>360</v>
      </c>
      <c r="G4145" s="68" t="s">
        <v>76</v>
      </c>
      <c r="H4145" s="68" t="s">
        <v>492</v>
      </c>
      <c r="I4145" s="68" t="s">
        <v>639</v>
      </c>
      <c r="J4145" s="65">
        <v>15</v>
      </c>
      <c r="K4145" s="65">
        <v>2</v>
      </c>
      <c r="L4145" s="65">
        <v>303</v>
      </c>
      <c r="M4145" s="65" t="s">
        <v>374</v>
      </c>
    </row>
    <row r="4146" spans="1:13" ht="12.75" customHeight="1">
      <c r="A4146" s="65" t="str">
        <f>IF(ROW()=1,"KEY",IF(ISNA(VLOOKUP(B4146,車名対応マスタ!B:D,3,FALSE)),"",IF(VLOOKUP(B4146,車名対応マスタ!B:D,3,FALSE)="","",$D4146&amp;" "&amp;IF($G4146="9","J","O")&amp;" "&amp;$I4146&amp;" "&amp;IF($I4146&lt;=TEXT(★完成資料!$A$1,"yyyymm"),TEXT(★完成資料!$A$1,"yyyymm"),"999999")&amp; " " &amp; LEFT(F4146 &amp; "          ",10))))</f>
        <v xml:space="preserve">L O 202202 yyyy00 HV        </v>
      </c>
      <c r="B4146" s="68" t="s">
        <v>229</v>
      </c>
      <c r="C4146" s="68" t="s">
        <v>466</v>
      </c>
      <c r="D4146" s="68" t="s">
        <v>271</v>
      </c>
      <c r="E4146" s="68" t="s">
        <v>531</v>
      </c>
      <c r="F4146" s="68" t="s">
        <v>360</v>
      </c>
      <c r="G4146" s="68" t="s">
        <v>76</v>
      </c>
      <c r="H4146" s="68" t="s">
        <v>492</v>
      </c>
      <c r="I4146" s="68" t="s">
        <v>640</v>
      </c>
      <c r="J4146" s="65">
        <v>13</v>
      </c>
      <c r="K4146" s="65">
        <v>11</v>
      </c>
      <c r="L4146" s="65">
        <v>303</v>
      </c>
      <c r="M4146" s="65" t="s">
        <v>374</v>
      </c>
    </row>
    <row r="4147" spans="1:13" ht="12.75" customHeight="1">
      <c r="A4147" s="65" t="str">
        <f>IF(ROW()=1,"KEY",IF(ISNA(VLOOKUP(B4147,車名対応マスタ!B:D,3,FALSE)),"",IF(VLOOKUP(B4147,車名対応マスタ!B:D,3,FALSE)="","",$D4147&amp;" "&amp;IF($G4147="9","J","O")&amp;" "&amp;$I4147&amp;" "&amp;IF($I4147&lt;=TEXT(★完成資料!$A$1,"yyyymm"),TEXT(★完成資料!$A$1,"yyyymm"),"999999")&amp; " " &amp; LEFT(F4147 &amp; "          ",10))))</f>
        <v xml:space="preserve">L O 202203 yyyy00 HV        </v>
      </c>
      <c r="B4147" s="68" t="s">
        <v>229</v>
      </c>
      <c r="C4147" s="68" t="s">
        <v>466</v>
      </c>
      <c r="D4147" s="68" t="s">
        <v>271</v>
      </c>
      <c r="E4147" s="68" t="s">
        <v>531</v>
      </c>
      <c r="F4147" s="68" t="s">
        <v>360</v>
      </c>
      <c r="G4147" s="68" t="s">
        <v>76</v>
      </c>
      <c r="H4147" s="68" t="s">
        <v>492</v>
      </c>
      <c r="I4147" s="68" t="s">
        <v>641</v>
      </c>
      <c r="J4147" s="65">
        <v>15</v>
      </c>
      <c r="K4147" s="65">
        <v>7</v>
      </c>
      <c r="L4147" s="65">
        <v>303</v>
      </c>
      <c r="M4147" s="65" t="s">
        <v>374</v>
      </c>
    </row>
    <row r="4148" spans="1:13" ht="12.75" customHeight="1">
      <c r="A4148" s="65" t="str">
        <f>IF(ROW()=1,"KEY",IF(ISNA(VLOOKUP(B4148,車名対応マスタ!B:D,3,FALSE)),"",IF(VLOOKUP(B4148,車名対応マスタ!B:D,3,FALSE)="","",$D4148&amp;" "&amp;IF($G4148="9","J","O")&amp;" "&amp;$I4148&amp;" "&amp;IF($I4148&lt;=TEXT(★完成資料!$A$1,"yyyymm"),TEXT(★完成資料!$A$1,"yyyymm"),"999999")&amp; " " &amp; LEFT(F4148 &amp; "          ",10))))</f>
        <v xml:space="preserve">L O 202204 yyyy00 HV        </v>
      </c>
      <c r="B4148" s="68" t="s">
        <v>229</v>
      </c>
      <c r="C4148" s="68" t="s">
        <v>466</v>
      </c>
      <c r="D4148" s="68" t="s">
        <v>271</v>
      </c>
      <c r="E4148" s="68" t="s">
        <v>531</v>
      </c>
      <c r="F4148" s="68" t="s">
        <v>360</v>
      </c>
      <c r="G4148" s="68" t="s">
        <v>76</v>
      </c>
      <c r="H4148" s="68" t="s">
        <v>492</v>
      </c>
      <c r="I4148" s="68" t="s">
        <v>642</v>
      </c>
      <c r="J4148" s="65">
        <v>15</v>
      </c>
      <c r="K4148" s="65">
        <v>14</v>
      </c>
      <c r="L4148" s="65">
        <v>303</v>
      </c>
      <c r="M4148" s="65" t="s">
        <v>374</v>
      </c>
    </row>
    <row r="4149" spans="1:13" ht="12.75" customHeight="1">
      <c r="A4149" s="65" t="str">
        <f>IF(ROW()=1,"KEY",IF(ISNA(VLOOKUP(B4149,車名対応マスタ!B:D,3,FALSE)),"",IF(VLOOKUP(B4149,車名対応マスタ!B:D,3,FALSE)="","",$D4149&amp;" "&amp;IF($G4149="9","J","O")&amp;" "&amp;$I4149&amp;" "&amp;IF($I4149&lt;=TEXT(★完成資料!$A$1,"yyyymm"),TEXT(★完成資料!$A$1,"yyyymm"),"999999")&amp; " " &amp; LEFT(F4149 &amp; "          ",10))))</f>
        <v xml:space="preserve">L O 202205 yyyy00 HV        </v>
      </c>
      <c r="B4149" s="68" t="s">
        <v>229</v>
      </c>
      <c r="C4149" s="68" t="s">
        <v>466</v>
      </c>
      <c r="D4149" s="68" t="s">
        <v>271</v>
      </c>
      <c r="E4149" s="68" t="s">
        <v>531</v>
      </c>
      <c r="F4149" s="68" t="s">
        <v>360</v>
      </c>
      <c r="G4149" s="68" t="s">
        <v>76</v>
      </c>
      <c r="H4149" s="68" t="s">
        <v>492</v>
      </c>
      <c r="I4149" s="68" t="s">
        <v>647</v>
      </c>
      <c r="J4149" s="65">
        <v>8</v>
      </c>
      <c r="K4149" s="65">
        <v>11</v>
      </c>
      <c r="L4149" s="65">
        <v>303</v>
      </c>
      <c r="M4149" s="65" t="s">
        <v>374</v>
      </c>
    </row>
    <row r="4150" spans="1:13" ht="12.75" customHeight="1">
      <c r="A4150" s="65" t="str">
        <f>IF(ROW()=1,"KEY",IF(ISNA(VLOOKUP(B4150,車名対応マスタ!B:D,3,FALSE)),"",IF(VLOOKUP(B4150,車名対応マスタ!B:D,3,FALSE)="","",$D4150&amp;" "&amp;IF($G4150="9","J","O")&amp;" "&amp;$I4150&amp;" "&amp;IF($I4150&lt;=TEXT(★完成資料!$A$1,"yyyymm"),TEXT(★完成資料!$A$1,"yyyymm"),"999999")&amp; " " &amp; LEFT(F4150 &amp; "          ",10))))</f>
        <v xml:space="preserve">L O 202206 yyyy00 HV        </v>
      </c>
      <c r="B4150" s="68" t="s">
        <v>229</v>
      </c>
      <c r="C4150" s="68" t="s">
        <v>466</v>
      </c>
      <c r="D4150" s="68" t="s">
        <v>271</v>
      </c>
      <c r="E4150" s="68" t="s">
        <v>531</v>
      </c>
      <c r="F4150" s="68" t="s">
        <v>360</v>
      </c>
      <c r="G4150" s="68" t="s">
        <v>76</v>
      </c>
      <c r="H4150" s="68" t="s">
        <v>492</v>
      </c>
      <c r="I4150" s="68" t="s">
        <v>652</v>
      </c>
      <c r="J4150" s="65">
        <v>11</v>
      </c>
      <c r="K4150" s="65">
        <v>22</v>
      </c>
      <c r="L4150" s="65">
        <v>303</v>
      </c>
      <c r="M4150" s="65" t="s">
        <v>374</v>
      </c>
    </row>
    <row r="4151" spans="1:13" ht="12.75" customHeight="1">
      <c r="A4151" s="65" t="str">
        <f>IF(ROW()=1,"KEY",IF(ISNA(VLOOKUP(B4151,車名対応マスタ!B:D,3,FALSE)),"",IF(VLOOKUP(B4151,車名対応マスタ!B:D,3,FALSE)="","",$D4151&amp;" "&amp;IF($G4151="9","J","O")&amp;" "&amp;$I4151&amp;" "&amp;IF($I4151&lt;=TEXT(★完成資料!$A$1,"yyyymm"),TEXT(★完成資料!$A$1,"yyyymm"),"999999")&amp; " " &amp; LEFT(F4151 &amp; "          ",10))))</f>
        <v xml:space="preserve">L O 202207 yyyy00 HV        </v>
      </c>
      <c r="B4151" s="68" t="s">
        <v>229</v>
      </c>
      <c r="C4151" s="68" t="s">
        <v>466</v>
      </c>
      <c r="D4151" s="68" t="s">
        <v>271</v>
      </c>
      <c r="E4151" s="68" t="s">
        <v>531</v>
      </c>
      <c r="F4151" s="68" t="s">
        <v>360</v>
      </c>
      <c r="G4151" s="68" t="s">
        <v>76</v>
      </c>
      <c r="H4151" s="68" t="s">
        <v>492</v>
      </c>
      <c r="I4151" s="68" t="s">
        <v>655</v>
      </c>
      <c r="J4151" s="65">
        <v>8</v>
      </c>
      <c r="K4151" s="65">
        <v>8</v>
      </c>
      <c r="L4151" s="65">
        <v>303</v>
      </c>
      <c r="M4151" s="65" t="s">
        <v>374</v>
      </c>
    </row>
    <row r="4152" spans="1:13" ht="12.75" customHeight="1">
      <c r="A4152" s="65" t="str">
        <f>IF(ROW()=1,"KEY",IF(ISNA(VLOOKUP(B4152,車名対応マスタ!B:D,3,FALSE)),"",IF(VLOOKUP(B4152,車名対応マスタ!B:D,3,FALSE)="","",$D4152&amp;" "&amp;IF($G4152="9","J","O")&amp;" "&amp;$I4152&amp;" "&amp;IF($I4152&lt;=TEXT(★完成資料!$A$1,"yyyymm"),TEXT(★完成資料!$A$1,"yyyymm"),"999999")&amp; " " &amp; LEFT(F4152 &amp; "          ",10))))</f>
        <v xml:space="preserve">L O 202208 yyyy00 HV        </v>
      </c>
      <c r="B4152" s="68" t="s">
        <v>229</v>
      </c>
      <c r="C4152" s="68" t="s">
        <v>466</v>
      </c>
      <c r="D4152" s="68" t="s">
        <v>271</v>
      </c>
      <c r="E4152" s="68" t="s">
        <v>531</v>
      </c>
      <c r="F4152" s="68" t="s">
        <v>360</v>
      </c>
      <c r="G4152" s="68" t="s">
        <v>76</v>
      </c>
      <c r="H4152" s="68" t="s">
        <v>492</v>
      </c>
      <c r="I4152" s="68" t="s">
        <v>656</v>
      </c>
      <c r="J4152" s="65">
        <v>9</v>
      </c>
      <c r="K4152" s="65">
        <v>23</v>
      </c>
      <c r="L4152" s="65">
        <v>303</v>
      </c>
      <c r="M4152" s="65" t="s">
        <v>374</v>
      </c>
    </row>
    <row r="4153" spans="1:13" ht="12.75" customHeight="1">
      <c r="A4153" s="65" t="str">
        <f>IF(ROW()=1,"KEY",IF(ISNA(VLOOKUP(B4153,車名対応マスタ!B:D,3,FALSE)),"",IF(VLOOKUP(B4153,車名対応マスタ!B:D,3,FALSE)="","",$D4153&amp;" "&amp;IF($G4153="9","J","O")&amp;" "&amp;$I4153&amp;" "&amp;IF($I4153&lt;=TEXT(★完成資料!$A$1,"yyyymm"),TEXT(★完成資料!$A$1,"yyyymm"),"999999")&amp; " " &amp; LEFT(F4153 &amp; "          ",10))))</f>
        <v xml:space="preserve">L O 202209 yyyy00 HV        </v>
      </c>
      <c r="B4153" s="68" t="s">
        <v>229</v>
      </c>
      <c r="C4153" s="68" t="s">
        <v>466</v>
      </c>
      <c r="D4153" s="68" t="s">
        <v>271</v>
      </c>
      <c r="E4153" s="68" t="s">
        <v>531</v>
      </c>
      <c r="F4153" s="68" t="s">
        <v>360</v>
      </c>
      <c r="G4153" s="68" t="s">
        <v>76</v>
      </c>
      <c r="H4153" s="68" t="s">
        <v>492</v>
      </c>
      <c r="I4153" s="68" t="s">
        <v>657</v>
      </c>
      <c r="J4153" s="65">
        <v>13</v>
      </c>
      <c r="K4153" s="65">
        <v>16</v>
      </c>
      <c r="L4153" s="65">
        <v>303</v>
      </c>
      <c r="M4153" s="65" t="s">
        <v>374</v>
      </c>
    </row>
    <row r="4154" spans="1:13" ht="12.75" customHeight="1">
      <c r="A4154" s="65" t="str">
        <f>IF(ROW()=1,"KEY",IF(ISNA(VLOOKUP(B4154,車名対応マスタ!B:D,3,FALSE)),"",IF(VLOOKUP(B4154,車名対応マスタ!B:D,3,FALSE)="","",$D4154&amp;" "&amp;IF($G4154="9","J","O")&amp;" "&amp;$I4154&amp;" "&amp;IF($I4154&lt;=TEXT(★完成資料!$A$1,"yyyymm"),TEXT(★完成資料!$A$1,"yyyymm"),"999999")&amp; " " &amp; LEFT(F4154 &amp; "          ",10))))</f>
        <v xml:space="preserve">L O 202210 yyyy00 HV        </v>
      </c>
      <c r="B4154" s="68" t="s">
        <v>229</v>
      </c>
      <c r="C4154" s="68" t="s">
        <v>466</v>
      </c>
      <c r="D4154" s="68" t="s">
        <v>271</v>
      </c>
      <c r="E4154" s="68" t="s">
        <v>531</v>
      </c>
      <c r="F4154" s="68" t="s">
        <v>360</v>
      </c>
      <c r="G4154" s="68" t="s">
        <v>76</v>
      </c>
      <c r="H4154" s="68" t="s">
        <v>492</v>
      </c>
      <c r="I4154" s="68" t="s">
        <v>663</v>
      </c>
      <c r="J4154" s="65">
        <v>10</v>
      </c>
      <c r="K4154" s="65">
        <v>14</v>
      </c>
      <c r="L4154" s="65">
        <v>303</v>
      </c>
      <c r="M4154" s="65" t="s">
        <v>374</v>
      </c>
    </row>
    <row r="4155" spans="1:13" ht="12.75" customHeight="1">
      <c r="A4155" s="65" t="str">
        <f>IF(ROW()=1,"KEY",IF(ISNA(VLOOKUP(B4155,車名対応マスタ!B:D,3,FALSE)),"",IF(VLOOKUP(B4155,車名対応マスタ!B:D,3,FALSE)="","",$D4155&amp;" "&amp;IF($G4155="9","J","O")&amp;" "&amp;$I4155&amp;" "&amp;IF($I4155&lt;=TEXT(★完成資料!$A$1,"yyyymm"),TEXT(★完成資料!$A$1,"yyyymm"),"999999")&amp; " " &amp; LEFT(F4155 &amp; "          ",10))))</f>
        <v xml:space="preserve">L O 202202 yyyy00 HV        </v>
      </c>
      <c r="B4155" s="68" t="s">
        <v>229</v>
      </c>
      <c r="C4155" s="68" t="s">
        <v>466</v>
      </c>
      <c r="D4155" s="68" t="s">
        <v>271</v>
      </c>
      <c r="E4155" s="68" t="s">
        <v>531</v>
      </c>
      <c r="F4155" s="68" t="s">
        <v>360</v>
      </c>
      <c r="G4155" s="68" t="s">
        <v>76</v>
      </c>
      <c r="H4155" s="68" t="s">
        <v>492</v>
      </c>
      <c r="I4155" s="68" t="s">
        <v>640</v>
      </c>
      <c r="J4155" s="65">
        <v>1</v>
      </c>
      <c r="K4155" s="65">
        <v>1</v>
      </c>
      <c r="L4155" s="65">
        <v>313</v>
      </c>
      <c r="M4155" s="65" t="s">
        <v>294</v>
      </c>
    </row>
    <row r="4156" spans="1:13" ht="12.75" customHeight="1">
      <c r="A4156" s="65" t="str">
        <f>IF(ROW()=1,"KEY",IF(ISNA(VLOOKUP(B4156,車名対応マスタ!B:D,3,FALSE)),"",IF(VLOOKUP(B4156,車名対応マスタ!B:D,3,FALSE)="","",$D4156&amp;" "&amp;IF($G4156="9","J","O")&amp;" "&amp;$I4156&amp;" "&amp;IF($I4156&lt;=TEXT(★完成資料!$A$1,"yyyymm"),TEXT(★完成資料!$A$1,"yyyymm"),"999999")&amp; " " &amp; LEFT(F4156 &amp; "          ",10))))</f>
        <v xml:space="preserve">L O 202203 yyyy00 HV        </v>
      </c>
      <c r="B4156" s="68" t="s">
        <v>229</v>
      </c>
      <c r="C4156" s="68" t="s">
        <v>466</v>
      </c>
      <c r="D4156" s="68" t="s">
        <v>271</v>
      </c>
      <c r="E4156" s="68" t="s">
        <v>531</v>
      </c>
      <c r="F4156" s="68" t="s">
        <v>360</v>
      </c>
      <c r="G4156" s="68" t="s">
        <v>76</v>
      </c>
      <c r="H4156" s="68" t="s">
        <v>492</v>
      </c>
      <c r="I4156" s="68" t="s">
        <v>641</v>
      </c>
      <c r="J4156" s="65">
        <v>1</v>
      </c>
      <c r="K4156" s="65">
        <v>1</v>
      </c>
      <c r="L4156" s="65">
        <v>313</v>
      </c>
      <c r="M4156" s="65" t="s">
        <v>294</v>
      </c>
    </row>
    <row r="4157" spans="1:13" ht="12.75" customHeight="1">
      <c r="A4157" s="65" t="str">
        <f>IF(ROW()=1,"KEY",IF(ISNA(VLOOKUP(B4157,車名対応マスタ!B:D,3,FALSE)),"",IF(VLOOKUP(B4157,車名対応マスタ!B:D,3,FALSE)="","",$D4157&amp;" "&amp;IF($G4157="9","J","O")&amp;" "&amp;$I4157&amp;" "&amp;IF($I4157&lt;=TEXT(★完成資料!$A$1,"yyyymm"),TEXT(★完成資料!$A$1,"yyyymm"),"999999")&amp; " " &amp; LEFT(F4157 &amp; "          ",10))))</f>
        <v xml:space="preserve">L O 202204 yyyy00 HV        </v>
      </c>
      <c r="B4157" s="68" t="s">
        <v>229</v>
      </c>
      <c r="C4157" s="68" t="s">
        <v>466</v>
      </c>
      <c r="D4157" s="68" t="s">
        <v>271</v>
      </c>
      <c r="E4157" s="68" t="s">
        <v>531</v>
      </c>
      <c r="F4157" s="68" t="s">
        <v>360</v>
      </c>
      <c r="G4157" s="68" t="s">
        <v>76</v>
      </c>
      <c r="H4157" s="68" t="s">
        <v>492</v>
      </c>
      <c r="I4157" s="68" t="s">
        <v>642</v>
      </c>
      <c r="J4157" s="65">
        <v>0</v>
      </c>
      <c r="K4157" s="65">
        <v>1</v>
      </c>
      <c r="L4157" s="65">
        <v>313</v>
      </c>
      <c r="M4157" s="65" t="s">
        <v>294</v>
      </c>
    </row>
    <row r="4158" spans="1:13" ht="12.75" customHeight="1">
      <c r="A4158" s="65" t="str">
        <f>IF(ROW()=1,"KEY",IF(ISNA(VLOOKUP(B4158,車名対応マスタ!B:D,3,FALSE)),"",IF(VLOOKUP(B4158,車名対応マスタ!B:D,3,FALSE)="","",$D4158&amp;" "&amp;IF($G4158="9","J","O")&amp;" "&amp;$I4158&amp;" "&amp;IF($I4158&lt;=TEXT(★完成資料!$A$1,"yyyymm"),TEXT(★完成資料!$A$1,"yyyymm"),"999999")&amp; " " &amp; LEFT(F4158 &amp; "          ",10))))</f>
        <v xml:space="preserve">L O 202205 yyyy00 HV        </v>
      </c>
      <c r="B4158" s="68" t="s">
        <v>229</v>
      </c>
      <c r="C4158" s="68" t="s">
        <v>466</v>
      </c>
      <c r="D4158" s="68" t="s">
        <v>271</v>
      </c>
      <c r="E4158" s="68" t="s">
        <v>531</v>
      </c>
      <c r="F4158" s="68" t="s">
        <v>360</v>
      </c>
      <c r="G4158" s="68" t="s">
        <v>76</v>
      </c>
      <c r="H4158" s="68" t="s">
        <v>492</v>
      </c>
      <c r="I4158" s="68" t="s">
        <v>647</v>
      </c>
      <c r="J4158" s="65">
        <v>2</v>
      </c>
      <c r="K4158" s="65">
        <v>1</v>
      </c>
      <c r="L4158" s="65">
        <v>313</v>
      </c>
      <c r="M4158" s="65" t="s">
        <v>294</v>
      </c>
    </row>
    <row r="4159" spans="1:13" ht="12.75" customHeight="1">
      <c r="A4159" s="65" t="str">
        <f>IF(ROW()=1,"KEY",IF(ISNA(VLOOKUP(B4159,車名対応マスタ!B:D,3,FALSE)),"",IF(VLOOKUP(B4159,車名対応マスタ!B:D,3,FALSE)="","",$D4159&amp;" "&amp;IF($G4159="9","J","O")&amp;" "&amp;$I4159&amp;" "&amp;IF($I4159&lt;=TEXT(★完成資料!$A$1,"yyyymm"),TEXT(★完成資料!$A$1,"yyyymm"),"999999")&amp; " " &amp; LEFT(F4159 &amp; "          ",10))))</f>
        <v xml:space="preserve">L O 202206 yyyy00 HV        </v>
      </c>
      <c r="B4159" s="68" t="s">
        <v>229</v>
      </c>
      <c r="C4159" s="68" t="s">
        <v>466</v>
      </c>
      <c r="D4159" s="68" t="s">
        <v>271</v>
      </c>
      <c r="E4159" s="68" t="s">
        <v>531</v>
      </c>
      <c r="F4159" s="68" t="s">
        <v>360</v>
      </c>
      <c r="G4159" s="68" t="s">
        <v>76</v>
      </c>
      <c r="H4159" s="68" t="s">
        <v>492</v>
      </c>
      <c r="I4159" s="68" t="s">
        <v>652</v>
      </c>
      <c r="J4159" s="65">
        <v>1</v>
      </c>
      <c r="K4159" s="65">
        <v>0</v>
      </c>
      <c r="L4159" s="65">
        <v>313</v>
      </c>
      <c r="M4159" s="65" t="s">
        <v>294</v>
      </c>
    </row>
    <row r="4160" spans="1:13" ht="12.75" customHeight="1">
      <c r="A4160" s="65" t="str">
        <f>IF(ROW()=1,"KEY",IF(ISNA(VLOOKUP(B4160,車名対応マスタ!B:D,3,FALSE)),"",IF(VLOOKUP(B4160,車名対応マスタ!B:D,3,FALSE)="","",$D4160&amp;" "&amp;IF($G4160="9","J","O")&amp;" "&amp;$I4160&amp;" "&amp;IF($I4160&lt;=TEXT(★完成資料!$A$1,"yyyymm"),TEXT(★完成資料!$A$1,"yyyymm"),"999999")&amp; " " &amp; LEFT(F4160 &amp; "          ",10))))</f>
        <v xml:space="preserve">L O 202207 yyyy00 HV        </v>
      </c>
      <c r="B4160" s="68" t="s">
        <v>229</v>
      </c>
      <c r="C4160" s="68" t="s">
        <v>466</v>
      </c>
      <c r="D4160" s="68" t="s">
        <v>271</v>
      </c>
      <c r="E4160" s="68" t="s">
        <v>531</v>
      </c>
      <c r="F4160" s="68" t="s">
        <v>360</v>
      </c>
      <c r="G4160" s="68" t="s">
        <v>76</v>
      </c>
      <c r="H4160" s="68" t="s">
        <v>492</v>
      </c>
      <c r="I4160" s="68" t="s">
        <v>655</v>
      </c>
      <c r="J4160" s="65">
        <v>2</v>
      </c>
      <c r="K4160" s="65">
        <v>2</v>
      </c>
      <c r="L4160" s="65">
        <v>313</v>
      </c>
      <c r="M4160" s="65" t="s">
        <v>294</v>
      </c>
    </row>
    <row r="4161" spans="1:13" ht="12.75" customHeight="1">
      <c r="A4161" s="65" t="str">
        <f>IF(ROW()=1,"KEY",IF(ISNA(VLOOKUP(B4161,車名対応マスタ!B:D,3,FALSE)),"",IF(VLOOKUP(B4161,車名対応マスタ!B:D,3,FALSE)="","",$D4161&amp;" "&amp;IF($G4161="9","J","O")&amp;" "&amp;$I4161&amp;" "&amp;IF($I4161&lt;=TEXT(★完成資料!$A$1,"yyyymm"),TEXT(★完成資料!$A$1,"yyyymm"),"999999")&amp; " " &amp; LEFT(F4161 &amp; "          ",10))))</f>
        <v xml:space="preserve">L O 202208 yyyy00 HV        </v>
      </c>
      <c r="B4161" s="68" t="s">
        <v>229</v>
      </c>
      <c r="C4161" s="68" t="s">
        <v>466</v>
      </c>
      <c r="D4161" s="68" t="s">
        <v>271</v>
      </c>
      <c r="E4161" s="68" t="s">
        <v>531</v>
      </c>
      <c r="F4161" s="68" t="s">
        <v>360</v>
      </c>
      <c r="G4161" s="68" t="s">
        <v>76</v>
      </c>
      <c r="H4161" s="68" t="s">
        <v>492</v>
      </c>
      <c r="I4161" s="68" t="s">
        <v>656</v>
      </c>
      <c r="J4161" s="65">
        <v>0</v>
      </c>
      <c r="K4161" s="65">
        <v>1</v>
      </c>
      <c r="L4161" s="65">
        <v>313</v>
      </c>
      <c r="M4161" s="65" t="s">
        <v>294</v>
      </c>
    </row>
    <row r="4162" spans="1:13" ht="12.75" customHeight="1">
      <c r="A4162" s="65" t="str">
        <f>IF(ROW()=1,"KEY",IF(ISNA(VLOOKUP(B4162,車名対応マスタ!B:D,3,FALSE)),"",IF(VLOOKUP(B4162,車名対応マスタ!B:D,3,FALSE)="","",$D4162&amp;" "&amp;IF($G4162="9","J","O")&amp;" "&amp;$I4162&amp;" "&amp;IF($I4162&lt;=TEXT(★完成資料!$A$1,"yyyymm"),TEXT(★完成資料!$A$1,"yyyymm"),"999999")&amp; " " &amp; LEFT(F4162 &amp; "          ",10))))</f>
        <v xml:space="preserve">L O 202210 yyyy00 HV        </v>
      </c>
      <c r="B4162" s="68" t="s">
        <v>229</v>
      </c>
      <c r="C4162" s="68" t="s">
        <v>466</v>
      </c>
      <c r="D4162" s="68" t="s">
        <v>271</v>
      </c>
      <c r="E4162" s="68" t="s">
        <v>531</v>
      </c>
      <c r="F4162" s="68" t="s">
        <v>360</v>
      </c>
      <c r="G4162" s="68" t="s">
        <v>76</v>
      </c>
      <c r="H4162" s="68" t="s">
        <v>492</v>
      </c>
      <c r="I4162" s="68" t="s">
        <v>663</v>
      </c>
      <c r="J4162" s="65">
        <v>0</v>
      </c>
      <c r="K4162" s="65">
        <v>1</v>
      </c>
      <c r="L4162" s="65">
        <v>313</v>
      </c>
      <c r="M4162" s="65" t="s">
        <v>294</v>
      </c>
    </row>
    <row r="4163" spans="1:13" ht="12.75" customHeight="1">
      <c r="A4163" s="65" t="str">
        <f>IF(ROW()=1,"KEY",IF(ISNA(VLOOKUP(B4163,車名対応マスタ!B:D,3,FALSE)),"",IF(VLOOKUP(B4163,車名対応マスタ!B:D,3,FALSE)="","",$D4163&amp;" "&amp;IF($G4163="9","J","O")&amp;" "&amp;$I4163&amp;" "&amp;IF($I4163&lt;=TEXT(★完成資料!$A$1,"yyyymm"),TEXT(★完成資料!$A$1,"yyyymm"),"999999")&amp; " " &amp; LEFT(F4163 &amp; "          ",10))))</f>
        <v xml:space="preserve">L O 202201 yyyy00 HV        </v>
      </c>
      <c r="B4163" s="68" t="s">
        <v>229</v>
      </c>
      <c r="C4163" s="68" t="s">
        <v>466</v>
      </c>
      <c r="D4163" s="68" t="s">
        <v>271</v>
      </c>
      <c r="E4163" s="68" t="s">
        <v>531</v>
      </c>
      <c r="F4163" s="68" t="s">
        <v>360</v>
      </c>
      <c r="G4163" s="68" t="s">
        <v>76</v>
      </c>
      <c r="H4163" s="68" t="s">
        <v>492</v>
      </c>
      <c r="I4163" s="68" t="s">
        <v>639</v>
      </c>
      <c r="J4163" s="65">
        <v>6</v>
      </c>
      <c r="K4163" s="65">
        <v>7</v>
      </c>
      <c r="L4163" s="65">
        <v>202</v>
      </c>
      <c r="M4163" s="65" t="s">
        <v>427</v>
      </c>
    </row>
    <row r="4164" spans="1:13" ht="12.75" customHeight="1">
      <c r="A4164" s="65" t="str">
        <f>IF(ROW()=1,"KEY",IF(ISNA(VLOOKUP(B4164,車名対応マスタ!B:D,3,FALSE)),"",IF(VLOOKUP(B4164,車名対応マスタ!B:D,3,FALSE)="","",$D4164&amp;" "&amp;IF($G4164="9","J","O")&amp;" "&amp;$I4164&amp;" "&amp;IF($I4164&lt;=TEXT(★完成資料!$A$1,"yyyymm"),TEXT(★完成資料!$A$1,"yyyymm"),"999999")&amp; " " &amp; LEFT(F4164 &amp; "          ",10))))</f>
        <v xml:space="preserve">L O 202202 yyyy00 HV        </v>
      </c>
      <c r="B4164" s="68" t="s">
        <v>229</v>
      </c>
      <c r="C4164" s="68" t="s">
        <v>466</v>
      </c>
      <c r="D4164" s="68" t="s">
        <v>271</v>
      </c>
      <c r="E4164" s="68" t="s">
        <v>531</v>
      </c>
      <c r="F4164" s="68" t="s">
        <v>360</v>
      </c>
      <c r="G4164" s="68" t="s">
        <v>76</v>
      </c>
      <c r="H4164" s="68" t="s">
        <v>492</v>
      </c>
      <c r="I4164" s="68" t="s">
        <v>640</v>
      </c>
      <c r="J4164" s="65">
        <v>8</v>
      </c>
      <c r="K4164" s="65">
        <v>7</v>
      </c>
      <c r="L4164" s="65">
        <v>202</v>
      </c>
      <c r="M4164" s="65" t="s">
        <v>427</v>
      </c>
    </row>
    <row r="4165" spans="1:13" ht="12.75" customHeight="1">
      <c r="A4165" s="65" t="str">
        <f>IF(ROW()=1,"KEY",IF(ISNA(VLOOKUP(B4165,車名対応マスタ!B:D,3,FALSE)),"",IF(VLOOKUP(B4165,車名対応マスタ!B:D,3,FALSE)="","",$D4165&amp;" "&amp;IF($G4165="9","J","O")&amp;" "&amp;$I4165&amp;" "&amp;IF($I4165&lt;=TEXT(★完成資料!$A$1,"yyyymm"),TEXT(★完成資料!$A$1,"yyyymm"),"999999")&amp; " " &amp; LEFT(F4165 &amp; "          ",10))))</f>
        <v xml:space="preserve">L O 202203 yyyy00 HV        </v>
      </c>
      <c r="B4165" s="68" t="s">
        <v>229</v>
      </c>
      <c r="C4165" s="68" t="s">
        <v>466</v>
      </c>
      <c r="D4165" s="68" t="s">
        <v>271</v>
      </c>
      <c r="E4165" s="68" t="s">
        <v>531</v>
      </c>
      <c r="F4165" s="68" t="s">
        <v>360</v>
      </c>
      <c r="G4165" s="68" t="s">
        <v>76</v>
      </c>
      <c r="H4165" s="68" t="s">
        <v>492</v>
      </c>
      <c r="I4165" s="68" t="s">
        <v>641</v>
      </c>
      <c r="J4165" s="65">
        <v>11</v>
      </c>
      <c r="K4165" s="65">
        <v>12</v>
      </c>
      <c r="L4165" s="65">
        <v>202</v>
      </c>
      <c r="M4165" s="65" t="s">
        <v>427</v>
      </c>
    </row>
    <row r="4166" spans="1:13" ht="12.75" customHeight="1">
      <c r="A4166" s="65" t="str">
        <f>IF(ROW()=1,"KEY",IF(ISNA(VLOOKUP(B4166,車名対応マスタ!B:D,3,FALSE)),"",IF(VLOOKUP(B4166,車名対応マスタ!B:D,3,FALSE)="","",$D4166&amp;" "&amp;IF($G4166="9","J","O")&amp;" "&amp;$I4166&amp;" "&amp;IF($I4166&lt;=TEXT(★完成資料!$A$1,"yyyymm"),TEXT(★完成資料!$A$1,"yyyymm"),"999999")&amp; " " &amp; LEFT(F4166 &amp; "          ",10))))</f>
        <v xml:space="preserve">L O 202204 yyyy00 HV        </v>
      </c>
      <c r="B4166" s="68" t="s">
        <v>229</v>
      </c>
      <c r="C4166" s="68" t="s">
        <v>466</v>
      </c>
      <c r="D4166" s="68" t="s">
        <v>271</v>
      </c>
      <c r="E4166" s="68" t="s">
        <v>531</v>
      </c>
      <c r="F4166" s="68" t="s">
        <v>360</v>
      </c>
      <c r="G4166" s="68" t="s">
        <v>76</v>
      </c>
      <c r="H4166" s="68" t="s">
        <v>492</v>
      </c>
      <c r="I4166" s="68" t="s">
        <v>642</v>
      </c>
      <c r="J4166" s="65">
        <v>7</v>
      </c>
      <c r="K4166" s="65">
        <v>9</v>
      </c>
      <c r="L4166" s="65">
        <v>202</v>
      </c>
      <c r="M4166" s="65" t="s">
        <v>427</v>
      </c>
    </row>
    <row r="4167" spans="1:13" ht="12.75" customHeight="1">
      <c r="A4167" s="65" t="str">
        <f>IF(ROW()=1,"KEY",IF(ISNA(VLOOKUP(B4167,車名対応マスタ!B:D,3,FALSE)),"",IF(VLOOKUP(B4167,車名対応マスタ!B:D,3,FALSE)="","",$D4167&amp;" "&amp;IF($G4167="9","J","O")&amp;" "&amp;$I4167&amp;" "&amp;IF($I4167&lt;=TEXT(★完成資料!$A$1,"yyyymm"),TEXT(★完成資料!$A$1,"yyyymm"),"999999")&amp; " " &amp; LEFT(F4167 &amp; "          ",10))))</f>
        <v xml:space="preserve">L O 202205 yyyy00 HV        </v>
      </c>
      <c r="B4167" s="68" t="s">
        <v>229</v>
      </c>
      <c r="C4167" s="68" t="s">
        <v>466</v>
      </c>
      <c r="D4167" s="68" t="s">
        <v>271</v>
      </c>
      <c r="E4167" s="68" t="s">
        <v>531</v>
      </c>
      <c r="F4167" s="68" t="s">
        <v>360</v>
      </c>
      <c r="G4167" s="68" t="s">
        <v>76</v>
      </c>
      <c r="H4167" s="68" t="s">
        <v>492</v>
      </c>
      <c r="I4167" s="68" t="s">
        <v>647</v>
      </c>
      <c r="J4167" s="65">
        <v>7</v>
      </c>
      <c r="K4167" s="65">
        <v>7</v>
      </c>
      <c r="L4167" s="65">
        <v>202</v>
      </c>
      <c r="M4167" s="65" t="s">
        <v>427</v>
      </c>
    </row>
    <row r="4168" spans="1:13" ht="12.75" customHeight="1">
      <c r="A4168" s="65" t="str">
        <f>IF(ROW()=1,"KEY",IF(ISNA(VLOOKUP(B4168,車名対応マスタ!B:D,3,FALSE)),"",IF(VLOOKUP(B4168,車名対応マスタ!B:D,3,FALSE)="","",$D4168&amp;" "&amp;IF($G4168="9","J","O")&amp;" "&amp;$I4168&amp;" "&amp;IF($I4168&lt;=TEXT(★完成資料!$A$1,"yyyymm"),TEXT(★完成資料!$A$1,"yyyymm"),"999999")&amp; " " &amp; LEFT(F4168 &amp; "          ",10))))</f>
        <v xml:space="preserve">L O 202206 yyyy00 HV        </v>
      </c>
      <c r="B4168" s="68" t="s">
        <v>229</v>
      </c>
      <c r="C4168" s="68" t="s">
        <v>466</v>
      </c>
      <c r="D4168" s="68" t="s">
        <v>271</v>
      </c>
      <c r="E4168" s="68" t="s">
        <v>531</v>
      </c>
      <c r="F4168" s="68" t="s">
        <v>360</v>
      </c>
      <c r="G4168" s="68" t="s">
        <v>76</v>
      </c>
      <c r="H4168" s="68" t="s">
        <v>492</v>
      </c>
      <c r="I4168" s="68" t="s">
        <v>652</v>
      </c>
      <c r="J4168" s="65">
        <v>3</v>
      </c>
      <c r="K4168" s="65">
        <v>4</v>
      </c>
      <c r="L4168" s="65">
        <v>202</v>
      </c>
      <c r="M4168" s="65" t="s">
        <v>427</v>
      </c>
    </row>
    <row r="4169" spans="1:13" ht="12.75" customHeight="1">
      <c r="A4169" s="65" t="str">
        <f>IF(ROW()=1,"KEY",IF(ISNA(VLOOKUP(B4169,車名対応マスタ!B:D,3,FALSE)),"",IF(VLOOKUP(B4169,車名対応マスタ!B:D,3,FALSE)="","",$D4169&amp;" "&amp;IF($G4169="9","J","O")&amp;" "&amp;$I4169&amp;" "&amp;IF($I4169&lt;=TEXT(★完成資料!$A$1,"yyyymm"),TEXT(★完成資料!$A$1,"yyyymm"),"999999")&amp; " " &amp; LEFT(F4169 &amp; "          ",10))))</f>
        <v xml:space="preserve">L O 202207 yyyy00 HV        </v>
      </c>
      <c r="B4169" s="68" t="s">
        <v>229</v>
      </c>
      <c r="C4169" s="68" t="s">
        <v>466</v>
      </c>
      <c r="D4169" s="68" t="s">
        <v>271</v>
      </c>
      <c r="E4169" s="68" t="s">
        <v>531</v>
      </c>
      <c r="F4169" s="68" t="s">
        <v>360</v>
      </c>
      <c r="G4169" s="68" t="s">
        <v>76</v>
      </c>
      <c r="H4169" s="68" t="s">
        <v>492</v>
      </c>
      <c r="I4169" s="68" t="s">
        <v>655</v>
      </c>
      <c r="J4169" s="65">
        <v>2</v>
      </c>
      <c r="K4169" s="65">
        <v>7</v>
      </c>
      <c r="L4169" s="65">
        <v>202</v>
      </c>
      <c r="M4169" s="65" t="s">
        <v>427</v>
      </c>
    </row>
    <row r="4170" spans="1:13" ht="12.75" customHeight="1">
      <c r="A4170" s="65" t="str">
        <f>IF(ROW()=1,"KEY",IF(ISNA(VLOOKUP(B4170,車名対応マスタ!B:D,3,FALSE)),"",IF(VLOOKUP(B4170,車名対応マスタ!B:D,3,FALSE)="","",$D4170&amp;" "&amp;IF($G4170="9","J","O")&amp;" "&amp;$I4170&amp;" "&amp;IF($I4170&lt;=TEXT(★完成資料!$A$1,"yyyymm"),TEXT(★完成資料!$A$1,"yyyymm"),"999999")&amp; " " &amp; LEFT(F4170 &amp; "          ",10))))</f>
        <v xml:space="preserve">L O 202208 yyyy00 HV        </v>
      </c>
      <c r="B4170" s="68" t="s">
        <v>229</v>
      </c>
      <c r="C4170" s="68" t="s">
        <v>466</v>
      </c>
      <c r="D4170" s="68" t="s">
        <v>271</v>
      </c>
      <c r="E4170" s="68" t="s">
        <v>531</v>
      </c>
      <c r="F4170" s="68" t="s">
        <v>360</v>
      </c>
      <c r="G4170" s="68" t="s">
        <v>76</v>
      </c>
      <c r="H4170" s="68" t="s">
        <v>492</v>
      </c>
      <c r="I4170" s="68" t="s">
        <v>656</v>
      </c>
      <c r="J4170" s="65">
        <v>4</v>
      </c>
      <c r="K4170" s="65">
        <v>9</v>
      </c>
      <c r="L4170" s="65">
        <v>202</v>
      </c>
      <c r="M4170" s="65" t="s">
        <v>427</v>
      </c>
    </row>
    <row r="4171" spans="1:13" ht="12.75" customHeight="1">
      <c r="A4171" s="65" t="str">
        <f>IF(ROW()=1,"KEY",IF(ISNA(VLOOKUP(B4171,車名対応マスタ!B:D,3,FALSE)),"",IF(VLOOKUP(B4171,車名対応マスタ!B:D,3,FALSE)="","",$D4171&amp;" "&amp;IF($G4171="9","J","O")&amp;" "&amp;$I4171&amp;" "&amp;IF($I4171&lt;=TEXT(★完成資料!$A$1,"yyyymm"),TEXT(★完成資料!$A$1,"yyyymm"),"999999")&amp; " " &amp; LEFT(F4171 &amp; "          ",10))))</f>
        <v xml:space="preserve">L O 202209 yyyy00 HV        </v>
      </c>
      <c r="B4171" s="68" t="s">
        <v>229</v>
      </c>
      <c r="C4171" s="68" t="s">
        <v>466</v>
      </c>
      <c r="D4171" s="68" t="s">
        <v>271</v>
      </c>
      <c r="E4171" s="68" t="s">
        <v>531</v>
      </c>
      <c r="F4171" s="68" t="s">
        <v>360</v>
      </c>
      <c r="G4171" s="68" t="s">
        <v>76</v>
      </c>
      <c r="H4171" s="68" t="s">
        <v>492</v>
      </c>
      <c r="I4171" s="68" t="s">
        <v>657</v>
      </c>
      <c r="J4171" s="65">
        <v>4</v>
      </c>
      <c r="K4171" s="65">
        <v>9</v>
      </c>
      <c r="L4171" s="65">
        <v>202</v>
      </c>
      <c r="M4171" s="65" t="s">
        <v>427</v>
      </c>
    </row>
    <row r="4172" spans="1:13" ht="12.75" customHeight="1">
      <c r="A4172" s="65" t="str">
        <f>IF(ROW()=1,"KEY",IF(ISNA(VLOOKUP(B4172,車名対応マスタ!B:D,3,FALSE)),"",IF(VLOOKUP(B4172,車名対応マスタ!B:D,3,FALSE)="","",$D4172&amp;" "&amp;IF($G4172="9","J","O")&amp;" "&amp;$I4172&amp;" "&amp;IF($I4172&lt;=TEXT(★完成資料!$A$1,"yyyymm"),TEXT(★完成資料!$A$1,"yyyymm"),"999999")&amp; " " &amp; LEFT(F4172 &amp; "          ",10))))</f>
        <v xml:space="preserve">L O 202210 yyyy00 HV        </v>
      </c>
      <c r="B4172" s="68" t="s">
        <v>229</v>
      </c>
      <c r="C4172" s="68" t="s">
        <v>466</v>
      </c>
      <c r="D4172" s="68" t="s">
        <v>271</v>
      </c>
      <c r="E4172" s="68" t="s">
        <v>531</v>
      </c>
      <c r="F4172" s="68" t="s">
        <v>360</v>
      </c>
      <c r="G4172" s="68" t="s">
        <v>76</v>
      </c>
      <c r="H4172" s="68" t="s">
        <v>492</v>
      </c>
      <c r="I4172" s="68" t="s">
        <v>663</v>
      </c>
      <c r="J4172" s="65">
        <v>6</v>
      </c>
      <c r="K4172" s="65">
        <v>3</v>
      </c>
      <c r="L4172" s="65">
        <v>202</v>
      </c>
      <c r="M4172" s="65" t="s">
        <v>427</v>
      </c>
    </row>
    <row r="4173" spans="1:13" ht="12.75" customHeight="1">
      <c r="A4173" s="65" t="str">
        <f>IF(ROW()=1,"KEY",IF(ISNA(VLOOKUP(B4173,車名対応マスタ!B:D,3,FALSE)),"",IF(VLOOKUP(B4173,車名対応マスタ!B:D,3,FALSE)="","",$D4173&amp;" "&amp;IF($G4173="9","J","O")&amp;" "&amp;$I4173&amp;" "&amp;IF($I4173&lt;=TEXT(★完成資料!$A$1,"yyyymm"),TEXT(★完成資料!$A$1,"yyyymm"),"999999")&amp; " " &amp; LEFT(F4173 &amp; "          ",10))))</f>
        <v xml:space="preserve">L O 202201 yyyy00 HV        </v>
      </c>
      <c r="B4173" s="68" t="s">
        <v>229</v>
      </c>
      <c r="C4173" s="68" t="s">
        <v>466</v>
      </c>
      <c r="D4173" s="68" t="s">
        <v>271</v>
      </c>
      <c r="E4173" s="68" t="s">
        <v>531</v>
      </c>
      <c r="F4173" s="68" t="s">
        <v>360</v>
      </c>
      <c r="G4173" s="68" t="s">
        <v>76</v>
      </c>
      <c r="H4173" s="68" t="s">
        <v>492</v>
      </c>
      <c r="I4173" s="68" t="s">
        <v>639</v>
      </c>
      <c r="J4173" s="65">
        <v>13</v>
      </c>
      <c r="K4173" s="65">
        <v>7</v>
      </c>
      <c r="L4173" s="65">
        <v>211</v>
      </c>
      <c r="M4173" s="65" t="s">
        <v>266</v>
      </c>
    </row>
    <row r="4174" spans="1:13" ht="12.75" customHeight="1">
      <c r="A4174" s="65" t="str">
        <f>IF(ROW()=1,"KEY",IF(ISNA(VLOOKUP(B4174,車名対応マスタ!B:D,3,FALSE)),"",IF(VLOOKUP(B4174,車名対応マスタ!B:D,3,FALSE)="","",$D4174&amp;" "&amp;IF($G4174="9","J","O")&amp;" "&amp;$I4174&amp;" "&amp;IF($I4174&lt;=TEXT(★完成資料!$A$1,"yyyymm"),TEXT(★完成資料!$A$1,"yyyymm"),"999999")&amp; " " &amp; LEFT(F4174 &amp; "          ",10))))</f>
        <v xml:space="preserve">L O 202202 yyyy00 HV        </v>
      </c>
      <c r="B4174" s="68" t="s">
        <v>229</v>
      </c>
      <c r="C4174" s="68" t="s">
        <v>466</v>
      </c>
      <c r="D4174" s="68" t="s">
        <v>271</v>
      </c>
      <c r="E4174" s="68" t="s">
        <v>531</v>
      </c>
      <c r="F4174" s="68" t="s">
        <v>360</v>
      </c>
      <c r="G4174" s="68" t="s">
        <v>76</v>
      </c>
      <c r="H4174" s="68" t="s">
        <v>492</v>
      </c>
      <c r="I4174" s="68" t="s">
        <v>640</v>
      </c>
      <c r="J4174" s="65">
        <v>8</v>
      </c>
      <c r="K4174" s="65">
        <v>7</v>
      </c>
      <c r="L4174" s="65">
        <v>211</v>
      </c>
      <c r="M4174" s="65" t="s">
        <v>266</v>
      </c>
    </row>
    <row r="4175" spans="1:13" ht="12.75" customHeight="1">
      <c r="A4175" s="65" t="str">
        <f>IF(ROW()=1,"KEY",IF(ISNA(VLOOKUP(B4175,車名対応マスタ!B:D,3,FALSE)),"",IF(VLOOKUP(B4175,車名対応マスタ!B:D,3,FALSE)="","",$D4175&amp;" "&amp;IF($G4175="9","J","O")&amp;" "&amp;$I4175&amp;" "&amp;IF($I4175&lt;=TEXT(★完成資料!$A$1,"yyyymm"),TEXT(★完成資料!$A$1,"yyyymm"),"999999")&amp; " " &amp; LEFT(F4175 &amp; "          ",10))))</f>
        <v xml:space="preserve">L O 202203 yyyy00 HV        </v>
      </c>
      <c r="B4175" s="68" t="s">
        <v>229</v>
      </c>
      <c r="C4175" s="68" t="s">
        <v>466</v>
      </c>
      <c r="D4175" s="68" t="s">
        <v>271</v>
      </c>
      <c r="E4175" s="68" t="s">
        <v>531</v>
      </c>
      <c r="F4175" s="68" t="s">
        <v>360</v>
      </c>
      <c r="G4175" s="68" t="s">
        <v>76</v>
      </c>
      <c r="H4175" s="68" t="s">
        <v>492</v>
      </c>
      <c r="I4175" s="68" t="s">
        <v>641</v>
      </c>
      <c r="J4175" s="65">
        <v>9</v>
      </c>
      <c r="K4175" s="65">
        <v>9</v>
      </c>
      <c r="L4175" s="65">
        <v>211</v>
      </c>
      <c r="M4175" s="65" t="s">
        <v>266</v>
      </c>
    </row>
    <row r="4176" spans="1:13" ht="12.75" customHeight="1">
      <c r="A4176" s="65" t="str">
        <f>IF(ROW()=1,"KEY",IF(ISNA(VLOOKUP(B4176,車名対応マスタ!B:D,3,FALSE)),"",IF(VLOOKUP(B4176,車名対応マスタ!B:D,3,FALSE)="","",$D4176&amp;" "&amp;IF($G4176="9","J","O")&amp;" "&amp;$I4176&amp;" "&amp;IF($I4176&lt;=TEXT(★完成資料!$A$1,"yyyymm"),TEXT(★完成資料!$A$1,"yyyymm"),"999999")&amp; " " &amp; LEFT(F4176 &amp; "          ",10))))</f>
        <v xml:space="preserve">L O 202204 yyyy00 HV        </v>
      </c>
      <c r="B4176" s="68" t="s">
        <v>229</v>
      </c>
      <c r="C4176" s="68" t="s">
        <v>466</v>
      </c>
      <c r="D4176" s="68" t="s">
        <v>271</v>
      </c>
      <c r="E4176" s="68" t="s">
        <v>531</v>
      </c>
      <c r="F4176" s="68" t="s">
        <v>360</v>
      </c>
      <c r="G4176" s="68" t="s">
        <v>76</v>
      </c>
      <c r="H4176" s="68" t="s">
        <v>492</v>
      </c>
      <c r="I4176" s="68" t="s">
        <v>642</v>
      </c>
      <c r="J4176" s="65">
        <v>0</v>
      </c>
      <c r="K4176" s="65">
        <v>20</v>
      </c>
      <c r="L4176" s="65">
        <v>211</v>
      </c>
      <c r="M4176" s="65" t="s">
        <v>266</v>
      </c>
    </row>
    <row r="4177" spans="1:13" ht="12.75" customHeight="1">
      <c r="A4177" s="65" t="str">
        <f>IF(ROW()=1,"KEY",IF(ISNA(VLOOKUP(B4177,車名対応マスタ!B:D,3,FALSE)),"",IF(VLOOKUP(B4177,車名対応マスタ!B:D,3,FALSE)="","",$D4177&amp;" "&amp;IF($G4177="9","J","O")&amp;" "&amp;$I4177&amp;" "&amp;IF($I4177&lt;=TEXT(★完成資料!$A$1,"yyyymm"),TEXT(★完成資料!$A$1,"yyyymm"),"999999")&amp; " " &amp; LEFT(F4177 &amp; "          ",10))))</f>
        <v xml:space="preserve">L O 202205 yyyy00 HV        </v>
      </c>
      <c r="B4177" s="68" t="s">
        <v>229</v>
      </c>
      <c r="C4177" s="68" t="s">
        <v>466</v>
      </c>
      <c r="D4177" s="68" t="s">
        <v>271</v>
      </c>
      <c r="E4177" s="68" t="s">
        <v>531</v>
      </c>
      <c r="F4177" s="68" t="s">
        <v>360</v>
      </c>
      <c r="G4177" s="68" t="s">
        <v>76</v>
      </c>
      <c r="H4177" s="68" t="s">
        <v>492</v>
      </c>
      <c r="I4177" s="68" t="s">
        <v>647</v>
      </c>
      <c r="J4177" s="65">
        <v>2</v>
      </c>
      <c r="K4177" s="65">
        <v>10</v>
      </c>
      <c r="L4177" s="65">
        <v>211</v>
      </c>
      <c r="M4177" s="65" t="s">
        <v>266</v>
      </c>
    </row>
    <row r="4178" spans="1:13" ht="12.75" customHeight="1">
      <c r="A4178" s="65" t="str">
        <f>IF(ROW()=1,"KEY",IF(ISNA(VLOOKUP(B4178,車名対応マスタ!B:D,3,FALSE)),"",IF(VLOOKUP(B4178,車名対応マスタ!B:D,3,FALSE)="","",$D4178&amp;" "&amp;IF($G4178="9","J","O")&amp;" "&amp;$I4178&amp;" "&amp;IF($I4178&lt;=TEXT(★完成資料!$A$1,"yyyymm"),TEXT(★完成資料!$A$1,"yyyymm"),"999999")&amp; " " &amp; LEFT(F4178 &amp; "          ",10))))</f>
        <v xml:space="preserve">L O 202206 yyyy00 HV        </v>
      </c>
      <c r="B4178" s="68" t="s">
        <v>229</v>
      </c>
      <c r="C4178" s="68" t="s">
        <v>466</v>
      </c>
      <c r="D4178" s="68" t="s">
        <v>271</v>
      </c>
      <c r="E4178" s="68" t="s">
        <v>531</v>
      </c>
      <c r="F4178" s="68" t="s">
        <v>360</v>
      </c>
      <c r="G4178" s="68" t="s">
        <v>76</v>
      </c>
      <c r="H4178" s="68" t="s">
        <v>492</v>
      </c>
      <c r="I4178" s="68" t="s">
        <v>652</v>
      </c>
      <c r="J4178" s="65">
        <v>2</v>
      </c>
      <c r="K4178" s="65">
        <v>9</v>
      </c>
      <c r="L4178" s="65">
        <v>211</v>
      </c>
      <c r="M4178" s="65" t="s">
        <v>266</v>
      </c>
    </row>
    <row r="4179" spans="1:13" ht="12.75" customHeight="1">
      <c r="A4179" s="65" t="str">
        <f>IF(ROW()=1,"KEY",IF(ISNA(VLOOKUP(B4179,車名対応マスタ!B:D,3,FALSE)),"",IF(VLOOKUP(B4179,車名対応マスタ!B:D,3,FALSE)="","",$D4179&amp;" "&amp;IF($G4179="9","J","O")&amp;" "&amp;$I4179&amp;" "&amp;IF($I4179&lt;=TEXT(★完成資料!$A$1,"yyyymm"),TEXT(★完成資料!$A$1,"yyyymm"),"999999")&amp; " " &amp; LEFT(F4179 &amp; "          ",10))))</f>
        <v xml:space="preserve">L O 202207 yyyy00 HV        </v>
      </c>
      <c r="B4179" s="68" t="s">
        <v>229</v>
      </c>
      <c r="C4179" s="68" t="s">
        <v>466</v>
      </c>
      <c r="D4179" s="68" t="s">
        <v>271</v>
      </c>
      <c r="E4179" s="68" t="s">
        <v>531</v>
      </c>
      <c r="F4179" s="68" t="s">
        <v>360</v>
      </c>
      <c r="G4179" s="68" t="s">
        <v>76</v>
      </c>
      <c r="H4179" s="68" t="s">
        <v>492</v>
      </c>
      <c r="I4179" s="68" t="s">
        <v>655</v>
      </c>
      <c r="J4179" s="65">
        <v>5</v>
      </c>
      <c r="K4179" s="65">
        <v>12</v>
      </c>
      <c r="L4179" s="65">
        <v>211</v>
      </c>
      <c r="M4179" s="65" t="s">
        <v>266</v>
      </c>
    </row>
    <row r="4180" spans="1:13" ht="12.75" customHeight="1">
      <c r="A4180" s="65" t="str">
        <f>IF(ROW()=1,"KEY",IF(ISNA(VLOOKUP(B4180,車名対応マスタ!B:D,3,FALSE)),"",IF(VLOOKUP(B4180,車名対応マスタ!B:D,3,FALSE)="","",$D4180&amp;" "&amp;IF($G4180="9","J","O")&amp;" "&amp;$I4180&amp;" "&amp;IF($I4180&lt;=TEXT(★完成資料!$A$1,"yyyymm"),TEXT(★完成資料!$A$1,"yyyymm"),"999999")&amp; " " &amp; LEFT(F4180 &amp; "          ",10))))</f>
        <v xml:space="preserve">L O 202208 yyyy00 HV        </v>
      </c>
      <c r="B4180" s="68" t="s">
        <v>229</v>
      </c>
      <c r="C4180" s="68" t="s">
        <v>466</v>
      </c>
      <c r="D4180" s="68" t="s">
        <v>271</v>
      </c>
      <c r="E4180" s="68" t="s">
        <v>531</v>
      </c>
      <c r="F4180" s="68" t="s">
        <v>360</v>
      </c>
      <c r="G4180" s="68" t="s">
        <v>76</v>
      </c>
      <c r="H4180" s="68" t="s">
        <v>492</v>
      </c>
      <c r="I4180" s="68" t="s">
        <v>656</v>
      </c>
      <c r="J4180" s="65">
        <v>10</v>
      </c>
      <c r="K4180" s="65">
        <v>18</v>
      </c>
      <c r="L4180" s="65">
        <v>211</v>
      </c>
      <c r="M4180" s="65" t="s">
        <v>266</v>
      </c>
    </row>
    <row r="4181" spans="1:13" ht="12.75" customHeight="1">
      <c r="A4181" s="65" t="str">
        <f>IF(ROW()=1,"KEY",IF(ISNA(VLOOKUP(B4181,車名対応マスタ!B:D,3,FALSE)),"",IF(VLOOKUP(B4181,車名対応マスタ!B:D,3,FALSE)="","",$D4181&amp;" "&amp;IF($G4181="9","J","O")&amp;" "&amp;$I4181&amp;" "&amp;IF($I4181&lt;=TEXT(★完成資料!$A$1,"yyyymm"),TEXT(★完成資料!$A$1,"yyyymm"),"999999")&amp; " " &amp; LEFT(F4181 &amp; "          ",10))))</f>
        <v xml:space="preserve">L O 202209 yyyy00 HV        </v>
      </c>
      <c r="B4181" s="68" t="s">
        <v>229</v>
      </c>
      <c r="C4181" s="68" t="s">
        <v>466</v>
      </c>
      <c r="D4181" s="68" t="s">
        <v>271</v>
      </c>
      <c r="E4181" s="68" t="s">
        <v>531</v>
      </c>
      <c r="F4181" s="68" t="s">
        <v>360</v>
      </c>
      <c r="G4181" s="68" t="s">
        <v>76</v>
      </c>
      <c r="H4181" s="68" t="s">
        <v>492</v>
      </c>
      <c r="I4181" s="68" t="s">
        <v>657</v>
      </c>
      <c r="J4181" s="65">
        <v>11</v>
      </c>
      <c r="K4181" s="65">
        <v>17</v>
      </c>
      <c r="L4181" s="65">
        <v>211</v>
      </c>
      <c r="M4181" s="65" t="s">
        <v>266</v>
      </c>
    </row>
    <row r="4182" spans="1:13" ht="12.75" customHeight="1">
      <c r="A4182" s="65" t="str">
        <f>IF(ROW()=1,"KEY",IF(ISNA(VLOOKUP(B4182,車名対応マスタ!B:D,3,FALSE)),"",IF(VLOOKUP(B4182,車名対応マスタ!B:D,3,FALSE)="","",$D4182&amp;" "&amp;IF($G4182="9","J","O")&amp;" "&amp;$I4182&amp;" "&amp;IF($I4182&lt;=TEXT(★完成資料!$A$1,"yyyymm"),TEXT(★完成資料!$A$1,"yyyymm"),"999999")&amp; " " &amp; LEFT(F4182 &amp; "          ",10))))</f>
        <v xml:space="preserve">L O 202210 yyyy00 HV        </v>
      </c>
      <c r="B4182" s="68" t="s">
        <v>229</v>
      </c>
      <c r="C4182" s="68" t="s">
        <v>466</v>
      </c>
      <c r="D4182" s="68" t="s">
        <v>271</v>
      </c>
      <c r="E4182" s="68" t="s">
        <v>531</v>
      </c>
      <c r="F4182" s="68" t="s">
        <v>360</v>
      </c>
      <c r="G4182" s="68" t="s">
        <v>76</v>
      </c>
      <c r="H4182" s="68" t="s">
        <v>492</v>
      </c>
      <c r="I4182" s="68" t="s">
        <v>663</v>
      </c>
      <c r="J4182" s="65">
        <v>35</v>
      </c>
      <c r="K4182" s="65">
        <v>8</v>
      </c>
      <c r="L4182" s="65">
        <v>211</v>
      </c>
      <c r="M4182" s="65" t="s">
        <v>266</v>
      </c>
    </row>
    <row r="4183" spans="1:13" ht="12.75" customHeight="1">
      <c r="A4183" s="65" t="str">
        <f>IF(ROW()=1,"KEY",IF(ISNA(VLOOKUP(B4183,車名対応マスタ!B:D,3,FALSE)),"",IF(VLOOKUP(B4183,車名対応マスタ!B:D,3,FALSE)="","",$D4183&amp;" "&amp;IF($G4183="9","J","O")&amp;" "&amp;$I4183&amp;" "&amp;IF($I4183&lt;=TEXT(★完成資料!$A$1,"yyyymm"),TEXT(★完成資料!$A$1,"yyyymm"),"999999")&amp; " " &amp; LEFT(F4183 &amp; "          ",10))))</f>
        <v xml:space="preserve">L O 202201 yyyy00 HV        </v>
      </c>
      <c r="B4183" s="68" t="s">
        <v>229</v>
      </c>
      <c r="C4183" s="68" t="s">
        <v>466</v>
      </c>
      <c r="D4183" s="68" t="s">
        <v>271</v>
      </c>
      <c r="E4183" s="68" t="s">
        <v>531</v>
      </c>
      <c r="F4183" s="68" t="s">
        <v>360</v>
      </c>
      <c r="G4183" s="68" t="s">
        <v>76</v>
      </c>
      <c r="H4183" s="68" t="s">
        <v>492</v>
      </c>
      <c r="I4183" s="68" t="s">
        <v>639</v>
      </c>
      <c r="J4183" s="65">
        <v>8</v>
      </c>
      <c r="K4183" s="65">
        <v>0</v>
      </c>
      <c r="L4183" s="65">
        <v>204</v>
      </c>
      <c r="M4183" s="65" t="s">
        <v>286</v>
      </c>
    </row>
    <row r="4184" spans="1:13" ht="12.75" customHeight="1">
      <c r="A4184" s="65" t="str">
        <f>IF(ROW()=1,"KEY",IF(ISNA(VLOOKUP(B4184,車名対応マスタ!B:D,3,FALSE)),"",IF(VLOOKUP(B4184,車名対応マスタ!B:D,3,FALSE)="","",$D4184&amp;" "&amp;IF($G4184="9","J","O")&amp;" "&amp;$I4184&amp;" "&amp;IF($I4184&lt;=TEXT(★完成資料!$A$1,"yyyymm"),TEXT(★完成資料!$A$1,"yyyymm"),"999999")&amp; " " &amp; LEFT(F4184 &amp; "          ",10))))</f>
        <v xml:space="preserve">L O 202202 yyyy00 HV        </v>
      </c>
      <c r="B4184" s="68" t="s">
        <v>229</v>
      </c>
      <c r="C4184" s="68" t="s">
        <v>466</v>
      </c>
      <c r="D4184" s="68" t="s">
        <v>271</v>
      </c>
      <c r="E4184" s="68" t="s">
        <v>531</v>
      </c>
      <c r="F4184" s="68" t="s">
        <v>360</v>
      </c>
      <c r="G4184" s="68" t="s">
        <v>76</v>
      </c>
      <c r="H4184" s="68" t="s">
        <v>492</v>
      </c>
      <c r="I4184" s="68" t="s">
        <v>640</v>
      </c>
      <c r="J4184" s="65">
        <v>4</v>
      </c>
      <c r="K4184" s="65">
        <v>0</v>
      </c>
      <c r="L4184" s="65">
        <v>204</v>
      </c>
      <c r="M4184" s="65" t="s">
        <v>286</v>
      </c>
    </row>
    <row r="4185" spans="1:13" ht="12.75" customHeight="1">
      <c r="A4185" s="65" t="str">
        <f>IF(ROW()=1,"KEY",IF(ISNA(VLOOKUP(B4185,車名対応マスタ!B:D,3,FALSE)),"",IF(VLOOKUP(B4185,車名対応マスタ!B:D,3,FALSE)="","",$D4185&amp;" "&amp;IF($G4185="9","J","O")&amp;" "&amp;$I4185&amp;" "&amp;IF($I4185&lt;=TEXT(★完成資料!$A$1,"yyyymm"),TEXT(★完成資料!$A$1,"yyyymm"),"999999")&amp; " " &amp; LEFT(F4185 &amp; "          ",10))))</f>
        <v xml:space="preserve">L O 202203 yyyy00 HV        </v>
      </c>
      <c r="B4185" s="68" t="s">
        <v>229</v>
      </c>
      <c r="C4185" s="68" t="s">
        <v>466</v>
      </c>
      <c r="D4185" s="68" t="s">
        <v>271</v>
      </c>
      <c r="E4185" s="68" t="s">
        <v>531</v>
      </c>
      <c r="F4185" s="68" t="s">
        <v>360</v>
      </c>
      <c r="G4185" s="68" t="s">
        <v>76</v>
      </c>
      <c r="H4185" s="68" t="s">
        <v>492</v>
      </c>
      <c r="I4185" s="68" t="s">
        <v>641</v>
      </c>
      <c r="J4185" s="65">
        <v>5</v>
      </c>
      <c r="K4185" s="65">
        <v>1</v>
      </c>
      <c r="L4185" s="65">
        <v>204</v>
      </c>
      <c r="M4185" s="65" t="s">
        <v>286</v>
      </c>
    </row>
    <row r="4186" spans="1:13" ht="12.75" customHeight="1">
      <c r="A4186" s="65" t="str">
        <f>IF(ROW()=1,"KEY",IF(ISNA(VLOOKUP(B4186,車名対応マスタ!B:D,3,FALSE)),"",IF(VLOOKUP(B4186,車名対応マスタ!B:D,3,FALSE)="","",$D4186&amp;" "&amp;IF($G4186="9","J","O")&amp;" "&amp;$I4186&amp;" "&amp;IF($I4186&lt;=TEXT(★完成資料!$A$1,"yyyymm"),TEXT(★完成資料!$A$1,"yyyymm"),"999999")&amp; " " &amp; LEFT(F4186 &amp; "          ",10))))</f>
        <v xml:space="preserve">L O 202204 yyyy00 HV        </v>
      </c>
      <c r="B4186" s="68" t="s">
        <v>229</v>
      </c>
      <c r="C4186" s="68" t="s">
        <v>466</v>
      </c>
      <c r="D4186" s="68" t="s">
        <v>271</v>
      </c>
      <c r="E4186" s="68" t="s">
        <v>531</v>
      </c>
      <c r="F4186" s="68" t="s">
        <v>360</v>
      </c>
      <c r="G4186" s="68" t="s">
        <v>76</v>
      </c>
      <c r="H4186" s="68" t="s">
        <v>492</v>
      </c>
      <c r="I4186" s="68" t="s">
        <v>642</v>
      </c>
      <c r="J4186" s="65">
        <v>3</v>
      </c>
      <c r="K4186" s="65">
        <v>1</v>
      </c>
      <c r="L4186" s="65">
        <v>204</v>
      </c>
      <c r="M4186" s="65" t="s">
        <v>286</v>
      </c>
    </row>
    <row r="4187" spans="1:13" ht="12.75" customHeight="1">
      <c r="A4187" s="65" t="str">
        <f>IF(ROW()=1,"KEY",IF(ISNA(VLOOKUP(B4187,車名対応マスタ!B:D,3,FALSE)),"",IF(VLOOKUP(B4187,車名対応マスタ!B:D,3,FALSE)="","",$D4187&amp;" "&amp;IF($G4187="9","J","O")&amp;" "&amp;$I4187&amp;" "&amp;IF($I4187&lt;=TEXT(★完成資料!$A$1,"yyyymm"),TEXT(★完成資料!$A$1,"yyyymm"),"999999")&amp; " " &amp; LEFT(F4187 &amp; "          ",10))))</f>
        <v xml:space="preserve">L O 202205 yyyy00 HV        </v>
      </c>
      <c r="B4187" s="68" t="s">
        <v>229</v>
      </c>
      <c r="C4187" s="68" t="s">
        <v>466</v>
      </c>
      <c r="D4187" s="68" t="s">
        <v>271</v>
      </c>
      <c r="E4187" s="68" t="s">
        <v>531</v>
      </c>
      <c r="F4187" s="68" t="s">
        <v>360</v>
      </c>
      <c r="G4187" s="68" t="s">
        <v>76</v>
      </c>
      <c r="H4187" s="68" t="s">
        <v>492</v>
      </c>
      <c r="I4187" s="68" t="s">
        <v>647</v>
      </c>
      <c r="J4187" s="65">
        <v>1</v>
      </c>
      <c r="K4187" s="65">
        <v>1</v>
      </c>
      <c r="L4187" s="65">
        <v>204</v>
      </c>
      <c r="M4187" s="65" t="s">
        <v>286</v>
      </c>
    </row>
    <row r="4188" spans="1:13" ht="12.75" customHeight="1">
      <c r="A4188" s="65" t="str">
        <f>IF(ROW()=1,"KEY",IF(ISNA(VLOOKUP(B4188,車名対応マスタ!B:D,3,FALSE)),"",IF(VLOOKUP(B4188,車名対応マスタ!B:D,3,FALSE)="","",$D4188&amp;" "&amp;IF($G4188="9","J","O")&amp;" "&amp;$I4188&amp;" "&amp;IF($I4188&lt;=TEXT(★完成資料!$A$1,"yyyymm"),TEXT(★完成資料!$A$1,"yyyymm"),"999999")&amp; " " &amp; LEFT(F4188 &amp; "          ",10))))</f>
        <v xml:space="preserve">L O 202206 yyyy00 HV        </v>
      </c>
      <c r="B4188" s="68" t="s">
        <v>229</v>
      </c>
      <c r="C4188" s="68" t="s">
        <v>466</v>
      </c>
      <c r="D4188" s="68" t="s">
        <v>271</v>
      </c>
      <c r="E4188" s="68" t="s">
        <v>531</v>
      </c>
      <c r="F4188" s="68" t="s">
        <v>360</v>
      </c>
      <c r="G4188" s="68" t="s">
        <v>76</v>
      </c>
      <c r="H4188" s="68" t="s">
        <v>492</v>
      </c>
      <c r="I4188" s="68" t="s">
        <v>652</v>
      </c>
      <c r="J4188" s="65">
        <v>0</v>
      </c>
      <c r="K4188" s="65">
        <v>4</v>
      </c>
      <c r="L4188" s="65">
        <v>204</v>
      </c>
      <c r="M4188" s="65" t="s">
        <v>286</v>
      </c>
    </row>
    <row r="4189" spans="1:13" ht="12.75" customHeight="1">
      <c r="A4189" s="65" t="str">
        <f>IF(ROW()=1,"KEY",IF(ISNA(VLOOKUP(B4189,車名対応マスタ!B:D,3,FALSE)),"",IF(VLOOKUP(B4189,車名対応マスタ!B:D,3,FALSE)="","",$D4189&amp;" "&amp;IF($G4189="9","J","O")&amp;" "&amp;$I4189&amp;" "&amp;IF($I4189&lt;=TEXT(★完成資料!$A$1,"yyyymm"),TEXT(★完成資料!$A$1,"yyyymm"),"999999")&amp; " " &amp; LEFT(F4189 &amp; "          ",10))))</f>
        <v xml:space="preserve">L O 202207 yyyy00 HV        </v>
      </c>
      <c r="B4189" s="68" t="s">
        <v>229</v>
      </c>
      <c r="C4189" s="68" t="s">
        <v>466</v>
      </c>
      <c r="D4189" s="68" t="s">
        <v>271</v>
      </c>
      <c r="E4189" s="68" t="s">
        <v>531</v>
      </c>
      <c r="F4189" s="68" t="s">
        <v>360</v>
      </c>
      <c r="G4189" s="68" t="s">
        <v>76</v>
      </c>
      <c r="H4189" s="68" t="s">
        <v>492</v>
      </c>
      <c r="I4189" s="68" t="s">
        <v>655</v>
      </c>
      <c r="J4189" s="65">
        <v>0</v>
      </c>
      <c r="K4189" s="65">
        <v>2</v>
      </c>
      <c r="L4189" s="65">
        <v>204</v>
      </c>
      <c r="M4189" s="65" t="s">
        <v>286</v>
      </c>
    </row>
    <row r="4190" spans="1:13" ht="12.75" customHeight="1">
      <c r="A4190" s="65" t="str">
        <f>IF(ROW()=1,"KEY",IF(ISNA(VLOOKUP(B4190,車名対応マスタ!B:D,3,FALSE)),"",IF(VLOOKUP(B4190,車名対応マスタ!B:D,3,FALSE)="","",$D4190&amp;" "&amp;IF($G4190="9","J","O")&amp;" "&amp;$I4190&amp;" "&amp;IF($I4190&lt;=TEXT(★完成資料!$A$1,"yyyymm"),TEXT(★完成資料!$A$1,"yyyymm"),"999999")&amp; " " &amp; LEFT(F4190 &amp; "          ",10))))</f>
        <v xml:space="preserve">L O 202208 yyyy00 HV        </v>
      </c>
      <c r="B4190" s="68" t="s">
        <v>229</v>
      </c>
      <c r="C4190" s="68" t="s">
        <v>466</v>
      </c>
      <c r="D4190" s="68" t="s">
        <v>271</v>
      </c>
      <c r="E4190" s="68" t="s">
        <v>531</v>
      </c>
      <c r="F4190" s="68" t="s">
        <v>360</v>
      </c>
      <c r="G4190" s="68" t="s">
        <v>76</v>
      </c>
      <c r="H4190" s="68" t="s">
        <v>492</v>
      </c>
      <c r="I4190" s="68" t="s">
        <v>656</v>
      </c>
      <c r="J4190" s="65">
        <v>1</v>
      </c>
      <c r="K4190" s="65">
        <v>4</v>
      </c>
      <c r="L4190" s="65">
        <v>204</v>
      </c>
      <c r="M4190" s="65" t="s">
        <v>286</v>
      </c>
    </row>
    <row r="4191" spans="1:13" ht="12.75" customHeight="1">
      <c r="A4191" s="65" t="str">
        <f>IF(ROW()=1,"KEY",IF(ISNA(VLOOKUP(B4191,車名対応マスタ!B:D,3,FALSE)),"",IF(VLOOKUP(B4191,車名対応マスタ!B:D,3,FALSE)="","",$D4191&amp;" "&amp;IF($G4191="9","J","O")&amp;" "&amp;$I4191&amp;" "&amp;IF($I4191&lt;=TEXT(★完成資料!$A$1,"yyyymm"),TEXT(★完成資料!$A$1,"yyyymm"),"999999")&amp; " " &amp; LEFT(F4191 &amp; "          ",10))))</f>
        <v xml:space="preserve">L O 202209 yyyy00 HV        </v>
      </c>
      <c r="B4191" s="68" t="s">
        <v>229</v>
      </c>
      <c r="C4191" s="68" t="s">
        <v>466</v>
      </c>
      <c r="D4191" s="68" t="s">
        <v>271</v>
      </c>
      <c r="E4191" s="68" t="s">
        <v>531</v>
      </c>
      <c r="F4191" s="68" t="s">
        <v>360</v>
      </c>
      <c r="G4191" s="68" t="s">
        <v>76</v>
      </c>
      <c r="H4191" s="68" t="s">
        <v>492</v>
      </c>
      <c r="I4191" s="68" t="s">
        <v>657</v>
      </c>
      <c r="J4191" s="65">
        <v>5</v>
      </c>
      <c r="K4191" s="65">
        <v>3</v>
      </c>
      <c r="L4191" s="65">
        <v>204</v>
      </c>
      <c r="M4191" s="65" t="s">
        <v>286</v>
      </c>
    </row>
    <row r="4192" spans="1:13" ht="12.75" customHeight="1">
      <c r="A4192" s="65" t="str">
        <f>IF(ROW()=1,"KEY",IF(ISNA(VLOOKUP(B4192,車名対応マスタ!B:D,3,FALSE)),"",IF(VLOOKUP(B4192,車名対応マスタ!B:D,3,FALSE)="","",$D4192&amp;" "&amp;IF($G4192="9","J","O")&amp;" "&amp;$I4192&amp;" "&amp;IF($I4192&lt;=TEXT(★完成資料!$A$1,"yyyymm"),TEXT(★完成資料!$A$1,"yyyymm"),"999999")&amp; " " &amp; LEFT(F4192 &amp; "          ",10))))</f>
        <v xml:space="preserve">L O 202210 yyyy00 HV        </v>
      </c>
      <c r="B4192" s="68" t="s">
        <v>229</v>
      </c>
      <c r="C4192" s="68" t="s">
        <v>466</v>
      </c>
      <c r="D4192" s="68" t="s">
        <v>271</v>
      </c>
      <c r="E4192" s="68" t="s">
        <v>531</v>
      </c>
      <c r="F4192" s="68" t="s">
        <v>360</v>
      </c>
      <c r="G4192" s="68" t="s">
        <v>76</v>
      </c>
      <c r="H4192" s="68" t="s">
        <v>492</v>
      </c>
      <c r="I4192" s="68" t="s">
        <v>663</v>
      </c>
      <c r="J4192" s="65">
        <v>13</v>
      </c>
      <c r="K4192" s="65">
        <v>5</v>
      </c>
      <c r="L4192" s="65">
        <v>204</v>
      </c>
      <c r="M4192" s="65" t="s">
        <v>286</v>
      </c>
    </row>
    <row r="4193" spans="1:13" ht="12.75" customHeight="1">
      <c r="A4193" s="65" t="str">
        <f>IF(ROW()=1,"KEY",IF(ISNA(VLOOKUP(B4193,車名対応マスタ!B:D,3,FALSE)),"",IF(VLOOKUP(B4193,車名対応マスタ!B:D,3,FALSE)="","",$D4193&amp;" "&amp;IF($G4193="9","J","O")&amp;" "&amp;$I4193&amp;" "&amp;IF($I4193&lt;=TEXT(★完成資料!$A$1,"yyyymm"),TEXT(★完成資料!$A$1,"yyyymm"),"999999")&amp; " " &amp; LEFT(F4193 &amp; "          ",10))))</f>
        <v xml:space="preserve">L O 202210 yyyy00 HV        </v>
      </c>
      <c r="B4193" s="68" t="s">
        <v>229</v>
      </c>
      <c r="C4193" s="68" t="s">
        <v>466</v>
      </c>
      <c r="D4193" s="68" t="s">
        <v>271</v>
      </c>
      <c r="E4193" s="68" t="s">
        <v>531</v>
      </c>
      <c r="F4193" s="68" t="s">
        <v>360</v>
      </c>
      <c r="G4193" s="68" t="s">
        <v>76</v>
      </c>
      <c r="H4193" s="68" t="s">
        <v>492</v>
      </c>
      <c r="I4193" s="68" t="s">
        <v>663</v>
      </c>
      <c r="J4193" s="65">
        <v>0</v>
      </c>
      <c r="K4193" s="65">
        <v>1</v>
      </c>
      <c r="L4193" s="65">
        <v>227</v>
      </c>
      <c r="M4193" s="65" t="s">
        <v>302</v>
      </c>
    </row>
    <row r="4194" spans="1:13" ht="12.75" customHeight="1">
      <c r="A4194" s="65" t="str">
        <f>IF(ROW()=1,"KEY",IF(ISNA(VLOOKUP(B4194,車名対応マスタ!B:D,3,FALSE)),"",IF(VLOOKUP(B4194,車名対応マスタ!B:D,3,FALSE)="","",$D4194&amp;" "&amp;IF($G4194="9","J","O")&amp;" "&amp;$I4194&amp;" "&amp;IF($I4194&lt;=TEXT(★完成資料!$A$1,"yyyymm"),TEXT(★完成資料!$A$1,"yyyymm"),"999999")&amp; " " &amp; LEFT(F4194 &amp; "          ",10))))</f>
        <v xml:space="preserve">L O 202209 yyyy00 HV        </v>
      </c>
      <c r="B4194" s="68" t="s">
        <v>229</v>
      </c>
      <c r="C4194" s="68" t="s">
        <v>466</v>
      </c>
      <c r="D4194" s="68" t="s">
        <v>271</v>
      </c>
      <c r="E4194" s="68" t="s">
        <v>531</v>
      </c>
      <c r="F4194" s="68" t="s">
        <v>360</v>
      </c>
      <c r="G4194" s="68" t="s">
        <v>76</v>
      </c>
      <c r="H4194" s="68" t="s">
        <v>492</v>
      </c>
      <c r="I4194" s="68" t="s">
        <v>657</v>
      </c>
      <c r="J4194" s="65">
        <v>0</v>
      </c>
      <c r="K4194" s="65">
        <v>1</v>
      </c>
      <c r="L4194" s="65">
        <v>228</v>
      </c>
      <c r="M4194" s="65" t="s">
        <v>303</v>
      </c>
    </row>
    <row r="4195" spans="1:13" ht="12.75" customHeight="1">
      <c r="A4195" s="65" t="str">
        <f>IF(ROW()=1,"KEY",IF(ISNA(VLOOKUP(B4195,車名対応マスタ!B:D,3,FALSE)),"",IF(VLOOKUP(B4195,車名対応マスタ!B:D,3,FALSE)="","",$D4195&amp;" "&amp;IF($G4195="9","J","O")&amp;" "&amp;$I4195&amp;" "&amp;IF($I4195&lt;=TEXT(★完成資料!$A$1,"yyyymm"),TEXT(★完成資料!$A$1,"yyyymm"),"999999")&amp; " " &amp; LEFT(F4195 &amp; "          ",10))))</f>
        <v xml:space="preserve">L O 202201 yyyy00 HV        </v>
      </c>
      <c r="B4195" s="68" t="s">
        <v>229</v>
      </c>
      <c r="C4195" s="68" t="s">
        <v>466</v>
      </c>
      <c r="D4195" s="68" t="s">
        <v>271</v>
      </c>
      <c r="E4195" s="68" t="s">
        <v>531</v>
      </c>
      <c r="F4195" s="68" t="s">
        <v>360</v>
      </c>
      <c r="G4195" s="68" t="s">
        <v>76</v>
      </c>
      <c r="H4195" s="68" t="s">
        <v>492</v>
      </c>
      <c r="I4195" s="68" t="s">
        <v>639</v>
      </c>
      <c r="J4195" s="65">
        <v>6</v>
      </c>
      <c r="K4195" s="65">
        <v>0</v>
      </c>
      <c r="L4195" s="65">
        <v>203</v>
      </c>
      <c r="M4195" s="65" t="s">
        <v>494</v>
      </c>
    </row>
    <row r="4196" spans="1:13" ht="12.75" customHeight="1">
      <c r="A4196" s="65" t="str">
        <f>IF(ROW()=1,"KEY",IF(ISNA(VLOOKUP(B4196,車名対応マスタ!B:D,3,FALSE)),"",IF(VLOOKUP(B4196,車名対応マスタ!B:D,3,FALSE)="","",$D4196&amp;" "&amp;IF($G4196="9","J","O")&amp;" "&amp;$I4196&amp;" "&amp;IF($I4196&lt;=TEXT(★完成資料!$A$1,"yyyymm"),TEXT(★完成資料!$A$1,"yyyymm"),"999999")&amp; " " &amp; LEFT(F4196 &amp; "          ",10))))</f>
        <v xml:space="preserve">L O 202202 yyyy00 HV        </v>
      </c>
      <c r="B4196" s="68" t="s">
        <v>229</v>
      </c>
      <c r="C4196" s="68" t="s">
        <v>466</v>
      </c>
      <c r="D4196" s="68" t="s">
        <v>271</v>
      </c>
      <c r="E4196" s="68" t="s">
        <v>531</v>
      </c>
      <c r="F4196" s="68" t="s">
        <v>360</v>
      </c>
      <c r="G4196" s="68" t="s">
        <v>76</v>
      </c>
      <c r="H4196" s="68" t="s">
        <v>492</v>
      </c>
      <c r="I4196" s="68" t="s">
        <v>640</v>
      </c>
      <c r="J4196" s="65">
        <v>5</v>
      </c>
      <c r="K4196" s="65">
        <v>0</v>
      </c>
      <c r="L4196" s="65">
        <v>203</v>
      </c>
      <c r="M4196" s="65" t="s">
        <v>494</v>
      </c>
    </row>
    <row r="4197" spans="1:13" ht="12.75" customHeight="1">
      <c r="A4197" s="65" t="str">
        <f>IF(ROW()=1,"KEY",IF(ISNA(VLOOKUP(B4197,車名対応マスタ!B:D,3,FALSE)),"",IF(VLOOKUP(B4197,車名対応マスタ!B:D,3,FALSE)="","",$D4197&amp;" "&amp;IF($G4197="9","J","O")&amp;" "&amp;$I4197&amp;" "&amp;IF($I4197&lt;=TEXT(★完成資料!$A$1,"yyyymm"),TEXT(★完成資料!$A$1,"yyyymm"),"999999")&amp; " " &amp; LEFT(F4197 &amp; "          ",10))))</f>
        <v xml:space="preserve">L O 202203 yyyy00 HV        </v>
      </c>
      <c r="B4197" s="68" t="s">
        <v>229</v>
      </c>
      <c r="C4197" s="68" t="s">
        <v>466</v>
      </c>
      <c r="D4197" s="68" t="s">
        <v>271</v>
      </c>
      <c r="E4197" s="68" t="s">
        <v>531</v>
      </c>
      <c r="F4197" s="68" t="s">
        <v>360</v>
      </c>
      <c r="G4197" s="68" t="s">
        <v>76</v>
      </c>
      <c r="H4197" s="68" t="s">
        <v>492</v>
      </c>
      <c r="I4197" s="68" t="s">
        <v>641</v>
      </c>
      <c r="J4197" s="65">
        <v>3</v>
      </c>
      <c r="K4197" s="65">
        <v>3</v>
      </c>
      <c r="L4197" s="65">
        <v>203</v>
      </c>
      <c r="M4197" s="65" t="s">
        <v>494</v>
      </c>
    </row>
    <row r="4198" spans="1:13" ht="12.75" customHeight="1">
      <c r="A4198" s="65" t="str">
        <f>IF(ROW()=1,"KEY",IF(ISNA(VLOOKUP(B4198,車名対応マスタ!B:D,3,FALSE)),"",IF(VLOOKUP(B4198,車名対応マスタ!B:D,3,FALSE)="","",$D4198&amp;" "&amp;IF($G4198="9","J","O")&amp;" "&amp;$I4198&amp;" "&amp;IF($I4198&lt;=TEXT(★完成資料!$A$1,"yyyymm"),TEXT(★完成資料!$A$1,"yyyymm"),"999999")&amp; " " &amp; LEFT(F4198 &amp; "          ",10))))</f>
        <v xml:space="preserve">L O 202204 yyyy00 HV        </v>
      </c>
      <c r="B4198" s="68" t="s">
        <v>229</v>
      </c>
      <c r="C4198" s="68" t="s">
        <v>466</v>
      </c>
      <c r="D4198" s="68" t="s">
        <v>271</v>
      </c>
      <c r="E4198" s="68" t="s">
        <v>531</v>
      </c>
      <c r="F4198" s="68" t="s">
        <v>360</v>
      </c>
      <c r="G4198" s="68" t="s">
        <v>76</v>
      </c>
      <c r="H4198" s="68" t="s">
        <v>492</v>
      </c>
      <c r="I4198" s="68" t="s">
        <v>642</v>
      </c>
      <c r="J4198" s="65">
        <v>3</v>
      </c>
      <c r="K4198" s="65">
        <v>0</v>
      </c>
      <c r="L4198" s="65">
        <v>203</v>
      </c>
      <c r="M4198" s="65" t="s">
        <v>494</v>
      </c>
    </row>
    <row r="4199" spans="1:13" ht="12.75" customHeight="1">
      <c r="A4199" s="65" t="str">
        <f>IF(ROW()=1,"KEY",IF(ISNA(VLOOKUP(B4199,車名対応マスタ!B:D,3,FALSE)),"",IF(VLOOKUP(B4199,車名対応マスタ!B:D,3,FALSE)="","",$D4199&amp;" "&amp;IF($G4199="9","J","O")&amp;" "&amp;$I4199&amp;" "&amp;IF($I4199&lt;=TEXT(★完成資料!$A$1,"yyyymm"),TEXT(★完成資料!$A$1,"yyyymm"),"999999")&amp; " " &amp; LEFT(F4199 &amp; "          ",10))))</f>
        <v xml:space="preserve">L O 202205 yyyy00 HV        </v>
      </c>
      <c r="B4199" s="68" t="s">
        <v>229</v>
      </c>
      <c r="C4199" s="68" t="s">
        <v>466</v>
      </c>
      <c r="D4199" s="68" t="s">
        <v>271</v>
      </c>
      <c r="E4199" s="68" t="s">
        <v>531</v>
      </c>
      <c r="F4199" s="68" t="s">
        <v>360</v>
      </c>
      <c r="G4199" s="68" t="s">
        <v>76</v>
      </c>
      <c r="H4199" s="68" t="s">
        <v>492</v>
      </c>
      <c r="I4199" s="68" t="s">
        <v>647</v>
      </c>
      <c r="J4199" s="65">
        <v>1</v>
      </c>
      <c r="K4199" s="65">
        <v>1</v>
      </c>
      <c r="L4199" s="65">
        <v>203</v>
      </c>
      <c r="M4199" s="65" t="s">
        <v>494</v>
      </c>
    </row>
    <row r="4200" spans="1:13" ht="12.75" customHeight="1">
      <c r="A4200" s="65" t="str">
        <f>IF(ROW()=1,"KEY",IF(ISNA(VLOOKUP(B4200,車名対応マスタ!B:D,3,FALSE)),"",IF(VLOOKUP(B4200,車名対応マスタ!B:D,3,FALSE)="","",$D4200&amp;" "&amp;IF($G4200="9","J","O")&amp;" "&amp;$I4200&amp;" "&amp;IF($I4200&lt;=TEXT(★完成資料!$A$1,"yyyymm"),TEXT(★完成資料!$A$1,"yyyymm"),"999999")&amp; " " &amp; LEFT(F4200 &amp; "          ",10))))</f>
        <v xml:space="preserve">L O 202207 yyyy00 HV        </v>
      </c>
      <c r="B4200" s="68" t="s">
        <v>229</v>
      </c>
      <c r="C4200" s="68" t="s">
        <v>466</v>
      </c>
      <c r="D4200" s="68" t="s">
        <v>271</v>
      </c>
      <c r="E4200" s="68" t="s">
        <v>531</v>
      </c>
      <c r="F4200" s="68" t="s">
        <v>360</v>
      </c>
      <c r="G4200" s="68" t="s">
        <v>76</v>
      </c>
      <c r="H4200" s="68" t="s">
        <v>492</v>
      </c>
      <c r="I4200" s="68" t="s">
        <v>655</v>
      </c>
      <c r="J4200" s="65">
        <v>1</v>
      </c>
      <c r="K4200" s="65">
        <v>0</v>
      </c>
      <c r="L4200" s="65">
        <v>203</v>
      </c>
      <c r="M4200" s="65" t="s">
        <v>494</v>
      </c>
    </row>
    <row r="4201" spans="1:13" ht="12.75" customHeight="1">
      <c r="A4201" s="65" t="str">
        <f>IF(ROW()=1,"KEY",IF(ISNA(VLOOKUP(B4201,車名対応マスタ!B:D,3,FALSE)),"",IF(VLOOKUP(B4201,車名対応マスタ!B:D,3,FALSE)="","",$D4201&amp;" "&amp;IF($G4201="9","J","O")&amp;" "&amp;$I4201&amp;" "&amp;IF($I4201&lt;=TEXT(★完成資料!$A$1,"yyyymm"),TEXT(★完成資料!$A$1,"yyyymm"),"999999")&amp; " " &amp; LEFT(F4201 &amp; "          ",10))))</f>
        <v xml:space="preserve">L O 202208 yyyy00 HV        </v>
      </c>
      <c r="B4201" s="68" t="s">
        <v>229</v>
      </c>
      <c r="C4201" s="68" t="s">
        <v>466</v>
      </c>
      <c r="D4201" s="68" t="s">
        <v>271</v>
      </c>
      <c r="E4201" s="68" t="s">
        <v>531</v>
      </c>
      <c r="F4201" s="68" t="s">
        <v>360</v>
      </c>
      <c r="G4201" s="68" t="s">
        <v>76</v>
      </c>
      <c r="H4201" s="68" t="s">
        <v>492</v>
      </c>
      <c r="I4201" s="68" t="s">
        <v>656</v>
      </c>
      <c r="J4201" s="65">
        <v>0</v>
      </c>
      <c r="K4201" s="65">
        <v>5</v>
      </c>
      <c r="L4201" s="65">
        <v>203</v>
      </c>
      <c r="M4201" s="65" t="s">
        <v>494</v>
      </c>
    </row>
    <row r="4202" spans="1:13" ht="12.75" customHeight="1">
      <c r="A4202" s="65" t="str">
        <f>IF(ROW()=1,"KEY",IF(ISNA(VLOOKUP(B4202,車名対応マスタ!B:D,3,FALSE)),"",IF(VLOOKUP(B4202,車名対応マスタ!B:D,3,FALSE)="","",$D4202&amp;" "&amp;IF($G4202="9","J","O")&amp;" "&amp;$I4202&amp;" "&amp;IF($I4202&lt;=TEXT(★完成資料!$A$1,"yyyymm"),TEXT(★完成資料!$A$1,"yyyymm"),"999999")&amp; " " &amp; LEFT(F4202 &amp; "          ",10))))</f>
        <v xml:space="preserve">L O 202209 yyyy00 HV        </v>
      </c>
      <c r="B4202" s="68" t="s">
        <v>229</v>
      </c>
      <c r="C4202" s="68" t="s">
        <v>466</v>
      </c>
      <c r="D4202" s="68" t="s">
        <v>271</v>
      </c>
      <c r="E4202" s="68" t="s">
        <v>531</v>
      </c>
      <c r="F4202" s="68" t="s">
        <v>360</v>
      </c>
      <c r="G4202" s="68" t="s">
        <v>76</v>
      </c>
      <c r="H4202" s="68" t="s">
        <v>492</v>
      </c>
      <c r="I4202" s="68" t="s">
        <v>657</v>
      </c>
      <c r="J4202" s="65">
        <v>0</v>
      </c>
      <c r="K4202" s="65">
        <v>8</v>
      </c>
      <c r="L4202" s="65">
        <v>203</v>
      </c>
      <c r="M4202" s="65" t="s">
        <v>494</v>
      </c>
    </row>
    <row r="4203" spans="1:13" ht="12.75" customHeight="1">
      <c r="A4203" s="65" t="str">
        <f>IF(ROW()=1,"KEY",IF(ISNA(VLOOKUP(B4203,車名対応マスタ!B:D,3,FALSE)),"",IF(VLOOKUP(B4203,車名対応マスタ!B:D,3,FALSE)="","",$D4203&amp;" "&amp;IF($G4203="9","J","O")&amp;" "&amp;$I4203&amp;" "&amp;IF($I4203&lt;=TEXT(★完成資料!$A$1,"yyyymm"),TEXT(★完成資料!$A$1,"yyyymm"),"999999")&amp; " " &amp; LEFT(F4203 &amp; "          ",10))))</f>
        <v xml:space="preserve">L O 202210 yyyy00 HV        </v>
      </c>
      <c r="B4203" s="68" t="s">
        <v>229</v>
      </c>
      <c r="C4203" s="68" t="s">
        <v>466</v>
      </c>
      <c r="D4203" s="68" t="s">
        <v>271</v>
      </c>
      <c r="E4203" s="68" t="s">
        <v>531</v>
      </c>
      <c r="F4203" s="68" t="s">
        <v>360</v>
      </c>
      <c r="G4203" s="68" t="s">
        <v>76</v>
      </c>
      <c r="H4203" s="68" t="s">
        <v>492</v>
      </c>
      <c r="I4203" s="68" t="s">
        <v>663</v>
      </c>
      <c r="J4203" s="65">
        <v>3</v>
      </c>
      <c r="K4203" s="65">
        <v>9</v>
      </c>
      <c r="L4203" s="65">
        <v>203</v>
      </c>
      <c r="M4203" s="65" t="s">
        <v>494</v>
      </c>
    </row>
    <row r="4204" spans="1:13" ht="12.75" customHeight="1">
      <c r="A4204" s="65" t="str">
        <f>IF(ROW()=1,"KEY",IF(ISNA(VLOOKUP(B4204,車名対応マスタ!B:D,3,FALSE)),"",IF(VLOOKUP(B4204,車名対応マスタ!B:D,3,FALSE)="","",$D4204&amp;" "&amp;IF($G4204="9","J","O")&amp;" "&amp;$I4204&amp;" "&amp;IF($I4204&lt;=TEXT(★完成資料!$A$1,"yyyymm"),TEXT(★完成資料!$A$1,"yyyymm"),"999999")&amp; " " &amp; LEFT(F4204 &amp; "          ",10))))</f>
        <v xml:space="preserve">L O 202201 yyyy00 HV        </v>
      </c>
      <c r="B4204" s="68" t="s">
        <v>229</v>
      </c>
      <c r="C4204" s="68" t="s">
        <v>466</v>
      </c>
      <c r="D4204" s="68" t="s">
        <v>271</v>
      </c>
      <c r="E4204" s="68" t="s">
        <v>531</v>
      </c>
      <c r="F4204" s="68" t="s">
        <v>360</v>
      </c>
      <c r="G4204" s="68" t="s">
        <v>77</v>
      </c>
      <c r="H4204" s="68" t="s">
        <v>273</v>
      </c>
      <c r="I4204" s="68" t="s">
        <v>639</v>
      </c>
      <c r="J4204" s="65">
        <v>32</v>
      </c>
      <c r="K4204" s="65">
        <v>53</v>
      </c>
      <c r="L4204" s="65">
        <v>427</v>
      </c>
      <c r="M4204" s="65" t="s">
        <v>376</v>
      </c>
    </row>
    <row r="4205" spans="1:13" ht="12.75" customHeight="1">
      <c r="A4205" s="65" t="str">
        <f>IF(ROW()=1,"KEY",IF(ISNA(VLOOKUP(B4205,車名対応マスタ!B:D,3,FALSE)),"",IF(VLOOKUP(B4205,車名対応マスタ!B:D,3,FALSE)="","",$D4205&amp;" "&amp;IF($G4205="9","J","O")&amp;" "&amp;$I4205&amp;" "&amp;IF($I4205&lt;=TEXT(★完成資料!$A$1,"yyyymm"),TEXT(★完成資料!$A$1,"yyyymm"),"999999")&amp; " " &amp; LEFT(F4205 &amp; "          ",10))))</f>
        <v xml:space="preserve">L O 202202 yyyy00 HV        </v>
      </c>
      <c r="B4205" s="68" t="s">
        <v>229</v>
      </c>
      <c r="C4205" s="68" t="s">
        <v>466</v>
      </c>
      <c r="D4205" s="68" t="s">
        <v>271</v>
      </c>
      <c r="E4205" s="68" t="s">
        <v>531</v>
      </c>
      <c r="F4205" s="68" t="s">
        <v>360</v>
      </c>
      <c r="G4205" s="68" t="s">
        <v>77</v>
      </c>
      <c r="H4205" s="68" t="s">
        <v>273</v>
      </c>
      <c r="I4205" s="68" t="s">
        <v>640</v>
      </c>
      <c r="J4205" s="65">
        <v>48</v>
      </c>
      <c r="K4205" s="65">
        <v>23</v>
      </c>
      <c r="L4205" s="65">
        <v>427</v>
      </c>
      <c r="M4205" s="65" t="s">
        <v>376</v>
      </c>
    </row>
    <row r="4206" spans="1:13" ht="12.75" customHeight="1">
      <c r="A4206" s="65" t="str">
        <f>IF(ROW()=1,"KEY",IF(ISNA(VLOOKUP(B4206,車名対応マスタ!B:D,3,FALSE)),"",IF(VLOOKUP(B4206,車名対応マスタ!B:D,3,FALSE)="","",$D4206&amp;" "&amp;IF($G4206="9","J","O")&amp;" "&amp;$I4206&amp;" "&amp;IF($I4206&lt;=TEXT(★完成資料!$A$1,"yyyymm"),TEXT(★完成資料!$A$1,"yyyymm"),"999999")&amp; " " &amp; LEFT(F4206 &amp; "          ",10))))</f>
        <v xml:space="preserve">L O 202203 yyyy00 HV        </v>
      </c>
      <c r="B4206" s="68" t="s">
        <v>229</v>
      </c>
      <c r="C4206" s="68" t="s">
        <v>466</v>
      </c>
      <c r="D4206" s="68" t="s">
        <v>271</v>
      </c>
      <c r="E4206" s="68" t="s">
        <v>531</v>
      </c>
      <c r="F4206" s="68" t="s">
        <v>360</v>
      </c>
      <c r="G4206" s="68" t="s">
        <v>77</v>
      </c>
      <c r="H4206" s="68" t="s">
        <v>273</v>
      </c>
      <c r="I4206" s="68" t="s">
        <v>641</v>
      </c>
      <c r="J4206" s="65">
        <v>118</v>
      </c>
      <c r="K4206" s="65">
        <v>48</v>
      </c>
      <c r="L4206" s="65">
        <v>427</v>
      </c>
      <c r="M4206" s="65" t="s">
        <v>376</v>
      </c>
    </row>
    <row r="4207" spans="1:13" ht="12.75" customHeight="1">
      <c r="A4207" s="65" t="str">
        <f>IF(ROW()=1,"KEY",IF(ISNA(VLOOKUP(B4207,車名対応マスタ!B:D,3,FALSE)),"",IF(VLOOKUP(B4207,車名対応マスタ!B:D,3,FALSE)="","",$D4207&amp;" "&amp;IF($G4207="9","J","O")&amp;" "&amp;$I4207&amp;" "&amp;IF($I4207&lt;=TEXT(★完成資料!$A$1,"yyyymm"),TEXT(★完成資料!$A$1,"yyyymm"),"999999")&amp; " " &amp; LEFT(F4207 &amp; "          ",10))))</f>
        <v xml:space="preserve">L O 202204 yyyy00 HV        </v>
      </c>
      <c r="B4207" s="68" t="s">
        <v>229</v>
      </c>
      <c r="C4207" s="68" t="s">
        <v>466</v>
      </c>
      <c r="D4207" s="68" t="s">
        <v>271</v>
      </c>
      <c r="E4207" s="68" t="s">
        <v>531</v>
      </c>
      <c r="F4207" s="68" t="s">
        <v>360</v>
      </c>
      <c r="G4207" s="68" t="s">
        <v>77</v>
      </c>
      <c r="H4207" s="68" t="s">
        <v>273</v>
      </c>
      <c r="I4207" s="68" t="s">
        <v>642</v>
      </c>
      <c r="J4207" s="65">
        <v>39</v>
      </c>
      <c r="K4207" s="65">
        <v>39</v>
      </c>
      <c r="L4207" s="65">
        <v>427</v>
      </c>
      <c r="M4207" s="65" t="s">
        <v>376</v>
      </c>
    </row>
    <row r="4208" spans="1:13" ht="12.75" customHeight="1">
      <c r="A4208" s="65" t="str">
        <f>IF(ROW()=1,"KEY",IF(ISNA(VLOOKUP(B4208,車名対応マスタ!B:D,3,FALSE)),"",IF(VLOOKUP(B4208,車名対応マスタ!B:D,3,FALSE)="","",$D4208&amp;" "&amp;IF($G4208="9","J","O")&amp;" "&amp;$I4208&amp;" "&amp;IF($I4208&lt;=TEXT(★完成資料!$A$1,"yyyymm"),TEXT(★完成資料!$A$1,"yyyymm"),"999999")&amp; " " &amp; LEFT(F4208 &amp; "          ",10))))</f>
        <v xml:space="preserve">L O 202205 yyyy00 HV        </v>
      </c>
      <c r="B4208" s="68" t="s">
        <v>229</v>
      </c>
      <c r="C4208" s="68" t="s">
        <v>466</v>
      </c>
      <c r="D4208" s="68" t="s">
        <v>271</v>
      </c>
      <c r="E4208" s="68" t="s">
        <v>531</v>
      </c>
      <c r="F4208" s="68" t="s">
        <v>360</v>
      </c>
      <c r="G4208" s="68" t="s">
        <v>77</v>
      </c>
      <c r="H4208" s="68" t="s">
        <v>273</v>
      </c>
      <c r="I4208" s="68" t="s">
        <v>647</v>
      </c>
      <c r="J4208" s="65">
        <v>37</v>
      </c>
      <c r="K4208" s="65">
        <v>97</v>
      </c>
      <c r="L4208" s="65">
        <v>427</v>
      </c>
      <c r="M4208" s="65" t="s">
        <v>376</v>
      </c>
    </row>
    <row r="4209" spans="1:13" ht="12.75" customHeight="1">
      <c r="A4209" s="65" t="str">
        <f>IF(ROW()=1,"KEY",IF(ISNA(VLOOKUP(B4209,車名対応マスタ!B:D,3,FALSE)),"",IF(VLOOKUP(B4209,車名対応マスタ!B:D,3,FALSE)="","",$D4209&amp;" "&amp;IF($G4209="9","J","O")&amp;" "&amp;$I4209&amp;" "&amp;IF($I4209&lt;=TEXT(★完成資料!$A$1,"yyyymm"),TEXT(★完成資料!$A$1,"yyyymm"),"999999")&amp; " " &amp; LEFT(F4209 &amp; "          ",10))))</f>
        <v xml:space="preserve">L O 202206 yyyy00 HV        </v>
      </c>
      <c r="B4209" s="68" t="s">
        <v>229</v>
      </c>
      <c r="C4209" s="68" t="s">
        <v>466</v>
      </c>
      <c r="D4209" s="68" t="s">
        <v>271</v>
      </c>
      <c r="E4209" s="68" t="s">
        <v>531</v>
      </c>
      <c r="F4209" s="68" t="s">
        <v>360</v>
      </c>
      <c r="G4209" s="68" t="s">
        <v>77</v>
      </c>
      <c r="H4209" s="68" t="s">
        <v>273</v>
      </c>
      <c r="I4209" s="68" t="s">
        <v>652</v>
      </c>
      <c r="J4209" s="65">
        <v>44</v>
      </c>
      <c r="K4209" s="65">
        <v>111</v>
      </c>
      <c r="L4209" s="65">
        <v>427</v>
      </c>
      <c r="M4209" s="65" t="s">
        <v>376</v>
      </c>
    </row>
    <row r="4210" spans="1:13" ht="12.75" customHeight="1">
      <c r="A4210" s="65" t="str">
        <f>IF(ROW()=1,"KEY",IF(ISNA(VLOOKUP(B4210,車名対応マスタ!B:D,3,FALSE)),"",IF(VLOOKUP(B4210,車名対応マスタ!B:D,3,FALSE)="","",$D4210&amp;" "&amp;IF($G4210="9","J","O")&amp;" "&amp;$I4210&amp;" "&amp;IF($I4210&lt;=TEXT(★完成資料!$A$1,"yyyymm"),TEXT(★完成資料!$A$1,"yyyymm"),"999999")&amp; " " &amp; LEFT(F4210 &amp; "          ",10))))</f>
        <v xml:space="preserve">L O 202207 yyyy00 HV        </v>
      </c>
      <c r="B4210" s="68" t="s">
        <v>229</v>
      </c>
      <c r="C4210" s="68" t="s">
        <v>466</v>
      </c>
      <c r="D4210" s="68" t="s">
        <v>271</v>
      </c>
      <c r="E4210" s="68" t="s">
        <v>531</v>
      </c>
      <c r="F4210" s="68" t="s">
        <v>360</v>
      </c>
      <c r="G4210" s="68" t="s">
        <v>77</v>
      </c>
      <c r="H4210" s="68" t="s">
        <v>273</v>
      </c>
      <c r="I4210" s="68" t="s">
        <v>655</v>
      </c>
      <c r="J4210" s="65">
        <v>26</v>
      </c>
      <c r="K4210" s="65">
        <v>47</v>
      </c>
      <c r="L4210" s="65">
        <v>427</v>
      </c>
      <c r="M4210" s="65" t="s">
        <v>376</v>
      </c>
    </row>
    <row r="4211" spans="1:13" ht="12.75" customHeight="1">
      <c r="A4211" s="65" t="str">
        <f>IF(ROW()=1,"KEY",IF(ISNA(VLOOKUP(B4211,車名対応マスタ!B:D,3,FALSE)),"",IF(VLOOKUP(B4211,車名対応マスタ!B:D,3,FALSE)="","",$D4211&amp;" "&amp;IF($G4211="9","J","O")&amp;" "&amp;$I4211&amp;" "&amp;IF($I4211&lt;=TEXT(★完成資料!$A$1,"yyyymm"),TEXT(★完成資料!$A$1,"yyyymm"),"999999")&amp; " " &amp; LEFT(F4211 &amp; "          ",10))))</f>
        <v xml:space="preserve">L O 202208 yyyy00 HV        </v>
      </c>
      <c r="B4211" s="68" t="s">
        <v>229</v>
      </c>
      <c r="C4211" s="68" t="s">
        <v>466</v>
      </c>
      <c r="D4211" s="68" t="s">
        <v>271</v>
      </c>
      <c r="E4211" s="68" t="s">
        <v>531</v>
      </c>
      <c r="F4211" s="68" t="s">
        <v>360</v>
      </c>
      <c r="G4211" s="68" t="s">
        <v>77</v>
      </c>
      <c r="H4211" s="68" t="s">
        <v>273</v>
      </c>
      <c r="I4211" s="68" t="s">
        <v>656</v>
      </c>
      <c r="J4211" s="65">
        <v>23</v>
      </c>
      <c r="K4211" s="65">
        <v>68</v>
      </c>
      <c r="L4211" s="65">
        <v>427</v>
      </c>
      <c r="M4211" s="65" t="s">
        <v>376</v>
      </c>
    </row>
    <row r="4212" spans="1:13" ht="12.75" customHeight="1">
      <c r="A4212" s="65" t="str">
        <f>IF(ROW()=1,"KEY",IF(ISNA(VLOOKUP(B4212,車名対応マスタ!B:D,3,FALSE)),"",IF(VLOOKUP(B4212,車名対応マスタ!B:D,3,FALSE)="","",$D4212&amp;" "&amp;IF($G4212="9","J","O")&amp;" "&amp;$I4212&amp;" "&amp;IF($I4212&lt;=TEXT(★完成資料!$A$1,"yyyymm"),TEXT(★完成資料!$A$1,"yyyymm"),"999999")&amp; " " &amp; LEFT(F4212 &amp; "          ",10))))</f>
        <v xml:space="preserve">L O 202209 yyyy00 HV        </v>
      </c>
      <c r="B4212" s="68" t="s">
        <v>229</v>
      </c>
      <c r="C4212" s="68" t="s">
        <v>466</v>
      </c>
      <c r="D4212" s="68" t="s">
        <v>271</v>
      </c>
      <c r="E4212" s="68" t="s">
        <v>531</v>
      </c>
      <c r="F4212" s="68" t="s">
        <v>360</v>
      </c>
      <c r="G4212" s="68" t="s">
        <v>77</v>
      </c>
      <c r="H4212" s="68" t="s">
        <v>273</v>
      </c>
      <c r="I4212" s="68" t="s">
        <v>657</v>
      </c>
      <c r="J4212" s="65">
        <v>94</v>
      </c>
      <c r="K4212" s="65">
        <v>224</v>
      </c>
      <c r="L4212" s="65">
        <v>427</v>
      </c>
      <c r="M4212" s="65" t="s">
        <v>376</v>
      </c>
    </row>
    <row r="4213" spans="1:13" ht="12.75" customHeight="1">
      <c r="A4213" s="65" t="str">
        <f>IF(ROW()=1,"KEY",IF(ISNA(VLOOKUP(B4213,車名対応マスタ!B:D,3,FALSE)),"",IF(VLOOKUP(B4213,車名対応マスタ!B:D,3,FALSE)="","",$D4213&amp;" "&amp;IF($G4213="9","J","O")&amp;" "&amp;$I4213&amp;" "&amp;IF($I4213&lt;=TEXT(★完成資料!$A$1,"yyyymm"),TEXT(★完成資料!$A$1,"yyyymm"),"999999")&amp; " " &amp; LEFT(F4213 &amp; "          ",10))))</f>
        <v xml:space="preserve">L O 202210 yyyy00 HV        </v>
      </c>
      <c r="B4213" s="68" t="s">
        <v>229</v>
      </c>
      <c r="C4213" s="68" t="s">
        <v>466</v>
      </c>
      <c r="D4213" s="68" t="s">
        <v>271</v>
      </c>
      <c r="E4213" s="68" t="s">
        <v>531</v>
      </c>
      <c r="F4213" s="68" t="s">
        <v>360</v>
      </c>
      <c r="G4213" s="68" t="s">
        <v>77</v>
      </c>
      <c r="H4213" s="68" t="s">
        <v>273</v>
      </c>
      <c r="I4213" s="68" t="s">
        <v>663</v>
      </c>
      <c r="J4213" s="65">
        <v>64</v>
      </c>
      <c r="K4213" s="65">
        <v>138</v>
      </c>
      <c r="L4213" s="65">
        <v>427</v>
      </c>
      <c r="M4213" s="65" t="s">
        <v>376</v>
      </c>
    </row>
    <row r="4214" spans="1:13" ht="12.75" customHeight="1">
      <c r="A4214" s="65" t="str">
        <f>IF(ROW()=1,"KEY",IF(ISNA(VLOOKUP(B4214,車名対応マスタ!B:D,3,FALSE)),"",IF(VLOOKUP(B4214,車名対応マスタ!B:D,3,FALSE)="","",$D4214&amp;" "&amp;IF($G4214="9","J","O")&amp;" "&amp;$I4214&amp;" "&amp;IF($I4214&lt;=TEXT(★完成資料!$A$1,"yyyymm"),TEXT(★完成資料!$A$1,"yyyymm"),"999999")&amp; " " &amp; LEFT(F4214 &amp; "          ",10))))</f>
        <v xml:space="preserve">L O 202201 yyyy00 HV        </v>
      </c>
      <c r="B4214" s="68" t="s">
        <v>229</v>
      </c>
      <c r="C4214" s="68" t="s">
        <v>466</v>
      </c>
      <c r="D4214" s="68" t="s">
        <v>271</v>
      </c>
      <c r="E4214" s="68" t="s">
        <v>531</v>
      </c>
      <c r="F4214" s="68" t="s">
        <v>360</v>
      </c>
      <c r="G4214" s="68" t="s">
        <v>77</v>
      </c>
      <c r="H4214" s="68" t="s">
        <v>273</v>
      </c>
      <c r="I4214" s="68" t="s">
        <v>639</v>
      </c>
      <c r="J4214" s="65">
        <v>209</v>
      </c>
      <c r="K4214" s="65">
        <v>165</v>
      </c>
      <c r="L4214" s="65">
        <v>410</v>
      </c>
      <c r="M4214" s="65" t="s">
        <v>495</v>
      </c>
    </row>
    <row r="4215" spans="1:13" ht="12.75" customHeight="1">
      <c r="A4215" s="65" t="str">
        <f>IF(ROW()=1,"KEY",IF(ISNA(VLOOKUP(B4215,車名対応マスタ!B:D,3,FALSE)),"",IF(VLOOKUP(B4215,車名対応マスタ!B:D,3,FALSE)="","",$D4215&amp;" "&amp;IF($G4215="9","J","O")&amp;" "&amp;$I4215&amp;" "&amp;IF($I4215&lt;=TEXT(★完成資料!$A$1,"yyyymm"),TEXT(★完成資料!$A$1,"yyyymm"),"999999")&amp; " " &amp; LEFT(F4215 &amp; "          ",10))))</f>
        <v xml:space="preserve">L O 202202 yyyy00 HV        </v>
      </c>
      <c r="B4215" s="68" t="s">
        <v>229</v>
      </c>
      <c r="C4215" s="68" t="s">
        <v>466</v>
      </c>
      <c r="D4215" s="68" t="s">
        <v>271</v>
      </c>
      <c r="E4215" s="68" t="s">
        <v>531</v>
      </c>
      <c r="F4215" s="68" t="s">
        <v>360</v>
      </c>
      <c r="G4215" s="68" t="s">
        <v>77</v>
      </c>
      <c r="H4215" s="68" t="s">
        <v>273</v>
      </c>
      <c r="I4215" s="68" t="s">
        <v>640</v>
      </c>
      <c r="J4215" s="65">
        <v>204</v>
      </c>
      <c r="K4215" s="65">
        <v>184</v>
      </c>
      <c r="L4215" s="65">
        <v>410</v>
      </c>
      <c r="M4215" s="65" t="s">
        <v>495</v>
      </c>
    </row>
    <row r="4216" spans="1:13" ht="12.75" customHeight="1">
      <c r="A4216" s="65" t="str">
        <f>IF(ROW()=1,"KEY",IF(ISNA(VLOOKUP(B4216,車名対応マスタ!B:D,3,FALSE)),"",IF(VLOOKUP(B4216,車名対応マスタ!B:D,3,FALSE)="","",$D4216&amp;" "&amp;IF($G4216="9","J","O")&amp;" "&amp;$I4216&amp;" "&amp;IF($I4216&lt;=TEXT(★完成資料!$A$1,"yyyymm"),TEXT(★完成資料!$A$1,"yyyymm"),"999999")&amp; " " &amp; LEFT(F4216 &amp; "          ",10))))</f>
        <v xml:space="preserve">L O 202203 yyyy00 HV        </v>
      </c>
      <c r="B4216" s="68" t="s">
        <v>229</v>
      </c>
      <c r="C4216" s="68" t="s">
        <v>466</v>
      </c>
      <c r="D4216" s="68" t="s">
        <v>271</v>
      </c>
      <c r="E4216" s="68" t="s">
        <v>531</v>
      </c>
      <c r="F4216" s="68" t="s">
        <v>360</v>
      </c>
      <c r="G4216" s="68" t="s">
        <v>77</v>
      </c>
      <c r="H4216" s="68" t="s">
        <v>273</v>
      </c>
      <c r="I4216" s="68" t="s">
        <v>641</v>
      </c>
      <c r="J4216" s="65">
        <v>191</v>
      </c>
      <c r="K4216" s="65">
        <v>309</v>
      </c>
      <c r="L4216" s="65">
        <v>410</v>
      </c>
      <c r="M4216" s="65" t="s">
        <v>495</v>
      </c>
    </row>
    <row r="4217" spans="1:13" ht="12.75" customHeight="1">
      <c r="A4217" s="65" t="str">
        <f>IF(ROW()=1,"KEY",IF(ISNA(VLOOKUP(B4217,車名対応マスタ!B:D,3,FALSE)),"",IF(VLOOKUP(B4217,車名対応マスタ!B:D,3,FALSE)="","",$D4217&amp;" "&amp;IF($G4217="9","J","O")&amp;" "&amp;$I4217&amp;" "&amp;IF($I4217&lt;=TEXT(★完成資料!$A$1,"yyyymm"),TEXT(★完成資料!$A$1,"yyyymm"),"999999")&amp; " " &amp; LEFT(F4217 &amp; "          ",10))))</f>
        <v xml:space="preserve">L O 202204 yyyy00 HV        </v>
      </c>
      <c r="B4217" s="68" t="s">
        <v>229</v>
      </c>
      <c r="C4217" s="68" t="s">
        <v>466</v>
      </c>
      <c r="D4217" s="68" t="s">
        <v>271</v>
      </c>
      <c r="E4217" s="68" t="s">
        <v>531</v>
      </c>
      <c r="F4217" s="68" t="s">
        <v>360</v>
      </c>
      <c r="G4217" s="68" t="s">
        <v>77</v>
      </c>
      <c r="H4217" s="68" t="s">
        <v>273</v>
      </c>
      <c r="I4217" s="68" t="s">
        <v>642</v>
      </c>
      <c r="J4217" s="65">
        <v>89</v>
      </c>
      <c r="K4217" s="65">
        <v>178</v>
      </c>
      <c r="L4217" s="65">
        <v>410</v>
      </c>
      <c r="M4217" s="65" t="s">
        <v>495</v>
      </c>
    </row>
    <row r="4218" spans="1:13" ht="12.75" customHeight="1">
      <c r="A4218" s="65" t="str">
        <f>IF(ROW()=1,"KEY",IF(ISNA(VLOOKUP(B4218,車名対応マスタ!B:D,3,FALSE)),"",IF(VLOOKUP(B4218,車名対応マスタ!B:D,3,FALSE)="","",$D4218&amp;" "&amp;IF($G4218="9","J","O")&amp;" "&amp;$I4218&amp;" "&amp;IF($I4218&lt;=TEXT(★完成資料!$A$1,"yyyymm"),TEXT(★完成資料!$A$1,"yyyymm"),"999999")&amp; " " &amp; LEFT(F4218 &amp; "          ",10))))</f>
        <v xml:space="preserve">L O 202205 yyyy00 HV        </v>
      </c>
      <c r="B4218" s="68" t="s">
        <v>229</v>
      </c>
      <c r="C4218" s="68" t="s">
        <v>466</v>
      </c>
      <c r="D4218" s="68" t="s">
        <v>271</v>
      </c>
      <c r="E4218" s="68" t="s">
        <v>531</v>
      </c>
      <c r="F4218" s="68" t="s">
        <v>360</v>
      </c>
      <c r="G4218" s="68" t="s">
        <v>77</v>
      </c>
      <c r="H4218" s="68" t="s">
        <v>273</v>
      </c>
      <c r="I4218" s="68" t="s">
        <v>647</v>
      </c>
      <c r="J4218" s="65">
        <v>35</v>
      </c>
      <c r="K4218" s="65">
        <v>283</v>
      </c>
      <c r="L4218" s="65">
        <v>410</v>
      </c>
      <c r="M4218" s="65" t="s">
        <v>495</v>
      </c>
    </row>
    <row r="4219" spans="1:13" ht="12.75" customHeight="1">
      <c r="A4219" s="65" t="str">
        <f>IF(ROW()=1,"KEY",IF(ISNA(VLOOKUP(B4219,車名対応マスタ!B:D,3,FALSE)),"",IF(VLOOKUP(B4219,車名対応マスタ!B:D,3,FALSE)="","",$D4219&amp;" "&amp;IF($G4219="9","J","O")&amp;" "&amp;$I4219&amp;" "&amp;IF($I4219&lt;=TEXT(★完成資料!$A$1,"yyyymm"),TEXT(★完成資料!$A$1,"yyyymm"),"999999")&amp; " " &amp; LEFT(F4219 &amp; "          ",10))))</f>
        <v xml:space="preserve">L O 202206 yyyy00 HV        </v>
      </c>
      <c r="B4219" s="68" t="s">
        <v>229</v>
      </c>
      <c r="C4219" s="68" t="s">
        <v>466</v>
      </c>
      <c r="D4219" s="68" t="s">
        <v>271</v>
      </c>
      <c r="E4219" s="68" t="s">
        <v>531</v>
      </c>
      <c r="F4219" s="68" t="s">
        <v>360</v>
      </c>
      <c r="G4219" s="68" t="s">
        <v>77</v>
      </c>
      <c r="H4219" s="68" t="s">
        <v>273</v>
      </c>
      <c r="I4219" s="68" t="s">
        <v>652</v>
      </c>
      <c r="J4219" s="65">
        <v>47</v>
      </c>
      <c r="K4219" s="65">
        <v>361</v>
      </c>
      <c r="L4219" s="65">
        <v>410</v>
      </c>
      <c r="M4219" s="65" t="s">
        <v>495</v>
      </c>
    </row>
    <row r="4220" spans="1:13" ht="12.75" customHeight="1">
      <c r="A4220" s="65" t="str">
        <f>IF(ROW()=1,"KEY",IF(ISNA(VLOOKUP(B4220,車名対応マスタ!B:D,3,FALSE)),"",IF(VLOOKUP(B4220,車名対応マスタ!B:D,3,FALSE)="","",$D4220&amp;" "&amp;IF($G4220="9","J","O")&amp;" "&amp;$I4220&amp;" "&amp;IF($I4220&lt;=TEXT(★完成資料!$A$1,"yyyymm"),TEXT(★完成資料!$A$1,"yyyymm"),"999999")&amp; " " &amp; LEFT(F4220 &amp; "          ",10))))</f>
        <v xml:space="preserve">L O 202207 yyyy00 HV        </v>
      </c>
      <c r="B4220" s="68" t="s">
        <v>229</v>
      </c>
      <c r="C4220" s="68" t="s">
        <v>466</v>
      </c>
      <c r="D4220" s="68" t="s">
        <v>271</v>
      </c>
      <c r="E4220" s="68" t="s">
        <v>531</v>
      </c>
      <c r="F4220" s="68" t="s">
        <v>360</v>
      </c>
      <c r="G4220" s="68" t="s">
        <v>77</v>
      </c>
      <c r="H4220" s="68" t="s">
        <v>273</v>
      </c>
      <c r="I4220" s="68" t="s">
        <v>655</v>
      </c>
      <c r="J4220" s="65">
        <v>46</v>
      </c>
      <c r="K4220" s="65">
        <v>206</v>
      </c>
      <c r="L4220" s="65">
        <v>410</v>
      </c>
      <c r="M4220" s="65" t="s">
        <v>495</v>
      </c>
    </row>
    <row r="4221" spans="1:13" ht="12.75" customHeight="1">
      <c r="A4221" s="65" t="str">
        <f>IF(ROW()=1,"KEY",IF(ISNA(VLOOKUP(B4221,車名対応マスタ!B:D,3,FALSE)),"",IF(VLOOKUP(B4221,車名対応マスタ!B:D,3,FALSE)="","",$D4221&amp;" "&amp;IF($G4221="9","J","O")&amp;" "&amp;$I4221&amp;" "&amp;IF($I4221&lt;=TEXT(★完成資料!$A$1,"yyyymm"),TEXT(★完成資料!$A$1,"yyyymm"),"999999")&amp; " " &amp; LEFT(F4221 &amp; "          ",10))))</f>
        <v xml:space="preserve">L O 202208 yyyy00 HV        </v>
      </c>
      <c r="B4221" s="68" t="s">
        <v>229</v>
      </c>
      <c r="C4221" s="68" t="s">
        <v>466</v>
      </c>
      <c r="D4221" s="68" t="s">
        <v>271</v>
      </c>
      <c r="E4221" s="68" t="s">
        <v>531</v>
      </c>
      <c r="F4221" s="68" t="s">
        <v>360</v>
      </c>
      <c r="G4221" s="68" t="s">
        <v>77</v>
      </c>
      <c r="H4221" s="68" t="s">
        <v>273</v>
      </c>
      <c r="I4221" s="68" t="s">
        <v>656</v>
      </c>
      <c r="J4221" s="65">
        <v>51</v>
      </c>
      <c r="K4221" s="65">
        <v>132</v>
      </c>
      <c r="L4221" s="65">
        <v>410</v>
      </c>
      <c r="M4221" s="65" t="s">
        <v>495</v>
      </c>
    </row>
    <row r="4222" spans="1:13" ht="12.75" customHeight="1">
      <c r="A4222" s="65" t="str">
        <f>IF(ROW()=1,"KEY",IF(ISNA(VLOOKUP(B4222,車名対応マスタ!B:D,3,FALSE)),"",IF(VLOOKUP(B4222,車名対応マスタ!B:D,3,FALSE)="","",$D4222&amp;" "&amp;IF($G4222="9","J","O")&amp;" "&amp;$I4222&amp;" "&amp;IF($I4222&lt;=TEXT(★完成資料!$A$1,"yyyymm"),TEXT(★完成資料!$A$1,"yyyymm"),"999999")&amp; " " &amp; LEFT(F4222 &amp; "          ",10))))</f>
        <v xml:space="preserve">L O 202209 yyyy00 HV        </v>
      </c>
      <c r="B4222" s="68" t="s">
        <v>229</v>
      </c>
      <c r="C4222" s="68" t="s">
        <v>466</v>
      </c>
      <c r="D4222" s="68" t="s">
        <v>271</v>
      </c>
      <c r="E4222" s="68" t="s">
        <v>531</v>
      </c>
      <c r="F4222" s="68" t="s">
        <v>360</v>
      </c>
      <c r="G4222" s="68" t="s">
        <v>77</v>
      </c>
      <c r="H4222" s="68" t="s">
        <v>273</v>
      </c>
      <c r="I4222" s="68" t="s">
        <v>657</v>
      </c>
      <c r="J4222" s="65">
        <v>93</v>
      </c>
      <c r="K4222" s="65">
        <v>199</v>
      </c>
      <c r="L4222" s="65">
        <v>410</v>
      </c>
      <c r="M4222" s="65" t="s">
        <v>495</v>
      </c>
    </row>
    <row r="4223" spans="1:13" ht="12.75" customHeight="1">
      <c r="A4223" s="65" t="str">
        <f>IF(ROW()=1,"KEY",IF(ISNA(VLOOKUP(B4223,車名対応マスタ!B:D,3,FALSE)),"",IF(VLOOKUP(B4223,車名対応マスタ!B:D,3,FALSE)="","",$D4223&amp;" "&amp;IF($G4223="9","J","O")&amp;" "&amp;$I4223&amp;" "&amp;IF($I4223&lt;=TEXT(★完成資料!$A$1,"yyyymm"),TEXT(★完成資料!$A$1,"yyyymm"),"999999")&amp; " " &amp; LEFT(F4223 &amp; "          ",10))))</f>
        <v xml:space="preserve">L O 202210 yyyy00 HV        </v>
      </c>
      <c r="B4223" s="68" t="s">
        <v>229</v>
      </c>
      <c r="C4223" s="68" t="s">
        <v>466</v>
      </c>
      <c r="D4223" s="68" t="s">
        <v>271</v>
      </c>
      <c r="E4223" s="68" t="s">
        <v>531</v>
      </c>
      <c r="F4223" s="68" t="s">
        <v>360</v>
      </c>
      <c r="G4223" s="68" t="s">
        <v>77</v>
      </c>
      <c r="H4223" s="68" t="s">
        <v>273</v>
      </c>
      <c r="I4223" s="68" t="s">
        <v>663</v>
      </c>
      <c r="J4223" s="65">
        <v>75</v>
      </c>
      <c r="K4223" s="65">
        <v>150</v>
      </c>
      <c r="L4223" s="65">
        <v>410</v>
      </c>
      <c r="M4223" s="65" t="s">
        <v>495</v>
      </c>
    </row>
    <row r="4224" spans="1:13" ht="12.75" customHeight="1">
      <c r="A4224" s="65" t="str">
        <f>IF(ROW()=1,"KEY",IF(ISNA(VLOOKUP(B4224,車名対応マスタ!B:D,3,FALSE)),"",IF(VLOOKUP(B4224,車名対応マスタ!B:D,3,FALSE)="","",$D4224&amp;" "&amp;IF($G4224="9","J","O")&amp;" "&amp;$I4224&amp;" "&amp;IF($I4224&lt;=TEXT(★完成資料!$A$1,"yyyymm"),TEXT(★完成資料!$A$1,"yyyymm"),"999999")&amp; " " &amp; LEFT(F4224 &amp; "          ",10))))</f>
        <v xml:space="preserve">L O 202201 yyyy00 HV        </v>
      </c>
      <c r="B4224" s="68" t="s">
        <v>229</v>
      </c>
      <c r="C4224" s="68" t="s">
        <v>466</v>
      </c>
      <c r="D4224" s="68" t="s">
        <v>271</v>
      </c>
      <c r="E4224" s="68" t="s">
        <v>531</v>
      </c>
      <c r="F4224" s="68" t="s">
        <v>360</v>
      </c>
      <c r="G4224" s="68" t="s">
        <v>77</v>
      </c>
      <c r="H4224" s="68" t="s">
        <v>273</v>
      </c>
      <c r="I4224" s="68" t="s">
        <v>639</v>
      </c>
      <c r="J4224" s="65">
        <v>297</v>
      </c>
      <c r="K4224" s="65">
        <v>191</v>
      </c>
      <c r="L4224" s="65">
        <v>408</v>
      </c>
      <c r="M4224" s="65" t="s">
        <v>496</v>
      </c>
    </row>
    <row r="4225" spans="1:13" ht="12.75" customHeight="1">
      <c r="A4225" s="65" t="str">
        <f>IF(ROW()=1,"KEY",IF(ISNA(VLOOKUP(B4225,車名対応マスタ!B:D,3,FALSE)),"",IF(VLOOKUP(B4225,車名対応マスタ!B:D,3,FALSE)="","",$D4225&amp;" "&amp;IF($G4225="9","J","O")&amp;" "&amp;$I4225&amp;" "&amp;IF($I4225&lt;=TEXT(★完成資料!$A$1,"yyyymm"),TEXT(★完成資料!$A$1,"yyyymm"),"999999")&amp; " " &amp; LEFT(F4225 &amp; "          ",10))))</f>
        <v xml:space="preserve">L O 202202 yyyy00 HV        </v>
      </c>
      <c r="B4225" s="68" t="s">
        <v>229</v>
      </c>
      <c r="C4225" s="68" t="s">
        <v>466</v>
      </c>
      <c r="D4225" s="68" t="s">
        <v>271</v>
      </c>
      <c r="E4225" s="68" t="s">
        <v>531</v>
      </c>
      <c r="F4225" s="68" t="s">
        <v>360</v>
      </c>
      <c r="G4225" s="68" t="s">
        <v>77</v>
      </c>
      <c r="H4225" s="68" t="s">
        <v>273</v>
      </c>
      <c r="I4225" s="68" t="s">
        <v>640</v>
      </c>
      <c r="J4225" s="65">
        <v>109</v>
      </c>
      <c r="K4225" s="65">
        <v>50</v>
      </c>
      <c r="L4225" s="65">
        <v>408</v>
      </c>
      <c r="M4225" s="65" t="s">
        <v>496</v>
      </c>
    </row>
    <row r="4226" spans="1:13" ht="12.75" customHeight="1">
      <c r="A4226" s="65" t="str">
        <f>IF(ROW()=1,"KEY",IF(ISNA(VLOOKUP(B4226,車名対応マスタ!B:D,3,FALSE)),"",IF(VLOOKUP(B4226,車名対応マスタ!B:D,3,FALSE)="","",$D4226&amp;" "&amp;IF($G4226="9","J","O")&amp;" "&amp;$I4226&amp;" "&amp;IF($I4226&lt;=TEXT(★完成資料!$A$1,"yyyymm"),TEXT(★完成資料!$A$1,"yyyymm"),"999999")&amp; " " &amp; LEFT(F4226 &amp; "          ",10))))</f>
        <v xml:space="preserve">L O 202203 yyyy00 HV        </v>
      </c>
      <c r="B4226" s="68" t="s">
        <v>229</v>
      </c>
      <c r="C4226" s="68" t="s">
        <v>466</v>
      </c>
      <c r="D4226" s="68" t="s">
        <v>271</v>
      </c>
      <c r="E4226" s="68" t="s">
        <v>531</v>
      </c>
      <c r="F4226" s="68" t="s">
        <v>360</v>
      </c>
      <c r="G4226" s="68" t="s">
        <v>77</v>
      </c>
      <c r="H4226" s="68" t="s">
        <v>273</v>
      </c>
      <c r="I4226" s="68" t="s">
        <v>641</v>
      </c>
      <c r="J4226" s="65">
        <v>763</v>
      </c>
      <c r="K4226" s="65">
        <v>623</v>
      </c>
      <c r="L4226" s="65">
        <v>408</v>
      </c>
      <c r="M4226" s="65" t="s">
        <v>496</v>
      </c>
    </row>
    <row r="4227" spans="1:13" ht="12.75" customHeight="1">
      <c r="A4227" s="65" t="str">
        <f>IF(ROW()=1,"KEY",IF(ISNA(VLOOKUP(B4227,車名対応マスタ!B:D,3,FALSE)),"",IF(VLOOKUP(B4227,車名対応マスタ!B:D,3,FALSE)="","",$D4227&amp;" "&amp;IF($G4227="9","J","O")&amp;" "&amp;$I4227&amp;" "&amp;IF($I4227&lt;=TEXT(★完成資料!$A$1,"yyyymm"),TEXT(★完成資料!$A$1,"yyyymm"),"999999")&amp; " " &amp; LEFT(F4227 &amp; "          ",10))))</f>
        <v xml:space="preserve">L O 202204 yyyy00 HV        </v>
      </c>
      <c r="B4227" s="68" t="s">
        <v>229</v>
      </c>
      <c r="C4227" s="68" t="s">
        <v>466</v>
      </c>
      <c r="D4227" s="68" t="s">
        <v>271</v>
      </c>
      <c r="E4227" s="68" t="s">
        <v>531</v>
      </c>
      <c r="F4227" s="68" t="s">
        <v>360</v>
      </c>
      <c r="G4227" s="68" t="s">
        <v>77</v>
      </c>
      <c r="H4227" s="68" t="s">
        <v>273</v>
      </c>
      <c r="I4227" s="68" t="s">
        <v>642</v>
      </c>
      <c r="J4227" s="65">
        <v>147</v>
      </c>
      <c r="K4227" s="65">
        <v>341</v>
      </c>
      <c r="L4227" s="65">
        <v>408</v>
      </c>
      <c r="M4227" s="65" t="s">
        <v>496</v>
      </c>
    </row>
    <row r="4228" spans="1:13" ht="12.75" customHeight="1">
      <c r="A4228" s="65" t="str">
        <f>IF(ROW()=1,"KEY",IF(ISNA(VLOOKUP(B4228,車名対応マスタ!B:D,3,FALSE)),"",IF(VLOOKUP(B4228,車名対応マスタ!B:D,3,FALSE)="","",$D4228&amp;" "&amp;IF($G4228="9","J","O")&amp;" "&amp;$I4228&amp;" "&amp;IF($I4228&lt;=TEXT(★完成資料!$A$1,"yyyymm"),TEXT(★完成資料!$A$1,"yyyymm"),"999999")&amp; " " &amp; LEFT(F4228 &amp; "          ",10))))</f>
        <v xml:space="preserve">L O 202205 yyyy00 HV        </v>
      </c>
      <c r="B4228" s="68" t="s">
        <v>229</v>
      </c>
      <c r="C4228" s="68" t="s">
        <v>466</v>
      </c>
      <c r="D4228" s="68" t="s">
        <v>271</v>
      </c>
      <c r="E4228" s="68" t="s">
        <v>531</v>
      </c>
      <c r="F4228" s="68" t="s">
        <v>360</v>
      </c>
      <c r="G4228" s="68" t="s">
        <v>77</v>
      </c>
      <c r="H4228" s="68" t="s">
        <v>273</v>
      </c>
      <c r="I4228" s="68" t="s">
        <v>647</v>
      </c>
      <c r="J4228" s="65">
        <v>151</v>
      </c>
      <c r="K4228" s="65">
        <v>475</v>
      </c>
      <c r="L4228" s="65">
        <v>408</v>
      </c>
      <c r="M4228" s="65" t="s">
        <v>496</v>
      </c>
    </row>
    <row r="4229" spans="1:13" ht="12.75" customHeight="1">
      <c r="A4229" s="65" t="str">
        <f>IF(ROW()=1,"KEY",IF(ISNA(VLOOKUP(B4229,車名対応マスタ!B:D,3,FALSE)),"",IF(VLOOKUP(B4229,車名対応マスタ!B:D,3,FALSE)="","",$D4229&amp;" "&amp;IF($G4229="9","J","O")&amp;" "&amp;$I4229&amp;" "&amp;IF($I4229&lt;=TEXT(★完成資料!$A$1,"yyyymm"),TEXT(★完成資料!$A$1,"yyyymm"),"999999")&amp; " " &amp; LEFT(F4229 &amp; "          ",10))))</f>
        <v xml:space="preserve">L O 202206 yyyy00 HV        </v>
      </c>
      <c r="B4229" s="68" t="s">
        <v>229</v>
      </c>
      <c r="C4229" s="68" t="s">
        <v>466</v>
      </c>
      <c r="D4229" s="68" t="s">
        <v>271</v>
      </c>
      <c r="E4229" s="68" t="s">
        <v>531</v>
      </c>
      <c r="F4229" s="68" t="s">
        <v>360</v>
      </c>
      <c r="G4229" s="68" t="s">
        <v>77</v>
      </c>
      <c r="H4229" s="68" t="s">
        <v>273</v>
      </c>
      <c r="I4229" s="68" t="s">
        <v>652</v>
      </c>
      <c r="J4229" s="65">
        <v>186</v>
      </c>
      <c r="K4229" s="65">
        <v>522</v>
      </c>
      <c r="L4229" s="65">
        <v>408</v>
      </c>
      <c r="M4229" s="65" t="s">
        <v>496</v>
      </c>
    </row>
    <row r="4230" spans="1:13" ht="12.75" customHeight="1">
      <c r="A4230" s="65" t="str">
        <f>IF(ROW()=1,"KEY",IF(ISNA(VLOOKUP(B4230,車名対応マスタ!B:D,3,FALSE)),"",IF(VLOOKUP(B4230,車名対応マスタ!B:D,3,FALSE)="","",$D4230&amp;" "&amp;IF($G4230="9","J","O")&amp;" "&amp;$I4230&amp;" "&amp;IF($I4230&lt;=TEXT(★完成資料!$A$1,"yyyymm"),TEXT(★完成資料!$A$1,"yyyymm"),"999999")&amp; " " &amp; LEFT(F4230 &amp; "          ",10))))</f>
        <v xml:space="preserve">L O 202207 yyyy00 HV        </v>
      </c>
      <c r="B4230" s="68" t="s">
        <v>229</v>
      </c>
      <c r="C4230" s="68" t="s">
        <v>466</v>
      </c>
      <c r="D4230" s="68" t="s">
        <v>271</v>
      </c>
      <c r="E4230" s="68" t="s">
        <v>531</v>
      </c>
      <c r="F4230" s="68" t="s">
        <v>360</v>
      </c>
      <c r="G4230" s="68" t="s">
        <v>77</v>
      </c>
      <c r="H4230" s="68" t="s">
        <v>273</v>
      </c>
      <c r="I4230" s="68" t="s">
        <v>655</v>
      </c>
      <c r="J4230" s="65">
        <v>116</v>
      </c>
      <c r="K4230" s="65">
        <v>367</v>
      </c>
      <c r="L4230" s="65">
        <v>408</v>
      </c>
      <c r="M4230" s="65" t="s">
        <v>496</v>
      </c>
    </row>
    <row r="4231" spans="1:13" ht="12.75" customHeight="1">
      <c r="A4231" s="65" t="str">
        <f>IF(ROW()=1,"KEY",IF(ISNA(VLOOKUP(B4231,車名対応マスタ!B:D,3,FALSE)),"",IF(VLOOKUP(B4231,車名対応マスタ!B:D,3,FALSE)="","",$D4231&amp;" "&amp;IF($G4231="9","J","O")&amp;" "&amp;$I4231&amp;" "&amp;IF($I4231&lt;=TEXT(★完成資料!$A$1,"yyyymm"),TEXT(★完成資料!$A$1,"yyyymm"),"999999")&amp; " " &amp; LEFT(F4231 &amp; "          ",10))))</f>
        <v xml:space="preserve">L O 202208 yyyy00 HV        </v>
      </c>
      <c r="B4231" s="68" t="s">
        <v>229</v>
      </c>
      <c r="C4231" s="68" t="s">
        <v>466</v>
      </c>
      <c r="D4231" s="68" t="s">
        <v>271</v>
      </c>
      <c r="E4231" s="68" t="s">
        <v>531</v>
      </c>
      <c r="F4231" s="68" t="s">
        <v>360</v>
      </c>
      <c r="G4231" s="68" t="s">
        <v>77</v>
      </c>
      <c r="H4231" s="68" t="s">
        <v>273</v>
      </c>
      <c r="I4231" s="68" t="s">
        <v>656</v>
      </c>
      <c r="J4231" s="65">
        <v>63</v>
      </c>
      <c r="K4231" s="65">
        <v>165</v>
      </c>
      <c r="L4231" s="65">
        <v>408</v>
      </c>
      <c r="M4231" s="65" t="s">
        <v>496</v>
      </c>
    </row>
    <row r="4232" spans="1:13" ht="12.75" customHeight="1">
      <c r="A4232" s="65" t="str">
        <f>IF(ROW()=1,"KEY",IF(ISNA(VLOOKUP(B4232,車名対応マスタ!B:D,3,FALSE)),"",IF(VLOOKUP(B4232,車名対応マスタ!B:D,3,FALSE)="","",$D4232&amp;" "&amp;IF($G4232="9","J","O")&amp;" "&amp;$I4232&amp;" "&amp;IF($I4232&lt;=TEXT(★完成資料!$A$1,"yyyymm"),TEXT(★完成資料!$A$1,"yyyymm"),"999999")&amp; " " &amp; LEFT(F4232 &amp; "          ",10))))</f>
        <v xml:space="preserve">L O 202209 yyyy00 HV        </v>
      </c>
      <c r="B4232" s="68" t="s">
        <v>229</v>
      </c>
      <c r="C4232" s="68" t="s">
        <v>466</v>
      </c>
      <c r="D4232" s="68" t="s">
        <v>271</v>
      </c>
      <c r="E4232" s="68" t="s">
        <v>531</v>
      </c>
      <c r="F4232" s="68" t="s">
        <v>360</v>
      </c>
      <c r="G4232" s="68" t="s">
        <v>77</v>
      </c>
      <c r="H4232" s="68" t="s">
        <v>273</v>
      </c>
      <c r="I4232" s="68" t="s">
        <v>657</v>
      </c>
      <c r="J4232" s="65">
        <v>546</v>
      </c>
      <c r="K4232" s="65">
        <v>1269</v>
      </c>
      <c r="L4232" s="65">
        <v>408</v>
      </c>
      <c r="M4232" s="65" t="s">
        <v>496</v>
      </c>
    </row>
    <row r="4233" spans="1:13" ht="12.75" customHeight="1">
      <c r="A4233" s="65" t="str">
        <f>IF(ROW()=1,"KEY",IF(ISNA(VLOOKUP(B4233,車名対応マスタ!B:D,3,FALSE)),"",IF(VLOOKUP(B4233,車名対応マスタ!B:D,3,FALSE)="","",$D4233&amp;" "&amp;IF($G4233="9","J","O")&amp;" "&amp;$I4233&amp;" "&amp;IF($I4233&lt;=TEXT(★完成資料!$A$1,"yyyymm"),TEXT(★完成資料!$A$1,"yyyymm"),"999999")&amp; " " &amp; LEFT(F4233 &amp; "          ",10))))</f>
        <v xml:space="preserve">L O 202210 yyyy00 HV        </v>
      </c>
      <c r="B4233" s="68" t="s">
        <v>229</v>
      </c>
      <c r="C4233" s="68" t="s">
        <v>466</v>
      </c>
      <c r="D4233" s="68" t="s">
        <v>271</v>
      </c>
      <c r="E4233" s="68" t="s">
        <v>531</v>
      </c>
      <c r="F4233" s="68" t="s">
        <v>360</v>
      </c>
      <c r="G4233" s="68" t="s">
        <v>77</v>
      </c>
      <c r="H4233" s="68" t="s">
        <v>273</v>
      </c>
      <c r="I4233" s="68" t="s">
        <v>663</v>
      </c>
      <c r="J4233" s="65">
        <v>232</v>
      </c>
      <c r="K4233" s="65">
        <v>158</v>
      </c>
      <c r="L4233" s="65">
        <v>408</v>
      </c>
      <c r="M4233" s="65" t="s">
        <v>496</v>
      </c>
    </row>
    <row r="4234" spans="1:13" ht="12.75" customHeight="1">
      <c r="A4234" s="65" t="str">
        <f>IF(ROW()=1,"KEY",IF(ISNA(VLOOKUP(B4234,車名対応マスタ!B:D,3,FALSE)),"",IF(VLOOKUP(B4234,車名対応マスタ!B:D,3,FALSE)="","",$D4234&amp;" "&amp;IF($G4234="9","J","O")&amp;" "&amp;$I4234&amp;" "&amp;IF($I4234&lt;=TEXT(★完成資料!$A$1,"yyyymm"),TEXT(★完成資料!$A$1,"yyyymm"),"999999")&amp; " " &amp; LEFT(F4234 &amp; "          ",10))))</f>
        <v xml:space="preserve">L O 202201 yyyy00 HV        </v>
      </c>
      <c r="B4234" s="68" t="s">
        <v>229</v>
      </c>
      <c r="C4234" s="68" t="s">
        <v>466</v>
      </c>
      <c r="D4234" s="68" t="s">
        <v>271</v>
      </c>
      <c r="E4234" s="68" t="s">
        <v>531</v>
      </c>
      <c r="F4234" s="68" t="s">
        <v>360</v>
      </c>
      <c r="G4234" s="68" t="s">
        <v>77</v>
      </c>
      <c r="H4234" s="68" t="s">
        <v>273</v>
      </c>
      <c r="I4234" s="68" t="s">
        <v>639</v>
      </c>
      <c r="J4234" s="65">
        <v>66</v>
      </c>
      <c r="K4234" s="65">
        <v>155</v>
      </c>
      <c r="L4234" s="65">
        <v>414</v>
      </c>
      <c r="M4234" s="65" t="s">
        <v>377</v>
      </c>
    </row>
    <row r="4235" spans="1:13" ht="12.75" customHeight="1">
      <c r="A4235" s="65" t="str">
        <f>IF(ROW()=1,"KEY",IF(ISNA(VLOOKUP(B4235,車名対応マスタ!B:D,3,FALSE)),"",IF(VLOOKUP(B4235,車名対応マスタ!B:D,3,FALSE)="","",$D4235&amp;" "&amp;IF($G4235="9","J","O")&amp;" "&amp;$I4235&amp;" "&amp;IF($I4235&lt;=TEXT(★完成資料!$A$1,"yyyymm"),TEXT(★完成資料!$A$1,"yyyymm"),"999999")&amp; " " &amp; LEFT(F4235 &amp; "          ",10))))</f>
        <v xml:space="preserve">L O 202202 yyyy00 HV        </v>
      </c>
      <c r="B4235" s="68" t="s">
        <v>229</v>
      </c>
      <c r="C4235" s="68" t="s">
        <v>466</v>
      </c>
      <c r="D4235" s="68" t="s">
        <v>271</v>
      </c>
      <c r="E4235" s="68" t="s">
        <v>531</v>
      </c>
      <c r="F4235" s="68" t="s">
        <v>360</v>
      </c>
      <c r="G4235" s="68" t="s">
        <v>77</v>
      </c>
      <c r="H4235" s="68" t="s">
        <v>273</v>
      </c>
      <c r="I4235" s="68" t="s">
        <v>640</v>
      </c>
      <c r="J4235" s="65">
        <v>150</v>
      </c>
      <c r="K4235" s="65">
        <v>221</v>
      </c>
      <c r="L4235" s="65">
        <v>414</v>
      </c>
      <c r="M4235" s="65" t="s">
        <v>377</v>
      </c>
    </row>
    <row r="4236" spans="1:13" ht="12.75" customHeight="1">
      <c r="A4236" s="65" t="str">
        <f>IF(ROW()=1,"KEY",IF(ISNA(VLOOKUP(B4236,車名対応マスタ!B:D,3,FALSE)),"",IF(VLOOKUP(B4236,車名対応マスタ!B:D,3,FALSE)="","",$D4236&amp;" "&amp;IF($G4236="9","J","O")&amp;" "&amp;$I4236&amp;" "&amp;IF($I4236&lt;=TEXT(★完成資料!$A$1,"yyyymm"),TEXT(★完成資料!$A$1,"yyyymm"),"999999")&amp; " " &amp; LEFT(F4236 &amp; "          ",10))))</f>
        <v xml:space="preserve">L O 202203 yyyy00 HV        </v>
      </c>
      <c r="B4236" s="68" t="s">
        <v>229</v>
      </c>
      <c r="C4236" s="68" t="s">
        <v>466</v>
      </c>
      <c r="D4236" s="68" t="s">
        <v>271</v>
      </c>
      <c r="E4236" s="68" t="s">
        <v>531</v>
      </c>
      <c r="F4236" s="68" t="s">
        <v>360</v>
      </c>
      <c r="G4236" s="68" t="s">
        <v>77</v>
      </c>
      <c r="H4236" s="68" t="s">
        <v>273</v>
      </c>
      <c r="I4236" s="68" t="s">
        <v>641</v>
      </c>
      <c r="J4236" s="65">
        <v>216</v>
      </c>
      <c r="K4236" s="65">
        <v>367</v>
      </c>
      <c r="L4236" s="65">
        <v>414</v>
      </c>
      <c r="M4236" s="65" t="s">
        <v>377</v>
      </c>
    </row>
    <row r="4237" spans="1:13" ht="12.75" customHeight="1">
      <c r="A4237" s="65" t="str">
        <f>IF(ROW()=1,"KEY",IF(ISNA(VLOOKUP(B4237,車名対応マスタ!B:D,3,FALSE)),"",IF(VLOOKUP(B4237,車名対応マスタ!B:D,3,FALSE)="","",$D4237&amp;" "&amp;IF($G4237="9","J","O")&amp;" "&amp;$I4237&amp;" "&amp;IF($I4237&lt;=TEXT(★完成資料!$A$1,"yyyymm"),TEXT(★完成資料!$A$1,"yyyymm"),"999999")&amp; " " &amp; LEFT(F4237 &amp; "          ",10))))</f>
        <v xml:space="preserve">L O 202204 yyyy00 HV        </v>
      </c>
      <c r="B4237" s="68" t="s">
        <v>229</v>
      </c>
      <c r="C4237" s="68" t="s">
        <v>466</v>
      </c>
      <c r="D4237" s="68" t="s">
        <v>271</v>
      </c>
      <c r="E4237" s="68" t="s">
        <v>531</v>
      </c>
      <c r="F4237" s="68" t="s">
        <v>360</v>
      </c>
      <c r="G4237" s="68" t="s">
        <v>77</v>
      </c>
      <c r="H4237" s="68" t="s">
        <v>273</v>
      </c>
      <c r="I4237" s="68" t="s">
        <v>642</v>
      </c>
      <c r="J4237" s="65">
        <v>76</v>
      </c>
      <c r="K4237" s="65">
        <v>116</v>
      </c>
      <c r="L4237" s="65">
        <v>414</v>
      </c>
      <c r="M4237" s="65" t="s">
        <v>377</v>
      </c>
    </row>
    <row r="4238" spans="1:13" ht="12.75" customHeight="1">
      <c r="A4238" s="65" t="str">
        <f>IF(ROW()=1,"KEY",IF(ISNA(VLOOKUP(B4238,車名対応マスタ!B:D,3,FALSE)),"",IF(VLOOKUP(B4238,車名対応マスタ!B:D,3,FALSE)="","",$D4238&amp;" "&amp;IF($G4238="9","J","O")&amp;" "&amp;$I4238&amp;" "&amp;IF($I4238&lt;=TEXT(★完成資料!$A$1,"yyyymm"),TEXT(★完成資料!$A$1,"yyyymm"),"999999")&amp; " " &amp; LEFT(F4238 &amp; "          ",10))))</f>
        <v xml:space="preserve">L O 202205 yyyy00 HV        </v>
      </c>
      <c r="B4238" s="68" t="s">
        <v>229</v>
      </c>
      <c r="C4238" s="68" t="s">
        <v>466</v>
      </c>
      <c r="D4238" s="68" t="s">
        <v>271</v>
      </c>
      <c r="E4238" s="68" t="s">
        <v>531</v>
      </c>
      <c r="F4238" s="68" t="s">
        <v>360</v>
      </c>
      <c r="G4238" s="68" t="s">
        <v>77</v>
      </c>
      <c r="H4238" s="68" t="s">
        <v>273</v>
      </c>
      <c r="I4238" s="68" t="s">
        <v>647</v>
      </c>
      <c r="J4238" s="65">
        <v>91</v>
      </c>
      <c r="K4238" s="65">
        <v>159</v>
      </c>
      <c r="L4238" s="65">
        <v>414</v>
      </c>
      <c r="M4238" s="65" t="s">
        <v>377</v>
      </c>
    </row>
    <row r="4239" spans="1:13" ht="12.75" customHeight="1">
      <c r="A4239" s="65" t="str">
        <f>IF(ROW()=1,"KEY",IF(ISNA(VLOOKUP(B4239,車名対応マスタ!B:D,3,FALSE)),"",IF(VLOOKUP(B4239,車名対応マスタ!B:D,3,FALSE)="","",$D4239&amp;" "&amp;IF($G4239="9","J","O")&amp;" "&amp;$I4239&amp;" "&amp;IF($I4239&lt;=TEXT(★完成資料!$A$1,"yyyymm"),TEXT(★完成資料!$A$1,"yyyymm"),"999999")&amp; " " &amp; LEFT(F4239 &amp; "          ",10))))</f>
        <v xml:space="preserve">L O 202206 yyyy00 HV        </v>
      </c>
      <c r="B4239" s="68" t="s">
        <v>229</v>
      </c>
      <c r="C4239" s="68" t="s">
        <v>466</v>
      </c>
      <c r="D4239" s="68" t="s">
        <v>271</v>
      </c>
      <c r="E4239" s="68" t="s">
        <v>531</v>
      </c>
      <c r="F4239" s="68" t="s">
        <v>360</v>
      </c>
      <c r="G4239" s="68" t="s">
        <v>77</v>
      </c>
      <c r="H4239" s="68" t="s">
        <v>273</v>
      </c>
      <c r="I4239" s="68" t="s">
        <v>652</v>
      </c>
      <c r="J4239" s="65">
        <v>68</v>
      </c>
      <c r="K4239" s="65">
        <v>307</v>
      </c>
      <c r="L4239" s="65">
        <v>414</v>
      </c>
      <c r="M4239" s="65" t="s">
        <v>377</v>
      </c>
    </row>
    <row r="4240" spans="1:13" ht="12.75" customHeight="1">
      <c r="A4240" s="65" t="str">
        <f>IF(ROW()=1,"KEY",IF(ISNA(VLOOKUP(B4240,車名対応マスタ!B:D,3,FALSE)),"",IF(VLOOKUP(B4240,車名対応マスタ!B:D,3,FALSE)="","",$D4240&amp;" "&amp;IF($G4240="9","J","O")&amp;" "&amp;$I4240&amp;" "&amp;IF($I4240&lt;=TEXT(★完成資料!$A$1,"yyyymm"),TEXT(★完成資料!$A$1,"yyyymm"),"999999")&amp; " " &amp; LEFT(F4240 &amp; "          ",10))))</f>
        <v xml:space="preserve">L O 202207 yyyy00 HV        </v>
      </c>
      <c r="B4240" s="68" t="s">
        <v>229</v>
      </c>
      <c r="C4240" s="68" t="s">
        <v>466</v>
      </c>
      <c r="D4240" s="68" t="s">
        <v>271</v>
      </c>
      <c r="E4240" s="68" t="s">
        <v>531</v>
      </c>
      <c r="F4240" s="68" t="s">
        <v>360</v>
      </c>
      <c r="G4240" s="68" t="s">
        <v>77</v>
      </c>
      <c r="H4240" s="68" t="s">
        <v>273</v>
      </c>
      <c r="I4240" s="68" t="s">
        <v>655</v>
      </c>
      <c r="J4240" s="65">
        <v>29</v>
      </c>
      <c r="K4240" s="65">
        <v>202</v>
      </c>
      <c r="L4240" s="65">
        <v>414</v>
      </c>
      <c r="M4240" s="65" t="s">
        <v>377</v>
      </c>
    </row>
    <row r="4241" spans="1:13" ht="12.75" customHeight="1">
      <c r="A4241" s="65" t="str">
        <f>IF(ROW()=1,"KEY",IF(ISNA(VLOOKUP(B4241,車名対応マスタ!B:D,3,FALSE)),"",IF(VLOOKUP(B4241,車名対応マスタ!B:D,3,FALSE)="","",$D4241&amp;" "&amp;IF($G4241="9","J","O")&amp;" "&amp;$I4241&amp;" "&amp;IF($I4241&lt;=TEXT(★完成資料!$A$1,"yyyymm"),TEXT(★完成資料!$A$1,"yyyymm"),"999999")&amp; " " &amp; LEFT(F4241 &amp; "          ",10))))</f>
        <v xml:space="preserve">L O 202208 yyyy00 HV        </v>
      </c>
      <c r="B4241" s="68" t="s">
        <v>229</v>
      </c>
      <c r="C4241" s="68" t="s">
        <v>466</v>
      </c>
      <c r="D4241" s="68" t="s">
        <v>271</v>
      </c>
      <c r="E4241" s="68" t="s">
        <v>531</v>
      </c>
      <c r="F4241" s="68" t="s">
        <v>360</v>
      </c>
      <c r="G4241" s="68" t="s">
        <v>77</v>
      </c>
      <c r="H4241" s="68" t="s">
        <v>273</v>
      </c>
      <c r="I4241" s="68" t="s">
        <v>656</v>
      </c>
      <c r="J4241" s="65">
        <v>72</v>
      </c>
      <c r="K4241" s="65">
        <v>103</v>
      </c>
      <c r="L4241" s="65">
        <v>414</v>
      </c>
      <c r="M4241" s="65" t="s">
        <v>377</v>
      </c>
    </row>
    <row r="4242" spans="1:13" ht="12.75" customHeight="1">
      <c r="A4242" s="65" t="str">
        <f>IF(ROW()=1,"KEY",IF(ISNA(VLOOKUP(B4242,車名対応マスタ!B:D,3,FALSE)),"",IF(VLOOKUP(B4242,車名対応マスタ!B:D,3,FALSE)="","",$D4242&amp;" "&amp;IF($G4242="9","J","O")&amp;" "&amp;$I4242&amp;" "&amp;IF($I4242&lt;=TEXT(★完成資料!$A$1,"yyyymm"),TEXT(★完成資料!$A$1,"yyyymm"),"999999")&amp; " " &amp; LEFT(F4242 &amp; "          ",10))))</f>
        <v xml:space="preserve">L O 202209 yyyy00 HV        </v>
      </c>
      <c r="B4242" s="68" t="s">
        <v>229</v>
      </c>
      <c r="C4242" s="68" t="s">
        <v>466</v>
      </c>
      <c r="D4242" s="68" t="s">
        <v>271</v>
      </c>
      <c r="E4242" s="68" t="s">
        <v>531</v>
      </c>
      <c r="F4242" s="68" t="s">
        <v>360</v>
      </c>
      <c r="G4242" s="68" t="s">
        <v>77</v>
      </c>
      <c r="H4242" s="68" t="s">
        <v>273</v>
      </c>
      <c r="I4242" s="68" t="s">
        <v>657</v>
      </c>
      <c r="J4242" s="65">
        <v>87</v>
      </c>
      <c r="K4242" s="65">
        <v>253</v>
      </c>
      <c r="L4242" s="65">
        <v>414</v>
      </c>
      <c r="M4242" s="65" t="s">
        <v>377</v>
      </c>
    </row>
    <row r="4243" spans="1:13" ht="12.75" customHeight="1">
      <c r="A4243" s="65" t="str">
        <f>IF(ROW()=1,"KEY",IF(ISNA(VLOOKUP(B4243,車名対応マスタ!B:D,3,FALSE)),"",IF(VLOOKUP(B4243,車名対応マスタ!B:D,3,FALSE)="","",$D4243&amp;" "&amp;IF($G4243="9","J","O")&amp;" "&amp;$I4243&amp;" "&amp;IF($I4243&lt;=TEXT(★完成資料!$A$1,"yyyymm"),TEXT(★完成資料!$A$1,"yyyymm"),"999999")&amp; " " &amp; LEFT(F4243 &amp; "          ",10))))</f>
        <v xml:space="preserve">L O 202210 yyyy00 HV        </v>
      </c>
      <c r="B4243" s="68" t="s">
        <v>229</v>
      </c>
      <c r="C4243" s="68" t="s">
        <v>466</v>
      </c>
      <c r="D4243" s="68" t="s">
        <v>271</v>
      </c>
      <c r="E4243" s="68" t="s">
        <v>531</v>
      </c>
      <c r="F4243" s="68" t="s">
        <v>360</v>
      </c>
      <c r="G4243" s="68" t="s">
        <v>77</v>
      </c>
      <c r="H4243" s="68" t="s">
        <v>273</v>
      </c>
      <c r="I4243" s="68" t="s">
        <v>663</v>
      </c>
      <c r="J4243" s="65">
        <v>59</v>
      </c>
      <c r="K4243" s="65">
        <v>103</v>
      </c>
      <c r="L4243" s="65">
        <v>414</v>
      </c>
      <c r="M4243" s="65" t="s">
        <v>377</v>
      </c>
    </row>
    <row r="4244" spans="1:13" ht="12.75" customHeight="1">
      <c r="A4244" s="65" t="str">
        <f>IF(ROW()=1,"KEY",IF(ISNA(VLOOKUP(B4244,車名対応マスタ!B:D,3,FALSE)),"",IF(VLOOKUP(B4244,車名対応マスタ!B:D,3,FALSE)="","",$D4244&amp;" "&amp;IF($G4244="9","J","O")&amp;" "&amp;$I4244&amp;" "&amp;IF($I4244&lt;=TEXT(★完成資料!$A$1,"yyyymm"),TEXT(★完成資料!$A$1,"yyyymm"),"999999")&amp; " " &amp; LEFT(F4244 &amp; "          ",10))))</f>
        <v xml:space="preserve">L O 202201 yyyy00 HV        </v>
      </c>
      <c r="B4244" s="68" t="s">
        <v>229</v>
      </c>
      <c r="C4244" s="68" t="s">
        <v>466</v>
      </c>
      <c r="D4244" s="68" t="s">
        <v>271</v>
      </c>
      <c r="E4244" s="68" t="s">
        <v>531</v>
      </c>
      <c r="F4244" s="68" t="s">
        <v>360</v>
      </c>
      <c r="G4244" s="68" t="s">
        <v>77</v>
      </c>
      <c r="H4244" s="68" t="s">
        <v>273</v>
      </c>
      <c r="I4244" s="68" t="s">
        <v>639</v>
      </c>
      <c r="J4244" s="65">
        <v>311</v>
      </c>
      <c r="K4244" s="65">
        <v>197</v>
      </c>
      <c r="L4244" s="65">
        <v>424</v>
      </c>
      <c r="M4244" s="65" t="s">
        <v>378</v>
      </c>
    </row>
    <row r="4245" spans="1:13" ht="12.75" customHeight="1">
      <c r="A4245" s="65" t="str">
        <f>IF(ROW()=1,"KEY",IF(ISNA(VLOOKUP(B4245,車名対応マスタ!B:D,3,FALSE)),"",IF(VLOOKUP(B4245,車名対応マスタ!B:D,3,FALSE)="","",$D4245&amp;" "&amp;IF($G4245="9","J","O")&amp;" "&amp;$I4245&amp;" "&amp;IF($I4245&lt;=TEXT(★完成資料!$A$1,"yyyymm"),TEXT(★完成資料!$A$1,"yyyymm"),"999999")&amp; " " &amp; LEFT(F4245 &amp; "          ",10))))</f>
        <v xml:space="preserve">L O 202202 yyyy00 HV        </v>
      </c>
      <c r="B4245" s="68" t="s">
        <v>229</v>
      </c>
      <c r="C4245" s="68" t="s">
        <v>466</v>
      </c>
      <c r="D4245" s="68" t="s">
        <v>271</v>
      </c>
      <c r="E4245" s="68" t="s">
        <v>531</v>
      </c>
      <c r="F4245" s="68" t="s">
        <v>360</v>
      </c>
      <c r="G4245" s="68" t="s">
        <v>77</v>
      </c>
      <c r="H4245" s="68" t="s">
        <v>273</v>
      </c>
      <c r="I4245" s="68" t="s">
        <v>640</v>
      </c>
      <c r="J4245" s="65">
        <v>172</v>
      </c>
      <c r="K4245" s="65">
        <v>150</v>
      </c>
      <c r="L4245" s="65">
        <v>424</v>
      </c>
      <c r="M4245" s="65" t="s">
        <v>378</v>
      </c>
    </row>
    <row r="4246" spans="1:13" ht="12.75" customHeight="1">
      <c r="A4246" s="65" t="str">
        <f>IF(ROW()=1,"KEY",IF(ISNA(VLOOKUP(B4246,車名対応マスタ!B:D,3,FALSE)),"",IF(VLOOKUP(B4246,車名対応マスタ!B:D,3,FALSE)="","",$D4246&amp;" "&amp;IF($G4246="9","J","O")&amp;" "&amp;$I4246&amp;" "&amp;IF($I4246&lt;=TEXT(★完成資料!$A$1,"yyyymm"),TEXT(★完成資料!$A$1,"yyyymm"),"999999")&amp; " " &amp; LEFT(F4246 &amp; "          ",10))))</f>
        <v xml:space="preserve">L O 202203 yyyy00 HV        </v>
      </c>
      <c r="B4246" s="68" t="s">
        <v>229</v>
      </c>
      <c r="C4246" s="68" t="s">
        <v>466</v>
      </c>
      <c r="D4246" s="68" t="s">
        <v>271</v>
      </c>
      <c r="E4246" s="68" t="s">
        <v>531</v>
      </c>
      <c r="F4246" s="68" t="s">
        <v>360</v>
      </c>
      <c r="G4246" s="68" t="s">
        <v>77</v>
      </c>
      <c r="H4246" s="68" t="s">
        <v>273</v>
      </c>
      <c r="I4246" s="68" t="s">
        <v>641</v>
      </c>
      <c r="J4246" s="65">
        <v>121</v>
      </c>
      <c r="K4246" s="65">
        <v>365</v>
      </c>
      <c r="L4246" s="65">
        <v>424</v>
      </c>
      <c r="M4246" s="65" t="s">
        <v>378</v>
      </c>
    </row>
    <row r="4247" spans="1:13" ht="12.75" customHeight="1">
      <c r="A4247" s="65" t="str">
        <f>IF(ROW()=1,"KEY",IF(ISNA(VLOOKUP(B4247,車名対応マスタ!B:D,3,FALSE)),"",IF(VLOOKUP(B4247,車名対応マスタ!B:D,3,FALSE)="","",$D4247&amp;" "&amp;IF($G4247="9","J","O")&amp;" "&amp;$I4247&amp;" "&amp;IF($I4247&lt;=TEXT(★完成資料!$A$1,"yyyymm"),TEXT(★完成資料!$A$1,"yyyymm"),"999999")&amp; " " &amp; LEFT(F4247 &amp; "          ",10))))</f>
        <v xml:space="preserve">L O 202204 yyyy00 HV        </v>
      </c>
      <c r="B4247" s="68" t="s">
        <v>229</v>
      </c>
      <c r="C4247" s="68" t="s">
        <v>466</v>
      </c>
      <c r="D4247" s="68" t="s">
        <v>271</v>
      </c>
      <c r="E4247" s="68" t="s">
        <v>531</v>
      </c>
      <c r="F4247" s="68" t="s">
        <v>360</v>
      </c>
      <c r="G4247" s="68" t="s">
        <v>77</v>
      </c>
      <c r="H4247" s="68" t="s">
        <v>273</v>
      </c>
      <c r="I4247" s="68" t="s">
        <v>642</v>
      </c>
      <c r="J4247" s="65">
        <v>110</v>
      </c>
      <c r="K4247" s="65">
        <v>234</v>
      </c>
      <c r="L4247" s="65">
        <v>424</v>
      </c>
      <c r="M4247" s="65" t="s">
        <v>378</v>
      </c>
    </row>
    <row r="4248" spans="1:13" ht="12.75" customHeight="1">
      <c r="A4248" s="65" t="str">
        <f>IF(ROW()=1,"KEY",IF(ISNA(VLOOKUP(B4248,車名対応マスタ!B:D,3,FALSE)),"",IF(VLOOKUP(B4248,車名対応マスタ!B:D,3,FALSE)="","",$D4248&amp;" "&amp;IF($G4248="9","J","O")&amp;" "&amp;$I4248&amp;" "&amp;IF($I4248&lt;=TEXT(★完成資料!$A$1,"yyyymm"),TEXT(★完成資料!$A$1,"yyyymm"),"999999")&amp; " " &amp; LEFT(F4248 &amp; "          ",10))))</f>
        <v xml:space="preserve">L O 202205 yyyy00 HV        </v>
      </c>
      <c r="B4248" s="68" t="s">
        <v>229</v>
      </c>
      <c r="C4248" s="68" t="s">
        <v>466</v>
      </c>
      <c r="D4248" s="68" t="s">
        <v>271</v>
      </c>
      <c r="E4248" s="68" t="s">
        <v>531</v>
      </c>
      <c r="F4248" s="68" t="s">
        <v>360</v>
      </c>
      <c r="G4248" s="68" t="s">
        <v>77</v>
      </c>
      <c r="H4248" s="68" t="s">
        <v>273</v>
      </c>
      <c r="I4248" s="68" t="s">
        <v>647</v>
      </c>
      <c r="J4248" s="65">
        <v>175</v>
      </c>
      <c r="K4248" s="65">
        <v>305</v>
      </c>
      <c r="L4248" s="65">
        <v>424</v>
      </c>
      <c r="M4248" s="65" t="s">
        <v>378</v>
      </c>
    </row>
    <row r="4249" spans="1:13" ht="12.75" customHeight="1">
      <c r="A4249" s="65" t="str">
        <f>IF(ROW()=1,"KEY",IF(ISNA(VLOOKUP(B4249,車名対応マスタ!B:D,3,FALSE)),"",IF(VLOOKUP(B4249,車名対応マスタ!B:D,3,FALSE)="","",$D4249&amp;" "&amp;IF($G4249="9","J","O")&amp;" "&amp;$I4249&amp;" "&amp;IF($I4249&lt;=TEXT(★完成資料!$A$1,"yyyymm"),TEXT(★完成資料!$A$1,"yyyymm"),"999999")&amp; " " &amp; LEFT(F4249 &amp; "          ",10))))</f>
        <v xml:space="preserve">L O 202206 yyyy00 HV        </v>
      </c>
      <c r="B4249" s="68" t="s">
        <v>229</v>
      </c>
      <c r="C4249" s="68" t="s">
        <v>466</v>
      </c>
      <c r="D4249" s="68" t="s">
        <v>271</v>
      </c>
      <c r="E4249" s="68" t="s">
        <v>531</v>
      </c>
      <c r="F4249" s="68" t="s">
        <v>360</v>
      </c>
      <c r="G4249" s="68" t="s">
        <v>77</v>
      </c>
      <c r="H4249" s="68" t="s">
        <v>273</v>
      </c>
      <c r="I4249" s="68" t="s">
        <v>652</v>
      </c>
      <c r="J4249" s="65">
        <v>202</v>
      </c>
      <c r="K4249" s="65">
        <v>461</v>
      </c>
      <c r="L4249" s="65">
        <v>424</v>
      </c>
      <c r="M4249" s="65" t="s">
        <v>378</v>
      </c>
    </row>
    <row r="4250" spans="1:13" ht="12.75" customHeight="1">
      <c r="A4250" s="65" t="str">
        <f>IF(ROW()=1,"KEY",IF(ISNA(VLOOKUP(B4250,車名対応マスタ!B:D,3,FALSE)),"",IF(VLOOKUP(B4250,車名対応マスタ!B:D,3,FALSE)="","",$D4250&amp;" "&amp;IF($G4250="9","J","O")&amp;" "&amp;$I4250&amp;" "&amp;IF($I4250&lt;=TEXT(★完成資料!$A$1,"yyyymm"),TEXT(★完成資料!$A$1,"yyyymm"),"999999")&amp; " " &amp; LEFT(F4250 &amp; "          ",10))))</f>
        <v xml:space="preserve">L O 202207 yyyy00 HV        </v>
      </c>
      <c r="B4250" s="68" t="s">
        <v>229</v>
      </c>
      <c r="C4250" s="68" t="s">
        <v>466</v>
      </c>
      <c r="D4250" s="68" t="s">
        <v>271</v>
      </c>
      <c r="E4250" s="68" t="s">
        <v>531</v>
      </c>
      <c r="F4250" s="68" t="s">
        <v>360</v>
      </c>
      <c r="G4250" s="68" t="s">
        <v>77</v>
      </c>
      <c r="H4250" s="68" t="s">
        <v>273</v>
      </c>
      <c r="I4250" s="68" t="s">
        <v>655</v>
      </c>
      <c r="J4250" s="65">
        <v>157</v>
      </c>
      <c r="K4250" s="65">
        <v>354</v>
      </c>
      <c r="L4250" s="65">
        <v>424</v>
      </c>
      <c r="M4250" s="65" t="s">
        <v>378</v>
      </c>
    </row>
    <row r="4251" spans="1:13" ht="12.75" customHeight="1">
      <c r="A4251" s="65" t="str">
        <f>IF(ROW()=1,"KEY",IF(ISNA(VLOOKUP(B4251,車名対応マスタ!B:D,3,FALSE)),"",IF(VLOOKUP(B4251,車名対応マスタ!B:D,3,FALSE)="","",$D4251&amp;" "&amp;IF($G4251="9","J","O")&amp;" "&amp;$I4251&amp;" "&amp;IF($I4251&lt;=TEXT(★完成資料!$A$1,"yyyymm"),TEXT(★完成資料!$A$1,"yyyymm"),"999999")&amp; " " &amp; LEFT(F4251 &amp; "          ",10))))</f>
        <v xml:space="preserve">L O 202208 yyyy00 HV        </v>
      </c>
      <c r="B4251" s="68" t="s">
        <v>229</v>
      </c>
      <c r="C4251" s="68" t="s">
        <v>466</v>
      </c>
      <c r="D4251" s="68" t="s">
        <v>271</v>
      </c>
      <c r="E4251" s="68" t="s">
        <v>531</v>
      </c>
      <c r="F4251" s="68" t="s">
        <v>360</v>
      </c>
      <c r="G4251" s="68" t="s">
        <v>77</v>
      </c>
      <c r="H4251" s="68" t="s">
        <v>273</v>
      </c>
      <c r="I4251" s="68" t="s">
        <v>656</v>
      </c>
      <c r="J4251" s="65">
        <v>260</v>
      </c>
      <c r="K4251" s="65">
        <v>191</v>
      </c>
      <c r="L4251" s="65">
        <v>424</v>
      </c>
      <c r="M4251" s="65" t="s">
        <v>378</v>
      </c>
    </row>
    <row r="4252" spans="1:13" ht="12.75" customHeight="1">
      <c r="A4252" s="65" t="str">
        <f>IF(ROW()=1,"KEY",IF(ISNA(VLOOKUP(B4252,車名対応マスタ!B:D,3,FALSE)),"",IF(VLOOKUP(B4252,車名対応マスタ!B:D,3,FALSE)="","",$D4252&amp;" "&amp;IF($G4252="9","J","O")&amp;" "&amp;$I4252&amp;" "&amp;IF($I4252&lt;=TEXT(★完成資料!$A$1,"yyyymm"),TEXT(★完成資料!$A$1,"yyyymm"),"999999")&amp; " " &amp; LEFT(F4252 &amp; "          ",10))))</f>
        <v xml:space="preserve">L O 202209 yyyy00 HV        </v>
      </c>
      <c r="B4252" s="68" t="s">
        <v>229</v>
      </c>
      <c r="C4252" s="68" t="s">
        <v>466</v>
      </c>
      <c r="D4252" s="68" t="s">
        <v>271</v>
      </c>
      <c r="E4252" s="68" t="s">
        <v>531</v>
      </c>
      <c r="F4252" s="68" t="s">
        <v>360</v>
      </c>
      <c r="G4252" s="68" t="s">
        <v>77</v>
      </c>
      <c r="H4252" s="68" t="s">
        <v>273</v>
      </c>
      <c r="I4252" s="68" t="s">
        <v>657</v>
      </c>
      <c r="J4252" s="65">
        <v>216</v>
      </c>
      <c r="K4252" s="65">
        <v>214</v>
      </c>
      <c r="L4252" s="65">
        <v>424</v>
      </c>
      <c r="M4252" s="65" t="s">
        <v>378</v>
      </c>
    </row>
    <row r="4253" spans="1:13" ht="12.75" customHeight="1">
      <c r="A4253" s="65" t="str">
        <f>IF(ROW()=1,"KEY",IF(ISNA(VLOOKUP(B4253,車名対応マスタ!B:D,3,FALSE)),"",IF(VLOOKUP(B4253,車名対応マスタ!B:D,3,FALSE)="","",$D4253&amp;" "&amp;IF($G4253="9","J","O")&amp;" "&amp;$I4253&amp;" "&amp;IF($I4253&lt;=TEXT(★完成資料!$A$1,"yyyymm"),TEXT(★完成資料!$A$1,"yyyymm"),"999999")&amp; " " &amp; LEFT(F4253 &amp; "          ",10))))</f>
        <v xml:space="preserve">L O 202210 yyyy00 HV        </v>
      </c>
      <c r="B4253" s="68" t="s">
        <v>229</v>
      </c>
      <c r="C4253" s="68" t="s">
        <v>466</v>
      </c>
      <c r="D4253" s="68" t="s">
        <v>271</v>
      </c>
      <c r="E4253" s="68" t="s">
        <v>531</v>
      </c>
      <c r="F4253" s="68" t="s">
        <v>360</v>
      </c>
      <c r="G4253" s="68" t="s">
        <v>77</v>
      </c>
      <c r="H4253" s="68" t="s">
        <v>273</v>
      </c>
      <c r="I4253" s="68" t="s">
        <v>663</v>
      </c>
      <c r="J4253" s="65">
        <v>243</v>
      </c>
      <c r="K4253" s="65">
        <v>188</v>
      </c>
      <c r="L4253" s="65">
        <v>424</v>
      </c>
      <c r="M4253" s="65" t="s">
        <v>378</v>
      </c>
    </row>
    <row r="4254" spans="1:13" ht="12.75" customHeight="1">
      <c r="A4254" s="65" t="str">
        <f>IF(ROW()=1,"KEY",IF(ISNA(VLOOKUP(B4254,車名対応マスタ!B:D,3,FALSE)),"",IF(VLOOKUP(B4254,車名対応マスタ!B:D,3,FALSE)="","",$D4254&amp;" "&amp;IF($G4254="9","J","O")&amp;" "&amp;$I4254&amp;" "&amp;IF($I4254&lt;=TEXT(★完成資料!$A$1,"yyyymm"),TEXT(★完成資料!$A$1,"yyyymm"),"999999")&amp; " " &amp; LEFT(F4254 &amp; "          ",10))))</f>
        <v xml:space="preserve">L O 202201 yyyy00 HV        </v>
      </c>
      <c r="B4254" s="68" t="s">
        <v>229</v>
      </c>
      <c r="C4254" s="68" t="s">
        <v>466</v>
      </c>
      <c r="D4254" s="68" t="s">
        <v>271</v>
      </c>
      <c r="E4254" s="68" t="s">
        <v>531</v>
      </c>
      <c r="F4254" s="68" t="s">
        <v>360</v>
      </c>
      <c r="G4254" s="68" t="s">
        <v>77</v>
      </c>
      <c r="H4254" s="68" t="s">
        <v>273</v>
      </c>
      <c r="I4254" s="68" t="s">
        <v>639</v>
      </c>
      <c r="J4254" s="65">
        <v>22</v>
      </c>
      <c r="K4254" s="65">
        <v>5</v>
      </c>
      <c r="L4254" s="65">
        <v>419</v>
      </c>
      <c r="M4254" s="65" t="s">
        <v>262</v>
      </c>
    </row>
    <row r="4255" spans="1:13" ht="12.75" customHeight="1">
      <c r="A4255" s="65" t="str">
        <f>IF(ROW()=1,"KEY",IF(ISNA(VLOOKUP(B4255,車名対応マスタ!B:D,3,FALSE)),"",IF(VLOOKUP(B4255,車名対応マスタ!B:D,3,FALSE)="","",$D4255&amp;" "&amp;IF($G4255="9","J","O")&amp;" "&amp;$I4255&amp;" "&amp;IF($I4255&lt;=TEXT(★完成資料!$A$1,"yyyymm"),TEXT(★完成資料!$A$1,"yyyymm"),"999999")&amp; " " &amp; LEFT(F4255 &amp; "          ",10))))</f>
        <v xml:space="preserve">L O 202202 yyyy00 HV        </v>
      </c>
      <c r="B4255" s="68" t="s">
        <v>229</v>
      </c>
      <c r="C4255" s="68" t="s">
        <v>466</v>
      </c>
      <c r="D4255" s="68" t="s">
        <v>271</v>
      </c>
      <c r="E4255" s="68" t="s">
        <v>531</v>
      </c>
      <c r="F4255" s="68" t="s">
        <v>360</v>
      </c>
      <c r="G4255" s="68" t="s">
        <v>77</v>
      </c>
      <c r="H4255" s="68" t="s">
        <v>273</v>
      </c>
      <c r="I4255" s="68" t="s">
        <v>640</v>
      </c>
      <c r="J4255" s="65">
        <v>16</v>
      </c>
      <c r="K4255" s="65">
        <v>4</v>
      </c>
      <c r="L4255" s="65">
        <v>419</v>
      </c>
      <c r="M4255" s="65" t="s">
        <v>262</v>
      </c>
    </row>
    <row r="4256" spans="1:13" ht="12.75" customHeight="1">
      <c r="A4256" s="65" t="str">
        <f>IF(ROW()=1,"KEY",IF(ISNA(VLOOKUP(B4256,車名対応マスタ!B:D,3,FALSE)),"",IF(VLOOKUP(B4256,車名対応マスタ!B:D,3,FALSE)="","",$D4256&amp;" "&amp;IF($G4256="9","J","O")&amp;" "&amp;$I4256&amp;" "&amp;IF($I4256&lt;=TEXT(★完成資料!$A$1,"yyyymm"),TEXT(★完成資料!$A$1,"yyyymm"),"999999")&amp; " " &amp; LEFT(F4256 &amp; "          ",10))))</f>
        <v xml:space="preserve">L O 202203 yyyy00 HV        </v>
      </c>
      <c r="B4256" s="68" t="s">
        <v>229</v>
      </c>
      <c r="C4256" s="68" t="s">
        <v>466</v>
      </c>
      <c r="D4256" s="68" t="s">
        <v>271</v>
      </c>
      <c r="E4256" s="68" t="s">
        <v>531</v>
      </c>
      <c r="F4256" s="68" t="s">
        <v>360</v>
      </c>
      <c r="G4256" s="68" t="s">
        <v>77</v>
      </c>
      <c r="H4256" s="68" t="s">
        <v>273</v>
      </c>
      <c r="I4256" s="68" t="s">
        <v>641</v>
      </c>
      <c r="J4256" s="65">
        <v>12</v>
      </c>
      <c r="K4256" s="65">
        <v>13</v>
      </c>
      <c r="L4256" s="65">
        <v>419</v>
      </c>
      <c r="M4256" s="65" t="s">
        <v>262</v>
      </c>
    </row>
    <row r="4257" spans="1:13" ht="12.75" customHeight="1">
      <c r="A4257" s="65" t="str">
        <f>IF(ROW()=1,"KEY",IF(ISNA(VLOOKUP(B4257,車名対応マスタ!B:D,3,FALSE)),"",IF(VLOOKUP(B4257,車名対応マスタ!B:D,3,FALSE)="","",$D4257&amp;" "&amp;IF($G4257="9","J","O")&amp;" "&amp;$I4257&amp;" "&amp;IF($I4257&lt;=TEXT(★完成資料!$A$1,"yyyymm"),TEXT(★完成資料!$A$1,"yyyymm"),"999999")&amp; " " &amp; LEFT(F4257 &amp; "          ",10))))</f>
        <v xml:space="preserve">L O 202204 yyyy00 HV        </v>
      </c>
      <c r="B4257" s="68" t="s">
        <v>229</v>
      </c>
      <c r="C4257" s="68" t="s">
        <v>466</v>
      </c>
      <c r="D4257" s="68" t="s">
        <v>271</v>
      </c>
      <c r="E4257" s="68" t="s">
        <v>531</v>
      </c>
      <c r="F4257" s="68" t="s">
        <v>360</v>
      </c>
      <c r="G4257" s="68" t="s">
        <v>77</v>
      </c>
      <c r="H4257" s="68" t="s">
        <v>273</v>
      </c>
      <c r="I4257" s="68" t="s">
        <v>642</v>
      </c>
      <c r="J4257" s="65">
        <v>5</v>
      </c>
      <c r="K4257" s="65">
        <v>14</v>
      </c>
      <c r="L4257" s="65">
        <v>419</v>
      </c>
      <c r="M4257" s="65" t="s">
        <v>262</v>
      </c>
    </row>
    <row r="4258" spans="1:13" ht="12.75" customHeight="1">
      <c r="A4258" s="65" t="str">
        <f>IF(ROW()=1,"KEY",IF(ISNA(VLOOKUP(B4258,車名対応マスタ!B:D,3,FALSE)),"",IF(VLOOKUP(B4258,車名対応マスタ!B:D,3,FALSE)="","",$D4258&amp;" "&amp;IF($G4258="9","J","O")&amp;" "&amp;$I4258&amp;" "&amp;IF($I4258&lt;=TEXT(★完成資料!$A$1,"yyyymm"),TEXT(★完成資料!$A$1,"yyyymm"),"999999")&amp; " " &amp; LEFT(F4258 &amp; "          ",10))))</f>
        <v xml:space="preserve">L O 202205 yyyy00 HV        </v>
      </c>
      <c r="B4258" s="68" t="s">
        <v>229</v>
      </c>
      <c r="C4258" s="68" t="s">
        <v>466</v>
      </c>
      <c r="D4258" s="68" t="s">
        <v>271</v>
      </c>
      <c r="E4258" s="68" t="s">
        <v>531</v>
      </c>
      <c r="F4258" s="68" t="s">
        <v>360</v>
      </c>
      <c r="G4258" s="68" t="s">
        <v>77</v>
      </c>
      <c r="H4258" s="68" t="s">
        <v>273</v>
      </c>
      <c r="I4258" s="68" t="s">
        <v>647</v>
      </c>
      <c r="J4258" s="65">
        <v>5</v>
      </c>
      <c r="K4258" s="65">
        <v>16</v>
      </c>
      <c r="L4258" s="65">
        <v>419</v>
      </c>
      <c r="M4258" s="65" t="s">
        <v>262</v>
      </c>
    </row>
    <row r="4259" spans="1:13" ht="12.75" customHeight="1">
      <c r="A4259" s="65" t="str">
        <f>IF(ROW()=1,"KEY",IF(ISNA(VLOOKUP(B4259,車名対応マスタ!B:D,3,FALSE)),"",IF(VLOOKUP(B4259,車名対応マスタ!B:D,3,FALSE)="","",$D4259&amp;" "&amp;IF($G4259="9","J","O")&amp;" "&amp;$I4259&amp;" "&amp;IF($I4259&lt;=TEXT(★完成資料!$A$1,"yyyymm"),TEXT(★完成資料!$A$1,"yyyymm"),"999999")&amp; " " &amp; LEFT(F4259 &amp; "          ",10))))</f>
        <v xml:space="preserve">L O 202206 yyyy00 HV        </v>
      </c>
      <c r="B4259" s="68" t="s">
        <v>229</v>
      </c>
      <c r="C4259" s="68" t="s">
        <v>466</v>
      </c>
      <c r="D4259" s="68" t="s">
        <v>271</v>
      </c>
      <c r="E4259" s="68" t="s">
        <v>531</v>
      </c>
      <c r="F4259" s="68" t="s">
        <v>360</v>
      </c>
      <c r="G4259" s="68" t="s">
        <v>77</v>
      </c>
      <c r="H4259" s="68" t="s">
        <v>273</v>
      </c>
      <c r="I4259" s="68" t="s">
        <v>652</v>
      </c>
      <c r="J4259" s="65">
        <v>7</v>
      </c>
      <c r="K4259" s="65">
        <v>32</v>
      </c>
      <c r="L4259" s="65">
        <v>419</v>
      </c>
      <c r="M4259" s="65" t="s">
        <v>262</v>
      </c>
    </row>
    <row r="4260" spans="1:13" ht="12.75" customHeight="1">
      <c r="A4260" s="65" t="str">
        <f>IF(ROW()=1,"KEY",IF(ISNA(VLOOKUP(B4260,車名対応マスタ!B:D,3,FALSE)),"",IF(VLOOKUP(B4260,車名対応マスタ!B:D,3,FALSE)="","",$D4260&amp;" "&amp;IF($G4260="9","J","O")&amp;" "&amp;$I4260&amp;" "&amp;IF($I4260&lt;=TEXT(★完成資料!$A$1,"yyyymm"),TEXT(★完成資料!$A$1,"yyyymm"),"999999")&amp; " " &amp; LEFT(F4260 &amp; "          ",10))))</f>
        <v xml:space="preserve">L O 202207 yyyy00 HV        </v>
      </c>
      <c r="B4260" s="68" t="s">
        <v>229</v>
      </c>
      <c r="C4260" s="68" t="s">
        <v>466</v>
      </c>
      <c r="D4260" s="68" t="s">
        <v>271</v>
      </c>
      <c r="E4260" s="68" t="s">
        <v>531</v>
      </c>
      <c r="F4260" s="68" t="s">
        <v>360</v>
      </c>
      <c r="G4260" s="68" t="s">
        <v>77</v>
      </c>
      <c r="H4260" s="68" t="s">
        <v>273</v>
      </c>
      <c r="I4260" s="68" t="s">
        <v>655</v>
      </c>
      <c r="J4260" s="65">
        <v>11</v>
      </c>
      <c r="K4260" s="65">
        <v>20</v>
      </c>
      <c r="L4260" s="65">
        <v>419</v>
      </c>
      <c r="M4260" s="65" t="s">
        <v>262</v>
      </c>
    </row>
    <row r="4261" spans="1:13" ht="12.75" customHeight="1">
      <c r="A4261" s="65" t="str">
        <f>IF(ROW()=1,"KEY",IF(ISNA(VLOOKUP(B4261,車名対応マスタ!B:D,3,FALSE)),"",IF(VLOOKUP(B4261,車名対応マスタ!B:D,3,FALSE)="","",$D4261&amp;" "&amp;IF($G4261="9","J","O")&amp;" "&amp;$I4261&amp;" "&amp;IF($I4261&lt;=TEXT(★完成資料!$A$1,"yyyymm"),TEXT(★完成資料!$A$1,"yyyymm"),"999999")&amp; " " &amp; LEFT(F4261 &amp; "          ",10))))</f>
        <v xml:space="preserve">L O 202208 yyyy00 HV        </v>
      </c>
      <c r="B4261" s="68" t="s">
        <v>229</v>
      </c>
      <c r="C4261" s="68" t="s">
        <v>466</v>
      </c>
      <c r="D4261" s="68" t="s">
        <v>271</v>
      </c>
      <c r="E4261" s="68" t="s">
        <v>531</v>
      </c>
      <c r="F4261" s="68" t="s">
        <v>360</v>
      </c>
      <c r="G4261" s="68" t="s">
        <v>77</v>
      </c>
      <c r="H4261" s="68" t="s">
        <v>273</v>
      </c>
      <c r="I4261" s="68" t="s">
        <v>656</v>
      </c>
      <c r="J4261" s="65">
        <v>7</v>
      </c>
      <c r="K4261" s="65">
        <v>17</v>
      </c>
      <c r="L4261" s="65">
        <v>419</v>
      </c>
      <c r="M4261" s="65" t="s">
        <v>262</v>
      </c>
    </row>
    <row r="4262" spans="1:13" ht="12.75" customHeight="1">
      <c r="A4262" s="65" t="str">
        <f>IF(ROW()=1,"KEY",IF(ISNA(VLOOKUP(B4262,車名対応マスタ!B:D,3,FALSE)),"",IF(VLOOKUP(B4262,車名対応マスタ!B:D,3,FALSE)="","",$D4262&amp;" "&amp;IF($G4262="9","J","O")&amp;" "&amp;$I4262&amp;" "&amp;IF($I4262&lt;=TEXT(★完成資料!$A$1,"yyyymm"),TEXT(★完成資料!$A$1,"yyyymm"),"999999")&amp; " " &amp; LEFT(F4262 &amp; "          ",10))))</f>
        <v xml:space="preserve">L O 202209 yyyy00 HV        </v>
      </c>
      <c r="B4262" s="68" t="s">
        <v>229</v>
      </c>
      <c r="C4262" s="68" t="s">
        <v>466</v>
      </c>
      <c r="D4262" s="68" t="s">
        <v>271</v>
      </c>
      <c r="E4262" s="68" t="s">
        <v>531</v>
      </c>
      <c r="F4262" s="68" t="s">
        <v>360</v>
      </c>
      <c r="G4262" s="68" t="s">
        <v>77</v>
      </c>
      <c r="H4262" s="68" t="s">
        <v>273</v>
      </c>
      <c r="I4262" s="68" t="s">
        <v>657</v>
      </c>
      <c r="J4262" s="65">
        <v>6</v>
      </c>
      <c r="K4262" s="65">
        <v>10</v>
      </c>
      <c r="L4262" s="65">
        <v>419</v>
      </c>
      <c r="M4262" s="65" t="s">
        <v>262</v>
      </c>
    </row>
    <row r="4263" spans="1:13" ht="12.75" customHeight="1">
      <c r="A4263" s="65" t="str">
        <f>IF(ROW()=1,"KEY",IF(ISNA(VLOOKUP(B4263,車名対応マスタ!B:D,3,FALSE)),"",IF(VLOOKUP(B4263,車名対応マスタ!B:D,3,FALSE)="","",$D4263&amp;" "&amp;IF($G4263="9","J","O")&amp;" "&amp;$I4263&amp;" "&amp;IF($I4263&lt;=TEXT(★完成資料!$A$1,"yyyymm"),TEXT(★完成資料!$A$1,"yyyymm"),"999999")&amp; " " &amp; LEFT(F4263 &amp; "          ",10))))</f>
        <v xml:space="preserve">L O 202210 yyyy00 HV        </v>
      </c>
      <c r="B4263" s="68" t="s">
        <v>229</v>
      </c>
      <c r="C4263" s="68" t="s">
        <v>466</v>
      </c>
      <c r="D4263" s="68" t="s">
        <v>271</v>
      </c>
      <c r="E4263" s="68" t="s">
        <v>531</v>
      </c>
      <c r="F4263" s="68" t="s">
        <v>360</v>
      </c>
      <c r="G4263" s="68" t="s">
        <v>77</v>
      </c>
      <c r="H4263" s="68" t="s">
        <v>273</v>
      </c>
      <c r="I4263" s="68" t="s">
        <v>663</v>
      </c>
      <c r="J4263" s="65">
        <v>3</v>
      </c>
      <c r="K4263" s="65">
        <v>12</v>
      </c>
      <c r="L4263" s="65">
        <v>419</v>
      </c>
      <c r="M4263" s="65" t="s">
        <v>262</v>
      </c>
    </row>
    <row r="4264" spans="1:13" ht="12.75" customHeight="1">
      <c r="A4264" s="65" t="str">
        <f>IF(ROW()=1,"KEY",IF(ISNA(VLOOKUP(B4264,車名対応マスタ!B:D,3,FALSE)),"",IF(VLOOKUP(B4264,車名対応マスタ!B:D,3,FALSE)="","",$D4264&amp;" "&amp;IF($G4264="9","J","O")&amp;" "&amp;$I4264&amp;" "&amp;IF($I4264&lt;=TEXT(★完成資料!$A$1,"yyyymm"),TEXT(★完成資料!$A$1,"yyyymm"),"999999")&amp; " " &amp; LEFT(F4264 &amp; "          ",10))))</f>
        <v xml:space="preserve">L O 202201 yyyy00 HV        </v>
      </c>
      <c r="B4264" s="68" t="s">
        <v>229</v>
      </c>
      <c r="C4264" s="68" t="s">
        <v>466</v>
      </c>
      <c r="D4264" s="68" t="s">
        <v>271</v>
      </c>
      <c r="E4264" s="68" t="s">
        <v>531</v>
      </c>
      <c r="F4264" s="68" t="s">
        <v>360</v>
      </c>
      <c r="G4264" s="68" t="s">
        <v>77</v>
      </c>
      <c r="H4264" s="68" t="s">
        <v>273</v>
      </c>
      <c r="I4264" s="68" t="s">
        <v>639</v>
      </c>
      <c r="J4264" s="65">
        <v>46</v>
      </c>
      <c r="K4264" s="65">
        <v>37</v>
      </c>
      <c r="L4264" s="65">
        <v>403</v>
      </c>
      <c r="M4264" s="65" t="s">
        <v>428</v>
      </c>
    </row>
    <row r="4265" spans="1:13" ht="12.75" customHeight="1">
      <c r="A4265" s="65" t="str">
        <f>IF(ROW()=1,"KEY",IF(ISNA(VLOOKUP(B4265,車名対応マスタ!B:D,3,FALSE)),"",IF(VLOOKUP(B4265,車名対応マスタ!B:D,3,FALSE)="","",$D4265&amp;" "&amp;IF($G4265="9","J","O")&amp;" "&amp;$I4265&amp;" "&amp;IF($I4265&lt;=TEXT(★完成資料!$A$1,"yyyymm"),TEXT(★完成資料!$A$1,"yyyymm"),"999999")&amp; " " &amp; LEFT(F4265 &amp; "          ",10))))</f>
        <v xml:space="preserve">L O 202202 yyyy00 HV        </v>
      </c>
      <c r="B4265" s="68" t="s">
        <v>229</v>
      </c>
      <c r="C4265" s="68" t="s">
        <v>466</v>
      </c>
      <c r="D4265" s="68" t="s">
        <v>271</v>
      </c>
      <c r="E4265" s="68" t="s">
        <v>531</v>
      </c>
      <c r="F4265" s="68" t="s">
        <v>360</v>
      </c>
      <c r="G4265" s="68" t="s">
        <v>77</v>
      </c>
      <c r="H4265" s="68" t="s">
        <v>273</v>
      </c>
      <c r="I4265" s="68" t="s">
        <v>640</v>
      </c>
      <c r="J4265" s="65">
        <v>30</v>
      </c>
      <c r="K4265" s="65">
        <v>38</v>
      </c>
      <c r="L4265" s="65">
        <v>403</v>
      </c>
      <c r="M4265" s="65" t="s">
        <v>428</v>
      </c>
    </row>
    <row r="4266" spans="1:13" ht="12.75" customHeight="1">
      <c r="A4266" s="65" t="str">
        <f>IF(ROW()=1,"KEY",IF(ISNA(VLOOKUP(B4266,車名対応マスタ!B:D,3,FALSE)),"",IF(VLOOKUP(B4266,車名対応マスタ!B:D,3,FALSE)="","",$D4266&amp;" "&amp;IF($G4266="9","J","O")&amp;" "&amp;$I4266&amp;" "&amp;IF($I4266&lt;=TEXT(★完成資料!$A$1,"yyyymm"),TEXT(★完成資料!$A$1,"yyyymm"),"999999")&amp; " " &amp; LEFT(F4266 &amp; "          ",10))))</f>
        <v xml:space="preserve">L O 202203 yyyy00 HV        </v>
      </c>
      <c r="B4266" s="68" t="s">
        <v>229</v>
      </c>
      <c r="C4266" s="68" t="s">
        <v>466</v>
      </c>
      <c r="D4266" s="68" t="s">
        <v>271</v>
      </c>
      <c r="E4266" s="68" t="s">
        <v>531</v>
      </c>
      <c r="F4266" s="68" t="s">
        <v>360</v>
      </c>
      <c r="G4266" s="68" t="s">
        <v>77</v>
      </c>
      <c r="H4266" s="68" t="s">
        <v>273</v>
      </c>
      <c r="I4266" s="68" t="s">
        <v>641</v>
      </c>
      <c r="J4266" s="65">
        <v>34</v>
      </c>
      <c r="K4266" s="65">
        <v>27</v>
      </c>
      <c r="L4266" s="65">
        <v>403</v>
      </c>
      <c r="M4266" s="65" t="s">
        <v>428</v>
      </c>
    </row>
    <row r="4267" spans="1:13" ht="12.75" customHeight="1">
      <c r="A4267" s="65" t="str">
        <f>IF(ROW()=1,"KEY",IF(ISNA(VLOOKUP(B4267,車名対応マスタ!B:D,3,FALSE)),"",IF(VLOOKUP(B4267,車名対応マスタ!B:D,3,FALSE)="","",$D4267&amp;" "&amp;IF($G4267="9","J","O")&amp;" "&amp;$I4267&amp;" "&amp;IF($I4267&lt;=TEXT(★完成資料!$A$1,"yyyymm"),TEXT(★完成資料!$A$1,"yyyymm"),"999999")&amp; " " &amp; LEFT(F4267 &amp; "          ",10))))</f>
        <v xml:space="preserve">L O 202204 yyyy00 HV        </v>
      </c>
      <c r="B4267" s="68" t="s">
        <v>229</v>
      </c>
      <c r="C4267" s="68" t="s">
        <v>466</v>
      </c>
      <c r="D4267" s="68" t="s">
        <v>271</v>
      </c>
      <c r="E4267" s="68" t="s">
        <v>531</v>
      </c>
      <c r="F4267" s="68" t="s">
        <v>360</v>
      </c>
      <c r="G4267" s="68" t="s">
        <v>77</v>
      </c>
      <c r="H4267" s="68" t="s">
        <v>273</v>
      </c>
      <c r="I4267" s="68" t="s">
        <v>642</v>
      </c>
      <c r="J4267" s="65">
        <v>12</v>
      </c>
      <c r="K4267" s="65">
        <v>35</v>
      </c>
      <c r="L4267" s="65">
        <v>403</v>
      </c>
      <c r="M4267" s="65" t="s">
        <v>428</v>
      </c>
    </row>
    <row r="4268" spans="1:13" ht="12.75" customHeight="1">
      <c r="A4268" s="65" t="str">
        <f>IF(ROW()=1,"KEY",IF(ISNA(VLOOKUP(B4268,車名対応マスタ!B:D,3,FALSE)),"",IF(VLOOKUP(B4268,車名対応マスタ!B:D,3,FALSE)="","",$D4268&amp;" "&amp;IF($G4268="9","J","O")&amp;" "&amp;$I4268&amp;" "&amp;IF($I4268&lt;=TEXT(★完成資料!$A$1,"yyyymm"),TEXT(★完成資料!$A$1,"yyyymm"),"999999")&amp; " " &amp; LEFT(F4268 &amp; "          ",10))))</f>
        <v xml:space="preserve">L O 202205 yyyy00 HV        </v>
      </c>
      <c r="B4268" s="68" t="s">
        <v>229</v>
      </c>
      <c r="C4268" s="68" t="s">
        <v>466</v>
      </c>
      <c r="D4268" s="68" t="s">
        <v>271</v>
      </c>
      <c r="E4268" s="68" t="s">
        <v>531</v>
      </c>
      <c r="F4268" s="68" t="s">
        <v>360</v>
      </c>
      <c r="G4268" s="68" t="s">
        <v>77</v>
      </c>
      <c r="H4268" s="68" t="s">
        <v>273</v>
      </c>
      <c r="I4268" s="68" t="s">
        <v>647</v>
      </c>
      <c r="J4268" s="65">
        <v>16</v>
      </c>
      <c r="K4268" s="65">
        <v>42</v>
      </c>
      <c r="L4268" s="65">
        <v>403</v>
      </c>
      <c r="M4268" s="65" t="s">
        <v>428</v>
      </c>
    </row>
    <row r="4269" spans="1:13" ht="12.75" customHeight="1">
      <c r="A4269" s="65" t="str">
        <f>IF(ROW()=1,"KEY",IF(ISNA(VLOOKUP(B4269,車名対応マスタ!B:D,3,FALSE)),"",IF(VLOOKUP(B4269,車名対応マスタ!B:D,3,FALSE)="","",$D4269&amp;" "&amp;IF($G4269="9","J","O")&amp;" "&amp;$I4269&amp;" "&amp;IF($I4269&lt;=TEXT(★完成資料!$A$1,"yyyymm"),TEXT(★完成資料!$A$1,"yyyymm"),"999999")&amp; " " &amp; LEFT(F4269 &amp; "          ",10))))</f>
        <v xml:space="preserve">L O 202206 yyyy00 HV        </v>
      </c>
      <c r="B4269" s="68" t="s">
        <v>229</v>
      </c>
      <c r="C4269" s="68" t="s">
        <v>466</v>
      </c>
      <c r="D4269" s="68" t="s">
        <v>271</v>
      </c>
      <c r="E4269" s="68" t="s">
        <v>531</v>
      </c>
      <c r="F4269" s="68" t="s">
        <v>360</v>
      </c>
      <c r="G4269" s="68" t="s">
        <v>77</v>
      </c>
      <c r="H4269" s="68" t="s">
        <v>273</v>
      </c>
      <c r="I4269" s="68" t="s">
        <v>652</v>
      </c>
      <c r="J4269" s="65">
        <v>13</v>
      </c>
      <c r="K4269" s="65">
        <v>89</v>
      </c>
      <c r="L4269" s="65">
        <v>403</v>
      </c>
      <c r="M4269" s="65" t="s">
        <v>428</v>
      </c>
    </row>
    <row r="4270" spans="1:13" ht="12.75" customHeight="1">
      <c r="A4270" s="65" t="str">
        <f>IF(ROW()=1,"KEY",IF(ISNA(VLOOKUP(B4270,車名対応マスタ!B:D,3,FALSE)),"",IF(VLOOKUP(B4270,車名対応マスタ!B:D,3,FALSE)="","",$D4270&amp;" "&amp;IF($G4270="9","J","O")&amp;" "&amp;$I4270&amp;" "&amp;IF($I4270&lt;=TEXT(★完成資料!$A$1,"yyyymm"),TEXT(★完成資料!$A$1,"yyyymm"),"999999")&amp; " " &amp; LEFT(F4270 &amp; "          ",10))))</f>
        <v xml:space="preserve">L O 202207 yyyy00 HV        </v>
      </c>
      <c r="B4270" s="68" t="s">
        <v>229</v>
      </c>
      <c r="C4270" s="68" t="s">
        <v>466</v>
      </c>
      <c r="D4270" s="68" t="s">
        <v>271</v>
      </c>
      <c r="E4270" s="68" t="s">
        <v>531</v>
      </c>
      <c r="F4270" s="68" t="s">
        <v>360</v>
      </c>
      <c r="G4270" s="68" t="s">
        <v>77</v>
      </c>
      <c r="H4270" s="68" t="s">
        <v>273</v>
      </c>
      <c r="I4270" s="68" t="s">
        <v>655</v>
      </c>
      <c r="J4270" s="65">
        <v>41</v>
      </c>
      <c r="K4270" s="65">
        <v>29</v>
      </c>
      <c r="L4270" s="65">
        <v>403</v>
      </c>
      <c r="M4270" s="65" t="s">
        <v>428</v>
      </c>
    </row>
    <row r="4271" spans="1:13" ht="12.75" customHeight="1">
      <c r="A4271" s="65" t="str">
        <f>IF(ROW()=1,"KEY",IF(ISNA(VLOOKUP(B4271,車名対応マスタ!B:D,3,FALSE)),"",IF(VLOOKUP(B4271,車名対応マスタ!B:D,3,FALSE)="","",$D4271&amp;" "&amp;IF($G4271="9","J","O")&amp;" "&amp;$I4271&amp;" "&amp;IF($I4271&lt;=TEXT(★完成資料!$A$1,"yyyymm"),TEXT(★完成資料!$A$1,"yyyymm"),"999999")&amp; " " &amp; LEFT(F4271 &amp; "          ",10))))</f>
        <v xml:space="preserve">L O 202208 yyyy00 HV        </v>
      </c>
      <c r="B4271" s="68" t="s">
        <v>229</v>
      </c>
      <c r="C4271" s="68" t="s">
        <v>466</v>
      </c>
      <c r="D4271" s="68" t="s">
        <v>271</v>
      </c>
      <c r="E4271" s="68" t="s">
        <v>531</v>
      </c>
      <c r="F4271" s="68" t="s">
        <v>360</v>
      </c>
      <c r="G4271" s="68" t="s">
        <v>77</v>
      </c>
      <c r="H4271" s="68" t="s">
        <v>273</v>
      </c>
      <c r="I4271" s="68" t="s">
        <v>656</v>
      </c>
      <c r="J4271" s="65">
        <v>60</v>
      </c>
      <c r="K4271" s="65">
        <v>21</v>
      </c>
      <c r="L4271" s="65">
        <v>403</v>
      </c>
      <c r="M4271" s="65" t="s">
        <v>428</v>
      </c>
    </row>
    <row r="4272" spans="1:13" ht="12.75" customHeight="1">
      <c r="A4272" s="65" t="str">
        <f>IF(ROW()=1,"KEY",IF(ISNA(VLOOKUP(B4272,車名対応マスタ!B:D,3,FALSE)),"",IF(VLOOKUP(B4272,車名対応マスタ!B:D,3,FALSE)="","",$D4272&amp;" "&amp;IF($G4272="9","J","O")&amp;" "&amp;$I4272&amp;" "&amp;IF($I4272&lt;=TEXT(★完成資料!$A$1,"yyyymm"),TEXT(★完成資料!$A$1,"yyyymm"),"999999")&amp; " " &amp; LEFT(F4272 &amp; "          ",10))))</f>
        <v xml:space="preserve">L O 202209 yyyy00 HV        </v>
      </c>
      <c r="B4272" s="68" t="s">
        <v>229</v>
      </c>
      <c r="C4272" s="68" t="s">
        <v>466</v>
      </c>
      <c r="D4272" s="68" t="s">
        <v>271</v>
      </c>
      <c r="E4272" s="68" t="s">
        <v>531</v>
      </c>
      <c r="F4272" s="68" t="s">
        <v>360</v>
      </c>
      <c r="G4272" s="68" t="s">
        <v>77</v>
      </c>
      <c r="H4272" s="68" t="s">
        <v>273</v>
      </c>
      <c r="I4272" s="68" t="s">
        <v>657</v>
      </c>
      <c r="J4272" s="65">
        <v>17</v>
      </c>
      <c r="K4272" s="65">
        <v>54</v>
      </c>
      <c r="L4272" s="65">
        <v>403</v>
      </c>
      <c r="M4272" s="65" t="s">
        <v>428</v>
      </c>
    </row>
    <row r="4273" spans="1:13" ht="12.75" customHeight="1">
      <c r="A4273" s="65" t="str">
        <f>IF(ROW()=1,"KEY",IF(ISNA(VLOOKUP(B4273,車名対応マスタ!B:D,3,FALSE)),"",IF(VLOOKUP(B4273,車名対応マスタ!B:D,3,FALSE)="","",$D4273&amp;" "&amp;IF($G4273="9","J","O")&amp;" "&amp;$I4273&amp;" "&amp;IF($I4273&lt;=TEXT(★完成資料!$A$1,"yyyymm"),TEXT(★完成資料!$A$1,"yyyymm"),"999999")&amp; " " &amp; LEFT(F4273 &amp; "          ",10))))</f>
        <v xml:space="preserve">L O 202210 yyyy00 HV        </v>
      </c>
      <c r="B4273" s="68" t="s">
        <v>229</v>
      </c>
      <c r="C4273" s="68" t="s">
        <v>466</v>
      </c>
      <c r="D4273" s="68" t="s">
        <v>271</v>
      </c>
      <c r="E4273" s="68" t="s">
        <v>531</v>
      </c>
      <c r="F4273" s="68" t="s">
        <v>360</v>
      </c>
      <c r="G4273" s="68" t="s">
        <v>77</v>
      </c>
      <c r="H4273" s="68" t="s">
        <v>273</v>
      </c>
      <c r="I4273" s="68" t="s">
        <v>663</v>
      </c>
      <c r="J4273" s="65">
        <v>15</v>
      </c>
      <c r="K4273" s="65">
        <v>31</v>
      </c>
      <c r="L4273" s="65">
        <v>403</v>
      </c>
      <c r="M4273" s="65" t="s">
        <v>428</v>
      </c>
    </row>
    <row r="4274" spans="1:13" ht="12.75" customHeight="1">
      <c r="A4274" s="65" t="str">
        <f>IF(ROW()=1,"KEY",IF(ISNA(VLOOKUP(B4274,車名対応マスタ!B:D,3,FALSE)),"",IF(VLOOKUP(B4274,車名対応マスタ!B:D,3,FALSE)="","",$D4274&amp;" "&amp;IF($G4274="9","J","O")&amp;" "&amp;$I4274&amp;" "&amp;IF($I4274&lt;=TEXT(★完成資料!$A$1,"yyyymm"),TEXT(★完成資料!$A$1,"yyyymm"),"999999")&amp; " " &amp; LEFT(F4274 &amp; "          ",10))))</f>
        <v xml:space="preserve">L O 202201 yyyy00 HV        </v>
      </c>
      <c r="B4274" s="68" t="s">
        <v>229</v>
      </c>
      <c r="C4274" s="68" t="s">
        <v>466</v>
      </c>
      <c r="D4274" s="68" t="s">
        <v>271</v>
      </c>
      <c r="E4274" s="68" t="s">
        <v>531</v>
      </c>
      <c r="F4274" s="68" t="s">
        <v>360</v>
      </c>
      <c r="G4274" s="68" t="s">
        <v>77</v>
      </c>
      <c r="H4274" s="68" t="s">
        <v>273</v>
      </c>
      <c r="I4274" s="68" t="s">
        <v>639</v>
      </c>
      <c r="J4274" s="65">
        <v>17</v>
      </c>
      <c r="K4274" s="65">
        <v>13</v>
      </c>
      <c r="L4274" s="65">
        <v>418</v>
      </c>
      <c r="M4274" s="65" t="s">
        <v>429</v>
      </c>
    </row>
    <row r="4275" spans="1:13" ht="12.75" customHeight="1">
      <c r="A4275" s="65" t="str">
        <f>IF(ROW()=1,"KEY",IF(ISNA(VLOOKUP(B4275,車名対応マスタ!B:D,3,FALSE)),"",IF(VLOOKUP(B4275,車名対応マスタ!B:D,3,FALSE)="","",$D4275&amp;" "&amp;IF($G4275="9","J","O")&amp;" "&amp;$I4275&amp;" "&amp;IF($I4275&lt;=TEXT(★完成資料!$A$1,"yyyymm"),TEXT(★完成資料!$A$1,"yyyymm"),"999999")&amp; " " &amp; LEFT(F4275 &amp; "          ",10))))</f>
        <v xml:space="preserve">L O 202202 yyyy00 HV        </v>
      </c>
      <c r="B4275" s="68" t="s">
        <v>229</v>
      </c>
      <c r="C4275" s="68" t="s">
        <v>466</v>
      </c>
      <c r="D4275" s="68" t="s">
        <v>271</v>
      </c>
      <c r="E4275" s="68" t="s">
        <v>531</v>
      </c>
      <c r="F4275" s="68" t="s">
        <v>360</v>
      </c>
      <c r="G4275" s="68" t="s">
        <v>77</v>
      </c>
      <c r="H4275" s="68" t="s">
        <v>273</v>
      </c>
      <c r="I4275" s="68" t="s">
        <v>640</v>
      </c>
      <c r="J4275" s="65">
        <v>17</v>
      </c>
      <c r="K4275" s="65">
        <v>7</v>
      </c>
      <c r="L4275" s="65">
        <v>418</v>
      </c>
      <c r="M4275" s="65" t="s">
        <v>429</v>
      </c>
    </row>
    <row r="4276" spans="1:13" ht="12.75" customHeight="1">
      <c r="A4276" s="65" t="str">
        <f>IF(ROW()=1,"KEY",IF(ISNA(VLOOKUP(B4276,車名対応マスタ!B:D,3,FALSE)),"",IF(VLOOKUP(B4276,車名対応マスタ!B:D,3,FALSE)="","",$D4276&amp;" "&amp;IF($G4276="9","J","O")&amp;" "&amp;$I4276&amp;" "&amp;IF($I4276&lt;=TEXT(★完成資料!$A$1,"yyyymm"),TEXT(★完成資料!$A$1,"yyyymm"),"999999")&amp; " " &amp; LEFT(F4276 &amp; "          ",10))))</f>
        <v xml:space="preserve">L O 202203 yyyy00 HV        </v>
      </c>
      <c r="B4276" s="68" t="s">
        <v>229</v>
      </c>
      <c r="C4276" s="68" t="s">
        <v>466</v>
      </c>
      <c r="D4276" s="68" t="s">
        <v>271</v>
      </c>
      <c r="E4276" s="68" t="s">
        <v>531</v>
      </c>
      <c r="F4276" s="68" t="s">
        <v>360</v>
      </c>
      <c r="G4276" s="68" t="s">
        <v>77</v>
      </c>
      <c r="H4276" s="68" t="s">
        <v>273</v>
      </c>
      <c r="I4276" s="68" t="s">
        <v>641</v>
      </c>
      <c r="J4276" s="65">
        <v>8</v>
      </c>
      <c r="K4276" s="65">
        <v>2</v>
      </c>
      <c r="L4276" s="65">
        <v>418</v>
      </c>
      <c r="M4276" s="65" t="s">
        <v>429</v>
      </c>
    </row>
    <row r="4277" spans="1:13" ht="12.75" customHeight="1">
      <c r="A4277" s="65" t="str">
        <f>IF(ROW()=1,"KEY",IF(ISNA(VLOOKUP(B4277,車名対応マスタ!B:D,3,FALSE)),"",IF(VLOOKUP(B4277,車名対応マスタ!B:D,3,FALSE)="","",$D4277&amp;" "&amp;IF($G4277="9","J","O")&amp;" "&amp;$I4277&amp;" "&amp;IF($I4277&lt;=TEXT(★完成資料!$A$1,"yyyymm"),TEXT(★完成資料!$A$1,"yyyymm"),"999999")&amp; " " &amp; LEFT(F4277 &amp; "          ",10))))</f>
        <v xml:space="preserve">L O 202204 yyyy00 HV        </v>
      </c>
      <c r="B4277" s="68" t="s">
        <v>229</v>
      </c>
      <c r="C4277" s="68" t="s">
        <v>466</v>
      </c>
      <c r="D4277" s="68" t="s">
        <v>271</v>
      </c>
      <c r="E4277" s="68" t="s">
        <v>531</v>
      </c>
      <c r="F4277" s="68" t="s">
        <v>360</v>
      </c>
      <c r="G4277" s="68" t="s">
        <v>77</v>
      </c>
      <c r="H4277" s="68" t="s">
        <v>273</v>
      </c>
      <c r="I4277" s="68" t="s">
        <v>642</v>
      </c>
      <c r="J4277" s="65">
        <v>4</v>
      </c>
      <c r="K4277" s="65">
        <v>6</v>
      </c>
      <c r="L4277" s="65">
        <v>418</v>
      </c>
      <c r="M4277" s="65" t="s">
        <v>429</v>
      </c>
    </row>
    <row r="4278" spans="1:13" ht="12.75" customHeight="1">
      <c r="A4278" s="65" t="str">
        <f>IF(ROW()=1,"KEY",IF(ISNA(VLOOKUP(B4278,車名対応マスタ!B:D,3,FALSE)),"",IF(VLOOKUP(B4278,車名対応マスタ!B:D,3,FALSE)="","",$D4278&amp;" "&amp;IF($G4278="9","J","O")&amp;" "&amp;$I4278&amp;" "&amp;IF($I4278&lt;=TEXT(★完成資料!$A$1,"yyyymm"),TEXT(★完成資料!$A$1,"yyyymm"),"999999")&amp; " " &amp; LEFT(F4278 &amp; "          ",10))))</f>
        <v xml:space="preserve">L O 202205 yyyy00 HV        </v>
      </c>
      <c r="B4278" s="68" t="s">
        <v>229</v>
      </c>
      <c r="C4278" s="68" t="s">
        <v>466</v>
      </c>
      <c r="D4278" s="68" t="s">
        <v>271</v>
      </c>
      <c r="E4278" s="68" t="s">
        <v>531</v>
      </c>
      <c r="F4278" s="68" t="s">
        <v>360</v>
      </c>
      <c r="G4278" s="68" t="s">
        <v>77</v>
      </c>
      <c r="H4278" s="68" t="s">
        <v>273</v>
      </c>
      <c r="I4278" s="68" t="s">
        <v>647</v>
      </c>
      <c r="J4278" s="65">
        <v>4</v>
      </c>
      <c r="K4278" s="65">
        <v>24</v>
      </c>
      <c r="L4278" s="65">
        <v>418</v>
      </c>
      <c r="M4278" s="65" t="s">
        <v>429</v>
      </c>
    </row>
    <row r="4279" spans="1:13" ht="12.75" customHeight="1">
      <c r="A4279" s="65" t="str">
        <f>IF(ROW()=1,"KEY",IF(ISNA(VLOOKUP(B4279,車名対応マスタ!B:D,3,FALSE)),"",IF(VLOOKUP(B4279,車名対応マスタ!B:D,3,FALSE)="","",$D4279&amp;" "&amp;IF($G4279="9","J","O")&amp;" "&amp;$I4279&amp;" "&amp;IF($I4279&lt;=TEXT(★完成資料!$A$1,"yyyymm"),TEXT(★完成資料!$A$1,"yyyymm"),"999999")&amp; " " &amp; LEFT(F4279 &amp; "          ",10))))</f>
        <v xml:space="preserve">L O 202206 yyyy00 HV        </v>
      </c>
      <c r="B4279" s="68" t="s">
        <v>229</v>
      </c>
      <c r="C4279" s="68" t="s">
        <v>466</v>
      </c>
      <c r="D4279" s="68" t="s">
        <v>271</v>
      </c>
      <c r="E4279" s="68" t="s">
        <v>531</v>
      </c>
      <c r="F4279" s="68" t="s">
        <v>360</v>
      </c>
      <c r="G4279" s="68" t="s">
        <v>77</v>
      </c>
      <c r="H4279" s="68" t="s">
        <v>273</v>
      </c>
      <c r="I4279" s="68" t="s">
        <v>652</v>
      </c>
      <c r="J4279" s="65">
        <v>8</v>
      </c>
      <c r="K4279" s="65">
        <v>24</v>
      </c>
      <c r="L4279" s="65">
        <v>418</v>
      </c>
      <c r="M4279" s="65" t="s">
        <v>429</v>
      </c>
    </row>
    <row r="4280" spans="1:13" ht="12.75" customHeight="1">
      <c r="A4280" s="65" t="str">
        <f>IF(ROW()=1,"KEY",IF(ISNA(VLOOKUP(B4280,車名対応マスタ!B:D,3,FALSE)),"",IF(VLOOKUP(B4280,車名対応マスタ!B:D,3,FALSE)="","",$D4280&amp;" "&amp;IF($G4280="9","J","O")&amp;" "&amp;$I4280&amp;" "&amp;IF($I4280&lt;=TEXT(★完成資料!$A$1,"yyyymm"),TEXT(★完成資料!$A$1,"yyyymm"),"999999")&amp; " " &amp; LEFT(F4280 &amp; "          ",10))))</f>
        <v xml:space="preserve">L O 202207 yyyy00 HV        </v>
      </c>
      <c r="B4280" s="68" t="s">
        <v>229</v>
      </c>
      <c r="C4280" s="68" t="s">
        <v>466</v>
      </c>
      <c r="D4280" s="68" t="s">
        <v>271</v>
      </c>
      <c r="E4280" s="68" t="s">
        <v>531</v>
      </c>
      <c r="F4280" s="68" t="s">
        <v>360</v>
      </c>
      <c r="G4280" s="68" t="s">
        <v>77</v>
      </c>
      <c r="H4280" s="68" t="s">
        <v>273</v>
      </c>
      <c r="I4280" s="68" t="s">
        <v>655</v>
      </c>
      <c r="J4280" s="65">
        <v>2</v>
      </c>
      <c r="K4280" s="65">
        <v>14</v>
      </c>
      <c r="L4280" s="65">
        <v>418</v>
      </c>
      <c r="M4280" s="65" t="s">
        <v>429</v>
      </c>
    </row>
    <row r="4281" spans="1:13" ht="12.75" customHeight="1">
      <c r="A4281" s="65" t="str">
        <f>IF(ROW()=1,"KEY",IF(ISNA(VLOOKUP(B4281,車名対応マスタ!B:D,3,FALSE)),"",IF(VLOOKUP(B4281,車名対応マスタ!B:D,3,FALSE)="","",$D4281&amp;" "&amp;IF($G4281="9","J","O")&amp;" "&amp;$I4281&amp;" "&amp;IF($I4281&lt;=TEXT(★完成資料!$A$1,"yyyymm"),TEXT(★完成資料!$A$1,"yyyymm"),"999999")&amp; " " &amp; LEFT(F4281 &amp; "          ",10))))</f>
        <v xml:space="preserve">L O 202208 yyyy00 HV        </v>
      </c>
      <c r="B4281" s="68" t="s">
        <v>229</v>
      </c>
      <c r="C4281" s="68" t="s">
        <v>466</v>
      </c>
      <c r="D4281" s="68" t="s">
        <v>271</v>
      </c>
      <c r="E4281" s="68" t="s">
        <v>531</v>
      </c>
      <c r="F4281" s="68" t="s">
        <v>360</v>
      </c>
      <c r="G4281" s="68" t="s">
        <v>77</v>
      </c>
      <c r="H4281" s="68" t="s">
        <v>273</v>
      </c>
      <c r="I4281" s="68" t="s">
        <v>656</v>
      </c>
      <c r="J4281" s="65">
        <v>9</v>
      </c>
      <c r="K4281" s="65">
        <v>12</v>
      </c>
      <c r="L4281" s="65">
        <v>418</v>
      </c>
      <c r="M4281" s="65" t="s">
        <v>429</v>
      </c>
    </row>
    <row r="4282" spans="1:13" ht="12.75" customHeight="1">
      <c r="A4282" s="65" t="str">
        <f>IF(ROW()=1,"KEY",IF(ISNA(VLOOKUP(B4282,車名対応マスタ!B:D,3,FALSE)),"",IF(VLOOKUP(B4282,車名対応マスタ!B:D,3,FALSE)="","",$D4282&amp;" "&amp;IF($G4282="9","J","O")&amp;" "&amp;$I4282&amp;" "&amp;IF($I4282&lt;=TEXT(★完成資料!$A$1,"yyyymm"),TEXT(★完成資料!$A$1,"yyyymm"),"999999")&amp; " " &amp; LEFT(F4282 &amp; "          ",10))))</f>
        <v xml:space="preserve">L O 202209 yyyy00 HV        </v>
      </c>
      <c r="B4282" s="68" t="s">
        <v>229</v>
      </c>
      <c r="C4282" s="68" t="s">
        <v>466</v>
      </c>
      <c r="D4282" s="68" t="s">
        <v>271</v>
      </c>
      <c r="E4282" s="68" t="s">
        <v>531</v>
      </c>
      <c r="F4282" s="68" t="s">
        <v>360</v>
      </c>
      <c r="G4282" s="68" t="s">
        <v>77</v>
      </c>
      <c r="H4282" s="68" t="s">
        <v>273</v>
      </c>
      <c r="I4282" s="68" t="s">
        <v>657</v>
      </c>
      <c r="J4282" s="65">
        <v>8</v>
      </c>
      <c r="K4282" s="65">
        <v>8</v>
      </c>
      <c r="L4282" s="65">
        <v>418</v>
      </c>
      <c r="M4282" s="65" t="s">
        <v>429</v>
      </c>
    </row>
    <row r="4283" spans="1:13" ht="12.75" customHeight="1">
      <c r="A4283" s="65" t="str">
        <f>IF(ROW()=1,"KEY",IF(ISNA(VLOOKUP(B4283,車名対応マスタ!B:D,3,FALSE)),"",IF(VLOOKUP(B4283,車名対応マスタ!B:D,3,FALSE)="","",$D4283&amp;" "&amp;IF($G4283="9","J","O")&amp;" "&amp;$I4283&amp;" "&amp;IF($I4283&lt;=TEXT(★完成資料!$A$1,"yyyymm"),TEXT(★完成資料!$A$1,"yyyymm"),"999999")&amp; " " &amp; LEFT(F4283 &amp; "          ",10))))</f>
        <v xml:space="preserve">L O 202210 yyyy00 HV        </v>
      </c>
      <c r="B4283" s="68" t="s">
        <v>229</v>
      </c>
      <c r="C4283" s="68" t="s">
        <v>466</v>
      </c>
      <c r="D4283" s="68" t="s">
        <v>271</v>
      </c>
      <c r="E4283" s="68" t="s">
        <v>531</v>
      </c>
      <c r="F4283" s="68" t="s">
        <v>360</v>
      </c>
      <c r="G4283" s="68" t="s">
        <v>77</v>
      </c>
      <c r="H4283" s="68" t="s">
        <v>273</v>
      </c>
      <c r="I4283" s="68" t="s">
        <v>663</v>
      </c>
      <c r="J4283" s="65">
        <v>12</v>
      </c>
      <c r="K4283" s="65">
        <v>14</v>
      </c>
      <c r="L4283" s="65">
        <v>418</v>
      </c>
      <c r="M4283" s="65" t="s">
        <v>429</v>
      </c>
    </row>
    <row r="4284" spans="1:13" ht="12.75" customHeight="1">
      <c r="A4284" s="65" t="str">
        <f>IF(ROW()=1,"KEY",IF(ISNA(VLOOKUP(B4284,車名対応マスタ!B:D,3,FALSE)),"",IF(VLOOKUP(B4284,車名対応マスタ!B:D,3,FALSE)="","",$D4284&amp;" "&amp;IF($G4284="9","J","O")&amp;" "&amp;$I4284&amp;" "&amp;IF($I4284&lt;=TEXT(★完成資料!$A$1,"yyyymm"),TEXT(★完成資料!$A$1,"yyyymm"),"999999")&amp; " " &amp; LEFT(F4284 &amp; "          ",10))))</f>
        <v xml:space="preserve">L O 202201 yyyy00 HV        </v>
      </c>
      <c r="B4284" s="68" t="s">
        <v>229</v>
      </c>
      <c r="C4284" s="68" t="s">
        <v>466</v>
      </c>
      <c r="D4284" s="68" t="s">
        <v>271</v>
      </c>
      <c r="E4284" s="68" t="s">
        <v>531</v>
      </c>
      <c r="F4284" s="68" t="s">
        <v>360</v>
      </c>
      <c r="G4284" s="68" t="s">
        <v>77</v>
      </c>
      <c r="H4284" s="68" t="s">
        <v>273</v>
      </c>
      <c r="I4284" s="68" t="s">
        <v>639</v>
      </c>
      <c r="J4284" s="65">
        <v>2</v>
      </c>
      <c r="L4284" s="65">
        <v>406</v>
      </c>
      <c r="M4284" s="65" t="s">
        <v>497</v>
      </c>
    </row>
    <row r="4285" spans="1:13" ht="12.75" customHeight="1">
      <c r="A4285" s="65" t="str">
        <f>IF(ROW()=1,"KEY",IF(ISNA(VLOOKUP(B4285,車名対応マスタ!B:D,3,FALSE)),"",IF(VLOOKUP(B4285,車名対応マスタ!B:D,3,FALSE)="","",$D4285&amp;" "&amp;IF($G4285="9","J","O")&amp;" "&amp;$I4285&amp;" "&amp;IF($I4285&lt;=TEXT(★完成資料!$A$1,"yyyymm"),TEXT(★完成資料!$A$1,"yyyymm"),"999999")&amp; " " &amp; LEFT(F4285 &amp; "          ",10))))</f>
        <v xml:space="preserve">L O 202202 yyyy00 HV        </v>
      </c>
      <c r="B4285" s="68" t="s">
        <v>229</v>
      </c>
      <c r="C4285" s="68" t="s">
        <v>466</v>
      </c>
      <c r="D4285" s="68" t="s">
        <v>271</v>
      </c>
      <c r="E4285" s="68" t="s">
        <v>531</v>
      </c>
      <c r="F4285" s="68" t="s">
        <v>360</v>
      </c>
      <c r="G4285" s="68" t="s">
        <v>77</v>
      </c>
      <c r="H4285" s="68" t="s">
        <v>273</v>
      </c>
      <c r="I4285" s="68" t="s">
        <v>640</v>
      </c>
      <c r="J4285" s="65">
        <v>2</v>
      </c>
      <c r="L4285" s="65">
        <v>406</v>
      </c>
      <c r="M4285" s="65" t="s">
        <v>497</v>
      </c>
    </row>
    <row r="4286" spans="1:13" ht="12.75" customHeight="1">
      <c r="A4286" s="65" t="str">
        <f>IF(ROW()=1,"KEY",IF(ISNA(VLOOKUP(B4286,車名対応マスタ!B:D,3,FALSE)),"",IF(VLOOKUP(B4286,車名対応マスタ!B:D,3,FALSE)="","",$D4286&amp;" "&amp;IF($G4286="9","J","O")&amp;" "&amp;$I4286&amp;" "&amp;IF($I4286&lt;=TEXT(★完成資料!$A$1,"yyyymm"),TEXT(★完成資料!$A$1,"yyyymm"),"999999")&amp; " " &amp; LEFT(F4286 &amp; "          ",10))))</f>
        <v xml:space="preserve">L O 202203 yyyy00 HV        </v>
      </c>
      <c r="B4286" s="68" t="s">
        <v>229</v>
      </c>
      <c r="C4286" s="68" t="s">
        <v>466</v>
      </c>
      <c r="D4286" s="68" t="s">
        <v>271</v>
      </c>
      <c r="E4286" s="68" t="s">
        <v>531</v>
      </c>
      <c r="F4286" s="68" t="s">
        <v>360</v>
      </c>
      <c r="G4286" s="68" t="s">
        <v>77</v>
      </c>
      <c r="H4286" s="68" t="s">
        <v>273</v>
      </c>
      <c r="I4286" s="68" t="s">
        <v>641</v>
      </c>
      <c r="J4286" s="65">
        <v>6</v>
      </c>
      <c r="L4286" s="65">
        <v>406</v>
      </c>
      <c r="M4286" s="65" t="s">
        <v>497</v>
      </c>
    </row>
    <row r="4287" spans="1:13" ht="12.75" customHeight="1">
      <c r="A4287" s="65" t="str">
        <f>IF(ROW()=1,"KEY",IF(ISNA(VLOOKUP(B4287,車名対応マスタ!B:D,3,FALSE)),"",IF(VLOOKUP(B4287,車名対応マスタ!B:D,3,FALSE)="","",$D4287&amp;" "&amp;IF($G4287="9","J","O")&amp;" "&amp;$I4287&amp;" "&amp;IF($I4287&lt;=TEXT(★完成資料!$A$1,"yyyymm"),TEXT(★完成資料!$A$1,"yyyymm"),"999999")&amp; " " &amp; LEFT(F4287 &amp; "          ",10))))</f>
        <v xml:space="preserve">L O 202204 yyyy00 HV        </v>
      </c>
      <c r="B4287" s="68" t="s">
        <v>229</v>
      </c>
      <c r="C4287" s="68" t="s">
        <v>466</v>
      </c>
      <c r="D4287" s="68" t="s">
        <v>271</v>
      </c>
      <c r="E4287" s="68" t="s">
        <v>531</v>
      </c>
      <c r="F4287" s="68" t="s">
        <v>360</v>
      </c>
      <c r="G4287" s="68" t="s">
        <v>77</v>
      </c>
      <c r="H4287" s="68" t="s">
        <v>273</v>
      </c>
      <c r="I4287" s="68" t="s">
        <v>642</v>
      </c>
      <c r="J4287" s="65">
        <v>3</v>
      </c>
      <c r="K4287" s="65">
        <v>1</v>
      </c>
      <c r="L4287" s="65">
        <v>406</v>
      </c>
      <c r="M4287" s="65" t="s">
        <v>497</v>
      </c>
    </row>
    <row r="4288" spans="1:13" ht="12.75" customHeight="1">
      <c r="A4288" s="65" t="str">
        <f>IF(ROW()=1,"KEY",IF(ISNA(VLOOKUP(B4288,車名対応マスタ!B:D,3,FALSE)),"",IF(VLOOKUP(B4288,車名対応マスタ!B:D,3,FALSE)="","",$D4288&amp;" "&amp;IF($G4288="9","J","O")&amp;" "&amp;$I4288&amp;" "&amp;IF($I4288&lt;=TEXT(★完成資料!$A$1,"yyyymm"),TEXT(★完成資料!$A$1,"yyyymm"),"999999")&amp; " " &amp; LEFT(F4288 &amp; "          ",10))))</f>
        <v xml:space="preserve">L O 202205 yyyy00 HV        </v>
      </c>
      <c r="B4288" s="68" t="s">
        <v>229</v>
      </c>
      <c r="C4288" s="68" t="s">
        <v>466</v>
      </c>
      <c r="D4288" s="68" t="s">
        <v>271</v>
      </c>
      <c r="E4288" s="68" t="s">
        <v>531</v>
      </c>
      <c r="F4288" s="68" t="s">
        <v>360</v>
      </c>
      <c r="G4288" s="68" t="s">
        <v>77</v>
      </c>
      <c r="H4288" s="68" t="s">
        <v>273</v>
      </c>
      <c r="I4288" s="68" t="s">
        <v>647</v>
      </c>
      <c r="J4288" s="65">
        <v>3</v>
      </c>
      <c r="L4288" s="65">
        <v>406</v>
      </c>
      <c r="M4288" s="65" t="s">
        <v>497</v>
      </c>
    </row>
    <row r="4289" spans="1:13" ht="12.75" customHeight="1">
      <c r="A4289" s="65" t="str">
        <f>IF(ROW()=1,"KEY",IF(ISNA(VLOOKUP(B4289,車名対応マスタ!B:D,3,FALSE)),"",IF(VLOOKUP(B4289,車名対応マスタ!B:D,3,FALSE)="","",$D4289&amp;" "&amp;IF($G4289="9","J","O")&amp;" "&amp;$I4289&amp;" "&amp;IF($I4289&lt;=TEXT(★完成資料!$A$1,"yyyymm"),TEXT(★完成資料!$A$1,"yyyymm"),"999999")&amp; " " &amp; LEFT(F4289 &amp; "          ",10))))</f>
        <v xml:space="preserve">L O 202208 yyyy00 HV        </v>
      </c>
      <c r="B4289" s="68" t="s">
        <v>229</v>
      </c>
      <c r="C4289" s="68" t="s">
        <v>466</v>
      </c>
      <c r="D4289" s="68" t="s">
        <v>271</v>
      </c>
      <c r="E4289" s="68" t="s">
        <v>531</v>
      </c>
      <c r="F4289" s="68" t="s">
        <v>360</v>
      </c>
      <c r="G4289" s="68" t="s">
        <v>77</v>
      </c>
      <c r="H4289" s="68" t="s">
        <v>273</v>
      </c>
      <c r="I4289" s="68" t="s">
        <v>656</v>
      </c>
      <c r="J4289" s="65">
        <v>1</v>
      </c>
      <c r="K4289" s="65">
        <v>1</v>
      </c>
      <c r="L4289" s="65">
        <v>406</v>
      </c>
      <c r="M4289" s="65" t="s">
        <v>497</v>
      </c>
    </row>
    <row r="4290" spans="1:13" ht="12.75" customHeight="1">
      <c r="A4290" s="65" t="str">
        <f>IF(ROW()=1,"KEY",IF(ISNA(VLOOKUP(B4290,車名対応マスタ!B:D,3,FALSE)),"",IF(VLOOKUP(B4290,車名対応マスタ!B:D,3,FALSE)="","",$D4290&amp;" "&amp;IF($G4290="9","J","O")&amp;" "&amp;$I4290&amp;" "&amp;IF($I4290&lt;=TEXT(★完成資料!$A$1,"yyyymm"),TEXT(★完成資料!$A$1,"yyyymm"),"999999")&amp; " " &amp; LEFT(F4290 &amp; "          ",10))))</f>
        <v xml:space="preserve">L O 202209 yyyy00 HV        </v>
      </c>
      <c r="B4290" s="68" t="s">
        <v>229</v>
      </c>
      <c r="C4290" s="68" t="s">
        <v>466</v>
      </c>
      <c r="D4290" s="68" t="s">
        <v>271</v>
      </c>
      <c r="E4290" s="68" t="s">
        <v>531</v>
      </c>
      <c r="F4290" s="68" t="s">
        <v>360</v>
      </c>
      <c r="G4290" s="68" t="s">
        <v>77</v>
      </c>
      <c r="H4290" s="68" t="s">
        <v>273</v>
      </c>
      <c r="I4290" s="68" t="s">
        <v>657</v>
      </c>
      <c r="K4290" s="65">
        <v>2</v>
      </c>
      <c r="L4290" s="65">
        <v>406</v>
      </c>
      <c r="M4290" s="65" t="s">
        <v>497</v>
      </c>
    </row>
    <row r="4291" spans="1:13" ht="12.75" customHeight="1">
      <c r="A4291" s="65" t="str">
        <f>IF(ROW()=1,"KEY",IF(ISNA(VLOOKUP(B4291,車名対応マスタ!B:D,3,FALSE)),"",IF(VLOOKUP(B4291,車名対応マスタ!B:D,3,FALSE)="","",$D4291&amp;" "&amp;IF($G4291="9","J","O")&amp;" "&amp;$I4291&amp;" "&amp;IF($I4291&lt;=TEXT(★完成資料!$A$1,"yyyymm"),TEXT(★完成資料!$A$1,"yyyymm"),"999999")&amp; " " &amp; LEFT(F4291 &amp; "          ",10))))</f>
        <v xml:space="preserve">L O 202210 yyyy00 HV        </v>
      </c>
      <c r="B4291" s="68" t="s">
        <v>229</v>
      </c>
      <c r="C4291" s="68" t="s">
        <v>466</v>
      </c>
      <c r="D4291" s="68" t="s">
        <v>271</v>
      </c>
      <c r="E4291" s="68" t="s">
        <v>531</v>
      </c>
      <c r="F4291" s="68" t="s">
        <v>360</v>
      </c>
      <c r="G4291" s="68" t="s">
        <v>77</v>
      </c>
      <c r="H4291" s="68" t="s">
        <v>273</v>
      </c>
      <c r="I4291" s="68" t="s">
        <v>663</v>
      </c>
      <c r="J4291" s="65">
        <v>1</v>
      </c>
      <c r="L4291" s="65">
        <v>406</v>
      </c>
      <c r="M4291" s="65" t="s">
        <v>497</v>
      </c>
    </row>
    <row r="4292" spans="1:13" ht="12.75" customHeight="1">
      <c r="A4292" s="65" t="str">
        <f>IF(ROW()=1,"KEY",IF(ISNA(VLOOKUP(B4292,車名対応マスタ!B:D,3,FALSE)),"",IF(VLOOKUP(B4292,車名対応マスタ!B:D,3,FALSE)="","",$D4292&amp;" "&amp;IF($G4292="9","J","O")&amp;" "&amp;$I4292&amp;" "&amp;IF($I4292&lt;=TEXT(★完成資料!$A$1,"yyyymm"),TEXT(★完成資料!$A$1,"yyyymm"),"999999")&amp; " " &amp; LEFT(F4292 &amp; "          ",10))))</f>
        <v xml:space="preserve">L O 202201 yyyy00 HV        </v>
      </c>
      <c r="B4292" s="68" t="s">
        <v>229</v>
      </c>
      <c r="C4292" s="68" t="s">
        <v>466</v>
      </c>
      <c r="D4292" s="68" t="s">
        <v>271</v>
      </c>
      <c r="E4292" s="68" t="s">
        <v>531</v>
      </c>
      <c r="F4292" s="68" t="s">
        <v>360</v>
      </c>
      <c r="G4292" s="68" t="s">
        <v>77</v>
      </c>
      <c r="H4292" s="68" t="s">
        <v>273</v>
      </c>
      <c r="I4292" s="68" t="s">
        <v>639</v>
      </c>
      <c r="J4292" s="65">
        <v>13</v>
      </c>
      <c r="K4292" s="65">
        <v>4</v>
      </c>
      <c r="L4292" s="65">
        <v>604</v>
      </c>
      <c r="M4292" s="65" t="s">
        <v>280</v>
      </c>
    </row>
    <row r="4293" spans="1:13" ht="12.75" customHeight="1">
      <c r="A4293" s="65" t="str">
        <f>IF(ROW()=1,"KEY",IF(ISNA(VLOOKUP(B4293,車名対応マスタ!B:D,3,FALSE)),"",IF(VLOOKUP(B4293,車名対応マスタ!B:D,3,FALSE)="","",$D4293&amp;" "&amp;IF($G4293="9","J","O")&amp;" "&amp;$I4293&amp;" "&amp;IF($I4293&lt;=TEXT(★完成資料!$A$1,"yyyymm"),TEXT(★完成資料!$A$1,"yyyymm"),"999999")&amp; " " &amp; LEFT(F4293 &amp; "          ",10))))</f>
        <v xml:space="preserve">L O 202202 yyyy00 HV        </v>
      </c>
      <c r="B4293" s="68" t="s">
        <v>229</v>
      </c>
      <c r="C4293" s="68" t="s">
        <v>466</v>
      </c>
      <c r="D4293" s="68" t="s">
        <v>271</v>
      </c>
      <c r="E4293" s="68" t="s">
        <v>531</v>
      </c>
      <c r="F4293" s="68" t="s">
        <v>360</v>
      </c>
      <c r="G4293" s="68" t="s">
        <v>77</v>
      </c>
      <c r="H4293" s="68" t="s">
        <v>273</v>
      </c>
      <c r="I4293" s="68" t="s">
        <v>640</v>
      </c>
      <c r="J4293" s="65">
        <v>5</v>
      </c>
      <c r="K4293" s="65">
        <v>10</v>
      </c>
      <c r="L4293" s="65">
        <v>604</v>
      </c>
      <c r="M4293" s="65" t="s">
        <v>280</v>
      </c>
    </row>
    <row r="4294" spans="1:13" ht="12.75" customHeight="1">
      <c r="A4294" s="65" t="str">
        <f>IF(ROW()=1,"KEY",IF(ISNA(VLOOKUP(B4294,車名対応マスタ!B:D,3,FALSE)),"",IF(VLOOKUP(B4294,車名対応マスタ!B:D,3,FALSE)="","",$D4294&amp;" "&amp;IF($G4294="9","J","O")&amp;" "&amp;$I4294&amp;" "&amp;IF($I4294&lt;=TEXT(★完成資料!$A$1,"yyyymm"),TEXT(★完成資料!$A$1,"yyyymm"),"999999")&amp; " " &amp; LEFT(F4294 &amp; "          ",10))))</f>
        <v xml:space="preserve">L O 202203 yyyy00 HV        </v>
      </c>
      <c r="B4294" s="68" t="s">
        <v>229</v>
      </c>
      <c r="C4294" s="68" t="s">
        <v>466</v>
      </c>
      <c r="D4294" s="68" t="s">
        <v>271</v>
      </c>
      <c r="E4294" s="68" t="s">
        <v>531</v>
      </c>
      <c r="F4294" s="68" t="s">
        <v>360</v>
      </c>
      <c r="G4294" s="68" t="s">
        <v>77</v>
      </c>
      <c r="H4294" s="68" t="s">
        <v>273</v>
      </c>
      <c r="I4294" s="68" t="s">
        <v>641</v>
      </c>
      <c r="J4294" s="65">
        <v>12</v>
      </c>
      <c r="K4294" s="65">
        <v>8</v>
      </c>
      <c r="L4294" s="65">
        <v>604</v>
      </c>
      <c r="M4294" s="65" t="s">
        <v>280</v>
      </c>
    </row>
    <row r="4295" spans="1:13" ht="12.75" customHeight="1">
      <c r="A4295" s="65" t="str">
        <f>IF(ROW()=1,"KEY",IF(ISNA(VLOOKUP(B4295,車名対応マスタ!B:D,3,FALSE)),"",IF(VLOOKUP(B4295,車名対応マスタ!B:D,3,FALSE)="","",$D4295&amp;" "&amp;IF($G4295="9","J","O")&amp;" "&amp;$I4295&amp;" "&amp;IF($I4295&lt;=TEXT(★完成資料!$A$1,"yyyymm"),TEXT(★完成資料!$A$1,"yyyymm"),"999999")&amp; " " &amp; LEFT(F4295 &amp; "          ",10))))</f>
        <v xml:space="preserve">L O 202204 yyyy00 HV        </v>
      </c>
      <c r="B4295" s="68" t="s">
        <v>229</v>
      </c>
      <c r="C4295" s="68" t="s">
        <v>466</v>
      </c>
      <c r="D4295" s="68" t="s">
        <v>271</v>
      </c>
      <c r="E4295" s="68" t="s">
        <v>531</v>
      </c>
      <c r="F4295" s="68" t="s">
        <v>360</v>
      </c>
      <c r="G4295" s="68" t="s">
        <v>77</v>
      </c>
      <c r="H4295" s="68" t="s">
        <v>273</v>
      </c>
      <c r="I4295" s="68" t="s">
        <v>642</v>
      </c>
      <c r="J4295" s="65">
        <v>2</v>
      </c>
      <c r="K4295" s="65">
        <v>6</v>
      </c>
      <c r="L4295" s="65">
        <v>604</v>
      </c>
      <c r="M4295" s="65" t="s">
        <v>280</v>
      </c>
    </row>
    <row r="4296" spans="1:13" ht="12.75" customHeight="1">
      <c r="A4296" s="65" t="str">
        <f>IF(ROW()=1,"KEY",IF(ISNA(VLOOKUP(B4296,車名対応マスタ!B:D,3,FALSE)),"",IF(VLOOKUP(B4296,車名対応マスタ!B:D,3,FALSE)="","",$D4296&amp;" "&amp;IF($G4296="9","J","O")&amp;" "&amp;$I4296&amp;" "&amp;IF($I4296&lt;=TEXT(★完成資料!$A$1,"yyyymm"),TEXT(★完成資料!$A$1,"yyyymm"),"999999")&amp; " " &amp; LEFT(F4296 &amp; "          ",10))))</f>
        <v xml:space="preserve">L O 202205 yyyy00 HV        </v>
      </c>
      <c r="B4296" s="68" t="s">
        <v>229</v>
      </c>
      <c r="C4296" s="68" t="s">
        <v>466</v>
      </c>
      <c r="D4296" s="68" t="s">
        <v>271</v>
      </c>
      <c r="E4296" s="68" t="s">
        <v>531</v>
      </c>
      <c r="F4296" s="68" t="s">
        <v>360</v>
      </c>
      <c r="G4296" s="68" t="s">
        <v>77</v>
      </c>
      <c r="H4296" s="68" t="s">
        <v>273</v>
      </c>
      <c r="I4296" s="68" t="s">
        <v>647</v>
      </c>
      <c r="J4296" s="65">
        <v>4</v>
      </c>
      <c r="K4296" s="65">
        <v>3</v>
      </c>
      <c r="L4296" s="65">
        <v>604</v>
      </c>
      <c r="M4296" s="65" t="s">
        <v>280</v>
      </c>
    </row>
    <row r="4297" spans="1:13" ht="12.75" customHeight="1">
      <c r="A4297" s="65" t="str">
        <f>IF(ROW()=1,"KEY",IF(ISNA(VLOOKUP(B4297,車名対応マスタ!B:D,3,FALSE)),"",IF(VLOOKUP(B4297,車名対応マスタ!B:D,3,FALSE)="","",$D4297&amp;" "&amp;IF($G4297="9","J","O")&amp;" "&amp;$I4297&amp;" "&amp;IF($I4297&lt;=TEXT(★完成資料!$A$1,"yyyymm"),TEXT(★完成資料!$A$1,"yyyymm"),"999999")&amp; " " &amp; LEFT(F4297 &amp; "          ",10))))</f>
        <v xml:space="preserve">L O 202206 yyyy00 HV        </v>
      </c>
      <c r="B4297" s="68" t="s">
        <v>229</v>
      </c>
      <c r="C4297" s="68" t="s">
        <v>466</v>
      </c>
      <c r="D4297" s="68" t="s">
        <v>271</v>
      </c>
      <c r="E4297" s="68" t="s">
        <v>531</v>
      </c>
      <c r="F4297" s="68" t="s">
        <v>360</v>
      </c>
      <c r="G4297" s="68" t="s">
        <v>77</v>
      </c>
      <c r="H4297" s="68" t="s">
        <v>273</v>
      </c>
      <c r="I4297" s="68" t="s">
        <v>652</v>
      </c>
      <c r="J4297" s="65">
        <v>5</v>
      </c>
      <c r="K4297" s="65">
        <v>7</v>
      </c>
      <c r="L4297" s="65">
        <v>604</v>
      </c>
      <c r="M4297" s="65" t="s">
        <v>280</v>
      </c>
    </row>
    <row r="4298" spans="1:13" ht="12.75" customHeight="1">
      <c r="A4298" s="65" t="str">
        <f>IF(ROW()=1,"KEY",IF(ISNA(VLOOKUP(B4298,車名対応マスタ!B:D,3,FALSE)),"",IF(VLOOKUP(B4298,車名対応マスタ!B:D,3,FALSE)="","",$D4298&amp;" "&amp;IF($G4298="9","J","O")&amp;" "&amp;$I4298&amp;" "&amp;IF($I4298&lt;=TEXT(★完成資料!$A$1,"yyyymm"),TEXT(★完成資料!$A$1,"yyyymm"),"999999")&amp; " " &amp; LEFT(F4298 &amp; "          ",10))))</f>
        <v xml:space="preserve">L O 202207 yyyy00 HV        </v>
      </c>
      <c r="B4298" s="68" t="s">
        <v>229</v>
      </c>
      <c r="C4298" s="68" t="s">
        <v>466</v>
      </c>
      <c r="D4298" s="68" t="s">
        <v>271</v>
      </c>
      <c r="E4298" s="68" t="s">
        <v>531</v>
      </c>
      <c r="F4298" s="68" t="s">
        <v>360</v>
      </c>
      <c r="G4298" s="68" t="s">
        <v>77</v>
      </c>
      <c r="H4298" s="68" t="s">
        <v>273</v>
      </c>
      <c r="I4298" s="68" t="s">
        <v>655</v>
      </c>
      <c r="J4298" s="65">
        <v>5</v>
      </c>
      <c r="K4298" s="65">
        <v>6</v>
      </c>
      <c r="L4298" s="65">
        <v>604</v>
      </c>
      <c r="M4298" s="65" t="s">
        <v>280</v>
      </c>
    </row>
    <row r="4299" spans="1:13" ht="12.75" customHeight="1">
      <c r="A4299" s="65" t="str">
        <f>IF(ROW()=1,"KEY",IF(ISNA(VLOOKUP(B4299,車名対応マスタ!B:D,3,FALSE)),"",IF(VLOOKUP(B4299,車名対応マスタ!B:D,3,FALSE)="","",$D4299&amp;" "&amp;IF($G4299="9","J","O")&amp;" "&amp;$I4299&amp;" "&amp;IF($I4299&lt;=TEXT(★完成資料!$A$1,"yyyymm"),TEXT(★完成資料!$A$1,"yyyymm"),"999999")&amp; " " &amp; LEFT(F4299 &amp; "          ",10))))</f>
        <v xml:space="preserve">L O 202208 yyyy00 HV        </v>
      </c>
      <c r="B4299" s="68" t="s">
        <v>229</v>
      </c>
      <c r="C4299" s="68" t="s">
        <v>466</v>
      </c>
      <c r="D4299" s="68" t="s">
        <v>271</v>
      </c>
      <c r="E4299" s="68" t="s">
        <v>531</v>
      </c>
      <c r="F4299" s="68" t="s">
        <v>360</v>
      </c>
      <c r="G4299" s="68" t="s">
        <v>77</v>
      </c>
      <c r="H4299" s="68" t="s">
        <v>273</v>
      </c>
      <c r="I4299" s="68" t="s">
        <v>656</v>
      </c>
      <c r="J4299" s="65">
        <v>16</v>
      </c>
      <c r="K4299" s="65">
        <v>3</v>
      </c>
      <c r="L4299" s="65">
        <v>604</v>
      </c>
      <c r="M4299" s="65" t="s">
        <v>280</v>
      </c>
    </row>
    <row r="4300" spans="1:13" ht="12.75" customHeight="1">
      <c r="A4300" s="65" t="str">
        <f>IF(ROW()=1,"KEY",IF(ISNA(VLOOKUP(B4300,車名対応マスタ!B:D,3,FALSE)),"",IF(VLOOKUP(B4300,車名対応マスタ!B:D,3,FALSE)="","",$D4300&amp;" "&amp;IF($G4300="9","J","O")&amp;" "&amp;$I4300&amp;" "&amp;IF($I4300&lt;=TEXT(★完成資料!$A$1,"yyyymm"),TEXT(★完成資料!$A$1,"yyyymm"),"999999")&amp; " " &amp; LEFT(F4300 &amp; "          ",10))))</f>
        <v xml:space="preserve">L O 202209 yyyy00 HV        </v>
      </c>
      <c r="B4300" s="68" t="s">
        <v>229</v>
      </c>
      <c r="C4300" s="68" t="s">
        <v>466</v>
      </c>
      <c r="D4300" s="68" t="s">
        <v>271</v>
      </c>
      <c r="E4300" s="68" t="s">
        <v>531</v>
      </c>
      <c r="F4300" s="68" t="s">
        <v>360</v>
      </c>
      <c r="G4300" s="68" t="s">
        <v>77</v>
      </c>
      <c r="H4300" s="68" t="s">
        <v>273</v>
      </c>
      <c r="I4300" s="68" t="s">
        <v>657</v>
      </c>
      <c r="J4300" s="65">
        <v>2</v>
      </c>
      <c r="K4300" s="65">
        <v>8</v>
      </c>
      <c r="L4300" s="65">
        <v>604</v>
      </c>
      <c r="M4300" s="65" t="s">
        <v>280</v>
      </c>
    </row>
    <row r="4301" spans="1:13" ht="12.75" customHeight="1">
      <c r="A4301" s="65" t="str">
        <f>IF(ROW()=1,"KEY",IF(ISNA(VLOOKUP(B4301,車名対応マスタ!B:D,3,FALSE)),"",IF(VLOOKUP(B4301,車名対応マスタ!B:D,3,FALSE)="","",$D4301&amp;" "&amp;IF($G4301="9","J","O")&amp;" "&amp;$I4301&amp;" "&amp;IF($I4301&lt;=TEXT(★完成資料!$A$1,"yyyymm"),TEXT(★完成資料!$A$1,"yyyymm"),"999999")&amp; " " &amp; LEFT(F4301 &amp; "          ",10))))</f>
        <v xml:space="preserve">L O 202210 yyyy00 HV        </v>
      </c>
      <c r="B4301" s="68" t="s">
        <v>229</v>
      </c>
      <c r="C4301" s="68" t="s">
        <v>466</v>
      </c>
      <c r="D4301" s="68" t="s">
        <v>271</v>
      </c>
      <c r="E4301" s="68" t="s">
        <v>531</v>
      </c>
      <c r="F4301" s="68" t="s">
        <v>360</v>
      </c>
      <c r="G4301" s="68" t="s">
        <v>77</v>
      </c>
      <c r="H4301" s="68" t="s">
        <v>273</v>
      </c>
      <c r="I4301" s="68" t="s">
        <v>663</v>
      </c>
      <c r="J4301" s="65">
        <v>4</v>
      </c>
      <c r="K4301" s="65">
        <v>4</v>
      </c>
      <c r="L4301" s="65">
        <v>604</v>
      </c>
      <c r="M4301" s="65" t="s">
        <v>280</v>
      </c>
    </row>
    <row r="4302" spans="1:13" ht="12.75" customHeight="1">
      <c r="A4302" s="65" t="str">
        <f>IF(ROW()=1,"KEY",IF(ISNA(VLOOKUP(B4302,車名対応マスタ!B:D,3,FALSE)),"",IF(VLOOKUP(B4302,車名対応マスタ!B:D,3,FALSE)="","",$D4302&amp;" "&amp;IF($G4302="9","J","O")&amp;" "&amp;$I4302&amp;" "&amp;IF($I4302&lt;=TEXT(★完成資料!$A$1,"yyyymm"),TEXT(★完成資料!$A$1,"yyyymm"),"999999")&amp; " " &amp; LEFT(F4302 &amp; "          ",10))))</f>
        <v xml:space="preserve">L O 202201 yyyy00 HV        </v>
      </c>
      <c r="B4302" s="68" t="s">
        <v>229</v>
      </c>
      <c r="C4302" s="68" t="s">
        <v>466</v>
      </c>
      <c r="D4302" s="68" t="s">
        <v>271</v>
      </c>
      <c r="E4302" s="68" t="s">
        <v>531</v>
      </c>
      <c r="F4302" s="68" t="s">
        <v>360</v>
      </c>
      <c r="G4302" s="68" t="s">
        <v>77</v>
      </c>
      <c r="H4302" s="68" t="s">
        <v>273</v>
      </c>
      <c r="I4302" s="68" t="s">
        <v>639</v>
      </c>
      <c r="J4302" s="65">
        <v>28</v>
      </c>
      <c r="K4302" s="65">
        <v>19</v>
      </c>
      <c r="L4302" s="65">
        <v>411</v>
      </c>
      <c r="M4302" s="65" t="s">
        <v>498</v>
      </c>
    </row>
    <row r="4303" spans="1:13" ht="12.75" customHeight="1">
      <c r="A4303" s="65" t="str">
        <f>IF(ROW()=1,"KEY",IF(ISNA(VLOOKUP(B4303,車名対応マスタ!B:D,3,FALSE)),"",IF(VLOOKUP(B4303,車名対応マスタ!B:D,3,FALSE)="","",$D4303&amp;" "&amp;IF($G4303="9","J","O")&amp;" "&amp;$I4303&amp;" "&amp;IF($I4303&lt;=TEXT(★完成資料!$A$1,"yyyymm"),TEXT(★完成資料!$A$1,"yyyymm"),"999999")&amp; " " &amp; LEFT(F4303 &amp; "          ",10))))</f>
        <v xml:space="preserve">L O 202202 yyyy00 HV        </v>
      </c>
      <c r="B4303" s="68" t="s">
        <v>229</v>
      </c>
      <c r="C4303" s="68" t="s">
        <v>466</v>
      </c>
      <c r="D4303" s="68" t="s">
        <v>271</v>
      </c>
      <c r="E4303" s="68" t="s">
        <v>531</v>
      </c>
      <c r="F4303" s="68" t="s">
        <v>360</v>
      </c>
      <c r="G4303" s="68" t="s">
        <v>77</v>
      </c>
      <c r="H4303" s="68" t="s">
        <v>273</v>
      </c>
      <c r="I4303" s="68" t="s">
        <v>640</v>
      </c>
      <c r="J4303" s="65">
        <v>1</v>
      </c>
      <c r="K4303" s="65">
        <v>5</v>
      </c>
      <c r="L4303" s="65">
        <v>411</v>
      </c>
      <c r="M4303" s="65" t="s">
        <v>498</v>
      </c>
    </row>
    <row r="4304" spans="1:13" ht="12.75" customHeight="1">
      <c r="A4304" s="65" t="str">
        <f>IF(ROW()=1,"KEY",IF(ISNA(VLOOKUP(B4304,車名対応マスタ!B:D,3,FALSE)),"",IF(VLOOKUP(B4304,車名対応マスタ!B:D,3,FALSE)="","",$D4304&amp;" "&amp;IF($G4304="9","J","O")&amp;" "&amp;$I4304&amp;" "&amp;IF($I4304&lt;=TEXT(★完成資料!$A$1,"yyyymm"),TEXT(★完成資料!$A$1,"yyyymm"),"999999")&amp; " " &amp; LEFT(F4304 &amp; "          ",10))))</f>
        <v xml:space="preserve">L O 202203 yyyy00 HV        </v>
      </c>
      <c r="B4304" s="68" t="s">
        <v>229</v>
      </c>
      <c r="C4304" s="68" t="s">
        <v>466</v>
      </c>
      <c r="D4304" s="68" t="s">
        <v>271</v>
      </c>
      <c r="E4304" s="68" t="s">
        <v>531</v>
      </c>
      <c r="F4304" s="68" t="s">
        <v>360</v>
      </c>
      <c r="G4304" s="68" t="s">
        <v>77</v>
      </c>
      <c r="H4304" s="68" t="s">
        <v>273</v>
      </c>
      <c r="I4304" s="68" t="s">
        <v>641</v>
      </c>
      <c r="J4304" s="65">
        <v>9</v>
      </c>
      <c r="K4304" s="65">
        <v>8</v>
      </c>
      <c r="L4304" s="65">
        <v>411</v>
      </c>
      <c r="M4304" s="65" t="s">
        <v>498</v>
      </c>
    </row>
    <row r="4305" spans="1:13" ht="12.75" customHeight="1">
      <c r="A4305" s="65" t="str">
        <f>IF(ROW()=1,"KEY",IF(ISNA(VLOOKUP(B4305,車名対応マスタ!B:D,3,FALSE)),"",IF(VLOOKUP(B4305,車名対応マスタ!B:D,3,FALSE)="","",$D4305&amp;" "&amp;IF($G4305="9","J","O")&amp;" "&amp;$I4305&amp;" "&amp;IF($I4305&lt;=TEXT(★完成資料!$A$1,"yyyymm"),TEXT(★完成資料!$A$1,"yyyymm"),"999999")&amp; " " &amp; LEFT(F4305 &amp; "          ",10))))</f>
        <v xml:space="preserve">L O 202204 yyyy00 HV        </v>
      </c>
      <c r="B4305" s="68" t="s">
        <v>229</v>
      </c>
      <c r="C4305" s="68" t="s">
        <v>466</v>
      </c>
      <c r="D4305" s="68" t="s">
        <v>271</v>
      </c>
      <c r="E4305" s="68" t="s">
        <v>531</v>
      </c>
      <c r="F4305" s="68" t="s">
        <v>360</v>
      </c>
      <c r="G4305" s="68" t="s">
        <v>77</v>
      </c>
      <c r="H4305" s="68" t="s">
        <v>273</v>
      </c>
      <c r="I4305" s="68" t="s">
        <v>642</v>
      </c>
      <c r="J4305" s="65">
        <v>2</v>
      </c>
      <c r="K4305" s="65">
        <v>6</v>
      </c>
      <c r="L4305" s="65">
        <v>411</v>
      </c>
      <c r="M4305" s="65" t="s">
        <v>498</v>
      </c>
    </row>
    <row r="4306" spans="1:13" ht="12.75" customHeight="1">
      <c r="A4306" s="65" t="str">
        <f>IF(ROW()=1,"KEY",IF(ISNA(VLOOKUP(B4306,車名対応マスタ!B:D,3,FALSE)),"",IF(VLOOKUP(B4306,車名対応マスタ!B:D,3,FALSE)="","",$D4306&amp;" "&amp;IF($G4306="9","J","O")&amp;" "&amp;$I4306&amp;" "&amp;IF($I4306&lt;=TEXT(★完成資料!$A$1,"yyyymm"),TEXT(★完成資料!$A$1,"yyyymm"),"999999")&amp; " " &amp; LEFT(F4306 &amp; "          ",10))))</f>
        <v xml:space="preserve">L O 202205 yyyy00 HV        </v>
      </c>
      <c r="B4306" s="68" t="s">
        <v>229</v>
      </c>
      <c r="C4306" s="68" t="s">
        <v>466</v>
      </c>
      <c r="D4306" s="68" t="s">
        <v>271</v>
      </c>
      <c r="E4306" s="68" t="s">
        <v>531</v>
      </c>
      <c r="F4306" s="68" t="s">
        <v>360</v>
      </c>
      <c r="G4306" s="68" t="s">
        <v>77</v>
      </c>
      <c r="H4306" s="68" t="s">
        <v>273</v>
      </c>
      <c r="I4306" s="68" t="s">
        <v>647</v>
      </c>
      <c r="J4306" s="65">
        <v>2</v>
      </c>
      <c r="K4306" s="65">
        <v>7</v>
      </c>
      <c r="L4306" s="65">
        <v>411</v>
      </c>
      <c r="M4306" s="65" t="s">
        <v>498</v>
      </c>
    </row>
    <row r="4307" spans="1:13" ht="12.75" customHeight="1">
      <c r="A4307" s="65" t="str">
        <f>IF(ROW()=1,"KEY",IF(ISNA(VLOOKUP(B4307,車名対応マスタ!B:D,3,FALSE)),"",IF(VLOOKUP(B4307,車名対応マスタ!B:D,3,FALSE)="","",$D4307&amp;" "&amp;IF($G4307="9","J","O")&amp;" "&amp;$I4307&amp;" "&amp;IF($I4307&lt;=TEXT(★完成資料!$A$1,"yyyymm"),TEXT(★完成資料!$A$1,"yyyymm"),"999999")&amp; " " &amp; LEFT(F4307 &amp; "          ",10))))</f>
        <v xml:space="preserve">L O 202206 yyyy00 HV        </v>
      </c>
      <c r="B4307" s="68" t="s">
        <v>229</v>
      </c>
      <c r="C4307" s="68" t="s">
        <v>466</v>
      </c>
      <c r="D4307" s="68" t="s">
        <v>271</v>
      </c>
      <c r="E4307" s="68" t="s">
        <v>531</v>
      </c>
      <c r="F4307" s="68" t="s">
        <v>360</v>
      </c>
      <c r="G4307" s="68" t="s">
        <v>77</v>
      </c>
      <c r="H4307" s="68" t="s">
        <v>273</v>
      </c>
      <c r="I4307" s="68" t="s">
        <v>652</v>
      </c>
      <c r="K4307" s="65">
        <v>1</v>
      </c>
      <c r="L4307" s="65">
        <v>411</v>
      </c>
      <c r="M4307" s="65" t="s">
        <v>498</v>
      </c>
    </row>
    <row r="4308" spans="1:13" ht="12.75" customHeight="1">
      <c r="A4308" s="65" t="str">
        <f>IF(ROW()=1,"KEY",IF(ISNA(VLOOKUP(B4308,車名対応マスタ!B:D,3,FALSE)),"",IF(VLOOKUP(B4308,車名対応マスタ!B:D,3,FALSE)="","",$D4308&amp;" "&amp;IF($G4308="9","J","O")&amp;" "&amp;$I4308&amp;" "&amp;IF($I4308&lt;=TEXT(★完成資料!$A$1,"yyyymm"),TEXT(★完成資料!$A$1,"yyyymm"),"999999")&amp; " " &amp; LEFT(F4308 &amp; "          ",10))))</f>
        <v xml:space="preserve">L O 202207 yyyy00 HV        </v>
      </c>
      <c r="B4308" s="68" t="s">
        <v>229</v>
      </c>
      <c r="C4308" s="68" t="s">
        <v>466</v>
      </c>
      <c r="D4308" s="68" t="s">
        <v>271</v>
      </c>
      <c r="E4308" s="68" t="s">
        <v>531</v>
      </c>
      <c r="F4308" s="68" t="s">
        <v>360</v>
      </c>
      <c r="G4308" s="68" t="s">
        <v>77</v>
      </c>
      <c r="H4308" s="68" t="s">
        <v>273</v>
      </c>
      <c r="I4308" s="68" t="s">
        <v>655</v>
      </c>
      <c r="J4308" s="65">
        <v>0</v>
      </c>
      <c r="K4308" s="65">
        <v>12</v>
      </c>
      <c r="L4308" s="65">
        <v>411</v>
      </c>
      <c r="M4308" s="65" t="s">
        <v>498</v>
      </c>
    </row>
    <row r="4309" spans="1:13" ht="12.75" customHeight="1">
      <c r="A4309" s="65" t="str">
        <f>IF(ROW()=1,"KEY",IF(ISNA(VLOOKUP(B4309,車名対応マスタ!B:D,3,FALSE)),"",IF(VLOOKUP(B4309,車名対応マスタ!B:D,3,FALSE)="","",$D4309&amp;" "&amp;IF($G4309="9","J","O")&amp;" "&amp;$I4309&amp;" "&amp;IF($I4309&lt;=TEXT(★完成資料!$A$1,"yyyymm"),TEXT(★完成資料!$A$1,"yyyymm"),"999999")&amp; " " &amp; LEFT(F4309 &amp; "          ",10))))</f>
        <v xml:space="preserve">L O 202208 yyyy00 HV        </v>
      </c>
      <c r="B4309" s="68" t="s">
        <v>229</v>
      </c>
      <c r="C4309" s="68" t="s">
        <v>466</v>
      </c>
      <c r="D4309" s="68" t="s">
        <v>271</v>
      </c>
      <c r="E4309" s="68" t="s">
        <v>531</v>
      </c>
      <c r="F4309" s="68" t="s">
        <v>360</v>
      </c>
      <c r="G4309" s="68" t="s">
        <v>77</v>
      </c>
      <c r="H4309" s="68" t="s">
        <v>273</v>
      </c>
      <c r="I4309" s="68" t="s">
        <v>656</v>
      </c>
      <c r="J4309" s="65">
        <v>8</v>
      </c>
      <c r="K4309" s="65">
        <v>0</v>
      </c>
      <c r="L4309" s="65">
        <v>411</v>
      </c>
      <c r="M4309" s="65" t="s">
        <v>498</v>
      </c>
    </row>
    <row r="4310" spans="1:13" ht="12.75" customHeight="1">
      <c r="A4310" s="65" t="str">
        <f>IF(ROW()=1,"KEY",IF(ISNA(VLOOKUP(B4310,車名対応マスタ!B:D,3,FALSE)),"",IF(VLOOKUP(B4310,車名対応マスタ!B:D,3,FALSE)="","",$D4310&amp;" "&amp;IF($G4310="9","J","O")&amp;" "&amp;$I4310&amp;" "&amp;IF($I4310&lt;=TEXT(★完成資料!$A$1,"yyyymm"),TEXT(★完成資料!$A$1,"yyyymm"),"999999")&amp; " " &amp; LEFT(F4310 &amp; "          ",10))))</f>
        <v xml:space="preserve">L O 202209 yyyy00 HV        </v>
      </c>
      <c r="B4310" s="68" t="s">
        <v>229</v>
      </c>
      <c r="C4310" s="68" t="s">
        <v>466</v>
      </c>
      <c r="D4310" s="68" t="s">
        <v>271</v>
      </c>
      <c r="E4310" s="68" t="s">
        <v>531</v>
      </c>
      <c r="F4310" s="68" t="s">
        <v>360</v>
      </c>
      <c r="G4310" s="68" t="s">
        <v>77</v>
      </c>
      <c r="H4310" s="68" t="s">
        <v>273</v>
      </c>
      <c r="I4310" s="68" t="s">
        <v>657</v>
      </c>
      <c r="J4310" s="65">
        <v>2</v>
      </c>
      <c r="K4310" s="65">
        <v>0</v>
      </c>
      <c r="L4310" s="65">
        <v>411</v>
      </c>
      <c r="M4310" s="65" t="s">
        <v>498</v>
      </c>
    </row>
    <row r="4311" spans="1:13" ht="12.75" customHeight="1">
      <c r="A4311" s="65" t="str">
        <f>IF(ROW()=1,"KEY",IF(ISNA(VLOOKUP(B4311,車名対応マスタ!B:D,3,FALSE)),"",IF(VLOOKUP(B4311,車名対応マスタ!B:D,3,FALSE)="","",$D4311&amp;" "&amp;IF($G4311="9","J","O")&amp;" "&amp;$I4311&amp;" "&amp;IF($I4311&lt;=TEXT(★完成資料!$A$1,"yyyymm"),TEXT(★完成資料!$A$1,"yyyymm"),"999999")&amp; " " &amp; LEFT(F4311 &amp; "          ",10))))</f>
        <v xml:space="preserve">L O 202210 yyyy00 HV        </v>
      </c>
      <c r="B4311" s="68" t="s">
        <v>229</v>
      </c>
      <c r="C4311" s="68" t="s">
        <v>466</v>
      </c>
      <c r="D4311" s="68" t="s">
        <v>271</v>
      </c>
      <c r="E4311" s="68" t="s">
        <v>531</v>
      </c>
      <c r="F4311" s="68" t="s">
        <v>360</v>
      </c>
      <c r="G4311" s="68" t="s">
        <v>77</v>
      </c>
      <c r="H4311" s="68" t="s">
        <v>273</v>
      </c>
      <c r="I4311" s="68" t="s">
        <v>663</v>
      </c>
      <c r="J4311" s="65">
        <v>7</v>
      </c>
      <c r="K4311" s="65">
        <v>8</v>
      </c>
      <c r="L4311" s="65">
        <v>411</v>
      </c>
      <c r="M4311" s="65" t="s">
        <v>498</v>
      </c>
    </row>
    <row r="4312" spans="1:13" ht="12.75" customHeight="1">
      <c r="A4312" s="65" t="str">
        <f>IF(ROW()=1,"KEY",IF(ISNA(VLOOKUP(B4312,車名対応マスタ!B:D,3,FALSE)),"",IF(VLOOKUP(B4312,車名対応マスタ!B:D,3,FALSE)="","",$D4312&amp;" "&amp;IF($G4312="9","J","O")&amp;" "&amp;$I4312&amp;" "&amp;IF($I4312&lt;=TEXT(★完成資料!$A$1,"yyyymm"),TEXT(★完成資料!$A$1,"yyyymm"),"999999")&amp; " " &amp; LEFT(F4312 &amp; "          ",10))))</f>
        <v xml:space="preserve">L O 202201 yyyy00 HV        </v>
      </c>
      <c r="B4312" s="68" t="s">
        <v>229</v>
      </c>
      <c r="C4312" s="68" t="s">
        <v>466</v>
      </c>
      <c r="D4312" s="68" t="s">
        <v>271</v>
      </c>
      <c r="E4312" s="68" t="s">
        <v>531</v>
      </c>
      <c r="F4312" s="68" t="s">
        <v>360</v>
      </c>
      <c r="G4312" s="68" t="s">
        <v>77</v>
      </c>
      <c r="H4312" s="68" t="s">
        <v>273</v>
      </c>
      <c r="I4312" s="68" t="s">
        <v>639</v>
      </c>
      <c r="J4312" s="65">
        <v>21</v>
      </c>
      <c r="K4312" s="65">
        <v>32</v>
      </c>
      <c r="L4312" s="65">
        <v>425</v>
      </c>
      <c r="M4312" s="65" t="s">
        <v>379</v>
      </c>
    </row>
    <row r="4313" spans="1:13" ht="12.75" customHeight="1">
      <c r="A4313" s="65" t="str">
        <f>IF(ROW()=1,"KEY",IF(ISNA(VLOOKUP(B4313,車名対応マスタ!B:D,3,FALSE)),"",IF(VLOOKUP(B4313,車名対応マスタ!B:D,3,FALSE)="","",$D4313&amp;" "&amp;IF($G4313="9","J","O")&amp;" "&amp;$I4313&amp;" "&amp;IF($I4313&lt;=TEXT(★完成資料!$A$1,"yyyymm"),TEXT(★完成資料!$A$1,"yyyymm"),"999999")&amp; " " &amp; LEFT(F4313 &amp; "          ",10))))</f>
        <v xml:space="preserve">L O 202202 yyyy00 HV        </v>
      </c>
      <c r="B4313" s="68" t="s">
        <v>229</v>
      </c>
      <c r="C4313" s="68" t="s">
        <v>466</v>
      </c>
      <c r="D4313" s="68" t="s">
        <v>271</v>
      </c>
      <c r="E4313" s="68" t="s">
        <v>531</v>
      </c>
      <c r="F4313" s="68" t="s">
        <v>360</v>
      </c>
      <c r="G4313" s="68" t="s">
        <v>77</v>
      </c>
      <c r="H4313" s="68" t="s">
        <v>273</v>
      </c>
      <c r="I4313" s="68" t="s">
        <v>640</v>
      </c>
      <c r="J4313" s="65">
        <v>16</v>
      </c>
      <c r="K4313" s="65">
        <v>22</v>
      </c>
      <c r="L4313" s="65">
        <v>425</v>
      </c>
      <c r="M4313" s="65" t="s">
        <v>379</v>
      </c>
    </row>
    <row r="4314" spans="1:13" ht="12.75" customHeight="1">
      <c r="A4314" s="65" t="str">
        <f>IF(ROW()=1,"KEY",IF(ISNA(VLOOKUP(B4314,車名対応マスタ!B:D,3,FALSE)),"",IF(VLOOKUP(B4314,車名対応マスタ!B:D,3,FALSE)="","",$D4314&amp;" "&amp;IF($G4314="9","J","O")&amp;" "&amp;$I4314&amp;" "&amp;IF($I4314&lt;=TEXT(★完成資料!$A$1,"yyyymm"),TEXT(★完成資料!$A$1,"yyyymm"),"999999")&amp; " " &amp; LEFT(F4314 &amp; "          ",10))))</f>
        <v xml:space="preserve">L O 202203 yyyy00 HV        </v>
      </c>
      <c r="B4314" s="68" t="s">
        <v>229</v>
      </c>
      <c r="C4314" s="68" t="s">
        <v>466</v>
      </c>
      <c r="D4314" s="68" t="s">
        <v>271</v>
      </c>
      <c r="E4314" s="68" t="s">
        <v>531</v>
      </c>
      <c r="F4314" s="68" t="s">
        <v>360</v>
      </c>
      <c r="G4314" s="68" t="s">
        <v>77</v>
      </c>
      <c r="H4314" s="68" t="s">
        <v>273</v>
      </c>
      <c r="I4314" s="68" t="s">
        <v>641</v>
      </c>
      <c r="J4314" s="65">
        <v>34</v>
      </c>
      <c r="K4314" s="65">
        <v>40</v>
      </c>
      <c r="L4314" s="65">
        <v>425</v>
      </c>
      <c r="M4314" s="65" t="s">
        <v>379</v>
      </c>
    </row>
    <row r="4315" spans="1:13" ht="12.75" customHeight="1">
      <c r="A4315" s="65" t="str">
        <f>IF(ROW()=1,"KEY",IF(ISNA(VLOOKUP(B4315,車名対応マスタ!B:D,3,FALSE)),"",IF(VLOOKUP(B4315,車名対応マスタ!B:D,3,FALSE)="","",$D4315&amp;" "&amp;IF($G4315="9","J","O")&amp;" "&amp;$I4315&amp;" "&amp;IF($I4315&lt;=TEXT(★完成資料!$A$1,"yyyymm"),TEXT(★完成資料!$A$1,"yyyymm"),"999999")&amp; " " &amp; LEFT(F4315 &amp; "          ",10))))</f>
        <v xml:space="preserve">L O 202204 yyyy00 HV        </v>
      </c>
      <c r="B4315" s="68" t="s">
        <v>229</v>
      </c>
      <c r="C4315" s="68" t="s">
        <v>466</v>
      </c>
      <c r="D4315" s="68" t="s">
        <v>271</v>
      </c>
      <c r="E4315" s="68" t="s">
        <v>531</v>
      </c>
      <c r="F4315" s="68" t="s">
        <v>360</v>
      </c>
      <c r="G4315" s="68" t="s">
        <v>77</v>
      </c>
      <c r="H4315" s="68" t="s">
        <v>273</v>
      </c>
      <c r="I4315" s="68" t="s">
        <v>642</v>
      </c>
      <c r="J4315" s="65">
        <v>21</v>
      </c>
      <c r="K4315" s="65">
        <v>31</v>
      </c>
      <c r="L4315" s="65">
        <v>425</v>
      </c>
      <c r="M4315" s="65" t="s">
        <v>379</v>
      </c>
    </row>
    <row r="4316" spans="1:13" ht="12.75" customHeight="1">
      <c r="A4316" s="65" t="str">
        <f>IF(ROW()=1,"KEY",IF(ISNA(VLOOKUP(B4316,車名対応マスタ!B:D,3,FALSE)),"",IF(VLOOKUP(B4316,車名対応マスタ!B:D,3,FALSE)="","",$D4316&amp;" "&amp;IF($G4316="9","J","O")&amp;" "&amp;$I4316&amp;" "&amp;IF($I4316&lt;=TEXT(★完成資料!$A$1,"yyyymm"),TEXT(★完成資料!$A$1,"yyyymm"),"999999")&amp; " " &amp; LEFT(F4316 &amp; "          ",10))))</f>
        <v xml:space="preserve">L O 202205 yyyy00 HV        </v>
      </c>
      <c r="B4316" s="68" t="s">
        <v>229</v>
      </c>
      <c r="C4316" s="68" t="s">
        <v>466</v>
      </c>
      <c r="D4316" s="68" t="s">
        <v>271</v>
      </c>
      <c r="E4316" s="68" t="s">
        <v>531</v>
      </c>
      <c r="F4316" s="68" t="s">
        <v>360</v>
      </c>
      <c r="G4316" s="68" t="s">
        <v>77</v>
      </c>
      <c r="H4316" s="68" t="s">
        <v>273</v>
      </c>
      <c r="I4316" s="68" t="s">
        <v>647</v>
      </c>
      <c r="J4316" s="65">
        <v>19</v>
      </c>
      <c r="K4316" s="65">
        <v>24</v>
      </c>
      <c r="L4316" s="65">
        <v>425</v>
      </c>
      <c r="M4316" s="65" t="s">
        <v>379</v>
      </c>
    </row>
    <row r="4317" spans="1:13" ht="12.75" customHeight="1">
      <c r="A4317" s="65" t="str">
        <f>IF(ROW()=1,"KEY",IF(ISNA(VLOOKUP(B4317,車名対応マスタ!B:D,3,FALSE)),"",IF(VLOOKUP(B4317,車名対応マスタ!B:D,3,FALSE)="","",$D4317&amp;" "&amp;IF($G4317="9","J","O")&amp;" "&amp;$I4317&amp;" "&amp;IF($I4317&lt;=TEXT(★完成資料!$A$1,"yyyymm"),TEXT(★完成資料!$A$1,"yyyymm"),"999999")&amp; " " &amp; LEFT(F4317 &amp; "          ",10))))</f>
        <v xml:space="preserve">L O 202206 yyyy00 HV        </v>
      </c>
      <c r="B4317" s="68" t="s">
        <v>229</v>
      </c>
      <c r="C4317" s="68" t="s">
        <v>466</v>
      </c>
      <c r="D4317" s="68" t="s">
        <v>271</v>
      </c>
      <c r="E4317" s="68" t="s">
        <v>531</v>
      </c>
      <c r="F4317" s="68" t="s">
        <v>360</v>
      </c>
      <c r="G4317" s="68" t="s">
        <v>77</v>
      </c>
      <c r="H4317" s="68" t="s">
        <v>273</v>
      </c>
      <c r="I4317" s="68" t="s">
        <v>652</v>
      </c>
      <c r="J4317" s="65">
        <v>20</v>
      </c>
      <c r="K4317" s="65">
        <v>34</v>
      </c>
      <c r="L4317" s="65">
        <v>425</v>
      </c>
      <c r="M4317" s="65" t="s">
        <v>379</v>
      </c>
    </row>
    <row r="4318" spans="1:13" ht="12.75" customHeight="1">
      <c r="A4318" s="65" t="str">
        <f>IF(ROW()=1,"KEY",IF(ISNA(VLOOKUP(B4318,車名対応マスタ!B:D,3,FALSE)),"",IF(VLOOKUP(B4318,車名対応マスタ!B:D,3,FALSE)="","",$D4318&amp;" "&amp;IF($G4318="9","J","O")&amp;" "&amp;$I4318&amp;" "&amp;IF($I4318&lt;=TEXT(★完成資料!$A$1,"yyyymm"),TEXT(★完成資料!$A$1,"yyyymm"),"999999")&amp; " " &amp; LEFT(F4318 &amp; "          ",10))))</f>
        <v xml:space="preserve">L O 202207 yyyy00 HV        </v>
      </c>
      <c r="B4318" s="68" t="s">
        <v>229</v>
      </c>
      <c r="C4318" s="68" t="s">
        <v>466</v>
      </c>
      <c r="D4318" s="68" t="s">
        <v>271</v>
      </c>
      <c r="E4318" s="68" t="s">
        <v>531</v>
      </c>
      <c r="F4318" s="68" t="s">
        <v>360</v>
      </c>
      <c r="G4318" s="68" t="s">
        <v>77</v>
      </c>
      <c r="H4318" s="68" t="s">
        <v>273</v>
      </c>
      <c r="I4318" s="68" t="s">
        <v>655</v>
      </c>
      <c r="J4318" s="65">
        <v>5</v>
      </c>
      <c r="K4318" s="65">
        <v>41</v>
      </c>
      <c r="L4318" s="65">
        <v>425</v>
      </c>
      <c r="M4318" s="65" t="s">
        <v>379</v>
      </c>
    </row>
    <row r="4319" spans="1:13" ht="12.75" customHeight="1">
      <c r="A4319" s="65" t="str">
        <f>IF(ROW()=1,"KEY",IF(ISNA(VLOOKUP(B4319,車名対応マスタ!B:D,3,FALSE)),"",IF(VLOOKUP(B4319,車名対応マスタ!B:D,3,FALSE)="","",$D4319&amp;" "&amp;IF($G4319="9","J","O")&amp;" "&amp;$I4319&amp;" "&amp;IF($I4319&lt;=TEXT(★完成資料!$A$1,"yyyymm"),TEXT(★完成資料!$A$1,"yyyymm"),"999999")&amp; " " &amp; LEFT(F4319 &amp; "          ",10))))</f>
        <v xml:space="preserve">L O 202208 yyyy00 HV        </v>
      </c>
      <c r="B4319" s="68" t="s">
        <v>229</v>
      </c>
      <c r="C4319" s="68" t="s">
        <v>466</v>
      </c>
      <c r="D4319" s="68" t="s">
        <v>271</v>
      </c>
      <c r="E4319" s="68" t="s">
        <v>531</v>
      </c>
      <c r="F4319" s="68" t="s">
        <v>360</v>
      </c>
      <c r="G4319" s="68" t="s">
        <v>77</v>
      </c>
      <c r="H4319" s="68" t="s">
        <v>273</v>
      </c>
      <c r="I4319" s="68" t="s">
        <v>656</v>
      </c>
      <c r="J4319" s="65">
        <v>14</v>
      </c>
      <c r="K4319" s="65">
        <v>39</v>
      </c>
      <c r="L4319" s="65">
        <v>425</v>
      </c>
      <c r="M4319" s="65" t="s">
        <v>379</v>
      </c>
    </row>
    <row r="4320" spans="1:13" ht="12.75" customHeight="1">
      <c r="A4320" s="65" t="str">
        <f>IF(ROW()=1,"KEY",IF(ISNA(VLOOKUP(B4320,車名対応マスタ!B:D,3,FALSE)),"",IF(VLOOKUP(B4320,車名対応マスタ!B:D,3,FALSE)="","",$D4320&amp;" "&amp;IF($G4320="9","J","O")&amp;" "&amp;$I4320&amp;" "&amp;IF($I4320&lt;=TEXT(★完成資料!$A$1,"yyyymm"),TEXT(★完成資料!$A$1,"yyyymm"),"999999")&amp; " " &amp; LEFT(F4320 &amp; "          ",10))))</f>
        <v xml:space="preserve">L O 202209 yyyy00 HV        </v>
      </c>
      <c r="B4320" s="68" t="s">
        <v>229</v>
      </c>
      <c r="C4320" s="68" t="s">
        <v>466</v>
      </c>
      <c r="D4320" s="68" t="s">
        <v>271</v>
      </c>
      <c r="E4320" s="68" t="s">
        <v>531</v>
      </c>
      <c r="F4320" s="68" t="s">
        <v>360</v>
      </c>
      <c r="G4320" s="68" t="s">
        <v>77</v>
      </c>
      <c r="H4320" s="68" t="s">
        <v>273</v>
      </c>
      <c r="I4320" s="68" t="s">
        <v>657</v>
      </c>
      <c r="J4320" s="65">
        <v>30</v>
      </c>
      <c r="K4320" s="65">
        <v>31</v>
      </c>
      <c r="L4320" s="65">
        <v>425</v>
      </c>
      <c r="M4320" s="65" t="s">
        <v>379</v>
      </c>
    </row>
    <row r="4321" spans="1:13" ht="12.75" customHeight="1">
      <c r="A4321" s="65" t="str">
        <f>IF(ROW()=1,"KEY",IF(ISNA(VLOOKUP(B4321,車名対応マスタ!B:D,3,FALSE)),"",IF(VLOOKUP(B4321,車名対応マスタ!B:D,3,FALSE)="","",$D4321&amp;" "&amp;IF($G4321="9","J","O")&amp;" "&amp;$I4321&amp;" "&amp;IF($I4321&lt;=TEXT(★完成資料!$A$1,"yyyymm"),TEXT(★完成資料!$A$1,"yyyymm"),"999999")&amp; " " &amp; LEFT(F4321 &amp; "          ",10))))</f>
        <v xml:space="preserve">L O 202210 yyyy00 HV        </v>
      </c>
      <c r="B4321" s="68" t="s">
        <v>229</v>
      </c>
      <c r="C4321" s="68" t="s">
        <v>466</v>
      </c>
      <c r="D4321" s="68" t="s">
        <v>271</v>
      </c>
      <c r="E4321" s="68" t="s">
        <v>531</v>
      </c>
      <c r="F4321" s="68" t="s">
        <v>360</v>
      </c>
      <c r="G4321" s="68" t="s">
        <v>77</v>
      </c>
      <c r="H4321" s="68" t="s">
        <v>273</v>
      </c>
      <c r="I4321" s="68" t="s">
        <v>663</v>
      </c>
      <c r="J4321" s="65">
        <v>23</v>
      </c>
      <c r="K4321" s="65">
        <v>37</v>
      </c>
      <c r="L4321" s="65">
        <v>425</v>
      </c>
      <c r="M4321" s="65" t="s">
        <v>379</v>
      </c>
    </row>
    <row r="4322" spans="1:13" ht="12.75" customHeight="1">
      <c r="A4322" s="65" t="str">
        <f>IF(ROW()=1,"KEY",IF(ISNA(VLOOKUP(B4322,車名対応マスタ!B:D,3,FALSE)),"",IF(VLOOKUP(B4322,車名対応マスタ!B:D,3,FALSE)="","",$D4322&amp;" "&amp;IF($G4322="9","J","O")&amp;" "&amp;$I4322&amp;" "&amp;IF($I4322&lt;=TEXT(★完成資料!$A$1,"yyyymm"),TEXT(★完成資料!$A$1,"yyyymm"),"999999")&amp; " " &amp; LEFT(F4322 &amp; "          ",10))))</f>
        <v xml:space="preserve">L O 202201 yyyy00 HV        </v>
      </c>
      <c r="B4322" s="68" t="s">
        <v>229</v>
      </c>
      <c r="C4322" s="68" t="s">
        <v>466</v>
      </c>
      <c r="D4322" s="68" t="s">
        <v>271</v>
      </c>
      <c r="E4322" s="68" t="s">
        <v>531</v>
      </c>
      <c r="F4322" s="68" t="s">
        <v>360</v>
      </c>
      <c r="G4322" s="68" t="s">
        <v>77</v>
      </c>
      <c r="H4322" s="68" t="s">
        <v>273</v>
      </c>
      <c r="I4322" s="68" t="s">
        <v>639</v>
      </c>
      <c r="J4322" s="65">
        <v>8</v>
      </c>
      <c r="K4322" s="65">
        <v>3</v>
      </c>
      <c r="L4322" s="65">
        <v>429</v>
      </c>
      <c r="M4322" s="65" t="s">
        <v>380</v>
      </c>
    </row>
    <row r="4323" spans="1:13" ht="12.75" customHeight="1">
      <c r="A4323" s="65" t="str">
        <f>IF(ROW()=1,"KEY",IF(ISNA(VLOOKUP(B4323,車名対応マスタ!B:D,3,FALSE)),"",IF(VLOOKUP(B4323,車名対応マスタ!B:D,3,FALSE)="","",$D4323&amp;" "&amp;IF($G4323="9","J","O")&amp;" "&amp;$I4323&amp;" "&amp;IF($I4323&lt;=TEXT(★完成資料!$A$1,"yyyymm"),TEXT(★完成資料!$A$1,"yyyymm"),"999999")&amp; " " &amp; LEFT(F4323 &amp; "          ",10))))</f>
        <v xml:space="preserve">L O 202202 yyyy00 HV        </v>
      </c>
      <c r="B4323" s="68" t="s">
        <v>229</v>
      </c>
      <c r="C4323" s="68" t="s">
        <v>466</v>
      </c>
      <c r="D4323" s="68" t="s">
        <v>271</v>
      </c>
      <c r="E4323" s="68" t="s">
        <v>531</v>
      </c>
      <c r="F4323" s="68" t="s">
        <v>360</v>
      </c>
      <c r="G4323" s="68" t="s">
        <v>77</v>
      </c>
      <c r="H4323" s="68" t="s">
        <v>273</v>
      </c>
      <c r="I4323" s="68" t="s">
        <v>640</v>
      </c>
      <c r="J4323" s="65">
        <v>5</v>
      </c>
      <c r="K4323" s="65">
        <v>2</v>
      </c>
      <c r="L4323" s="65">
        <v>429</v>
      </c>
      <c r="M4323" s="65" t="s">
        <v>380</v>
      </c>
    </row>
    <row r="4324" spans="1:13" ht="12.75" customHeight="1">
      <c r="A4324" s="65" t="str">
        <f>IF(ROW()=1,"KEY",IF(ISNA(VLOOKUP(B4324,車名対応マスタ!B:D,3,FALSE)),"",IF(VLOOKUP(B4324,車名対応マスタ!B:D,3,FALSE)="","",$D4324&amp;" "&amp;IF($G4324="9","J","O")&amp;" "&amp;$I4324&amp;" "&amp;IF($I4324&lt;=TEXT(★完成資料!$A$1,"yyyymm"),TEXT(★完成資料!$A$1,"yyyymm"),"999999")&amp; " " &amp; LEFT(F4324 &amp; "          ",10))))</f>
        <v xml:space="preserve">L O 202203 yyyy00 HV        </v>
      </c>
      <c r="B4324" s="68" t="s">
        <v>229</v>
      </c>
      <c r="C4324" s="68" t="s">
        <v>466</v>
      </c>
      <c r="D4324" s="68" t="s">
        <v>271</v>
      </c>
      <c r="E4324" s="68" t="s">
        <v>531</v>
      </c>
      <c r="F4324" s="68" t="s">
        <v>360</v>
      </c>
      <c r="G4324" s="68" t="s">
        <v>77</v>
      </c>
      <c r="H4324" s="68" t="s">
        <v>273</v>
      </c>
      <c r="I4324" s="68" t="s">
        <v>641</v>
      </c>
      <c r="J4324" s="65">
        <v>11</v>
      </c>
      <c r="K4324" s="65">
        <v>8</v>
      </c>
      <c r="L4324" s="65">
        <v>429</v>
      </c>
      <c r="M4324" s="65" t="s">
        <v>380</v>
      </c>
    </row>
    <row r="4325" spans="1:13" ht="12.75" customHeight="1">
      <c r="A4325" s="65" t="str">
        <f>IF(ROW()=1,"KEY",IF(ISNA(VLOOKUP(B4325,車名対応マスタ!B:D,3,FALSE)),"",IF(VLOOKUP(B4325,車名対応マスタ!B:D,3,FALSE)="","",$D4325&amp;" "&amp;IF($G4325="9","J","O")&amp;" "&amp;$I4325&amp;" "&amp;IF($I4325&lt;=TEXT(★完成資料!$A$1,"yyyymm"),TEXT(★完成資料!$A$1,"yyyymm"),"999999")&amp; " " &amp; LEFT(F4325 &amp; "          ",10))))</f>
        <v xml:space="preserve">L O 202204 yyyy00 HV        </v>
      </c>
      <c r="B4325" s="68" t="s">
        <v>229</v>
      </c>
      <c r="C4325" s="68" t="s">
        <v>466</v>
      </c>
      <c r="D4325" s="68" t="s">
        <v>271</v>
      </c>
      <c r="E4325" s="68" t="s">
        <v>531</v>
      </c>
      <c r="F4325" s="68" t="s">
        <v>360</v>
      </c>
      <c r="G4325" s="68" t="s">
        <v>77</v>
      </c>
      <c r="H4325" s="68" t="s">
        <v>273</v>
      </c>
      <c r="I4325" s="68" t="s">
        <v>642</v>
      </c>
      <c r="J4325" s="65">
        <v>3</v>
      </c>
      <c r="K4325" s="65">
        <v>3</v>
      </c>
      <c r="L4325" s="65">
        <v>429</v>
      </c>
      <c r="M4325" s="65" t="s">
        <v>380</v>
      </c>
    </row>
    <row r="4326" spans="1:13" ht="12.75" customHeight="1">
      <c r="A4326" s="65" t="str">
        <f>IF(ROW()=1,"KEY",IF(ISNA(VLOOKUP(B4326,車名対応マスタ!B:D,3,FALSE)),"",IF(VLOOKUP(B4326,車名対応マスタ!B:D,3,FALSE)="","",$D4326&amp;" "&amp;IF($G4326="9","J","O")&amp;" "&amp;$I4326&amp;" "&amp;IF($I4326&lt;=TEXT(★完成資料!$A$1,"yyyymm"),TEXT(★完成資料!$A$1,"yyyymm"),"999999")&amp; " " &amp; LEFT(F4326 &amp; "          ",10))))</f>
        <v xml:space="preserve">L O 202205 yyyy00 HV        </v>
      </c>
      <c r="B4326" s="68" t="s">
        <v>229</v>
      </c>
      <c r="C4326" s="68" t="s">
        <v>466</v>
      </c>
      <c r="D4326" s="68" t="s">
        <v>271</v>
      </c>
      <c r="E4326" s="68" t="s">
        <v>531</v>
      </c>
      <c r="F4326" s="68" t="s">
        <v>360</v>
      </c>
      <c r="G4326" s="68" t="s">
        <v>77</v>
      </c>
      <c r="H4326" s="68" t="s">
        <v>273</v>
      </c>
      <c r="I4326" s="68" t="s">
        <v>647</v>
      </c>
      <c r="J4326" s="65">
        <v>13</v>
      </c>
      <c r="K4326" s="65">
        <v>5</v>
      </c>
      <c r="L4326" s="65">
        <v>429</v>
      </c>
      <c r="M4326" s="65" t="s">
        <v>380</v>
      </c>
    </row>
    <row r="4327" spans="1:13" ht="12.75" customHeight="1">
      <c r="A4327" s="65" t="str">
        <f>IF(ROW()=1,"KEY",IF(ISNA(VLOOKUP(B4327,車名対応マスタ!B:D,3,FALSE)),"",IF(VLOOKUP(B4327,車名対応マスタ!B:D,3,FALSE)="","",$D4327&amp;" "&amp;IF($G4327="9","J","O")&amp;" "&amp;$I4327&amp;" "&amp;IF($I4327&lt;=TEXT(★完成資料!$A$1,"yyyymm"),TEXT(★完成資料!$A$1,"yyyymm"),"999999")&amp; " " &amp; LEFT(F4327 &amp; "          ",10))))</f>
        <v xml:space="preserve">L O 202206 yyyy00 HV        </v>
      </c>
      <c r="B4327" s="68" t="s">
        <v>229</v>
      </c>
      <c r="C4327" s="68" t="s">
        <v>466</v>
      </c>
      <c r="D4327" s="68" t="s">
        <v>271</v>
      </c>
      <c r="E4327" s="68" t="s">
        <v>531</v>
      </c>
      <c r="F4327" s="68" t="s">
        <v>360</v>
      </c>
      <c r="G4327" s="68" t="s">
        <v>77</v>
      </c>
      <c r="H4327" s="68" t="s">
        <v>273</v>
      </c>
      <c r="I4327" s="68" t="s">
        <v>652</v>
      </c>
      <c r="J4327" s="65">
        <v>4</v>
      </c>
      <c r="K4327" s="65">
        <v>4</v>
      </c>
      <c r="L4327" s="65">
        <v>429</v>
      </c>
      <c r="M4327" s="65" t="s">
        <v>380</v>
      </c>
    </row>
    <row r="4328" spans="1:13" ht="12.75" customHeight="1">
      <c r="A4328" s="65" t="str">
        <f>IF(ROW()=1,"KEY",IF(ISNA(VLOOKUP(B4328,車名対応マスタ!B:D,3,FALSE)),"",IF(VLOOKUP(B4328,車名対応マスタ!B:D,3,FALSE)="","",$D4328&amp;" "&amp;IF($G4328="9","J","O")&amp;" "&amp;$I4328&amp;" "&amp;IF($I4328&lt;=TEXT(★完成資料!$A$1,"yyyymm"),TEXT(★完成資料!$A$1,"yyyymm"),"999999")&amp; " " &amp; LEFT(F4328 &amp; "          ",10))))</f>
        <v xml:space="preserve">L O 202207 yyyy00 HV        </v>
      </c>
      <c r="B4328" s="68" t="s">
        <v>229</v>
      </c>
      <c r="C4328" s="68" t="s">
        <v>466</v>
      </c>
      <c r="D4328" s="68" t="s">
        <v>271</v>
      </c>
      <c r="E4328" s="68" t="s">
        <v>531</v>
      </c>
      <c r="F4328" s="68" t="s">
        <v>360</v>
      </c>
      <c r="G4328" s="68" t="s">
        <v>77</v>
      </c>
      <c r="H4328" s="68" t="s">
        <v>273</v>
      </c>
      <c r="I4328" s="68" t="s">
        <v>655</v>
      </c>
      <c r="J4328" s="65">
        <v>2</v>
      </c>
      <c r="K4328" s="65">
        <v>20</v>
      </c>
      <c r="L4328" s="65">
        <v>429</v>
      </c>
      <c r="M4328" s="65" t="s">
        <v>380</v>
      </c>
    </row>
    <row r="4329" spans="1:13" ht="12.75" customHeight="1">
      <c r="A4329" s="65" t="str">
        <f>IF(ROW()=1,"KEY",IF(ISNA(VLOOKUP(B4329,車名対応マスタ!B:D,3,FALSE)),"",IF(VLOOKUP(B4329,車名対応マスタ!B:D,3,FALSE)="","",$D4329&amp;" "&amp;IF($G4329="9","J","O")&amp;" "&amp;$I4329&amp;" "&amp;IF($I4329&lt;=TEXT(★完成資料!$A$1,"yyyymm"),TEXT(★完成資料!$A$1,"yyyymm"),"999999")&amp; " " &amp; LEFT(F4329 &amp; "          ",10))))</f>
        <v xml:space="preserve">L O 202208 yyyy00 HV        </v>
      </c>
      <c r="B4329" s="68" t="s">
        <v>229</v>
      </c>
      <c r="C4329" s="68" t="s">
        <v>466</v>
      </c>
      <c r="D4329" s="68" t="s">
        <v>271</v>
      </c>
      <c r="E4329" s="68" t="s">
        <v>531</v>
      </c>
      <c r="F4329" s="68" t="s">
        <v>360</v>
      </c>
      <c r="G4329" s="68" t="s">
        <v>77</v>
      </c>
      <c r="H4329" s="68" t="s">
        <v>273</v>
      </c>
      <c r="I4329" s="68" t="s">
        <v>656</v>
      </c>
      <c r="J4329" s="65">
        <v>1</v>
      </c>
      <c r="K4329" s="65">
        <v>8</v>
      </c>
      <c r="L4329" s="65">
        <v>429</v>
      </c>
      <c r="M4329" s="65" t="s">
        <v>380</v>
      </c>
    </row>
    <row r="4330" spans="1:13" ht="12.75" customHeight="1">
      <c r="A4330" s="65" t="str">
        <f>IF(ROW()=1,"KEY",IF(ISNA(VLOOKUP(B4330,車名対応マスタ!B:D,3,FALSE)),"",IF(VLOOKUP(B4330,車名対応マスタ!B:D,3,FALSE)="","",$D4330&amp;" "&amp;IF($G4330="9","J","O")&amp;" "&amp;$I4330&amp;" "&amp;IF($I4330&lt;=TEXT(★完成資料!$A$1,"yyyymm"),TEXT(★完成資料!$A$1,"yyyymm"),"999999")&amp; " " &amp; LEFT(F4330 &amp; "          ",10))))</f>
        <v xml:space="preserve">L O 202209 yyyy00 HV        </v>
      </c>
      <c r="B4330" s="68" t="s">
        <v>229</v>
      </c>
      <c r="C4330" s="68" t="s">
        <v>466</v>
      </c>
      <c r="D4330" s="68" t="s">
        <v>271</v>
      </c>
      <c r="E4330" s="68" t="s">
        <v>531</v>
      </c>
      <c r="F4330" s="68" t="s">
        <v>360</v>
      </c>
      <c r="G4330" s="68" t="s">
        <v>77</v>
      </c>
      <c r="H4330" s="68" t="s">
        <v>273</v>
      </c>
      <c r="I4330" s="68" t="s">
        <v>657</v>
      </c>
      <c r="J4330" s="65">
        <v>8</v>
      </c>
      <c r="K4330" s="65">
        <v>5</v>
      </c>
      <c r="L4330" s="65">
        <v>429</v>
      </c>
      <c r="M4330" s="65" t="s">
        <v>380</v>
      </c>
    </row>
    <row r="4331" spans="1:13" ht="12.75" customHeight="1">
      <c r="A4331" s="65" t="str">
        <f>IF(ROW()=1,"KEY",IF(ISNA(VLOOKUP(B4331,車名対応マスタ!B:D,3,FALSE)),"",IF(VLOOKUP(B4331,車名対応マスタ!B:D,3,FALSE)="","",$D4331&amp;" "&amp;IF($G4331="9","J","O")&amp;" "&amp;$I4331&amp;" "&amp;IF($I4331&lt;=TEXT(★完成資料!$A$1,"yyyymm"),TEXT(★完成資料!$A$1,"yyyymm"),"999999")&amp; " " &amp; LEFT(F4331 &amp; "          ",10))))</f>
        <v xml:space="preserve">L O 202210 yyyy00 HV        </v>
      </c>
      <c r="B4331" s="68" t="s">
        <v>229</v>
      </c>
      <c r="C4331" s="68" t="s">
        <v>466</v>
      </c>
      <c r="D4331" s="68" t="s">
        <v>271</v>
      </c>
      <c r="E4331" s="68" t="s">
        <v>531</v>
      </c>
      <c r="F4331" s="68" t="s">
        <v>360</v>
      </c>
      <c r="G4331" s="68" t="s">
        <v>77</v>
      </c>
      <c r="H4331" s="68" t="s">
        <v>273</v>
      </c>
      <c r="I4331" s="68" t="s">
        <v>663</v>
      </c>
      <c r="J4331" s="65">
        <v>0</v>
      </c>
      <c r="K4331" s="65">
        <v>6</v>
      </c>
      <c r="L4331" s="65">
        <v>429</v>
      </c>
      <c r="M4331" s="65" t="s">
        <v>380</v>
      </c>
    </row>
    <row r="4332" spans="1:13" ht="12.75" customHeight="1">
      <c r="A4332" s="65" t="str">
        <f>IF(ROW()=1,"KEY",IF(ISNA(VLOOKUP(B4332,車名対応マスタ!B:D,3,FALSE)),"",IF(VLOOKUP(B4332,車名対応マスタ!B:D,3,FALSE)="","",$D4332&amp;" "&amp;IF($G4332="9","J","O")&amp;" "&amp;$I4332&amp;" "&amp;IF($I4332&lt;=TEXT(★完成資料!$A$1,"yyyymm"),TEXT(★完成資料!$A$1,"yyyymm"),"999999")&amp; " " &amp; LEFT(F4332 &amp; "          ",10))))</f>
        <v xml:space="preserve">L O 202201 yyyy00 HV        </v>
      </c>
      <c r="B4332" s="68" t="s">
        <v>229</v>
      </c>
      <c r="C4332" s="68" t="s">
        <v>466</v>
      </c>
      <c r="D4332" s="68" t="s">
        <v>271</v>
      </c>
      <c r="E4332" s="68" t="s">
        <v>531</v>
      </c>
      <c r="F4332" s="68" t="s">
        <v>360</v>
      </c>
      <c r="G4332" s="68" t="s">
        <v>77</v>
      </c>
      <c r="H4332" s="68" t="s">
        <v>273</v>
      </c>
      <c r="I4332" s="68" t="s">
        <v>639</v>
      </c>
      <c r="J4332" s="65">
        <v>16</v>
      </c>
      <c r="K4332" s="65">
        <v>13</v>
      </c>
      <c r="L4332" s="65">
        <v>409</v>
      </c>
      <c r="M4332" s="65" t="s">
        <v>281</v>
      </c>
    </row>
    <row r="4333" spans="1:13" ht="12.75" customHeight="1">
      <c r="A4333" s="65" t="str">
        <f>IF(ROW()=1,"KEY",IF(ISNA(VLOOKUP(B4333,車名対応マスタ!B:D,3,FALSE)),"",IF(VLOOKUP(B4333,車名対応マスタ!B:D,3,FALSE)="","",$D4333&amp;" "&amp;IF($G4333="9","J","O")&amp;" "&amp;$I4333&amp;" "&amp;IF($I4333&lt;=TEXT(★完成資料!$A$1,"yyyymm"),TEXT(★完成資料!$A$1,"yyyymm"),"999999")&amp; " " &amp; LEFT(F4333 &amp; "          ",10))))</f>
        <v xml:space="preserve">L O 202202 yyyy00 HV        </v>
      </c>
      <c r="B4333" s="68" t="s">
        <v>229</v>
      </c>
      <c r="C4333" s="68" t="s">
        <v>466</v>
      </c>
      <c r="D4333" s="68" t="s">
        <v>271</v>
      </c>
      <c r="E4333" s="68" t="s">
        <v>531</v>
      </c>
      <c r="F4333" s="68" t="s">
        <v>360</v>
      </c>
      <c r="G4333" s="68" t="s">
        <v>77</v>
      </c>
      <c r="H4333" s="68" t="s">
        <v>273</v>
      </c>
      <c r="I4333" s="68" t="s">
        <v>640</v>
      </c>
      <c r="J4333" s="65">
        <v>2</v>
      </c>
      <c r="K4333" s="65">
        <v>7</v>
      </c>
      <c r="L4333" s="65">
        <v>409</v>
      </c>
      <c r="M4333" s="65" t="s">
        <v>281</v>
      </c>
    </row>
    <row r="4334" spans="1:13" ht="12.75" customHeight="1">
      <c r="A4334" s="65" t="str">
        <f>IF(ROW()=1,"KEY",IF(ISNA(VLOOKUP(B4334,車名対応マスタ!B:D,3,FALSE)),"",IF(VLOOKUP(B4334,車名対応マスタ!B:D,3,FALSE)="","",$D4334&amp;" "&amp;IF($G4334="9","J","O")&amp;" "&amp;$I4334&amp;" "&amp;IF($I4334&lt;=TEXT(★完成資料!$A$1,"yyyymm"),TEXT(★完成資料!$A$1,"yyyymm"),"999999")&amp; " " &amp; LEFT(F4334 &amp; "          ",10))))</f>
        <v xml:space="preserve">L O 202203 yyyy00 HV        </v>
      </c>
      <c r="B4334" s="68" t="s">
        <v>229</v>
      </c>
      <c r="C4334" s="68" t="s">
        <v>466</v>
      </c>
      <c r="D4334" s="68" t="s">
        <v>271</v>
      </c>
      <c r="E4334" s="68" t="s">
        <v>531</v>
      </c>
      <c r="F4334" s="68" t="s">
        <v>360</v>
      </c>
      <c r="G4334" s="68" t="s">
        <v>77</v>
      </c>
      <c r="H4334" s="68" t="s">
        <v>273</v>
      </c>
      <c r="I4334" s="68" t="s">
        <v>641</v>
      </c>
      <c r="J4334" s="65">
        <v>13</v>
      </c>
      <c r="K4334" s="65">
        <v>5</v>
      </c>
      <c r="L4334" s="65">
        <v>409</v>
      </c>
      <c r="M4334" s="65" t="s">
        <v>281</v>
      </c>
    </row>
    <row r="4335" spans="1:13" ht="12.75" customHeight="1">
      <c r="A4335" s="65" t="str">
        <f>IF(ROW()=1,"KEY",IF(ISNA(VLOOKUP(B4335,車名対応マスタ!B:D,3,FALSE)),"",IF(VLOOKUP(B4335,車名対応マスタ!B:D,3,FALSE)="","",$D4335&amp;" "&amp;IF($G4335="9","J","O")&amp;" "&amp;$I4335&amp;" "&amp;IF($I4335&lt;=TEXT(★完成資料!$A$1,"yyyymm"),TEXT(★完成資料!$A$1,"yyyymm"),"999999")&amp; " " &amp; LEFT(F4335 &amp; "          ",10))))</f>
        <v xml:space="preserve">L O 202204 yyyy00 HV        </v>
      </c>
      <c r="B4335" s="68" t="s">
        <v>229</v>
      </c>
      <c r="C4335" s="68" t="s">
        <v>466</v>
      </c>
      <c r="D4335" s="68" t="s">
        <v>271</v>
      </c>
      <c r="E4335" s="68" t="s">
        <v>531</v>
      </c>
      <c r="F4335" s="68" t="s">
        <v>360</v>
      </c>
      <c r="G4335" s="68" t="s">
        <v>77</v>
      </c>
      <c r="H4335" s="68" t="s">
        <v>273</v>
      </c>
      <c r="I4335" s="68" t="s">
        <v>642</v>
      </c>
      <c r="J4335" s="65">
        <v>6</v>
      </c>
      <c r="K4335" s="65">
        <v>7</v>
      </c>
      <c r="L4335" s="65">
        <v>409</v>
      </c>
      <c r="M4335" s="65" t="s">
        <v>281</v>
      </c>
    </row>
    <row r="4336" spans="1:13" ht="12.75" customHeight="1">
      <c r="A4336" s="65" t="str">
        <f>IF(ROW()=1,"KEY",IF(ISNA(VLOOKUP(B4336,車名対応マスタ!B:D,3,FALSE)),"",IF(VLOOKUP(B4336,車名対応マスタ!B:D,3,FALSE)="","",$D4336&amp;" "&amp;IF($G4336="9","J","O")&amp;" "&amp;$I4336&amp;" "&amp;IF($I4336&lt;=TEXT(★完成資料!$A$1,"yyyymm"),TEXT(★完成資料!$A$1,"yyyymm"),"999999")&amp; " " &amp; LEFT(F4336 &amp; "          ",10))))</f>
        <v xml:space="preserve">L O 202205 yyyy00 HV        </v>
      </c>
      <c r="B4336" s="68" t="s">
        <v>229</v>
      </c>
      <c r="C4336" s="68" t="s">
        <v>466</v>
      </c>
      <c r="D4336" s="68" t="s">
        <v>271</v>
      </c>
      <c r="E4336" s="68" t="s">
        <v>531</v>
      </c>
      <c r="F4336" s="68" t="s">
        <v>360</v>
      </c>
      <c r="G4336" s="68" t="s">
        <v>77</v>
      </c>
      <c r="H4336" s="68" t="s">
        <v>273</v>
      </c>
      <c r="I4336" s="68" t="s">
        <v>647</v>
      </c>
      <c r="J4336" s="65">
        <v>8</v>
      </c>
      <c r="K4336" s="65">
        <v>9</v>
      </c>
      <c r="L4336" s="65">
        <v>409</v>
      </c>
      <c r="M4336" s="65" t="s">
        <v>281</v>
      </c>
    </row>
    <row r="4337" spans="1:13" ht="12.75" customHeight="1">
      <c r="A4337" s="65" t="str">
        <f>IF(ROW()=1,"KEY",IF(ISNA(VLOOKUP(B4337,車名対応マスタ!B:D,3,FALSE)),"",IF(VLOOKUP(B4337,車名対応マスタ!B:D,3,FALSE)="","",$D4337&amp;" "&amp;IF($G4337="9","J","O")&amp;" "&amp;$I4337&amp;" "&amp;IF($I4337&lt;=TEXT(★完成資料!$A$1,"yyyymm"),TEXT(★完成資料!$A$1,"yyyymm"),"999999")&amp; " " &amp; LEFT(F4337 &amp; "          ",10))))</f>
        <v xml:space="preserve">L O 202206 yyyy00 HV        </v>
      </c>
      <c r="B4337" s="68" t="s">
        <v>229</v>
      </c>
      <c r="C4337" s="68" t="s">
        <v>466</v>
      </c>
      <c r="D4337" s="68" t="s">
        <v>271</v>
      </c>
      <c r="E4337" s="68" t="s">
        <v>531</v>
      </c>
      <c r="F4337" s="68" t="s">
        <v>360</v>
      </c>
      <c r="G4337" s="68" t="s">
        <v>77</v>
      </c>
      <c r="H4337" s="68" t="s">
        <v>273</v>
      </c>
      <c r="I4337" s="68" t="s">
        <v>652</v>
      </c>
      <c r="J4337" s="65">
        <v>3</v>
      </c>
      <c r="K4337" s="65">
        <v>7</v>
      </c>
      <c r="L4337" s="65">
        <v>409</v>
      </c>
      <c r="M4337" s="65" t="s">
        <v>281</v>
      </c>
    </row>
    <row r="4338" spans="1:13" ht="12.75" customHeight="1">
      <c r="A4338" s="65" t="str">
        <f>IF(ROW()=1,"KEY",IF(ISNA(VLOOKUP(B4338,車名対応マスタ!B:D,3,FALSE)),"",IF(VLOOKUP(B4338,車名対応マスタ!B:D,3,FALSE)="","",$D4338&amp;" "&amp;IF($G4338="9","J","O")&amp;" "&amp;$I4338&amp;" "&amp;IF($I4338&lt;=TEXT(★完成資料!$A$1,"yyyymm"),TEXT(★完成資料!$A$1,"yyyymm"),"999999")&amp; " " &amp; LEFT(F4338 &amp; "          ",10))))</f>
        <v xml:space="preserve">L O 202207 yyyy00 HV        </v>
      </c>
      <c r="B4338" s="68" t="s">
        <v>229</v>
      </c>
      <c r="C4338" s="68" t="s">
        <v>466</v>
      </c>
      <c r="D4338" s="68" t="s">
        <v>271</v>
      </c>
      <c r="E4338" s="68" t="s">
        <v>531</v>
      </c>
      <c r="F4338" s="68" t="s">
        <v>360</v>
      </c>
      <c r="G4338" s="68" t="s">
        <v>77</v>
      </c>
      <c r="H4338" s="68" t="s">
        <v>273</v>
      </c>
      <c r="I4338" s="68" t="s">
        <v>655</v>
      </c>
      <c r="J4338" s="65">
        <v>3</v>
      </c>
      <c r="K4338" s="65">
        <v>10</v>
      </c>
      <c r="L4338" s="65">
        <v>409</v>
      </c>
      <c r="M4338" s="65" t="s">
        <v>281</v>
      </c>
    </row>
    <row r="4339" spans="1:13" ht="12.75" customHeight="1">
      <c r="A4339" s="65" t="str">
        <f>IF(ROW()=1,"KEY",IF(ISNA(VLOOKUP(B4339,車名対応マスタ!B:D,3,FALSE)),"",IF(VLOOKUP(B4339,車名対応マスタ!B:D,3,FALSE)="","",$D4339&amp;" "&amp;IF($G4339="9","J","O")&amp;" "&amp;$I4339&amp;" "&amp;IF($I4339&lt;=TEXT(★完成資料!$A$1,"yyyymm"),TEXT(★完成資料!$A$1,"yyyymm"),"999999")&amp; " " &amp; LEFT(F4339 &amp; "          ",10))))</f>
        <v xml:space="preserve">L O 202208 yyyy00 HV        </v>
      </c>
      <c r="B4339" s="68" t="s">
        <v>229</v>
      </c>
      <c r="C4339" s="68" t="s">
        <v>466</v>
      </c>
      <c r="D4339" s="68" t="s">
        <v>271</v>
      </c>
      <c r="E4339" s="68" t="s">
        <v>531</v>
      </c>
      <c r="F4339" s="68" t="s">
        <v>360</v>
      </c>
      <c r="G4339" s="68" t="s">
        <v>77</v>
      </c>
      <c r="H4339" s="68" t="s">
        <v>273</v>
      </c>
      <c r="I4339" s="68" t="s">
        <v>656</v>
      </c>
      <c r="J4339" s="65">
        <v>2</v>
      </c>
      <c r="K4339" s="65">
        <v>7</v>
      </c>
      <c r="L4339" s="65">
        <v>409</v>
      </c>
      <c r="M4339" s="65" t="s">
        <v>281</v>
      </c>
    </row>
    <row r="4340" spans="1:13" ht="12.75" customHeight="1">
      <c r="A4340" s="65" t="str">
        <f>IF(ROW()=1,"KEY",IF(ISNA(VLOOKUP(B4340,車名対応マスタ!B:D,3,FALSE)),"",IF(VLOOKUP(B4340,車名対応マスタ!B:D,3,FALSE)="","",$D4340&amp;" "&amp;IF($G4340="9","J","O")&amp;" "&amp;$I4340&amp;" "&amp;IF($I4340&lt;=TEXT(★完成資料!$A$1,"yyyymm"),TEXT(★完成資料!$A$1,"yyyymm"),"999999")&amp; " " &amp; LEFT(F4340 &amp; "          ",10))))</f>
        <v xml:space="preserve">L O 202209 yyyy00 HV        </v>
      </c>
      <c r="B4340" s="68" t="s">
        <v>229</v>
      </c>
      <c r="C4340" s="68" t="s">
        <v>466</v>
      </c>
      <c r="D4340" s="68" t="s">
        <v>271</v>
      </c>
      <c r="E4340" s="68" t="s">
        <v>531</v>
      </c>
      <c r="F4340" s="68" t="s">
        <v>360</v>
      </c>
      <c r="G4340" s="68" t="s">
        <v>77</v>
      </c>
      <c r="H4340" s="68" t="s">
        <v>273</v>
      </c>
      <c r="I4340" s="68" t="s">
        <v>657</v>
      </c>
      <c r="J4340" s="65">
        <v>7</v>
      </c>
      <c r="K4340" s="65">
        <v>7</v>
      </c>
      <c r="L4340" s="65">
        <v>409</v>
      </c>
      <c r="M4340" s="65" t="s">
        <v>281</v>
      </c>
    </row>
    <row r="4341" spans="1:13" ht="12.75" customHeight="1">
      <c r="A4341" s="65" t="str">
        <f>IF(ROW()=1,"KEY",IF(ISNA(VLOOKUP(B4341,車名対応マスタ!B:D,3,FALSE)),"",IF(VLOOKUP(B4341,車名対応マスタ!B:D,3,FALSE)="","",$D4341&amp;" "&amp;IF($G4341="9","J","O")&amp;" "&amp;$I4341&amp;" "&amp;IF($I4341&lt;=TEXT(★完成資料!$A$1,"yyyymm"),TEXT(★完成資料!$A$1,"yyyymm"),"999999")&amp; " " &amp; LEFT(F4341 &amp; "          ",10))))</f>
        <v xml:space="preserve">L O 202210 yyyy00 HV        </v>
      </c>
      <c r="B4341" s="68" t="s">
        <v>229</v>
      </c>
      <c r="C4341" s="68" t="s">
        <v>466</v>
      </c>
      <c r="D4341" s="68" t="s">
        <v>271</v>
      </c>
      <c r="E4341" s="68" t="s">
        <v>531</v>
      </c>
      <c r="F4341" s="68" t="s">
        <v>360</v>
      </c>
      <c r="G4341" s="68" t="s">
        <v>77</v>
      </c>
      <c r="H4341" s="68" t="s">
        <v>273</v>
      </c>
      <c r="I4341" s="68" t="s">
        <v>663</v>
      </c>
      <c r="J4341" s="65">
        <v>5</v>
      </c>
      <c r="K4341" s="65">
        <v>7</v>
      </c>
      <c r="L4341" s="65">
        <v>409</v>
      </c>
      <c r="M4341" s="65" t="s">
        <v>281</v>
      </c>
    </row>
    <row r="4342" spans="1:13" ht="12.75" customHeight="1">
      <c r="A4342" s="65" t="str">
        <f>IF(ROW()=1,"KEY",IF(ISNA(VLOOKUP(B4342,車名対応マスタ!B:D,3,FALSE)),"",IF(VLOOKUP(B4342,車名対応マスタ!B:D,3,FALSE)="","",$D4342&amp;" "&amp;IF($G4342="9","J","O")&amp;" "&amp;$I4342&amp;" "&amp;IF($I4342&lt;=TEXT(★完成資料!$A$1,"yyyymm"),TEXT(★完成資料!$A$1,"yyyymm"),"999999")&amp; " " &amp; LEFT(F4342 &amp; "          ",10))))</f>
        <v xml:space="preserve">L O 202201 yyyy00 HV        </v>
      </c>
      <c r="B4342" s="68" t="s">
        <v>229</v>
      </c>
      <c r="C4342" s="68" t="s">
        <v>466</v>
      </c>
      <c r="D4342" s="68" t="s">
        <v>271</v>
      </c>
      <c r="E4342" s="68" t="s">
        <v>531</v>
      </c>
      <c r="F4342" s="68" t="s">
        <v>360</v>
      </c>
      <c r="G4342" s="68" t="s">
        <v>77</v>
      </c>
      <c r="H4342" s="68" t="s">
        <v>273</v>
      </c>
      <c r="I4342" s="68" t="s">
        <v>639</v>
      </c>
      <c r="J4342" s="65">
        <v>15</v>
      </c>
      <c r="K4342" s="65">
        <v>12</v>
      </c>
      <c r="L4342" s="65">
        <v>423</v>
      </c>
      <c r="M4342" s="65" t="s">
        <v>381</v>
      </c>
    </row>
    <row r="4343" spans="1:13" ht="12.75" customHeight="1">
      <c r="A4343" s="65" t="str">
        <f>IF(ROW()=1,"KEY",IF(ISNA(VLOOKUP(B4343,車名対応マスタ!B:D,3,FALSE)),"",IF(VLOOKUP(B4343,車名対応マスタ!B:D,3,FALSE)="","",$D4343&amp;" "&amp;IF($G4343="9","J","O")&amp;" "&amp;$I4343&amp;" "&amp;IF($I4343&lt;=TEXT(★完成資料!$A$1,"yyyymm"),TEXT(★完成資料!$A$1,"yyyymm"),"999999")&amp; " " &amp; LEFT(F4343 &amp; "          ",10))))</f>
        <v xml:space="preserve">L O 202202 yyyy00 HV        </v>
      </c>
      <c r="B4343" s="68" t="s">
        <v>229</v>
      </c>
      <c r="C4343" s="68" t="s">
        <v>466</v>
      </c>
      <c r="D4343" s="68" t="s">
        <v>271</v>
      </c>
      <c r="E4343" s="68" t="s">
        <v>531</v>
      </c>
      <c r="F4343" s="68" t="s">
        <v>360</v>
      </c>
      <c r="G4343" s="68" t="s">
        <v>77</v>
      </c>
      <c r="H4343" s="68" t="s">
        <v>273</v>
      </c>
      <c r="I4343" s="68" t="s">
        <v>640</v>
      </c>
      <c r="J4343" s="65">
        <v>7</v>
      </c>
      <c r="K4343" s="65">
        <v>2</v>
      </c>
      <c r="L4343" s="65">
        <v>423</v>
      </c>
      <c r="M4343" s="65" t="s">
        <v>381</v>
      </c>
    </row>
    <row r="4344" spans="1:13" ht="12.75" customHeight="1">
      <c r="A4344" s="65" t="str">
        <f>IF(ROW()=1,"KEY",IF(ISNA(VLOOKUP(B4344,車名対応マスタ!B:D,3,FALSE)),"",IF(VLOOKUP(B4344,車名対応マスタ!B:D,3,FALSE)="","",$D4344&amp;" "&amp;IF($G4344="9","J","O")&amp;" "&amp;$I4344&amp;" "&amp;IF($I4344&lt;=TEXT(★完成資料!$A$1,"yyyymm"),TEXT(★完成資料!$A$1,"yyyymm"),"999999")&amp; " " &amp; LEFT(F4344 &amp; "          ",10))))</f>
        <v xml:space="preserve">L O 202203 yyyy00 HV        </v>
      </c>
      <c r="B4344" s="68" t="s">
        <v>229</v>
      </c>
      <c r="C4344" s="68" t="s">
        <v>466</v>
      </c>
      <c r="D4344" s="68" t="s">
        <v>271</v>
      </c>
      <c r="E4344" s="68" t="s">
        <v>531</v>
      </c>
      <c r="F4344" s="68" t="s">
        <v>360</v>
      </c>
      <c r="G4344" s="68" t="s">
        <v>77</v>
      </c>
      <c r="H4344" s="68" t="s">
        <v>273</v>
      </c>
      <c r="I4344" s="68" t="s">
        <v>641</v>
      </c>
      <c r="J4344" s="65">
        <v>9</v>
      </c>
      <c r="K4344" s="65">
        <v>17</v>
      </c>
      <c r="L4344" s="65">
        <v>423</v>
      </c>
      <c r="M4344" s="65" t="s">
        <v>381</v>
      </c>
    </row>
    <row r="4345" spans="1:13" ht="12.75" customHeight="1">
      <c r="A4345" s="65" t="str">
        <f>IF(ROW()=1,"KEY",IF(ISNA(VLOOKUP(B4345,車名対応マスタ!B:D,3,FALSE)),"",IF(VLOOKUP(B4345,車名対応マスタ!B:D,3,FALSE)="","",$D4345&amp;" "&amp;IF($G4345="9","J","O")&amp;" "&amp;$I4345&amp;" "&amp;IF($I4345&lt;=TEXT(★完成資料!$A$1,"yyyymm"),TEXT(★完成資料!$A$1,"yyyymm"),"999999")&amp; " " &amp; LEFT(F4345 &amp; "          ",10))))</f>
        <v xml:space="preserve">L O 202204 yyyy00 HV        </v>
      </c>
      <c r="B4345" s="68" t="s">
        <v>229</v>
      </c>
      <c r="C4345" s="68" t="s">
        <v>466</v>
      </c>
      <c r="D4345" s="68" t="s">
        <v>271</v>
      </c>
      <c r="E4345" s="68" t="s">
        <v>531</v>
      </c>
      <c r="F4345" s="68" t="s">
        <v>360</v>
      </c>
      <c r="G4345" s="68" t="s">
        <v>77</v>
      </c>
      <c r="H4345" s="68" t="s">
        <v>273</v>
      </c>
      <c r="I4345" s="68" t="s">
        <v>642</v>
      </c>
      <c r="J4345" s="65">
        <v>9</v>
      </c>
      <c r="K4345" s="65">
        <v>6</v>
      </c>
      <c r="L4345" s="65">
        <v>423</v>
      </c>
      <c r="M4345" s="65" t="s">
        <v>381</v>
      </c>
    </row>
    <row r="4346" spans="1:13" ht="12.75" customHeight="1">
      <c r="A4346" s="65" t="str">
        <f>IF(ROW()=1,"KEY",IF(ISNA(VLOOKUP(B4346,車名対応マスタ!B:D,3,FALSE)),"",IF(VLOOKUP(B4346,車名対応マスタ!B:D,3,FALSE)="","",$D4346&amp;" "&amp;IF($G4346="9","J","O")&amp;" "&amp;$I4346&amp;" "&amp;IF($I4346&lt;=TEXT(★完成資料!$A$1,"yyyymm"),TEXT(★完成資料!$A$1,"yyyymm"),"999999")&amp; " " &amp; LEFT(F4346 &amp; "          ",10))))</f>
        <v xml:space="preserve">L O 202205 yyyy00 HV        </v>
      </c>
      <c r="B4346" s="68" t="s">
        <v>229</v>
      </c>
      <c r="C4346" s="68" t="s">
        <v>466</v>
      </c>
      <c r="D4346" s="68" t="s">
        <v>271</v>
      </c>
      <c r="E4346" s="68" t="s">
        <v>531</v>
      </c>
      <c r="F4346" s="68" t="s">
        <v>360</v>
      </c>
      <c r="G4346" s="68" t="s">
        <v>77</v>
      </c>
      <c r="H4346" s="68" t="s">
        <v>273</v>
      </c>
      <c r="I4346" s="68" t="s">
        <v>647</v>
      </c>
      <c r="J4346" s="65">
        <v>7</v>
      </c>
      <c r="K4346" s="65">
        <v>9</v>
      </c>
      <c r="L4346" s="65">
        <v>423</v>
      </c>
      <c r="M4346" s="65" t="s">
        <v>381</v>
      </c>
    </row>
    <row r="4347" spans="1:13" ht="12.75" customHeight="1">
      <c r="A4347" s="65" t="str">
        <f>IF(ROW()=1,"KEY",IF(ISNA(VLOOKUP(B4347,車名対応マスタ!B:D,3,FALSE)),"",IF(VLOOKUP(B4347,車名対応マスタ!B:D,3,FALSE)="","",$D4347&amp;" "&amp;IF($G4347="9","J","O")&amp;" "&amp;$I4347&amp;" "&amp;IF($I4347&lt;=TEXT(★完成資料!$A$1,"yyyymm"),TEXT(★完成資料!$A$1,"yyyymm"),"999999")&amp; " " &amp; LEFT(F4347 &amp; "          ",10))))</f>
        <v xml:space="preserve">L O 202206 yyyy00 HV        </v>
      </c>
      <c r="B4347" s="68" t="s">
        <v>229</v>
      </c>
      <c r="C4347" s="68" t="s">
        <v>466</v>
      </c>
      <c r="D4347" s="68" t="s">
        <v>271</v>
      </c>
      <c r="E4347" s="68" t="s">
        <v>531</v>
      </c>
      <c r="F4347" s="68" t="s">
        <v>360</v>
      </c>
      <c r="G4347" s="68" t="s">
        <v>77</v>
      </c>
      <c r="H4347" s="68" t="s">
        <v>273</v>
      </c>
      <c r="I4347" s="68" t="s">
        <v>652</v>
      </c>
      <c r="J4347" s="65">
        <v>13</v>
      </c>
      <c r="K4347" s="65">
        <v>14</v>
      </c>
      <c r="L4347" s="65">
        <v>423</v>
      </c>
      <c r="M4347" s="65" t="s">
        <v>381</v>
      </c>
    </row>
    <row r="4348" spans="1:13" ht="12.75" customHeight="1">
      <c r="A4348" s="65" t="str">
        <f>IF(ROW()=1,"KEY",IF(ISNA(VLOOKUP(B4348,車名対応マスタ!B:D,3,FALSE)),"",IF(VLOOKUP(B4348,車名対応マスタ!B:D,3,FALSE)="","",$D4348&amp;" "&amp;IF($G4348="9","J","O")&amp;" "&amp;$I4348&amp;" "&amp;IF($I4348&lt;=TEXT(★完成資料!$A$1,"yyyymm"),TEXT(★完成資料!$A$1,"yyyymm"),"999999")&amp; " " &amp; LEFT(F4348 &amp; "          ",10))))</f>
        <v xml:space="preserve">L O 202207 yyyy00 HV        </v>
      </c>
      <c r="B4348" s="68" t="s">
        <v>229</v>
      </c>
      <c r="C4348" s="68" t="s">
        <v>466</v>
      </c>
      <c r="D4348" s="68" t="s">
        <v>271</v>
      </c>
      <c r="E4348" s="68" t="s">
        <v>531</v>
      </c>
      <c r="F4348" s="68" t="s">
        <v>360</v>
      </c>
      <c r="G4348" s="68" t="s">
        <v>77</v>
      </c>
      <c r="H4348" s="68" t="s">
        <v>273</v>
      </c>
      <c r="I4348" s="68" t="s">
        <v>655</v>
      </c>
      <c r="J4348" s="65">
        <v>0</v>
      </c>
      <c r="K4348" s="65">
        <v>10</v>
      </c>
      <c r="L4348" s="65">
        <v>423</v>
      </c>
      <c r="M4348" s="65" t="s">
        <v>381</v>
      </c>
    </row>
    <row r="4349" spans="1:13" ht="12.75" customHeight="1">
      <c r="A4349" s="65" t="str">
        <f>IF(ROW()=1,"KEY",IF(ISNA(VLOOKUP(B4349,車名対応マスタ!B:D,3,FALSE)),"",IF(VLOOKUP(B4349,車名対応マスタ!B:D,3,FALSE)="","",$D4349&amp;" "&amp;IF($G4349="9","J","O")&amp;" "&amp;$I4349&amp;" "&amp;IF($I4349&lt;=TEXT(★完成資料!$A$1,"yyyymm"),TEXT(★完成資料!$A$1,"yyyymm"),"999999")&amp; " " &amp; LEFT(F4349 &amp; "          ",10))))</f>
        <v xml:space="preserve">L O 202208 yyyy00 HV        </v>
      </c>
      <c r="B4349" s="68" t="s">
        <v>229</v>
      </c>
      <c r="C4349" s="68" t="s">
        <v>466</v>
      </c>
      <c r="D4349" s="68" t="s">
        <v>271</v>
      </c>
      <c r="E4349" s="68" t="s">
        <v>531</v>
      </c>
      <c r="F4349" s="68" t="s">
        <v>360</v>
      </c>
      <c r="G4349" s="68" t="s">
        <v>77</v>
      </c>
      <c r="H4349" s="68" t="s">
        <v>273</v>
      </c>
      <c r="I4349" s="68" t="s">
        <v>656</v>
      </c>
      <c r="J4349" s="65">
        <v>3</v>
      </c>
      <c r="K4349" s="65">
        <v>15</v>
      </c>
      <c r="L4349" s="65">
        <v>423</v>
      </c>
      <c r="M4349" s="65" t="s">
        <v>381</v>
      </c>
    </row>
    <row r="4350" spans="1:13" ht="12.75" customHeight="1">
      <c r="A4350" s="65" t="str">
        <f>IF(ROW()=1,"KEY",IF(ISNA(VLOOKUP(B4350,車名対応マスタ!B:D,3,FALSE)),"",IF(VLOOKUP(B4350,車名対応マスタ!B:D,3,FALSE)="","",$D4350&amp;" "&amp;IF($G4350="9","J","O")&amp;" "&amp;$I4350&amp;" "&amp;IF($I4350&lt;=TEXT(★完成資料!$A$1,"yyyymm"),TEXT(★完成資料!$A$1,"yyyymm"),"999999")&amp; " " &amp; LEFT(F4350 &amp; "          ",10))))</f>
        <v xml:space="preserve">L O 202209 yyyy00 HV        </v>
      </c>
      <c r="B4350" s="68" t="s">
        <v>229</v>
      </c>
      <c r="C4350" s="68" t="s">
        <v>466</v>
      </c>
      <c r="D4350" s="68" t="s">
        <v>271</v>
      </c>
      <c r="E4350" s="68" t="s">
        <v>531</v>
      </c>
      <c r="F4350" s="68" t="s">
        <v>360</v>
      </c>
      <c r="G4350" s="68" t="s">
        <v>77</v>
      </c>
      <c r="H4350" s="68" t="s">
        <v>273</v>
      </c>
      <c r="I4350" s="68" t="s">
        <v>657</v>
      </c>
      <c r="J4350" s="65">
        <v>2</v>
      </c>
      <c r="K4350" s="65">
        <v>19</v>
      </c>
      <c r="L4350" s="65">
        <v>423</v>
      </c>
      <c r="M4350" s="65" t="s">
        <v>381</v>
      </c>
    </row>
    <row r="4351" spans="1:13" ht="12.75" customHeight="1">
      <c r="A4351" s="65" t="str">
        <f>IF(ROW()=1,"KEY",IF(ISNA(VLOOKUP(B4351,車名対応マスタ!B:D,3,FALSE)),"",IF(VLOOKUP(B4351,車名対応マスタ!B:D,3,FALSE)="","",$D4351&amp;" "&amp;IF($G4351="9","J","O")&amp;" "&amp;$I4351&amp;" "&amp;IF($I4351&lt;=TEXT(★完成資料!$A$1,"yyyymm"),TEXT(★完成資料!$A$1,"yyyymm"),"999999")&amp; " " &amp; LEFT(F4351 &amp; "          ",10))))</f>
        <v xml:space="preserve">L O 202210 yyyy00 HV        </v>
      </c>
      <c r="B4351" s="68" t="s">
        <v>229</v>
      </c>
      <c r="C4351" s="68" t="s">
        <v>466</v>
      </c>
      <c r="D4351" s="68" t="s">
        <v>271</v>
      </c>
      <c r="E4351" s="68" t="s">
        <v>531</v>
      </c>
      <c r="F4351" s="68" t="s">
        <v>360</v>
      </c>
      <c r="G4351" s="68" t="s">
        <v>77</v>
      </c>
      <c r="H4351" s="68" t="s">
        <v>273</v>
      </c>
      <c r="I4351" s="68" t="s">
        <v>663</v>
      </c>
      <c r="J4351" s="65">
        <v>8</v>
      </c>
      <c r="K4351" s="65">
        <v>25</v>
      </c>
      <c r="L4351" s="65">
        <v>423</v>
      </c>
      <c r="M4351" s="65" t="s">
        <v>381</v>
      </c>
    </row>
    <row r="4352" spans="1:13" ht="12.75" customHeight="1">
      <c r="A4352" s="65" t="str">
        <f>IF(ROW()=1,"KEY",IF(ISNA(VLOOKUP(B4352,車名対応マスタ!B:D,3,FALSE)),"",IF(VLOOKUP(B4352,車名対応マスタ!B:D,3,FALSE)="","",$D4352&amp;" "&amp;IF($G4352="9","J","O")&amp;" "&amp;$I4352&amp;" "&amp;IF($I4352&lt;=TEXT(★完成資料!$A$1,"yyyymm"),TEXT(★完成資料!$A$1,"yyyymm"),"999999")&amp; " " &amp; LEFT(F4352 &amp; "          ",10))))</f>
        <v xml:space="preserve">L O 202201 yyyy00 HV        </v>
      </c>
      <c r="B4352" s="68" t="s">
        <v>229</v>
      </c>
      <c r="C4352" s="68" t="s">
        <v>466</v>
      </c>
      <c r="D4352" s="68" t="s">
        <v>271</v>
      </c>
      <c r="E4352" s="68" t="s">
        <v>531</v>
      </c>
      <c r="F4352" s="68" t="s">
        <v>360</v>
      </c>
      <c r="G4352" s="68" t="s">
        <v>77</v>
      </c>
      <c r="H4352" s="68" t="s">
        <v>273</v>
      </c>
      <c r="I4352" s="68" t="s">
        <v>639</v>
      </c>
      <c r="J4352" s="65">
        <v>47</v>
      </c>
      <c r="K4352" s="65">
        <v>24</v>
      </c>
      <c r="L4352" s="65">
        <v>420</v>
      </c>
      <c r="M4352" s="65" t="s">
        <v>274</v>
      </c>
    </row>
    <row r="4353" spans="1:13" ht="12.75" customHeight="1">
      <c r="A4353" s="65" t="str">
        <f>IF(ROW()=1,"KEY",IF(ISNA(VLOOKUP(B4353,車名対応マスタ!B:D,3,FALSE)),"",IF(VLOOKUP(B4353,車名対応マスタ!B:D,3,FALSE)="","",$D4353&amp;" "&amp;IF($G4353="9","J","O")&amp;" "&amp;$I4353&amp;" "&amp;IF($I4353&lt;=TEXT(★完成資料!$A$1,"yyyymm"),TEXT(★完成資料!$A$1,"yyyymm"),"999999")&amp; " " &amp; LEFT(F4353 &amp; "          ",10))))</f>
        <v xml:space="preserve">L O 202202 yyyy00 HV        </v>
      </c>
      <c r="B4353" s="68" t="s">
        <v>229</v>
      </c>
      <c r="C4353" s="68" t="s">
        <v>466</v>
      </c>
      <c r="D4353" s="68" t="s">
        <v>271</v>
      </c>
      <c r="E4353" s="68" t="s">
        <v>531</v>
      </c>
      <c r="F4353" s="68" t="s">
        <v>360</v>
      </c>
      <c r="G4353" s="68" t="s">
        <v>77</v>
      </c>
      <c r="H4353" s="68" t="s">
        <v>273</v>
      </c>
      <c r="I4353" s="68" t="s">
        <v>640</v>
      </c>
      <c r="J4353" s="65">
        <v>14</v>
      </c>
      <c r="K4353" s="65">
        <v>32</v>
      </c>
      <c r="L4353" s="65">
        <v>420</v>
      </c>
      <c r="M4353" s="65" t="s">
        <v>274</v>
      </c>
    </row>
    <row r="4354" spans="1:13" ht="12.75" customHeight="1">
      <c r="A4354" s="65" t="str">
        <f>IF(ROW()=1,"KEY",IF(ISNA(VLOOKUP(B4354,車名対応マスタ!B:D,3,FALSE)),"",IF(VLOOKUP(B4354,車名対応マスタ!B:D,3,FALSE)="","",$D4354&amp;" "&amp;IF($G4354="9","J","O")&amp;" "&amp;$I4354&amp;" "&amp;IF($I4354&lt;=TEXT(★完成資料!$A$1,"yyyymm"),TEXT(★完成資料!$A$1,"yyyymm"),"999999")&amp; " " &amp; LEFT(F4354 &amp; "          ",10))))</f>
        <v xml:space="preserve">L O 202203 yyyy00 HV        </v>
      </c>
      <c r="B4354" s="68" t="s">
        <v>229</v>
      </c>
      <c r="C4354" s="68" t="s">
        <v>466</v>
      </c>
      <c r="D4354" s="68" t="s">
        <v>271</v>
      </c>
      <c r="E4354" s="68" t="s">
        <v>531</v>
      </c>
      <c r="F4354" s="68" t="s">
        <v>360</v>
      </c>
      <c r="G4354" s="68" t="s">
        <v>77</v>
      </c>
      <c r="H4354" s="68" t="s">
        <v>273</v>
      </c>
      <c r="I4354" s="68" t="s">
        <v>641</v>
      </c>
      <c r="J4354" s="65">
        <v>8</v>
      </c>
      <c r="K4354" s="65">
        <v>27</v>
      </c>
      <c r="L4354" s="65">
        <v>420</v>
      </c>
      <c r="M4354" s="65" t="s">
        <v>274</v>
      </c>
    </row>
    <row r="4355" spans="1:13" ht="12.75" customHeight="1">
      <c r="A4355" s="65" t="str">
        <f>IF(ROW()=1,"KEY",IF(ISNA(VLOOKUP(B4355,車名対応マスタ!B:D,3,FALSE)),"",IF(VLOOKUP(B4355,車名対応マスタ!B:D,3,FALSE)="","",$D4355&amp;" "&amp;IF($G4355="9","J","O")&amp;" "&amp;$I4355&amp;" "&amp;IF($I4355&lt;=TEXT(★完成資料!$A$1,"yyyymm"),TEXT(★完成資料!$A$1,"yyyymm"),"999999")&amp; " " &amp; LEFT(F4355 &amp; "          ",10))))</f>
        <v xml:space="preserve">L O 202204 yyyy00 HV        </v>
      </c>
      <c r="B4355" s="68" t="s">
        <v>229</v>
      </c>
      <c r="C4355" s="68" t="s">
        <v>466</v>
      </c>
      <c r="D4355" s="68" t="s">
        <v>271</v>
      </c>
      <c r="E4355" s="68" t="s">
        <v>531</v>
      </c>
      <c r="F4355" s="68" t="s">
        <v>360</v>
      </c>
      <c r="G4355" s="68" t="s">
        <v>77</v>
      </c>
      <c r="H4355" s="68" t="s">
        <v>273</v>
      </c>
      <c r="I4355" s="68" t="s">
        <v>642</v>
      </c>
      <c r="J4355" s="65">
        <v>3</v>
      </c>
      <c r="K4355" s="65">
        <v>19</v>
      </c>
      <c r="L4355" s="65">
        <v>420</v>
      </c>
      <c r="M4355" s="65" t="s">
        <v>274</v>
      </c>
    </row>
    <row r="4356" spans="1:13" ht="12.75" customHeight="1">
      <c r="A4356" s="65" t="str">
        <f>IF(ROW()=1,"KEY",IF(ISNA(VLOOKUP(B4356,車名対応マスタ!B:D,3,FALSE)),"",IF(VLOOKUP(B4356,車名対応マスタ!B:D,3,FALSE)="","",$D4356&amp;" "&amp;IF($G4356="9","J","O")&amp;" "&amp;$I4356&amp;" "&amp;IF($I4356&lt;=TEXT(★完成資料!$A$1,"yyyymm"),TEXT(★完成資料!$A$1,"yyyymm"),"999999")&amp; " " &amp; LEFT(F4356 &amp; "          ",10))))</f>
        <v xml:space="preserve">L O 202205 yyyy00 HV        </v>
      </c>
      <c r="B4356" s="68" t="s">
        <v>229</v>
      </c>
      <c r="C4356" s="68" t="s">
        <v>466</v>
      </c>
      <c r="D4356" s="68" t="s">
        <v>271</v>
      </c>
      <c r="E4356" s="68" t="s">
        <v>531</v>
      </c>
      <c r="F4356" s="68" t="s">
        <v>360</v>
      </c>
      <c r="G4356" s="68" t="s">
        <v>77</v>
      </c>
      <c r="H4356" s="68" t="s">
        <v>273</v>
      </c>
      <c r="I4356" s="68" t="s">
        <v>647</v>
      </c>
      <c r="J4356" s="65">
        <v>1</v>
      </c>
      <c r="K4356" s="65">
        <v>23</v>
      </c>
      <c r="L4356" s="65">
        <v>420</v>
      </c>
      <c r="M4356" s="65" t="s">
        <v>274</v>
      </c>
    </row>
    <row r="4357" spans="1:13" ht="12.75" customHeight="1">
      <c r="A4357" s="65" t="str">
        <f>IF(ROW()=1,"KEY",IF(ISNA(VLOOKUP(B4357,車名対応マスタ!B:D,3,FALSE)),"",IF(VLOOKUP(B4357,車名対応マスタ!B:D,3,FALSE)="","",$D4357&amp;" "&amp;IF($G4357="9","J","O")&amp;" "&amp;$I4357&amp;" "&amp;IF($I4357&lt;=TEXT(★完成資料!$A$1,"yyyymm"),TEXT(★完成資料!$A$1,"yyyymm"),"999999")&amp; " " &amp; LEFT(F4357 &amp; "          ",10))))</f>
        <v xml:space="preserve">L O 202206 yyyy00 HV        </v>
      </c>
      <c r="B4357" s="68" t="s">
        <v>229</v>
      </c>
      <c r="C4357" s="68" t="s">
        <v>466</v>
      </c>
      <c r="D4357" s="68" t="s">
        <v>271</v>
      </c>
      <c r="E4357" s="68" t="s">
        <v>531</v>
      </c>
      <c r="F4357" s="68" t="s">
        <v>360</v>
      </c>
      <c r="G4357" s="68" t="s">
        <v>77</v>
      </c>
      <c r="H4357" s="68" t="s">
        <v>273</v>
      </c>
      <c r="I4357" s="68" t="s">
        <v>652</v>
      </c>
      <c r="J4357" s="65">
        <v>2</v>
      </c>
      <c r="K4357" s="65">
        <v>43</v>
      </c>
      <c r="L4357" s="65">
        <v>420</v>
      </c>
      <c r="M4357" s="65" t="s">
        <v>274</v>
      </c>
    </row>
    <row r="4358" spans="1:13" ht="12.75" customHeight="1">
      <c r="A4358" s="65" t="str">
        <f>IF(ROW()=1,"KEY",IF(ISNA(VLOOKUP(B4358,車名対応マスタ!B:D,3,FALSE)),"",IF(VLOOKUP(B4358,車名対応マスタ!B:D,3,FALSE)="","",$D4358&amp;" "&amp;IF($G4358="9","J","O")&amp;" "&amp;$I4358&amp;" "&amp;IF($I4358&lt;=TEXT(★完成資料!$A$1,"yyyymm"),TEXT(★完成資料!$A$1,"yyyymm"),"999999")&amp; " " &amp; LEFT(F4358 &amp; "          ",10))))</f>
        <v xml:space="preserve">L O 202207 yyyy00 HV        </v>
      </c>
      <c r="B4358" s="68" t="s">
        <v>229</v>
      </c>
      <c r="C4358" s="68" t="s">
        <v>466</v>
      </c>
      <c r="D4358" s="68" t="s">
        <v>271</v>
      </c>
      <c r="E4358" s="68" t="s">
        <v>531</v>
      </c>
      <c r="F4358" s="68" t="s">
        <v>360</v>
      </c>
      <c r="G4358" s="68" t="s">
        <v>77</v>
      </c>
      <c r="H4358" s="68" t="s">
        <v>273</v>
      </c>
      <c r="I4358" s="68" t="s">
        <v>655</v>
      </c>
      <c r="J4358" s="65">
        <v>0</v>
      </c>
      <c r="K4358" s="65">
        <v>19</v>
      </c>
      <c r="L4358" s="65">
        <v>420</v>
      </c>
      <c r="M4358" s="65" t="s">
        <v>274</v>
      </c>
    </row>
    <row r="4359" spans="1:13" ht="12.75" customHeight="1">
      <c r="A4359" s="65" t="str">
        <f>IF(ROW()=1,"KEY",IF(ISNA(VLOOKUP(B4359,車名対応マスタ!B:D,3,FALSE)),"",IF(VLOOKUP(B4359,車名対応マスタ!B:D,3,FALSE)="","",$D4359&amp;" "&amp;IF($G4359="9","J","O")&amp;" "&amp;$I4359&amp;" "&amp;IF($I4359&lt;=TEXT(★完成資料!$A$1,"yyyymm"),TEXT(★完成資料!$A$1,"yyyymm"),"999999")&amp; " " &amp; LEFT(F4359 &amp; "          ",10))))</f>
        <v xml:space="preserve">L O 202208 yyyy00 HV        </v>
      </c>
      <c r="B4359" s="68" t="s">
        <v>229</v>
      </c>
      <c r="C4359" s="68" t="s">
        <v>466</v>
      </c>
      <c r="D4359" s="68" t="s">
        <v>271</v>
      </c>
      <c r="E4359" s="68" t="s">
        <v>531</v>
      </c>
      <c r="F4359" s="68" t="s">
        <v>360</v>
      </c>
      <c r="G4359" s="68" t="s">
        <v>77</v>
      </c>
      <c r="H4359" s="68" t="s">
        <v>273</v>
      </c>
      <c r="I4359" s="68" t="s">
        <v>656</v>
      </c>
      <c r="J4359" s="65">
        <v>1</v>
      </c>
      <c r="K4359" s="65">
        <v>17</v>
      </c>
      <c r="L4359" s="65">
        <v>420</v>
      </c>
      <c r="M4359" s="65" t="s">
        <v>274</v>
      </c>
    </row>
    <row r="4360" spans="1:13" ht="12.75" customHeight="1">
      <c r="A4360" s="65" t="str">
        <f>IF(ROW()=1,"KEY",IF(ISNA(VLOOKUP(B4360,車名対応マスタ!B:D,3,FALSE)),"",IF(VLOOKUP(B4360,車名対応マスタ!B:D,3,FALSE)="","",$D4360&amp;" "&amp;IF($G4360="9","J","O")&amp;" "&amp;$I4360&amp;" "&amp;IF($I4360&lt;=TEXT(★完成資料!$A$1,"yyyymm"),TEXT(★完成資料!$A$1,"yyyymm"),"999999")&amp; " " &amp; LEFT(F4360 &amp; "          ",10))))</f>
        <v xml:space="preserve">L O 202209 yyyy00 HV        </v>
      </c>
      <c r="B4360" s="68" t="s">
        <v>229</v>
      </c>
      <c r="C4360" s="68" t="s">
        <v>466</v>
      </c>
      <c r="D4360" s="68" t="s">
        <v>271</v>
      </c>
      <c r="E4360" s="68" t="s">
        <v>531</v>
      </c>
      <c r="F4360" s="68" t="s">
        <v>360</v>
      </c>
      <c r="G4360" s="68" t="s">
        <v>77</v>
      </c>
      <c r="H4360" s="68" t="s">
        <v>273</v>
      </c>
      <c r="I4360" s="68" t="s">
        <v>657</v>
      </c>
      <c r="J4360" s="65">
        <v>1</v>
      </c>
      <c r="K4360" s="65">
        <v>5</v>
      </c>
      <c r="L4360" s="65">
        <v>420</v>
      </c>
      <c r="M4360" s="65" t="s">
        <v>274</v>
      </c>
    </row>
    <row r="4361" spans="1:13" ht="12.75" customHeight="1">
      <c r="A4361" s="65" t="str">
        <f>IF(ROW()=1,"KEY",IF(ISNA(VLOOKUP(B4361,車名対応マスタ!B:D,3,FALSE)),"",IF(VLOOKUP(B4361,車名対応マスタ!B:D,3,FALSE)="","",$D4361&amp;" "&amp;IF($G4361="9","J","O")&amp;" "&amp;$I4361&amp;" "&amp;IF($I4361&lt;=TEXT(★完成資料!$A$1,"yyyymm"),TEXT(★完成資料!$A$1,"yyyymm"),"999999")&amp; " " &amp; LEFT(F4361 &amp; "          ",10))))</f>
        <v xml:space="preserve">L O 202210 yyyy00 HV        </v>
      </c>
      <c r="B4361" s="68" t="s">
        <v>229</v>
      </c>
      <c r="C4361" s="68" t="s">
        <v>466</v>
      </c>
      <c r="D4361" s="68" t="s">
        <v>271</v>
      </c>
      <c r="E4361" s="68" t="s">
        <v>531</v>
      </c>
      <c r="F4361" s="68" t="s">
        <v>360</v>
      </c>
      <c r="G4361" s="68" t="s">
        <v>77</v>
      </c>
      <c r="H4361" s="68" t="s">
        <v>273</v>
      </c>
      <c r="I4361" s="68" t="s">
        <v>663</v>
      </c>
      <c r="K4361" s="65">
        <v>13</v>
      </c>
      <c r="L4361" s="65">
        <v>420</v>
      </c>
      <c r="M4361" s="65" t="s">
        <v>274</v>
      </c>
    </row>
    <row r="4362" spans="1:13" ht="12.75" customHeight="1">
      <c r="A4362" s="65" t="str">
        <f>IF(ROW()=1,"KEY",IF(ISNA(VLOOKUP(B4362,車名対応マスタ!B:D,3,FALSE)),"",IF(VLOOKUP(B4362,車名対応マスタ!B:D,3,FALSE)="","",$D4362&amp;" "&amp;IF($G4362="9","J","O")&amp;" "&amp;$I4362&amp;" "&amp;IF($I4362&lt;=TEXT(★完成資料!$A$1,"yyyymm"),TEXT(★完成資料!$A$1,"yyyymm"),"999999")&amp; " " &amp; LEFT(F4362 &amp; "          ",10))))</f>
        <v xml:space="preserve">L O 202201 yyyy00 HV        </v>
      </c>
      <c r="B4362" s="68" t="s">
        <v>229</v>
      </c>
      <c r="C4362" s="68" t="s">
        <v>466</v>
      </c>
      <c r="D4362" s="68" t="s">
        <v>271</v>
      </c>
      <c r="E4362" s="68" t="s">
        <v>531</v>
      </c>
      <c r="F4362" s="68" t="s">
        <v>360</v>
      </c>
      <c r="G4362" s="68" t="s">
        <v>77</v>
      </c>
      <c r="H4362" s="68" t="s">
        <v>273</v>
      </c>
      <c r="I4362" s="68" t="s">
        <v>639</v>
      </c>
      <c r="J4362" s="65">
        <v>7</v>
      </c>
      <c r="K4362" s="65">
        <v>4</v>
      </c>
      <c r="L4362" s="65">
        <v>603</v>
      </c>
      <c r="M4362" s="65" t="s">
        <v>263</v>
      </c>
    </row>
    <row r="4363" spans="1:13" ht="12.75" customHeight="1">
      <c r="A4363" s="65" t="str">
        <f>IF(ROW()=1,"KEY",IF(ISNA(VLOOKUP(B4363,車名対応マスタ!B:D,3,FALSE)),"",IF(VLOOKUP(B4363,車名対応マスタ!B:D,3,FALSE)="","",$D4363&amp;" "&amp;IF($G4363="9","J","O")&amp;" "&amp;$I4363&amp;" "&amp;IF($I4363&lt;=TEXT(★完成資料!$A$1,"yyyymm"),TEXT(★完成資料!$A$1,"yyyymm"),"999999")&amp; " " &amp; LEFT(F4363 &amp; "          ",10))))</f>
        <v xml:space="preserve">L O 202202 yyyy00 HV        </v>
      </c>
      <c r="B4363" s="68" t="s">
        <v>229</v>
      </c>
      <c r="C4363" s="68" t="s">
        <v>466</v>
      </c>
      <c r="D4363" s="68" t="s">
        <v>271</v>
      </c>
      <c r="E4363" s="68" t="s">
        <v>531</v>
      </c>
      <c r="F4363" s="68" t="s">
        <v>360</v>
      </c>
      <c r="G4363" s="68" t="s">
        <v>77</v>
      </c>
      <c r="H4363" s="68" t="s">
        <v>273</v>
      </c>
      <c r="I4363" s="68" t="s">
        <v>640</v>
      </c>
      <c r="J4363" s="65">
        <v>6</v>
      </c>
      <c r="K4363" s="65">
        <v>2</v>
      </c>
      <c r="L4363" s="65">
        <v>603</v>
      </c>
      <c r="M4363" s="65" t="s">
        <v>263</v>
      </c>
    </row>
    <row r="4364" spans="1:13" ht="12.75" customHeight="1">
      <c r="A4364" s="65" t="str">
        <f>IF(ROW()=1,"KEY",IF(ISNA(VLOOKUP(B4364,車名対応マスタ!B:D,3,FALSE)),"",IF(VLOOKUP(B4364,車名対応マスタ!B:D,3,FALSE)="","",$D4364&amp;" "&amp;IF($G4364="9","J","O")&amp;" "&amp;$I4364&amp;" "&amp;IF($I4364&lt;=TEXT(★完成資料!$A$1,"yyyymm"),TEXT(★完成資料!$A$1,"yyyymm"),"999999")&amp; " " &amp; LEFT(F4364 &amp; "          ",10))))</f>
        <v xml:space="preserve">L O 202203 yyyy00 HV        </v>
      </c>
      <c r="B4364" s="68" t="s">
        <v>229</v>
      </c>
      <c r="C4364" s="68" t="s">
        <v>466</v>
      </c>
      <c r="D4364" s="68" t="s">
        <v>271</v>
      </c>
      <c r="E4364" s="68" t="s">
        <v>531</v>
      </c>
      <c r="F4364" s="68" t="s">
        <v>360</v>
      </c>
      <c r="G4364" s="68" t="s">
        <v>77</v>
      </c>
      <c r="H4364" s="68" t="s">
        <v>273</v>
      </c>
      <c r="I4364" s="68" t="s">
        <v>641</v>
      </c>
      <c r="J4364" s="65">
        <v>4</v>
      </c>
      <c r="K4364" s="65">
        <v>3</v>
      </c>
      <c r="L4364" s="65">
        <v>603</v>
      </c>
      <c r="M4364" s="65" t="s">
        <v>263</v>
      </c>
    </row>
    <row r="4365" spans="1:13" ht="12.75" customHeight="1">
      <c r="A4365" s="65" t="str">
        <f>IF(ROW()=1,"KEY",IF(ISNA(VLOOKUP(B4365,車名対応マスタ!B:D,3,FALSE)),"",IF(VLOOKUP(B4365,車名対応マスタ!B:D,3,FALSE)="","",$D4365&amp;" "&amp;IF($G4365="9","J","O")&amp;" "&amp;$I4365&amp;" "&amp;IF($I4365&lt;=TEXT(★完成資料!$A$1,"yyyymm"),TEXT(★完成資料!$A$1,"yyyymm"),"999999")&amp; " " &amp; LEFT(F4365 &amp; "          ",10))))</f>
        <v xml:space="preserve">L O 202204 yyyy00 HV        </v>
      </c>
      <c r="B4365" s="68" t="s">
        <v>229</v>
      </c>
      <c r="C4365" s="68" t="s">
        <v>466</v>
      </c>
      <c r="D4365" s="68" t="s">
        <v>271</v>
      </c>
      <c r="E4365" s="68" t="s">
        <v>531</v>
      </c>
      <c r="F4365" s="68" t="s">
        <v>360</v>
      </c>
      <c r="G4365" s="68" t="s">
        <v>77</v>
      </c>
      <c r="H4365" s="68" t="s">
        <v>273</v>
      </c>
      <c r="I4365" s="68" t="s">
        <v>642</v>
      </c>
      <c r="J4365" s="65">
        <v>5</v>
      </c>
      <c r="K4365" s="65">
        <v>4</v>
      </c>
      <c r="L4365" s="65">
        <v>603</v>
      </c>
      <c r="M4365" s="65" t="s">
        <v>263</v>
      </c>
    </row>
    <row r="4366" spans="1:13" ht="12.75" customHeight="1">
      <c r="A4366" s="65" t="str">
        <f>IF(ROW()=1,"KEY",IF(ISNA(VLOOKUP(B4366,車名対応マスタ!B:D,3,FALSE)),"",IF(VLOOKUP(B4366,車名対応マスタ!B:D,3,FALSE)="","",$D4366&amp;" "&amp;IF($G4366="9","J","O")&amp;" "&amp;$I4366&amp;" "&amp;IF($I4366&lt;=TEXT(★完成資料!$A$1,"yyyymm"),TEXT(★完成資料!$A$1,"yyyymm"),"999999")&amp; " " &amp; LEFT(F4366 &amp; "          ",10))))</f>
        <v xml:space="preserve">L O 202205 yyyy00 HV        </v>
      </c>
      <c r="B4366" s="68" t="s">
        <v>229</v>
      </c>
      <c r="C4366" s="68" t="s">
        <v>466</v>
      </c>
      <c r="D4366" s="68" t="s">
        <v>271</v>
      </c>
      <c r="E4366" s="68" t="s">
        <v>531</v>
      </c>
      <c r="F4366" s="68" t="s">
        <v>360</v>
      </c>
      <c r="G4366" s="68" t="s">
        <v>77</v>
      </c>
      <c r="H4366" s="68" t="s">
        <v>273</v>
      </c>
      <c r="I4366" s="68" t="s">
        <v>647</v>
      </c>
      <c r="J4366" s="65">
        <v>1</v>
      </c>
      <c r="K4366" s="65">
        <v>2</v>
      </c>
      <c r="L4366" s="65">
        <v>603</v>
      </c>
      <c r="M4366" s="65" t="s">
        <v>263</v>
      </c>
    </row>
    <row r="4367" spans="1:13" ht="12.75" customHeight="1">
      <c r="A4367" s="65" t="str">
        <f>IF(ROW()=1,"KEY",IF(ISNA(VLOOKUP(B4367,車名対応マスタ!B:D,3,FALSE)),"",IF(VLOOKUP(B4367,車名対応マスタ!B:D,3,FALSE)="","",$D4367&amp;" "&amp;IF($G4367="9","J","O")&amp;" "&amp;$I4367&amp;" "&amp;IF($I4367&lt;=TEXT(★完成資料!$A$1,"yyyymm"),TEXT(★完成資料!$A$1,"yyyymm"),"999999")&amp; " " &amp; LEFT(F4367 &amp; "          ",10))))</f>
        <v xml:space="preserve">L O 202206 yyyy00 HV        </v>
      </c>
      <c r="B4367" s="68" t="s">
        <v>229</v>
      </c>
      <c r="C4367" s="68" t="s">
        <v>466</v>
      </c>
      <c r="D4367" s="68" t="s">
        <v>271</v>
      </c>
      <c r="E4367" s="68" t="s">
        <v>531</v>
      </c>
      <c r="F4367" s="68" t="s">
        <v>360</v>
      </c>
      <c r="G4367" s="68" t="s">
        <v>77</v>
      </c>
      <c r="H4367" s="68" t="s">
        <v>273</v>
      </c>
      <c r="I4367" s="68" t="s">
        <v>652</v>
      </c>
      <c r="J4367" s="65">
        <v>3</v>
      </c>
      <c r="K4367" s="65">
        <v>7</v>
      </c>
      <c r="L4367" s="65">
        <v>603</v>
      </c>
      <c r="M4367" s="65" t="s">
        <v>263</v>
      </c>
    </row>
    <row r="4368" spans="1:13" ht="12.75" customHeight="1">
      <c r="A4368" s="65" t="str">
        <f>IF(ROW()=1,"KEY",IF(ISNA(VLOOKUP(B4368,車名対応マスタ!B:D,3,FALSE)),"",IF(VLOOKUP(B4368,車名対応マスタ!B:D,3,FALSE)="","",$D4368&amp;" "&amp;IF($G4368="9","J","O")&amp;" "&amp;$I4368&amp;" "&amp;IF($I4368&lt;=TEXT(★完成資料!$A$1,"yyyymm"),TEXT(★完成資料!$A$1,"yyyymm"),"999999")&amp; " " &amp; LEFT(F4368 &amp; "          ",10))))</f>
        <v xml:space="preserve">L O 202207 yyyy00 HV        </v>
      </c>
      <c r="B4368" s="68" t="s">
        <v>229</v>
      </c>
      <c r="C4368" s="68" t="s">
        <v>466</v>
      </c>
      <c r="D4368" s="68" t="s">
        <v>271</v>
      </c>
      <c r="E4368" s="68" t="s">
        <v>531</v>
      </c>
      <c r="F4368" s="68" t="s">
        <v>360</v>
      </c>
      <c r="G4368" s="68" t="s">
        <v>77</v>
      </c>
      <c r="H4368" s="68" t="s">
        <v>273</v>
      </c>
      <c r="I4368" s="68" t="s">
        <v>655</v>
      </c>
      <c r="J4368" s="65">
        <v>0</v>
      </c>
      <c r="K4368" s="65">
        <v>8</v>
      </c>
      <c r="L4368" s="65">
        <v>603</v>
      </c>
      <c r="M4368" s="65" t="s">
        <v>263</v>
      </c>
    </row>
    <row r="4369" spans="1:13" ht="12.75" customHeight="1">
      <c r="A4369" s="65" t="str">
        <f>IF(ROW()=1,"KEY",IF(ISNA(VLOOKUP(B4369,車名対応マスタ!B:D,3,FALSE)),"",IF(VLOOKUP(B4369,車名対応マスタ!B:D,3,FALSE)="","",$D4369&amp;" "&amp;IF($G4369="9","J","O")&amp;" "&amp;$I4369&amp;" "&amp;IF($I4369&lt;=TEXT(★完成資料!$A$1,"yyyymm"),TEXT(★完成資料!$A$1,"yyyymm"),"999999")&amp; " " &amp; LEFT(F4369 &amp; "          ",10))))</f>
        <v xml:space="preserve">L O 202209 yyyy00 HV        </v>
      </c>
      <c r="B4369" s="68" t="s">
        <v>229</v>
      </c>
      <c r="C4369" s="68" t="s">
        <v>466</v>
      </c>
      <c r="D4369" s="68" t="s">
        <v>271</v>
      </c>
      <c r="E4369" s="68" t="s">
        <v>531</v>
      </c>
      <c r="F4369" s="68" t="s">
        <v>360</v>
      </c>
      <c r="G4369" s="68" t="s">
        <v>77</v>
      </c>
      <c r="H4369" s="68" t="s">
        <v>273</v>
      </c>
      <c r="I4369" s="68" t="s">
        <v>657</v>
      </c>
      <c r="J4369" s="65">
        <v>6</v>
      </c>
      <c r="K4369" s="65">
        <v>2</v>
      </c>
      <c r="L4369" s="65">
        <v>603</v>
      </c>
      <c r="M4369" s="65" t="s">
        <v>263</v>
      </c>
    </row>
    <row r="4370" spans="1:13" ht="12.75" customHeight="1">
      <c r="A4370" s="65" t="str">
        <f>IF(ROW()=1,"KEY",IF(ISNA(VLOOKUP(B4370,車名対応マスタ!B:D,3,FALSE)),"",IF(VLOOKUP(B4370,車名対応マスタ!B:D,3,FALSE)="","",$D4370&amp;" "&amp;IF($G4370="9","J","O")&amp;" "&amp;$I4370&amp;" "&amp;IF($I4370&lt;=TEXT(★完成資料!$A$1,"yyyymm"),TEXT(★完成資料!$A$1,"yyyymm"),"999999")&amp; " " &amp; LEFT(F4370 &amp; "          ",10))))</f>
        <v xml:space="preserve">L O 202210 yyyy00 HV        </v>
      </c>
      <c r="B4370" s="68" t="s">
        <v>229</v>
      </c>
      <c r="C4370" s="68" t="s">
        <v>466</v>
      </c>
      <c r="D4370" s="68" t="s">
        <v>271</v>
      </c>
      <c r="E4370" s="68" t="s">
        <v>531</v>
      </c>
      <c r="F4370" s="68" t="s">
        <v>360</v>
      </c>
      <c r="G4370" s="68" t="s">
        <v>77</v>
      </c>
      <c r="H4370" s="68" t="s">
        <v>273</v>
      </c>
      <c r="I4370" s="68" t="s">
        <v>663</v>
      </c>
      <c r="J4370" s="65">
        <v>6</v>
      </c>
      <c r="K4370" s="65">
        <v>3</v>
      </c>
      <c r="L4370" s="65">
        <v>603</v>
      </c>
      <c r="M4370" s="65" t="s">
        <v>263</v>
      </c>
    </row>
    <row r="4371" spans="1:13" ht="12.75" customHeight="1">
      <c r="A4371" s="65" t="str">
        <f>IF(ROW()=1,"KEY",IF(ISNA(VLOOKUP(B4371,車名対応マスタ!B:D,3,FALSE)),"",IF(VLOOKUP(B4371,車名対応マスタ!B:D,3,FALSE)="","",$D4371&amp;" "&amp;IF($G4371="9","J","O")&amp;" "&amp;$I4371&amp;" "&amp;IF($I4371&lt;=TEXT(★完成資料!$A$1,"yyyymm"),TEXT(★完成資料!$A$1,"yyyymm"),"999999")&amp; " " &amp; LEFT(F4371 &amp; "          ",10))))</f>
        <v xml:space="preserve">L O 202201 yyyy00 HV        </v>
      </c>
      <c r="B4371" s="68" t="s">
        <v>229</v>
      </c>
      <c r="C4371" s="68" t="s">
        <v>466</v>
      </c>
      <c r="D4371" s="68" t="s">
        <v>271</v>
      </c>
      <c r="E4371" s="68" t="s">
        <v>531</v>
      </c>
      <c r="F4371" s="68" t="s">
        <v>360</v>
      </c>
      <c r="G4371" s="68" t="s">
        <v>77</v>
      </c>
      <c r="H4371" s="68" t="s">
        <v>273</v>
      </c>
      <c r="I4371" s="68" t="s">
        <v>639</v>
      </c>
      <c r="J4371" s="65">
        <v>94</v>
      </c>
      <c r="K4371" s="65">
        <v>127</v>
      </c>
      <c r="L4371" s="65">
        <v>417</v>
      </c>
      <c r="M4371" s="65" t="s">
        <v>499</v>
      </c>
    </row>
    <row r="4372" spans="1:13" ht="12.75" customHeight="1">
      <c r="A4372" s="65" t="str">
        <f>IF(ROW()=1,"KEY",IF(ISNA(VLOOKUP(B4372,車名対応マスタ!B:D,3,FALSE)),"",IF(VLOOKUP(B4372,車名対応マスタ!B:D,3,FALSE)="","",$D4372&amp;" "&amp;IF($G4372="9","J","O")&amp;" "&amp;$I4372&amp;" "&amp;IF($I4372&lt;=TEXT(★完成資料!$A$1,"yyyymm"),TEXT(★完成資料!$A$1,"yyyymm"),"999999")&amp; " " &amp; LEFT(F4372 &amp; "          ",10))))</f>
        <v xml:space="preserve">L O 202202 yyyy00 HV        </v>
      </c>
      <c r="B4372" s="68" t="s">
        <v>229</v>
      </c>
      <c r="C4372" s="68" t="s">
        <v>466</v>
      </c>
      <c r="D4372" s="68" t="s">
        <v>271</v>
      </c>
      <c r="E4372" s="68" t="s">
        <v>531</v>
      </c>
      <c r="F4372" s="68" t="s">
        <v>360</v>
      </c>
      <c r="G4372" s="68" t="s">
        <v>77</v>
      </c>
      <c r="H4372" s="68" t="s">
        <v>273</v>
      </c>
      <c r="I4372" s="68" t="s">
        <v>640</v>
      </c>
      <c r="J4372" s="65">
        <v>20</v>
      </c>
      <c r="K4372" s="65">
        <v>44</v>
      </c>
      <c r="L4372" s="65">
        <v>417</v>
      </c>
      <c r="M4372" s="65" t="s">
        <v>499</v>
      </c>
    </row>
    <row r="4373" spans="1:13" ht="12.75" customHeight="1">
      <c r="A4373" s="65" t="str">
        <f>IF(ROW()=1,"KEY",IF(ISNA(VLOOKUP(B4373,車名対応マスタ!B:D,3,FALSE)),"",IF(VLOOKUP(B4373,車名対応マスタ!B:D,3,FALSE)="","",$D4373&amp;" "&amp;IF($G4373="9","J","O")&amp;" "&amp;$I4373&amp;" "&amp;IF($I4373&lt;=TEXT(★完成資料!$A$1,"yyyymm"),TEXT(★完成資料!$A$1,"yyyymm"),"999999")&amp; " " &amp; LEFT(F4373 &amp; "          ",10))))</f>
        <v xml:space="preserve">L O 202203 yyyy00 HV        </v>
      </c>
      <c r="B4373" s="68" t="s">
        <v>229</v>
      </c>
      <c r="C4373" s="68" t="s">
        <v>466</v>
      </c>
      <c r="D4373" s="68" t="s">
        <v>271</v>
      </c>
      <c r="E4373" s="68" t="s">
        <v>531</v>
      </c>
      <c r="F4373" s="68" t="s">
        <v>360</v>
      </c>
      <c r="G4373" s="68" t="s">
        <v>77</v>
      </c>
      <c r="H4373" s="68" t="s">
        <v>273</v>
      </c>
      <c r="I4373" s="68" t="s">
        <v>641</v>
      </c>
      <c r="K4373" s="65">
        <v>18</v>
      </c>
      <c r="L4373" s="65">
        <v>417</v>
      </c>
      <c r="M4373" s="65" t="s">
        <v>499</v>
      </c>
    </row>
    <row r="4374" spans="1:13" ht="12.75" customHeight="1">
      <c r="A4374" s="65" t="str">
        <f>IF(ROW()=1,"KEY",IF(ISNA(VLOOKUP(B4374,車名対応マスタ!B:D,3,FALSE)),"",IF(VLOOKUP(B4374,車名対応マスタ!B:D,3,FALSE)="","",$D4374&amp;" "&amp;IF($G4374="9","J","O")&amp;" "&amp;$I4374&amp;" "&amp;IF($I4374&lt;=TEXT(★完成資料!$A$1,"yyyymm"),TEXT(★完成資料!$A$1,"yyyymm"),"999999")&amp; " " &amp; LEFT(F4374 &amp; "          ",10))))</f>
        <v xml:space="preserve">L O 202204 yyyy00 HV        </v>
      </c>
      <c r="B4374" s="68" t="s">
        <v>229</v>
      </c>
      <c r="C4374" s="68" t="s">
        <v>466</v>
      </c>
      <c r="D4374" s="68" t="s">
        <v>271</v>
      </c>
      <c r="E4374" s="68" t="s">
        <v>531</v>
      </c>
      <c r="F4374" s="68" t="s">
        <v>360</v>
      </c>
      <c r="G4374" s="68" t="s">
        <v>77</v>
      </c>
      <c r="H4374" s="68" t="s">
        <v>273</v>
      </c>
      <c r="I4374" s="68" t="s">
        <v>642</v>
      </c>
      <c r="K4374" s="65">
        <v>69</v>
      </c>
      <c r="L4374" s="65">
        <v>417</v>
      </c>
      <c r="M4374" s="65" t="s">
        <v>499</v>
      </c>
    </row>
    <row r="4375" spans="1:13" ht="12.75" customHeight="1">
      <c r="A4375" s="65" t="str">
        <f>IF(ROW()=1,"KEY",IF(ISNA(VLOOKUP(B4375,車名対応マスタ!B:D,3,FALSE)),"",IF(VLOOKUP(B4375,車名対応マスタ!B:D,3,FALSE)="","",$D4375&amp;" "&amp;IF($G4375="9","J","O")&amp;" "&amp;$I4375&amp;" "&amp;IF($I4375&lt;=TEXT(★完成資料!$A$1,"yyyymm"),TEXT(★完成資料!$A$1,"yyyymm"),"999999")&amp; " " &amp; LEFT(F4375 &amp; "          ",10))))</f>
        <v xml:space="preserve">L O 202205 yyyy00 HV        </v>
      </c>
      <c r="B4375" s="68" t="s">
        <v>229</v>
      </c>
      <c r="C4375" s="68" t="s">
        <v>466</v>
      </c>
      <c r="D4375" s="68" t="s">
        <v>271</v>
      </c>
      <c r="E4375" s="68" t="s">
        <v>531</v>
      </c>
      <c r="F4375" s="68" t="s">
        <v>360</v>
      </c>
      <c r="G4375" s="68" t="s">
        <v>77</v>
      </c>
      <c r="H4375" s="68" t="s">
        <v>273</v>
      </c>
      <c r="I4375" s="68" t="s">
        <v>647</v>
      </c>
      <c r="K4375" s="65">
        <v>64</v>
      </c>
      <c r="L4375" s="65">
        <v>417</v>
      </c>
      <c r="M4375" s="65" t="s">
        <v>499</v>
      </c>
    </row>
    <row r="4376" spans="1:13" ht="12.75" customHeight="1">
      <c r="A4376" s="65" t="str">
        <f>IF(ROW()=1,"KEY",IF(ISNA(VLOOKUP(B4376,車名対応マスタ!B:D,3,FALSE)),"",IF(VLOOKUP(B4376,車名対応マスタ!B:D,3,FALSE)="","",$D4376&amp;" "&amp;IF($G4376="9","J","O")&amp;" "&amp;$I4376&amp;" "&amp;IF($I4376&lt;=TEXT(★完成資料!$A$1,"yyyymm"),TEXT(★完成資料!$A$1,"yyyymm"),"999999")&amp; " " &amp; LEFT(F4376 &amp; "          ",10))))</f>
        <v xml:space="preserve">L O 202206 yyyy00 HV        </v>
      </c>
      <c r="B4376" s="68" t="s">
        <v>229</v>
      </c>
      <c r="C4376" s="68" t="s">
        <v>466</v>
      </c>
      <c r="D4376" s="68" t="s">
        <v>271</v>
      </c>
      <c r="E4376" s="68" t="s">
        <v>531</v>
      </c>
      <c r="F4376" s="68" t="s">
        <v>360</v>
      </c>
      <c r="G4376" s="68" t="s">
        <v>77</v>
      </c>
      <c r="H4376" s="68" t="s">
        <v>273</v>
      </c>
      <c r="I4376" s="68" t="s">
        <v>652</v>
      </c>
      <c r="K4376" s="65">
        <v>95</v>
      </c>
      <c r="L4376" s="65">
        <v>417</v>
      </c>
      <c r="M4376" s="65" t="s">
        <v>499</v>
      </c>
    </row>
    <row r="4377" spans="1:13" ht="12.75" customHeight="1">
      <c r="A4377" s="65" t="str">
        <f>IF(ROW()=1,"KEY",IF(ISNA(VLOOKUP(B4377,車名対応マスタ!B:D,3,FALSE)),"",IF(VLOOKUP(B4377,車名対応マスタ!B:D,3,FALSE)="","",$D4377&amp;" "&amp;IF($G4377="9","J","O")&amp;" "&amp;$I4377&amp;" "&amp;IF($I4377&lt;=TEXT(★完成資料!$A$1,"yyyymm"),TEXT(★完成資料!$A$1,"yyyymm"),"999999")&amp; " " &amp; LEFT(F4377 &amp; "          ",10))))</f>
        <v xml:space="preserve">L O 202207 yyyy00 HV        </v>
      </c>
      <c r="B4377" s="68" t="s">
        <v>229</v>
      </c>
      <c r="C4377" s="68" t="s">
        <v>466</v>
      </c>
      <c r="D4377" s="68" t="s">
        <v>271</v>
      </c>
      <c r="E4377" s="68" t="s">
        <v>531</v>
      </c>
      <c r="F4377" s="68" t="s">
        <v>360</v>
      </c>
      <c r="G4377" s="68" t="s">
        <v>77</v>
      </c>
      <c r="H4377" s="68" t="s">
        <v>273</v>
      </c>
      <c r="I4377" s="68" t="s">
        <v>655</v>
      </c>
      <c r="K4377" s="65">
        <v>103</v>
      </c>
      <c r="L4377" s="65">
        <v>417</v>
      </c>
      <c r="M4377" s="65" t="s">
        <v>499</v>
      </c>
    </row>
    <row r="4378" spans="1:13" ht="12.75" customHeight="1">
      <c r="A4378" s="65" t="str">
        <f>IF(ROW()=1,"KEY",IF(ISNA(VLOOKUP(B4378,車名対応マスタ!B:D,3,FALSE)),"",IF(VLOOKUP(B4378,車名対応マスタ!B:D,3,FALSE)="","",$D4378&amp;" "&amp;IF($G4378="9","J","O")&amp;" "&amp;$I4378&amp;" "&amp;IF($I4378&lt;=TEXT(★完成資料!$A$1,"yyyymm"),TEXT(★完成資料!$A$1,"yyyymm"),"999999")&amp; " " &amp; LEFT(F4378 &amp; "          ",10))))</f>
        <v xml:space="preserve">L O 202208 yyyy00 HV        </v>
      </c>
      <c r="B4378" s="68" t="s">
        <v>229</v>
      </c>
      <c r="C4378" s="68" t="s">
        <v>466</v>
      </c>
      <c r="D4378" s="68" t="s">
        <v>271</v>
      </c>
      <c r="E4378" s="68" t="s">
        <v>531</v>
      </c>
      <c r="F4378" s="68" t="s">
        <v>360</v>
      </c>
      <c r="G4378" s="68" t="s">
        <v>77</v>
      </c>
      <c r="H4378" s="68" t="s">
        <v>273</v>
      </c>
      <c r="I4378" s="68" t="s">
        <v>656</v>
      </c>
      <c r="K4378" s="65">
        <v>146</v>
      </c>
      <c r="L4378" s="65">
        <v>417</v>
      </c>
      <c r="M4378" s="65" t="s">
        <v>499</v>
      </c>
    </row>
    <row r="4379" spans="1:13" ht="12.75" customHeight="1">
      <c r="A4379" s="65" t="str">
        <f>IF(ROW()=1,"KEY",IF(ISNA(VLOOKUP(B4379,車名対応マスタ!B:D,3,FALSE)),"",IF(VLOOKUP(B4379,車名対応マスタ!B:D,3,FALSE)="","",$D4379&amp;" "&amp;IF($G4379="9","J","O")&amp;" "&amp;$I4379&amp;" "&amp;IF($I4379&lt;=TEXT(★完成資料!$A$1,"yyyymm"),TEXT(★完成資料!$A$1,"yyyymm"),"999999")&amp; " " &amp; LEFT(F4379 &amp; "          ",10))))</f>
        <v xml:space="preserve">L O 202209 yyyy00 HV        </v>
      </c>
      <c r="B4379" s="68" t="s">
        <v>229</v>
      </c>
      <c r="C4379" s="68" t="s">
        <v>466</v>
      </c>
      <c r="D4379" s="68" t="s">
        <v>271</v>
      </c>
      <c r="E4379" s="68" t="s">
        <v>531</v>
      </c>
      <c r="F4379" s="68" t="s">
        <v>360</v>
      </c>
      <c r="G4379" s="68" t="s">
        <v>77</v>
      </c>
      <c r="H4379" s="68" t="s">
        <v>273</v>
      </c>
      <c r="I4379" s="68" t="s">
        <v>657</v>
      </c>
      <c r="K4379" s="65">
        <v>281</v>
      </c>
      <c r="L4379" s="65">
        <v>417</v>
      </c>
      <c r="M4379" s="65" t="s">
        <v>499</v>
      </c>
    </row>
    <row r="4380" spans="1:13" ht="12.75" customHeight="1">
      <c r="A4380" s="65" t="str">
        <f>IF(ROW()=1,"KEY",IF(ISNA(VLOOKUP(B4380,車名対応マスタ!B:D,3,FALSE)),"",IF(VLOOKUP(B4380,車名対応マスタ!B:D,3,FALSE)="","",$D4380&amp;" "&amp;IF($G4380="9","J","O")&amp;" "&amp;$I4380&amp;" "&amp;IF($I4380&lt;=TEXT(★完成資料!$A$1,"yyyymm"),TEXT(★完成資料!$A$1,"yyyymm"),"999999")&amp; " " &amp; LEFT(F4380 &amp; "          ",10))))</f>
        <v xml:space="preserve">L O 202210 yyyy00 HV        </v>
      </c>
      <c r="B4380" s="68" t="s">
        <v>229</v>
      </c>
      <c r="C4380" s="68" t="s">
        <v>466</v>
      </c>
      <c r="D4380" s="68" t="s">
        <v>271</v>
      </c>
      <c r="E4380" s="68" t="s">
        <v>531</v>
      </c>
      <c r="F4380" s="68" t="s">
        <v>360</v>
      </c>
      <c r="G4380" s="68" t="s">
        <v>77</v>
      </c>
      <c r="H4380" s="68" t="s">
        <v>273</v>
      </c>
      <c r="I4380" s="68" t="s">
        <v>663</v>
      </c>
      <c r="K4380" s="65">
        <v>141</v>
      </c>
      <c r="L4380" s="65">
        <v>417</v>
      </c>
      <c r="M4380" s="65" t="s">
        <v>499</v>
      </c>
    </row>
    <row r="4381" spans="1:13" ht="12.75" customHeight="1">
      <c r="A4381" s="65" t="str">
        <f>IF(ROW()=1,"KEY",IF(ISNA(VLOOKUP(B4381,車名対応マスタ!B:D,3,FALSE)),"",IF(VLOOKUP(B4381,車名対応マスタ!B:D,3,FALSE)="","",$D4381&amp;" "&amp;IF($G4381="9","J","O")&amp;" "&amp;$I4381&amp;" "&amp;IF($I4381&lt;=TEXT(★完成資料!$A$1,"yyyymm"),TEXT(★完成資料!$A$1,"yyyymm"),"999999")&amp; " " &amp; LEFT(F4381 &amp; "          ",10))))</f>
        <v xml:space="preserve">L O 202201 yyyy00 HV        </v>
      </c>
      <c r="B4381" s="68" t="s">
        <v>229</v>
      </c>
      <c r="C4381" s="68" t="s">
        <v>466</v>
      </c>
      <c r="D4381" s="68" t="s">
        <v>271</v>
      </c>
      <c r="E4381" s="68" t="s">
        <v>531</v>
      </c>
      <c r="F4381" s="68" t="s">
        <v>360</v>
      </c>
      <c r="G4381" s="68" t="s">
        <v>77</v>
      </c>
      <c r="H4381" s="68" t="s">
        <v>273</v>
      </c>
      <c r="I4381" s="68" t="s">
        <v>639</v>
      </c>
      <c r="J4381" s="65">
        <v>3</v>
      </c>
      <c r="K4381" s="65">
        <v>3</v>
      </c>
      <c r="L4381" s="65">
        <v>443</v>
      </c>
      <c r="M4381" s="65" t="s">
        <v>232</v>
      </c>
    </row>
    <row r="4382" spans="1:13" ht="12.75" customHeight="1">
      <c r="A4382" s="65" t="str">
        <f>IF(ROW()=1,"KEY",IF(ISNA(VLOOKUP(B4382,車名対応マスタ!B:D,3,FALSE)),"",IF(VLOOKUP(B4382,車名対応マスタ!B:D,3,FALSE)="","",$D4382&amp;" "&amp;IF($G4382="9","J","O")&amp;" "&amp;$I4382&amp;" "&amp;IF($I4382&lt;=TEXT(★完成資料!$A$1,"yyyymm"),TEXT(★完成資料!$A$1,"yyyymm"),"999999")&amp; " " &amp; LEFT(F4382 &amp; "          ",10))))</f>
        <v xml:space="preserve">L O 202202 yyyy00 HV        </v>
      </c>
      <c r="B4382" s="68" t="s">
        <v>229</v>
      </c>
      <c r="C4382" s="68" t="s">
        <v>466</v>
      </c>
      <c r="D4382" s="68" t="s">
        <v>271</v>
      </c>
      <c r="E4382" s="68" t="s">
        <v>531</v>
      </c>
      <c r="F4382" s="68" t="s">
        <v>360</v>
      </c>
      <c r="G4382" s="68" t="s">
        <v>77</v>
      </c>
      <c r="H4382" s="68" t="s">
        <v>273</v>
      </c>
      <c r="I4382" s="68" t="s">
        <v>640</v>
      </c>
      <c r="J4382" s="65">
        <v>2</v>
      </c>
      <c r="K4382" s="65">
        <v>5</v>
      </c>
      <c r="L4382" s="65">
        <v>443</v>
      </c>
      <c r="M4382" s="65" t="s">
        <v>232</v>
      </c>
    </row>
    <row r="4383" spans="1:13" ht="12.75" customHeight="1">
      <c r="A4383" s="65" t="str">
        <f>IF(ROW()=1,"KEY",IF(ISNA(VLOOKUP(B4383,車名対応マスタ!B:D,3,FALSE)),"",IF(VLOOKUP(B4383,車名対応マスタ!B:D,3,FALSE)="","",$D4383&amp;" "&amp;IF($G4383="9","J","O")&amp;" "&amp;$I4383&amp;" "&amp;IF($I4383&lt;=TEXT(★完成資料!$A$1,"yyyymm"),TEXT(★完成資料!$A$1,"yyyymm"),"999999")&amp; " " &amp; LEFT(F4383 &amp; "          ",10))))</f>
        <v xml:space="preserve">L O 202203 yyyy00 HV        </v>
      </c>
      <c r="B4383" s="68" t="s">
        <v>229</v>
      </c>
      <c r="C4383" s="68" t="s">
        <v>466</v>
      </c>
      <c r="D4383" s="68" t="s">
        <v>271</v>
      </c>
      <c r="E4383" s="68" t="s">
        <v>531</v>
      </c>
      <c r="F4383" s="68" t="s">
        <v>360</v>
      </c>
      <c r="G4383" s="68" t="s">
        <v>77</v>
      </c>
      <c r="H4383" s="68" t="s">
        <v>273</v>
      </c>
      <c r="I4383" s="68" t="s">
        <v>641</v>
      </c>
      <c r="K4383" s="65">
        <v>7</v>
      </c>
      <c r="L4383" s="65">
        <v>443</v>
      </c>
      <c r="M4383" s="65" t="s">
        <v>232</v>
      </c>
    </row>
    <row r="4384" spans="1:13" ht="12.75" customHeight="1">
      <c r="A4384" s="65" t="str">
        <f>IF(ROW()=1,"KEY",IF(ISNA(VLOOKUP(B4384,車名対応マスタ!B:D,3,FALSE)),"",IF(VLOOKUP(B4384,車名対応マスタ!B:D,3,FALSE)="","",$D4384&amp;" "&amp;IF($G4384="9","J","O")&amp;" "&amp;$I4384&amp;" "&amp;IF($I4384&lt;=TEXT(★完成資料!$A$1,"yyyymm"),TEXT(★完成資料!$A$1,"yyyymm"),"999999")&amp; " " &amp; LEFT(F4384 &amp; "          ",10))))</f>
        <v xml:space="preserve">L O 202204 yyyy00 HV        </v>
      </c>
      <c r="B4384" s="68" t="s">
        <v>229</v>
      </c>
      <c r="C4384" s="68" t="s">
        <v>466</v>
      </c>
      <c r="D4384" s="68" t="s">
        <v>271</v>
      </c>
      <c r="E4384" s="68" t="s">
        <v>531</v>
      </c>
      <c r="F4384" s="68" t="s">
        <v>360</v>
      </c>
      <c r="G4384" s="68" t="s">
        <v>77</v>
      </c>
      <c r="H4384" s="68" t="s">
        <v>273</v>
      </c>
      <c r="I4384" s="68" t="s">
        <v>642</v>
      </c>
      <c r="K4384" s="65">
        <v>10</v>
      </c>
      <c r="L4384" s="65">
        <v>443</v>
      </c>
      <c r="M4384" s="65" t="s">
        <v>232</v>
      </c>
    </row>
    <row r="4385" spans="1:13" ht="12.75" customHeight="1">
      <c r="A4385" s="65" t="str">
        <f>IF(ROW()=1,"KEY",IF(ISNA(VLOOKUP(B4385,車名対応マスタ!B:D,3,FALSE)),"",IF(VLOOKUP(B4385,車名対応マスタ!B:D,3,FALSE)="","",$D4385&amp;" "&amp;IF($G4385="9","J","O")&amp;" "&amp;$I4385&amp;" "&amp;IF($I4385&lt;=TEXT(★完成資料!$A$1,"yyyymm"),TEXT(★完成資料!$A$1,"yyyymm"),"999999")&amp; " " &amp; LEFT(F4385 &amp; "          ",10))))</f>
        <v xml:space="preserve">L O 202205 yyyy00 HV        </v>
      </c>
      <c r="B4385" s="68" t="s">
        <v>229</v>
      </c>
      <c r="C4385" s="68" t="s">
        <v>466</v>
      </c>
      <c r="D4385" s="68" t="s">
        <v>271</v>
      </c>
      <c r="E4385" s="68" t="s">
        <v>531</v>
      </c>
      <c r="F4385" s="68" t="s">
        <v>360</v>
      </c>
      <c r="G4385" s="68" t="s">
        <v>77</v>
      </c>
      <c r="H4385" s="68" t="s">
        <v>273</v>
      </c>
      <c r="I4385" s="68" t="s">
        <v>647</v>
      </c>
      <c r="J4385" s="65">
        <v>5</v>
      </c>
      <c r="K4385" s="65">
        <v>8</v>
      </c>
      <c r="L4385" s="65">
        <v>443</v>
      </c>
      <c r="M4385" s="65" t="s">
        <v>232</v>
      </c>
    </row>
    <row r="4386" spans="1:13" ht="12.75" customHeight="1">
      <c r="A4386" s="65" t="str">
        <f>IF(ROW()=1,"KEY",IF(ISNA(VLOOKUP(B4386,車名対応マスタ!B:D,3,FALSE)),"",IF(VLOOKUP(B4386,車名対応マスタ!B:D,3,FALSE)="","",$D4386&amp;" "&amp;IF($G4386="9","J","O")&amp;" "&amp;$I4386&amp;" "&amp;IF($I4386&lt;=TEXT(★完成資料!$A$1,"yyyymm"),TEXT(★完成資料!$A$1,"yyyymm"),"999999")&amp; " " &amp; LEFT(F4386 &amp; "          ",10))))</f>
        <v xml:space="preserve">L O 202206 yyyy00 HV        </v>
      </c>
      <c r="B4386" s="68" t="s">
        <v>229</v>
      </c>
      <c r="C4386" s="68" t="s">
        <v>466</v>
      </c>
      <c r="D4386" s="68" t="s">
        <v>271</v>
      </c>
      <c r="E4386" s="68" t="s">
        <v>531</v>
      </c>
      <c r="F4386" s="68" t="s">
        <v>360</v>
      </c>
      <c r="G4386" s="68" t="s">
        <v>77</v>
      </c>
      <c r="H4386" s="68" t="s">
        <v>273</v>
      </c>
      <c r="I4386" s="68" t="s">
        <v>652</v>
      </c>
      <c r="J4386" s="65">
        <v>2</v>
      </c>
      <c r="K4386" s="65">
        <v>13</v>
      </c>
      <c r="L4386" s="65">
        <v>443</v>
      </c>
      <c r="M4386" s="65" t="s">
        <v>232</v>
      </c>
    </row>
    <row r="4387" spans="1:13" ht="12.75" customHeight="1">
      <c r="A4387" s="65" t="str">
        <f>IF(ROW()=1,"KEY",IF(ISNA(VLOOKUP(B4387,車名対応マスタ!B:D,3,FALSE)),"",IF(VLOOKUP(B4387,車名対応マスタ!B:D,3,FALSE)="","",$D4387&amp;" "&amp;IF($G4387="9","J","O")&amp;" "&amp;$I4387&amp;" "&amp;IF($I4387&lt;=TEXT(★完成資料!$A$1,"yyyymm"),TEXT(★完成資料!$A$1,"yyyymm"),"999999")&amp; " " &amp; LEFT(F4387 &amp; "          ",10))))</f>
        <v xml:space="preserve">L O 202207 yyyy00 HV        </v>
      </c>
      <c r="B4387" s="68" t="s">
        <v>229</v>
      </c>
      <c r="C4387" s="68" t="s">
        <v>466</v>
      </c>
      <c r="D4387" s="68" t="s">
        <v>271</v>
      </c>
      <c r="E4387" s="68" t="s">
        <v>531</v>
      </c>
      <c r="F4387" s="68" t="s">
        <v>360</v>
      </c>
      <c r="G4387" s="68" t="s">
        <v>77</v>
      </c>
      <c r="H4387" s="68" t="s">
        <v>273</v>
      </c>
      <c r="I4387" s="68" t="s">
        <v>655</v>
      </c>
      <c r="J4387" s="65">
        <v>2</v>
      </c>
      <c r="K4387" s="65">
        <v>12</v>
      </c>
      <c r="L4387" s="65">
        <v>443</v>
      </c>
      <c r="M4387" s="65" t="s">
        <v>232</v>
      </c>
    </row>
    <row r="4388" spans="1:13" ht="12.75" customHeight="1">
      <c r="A4388" s="65" t="str">
        <f>IF(ROW()=1,"KEY",IF(ISNA(VLOOKUP(B4388,車名対応マスタ!B:D,3,FALSE)),"",IF(VLOOKUP(B4388,車名対応マスタ!B:D,3,FALSE)="","",$D4388&amp;" "&amp;IF($G4388="9","J","O")&amp;" "&amp;$I4388&amp;" "&amp;IF($I4388&lt;=TEXT(★完成資料!$A$1,"yyyymm"),TEXT(★完成資料!$A$1,"yyyymm"),"999999")&amp; " " &amp; LEFT(F4388 &amp; "          ",10))))</f>
        <v xml:space="preserve">L O 202208 yyyy00 HV        </v>
      </c>
      <c r="B4388" s="68" t="s">
        <v>229</v>
      </c>
      <c r="C4388" s="68" t="s">
        <v>466</v>
      </c>
      <c r="D4388" s="68" t="s">
        <v>271</v>
      </c>
      <c r="E4388" s="68" t="s">
        <v>531</v>
      </c>
      <c r="F4388" s="68" t="s">
        <v>360</v>
      </c>
      <c r="G4388" s="68" t="s">
        <v>77</v>
      </c>
      <c r="H4388" s="68" t="s">
        <v>273</v>
      </c>
      <c r="I4388" s="68" t="s">
        <v>656</v>
      </c>
      <c r="J4388" s="65">
        <v>3</v>
      </c>
      <c r="K4388" s="65">
        <v>8</v>
      </c>
      <c r="L4388" s="65">
        <v>443</v>
      </c>
      <c r="M4388" s="65" t="s">
        <v>232</v>
      </c>
    </row>
    <row r="4389" spans="1:13" ht="12.75" customHeight="1">
      <c r="A4389" s="65" t="str">
        <f>IF(ROW()=1,"KEY",IF(ISNA(VLOOKUP(B4389,車名対応マスタ!B:D,3,FALSE)),"",IF(VLOOKUP(B4389,車名対応マスタ!B:D,3,FALSE)="","",$D4389&amp;" "&amp;IF($G4389="9","J","O")&amp;" "&amp;$I4389&amp;" "&amp;IF($I4389&lt;=TEXT(★完成資料!$A$1,"yyyymm"),TEXT(★完成資料!$A$1,"yyyymm"),"999999")&amp; " " &amp; LEFT(F4389 &amp; "          ",10))))</f>
        <v xml:space="preserve">L O 202209 yyyy00 HV        </v>
      </c>
      <c r="B4389" s="68" t="s">
        <v>229</v>
      </c>
      <c r="C4389" s="68" t="s">
        <v>466</v>
      </c>
      <c r="D4389" s="68" t="s">
        <v>271</v>
      </c>
      <c r="E4389" s="68" t="s">
        <v>531</v>
      </c>
      <c r="F4389" s="68" t="s">
        <v>360</v>
      </c>
      <c r="G4389" s="68" t="s">
        <v>77</v>
      </c>
      <c r="H4389" s="68" t="s">
        <v>273</v>
      </c>
      <c r="I4389" s="68" t="s">
        <v>657</v>
      </c>
      <c r="K4389" s="65">
        <v>7</v>
      </c>
      <c r="L4389" s="65">
        <v>443</v>
      </c>
      <c r="M4389" s="65" t="s">
        <v>232</v>
      </c>
    </row>
    <row r="4390" spans="1:13" ht="12.75" customHeight="1">
      <c r="A4390" s="65" t="str">
        <f>IF(ROW()=1,"KEY",IF(ISNA(VLOOKUP(B4390,車名対応マスタ!B:D,3,FALSE)),"",IF(VLOOKUP(B4390,車名対応マスタ!B:D,3,FALSE)="","",$D4390&amp;" "&amp;IF($G4390="9","J","O")&amp;" "&amp;$I4390&amp;" "&amp;IF($I4390&lt;=TEXT(★完成資料!$A$1,"yyyymm"),TEXT(★完成資料!$A$1,"yyyymm"),"999999")&amp; " " &amp; LEFT(F4390 &amp; "          ",10))))</f>
        <v xml:space="preserve">L O 202210 yyyy00 HV        </v>
      </c>
      <c r="B4390" s="68" t="s">
        <v>229</v>
      </c>
      <c r="C4390" s="68" t="s">
        <v>466</v>
      </c>
      <c r="D4390" s="68" t="s">
        <v>271</v>
      </c>
      <c r="E4390" s="68" t="s">
        <v>531</v>
      </c>
      <c r="F4390" s="68" t="s">
        <v>360</v>
      </c>
      <c r="G4390" s="68" t="s">
        <v>77</v>
      </c>
      <c r="H4390" s="68" t="s">
        <v>273</v>
      </c>
      <c r="I4390" s="68" t="s">
        <v>663</v>
      </c>
      <c r="K4390" s="65">
        <v>4</v>
      </c>
      <c r="L4390" s="65">
        <v>443</v>
      </c>
      <c r="M4390" s="65" t="s">
        <v>232</v>
      </c>
    </row>
    <row r="4391" spans="1:13" ht="12.75" customHeight="1">
      <c r="A4391" s="65" t="str">
        <f>IF(ROW()=1,"KEY",IF(ISNA(VLOOKUP(B4391,車名対応マスタ!B:D,3,FALSE)),"",IF(VLOOKUP(B4391,車名対応マスタ!B:D,3,FALSE)="","",$D4391&amp;" "&amp;IF($G4391="9","J","O")&amp;" "&amp;$I4391&amp;" "&amp;IF($I4391&lt;=TEXT(★完成資料!$A$1,"yyyymm"),TEXT(★完成資料!$A$1,"yyyymm"),"999999")&amp; " " &amp; LEFT(F4391 &amp; "          ",10))))</f>
        <v xml:space="preserve">L O 202201 yyyy00 HV        </v>
      </c>
      <c r="B4391" s="68" t="s">
        <v>229</v>
      </c>
      <c r="C4391" s="68" t="s">
        <v>466</v>
      </c>
      <c r="D4391" s="68" t="s">
        <v>271</v>
      </c>
      <c r="E4391" s="68" t="s">
        <v>531</v>
      </c>
      <c r="F4391" s="68" t="s">
        <v>360</v>
      </c>
      <c r="G4391" s="68" t="s">
        <v>77</v>
      </c>
      <c r="H4391" s="68" t="s">
        <v>273</v>
      </c>
      <c r="I4391" s="68" t="s">
        <v>639</v>
      </c>
      <c r="J4391" s="65">
        <v>23</v>
      </c>
      <c r="K4391" s="65">
        <v>20</v>
      </c>
      <c r="L4391" s="65">
        <v>413</v>
      </c>
      <c r="M4391" s="65" t="s">
        <v>500</v>
      </c>
    </row>
    <row r="4392" spans="1:13" ht="12.75" customHeight="1">
      <c r="A4392" s="65" t="str">
        <f>IF(ROW()=1,"KEY",IF(ISNA(VLOOKUP(B4392,車名対応マスタ!B:D,3,FALSE)),"",IF(VLOOKUP(B4392,車名対応マスタ!B:D,3,FALSE)="","",$D4392&amp;" "&amp;IF($G4392="9","J","O")&amp;" "&amp;$I4392&amp;" "&amp;IF($I4392&lt;=TEXT(★完成資料!$A$1,"yyyymm"),TEXT(★完成資料!$A$1,"yyyymm"),"999999")&amp; " " &amp; LEFT(F4392 &amp; "          ",10))))</f>
        <v xml:space="preserve">L O 202202 yyyy00 HV        </v>
      </c>
      <c r="B4392" s="68" t="s">
        <v>229</v>
      </c>
      <c r="C4392" s="68" t="s">
        <v>466</v>
      </c>
      <c r="D4392" s="68" t="s">
        <v>271</v>
      </c>
      <c r="E4392" s="68" t="s">
        <v>531</v>
      </c>
      <c r="F4392" s="68" t="s">
        <v>360</v>
      </c>
      <c r="G4392" s="68" t="s">
        <v>77</v>
      </c>
      <c r="H4392" s="68" t="s">
        <v>273</v>
      </c>
      <c r="I4392" s="68" t="s">
        <v>640</v>
      </c>
      <c r="J4392" s="65">
        <v>21</v>
      </c>
      <c r="K4392" s="65">
        <v>15</v>
      </c>
      <c r="L4392" s="65">
        <v>413</v>
      </c>
      <c r="M4392" s="65" t="s">
        <v>500</v>
      </c>
    </row>
    <row r="4393" spans="1:13" ht="12.75" customHeight="1">
      <c r="A4393" s="65" t="str">
        <f>IF(ROW()=1,"KEY",IF(ISNA(VLOOKUP(B4393,車名対応マスタ!B:D,3,FALSE)),"",IF(VLOOKUP(B4393,車名対応マスタ!B:D,3,FALSE)="","",$D4393&amp;" "&amp;IF($G4393="9","J","O")&amp;" "&amp;$I4393&amp;" "&amp;IF($I4393&lt;=TEXT(★完成資料!$A$1,"yyyymm"),TEXT(★完成資料!$A$1,"yyyymm"),"999999")&amp; " " &amp; LEFT(F4393 &amp; "          ",10))))</f>
        <v xml:space="preserve">L O 202203 yyyy00 HV        </v>
      </c>
      <c r="B4393" s="68" t="s">
        <v>229</v>
      </c>
      <c r="C4393" s="68" t="s">
        <v>466</v>
      </c>
      <c r="D4393" s="68" t="s">
        <v>271</v>
      </c>
      <c r="E4393" s="68" t="s">
        <v>531</v>
      </c>
      <c r="F4393" s="68" t="s">
        <v>360</v>
      </c>
      <c r="G4393" s="68" t="s">
        <v>77</v>
      </c>
      <c r="H4393" s="68" t="s">
        <v>273</v>
      </c>
      <c r="I4393" s="68" t="s">
        <v>641</v>
      </c>
      <c r="J4393" s="65">
        <v>76</v>
      </c>
      <c r="K4393" s="65">
        <v>11</v>
      </c>
      <c r="L4393" s="65">
        <v>413</v>
      </c>
      <c r="M4393" s="65" t="s">
        <v>500</v>
      </c>
    </row>
    <row r="4394" spans="1:13" ht="12.75" customHeight="1">
      <c r="A4394" s="65" t="str">
        <f>IF(ROW()=1,"KEY",IF(ISNA(VLOOKUP(B4394,車名対応マスタ!B:D,3,FALSE)),"",IF(VLOOKUP(B4394,車名対応マスタ!B:D,3,FALSE)="","",$D4394&amp;" "&amp;IF($G4394="9","J","O")&amp;" "&amp;$I4394&amp;" "&amp;IF($I4394&lt;=TEXT(★完成資料!$A$1,"yyyymm"),TEXT(★完成資料!$A$1,"yyyymm"),"999999")&amp; " " &amp; LEFT(F4394 &amp; "          ",10))))</f>
        <v xml:space="preserve">L O 202204 yyyy00 HV        </v>
      </c>
      <c r="B4394" s="68" t="s">
        <v>229</v>
      </c>
      <c r="C4394" s="68" t="s">
        <v>466</v>
      </c>
      <c r="D4394" s="68" t="s">
        <v>271</v>
      </c>
      <c r="E4394" s="68" t="s">
        <v>531</v>
      </c>
      <c r="F4394" s="68" t="s">
        <v>360</v>
      </c>
      <c r="G4394" s="68" t="s">
        <v>77</v>
      </c>
      <c r="H4394" s="68" t="s">
        <v>273</v>
      </c>
      <c r="I4394" s="68" t="s">
        <v>642</v>
      </c>
      <c r="J4394" s="65">
        <v>46</v>
      </c>
      <c r="K4394" s="65">
        <v>29</v>
      </c>
      <c r="L4394" s="65">
        <v>413</v>
      </c>
      <c r="M4394" s="65" t="s">
        <v>500</v>
      </c>
    </row>
    <row r="4395" spans="1:13" ht="12.75" customHeight="1">
      <c r="A4395" s="65" t="str">
        <f>IF(ROW()=1,"KEY",IF(ISNA(VLOOKUP(B4395,車名対応マスタ!B:D,3,FALSE)),"",IF(VLOOKUP(B4395,車名対応マスタ!B:D,3,FALSE)="","",$D4395&amp;" "&amp;IF($G4395="9","J","O")&amp;" "&amp;$I4395&amp;" "&amp;IF($I4395&lt;=TEXT(★完成資料!$A$1,"yyyymm"),TEXT(★完成資料!$A$1,"yyyymm"),"999999")&amp; " " &amp; LEFT(F4395 &amp; "          ",10))))</f>
        <v xml:space="preserve">L O 202205 yyyy00 HV        </v>
      </c>
      <c r="B4395" s="68" t="s">
        <v>229</v>
      </c>
      <c r="C4395" s="68" t="s">
        <v>466</v>
      </c>
      <c r="D4395" s="68" t="s">
        <v>271</v>
      </c>
      <c r="E4395" s="68" t="s">
        <v>531</v>
      </c>
      <c r="F4395" s="68" t="s">
        <v>360</v>
      </c>
      <c r="G4395" s="68" t="s">
        <v>77</v>
      </c>
      <c r="H4395" s="68" t="s">
        <v>273</v>
      </c>
      <c r="I4395" s="68" t="s">
        <v>647</v>
      </c>
      <c r="J4395" s="65">
        <v>91</v>
      </c>
      <c r="K4395" s="65">
        <v>27</v>
      </c>
      <c r="L4395" s="65">
        <v>413</v>
      </c>
      <c r="M4395" s="65" t="s">
        <v>500</v>
      </c>
    </row>
    <row r="4396" spans="1:13" ht="12.75" customHeight="1">
      <c r="A4396" s="65" t="str">
        <f>IF(ROW()=1,"KEY",IF(ISNA(VLOOKUP(B4396,車名対応マスタ!B:D,3,FALSE)),"",IF(VLOOKUP(B4396,車名対応マスタ!B:D,3,FALSE)="","",$D4396&amp;" "&amp;IF($G4396="9","J","O")&amp;" "&amp;$I4396&amp;" "&amp;IF($I4396&lt;=TEXT(★完成資料!$A$1,"yyyymm"),TEXT(★完成資料!$A$1,"yyyymm"),"999999")&amp; " " &amp; LEFT(F4396 &amp; "          ",10))))</f>
        <v xml:space="preserve">L O 202206 yyyy00 HV        </v>
      </c>
      <c r="B4396" s="68" t="s">
        <v>229</v>
      </c>
      <c r="C4396" s="68" t="s">
        <v>466</v>
      </c>
      <c r="D4396" s="68" t="s">
        <v>271</v>
      </c>
      <c r="E4396" s="68" t="s">
        <v>531</v>
      </c>
      <c r="F4396" s="68" t="s">
        <v>360</v>
      </c>
      <c r="G4396" s="68" t="s">
        <v>77</v>
      </c>
      <c r="H4396" s="68" t="s">
        <v>273</v>
      </c>
      <c r="I4396" s="68" t="s">
        <v>652</v>
      </c>
      <c r="J4396" s="65">
        <v>202</v>
      </c>
      <c r="K4396" s="65">
        <v>29</v>
      </c>
      <c r="L4396" s="65">
        <v>413</v>
      </c>
      <c r="M4396" s="65" t="s">
        <v>500</v>
      </c>
    </row>
    <row r="4397" spans="1:13" ht="12.75" customHeight="1">
      <c r="A4397" s="65" t="str">
        <f>IF(ROW()=1,"KEY",IF(ISNA(VLOOKUP(B4397,車名対応マスタ!B:D,3,FALSE)),"",IF(VLOOKUP(B4397,車名対応マスタ!B:D,3,FALSE)="","",$D4397&amp;" "&amp;IF($G4397="9","J","O")&amp;" "&amp;$I4397&amp;" "&amp;IF($I4397&lt;=TEXT(★完成資料!$A$1,"yyyymm"),TEXT(★完成資料!$A$1,"yyyymm"),"999999")&amp; " " &amp; LEFT(F4397 &amp; "          ",10))))</f>
        <v xml:space="preserve">L O 202207 yyyy00 HV        </v>
      </c>
      <c r="B4397" s="68" t="s">
        <v>229</v>
      </c>
      <c r="C4397" s="68" t="s">
        <v>466</v>
      </c>
      <c r="D4397" s="68" t="s">
        <v>271</v>
      </c>
      <c r="E4397" s="68" t="s">
        <v>531</v>
      </c>
      <c r="F4397" s="68" t="s">
        <v>360</v>
      </c>
      <c r="G4397" s="68" t="s">
        <v>77</v>
      </c>
      <c r="H4397" s="68" t="s">
        <v>273</v>
      </c>
      <c r="I4397" s="68" t="s">
        <v>655</v>
      </c>
      <c r="J4397" s="65">
        <v>210</v>
      </c>
      <c r="K4397" s="65">
        <v>18</v>
      </c>
      <c r="L4397" s="65">
        <v>413</v>
      </c>
      <c r="M4397" s="65" t="s">
        <v>500</v>
      </c>
    </row>
    <row r="4398" spans="1:13" ht="12.75" customHeight="1">
      <c r="A4398" s="65" t="str">
        <f>IF(ROW()=1,"KEY",IF(ISNA(VLOOKUP(B4398,車名対応マスタ!B:D,3,FALSE)),"",IF(VLOOKUP(B4398,車名対応マスタ!B:D,3,FALSE)="","",$D4398&amp;" "&amp;IF($G4398="9","J","O")&amp;" "&amp;$I4398&amp;" "&amp;IF($I4398&lt;=TEXT(★完成資料!$A$1,"yyyymm"),TEXT(★完成資料!$A$1,"yyyymm"),"999999")&amp; " " &amp; LEFT(F4398 &amp; "          ",10))))</f>
        <v xml:space="preserve">L O 202208 yyyy00 HV        </v>
      </c>
      <c r="B4398" s="68" t="s">
        <v>229</v>
      </c>
      <c r="C4398" s="68" t="s">
        <v>466</v>
      </c>
      <c r="D4398" s="68" t="s">
        <v>271</v>
      </c>
      <c r="E4398" s="68" t="s">
        <v>531</v>
      </c>
      <c r="F4398" s="68" t="s">
        <v>360</v>
      </c>
      <c r="G4398" s="68" t="s">
        <v>77</v>
      </c>
      <c r="H4398" s="68" t="s">
        <v>273</v>
      </c>
      <c r="I4398" s="68" t="s">
        <v>656</v>
      </c>
      <c r="J4398" s="65">
        <v>190</v>
      </c>
      <c r="K4398" s="65">
        <v>16</v>
      </c>
      <c r="L4398" s="65">
        <v>413</v>
      </c>
      <c r="M4398" s="65" t="s">
        <v>500</v>
      </c>
    </row>
    <row r="4399" spans="1:13" ht="12.75" customHeight="1">
      <c r="A4399" s="65" t="str">
        <f>IF(ROW()=1,"KEY",IF(ISNA(VLOOKUP(B4399,車名対応マスタ!B:D,3,FALSE)),"",IF(VLOOKUP(B4399,車名対応マスタ!B:D,3,FALSE)="","",$D4399&amp;" "&amp;IF($G4399="9","J","O")&amp;" "&amp;$I4399&amp;" "&amp;IF($I4399&lt;=TEXT(★完成資料!$A$1,"yyyymm"),TEXT(★完成資料!$A$1,"yyyymm"),"999999")&amp; " " &amp; LEFT(F4399 &amp; "          ",10))))</f>
        <v xml:space="preserve">L O 202209 yyyy00 HV        </v>
      </c>
      <c r="B4399" s="68" t="s">
        <v>229</v>
      </c>
      <c r="C4399" s="68" t="s">
        <v>466</v>
      </c>
      <c r="D4399" s="68" t="s">
        <v>271</v>
      </c>
      <c r="E4399" s="68" t="s">
        <v>531</v>
      </c>
      <c r="F4399" s="68" t="s">
        <v>360</v>
      </c>
      <c r="G4399" s="68" t="s">
        <v>77</v>
      </c>
      <c r="H4399" s="68" t="s">
        <v>273</v>
      </c>
      <c r="I4399" s="68" t="s">
        <v>657</v>
      </c>
      <c r="J4399" s="65">
        <v>170</v>
      </c>
      <c r="K4399" s="65">
        <v>24</v>
      </c>
      <c r="L4399" s="65">
        <v>413</v>
      </c>
      <c r="M4399" s="65" t="s">
        <v>500</v>
      </c>
    </row>
    <row r="4400" spans="1:13" ht="12.75" customHeight="1">
      <c r="A4400" s="65" t="str">
        <f>IF(ROW()=1,"KEY",IF(ISNA(VLOOKUP(B4400,車名対応マスタ!B:D,3,FALSE)),"",IF(VLOOKUP(B4400,車名対応マスタ!B:D,3,FALSE)="","",$D4400&amp;" "&amp;IF($G4400="9","J","O")&amp;" "&amp;$I4400&amp;" "&amp;IF($I4400&lt;=TEXT(★完成資料!$A$1,"yyyymm"),TEXT(★完成資料!$A$1,"yyyymm"),"999999")&amp; " " &amp; LEFT(F4400 &amp; "          ",10))))</f>
        <v xml:space="preserve">L O 202210 yyyy00 HV        </v>
      </c>
      <c r="B4400" s="68" t="s">
        <v>229</v>
      </c>
      <c r="C4400" s="68" t="s">
        <v>466</v>
      </c>
      <c r="D4400" s="68" t="s">
        <v>271</v>
      </c>
      <c r="E4400" s="68" t="s">
        <v>531</v>
      </c>
      <c r="F4400" s="68" t="s">
        <v>360</v>
      </c>
      <c r="G4400" s="68" t="s">
        <v>77</v>
      </c>
      <c r="H4400" s="68" t="s">
        <v>273</v>
      </c>
      <c r="I4400" s="68" t="s">
        <v>663</v>
      </c>
      <c r="J4400" s="65">
        <v>63</v>
      </c>
      <c r="K4400" s="65">
        <v>11</v>
      </c>
      <c r="L4400" s="65">
        <v>413</v>
      </c>
      <c r="M4400" s="65" t="s">
        <v>500</v>
      </c>
    </row>
    <row r="4401" spans="1:13" ht="12.75" customHeight="1">
      <c r="A4401" s="65" t="str">
        <f>IF(ROW()=1,"KEY",IF(ISNA(VLOOKUP(B4401,車名対応マスタ!B:D,3,FALSE)),"",IF(VLOOKUP(B4401,車名対応マスタ!B:D,3,FALSE)="","",$D4401&amp;" "&amp;IF($G4401="9","J","O")&amp;" "&amp;$I4401&amp;" "&amp;IF($I4401&lt;=TEXT(★完成資料!$A$1,"yyyymm"),TEXT(★完成資料!$A$1,"yyyymm"),"999999")&amp; " " &amp; LEFT(F4401 &amp; "          ",10))))</f>
        <v xml:space="preserve">L O 202209 yyyy00 HV        </v>
      </c>
      <c r="B4401" s="68" t="s">
        <v>229</v>
      </c>
      <c r="C4401" s="68" t="s">
        <v>466</v>
      </c>
      <c r="D4401" s="68" t="s">
        <v>271</v>
      </c>
      <c r="E4401" s="68" t="s">
        <v>531</v>
      </c>
      <c r="F4401" s="68" t="s">
        <v>360</v>
      </c>
      <c r="G4401" s="68" t="s">
        <v>77</v>
      </c>
      <c r="H4401" s="68" t="s">
        <v>273</v>
      </c>
      <c r="I4401" s="68" t="s">
        <v>657</v>
      </c>
      <c r="J4401" s="65">
        <v>1</v>
      </c>
      <c r="L4401" s="65">
        <v>431</v>
      </c>
      <c r="M4401" s="65" t="s">
        <v>282</v>
      </c>
    </row>
    <row r="4402" spans="1:13" ht="12.75" customHeight="1">
      <c r="A4402" s="65" t="str">
        <f>IF(ROW()=1,"KEY",IF(ISNA(VLOOKUP(B4402,車名対応マスタ!B:D,3,FALSE)),"",IF(VLOOKUP(B4402,車名対応マスタ!B:D,3,FALSE)="","",$D4402&amp;" "&amp;IF($G4402="9","J","O")&amp;" "&amp;$I4402&amp;" "&amp;IF($I4402&lt;=TEXT(★完成資料!$A$1,"yyyymm"),TEXT(★完成資料!$A$1,"yyyymm"),"999999")&amp; " " &amp; LEFT(F4402 &amp; "          ",10))))</f>
        <v xml:space="preserve">L O 202201 yyyy00 HV        </v>
      </c>
      <c r="B4402" s="68" t="s">
        <v>229</v>
      </c>
      <c r="C4402" s="68" t="s">
        <v>466</v>
      </c>
      <c r="D4402" s="68" t="s">
        <v>271</v>
      </c>
      <c r="E4402" s="68" t="s">
        <v>531</v>
      </c>
      <c r="F4402" s="68" t="s">
        <v>360</v>
      </c>
      <c r="G4402" s="68" t="s">
        <v>77</v>
      </c>
      <c r="H4402" s="68" t="s">
        <v>273</v>
      </c>
      <c r="I4402" s="68" t="s">
        <v>639</v>
      </c>
      <c r="J4402" s="65">
        <v>5</v>
      </c>
      <c r="K4402" s="65">
        <v>3</v>
      </c>
      <c r="L4402" s="65">
        <v>421</v>
      </c>
      <c r="M4402" s="65" t="s">
        <v>382</v>
      </c>
    </row>
    <row r="4403" spans="1:13" ht="12.75" customHeight="1">
      <c r="A4403" s="65" t="str">
        <f>IF(ROW()=1,"KEY",IF(ISNA(VLOOKUP(B4403,車名対応マスタ!B:D,3,FALSE)),"",IF(VLOOKUP(B4403,車名対応マスタ!B:D,3,FALSE)="","",$D4403&amp;" "&amp;IF($G4403="9","J","O")&amp;" "&amp;$I4403&amp;" "&amp;IF($I4403&lt;=TEXT(★完成資料!$A$1,"yyyymm"),TEXT(★完成資料!$A$1,"yyyymm"),"999999")&amp; " " &amp; LEFT(F4403 &amp; "          ",10))))</f>
        <v xml:space="preserve">L O 202202 yyyy00 HV        </v>
      </c>
      <c r="B4403" s="68" t="s">
        <v>229</v>
      </c>
      <c r="C4403" s="68" t="s">
        <v>466</v>
      </c>
      <c r="D4403" s="68" t="s">
        <v>271</v>
      </c>
      <c r="E4403" s="68" t="s">
        <v>531</v>
      </c>
      <c r="F4403" s="68" t="s">
        <v>360</v>
      </c>
      <c r="G4403" s="68" t="s">
        <v>77</v>
      </c>
      <c r="H4403" s="68" t="s">
        <v>273</v>
      </c>
      <c r="I4403" s="68" t="s">
        <v>640</v>
      </c>
      <c r="J4403" s="65">
        <v>4</v>
      </c>
      <c r="K4403" s="65">
        <v>4</v>
      </c>
      <c r="L4403" s="65">
        <v>421</v>
      </c>
      <c r="M4403" s="65" t="s">
        <v>382</v>
      </c>
    </row>
    <row r="4404" spans="1:13" ht="12.75" customHeight="1">
      <c r="A4404" s="65" t="str">
        <f>IF(ROW()=1,"KEY",IF(ISNA(VLOOKUP(B4404,車名対応マスタ!B:D,3,FALSE)),"",IF(VLOOKUP(B4404,車名対応マスタ!B:D,3,FALSE)="","",$D4404&amp;" "&amp;IF($G4404="9","J","O")&amp;" "&amp;$I4404&amp;" "&amp;IF($I4404&lt;=TEXT(★完成資料!$A$1,"yyyymm"),TEXT(★完成資料!$A$1,"yyyymm"),"999999")&amp; " " &amp; LEFT(F4404 &amp; "          ",10))))</f>
        <v xml:space="preserve">L O 202203 yyyy00 HV        </v>
      </c>
      <c r="B4404" s="68" t="s">
        <v>229</v>
      </c>
      <c r="C4404" s="68" t="s">
        <v>466</v>
      </c>
      <c r="D4404" s="68" t="s">
        <v>271</v>
      </c>
      <c r="E4404" s="68" t="s">
        <v>531</v>
      </c>
      <c r="F4404" s="68" t="s">
        <v>360</v>
      </c>
      <c r="G4404" s="68" t="s">
        <v>77</v>
      </c>
      <c r="H4404" s="68" t="s">
        <v>273</v>
      </c>
      <c r="I4404" s="68" t="s">
        <v>641</v>
      </c>
      <c r="J4404" s="65">
        <v>6</v>
      </c>
      <c r="K4404" s="65">
        <v>7</v>
      </c>
      <c r="L4404" s="65">
        <v>421</v>
      </c>
      <c r="M4404" s="65" t="s">
        <v>382</v>
      </c>
    </row>
    <row r="4405" spans="1:13" ht="12.75" customHeight="1">
      <c r="A4405" s="65" t="str">
        <f>IF(ROW()=1,"KEY",IF(ISNA(VLOOKUP(B4405,車名対応マスタ!B:D,3,FALSE)),"",IF(VLOOKUP(B4405,車名対応マスタ!B:D,3,FALSE)="","",$D4405&amp;" "&amp;IF($G4405="9","J","O")&amp;" "&amp;$I4405&amp;" "&amp;IF($I4405&lt;=TEXT(★完成資料!$A$1,"yyyymm"),TEXT(★完成資料!$A$1,"yyyymm"),"999999")&amp; " " &amp; LEFT(F4405 &amp; "          ",10))))</f>
        <v xml:space="preserve">L O 202204 yyyy00 HV        </v>
      </c>
      <c r="B4405" s="68" t="s">
        <v>229</v>
      </c>
      <c r="C4405" s="68" t="s">
        <v>466</v>
      </c>
      <c r="D4405" s="68" t="s">
        <v>271</v>
      </c>
      <c r="E4405" s="68" t="s">
        <v>531</v>
      </c>
      <c r="F4405" s="68" t="s">
        <v>360</v>
      </c>
      <c r="G4405" s="68" t="s">
        <v>77</v>
      </c>
      <c r="H4405" s="68" t="s">
        <v>273</v>
      </c>
      <c r="I4405" s="68" t="s">
        <v>642</v>
      </c>
      <c r="J4405" s="65">
        <v>4</v>
      </c>
      <c r="K4405" s="65">
        <v>2</v>
      </c>
      <c r="L4405" s="65">
        <v>421</v>
      </c>
      <c r="M4405" s="65" t="s">
        <v>382</v>
      </c>
    </row>
    <row r="4406" spans="1:13" ht="12.75" customHeight="1">
      <c r="A4406" s="65" t="str">
        <f>IF(ROW()=1,"KEY",IF(ISNA(VLOOKUP(B4406,車名対応マスタ!B:D,3,FALSE)),"",IF(VLOOKUP(B4406,車名対応マスタ!B:D,3,FALSE)="","",$D4406&amp;" "&amp;IF($G4406="9","J","O")&amp;" "&amp;$I4406&amp;" "&amp;IF($I4406&lt;=TEXT(★完成資料!$A$1,"yyyymm"),TEXT(★完成資料!$A$1,"yyyymm"),"999999")&amp; " " &amp; LEFT(F4406 &amp; "          ",10))))</f>
        <v xml:space="preserve">L O 202205 yyyy00 HV        </v>
      </c>
      <c r="B4406" s="68" t="s">
        <v>229</v>
      </c>
      <c r="C4406" s="68" t="s">
        <v>466</v>
      </c>
      <c r="D4406" s="68" t="s">
        <v>271</v>
      </c>
      <c r="E4406" s="68" t="s">
        <v>531</v>
      </c>
      <c r="F4406" s="68" t="s">
        <v>360</v>
      </c>
      <c r="G4406" s="68" t="s">
        <v>77</v>
      </c>
      <c r="H4406" s="68" t="s">
        <v>273</v>
      </c>
      <c r="I4406" s="68" t="s">
        <v>647</v>
      </c>
      <c r="J4406" s="65">
        <v>6</v>
      </c>
      <c r="K4406" s="65">
        <v>2</v>
      </c>
      <c r="L4406" s="65">
        <v>421</v>
      </c>
      <c r="M4406" s="65" t="s">
        <v>382</v>
      </c>
    </row>
    <row r="4407" spans="1:13" ht="12.75" customHeight="1">
      <c r="A4407" s="65" t="str">
        <f>IF(ROW()=1,"KEY",IF(ISNA(VLOOKUP(B4407,車名対応マスタ!B:D,3,FALSE)),"",IF(VLOOKUP(B4407,車名対応マスタ!B:D,3,FALSE)="","",$D4407&amp;" "&amp;IF($G4407="9","J","O")&amp;" "&amp;$I4407&amp;" "&amp;IF($I4407&lt;=TEXT(★完成資料!$A$1,"yyyymm"),TEXT(★完成資料!$A$1,"yyyymm"),"999999")&amp; " " &amp; LEFT(F4407 &amp; "          ",10))))</f>
        <v xml:space="preserve">L O 202206 yyyy00 HV        </v>
      </c>
      <c r="B4407" s="68" t="s">
        <v>229</v>
      </c>
      <c r="C4407" s="68" t="s">
        <v>466</v>
      </c>
      <c r="D4407" s="68" t="s">
        <v>271</v>
      </c>
      <c r="E4407" s="68" t="s">
        <v>531</v>
      </c>
      <c r="F4407" s="68" t="s">
        <v>360</v>
      </c>
      <c r="G4407" s="68" t="s">
        <v>77</v>
      </c>
      <c r="H4407" s="68" t="s">
        <v>273</v>
      </c>
      <c r="I4407" s="68" t="s">
        <v>652</v>
      </c>
      <c r="J4407" s="65">
        <v>5</v>
      </c>
      <c r="K4407" s="65">
        <v>6</v>
      </c>
      <c r="L4407" s="65">
        <v>421</v>
      </c>
      <c r="M4407" s="65" t="s">
        <v>382</v>
      </c>
    </row>
    <row r="4408" spans="1:13" ht="12.75" customHeight="1">
      <c r="A4408" s="65" t="str">
        <f>IF(ROW()=1,"KEY",IF(ISNA(VLOOKUP(B4408,車名対応マスタ!B:D,3,FALSE)),"",IF(VLOOKUP(B4408,車名対応マスタ!B:D,3,FALSE)="","",$D4408&amp;" "&amp;IF($G4408="9","J","O")&amp;" "&amp;$I4408&amp;" "&amp;IF($I4408&lt;=TEXT(★完成資料!$A$1,"yyyymm"),TEXT(★完成資料!$A$1,"yyyymm"),"999999")&amp; " " &amp; LEFT(F4408 &amp; "          ",10))))</f>
        <v xml:space="preserve">L O 202207 yyyy00 HV        </v>
      </c>
      <c r="B4408" s="68" t="s">
        <v>229</v>
      </c>
      <c r="C4408" s="68" t="s">
        <v>466</v>
      </c>
      <c r="D4408" s="68" t="s">
        <v>271</v>
      </c>
      <c r="E4408" s="68" t="s">
        <v>531</v>
      </c>
      <c r="F4408" s="68" t="s">
        <v>360</v>
      </c>
      <c r="G4408" s="68" t="s">
        <v>77</v>
      </c>
      <c r="H4408" s="68" t="s">
        <v>273</v>
      </c>
      <c r="I4408" s="68" t="s">
        <v>655</v>
      </c>
      <c r="J4408" s="65">
        <v>6</v>
      </c>
      <c r="K4408" s="65">
        <v>4</v>
      </c>
      <c r="L4408" s="65">
        <v>421</v>
      </c>
      <c r="M4408" s="65" t="s">
        <v>382</v>
      </c>
    </row>
    <row r="4409" spans="1:13" ht="12.75" customHeight="1">
      <c r="A4409" s="65" t="str">
        <f>IF(ROW()=1,"KEY",IF(ISNA(VLOOKUP(B4409,車名対応マスタ!B:D,3,FALSE)),"",IF(VLOOKUP(B4409,車名対応マスタ!B:D,3,FALSE)="","",$D4409&amp;" "&amp;IF($G4409="9","J","O")&amp;" "&amp;$I4409&amp;" "&amp;IF($I4409&lt;=TEXT(★完成資料!$A$1,"yyyymm"),TEXT(★完成資料!$A$1,"yyyymm"),"999999")&amp; " " &amp; LEFT(F4409 &amp; "          ",10))))</f>
        <v xml:space="preserve">L O 202208 yyyy00 HV        </v>
      </c>
      <c r="B4409" s="68" t="s">
        <v>229</v>
      </c>
      <c r="C4409" s="68" t="s">
        <v>466</v>
      </c>
      <c r="D4409" s="68" t="s">
        <v>271</v>
      </c>
      <c r="E4409" s="68" t="s">
        <v>531</v>
      </c>
      <c r="F4409" s="68" t="s">
        <v>360</v>
      </c>
      <c r="G4409" s="68" t="s">
        <v>77</v>
      </c>
      <c r="H4409" s="68" t="s">
        <v>273</v>
      </c>
      <c r="I4409" s="68" t="s">
        <v>656</v>
      </c>
      <c r="J4409" s="65">
        <v>5</v>
      </c>
      <c r="K4409" s="65">
        <v>4</v>
      </c>
      <c r="L4409" s="65">
        <v>421</v>
      </c>
      <c r="M4409" s="65" t="s">
        <v>382</v>
      </c>
    </row>
    <row r="4410" spans="1:13" ht="12.75" customHeight="1">
      <c r="A4410" s="65" t="str">
        <f>IF(ROW()=1,"KEY",IF(ISNA(VLOOKUP(B4410,車名対応マスタ!B:D,3,FALSE)),"",IF(VLOOKUP(B4410,車名対応マスタ!B:D,3,FALSE)="","",$D4410&amp;" "&amp;IF($G4410="9","J","O")&amp;" "&amp;$I4410&amp;" "&amp;IF($I4410&lt;=TEXT(★完成資料!$A$1,"yyyymm"),TEXT(★完成資料!$A$1,"yyyymm"),"999999")&amp; " " &amp; LEFT(F4410 &amp; "          ",10))))</f>
        <v xml:space="preserve">L O 202209 yyyy00 HV        </v>
      </c>
      <c r="B4410" s="68" t="s">
        <v>229</v>
      </c>
      <c r="C4410" s="68" t="s">
        <v>466</v>
      </c>
      <c r="D4410" s="68" t="s">
        <v>271</v>
      </c>
      <c r="E4410" s="68" t="s">
        <v>531</v>
      </c>
      <c r="F4410" s="68" t="s">
        <v>360</v>
      </c>
      <c r="G4410" s="68" t="s">
        <v>77</v>
      </c>
      <c r="H4410" s="68" t="s">
        <v>273</v>
      </c>
      <c r="I4410" s="68" t="s">
        <v>657</v>
      </c>
      <c r="J4410" s="65">
        <v>3</v>
      </c>
      <c r="K4410" s="65">
        <v>8</v>
      </c>
      <c r="L4410" s="65">
        <v>421</v>
      </c>
      <c r="M4410" s="65" t="s">
        <v>382</v>
      </c>
    </row>
    <row r="4411" spans="1:13" ht="12.75" customHeight="1">
      <c r="A4411" s="65" t="str">
        <f>IF(ROW()=1,"KEY",IF(ISNA(VLOOKUP(B4411,車名対応マスタ!B:D,3,FALSE)),"",IF(VLOOKUP(B4411,車名対応マスタ!B:D,3,FALSE)="","",$D4411&amp;" "&amp;IF($G4411="9","J","O")&amp;" "&amp;$I4411&amp;" "&amp;IF($I4411&lt;=TEXT(★完成資料!$A$1,"yyyymm"),TEXT(★完成資料!$A$1,"yyyymm"),"999999")&amp; " " &amp; LEFT(F4411 &amp; "          ",10))))</f>
        <v xml:space="preserve">L O 202210 yyyy00 HV        </v>
      </c>
      <c r="B4411" s="68" t="s">
        <v>229</v>
      </c>
      <c r="C4411" s="68" t="s">
        <v>466</v>
      </c>
      <c r="D4411" s="68" t="s">
        <v>271</v>
      </c>
      <c r="E4411" s="68" t="s">
        <v>531</v>
      </c>
      <c r="F4411" s="68" t="s">
        <v>360</v>
      </c>
      <c r="G4411" s="68" t="s">
        <v>77</v>
      </c>
      <c r="H4411" s="68" t="s">
        <v>273</v>
      </c>
      <c r="I4411" s="68" t="s">
        <v>663</v>
      </c>
      <c r="J4411" s="65">
        <v>3</v>
      </c>
      <c r="K4411" s="65">
        <v>9</v>
      </c>
      <c r="L4411" s="65">
        <v>421</v>
      </c>
      <c r="M4411" s="65" t="s">
        <v>382</v>
      </c>
    </row>
    <row r="4412" spans="1:13" ht="12.75" customHeight="1">
      <c r="A4412" s="65" t="str">
        <f>IF(ROW()=1,"KEY",IF(ISNA(VLOOKUP(B4412,車名対応マスタ!B:D,3,FALSE)),"",IF(VLOOKUP(B4412,車名対応マスタ!B:D,3,FALSE)="","",$D4412&amp;" "&amp;IF($G4412="9","J","O")&amp;" "&amp;$I4412&amp;" "&amp;IF($I4412&lt;=TEXT(★完成資料!$A$1,"yyyymm"),TEXT(★完成資料!$A$1,"yyyymm"),"999999")&amp; " " &amp; LEFT(F4412 &amp; "          ",10))))</f>
        <v xml:space="preserve">L O 202204 yyyy00 HV        </v>
      </c>
      <c r="B4412" s="68" t="s">
        <v>229</v>
      </c>
      <c r="C4412" s="68" t="s">
        <v>466</v>
      </c>
      <c r="D4412" s="68" t="s">
        <v>271</v>
      </c>
      <c r="E4412" s="68" t="s">
        <v>531</v>
      </c>
      <c r="F4412" s="68" t="s">
        <v>360</v>
      </c>
      <c r="G4412" s="68" t="s">
        <v>77</v>
      </c>
      <c r="H4412" s="68" t="s">
        <v>273</v>
      </c>
      <c r="I4412" s="68" t="s">
        <v>642</v>
      </c>
      <c r="J4412" s="65">
        <v>2</v>
      </c>
      <c r="L4412" s="65">
        <v>461</v>
      </c>
      <c r="M4412" s="65" t="s">
        <v>319</v>
      </c>
    </row>
    <row r="4413" spans="1:13" ht="12.75" customHeight="1">
      <c r="A4413" s="65" t="str">
        <f>IF(ROW()=1,"KEY",IF(ISNA(VLOOKUP(B4413,車名対応マスタ!B:D,3,FALSE)),"",IF(VLOOKUP(B4413,車名対応マスタ!B:D,3,FALSE)="","",$D4413&amp;" "&amp;IF($G4413="9","J","O")&amp;" "&amp;$I4413&amp;" "&amp;IF($I4413&lt;=TEXT(★完成資料!$A$1,"yyyymm"),TEXT(★完成資料!$A$1,"yyyymm"),"999999")&amp; " " &amp; LEFT(F4413 &amp; "          ",10))))</f>
        <v xml:space="preserve">L O 202205 yyyy00 HV        </v>
      </c>
      <c r="B4413" s="68" t="s">
        <v>229</v>
      </c>
      <c r="C4413" s="68" t="s">
        <v>466</v>
      </c>
      <c r="D4413" s="68" t="s">
        <v>271</v>
      </c>
      <c r="E4413" s="68" t="s">
        <v>531</v>
      </c>
      <c r="F4413" s="68" t="s">
        <v>360</v>
      </c>
      <c r="G4413" s="68" t="s">
        <v>77</v>
      </c>
      <c r="H4413" s="68" t="s">
        <v>273</v>
      </c>
      <c r="I4413" s="68" t="s">
        <v>647</v>
      </c>
      <c r="K4413" s="65">
        <v>1</v>
      </c>
      <c r="L4413" s="65">
        <v>461</v>
      </c>
      <c r="M4413" s="65" t="s">
        <v>319</v>
      </c>
    </row>
    <row r="4414" spans="1:13" ht="12.75" customHeight="1">
      <c r="A4414" s="65" t="str">
        <f>IF(ROW()=1,"KEY",IF(ISNA(VLOOKUP(B4414,車名対応マスタ!B:D,3,FALSE)),"",IF(VLOOKUP(B4414,車名対応マスタ!B:D,3,FALSE)="","",$D4414&amp;" "&amp;IF($G4414="9","J","O")&amp;" "&amp;$I4414&amp;" "&amp;IF($I4414&lt;=TEXT(★完成資料!$A$1,"yyyymm"),TEXT(★完成資料!$A$1,"yyyymm"),"999999")&amp; " " &amp; LEFT(F4414 &amp; "          ",10))))</f>
        <v xml:space="preserve">L O 202207 yyyy00 HV        </v>
      </c>
      <c r="B4414" s="68" t="s">
        <v>229</v>
      </c>
      <c r="C4414" s="68" t="s">
        <v>466</v>
      </c>
      <c r="D4414" s="68" t="s">
        <v>271</v>
      </c>
      <c r="E4414" s="68" t="s">
        <v>531</v>
      </c>
      <c r="F4414" s="68" t="s">
        <v>360</v>
      </c>
      <c r="G4414" s="68" t="s">
        <v>77</v>
      </c>
      <c r="H4414" s="68" t="s">
        <v>273</v>
      </c>
      <c r="I4414" s="68" t="s">
        <v>655</v>
      </c>
      <c r="J4414" s="65">
        <v>3</v>
      </c>
      <c r="L4414" s="65">
        <v>461</v>
      </c>
      <c r="M4414" s="65" t="s">
        <v>319</v>
      </c>
    </row>
    <row r="4415" spans="1:13" ht="12.75" customHeight="1">
      <c r="A4415" s="65" t="str">
        <f>IF(ROW()=1,"KEY",IF(ISNA(VLOOKUP(B4415,車名対応マスタ!B:D,3,FALSE)),"",IF(VLOOKUP(B4415,車名対応マスタ!B:D,3,FALSE)="","",$D4415&amp;" "&amp;IF($G4415="9","J","O")&amp;" "&amp;$I4415&amp;" "&amp;IF($I4415&lt;=TEXT(★完成資料!$A$1,"yyyymm"),TEXT(★完成資料!$A$1,"yyyymm"),"999999")&amp; " " &amp; LEFT(F4415 &amp; "          ",10))))</f>
        <v xml:space="preserve">L O 202208 yyyy00 HV        </v>
      </c>
      <c r="B4415" s="68" t="s">
        <v>229</v>
      </c>
      <c r="C4415" s="68" t="s">
        <v>466</v>
      </c>
      <c r="D4415" s="68" t="s">
        <v>271</v>
      </c>
      <c r="E4415" s="68" t="s">
        <v>531</v>
      </c>
      <c r="F4415" s="68" t="s">
        <v>360</v>
      </c>
      <c r="G4415" s="68" t="s">
        <v>77</v>
      </c>
      <c r="H4415" s="68" t="s">
        <v>273</v>
      </c>
      <c r="I4415" s="68" t="s">
        <v>656</v>
      </c>
      <c r="J4415" s="65">
        <v>1</v>
      </c>
      <c r="L4415" s="65">
        <v>461</v>
      </c>
      <c r="M4415" s="65" t="s">
        <v>319</v>
      </c>
    </row>
    <row r="4416" spans="1:13" ht="12.75" customHeight="1">
      <c r="A4416" s="65" t="str">
        <f>IF(ROW()=1,"KEY",IF(ISNA(VLOOKUP(B4416,車名対応マスタ!B:D,3,FALSE)),"",IF(VLOOKUP(B4416,車名対応マスタ!B:D,3,FALSE)="","",$D4416&amp;" "&amp;IF($G4416="9","J","O")&amp;" "&amp;$I4416&amp;" "&amp;IF($I4416&lt;=TEXT(★完成資料!$A$1,"yyyymm"),TEXT(★完成資料!$A$1,"yyyymm"),"999999")&amp; " " &amp; LEFT(F4416 &amp; "          ",10))))</f>
        <v xml:space="preserve">L O 202210 yyyy00 HV        </v>
      </c>
      <c r="B4416" s="68" t="s">
        <v>229</v>
      </c>
      <c r="C4416" s="68" t="s">
        <v>466</v>
      </c>
      <c r="D4416" s="68" t="s">
        <v>271</v>
      </c>
      <c r="E4416" s="68" t="s">
        <v>531</v>
      </c>
      <c r="F4416" s="68" t="s">
        <v>360</v>
      </c>
      <c r="G4416" s="68" t="s">
        <v>77</v>
      </c>
      <c r="H4416" s="68" t="s">
        <v>273</v>
      </c>
      <c r="I4416" s="68" t="s">
        <v>663</v>
      </c>
      <c r="J4416" s="65">
        <v>1</v>
      </c>
      <c r="L4416" s="65">
        <v>461</v>
      </c>
      <c r="M4416" s="65" t="s">
        <v>319</v>
      </c>
    </row>
    <row r="4417" spans="1:13" ht="12.75" customHeight="1">
      <c r="A4417" s="65" t="str">
        <f>IF(ROW()=1,"KEY",IF(ISNA(VLOOKUP(B4417,車名対応マスタ!B:D,3,FALSE)),"",IF(VLOOKUP(B4417,車名対応マスタ!B:D,3,FALSE)="","",$D4417&amp;" "&amp;IF($G4417="9","J","O")&amp;" "&amp;$I4417&amp;" "&amp;IF($I4417&lt;=TEXT(★完成資料!$A$1,"yyyymm"),TEXT(★完成資料!$A$1,"yyyymm"),"999999")&amp; " " &amp; LEFT(F4417 &amp; "          ",10))))</f>
        <v xml:space="preserve">L O 202201 yyyy00 HV        </v>
      </c>
      <c r="B4417" s="68" t="s">
        <v>229</v>
      </c>
      <c r="C4417" s="68" t="s">
        <v>466</v>
      </c>
      <c r="D4417" s="68" t="s">
        <v>271</v>
      </c>
      <c r="E4417" s="68" t="s">
        <v>531</v>
      </c>
      <c r="F4417" s="68" t="s">
        <v>360</v>
      </c>
      <c r="G4417" s="68" t="s">
        <v>77</v>
      </c>
      <c r="H4417" s="68" t="s">
        <v>273</v>
      </c>
      <c r="I4417" s="68" t="s">
        <v>639</v>
      </c>
      <c r="J4417" s="65">
        <v>8</v>
      </c>
      <c r="K4417" s="65">
        <v>11</v>
      </c>
      <c r="L4417" s="65">
        <v>440</v>
      </c>
      <c r="M4417" s="65" t="s">
        <v>501</v>
      </c>
    </row>
    <row r="4418" spans="1:13" ht="12.75" customHeight="1">
      <c r="A4418" s="65" t="str">
        <f>IF(ROW()=1,"KEY",IF(ISNA(VLOOKUP(B4418,車名対応マスタ!B:D,3,FALSE)),"",IF(VLOOKUP(B4418,車名対応マスタ!B:D,3,FALSE)="","",$D4418&amp;" "&amp;IF($G4418="9","J","O")&amp;" "&amp;$I4418&amp;" "&amp;IF($I4418&lt;=TEXT(★完成資料!$A$1,"yyyymm"),TEXT(★完成資料!$A$1,"yyyymm"),"999999")&amp; " " &amp; LEFT(F4418 &amp; "          ",10))))</f>
        <v xml:space="preserve">L O 202202 yyyy00 HV        </v>
      </c>
      <c r="B4418" s="68" t="s">
        <v>229</v>
      </c>
      <c r="C4418" s="68" t="s">
        <v>466</v>
      </c>
      <c r="D4418" s="68" t="s">
        <v>271</v>
      </c>
      <c r="E4418" s="68" t="s">
        <v>531</v>
      </c>
      <c r="F4418" s="68" t="s">
        <v>360</v>
      </c>
      <c r="G4418" s="68" t="s">
        <v>77</v>
      </c>
      <c r="H4418" s="68" t="s">
        <v>273</v>
      </c>
      <c r="I4418" s="68" t="s">
        <v>640</v>
      </c>
      <c r="J4418" s="65">
        <v>4</v>
      </c>
      <c r="K4418" s="65">
        <v>5</v>
      </c>
      <c r="L4418" s="65">
        <v>440</v>
      </c>
      <c r="M4418" s="65" t="s">
        <v>501</v>
      </c>
    </row>
    <row r="4419" spans="1:13" ht="12.75" customHeight="1">
      <c r="A4419" s="65" t="str">
        <f>IF(ROW()=1,"KEY",IF(ISNA(VLOOKUP(B4419,車名対応マスタ!B:D,3,FALSE)),"",IF(VLOOKUP(B4419,車名対応マスタ!B:D,3,FALSE)="","",$D4419&amp;" "&amp;IF($G4419="9","J","O")&amp;" "&amp;$I4419&amp;" "&amp;IF($I4419&lt;=TEXT(★完成資料!$A$1,"yyyymm"),TEXT(★完成資料!$A$1,"yyyymm"),"999999")&amp; " " &amp; LEFT(F4419 &amp; "          ",10))))</f>
        <v xml:space="preserve">L O 202203 yyyy00 HV        </v>
      </c>
      <c r="B4419" s="68" t="s">
        <v>229</v>
      </c>
      <c r="C4419" s="68" t="s">
        <v>466</v>
      </c>
      <c r="D4419" s="68" t="s">
        <v>271</v>
      </c>
      <c r="E4419" s="68" t="s">
        <v>531</v>
      </c>
      <c r="F4419" s="68" t="s">
        <v>360</v>
      </c>
      <c r="G4419" s="68" t="s">
        <v>77</v>
      </c>
      <c r="H4419" s="68" t="s">
        <v>273</v>
      </c>
      <c r="I4419" s="68" t="s">
        <v>641</v>
      </c>
      <c r="J4419" s="65">
        <v>1</v>
      </c>
      <c r="L4419" s="65">
        <v>440</v>
      </c>
      <c r="M4419" s="65" t="s">
        <v>501</v>
      </c>
    </row>
    <row r="4420" spans="1:13" ht="12.75" customHeight="1">
      <c r="A4420" s="65" t="str">
        <f>IF(ROW()=1,"KEY",IF(ISNA(VLOOKUP(B4420,車名対応マスタ!B:D,3,FALSE)),"",IF(VLOOKUP(B4420,車名対応マスタ!B:D,3,FALSE)="","",$D4420&amp;" "&amp;IF($G4420="9","J","O")&amp;" "&amp;$I4420&amp;" "&amp;IF($I4420&lt;=TEXT(★完成資料!$A$1,"yyyymm"),TEXT(★完成資料!$A$1,"yyyymm"),"999999")&amp; " " &amp; LEFT(F4420 &amp; "          ",10))))</f>
        <v xml:space="preserve">L O 202204 yyyy00 HV        </v>
      </c>
      <c r="B4420" s="68" t="s">
        <v>229</v>
      </c>
      <c r="C4420" s="68" t="s">
        <v>466</v>
      </c>
      <c r="D4420" s="68" t="s">
        <v>271</v>
      </c>
      <c r="E4420" s="68" t="s">
        <v>531</v>
      </c>
      <c r="F4420" s="68" t="s">
        <v>360</v>
      </c>
      <c r="G4420" s="68" t="s">
        <v>77</v>
      </c>
      <c r="H4420" s="68" t="s">
        <v>273</v>
      </c>
      <c r="I4420" s="68" t="s">
        <v>642</v>
      </c>
      <c r="J4420" s="65">
        <v>13</v>
      </c>
      <c r="K4420" s="65">
        <v>8</v>
      </c>
      <c r="L4420" s="65">
        <v>440</v>
      </c>
      <c r="M4420" s="65" t="s">
        <v>501</v>
      </c>
    </row>
    <row r="4421" spans="1:13" ht="12.75" customHeight="1">
      <c r="A4421" s="65" t="str">
        <f>IF(ROW()=1,"KEY",IF(ISNA(VLOOKUP(B4421,車名対応マスタ!B:D,3,FALSE)),"",IF(VLOOKUP(B4421,車名対応マスタ!B:D,3,FALSE)="","",$D4421&amp;" "&amp;IF($G4421="9","J","O")&amp;" "&amp;$I4421&amp;" "&amp;IF($I4421&lt;=TEXT(★完成資料!$A$1,"yyyymm"),TEXT(★完成資料!$A$1,"yyyymm"),"999999")&amp; " " &amp; LEFT(F4421 &amp; "          ",10))))</f>
        <v xml:space="preserve">L O 202205 yyyy00 HV        </v>
      </c>
      <c r="B4421" s="68" t="s">
        <v>229</v>
      </c>
      <c r="C4421" s="68" t="s">
        <v>466</v>
      </c>
      <c r="D4421" s="68" t="s">
        <v>271</v>
      </c>
      <c r="E4421" s="68" t="s">
        <v>531</v>
      </c>
      <c r="F4421" s="68" t="s">
        <v>360</v>
      </c>
      <c r="G4421" s="68" t="s">
        <v>77</v>
      </c>
      <c r="H4421" s="68" t="s">
        <v>273</v>
      </c>
      <c r="I4421" s="68" t="s">
        <v>647</v>
      </c>
      <c r="J4421" s="65">
        <v>7</v>
      </c>
      <c r="K4421" s="65">
        <v>10</v>
      </c>
      <c r="L4421" s="65">
        <v>440</v>
      </c>
      <c r="M4421" s="65" t="s">
        <v>501</v>
      </c>
    </row>
    <row r="4422" spans="1:13" ht="12.75" customHeight="1">
      <c r="A4422" s="65" t="str">
        <f>IF(ROW()=1,"KEY",IF(ISNA(VLOOKUP(B4422,車名対応マスタ!B:D,3,FALSE)),"",IF(VLOOKUP(B4422,車名対応マスタ!B:D,3,FALSE)="","",$D4422&amp;" "&amp;IF($G4422="9","J","O")&amp;" "&amp;$I4422&amp;" "&amp;IF($I4422&lt;=TEXT(★完成資料!$A$1,"yyyymm"),TEXT(★完成資料!$A$1,"yyyymm"),"999999")&amp; " " &amp; LEFT(F4422 &amp; "          ",10))))</f>
        <v xml:space="preserve">L O 202206 yyyy00 HV        </v>
      </c>
      <c r="B4422" s="68" t="s">
        <v>229</v>
      </c>
      <c r="C4422" s="68" t="s">
        <v>466</v>
      </c>
      <c r="D4422" s="68" t="s">
        <v>271</v>
      </c>
      <c r="E4422" s="68" t="s">
        <v>531</v>
      </c>
      <c r="F4422" s="68" t="s">
        <v>360</v>
      </c>
      <c r="G4422" s="68" t="s">
        <v>77</v>
      </c>
      <c r="H4422" s="68" t="s">
        <v>273</v>
      </c>
      <c r="I4422" s="68" t="s">
        <v>652</v>
      </c>
      <c r="J4422" s="65">
        <v>4</v>
      </c>
      <c r="K4422" s="65">
        <v>8</v>
      </c>
      <c r="L4422" s="65">
        <v>440</v>
      </c>
      <c r="M4422" s="65" t="s">
        <v>501</v>
      </c>
    </row>
    <row r="4423" spans="1:13" ht="12.75" customHeight="1">
      <c r="A4423" s="65" t="str">
        <f>IF(ROW()=1,"KEY",IF(ISNA(VLOOKUP(B4423,車名対応マスタ!B:D,3,FALSE)),"",IF(VLOOKUP(B4423,車名対応マスタ!B:D,3,FALSE)="","",$D4423&amp;" "&amp;IF($G4423="9","J","O")&amp;" "&amp;$I4423&amp;" "&amp;IF($I4423&lt;=TEXT(★完成資料!$A$1,"yyyymm"),TEXT(★完成資料!$A$1,"yyyymm"),"999999")&amp; " " &amp; LEFT(F4423 &amp; "          ",10))))</f>
        <v xml:space="preserve">L O 202207 yyyy00 HV        </v>
      </c>
      <c r="B4423" s="68" t="s">
        <v>229</v>
      </c>
      <c r="C4423" s="68" t="s">
        <v>466</v>
      </c>
      <c r="D4423" s="68" t="s">
        <v>271</v>
      </c>
      <c r="E4423" s="68" t="s">
        <v>531</v>
      </c>
      <c r="F4423" s="68" t="s">
        <v>360</v>
      </c>
      <c r="G4423" s="68" t="s">
        <v>77</v>
      </c>
      <c r="H4423" s="68" t="s">
        <v>273</v>
      </c>
      <c r="I4423" s="68" t="s">
        <v>655</v>
      </c>
      <c r="J4423" s="65">
        <v>3</v>
      </c>
      <c r="K4423" s="65">
        <v>8</v>
      </c>
      <c r="L4423" s="65">
        <v>440</v>
      </c>
      <c r="M4423" s="65" t="s">
        <v>501</v>
      </c>
    </row>
    <row r="4424" spans="1:13" ht="12.75" customHeight="1">
      <c r="A4424" s="65" t="str">
        <f>IF(ROW()=1,"KEY",IF(ISNA(VLOOKUP(B4424,車名対応マスタ!B:D,3,FALSE)),"",IF(VLOOKUP(B4424,車名対応マスタ!B:D,3,FALSE)="","",$D4424&amp;" "&amp;IF($G4424="9","J","O")&amp;" "&amp;$I4424&amp;" "&amp;IF($I4424&lt;=TEXT(★完成資料!$A$1,"yyyymm"),TEXT(★完成資料!$A$1,"yyyymm"),"999999")&amp; " " &amp; LEFT(F4424 &amp; "          ",10))))</f>
        <v xml:space="preserve">L O 202208 yyyy00 HV        </v>
      </c>
      <c r="B4424" s="68" t="s">
        <v>229</v>
      </c>
      <c r="C4424" s="68" t="s">
        <v>466</v>
      </c>
      <c r="D4424" s="68" t="s">
        <v>271</v>
      </c>
      <c r="E4424" s="68" t="s">
        <v>531</v>
      </c>
      <c r="F4424" s="68" t="s">
        <v>360</v>
      </c>
      <c r="G4424" s="68" t="s">
        <v>77</v>
      </c>
      <c r="H4424" s="68" t="s">
        <v>273</v>
      </c>
      <c r="I4424" s="68" t="s">
        <v>656</v>
      </c>
      <c r="J4424" s="65">
        <v>2</v>
      </c>
      <c r="K4424" s="65">
        <v>10</v>
      </c>
      <c r="L4424" s="65">
        <v>440</v>
      </c>
      <c r="M4424" s="65" t="s">
        <v>501</v>
      </c>
    </row>
    <row r="4425" spans="1:13" ht="12.75" customHeight="1">
      <c r="A4425" s="65" t="str">
        <f>IF(ROW()=1,"KEY",IF(ISNA(VLOOKUP(B4425,車名対応マスタ!B:D,3,FALSE)),"",IF(VLOOKUP(B4425,車名対応マスタ!B:D,3,FALSE)="","",$D4425&amp;" "&amp;IF($G4425="9","J","O")&amp;" "&amp;$I4425&amp;" "&amp;IF($I4425&lt;=TEXT(★完成資料!$A$1,"yyyymm"),TEXT(★完成資料!$A$1,"yyyymm"),"999999")&amp; " " &amp; LEFT(F4425 &amp; "          ",10))))</f>
        <v xml:space="preserve">L O 202209 yyyy00 HV        </v>
      </c>
      <c r="B4425" s="68" t="s">
        <v>229</v>
      </c>
      <c r="C4425" s="68" t="s">
        <v>466</v>
      </c>
      <c r="D4425" s="68" t="s">
        <v>271</v>
      </c>
      <c r="E4425" s="68" t="s">
        <v>531</v>
      </c>
      <c r="F4425" s="68" t="s">
        <v>360</v>
      </c>
      <c r="G4425" s="68" t="s">
        <v>77</v>
      </c>
      <c r="H4425" s="68" t="s">
        <v>273</v>
      </c>
      <c r="I4425" s="68" t="s">
        <v>657</v>
      </c>
      <c r="J4425" s="65">
        <v>12</v>
      </c>
      <c r="K4425" s="65">
        <v>16</v>
      </c>
      <c r="L4425" s="65">
        <v>440</v>
      </c>
      <c r="M4425" s="65" t="s">
        <v>501</v>
      </c>
    </row>
    <row r="4426" spans="1:13" ht="12.75" customHeight="1">
      <c r="A4426" s="65" t="str">
        <f>IF(ROW()=1,"KEY",IF(ISNA(VLOOKUP(B4426,車名対応マスタ!B:D,3,FALSE)),"",IF(VLOOKUP(B4426,車名対応マスタ!B:D,3,FALSE)="","",$D4426&amp;" "&amp;IF($G4426="9","J","O")&amp;" "&amp;$I4426&amp;" "&amp;IF($I4426&lt;=TEXT(★完成資料!$A$1,"yyyymm"),TEXT(★完成資料!$A$1,"yyyymm"),"999999")&amp; " " &amp; LEFT(F4426 &amp; "          ",10))))</f>
        <v xml:space="preserve">L O 202210 yyyy00 HV        </v>
      </c>
      <c r="B4426" s="68" t="s">
        <v>229</v>
      </c>
      <c r="C4426" s="68" t="s">
        <v>466</v>
      </c>
      <c r="D4426" s="68" t="s">
        <v>271</v>
      </c>
      <c r="E4426" s="68" t="s">
        <v>531</v>
      </c>
      <c r="F4426" s="68" t="s">
        <v>360</v>
      </c>
      <c r="G4426" s="68" t="s">
        <v>77</v>
      </c>
      <c r="H4426" s="68" t="s">
        <v>273</v>
      </c>
      <c r="I4426" s="68" t="s">
        <v>663</v>
      </c>
      <c r="J4426" s="65">
        <v>1</v>
      </c>
      <c r="K4426" s="65">
        <v>4</v>
      </c>
      <c r="L4426" s="65">
        <v>440</v>
      </c>
      <c r="M4426" s="65" t="s">
        <v>501</v>
      </c>
    </row>
    <row r="4427" spans="1:13" ht="12.75" customHeight="1">
      <c r="A4427" s="65" t="str">
        <f>IF(ROW()=1,"KEY",IF(ISNA(VLOOKUP(B4427,車名対応マスタ!B:D,3,FALSE)),"",IF(VLOOKUP(B4427,車名対応マスタ!B:D,3,FALSE)="","",$D4427&amp;" "&amp;IF($G4427="9","J","O")&amp;" "&amp;$I4427&amp;" "&amp;IF($I4427&lt;=TEXT(★完成資料!$A$1,"yyyymm"),TEXT(★完成資料!$A$1,"yyyymm"),"999999")&amp; " " &amp; LEFT(F4427 &amp; "          ",10))))</f>
        <v xml:space="preserve">L O 202201 yyyy00 HV        </v>
      </c>
      <c r="B4427" s="68" t="s">
        <v>229</v>
      </c>
      <c r="C4427" s="68" t="s">
        <v>466</v>
      </c>
      <c r="D4427" s="68" t="s">
        <v>271</v>
      </c>
      <c r="E4427" s="68" t="s">
        <v>531</v>
      </c>
      <c r="F4427" s="68" t="s">
        <v>360</v>
      </c>
      <c r="G4427" s="68" t="s">
        <v>77</v>
      </c>
      <c r="H4427" s="68" t="s">
        <v>273</v>
      </c>
      <c r="I4427" s="68" t="s">
        <v>639</v>
      </c>
      <c r="J4427" s="65">
        <v>3</v>
      </c>
      <c r="K4427" s="65">
        <v>1</v>
      </c>
      <c r="L4427" s="65">
        <v>465</v>
      </c>
      <c r="M4427" s="65" t="s">
        <v>248</v>
      </c>
    </row>
    <row r="4428" spans="1:13" ht="12.75" customHeight="1">
      <c r="A4428" s="65" t="str">
        <f>IF(ROW()=1,"KEY",IF(ISNA(VLOOKUP(B4428,車名対応マスタ!B:D,3,FALSE)),"",IF(VLOOKUP(B4428,車名対応マスタ!B:D,3,FALSE)="","",$D4428&amp;" "&amp;IF($G4428="9","J","O")&amp;" "&amp;$I4428&amp;" "&amp;IF($I4428&lt;=TEXT(★完成資料!$A$1,"yyyymm"),TEXT(★完成資料!$A$1,"yyyymm"),"999999")&amp; " " &amp; LEFT(F4428 &amp; "          ",10))))</f>
        <v xml:space="preserve">L O 202202 yyyy00 HV        </v>
      </c>
      <c r="B4428" s="68" t="s">
        <v>229</v>
      </c>
      <c r="C4428" s="68" t="s">
        <v>466</v>
      </c>
      <c r="D4428" s="68" t="s">
        <v>271</v>
      </c>
      <c r="E4428" s="68" t="s">
        <v>531</v>
      </c>
      <c r="F4428" s="68" t="s">
        <v>360</v>
      </c>
      <c r="G4428" s="68" t="s">
        <v>77</v>
      </c>
      <c r="H4428" s="68" t="s">
        <v>273</v>
      </c>
      <c r="I4428" s="68" t="s">
        <v>640</v>
      </c>
      <c r="J4428" s="65">
        <v>2</v>
      </c>
      <c r="K4428" s="65">
        <v>1</v>
      </c>
      <c r="L4428" s="65">
        <v>465</v>
      </c>
      <c r="M4428" s="65" t="s">
        <v>248</v>
      </c>
    </row>
    <row r="4429" spans="1:13" ht="12.75" customHeight="1">
      <c r="A4429" s="65" t="str">
        <f>IF(ROW()=1,"KEY",IF(ISNA(VLOOKUP(B4429,車名対応マスタ!B:D,3,FALSE)),"",IF(VLOOKUP(B4429,車名対応マスタ!B:D,3,FALSE)="","",$D4429&amp;" "&amp;IF($G4429="9","J","O")&amp;" "&amp;$I4429&amp;" "&amp;IF($I4429&lt;=TEXT(★完成資料!$A$1,"yyyymm"),TEXT(★完成資料!$A$1,"yyyymm"),"999999")&amp; " " &amp; LEFT(F4429 &amp; "          ",10))))</f>
        <v xml:space="preserve">L O 202203 yyyy00 HV        </v>
      </c>
      <c r="B4429" s="68" t="s">
        <v>229</v>
      </c>
      <c r="C4429" s="68" t="s">
        <v>466</v>
      </c>
      <c r="D4429" s="68" t="s">
        <v>271</v>
      </c>
      <c r="E4429" s="68" t="s">
        <v>531</v>
      </c>
      <c r="F4429" s="68" t="s">
        <v>360</v>
      </c>
      <c r="G4429" s="68" t="s">
        <v>77</v>
      </c>
      <c r="H4429" s="68" t="s">
        <v>273</v>
      </c>
      <c r="I4429" s="68" t="s">
        <v>641</v>
      </c>
      <c r="J4429" s="65">
        <v>0</v>
      </c>
      <c r="K4429" s="65">
        <v>3</v>
      </c>
      <c r="L4429" s="65">
        <v>465</v>
      </c>
      <c r="M4429" s="65" t="s">
        <v>248</v>
      </c>
    </row>
    <row r="4430" spans="1:13" ht="12.75" customHeight="1">
      <c r="A4430" s="65" t="str">
        <f>IF(ROW()=1,"KEY",IF(ISNA(VLOOKUP(B4430,車名対応マスタ!B:D,3,FALSE)),"",IF(VLOOKUP(B4430,車名対応マスタ!B:D,3,FALSE)="","",$D4430&amp;" "&amp;IF($G4430="9","J","O")&amp;" "&amp;$I4430&amp;" "&amp;IF($I4430&lt;=TEXT(★完成資料!$A$1,"yyyymm"),TEXT(★完成資料!$A$1,"yyyymm"),"999999")&amp; " " &amp; LEFT(F4430 &amp; "          ",10))))</f>
        <v xml:space="preserve">L O 202204 yyyy00 HV        </v>
      </c>
      <c r="B4430" s="68" t="s">
        <v>229</v>
      </c>
      <c r="C4430" s="68" t="s">
        <v>466</v>
      </c>
      <c r="D4430" s="68" t="s">
        <v>271</v>
      </c>
      <c r="E4430" s="68" t="s">
        <v>531</v>
      </c>
      <c r="F4430" s="68" t="s">
        <v>360</v>
      </c>
      <c r="G4430" s="68" t="s">
        <v>77</v>
      </c>
      <c r="H4430" s="68" t="s">
        <v>273</v>
      </c>
      <c r="I4430" s="68" t="s">
        <v>642</v>
      </c>
      <c r="K4430" s="65">
        <v>4</v>
      </c>
      <c r="L4430" s="65">
        <v>465</v>
      </c>
      <c r="M4430" s="65" t="s">
        <v>248</v>
      </c>
    </row>
    <row r="4431" spans="1:13" ht="12.75" customHeight="1">
      <c r="A4431" s="65" t="str">
        <f>IF(ROW()=1,"KEY",IF(ISNA(VLOOKUP(B4431,車名対応マスタ!B:D,3,FALSE)),"",IF(VLOOKUP(B4431,車名対応マスタ!B:D,3,FALSE)="","",$D4431&amp;" "&amp;IF($G4431="9","J","O")&amp;" "&amp;$I4431&amp;" "&amp;IF($I4431&lt;=TEXT(★完成資料!$A$1,"yyyymm"),TEXT(★完成資料!$A$1,"yyyymm"),"999999")&amp; " " &amp; LEFT(F4431 &amp; "          ",10))))</f>
        <v xml:space="preserve">L O 202205 yyyy00 HV        </v>
      </c>
      <c r="B4431" s="68" t="s">
        <v>229</v>
      </c>
      <c r="C4431" s="68" t="s">
        <v>466</v>
      </c>
      <c r="D4431" s="68" t="s">
        <v>271</v>
      </c>
      <c r="E4431" s="68" t="s">
        <v>531</v>
      </c>
      <c r="F4431" s="68" t="s">
        <v>360</v>
      </c>
      <c r="G4431" s="68" t="s">
        <v>77</v>
      </c>
      <c r="H4431" s="68" t="s">
        <v>273</v>
      </c>
      <c r="I4431" s="68" t="s">
        <v>647</v>
      </c>
      <c r="J4431" s="65">
        <v>1</v>
      </c>
      <c r="K4431" s="65">
        <v>2</v>
      </c>
      <c r="L4431" s="65">
        <v>465</v>
      </c>
      <c r="M4431" s="65" t="s">
        <v>248</v>
      </c>
    </row>
    <row r="4432" spans="1:13" ht="12.75" customHeight="1">
      <c r="A4432" s="65" t="str">
        <f>IF(ROW()=1,"KEY",IF(ISNA(VLOOKUP(B4432,車名対応マスタ!B:D,3,FALSE)),"",IF(VLOOKUP(B4432,車名対応マスタ!B:D,3,FALSE)="","",$D4432&amp;" "&amp;IF($G4432="9","J","O")&amp;" "&amp;$I4432&amp;" "&amp;IF($I4432&lt;=TEXT(★完成資料!$A$1,"yyyymm"),TEXT(★完成資料!$A$1,"yyyymm"),"999999")&amp; " " &amp; LEFT(F4432 &amp; "          ",10))))</f>
        <v xml:space="preserve">L O 202206 yyyy00 HV        </v>
      </c>
      <c r="B4432" s="68" t="s">
        <v>229</v>
      </c>
      <c r="C4432" s="68" t="s">
        <v>466</v>
      </c>
      <c r="D4432" s="68" t="s">
        <v>271</v>
      </c>
      <c r="E4432" s="68" t="s">
        <v>531</v>
      </c>
      <c r="F4432" s="68" t="s">
        <v>360</v>
      </c>
      <c r="G4432" s="68" t="s">
        <v>77</v>
      </c>
      <c r="H4432" s="68" t="s">
        <v>273</v>
      </c>
      <c r="I4432" s="68" t="s">
        <v>652</v>
      </c>
      <c r="K4432" s="65">
        <v>2</v>
      </c>
      <c r="L4432" s="65">
        <v>465</v>
      </c>
      <c r="M4432" s="65" t="s">
        <v>248</v>
      </c>
    </row>
    <row r="4433" spans="1:13" ht="12.75" customHeight="1">
      <c r="A4433" s="65" t="str">
        <f>IF(ROW()=1,"KEY",IF(ISNA(VLOOKUP(B4433,車名対応マスタ!B:D,3,FALSE)),"",IF(VLOOKUP(B4433,車名対応マスタ!B:D,3,FALSE)="","",$D4433&amp;" "&amp;IF($G4433="9","J","O")&amp;" "&amp;$I4433&amp;" "&amp;IF($I4433&lt;=TEXT(★完成資料!$A$1,"yyyymm"),TEXT(★完成資料!$A$1,"yyyymm"),"999999")&amp; " " &amp; LEFT(F4433 &amp; "          ",10))))</f>
        <v xml:space="preserve">L O 202207 yyyy00 HV        </v>
      </c>
      <c r="B4433" s="68" t="s">
        <v>229</v>
      </c>
      <c r="C4433" s="68" t="s">
        <v>466</v>
      </c>
      <c r="D4433" s="68" t="s">
        <v>271</v>
      </c>
      <c r="E4433" s="68" t="s">
        <v>531</v>
      </c>
      <c r="F4433" s="68" t="s">
        <v>360</v>
      </c>
      <c r="G4433" s="68" t="s">
        <v>77</v>
      </c>
      <c r="H4433" s="68" t="s">
        <v>273</v>
      </c>
      <c r="I4433" s="68" t="s">
        <v>655</v>
      </c>
      <c r="K4433" s="65">
        <v>5</v>
      </c>
      <c r="L4433" s="65">
        <v>465</v>
      </c>
      <c r="M4433" s="65" t="s">
        <v>248</v>
      </c>
    </row>
    <row r="4434" spans="1:13" ht="12.75" customHeight="1">
      <c r="A4434" s="65" t="str">
        <f>IF(ROW()=1,"KEY",IF(ISNA(VLOOKUP(B4434,車名対応マスタ!B:D,3,FALSE)),"",IF(VLOOKUP(B4434,車名対応マスタ!B:D,3,FALSE)="","",$D4434&amp;" "&amp;IF($G4434="9","J","O")&amp;" "&amp;$I4434&amp;" "&amp;IF($I4434&lt;=TEXT(★完成資料!$A$1,"yyyymm"),TEXT(★完成資料!$A$1,"yyyymm"),"999999")&amp; " " &amp; LEFT(F4434 &amp; "          ",10))))</f>
        <v xml:space="preserve">L O 202208 yyyy00 HV        </v>
      </c>
      <c r="B4434" s="68" t="s">
        <v>229</v>
      </c>
      <c r="C4434" s="68" t="s">
        <v>466</v>
      </c>
      <c r="D4434" s="68" t="s">
        <v>271</v>
      </c>
      <c r="E4434" s="68" t="s">
        <v>531</v>
      </c>
      <c r="F4434" s="68" t="s">
        <v>360</v>
      </c>
      <c r="G4434" s="68" t="s">
        <v>77</v>
      </c>
      <c r="H4434" s="68" t="s">
        <v>273</v>
      </c>
      <c r="I4434" s="68" t="s">
        <v>656</v>
      </c>
      <c r="J4434" s="65">
        <v>1</v>
      </c>
      <c r="K4434" s="65">
        <v>9</v>
      </c>
      <c r="L4434" s="65">
        <v>465</v>
      </c>
      <c r="M4434" s="65" t="s">
        <v>248</v>
      </c>
    </row>
    <row r="4435" spans="1:13" ht="12.75" customHeight="1">
      <c r="A4435" s="65" t="str">
        <f>IF(ROW()=1,"KEY",IF(ISNA(VLOOKUP(B4435,車名対応マスタ!B:D,3,FALSE)),"",IF(VLOOKUP(B4435,車名対応マスタ!B:D,3,FALSE)="","",$D4435&amp;" "&amp;IF($G4435="9","J","O")&amp;" "&amp;$I4435&amp;" "&amp;IF($I4435&lt;=TEXT(★完成資料!$A$1,"yyyymm"),TEXT(★完成資料!$A$1,"yyyymm"),"999999")&amp; " " &amp; LEFT(F4435 &amp; "          ",10))))</f>
        <v xml:space="preserve">L O 202209 yyyy00 HV        </v>
      </c>
      <c r="B4435" s="68" t="s">
        <v>229</v>
      </c>
      <c r="C4435" s="68" t="s">
        <v>466</v>
      </c>
      <c r="D4435" s="68" t="s">
        <v>271</v>
      </c>
      <c r="E4435" s="68" t="s">
        <v>531</v>
      </c>
      <c r="F4435" s="68" t="s">
        <v>360</v>
      </c>
      <c r="G4435" s="68" t="s">
        <v>77</v>
      </c>
      <c r="H4435" s="68" t="s">
        <v>273</v>
      </c>
      <c r="I4435" s="68" t="s">
        <v>657</v>
      </c>
      <c r="K4435" s="65">
        <v>11</v>
      </c>
      <c r="L4435" s="65">
        <v>465</v>
      </c>
      <c r="M4435" s="65" t="s">
        <v>248</v>
      </c>
    </row>
    <row r="4436" spans="1:13" ht="12.75" customHeight="1">
      <c r="A4436" s="65" t="str">
        <f>IF(ROW()=1,"KEY",IF(ISNA(VLOOKUP(B4436,車名対応マスタ!B:D,3,FALSE)),"",IF(VLOOKUP(B4436,車名対応マスタ!B:D,3,FALSE)="","",$D4436&amp;" "&amp;IF($G4436="9","J","O")&amp;" "&amp;$I4436&amp;" "&amp;IF($I4436&lt;=TEXT(★完成資料!$A$1,"yyyymm"),TEXT(★完成資料!$A$1,"yyyymm"),"999999")&amp; " " &amp; LEFT(F4436 &amp; "          ",10))))</f>
        <v xml:space="preserve">L O 202210 yyyy00 HV        </v>
      </c>
      <c r="B4436" s="68" t="s">
        <v>229</v>
      </c>
      <c r="C4436" s="68" t="s">
        <v>466</v>
      </c>
      <c r="D4436" s="68" t="s">
        <v>271</v>
      </c>
      <c r="E4436" s="68" t="s">
        <v>531</v>
      </c>
      <c r="F4436" s="68" t="s">
        <v>360</v>
      </c>
      <c r="G4436" s="68" t="s">
        <v>77</v>
      </c>
      <c r="H4436" s="68" t="s">
        <v>273</v>
      </c>
      <c r="I4436" s="68" t="s">
        <v>663</v>
      </c>
      <c r="K4436" s="65">
        <v>3</v>
      </c>
      <c r="L4436" s="65">
        <v>465</v>
      </c>
      <c r="M4436" s="65" t="s">
        <v>248</v>
      </c>
    </row>
    <row r="4437" spans="1:13" ht="12.75" customHeight="1">
      <c r="A4437" s="65" t="str">
        <f>IF(ROW()=1,"KEY",IF(ISNA(VLOOKUP(B4437,車名対応マスタ!B:D,3,FALSE)),"",IF(VLOOKUP(B4437,車名対応マスタ!B:D,3,FALSE)="","",$D4437&amp;" "&amp;IF($G4437="9","J","O")&amp;" "&amp;$I4437&amp;" "&amp;IF($I4437&lt;=TEXT(★完成資料!$A$1,"yyyymm"),TEXT(★完成資料!$A$1,"yyyymm"),"999999")&amp; " " &amp; LEFT(F4437 &amp; "          ",10))))</f>
        <v xml:space="preserve">L O 202201 yyyy00 HV        </v>
      </c>
      <c r="B4437" s="68" t="s">
        <v>229</v>
      </c>
      <c r="C4437" s="68" t="s">
        <v>466</v>
      </c>
      <c r="D4437" s="68" t="s">
        <v>271</v>
      </c>
      <c r="E4437" s="68" t="s">
        <v>531</v>
      </c>
      <c r="F4437" s="68" t="s">
        <v>360</v>
      </c>
      <c r="G4437" s="68" t="s">
        <v>77</v>
      </c>
      <c r="H4437" s="68" t="s">
        <v>273</v>
      </c>
      <c r="I4437" s="68" t="s">
        <v>639</v>
      </c>
      <c r="J4437" s="65">
        <v>2</v>
      </c>
      <c r="K4437" s="65">
        <v>0</v>
      </c>
      <c r="L4437" s="65">
        <v>467</v>
      </c>
      <c r="M4437" s="65" t="s">
        <v>275</v>
      </c>
    </row>
    <row r="4438" spans="1:13" ht="12.75" customHeight="1">
      <c r="A4438" s="65" t="str">
        <f>IF(ROW()=1,"KEY",IF(ISNA(VLOOKUP(B4438,車名対応マスタ!B:D,3,FALSE)),"",IF(VLOOKUP(B4438,車名対応マスタ!B:D,3,FALSE)="","",$D4438&amp;" "&amp;IF($G4438="9","J","O")&amp;" "&amp;$I4438&amp;" "&amp;IF($I4438&lt;=TEXT(★完成資料!$A$1,"yyyymm"),TEXT(★完成資料!$A$1,"yyyymm"),"999999")&amp; " " &amp; LEFT(F4438 &amp; "          ",10))))</f>
        <v xml:space="preserve">L O 202202 yyyy00 HV        </v>
      </c>
      <c r="B4438" s="68" t="s">
        <v>229</v>
      </c>
      <c r="C4438" s="68" t="s">
        <v>466</v>
      </c>
      <c r="D4438" s="68" t="s">
        <v>271</v>
      </c>
      <c r="E4438" s="68" t="s">
        <v>531</v>
      </c>
      <c r="F4438" s="68" t="s">
        <v>360</v>
      </c>
      <c r="G4438" s="68" t="s">
        <v>77</v>
      </c>
      <c r="H4438" s="68" t="s">
        <v>273</v>
      </c>
      <c r="I4438" s="68" t="s">
        <v>640</v>
      </c>
      <c r="J4438" s="65">
        <v>1</v>
      </c>
      <c r="K4438" s="65">
        <v>0</v>
      </c>
      <c r="L4438" s="65">
        <v>467</v>
      </c>
      <c r="M4438" s="65" t="s">
        <v>275</v>
      </c>
    </row>
    <row r="4439" spans="1:13" ht="12.75" customHeight="1">
      <c r="A4439" s="65" t="str">
        <f>IF(ROW()=1,"KEY",IF(ISNA(VLOOKUP(B4439,車名対応マスタ!B:D,3,FALSE)),"",IF(VLOOKUP(B4439,車名対応マスタ!B:D,3,FALSE)="","",$D4439&amp;" "&amp;IF($G4439="9","J","O")&amp;" "&amp;$I4439&amp;" "&amp;IF($I4439&lt;=TEXT(★完成資料!$A$1,"yyyymm"),TEXT(★完成資料!$A$1,"yyyymm"),"999999")&amp; " " &amp; LEFT(F4439 &amp; "          ",10))))</f>
        <v xml:space="preserve">L O 202203 yyyy00 HV        </v>
      </c>
      <c r="B4439" s="68" t="s">
        <v>229</v>
      </c>
      <c r="C4439" s="68" t="s">
        <v>466</v>
      </c>
      <c r="D4439" s="68" t="s">
        <v>271</v>
      </c>
      <c r="E4439" s="68" t="s">
        <v>531</v>
      </c>
      <c r="F4439" s="68" t="s">
        <v>360</v>
      </c>
      <c r="G4439" s="68" t="s">
        <v>77</v>
      </c>
      <c r="H4439" s="68" t="s">
        <v>273</v>
      </c>
      <c r="I4439" s="68" t="s">
        <v>641</v>
      </c>
      <c r="J4439" s="65">
        <v>2</v>
      </c>
      <c r="K4439" s="65">
        <v>2</v>
      </c>
      <c r="L4439" s="65">
        <v>467</v>
      </c>
      <c r="M4439" s="65" t="s">
        <v>275</v>
      </c>
    </row>
    <row r="4440" spans="1:13" ht="12.75" customHeight="1">
      <c r="A4440" s="65" t="str">
        <f>IF(ROW()=1,"KEY",IF(ISNA(VLOOKUP(B4440,車名対応マスタ!B:D,3,FALSE)),"",IF(VLOOKUP(B4440,車名対応マスタ!B:D,3,FALSE)="","",$D4440&amp;" "&amp;IF($G4440="9","J","O")&amp;" "&amp;$I4440&amp;" "&amp;IF($I4440&lt;=TEXT(★完成資料!$A$1,"yyyymm"),TEXT(★完成資料!$A$1,"yyyymm"),"999999")&amp; " " &amp; LEFT(F4440 &amp; "          ",10))))</f>
        <v xml:space="preserve">L O 202204 yyyy00 HV        </v>
      </c>
      <c r="B4440" s="68" t="s">
        <v>229</v>
      </c>
      <c r="C4440" s="68" t="s">
        <v>466</v>
      </c>
      <c r="D4440" s="68" t="s">
        <v>271</v>
      </c>
      <c r="E4440" s="68" t="s">
        <v>531</v>
      </c>
      <c r="F4440" s="68" t="s">
        <v>360</v>
      </c>
      <c r="G4440" s="68" t="s">
        <v>77</v>
      </c>
      <c r="H4440" s="68" t="s">
        <v>273</v>
      </c>
      <c r="I4440" s="68" t="s">
        <v>642</v>
      </c>
      <c r="J4440" s="65">
        <v>3</v>
      </c>
      <c r="K4440" s="65">
        <v>1</v>
      </c>
      <c r="L4440" s="65">
        <v>467</v>
      </c>
      <c r="M4440" s="65" t="s">
        <v>275</v>
      </c>
    </row>
    <row r="4441" spans="1:13" ht="12.75" customHeight="1">
      <c r="A4441" s="65" t="str">
        <f>IF(ROW()=1,"KEY",IF(ISNA(VLOOKUP(B4441,車名対応マスタ!B:D,3,FALSE)),"",IF(VLOOKUP(B4441,車名対応マスタ!B:D,3,FALSE)="","",$D4441&amp;" "&amp;IF($G4441="9","J","O")&amp;" "&amp;$I4441&amp;" "&amp;IF($I4441&lt;=TEXT(★完成資料!$A$1,"yyyymm"),TEXT(★完成資料!$A$1,"yyyymm"),"999999")&amp; " " &amp; LEFT(F4441 &amp; "          ",10))))</f>
        <v xml:space="preserve">L O 202205 yyyy00 HV        </v>
      </c>
      <c r="B4441" s="68" t="s">
        <v>229</v>
      </c>
      <c r="C4441" s="68" t="s">
        <v>466</v>
      </c>
      <c r="D4441" s="68" t="s">
        <v>271</v>
      </c>
      <c r="E4441" s="68" t="s">
        <v>531</v>
      </c>
      <c r="F4441" s="68" t="s">
        <v>360</v>
      </c>
      <c r="G4441" s="68" t="s">
        <v>77</v>
      </c>
      <c r="H4441" s="68" t="s">
        <v>273</v>
      </c>
      <c r="I4441" s="68" t="s">
        <v>647</v>
      </c>
      <c r="J4441" s="65">
        <v>2</v>
      </c>
      <c r="L4441" s="65">
        <v>467</v>
      </c>
      <c r="M4441" s="65" t="s">
        <v>275</v>
      </c>
    </row>
    <row r="4442" spans="1:13" ht="12.75" customHeight="1">
      <c r="A4442" s="65" t="str">
        <f>IF(ROW()=1,"KEY",IF(ISNA(VLOOKUP(B4442,車名対応マスタ!B:D,3,FALSE)),"",IF(VLOOKUP(B4442,車名対応マスタ!B:D,3,FALSE)="","",$D4442&amp;" "&amp;IF($G4442="9","J","O")&amp;" "&amp;$I4442&amp;" "&amp;IF($I4442&lt;=TEXT(★完成資料!$A$1,"yyyymm"),TEXT(★完成資料!$A$1,"yyyymm"),"999999")&amp; " " &amp; LEFT(F4442 &amp; "          ",10))))</f>
        <v xml:space="preserve">L O 202206 yyyy00 HV        </v>
      </c>
      <c r="B4442" s="68" t="s">
        <v>229</v>
      </c>
      <c r="C4442" s="68" t="s">
        <v>466</v>
      </c>
      <c r="D4442" s="68" t="s">
        <v>271</v>
      </c>
      <c r="E4442" s="68" t="s">
        <v>531</v>
      </c>
      <c r="F4442" s="68" t="s">
        <v>360</v>
      </c>
      <c r="G4442" s="68" t="s">
        <v>77</v>
      </c>
      <c r="H4442" s="68" t="s">
        <v>273</v>
      </c>
      <c r="I4442" s="68" t="s">
        <v>652</v>
      </c>
      <c r="J4442" s="65">
        <v>0</v>
      </c>
      <c r="K4442" s="65">
        <v>2</v>
      </c>
      <c r="L4442" s="65">
        <v>467</v>
      </c>
      <c r="M4442" s="65" t="s">
        <v>275</v>
      </c>
    </row>
    <row r="4443" spans="1:13" ht="12.75" customHeight="1">
      <c r="A4443" s="65" t="str">
        <f>IF(ROW()=1,"KEY",IF(ISNA(VLOOKUP(B4443,車名対応マスタ!B:D,3,FALSE)),"",IF(VLOOKUP(B4443,車名対応マスタ!B:D,3,FALSE)="","",$D4443&amp;" "&amp;IF($G4443="9","J","O")&amp;" "&amp;$I4443&amp;" "&amp;IF($I4443&lt;=TEXT(★完成資料!$A$1,"yyyymm"),TEXT(★完成資料!$A$1,"yyyymm"),"999999")&amp; " " &amp; LEFT(F4443 &amp; "          ",10))))</f>
        <v xml:space="preserve">L O 202207 yyyy00 HV        </v>
      </c>
      <c r="B4443" s="68" t="s">
        <v>229</v>
      </c>
      <c r="C4443" s="68" t="s">
        <v>466</v>
      </c>
      <c r="D4443" s="68" t="s">
        <v>271</v>
      </c>
      <c r="E4443" s="68" t="s">
        <v>531</v>
      </c>
      <c r="F4443" s="68" t="s">
        <v>360</v>
      </c>
      <c r="G4443" s="68" t="s">
        <v>77</v>
      </c>
      <c r="H4443" s="68" t="s">
        <v>273</v>
      </c>
      <c r="I4443" s="68" t="s">
        <v>655</v>
      </c>
      <c r="J4443" s="65">
        <v>0</v>
      </c>
      <c r="K4443" s="65">
        <v>3</v>
      </c>
      <c r="L4443" s="65">
        <v>467</v>
      </c>
      <c r="M4443" s="65" t="s">
        <v>275</v>
      </c>
    </row>
    <row r="4444" spans="1:13" ht="12.75" customHeight="1">
      <c r="A4444" s="65" t="str">
        <f>IF(ROW()=1,"KEY",IF(ISNA(VLOOKUP(B4444,車名対応マスタ!B:D,3,FALSE)),"",IF(VLOOKUP(B4444,車名対応マスタ!B:D,3,FALSE)="","",$D4444&amp;" "&amp;IF($G4444="9","J","O")&amp;" "&amp;$I4444&amp;" "&amp;IF($I4444&lt;=TEXT(★完成資料!$A$1,"yyyymm"),TEXT(★完成資料!$A$1,"yyyymm"),"999999")&amp; " " &amp; LEFT(F4444 &amp; "          ",10))))</f>
        <v xml:space="preserve">L O 202208 yyyy00 HV        </v>
      </c>
      <c r="B4444" s="68" t="s">
        <v>229</v>
      </c>
      <c r="C4444" s="68" t="s">
        <v>466</v>
      </c>
      <c r="D4444" s="68" t="s">
        <v>271</v>
      </c>
      <c r="E4444" s="68" t="s">
        <v>531</v>
      </c>
      <c r="F4444" s="68" t="s">
        <v>360</v>
      </c>
      <c r="G4444" s="68" t="s">
        <v>77</v>
      </c>
      <c r="H4444" s="68" t="s">
        <v>273</v>
      </c>
      <c r="I4444" s="68" t="s">
        <v>656</v>
      </c>
      <c r="J4444" s="65">
        <v>1</v>
      </c>
      <c r="K4444" s="65">
        <v>2</v>
      </c>
      <c r="L4444" s="65">
        <v>467</v>
      </c>
      <c r="M4444" s="65" t="s">
        <v>275</v>
      </c>
    </row>
    <row r="4445" spans="1:13" ht="12.75" customHeight="1">
      <c r="A4445" s="65" t="str">
        <f>IF(ROW()=1,"KEY",IF(ISNA(VLOOKUP(B4445,車名対応マスタ!B:D,3,FALSE)),"",IF(VLOOKUP(B4445,車名対応マスタ!B:D,3,FALSE)="","",$D4445&amp;" "&amp;IF($G4445="9","J","O")&amp;" "&amp;$I4445&amp;" "&amp;IF($I4445&lt;=TEXT(★完成資料!$A$1,"yyyymm"),TEXT(★完成資料!$A$1,"yyyymm"),"999999")&amp; " " &amp; LEFT(F4445 &amp; "          ",10))))</f>
        <v xml:space="preserve">L O 202209 yyyy00 HV        </v>
      </c>
      <c r="B4445" s="68" t="s">
        <v>229</v>
      </c>
      <c r="C4445" s="68" t="s">
        <v>466</v>
      </c>
      <c r="D4445" s="68" t="s">
        <v>271</v>
      </c>
      <c r="E4445" s="68" t="s">
        <v>531</v>
      </c>
      <c r="F4445" s="68" t="s">
        <v>360</v>
      </c>
      <c r="G4445" s="68" t="s">
        <v>77</v>
      </c>
      <c r="H4445" s="68" t="s">
        <v>273</v>
      </c>
      <c r="I4445" s="68" t="s">
        <v>657</v>
      </c>
      <c r="J4445" s="65">
        <v>1</v>
      </c>
      <c r="K4445" s="65">
        <v>1</v>
      </c>
      <c r="L4445" s="65">
        <v>467</v>
      </c>
      <c r="M4445" s="65" t="s">
        <v>275</v>
      </c>
    </row>
    <row r="4446" spans="1:13" ht="12.75" customHeight="1">
      <c r="A4446" s="65" t="str">
        <f>IF(ROW()=1,"KEY",IF(ISNA(VLOOKUP(B4446,車名対応マスタ!B:D,3,FALSE)),"",IF(VLOOKUP(B4446,車名対応マスタ!B:D,3,FALSE)="","",$D4446&amp;" "&amp;IF($G4446="9","J","O")&amp;" "&amp;$I4446&amp;" "&amp;IF($I4446&lt;=TEXT(★完成資料!$A$1,"yyyymm"),TEXT(★完成資料!$A$1,"yyyymm"),"999999")&amp; " " &amp; LEFT(F4446 &amp; "          ",10))))</f>
        <v xml:space="preserve">L O 202210 yyyy00 HV        </v>
      </c>
      <c r="B4446" s="68" t="s">
        <v>229</v>
      </c>
      <c r="C4446" s="68" t="s">
        <v>466</v>
      </c>
      <c r="D4446" s="68" t="s">
        <v>271</v>
      </c>
      <c r="E4446" s="68" t="s">
        <v>531</v>
      </c>
      <c r="F4446" s="68" t="s">
        <v>360</v>
      </c>
      <c r="G4446" s="68" t="s">
        <v>77</v>
      </c>
      <c r="H4446" s="68" t="s">
        <v>273</v>
      </c>
      <c r="I4446" s="68" t="s">
        <v>663</v>
      </c>
      <c r="J4446" s="65">
        <v>3</v>
      </c>
      <c r="K4446" s="65">
        <v>2</v>
      </c>
      <c r="L4446" s="65">
        <v>467</v>
      </c>
      <c r="M4446" s="65" t="s">
        <v>275</v>
      </c>
    </row>
    <row r="4447" spans="1:13" ht="12.75" customHeight="1">
      <c r="A4447" s="65" t="str">
        <f>IF(ROW()=1,"KEY",IF(ISNA(VLOOKUP(B4447,車名対応マスタ!B:D,3,FALSE)),"",IF(VLOOKUP(B4447,車名対応マスタ!B:D,3,FALSE)="","",$D4447&amp;" "&amp;IF($G4447="9","J","O")&amp;" "&amp;$I4447&amp;" "&amp;IF($I4447&lt;=TEXT(★完成資料!$A$1,"yyyymm"),TEXT(★完成資料!$A$1,"yyyymm"),"999999")&amp; " " &amp; LEFT(F4447 &amp; "          ",10))))</f>
        <v xml:space="preserve">L O 202201 yyyy00 HV        </v>
      </c>
      <c r="B4447" s="68" t="s">
        <v>229</v>
      </c>
      <c r="C4447" s="68" t="s">
        <v>466</v>
      </c>
      <c r="D4447" s="68" t="s">
        <v>271</v>
      </c>
      <c r="E4447" s="68" t="s">
        <v>531</v>
      </c>
      <c r="F4447" s="68" t="s">
        <v>360</v>
      </c>
      <c r="G4447" s="68" t="s">
        <v>77</v>
      </c>
      <c r="H4447" s="68" t="s">
        <v>273</v>
      </c>
      <c r="I4447" s="68" t="s">
        <v>639</v>
      </c>
      <c r="J4447" s="65">
        <v>6</v>
      </c>
      <c r="K4447" s="65">
        <v>3</v>
      </c>
      <c r="L4447" s="65">
        <v>432</v>
      </c>
      <c r="M4447" s="65" t="s">
        <v>424</v>
      </c>
    </row>
    <row r="4448" spans="1:13" ht="12.75" customHeight="1">
      <c r="A4448" s="65" t="str">
        <f>IF(ROW()=1,"KEY",IF(ISNA(VLOOKUP(B4448,車名対応マスタ!B:D,3,FALSE)),"",IF(VLOOKUP(B4448,車名対応マスタ!B:D,3,FALSE)="","",$D4448&amp;" "&amp;IF($G4448="9","J","O")&amp;" "&amp;$I4448&amp;" "&amp;IF($I4448&lt;=TEXT(★完成資料!$A$1,"yyyymm"),TEXT(★完成資料!$A$1,"yyyymm"),"999999")&amp; " " &amp; LEFT(F4448 &amp; "          ",10))))</f>
        <v xml:space="preserve">L O 202202 yyyy00 HV        </v>
      </c>
      <c r="B4448" s="68" t="s">
        <v>229</v>
      </c>
      <c r="C4448" s="68" t="s">
        <v>466</v>
      </c>
      <c r="D4448" s="68" t="s">
        <v>271</v>
      </c>
      <c r="E4448" s="68" t="s">
        <v>531</v>
      </c>
      <c r="F4448" s="68" t="s">
        <v>360</v>
      </c>
      <c r="G4448" s="68" t="s">
        <v>77</v>
      </c>
      <c r="H4448" s="68" t="s">
        <v>273</v>
      </c>
      <c r="I4448" s="68" t="s">
        <v>640</v>
      </c>
      <c r="J4448" s="65">
        <v>6</v>
      </c>
      <c r="K4448" s="65">
        <v>2</v>
      </c>
      <c r="L4448" s="65">
        <v>432</v>
      </c>
      <c r="M4448" s="65" t="s">
        <v>424</v>
      </c>
    </row>
    <row r="4449" spans="1:13" ht="12.75" customHeight="1">
      <c r="A4449" s="65" t="str">
        <f>IF(ROW()=1,"KEY",IF(ISNA(VLOOKUP(B4449,車名対応マスタ!B:D,3,FALSE)),"",IF(VLOOKUP(B4449,車名対応マスタ!B:D,3,FALSE)="","",$D4449&amp;" "&amp;IF($G4449="9","J","O")&amp;" "&amp;$I4449&amp;" "&amp;IF($I4449&lt;=TEXT(★完成資料!$A$1,"yyyymm"),TEXT(★完成資料!$A$1,"yyyymm"),"999999")&amp; " " &amp; LEFT(F4449 &amp; "          ",10))))</f>
        <v xml:space="preserve">L O 202203 yyyy00 HV        </v>
      </c>
      <c r="B4449" s="68" t="s">
        <v>229</v>
      </c>
      <c r="C4449" s="68" t="s">
        <v>466</v>
      </c>
      <c r="D4449" s="68" t="s">
        <v>271</v>
      </c>
      <c r="E4449" s="68" t="s">
        <v>531</v>
      </c>
      <c r="F4449" s="68" t="s">
        <v>360</v>
      </c>
      <c r="G4449" s="68" t="s">
        <v>77</v>
      </c>
      <c r="H4449" s="68" t="s">
        <v>273</v>
      </c>
      <c r="I4449" s="68" t="s">
        <v>641</v>
      </c>
      <c r="J4449" s="65">
        <v>6</v>
      </c>
      <c r="K4449" s="65">
        <v>4</v>
      </c>
      <c r="L4449" s="65">
        <v>432</v>
      </c>
      <c r="M4449" s="65" t="s">
        <v>424</v>
      </c>
    </row>
    <row r="4450" spans="1:13" ht="12.75" customHeight="1">
      <c r="A4450" s="65" t="str">
        <f>IF(ROW()=1,"KEY",IF(ISNA(VLOOKUP(B4450,車名対応マスタ!B:D,3,FALSE)),"",IF(VLOOKUP(B4450,車名対応マスタ!B:D,3,FALSE)="","",$D4450&amp;" "&amp;IF($G4450="9","J","O")&amp;" "&amp;$I4450&amp;" "&amp;IF($I4450&lt;=TEXT(★完成資料!$A$1,"yyyymm"),TEXT(★完成資料!$A$1,"yyyymm"),"999999")&amp; " " &amp; LEFT(F4450 &amp; "          ",10))))</f>
        <v xml:space="preserve">L O 202204 yyyy00 HV        </v>
      </c>
      <c r="B4450" s="68" t="s">
        <v>229</v>
      </c>
      <c r="C4450" s="68" t="s">
        <v>466</v>
      </c>
      <c r="D4450" s="68" t="s">
        <v>271</v>
      </c>
      <c r="E4450" s="68" t="s">
        <v>531</v>
      </c>
      <c r="F4450" s="68" t="s">
        <v>360</v>
      </c>
      <c r="G4450" s="68" t="s">
        <v>77</v>
      </c>
      <c r="H4450" s="68" t="s">
        <v>273</v>
      </c>
      <c r="I4450" s="68" t="s">
        <v>642</v>
      </c>
      <c r="J4450" s="65">
        <v>2</v>
      </c>
      <c r="K4450" s="65">
        <v>4</v>
      </c>
      <c r="L4450" s="65">
        <v>432</v>
      </c>
      <c r="M4450" s="65" t="s">
        <v>424</v>
      </c>
    </row>
    <row r="4451" spans="1:13" ht="12.75" customHeight="1">
      <c r="A4451" s="65" t="str">
        <f>IF(ROW()=1,"KEY",IF(ISNA(VLOOKUP(B4451,車名対応マスタ!B:D,3,FALSE)),"",IF(VLOOKUP(B4451,車名対応マスタ!B:D,3,FALSE)="","",$D4451&amp;" "&amp;IF($G4451="9","J","O")&amp;" "&amp;$I4451&amp;" "&amp;IF($I4451&lt;=TEXT(★完成資料!$A$1,"yyyymm"),TEXT(★完成資料!$A$1,"yyyymm"),"999999")&amp; " " &amp; LEFT(F4451 &amp; "          ",10))))</f>
        <v xml:space="preserve">L O 202205 yyyy00 HV        </v>
      </c>
      <c r="B4451" s="68" t="s">
        <v>229</v>
      </c>
      <c r="C4451" s="68" t="s">
        <v>466</v>
      </c>
      <c r="D4451" s="68" t="s">
        <v>271</v>
      </c>
      <c r="E4451" s="68" t="s">
        <v>531</v>
      </c>
      <c r="F4451" s="68" t="s">
        <v>360</v>
      </c>
      <c r="G4451" s="68" t="s">
        <v>77</v>
      </c>
      <c r="H4451" s="68" t="s">
        <v>273</v>
      </c>
      <c r="I4451" s="68" t="s">
        <v>647</v>
      </c>
      <c r="J4451" s="65">
        <v>2</v>
      </c>
      <c r="K4451" s="65">
        <v>4</v>
      </c>
      <c r="L4451" s="65">
        <v>432</v>
      </c>
      <c r="M4451" s="65" t="s">
        <v>424</v>
      </c>
    </row>
    <row r="4452" spans="1:13" ht="12.75" customHeight="1">
      <c r="A4452" s="65" t="str">
        <f>IF(ROW()=1,"KEY",IF(ISNA(VLOOKUP(B4452,車名対応マスタ!B:D,3,FALSE)),"",IF(VLOOKUP(B4452,車名対応マスタ!B:D,3,FALSE)="","",$D4452&amp;" "&amp;IF($G4452="9","J","O")&amp;" "&amp;$I4452&amp;" "&amp;IF($I4452&lt;=TEXT(★完成資料!$A$1,"yyyymm"),TEXT(★完成資料!$A$1,"yyyymm"),"999999")&amp; " " &amp; LEFT(F4452 &amp; "          ",10))))</f>
        <v xml:space="preserve">L O 202206 yyyy00 HV        </v>
      </c>
      <c r="B4452" s="68" t="s">
        <v>229</v>
      </c>
      <c r="C4452" s="68" t="s">
        <v>466</v>
      </c>
      <c r="D4452" s="68" t="s">
        <v>271</v>
      </c>
      <c r="E4452" s="68" t="s">
        <v>531</v>
      </c>
      <c r="F4452" s="68" t="s">
        <v>360</v>
      </c>
      <c r="G4452" s="68" t="s">
        <v>77</v>
      </c>
      <c r="H4452" s="68" t="s">
        <v>273</v>
      </c>
      <c r="I4452" s="68" t="s">
        <v>652</v>
      </c>
      <c r="J4452" s="65">
        <v>1</v>
      </c>
      <c r="K4452" s="65">
        <v>5</v>
      </c>
      <c r="L4452" s="65">
        <v>432</v>
      </c>
      <c r="M4452" s="65" t="s">
        <v>424</v>
      </c>
    </row>
    <row r="4453" spans="1:13" ht="12.75" customHeight="1">
      <c r="A4453" s="65" t="str">
        <f>IF(ROW()=1,"KEY",IF(ISNA(VLOOKUP(B4453,車名対応マスタ!B:D,3,FALSE)),"",IF(VLOOKUP(B4453,車名対応マスタ!B:D,3,FALSE)="","",$D4453&amp;" "&amp;IF($G4453="9","J","O")&amp;" "&amp;$I4453&amp;" "&amp;IF($I4453&lt;=TEXT(★完成資料!$A$1,"yyyymm"),TEXT(★完成資料!$A$1,"yyyymm"),"999999")&amp; " " &amp; LEFT(F4453 &amp; "          ",10))))</f>
        <v xml:space="preserve">L O 202207 yyyy00 HV        </v>
      </c>
      <c r="B4453" s="68" t="s">
        <v>229</v>
      </c>
      <c r="C4453" s="68" t="s">
        <v>466</v>
      </c>
      <c r="D4453" s="68" t="s">
        <v>271</v>
      </c>
      <c r="E4453" s="68" t="s">
        <v>531</v>
      </c>
      <c r="F4453" s="68" t="s">
        <v>360</v>
      </c>
      <c r="G4453" s="68" t="s">
        <v>77</v>
      </c>
      <c r="H4453" s="68" t="s">
        <v>273</v>
      </c>
      <c r="I4453" s="68" t="s">
        <v>655</v>
      </c>
      <c r="J4453" s="65">
        <v>3</v>
      </c>
      <c r="K4453" s="65">
        <v>2</v>
      </c>
      <c r="L4453" s="65">
        <v>432</v>
      </c>
      <c r="M4453" s="65" t="s">
        <v>424</v>
      </c>
    </row>
    <row r="4454" spans="1:13" ht="12.75" customHeight="1">
      <c r="A4454" s="65" t="str">
        <f>IF(ROW()=1,"KEY",IF(ISNA(VLOOKUP(B4454,車名対応マスタ!B:D,3,FALSE)),"",IF(VLOOKUP(B4454,車名対応マスタ!B:D,3,FALSE)="","",$D4454&amp;" "&amp;IF($G4454="9","J","O")&amp;" "&amp;$I4454&amp;" "&amp;IF($I4454&lt;=TEXT(★完成資料!$A$1,"yyyymm"),TEXT(★完成資料!$A$1,"yyyymm"),"999999")&amp; " " &amp; LEFT(F4454 &amp; "          ",10))))</f>
        <v xml:space="preserve">L O 202208 yyyy00 HV        </v>
      </c>
      <c r="B4454" s="68" t="s">
        <v>229</v>
      </c>
      <c r="C4454" s="68" t="s">
        <v>466</v>
      </c>
      <c r="D4454" s="68" t="s">
        <v>271</v>
      </c>
      <c r="E4454" s="68" t="s">
        <v>531</v>
      </c>
      <c r="F4454" s="68" t="s">
        <v>360</v>
      </c>
      <c r="G4454" s="68" t="s">
        <v>77</v>
      </c>
      <c r="H4454" s="68" t="s">
        <v>273</v>
      </c>
      <c r="I4454" s="68" t="s">
        <v>656</v>
      </c>
      <c r="J4454" s="65">
        <v>1</v>
      </c>
      <c r="K4454" s="65">
        <v>4</v>
      </c>
      <c r="L4454" s="65">
        <v>432</v>
      </c>
      <c r="M4454" s="65" t="s">
        <v>424</v>
      </c>
    </row>
    <row r="4455" spans="1:13" ht="12.75" customHeight="1">
      <c r="A4455" s="65" t="str">
        <f>IF(ROW()=1,"KEY",IF(ISNA(VLOOKUP(B4455,車名対応マスタ!B:D,3,FALSE)),"",IF(VLOOKUP(B4455,車名対応マスタ!B:D,3,FALSE)="","",$D4455&amp;" "&amp;IF($G4455="9","J","O")&amp;" "&amp;$I4455&amp;" "&amp;IF($I4455&lt;=TEXT(★完成資料!$A$1,"yyyymm"),TEXT(★完成資料!$A$1,"yyyymm"),"999999")&amp; " " &amp; LEFT(F4455 &amp; "          ",10))))</f>
        <v xml:space="preserve">L O 202209 yyyy00 HV        </v>
      </c>
      <c r="B4455" s="68" t="s">
        <v>229</v>
      </c>
      <c r="C4455" s="68" t="s">
        <v>466</v>
      </c>
      <c r="D4455" s="68" t="s">
        <v>271</v>
      </c>
      <c r="E4455" s="68" t="s">
        <v>531</v>
      </c>
      <c r="F4455" s="68" t="s">
        <v>360</v>
      </c>
      <c r="G4455" s="68" t="s">
        <v>77</v>
      </c>
      <c r="H4455" s="68" t="s">
        <v>273</v>
      </c>
      <c r="I4455" s="68" t="s">
        <v>657</v>
      </c>
      <c r="J4455" s="65">
        <v>3</v>
      </c>
      <c r="K4455" s="65">
        <v>2</v>
      </c>
      <c r="L4455" s="65">
        <v>432</v>
      </c>
      <c r="M4455" s="65" t="s">
        <v>424</v>
      </c>
    </row>
    <row r="4456" spans="1:13" ht="12.75" customHeight="1">
      <c r="A4456" s="65" t="str">
        <f>IF(ROW()=1,"KEY",IF(ISNA(VLOOKUP(B4456,車名対応マスタ!B:D,3,FALSE)),"",IF(VLOOKUP(B4456,車名対応マスタ!B:D,3,FALSE)="","",$D4456&amp;" "&amp;IF($G4456="9","J","O")&amp;" "&amp;$I4456&amp;" "&amp;IF($I4456&lt;=TEXT(★完成資料!$A$1,"yyyymm"),TEXT(★完成資料!$A$1,"yyyymm"),"999999")&amp; " " &amp; LEFT(F4456 &amp; "          ",10))))</f>
        <v xml:space="preserve">L O 202210 yyyy00 HV        </v>
      </c>
      <c r="B4456" s="68" t="s">
        <v>229</v>
      </c>
      <c r="C4456" s="68" t="s">
        <v>466</v>
      </c>
      <c r="D4456" s="68" t="s">
        <v>271</v>
      </c>
      <c r="E4456" s="68" t="s">
        <v>531</v>
      </c>
      <c r="F4456" s="68" t="s">
        <v>360</v>
      </c>
      <c r="G4456" s="68" t="s">
        <v>77</v>
      </c>
      <c r="H4456" s="68" t="s">
        <v>273</v>
      </c>
      <c r="I4456" s="68" t="s">
        <v>663</v>
      </c>
      <c r="J4456" s="65">
        <v>1</v>
      </c>
      <c r="K4456" s="65">
        <v>7</v>
      </c>
      <c r="L4456" s="65">
        <v>432</v>
      </c>
      <c r="M4456" s="65" t="s">
        <v>424</v>
      </c>
    </row>
    <row r="4457" spans="1:13" ht="12.75" customHeight="1">
      <c r="A4457" s="65" t="str">
        <f>IF(ROW()=1,"KEY",IF(ISNA(VLOOKUP(B4457,車名対応マスタ!B:D,3,FALSE)),"",IF(VLOOKUP(B4457,車名対応マスタ!B:D,3,FALSE)="","",$D4457&amp;" "&amp;IF($G4457="9","J","O")&amp;" "&amp;$I4457&amp;" "&amp;IF($I4457&lt;=TEXT(★完成資料!$A$1,"yyyymm"),TEXT(★完成資料!$A$1,"yyyymm"),"999999")&amp; " " &amp; LEFT(F4457 &amp; "          ",10))))</f>
        <v xml:space="preserve">L O 202201 yyyy00 HV        </v>
      </c>
      <c r="B4457" s="68" t="s">
        <v>229</v>
      </c>
      <c r="C4457" s="68" t="s">
        <v>466</v>
      </c>
      <c r="D4457" s="68" t="s">
        <v>271</v>
      </c>
      <c r="E4457" s="68" t="s">
        <v>531</v>
      </c>
      <c r="F4457" s="68" t="s">
        <v>360</v>
      </c>
      <c r="G4457" s="68" t="s">
        <v>204</v>
      </c>
      <c r="H4457" s="68" t="s">
        <v>384</v>
      </c>
      <c r="I4457" s="68" t="s">
        <v>639</v>
      </c>
      <c r="J4457" s="65">
        <v>1</v>
      </c>
      <c r="K4457" s="65">
        <v>1</v>
      </c>
      <c r="L4457" s="65">
        <v>708</v>
      </c>
      <c r="M4457" s="65" t="s">
        <v>385</v>
      </c>
    </row>
    <row r="4458" spans="1:13" ht="12.75" customHeight="1">
      <c r="A4458" s="65" t="str">
        <f>IF(ROW()=1,"KEY",IF(ISNA(VLOOKUP(B4458,車名対応マスタ!B:D,3,FALSE)),"",IF(VLOOKUP(B4458,車名対応マスタ!B:D,3,FALSE)="","",$D4458&amp;" "&amp;IF($G4458="9","J","O")&amp;" "&amp;$I4458&amp;" "&amp;IF($I4458&lt;=TEXT(★完成資料!$A$1,"yyyymm"),TEXT(★完成資料!$A$1,"yyyymm"),"999999")&amp; " " &amp; LEFT(F4458 &amp; "          ",10))))</f>
        <v xml:space="preserve">L O 202203 yyyy00 HV        </v>
      </c>
      <c r="B4458" s="68" t="s">
        <v>229</v>
      </c>
      <c r="C4458" s="68" t="s">
        <v>466</v>
      </c>
      <c r="D4458" s="68" t="s">
        <v>271</v>
      </c>
      <c r="E4458" s="68" t="s">
        <v>531</v>
      </c>
      <c r="F4458" s="68" t="s">
        <v>360</v>
      </c>
      <c r="G4458" s="68" t="s">
        <v>204</v>
      </c>
      <c r="H4458" s="68" t="s">
        <v>384</v>
      </c>
      <c r="I4458" s="68" t="s">
        <v>641</v>
      </c>
      <c r="J4458" s="65">
        <v>0</v>
      </c>
      <c r="K4458" s="65">
        <v>2</v>
      </c>
      <c r="L4458" s="65">
        <v>708</v>
      </c>
      <c r="M4458" s="65" t="s">
        <v>385</v>
      </c>
    </row>
    <row r="4459" spans="1:13" ht="12.75" customHeight="1">
      <c r="A4459" s="65" t="str">
        <f>IF(ROW()=1,"KEY",IF(ISNA(VLOOKUP(B4459,車名対応マスタ!B:D,3,FALSE)),"",IF(VLOOKUP(B4459,車名対応マスタ!B:D,3,FALSE)="","",$D4459&amp;" "&amp;IF($G4459="9","J","O")&amp;" "&amp;$I4459&amp;" "&amp;IF($I4459&lt;=TEXT(★完成資料!$A$1,"yyyymm"),TEXT(★完成資料!$A$1,"yyyymm"),"999999")&amp; " " &amp; LEFT(F4459 &amp; "          ",10))))</f>
        <v xml:space="preserve">L O 202204 yyyy00 HV        </v>
      </c>
      <c r="B4459" s="68" t="s">
        <v>229</v>
      </c>
      <c r="C4459" s="68" t="s">
        <v>466</v>
      </c>
      <c r="D4459" s="68" t="s">
        <v>271</v>
      </c>
      <c r="E4459" s="68" t="s">
        <v>531</v>
      </c>
      <c r="F4459" s="68" t="s">
        <v>360</v>
      </c>
      <c r="G4459" s="68" t="s">
        <v>204</v>
      </c>
      <c r="H4459" s="68" t="s">
        <v>384</v>
      </c>
      <c r="I4459" s="68" t="s">
        <v>642</v>
      </c>
      <c r="J4459" s="65">
        <v>1</v>
      </c>
      <c r="K4459" s="65">
        <v>0</v>
      </c>
      <c r="L4459" s="65">
        <v>708</v>
      </c>
      <c r="M4459" s="65" t="s">
        <v>385</v>
      </c>
    </row>
    <row r="4460" spans="1:13" ht="12.75" customHeight="1">
      <c r="A4460" s="65" t="str">
        <f>IF(ROW()=1,"KEY",IF(ISNA(VLOOKUP(B4460,車名対応マスタ!B:D,3,FALSE)),"",IF(VLOOKUP(B4460,車名対応マスタ!B:D,3,FALSE)="","",$D4460&amp;" "&amp;IF($G4460="9","J","O")&amp;" "&amp;$I4460&amp;" "&amp;IF($I4460&lt;=TEXT(★完成資料!$A$1,"yyyymm"),TEXT(★完成資料!$A$1,"yyyymm"),"999999")&amp; " " &amp; LEFT(F4460 &amp; "          ",10))))</f>
        <v xml:space="preserve">L O 202205 yyyy00 HV        </v>
      </c>
      <c r="B4460" s="68" t="s">
        <v>229</v>
      </c>
      <c r="C4460" s="68" t="s">
        <v>466</v>
      </c>
      <c r="D4460" s="68" t="s">
        <v>271</v>
      </c>
      <c r="E4460" s="68" t="s">
        <v>531</v>
      </c>
      <c r="F4460" s="68" t="s">
        <v>360</v>
      </c>
      <c r="G4460" s="68" t="s">
        <v>204</v>
      </c>
      <c r="H4460" s="68" t="s">
        <v>384</v>
      </c>
      <c r="I4460" s="68" t="s">
        <v>647</v>
      </c>
      <c r="J4460" s="65">
        <v>1</v>
      </c>
      <c r="K4460" s="65">
        <v>1</v>
      </c>
      <c r="L4460" s="65">
        <v>708</v>
      </c>
      <c r="M4460" s="65" t="s">
        <v>385</v>
      </c>
    </row>
    <row r="4461" spans="1:13" ht="12.75" customHeight="1">
      <c r="A4461" s="65" t="str">
        <f>IF(ROW()=1,"KEY",IF(ISNA(VLOOKUP(B4461,車名対応マスタ!B:D,3,FALSE)),"",IF(VLOOKUP(B4461,車名対応マスタ!B:D,3,FALSE)="","",$D4461&amp;" "&amp;IF($G4461="9","J","O")&amp;" "&amp;$I4461&amp;" "&amp;IF($I4461&lt;=TEXT(★完成資料!$A$1,"yyyymm"),TEXT(★完成資料!$A$1,"yyyymm"),"999999")&amp; " " &amp; LEFT(F4461 &amp; "          ",10))))</f>
        <v xml:space="preserve">L O 202206 yyyy00 HV        </v>
      </c>
      <c r="B4461" s="68" t="s">
        <v>229</v>
      </c>
      <c r="C4461" s="68" t="s">
        <v>466</v>
      </c>
      <c r="D4461" s="68" t="s">
        <v>271</v>
      </c>
      <c r="E4461" s="68" t="s">
        <v>531</v>
      </c>
      <c r="F4461" s="68" t="s">
        <v>360</v>
      </c>
      <c r="G4461" s="68" t="s">
        <v>204</v>
      </c>
      <c r="H4461" s="68" t="s">
        <v>384</v>
      </c>
      <c r="I4461" s="68" t="s">
        <v>652</v>
      </c>
      <c r="J4461" s="65">
        <v>2</v>
      </c>
      <c r="K4461" s="65">
        <v>2</v>
      </c>
      <c r="L4461" s="65">
        <v>708</v>
      </c>
      <c r="M4461" s="65" t="s">
        <v>385</v>
      </c>
    </row>
    <row r="4462" spans="1:13" ht="12.75" customHeight="1">
      <c r="A4462" s="65" t="str">
        <f>IF(ROW()=1,"KEY",IF(ISNA(VLOOKUP(B4462,車名対応マスタ!B:D,3,FALSE)),"",IF(VLOOKUP(B4462,車名対応マスタ!B:D,3,FALSE)="","",$D4462&amp;" "&amp;IF($G4462="9","J","O")&amp;" "&amp;$I4462&amp;" "&amp;IF($I4462&lt;=TEXT(★完成資料!$A$1,"yyyymm"),TEXT(★完成資料!$A$1,"yyyymm"),"999999")&amp; " " &amp; LEFT(F4462 &amp; "          ",10))))</f>
        <v xml:space="preserve">L O 202207 yyyy00 HV        </v>
      </c>
      <c r="B4462" s="68" t="s">
        <v>229</v>
      </c>
      <c r="C4462" s="68" t="s">
        <v>466</v>
      </c>
      <c r="D4462" s="68" t="s">
        <v>271</v>
      </c>
      <c r="E4462" s="68" t="s">
        <v>531</v>
      </c>
      <c r="F4462" s="68" t="s">
        <v>360</v>
      </c>
      <c r="G4462" s="68" t="s">
        <v>204</v>
      </c>
      <c r="H4462" s="68" t="s">
        <v>384</v>
      </c>
      <c r="I4462" s="68" t="s">
        <v>655</v>
      </c>
      <c r="J4462" s="65">
        <v>1</v>
      </c>
      <c r="K4462" s="65">
        <v>0</v>
      </c>
      <c r="L4462" s="65">
        <v>708</v>
      </c>
      <c r="M4462" s="65" t="s">
        <v>385</v>
      </c>
    </row>
    <row r="4463" spans="1:13" ht="12.75" customHeight="1">
      <c r="A4463" s="65" t="str">
        <f>IF(ROW()=1,"KEY",IF(ISNA(VLOOKUP(B4463,車名対応マスタ!B:D,3,FALSE)),"",IF(VLOOKUP(B4463,車名対応マスタ!B:D,3,FALSE)="","",$D4463&amp;" "&amp;IF($G4463="9","J","O")&amp;" "&amp;$I4463&amp;" "&amp;IF($I4463&lt;=TEXT(★完成資料!$A$1,"yyyymm"),TEXT(★完成資料!$A$1,"yyyymm"),"999999")&amp; " " &amp; LEFT(F4463 &amp; "          ",10))))</f>
        <v xml:space="preserve">L O 202209 yyyy00 HV        </v>
      </c>
      <c r="B4463" s="68" t="s">
        <v>229</v>
      </c>
      <c r="C4463" s="68" t="s">
        <v>466</v>
      </c>
      <c r="D4463" s="68" t="s">
        <v>271</v>
      </c>
      <c r="E4463" s="68" t="s">
        <v>531</v>
      </c>
      <c r="F4463" s="68" t="s">
        <v>360</v>
      </c>
      <c r="G4463" s="68" t="s">
        <v>204</v>
      </c>
      <c r="H4463" s="68" t="s">
        <v>384</v>
      </c>
      <c r="I4463" s="68" t="s">
        <v>657</v>
      </c>
      <c r="J4463" s="65">
        <v>1</v>
      </c>
      <c r="K4463" s="65">
        <v>1</v>
      </c>
      <c r="L4463" s="65">
        <v>708</v>
      </c>
      <c r="M4463" s="65" t="s">
        <v>385</v>
      </c>
    </row>
    <row r="4464" spans="1:13" ht="12.75" customHeight="1">
      <c r="A4464" s="65" t="str">
        <f>IF(ROW()=1,"KEY",IF(ISNA(VLOOKUP(B4464,車名対応マスタ!B:D,3,FALSE)),"",IF(VLOOKUP(B4464,車名対応マスタ!B:D,3,FALSE)="","",$D4464&amp;" "&amp;IF($G4464="9","J","O")&amp;" "&amp;$I4464&amp;" "&amp;IF($I4464&lt;=TEXT(★完成資料!$A$1,"yyyymm"),TEXT(★完成資料!$A$1,"yyyymm"),"999999")&amp; " " &amp; LEFT(F4464 &amp; "          ",10))))</f>
        <v xml:space="preserve">L O 202210 yyyy00 HV        </v>
      </c>
      <c r="B4464" s="68" t="s">
        <v>229</v>
      </c>
      <c r="C4464" s="68" t="s">
        <v>466</v>
      </c>
      <c r="D4464" s="68" t="s">
        <v>271</v>
      </c>
      <c r="E4464" s="68" t="s">
        <v>531</v>
      </c>
      <c r="F4464" s="68" t="s">
        <v>360</v>
      </c>
      <c r="G4464" s="68" t="s">
        <v>204</v>
      </c>
      <c r="H4464" s="68" t="s">
        <v>384</v>
      </c>
      <c r="I4464" s="68" t="s">
        <v>663</v>
      </c>
      <c r="J4464" s="65">
        <v>1</v>
      </c>
      <c r="K4464" s="65">
        <v>1</v>
      </c>
      <c r="L4464" s="65">
        <v>708</v>
      </c>
      <c r="M4464" s="65" t="s">
        <v>385</v>
      </c>
    </row>
    <row r="4465" spans="1:13" ht="12.75" customHeight="1">
      <c r="A4465" s="65" t="str">
        <f>IF(ROW()=1,"KEY",IF(ISNA(VLOOKUP(B4465,車名対応マスタ!B:D,3,FALSE)),"",IF(VLOOKUP(B4465,車名対応マスタ!B:D,3,FALSE)="","",$D4465&amp;" "&amp;IF($G4465="9","J","O")&amp;" "&amp;$I4465&amp;" "&amp;IF($I4465&lt;=TEXT(★完成資料!$A$1,"yyyymm"),TEXT(★完成資料!$A$1,"yyyymm"),"999999")&amp; " " &amp; LEFT(F4465 &amp; "          ",10))))</f>
        <v xml:space="preserve">L O 202205 yyyy00 HV        </v>
      </c>
      <c r="B4465" s="68" t="s">
        <v>229</v>
      </c>
      <c r="C4465" s="68" t="s">
        <v>466</v>
      </c>
      <c r="D4465" s="68" t="s">
        <v>271</v>
      </c>
      <c r="E4465" s="68" t="s">
        <v>531</v>
      </c>
      <c r="F4465" s="68" t="s">
        <v>360</v>
      </c>
      <c r="G4465" s="68" t="s">
        <v>78</v>
      </c>
      <c r="H4465" s="68" t="s">
        <v>384</v>
      </c>
      <c r="I4465" s="68" t="s">
        <v>647</v>
      </c>
      <c r="J4465" s="65">
        <v>1</v>
      </c>
      <c r="K4465" s="65">
        <v>0</v>
      </c>
      <c r="L4465" s="65">
        <v>807</v>
      </c>
      <c r="M4465" s="65" t="s">
        <v>283</v>
      </c>
    </row>
    <row r="4466" spans="1:13" ht="12.75" customHeight="1">
      <c r="A4466" s="65" t="str">
        <f>IF(ROW()=1,"KEY",IF(ISNA(VLOOKUP(B4466,車名対応マスタ!B:D,3,FALSE)),"",IF(VLOOKUP(B4466,車名対応マスタ!B:D,3,FALSE)="","",$D4466&amp;" "&amp;IF($G4466="9","J","O")&amp;" "&amp;$I4466&amp;" "&amp;IF($I4466&lt;=TEXT(★完成資料!$A$1,"yyyymm"),TEXT(★完成資料!$A$1,"yyyymm"),"999999")&amp; " " &amp; LEFT(F4466 &amp; "          ",10))))</f>
        <v xml:space="preserve">L O 202206 yyyy00 HV        </v>
      </c>
      <c r="B4466" s="68" t="s">
        <v>229</v>
      </c>
      <c r="C4466" s="68" t="s">
        <v>466</v>
      </c>
      <c r="D4466" s="68" t="s">
        <v>271</v>
      </c>
      <c r="E4466" s="68" t="s">
        <v>531</v>
      </c>
      <c r="F4466" s="68" t="s">
        <v>360</v>
      </c>
      <c r="G4466" s="68" t="s">
        <v>78</v>
      </c>
      <c r="H4466" s="68" t="s">
        <v>384</v>
      </c>
      <c r="I4466" s="68" t="s">
        <v>652</v>
      </c>
      <c r="J4466" s="65">
        <v>0</v>
      </c>
      <c r="K4466" s="65">
        <v>1</v>
      </c>
      <c r="L4466" s="65">
        <v>807</v>
      </c>
      <c r="M4466" s="65" t="s">
        <v>283</v>
      </c>
    </row>
    <row r="4467" spans="1:13" ht="12.75" customHeight="1">
      <c r="A4467" s="65" t="str">
        <f>IF(ROW()=1,"KEY",IF(ISNA(VLOOKUP(B4467,車名対応マスタ!B:D,3,FALSE)),"",IF(VLOOKUP(B4467,車名対応マスタ!B:D,3,FALSE)="","",$D4467&amp;" "&amp;IF($G4467="9","J","O")&amp;" "&amp;$I4467&amp;" "&amp;IF($I4467&lt;=TEXT(★完成資料!$A$1,"yyyymm"),TEXT(★完成資料!$A$1,"yyyymm"),"999999")&amp; " " &amp; LEFT(F4467 &amp; "          ",10))))</f>
        <v xml:space="preserve">L O 202209 yyyy00 HV        </v>
      </c>
      <c r="B4467" s="68" t="s">
        <v>229</v>
      </c>
      <c r="C4467" s="68" t="s">
        <v>466</v>
      </c>
      <c r="D4467" s="68" t="s">
        <v>271</v>
      </c>
      <c r="E4467" s="68" t="s">
        <v>531</v>
      </c>
      <c r="F4467" s="68" t="s">
        <v>360</v>
      </c>
      <c r="G4467" s="68" t="s">
        <v>78</v>
      </c>
      <c r="H4467" s="68" t="s">
        <v>384</v>
      </c>
      <c r="I4467" s="68" t="s">
        <v>657</v>
      </c>
      <c r="J4467" s="65">
        <v>6</v>
      </c>
      <c r="K4467" s="65">
        <v>0</v>
      </c>
      <c r="L4467" s="65">
        <v>807</v>
      </c>
      <c r="M4467" s="65" t="s">
        <v>283</v>
      </c>
    </row>
    <row r="4468" spans="1:13" ht="12.75" customHeight="1">
      <c r="A4468" s="65" t="str">
        <f>IF(ROW()=1,"KEY",IF(ISNA(VLOOKUP(B4468,車名対応マスタ!B:D,3,FALSE)),"",IF(VLOOKUP(B4468,車名対応マスタ!B:D,3,FALSE)="","",$D4468&amp;" "&amp;IF($G4468="9","J","O")&amp;" "&amp;$I4468&amp;" "&amp;IF($I4468&lt;=TEXT(★完成資料!$A$1,"yyyymm"),TEXT(★完成資料!$A$1,"yyyymm"),"999999")&amp; " " &amp; LEFT(F4468 &amp; "          ",10))))</f>
        <v xml:space="preserve">L O 202210 yyyy00 HV        </v>
      </c>
      <c r="B4468" s="68" t="s">
        <v>229</v>
      </c>
      <c r="C4468" s="68" t="s">
        <v>466</v>
      </c>
      <c r="D4468" s="68" t="s">
        <v>271</v>
      </c>
      <c r="E4468" s="68" t="s">
        <v>531</v>
      </c>
      <c r="F4468" s="68" t="s">
        <v>360</v>
      </c>
      <c r="G4468" s="68" t="s">
        <v>78</v>
      </c>
      <c r="H4468" s="68" t="s">
        <v>384</v>
      </c>
      <c r="I4468" s="68" t="s">
        <v>663</v>
      </c>
      <c r="J4468" s="65">
        <v>7</v>
      </c>
      <c r="K4468" s="65">
        <v>0</v>
      </c>
      <c r="L4468" s="65">
        <v>807</v>
      </c>
      <c r="M4468" s="65" t="s">
        <v>283</v>
      </c>
    </row>
    <row r="4469" spans="1:13" ht="12.75" customHeight="1">
      <c r="A4469" s="65" t="str">
        <f>IF(ROW()=1,"KEY",IF(ISNA(VLOOKUP(B4469,車名対応マスタ!B:D,3,FALSE)),"",IF(VLOOKUP(B4469,車名対応マスタ!B:D,3,FALSE)="","",$D4469&amp;" "&amp;IF($G4469="9","J","O")&amp;" "&amp;$I4469&amp;" "&amp;IF($I4469&lt;=TEXT(★完成資料!$A$1,"yyyymm"),TEXT(★完成資料!$A$1,"yyyymm"),"999999")&amp; " " &amp; LEFT(F4469 &amp; "          ",10))))</f>
        <v xml:space="preserve">L O 202201 yyyy00 HV        </v>
      </c>
      <c r="B4469" s="68" t="s">
        <v>229</v>
      </c>
      <c r="C4469" s="68" t="s">
        <v>466</v>
      </c>
      <c r="D4469" s="68" t="s">
        <v>271</v>
      </c>
      <c r="E4469" s="68" t="s">
        <v>531</v>
      </c>
      <c r="F4469" s="68" t="s">
        <v>360</v>
      </c>
      <c r="G4469" s="68" t="s">
        <v>204</v>
      </c>
      <c r="H4469" s="68" t="s">
        <v>384</v>
      </c>
      <c r="I4469" s="68" t="s">
        <v>639</v>
      </c>
      <c r="J4469" s="65">
        <v>473</v>
      </c>
      <c r="K4469" s="65">
        <v>1039</v>
      </c>
      <c r="L4469" s="65">
        <v>707</v>
      </c>
      <c r="M4469" s="65" t="s">
        <v>386</v>
      </c>
    </row>
    <row r="4470" spans="1:13" ht="12.75" customHeight="1">
      <c r="A4470" s="65" t="str">
        <f>IF(ROW()=1,"KEY",IF(ISNA(VLOOKUP(B4470,車名対応マスタ!B:D,3,FALSE)),"",IF(VLOOKUP(B4470,車名対応マスタ!B:D,3,FALSE)="","",$D4470&amp;" "&amp;IF($G4470="9","J","O")&amp;" "&amp;$I4470&amp;" "&amp;IF($I4470&lt;=TEXT(★完成資料!$A$1,"yyyymm"),TEXT(★完成資料!$A$1,"yyyymm"),"999999")&amp; " " &amp; LEFT(F4470 &amp; "          ",10))))</f>
        <v xml:space="preserve">L O 202202 yyyy00 HV        </v>
      </c>
      <c r="B4470" s="68" t="s">
        <v>229</v>
      </c>
      <c r="C4470" s="68" t="s">
        <v>466</v>
      </c>
      <c r="D4470" s="68" t="s">
        <v>271</v>
      </c>
      <c r="E4470" s="68" t="s">
        <v>531</v>
      </c>
      <c r="F4470" s="68" t="s">
        <v>360</v>
      </c>
      <c r="G4470" s="68" t="s">
        <v>204</v>
      </c>
      <c r="H4470" s="68" t="s">
        <v>384</v>
      </c>
      <c r="I4470" s="68" t="s">
        <v>640</v>
      </c>
      <c r="J4470" s="65">
        <v>495</v>
      </c>
      <c r="K4470" s="65">
        <v>611</v>
      </c>
      <c r="L4470" s="65">
        <v>707</v>
      </c>
      <c r="M4470" s="65" t="s">
        <v>386</v>
      </c>
    </row>
    <row r="4471" spans="1:13" ht="12.75" customHeight="1">
      <c r="A4471" s="65" t="str">
        <f>IF(ROW()=1,"KEY",IF(ISNA(VLOOKUP(B4471,車名対応マスタ!B:D,3,FALSE)),"",IF(VLOOKUP(B4471,車名対応マスタ!B:D,3,FALSE)="","",$D4471&amp;" "&amp;IF($G4471="9","J","O")&amp;" "&amp;$I4471&amp;" "&amp;IF($I4471&lt;=TEXT(★完成資料!$A$1,"yyyymm"),TEXT(★完成資料!$A$1,"yyyymm"),"999999")&amp; " " &amp; LEFT(F4471 &amp; "          ",10))))</f>
        <v xml:space="preserve">L O 202203 yyyy00 HV        </v>
      </c>
      <c r="B4471" s="68" t="s">
        <v>229</v>
      </c>
      <c r="C4471" s="68" t="s">
        <v>466</v>
      </c>
      <c r="D4471" s="68" t="s">
        <v>271</v>
      </c>
      <c r="E4471" s="68" t="s">
        <v>531</v>
      </c>
      <c r="F4471" s="68" t="s">
        <v>360</v>
      </c>
      <c r="G4471" s="68" t="s">
        <v>204</v>
      </c>
      <c r="H4471" s="68" t="s">
        <v>384</v>
      </c>
      <c r="I4471" s="68" t="s">
        <v>641</v>
      </c>
      <c r="J4471" s="65">
        <v>259</v>
      </c>
      <c r="K4471" s="65">
        <v>1033</v>
      </c>
      <c r="L4471" s="65">
        <v>707</v>
      </c>
      <c r="M4471" s="65" t="s">
        <v>386</v>
      </c>
    </row>
    <row r="4472" spans="1:13" ht="12.75" customHeight="1">
      <c r="A4472" s="65" t="str">
        <f>IF(ROW()=1,"KEY",IF(ISNA(VLOOKUP(B4472,車名対応マスタ!B:D,3,FALSE)),"",IF(VLOOKUP(B4472,車名対応マスタ!B:D,3,FALSE)="","",$D4472&amp;" "&amp;IF($G4472="9","J","O")&amp;" "&amp;$I4472&amp;" "&amp;IF($I4472&lt;=TEXT(★完成資料!$A$1,"yyyymm"),TEXT(★完成資料!$A$1,"yyyymm"),"999999")&amp; " " &amp; LEFT(F4472 &amp; "          ",10))))</f>
        <v xml:space="preserve">L O 202204 yyyy00 HV        </v>
      </c>
      <c r="B4472" s="68" t="s">
        <v>229</v>
      </c>
      <c r="C4472" s="68" t="s">
        <v>466</v>
      </c>
      <c r="D4472" s="68" t="s">
        <v>271</v>
      </c>
      <c r="E4472" s="68" t="s">
        <v>531</v>
      </c>
      <c r="F4472" s="68" t="s">
        <v>360</v>
      </c>
      <c r="G4472" s="68" t="s">
        <v>204</v>
      </c>
      <c r="H4472" s="68" t="s">
        <v>384</v>
      </c>
      <c r="I4472" s="68" t="s">
        <v>642</v>
      </c>
      <c r="J4472" s="65">
        <v>183</v>
      </c>
      <c r="K4472" s="65">
        <v>646</v>
      </c>
      <c r="L4472" s="65">
        <v>707</v>
      </c>
      <c r="M4472" s="65" t="s">
        <v>386</v>
      </c>
    </row>
    <row r="4473" spans="1:13" ht="12.75" customHeight="1">
      <c r="A4473" s="65" t="str">
        <f>IF(ROW()=1,"KEY",IF(ISNA(VLOOKUP(B4473,車名対応マスタ!B:D,3,FALSE)),"",IF(VLOOKUP(B4473,車名対応マスタ!B:D,3,FALSE)="","",$D4473&amp;" "&amp;IF($G4473="9","J","O")&amp;" "&amp;$I4473&amp;" "&amp;IF($I4473&lt;=TEXT(★完成資料!$A$1,"yyyymm"),TEXT(★完成資料!$A$1,"yyyymm"),"999999")&amp; " " &amp; LEFT(F4473 &amp; "          ",10))))</f>
        <v xml:space="preserve">L O 202205 yyyy00 HV        </v>
      </c>
      <c r="B4473" s="68" t="s">
        <v>229</v>
      </c>
      <c r="C4473" s="68" t="s">
        <v>466</v>
      </c>
      <c r="D4473" s="68" t="s">
        <v>271</v>
      </c>
      <c r="E4473" s="68" t="s">
        <v>531</v>
      </c>
      <c r="F4473" s="68" t="s">
        <v>360</v>
      </c>
      <c r="G4473" s="68" t="s">
        <v>204</v>
      </c>
      <c r="H4473" s="68" t="s">
        <v>384</v>
      </c>
      <c r="I4473" s="68" t="s">
        <v>647</v>
      </c>
      <c r="J4473" s="65">
        <v>428</v>
      </c>
      <c r="K4473" s="65">
        <v>584</v>
      </c>
      <c r="L4473" s="65">
        <v>707</v>
      </c>
      <c r="M4473" s="65" t="s">
        <v>386</v>
      </c>
    </row>
    <row r="4474" spans="1:13" ht="12.75" customHeight="1">
      <c r="A4474" s="65" t="str">
        <f>IF(ROW()=1,"KEY",IF(ISNA(VLOOKUP(B4474,車名対応マスタ!B:D,3,FALSE)),"",IF(VLOOKUP(B4474,車名対応マスタ!B:D,3,FALSE)="","",$D4474&amp;" "&amp;IF($G4474="9","J","O")&amp;" "&amp;$I4474&amp;" "&amp;IF($I4474&lt;=TEXT(★完成資料!$A$1,"yyyymm"),TEXT(★完成資料!$A$1,"yyyymm"),"999999")&amp; " " &amp; LEFT(F4474 &amp; "          ",10))))</f>
        <v xml:space="preserve">L O 202206 yyyy00 HV        </v>
      </c>
      <c r="B4474" s="68" t="s">
        <v>229</v>
      </c>
      <c r="C4474" s="68" t="s">
        <v>466</v>
      </c>
      <c r="D4474" s="68" t="s">
        <v>271</v>
      </c>
      <c r="E4474" s="68" t="s">
        <v>531</v>
      </c>
      <c r="F4474" s="68" t="s">
        <v>360</v>
      </c>
      <c r="G4474" s="68" t="s">
        <v>204</v>
      </c>
      <c r="H4474" s="68" t="s">
        <v>384</v>
      </c>
      <c r="I4474" s="68" t="s">
        <v>652</v>
      </c>
      <c r="J4474" s="65">
        <v>438</v>
      </c>
      <c r="K4474" s="65">
        <v>1112</v>
      </c>
      <c r="L4474" s="65">
        <v>707</v>
      </c>
      <c r="M4474" s="65" t="s">
        <v>386</v>
      </c>
    </row>
    <row r="4475" spans="1:13" ht="12.75" customHeight="1">
      <c r="A4475" s="65" t="str">
        <f>IF(ROW()=1,"KEY",IF(ISNA(VLOOKUP(B4475,車名対応マスタ!B:D,3,FALSE)),"",IF(VLOOKUP(B4475,車名対応マスタ!B:D,3,FALSE)="","",$D4475&amp;" "&amp;IF($G4475="9","J","O")&amp;" "&amp;$I4475&amp;" "&amp;IF($I4475&lt;=TEXT(★完成資料!$A$1,"yyyymm"),TEXT(★完成資料!$A$1,"yyyymm"),"999999")&amp; " " &amp; LEFT(F4475 &amp; "          ",10))))</f>
        <v xml:space="preserve">L O 202207 yyyy00 HV        </v>
      </c>
      <c r="B4475" s="68" t="s">
        <v>229</v>
      </c>
      <c r="C4475" s="68" t="s">
        <v>466</v>
      </c>
      <c r="D4475" s="68" t="s">
        <v>271</v>
      </c>
      <c r="E4475" s="68" t="s">
        <v>531</v>
      </c>
      <c r="F4475" s="68" t="s">
        <v>360</v>
      </c>
      <c r="G4475" s="68" t="s">
        <v>204</v>
      </c>
      <c r="H4475" s="68" t="s">
        <v>384</v>
      </c>
      <c r="I4475" s="68" t="s">
        <v>655</v>
      </c>
      <c r="J4475" s="65">
        <v>732</v>
      </c>
      <c r="K4475" s="65">
        <v>934</v>
      </c>
      <c r="L4475" s="65">
        <v>707</v>
      </c>
      <c r="M4475" s="65" t="s">
        <v>386</v>
      </c>
    </row>
    <row r="4476" spans="1:13" ht="12.75" customHeight="1">
      <c r="A4476" s="65" t="str">
        <f>IF(ROW()=1,"KEY",IF(ISNA(VLOOKUP(B4476,車名対応マスタ!B:D,3,FALSE)),"",IF(VLOOKUP(B4476,車名対応マスタ!B:D,3,FALSE)="","",$D4476&amp;" "&amp;IF($G4476="9","J","O")&amp;" "&amp;$I4476&amp;" "&amp;IF($I4476&lt;=TEXT(★完成資料!$A$1,"yyyymm"),TEXT(★完成資料!$A$1,"yyyymm"),"999999")&amp; " " &amp; LEFT(F4476 &amp; "          ",10))))</f>
        <v xml:space="preserve">L O 202208 yyyy00 HV        </v>
      </c>
      <c r="B4476" s="68" t="s">
        <v>229</v>
      </c>
      <c r="C4476" s="68" t="s">
        <v>466</v>
      </c>
      <c r="D4476" s="68" t="s">
        <v>271</v>
      </c>
      <c r="E4476" s="68" t="s">
        <v>531</v>
      </c>
      <c r="F4476" s="68" t="s">
        <v>360</v>
      </c>
      <c r="G4476" s="68" t="s">
        <v>204</v>
      </c>
      <c r="H4476" s="68" t="s">
        <v>384</v>
      </c>
      <c r="I4476" s="68" t="s">
        <v>656</v>
      </c>
      <c r="J4476" s="65">
        <v>585</v>
      </c>
      <c r="K4476" s="65">
        <v>996</v>
      </c>
      <c r="L4476" s="65">
        <v>707</v>
      </c>
      <c r="M4476" s="65" t="s">
        <v>386</v>
      </c>
    </row>
    <row r="4477" spans="1:13" ht="12.75" customHeight="1">
      <c r="A4477" s="65" t="str">
        <f>IF(ROW()=1,"KEY",IF(ISNA(VLOOKUP(B4477,車名対応マスタ!B:D,3,FALSE)),"",IF(VLOOKUP(B4477,車名対応マスタ!B:D,3,FALSE)="","",$D4477&amp;" "&amp;IF($G4477="9","J","O")&amp;" "&amp;$I4477&amp;" "&amp;IF($I4477&lt;=TEXT(★完成資料!$A$1,"yyyymm"),TEXT(★完成資料!$A$1,"yyyymm"),"999999")&amp; " " &amp; LEFT(F4477 &amp; "          ",10))))</f>
        <v xml:space="preserve">L O 202209 yyyy00 HV        </v>
      </c>
      <c r="B4477" s="68" t="s">
        <v>229</v>
      </c>
      <c r="C4477" s="68" t="s">
        <v>466</v>
      </c>
      <c r="D4477" s="68" t="s">
        <v>271</v>
      </c>
      <c r="E4477" s="68" t="s">
        <v>531</v>
      </c>
      <c r="F4477" s="68" t="s">
        <v>360</v>
      </c>
      <c r="G4477" s="68" t="s">
        <v>204</v>
      </c>
      <c r="H4477" s="68" t="s">
        <v>384</v>
      </c>
      <c r="I4477" s="68" t="s">
        <v>657</v>
      </c>
      <c r="J4477" s="65">
        <v>484</v>
      </c>
      <c r="K4477" s="65">
        <v>765</v>
      </c>
      <c r="L4477" s="65">
        <v>707</v>
      </c>
      <c r="M4477" s="65" t="s">
        <v>386</v>
      </c>
    </row>
    <row r="4478" spans="1:13" ht="12.75" customHeight="1">
      <c r="A4478" s="65" t="str">
        <f>IF(ROW()=1,"KEY",IF(ISNA(VLOOKUP(B4478,車名対応マスタ!B:D,3,FALSE)),"",IF(VLOOKUP(B4478,車名対応マスタ!B:D,3,FALSE)="","",$D4478&amp;" "&amp;IF($G4478="9","J","O")&amp;" "&amp;$I4478&amp;" "&amp;IF($I4478&lt;=TEXT(★完成資料!$A$1,"yyyymm"),TEXT(★完成資料!$A$1,"yyyymm"),"999999")&amp; " " &amp; LEFT(F4478 &amp; "          ",10))))</f>
        <v xml:space="preserve">L O 202210 yyyy00 HV        </v>
      </c>
      <c r="B4478" s="68" t="s">
        <v>229</v>
      </c>
      <c r="C4478" s="68" t="s">
        <v>466</v>
      </c>
      <c r="D4478" s="68" t="s">
        <v>271</v>
      </c>
      <c r="E4478" s="68" t="s">
        <v>531</v>
      </c>
      <c r="F4478" s="68" t="s">
        <v>360</v>
      </c>
      <c r="G4478" s="68" t="s">
        <v>204</v>
      </c>
      <c r="H4478" s="68" t="s">
        <v>384</v>
      </c>
      <c r="I4478" s="68" t="s">
        <v>663</v>
      </c>
      <c r="J4478" s="65">
        <v>392</v>
      </c>
      <c r="K4478" s="65">
        <v>519</v>
      </c>
      <c r="L4478" s="65">
        <v>707</v>
      </c>
      <c r="M4478" s="65" t="s">
        <v>386</v>
      </c>
    </row>
    <row r="4479" spans="1:13" ht="12.75" customHeight="1">
      <c r="A4479" s="65" t="str">
        <f>IF(ROW()=1,"KEY",IF(ISNA(VLOOKUP(B4479,車名対応マスタ!B:D,3,FALSE)),"",IF(VLOOKUP(B4479,車名対応マスタ!B:D,3,FALSE)="","",$D4479&amp;" "&amp;IF($G4479="9","J","O")&amp;" "&amp;$I4479&amp;" "&amp;IF($I4479&lt;=TEXT(★完成資料!$A$1,"yyyymm"),TEXT(★完成資料!$A$1,"yyyymm"),"999999")&amp; " " &amp; LEFT(F4479 &amp; "          ",10))))</f>
        <v xml:space="preserve">L O 202201 yyyy00 HV        </v>
      </c>
      <c r="B4479" s="68" t="s">
        <v>229</v>
      </c>
      <c r="C4479" s="68" t="s">
        <v>466</v>
      </c>
      <c r="D4479" s="68" t="s">
        <v>271</v>
      </c>
      <c r="E4479" s="68" t="s">
        <v>531</v>
      </c>
      <c r="F4479" s="68" t="s">
        <v>360</v>
      </c>
      <c r="G4479" s="68" t="s">
        <v>78</v>
      </c>
      <c r="H4479" s="68" t="s">
        <v>384</v>
      </c>
      <c r="I4479" s="68" t="s">
        <v>639</v>
      </c>
      <c r="J4479" s="65">
        <v>146</v>
      </c>
      <c r="K4479" s="65">
        <v>498</v>
      </c>
      <c r="L4479" s="65">
        <v>721</v>
      </c>
      <c r="M4479" s="65" t="s">
        <v>502</v>
      </c>
    </row>
    <row r="4480" spans="1:13" ht="12.75" customHeight="1">
      <c r="A4480" s="65" t="str">
        <f>IF(ROW()=1,"KEY",IF(ISNA(VLOOKUP(B4480,車名対応マスタ!B:D,3,FALSE)),"",IF(VLOOKUP(B4480,車名対応マスタ!B:D,3,FALSE)="","",$D4480&amp;" "&amp;IF($G4480="9","J","O")&amp;" "&amp;$I4480&amp;" "&amp;IF($I4480&lt;=TEXT(★完成資料!$A$1,"yyyymm"),TEXT(★完成資料!$A$1,"yyyymm"),"999999")&amp; " " &amp; LEFT(F4480 &amp; "          ",10))))</f>
        <v xml:space="preserve">L O 202202 yyyy00 HV        </v>
      </c>
      <c r="B4480" s="68" t="s">
        <v>229</v>
      </c>
      <c r="C4480" s="68" t="s">
        <v>466</v>
      </c>
      <c r="D4480" s="68" t="s">
        <v>271</v>
      </c>
      <c r="E4480" s="68" t="s">
        <v>531</v>
      </c>
      <c r="F4480" s="68" t="s">
        <v>360</v>
      </c>
      <c r="G4480" s="68" t="s">
        <v>78</v>
      </c>
      <c r="H4480" s="68" t="s">
        <v>384</v>
      </c>
      <c r="I4480" s="68" t="s">
        <v>640</v>
      </c>
      <c r="J4480" s="65">
        <v>118</v>
      </c>
      <c r="K4480" s="65">
        <v>248</v>
      </c>
      <c r="L4480" s="65">
        <v>721</v>
      </c>
      <c r="M4480" s="65" t="s">
        <v>502</v>
      </c>
    </row>
    <row r="4481" spans="1:13" ht="12.75" customHeight="1">
      <c r="A4481" s="65" t="str">
        <f>IF(ROW()=1,"KEY",IF(ISNA(VLOOKUP(B4481,車名対応マスタ!B:D,3,FALSE)),"",IF(VLOOKUP(B4481,車名対応マスタ!B:D,3,FALSE)="","",$D4481&amp;" "&amp;IF($G4481="9","J","O")&amp;" "&amp;$I4481&amp;" "&amp;IF($I4481&lt;=TEXT(★完成資料!$A$1,"yyyymm"),TEXT(★完成資料!$A$1,"yyyymm"),"999999")&amp; " " &amp; LEFT(F4481 &amp; "          ",10))))</f>
        <v xml:space="preserve">L O 202203 yyyy00 HV        </v>
      </c>
      <c r="B4481" s="68" t="s">
        <v>229</v>
      </c>
      <c r="C4481" s="68" t="s">
        <v>466</v>
      </c>
      <c r="D4481" s="68" t="s">
        <v>271</v>
      </c>
      <c r="E4481" s="68" t="s">
        <v>531</v>
      </c>
      <c r="F4481" s="68" t="s">
        <v>360</v>
      </c>
      <c r="G4481" s="68" t="s">
        <v>78</v>
      </c>
      <c r="H4481" s="68" t="s">
        <v>384</v>
      </c>
      <c r="I4481" s="68" t="s">
        <v>641</v>
      </c>
      <c r="J4481" s="65">
        <v>61</v>
      </c>
      <c r="K4481" s="65">
        <v>322</v>
      </c>
      <c r="L4481" s="65">
        <v>721</v>
      </c>
      <c r="M4481" s="65" t="s">
        <v>502</v>
      </c>
    </row>
    <row r="4482" spans="1:13" ht="12.75" customHeight="1">
      <c r="A4482" s="65" t="str">
        <f>IF(ROW()=1,"KEY",IF(ISNA(VLOOKUP(B4482,車名対応マスタ!B:D,3,FALSE)),"",IF(VLOOKUP(B4482,車名対応マスタ!B:D,3,FALSE)="","",$D4482&amp;" "&amp;IF($G4482="9","J","O")&amp;" "&amp;$I4482&amp;" "&amp;IF($I4482&lt;=TEXT(★完成資料!$A$1,"yyyymm"),TEXT(★完成資料!$A$1,"yyyymm"),"999999")&amp; " " &amp; LEFT(F4482 &amp; "          ",10))))</f>
        <v xml:space="preserve">L O 202204 yyyy00 HV        </v>
      </c>
      <c r="B4482" s="68" t="s">
        <v>229</v>
      </c>
      <c r="C4482" s="68" t="s">
        <v>466</v>
      </c>
      <c r="D4482" s="68" t="s">
        <v>271</v>
      </c>
      <c r="E4482" s="68" t="s">
        <v>531</v>
      </c>
      <c r="F4482" s="68" t="s">
        <v>360</v>
      </c>
      <c r="G4482" s="68" t="s">
        <v>78</v>
      </c>
      <c r="H4482" s="68" t="s">
        <v>384</v>
      </c>
      <c r="I4482" s="68" t="s">
        <v>642</v>
      </c>
      <c r="J4482" s="65">
        <v>135</v>
      </c>
      <c r="K4482" s="65">
        <v>210</v>
      </c>
      <c r="L4482" s="65">
        <v>721</v>
      </c>
      <c r="M4482" s="65" t="s">
        <v>502</v>
      </c>
    </row>
    <row r="4483" spans="1:13" ht="12.75" customHeight="1">
      <c r="A4483" s="65" t="str">
        <f>IF(ROW()=1,"KEY",IF(ISNA(VLOOKUP(B4483,車名対応マスタ!B:D,3,FALSE)),"",IF(VLOOKUP(B4483,車名対応マスタ!B:D,3,FALSE)="","",$D4483&amp;" "&amp;IF($G4483="9","J","O")&amp;" "&amp;$I4483&amp;" "&amp;IF($I4483&lt;=TEXT(★完成資料!$A$1,"yyyymm"),TEXT(★完成資料!$A$1,"yyyymm"),"999999")&amp; " " &amp; LEFT(F4483 &amp; "          ",10))))</f>
        <v xml:space="preserve">L O 202205 yyyy00 HV        </v>
      </c>
      <c r="B4483" s="68" t="s">
        <v>229</v>
      </c>
      <c r="C4483" s="68" t="s">
        <v>466</v>
      </c>
      <c r="D4483" s="68" t="s">
        <v>271</v>
      </c>
      <c r="E4483" s="68" t="s">
        <v>531</v>
      </c>
      <c r="F4483" s="68" t="s">
        <v>360</v>
      </c>
      <c r="G4483" s="68" t="s">
        <v>78</v>
      </c>
      <c r="H4483" s="68" t="s">
        <v>384</v>
      </c>
      <c r="I4483" s="68" t="s">
        <v>647</v>
      </c>
      <c r="J4483" s="65">
        <v>149</v>
      </c>
      <c r="K4483" s="65">
        <v>238</v>
      </c>
      <c r="L4483" s="65">
        <v>721</v>
      </c>
      <c r="M4483" s="65" t="s">
        <v>502</v>
      </c>
    </row>
    <row r="4484" spans="1:13" ht="12.75" customHeight="1">
      <c r="A4484" s="65" t="str">
        <f>IF(ROW()=1,"KEY",IF(ISNA(VLOOKUP(B4484,車名対応マスタ!B:D,3,FALSE)),"",IF(VLOOKUP(B4484,車名対応マスタ!B:D,3,FALSE)="","",$D4484&amp;" "&amp;IF($G4484="9","J","O")&amp;" "&amp;$I4484&amp;" "&amp;IF($I4484&lt;=TEXT(★完成資料!$A$1,"yyyymm"),TEXT(★完成資料!$A$1,"yyyymm"),"999999")&amp; " " &amp; LEFT(F4484 &amp; "          ",10))))</f>
        <v xml:space="preserve">L O 202206 yyyy00 HV        </v>
      </c>
      <c r="B4484" s="68" t="s">
        <v>229</v>
      </c>
      <c r="C4484" s="68" t="s">
        <v>466</v>
      </c>
      <c r="D4484" s="68" t="s">
        <v>271</v>
      </c>
      <c r="E4484" s="68" t="s">
        <v>531</v>
      </c>
      <c r="F4484" s="68" t="s">
        <v>360</v>
      </c>
      <c r="G4484" s="68" t="s">
        <v>78</v>
      </c>
      <c r="H4484" s="68" t="s">
        <v>384</v>
      </c>
      <c r="I4484" s="68" t="s">
        <v>652</v>
      </c>
      <c r="J4484" s="65">
        <v>84</v>
      </c>
      <c r="K4484" s="65">
        <v>190</v>
      </c>
      <c r="L4484" s="65">
        <v>721</v>
      </c>
      <c r="M4484" s="65" t="s">
        <v>502</v>
      </c>
    </row>
    <row r="4485" spans="1:13" ht="12.75" customHeight="1">
      <c r="A4485" s="65" t="str">
        <f>IF(ROW()=1,"KEY",IF(ISNA(VLOOKUP(B4485,車名対応マスタ!B:D,3,FALSE)),"",IF(VLOOKUP(B4485,車名対応マスタ!B:D,3,FALSE)="","",$D4485&amp;" "&amp;IF($G4485="9","J","O")&amp;" "&amp;$I4485&amp;" "&amp;IF($I4485&lt;=TEXT(★完成資料!$A$1,"yyyymm"),TEXT(★完成資料!$A$1,"yyyymm"),"999999")&amp; " " &amp; LEFT(F4485 &amp; "          ",10))))</f>
        <v xml:space="preserve">L O 202207 yyyy00 HV        </v>
      </c>
      <c r="B4485" s="68" t="s">
        <v>229</v>
      </c>
      <c r="C4485" s="68" t="s">
        <v>466</v>
      </c>
      <c r="D4485" s="68" t="s">
        <v>271</v>
      </c>
      <c r="E4485" s="68" t="s">
        <v>531</v>
      </c>
      <c r="F4485" s="68" t="s">
        <v>360</v>
      </c>
      <c r="G4485" s="68" t="s">
        <v>78</v>
      </c>
      <c r="H4485" s="68" t="s">
        <v>384</v>
      </c>
      <c r="I4485" s="68" t="s">
        <v>655</v>
      </c>
      <c r="J4485" s="65">
        <v>424</v>
      </c>
      <c r="K4485" s="65">
        <v>284</v>
      </c>
      <c r="L4485" s="65">
        <v>721</v>
      </c>
      <c r="M4485" s="65" t="s">
        <v>502</v>
      </c>
    </row>
    <row r="4486" spans="1:13" ht="12.75" customHeight="1">
      <c r="A4486" s="65" t="str">
        <f>IF(ROW()=1,"KEY",IF(ISNA(VLOOKUP(B4486,車名対応マスタ!B:D,3,FALSE)),"",IF(VLOOKUP(B4486,車名対応マスタ!B:D,3,FALSE)="","",$D4486&amp;" "&amp;IF($G4486="9","J","O")&amp;" "&amp;$I4486&amp;" "&amp;IF($I4486&lt;=TEXT(★完成資料!$A$1,"yyyymm"),TEXT(★完成資料!$A$1,"yyyymm"),"999999")&amp; " " &amp; LEFT(F4486 &amp; "          ",10))))</f>
        <v xml:space="preserve">L O 202208 yyyy00 HV        </v>
      </c>
      <c r="B4486" s="68" t="s">
        <v>229</v>
      </c>
      <c r="C4486" s="68" t="s">
        <v>466</v>
      </c>
      <c r="D4486" s="68" t="s">
        <v>271</v>
      </c>
      <c r="E4486" s="68" t="s">
        <v>531</v>
      </c>
      <c r="F4486" s="68" t="s">
        <v>360</v>
      </c>
      <c r="G4486" s="68" t="s">
        <v>78</v>
      </c>
      <c r="H4486" s="68" t="s">
        <v>384</v>
      </c>
      <c r="I4486" s="68" t="s">
        <v>656</v>
      </c>
      <c r="J4486" s="65">
        <v>201</v>
      </c>
      <c r="K4486" s="65">
        <v>315</v>
      </c>
      <c r="L4486" s="65">
        <v>721</v>
      </c>
      <c r="M4486" s="65" t="s">
        <v>502</v>
      </c>
    </row>
    <row r="4487" spans="1:13" ht="12.75" customHeight="1">
      <c r="A4487" s="65" t="str">
        <f>IF(ROW()=1,"KEY",IF(ISNA(VLOOKUP(B4487,車名対応マスタ!B:D,3,FALSE)),"",IF(VLOOKUP(B4487,車名対応マスタ!B:D,3,FALSE)="","",$D4487&amp;" "&amp;IF($G4487="9","J","O")&amp;" "&amp;$I4487&amp;" "&amp;IF($I4487&lt;=TEXT(★完成資料!$A$1,"yyyymm"),TEXT(★完成資料!$A$1,"yyyymm"),"999999")&amp; " " &amp; LEFT(F4487 &amp; "          ",10))))</f>
        <v xml:space="preserve">L O 202209 yyyy00 HV        </v>
      </c>
      <c r="B4487" s="68" t="s">
        <v>229</v>
      </c>
      <c r="C4487" s="68" t="s">
        <v>466</v>
      </c>
      <c r="D4487" s="68" t="s">
        <v>271</v>
      </c>
      <c r="E4487" s="68" t="s">
        <v>531</v>
      </c>
      <c r="F4487" s="68" t="s">
        <v>360</v>
      </c>
      <c r="G4487" s="68" t="s">
        <v>78</v>
      </c>
      <c r="H4487" s="68" t="s">
        <v>384</v>
      </c>
      <c r="I4487" s="68" t="s">
        <v>657</v>
      </c>
      <c r="J4487" s="65">
        <v>236</v>
      </c>
      <c r="K4487" s="65">
        <v>227</v>
      </c>
      <c r="L4487" s="65">
        <v>721</v>
      </c>
      <c r="M4487" s="65" t="s">
        <v>502</v>
      </c>
    </row>
    <row r="4488" spans="1:13" ht="12.75" customHeight="1">
      <c r="A4488" s="65" t="str">
        <f>IF(ROW()=1,"KEY",IF(ISNA(VLOOKUP(B4488,車名対応マスタ!B:D,3,FALSE)),"",IF(VLOOKUP(B4488,車名対応マスタ!B:D,3,FALSE)="","",$D4488&amp;" "&amp;IF($G4488="9","J","O")&amp;" "&amp;$I4488&amp;" "&amp;IF($I4488&lt;=TEXT(★完成資料!$A$1,"yyyymm"),TEXT(★完成資料!$A$1,"yyyymm"),"999999")&amp; " " &amp; LEFT(F4488 &amp; "          ",10))))</f>
        <v xml:space="preserve">L O 202210 yyyy00 HV        </v>
      </c>
      <c r="B4488" s="68" t="s">
        <v>229</v>
      </c>
      <c r="C4488" s="68" t="s">
        <v>466</v>
      </c>
      <c r="D4488" s="68" t="s">
        <v>271</v>
      </c>
      <c r="E4488" s="68" t="s">
        <v>531</v>
      </c>
      <c r="F4488" s="68" t="s">
        <v>360</v>
      </c>
      <c r="G4488" s="68" t="s">
        <v>78</v>
      </c>
      <c r="H4488" s="68" t="s">
        <v>384</v>
      </c>
      <c r="I4488" s="68" t="s">
        <v>663</v>
      </c>
      <c r="J4488" s="65">
        <v>251</v>
      </c>
      <c r="K4488" s="65">
        <v>108</v>
      </c>
      <c r="L4488" s="65">
        <v>721</v>
      </c>
      <c r="M4488" s="65" t="s">
        <v>502</v>
      </c>
    </row>
    <row r="4489" spans="1:13" ht="12.75" customHeight="1">
      <c r="A4489" s="65" t="str">
        <f>IF(ROW()=1,"KEY",IF(ISNA(VLOOKUP(B4489,車名対応マスタ!B:D,3,FALSE)),"",IF(VLOOKUP(B4489,車名対応マスタ!B:D,3,FALSE)="","",$D4489&amp;" "&amp;IF($G4489="9","J","O")&amp;" "&amp;$I4489&amp;" "&amp;IF($I4489&lt;=TEXT(★完成資料!$A$1,"yyyymm"),TEXT(★完成資料!$A$1,"yyyymm"),"999999")&amp; " " &amp; LEFT(F4489 &amp; "          ",10))))</f>
        <v xml:space="preserve">L O 202201 yyyy00 HV        </v>
      </c>
      <c r="B4489" s="68" t="s">
        <v>229</v>
      </c>
      <c r="C4489" s="68" t="s">
        <v>466</v>
      </c>
      <c r="D4489" s="68" t="s">
        <v>271</v>
      </c>
      <c r="E4489" s="68" t="s">
        <v>531</v>
      </c>
      <c r="F4489" s="68" t="s">
        <v>360</v>
      </c>
      <c r="G4489" s="68" t="s">
        <v>78</v>
      </c>
      <c r="H4489" s="68" t="s">
        <v>384</v>
      </c>
      <c r="I4489" s="68" t="s">
        <v>639</v>
      </c>
      <c r="J4489" s="65">
        <v>1</v>
      </c>
      <c r="K4489" s="65">
        <v>3</v>
      </c>
      <c r="L4489" s="65">
        <v>722</v>
      </c>
      <c r="M4489" s="65" t="s">
        <v>387</v>
      </c>
    </row>
    <row r="4490" spans="1:13" ht="12.75" customHeight="1">
      <c r="A4490" s="65" t="str">
        <f>IF(ROW()=1,"KEY",IF(ISNA(VLOOKUP(B4490,車名対応マスタ!B:D,3,FALSE)),"",IF(VLOOKUP(B4490,車名対応マスタ!B:D,3,FALSE)="","",$D4490&amp;" "&amp;IF($G4490="9","J","O")&amp;" "&amp;$I4490&amp;" "&amp;IF($I4490&lt;=TEXT(★完成資料!$A$1,"yyyymm"),TEXT(★完成資料!$A$1,"yyyymm"),"999999")&amp; " " &amp; LEFT(F4490 &amp; "          ",10))))</f>
        <v xml:space="preserve">L O 202202 yyyy00 HV        </v>
      </c>
      <c r="B4490" s="68" t="s">
        <v>229</v>
      </c>
      <c r="C4490" s="68" t="s">
        <v>466</v>
      </c>
      <c r="D4490" s="68" t="s">
        <v>271</v>
      </c>
      <c r="E4490" s="68" t="s">
        <v>531</v>
      </c>
      <c r="F4490" s="68" t="s">
        <v>360</v>
      </c>
      <c r="G4490" s="68" t="s">
        <v>78</v>
      </c>
      <c r="H4490" s="68" t="s">
        <v>384</v>
      </c>
      <c r="I4490" s="68" t="s">
        <v>640</v>
      </c>
      <c r="J4490" s="65">
        <v>2</v>
      </c>
      <c r="K4490" s="65">
        <v>4</v>
      </c>
      <c r="L4490" s="65">
        <v>722</v>
      </c>
      <c r="M4490" s="65" t="s">
        <v>387</v>
      </c>
    </row>
    <row r="4491" spans="1:13" ht="12.75" customHeight="1">
      <c r="A4491" s="65" t="str">
        <f>IF(ROW()=1,"KEY",IF(ISNA(VLOOKUP(B4491,車名対応マスタ!B:D,3,FALSE)),"",IF(VLOOKUP(B4491,車名対応マスタ!B:D,3,FALSE)="","",$D4491&amp;" "&amp;IF($G4491="9","J","O")&amp;" "&amp;$I4491&amp;" "&amp;IF($I4491&lt;=TEXT(★完成資料!$A$1,"yyyymm"),TEXT(★完成資料!$A$1,"yyyymm"),"999999")&amp; " " &amp; LEFT(F4491 &amp; "          ",10))))</f>
        <v xml:space="preserve">L O 202203 yyyy00 HV        </v>
      </c>
      <c r="B4491" s="68" t="s">
        <v>229</v>
      </c>
      <c r="C4491" s="68" t="s">
        <v>466</v>
      </c>
      <c r="D4491" s="68" t="s">
        <v>271</v>
      </c>
      <c r="E4491" s="68" t="s">
        <v>531</v>
      </c>
      <c r="F4491" s="68" t="s">
        <v>360</v>
      </c>
      <c r="G4491" s="68" t="s">
        <v>78</v>
      </c>
      <c r="H4491" s="68" t="s">
        <v>384</v>
      </c>
      <c r="I4491" s="68" t="s">
        <v>641</v>
      </c>
      <c r="J4491" s="65">
        <v>1</v>
      </c>
      <c r="K4491" s="65">
        <v>2</v>
      </c>
      <c r="L4491" s="65">
        <v>722</v>
      </c>
      <c r="M4491" s="65" t="s">
        <v>387</v>
      </c>
    </row>
    <row r="4492" spans="1:13" ht="12.75" customHeight="1">
      <c r="A4492" s="65" t="str">
        <f>IF(ROW()=1,"KEY",IF(ISNA(VLOOKUP(B4492,車名対応マスタ!B:D,3,FALSE)),"",IF(VLOOKUP(B4492,車名対応マスタ!B:D,3,FALSE)="","",$D4492&amp;" "&amp;IF($G4492="9","J","O")&amp;" "&amp;$I4492&amp;" "&amp;IF($I4492&lt;=TEXT(★完成資料!$A$1,"yyyymm"),TEXT(★完成資料!$A$1,"yyyymm"),"999999")&amp; " " &amp; LEFT(F4492 &amp; "          ",10))))</f>
        <v xml:space="preserve">L O 202204 yyyy00 HV        </v>
      </c>
      <c r="B4492" s="68" t="s">
        <v>229</v>
      </c>
      <c r="C4492" s="68" t="s">
        <v>466</v>
      </c>
      <c r="D4492" s="68" t="s">
        <v>271</v>
      </c>
      <c r="E4492" s="68" t="s">
        <v>531</v>
      </c>
      <c r="F4492" s="68" t="s">
        <v>360</v>
      </c>
      <c r="G4492" s="68" t="s">
        <v>78</v>
      </c>
      <c r="H4492" s="68" t="s">
        <v>384</v>
      </c>
      <c r="I4492" s="68" t="s">
        <v>642</v>
      </c>
      <c r="J4492" s="65">
        <v>2</v>
      </c>
      <c r="K4492" s="65">
        <v>3</v>
      </c>
      <c r="L4492" s="65">
        <v>722</v>
      </c>
      <c r="M4492" s="65" t="s">
        <v>387</v>
      </c>
    </row>
    <row r="4493" spans="1:13" ht="12.75" customHeight="1">
      <c r="A4493" s="65" t="str">
        <f>IF(ROW()=1,"KEY",IF(ISNA(VLOOKUP(B4493,車名対応マスタ!B:D,3,FALSE)),"",IF(VLOOKUP(B4493,車名対応マスタ!B:D,3,FALSE)="","",$D4493&amp;" "&amp;IF($G4493="9","J","O")&amp;" "&amp;$I4493&amp;" "&amp;IF($I4493&lt;=TEXT(★完成資料!$A$1,"yyyymm"),TEXT(★完成資料!$A$1,"yyyymm"),"999999")&amp; " " &amp; LEFT(F4493 &amp; "          ",10))))</f>
        <v xml:space="preserve">L O 202205 yyyy00 HV        </v>
      </c>
      <c r="B4493" s="68" t="s">
        <v>229</v>
      </c>
      <c r="C4493" s="68" t="s">
        <v>466</v>
      </c>
      <c r="D4493" s="68" t="s">
        <v>271</v>
      </c>
      <c r="E4493" s="68" t="s">
        <v>531</v>
      </c>
      <c r="F4493" s="68" t="s">
        <v>360</v>
      </c>
      <c r="G4493" s="68" t="s">
        <v>78</v>
      </c>
      <c r="H4493" s="68" t="s">
        <v>384</v>
      </c>
      <c r="I4493" s="68" t="s">
        <v>647</v>
      </c>
      <c r="J4493" s="65">
        <v>3</v>
      </c>
      <c r="K4493" s="65">
        <v>2</v>
      </c>
      <c r="L4493" s="65">
        <v>722</v>
      </c>
      <c r="M4493" s="65" t="s">
        <v>387</v>
      </c>
    </row>
    <row r="4494" spans="1:13" ht="12.75" customHeight="1">
      <c r="A4494" s="65" t="str">
        <f>IF(ROW()=1,"KEY",IF(ISNA(VLOOKUP(B4494,車名対応マスタ!B:D,3,FALSE)),"",IF(VLOOKUP(B4494,車名対応マスタ!B:D,3,FALSE)="","",$D4494&amp;" "&amp;IF($G4494="9","J","O")&amp;" "&amp;$I4494&amp;" "&amp;IF($I4494&lt;=TEXT(★完成資料!$A$1,"yyyymm"),TEXT(★完成資料!$A$1,"yyyymm"),"999999")&amp; " " &amp; LEFT(F4494 &amp; "          ",10))))</f>
        <v xml:space="preserve">L O 202206 yyyy00 HV        </v>
      </c>
      <c r="B4494" s="68" t="s">
        <v>229</v>
      </c>
      <c r="C4494" s="68" t="s">
        <v>466</v>
      </c>
      <c r="D4494" s="68" t="s">
        <v>271</v>
      </c>
      <c r="E4494" s="68" t="s">
        <v>531</v>
      </c>
      <c r="F4494" s="68" t="s">
        <v>360</v>
      </c>
      <c r="G4494" s="68" t="s">
        <v>78</v>
      </c>
      <c r="H4494" s="68" t="s">
        <v>384</v>
      </c>
      <c r="I4494" s="68" t="s">
        <v>652</v>
      </c>
      <c r="J4494" s="65">
        <v>1</v>
      </c>
      <c r="K4494" s="65">
        <v>1</v>
      </c>
      <c r="L4494" s="65">
        <v>722</v>
      </c>
      <c r="M4494" s="65" t="s">
        <v>387</v>
      </c>
    </row>
    <row r="4495" spans="1:13" ht="12.75" customHeight="1">
      <c r="A4495" s="65" t="str">
        <f>IF(ROW()=1,"KEY",IF(ISNA(VLOOKUP(B4495,車名対応マスタ!B:D,3,FALSE)),"",IF(VLOOKUP(B4495,車名対応マスタ!B:D,3,FALSE)="","",$D4495&amp;" "&amp;IF($G4495="9","J","O")&amp;" "&amp;$I4495&amp;" "&amp;IF($I4495&lt;=TEXT(★完成資料!$A$1,"yyyymm"),TEXT(★完成資料!$A$1,"yyyymm"),"999999")&amp; " " &amp; LEFT(F4495 &amp; "          ",10))))</f>
        <v xml:space="preserve">L O 202207 yyyy00 HV        </v>
      </c>
      <c r="B4495" s="68" t="s">
        <v>229</v>
      </c>
      <c r="C4495" s="68" t="s">
        <v>466</v>
      </c>
      <c r="D4495" s="68" t="s">
        <v>271</v>
      </c>
      <c r="E4495" s="68" t="s">
        <v>531</v>
      </c>
      <c r="F4495" s="68" t="s">
        <v>360</v>
      </c>
      <c r="G4495" s="68" t="s">
        <v>78</v>
      </c>
      <c r="H4495" s="68" t="s">
        <v>384</v>
      </c>
      <c r="I4495" s="68" t="s">
        <v>655</v>
      </c>
      <c r="J4495" s="65">
        <v>3</v>
      </c>
      <c r="K4495" s="65">
        <v>2</v>
      </c>
      <c r="L4495" s="65">
        <v>722</v>
      </c>
      <c r="M4495" s="65" t="s">
        <v>387</v>
      </c>
    </row>
    <row r="4496" spans="1:13" ht="12.75" customHeight="1">
      <c r="A4496" s="65" t="str">
        <f>IF(ROW()=1,"KEY",IF(ISNA(VLOOKUP(B4496,車名対応マスタ!B:D,3,FALSE)),"",IF(VLOOKUP(B4496,車名対応マスタ!B:D,3,FALSE)="","",$D4496&amp;" "&amp;IF($G4496="9","J","O")&amp;" "&amp;$I4496&amp;" "&amp;IF($I4496&lt;=TEXT(★完成資料!$A$1,"yyyymm"),TEXT(★完成資料!$A$1,"yyyymm"),"999999")&amp; " " &amp; LEFT(F4496 &amp; "          ",10))))</f>
        <v xml:space="preserve">L O 202208 yyyy00 HV        </v>
      </c>
      <c r="B4496" s="68" t="s">
        <v>229</v>
      </c>
      <c r="C4496" s="68" t="s">
        <v>466</v>
      </c>
      <c r="D4496" s="68" t="s">
        <v>271</v>
      </c>
      <c r="E4496" s="68" t="s">
        <v>531</v>
      </c>
      <c r="F4496" s="68" t="s">
        <v>360</v>
      </c>
      <c r="G4496" s="68" t="s">
        <v>78</v>
      </c>
      <c r="H4496" s="68" t="s">
        <v>384</v>
      </c>
      <c r="I4496" s="68" t="s">
        <v>656</v>
      </c>
      <c r="J4496" s="65">
        <v>2</v>
      </c>
      <c r="K4496" s="65">
        <v>0</v>
      </c>
      <c r="L4496" s="65">
        <v>722</v>
      </c>
      <c r="M4496" s="65" t="s">
        <v>387</v>
      </c>
    </row>
    <row r="4497" spans="1:13" ht="12.75" customHeight="1">
      <c r="A4497" s="65" t="str">
        <f>IF(ROW()=1,"KEY",IF(ISNA(VLOOKUP(B4497,車名対応マスタ!B:D,3,FALSE)),"",IF(VLOOKUP(B4497,車名対応マスタ!B:D,3,FALSE)="","",$D4497&amp;" "&amp;IF($G4497="9","J","O")&amp;" "&amp;$I4497&amp;" "&amp;IF($I4497&lt;=TEXT(★完成資料!$A$1,"yyyymm"),TEXT(★完成資料!$A$1,"yyyymm"),"999999")&amp; " " &amp; LEFT(F4497 &amp; "          ",10))))</f>
        <v xml:space="preserve">L O 202209 yyyy00 HV        </v>
      </c>
      <c r="B4497" s="68" t="s">
        <v>229</v>
      </c>
      <c r="C4497" s="68" t="s">
        <v>466</v>
      </c>
      <c r="D4497" s="68" t="s">
        <v>271</v>
      </c>
      <c r="E4497" s="68" t="s">
        <v>531</v>
      </c>
      <c r="F4497" s="68" t="s">
        <v>360</v>
      </c>
      <c r="G4497" s="68" t="s">
        <v>78</v>
      </c>
      <c r="H4497" s="68" t="s">
        <v>384</v>
      </c>
      <c r="I4497" s="68" t="s">
        <v>657</v>
      </c>
      <c r="J4497" s="65">
        <v>8</v>
      </c>
      <c r="K4497" s="65">
        <v>3</v>
      </c>
      <c r="L4497" s="65">
        <v>722</v>
      </c>
      <c r="M4497" s="65" t="s">
        <v>387</v>
      </c>
    </row>
    <row r="4498" spans="1:13" ht="12.75" customHeight="1">
      <c r="A4498" s="65" t="str">
        <f>IF(ROW()=1,"KEY",IF(ISNA(VLOOKUP(B4498,車名対応マスタ!B:D,3,FALSE)),"",IF(VLOOKUP(B4498,車名対応マスタ!B:D,3,FALSE)="","",$D4498&amp;" "&amp;IF($G4498="9","J","O")&amp;" "&amp;$I4498&amp;" "&amp;IF($I4498&lt;=TEXT(★完成資料!$A$1,"yyyymm"),TEXT(★完成資料!$A$1,"yyyymm"),"999999")&amp; " " &amp; LEFT(F4498 &amp; "          ",10))))</f>
        <v xml:space="preserve">L O 202210 yyyy00 HV        </v>
      </c>
      <c r="B4498" s="68" t="s">
        <v>229</v>
      </c>
      <c r="C4498" s="68" t="s">
        <v>466</v>
      </c>
      <c r="D4498" s="68" t="s">
        <v>271</v>
      </c>
      <c r="E4498" s="68" t="s">
        <v>531</v>
      </c>
      <c r="F4498" s="68" t="s">
        <v>360</v>
      </c>
      <c r="G4498" s="68" t="s">
        <v>78</v>
      </c>
      <c r="H4498" s="68" t="s">
        <v>384</v>
      </c>
      <c r="I4498" s="68" t="s">
        <v>663</v>
      </c>
      <c r="J4498" s="65">
        <v>4</v>
      </c>
      <c r="K4498" s="65">
        <v>3</v>
      </c>
      <c r="L4498" s="65">
        <v>722</v>
      </c>
      <c r="M4498" s="65" t="s">
        <v>387</v>
      </c>
    </row>
    <row r="4499" spans="1:13" ht="12.75" customHeight="1">
      <c r="A4499" s="65" t="str">
        <f>IF(ROW()=1,"KEY",IF(ISNA(VLOOKUP(B4499,車名対応マスタ!B:D,3,FALSE)),"",IF(VLOOKUP(B4499,車名対応マスタ!B:D,3,FALSE)="","",$D4499&amp;" "&amp;IF($G4499="9","J","O")&amp;" "&amp;$I4499&amp;" "&amp;IF($I4499&lt;=TEXT(★完成資料!$A$1,"yyyymm"),TEXT(★完成資料!$A$1,"yyyymm"),"999999")&amp; " " &amp; LEFT(F4499 &amp; "          ",10))))</f>
        <v xml:space="preserve">L O 202209 yyyy00 HV        </v>
      </c>
      <c r="B4499" s="68" t="s">
        <v>229</v>
      </c>
      <c r="C4499" s="68" t="s">
        <v>466</v>
      </c>
      <c r="D4499" s="68" t="s">
        <v>271</v>
      </c>
      <c r="E4499" s="68" t="s">
        <v>531</v>
      </c>
      <c r="F4499" s="68" t="s">
        <v>360</v>
      </c>
      <c r="G4499" s="68" t="s">
        <v>78</v>
      </c>
      <c r="H4499" s="68" t="s">
        <v>384</v>
      </c>
      <c r="I4499" s="68" t="s">
        <v>657</v>
      </c>
      <c r="J4499" s="65">
        <v>8</v>
      </c>
      <c r="L4499" s="65">
        <v>811</v>
      </c>
      <c r="M4499" s="65" t="s">
        <v>388</v>
      </c>
    </row>
    <row r="4500" spans="1:13" ht="12.75" customHeight="1">
      <c r="A4500" s="65" t="str">
        <f>IF(ROW()=1,"KEY",IF(ISNA(VLOOKUP(B4500,車名対応マスタ!B:D,3,FALSE)),"",IF(VLOOKUP(B4500,車名対応マスタ!B:D,3,FALSE)="","",$D4500&amp;" "&amp;IF($G4500="9","J","O")&amp;" "&amp;$I4500&amp;" "&amp;IF($I4500&lt;=TEXT(★完成資料!$A$1,"yyyymm"),TEXT(★完成資料!$A$1,"yyyymm"),"999999")&amp; " " &amp; LEFT(F4500 &amp; "          ",10))))</f>
        <v xml:space="preserve">L O 202210 yyyy00 HV        </v>
      </c>
      <c r="B4500" s="68" t="s">
        <v>229</v>
      </c>
      <c r="C4500" s="68" t="s">
        <v>466</v>
      </c>
      <c r="D4500" s="68" t="s">
        <v>271</v>
      </c>
      <c r="E4500" s="68" t="s">
        <v>531</v>
      </c>
      <c r="F4500" s="68" t="s">
        <v>360</v>
      </c>
      <c r="G4500" s="68" t="s">
        <v>78</v>
      </c>
      <c r="H4500" s="68" t="s">
        <v>384</v>
      </c>
      <c r="I4500" s="68" t="s">
        <v>663</v>
      </c>
      <c r="J4500" s="65">
        <v>1</v>
      </c>
      <c r="L4500" s="65">
        <v>811</v>
      </c>
      <c r="M4500" s="65" t="s">
        <v>388</v>
      </c>
    </row>
    <row r="4501" spans="1:13" ht="12.75" customHeight="1">
      <c r="A4501" s="65" t="str">
        <f>IF(ROW()=1,"KEY",IF(ISNA(VLOOKUP(B4501,車名対応マスタ!B:D,3,FALSE)),"",IF(VLOOKUP(B4501,車名対応マスタ!B:D,3,FALSE)="","",$D4501&amp;" "&amp;IF($G4501="9","J","O")&amp;" "&amp;$I4501&amp;" "&amp;IF($I4501&lt;=TEXT(★完成資料!$A$1,"yyyymm"),TEXT(★完成資料!$A$1,"yyyymm"),"999999")&amp; " " &amp; LEFT(F4501 &amp; "          ",10))))</f>
        <v xml:space="preserve">L O 202201 yyyy00 HV        </v>
      </c>
      <c r="B4501" s="68" t="s">
        <v>229</v>
      </c>
      <c r="C4501" s="68" t="s">
        <v>466</v>
      </c>
      <c r="D4501" s="68" t="s">
        <v>271</v>
      </c>
      <c r="E4501" s="68" t="s">
        <v>531</v>
      </c>
      <c r="F4501" s="68" t="s">
        <v>360</v>
      </c>
      <c r="G4501" s="68" t="s">
        <v>78</v>
      </c>
      <c r="H4501" s="68" t="s">
        <v>384</v>
      </c>
      <c r="I4501" s="68" t="s">
        <v>639</v>
      </c>
      <c r="J4501" s="65">
        <v>36</v>
      </c>
      <c r="K4501" s="65">
        <v>81</v>
      </c>
      <c r="L4501" s="65">
        <v>719</v>
      </c>
      <c r="M4501" s="65" t="s">
        <v>389</v>
      </c>
    </row>
    <row r="4502" spans="1:13" ht="12.75" customHeight="1">
      <c r="A4502" s="65" t="str">
        <f>IF(ROW()=1,"KEY",IF(ISNA(VLOOKUP(B4502,車名対応マスタ!B:D,3,FALSE)),"",IF(VLOOKUP(B4502,車名対応マスタ!B:D,3,FALSE)="","",$D4502&amp;" "&amp;IF($G4502="9","J","O")&amp;" "&amp;$I4502&amp;" "&amp;IF($I4502&lt;=TEXT(★完成資料!$A$1,"yyyymm"),TEXT(★完成資料!$A$1,"yyyymm"),"999999")&amp; " " &amp; LEFT(F4502 &amp; "          ",10))))</f>
        <v xml:space="preserve">L O 202202 yyyy00 HV        </v>
      </c>
      <c r="B4502" s="68" t="s">
        <v>229</v>
      </c>
      <c r="C4502" s="68" t="s">
        <v>466</v>
      </c>
      <c r="D4502" s="68" t="s">
        <v>271</v>
      </c>
      <c r="E4502" s="68" t="s">
        <v>531</v>
      </c>
      <c r="F4502" s="68" t="s">
        <v>360</v>
      </c>
      <c r="G4502" s="68" t="s">
        <v>78</v>
      </c>
      <c r="H4502" s="68" t="s">
        <v>384</v>
      </c>
      <c r="I4502" s="68" t="s">
        <v>640</v>
      </c>
      <c r="J4502" s="65">
        <v>6</v>
      </c>
      <c r="K4502" s="65">
        <v>77</v>
      </c>
      <c r="L4502" s="65">
        <v>719</v>
      </c>
      <c r="M4502" s="65" t="s">
        <v>389</v>
      </c>
    </row>
    <row r="4503" spans="1:13" ht="12.75" customHeight="1">
      <c r="A4503" s="65" t="str">
        <f>IF(ROW()=1,"KEY",IF(ISNA(VLOOKUP(B4503,車名対応マスタ!B:D,3,FALSE)),"",IF(VLOOKUP(B4503,車名対応マスタ!B:D,3,FALSE)="","",$D4503&amp;" "&amp;IF($G4503="9","J","O")&amp;" "&amp;$I4503&amp;" "&amp;IF($I4503&lt;=TEXT(★完成資料!$A$1,"yyyymm"),TEXT(★完成資料!$A$1,"yyyymm"),"999999")&amp; " " &amp; LEFT(F4503 &amp; "          ",10))))</f>
        <v xml:space="preserve">L O 202203 yyyy00 HV        </v>
      </c>
      <c r="B4503" s="68" t="s">
        <v>229</v>
      </c>
      <c r="C4503" s="68" t="s">
        <v>466</v>
      </c>
      <c r="D4503" s="68" t="s">
        <v>271</v>
      </c>
      <c r="E4503" s="68" t="s">
        <v>531</v>
      </c>
      <c r="F4503" s="68" t="s">
        <v>360</v>
      </c>
      <c r="G4503" s="68" t="s">
        <v>78</v>
      </c>
      <c r="H4503" s="68" t="s">
        <v>384</v>
      </c>
      <c r="I4503" s="68" t="s">
        <v>641</v>
      </c>
      <c r="J4503" s="65">
        <v>6</v>
      </c>
      <c r="K4503" s="65">
        <v>100</v>
      </c>
      <c r="L4503" s="65">
        <v>719</v>
      </c>
      <c r="M4503" s="65" t="s">
        <v>389</v>
      </c>
    </row>
    <row r="4504" spans="1:13" ht="12.75" customHeight="1">
      <c r="A4504" s="65" t="str">
        <f>IF(ROW()=1,"KEY",IF(ISNA(VLOOKUP(B4504,車名対応マスタ!B:D,3,FALSE)),"",IF(VLOOKUP(B4504,車名対応マスタ!B:D,3,FALSE)="","",$D4504&amp;" "&amp;IF($G4504="9","J","O")&amp;" "&amp;$I4504&amp;" "&amp;IF($I4504&lt;=TEXT(★完成資料!$A$1,"yyyymm"),TEXT(★完成資料!$A$1,"yyyymm"),"999999")&amp; " " &amp; LEFT(F4504 &amp; "          ",10))))</f>
        <v xml:space="preserve">L O 202204 yyyy00 HV        </v>
      </c>
      <c r="B4504" s="68" t="s">
        <v>229</v>
      </c>
      <c r="C4504" s="68" t="s">
        <v>466</v>
      </c>
      <c r="D4504" s="68" t="s">
        <v>271</v>
      </c>
      <c r="E4504" s="68" t="s">
        <v>531</v>
      </c>
      <c r="F4504" s="68" t="s">
        <v>360</v>
      </c>
      <c r="G4504" s="68" t="s">
        <v>78</v>
      </c>
      <c r="H4504" s="68" t="s">
        <v>384</v>
      </c>
      <c r="I4504" s="68" t="s">
        <v>642</v>
      </c>
      <c r="J4504" s="65">
        <v>5</v>
      </c>
      <c r="K4504" s="65">
        <v>88</v>
      </c>
      <c r="L4504" s="65">
        <v>719</v>
      </c>
      <c r="M4504" s="65" t="s">
        <v>389</v>
      </c>
    </row>
    <row r="4505" spans="1:13" ht="12.75" customHeight="1">
      <c r="A4505" s="65" t="str">
        <f>IF(ROW()=1,"KEY",IF(ISNA(VLOOKUP(B4505,車名対応マスタ!B:D,3,FALSE)),"",IF(VLOOKUP(B4505,車名対応マスタ!B:D,3,FALSE)="","",$D4505&amp;" "&amp;IF($G4505="9","J","O")&amp;" "&amp;$I4505&amp;" "&amp;IF($I4505&lt;=TEXT(★完成資料!$A$1,"yyyymm"),TEXT(★完成資料!$A$1,"yyyymm"),"999999")&amp; " " &amp; LEFT(F4505 &amp; "          ",10))))</f>
        <v xml:space="preserve">L O 202205 yyyy00 HV        </v>
      </c>
      <c r="B4505" s="68" t="s">
        <v>229</v>
      </c>
      <c r="C4505" s="68" t="s">
        <v>466</v>
      </c>
      <c r="D4505" s="68" t="s">
        <v>271</v>
      </c>
      <c r="E4505" s="68" t="s">
        <v>531</v>
      </c>
      <c r="F4505" s="68" t="s">
        <v>360</v>
      </c>
      <c r="G4505" s="68" t="s">
        <v>78</v>
      </c>
      <c r="H4505" s="68" t="s">
        <v>384</v>
      </c>
      <c r="I4505" s="68" t="s">
        <v>647</v>
      </c>
      <c r="J4505" s="65">
        <v>4</v>
      </c>
      <c r="K4505" s="65">
        <v>91</v>
      </c>
      <c r="L4505" s="65">
        <v>719</v>
      </c>
      <c r="M4505" s="65" t="s">
        <v>389</v>
      </c>
    </row>
    <row r="4506" spans="1:13" ht="12.75" customHeight="1">
      <c r="A4506" s="65" t="str">
        <f>IF(ROW()=1,"KEY",IF(ISNA(VLOOKUP(B4506,車名対応マスタ!B:D,3,FALSE)),"",IF(VLOOKUP(B4506,車名対応マスタ!B:D,3,FALSE)="","",$D4506&amp;" "&amp;IF($G4506="9","J","O")&amp;" "&amp;$I4506&amp;" "&amp;IF($I4506&lt;=TEXT(★完成資料!$A$1,"yyyymm"),TEXT(★完成資料!$A$1,"yyyymm"),"999999")&amp; " " &amp; LEFT(F4506 &amp; "          ",10))))</f>
        <v xml:space="preserve">L O 202206 yyyy00 HV        </v>
      </c>
      <c r="B4506" s="68" t="s">
        <v>229</v>
      </c>
      <c r="C4506" s="68" t="s">
        <v>466</v>
      </c>
      <c r="D4506" s="68" t="s">
        <v>271</v>
      </c>
      <c r="E4506" s="68" t="s">
        <v>531</v>
      </c>
      <c r="F4506" s="68" t="s">
        <v>360</v>
      </c>
      <c r="G4506" s="68" t="s">
        <v>78</v>
      </c>
      <c r="H4506" s="68" t="s">
        <v>384</v>
      </c>
      <c r="I4506" s="68" t="s">
        <v>652</v>
      </c>
      <c r="J4506" s="65">
        <v>10</v>
      </c>
      <c r="K4506" s="65">
        <v>106</v>
      </c>
      <c r="L4506" s="65">
        <v>719</v>
      </c>
      <c r="M4506" s="65" t="s">
        <v>389</v>
      </c>
    </row>
    <row r="4507" spans="1:13" ht="12.75" customHeight="1">
      <c r="A4507" s="65" t="str">
        <f>IF(ROW()=1,"KEY",IF(ISNA(VLOOKUP(B4507,車名対応マスタ!B:D,3,FALSE)),"",IF(VLOOKUP(B4507,車名対応マスタ!B:D,3,FALSE)="","",$D4507&amp;" "&amp;IF($G4507="9","J","O")&amp;" "&amp;$I4507&amp;" "&amp;IF($I4507&lt;=TEXT(★完成資料!$A$1,"yyyymm"),TEXT(★完成資料!$A$1,"yyyymm"),"999999")&amp; " " &amp; LEFT(F4507 &amp; "          ",10))))</f>
        <v xml:space="preserve">L O 202207 yyyy00 HV        </v>
      </c>
      <c r="B4507" s="68" t="s">
        <v>229</v>
      </c>
      <c r="C4507" s="68" t="s">
        <v>466</v>
      </c>
      <c r="D4507" s="68" t="s">
        <v>271</v>
      </c>
      <c r="E4507" s="68" t="s">
        <v>531</v>
      </c>
      <c r="F4507" s="68" t="s">
        <v>360</v>
      </c>
      <c r="G4507" s="68" t="s">
        <v>78</v>
      </c>
      <c r="H4507" s="68" t="s">
        <v>384</v>
      </c>
      <c r="I4507" s="68" t="s">
        <v>655</v>
      </c>
      <c r="J4507" s="65">
        <v>9</v>
      </c>
      <c r="K4507" s="65">
        <v>121</v>
      </c>
      <c r="L4507" s="65">
        <v>719</v>
      </c>
      <c r="M4507" s="65" t="s">
        <v>389</v>
      </c>
    </row>
    <row r="4508" spans="1:13" ht="12.75" customHeight="1">
      <c r="A4508" s="65" t="str">
        <f>IF(ROW()=1,"KEY",IF(ISNA(VLOOKUP(B4508,車名対応マスタ!B:D,3,FALSE)),"",IF(VLOOKUP(B4508,車名対応マスタ!B:D,3,FALSE)="","",$D4508&amp;" "&amp;IF($G4508="9","J","O")&amp;" "&amp;$I4508&amp;" "&amp;IF($I4508&lt;=TEXT(★完成資料!$A$1,"yyyymm"),TEXT(★完成資料!$A$1,"yyyymm"),"999999")&amp; " " &amp; LEFT(F4508 &amp; "          ",10))))</f>
        <v xml:space="preserve">L O 202208 yyyy00 HV        </v>
      </c>
      <c r="B4508" s="68" t="s">
        <v>229</v>
      </c>
      <c r="C4508" s="68" t="s">
        <v>466</v>
      </c>
      <c r="D4508" s="68" t="s">
        <v>271</v>
      </c>
      <c r="E4508" s="68" t="s">
        <v>531</v>
      </c>
      <c r="F4508" s="68" t="s">
        <v>360</v>
      </c>
      <c r="G4508" s="68" t="s">
        <v>78</v>
      </c>
      <c r="H4508" s="68" t="s">
        <v>384</v>
      </c>
      <c r="I4508" s="68" t="s">
        <v>656</v>
      </c>
      <c r="J4508" s="65">
        <v>0</v>
      </c>
      <c r="K4508" s="65">
        <v>108</v>
      </c>
      <c r="L4508" s="65">
        <v>719</v>
      </c>
      <c r="M4508" s="65" t="s">
        <v>389</v>
      </c>
    </row>
    <row r="4509" spans="1:13" ht="12.75" customHeight="1">
      <c r="A4509" s="65" t="str">
        <f>IF(ROW()=1,"KEY",IF(ISNA(VLOOKUP(B4509,車名対応マスタ!B:D,3,FALSE)),"",IF(VLOOKUP(B4509,車名対応マスタ!B:D,3,FALSE)="","",$D4509&amp;" "&amp;IF($G4509="9","J","O")&amp;" "&amp;$I4509&amp;" "&amp;IF($I4509&lt;=TEXT(★完成資料!$A$1,"yyyymm"),TEXT(★完成資料!$A$1,"yyyymm"),"999999")&amp; " " &amp; LEFT(F4509 &amp; "          ",10))))</f>
        <v xml:space="preserve">L O 202209 yyyy00 HV        </v>
      </c>
      <c r="B4509" s="68" t="s">
        <v>229</v>
      </c>
      <c r="C4509" s="68" t="s">
        <v>466</v>
      </c>
      <c r="D4509" s="68" t="s">
        <v>271</v>
      </c>
      <c r="E4509" s="68" t="s">
        <v>531</v>
      </c>
      <c r="F4509" s="68" t="s">
        <v>360</v>
      </c>
      <c r="G4509" s="68" t="s">
        <v>78</v>
      </c>
      <c r="H4509" s="68" t="s">
        <v>384</v>
      </c>
      <c r="I4509" s="68" t="s">
        <v>657</v>
      </c>
      <c r="J4509" s="65">
        <v>44</v>
      </c>
      <c r="K4509" s="65">
        <v>51</v>
      </c>
      <c r="L4509" s="65">
        <v>719</v>
      </c>
      <c r="M4509" s="65" t="s">
        <v>389</v>
      </c>
    </row>
    <row r="4510" spans="1:13" ht="12.75" customHeight="1">
      <c r="A4510" s="65" t="str">
        <f>IF(ROW()=1,"KEY",IF(ISNA(VLOOKUP(B4510,車名対応マスタ!B:D,3,FALSE)),"",IF(VLOOKUP(B4510,車名対応マスタ!B:D,3,FALSE)="","",$D4510&amp;" "&amp;IF($G4510="9","J","O")&amp;" "&amp;$I4510&amp;" "&amp;IF($I4510&lt;=TEXT(★完成資料!$A$1,"yyyymm"),TEXT(★完成資料!$A$1,"yyyymm"),"999999")&amp; " " &amp; LEFT(F4510 &amp; "          ",10))))</f>
        <v xml:space="preserve">L O 202210 yyyy00 HV        </v>
      </c>
      <c r="B4510" s="68" t="s">
        <v>229</v>
      </c>
      <c r="C4510" s="68" t="s">
        <v>466</v>
      </c>
      <c r="D4510" s="68" t="s">
        <v>271</v>
      </c>
      <c r="E4510" s="68" t="s">
        <v>531</v>
      </c>
      <c r="F4510" s="68" t="s">
        <v>360</v>
      </c>
      <c r="G4510" s="68" t="s">
        <v>78</v>
      </c>
      <c r="H4510" s="68" t="s">
        <v>384</v>
      </c>
      <c r="I4510" s="68" t="s">
        <v>663</v>
      </c>
      <c r="J4510" s="65">
        <v>24</v>
      </c>
      <c r="K4510" s="65">
        <v>39</v>
      </c>
      <c r="L4510" s="65">
        <v>719</v>
      </c>
      <c r="M4510" s="65" t="s">
        <v>389</v>
      </c>
    </row>
    <row r="4511" spans="1:13" ht="12.75" customHeight="1">
      <c r="A4511" s="65" t="str">
        <f>IF(ROW()=1,"KEY",IF(ISNA(VLOOKUP(B4511,車名対応マスタ!B:D,3,FALSE)),"",IF(VLOOKUP(B4511,車名対応マスタ!B:D,3,FALSE)="","",$D4511&amp;" "&amp;IF($G4511="9","J","O")&amp;" "&amp;$I4511&amp;" "&amp;IF($I4511&lt;=TEXT(★完成資料!$A$1,"yyyymm"),TEXT(★完成資料!$A$1,"yyyymm"),"999999")&amp; " " &amp; LEFT(F4511 &amp; "          ",10))))</f>
        <v xml:space="preserve">L O 202201 yyyy00 HV        </v>
      </c>
      <c r="B4511" s="68" t="s">
        <v>229</v>
      </c>
      <c r="C4511" s="68" t="s">
        <v>466</v>
      </c>
      <c r="D4511" s="68" t="s">
        <v>271</v>
      </c>
      <c r="E4511" s="68" t="s">
        <v>531</v>
      </c>
      <c r="F4511" s="68" t="s">
        <v>360</v>
      </c>
      <c r="G4511" s="68" t="s">
        <v>78</v>
      </c>
      <c r="H4511" s="68" t="s">
        <v>384</v>
      </c>
      <c r="I4511" s="68" t="s">
        <v>639</v>
      </c>
      <c r="J4511" s="65">
        <v>6</v>
      </c>
      <c r="K4511" s="65">
        <v>14</v>
      </c>
      <c r="L4511" s="65">
        <v>718</v>
      </c>
      <c r="M4511" s="65" t="s">
        <v>503</v>
      </c>
    </row>
    <row r="4512" spans="1:13" ht="12.75" customHeight="1">
      <c r="A4512" s="65" t="str">
        <f>IF(ROW()=1,"KEY",IF(ISNA(VLOOKUP(B4512,車名対応マスタ!B:D,3,FALSE)),"",IF(VLOOKUP(B4512,車名対応マスタ!B:D,3,FALSE)="","",$D4512&amp;" "&amp;IF($G4512="9","J","O")&amp;" "&amp;$I4512&amp;" "&amp;IF($I4512&lt;=TEXT(★完成資料!$A$1,"yyyymm"),TEXT(★完成資料!$A$1,"yyyymm"),"999999")&amp; " " &amp; LEFT(F4512 &amp; "          ",10))))</f>
        <v xml:space="preserve">L O 202202 yyyy00 HV        </v>
      </c>
      <c r="B4512" s="68" t="s">
        <v>229</v>
      </c>
      <c r="C4512" s="68" t="s">
        <v>466</v>
      </c>
      <c r="D4512" s="68" t="s">
        <v>271</v>
      </c>
      <c r="E4512" s="68" t="s">
        <v>531</v>
      </c>
      <c r="F4512" s="68" t="s">
        <v>360</v>
      </c>
      <c r="G4512" s="68" t="s">
        <v>78</v>
      </c>
      <c r="H4512" s="68" t="s">
        <v>384</v>
      </c>
      <c r="I4512" s="68" t="s">
        <v>640</v>
      </c>
      <c r="J4512" s="65">
        <v>7</v>
      </c>
      <c r="K4512" s="65">
        <v>18</v>
      </c>
      <c r="L4512" s="65">
        <v>718</v>
      </c>
      <c r="M4512" s="65" t="s">
        <v>503</v>
      </c>
    </row>
    <row r="4513" spans="1:13" ht="12.75" customHeight="1">
      <c r="A4513" s="65" t="str">
        <f>IF(ROW()=1,"KEY",IF(ISNA(VLOOKUP(B4513,車名対応マスタ!B:D,3,FALSE)),"",IF(VLOOKUP(B4513,車名対応マスタ!B:D,3,FALSE)="","",$D4513&amp;" "&amp;IF($G4513="9","J","O")&amp;" "&amp;$I4513&amp;" "&amp;IF($I4513&lt;=TEXT(★完成資料!$A$1,"yyyymm"),TEXT(★完成資料!$A$1,"yyyymm"),"999999")&amp; " " &amp; LEFT(F4513 &amp; "          ",10))))</f>
        <v xml:space="preserve">L O 202203 yyyy00 HV        </v>
      </c>
      <c r="B4513" s="68" t="s">
        <v>229</v>
      </c>
      <c r="C4513" s="68" t="s">
        <v>466</v>
      </c>
      <c r="D4513" s="68" t="s">
        <v>271</v>
      </c>
      <c r="E4513" s="68" t="s">
        <v>531</v>
      </c>
      <c r="F4513" s="68" t="s">
        <v>360</v>
      </c>
      <c r="G4513" s="68" t="s">
        <v>78</v>
      </c>
      <c r="H4513" s="68" t="s">
        <v>384</v>
      </c>
      <c r="I4513" s="68" t="s">
        <v>641</v>
      </c>
      <c r="J4513" s="65">
        <v>1</v>
      </c>
      <c r="K4513" s="65">
        <v>11</v>
      </c>
      <c r="L4513" s="65">
        <v>718</v>
      </c>
      <c r="M4513" s="65" t="s">
        <v>503</v>
      </c>
    </row>
    <row r="4514" spans="1:13" ht="12.75" customHeight="1">
      <c r="A4514" s="65" t="str">
        <f>IF(ROW()=1,"KEY",IF(ISNA(VLOOKUP(B4514,車名対応マスタ!B:D,3,FALSE)),"",IF(VLOOKUP(B4514,車名対応マスタ!B:D,3,FALSE)="","",$D4514&amp;" "&amp;IF($G4514="9","J","O")&amp;" "&amp;$I4514&amp;" "&amp;IF($I4514&lt;=TEXT(★完成資料!$A$1,"yyyymm"),TEXT(★完成資料!$A$1,"yyyymm"),"999999")&amp; " " &amp; LEFT(F4514 &amp; "          ",10))))</f>
        <v xml:space="preserve">L O 202204 yyyy00 HV        </v>
      </c>
      <c r="B4514" s="68" t="s">
        <v>229</v>
      </c>
      <c r="C4514" s="68" t="s">
        <v>466</v>
      </c>
      <c r="D4514" s="68" t="s">
        <v>271</v>
      </c>
      <c r="E4514" s="68" t="s">
        <v>531</v>
      </c>
      <c r="F4514" s="68" t="s">
        <v>360</v>
      </c>
      <c r="G4514" s="68" t="s">
        <v>78</v>
      </c>
      <c r="H4514" s="68" t="s">
        <v>384</v>
      </c>
      <c r="I4514" s="68" t="s">
        <v>642</v>
      </c>
      <c r="J4514" s="65">
        <v>5</v>
      </c>
      <c r="K4514" s="65">
        <v>13</v>
      </c>
      <c r="L4514" s="65">
        <v>718</v>
      </c>
      <c r="M4514" s="65" t="s">
        <v>503</v>
      </c>
    </row>
    <row r="4515" spans="1:13" ht="12.75" customHeight="1">
      <c r="A4515" s="65" t="str">
        <f>IF(ROW()=1,"KEY",IF(ISNA(VLOOKUP(B4515,車名対応マスタ!B:D,3,FALSE)),"",IF(VLOOKUP(B4515,車名対応マスタ!B:D,3,FALSE)="","",$D4515&amp;" "&amp;IF($G4515="9","J","O")&amp;" "&amp;$I4515&amp;" "&amp;IF($I4515&lt;=TEXT(★完成資料!$A$1,"yyyymm"),TEXT(★完成資料!$A$1,"yyyymm"),"999999")&amp; " " &amp; LEFT(F4515 &amp; "          ",10))))</f>
        <v xml:space="preserve">L O 202205 yyyy00 HV        </v>
      </c>
      <c r="B4515" s="68" t="s">
        <v>229</v>
      </c>
      <c r="C4515" s="68" t="s">
        <v>466</v>
      </c>
      <c r="D4515" s="68" t="s">
        <v>271</v>
      </c>
      <c r="E4515" s="68" t="s">
        <v>531</v>
      </c>
      <c r="F4515" s="68" t="s">
        <v>360</v>
      </c>
      <c r="G4515" s="68" t="s">
        <v>78</v>
      </c>
      <c r="H4515" s="68" t="s">
        <v>384</v>
      </c>
      <c r="I4515" s="68" t="s">
        <v>647</v>
      </c>
      <c r="J4515" s="65">
        <v>17</v>
      </c>
      <c r="K4515" s="65">
        <v>9</v>
      </c>
      <c r="L4515" s="65">
        <v>718</v>
      </c>
      <c r="M4515" s="65" t="s">
        <v>503</v>
      </c>
    </row>
    <row r="4516" spans="1:13" ht="12.75" customHeight="1">
      <c r="A4516" s="65" t="str">
        <f>IF(ROW()=1,"KEY",IF(ISNA(VLOOKUP(B4516,車名対応マスタ!B:D,3,FALSE)),"",IF(VLOOKUP(B4516,車名対応マスタ!B:D,3,FALSE)="","",$D4516&amp;" "&amp;IF($G4516="9","J","O")&amp;" "&amp;$I4516&amp;" "&amp;IF($I4516&lt;=TEXT(★完成資料!$A$1,"yyyymm"),TEXT(★完成資料!$A$1,"yyyymm"),"999999")&amp; " " &amp; LEFT(F4516 &amp; "          ",10))))</f>
        <v xml:space="preserve">L O 202206 yyyy00 HV        </v>
      </c>
      <c r="B4516" s="68" t="s">
        <v>229</v>
      </c>
      <c r="C4516" s="68" t="s">
        <v>466</v>
      </c>
      <c r="D4516" s="68" t="s">
        <v>271</v>
      </c>
      <c r="E4516" s="68" t="s">
        <v>531</v>
      </c>
      <c r="F4516" s="68" t="s">
        <v>360</v>
      </c>
      <c r="G4516" s="68" t="s">
        <v>78</v>
      </c>
      <c r="H4516" s="68" t="s">
        <v>384</v>
      </c>
      <c r="I4516" s="68" t="s">
        <v>652</v>
      </c>
      <c r="J4516" s="65">
        <v>7</v>
      </c>
      <c r="K4516" s="65">
        <v>6</v>
      </c>
      <c r="L4516" s="65">
        <v>718</v>
      </c>
      <c r="M4516" s="65" t="s">
        <v>503</v>
      </c>
    </row>
    <row r="4517" spans="1:13" ht="12.75" customHeight="1">
      <c r="A4517" s="65" t="str">
        <f>IF(ROW()=1,"KEY",IF(ISNA(VLOOKUP(B4517,車名対応マスタ!B:D,3,FALSE)),"",IF(VLOOKUP(B4517,車名対応マスタ!B:D,3,FALSE)="","",$D4517&amp;" "&amp;IF($G4517="9","J","O")&amp;" "&amp;$I4517&amp;" "&amp;IF($I4517&lt;=TEXT(★完成資料!$A$1,"yyyymm"),TEXT(★完成資料!$A$1,"yyyymm"),"999999")&amp; " " &amp; LEFT(F4517 &amp; "          ",10))))</f>
        <v xml:space="preserve">L O 202207 yyyy00 HV        </v>
      </c>
      <c r="B4517" s="68" t="s">
        <v>229</v>
      </c>
      <c r="C4517" s="68" t="s">
        <v>466</v>
      </c>
      <c r="D4517" s="68" t="s">
        <v>271</v>
      </c>
      <c r="E4517" s="68" t="s">
        <v>531</v>
      </c>
      <c r="F4517" s="68" t="s">
        <v>360</v>
      </c>
      <c r="G4517" s="68" t="s">
        <v>78</v>
      </c>
      <c r="H4517" s="68" t="s">
        <v>384</v>
      </c>
      <c r="I4517" s="68" t="s">
        <v>655</v>
      </c>
      <c r="J4517" s="65">
        <v>9</v>
      </c>
      <c r="K4517" s="65">
        <v>18</v>
      </c>
      <c r="L4517" s="65">
        <v>718</v>
      </c>
      <c r="M4517" s="65" t="s">
        <v>503</v>
      </c>
    </row>
    <row r="4518" spans="1:13" ht="12.75" customHeight="1">
      <c r="A4518" s="65" t="str">
        <f>IF(ROW()=1,"KEY",IF(ISNA(VLOOKUP(B4518,車名対応マスタ!B:D,3,FALSE)),"",IF(VLOOKUP(B4518,車名対応マスタ!B:D,3,FALSE)="","",$D4518&amp;" "&amp;IF($G4518="9","J","O")&amp;" "&amp;$I4518&amp;" "&amp;IF($I4518&lt;=TEXT(★完成資料!$A$1,"yyyymm"),TEXT(★完成資料!$A$1,"yyyymm"),"999999")&amp; " " &amp; LEFT(F4518 &amp; "          ",10))))</f>
        <v xml:space="preserve">L O 202208 yyyy00 HV        </v>
      </c>
      <c r="B4518" s="68" t="s">
        <v>229</v>
      </c>
      <c r="C4518" s="68" t="s">
        <v>466</v>
      </c>
      <c r="D4518" s="68" t="s">
        <v>271</v>
      </c>
      <c r="E4518" s="68" t="s">
        <v>531</v>
      </c>
      <c r="F4518" s="68" t="s">
        <v>360</v>
      </c>
      <c r="G4518" s="68" t="s">
        <v>78</v>
      </c>
      <c r="H4518" s="68" t="s">
        <v>384</v>
      </c>
      <c r="I4518" s="68" t="s">
        <v>656</v>
      </c>
      <c r="J4518" s="65">
        <v>4</v>
      </c>
      <c r="K4518" s="65">
        <v>6</v>
      </c>
      <c r="L4518" s="65">
        <v>718</v>
      </c>
      <c r="M4518" s="65" t="s">
        <v>503</v>
      </c>
    </row>
    <row r="4519" spans="1:13" ht="12.75" customHeight="1">
      <c r="A4519" s="65" t="str">
        <f>IF(ROW()=1,"KEY",IF(ISNA(VLOOKUP(B4519,車名対応マスタ!B:D,3,FALSE)),"",IF(VLOOKUP(B4519,車名対応マスタ!B:D,3,FALSE)="","",$D4519&amp;" "&amp;IF($G4519="9","J","O")&amp;" "&amp;$I4519&amp;" "&amp;IF($I4519&lt;=TEXT(★完成資料!$A$1,"yyyymm"),TEXT(★完成資料!$A$1,"yyyymm"),"999999")&amp; " " &amp; LEFT(F4519 &amp; "          ",10))))</f>
        <v xml:space="preserve">L O 202209 yyyy00 HV        </v>
      </c>
      <c r="B4519" s="68" t="s">
        <v>229</v>
      </c>
      <c r="C4519" s="68" t="s">
        <v>466</v>
      </c>
      <c r="D4519" s="68" t="s">
        <v>271</v>
      </c>
      <c r="E4519" s="68" t="s">
        <v>531</v>
      </c>
      <c r="F4519" s="68" t="s">
        <v>360</v>
      </c>
      <c r="G4519" s="68" t="s">
        <v>78</v>
      </c>
      <c r="H4519" s="68" t="s">
        <v>384</v>
      </c>
      <c r="I4519" s="68" t="s">
        <v>657</v>
      </c>
      <c r="J4519" s="65">
        <v>4</v>
      </c>
      <c r="K4519" s="65">
        <v>12</v>
      </c>
      <c r="L4519" s="65">
        <v>718</v>
      </c>
      <c r="M4519" s="65" t="s">
        <v>503</v>
      </c>
    </row>
    <row r="4520" spans="1:13" ht="12.75" customHeight="1">
      <c r="A4520" s="65" t="str">
        <f>IF(ROW()=1,"KEY",IF(ISNA(VLOOKUP(B4520,車名対応マスタ!B:D,3,FALSE)),"",IF(VLOOKUP(B4520,車名対応マスタ!B:D,3,FALSE)="","",$D4520&amp;" "&amp;IF($G4520="9","J","O")&amp;" "&amp;$I4520&amp;" "&amp;IF($I4520&lt;=TEXT(★完成資料!$A$1,"yyyymm"),TEXT(★完成資料!$A$1,"yyyymm"),"999999")&amp; " " &amp; LEFT(F4520 &amp; "          ",10))))</f>
        <v xml:space="preserve">L O 202210 yyyy00 HV        </v>
      </c>
      <c r="B4520" s="68" t="s">
        <v>229</v>
      </c>
      <c r="C4520" s="68" t="s">
        <v>466</v>
      </c>
      <c r="D4520" s="68" t="s">
        <v>271</v>
      </c>
      <c r="E4520" s="68" t="s">
        <v>531</v>
      </c>
      <c r="F4520" s="68" t="s">
        <v>360</v>
      </c>
      <c r="G4520" s="68" t="s">
        <v>78</v>
      </c>
      <c r="H4520" s="68" t="s">
        <v>384</v>
      </c>
      <c r="I4520" s="68" t="s">
        <v>663</v>
      </c>
      <c r="J4520" s="65">
        <v>6</v>
      </c>
      <c r="K4520" s="65">
        <v>8</v>
      </c>
      <c r="L4520" s="65">
        <v>718</v>
      </c>
      <c r="M4520" s="65" t="s">
        <v>503</v>
      </c>
    </row>
    <row r="4521" spans="1:13" ht="12.75" customHeight="1">
      <c r="A4521" s="65" t="str">
        <f>IF(ROW()=1,"KEY",IF(ISNA(VLOOKUP(B4521,車名対応マスタ!B:D,3,FALSE)),"",IF(VLOOKUP(B4521,車名対応マスタ!B:D,3,FALSE)="","",$D4521&amp;" "&amp;IF($G4521="9","J","O")&amp;" "&amp;$I4521&amp;" "&amp;IF($I4521&lt;=TEXT(★完成資料!$A$1,"yyyymm"),TEXT(★完成資料!$A$1,"yyyymm"),"999999")&amp; " " &amp; LEFT(F4521 &amp; "          ",10))))</f>
        <v xml:space="preserve">L O 202203 yyyy00 HV        </v>
      </c>
      <c r="B4521" s="68" t="s">
        <v>229</v>
      </c>
      <c r="C4521" s="68" t="s">
        <v>466</v>
      </c>
      <c r="D4521" s="68" t="s">
        <v>271</v>
      </c>
      <c r="E4521" s="68" t="s">
        <v>531</v>
      </c>
      <c r="F4521" s="68" t="s">
        <v>360</v>
      </c>
      <c r="G4521" s="68" t="s">
        <v>78</v>
      </c>
      <c r="H4521" s="68" t="s">
        <v>384</v>
      </c>
      <c r="I4521" s="68" t="s">
        <v>641</v>
      </c>
      <c r="J4521" s="65">
        <v>1</v>
      </c>
      <c r="L4521" s="65">
        <v>709</v>
      </c>
      <c r="M4521" s="65" t="s">
        <v>391</v>
      </c>
    </row>
    <row r="4522" spans="1:13" ht="12.75" customHeight="1">
      <c r="A4522" s="65" t="str">
        <f>IF(ROW()=1,"KEY",IF(ISNA(VLOOKUP(B4522,車名対応マスタ!B:D,3,FALSE)),"",IF(VLOOKUP(B4522,車名対応マスタ!B:D,3,FALSE)="","",$D4522&amp;" "&amp;IF($G4522="9","J","O")&amp;" "&amp;$I4522&amp;" "&amp;IF($I4522&lt;=TEXT(★完成資料!$A$1,"yyyymm"),TEXT(★完成資料!$A$1,"yyyymm"),"999999")&amp; " " &amp; LEFT(F4522 &amp; "          ",10))))</f>
        <v xml:space="preserve">L O 202201 yyyy00 HV        </v>
      </c>
      <c r="B4522" s="68" t="s">
        <v>229</v>
      </c>
      <c r="C4522" s="68" t="s">
        <v>466</v>
      </c>
      <c r="D4522" s="68" t="s">
        <v>271</v>
      </c>
      <c r="E4522" s="68" t="s">
        <v>531</v>
      </c>
      <c r="F4522" s="68" t="s">
        <v>360</v>
      </c>
      <c r="G4522" s="68" t="s">
        <v>79</v>
      </c>
      <c r="H4522" s="68" t="s">
        <v>392</v>
      </c>
      <c r="I4522" s="68" t="s">
        <v>639</v>
      </c>
      <c r="J4522" s="65">
        <v>51</v>
      </c>
      <c r="K4522" s="65">
        <v>82</v>
      </c>
      <c r="L4522" s="65">
        <v>801</v>
      </c>
      <c r="M4522" s="65" t="s">
        <v>393</v>
      </c>
    </row>
    <row r="4523" spans="1:13" ht="12.75" customHeight="1">
      <c r="A4523" s="65" t="str">
        <f>IF(ROW()=1,"KEY",IF(ISNA(VLOOKUP(B4523,車名対応マスタ!B:D,3,FALSE)),"",IF(VLOOKUP(B4523,車名対応マスタ!B:D,3,FALSE)="","",$D4523&amp;" "&amp;IF($G4523="9","J","O")&amp;" "&amp;$I4523&amp;" "&amp;IF($I4523&lt;=TEXT(★完成資料!$A$1,"yyyymm"),TEXT(★完成資料!$A$1,"yyyymm"),"999999")&amp; " " &amp; LEFT(F4523 &amp; "          ",10))))</f>
        <v xml:space="preserve">L O 202202 yyyy00 HV        </v>
      </c>
      <c r="B4523" s="68" t="s">
        <v>229</v>
      </c>
      <c r="C4523" s="68" t="s">
        <v>466</v>
      </c>
      <c r="D4523" s="68" t="s">
        <v>271</v>
      </c>
      <c r="E4523" s="68" t="s">
        <v>531</v>
      </c>
      <c r="F4523" s="68" t="s">
        <v>360</v>
      </c>
      <c r="G4523" s="68" t="s">
        <v>79</v>
      </c>
      <c r="H4523" s="68" t="s">
        <v>392</v>
      </c>
      <c r="I4523" s="68" t="s">
        <v>640</v>
      </c>
      <c r="J4523" s="65">
        <v>43</v>
      </c>
      <c r="K4523" s="65">
        <v>87</v>
      </c>
      <c r="L4523" s="65">
        <v>801</v>
      </c>
      <c r="M4523" s="65" t="s">
        <v>393</v>
      </c>
    </row>
    <row r="4524" spans="1:13" ht="12.75" customHeight="1">
      <c r="A4524" s="65" t="str">
        <f>IF(ROW()=1,"KEY",IF(ISNA(VLOOKUP(B4524,車名対応マスタ!B:D,3,FALSE)),"",IF(VLOOKUP(B4524,車名対応マスタ!B:D,3,FALSE)="","",$D4524&amp;" "&amp;IF($G4524="9","J","O")&amp;" "&amp;$I4524&amp;" "&amp;IF($I4524&lt;=TEXT(★完成資料!$A$1,"yyyymm"),TEXT(★完成資料!$A$1,"yyyymm"),"999999")&amp; " " &amp; LEFT(F4524 &amp; "          ",10))))</f>
        <v xml:space="preserve">L O 202203 yyyy00 HV        </v>
      </c>
      <c r="B4524" s="68" t="s">
        <v>229</v>
      </c>
      <c r="C4524" s="68" t="s">
        <v>466</v>
      </c>
      <c r="D4524" s="68" t="s">
        <v>271</v>
      </c>
      <c r="E4524" s="68" t="s">
        <v>531</v>
      </c>
      <c r="F4524" s="68" t="s">
        <v>360</v>
      </c>
      <c r="G4524" s="68" t="s">
        <v>79</v>
      </c>
      <c r="H4524" s="68" t="s">
        <v>392</v>
      </c>
      <c r="I4524" s="68" t="s">
        <v>641</v>
      </c>
      <c r="J4524" s="65">
        <v>51</v>
      </c>
      <c r="K4524" s="65">
        <v>84</v>
      </c>
      <c r="L4524" s="65">
        <v>801</v>
      </c>
      <c r="M4524" s="65" t="s">
        <v>393</v>
      </c>
    </row>
    <row r="4525" spans="1:13" ht="12.75" customHeight="1">
      <c r="A4525" s="65" t="str">
        <f>IF(ROW()=1,"KEY",IF(ISNA(VLOOKUP(B4525,車名対応マスタ!B:D,3,FALSE)),"",IF(VLOOKUP(B4525,車名対応マスタ!B:D,3,FALSE)="","",$D4525&amp;" "&amp;IF($G4525="9","J","O")&amp;" "&amp;$I4525&amp;" "&amp;IF($I4525&lt;=TEXT(★完成資料!$A$1,"yyyymm"),TEXT(★完成資料!$A$1,"yyyymm"),"999999")&amp; " " &amp; LEFT(F4525 &amp; "          ",10))))</f>
        <v xml:space="preserve">L O 202204 yyyy00 HV        </v>
      </c>
      <c r="B4525" s="68" t="s">
        <v>229</v>
      </c>
      <c r="C4525" s="68" t="s">
        <v>466</v>
      </c>
      <c r="D4525" s="68" t="s">
        <v>271</v>
      </c>
      <c r="E4525" s="68" t="s">
        <v>531</v>
      </c>
      <c r="F4525" s="68" t="s">
        <v>360</v>
      </c>
      <c r="G4525" s="68" t="s">
        <v>79</v>
      </c>
      <c r="H4525" s="68" t="s">
        <v>392</v>
      </c>
      <c r="I4525" s="68" t="s">
        <v>642</v>
      </c>
      <c r="J4525" s="65">
        <v>45</v>
      </c>
      <c r="K4525" s="65">
        <v>76</v>
      </c>
      <c r="L4525" s="65">
        <v>801</v>
      </c>
      <c r="M4525" s="65" t="s">
        <v>393</v>
      </c>
    </row>
    <row r="4526" spans="1:13" ht="12.75" customHeight="1">
      <c r="A4526" s="65" t="str">
        <f>IF(ROW()=1,"KEY",IF(ISNA(VLOOKUP(B4526,車名対応マスタ!B:D,3,FALSE)),"",IF(VLOOKUP(B4526,車名対応マスタ!B:D,3,FALSE)="","",$D4526&amp;" "&amp;IF($G4526="9","J","O")&amp;" "&amp;$I4526&amp;" "&amp;IF($I4526&lt;=TEXT(★完成資料!$A$1,"yyyymm"),TEXT(★完成資料!$A$1,"yyyymm"),"999999")&amp; " " &amp; LEFT(F4526 &amp; "          ",10))))</f>
        <v xml:space="preserve">L O 202205 yyyy00 HV        </v>
      </c>
      <c r="B4526" s="68" t="s">
        <v>229</v>
      </c>
      <c r="C4526" s="68" t="s">
        <v>466</v>
      </c>
      <c r="D4526" s="68" t="s">
        <v>271</v>
      </c>
      <c r="E4526" s="68" t="s">
        <v>531</v>
      </c>
      <c r="F4526" s="68" t="s">
        <v>360</v>
      </c>
      <c r="G4526" s="68" t="s">
        <v>79</v>
      </c>
      <c r="H4526" s="68" t="s">
        <v>392</v>
      </c>
      <c r="I4526" s="68" t="s">
        <v>647</v>
      </c>
      <c r="J4526" s="65">
        <v>44</v>
      </c>
      <c r="K4526" s="65">
        <v>101</v>
      </c>
      <c r="L4526" s="65">
        <v>801</v>
      </c>
      <c r="M4526" s="65" t="s">
        <v>393</v>
      </c>
    </row>
    <row r="4527" spans="1:13" ht="12.75" customHeight="1">
      <c r="A4527" s="65" t="str">
        <f>IF(ROW()=1,"KEY",IF(ISNA(VLOOKUP(B4527,車名対応マスタ!B:D,3,FALSE)),"",IF(VLOOKUP(B4527,車名対応マスタ!B:D,3,FALSE)="","",$D4527&amp;" "&amp;IF($G4527="9","J","O")&amp;" "&amp;$I4527&amp;" "&amp;IF($I4527&lt;=TEXT(★完成資料!$A$1,"yyyymm"),TEXT(★完成資料!$A$1,"yyyymm"),"999999")&amp; " " &amp; LEFT(F4527 &amp; "          ",10))))</f>
        <v xml:space="preserve">L O 202206 yyyy00 HV        </v>
      </c>
      <c r="B4527" s="68" t="s">
        <v>229</v>
      </c>
      <c r="C4527" s="68" t="s">
        <v>466</v>
      </c>
      <c r="D4527" s="68" t="s">
        <v>271</v>
      </c>
      <c r="E4527" s="68" t="s">
        <v>531</v>
      </c>
      <c r="F4527" s="68" t="s">
        <v>360</v>
      </c>
      <c r="G4527" s="68" t="s">
        <v>79</v>
      </c>
      <c r="H4527" s="68" t="s">
        <v>392</v>
      </c>
      <c r="I4527" s="68" t="s">
        <v>652</v>
      </c>
      <c r="J4527" s="65">
        <v>29</v>
      </c>
      <c r="K4527" s="65">
        <v>107</v>
      </c>
      <c r="L4527" s="65">
        <v>801</v>
      </c>
      <c r="M4527" s="65" t="s">
        <v>393</v>
      </c>
    </row>
    <row r="4528" spans="1:13" ht="12.75" customHeight="1">
      <c r="A4528" s="65" t="str">
        <f>IF(ROW()=1,"KEY",IF(ISNA(VLOOKUP(B4528,車名対応マスタ!B:D,3,FALSE)),"",IF(VLOOKUP(B4528,車名対応マスタ!B:D,3,FALSE)="","",$D4528&amp;" "&amp;IF($G4528="9","J","O")&amp;" "&amp;$I4528&amp;" "&amp;IF($I4528&lt;=TEXT(★完成資料!$A$1,"yyyymm"),TEXT(★完成資料!$A$1,"yyyymm"),"999999")&amp; " " &amp; LEFT(F4528 &amp; "          ",10))))</f>
        <v xml:space="preserve">L O 202207 yyyy00 HV        </v>
      </c>
      <c r="B4528" s="68" t="s">
        <v>229</v>
      </c>
      <c r="C4528" s="68" t="s">
        <v>466</v>
      </c>
      <c r="D4528" s="68" t="s">
        <v>271</v>
      </c>
      <c r="E4528" s="68" t="s">
        <v>531</v>
      </c>
      <c r="F4528" s="68" t="s">
        <v>360</v>
      </c>
      <c r="G4528" s="68" t="s">
        <v>79</v>
      </c>
      <c r="H4528" s="68" t="s">
        <v>392</v>
      </c>
      <c r="I4528" s="68" t="s">
        <v>655</v>
      </c>
      <c r="J4528" s="65">
        <v>46</v>
      </c>
      <c r="K4528" s="65">
        <v>69</v>
      </c>
      <c r="L4528" s="65">
        <v>801</v>
      </c>
      <c r="M4528" s="65" t="s">
        <v>393</v>
      </c>
    </row>
    <row r="4529" spans="1:13" ht="12.75" customHeight="1">
      <c r="A4529" s="65" t="str">
        <f>IF(ROW()=1,"KEY",IF(ISNA(VLOOKUP(B4529,車名対応マスタ!B:D,3,FALSE)),"",IF(VLOOKUP(B4529,車名対応マスタ!B:D,3,FALSE)="","",$D4529&amp;" "&amp;IF($G4529="9","J","O")&amp;" "&amp;$I4529&amp;" "&amp;IF($I4529&lt;=TEXT(★完成資料!$A$1,"yyyymm"),TEXT(★完成資料!$A$1,"yyyymm"),"999999")&amp; " " &amp; LEFT(F4529 &amp; "          ",10))))</f>
        <v xml:space="preserve">L O 202208 yyyy00 HV        </v>
      </c>
      <c r="B4529" s="68" t="s">
        <v>229</v>
      </c>
      <c r="C4529" s="68" t="s">
        <v>466</v>
      </c>
      <c r="D4529" s="68" t="s">
        <v>271</v>
      </c>
      <c r="E4529" s="68" t="s">
        <v>531</v>
      </c>
      <c r="F4529" s="68" t="s">
        <v>360</v>
      </c>
      <c r="G4529" s="68" t="s">
        <v>79</v>
      </c>
      <c r="H4529" s="68" t="s">
        <v>392</v>
      </c>
      <c r="I4529" s="68" t="s">
        <v>656</v>
      </c>
      <c r="J4529" s="65">
        <v>49</v>
      </c>
      <c r="K4529" s="65">
        <v>66</v>
      </c>
      <c r="L4529" s="65">
        <v>801</v>
      </c>
      <c r="M4529" s="65" t="s">
        <v>393</v>
      </c>
    </row>
    <row r="4530" spans="1:13" ht="12.75" customHeight="1">
      <c r="A4530" s="65" t="str">
        <f>IF(ROW()=1,"KEY",IF(ISNA(VLOOKUP(B4530,車名対応マスタ!B:D,3,FALSE)),"",IF(VLOOKUP(B4530,車名対応マスタ!B:D,3,FALSE)="","",$D4530&amp;" "&amp;IF($G4530="9","J","O")&amp;" "&amp;$I4530&amp;" "&amp;IF($I4530&lt;=TEXT(★完成資料!$A$1,"yyyymm"),TEXT(★完成資料!$A$1,"yyyymm"),"999999")&amp; " " &amp; LEFT(F4530 &amp; "          ",10))))</f>
        <v xml:space="preserve">L O 202209 yyyy00 HV        </v>
      </c>
      <c r="B4530" s="68" t="s">
        <v>229</v>
      </c>
      <c r="C4530" s="68" t="s">
        <v>466</v>
      </c>
      <c r="D4530" s="68" t="s">
        <v>271</v>
      </c>
      <c r="E4530" s="68" t="s">
        <v>531</v>
      </c>
      <c r="F4530" s="68" t="s">
        <v>360</v>
      </c>
      <c r="G4530" s="68" t="s">
        <v>79</v>
      </c>
      <c r="H4530" s="68" t="s">
        <v>392</v>
      </c>
      <c r="I4530" s="68" t="s">
        <v>657</v>
      </c>
      <c r="J4530" s="65">
        <v>45</v>
      </c>
      <c r="K4530" s="65">
        <v>51</v>
      </c>
      <c r="L4530" s="65">
        <v>801</v>
      </c>
      <c r="M4530" s="65" t="s">
        <v>393</v>
      </c>
    </row>
    <row r="4531" spans="1:13" ht="12.75" customHeight="1">
      <c r="A4531" s="65" t="str">
        <f>IF(ROW()=1,"KEY",IF(ISNA(VLOOKUP(B4531,車名対応マスタ!B:D,3,FALSE)),"",IF(VLOOKUP(B4531,車名対応マスタ!B:D,3,FALSE)="","",$D4531&amp;" "&amp;IF($G4531="9","J","O")&amp;" "&amp;$I4531&amp;" "&amp;IF($I4531&lt;=TEXT(★完成資料!$A$1,"yyyymm"),TEXT(★完成資料!$A$1,"yyyymm"),"999999")&amp; " " &amp; LEFT(F4531 &amp; "          ",10))))</f>
        <v xml:space="preserve">L O 202210 yyyy00 HV        </v>
      </c>
      <c r="B4531" s="68" t="s">
        <v>229</v>
      </c>
      <c r="C4531" s="68" t="s">
        <v>466</v>
      </c>
      <c r="D4531" s="68" t="s">
        <v>271</v>
      </c>
      <c r="E4531" s="68" t="s">
        <v>531</v>
      </c>
      <c r="F4531" s="68" t="s">
        <v>360</v>
      </c>
      <c r="G4531" s="68" t="s">
        <v>79</v>
      </c>
      <c r="H4531" s="68" t="s">
        <v>392</v>
      </c>
      <c r="I4531" s="68" t="s">
        <v>663</v>
      </c>
      <c r="J4531" s="65">
        <v>58</v>
      </c>
      <c r="K4531" s="65">
        <v>67</v>
      </c>
      <c r="L4531" s="65">
        <v>801</v>
      </c>
      <c r="M4531" s="65" t="s">
        <v>393</v>
      </c>
    </row>
    <row r="4532" spans="1:13" ht="12.75" customHeight="1">
      <c r="A4532" s="65" t="str">
        <f>IF(ROW()=1,"KEY",IF(ISNA(VLOOKUP(B4532,車名対応マスタ!B:D,3,FALSE)),"",IF(VLOOKUP(B4532,車名対応マスタ!B:D,3,FALSE)="","",$D4532&amp;" "&amp;IF($G4532="9","J","O")&amp;" "&amp;$I4532&amp;" "&amp;IF($I4532&lt;=TEXT(★完成資料!$A$1,"yyyymm"),TEXT(★完成資料!$A$1,"yyyymm"),"999999")&amp; " " &amp; LEFT(F4532 &amp; "          ",10))))</f>
        <v xml:space="preserve">L O 202201 yyyy00 HV        </v>
      </c>
      <c r="B4532" s="68" t="s">
        <v>229</v>
      </c>
      <c r="C4532" s="68" t="s">
        <v>466</v>
      </c>
      <c r="D4532" s="68" t="s">
        <v>271</v>
      </c>
      <c r="E4532" s="68" t="s">
        <v>531</v>
      </c>
      <c r="F4532" s="68" t="s">
        <v>360</v>
      </c>
      <c r="G4532" s="68" t="s">
        <v>79</v>
      </c>
      <c r="H4532" s="68" t="s">
        <v>392</v>
      </c>
      <c r="I4532" s="68" t="s">
        <v>639</v>
      </c>
      <c r="J4532" s="65">
        <v>34</v>
      </c>
      <c r="K4532" s="65">
        <v>30</v>
      </c>
      <c r="L4532" s="65">
        <v>809</v>
      </c>
      <c r="M4532" s="65" t="s">
        <v>394</v>
      </c>
    </row>
    <row r="4533" spans="1:13" ht="12.75" customHeight="1">
      <c r="A4533" s="65" t="str">
        <f>IF(ROW()=1,"KEY",IF(ISNA(VLOOKUP(B4533,車名対応マスタ!B:D,3,FALSE)),"",IF(VLOOKUP(B4533,車名対応マスタ!B:D,3,FALSE)="","",$D4533&amp;" "&amp;IF($G4533="9","J","O")&amp;" "&amp;$I4533&amp;" "&amp;IF($I4533&lt;=TEXT(★完成資料!$A$1,"yyyymm"),TEXT(★完成資料!$A$1,"yyyymm"),"999999")&amp; " " &amp; LEFT(F4533 &amp; "          ",10))))</f>
        <v xml:space="preserve">L O 202202 yyyy00 HV        </v>
      </c>
      <c r="B4533" s="68" t="s">
        <v>229</v>
      </c>
      <c r="C4533" s="68" t="s">
        <v>466</v>
      </c>
      <c r="D4533" s="68" t="s">
        <v>271</v>
      </c>
      <c r="E4533" s="68" t="s">
        <v>531</v>
      </c>
      <c r="F4533" s="68" t="s">
        <v>360</v>
      </c>
      <c r="G4533" s="68" t="s">
        <v>79</v>
      </c>
      <c r="H4533" s="68" t="s">
        <v>392</v>
      </c>
      <c r="I4533" s="68" t="s">
        <v>640</v>
      </c>
      <c r="J4533" s="65">
        <v>12</v>
      </c>
      <c r="K4533" s="65">
        <v>26</v>
      </c>
      <c r="L4533" s="65">
        <v>809</v>
      </c>
      <c r="M4533" s="65" t="s">
        <v>394</v>
      </c>
    </row>
    <row r="4534" spans="1:13" ht="12.75" customHeight="1">
      <c r="A4534" s="65" t="str">
        <f>IF(ROW()=1,"KEY",IF(ISNA(VLOOKUP(B4534,車名対応マスタ!B:D,3,FALSE)),"",IF(VLOOKUP(B4534,車名対応マスタ!B:D,3,FALSE)="","",$D4534&amp;" "&amp;IF($G4534="9","J","O")&amp;" "&amp;$I4534&amp;" "&amp;IF($I4534&lt;=TEXT(★完成資料!$A$1,"yyyymm"),TEXT(★完成資料!$A$1,"yyyymm"),"999999")&amp; " " &amp; LEFT(F4534 &amp; "          ",10))))</f>
        <v xml:space="preserve">L O 202203 yyyy00 HV        </v>
      </c>
      <c r="B4534" s="68" t="s">
        <v>229</v>
      </c>
      <c r="C4534" s="68" t="s">
        <v>466</v>
      </c>
      <c r="D4534" s="68" t="s">
        <v>271</v>
      </c>
      <c r="E4534" s="68" t="s">
        <v>531</v>
      </c>
      <c r="F4534" s="68" t="s">
        <v>360</v>
      </c>
      <c r="G4534" s="68" t="s">
        <v>79</v>
      </c>
      <c r="H4534" s="68" t="s">
        <v>392</v>
      </c>
      <c r="I4534" s="68" t="s">
        <v>641</v>
      </c>
      <c r="J4534" s="65">
        <v>8</v>
      </c>
      <c r="K4534" s="65">
        <v>19</v>
      </c>
      <c r="L4534" s="65">
        <v>809</v>
      </c>
      <c r="M4534" s="65" t="s">
        <v>394</v>
      </c>
    </row>
    <row r="4535" spans="1:13" ht="12.75" customHeight="1">
      <c r="A4535" s="65" t="str">
        <f>IF(ROW()=1,"KEY",IF(ISNA(VLOOKUP(B4535,車名対応マスタ!B:D,3,FALSE)),"",IF(VLOOKUP(B4535,車名対応マスタ!B:D,3,FALSE)="","",$D4535&amp;" "&amp;IF($G4535="9","J","O")&amp;" "&amp;$I4535&amp;" "&amp;IF($I4535&lt;=TEXT(★完成資料!$A$1,"yyyymm"),TEXT(★完成資料!$A$1,"yyyymm"),"999999")&amp; " " &amp; LEFT(F4535 &amp; "          ",10))))</f>
        <v xml:space="preserve">L O 202204 yyyy00 HV        </v>
      </c>
      <c r="B4535" s="68" t="s">
        <v>229</v>
      </c>
      <c r="C4535" s="68" t="s">
        <v>466</v>
      </c>
      <c r="D4535" s="68" t="s">
        <v>271</v>
      </c>
      <c r="E4535" s="68" t="s">
        <v>531</v>
      </c>
      <c r="F4535" s="68" t="s">
        <v>360</v>
      </c>
      <c r="G4535" s="68" t="s">
        <v>79</v>
      </c>
      <c r="H4535" s="68" t="s">
        <v>392</v>
      </c>
      <c r="I4535" s="68" t="s">
        <v>642</v>
      </c>
      <c r="J4535" s="65">
        <v>15</v>
      </c>
      <c r="K4535" s="65">
        <v>13</v>
      </c>
      <c r="L4535" s="65">
        <v>809</v>
      </c>
      <c r="M4535" s="65" t="s">
        <v>394</v>
      </c>
    </row>
    <row r="4536" spans="1:13" ht="12.75" customHeight="1">
      <c r="A4536" s="65" t="str">
        <f>IF(ROW()=1,"KEY",IF(ISNA(VLOOKUP(B4536,車名対応マスタ!B:D,3,FALSE)),"",IF(VLOOKUP(B4536,車名対応マスタ!B:D,3,FALSE)="","",$D4536&amp;" "&amp;IF($G4536="9","J","O")&amp;" "&amp;$I4536&amp;" "&amp;IF($I4536&lt;=TEXT(★完成資料!$A$1,"yyyymm"),TEXT(★完成資料!$A$1,"yyyymm"),"999999")&amp; " " &amp; LEFT(F4536 &amp; "          ",10))))</f>
        <v xml:space="preserve">L O 202205 yyyy00 HV        </v>
      </c>
      <c r="B4536" s="68" t="s">
        <v>229</v>
      </c>
      <c r="C4536" s="68" t="s">
        <v>466</v>
      </c>
      <c r="D4536" s="68" t="s">
        <v>271</v>
      </c>
      <c r="E4536" s="68" t="s">
        <v>531</v>
      </c>
      <c r="F4536" s="68" t="s">
        <v>360</v>
      </c>
      <c r="G4536" s="68" t="s">
        <v>79</v>
      </c>
      <c r="H4536" s="68" t="s">
        <v>392</v>
      </c>
      <c r="I4536" s="68" t="s">
        <v>647</v>
      </c>
      <c r="J4536" s="65">
        <v>11</v>
      </c>
      <c r="K4536" s="65">
        <v>13</v>
      </c>
      <c r="L4536" s="65">
        <v>809</v>
      </c>
      <c r="M4536" s="65" t="s">
        <v>394</v>
      </c>
    </row>
    <row r="4537" spans="1:13" ht="12.75" customHeight="1">
      <c r="A4537" s="65" t="str">
        <f>IF(ROW()=1,"KEY",IF(ISNA(VLOOKUP(B4537,車名対応マスタ!B:D,3,FALSE)),"",IF(VLOOKUP(B4537,車名対応マスタ!B:D,3,FALSE)="","",$D4537&amp;" "&amp;IF($G4537="9","J","O")&amp;" "&amp;$I4537&amp;" "&amp;IF($I4537&lt;=TEXT(★完成資料!$A$1,"yyyymm"),TEXT(★完成資料!$A$1,"yyyymm"),"999999")&amp; " " &amp; LEFT(F4537 &amp; "          ",10))))</f>
        <v xml:space="preserve">L O 202206 yyyy00 HV        </v>
      </c>
      <c r="B4537" s="68" t="s">
        <v>229</v>
      </c>
      <c r="C4537" s="68" t="s">
        <v>466</v>
      </c>
      <c r="D4537" s="68" t="s">
        <v>271</v>
      </c>
      <c r="E4537" s="68" t="s">
        <v>531</v>
      </c>
      <c r="F4537" s="68" t="s">
        <v>360</v>
      </c>
      <c r="G4537" s="68" t="s">
        <v>79</v>
      </c>
      <c r="H4537" s="68" t="s">
        <v>392</v>
      </c>
      <c r="I4537" s="68" t="s">
        <v>652</v>
      </c>
      <c r="J4537" s="65">
        <v>1</v>
      </c>
      <c r="K4537" s="65">
        <v>19</v>
      </c>
      <c r="L4537" s="65">
        <v>809</v>
      </c>
      <c r="M4537" s="65" t="s">
        <v>394</v>
      </c>
    </row>
    <row r="4538" spans="1:13" ht="12.75" customHeight="1">
      <c r="A4538" s="65" t="str">
        <f>IF(ROW()=1,"KEY",IF(ISNA(VLOOKUP(B4538,車名対応マスタ!B:D,3,FALSE)),"",IF(VLOOKUP(B4538,車名対応マスタ!B:D,3,FALSE)="","",$D4538&amp;" "&amp;IF($G4538="9","J","O")&amp;" "&amp;$I4538&amp;" "&amp;IF($I4538&lt;=TEXT(★完成資料!$A$1,"yyyymm"),TEXT(★完成資料!$A$1,"yyyymm"),"999999")&amp; " " &amp; LEFT(F4538 &amp; "          ",10))))</f>
        <v xml:space="preserve">L O 202207 yyyy00 HV        </v>
      </c>
      <c r="B4538" s="68" t="s">
        <v>229</v>
      </c>
      <c r="C4538" s="68" t="s">
        <v>466</v>
      </c>
      <c r="D4538" s="68" t="s">
        <v>271</v>
      </c>
      <c r="E4538" s="68" t="s">
        <v>531</v>
      </c>
      <c r="F4538" s="68" t="s">
        <v>360</v>
      </c>
      <c r="G4538" s="68" t="s">
        <v>79</v>
      </c>
      <c r="H4538" s="68" t="s">
        <v>392</v>
      </c>
      <c r="I4538" s="68" t="s">
        <v>655</v>
      </c>
      <c r="J4538" s="65">
        <v>7</v>
      </c>
      <c r="K4538" s="65">
        <v>17</v>
      </c>
      <c r="L4538" s="65">
        <v>809</v>
      </c>
      <c r="M4538" s="65" t="s">
        <v>394</v>
      </c>
    </row>
    <row r="4539" spans="1:13" ht="12.75" customHeight="1">
      <c r="A4539" s="65" t="str">
        <f>IF(ROW()=1,"KEY",IF(ISNA(VLOOKUP(B4539,車名対応マスタ!B:D,3,FALSE)),"",IF(VLOOKUP(B4539,車名対応マスタ!B:D,3,FALSE)="","",$D4539&amp;" "&amp;IF($G4539="9","J","O")&amp;" "&amp;$I4539&amp;" "&amp;IF($I4539&lt;=TEXT(★完成資料!$A$1,"yyyymm"),TEXT(★完成資料!$A$1,"yyyymm"),"999999")&amp; " " &amp; LEFT(F4539 &amp; "          ",10))))</f>
        <v xml:space="preserve">L O 202208 yyyy00 HV        </v>
      </c>
      <c r="B4539" s="68" t="s">
        <v>229</v>
      </c>
      <c r="C4539" s="68" t="s">
        <v>466</v>
      </c>
      <c r="D4539" s="68" t="s">
        <v>271</v>
      </c>
      <c r="E4539" s="68" t="s">
        <v>531</v>
      </c>
      <c r="F4539" s="68" t="s">
        <v>360</v>
      </c>
      <c r="G4539" s="68" t="s">
        <v>79</v>
      </c>
      <c r="H4539" s="68" t="s">
        <v>392</v>
      </c>
      <c r="I4539" s="68" t="s">
        <v>656</v>
      </c>
      <c r="J4539" s="65">
        <v>11</v>
      </c>
      <c r="K4539" s="65">
        <v>7</v>
      </c>
      <c r="L4539" s="65">
        <v>809</v>
      </c>
      <c r="M4539" s="65" t="s">
        <v>394</v>
      </c>
    </row>
    <row r="4540" spans="1:13" ht="12.75" customHeight="1">
      <c r="A4540" s="65" t="str">
        <f>IF(ROW()=1,"KEY",IF(ISNA(VLOOKUP(B4540,車名対応マスタ!B:D,3,FALSE)),"",IF(VLOOKUP(B4540,車名対応マスタ!B:D,3,FALSE)="","",$D4540&amp;" "&amp;IF($G4540="9","J","O")&amp;" "&amp;$I4540&amp;" "&amp;IF($I4540&lt;=TEXT(★完成資料!$A$1,"yyyymm"),TEXT(★完成資料!$A$1,"yyyymm"),"999999")&amp; " " &amp; LEFT(F4540 &amp; "          ",10))))</f>
        <v xml:space="preserve">L O 202209 yyyy00 HV        </v>
      </c>
      <c r="B4540" s="68" t="s">
        <v>229</v>
      </c>
      <c r="C4540" s="68" t="s">
        <v>466</v>
      </c>
      <c r="D4540" s="68" t="s">
        <v>271</v>
      </c>
      <c r="E4540" s="68" t="s">
        <v>531</v>
      </c>
      <c r="F4540" s="68" t="s">
        <v>360</v>
      </c>
      <c r="G4540" s="68" t="s">
        <v>79</v>
      </c>
      <c r="H4540" s="68" t="s">
        <v>392</v>
      </c>
      <c r="I4540" s="68" t="s">
        <v>657</v>
      </c>
      <c r="J4540" s="65">
        <v>6</v>
      </c>
      <c r="K4540" s="65">
        <v>13</v>
      </c>
      <c r="L4540" s="65">
        <v>809</v>
      </c>
      <c r="M4540" s="65" t="s">
        <v>394</v>
      </c>
    </row>
    <row r="4541" spans="1:13" ht="12.75" customHeight="1">
      <c r="A4541" s="65" t="str">
        <f>IF(ROW()=1,"KEY",IF(ISNA(VLOOKUP(B4541,車名対応マスタ!B:D,3,FALSE)),"",IF(VLOOKUP(B4541,車名対応マスタ!B:D,3,FALSE)="","",$D4541&amp;" "&amp;IF($G4541="9","J","O")&amp;" "&amp;$I4541&amp;" "&amp;IF($I4541&lt;=TEXT(★完成資料!$A$1,"yyyymm"),TEXT(★完成資料!$A$1,"yyyymm"),"999999")&amp; " " &amp; LEFT(F4541 &amp; "          ",10))))</f>
        <v xml:space="preserve">L O 202210 yyyy00 HV        </v>
      </c>
      <c r="B4541" s="68" t="s">
        <v>229</v>
      </c>
      <c r="C4541" s="68" t="s">
        <v>466</v>
      </c>
      <c r="D4541" s="68" t="s">
        <v>271</v>
      </c>
      <c r="E4541" s="68" t="s">
        <v>531</v>
      </c>
      <c r="F4541" s="68" t="s">
        <v>360</v>
      </c>
      <c r="G4541" s="68" t="s">
        <v>79</v>
      </c>
      <c r="H4541" s="68" t="s">
        <v>392</v>
      </c>
      <c r="I4541" s="68" t="s">
        <v>663</v>
      </c>
      <c r="J4541" s="65">
        <v>17</v>
      </c>
      <c r="K4541" s="65">
        <v>17</v>
      </c>
      <c r="L4541" s="65">
        <v>809</v>
      </c>
      <c r="M4541" s="65" t="s">
        <v>394</v>
      </c>
    </row>
    <row r="4542" spans="1:13" ht="12.75" customHeight="1">
      <c r="A4542" s="65" t="str">
        <f>IF(ROW()=1,"KEY",IF(ISNA(VLOOKUP(B4542,車名対応マスタ!B:D,3,FALSE)),"",IF(VLOOKUP(B4542,車名対応マスタ!B:D,3,FALSE)="","",$D4542&amp;" "&amp;IF($G4542="9","J","O")&amp;" "&amp;$I4542&amp;" "&amp;IF($I4542&lt;=TEXT(★完成資料!$A$1,"yyyymm"),TEXT(★完成資料!$A$1,"yyyymm"),"999999")&amp; " " &amp; LEFT(F4542 &amp; "          ",10))))</f>
        <v xml:space="preserve">L O 202209 yyyy00 HV        </v>
      </c>
      <c r="B4542" s="68" t="s">
        <v>229</v>
      </c>
      <c r="C4542" s="68" t="s">
        <v>466</v>
      </c>
      <c r="D4542" s="68" t="s">
        <v>271</v>
      </c>
      <c r="E4542" s="68" t="s">
        <v>531</v>
      </c>
      <c r="F4542" s="68" t="s">
        <v>360</v>
      </c>
      <c r="G4542" s="68" t="s">
        <v>79</v>
      </c>
      <c r="H4542" s="68" t="s">
        <v>392</v>
      </c>
      <c r="I4542" s="68" t="s">
        <v>657</v>
      </c>
      <c r="J4542" s="65">
        <v>1</v>
      </c>
      <c r="K4542" s="65">
        <v>0</v>
      </c>
      <c r="L4542" s="65">
        <v>806</v>
      </c>
      <c r="M4542" s="65" t="s">
        <v>264</v>
      </c>
    </row>
    <row r="4543" spans="1:13" ht="12.75" customHeight="1">
      <c r="A4543" s="65" t="str">
        <f>IF(ROW()=1,"KEY",IF(ISNA(VLOOKUP(B4543,車名対応マスタ!B:D,3,FALSE)),"",IF(VLOOKUP(B4543,車名対応マスタ!B:D,3,FALSE)="","",$D4543&amp;" "&amp;IF($G4543="9","J","O")&amp;" "&amp;$I4543&amp;" "&amp;IF($I4543&lt;=TEXT(★完成資料!$A$1,"yyyymm"),TEXT(★完成資料!$A$1,"yyyymm"),"999999")&amp; " " &amp; LEFT(F4543 &amp; "          ",10))))</f>
        <v xml:space="preserve">L O 202210 yyyy00 HV        </v>
      </c>
      <c r="B4543" s="68" t="s">
        <v>229</v>
      </c>
      <c r="C4543" s="68" t="s">
        <v>466</v>
      </c>
      <c r="D4543" s="68" t="s">
        <v>271</v>
      </c>
      <c r="E4543" s="68" t="s">
        <v>531</v>
      </c>
      <c r="F4543" s="68" t="s">
        <v>360</v>
      </c>
      <c r="G4543" s="68" t="s">
        <v>79</v>
      </c>
      <c r="H4543" s="68" t="s">
        <v>392</v>
      </c>
      <c r="I4543" s="68" t="s">
        <v>663</v>
      </c>
      <c r="J4543" s="65">
        <v>1</v>
      </c>
      <c r="K4543" s="65">
        <v>0</v>
      </c>
      <c r="L4543" s="65">
        <v>806</v>
      </c>
      <c r="M4543" s="65" t="s">
        <v>264</v>
      </c>
    </row>
    <row r="4544" spans="1:13" ht="12.75" customHeight="1">
      <c r="A4544" s="65" t="str">
        <f>IF(ROW()=1,"KEY",IF(ISNA(VLOOKUP(B4544,車名対応マスタ!B:D,3,FALSE)),"",IF(VLOOKUP(B4544,車名対応マスタ!B:D,3,FALSE)="","",$D4544&amp;" "&amp;IF($G4544="9","J","O")&amp;" "&amp;$I4544&amp;" "&amp;IF($I4544&lt;=TEXT(★完成資料!$A$1,"yyyymm"),TEXT(★完成資料!$A$1,"yyyymm"),"999999")&amp; " " &amp; LEFT(F4544 &amp; "          ",10))))</f>
        <v xml:space="preserve">L O 202201 yyyy00 HV        </v>
      </c>
      <c r="B4544" s="68" t="s">
        <v>229</v>
      </c>
      <c r="C4544" s="68" t="s">
        <v>466</v>
      </c>
      <c r="D4544" s="68" t="s">
        <v>271</v>
      </c>
      <c r="E4544" s="68" t="s">
        <v>531</v>
      </c>
      <c r="F4544" s="68" t="s">
        <v>360</v>
      </c>
      <c r="G4544" s="68" t="s">
        <v>80</v>
      </c>
      <c r="H4544" s="68" t="s">
        <v>395</v>
      </c>
      <c r="I4544" s="68" t="s">
        <v>639</v>
      </c>
      <c r="J4544" s="65">
        <v>0</v>
      </c>
      <c r="K4544" s="65">
        <v>1</v>
      </c>
      <c r="L4544" s="65">
        <v>608</v>
      </c>
      <c r="M4544" s="65" t="s">
        <v>507</v>
      </c>
    </row>
    <row r="4545" spans="1:13" ht="12.75" customHeight="1">
      <c r="A4545" s="65" t="str">
        <f>IF(ROW()=1,"KEY",IF(ISNA(VLOOKUP(B4545,車名対応マスタ!B:D,3,FALSE)),"",IF(VLOOKUP(B4545,車名対応マスタ!B:D,3,FALSE)="","",$D4545&amp;" "&amp;IF($G4545="9","J","O")&amp;" "&amp;$I4545&amp;" "&amp;IF($I4545&lt;=TEXT(★完成資料!$A$1,"yyyymm"),TEXT(★完成資料!$A$1,"yyyymm"),"999999")&amp; " " &amp; LEFT(F4545 &amp; "          ",10))))</f>
        <v xml:space="preserve">L O 202204 yyyy00 HV        </v>
      </c>
      <c r="B4545" s="68" t="s">
        <v>229</v>
      </c>
      <c r="C4545" s="68" t="s">
        <v>466</v>
      </c>
      <c r="D4545" s="68" t="s">
        <v>271</v>
      </c>
      <c r="E4545" s="68" t="s">
        <v>531</v>
      </c>
      <c r="F4545" s="68" t="s">
        <v>360</v>
      </c>
      <c r="G4545" s="68" t="s">
        <v>80</v>
      </c>
      <c r="H4545" s="68" t="s">
        <v>395</v>
      </c>
      <c r="I4545" s="68" t="s">
        <v>642</v>
      </c>
      <c r="J4545" s="65">
        <v>0</v>
      </c>
      <c r="K4545" s="65">
        <v>1</v>
      </c>
      <c r="L4545" s="65">
        <v>608</v>
      </c>
      <c r="M4545" s="65" t="s">
        <v>507</v>
      </c>
    </row>
    <row r="4546" spans="1:13" ht="12.75" customHeight="1">
      <c r="A4546" s="65" t="str">
        <f>IF(ROW()=1,"KEY",IF(ISNA(VLOOKUP(B4546,車名対応マスタ!B:D,3,FALSE)),"",IF(VLOOKUP(B4546,車名対応マスタ!B:D,3,FALSE)="","",$D4546&amp;" "&amp;IF($G4546="9","J","O")&amp;" "&amp;$I4546&amp;" "&amp;IF($I4546&lt;=TEXT(★完成資料!$A$1,"yyyymm"),TEXT(★完成資料!$A$1,"yyyymm"),"999999")&amp; " " &amp; LEFT(F4546 &amp; "          ",10))))</f>
        <v xml:space="preserve">L O 202205 yyyy00 HV        </v>
      </c>
      <c r="B4546" s="68" t="s">
        <v>229</v>
      </c>
      <c r="C4546" s="68" t="s">
        <v>466</v>
      </c>
      <c r="D4546" s="68" t="s">
        <v>271</v>
      </c>
      <c r="E4546" s="68" t="s">
        <v>531</v>
      </c>
      <c r="F4546" s="68" t="s">
        <v>360</v>
      </c>
      <c r="G4546" s="68" t="s">
        <v>80</v>
      </c>
      <c r="H4546" s="68" t="s">
        <v>395</v>
      </c>
      <c r="I4546" s="68" t="s">
        <v>647</v>
      </c>
      <c r="J4546" s="65">
        <v>0</v>
      </c>
      <c r="K4546" s="65">
        <v>1</v>
      </c>
      <c r="L4546" s="65">
        <v>608</v>
      </c>
      <c r="M4546" s="65" t="s">
        <v>507</v>
      </c>
    </row>
    <row r="4547" spans="1:13" ht="12.75" customHeight="1">
      <c r="A4547" s="65" t="str">
        <f>IF(ROW()=1,"KEY",IF(ISNA(VLOOKUP(B4547,車名対応マスタ!B:D,3,FALSE)),"",IF(VLOOKUP(B4547,車名対応マスタ!B:D,3,FALSE)="","",$D4547&amp;" "&amp;IF($G4547="9","J","O")&amp;" "&amp;$I4547&amp;" "&amp;IF($I4547&lt;=TEXT(★完成資料!$A$1,"yyyymm"),TEXT(★完成資料!$A$1,"yyyymm"),"999999")&amp; " " &amp; LEFT(F4547 &amp; "          ",10))))</f>
        <v xml:space="preserve">L O 202201 yyyy00 HV        </v>
      </c>
      <c r="B4547" s="68" t="s">
        <v>229</v>
      </c>
      <c r="C4547" s="68" t="s">
        <v>466</v>
      </c>
      <c r="D4547" s="68" t="s">
        <v>271</v>
      </c>
      <c r="E4547" s="68" t="s">
        <v>531</v>
      </c>
      <c r="F4547" s="68" t="s">
        <v>360</v>
      </c>
      <c r="G4547" s="68" t="s">
        <v>80</v>
      </c>
      <c r="H4547" s="68" t="s">
        <v>395</v>
      </c>
      <c r="I4547" s="68" t="s">
        <v>639</v>
      </c>
      <c r="J4547" s="65">
        <v>1</v>
      </c>
      <c r="L4547" s="65">
        <v>448</v>
      </c>
      <c r="M4547" s="65" t="s">
        <v>400</v>
      </c>
    </row>
    <row r="4548" spans="1:13" ht="12.75" customHeight="1">
      <c r="A4548" s="65" t="str">
        <f>IF(ROW()=1,"KEY",IF(ISNA(VLOOKUP(B4548,車名対応マスタ!B:D,3,FALSE)),"",IF(VLOOKUP(B4548,車名対応マスタ!B:D,3,FALSE)="","",$D4548&amp;" "&amp;IF($G4548="9","J","O")&amp;" "&amp;$I4548&amp;" "&amp;IF($I4548&lt;=TEXT(★完成資料!$A$1,"yyyymm"),TEXT(★完成資料!$A$1,"yyyymm"),"999999")&amp; " " &amp; LEFT(F4548 &amp; "          ",10))))</f>
        <v xml:space="preserve">L O 202203 yyyy00 HV        </v>
      </c>
      <c r="B4548" s="68" t="s">
        <v>229</v>
      </c>
      <c r="C4548" s="68" t="s">
        <v>466</v>
      </c>
      <c r="D4548" s="68" t="s">
        <v>271</v>
      </c>
      <c r="E4548" s="68" t="s">
        <v>531</v>
      </c>
      <c r="F4548" s="68" t="s">
        <v>360</v>
      </c>
      <c r="G4548" s="68" t="s">
        <v>80</v>
      </c>
      <c r="H4548" s="68" t="s">
        <v>395</v>
      </c>
      <c r="I4548" s="68" t="s">
        <v>641</v>
      </c>
      <c r="J4548" s="65">
        <v>1</v>
      </c>
      <c r="K4548" s="65">
        <v>0</v>
      </c>
      <c r="L4548" s="65">
        <v>448</v>
      </c>
      <c r="M4548" s="65" t="s">
        <v>400</v>
      </c>
    </row>
    <row r="4549" spans="1:13" ht="12.75" customHeight="1">
      <c r="A4549" s="65" t="str">
        <f>IF(ROW()=1,"KEY",IF(ISNA(VLOOKUP(B4549,車名対応マスタ!B:D,3,FALSE)),"",IF(VLOOKUP(B4549,車名対応マスタ!B:D,3,FALSE)="","",$D4549&amp;" "&amp;IF($G4549="9","J","O")&amp;" "&amp;$I4549&amp;" "&amp;IF($I4549&lt;=TEXT(★完成資料!$A$1,"yyyymm"),TEXT(★完成資料!$A$1,"yyyymm"),"999999")&amp; " " &amp; LEFT(F4549 &amp; "          ",10))))</f>
        <v xml:space="preserve">L O 202204 yyyy00 HV        </v>
      </c>
      <c r="B4549" s="68" t="s">
        <v>229</v>
      </c>
      <c r="C4549" s="68" t="s">
        <v>466</v>
      </c>
      <c r="D4549" s="68" t="s">
        <v>271</v>
      </c>
      <c r="E4549" s="68" t="s">
        <v>531</v>
      </c>
      <c r="F4549" s="68" t="s">
        <v>360</v>
      </c>
      <c r="G4549" s="68" t="s">
        <v>80</v>
      </c>
      <c r="H4549" s="68" t="s">
        <v>395</v>
      </c>
      <c r="I4549" s="68" t="s">
        <v>642</v>
      </c>
      <c r="J4549" s="65">
        <v>1</v>
      </c>
      <c r="K4549" s="65">
        <v>1</v>
      </c>
      <c r="L4549" s="65">
        <v>448</v>
      </c>
      <c r="M4549" s="65" t="s">
        <v>400</v>
      </c>
    </row>
    <row r="4550" spans="1:13" ht="12.75" customHeight="1">
      <c r="A4550" s="65" t="str">
        <f>IF(ROW()=1,"KEY",IF(ISNA(VLOOKUP(B4550,車名対応マスタ!B:D,3,FALSE)),"",IF(VLOOKUP(B4550,車名対応マスタ!B:D,3,FALSE)="","",$D4550&amp;" "&amp;IF($G4550="9","J","O")&amp;" "&amp;$I4550&amp;" "&amp;IF($I4550&lt;=TEXT(★完成資料!$A$1,"yyyymm"),TEXT(★完成資料!$A$1,"yyyymm"),"999999")&amp; " " &amp; LEFT(F4550 &amp; "          ",10))))</f>
        <v xml:space="preserve">L O 202206 yyyy00 HV        </v>
      </c>
      <c r="B4550" s="68" t="s">
        <v>229</v>
      </c>
      <c r="C4550" s="68" t="s">
        <v>466</v>
      </c>
      <c r="D4550" s="68" t="s">
        <v>271</v>
      </c>
      <c r="E4550" s="68" t="s">
        <v>531</v>
      </c>
      <c r="F4550" s="68" t="s">
        <v>360</v>
      </c>
      <c r="G4550" s="68" t="s">
        <v>80</v>
      </c>
      <c r="H4550" s="68" t="s">
        <v>395</v>
      </c>
      <c r="I4550" s="68" t="s">
        <v>652</v>
      </c>
      <c r="K4550" s="65">
        <v>1</v>
      </c>
      <c r="L4550" s="65">
        <v>448</v>
      </c>
      <c r="M4550" s="65" t="s">
        <v>400</v>
      </c>
    </row>
    <row r="4551" spans="1:13" ht="12.75" customHeight="1">
      <c r="A4551" s="65" t="str">
        <f>IF(ROW()=1,"KEY",IF(ISNA(VLOOKUP(B4551,車名対応マスタ!B:D,3,FALSE)),"",IF(VLOOKUP(B4551,車名対応マスタ!B:D,3,FALSE)="","",$D4551&amp;" "&amp;IF($G4551="9","J","O")&amp;" "&amp;$I4551&amp;" "&amp;IF($I4551&lt;=TEXT(★完成資料!$A$1,"yyyymm"),TEXT(★完成資料!$A$1,"yyyymm"),"999999")&amp; " " &amp; LEFT(F4551 &amp; "          ",10))))</f>
        <v xml:space="preserve">L O 202207 yyyy00 HV        </v>
      </c>
      <c r="B4551" s="68" t="s">
        <v>229</v>
      </c>
      <c r="C4551" s="68" t="s">
        <v>466</v>
      </c>
      <c r="D4551" s="68" t="s">
        <v>271</v>
      </c>
      <c r="E4551" s="68" t="s">
        <v>531</v>
      </c>
      <c r="F4551" s="68" t="s">
        <v>360</v>
      </c>
      <c r="G4551" s="68" t="s">
        <v>80</v>
      </c>
      <c r="H4551" s="68" t="s">
        <v>395</v>
      </c>
      <c r="I4551" s="68" t="s">
        <v>655</v>
      </c>
      <c r="K4551" s="65">
        <v>1</v>
      </c>
      <c r="L4551" s="65">
        <v>448</v>
      </c>
      <c r="M4551" s="65" t="s">
        <v>400</v>
      </c>
    </row>
    <row r="4552" spans="1:13" ht="12.75" customHeight="1">
      <c r="A4552" s="65" t="str">
        <f>IF(ROW()=1,"KEY",IF(ISNA(VLOOKUP(B4552,車名対応マスタ!B:D,3,FALSE)),"",IF(VLOOKUP(B4552,車名対応マスタ!B:D,3,FALSE)="","",$D4552&amp;" "&amp;IF($G4552="9","J","O")&amp;" "&amp;$I4552&amp;" "&amp;IF($I4552&lt;=TEXT(★完成資料!$A$1,"yyyymm"),TEXT(★完成資料!$A$1,"yyyymm"),"999999")&amp; " " &amp; LEFT(F4552 &amp; "          ",10))))</f>
        <v xml:space="preserve">L O 202208 yyyy00 HV        </v>
      </c>
      <c r="B4552" s="68" t="s">
        <v>229</v>
      </c>
      <c r="C4552" s="68" t="s">
        <v>466</v>
      </c>
      <c r="D4552" s="68" t="s">
        <v>271</v>
      </c>
      <c r="E4552" s="68" t="s">
        <v>531</v>
      </c>
      <c r="F4552" s="68" t="s">
        <v>360</v>
      </c>
      <c r="G4552" s="68" t="s">
        <v>80</v>
      </c>
      <c r="H4552" s="68" t="s">
        <v>395</v>
      </c>
      <c r="I4552" s="68" t="s">
        <v>656</v>
      </c>
      <c r="J4552" s="65">
        <v>0</v>
      </c>
      <c r="K4552" s="65">
        <v>2</v>
      </c>
      <c r="L4552" s="65">
        <v>448</v>
      </c>
      <c r="M4552" s="65" t="s">
        <v>400</v>
      </c>
    </row>
    <row r="4553" spans="1:13" ht="12.75" customHeight="1">
      <c r="A4553" s="65" t="str">
        <f>IF(ROW()=1,"KEY",IF(ISNA(VLOOKUP(B4553,車名対応マスタ!B:D,3,FALSE)),"",IF(VLOOKUP(B4553,車名対応マスタ!B:D,3,FALSE)="","",$D4553&amp;" "&amp;IF($G4553="9","J","O")&amp;" "&amp;$I4553&amp;" "&amp;IF($I4553&lt;=TEXT(★完成資料!$A$1,"yyyymm"),TEXT(★完成資料!$A$1,"yyyymm"),"999999")&amp; " " &amp; LEFT(F4553 &amp; "          ",10))))</f>
        <v xml:space="preserve">L O 202209 yyyy00 HV        </v>
      </c>
      <c r="B4553" s="68" t="s">
        <v>229</v>
      </c>
      <c r="C4553" s="68" t="s">
        <v>466</v>
      </c>
      <c r="D4553" s="68" t="s">
        <v>271</v>
      </c>
      <c r="E4553" s="68" t="s">
        <v>531</v>
      </c>
      <c r="F4553" s="68" t="s">
        <v>360</v>
      </c>
      <c r="G4553" s="68" t="s">
        <v>80</v>
      </c>
      <c r="H4553" s="68" t="s">
        <v>395</v>
      </c>
      <c r="I4553" s="68" t="s">
        <v>657</v>
      </c>
      <c r="J4553" s="65">
        <v>2</v>
      </c>
      <c r="K4553" s="65">
        <v>1</v>
      </c>
      <c r="L4553" s="65">
        <v>448</v>
      </c>
      <c r="M4553" s="65" t="s">
        <v>400</v>
      </c>
    </row>
    <row r="4554" spans="1:13" ht="12.75" customHeight="1">
      <c r="A4554" s="65" t="str">
        <f>IF(ROW()=1,"KEY",IF(ISNA(VLOOKUP(B4554,車名対応マスタ!B:D,3,FALSE)),"",IF(VLOOKUP(B4554,車名対応マスタ!B:D,3,FALSE)="","",$D4554&amp;" "&amp;IF($G4554="9","J","O")&amp;" "&amp;$I4554&amp;" "&amp;IF($I4554&lt;=TEXT(★完成資料!$A$1,"yyyymm"),TEXT(★完成資料!$A$1,"yyyymm"),"999999")&amp; " " &amp; LEFT(F4554 &amp; "          ",10))))</f>
        <v xml:space="preserve">L O 202210 yyyy00 HV        </v>
      </c>
      <c r="B4554" s="68" t="s">
        <v>229</v>
      </c>
      <c r="C4554" s="68" t="s">
        <v>466</v>
      </c>
      <c r="D4554" s="68" t="s">
        <v>271</v>
      </c>
      <c r="E4554" s="68" t="s">
        <v>531</v>
      </c>
      <c r="F4554" s="68" t="s">
        <v>360</v>
      </c>
      <c r="G4554" s="68" t="s">
        <v>80</v>
      </c>
      <c r="H4554" s="68" t="s">
        <v>395</v>
      </c>
      <c r="I4554" s="68" t="s">
        <v>663</v>
      </c>
      <c r="J4554" s="65">
        <v>1</v>
      </c>
      <c r="L4554" s="65">
        <v>448</v>
      </c>
      <c r="M4554" s="65" t="s">
        <v>400</v>
      </c>
    </row>
    <row r="4555" spans="1:13" ht="12.75" customHeight="1">
      <c r="A4555" s="65" t="str">
        <f>IF(ROW()=1,"KEY",IF(ISNA(VLOOKUP(B4555,車名対応マスタ!B:D,3,FALSE)),"",IF(VLOOKUP(B4555,車名対応マスタ!B:D,3,FALSE)="","",$D4555&amp;" "&amp;IF($G4555="9","J","O")&amp;" "&amp;$I4555&amp;" "&amp;IF($I4555&lt;=TEXT(★完成資料!$A$1,"yyyymm"),TEXT(★完成資料!$A$1,"yyyymm"),"999999")&amp; " " &amp; LEFT(F4555 &amp; "          ",10))))</f>
        <v xml:space="preserve">L O 202201 yyyy00 HV        </v>
      </c>
      <c r="B4555" s="68" t="s">
        <v>229</v>
      </c>
      <c r="C4555" s="68" t="s">
        <v>466</v>
      </c>
      <c r="D4555" s="68" t="s">
        <v>271</v>
      </c>
      <c r="E4555" s="68" t="s">
        <v>531</v>
      </c>
      <c r="F4555" s="68" t="s">
        <v>360</v>
      </c>
      <c r="G4555" s="68" t="s">
        <v>80</v>
      </c>
      <c r="H4555" s="68" t="s">
        <v>395</v>
      </c>
      <c r="I4555" s="68" t="s">
        <v>639</v>
      </c>
      <c r="J4555" s="65">
        <v>101</v>
      </c>
      <c r="K4555" s="65">
        <v>58</v>
      </c>
      <c r="L4555" s="65">
        <v>607</v>
      </c>
      <c r="M4555" s="65" t="s">
        <v>401</v>
      </c>
    </row>
    <row r="4556" spans="1:13" ht="12.75" customHeight="1">
      <c r="A4556" s="65" t="str">
        <f>IF(ROW()=1,"KEY",IF(ISNA(VLOOKUP(B4556,車名対応マスタ!B:D,3,FALSE)),"",IF(VLOOKUP(B4556,車名対応マスタ!B:D,3,FALSE)="","",$D4556&amp;" "&amp;IF($G4556="9","J","O")&amp;" "&amp;$I4556&amp;" "&amp;IF($I4556&lt;=TEXT(★完成資料!$A$1,"yyyymm"),TEXT(★完成資料!$A$1,"yyyymm"),"999999")&amp; " " &amp; LEFT(F4556 &amp; "          ",10))))</f>
        <v xml:space="preserve">L O 202202 yyyy00 HV        </v>
      </c>
      <c r="B4556" s="68" t="s">
        <v>229</v>
      </c>
      <c r="C4556" s="68" t="s">
        <v>466</v>
      </c>
      <c r="D4556" s="68" t="s">
        <v>271</v>
      </c>
      <c r="E4556" s="68" t="s">
        <v>531</v>
      </c>
      <c r="F4556" s="68" t="s">
        <v>360</v>
      </c>
      <c r="G4556" s="68" t="s">
        <v>80</v>
      </c>
      <c r="H4556" s="68" t="s">
        <v>395</v>
      </c>
      <c r="I4556" s="68" t="s">
        <v>640</v>
      </c>
      <c r="J4556" s="65">
        <v>55</v>
      </c>
      <c r="K4556" s="65">
        <v>46</v>
      </c>
      <c r="L4556" s="65">
        <v>607</v>
      </c>
      <c r="M4556" s="65" t="s">
        <v>401</v>
      </c>
    </row>
    <row r="4557" spans="1:13" ht="12.75" customHeight="1">
      <c r="A4557" s="65" t="str">
        <f>IF(ROW()=1,"KEY",IF(ISNA(VLOOKUP(B4557,車名対応マスタ!B:D,3,FALSE)),"",IF(VLOOKUP(B4557,車名対応マスタ!B:D,3,FALSE)="","",$D4557&amp;" "&amp;IF($G4557="9","J","O")&amp;" "&amp;$I4557&amp;" "&amp;IF($I4557&lt;=TEXT(★完成資料!$A$1,"yyyymm"),TEXT(★完成資料!$A$1,"yyyymm"),"999999")&amp; " " &amp; LEFT(F4557 &amp; "          ",10))))</f>
        <v xml:space="preserve">L O 202203 yyyy00 HV        </v>
      </c>
      <c r="B4557" s="68" t="s">
        <v>229</v>
      </c>
      <c r="C4557" s="68" t="s">
        <v>466</v>
      </c>
      <c r="D4557" s="68" t="s">
        <v>271</v>
      </c>
      <c r="E4557" s="68" t="s">
        <v>531</v>
      </c>
      <c r="F4557" s="68" t="s">
        <v>360</v>
      </c>
      <c r="G4557" s="68" t="s">
        <v>80</v>
      </c>
      <c r="H4557" s="68" t="s">
        <v>395</v>
      </c>
      <c r="I4557" s="68" t="s">
        <v>641</v>
      </c>
      <c r="J4557" s="65">
        <v>39</v>
      </c>
      <c r="K4557" s="65">
        <v>52</v>
      </c>
      <c r="L4557" s="65">
        <v>607</v>
      </c>
      <c r="M4557" s="65" t="s">
        <v>401</v>
      </c>
    </row>
    <row r="4558" spans="1:13" ht="12.75" customHeight="1">
      <c r="A4558" s="65" t="str">
        <f>IF(ROW()=1,"KEY",IF(ISNA(VLOOKUP(B4558,車名対応マスタ!B:D,3,FALSE)),"",IF(VLOOKUP(B4558,車名対応マスタ!B:D,3,FALSE)="","",$D4558&amp;" "&amp;IF($G4558="9","J","O")&amp;" "&amp;$I4558&amp;" "&amp;IF($I4558&lt;=TEXT(★完成資料!$A$1,"yyyymm"),TEXT(★完成資料!$A$1,"yyyymm"),"999999")&amp; " " &amp; LEFT(F4558 &amp; "          ",10))))</f>
        <v xml:space="preserve">L O 202204 yyyy00 HV        </v>
      </c>
      <c r="B4558" s="68" t="s">
        <v>229</v>
      </c>
      <c r="C4558" s="68" t="s">
        <v>466</v>
      </c>
      <c r="D4558" s="68" t="s">
        <v>271</v>
      </c>
      <c r="E4558" s="68" t="s">
        <v>531</v>
      </c>
      <c r="F4558" s="68" t="s">
        <v>360</v>
      </c>
      <c r="G4558" s="68" t="s">
        <v>80</v>
      </c>
      <c r="H4558" s="68" t="s">
        <v>395</v>
      </c>
      <c r="I4558" s="68" t="s">
        <v>642</v>
      </c>
      <c r="J4558" s="65">
        <v>10</v>
      </c>
      <c r="K4558" s="65">
        <v>51</v>
      </c>
      <c r="L4558" s="65">
        <v>607</v>
      </c>
      <c r="M4558" s="65" t="s">
        <v>401</v>
      </c>
    </row>
    <row r="4559" spans="1:13" ht="12.75" customHeight="1">
      <c r="A4559" s="65" t="str">
        <f>IF(ROW()=1,"KEY",IF(ISNA(VLOOKUP(B4559,車名対応マスタ!B:D,3,FALSE)),"",IF(VLOOKUP(B4559,車名対応マスタ!B:D,3,FALSE)="","",$D4559&amp;" "&amp;IF($G4559="9","J","O")&amp;" "&amp;$I4559&amp;" "&amp;IF($I4559&lt;=TEXT(★完成資料!$A$1,"yyyymm"),TEXT(★完成資料!$A$1,"yyyymm"),"999999")&amp; " " &amp; LEFT(F4559 &amp; "          ",10))))</f>
        <v xml:space="preserve">L O 202205 yyyy00 HV        </v>
      </c>
      <c r="B4559" s="68" t="s">
        <v>229</v>
      </c>
      <c r="C4559" s="68" t="s">
        <v>466</v>
      </c>
      <c r="D4559" s="68" t="s">
        <v>271</v>
      </c>
      <c r="E4559" s="68" t="s">
        <v>531</v>
      </c>
      <c r="F4559" s="68" t="s">
        <v>360</v>
      </c>
      <c r="G4559" s="68" t="s">
        <v>80</v>
      </c>
      <c r="H4559" s="68" t="s">
        <v>395</v>
      </c>
      <c r="I4559" s="68" t="s">
        <v>647</v>
      </c>
      <c r="J4559" s="65">
        <v>12</v>
      </c>
      <c r="K4559" s="65">
        <v>32</v>
      </c>
      <c r="L4559" s="65">
        <v>607</v>
      </c>
      <c r="M4559" s="65" t="s">
        <v>401</v>
      </c>
    </row>
    <row r="4560" spans="1:13" ht="12.75" customHeight="1">
      <c r="A4560" s="65" t="str">
        <f>IF(ROW()=1,"KEY",IF(ISNA(VLOOKUP(B4560,車名対応マスタ!B:D,3,FALSE)),"",IF(VLOOKUP(B4560,車名対応マスタ!B:D,3,FALSE)="","",$D4560&amp;" "&amp;IF($G4560="9","J","O")&amp;" "&amp;$I4560&amp;" "&amp;IF($I4560&lt;=TEXT(★完成資料!$A$1,"yyyymm"),TEXT(★完成資料!$A$1,"yyyymm"),"999999")&amp; " " &amp; LEFT(F4560 &amp; "          ",10))))</f>
        <v xml:space="preserve">L O 202206 yyyy00 HV        </v>
      </c>
      <c r="B4560" s="68" t="s">
        <v>229</v>
      </c>
      <c r="C4560" s="68" t="s">
        <v>466</v>
      </c>
      <c r="D4560" s="68" t="s">
        <v>271</v>
      </c>
      <c r="E4560" s="68" t="s">
        <v>531</v>
      </c>
      <c r="F4560" s="68" t="s">
        <v>360</v>
      </c>
      <c r="G4560" s="68" t="s">
        <v>80</v>
      </c>
      <c r="H4560" s="68" t="s">
        <v>395</v>
      </c>
      <c r="I4560" s="68" t="s">
        <v>652</v>
      </c>
      <c r="J4560" s="65">
        <v>27</v>
      </c>
      <c r="K4560" s="65">
        <v>32</v>
      </c>
      <c r="L4560" s="65">
        <v>607</v>
      </c>
      <c r="M4560" s="65" t="s">
        <v>401</v>
      </c>
    </row>
    <row r="4561" spans="1:13" ht="12.75" customHeight="1">
      <c r="A4561" s="65" t="str">
        <f>IF(ROW()=1,"KEY",IF(ISNA(VLOOKUP(B4561,車名対応マスタ!B:D,3,FALSE)),"",IF(VLOOKUP(B4561,車名対応マスタ!B:D,3,FALSE)="","",$D4561&amp;" "&amp;IF($G4561="9","J","O")&amp;" "&amp;$I4561&amp;" "&amp;IF($I4561&lt;=TEXT(★完成資料!$A$1,"yyyymm"),TEXT(★完成資料!$A$1,"yyyymm"),"999999")&amp; " " &amp; LEFT(F4561 &amp; "          ",10))))</f>
        <v xml:space="preserve">L O 202207 yyyy00 HV        </v>
      </c>
      <c r="B4561" s="68" t="s">
        <v>229</v>
      </c>
      <c r="C4561" s="68" t="s">
        <v>466</v>
      </c>
      <c r="D4561" s="68" t="s">
        <v>271</v>
      </c>
      <c r="E4561" s="68" t="s">
        <v>531</v>
      </c>
      <c r="F4561" s="68" t="s">
        <v>360</v>
      </c>
      <c r="G4561" s="68" t="s">
        <v>80</v>
      </c>
      <c r="H4561" s="68" t="s">
        <v>395</v>
      </c>
      <c r="I4561" s="68" t="s">
        <v>655</v>
      </c>
      <c r="J4561" s="65">
        <v>22</v>
      </c>
      <c r="K4561" s="65">
        <v>61</v>
      </c>
      <c r="L4561" s="65">
        <v>607</v>
      </c>
      <c r="M4561" s="65" t="s">
        <v>401</v>
      </c>
    </row>
    <row r="4562" spans="1:13" ht="12.75" customHeight="1">
      <c r="A4562" s="65" t="str">
        <f>IF(ROW()=1,"KEY",IF(ISNA(VLOOKUP(B4562,車名対応マスタ!B:D,3,FALSE)),"",IF(VLOOKUP(B4562,車名対応マスタ!B:D,3,FALSE)="","",$D4562&amp;" "&amp;IF($G4562="9","J","O")&amp;" "&amp;$I4562&amp;" "&amp;IF($I4562&lt;=TEXT(★完成資料!$A$1,"yyyymm"),TEXT(★完成資料!$A$1,"yyyymm"),"999999")&amp; " " &amp; LEFT(F4562 &amp; "          ",10))))</f>
        <v xml:space="preserve">L O 202208 yyyy00 HV        </v>
      </c>
      <c r="B4562" s="68" t="s">
        <v>229</v>
      </c>
      <c r="C4562" s="68" t="s">
        <v>466</v>
      </c>
      <c r="D4562" s="68" t="s">
        <v>271</v>
      </c>
      <c r="E4562" s="68" t="s">
        <v>531</v>
      </c>
      <c r="F4562" s="68" t="s">
        <v>360</v>
      </c>
      <c r="G4562" s="68" t="s">
        <v>80</v>
      </c>
      <c r="H4562" s="68" t="s">
        <v>395</v>
      </c>
      <c r="I4562" s="68" t="s">
        <v>656</v>
      </c>
      <c r="J4562" s="65">
        <v>53</v>
      </c>
      <c r="K4562" s="65">
        <v>45</v>
      </c>
      <c r="L4562" s="65">
        <v>607</v>
      </c>
      <c r="M4562" s="65" t="s">
        <v>401</v>
      </c>
    </row>
    <row r="4563" spans="1:13" ht="12.75" customHeight="1">
      <c r="A4563" s="65" t="str">
        <f>IF(ROW()=1,"KEY",IF(ISNA(VLOOKUP(B4563,車名対応マスタ!B:D,3,FALSE)),"",IF(VLOOKUP(B4563,車名対応マスタ!B:D,3,FALSE)="","",$D4563&amp;" "&amp;IF($G4563="9","J","O")&amp;" "&amp;$I4563&amp;" "&amp;IF($I4563&lt;=TEXT(★完成資料!$A$1,"yyyymm"),TEXT(★完成資料!$A$1,"yyyymm"),"999999")&amp; " " &amp; LEFT(F4563 &amp; "          ",10))))</f>
        <v xml:space="preserve">L O 202209 yyyy00 HV        </v>
      </c>
      <c r="B4563" s="68" t="s">
        <v>229</v>
      </c>
      <c r="C4563" s="68" t="s">
        <v>466</v>
      </c>
      <c r="D4563" s="68" t="s">
        <v>271</v>
      </c>
      <c r="E4563" s="68" t="s">
        <v>531</v>
      </c>
      <c r="F4563" s="68" t="s">
        <v>360</v>
      </c>
      <c r="G4563" s="68" t="s">
        <v>80</v>
      </c>
      <c r="H4563" s="68" t="s">
        <v>395</v>
      </c>
      <c r="I4563" s="68" t="s">
        <v>657</v>
      </c>
      <c r="J4563" s="65">
        <v>21</v>
      </c>
      <c r="K4563" s="65">
        <v>23</v>
      </c>
      <c r="L4563" s="65">
        <v>607</v>
      </c>
      <c r="M4563" s="65" t="s">
        <v>401</v>
      </c>
    </row>
    <row r="4564" spans="1:13" ht="12.75" customHeight="1">
      <c r="A4564" s="65" t="str">
        <f>IF(ROW()=1,"KEY",IF(ISNA(VLOOKUP(B4564,車名対応マスタ!B:D,3,FALSE)),"",IF(VLOOKUP(B4564,車名対応マスタ!B:D,3,FALSE)="","",$D4564&amp;" "&amp;IF($G4564="9","J","O")&amp;" "&amp;$I4564&amp;" "&amp;IF($I4564&lt;=TEXT(★完成資料!$A$1,"yyyymm"),TEXT(★完成資料!$A$1,"yyyymm"),"999999")&amp; " " &amp; LEFT(F4564 &amp; "          ",10))))</f>
        <v xml:space="preserve">L O 202210 yyyy00 HV        </v>
      </c>
      <c r="B4564" s="68" t="s">
        <v>229</v>
      </c>
      <c r="C4564" s="68" t="s">
        <v>466</v>
      </c>
      <c r="D4564" s="68" t="s">
        <v>271</v>
      </c>
      <c r="E4564" s="68" t="s">
        <v>531</v>
      </c>
      <c r="F4564" s="68" t="s">
        <v>360</v>
      </c>
      <c r="G4564" s="68" t="s">
        <v>80</v>
      </c>
      <c r="H4564" s="68" t="s">
        <v>395</v>
      </c>
      <c r="I4564" s="68" t="s">
        <v>663</v>
      </c>
      <c r="J4564" s="65">
        <v>36</v>
      </c>
      <c r="K4564" s="65">
        <v>41</v>
      </c>
      <c r="L4564" s="65">
        <v>607</v>
      </c>
      <c r="M4564" s="65" t="s">
        <v>401</v>
      </c>
    </row>
    <row r="4565" spans="1:13" ht="12.75" customHeight="1">
      <c r="A4565" s="65" t="str">
        <f>IF(ROW()=1,"KEY",IF(ISNA(VLOOKUP(B4565,車名対応マスタ!B:D,3,FALSE)),"",IF(VLOOKUP(B4565,車名対応マスタ!B:D,3,FALSE)="","",$D4565&amp;" "&amp;IF($G4565="9","J","O")&amp;" "&amp;$I4565&amp;" "&amp;IF($I4565&lt;=TEXT(★完成資料!$A$1,"yyyymm"),TEXT(★完成資料!$A$1,"yyyymm"),"999999")&amp; " " &amp; LEFT(F4565 &amp; "          ",10))))</f>
        <v xml:space="preserve">L O 202201 yyyy00 HV        </v>
      </c>
      <c r="B4565" s="68" t="s">
        <v>229</v>
      </c>
      <c r="C4565" s="68" t="s">
        <v>466</v>
      </c>
      <c r="D4565" s="68" t="s">
        <v>271</v>
      </c>
      <c r="E4565" s="68" t="s">
        <v>531</v>
      </c>
      <c r="F4565" s="68" t="s">
        <v>360</v>
      </c>
      <c r="G4565" s="68" t="s">
        <v>81</v>
      </c>
      <c r="H4565" s="68" t="s">
        <v>402</v>
      </c>
      <c r="I4565" s="68" t="s">
        <v>639</v>
      </c>
      <c r="J4565" s="65">
        <v>7</v>
      </c>
      <c r="K4565" s="65">
        <v>6</v>
      </c>
      <c r="L4565" s="65">
        <v>537</v>
      </c>
      <c r="M4565" s="65" t="s">
        <v>284</v>
      </c>
    </row>
    <row r="4566" spans="1:13" ht="12.75" customHeight="1">
      <c r="A4566" s="65" t="str">
        <f>IF(ROW()=1,"KEY",IF(ISNA(VLOOKUP(B4566,車名対応マスタ!B:D,3,FALSE)),"",IF(VLOOKUP(B4566,車名対応マスタ!B:D,3,FALSE)="","",$D4566&amp;" "&amp;IF($G4566="9","J","O")&amp;" "&amp;$I4566&amp;" "&amp;IF($I4566&lt;=TEXT(★完成資料!$A$1,"yyyymm"),TEXT(★完成資料!$A$1,"yyyymm"),"999999")&amp; " " &amp; LEFT(F4566 &amp; "          ",10))))</f>
        <v xml:space="preserve">L O 202202 yyyy00 HV        </v>
      </c>
      <c r="B4566" s="68" t="s">
        <v>229</v>
      </c>
      <c r="C4566" s="68" t="s">
        <v>466</v>
      </c>
      <c r="D4566" s="68" t="s">
        <v>271</v>
      </c>
      <c r="E4566" s="68" t="s">
        <v>531</v>
      </c>
      <c r="F4566" s="68" t="s">
        <v>360</v>
      </c>
      <c r="G4566" s="68" t="s">
        <v>81</v>
      </c>
      <c r="H4566" s="68" t="s">
        <v>402</v>
      </c>
      <c r="I4566" s="68" t="s">
        <v>640</v>
      </c>
      <c r="J4566" s="65">
        <v>10</v>
      </c>
      <c r="K4566" s="65">
        <v>4</v>
      </c>
      <c r="L4566" s="65">
        <v>537</v>
      </c>
      <c r="M4566" s="65" t="s">
        <v>284</v>
      </c>
    </row>
    <row r="4567" spans="1:13" ht="12.75" customHeight="1">
      <c r="A4567" s="65" t="str">
        <f>IF(ROW()=1,"KEY",IF(ISNA(VLOOKUP(B4567,車名対応マスタ!B:D,3,FALSE)),"",IF(VLOOKUP(B4567,車名対応マスタ!B:D,3,FALSE)="","",$D4567&amp;" "&amp;IF($G4567="9","J","O")&amp;" "&amp;$I4567&amp;" "&amp;IF($I4567&lt;=TEXT(★完成資料!$A$1,"yyyymm"),TEXT(★完成資料!$A$1,"yyyymm"),"999999")&amp; " " &amp; LEFT(F4567 &amp; "          ",10))))</f>
        <v xml:space="preserve">L O 202203 yyyy00 HV        </v>
      </c>
      <c r="B4567" s="68" t="s">
        <v>229</v>
      </c>
      <c r="C4567" s="68" t="s">
        <v>466</v>
      </c>
      <c r="D4567" s="68" t="s">
        <v>271</v>
      </c>
      <c r="E4567" s="68" t="s">
        <v>531</v>
      </c>
      <c r="F4567" s="68" t="s">
        <v>360</v>
      </c>
      <c r="G4567" s="68" t="s">
        <v>81</v>
      </c>
      <c r="H4567" s="68" t="s">
        <v>402</v>
      </c>
      <c r="I4567" s="68" t="s">
        <v>641</v>
      </c>
      <c r="J4567" s="65">
        <v>10</v>
      </c>
      <c r="K4567" s="65">
        <v>8</v>
      </c>
      <c r="L4567" s="65">
        <v>537</v>
      </c>
      <c r="M4567" s="65" t="s">
        <v>284</v>
      </c>
    </row>
    <row r="4568" spans="1:13" ht="12.75" customHeight="1">
      <c r="A4568" s="65" t="str">
        <f>IF(ROW()=1,"KEY",IF(ISNA(VLOOKUP(B4568,車名対応マスタ!B:D,3,FALSE)),"",IF(VLOOKUP(B4568,車名対応マスタ!B:D,3,FALSE)="","",$D4568&amp;" "&amp;IF($G4568="9","J","O")&amp;" "&amp;$I4568&amp;" "&amp;IF($I4568&lt;=TEXT(★完成資料!$A$1,"yyyymm"),TEXT(★完成資料!$A$1,"yyyymm"),"999999")&amp; " " &amp; LEFT(F4568 &amp; "          ",10))))</f>
        <v xml:space="preserve">L O 202204 yyyy00 HV        </v>
      </c>
      <c r="B4568" s="68" t="s">
        <v>229</v>
      </c>
      <c r="C4568" s="68" t="s">
        <v>466</v>
      </c>
      <c r="D4568" s="68" t="s">
        <v>271</v>
      </c>
      <c r="E4568" s="68" t="s">
        <v>531</v>
      </c>
      <c r="F4568" s="68" t="s">
        <v>360</v>
      </c>
      <c r="G4568" s="68" t="s">
        <v>81</v>
      </c>
      <c r="H4568" s="68" t="s">
        <v>402</v>
      </c>
      <c r="I4568" s="68" t="s">
        <v>642</v>
      </c>
      <c r="J4568" s="65">
        <v>9</v>
      </c>
      <c r="K4568" s="65">
        <v>1</v>
      </c>
      <c r="L4568" s="65">
        <v>537</v>
      </c>
      <c r="M4568" s="65" t="s">
        <v>284</v>
      </c>
    </row>
    <row r="4569" spans="1:13" ht="12.75" customHeight="1">
      <c r="A4569" s="65" t="str">
        <f>IF(ROW()=1,"KEY",IF(ISNA(VLOOKUP(B4569,車名対応マスタ!B:D,3,FALSE)),"",IF(VLOOKUP(B4569,車名対応マスタ!B:D,3,FALSE)="","",$D4569&amp;" "&amp;IF($G4569="9","J","O")&amp;" "&amp;$I4569&amp;" "&amp;IF($I4569&lt;=TEXT(★完成資料!$A$1,"yyyymm"),TEXT(★完成資料!$A$1,"yyyymm"),"999999")&amp; " " &amp; LEFT(F4569 &amp; "          ",10))))</f>
        <v xml:space="preserve">L O 202205 yyyy00 HV        </v>
      </c>
      <c r="B4569" s="68" t="s">
        <v>229</v>
      </c>
      <c r="C4569" s="68" t="s">
        <v>466</v>
      </c>
      <c r="D4569" s="68" t="s">
        <v>271</v>
      </c>
      <c r="E4569" s="68" t="s">
        <v>531</v>
      </c>
      <c r="F4569" s="68" t="s">
        <v>360</v>
      </c>
      <c r="G4569" s="68" t="s">
        <v>81</v>
      </c>
      <c r="H4569" s="68" t="s">
        <v>402</v>
      </c>
      <c r="I4569" s="68" t="s">
        <v>647</v>
      </c>
      <c r="J4569" s="65">
        <v>5</v>
      </c>
      <c r="K4569" s="65">
        <v>3</v>
      </c>
      <c r="L4569" s="65">
        <v>537</v>
      </c>
      <c r="M4569" s="65" t="s">
        <v>284</v>
      </c>
    </row>
    <row r="4570" spans="1:13" ht="12.75" customHeight="1">
      <c r="A4570" s="65" t="str">
        <f>IF(ROW()=1,"KEY",IF(ISNA(VLOOKUP(B4570,車名対応マスタ!B:D,3,FALSE)),"",IF(VLOOKUP(B4570,車名対応マスタ!B:D,3,FALSE)="","",$D4570&amp;" "&amp;IF($G4570="9","J","O")&amp;" "&amp;$I4570&amp;" "&amp;IF($I4570&lt;=TEXT(★完成資料!$A$1,"yyyymm"),TEXT(★完成資料!$A$1,"yyyymm"),"999999")&amp; " " &amp; LEFT(F4570 &amp; "          ",10))))</f>
        <v xml:space="preserve">L O 202206 yyyy00 HV        </v>
      </c>
      <c r="B4570" s="68" t="s">
        <v>229</v>
      </c>
      <c r="C4570" s="68" t="s">
        <v>466</v>
      </c>
      <c r="D4570" s="68" t="s">
        <v>271</v>
      </c>
      <c r="E4570" s="68" t="s">
        <v>531</v>
      </c>
      <c r="F4570" s="68" t="s">
        <v>360</v>
      </c>
      <c r="G4570" s="68" t="s">
        <v>81</v>
      </c>
      <c r="H4570" s="68" t="s">
        <v>402</v>
      </c>
      <c r="I4570" s="68" t="s">
        <v>652</v>
      </c>
      <c r="J4570" s="65">
        <v>6</v>
      </c>
      <c r="K4570" s="65">
        <v>2</v>
      </c>
      <c r="L4570" s="65">
        <v>537</v>
      </c>
      <c r="M4570" s="65" t="s">
        <v>284</v>
      </c>
    </row>
    <row r="4571" spans="1:13" ht="12.75" customHeight="1">
      <c r="A4571" s="65" t="str">
        <f>IF(ROW()=1,"KEY",IF(ISNA(VLOOKUP(B4571,車名対応マスタ!B:D,3,FALSE)),"",IF(VLOOKUP(B4571,車名対応マスタ!B:D,3,FALSE)="","",$D4571&amp;" "&amp;IF($G4571="9","J","O")&amp;" "&amp;$I4571&amp;" "&amp;IF($I4571&lt;=TEXT(★完成資料!$A$1,"yyyymm"),TEXT(★完成資料!$A$1,"yyyymm"),"999999")&amp; " " &amp; LEFT(F4571 &amp; "          ",10))))</f>
        <v xml:space="preserve">L O 202207 yyyy00 HV        </v>
      </c>
      <c r="B4571" s="68" t="s">
        <v>229</v>
      </c>
      <c r="C4571" s="68" t="s">
        <v>466</v>
      </c>
      <c r="D4571" s="68" t="s">
        <v>271</v>
      </c>
      <c r="E4571" s="68" t="s">
        <v>531</v>
      </c>
      <c r="F4571" s="68" t="s">
        <v>360</v>
      </c>
      <c r="G4571" s="68" t="s">
        <v>81</v>
      </c>
      <c r="H4571" s="68" t="s">
        <v>402</v>
      </c>
      <c r="I4571" s="68" t="s">
        <v>655</v>
      </c>
      <c r="J4571" s="65">
        <v>6</v>
      </c>
      <c r="K4571" s="65">
        <v>7</v>
      </c>
      <c r="L4571" s="65">
        <v>537</v>
      </c>
      <c r="M4571" s="65" t="s">
        <v>284</v>
      </c>
    </row>
    <row r="4572" spans="1:13" ht="12.75" customHeight="1">
      <c r="A4572" s="65" t="str">
        <f>IF(ROW()=1,"KEY",IF(ISNA(VLOOKUP(B4572,車名対応マスタ!B:D,3,FALSE)),"",IF(VLOOKUP(B4572,車名対応マスタ!B:D,3,FALSE)="","",$D4572&amp;" "&amp;IF($G4572="9","J","O")&amp;" "&amp;$I4572&amp;" "&amp;IF($I4572&lt;=TEXT(★完成資料!$A$1,"yyyymm"),TEXT(★完成資料!$A$1,"yyyymm"),"999999")&amp; " " &amp; LEFT(F4572 &amp; "          ",10))))</f>
        <v xml:space="preserve">L O 202208 yyyy00 HV        </v>
      </c>
      <c r="B4572" s="68" t="s">
        <v>229</v>
      </c>
      <c r="C4572" s="68" t="s">
        <v>466</v>
      </c>
      <c r="D4572" s="68" t="s">
        <v>271</v>
      </c>
      <c r="E4572" s="68" t="s">
        <v>531</v>
      </c>
      <c r="F4572" s="68" t="s">
        <v>360</v>
      </c>
      <c r="G4572" s="68" t="s">
        <v>81</v>
      </c>
      <c r="H4572" s="68" t="s">
        <v>402</v>
      </c>
      <c r="I4572" s="68" t="s">
        <v>656</v>
      </c>
      <c r="J4572" s="65">
        <v>10</v>
      </c>
      <c r="K4572" s="65">
        <v>11</v>
      </c>
      <c r="L4572" s="65">
        <v>537</v>
      </c>
      <c r="M4572" s="65" t="s">
        <v>284</v>
      </c>
    </row>
    <row r="4573" spans="1:13" ht="12.75" customHeight="1">
      <c r="A4573" s="65" t="str">
        <f>IF(ROW()=1,"KEY",IF(ISNA(VLOOKUP(B4573,車名対応マスタ!B:D,3,FALSE)),"",IF(VLOOKUP(B4573,車名対応マスタ!B:D,3,FALSE)="","",$D4573&amp;" "&amp;IF($G4573="9","J","O")&amp;" "&amp;$I4573&amp;" "&amp;IF($I4573&lt;=TEXT(★完成資料!$A$1,"yyyymm"),TEXT(★完成資料!$A$1,"yyyymm"),"999999")&amp; " " &amp; LEFT(F4573 &amp; "          ",10))))</f>
        <v xml:space="preserve">L O 202209 yyyy00 HV        </v>
      </c>
      <c r="B4573" s="68" t="s">
        <v>229</v>
      </c>
      <c r="C4573" s="68" t="s">
        <v>466</v>
      </c>
      <c r="D4573" s="68" t="s">
        <v>271</v>
      </c>
      <c r="E4573" s="68" t="s">
        <v>531</v>
      </c>
      <c r="F4573" s="68" t="s">
        <v>360</v>
      </c>
      <c r="G4573" s="68" t="s">
        <v>81</v>
      </c>
      <c r="H4573" s="68" t="s">
        <v>402</v>
      </c>
      <c r="I4573" s="68" t="s">
        <v>657</v>
      </c>
      <c r="J4573" s="65">
        <v>5</v>
      </c>
      <c r="K4573" s="65">
        <v>8</v>
      </c>
      <c r="L4573" s="65">
        <v>537</v>
      </c>
      <c r="M4573" s="65" t="s">
        <v>284</v>
      </c>
    </row>
    <row r="4574" spans="1:13" ht="12.75" customHeight="1">
      <c r="A4574" s="65" t="str">
        <f>IF(ROW()=1,"KEY",IF(ISNA(VLOOKUP(B4574,車名対応マスタ!B:D,3,FALSE)),"",IF(VLOOKUP(B4574,車名対応マスタ!B:D,3,FALSE)="","",$D4574&amp;" "&amp;IF($G4574="9","J","O")&amp;" "&amp;$I4574&amp;" "&amp;IF($I4574&lt;=TEXT(★完成資料!$A$1,"yyyymm"),TEXT(★完成資料!$A$1,"yyyymm"),"999999")&amp; " " &amp; LEFT(F4574 &amp; "          ",10))))</f>
        <v xml:space="preserve">L O 202210 yyyy00 HV        </v>
      </c>
      <c r="B4574" s="68" t="s">
        <v>229</v>
      </c>
      <c r="C4574" s="68" t="s">
        <v>466</v>
      </c>
      <c r="D4574" s="68" t="s">
        <v>271</v>
      </c>
      <c r="E4574" s="68" t="s">
        <v>531</v>
      </c>
      <c r="F4574" s="68" t="s">
        <v>360</v>
      </c>
      <c r="G4574" s="68" t="s">
        <v>81</v>
      </c>
      <c r="H4574" s="68" t="s">
        <v>402</v>
      </c>
      <c r="I4574" s="68" t="s">
        <v>663</v>
      </c>
      <c r="J4574" s="65">
        <v>7</v>
      </c>
      <c r="K4574" s="65">
        <v>2</v>
      </c>
      <c r="L4574" s="65">
        <v>537</v>
      </c>
      <c r="M4574" s="65" t="s">
        <v>284</v>
      </c>
    </row>
    <row r="4575" spans="1:13" ht="12.75" customHeight="1">
      <c r="A4575" s="65" t="str">
        <f>IF(ROW()=1,"KEY",IF(ISNA(VLOOKUP(B4575,車名対応マスタ!B:D,3,FALSE)),"",IF(VLOOKUP(B4575,車名対応マスタ!B:D,3,FALSE)="","",$D4575&amp;" "&amp;IF($G4575="9","J","O")&amp;" "&amp;$I4575&amp;" "&amp;IF($I4575&lt;=TEXT(★完成資料!$A$1,"yyyymm"),TEXT(★完成資料!$A$1,"yyyymm"),"999999")&amp; " " &amp; LEFT(F4575 &amp; "          ",10))))</f>
        <v xml:space="preserve">L O 202201 yyyy00 HV        </v>
      </c>
      <c r="B4575" s="68" t="s">
        <v>229</v>
      </c>
      <c r="C4575" s="68" t="s">
        <v>466</v>
      </c>
      <c r="D4575" s="68" t="s">
        <v>271</v>
      </c>
      <c r="E4575" s="68" t="s">
        <v>531</v>
      </c>
      <c r="F4575" s="68" t="s">
        <v>360</v>
      </c>
      <c r="G4575" s="68" t="s">
        <v>81</v>
      </c>
      <c r="H4575" s="68" t="s">
        <v>402</v>
      </c>
      <c r="I4575" s="68" t="s">
        <v>639</v>
      </c>
      <c r="J4575" s="65">
        <v>2</v>
      </c>
      <c r="K4575" s="65">
        <v>1</v>
      </c>
      <c r="L4575" s="65">
        <v>529</v>
      </c>
      <c r="M4575" s="65" t="s">
        <v>509</v>
      </c>
    </row>
    <row r="4576" spans="1:13" ht="12.75" customHeight="1">
      <c r="A4576" s="65" t="str">
        <f>IF(ROW()=1,"KEY",IF(ISNA(VLOOKUP(B4576,車名対応マスタ!B:D,3,FALSE)),"",IF(VLOOKUP(B4576,車名対応マスタ!B:D,3,FALSE)="","",$D4576&amp;" "&amp;IF($G4576="9","J","O")&amp;" "&amp;$I4576&amp;" "&amp;IF($I4576&lt;=TEXT(★完成資料!$A$1,"yyyymm"),TEXT(★完成資料!$A$1,"yyyymm"),"999999")&amp; " " &amp; LEFT(F4576 &amp; "          ",10))))</f>
        <v xml:space="preserve">L O 202202 yyyy00 HV        </v>
      </c>
      <c r="B4576" s="68" t="s">
        <v>229</v>
      </c>
      <c r="C4576" s="68" t="s">
        <v>466</v>
      </c>
      <c r="D4576" s="68" t="s">
        <v>271</v>
      </c>
      <c r="E4576" s="68" t="s">
        <v>531</v>
      </c>
      <c r="F4576" s="68" t="s">
        <v>360</v>
      </c>
      <c r="G4576" s="68" t="s">
        <v>81</v>
      </c>
      <c r="H4576" s="68" t="s">
        <v>402</v>
      </c>
      <c r="I4576" s="68" t="s">
        <v>640</v>
      </c>
      <c r="J4576" s="65">
        <v>1</v>
      </c>
      <c r="K4576" s="65">
        <v>2</v>
      </c>
      <c r="L4576" s="65">
        <v>529</v>
      </c>
      <c r="M4576" s="65" t="s">
        <v>509</v>
      </c>
    </row>
    <row r="4577" spans="1:13" ht="12.75" customHeight="1">
      <c r="A4577" s="65" t="str">
        <f>IF(ROW()=1,"KEY",IF(ISNA(VLOOKUP(B4577,車名対応マスタ!B:D,3,FALSE)),"",IF(VLOOKUP(B4577,車名対応マスタ!B:D,3,FALSE)="","",$D4577&amp;" "&amp;IF($G4577="9","J","O")&amp;" "&amp;$I4577&amp;" "&amp;IF($I4577&lt;=TEXT(★完成資料!$A$1,"yyyymm"),TEXT(★完成資料!$A$1,"yyyymm"),"999999")&amp; " " &amp; LEFT(F4577 &amp; "          ",10))))</f>
        <v xml:space="preserve">L O 202203 yyyy00 HV        </v>
      </c>
      <c r="B4577" s="68" t="s">
        <v>229</v>
      </c>
      <c r="C4577" s="68" t="s">
        <v>466</v>
      </c>
      <c r="D4577" s="68" t="s">
        <v>271</v>
      </c>
      <c r="E4577" s="68" t="s">
        <v>531</v>
      </c>
      <c r="F4577" s="68" t="s">
        <v>360</v>
      </c>
      <c r="G4577" s="68" t="s">
        <v>81</v>
      </c>
      <c r="H4577" s="68" t="s">
        <v>402</v>
      </c>
      <c r="I4577" s="68" t="s">
        <v>641</v>
      </c>
      <c r="J4577" s="65">
        <v>0</v>
      </c>
      <c r="K4577" s="65">
        <v>5</v>
      </c>
      <c r="L4577" s="65">
        <v>529</v>
      </c>
      <c r="M4577" s="65" t="s">
        <v>509</v>
      </c>
    </row>
    <row r="4578" spans="1:13" ht="12.75" customHeight="1">
      <c r="A4578" s="65" t="str">
        <f>IF(ROW()=1,"KEY",IF(ISNA(VLOOKUP(B4578,車名対応マスタ!B:D,3,FALSE)),"",IF(VLOOKUP(B4578,車名対応マスタ!B:D,3,FALSE)="","",$D4578&amp;" "&amp;IF($G4578="9","J","O")&amp;" "&amp;$I4578&amp;" "&amp;IF($I4578&lt;=TEXT(★完成資料!$A$1,"yyyymm"),TEXT(★完成資料!$A$1,"yyyymm"),"999999")&amp; " " &amp; LEFT(F4578 &amp; "          ",10))))</f>
        <v xml:space="preserve">L O 202204 yyyy00 HV        </v>
      </c>
      <c r="B4578" s="68" t="s">
        <v>229</v>
      </c>
      <c r="C4578" s="68" t="s">
        <v>466</v>
      </c>
      <c r="D4578" s="68" t="s">
        <v>271</v>
      </c>
      <c r="E4578" s="68" t="s">
        <v>531</v>
      </c>
      <c r="F4578" s="68" t="s">
        <v>360</v>
      </c>
      <c r="G4578" s="68" t="s">
        <v>81</v>
      </c>
      <c r="H4578" s="68" t="s">
        <v>402</v>
      </c>
      <c r="I4578" s="68" t="s">
        <v>642</v>
      </c>
      <c r="J4578" s="65">
        <v>1</v>
      </c>
      <c r="K4578" s="65">
        <v>1</v>
      </c>
      <c r="L4578" s="65">
        <v>529</v>
      </c>
      <c r="M4578" s="65" t="s">
        <v>509</v>
      </c>
    </row>
    <row r="4579" spans="1:13" ht="12.75" customHeight="1">
      <c r="A4579" s="65" t="str">
        <f>IF(ROW()=1,"KEY",IF(ISNA(VLOOKUP(B4579,車名対応マスタ!B:D,3,FALSE)),"",IF(VLOOKUP(B4579,車名対応マスタ!B:D,3,FALSE)="","",$D4579&amp;" "&amp;IF($G4579="9","J","O")&amp;" "&amp;$I4579&amp;" "&amp;IF($I4579&lt;=TEXT(★完成資料!$A$1,"yyyymm"),TEXT(★完成資料!$A$1,"yyyymm"),"999999")&amp; " " &amp; LEFT(F4579 &amp; "          ",10))))</f>
        <v xml:space="preserve">L O 202205 yyyy00 HV        </v>
      </c>
      <c r="B4579" s="68" t="s">
        <v>229</v>
      </c>
      <c r="C4579" s="68" t="s">
        <v>466</v>
      </c>
      <c r="D4579" s="68" t="s">
        <v>271</v>
      </c>
      <c r="E4579" s="68" t="s">
        <v>531</v>
      </c>
      <c r="F4579" s="68" t="s">
        <v>360</v>
      </c>
      <c r="G4579" s="68" t="s">
        <v>81</v>
      </c>
      <c r="H4579" s="68" t="s">
        <v>402</v>
      </c>
      <c r="I4579" s="68" t="s">
        <v>647</v>
      </c>
      <c r="J4579" s="65">
        <v>2</v>
      </c>
      <c r="K4579" s="65">
        <v>0</v>
      </c>
      <c r="L4579" s="65">
        <v>529</v>
      </c>
      <c r="M4579" s="65" t="s">
        <v>509</v>
      </c>
    </row>
    <row r="4580" spans="1:13" ht="12.75" customHeight="1">
      <c r="A4580" s="65" t="str">
        <f>IF(ROW()=1,"KEY",IF(ISNA(VLOOKUP(B4580,車名対応マスタ!B:D,3,FALSE)),"",IF(VLOOKUP(B4580,車名対応マスタ!B:D,3,FALSE)="","",$D4580&amp;" "&amp;IF($G4580="9","J","O")&amp;" "&amp;$I4580&amp;" "&amp;IF($I4580&lt;=TEXT(★完成資料!$A$1,"yyyymm"),TEXT(★完成資料!$A$1,"yyyymm"),"999999")&amp; " " &amp; LEFT(F4580 &amp; "          ",10))))</f>
        <v xml:space="preserve">L O 202206 yyyy00 HV        </v>
      </c>
      <c r="B4580" s="68" t="s">
        <v>229</v>
      </c>
      <c r="C4580" s="68" t="s">
        <v>466</v>
      </c>
      <c r="D4580" s="68" t="s">
        <v>271</v>
      </c>
      <c r="E4580" s="68" t="s">
        <v>531</v>
      </c>
      <c r="F4580" s="68" t="s">
        <v>360</v>
      </c>
      <c r="G4580" s="68" t="s">
        <v>81</v>
      </c>
      <c r="H4580" s="68" t="s">
        <v>402</v>
      </c>
      <c r="I4580" s="68" t="s">
        <v>652</v>
      </c>
      <c r="J4580" s="65">
        <v>1</v>
      </c>
      <c r="K4580" s="65">
        <v>2</v>
      </c>
      <c r="L4580" s="65">
        <v>529</v>
      </c>
      <c r="M4580" s="65" t="s">
        <v>509</v>
      </c>
    </row>
    <row r="4581" spans="1:13" ht="12.75" customHeight="1">
      <c r="A4581" s="65" t="str">
        <f>IF(ROW()=1,"KEY",IF(ISNA(VLOOKUP(B4581,車名対応マスタ!B:D,3,FALSE)),"",IF(VLOOKUP(B4581,車名対応マスタ!B:D,3,FALSE)="","",$D4581&amp;" "&amp;IF($G4581="9","J","O")&amp;" "&amp;$I4581&amp;" "&amp;IF($I4581&lt;=TEXT(★完成資料!$A$1,"yyyymm"),TEXT(★完成資料!$A$1,"yyyymm"),"999999")&amp; " " &amp; LEFT(F4581 &amp; "          ",10))))</f>
        <v xml:space="preserve">L O 202207 yyyy00 HV        </v>
      </c>
      <c r="B4581" s="68" t="s">
        <v>229</v>
      </c>
      <c r="C4581" s="68" t="s">
        <v>466</v>
      </c>
      <c r="D4581" s="68" t="s">
        <v>271</v>
      </c>
      <c r="E4581" s="68" t="s">
        <v>531</v>
      </c>
      <c r="F4581" s="68" t="s">
        <v>360</v>
      </c>
      <c r="G4581" s="68" t="s">
        <v>81</v>
      </c>
      <c r="H4581" s="68" t="s">
        <v>402</v>
      </c>
      <c r="I4581" s="68" t="s">
        <v>655</v>
      </c>
      <c r="J4581" s="65">
        <v>1</v>
      </c>
      <c r="K4581" s="65">
        <v>0</v>
      </c>
      <c r="L4581" s="65">
        <v>529</v>
      </c>
      <c r="M4581" s="65" t="s">
        <v>509</v>
      </c>
    </row>
    <row r="4582" spans="1:13" ht="12.75" customHeight="1">
      <c r="A4582" s="65" t="str">
        <f>IF(ROW()=1,"KEY",IF(ISNA(VLOOKUP(B4582,車名対応マスタ!B:D,3,FALSE)),"",IF(VLOOKUP(B4582,車名対応マスタ!B:D,3,FALSE)="","",$D4582&amp;" "&amp;IF($G4582="9","J","O")&amp;" "&amp;$I4582&amp;" "&amp;IF($I4582&lt;=TEXT(★完成資料!$A$1,"yyyymm"),TEXT(★完成資料!$A$1,"yyyymm"),"999999")&amp; " " &amp; LEFT(F4582 &amp; "          ",10))))</f>
        <v xml:space="preserve">L O 202208 yyyy00 HV        </v>
      </c>
      <c r="B4582" s="68" t="s">
        <v>229</v>
      </c>
      <c r="C4582" s="68" t="s">
        <v>466</v>
      </c>
      <c r="D4582" s="68" t="s">
        <v>271</v>
      </c>
      <c r="E4582" s="68" t="s">
        <v>531</v>
      </c>
      <c r="F4582" s="68" t="s">
        <v>360</v>
      </c>
      <c r="G4582" s="68" t="s">
        <v>81</v>
      </c>
      <c r="H4582" s="68" t="s">
        <v>402</v>
      </c>
      <c r="I4582" s="68" t="s">
        <v>656</v>
      </c>
      <c r="J4582" s="65">
        <v>1</v>
      </c>
      <c r="K4582" s="65">
        <v>0</v>
      </c>
      <c r="L4582" s="65">
        <v>529</v>
      </c>
      <c r="M4582" s="65" t="s">
        <v>509</v>
      </c>
    </row>
    <row r="4583" spans="1:13" ht="12.75" customHeight="1">
      <c r="A4583" s="65" t="str">
        <f>IF(ROW()=1,"KEY",IF(ISNA(VLOOKUP(B4583,車名対応マスタ!B:D,3,FALSE)),"",IF(VLOOKUP(B4583,車名対応マスタ!B:D,3,FALSE)="","",$D4583&amp;" "&amp;IF($G4583="9","J","O")&amp;" "&amp;$I4583&amp;" "&amp;IF($I4583&lt;=TEXT(★完成資料!$A$1,"yyyymm"),TEXT(★完成資料!$A$1,"yyyymm"),"999999")&amp; " " &amp; LEFT(F4583 &amp; "          ",10))))</f>
        <v xml:space="preserve">L O 202209 yyyy00 HV        </v>
      </c>
      <c r="B4583" s="68" t="s">
        <v>229</v>
      </c>
      <c r="C4583" s="68" t="s">
        <v>466</v>
      </c>
      <c r="D4583" s="68" t="s">
        <v>271</v>
      </c>
      <c r="E4583" s="68" t="s">
        <v>531</v>
      </c>
      <c r="F4583" s="68" t="s">
        <v>360</v>
      </c>
      <c r="G4583" s="68" t="s">
        <v>81</v>
      </c>
      <c r="H4583" s="68" t="s">
        <v>402</v>
      </c>
      <c r="I4583" s="68" t="s">
        <v>657</v>
      </c>
      <c r="J4583" s="65">
        <v>1</v>
      </c>
      <c r="K4583" s="65">
        <v>2</v>
      </c>
      <c r="L4583" s="65">
        <v>529</v>
      </c>
      <c r="M4583" s="65" t="s">
        <v>509</v>
      </c>
    </row>
    <row r="4584" spans="1:13" ht="12.75" customHeight="1">
      <c r="A4584" s="65" t="str">
        <f>IF(ROW()=1,"KEY",IF(ISNA(VLOOKUP(B4584,車名対応マスタ!B:D,3,FALSE)),"",IF(VLOOKUP(B4584,車名対応マスタ!B:D,3,FALSE)="","",$D4584&amp;" "&amp;IF($G4584="9","J","O")&amp;" "&amp;$I4584&amp;" "&amp;IF($I4584&lt;=TEXT(★完成資料!$A$1,"yyyymm"),TEXT(★完成資料!$A$1,"yyyymm"),"999999")&amp; " " &amp; LEFT(F4584 &amp; "          ",10))))</f>
        <v xml:space="preserve">L O 202210 yyyy00 HV        </v>
      </c>
      <c r="B4584" s="68" t="s">
        <v>229</v>
      </c>
      <c r="C4584" s="68" t="s">
        <v>466</v>
      </c>
      <c r="D4584" s="68" t="s">
        <v>271</v>
      </c>
      <c r="E4584" s="68" t="s">
        <v>531</v>
      </c>
      <c r="F4584" s="68" t="s">
        <v>360</v>
      </c>
      <c r="G4584" s="68" t="s">
        <v>81</v>
      </c>
      <c r="H4584" s="68" t="s">
        <v>402</v>
      </c>
      <c r="I4584" s="68" t="s">
        <v>663</v>
      </c>
      <c r="J4584" s="65">
        <v>2</v>
      </c>
      <c r="K4584" s="65">
        <v>3</v>
      </c>
      <c r="L4584" s="65">
        <v>529</v>
      </c>
      <c r="M4584" s="65" t="s">
        <v>509</v>
      </c>
    </row>
    <row r="4585" spans="1:13" ht="12.75" customHeight="1">
      <c r="A4585" s="65" t="str">
        <f>IF(ROW()=1,"KEY",IF(ISNA(VLOOKUP(B4585,車名対応マスタ!B:D,3,FALSE)),"",IF(VLOOKUP(B4585,車名対応マスタ!B:D,3,FALSE)="","",$D4585&amp;" "&amp;IF($G4585="9","J","O")&amp;" "&amp;$I4585&amp;" "&amp;IF($I4585&lt;=TEXT(★完成資料!$A$1,"yyyymm"),TEXT(★完成資料!$A$1,"yyyymm"),"999999")&amp; " " &amp; LEFT(F4585 &amp; "          ",10))))</f>
        <v xml:space="preserve">L O 202202 yyyy00 HV        </v>
      </c>
      <c r="B4585" s="68" t="s">
        <v>229</v>
      </c>
      <c r="C4585" s="68" t="s">
        <v>466</v>
      </c>
      <c r="D4585" s="68" t="s">
        <v>271</v>
      </c>
      <c r="E4585" s="68" t="s">
        <v>531</v>
      </c>
      <c r="F4585" s="68" t="s">
        <v>360</v>
      </c>
      <c r="G4585" s="68" t="s">
        <v>81</v>
      </c>
      <c r="H4585" s="68" t="s">
        <v>402</v>
      </c>
      <c r="I4585" s="68" t="s">
        <v>640</v>
      </c>
      <c r="J4585" s="65">
        <v>1</v>
      </c>
      <c r="K4585" s="65">
        <v>1</v>
      </c>
      <c r="L4585" s="65">
        <v>539</v>
      </c>
      <c r="M4585" s="65" t="s">
        <v>510</v>
      </c>
    </row>
    <row r="4586" spans="1:13" ht="12.75" customHeight="1">
      <c r="A4586" s="65" t="str">
        <f>IF(ROW()=1,"KEY",IF(ISNA(VLOOKUP(B4586,車名対応マスタ!B:D,3,FALSE)),"",IF(VLOOKUP(B4586,車名対応マスタ!B:D,3,FALSE)="","",$D4586&amp;" "&amp;IF($G4586="9","J","O")&amp;" "&amp;$I4586&amp;" "&amp;IF($I4586&lt;=TEXT(★完成資料!$A$1,"yyyymm"),TEXT(★完成資料!$A$1,"yyyymm"),"999999")&amp; " " &amp; LEFT(F4586 &amp; "          ",10))))</f>
        <v xml:space="preserve">L O 202203 yyyy00 HV        </v>
      </c>
      <c r="B4586" s="68" t="s">
        <v>229</v>
      </c>
      <c r="C4586" s="68" t="s">
        <v>466</v>
      </c>
      <c r="D4586" s="68" t="s">
        <v>271</v>
      </c>
      <c r="E4586" s="68" t="s">
        <v>531</v>
      </c>
      <c r="F4586" s="68" t="s">
        <v>360</v>
      </c>
      <c r="G4586" s="68" t="s">
        <v>81</v>
      </c>
      <c r="H4586" s="68" t="s">
        <v>402</v>
      </c>
      <c r="I4586" s="68" t="s">
        <v>641</v>
      </c>
      <c r="J4586" s="65">
        <v>2</v>
      </c>
      <c r="K4586" s="65">
        <v>1</v>
      </c>
      <c r="L4586" s="65">
        <v>539</v>
      </c>
      <c r="M4586" s="65" t="s">
        <v>510</v>
      </c>
    </row>
    <row r="4587" spans="1:13" ht="12.75" customHeight="1">
      <c r="A4587" s="65" t="str">
        <f>IF(ROW()=1,"KEY",IF(ISNA(VLOOKUP(B4587,車名対応マスタ!B:D,3,FALSE)),"",IF(VLOOKUP(B4587,車名対応マスタ!B:D,3,FALSE)="","",$D4587&amp;" "&amp;IF($G4587="9","J","O")&amp;" "&amp;$I4587&amp;" "&amp;IF($I4587&lt;=TEXT(★完成資料!$A$1,"yyyymm"),TEXT(★完成資料!$A$1,"yyyymm"),"999999")&amp; " " &amp; LEFT(F4587 &amp; "          ",10))))</f>
        <v xml:space="preserve">L O 202204 yyyy00 HV        </v>
      </c>
      <c r="B4587" s="68" t="s">
        <v>229</v>
      </c>
      <c r="C4587" s="68" t="s">
        <v>466</v>
      </c>
      <c r="D4587" s="68" t="s">
        <v>271</v>
      </c>
      <c r="E4587" s="68" t="s">
        <v>531</v>
      </c>
      <c r="F4587" s="68" t="s">
        <v>360</v>
      </c>
      <c r="G4587" s="68" t="s">
        <v>81</v>
      </c>
      <c r="H4587" s="68" t="s">
        <v>402</v>
      </c>
      <c r="I4587" s="68" t="s">
        <v>642</v>
      </c>
      <c r="J4587" s="65">
        <v>0</v>
      </c>
      <c r="K4587" s="65">
        <v>1</v>
      </c>
      <c r="L4587" s="65">
        <v>539</v>
      </c>
      <c r="M4587" s="65" t="s">
        <v>510</v>
      </c>
    </row>
    <row r="4588" spans="1:13" ht="12.75" customHeight="1">
      <c r="A4588" s="65" t="str">
        <f>IF(ROW()=1,"KEY",IF(ISNA(VLOOKUP(B4588,車名対応マスタ!B:D,3,FALSE)),"",IF(VLOOKUP(B4588,車名対応マスタ!B:D,3,FALSE)="","",$D4588&amp;" "&amp;IF($G4588="9","J","O")&amp;" "&amp;$I4588&amp;" "&amp;IF($I4588&lt;=TEXT(★完成資料!$A$1,"yyyymm"),TEXT(★完成資料!$A$1,"yyyymm"),"999999")&amp; " " &amp; LEFT(F4588 &amp; "          ",10))))</f>
        <v xml:space="preserve">L O 202205 yyyy00 HV        </v>
      </c>
      <c r="B4588" s="68" t="s">
        <v>229</v>
      </c>
      <c r="C4588" s="68" t="s">
        <v>466</v>
      </c>
      <c r="D4588" s="68" t="s">
        <v>271</v>
      </c>
      <c r="E4588" s="68" t="s">
        <v>531</v>
      </c>
      <c r="F4588" s="68" t="s">
        <v>360</v>
      </c>
      <c r="G4588" s="68" t="s">
        <v>81</v>
      </c>
      <c r="H4588" s="68" t="s">
        <v>402</v>
      </c>
      <c r="I4588" s="68" t="s">
        <v>647</v>
      </c>
      <c r="J4588" s="65">
        <v>1</v>
      </c>
      <c r="K4588" s="65">
        <v>1</v>
      </c>
      <c r="L4588" s="65">
        <v>539</v>
      </c>
      <c r="M4588" s="65" t="s">
        <v>510</v>
      </c>
    </row>
    <row r="4589" spans="1:13" ht="12.75" customHeight="1">
      <c r="A4589" s="65" t="str">
        <f>IF(ROW()=1,"KEY",IF(ISNA(VLOOKUP(B4589,車名対応マスタ!B:D,3,FALSE)),"",IF(VLOOKUP(B4589,車名対応マスタ!B:D,3,FALSE)="","",$D4589&amp;" "&amp;IF($G4589="9","J","O")&amp;" "&amp;$I4589&amp;" "&amp;IF($I4589&lt;=TEXT(★完成資料!$A$1,"yyyymm"),TEXT(★完成資料!$A$1,"yyyymm"),"999999")&amp; " " &amp; LEFT(F4589 &amp; "          ",10))))</f>
        <v xml:space="preserve">L O 202207 yyyy00 HV        </v>
      </c>
      <c r="B4589" s="68" t="s">
        <v>229</v>
      </c>
      <c r="C4589" s="68" t="s">
        <v>466</v>
      </c>
      <c r="D4589" s="68" t="s">
        <v>271</v>
      </c>
      <c r="E4589" s="68" t="s">
        <v>531</v>
      </c>
      <c r="F4589" s="68" t="s">
        <v>360</v>
      </c>
      <c r="G4589" s="68" t="s">
        <v>81</v>
      </c>
      <c r="H4589" s="68" t="s">
        <v>402</v>
      </c>
      <c r="I4589" s="68" t="s">
        <v>655</v>
      </c>
      <c r="J4589" s="65">
        <v>2</v>
      </c>
      <c r="K4589" s="65">
        <v>2</v>
      </c>
      <c r="L4589" s="65">
        <v>539</v>
      </c>
      <c r="M4589" s="65" t="s">
        <v>510</v>
      </c>
    </row>
    <row r="4590" spans="1:13" ht="12.75" customHeight="1">
      <c r="A4590" s="65" t="str">
        <f>IF(ROW()=1,"KEY",IF(ISNA(VLOOKUP(B4590,車名対応マスタ!B:D,3,FALSE)),"",IF(VLOOKUP(B4590,車名対応マスタ!B:D,3,FALSE)="","",$D4590&amp;" "&amp;IF($G4590="9","J","O")&amp;" "&amp;$I4590&amp;" "&amp;IF($I4590&lt;=TEXT(★完成資料!$A$1,"yyyymm"),TEXT(★完成資料!$A$1,"yyyymm"),"999999")&amp; " " &amp; LEFT(F4590 &amp; "          ",10))))</f>
        <v xml:space="preserve">L O 202208 yyyy00 HV        </v>
      </c>
      <c r="B4590" s="68" t="s">
        <v>229</v>
      </c>
      <c r="C4590" s="68" t="s">
        <v>466</v>
      </c>
      <c r="D4590" s="68" t="s">
        <v>271</v>
      </c>
      <c r="E4590" s="68" t="s">
        <v>531</v>
      </c>
      <c r="F4590" s="68" t="s">
        <v>360</v>
      </c>
      <c r="G4590" s="68" t="s">
        <v>81</v>
      </c>
      <c r="H4590" s="68" t="s">
        <v>402</v>
      </c>
      <c r="I4590" s="68" t="s">
        <v>656</v>
      </c>
      <c r="J4590" s="65">
        <v>0</v>
      </c>
      <c r="K4590" s="65">
        <v>2</v>
      </c>
      <c r="L4590" s="65">
        <v>539</v>
      </c>
      <c r="M4590" s="65" t="s">
        <v>510</v>
      </c>
    </row>
    <row r="4591" spans="1:13" ht="12.75" customHeight="1">
      <c r="A4591" s="65" t="str">
        <f>IF(ROW()=1,"KEY",IF(ISNA(VLOOKUP(B4591,車名対応マスタ!B:D,3,FALSE)),"",IF(VLOOKUP(B4591,車名対応マスタ!B:D,3,FALSE)="","",$D4591&amp;" "&amp;IF($G4591="9","J","O")&amp;" "&amp;$I4591&amp;" "&amp;IF($I4591&lt;=TEXT(★完成資料!$A$1,"yyyymm"),TEXT(★完成資料!$A$1,"yyyymm"),"999999")&amp; " " &amp; LEFT(F4591 &amp; "          ",10))))</f>
        <v xml:space="preserve">L O 202209 yyyy00 HV        </v>
      </c>
      <c r="B4591" s="68" t="s">
        <v>229</v>
      </c>
      <c r="C4591" s="68" t="s">
        <v>466</v>
      </c>
      <c r="D4591" s="68" t="s">
        <v>271</v>
      </c>
      <c r="E4591" s="68" t="s">
        <v>531</v>
      </c>
      <c r="F4591" s="68" t="s">
        <v>360</v>
      </c>
      <c r="G4591" s="68" t="s">
        <v>81</v>
      </c>
      <c r="H4591" s="68" t="s">
        <v>402</v>
      </c>
      <c r="I4591" s="68" t="s">
        <v>657</v>
      </c>
      <c r="J4591" s="65">
        <v>0</v>
      </c>
      <c r="K4591" s="65">
        <v>1</v>
      </c>
      <c r="L4591" s="65">
        <v>539</v>
      </c>
      <c r="M4591" s="65" t="s">
        <v>510</v>
      </c>
    </row>
    <row r="4592" spans="1:13" ht="12.75" customHeight="1">
      <c r="A4592" s="65" t="str">
        <f>IF(ROW()=1,"KEY",IF(ISNA(VLOOKUP(B4592,車名対応マスタ!B:D,3,FALSE)),"",IF(VLOOKUP(B4592,車名対応マスタ!B:D,3,FALSE)="","",$D4592&amp;" "&amp;IF($G4592="9","J","O")&amp;" "&amp;$I4592&amp;" "&amp;IF($I4592&lt;=TEXT(★完成資料!$A$1,"yyyymm"),TEXT(★完成資料!$A$1,"yyyymm"),"999999")&amp; " " &amp; LEFT(F4592 &amp; "          ",10))))</f>
        <v xml:space="preserve">L J 202201 yyyy00 HV        </v>
      </c>
      <c r="B4592" s="68" t="s">
        <v>229</v>
      </c>
      <c r="C4592" s="68" t="s">
        <v>466</v>
      </c>
      <c r="D4592" s="68" t="s">
        <v>271</v>
      </c>
      <c r="E4592" s="68" t="s">
        <v>531</v>
      </c>
      <c r="F4592" s="68" t="s">
        <v>360</v>
      </c>
      <c r="G4592" s="68" t="s">
        <v>82</v>
      </c>
      <c r="H4592" s="68" t="s">
        <v>403</v>
      </c>
      <c r="I4592" s="68" t="s">
        <v>639</v>
      </c>
      <c r="J4592" s="65">
        <v>400</v>
      </c>
      <c r="K4592" s="65">
        <v>902</v>
      </c>
      <c r="L4592" s="65">
        <v>930</v>
      </c>
      <c r="M4592" s="65" t="s">
        <v>249</v>
      </c>
    </row>
    <row r="4593" spans="1:13" ht="12.75" customHeight="1">
      <c r="A4593" s="65" t="str">
        <f>IF(ROW()=1,"KEY",IF(ISNA(VLOOKUP(B4593,車名対応マスタ!B:D,3,FALSE)),"",IF(VLOOKUP(B4593,車名対応マスタ!B:D,3,FALSE)="","",$D4593&amp;" "&amp;IF($G4593="9","J","O")&amp;" "&amp;$I4593&amp;" "&amp;IF($I4593&lt;=TEXT(★完成資料!$A$1,"yyyymm"),TEXT(★完成資料!$A$1,"yyyymm"),"999999")&amp; " " &amp; LEFT(F4593 &amp; "          ",10))))</f>
        <v xml:space="preserve">L J 202202 yyyy00 HV        </v>
      </c>
      <c r="B4593" s="68" t="s">
        <v>229</v>
      </c>
      <c r="C4593" s="68" t="s">
        <v>466</v>
      </c>
      <c r="D4593" s="68" t="s">
        <v>271</v>
      </c>
      <c r="E4593" s="68" t="s">
        <v>531</v>
      </c>
      <c r="F4593" s="68" t="s">
        <v>360</v>
      </c>
      <c r="G4593" s="68" t="s">
        <v>82</v>
      </c>
      <c r="H4593" s="68" t="s">
        <v>403</v>
      </c>
      <c r="I4593" s="68" t="s">
        <v>640</v>
      </c>
      <c r="J4593" s="65">
        <v>336</v>
      </c>
      <c r="K4593" s="65">
        <v>612</v>
      </c>
      <c r="L4593" s="65">
        <v>930</v>
      </c>
      <c r="M4593" s="65" t="s">
        <v>249</v>
      </c>
    </row>
    <row r="4594" spans="1:13" ht="12.75" customHeight="1">
      <c r="A4594" s="65" t="str">
        <f>IF(ROW()=1,"KEY",IF(ISNA(VLOOKUP(B4594,車名対応マスタ!B:D,3,FALSE)),"",IF(VLOOKUP(B4594,車名対応マスタ!B:D,3,FALSE)="","",$D4594&amp;" "&amp;IF($G4594="9","J","O")&amp;" "&amp;$I4594&amp;" "&amp;IF($I4594&lt;=TEXT(★完成資料!$A$1,"yyyymm"),TEXT(★完成資料!$A$1,"yyyymm"),"999999")&amp; " " &amp; LEFT(F4594 &amp; "          ",10))))</f>
        <v xml:space="preserve">L J 202203 yyyy00 HV        </v>
      </c>
      <c r="B4594" s="68" t="s">
        <v>229</v>
      </c>
      <c r="C4594" s="68" t="s">
        <v>466</v>
      </c>
      <c r="D4594" s="68" t="s">
        <v>271</v>
      </c>
      <c r="E4594" s="68" t="s">
        <v>531</v>
      </c>
      <c r="F4594" s="68" t="s">
        <v>360</v>
      </c>
      <c r="G4594" s="68" t="s">
        <v>82</v>
      </c>
      <c r="H4594" s="68" t="s">
        <v>403</v>
      </c>
      <c r="I4594" s="68" t="s">
        <v>641</v>
      </c>
      <c r="J4594" s="65">
        <v>507</v>
      </c>
      <c r="K4594" s="65">
        <v>784</v>
      </c>
      <c r="L4594" s="65">
        <v>930</v>
      </c>
      <c r="M4594" s="65" t="s">
        <v>249</v>
      </c>
    </row>
    <row r="4595" spans="1:13" ht="12.75" customHeight="1">
      <c r="A4595" s="65" t="str">
        <f>IF(ROW()=1,"KEY",IF(ISNA(VLOOKUP(B4595,車名対応マスタ!B:D,3,FALSE)),"",IF(VLOOKUP(B4595,車名対応マスタ!B:D,3,FALSE)="","",$D4595&amp;" "&amp;IF($G4595="9","J","O")&amp;" "&amp;$I4595&amp;" "&amp;IF($I4595&lt;=TEXT(★完成資料!$A$1,"yyyymm"),TEXT(★完成資料!$A$1,"yyyymm"),"999999")&amp; " " &amp; LEFT(F4595 &amp; "          ",10))))</f>
        <v xml:space="preserve">L J 202204 yyyy00 HV        </v>
      </c>
      <c r="B4595" s="68" t="s">
        <v>229</v>
      </c>
      <c r="C4595" s="68" t="s">
        <v>466</v>
      </c>
      <c r="D4595" s="68" t="s">
        <v>271</v>
      </c>
      <c r="E4595" s="68" t="s">
        <v>531</v>
      </c>
      <c r="F4595" s="68" t="s">
        <v>360</v>
      </c>
      <c r="G4595" s="68" t="s">
        <v>82</v>
      </c>
      <c r="H4595" s="68" t="s">
        <v>403</v>
      </c>
      <c r="I4595" s="68" t="s">
        <v>642</v>
      </c>
      <c r="J4595" s="65">
        <v>368</v>
      </c>
      <c r="K4595" s="65">
        <v>734</v>
      </c>
      <c r="L4595" s="65">
        <v>930</v>
      </c>
      <c r="M4595" s="65" t="s">
        <v>249</v>
      </c>
    </row>
    <row r="4596" spans="1:13" ht="12.75" customHeight="1">
      <c r="A4596" s="65" t="str">
        <f>IF(ROW()=1,"KEY",IF(ISNA(VLOOKUP(B4596,車名対応マスタ!B:D,3,FALSE)),"",IF(VLOOKUP(B4596,車名対応マスタ!B:D,3,FALSE)="","",$D4596&amp;" "&amp;IF($G4596="9","J","O")&amp;" "&amp;$I4596&amp;" "&amp;IF($I4596&lt;=TEXT(★完成資料!$A$1,"yyyymm"),TEXT(★完成資料!$A$1,"yyyymm"),"999999")&amp; " " &amp; LEFT(F4596 &amp; "          ",10))))</f>
        <v xml:space="preserve">L J 202205 yyyy00 HV        </v>
      </c>
      <c r="B4596" s="68" t="s">
        <v>229</v>
      </c>
      <c r="C4596" s="68" t="s">
        <v>466</v>
      </c>
      <c r="D4596" s="68" t="s">
        <v>271</v>
      </c>
      <c r="E4596" s="68" t="s">
        <v>531</v>
      </c>
      <c r="F4596" s="68" t="s">
        <v>360</v>
      </c>
      <c r="G4596" s="68" t="s">
        <v>82</v>
      </c>
      <c r="H4596" s="68" t="s">
        <v>403</v>
      </c>
      <c r="I4596" s="68" t="s">
        <v>647</v>
      </c>
      <c r="J4596" s="65">
        <v>284</v>
      </c>
      <c r="K4596" s="65">
        <v>768</v>
      </c>
      <c r="L4596" s="65">
        <v>930</v>
      </c>
      <c r="M4596" s="65" t="s">
        <v>249</v>
      </c>
    </row>
    <row r="4597" spans="1:13" ht="12.75" customHeight="1">
      <c r="A4597" s="65" t="str">
        <f>IF(ROW()=1,"KEY",IF(ISNA(VLOOKUP(B4597,車名対応マスタ!B:D,3,FALSE)),"",IF(VLOOKUP(B4597,車名対応マスタ!B:D,3,FALSE)="","",$D4597&amp;" "&amp;IF($G4597="9","J","O")&amp;" "&amp;$I4597&amp;" "&amp;IF($I4597&lt;=TEXT(★完成資料!$A$1,"yyyymm"),TEXT(★完成資料!$A$1,"yyyymm"),"999999")&amp; " " &amp; LEFT(F4597 &amp; "          ",10))))</f>
        <v xml:space="preserve">L J 202206 yyyy00 HV        </v>
      </c>
      <c r="B4597" s="68" t="s">
        <v>229</v>
      </c>
      <c r="C4597" s="68" t="s">
        <v>466</v>
      </c>
      <c r="D4597" s="68" t="s">
        <v>271</v>
      </c>
      <c r="E4597" s="68" t="s">
        <v>531</v>
      </c>
      <c r="F4597" s="68" t="s">
        <v>360</v>
      </c>
      <c r="G4597" s="68" t="s">
        <v>82</v>
      </c>
      <c r="H4597" s="68" t="s">
        <v>403</v>
      </c>
      <c r="I4597" s="68" t="s">
        <v>652</v>
      </c>
      <c r="J4597" s="65">
        <v>283</v>
      </c>
      <c r="K4597" s="65">
        <v>911</v>
      </c>
      <c r="L4597" s="65">
        <v>930</v>
      </c>
      <c r="M4597" s="65" t="s">
        <v>249</v>
      </c>
    </row>
    <row r="4598" spans="1:13" ht="12.75" customHeight="1">
      <c r="A4598" s="65" t="str">
        <f>IF(ROW()=1,"KEY",IF(ISNA(VLOOKUP(B4598,車名対応マスタ!B:D,3,FALSE)),"",IF(VLOOKUP(B4598,車名対応マスタ!B:D,3,FALSE)="","",$D4598&amp;" "&amp;IF($G4598="9","J","O")&amp;" "&amp;$I4598&amp;" "&amp;IF($I4598&lt;=TEXT(★完成資料!$A$1,"yyyymm"),TEXT(★完成資料!$A$1,"yyyymm"),"999999")&amp; " " &amp; LEFT(F4598 &amp; "          ",10))))</f>
        <v xml:space="preserve">L J 202207 yyyy00 HV        </v>
      </c>
      <c r="B4598" s="68" t="s">
        <v>229</v>
      </c>
      <c r="C4598" s="68" t="s">
        <v>466</v>
      </c>
      <c r="D4598" s="68" t="s">
        <v>271</v>
      </c>
      <c r="E4598" s="68" t="s">
        <v>531</v>
      </c>
      <c r="F4598" s="68" t="s">
        <v>360</v>
      </c>
      <c r="G4598" s="68" t="s">
        <v>82</v>
      </c>
      <c r="H4598" s="68" t="s">
        <v>403</v>
      </c>
      <c r="I4598" s="68" t="s">
        <v>655</v>
      </c>
      <c r="J4598" s="65">
        <v>340</v>
      </c>
      <c r="K4598" s="65">
        <v>873</v>
      </c>
      <c r="L4598" s="65">
        <v>930</v>
      </c>
      <c r="M4598" s="65" t="s">
        <v>249</v>
      </c>
    </row>
    <row r="4599" spans="1:13" ht="12.75" customHeight="1">
      <c r="A4599" s="65" t="str">
        <f>IF(ROW()=1,"KEY",IF(ISNA(VLOOKUP(B4599,車名対応マスタ!B:D,3,FALSE)),"",IF(VLOOKUP(B4599,車名対応マスタ!B:D,3,FALSE)="","",$D4599&amp;" "&amp;IF($G4599="9","J","O")&amp;" "&amp;$I4599&amp;" "&amp;IF($I4599&lt;=TEXT(★完成資料!$A$1,"yyyymm"),TEXT(★完成資料!$A$1,"yyyymm"),"999999")&amp; " " &amp; LEFT(F4599 &amp; "          ",10))))</f>
        <v xml:space="preserve">L J 202208 yyyy00 HV        </v>
      </c>
      <c r="B4599" s="68" t="s">
        <v>229</v>
      </c>
      <c r="C4599" s="68" t="s">
        <v>466</v>
      </c>
      <c r="D4599" s="68" t="s">
        <v>271</v>
      </c>
      <c r="E4599" s="68" t="s">
        <v>531</v>
      </c>
      <c r="F4599" s="68" t="s">
        <v>360</v>
      </c>
      <c r="G4599" s="68" t="s">
        <v>82</v>
      </c>
      <c r="H4599" s="68" t="s">
        <v>403</v>
      </c>
      <c r="I4599" s="68" t="s">
        <v>656</v>
      </c>
      <c r="J4599" s="65">
        <v>210</v>
      </c>
      <c r="K4599" s="65">
        <v>683</v>
      </c>
      <c r="L4599" s="65">
        <v>930</v>
      </c>
      <c r="M4599" s="65" t="s">
        <v>249</v>
      </c>
    </row>
    <row r="4600" spans="1:13" ht="12.75" customHeight="1">
      <c r="A4600" s="65" t="str">
        <f>IF(ROW()=1,"KEY",IF(ISNA(VLOOKUP(B4600,車名対応マスタ!B:D,3,FALSE)),"",IF(VLOOKUP(B4600,車名対応マスタ!B:D,3,FALSE)="","",$D4600&amp;" "&amp;IF($G4600="9","J","O")&amp;" "&amp;$I4600&amp;" "&amp;IF($I4600&lt;=TEXT(★完成資料!$A$1,"yyyymm"),TEXT(★完成資料!$A$1,"yyyymm"),"999999")&amp; " " &amp; LEFT(F4600 &amp; "          ",10))))</f>
        <v xml:space="preserve">L J 202209 yyyy00 HV        </v>
      </c>
      <c r="B4600" s="68" t="s">
        <v>229</v>
      </c>
      <c r="C4600" s="68" t="s">
        <v>466</v>
      </c>
      <c r="D4600" s="68" t="s">
        <v>271</v>
      </c>
      <c r="E4600" s="68" t="s">
        <v>531</v>
      </c>
      <c r="F4600" s="68" t="s">
        <v>360</v>
      </c>
      <c r="G4600" s="68" t="s">
        <v>82</v>
      </c>
      <c r="H4600" s="68" t="s">
        <v>403</v>
      </c>
      <c r="I4600" s="68" t="s">
        <v>657</v>
      </c>
      <c r="J4600" s="65">
        <v>519</v>
      </c>
      <c r="K4600" s="65">
        <v>472</v>
      </c>
      <c r="L4600" s="65">
        <v>930</v>
      </c>
      <c r="M4600" s="65" t="s">
        <v>249</v>
      </c>
    </row>
    <row r="4601" spans="1:13" ht="12.75" customHeight="1">
      <c r="A4601" s="65" t="str">
        <f>IF(ROW()=1,"KEY",IF(ISNA(VLOOKUP(B4601,車名対応マスタ!B:D,3,FALSE)),"",IF(VLOOKUP(B4601,車名対応マスタ!B:D,3,FALSE)="","",$D4601&amp;" "&amp;IF($G4601="9","J","O")&amp;" "&amp;$I4601&amp;" "&amp;IF($I4601&lt;=TEXT(★完成資料!$A$1,"yyyymm"),TEXT(★完成資料!$A$1,"yyyymm"),"999999")&amp; " " &amp; LEFT(F4601 &amp; "          ",10))))</f>
        <v xml:space="preserve">L J 202210 yyyy00 HV        </v>
      </c>
      <c r="B4601" s="68" t="s">
        <v>229</v>
      </c>
      <c r="C4601" s="68" t="s">
        <v>466</v>
      </c>
      <c r="D4601" s="68" t="s">
        <v>271</v>
      </c>
      <c r="E4601" s="68" t="s">
        <v>531</v>
      </c>
      <c r="F4601" s="68" t="s">
        <v>360</v>
      </c>
      <c r="G4601" s="68" t="s">
        <v>82</v>
      </c>
      <c r="H4601" s="68" t="s">
        <v>403</v>
      </c>
      <c r="I4601" s="68" t="s">
        <v>663</v>
      </c>
      <c r="J4601" s="65">
        <v>306</v>
      </c>
      <c r="K4601" s="65">
        <v>527</v>
      </c>
      <c r="L4601" s="65">
        <v>930</v>
      </c>
      <c r="M4601" s="65" t="s">
        <v>249</v>
      </c>
    </row>
    <row r="4602" spans="1:13" ht="12.75" customHeight="1">
      <c r="A4602" s="65" t="str">
        <f>IF(ROW()=1,"KEY",IF(ISNA(VLOOKUP(B4602,車名対応マスタ!B:D,3,FALSE)),"",IF(VLOOKUP(B4602,車名対応マスタ!B:D,3,FALSE)="","",$D4602&amp;" "&amp;IF($G4602="9","J","O")&amp;" "&amp;$I4602&amp;" "&amp;IF($I4602&lt;=TEXT(★完成資料!$A$1,"yyyymm"),TEXT(★完成資料!$A$1,"yyyymm"),"999999")&amp; " " &amp; LEFT(F4602 &amp; "          ",10))))</f>
        <v xml:space="preserve">T O 202201 yyyy00 MHV       </v>
      </c>
      <c r="B4602" s="68" t="s">
        <v>320</v>
      </c>
      <c r="C4602" s="68" t="s">
        <v>467</v>
      </c>
      <c r="D4602" s="68" t="s">
        <v>287</v>
      </c>
      <c r="E4602" s="68" t="s">
        <v>359</v>
      </c>
      <c r="F4602" s="68" t="s">
        <v>209</v>
      </c>
      <c r="G4602" s="68" t="s">
        <v>78</v>
      </c>
      <c r="H4602" s="68" t="s">
        <v>384</v>
      </c>
      <c r="I4602" s="68" t="s">
        <v>639</v>
      </c>
      <c r="J4602" s="65">
        <v>27</v>
      </c>
      <c r="K4602" s="65">
        <v>120</v>
      </c>
      <c r="L4602" s="65">
        <v>709</v>
      </c>
      <c r="M4602" s="65" t="s">
        <v>391</v>
      </c>
    </row>
    <row r="4603" spans="1:13" ht="12.75" customHeight="1">
      <c r="A4603" s="65" t="str">
        <f>IF(ROW()=1,"KEY",IF(ISNA(VLOOKUP(B4603,車名対応マスタ!B:D,3,FALSE)),"",IF(VLOOKUP(B4603,車名対応マスタ!B:D,3,FALSE)="","",$D4603&amp;" "&amp;IF($G4603="9","J","O")&amp;" "&amp;$I4603&amp;" "&amp;IF($I4603&lt;=TEXT(★完成資料!$A$1,"yyyymm"),TEXT(★完成資料!$A$1,"yyyymm"),"999999")&amp; " " &amp; LEFT(F4603 &amp; "          ",10))))</f>
        <v xml:space="preserve">T O 202202 yyyy00 MHV       </v>
      </c>
      <c r="B4603" s="68" t="s">
        <v>320</v>
      </c>
      <c r="C4603" s="68" t="s">
        <v>467</v>
      </c>
      <c r="D4603" s="68" t="s">
        <v>287</v>
      </c>
      <c r="E4603" s="68" t="s">
        <v>359</v>
      </c>
      <c r="F4603" s="68" t="s">
        <v>209</v>
      </c>
      <c r="G4603" s="68" t="s">
        <v>78</v>
      </c>
      <c r="H4603" s="68" t="s">
        <v>384</v>
      </c>
      <c r="I4603" s="68" t="s">
        <v>640</v>
      </c>
      <c r="J4603" s="65">
        <v>0</v>
      </c>
      <c r="K4603" s="65">
        <v>114</v>
      </c>
      <c r="L4603" s="65">
        <v>709</v>
      </c>
      <c r="M4603" s="65" t="s">
        <v>391</v>
      </c>
    </row>
    <row r="4604" spans="1:13" ht="12.75" customHeight="1">
      <c r="A4604" s="65" t="str">
        <f>IF(ROW()=1,"KEY",IF(ISNA(VLOOKUP(B4604,車名対応マスタ!B:D,3,FALSE)),"",IF(VLOOKUP(B4604,車名対応マスタ!B:D,3,FALSE)="","",$D4604&amp;" "&amp;IF($G4604="9","J","O")&amp;" "&amp;$I4604&amp;" "&amp;IF($I4604&lt;=TEXT(★完成資料!$A$1,"yyyymm"),TEXT(★完成資料!$A$1,"yyyymm"),"999999")&amp; " " &amp; LEFT(F4604 &amp; "          ",10))))</f>
        <v xml:space="preserve">T O 202203 yyyy00 MHV       </v>
      </c>
      <c r="B4604" s="68" t="s">
        <v>320</v>
      </c>
      <c r="C4604" s="68" t="s">
        <v>467</v>
      </c>
      <c r="D4604" s="68" t="s">
        <v>287</v>
      </c>
      <c r="E4604" s="68" t="s">
        <v>359</v>
      </c>
      <c r="F4604" s="68" t="s">
        <v>209</v>
      </c>
      <c r="G4604" s="68" t="s">
        <v>78</v>
      </c>
      <c r="H4604" s="68" t="s">
        <v>384</v>
      </c>
      <c r="I4604" s="68" t="s">
        <v>641</v>
      </c>
      <c r="K4604" s="65">
        <v>132</v>
      </c>
      <c r="L4604" s="65">
        <v>709</v>
      </c>
      <c r="M4604" s="65" t="s">
        <v>391</v>
      </c>
    </row>
    <row r="4605" spans="1:13" ht="12.75" customHeight="1">
      <c r="A4605" s="65" t="str">
        <f>IF(ROW()=1,"KEY",IF(ISNA(VLOOKUP(B4605,車名対応マスタ!B:D,3,FALSE)),"",IF(VLOOKUP(B4605,車名対応マスタ!B:D,3,FALSE)="","",$D4605&amp;" "&amp;IF($G4605="9","J","O")&amp;" "&amp;$I4605&amp;" "&amp;IF($I4605&lt;=TEXT(★完成資料!$A$1,"yyyymm"),TEXT(★完成資料!$A$1,"yyyymm"),"999999")&amp; " " &amp; LEFT(F4605 &amp; "          ",10))))</f>
        <v xml:space="preserve">T O 202204 yyyy00 MHV       </v>
      </c>
      <c r="B4605" s="68" t="s">
        <v>320</v>
      </c>
      <c r="C4605" s="68" t="s">
        <v>467</v>
      </c>
      <c r="D4605" s="68" t="s">
        <v>287</v>
      </c>
      <c r="E4605" s="68" t="s">
        <v>359</v>
      </c>
      <c r="F4605" s="68" t="s">
        <v>209</v>
      </c>
      <c r="G4605" s="68" t="s">
        <v>78</v>
      </c>
      <c r="H4605" s="68" t="s">
        <v>384</v>
      </c>
      <c r="I4605" s="68" t="s">
        <v>642</v>
      </c>
      <c r="J4605" s="65">
        <v>0</v>
      </c>
      <c r="K4605" s="65">
        <v>130</v>
      </c>
      <c r="L4605" s="65">
        <v>709</v>
      </c>
      <c r="M4605" s="65" t="s">
        <v>391</v>
      </c>
    </row>
    <row r="4606" spans="1:13" ht="12.75" customHeight="1">
      <c r="A4606" s="65" t="str">
        <f>IF(ROW()=1,"KEY",IF(ISNA(VLOOKUP(B4606,車名対応マスタ!B:D,3,FALSE)),"",IF(VLOOKUP(B4606,車名対応マスタ!B:D,3,FALSE)="","",$D4606&amp;" "&amp;IF($G4606="9","J","O")&amp;" "&amp;$I4606&amp;" "&amp;IF($I4606&lt;=TEXT(★完成資料!$A$1,"yyyymm"),TEXT(★完成資料!$A$1,"yyyymm"),"999999")&amp; " " &amp; LEFT(F4606 &amp; "          ",10))))</f>
        <v xml:space="preserve">T O 202205 yyyy00 MHV       </v>
      </c>
      <c r="B4606" s="68" t="s">
        <v>320</v>
      </c>
      <c r="C4606" s="68" t="s">
        <v>467</v>
      </c>
      <c r="D4606" s="68" t="s">
        <v>287</v>
      </c>
      <c r="E4606" s="68" t="s">
        <v>359</v>
      </c>
      <c r="F4606" s="68" t="s">
        <v>209</v>
      </c>
      <c r="G4606" s="68" t="s">
        <v>78</v>
      </c>
      <c r="H4606" s="68" t="s">
        <v>384</v>
      </c>
      <c r="I4606" s="68" t="s">
        <v>647</v>
      </c>
      <c r="J4606" s="65">
        <v>0</v>
      </c>
      <c r="K4606" s="65">
        <v>40</v>
      </c>
      <c r="L4606" s="65">
        <v>709</v>
      </c>
      <c r="M4606" s="65" t="s">
        <v>391</v>
      </c>
    </row>
    <row r="4607" spans="1:13" ht="12.75" customHeight="1">
      <c r="A4607" s="65" t="str">
        <f>IF(ROW()=1,"KEY",IF(ISNA(VLOOKUP(B4607,車名対応マスタ!B:D,3,FALSE)),"",IF(VLOOKUP(B4607,車名対応マスタ!B:D,3,FALSE)="","",$D4607&amp;" "&amp;IF($G4607="9","J","O")&amp;" "&amp;$I4607&amp;" "&amp;IF($I4607&lt;=TEXT(★完成資料!$A$1,"yyyymm"),TEXT(★完成資料!$A$1,"yyyymm"),"999999")&amp; " " &amp; LEFT(F4607 &amp; "          ",10))))</f>
        <v xml:space="preserve">T O 202206 yyyy00 MHV       </v>
      </c>
      <c r="B4607" s="68" t="s">
        <v>320</v>
      </c>
      <c r="C4607" s="68" t="s">
        <v>467</v>
      </c>
      <c r="D4607" s="68" t="s">
        <v>287</v>
      </c>
      <c r="E4607" s="68" t="s">
        <v>359</v>
      </c>
      <c r="F4607" s="68" t="s">
        <v>209</v>
      </c>
      <c r="G4607" s="68" t="s">
        <v>78</v>
      </c>
      <c r="H4607" s="68" t="s">
        <v>384</v>
      </c>
      <c r="I4607" s="68" t="s">
        <v>652</v>
      </c>
      <c r="J4607" s="65">
        <v>0</v>
      </c>
      <c r="K4607" s="65">
        <v>164</v>
      </c>
      <c r="L4607" s="65">
        <v>709</v>
      </c>
      <c r="M4607" s="65" t="s">
        <v>391</v>
      </c>
    </row>
    <row r="4608" spans="1:13" ht="12.75" customHeight="1">
      <c r="A4608" s="65" t="str">
        <f>IF(ROW()=1,"KEY",IF(ISNA(VLOOKUP(B4608,車名対応マスタ!B:D,3,FALSE)),"",IF(VLOOKUP(B4608,車名対応マスタ!B:D,3,FALSE)="","",$D4608&amp;" "&amp;IF($G4608="9","J","O")&amp;" "&amp;$I4608&amp;" "&amp;IF($I4608&lt;=TEXT(★完成資料!$A$1,"yyyymm"),TEXT(★完成資料!$A$1,"yyyymm"),"999999")&amp; " " &amp; LEFT(F4608 &amp; "          ",10))))</f>
        <v xml:space="preserve">T O 202207 yyyy00 MHV       </v>
      </c>
      <c r="B4608" s="68" t="s">
        <v>320</v>
      </c>
      <c r="C4608" s="68" t="s">
        <v>467</v>
      </c>
      <c r="D4608" s="68" t="s">
        <v>287</v>
      </c>
      <c r="E4608" s="68" t="s">
        <v>359</v>
      </c>
      <c r="F4608" s="68" t="s">
        <v>209</v>
      </c>
      <c r="G4608" s="68" t="s">
        <v>78</v>
      </c>
      <c r="H4608" s="68" t="s">
        <v>384</v>
      </c>
      <c r="I4608" s="68" t="s">
        <v>655</v>
      </c>
      <c r="J4608" s="65">
        <v>0</v>
      </c>
      <c r="K4608" s="65">
        <v>119</v>
      </c>
      <c r="L4608" s="65">
        <v>709</v>
      </c>
      <c r="M4608" s="65" t="s">
        <v>391</v>
      </c>
    </row>
    <row r="4609" spans="1:13" ht="12.75" customHeight="1">
      <c r="A4609" s="65" t="str">
        <f>IF(ROW()=1,"KEY",IF(ISNA(VLOOKUP(B4609,車名対応マスタ!B:D,3,FALSE)),"",IF(VLOOKUP(B4609,車名対応マスタ!B:D,3,FALSE)="","",$D4609&amp;" "&amp;IF($G4609="9","J","O")&amp;" "&amp;$I4609&amp;" "&amp;IF($I4609&lt;=TEXT(★完成資料!$A$1,"yyyymm"),TEXT(★完成資料!$A$1,"yyyymm"),"999999")&amp; " " &amp; LEFT(F4609 &amp; "          ",10))))</f>
        <v xml:space="preserve">T O 202208 yyyy00 MHV       </v>
      </c>
      <c r="B4609" s="68" t="s">
        <v>320</v>
      </c>
      <c r="C4609" s="68" t="s">
        <v>467</v>
      </c>
      <c r="D4609" s="68" t="s">
        <v>287</v>
      </c>
      <c r="E4609" s="68" t="s">
        <v>359</v>
      </c>
      <c r="F4609" s="68" t="s">
        <v>209</v>
      </c>
      <c r="G4609" s="68" t="s">
        <v>78</v>
      </c>
      <c r="H4609" s="68" t="s">
        <v>384</v>
      </c>
      <c r="I4609" s="68" t="s">
        <v>656</v>
      </c>
      <c r="J4609" s="65">
        <v>0</v>
      </c>
      <c r="K4609" s="65">
        <v>131</v>
      </c>
      <c r="L4609" s="65">
        <v>709</v>
      </c>
      <c r="M4609" s="65" t="s">
        <v>391</v>
      </c>
    </row>
    <row r="4610" spans="1:13" ht="12.75" customHeight="1">
      <c r="A4610" s="65" t="str">
        <f>IF(ROW()=1,"KEY",IF(ISNA(VLOOKUP(B4610,車名対応マスタ!B:D,3,FALSE)),"",IF(VLOOKUP(B4610,車名対応マスタ!B:D,3,FALSE)="","",$D4610&amp;" "&amp;IF($G4610="9","J","O")&amp;" "&amp;$I4610&amp;" "&amp;IF($I4610&lt;=TEXT(★完成資料!$A$1,"yyyymm"),TEXT(★完成資料!$A$1,"yyyymm"),"999999")&amp; " " &amp; LEFT(F4610 &amp; "          ",10))))</f>
        <v xml:space="preserve">T O 202209 yyyy00 MHV       </v>
      </c>
      <c r="B4610" s="68" t="s">
        <v>320</v>
      </c>
      <c r="C4610" s="68" t="s">
        <v>467</v>
      </c>
      <c r="D4610" s="68" t="s">
        <v>287</v>
      </c>
      <c r="E4610" s="68" t="s">
        <v>359</v>
      </c>
      <c r="F4610" s="68" t="s">
        <v>209</v>
      </c>
      <c r="G4610" s="68" t="s">
        <v>78</v>
      </c>
      <c r="H4610" s="68" t="s">
        <v>384</v>
      </c>
      <c r="I4610" s="68" t="s">
        <v>657</v>
      </c>
      <c r="J4610" s="65">
        <v>0</v>
      </c>
      <c r="K4610" s="65">
        <v>178</v>
      </c>
      <c r="L4610" s="65">
        <v>709</v>
      </c>
      <c r="M4610" s="65" t="s">
        <v>391</v>
      </c>
    </row>
    <row r="4611" spans="1:13" ht="12.75" customHeight="1">
      <c r="A4611" s="65" t="str">
        <f>IF(ROW()=1,"KEY",IF(ISNA(VLOOKUP(B4611,車名対応マスタ!B:D,3,FALSE)),"",IF(VLOOKUP(B4611,車名対応マスタ!B:D,3,FALSE)="","",$D4611&amp;" "&amp;IF($G4611="9","J","O")&amp;" "&amp;$I4611&amp;" "&amp;IF($I4611&lt;=TEXT(★完成資料!$A$1,"yyyymm"),TEXT(★完成資料!$A$1,"yyyymm"),"999999")&amp; " " &amp; LEFT(F4611 &amp; "          ",10))))</f>
        <v xml:space="preserve">T O 202210 yyyy00 MHV       </v>
      </c>
      <c r="B4611" s="68" t="s">
        <v>320</v>
      </c>
      <c r="C4611" s="68" t="s">
        <v>467</v>
      </c>
      <c r="D4611" s="68" t="s">
        <v>287</v>
      </c>
      <c r="E4611" s="68" t="s">
        <v>359</v>
      </c>
      <c r="F4611" s="68" t="s">
        <v>209</v>
      </c>
      <c r="G4611" s="68" t="s">
        <v>78</v>
      </c>
      <c r="H4611" s="68" t="s">
        <v>384</v>
      </c>
      <c r="I4611" s="68" t="s">
        <v>663</v>
      </c>
      <c r="J4611" s="65">
        <v>0</v>
      </c>
      <c r="K4611" s="65">
        <v>149</v>
      </c>
      <c r="L4611" s="65">
        <v>709</v>
      </c>
      <c r="M4611" s="65" t="s">
        <v>391</v>
      </c>
    </row>
    <row r="4612" spans="1:13" ht="12.75" customHeight="1">
      <c r="A4612" s="65" t="str">
        <f>IF(ROW()=1,"KEY",IF(ISNA(VLOOKUP(B4612,車名対応マスタ!B:D,3,FALSE)),"",IF(VLOOKUP(B4612,車名対応マスタ!B:D,3,FALSE)="","",$D4612&amp;" "&amp;IF($G4612="9","J","O")&amp;" "&amp;$I4612&amp;" "&amp;IF($I4612&lt;=TEXT(★完成資料!$A$1,"yyyymm"),TEXT(★完成資料!$A$1,"yyyymm"),"999999")&amp; " " &amp; LEFT(F4612 &amp; "          ",10))))</f>
        <v xml:space="preserve">L O 202201 yyyy00 HV        </v>
      </c>
      <c r="B4612" s="68" t="s">
        <v>321</v>
      </c>
      <c r="C4612" s="68" t="s">
        <v>468</v>
      </c>
      <c r="D4612" s="68" t="s">
        <v>271</v>
      </c>
      <c r="E4612" s="68" t="s">
        <v>531</v>
      </c>
      <c r="F4612" s="68" t="s">
        <v>360</v>
      </c>
      <c r="G4612" s="68" t="s">
        <v>75</v>
      </c>
      <c r="H4612" s="68" t="s">
        <v>246</v>
      </c>
      <c r="I4612" s="68" t="s">
        <v>639</v>
      </c>
      <c r="J4612" s="65">
        <v>995</v>
      </c>
      <c r="K4612" s="65">
        <v>981</v>
      </c>
      <c r="L4612" s="65">
        <v>104</v>
      </c>
      <c r="M4612" s="65" t="s">
        <v>361</v>
      </c>
    </row>
    <row r="4613" spans="1:13" ht="12.75" customHeight="1">
      <c r="A4613" s="65" t="str">
        <f>IF(ROW()=1,"KEY",IF(ISNA(VLOOKUP(B4613,車名対応マスタ!B:D,3,FALSE)),"",IF(VLOOKUP(B4613,車名対応マスタ!B:D,3,FALSE)="","",$D4613&amp;" "&amp;IF($G4613="9","J","O")&amp;" "&amp;$I4613&amp;" "&amp;IF($I4613&lt;=TEXT(★完成資料!$A$1,"yyyymm"),TEXT(★完成資料!$A$1,"yyyymm"),"999999")&amp; " " &amp; LEFT(F4613 &amp; "          ",10))))</f>
        <v xml:space="preserve">L O 202202 yyyy00 HV        </v>
      </c>
      <c r="B4613" s="68" t="s">
        <v>321</v>
      </c>
      <c r="C4613" s="68" t="s">
        <v>468</v>
      </c>
      <c r="D4613" s="68" t="s">
        <v>271</v>
      </c>
      <c r="E4613" s="68" t="s">
        <v>531</v>
      </c>
      <c r="F4613" s="68" t="s">
        <v>360</v>
      </c>
      <c r="G4613" s="68" t="s">
        <v>75</v>
      </c>
      <c r="H4613" s="68" t="s">
        <v>246</v>
      </c>
      <c r="I4613" s="68" t="s">
        <v>640</v>
      </c>
      <c r="J4613" s="65">
        <v>1102</v>
      </c>
      <c r="K4613" s="65">
        <v>1390</v>
      </c>
      <c r="L4613" s="65">
        <v>104</v>
      </c>
      <c r="M4613" s="65" t="s">
        <v>361</v>
      </c>
    </row>
    <row r="4614" spans="1:13" ht="12.75" customHeight="1">
      <c r="A4614" s="65" t="str">
        <f>IF(ROW()=1,"KEY",IF(ISNA(VLOOKUP(B4614,車名対応マスタ!B:D,3,FALSE)),"",IF(VLOOKUP(B4614,車名対応マスタ!B:D,3,FALSE)="","",$D4614&amp;" "&amp;IF($G4614="9","J","O")&amp;" "&amp;$I4614&amp;" "&amp;IF($I4614&lt;=TEXT(★完成資料!$A$1,"yyyymm"),TEXT(★完成資料!$A$1,"yyyymm"),"999999")&amp; " " &amp; LEFT(F4614 &amp; "          ",10))))</f>
        <v xml:space="preserve">L O 202203 yyyy00 HV        </v>
      </c>
      <c r="B4614" s="68" t="s">
        <v>321</v>
      </c>
      <c r="C4614" s="68" t="s">
        <v>468</v>
      </c>
      <c r="D4614" s="68" t="s">
        <v>271</v>
      </c>
      <c r="E4614" s="68" t="s">
        <v>531</v>
      </c>
      <c r="F4614" s="68" t="s">
        <v>360</v>
      </c>
      <c r="G4614" s="68" t="s">
        <v>75</v>
      </c>
      <c r="H4614" s="68" t="s">
        <v>246</v>
      </c>
      <c r="I4614" s="68" t="s">
        <v>641</v>
      </c>
      <c r="J4614" s="65">
        <v>1506</v>
      </c>
      <c r="K4614" s="65">
        <v>1790</v>
      </c>
      <c r="L4614" s="65">
        <v>104</v>
      </c>
      <c r="M4614" s="65" t="s">
        <v>361</v>
      </c>
    </row>
    <row r="4615" spans="1:13" ht="12.75" customHeight="1">
      <c r="A4615" s="65" t="str">
        <f>IF(ROW()=1,"KEY",IF(ISNA(VLOOKUP(B4615,車名対応マスタ!B:D,3,FALSE)),"",IF(VLOOKUP(B4615,車名対応マスタ!B:D,3,FALSE)="","",$D4615&amp;" "&amp;IF($G4615="9","J","O")&amp;" "&amp;$I4615&amp;" "&amp;IF($I4615&lt;=TEXT(★完成資料!$A$1,"yyyymm"),TEXT(★完成資料!$A$1,"yyyymm"),"999999")&amp; " " &amp; LEFT(F4615 &amp; "          ",10))))</f>
        <v xml:space="preserve">L O 202204 yyyy00 HV        </v>
      </c>
      <c r="B4615" s="68" t="s">
        <v>321</v>
      </c>
      <c r="C4615" s="68" t="s">
        <v>468</v>
      </c>
      <c r="D4615" s="68" t="s">
        <v>271</v>
      </c>
      <c r="E4615" s="68" t="s">
        <v>531</v>
      </c>
      <c r="F4615" s="68" t="s">
        <v>360</v>
      </c>
      <c r="G4615" s="68" t="s">
        <v>75</v>
      </c>
      <c r="H4615" s="68" t="s">
        <v>246</v>
      </c>
      <c r="I4615" s="68" t="s">
        <v>642</v>
      </c>
      <c r="J4615" s="65">
        <v>1170</v>
      </c>
      <c r="K4615" s="65">
        <v>1292</v>
      </c>
      <c r="L4615" s="65">
        <v>104</v>
      </c>
      <c r="M4615" s="65" t="s">
        <v>361</v>
      </c>
    </row>
    <row r="4616" spans="1:13" ht="12.75" customHeight="1">
      <c r="A4616" s="65" t="str">
        <f>IF(ROW()=1,"KEY",IF(ISNA(VLOOKUP(B4616,車名対応マスタ!B:D,3,FALSE)),"",IF(VLOOKUP(B4616,車名対応マスタ!B:D,3,FALSE)="","",$D4616&amp;" "&amp;IF($G4616="9","J","O")&amp;" "&amp;$I4616&amp;" "&amp;IF($I4616&lt;=TEXT(★完成資料!$A$1,"yyyymm"),TEXT(★完成資料!$A$1,"yyyymm"),"999999")&amp; " " &amp; LEFT(F4616 &amp; "          ",10))))</f>
        <v xml:space="preserve">L O 202205 yyyy00 HV        </v>
      </c>
      <c r="B4616" s="68" t="s">
        <v>321</v>
      </c>
      <c r="C4616" s="68" t="s">
        <v>468</v>
      </c>
      <c r="D4616" s="68" t="s">
        <v>271</v>
      </c>
      <c r="E4616" s="68" t="s">
        <v>531</v>
      </c>
      <c r="F4616" s="68" t="s">
        <v>360</v>
      </c>
      <c r="G4616" s="68" t="s">
        <v>75</v>
      </c>
      <c r="H4616" s="68" t="s">
        <v>246</v>
      </c>
      <c r="I4616" s="68" t="s">
        <v>647</v>
      </c>
      <c r="J4616" s="65">
        <v>918</v>
      </c>
      <c r="K4616" s="65">
        <v>930</v>
      </c>
      <c r="L4616" s="65">
        <v>104</v>
      </c>
      <c r="M4616" s="65" t="s">
        <v>361</v>
      </c>
    </row>
    <row r="4617" spans="1:13" ht="12.75" customHeight="1">
      <c r="A4617" s="65" t="str">
        <f>IF(ROW()=1,"KEY",IF(ISNA(VLOOKUP(B4617,車名対応マスタ!B:D,3,FALSE)),"",IF(VLOOKUP(B4617,車名対応マスタ!B:D,3,FALSE)="","",$D4617&amp;" "&amp;IF($G4617="9","J","O")&amp;" "&amp;$I4617&amp;" "&amp;IF($I4617&lt;=TEXT(★完成資料!$A$1,"yyyymm"),TEXT(★完成資料!$A$1,"yyyymm"),"999999")&amp; " " &amp; LEFT(F4617 &amp; "          ",10))))</f>
        <v xml:space="preserve">L O 202206 yyyy00 HV        </v>
      </c>
      <c r="B4617" s="68" t="s">
        <v>321</v>
      </c>
      <c r="C4617" s="68" t="s">
        <v>468</v>
      </c>
      <c r="D4617" s="68" t="s">
        <v>271</v>
      </c>
      <c r="E4617" s="68" t="s">
        <v>531</v>
      </c>
      <c r="F4617" s="68" t="s">
        <v>360</v>
      </c>
      <c r="G4617" s="68" t="s">
        <v>75</v>
      </c>
      <c r="H4617" s="68" t="s">
        <v>246</v>
      </c>
      <c r="I4617" s="68" t="s">
        <v>652</v>
      </c>
      <c r="J4617" s="65">
        <v>1115</v>
      </c>
      <c r="K4617" s="65">
        <v>917</v>
      </c>
      <c r="L4617" s="65">
        <v>104</v>
      </c>
      <c r="M4617" s="65" t="s">
        <v>361</v>
      </c>
    </row>
    <row r="4618" spans="1:13" ht="12.75" customHeight="1">
      <c r="A4618" s="65" t="str">
        <f>IF(ROW()=1,"KEY",IF(ISNA(VLOOKUP(B4618,車名対応マスタ!B:D,3,FALSE)),"",IF(VLOOKUP(B4618,車名対応マスタ!B:D,3,FALSE)="","",$D4618&amp;" "&amp;IF($G4618="9","J","O")&amp;" "&amp;$I4618&amp;" "&amp;IF($I4618&lt;=TEXT(★完成資料!$A$1,"yyyymm"),TEXT(★完成資料!$A$1,"yyyymm"),"999999")&amp; " " &amp; LEFT(F4618 &amp; "          ",10))))</f>
        <v xml:space="preserve">L O 202207 yyyy00 HV        </v>
      </c>
      <c r="B4618" s="68" t="s">
        <v>321</v>
      </c>
      <c r="C4618" s="68" t="s">
        <v>468</v>
      </c>
      <c r="D4618" s="68" t="s">
        <v>271</v>
      </c>
      <c r="E4618" s="68" t="s">
        <v>531</v>
      </c>
      <c r="F4618" s="68" t="s">
        <v>360</v>
      </c>
      <c r="G4618" s="68" t="s">
        <v>75</v>
      </c>
      <c r="H4618" s="68" t="s">
        <v>246</v>
      </c>
      <c r="I4618" s="68" t="s">
        <v>655</v>
      </c>
      <c r="J4618" s="65">
        <v>1793</v>
      </c>
      <c r="K4618" s="65">
        <v>1345</v>
      </c>
      <c r="L4618" s="65">
        <v>104</v>
      </c>
      <c r="M4618" s="65" t="s">
        <v>361</v>
      </c>
    </row>
    <row r="4619" spans="1:13" ht="12.75" customHeight="1">
      <c r="A4619" s="65" t="str">
        <f>IF(ROW()=1,"KEY",IF(ISNA(VLOOKUP(B4619,車名対応マスタ!B:D,3,FALSE)),"",IF(VLOOKUP(B4619,車名対応マスタ!B:D,3,FALSE)="","",$D4619&amp;" "&amp;IF($G4619="9","J","O")&amp;" "&amp;$I4619&amp;" "&amp;IF($I4619&lt;=TEXT(★完成資料!$A$1,"yyyymm"),TEXT(★完成資料!$A$1,"yyyymm"),"999999")&amp; " " &amp; LEFT(F4619 &amp; "          ",10))))</f>
        <v xml:space="preserve">L O 202208 yyyy00 HV        </v>
      </c>
      <c r="B4619" s="68" t="s">
        <v>321</v>
      </c>
      <c r="C4619" s="68" t="s">
        <v>468</v>
      </c>
      <c r="D4619" s="68" t="s">
        <v>271</v>
      </c>
      <c r="E4619" s="68" t="s">
        <v>531</v>
      </c>
      <c r="F4619" s="68" t="s">
        <v>360</v>
      </c>
      <c r="G4619" s="68" t="s">
        <v>75</v>
      </c>
      <c r="H4619" s="68" t="s">
        <v>246</v>
      </c>
      <c r="I4619" s="68" t="s">
        <v>656</v>
      </c>
      <c r="J4619" s="65">
        <v>1224</v>
      </c>
      <c r="K4619" s="65">
        <v>1418</v>
      </c>
      <c r="L4619" s="65">
        <v>104</v>
      </c>
      <c r="M4619" s="65" t="s">
        <v>361</v>
      </c>
    </row>
    <row r="4620" spans="1:13" ht="12.75" customHeight="1">
      <c r="A4620" s="65" t="str">
        <f>IF(ROW()=1,"KEY",IF(ISNA(VLOOKUP(B4620,車名対応マスタ!B:D,3,FALSE)),"",IF(VLOOKUP(B4620,車名対応マスタ!B:D,3,FALSE)="","",$D4620&amp;" "&amp;IF($G4620="9","J","O")&amp;" "&amp;$I4620&amp;" "&amp;IF($I4620&lt;=TEXT(★完成資料!$A$1,"yyyymm"),TEXT(★完成資料!$A$1,"yyyymm"),"999999")&amp; " " &amp; LEFT(F4620 &amp; "          ",10))))</f>
        <v xml:space="preserve">L O 202209 yyyy00 HV        </v>
      </c>
      <c r="B4620" s="68" t="s">
        <v>321</v>
      </c>
      <c r="C4620" s="68" t="s">
        <v>468</v>
      </c>
      <c r="D4620" s="68" t="s">
        <v>271</v>
      </c>
      <c r="E4620" s="68" t="s">
        <v>531</v>
      </c>
      <c r="F4620" s="68" t="s">
        <v>360</v>
      </c>
      <c r="G4620" s="68" t="s">
        <v>75</v>
      </c>
      <c r="H4620" s="68" t="s">
        <v>246</v>
      </c>
      <c r="I4620" s="68" t="s">
        <v>657</v>
      </c>
      <c r="J4620" s="65">
        <v>1785</v>
      </c>
      <c r="K4620" s="65">
        <v>1686</v>
      </c>
      <c r="L4620" s="65">
        <v>104</v>
      </c>
      <c r="M4620" s="65" t="s">
        <v>361</v>
      </c>
    </row>
    <row r="4621" spans="1:13" ht="12.75" customHeight="1">
      <c r="A4621" s="65" t="str">
        <f>IF(ROW()=1,"KEY",IF(ISNA(VLOOKUP(B4621,車名対応マスタ!B:D,3,FALSE)),"",IF(VLOOKUP(B4621,車名対応マスタ!B:D,3,FALSE)="","",$D4621&amp;" "&amp;IF($G4621="9","J","O")&amp;" "&amp;$I4621&amp;" "&amp;IF($I4621&lt;=TEXT(★完成資料!$A$1,"yyyymm"),TEXT(★完成資料!$A$1,"yyyymm"),"999999")&amp; " " &amp; LEFT(F4621 &amp; "          ",10))))</f>
        <v xml:space="preserve">L O 202210 yyyy00 HV        </v>
      </c>
      <c r="B4621" s="68" t="s">
        <v>321</v>
      </c>
      <c r="C4621" s="68" t="s">
        <v>468</v>
      </c>
      <c r="D4621" s="68" t="s">
        <v>271</v>
      </c>
      <c r="E4621" s="68" t="s">
        <v>531</v>
      </c>
      <c r="F4621" s="68" t="s">
        <v>360</v>
      </c>
      <c r="G4621" s="68" t="s">
        <v>75</v>
      </c>
      <c r="H4621" s="68" t="s">
        <v>246</v>
      </c>
      <c r="I4621" s="68" t="s">
        <v>663</v>
      </c>
      <c r="J4621" s="65">
        <v>1669</v>
      </c>
      <c r="K4621" s="65">
        <v>1758</v>
      </c>
      <c r="L4621" s="65">
        <v>104</v>
      </c>
      <c r="M4621" s="65" t="s">
        <v>361</v>
      </c>
    </row>
    <row r="4622" spans="1:13" ht="12.75" customHeight="1">
      <c r="A4622" s="65" t="str">
        <f>IF(ROW()=1,"KEY",IF(ISNA(VLOOKUP(B4622,車名対応マスタ!B:D,3,FALSE)),"",IF(VLOOKUP(B4622,車名対応マスタ!B:D,3,FALSE)="","",$D4622&amp;" "&amp;IF($G4622="9","J","O")&amp;" "&amp;$I4622&amp;" "&amp;IF($I4622&lt;=TEXT(★完成資料!$A$1,"yyyymm"),TEXT(★完成資料!$A$1,"yyyymm"),"999999")&amp; " " &amp; LEFT(F4622 &amp; "          ",10))))</f>
        <v xml:space="preserve">L O 202201 yyyy00 HV        </v>
      </c>
      <c r="B4622" s="68" t="s">
        <v>321</v>
      </c>
      <c r="C4622" s="68" t="s">
        <v>468</v>
      </c>
      <c r="D4622" s="68" t="s">
        <v>271</v>
      </c>
      <c r="E4622" s="68" t="s">
        <v>531</v>
      </c>
      <c r="F4622" s="68" t="s">
        <v>360</v>
      </c>
      <c r="G4622" s="68" t="s">
        <v>75</v>
      </c>
      <c r="H4622" s="68" t="s">
        <v>246</v>
      </c>
      <c r="I4622" s="68" t="s">
        <v>639</v>
      </c>
      <c r="J4622" s="65">
        <v>10</v>
      </c>
      <c r="K4622" s="65">
        <v>3</v>
      </c>
      <c r="L4622" s="65">
        <v>103</v>
      </c>
      <c r="M4622" s="65" t="s">
        <v>370</v>
      </c>
    </row>
    <row r="4623" spans="1:13" ht="12.75" customHeight="1">
      <c r="A4623" s="65" t="str">
        <f>IF(ROW()=1,"KEY",IF(ISNA(VLOOKUP(B4623,車名対応マスタ!B:D,3,FALSE)),"",IF(VLOOKUP(B4623,車名対応マスタ!B:D,3,FALSE)="","",$D4623&amp;" "&amp;IF($G4623="9","J","O")&amp;" "&amp;$I4623&amp;" "&amp;IF($I4623&lt;=TEXT(★完成資料!$A$1,"yyyymm"),TEXT(★完成資料!$A$1,"yyyymm"),"999999")&amp; " " &amp; LEFT(F4623 &amp; "          ",10))))</f>
        <v xml:space="preserve">L O 202202 yyyy00 HV        </v>
      </c>
      <c r="B4623" s="68" t="s">
        <v>321</v>
      </c>
      <c r="C4623" s="68" t="s">
        <v>468</v>
      </c>
      <c r="D4623" s="68" t="s">
        <v>271</v>
      </c>
      <c r="E4623" s="68" t="s">
        <v>531</v>
      </c>
      <c r="F4623" s="68" t="s">
        <v>360</v>
      </c>
      <c r="G4623" s="68" t="s">
        <v>75</v>
      </c>
      <c r="H4623" s="68" t="s">
        <v>246</v>
      </c>
      <c r="I4623" s="68" t="s">
        <v>640</v>
      </c>
      <c r="J4623" s="65">
        <v>9</v>
      </c>
      <c r="K4623" s="65">
        <v>4</v>
      </c>
      <c r="L4623" s="65">
        <v>103</v>
      </c>
      <c r="M4623" s="65" t="s">
        <v>370</v>
      </c>
    </row>
    <row r="4624" spans="1:13" ht="12.75" customHeight="1">
      <c r="A4624" s="65" t="str">
        <f>IF(ROW()=1,"KEY",IF(ISNA(VLOOKUP(B4624,車名対応マスタ!B:D,3,FALSE)),"",IF(VLOOKUP(B4624,車名対応マスタ!B:D,3,FALSE)="","",$D4624&amp;" "&amp;IF($G4624="9","J","O")&amp;" "&amp;$I4624&amp;" "&amp;IF($I4624&lt;=TEXT(★完成資料!$A$1,"yyyymm"),TEXT(★完成資料!$A$1,"yyyymm"),"999999")&amp; " " &amp; LEFT(F4624 &amp; "          ",10))))</f>
        <v xml:space="preserve">L O 202203 yyyy00 HV        </v>
      </c>
      <c r="B4624" s="68" t="s">
        <v>321</v>
      </c>
      <c r="C4624" s="68" t="s">
        <v>468</v>
      </c>
      <c r="D4624" s="68" t="s">
        <v>271</v>
      </c>
      <c r="E4624" s="68" t="s">
        <v>531</v>
      </c>
      <c r="F4624" s="68" t="s">
        <v>360</v>
      </c>
      <c r="G4624" s="68" t="s">
        <v>75</v>
      </c>
      <c r="H4624" s="68" t="s">
        <v>246</v>
      </c>
      <c r="I4624" s="68" t="s">
        <v>641</v>
      </c>
      <c r="J4624" s="65">
        <v>7</v>
      </c>
      <c r="K4624" s="65">
        <v>2</v>
      </c>
      <c r="L4624" s="65">
        <v>103</v>
      </c>
      <c r="M4624" s="65" t="s">
        <v>370</v>
      </c>
    </row>
    <row r="4625" spans="1:13" ht="12.75" customHeight="1">
      <c r="A4625" s="65" t="str">
        <f>IF(ROW()=1,"KEY",IF(ISNA(VLOOKUP(B4625,車名対応マスタ!B:D,3,FALSE)),"",IF(VLOOKUP(B4625,車名対応マスタ!B:D,3,FALSE)="","",$D4625&amp;" "&amp;IF($G4625="9","J","O")&amp;" "&amp;$I4625&amp;" "&amp;IF($I4625&lt;=TEXT(★完成資料!$A$1,"yyyymm"),TEXT(★完成資料!$A$1,"yyyymm"),"999999")&amp; " " &amp; LEFT(F4625 &amp; "          ",10))))</f>
        <v xml:space="preserve">L O 202204 yyyy00 HV        </v>
      </c>
      <c r="B4625" s="68" t="s">
        <v>321</v>
      </c>
      <c r="C4625" s="68" t="s">
        <v>468</v>
      </c>
      <c r="D4625" s="68" t="s">
        <v>271</v>
      </c>
      <c r="E4625" s="68" t="s">
        <v>531</v>
      </c>
      <c r="F4625" s="68" t="s">
        <v>360</v>
      </c>
      <c r="G4625" s="68" t="s">
        <v>75</v>
      </c>
      <c r="H4625" s="68" t="s">
        <v>246</v>
      </c>
      <c r="I4625" s="68" t="s">
        <v>642</v>
      </c>
      <c r="J4625" s="65">
        <v>8</v>
      </c>
      <c r="K4625" s="65">
        <v>3</v>
      </c>
      <c r="L4625" s="65">
        <v>103</v>
      </c>
      <c r="M4625" s="65" t="s">
        <v>370</v>
      </c>
    </row>
    <row r="4626" spans="1:13" ht="12.75" customHeight="1">
      <c r="A4626" s="65" t="str">
        <f>IF(ROW()=1,"KEY",IF(ISNA(VLOOKUP(B4626,車名対応マスタ!B:D,3,FALSE)),"",IF(VLOOKUP(B4626,車名対応マスタ!B:D,3,FALSE)="","",$D4626&amp;" "&amp;IF($G4626="9","J","O")&amp;" "&amp;$I4626&amp;" "&amp;IF($I4626&lt;=TEXT(★完成資料!$A$1,"yyyymm"),TEXT(★完成資料!$A$1,"yyyymm"),"999999")&amp; " " &amp; LEFT(F4626 &amp; "          ",10))))</f>
        <v xml:space="preserve">L O 202205 yyyy00 HV        </v>
      </c>
      <c r="B4626" s="68" t="s">
        <v>321</v>
      </c>
      <c r="C4626" s="68" t="s">
        <v>468</v>
      </c>
      <c r="D4626" s="68" t="s">
        <v>271</v>
      </c>
      <c r="E4626" s="68" t="s">
        <v>531</v>
      </c>
      <c r="F4626" s="68" t="s">
        <v>360</v>
      </c>
      <c r="G4626" s="68" t="s">
        <v>75</v>
      </c>
      <c r="H4626" s="68" t="s">
        <v>246</v>
      </c>
      <c r="I4626" s="68" t="s">
        <v>647</v>
      </c>
      <c r="J4626" s="65">
        <v>5</v>
      </c>
      <c r="K4626" s="65">
        <v>10</v>
      </c>
      <c r="L4626" s="65">
        <v>103</v>
      </c>
      <c r="M4626" s="65" t="s">
        <v>370</v>
      </c>
    </row>
    <row r="4627" spans="1:13" ht="12.75" customHeight="1">
      <c r="A4627" s="65" t="str">
        <f>IF(ROW()=1,"KEY",IF(ISNA(VLOOKUP(B4627,車名対応マスタ!B:D,3,FALSE)),"",IF(VLOOKUP(B4627,車名対応マスタ!B:D,3,FALSE)="","",$D4627&amp;" "&amp;IF($G4627="9","J","O")&amp;" "&amp;$I4627&amp;" "&amp;IF($I4627&lt;=TEXT(★完成資料!$A$1,"yyyymm"),TEXT(★完成資料!$A$1,"yyyymm"),"999999")&amp; " " &amp; LEFT(F4627 &amp; "          ",10))))</f>
        <v xml:space="preserve">L O 202206 yyyy00 HV        </v>
      </c>
      <c r="B4627" s="68" t="s">
        <v>321</v>
      </c>
      <c r="C4627" s="68" t="s">
        <v>468</v>
      </c>
      <c r="D4627" s="68" t="s">
        <v>271</v>
      </c>
      <c r="E4627" s="68" t="s">
        <v>531</v>
      </c>
      <c r="F4627" s="68" t="s">
        <v>360</v>
      </c>
      <c r="G4627" s="68" t="s">
        <v>75</v>
      </c>
      <c r="H4627" s="68" t="s">
        <v>246</v>
      </c>
      <c r="I4627" s="68" t="s">
        <v>652</v>
      </c>
      <c r="J4627" s="65">
        <v>9</v>
      </c>
      <c r="K4627" s="65">
        <v>8</v>
      </c>
      <c r="L4627" s="65">
        <v>103</v>
      </c>
      <c r="M4627" s="65" t="s">
        <v>370</v>
      </c>
    </row>
    <row r="4628" spans="1:13" ht="12.75" customHeight="1">
      <c r="A4628" s="65" t="str">
        <f>IF(ROW()=1,"KEY",IF(ISNA(VLOOKUP(B4628,車名対応マスタ!B:D,3,FALSE)),"",IF(VLOOKUP(B4628,車名対応マスタ!B:D,3,FALSE)="","",$D4628&amp;" "&amp;IF($G4628="9","J","O")&amp;" "&amp;$I4628&amp;" "&amp;IF($I4628&lt;=TEXT(★完成資料!$A$1,"yyyymm"),TEXT(★完成資料!$A$1,"yyyymm"),"999999")&amp; " " &amp; LEFT(F4628 &amp; "          ",10))))</f>
        <v xml:space="preserve">L O 202207 yyyy00 HV        </v>
      </c>
      <c r="B4628" s="68" t="s">
        <v>321</v>
      </c>
      <c r="C4628" s="68" t="s">
        <v>468</v>
      </c>
      <c r="D4628" s="68" t="s">
        <v>271</v>
      </c>
      <c r="E4628" s="68" t="s">
        <v>531</v>
      </c>
      <c r="F4628" s="68" t="s">
        <v>360</v>
      </c>
      <c r="G4628" s="68" t="s">
        <v>75</v>
      </c>
      <c r="H4628" s="68" t="s">
        <v>246</v>
      </c>
      <c r="I4628" s="68" t="s">
        <v>655</v>
      </c>
      <c r="J4628" s="65">
        <v>8</v>
      </c>
      <c r="K4628" s="65">
        <v>5</v>
      </c>
      <c r="L4628" s="65">
        <v>103</v>
      </c>
      <c r="M4628" s="65" t="s">
        <v>370</v>
      </c>
    </row>
    <row r="4629" spans="1:13" ht="12.75" customHeight="1">
      <c r="A4629" s="65" t="str">
        <f>IF(ROW()=1,"KEY",IF(ISNA(VLOOKUP(B4629,車名対応マスタ!B:D,3,FALSE)),"",IF(VLOOKUP(B4629,車名対応マスタ!B:D,3,FALSE)="","",$D4629&amp;" "&amp;IF($G4629="9","J","O")&amp;" "&amp;$I4629&amp;" "&amp;IF($I4629&lt;=TEXT(★完成資料!$A$1,"yyyymm"),TEXT(★完成資料!$A$1,"yyyymm"),"999999")&amp; " " &amp; LEFT(F4629 &amp; "          ",10))))</f>
        <v xml:space="preserve">L O 202208 yyyy00 HV        </v>
      </c>
      <c r="B4629" s="68" t="s">
        <v>321</v>
      </c>
      <c r="C4629" s="68" t="s">
        <v>468</v>
      </c>
      <c r="D4629" s="68" t="s">
        <v>271</v>
      </c>
      <c r="E4629" s="68" t="s">
        <v>531</v>
      </c>
      <c r="F4629" s="68" t="s">
        <v>360</v>
      </c>
      <c r="G4629" s="68" t="s">
        <v>75</v>
      </c>
      <c r="H4629" s="68" t="s">
        <v>246</v>
      </c>
      <c r="I4629" s="68" t="s">
        <v>656</v>
      </c>
      <c r="J4629" s="65">
        <v>6</v>
      </c>
      <c r="K4629" s="65">
        <v>5</v>
      </c>
      <c r="L4629" s="65">
        <v>103</v>
      </c>
      <c r="M4629" s="65" t="s">
        <v>370</v>
      </c>
    </row>
    <row r="4630" spans="1:13" ht="12.75" customHeight="1">
      <c r="A4630" s="65" t="str">
        <f>IF(ROW()=1,"KEY",IF(ISNA(VLOOKUP(B4630,車名対応マスタ!B:D,3,FALSE)),"",IF(VLOOKUP(B4630,車名対応マスタ!B:D,3,FALSE)="","",$D4630&amp;" "&amp;IF($G4630="9","J","O")&amp;" "&amp;$I4630&amp;" "&amp;IF($I4630&lt;=TEXT(★完成資料!$A$1,"yyyymm"),TEXT(★完成資料!$A$1,"yyyymm"),"999999")&amp; " " &amp; LEFT(F4630 &amp; "          ",10))))</f>
        <v xml:space="preserve">L O 202209 yyyy00 HV        </v>
      </c>
      <c r="B4630" s="68" t="s">
        <v>321</v>
      </c>
      <c r="C4630" s="68" t="s">
        <v>468</v>
      </c>
      <c r="D4630" s="68" t="s">
        <v>271</v>
      </c>
      <c r="E4630" s="68" t="s">
        <v>531</v>
      </c>
      <c r="F4630" s="68" t="s">
        <v>360</v>
      </c>
      <c r="G4630" s="68" t="s">
        <v>75</v>
      </c>
      <c r="H4630" s="68" t="s">
        <v>246</v>
      </c>
      <c r="I4630" s="68" t="s">
        <v>657</v>
      </c>
      <c r="J4630" s="65">
        <v>9</v>
      </c>
      <c r="K4630" s="65">
        <v>2</v>
      </c>
      <c r="L4630" s="65">
        <v>103</v>
      </c>
      <c r="M4630" s="65" t="s">
        <v>370</v>
      </c>
    </row>
    <row r="4631" spans="1:13" ht="12.75" customHeight="1">
      <c r="A4631" s="65" t="str">
        <f>IF(ROW()=1,"KEY",IF(ISNA(VLOOKUP(B4631,車名対応マスタ!B:D,3,FALSE)),"",IF(VLOOKUP(B4631,車名対応マスタ!B:D,3,FALSE)="","",$D4631&amp;" "&amp;IF($G4631="9","J","O")&amp;" "&amp;$I4631&amp;" "&amp;IF($I4631&lt;=TEXT(★完成資料!$A$1,"yyyymm"),TEXT(★完成資料!$A$1,"yyyymm"),"999999")&amp; " " &amp; LEFT(F4631 &amp; "          ",10))))</f>
        <v xml:space="preserve">L O 202210 yyyy00 HV        </v>
      </c>
      <c r="B4631" s="68" t="s">
        <v>321</v>
      </c>
      <c r="C4631" s="68" t="s">
        <v>468</v>
      </c>
      <c r="D4631" s="68" t="s">
        <v>271</v>
      </c>
      <c r="E4631" s="68" t="s">
        <v>531</v>
      </c>
      <c r="F4631" s="68" t="s">
        <v>360</v>
      </c>
      <c r="G4631" s="68" t="s">
        <v>75</v>
      </c>
      <c r="H4631" s="68" t="s">
        <v>246</v>
      </c>
      <c r="I4631" s="68" t="s">
        <v>663</v>
      </c>
      <c r="J4631" s="65">
        <v>8</v>
      </c>
      <c r="K4631" s="65">
        <v>1</v>
      </c>
      <c r="L4631" s="65">
        <v>103</v>
      </c>
      <c r="M4631" s="65" t="s">
        <v>370</v>
      </c>
    </row>
    <row r="4632" spans="1:13" ht="12.75" customHeight="1">
      <c r="A4632" s="65" t="str">
        <f>IF(ROW()=1,"KEY",IF(ISNA(VLOOKUP(B4632,車名対応マスタ!B:D,3,FALSE)),"",IF(VLOOKUP(B4632,車名対応マスタ!B:D,3,FALSE)="","",$D4632&amp;" "&amp;IF($G4632="9","J","O")&amp;" "&amp;$I4632&amp;" "&amp;IF($I4632&lt;=TEXT(★完成資料!$A$1,"yyyymm"),TEXT(★完成資料!$A$1,"yyyymm"),"999999")&amp; " " &amp; LEFT(F4632 &amp; "          ",10))))</f>
        <v xml:space="preserve">L O 202201 yyyy00 HV        </v>
      </c>
      <c r="B4632" s="68" t="s">
        <v>321</v>
      </c>
      <c r="C4632" s="68" t="s">
        <v>468</v>
      </c>
      <c r="D4632" s="68" t="s">
        <v>271</v>
      </c>
      <c r="E4632" s="68" t="s">
        <v>531</v>
      </c>
      <c r="F4632" s="68" t="s">
        <v>360</v>
      </c>
      <c r="G4632" s="68" t="s">
        <v>75</v>
      </c>
      <c r="H4632" s="68" t="s">
        <v>246</v>
      </c>
      <c r="I4632" s="68" t="s">
        <v>639</v>
      </c>
      <c r="J4632" s="65">
        <v>5</v>
      </c>
      <c r="K4632" s="65">
        <v>1</v>
      </c>
      <c r="L4632" s="65">
        <v>212</v>
      </c>
      <c r="M4632" s="65" t="s">
        <v>276</v>
      </c>
    </row>
    <row r="4633" spans="1:13" ht="12.75" customHeight="1">
      <c r="A4633" s="65" t="str">
        <f>IF(ROW()=1,"KEY",IF(ISNA(VLOOKUP(B4633,車名対応マスタ!B:D,3,FALSE)),"",IF(VLOOKUP(B4633,車名対応マスタ!B:D,3,FALSE)="","",$D4633&amp;" "&amp;IF($G4633="9","J","O")&amp;" "&amp;$I4633&amp;" "&amp;IF($I4633&lt;=TEXT(★完成資料!$A$1,"yyyymm"),TEXT(★完成資料!$A$1,"yyyymm"),"999999")&amp; " " &amp; LEFT(F4633 &amp; "          ",10))))</f>
        <v xml:space="preserve">L O 202202 yyyy00 HV        </v>
      </c>
      <c r="B4633" s="68" t="s">
        <v>321</v>
      </c>
      <c r="C4633" s="68" t="s">
        <v>468</v>
      </c>
      <c r="D4633" s="68" t="s">
        <v>271</v>
      </c>
      <c r="E4633" s="68" t="s">
        <v>531</v>
      </c>
      <c r="F4633" s="68" t="s">
        <v>360</v>
      </c>
      <c r="G4633" s="68" t="s">
        <v>75</v>
      </c>
      <c r="H4633" s="68" t="s">
        <v>246</v>
      </c>
      <c r="I4633" s="68" t="s">
        <v>640</v>
      </c>
      <c r="J4633" s="65">
        <v>2</v>
      </c>
      <c r="K4633" s="65">
        <v>0</v>
      </c>
      <c r="L4633" s="65">
        <v>212</v>
      </c>
      <c r="M4633" s="65" t="s">
        <v>276</v>
      </c>
    </row>
    <row r="4634" spans="1:13" ht="12.75" customHeight="1">
      <c r="A4634" s="65" t="str">
        <f>IF(ROW()=1,"KEY",IF(ISNA(VLOOKUP(B4634,車名対応マスタ!B:D,3,FALSE)),"",IF(VLOOKUP(B4634,車名対応マスタ!B:D,3,FALSE)="","",$D4634&amp;" "&amp;IF($G4634="9","J","O")&amp;" "&amp;$I4634&amp;" "&amp;IF($I4634&lt;=TEXT(★完成資料!$A$1,"yyyymm"),TEXT(★完成資料!$A$1,"yyyymm"),"999999")&amp; " " &amp; LEFT(F4634 &amp; "          ",10))))</f>
        <v xml:space="preserve">L O 202203 yyyy00 HV        </v>
      </c>
      <c r="B4634" s="68" t="s">
        <v>321</v>
      </c>
      <c r="C4634" s="68" t="s">
        <v>468</v>
      </c>
      <c r="D4634" s="68" t="s">
        <v>271</v>
      </c>
      <c r="E4634" s="68" t="s">
        <v>531</v>
      </c>
      <c r="F4634" s="68" t="s">
        <v>360</v>
      </c>
      <c r="G4634" s="68" t="s">
        <v>75</v>
      </c>
      <c r="H4634" s="68" t="s">
        <v>246</v>
      </c>
      <c r="I4634" s="68" t="s">
        <v>641</v>
      </c>
      <c r="J4634" s="65">
        <v>1</v>
      </c>
      <c r="K4634" s="65">
        <v>2</v>
      </c>
      <c r="L4634" s="65">
        <v>212</v>
      </c>
      <c r="M4634" s="65" t="s">
        <v>276</v>
      </c>
    </row>
    <row r="4635" spans="1:13" ht="12.75" customHeight="1">
      <c r="A4635" s="65" t="str">
        <f>IF(ROW()=1,"KEY",IF(ISNA(VLOOKUP(B4635,車名対応マスタ!B:D,3,FALSE)),"",IF(VLOOKUP(B4635,車名対応マスタ!B:D,3,FALSE)="","",$D4635&amp;" "&amp;IF($G4635="9","J","O")&amp;" "&amp;$I4635&amp;" "&amp;IF($I4635&lt;=TEXT(★完成資料!$A$1,"yyyymm"),TEXT(★完成資料!$A$1,"yyyymm"),"999999")&amp; " " &amp; LEFT(F4635 &amp; "          ",10))))</f>
        <v xml:space="preserve">L O 202204 yyyy00 HV        </v>
      </c>
      <c r="B4635" s="68" t="s">
        <v>321</v>
      </c>
      <c r="C4635" s="68" t="s">
        <v>468</v>
      </c>
      <c r="D4635" s="68" t="s">
        <v>271</v>
      </c>
      <c r="E4635" s="68" t="s">
        <v>531</v>
      </c>
      <c r="F4635" s="68" t="s">
        <v>360</v>
      </c>
      <c r="G4635" s="68" t="s">
        <v>75</v>
      </c>
      <c r="H4635" s="68" t="s">
        <v>246</v>
      </c>
      <c r="I4635" s="68" t="s">
        <v>642</v>
      </c>
      <c r="J4635" s="65">
        <v>1</v>
      </c>
      <c r="K4635" s="65">
        <v>2</v>
      </c>
      <c r="L4635" s="65">
        <v>212</v>
      </c>
      <c r="M4635" s="65" t="s">
        <v>276</v>
      </c>
    </row>
    <row r="4636" spans="1:13" ht="12.75" customHeight="1">
      <c r="A4636" s="65" t="str">
        <f>IF(ROW()=1,"KEY",IF(ISNA(VLOOKUP(B4636,車名対応マスタ!B:D,3,FALSE)),"",IF(VLOOKUP(B4636,車名対応マスタ!B:D,3,FALSE)="","",$D4636&amp;" "&amp;IF($G4636="9","J","O")&amp;" "&amp;$I4636&amp;" "&amp;IF($I4636&lt;=TEXT(★完成資料!$A$1,"yyyymm"),TEXT(★完成資料!$A$1,"yyyymm"),"999999")&amp; " " &amp; LEFT(F4636 &amp; "          ",10))))</f>
        <v xml:space="preserve">L O 202205 yyyy00 HV        </v>
      </c>
      <c r="B4636" s="68" t="s">
        <v>321</v>
      </c>
      <c r="C4636" s="68" t="s">
        <v>468</v>
      </c>
      <c r="D4636" s="68" t="s">
        <v>271</v>
      </c>
      <c r="E4636" s="68" t="s">
        <v>531</v>
      </c>
      <c r="F4636" s="68" t="s">
        <v>360</v>
      </c>
      <c r="G4636" s="68" t="s">
        <v>75</v>
      </c>
      <c r="H4636" s="68" t="s">
        <v>246</v>
      </c>
      <c r="I4636" s="68" t="s">
        <v>647</v>
      </c>
      <c r="J4636" s="65">
        <v>2</v>
      </c>
      <c r="K4636" s="65">
        <v>0</v>
      </c>
      <c r="L4636" s="65">
        <v>212</v>
      </c>
      <c r="M4636" s="65" t="s">
        <v>276</v>
      </c>
    </row>
    <row r="4637" spans="1:13" ht="12.75" customHeight="1">
      <c r="A4637" s="65" t="str">
        <f>IF(ROW()=1,"KEY",IF(ISNA(VLOOKUP(B4637,車名対応マスタ!B:D,3,FALSE)),"",IF(VLOOKUP(B4637,車名対応マスタ!B:D,3,FALSE)="","",$D4637&amp;" "&amp;IF($G4637="9","J","O")&amp;" "&amp;$I4637&amp;" "&amp;IF($I4637&lt;=TEXT(★完成資料!$A$1,"yyyymm"),TEXT(★完成資料!$A$1,"yyyymm"),"999999")&amp; " " &amp; LEFT(F4637 &amp; "          ",10))))</f>
        <v xml:space="preserve">L O 202206 yyyy00 HV        </v>
      </c>
      <c r="B4637" s="68" t="s">
        <v>321</v>
      </c>
      <c r="C4637" s="68" t="s">
        <v>468</v>
      </c>
      <c r="D4637" s="68" t="s">
        <v>271</v>
      </c>
      <c r="E4637" s="68" t="s">
        <v>531</v>
      </c>
      <c r="F4637" s="68" t="s">
        <v>360</v>
      </c>
      <c r="G4637" s="68" t="s">
        <v>75</v>
      </c>
      <c r="H4637" s="68" t="s">
        <v>246</v>
      </c>
      <c r="I4637" s="68" t="s">
        <v>652</v>
      </c>
      <c r="J4637" s="65">
        <v>1</v>
      </c>
      <c r="K4637" s="65">
        <v>1</v>
      </c>
      <c r="L4637" s="65">
        <v>212</v>
      </c>
      <c r="M4637" s="65" t="s">
        <v>276</v>
      </c>
    </row>
    <row r="4638" spans="1:13" ht="12.75" customHeight="1">
      <c r="A4638" s="65" t="str">
        <f>IF(ROW()=1,"KEY",IF(ISNA(VLOOKUP(B4638,車名対応マスタ!B:D,3,FALSE)),"",IF(VLOOKUP(B4638,車名対応マスタ!B:D,3,FALSE)="","",$D4638&amp;" "&amp;IF($G4638="9","J","O")&amp;" "&amp;$I4638&amp;" "&amp;IF($I4638&lt;=TEXT(★完成資料!$A$1,"yyyymm"),TEXT(★完成資料!$A$1,"yyyymm"),"999999")&amp; " " &amp; LEFT(F4638 &amp; "          ",10))))</f>
        <v xml:space="preserve">L O 202207 yyyy00 HV        </v>
      </c>
      <c r="B4638" s="68" t="s">
        <v>321</v>
      </c>
      <c r="C4638" s="68" t="s">
        <v>468</v>
      </c>
      <c r="D4638" s="68" t="s">
        <v>271</v>
      </c>
      <c r="E4638" s="68" t="s">
        <v>531</v>
      </c>
      <c r="F4638" s="68" t="s">
        <v>360</v>
      </c>
      <c r="G4638" s="68" t="s">
        <v>75</v>
      </c>
      <c r="H4638" s="68" t="s">
        <v>246</v>
      </c>
      <c r="I4638" s="68" t="s">
        <v>655</v>
      </c>
      <c r="J4638" s="65">
        <v>4</v>
      </c>
      <c r="K4638" s="65">
        <v>0</v>
      </c>
      <c r="L4638" s="65">
        <v>212</v>
      </c>
      <c r="M4638" s="65" t="s">
        <v>276</v>
      </c>
    </row>
    <row r="4639" spans="1:13" ht="12.75" customHeight="1">
      <c r="A4639" s="65" t="str">
        <f>IF(ROW()=1,"KEY",IF(ISNA(VLOOKUP(B4639,車名対応マスタ!B:D,3,FALSE)),"",IF(VLOOKUP(B4639,車名対応マスタ!B:D,3,FALSE)="","",$D4639&amp;" "&amp;IF($G4639="9","J","O")&amp;" "&amp;$I4639&amp;" "&amp;IF($I4639&lt;=TEXT(★完成資料!$A$1,"yyyymm"),TEXT(★完成資料!$A$1,"yyyymm"),"999999")&amp; " " &amp; LEFT(F4639 &amp; "          ",10))))</f>
        <v xml:space="preserve">L O 202208 yyyy00 HV        </v>
      </c>
      <c r="B4639" s="68" t="s">
        <v>321</v>
      </c>
      <c r="C4639" s="68" t="s">
        <v>468</v>
      </c>
      <c r="D4639" s="68" t="s">
        <v>271</v>
      </c>
      <c r="E4639" s="68" t="s">
        <v>531</v>
      </c>
      <c r="F4639" s="68" t="s">
        <v>360</v>
      </c>
      <c r="G4639" s="68" t="s">
        <v>75</v>
      </c>
      <c r="H4639" s="68" t="s">
        <v>246</v>
      </c>
      <c r="I4639" s="68" t="s">
        <v>656</v>
      </c>
      <c r="J4639" s="65">
        <v>0</v>
      </c>
      <c r="K4639" s="65">
        <v>3</v>
      </c>
      <c r="L4639" s="65">
        <v>212</v>
      </c>
      <c r="M4639" s="65" t="s">
        <v>276</v>
      </c>
    </row>
    <row r="4640" spans="1:13" ht="12.75" customHeight="1">
      <c r="A4640" s="65" t="str">
        <f>IF(ROW()=1,"KEY",IF(ISNA(VLOOKUP(B4640,車名対応マスタ!B:D,3,FALSE)),"",IF(VLOOKUP(B4640,車名対応マスタ!B:D,3,FALSE)="","",$D4640&amp;" "&amp;IF($G4640="9","J","O")&amp;" "&amp;$I4640&amp;" "&amp;IF($I4640&lt;=TEXT(★完成資料!$A$1,"yyyymm"),TEXT(★完成資料!$A$1,"yyyymm"),"999999")&amp; " " &amp; LEFT(F4640 &amp; "          ",10))))</f>
        <v xml:space="preserve">L O 202209 yyyy00 HV        </v>
      </c>
      <c r="B4640" s="68" t="s">
        <v>321</v>
      </c>
      <c r="C4640" s="68" t="s">
        <v>468</v>
      </c>
      <c r="D4640" s="68" t="s">
        <v>271</v>
      </c>
      <c r="E4640" s="68" t="s">
        <v>531</v>
      </c>
      <c r="F4640" s="68" t="s">
        <v>360</v>
      </c>
      <c r="G4640" s="68" t="s">
        <v>75</v>
      </c>
      <c r="H4640" s="68" t="s">
        <v>246</v>
      </c>
      <c r="I4640" s="68" t="s">
        <v>657</v>
      </c>
      <c r="J4640" s="65">
        <v>2</v>
      </c>
      <c r="K4640" s="65">
        <v>1</v>
      </c>
      <c r="L4640" s="65">
        <v>212</v>
      </c>
      <c r="M4640" s="65" t="s">
        <v>276</v>
      </c>
    </row>
    <row r="4641" spans="1:13" ht="12.75" customHeight="1">
      <c r="A4641" s="65" t="str">
        <f>IF(ROW()=1,"KEY",IF(ISNA(VLOOKUP(B4641,車名対応マスタ!B:D,3,FALSE)),"",IF(VLOOKUP(B4641,車名対応マスタ!B:D,3,FALSE)="","",$D4641&amp;" "&amp;IF($G4641="9","J","O")&amp;" "&amp;$I4641&amp;" "&amp;IF($I4641&lt;=TEXT(★完成資料!$A$1,"yyyymm"),TEXT(★完成資料!$A$1,"yyyymm"),"999999")&amp; " " &amp; LEFT(F4641 &amp; "          ",10))))</f>
        <v xml:space="preserve">L O 202210 yyyy00 HV        </v>
      </c>
      <c r="B4641" s="68" t="s">
        <v>321</v>
      </c>
      <c r="C4641" s="68" t="s">
        <v>468</v>
      </c>
      <c r="D4641" s="68" t="s">
        <v>271</v>
      </c>
      <c r="E4641" s="68" t="s">
        <v>531</v>
      </c>
      <c r="F4641" s="68" t="s">
        <v>360</v>
      </c>
      <c r="G4641" s="68" t="s">
        <v>75</v>
      </c>
      <c r="H4641" s="68" t="s">
        <v>246</v>
      </c>
      <c r="I4641" s="68" t="s">
        <v>663</v>
      </c>
      <c r="J4641" s="65">
        <v>6</v>
      </c>
      <c r="K4641" s="65">
        <v>3</v>
      </c>
      <c r="L4641" s="65">
        <v>212</v>
      </c>
      <c r="M4641" s="65" t="s">
        <v>276</v>
      </c>
    </row>
    <row r="4642" spans="1:13" ht="12.75" customHeight="1">
      <c r="A4642" s="65" t="str">
        <f>IF(ROW()=1,"KEY",IF(ISNA(VLOOKUP(B4642,車名対応マスタ!B:D,3,FALSE)),"",IF(VLOOKUP(B4642,車名対応マスタ!B:D,3,FALSE)="","",$D4642&amp;" "&amp;IF($G4642="9","J","O")&amp;" "&amp;$I4642&amp;" "&amp;IF($I4642&lt;=TEXT(★完成資料!$A$1,"yyyymm"),TEXT(★完成資料!$A$1,"yyyymm"),"999999")&amp; " " &amp; LEFT(F4642 &amp; "          ",10))))</f>
        <v xml:space="preserve">L O 202201 yyyy00 HV        </v>
      </c>
      <c r="B4642" s="68" t="s">
        <v>321</v>
      </c>
      <c r="C4642" s="68" t="s">
        <v>468</v>
      </c>
      <c r="D4642" s="68" t="s">
        <v>271</v>
      </c>
      <c r="E4642" s="68" t="s">
        <v>531</v>
      </c>
      <c r="F4642" s="68" t="s">
        <v>360</v>
      </c>
      <c r="G4642" s="68" t="s">
        <v>75</v>
      </c>
      <c r="H4642" s="68" t="s">
        <v>246</v>
      </c>
      <c r="I4642" s="68" t="s">
        <v>639</v>
      </c>
      <c r="J4642" s="65">
        <v>107</v>
      </c>
      <c r="K4642" s="65">
        <v>100</v>
      </c>
      <c r="L4642" s="65">
        <v>102</v>
      </c>
      <c r="M4642" s="65" t="s">
        <v>371</v>
      </c>
    </row>
    <row r="4643" spans="1:13" ht="12.75" customHeight="1">
      <c r="A4643" s="65" t="str">
        <f>IF(ROW()=1,"KEY",IF(ISNA(VLOOKUP(B4643,車名対応マスタ!B:D,3,FALSE)),"",IF(VLOOKUP(B4643,車名対応マスタ!B:D,3,FALSE)="","",$D4643&amp;" "&amp;IF($G4643="9","J","O")&amp;" "&amp;$I4643&amp;" "&amp;IF($I4643&lt;=TEXT(★完成資料!$A$1,"yyyymm"),TEXT(★完成資料!$A$1,"yyyymm"),"999999")&amp; " " &amp; LEFT(F4643 &amp; "          ",10))))</f>
        <v xml:space="preserve">L O 202202 yyyy00 HV        </v>
      </c>
      <c r="B4643" s="68" t="s">
        <v>321</v>
      </c>
      <c r="C4643" s="68" t="s">
        <v>468</v>
      </c>
      <c r="D4643" s="68" t="s">
        <v>271</v>
      </c>
      <c r="E4643" s="68" t="s">
        <v>531</v>
      </c>
      <c r="F4643" s="68" t="s">
        <v>360</v>
      </c>
      <c r="G4643" s="68" t="s">
        <v>75</v>
      </c>
      <c r="H4643" s="68" t="s">
        <v>246</v>
      </c>
      <c r="I4643" s="68" t="s">
        <v>640</v>
      </c>
      <c r="J4643" s="65">
        <v>77</v>
      </c>
      <c r="K4643" s="65">
        <v>91</v>
      </c>
      <c r="L4643" s="65">
        <v>102</v>
      </c>
      <c r="M4643" s="65" t="s">
        <v>371</v>
      </c>
    </row>
    <row r="4644" spans="1:13" ht="12.75" customHeight="1">
      <c r="A4644" s="65" t="str">
        <f>IF(ROW()=1,"KEY",IF(ISNA(VLOOKUP(B4644,車名対応マスタ!B:D,3,FALSE)),"",IF(VLOOKUP(B4644,車名対応マスタ!B:D,3,FALSE)="","",$D4644&amp;" "&amp;IF($G4644="9","J","O")&amp;" "&amp;$I4644&amp;" "&amp;IF($I4644&lt;=TEXT(★完成資料!$A$1,"yyyymm"),TEXT(★完成資料!$A$1,"yyyymm"),"999999")&amp; " " &amp; LEFT(F4644 &amp; "          ",10))))</f>
        <v xml:space="preserve">L O 202203 yyyy00 HV        </v>
      </c>
      <c r="B4644" s="68" t="s">
        <v>321</v>
      </c>
      <c r="C4644" s="68" t="s">
        <v>468</v>
      </c>
      <c r="D4644" s="68" t="s">
        <v>271</v>
      </c>
      <c r="E4644" s="68" t="s">
        <v>531</v>
      </c>
      <c r="F4644" s="68" t="s">
        <v>360</v>
      </c>
      <c r="G4644" s="68" t="s">
        <v>75</v>
      </c>
      <c r="H4644" s="68" t="s">
        <v>246</v>
      </c>
      <c r="I4644" s="68" t="s">
        <v>641</v>
      </c>
      <c r="J4644" s="65">
        <v>184</v>
      </c>
      <c r="K4644" s="65">
        <v>197</v>
      </c>
      <c r="L4644" s="65">
        <v>102</v>
      </c>
      <c r="M4644" s="65" t="s">
        <v>371</v>
      </c>
    </row>
    <row r="4645" spans="1:13" ht="12.75" customHeight="1">
      <c r="A4645" s="65" t="str">
        <f>IF(ROW()=1,"KEY",IF(ISNA(VLOOKUP(B4645,車名対応マスタ!B:D,3,FALSE)),"",IF(VLOOKUP(B4645,車名対応マスタ!B:D,3,FALSE)="","",$D4645&amp;" "&amp;IF($G4645="9","J","O")&amp;" "&amp;$I4645&amp;" "&amp;IF($I4645&lt;=TEXT(★完成資料!$A$1,"yyyymm"),TEXT(★完成資料!$A$1,"yyyymm"),"999999")&amp; " " &amp; LEFT(F4645 &amp; "          ",10))))</f>
        <v xml:space="preserve">L O 202204 yyyy00 HV        </v>
      </c>
      <c r="B4645" s="68" t="s">
        <v>321</v>
      </c>
      <c r="C4645" s="68" t="s">
        <v>468</v>
      </c>
      <c r="D4645" s="68" t="s">
        <v>271</v>
      </c>
      <c r="E4645" s="68" t="s">
        <v>531</v>
      </c>
      <c r="F4645" s="68" t="s">
        <v>360</v>
      </c>
      <c r="G4645" s="68" t="s">
        <v>75</v>
      </c>
      <c r="H4645" s="68" t="s">
        <v>246</v>
      </c>
      <c r="I4645" s="68" t="s">
        <v>642</v>
      </c>
      <c r="J4645" s="65">
        <v>273</v>
      </c>
      <c r="K4645" s="65">
        <v>189</v>
      </c>
      <c r="L4645" s="65">
        <v>102</v>
      </c>
      <c r="M4645" s="65" t="s">
        <v>371</v>
      </c>
    </row>
    <row r="4646" spans="1:13" ht="12.75" customHeight="1">
      <c r="A4646" s="65" t="str">
        <f>IF(ROW()=1,"KEY",IF(ISNA(VLOOKUP(B4646,車名対応マスタ!B:D,3,FALSE)),"",IF(VLOOKUP(B4646,車名対応マスタ!B:D,3,FALSE)="","",$D4646&amp;" "&amp;IF($G4646="9","J","O")&amp;" "&amp;$I4646&amp;" "&amp;IF($I4646&lt;=TEXT(★完成資料!$A$1,"yyyymm"),TEXT(★完成資料!$A$1,"yyyymm"),"999999")&amp; " " &amp; LEFT(F4646 &amp; "          ",10))))</f>
        <v xml:space="preserve">L O 202205 yyyy00 HV        </v>
      </c>
      <c r="B4646" s="68" t="s">
        <v>321</v>
      </c>
      <c r="C4646" s="68" t="s">
        <v>468</v>
      </c>
      <c r="D4646" s="68" t="s">
        <v>271</v>
      </c>
      <c r="E4646" s="68" t="s">
        <v>531</v>
      </c>
      <c r="F4646" s="68" t="s">
        <v>360</v>
      </c>
      <c r="G4646" s="68" t="s">
        <v>75</v>
      </c>
      <c r="H4646" s="68" t="s">
        <v>246</v>
      </c>
      <c r="I4646" s="68" t="s">
        <v>647</v>
      </c>
      <c r="J4646" s="65">
        <v>255</v>
      </c>
      <c r="K4646" s="65">
        <v>170</v>
      </c>
      <c r="L4646" s="65">
        <v>102</v>
      </c>
      <c r="M4646" s="65" t="s">
        <v>371</v>
      </c>
    </row>
    <row r="4647" spans="1:13" ht="12.75" customHeight="1">
      <c r="A4647" s="65" t="str">
        <f>IF(ROW()=1,"KEY",IF(ISNA(VLOOKUP(B4647,車名対応マスタ!B:D,3,FALSE)),"",IF(VLOOKUP(B4647,車名対応マスタ!B:D,3,FALSE)="","",$D4647&amp;" "&amp;IF($G4647="9","J","O")&amp;" "&amp;$I4647&amp;" "&amp;IF($I4647&lt;=TEXT(★完成資料!$A$1,"yyyymm"),TEXT(★完成資料!$A$1,"yyyymm"),"999999")&amp; " " &amp; LEFT(F4647 &amp; "          ",10))))</f>
        <v xml:space="preserve">L O 202206 yyyy00 HV        </v>
      </c>
      <c r="B4647" s="68" t="s">
        <v>321</v>
      </c>
      <c r="C4647" s="68" t="s">
        <v>468</v>
      </c>
      <c r="D4647" s="68" t="s">
        <v>271</v>
      </c>
      <c r="E4647" s="68" t="s">
        <v>531</v>
      </c>
      <c r="F4647" s="68" t="s">
        <v>360</v>
      </c>
      <c r="G4647" s="68" t="s">
        <v>75</v>
      </c>
      <c r="H4647" s="68" t="s">
        <v>246</v>
      </c>
      <c r="I4647" s="68" t="s">
        <v>652</v>
      </c>
      <c r="J4647" s="65">
        <v>188</v>
      </c>
      <c r="K4647" s="65">
        <v>169</v>
      </c>
      <c r="L4647" s="65">
        <v>102</v>
      </c>
      <c r="M4647" s="65" t="s">
        <v>371</v>
      </c>
    </row>
    <row r="4648" spans="1:13" ht="12.75" customHeight="1">
      <c r="A4648" s="65" t="str">
        <f>IF(ROW()=1,"KEY",IF(ISNA(VLOOKUP(B4648,車名対応マスタ!B:D,3,FALSE)),"",IF(VLOOKUP(B4648,車名対応マスタ!B:D,3,FALSE)="","",$D4648&amp;" "&amp;IF($G4648="9","J","O")&amp;" "&amp;$I4648&amp;" "&amp;IF($I4648&lt;=TEXT(★完成資料!$A$1,"yyyymm"),TEXT(★完成資料!$A$1,"yyyymm"),"999999")&amp; " " &amp; LEFT(F4648 &amp; "          ",10))))</f>
        <v xml:space="preserve">L O 202207 yyyy00 HV        </v>
      </c>
      <c r="B4648" s="68" t="s">
        <v>321</v>
      </c>
      <c r="C4648" s="68" t="s">
        <v>468</v>
      </c>
      <c r="D4648" s="68" t="s">
        <v>271</v>
      </c>
      <c r="E4648" s="68" t="s">
        <v>531</v>
      </c>
      <c r="F4648" s="68" t="s">
        <v>360</v>
      </c>
      <c r="G4648" s="68" t="s">
        <v>75</v>
      </c>
      <c r="H4648" s="68" t="s">
        <v>246</v>
      </c>
      <c r="I4648" s="68" t="s">
        <v>655</v>
      </c>
      <c r="J4648" s="65">
        <v>168</v>
      </c>
      <c r="K4648" s="65">
        <v>138</v>
      </c>
      <c r="L4648" s="65">
        <v>102</v>
      </c>
      <c r="M4648" s="65" t="s">
        <v>371</v>
      </c>
    </row>
    <row r="4649" spans="1:13" ht="12.75" customHeight="1">
      <c r="A4649" s="65" t="str">
        <f>IF(ROW()=1,"KEY",IF(ISNA(VLOOKUP(B4649,車名対応マスタ!B:D,3,FALSE)),"",IF(VLOOKUP(B4649,車名対応マスタ!B:D,3,FALSE)="","",$D4649&amp;" "&amp;IF($G4649="9","J","O")&amp;" "&amp;$I4649&amp;" "&amp;IF($I4649&lt;=TEXT(★完成資料!$A$1,"yyyymm"),TEXT(★完成資料!$A$1,"yyyymm"),"999999")&amp; " " &amp; LEFT(F4649 &amp; "          ",10))))</f>
        <v xml:space="preserve">L O 202208 yyyy00 HV        </v>
      </c>
      <c r="B4649" s="68" t="s">
        <v>321</v>
      </c>
      <c r="C4649" s="68" t="s">
        <v>468</v>
      </c>
      <c r="D4649" s="68" t="s">
        <v>271</v>
      </c>
      <c r="E4649" s="68" t="s">
        <v>531</v>
      </c>
      <c r="F4649" s="68" t="s">
        <v>360</v>
      </c>
      <c r="G4649" s="68" t="s">
        <v>75</v>
      </c>
      <c r="H4649" s="68" t="s">
        <v>246</v>
      </c>
      <c r="I4649" s="68" t="s">
        <v>656</v>
      </c>
      <c r="J4649" s="65">
        <v>111</v>
      </c>
      <c r="K4649" s="65">
        <v>100</v>
      </c>
      <c r="L4649" s="65">
        <v>102</v>
      </c>
      <c r="M4649" s="65" t="s">
        <v>371</v>
      </c>
    </row>
    <row r="4650" spans="1:13" ht="12.75" customHeight="1">
      <c r="A4650" s="65" t="str">
        <f>IF(ROW()=1,"KEY",IF(ISNA(VLOOKUP(B4650,車名対応マスタ!B:D,3,FALSE)),"",IF(VLOOKUP(B4650,車名対応マスタ!B:D,3,FALSE)="","",$D4650&amp;" "&amp;IF($G4650="9","J","O")&amp;" "&amp;$I4650&amp;" "&amp;IF($I4650&lt;=TEXT(★完成資料!$A$1,"yyyymm"),TEXT(★完成資料!$A$1,"yyyymm"),"999999")&amp; " " &amp; LEFT(F4650 &amp; "          ",10))))</f>
        <v xml:space="preserve">L O 202209 yyyy00 HV        </v>
      </c>
      <c r="B4650" s="68" t="s">
        <v>321</v>
      </c>
      <c r="C4650" s="68" t="s">
        <v>468</v>
      </c>
      <c r="D4650" s="68" t="s">
        <v>271</v>
      </c>
      <c r="E4650" s="68" t="s">
        <v>531</v>
      </c>
      <c r="F4650" s="68" t="s">
        <v>360</v>
      </c>
      <c r="G4650" s="68" t="s">
        <v>75</v>
      </c>
      <c r="H4650" s="68" t="s">
        <v>246</v>
      </c>
      <c r="I4650" s="68" t="s">
        <v>657</v>
      </c>
      <c r="J4650" s="65">
        <v>152</v>
      </c>
      <c r="K4650" s="65">
        <v>180</v>
      </c>
      <c r="L4650" s="65">
        <v>102</v>
      </c>
      <c r="M4650" s="65" t="s">
        <v>371</v>
      </c>
    </row>
    <row r="4651" spans="1:13" ht="12.75" customHeight="1">
      <c r="A4651" s="65" t="str">
        <f>IF(ROW()=1,"KEY",IF(ISNA(VLOOKUP(B4651,車名対応マスタ!B:D,3,FALSE)),"",IF(VLOOKUP(B4651,車名対応マスタ!B:D,3,FALSE)="","",$D4651&amp;" "&amp;IF($G4651="9","J","O")&amp;" "&amp;$I4651&amp;" "&amp;IF($I4651&lt;=TEXT(★完成資料!$A$1,"yyyymm"),TEXT(★完成資料!$A$1,"yyyymm"),"999999")&amp; " " &amp; LEFT(F4651 &amp; "          ",10))))</f>
        <v xml:space="preserve">L O 202210 yyyy00 HV        </v>
      </c>
      <c r="B4651" s="68" t="s">
        <v>321</v>
      </c>
      <c r="C4651" s="68" t="s">
        <v>468</v>
      </c>
      <c r="D4651" s="68" t="s">
        <v>271</v>
      </c>
      <c r="E4651" s="68" t="s">
        <v>531</v>
      </c>
      <c r="F4651" s="68" t="s">
        <v>360</v>
      </c>
      <c r="G4651" s="68" t="s">
        <v>75</v>
      </c>
      <c r="H4651" s="68" t="s">
        <v>246</v>
      </c>
      <c r="I4651" s="68" t="s">
        <v>663</v>
      </c>
      <c r="J4651" s="65">
        <v>83</v>
      </c>
      <c r="K4651" s="65">
        <v>189</v>
      </c>
      <c r="L4651" s="65">
        <v>102</v>
      </c>
      <c r="M4651" s="65" t="s">
        <v>371</v>
      </c>
    </row>
    <row r="4652" spans="1:13" ht="12.75" customHeight="1">
      <c r="A4652" s="65" t="str">
        <f>IF(ROW()=1,"KEY",IF(ISNA(VLOOKUP(B4652,車名対応マスタ!B:D,3,FALSE)),"",IF(VLOOKUP(B4652,車名対応マスタ!B:D,3,FALSE)="","",$D4652&amp;" "&amp;IF($G4652="9","J","O")&amp;" "&amp;$I4652&amp;" "&amp;IF($I4652&lt;=TEXT(★完成資料!$A$1,"yyyymm"),TEXT(★完成資料!$A$1,"yyyymm"),"999999")&amp; " " &amp; LEFT(F4652 &amp; "          ",10))))</f>
        <v xml:space="preserve">L O 202202 yyyy00 HV        </v>
      </c>
      <c r="B4652" s="68" t="s">
        <v>321</v>
      </c>
      <c r="C4652" s="68" t="s">
        <v>468</v>
      </c>
      <c r="D4652" s="68" t="s">
        <v>271</v>
      </c>
      <c r="E4652" s="68" t="s">
        <v>531</v>
      </c>
      <c r="F4652" s="68" t="s">
        <v>360</v>
      </c>
      <c r="G4652" s="68" t="s">
        <v>76</v>
      </c>
      <c r="H4652" s="68" t="s">
        <v>492</v>
      </c>
      <c r="I4652" s="68" t="s">
        <v>640</v>
      </c>
      <c r="J4652" s="65">
        <v>1</v>
      </c>
      <c r="K4652" s="65">
        <v>3</v>
      </c>
      <c r="L4652" s="65">
        <v>301</v>
      </c>
      <c r="M4652" s="65" t="s">
        <v>372</v>
      </c>
    </row>
    <row r="4653" spans="1:13" ht="12.75" customHeight="1">
      <c r="A4653" s="65" t="str">
        <f>IF(ROW()=1,"KEY",IF(ISNA(VLOOKUP(B4653,車名対応マスタ!B:D,3,FALSE)),"",IF(VLOOKUP(B4653,車名対応マスタ!B:D,3,FALSE)="","",$D4653&amp;" "&amp;IF($G4653="9","J","O")&amp;" "&amp;$I4653&amp;" "&amp;IF($I4653&lt;=TEXT(★完成資料!$A$1,"yyyymm"),TEXT(★完成資料!$A$1,"yyyymm"),"999999")&amp; " " &amp; LEFT(F4653 &amp; "          ",10))))</f>
        <v xml:space="preserve">L O 202203 yyyy00 HV        </v>
      </c>
      <c r="B4653" s="68" t="s">
        <v>321</v>
      </c>
      <c r="C4653" s="68" t="s">
        <v>468</v>
      </c>
      <c r="D4653" s="68" t="s">
        <v>271</v>
      </c>
      <c r="E4653" s="68" t="s">
        <v>531</v>
      </c>
      <c r="F4653" s="68" t="s">
        <v>360</v>
      </c>
      <c r="G4653" s="68" t="s">
        <v>76</v>
      </c>
      <c r="H4653" s="68" t="s">
        <v>492</v>
      </c>
      <c r="I4653" s="68" t="s">
        <v>641</v>
      </c>
      <c r="J4653" s="65">
        <v>2</v>
      </c>
      <c r="K4653" s="65">
        <v>3</v>
      </c>
      <c r="L4653" s="65">
        <v>301</v>
      </c>
      <c r="M4653" s="65" t="s">
        <v>372</v>
      </c>
    </row>
    <row r="4654" spans="1:13" ht="12.75" customHeight="1">
      <c r="A4654" s="65" t="str">
        <f>IF(ROW()=1,"KEY",IF(ISNA(VLOOKUP(B4654,車名対応マスタ!B:D,3,FALSE)),"",IF(VLOOKUP(B4654,車名対応マスタ!B:D,3,FALSE)="","",$D4654&amp;" "&amp;IF($G4654="9","J","O")&amp;" "&amp;$I4654&amp;" "&amp;IF($I4654&lt;=TEXT(★完成資料!$A$1,"yyyymm"),TEXT(★完成資料!$A$1,"yyyymm"),"999999")&amp; " " &amp; LEFT(F4654 &amp; "          ",10))))</f>
        <v xml:space="preserve">L O 202204 yyyy00 HV        </v>
      </c>
      <c r="B4654" s="68" t="s">
        <v>321</v>
      </c>
      <c r="C4654" s="68" t="s">
        <v>468</v>
      </c>
      <c r="D4654" s="68" t="s">
        <v>271</v>
      </c>
      <c r="E4654" s="68" t="s">
        <v>531</v>
      </c>
      <c r="F4654" s="68" t="s">
        <v>360</v>
      </c>
      <c r="G4654" s="68" t="s">
        <v>76</v>
      </c>
      <c r="H4654" s="68" t="s">
        <v>492</v>
      </c>
      <c r="I4654" s="68" t="s">
        <v>642</v>
      </c>
      <c r="J4654" s="65">
        <v>0</v>
      </c>
      <c r="K4654" s="65">
        <v>4</v>
      </c>
      <c r="L4654" s="65">
        <v>301</v>
      </c>
      <c r="M4654" s="65" t="s">
        <v>372</v>
      </c>
    </row>
    <row r="4655" spans="1:13" ht="12.75" customHeight="1">
      <c r="A4655" s="65" t="str">
        <f>IF(ROW()=1,"KEY",IF(ISNA(VLOOKUP(B4655,車名対応マスタ!B:D,3,FALSE)),"",IF(VLOOKUP(B4655,車名対応マスタ!B:D,3,FALSE)="","",$D4655&amp;" "&amp;IF($G4655="9","J","O")&amp;" "&amp;$I4655&amp;" "&amp;IF($I4655&lt;=TEXT(★完成資料!$A$1,"yyyymm"),TEXT(★完成資料!$A$1,"yyyymm"),"999999")&amp; " " &amp; LEFT(F4655 &amp; "          ",10))))</f>
        <v xml:space="preserve">L O 202205 yyyy00 HV        </v>
      </c>
      <c r="B4655" s="68" t="s">
        <v>321</v>
      </c>
      <c r="C4655" s="68" t="s">
        <v>468</v>
      </c>
      <c r="D4655" s="68" t="s">
        <v>271</v>
      </c>
      <c r="E4655" s="68" t="s">
        <v>531</v>
      </c>
      <c r="F4655" s="68" t="s">
        <v>360</v>
      </c>
      <c r="G4655" s="68" t="s">
        <v>76</v>
      </c>
      <c r="H4655" s="68" t="s">
        <v>492</v>
      </c>
      <c r="I4655" s="68" t="s">
        <v>647</v>
      </c>
      <c r="J4655" s="65">
        <v>4</v>
      </c>
      <c r="K4655" s="65">
        <v>2</v>
      </c>
      <c r="L4655" s="65">
        <v>301</v>
      </c>
      <c r="M4655" s="65" t="s">
        <v>372</v>
      </c>
    </row>
    <row r="4656" spans="1:13" ht="12.75" customHeight="1">
      <c r="A4656" s="65" t="str">
        <f>IF(ROW()=1,"KEY",IF(ISNA(VLOOKUP(B4656,車名対応マスタ!B:D,3,FALSE)),"",IF(VLOOKUP(B4656,車名対応マスタ!B:D,3,FALSE)="","",$D4656&amp;" "&amp;IF($G4656="9","J","O")&amp;" "&amp;$I4656&amp;" "&amp;IF($I4656&lt;=TEXT(★完成資料!$A$1,"yyyymm"),TEXT(★完成資料!$A$1,"yyyymm"),"999999")&amp; " " &amp; LEFT(F4656 &amp; "          ",10))))</f>
        <v xml:space="preserve">L O 202206 yyyy00 HV        </v>
      </c>
      <c r="B4656" s="68" t="s">
        <v>321</v>
      </c>
      <c r="C4656" s="68" t="s">
        <v>468</v>
      </c>
      <c r="D4656" s="68" t="s">
        <v>271</v>
      </c>
      <c r="E4656" s="68" t="s">
        <v>531</v>
      </c>
      <c r="F4656" s="68" t="s">
        <v>360</v>
      </c>
      <c r="G4656" s="68" t="s">
        <v>76</v>
      </c>
      <c r="H4656" s="68" t="s">
        <v>492</v>
      </c>
      <c r="I4656" s="68" t="s">
        <v>652</v>
      </c>
      <c r="J4656" s="65">
        <v>4</v>
      </c>
      <c r="K4656" s="65">
        <v>3</v>
      </c>
      <c r="L4656" s="65">
        <v>301</v>
      </c>
      <c r="M4656" s="65" t="s">
        <v>372</v>
      </c>
    </row>
    <row r="4657" spans="1:13" ht="12.75" customHeight="1">
      <c r="A4657" s="65" t="str">
        <f>IF(ROW()=1,"KEY",IF(ISNA(VLOOKUP(B4657,車名対応マスタ!B:D,3,FALSE)),"",IF(VLOOKUP(B4657,車名対応マスタ!B:D,3,FALSE)="","",$D4657&amp;" "&amp;IF($G4657="9","J","O")&amp;" "&amp;$I4657&amp;" "&amp;IF($I4657&lt;=TEXT(★完成資料!$A$1,"yyyymm"),TEXT(★完成資料!$A$1,"yyyymm"),"999999")&amp; " " &amp; LEFT(F4657 &amp; "          ",10))))</f>
        <v xml:space="preserve">L O 202207 yyyy00 HV        </v>
      </c>
      <c r="B4657" s="68" t="s">
        <v>321</v>
      </c>
      <c r="C4657" s="68" t="s">
        <v>468</v>
      </c>
      <c r="D4657" s="68" t="s">
        <v>271</v>
      </c>
      <c r="E4657" s="68" t="s">
        <v>531</v>
      </c>
      <c r="F4657" s="68" t="s">
        <v>360</v>
      </c>
      <c r="G4657" s="68" t="s">
        <v>76</v>
      </c>
      <c r="H4657" s="68" t="s">
        <v>492</v>
      </c>
      <c r="I4657" s="68" t="s">
        <v>655</v>
      </c>
      <c r="J4657" s="65">
        <v>2</v>
      </c>
      <c r="K4657" s="65">
        <v>2</v>
      </c>
      <c r="L4657" s="65">
        <v>301</v>
      </c>
      <c r="M4657" s="65" t="s">
        <v>372</v>
      </c>
    </row>
    <row r="4658" spans="1:13" ht="12.75" customHeight="1">
      <c r="A4658" s="65" t="str">
        <f>IF(ROW()=1,"KEY",IF(ISNA(VLOOKUP(B4658,車名対応マスタ!B:D,3,FALSE)),"",IF(VLOOKUP(B4658,車名対応マスタ!B:D,3,FALSE)="","",$D4658&amp;" "&amp;IF($G4658="9","J","O")&amp;" "&amp;$I4658&amp;" "&amp;IF($I4658&lt;=TEXT(★完成資料!$A$1,"yyyymm"),TEXT(★完成資料!$A$1,"yyyymm"),"999999")&amp; " " &amp; LEFT(F4658 &amp; "          ",10))))</f>
        <v xml:space="preserve">L O 202208 yyyy00 HV        </v>
      </c>
      <c r="B4658" s="68" t="s">
        <v>321</v>
      </c>
      <c r="C4658" s="68" t="s">
        <v>468</v>
      </c>
      <c r="D4658" s="68" t="s">
        <v>271</v>
      </c>
      <c r="E4658" s="68" t="s">
        <v>531</v>
      </c>
      <c r="F4658" s="68" t="s">
        <v>360</v>
      </c>
      <c r="G4658" s="68" t="s">
        <v>76</v>
      </c>
      <c r="H4658" s="68" t="s">
        <v>492</v>
      </c>
      <c r="I4658" s="68" t="s">
        <v>656</v>
      </c>
      <c r="J4658" s="65">
        <v>2</v>
      </c>
      <c r="K4658" s="65">
        <v>1</v>
      </c>
      <c r="L4658" s="65">
        <v>301</v>
      </c>
      <c r="M4658" s="65" t="s">
        <v>372</v>
      </c>
    </row>
    <row r="4659" spans="1:13" ht="12.75" customHeight="1">
      <c r="A4659" s="65" t="str">
        <f>IF(ROW()=1,"KEY",IF(ISNA(VLOOKUP(B4659,車名対応マスタ!B:D,3,FALSE)),"",IF(VLOOKUP(B4659,車名対応マスタ!B:D,3,FALSE)="","",$D4659&amp;" "&amp;IF($G4659="9","J","O")&amp;" "&amp;$I4659&amp;" "&amp;IF($I4659&lt;=TEXT(★完成資料!$A$1,"yyyymm"),TEXT(★完成資料!$A$1,"yyyymm"),"999999")&amp; " " &amp; LEFT(F4659 &amp; "          ",10))))</f>
        <v xml:space="preserve">L O 202210 yyyy00 HV        </v>
      </c>
      <c r="B4659" s="68" t="s">
        <v>321</v>
      </c>
      <c r="C4659" s="68" t="s">
        <v>468</v>
      </c>
      <c r="D4659" s="68" t="s">
        <v>271</v>
      </c>
      <c r="E4659" s="68" t="s">
        <v>531</v>
      </c>
      <c r="F4659" s="68" t="s">
        <v>360</v>
      </c>
      <c r="G4659" s="68" t="s">
        <v>76</v>
      </c>
      <c r="H4659" s="68" t="s">
        <v>492</v>
      </c>
      <c r="I4659" s="68" t="s">
        <v>663</v>
      </c>
      <c r="J4659" s="65">
        <v>0</v>
      </c>
      <c r="K4659" s="65">
        <v>1</v>
      </c>
      <c r="L4659" s="65">
        <v>301</v>
      </c>
      <c r="M4659" s="65" t="s">
        <v>372</v>
      </c>
    </row>
    <row r="4660" spans="1:13" ht="12.75" customHeight="1">
      <c r="A4660" s="65" t="str">
        <f>IF(ROW()=1,"KEY",IF(ISNA(VLOOKUP(B4660,車名対応マスタ!B:D,3,FALSE)),"",IF(VLOOKUP(B4660,車名対応マスタ!B:D,3,FALSE)="","",$D4660&amp;" "&amp;IF($G4660="9","J","O")&amp;" "&amp;$I4660&amp;" "&amp;IF($I4660&lt;=TEXT(★完成資料!$A$1,"yyyymm"),TEXT(★完成資料!$A$1,"yyyymm"),"999999")&amp; " " &amp; LEFT(F4660 &amp; "          ",10))))</f>
        <v xml:space="preserve">L O 202201 yyyy00 HV        </v>
      </c>
      <c r="B4660" s="68" t="s">
        <v>321</v>
      </c>
      <c r="C4660" s="68" t="s">
        <v>468</v>
      </c>
      <c r="D4660" s="68" t="s">
        <v>271</v>
      </c>
      <c r="E4660" s="68" t="s">
        <v>531</v>
      </c>
      <c r="F4660" s="68" t="s">
        <v>360</v>
      </c>
      <c r="G4660" s="68" t="s">
        <v>76</v>
      </c>
      <c r="H4660" s="68" t="s">
        <v>492</v>
      </c>
      <c r="I4660" s="68" t="s">
        <v>639</v>
      </c>
      <c r="J4660" s="65">
        <v>5</v>
      </c>
      <c r="K4660" s="65">
        <v>3</v>
      </c>
      <c r="L4660" s="65">
        <v>314</v>
      </c>
      <c r="M4660" s="65" t="s">
        <v>265</v>
      </c>
    </row>
    <row r="4661" spans="1:13" ht="12.75" customHeight="1">
      <c r="A4661" s="65" t="str">
        <f>IF(ROW()=1,"KEY",IF(ISNA(VLOOKUP(B4661,車名対応マスタ!B:D,3,FALSE)),"",IF(VLOOKUP(B4661,車名対応マスタ!B:D,3,FALSE)="","",$D4661&amp;" "&amp;IF($G4661="9","J","O")&amp;" "&amp;$I4661&amp;" "&amp;IF($I4661&lt;=TEXT(★完成資料!$A$1,"yyyymm"),TEXT(★完成資料!$A$1,"yyyymm"),"999999")&amp; " " &amp; LEFT(F4661 &amp; "          ",10))))</f>
        <v xml:space="preserve">L O 202202 yyyy00 HV        </v>
      </c>
      <c r="B4661" s="68" t="s">
        <v>321</v>
      </c>
      <c r="C4661" s="68" t="s">
        <v>468</v>
      </c>
      <c r="D4661" s="68" t="s">
        <v>271</v>
      </c>
      <c r="E4661" s="68" t="s">
        <v>531</v>
      </c>
      <c r="F4661" s="68" t="s">
        <v>360</v>
      </c>
      <c r="G4661" s="68" t="s">
        <v>76</v>
      </c>
      <c r="H4661" s="68" t="s">
        <v>492</v>
      </c>
      <c r="I4661" s="68" t="s">
        <v>640</v>
      </c>
      <c r="J4661" s="65">
        <v>3</v>
      </c>
      <c r="K4661" s="65">
        <v>0</v>
      </c>
      <c r="L4661" s="65">
        <v>314</v>
      </c>
      <c r="M4661" s="65" t="s">
        <v>265</v>
      </c>
    </row>
    <row r="4662" spans="1:13" ht="12.75" customHeight="1">
      <c r="A4662" s="65" t="str">
        <f>IF(ROW()=1,"KEY",IF(ISNA(VLOOKUP(B4662,車名対応マスタ!B:D,3,FALSE)),"",IF(VLOOKUP(B4662,車名対応マスタ!B:D,3,FALSE)="","",$D4662&amp;" "&amp;IF($G4662="9","J","O")&amp;" "&amp;$I4662&amp;" "&amp;IF($I4662&lt;=TEXT(★完成資料!$A$1,"yyyymm"),TEXT(★完成資料!$A$1,"yyyymm"),"999999")&amp; " " &amp; LEFT(F4662 &amp; "          ",10))))</f>
        <v xml:space="preserve">L O 202203 yyyy00 HV        </v>
      </c>
      <c r="B4662" s="68" t="s">
        <v>321</v>
      </c>
      <c r="C4662" s="68" t="s">
        <v>468</v>
      </c>
      <c r="D4662" s="68" t="s">
        <v>271</v>
      </c>
      <c r="E4662" s="68" t="s">
        <v>531</v>
      </c>
      <c r="F4662" s="68" t="s">
        <v>360</v>
      </c>
      <c r="G4662" s="68" t="s">
        <v>76</v>
      </c>
      <c r="H4662" s="68" t="s">
        <v>492</v>
      </c>
      <c r="I4662" s="68" t="s">
        <v>641</v>
      </c>
      <c r="J4662" s="65">
        <v>2</v>
      </c>
      <c r="K4662" s="65">
        <v>3</v>
      </c>
      <c r="L4662" s="65">
        <v>314</v>
      </c>
      <c r="M4662" s="65" t="s">
        <v>265</v>
      </c>
    </row>
    <row r="4663" spans="1:13" ht="12.75" customHeight="1">
      <c r="A4663" s="65" t="str">
        <f>IF(ROW()=1,"KEY",IF(ISNA(VLOOKUP(B4663,車名対応マスタ!B:D,3,FALSE)),"",IF(VLOOKUP(B4663,車名対応マスタ!B:D,3,FALSE)="","",$D4663&amp;" "&amp;IF($G4663="9","J","O")&amp;" "&amp;$I4663&amp;" "&amp;IF($I4663&lt;=TEXT(★完成資料!$A$1,"yyyymm"),TEXT(★完成資料!$A$1,"yyyymm"),"999999")&amp; " " &amp; LEFT(F4663 &amp; "          ",10))))</f>
        <v xml:space="preserve">L O 202204 yyyy00 HV        </v>
      </c>
      <c r="B4663" s="68" t="s">
        <v>321</v>
      </c>
      <c r="C4663" s="68" t="s">
        <v>468</v>
      </c>
      <c r="D4663" s="68" t="s">
        <v>271</v>
      </c>
      <c r="E4663" s="68" t="s">
        <v>531</v>
      </c>
      <c r="F4663" s="68" t="s">
        <v>360</v>
      </c>
      <c r="G4663" s="68" t="s">
        <v>76</v>
      </c>
      <c r="H4663" s="68" t="s">
        <v>492</v>
      </c>
      <c r="I4663" s="68" t="s">
        <v>642</v>
      </c>
      <c r="J4663" s="65">
        <v>2</v>
      </c>
      <c r="K4663" s="65">
        <v>2</v>
      </c>
      <c r="L4663" s="65">
        <v>314</v>
      </c>
      <c r="M4663" s="65" t="s">
        <v>265</v>
      </c>
    </row>
    <row r="4664" spans="1:13" ht="12.75" customHeight="1">
      <c r="A4664" s="65" t="str">
        <f>IF(ROW()=1,"KEY",IF(ISNA(VLOOKUP(B4664,車名対応マスタ!B:D,3,FALSE)),"",IF(VLOOKUP(B4664,車名対応マスタ!B:D,3,FALSE)="","",$D4664&amp;" "&amp;IF($G4664="9","J","O")&amp;" "&amp;$I4664&amp;" "&amp;IF($I4664&lt;=TEXT(★完成資料!$A$1,"yyyymm"),TEXT(★完成資料!$A$1,"yyyymm"),"999999")&amp; " " &amp; LEFT(F4664 &amp; "          ",10))))</f>
        <v xml:space="preserve">L O 202205 yyyy00 HV        </v>
      </c>
      <c r="B4664" s="68" t="s">
        <v>321</v>
      </c>
      <c r="C4664" s="68" t="s">
        <v>468</v>
      </c>
      <c r="D4664" s="68" t="s">
        <v>271</v>
      </c>
      <c r="E4664" s="68" t="s">
        <v>531</v>
      </c>
      <c r="F4664" s="68" t="s">
        <v>360</v>
      </c>
      <c r="G4664" s="68" t="s">
        <v>76</v>
      </c>
      <c r="H4664" s="68" t="s">
        <v>492</v>
      </c>
      <c r="I4664" s="68" t="s">
        <v>647</v>
      </c>
      <c r="J4664" s="65">
        <v>6</v>
      </c>
      <c r="K4664" s="65">
        <v>2</v>
      </c>
      <c r="L4664" s="65">
        <v>314</v>
      </c>
      <c r="M4664" s="65" t="s">
        <v>265</v>
      </c>
    </row>
    <row r="4665" spans="1:13" ht="12.75" customHeight="1">
      <c r="A4665" s="65" t="str">
        <f>IF(ROW()=1,"KEY",IF(ISNA(VLOOKUP(B4665,車名対応マスタ!B:D,3,FALSE)),"",IF(VLOOKUP(B4665,車名対応マスタ!B:D,3,FALSE)="","",$D4665&amp;" "&amp;IF($G4665="9","J","O")&amp;" "&amp;$I4665&amp;" "&amp;IF($I4665&lt;=TEXT(★完成資料!$A$1,"yyyymm"),TEXT(★完成資料!$A$1,"yyyymm"),"999999")&amp; " " &amp; LEFT(F4665 &amp; "          ",10))))</f>
        <v xml:space="preserve">L O 202206 yyyy00 HV        </v>
      </c>
      <c r="B4665" s="68" t="s">
        <v>321</v>
      </c>
      <c r="C4665" s="68" t="s">
        <v>468</v>
      </c>
      <c r="D4665" s="68" t="s">
        <v>271</v>
      </c>
      <c r="E4665" s="68" t="s">
        <v>531</v>
      </c>
      <c r="F4665" s="68" t="s">
        <v>360</v>
      </c>
      <c r="G4665" s="68" t="s">
        <v>76</v>
      </c>
      <c r="H4665" s="68" t="s">
        <v>492</v>
      </c>
      <c r="I4665" s="68" t="s">
        <v>652</v>
      </c>
      <c r="J4665" s="65">
        <v>8</v>
      </c>
      <c r="K4665" s="65">
        <v>2</v>
      </c>
      <c r="L4665" s="65">
        <v>314</v>
      </c>
      <c r="M4665" s="65" t="s">
        <v>265</v>
      </c>
    </row>
    <row r="4666" spans="1:13" ht="12.75" customHeight="1">
      <c r="A4666" s="65" t="str">
        <f>IF(ROW()=1,"KEY",IF(ISNA(VLOOKUP(B4666,車名対応マスタ!B:D,3,FALSE)),"",IF(VLOOKUP(B4666,車名対応マスタ!B:D,3,FALSE)="","",$D4666&amp;" "&amp;IF($G4666="9","J","O")&amp;" "&amp;$I4666&amp;" "&amp;IF($I4666&lt;=TEXT(★完成資料!$A$1,"yyyymm"),TEXT(★完成資料!$A$1,"yyyymm"),"999999")&amp; " " &amp; LEFT(F4666 &amp; "          ",10))))</f>
        <v xml:space="preserve">L O 202207 yyyy00 HV        </v>
      </c>
      <c r="B4666" s="68" t="s">
        <v>321</v>
      </c>
      <c r="C4666" s="68" t="s">
        <v>468</v>
      </c>
      <c r="D4666" s="68" t="s">
        <v>271</v>
      </c>
      <c r="E4666" s="68" t="s">
        <v>531</v>
      </c>
      <c r="F4666" s="68" t="s">
        <v>360</v>
      </c>
      <c r="G4666" s="68" t="s">
        <v>76</v>
      </c>
      <c r="H4666" s="68" t="s">
        <v>492</v>
      </c>
      <c r="I4666" s="68" t="s">
        <v>655</v>
      </c>
      <c r="J4666" s="65">
        <v>5</v>
      </c>
      <c r="K4666" s="65">
        <v>3</v>
      </c>
      <c r="L4666" s="65">
        <v>314</v>
      </c>
      <c r="M4666" s="65" t="s">
        <v>265</v>
      </c>
    </row>
    <row r="4667" spans="1:13" ht="12.75" customHeight="1">
      <c r="A4667" s="65" t="str">
        <f>IF(ROW()=1,"KEY",IF(ISNA(VLOOKUP(B4667,車名対応マスタ!B:D,3,FALSE)),"",IF(VLOOKUP(B4667,車名対応マスタ!B:D,3,FALSE)="","",$D4667&amp;" "&amp;IF($G4667="9","J","O")&amp;" "&amp;$I4667&amp;" "&amp;IF($I4667&lt;=TEXT(★完成資料!$A$1,"yyyymm"),TEXT(★完成資料!$A$1,"yyyymm"),"999999")&amp; " " &amp; LEFT(F4667 &amp; "          ",10))))</f>
        <v xml:space="preserve">L O 202208 yyyy00 HV        </v>
      </c>
      <c r="B4667" s="68" t="s">
        <v>321</v>
      </c>
      <c r="C4667" s="68" t="s">
        <v>468</v>
      </c>
      <c r="D4667" s="68" t="s">
        <v>271</v>
      </c>
      <c r="E4667" s="68" t="s">
        <v>531</v>
      </c>
      <c r="F4667" s="68" t="s">
        <v>360</v>
      </c>
      <c r="G4667" s="68" t="s">
        <v>76</v>
      </c>
      <c r="H4667" s="68" t="s">
        <v>492</v>
      </c>
      <c r="I4667" s="68" t="s">
        <v>656</v>
      </c>
      <c r="J4667" s="65">
        <v>4</v>
      </c>
      <c r="K4667" s="65">
        <v>4</v>
      </c>
      <c r="L4667" s="65">
        <v>314</v>
      </c>
      <c r="M4667" s="65" t="s">
        <v>265</v>
      </c>
    </row>
    <row r="4668" spans="1:13" ht="12.75" customHeight="1">
      <c r="A4668" s="65" t="str">
        <f>IF(ROW()=1,"KEY",IF(ISNA(VLOOKUP(B4668,車名対応マスタ!B:D,3,FALSE)),"",IF(VLOOKUP(B4668,車名対応マスタ!B:D,3,FALSE)="","",$D4668&amp;" "&amp;IF($G4668="9","J","O")&amp;" "&amp;$I4668&amp;" "&amp;IF($I4668&lt;=TEXT(★完成資料!$A$1,"yyyymm"),TEXT(★完成資料!$A$1,"yyyymm"),"999999")&amp; " " &amp; LEFT(F4668 &amp; "          ",10))))</f>
        <v xml:space="preserve">L O 202209 yyyy00 HV        </v>
      </c>
      <c r="B4668" s="68" t="s">
        <v>321</v>
      </c>
      <c r="C4668" s="68" t="s">
        <v>468</v>
      </c>
      <c r="D4668" s="68" t="s">
        <v>271</v>
      </c>
      <c r="E4668" s="68" t="s">
        <v>531</v>
      </c>
      <c r="F4668" s="68" t="s">
        <v>360</v>
      </c>
      <c r="G4668" s="68" t="s">
        <v>76</v>
      </c>
      <c r="H4668" s="68" t="s">
        <v>492</v>
      </c>
      <c r="I4668" s="68" t="s">
        <v>657</v>
      </c>
      <c r="J4668" s="65">
        <v>5</v>
      </c>
      <c r="K4668" s="65">
        <v>5</v>
      </c>
      <c r="L4668" s="65">
        <v>314</v>
      </c>
      <c r="M4668" s="65" t="s">
        <v>265</v>
      </c>
    </row>
    <row r="4669" spans="1:13" ht="12.75" customHeight="1">
      <c r="A4669" s="65" t="str">
        <f>IF(ROW()=1,"KEY",IF(ISNA(VLOOKUP(B4669,車名対応マスタ!B:D,3,FALSE)),"",IF(VLOOKUP(B4669,車名対応マスタ!B:D,3,FALSE)="","",$D4669&amp;" "&amp;IF($G4669="9","J","O")&amp;" "&amp;$I4669&amp;" "&amp;IF($I4669&lt;=TEXT(★完成資料!$A$1,"yyyymm"),TEXT(★完成資料!$A$1,"yyyymm"),"999999")&amp; " " &amp; LEFT(F4669 &amp; "          ",10))))</f>
        <v xml:space="preserve">L O 202210 yyyy00 HV        </v>
      </c>
      <c r="B4669" s="68" t="s">
        <v>321</v>
      </c>
      <c r="C4669" s="68" t="s">
        <v>468</v>
      </c>
      <c r="D4669" s="68" t="s">
        <v>271</v>
      </c>
      <c r="E4669" s="68" t="s">
        <v>531</v>
      </c>
      <c r="F4669" s="68" t="s">
        <v>360</v>
      </c>
      <c r="G4669" s="68" t="s">
        <v>76</v>
      </c>
      <c r="H4669" s="68" t="s">
        <v>492</v>
      </c>
      <c r="I4669" s="68" t="s">
        <v>663</v>
      </c>
      <c r="J4669" s="65">
        <v>6</v>
      </c>
      <c r="K4669" s="65">
        <v>1</v>
      </c>
      <c r="L4669" s="65">
        <v>314</v>
      </c>
      <c r="M4669" s="65" t="s">
        <v>265</v>
      </c>
    </row>
    <row r="4670" spans="1:13" ht="12.75" customHeight="1">
      <c r="A4670" s="65" t="str">
        <f>IF(ROW()=1,"KEY",IF(ISNA(VLOOKUP(B4670,車名対応マスタ!B:D,3,FALSE)),"",IF(VLOOKUP(B4670,車名対応マスタ!B:D,3,FALSE)="","",$D4670&amp;" "&amp;IF($G4670="9","J","O")&amp;" "&amp;$I4670&amp;" "&amp;IF($I4670&lt;=TEXT(★完成資料!$A$1,"yyyymm"),TEXT(★完成資料!$A$1,"yyyymm"),"999999")&amp; " " &amp; LEFT(F4670 &amp; "          ",10))))</f>
        <v xml:space="preserve">L O 202201 yyyy00 HV        </v>
      </c>
      <c r="B4670" s="68" t="s">
        <v>321</v>
      </c>
      <c r="C4670" s="68" t="s">
        <v>468</v>
      </c>
      <c r="D4670" s="68" t="s">
        <v>271</v>
      </c>
      <c r="E4670" s="68" t="s">
        <v>531</v>
      </c>
      <c r="F4670" s="68" t="s">
        <v>360</v>
      </c>
      <c r="G4670" s="68" t="s">
        <v>76</v>
      </c>
      <c r="H4670" s="68" t="s">
        <v>492</v>
      </c>
      <c r="I4670" s="68" t="s">
        <v>639</v>
      </c>
      <c r="J4670" s="65">
        <v>2</v>
      </c>
      <c r="K4670" s="65">
        <v>1</v>
      </c>
      <c r="L4670" s="65">
        <v>305</v>
      </c>
      <c r="M4670" s="65" t="s">
        <v>373</v>
      </c>
    </row>
    <row r="4671" spans="1:13" ht="12.75" customHeight="1">
      <c r="A4671" s="65" t="str">
        <f>IF(ROW()=1,"KEY",IF(ISNA(VLOOKUP(B4671,車名対応マスタ!B:D,3,FALSE)),"",IF(VLOOKUP(B4671,車名対応マスタ!B:D,3,FALSE)="","",$D4671&amp;" "&amp;IF($G4671="9","J","O")&amp;" "&amp;$I4671&amp;" "&amp;IF($I4671&lt;=TEXT(★完成資料!$A$1,"yyyymm"),TEXT(★完成資料!$A$1,"yyyymm"),"999999")&amp; " " &amp; LEFT(F4671 &amp; "          ",10))))</f>
        <v xml:space="preserve">L O 202202 yyyy00 HV        </v>
      </c>
      <c r="B4671" s="68" t="s">
        <v>321</v>
      </c>
      <c r="C4671" s="68" t="s">
        <v>468</v>
      </c>
      <c r="D4671" s="68" t="s">
        <v>271</v>
      </c>
      <c r="E4671" s="68" t="s">
        <v>531</v>
      </c>
      <c r="F4671" s="68" t="s">
        <v>360</v>
      </c>
      <c r="G4671" s="68" t="s">
        <v>76</v>
      </c>
      <c r="H4671" s="68" t="s">
        <v>492</v>
      </c>
      <c r="I4671" s="68" t="s">
        <v>640</v>
      </c>
      <c r="J4671" s="65">
        <v>6</v>
      </c>
      <c r="K4671" s="65">
        <v>3</v>
      </c>
      <c r="L4671" s="65">
        <v>305</v>
      </c>
      <c r="M4671" s="65" t="s">
        <v>373</v>
      </c>
    </row>
    <row r="4672" spans="1:13" ht="12.75" customHeight="1">
      <c r="A4672" s="65" t="str">
        <f>IF(ROW()=1,"KEY",IF(ISNA(VLOOKUP(B4672,車名対応マスタ!B:D,3,FALSE)),"",IF(VLOOKUP(B4672,車名対応マスタ!B:D,3,FALSE)="","",$D4672&amp;" "&amp;IF($G4672="9","J","O")&amp;" "&amp;$I4672&amp;" "&amp;IF($I4672&lt;=TEXT(★完成資料!$A$1,"yyyymm"),TEXT(★完成資料!$A$1,"yyyymm"),"999999")&amp; " " &amp; LEFT(F4672 &amp; "          ",10))))</f>
        <v xml:space="preserve">L O 202204 yyyy00 HV        </v>
      </c>
      <c r="B4672" s="68" t="s">
        <v>321</v>
      </c>
      <c r="C4672" s="68" t="s">
        <v>468</v>
      </c>
      <c r="D4672" s="68" t="s">
        <v>271</v>
      </c>
      <c r="E4672" s="68" t="s">
        <v>531</v>
      </c>
      <c r="F4672" s="68" t="s">
        <v>360</v>
      </c>
      <c r="G4672" s="68" t="s">
        <v>76</v>
      </c>
      <c r="H4672" s="68" t="s">
        <v>492</v>
      </c>
      <c r="I4672" s="68" t="s">
        <v>642</v>
      </c>
      <c r="J4672" s="65">
        <v>2</v>
      </c>
      <c r="K4672" s="65">
        <v>3</v>
      </c>
      <c r="L4672" s="65">
        <v>305</v>
      </c>
      <c r="M4672" s="65" t="s">
        <v>373</v>
      </c>
    </row>
    <row r="4673" spans="1:13" ht="12.75" customHeight="1">
      <c r="A4673" s="65" t="str">
        <f>IF(ROW()=1,"KEY",IF(ISNA(VLOOKUP(B4673,車名対応マスタ!B:D,3,FALSE)),"",IF(VLOOKUP(B4673,車名対応マスタ!B:D,3,FALSE)="","",$D4673&amp;" "&amp;IF($G4673="9","J","O")&amp;" "&amp;$I4673&amp;" "&amp;IF($I4673&lt;=TEXT(★完成資料!$A$1,"yyyymm"),TEXT(★完成資料!$A$1,"yyyymm"),"999999")&amp; " " &amp; LEFT(F4673 &amp; "          ",10))))</f>
        <v xml:space="preserve">L O 202205 yyyy00 HV        </v>
      </c>
      <c r="B4673" s="68" t="s">
        <v>321</v>
      </c>
      <c r="C4673" s="68" t="s">
        <v>468</v>
      </c>
      <c r="D4673" s="68" t="s">
        <v>271</v>
      </c>
      <c r="E4673" s="68" t="s">
        <v>531</v>
      </c>
      <c r="F4673" s="68" t="s">
        <v>360</v>
      </c>
      <c r="G4673" s="68" t="s">
        <v>76</v>
      </c>
      <c r="H4673" s="68" t="s">
        <v>492</v>
      </c>
      <c r="I4673" s="68" t="s">
        <v>647</v>
      </c>
      <c r="J4673" s="65">
        <v>11</v>
      </c>
      <c r="K4673" s="65">
        <v>2</v>
      </c>
      <c r="L4673" s="65">
        <v>305</v>
      </c>
      <c r="M4673" s="65" t="s">
        <v>373</v>
      </c>
    </row>
    <row r="4674" spans="1:13" ht="12.75" customHeight="1">
      <c r="A4674" s="65" t="str">
        <f>IF(ROW()=1,"KEY",IF(ISNA(VLOOKUP(B4674,車名対応マスタ!B:D,3,FALSE)),"",IF(VLOOKUP(B4674,車名対応マスタ!B:D,3,FALSE)="","",$D4674&amp;" "&amp;IF($G4674="9","J","O")&amp;" "&amp;$I4674&amp;" "&amp;IF($I4674&lt;=TEXT(★完成資料!$A$1,"yyyymm"),TEXT(★完成資料!$A$1,"yyyymm"),"999999")&amp; " " &amp; LEFT(F4674 &amp; "          ",10))))</f>
        <v xml:space="preserve">L O 202206 yyyy00 HV        </v>
      </c>
      <c r="B4674" s="68" t="s">
        <v>321</v>
      </c>
      <c r="C4674" s="68" t="s">
        <v>468</v>
      </c>
      <c r="D4674" s="68" t="s">
        <v>271</v>
      </c>
      <c r="E4674" s="68" t="s">
        <v>531</v>
      </c>
      <c r="F4674" s="68" t="s">
        <v>360</v>
      </c>
      <c r="G4674" s="68" t="s">
        <v>76</v>
      </c>
      <c r="H4674" s="68" t="s">
        <v>492</v>
      </c>
      <c r="I4674" s="68" t="s">
        <v>652</v>
      </c>
      <c r="J4674" s="65">
        <v>3</v>
      </c>
      <c r="K4674" s="65">
        <v>1</v>
      </c>
      <c r="L4674" s="65">
        <v>305</v>
      </c>
      <c r="M4674" s="65" t="s">
        <v>373</v>
      </c>
    </row>
    <row r="4675" spans="1:13" ht="12.75" customHeight="1">
      <c r="A4675" s="65" t="str">
        <f>IF(ROW()=1,"KEY",IF(ISNA(VLOOKUP(B4675,車名対応マスタ!B:D,3,FALSE)),"",IF(VLOOKUP(B4675,車名対応マスタ!B:D,3,FALSE)="","",$D4675&amp;" "&amp;IF($G4675="9","J","O")&amp;" "&amp;$I4675&amp;" "&amp;IF($I4675&lt;=TEXT(★完成資料!$A$1,"yyyymm"),TEXT(★完成資料!$A$1,"yyyymm"),"999999")&amp; " " &amp; LEFT(F4675 &amp; "          ",10))))</f>
        <v xml:space="preserve">L O 202207 yyyy00 HV        </v>
      </c>
      <c r="B4675" s="68" t="s">
        <v>321</v>
      </c>
      <c r="C4675" s="68" t="s">
        <v>468</v>
      </c>
      <c r="D4675" s="68" t="s">
        <v>271</v>
      </c>
      <c r="E4675" s="68" t="s">
        <v>531</v>
      </c>
      <c r="F4675" s="68" t="s">
        <v>360</v>
      </c>
      <c r="G4675" s="68" t="s">
        <v>76</v>
      </c>
      <c r="H4675" s="68" t="s">
        <v>492</v>
      </c>
      <c r="I4675" s="68" t="s">
        <v>655</v>
      </c>
      <c r="J4675" s="65">
        <v>3</v>
      </c>
      <c r="K4675" s="65">
        <v>5</v>
      </c>
      <c r="L4675" s="65">
        <v>305</v>
      </c>
      <c r="M4675" s="65" t="s">
        <v>373</v>
      </c>
    </row>
    <row r="4676" spans="1:13" ht="12.75" customHeight="1">
      <c r="A4676" s="65" t="str">
        <f>IF(ROW()=1,"KEY",IF(ISNA(VLOOKUP(B4676,車名対応マスタ!B:D,3,FALSE)),"",IF(VLOOKUP(B4676,車名対応マスタ!B:D,3,FALSE)="","",$D4676&amp;" "&amp;IF($G4676="9","J","O")&amp;" "&amp;$I4676&amp;" "&amp;IF($I4676&lt;=TEXT(★完成資料!$A$1,"yyyymm"),TEXT(★完成資料!$A$1,"yyyymm"),"999999")&amp; " " &amp; LEFT(F4676 &amp; "          ",10))))</f>
        <v xml:space="preserve">L O 202208 yyyy00 HV        </v>
      </c>
      <c r="B4676" s="68" t="s">
        <v>321</v>
      </c>
      <c r="C4676" s="68" t="s">
        <v>468</v>
      </c>
      <c r="D4676" s="68" t="s">
        <v>271</v>
      </c>
      <c r="E4676" s="68" t="s">
        <v>531</v>
      </c>
      <c r="F4676" s="68" t="s">
        <v>360</v>
      </c>
      <c r="G4676" s="68" t="s">
        <v>76</v>
      </c>
      <c r="H4676" s="68" t="s">
        <v>492</v>
      </c>
      <c r="I4676" s="68" t="s">
        <v>656</v>
      </c>
      <c r="J4676" s="65">
        <v>3</v>
      </c>
      <c r="K4676" s="65">
        <v>8</v>
      </c>
      <c r="L4676" s="65">
        <v>305</v>
      </c>
      <c r="M4676" s="65" t="s">
        <v>373</v>
      </c>
    </row>
    <row r="4677" spans="1:13" ht="12.75" customHeight="1">
      <c r="A4677" s="65" t="str">
        <f>IF(ROW()=1,"KEY",IF(ISNA(VLOOKUP(B4677,車名対応マスタ!B:D,3,FALSE)),"",IF(VLOOKUP(B4677,車名対応マスタ!B:D,3,FALSE)="","",$D4677&amp;" "&amp;IF($G4677="9","J","O")&amp;" "&amp;$I4677&amp;" "&amp;IF($I4677&lt;=TEXT(★完成資料!$A$1,"yyyymm"),TEXT(★完成資料!$A$1,"yyyymm"),"999999")&amp; " " &amp; LEFT(F4677 &amp; "          ",10))))</f>
        <v xml:space="preserve">L O 202209 yyyy00 HV        </v>
      </c>
      <c r="B4677" s="68" t="s">
        <v>321</v>
      </c>
      <c r="C4677" s="68" t="s">
        <v>468</v>
      </c>
      <c r="D4677" s="68" t="s">
        <v>271</v>
      </c>
      <c r="E4677" s="68" t="s">
        <v>531</v>
      </c>
      <c r="F4677" s="68" t="s">
        <v>360</v>
      </c>
      <c r="G4677" s="68" t="s">
        <v>76</v>
      </c>
      <c r="H4677" s="68" t="s">
        <v>492</v>
      </c>
      <c r="I4677" s="68" t="s">
        <v>657</v>
      </c>
      <c r="J4677" s="65">
        <v>2</v>
      </c>
      <c r="K4677" s="65">
        <v>4</v>
      </c>
      <c r="L4677" s="65">
        <v>305</v>
      </c>
      <c r="M4677" s="65" t="s">
        <v>373</v>
      </c>
    </row>
    <row r="4678" spans="1:13" ht="12.75" customHeight="1">
      <c r="A4678" s="65" t="str">
        <f>IF(ROW()=1,"KEY",IF(ISNA(VLOOKUP(B4678,車名対応マスタ!B:D,3,FALSE)),"",IF(VLOOKUP(B4678,車名対応マスタ!B:D,3,FALSE)="","",$D4678&amp;" "&amp;IF($G4678="9","J","O")&amp;" "&amp;$I4678&amp;" "&amp;IF($I4678&lt;=TEXT(★完成資料!$A$1,"yyyymm"),TEXT(★完成資料!$A$1,"yyyymm"),"999999")&amp; " " &amp; LEFT(F4678 &amp; "          ",10))))</f>
        <v xml:space="preserve">L O 202210 yyyy00 HV        </v>
      </c>
      <c r="B4678" s="68" t="s">
        <v>321</v>
      </c>
      <c r="C4678" s="68" t="s">
        <v>468</v>
      </c>
      <c r="D4678" s="68" t="s">
        <v>271</v>
      </c>
      <c r="E4678" s="68" t="s">
        <v>531</v>
      </c>
      <c r="F4678" s="68" t="s">
        <v>360</v>
      </c>
      <c r="G4678" s="68" t="s">
        <v>76</v>
      </c>
      <c r="H4678" s="68" t="s">
        <v>492</v>
      </c>
      <c r="I4678" s="68" t="s">
        <v>663</v>
      </c>
      <c r="J4678" s="65">
        <v>2</v>
      </c>
      <c r="K4678" s="65">
        <v>0</v>
      </c>
      <c r="L4678" s="65">
        <v>305</v>
      </c>
      <c r="M4678" s="65" t="s">
        <v>373</v>
      </c>
    </row>
    <row r="4679" spans="1:13" ht="12.75" customHeight="1">
      <c r="A4679" s="65" t="str">
        <f>IF(ROW()=1,"KEY",IF(ISNA(VLOOKUP(B4679,車名対応マスタ!B:D,3,FALSE)),"",IF(VLOOKUP(B4679,車名対応マスタ!B:D,3,FALSE)="","",$D4679&amp;" "&amp;IF($G4679="9","J","O")&amp;" "&amp;$I4679&amp;" "&amp;IF($I4679&lt;=TEXT(★完成資料!$A$1,"yyyymm"),TEXT(★完成資料!$A$1,"yyyymm"),"999999")&amp; " " &amp; LEFT(F4679 &amp; "          ",10))))</f>
        <v xml:space="preserve">L O 202201 yyyy00 HV        </v>
      </c>
      <c r="B4679" s="68" t="s">
        <v>321</v>
      </c>
      <c r="C4679" s="68" t="s">
        <v>468</v>
      </c>
      <c r="D4679" s="68" t="s">
        <v>271</v>
      </c>
      <c r="E4679" s="68" t="s">
        <v>531</v>
      </c>
      <c r="F4679" s="68" t="s">
        <v>360</v>
      </c>
      <c r="G4679" s="68" t="s">
        <v>76</v>
      </c>
      <c r="H4679" s="68" t="s">
        <v>492</v>
      </c>
      <c r="I4679" s="68" t="s">
        <v>639</v>
      </c>
      <c r="J4679" s="65">
        <v>1</v>
      </c>
      <c r="K4679" s="65">
        <v>0</v>
      </c>
      <c r="L4679" s="65">
        <v>303</v>
      </c>
      <c r="M4679" s="65" t="s">
        <v>374</v>
      </c>
    </row>
    <row r="4680" spans="1:13" ht="12.75" customHeight="1">
      <c r="A4680" s="65" t="str">
        <f>IF(ROW()=1,"KEY",IF(ISNA(VLOOKUP(B4680,車名対応マスタ!B:D,3,FALSE)),"",IF(VLOOKUP(B4680,車名対応マスタ!B:D,3,FALSE)="","",$D4680&amp;" "&amp;IF($G4680="9","J","O")&amp;" "&amp;$I4680&amp;" "&amp;IF($I4680&lt;=TEXT(★完成資料!$A$1,"yyyymm"),TEXT(★完成資料!$A$1,"yyyymm"),"999999")&amp; " " &amp; LEFT(F4680 &amp; "          ",10))))</f>
        <v xml:space="preserve">L O 202203 yyyy00 HV        </v>
      </c>
      <c r="B4680" s="68" t="s">
        <v>321</v>
      </c>
      <c r="C4680" s="68" t="s">
        <v>468</v>
      </c>
      <c r="D4680" s="68" t="s">
        <v>271</v>
      </c>
      <c r="E4680" s="68" t="s">
        <v>531</v>
      </c>
      <c r="F4680" s="68" t="s">
        <v>360</v>
      </c>
      <c r="G4680" s="68" t="s">
        <v>76</v>
      </c>
      <c r="H4680" s="68" t="s">
        <v>492</v>
      </c>
      <c r="I4680" s="68" t="s">
        <v>641</v>
      </c>
      <c r="J4680" s="65">
        <v>0</v>
      </c>
      <c r="K4680" s="65">
        <v>1</v>
      </c>
      <c r="L4680" s="65">
        <v>303</v>
      </c>
      <c r="M4680" s="65" t="s">
        <v>374</v>
      </c>
    </row>
    <row r="4681" spans="1:13" ht="12.75" customHeight="1">
      <c r="A4681" s="65" t="str">
        <f>IF(ROW()=1,"KEY",IF(ISNA(VLOOKUP(B4681,車名対応マスタ!B:D,3,FALSE)),"",IF(VLOOKUP(B4681,車名対応マスタ!B:D,3,FALSE)="","",$D4681&amp;" "&amp;IF($G4681="9","J","O")&amp;" "&amp;$I4681&amp;" "&amp;IF($I4681&lt;=TEXT(★完成資料!$A$1,"yyyymm"),TEXT(★完成資料!$A$1,"yyyymm"),"999999")&amp; " " &amp; LEFT(F4681 &amp; "          ",10))))</f>
        <v xml:space="preserve">L O 202204 yyyy00 HV        </v>
      </c>
      <c r="B4681" s="68" t="s">
        <v>321</v>
      </c>
      <c r="C4681" s="68" t="s">
        <v>468</v>
      </c>
      <c r="D4681" s="68" t="s">
        <v>271</v>
      </c>
      <c r="E4681" s="68" t="s">
        <v>531</v>
      </c>
      <c r="F4681" s="68" t="s">
        <v>360</v>
      </c>
      <c r="G4681" s="68" t="s">
        <v>76</v>
      </c>
      <c r="H4681" s="68" t="s">
        <v>492</v>
      </c>
      <c r="I4681" s="68" t="s">
        <v>642</v>
      </c>
      <c r="J4681" s="65">
        <v>0</v>
      </c>
      <c r="K4681" s="65">
        <v>1</v>
      </c>
      <c r="L4681" s="65">
        <v>303</v>
      </c>
      <c r="M4681" s="65" t="s">
        <v>374</v>
      </c>
    </row>
    <row r="4682" spans="1:13" ht="12.75" customHeight="1">
      <c r="A4682" s="65" t="str">
        <f>IF(ROW()=1,"KEY",IF(ISNA(VLOOKUP(B4682,車名対応マスタ!B:D,3,FALSE)),"",IF(VLOOKUP(B4682,車名対応マスタ!B:D,3,FALSE)="","",$D4682&amp;" "&amp;IF($G4682="9","J","O")&amp;" "&amp;$I4682&amp;" "&amp;IF($I4682&lt;=TEXT(★完成資料!$A$1,"yyyymm"),TEXT(★完成資料!$A$1,"yyyymm"),"999999")&amp; " " &amp; LEFT(F4682 &amp; "          ",10))))</f>
        <v xml:space="preserve">L O 202205 yyyy00 HV        </v>
      </c>
      <c r="B4682" s="68" t="s">
        <v>321</v>
      </c>
      <c r="C4682" s="68" t="s">
        <v>468</v>
      </c>
      <c r="D4682" s="68" t="s">
        <v>271</v>
      </c>
      <c r="E4682" s="68" t="s">
        <v>531</v>
      </c>
      <c r="F4682" s="68" t="s">
        <v>360</v>
      </c>
      <c r="G4682" s="68" t="s">
        <v>76</v>
      </c>
      <c r="H4682" s="68" t="s">
        <v>492</v>
      </c>
      <c r="I4682" s="68" t="s">
        <v>647</v>
      </c>
      <c r="J4682" s="65">
        <v>1</v>
      </c>
      <c r="K4682" s="65">
        <v>2</v>
      </c>
      <c r="L4682" s="65">
        <v>303</v>
      </c>
      <c r="M4682" s="65" t="s">
        <v>374</v>
      </c>
    </row>
    <row r="4683" spans="1:13" ht="12.75" customHeight="1">
      <c r="A4683" s="65" t="str">
        <f>IF(ROW()=1,"KEY",IF(ISNA(VLOOKUP(B4683,車名対応マスタ!B:D,3,FALSE)),"",IF(VLOOKUP(B4683,車名対応マスタ!B:D,3,FALSE)="","",$D4683&amp;" "&amp;IF($G4683="9","J","O")&amp;" "&amp;$I4683&amp;" "&amp;IF($I4683&lt;=TEXT(★完成資料!$A$1,"yyyymm"),TEXT(★完成資料!$A$1,"yyyymm"),"999999")&amp; " " &amp; LEFT(F4683 &amp; "          ",10))))</f>
        <v xml:space="preserve">L O 202208 yyyy00 HV        </v>
      </c>
      <c r="B4683" s="68" t="s">
        <v>321</v>
      </c>
      <c r="C4683" s="68" t="s">
        <v>468</v>
      </c>
      <c r="D4683" s="68" t="s">
        <v>271</v>
      </c>
      <c r="E4683" s="68" t="s">
        <v>531</v>
      </c>
      <c r="F4683" s="68" t="s">
        <v>360</v>
      </c>
      <c r="G4683" s="68" t="s">
        <v>76</v>
      </c>
      <c r="H4683" s="68" t="s">
        <v>492</v>
      </c>
      <c r="I4683" s="68" t="s">
        <v>656</v>
      </c>
      <c r="J4683" s="65">
        <v>0</v>
      </c>
      <c r="K4683" s="65">
        <v>3</v>
      </c>
      <c r="L4683" s="65">
        <v>303</v>
      </c>
      <c r="M4683" s="65" t="s">
        <v>374</v>
      </c>
    </row>
    <row r="4684" spans="1:13" ht="12.75" customHeight="1">
      <c r="A4684" s="65" t="str">
        <f>IF(ROW()=1,"KEY",IF(ISNA(VLOOKUP(B4684,車名対応マスタ!B:D,3,FALSE)),"",IF(VLOOKUP(B4684,車名対応マスタ!B:D,3,FALSE)="","",$D4684&amp;" "&amp;IF($G4684="9","J","O")&amp;" "&amp;$I4684&amp;" "&amp;IF($I4684&lt;=TEXT(★完成資料!$A$1,"yyyymm"),TEXT(★完成資料!$A$1,"yyyymm"),"999999")&amp; " " &amp; LEFT(F4684 &amp; "          ",10))))</f>
        <v xml:space="preserve">L O 202209 yyyy00 HV        </v>
      </c>
      <c r="B4684" s="68" t="s">
        <v>321</v>
      </c>
      <c r="C4684" s="68" t="s">
        <v>468</v>
      </c>
      <c r="D4684" s="68" t="s">
        <v>271</v>
      </c>
      <c r="E4684" s="68" t="s">
        <v>531</v>
      </c>
      <c r="F4684" s="68" t="s">
        <v>360</v>
      </c>
      <c r="G4684" s="68" t="s">
        <v>76</v>
      </c>
      <c r="H4684" s="68" t="s">
        <v>492</v>
      </c>
      <c r="I4684" s="68" t="s">
        <v>657</v>
      </c>
      <c r="J4684" s="65">
        <v>0</v>
      </c>
      <c r="K4684" s="65">
        <v>1</v>
      </c>
      <c r="L4684" s="65">
        <v>303</v>
      </c>
      <c r="M4684" s="65" t="s">
        <v>374</v>
      </c>
    </row>
    <row r="4685" spans="1:13" ht="12.75" customHeight="1">
      <c r="A4685" s="65" t="str">
        <f>IF(ROW()=1,"KEY",IF(ISNA(VLOOKUP(B4685,車名対応マスタ!B:D,3,FALSE)),"",IF(VLOOKUP(B4685,車名対応マスタ!B:D,3,FALSE)="","",$D4685&amp;" "&amp;IF($G4685="9","J","O")&amp;" "&amp;$I4685&amp;" "&amp;IF($I4685&lt;=TEXT(★完成資料!$A$1,"yyyymm"),TEXT(★完成資料!$A$1,"yyyymm"),"999999")&amp; " " &amp; LEFT(F4685 &amp; "          ",10))))</f>
        <v xml:space="preserve">L O 202210 yyyy00 HV        </v>
      </c>
      <c r="B4685" s="68" t="s">
        <v>321</v>
      </c>
      <c r="C4685" s="68" t="s">
        <v>468</v>
      </c>
      <c r="D4685" s="68" t="s">
        <v>271</v>
      </c>
      <c r="E4685" s="68" t="s">
        <v>531</v>
      </c>
      <c r="F4685" s="68" t="s">
        <v>360</v>
      </c>
      <c r="G4685" s="68" t="s">
        <v>76</v>
      </c>
      <c r="H4685" s="68" t="s">
        <v>492</v>
      </c>
      <c r="I4685" s="68" t="s">
        <v>663</v>
      </c>
      <c r="J4685" s="65">
        <v>1</v>
      </c>
      <c r="K4685" s="65">
        <v>1</v>
      </c>
      <c r="L4685" s="65">
        <v>303</v>
      </c>
      <c r="M4685" s="65" t="s">
        <v>374</v>
      </c>
    </row>
    <row r="4686" spans="1:13" ht="12.75" customHeight="1">
      <c r="A4686" s="65" t="str">
        <f>IF(ROW()=1,"KEY",IF(ISNA(VLOOKUP(B4686,車名対応マスタ!B:D,3,FALSE)),"",IF(VLOOKUP(B4686,車名対応マスタ!B:D,3,FALSE)="","",$D4686&amp;" "&amp;IF($G4686="9","J","O")&amp;" "&amp;$I4686&amp;" "&amp;IF($I4686&lt;=TEXT(★完成資料!$A$1,"yyyymm"),TEXT(★完成資料!$A$1,"yyyymm"),"999999")&amp; " " &amp; LEFT(F4686 &amp; "          ",10))))</f>
        <v xml:space="preserve">L O 202201 yyyy00 HV        </v>
      </c>
      <c r="B4686" s="68" t="s">
        <v>321</v>
      </c>
      <c r="C4686" s="68" t="s">
        <v>468</v>
      </c>
      <c r="D4686" s="68" t="s">
        <v>271</v>
      </c>
      <c r="E4686" s="68" t="s">
        <v>531</v>
      </c>
      <c r="F4686" s="68" t="s">
        <v>360</v>
      </c>
      <c r="G4686" s="68" t="s">
        <v>76</v>
      </c>
      <c r="H4686" s="68" t="s">
        <v>492</v>
      </c>
      <c r="I4686" s="68" t="s">
        <v>639</v>
      </c>
      <c r="J4686" s="65">
        <v>2</v>
      </c>
      <c r="K4686" s="65">
        <v>4</v>
      </c>
      <c r="L4686" s="65">
        <v>313</v>
      </c>
      <c r="M4686" s="65" t="s">
        <v>294</v>
      </c>
    </row>
    <row r="4687" spans="1:13" ht="12.75" customHeight="1">
      <c r="A4687" s="65" t="str">
        <f>IF(ROW()=1,"KEY",IF(ISNA(VLOOKUP(B4687,車名対応マスタ!B:D,3,FALSE)),"",IF(VLOOKUP(B4687,車名対応マスタ!B:D,3,FALSE)="","",$D4687&amp;" "&amp;IF($G4687="9","J","O")&amp;" "&amp;$I4687&amp;" "&amp;IF($I4687&lt;=TEXT(★完成資料!$A$1,"yyyymm"),TEXT(★完成資料!$A$1,"yyyymm"),"999999")&amp; " " &amp; LEFT(F4687 &amp; "          ",10))))</f>
        <v xml:space="preserve">L O 202202 yyyy00 HV        </v>
      </c>
      <c r="B4687" s="68" t="s">
        <v>321</v>
      </c>
      <c r="C4687" s="68" t="s">
        <v>468</v>
      </c>
      <c r="D4687" s="68" t="s">
        <v>271</v>
      </c>
      <c r="E4687" s="68" t="s">
        <v>531</v>
      </c>
      <c r="F4687" s="68" t="s">
        <v>360</v>
      </c>
      <c r="G4687" s="68" t="s">
        <v>76</v>
      </c>
      <c r="H4687" s="68" t="s">
        <v>492</v>
      </c>
      <c r="I4687" s="68" t="s">
        <v>640</v>
      </c>
      <c r="J4687" s="65">
        <v>0</v>
      </c>
      <c r="K4687" s="65">
        <v>2</v>
      </c>
      <c r="L4687" s="65">
        <v>313</v>
      </c>
      <c r="M4687" s="65" t="s">
        <v>294</v>
      </c>
    </row>
    <row r="4688" spans="1:13" ht="12.75" customHeight="1">
      <c r="A4688" s="65" t="str">
        <f>IF(ROW()=1,"KEY",IF(ISNA(VLOOKUP(B4688,車名対応マスタ!B:D,3,FALSE)),"",IF(VLOOKUP(B4688,車名対応マスタ!B:D,3,FALSE)="","",$D4688&amp;" "&amp;IF($G4688="9","J","O")&amp;" "&amp;$I4688&amp;" "&amp;IF($I4688&lt;=TEXT(★完成資料!$A$1,"yyyymm"),TEXT(★完成資料!$A$1,"yyyymm"),"999999")&amp; " " &amp; LEFT(F4688 &amp; "          ",10))))</f>
        <v xml:space="preserve">L O 202203 yyyy00 HV        </v>
      </c>
      <c r="B4688" s="68" t="s">
        <v>321</v>
      </c>
      <c r="C4688" s="68" t="s">
        <v>468</v>
      </c>
      <c r="D4688" s="68" t="s">
        <v>271</v>
      </c>
      <c r="E4688" s="68" t="s">
        <v>531</v>
      </c>
      <c r="F4688" s="68" t="s">
        <v>360</v>
      </c>
      <c r="G4688" s="68" t="s">
        <v>76</v>
      </c>
      <c r="H4688" s="68" t="s">
        <v>492</v>
      </c>
      <c r="I4688" s="68" t="s">
        <v>641</v>
      </c>
      <c r="J4688" s="65">
        <v>1</v>
      </c>
      <c r="K4688" s="65">
        <v>5</v>
      </c>
      <c r="L4688" s="65">
        <v>313</v>
      </c>
      <c r="M4688" s="65" t="s">
        <v>294</v>
      </c>
    </row>
    <row r="4689" spans="1:13" ht="12.75" customHeight="1">
      <c r="A4689" s="65" t="str">
        <f>IF(ROW()=1,"KEY",IF(ISNA(VLOOKUP(B4689,車名対応マスタ!B:D,3,FALSE)),"",IF(VLOOKUP(B4689,車名対応マスタ!B:D,3,FALSE)="","",$D4689&amp;" "&amp;IF($G4689="9","J","O")&amp;" "&amp;$I4689&amp;" "&amp;IF($I4689&lt;=TEXT(★完成資料!$A$1,"yyyymm"),TEXT(★完成資料!$A$1,"yyyymm"),"999999")&amp; " " &amp; LEFT(F4689 &amp; "          ",10))))</f>
        <v xml:space="preserve">L O 202204 yyyy00 HV        </v>
      </c>
      <c r="B4689" s="68" t="s">
        <v>321</v>
      </c>
      <c r="C4689" s="68" t="s">
        <v>468</v>
      </c>
      <c r="D4689" s="68" t="s">
        <v>271</v>
      </c>
      <c r="E4689" s="68" t="s">
        <v>531</v>
      </c>
      <c r="F4689" s="68" t="s">
        <v>360</v>
      </c>
      <c r="G4689" s="68" t="s">
        <v>76</v>
      </c>
      <c r="H4689" s="68" t="s">
        <v>492</v>
      </c>
      <c r="I4689" s="68" t="s">
        <v>642</v>
      </c>
      <c r="J4689" s="65">
        <v>2</v>
      </c>
      <c r="K4689" s="65">
        <v>3</v>
      </c>
      <c r="L4689" s="65">
        <v>313</v>
      </c>
      <c r="M4689" s="65" t="s">
        <v>294</v>
      </c>
    </row>
    <row r="4690" spans="1:13" ht="12.75" customHeight="1">
      <c r="A4690" s="65" t="str">
        <f>IF(ROW()=1,"KEY",IF(ISNA(VLOOKUP(B4690,車名対応マスタ!B:D,3,FALSE)),"",IF(VLOOKUP(B4690,車名対応マスタ!B:D,3,FALSE)="","",$D4690&amp;" "&amp;IF($G4690="9","J","O")&amp;" "&amp;$I4690&amp;" "&amp;IF($I4690&lt;=TEXT(★完成資料!$A$1,"yyyymm"),TEXT(★完成資料!$A$1,"yyyymm"),"999999")&amp; " " &amp; LEFT(F4690 &amp; "          ",10))))</f>
        <v xml:space="preserve">L O 202205 yyyy00 HV        </v>
      </c>
      <c r="B4690" s="68" t="s">
        <v>321</v>
      </c>
      <c r="C4690" s="68" t="s">
        <v>468</v>
      </c>
      <c r="D4690" s="68" t="s">
        <v>271</v>
      </c>
      <c r="E4690" s="68" t="s">
        <v>531</v>
      </c>
      <c r="F4690" s="68" t="s">
        <v>360</v>
      </c>
      <c r="G4690" s="68" t="s">
        <v>76</v>
      </c>
      <c r="H4690" s="68" t="s">
        <v>492</v>
      </c>
      <c r="I4690" s="68" t="s">
        <v>647</v>
      </c>
      <c r="J4690" s="65">
        <v>3</v>
      </c>
      <c r="K4690" s="65">
        <v>0</v>
      </c>
      <c r="L4690" s="65">
        <v>313</v>
      </c>
      <c r="M4690" s="65" t="s">
        <v>294</v>
      </c>
    </row>
    <row r="4691" spans="1:13" ht="12.75" customHeight="1">
      <c r="A4691" s="65" t="str">
        <f>IF(ROW()=1,"KEY",IF(ISNA(VLOOKUP(B4691,車名対応マスタ!B:D,3,FALSE)),"",IF(VLOOKUP(B4691,車名対応マスタ!B:D,3,FALSE)="","",$D4691&amp;" "&amp;IF($G4691="9","J","O")&amp;" "&amp;$I4691&amp;" "&amp;IF($I4691&lt;=TEXT(★完成資料!$A$1,"yyyymm"),TEXT(★完成資料!$A$1,"yyyymm"),"999999")&amp; " " &amp; LEFT(F4691 &amp; "          ",10))))</f>
        <v xml:space="preserve">L O 202206 yyyy00 HV        </v>
      </c>
      <c r="B4691" s="68" t="s">
        <v>321</v>
      </c>
      <c r="C4691" s="68" t="s">
        <v>468</v>
      </c>
      <c r="D4691" s="68" t="s">
        <v>271</v>
      </c>
      <c r="E4691" s="68" t="s">
        <v>531</v>
      </c>
      <c r="F4691" s="68" t="s">
        <v>360</v>
      </c>
      <c r="G4691" s="68" t="s">
        <v>76</v>
      </c>
      <c r="H4691" s="68" t="s">
        <v>492</v>
      </c>
      <c r="I4691" s="68" t="s">
        <v>652</v>
      </c>
      <c r="J4691" s="65">
        <v>3</v>
      </c>
      <c r="K4691" s="65">
        <v>3</v>
      </c>
      <c r="L4691" s="65">
        <v>313</v>
      </c>
      <c r="M4691" s="65" t="s">
        <v>294</v>
      </c>
    </row>
    <row r="4692" spans="1:13" ht="12.75" customHeight="1">
      <c r="A4692" s="65" t="str">
        <f>IF(ROW()=1,"KEY",IF(ISNA(VLOOKUP(B4692,車名対応マスタ!B:D,3,FALSE)),"",IF(VLOOKUP(B4692,車名対応マスタ!B:D,3,FALSE)="","",$D4692&amp;" "&amp;IF($G4692="9","J","O")&amp;" "&amp;$I4692&amp;" "&amp;IF($I4692&lt;=TEXT(★完成資料!$A$1,"yyyymm"),TEXT(★完成資料!$A$1,"yyyymm"),"999999")&amp; " " &amp; LEFT(F4692 &amp; "          ",10))))</f>
        <v xml:space="preserve">L O 202207 yyyy00 HV        </v>
      </c>
      <c r="B4692" s="68" t="s">
        <v>321</v>
      </c>
      <c r="C4692" s="68" t="s">
        <v>468</v>
      </c>
      <c r="D4692" s="68" t="s">
        <v>271</v>
      </c>
      <c r="E4692" s="68" t="s">
        <v>531</v>
      </c>
      <c r="F4692" s="68" t="s">
        <v>360</v>
      </c>
      <c r="G4692" s="68" t="s">
        <v>76</v>
      </c>
      <c r="H4692" s="68" t="s">
        <v>492</v>
      </c>
      <c r="I4692" s="68" t="s">
        <v>655</v>
      </c>
      <c r="J4692" s="65">
        <v>1</v>
      </c>
      <c r="K4692" s="65">
        <v>1</v>
      </c>
      <c r="L4692" s="65">
        <v>313</v>
      </c>
      <c r="M4692" s="65" t="s">
        <v>294</v>
      </c>
    </row>
    <row r="4693" spans="1:13" ht="12.75" customHeight="1">
      <c r="A4693" s="65" t="str">
        <f>IF(ROW()=1,"KEY",IF(ISNA(VLOOKUP(B4693,車名対応マスタ!B:D,3,FALSE)),"",IF(VLOOKUP(B4693,車名対応マスタ!B:D,3,FALSE)="","",$D4693&amp;" "&amp;IF($G4693="9","J","O")&amp;" "&amp;$I4693&amp;" "&amp;IF($I4693&lt;=TEXT(★完成資料!$A$1,"yyyymm"),TEXT(★完成資料!$A$1,"yyyymm"),"999999")&amp; " " &amp; LEFT(F4693 &amp; "          ",10))))</f>
        <v xml:space="preserve">L O 202208 yyyy00 HV        </v>
      </c>
      <c r="B4693" s="68" t="s">
        <v>321</v>
      </c>
      <c r="C4693" s="68" t="s">
        <v>468</v>
      </c>
      <c r="D4693" s="68" t="s">
        <v>271</v>
      </c>
      <c r="E4693" s="68" t="s">
        <v>531</v>
      </c>
      <c r="F4693" s="68" t="s">
        <v>360</v>
      </c>
      <c r="G4693" s="68" t="s">
        <v>76</v>
      </c>
      <c r="H4693" s="68" t="s">
        <v>492</v>
      </c>
      <c r="I4693" s="68" t="s">
        <v>656</v>
      </c>
      <c r="J4693" s="65">
        <v>2</v>
      </c>
      <c r="K4693" s="65">
        <v>1</v>
      </c>
      <c r="L4693" s="65">
        <v>313</v>
      </c>
      <c r="M4693" s="65" t="s">
        <v>294</v>
      </c>
    </row>
    <row r="4694" spans="1:13" ht="12.75" customHeight="1">
      <c r="A4694" s="65" t="str">
        <f>IF(ROW()=1,"KEY",IF(ISNA(VLOOKUP(B4694,車名対応マスタ!B:D,3,FALSE)),"",IF(VLOOKUP(B4694,車名対応マスタ!B:D,3,FALSE)="","",$D4694&amp;" "&amp;IF($G4694="9","J","O")&amp;" "&amp;$I4694&amp;" "&amp;IF($I4694&lt;=TEXT(★完成資料!$A$1,"yyyymm"),TEXT(★完成資料!$A$1,"yyyymm"),"999999")&amp; " " &amp; LEFT(F4694 &amp; "          ",10))))</f>
        <v xml:space="preserve">L O 202209 yyyy00 HV        </v>
      </c>
      <c r="B4694" s="68" t="s">
        <v>321</v>
      </c>
      <c r="C4694" s="68" t="s">
        <v>468</v>
      </c>
      <c r="D4694" s="68" t="s">
        <v>271</v>
      </c>
      <c r="E4694" s="68" t="s">
        <v>531</v>
      </c>
      <c r="F4694" s="68" t="s">
        <v>360</v>
      </c>
      <c r="G4694" s="68" t="s">
        <v>76</v>
      </c>
      <c r="H4694" s="68" t="s">
        <v>492</v>
      </c>
      <c r="I4694" s="68" t="s">
        <v>657</v>
      </c>
      <c r="J4694" s="65">
        <v>2</v>
      </c>
      <c r="K4694" s="65">
        <v>2</v>
      </c>
      <c r="L4694" s="65">
        <v>313</v>
      </c>
      <c r="M4694" s="65" t="s">
        <v>294</v>
      </c>
    </row>
    <row r="4695" spans="1:13" ht="12.75" customHeight="1">
      <c r="A4695" s="65" t="str">
        <f>IF(ROW()=1,"KEY",IF(ISNA(VLOOKUP(B4695,車名対応マスタ!B:D,3,FALSE)),"",IF(VLOOKUP(B4695,車名対応マスタ!B:D,3,FALSE)="","",$D4695&amp;" "&amp;IF($G4695="9","J","O")&amp;" "&amp;$I4695&amp;" "&amp;IF($I4695&lt;=TEXT(★完成資料!$A$1,"yyyymm"),TEXT(★完成資料!$A$1,"yyyymm"),"999999")&amp; " " &amp; LEFT(F4695 &amp; "          ",10))))</f>
        <v xml:space="preserve">L O 202210 yyyy00 HV        </v>
      </c>
      <c r="B4695" s="68" t="s">
        <v>321</v>
      </c>
      <c r="C4695" s="68" t="s">
        <v>468</v>
      </c>
      <c r="D4695" s="68" t="s">
        <v>271</v>
      </c>
      <c r="E4695" s="68" t="s">
        <v>531</v>
      </c>
      <c r="F4695" s="68" t="s">
        <v>360</v>
      </c>
      <c r="G4695" s="68" t="s">
        <v>76</v>
      </c>
      <c r="H4695" s="68" t="s">
        <v>492</v>
      </c>
      <c r="I4695" s="68" t="s">
        <v>663</v>
      </c>
      <c r="J4695" s="65">
        <v>3</v>
      </c>
      <c r="K4695" s="65">
        <v>2</v>
      </c>
      <c r="L4695" s="65">
        <v>313</v>
      </c>
      <c r="M4695" s="65" t="s">
        <v>294</v>
      </c>
    </row>
    <row r="4696" spans="1:13" ht="12.75" customHeight="1">
      <c r="A4696" s="65" t="str">
        <f>IF(ROW()=1,"KEY",IF(ISNA(VLOOKUP(B4696,車名対応マスタ!B:D,3,FALSE)),"",IF(VLOOKUP(B4696,車名対応マスタ!B:D,3,FALSE)="","",$D4696&amp;" "&amp;IF($G4696="9","J","O")&amp;" "&amp;$I4696&amp;" "&amp;IF($I4696&lt;=TEXT(★完成資料!$A$1,"yyyymm"),TEXT(★完成資料!$A$1,"yyyymm"),"999999")&amp; " " &amp; LEFT(F4696 &amp; "          ",10))))</f>
        <v xml:space="preserve">L O 202201 yyyy00 HV        </v>
      </c>
      <c r="B4696" s="68" t="s">
        <v>321</v>
      </c>
      <c r="C4696" s="68" t="s">
        <v>468</v>
      </c>
      <c r="D4696" s="68" t="s">
        <v>271</v>
      </c>
      <c r="E4696" s="68" t="s">
        <v>531</v>
      </c>
      <c r="F4696" s="68" t="s">
        <v>360</v>
      </c>
      <c r="G4696" s="68" t="s">
        <v>76</v>
      </c>
      <c r="H4696" s="68" t="s">
        <v>492</v>
      </c>
      <c r="I4696" s="68" t="s">
        <v>639</v>
      </c>
      <c r="J4696" s="65">
        <v>1</v>
      </c>
      <c r="K4696" s="65">
        <v>3</v>
      </c>
      <c r="L4696" s="65">
        <v>202</v>
      </c>
      <c r="M4696" s="65" t="s">
        <v>427</v>
      </c>
    </row>
    <row r="4697" spans="1:13" ht="12.75" customHeight="1">
      <c r="A4697" s="65" t="str">
        <f>IF(ROW()=1,"KEY",IF(ISNA(VLOOKUP(B4697,車名対応マスタ!B:D,3,FALSE)),"",IF(VLOOKUP(B4697,車名対応マスタ!B:D,3,FALSE)="","",$D4697&amp;" "&amp;IF($G4697="9","J","O")&amp;" "&amp;$I4697&amp;" "&amp;IF($I4697&lt;=TEXT(★完成資料!$A$1,"yyyymm"),TEXT(★完成資料!$A$1,"yyyymm"),"999999")&amp; " " &amp; LEFT(F4697 &amp; "          ",10))))</f>
        <v xml:space="preserve">L O 202202 yyyy00 HV        </v>
      </c>
      <c r="B4697" s="68" t="s">
        <v>321</v>
      </c>
      <c r="C4697" s="68" t="s">
        <v>468</v>
      </c>
      <c r="D4697" s="68" t="s">
        <v>271</v>
      </c>
      <c r="E4697" s="68" t="s">
        <v>531</v>
      </c>
      <c r="F4697" s="68" t="s">
        <v>360</v>
      </c>
      <c r="G4697" s="68" t="s">
        <v>76</v>
      </c>
      <c r="H4697" s="68" t="s">
        <v>492</v>
      </c>
      <c r="I4697" s="68" t="s">
        <v>640</v>
      </c>
      <c r="J4697" s="65">
        <v>1</v>
      </c>
      <c r="K4697" s="65">
        <v>0</v>
      </c>
      <c r="L4697" s="65">
        <v>202</v>
      </c>
      <c r="M4697" s="65" t="s">
        <v>427</v>
      </c>
    </row>
    <row r="4698" spans="1:13" ht="12.75" customHeight="1">
      <c r="A4698" s="65" t="str">
        <f>IF(ROW()=1,"KEY",IF(ISNA(VLOOKUP(B4698,車名対応マスタ!B:D,3,FALSE)),"",IF(VLOOKUP(B4698,車名対応マスタ!B:D,3,FALSE)="","",$D4698&amp;" "&amp;IF($G4698="9","J","O")&amp;" "&amp;$I4698&amp;" "&amp;IF($I4698&lt;=TEXT(★完成資料!$A$1,"yyyymm"),TEXT(★完成資料!$A$1,"yyyymm"),"999999")&amp; " " &amp; LEFT(F4698 &amp; "          ",10))))</f>
        <v xml:space="preserve">L O 202203 yyyy00 HV        </v>
      </c>
      <c r="B4698" s="68" t="s">
        <v>321</v>
      </c>
      <c r="C4698" s="68" t="s">
        <v>468</v>
      </c>
      <c r="D4698" s="68" t="s">
        <v>271</v>
      </c>
      <c r="E4698" s="68" t="s">
        <v>531</v>
      </c>
      <c r="F4698" s="68" t="s">
        <v>360</v>
      </c>
      <c r="G4698" s="68" t="s">
        <v>76</v>
      </c>
      <c r="H4698" s="68" t="s">
        <v>492</v>
      </c>
      <c r="I4698" s="68" t="s">
        <v>641</v>
      </c>
      <c r="J4698" s="65">
        <v>1</v>
      </c>
      <c r="K4698" s="65">
        <v>2</v>
      </c>
      <c r="L4698" s="65">
        <v>202</v>
      </c>
      <c r="M4698" s="65" t="s">
        <v>427</v>
      </c>
    </row>
    <row r="4699" spans="1:13" ht="12.75" customHeight="1">
      <c r="A4699" s="65" t="str">
        <f>IF(ROW()=1,"KEY",IF(ISNA(VLOOKUP(B4699,車名対応マスタ!B:D,3,FALSE)),"",IF(VLOOKUP(B4699,車名対応マスタ!B:D,3,FALSE)="","",$D4699&amp;" "&amp;IF($G4699="9","J","O")&amp;" "&amp;$I4699&amp;" "&amp;IF($I4699&lt;=TEXT(★完成資料!$A$1,"yyyymm"),TEXT(★完成資料!$A$1,"yyyymm"),"999999")&amp; " " &amp; LEFT(F4699 &amp; "          ",10))))</f>
        <v xml:space="preserve">L O 202204 yyyy00 HV        </v>
      </c>
      <c r="B4699" s="68" t="s">
        <v>321</v>
      </c>
      <c r="C4699" s="68" t="s">
        <v>468</v>
      </c>
      <c r="D4699" s="68" t="s">
        <v>271</v>
      </c>
      <c r="E4699" s="68" t="s">
        <v>531</v>
      </c>
      <c r="F4699" s="68" t="s">
        <v>360</v>
      </c>
      <c r="G4699" s="68" t="s">
        <v>76</v>
      </c>
      <c r="H4699" s="68" t="s">
        <v>492</v>
      </c>
      <c r="I4699" s="68" t="s">
        <v>642</v>
      </c>
      <c r="J4699" s="65">
        <v>1</v>
      </c>
      <c r="K4699" s="65">
        <v>2</v>
      </c>
      <c r="L4699" s="65">
        <v>202</v>
      </c>
      <c r="M4699" s="65" t="s">
        <v>427</v>
      </c>
    </row>
    <row r="4700" spans="1:13" ht="12.75" customHeight="1">
      <c r="A4700" s="65" t="str">
        <f>IF(ROW()=1,"KEY",IF(ISNA(VLOOKUP(B4700,車名対応マスタ!B:D,3,FALSE)),"",IF(VLOOKUP(B4700,車名対応マスタ!B:D,3,FALSE)="","",$D4700&amp;" "&amp;IF($G4700="9","J","O")&amp;" "&amp;$I4700&amp;" "&amp;IF($I4700&lt;=TEXT(★完成資料!$A$1,"yyyymm"),TEXT(★完成資料!$A$1,"yyyymm"),"999999")&amp; " " &amp; LEFT(F4700 &amp; "          ",10))))</f>
        <v xml:space="preserve">L O 202205 yyyy00 HV        </v>
      </c>
      <c r="B4700" s="68" t="s">
        <v>321</v>
      </c>
      <c r="C4700" s="68" t="s">
        <v>468</v>
      </c>
      <c r="D4700" s="68" t="s">
        <v>271</v>
      </c>
      <c r="E4700" s="68" t="s">
        <v>531</v>
      </c>
      <c r="F4700" s="68" t="s">
        <v>360</v>
      </c>
      <c r="G4700" s="68" t="s">
        <v>76</v>
      </c>
      <c r="H4700" s="68" t="s">
        <v>492</v>
      </c>
      <c r="I4700" s="68" t="s">
        <v>647</v>
      </c>
      <c r="J4700" s="65">
        <v>3</v>
      </c>
      <c r="K4700" s="65">
        <v>2</v>
      </c>
      <c r="L4700" s="65">
        <v>202</v>
      </c>
      <c r="M4700" s="65" t="s">
        <v>427</v>
      </c>
    </row>
    <row r="4701" spans="1:13" ht="12.75" customHeight="1">
      <c r="A4701" s="65" t="str">
        <f>IF(ROW()=1,"KEY",IF(ISNA(VLOOKUP(B4701,車名対応マスタ!B:D,3,FALSE)),"",IF(VLOOKUP(B4701,車名対応マスタ!B:D,3,FALSE)="","",$D4701&amp;" "&amp;IF($G4701="9","J","O")&amp;" "&amp;$I4701&amp;" "&amp;IF($I4701&lt;=TEXT(★完成資料!$A$1,"yyyymm"),TEXT(★完成資料!$A$1,"yyyymm"),"999999")&amp; " " &amp; LEFT(F4701 &amp; "          ",10))))</f>
        <v xml:space="preserve">L O 202206 yyyy00 HV        </v>
      </c>
      <c r="B4701" s="68" t="s">
        <v>321</v>
      </c>
      <c r="C4701" s="68" t="s">
        <v>468</v>
      </c>
      <c r="D4701" s="68" t="s">
        <v>271</v>
      </c>
      <c r="E4701" s="68" t="s">
        <v>531</v>
      </c>
      <c r="F4701" s="68" t="s">
        <v>360</v>
      </c>
      <c r="G4701" s="68" t="s">
        <v>76</v>
      </c>
      <c r="H4701" s="68" t="s">
        <v>492</v>
      </c>
      <c r="I4701" s="68" t="s">
        <v>652</v>
      </c>
      <c r="J4701" s="65">
        <v>1</v>
      </c>
      <c r="K4701" s="65">
        <v>3</v>
      </c>
      <c r="L4701" s="65">
        <v>202</v>
      </c>
      <c r="M4701" s="65" t="s">
        <v>427</v>
      </c>
    </row>
    <row r="4702" spans="1:13" ht="12.75" customHeight="1">
      <c r="A4702" s="65" t="str">
        <f>IF(ROW()=1,"KEY",IF(ISNA(VLOOKUP(B4702,車名対応マスタ!B:D,3,FALSE)),"",IF(VLOOKUP(B4702,車名対応マスタ!B:D,3,FALSE)="","",$D4702&amp;" "&amp;IF($G4702="9","J","O")&amp;" "&amp;$I4702&amp;" "&amp;IF($I4702&lt;=TEXT(★完成資料!$A$1,"yyyymm"),TEXT(★完成資料!$A$1,"yyyymm"),"999999")&amp; " " &amp; LEFT(F4702 &amp; "          ",10))))</f>
        <v xml:space="preserve">L O 202207 yyyy00 HV        </v>
      </c>
      <c r="B4702" s="68" t="s">
        <v>321</v>
      </c>
      <c r="C4702" s="68" t="s">
        <v>468</v>
      </c>
      <c r="D4702" s="68" t="s">
        <v>271</v>
      </c>
      <c r="E4702" s="68" t="s">
        <v>531</v>
      </c>
      <c r="F4702" s="68" t="s">
        <v>360</v>
      </c>
      <c r="G4702" s="68" t="s">
        <v>76</v>
      </c>
      <c r="H4702" s="68" t="s">
        <v>492</v>
      </c>
      <c r="I4702" s="68" t="s">
        <v>655</v>
      </c>
      <c r="J4702" s="65">
        <v>1</v>
      </c>
      <c r="K4702" s="65">
        <v>3</v>
      </c>
      <c r="L4702" s="65">
        <v>202</v>
      </c>
      <c r="M4702" s="65" t="s">
        <v>427</v>
      </c>
    </row>
    <row r="4703" spans="1:13" ht="12.75" customHeight="1">
      <c r="A4703" s="65" t="str">
        <f>IF(ROW()=1,"KEY",IF(ISNA(VLOOKUP(B4703,車名対応マスタ!B:D,3,FALSE)),"",IF(VLOOKUP(B4703,車名対応マスタ!B:D,3,FALSE)="","",$D4703&amp;" "&amp;IF($G4703="9","J","O")&amp;" "&amp;$I4703&amp;" "&amp;IF($I4703&lt;=TEXT(★完成資料!$A$1,"yyyymm"),TEXT(★完成資料!$A$1,"yyyymm"),"999999")&amp; " " &amp; LEFT(F4703 &amp; "          ",10))))</f>
        <v xml:space="preserve">L O 202208 yyyy00 HV        </v>
      </c>
      <c r="B4703" s="68" t="s">
        <v>321</v>
      </c>
      <c r="C4703" s="68" t="s">
        <v>468</v>
      </c>
      <c r="D4703" s="68" t="s">
        <v>271</v>
      </c>
      <c r="E4703" s="68" t="s">
        <v>531</v>
      </c>
      <c r="F4703" s="68" t="s">
        <v>360</v>
      </c>
      <c r="G4703" s="68" t="s">
        <v>76</v>
      </c>
      <c r="H4703" s="68" t="s">
        <v>492</v>
      </c>
      <c r="I4703" s="68" t="s">
        <v>656</v>
      </c>
      <c r="J4703" s="65">
        <v>1</v>
      </c>
      <c r="K4703" s="65">
        <v>4</v>
      </c>
      <c r="L4703" s="65">
        <v>202</v>
      </c>
      <c r="M4703" s="65" t="s">
        <v>427</v>
      </c>
    </row>
    <row r="4704" spans="1:13" ht="12.75" customHeight="1">
      <c r="A4704" s="65" t="str">
        <f>IF(ROW()=1,"KEY",IF(ISNA(VLOOKUP(B4704,車名対応マスタ!B:D,3,FALSE)),"",IF(VLOOKUP(B4704,車名対応マスタ!B:D,3,FALSE)="","",$D4704&amp;" "&amp;IF($G4704="9","J","O")&amp;" "&amp;$I4704&amp;" "&amp;IF($I4704&lt;=TEXT(★完成資料!$A$1,"yyyymm"),TEXT(★完成資料!$A$1,"yyyymm"),"999999")&amp; " " &amp; LEFT(F4704 &amp; "          ",10))))</f>
        <v xml:space="preserve">L O 202209 yyyy00 HV        </v>
      </c>
      <c r="B4704" s="68" t="s">
        <v>321</v>
      </c>
      <c r="C4704" s="68" t="s">
        <v>468</v>
      </c>
      <c r="D4704" s="68" t="s">
        <v>271</v>
      </c>
      <c r="E4704" s="68" t="s">
        <v>531</v>
      </c>
      <c r="F4704" s="68" t="s">
        <v>360</v>
      </c>
      <c r="G4704" s="68" t="s">
        <v>76</v>
      </c>
      <c r="H4704" s="68" t="s">
        <v>492</v>
      </c>
      <c r="I4704" s="68" t="s">
        <v>657</v>
      </c>
      <c r="J4704" s="65">
        <v>2</v>
      </c>
      <c r="K4704" s="65">
        <v>2</v>
      </c>
      <c r="L4704" s="65">
        <v>202</v>
      </c>
      <c r="M4704" s="65" t="s">
        <v>427</v>
      </c>
    </row>
    <row r="4705" spans="1:13" ht="12.75" customHeight="1">
      <c r="A4705" s="65" t="str">
        <f>IF(ROW()=1,"KEY",IF(ISNA(VLOOKUP(B4705,車名対応マスタ!B:D,3,FALSE)),"",IF(VLOOKUP(B4705,車名対応マスタ!B:D,3,FALSE)="","",$D4705&amp;" "&amp;IF($G4705="9","J","O")&amp;" "&amp;$I4705&amp;" "&amp;IF($I4705&lt;=TEXT(★完成資料!$A$1,"yyyymm"),TEXT(★完成資料!$A$1,"yyyymm"),"999999")&amp; " " &amp; LEFT(F4705 &amp; "          ",10))))</f>
        <v xml:space="preserve">L O 202210 yyyy00 HV        </v>
      </c>
      <c r="B4705" s="68" t="s">
        <v>321</v>
      </c>
      <c r="C4705" s="68" t="s">
        <v>468</v>
      </c>
      <c r="D4705" s="68" t="s">
        <v>271</v>
      </c>
      <c r="E4705" s="68" t="s">
        <v>531</v>
      </c>
      <c r="F4705" s="68" t="s">
        <v>360</v>
      </c>
      <c r="G4705" s="68" t="s">
        <v>76</v>
      </c>
      <c r="H4705" s="68" t="s">
        <v>492</v>
      </c>
      <c r="I4705" s="68" t="s">
        <v>663</v>
      </c>
      <c r="J4705" s="65">
        <v>2</v>
      </c>
      <c r="K4705" s="65">
        <v>7</v>
      </c>
      <c r="L4705" s="65">
        <v>202</v>
      </c>
      <c r="M4705" s="65" t="s">
        <v>427</v>
      </c>
    </row>
    <row r="4706" spans="1:13" ht="12.75" customHeight="1">
      <c r="A4706" s="65" t="str">
        <f>IF(ROW()=1,"KEY",IF(ISNA(VLOOKUP(B4706,車名対応マスタ!B:D,3,FALSE)),"",IF(VLOOKUP(B4706,車名対応マスタ!B:D,3,FALSE)="","",$D4706&amp;" "&amp;IF($G4706="9","J","O")&amp;" "&amp;$I4706&amp;" "&amp;IF($I4706&lt;=TEXT(★完成資料!$A$1,"yyyymm"),TEXT(★完成資料!$A$1,"yyyymm"),"999999")&amp; " " &amp; LEFT(F4706 &amp; "          ",10))))</f>
        <v xml:space="preserve">L O 202201 yyyy00 HV        </v>
      </c>
      <c r="B4706" s="68" t="s">
        <v>321</v>
      </c>
      <c r="C4706" s="68" t="s">
        <v>468</v>
      </c>
      <c r="D4706" s="68" t="s">
        <v>271</v>
      </c>
      <c r="E4706" s="68" t="s">
        <v>531</v>
      </c>
      <c r="F4706" s="68" t="s">
        <v>360</v>
      </c>
      <c r="G4706" s="68" t="s">
        <v>76</v>
      </c>
      <c r="H4706" s="68" t="s">
        <v>492</v>
      </c>
      <c r="I4706" s="68" t="s">
        <v>639</v>
      </c>
      <c r="J4706" s="65">
        <v>6</v>
      </c>
      <c r="K4706" s="65">
        <v>3</v>
      </c>
      <c r="L4706" s="65">
        <v>211</v>
      </c>
      <c r="M4706" s="65" t="s">
        <v>266</v>
      </c>
    </row>
    <row r="4707" spans="1:13" ht="12.75" customHeight="1">
      <c r="A4707" s="65" t="str">
        <f>IF(ROW()=1,"KEY",IF(ISNA(VLOOKUP(B4707,車名対応マスタ!B:D,3,FALSE)),"",IF(VLOOKUP(B4707,車名対応マスタ!B:D,3,FALSE)="","",$D4707&amp;" "&amp;IF($G4707="9","J","O")&amp;" "&amp;$I4707&amp;" "&amp;IF($I4707&lt;=TEXT(★完成資料!$A$1,"yyyymm"),TEXT(★完成資料!$A$1,"yyyymm"),"999999")&amp; " " &amp; LEFT(F4707 &amp; "          ",10))))</f>
        <v xml:space="preserve">L O 202202 yyyy00 HV        </v>
      </c>
      <c r="B4707" s="68" t="s">
        <v>321</v>
      </c>
      <c r="C4707" s="68" t="s">
        <v>468</v>
      </c>
      <c r="D4707" s="68" t="s">
        <v>271</v>
      </c>
      <c r="E4707" s="68" t="s">
        <v>531</v>
      </c>
      <c r="F4707" s="68" t="s">
        <v>360</v>
      </c>
      <c r="G4707" s="68" t="s">
        <v>76</v>
      </c>
      <c r="H4707" s="68" t="s">
        <v>492</v>
      </c>
      <c r="I4707" s="68" t="s">
        <v>640</v>
      </c>
      <c r="J4707" s="65">
        <v>1</v>
      </c>
      <c r="K4707" s="65">
        <v>5</v>
      </c>
      <c r="L4707" s="65">
        <v>211</v>
      </c>
      <c r="M4707" s="65" t="s">
        <v>266</v>
      </c>
    </row>
    <row r="4708" spans="1:13" ht="12.75" customHeight="1">
      <c r="A4708" s="65" t="str">
        <f>IF(ROW()=1,"KEY",IF(ISNA(VLOOKUP(B4708,車名対応マスタ!B:D,3,FALSE)),"",IF(VLOOKUP(B4708,車名対応マスタ!B:D,3,FALSE)="","",$D4708&amp;" "&amp;IF($G4708="9","J","O")&amp;" "&amp;$I4708&amp;" "&amp;IF($I4708&lt;=TEXT(★完成資料!$A$1,"yyyymm"),TEXT(★完成資料!$A$1,"yyyymm"),"999999")&amp; " " &amp; LEFT(F4708 &amp; "          ",10))))</f>
        <v xml:space="preserve">L O 202203 yyyy00 HV        </v>
      </c>
      <c r="B4708" s="68" t="s">
        <v>321</v>
      </c>
      <c r="C4708" s="68" t="s">
        <v>468</v>
      </c>
      <c r="D4708" s="68" t="s">
        <v>271</v>
      </c>
      <c r="E4708" s="68" t="s">
        <v>531</v>
      </c>
      <c r="F4708" s="68" t="s">
        <v>360</v>
      </c>
      <c r="G4708" s="68" t="s">
        <v>76</v>
      </c>
      <c r="H4708" s="68" t="s">
        <v>492</v>
      </c>
      <c r="I4708" s="68" t="s">
        <v>641</v>
      </c>
      <c r="J4708" s="65">
        <v>8</v>
      </c>
      <c r="K4708" s="65">
        <v>7</v>
      </c>
      <c r="L4708" s="65">
        <v>211</v>
      </c>
      <c r="M4708" s="65" t="s">
        <v>266</v>
      </c>
    </row>
    <row r="4709" spans="1:13" ht="12.75" customHeight="1">
      <c r="A4709" s="65" t="str">
        <f>IF(ROW()=1,"KEY",IF(ISNA(VLOOKUP(B4709,車名対応マスタ!B:D,3,FALSE)),"",IF(VLOOKUP(B4709,車名対応マスタ!B:D,3,FALSE)="","",$D4709&amp;" "&amp;IF($G4709="9","J","O")&amp;" "&amp;$I4709&amp;" "&amp;IF($I4709&lt;=TEXT(★完成資料!$A$1,"yyyymm"),TEXT(★完成資料!$A$1,"yyyymm"),"999999")&amp; " " &amp; LEFT(F4709 &amp; "          ",10))))</f>
        <v xml:space="preserve">L O 202204 yyyy00 HV        </v>
      </c>
      <c r="B4709" s="68" t="s">
        <v>321</v>
      </c>
      <c r="C4709" s="68" t="s">
        <v>468</v>
      </c>
      <c r="D4709" s="68" t="s">
        <v>271</v>
      </c>
      <c r="E4709" s="68" t="s">
        <v>531</v>
      </c>
      <c r="F4709" s="68" t="s">
        <v>360</v>
      </c>
      <c r="G4709" s="68" t="s">
        <v>76</v>
      </c>
      <c r="H4709" s="68" t="s">
        <v>492</v>
      </c>
      <c r="I4709" s="68" t="s">
        <v>642</v>
      </c>
      <c r="J4709" s="65">
        <v>9</v>
      </c>
      <c r="K4709" s="65">
        <v>12</v>
      </c>
      <c r="L4709" s="65">
        <v>211</v>
      </c>
      <c r="M4709" s="65" t="s">
        <v>266</v>
      </c>
    </row>
    <row r="4710" spans="1:13" ht="12.75" customHeight="1">
      <c r="A4710" s="65" t="str">
        <f>IF(ROW()=1,"KEY",IF(ISNA(VLOOKUP(B4710,車名対応マスタ!B:D,3,FALSE)),"",IF(VLOOKUP(B4710,車名対応マスタ!B:D,3,FALSE)="","",$D4710&amp;" "&amp;IF($G4710="9","J","O")&amp;" "&amp;$I4710&amp;" "&amp;IF($I4710&lt;=TEXT(★完成資料!$A$1,"yyyymm"),TEXT(★完成資料!$A$1,"yyyymm"),"999999")&amp; " " &amp; LEFT(F4710 &amp; "          ",10))))</f>
        <v xml:space="preserve">L O 202205 yyyy00 HV        </v>
      </c>
      <c r="B4710" s="68" t="s">
        <v>321</v>
      </c>
      <c r="C4710" s="68" t="s">
        <v>468</v>
      </c>
      <c r="D4710" s="68" t="s">
        <v>271</v>
      </c>
      <c r="E4710" s="68" t="s">
        <v>531</v>
      </c>
      <c r="F4710" s="68" t="s">
        <v>360</v>
      </c>
      <c r="G4710" s="68" t="s">
        <v>76</v>
      </c>
      <c r="H4710" s="68" t="s">
        <v>492</v>
      </c>
      <c r="I4710" s="68" t="s">
        <v>647</v>
      </c>
      <c r="J4710" s="65">
        <v>5</v>
      </c>
      <c r="K4710" s="65">
        <v>5</v>
      </c>
      <c r="L4710" s="65">
        <v>211</v>
      </c>
      <c r="M4710" s="65" t="s">
        <v>266</v>
      </c>
    </row>
    <row r="4711" spans="1:13" ht="12.75" customHeight="1">
      <c r="A4711" s="65" t="str">
        <f>IF(ROW()=1,"KEY",IF(ISNA(VLOOKUP(B4711,車名対応マスタ!B:D,3,FALSE)),"",IF(VLOOKUP(B4711,車名対応マスタ!B:D,3,FALSE)="","",$D4711&amp;" "&amp;IF($G4711="9","J","O")&amp;" "&amp;$I4711&amp;" "&amp;IF($I4711&lt;=TEXT(★完成資料!$A$1,"yyyymm"),TEXT(★完成資料!$A$1,"yyyymm"),"999999")&amp; " " &amp; LEFT(F4711 &amp; "          ",10))))</f>
        <v xml:space="preserve">L O 202206 yyyy00 HV        </v>
      </c>
      <c r="B4711" s="68" t="s">
        <v>321</v>
      </c>
      <c r="C4711" s="68" t="s">
        <v>468</v>
      </c>
      <c r="D4711" s="68" t="s">
        <v>271</v>
      </c>
      <c r="E4711" s="68" t="s">
        <v>531</v>
      </c>
      <c r="F4711" s="68" t="s">
        <v>360</v>
      </c>
      <c r="G4711" s="68" t="s">
        <v>76</v>
      </c>
      <c r="H4711" s="68" t="s">
        <v>492</v>
      </c>
      <c r="I4711" s="68" t="s">
        <v>652</v>
      </c>
      <c r="J4711" s="65">
        <v>2</v>
      </c>
      <c r="K4711" s="65">
        <v>5</v>
      </c>
      <c r="L4711" s="65">
        <v>211</v>
      </c>
      <c r="M4711" s="65" t="s">
        <v>266</v>
      </c>
    </row>
    <row r="4712" spans="1:13" ht="12.75" customHeight="1">
      <c r="A4712" s="65" t="str">
        <f>IF(ROW()=1,"KEY",IF(ISNA(VLOOKUP(B4712,車名対応マスタ!B:D,3,FALSE)),"",IF(VLOOKUP(B4712,車名対応マスタ!B:D,3,FALSE)="","",$D4712&amp;" "&amp;IF($G4712="9","J","O")&amp;" "&amp;$I4712&amp;" "&amp;IF($I4712&lt;=TEXT(★完成資料!$A$1,"yyyymm"),TEXT(★完成資料!$A$1,"yyyymm"),"999999")&amp; " " &amp; LEFT(F4712 &amp; "          ",10))))</f>
        <v xml:space="preserve">L O 202207 yyyy00 HV        </v>
      </c>
      <c r="B4712" s="68" t="s">
        <v>321</v>
      </c>
      <c r="C4712" s="68" t="s">
        <v>468</v>
      </c>
      <c r="D4712" s="68" t="s">
        <v>271</v>
      </c>
      <c r="E4712" s="68" t="s">
        <v>531</v>
      </c>
      <c r="F4712" s="68" t="s">
        <v>360</v>
      </c>
      <c r="G4712" s="68" t="s">
        <v>76</v>
      </c>
      <c r="H4712" s="68" t="s">
        <v>492</v>
      </c>
      <c r="I4712" s="68" t="s">
        <v>655</v>
      </c>
      <c r="J4712" s="65">
        <v>2</v>
      </c>
      <c r="K4712" s="65">
        <v>5</v>
      </c>
      <c r="L4712" s="65">
        <v>211</v>
      </c>
      <c r="M4712" s="65" t="s">
        <v>266</v>
      </c>
    </row>
    <row r="4713" spans="1:13" ht="12.75" customHeight="1">
      <c r="A4713" s="65" t="str">
        <f>IF(ROW()=1,"KEY",IF(ISNA(VLOOKUP(B4713,車名対応マスタ!B:D,3,FALSE)),"",IF(VLOOKUP(B4713,車名対応マスタ!B:D,3,FALSE)="","",$D4713&amp;" "&amp;IF($G4713="9","J","O")&amp;" "&amp;$I4713&amp;" "&amp;IF($I4713&lt;=TEXT(★完成資料!$A$1,"yyyymm"),TEXT(★完成資料!$A$1,"yyyymm"),"999999")&amp; " " &amp; LEFT(F4713 &amp; "          ",10))))</f>
        <v xml:space="preserve">L O 202208 yyyy00 HV        </v>
      </c>
      <c r="B4713" s="68" t="s">
        <v>321</v>
      </c>
      <c r="C4713" s="68" t="s">
        <v>468</v>
      </c>
      <c r="D4713" s="68" t="s">
        <v>271</v>
      </c>
      <c r="E4713" s="68" t="s">
        <v>531</v>
      </c>
      <c r="F4713" s="68" t="s">
        <v>360</v>
      </c>
      <c r="G4713" s="68" t="s">
        <v>76</v>
      </c>
      <c r="H4713" s="68" t="s">
        <v>492</v>
      </c>
      <c r="I4713" s="68" t="s">
        <v>656</v>
      </c>
      <c r="J4713" s="65">
        <v>0</v>
      </c>
      <c r="K4713" s="65">
        <v>10</v>
      </c>
      <c r="L4713" s="65">
        <v>211</v>
      </c>
      <c r="M4713" s="65" t="s">
        <v>266</v>
      </c>
    </row>
    <row r="4714" spans="1:13" ht="12.75" customHeight="1">
      <c r="A4714" s="65" t="str">
        <f>IF(ROW()=1,"KEY",IF(ISNA(VLOOKUP(B4714,車名対応マスタ!B:D,3,FALSE)),"",IF(VLOOKUP(B4714,車名対応マスタ!B:D,3,FALSE)="","",$D4714&amp;" "&amp;IF($G4714="9","J","O")&amp;" "&amp;$I4714&amp;" "&amp;IF($I4714&lt;=TEXT(★完成資料!$A$1,"yyyymm"),TEXT(★完成資料!$A$1,"yyyymm"),"999999")&amp; " " &amp; LEFT(F4714 &amp; "          ",10))))</f>
        <v xml:space="preserve">L O 202209 yyyy00 HV        </v>
      </c>
      <c r="B4714" s="68" t="s">
        <v>321</v>
      </c>
      <c r="C4714" s="68" t="s">
        <v>468</v>
      </c>
      <c r="D4714" s="68" t="s">
        <v>271</v>
      </c>
      <c r="E4714" s="68" t="s">
        <v>531</v>
      </c>
      <c r="F4714" s="68" t="s">
        <v>360</v>
      </c>
      <c r="G4714" s="68" t="s">
        <v>76</v>
      </c>
      <c r="H4714" s="68" t="s">
        <v>492</v>
      </c>
      <c r="I4714" s="68" t="s">
        <v>657</v>
      </c>
      <c r="J4714" s="65">
        <v>2</v>
      </c>
      <c r="K4714" s="65">
        <v>2</v>
      </c>
      <c r="L4714" s="65">
        <v>211</v>
      </c>
      <c r="M4714" s="65" t="s">
        <v>266</v>
      </c>
    </row>
    <row r="4715" spans="1:13" ht="12.75" customHeight="1">
      <c r="A4715" s="65" t="str">
        <f>IF(ROW()=1,"KEY",IF(ISNA(VLOOKUP(B4715,車名対応マスタ!B:D,3,FALSE)),"",IF(VLOOKUP(B4715,車名対応マスタ!B:D,3,FALSE)="","",$D4715&amp;" "&amp;IF($G4715="9","J","O")&amp;" "&amp;$I4715&amp;" "&amp;IF($I4715&lt;=TEXT(★完成資料!$A$1,"yyyymm"),TEXT(★完成資料!$A$1,"yyyymm"),"999999")&amp; " " &amp; LEFT(F4715 &amp; "          ",10))))</f>
        <v xml:space="preserve">L O 202210 yyyy00 HV        </v>
      </c>
      <c r="B4715" s="68" t="s">
        <v>321</v>
      </c>
      <c r="C4715" s="68" t="s">
        <v>468</v>
      </c>
      <c r="D4715" s="68" t="s">
        <v>271</v>
      </c>
      <c r="E4715" s="68" t="s">
        <v>531</v>
      </c>
      <c r="F4715" s="68" t="s">
        <v>360</v>
      </c>
      <c r="G4715" s="68" t="s">
        <v>76</v>
      </c>
      <c r="H4715" s="68" t="s">
        <v>492</v>
      </c>
      <c r="I4715" s="68" t="s">
        <v>663</v>
      </c>
      <c r="J4715" s="65">
        <v>1</v>
      </c>
      <c r="K4715" s="65">
        <v>10</v>
      </c>
      <c r="L4715" s="65">
        <v>211</v>
      </c>
      <c r="M4715" s="65" t="s">
        <v>266</v>
      </c>
    </row>
    <row r="4716" spans="1:13" ht="12.75" customHeight="1">
      <c r="A4716" s="65" t="str">
        <f>IF(ROW()=1,"KEY",IF(ISNA(VLOOKUP(B4716,車名対応マスタ!B:D,3,FALSE)),"",IF(VLOOKUP(B4716,車名対応マスタ!B:D,3,FALSE)="","",$D4716&amp;" "&amp;IF($G4716="9","J","O")&amp;" "&amp;$I4716&amp;" "&amp;IF($I4716&lt;=TEXT(★完成資料!$A$1,"yyyymm"),TEXT(★完成資料!$A$1,"yyyymm"),"999999")&amp; " " &amp; LEFT(F4716 &amp; "          ",10))))</f>
        <v xml:space="preserve">L O 202201 yyyy00 HV        </v>
      </c>
      <c r="B4716" s="68" t="s">
        <v>321</v>
      </c>
      <c r="C4716" s="68" t="s">
        <v>468</v>
      </c>
      <c r="D4716" s="68" t="s">
        <v>271</v>
      </c>
      <c r="E4716" s="68" t="s">
        <v>531</v>
      </c>
      <c r="F4716" s="68" t="s">
        <v>360</v>
      </c>
      <c r="G4716" s="68" t="s">
        <v>76</v>
      </c>
      <c r="H4716" s="68" t="s">
        <v>492</v>
      </c>
      <c r="I4716" s="68" t="s">
        <v>639</v>
      </c>
      <c r="J4716" s="65">
        <v>2</v>
      </c>
      <c r="K4716" s="65">
        <v>0</v>
      </c>
      <c r="L4716" s="65">
        <v>204</v>
      </c>
      <c r="M4716" s="65" t="s">
        <v>286</v>
      </c>
    </row>
    <row r="4717" spans="1:13" ht="12.75" customHeight="1">
      <c r="A4717" s="65" t="str">
        <f>IF(ROW()=1,"KEY",IF(ISNA(VLOOKUP(B4717,車名対応マスタ!B:D,3,FALSE)),"",IF(VLOOKUP(B4717,車名対応マスタ!B:D,3,FALSE)="","",$D4717&amp;" "&amp;IF($G4717="9","J","O")&amp;" "&amp;$I4717&amp;" "&amp;IF($I4717&lt;=TEXT(★完成資料!$A$1,"yyyymm"),TEXT(★完成資料!$A$1,"yyyymm"),"999999")&amp; " " &amp; LEFT(F4717 &amp; "          ",10))))</f>
        <v xml:space="preserve">L O 202203 yyyy00 HV        </v>
      </c>
      <c r="B4717" s="68" t="s">
        <v>321</v>
      </c>
      <c r="C4717" s="68" t="s">
        <v>468</v>
      </c>
      <c r="D4717" s="68" t="s">
        <v>271</v>
      </c>
      <c r="E4717" s="68" t="s">
        <v>531</v>
      </c>
      <c r="F4717" s="68" t="s">
        <v>360</v>
      </c>
      <c r="G4717" s="68" t="s">
        <v>76</v>
      </c>
      <c r="H4717" s="68" t="s">
        <v>492</v>
      </c>
      <c r="I4717" s="68" t="s">
        <v>641</v>
      </c>
      <c r="J4717" s="65">
        <v>7</v>
      </c>
      <c r="L4717" s="65">
        <v>204</v>
      </c>
      <c r="M4717" s="65" t="s">
        <v>286</v>
      </c>
    </row>
    <row r="4718" spans="1:13" ht="12.75" customHeight="1">
      <c r="A4718" s="65" t="str">
        <f>IF(ROW()=1,"KEY",IF(ISNA(VLOOKUP(B4718,車名対応マスタ!B:D,3,FALSE)),"",IF(VLOOKUP(B4718,車名対応マスタ!B:D,3,FALSE)="","",$D4718&amp;" "&amp;IF($G4718="9","J","O")&amp;" "&amp;$I4718&amp;" "&amp;IF($I4718&lt;=TEXT(★完成資料!$A$1,"yyyymm"),TEXT(★完成資料!$A$1,"yyyymm"),"999999")&amp; " " &amp; LEFT(F4718 &amp; "          ",10))))</f>
        <v xml:space="preserve">L O 202204 yyyy00 HV        </v>
      </c>
      <c r="B4718" s="68" t="s">
        <v>321</v>
      </c>
      <c r="C4718" s="68" t="s">
        <v>468</v>
      </c>
      <c r="D4718" s="68" t="s">
        <v>271</v>
      </c>
      <c r="E4718" s="68" t="s">
        <v>531</v>
      </c>
      <c r="F4718" s="68" t="s">
        <v>360</v>
      </c>
      <c r="G4718" s="68" t="s">
        <v>76</v>
      </c>
      <c r="H4718" s="68" t="s">
        <v>492</v>
      </c>
      <c r="I4718" s="68" t="s">
        <v>642</v>
      </c>
      <c r="J4718" s="65">
        <v>2</v>
      </c>
      <c r="K4718" s="65">
        <v>1</v>
      </c>
      <c r="L4718" s="65">
        <v>204</v>
      </c>
      <c r="M4718" s="65" t="s">
        <v>286</v>
      </c>
    </row>
    <row r="4719" spans="1:13" ht="12.75" customHeight="1">
      <c r="A4719" s="65" t="str">
        <f>IF(ROW()=1,"KEY",IF(ISNA(VLOOKUP(B4719,車名対応マスタ!B:D,3,FALSE)),"",IF(VLOOKUP(B4719,車名対応マスタ!B:D,3,FALSE)="","",$D4719&amp;" "&amp;IF($G4719="9","J","O")&amp;" "&amp;$I4719&amp;" "&amp;IF($I4719&lt;=TEXT(★完成資料!$A$1,"yyyymm"),TEXT(★完成資料!$A$1,"yyyymm"),"999999")&amp; " " &amp; LEFT(F4719 &amp; "          ",10))))</f>
        <v xml:space="preserve">L O 202205 yyyy00 HV        </v>
      </c>
      <c r="B4719" s="68" t="s">
        <v>321</v>
      </c>
      <c r="C4719" s="68" t="s">
        <v>468</v>
      </c>
      <c r="D4719" s="68" t="s">
        <v>271</v>
      </c>
      <c r="E4719" s="68" t="s">
        <v>531</v>
      </c>
      <c r="F4719" s="68" t="s">
        <v>360</v>
      </c>
      <c r="G4719" s="68" t="s">
        <v>76</v>
      </c>
      <c r="H4719" s="68" t="s">
        <v>492</v>
      </c>
      <c r="I4719" s="68" t="s">
        <v>647</v>
      </c>
      <c r="J4719" s="65">
        <v>3</v>
      </c>
      <c r="K4719" s="65">
        <v>0</v>
      </c>
      <c r="L4719" s="65">
        <v>204</v>
      </c>
      <c r="M4719" s="65" t="s">
        <v>286</v>
      </c>
    </row>
    <row r="4720" spans="1:13" ht="12.75" customHeight="1">
      <c r="A4720" s="65" t="str">
        <f>IF(ROW()=1,"KEY",IF(ISNA(VLOOKUP(B4720,車名対応マスタ!B:D,3,FALSE)),"",IF(VLOOKUP(B4720,車名対応マスタ!B:D,3,FALSE)="","",$D4720&amp;" "&amp;IF($G4720="9","J","O")&amp;" "&amp;$I4720&amp;" "&amp;IF($I4720&lt;=TEXT(★完成資料!$A$1,"yyyymm"),TEXT(★完成資料!$A$1,"yyyymm"),"999999")&amp; " " &amp; LEFT(F4720 &amp; "          ",10))))</f>
        <v xml:space="preserve">L O 202206 yyyy00 HV        </v>
      </c>
      <c r="B4720" s="68" t="s">
        <v>321</v>
      </c>
      <c r="C4720" s="68" t="s">
        <v>468</v>
      </c>
      <c r="D4720" s="68" t="s">
        <v>271</v>
      </c>
      <c r="E4720" s="68" t="s">
        <v>531</v>
      </c>
      <c r="F4720" s="68" t="s">
        <v>360</v>
      </c>
      <c r="G4720" s="68" t="s">
        <v>76</v>
      </c>
      <c r="H4720" s="68" t="s">
        <v>492</v>
      </c>
      <c r="I4720" s="68" t="s">
        <v>652</v>
      </c>
      <c r="J4720" s="65">
        <v>1</v>
      </c>
      <c r="K4720" s="65">
        <v>0</v>
      </c>
      <c r="L4720" s="65">
        <v>204</v>
      </c>
      <c r="M4720" s="65" t="s">
        <v>286</v>
      </c>
    </row>
    <row r="4721" spans="1:13" ht="12.75" customHeight="1">
      <c r="A4721" s="65" t="str">
        <f>IF(ROW()=1,"KEY",IF(ISNA(VLOOKUP(B4721,車名対応マスタ!B:D,3,FALSE)),"",IF(VLOOKUP(B4721,車名対応マスタ!B:D,3,FALSE)="","",$D4721&amp;" "&amp;IF($G4721="9","J","O")&amp;" "&amp;$I4721&amp;" "&amp;IF($I4721&lt;=TEXT(★完成資料!$A$1,"yyyymm"),TEXT(★完成資料!$A$1,"yyyymm"),"999999")&amp; " " &amp; LEFT(F4721 &amp; "          ",10))))</f>
        <v xml:space="preserve">L O 202207 yyyy00 HV        </v>
      </c>
      <c r="B4721" s="68" t="s">
        <v>321</v>
      </c>
      <c r="C4721" s="68" t="s">
        <v>468</v>
      </c>
      <c r="D4721" s="68" t="s">
        <v>271</v>
      </c>
      <c r="E4721" s="68" t="s">
        <v>531</v>
      </c>
      <c r="F4721" s="68" t="s">
        <v>360</v>
      </c>
      <c r="G4721" s="68" t="s">
        <v>76</v>
      </c>
      <c r="H4721" s="68" t="s">
        <v>492</v>
      </c>
      <c r="I4721" s="68" t="s">
        <v>655</v>
      </c>
      <c r="J4721" s="65">
        <v>10</v>
      </c>
      <c r="K4721" s="65">
        <v>0</v>
      </c>
      <c r="L4721" s="65">
        <v>204</v>
      </c>
      <c r="M4721" s="65" t="s">
        <v>286</v>
      </c>
    </row>
    <row r="4722" spans="1:13" ht="12.75" customHeight="1">
      <c r="A4722" s="65" t="str">
        <f>IF(ROW()=1,"KEY",IF(ISNA(VLOOKUP(B4722,車名対応マスタ!B:D,3,FALSE)),"",IF(VLOOKUP(B4722,車名対応マスタ!B:D,3,FALSE)="","",$D4722&amp;" "&amp;IF($G4722="9","J","O")&amp;" "&amp;$I4722&amp;" "&amp;IF($I4722&lt;=TEXT(★完成資料!$A$1,"yyyymm"),TEXT(★完成資料!$A$1,"yyyymm"),"999999")&amp; " " &amp; LEFT(F4722 &amp; "          ",10))))</f>
        <v xml:space="preserve">L O 202208 yyyy00 HV        </v>
      </c>
      <c r="B4722" s="68" t="s">
        <v>321</v>
      </c>
      <c r="C4722" s="68" t="s">
        <v>468</v>
      </c>
      <c r="D4722" s="68" t="s">
        <v>271</v>
      </c>
      <c r="E4722" s="68" t="s">
        <v>531</v>
      </c>
      <c r="F4722" s="68" t="s">
        <v>360</v>
      </c>
      <c r="G4722" s="68" t="s">
        <v>76</v>
      </c>
      <c r="H4722" s="68" t="s">
        <v>492</v>
      </c>
      <c r="I4722" s="68" t="s">
        <v>656</v>
      </c>
      <c r="J4722" s="65">
        <v>6</v>
      </c>
      <c r="K4722" s="65">
        <v>2</v>
      </c>
      <c r="L4722" s="65">
        <v>204</v>
      </c>
      <c r="M4722" s="65" t="s">
        <v>286</v>
      </c>
    </row>
    <row r="4723" spans="1:13" ht="12.75" customHeight="1">
      <c r="A4723" s="65" t="str">
        <f>IF(ROW()=1,"KEY",IF(ISNA(VLOOKUP(B4723,車名対応マスタ!B:D,3,FALSE)),"",IF(VLOOKUP(B4723,車名対応マスタ!B:D,3,FALSE)="","",$D4723&amp;" "&amp;IF($G4723="9","J","O")&amp;" "&amp;$I4723&amp;" "&amp;IF($I4723&lt;=TEXT(★完成資料!$A$1,"yyyymm"),TEXT(★完成資料!$A$1,"yyyymm"),"999999")&amp; " " &amp; LEFT(F4723 &amp; "          ",10))))</f>
        <v xml:space="preserve">L O 202209 yyyy00 HV        </v>
      </c>
      <c r="B4723" s="68" t="s">
        <v>321</v>
      </c>
      <c r="C4723" s="68" t="s">
        <v>468</v>
      </c>
      <c r="D4723" s="68" t="s">
        <v>271</v>
      </c>
      <c r="E4723" s="68" t="s">
        <v>531</v>
      </c>
      <c r="F4723" s="68" t="s">
        <v>360</v>
      </c>
      <c r="G4723" s="68" t="s">
        <v>76</v>
      </c>
      <c r="H4723" s="68" t="s">
        <v>492</v>
      </c>
      <c r="I4723" s="68" t="s">
        <v>657</v>
      </c>
      <c r="J4723" s="65">
        <v>0</v>
      </c>
      <c r="K4723" s="65">
        <v>1</v>
      </c>
      <c r="L4723" s="65">
        <v>204</v>
      </c>
      <c r="M4723" s="65" t="s">
        <v>286</v>
      </c>
    </row>
    <row r="4724" spans="1:13" ht="12.75" customHeight="1">
      <c r="A4724" s="65" t="str">
        <f>IF(ROW()=1,"KEY",IF(ISNA(VLOOKUP(B4724,車名対応マスタ!B:D,3,FALSE)),"",IF(VLOOKUP(B4724,車名対応マスタ!B:D,3,FALSE)="","",$D4724&amp;" "&amp;IF($G4724="9","J","O")&amp;" "&amp;$I4724&amp;" "&amp;IF($I4724&lt;=TEXT(★完成資料!$A$1,"yyyymm"),TEXT(★完成資料!$A$1,"yyyymm"),"999999")&amp; " " &amp; LEFT(F4724 &amp; "          ",10))))</f>
        <v xml:space="preserve">L O 202210 yyyy00 HV        </v>
      </c>
      <c r="B4724" s="68" t="s">
        <v>321</v>
      </c>
      <c r="C4724" s="68" t="s">
        <v>468</v>
      </c>
      <c r="D4724" s="68" t="s">
        <v>271</v>
      </c>
      <c r="E4724" s="68" t="s">
        <v>531</v>
      </c>
      <c r="F4724" s="68" t="s">
        <v>360</v>
      </c>
      <c r="G4724" s="68" t="s">
        <v>76</v>
      </c>
      <c r="H4724" s="68" t="s">
        <v>492</v>
      </c>
      <c r="I4724" s="68" t="s">
        <v>663</v>
      </c>
      <c r="J4724" s="65">
        <v>0</v>
      </c>
      <c r="K4724" s="65">
        <v>5</v>
      </c>
      <c r="L4724" s="65">
        <v>204</v>
      </c>
      <c r="M4724" s="65" t="s">
        <v>286</v>
      </c>
    </row>
    <row r="4725" spans="1:13" ht="12.75" customHeight="1">
      <c r="A4725" s="65" t="str">
        <f>IF(ROW()=1,"KEY",IF(ISNA(VLOOKUP(B4725,車名対応マスタ!B:D,3,FALSE)),"",IF(VLOOKUP(B4725,車名対応マスタ!B:D,3,FALSE)="","",$D4725&amp;" "&amp;IF($G4725="9","J","O")&amp;" "&amp;$I4725&amp;" "&amp;IF($I4725&lt;=TEXT(★完成資料!$A$1,"yyyymm"),TEXT(★完成資料!$A$1,"yyyymm"),"999999")&amp; " " &amp; LEFT(F4725 &amp; "          ",10))))</f>
        <v xml:space="preserve">L O 202205 yyyy00 HV        </v>
      </c>
      <c r="B4725" s="68" t="s">
        <v>321</v>
      </c>
      <c r="C4725" s="68" t="s">
        <v>468</v>
      </c>
      <c r="D4725" s="68" t="s">
        <v>271</v>
      </c>
      <c r="E4725" s="68" t="s">
        <v>531</v>
      </c>
      <c r="F4725" s="68" t="s">
        <v>360</v>
      </c>
      <c r="G4725" s="68" t="s">
        <v>76</v>
      </c>
      <c r="H4725" s="68" t="s">
        <v>492</v>
      </c>
      <c r="I4725" s="68" t="s">
        <v>647</v>
      </c>
      <c r="J4725" s="65">
        <v>1</v>
      </c>
      <c r="K4725" s="65">
        <v>0</v>
      </c>
      <c r="L4725" s="65">
        <v>206</v>
      </c>
      <c r="M4725" s="65" t="s">
        <v>261</v>
      </c>
    </row>
    <row r="4726" spans="1:13" ht="12.75" customHeight="1">
      <c r="A4726" s="65" t="str">
        <f>IF(ROW()=1,"KEY",IF(ISNA(VLOOKUP(B4726,車名対応マスタ!B:D,3,FALSE)),"",IF(VLOOKUP(B4726,車名対応マスタ!B:D,3,FALSE)="","",$D4726&amp;" "&amp;IF($G4726="9","J","O")&amp;" "&amp;$I4726&amp;" "&amp;IF($I4726&lt;=TEXT(★完成資料!$A$1,"yyyymm"),TEXT(★完成資料!$A$1,"yyyymm"),"999999")&amp; " " &amp; LEFT(F4726 &amp; "          ",10))))</f>
        <v xml:space="preserve">L O 202206 yyyy00 HV        </v>
      </c>
      <c r="B4726" s="68" t="s">
        <v>321</v>
      </c>
      <c r="C4726" s="68" t="s">
        <v>468</v>
      </c>
      <c r="D4726" s="68" t="s">
        <v>271</v>
      </c>
      <c r="E4726" s="68" t="s">
        <v>531</v>
      </c>
      <c r="F4726" s="68" t="s">
        <v>360</v>
      </c>
      <c r="G4726" s="68" t="s">
        <v>76</v>
      </c>
      <c r="H4726" s="68" t="s">
        <v>492</v>
      </c>
      <c r="I4726" s="68" t="s">
        <v>652</v>
      </c>
      <c r="J4726" s="65">
        <v>0</v>
      </c>
      <c r="K4726" s="65">
        <v>1</v>
      </c>
      <c r="L4726" s="65">
        <v>206</v>
      </c>
      <c r="M4726" s="65" t="s">
        <v>261</v>
      </c>
    </row>
    <row r="4727" spans="1:13" ht="12.75" customHeight="1">
      <c r="A4727" s="65" t="str">
        <f>IF(ROW()=1,"KEY",IF(ISNA(VLOOKUP(B4727,車名対応マスタ!B:D,3,FALSE)),"",IF(VLOOKUP(B4727,車名対応マスタ!B:D,3,FALSE)="","",$D4727&amp;" "&amp;IF($G4727="9","J","O")&amp;" "&amp;$I4727&amp;" "&amp;IF($I4727&lt;=TEXT(★完成資料!$A$1,"yyyymm"),TEXT(★完成資料!$A$1,"yyyymm"),"999999")&amp; " " &amp; LEFT(F4727 &amp; "          ",10))))</f>
        <v xml:space="preserve">L O 202209 yyyy00 HV        </v>
      </c>
      <c r="B4727" s="68" t="s">
        <v>321</v>
      </c>
      <c r="C4727" s="68" t="s">
        <v>468</v>
      </c>
      <c r="D4727" s="68" t="s">
        <v>271</v>
      </c>
      <c r="E4727" s="68" t="s">
        <v>531</v>
      </c>
      <c r="F4727" s="68" t="s">
        <v>360</v>
      </c>
      <c r="G4727" s="68" t="s">
        <v>76</v>
      </c>
      <c r="H4727" s="68" t="s">
        <v>492</v>
      </c>
      <c r="I4727" s="68" t="s">
        <v>657</v>
      </c>
      <c r="J4727" s="65">
        <v>0</v>
      </c>
      <c r="K4727" s="65">
        <v>1</v>
      </c>
      <c r="L4727" s="65">
        <v>206</v>
      </c>
      <c r="M4727" s="65" t="s">
        <v>261</v>
      </c>
    </row>
    <row r="4728" spans="1:13" ht="12.75" customHeight="1">
      <c r="A4728" s="65" t="str">
        <f>IF(ROW()=1,"KEY",IF(ISNA(VLOOKUP(B4728,車名対応マスタ!B:D,3,FALSE)),"",IF(VLOOKUP(B4728,車名対応マスタ!B:D,3,FALSE)="","",$D4728&amp;" "&amp;IF($G4728="9","J","O")&amp;" "&amp;$I4728&amp;" "&amp;IF($I4728&lt;=TEXT(★完成資料!$A$1,"yyyymm"),TEXT(★完成資料!$A$1,"yyyymm"),"999999")&amp; " " &amp; LEFT(F4728 &amp; "          ",10))))</f>
        <v xml:space="preserve">L O 202201 yyyy00 HV        </v>
      </c>
      <c r="B4728" s="68" t="s">
        <v>321</v>
      </c>
      <c r="C4728" s="68" t="s">
        <v>468</v>
      </c>
      <c r="D4728" s="68" t="s">
        <v>271</v>
      </c>
      <c r="E4728" s="68" t="s">
        <v>531</v>
      </c>
      <c r="F4728" s="68" t="s">
        <v>360</v>
      </c>
      <c r="G4728" s="68" t="s">
        <v>76</v>
      </c>
      <c r="H4728" s="68" t="s">
        <v>492</v>
      </c>
      <c r="I4728" s="68" t="s">
        <v>639</v>
      </c>
      <c r="J4728" s="65">
        <v>1</v>
      </c>
      <c r="K4728" s="65">
        <v>0</v>
      </c>
      <c r="L4728" s="65">
        <v>310</v>
      </c>
      <c r="M4728" s="65" t="s">
        <v>493</v>
      </c>
    </row>
    <row r="4729" spans="1:13" ht="12.75" customHeight="1">
      <c r="A4729" s="65" t="str">
        <f>IF(ROW()=1,"KEY",IF(ISNA(VLOOKUP(B4729,車名対応マスタ!B:D,3,FALSE)),"",IF(VLOOKUP(B4729,車名対応マスタ!B:D,3,FALSE)="","",$D4729&amp;" "&amp;IF($G4729="9","J","O")&amp;" "&amp;$I4729&amp;" "&amp;IF($I4729&lt;=TEXT(★完成資料!$A$1,"yyyymm"),TEXT(★完成資料!$A$1,"yyyymm"),"999999")&amp; " " &amp; LEFT(F4729 &amp; "          ",10))))</f>
        <v xml:space="preserve">L O 202204 yyyy00 HV        </v>
      </c>
      <c r="B4729" s="68" t="s">
        <v>321</v>
      </c>
      <c r="C4729" s="68" t="s">
        <v>468</v>
      </c>
      <c r="D4729" s="68" t="s">
        <v>271</v>
      </c>
      <c r="E4729" s="68" t="s">
        <v>531</v>
      </c>
      <c r="F4729" s="68" t="s">
        <v>360</v>
      </c>
      <c r="G4729" s="68" t="s">
        <v>76</v>
      </c>
      <c r="H4729" s="68" t="s">
        <v>492</v>
      </c>
      <c r="I4729" s="68" t="s">
        <v>642</v>
      </c>
      <c r="J4729" s="65">
        <v>0</v>
      </c>
      <c r="K4729" s="65">
        <v>1</v>
      </c>
      <c r="L4729" s="65">
        <v>310</v>
      </c>
      <c r="M4729" s="65" t="s">
        <v>493</v>
      </c>
    </row>
    <row r="4730" spans="1:13" ht="12.75" customHeight="1">
      <c r="A4730" s="65" t="str">
        <f>IF(ROW()=1,"KEY",IF(ISNA(VLOOKUP(B4730,車名対応マスタ!B:D,3,FALSE)),"",IF(VLOOKUP(B4730,車名対応マスタ!B:D,3,FALSE)="","",$D4730&amp;" "&amp;IF($G4730="9","J","O")&amp;" "&amp;$I4730&amp;" "&amp;IF($I4730&lt;=TEXT(★完成資料!$A$1,"yyyymm"),TEXT(★完成資料!$A$1,"yyyymm"),"999999")&amp; " " &amp; LEFT(F4730 &amp; "          ",10))))</f>
        <v xml:space="preserve">L O 202206 yyyy00 HV        </v>
      </c>
      <c r="B4730" s="68" t="s">
        <v>321</v>
      </c>
      <c r="C4730" s="68" t="s">
        <v>468</v>
      </c>
      <c r="D4730" s="68" t="s">
        <v>271</v>
      </c>
      <c r="E4730" s="68" t="s">
        <v>531</v>
      </c>
      <c r="F4730" s="68" t="s">
        <v>360</v>
      </c>
      <c r="G4730" s="68" t="s">
        <v>76</v>
      </c>
      <c r="H4730" s="68" t="s">
        <v>492</v>
      </c>
      <c r="I4730" s="68" t="s">
        <v>652</v>
      </c>
      <c r="J4730" s="65">
        <v>1</v>
      </c>
      <c r="K4730" s="65">
        <v>0</v>
      </c>
      <c r="L4730" s="65">
        <v>310</v>
      </c>
      <c r="M4730" s="65" t="s">
        <v>493</v>
      </c>
    </row>
    <row r="4731" spans="1:13" ht="12.75" customHeight="1">
      <c r="A4731" s="65" t="str">
        <f>IF(ROW()=1,"KEY",IF(ISNA(VLOOKUP(B4731,車名対応マスタ!B:D,3,FALSE)),"",IF(VLOOKUP(B4731,車名対応マスタ!B:D,3,FALSE)="","",$D4731&amp;" "&amp;IF($G4731="9","J","O")&amp;" "&amp;$I4731&amp;" "&amp;IF($I4731&lt;=TEXT(★完成資料!$A$1,"yyyymm"),TEXT(★完成資料!$A$1,"yyyymm"),"999999")&amp; " " &amp; LEFT(F4731 &amp; "          ",10))))</f>
        <v xml:space="preserve">L O 202208 yyyy00 HV        </v>
      </c>
      <c r="B4731" s="68" t="s">
        <v>321</v>
      </c>
      <c r="C4731" s="68" t="s">
        <v>468</v>
      </c>
      <c r="D4731" s="68" t="s">
        <v>271</v>
      </c>
      <c r="E4731" s="68" t="s">
        <v>531</v>
      </c>
      <c r="F4731" s="68" t="s">
        <v>360</v>
      </c>
      <c r="G4731" s="68" t="s">
        <v>76</v>
      </c>
      <c r="H4731" s="68" t="s">
        <v>492</v>
      </c>
      <c r="I4731" s="68" t="s">
        <v>656</v>
      </c>
      <c r="J4731" s="65">
        <v>0</v>
      </c>
      <c r="K4731" s="65">
        <v>1</v>
      </c>
      <c r="L4731" s="65">
        <v>310</v>
      </c>
      <c r="M4731" s="65" t="s">
        <v>493</v>
      </c>
    </row>
    <row r="4732" spans="1:13" ht="12.75" customHeight="1">
      <c r="A4732" s="65" t="str">
        <f>IF(ROW()=1,"KEY",IF(ISNA(VLOOKUP(B4732,車名対応マスタ!B:D,3,FALSE)),"",IF(VLOOKUP(B4732,車名対応マスタ!B:D,3,FALSE)="","",$D4732&amp;" "&amp;IF($G4732="9","J","O")&amp;" "&amp;$I4732&amp;" "&amp;IF($I4732&lt;=TEXT(★完成資料!$A$1,"yyyymm"),TEXT(★完成資料!$A$1,"yyyymm"),"999999")&amp; " " &amp; LEFT(F4732 &amp; "          ",10))))</f>
        <v xml:space="preserve">L O 202209 yyyy00 HV        </v>
      </c>
      <c r="B4732" s="68" t="s">
        <v>321</v>
      </c>
      <c r="C4732" s="68" t="s">
        <v>468</v>
      </c>
      <c r="D4732" s="68" t="s">
        <v>271</v>
      </c>
      <c r="E4732" s="68" t="s">
        <v>531</v>
      </c>
      <c r="F4732" s="68" t="s">
        <v>360</v>
      </c>
      <c r="G4732" s="68" t="s">
        <v>76</v>
      </c>
      <c r="H4732" s="68" t="s">
        <v>492</v>
      </c>
      <c r="I4732" s="68" t="s">
        <v>657</v>
      </c>
      <c r="J4732" s="65">
        <v>1</v>
      </c>
      <c r="K4732" s="65">
        <v>0</v>
      </c>
      <c r="L4732" s="65">
        <v>310</v>
      </c>
      <c r="M4732" s="65" t="s">
        <v>493</v>
      </c>
    </row>
    <row r="4733" spans="1:13" ht="12.75" customHeight="1">
      <c r="A4733" s="65" t="str">
        <f>IF(ROW()=1,"KEY",IF(ISNA(VLOOKUP(B4733,車名対応マスタ!B:D,3,FALSE)),"",IF(VLOOKUP(B4733,車名対応マスタ!B:D,3,FALSE)="","",$D4733&amp;" "&amp;IF($G4733="9","J","O")&amp;" "&amp;$I4733&amp;" "&amp;IF($I4733&lt;=TEXT(★完成資料!$A$1,"yyyymm"),TEXT(★完成資料!$A$1,"yyyymm"),"999999")&amp; " " &amp; LEFT(F4733 &amp; "          ",10))))</f>
        <v xml:space="preserve">L O 202202 yyyy00 HV        </v>
      </c>
      <c r="B4733" s="68" t="s">
        <v>321</v>
      </c>
      <c r="C4733" s="68" t="s">
        <v>468</v>
      </c>
      <c r="D4733" s="68" t="s">
        <v>271</v>
      </c>
      <c r="E4733" s="68" t="s">
        <v>531</v>
      </c>
      <c r="F4733" s="68" t="s">
        <v>360</v>
      </c>
      <c r="G4733" s="68" t="s">
        <v>76</v>
      </c>
      <c r="H4733" s="68" t="s">
        <v>492</v>
      </c>
      <c r="I4733" s="68" t="s">
        <v>640</v>
      </c>
      <c r="J4733" s="65">
        <v>0</v>
      </c>
      <c r="K4733" s="65">
        <v>1</v>
      </c>
      <c r="L4733" s="65">
        <v>311</v>
      </c>
      <c r="M4733" s="65" t="s">
        <v>296</v>
      </c>
    </row>
    <row r="4734" spans="1:13" ht="12.75" customHeight="1">
      <c r="A4734" s="65" t="str">
        <f>IF(ROW()=1,"KEY",IF(ISNA(VLOOKUP(B4734,車名対応マスタ!B:D,3,FALSE)),"",IF(VLOOKUP(B4734,車名対応マスタ!B:D,3,FALSE)="","",$D4734&amp;" "&amp;IF($G4734="9","J","O")&amp;" "&amp;$I4734&amp;" "&amp;IF($I4734&lt;=TEXT(★完成資料!$A$1,"yyyymm"),TEXT(★完成資料!$A$1,"yyyymm"),"999999")&amp; " " &amp; LEFT(F4734 &amp; "          ",10))))</f>
        <v xml:space="preserve">L O 202207 yyyy00 HV        </v>
      </c>
      <c r="B4734" s="68" t="s">
        <v>321</v>
      </c>
      <c r="C4734" s="68" t="s">
        <v>468</v>
      </c>
      <c r="D4734" s="68" t="s">
        <v>271</v>
      </c>
      <c r="E4734" s="68" t="s">
        <v>531</v>
      </c>
      <c r="F4734" s="68" t="s">
        <v>360</v>
      </c>
      <c r="G4734" s="68" t="s">
        <v>76</v>
      </c>
      <c r="H4734" s="68" t="s">
        <v>492</v>
      </c>
      <c r="I4734" s="68" t="s">
        <v>655</v>
      </c>
      <c r="J4734" s="65">
        <v>1</v>
      </c>
      <c r="K4734" s="65">
        <v>0</v>
      </c>
      <c r="L4734" s="65">
        <v>311</v>
      </c>
      <c r="M4734" s="65" t="s">
        <v>296</v>
      </c>
    </row>
    <row r="4735" spans="1:13" ht="12.75" customHeight="1">
      <c r="A4735" s="65" t="str">
        <f>IF(ROW()=1,"KEY",IF(ISNA(VLOOKUP(B4735,車名対応マスタ!B:D,3,FALSE)),"",IF(VLOOKUP(B4735,車名対応マスタ!B:D,3,FALSE)="","",$D4735&amp;" "&amp;IF($G4735="9","J","O")&amp;" "&amp;$I4735&amp;" "&amp;IF($I4735&lt;=TEXT(★完成資料!$A$1,"yyyymm"),TEXT(★完成資料!$A$1,"yyyymm"),"999999")&amp; " " &amp; LEFT(F4735 &amp; "          ",10))))</f>
        <v xml:space="preserve">L O 202204 yyyy00 HV        </v>
      </c>
      <c r="B4735" s="68" t="s">
        <v>321</v>
      </c>
      <c r="C4735" s="68" t="s">
        <v>468</v>
      </c>
      <c r="D4735" s="68" t="s">
        <v>271</v>
      </c>
      <c r="E4735" s="68" t="s">
        <v>531</v>
      </c>
      <c r="F4735" s="68" t="s">
        <v>360</v>
      </c>
      <c r="G4735" s="68" t="s">
        <v>76</v>
      </c>
      <c r="H4735" s="68" t="s">
        <v>492</v>
      </c>
      <c r="I4735" s="68" t="s">
        <v>642</v>
      </c>
      <c r="J4735" s="65">
        <v>1</v>
      </c>
      <c r="K4735" s="65">
        <v>0</v>
      </c>
      <c r="L4735" s="65">
        <v>227</v>
      </c>
      <c r="M4735" s="65" t="s">
        <v>302</v>
      </c>
    </row>
    <row r="4736" spans="1:13" ht="12.75" customHeight="1">
      <c r="A4736" s="65" t="str">
        <f>IF(ROW()=1,"KEY",IF(ISNA(VLOOKUP(B4736,車名対応マスタ!B:D,3,FALSE)),"",IF(VLOOKUP(B4736,車名対応マスタ!B:D,3,FALSE)="","",$D4736&amp;" "&amp;IF($G4736="9","J","O")&amp;" "&amp;$I4736&amp;" "&amp;IF($I4736&lt;=TEXT(★完成資料!$A$1,"yyyymm"),TEXT(★完成資料!$A$1,"yyyymm"),"999999")&amp; " " &amp; LEFT(F4736 &amp; "          ",10))))</f>
        <v xml:space="preserve">L O 202206 yyyy00 HV        </v>
      </c>
      <c r="B4736" s="68" t="s">
        <v>321</v>
      </c>
      <c r="C4736" s="68" t="s">
        <v>468</v>
      </c>
      <c r="D4736" s="68" t="s">
        <v>271</v>
      </c>
      <c r="E4736" s="68" t="s">
        <v>531</v>
      </c>
      <c r="F4736" s="68" t="s">
        <v>360</v>
      </c>
      <c r="G4736" s="68" t="s">
        <v>76</v>
      </c>
      <c r="H4736" s="68" t="s">
        <v>492</v>
      </c>
      <c r="I4736" s="68" t="s">
        <v>652</v>
      </c>
      <c r="J4736" s="65">
        <v>1</v>
      </c>
      <c r="K4736" s="65">
        <v>0</v>
      </c>
      <c r="L4736" s="65">
        <v>227</v>
      </c>
      <c r="M4736" s="65" t="s">
        <v>302</v>
      </c>
    </row>
    <row r="4737" spans="1:13" ht="12.75" customHeight="1">
      <c r="A4737" s="65" t="str">
        <f>IF(ROW()=1,"KEY",IF(ISNA(VLOOKUP(B4737,車名対応マスタ!B:D,3,FALSE)),"",IF(VLOOKUP(B4737,車名対応マスタ!B:D,3,FALSE)="","",$D4737&amp;" "&amp;IF($G4737="9","J","O")&amp;" "&amp;$I4737&amp;" "&amp;IF($I4737&lt;=TEXT(★完成資料!$A$1,"yyyymm"),TEXT(★完成資料!$A$1,"yyyymm"),"999999")&amp; " " &amp; LEFT(F4737 &amp; "          ",10))))</f>
        <v xml:space="preserve">L O 202209 yyyy00 HV        </v>
      </c>
      <c r="B4737" s="68" t="s">
        <v>321</v>
      </c>
      <c r="C4737" s="68" t="s">
        <v>468</v>
      </c>
      <c r="D4737" s="68" t="s">
        <v>271</v>
      </c>
      <c r="E4737" s="68" t="s">
        <v>531</v>
      </c>
      <c r="F4737" s="68" t="s">
        <v>360</v>
      </c>
      <c r="G4737" s="68" t="s">
        <v>76</v>
      </c>
      <c r="H4737" s="68" t="s">
        <v>492</v>
      </c>
      <c r="I4737" s="68" t="s">
        <v>657</v>
      </c>
      <c r="J4737" s="65">
        <v>1</v>
      </c>
      <c r="K4737" s="65">
        <v>0</v>
      </c>
      <c r="L4737" s="65">
        <v>227</v>
      </c>
      <c r="M4737" s="65" t="s">
        <v>302</v>
      </c>
    </row>
    <row r="4738" spans="1:13" ht="12.75" customHeight="1">
      <c r="A4738" s="65" t="str">
        <f>IF(ROW()=1,"KEY",IF(ISNA(VLOOKUP(B4738,車名対応マスタ!B:D,3,FALSE)),"",IF(VLOOKUP(B4738,車名対応マスタ!B:D,3,FALSE)="","",$D4738&amp;" "&amp;IF($G4738="9","J","O")&amp;" "&amp;$I4738&amp;" "&amp;IF($I4738&lt;=TEXT(★完成資料!$A$1,"yyyymm"),TEXT(★完成資料!$A$1,"yyyymm"),"999999")&amp; " " &amp; LEFT(F4738 &amp; "          ",10))))</f>
        <v xml:space="preserve">L O 202210 yyyy00 HV        </v>
      </c>
      <c r="B4738" s="68" t="s">
        <v>321</v>
      </c>
      <c r="C4738" s="68" t="s">
        <v>468</v>
      </c>
      <c r="D4738" s="68" t="s">
        <v>271</v>
      </c>
      <c r="E4738" s="68" t="s">
        <v>531</v>
      </c>
      <c r="F4738" s="68" t="s">
        <v>360</v>
      </c>
      <c r="G4738" s="68" t="s">
        <v>76</v>
      </c>
      <c r="H4738" s="68" t="s">
        <v>492</v>
      </c>
      <c r="I4738" s="68" t="s">
        <v>663</v>
      </c>
      <c r="J4738" s="65">
        <v>0</v>
      </c>
      <c r="K4738" s="65">
        <v>1</v>
      </c>
      <c r="L4738" s="65">
        <v>227</v>
      </c>
      <c r="M4738" s="65" t="s">
        <v>302</v>
      </c>
    </row>
    <row r="4739" spans="1:13" ht="12.75" customHeight="1">
      <c r="A4739" s="65" t="str">
        <f>IF(ROW()=1,"KEY",IF(ISNA(VLOOKUP(B4739,車名対応マスタ!B:D,3,FALSE)),"",IF(VLOOKUP(B4739,車名対応マスタ!B:D,3,FALSE)="","",$D4739&amp;" "&amp;IF($G4739="9","J","O")&amp;" "&amp;$I4739&amp;" "&amp;IF($I4739&lt;=TEXT(★完成資料!$A$1,"yyyymm"),TEXT(★完成資料!$A$1,"yyyymm"),"999999")&amp; " " &amp; LEFT(F4739 &amp; "          ",10))))</f>
        <v xml:space="preserve">L O 202201 yyyy00 HV        </v>
      </c>
      <c r="B4739" s="68" t="s">
        <v>321</v>
      </c>
      <c r="C4739" s="68" t="s">
        <v>468</v>
      </c>
      <c r="D4739" s="68" t="s">
        <v>271</v>
      </c>
      <c r="E4739" s="68" t="s">
        <v>531</v>
      </c>
      <c r="F4739" s="68" t="s">
        <v>360</v>
      </c>
      <c r="G4739" s="68" t="s">
        <v>76</v>
      </c>
      <c r="H4739" s="68" t="s">
        <v>492</v>
      </c>
      <c r="I4739" s="68" t="s">
        <v>639</v>
      </c>
      <c r="J4739" s="65">
        <v>1</v>
      </c>
      <c r="K4739" s="65">
        <v>0</v>
      </c>
      <c r="L4739" s="65">
        <v>228</v>
      </c>
      <c r="M4739" s="65" t="s">
        <v>303</v>
      </c>
    </row>
    <row r="4740" spans="1:13" ht="12.75" customHeight="1">
      <c r="A4740" s="65" t="str">
        <f>IF(ROW()=1,"KEY",IF(ISNA(VLOOKUP(B4740,車名対応マスタ!B:D,3,FALSE)),"",IF(VLOOKUP(B4740,車名対応マスタ!B:D,3,FALSE)="","",$D4740&amp;" "&amp;IF($G4740="9","J","O")&amp;" "&amp;$I4740&amp;" "&amp;IF($I4740&lt;=TEXT(★完成資料!$A$1,"yyyymm"),TEXT(★完成資料!$A$1,"yyyymm"),"999999")&amp; " " &amp; LEFT(F4740 &amp; "          ",10))))</f>
        <v xml:space="preserve">L O 202208 yyyy00 HV        </v>
      </c>
      <c r="B4740" s="68" t="s">
        <v>321</v>
      </c>
      <c r="C4740" s="68" t="s">
        <v>468</v>
      </c>
      <c r="D4740" s="68" t="s">
        <v>271</v>
      </c>
      <c r="E4740" s="68" t="s">
        <v>531</v>
      </c>
      <c r="F4740" s="68" t="s">
        <v>360</v>
      </c>
      <c r="G4740" s="68" t="s">
        <v>76</v>
      </c>
      <c r="H4740" s="68" t="s">
        <v>492</v>
      </c>
      <c r="I4740" s="68" t="s">
        <v>656</v>
      </c>
      <c r="J4740" s="65">
        <v>0</v>
      </c>
      <c r="K4740" s="65">
        <v>1</v>
      </c>
      <c r="L4740" s="65">
        <v>228</v>
      </c>
      <c r="M4740" s="65" t="s">
        <v>303</v>
      </c>
    </row>
    <row r="4741" spans="1:13" ht="12.75" customHeight="1">
      <c r="A4741" s="65" t="str">
        <f>IF(ROW()=1,"KEY",IF(ISNA(VLOOKUP(B4741,車名対応マスタ!B:D,3,FALSE)),"",IF(VLOOKUP(B4741,車名対応マスタ!B:D,3,FALSE)="","",$D4741&amp;" "&amp;IF($G4741="9","J","O")&amp;" "&amp;$I4741&amp;" "&amp;IF($I4741&lt;=TEXT(★完成資料!$A$1,"yyyymm"),TEXT(★完成資料!$A$1,"yyyymm"),"999999")&amp; " " &amp; LEFT(F4741 &amp; "          ",10))))</f>
        <v xml:space="preserve">L O 202201 yyyy00 HV        </v>
      </c>
      <c r="B4741" s="68" t="s">
        <v>321</v>
      </c>
      <c r="C4741" s="68" t="s">
        <v>468</v>
      </c>
      <c r="D4741" s="68" t="s">
        <v>271</v>
      </c>
      <c r="E4741" s="68" t="s">
        <v>531</v>
      </c>
      <c r="F4741" s="68" t="s">
        <v>360</v>
      </c>
      <c r="G4741" s="68" t="s">
        <v>76</v>
      </c>
      <c r="H4741" s="68" t="s">
        <v>492</v>
      </c>
      <c r="I4741" s="68" t="s">
        <v>639</v>
      </c>
      <c r="J4741" s="65">
        <v>3</v>
      </c>
      <c r="K4741" s="65">
        <v>2</v>
      </c>
      <c r="L4741" s="65">
        <v>203</v>
      </c>
      <c r="M4741" s="65" t="s">
        <v>494</v>
      </c>
    </row>
    <row r="4742" spans="1:13" ht="12.75" customHeight="1">
      <c r="A4742" s="65" t="str">
        <f>IF(ROW()=1,"KEY",IF(ISNA(VLOOKUP(B4742,車名対応マスタ!B:D,3,FALSE)),"",IF(VLOOKUP(B4742,車名対応マスタ!B:D,3,FALSE)="","",$D4742&amp;" "&amp;IF($G4742="9","J","O")&amp;" "&amp;$I4742&amp;" "&amp;IF($I4742&lt;=TEXT(★完成資料!$A$1,"yyyymm"),TEXT(★完成資料!$A$1,"yyyymm"),"999999")&amp; " " &amp; LEFT(F4742 &amp; "          ",10))))</f>
        <v xml:space="preserve">L O 202202 yyyy00 HV        </v>
      </c>
      <c r="B4742" s="68" t="s">
        <v>321</v>
      </c>
      <c r="C4742" s="68" t="s">
        <v>468</v>
      </c>
      <c r="D4742" s="68" t="s">
        <v>271</v>
      </c>
      <c r="E4742" s="68" t="s">
        <v>531</v>
      </c>
      <c r="F4742" s="68" t="s">
        <v>360</v>
      </c>
      <c r="G4742" s="68" t="s">
        <v>76</v>
      </c>
      <c r="H4742" s="68" t="s">
        <v>492</v>
      </c>
      <c r="I4742" s="68" t="s">
        <v>640</v>
      </c>
      <c r="J4742" s="65">
        <v>1</v>
      </c>
      <c r="K4742" s="65">
        <v>5</v>
      </c>
      <c r="L4742" s="65">
        <v>203</v>
      </c>
      <c r="M4742" s="65" t="s">
        <v>494</v>
      </c>
    </row>
    <row r="4743" spans="1:13" ht="12.75" customHeight="1">
      <c r="A4743" s="65" t="str">
        <f>IF(ROW()=1,"KEY",IF(ISNA(VLOOKUP(B4743,車名対応マスタ!B:D,3,FALSE)),"",IF(VLOOKUP(B4743,車名対応マスタ!B:D,3,FALSE)="","",$D4743&amp;" "&amp;IF($G4743="9","J","O")&amp;" "&amp;$I4743&amp;" "&amp;IF($I4743&lt;=TEXT(★完成資料!$A$1,"yyyymm"),TEXT(★完成資料!$A$1,"yyyymm"),"999999")&amp; " " &amp; LEFT(F4743 &amp; "          ",10))))</f>
        <v xml:space="preserve">L O 202203 yyyy00 HV        </v>
      </c>
      <c r="B4743" s="68" t="s">
        <v>321</v>
      </c>
      <c r="C4743" s="68" t="s">
        <v>468</v>
      </c>
      <c r="D4743" s="68" t="s">
        <v>271</v>
      </c>
      <c r="E4743" s="68" t="s">
        <v>531</v>
      </c>
      <c r="F4743" s="68" t="s">
        <v>360</v>
      </c>
      <c r="G4743" s="68" t="s">
        <v>76</v>
      </c>
      <c r="H4743" s="68" t="s">
        <v>492</v>
      </c>
      <c r="I4743" s="68" t="s">
        <v>641</v>
      </c>
      <c r="J4743" s="65">
        <v>2</v>
      </c>
      <c r="K4743" s="65">
        <v>1</v>
      </c>
      <c r="L4743" s="65">
        <v>203</v>
      </c>
      <c r="M4743" s="65" t="s">
        <v>494</v>
      </c>
    </row>
    <row r="4744" spans="1:13" ht="12.75" customHeight="1">
      <c r="A4744" s="65" t="str">
        <f>IF(ROW()=1,"KEY",IF(ISNA(VLOOKUP(B4744,車名対応マスタ!B:D,3,FALSE)),"",IF(VLOOKUP(B4744,車名対応マスタ!B:D,3,FALSE)="","",$D4744&amp;" "&amp;IF($G4744="9","J","O")&amp;" "&amp;$I4744&amp;" "&amp;IF($I4744&lt;=TEXT(★完成資料!$A$1,"yyyymm"),TEXT(★完成資料!$A$1,"yyyymm"),"999999")&amp; " " &amp; LEFT(F4744 &amp; "          ",10))))</f>
        <v xml:space="preserve">L O 202204 yyyy00 HV        </v>
      </c>
      <c r="B4744" s="68" t="s">
        <v>321</v>
      </c>
      <c r="C4744" s="68" t="s">
        <v>468</v>
      </c>
      <c r="D4744" s="68" t="s">
        <v>271</v>
      </c>
      <c r="E4744" s="68" t="s">
        <v>531</v>
      </c>
      <c r="F4744" s="68" t="s">
        <v>360</v>
      </c>
      <c r="G4744" s="68" t="s">
        <v>76</v>
      </c>
      <c r="H4744" s="68" t="s">
        <v>492</v>
      </c>
      <c r="I4744" s="68" t="s">
        <v>642</v>
      </c>
      <c r="J4744" s="65">
        <v>9</v>
      </c>
      <c r="K4744" s="65">
        <v>6</v>
      </c>
      <c r="L4744" s="65">
        <v>203</v>
      </c>
      <c r="M4744" s="65" t="s">
        <v>494</v>
      </c>
    </row>
    <row r="4745" spans="1:13" ht="12.75" customHeight="1">
      <c r="A4745" s="65" t="str">
        <f>IF(ROW()=1,"KEY",IF(ISNA(VLOOKUP(B4745,車名対応マスタ!B:D,3,FALSE)),"",IF(VLOOKUP(B4745,車名対応マスタ!B:D,3,FALSE)="","",$D4745&amp;" "&amp;IF($G4745="9","J","O")&amp;" "&amp;$I4745&amp;" "&amp;IF($I4745&lt;=TEXT(★完成資料!$A$1,"yyyymm"),TEXT(★完成資料!$A$1,"yyyymm"),"999999")&amp; " " &amp; LEFT(F4745 &amp; "          ",10))))</f>
        <v xml:space="preserve">L O 202205 yyyy00 HV        </v>
      </c>
      <c r="B4745" s="68" t="s">
        <v>321</v>
      </c>
      <c r="C4745" s="68" t="s">
        <v>468</v>
      </c>
      <c r="D4745" s="68" t="s">
        <v>271</v>
      </c>
      <c r="E4745" s="68" t="s">
        <v>531</v>
      </c>
      <c r="F4745" s="68" t="s">
        <v>360</v>
      </c>
      <c r="G4745" s="68" t="s">
        <v>76</v>
      </c>
      <c r="H4745" s="68" t="s">
        <v>492</v>
      </c>
      <c r="I4745" s="68" t="s">
        <v>647</v>
      </c>
      <c r="J4745" s="65">
        <v>13</v>
      </c>
      <c r="K4745" s="65">
        <v>1</v>
      </c>
      <c r="L4745" s="65">
        <v>203</v>
      </c>
      <c r="M4745" s="65" t="s">
        <v>494</v>
      </c>
    </row>
    <row r="4746" spans="1:13" ht="12.75" customHeight="1">
      <c r="A4746" s="65" t="str">
        <f>IF(ROW()=1,"KEY",IF(ISNA(VLOOKUP(B4746,車名対応マスタ!B:D,3,FALSE)),"",IF(VLOOKUP(B4746,車名対応マスタ!B:D,3,FALSE)="","",$D4746&amp;" "&amp;IF($G4746="9","J","O")&amp;" "&amp;$I4746&amp;" "&amp;IF($I4746&lt;=TEXT(★完成資料!$A$1,"yyyymm"),TEXT(★完成資料!$A$1,"yyyymm"),"999999")&amp; " " &amp; LEFT(F4746 &amp; "          ",10))))</f>
        <v xml:space="preserve">L O 202206 yyyy00 HV        </v>
      </c>
      <c r="B4746" s="68" t="s">
        <v>321</v>
      </c>
      <c r="C4746" s="68" t="s">
        <v>468</v>
      </c>
      <c r="D4746" s="68" t="s">
        <v>271</v>
      </c>
      <c r="E4746" s="68" t="s">
        <v>531</v>
      </c>
      <c r="F4746" s="68" t="s">
        <v>360</v>
      </c>
      <c r="G4746" s="68" t="s">
        <v>76</v>
      </c>
      <c r="H4746" s="68" t="s">
        <v>492</v>
      </c>
      <c r="I4746" s="68" t="s">
        <v>652</v>
      </c>
      <c r="J4746" s="65">
        <v>2</v>
      </c>
      <c r="K4746" s="65">
        <v>1</v>
      </c>
      <c r="L4746" s="65">
        <v>203</v>
      </c>
      <c r="M4746" s="65" t="s">
        <v>494</v>
      </c>
    </row>
    <row r="4747" spans="1:13" ht="12.75" customHeight="1">
      <c r="A4747" s="65" t="str">
        <f>IF(ROW()=1,"KEY",IF(ISNA(VLOOKUP(B4747,車名対応マスタ!B:D,3,FALSE)),"",IF(VLOOKUP(B4747,車名対応マスタ!B:D,3,FALSE)="","",$D4747&amp;" "&amp;IF($G4747="9","J","O")&amp;" "&amp;$I4747&amp;" "&amp;IF($I4747&lt;=TEXT(★完成資料!$A$1,"yyyymm"),TEXT(★完成資料!$A$1,"yyyymm"),"999999")&amp; " " &amp; LEFT(F4747 &amp; "          ",10))))</f>
        <v xml:space="preserve">L O 202207 yyyy00 HV        </v>
      </c>
      <c r="B4747" s="68" t="s">
        <v>321</v>
      </c>
      <c r="C4747" s="68" t="s">
        <v>468</v>
      </c>
      <c r="D4747" s="68" t="s">
        <v>271</v>
      </c>
      <c r="E4747" s="68" t="s">
        <v>531</v>
      </c>
      <c r="F4747" s="68" t="s">
        <v>360</v>
      </c>
      <c r="G4747" s="68" t="s">
        <v>76</v>
      </c>
      <c r="H4747" s="68" t="s">
        <v>492</v>
      </c>
      <c r="I4747" s="68" t="s">
        <v>655</v>
      </c>
      <c r="J4747" s="65">
        <v>3</v>
      </c>
      <c r="K4747" s="65">
        <v>4</v>
      </c>
      <c r="L4747" s="65">
        <v>203</v>
      </c>
      <c r="M4747" s="65" t="s">
        <v>494</v>
      </c>
    </row>
    <row r="4748" spans="1:13" ht="12.75" customHeight="1">
      <c r="A4748" s="65" t="str">
        <f>IF(ROW()=1,"KEY",IF(ISNA(VLOOKUP(B4748,車名対応マスタ!B:D,3,FALSE)),"",IF(VLOOKUP(B4748,車名対応マスタ!B:D,3,FALSE)="","",$D4748&amp;" "&amp;IF($G4748="9","J","O")&amp;" "&amp;$I4748&amp;" "&amp;IF($I4748&lt;=TEXT(★完成資料!$A$1,"yyyymm"),TEXT(★完成資料!$A$1,"yyyymm"),"999999")&amp; " " &amp; LEFT(F4748 &amp; "          ",10))))</f>
        <v xml:space="preserve">L O 202208 yyyy00 HV        </v>
      </c>
      <c r="B4748" s="68" t="s">
        <v>321</v>
      </c>
      <c r="C4748" s="68" t="s">
        <v>468</v>
      </c>
      <c r="D4748" s="68" t="s">
        <v>271</v>
      </c>
      <c r="E4748" s="68" t="s">
        <v>531</v>
      </c>
      <c r="F4748" s="68" t="s">
        <v>360</v>
      </c>
      <c r="G4748" s="68" t="s">
        <v>76</v>
      </c>
      <c r="H4748" s="68" t="s">
        <v>492</v>
      </c>
      <c r="I4748" s="68" t="s">
        <v>656</v>
      </c>
      <c r="J4748" s="65">
        <v>3</v>
      </c>
      <c r="K4748" s="65">
        <v>4</v>
      </c>
      <c r="L4748" s="65">
        <v>203</v>
      </c>
      <c r="M4748" s="65" t="s">
        <v>494</v>
      </c>
    </row>
    <row r="4749" spans="1:13" ht="12.75" customHeight="1">
      <c r="A4749" s="65" t="str">
        <f>IF(ROW()=1,"KEY",IF(ISNA(VLOOKUP(B4749,車名対応マスタ!B:D,3,FALSE)),"",IF(VLOOKUP(B4749,車名対応マスタ!B:D,3,FALSE)="","",$D4749&amp;" "&amp;IF($G4749="9","J","O")&amp;" "&amp;$I4749&amp;" "&amp;IF($I4749&lt;=TEXT(★完成資料!$A$1,"yyyymm"),TEXT(★完成資料!$A$1,"yyyymm"),"999999")&amp; " " &amp; LEFT(F4749 &amp; "          ",10))))</f>
        <v xml:space="preserve">L O 202209 yyyy00 HV        </v>
      </c>
      <c r="B4749" s="68" t="s">
        <v>321</v>
      </c>
      <c r="C4749" s="68" t="s">
        <v>468</v>
      </c>
      <c r="D4749" s="68" t="s">
        <v>271</v>
      </c>
      <c r="E4749" s="68" t="s">
        <v>531</v>
      </c>
      <c r="F4749" s="68" t="s">
        <v>360</v>
      </c>
      <c r="G4749" s="68" t="s">
        <v>76</v>
      </c>
      <c r="H4749" s="68" t="s">
        <v>492</v>
      </c>
      <c r="I4749" s="68" t="s">
        <v>657</v>
      </c>
      <c r="J4749" s="65">
        <v>7</v>
      </c>
      <c r="K4749" s="65">
        <v>8</v>
      </c>
      <c r="L4749" s="65">
        <v>203</v>
      </c>
      <c r="M4749" s="65" t="s">
        <v>494</v>
      </c>
    </row>
    <row r="4750" spans="1:13" ht="12.75" customHeight="1">
      <c r="A4750" s="65" t="str">
        <f>IF(ROW()=1,"KEY",IF(ISNA(VLOOKUP(B4750,車名対応マスタ!B:D,3,FALSE)),"",IF(VLOOKUP(B4750,車名対応マスタ!B:D,3,FALSE)="","",$D4750&amp;" "&amp;IF($G4750="9","J","O")&amp;" "&amp;$I4750&amp;" "&amp;IF($I4750&lt;=TEXT(★完成資料!$A$1,"yyyymm"),TEXT(★完成資料!$A$1,"yyyymm"),"999999")&amp; " " &amp; LEFT(F4750 &amp; "          ",10))))</f>
        <v xml:space="preserve">L O 202210 yyyy00 HV        </v>
      </c>
      <c r="B4750" s="68" t="s">
        <v>321</v>
      </c>
      <c r="C4750" s="68" t="s">
        <v>468</v>
      </c>
      <c r="D4750" s="68" t="s">
        <v>271</v>
      </c>
      <c r="E4750" s="68" t="s">
        <v>531</v>
      </c>
      <c r="F4750" s="68" t="s">
        <v>360</v>
      </c>
      <c r="G4750" s="68" t="s">
        <v>76</v>
      </c>
      <c r="H4750" s="68" t="s">
        <v>492</v>
      </c>
      <c r="I4750" s="68" t="s">
        <v>663</v>
      </c>
      <c r="J4750" s="65">
        <v>4</v>
      </c>
      <c r="K4750" s="65">
        <v>9</v>
      </c>
      <c r="L4750" s="65">
        <v>203</v>
      </c>
      <c r="M4750" s="65" t="s">
        <v>494</v>
      </c>
    </row>
    <row r="4751" spans="1:13" ht="12.75" customHeight="1">
      <c r="A4751" s="65" t="str">
        <f>IF(ROW()=1,"KEY",IF(ISNA(VLOOKUP(B4751,車名対応マスタ!B:D,3,FALSE)),"",IF(VLOOKUP(B4751,車名対応マスタ!B:D,3,FALSE)="","",$D4751&amp;" "&amp;IF($G4751="9","J","O")&amp;" "&amp;$I4751&amp;" "&amp;IF($I4751&lt;=TEXT(★完成資料!$A$1,"yyyymm"),TEXT(★完成資料!$A$1,"yyyymm"),"999999")&amp; " " &amp; LEFT(F4751 &amp; "          ",10))))</f>
        <v xml:space="preserve">L O 202201 yyyy00 HV        </v>
      </c>
      <c r="B4751" s="68" t="s">
        <v>321</v>
      </c>
      <c r="C4751" s="68" t="s">
        <v>468</v>
      </c>
      <c r="D4751" s="68" t="s">
        <v>271</v>
      </c>
      <c r="E4751" s="68" t="s">
        <v>531</v>
      </c>
      <c r="F4751" s="68" t="s">
        <v>360</v>
      </c>
      <c r="G4751" s="68" t="s">
        <v>77</v>
      </c>
      <c r="H4751" s="68" t="s">
        <v>273</v>
      </c>
      <c r="I4751" s="68" t="s">
        <v>639</v>
      </c>
      <c r="J4751" s="65">
        <v>8</v>
      </c>
      <c r="K4751" s="65">
        <v>27</v>
      </c>
      <c r="L4751" s="65">
        <v>427</v>
      </c>
      <c r="M4751" s="65" t="s">
        <v>376</v>
      </c>
    </row>
    <row r="4752" spans="1:13" ht="12.75" customHeight="1">
      <c r="A4752" s="65" t="str">
        <f>IF(ROW()=1,"KEY",IF(ISNA(VLOOKUP(B4752,車名対応マスタ!B:D,3,FALSE)),"",IF(VLOOKUP(B4752,車名対応マスタ!B:D,3,FALSE)="","",$D4752&amp;" "&amp;IF($G4752="9","J","O")&amp;" "&amp;$I4752&amp;" "&amp;IF($I4752&lt;=TEXT(★完成資料!$A$1,"yyyymm"),TEXT(★完成資料!$A$1,"yyyymm"),"999999")&amp; " " &amp; LEFT(F4752 &amp; "          ",10))))</f>
        <v xml:space="preserve">L O 202202 yyyy00 HV        </v>
      </c>
      <c r="B4752" s="68" t="s">
        <v>321</v>
      </c>
      <c r="C4752" s="68" t="s">
        <v>468</v>
      </c>
      <c r="D4752" s="68" t="s">
        <v>271</v>
      </c>
      <c r="E4752" s="68" t="s">
        <v>531</v>
      </c>
      <c r="F4752" s="68" t="s">
        <v>360</v>
      </c>
      <c r="G4752" s="68" t="s">
        <v>77</v>
      </c>
      <c r="H4752" s="68" t="s">
        <v>273</v>
      </c>
      <c r="I4752" s="68" t="s">
        <v>640</v>
      </c>
      <c r="J4752" s="65">
        <v>27</v>
      </c>
      <c r="K4752" s="65">
        <v>14</v>
      </c>
      <c r="L4752" s="65">
        <v>427</v>
      </c>
      <c r="M4752" s="65" t="s">
        <v>376</v>
      </c>
    </row>
    <row r="4753" spans="1:13" ht="12.75" customHeight="1">
      <c r="A4753" s="65" t="str">
        <f>IF(ROW()=1,"KEY",IF(ISNA(VLOOKUP(B4753,車名対応マスタ!B:D,3,FALSE)),"",IF(VLOOKUP(B4753,車名対応マスタ!B:D,3,FALSE)="","",$D4753&amp;" "&amp;IF($G4753="9","J","O")&amp;" "&amp;$I4753&amp;" "&amp;IF($I4753&lt;=TEXT(★完成資料!$A$1,"yyyymm"),TEXT(★完成資料!$A$1,"yyyymm"),"999999")&amp; " " &amp; LEFT(F4753 &amp; "          ",10))))</f>
        <v xml:space="preserve">L O 202203 yyyy00 HV        </v>
      </c>
      <c r="B4753" s="68" t="s">
        <v>321</v>
      </c>
      <c r="C4753" s="68" t="s">
        <v>468</v>
      </c>
      <c r="D4753" s="68" t="s">
        <v>271</v>
      </c>
      <c r="E4753" s="68" t="s">
        <v>531</v>
      </c>
      <c r="F4753" s="68" t="s">
        <v>360</v>
      </c>
      <c r="G4753" s="68" t="s">
        <v>77</v>
      </c>
      <c r="H4753" s="68" t="s">
        <v>273</v>
      </c>
      <c r="I4753" s="68" t="s">
        <v>641</v>
      </c>
      <c r="J4753" s="65">
        <v>91</v>
      </c>
      <c r="K4753" s="65">
        <v>69</v>
      </c>
      <c r="L4753" s="65">
        <v>427</v>
      </c>
      <c r="M4753" s="65" t="s">
        <v>376</v>
      </c>
    </row>
    <row r="4754" spans="1:13" ht="12.75" customHeight="1">
      <c r="A4754" s="65" t="str">
        <f>IF(ROW()=1,"KEY",IF(ISNA(VLOOKUP(B4754,車名対応マスタ!B:D,3,FALSE)),"",IF(VLOOKUP(B4754,車名対応マスタ!B:D,3,FALSE)="","",$D4754&amp;" "&amp;IF($G4754="9","J","O")&amp;" "&amp;$I4754&amp;" "&amp;IF($I4754&lt;=TEXT(★完成資料!$A$1,"yyyymm"),TEXT(★完成資料!$A$1,"yyyymm"),"999999")&amp; " " &amp; LEFT(F4754 &amp; "          ",10))))</f>
        <v xml:space="preserve">L O 202204 yyyy00 HV        </v>
      </c>
      <c r="B4754" s="68" t="s">
        <v>321</v>
      </c>
      <c r="C4754" s="68" t="s">
        <v>468</v>
      </c>
      <c r="D4754" s="68" t="s">
        <v>271</v>
      </c>
      <c r="E4754" s="68" t="s">
        <v>531</v>
      </c>
      <c r="F4754" s="68" t="s">
        <v>360</v>
      </c>
      <c r="G4754" s="68" t="s">
        <v>77</v>
      </c>
      <c r="H4754" s="68" t="s">
        <v>273</v>
      </c>
      <c r="I4754" s="68" t="s">
        <v>642</v>
      </c>
      <c r="J4754" s="65">
        <v>42</v>
      </c>
      <c r="K4754" s="65">
        <v>33</v>
      </c>
      <c r="L4754" s="65">
        <v>427</v>
      </c>
      <c r="M4754" s="65" t="s">
        <v>376</v>
      </c>
    </row>
    <row r="4755" spans="1:13" ht="12.75" customHeight="1">
      <c r="A4755" s="65" t="str">
        <f>IF(ROW()=1,"KEY",IF(ISNA(VLOOKUP(B4755,車名対応マスタ!B:D,3,FALSE)),"",IF(VLOOKUP(B4755,車名対応マスタ!B:D,3,FALSE)="","",$D4755&amp;" "&amp;IF($G4755="9","J","O")&amp;" "&amp;$I4755&amp;" "&amp;IF($I4755&lt;=TEXT(★完成資料!$A$1,"yyyymm"),TEXT(★完成資料!$A$1,"yyyymm"),"999999")&amp; " " &amp; LEFT(F4755 &amp; "          ",10))))</f>
        <v xml:space="preserve">L O 202205 yyyy00 HV        </v>
      </c>
      <c r="B4755" s="68" t="s">
        <v>321</v>
      </c>
      <c r="C4755" s="68" t="s">
        <v>468</v>
      </c>
      <c r="D4755" s="68" t="s">
        <v>271</v>
      </c>
      <c r="E4755" s="68" t="s">
        <v>531</v>
      </c>
      <c r="F4755" s="68" t="s">
        <v>360</v>
      </c>
      <c r="G4755" s="68" t="s">
        <v>77</v>
      </c>
      <c r="H4755" s="68" t="s">
        <v>273</v>
      </c>
      <c r="I4755" s="68" t="s">
        <v>647</v>
      </c>
      <c r="J4755" s="65">
        <v>23</v>
      </c>
      <c r="K4755" s="65">
        <v>29</v>
      </c>
      <c r="L4755" s="65">
        <v>427</v>
      </c>
      <c r="M4755" s="65" t="s">
        <v>376</v>
      </c>
    </row>
    <row r="4756" spans="1:13" ht="12.75" customHeight="1">
      <c r="A4756" s="65" t="str">
        <f>IF(ROW()=1,"KEY",IF(ISNA(VLOOKUP(B4756,車名対応マスタ!B:D,3,FALSE)),"",IF(VLOOKUP(B4756,車名対応マスタ!B:D,3,FALSE)="","",$D4756&amp;" "&amp;IF($G4756="9","J","O")&amp;" "&amp;$I4756&amp;" "&amp;IF($I4756&lt;=TEXT(★完成資料!$A$1,"yyyymm"),TEXT(★完成資料!$A$1,"yyyymm"),"999999")&amp; " " &amp; LEFT(F4756 &amp; "          ",10))))</f>
        <v xml:space="preserve">L O 202206 yyyy00 HV        </v>
      </c>
      <c r="B4756" s="68" t="s">
        <v>321</v>
      </c>
      <c r="C4756" s="68" t="s">
        <v>468</v>
      </c>
      <c r="D4756" s="68" t="s">
        <v>271</v>
      </c>
      <c r="E4756" s="68" t="s">
        <v>531</v>
      </c>
      <c r="F4756" s="68" t="s">
        <v>360</v>
      </c>
      <c r="G4756" s="68" t="s">
        <v>77</v>
      </c>
      <c r="H4756" s="68" t="s">
        <v>273</v>
      </c>
      <c r="I4756" s="68" t="s">
        <v>652</v>
      </c>
      <c r="J4756" s="65">
        <v>18</v>
      </c>
      <c r="K4756" s="65">
        <v>20</v>
      </c>
      <c r="L4756" s="65">
        <v>427</v>
      </c>
      <c r="M4756" s="65" t="s">
        <v>376</v>
      </c>
    </row>
    <row r="4757" spans="1:13" ht="12.75" customHeight="1">
      <c r="A4757" s="65" t="str">
        <f>IF(ROW()=1,"KEY",IF(ISNA(VLOOKUP(B4757,車名対応マスタ!B:D,3,FALSE)),"",IF(VLOOKUP(B4757,車名対応マスタ!B:D,3,FALSE)="","",$D4757&amp;" "&amp;IF($G4757="9","J","O")&amp;" "&amp;$I4757&amp;" "&amp;IF($I4757&lt;=TEXT(★完成資料!$A$1,"yyyymm"),TEXT(★完成資料!$A$1,"yyyymm"),"999999")&amp; " " &amp; LEFT(F4757 &amp; "          ",10))))</f>
        <v xml:space="preserve">L O 202207 yyyy00 HV        </v>
      </c>
      <c r="B4757" s="68" t="s">
        <v>321</v>
      </c>
      <c r="C4757" s="68" t="s">
        <v>468</v>
      </c>
      <c r="D4757" s="68" t="s">
        <v>271</v>
      </c>
      <c r="E4757" s="68" t="s">
        <v>531</v>
      </c>
      <c r="F4757" s="68" t="s">
        <v>360</v>
      </c>
      <c r="G4757" s="68" t="s">
        <v>77</v>
      </c>
      <c r="H4757" s="68" t="s">
        <v>273</v>
      </c>
      <c r="I4757" s="68" t="s">
        <v>655</v>
      </c>
      <c r="J4757" s="65">
        <v>33</v>
      </c>
      <c r="K4757" s="65">
        <v>25</v>
      </c>
      <c r="L4757" s="65">
        <v>427</v>
      </c>
      <c r="M4757" s="65" t="s">
        <v>376</v>
      </c>
    </row>
    <row r="4758" spans="1:13" ht="12.75" customHeight="1">
      <c r="A4758" s="65" t="str">
        <f>IF(ROW()=1,"KEY",IF(ISNA(VLOOKUP(B4758,車名対応マスタ!B:D,3,FALSE)),"",IF(VLOOKUP(B4758,車名対応マスタ!B:D,3,FALSE)="","",$D4758&amp;" "&amp;IF($G4758="9","J","O")&amp;" "&amp;$I4758&amp;" "&amp;IF($I4758&lt;=TEXT(★完成資料!$A$1,"yyyymm"),TEXT(★完成資料!$A$1,"yyyymm"),"999999")&amp; " " &amp; LEFT(F4758 &amp; "          ",10))))</f>
        <v xml:space="preserve">L O 202208 yyyy00 HV        </v>
      </c>
      <c r="B4758" s="68" t="s">
        <v>321</v>
      </c>
      <c r="C4758" s="68" t="s">
        <v>468</v>
      </c>
      <c r="D4758" s="68" t="s">
        <v>271</v>
      </c>
      <c r="E4758" s="68" t="s">
        <v>531</v>
      </c>
      <c r="F4758" s="68" t="s">
        <v>360</v>
      </c>
      <c r="G4758" s="68" t="s">
        <v>77</v>
      </c>
      <c r="H4758" s="68" t="s">
        <v>273</v>
      </c>
      <c r="I4758" s="68" t="s">
        <v>656</v>
      </c>
      <c r="J4758" s="65">
        <v>15</v>
      </c>
      <c r="K4758" s="65">
        <v>19</v>
      </c>
      <c r="L4758" s="65">
        <v>427</v>
      </c>
      <c r="M4758" s="65" t="s">
        <v>376</v>
      </c>
    </row>
    <row r="4759" spans="1:13" ht="12.75" customHeight="1">
      <c r="A4759" s="65" t="str">
        <f>IF(ROW()=1,"KEY",IF(ISNA(VLOOKUP(B4759,車名対応マスタ!B:D,3,FALSE)),"",IF(VLOOKUP(B4759,車名対応マスタ!B:D,3,FALSE)="","",$D4759&amp;" "&amp;IF($G4759="9","J","O")&amp;" "&amp;$I4759&amp;" "&amp;IF($I4759&lt;=TEXT(★完成資料!$A$1,"yyyymm"),TEXT(★完成資料!$A$1,"yyyymm"),"999999")&amp; " " &amp; LEFT(F4759 &amp; "          ",10))))</f>
        <v xml:space="preserve">L O 202209 yyyy00 HV        </v>
      </c>
      <c r="B4759" s="68" t="s">
        <v>321</v>
      </c>
      <c r="C4759" s="68" t="s">
        <v>468</v>
      </c>
      <c r="D4759" s="68" t="s">
        <v>271</v>
      </c>
      <c r="E4759" s="68" t="s">
        <v>531</v>
      </c>
      <c r="F4759" s="68" t="s">
        <v>360</v>
      </c>
      <c r="G4759" s="68" t="s">
        <v>77</v>
      </c>
      <c r="H4759" s="68" t="s">
        <v>273</v>
      </c>
      <c r="I4759" s="68" t="s">
        <v>657</v>
      </c>
      <c r="J4759" s="65">
        <v>35</v>
      </c>
      <c r="K4759" s="65">
        <v>36</v>
      </c>
      <c r="L4759" s="65">
        <v>427</v>
      </c>
      <c r="M4759" s="65" t="s">
        <v>376</v>
      </c>
    </row>
    <row r="4760" spans="1:13" ht="12.75" customHeight="1">
      <c r="A4760" s="65" t="str">
        <f>IF(ROW()=1,"KEY",IF(ISNA(VLOOKUP(B4760,車名対応マスタ!B:D,3,FALSE)),"",IF(VLOOKUP(B4760,車名対応マスタ!B:D,3,FALSE)="","",$D4760&amp;" "&amp;IF($G4760="9","J","O")&amp;" "&amp;$I4760&amp;" "&amp;IF($I4760&lt;=TEXT(★完成資料!$A$1,"yyyymm"),TEXT(★完成資料!$A$1,"yyyymm"),"999999")&amp; " " &amp; LEFT(F4760 &amp; "          ",10))))</f>
        <v xml:space="preserve">L O 202210 yyyy00 HV        </v>
      </c>
      <c r="B4760" s="68" t="s">
        <v>321</v>
      </c>
      <c r="C4760" s="68" t="s">
        <v>468</v>
      </c>
      <c r="D4760" s="68" t="s">
        <v>271</v>
      </c>
      <c r="E4760" s="68" t="s">
        <v>531</v>
      </c>
      <c r="F4760" s="68" t="s">
        <v>360</v>
      </c>
      <c r="G4760" s="68" t="s">
        <v>77</v>
      </c>
      <c r="H4760" s="68" t="s">
        <v>273</v>
      </c>
      <c r="I4760" s="68" t="s">
        <v>663</v>
      </c>
      <c r="J4760" s="65">
        <v>32</v>
      </c>
      <c r="K4760" s="65">
        <v>43</v>
      </c>
      <c r="L4760" s="65">
        <v>427</v>
      </c>
      <c r="M4760" s="65" t="s">
        <v>376</v>
      </c>
    </row>
    <row r="4761" spans="1:13" ht="12.75" customHeight="1">
      <c r="A4761" s="65" t="str">
        <f>IF(ROW()=1,"KEY",IF(ISNA(VLOOKUP(B4761,車名対応マスタ!B:D,3,FALSE)),"",IF(VLOOKUP(B4761,車名対応マスタ!B:D,3,FALSE)="","",$D4761&amp;" "&amp;IF($G4761="9","J","O")&amp;" "&amp;$I4761&amp;" "&amp;IF($I4761&lt;=TEXT(★完成資料!$A$1,"yyyymm"),TEXT(★完成資料!$A$1,"yyyymm"),"999999")&amp; " " &amp; LEFT(F4761 &amp; "          ",10))))</f>
        <v xml:space="preserve">L O 202201 yyyy00 HV        </v>
      </c>
      <c r="B4761" s="68" t="s">
        <v>321</v>
      </c>
      <c r="C4761" s="68" t="s">
        <v>468</v>
      </c>
      <c r="D4761" s="68" t="s">
        <v>271</v>
      </c>
      <c r="E4761" s="68" t="s">
        <v>531</v>
      </c>
      <c r="F4761" s="68" t="s">
        <v>360</v>
      </c>
      <c r="G4761" s="68" t="s">
        <v>77</v>
      </c>
      <c r="H4761" s="68" t="s">
        <v>273</v>
      </c>
      <c r="I4761" s="68" t="s">
        <v>639</v>
      </c>
      <c r="J4761" s="65">
        <v>49</v>
      </c>
      <c r="K4761" s="65">
        <v>20</v>
      </c>
      <c r="L4761" s="65">
        <v>410</v>
      </c>
      <c r="M4761" s="65" t="s">
        <v>495</v>
      </c>
    </row>
    <row r="4762" spans="1:13" ht="12.75" customHeight="1">
      <c r="A4762" s="65" t="str">
        <f>IF(ROW()=1,"KEY",IF(ISNA(VLOOKUP(B4762,車名対応マスタ!B:D,3,FALSE)),"",IF(VLOOKUP(B4762,車名対応マスタ!B:D,3,FALSE)="","",$D4762&amp;" "&amp;IF($G4762="9","J","O")&amp;" "&amp;$I4762&amp;" "&amp;IF($I4762&lt;=TEXT(★完成資料!$A$1,"yyyymm"),TEXT(★完成資料!$A$1,"yyyymm"),"999999")&amp; " " &amp; LEFT(F4762 &amp; "          ",10))))</f>
        <v xml:space="preserve">L O 202202 yyyy00 HV        </v>
      </c>
      <c r="B4762" s="68" t="s">
        <v>321</v>
      </c>
      <c r="C4762" s="68" t="s">
        <v>468</v>
      </c>
      <c r="D4762" s="68" t="s">
        <v>271</v>
      </c>
      <c r="E4762" s="68" t="s">
        <v>531</v>
      </c>
      <c r="F4762" s="68" t="s">
        <v>360</v>
      </c>
      <c r="G4762" s="68" t="s">
        <v>77</v>
      </c>
      <c r="H4762" s="68" t="s">
        <v>273</v>
      </c>
      <c r="I4762" s="68" t="s">
        <v>640</v>
      </c>
      <c r="J4762" s="65">
        <v>3</v>
      </c>
      <c r="K4762" s="65">
        <v>14</v>
      </c>
      <c r="L4762" s="65">
        <v>410</v>
      </c>
      <c r="M4762" s="65" t="s">
        <v>495</v>
      </c>
    </row>
    <row r="4763" spans="1:13" ht="12.75" customHeight="1">
      <c r="A4763" s="65" t="str">
        <f>IF(ROW()=1,"KEY",IF(ISNA(VLOOKUP(B4763,車名対応マスタ!B:D,3,FALSE)),"",IF(VLOOKUP(B4763,車名対応マスタ!B:D,3,FALSE)="","",$D4763&amp;" "&amp;IF($G4763="9","J","O")&amp;" "&amp;$I4763&amp;" "&amp;IF($I4763&lt;=TEXT(★完成資料!$A$1,"yyyymm"),TEXT(★完成資料!$A$1,"yyyymm"),"999999")&amp; " " &amp; LEFT(F4763 &amp; "          ",10))))</f>
        <v xml:space="preserve">L O 202203 yyyy00 HV        </v>
      </c>
      <c r="B4763" s="68" t="s">
        <v>321</v>
      </c>
      <c r="C4763" s="68" t="s">
        <v>468</v>
      </c>
      <c r="D4763" s="68" t="s">
        <v>271</v>
      </c>
      <c r="E4763" s="68" t="s">
        <v>531</v>
      </c>
      <c r="F4763" s="68" t="s">
        <v>360</v>
      </c>
      <c r="G4763" s="68" t="s">
        <v>77</v>
      </c>
      <c r="H4763" s="68" t="s">
        <v>273</v>
      </c>
      <c r="I4763" s="68" t="s">
        <v>641</v>
      </c>
      <c r="J4763" s="65">
        <v>22</v>
      </c>
      <c r="K4763" s="65">
        <v>29</v>
      </c>
      <c r="L4763" s="65">
        <v>410</v>
      </c>
      <c r="M4763" s="65" t="s">
        <v>495</v>
      </c>
    </row>
    <row r="4764" spans="1:13" ht="12.75" customHeight="1">
      <c r="A4764" s="65" t="str">
        <f>IF(ROW()=1,"KEY",IF(ISNA(VLOOKUP(B4764,車名対応マスタ!B:D,3,FALSE)),"",IF(VLOOKUP(B4764,車名対応マスタ!B:D,3,FALSE)="","",$D4764&amp;" "&amp;IF($G4764="9","J","O")&amp;" "&amp;$I4764&amp;" "&amp;IF($I4764&lt;=TEXT(★完成資料!$A$1,"yyyymm"),TEXT(★完成資料!$A$1,"yyyymm"),"999999")&amp; " " &amp; LEFT(F4764 &amp; "          ",10))))</f>
        <v xml:space="preserve">L O 202204 yyyy00 HV        </v>
      </c>
      <c r="B4764" s="68" t="s">
        <v>321</v>
      </c>
      <c r="C4764" s="68" t="s">
        <v>468</v>
      </c>
      <c r="D4764" s="68" t="s">
        <v>271</v>
      </c>
      <c r="E4764" s="68" t="s">
        <v>531</v>
      </c>
      <c r="F4764" s="68" t="s">
        <v>360</v>
      </c>
      <c r="G4764" s="68" t="s">
        <v>77</v>
      </c>
      <c r="H4764" s="68" t="s">
        <v>273</v>
      </c>
      <c r="I4764" s="68" t="s">
        <v>642</v>
      </c>
      <c r="J4764" s="65">
        <v>7</v>
      </c>
      <c r="K4764" s="65">
        <v>28</v>
      </c>
      <c r="L4764" s="65">
        <v>410</v>
      </c>
      <c r="M4764" s="65" t="s">
        <v>495</v>
      </c>
    </row>
    <row r="4765" spans="1:13" ht="12.75" customHeight="1">
      <c r="A4765" s="65" t="str">
        <f>IF(ROW()=1,"KEY",IF(ISNA(VLOOKUP(B4765,車名対応マスタ!B:D,3,FALSE)),"",IF(VLOOKUP(B4765,車名対応マスタ!B:D,3,FALSE)="","",$D4765&amp;" "&amp;IF($G4765="9","J","O")&amp;" "&amp;$I4765&amp;" "&amp;IF($I4765&lt;=TEXT(★完成資料!$A$1,"yyyymm"),TEXT(★完成資料!$A$1,"yyyymm"),"999999")&amp; " " &amp; LEFT(F4765 &amp; "          ",10))))</f>
        <v xml:space="preserve">L O 202205 yyyy00 HV        </v>
      </c>
      <c r="B4765" s="68" t="s">
        <v>321</v>
      </c>
      <c r="C4765" s="68" t="s">
        <v>468</v>
      </c>
      <c r="D4765" s="68" t="s">
        <v>271</v>
      </c>
      <c r="E4765" s="68" t="s">
        <v>531</v>
      </c>
      <c r="F4765" s="68" t="s">
        <v>360</v>
      </c>
      <c r="G4765" s="68" t="s">
        <v>77</v>
      </c>
      <c r="H4765" s="68" t="s">
        <v>273</v>
      </c>
      <c r="I4765" s="68" t="s">
        <v>647</v>
      </c>
      <c r="J4765" s="65">
        <v>3</v>
      </c>
      <c r="K4765" s="65">
        <v>23</v>
      </c>
      <c r="L4765" s="65">
        <v>410</v>
      </c>
      <c r="M4765" s="65" t="s">
        <v>495</v>
      </c>
    </row>
    <row r="4766" spans="1:13" ht="12.75" customHeight="1">
      <c r="A4766" s="65" t="str">
        <f>IF(ROW()=1,"KEY",IF(ISNA(VLOOKUP(B4766,車名対応マスタ!B:D,3,FALSE)),"",IF(VLOOKUP(B4766,車名対応マスタ!B:D,3,FALSE)="","",$D4766&amp;" "&amp;IF($G4766="9","J","O")&amp;" "&amp;$I4766&amp;" "&amp;IF($I4766&lt;=TEXT(★完成資料!$A$1,"yyyymm"),TEXT(★完成資料!$A$1,"yyyymm"),"999999")&amp; " " &amp; LEFT(F4766 &amp; "          ",10))))</f>
        <v xml:space="preserve">L O 202206 yyyy00 HV        </v>
      </c>
      <c r="B4766" s="68" t="s">
        <v>321</v>
      </c>
      <c r="C4766" s="68" t="s">
        <v>468</v>
      </c>
      <c r="D4766" s="68" t="s">
        <v>271</v>
      </c>
      <c r="E4766" s="68" t="s">
        <v>531</v>
      </c>
      <c r="F4766" s="68" t="s">
        <v>360</v>
      </c>
      <c r="G4766" s="68" t="s">
        <v>77</v>
      </c>
      <c r="H4766" s="68" t="s">
        <v>273</v>
      </c>
      <c r="I4766" s="68" t="s">
        <v>652</v>
      </c>
      <c r="J4766" s="65">
        <v>10</v>
      </c>
      <c r="K4766" s="65">
        <v>26</v>
      </c>
      <c r="L4766" s="65">
        <v>410</v>
      </c>
      <c r="M4766" s="65" t="s">
        <v>495</v>
      </c>
    </row>
    <row r="4767" spans="1:13" ht="12.75" customHeight="1">
      <c r="A4767" s="65" t="str">
        <f>IF(ROW()=1,"KEY",IF(ISNA(VLOOKUP(B4767,車名対応マスタ!B:D,3,FALSE)),"",IF(VLOOKUP(B4767,車名対応マスタ!B:D,3,FALSE)="","",$D4767&amp;" "&amp;IF($G4767="9","J","O")&amp;" "&amp;$I4767&amp;" "&amp;IF($I4767&lt;=TEXT(★完成資料!$A$1,"yyyymm"),TEXT(★完成資料!$A$1,"yyyymm"),"999999")&amp; " " &amp; LEFT(F4767 &amp; "          ",10))))</f>
        <v xml:space="preserve">L O 202207 yyyy00 HV        </v>
      </c>
      <c r="B4767" s="68" t="s">
        <v>321</v>
      </c>
      <c r="C4767" s="68" t="s">
        <v>468</v>
      </c>
      <c r="D4767" s="68" t="s">
        <v>271</v>
      </c>
      <c r="E4767" s="68" t="s">
        <v>531</v>
      </c>
      <c r="F4767" s="68" t="s">
        <v>360</v>
      </c>
      <c r="G4767" s="68" t="s">
        <v>77</v>
      </c>
      <c r="H4767" s="68" t="s">
        <v>273</v>
      </c>
      <c r="I4767" s="68" t="s">
        <v>655</v>
      </c>
      <c r="J4767" s="65">
        <v>7</v>
      </c>
      <c r="K4767" s="65">
        <v>63</v>
      </c>
      <c r="L4767" s="65">
        <v>410</v>
      </c>
      <c r="M4767" s="65" t="s">
        <v>495</v>
      </c>
    </row>
    <row r="4768" spans="1:13" ht="12.75" customHeight="1">
      <c r="A4768" s="65" t="str">
        <f>IF(ROW()=1,"KEY",IF(ISNA(VLOOKUP(B4768,車名対応マスタ!B:D,3,FALSE)),"",IF(VLOOKUP(B4768,車名対応マスタ!B:D,3,FALSE)="","",$D4768&amp;" "&amp;IF($G4768="9","J","O")&amp;" "&amp;$I4768&amp;" "&amp;IF($I4768&lt;=TEXT(★完成資料!$A$1,"yyyymm"),TEXT(★完成資料!$A$1,"yyyymm"),"999999")&amp; " " &amp; LEFT(F4768 &amp; "          ",10))))</f>
        <v xml:space="preserve">L O 202208 yyyy00 HV        </v>
      </c>
      <c r="B4768" s="68" t="s">
        <v>321</v>
      </c>
      <c r="C4768" s="68" t="s">
        <v>468</v>
      </c>
      <c r="D4768" s="68" t="s">
        <v>271</v>
      </c>
      <c r="E4768" s="68" t="s">
        <v>531</v>
      </c>
      <c r="F4768" s="68" t="s">
        <v>360</v>
      </c>
      <c r="G4768" s="68" t="s">
        <v>77</v>
      </c>
      <c r="H4768" s="68" t="s">
        <v>273</v>
      </c>
      <c r="I4768" s="68" t="s">
        <v>656</v>
      </c>
      <c r="J4768" s="65">
        <v>4</v>
      </c>
      <c r="K4768" s="65">
        <v>37</v>
      </c>
      <c r="L4768" s="65">
        <v>410</v>
      </c>
      <c r="M4768" s="65" t="s">
        <v>495</v>
      </c>
    </row>
    <row r="4769" spans="1:13" ht="12.75" customHeight="1">
      <c r="A4769" s="65" t="str">
        <f>IF(ROW()=1,"KEY",IF(ISNA(VLOOKUP(B4769,車名対応マスタ!B:D,3,FALSE)),"",IF(VLOOKUP(B4769,車名対応マスタ!B:D,3,FALSE)="","",$D4769&amp;" "&amp;IF($G4769="9","J","O")&amp;" "&amp;$I4769&amp;" "&amp;IF($I4769&lt;=TEXT(★完成資料!$A$1,"yyyymm"),TEXT(★完成資料!$A$1,"yyyymm"),"999999")&amp; " " &amp; LEFT(F4769 &amp; "          ",10))))</f>
        <v xml:space="preserve">L O 202209 yyyy00 HV        </v>
      </c>
      <c r="B4769" s="68" t="s">
        <v>321</v>
      </c>
      <c r="C4769" s="68" t="s">
        <v>468</v>
      </c>
      <c r="D4769" s="68" t="s">
        <v>271</v>
      </c>
      <c r="E4769" s="68" t="s">
        <v>531</v>
      </c>
      <c r="F4769" s="68" t="s">
        <v>360</v>
      </c>
      <c r="G4769" s="68" t="s">
        <v>77</v>
      </c>
      <c r="H4769" s="68" t="s">
        <v>273</v>
      </c>
      <c r="I4769" s="68" t="s">
        <v>657</v>
      </c>
      <c r="J4769" s="65">
        <v>19</v>
      </c>
      <c r="K4769" s="65">
        <v>23</v>
      </c>
      <c r="L4769" s="65">
        <v>410</v>
      </c>
      <c r="M4769" s="65" t="s">
        <v>495</v>
      </c>
    </row>
    <row r="4770" spans="1:13" ht="12.75" customHeight="1">
      <c r="A4770" s="65" t="str">
        <f>IF(ROW()=1,"KEY",IF(ISNA(VLOOKUP(B4770,車名対応マスタ!B:D,3,FALSE)),"",IF(VLOOKUP(B4770,車名対応マスタ!B:D,3,FALSE)="","",$D4770&amp;" "&amp;IF($G4770="9","J","O")&amp;" "&amp;$I4770&amp;" "&amp;IF($I4770&lt;=TEXT(★完成資料!$A$1,"yyyymm"),TEXT(★完成資料!$A$1,"yyyymm"),"999999")&amp; " " &amp; LEFT(F4770 &amp; "          ",10))))</f>
        <v xml:space="preserve">L O 202210 yyyy00 HV        </v>
      </c>
      <c r="B4770" s="68" t="s">
        <v>321</v>
      </c>
      <c r="C4770" s="68" t="s">
        <v>468</v>
      </c>
      <c r="D4770" s="68" t="s">
        <v>271</v>
      </c>
      <c r="E4770" s="68" t="s">
        <v>531</v>
      </c>
      <c r="F4770" s="68" t="s">
        <v>360</v>
      </c>
      <c r="G4770" s="68" t="s">
        <v>77</v>
      </c>
      <c r="H4770" s="68" t="s">
        <v>273</v>
      </c>
      <c r="I4770" s="68" t="s">
        <v>663</v>
      </c>
      <c r="J4770" s="65">
        <v>31</v>
      </c>
      <c r="K4770" s="65">
        <v>17</v>
      </c>
      <c r="L4770" s="65">
        <v>410</v>
      </c>
      <c r="M4770" s="65" t="s">
        <v>495</v>
      </c>
    </row>
    <row r="4771" spans="1:13" ht="12.75" customHeight="1">
      <c r="A4771" s="65" t="str">
        <f>IF(ROW()=1,"KEY",IF(ISNA(VLOOKUP(B4771,車名対応マスタ!B:D,3,FALSE)),"",IF(VLOOKUP(B4771,車名対応マスタ!B:D,3,FALSE)="","",$D4771&amp;" "&amp;IF($G4771="9","J","O")&amp;" "&amp;$I4771&amp;" "&amp;IF($I4771&lt;=TEXT(★完成資料!$A$1,"yyyymm"),TEXT(★完成資料!$A$1,"yyyymm"),"999999")&amp; " " &amp; LEFT(F4771 &amp; "          ",10))))</f>
        <v xml:space="preserve">L O 202201 yyyy00 HV        </v>
      </c>
      <c r="B4771" s="68" t="s">
        <v>321</v>
      </c>
      <c r="C4771" s="68" t="s">
        <v>468</v>
      </c>
      <c r="D4771" s="68" t="s">
        <v>271</v>
      </c>
      <c r="E4771" s="68" t="s">
        <v>531</v>
      </c>
      <c r="F4771" s="68" t="s">
        <v>360</v>
      </c>
      <c r="G4771" s="68" t="s">
        <v>77</v>
      </c>
      <c r="H4771" s="68" t="s">
        <v>273</v>
      </c>
      <c r="I4771" s="68" t="s">
        <v>639</v>
      </c>
      <c r="J4771" s="65">
        <v>130</v>
      </c>
      <c r="K4771" s="65">
        <v>87</v>
      </c>
      <c r="L4771" s="65">
        <v>408</v>
      </c>
      <c r="M4771" s="65" t="s">
        <v>496</v>
      </c>
    </row>
    <row r="4772" spans="1:13" ht="12.75" customHeight="1">
      <c r="A4772" s="65" t="str">
        <f>IF(ROW()=1,"KEY",IF(ISNA(VLOOKUP(B4772,車名対応マスタ!B:D,3,FALSE)),"",IF(VLOOKUP(B4772,車名対応マスタ!B:D,3,FALSE)="","",$D4772&amp;" "&amp;IF($G4772="9","J","O")&amp;" "&amp;$I4772&amp;" "&amp;IF($I4772&lt;=TEXT(★完成資料!$A$1,"yyyymm"),TEXT(★完成資料!$A$1,"yyyymm"),"999999")&amp; " " &amp; LEFT(F4772 &amp; "          ",10))))</f>
        <v xml:space="preserve">L O 202202 yyyy00 HV        </v>
      </c>
      <c r="B4772" s="68" t="s">
        <v>321</v>
      </c>
      <c r="C4772" s="68" t="s">
        <v>468</v>
      </c>
      <c r="D4772" s="68" t="s">
        <v>271</v>
      </c>
      <c r="E4772" s="68" t="s">
        <v>531</v>
      </c>
      <c r="F4772" s="68" t="s">
        <v>360</v>
      </c>
      <c r="G4772" s="68" t="s">
        <v>77</v>
      </c>
      <c r="H4772" s="68" t="s">
        <v>273</v>
      </c>
      <c r="I4772" s="68" t="s">
        <v>640</v>
      </c>
      <c r="J4772" s="65">
        <v>50</v>
      </c>
      <c r="K4772" s="65">
        <v>23</v>
      </c>
      <c r="L4772" s="65">
        <v>408</v>
      </c>
      <c r="M4772" s="65" t="s">
        <v>496</v>
      </c>
    </row>
    <row r="4773" spans="1:13" ht="12.75" customHeight="1">
      <c r="A4773" s="65" t="str">
        <f>IF(ROW()=1,"KEY",IF(ISNA(VLOOKUP(B4773,車名対応マスタ!B:D,3,FALSE)),"",IF(VLOOKUP(B4773,車名対応マスタ!B:D,3,FALSE)="","",$D4773&amp;" "&amp;IF($G4773="9","J","O")&amp;" "&amp;$I4773&amp;" "&amp;IF($I4773&lt;=TEXT(★完成資料!$A$1,"yyyymm"),TEXT(★完成資料!$A$1,"yyyymm"),"999999")&amp; " " &amp; LEFT(F4773 &amp; "          ",10))))</f>
        <v xml:space="preserve">L O 202203 yyyy00 HV        </v>
      </c>
      <c r="B4773" s="68" t="s">
        <v>321</v>
      </c>
      <c r="C4773" s="68" t="s">
        <v>468</v>
      </c>
      <c r="D4773" s="68" t="s">
        <v>271</v>
      </c>
      <c r="E4773" s="68" t="s">
        <v>531</v>
      </c>
      <c r="F4773" s="68" t="s">
        <v>360</v>
      </c>
      <c r="G4773" s="68" t="s">
        <v>77</v>
      </c>
      <c r="H4773" s="68" t="s">
        <v>273</v>
      </c>
      <c r="I4773" s="68" t="s">
        <v>641</v>
      </c>
      <c r="J4773" s="65">
        <v>284</v>
      </c>
      <c r="K4773" s="65">
        <v>312</v>
      </c>
      <c r="L4773" s="65">
        <v>408</v>
      </c>
      <c r="M4773" s="65" t="s">
        <v>496</v>
      </c>
    </row>
    <row r="4774" spans="1:13" ht="12.75" customHeight="1">
      <c r="A4774" s="65" t="str">
        <f>IF(ROW()=1,"KEY",IF(ISNA(VLOOKUP(B4774,車名対応マスタ!B:D,3,FALSE)),"",IF(VLOOKUP(B4774,車名対応マスタ!B:D,3,FALSE)="","",$D4774&amp;" "&amp;IF($G4774="9","J","O")&amp;" "&amp;$I4774&amp;" "&amp;IF($I4774&lt;=TEXT(★完成資料!$A$1,"yyyymm"),TEXT(★完成資料!$A$1,"yyyymm"),"999999")&amp; " " &amp; LEFT(F4774 &amp; "          ",10))))</f>
        <v xml:space="preserve">L O 202204 yyyy00 HV        </v>
      </c>
      <c r="B4774" s="68" t="s">
        <v>321</v>
      </c>
      <c r="C4774" s="68" t="s">
        <v>468</v>
      </c>
      <c r="D4774" s="68" t="s">
        <v>271</v>
      </c>
      <c r="E4774" s="68" t="s">
        <v>531</v>
      </c>
      <c r="F4774" s="68" t="s">
        <v>360</v>
      </c>
      <c r="G4774" s="68" t="s">
        <v>77</v>
      </c>
      <c r="H4774" s="68" t="s">
        <v>273</v>
      </c>
      <c r="I4774" s="68" t="s">
        <v>642</v>
      </c>
      <c r="J4774" s="65">
        <v>144</v>
      </c>
      <c r="K4774" s="65">
        <v>131</v>
      </c>
      <c r="L4774" s="65">
        <v>408</v>
      </c>
      <c r="M4774" s="65" t="s">
        <v>496</v>
      </c>
    </row>
    <row r="4775" spans="1:13" ht="12.75" customHeight="1">
      <c r="A4775" s="65" t="str">
        <f>IF(ROW()=1,"KEY",IF(ISNA(VLOOKUP(B4775,車名対応マスタ!B:D,3,FALSE)),"",IF(VLOOKUP(B4775,車名対応マスタ!B:D,3,FALSE)="","",$D4775&amp;" "&amp;IF($G4775="9","J","O")&amp;" "&amp;$I4775&amp;" "&amp;IF($I4775&lt;=TEXT(★完成資料!$A$1,"yyyymm"),TEXT(★完成資料!$A$1,"yyyymm"),"999999")&amp; " " &amp; LEFT(F4775 &amp; "          ",10))))</f>
        <v xml:space="preserve">L O 202205 yyyy00 HV        </v>
      </c>
      <c r="B4775" s="68" t="s">
        <v>321</v>
      </c>
      <c r="C4775" s="68" t="s">
        <v>468</v>
      </c>
      <c r="D4775" s="68" t="s">
        <v>271</v>
      </c>
      <c r="E4775" s="68" t="s">
        <v>531</v>
      </c>
      <c r="F4775" s="68" t="s">
        <v>360</v>
      </c>
      <c r="G4775" s="68" t="s">
        <v>77</v>
      </c>
      <c r="H4775" s="68" t="s">
        <v>273</v>
      </c>
      <c r="I4775" s="68" t="s">
        <v>647</v>
      </c>
      <c r="J4775" s="65">
        <v>131</v>
      </c>
      <c r="K4775" s="65">
        <v>148</v>
      </c>
      <c r="L4775" s="65">
        <v>408</v>
      </c>
      <c r="M4775" s="65" t="s">
        <v>496</v>
      </c>
    </row>
    <row r="4776" spans="1:13" ht="12.75" customHeight="1">
      <c r="A4776" s="65" t="str">
        <f>IF(ROW()=1,"KEY",IF(ISNA(VLOOKUP(B4776,車名対応マスタ!B:D,3,FALSE)),"",IF(VLOOKUP(B4776,車名対応マスタ!B:D,3,FALSE)="","",$D4776&amp;" "&amp;IF($G4776="9","J","O")&amp;" "&amp;$I4776&amp;" "&amp;IF($I4776&lt;=TEXT(★完成資料!$A$1,"yyyymm"),TEXT(★完成資料!$A$1,"yyyymm"),"999999")&amp; " " &amp; LEFT(F4776 &amp; "          ",10))))</f>
        <v xml:space="preserve">L O 202206 yyyy00 HV        </v>
      </c>
      <c r="B4776" s="68" t="s">
        <v>321</v>
      </c>
      <c r="C4776" s="68" t="s">
        <v>468</v>
      </c>
      <c r="D4776" s="68" t="s">
        <v>271</v>
      </c>
      <c r="E4776" s="68" t="s">
        <v>531</v>
      </c>
      <c r="F4776" s="68" t="s">
        <v>360</v>
      </c>
      <c r="G4776" s="68" t="s">
        <v>77</v>
      </c>
      <c r="H4776" s="68" t="s">
        <v>273</v>
      </c>
      <c r="I4776" s="68" t="s">
        <v>652</v>
      </c>
      <c r="J4776" s="65">
        <v>167</v>
      </c>
      <c r="K4776" s="65">
        <v>198</v>
      </c>
      <c r="L4776" s="65">
        <v>408</v>
      </c>
      <c r="M4776" s="65" t="s">
        <v>496</v>
      </c>
    </row>
    <row r="4777" spans="1:13" ht="12.75" customHeight="1">
      <c r="A4777" s="65" t="str">
        <f>IF(ROW()=1,"KEY",IF(ISNA(VLOOKUP(B4777,車名対応マスタ!B:D,3,FALSE)),"",IF(VLOOKUP(B4777,車名対応マスタ!B:D,3,FALSE)="","",$D4777&amp;" "&amp;IF($G4777="9","J","O")&amp;" "&amp;$I4777&amp;" "&amp;IF($I4777&lt;=TEXT(★完成資料!$A$1,"yyyymm"),TEXT(★完成資料!$A$1,"yyyymm"),"999999")&amp; " " &amp; LEFT(F4777 &amp; "          ",10))))</f>
        <v xml:space="preserve">L O 202207 yyyy00 HV        </v>
      </c>
      <c r="B4777" s="68" t="s">
        <v>321</v>
      </c>
      <c r="C4777" s="68" t="s">
        <v>468</v>
      </c>
      <c r="D4777" s="68" t="s">
        <v>271</v>
      </c>
      <c r="E4777" s="68" t="s">
        <v>531</v>
      </c>
      <c r="F4777" s="68" t="s">
        <v>360</v>
      </c>
      <c r="G4777" s="68" t="s">
        <v>77</v>
      </c>
      <c r="H4777" s="68" t="s">
        <v>273</v>
      </c>
      <c r="I4777" s="68" t="s">
        <v>655</v>
      </c>
      <c r="J4777" s="65">
        <v>90</v>
      </c>
      <c r="K4777" s="65">
        <v>139</v>
      </c>
      <c r="L4777" s="65">
        <v>408</v>
      </c>
      <c r="M4777" s="65" t="s">
        <v>496</v>
      </c>
    </row>
    <row r="4778" spans="1:13" ht="12.75" customHeight="1">
      <c r="A4778" s="65" t="str">
        <f>IF(ROW()=1,"KEY",IF(ISNA(VLOOKUP(B4778,車名対応マスタ!B:D,3,FALSE)),"",IF(VLOOKUP(B4778,車名対応マスタ!B:D,3,FALSE)="","",$D4778&amp;" "&amp;IF($G4778="9","J","O")&amp;" "&amp;$I4778&amp;" "&amp;IF($I4778&lt;=TEXT(★完成資料!$A$1,"yyyymm"),TEXT(★完成資料!$A$1,"yyyymm"),"999999")&amp; " " &amp; LEFT(F4778 &amp; "          ",10))))</f>
        <v xml:space="preserve">L O 202208 yyyy00 HV        </v>
      </c>
      <c r="B4778" s="68" t="s">
        <v>321</v>
      </c>
      <c r="C4778" s="68" t="s">
        <v>468</v>
      </c>
      <c r="D4778" s="68" t="s">
        <v>271</v>
      </c>
      <c r="E4778" s="68" t="s">
        <v>531</v>
      </c>
      <c r="F4778" s="68" t="s">
        <v>360</v>
      </c>
      <c r="G4778" s="68" t="s">
        <v>77</v>
      </c>
      <c r="H4778" s="68" t="s">
        <v>273</v>
      </c>
      <c r="I4778" s="68" t="s">
        <v>656</v>
      </c>
      <c r="J4778" s="65">
        <v>32</v>
      </c>
      <c r="K4778" s="65">
        <v>36</v>
      </c>
      <c r="L4778" s="65">
        <v>408</v>
      </c>
      <c r="M4778" s="65" t="s">
        <v>496</v>
      </c>
    </row>
    <row r="4779" spans="1:13" ht="12.75" customHeight="1">
      <c r="A4779" s="65" t="str">
        <f>IF(ROW()=1,"KEY",IF(ISNA(VLOOKUP(B4779,車名対応マスタ!B:D,3,FALSE)),"",IF(VLOOKUP(B4779,車名対応マスタ!B:D,3,FALSE)="","",$D4779&amp;" "&amp;IF($G4779="9","J","O")&amp;" "&amp;$I4779&amp;" "&amp;IF($I4779&lt;=TEXT(★完成資料!$A$1,"yyyymm"),TEXT(★完成資料!$A$1,"yyyymm"),"999999")&amp; " " &amp; LEFT(F4779 &amp; "          ",10))))</f>
        <v xml:space="preserve">L O 202209 yyyy00 HV        </v>
      </c>
      <c r="B4779" s="68" t="s">
        <v>321</v>
      </c>
      <c r="C4779" s="68" t="s">
        <v>468</v>
      </c>
      <c r="D4779" s="68" t="s">
        <v>271</v>
      </c>
      <c r="E4779" s="68" t="s">
        <v>531</v>
      </c>
      <c r="F4779" s="68" t="s">
        <v>360</v>
      </c>
      <c r="G4779" s="68" t="s">
        <v>77</v>
      </c>
      <c r="H4779" s="68" t="s">
        <v>273</v>
      </c>
      <c r="I4779" s="68" t="s">
        <v>657</v>
      </c>
      <c r="J4779" s="65">
        <v>371</v>
      </c>
      <c r="K4779" s="65">
        <v>334</v>
      </c>
      <c r="L4779" s="65">
        <v>408</v>
      </c>
      <c r="M4779" s="65" t="s">
        <v>496</v>
      </c>
    </row>
    <row r="4780" spans="1:13" ht="12.75" customHeight="1">
      <c r="A4780" s="65" t="str">
        <f>IF(ROW()=1,"KEY",IF(ISNA(VLOOKUP(B4780,車名対応マスタ!B:D,3,FALSE)),"",IF(VLOOKUP(B4780,車名対応マスタ!B:D,3,FALSE)="","",$D4780&amp;" "&amp;IF($G4780="9","J","O")&amp;" "&amp;$I4780&amp;" "&amp;IF($I4780&lt;=TEXT(★完成資料!$A$1,"yyyymm"),TEXT(★完成資料!$A$1,"yyyymm"),"999999")&amp; " " &amp; LEFT(F4780 &amp; "          ",10))))</f>
        <v xml:space="preserve">L O 202210 yyyy00 HV        </v>
      </c>
      <c r="B4780" s="68" t="s">
        <v>321</v>
      </c>
      <c r="C4780" s="68" t="s">
        <v>468</v>
      </c>
      <c r="D4780" s="68" t="s">
        <v>271</v>
      </c>
      <c r="E4780" s="68" t="s">
        <v>531</v>
      </c>
      <c r="F4780" s="68" t="s">
        <v>360</v>
      </c>
      <c r="G4780" s="68" t="s">
        <v>77</v>
      </c>
      <c r="H4780" s="68" t="s">
        <v>273</v>
      </c>
      <c r="I4780" s="68" t="s">
        <v>663</v>
      </c>
      <c r="J4780" s="65">
        <v>169</v>
      </c>
      <c r="K4780" s="65">
        <v>40</v>
      </c>
      <c r="L4780" s="65">
        <v>408</v>
      </c>
      <c r="M4780" s="65" t="s">
        <v>496</v>
      </c>
    </row>
    <row r="4781" spans="1:13" ht="12.75" customHeight="1">
      <c r="A4781" s="65" t="str">
        <f>IF(ROW()=1,"KEY",IF(ISNA(VLOOKUP(B4781,車名対応マスタ!B:D,3,FALSE)),"",IF(VLOOKUP(B4781,車名対応マスタ!B:D,3,FALSE)="","",$D4781&amp;" "&amp;IF($G4781="9","J","O")&amp;" "&amp;$I4781&amp;" "&amp;IF($I4781&lt;=TEXT(★完成資料!$A$1,"yyyymm"),TEXT(★完成資料!$A$1,"yyyymm"),"999999")&amp; " " &amp; LEFT(F4781 &amp; "          ",10))))</f>
        <v xml:space="preserve">L O 202201 yyyy00 HV        </v>
      </c>
      <c r="B4781" s="68" t="s">
        <v>321</v>
      </c>
      <c r="C4781" s="68" t="s">
        <v>468</v>
      </c>
      <c r="D4781" s="68" t="s">
        <v>271</v>
      </c>
      <c r="E4781" s="68" t="s">
        <v>531</v>
      </c>
      <c r="F4781" s="68" t="s">
        <v>360</v>
      </c>
      <c r="G4781" s="68" t="s">
        <v>77</v>
      </c>
      <c r="H4781" s="68" t="s">
        <v>273</v>
      </c>
      <c r="I4781" s="68" t="s">
        <v>639</v>
      </c>
      <c r="J4781" s="65">
        <v>10</v>
      </c>
      <c r="K4781" s="65">
        <v>24</v>
      </c>
      <c r="L4781" s="65">
        <v>414</v>
      </c>
      <c r="M4781" s="65" t="s">
        <v>377</v>
      </c>
    </row>
    <row r="4782" spans="1:13" ht="12.75" customHeight="1">
      <c r="A4782" s="65" t="str">
        <f>IF(ROW()=1,"KEY",IF(ISNA(VLOOKUP(B4782,車名対応マスタ!B:D,3,FALSE)),"",IF(VLOOKUP(B4782,車名対応マスタ!B:D,3,FALSE)="","",$D4782&amp;" "&amp;IF($G4782="9","J","O")&amp;" "&amp;$I4782&amp;" "&amp;IF($I4782&lt;=TEXT(★完成資料!$A$1,"yyyymm"),TEXT(★完成資料!$A$1,"yyyymm"),"999999")&amp; " " &amp; LEFT(F4782 &amp; "          ",10))))</f>
        <v xml:space="preserve">L O 202202 yyyy00 HV        </v>
      </c>
      <c r="B4782" s="68" t="s">
        <v>321</v>
      </c>
      <c r="C4782" s="68" t="s">
        <v>468</v>
      </c>
      <c r="D4782" s="68" t="s">
        <v>271</v>
      </c>
      <c r="E4782" s="68" t="s">
        <v>531</v>
      </c>
      <c r="F4782" s="68" t="s">
        <v>360</v>
      </c>
      <c r="G4782" s="68" t="s">
        <v>77</v>
      </c>
      <c r="H4782" s="68" t="s">
        <v>273</v>
      </c>
      <c r="I4782" s="68" t="s">
        <v>640</v>
      </c>
      <c r="J4782" s="65">
        <v>10</v>
      </c>
      <c r="K4782" s="65">
        <v>17</v>
      </c>
      <c r="L4782" s="65">
        <v>414</v>
      </c>
      <c r="M4782" s="65" t="s">
        <v>377</v>
      </c>
    </row>
    <row r="4783" spans="1:13" ht="12.75" customHeight="1">
      <c r="A4783" s="65" t="str">
        <f>IF(ROW()=1,"KEY",IF(ISNA(VLOOKUP(B4783,車名対応マスタ!B:D,3,FALSE)),"",IF(VLOOKUP(B4783,車名対応マスタ!B:D,3,FALSE)="","",$D4783&amp;" "&amp;IF($G4783="9","J","O")&amp;" "&amp;$I4783&amp;" "&amp;IF($I4783&lt;=TEXT(★完成資料!$A$1,"yyyymm"),TEXT(★完成資料!$A$1,"yyyymm"),"999999")&amp; " " &amp; LEFT(F4783 &amp; "          ",10))))</f>
        <v xml:space="preserve">L O 202203 yyyy00 HV        </v>
      </c>
      <c r="B4783" s="68" t="s">
        <v>321</v>
      </c>
      <c r="C4783" s="68" t="s">
        <v>468</v>
      </c>
      <c r="D4783" s="68" t="s">
        <v>271</v>
      </c>
      <c r="E4783" s="68" t="s">
        <v>531</v>
      </c>
      <c r="F4783" s="68" t="s">
        <v>360</v>
      </c>
      <c r="G4783" s="68" t="s">
        <v>77</v>
      </c>
      <c r="H4783" s="68" t="s">
        <v>273</v>
      </c>
      <c r="I4783" s="68" t="s">
        <v>641</v>
      </c>
      <c r="J4783" s="65">
        <v>20</v>
      </c>
      <c r="K4783" s="65">
        <v>33</v>
      </c>
      <c r="L4783" s="65">
        <v>414</v>
      </c>
      <c r="M4783" s="65" t="s">
        <v>377</v>
      </c>
    </row>
    <row r="4784" spans="1:13" ht="12.75" customHeight="1">
      <c r="A4784" s="65" t="str">
        <f>IF(ROW()=1,"KEY",IF(ISNA(VLOOKUP(B4784,車名対応マスタ!B:D,3,FALSE)),"",IF(VLOOKUP(B4784,車名対応マスタ!B:D,3,FALSE)="","",$D4784&amp;" "&amp;IF($G4784="9","J","O")&amp;" "&amp;$I4784&amp;" "&amp;IF($I4784&lt;=TEXT(★完成資料!$A$1,"yyyymm"),TEXT(★完成資料!$A$1,"yyyymm"),"999999")&amp; " " &amp; LEFT(F4784 &amp; "          ",10))))</f>
        <v xml:space="preserve">L O 202204 yyyy00 HV        </v>
      </c>
      <c r="B4784" s="68" t="s">
        <v>321</v>
      </c>
      <c r="C4784" s="68" t="s">
        <v>468</v>
      </c>
      <c r="D4784" s="68" t="s">
        <v>271</v>
      </c>
      <c r="E4784" s="68" t="s">
        <v>531</v>
      </c>
      <c r="F4784" s="68" t="s">
        <v>360</v>
      </c>
      <c r="G4784" s="68" t="s">
        <v>77</v>
      </c>
      <c r="H4784" s="68" t="s">
        <v>273</v>
      </c>
      <c r="I4784" s="68" t="s">
        <v>642</v>
      </c>
      <c r="J4784" s="65">
        <v>20</v>
      </c>
      <c r="K4784" s="65">
        <v>11</v>
      </c>
      <c r="L4784" s="65">
        <v>414</v>
      </c>
      <c r="M4784" s="65" t="s">
        <v>377</v>
      </c>
    </row>
    <row r="4785" spans="1:13" ht="12.75" customHeight="1">
      <c r="A4785" s="65" t="str">
        <f>IF(ROW()=1,"KEY",IF(ISNA(VLOOKUP(B4785,車名対応マスタ!B:D,3,FALSE)),"",IF(VLOOKUP(B4785,車名対応マスタ!B:D,3,FALSE)="","",$D4785&amp;" "&amp;IF($G4785="9","J","O")&amp;" "&amp;$I4785&amp;" "&amp;IF($I4785&lt;=TEXT(★完成資料!$A$1,"yyyymm"),TEXT(★完成資料!$A$1,"yyyymm"),"999999")&amp; " " &amp; LEFT(F4785 &amp; "          ",10))))</f>
        <v xml:space="preserve">L O 202205 yyyy00 HV        </v>
      </c>
      <c r="B4785" s="68" t="s">
        <v>321</v>
      </c>
      <c r="C4785" s="68" t="s">
        <v>468</v>
      </c>
      <c r="D4785" s="68" t="s">
        <v>271</v>
      </c>
      <c r="E4785" s="68" t="s">
        <v>531</v>
      </c>
      <c r="F4785" s="68" t="s">
        <v>360</v>
      </c>
      <c r="G4785" s="68" t="s">
        <v>77</v>
      </c>
      <c r="H4785" s="68" t="s">
        <v>273</v>
      </c>
      <c r="I4785" s="68" t="s">
        <v>647</v>
      </c>
      <c r="J4785" s="65">
        <v>15</v>
      </c>
      <c r="K4785" s="65">
        <v>23</v>
      </c>
      <c r="L4785" s="65">
        <v>414</v>
      </c>
      <c r="M4785" s="65" t="s">
        <v>377</v>
      </c>
    </row>
    <row r="4786" spans="1:13" ht="12.75" customHeight="1">
      <c r="A4786" s="65" t="str">
        <f>IF(ROW()=1,"KEY",IF(ISNA(VLOOKUP(B4786,車名対応マスタ!B:D,3,FALSE)),"",IF(VLOOKUP(B4786,車名対応マスタ!B:D,3,FALSE)="","",$D4786&amp;" "&amp;IF($G4786="9","J","O")&amp;" "&amp;$I4786&amp;" "&amp;IF($I4786&lt;=TEXT(★完成資料!$A$1,"yyyymm"),TEXT(★完成資料!$A$1,"yyyymm"),"999999")&amp; " " &amp; LEFT(F4786 &amp; "          ",10))))</f>
        <v xml:space="preserve">L O 202206 yyyy00 HV        </v>
      </c>
      <c r="B4786" s="68" t="s">
        <v>321</v>
      </c>
      <c r="C4786" s="68" t="s">
        <v>468</v>
      </c>
      <c r="D4786" s="68" t="s">
        <v>271</v>
      </c>
      <c r="E4786" s="68" t="s">
        <v>531</v>
      </c>
      <c r="F4786" s="68" t="s">
        <v>360</v>
      </c>
      <c r="G4786" s="68" t="s">
        <v>77</v>
      </c>
      <c r="H4786" s="68" t="s">
        <v>273</v>
      </c>
      <c r="I4786" s="68" t="s">
        <v>652</v>
      </c>
      <c r="J4786" s="65">
        <v>16</v>
      </c>
      <c r="K4786" s="65">
        <v>34</v>
      </c>
      <c r="L4786" s="65">
        <v>414</v>
      </c>
      <c r="M4786" s="65" t="s">
        <v>377</v>
      </c>
    </row>
    <row r="4787" spans="1:13" ht="12.75" customHeight="1">
      <c r="A4787" s="65" t="str">
        <f>IF(ROW()=1,"KEY",IF(ISNA(VLOOKUP(B4787,車名対応マスタ!B:D,3,FALSE)),"",IF(VLOOKUP(B4787,車名対応マスタ!B:D,3,FALSE)="","",$D4787&amp;" "&amp;IF($G4787="9","J","O")&amp;" "&amp;$I4787&amp;" "&amp;IF($I4787&lt;=TEXT(★完成資料!$A$1,"yyyymm"),TEXT(★完成資料!$A$1,"yyyymm"),"999999")&amp; " " &amp; LEFT(F4787 &amp; "          ",10))))</f>
        <v xml:space="preserve">L O 202207 yyyy00 HV        </v>
      </c>
      <c r="B4787" s="68" t="s">
        <v>321</v>
      </c>
      <c r="C4787" s="68" t="s">
        <v>468</v>
      </c>
      <c r="D4787" s="68" t="s">
        <v>271</v>
      </c>
      <c r="E4787" s="68" t="s">
        <v>531</v>
      </c>
      <c r="F4787" s="68" t="s">
        <v>360</v>
      </c>
      <c r="G4787" s="68" t="s">
        <v>77</v>
      </c>
      <c r="H4787" s="68" t="s">
        <v>273</v>
      </c>
      <c r="I4787" s="68" t="s">
        <v>655</v>
      </c>
      <c r="J4787" s="65">
        <v>14</v>
      </c>
      <c r="K4787" s="65">
        <v>6</v>
      </c>
      <c r="L4787" s="65">
        <v>414</v>
      </c>
      <c r="M4787" s="65" t="s">
        <v>377</v>
      </c>
    </row>
    <row r="4788" spans="1:13" ht="12.75" customHeight="1">
      <c r="A4788" s="65" t="str">
        <f>IF(ROW()=1,"KEY",IF(ISNA(VLOOKUP(B4788,車名対応マスタ!B:D,3,FALSE)),"",IF(VLOOKUP(B4788,車名対応マスタ!B:D,3,FALSE)="","",$D4788&amp;" "&amp;IF($G4788="9","J","O")&amp;" "&amp;$I4788&amp;" "&amp;IF($I4788&lt;=TEXT(★完成資料!$A$1,"yyyymm"),TEXT(★完成資料!$A$1,"yyyymm"),"999999")&amp; " " &amp; LEFT(F4788 &amp; "          ",10))))</f>
        <v xml:space="preserve">L O 202208 yyyy00 HV        </v>
      </c>
      <c r="B4788" s="68" t="s">
        <v>321</v>
      </c>
      <c r="C4788" s="68" t="s">
        <v>468</v>
      </c>
      <c r="D4788" s="68" t="s">
        <v>271</v>
      </c>
      <c r="E4788" s="68" t="s">
        <v>531</v>
      </c>
      <c r="F4788" s="68" t="s">
        <v>360</v>
      </c>
      <c r="G4788" s="68" t="s">
        <v>77</v>
      </c>
      <c r="H4788" s="68" t="s">
        <v>273</v>
      </c>
      <c r="I4788" s="68" t="s">
        <v>656</v>
      </c>
      <c r="J4788" s="65">
        <v>11</v>
      </c>
      <c r="K4788" s="65">
        <v>4</v>
      </c>
      <c r="L4788" s="65">
        <v>414</v>
      </c>
      <c r="M4788" s="65" t="s">
        <v>377</v>
      </c>
    </row>
    <row r="4789" spans="1:13" ht="12.75" customHeight="1">
      <c r="A4789" s="65" t="str">
        <f>IF(ROW()=1,"KEY",IF(ISNA(VLOOKUP(B4789,車名対応マスタ!B:D,3,FALSE)),"",IF(VLOOKUP(B4789,車名対応マスタ!B:D,3,FALSE)="","",$D4789&amp;" "&amp;IF($G4789="9","J","O")&amp;" "&amp;$I4789&amp;" "&amp;IF($I4789&lt;=TEXT(★完成資料!$A$1,"yyyymm"),TEXT(★完成資料!$A$1,"yyyymm"),"999999")&amp; " " &amp; LEFT(F4789 &amp; "          ",10))))</f>
        <v xml:space="preserve">L O 202209 yyyy00 HV        </v>
      </c>
      <c r="B4789" s="68" t="s">
        <v>321</v>
      </c>
      <c r="C4789" s="68" t="s">
        <v>468</v>
      </c>
      <c r="D4789" s="68" t="s">
        <v>271</v>
      </c>
      <c r="E4789" s="68" t="s">
        <v>531</v>
      </c>
      <c r="F4789" s="68" t="s">
        <v>360</v>
      </c>
      <c r="G4789" s="68" t="s">
        <v>77</v>
      </c>
      <c r="H4789" s="68" t="s">
        <v>273</v>
      </c>
      <c r="I4789" s="68" t="s">
        <v>657</v>
      </c>
      <c r="J4789" s="65">
        <v>23</v>
      </c>
      <c r="K4789" s="65">
        <v>41</v>
      </c>
      <c r="L4789" s="65">
        <v>414</v>
      </c>
      <c r="M4789" s="65" t="s">
        <v>377</v>
      </c>
    </row>
    <row r="4790" spans="1:13" ht="12.75" customHeight="1">
      <c r="A4790" s="65" t="str">
        <f>IF(ROW()=1,"KEY",IF(ISNA(VLOOKUP(B4790,車名対応マスタ!B:D,3,FALSE)),"",IF(VLOOKUP(B4790,車名対応マスタ!B:D,3,FALSE)="","",$D4790&amp;" "&amp;IF($G4790="9","J","O")&amp;" "&amp;$I4790&amp;" "&amp;IF($I4790&lt;=TEXT(★完成資料!$A$1,"yyyymm"),TEXT(★完成資料!$A$1,"yyyymm"),"999999")&amp; " " &amp; LEFT(F4790 &amp; "          ",10))))</f>
        <v xml:space="preserve">L O 202210 yyyy00 HV        </v>
      </c>
      <c r="B4790" s="68" t="s">
        <v>321</v>
      </c>
      <c r="C4790" s="68" t="s">
        <v>468</v>
      </c>
      <c r="D4790" s="68" t="s">
        <v>271</v>
      </c>
      <c r="E4790" s="68" t="s">
        <v>531</v>
      </c>
      <c r="F4790" s="68" t="s">
        <v>360</v>
      </c>
      <c r="G4790" s="68" t="s">
        <v>77</v>
      </c>
      <c r="H4790" s="68" t="s">
        <v>273</v>
      </c>
      <c r="I4790" s="68" t="s">
        <v>663</v>
      </c>
      <c r="J4790" s="65">
        <v>37</v>
      </c>
      <c r="K4790" s="65">
        <v>7</v>
      </c>
      <c r="L4790" s="65">
        <v>414</v>
      </c>
      <c r="M4790" s="65" t="s">
        <v>377</v>
      </c>
    </row>
    <row r="4791" spans="1:13" ht="12.75" customHeight="1">
      <c r="A4791" s="65" t="str">
        <f>IF(ROW()=1,"KEY",IF(ISNA(VLOOKUP(B4791,車名対応マスタ!B:D,3,FALSE)),"",IF(VLOOKUP(B4791,車名対応マスタ!B:D,3,FALSE)="","",$D4791&amp;" "&amp;IF($G4791="9","J","O")&amp;" "&amp;$I4791&amp;" "&amp;IF($I4791&lt;=TEXT(★完成資料!$A$1,"yyyymm"),TEXT(★完成資料!$A$1,"yyyymm"),"999999")&amp; " " &amp; LEFT(F4791 &amp; "          ",10))))</f>
        <v xml:space="preserve">L O 202201 yyyy00 HV        </v>
      </c>
      <c r="B4791" s="68" t="s">
        <v>321</v>
      </c>
      <c r="C4791" s="68" t="s">
        <v>468</v>
      </c>
      <c r="D4791" s="68" t="s">
        <v>271</v>
      </c>
      <c r="E4791" s="68" t="s">
        <v>531</v>
      </c>
      <c r="F4791" s="68" t="s">
        <v>360</v>
      </c>
      <c r="G4791" s="68" t="s">
        <v>77</v>
      </c>
      <c r="H4791" s="68" t="s">
        <v>273</v>
      </c>
      <c r="I4791" s="68" t="s">
        <v>639</v>
      </c>
      <c r="J4791" s="65">
        <v>27</v>
      </c>
      <c r="K4791" s="65">
        <v>14</v>
      </c>
      <c r="L4791" s="65">
        <v>424</v>
      </c>
      <c r="M4791" s="65" t="s">
        <v>378</v>
      </c>
    </row>
    <row r="4792" spans="1:13" ht="12.75" customHeight="1">
      <c r="A4792" s="65" t="str">
        <f>IF(ROW()=1,"KEY",IF(ISNA(VLOOKUP(B4792,車名対応マスタ!B:D,3,FALSE)),"",IF(VLOOKUP(B4792,車名対応マスタ!B:D,3,FALSE)="","",$D4792&amp;" "&amp;IF($G4792="9","J","O")&amp;" "&amp;$I4792&amp;" "&amp;IF($I4792&lt;=TEXT(★完成資料!$A$1,"yyyymm"),TEXT(★完成資料!$A$1,"yyyymm"),"999999")&amp; " " &amp; LEFT(F4792 &amp; "          ",10))))</f>
        <v xml:space="preserve">L O 202202 yyyy00 HV        </v>
      </c>
      <c r="B4792" s="68" t="s">
        <v>321</v>
      </c>
      <c r="C4792" s="68" t="s">
        <v>468</v>
      </c>
      <c r="D4792" s="68" t="s">
        <v>271</v>
      </c>
      <c r="E4792" s="68" t="s">
        <v>531</v>
      </c>
      <c r="F4792" s="68" t="s">
        <v>360</v>
      </c>
      <c r="G4792" s="68" t="s">
        <v>77</v>
      </c>
      <c r="H4792" s="68" t="s">
        <v>273</v>
      </c>
      <c r="I4792" s="68" t="s">
        <v>640</v>
      </c>
      <c r="J4792" s="65">
        <v>17</v>
      </c>
      <c r="K4792" s="65">
        <v>10</v>
      </c>
      <c r="L4792" s="65">
        <v>424</v>
      </c>
      <c r="M4792" s="65" t="s">
        <v>378</v>
      </c>
    </row>
    <row r="4793" spans="1:13" ht="12.75" customHeight="1">
      <c r="A4793" s="65" t="str">
        <f>IF(ROW()=1,"KEY",IF(ISNA(VLOOKUP(B4793,車名対応マスタ!B:D,3,FALSE)),"",IF(VLOOKUP(B4793,車名対応マスタ!B:D,3,FALSE)="","",$D4793&amp;" "&amp;IF($G4793="9","J","O")&amp;" "&amp;$I4793&amp;" "&amp;IF($I4793&lt;=TEXT(★完成資料!$A$1,"yyyymm"),TEXT(★完成資料!$A$1,"yyyymm"),"999999")&amp; " " &amp; LEFT(F4793 &amp; "          ",10))))</f>
        <v xml:space="preserve">L O 202203 yyyy00 HV        </v>
      </c>
      <c r="B4793" s="68" t="s">
        <v>321</v>
      </c>
      <c r="C4793" s="68" t="s">
        <v>468</v>
      </c>
      <c r="D4793" s="68" t="s">
        <v>271</v>
      </c>
      <c r="E4793" s="68" t="s">
        <v>531</v>
      </c>
      <c r="F4793" s="68" t="s">
        <v>360</v>
      </c>
      <c r="G4793" s="68" t="s">
        <v>77</v>
      </c>
      <c r="H4793" s="68" t="s">
        <v>273</v>
      </c>
      <c r="I4793" s="68" t="s">
        <v>641</v>
      </c>
      <c r="J4793" s="65">
        <v>19</v>
      </c>
      <c r="K4793" s="65">
        <v>16</v>
      </c>
      <c r="L4793" s="65">
        <v>424</v>
      </c>
      <c r="M4793" s="65" t="s">
        <v>378</v>
      </c>
    </row>
    <row r="4794" spans="1:13" ht="12.75" customHeight="1">
      <c r="A4794" s="65" t="str">
        <f>IF(ROW()=1,"KEY",IF(ISNA(VLOOKUP(B4794,車名対応マスタ!B:D,3,FALSE)),"",IF(VLOOKUP(B4794,車名対応マスタ!B:D,3,FALSE)="","",$D4794&amp;" "&amp;IF($G4794="9","J","O")&amp;" "&amp;$I4794&amp;" "&amp;IF($I4794&lt;=TEXT(★完成資料!$A$1,"yyyymm"),TEXT(★完成資料!$A$1,"yyyymm"),"999999")&amp; " " &amp; LEFT(F4794 &amp; "          ",10))))</f>
        <v xml:space="preserve">L O 202204 yyyy00 HV        </v>
      </c>
      <c r="B4794" s="68" t="s">
        <v>321</v>
      </c>
      <c r="C4794" s="68" t="s">
        <v>468</v>
      </c>
      <c r="D4794" s="68" t="s">
        <v>271</v>
      </c>
      <c r="E4794" s="68" t="s">
        <v>531</v>
      </c>
      <c r="F4794" s="68" t="s">
        <v>360</v>
      </c>
      <c r="G4794" s="68" t="s">
        <v>77</v>
      </c>
      <c r="H4794" s="68" t="s">
        <v>273</v>
      </c>
      <c r="I4794" s="68" t="s">
        <v>642</v>
      </c>
      <c r="J4794" s="65">
        <v>11</v>
      </c>
      <c r="K4794" s="65">
        <v>10</v>
      </c>
      <c r="L4794" s="65">
        <v>424</v>
      </c>
      <c r="M4794" s="65" t="s">
        <v>378</v>
      </c>
    </row>
    <row r="4795" spans="1:13" ht="12.75" customHeight="1">
      <c r="A4795" s="65" t="str">
        <f>IF(ROW()=1,"KEY",IF(ISNA(VLOOKUP(B4795,車名対応マスタ!B:D,3,FALSE)),"",IF(VLOOKUP(B4795,車名対応マスタ!B:D,3,FALSE)="","",$D4795&amp;" "&amp;IF($G4795="9","J","O")&amp;" "&amp;$I4795&amp;" "&amp;IF($I4795&lt;=TEXT(★完成資料!$A$1,"yyyymm"),TEXT(★完成資料!$A$1,"yyyymm"),"999999")&amp; " " &amp; LEFT(F4795 &amp; "          ",10))))</f>
        <v xml:space="preserve">L O 202205 yyyy00 HV        </v>
      </c>
      <c r="B4795" s="68" t="s">
        <v>321</v>
      </c>
      <c r="C4795" s="68" t="s">
        <v>468</v>
      </c>
      <c r="D4795" s="68" t="s">
        <v>271</v>
      </c>
      <c r="E4795" s="68" t="s">
        <v>531</v>
      </c>
      <c r="F4795" s="68" t="s">
        <v>360</v>
      </c>
      <c r="G4795" s="68" t="s">
        <v>77</v>
      </c>
      <c r="H4795" s="68" t="s">
        <v>273</v>
      </c>
      <c r="I4795" s="68" t="s">
        <v>647</v>
      </c>
      <c r="J4795" s="65">
        <v>16</v>
      </c>
      <c r="K4795" s="65">
        <v>21</v>
      </c>
      <c r="L4795" s="65">
        <v>424</v>
      </c>
      <c r="M4795" s="65" t="s">
        <v>378</v>
      </c>
    </row>
    <row r="4796" spans="1:13" ht="12.75" customHeight="1">
      <c r="A4796" s="65" t="str">
        <f>IF(ROW()=1,"KEY",IF(ISNA(VLOOKUP(B4796,車名対応マスタ!B:D,3,FALSE)),"",IF(VLOOKUP(B4796,車名対応マスタ!B:D,3,FALSE)="","",$D4796&amp;" "&amp;IF($G4796="9","J","O")&amp;" "&amp;$I4796&amp;" "&amp;IF($I4796&lt;=TEXT(★完成資料!$A$1,"yyyymm"),TEXT(★完成資料!$A$1,"yyyymm"),"999999")&amp; " " &amp; LEFT(F4796 &amp; "          ",10))))</f>
        <v xml:space="preserve">L O 202206 yyyy00 HV        </v>
      </c>
      <c r="B4796" s="68" t="s">
        <v>321</v>
      </c>
      <c r="C4796" s="68" t="s">
        <v>468</v>
      </c>
      <c r="D4796" s="68" t="s">
        <v>271</v>
      </c>
      <c r="E4796" s="68" t="s">
        <v>531</v>
      </c>
      <c r="F4796" s="68" t="s">
        <v>360</v>
      </c>
      <c r="G4796" s="68" t="s">
        <v>77</v>
      </c>
      <c r="H4796" s="68" t="s">
        <v>273</v>
      </c>
      <c r="I4796" s="68" t="s">
        <v>652</v>
      </c>
      <c r="J4796" s="65">
        <v>18</v>
      </c>
      <c r="K4796" s="65">
        <v>7</v>
      </c>
      <c r="L4796" s="65">
        <v>424</v>
      </c>
      <c r="M4796" s="65" t="s">
        <v>378</v>
      </c>
    </row>
    <row r="4797" spans="1:13" ht="12.75" customHeight="1">
      <c r="A4797" s="65" t="str">
        <f>IF(ROW()=1,"KEY",IF(ISNA(VLOOKUP(B4797,車名対応マスタ!B:D,3,FALSE)),"",IF(VLOOKUP(B4797,車名対応マスタ!B:D,3,FALSE)="","",$D4797&amp;" "&amp;IF($G4797="9","J","O")&amp;" "&amp;$I4797&amp;" "&amp;IF($I4797&lt;=TEXT(★完成資料!$A$1,"yyyymm"),TEXT(★完成資料!$A$1,"yyyymm"),"999999")&amp; " " &amp; LEFT(F4797 &amp; "          ",10))))</f>
        <v xml:space="preserve">L O 202207 yyyy00 HV        </v>
      </c>
      <c r="B4797" s="68" t="s">
        <v>321</v>
      </c>
      <c r="C4797" s="68" t="s">
        <v>468</v>
      </c>
      <c r="D4797" s="68" t="s">
        <v>271</v>
      </c>
      <c r="E4797" s="68" t="s">
        <v>531</v>
      </c>
      <c r="F4797" s="68" t="s">
        <v>360</v>
      </c>
      <c r="G4797" s="68" t="s">
        <v>77</v>
      </c>
      <c r="H4797" s="68" t="s">
        <v>273</v>
      </c>
      <c r="I4797" s="68" t="s">
        <v>655</v>
      </c>
      <c r="J4797" s="65">
        <v>12</v>
      </c>
      <c r="K4797" s="65">
        <v>26</v>
      </c>
      <c r="L4797" s="65">
        <v>424</v>
      </c>
      <c r="M4797" s="65" t="s">
        <v>378</v>
      </c>
    </row>
    <row r="4798" spans="1:13" ht="12.75" customHeight="1">
      <c r="A4798" s="65" t="str">
        <f>IF(ROW()=1,"KEY",IF(ISNA(VLOOKUP(B4798,車名対応マスタ!B:D,3,FALSE)),"",IF(VLOOKUP(B4798,車名対応マスタ!B:D,3,FALSE)="","",$D4798&amp;" "&amp;IF($G4798="9","J","O")&amp;" "&amp;$I4798&amp;" "&amp;IF($I4798&lt;=TEXT(★完成資料!$A$1,"yyyymm"),TEXT(★完成資料!$A$1,"yyyymm"),"999999")&amp; " " &amp; LEFT(F4798 &amp; "          ",10))))</f>
        <v xml:space="preserve">L O 202208 yyyy00 HV        </v>
      </c>
      <c r="B4798" s="68" t="s">
        <v>321</v>
      </c>
      <c r="C4798" s="68" t="s">
        <v>468</v>
      </c>
      <c r="D4798" s="68" t="s">
        <v>271</v>
      </c>
      <c r="E4798" s="68" t="s">
        <v>531</v>
      </c>
      <c r="F4798" s="68" t="s">
        <v>360</v>
      </c>
      <c r="G4798" s="68" t="s">
        <v>77</v>
      </c>
      <c r="H4798" s="68" t="s">
        <v>273</v>
      </c>
      <c r="I4798" s="68" t="s">
        <v>656</v>
      </c>
      <c r="J4798" s="65">
        <v>10</v>
      </c>
      <c r="K4798" s="65">
        <v>15</v>
      </c>
      <c r="L4798" s="65">
        <v>424</v>
      </c>
      <c r="M4798" s="65" t="s">
        <v>378</v>
      </c>
    </row>
    <row r="4799" spans="1:13" ht="12.75" customHeight="1">
      <c r="A4799" s="65" t="str">
        <f>IF(ROW()=1,"KEY",IF(ISNA(VLOOKUP(B4799,車名対応マスタ!B:D,3,FALSE)),"",IF(VLOOKUP(B4799,車名対応マスタ!B:D,3,FALSE)="","",$D4799&amp;" "&amp;IF($G4799="9","J","O")&amp;" "&amp;$I4799&amp;" "&amp;IF($I4799&lt;=TEXT(★完成資料!$A$1,"yyyymm"),TEXT(★完成資料!$A$1,"yyyymm"),"999999")&amp; " " &amp; LEFT(F4799 &amp; "          ",10))))</f>
        <v xml:space="preserve">L O 202209 yyyy00 HV        </v>
      </c>
      <c r="B4799" s="68" t="s">
        <v>321</v>
      </c>
      <c r="C4799" s="68" t="s">
        <v>468</v>
      </c>
      <c r="D4799" s="68" t="s">
        <v>271</v>
      </c>
      <c r="E4799" s="68" t="s">
        <v>531</v>
      </c>
      <c r="F4799" s="68" t="s">
        <v>360</v>
      </c>
      <c r="G4799" s="68" t="s">
        <v>77</v>
      </c>
      <c r="H4799" s="68" t="s">
        <v>273</v>
      </c>
      <c r="I4799" s="68" t="s">
        <v>657</v>
      </c>
      <c r="J4799" s="65">
        <v>7</v>
      </c>
      <c r="K4799" s="65">
        <v>22</v>
      </c>
      <c r="L4799" s="65">
        <v>424</v>
      </c>
      <c r="M4799" s="65" t="s">
        <v>378</v>
      </c>
    </row>
    <row r="4800" spans="1:13" ht="12.75" customHeight="1">
      <c r="A4800" s="65" t="str">
        <f>IF(ROW()=1,"KEY",IF(ISNA(VLOOKUP(B4800,車名対応マスタ!B:D,3,FALSE)),"",IF(VLOOKUP(B4800,車名対応マスタ!B:D,3,FALSE)="","",$D4800&amp;" "&amp;IF($G4800="9","J","O")&amp;" "&amp;$I4800&amp;" "&amp;IF($I4800&lt;=TEXT(★完成資料!$A$1,"yyyymm"),TEXT(★完成資料!$A$1,"yyyymm"),"999999")&amp; " " &amp; LEFT(F4800 &amp; "          ",10))))</f>
        <v xml:space="preserve">L O 202210 yyyy00 HV        </v>
      </c>
      <c r="B4800" s="68" t="s">
        <v>321</v>
      </c>
      <c r="C4800" s="68" t="s">
        <v>468</v>
      </c>
      <c r="D4800" s="68" t="s">
        <v>271</v>
      </c>
      <c r="E4800" s="68" t="s">
        <v>531</v>
      </c>
      <c r="F4800" s="68" t="s">
        <v>360</v>
      </c>
      <c r="G4800" s="68" t="s">
        <v>77</v>
      </c>
      <c r="H4800" s="68" t="s">
        <v>273</v>
      </c>
      <c r="I4800" s="68" t="s">
        <v>663</v>
      </c>
      <c r="J4800" s="65">
        <v>10</v>
      </c>
      <c r="K4800" s="65">
        <v>20</v>
      </c>
      <c r="L4800" s="65">
        <v>424</v>
      </c>
      <c r="M4800" s="65" t="s">
        <v>378</v>
      </c>
    </row>
    <row r="4801" spans="1:13" ht="12.75" customHeight="1">
      <c r="A4801" s="65" t="str">
        <f>IF(ROW()=1,"KEY",IF(ISNA(VLOOKUP(B4801,車名対応マスタ!B:D,3,FALSE)),"",IF(VLOOKUP(B4801,車名対応マスタ!B:D,3,FALSE)="","",$D4801&amp;" "&amp;IF($G4801="9","J","O")&amp;" "&amp;$I4801&amp;" "&amp;IF($I4801&lt;=TEXT(★完成資料!$A$1,"yyyymm"),TEXT(★完成資料!$A$1,"yyyymm"),"999999")&amp; " " &amp; LEFT(F4801 &amp; "          ",10))))</f>
        <v xml:space="preserve">L O 202201 yyyy00 HV        </v>
      </c>
      <c r="B4801" s="68" t="s">
        <v>321</v>
      </c>
      <c r="C4801" s="68" t="s">
        <v>468</v>
      </c>
      <c r="D4801" s="68" t="s">
        <v>271</v>
      </c>
      <c r="E4801" s="68" t="s">
        <v>531</v>
      </c>
      <c r="F4801" s="68" t="s">
        <v>360</v>
      </c>
      <c r="G4801" s="68" t="s">
        <v>77</v>
      </c>
      <c r="H4801" s="68" t="s">
        <v>273</v>
      </c>
      <c r="I4801" s="68" t="s">
        <v>639</v>
      </c>
      <c r="J4801" s="65">
        <v>3</v>
      </c>
      <c r="K4801" s="65">
        <v>10</v>
      </c>
      <c r="L4801" s="65">
        <v>419</v>
      </c>
      <c r="M4801" s="65" t="s">
        <v>262</v>
      </c>
    </row>
    <row r="4802" spans="1:13" ht="12.75" customHeight="1">
      <c r="A4802" s="65" t="str">
        <f>IF(ROW()=1,"KEY",IF(ISNA(VLOOKUP(B4802,車名対応マスタ!B:D,3,FALSE)),"",IF(VLOOKUP(B4802,車名対応マスタ!B:D,3,FALSE)="","",$D4802&amp;" "&amp;IF($G4802="9","J","O")&amp;" "&amp;$I4802&amp;" "&amp;IF($I4802&lt;=TEXT(★完成資料!$A$1,"yyyymm"),TEXT(★完成資料!$A$1,"yyyymm"),"999999")&amp; " " &amp; LEFT(F4802 &amp; "          ",10))))</f>
        <v xml:space="preserve">L O 202202 yyyy00 HV        </v>
      </c>
      <c r="B4802" s="68" t="s">
        <v>321</v>
      </c>
      <c r="C4802" s="68" t="s">
        <v>468</v>
      </c>
      <c r="D4802" s="68" t="s">
        <v>271</v>
      </c>
      <c r="E4802" s="68" t="s">
        <v>531</v>
      </c>
      <c r="F4802" s="68" t="s">
        <v>360</v>
      </c>
      <c r="G4802" s="68" t="s">
        <v>77</v>
      </c>
      <c r="H4802" s="68" t="s">
        <v>273</v>
      </c>
      <c r="I4802" s="68" t="s">
        <v>640</v>
      </c>
      <c r="J4802" s="65">
        <v>8</v>
      </c>
      <c r="K4802" s="65">
        <v>3</v>
      </c>
      <c r="L4802" s="65">
        <v>419</v>
      </c>
      <c r="M4802" s="65" t="s">
        <v>262</v>
      </c>
    </row>
    <row r="4803" spans="1:13" ht="12.75" customHeight="1">
      <c r="A4803" s="65" t="str">
        <f>IF(ROW()=1,"KEY",IF(ISNA(VLOOKUP(B4803,車名対応マスタ!B:D,3,FALSE)),"",IF(VLOOKUP(B4803,車名対応マスタ!B:D,3,FALSE)="","",$D4803&amp;" "&amp;IF($G4803="9","J","O")&amp;" "&amp;$I4803&amp;" "&amp;IF($I4803&lt;=TEXT(★完成資料!$A$1,"yyyymm"),TEXT(★完成資料!$A$1,"yyyymm"),"999999")&amp; " " &amp; LEFT(F4803 &amp; "          ",10))))</f>
        <v xml:space="preserve">L O 202203 yyyy00 HV        </v>
      </c>
      <c r="B4803" s="68" t="s">
        <v>321</v>
      </c>
      <c r="C4803" s="68" t="s">
        <v>468</v>
      </c>
      <c r="D4803" s="68" t="s">
        <v>271</v>
      </c>
      <c r="E4803" s="68" t="s">
        <v>531</v>
      </c>
      <c r="F4803" s="68" t="s">
        <v>360</v>
      </c>
      <c r="G4803" s="68" t="s">
        <v>77</v>
      </c>
      <c r="H4803" s="68" t="s">
        <v>273</v>
      </c>
      <c r="I4803" s="68" t="s">
        <v>641</v>
      </c>
      <c r="J4803" s="65">
        <v>4</v>
      </c>
      <c r="K4803" s="65">
        <v>9</v>
      </c>
      <c r="L4803" s="65">
        <v>419</v>
      </c>
      <c r="M4803" s="65" t="s">
        <v>262</v>
      </c>
    </row>
    <row r="4804" spans="1:13" ht="12.75" customHeight="1">
      <c r="A4804" s="65" t="str">
        <f>IF(ROW()=1,"KEY",IF(ISNA(VLOOKUP(B4804,車名対応マスタ!B:D,3,FALSE)),"",IF(VLOOKUP(B4804,車名対応マスタ!B:D,3,FALSE)="","",$D4804&amp;" "&amp;IF($G4804="9","J","O")&amp;" "&amp;$I4804&amp;" "&amp;IF($I4804&lt;=TEXT(★完成資料!$A$1,"yyyymm"),TEXT(★完成資料!$A$1,"yyyymm"),"999999")&amp; " " &amp; LEFT(F4804 &amp; "          ",10))))</f>
        <v xml:space="preserve">L O 202204 yyyy00 HV        </v>
      </c>
      <c r="B4804" s="68" t="s">
        <v>321</v>
      </c>
      <c r="C4804" s="68" t="s">
        <v>468</v>
      </c>
      <c r="D4804" s="68" t="s">
        <v>271</v>
      </c>
      <c r="E4804" s="68" t="s">
        <v>531</v>
      </c>
      <c r="F4804" s="68" t="s">
        <v>360</v>
      </c>
      <c r="G4804" s="68" t="s">
        <v>77</v>
      </c>
      <c r="H4804" s="68" t="s">
        <v>273</v>
      </c>
      <c r="I4804" s="68" t="s">
        <v>642</v>
      </c>
      <c r="J4804" s="65">
        <v>4</v>
      </c>
      <c r="K4804" s="65">
        <v>7</v>
      </c>
      <c r="L4804" s="65">
        <v>419</v>
      </c>
      <c r="M4804" s="65" t="s">
        <v>262</v>
      </c>
    </row>
    <row r="4805" spans="1:13" ht="12.75" customHeight="1">
      <c r="A4805" s="65" t="str">
        <f>IF(ROW()=1,"KEY",IF(ISNA(VLOOKUP(B4805,車名対応マスタ!B:D,3,FALSE)),"",IF(VLOOKUP(B4805,車名対応マスタ!B:D,3,FALSE)="","",$D4805&amp;" "&amp;IF($G4805="9","J","O")&amp;" "&amp;$I4805&amp;" "&amp;IF($I4805&lt;=TEXT(★完成資料!$A$1,"yyyymm"),TEXT(★完成資料!$A$1,"yyyymm"),"999999")&amp; " " &amp; LEFT(F4805 &amp; "          ",10))))</f>
        <v xml:space="preserve">L O 202205 yyyy00 HV        </v>
      </c>
      <c r="B4805" s="68" t="s">
        <v>321</v>
      </c>
      <c r="C4805" s="68" t="s">
        <v>468</v>
      </c>
      <c r="D4805" s="68" t="s">
        <v>271</v>
      </c>
      <c r="E4805" s="68" t="s">
        <v>531</v>
      </c>
      <c r="F4805" s="68" t="s">
        <v>360</v>
      </c>
      <c r="G4805" s="68" t="s">
        <v>77</v>
      </c>
      <c r="H4805" s="68" t="s">
        <v>273</v>
      </c>
      <c r="I4805" s="68" t="s">
        <v>647</v>
      </c>
      <c r="J4805" s="65">
        <v>2</v>
      </c>
      <c r="K4805" s="65">
        <v>4</v>
      </c>
      <c r="L4805" s="65">
        <v>419</v>
      </c>
      <c r="M4805" s="65" t="s">
        <v>262</v>
      </c>
    </row>
    <row r="4806" spans="1:13" ht="12.75" customHeight="1">
      <c r="A4806" s="65" t="str">
        <f>IF(ROW()=1,"KEY",IF(ISNA(VLOOKUP(B4806,車名対応マスタ!B:D,3,FALSE)),"",IF(VLOOKUP(B4806,車名対応マスタ!B:D,3,FALSE)="","",$D4806&amp;" "&amp;IF($G4806="9","J","O")&amp;" "&amp;$I4806&amp;" "&amp;IF($I4806&lt;=TEXT(★完成資料!$A$1,"yyyymm"),TEXT(★完成資料!$A$1,"yyyymm"),"999999")&amp; " " &amp; LEFT(F4806 &amp; "          ",10))))</f>
        <v xml:space="preserve">L O 202206 yyyy00 HV        </v>
      </c>
      <c r="B4806" s="68" t="s">
        <v>321</v>
      </c>
      <c r="C4806" s="68" t="s">
        <v>468</v>
      </c>
      <c r="D4806" s="68" t="s">
        <v>271</v>
      </c>
      <c r="E4806" s="68" t="s">
        <v>531</v>
      </c>
      <c r="F4806" s="68" t="s">
        <v>360</v>
      </c>
      <c r="G4806" s="68" t="s">
        <v>77</v>
      </c>
      <c r="H4806" s="68" t="s">
        <v>273</v>
      </c>
      <c r="I4806" s="68" t="s">
        <v>652</v>
      </c>
      <c r="J4806" s="65">
        <v>1</v>
      </c>
      <c r="K4806" s="65">
        <v>4</v>
      </c>
      <c r="L4806" s="65">
        <v>419</v>
      </c>
      <c r="M4806" s="65" t="s">
        <v>262</v>
      </c>
    </row>
    <row r="4807" spans="1:13" ht="12.75" customHeight="1">
      <c r="A4807" s="65" t="str">
        <f>IF(ROW()=1,"KEY",IF(ISNA(VLOOKUP(B4807,車名対応マスタ!B:D,3,FALSE)),"",IF(VLOOKUP(B4807,車名対応マスタ!B:D,3,FALSE)="","",$D4807&amp;" "&amp;IF($G4807="9","J","O")&amp;" "&amp;$I4807&amp;" "&amp;IF($I4807&lt;=TEXT(★完成資料!$A$1,"yyyymm"),TEXT(★完成資料!$A$1,"yyyymm"),"999999")&amp; " " &amp; LEFT(F4807 &amp; "          ",10))))</f>
        <v xml:space="preserve">L O 202207 yyyy00 HV        </v>
      </c>
      <c r="B4807" s="68" t="s">
        <v>321</v>
      </c>
      <c r="C4807" s="68" t="s">
        <v>468</v>
      </c>
      <c r="D4807" s="68" t="s">
        <v>271</v>
      </c>
      <c r="E4807" s="68" t="s">
        <v>531</v>
      </c>
      <c r="F4807" s="68" t="s">
        <v>360</v>
      </c>
      <c r="G4807" s="68" t="s">
        <v>77</v>
      </c>
      <c r="H4807" s="68" t="s">
        <v>273</v>
      </c>
      <c r="I4807" s="68" t="s">
        <v>655</v>
      </c>
      <c r="J4807" s="65">
        <v>7</v>
      </c>
      <c r="K4807" s="65">
        <v>6</v>
      </c>
      <c r="L4807" s="65">
        <v>419</v>
      </c>
      <c r="M4807" s="65" t="s">
        <v>262</v>
      </c>
    </row>
    <row r="4808" spans="1:13" ht="12.75" customHeight="1">
      <c r="A4808" s="65" t="str">
        <f>IF(ROW()=1,"KEY",IF(ISNA(VLOOKUP(B4808,車名対応マスタ!B:D,3,FALSE)),"",IF(VLOOKUP(B4808,車名対応マスタ!B:D,3,FALSE)="","",$D4808&amp;" "&amp;IF($G4808="9","J","O")&amp;" "&amp;$I4808&amp;" "&amp;IF($I4808&lt;=TEXT(★完成資料!$A$1,"yyyymm"),TEXT(★完成資料!$A$1,"yyyymm"),"999999")&amp; " " &amp; LEFT(F4808 &amp; "          ",10))))</f>
        <v xml:space="preserve">L O 202208 yyyy00 HV        </v>
      </c>
      <c r="B4808" s="68" t="s">
        <v>321</v>
      </c>
      <c r="C4808" s="68" t="s">
        <v>468</v>
      </c>
      <c r="D4808" s="68" t="s">
        <v>271</v>
      </c>
      <c r="E4808" s="68" t="s">
        <v>531</v>
      </c>
      <c r="F4808" s="68" t="s">
        <v>360</v>
      </c>
      <c r="G4808" s="68" t="s">
        <v>77</v>
      </c>
      <c r="H4808" s="68" t="s">
        <v>273</v>
      </c>
      <c r="I4808" s="68" t="s">
        <v>656</v>
      </c>
      <c r="J4808" s="65">
        <v>2</v>
      </c>
      <c r="K4808" s="65">
        <v>6</v>
      </c>
      <c r="L4808" s="65">
        <v>419</v>
      </c>
      <c r="M4808" s="65" t="s">
        <v>262</v>
      </c>
    </row>
    <row r="4809" spans="1:13" ht="12.75" customHeight="1">
      <c r="A4809" s="65" t="str">
        <f>IF(ROW()=1,"KEY",IF(ISNA(VLOOKUP(B4809,車名対応マスタ!B:D,3,FALSE)),"",IF(VLOOKUP(B4809,車名対応マスタ!B:D,3,FALSE)="","",$D4809&amp;" "&amp;IF($G4809="9","J","O")&amp;" "&amp;$I4809&amp;" "&amp;IF($I4809&lt;=TEXT(★完成資料!$A$1,"yyyymm"),TEXT(★完成資料!$A$1,"yyyymm"),"999999")&amp; " " &amp; LEFT(F4809 &amp; "          ",10))))</f>
        <v xml:space="preserve">L O 202209 yyyy00 HV        </v>
      </c>
      <c r="B4809" s="68" t="s">
        <v>321</v>
      </c>
      <c r="C4809" s="68" t="s">
        <v>468</v>
      </c>
      <c r="D4809" s="68" t="s">
        <v>271</v>
      </c>
      <c r="E4809" s="68" t="s">
        <v>531</v>
      </c>
      <c r="F4809" s="68" t="s">
        <v>360</v>
      </c>
      <c r="G4809" s="68" t="s">
        <v>77</v>
      </c>
      <c r="H4809" s="68" t="s">
        <v>273</v>
      </c>
      <c r="I4809" s="68" t="s">
        <v>657</v>
      </c>
      <c r="J4809" s="65">
        <v>1</v>
      </c>
      <c r="K4809" s="65">
        <v>2</v>
      </c>
      <c r="L4809" s="65">
        <v>419</v>
      </c>
      <c r="M4809" s="65" t="s">
        <v>262</v>
      </c>
    </row>
    <row r="4810" spans="1:13" ht="12.75" customHeight="1">
      <c r="A4810" s="65" t="str">
        <f>IF(ROW()=1,"KEY",IF(ISNA(VLOOKUP(B4810,車名対応マスタ!B:D,3,FALSE)),"",IF(VLOOKUP(B4810,車名対応マスタ!B:D,3,FALSE)="","",$D4810&amp;" "&amp;IF($G4810="9","J","O")&amp;" "&amp;$I4810&amp;" "&amp;IF($I4810&lt;=TEXT(★完成資料!$A$1,"yyyymm"),TEXT(★完成資料!$A$1,"yyyymm"),"999999")&amp; " " &amp; LEFT(F4810 &amp; "          ",10))))</f>
        <v xml:space="preserve">L O 202210 yyyy00 HV        </v>
      </c>
      <c r="B4810" s="68" t="s">
        <v>321</v>
      </c>
      <c r="C4810" s="68" t="s">
        <v>468</v>
      </c>
      <c r="D4810" s="68" t="s">
        <v>271</v>
      </c>
      <c r="E4810" s="68" t="s">
        <v>531</v>
      </c>
      <c r="F4810" s="68" t="s">
        <v>360</v>
      </c>
      <c r="G4810" s="68" t="s">
        <v>77</v>
      </c>
      <c r="H4810" s="68" t="s">
        <v>273</v>
      </c>
      <c r="I4810" s="68" t="s">
        <v>663</v>
      </c>
      <c r="J4810" s="65">
        <v>2</v>
      </c>
      <c r="K4810" s="65">
        <v>8</v>
      </c>
      <c r="L4810" s="65">
        <v>419</v>
      </c>
      <c r="M4810" s="65" t="s">
        <v>262</v>
      </c>
    </row>
    <row r="4811" spans="1:13" ht="12.75" customHeight="1">
      <c r="A4811" s="65" t="str">
        <f>IF(ROW()=1,"KEY",IF(ISNA(VLOOKUP(B4811,車名対応マスタ!B:D,3,FALSE)),"",IF(VLOOKUP(B4811,車名対応マスタ!B:D,3,FALSE)="","",$D4811&amp;" "&amp;IF($G4811="9","J","O")&amp;" "&amp;$I4811&amp;" "&amp;IF($I4811&lt;=TEXT(★完成資料!$A$1,"yyyymm"),TEXT(★完成資料!$A$1,"yyyymm"),"999999")&amp; " " &amp; LEFT(F4811 &amp; "          ",10))))</f>
        <v xml:space="preserve">L O 202201 yyyy00 HV        </v>
      </c>
      <c r="B4811" s="68" t="s">
        <v>321</v>
      </c>
      <c r="C4811" s="68" t="s">
        <v>468</v>
      </c>
      <c r="D4811" s="68" t="s">
        <v>271</v>
      </c>
      <c r="E4811" s="68" t="s">
        <v>531</v>
      </c>
      <c r="F4811" s="68" t="s">
        <v>360</v>
      </c>
      <c r="G4811" s="68" t="s">
        <v>77</v>
      </c>
      <c r="H4811" s="68" t="s">
        <v>273</v>
      </c>
      <c r="I4811" s="68" t="s">
        <v>639</v>
      </c>
      <c r="J4811" s="65">
        <v>10</v>
      </c>
      <c r="K4811" s="65">
        <v>17</v>
      </c>
      <c r="L4811" s="65">
        <v>403</v>
      </c>
      <c r="M4811" s="65" t="s">
        <v>428</v>
      </c>
    </row>
    <row r="4812" spans="1:13" ht="12.75" customHeight="1">
      <c r="A4812" s="65" t="str">
        <f>IF(ROW()=1,"KEY",IF(ISNA(VLOOKUP(B4812,車名対応マスタ!B:D,3,FALSE)),"",IF(VLOOKUP(B4812,車名対応マスタ!B:D,3,FALSE)="","",$D4812&amp;" "&amp;IF($G4812="9","J","O")&amp;" "&amp;$I4812&amp;" "&amp;IF($I4812&lt;=TEXT(★完成資料!$A$1,"yyyymm"),TEXT(★完成資料!$A$1,"yyyymm"),"999999")&amp; " " &amp; LEFT(F4812 &amp; "          ",10))))</f>
        <v xml:space="preserve">L O 202202 yyyy00 HV        </v>
      </c>
      <c r="B4812" s="68" t="s">
        <v>321</v>
      </c>
      <c r="C4812" s="68" t="s">
        <v>468</v>
      </c>
      <c r="D4812" s="68" t="s">
        <v>271</v>
      </c>
      <c r="E4812" s="68" t="s">
        <v>531</v>
      </c>
      <c r="F4812" s="68" t="s">
        <v>360</v>
      </c>
      <c r="G4812" s="68" t="s">
        <v>77</v>
      </c>
      <c r="H4812" s="68" t="s">
        <v>273</v>
      </c>
      <c r="I4812" s="68" t="s">
        <v>640</v>
      </c>
      <c r="J4812" s="65">
        <v>4</v>
      </c>
      <c r="K4812" s="65">
        <v>9</v>
      </c>
      <c r="L4812" s="65">
        <v>403</v>
      </c>
      <c r="M4812" s="65" t="s">
        <v>428</v>
      </c>
    </row>
    <row r="4813" spans="1:13" ht="12.75" customHeight="1">
      <c r="A4813" s="65" t="str">
        <f>IF(ROW()=1,"KEY",IF(ISNA(VLOOKUP(B4813,車名対応マスタ!B:D,3,FALSE)),"",IF(VLOOKUP(B4813,車名対応マスタ!B:D,3,FALSE)="","",$D4813&amp;" "&amp;IF($G4813="9","J","O")&amp;" "&amp;$I4813&amp;" "&amp;IF($I4813&lt;=TEXT(★完成資料!$A$1,"yyyymm"),TEXT(★完成資料!$A$1,"yyyymm"),"999999")&amp; " " &amp; LEFT(F4813 &amp; "          ",10))))</f>
        <v xml:space="preserve">L O 202203 yyyy00 HV        </v>
      </c>
      <c r="B4813" s="68" t="s">
        <v>321</v>
      </c>
      <c r="C4813" s="68" t="s">
        <v>468</v>
      </c>
      <c r="D4813" s="68" t="s">
        <v>271</v>
      </c>
      <c r="E4813" s="68" t="s">
        <v>531</v>
      </c>
      <c r="F4813" s="68" t="s">
        <v>360</v>
      </c>
      <c r="G4813" s="68" t="s">
        <v>77</v>
      </c>
      <c r="H4813" s="68" t="s">
        <v>273</v>
      </c>
      <c r="I4813" s="68" t="s">
        <v>641</v>
      </c>
      <c r="J4813" s="65">
        <v>10</v>
      </c>
      <c r="K4813" s="65">
        <v>8</v>
      </c>
      <c r="L4813" s="65">
        <v>403</v>
      </c>
      <c r="M4813" s="65" t="s">
        <v>428</v>
      </c>
    </row>
    <row r="4814" spans="1:13" ht="12.75" customHeight="1">
      <c r="A4814" s="65" t="str">
        <f>IF(ROW()=1,"KEY",IF(ISNA(VLOOKUP(B4814,車名対応マスタ!B:D,3,FALSE)),"",IF(VLOOKUP(B4814,車名対応マスタ!B:D,3,FALSE)="","",$D4814&amp;" "&amp;IF($G4814="9","J","O")&amp;" "&amp;$I4814&amp;" "&amp;IF($I4814&lt;=TEXT(★完成資料!$A$1,"yyyymm"),TEXT(★完成資料!$A$1,"yyyymm"),"999999")&amp; " " &amp; LEFT(F4814 &amp; "          ",10))))</f>
        <v xml:space="preserve">L O 202204 yyyy00 HV        </v>
      </c>
      <c r="B4814" s="68" t="s">
        <v>321</v>
      </c>
      <c r="C4814" s="68" t="s">
        <v>468</v>
      </c>
      <c r="D4814" s="68" t="s">
        <v>271</v>
      </c>
      <c r="E4814" s="68" t="s">
        <v>531</v>
      </c>
      <c r="F4814" s="68" t="s">
        <v>360</v>
      </c>
      <c r="G4814" s="68" t="s">
        <v>77</v>
      </c>
      <c r="H4814" s="68" t="s">
        <v>273</v>
      </c>
      <c r="I4814" s="68" t="s">
        <v>642</v>
      </c>
      <c r="J4814" s="65">
        <v>4</v>
      </c>
      <c r="K4814" s="65">
        <v>7</v>
      </c>
      <c r="L4814" s="65">
        <v>403</v>
      </c>
      <c r="M4814" s="65" t="s">
        <v>428</v>
      </c>
    </row>
    <row r="4815" spans="1:13" ht="12.75" customHeight="1">
      <c r="A4815" s="65" t="str">
        <f>IF(ROW()=1,"KEY",IF(ISNA(VLOOKUP(B4815,車名対応マスタ!B:D,3,FALSE)),"",IF(VLOOKUP(B4815,車名対応マスタ!B:D,3,FALSE)="","",$D4815&amp;" "&amp;IF($G4815="9","J","O")&amp;" "&amp;$I4815&amp;" "&amp;IF($I4815&lt;=TEXT(★完成資料!$A$1,"yyyymm"),TEXT(★完成資料!$A$1,"yyyymm"),"999999")&amp; " " &amp; LEFT(F4815 &amp; "          ",10))))</f>
        <v xml:space="preserve">L O 202205 yyyy00 HV        </v>
      </c>
      <c r="B4815" s="68" t="s">
        <v>321</v>
      </c>
      <c r="C4815" s="68" t="s">
        <v>468</v>
      </c>
      <c r="D4815" s="68" t="s">
        <v>271</v>
      </c>
      <c r="E4815" s="68" t="s">
        <v>531</v>
      </c>
      <c r="F4815" s="68" t="s">
        <v>360</v>
      </c>
      <c r="G4815" s="68" t="s">
        <v>77</v>
      </c>
      <c r="H4815" s="68" t="s">
        <v>273</v>
      </c>
      <c r="I4815" s="68" t="s">
        <v>647</v>
      </c>
      <c r="J4815" s="65">
        <v>2</v>
      </c>
      <c r="K4815" s="65">
        <v>9</v>
      </c>
      <c r="L4815" s="65">
        <v>403</v>
      </c>
      <c r="M4815" s="65" t="s">
        <v>428</v>
      </c>
    </row>
    <row r="4816" spans="1:13" ht="12.75" customHeight="1">
      <c r="A4816" s="65" t="str">
        <f>IF(ROW()=1,"KEY",IF(ISNA(VLOOKUP(B4816,車名対応マスタ!B:D,3,FALSE)),"",IF(VLOOKUP(B4816,車名対応マスタ!B:D,3,FALSE)="","",$D4816&amp;" "&amp;IF($G4816="9","J","O")&amp;" "&amp;$I4816&amp;" "&amp;IF($I4816&lt;=TEXT(★完成資料!$A$1,"yyyymm"),TEXT(★完成資料!$A$1,"yyyymm"),"999999")&amp; " " &amp; LEFT(F4816 &amp; "          ",10))))</f>
        <v xml:space="preserve">L O 202206 yyyy00 HV        </v>
      </c>
      <c r="B4816" s="68" t="s">
        <v>321</v>
      </c>
      <c r="C4816" s="68" t="s">
        <v>468</v>
      </c>
      <c r="D4816" s="68" t="s">
        <v>271</v>
      </c>
      <c r="E4816" s="68" t="s">
        <v>531</v>
      </c>
      <c r="F4816" s="68" t="s">
        <v>360</v>
      </c>
      <c r="G4816" s="68" t="s">
        <v>77</v>
      </c>
      <c r="H4816" s="68" t="s">
        <v>273</v>
      </c>
      <c r="I4816" s="68" t="s">
        <v>652</v>
      </c>
      <c r="J4816" s="65">
        <v>5</v>
      </c>
      <c r="K4816" s="65">
        <v>7</v>
      </c>
      <c r="L4816" s="65">
        <v>403</v>
      </c>
      <c r="M4816" s="65" t="s">
        <v>428</v>
      </c>
    </row>
    <row r="4817" spans="1:13" ht="12.75" customHeight="1">
      <c r="A4817" s="65" t="str">
        <f>IF(ROW()=1,"KEY",IF(ISNA(VLOOKUP(B4817,車名対応マスタ!B:D,3,FALSE)),"",IF(VLOOKUP(B4817,車名対応マスタ!B:D,3,FALSE)="","",$D4817&amp;" "&amp;IF($G4817="9","J","O")&amp;" "&amp;$I4817&amp;" "&amp;IF($I4817&lt;=TEXT(★完成資料!$A$1,"yyyymm"),TEXT(★完成資料!$A$1,"yyyymm"),"999999")&amp; " " &amp; LEFT(F4817 &amp; "          ",10))))</f>
        <v xml:space="preserve">L O 202207 yyyy00 HV        </v>
      </c>
      <c r="B4817" s="68" t="s">
        <v>321</v>
      </c>
      <c r="C4817" s="68" t="s">
        <v>468</v>
      </c>
      <c r="D4817" s="68" t="s">
        <v>271</v>
      </c>
      <c r="E4817" s="68" t="s">
        <v>531</v>
      </c>
      <c r="F4817" s="68" t="s">
        <v>360</v>
      </c>
      <c r="G4817" s="68" t="s">
        <v>77</v>
      </c>
      <c r="H4817" s="68" t="s">
        <v>273</v>
      </c>
      <c r="I4817" s="68" t="s">
        <v>655</v>
      </c>
      <c r="J4817" s="65">
        <v>5</v>
      </c>
      <c r="K4817" s="65">
        <v>4</v>
      </c>
      <c r="L4817" s="65">
        <v>403</v>
      </c>
      <c r="M4817" s="65" t="s">
        <v>428</v>
      </c>
    </row>
    <row r="4818" spans="1:13" ht="12.75" customHeight="1">
      <c r="A4818" s="65" t="str">
        <f>IF(ROW()=1,"KEY",IF(ISNA(VLOOKUP(B4818,車名対応マスタ!B:D,3,FALSE)),"",IF(VLOOKUP(B4818,車名対応マスタ!B:D,3,FALSE)="","",$D4818&amp;" "&amp;IF($G4818="9","J","O")&amp;" "&amp;$I4818&amp;" "&amp;IF($I4818&lt;=TEXT(★完成資料!$A$1,"yyyymm"),TEXT(★完成資料!$A$1,"yyyymm"),"999999")&amp; " " &amp; LEFT(F4818 &amp; "          ",10))))</f>
        <v xml:space="preserve">L O 202208 yyyy00 HV        </v>
      </c>
      <c r="B4818" s="68" t="s">
        <v>321</v>
      </c>
      <c r="C4818" s="68" t="s">
        <v>468</v>
      </c>
      <c r="D4818" s="68" t="s">
        <v>271</v>
      </c>
      <c r="E4818" s="68" t="s">
        <v>531</v>
      </c>
      <c r="F4818" s="68" t="s">
        <v>360</v>
      </c>
      <c r="G4818" s="68" t="s">
        <v>77</v>
      </c>
      <c r="H4818" s="68" t="s">
        <v>273</v>
      </c>
      <c r="I4818" s="68" t="s">
        <v>656</v>
      </c>
      <c r="J4818" s="65">
        <v>2</v>
      </c>
      <c r="K4818" s="65">
        <v>8</v>
      </c>
      <c r="L4818" s="65">
        <v>403</v>
      </c>
      <c r="M4818" s="65" t="s">
        <v>428</v>
      </c>
    </row>
    <row r="4819" spans="1:13" ht="12.75" customHeight="1">
      <c r="A4819" s="65" t="str">
        <f>IF(ROW()=1,"KEY",IF(ISNA(VLOOKUP(B4819,車名対応マスタ!B:D,3,FALSE)),"",IF(VLOOKUP(B4819,車名対応マスタ!B:D,3,FALSE)="","",$D4819&amp;" "&amp;IF($G4819="9","J","O")&amp;" "&amp;$I4819&amp;" "&amp;IF($I4819&lt;=TEXT(★完成資料!$A$1,"yyyymm"),TEXT(★完成資料!$A$1,"yyyymm"),"999999")&amp; " " &amp; LEFT(F4819 &amp; "          ",10))))</f>
        <v xml:space="preserve">L O 202209 yyyy00 HV        </v>
      </c>
      <c r="B4819" s="68" t="s">
        <v>321</v>
      </c>
      <c r="C4819" s="68" t="s">
        <v>468</v>
      </c>
      <c r="D4819" s="68" t="s">
        <v>271</v>
      </c>
      <c r="E4819" s="68" t="s">
        <v>531</v>
      </c>
      <c r="F4819" s="68" t="s">
        <v>360</v>
      </c>
      <c r="G4819" s="68" t="s">
        <v>77</v>
      </c>
      <c r="H4819" s="68" t="s">
        <v>273</v>
      </c>
      <c r="I4819" s="68" t="s">
        <v>657</v>
      </c>
      <c r="J4819" s="65">
        <v>3</v>
      </c>
      <c r="K4819" s="65">
        <v>6</v>
      </c>
      <c r="L4819" s="65">
        <v>403</v>
      </c>
      <c r="M4819" s="65" t="s">
        <v>428</v>
      </c>
    </row>
    <row r="4820" spans="1:13" ht="12.75" customHeight="1">
      <c r="A4820" s="65" t="str">
        <f>IF(ROW()=1,"KEY",IF(ISNA(VLOOKUP(B4820,車名対応マスタ!B:D,3,FALSE)),"",IF(VLOOKUP(B4820,車名対応マスタ!B:D,3,FALSE)="","",$D4820&amp;" "&amp;IF($G4820="9","J","O")&amp;" "&amp;$I4820&amp;" "&amp;IF($I4820&lt;=TEXT(★完成資料!$A$1,"yyyymm"),TEXT(★完成資料!$A$1,"yyyymm"),"999999")&amp; " " &amp; LEFT(F4820 &amp; "          ",10))))</f>
        <v xml:space="preserve">L O 202210 yyyy00 HV        </v>
      </c>
      <c r="B4820" s="68" t="s">
        <v>321</v>
      </c>
      <c r="C4820" s="68" t="s">
        <v>468</v>
      </c>
      <c r="D4820" s="68" t="s">
        <v>271</v>
      </c>
      <c r="E4820" s="68" t="s">
        <v>531</v>
      </c>
      <c r="F4820" s="68" t="s">
        <v>360</v>
      </c>
      <c r="G4820" s="68" t="s">
        <v>77</v>
      </c>
      <c r="H4820" s="68" t="s">
        <v>273</v>
      </c>
      <c r="I4820" s="68" t="s">
        <v>663</v>
      </c>
      <c r="J4820" s="65">
        <v>2</v>
      </c>
      <c r="K4820" s="65">
        <v>10</v>
      </c>
      <c r="L4820" s="65">
        <v>403</v>
      </c>
      <c r="M4820" s="65" t="s">
        <v>428</v>
      </c>
    </row>
    <row r="4821" spans="1:13" ht="12.75" customHeight="1">
      <c r="A4821" s="65" t="str">
        <f>IF(ROW()=1,"KEY",IF(ISNA(VLOOKUP(B4821,車名対応マスタ!B:D,3,FALSE)),"",IF(VLOOKUP(B4821,車名対応マスタ!B:D,3,FALSE)="","",$D4821&amp;" "&amp;IF($G4821="9","J","O")&amp;" "&amp;$I4821&amp;" "&amp;IF($I4821&lt;=TEXT(★完成資料!$A$1,"yyyymm"),TEXT(★完成資料!$A$1,"yyyymm"),"999999")&amp; " " &amp; LEFT(F4821 &amp; "          ",10))))</f>
        <v xml:space="preserve">L O 202202 yyyy00 HV        </v>
      </c>
      <c r="B4821" s="68" t="s">
        <v>321</v>
      </c>
      <c r="C4821" s="68" t="s">
        <v>468</v>
      </c>
      <c r="D4821" s="68" t="s">
        <v>271</v>
      </c>
      <c r="E4821" s="68" t="s">
        <v>531</v>
      </c>
      <c r="F4821" s="68" t="s">
        <v>360</v>
      </c>
      <c r="G4821" s="68" t="s">
        <v>77</v>
      </c>
      <c r="H4821" s="68" t="s">
        <v>273</v>
      </c>
      <c r="I4821" s="68" t="s">
        <v>640</v>
      </c>
      <c r="J4821" s="65">
        <v>1</v>
      </c>
      <c r="L4821" s="65">
        <v>418</v>
      </c>
      <c r="M4821" s="65" t="s">
        <v>429</v>
      </c>
    </row>
    <row r="4822" spans="1:13" ht="12.75" customHeight="1">
      <c r="A4822" s="65" t="str">
        <f>IF(ROW()=1,"KEY",IF(ISNA(VLOOKUP(B4822,車名対応マスタ!B:D,3,FALSE)),"",IF(VLOOKUP(B4822,車名対応マスタ!B:D,3,FALSE)="","",$D4822&amp;" "&amp;IF($G4822="9","J","O")&amp;" "&amp;$I4822&amp;" "&amp;IF($I4822&lt;=TEXT(★完成資料!$A$1,"yyyymm"),TEXT(★完成資料!$A$1,"yyyymm"),"999999")&amp; " " &amp; LEFT(F4822 &amp; "          ",10))))</f>
        <v xml:space="preserve">L O 202205 yyyy00 HV        </v>
      </c>
      <c r="B4822" s="68" t="s">
        <v>321</v>
      </c>
      <c r="C4822" s="68" t="s">
        <v>468</v>
      </c>
      <c r="D4822" s="68" t="s">
        <v>271</v>
      </c>
      <c r="E4822" s="68" t="s">
        <v>531</v>
      </c>
      <c r="F4822" s="68" t="s">
        <v>360</v>
      </c>
      <c r="G4822" s="68" t="s">
        <v>77</v>
      </c>
      <c r="H4822" s="68" t="s">
        <v>273</v>
      </c>
      <c r="I4822" s="68" t="s">
        <v>647</v>
      </c>
      <c r="J4822" s="65">
        <v>2</v>
      </c>
      <c r="L4822" s="65">
        <v>418</v>
      </c>
      <c r="M4822" s="65" t="s">
        <v>429</v>
      </c>
    </row>
    <row r="4823" spans="1:13" ht="12.75" customHeight="1">
      <c r="A4823" s="65" t="str">
        <f>IF(ROW()=1,"KEY",IF(ISNA(VLOOKUP(B4823,車名対応マスタ!B:D,3,FALSE)),"",IF(VLOOKUP(B4823,車名対応マスタ!B:D,3,FALSE)="","",$D4823&amp;" "&amp;IF($G4823="9","J","O")&amp;" "&amp;$I4823&amp;" "&amp;IF($I4823&lt;=TEXT(★完成資料!$A$1,"yyyymm"),TEXT(★完成資料!$A$1,"yyyymm"),"999999")&amp; " " &amp; LEFT(F4823 &amp; "          ",10))))</f>
        <v xml:space="preserve">L O 202208 yyyy00 HV        </v>
      </c>
      <c r="B4823" s="68" t="s">
        <v>321</v>
      </c>
      <c r="C4823" s="68" t="s">
        <v>468</v>
      </c>
      <c r="D4823" s="68" t="s">
        <v>271</v>
      </c>
      <c r="E4823" s="68" t="s">
        <v>531</v>
      </c>
      <c r="F4823" s="68" t="s">
        <v>360</v>
      </c>
      <c r="G4823" s="68" t="s">
        <v>77</v>
      </c>
      <c r="H4823" s="68" t="s">
        <v>273</v>
      </c>
      <c r="I4823" s="68" t="s">
        <v>656</v>
      </c>
      <c r="K4823" s="65">
        <v>1</v>
      </c>
      <c r="L4823" s="65">
        <v>418</v>
      </c>
      <c r="M4823" s="65" t="s">
        <v>429</v>
      </c>
    </row>
    <row r="4824" spans="1:13" ht="12.75" customHeight="1">
      <c r="A4824" s="65" t="str">
        <f>IF(ROW()=1,"KEY",IF(ISNA(VLOOKUP(B4824,車名対応マスタ!B:D,3,FALSE)),"",IF(VLOOKUP(B4824,車名対応マスタ!B:D,3,FALSE)="","",$D4824&amp;" "&amp;IF($G4824="9","J","O")&amp;" "&amp;$I4824&amp;" "&amp;IF($I4824&lt;=TEXT(★完成資料!$A$1,"yyyymm"),TEXT(★完成資料!$A$1,"yyyymm"),"999999")&amp; " " &amp; LEFT(F4824 &amp; "          ",10))))</f>
        <v xml:space="preserve">L O 202209 yyyy00 HV        </v>
      </c>
      <c r="B4824" s="68" t="s">
        <v>321</v>
      </c>
      <c r="C4824" s="68" t="s">
        <v>468</v>
      </c>
      <c r="D4824" s="68" t="s">
        <v>271</v>
      </c>
      <c r="E4824" s="68" t="s">
        <v>531</v>
      </c>
      <c r="F4824" s="68" t="s">
        <v>360</v>
      </c>
      <c r="G4824" s="68" t="s">
        <v>77</v>
      </c>
      <c r="H4824" s="68" t="s">
        <v>273</v>
      </c>
      <c r="I4824" s="68" t="s">
        <v>657</v>
      </c>
      <c r="K4824" s="65">
        <v>1</v>
      </c>
      <c r="L4824" s="65">
        <v>418</v>
      </c>
      <c r="M4824" s="65" t="s">
        <v>429</v>
      </c>
    </row>
    <row r="4825" spans="1:13" ht="12.75" customHeight="1">
      <c r="A4825" s="65" t="str">
        <f>IF(ROW()=1,"KEY",IF(ISNA(VLOOKUP(B4825,車名対応マスタ!B:D,3,FALSE)),"",IF(VLOOKUP(B4825,車名対応マスタ!B:D,3,FALSE)="","",$D4825&amp;" "&amp;IF($G4825="9","J","O")&amp;" "&amp;$I4825&amp;" "&amp;IF($I4825&lt;=TEXT(★完成資料!$A$1,"yyyymm"),TEXT(★完成資料!$A$1,"yyyymm"),"999999")&amp; " " &amp; LEFT(F4825 &amp; "          ",10))))</f>
        <v xml:space="preserve">L O 202210 yyyy00 HV        </v>
      </c>
      <c r="B4825" s="68" t="s">
        <v>321</v>
      </c>
      <c r="C4825" s="68" t="s">
        <v>468</v>
      </c>
      <c r="D4825" s="68" t="s">
        <v>271</v>
      </c>
      <c r="E4825" s="68" t="s">
        <v>531</v>
      </c>
      <c r="F4825" s="68" t="s">
        <v>360</v>
      </c>
      <c r="G4825" s="68" t="s">
        <v>77</v>
      </c>
      <c r="H4825" s="68" t="s">
        <v>273</v>
      </c>
      <c r="I4825" s="68" t="s">
        <v>663</v>
      </c>
      <c r="K4825" s="65">
        <v>1</v>
      </c>
      <c r="L4825" s="65">
        <v>418</v>
      </c>
      <c r="M4825" s="65" t="s">
        <v>429</v>
      </c>
    </row>
    <row r="4826" spans="1:13" ht="12.75" customHeight="1">
      <c r="A4826" s="65" t="str">
        <f>IF(ROW()=1,"KEY",IF(ISNA(VLOOKUP(B4826,車名対応マスタ!B:D,3,FALSE)),"",IF(VLOOKUP(B4826,車名対応マスタ!B:D,3,FALSE)="","",$D4826&amp;" "&amp;IF($G4826="9","J","O")&amp;" "&amp;$I4826&amp;" "&amp;IF($I4826&lt;=TEXT(★完成資料!$A$1,"yyyymm"),TEXT(★完成資料!$A$1,"yyyymm"),"999999")&amp; " " &amp; LEFT(F4826 &amp; "          ",10))))</f>
        <v xml:space="preserve">L O 202201 yyyy00 HV        </v>
      </c>
      <c r="B4826" s="68" t="s">
        <v>321</v>
      </c>
      <c r="C4826" s="68" t="s">
        <v>468</v>
      </c>
      <c r="D4826" s="68" t="s">
        <v>271</v>
      </c>
      <c r="E4826" s="68" t="s">
        <v>531</v>
      </c>
      <c r="F4826" s="68" t="s">
        <v>360</v>
      </c>
      <c r="G4826" s="68" t="s">
        <v>77</v>
      </c>
      <c r="H4826" s="68" t="s">
        <v>273</v>
      </c>
      <c r="I4826" s="68" t="s">
        <v>639</v>
      </c>
      <c r="J4826" s="65">
        <v>1</v>
      </c>
      <c r="K4826" s="65">
        <v>1</v>
      </c>
      <c r="L4826" s="65">
        <v>406</v>
      </c>
      <c r="M4826" s="65" t="s">
        <v>497</v>
      </c>
    </row>
    <row r="4827" spans="1:13" ht="12.75" customHeight="1">
      <c r="A4827" s="65" t="str">
        <f>IF(ROW()=1,"KEY",IF(ISNA(VLOOKUP(B4827,車名対応マスタ!B:D,3,FALSE)),"",IF(VLOOKUP(B4827,車名対応マスタ!B:D,3,FALSE)="","",$D4827&amp;" "&amp;IF($G4827="9","J","O")&amp;" "&amp;$I4827&amp;" "&amp;IF($I4827&lt;=TEXT(★完成資料!$A$1,"yyyymm"),TEXT(★完成資料!$A$1,"yyyymm"),"999999")&amp; " " &amp; LEFT(F4827 &amp; "          ",10))))</f>
        <v xml:space="preserve">L O 202202 yyyy00 HV        </v>
      </c>
      <c r="B4827" s="68" t="s">
        <v>321</v>
      </c>
      <c r="C4827" s="68" t="s">
        <v>468</v>
      </c>
      <c r="D4827" s="68" t="s">
        <v>271</v>
      </c>
      <c r="E4827" s="68" t="s">
        <v>531</v>
      </c>
      <c r="F4827" s="68" t="s">
        <v>360</v>
      </c>
      <c r="G4827" s="68" t="s">
        <v>77</v>
      </c>
      <c r="H4827" s="68" t="s">
        <v>273</v>
      </c>
      <c r="I4827" s="68" t="s">
        <v>640</v>
      </c>
      <c r="K4827" s="65">
        <v>1</v>
      </c>
      <c r="L4827" s="65">
        <v>406</v>
      </c>
      <c r="M4827" s="65" t="s">
        <v>497</v>
      </c>
    </row>
    <row r="4828" spans="1:13" ht="12.75" customHeight="1">
      <c r="A4828" s="65" t="str">
        <f>IF(ROW()=1,"KEY",IF(ISNA(VLOOKUP(B4828,車名対応マスタ!B:D,3,FALSE)),"",IF(VLOOKUP(B4828,車名対応マスタ!B:D,3,FALSE)="","",$D4828&amp;" "&amp;IF($G4828="9","J","O")&amp;" "&amp;$I4828&amp;" "&amp;IF($I4828&lt;=TEXT(★完成資料!$A$1,"yyyymm"),TEXT(★完成資料!$A$1,"yyyymm"),"999999")&amp; " " &amp; LEFT(F4828 &amp; "          ",10))))</f>
        <v xml:space="preserve">L O 202203 yyyy00 HV        </v>
      </c>
      <c r="B4828" s="68" t="s">
        <v>321</v>
      </c>
      <c r="C4828" s="68" t="s">
        <v>468</v>
      </c>
      <c r="D4828" s="68" t="s">
        <v>271</v>
      </c>
      <c r="E4828" s="68" t="s">
        <v>531</v>
      </c>
      <c r="F4828" s="68" t="s">
        <v>360</v>
      </c>
      <c r="G4828" s="68" t="s">
        <v>77</v>
      </c>
      <c r="H4828" s="68" t="s">
        <v>273</v>
      </c>
      <c r="I4828" s="68" t="s">
        <v>641</v>
      </c>
      <c r="J4828" s="65">
        <v>1</v>
      </c>
      <c r="L4828" s="65">
        <v>406</v>
      </c>
      <c r="M4828" s="65" t="s">
        <v>497</v>
      </c>
    </row>
    <row r="4829" spans="1:13" ht="12.75" customHeight="1">
      <c r="A4829" s="65" t="str">
        <f>IF(ROW()=1,"KEY",IF(ISNA(VLOOKUP(B4829,車名対応マスタ!B:D,3,FALSE)),"",IF(VLOOKUP(B4829,車名対応マスタ!B:D,3,FALSE)="","",$D4829&amp;" "&amp;IF($G4829="9","J","O")&amp;" "&amp;$I4829&amp;" "&amp;IF($I4829&lt;=TEXT(★完成資料!$A$1,"yyyymm"),TEXT(★完成資料!$A$1,"yyyymm"),"999999")&amp; " " &amp; LEFT(F4829 &amp; "          ",10))))</f>
        <v xml:space="preserve">L O 202206 yyyy00 HV        </v>
      </c>
      <c r="B4829" s="68" t="s">
        <v>321</v>
      </c>
      <c r="C4829" s="68" t="s">
        <v>468</v>
      </c>
      <c r="D4829" s="68" t="s">
        <v>271</v>
      </c>
      <c r="E4829" s="68" t="s">
        <v>531</v>
      </c>
      <c r="F4829" s="68" t="s">
        <v>360</v>
      </c>
      <c r="G4829" s="68" t="s">
        <v>77</v>
      </c>
      <c r="H4829" s="68" t="s">
        <v>273</v>
      </c>
      <c r="I4829" s="68" t="s">
        <v>652</v>
      </c>
      <c r="J4829" s="65">
        <v>2</v>
      </c>
      <c r="L4829" s="65">
        <v>406</v>
      </c>
      <c r="M4829" s="65" t="s">
        <v>497</v>
      </c>
    </row>
    <row r="4830" spans="1:13" ht="12.75" customHeight="1">
      <c r="A4830" s="65" t="str">
        <f>IF(ROW()=1,"KEY",IF(ISNA(VLOOKUP(B4830,車名対応マスタ!B:D,3,FALSE)),"",IF(VLOOKUP(B4830,車名対応マスタ!B:D,3,FALSE)="","",$D4830&amp;" "&amp;IF($G4830="9","J","O")&amp;" "&amp;$I4830&amp;" "&amp;IF($I4830&lt;=TEXT(★完成資料!$A$1,"yyyymm"),TEXT(★完成資料!$A$1,"yyyymm"),"999999")&amp; " " &amp; LEFT(F4830 &amp; "          ",10))))</f>
        <v xml:space="preserve">L O 202207 yyyy00 HV        </v>
      </c>
      <c r="B4830" s="68" t="s">
        <v>321</v>
      </c>
      <c r="C4830" s="68" t="s">
        <v>468</v>
      </c>
      <c r="D4830" s="68" t="s">
        <v>271</v>
      </c>
      <c r="E4830" s="68" t="s">
        <v>531</v>
      </c>
      <c r="F4830" s="68" t="s">
        <v>360</v>
      </c>
      <c r="G4830" s="68" t="s">
        <v>77</v>
      </c>
      <c r="H4830" s="68" t="s">
        <v>273</v>
      </c>
      <c r="I4830" s="68" t="s">
        <v>655</v>
      </c>
      <c r="J4830" s="65">
        <v>1</v>
      </c>
      <c r="L4830" s="65">
        <v>406</v>
      </c>
      <c r="M4830" s="65" t="s">
        <v>497</v>
      </c>
    </row>
    <row r="4831" spans="1:13" ht="12.75" customHeight="1">
      <c r="A4831" s="65" t="str">
        <f>IF(ROW()=1,"KEY",IF(ISNA(VLOOKUP(B4831,車名対応マスタ!B:D,3,FALSE)),"",IF(VLOOKUP(B4831,車名対応マスタ!B:D,3,FALSE)="","",$D4831&amp;" "&amp;IF($G4831="9","J","O")&amp;" "&amp;$I4831&amp;" "&amp;IF($I4831&lt;=TEXT(★完成資料!$A$1,"yyyymm"),TEXT(★完成資料!$A$1,"yyyymm"),"999999")&amp; " " &amp; LEFT(F4831 &amp; "          ",10))))</f>
        <v xml:space="preserve">L O 202208 yyyy00 HV        </v>
      </c>
      <c r="B4831" s="68" t="s">
        <v>321</v>
      </c>
      <c r="C4831" s="68" t="s">
        <v>468</v>
      </c>
      <c r="D4831" s="68" t="s">
        <v>271</v>
      </c>
      <c r="E4831" s="68" t="s">
        <v>531</v>
      </c>
      <c r="F4831" s="68" t="s">
        <v>360</v>
      </c>
      <c r="G4831" s="68" t="s">
        <v>77</v>
      </c>
      <c r="H4831" s="68" t="s">
        <v>273</v>
      </c>
      <c r="I4831" s="68" t="s">
        <v>656</v>
      </c>
      <c r="J4831" s="65">
        <v>4</v>
      </c>
      <c r="L4831" s="65">
        <v>406</v>
      </c>
      <c r="M4831" s="65" t="s">
        <v>497</v>
      </c>
    </row>
    <row r="4832" spans="1:13" ht="12.75" customHeight="1">
      <c r="A4832" s="65" t="str">
        <f>IF(ROW()=1,"KEY",IF(ISNA(VLOOKUP(B4832,車名対応マスタ!B:D,3,FALSE)),"",IF(VLOOKUP(B4832,車名対応マスタ!B:D,3,FALSE)="","",$D4832&amp;" "&amp;IF($G4832="9","J","O")&amp;" "&amp;$I4832&amp;" "&amp;IF($I4832&lt;=TEXT(★完成資料!$A$1,"yyyymm"),TEXT(★完成資料!$A$1,"yyyymm"),"999999")&amp; " " &amp; LEFT(F4832 &amp; "          ",10))))</f>
        <v xml:space="preserve">L O 202209 yyyy00 HV        </v>
      </c>
      <c r="B4832" s="68" t="s">
        <v>321</v>
      </c>
      <c r="C4832" s="68" t="s">
        <v>468</v>
      </c>
      <c r="D4832" s="68" t="s">
        <v>271</v>
      </c>
      <c r="E4832" s="68" t="s">
        <v>531</v>
      </c>
      <c r="F4832" s="68" t="s">
        <v>360</v>
      </c>
      <c r="G4832" s="68" t="s">
        <v>77</v>
      </c>
      <c r="H4832" s="68" t="s">
        <v>273</v>
      </c>
      <c r="I4832" s="68" t="s">
        <v>657</v>
      </c>
      <c r="J4832" s="65">
        <v>1</v>
      </c>
      <c r="K4832" s="65">
        <v>1</v>
      </c>
      <c r="L4832" s="65">
        <v>406</v>
      </c>
      <c r="M4832" s="65" t="s">
        <v>497</v>
      </c>
    </row>
    <row r="4833" spans="1:13" ht="12.75" customHeight="1">
      <c r="A4833" s="65" t="str">
        <f>IF(ROW()=1,"KEY",IF(ISNA(VLOOKUP(B4833,車名対応マスタ!B:D,3,FALSE)),"",IF(VLOOKUP(B4833,車名対応マスタ!B:D,3,FALSE)="","",$D4833&amp;" "&amp;IF($G4833="9","J","O")&amp;" "&amp;$I4833&amp;" "&amp;IF($I4833&lt;=TEXT(★完成資料!$A$1,"yyyymm"),TEXT(★完成資料!$A$1,"yyyymm"),"999999")&amp; " " &amp; LEFT(F4833 &amp; "          ",10))))</f>
        <v xml:space="preserve">L O 202210 yyyy00 HV        </v>
      </c>
      <c r="B4833" s="68" t="s">
        <v>321</v>
      </c>
      <c r="C4833" s="68" t="s">
        <v>468</v>
      </c>
      <c r="D4833" s="68" t="s">
        <v>271</v>
      </c>
      <c r="E4833" s="68" t="s">
        <v>531</v>
      </c>
      <c r="F4833" s="68" t="s">
        <v>360</v>
      </c>
      <c r="G4833" s="68" t="s">
        <v>77</v>
      </c>
      <c r="H4833" s="68" t="s">
        <v>273</v>
      </c>
      <c r="I4833" s="68" t="s">
        <v>663</v>
      </c>
      <c r="J4833" s="65">
        <v>3</v>
      </c>
      <c r="K4833" s="65">
        <v>2</v>
      </c>
      <c r="L4833" s="65">
        <v>406</v>
      </c>
      <c r="M4833" s="65" t="s">
        <v>497</v>
      </c>
    </row>
    <row r="4834" spans="1:13" ht="12.75" customHeight="1">
      <c r="A4834" s="65" t="str">
        <f>IF(ROW()=1,"KEY",IF(ISNA(VLOOKUP(B4834,車名対応マスタ!B:D,3,FALSE)),"",IF(VLOOKUP(B4834,車名対応マスタ!B:D,3,FALSE)="","",$D4834&amp;" "&amp;IF($G4834="9","J","O")&amp;" "&amp;$I4834&amp;" "&amp;IF($I4834&lt;=TEXT(★完成資料!$A$1,"yyyymm"),TEXT(★完成資料!$A$1,"yyyymm"),"999999")&amp; " " &amp; LEFT(F4834 &amp; "          ",10))))</f>
        <v xml:space="preserve">L O 202201 yyyy00 HV        </v>
      </c>
      <c r="B4834" s="68" t="s">
        <v>321</v>
      </c>
      <c r="C4834" s="68" t="s">
        <v>468</v>
      </c>
      <c r="D4834" s="68" t="s">
        <v>271</v>
      </c>
      <c r="E4834" s="68" t="s">
        <v>531</v>
      </c>
      <c r="F4834" s="68" t="s">
        <v>360</v>
      </c>
      <c r="G4834" s="68" t="s">
        <v>77</v>
      </c>
      <c r="H4834" s="68" t="s">
        <v>273</v>
      </c>
      <c r="I4834" s="68" t="s">
        <v>639</v>
      </c>
      <c r="J4834" s="65">
        <v>1</v>
      </c>
      <c r="K4834" s="65">
        <v>2</v>
      </c>
      <c r="L4834" s="65">
        <v>604</v>
      </c>
      <c r="M4834" s="65" t="s">
        <v>280</v>
      </c>
    </row>
    <row r="4835" spans="1:13" ht="12.75" customHeight="1">
      <c r="A4835" s="65" t="str">
        <f>IF(ROW()=1,"KEY",IF(ISNA(VLOOKUP(B4835,車名対応マスタ!B:D,3,FALSE)),"",IF(VLOOKUP(B4835,車名対応マスタ!B:D,3,FALSE)="","",$D4835&amp;" "&amp;IF($G4835="9","J","O")&amp;" "&amp;$I4835&amp;" "&amp;IF($I4835&lt;=TEXT(★完成資料!$A$1,"yyyymm"),TEXT(★完成資料!$A$1,"yyyymm"),"999999")&amp; " " &amp; LEFT(F4835 &amp; "          ",10))))</f>
        <v xml:space="preserve">L O 202202 yyyy00 HV        </v>
      </c>
      <c r="B4835" s="68" t="s">
        <v>321</v>
      </c>
      <c r="C4835" s="68" t="s">
        <v>468</v>
      </c>
      <c r="D4835" s="68" t="s">
        <v>271</v>
      </c>
      <c r="E4835" s="68" t="s">
        <v>531</v>
      </c>
      <c r="F4835" s="68" t="s">
        <v>360</v>
      </c>
      <c r="G4835" s="68" t="s">
        <v>77</v>
      </c>
      <c r="H4835" s="68" t="s">
        <v>273</v>
      </c>
      <c r="I4835" s="68" t="s">
        <v>640</v>
      </c>
      <c r="K4835" s="65">
        <v>1</v>
      </c>
      <c r="L4835" s="65">
        <v>604</v>
      </c>
      <c r="M4835" s="65" t="s">
        <v>280</v>
      </c>
    </row>
    <row r="4836" spans="1:13" ht="12.75" customHeight="1">
      <c r="A4836" s="65" t="str">
        <f>IF(ROW()=1,"KEY",IF(ISNA(VLOOKUP(B4836,車名対応マスタ!B:D,3,FALSE)),"",IF(VLOOKUP(B4836,車名対応マスタ!B:D,3,FALSE)="","",$D4836&amp;" "&amp;IF($G4836="9","J","O")&amp;" "&amp;$I4836&amp;" "&amp;IF($I4836&lt;=TEXT(★完成資料!$A$1,"yyyymm"),TEXT(★完成資料!$A$1,"yyyymm"),"999999")&amp; " " &amp; LEFT(F4836 &amp; "          ",10))))</f>
        <v xml:space="preserve">L O 202203 yyyy00 HV        </v>
      </c>
      <c r="B4836" s="68" t="s">
        <v>321</v>
      </c>
      <c r="C4836" s="68" t="s">
        <v>468</v>
      </c>
      <c r="D4836" s="68" t="s">
        <v>271</v>
      </c>
      <c r="E4836" s="68" t="s">
        <v>531</v>
      </c>
      <c r="F4836" s="68" t="s">
        <v>360</v>
      </c>
      <c r="G4836" s="68" t="s">
        <v>77</v>
      </c>
      <c r="H4836" s="68" t="s">
        <v>273</v>
      </c>
      <c r="I4836" s="68" t="s">
        <v>641</v>
      </c>
      <c r="J4836" s="65">
        <v>1</v>
      </c>
      <c r="L4836" s="65">
        <v>604</v>
      </c>
      <c r="M4836" s="65" t="s">
        <v>280</v>
      </c>
    </row>
    <row r="4837" spans="1:13" ht="12.75" customHeight="1">
      <c r="A4837" s="65" t="str">
        <f>IF(ROW()=1,"KEY",IF(ISNA(VLOOKUP(B4837,車名対応マスタ!B:D,3,FALSE)),"",IF(VLOOKUP(B4837,車名対応マスタ!B:D,3,FALSE)="","",$D4837&amp;" "&amp;IF($G4837="9","J","O")&amp;" "&amp;$I4837&amp;" "&amp;IF($I4837&lt;=TEXT(★完成資料!$A$1,"yyyymm"),TEXT(★完成資料!$A$1,"yyyymm"),"999999")&amp; " " &amp; LEFT(F4837 &amp; "          ",10))))</f>
        <v xml:space="preserve">L O 202204 yyyy00 HV        </v>
      </c>
      <c r="B4837" s="68" t="s">
        <v>321</v>
      </c>
      <c r="C4837" s="68" t="s">
        <v>468</v>
      </c>
      <c r="D4837" s="68" t="s">
        <v>271</v>
      </c>
      <c r="E4837" s="68" t="s">
        <v>531</v>
      </c>
      <c r="F4837" s="68" t="s">
        <v>360</v>
      </c>
      <c r="G4837" s="68" t="s">
        <v>77</v>
      </c>
      <c r="H4837" s="68" t="s">
        <v>273</v>
      </c>
      <c r="I4837" s="68" t="s">
        <v>642</v>
      </c>
      <c r="J4837" s="65">
        <v>1</v>
      </c>
      <c r="L4837" s="65">
        <v>604</v>
      </c>
      <c r="M4837" s="65" t="s">
        <v>280</v>
      </c>
    </row>
    <row r="4838" spans="1:13" ht="12.75" customHeight="1">
      <c r="A4838" s="65" t="str">
        <f>IF(ROW()=1,"KEY",IF(ISNA(VLOOKUP(B4838,車名対応マスタ!B:D,3,FALSE)),"",IF(VLOOKUP(B4838,車名対応マスタ!B:D,3,FALSE)="","",$D4838&amp;" "&amp;IF($G4838="9","J","O")&amp;" "&amp;$I4838&amp;" "&amp;IF($I4838&lt;=TEXT(★完成資料!$A$1,"yyyymm"),TEXT(★完成資料!$A$1,"yyyymm"),"999999")&amp; " " &amp; LEFT(F4838 &amp; "          ",10))))</f>
        <v xml:space="preserve">L O 202205 yyyy00 HV        </v>
      </c>
      <c r="B4838" s="68" t="s">
        <v>321</v>
      </c>
      <c r="C4838" s="68" t="s">
        <v>468</v>
      </c>
      <c r="D4838" s="68" t="s">
        <v>271</v>
      </c>
      <c r="E4838" s="68" t="s">
        <v>531</v>
      </c>
      <c r="F4838" s="68" t="s">
        <v>360</v>
      </c>
      <c r="G4838" s="68" t="s">
        <v>77</v>
      </c>
      <c r="H4838" s="68" t="s">
        <v>273</v>
      </c>
      <c r="I4838" s="68" t="s">
        <v>647</v>
      </c>
      <c r="J4838" s="65">
        <v>2</v>
      </c>
      <c r="K4838" s="65">
        <v>1</v>
      </c>
      <c r="L4838" s="65">
        <v>604</v>
      </c>
      <c r="M4838" s="65" t="s">
        <v>280</v>
      </c>
    </row>
    <row r="4839" spans="1:13" ht="12.75" customHeight="1">
      <c r="A4839" s="65" t="str">
        <f>IF(ROW()=1,"KEY",IF(ISNA(VLOOKUP(B4839,車名対応マスタ!B:D,3,FALSE)),"",IF(VLOOKUP(B4839,車名対応マスタ!B:D,3,FALSE)="","",$D4839&amp;" "&amp;IF($G4839="9","J","O")&amp;" "&amp;$I4839&amp;" "&amp;IF($I4839&lt;=TEXT(★完成資料!$A$1,"yyyymm"),TEXT(★完成資料!$A$1,"yyyymm"),"999999")&amp; " " &amp; LEFT(F4839 &amp; "          ",10))))</f>
        <v xml:space="preserve">L O 202206 yyyy00 HV        </v>
      </c>
      <c r="B4839" s="68" t="s">
        <v>321</v>
      </c>
      <c r="C4839" s="68" t="s">
        <v>468</v>
      </c>
      <c r="D4839" s="68" t="s">
        <v>271</v>
      </c>
      <c r="E4839" s="68" t="s">
        <v>531</v>
      </c>
      <c r="F4839" s="68" t="s">
        <v>360</v>
      </c>
      <c r="G4839" s="68" t="s">
        <v>77</v>
      </c>
      <c r="H4839" s="68" t="s">
        <v>273</v>
      </c>
      <c r="I4839" s="68" t="s">
        <v>652</v>
      </c>
      <c r="J4839" s="65">
        <v>6</v>
      </c>
      <c r="K4839" s="65">
        <v>0</v>
      </c>
      <c r="L4839" s="65">
        <v>604</v>
      </c>
      <c r="M4839" s="65" t="s">
        <v>280</v>
      </c>
    </row>
    <row r="4840" spans="1:13" ht="12.75" customHeight="1">
      <c r="A4840" s="65" t="str">
        <f>IF(ROW()=1,"KEY",IF(ISNA(VLOOKUP(B4840,車名対応マスタ!B:D,3,FALSE)),"",IF(VLOOKUP(B4840,車名対応マスタ!B:D,3,FALSE)="","",$D4840&amp;" "&amp;IF($G4840="9","J","O")&amp;" "&amp;$I4840&amp;" "&amp;IF($I4840&lt;=TEXT(★完成資料!$A$1,"yyyymm"),TEXT(★完成資料!$A$1,"yyyymm"),"999999")&amp; " " &amp; LEFT(F4840 &amp; "          ",10))))</f>
        <v xml:space="preserve">L O 202207 yyyy00 HV        </v>
      </c>
      <c r="B4840" s="68" t="s">
        <v>321</v>
      </c>
      <c r="C4840" s="68" t="s">
        <v>468</v>
      </c>
      <c r="D4840" s="68" t="s">
        <v>271</v>
      </c>
      <c r="E4840" s="68" t="s">
        <v>531</v>
      </c>
      <c r="F4840" s="68" t="s">
        <v>360</v>
      </c>
      <c r="G4840" s="68" t="s">
        <v>77</v>
      </c>
      <c r="H4840" s="68" t="s">
        <v>273</v>
      </c>
      <c r="I4840" s="68" t="s">
        <v>655</v>
      </c>
      <c r="J4840" s="65">
        <v>3</v>
      </c>
      <c r="K4840" s="65">
        <v>1</v>
      </c>
      <c r="L4840" s="65">
        <v>604</v>
      </c>
      <c r="M4840" s="65" t="s">
        <v>280</v>
      </c>
    </row>
    <row r="4841" spans="1:13" ht="12.75" customHeight="1">
      <c r="A4841" s="65" t="str">
        <f>IF(ROW()=1,"KEY",IF(ISNA(VLOOKUP(B4841,車名対応マスタ!B:D,3,FALSE)),"",IF(VLOOKUP(B4841,車名対応マスタ!B:D,3,FALSE)="","",$D4841&amp;" "&amp;IF($G4841="9","J","O")&amp;" "&amp;$I4841&amp;" "&amp;IF($I4841&lt;=TEXT(★完成資料!$A$1,"yyyymm"),TEXT(★完成資料!$A$1,"yyyymm"),"999999")&amp; " " &amp; LEFT(F4841 &amp; "          ",10))))</f>
        <v xml:space="preserve">L O 202209 yyyy00 HV        </v>
      </c>
      <c r="B4841" s="68" t="s">
        <v>321</v>
      </c>
      <c r="C4841" s="68" t="s">
        <v>468</v>
      </c>
      <c r="D4841" s="68" t="s">
        <v>271</v>
      </c>
      <c r="E4841" s="68" t="s">
        <v>531</v>
      </c>
      <c r="F4841" s="68" t="s">
        <v>360</v>
      </c>
      <c r="G4841" s="68" t="s">
        <v>77</v>
      </c>
      <c r="H4841" s="68" t="s">
        <v>273</v>
      </c>
      <c r="I4841" s="68" t="s">
        <v>657</v>
      </c>
      <c r="K4841" s="65">
        <v>1</v>
      </c>
      <c r="L4841" s="65">
        <v>604</v>
      </c>
      <c r="M4841" s="65" t="s">
        <v>280</v>
      </c>
    </row>
    <row r="4842" spans="1:13" ht="12.75" customHeight="1">
      <c r="A4842" s="65" t="str">
        <f>IF(ROW()=1,"KEY",IF(ISNA(VLOOKUP(B4842,車名対応マスタ!B:D,3,FALSE)),"",IF(VLOOKUP(B4842,車名対応マスタ!B:D,3,FALSE)="","",$D4842&amp;" "&amp;IF($G4842="9","J","O")&amp;" "&amp;$I4842&amp;" "&amp;IF($I4842&lt;=TEXT(★完成資料!$A$1,"yyyymm"),TEXT(★完成資料!$A$1,"yyyymm"),"999999")&amp; " " &amp; LEFT(F4842 &amp; "          ",10))))</f>
        <v xml:space="preserve">L O 202210 yyyy00 HV        </v>
      </c>
      <c r="B4842" s="68" t="s">
        <v>321</v>
      </c>
      <c r="C4842" s="68" t="s">
        <v>468</v>
      </c>
      <c r="D4842" s="68" t="s">
        <v>271</v>
      </c>
      <c r="E4842" s="68" t="s">
        <v>531</v>
      </c>
      <c r="F4842" s="68" t="s">
        <v>360</v>
      </c>
      <c r="G4842" s="68" t="s">
        <v>77</v>
      </c>
      <c r="H4842" s="68" t="s">
        <v>273</v>
      </c>
      <c r="I4842" s="68" t="s">
        <v>663</v>
      </c>
      <c r="K4842" s="65">
        <v>3</v>
      </c>
      <c r="L4842" s="65">
        <v>604</v>
      </c>
      <c r="M4842" s="65" t="s">
        <v>280</v>
      </c>
    </row>
    <row r="4843" spans="1:13" ht="12.75" customHeight="1">
      <c r="A4843" s="65" t="str">
        <f>IF(ROW()=1,"KEY",IF(ISNA(VLOOKUP(B4843,車名対応マスタ!B:D,3,FALSE)),"",IF(VLOOKUP(B4843,車名対応マスタ!B:D,3,FALSE)="","",$D4843&amp;" "&amp;IF($G4843="9","J","O")&amp;" "&amp;$I4843&amp;" "&amp;IF($I4843&lt;=TEXT(★完成資料!$A$1,"yyyymm"),TEXT(★完成資料!$A$1,"yyyymm"),"999999")&amp; " " &amp; LEFT(F4843 &amp; "          ",10))))</f>
        <v xml:space="preserve">L O 202201 yyyy00 HV        </v>
      </c>
      <c r="B4843" s="68" t="s">
        <v>321</v>
      </c>
      <c r="C4843" s="68" t="s">
        <v>468</v>
      </c>
      <c r="D4843" s="68" t="s">
        <v>271</v>
      </c>
      <c r="E4843" s="68" t="s">
        <v>531</v>
      </c>
      <c r="F4843" s="68" t="s">
        <v>360</v>
      </c>
      <c r="G4843" s="68" t="s">
        <v>77</v>
      </c>
      <c r="H4843" s="68" t="s">
        <v>273</v>
      </c>
      <c r="I4843" s="68" t="s">
        <v>639</v>
      </c>
      <c r="J4843" s="65">
        <v>10</v>
      </c>
      <c r="K4843" s="65">
        <v>2</v>
      </c>
      <c r="L4843" s="65">
        <v>411</v>
      </c>
      <c r="M4843" s="65" t="s">
        <v>498</v>
      </c>
    </row>
    <row r="4844" spans="1:13" ht="12.75" customHeight="1">
      <c r="A4844" s="65" t="str">
        <f>IF(ROW()=1,"KEY",IF(ISNA(VLOOKUP(B4844,車名対応マスタ!B:D,3,FALSE)),"",IF(VLOOKUP(B4844,車名対応マスタ!B:D,3,FALSE)="","",$D4844&amp;" "&amp;IF($G4844="9","J","O")&amp;" "&amp;$I4844&amp;" "&amp;IF($I4844&lt;=TEXT(★完成資料!$A$1,"yyyymm"),TEXT(★完成資料!$A$1,"yyyymm"),"999999")&amp; " " &amp; LEFT(F4844 &amp; "          ",10))))</f>
        <v xml:space="preserve">L O 202202 yyyy00 HV        </v>
      </c>
      <c r="B4844" s="68" t="s">
        <v>321</v>
      </c>
      <c r="C4844" s="68" t="s">
        <v>468</v>
      </c>
      <c r="D4844" s="68" t="s">
        <v>271</v>
      </c>
      <c r="E4844" s="68" t="s">
        <v>531</v>
      </c>
      <c r="F4844" s="68" t="s">
        <v>360</v>
      </c>
      <c r="G4844" s="68" t="s">
        <v>77</v>
      </c>
      <c r="H4844" s="68" t="s">
        <v>273</v>
      </c>
      <c r="I4844" s="68" t="s">
        <v>640</v>
      </c>
      <c r="K4844" s="65">
        <v>5</v>
      </c>
      <c r="L4844" s="65">
        <v>411</v>
      </c>
      <c r="M4844" s="65" t="s">
        <v>498</v>
      </c>
    </row>
    <row r="4845" spans="1:13" ht="12.75" customHeight="1">
      <c r="A4845" s="65" t="str">
        <f>IF(ROW()=1,"KEY",IF(ISNA(VLOOKUP(B4845,車名対応マスタ!B:D,3,FALSE)),"",IF(VLOOKUP(B4845,車名対応マスタ!B:D,3,FALSE)="","",$D4845&amp;" "&amp;IF($G4845="9","J","O")&amp;" "&amp;$I4845&amp;" "&amp;IF($I4845&lt;=TEXT(★完成資料!$A$1,"yyyymm"),TEXT(★完成資料!$A$1,"yyyymm"),"999999")&amp; " " &amp; LEFT(F4845 &amp; "          ",10))))</f>
        <v xml:space="preserve">L O 202203 yyyy00 HV        </v>
      </c>
      <c r="B4845" s="68" t="s">
        <v>321</v>
      </c>
      <c r="C4845" s="68" t="s">
        <v>468</v>
      </c>
      <c r="D4845" s="68" t="s">
        <v>271</v>
      </c>
      <c r="E4845" s="68" t="s">
        <v>531</v>
      </c>
      <c r="F4845" s="68" t="s">
        <v>360</v>
      </c>
      <c r="G4845" s="68" t="s">
        <v>77</v>
      </c>
      <c r="H4845" s="68" t="s">
        <v>273</v>
      </c>
      <c r="I4845" s="68" t="s">
        <v>641</v>
      </c>
      <c r="J4845" s="65">
        <v>2</v>
      </c>
      <c r="K4845" s="65">
        <v>2</v>
      </c>
      <c r="L4845" s="65">
        <v>411</v>
      </c>
      <c r="M4845" s="65" t="s">
        <v>498</v>
      </c>
    </row>
    <row r="4846" spans="1:13" ht="12.75" customHeight="1">
      <c r="A4846" s="65" t="str">
        <f>IF(ROW()=1,"KEY",IF(ISNA(VLOOKUP(B4846,車名対応マスタ!B:D,3,FALSE)),"",IF(VLOOKUP(B4846,車名対応マスタ!B:D,3,FALSE)="","",$D4846&amp;" "&amp;IF($G4846="9","J","O")&amp;" "&amp;$I4846&amp;" "&amp;IF($I4846&lt;=TEXT(★完成資料!$A$1,"yyyymm"),TEXT(★完成資料!$A$1,"yyyymm"),"999999")&amp; " " &amp; LEFT(F4846 &amp; "          ",10))))</f>
        <v xml:space="preserve">L O 202204 yyyy00 HV        </v>
      </c>
      <c r="B4846" s="68" t="s">
        <v>321</v>
      </c>
      <c r="C4846" s="68" t="s">
        <v>468</v>
      </c>
      <c r="D4846" s="68" t="s">
        <v>271</v>
      </c>
      <c r="E4846" s="68" t="s">
        <v>531</v>
      </c>
      <c r="F4846" s="68" t="s">
        <v>360</v>
      </c>
      <c r="G4846" s="68" t="s">
        <v>77</v>
      </c>
      <c r="H4846" s="68" t="s">
        <v>273</v>
      </c>
      <c r="I4846" s="68" t="s">
        <v>642</v>
      </c>
      <c r="J4846" s="65">
        <v>1</v>
      </c>
      <c r="K4846" s="65">
        <v>2</v>
      </c>
      <c r="L4846" s="65">
        <v>411</v>
      </c>
      <c r="M4846" s="65" t="s">
        <v>498</v>
      </c>
    </row>
    <row r="4847" spans="1:13" ht="12.75" customHeight="1">
      <c r="A4847" s="65" t="str">
        <f>IF(ROW()=1,"KEY",IF(ISNA(VLOOKUP(B4847,車名対応マスタ!B:D,3,FALSE)),"",IF(VLOOKUP(B4847,車名対応マスタ!B:D,3,FALSE)="","",$D4847&amp;" "&amp;IF($G4847="9","J","O")&amp;" "&amp;$I4847&amp;" "&amp;IF($I4847&lt;=TEXT(★完成資料!$A$1,"yyyymm"),TEXT(★完成資料!$A$1,"yyyymm"),"999999")&amp; " " &amp; LEFT(F4847 &amp; "          ",10))))</f>
        <v xml:space="preserve">L O 202205 yyyy00 HV        </v>
      </c>
      <c r="B4847" s="68" t="s">
        <v>321</v>
      </c>
      <c r="C4847" s="68" t="s">
        <v>468</v>
      </c>
      <c r="D4847" s="68" t="s">
        <v>271</v>
      </c>
      <c r="E4847" s="68" t="s">
        <v>531</v>
      </c>
      <c r="F4847" s="68" t="s">
        <v>360</v>
      </c>
      <c r="G4847" s="68" t="s">
        <v>77</v>
      </c>
      <c r="H4847" s="68" t="s">
        <v>273</v>
      </c>
      <c r="I4847" s="68" t="s">
        <v>647</v>
      </c>
      <c r="K4847" s="65">
        <v>3</v>
      </c>
      <c r="L4847" s="65">
        <v>411</v>
      </c>
      <c r="M4847" s="65" t="s">
        <v>498</v>
      </c>
    </row>
    <row r="4848" spans="1:13" ht="12.75" customHeight="1">
      <c r="A4848" s="65" t="str">
        <f>IF(ROW()=1,"KEY",IF(ISNA(VLOOKUP(B4848,車名対応マスタ!B:D,3,FALSE)),"",IF(VLOOKUP(B4848,車名対応マスタ!B:D,3,FALSE)="","",$D4848&amp;" "&amp;IF($G4848="9","J","O")&amp;" "&amp;$I4848&amp;" "&amp;IF($I4848&lt;=TEXT(★完成資料!$A$1,"yyyymm"),TEXT(★完成資料!$A$1,"yyyymm"),"999999")&amp; " " &amp; LEFT(F4848 &amp; "          ",10))))</f>
        <v xml:space="preserve">L O 202206 yyyy00 HV        </v>
      </c>
      <c r="B4848" s="68" t="s">
        <v>321</v>
      </c>
      <c r="C4848" s="68" t="s">
        <v>468</v>
      </c>
      <c r="D4848" s="68" t="s">
        <v>271</v>
      </c>
      <c r="E4848" s="68" t="s">
        <v>531</v>
      </c>
      <c r="F4848" s="68" t="s">
        <v>360</v>
      </c>
      <c r="G4848" s="68" t="s">
        <v>77</v>
      </c>
      <c r="H4848" s="68" t="s">
        <v>273</v>
      </c>
      <c r="I4848" s="68" t="s">
        <v>652</v>
      </c>
      <c r="K4848" s="65">
        <v>2</v>
      </c>
      <c r="L4848" s="65">
        <v>411</v>
      </c>
      <c r="M4848" s="65" t="s">
        <v>498</v>
      </c>
    </row>
    <row r="4849" spans="1:13" ht="12.75" customHeight="1">
      <c r="A4849" s="65" t="str">
        <f>IF(ROW()=1,"KEY",IF(ISNA(VLOOKUP(B4849,車名対応マスタ!B:D,3,FALSE)),"",IF(VLOOKUP(B4849,車名対応マスタ!B:D,3,FALSE)="","",$D4849&amp;" "&amp;IF($G4849="9","J","O")&amp;" "&amp;$I4849&amp;" "&amp;IF($I4849&lt;=TEXT(★完成資料!$A$1,"yyyymm"),TEXT(★完成資料!$A$1,"yyyymm"),"999999")&amp; " " &amp; LEFT(F4849 &amp; "          ",10))))</f>
        <v xml:space="preserve">L O 202207 yyyy00 HV        </v>
      </c>
      <c r="B4849" s="68" t="s">
        <v>321</v>
      </c>
      <c r="C4849" s="68" t="s">
        <v>468</v>
      </c>
      <c r="D4849" s="68" t="s">
        <v>271</v>
      </c>
      <c r="E4849" s="68" t="s">
        <v>531</v>
      </c>
      <c r="F4849" s="68" t="s">
        <v>360</v>
      </c>
      <c r="G4849" s="68" t="s">
        <v>77</v>
      </c>
      <c r="H4849" s="68" t="s">
        <v>273</v>
      </c>
      <c r="I4849" s="68" t="s">
        <v>655</v>
      </c>
      <c r="J4849" s="65">
        <v>2</v>
      </c>
      <c r="K4849" s="65">
        <v>12</v>
      </c>
      <c r="L4849" s="65">
        <v>411</v>
      </c>
      <c r="M4849" s="65" t="s">
        <v>498</v>
      </c>
    </row>
    <row r="4850" spans="1:13" ht="12.75" customHeight="1">
      <c r="A4850" s="65" t="str">
        <f>IF(ROW()=1,"KEY",IF(ISNA(VLOOKUP(B4850,車名対応マスタ!B:D,3,FALSE)),"",IF(VLOOKUP(B4850,車名対応マスタ!B:D,3,FALSE)="","",$D4850&amp;" "&amp;IF($G4850="9","J","O")&amp;" "&amp;$I4850&amp;" "&amp;IF($I4850&lt;=TEXT(★完成資料!$A$1,"yyyymm"),TEXT(★完成資料!$A$1,"yyyymm"),"999999")&amp; " " &amp; LEFT(F4850 &amp; "          ",10))))</f>
        <v xml:space="preserve">L O 202208 yyyy00 HV        </v>
      </c>
      <c r="B4850" s="68" t="s">
        <v>321</v>
      </c>
      <c r="C4850" s="68" t="s">
        <v>468</v>
      </c>
      <c r="D4850" s="68" t="s">
        <v>271</v>
      </c>
      <c r="E4850" s="68" t="s">
        <v>531</v>
      </c>
      <c r="F4850" s="68" t="s">
        <v>360</v>
      </c>
      <c r="G4850" s="68" t="s">
        <v>77</v>
      </c>
      <c r="H4850" s="68" t="s">
        <v>273</v>
      </c>
      <c r="I4850" s="68" t="s">
        <v>656</v>
      </c>
      <c r="J4850" s="65">
        <v>1</v>
      </c>
      <c r="K4850" s="65">
        <v>1</v>
      </c>
      <c r="L4850" s="65">
        <v>411</v>
      </c>
      <c r="M4850" s="65" t="s">
        <v>498</v>
      </c>
    </row>
    <row r="4851" spans="1:13" ht="12.75" customHeight="1">
      <c r="A4851" s="65" t="str">
        <f>IF(ROW()=1,"KEY",IF(ISNA(VLOOKUP(B4851,車名対応マスタ!B:D,3,FALSE)),"",IF(VLOOKUP(B4851,車名対応マスタ!B:D,3,FALSE)="","",$D4851&amp;" "&amp;IF($G4851="9","J","O")&amp;" "&amp;$I4851&amp;" "&amp;IF($I4851&lt;=TEXT(★完成資料!$A$1,"yyyymm"),TEXT(★完成資料!$A$1,"yyyymm"),"999999")&amp; " " &amp; LEFT(F4851 &amp; "          ",10))))</f>
        <v xml:space="preserve">L O 202209 yyyy00 HV        </v>
      </c>
      <c r="B4851" s="68" t="s">
        <v>321</v>
      </c>
      <c r="C4851" s="68" t="s">
        <v>468</v>
      </c>
      <c r="D4851" s="68" t="s">
        <v>271</v>
      </c>
      <c r="E4851" s="68" t="s">
        <v>531</v>
      </c>
      <c r="F4851" s="68" t="s">
        <v>360</v>
      </c>
      <c r="G4851" s="68" t="s">
        <v>77</v>
      </c>
      <c r="H4851" s="68" t="s">
        <v>273</v>
      </c>
      <c r="I4851" s="68" t="s">
        <v>657</v>
      </c>
      <c r="K4851" s="65">
        <v>9</v>
      </c>
      <c r="L4851" s="65">
        <v>411</v>
      </c>
      <c r="M4851" s="65" t="s">
        <v>498</v>
      </c>
    </row>
    <row r="4852" spans="1:13" ht="12.75" customHeight="1">
      <c r="A4852" s="65" t="str">
        <f>IF(ROW()=1,"KEY",IF(ISNA(VLOOKUP(B4852,車名対応マスタ!B:D,3,FALSE)),"",IF(VLOOKUP(B4852,車名対応マスタ!B:D,3,FALSE)="","",$D4852&amp;" "&amp;IF($G4852="9","J","O")&amp;" "&amp;$I4852&amp;" "&amp;IF($I4852&lt;=TEXT(★完成資料!$A$1,"yyyymm"),TEXT(★完成資料!$A$1,"yyyymm"),"999999")&amp; " " &amp; LEFT(F4852 &amp; "          ",10))))</f>
        <v xml:space="preserve">L O 202201 yyyy00 HV        </v>
      </c>
      <c r="B4852" s="68" t="s">
        <v>321</v>
      </c>
      <c r="C4852" s="68" t="s">
        <v>468</v>
      </c>
      <c r="D4852" s="68" t="s">
        <v>271</v>
      </c>
      <c r="E4852" s="68" t="s">
        <v>531</v>
      </c>
      <c r="F4852" s="68" t="s">
        <v>360</v>
      </c>
      <c r="G4852" s="68" t="s">
        <v>77</v>
      </c>
      <c r="H4852" s="68" t="s">
        <v>273</v>
      </c>
      <c r="I4852" s="68" t="s">
        <v>639</v>
      </c>
      <c r="J4852" s="65">
        <v>9</v>
      </c>
      <c r="K4852" s="65">
        <v>18</v>
      </c>
      <c r="L4852" s="65">
        <v>425</v>
      </c>
      <c r="M4852" s="65" t="s">
        <v>379</v>
      </c>
    </row>
    <row r="4853" spans="1:13" ht="12.75" customHeight="1">
      <c r="A4853" s="65" t="str">
        <f>IF(ROW()=1,"KEY",IF(ISNA(VLOOKUP(B4853,車名対応マスタ!B:D,3,FALSE)),"",IF(VLOOKUP(B4853,車名対応マスタ!B:D,3,FALSE)="","",$D4853&amp;" "&amp;IF($G4853="9","J","O")&amp;" "&amp;$I4853&amp;" "&amp;IF($I4853&lt;=TEXT(★完成資料!$A$1,"yyyymm"),TEXT(★完成資料!$A$1,"yyyymm"),"999999")&amp; " " &amp; LEFT(F4853 &amp; "          ",10))))</f>
        <v xml:space="preserve">L O 202202 yyyy00 HV        </v>
      </c>
      <c r="B4853" s="68" t="s">
        <v>321</v>
      </c>
      <c r="C4853" s="68" t="s">
        <v>468</v>
      </c>
      <c r="D4853" s="68" t="s">
        <v>271</v>
      </c>
      <c r="E4853" s="68" t="s">
        <v>531</v>
      </c>
      <c r="F4853" s="68" t="s">
        <v>360</v>
      </c>
      <c r="G4853" s="68" t="s">
        <v>77</v>
      </c>
      <c r="H4853" s="68" t="s">
        <v>273</v>
      </c>
      <c r="I4853" s="68" t="s">
        <v>640</v>
      </c>
      <c r="J4853" s="65">
        <v>9</v>
      </c>
      <c r="K4853" s="65">
        <v>13</v>
      </c>
      <c r="L4853" s="65">
        <v>425</v>
      </c>
      <c r="M4853" s="65" t="s">
        <v>379</v>
      </c>
    </row>
    <row r="4854" spans="1:13" ht="12.75" customHeight="1">
      <c r="A4854" s="65" t="str">
        <f>IF(ROW()=1,"KEY",IF(ISNA(VLOOKUP(B4854,車名対応マスタ!B:D,3,FALSE)),"",IF(VLOOKUP(B4854,車名対応マスタ!B:D,3,FALSE)="","",$D4854&amp;" "&amp;IF($G4854="9","J","O")&amp;" "&amp;$I4854&amp;" "&amp;IF($I4854&lt;=TEXT(★完成資料!$A$1,"yyyymm"),TEXT(★完成資料!$A$1,"yyyymm"),"999999")&amp; " " &amp; LEFT(F4854 &amp; "          ",10))))</f>
        <v xml:space="preserve">L O 202203 yyyy00 HV        </v>
      </c>
      <c r="B4854" s="68" t="s">
        <v>321</v>
      </c>
      <c r="C4854" s="68" t="s">
        <v>468</v>
      </c>
      <c r="D4854" s="68" t="s">
        <v>271</v>
      </c>
      <c r="E4854" s="68" t="s">
        <v>531</v>
      </c>
      <c r="F4854" s="68" t="s">
        <v>360</v>
      </c>
      <c r="G4854" s="68" t="s">
        <v>77</v>
      </c>
      <c r="H4854" s="68" t="s">
        <v>273</v>
      </c>
      <c r="I4854" s="68" t="s">
        <v>641</v>
      </c>
      <c r="J4854" s="65">
        <v>4</v>
      </c>
      <c r="K4854" s="65">
        <v>30</v>
      </c>
      <c r="L4854" s="65">
        <v>425</v>
      </c>
      <c r="M4854" s="65" t="s">
        <v>379</v>
      </c>
    </row>
    <row r="4855" spans="1:13" ht="12.75" customHeight="1">
      <c r="A4855" s="65" t="str">
        <f>IF(ROW()=1,"KEY",IF(ISNA(VLOOKUP(B4855,車名対応マスタ!B:D,3,FALSE)),"",IF(VLOOKUP(B4855,車名対応マスタ!B:D,3,FALSE)="","",$D4855&amp;" "&amp;IF($G4855="9","J","O")&amp;" "&amp;$I4855&amp;" "&amp;IF($I4855&lt;=TEXT(★完成資料!$A$1,"yyyymm"),TEXT(★完成資料!$A$1,"yyyymm"),"999999")&amp; " " &amp; LEFT(F4855 &amp; "          ",10))))</f>
        <v xml:space="preserve">L O 202204 yyyy00 HV        </v>
      </c>
      <c r="B4855" s="68" t="s">
        <v>321</v>
      </c>
      <c r="C4855" s="68" t="s">
        <v>468</v>
      </c>
      <c r="D4855" s="68" t="s">
        <v>271</v>
      </c>
      <c r="E4855" s="68" t="s">
        <v>531</v>
      </c>
      <c r="F4855" s="68" t="s">
        <v>360</v>
      </c>
      <c r="G4855" s="68" t="s">
        <v>77</v>
      </c>
      <c r="H4855" s="68" t="s">
        <v>273</v>
      </c>
      <c r="I4855" s="68" t="s">
        <v>642</v>
      </c>
      <c r="J4855" s="65">
        <v>13</v>
      </c>
      <c r="K4855" s="65">
        <v>23</v>
      </c>
      <c r="L4855" s="65">
        <v>425</v>
      </c>
      <c r="M4855" s="65" t="s">
        <v>379</v>
      </c>
    </row>
    <row r="4856" spans="1:13" ht="12.75" customHeight="1">
      <c r="A4856" s="65" t="str">
        <f>IF(ROW()=1,"KEY",IF(ISNA(VLOOKUP(B4856,車名対応マスタ!B:D,3,FALSE)),"",IF(VLOOKUP(B4856,車名対応マスタ!B:D,3,FALSE)="","",$D4856&amp;" "&amp;IF($G4856="9","J","O")&amp;" "&amp;$I4856&amp;" "&amp;IF($I4856&lt;=TEXT(★完成資料!$A$1,"yyyymm"),TEXT(★完成資料!$A$1,"yyyymm"),"999999")&amp; " " &amp; LEFT(F4856 &amp; "          ",10))))</f>
        <v xml:space="preserve">L O 202205 yyyy00 HV        </v>
      </c>
      <c r="B4856" s="68" t="s">
        <v>321</v>
      </c>
      <c r="C4856" s="68" t="s">
        <v>468</v>
      </c>
      <c r="D4856" s="68" t="s">
        <v>271</v>
      </c>
      <c r="E4856" s="68" t="s">
        <v>531</v>
      </c>
      <c r="F4856" s="68" t="s">
        <v>360</v>
      </c>
      <c r="G4856" s="68" t="s">
        <v>77</v>
      </c>
      <c r="H4856" s="68" t="s">
        <v>273</v>
      </c>
      <c r="I4856" s="68" t="s">
        <v>647</v>
      </c>
      <c r="J4856" s="65">
        <v>18</v>
      </c>
      <c r="K4856" s="65">
        <v>11</v>
      </c>
      <c r="L4856" s="65">
        <v>425</v>
      </c>
      <c r="M4856" s="65" t="s">
        <v>379</v>
      </c>
    </row>
    <row r="4857" spans="1:13" ht="12.75" customHeight="1">
      <c r="A4857" s="65" t="str">
        <f>IF(ROW()=1,"KEY",IF(ISNA(VLOOKUP(B4857,車名対応マスタ!B:D,3,FALSE)),"",IF(VLOOKUP(B4857,車名対応マスタ!B:D,3,FALSE)="","",$D4857&amp;" "&amp;IF($G4857="9","J","O")&amp;" "&amp;$I4857&amp;" "&amp;IF($I4857&lt;=TEXT(★完成資料!$A$1,"yyyymm"),TEXT(★完成資料!$A$1,"yyyymm"),"999999")&amp; " " &amp; LEFT(F4857 &amp; "          ",10))))</f>
        <v xml:space="preserve">L O 202206 yyyy00 HV        </v>
      </c>
      <c r="B4857" s="68" t="s">
        <v>321</v>
      </c>
      <c r="C4857" s="68" t="s">
        <v>468</v>
      </c>
      <c r="D4857" s="68" t="s">
        <v>271</v>
      </c>
      <c r="E4857" s="68" t="s">
        <v>531</v>
      </c>
      <c r="F4857" s="68" t="s">
        <v>360</v>
      </c>
      <c r="G4857" s="68" t="s">
        <v>77</v>
      </c>
      <c r="H4857" s="68" t="s">
        <v>273</v>
      </c>
      <c r="I4857" s="68" t="s">
        <v>652</v>
      </c>
      <c r="J4857" s="65">
        <v>12</v>
      </c>
      <c r="K4857" s="65">
        <v>17</v>
      </c>
      <c r="L4857" s="65">
        <v>425</v>
      </c>
      <c r="M4857" s="65" t="s">
        <v>379</v>
      </c>
    </row>
    <row r="4858" spans="1:13" ht="12.75" customHeight="1">
      <c r="A4858" s="65" t="str">
        <f>IF(ROW()=1,"KEY",IF(ISNA(VLOOKUP(B4858,車名対応マスタ!B:D,3,FALSE)),"",IF(VLOOKUP(B4858,車名対応マスタ!B:D,3,FALSE)="","",$D4858&amp;" "&amp;IF($G4858="9","J","O")&amp;" "&amp;$I4858&amp;" "&amp;IF($I4858&lt;=TEXT(★完成資料!$A$1,"yyyymm"),TEXT(★完成資料!$A$1,"yyyymm"),"999999")&amp; " " &amp; LEFT(F4858 &amp; "          ",10))))</f>
        <v xml:space="preserve">L O 202207 yyyy00 HV        </v>
      </c>
      <c r="B4858" s="68" t="s">
        <v>321</v>
      </c>
      <c r="C4858" s="68" t="s">
        <v>468</v>
      </c>
      <c r="D4858" s="68" t="s">
        <v>271</v>
      </c>
      <c r="E4858" s="68" t="s">
        <v>531</v>
      </c>
      <c r="F4858" s="68" t="s">
        <v>360</v>
      </c>
      <c r="G4858" s="68" t="s">
        <v>77</v>
      </c>
      <c r="H4858" s="68" t="s">
        <v>273</v>
      </c>
      <c r="I4858" s="68" t="s">
        <v>655</v>
      </c>
      <c r="J4858" s="65">
        <v>6</v>
      </c>
      <c r="K4858" s="65">
        <v>13</v>
      </c>
      <c r="L4858" s="65">
        <v>425</v>
      </c>
      <c r="M4858" s="65" t="s">
        <v>379</v>
      </c>
    </row>
    <row r="4859" spans="1:13" ht="12.75" customHeight="1">
      <c r="A4859" s="65" t="str">
        <f>IF(ROW()=1,"KEY",IF(ISNA(VLOOKUP(B4859,車名対応マスタ!B:D,3,FALSE)),"",IF(VLOOKUP(B4859,車名対応マスタ!B:D,3,FALSE)="","",$D4859&amp;" "&amp;IF($G4859="9","J","O")&amp;" "&amp;$I4859&amp;" "&amp;IF($I4859&lt;=TEXT(★完成資料!$A$1,"yyyymm"),TEXT(★完成資料!$A$1,"yyyymm"),"999999")&amp; " " &amp; LEFT(F4859 &amp; "          ",10))))</f>
        <v xml:space="preserve">L O 202208 yyyy00 HV        </v>
      </c>
      <c r="B4859" s="68" t="s">
        <v>321</v>
      </c>
      <c r="C4859" s="68" t="s">
        <v>468</v>
      </c>
      <c r="D4859" s="68" t="s">
        <v>271</v>
      </c>
      <c r="E4859" s="68" t="s">
        <v>531</v>
      </c>
      <c r="F4859" s="68" t="s">
        <v>360</v>
      </c>
      <c r="G4859" s="68" t="s">
        <v>77</v>
      </c>
      <c r="H4859" s="68" t="s">
        <v>273</v>
      </c>
      <c r="I4859" s="68" t="s">
        <v>656</v>
      </c>
      <c r="J4859" s="65">
        <v>12</v>
      </c>
      <c r="K4859" s="65">
        <v>9</v>
      </c>
      <c r="L4859" s="65">
        <v>425</v>
      </c>
      <c r="M4859" s="65" t="s">
        <v>379</v>
      </c>
    </row>
    <row r="4860" spans="1:13" ht="12.75" customHeight="1">
      <c r="A4860" s="65" t="str">
        <f>IF(ROW()=1,"KEY",IF(ISNA(VLOOKUP(B4860,車名対応マスタ!B:D,3,FALSE)),"",IF(VLOOKUP(B4860,車名対応マスタ!B:D,3,FALSE)="","",$D4860&amp;" "&amp;IF($G4860="9","J","O")&amp;" "&amp;$I4860&amp;" "&amp;IF($I4860&lt;=TEXT(★完成資料!$A$1,"yyyymm"),TEXT(★完成資料!$A$1,"yyyymm"),"999999")&amp; " " &amp; LEFT(F4860 &amp; "          ",10))))</f>
        <v xml:space="preserve">L O 202209 yyyy00 HV        </v>
      </c>
      <c r="B4860" s="68" t="s">
        <v>321</v>
      </c>
      <c r="C4860" s="68" t="s">
        <v>468</v>
      </c>
      <c r="D4860" s="68" t="s">
        <v>271</v>
      </c>
      <c r="E4860" s="68" t="s">
        <v>531</v>
      </c>
      <c r="F4860" s="68" t="s">
        <v>360</v>
      </c>
      <c r="G4860" s="68" t="s">
        <v>77</v>
      </c>
      <c r="H4860" s="68" t="s">
        <v>273</v>
      </c>
      <c r="I4860" s="68" t="s">
        <v>657</v>
      </c>
      <c r="J4860" s="65">
        <v>13</v>
      </c>
      <c r="K4860" s="65">
        <v>19</v>
      </c>
      <c r="L4860" s="65">
        <v>425</v>
      </c>
      <c r="M4860" s="65" t="s">
        <v>379</v>
      </c>
    </row>
    <row r="4861" spans="1:13" ht="12.75" customHeight="1">
      <c r="A4861" s="65" t="str">
        <f>IF(ROW()=1,"KEY",IF(ISNA(VLOOKUP(B4861,車名対応マスタ!B:D,3,FALSE)),"",IF(VLOOKUP(B4861,車名対応マスタ!B:D,3,FALSE)="","",$D4861&amp;" "&amp;IF($G4861="9","J","O")&amp;" "&amp;$I4861&amp;" "&amp;IF($I4861&lt;=TEXT(★完成資料!$A$1,"yyyymm"),TEXT(★完成資料!$A$1,"yyyymm"),"999999")&amp; " " &amp; LEFT(F4861 &amp; "          ",10))))</f>
        <v xml:space="preserve">L O 202210 yyyy00 HV        </v>
      </c>
      <c r="B4861" s="68" t="s">
        <v>321</v>
      </c>
      <c r="C4861" s="68" t="s">
        <v>468</v>
      </c>
      <c r="D4861" s="68" t="s">
        <v>271</v>
      </c>
      <c r="E4861" s="68" t="s">
        <v>531</v>
      </c>
      <c r="F4861" s="68" t="s">
        <v>360</v>
      </c>
      <c r="G4861" s="68" t="s">
        <v>77</v>
      </c>
      <c r="H4861" s="68" t="s">
        <v>273</v>
      </c>
      <c r="I4861" s="68" t="s">
        <v>663</v>
      </c>
      <c r="J4861" s="65">
        <v>6</v>
      </c>
      <c r="K4861" s="65">
        <v>9</v>
      </c>
      <c r="L4861" s="65">
        <v>425</v>
      </c>
      <c r="M4861" s="65" t="s">
        <v>379</v>
      </c>
    </row>
    <row r="4862" spans="1:13" ht="12.75" customHeight="1">
      <c r="A4862" s="65" t="str">
        <f>IF(ROW()=1,"KEY",IF(ISNA(VLOOKUP(B4862,車名対応マスタ!B:D,3,FALSE)),"",IF(VLOOKUP(B4862,車名対応マスタ!B:D,3,FALSE)="","",$D4862&amp;" "&amp;IF($G4862="9","J","O")&amp;" "&amp;$I4862&amp;" "&amp;IF($I4862&lt;=TEXT(★完成資料!$A$1,"yyyymm"),TEXT(★完成資料!$A$1,"yyyymm"),"999999")&amp; " " &amp; LEFT(F4862 &amp; "          ",10))))</f>
        <v xml:space="preserve">L O 202201 yyyy00 HV        </v>
      </c>
      <c r="B4862" s="68" t="s">
        <v>321</v>
      </c>
      <c r="C4862" s="68" t="s">
        <v>468</v>
      </c>
      <c r="D4862" s="68" t="s">
        <v>271</v>
      </c>
      <c r="E4862" s="68" t="s">
        <v>531</v>
      </c>
      <c r="F4862" s="68" t="s">
        <v>360</v>
      </c>
      <c r="G4862" s="68" t="s">
        <v>77</v>
      </c>
      <c r="H4862" s="68" t="s">
        <v>273</v>
      </c>
      <c r="I4862" s="68" t="s">
        <v>639</v>
      </c>
      <c r="J4862" s="65">
        <v>7</v>
      </c>
      <c r="K4862" s="65">
        <v>5</v>
      </c>
      <c r="L4862" s="65">
        <v>429</v>
      </c>
      <c r="M4862" s="65" t="s">
        <v>380</v>
      </c>
    </row>
    <row r="4863" spans="1:13" ht="12.75" customHeight="1">
      <c r="A4863" s="65" t="str">
        <f>IF(ROW()=1,"KEY",IF(ISNA(VLOOKUP(B4863,車名対応マスタ!B:D,3,FALSE)),"",IF(VLOOKUP(B4863,車名対応マスタ!B:D,3,FALSE)="","",$D4863&amp;" "&amp;IF($G4863="9","J","O")&amp;" "&amp;$I4863&amp;" "&amp;IF($I4863&lt;=TEXT(★完成資料!$A$1,"yyyymm"),TEXT(★完成資料!$A$1,"yyyymm"),"999999")&amp; " " &amp; LEFT(F4863 &amp; "          ",10))))</f>
        <v xml:space="preserve">L O 202202 yyyy00 HV        </v>
      </c>
      <c r="B4863" s="68" t="s">
        <v>321</v>
      </c>
      <c r="C4863" s="68" t="s">
        <v>468</v>
      </c>
      <c r="D4863" s="68" t="s">
        <v>271</v>
      </c>
      <c r="E4863" s="68" t="s">
        <v>531</v>
      </c>
      <c r="F4863" s="68" t="s">
        <v>360</v>
      </c>
      <c r="G4863" s="68" t="s">
        <v>77</v>
      </c>
      <c r="H4863" s="68" t="s">
        <v>273</v>
      </c>
      <c r="I4863" s="68" t="s">
        <v>640</v>
      </c>
      <c r="J4863" s="65">
        <v>4</v>
      </c>
      <c r="K4863" s="65">
        <v>3</v>
      </c>
      <c r="L4863" s="65">
        <v>429</v>
      </c>
      <c r="M4863" s="65" t="s">
        <v>380</v>
      </c>
    </row>
    <row r="4864" spans="1:13" ht="12.75" customHeight="1">
      <c r="A4864" s="65" t="str">
        <f>IF(ROW()=1,"KEY",IF(ISNA(VLOOKUP(B4864,車名対応マスタ!B:D,3,FALSE)),"",IF(VLOOKUP(B4864,車名対応マスタ!B:D,3,FALSE)="","",$D4864&amp;" "&amp;IF($G4864="9","J","O")&amp;" "&amp;$I4864&amp;" "&amp;IF($I4864&lt;=TEXT(★完成資料!$A$1,"yyyymm"),TEXT(★完成資料!$A$1,"yyyymm"),"999999")&amp; " " &amp; LEFT(F4864 &amp; "          ",10))))</f>
        <v xml:space="preserve">L O 202203 yyyy00 HV        </v>
      </c>
      <c r="B4864" s="68" t="s">
        <v>321</v>
      </c>
      <c r="C4864" s="68" t="s">
        <v>468</v>
      </c>
      <c r="D4864" s="68" t="s">
        <v>271</v>
      </c>
      <c r="E4864" s="68" t="s">
        <v>531</v>
      </c>
      <c r="F4864" s="68" t="s">
        <v>360</v>
      </c>
      <c r="G4864" s="68" t="s">
        <v>77</v>
      </c>
      <c r="H4864" s="68" t="s">
        <v>273</v>
      </c>
      <c r="I4864" s="68" t="s">
        <v>641</v>
      </c>
      <c r="J4864" s="65">
        <v>6</v>
      </c>
      <c r="K4864" s="65">
        <v>5</v>
      </c>
      <c r="L4864" s="65">
        <v>429</v>
      </c>
      <c r="M4864" s="65" t="s">
        <v>380</v>
      </c>
    </row>
    <row r="4865" spans="1:13" ht="12.75" customHeight="1">
      <c r="A4865" s="65" t="str">
        <f>IF(ROW()=1,"KEY",IF(ISNA(VLOOKUP(B4865,車名対応マスタ!B:D,3,FALSE)),"",IF(VLOOKUP(B4865,車名対応マスタ!B:D,3,FALSE)="","",$D4865&amp;" "&amp;IF($G4865="9","J","O")&amp;" "&amp;$I4865&amp;" "&amp;IF($I4865&lt;=TEXT(★完成資料!$A$1,"yyyymm"),TEXT(★完成資料!$A$1,"yyyymm"),"999999")&amp; " " &amp; LEFT(F4865 &amp; "          ",10))))</f>
        <v xml:space="preserve">L O 202205 yyyy00 HV        </v>
      </c>
      <c r="B4865" s="68" t="s">
        <v>321</v>
      </c>
      <c r="C4865" s="68" t="s">
        <v>468</v>
      </c>
      <c r="D4865" s="68" t="s">
        <v>271</v>
      </c>
      <c r="E4865" s="68" t="s">
        <v>531</v>
      </c>
      <c r="F4865" s="68" t="s">
        <v>360</v>
      </c>
      <c r="G4865" s="68" t="s">
        <v>77</v>
      </c>
      <c r="H4865" s="68" t="s">
        <v>273</v>
      </c>
      <c r="I4865" s="68" t="s">
        <v>647</v>
      </c>
      <c r="J4865" s="65">
        <v>2</v>
      </c>
      <c r="K4865" s="65">
        <v>3</v>
      </c>
      <c r="L4865" s="65">
        <v>429</v>
      </c>
      <c r="M4865" s="65" t="s">
        <v>380</v>
      </c>
    </row>
    <row r="4866" spans="1:13" ht="12.75" customHeight="1">
      <c r="A4866" s="65" t="str">
        <f>IF(ROW()=1,"KEY",IF(ISNA(VLOOKUP(B4866,車名対応マスタ!B:D,3,FALSE)),"",IF(VLOOKUP(B4866,車名対応マスタ!B:D,3,FALSE)="","",$D4866&amp;" "&amp;IF($G4866="9","J","O")&amp;" "&amp;$I4866&amp;" "&amp;IF($I4866&lt;=TEXT(★完成資料!$A$1,"yyyymm"),TEXT(★完成資料!$A$1,"yyyymm"),"999999")&amp; " " &amp; LEFT(F4866 &amp; "          ",10))))</f>
        <v xml:space="preserve">L O 202206 yyyy00 HV        </v>
      </c>
      <c r="B4866" s="68" t="s">
        <v>321</v>
      </c>
      <c r="C4866" s="68" t="s">
        <v>468</v>
      </c>
      <c r="D4866" s="68" t="s">
        <v>271</v>
      </c>
      <c r="E4866" s="68" t="s">
        <v>531</v>
      </c>
      <c r="F4866" s="68" t="s">
        <v>360</v>
      </c>
      <c r="G4866" s="68" t="s">
        <v>77</v>
      </c>
      <c r="H4866" s="68" t="s">
        <v>273</v>
      </c>
      <c r="I4866" s="68" t="s">
        <v>652</v>
      </c>
      <c r="J4866" s="65">
        <v>4</v>
      </c>
      <c r="K4866" s="65">
        <v>5</v>
      </c>
      <c r="L4866" s="65">
        <v>429</v>
      </c>
      <c r="M4866" s="65" t="s">
        <v>380</v>
      </c>
    </row>
    <row r="4867" spans="1:13" ht="12.75" customHeight="1">
      <c r="A4867" s="65" t="str">
        <f>IF(ROW()=1,"KEY",IF(ISNA(VLOOKUP(B4867,車名対応マスタ!B:D,3,FALSE)),"",IF(VLOOKUP(B4867,車名対応マスタ!B:D,3,FALSE)="","",$D4867&amp;" "&amp;IF($G4867="9","J","O")&amp;" "&amp;$I4867&amp;" "&amp;IF($I4867&lt;=TEXT(★完成資料!$A$1,"yyyymm"),TEXT(★完成資料!$A$1,"yyyymm"),"999999")&amp; " " &amp; LEFT(F4867 &amp; "          ",10))))</f>
        <v xml:space="preserve">L O 202207 yyyy00 HV        </v>
      </c>
      <c r="B4867" s="68" t="s">
        <v>321</v>
      </c>
      <c r="C4867" s="68" t="s">
        <v>468</v>
      </c>
      <c r="D4867" s="68" t="s">
        <v>271</v>
      </c>
      <c r="E4867" s="68" t="s">
        <v>531</v>
      </c>
      <c r="F4867" s="68" t="s">
        <v>360</v>
      </c>
      <c r="G4867" s="68" t="s">
        <v>77</v>
      </c>
      <c r="H4867" s="68" t="s">
        <v>273</v>
      </c>
      <c r="I4867" s="68" t="s">
        <v>655</v>
      </c>
      <c r="J4867" s="65">
        <v>5</v>
      </c>
      <c r="K4867" s="65">
        <v>0</v>
      </c>
      <c r="L4867" s="65">
        <v>429</v>
      </c>
      <c r="M4867" s="65" t="s">
        <v>380</v>
      </c>
    </row>
    <row r="4868" spans="1:13" ht="12.75" customHeight="1">
      <c r="A4868" s="65" t="str">
        <f>IF(ROW()=1,"KEY",IF(ISNA(VLOOKUP(B4868,車名対応マスタ!B:D,3,FALSE)),"",IF(VLOOKUP(B4868,車名対応マスタ!B:D,3,FALSE)="","",$D4868&amp;" "&amp;IF($G4868="9","J","O")&amp;" "&amp;$I4868&amp;" "&amp;IF($I4868&lt;=TEXT(★完成資料!$A$1,"yyyymm"),TEXT(★完成資料!$A$1,"yyyymm"),"999999")&amp; " " &amp; LEFT(F4868 &amp; "          ",10))))</f>
        <v xml:space="preserve">L O 202208 yyyy00 HV        </v>
      </c>
      <c r="B4868" s="68" t="s">
        <v>321</v>
      </c>
      <c r="C4868" s="68" t="s">
        <v>468</v>
      </c>
      <c r="D4868" s="68" t="s">
        <v>271</v>
      </c>
      <c r="E4868" s="68" t="s">
        <v>531</v>
      </c>
      <c r="F4868" s="68" t="s">
        <v>360</v>
      </c>
      <c r="G4868" s="68" t="s">
        <v>77</v>
      </c>
      <c r="H4868" s="68" t="s">
        <v>273</v>
      </c>
      <c r="I4868" s="68" t="s">
        <v>656</v>
      </c>
      <c r="J4868" s="65">
        <v>1</v>
      </c>
      <c r="K4868" s="65">
        <v>0</v>
      </c>
      <c r="L4868" s="65">
        <v>429</v>
      </c>
      <c r="M4868" s="65" t="s">
        <v>380</v>
      </c>
    </row>
    <row r="4869" spans="1:13" ht="12.75" customHeight="1">
      <c r="A4869" s="65" t="str">
        <f>IF(ROW()=1,"KEY",IF(ISNA(VLOOKUP(B4869,車名対応マスタ!B:D,3,FALSE)),"",IF(VLOOKUP(B4869,車名対応マスタ!B:D,3,FALSE)="","",$D4869&amp;" "&amp;IF($G4869="9","J","O")&amp;" "&amp;$I4869&amp;" "&amp;IF($I4869&lt;=TEXT(★完成資料!$A$1,"yyyymm"),TEXT(★完成資料!$A$1,"yyyymm"),"999999")&amp; " " &amp; LEFT(F4869 &amp; "          ",10))))</f>
        <v xml:space="preserve">L O 202209 yyyy00 HV        </v>
      </c>
      <c r="B4869" s="68" t="s">
        <v>321</v>
      </c>
      <c r="C4869" s="68" t="s">
        <v>468</v>
      </c>
      <c r="D4869" s="68" t="s">
        <v>271</v>
      </c>
      <c r="E4869" s="68" t="s">
        <v>531</v>
      </c>
      <c r="F4869" s="68" t="s">
        <v>360</v>
      </c>
      <c r="G4869" s="68" t="s">
        <v>77</v>
      </c>
      <c r="H4869" s="68" t="s">
        <v>273</v>
      </c>
      <c r="I4869" s="68" t="s">
        <v>657</v>
      </c>
      <c r="J4869" s="65">
        <v>6</v>
      </c>
      <c r="K4869" s="65">
        <v>2</v>
      </c>
      <c r="L4869" s="65">
        <v>429</v>
      </c>
      <c r="M4869" s="65" t="s">
        <v>380</v>
      </c>
    </row>
    <row r="4870" spans="1:13" ht="12.75" customHeight="1">
      <c r="A4870" s="65" t="str">
        <f>IF(ROW()=1,"KEY",IF(ISNA(VLOOKUP(B4870,車名対応マスタ!B:D,3,FALSE)),"",IF(VLOOKUP(B4870,車名対応マスタ!B:D,3,FALSE)="","",$D4870&amp;" "&amp;IF($G4870="9","J","O")&amp;" "&amp;$I4870&amp;" "&amp;IF($I4870&lt;=TEXT(★完成資料!$A$1,"yyyymm"),TEXT(★完成資料!$A$1,"yyyymm"),"999999")&amp; " " &amp; LEFT(F4870 &amp; "          ",10))))</f>
        <v xml:space="preserve">L O 202210 yyyy00 HV        </v>
      </c>
      <c r="B4870" s="68" t="s">
        <v>321</v>
      </c>
      <c r="C4870" s="68" t="s">
        <v>468</v>
      </c>
      <c r="D4870" s="68" t="s">
        <v>271</v>
      </c>
      <c r="E4870" s="68" t="s">
        <v>531</v>
      </c>
      <c r="F4870" s="68" t="s">
        <v>360</v>
      </c>
      <c r="G4870" s="68" t="s">
        <v>77</v>
      </c>
      <c r="H4870" s="68" t="s">
        <v>273</v>
      </c>
      <c r="I4870" s="68" t="s">
        <v>663</v>
      </c>
      <c r="J4870" s="65">
        <v>2</v>
      </c>
      <c r="K4870" s="65">
        <v>3</v>
      </c>
      <c r="L4870" s="65">
        <v>429</v>
      </c>
      <c r="M4870" s="65" t="s">
        <v>380</v>
      </c>
    </row>
    <row r="4871" spans="1:13" ht="12.75" customHeight="1">
      <c r="A4871" s="65" t="str">
        <f>IF(ROW()=1,"KEY",IF(ISNA(VLOOKUP(B4871,車名対応マスタ!B:D,3,FALSE)),"",IF(VLOOKUP(B4871,車名対応マスタ!B:D,3,FALSE)="","",$D4871&amp;" "&amp;IF($G4871="9","J","O")&amp;" "&amp;$I4871&amp;" "&amp;IF($I4871&lt;=TEXT(★完成資料!$A$1,"yyyymm"),TEXT(★完成資料!$A$1,"yyyymm"),"999999")&amp; " " &amp; LEFT(F4871 &amp; "          ",10))))</f>
        <v xml:space="preserve">L O 202201 yyyy00 HV        </v>
      </c>
      <c r="B4871" s="68" t="s">
        <v>321</v>
      </c>
      <c r="C4871" s="68" t="s">
        <v>468</v>
      </c>
      <c r="D4871" s="68" t="s">
        <v>271</v>
      </c>
      <c r="E4871" s="68" t="s">
        <v>531</v>
      </c>
      <c r="F4871" s="68" t="s">
        <v>360</v>
      </c>
      <c r="G4871" s="68" t="s">
        <v>77</v>
      </c>
      <c r="H4871" s="68" t="s">
        <v>273</v>
      </c>
      <c r="I4871" s="68" t="s">
        <v>639</v>
      </c>
      <c r="J4871" s="65">
        <v>4</v>
      </c>
      <c r="K4871" s="65">
        <v>3</v>
      </c>
      <c r="L4871" s="65">
        <v>409</v>
      </c>
      <c r="M4871" s="65" t="s">
        <v>281</v>
      </c>
    </row>
    <row r="4872" spans="1:13" ht="12.75" customHeight="1">
      <c r="A4872" s="65" t="str">
        <f>IF(ROW()=1,"KEY",IF(ISNA(VLOOKUP(B4872,車名対応マスタ!B:D,3,FALSE)),"",IF(VLOOKUP(B4872,車名対応マスタ!B:D,3,FALSE)="","",$D4872&amp;" "&amp;IF($G4872="9","J","O")&amp;" "&amp;$I4872&amp;" "&amp;IF($I4872&lt;=TEXT(★完成資料!$A$1,"yyyymm"),TEXT(★完成資料!$A$1,"yyyymm"),"999999")&amp; " " &amp; LEFT(F4872 &amp; "          ",10))))</f>
        <v xml:space="preserve">L O 202202 yyyy00 HV        </v>
      </c>
      <c r="B4872" s="68" t="s">
        <v>321</v>
      </c>
      <c r="C4872" s="68" t="s">
        <v>468</v>
      </c>
      <c r="D4872" s="68" t="s">
        <v>271</v>
      </c>
      <c r="E4872" s="68" t="s">
        <v>531</v>
      </c>
      <c r="F4872" s="68" t="s">
        <v>360</v>
      </c>
      <c r="G4872" s="68" t="s">
        <v>77</v>
      </c>
      <c r="H4872" s="68" t="s">
        <v>273</v>
      </c>
      <c r="I4872" s="68" t="s">
        <v>640</v>
      </c>
      <c r="K4872" s="65">
        <v>2</v>
      </c>
      <c r="L4872" s="65">
        <v>409</v>
      </c>
      <c r="M4872" s="65" t="s">
        <v>281</v>
      </c>
    </row>
    <row r="4873" spans="1:13" ht="12.75" customHeight="1">
      <c r="A4873" s="65" t="str">
        <f>IF(ROW()=1,"KEY",IF(ISNA(VLOOKUP(B4873,車名対応マスタ!B:D,3,FALSE)),"",IF(VLOOKUP(B4873,車名対応マスタ!B:D,3,FALSE)="","",$D4873&amp;" "&amp;IF($G4873="9","J","O")&amp;" "&amp;$I4873&amp;" "&amp;IF($I4873&lt;=TEXT(★完成資料!$A$1,"yyyymm"),TEXT(★完成資料!$A$1,"yyyymm"),"999999")&amp; " " &amp; LEFT(F4873 &amp; "          ",10))))</f>
        <v xml:space="preserve">L O 202203 yyyy00 HV        </v>
      </c>
      <c r="B4873" s="68" t="s">
        <v>321</v>
      </c>
      <c r="C4873" s="68" t="s">
        <v>468</v>
      </c>
      <c r="D4873" s="68" t="s">
        <v>271</v>
      </c>
      <c r="E4873" s="68" t="s">
        <v>531</v>
      </c>
      <c r="F4873" s="68" t="s">
        <v>360</v>
      </c>
      <c r="G4873" s="68" t="s">
        <v>77</v>
      </c>
      <c r="H4873" s="68" t="s">
        <v>273</v>
      </c>
      <c r="I4873" s="68" t="s">
        <v>641</v>
      </c>
      <c r="K4873" s="65">
        <v>3</v>
      </c>
      <c r="L4873" s="65">
        <v>409</v>
      </c>
      <c r="M4873" s="65" t="s">
        <v>281</v>
      </c>
    </row>
    <row r="4874" spans="1:13" ht="12.75" customHeight="1">
      <c r="A4874" s="65" t="str">
        <f>IF(ROW()=1,"KEY",IF(ISNA(VLOOKUP(B4874,車名対応マスタ!B:D,3,FALSE)),"",IF(VLOOKUP(B4874,車名対応マスタ!B:D,3,FALSE)="","",$D4874&amp;" "&amp;IF($G4874="9","J","O")&amp;" "&amp;$I4874&amp;" "&amp;IF($I4874&lt;=TEXT(★完成資料!$A$1,"yyyymm"),TEXT(★完成資料!$A$1,"yyyymm"),"999999")&amp; " " &amp; LEFT(F4874 &amp; "          ",10))))</f>
        <v xml:space="preserve">L O 202204 yyyy00 HV        </v>
      </c>
      <c r="B4874" s="68" t="s">
        <v>321</v>
      </c>
      <c r="C4874" s="68" t="s">
        <v>468</v>
      </c>
      <c r="D4874" s="68" t="s">
        <v>271</v>
      </c>
      <c r="E4874" s="68" t="s">
        <v>531</v>
      </c>
      <c r="F4874" s="68" t="s">
        <v>360</v>
      </c>
      <c r="G4874" s="68" t="s">
        <v>77</v>
      </c>
      <c r="H4874" s="68" t="s">
        <v>273</v>
      </c>
      <c r="I4874" s="68" t="s">
        <v>642</v>
      </c>
      <c r="K4874" s="65">
        <v>4</v>
      </c>
      <c r="L4874" s="65">
        <v>409</v>
      </c>
      <c r="M4874" s="65" t="s">
        <v>281</v>
      </c>
    </row>
    <row r="4875" spans="1:13" ht="12.75" customHeight="1">
      <c r="A4875" s="65" t="str">
        <f>IF(ROW()=1,"KEY",IF(ISNA(VLOOKUP(B4875,車名対応マスタ!B:D,3,FALSE)),"",IF(VLOOKUP(B4875,車名対応マスタ!B:D,3,FALSE)="","",$D4875&amp;" "&amp;IF($G4875="9","J","O")&amp;" "&amp;$I4875&amp;" "&amp;IF($I4875&lt;=TEXT(★完成資料!$A$1,"yyyymm"),TEXT(★完成資料!$A$1,"yyyymm"),"999999")&amp; " " &amp; LEFT(F4875 &amp; "          ",10))))</f>
        <v xml:space="preserve">L O 202205 yyyy00 HV        </v>
      </c>
      <c r="B4875" s="68" t="s">
        <v>321</v>
      </c>
      <c r="C4875" s="68" t="s">
        <v>468</v>
      </c>
      <c r="D4875" s="68" t="s">
        <v>271</v>
      </c>
      <c r="E4875" s="68" t="s">
        <v>531</v>
      </c>
      <c r="F4875" s="68" t="s">
        <v>360</v>
      </c>
      <c r="G4875" s="68" t="s">
        <v>77</v>
      </c>
      <c r="H4875" s="68" t="s">
        <v>273</v>
      </c>
      <c r="I4875" s="68" t="s">
        <v>647</v>
      </c>
      <c r="J4875" s="65">
        <v>0</v>
      </c>
      <c r="K4875" s="65">
        <v>1</v>
      </c>
      <c r="L4875" s="65">
        <v>409</v>
      </c>
      <c r="M4875" s="65" t="s">
        <v>281</v>
      </c>
    </row>
    <row r="4876" spans="1:13" ht="12.75" customHeight="1">
      <c r="A4876" s="65" t="str">
        <f>IF(ROW()=1,"KEY",IF(ISNA(VLOOKUP(B4876,車名対応マスタ!B:D,3,FALSE)),"",IF(VLOOKUP(B4876,車名対応マスタ!B:D,3,FALSE)="","",$D4876&amp;" "&amp;IF($G4876="9","J","O")&amp;" "&amp;$I4876&amp;" "&amp;IF($I4876&lt;=TEXT(★完成資料!$A$1,"yyyymm"),TEXT(★完成資料!$A$1,"yyyymm"),"999999")&amp; " " &amp; LEFT(F4876 &amp; "          ",10))))</f>
        <v xml:space="preserve">L O 202206 yyyy00 HV        </v>
      </c>
      <c r="B4876" s="68" t="s">
        <v>321</v>
      </c>
      <c r="C4876" s="68" t="s">
        <v>468</v>
      </c>
      <c r="D4876" s="68" t="s">
        <v>271</v>
      </c>
      <c r="E4876" s="68" t="s">
        <v>531</v>
      </c>
      <c r="F4876" s="68" t="s">
        <v>360</v>
      </c>
      <c r="G4876" s="68" t="s">
        <v>77</v>
      </c>
      <c r="H4876" s="68" t="s">
        <v>273</v>
      </c>
      <c r="I4876" s="68" t="s">
        <v>652</v>
      </c>
      <c r="K4876" s="65">
        <v>1</v>
      </c>
      <c r="L4876" s="65">
        <v>409</v>
      </c>
      <c r="M4876" s="65" t="s">
        <v>281</v>
      </c>
    </row>
    <row r="4877" spans="1:13" ht="12.75" customHeight="1">
      <c r="A4877" s="65" t="str">
        <f>IF(ROW()=1,"KEY",IF(ISNA(VLOOKUP(B4877,車名対応マスタ!B:D,3,FALSE)),"",IF(VLOOKUP(B4877,車名対応マスタ!B:D,3,FALSE)="","",$D4877&amp;" "&amp;IF($G4877="9","J","O")&amp;" "&amp;$I4877&amp;" "&amp;IF($I4877&lt;=TEXT(★完成資料!$A$1,"yyyymm"),TEXT(★完成資料!$A$1,"yyyymm"),"999999")&amp; " " &amp; LEFT(F4877 &amp; "          ",10))))</f>
        <v xml:space="preserve">L O 202207 yyyy00 HV        </v>
      </c>
      <c r="B4877" s="68" t="s">
        <v>321</v>
      </c>
      <c r="C4877" s="68" t="s">
        <v>468</v>
      </c>
      <c r="D4877" s="68" t="s">
        <v>271</v>
      </c>
      <c r="E4877" s="68" t="s">
        <v>531</v>
      </c>
      <c r="F4877" s="68" t="s">
        <v>360</v>
      </c>
      <c r="G4877" s="68" t="s">
        <v>77</v>
      </c>
      <c r="H4877" s="68" t="s">
        <v>273</v>
      </c>
      <c r="I4877" s="68" t="s">
        <v>655</v>
      </c>
      <c r="J4877" s="65">
        <v>2</v>
      </c>
      <c r="K4877" s="65">
        <v>2</v>
      </c>
      <c r="L4877" s="65">
        <v>409</v>
      </c>
      <c r="M4877" s="65" t="s">
        <v>281</v>
      </c>
    </row>
    <row r="4878" spans="1:13" ht="12.75" customHeight="1">
      <c r="A4878" s="65" t="str">
        <f>IF(ROW()=1,"KEY",IF(ISNA(VLOOKUP(B4878,車名対応マスタ!B:D,3,FALSE)),"",IF(VLOOKUP(B4878,車名対応マスタ!B:D,3,FALSE)="","",$D4878&amp;" "&amp;IF($G4878="9","J","O")&amp;" "&amp;$I4878&amp;" "&amp;IF($I4878&lt;=TEXT(★完成資料!$A$1,"yyyymm"),TEXT(★完成資料!$A$1,"yyyymm"),"999999")&amp; " " &amp; LEFT(F4878 &amp; "          ",10))))</f>
        <v xml:space="preserve">L O 202208 yyyy00 HV        </v>
      </c>
      <c r="B4878" s="68" t="s">
        <v>321</v>
      </c>
      <c r="C4878" s="68" t="s">
        <v>468</v>
      </c>
      <c r="D4878" s="68" t="s">
        <v>271</v>
      </c>
      <c r="E4878" s="68" t="s">
        <v>531</v>
      </c>
      <c r="F4878" s="68" t="s">
        <v>360</v>
      </c>
      <c r="G4878" s="68" t="s">
        <v>77</v>
      </c>
      <c r="H4878" s="68" t="s">
        <v>273</v>
      </c>
      <c r="I4878" s="68" t="s">
        <v>656</v>
      </c>
      <c r="K4878" s="65">
        <v>2</v>
      </c>
      <c r="L4878" s="65">
        <v>409</v>
      </c>
      <c r="M4878" s="65" t="s">
        <v>281</v>
      </c>
    </row>
    <row r="4879" spans="1:13" ht="12.75" customHeight="1">
      <c r="A4879" s="65" t="str">
        <f>IF(ROW()=1,"KEY",IF(ISNA(VLOOKUP(B4879,車名対応マスタ!B:D,3,FALSE)),"",IF(VLOOKUP(B4879,車名対応マスタ!B:D,3,FALSE)="","",$D4879&amp;" "&amp;IF($G4879="9","J","O")&amp;" "&amp;$I4879&amp;" "&amp;IF($I4879&lt;=TEXT(★完成資料!$A$1,"yyyymm"),TEXT(★完成資料!$A$1,"yyyymm"),"999999")&amp; " " &amp; LEFT(F4879 &amp; "          ",10))))</f>
        <v xml:space="preserve">L O 202209 yyyy00 HV        </v>
      </c>
      <c r="B4879" s="68" t="s">
        <v>321</v>
      </c>
      <c r="C4879" s="68" t="s">
        <v>468</v>
      </c>
      <c r="D4879" s="68" t="s">
        <v>271</v>
      </c>
      <c r="E4879" s="68" t="s">
        <v>531</v>
      </c>
      <c r="F4879" s="68" t="s">
        <v>360</v>
      </c>
      <c r="G4879" s="68" t="s">
        <v>77</v>
      </c>
      <c r="H4879" s="68" t="s">
        <v>273</v>
      </c>
      <c r="I4879" s="68" t="s">
        <v>657</v>
      </c>
      <c r="K4879" s="65">
        <v>2</v>
      </c>
      <c r="L4879" s="65">
        <v>409</v>
      </c>
      <c r="M4879" s="65" t="s">
        <v>281</v>
      </c>
    </row>
    <row r="4880" spans="1:13" ht="12.75" customHeight="1">
      <c r="A4880" s="65" t="str">
        <f>IF(ROW()=1,"KEY",IF(ISNA(VLOOKUP(B4880,車名対応マスタ!B:D,3,FALSE)),"",IF(VLOOKUP(B4880,車名対応マスタ!B:D,3,FALSE)="","",$D4880&amp;" "&amp;IF($G4880="9","J","O")&amp;" "&amp;$I4880&amp;" "&amp;IF($I4880&lt;=TEXT(★完成資料!$A$1,"yyyymm"),TEXT(★完成資料!$A$1,"yyyymm"),"999999")&amp; " " &amp; LEFT(F4880 &amp; "          ",10))))</f>
        <v xml:space="preserve">L O 202201 yyyy00 HV        </v>
      </c>
      <c r="B4880" s="68" t="s">
        <v>321</v>
      </c>
      <c r="C4880" s="68" t="s">
        <v>468</v>
      </c>
      <c r="D4880" s="68" t="s">
        <v>271</v>
      </c>
      <c r="E4880" s="68" t="s">
        <v>531</v>
      </c>
      <c r="F4880" s="68" t="s">
        <v>360</v>
      </c>
      <c r="G4880" s="68" t="s">
        <v>77</v>
      </c>
      <c r="H4880" s="68" t="s">
        <v>273</v>
      </c>
      <c r="I4880" s="68" t="s">
        <v>639</v>
      </c>
      <c r="J4880" s="65">
        <v>5</v>
      </c>
      <c r="K4880" s="65">
        <v>14</v>
      </c>
      <c r="L4880" s="65">
        <v>423</v>
      </c>
      <c r="M4880" s="65" t="s">
        <v>381</v>
      </c>
    </row>
    <row r="4881" spans="1:13" ht="12.75" customHeight="1">
      <c r="A4881" s="65" t="str">
        <f>IF(ROW()=1,"KEY",IF(ISNA(VLOOKUP(B4881,車名対応マスタ!B:D,3,FALSE)),"",IF(VLOOKUP(B4881,車名対応マスタ!B:D,3,FALSE)="","",$D4881&amp;" "&amp;IF($G4881="9","J","O")&amp;" "&amp;$I4881&amp;" "&amp;IF($I4881&lt;=TEXT(★完成資料!$A$1,"yyyymm"),TEXT(★完成資料!$A$1,"yyyymm"),"999999")&amp; " " &amp; LEFT(F4881 &amp; "          ",10))))</f>
        <v xml:space="preserve">L O 202202 yyyy00 HV        </v>
      </c>
      <c r="B4881" s="68" t="s">
        <v>321</v>
      </c>
      <c r="C4881" s="68" t="s">
        <v>468</v>
      </c>
      <c r="D4881" s="68" t="s">
        <v>271</v>
      </c>
      <c r="E4881" s="68" t="s">
        <v>531</v>
      </c>
      <c r="F4881" s="68" t="s">
        <v>360</v>
      </c>
      <c r="G4881" s="68" t="s">
        <v>77</v>
      </c>
      <c r="H4881" s="68" t="s">
        <v>273</v>
      </c>
      <c r="I4881" s="68" t="s">
        <v>640</v>
      </c>
      <c r="J4881" s="65">
        <v>11</v>
      </c>
      <c r="K4881" s="65">
        <v>4</v>
      </c>
      <c r="L4881" s="65">
        <v>423</v>
      </c>
      <c r="M4881" s="65" t="s">
        <v>381</v>
      </c>
    </row>
    <row r="4882" spans="1:13" ht="12.75" customHeight="1">
      <c r="A4882" s="65" t="str">
        <f>IF(ROW()=1,"KEY",IF(ISNA(VLOOKUP(B4882,車名対応マスタ!B:D,3,FALSE)),"",IF(VLOOKUP(B4882,車名対応マスタ!B:D,3,FALSE)="","",$D4882&amp;" "&amp;IF($G4882="9","J","O")&amp;" "&amp;$I4882&amp;" "&amp;IF($I4882&lt;=TEXT(★完成資料!$A$1,"yyyymm"),TEXT(★完成資料!$A$1,"yyyymm"),"999999")&amp; " " &amp; LEFT(F4882 &amp; "          ",10))))</f>
        <v xml:space="preserve">L O 202203 yyyy00 HV        </v>
      </c>
      <c r="B4882" s="68" t="s">
        <v>321</v>
      </c>
      <c r="C4882" s="68" t="s">
        <v>468</v>
      </c>
      <c r="D4882" s="68" t="s">
        <v>271</v>
      </c>
      <c r="E4882" s="68" t="s">
        <v>531</v>
      </c>
      <c r="F4882" s="68" t="s">
        <v>360</v>
      </c>
      <c r="G4882" s="68" t="s">
        <v>77</v>
      </c>
      <c r="H4882" s="68" t="s">
        <v>273</v>
      </c>
      <c r="I4882" s="68" t="s">
        <v>641</v>
      </c>
      <c r="J4882" s="65">
        <v>8</v>
      </c>
      <c r="K4882" s="65">
        <v>4</v>
      </c>
      <c r="L4882" s="65">
        <v>423</v>
      </c>
      <c r="M4882" s="65" t="s">
        <v>381</v>
      </c>
    </row>
    <row r="4883" spans="1:13" ht="12.75" customHeight="1">
      <c r="A4883" s="65" t="str">
        <f>IF(ROW()=1,"KEY",IF(ISNA(VLOOKUP(B4883,車名対応マスタ!B:D,3,FALSE)),"",IF(VLOOKUP(B4883,車名対応マスタ!B:D,3,FALSE)="","",$D4883&amp;" "&amp;IF($G4883="9","J","O")&amp;" "&amp;$I4883&amp;" "&amp;IF($I4883&lt;=TEXT(★完成資料!$A$1,"yyyymm"),TEXT(★完成資料!$A$1,"yyyymm"),"999999")&amp; " " &amp; LEFT(F4883 &amp; "          ",10))))</f>
        <v xml:space="preserve">L O 202204 yyyy00 HV        </v>
      </c>
      <c r="B4883" s="68" t="s">
        <v>321</v>
      </c>
      <c r="C4883" s="68" t="s">
        <v>468</v>
      </c>
      <c r="D4883" s="68" t="s">
        <v>271</v>
      </c>
      <c r="E4883" s="68" t="s">
        <v>531</v>
      </c>
      <c r="F4883" s="68" t="s">
        <v>360</v>
      </c>
      <c r="G4883" s="68" t="s">
        <v>77</v>
      </c>
      <c r="H4883" s="68" t="s">
        <v>273</v>
      </c>
      <c r="I4883" s="68" t="s">
        <v>642</v>
      </c>
      <c r="J4883" s="65">
        <v>6</v>
      </c>
      <c r="K4883" s="65">
        <v>5</v>
      </c>
      <c r="L4883" s="65">
        <v>423</v>
      </c>
      <c r="M4883" s="65" t="s">
        <v>381</v>
      </c>
    </row>
    <row r="4884" spans="1:13" ht="12.75" customHeight="1">
      <c r="A4884" s="65" t="str">
        <f>IF(ROW()=1,"KEY",IF(ISNA(VLOOKUP(B4884,車名対応マスタ!B:D,3,FALSE)),"",IF(VLOOKUP(B4884,車名対応マスタ!B:D,3,FALSE)="","",$D4884&amp;" "&amp;IF($G4884="9","J","O")&amp;" "&amp;$I4884&amp;" "&amp;IF($I4884&lt;=TEXT(★完成資料!$A$1,"yyyymm"),TEXT(★完成資料!$A$1,"yyyymm"),"999999")&amp; " " &amp; LEFT(F4884 &amp; "          ",10))))</f>
        <v xml:space="preserve">L O 202205 yyyy00 HV        </v>
      </c>
      <c r="B4884" s="68" t="s">
        <v>321</v>
      </c>
      <c r="C4884" s="68" t="s">
        <v>468</v>
      </c>
      <c r="D4884" s="68" t="s">
        <v>271</v>
      </c>
      <c r="E4884" s="68" t="s">
        <v>531</v>
      </c>
      <c r="F4884" s="68" t="s">
        <v>360</v>
      </c>
      <c r="G4884" s="68" t="s">
        <v>77</v>
      </c>
      <c r="H4884" s="68" t="s">
        <v>273</v>
      </c>
      <c r="I4884" s="68" t="s">
        <v>647</v>
      </c>
      <c r="J4884" s="65">
        <v>6</v>
      </c>
      <c r="K4884" s="65">
        <v>11</v>
      </c>
      <c r="L4884" s="65">
        <v>423</v>
      </c>
      <c r="M4884" s="65" t="s">
        <v>381</v>
      </c>
    </row>
    <row r="4885" spans="1:13" ht="12.75" customHeight="1">
      <c r="A4885" s="65" t="str">
        <f>IF(ROW()=1,"KEY",IF(ISNA(VLOOKUP(B4885,車名対応マスタ!B:D,3,FALSE)),"",IF(VLOOKUP(B4885,車名対応マスタ!B:D,3,FALSE)="","",$D4885&amp;" "&amp;IF($G4885="9","J","O")&amp;" "&amp;$I4885&amp;" "&amp;IF($I4885&lt;=TEXT(★完成資料!$A$1,"yyyymm"),TEXT(★完成資料!$A$1,"yyyymm"),"999999")&amp; " " &amp; LEFT(F4885 &amp; "          ",10))))</f>
        <v xml:space="preserve">L O 202206 yyyy00 HV        </v>
      </c>
      <c r="B4885" s="68" t="s">
        <v>321</v>
      </c>
      <c r="C4885" s="68" t="s">
        <v>468</v>
      </c>
      <c r="D4885" s="68" t="s">
        <v>271</v>
      </c>
      <c r="E4885" s="68" t="s">
        <v>531</v>
      </c>
      <c r="F4885" s="68" t="s">
        <v>360</v>
      </c>
      <c r="G4885" s="68" t="s">
        <v>77</v>
      </c>
      <c r="H4885" s="68" t="s">
        <v>273</v>
      </c>
      <c r="I4885" s="68" t="s">
        <v>652</v>
      </c>
      <c r="J4885" s="65">
        <v>10</v>
      </c>
      <c r="K4885" s="65">
        <v>4</v>
      </c>
      <c r="L4885" s="65">
        <v>423</v>
      </c>
      <c r="M4885" s="65" t="s">
        <v>381</v>
      </c>
    </row>
    <row r="4886" spans="1:13" ht="12.75" customHeight="1">
      <c r="A4886" s="65" t="str">
        <f>IF(ROW()=1,"KEY",IF(ISNA(VLOOKUP(B4886,車名対応マスタ!B:D,3,FALSE)),"",IF(VLOOKUP(B4886,車名対応マスタ!B:D,3,FALSE)="","",$D4886&amp;" "&amp;IF($G4886="9","J","O")&amp;" "&amp;$I4886&amp;" "&amp;IF($I4886&lt;=TEXT(★完成資料!$A$1,"yyyymm"),TEXT(★完成資料!$A$1,"yyyymm"),"999999")&amp; " " &amp; LEFT(F4886 &amp; "          ",10))))</f>
        <v xml:space="preserve">L O 202207 yyyy00 HV        </v>
      </c>
      <c r="B4886" s="68" t="s">
        <v>321</v>
      </c>
      <c r="C4886" s="68" t="s">
        <v>468</v>
      </c>
      <c r="D4886" s="68" t="s">
        <v>271</v>
      </c>
      <c r="E4886" s="68" t="s">
        <v>531</v>
      </c>
      <c r="F4886" s="68" t="s">
        <v>360</v>
      </c>
      <c r="G4886" s="68" t="s">
        <v>77</v>
      </c>
      <c r="H4886" s="68" t="s">
        <v>273</v>
      </c>
      <c r="I4886" s="68" t="s">
        <v>655</v>
      </c>
      <c r="J4886" s="65">
        <v>1</v>
      </c>
      <c r="K4886" s="65">
        <v>6</v>
      </c>
      <c r="L4886" s="65">
        <v>423</v>
      </c>
      <c r="M4886" s="65" t="s">
        <v>381</v>
      </c>
    </row>
    <row r="4887" spans="1:13" ht="12.75" customHeight="1">
      <c r="A4887" s="65" t="str">
        <f>IF(ROW()=1,"KEY",IF(ISNA(VLOOKUP(B4887,車名対応マスタ!B:D,3,FALSE)),"",IF(VLOOKUP(B4887,車名対応マスタ!B:D,3,FALSE)="","",$D4887&amp;" "&amp;IF($G4887="9","J","O")&amp;" "&amp;$I4887&amp;" "&amp;IF($I4887&lt;=TEXT(★完成資料!$A$1,"yyyymm"),TEXT(★完成資料!$A$1,"yyyymm"),"999999")&amp; " " &amp; LEFT(F4887 &amp; "          ",10))))</f>
        <v xml:space="preserve">L O 202208 yyyy00 HV        </v>
      </c>
      <c r="B4887" s="68" t="s">
        <v>321</v>
      </c>
      <c r="C4887" s="68" t="s">
        <v>468</v>
      </c>
      <c r="D4887" s="68" t="s">
        <v>271</v>
      </c>
      <c r="E4887" s="68" t="s">
        <v>531</v>
      </c>
      <c r="F4887" s="68" t="s">
        <v>360</v>
      </c>
      <c r="G4887" s="68" t="s">
        <v>77</v>
      </c>
      <c r="H4887" s="68" t="s">
        <v>273</v>
      </c>
      <c r="I4887" s="68" t="s">
        <v>656</v>
      </c>
      <c r="J4887" s="65">
        <v>2</v>
      </c>
      <c r="K4887" s="65">
        <v>8</v>
      </c>
      <c r="L4887" s="65">
        <v>423</v>
      </c>
      <c r="M4887" s="65" t="s">
        <v>381</v>
      </c>
    </row>
    <row r="4888" spans="1:13" ht="12.75" customHeight="1">
      <c r="A4888" s="65" t="str">
        <f>IF(ROW()=1,"KEY",IF(ISNA(VLOOKUP(B4888,車名対応マスタ!B:D,3,FALSE)),"",IF(VLOOKUP(B4888,車名対応マスタ!B:D,3,FALSE)="","",$D4888&amp;" "&amp;IF($G4888="9","J","O")&amp;" "&amp;$I4888&amp;" "&amp;IF($I4888&lt;=TEXT(★完成資料!$A$1,"yyyymm"),TEXT(★完成資料!$A$1,"yyyymm"),"999999")&amp; " " &amp; LEFT(F4888 &amp; "          ",10))))</f>
        <v xml:space="preserve">L O 202209 yyyy00 HV        </v>
      </c>
      <c r="B4888" s="68" t="s">
        <v>321</v>
      </c>
      <c r="C4888" s="68" t="s">
        <v>468</v>
      </c>
      <c r="D4888" s="68" t="s">
        <v>271</v>
      </c>
      <c r="E4888" s="68" t="s">
        <v>531</v>
      </c>
      <c r="F4888" s="68" t="s">
        <v>360</v>
      </c>
      <c r="G4888" s="68" t="s">
        <v>77</v>
      </c>
      <c r="H4888" s="68" t="s">
        <v>273</v>
      </c>
      <c r="I4888" s="68" t="s">
        <v>657</v>
      </c>
      <c r="J4888" s="65">
        <v>6</v>
      </c>
      <c r="K4888" s="65">
        <v>11</v>
      </c>
      <c r="L4888" s="65">
        <v>423</v>
      </c>
      <c r="M4888" s="65" t="s">
        <v>381</v>
      </c>
    </row>
    <row r="4889" spans="1:13" ht="12.75" customHeight="1">
      <c r="A4889" s="65" t="str">
        <f>IF(ROW()=1,"KEY",IF(ISNA(VLOOKUP(B4889,車名対応マスタ!B:D,3,FALSE)),"",IF(VLOOKUP(B4889,車名対応マスタ!B:D,3,FALSE)="","",$D4889&amp;" "&amp;IF($G4889="9","J","O")&amp;" "&amp;$I4889&amp;" "&amp;IF($I4889&lt;=TEXT(★完成資料!$A$1,"yyyymm"),TEXT(★完成資料!$A$1,"yyyymm"),"999999")&amp; " " &amp; LEFT(F4889 &amp; "          ",10))))</f>
        <v xml:space="preserve">L O 202210 yyyy00 HV        </v>
      </c>
      <c r="B4889" s="68" t="s">
        <v>321</v>
      </c>
      <c r="C4889" s="68" t="s">
        <v>468</v>
      </c>
      <c r="D4889" s="68" t="s">
        <v>271</v>
      </c>
      <c r="E4889" s="68" t="s">
        <v>531</v>
      </c>
      <c r="F4889" s="68" t="s">
        <v>360</v>
      </c>
      <c r="G4889" s="68" t="s">
        <v>77</v>
      </c>
      <c r="H4889" s="68" t="s">
        <v>273</v>
      </c>
      <c r="I4889" s="68" t="s">
        <v>663</v>
      </c>
      <c r="J4889" s="65">
        <v>11</v>
      </c>
      <c r="K4889" s="65">
        <v>4</v>
      </c>
      <c r="L4889" s="65">
        <v>423</v>
      </c>
      <c r="M4889" s="65" t="s">
        <v>381</v>
      </c>
    </row>
    <row r="4890" spans="1:13" ht="12.75" customHeight="1">
      <c r="A4890" s="65" t="str">
        <f>IF(ROW()=1,"KEY",IF(ISNA(VLOOKUP(B4890,車名対応マスタ!B:D,3,FALSE)),"",IF(VLOOKUP(B4890,車名対応マスタ!B:D,3,FALSE)="","",$D4890&amp;" "&amp;IF($G4890="9","J","O")&amp;" "&amp;$I4890&amp;" "&amp;IF($I4890&lt;=TEXT(★完成資料!$A$1,"yyyymm"),TEXT(★完成資料!$A$1,"yyyymm"),"999999")&amp; " " &amp; LEFT(F4890 &amp; "          ",10))))</f>
        <v xml:space="preserve">L O 202201 yyyy00 HV        </v>
      </c>
      <c r="B4890" s="68" t="s">
        <v>321</v>
      </c>
      <c r="C4890" s="68" t="s">
        <v>468</v>
      </c>
      <c r="D4890" s="68" t="s">
        <v>271</v>
      </c>
      <c r="E4890" s="68" t="s">
        <v>531</v>
      </c>
      <c r="F4890" s="68" t="s">
        <v>360</v>
      </c>
      <c r="G4890" s="68" t="s">
        <v>77</v>
      </c>
      <c r="H4890" s="68" t="s">
        <v>273</v>
      </c>
      <c r="I4890" s="68" t="s">
        <v>639</v>
      </c>
      <c r="J4890" s="65">
        <v>6</v>
      </c>
      <c r="K4890" s="65">
        <v>4</v>
      </c>
      <c r="L4890" s="65">
        <v>420</v>
      </c>
      <c r="M4890" s="65" t="s">
        <v>274</v>
      </c>
    </row>
    <row r="4891" spans="1:13" ht="12.75" customHeight="1">
      <c r="A4891" s="65" t="str">
        <f>IF(ROW()=1,"KEY",IF(ISNA(VLOOKUP(B4891,車名対応マスタ!B:D,3,FALSE)),"",IF(VLOOKUP(B4891,車名対応マスタ!B:D,3,FALSE)="","",$D4891&amp;" "&amp;IF($G4891="9","J","O")&amp;" "&amp;$I4891&amp;" "&amp;IF($I4891&lt;=TEXT(★完成資料!$A$1,"yyyymm"),TEXT(★完成資料!$A$1,"yyyymm"),"999999")&amp; " " &amp; LEFT(F4891 &amp; "          ",10))))</f>
        <v xml:space="preserve">L O 202202 yyyy00 HV        </v>
      </c>
      <c r="B4891" s="68" t="s">
        <v>321</v>
      </c>
      <c r="C4891" s="68" t="s">
        <v>468</v>
      </c>
      <c r="D4891" s="68" t="s">
        <v>271</v>
      </c>
      <c r="E4891" s="68" t="s">
        <v>531</v>
      </c>
      <c r="F4891" s="68" t="s">
        <v>360</v>
      </c>
      <c r="G4891" s="68" t="s">
        <v>77</v>
      </c>
      <c r="H4891" s="68" t="s">
        <v>273</v>
      </c>
      <c r="I4891" s="68" t="s">
        <v>640</v>
      </c>
      <c r="J4891" s="65">
        <v>4</v>
      </c>
      <c r="K4891" s="65">
        <v>8</v>
      </c>
      <c r="L4891" s="65">
        <v>420</v>
      </c>
      <c r="M4891" s="65" t="s">
        <v>274</v>
      </c>
    </row>
    <row r="4892" spans="1:13" ht="12.75" customHeight="1">
      <c r="A4892" s="65" t="str">
        <f>IF(ROW()=1,"KEY",IF(ISNA(VLOOKUP(B4892,車名対応マスタ!B:D,3,FALSE)),"",IF(VLOOKUP(B4892,車名対応マスタ!B:D,3,FALSE)="","",$D4892&amp;" "&amp;IF($G4892="9","J","O")&amp;" "&amp;$I4892&amp;" "&amp;IF($I4892&lt;=TEXT(★完成資料!$A$1,"yyyymm"),TEXT(★完成資料!$A$1,"yyyymm"),"999999")&amp; " " &amp; LEFT(F4892 &amp; "          ",10))))</f>
        <v xml:space="preserve">L O 202203 yyyy00 HV        </v>
      </c>
      <c r="B4892" s="68" t="s">
        <v>321</v>
      </c>
      <c r="C4892" s="68" t="s">
        <v>468</v>
      </c>
      <c r="D4892" s="68" t="s">
        <v>271</v>
      </c>
      <c r="E4892" s="68" t="s">
        <v>531</v>
      </c>
      <c r="F4892" s="68" t="s">
        <v>360</v>
      </c>
      <c r="G4892" s="68" t="s">
        <v>77</v>
      </c>
      <c r="H4892" s="68" t="s">
        <v>273</v>
      </c>
      <c r="I4892" s="68" t="s">
        <v>641</v>
      </c>
      <c r="J4892" s="65">
        <v>10</v>
      </c>
      <c r="K4892" s="65">
        <v>8</v>
      </c>
      <c r="L4892" s="65">
        <v>420</v>
      </c>
      <c r="M4892" s="65" t="s">
        <v>274</v>
      </c>
    </row>
    <row r="4893" spans="1:13" ht="12.75" customHeight="1">
      <c r="A4893" s="65" t="str">
        <f>IF(ROW()=1,"KEY",IF(ISNA(VLOOKUP(B4893,車名対応マスタ!B:D,3,FALSE)),"",IF(VLOOKUP(B4893,車名対応マスタ!B:D,3,FALSE)="","",$D4893&amp;" "&amp;IF($G4893="9","J","O")&amp;" "&amp;$I4893&amp;" "&amp;IF($I4893&lt;=TEXT(★完成資料!$A$1,"yyyymm"),TEXT(★完成資料!$A$1,"yyyymm"),"999999")&amp; " " &amp; LEFT(F4893 &amp; "          ",10))))</f>
        <v xml:space="preserve">L O 202204 yyyy00 HV        </v>
      </c>
      <c r="B4893" s="68" t="s">
        <v>321</v>
      </c>
      <c r="C4893" s="68" t="s">
        <v>468</v>
      </c>
      <c r="D4893" s="68" t="s">
        <v>271</v>
      </c>
      <c r="E4893" s="68" t="s">
        <v>531</v>
      </c>
      <c r="F4893" s="68" t="s">
        <v>360</v>
      </c>
      <c r="G4893" s="68" t="s">
        <v>77</v>
      </c>
      <c r="H4893" s="68" t="s">
        <v>273</v>
      </c>
      <c r="I4893" s="68" t="s">
        <v>642</v>
      </c>
      <c r="J4893" s="65">
        <v>1</v>
      </c>
      <c r="K4893" s="65">
        <v>13</v>
      </c>
      <c r="L4893" s="65">
        <v>420</v>
      </c>
      <c r="M4893" s="65" t="s">
        <v>274</v>
      </c>
    </row>
    <row r="4894" spans="1:13" ht="12.75" customHeight="1">
      <c r="A4894" s="65" t="str">
        <f>IF(ROW()=1,"KEY",IF(ISNA(VLOOKUP(B4894,車名対応マスタ!B:D,3,FALSE)),"",IF(VLOOKUP(B4894,車名対応マスタ!B:D,3,FALSE)="","",$D4894&amp;" "&amp;IF($G4894="9","J","O")&amp;" "&amp;$I4894&amp;" "&amp;IF($I4894&lt;=TEXT(★完成資料!$A$1,"yyyymm"),TEXT(★完成資料!$A$1,"yyyymm"),"999999")&amp; " " &amp; LEFT(F4894 &amp; "          ",10))))</f>
        <v xml:space="preserve">L O 202205 yyyy00 HV        </v>
      </c>
      <c r="B4894" s="68" t="s">
        <v>321</v>
      </c>
      <c r="C4894" s="68" t="s">
        <v>468</v>
      </c>
      <c r="D4894" s="68" t="s">
        <v>271</v>
      </c>
      <c r="E4894" s="68" t="s">
        <v>531</v>
      </c>
      <c r="F4894" s="68" t="s">
        <v>360</v>
      </c>
      <c r="G4894" s="68" t="s">
        <v>77</v>
      </c>
      <c r="H4894" s="68" t="s">
        <v>273</v>
      </c>
      <c r="I4894" s="68" t="s">
        <v>647</v>
      </c>
      <c r="J4894" s="65">
        <v>4</v>
      </c>
      <c r="K4894" s="65">
        <v>8</v>
      </c>
      <c r="L4894" s="65">
        <v>420</v>
      </c>
      <c r="M4894" s="65" t="s">
        <v>274</v>
      </c>
    </row>
    <row r="4895" spans="1:13" ht="12.75" customHeight="1">
      <c r="A4895" s="65" t="str">
        <f>IF(ROW()=1,"KEY",IF(ISNA(VLOOKUP(B4895,車名対応マスタ!B:D,3,FALSE)),"",IF(VLOOKUP(B4895,車名対応マスタ!B:D,3,FALSE)="","",$D4895&amp;" "&amp;IF($G4895="9","J","O")&amp;" "&amp;$I4895&amp;" "&amp;IF($I4895&lt;=TEXT(★完成資料!$A$1,"yyyymm"),TEXT(★完成資料!$A$1,"yyyymm"),"999999")&amp; " " &amp; LEFT(F4895 &amp; "          ",10))))</f>
        <v xml:space="preserve">L O 202206 yyyy00 HV        </v>
      </c>
      <c r="B4895" s="68" t="s">
        <v>321</v>
      </c>
      <c r="C4895" s="68" t="s">
        <v>468</v>
      </c>
      <c r="D4895" s="68" t="s">
        <v>271</v>
      </c>
      <c r="E4895" s="68" t="s">
        <v>531</v>
      </c>
      <c r="F4895" s="68" t="s">
        <v>360</v>
      </c>
      <c r="G4895" s="68" t="s">
        <v>77</v>
      </c>
      <c r="H4895" s="68" t="s">
        <v>273</v>
      </c>
      <c r="I4895" s="68" t="s">
        <v>652</v>
      </c>
      <c r="J4895" s="65">
        <v>3</v>
      </c>
      <c r="K4895" s="65">
        <v>9</v>
      </c>
      <c r="L4895" s="65">
        <v>420</v>
      </c>
      <c r="M4895" s="65" t="s">
        <v>274</v>
      </c>
    </row>
    <row r="4896" spans="1:13" ht="12.75" customHeight="1">
      <c r="A4896" s="65" t="str">
        <f>IF(ROW()=1,"KEY",IF(ISNA(VLOOKUP(B4896,車名対応マスタ!B:D,3,FALSE)),"",IF(VLOOKUP(B4896,車名対応マスタ!B:D,3,FALSE)="","",$D4896&amp;" "&amp;IF($G4896="9","J","O")&amp;" "&amp;$I4896&amp;" "&amp;IF($I4896&lt;=TEXT(★完成資料!$A$1,"yyyymm"),TEXT(★完成資料!$A$1,"yyyymm"),"999999")&amp; " " &amp; LEFT(F4896 &amp; "          ",10))))</f>
        <v xml:space="preserve">L O 202207 yyyy00 HV        </v>
      </c>
      <c r="B4896" s="68" t="s">
        <v>321</v>
      </c>
      <c r="C4896" s="68" t="s">
        <v>468</v>
      </c>
      <c r="D4896" s="68" t="s">
        <v>271</v>
      </c>
      <c r="E4896" s="68" t="s">
        <v>531</v>
      </c>
      <c r="F4896" s="68" t="s">
        <v>360</v>
      </c>
      <c r="G4896" s="68" t="s">
        <v>77</v>
      </c>
      <c r="H4896" s="68" t="s">
        <v>273</v>
      </c>
      <c r="I4896" s="68" t="s">
        <v>655</v>
      </c>
      <c r="K4896" s="65">
        <v>7</v>
      </c>
      <c r="L4896" s="65">
        <v>420</v>
      </c>
      <c r="M4896" s="65" t="s">
        <v>274</v>
      </c>
    </row>
    <row r="4897" spans="1:13" ht="12.75" customHeight="1">
      <c r="A4897" s="65" t="str">
        <f>IF(ROW()=1,"KEY",IF(ISNA(VLOOKUP(B4897,車名対応マスタ!B:D,3,FALSE)),"",IF(VLOOKUP(B4897,車名対応マスタ!B:D,3,FALSE)="","",$D4897&amp;" "&amp;IF($G4897="9","J","O")&amp;" "&amp;$I4897&amp;" "&amp;IF($I4897&lt;=TEXT(★完成資料!$A$1,"yyyymm"),TEXT(★完成資料!$A$1,"yyyymm"),"999999")&amp; " " &amp; LEFT(F4897 &amp; "          ",10))))</f>
        <v xml:space="preserve">L O 202208 yyyy00 HV        </v>
      </c>
      <c r="B4897" s="68" t="s">
        <v>321</v>
      </c>
      <c r="C4897" s="68" t="s">
        <v>468</v>
      </c>
      <c r="D4897" s="68" t="s">
        <v>271</v>
      </c>
      <c r="E4897" s="68" t="s">
        <v>531</v>
      </c>
      <c r="F4897" s="68" t="s">
        <v>360</v>
      </c>
      <c r="G4897" s="68" t="s">
        <v>77</v>
      </c>
      <c r="H4897" s="68" t="s">
        <v>273</v>
      </c>
      <c r="I4897" s="68" t="s">
        <v>656</v>
      </c>
      <c r="K4897" s="65">
        <v>6</v>
      </c>
      <c r="L4897" s="65">
        <v>420</v>
      </c>
      <c r="M4897" s="65" t="s">
        <v>274</v>
      </c>
    </row>
    <row r="4898" spans="1:13" ht="12.75" customHeight="1">
      <c r="A4898" s="65" t="str">
        <f>IF(ROW()=1,"KEY",IF(ISNA(VLOOKUP(B4898,車名対応マスタ!B:D,3,FALSE)),"",IF(VLOOKUP(B4898,車名対応マスタ!B:D,3,FALSE)="","",$D4898&amp;" "&amp;IF($G4898="9","J","O")&amp;" "&amp;$I4898&amp;" "&amp;IF($I4898&lt;=TEXT(★完成資料!$A$1,"yyyymm"),TEXT(★完成資料!$A$1,"yyyymm"),"999999")&amp; " " &amp; LEFT(F4898 &amp; "          ",10))))</f>
        <v xml:space="preserve">L O 202209 yyyy00 HV        </v>
      </c>
      <c r="B4898" s="68" t="s">
        <v>321</v>
      </c>
      <c r="C4898" s="68" t="s">
        <v>468</v>
      </c>
      <c r="D4898" s="68" t="s">
        <v>271</v>
      </c>
      <c r="E4898" s="68" t="s">
        <v>531</v>
      </c>
      <c r="F4898" s="68" t="s">
        <v>360</v>
      </c>
      <c r="G4898" s="68" t="s">
        <v>77</v>
      </c>
      <c r="H4898" s="68" t="s">
        <v>273</v>
      </c>
      <c r="I4898" s="68" t="s">
        <v>657</v>
      </c>
      <c r="J4898" s="65">
        <v>1</v>
      </c>
      <c r="K4898" s="65">
        <v>3</v>
      </c>
      <c r="L4898" s="65">
        <v>420</v>
      </c>
      <c r="M4898" s="65" t="s">
        <v>274</v>
      </c>
    </row>
    <row r="4899" spans="1:13" ht="12.75" customHeight="1">
      <c r="A4899" s="65" t="str">
        <f>IF(ROW()=1,"KEY",IF(ISNA(VLOOKUP(B4899,車名対応マスタ!B:D,3,FALSE)),"",IF(VLOOKUP(B4899,車名対応マスタ!B:D,3,FALSE)="","",$D4899&amp;" "&amp;IF($G4899="9","J","O")&amp;" "&amp;$I4899&amp;" "&amp;IF($I4899&lt;=TEXT(★完成資料!$A$1,"yyyymm"),TEXT(★完成資料!$A$1,"yyyymm"),"999999")&amp; " " &amp; LEFT(F4899 &amp; "          ",10))))</f>
        <v xml:space="preserve">L O 202210 yyyy00 HV        </v>
      </c>
      <c r="B4899" s="68" t="s">
        <v>321</v>
      </c>
      <c r="C4899" s="68" t="s">
        <v>468</v>
      </c>
      <c r="D4899" s="68" t="s">
        <v>271</v>
      </c>
      <c r="E4899" s="68" t="s">
        <v>531</v>
      </c>
      <c r="F4899" s="68" t="s">
        <v>360</v>
      </c>
      <c r="G4899" s="68" t="s">
        <v>77</v>
      </c>
      <c r="H4899" s="68" t="s">
        <v>273</v>
      </c>
      <c r="I4899" s="68" t="s">
        <v>663</v>
      </c>
      <c r="K4899" s="65">
        <v>6</v>
      </c>
      <c r="L4899" s="65">
        <v>420</v>
      </c>
      <c r="M4899" s="65" t="s">
        <v>274</v>
      </c>
    </row>
    <row r="4900" spans="1:13" ht="12.75" customHeight="1">
      <c r="A4900" s="65" t="str">
        <f>IF(ROW()=1,"KEY",IF(ISNA(VLOOKUP(B4900,車名対応マスタ!B:D,3,FALSE)),"",IF(VLOOKUP(B4900,車名対応マスタ!B:D,3,FALSE)="","",$D4900&amp;" "&amp;IF($G4900="9","J","O")&amp;" "&amp;$I4900&amp;" "&amp;IF($I4900&lt;=TEXT(★完成資料!$A$1,"yyyymm"),TEXT(★完成資料!$A$1,"yyyymm"),"999999")&amp; " " &amp; LEFT(F4900 &amp; "          ",10))))</f>
        <v xml:space="preserve">L O 202201 yyyy00 HV        </v>
      </c>
      <c r="B4900" s="68" t="s">
        <v>321</v>
      </c>
      <c r="C4900" s="68" t="s">
        <v>468</v>
      </c>
      <c r="D4900" s="68" t="s">
        <v>271</v>
      </c>
      <c r="E4900" s="68" t="s">
        <v>531</v>
      </c>
      <c r="F4900" s="68" t="s">
        <v>360</v>
      </c>
      <c r="G4900" s="68" t="s">
        <v>77</v>
      </c>
      <c r="H4900" s="68" t="s">
        <v>273</v>
      </c>
      <c r="I4900" s="68" t="s">
        <v>639</v>
      </c>
      <c r="J4900" s="65">
        <v>2</v>
      </c>
      <c r="K4900" s="65">
        <v>1</v>
      </c>
      <c r="L4900" s="65">
        <v>603</v>
      </c>
      <c r="M4900" s="65" t="s">
        <v>263</v>
      </c>
    </row>
    <row r="4901" spans="1:13" ht="12.75" customHeight="1">
      <c r="A4901" s="65" t="str">
        <f>IF(ROW()=1,"KEY",IF(ISNA(VLOOKUP(B4901,車名対応マスタ!B:D,3,FALSE)),"",IF(VLOOKUP(B4901,車名対応マスタ!B:D,3,FALSE)="","",$D4901&amp;" "&amp;IF($G4901="9","J","O")&amp;" "&amp;$I4901&amp;" "&amp;IF($I4901&lt;=TEXT(★完成資料!$A$1,"yyyymm"),TEXT(★完成資料!$A$1,"yyyymm"),"999999")&amp; " " &amp; LEFT(F4901 &amp; "          ",10))))</f>
        <v xml:space="preserve">L O 202202 yyyy00 HV        </v>
      </c>
      <c r="B4901" s="68" t="s">
        <v>321</v>
      </c>
      <c r="C4901" s="68" t="s">
        <v>468</v>
      </c>
      <c r="D4901" s="68" t="s">
        <v>271</v>
      </c>
      <c r="E4901" s="68" t="s">
        <v>531</v>
      </c>
      <c r="F4901" s="68" t="s">
        <v>360</v>
      </c>
      <c r="G4901" s="68" t="s">
        <v>77</v>
      </c>
      <c r="H4901" s="68" t="s">
        <v>273</v>
      </c>
      <c r="I4901" s="68" t="s">
        <v>640</v>
      </c>
      <c r="J4901" s="65">
        <v>2</v>
      </c>
      <c r="K4901" s="65">
        <v>0</v>
      </c>
      <c r="L4901" s="65">
        <v>603</v>
      </c>
      <c r="M4901" s="65" t="s">
        <v>263</v>
      </c>
    </row>
    <row r="4902" spans="1:13" ht="12.75" customHeight="1">
      <c r="A4902" s="65" t="str">
        <f>IF(ROW()=1,"KEY",IF(ISNA(VLOOKUP(B4902,車名対応マスタ!B:D,3,FALSE)),"",IF(VLOOKUP(B4902,車名対応マスタ!B:D,3,FALSE)="","",$D4902&amp;" "&amp;IF($G4902="9","J","O")&amp;" "&amp;$I4902&amp;" "&amp;IF($I4902&lt;=TEXT(★完成資料!$A$1,"yyyymm"),TEXT(★完成資料!$A$1,"yyyymm"),"999999")&amp; " " &amp; LEFT(F4902 &amp; "          ",10))))</f>
        <v xml:space="preserve">L O 202206 yyyy00 HV        </v>
      </c>
      <c r="B4902" s="68" t="s">
        <v>321</v>
      </c>
      <c r="C4902" s="68" t="s">
        <v>468</v>
      </c>
      <c r="D4902" s="68" t="s">
        <v>271</v>
      </c>
      <c r="E4902" s="68" t="s">
        <v>531</v>
      </c>
      <c r="F4902" s="68" t="s">
        <v>360</v>
      </c>
      <c r="G4902" s="68" t="s">
        <v>77</v>
      </c>
      <c r="H4902" s="68" t="s">
        <v>273</v>
      </c>
      <c r="I4902" s="68" t="s">
        <v>652</v>
      </c>
      <c r="K4902" s="65">
        <v>1</v>
      </c>
      <c r="L4902" s="65">
        <v>603</v>
      </c>
      <c r="M4902" s="65" t="s">
        <v>263</v>
      </c>
    </row>
    <row r="4903" spans="1:13" ht="12.75" customHeight="1">
      <c r="A4903" s="65" t="str">
        <f>IF(ROW()=1,"KEY",IF(ISNA(VLOOKUP(B4903,車名対応マスタ!B:D,3,FALSE)),"",IF(VLOOKUP(B4903,車名対応マスタ!B:D,3,FALSE)="","",$D4903&amp;" "&amp;IF($G4903="9","J","O")&amp;" "&amp;$I4903&amp;" "&amp;IF($I4903&lt;=TEXT(★完成資料!$A$1,"yyyymm"),TEXT(★完成資料!$A$1,"yyyymm"),"999999")&amp; " " &amp; LEFT(F4903 &amp; "          ",10))))</f>
        <v xml:space="preserve">L O 202207 yyyy00 HV        </v>
      </c>
      <c r="B4903" s="68" t="s">
        <v>321</v>
      </c>
      <c r="C4903" s="68" t="s">
        <v>468</v>
      </c>
      <c r="D4903" s="68" t="s">
        <v>271</v>
      </c>
      <c r="E4903" s="68" t="s">
        <v>531</v>
      </c>
      <c r="F4903" s="68" t="s">
        <v>360</v>
      </c>
      <c r="G4903" s="68" t="s">
        <v>77</v>
      </c>
      <c r="H4903" s="68" t="s">
        <v>273</v>
      </c>
      <c r="I4903" s="68" t="s">
        <v>655</v>
      </c>
      <c r="K4903" s="65">
        <v>2</v>
      </c>
      <c r="L4903" s="65">
        <v>603</v>
      </c>
      <c r="M4903" s="65" t="s">
        <v>263</v>
      </c>
    </row>
    <row r="4904" spans="1:13" ht="12.75" customHeight="1">
      <c r="A4904" s="65" t="str">
        <f>IF(ROW()=1,"KEY",IF(ISNA(VLOOKUP(B4904,車名対応マスタ!B:D,3,FALSE)),"",IF(VLOOKUP(B4904,車名対応マスタ!B:D,3,FALSE)="","",$D4904&amp;" "&amp;IF($G4904="9","J","O")&amp;" "&amp;$I4904&amp;" "&amp;IF($I4904&lt;=TEXT(★完成資料!$A$1,"yyyymm"),TEXT(★完成資料!$A$1,"yyyymm"),"999999")&amp; " " &amp; LEFT(F4904 &amp; "          ",10))))</f>
        <v xml:space="preserve">L O 202209 yyyy00 HV        </v>
      </c>
      <c r="B4904" s="68" t="s">
        <v>321</v>
      </c>
      <c r="C4904" s="68" t="s">
        <v>468</v>
      </c>
      <c r="D4904" s="68" t="s">
        <v>271</v>
      </c>
      <c r="E4904" s="68" t="s">
        <v>531</v>
      </c>
      <c r="F4904" s="68" t="s">
        <v>360</v>
      </c>
      <c r="G4904" s="68" t="s">
        <v>77</v>
      </c>
      <c r="H4904" s="68" t="s">
        <v>273</v>
      </c>
      <c r="I4904" s="68" t="s">
        <v>657</v>
      </c>
      <c r="J4904" s="65">
        <v>0</v>
      </c>
      <c r="K4904" s="65">
        <v>2</v>
      </c>
      <c r="L4904" s="65">
        <v>603</v>
      </c>
      <c r="M4904" s="65" t="s">
        <v>263</v>
      </c>
    </row>
    <row r="4905" spans="1:13" ht="12.75" customHeight="1">
      <c r="A4905" s="65" t="str">
        <f>IF(ROW()=1,"KEY",IF(ISNA(VLOOKUP(B4905,車名対応マスタ!B:D,3,FALSE)),"",IF(VLOOKUP(B4905,車名対応マスタ!B:D,3,FALSE)="","",$D4905&amp;" "&amp;IF($G4905="9","J","O")&amp;" "&amp;$I4905&amp;" "&amp;IF($I4905&lt;=TEXT(★完成資料!$A$1,"yyyymm"),TEXT(★完成資料!$A$1,"yyyymm"),"999999")&amp; " " &amp; LEFT(F4905 &amp; "          ",10))))</f>
        <v xml:space="preserve">L O 202210 yyyy00 HV        </v>
      </c>
      <c r="B4905" s="68" t="s">
        <v>321</v>
      </c>
      <c r="C4905" s="68" t="s">
        <v>468</v>
      </c>
      <c r="D4905" s="68" t="s">
        <v>271</v>
      </c>
      <c r="E4905" s="68" t="s">
        <v>531</v>
      </c>
      <c r="F4905" s="68" t="s">
        <v>360</v>
      </c>
      <c r="G4905" s="68" t="s">
        <v>77</v>
      </c>
      <c r="H4905" s="68" t="s">
        <v>273</v>
      </c>
      <c r="I4905" s="68" t="s">
        <v>663</v>
      </c>
      <c r="K4905" s="65">
        <v>2</v>
      </c>
      <c r="L4905" s="65">
        <v>603</v>
      </c>
      <c r="M4905" s="65" t="s">
        <v>263</v>
      </c>
    </row>
    <row r="4906" spans="1:13" ht="12.75" customHeight="1">
      <c r="A4906" s="65" t="str">
        <f>IF(ROW()=1,"KEY",IF(ISNA(VLOOKUP(B4906,車名対応マスタ!B:D,3,FALSE)),"",IF(VLOOKUP(B4906,車名対応マスタ!B:D,3,FALSE)="","",$D4906&amp;" "&amp;IF($G4906="9","J","O")&amp;" "&amp;$I4906&amp;" "&amp;IF($I4906&lt;=TEXT(★完成資料!$A$1,"yyyymm"),TEXT(★完成資料!$A$1,"yyyymm"),"999999")&amp; " " &amp; LEFT(F4906 &amp; "          ",10))))</f>
        <v xml:space="preserve">L O 202201 yyyy00 HV        </v>
      </c>
      <c r="B4906" s="68" t="s">
        <v>321</v>
      </c>
      <c r="C4906" s="68" t="s">
        <v>468</v>
      </c>
      <c r="D4906" s="68" t="s">
        <v>271</v>
      </c>
      <c r="E4906" s="68" t="s">
        <v>531</v>
      </c>
      <c r="F4906" s="68" t="s">
        <v>360</v>
      </c>
      <c r="G4906" s="68" t="s">
        <v>77</v>
      </c>
      <c r="H4906" s="68" t="s">
        <v>273</v>
      </c>
      <c r="I4906" s="68" t="s">
        <v>639</v>
      </c>
      <c r="J4906" s="65">
        <v>20</v>
      </c>
      <c r="K4906" s="65">
        <v>0</v>
      </c>
      <c r="L4906" s="65">
        <v>417</v>
      </c>
      <c r="M4906" s="65" t="s">
        <v>499</v>
      </c>
    </row>
    <row r="4907" spans="1:13" ht="12.75" customHeight="1">
      <c r="A4907" s="65" t="str">
        <f>IF(ROW()=1,"KEY",IF(ISNA(VLOOKUP(B4907,車名対応マスタ!B:D,3,FALSE)),"",IF(VLOOKUP(B4907,車名対応マスタ!B:D,3,FALSE)="","",$D4907&amp;" "&amp;IF($G4907="9","J","O")&amp;" "&amp;$I4907&amp;" "&amp;IF($I4907&lt;=TEXT(★完成資料!$A$1,"yyyymm"),TEXT(★完成資料!$A$1,"yyyymm"),"999999")&amp; " " &amp; LEFT(F4907 &amp; "          ",10))))</f>
        <v xml:space="preserve">L O 202203 yyyy00 HV        </v>
      </c>
      <c r="B4907" s="68" t="s">
        <v>321</v>
      </c>
      <c r="C4907" s="68" t="s">
        <v>468</v>
      </c>
      <c r="D4907" s="68" t="s">
        <v>271</v>
      </c>
      <c r="E4907" s="68" t="s">
        <v>531</v>
      </c>
      <c r="F4907" s="68" t="s">
        <v>360</v>
      </c>
      <c r="G4907" s="68" t="s">
        <v>77</v>
      </c>
      <c r="H4907" s="68" t="s">
        <v>273</v>
      </c>
      <c r="I4907" s="68" t="s">
        <v>641</v>
      </c>
      <c r="K4907" s="65">
        <v>8</v>
      </c>
      <c r="L4907" s="65">
        <v>417</v>
      </c>
      <c r="M4907" s="65" t="s">
        <v>499</v>
      </c>
    </row>
    <row r="4908" spans="1:13" ht="12.75" customHeight="1">
      <c r="A4908" s="65" t="str">
        <f>IF(ROW()=1,"KEY",IF(ISNA(VLOOKUP(B4908,車名対応マスタ!B:D,3,FALSE)),"",IF(VLOOKUP(B4908,車名対応マスタ!B:D,3,FALSE)="","",$D4908&amp;" "&amp;IF($G4908="9","J","O")&amp;" "&amp;$I4908&amp;" "&amp;IF($I4908&lt;=TEXT(★完成資料!$A$1,"yyyymm"),TEXT(★完成資料!$A$1,"yyyymm"),"999999")&amp; " " &amp; LEFT(F4908 &amp; "          ",10))))</f>
        <v xml:space="preserve">L O 202204 yyyy00 HV        </v>
      </c>
      <c r="B4908" s="68" t="s">
        <v>321</v>
      </c>
      <c r="C4908" s="68" t="s">
        <v>468</v>
      </c>
      <c r="D4908" s="68" t="s">
        <v>271</v>
      </c>
      <c r="E4908" s="68" t="s">
        <v>531</v>
      </c>
      <c r="F4908" s="68" t="s">
        <v>360</v>
      </c>
      <c r="G4908" s="68" t="s">
        <v>77</v>
      </c>
      <c r="H4908" s="68" t="s">
        <v>273</v>
      </c>
      <c r="I4908" s="68" t="s">
        <v>642</v>
      </c>
      <c r="K4908" s="65">
        <v>253</v>
      </c>
      <c r="L4908" s="65">
        <v>417</v>
      </c>
      <c r="M4908" s="65" t="s">
        <v>499</v>
      </c>
    </row>
    <row r="4909" spans="1:13" ht="12.75" customHeight="1">
      <c r="A4909" s="65" t="str">
        <f>IF(ROW()=1,"KEY",IF(ISNA(VLOOKUP(B4909,車名対応マスタ!B:D,3,FALSE)),"",IF(VLOOKUP(B4909,車名対応マスタ!B:D,3,FALSE)="","",$D4909&amp;" "&amp;IF($G4909="9","J","O")&amp;" "&amp;$I4909&amp;" "&amp;IF($I4909&lt;=TEXT(★完成資料!$A$1,"yyyymm"),TEXT(★完成資料!$A$1,"yyyymm"),"999999")&amp; " " &amp; LEFT(F4909 &amp; "          ",10))))</f>
        <v xml:space="preserve">L O 202205 yyyy00 HV        </v>
      </c>
      <c r="B4909" s="68" t="s">
        <v>321</v>
      </c>
      <c r="C4909" s="68" t="s">
        <v>468</v>
      </c>
      <c r="D4909" s="68" t="s">
        <v>271</v>
      </c>
      <c r="E4909" s="68" t="s">
        <v>531</v>
      </c>
      <c r="F4909" s="68" t="s">
        <v>360</v>
      </c>
      <c r="G4909" s="68" t="s">
        <v>77</v>
      </c>
      <c r="H4909" s="68" t="s">
        <v>273</v>
      </c>
      <c r="I4909" s="68" t="s">
        <v>647</v>
      </c>
      <c r="K4909" s="65">
        <v>18</v>
      </c>
      <c r="L4909" s="65">
        <v>417</v>
      </c>
      <c r="M4909" s="65" t="s">
        <v>499</v>
      </c>
    </row>
    <row r="4910" spans="1:13" ht="12.75" customHeight="1">
      <c r="A4910" s="65" t="str">
        <f>IF(ROW()=1,"KEY",IF(ISNA(VLOOKUP(B4910,車名対応マスタ!B:D,3,FALSE)),"",IF(VLOOKUP(B4910,車名対応マスタ!B:D,3,FALSE)="","",$D4910&amp;" "&amp;IF($G4910="9","J","O")&amp;" "&amp;$I4910&amp;" "&amp;IF($I4910&lt;=TEXT(★完成資料!$A$1,"yyyymm"),TEXT(★完成資料!$A$1,"yyyymm"),"999999")&amp; " " &amp; LEFT(F4910 &amp; "          ",10))))</f>
        <v xml:space="preserve">L O 202206 yyyy00 HV        </v>
      </c>
      <c r="B4910" s="68" t="s">
        <v>321</v>
      </c>
      <c r="C4910" s="68" t="s">
        <v>468</v>
      </c>
      <c r="D4910" s="68" t="s">
        <v>271</v>
      </c>
      <c r="E4910" s="68" t="s">
        <v>531</v>
      </c>
      <c r="F4910" s="68" t="s">
        <v>360</v>
      </c>
      <c r="G4910" s="68" t="s">
        <v>77</v>
      </c>
      <c r="H4910" s="68" t="s">
        <v>273</v>
      </c>
      <c r="I4910" s="68" t="s">
        <v>652</v>
      </c>
      <c r="K4910" s="65">
        <v>54</v>
      </c>
      <c r="L4910" s="65">
        <v>417</v>
      </c>
      <c r="M4910" s="65" t="s">
        <v>499</v>
      </c>
    </row>
    <row r="4911" spans="1:13" ht="12.75" customHeight="1">
      <c r="A4911" s="65" t="str">
        <f>IF(ROW()=1,"KEY",IF(ISNA(VLOOKUP(B4911,車名対応マスタ!B:D,3,FALSE)),"",IF(VLOOKUP(B4911,車名対応マスタ!B:D,3,FALSE)="","",$D4911&amp;" "&amp;IF($G4911="9","J","O")&amp;" "&amp;$I4911&amp;" "&amp;IF($I4911&lt;=TEXT(★完成資料!$A$1,"yyyymm"),TEXT(★完成資料!$A$1,"yyyymm"),"999999")&amp; " " &amp; LEFT(F4911 &amp; "          ",10))))</f>
        <v xml:space="preserve">L O 202207 yyyy00 HV        </v>
      </c>
      <c r="B4911" s="68" t="s">
        <v>321</v>
      </c>
      <c r="C4911" s="68" t="s">
        <v>468</v>
      </c>
      <c r="D4911" s="68" t="s">
        <v>271</v>
      </c>
      <c r="E4911" s="68" t="s">
        <v>531</v>
      </c>
      <c r="F4911" s="68" t="s">
        <v>360</v>
      </c>
      <c r="G4911" s="68" t="s">
        <v>77</v>
      </c>
      <c r="H4911" s="68" t="s">
        <v>273</v>
      </c>
      <c r="I4911" s="68" t="s">
        <v>655</v>
      </c>
      <c r="K4911" s="65">
        <v>40</v>
      </c>
      <c r="L4911" s="65">
        <v>417</v>
      </c>
      <c r="M4911" s="65" t="s">
        <v>499</v>
      </c>
    </row>
    <row r="4912" spans="1:13" ht="12.75" customHeight="1">
      <c r="A4912" s="65" t="str">
        <f>IF(ROW()=1,"KEY",IF(ISNA(VLOOKUP(B4912,車名対応マスタ!B:D,3,FALSE)),"",IF(VLOOKUP(B4912,車名対応マスタ!B:D,3,FALSE)="","",$D4912&amp;" "&amp;IF($G4912="9","J","O")&amp;" "&amp;$I4912&amp;" "&amp;IF($I4912&lt;=TEXT(★完成資料!$A$1,"yyyymm"),TEXT(★完成資料!$A$1,"yyyymm"),"999999")&amp; " " &amp; LEFT(F4912 &amp; "          ",10))))</f>
        <v xml:space="preserve">L O 202208 yyyy00 HV        </v>
      </c>
      <c r="B4912" s="68" t="s">
        <v>321</v>
      </c>
      <c r="C4912" s="68" t="s">
        <v>468</v>
      </c>
      <c r="D4912" s="68" t="s">
        <v>271</v>
      </c>
      <c r="E4912" s="68" t="s">
        <v>531</v>
      </c>
      <c r="F4912" s="68" t="s">
        <v>360</v>
      </c>
      <c r="G4912" s="68" t="s">
        <v>77</v>
      </c>
      <c r="H4912" s="68" t="s">
        <v>273</v>
      </c>
      <c r="I4912" s="68" t="s">
        <v>656</v>
      </c>
      <c r="K4912" s="65">
        <v>42</v>
      </c>
      <c r="L4912" s="65">
        <v>417</v>
      </c>
      <c r="M4912" s="65" t="s">
        <v>499</v>
      </c>
    </row>
    <row r="4913" spans="1:13" ht="12.75" customHeight="1">
      <c r="A4913" s="65" t="str">
        <f>IF(ROW()=1,"KEY",IF(ISNA(VLOOKUP(B4913,車名対応マスタ!B:D,3,FALSE)),"",IF(VLOOKUP(B4913,車名対応マスタ!B:D,3,FALSE)="","",$D4913&amp;" "&amp;IF($G4913="9","J","O")&amp;" "&amp;$I4913&amp;" "&amp;IF($I4913&lt;=TEXT(★完成資料!$A$1,"yyyymm"),TEXT(★完成資料!$A$1,"yyyymm"),"999999")&amp; " " &amp; LEFT(F4913 &amp; "          ",10))))</f>
        <v xml:space="preserve">L O 202209 yyyy00 HV        </v>
      </c>
      <c r="B4913" s="68" t="s">
        <v>321</v>
      </c>
      <c r="C4913" s="68" t="s">
        <v>468</v>
      </c>
      <c r="D4913" s="68" t="s">
        <v>271</v>
      </c>
      <c r="E4913" s="68" t="s">
        <v>531</v>
      </c>
      <c r="F4913" s="68" t="s">
        <v>360</v>
      </c>
      <c r="G4913" s="68" t="s">
        <v>77</v>
      </c>
      <c r="H4913" s="68" t="s">
        <v>273</v>
      </c>
      <c r="I4913" s="68" t="s">
        <v>657</v>
      </c>
      <c r="K4913" s="65">
        <v>63</v>
      </c>
      <c r="L4913" s="65">
        <v>417</v>
      </c>
      <c r="M4913" s="65" t="s">
        <v>499</v>
      </c>
    </row>
    <row r="4914" spans="1:13" ht="12.75" customHeight="1">
      <c r="A4914" s="65" t="str">
        <f>IF(ROW()=1,"KEY",IF(ISNA(VLOOKUP(B4914,車名対応マスタ!B:D,3,FALSE)),"",IF(VLOOKUP(B4914,車名対応マスタ!B:D,3,FALSE)="","",$D4914&amp;" "&amp;IF($G4914="9","J","O")&amp;" "&amp;$I4914&amp;" "&amp;IF($I4914&lt;=TEXT(★完成資料!$A$1,"yyyymm"),TEXT(★完成資料!$A$1,"yyyymm"),"999999")&amp; " " &amp; LEFT(F4914 &amp; "          ",10))))</f>
        <v xml:space="preserve">L O 202210 yyyy00 HV        </v>
      </c>
      <c r="B4914" s="68" t="s">
        <v>321</v>
      </c>
      <c r="C4914" s="68" t="s">
        <v>468</v>
      </c>
      <c r="D4914" s="68" t="s">
        <v>271</v>
      </c>
      <c r="E4914" s="68" t="s">
        <v>531</v>
      </c>
      <c r="F4914" s="68" t="s">
        <v>360</v>
      </c>
      <c r="G4914" s="68" t="s">
        <v>77</v>
      </c>
      <c r="H4914" s="68" t="s">
        <v>273</v>
      </c>
      <c r="I4914" s="68" t="s">
        <v>663</v>
      </c>
      <c r="K4914" s="65">
        <v>19</v>
      </c>
      <c r="L4914" s="65">
        <v>417</v>
      </c>
      <c r="M4914" s="65" t="s">
        <v>499</v>
      </c>
    </row>
    <row r="4915" spans="1:13" ht="12.75" customHeight="1">
      <c r="A4915" s="65" t="str">
        <f>IF(ROW()=1,"KEY",IF(ISNA(VLOOKUP(B4915,車名対応マスタ!B:D,3,FALSE)),"",IF(VLOOKUP(B4915,車名対応マスタ!B:D,3,FALSE)="","",$D4915&amp;" "&amp;IF($G4915="9","J","O")&amp;" "&amp;$I4915&amp;" "&amp;IF($I4915&lt;=TEXT(★完成資料!$A$1,"yyyymm"),TEXT(★完成資料!$A$1,"yyyymm"),"999999")&amp; " " &amp; LEFT(F4915 &amp; "          ",10))))</f>
        <v xml:space="preserve">L O 202201 yyyy00 HV        </v>
      </c>
      <c r="B4915" s="68" t="s">
        <v>321</v>
      </c>
      <c r="C4915" s="68" t="s">
        <v>468</v>
      </c>
      <c r="D4915" s="68" t="s">
        <v>271</v>
      </c>
      <c r="E4915" s="68" t="s">
        <v>531</v>
      </c>
      <c r="F4915" s="68" t="s">
        <v>360</v>
      </c>
      <c r="G4915" s="68" t="s">
        <v>77</v>
      </c>
      <c r="H4915" s="68" t="s">
        <v>273</v>
      </c>
      <c r="I4915" s="68" t="s">
        <v>639</v>
      </c>
      <c r="J4915" s="65">
        <v>7</v>
      </c>
      <c r="K4915" s="65">
        <v>3</v>
      </c>
      <c r="L4915" s="65">
        <v>443</v>
      </c>
      <c r="M4915" s="65" t="s">
        <v>232</v>
      </c>
    </row>
    <row r="4916" spans="1:13" ht="12.75" customHeight="1">
      <c r="A4916" s="65" t="str">
        <f>IF(ROW()=1,"KEY",IF(ISNA(VLOOKUP(B4916,車名対応マスタ!B:D,3,FALSE)),"",IF(VLOOKUP(B4916,車名対応マスタ!B:D,3,FALSE)="","",$D4916&amp;" "&amp;IF($G4916="9","J","O")&amp;" "&amp;$I4916&amp;" "&amp;IF($I4916&lt;=TEXT(★完成資料!$A$1,"yyyymm"),TEXT(★完成資料!$A$1,"yyyymm"),"999999")&amp; " " &amp; LEFT(F4916 &amp; "          ",10))))</f>
        <v xml:space="preserve">L O 202202 yyyy00 HV        </v>
      </c>
      <c r="B4916" s="68" t="s">
        <v>321</v>
      </c>
      <c r="C4916" s="68" t="s">
        <v>468</v>
      </c>
      <c r="D4916" s="68" t="s">
        <v>271</v>
      </c>
      <c r="E4916" s="68" t="s">
        <v>531</v>
      </c>
      <c r="F4916" s="68" t="s">
        <v>360</v>
      </c>
      <c r="G4916" s="68" t="s">
        <v>77</v>
      </c>
      <c r="H4916" s="68" t="s">
        <v>273</v>
      </c>
      <c r="I4916" s="68" t="s">
        <v>640</v>
      </c>
      <c r="J4916" s="65">
        <v>5</v>
      </c>
      <c r="K4916" s="65">
        <v>17</v>
      </c>
      <c r="L4916" s="65">
        <v>443</v>
      </c>
      <c r="M4916" s="65" t="s">
        <v>232</v>
      </c>
    </row>
    <row r="4917" spans="1:13" ht="12.75" customHeight="1">
      <c r="A4917" s="65" t="str">
        <f>IF(ROW()=1,"KEY",IF(ISNA(VLOOKUP(B4917,車名対応マスタ!B:D,3,FALSE)),"",IF(VLOOKUP(B4917,車名対応マスタ!B:D,3,FALSE)="","",$D4917&amp;" "&amp;IF($G4917="9","J","O")&amp;" "&amp;$I4917&amp;" "&amp;IF($I4917&lt;=TEXT(★完成資料!$A$1,"yyyymm"),TEXT(★完成資料!$A$1,"yyyymm"),"999999")&amp; " " &amp; LEFT(F4917 &amp; "          ",10))))</f>
        <v xml:space="preserve">L O 202203 yyyy00 HV        </v>
      </c>
      <c r="B4917" s="68" t="s">
        <v>321</v>
      </c>
      <c r="C4917" s="68" t="s">
        <v>468</v>
      </c>
      <c r="D4917" s="68" t="s">
        <v>271</v>
      </c>
      <c r="E4917" s="68" t="s">
        <v>531</v>
      </c>
      <c r="F4917" s="68" t="s">
        <v>360</v>
      </c>
      <c r="G4917" s="68" t="s">
        <v>77</v>
      </c>
      <c r="H4917" s="68" t="s">
        <v>273</v>
      </c>
      <c r="I4917" s="68" t="s">
        <v>641</v>
      </c>
      <c r="K4917" s="65">
        <v>9</v>
      </c>
      <c r="L4917" s="65">
        <v>443</v>
      </c>
      <c r="M4917" s="65" t="s">
        <v>232</v>
      </c>
    </row>
    <row r="4918" spans="1:13" ht="12.75" customHeight="1">
      <c r="A4918" s="65" t="str">
        <f>IF(ROW()=1,"KEY",IF(ISNA(VLOOKUP(B4918,車名対応マスタ!B:D,3,FALSE)),"",IF(VLOOKUP(B4918,車名対応マスタ!B:D,3,FALSE)="","",$D4918&amp;" "&amp;IF($G4918="9","J","O")&amp;" "&amp;$I4918&amp;" "&amp;IF($I4918&lt;=TEXT(★完成資料!$A$1,"yyyymm"),TEXT(★完成資料!$A$1,"yyyymm"),"999999")&amp; " " &amp; LEFT(F4918 &amp; "          ",10))))</f>
        <v xml:space="preserve">L O 202204 yyyy00 HV        </v>
      </c>
      <c r="B4918" s="68" t="s">
        <v>321</v>
      </c>
      <c r="C4918" s="68" t="s">
        <v>468</v>
      </c>
      <c r="D4918" s="68" t="s">
        <v>271</v>
      </c>
      <c r="E4918" s="68" t="s">
        <v>531</v>
      </c>
      <c r="F4918" s="68" t="s">
        <v>360</v>
      </c>
      <c r="G4918" s="68" t="s">
        <v>77</v>
      </c>
      <c r="H4918" s="68" t="s">
        <v>273</v>
      </c>
      <c r="I4918" s="68" t="s">
        <v>642</v>
      </c>
      <c r="J4918" s="65">
        <v>4</v>
      </c>
      <c r="K4918" s="65">
        <v>15</v>
      </c>
      <c r="L4918" s="65">
        <v>443</v>
      </c>
      <c r="M4918" s="65" t="s">
        <v>232</v>
      </c>
    </row>
    <row r="4919" spans="1:13" ht="12.75" customHeight="1">
      <c r="A4919" s="65" t="str">
        <f>IF(ROW()=1,"KEY",IF(ISNA(VLOOKUP(B4919,車名対応マスタ!B:D,3,FALSE)),"",IF(VLOOKUP(B4919,車名対応マスタ!B:D,3,FALSE)="","",$D4919&amp;" "&amp;IF($G4919="9","J","O")&amp;" "&amp;$I4919&amp;" "&amp;IF($I4919&lt;=TEXT(★完成資料!$A$1,"yyyymm"),TEXT(★完成資料!$A$1,"yyyymm"),"999999")&amp; " " &amp; LEFT(F4919 &amp; "          ",10))))</f>
        <v xml:space="preserve">L O 202205 yyyy00 HV        </v>
      </c>
      <c r="B4919" s="68" t="s">
        <v>321</v>
      </c>
      <c r="C4919" s="68" t="s">
        <v>468</v>
      </c>
      <c r="D4919" s="68" t="s">
        <v>271</v>
      </c>
      <c r="E4919" s="68" t="s">
        <v>531</v>
      </c>
      <c r="F4919" s="68" t="s">
        <v>360</v>
      </c>
      <c r="G4919" s="68" t="s">
        <v>77</v>
      </c>
      <c r="H4919" s="68" t="s">
        <v>273</v>
      </c>
      <c r="I4919" s="68" t="s">
        <v>647</v>
      </c>
      <c r="J4919" s="65">
        <v>3</v>
      </c>
      <c r="K4919" s="65">
        <v>9</v>
      </c>
      <c r="L4919" s="65">
        <v>443</v>
      </c>
      <c r="M4919" s="65" t="s">
        <v>232</v>
      </c>
    </row>
    <row r="4920" spans="1:13" ht="12.75" customHeight="1">
      <c r="A4920" s="65" t="str">
        <f>IF(ROW()=1,"KEY",IF(ISNA(VLOOKUP(B4920,車名対応マスタ!B:D,3,FALSE)),"",IF(VLOOKUP(B4920,車名対応マスタ!B:D,3,FALSE)="","",$D4920&amp;" "&amp;IF($G4920="9","J","O")&amp;" "&amp;$I4920&amp;" "&amp;IF($I4920&lt;=TEXT(★完成資料!$A$1,"yyyymm"),TEXT(★完成資料!$A$1,"yyyymm"),"999999")&amp; " " &amp; LEFT(F4920 &amp; "          ",10))))</f>
        <v xml:space="preserve">L O 202206 yyyy00 HV        </v>
      </c>
      <c r="B4920" s="68" t="s">
        <v>321</v>
      </c>
      <c r="C4920" s="68" t="s">
        <v>468</v>
      </c>
      <c r="D4920" s="68" t="s">
        <v>271</v>
      </c>
      <c r="E4920" s="68" t="s">
        <v>531</v>
      </c>
      <c r="F4920" s="68" t="s">
        <v>360</v>
      </c>
      <c r="G4920" s="68" t="s">
        <v>77</v>
      </c>
      <c r="H4920" s="68" t="s">
        <v>273</v>
      </c>
      <c r="I4920" s="68" t="s">
        <v>652</v>
      </c>
      <c r="J4920" s="65">
        <v>5</v>
      </c>
      <c r="K4920" s="65">
        <v>12</v>
      </c>
      <c r="L4920" s="65">
        <v>443</v>
      </c>
      <c r="M4920" s="65" t="s">
        <v>232</v>
      </c>
    </row>
    <row r="4921" spans="1:13" ht="12.75" customHeight="1">
      <c r="A4921" s="65" t="str">
        <f>IF(ROW()=1,"KEY",IF(ISNA(VLOOKUP(B4921,車名対応マスタ!B:D,3,FALSE)),"",IF(VLOOKUP(B4921,車名対応マスタ!B:D,3,FALSE)="","",$D4921&amp;" "&amp;IF($G4921="9","J","O")&amp;" "&amp;$I4921&amp;" "&amp;IF($I4921&lt;=TEXT(★完成資料!$A$1,"yyyymm"),TEXT(★完成資料!$A$1,"yyyymm"),"999999")&amp; " " &amp; LEFT(F4921 &amp; "          ",10))))</f>
        <v xml:space="preserve">L O 202207 yyyy00 HV        </v>
      </c>
      <c r="B4921" s="68" t="s">
        <v>321</v>
      </c>
      <c r="C4921" s="68" t="s">
        <v>468</v>
      </c>
      <c r="D4921" s="68" t="s">
        <v>271</v>
      </c>
      <c r="E4921" s="68" t="s">
        <v>531</v>
      </c>
      <c r="F4921" s="68" t="s">
        <v>360</v>
      </c>
      <c r="G4921" s="68" t="s">
        <v>77</v>
      </c>
      <c r="H4921" s="68" t="s">
        <v>273</v>
      </c>
      <c r="I4921" s="68" t="s">
        <v>655</v>
      </c>
      <c r="J4921" s="65">
        <v>5</v>
      </c>
      <c r="K4921" s="65">
        <v>13</v>
      </c>
      <c r="L4921" s="65">
        <v>443</v>
      </c>
      <c r="M4921" s="65" t="s">
        <v>232</v>
      </c>
    </row>
    <row r="4922" spans="1:13" ht="12.75" customHeight="1">
      <c r="A4922" s="65" t="str">
        <f>IF(ROW()=1,"KEY",IF(ISNA(VLOOKUP(B4922,車名対応マスタ!B:D,3,FALSE)),"",IF(VLOOKUP(B4922,車名対応マスタ!B:D,3,FALSE)="","",$D4922&amp;" "&amp;IF($G4922="9","J","O")&amp;" "&amp;$I4922&amp;" "&amp;IF($I4922&lt;=TEXT(★完成資料!$A$1,"yyyymm"),TEXT(★完成資料!$A$1,"yyyymm"),"999999")&amp; " " &amp; LEFT(F4922 &amp; "          ",10))))</f>
        <v xml:space="preserve">L O 202208 yyyy00 HV        </v>
      </c>
      <c r="B4922" s="68" t="s">
        <v>321</v>
      </c>
      <c r="C4922" s="68" t="s">
        <v>468</v>
      </c>
      <c r="D4922" s="68" t="s">
        <v>271</v>
      </c>
      <c r="E4922" s="68" t="s">
        <v>531</v>
      </c>
      <c r="F4922" s="68" t="s">
        <v>360</v>
      </c>
      <c r="G4922" s="68" t="s">
        <v>77</v>
      </c>
      <c r="H4922" s="68" t="s">
        <v>273</v>
      </c>
      <c r="I4922" s="68" t="s">
        <v>656</v>
      </c>
      <c r="J4922" s="65">
        <v>4</v>
      </c>
      <c r="K4922" s="65">
        <v>16</v>
      </c>
      <c r="L4922" s="65">
        <v>443</v>
      </c>
      <c r="M4922" s="65" t="s">
        <v>232</v>
      </c>
    </row>
    <row r="4923" spans="1:13" ht="12.75" customHeight="1">
      <c r="A4923" s="65" t="str">
        <f>IF(ROW()=1,"KEY",IF(ISNA(VLOOKUP(B4923,車名対応マスタ!B:D,3,FALSE)),"",IF(VLOOKUP(B4923,車名対応マスタ!B:D,3,FALSE)="","",$D4923&amp;" "&amp;IF($G4923="9","J","O")&amp;" "&amp;$I4923&amp;" "&amp;IF($I4923&lt;=TEXT(★完成資料!$A$1,"yyyymm"),TEXT(★完成資料!$A$1,"yyyymm"),"999999")&amp; " " &amp; LEFT(F4923 &amp; "          ",10))))</f>
        <v xml:space="preserve">L O 202209 yyyy00 HV        </v>
      </c>
      <c r="B4923" s="68" t="s">
        <v>321</v>
      </c>
      <c r="C4923" s="68" t="s">
        <v>468</v>
      </c>
      <c r="D4923" s="68" t="s">
        <v>271</v>
      </c>
      <c r="E4923" s="68" t="s">
        <v>531</v>
      </c>
      <c r="F4923" s="68" t="s">
        <v>360</v>
      </c>
      <c r="G4923" s="68" t="s">
        <v>77</v>
      </c>
      <c r="H4923" s="68" t="s">
        <v>273</v>
      </c>
      <c r="I4923" s="68" t="s">
        <v>657</v>
      </c>
      <c r="J4923" s="65">
        <v>6</v>
      </c>
      <c r="K4923" s="65">
        <v>9</v>
      </c>
      <c r="L4923" s="65">
        <v>443</v>
      </c>
      <c r="M4923" s="65" t="s">
        <v>232</v>
      </c>
    </row>
    <row r="4924" spans="1:13" ht="12.75" customHeight="1">
      <c r="A4924" s="65" t="str">
        <f>IF(ROW()=1,"KEY",IF(ISNA(VLOOKUP(B4924,車名対応マスタ!B:D,3,FALSE)),"",IF(VLOOKUP(B4924,車名対応マスタ!B:D,3,FALSE)="","",$D4924&amp;" "&amp;IF($G4924="9","J","O")&amp;" "&amp;$I4924&amp;" "&amp;IF($I4924&lt;=TEXT(★完成資料!$A$1,"yyyymm"),TEXT(★完成資料!$A$1,"yyyymm"),"999999")&amp; " " &amp; LEFT(F4924 &amp; "          ",10))))</f>
        <v xml:space="preserve">L O 202210 yyyy00 HV        </v>
      </c>
      <c r="B4924" s="68" t="s">
        <v>321</v>
      </c>
      <c r="C4924" s="68" t="s">
        <v>468</v>
      </c>
      <c r="D4924" s="68" t="s">
        <v>271</v>
      </c>
      <c r="E4924" s="68" t="s">
        <v>531</v>
      </c>
      <c r="F4924" s="68" t="s">
        <v>360</v>
      </c>
      <c r="G4924" s="68" t="s">
        <v>77</v>
      </c>
      <c r="H4924" s="68" t="s">
        <v>273</v>
      </c>
      <c r="I4924" s="68" t="s">
        <v>663</v>
      </c>
      <c r="J4924" s="65">
        <v>4</v>
      </c>
      <c r="K4924" s="65">
        <v>3</v>
      </c>
      <c r="L4924" s="65">
        <v>443</v>
      </c>
      <c r="M4924" s="65" t="s">
        <v>232</v>
      </c>
    </row>
    <row r="4925" spans="1:13" ht="12.75" customHeight="1">
      <c r="A4925" s="65" t="str">
        <f>IF(ROW()=1,"KEY",IF(ISNA(VLOOKUP(B4925,車名対応マスタ!B:D,3,FALSE)),"",IF(VLOOKUP(B4925,車名対応マスタ!B:D,3,FALSE)="","",$D4925&amp;" "&amp;IF($G4925="9","J","O")&amp;" "&amp;$I4925&amp;" "&amp;IF($I4925&lt;=TEXT(★完成資料!$A$1,"yyyymm"),TEXT(★完成資料!$A$1,"yyyymm"),"999999")&amp; " " &amp; LEFT(F4925 &amp; "          ",10))))</f>
        <v xml:space="preserve">L O 202201 yyyy00 HV        </v>
      </c>
      <c r="B4925" s="68" t="s">
        <v>321</v>
      </c>
      <c r="C4925" s="68" t="s">
        <v>468</v>
      </c>
      <c r="D4925" s="68" t="s">
        <v>271</v>
      </c>
      <c r="E4925" s="68" t="s">
        <v>531</v>
      </c>
      <c r="F4925" s="68" t="s">
        <v>360</v>
      </c>
      <c r="G4925" s="68" t="s">
        <v>77</v>
      </c>
      <c r="H4925" s="68" t="s">
        <v>273</v>
      </c>
      <c r="I4925" s="68" t="s">
        <v>639</v>
      </c>
      <c r="J4925" s="65">
        <v>41</v>
      </c>
      <c r="K4925" s="65">
        <v>53</v>
      </c>
      <c r="L4925" s="65">
        <v>413</v>
      </c>
      <c r="M4925" s="65" t="s">
        <v>500</v>
      </c>
    </row>
    <row r="4926" spans="1:13" ht="12.75" customHeight="1">
      <c r="A4926" s="65" t="str">
        <f>IF(ROW()=1,"KEY",IF(ISNA(VLOOKUP(B4926,車名対応マスタ!B:D,3,FALSE)),"",IF(VLOOKUP(B4926,車名対応マスタ!B:D,3,FALSE)="","",$D4926&amp;" "&amp;IF($G4926="9","J","O")&amp;" "&amp;$I4926&amp;" "&amp;IF($I4926&lt;=TEXT(★完成資料!$A$1,"yyyymm"),TEXT(★完成資料!$A$1,"yyyymm"),"999999")&amp; " " &amp; LEFT(F4926 &amp; "          ",10))))</f>
        <v xml:space="preserve">L O 202202 yyyy00 HV        </v>
      </c>
      <c r="B4926" s="68" t="s">
        <v>321</v>
      </c>
      <c r="C4926" s="68" t="s">
        <v>468</v>
      </c>
      <c r="D4926" s="68" t="s">
        <v>271</v>
      </c>
      <c r="E4926" s="68" t="s">
        <v>531</v>
      </c>
      <c r="F4926" s="68" t="s">
        <v>360</v>
      </c>
      <c r="G4926" s="68" t="s">
        <v>77</v>
      </c>
      <c r="H4926" s="68" t="s">
        <v>273</v>
      </c>
      <c r="I4926" s="68" t="s">
        <v>640</v>
      </c>
      <c r="J4926" s="65">
        <v>15</v>
      </c>
      <c r="K4926" s="65">
        <v>37</v>
      </c>
      <c r="L4926" s="65">
        <v>413</v>
      </c>
      <c r="M4926" s="65" t="s">
        <v>500</v>
      </c>
    </row>
    <row r="4927" spans="1:13" ht="12.75" customHeight="1">
      <c r="A4927" s="65" t="str">
        <f>IF(ROW()=1,"KEY",IF(ISNA(VLOOKUP(B4927,車名対応マスタ!B:D,3,FALSE)),"",IF(VLOOKUP(B4927,車名対応マスタ!B:D,3,FALSE)="","",$D4927&amp;" "&amp;IF($G4927="9","J","O")&amp;" "&amp;$I4927&amp;" "&amp;IF($I4927&lt;=TEXT(★完成資料!$A$1,"yyyymm"),TEXT(★完成資料!$A$1,"yyyymm"),"999999")&amp; " " &amp; LEFT(F4927 &amp; "          ",10))))</f>
        <v xml:space="preserve">L O 202203 yyyy00 HV        </v>
      </c>
      <c r="B4927" s="68" t="s">
        <v>321</v>
      </c>
      <c r="C4927" s="68" t="s">
        <v>468</v>
      </c>
      <c r="D4927" s="68" t="s">
        <v>271</v>
      </c>
      <c r="E4927" s="68" t="s">
        <v>531</v>
      </c>
      <c r="F4927" s="68" t="s">
        <v>360</v>
      </c>
      <c r="G4927" s="68" t="s">
        <v>77</v>
      </c>
      <c r="H4927" s="68" t="s">
        <v>273</v>
      </c>
      <c r="I4927" s="68" t="s">
        <v>641</v>
      </c>
      <c r="J4927" s="65">
        <v>28</v>
      </c>
      <c r="K4927" s="65">
        <v>20</v>
      </c>
      <c r="L4927" s="65">
        <v>413</v>
      </c>
      <c r="M4927" s="65" t="s">
        <v>500</v>
      </c>
    </row>
    <row r="4928" spans="1:13" ht="12.75" customHeight="1">
      <c r="A4928" s="65" t="str">
        <f>IF(ROW()=1,"KEY",IF(ISNA(VLOOKUP(B4928,車名対応マスタ!B:D,3,FALSE)),"",IF(VLOOKUP(B4928,車名対応マスタ!B:D,3,FALSE)="","",$D4928&amp;" "&amp;IF($G4928="9","J","O")&amp;" "&amp;$I4928&amp;" "&amp;IF($I4928&lt;=TEXT(★完成資料!$A$1,"yyyymm"),TEXT(★完成資料!$A$1,"yyyymm"),"999999")&amp; " " &amp; LEFT(F4928 &amp; "          ",10))))</f>
        <v xml:space="preserve">L O 202204 yyyy00 HV        </v>
      </c>
      <c r="B4928" s="68" t="s">
        <v>321</v>
      </c>
      <c r="C4928" s="68" t="s">
        <v>468</v>
      </c>
      <c r="D4928" s="68" t="s">
        <v>271</v>
      </c>
      <c r="E4928" s="68" t="s">
        <v>531</v>
      </c>
      <c r="F4928" s="68" t="s">
        <v>360</v>
      </c>
      <c r="G4928" s="68" t="s">
        <v>77</v>
      </c>
      <c r="H4928" s="68" t="s">
        <v>273</v>
      </c>
      <c r="I4928" s="68" t="s">
        <v>642</v>
      </c>
      <c r="J4928" s="65">
        <v>241</v>
      </c>
      <c r="K4928" s="65">
        <v>71</v>
      </c>
      <c r="L4928" s="65">
        <v>413</v>
      </c>
      <c r="M4928" s="65" t="s">
        <v>500</v>
      </c>
    </row>
    <row r="4929" spans="1:13" ht="12.75" customHeight="1">
      <c r="A4929" s="65" t="str">
        <f>IF(ROW()=1,"KEY",IF(ISNA(VLOOKUP(B4929,車名対応マスタ!B:D,3,FALSE)),"",IF(VLOOKUP(B4929,車名対応マスタ!B:D,3,FALSE)="","",$D4929&amp;" "&amp;IF($G4929="9","J","O")&amp;" "&amp;$I4929&amp;" "&amp;IF($I4929&lt;=TEXT(★完成資料!$A$1,"yyyymm"),TEXT(★完成資料!$A$1,"yyyymm"),"999999")&amp; " " &amp; LEFT(F4929 &amp; "          ",10))))</f>
        <v xml:space="preserve">L O 202205 yyyy00 HV        </v>
      </c>
      <c r="B4929" s="68" t="s">
        <v>321</v>
      </c>
      <c r="C4929" s="68" t="s">
        <v>468</v>
      </c>
      <c r="D4929" s="68" t="s">
        <v>271</v>
      </c>
      <c r="E4929" s="68" t="s">
        <v>531</v>
      </c>
      <c r="F4929" s="68" t="s">
        <v>360</v>
      </c>
      <c r="G4929" s="68" t="s">
        <v>77</v>
      </c>
      <c r="H4929" s="68" t="s">
        <v>273</v>
      </c>
      <c r="I4929" s="68" t="s">
        <v>647</v>
      </c>
      <c r="J4929" s="65">
        <v>74</v>
      </c>
      <c r="K4929" s="65">
        <v>26</v>
      </c>
      <c r="L4929" s="65">
        <v>413</v>
      </c>
      <c r="M4929" s="65" t="s">
        <v>500</v>
      </c>
    </row>
    <row r="4930" spans="1:13" ht="12.75" customHeight="1">
      <c r="A4930" s="65" t="str">
        <f>IF(ROW()=1,"KEY",IF(ISNA(VLOOKUP(B4930,車名対応マスタ!B:D,3,FALSE)),"",IF(VLOOKUP(B4930,車名対応マスタ!B:D,3,FALSE)="","",$D4930&amp;" "&amp;IF($G4930="9","J","O")&amp;" "&amp;$I4930&amp;" "&amp;IF($I4930&lt;=TEXT(★完成資料!$A$1,"yyyymm"),TEXT(★完成資料!$A$1,"yyyymm"),"999999")&amp; " " &amp; LEFT(F4930 &amp; "          ",10))))</f>
        <v xml:space="preserve">L O 202206 yyyy00 HV        </v>
      </c>
      <c r="B4930" s="68" t="s">
        <v>321</v>
      </c>
      <c r="C4930" s="68" t="s">
        <v>468</v>
      </c>
      <c r="D4930" s="68" t="s">
        <v>271</v>
      </c>
      <c r="E4930" s="68" t="s">
        <v>531</v>
      </c>
      <c r="F4930" s="68" t="s">
        <v>360</v>
      </c>
      <c r="G4930" s="68" t="s">
        <v>77</v>
      </c>
      <c r="H4930" s="68" t="s">
        <v>273</v>
      </c>
      <c r="I4930" s="68" t="s">
        <v>652</v>
      </c>
      <c r="J4930" s="65">
        <v>149</v>
      </c>
      <c r="K4930" s="65">
        <v>22</v>
      </c>
      <c r="L4930" s="65">
        <v>413</v>
      </c>
      <c r="M4930" s="65" t="s">
        <v>500</v>
      </c>
    </row>
    <row r="4931" spans="1:13" ht="12.75" customHeight="1">
      <c r="A4931" s="65" t="str">
        <f>IF(ROW()=1,"KEY",IF(ISNA(VLOOKUP(B4931,車名対応マスタ!B:D,3,FALSE)),"",IF(VLOOKUP(B4931,車名対応マスタ!B:D,3,FALSE)="","",$D4931&amp;" "&amp;IF($G4931="9","J","O")&amp;" "&amp;$I4931&amp;" "&amp;IF($I4931&lt;=TEXT(★完成資料!$A$1,"yyyymm"),TEXT(★完成資料!$A$1,"yyyymm"),"999999")&amp; " " &amp; LEFT(F4931 &amp; "          ",10))))</f>
        <v xml:space="preserve">L O 202207 yyyy00 HV        </v>
      </c>
      <c r="B4931" s="68" t="s">
        <v>321</v>
      </c>
      <c r="C4931" s="68" t="s">
        <v>468</v>
      </c>
      <c r="D4931" s="68" t="s">
        <v>271</v>
      </c>
      <c r="E4931" s="68" t="s">
        <v>531</v>
      </c>
      <c r="F4931" s="68" t="s">
        <v>360</v>
      </c>
      <c r="G4931" s="68" t="s">
        <v>77</v>
      </c>
      <c r="H4931" s="68" t="s">
        <v>273</v>
      </c>
      <c r="I4931" s="68" t="s">
        <v>655</v>
      </c>
      <c r="J4931" s="65">
        <v>116</v>
      </c>
      <c r="K4931" s="65">
        <v>32</v>
      </c>
      <c r="L4931" s="65">
        <v>413</v>
      </c>
      <c r="M4931" s="65" t="s">
        <v>500</v>
      </c>
    </row>
    <row r="4932" spans="1:13" ht="12.75" customHeight="1">
      <c r="A4932" s="65" t="str">
        <f>IF(ROW()=1,"KEY",IF(ISNA(VLOOKUP(B4932,車名対応マスタ!B:D,3,FALSE)),"",IF(VLOOKUP(B4932,車名対応マスタ!B:D,3,FALSE)="","",$D4932&amp;" "&amp;IF($G4932="9","J","O")&amp;" "&amp;$I4932&amp;" "&amp;IF($I4932&lt;=TEXT(★完成資料!$A$1,"yyyymm"),TEXT(★完成資料!$A$1,"yyyymm"),"999999")&amp; " " &amp; LEFT(F4932 &amp; "          ",10))))</f>
        <v xml:space="preserve">L O 202208 yyyy00 HV        </v>
      </c>
      <c r="B4932" s="68" t="s">
        <v>321</v>
      </c>
      <c r="C4932" s="68" t="s">
        <v>468</v>
      </c>
      <c r="D4932" s="68" t="s">
        <v>271</v>
      </c>
      <c r="E4932" s="68" t="s">
        <v>531</v>
      </c>
      <c r="F4932" s="68" t="s">
        <v>360</v>
      </c>
      <c r="G4932" s="68" t="s">
        <v>77</v>
      </c>
      <c r="H4932" s="68" t="s">
        <v>273</v>
      </c>
      <c r="I4932" s="68" t="s">
        <v>656</v>
      </c>
      <c r="J4932" s="65">
        <v>127</v>
      </c>
      <c r="K4932" s="65">
        <v>44</v>
      </c>
      <c r="L4932" s="65">
        <v>413</v>
      </c>
      <c r="M4932" s="65" t="s">
        <v>500</v>
      </c>
    </row>
    <row r="4933" spans="1:13" ht="12.75" customHeight="1">
      <c r="A4933" s="65" t="str">
        <f>IF(ROW()=1,"KEY",IF(ISNA(VLOOKUP(B4933,車名対応マスタ!B:D,3,FALSE)),"",IF(VLOOKUP(B4933,車名対応マスタ!B:D,3,FALSE)="","",$D4933&amp;" "&amp;IF($G4933="9","J","O")&amp;" "&amp;$I4933&amp;" "&amp;IF($I4933&lt;=TEXT(★完成資料!$A$1,"yyyymm"),TEXT(★完成資料!$A$1,"yyyymm"),"999999")&amp; " " &amp; LEFT(F4933 &amp; "          ",10))))</f>
        <v xml:space="preserve">L O 202209 yyyy00 HV        </v>
      </c>
      <c r="B4933" s="68" t="s">
        <v>321</v>
      </c>
      <c r="C4933" s="68" t="s">
        <v>468</v>
      </c>
      <c r="D4933" s="68" t="s">
        <v>271</v>
      </c>
      <c r="E4933" s="68" t="s">
        <v>531</v>
      </c>
      <c r="F4933" s="68" t="s">
        <v>360</v>
      </c>
      <c r="G4933" s="68" t="s">
        <v>77</v>
      </c>
      <c r="H4933" s="68" t="s">
        <v>273</v>
      </c>
      <c r="I4933" s="68" t="s">
        <v>657</v>
      </c>
      <c r="J4933" s="65">
        <v>340</v>
      </c>
      <c r="K4933" s="65">
        <v>41</v>
      </c>
      <c r="L4933" s="65">
        <v>413</v>
      </c>
      <c r="M4933" s="65" t="s">
        <v>500</v>
      </c>
    </row>
    <row r="4934" spans="1:13" ht="12.75" customHeight="1">
      <c r="A4934" s="65" t="str">
        <f>IF(ROW()=1,"KEY",IF(ISNA(VLOOKUP(B4934,車名対応マスタ!B:D,3,FALSE)),"",IF(VLOOKUP(B4934,車名対応マスタ!B:D,3,FALSE)="","",$D4934&amp;" "&amp;IF($G4934="9","J","O")&amp;" "&amp;$I4934&amp;" "&amp;IF($I4934&lt;=TEXT(★完成資料!$A$1,"yyyymm"),TEXT(★完成資料!$A$1,"yyyymm"),"999999")&amp; " " &amp; LEFT(F4934 &amp; "          ",10))))</f>
        <v xml:space="preserve">L O 202210 yyyy00 HV        </v>
      </c>
      <c r="B4934" s="68" t="s">
        <v>321</v>
      </c>
      <c r="C4934" s="68" t="s">
        <v>468</v>
      </c>
      <c r="D4934" s="68" t="s">
        <v>271</v>
      </c>
      <c r="E4934" s="68" t="s">
        <v>531</v>
      </c>
      <c r="F4934" s="68" t="s">
        <v>360</v>
      </c>
      <c r="G4934" s="68" t="s">
        <v>77</v>
      </c>
      <c r="H4934" s="68" t="s">
        <v>273</v>
      </c>
      <c r="I4934" s="68" t="s">
        <v>663</v>
      </c>
      <c r="J4934" s="65">
        <v>165</v>
      </c>
      <c r="K4934" s="65">
        <v>32</v>
      </c>
      <c r="L4934" s="65">
        <v>413</v>
      </c>
      <c r="M4934" s="65" t="s">
        <v>500</v>
      </c>
    </row>
    <row r="4935" spans="1:13" ht="12.75" customHeight="1">
      <c r="A4935" s="65" t="str">
        <f>IF(ROW()=1,"KEY",IF(ISNA(VLOOKUP(B4935,車名対応マスタ!B:D,3,FALSE)),"",IF(VLOOKUP(B4935,車名対応マスタ!B:D,3,FALSE)="","",$D4935&amp;" "&amp;IF($G4935="9","J","O")&amp;" "&amp;$I4935&amp;" "&amp;IF($I4935&lt;=TEXT(★完成資料!$A$1,"yyyymm"),TEXT(★完成資料!$A$1,"yyyymm"),"999999")&amp; " " &amp; LEFT(F4935 &amp; "          ",10))))</f>
        <v xml:space="preserve">L O 202201 yyyy00 HV        </v>
      </c>
      <c r="B4935" s="68" t="s">
        <v>321</v>
      </c>
      <c r="C4935" s="68" t="s">
        <v>468</v>
      </c>
      <c r="D4935" s="68" t="s">
        <v>271</v>
      </c>
      <c r="E4935" s="68" t="s">
        <v>531</v>
      </c>
      <c r="F4935" s="68" t="s">
        <v>360</v>
      </c>
      <c r="G4935" s="68" t="s">
        <v>77</v>
      </c>
      <c r="H4935" s="68" t="s">
        <v>273</v>
      </c>
      <c r="I4935" s="68" t="s">
        <v>639</v>
      </c>
      <c r="J4935" s="65">
        <v>1</v>
      </c>
      <c r="K4935" s="65">
        <v>0</v>
      </c>
      <c r="L4935" s="65">
        <v>431</v>
      </c>
      <c r="M4935" s="65" t="s">
        <v>282</v>
      </c>
    </row>
    <row r="4936" spans="1:13" ht="12.75" customHeight="1">
      <c r="A4936" s="65" t="str">
        <f>IF(ROW()=1,"KEY",IF(ISNA(VLOOKUP(B4936,車名対応マスタ!B:D,3,FALSE)),"",IF(VLOOKUP(B4936,車名対応マスタ!B:D,3,FALSE)="","",$D4936&amp;" "&amp;IF($G4936="9","J","O")&amp;" "&amp;$I4936&amp;" "&amp;IF($I4936&lt;=TEXT(★完成資料!$A$1,"yyyymm"),TEXT(★完成資料!$A$1,"yyyymm"),"999999")&amp; " " &amp; LEFT(F4936 &amp; "          ",10))))</f>
        <v xml:space="preserve">L O 202202 yyyy00 HV        </v>
      </c>
      <c r="B4936" s="68" t="s">
        <v>321</v>
      </c>
      <c r="C4936" s="68" t="s">
        <v>468</v>
      </c>
      <c r="D4936" s="68" t="s">
        <v>271</v>
      </c>
      <c r="E4936" s="68" t="s">
        <v>531</v>
      </c>
      <c r="F4936" s="68" t="s">
        <v>360</v>
      </c>
      <c r="G4936" s="68" t="s">
        <v>77</v>
      </c>
      <c r="H4936" s="68" t="s">
        <v>273</v>
      </c>
      <c r="I4936" s="68" t="s">
        <v>640</v>
      </c>
      <c r="J4936" s="65">
        <v>0</v>
      </c>
      <c r="K4936" s="65">
        <v>2</v>
      </c>
      <c r="L4936" s="65">
        <v>431</v>
      </c>
      <c r="M4936" s="65" t="s">
        <v>282</v>
      </c>
    </row>
    <row r="4937" spans="1:13" ht="12.75" customHeight="1">
      <c r="A4937" s="65" t="str">
        <f>IF(ROW()=1,"KEY",IF(ISNA(VLOOKUP(B4937,車名対応マスタ!B:D,3,FALSE)),"",IF(VLOOKUP(B4937,車名対応マスタ!B:D,3,FALSE)="","",$D4937&amp;" "&amp;IF($G4937="9","J","O")&amp;" "&amp;$I4937&amp;" "&amp;IF($I4937&lt;=TEXT(★完成資料!$A$1,"yyyymm"),TEXT(★完成資料!$A$1,"yyyymm"),"999999")&amp; " " &amp; LEFT(F4937 &amp; "          ",10))))</f>
        <v xml:space="preserve">L O 202203 yyyy00 HV        </v>
      </c>
      <c r="B4937" s="68" t="s">
        <v>321</v>
      </c>
      <c r="C4937" s="68" t="s">
        <v>468</v>
      </c>
      <c r="D4937" s="68" t="s">
        <v>271</v>
      </c>
      <c r="E4937" s="68" t="s">
        <v>531</v>
      </c>
      <c r="F4937" s="68" t="s">
        <v>360</v>
      </c>
      <c r="G4937" s="68" t="s">
        <v>77</v>
      </c>
      <c r="H4937" s="68" t="s">
        <v>273</v>
      </c>
      <c r="I4937" s="68" t="s">
        <v>641</v>
      </c>
      <c r="J4937" s="65">
        <v>4</v>
      </c>
      <c r="K4937" s="65">
        <v>3</v>
      </c>
      <c r="L4937" s="65">
        <v>431</v>
      </c>
      <c r="M4937" s="65" t="s">
        <v>282</v>
      </c>
    </row>
    <row r="4938" spans="1:13" ht="12.75" customHeight="1">
      <c r="A4938" s="65" t="str">
        <f>IF(ROW()=1,"KEY",IF(ISNA(VLOOKUP(B4938,車名対応マスタ!B:D,3,FALSE)),"",IF(VLOOKUP(B4938,車名対応マスタ!B:D,3,FALSE)="","",$D4938&amp;" "&amp;IF($G4938="9","J","O")&amp;" "&amp;$I4938&amp;" "&amp;IF($I4938&lt;=TEXT(★完成資料!$A$1,"yyyymm"),TEXT(★完成資料!$A$1,"yyyymm"),"999999")&amp; " " &amp; LEFT(F4938 &amp; "          ",10))))</f>
        <v xml:space="preserve">L O 202204 yyyy00 HV        </v>
      </c>
      <c r="B4938" s="68" t="s">
        <v>321</v>
      </c>
      <c r="C4938" s="68" t="s">
        <v>468</v>
      </c>
      <c r="D4938" s="68" t="s">
        <v>271</v>
      </c>
      <c r="E4938" s="68" t="s">
        <v>531</v>
      </c>
      <c r="F4938" s="68" t="s">
        <v>360</v>
      </c>
      <c r="G4938" s="68" t="s">
        <v>77</v>
      </c>
      <c r="H4938" s="68" t="s">
        <v>273</v>
      </c>
      <c r="I4938" s="68" t="s">
        <v>642</v>
      </c>
      <c r="J4938" s="65">
        <v>2</v>
      </c>
      <c r="K4938" s="65">
        <v>2</v>
      </c>
      <c r="L4938" s="65">
        <v>431</v>
      </c>
      <c r="M4938" s="65" t="s">
        <v>282</v>
      </c>
    </row>
    <row r="4939" spans="1:13" ht="12.75" customHeight="1">
      <c r="A4939" s="65" t="str">
        <f>IF(ROW()=1,"KEY",IF(ISNA(VLOOKUP(B4939,車名対応マスタ!B:D,3,FALSE)),"",IF(VLOOKUP(B4939,車名対応マスタ!B:D,3,FALSE)="","",$D4939&amp;" "&amp;IF($G4939="9","J","O")&amp;" "&amp;$I4939&amp;" "&amp;IF($I4939&lt;=TEXT(★完成資料!$A$1,"yyyymm"),TEXT(★完成資料!$A$1,"yyyymm"),"999999")&amp; " " &amp; LEFT(F4939 &amp; "          ",10))))</f>
        <v xml:space="preserve">L O 202205 yyyy00 HV        </v>
      </c>
      <c r="B4939" s="68" t="s">
        <v>321</v>
      </c>
      <c r="C4939" s="68" t="s">
        <v>468</v>
      </c>
      <c r="D4939" s="68" t="s">
        <v>271</v>
      </c>
      <c r="E4939" s="68" t="s">
        <v>531</v>
      </c>
      <c r="F4939" s="68" t="s">
        <v>360</v>
      </c>
      <c r="G4939" s="68" t="s">
        <v>77</v>
      </c>
      <c r="H4939" s="68" t="s">
        <v>273</v>
      </c>
      <c r="I4939" s="68" t="s">
        <v>647</v>
      </c>
      <c r="J4939" s="65">
        <v>1</v>
      </c>
      <c r="K4939" s="65">
        <v>2</v>
      </c>
      <c r="L4939" s="65">
        <v>431</v>
      </c>
      <c r="M4939" s="65" t="s">
        <v>282</v>
      </c>
    </row>
    <row r="4940" spans="1:13" ht="12.75" customHeight="1">
      <c r="A4940" s="65" t="str">
        <f>IF(ROW()=1,"KEY",IF(ISNA(VLOOKUP(B4940,車名対応マスタ!B:D,3,FALSE)),"",IF(VLOOKUP(B4940,車名対応マスタ!B:D,3,FALSE)="","",$D4940&amp;" "&amp;IF($G4940="9","J","O")&amp;" "&amp;$I4940&amp;" "&amp;IF($I4940&lt;=TEXT(★完成資料!$A$1,"yyyymm"),TEXT(★完成資料!$A$1,"yyyymm"),"999999")&amp; " " &amp; LEFT(F4940 &amp; "          ",10))))</f>
        <v xml:space="preserve">L O 202206 yyyy00 HV        </v>
      </c>
      <c r="B4940" s="68" t="s">
        <v>321</v>
      </c>
      <c r="C4940" s="68" t="s">
        <v>468</v>
      </c>
      <c r="D4940" s="68" t="s">
        <v>271</v>
      </c>
      <c r="E4940" s="68" t="s">
        <v>531</v>
      </c>
      <c r="F4940" s="68" t="s">
        <v>360</v>
      </c>
      <c r="G4940" s="68" t="s">
        <v>77</v>
      </c>
      <c r="H4940" s="68" t="s">
        <v>273</v>
      </c>
      <c r="I4940" s="68" t="s">
        <v>652</v>
      </c>
      <c r="J4940" s="65">
        <v>3</v>
      </c>
      <c r="K4940" s="65">
        <v>2</v>
      </c>
      <c r="L4940" s="65">
        <v>431</v>
      </c>
      <c r="M4940" s="65" t="s">
        <v>282</v>
      </c>
    </row>
    <row r="4941" spans="1:13" ht="12.75" customHeight="1">
      <c r="A4941" s="65" t="str">
        <f>IF(ROW()=1,"KEY",IF(ISNA(VLOOKUP(B4941,車名対応マスタ!B:D,3,FALSE)),"",IF(VLOOKUP(B4941,車名対応マスタ!B:D,3,FALSE)="","",$D4941&amp;" "&amp;IF($G4941="9","J","O")&amp;" "&amp;$I4941&amp;" "&amp;IF($I4941&lt;=TEXT(★完成資料!$A$1,"yyyymm"),TEXT(★完成資料!$A$1,"yyyymm"),"999999")&amp; " " &amp; LEFT(F4941 &amp; "          ",10))))</f>
        <v xml:space="preserve">L O 202207 yyyy00 HV        </v>
      </c>
      <c r="B4941" s="68" t="s">
        <v>321</v>
      </c>
      <c r="C4941" s="68" t="s">
        <v>468</v>
      </c>
      <c r="D4941" s="68" t="s">
        <v>271</v>
      </c>
      <c r="E4941" s="68" t="s">
        <v>531</v>
      </c>
      <c r="F4941" s="68" t="s">
        <v>360</v>
      </c>
      <c r="G4941" s="68" t="s">
        <v>77</v>
      </c>
      <c r="H4941" s="68" t="s">
        <v>273</v>
      </c>
      <c r="I4941" s="68" t="s">
        <v>655</v>
      </c>
      <c r="J4941" s="65">
        <v>1</v>
      </c>
      <c r="K4941" s="65">
        <v>1</v>
      </c>
      <c r="L4941" s="65">
        <v>431</v>
      </c>
      <c r="M4941" s="65" t="s">
        <v>282</v>
      </c>
    </row>
    <row r="4942" spans="1:13" ht="12.75" customHeight="1">
      <c r="A4942" s="65" t="str">
        <f>IF(ROW()=1,"KEY",IF(ISNA(VLOOKUP(B4942,車名対応マスタ!B:D,3,FALSE)),"",IF(VLOOKUP(B4942,車名対応マスタ!B:D,3,FALSE)="","",$D4942&amp;" "&amp;IF($G4942="9","J","O")&amp;" "&amp;$I4942&amp;" "&amp;IF($I4942&lt;=TEXT(★完成資料!$A$1,"yyyymm"),TEXT(★完成資料!$A$1,"yyyymm"),"999999")&amp; " " &amp; LEFT(F4942 &amp; "          ",10))))</f>
        <v xml:space="preserve">L O 202208 yyyy00 HV        </v>
      </c>
      <c r="B4942" s="68" t="s">
        <v>321</v>
      </c>
      <c r="C4942" s="68" t="s">
        <v>468</v>
      </c>
      <c r="D4942" s="68" t="s">
        <v>271</v>
      </c>
      <c r="E4942" s="68" t="s">
        <v>531</v>
      </c>
      <c r="F4942" s="68" t="s">
        <v>360</v>
      </c>
      <c r="G4942" s="68" t="s">
        <v>77</v>
      </c>
      <c r="H4942" s="68" t="s">
        <v>273</v>
      </c>
      <c r="I4942" s="68" t="s">
        <v>656</v>
      </c>
      <c r="J4942" s="65">
        <v>1</v>
      </c>
      <c r="K4942" s="65">
        <v>2</v>
      </c>
      <c r="L4942" s="65">
        <v>431</v>
      </c>
      <c r="M4942" s="65" t="s">
        <v>282</v>
      </c>
    </row>
    <row r="4943" spans="1:13" ht="12.75" customHeight="1">
      <c r="A4943" s="65" t="str">
        <f>IF(ROW()=1,"KEY",IF(ISNA(VLOOKUP(B4943,車名対応マスタ!B:D,3,FALSE)),"",IF(VLOOKUP(B4943,車名対応マスタ!B:D,3,FALSE)="","",$D4943&amp;" "&amp;IF($G4943="9","J","O")&amp;" "&amp;$I4943&amp;" "&amp;IF($I4943&lt;=TEXT(★完成資料!$A$1,"yyyymm"),TEXT(★完成資料!$A$1,"yyyymm"),"999999")&amp; " " &amp; LEFT(F4943 &amp; "          ",10))))</f>
        <v xml:space="preserve">L O 202209 yyyy00 HV        </v>
      </c>
      <c r="B4943" s="68" t="s">
        <v>321</v>
      </c>
      <c r="C4943" s="68" t="s">
        <v>468</v>
      </c>
      <c r="D4943" s="68" t="s">
        <v>271</v>
      </c>
      <c r="E4943" s="68" t="s">
        <v>531</v>
      </c>
      <c r="F4943" s="68" t="s">
        <v>360</v>
      </c>
      <c r="G4943" s="68" t="s">
        <v>77</v>
      </c>
      <c r="H4943" s="68" t="s">
        <v>273</v>
      </c>
      <c r="I4943" s="68" t="s">
        <v>657</v>
      </c>
      <c r="J4943" s="65">
        <v>2</v>
      </c>
      <c r="K4943" s="65">
        <v>3</v>
      </c>
      <c r="L4943" s="65">
        <v>431</v>
      </c>
      <c r="M4943" s="65" t="s">
        <v>282</v>
      </c>
    </row>
    <row r="4944" spans="1:13" ht="12.75" customHeight="1">
      <c r="A4944" s="65" t="str">
        <f>IF(ROW()=1,"KEY",IF(ISNA(VLOOKUP(B4944,車名対応マスタ!B:D,3,FALSE)),"",IF(VLOOKUP(B4944,車名対応マスタ!B:D,3,FALSE)="","",$D4944&amp;" "&amp;IF($G4944="9","J","O")&amp;" "&amp;$I4944&amp;" "&amp;IF($I4944&lt;=TEXT(★完成資料!$A$1,"yyyymm"),TEXT(★完成資料!$A$1,"yyyymm"),"999999")&amp; " " &amp; LEFT(F4944 &amp; "          ",10))))</f>
        <v xml:space="preserve">L O 202210 yyyy00 HV        </v>
      </c>
      <c r="B4944" s="68" t="s">
        <v>321</v>
      </c>
      <c r="C4944" s="68" t="s">
        <v>468</v>
      </c>
      <c r="D4944" s="68" t="s">
        <v>271</v>
      </c>
      <c r="E4944" s="68" t="s">
        <v>531</v>
      </c>
      <c r="F4944" s="68" t="s">
        <v>360</v>
      </c>
      <c r="G4944" s="68" t="s">
        <v>77</v>
      </c>
      <c r="H4944" s="68" t="s">
        <v>273</v>
      </c>
      <c r="I4944" s="68" t="s">
        <v>663</v>
      </c>
      <c r="J4944" s="65">
        <v>5</v>
      </c>
      <c r="K4944" s="65">
        <v>0</v>
      </c>
      <c r="L4944" s="65">
        <v>431</v>
      </c>
      <c r="M4944" s="65" t="s">
        <v>282</v>
      </c>
    </row>
    <row r="4945" spans="1:13" ht="12.75" customHeight="1">
      <c r="A4945" s="65" t="str">
        <f>IF(ROW()=1,"KEY",IF(ISNA(VLOOKUP(B4945,車名対応マスタ!B:D,3,FALSE)),"",IF(VLOOKUP(B4945,車名対応マスタ!B:D,3,FALSE)="","",$D4945&amp;" "&amp;IF($G4945="9","J","O")&amp;" "&amp;$I4945&amp;" "&amp;IF($I4945&lt;=TEXT(★完成資料!$A$1,"yyyymm"),TEXT(★完成資料!$A$1,"yyyymm"),"999999")&amp; " " &amp; LEFT(F4945 &amp; "          ",10))))</f>
        <v xml:space="preserve">L O 202201 yyyy00 HV        </v>
      </c>
      <c r="B4945" s="68" t="s">
        <v>321</v>
      </c>
      <c r="C4945" s="68" t="s">
        <v>468</v>
      </c>
      <c r="D4945" s="68" t="s">
        <v>271</v>
      </c>
      <c r="E4945" s="68" t="s">
        <v>531</v>
      </c>
      <c r="F4945" s="68" t="s">
        <v>360</v>
      </c>
      <c r="G4945" s="68" t="s">
        <v>77</v>
      </c>
      <c r="H4945" s="68" t="s">
        <v>273</v>
      </c>
      <c r="I4945" s="68" t="s">
        <v>639</v>
      </c>
      <c r="J4945" s="65">
        <v>6</v>
      </c>
      <c r="K4945" s="65">
        <v>0</v>
      </c>
      <c r="L4945" s="65">
        <v>421</v>
      </c>
      <c r="M4945" s="65" t="s">
        <v>382</v>
      </c>
    </row>
    <row r="4946" spans="1:13" ht="12.75" customHeight="1">
      <c r="A4946" s="65" t="str">
        <f>IF(ROW()=1,"KEY",IF(ISNA(VLOOKUP(B4946,車名対応マスタ!B:D,3,FALSE)),"",IF(VLOOKUP(B4946,車名対応マスタ!B:D,3,FALSE)="","",$D4946&amp;" "&amp;IF($G4946="9","J","O")&amp;" "&amp;$I4946&amp;" "&amp;IF($I4946&lt;=TEXT(★完成資料!$A$1,"yyyymm"),TEXT(★完成資料!$A$1,"yyyymm"),"999999")&amp; " " &amp; LEFT(F4946 &amp; "          ",10))))</f>
        <v xml:space="preserve">L O 202202 yyyy00 HV        </v>
      </c>
      <c r="B4946" s="68" t="s">
        <v>321</v>
      </c>
      <c r="C4946" s="68" t="s">
        <v>468</v>
      </c>
      <c r="D4946" s="68" t="s">
        <v>271</v>
      </c>
      <c r="E4946" s="68" t="s">
        <v>531</v>
      </c>
      <c r="F4946" s="68" t="s">
        <v>360</v>
      </c>
      <c r="G4946" s="68" t="s">
        <v>77</v>
      </c>
      <c r="H4946" s="68" t="s">
        <v>273</v>
      </c>
      <c r="I4946" s="68" t="s">
        <v>640</v>
      </c>
      <c r="J4946" s="65">
        <v>7</v>
      </c>
      <c r="K4946" s="65">
        <v>6</v>
      </c>
      <c r="L4946" s="65">
        <v>421</v>
      </c>
      <c r="M4946" s="65" t="s">
        <v>382</v>
      </c>
    </row>
    <row r="4947" spans="1:13" ht="12.75" customHeight="1">
      <c r="A4947" s="65" t="str">
        <f>IF(ROW()=1,"KEY",IF(ISNA(VLOOKUP(B4947,車名対応マスタ!B:D,3,FALSE)),"",IF(VLOOKUP(B4947,車名対応マスタ!B:D,3,FALSE)="","",$D4947&amp;" "&amp;IF($G4947="9","J","O")&amp;" "&amp;$I4947&amp;" "&amp;IF($I4947&lt;=TEXT(★完成資料!$A$1,"yyyymm"),TEXT(★完成資料!$A$1,"yyyymm"),"999999")&amp; " " &amp; LEFT(F4947 &amp; "          ",10))))</f>
        <v xml:space="preserve">L O 202203 yyyy00 HV        </v>
      </c>
      <c r="B4947" s="68" t="s">
        <v>321</v>
      </c>
      <c r="C4947" s="68" t="s">
        <v>468</v>
      </c>
      <c r="D4947" s="68" t="s">
        <v>271</v>
      </c>
      <c r="E4947" s="68" t="s">
        <v>531</v>
      </c>
      <c r="F4947" s="68" t="s">
        <v>360</v>
      </c>
      <c r="G4947" s="68" t="s">
        <v>77</v>
      </c>
      <c r="H4947" s="68" t="s">
        <v>273</v>
      </c>
      <c r="I4947" s="68" t="s">
        <v>641</v>
      </c>
      <c r="J4947" s="65">
        <v>7</v>
      </c>
      <c r="K4947" s="65">
        <v>9</v>
      </c>
      <c r="L4947" s="65">
        <v>421</v>
      </c>
      <c r="M4947" s="65" t="s">
        <v>382</v>
      </c>
    </row>
    <row r="4948" spans="1:13" ht="12.75" customHeight="1">
      <c r="A4948" s="65" t="str">
        <f>IF(ROW()=1,"KEY",IF(ISNA(VLOOKUP(B4948,車名対応マスタ!B:D,3,FALSE)),"",IF(VLOOKUP(B4948,車名対応マスタ!B:D,3,FALSE)="","",$D4948&amp;" "&amp;IF($G4948="9","J","O")&amp;" "&amp;$I4948&amp;" "&amp;IF($I4948&lt;=TEXT(★完成資料!$A$1,"yyyymm"),TEXT(★完成資料!$A$1,"yyyymm"),"999999")&amp; " " &amp; LEFT(F4948 &amp; "          ",10))))</f>
        <v xml:space="preserve">L O 202204 yyyy00 HV        </v>
      </c>
      <c r="B4948" s="68" t="s">
        <v>321</v>
      </c>
      <c r="C4948" s="68" t="s">
        <v>468</v>
      </c>
      <c r="D4948" s="68" t="s">
        <v>271</v>
      </c>
      <c r="E4948" s="68" t="s">
        <v>531</v>
      </c>
      <c r="F4948" s="68" t="s">
        <v>360</v>
      </c>
      <c r="G4948" s="68" t="s">
        <v>77</v>
      </c>
      <c r="H4948" s="68" t="s">
        <v>273</v>
      </c>
      <c r="I4948" s="68" t="s">
        <v>642</v>
      </c>
      <c r="J4948" s="65">
        <v>11</v>
      </c>
      <c r="K4948" s="65">
        <v>6</v>
      </c>
      <c r="L4948" s="65">
        <v>421</v>
      </c>
      <c r="M4948" s="65" t="s">
        <v>382</v>
      </c>
    </row>
    <row r="4949" spans="1:13" ht="12.75" customHeight="1">
      <c r="A4949" s="65" t="str">
        <f>IF(ROW()=1,"KEY",IF(ISNA(VLOOKUP(B4949,車名対応マスタ!B:D,3,FALSE)),"",IF(VLOOKUP(B4949,車名対応マスタ!B:D,3,FALSE)="","",$D4949&amp;" "&amp;IF($G4949="9","J","O")&amp;" "&amp;$I4949&amp;" "&amp;IF($I4949&lt;=TEXT(★完成資料!$A$1,"yyyymm"),TEXT(★完成資料!$A$1,"yyyymm"),"999999")&amp; " " &amp; LEFT(F4949 &amp; "          ",10))))</f>
        <v xml:space="preserve">L O 202205 yyyy00 HV        </v>
      </c>
      <c r="B4949" s="68" t="s">
        <v>321</v>
      </c>
      <c r="C4949" s="68" t="s">
        <v>468</v>
      </c>
      <c r="D4949" s="68" t="s">
        <v>271</v>
      </c>
      <c r="E4949" s="68" t="s">
        <v>531</v>
      </c>
      <c r="F4949" s="68" t="s">
        <v>360</v>
      </c>
      <c r="G4949" s="68" t="s">
        <v>77</v>
      </c>
      <c r="H4949" s="68" t="s">
        <v>273</v>
      </c>
      <c r="I4949" s="68" t="s">
        <v>647</v>
      </c>
      <c r="J4949" s="65">
        <v>9</v>
      </c>
      <c r="K4949" s="65">
        <v>7</v>
      </c>
      <c r="L4949" s="65">
        <v>421</v>
      </c>
      <c r="M4949" s="65" t="s">
        <v>382</v>
      </c>
    </row>
    <row r="4950" spans="1:13" ht="12.75" customHeight="1">
      <c r="A4950" s="65" t="str">
        <f>IF(ROW()=1,"KEY",IF(ISNA(VLOOKUP(B4950,車名対応マスタ!B:D,3,FALSE)),"",IF(VLOOKUP(B4950,車名対応マスタ!B:D,3,FALSE)="","",$D4950&amp;" "&amp;IF($G4950="9","J","O")&amp;" "&amp;$I4950&amp;" "&amp;IF($I4950&lt;=TEXT(★完成資料!$A$1,"yyyymm"),TEXT(★完成資料!$A$1,"yyyymm"),"999999")&amp; " " &amp; LEFT(F4950 &amp; "          ",10))))</f>
        <v xml:space="preserve">L O 202206 yyyy00 HV        </v>
      </c>
      <c r="B4950" s="68" t="s">
        <v>321</v>
      </c>
      <c r="C4950" s="68" t="s">
        <v>468</v>
      </c>
      <c r="D4950" s="68" t="s">
        <v>271</v>
      </c>
      <c r="E4950" s="68" t="s">
        <v>531</v>
      </c>
      <c r="F4950" s="68" t="s">
        <v>360</v>
      </c>
      <c r="G4950" s="68" t="s">
        <v>77</v>
      </c>
      <c r="H4950" s="68" t="s">
        <v>273</v>
      </c>
      <c r="I4950" s="68" t="s">
        <v>652</v>
      </c>
      <c r="J4950" s="65">
        <v>11</v>
      </c>
      <c r="K4950" s="65">
        <v>9</v>
      </c>
      <c r="L4950" s="65">
        <v>421</v>
      </c>
      <c r="M4950" s="65" t="s">
        <v>382</v>
      </c>
    </row>
    <row r="4951" spans="1:13" ht="12.75" customHeight="1">
      <c r="A4951" s="65" t="str">
        <f>IF(ROW()=1,"KEY",IF(ISNA(VLOOKUP(B4951,車名対応マスタ!B:D,3,FALSE)),"",IF(VLOOKUP(B4951,車名対応マスタ!B:D,3,FALSE)="","",$D4951&amp;" "&amp;IF($G4951="9","J","O")&amp;" "&amp;$I4951&amp;" "&amp;IF($I4951&lt;=TEXT(★完成資料!$A$1,"yyyymm"),TEXT(★完成資料!$A$1,"yyyymm"),"999999")&amp; " " &amp; LEFT(F4951 &amp; "          ",10))))</f>
        <v xml:space="preserve">L O 202207 yyyy00 HV        </v>
      </c>
      <c r="B4951" s="68" t="s">
        <v>321</v>
      </c>
      <c r="C4951" s="68" t="s">
        <v>468</v>
      </c>
      <c r="D4951" s="68" t="s">
        <v>271</v>
      </c>
      <c r="E4951" s="68" t="s">
        <v>531</v>
      </c>
      <c r="F4951" s="68" t="s">
        <v>360</v>
      </c>
      <c r="G4951" s="68" t="s">
        <v>77</v>
      </c>
      <c r="H4951" s="68" t="s">
        <v>273</v>
      </c>
      <c r="I4951" s="68" t="s">
        <v>655</v>
      </c>
      <c r="J4951" s="65">
        <v>8</v>
      </c>
      <c r="K4951" s="65">
        <v>8</v>
      </c>
      <c r="L4951" s="65">
        <v>421</v>
      </c>
      <c r="M4951" s="65" t="s">
        <v>382</v>
      </c>
    </row>
    <row r="4952" spans="1:13" ht="12.75" customHeight="1">
      <c r="A4952" s="65" t="str">
        <f>IF(ROW()=1,"KEY",IF(ISNA(VLOOKUP(B4952,車名対応マスタ!B:D,3,FALSE)),"",IF(VLOOKUP(B4952,車名対応マスタ!B:D,3,FALSE)="","",$D4952&amp;" "&amp;IF($G4952="9","J","O")&amp;" "&amp;$I4952&amp;" "&amp;IF($I4952&lt;=TEXT(★完成資料!$A$1,"yyyymm"),TEXT(★完成資料!$A$1,"yyyymm"),"999999")&amp; " " &amp; LEFT(F4952 &amp; "          ",10))))</f>
        <v xml:space="preserve">L O 202208 yyyy00 HV        </v>
      </c>
      <c r="B4952" s="68" t="s">
        <v>321</v>
      </c>
      <c r="C4952" s="68" t="s">
        <v>468</v>
      </c>
      <c r="D4952" s="68" t="s">
        <v>271</v>
      </c>
      <c r="E4952" s="68" t="s">
        <v>531</v>
      </c>
      <c r="F4952" s="68" t="s">
        <v>360</v>
      </c>
      <c r="G4952" s="68" t="s">
        <v>77</v>
      </c>
      <c r="H4952" s="68" t="s">
        <v>273</v>
      </c>
      <c r="I4952" s="68" t="s">
        <v>656</v>
      </c>
      <c r="J4952" s="65">
        <v>6</v>
      </c>
      <c r="K4952" s="65">
        <v>10</v>
      </c>
      <c r="L4952" s="65">
        <v>421</v>
      </c>
      <c r="M4952" s="65" t="s">
        <v>382</v>
      </c>
    </row>
    <row r="4953" spans="1:13" ht="12.75" customHeight="1">
      <c r="A4953" s="65" t="str">
        <f>IF(ROW()=1,"KEY",IF(ISNA(VLOOKUP(B4953,車名対応マスタ!B:D,3,FALSE)),"",IF(VLOOKUP(B4953,車名対応マスタ!B:D,3,FALSE)="","",$D4953&amp;" "&amp;IF($G4953="9","J","O")&amp;" "&amp;$I4953&amp;" "&amp;IF($I4953&lt;=TEXT(★完成資料!$A$1,"yyyymm"),TEXT(★完成資料!$A$1,"yyyymm"),"999999")&amp; " " &amp; LEFT(F4953 &amp; "          ",10))))</f>
        <v xml:space="preserve">L O 202209 yyyy00 HV        </v>
      </c>
      <c r="B4953" s="68" t="s">
        <v>321</v>
      </c>
      <c r="C4953" s="68" t="s">
        <v>468</v>
      </c>
      <c r="D4953" s="68" t="s">
        <v>271</v>
      </c>
      <c r="E4953" s="68" t="s">
        <v>531</v>
      </c>
      <c r="F4953" s="68" t="s">
        <v>360</v>
      </c>
      <c r="G4953" s="68" t="s">
        <v>77</v>
      </c>
      <c r="H4953" s="68" t="s">
        <v>273</v>
      </c>
      <c r="I4953" s="68" t="s">
        <v>657</v>
      </c>
      <c r="J4953" s="65">
        <v>13</v>
      </c>
      <c r="K4953" s="65">
        <v>9</v>
      </c>
      <c r="L4953" s="65">
        <v>421</v>
      </c>
      <c r="M4953" s="65" t="s">
        <v>382</v>
      </c>
    </row>
    <row r="4954" spans="1:13" ht="12.75" customHeight="1">
      <c r="A4954" s="65" t="str">
        <f>IF(ROW()=1,"KEY",IF(ISNA(VLOOKUP(B4954,車名対応マスタ!B:D,3,FALSE)),"",IF(VLOOKUP(B4954,車名対応マスタ!B:D,3,FALSE)="","",$D4954&amp;" "&amp;IF($G4954="9","J","O")&amp;" "&amp;$I4954&amp;" "&amp;IF($I4954&lt;=TEXT(★完成資料!$A$1,"yyyymm"),TEXT(★完成資料!$A$1,"yyyymm"),"999999")&amp; " " &amp; LEFT(F4954 &amp; "          ",10))))</f>
        <v xml:space="preserve">L O 202210 yyyy00 HV        </v>
      </c>
      <c r="B4954" s="68" t="s">
        <v>321</v>
      </c>
      <c r="C4954" s="68" t="s">
        <v>468</v>
      </c>
      <c r="D4954" s="68" t="s">
        <v>271</v>
      </c>
      <c r="E4954" s="68" t="s">
        <v>531</v>
      </c>
      <c r="F4954" s="68" t="s">
        <v>360</v>
      </c>
      <c r="G4954" s="68" t="s">
        <v>77</v>
      </c>
      <c r="H4954" s="68" t="s">
        <v>273</v>
      </c>
      <c r="I4954" s="68" t="s">
        <v>663</v>
      </c>
      <c r="J4954" s="65">
        <v>11</v>
      </c>
      <c r="K4954" s="65">
        <v>9</v>
      </c>
      <c r="L4954" s="65">
        <v>421</v>
      </c>
      <c r="M4954" s="65" t="s">
        <v>382</v>
      </c>
    </row>
    <row r="4955" spans="1:13" ht="12.75" customHeight="1">
      <c r="A4955" s="65" t="str">
        <f>IF(ROW()=1,"KEY",IF(ISNA(VLOOKUP(B4955,車名対応マスタ!B:D,3,FALSE)),"",IF(VLOOKUP(B4955,車名対応マスタ!B:D,3,FALSE)="","",$D4955&amp;" "&amp;IF($G4955="9","J","O")&amp;" "&amp;$I4955&amp;" "&amp;IF($I4955&lt;=TEXT(★完成資料!$A$1,"yyyymm"),TEXT(★完成資料!$A$1,"yyyymm"),"999999")&amp; " " &amp; LEFT(F4955 &amp; "          ",10))))</f>
        <v xml:space="preserve">L O 202201 yyyy00 HV        </v>
      </c>
      <c r="B4955" s="68" t="s">
        <v>321</v>
      </c>
      <c r="C4955" s="68" t="s">
        <v>468</v>
      </c>
      <c r="D4955" s="68" t="s">
        <v>271</v>
      </c>
      <c r="E4955" s="68" t="s">
        <v>531</v>
      </c>
      <c r="F4955" s="68" t="s">
        <v>360</v>
      </c>
      <c r="G4955" s="68" t="s">
        <v>77</v>
      </c>
      <c r="H4955" s="68" t="s">
        <v>273</v>
      </c>
      <c r="I4955" s="68" t="s">
        <v>639</v>
      </c>
      <c r="J4955" s="65">
        <v>2</v>
      </c>
      <c r="L4955" s="65">
        <v>461</v>
      </c>
      <c r="M4955" s="65" t="s">
        <v>319</v>
      </c>
    </row>
    <row r="4956" spans="1:13" ht="12.75" customHeight="1">
      <c r="A4956" s="65" t="str">
        <f>IF(ROW()=1,"KEY",IF(ISNA(VLOOKUP(B4956,車名対応マスタ!B:D,3,FALSE)),"",IF(VLOOKUP(B4956,車名対応マスタ!B:D,3,FALSE)="","",$D4956&amp;" "&amp;IF($G4956="9","J","O")&amp;" "&amp;$I4956&amp;" "&amp;IF($I4956&lt;=TEXT(★完成資料!$A$1,"yyyymm"),TEXT(★完成資料!$A$1,"yyyymm"),"999999")&amp; " " &amp; LEFT(F4956 &amp; "          ",10))))</f>
        <v xml:space="preserve">L O 202202 yyyy00 HV        </v>
      </c>
      <c r="B4956" s="68" t="s">
        <v>321</v>
      </c>
      <c r="C4956" s="68" t="s">
        <v>468</v>
      </c>
      <c r="D4956" s="68" t="s">
        <v>271</v>
      </c>
      <c r="E4956" s="68" t="s">
        <v>531</v>
      </c>
      <c r="F4956" s="68" t="s">
        <v>360</v>
      </c>
      <c r="G4956" s="68" t="s">
        <v>77</v>
      </c>
      <c r="H4956" s="68" t="s">
        <v>273</v>
      </c>
      <c r="I4956" s="68" t="s">
        <v>640</v>
      </c>
      <c r="J4956" s="65">
        <v>1</v>
      </c>
      <c r="L4956" s="65">
        <v>461</v>
      </c>
      <c r="M4956" s="65" t="s">
        <v>319</v>
      </c>
    </row>
    <row r="4957" spans="1:13" ht="12.75" customHeight="1">
      <c r="A4957" s="65" t="str">
        <f>IF(ROW()=1,"KEY",IF(ISNA(VLOOKUP(B4957,車名対応マスタ!B:D,3,FALSE)),"",IF(VLOOKUP(B4957,車名対応マスタ!B:D,3,FALSE)="","",$D4957&amp;" "&amp;IF($G4957="9","J","O")&amp;" "&amp;$I4957&amp;" "&amp;IF($I4957&lt;=TEXT(★完成資料!$A$1,"yyyymm"),TEXT(★完成資料!$A$1,"yyyymm"),"999999")&amp; " " &amp; LEFT(F4957 &amp; "          ",10))))</f>
        <v xml:space="preserve">L O 202203 yyyy00 HV        </v>
      </c>
      <c r="B4957" s="68" t="s">
        <v>321</v>
      </c>
      <c r="C4957" s="68" t="s">
        <v>468</v>
      </c>
      <c r="D4957" s="68" t="s">
        <v>271</v>
      </c>
      <c r="E4957" s="68" t="s">
        <v>531</v>
      </c>
      <c r="F4957" s="68" t="s">
        <v>360</v>
      </c>
      <c r="G4957" s="68" t="s">
        <v>77</v>
      </c>
      <c r="H4957" s="68" t="s">
        <v>273</v>
      </c>
      <c r="I4957" s="68" t="s">
        <v>641</v>
      </c>
      <c r="J4957" s="65">
        <v>1</v>
      </c>
      <c r="L4957" s="65">
        <v>461</v>
      </c>
      <c r="M4957" s="65" t="s">
        <v>319</v>
      </c>
    </row>
    <row r="4958" spans="1:13" ht="12.75" customHeight="1">
      <c r="A4958" s="65" t="str">
        <f>IF(ROW()=1,"KEY",IF(ISNA(VLOOKUP(B4958,車名対応マスタ!B:D,3,FALSE)),"",IF(VLOOKUP(B4958,車名対応マスタ!B:D,3,FALSE)="","",$D4958&amp;" "&amp;IF($G4958="9","J","O")&amp;" "&amp;$I4958&amp;" "&amp;IF($I4958&lt;=TEXT(★完成資料!$A$1,"yyyymm"),TEXT(★完成資料!$A$1,"yyyymm"),"999999")&amp; " " &amp; LEFT(F4958 &amp; "          ",10))))</f>
        <v xml:space="preserve">L O 202204 yyyy00 HV        </v>
      </c>
      <c r="B4958" s="68" t="s">
        <v>321</v>
      </c>
      <c r="C4958" s="68" t="s">
        <v>468</v>
      </c>
      <c r="D4958" s="68" t="s">
        <v>271</v>
      </c>
      <c r="E4958" s="68" t="s">
        <v>531</v>
      </c>
      <c r="F4958" s="68" t="s">
        <v>360</v>
      </c>
      <c r="G4958" s="68" t="s">
        <v>77</v>
      </c>
      <c r="H4958" s="68" t="s">
        <v>273</v>
      </c>
      <c r="I4958" s="68" t="s">
        <v>642</v>
      </c>
      <c r="J4958" s="65">
        <v>1</v>
      </c>
      <c r="K4958" s="65">
        <v>1</v>
      </c>
      <c r="L4958" s="65">
        <v>461</v>
      </c>
      <c r="M4958" s="65" t="s">
        <v>319</v>
      </c>
    </row>
    <row r="4959" spans="1:13" ht="12.75" customHeight="1">
      <c r="A4959" s="65" t="str">
        <f>IF(ROW()=1,"KEY",IF(ISNA(VLOOKUP(B4959,車名対応マスタ!B:D,3,FALSE)),"",IF(VLOOKUP(B4959,車名対応マスタ!B:D,3,FALSE)="","",$D4959&amp;" "&amp;IF($G4959="9","J","O")&amp;" "&amp;$I4959&amp;" "&amp;IF($I4959&lt;=TEXT(★完成資料!$A$1,"yyyymm"),TEXT(★完成資料!$A$1,"yyyymm"),"999999")&amp; " " &amp; LEFT(F4959 &amp; "          ",10))))</f>
        <v xml:space="preserve">L O 202205 yyyy00 HV        </v>
      </c>
      <c r="B4959" s="68" t="s">
        <v>321</v>
      </c>
      <c r="C4959" s="68" t="s">
        <v>468</v>
      </c>
      <c r="D4959" s="68" t="s">
        <v>271</v>
      </c>
      <c r="E4959" s="68" t="s">
        <v>531</v>
      </c>
      <c r="F4959" s="68" t="s">
        <v>360</v>
      </c>
      <c r="G4959" s="68" t="s">
        <v>77</v>
      </c>
      <c r="H4959" s="68" t="s">
        <v>273</v>
      </c>
      <c r="I4959" s="68" t="s">
        <v>647</v>
      </c>
      <c r="J4959" s="65">
        <v>0</v>
      </c>
      <c r="K4959" s="65">
        <v>1</v>
      </c>
      <c r="L4959" s="65">
        <v>461</v>
      </c>
      <c r="M4959" s="65" t="s">
        <v>319</v>
      </c>
    </row>
    <row r="4960" spans="1:13" ht="12.75" customHeight="1">
      <c r="A4960" s="65" t="str">
        <f>IF(ROW()=1,"KEY",IF(ISNA(VLOOKUP(B4960,車名対応マスタ!B:D,3,FALSE)),"",IF(VLOOKUP(B4960,車名対応マスタ!B:D,3,FALSE)="","",$D4960&amp;" "&amp;IF($G4960="9","J","O")&amp;" "&amp;$I4960&amp;" "&amp;IF($I4960&lt;=TEXT(★完成資料!$A$1,"yyyymm"),TEXT(★完成資料!$A$1,"yyyymm"),"999999")&amp; " " &amp; LEFT(F4960 &amp; "          ",10))))</f>
        <v xml:space="preserve">L O 202206 yyyy00 HV        </v>
      </c>
      <c r="B4960" s="68" t="s">
        <v>321</v>
      </c>
      <c r="C4960" s="68" t="s">
        <v>468</v>
      </c>
      <c r="D4960" s="68" t="s">
        <v>271</v>
      </c>
      <c r="E4960" s="68" t="s">
        <v>531</v>
      </c>
      <c r="F4960" s="68" t="s">
        <v>360</v>
      </c>
      <c r="G4960" s="68" t="s">
        <v>77</v>
      </c>
      <c r="H4960" s="68" t="s">
        <v>273</v>
      </c>
      <c r="I4960" s="68" t="s">
        <v>652</v>
      </c>
      <c r="J4960" s="65">
        <v>2</v>
      </c>
      <c r="K4960" s="65">
        <v>0</v>
      </c>
      <c r="L4960" s="65">
        <v>461</v>
      </c>
      <c r="M4960" s="65" t="s">
        <v>319</v>
      </c>
    </row>
    <row r="4961" spans="1:13" ht="12.75" customHeight="1">
      <c r="A4961" s="65" t="str">
        <f>IF(ROW()=1,"KEY",IF(ISNA(VLOOKUP(B4961,車名対応マスタ!B:D,3,FALSE)),"",IF(VLOOKUP(B4961,車名対応マスタ!B:D,3,FALSE)="","",$D4961&amp;" "&amp;IF($G4961="9","J","O")&amp;" "&amp;$I4961&amp;" "&amp;IF($I4961&lt;=TEXT(★完成資料!$A$1,"yyyymm"),TEXT(★完成資料!$A$1,"yyyymm"),"999999")&amp; " " &amp; LEFT(F4961 &amp; "          ",10))))</f>
        <v xml:space="preserve">L O 202207 yyyy00 HV        </v>
      </c>
      <c r="B4961" s="68" t="s">
        <v>321</v>
      </c>
      <c r="C4961" s="68" t="s">
        <v>468</v>
      </c>
      <c r="D4961" s="68" t="s">
        <v>271</v>
      </c>
      <c r="E4961" s="68" t="s">
        <v>531</v>
      </c>
      <c r="F4961" s="68" t="s">
        <v>360</v>
      </c>
      <c r="G4961" s="68" t="s">
        <v>77</v>
      </c>
      <c r="H4961" s="68" t="s">
        <v>273</v>
      </c>
      <c r="I4961" s="68" t="s">
        <v>655</v>
      </c>
      <c r="J4961" s="65">
        <v>7</v>
      </c>
      <c r="K4961" s="65">
        <v>3</v>
      </c>
      <c r="L4961" s="65">
        <v>461</v>
      </c>
      <c r="M4961" s="65" t="s">
        <v>319</v>
      </c>
    </row>
    <row r="4962" spans="1:13" ht="12.75" customHeight="1">
      <c r="A4962" s="65" t="str">
        <f>IF(ROW()=1,"KEY",IF(ISNA(VLOOKUP(B4962,車名対応マスタ!B:D,3,FALSE)),"",IF(VLOOKUP(B4962,車名対応マスタ!B:D,3,FALSE)="","",$D4962&amp;" "&amp;IF($G4962="9","J","O")&amp;" "&amp;$I4962&amp;" "&amp;IF($I4962&lt;=TEXT(★完成資料!$A$1,"yyyymm"),TEXT(★完成資料!$A$1,"yyyymm"),"999999")&amp; " " &amp; LEFT(F4962 &amp; "          ",10))))</f>
        <v xml:space="preserve">L O 202208 yyyy00 HV        </v>
      </c>
      <c r="B4962" s="68" t="s">
        <v>321</v>
      </c>
      <c r="C4962" s="68" t="s">
        <v>468</v>
      </c>
      <c r="D4962" s="68" t="s">
        <v>271</v>
      </c>
      <c r="E4962" s="68" t="s">
        <v>531</v>
      </c>
      <c r="F4962" s="68" t="s">
        <v>360</v>
      </c>
      <c r="G4962" s="68" t="s">
        <v>77</v>
      </c>
      <c r="H4962" s="68" t="s">
        <v>273</v>
      </c>
      <c r="I4962" s="68" t="s">
        <v>656</v>
      </c>
      <c r="J4962" s="65">
        <v>3</v>
      </c>
      <c r="K4962" s="65">
        <v>3</v>
      </c>
      <c r="L4962" s="65">
        <v>461</v>
      </c>
      <c r="M4962" s="65" t="s">
        <v>319</v>
      </c>
    </row>
    <row r="4963" spans="1:13" ht="12.75" customHeight="1">
      <c r="A4963" s="65" t="str">
        <f>IF(ROW()=1,"KEY",IF(ISNA(VLOOKUP(B4963,車名対応マスタ!B:D,3,FALSE)),"",IF(VLOOKUP(B4963,車名対応マスタ!B:D,3,FALSE)="","",$D4963&amp;" "&amp;IF($G4963="9","J","O")&amp;" "&amp;$I4963&amp;" "&amp;IF($I4963&lt;=TEXT(★完成資料!$A$1,"yyyymm"),TEXT(★完成資料!$A$1,"yyyymm"),"999999")&amp; " " &amp; LEFT(F4963 &amp; "          ",10))))</f>
        <v xml:space="preserve">L O 202210 yyyy00 HV        </v>
      </c>
      <c r="B4963" s="68" t="s">
        <v>321</v>
      </c>
      <c r="C4963" s="68" t="s">
        <v>468</v>
      </c>
      <c r="D4963" s="68" t="s">
        <v>271</v>
      </c>
      <c r="E4963" s="68" t="s">
        <v>531</v>
      </c>
      <c r="F4963" s="68" t="s">
        <v>360</v>
      </c>
      <c r="G4963" s="68" t="s">
        <v>77</v>
      </c>
      <c r="H4963" s="68" t="s">
        <v>273</v>
      </c>
      <c r="I4963" s="68" t="s">
        <v>663</v>
      </c>
      <c r="J4963" s="65">
        <v>1</v>
      </c>
      <c r="K4963" s="65">
        <v>4</v>
      </c>
      <c r="L4963" s="65">
        <v>461</v>
      </c>
      <c r="M4963" s="65" t="s">
        <v>319</v>
      </c>
    </row>
    <row r="4964" spans="1:13" ht="12.75" customHeight="1">
      <c r="A4964" s="65" t="str">
        <f>IF(ROW()=1,"KEY",IF(ISNA(VLOOKUP(B4964,車名対応マスタ!B:D,3,FALSE)),"",IF(VLOOKUP(B4964,車名対応マスタ!B:D,3,FALSE)="","",$D4964&amp;" "&amp;IF($G4964="9","J","O")&amp;" "&amp;$I4964&amp;" "&amp;IF($I4964&lt;=TEXT(★完成資料!$A$1,"yyyymm"),TEXT(★完成資料!$A$1,"yyyymm"),"999999")&amp; " " &amp; LEFT(F4964 &amp; "          ",10))))</f>
        <v xml:space="preserve">L O 202201 yyyy00 HV        </v>
      </c>
      <c r="B4964" s="68" t="s">
        <v>321</v>
      </c>
      <c r="C4964" s="68" t="s">
        <v>468</v>
      </c>
      <c r="D4964" s="68" t="s">
        <v>271</v>
      </c>
      <c r="E4964" s="68" t="s">
        <v>531</v>
      </c>
      <c r="F4964" s="68" t="s">
        <v>360</v>
      </c>
      <c r="G4964" s="68" t="s">
        <v>77</v>
      </c>
      <c r="H4964" s="68" t="s">
        <v>273</v>
      </c>
      <c r="I4964" s="68" t="s">
        <v>639</v>
      </c>
      <c r="J4964" s="65">
        <v>19</v>
      </c>
      <c r="K4964" s="65">
        <v>7</v>
      </c>
      <c r="L4964" s="65">
        <v>440</v>
      </c>
      <c r="M4964" s="65" t="s">
        <v>501</v>
      </c>
    </row>
    <row r="4965" spans="1:13" ht="12.75" customHeight="1">
      <c r="A4965" s="65" t="str">
        <f>IF(ROW()=1,"KEY",IF(ISNA(VLOOKUP(B4965,車名対応マスタ!B:D,3,FALSE)),"",IF(VLOOKUP(B4965,車名対応マスタ!B:D,3,FALSE)="","",$D4965&amp;" "&amp;IF($G4965="9","J","O")&amp;" "&amp;$I4965&amp;" "&amp;IF($I4965&lt;=TEXT(★完成資料!$A$1,"yyyymm"),TEXT(★完成資料!$A$1,"yyyymm"),"999999")&amp; " " &amp; LEFT(F4965 &amp; "          ",10))))</f>
        <v xml:space="preserve">L O 202202 yyyy00 HV        </v>
      </c>
      <c r="B4965" s="68" t="s">
        <v>321</v>
      </c>
      <c r="C4965" s="68" t="s">
        <v>468</v>
      </c>
      <c r="D4965" s="68" t="s">
        <v>271</v>
      </c>
      <c r="E4965" s="68" t="s">
        <v>531</v>
      </c>
      <c r="F4965" s="68" t="s">
        <v>360</v>
      </c>
      <c r="G4965" s="68" t="s">
        <v>77</v>
      </c>
      <c r="H4965" s="68" t="s">
        <v>273</v>
      </c>
      <c r="I4965" s="68" t="s">
        <v>640</v>
      </c>
      <c r="J4965" s="65">
        <v>6</v>
      </c>
      <c r="K4965" s="65">
        <v>8</v>
      </c>
      <c r="L4965" s="65">
        <v>440</v>
      </c>
      <c r="M4965" s="65" t="s">
        <v>501</v>
      </c>
    </row>
    <row r="4966" spans="1:13" ht="12.75" customHeight="1">
      <c r="A4966" s="65" t="str">
        <f>IF(ROW()=1,"KEY",IF(ISNA(VLOOKUP(B4966,車名対応マスタ!B:D,3,FALSE)),"",IF(VLOOKUP(B4966,車名対応マスタ!B:D,3,FALSE)="","",$D4966&amp;" "&amp;IF($G4966="9","J","O")&amp;" "&amp;$I4966&amp;" "&amp;IF($I4966&lt;=TEXT(★完成資料!$A$1,"yyyymm"),TEXT(★完成資料!$A$1,"yyyymm"),"999999")&amp; " " &amp; LEFT(F4966 &amp; "          ",10))))</f>
        <v xml:space="preserve">L O 202203 yyyy00 HV        </v>
      </c>
      <c r="B4966" s="68" t="s">
        <v>321</v>
      </c>
      <c r="C4966" s="68" t="s">
        <v>468</v>
      </c>
      <c r="D4966" s="68" t="s">
        <v>271</v>
      </c>
      <c r="E4966" s="68" t="s">
        <v>531</v>
      </c>
      <c r="F4966" s="68" t="s">
        <v>360</v>
      </c>
      <c r="G4966" s="68" t="s">
        <v>77</v>
      </c>
      <c r="H4966" s="68" t="s">
        <v>273</v>
      </c>
      <c r="I4966" s="68" t="s">
        <v>641</v>
      </c>
      <c r="J4966" s="65">
        <v>5</v>
      </c>
      <c r="K4966" s="65">
        <v>12</v>
      </c>
      <c r="L4966" s="65">
        <v>440</v>
      </c>
      <c r="M4966" s="65" t="s">
        <v>501</v>
      </c>
    </row>
    <row r="4967" spans="1:13" ht="12.75" customHeight="1">
      <c r="A4967" s="65" t="str">
        <f>IF(ROW()=1,"KEY",IF(ISNA(VLOOKUP(B4967,車名対応マスタ!B:D,3,FALSE)),"",IF(VLOOKUP(B4967,車名対応マスタ!B:D,3,FALSE)="","",$D4967&amp;" "&amp;IF($G4967="9","J","O")&amp;" "&amp;$I4967&amp;" "&amp;IF($I4967&lt;=TEXT(★完成資料!$A$1,"yyyymm"),TEXT(★完成資料!$A$1,"yyyymm"),"999999")&amp; " " &amp; LEFT(F4967 &amp; "          ",10))))</f>
        <v xml:space="preserve">L O 202204 yyyy00 HV        </v>
      </c>
      <c r="B4967" s="68" t="s">
        <v>321</v>
      </c>
      <c r="C4967" s="68" t="s">
        <v>468</v>
      </c>
      <c r="D4967" s="68" t="s">
        <v>271</v>
      </c>
      <c r="E4967" s="68" t="s">
        <v>531</v>
      </c>
      <c r="F4967" s="68" t="s">
        <v>360</v>
      </c>
      <c r="G4967" s="68" t="s">
        <v>77</v>
      </c>
      <c r="H4967" s="68" t="s">
        <v>273</v>
      </c>
      <c r="I4967" s="68" t="s">
        <v>642</v>
      </c>
      <c r="J4967" s="65">
        <v>41</v>
      </c>
      <c r="K4967" s="65">
        <v>16</v>
      </c>
      <c r="L4967" s="65">
        <v>440</v>
      </c>
      <c r="M4967" s="65" t="s">
        <v>501</v>
      </c>
    </row>
    <row r="4968" spans="1:13" ht="12.75" customHeight="1">
      <c r="A4968" s="65" t="str">
        <f>IF(ROW()=1,"KEY",IF(ISNA(VLOOKUP(B4968,車名対応マスタ!B:D,3,FALSE)),"",IF(VLOOKUP(B4968,車名対応マスタ!B:D,3,FALSE)="","",$D4968&amp;" "&amp;IF($G4968="9","J","O")&amp;" "&amp;$I4968&amp;" "&amp;IF($I4968&lt;=TEXT(★完成資料!$A$1,"yyyymm"),TEXT(★完成資料!$A$1,"yyyymm"),"999999")&amp; " " &amp; LEFT(F4968 &amp; "          ",10))))</f>
        <v xml:space="preserve">L O 202205 yyyy00 HV        </v>
      </c>
      <c r="B4968" s="68" t="s">
        <v>321</v>
      </c>
      <c r="C4968" s="68" t="s">
        <v>468</v>
      </c>
      <c r="D4968" s="68" t="s">
        <v>271</v>
      </c>
      <c r="E4968" s="68" t="s">
        <v>531</v>
      </c>
      <c r="F4968" s="68" t="s">
        <v>360</v>
      </c>
      <c r="G4968" s="68" t="s">
        <v>77</v>
      </c>
      <c r="H4968" s="68" t="s">
        <v>273</v>
      </c>
      <c r="I4968" s="68" t="s">
        <v>647</v>
      </c>
      <c r="J4968" s="65">
        <v>13</v>
      </c>
      <c r="K4968" s="65">
        <v>21</v>
      </c>
      <c r="L4968" s="65">
        <v>440</v>
      </c>
      <c r="M4968" s="65" t="s">
        <v>501</v>
      </c>
    </row>
    <row r="4969" spans="1:13" ht="12.75" customHeight="1">
      <c r="A4969" s="65" t="str">
        <f>IF(ROW()=1,"KEY",IF(ISNA(VLOOKUP(B4969,車名対応マスタ!B:D,3,FALSE)),"",IF(VLOOKUP(B4969,車名対応マスタ!B:D,3,FALSE)="","",$D4969&amp;" "&amp;IF($G4969="9","J","O")&amp;" "&amp;$I4969&amp;" "&amp;IF($I4969&lt;=TEXT(★完成資料!$A$1,"yyyymm"),TEXT(★完成資料!$A$1,"yyyymm"),"999999")&amp; " " &amp; LEFT(F4969 &amp; "          ",10))))</f>
        <v xml:space="preserve">L O 202206 yyyy00 HV        </v>
      </c>
      <c r="B4969" s="68" t="s">
        <v>321</v>
      </c>
      <c r="C4969" s="68" t="s">
        <v>468</v>
      </c>
      <c r="D4969" s="68" t="s">
        <v>271</v>
      </c>
      <c r="E4969" s="68" t="s">
        <v>531</v>
      </c>
      <c r="F4969" s="68" t="s">
        <v>360</v>
      </c>
      <c r="G4969" s="68" t="s">
        <v>77</v>
      </c>
      <c r="H4969" s="68" t="s">
        <v>273</v>
      </c>
      <c r="I4969" s="68" t="s">
        <v>652</v>
      </c>
      <c r="J4969" s="65">
        <v>17</v>
      </c>
      <c r="K4969" s="65">
        <v>22</v>
      </c>
      <c r="L4969" s="65">
        <v>440</v>
      </c>
      <c r="M4969" s="65" t="s">
        <v>501</v>
      </c>
    </row>
    <row r="4970" spans="1:13" ht="12.75" customHeight="1">
      <c r="A4970" s="65" t="str">
        <f>IF(ROW()=1,"KEY",IF(ISNA(VLOOKUP(B4970,車名対応マスタ!B:D,3,FALSE)),"",IF(VLOOKUP(B4970,車名対応マスタ!B:D,3,FALSE)="","",$D4970&amp;" "&amp;IF($G4970="9","J","O")&amp;" "&amp;$I4970&amp;" "&amp;IF($I4970&lt;=TEXT(★完成資料!$A$1,"yyyymm"),TEXT(★完成資料!$A$1,"yyyymm"),"999999")&amp; " " &amp; LEFT(F4970 &amp; "          ",10))))</f>
        <v xml:space="preserve">L O 202207 yyyy00 HV        </v>
      </c>
      <c r="B4970" s="68" t="s">
        <v>321</v>
      </c>
      <c r="C4970" s="68" t="s">
        <v>468</v>
      </c>
      <c r="D4970" s="68" t="s">
        <v>271</v>
      </c>
      <c r="E4970" s="68" t="s">
        <v>531</v>
      </c>
      <c r="F4970" s="68" t="s">
        <v>360</v>
      </c>
      <c r="G4970" s="68" t="s">
        <v>77</v>
      </c>
      <c r="H4970" s="68" t="s">
        <v>273</v>
      </c>
      <c r="I4970" s="68" t="s">
        <v>655</v>
      </c>
      <c r="J4970" s="65">
        <v>10</v>
      </c>
      <c r="K4970" s="65">
        <v>20</v>
      </c>
      <c r="L4970" s="65">
        <v>440</v>
      </c>
      <c r="M4970" s="65" t="s">
        <v>501</v>
      </c>
    </row>
    <row r="4971" spans="1:13" ht="12.75" customHeight="1">
      <c r="A4971" s="65" t="str">
        <f>IF(ROW()=1,"KEY",IF(ISNA(VLOOKUP(B4971,車名対応マスタ!B:D,3,FALSE)),"",IF(VLOOKUP(B4971,車名対応マスタ!B:D,3,FALSE)="","",$D4971&amp;" "&amp;IF($G4971="9","J","O")&amp;" "&amp;$I4971&amp;" "&amp;IF($I4971&lt;=TEXT(★完成資料!$A$1,"yyyymm"),TEXT(★完成資料!$A$1,"yyyymm"),"999999")&amp; " " &amp; LEFT(F4971 &amp; "          ",10))))</f>
        <v xml:space="preserve">L O 202208 yyyy00 HV        </v>
      </c>
      <c r="B4971" s="68" t="s">
        <v>321</v>
      </c>
      <c r="C4971" s="68" t="s">
        <v>468</v>
      </c>
      <c r="D4971" s="68" t="s">
        <v>271</v>
      </c>
      <c r="E4971" s="68" t="s">
        <v>531</v>
      </c>
      <c r="F4971" s="68" t="s">
        <v>360</v>
      </c>
      <c r="G4971" s="68" t="s">
        <v>77</v>
      </c>
      <c r="H4971" s="68" t="s">
        <v>273</v>
      </c>
      <c r="I4971" s="68" t="s">
        <v>656</v>
      </c>
      <c r="J4971" s="65">
        <v>12</v>
      </c>
      <c r="K4971" s="65">
        <v>19</v>
      </c>
      <c r="L4971" s="65">
        <v>440</v>
      </c>
      <c r="M4971" s="65" t="s">
        <v>501</v>
      </c>
    </row>
    <row r="4972" spans="1:13" ht="12.75" customHeight="1">
      <c r="A4972" s="65" t="str">
        <f>IF(ROW()=1,"KEY",IF(ISNA(VLOOKUP(B4972,車名対応マスタ!B:D,3,FALSE)),"",IF(VLOOKUP(B4972,車名対応マスタ!B:D,3,FALSE)="","",$D4972&amp;" "&amp;IF($G4972="9","J","O")&amp;" "&amp;$I4972&amp;" "&amp;IF($I4972&lt;=TEXT(★完成資料!$A$1,"yyyymm"),TEXT(★完成資料!$A$1,"yyyymm"),"999999")&amp; " " &amp; LEFT(F4972 &amp; "          ",10))))</f>
        <v xml:space="preserve">L O 202209 yyyy00 HV        </v>
      </c>
      <c r="B4972" s="68" t="s">
        <v>321</v>
      </c>
      <c r="C4972" s="68" t="s">
        <v>468</v>
      </c>
      <c r="D4972" s="68" t="s">
        <v>271</v>
      </c>
      <c r="E4972" s="68" t="s">
        <v>531</v>
      </c>
      <c r="F4972" s="68" t="s">
        <v>360</v>
      </c>
      <c r="G4972" s="68" t="s">
        <v>77</v>
      </c>
      <c r="H4972" s="68" t="s">
        <v>273</v>
      </c>
      <c r="I4972" s="68" t="s">
        <v>657</v>
      </c>
      <c r="J4972" s="65">
        <v>23</v>
      </c>
      <c r="K4972" s="65">
        <v>27</v>
      </c>
      <c r="L4972" s="65">
        <v>440</v>
      </c>
      <c r="M4972" s="65" t="s">
        <v>501</v>
      </c>
    </row>
    <row r="4973" spans="1:13" ht="12.75" customHeight="1">
      <c r="A4973" s="65" t="str">
        <f>IF(ROW()=1,"KEY",IF(ISNA(VLOOKUP(B4973,車名対応マスタ!B:D,3,FALSE)),"",IF(VLOOKUP(B4973,車名対応マスタ!B:D,3,FALSE)="","",$D4973&amp;" "&amp;IF($G4973="9","J","O")&amp;" "&amp;$I4973&amp;" "&amp;IF($I4973&lt;=TEXT(★完成資料!$A$1,"yyyymm"),TEXT(★完成資料!$A$1,"yyyymm"),"999999")&amp; " " &amp; LEFT(F4973 &amp; "          ",10))))</f>
        <v xml:space="preserve">L O 202210 yyyy00 HV        </v>
      </c>
      <c r="B4973" s="68" t="s">
        <v>321</v>
      </c>
      <c r="C4973" s="68" t="s">
        <v>468</v>
      </c>
      <c r="D4973" s="68" t="s">
        <v>271</v>
      </c>
      <c r="E4973" s="68" t="s">
        <v>531</v>
      </c>
      <c r="F4973" s="68" t="s">
        <v>360</v>
      </c>
      <c r="G4973" s="68" t="s">
        <v>77</v>
      </c>
      <c r="H4973" s="68" t="s">
        <v>273</v>
      </c>
      <c r="I4973" s="68" t="s">
        <v>663</v>
      </c>
      <c r="J4973" s="65">
        <v>20</v>
      </c>
      <c r="K4973" s="65">
        <v>11</v>
      </c>
      <c r="L4973" s="65">
        <v>440</v>
      </c>
      <c r="M4973" s="65" t="s">
        <v>501</v>
      </c>
    </row>
    <row r="4974" spans="1:13" ht="12.75" customHeight="1">
      <c r="A4974" s="65" t="str">
        <f>IF(ROW()=1,"KEY",IF(ISNA(VLOOKUP(B4974,車名対応マスタ!B:D,3,FALSE)),"",IF(VLOOKUP(B4974,車名対応マスタ!B:D,3,FALSE)="","",$D4974&amp;" "&amp;IF($G4974="9","J","O")&amp;" "&amp;$I4974&amp;" "&amp;IF($I4974&lt;=TEXT(★完成資料!$A$1,"yyyymm"),TEXT(★完成資料!$A$1,"yyyymm"),"999999")&amp; " " &amp; LEFT(F4974 &amp; "          ",10))))</f>
        <v xml:space="preserve">L O 202201 yyyy00 HV        </v>
      </c>
      <c r="B4974" s="68" t="s">
        <v>321</v>
      </c>
      <c r="C4974" s="68" t="s">
        <v>468</v>
      </c>
      <c r="D4974" s="68" t="s">
        <v>271</v>
      </c>
      <c r="E4974" s="68" t="s">
        <v>531</v>
      </c>
      <c r="F4974" s="68" t="s">
        <v>360</v>
      </c>
      <c r="G4974" s="68" t="s">
        <v>77</v>
      </c>
      <c r="H4974" s="68" t="s">
        <v>273</v>
      </c>
      <c r="I4974" s="68" t="s">
        <v>639</v>
      </c>
      <c r="J4974" s="65">
        <v>4</v>
      </c>
      <c r="K4974" s="65">
        <v>4</v>
      </c>
      <c r="L4974" s="65">
        <v>465</v>
      </c>
      <c r="M4974" s="65" t="s">
        <v>248</v>
      </c>
    </row>
    <row r="4975" spans="1:13" ht="12.75" customHeight="1">
      <c r="A4975" s="65" t="str">
        <f>IF(ROW()=1,"KEY",IF(ISNA(VLOOKUP(B4975,車名対応マスタ!B:D,3,FALSE)),"",IF(VLOOKUP(B4975,車名対応マスタ!B:D,3,FALSE)="","",$D4975&amp;" "&amp;IF($G4975="9","J","O")&amp;" "&amp;$I4975&amp;" "&amp;IF($I4975&lt;=TEXT(★完成資料!$A$1,"yyyymm"),TEXT(★完成資料!$A$1,"yyyymm"),"999999")&amp; " " &amp; LEFT(F4975 &amp; "          ",10))))</f>
        <v xml:space="preserve">L O 202202 yyyy00 HV        </v>
      </c>
      <c r="B4975" s="68" t="s">
        <v>321</v>
      </c>
      <c r="C4975" s="68" t="s">
        <v>468</v>
      </c>
      <c r="D4975" s="68" t="s">
        <v>271</v>
      </c>
      <c r="E4975" s="68" t="s">
        <v>531</v>
      </c>
      <c r="F4975" s="68" t="s">
        <v>360</v>
      </c>
      <c r="G4975" s="68" t="s">
        <v>77</v>
      </c>
      <c r="H4975" s="68" t="s">
        <v>273</v>
      </c>
      <c r="I4975" s="68" t="s">
        <v>640</v>
      </c>
      <c r="J4975" s="65">
        <v>4</v>
      </c>
      <c r="K4975" s="65">
        <v>7</v>
      </c>
      <c r="L4975" s="65">
        <v>465</v>
      </c>
      <c r="M4975" s="65" t="s">
        <v>248</v>
      </c>
    </row>
    <row r="4976" spans="1:13" ht="12.75" customHeight="1">
      <c r="A4976" s="65" t="str">
        <f>IF(ROW()=1,"KEY",IF(ISNA(VLOOKUP(B4976,車名対応マスタ!B:D,3,FALSE)),"",IF(VLOOKUP(B4976,車名対応マスタ!B:D,3,FALSE)="","",$D4976&amp;" "&amp;IF($G4976="9","J","O")&amp;" "&amp;$I4976&amp;" "&amp;IF($I4976&lt;=TEXT(★完成資料!$A$1,"yyyymm"),TEXT(★完成資料!$A$1,"yyyymm"),"999999")&amp; " " &amp; LEFT(F4976 &amp; "          ",10))))</f>
        <v xml:space="preserve">L O 202203 yyyy00 HV        </v>
      </c>
      <c r="B4976" s="68" t="s">
        <v>321</v>
      </c>
      <c r="C4976" s="68" t="s">
        <v>468</v>
      </c>
      <c r="D4976" s="68" t="s">
        <v>271</v>
      </c>
      <c r="E4976" s="68" t="s">
        <v>531</v>
      </c>
      <c r="F4976" s="68" t="s">
        <v>360</v>
      </c>
      <c r="G4976" s="68" t="s">
        <v>77</v>
      </c>
      <c r="H4976" s="68" t="s">
        <v>273</v>
      </c>
      <c r="I4976" s="68" t="s">
        <v>641</v>
      </c>
      <c r="J4976" s="65">
        <v>1</v>
      </c>
      <c r="K4976" s="65">
        <v>15</v>
      </c>
      <c r="L4976" s="65">
        <v>465</v>
      </c>
      <c r="M4976" s="65" t="s">
        <v>248</v>
      </c>
    </row>
    <row r="4977" spans="1:13" ht="12.75" customHeight="1">
      <c r="A4977" s="65" t="str">
        <f>IF(ROW()=1,"KEY",IF(ISNA(VLOOKUP(B4977,車名対応マスタ!B:D,3,FALSE)),"",IF(VLOOKUP(B4977,車名対応マスタ!B:D,3,FALSE)="","",$D4977&amp;" "&amp;IF($G4977="9","J","O")&amp;" "&amp;$I4977&amp;" "&amp;IF($I4977&lt;=TEXT(★完成資料!$A$1,"yyyymm"),TEXT(★完成資料!$A$1,"yyyymm"),"999999")&amp; " " &amp; LEFT(F4977 &amp; "          ",10))))</f>
        <v xml:space="preserve">L O 202204 yyyy00 HV        </v>
      </c>
      <c r="B4977" s="68" t="s">
        <v>321</v>
      </c>
      <c r="C4977" s="68" t="s">
        <v>468</v>
      </c>
      <c r="D4977" s="68" t="s">
        <v>271</v>
      </c>
      <c r="E4977" s="68" t="s">
        <v>531</v>
      </c>
      <c r="F4977" s="68" t="s">
        <v>360</v>
      </c>
      <c r="G4977" s="68" t="s">
        <v>77</v>
      </c>
      <c r="H4977" s="68" t="s">
        <v>273</v>
      </c>
      <c r="I4977" s="68" t="s">
        <v>642</v>
      </c>
      <c r="J4977" s="65">
        <v>1</v>
      </c>
      <c r="K4977" s="65">
        <v>17</v>
      </c>
      <c r="L4977" s="65">
        <v>465</v>
      </c>
      <c r="M4977" s="65" t="s">
        <v>248</v>
      </c>
    </row>
    <row r="4978" spans="1:13" ht="12.75" customHeight="1">
      <c r="A4978" s="65" t="str">
        <f>IF(ROW()=1,"KEY",IF(ISNA(VLOOKUP(B4978,車名対応マスタ!B:D,3,FALSE)),"",IF(VLOOKUP(B4978,車名対応マスタ!B:D,3,FALSE)="","",$D4978&amp;" "&amp;IF($G4978="9","J","O")&amp;" "&amp;$I4978&amp;" "&amp;IF($I4978&lt;=TEXT(★完成資料!$A$1,"yyyymm"),TEXT(★完成資料!$A$1,"yyyymm"),"999999")&amp; " " &amp; LEFT(F4978 &amp; "          ",10))))</f>
        <v xml:space="preserve">L O 202205 yyyy00 HV        </v>
      </c>
      <c r="B4978" s="68" t="s">
        <v>321</v>
      </c>
      <c r="C4978" s="68" t="s">
        <v>468</v>
      </c>
      <c r="D4978" s="68" t="s">
        <v>271</v>
      </c>
      <c r="E4978" s="68" t="s">
        <v>531</v>
      </c>
      <c r="F4978" s="68" t="s">
        <v>360</v>
      </c>
      <c r="G4978" s="68" t="s">
        <v>77</v>
      </c>
      <c r="H4978" s="68" t="s">
        <v>273</v>
      </c>
      <c r="I4978" s="68" t="s">
        <v>647</v>
      </c>
      <c r="K4978" s="65">
        <v>12</v>
      </c>
      <c r="L4978" s="65">
        <v>465</v>
      </c>
      <c r="M4978" s="65" t="s">
        <v>248</v>
      </c>
    </row>
    <row r="4979" spans="1:13" ht="12.75" customHeight="1">
      <c r="A4979" s="65" t="str">
        <f>IF(ROW()=1,"KEY",IF(ISNA(VLOOKUP(B4979,車名対応マスタ!B:D,3,FALSE)),"",IF(VLOOKUP(B4979,車名対応マスタ!B:D,3,FALSE)="","",$D4979&amp;" "&amp;IF($G4979="9","J","O")&amp;" "&amp;$I4979&amp;" "&amp;IF($I4979&lt;=TEXT(★完成資料!$A$1,"yyyymm"),TEXT(★完成資料!$A$1,"yyyymm"),"999999")&amp; " " &amp; LEFT(F4979 &amp; "          ",10))))</f>
        <v xml:space="preserve">L O 202206 yyyy00 HV        </v>
      </c>
      <c r="B4979" s="68" t="s">
        <v>321</v>
      </c>
      <c r="C4979" s="68" t="s">
        <v>468</v>
      </c>
      <c r="D4979" s="68" t="s">
        <v>271</v>
      </c>
      <c r="E4979" s="68" t="s">
        <v>531</v>
      </c>
      <c r="F4979" s="68" t="s">
        <v>360</v>
      </c>
      <c r="G4979" s="68" t="s">
        <v>77</v>
      </c>
      <c r="H4979" s="68" t="s">
        <v>273</v>
      </c>
      <c r="I4979" s="68" t="s">
        <v>652</v>
      </c>
      <c r="K4979" s="65">
        <v>9</v>
      </c>
      <c r="L4979" s="65">
        <v>465</v>
      </c>
      <c r="M4979" s="65" t="s">
        <v>248</v>
      </c>
    </row>
    <row r="4980" spans="1:13" ht="12.75" customHeight="1">
      <c r="A4980" s="65" t="str">
        <f>IF(ROW()=1,"KEY",IF(ISNA(VLOOKUP(B4980,車名対応マスタ!B:D,3,FALSE)),"",IF(VLOOKUP(B4980,車名対応マスタ!B:D,3,FALSE)="","",$D4980&amp;" "&amp;IF($G4980="9","J","O")&amp;" "&amp;$I4980&amp;" "&amp;IF($I4980&lt;=TEXT(★完成資料!$A$1,"yyyymm"),TEXT(★完成資料!$A$1,"yyyymm"),"999999")&amp; " " &amp; LEFT(F4980 &amp; "          ",10))))</f>
        <v xml:space="preserve">L O 202207 yyyy00 HV        </v>
      </c>
      <c r="B4980" s="68" t="s">
        <v>321</v>
      </c>
      <c r="C4980" s="68" t="s">
        <v>468</v>
      </c>
      <c r="D4980" s="68" t="s">
        <v>271</v>
      </c>
      <c r="E4980" s="68" t="s">
        <v>531</v>
      </c>
      <c r="F4980" s="68" t="s">
        <v>360</v>
      </c>
      <c r="G4980" s="68" t="s">
        <v>77</v>
      </c>
      <c r="H4980" s="68" t="s">
        <v>273</v>
      </c>
      <c r="I4980" s="68" t="s">
        <v>655</v>
      </c>
      <c r="K4980" s="65">
        <v>13</v>
      </c>
      <c r="L4980" s="65">
        <v>465</v>
      </c>
      <c r="M4980" s="65" t="s">
        <v>248</v>
      </c>
    </row>
    <row r="4981" spans="1:13" ht="12.75" customHeight="1">
      <c r="A4981" s="65" t="str">
        <f>IF(ROW()=1,"KEY",IF(ISNA(VLOOKUP(B4981,車名対応マスタ!B:D,3,FALSE)),"",IF(VLOOKUP(B4981,車名対応マスタ!B:D,3,FALSE)="","",$D4981&amp;" "&amp;IF($G4981="9","J","O")&amp;" "&amp;$I4981&amp;" "&amp;IF($I4981&lt;=TEXT(★完成資料!$A$1,"yyyymm"),TEXT(★完成資料!$A$1,"yyyymm"),"999999")&amp; " " &amp; LEFT(F4981 &amp; "          ",10))))</f>
        <v xml:space="preserve">L O 202208 yyyy00 HV        </v>
      </c>
      <c r="B4981" s="68" t="s">
        <v>321</v>
      </c>
      <c r="C4981" s="68" t="s">
        <v>468</v>
      </c>
      <c r="D4981" s="68" t="s">
        <v>271</v>
      </c>
      <c r="E4981" s="68" t="s">
        <v>531</v>
      </c>
      <c r="F4981" s="68" t="s">
        <v>360</v>
      </c>
      <c r="G4981" s="68" t="s">
        <v>77</v>
      </c>
      <c r="H4981" s="68" t="s">
        <v>273</v>
      </c>
      <c r="I4981" s="68" t="s">
        <v>656</v>
      </c>
      <c r="K4981" s="65">
        <v>17</v>
      </c>
      <c r="L4981" s="65">
        <v>465</v>
      </c>
      <c r="M4981" s="65" t="s">
        <v>248</v>
      </c>
    </row>
    <row r="4982" spans="1:13" ht="12.75" customHeight="1">
      <c r="A4982" s="65" t="str">
        <f>IF(ROW()=1,"KEY",IF(ISNA(VLOOKUP(B4982,車名対応マスタ!B:D,3,FALSE)),"",IF(VLOOKUP(B4982,車名対応マスタ!B:D,3,FALSE)="","",$D4982&amp;" "&amp;IF($G4982="9","J","O")&amp;" "&amp;$I4982&amp;" "&amp;IF($I4982&lt;=TEXT(★完成資料!$A$1,"yyyymm"),TEXT(★完成資料!$A$1,"yyyymm"),"999999")&amp; " " &amp; LEFT(F4982 &amp; "          ",10))))</f>
        <v xml:space="preserve">L O 202209 yyyy00 HV        </v>
      </c>
      <c r="B4982" s="68" t="s">
        <v>321</v>
      </c>
      <c r="C4982" s="68" t="s">
        <v>468</v>
      </c>
      <c r="D4982" s="68" t="s">
        <v>271</v>
      </c>
      <c r="E4982" s="68" t="s">
        <v>531</v>
      </c>
      <c r="F4982" s="68" t="s">
        <v>360</v>
      </c>
      <c r="G4982" s="68" t="s">
        <v>77</v>
      </c>
      <c r="H4982" s="68" t="s">
        <v>273</v>
      </c>
      <c r="I4982" s="68" t="s">
        <v>657</v>
      </c>
      <c r="K4982" s="65">
        <v>23</v>
      </c>
      <c r="L4982" s="65">
        <v>465</v>
      </c>
      <c r="M4982" s="65" t="s">
        <v>248</v>
      </c>
    </row>
    <row r="4983" spans="1:13" ht="12.75" customHeight="1">
      <c r="A4983" s="65" t="str">
        <f>IF(ROW()=1,"KEY",IF(ISNA(VLOOKUP(B4983,車名対応マスタ!B:D,3,FALSE)),"",IF(VLOOKUP(B4983,車名対応マスタ!B:D,3,FALSE)="","",$D4983&amp;" "&amp;IF($G4983="9","J","O")&amp;" "&amp;$I4983&amp;" "&amp;IF($I4983&lt;=TEXT(★完成資料!$A$1,"yyyymm"),TEXT(★完成資料!$A$1,"yyyymm"),"999999")&amp; " " &amp; LEFT(F4983 &amp; "          ",10))))</f>
        <v xml:space="preserve">L O 202210 yyyy00 HV        </v>
      </c>
      <c r="B4983" s="68" t="s">
        <v>321</v>
      </c>
      <c r="C4983" s="68" t="s">
        <v>468</v>
      </c>
      <c r="D4983" s="68" t="s">
        <v>271</v>
      </c>
      <c r="E4983" s="68" t="s">
        <v>531</v>
      </c>
      <c r="F4983" s="68" t="s">
        <v>360</v>
      </c>
      <c r="G4983" s="68" t="s">
        <v>77</v>
      </c>
      <c r="H4983" s="68" t="s">
        <v>273</v>
      </c>
      <c r="I4983" s="68" t="s">
        <v>663</v>
      </c>
      <c r="K4983" s="65">
        <v>10</v>
      </c>
      <c r="L4983" s="65">
        <v>465</v>
      </c>
      <c r="M4983" s="65" t="s">
        <v>248</v>
      </c>
    </row>
    <row r="4984" spans="1:13" ht="12.75" customHeight="1">
      <c r="A4984" s="65" t="str">
        <f>IF(ROW()=1,"KEY",IF(ISNA(VLOOKUP(B4984,車名対応マスタ!B:D,3,FALSE)),"",IF(VLOOKUP(B4984,車名対応マスタ!B:D,3,FALSE)="","",$D4984&amp;" "&amp;IF($G4984="9","J","O")&amp;" "&amp;$I4984&amp;" "&amp;IF($I4984&lt;=TEXT(★完成資料!$A$1,"yyyymm"),TEXT(★完成資料!$A$1,"yyyymm"),"999999")&amp; " " &amp; LEFT(F4984 &amp; "          ",10))))</f>
        <v xml:space="preserve">L O 202201 yyyy00 HV        </v>
      </c>
      <c r="B4984" s="68" t="s">
        <v>321</v>
      </c>
      <c r="C4984" s="68" t="s">
        <v>468</v>
      </c>
      <c r="D4984" s="68" t="s">
        <v>271</v>
      </c>
      <c r="E4984" s="68" t="s">
        <v>531</v>
      </c>
      <c r="F4984" s="68" t="s">
        <v>360</v>
      </c>
      <c r="G4984" s="68" t="s">
        <v>77</v>
      </c>
      <c r="H4984" s="68" t="s">
        <v>273</v>
      </c>
      <c r="I4984" s="68" t="s">
        <v>639</v>
      </c>
      <c r="J4984" s="65">
        <v>2</v>
      </c>
      <c r="L4984" s="65">
        <v>467</v>
      </c>
      <c r="M4984" s="65" t="s">
        <v>275</v>
      </c>
    </row>
    <row r="4985" spans="1:13" ht="12.75" customHeight="1">
      <c r="A4985" s="65" t="str">
        <f>IF(ROW()=1,"KEY",IF(ISNA(VLOOKUP(B4985,車名対応マスタ!B:D,3,FALSE)),"",IF(VLOOKUP(B4985,車名対応マスタ!B:D,3,FALSE)="","",$D4985&amp;" "&amp;IF($G4985="9","J","O")&amp;" "&amp;$I4985&amp;" "&amp;IF($I4985&lt;=TEXT(★完成資料!$A$1,"yyyymm"),TEXT(★完成資料!$A$1,"yyyymm"),"999999")&amp; " " &amp; LEFT(F4985 &amp; "          ",10))))</f>
        <v xml:space="preserve">L O 202202 yyyy00 HV        </v>
      </c>
      <c r="B4985" s="68" t="s">
        <v>321</v>
      </c>
      <c r="C4985" s="68" t="s">
        <v>468</v>
      </c>
      <c r="D4985" s="68" t="s">
        <v>271</v>
      </c>
      <c r="E4985" s="68" t="s">
        <v>531</v>
      </c>
      <c r="F4985" s="68" t="s">
        <v>360</v>
      </c>
      <c r="G4985" s="68" t="s">
        <v>77</v>
      </c>
      <c r="H4985" s="68" t="s">
        <v>273</v>
      </c>
      <c r="I4985" s="68" t="s">
        <v>640</v>
      </c>
      <c r="J4985" s="65">
        <v>1</v>
      </c>
      <c r="L4985" s="65">
        <v>467</v>
      </c>
      <c r="M4985" s="65" t="s">
        <v>275</v>
      </c>
    </row>
    <row r="4986" spans="1:13" ht="12.75" customHeight="1">
      <c r="A4986" s="65" t="str">
        <f>IF(ROW()=1,"KEY",IF(ISNA(VLOOKUP(B4986,車名対応マスタ!B:D,3,FALSE)),"",IF(VLOOKUP(B4986,車名対応マスタ!B:D,3,FALSE)="","",$D4986&amp;" "&amp;IF($G4986="9","J","O")&amp;" "&amp;$I4986&amp;" "&amp;IF($I4986&lt;=TEXT(★完成資料!$A$1,"yyyymm"),TEXT(★完成資料!$A$1,"yyyymm"),"999999")&amp; " " &amp; LEFT(F4986 &amp; "          ",10))))</f>
        <v xml:space="preserve">L O 202203 yyyy00 HV        </v>
      </c>
      <c r="B4986" s="68" t="s">
        <v>321</v>
      </c>
      <c r="C4986" s="68" t="s">
        <v>468</v>
      </c>
      <c r="D4986" s="68" t="s">
        <v>271</v>
      </c>
      <c r="E4986" s="68" t="s">
        <v>531</v>
      </c>
      <c r="F4986" s="68" t="s">
        <v>360</v>
      </c>
      <c r="G4986" s="68" t="s">
        <v>77</v>
      </c>
      <c r="H4986" s="68" t="s">
        <v>273</v>
      </c>
      <c r="I4986" s="68" t="s">
        <v>641</v>
      </c>
      <c r="J4986" s="65">
        <v>3</v>
      </c>
      <c r="K4986" s="65">
        <v>0</v>
      </c>
      <c r="L4986" s="65">
        <v>467</v>
      </c>
      <c r="M4986" s="65" t="s">
        <v>275</v>
      </c>
    </row>
    <row r="4987" spans="1:13" ht="12.75" customHeight="1">
      <c r="A4987" s="65" t="str">
        <f>IF(ROW()=1,"KEY",IF(ISNA(VLOOKUP(B4987,車名対応マスタ!B:D,3,FALSE)),"",IF(VLOOKUP(B4987,車名対応マスタ!B:D,3,FALSE)="","",$D4987&amp;" "&amp;IF($G4987="9","J","O")&amp;" "&amp;$I4987&amp;" "&amp;IF($I4987&lt;=TEXT(★完成資料!$A$1,"yyyymm"),TEXT(★完成資料!$A$1,"yyyymm"),"999999")&amp; " " &amp; LEFT(F4987 &amp; "          ",10))))</f>
        <v xml:space="preserve">L O 202204 yyyy00 HV        </v>
      </c>
      <c r="B4987" s="68" t="s">
        <v>321</v>
      </c>
      <c r="C4987" s="68" t="s">
        <v>468</v>
      </c>
      <c r="D4987" s="68" t="s">
        <v>271</v>
      </c>
      <c r="E4987" s="68" t="s">
        <v>531</v>
      </c>
      <c r="F4987" s="68" t="s">
        <v>360</v>
      </c>
      <c r="G4987" s="68" t="s">
        <v>77</v>
      </c>
      <c r="H4987" s="68" t="s">
        <v>273</v>
      </c>
      <c r="I4987" s="68" t="s">
        <v>642</v>
      </c>
      <c r="J4987" s="65">
        <v>1</v>
      </c>
      <c r="K4987" s="65">
        <v>2</v>
      </c>
      <c r="L4987" s="65">
        <v>467</v>
      </c>
      <c r="M4987" s="65" t="s">
        <v>275</v>
      </c>
    </row>
    <row r="4988" spans="1:13" ht="12.75" customHeight="1">
      <c r="A4988" s="65" t="str">
        <f>IF(ROW()=1,"KEY",IF(ISNA(VLOOKUP(B4988,車名対応マスタ!B:D,3,FALSE)),"",IF(VLOOKUP(B4988,車名対応マスタ!B:D,3,FALSE)="","",$D4988&amp;" "&amp;IF($G4988="9","J","O")&amp;" "&amp;$I4988&amp;" "&amp;IF($I4988&lt;=TEXT(★完成資料!$A$1,"yyyymm"),TEXT(★完成資料!$A$1,"yyyymm"),"999999")&amp; " " &amp; LEFT(F4988 &amp; "          ",10))))</f>
        <v xml:space="preserve">L O 202205 yyyy00 HV        </v>
      </c>
      <c r="B4988" s="68" t="s">
        <v>321</v>
      </c>
      <c r="C4988" s="68" t="s">
        <v>468</v>
      </c>
      <c r="D4988" s="68" t="s">
        <v>271</v>
      </c>
      <c r="E4988" s="68" t="s">
        <v>531</v>
      </c>
      <c r="F4988" s="68" t="s">
        <v>360</v>
      </c>
      <c r="G4988" s="68" t="s">
        <v>77</v>
      </c>
      <c r="H4988" s="68" t="s">
        <v>273</v>
      </c>
      <c r="I4988" s="68" t="s">
        <v>647</v>
      </c>
      <c r="J4988" s="65">
        <v>3</v>
      </c>
      <c r="K4988" s="65">
        <v>2</v>
      </c>
      <c r="L4988" s="65">
        <v>467</v>
      </c>
      <c r="M4988" s="65" t="s">
        <v>275</v>
      </c>
    </row>
    <row r="4989" spans="1:13" ht="12.75" customHeight="1">
      <c r="A4989" s="65" t="str">
        <f>IF(ROW()=1,"KEY",IF(ISNA(VLOOKUP(B4989,車名対応マスタ!B:D,3,FALSE)),"",IF(VLOOKUP(B4989,車名対応マスタ!B:D,3,FALSE)="","",$D4989&amp;" "&amp;IF($G4989="9","J","O")&amp;" "&amp;$I4989&amp;" "&amp;IF($I4989&lt;=TEXT(★完成資料!$A$1,"yyyymm"),TEXT(★完成資料!$A$1,"yyyymm"),"999999")&amp; " " &amp; LEFT(F4989 &amp; "          ",10))))</f>
        <v xml:space="preserve">L O 202206 yyyy00 HV        </v>
      </c>
      <c r="B4989" s="68" t="s">
        <v>321</v>
      </c>
      <c r="C4989" s="68" t="s">
        <v>468</v>
      </c>
      <c r="D4989" s="68" t="s">
        <v>271</v>
      </c>
      <c r="E4989" s="68" t="s">
        <v>531</v>
      </c>
      <c r="F4989" s="68" t="s">
        <v>360</v>
      </c>
      <c r="G4989" s="68" t="s">
        <v>77</v>
      </c>
      <c r="H4989" s="68" t="s">
        <v>273</v>
      </c>
      <c r="I4989" s="68" t="s">
        <v>652</v>
      </c>
      <c r="J4989" s="65">
        <v>6</v>
      </c>
      <c r="K4989" s="65">
        <v>1</v>
      </c>
      <c r="L4989" s="65">
        <v>467</v>
      </c>
      <c r="M4989" s="65" t="s">
        <v>275</v>
      </c>
    </row>
    <row r="4990" spans="1:13" ht="12.75" customHeight="1">
      <c r="A4990" s="65" t="str">
        <f>IF(ROW()=1,"KEY",IF(ISNA(VLOOKUP(B4990,車名対応マスタ!B:D,3,FALSE)),"",IF(VLOOKUP(B4990,車名対応マスタ!B:D,3,FALSE)="","",$D4990&amp;" "&amp;IF($G4990="9","J","O")&amp;" "&amp;$I4990&amp;" "&amp;IF($I4990&lt;=TEXT(★完成資料!$A$1,"yyyymm"),TEXT(★完成資料!$A$1,"yyyymm"),"999999")&amp; " " &amp; LEFT(F4990 &amp; "          ",10))))</f>
        <v xml:space="preserve">L O 202207 yyyy00 HV        </v>
      </c>
      <c r="B4990" s="68" t="s">
        <v>321</v>
      </c>
      <c r="C4990" s="68" t="s">
        <v>468</v>
      </c>
      <c r="D4990" s="68" t="s">
        <v>271</v>
      </c>
      <c r="E4990" s="68" t="s">
        <v>531</v>
      </c>
      <c r="F4990" s="68" t="s">
        <v>360</v>
      </c>
      <c r="G4990" s="68" t="s">
        <v>77</v>
      </c>
      <c r="H4990" s="68" t="s">
        <v>273</v>
      </c>
      <c r="I4990" s="68" t="s">
        <v>655</v>
      </c>
      <c r="J4990" s="65">
        <v>5</v>
      </c>
      <c r="K4990" s="65">
        <v>0</v>
      </c>
      <c r="L4990" s="65">
        <v>467</v>
      </c>
      <c r="M4990" s="65" t="s">
        <v>275</v>
      </c>
    </row>
    <row r="4991" spans="1:13" ht="12.75" customHeight="1">
      <c r="A4991" s="65" t="str">
        <f>IF(ROW()=1,"KEY",IF(ISNA(VLOOKUP(B4991,車名対応マスタ!B:D,3,FALSE)),"",IF(VLOOKUP(B4991,車名対応マスタ!B:D,3,FALSE)="","",$D4991&amp;" "&amp;IF($G4991="9","J","O")&amp;" "&amp;$I4991&amp;" "&amp;IF($I4991&lt;=TEXT(★完成資料!$A$1,"yyyymm"),TEXT(★完成資料!$A$1,"yyyymm"),"999999")&amp; " " &amp; LEFT(F4991 &amp; "          ",10))))</f>
        <v xml:space="preserve">L O 202208 yyyy00 HV        </v>
      </c>
      <c r="B4991" s="68" t="s">
        <v>321</v>
      </c>
      <c r="C4991" s="68" t="s">
        <v>468</v>
      </c>
      <c r="D4991" s="68" t="s">
        <v>271</v>
      </c>
      <c r="E4991" s="68" t="s">
        <v>531</v>
      </c>
      <c r="F4991" s="68" t="s">
        <v>360</v>
      </c>
      <c r="G4991" s="68" t="s">
        <v>77</v>
      </c>
      <c r="H4991" s="68" t="s">
        <v>273</v>
      </c>
      <c r="I4991" s="68" t="s">
        <v>656</v>
      </c>
      <c r="J4991" s="65">
        <v>4</v>
      </c>
      <c r="K4991" s="65">
        <v>1</v>
      </c>
      <c r="L4991" s="65">
        <v>467</v>
      </c>
      <c r="M4991" s="65" t="s">
        <v>275</v>
      </c>
    </row>
    <row r="4992" spans="1:13" ht="12.75" customHeight="1">
      <c r="A4992" s="65" t="str">
        <f>IF(ROW()=1,"KEY",IF(ISNA(VLOOKUP(B4992,車名対応マスタ!B:D,3,FALSE)),"",IF(VLOOKUP(B4992,車名対応マスタ!B:D,3,FALSE)="","",$D4992&amp;" "&amp;IF($G4992="9","J","O")&amp;" "&amp;$I4992&amp;" "&amp;IF($I4992&lt;=TEXT(★完成資料!$A$1,"yyyymm"),TEXT(★完成資料!$A$1,"yyyymm"),"999999")&amp; " " &amp; LEFT(F4992 &amp; "          ",10))))</f>
        <v xml:space="preserve">L O 202209 yyyy00 HV        </v>
      </c>
      <c r="B4992" s="68" t="s">
        <v>321</v>
      </c>
      <c r="C4992" s="68" t="s">
        <v>468</v>
      </c>
      <c r="D4992" s="68" t="s">
        <v>271</v>
      </c>
      <c r="E4992" s="68" t="s">
        <v>531</v>
      </c>
      <c r="F4992" s="68" t="s">
        <v>360</v>
      </c>
      <c r="G4992" s="68" t="s">
        <v>77</v>
      </c>
      <c r="H4992" s="68" t="s">
        <v>273</v>
      </c>
      <c r="I4992" s="68" t="s">
        <v>657</v>
      </c>
      <c r="J4992" s="65">
        <v>3</v>
      </c>
      <c r="K4992" s="65">
        <v>5</v>
      </c>
      <c r="L4992" s="65">
        <v>467</v>
      </c>
      <c r="M4992" s="65" t="s">
        <v>275</v>
      </c>
    </row>
    <row r="4993" spans="1:13" ht="12.75" customHeight="1">
      <c r="A4993" s="65" t="str">
        <f>IF(ROW()=1,"KEY",IF(ISNA(VLOOKUP(B4993,車名対応マスタ!B:D,3,FALSE)),"",IF(VLOOKUP(B4993,車名対応マスタ!B:D,3,FALSE)="","",$D4993&amp;" "&amp;IF($G4993="9","J","O")&amp;" "&amp;$I4993&amp;" "&amp;IF($I4993&lt;=TEXT(★完成資料!$A$1,"yyyymm"),TEXT(★完成資料!$A$1,"yyyymm"),"999999")&amp; " " &amp; LEFT(F4993 &amp; "          ",10))))</f>
        <v xml:space="preserve">L O 202210 yyyy00 HV        </v>
      </c>
      <c r="B4993" s="68" t="s">
        <v>321</v>
      </c>
      <c r="C4993" s="68" t="s">
        <v>468</v>
      </c>
      <c r="D4993" s="68" t="s">
        <v>271</v>
      </c>
      <c r="E4993" s="68" t="s">
        <v>531</v>
      </c>
      <c r="F4993" s="68" t="s">
        <v>360</v>
      </c>
      <c r="G4993" s="68" t="s">
        <v>77</v>
      </c>
      <c r="H4993" s="68" t="s">
        <v>273</v>
      </c>
      <c r="I4993" s="68" t="s">
        <v>663</v>
      </c>
      <c r="J4993" s="65">
        <v>4</v>
      </c>
      <c r="K4993" s="65">
        <v>2</v>
      </c>
      <c r="L4993" s="65">
        <v>467</v>
      </c>
      <c r="M4993" s="65" t="s">
        <v>275</v>
      </c>
    </row>
    <row r="4994" spans="1:13" ht="12.75" customHeight="1">
      <c r="A4994" s="65" t="str">
        <f>IF(ROW()=1,"KEY",IF(ISNA(VLOOKUP(B4994,車名対応マスタ!B:D,3,FALSE)),"",IF(VLOOKUP(B4994,車名対応マスタ!B:D,3,FALSE)="","",$D4994&amp;" "&amp;IF($G4994="9","J","O")&amp;" "&amp;$I4994&amp;" "&amp;IF($I4994&lt;=TEXT(★完成資料!$A$1,"yyyymm"),TEXT(★完成資料!$A$1,"yyyymm"),"999999")&amp; " " &amp; LEFT(F4994 &amp; "          ",10))))</f>
        <v xml:space="preserve">L O 202201 yyyy00 HV        </v>
      </c>
      <c r="B4994" s="68" t="s">
        <v>321</v>
      </c>
      <c r="C4994" s="68" t="s">
        <v>468</v>
      </c>
      <c r="D4994" s="68" t="s">
        <v>271</v>
      </c>
      <c r="E4994" s="68" t="s">
        <v>531</v>
      </c>
      <c r="F4994" s="68" t="s">
        <v>360</v>
      </c>
      <c r="G4994" s="68" t="s">
        <v>77</v>
      </c>
      <c r="H4994" s="68" t="s">
        <v>273</v>
      </c>
      <c r="I4994" s="68" t="s">
        <v>639</v>
      </c>
      <c r="K4994" s="65">
        <v>1</v>
      </c>
      <c r="L4994" s="65">
        <v>616</v>
      </c>
      <c r="M4994" s="65" t="s">
        <v>383</v>
      </c>
    </row>
    <row r="4995" spans="1:13" ht="12.75" customHeight="1">
      <c r="A4995" s="65" t="str">
        <f>IF(ROW()=1,"KEY",IF(ISNA(VLOOKUP(B4995,車名対応マスタ!B:D,3,FALSE)),"",IF(VLOOKUP(B4995,車名対応マスタ!B:D,3,FALSE)="","",$D4995&amp;" "&amp;IF($G4995="9","J","O")&amp;" "&amp;$I4995&amp;" "&amp;IF($I4995&lt;=TEXT(★完成資料!$A$1,"yyyymm"),TEXT(★完成資料!$A$1,"yyyymm"),"999999")&amp; " " &amp; LEFT(F4995 &amp; "          ",10))))</f>
        <v xml:space="preserve">L O 202203 yyyy00 HV        </v>
      </c>
      <c r="B4995" s="68" t="s">
        <v>321</v>
      </c>
      <c r="C4995" s="68" t="s">
        <v>468</v>
      </c>
      <c r="D4995" s="68" t="s">
        <v>271</v>
      </c>
      <c r="E4995" s="68" t="s">
        <v>531</v>
      </c>
      <c r="F4995" s="68" t="s">
        <v>360</v>
      </c>
      <c r="G4995" s="68" t="s">
        <v>77</v>
      </c>
      <c r="H4995" s="68" t="s">
        <v>273</v>
      </c>
      <c r="I4995" s="68" t="s">
        <v>641</v>
      </c>
      <c r="K4995" s="65">
        <v>1</v>
      </c>
      <c r="L4995" s="65">
        <v>616</v>
      </c>
      <c r="M4995" s="65" t="s">
        <v>383</v>
      </c>
    </row>
    <row r="4996" spans="1:13" ht="12.75" customHeight="1">
      <c r="A4996" s="65" t="str">
        <f>IF(ROW()=1,"KEY",IF(ISNA(VLOOKUP(B4996,車名対応マスタ!B:D,3,FALSE)),"",IF(VLOOKUP(B4996,車名対応マスタ!B:D,3,FALSE)="","",$D4996&amp;" "&amp;IF($G4996="9","J","O")&amp;" "&amp;$I4996&amp;" "&amp;IF($I4996&lt;=TEXT(★完成資料!$A$1,"yyyymm"),TEXT(★完成資料!$A$1,"yyyymm"),"999999")&amp; " " &amp; LEFT(F4996 &amp; "          ",10))))</f>
        <v xml:space="preserve">L O 202207 yyyy00 HV        </v>
      </c>
      <c r="B4996" s="68" t="s">
        <v>321</v>
      </c>
      <c r="C4996" s="68" t="s">
        <v>468</v>
      </c>
      <c r="D4996" s="68" t="s">
        <v>271</v>
      </c>
      <c r="E4996" s="68" t="s">
        <v>531</v>
      </c>
      <c r="F4996" s="68" t="s">
        <v>360</v>
      </c>
      <c r="G4996" s="68" t="s">
        <v>77</v>
      </c>
      <c r="H4996" s="68" t="s">
        <v>273</v>
      </c>
      <c r="I4996" s="68" t="s">
        <v>655</v>
      </c>
      <c r="K4996" s="65">
        <v>1</v>
      </c>
      <c r="L4996" s="65">
        <v>432</v>
      </c>
      <c r="M4996" s="65" t="s">
        <v>424</v>
      </c>
    </row>
    <row r="4997" spans="1:13" ht="12.75" customHeight="1">
      <c r="A4997" s="65" t="str">
        <f>IF(ROW()=1,"KEY",IF(ISNA(VLOOKUP(B4997,車名対応マスタ!B:D,3,FALSE)),"",IF(VLOOKUP(B4997,車名対応マスタ!B:D,3,FALSE)="","",$D4997&amp;" "&amp;IF($G4997="9","J","O")&amp;" "&amp;$I4997&amp;" "&amp;IF($I4997&lt;=TEXT(★完成資料!$A$1,"yyyymm"),TEXT(★完成資料!$A$1,"yyyymm"),"999999")&amp; " " &amp; LEFT(F4997 &amp; "          ",10))))</f>
        <v xml:space="preserve">L O 202208 yyyy00 HV        </v>
      </c>
      <c r="B4997" s="68" t="s">
        <v>321</v>
      </c>
      <c r="C4997" s="68" t="s">
        <v>468</v>
      </c>
      <c r="D4997" s="68" t="s">
        <v>271</v>
      </c>
      <c r="E4997" s="68" t="s">
        <v>531</v>
      </c>
      <c r="F4997" s="68" t="s">
        <v>360</v>
      </c>
      <c r="G4997" s="68" t="s">
        <v>77</v>
      </c>
      <c r="H4997" s="68" t="s">
        <v>273</v>
      </c>
      <c r="I4997" s="68" t="s">
        <v>656</v>
      </c>
      <c r="J4997" s="65">
        <v>1</v>
      </c>
      <c r="K4997" s="65">
        <v>1</v>
      </c>
      <c r="L4997" s="65">
        <v>432</v>
      </c>
      <c r="M4997" s="65" t="s">
        <v>424</v>
      </c>
    </row>
    <row r="4998" spans="1:13" ht="12.75" customHeight="1">
      <c r="A4998" s="65" t="str">
        <f>IF(ROW()=1,"KEY",IF(ISNA(VLOOKUP(B4998,車名対応マスタ!B:D,3,FALSE)),"",IF(VLOOKUP(B4998,車名対応マスタ!B:D,3,FALSE)="","",$D4998&amp;" "&amp;IF($G4998="9","J","O")&amp;" "&amp;$I4998&amp;" "&amp;IF($I4998&lt;=TEXT(★完成資料!$A$1,"yyyymm"),TEXT(★完成資料!$A$1,"yyyymm"),"999999")&amp; " " &amp; LEFT(F4998 &amp; "          ",10))))</f>
        <v xml:space="preserve">L O 202209 yyyy00 HV        </v>
      </c>
      <c r="B4998" s="68" t="s">
        <v>321</v>
      </c>
      <c r="C4998" s="68" t="s">
        <v>468</v>
      </c>
      <c r="D4998" s="68" t="s">
        <v>271</v>
      </c>
      <c r="E4998" s="68" t="s">
        <v>531</v>
      </c>
      <c r="F4998" s="68" t="s">
        <v>360</v>
      </c>
      <c r="G4998" s="68" t="s">
        <v>77</v>
      </c>
      <c r="H4998" s="68" t="s">
        <v>273</v>
      </c>
      <c r="I4998" s="68" t="s">
        <v>657</v>
      </c>
      <c r="J4998" s="65">
        <v>1</v>
      </c>
      <c r="K4998" s="65">
        <v>3</v>
      </c>
      <c r="L4998" s="65">
        <v>432</v>
      </c>
      <c r="M4998" s="65" t="s">
        <v>424</v>
      </c>
    </row>
    <row r="4999" spans="1:13" ht="12.75" customHeight="1">
      <c r="A4999" s="65" t="str">
        <f>IF(ROW()=1,"KEY",IF(ISNA(VLOOKUP(B4999,車名対応マスタ!B:D,3,FALSE)),"",IF(VLOOKUP(B4999,車名対応マスタ!B:D,3,FALSE)="","",$D4999&amp;" "&amp;IF($G4999="9","J","O")&amp;" "&amp;$I4999&amp;" "&amp;IF($I4999&lt;=TEXT(★完成資料!$A$1,"yyyymm"),TEXT(★完成資料!$A$1,"yyyymm"),"999999")&amp; " " &amp; LEFT(F4999 &amp; "          ",10))))</f>
        <v xml:space="preserve">L O 202202 yyyy00 HV        </v>
      </c>
      <c r="B4999" s="68" t="s">
        <v>321</v>
      </c>
      <c r="C4999" s="68" t="s">
        <v>468</v>
      </c>
      <c r="D4999" s="68" t="s">
        <v>271</v>
      </c>
      <c r="E4999" s="68" t="s">
        <v>531</v>
      </c>
      <c r="F4999" s="68" t="s">
        <v>360</v>
      </c>
      <c r="G4999" s="68" t="s">
        <v>204</v>
      </c>
      <c r="H4999" s="68" t="s">
        <v>384</v>
      </c>
      <c r="I4999" s="68" t="s">
        <v>640</v>
      </c>
      <c r="J4999" s="65">
        <v>2</v>
      </c>
      <c r="K4999" s="65">
        <v>0</v>
      </c>
      <c r="L4999" s="65">
        <v>708</v>
      </c>
      <c r="M4999" s="65" t="s">
        <v>385</v>
      </c>
    </row>
    <row r="5000" spans="1:13" ht="12.75" customHeight="1">
      <c r="A5000" s="65" t="str">
        <f>IF(ROW()=1,"KEY",IF(ISNA(VLOOKUP(B5000,車名対応マスタ!B:D,3,FALSE)),"",IF(VLOOKUP(B5000,車名対応マスタ!B:D,3,FALSE)="","",$D5000&amp;" "&amp;IF($G5000="9","J","O")&amp;" "&amp;$I5000&amp;" "&amp;IF($I5000&lt;=TEXT(★完成資料!$A$1,"yyyymm"),TEXT(★完成資料!$A$1,"yyyymm"),"999999")&amp; " " &amp; LEFT(F5000 &amp; "          ",10))))</f>
        <v xml:space="preserve">L O 202203 yyyy00 HV        </v>
      </c>
      <c r="B5000" s="68" t="s">
        <v>321</v>
      </c>
      <c r="C5000" s="68" t="s">
        <v>468</v>
      </c>
      <c r="D5000" s="68" t="s">
        <v>271</v>
      </c>
      <c r="E5000" s="68" t="s">
        <v>531</v>
      </c>
      <c r="F5000" s="68" t="s">
        <v>360</v>
      </c>
      <c r="G5000" s="68" t="s">
        <v>204</v>
      </c>
      <c r="H5000" s="68" t="s">
        <v>384</v>
      </c>
      <c r="I5000" s="68" t="s">
        <v>641</v>
      </c>
      <c r="J5000" s="65">
        <v>1</v>
      </c>
      <c r="K5000" s="65">
        <v>0</v>
      </c>
      <c r="L5000" s="65">
        <v>708</v>
      </c>
      <c r="M5000" s="65" t="s">
        <v>385</v>
      </c>
    </row>
    <row r="5001" spans="1:13" ht="12.75" customHeight="1">
      <c r="A5001" s="65" t="str">
        <f>IF(ROW()=1,"KEY",IF(ISNA(VLOOKUP(B5001,車名対応マスタ!B:D,3,FALSE)),"",IF(VLOOKUP(B5001,車名対応マスタ!B:D,3,FALSE)="","",$D5001&amp;" "&amp;IF($G5001="9","J","O")&amp;" "&amp;$I5001&amp;" "&amp;IF($I5001&lt;=TEXT(★完成資料!$A$1,"yyyymm"),TEXT(★完成資料!$A$1,"yyyymm"),"999999")&amp; " " &amp; LEFT(F5001 &amp; "          ",10))))</f>
        <v xml:space="preserve">L O 202204 yyyy00 HV        </v>
      </c>
      <c r="B5001" s="68" t="s">
        <v>321</v>
      </c>
      <c r="C5001" s="68" t="s">
        <v>468</v>
      </c>
      <c r="D5001" s="68" t="s">
        <v>271</v>
      </c>
      <c r="E5001" s="68" t="s">
        <v>531</v>
      </c>
      <c r="F5001" s="68" t="s">
        <v>360</v>
      </c>
      <c r="G5001" s="68" t="s">
        <v>204</v>
      </c>
      <c r="H5001" s="68" t="s">
        <v>384</v>
      </c>
      <c r="I5001" s="68" t="s">
        <v>642</v>
      </c>
      <c r="J5001" s="65">
        <v>2</v>
      </c>
      <c r="K5001" s="65">
        <v>0</v>
      </c>
      <c r="L5001" s="65">
        <v>708</v>
      </c>
      <c r="M5001" s="65" t="s">
        <v>385</v>
      </c>
    </row>
    <row r="5002" spans="1:13" ht="12.75" customHeight="1">
      <c r="A5002" s="65" t="str">
        <f>IF(ROW()=1,"KEY",IF(ISNA(VLOOKUP(B5002,車名対応マスタ!B:D,3,FALSE)),"",IF(VLOOKUP(B5002,車名対応マスタ!B:D,3,FALSE)="","",$D5002&amp;" "&amp;IF($G5002="9","J","O")&amp;" "&amp;$I5002&amp;" "&amp;IF($I5002&lt;=TEXT(★完成資料!$A$1,"yyyymm"),TEXT(★完成資料!$A$1,"yyyymm"),"999999")&amp; " " &amp; LEFT(F5002 &amp; "          ",10))))</f>
        <v xml:space="preserve">L O 202205 yyyy00 HV        </v>
      </c>
      <c r="B5002" s="68" t="s">
        <v>321</v>
      </c>
      <c r="C5002" s="68" t="s">
        <v>468</v>
      </c>
      <c r="D5002" s="68" t="s">
        <v>271</v>
      </c>
      <c r="E5002" s="68" t="s">
        <v>531</v>
      </c>
      <c r="F5002" s="68" t="s">
        <v>360</v>
      </c>
      <c r="G5002" s="68" t="s">
        <v>204</v>
      </c>
      <c r="H5002" s="68" t="s">
        <v>384</v>
      </c>
      <c r="I5002" s="68" t="s">
        <v>647</v>
      </c>
      <c r="J5002" s="65">
        <v>0</v>
      </c>
      <c r="K5002" s="65">
        <v>3</v>
      </c>
      <c r="L5002" s="65">
        <v>708</v>
      </c>
      <c r="M5002" s="65" t="s">
        <v>385</v>
      </c>
    </row>
    <row r="5003" spans="1:13" ht="12.75" customHeight="1">
      <c r="A5003" s="65" t="str">
        <f>IF(ROW()=1,"KEY",IF(ISNA(VLOOKUP(B5003,車名対応マスタ!B:D,3,FALSE)),"",IF(VLOOKUP(B5003,車名対応マスタ!B:D,3,FALSE)="","",$D5003&amp;" "&amp;IF($G5003="9","J","O")&amp;" "&amp;$I5003&amp;" "&amp;IF($I5003&lt;=TEXT(★完成資料!$A$1,"yyyymm"),TEXT(★完成資料!$A$1,"yyyymm"),"999999")&amp; " " &amp; LEFT(F5003 &amp; "          ",10))))</f>
        <v xml:space="preserve">L O 202206 yyyy00 HV        </v>
      </c>
      <c r="B5003" s="68" t="s">
        <v>321</v>
      </c>
      <c r="C5003" s="68" t="s">
        <v>468</v>
      </c>
      <c r="D5003" s="68" t="s">
        <v>271</v>
      </c>
      <c r="E5003" s="68" t="s">
        <v>531</v>
      </c>
      <c r="F5003" s="68" t="s">
        <v>360</v>
      </c>
      <c r="G5003" s="68" t="s">
        <v>204</v>
      </c>
      <c r="H5003" s="68" t="s">
        <v>384</v>
      </c>
      <c r="I5003" s="68" t="s">
        <v>652</v>
      </c>
      <c r="J5003" s="65">
        <v>0</v>
      </c>
      <c r="K5003" s="65">
        <v>1</v>
      </c>
      <c r="L5003" s="65">
        <v>708</v>
      </c>
      <c r="M5003" s="65" t="s">
        <v>385</v>
      </c>
    </row>
    <row r="5004" spans="1:13" ht="12.75" customHeight="1">
      <c r="A5004" s="65" t="str">
        <f>IF(ROW()=1,"KEY",IF(ISNA(VLOOKUP(B5004,車名対応マスタ!B:D,3,FALSE)),"",IF(VLOOKUP(B5004,車名対応マスタ!B:D,3,FALSE)="","",$D5004&amp;" "&amp;IF($G5004="9","J","O")&amp;" "&amp;$I5004&amp;" "&amp;IF($I5004&lt;=TEXT(★完成資料!$A$1,"yyyymm"),TEXT(★完成資料!$A$1,"yyyymm"),"999999")&amp; " " &amp; LEFT(F5004 &amp; "          ",10))))</f>
        <v xml:space="preserve">L O 202207 yyyy00 HV        </v>
      </c>
      <c r="B5004" s="68" t="s">
        <v>321</v>
      </c>
      <c r="C5004" s="68" t="s">
        <v>468</v>
      </c>
      <c r="D5004" s="68" t="s">
        <v>271</v>
      </c>
      <c r="E5004" s="68" t="s">
        <v>531</v>
      </c>
      <c r="F5004" s="68" t="s">
        <v>360</v>
      </c>
      <c r="G5004" s="68" t="s">
        <v>204</v>
      </c>
      <c r="H5004" s="68" t="s">
        <v>384</v>
      </c>
      <c r="I5004" s="68" t="s">
        <v>655</v>
      </c>
      <c r="J5004" s="65">
        <v>0</v>
      </c>
      <c r="K5004" s="65">
        <v>1</v>
      </c>
      <c r="L5004" s="65">
        <v>708</v>
      </c>
      <c r="M5004" s="65" t="s">
        <v>385</v>
      </c>
    </row>
    <row r="5005" spans="1:13" ht="12.75" customHeight="1">
      <c r="A5005" s="65" t="str">
        <f>IF(ROW()=1,"KEY",IF(ISNA(VLOOKUP(B5005,車名対応マスタ!B:D,3,FALSE)),"",IF(VLOOKUP(B5005,車名対応マスタ!B:D,3,FALSE)="","",$D5005&amp;" "&amp;IF($G5005="9","J","O")&amp;" "&amp;$I5005&amp;" "&amp;IF($I5005&lt;=TEXT(★完成資料!$A$1,"yyyymm"),TEXT(★完成資料!$A$1,"yyyymm"),"999999")&amp; " " &amp; LEFT(F5005 &amp; "          ",10))))</f>
        <v xml:space="preserve">L O 202209 yyyy00 HV        </v>
      </c>
      <c r="B5005" s="68" t="s">
        <v>321</v>
      </c>
      <c r="C5005" s="68" t="s">
        <v>468</v>
      </c>
      <c r="D5005" s="68" t="s">
        <v>271</v>
      </c>
      <c r="E5005" s="68" t="s">
        <v>531</v>
      </c>
      <c r="F5005" s="68" t="s">
        <v>360</v>
      </c>
      <c r="G5005" s="68" t="s">
        <v>204</v>
      </c>
      <c r="H5005" s="68" t="s">
        <v>384</v>
      </c>
      <c r="I5005" s="68" t="s">
        <v>657</v>
      </c>
      <c r="J5005" s="65">
        <v>0</v>
      </c>
      <c r="K5005" s="65">
        <v>2</v>
      </c>
      <c r="L5005" s="65">
        <v>708</v>
      </c>
      <c r="M5005" s="65" t="s">
        <v>385</v>
      </c>
    </row>
    <row r="5006" spans="1:13" ht="12.75" customHeight="1">
      <c r="A5006" s="65" t="str">
        <f>IF(ROW()=1,"KEY",IF(ISNA(VLOOKUP(B5006,車名対応マスタ!B:D,3,FALSE)),"",IF(VLOOKUP(B5006,車名対応マスタ!B:D,3,FALSE)="","",$D5006&amp;" "&amp;IF($G5006="9","J","O")&amp;" "&amp;$I5006&amp;" "&amp;IF($I5006&lt;=TEXT(★完成資料!$A$1,"yyyymm"),TEXT(★完成資料!$A$1,"yyyymm"),"999999")&amp; " " &amp; LEFT(F5006 &amp; "          ",10))))</f>
        <v xml:space="preserve">L O 202209 yyyy00 HV        </v>
      </c>
      <c r="B5006" s="68" t="s">
        <v>321</v>
      </c>
      <c r="C5006" s="68" t="s">
        <v>468</v>
      </c>
      <c r="D5006" s="68" t="s">
        <v>271</v>
      </c>
      <c r="E5006" s="68" t="s">
        <v>531</v>
      </c>
      <c r="F5006" s="68" t="s">
        <v>360</v>
      </c>
      <c r="G5006" s="68" t="s">
        <v>78</v>
      </c>
      <c r="H5006" s="68" t="s">
        <v>384</v>
      </c>
      <c r="I5006" s="68" t="s">
        <v>657</v>
      </c>
      <c r="J5006" s="65">
        <v>1</v>
      </c>
      <c r="L5006" s="65">
        <v>807</v>
      </c>
      <c r="M5006" s="65" t="s">
        <v>283</v>
      </c>
    </row>
    <row r="5007" spans="1:13" ht="12.75" customHeight="1">
      <c r="A5007" s="65" t="str">
        <f>IF(ROW()=1,"KEY",IF(ISNA(VLOOKUP(B5007,車名対応マスタ!B:D,3,FALSE)),"",IF(VLOOKUP(B5007,車名対応マスタ!B:D,3,FALSE)="","",$D5007&amp;" "&amp;IF($G5007="9","J","O")&amp;" "&amp;$I5007&amp;" "&amp;IF($I5007&lt;=TEXT(★完成資料!$A$1,"yyyymm"),TEXT(★完成資料!$A$1,"yyyymm"),"999999")&amp; " " &amp; LEFT(F5007 &amp; "          ",10))))</f>
        <v xml:space="preserve">L O 202201 yyyy00 HV        </v>
      </c>
      <c r="B5007" s="68" t="s">
        <v>321</v>
      </c>
      <c r="C5007" s="68" t="s">
        <v>468</v>
      </c>
      <c r="D5007" s="68" t="s">
        <v>271</v>
      </c>
      <c r="E5007" s="68" t="s">
        <v>531</v>
      </c>
      <c r="F5007" s="68" t="s">
        <v>360</v>
      </c>
      <c r="G5007" s="68" t="s">
        <v>204</v>
      </c>
      <c r="H5007" s="68" t="s">
        <v>384</v>
      </c>
      <c r="I5007" s="68" t="s">
        <v>639</v>
      </c>
      <c r="J5007" s="65">
        <v>484</v>
      </c>
      <c r="K5007" s="65">
        <v>399</v>
      </c>
      <c r="L5007" s="65">
        <v>707</v>
      </c>
      <c r="M5007" s="65" t="s">
        <v>386</v>
      </c>
    </row>
    <row r="5008" spans="1:13" ht="12.75" customHeight="1">
      <c r="A5008" s="65" t="str">
        <f>IF(ROW()=1,"KEY",IF(ISNA(VLOOKUP(B5008,車名対応マスタ!B:D,3,FALSE)),"",IF(VLOOKUP(B5008,車名対応マスタ!B:D,3,FALSE)="","",$D5008&amp;" "&amp;IF($G5008="9","J","O")&amp;" "&amp;$I5008&amp;" "&amp;IF($I5008&lt;=TEXT(★完成資料!$A$1,"yyyymm"),TEXT(★完成資料!$A$1,"yyyymm"),"999999")&amp; " " &amp; LEFT(F5008 &amp; "          ",10))))</f>
        <v xml:space="preserve">L O 202202 yyyy00 HV        </v>
      </c>
      <c r="B5008" s="68" t="s">
        <v>321</v>
      </c>
      <c r="C5008" s="68" t="s">
        <v>468</v>
      </c>
      <c r="D5008" s="68" t="s">
        <v>271</v>
      </c>
      <c r="E5008" s="68" t="s">
        <v>531</v>
      </c>
      <c r="F5008" s="68" t="s">
        <v>360</v>
      </c>
      <c r="G5008" s="68" t="s">
        <v>204</v>
      </c>
      <c r="H5008" s="68" t="s">
        <v>384</v>
      </c>
      <c r="I5008" s="68" t="s">
        <v>640</v>
      </c>
      <c r="J5008" s="65">
        <v>537</v>
      </c>
      <c r="K5008" s="65">
        <v>298</v>
      </c>
      <c r="L5008" s="65">
        <v>707</v>
      </c>
      <c r="M5008" s="65" t="s">
        <v>386</v>
      </c>
    </row>
    <row r="5009" spans="1:13" ht="12.75" customHeight="1">
      <c r="A5009" s="65" t="str">
        <f>IF(ROW()=1,"KEY",IF(ISNA(VLOOKUP(B5009,車名対応マスタ!B:D,3,FALSE)),"",IF(VLOOKUP(B5009,車名対応マスタ!B:D,3,FALSE)="","",$D5009&amp;" "&amp;IF($G5009="9","J","O")&amp;" "&amp;$I5009&amp;" "&amp;IF($I5009&lt;=TEXT(★完成資料!$A$1,"yyyymm"),TEXT(★完成資料!$A$1,"yyyymm"),"999999")&amp; " " &amp; LEFT(F5009 &amp; "          ",10))))</f>
        <v xml:space="preserve">L O 202203 yyyy00 HV        </v>
      </c>
      <c r="B5009" s="68" t="s">
        <v>321</v>
      </c>
      <c r="C5009" s="68" t="s">
        <v>468</v>
      </c>
      <c r="D5009" s="68" t="s">
        <v>271</v>
      </c>
      <c r="E5009" s="68" t="s">
        <v>531</v>
      </c>
      <c r="F5009" s="68" t="s">
        <v>360</v>
      </c>
      <c r="G5009" s="68" t="s">
        <v>204</v>
      </c>
      <c r="H5009" s="68" t="s">
        <v>384</v>
      </c>
      <c r="I5009" s="68" t="s">
        <v>641</v>
      </c>
      <c r="J5009" s="65">
        <v>491</v>
      </c>
      <c r="K5009" s="65">
        <v>444</v>
      </c>
      <c r="L5009" s="65">
        <v>707</v>
      </c>
      <c r="M5009" s="65" t="s">
        <v>386</v>
      </c>
    </row>
    <row r="5010" spans="1:13" ht="12.75" customHeight="1">
      <c r="A5010" s="65" t="str">
        <f>IF(ROW()=1,"KEY",IF(ISNA(VLOOKUP(B5010,車名対応マスタ!B:D,3,FALSE)),"",IF(VLOOKUP(B5010,車名対応マスタ!B:D,3,FALSE)="","",$D5010&amp;" "&amp;IF($G5010="9","J","O")&amp;" "&amp;$I5010&amp;" "&amp;IF($I5010&lt;=TEXT(★完成資料!$A$1,"yyyymm"),TEXT(★完成資料!$A$1,"yyyymm"),"999999")&amp; " " &amp; LEFT(F5010 &amp; "          ",10))))</f>
        <v xml:space="preserve">L O 202204 yyyy00 HV        </v>
      </c>
      <c r="B5010" s="68" t="s">
        <v>321</v>
      </c>
      <c r="C5010" s="68" t="s">
        <v>468</v>
      </c>
      <c r="D5010" s="68" t="s">
        <v>271</v>
      </c>
      <c r="E5010" s="68" t="s">
        <v>531</v>
      </c>
      <c r="F5010" s="68" t="s">
        <v>360</v>
      </c>
      <c r="G5010" s="68" t="s">
        <v>204</v>
      </c>
      <c r="H5010" s="68" t="s">
        <v>384</v>
      </c>
      <c r="I5010" s="68" t="s">
        <v>642</v>
      </c>
      <c r="J5010" s="65">
        <v>179</v>
      </c>
      <c r="K5010" s="65">
        <v>534</v>
      </c>
      <c r="L5010" s="65">
        <v>707</v>
      </c>
      <c r="M5010" s="65" t="s">
        <v>386</v>
      </c>
    </row>
    <row r="5011" spans="1:13" ht="12.75" customHeight="1">
      <c r="A5011" s="65" t="str">
        <f>IF(ROW()=1,"KEY",IF(ISNA(VLOOKUP(B5011,車名対応マスタ!B:D,3,FALSE)),"",IF(VLOOKUP(B5011,車名対応マスタ!B:D,3,FALSE)="","",$D5011&amp;" "&amp;IF($G5011="9","J","O")&amp;" "&amp;$I5011&amp;" "&amp;IF($I5011&lt;=TEXT(★完成資料!$A$1,"yyyymm"),TEXT(★完成資料!$A$1,"yyyymm"),"999999")&amp; " " &amp; LEFT(F5011 &amp; "          ",10))))</f>
        <v xml:space="preserve">L O 202205 yyyy00 HV        </v>
      </c>
      <c r="B5011" s="68" t="s">
        <v>321</v>
      </c>
      <c r="C5011" s="68" t="s">
        <v>468</v>
      </c>
      <c r="D5011" s="68" t="s">
        <v>271</v>
      </c>
      <c r="E5011" s="68" t="s">
        <v>531</v>
      </c>
      <c r="F5011" s="68" t="s">
        <v>360</v>
      </c>
      <c r="G5011" s="68" t="s">
        <v>204</v>
      </c>
      <c r="H5011" s="68" t="s">
        <v>384</v>
      </c>
      <c r="I5011" s="68" t="s">
        <v>647</v>
      </c>
      <c r="J5011" s="65">
        <v>276</v>
      </c>
      <c r="K5011" s="65">
        <v>380</v>
      </c>
      <c r="L5011" s="65">
        <v>707</v>
      </c>
      <c r="M5011" s="65" t="s">
        <v>386</v>
      </c>
    </row>
    <row r="5012" spans="1:13" ht="12.75" customHeight="1">
      <c r="A5012" s="65" t="str">
        <f>IF(ROW()=1,"KEY",IF(ISNA(VLOOKUP(B5012,車名対応マスタ!B:D,3,FALSE)),"",IF(VLOOKUP(B5012,車名対応マスタ!B:D,3,FALSE)="","",$D5012&amp;" "&amp;IF($G5012="9","J","O")&amp;" "&amp;$I5012&amp;" "&amp;IF($I5012&lt;=TEXT(★完成資料!$A$1,"yyyymm"),TEXT(★完成資料!$A$1,"yyyymm"),"999999")&amp; " " &amp; LEFT(F5012 &amp; "          ",10))))</f>
        <v xml:space="preserve">L O 202206 yyyy00 HV        </v>
      </c>
      <c r="B5012" s="68" t="s">
        <v>321</v>
      </c>
      <c r="C5012" s="68" t="s">
        <v>468</v>
      </c>
      <c r="D5012" s="68" t="s">
        <v>271</v>
      </c>
      <c r="E5012" s="68" t="s">
        <v>531</v>
      </c>
      <c r="F5012" s="68" t="s">
        <v>360</v>
      </c>
      <c r="G5012" s="68" t="s">
        <v>204</v>
      </c>
      <c r="H5012" s="68" t="s">
        <v>384</v>
      </c>
      <c r="I5012" s="68" t="s">
        <v>652</v>
      </c>
      <c r="J5012" s="65">
        <v>466</v>
      </c>
      <c r="K5012" s="65">
        <v>494</v>
      </c>
      <c r="L5012" s="65">
        <v>707</v>
      </c>
      <c r="M5012" s="65" t="s">
        <v>386</v>
      </c>
    </row>
    <row r="5013" spans="1:13" ht="12.75" customHeight="1">
      <c r="A5013" s="65" t="str">
        <f>IF(ROW()=1,"KEY",IF(ISNA(VLOOKUP(B5013,車名対応マスタ!B:D,3,FALSE)),"",IF(VLOOKUP(B5013,車名対応マスタ!B:D,3,FALSE)="","",$D5013&amp;" "&amp;IF($G5013="9","J","O")&amp;" "&amp;$I5013&amp;" "&amp;IF($I5013&lt;=TEXT(★完成資料!$A$1,"yyyymm"),TEXT(★完成資料!$A$1,"yyyymm"),"999999")&amp; " " &amp; LEFT(F5013 &amp; "          ",10))))</f>
        <v xml:space="preserve">L O 202207 yyyy00 HV        </v>
      </c>
      <c r="B5013" s="68" t="s">
        <v>321</v>
      </c>
      <c r="C5013" s="68" t="s">
        <v>468</v>
      </c>
      <c r="D5013" s="68" t="s">
        <v>271</v>
      </c>
      <c r="E5013" s="68" t="s">
        <v>531</v>
      </c>
      <c r="F5013" s="68" t="s">
        <v>360</v>
      </c>
      <c r="G5013" s="68" t="s">
        <v>204</v>
      </c>
      <c r="H5013" s="68" t="s">
        <v>384</v>
      </c>
      <c r="I5013" s="68" t="s">
        <v>655</v>
      </c>
      <c r="J5013" s="65">
        <v>426</v>
      </c>
      <c r="K5013" s="65">
        <v>477</v>
      </c>
      <c r="L5013" s="65">
        <v>707</v>
      </c>
      <c r="M5013" s="65" t="s">
        <v>386</v>
      </c>
    </row>
    <row r="5014" spans="1:13" ht="12.75" customHeight="1">
      <c r="A5014" s="65" t="str">
        <f>IF(ROW()=1,"KEY",IF(ISNA(VLOOKUP(B5014,車名対応マスタ!B:D,3,FALSE)),"",IF(VLOOKUP(B5014,車名対応マスタ!B:D,3,FALSE)="","",$D5014&amp;" "&amp;IF($G5014="9","J","O")&amp;" "&amp;$I5014&amp;" "&amp;IF($I5014&lt;=TEXT(★完成資料!$A$1,"yyyymm"),TEXT(★完成資料!$A$1,"yyyymm"),"999999")&amp; " " &amp; LEFT(F5014 &amp; "          ",10))))</f>
        <v xml:space="preserve">L O 202208 yyyy00 HV        </v>
      </c>
      <c r="B5014" s="68" t="s">
        <v>321</v>
      </c>
      <c r="C5014" s="68" t="s">
        <v>468</v>
      </c>
      <c r="D5014" s="68" t="s">
        <v>271</v>
      </c>
      <c r="E5014" s="68" t="s">
        <v>531</v>
      </c>
      <c r="F5014" s="68" t="s">
        <v>360</v>
      </c>
      <c r="G5014" s="68" t="s">
        <v>204</v>
      </c>
      <c r="H5014" s="68" t="s">
        <v>384</v>
      </c>
      <c r="I5014" s="68" t="s">
        <v>656</v>
      </c>
      <c r="J5014" s="65">
        <v>470</v>
      </c>
      <c r="K5014" s="65">
        <v>429</v>
      </c>
      <c r="L5014" s="65">
        <v>707</v>
      </c>
      <c r="M5014" s="65" t="s">
        <v>386</v>
      </c>
    </row>
    <row r="5015" spans="1:13" ht="12.75" customHeight="1">
      <c r="A5015" s="65" t="str">
        <f>IF(ROW()=1,"KEY",IF(ISNA(VLOOKUP(B5015,車名対応マスタ!B:D,3,FALSE)),"",IF(VLOOKUP(B5015,車名対応マスタ!B:D,3,FALSE)="","",$D5015&amp;" "&amp;IF($G5015="9","J","O")&amp;" "&amp;$I5015&amp;" "&amp;IF($I5015&lt;=TEXT(★完成資料!$A$1,"yyyymm"),TEXT(★完成資料!$A$1,"yyyymm"),"999999")&amp; " " &amp; LEFT(F5015 &amp; "          ",10))))</f>
        <v xml:space="preserve">L O 202209 yyyy00 HV        </v>
      </c>
      <c r="B5015" s="68" t="s">
        <v>321</v>
      </c>
      <c r="C5015" s="68" t="s">
        <v>468</v>
      </c>
      <c r="D5015" s="68" t="s">
        <v>271</v>
      </c>
      <c r="E5015" s="68" t="s">
        <v>531</v>
      </c>
      <c r="F5015" s="68" t="s">
        <v>360</v>
      </c>
      <c r="G5015" s="68" t="s">
        <v>204</v>
      </c>
      <c r="H5015" s="68" t="s">
        <v>384</v>
      </c>
      <c r="I5015" s="68" t="s">
        <v>657</v>
      </c>
      <c r="J5015" s="65">
        <v>357</v>
      </c>
      <c r="K5015" s="65">
        <v>230</v>
      </c>
      <c r="L5015" s="65">
        <v>707</v>
      </c>
      <c r="M5015" s="65" t="s">
        <v>386</v>
      </c>
    </row>
    <row r="5016" spans="1:13" ht="12.75" customHeight="1">
      <c r="A5016" s="65" t="str">
        <f>IF(ROW()=1,"KEY",IF(ISNA(VLOOKUP(B5016,車名対応マスタ!B:D,3,FALSE)),"",IF(VLOOKUP(B5016,車名対応マスタ!B:D,3,FALSE)="","",$D5016&amp;" "&amp;IF($G5016="9","J","O")&amp;" "&amp;$I5016&amp;" "&amp;IF($I5016&lt;=TEXT(★完成資料!$A$1,"yyyymm"),TEXT(★完成資料!$A$1,"yyyymm"),"999999")&amp; " " &amp; LEFT(F5016 &amp; "          ",10))))</f>
        <v xml:space="preserve">L O 202210 yyyy00 HV        </v>
      </c>
      <c r="B5016" s="68" t="s">
        <v>321</v>
      </c>
      <c r="C5016" s="68" t="s">
        <v>468</v>
      </c>
      <c r="D5016" s="68" t="s">
        <v>271</v>
      </c>
      <c r="E5016" s="68" t="s">
        <v>531</v>
      </c>
      <c r="F5016" s="68" t="s">
        <v>360</v>
      </c>
      <c r="G5016" s="68" t="s">
        <v>204</v>
      </c>
      <c r="H5016" s="68" t="s">
        <v>384</v>
      </c>
      <c r="I5016" s="68" t="s">
        <v>663</v>
      </c>
      <c r="J5016" s="65">
        <v>154</v>
      </c>
      <c r="K5016" s="65">
        <v>442</v>
      </c>
      <c r="L5016" s="65">
        <v>707</v>
      </c>
      <c r="M5016" s="65" t="s">
        <v>386</v>
      </c>
    </row>
    <row r="5017" spans="1:13" ht="12.75" customHeight="1">
      <c r="A5017" s="65" t="str">
        <f>IF(ROW()=1,"KEY",IF(ISNA(VLOOKUP(B5017,車名対応マスタ!B:D,3,FALSE)),"",IF(VLOOKUP(B5017,車名対応マスタ!B:D,3,FALSE)="","",$D5017&amp;" "&amp;IF($G5017="9","J","O")&amp;" "&amp;$I5017&amp;" "&amp;IF($I5017&lt;=TEXT(★完成資料!$A$1,"yyyymm"),TEXT(★完成資料!$A$1,"yyyymm"),"999999")&amp; " " &amp; LEFT(F5017 &amp; "          ",10))))</f>
        <v xml:space="preserve">L O 202201 yyyy00 HV        </v>
      </c>
      <c r="B5017" s="68" t="s">
        <v>321</v>
      </c>
      <c r="C5017" s="68" t="s">
        <v>468</v>
      </c>
      <c r="D5017" s="68" t="s">
        <v>271</v>
      </c>
      <c r="E5017" s="68" t="s">
        <v>531</v>
      </c>
      <c r="F5017" s="68" t="s">
        <v>360</v>
      </c>
      <c r="G5017" s="68" t="s">
        <v>78</v>
      </c>
      <c r="H5017" s="68" t="s">
        <v>384</v>
      </c>
      <c r="I5017" s="68" t="s">
        <v>639</v>
      </c>
      <c r="J5017" s="65">
        <v>17</v>
      </c>
      <c r="K5017" s="65">
        <v>13</v>
      </c>
      <c r="L5017" s="65">
        <v>721</v>
      </c>
      <c r="M5017" s="65" t="s">
        <v>502</v>
      </c>
    </row>
    <row r="5018" spans="1:13" ht="12.75" customHeight="1">
      <c r="A5018" s="65" t="str">
        <f>IF(ROW()=1,"KEY",IF(ISNA(VLOOKUP(B5018,車名対応マスタ!B:D,3,FALSE)),"",IF(VLOOKUP(B5018,車名対応マスタ!B:D,3,FALSE)="","",$D5018&amp;" "&amp;IF($G5018="9","J","O")&amp;" "&amp;$I5018&amp;" "&amp;IF($I5018&lt;=TEXT(★完成資料!$A$1,"yyyymm"),TEXT(★完成資料!$A$1,"yyyymm"),"999999")&amp; " " &amp; LEFT(F5018 &amp; "          ",10))))</f>
        <v xml:space="preserve">L O 202202 yyyy00 HV        </v>
      </c>
      <c r="B5018" s="68" t="s">
        <v>321</v>
      </c>
      <c r="C5018" s="68" t="s">
        <v>468</v>
      </c>
      <c r="D5018" s="68" t="s">
        <v>271</v>
      </c>
      <c r="E5018" s="68" t="s">
        <v>531</v>
      </c>
      <c r="F5018" s="68" t="s">
        <v>360</v>
      </c>
      <c r="G5018" s="68" t="s">
        <v>78</v>
      </c>
      <c r="H5018" s="68" t="s">
        <v>384</v>
      </c>
      <c r="I5018" s="68" t="s">
        <v>640</v>
      </c>
      <c r="J5018" s="65">
        <v>9</v>
      </c>
      <c r="K5018" s="65">
        <v>8</v>
      </c>
      <c r="L5018" s="65">
        <v>721</v>
      </c>
      <c r="M5018" s="65" t="s">
        <v>502</v>
      </c>
    </row>
    <row r="5019" spans="1:13" ht="12.75" customHeight="1">
      <c r="A5019" s="65" t="str">
        <f>IF(ROW()=1,"KEY",IF(ISNA(VLOOKUP(B5019,車名対応マスタ!B:D,3,FALSE)),"",IF(VLOOKUP(B5019,車名対応マスタ!B:D,3,FALSE)="","",$D5019&amp;" "&amp;IF($G5019="9","J","O")&amp;" "&amp;$I5019&amp;" "&amp;IF($I5019&lt;=TEXT(★完成資料!$A$1,"yyyymm"),TEXT(★完成資料!$A$1,"yyyymm"),"999999")&amp; " " &amp; LEFT(F5019 &amp; "          ",10))))</f>
        <v xml:space="preserve">L O 202203 yyyy00 HV        </v>
      </c>
      <c r="B5019" s="68" t="s">
        <v>321</v>
      </c>
      <c r="C5019" s="68" t="s">
        <v>468</v>
      </c>
      <c r="D5019" s="68" t="s">
        <v>271</v>
      </c>
      <c r="E5019" s="68" t="s">
        <v>531</v>
      </c>
      <c r="F5019" s="68" t="s">
        <v>360</v>
      </c>
      <c r="G5019" s="68" t="s">
        <v>78</v>
      </c>
      <c r="H5019" s="68" t="s">
        <v>384</v>
      </c>
      <c r="I5019" s="68" t="s">
        <v>641</v>
      </c>
      <c r="J5019" s="65">
        <v>10</v>
      </c>
      <c r="K5019" s="65">
        <v>6</v>
      </c>
      <c r="L5019" s="65">
        <v>721</v>
      </c>
      <c r="M5019" s="65" t="s">
        <v>502</v>
      </c>
    </row>
    <row r="5020" spans="1:13" ht="12.75" customHeight="1">
      <c r="A5020" s="65" t="str">
        <f>IF(ROW()=1,"KEY",IF(ISNA(VLOOKUP(B5020,車名対応マスタ!B:D,3,FALSE)),"",IF(VLOOKUP(B5020,車名対応マスタ!B:D,3,FALSE)="","",$D5020&amp;" "&amp;IF($G5020="9","J","O")&amp;" "&amp;$I5020&amp;" "&amp;IF($I5020&lt;=TEXT(★完成資料!$A$1,"yyyymm"),TEXT(★完成資料!$A$1,"yyyymm"),"999999")&amp; " " &amp; LEFT(F5020 &amp; "          ",10))))</f>
        <v xml:space="preserve">L O 202204 yyyy00 HV        </v>
      </c>
      <c r="B5020" s="68" t="s">
        <v>321</v>
      </c>
      <c r="C5020" s="68" t="s">
        <v>468</v>
      </c>
      <c r="D5020" s="68" t="s">
        <v>271</v>
      </c>
      <c r="E5020" s="68" t="s">
        <v>531</v>
      </c>
      <c r="F5020" s="68" t="s">
        <v>360</v>
      </c>
      <c r="G5020" s="68" t="s">
        <v>78</v>
      </c>
      <c r="H5020" s="68" t="s">
        <v>384</v>
      </c>
      <c r="I5020" s="68" t="s">
        <v>642</v>
      </c>
      <c r="J5020" s="65">
        <v>4</v>
      </c>
      <c r="K5020" s="65">
        <v>6</v>
      </c>
      <c r="L5020" s="65">
        <v>721</v>
      </c>
      <c r="M5020" s="65" t="s">
        <v>502</v>
      </c>
    </row>
    <row r="5021" spans="1:13" ht="12.75" customHeight="1">
      <c r="A5021" s="65" t="str">
        <f>IF(ROW()=1,"KEY",IF(ISNA(VLOOKUP(B5021,車名対応マスタ!B:D,3,FALSE)),"",IF(VLOOKUP(B5021,車名対応マスタ!B:D,3,FALSE)="","",$D5021&amp;" "&amp;IF($G5021="9","J","O")&amp;" "&amp;$I5021&amp;" "&amp;IF($I5021&lt;=TEXT(★完成資料!$A$1,"yyyymm"),TEXT(★完成資料!$A$1,"yyyymm"),"999999")&amp; " " &amp; LEFT(F5021 &amp; "          ",10))))</f>
        <v xml:space="preserve">L O 202205 yyyy00 HV        </v>
      </c>
      <c r="B5021" s="68" t="s">
        <v>321</v>
      </c>
      <c r="C5021" s="68" t="s">
        <v>468</v>
      </c>
      <c r="D5021" s="68" t="s">
        <v>271</v>
      </c>
      <c r="E5021" s="68" t="s">
        <v>531</v>
      </c>
      <c r="F5021" s="68" t="s">
        <v>360</v>
      </c>
      <c r="G5021" s="68" t="s">
        <v>78</v>
      </c>
      <c r="H5021" s="68" t="s">
        <v>384</v>
      </c>
      <c r="I5021" s="68" t="s">
        <v>647</v>
      </c>
      <c r="J5021" s="65">
        <v>4</v>
      </c>
      <c r="K5021" s="65">
        <v>12</v>
      </c>
      <c r="L5021" s="65">
        <v>721</v>
      </c>
      <c r="M5021" s="65" t="s">
        <v>502</v>
      </c>
    </row>
    <row r="5022" spans="1:13" ht="12.75" customHeight="1">
      <c r="A5022" s="65" t="str">
        <f>IF(ROW()=1,"KEY",IF(ISNA(VLOOKUP(B5022,車名対応マスタ!B:D,3,FALSE)),"",IF(VLOOKUP(B5022,車名対応マスタ!B:D,3,FALSE)="","",$D5022&amp;" "&amp;IF($G5022="9","J","O")&amp;" "&amp;$I5022&amp;" "&amp;IF($I5022&lt;=TEXT(★完成資料!$A$1,"yyyymm"),TEXT(★完成資料!$A$1,"yyyymm"),"999999")&amp; " " &amp; LEFT(F5022 &amp; "          ",10))))</f>
        <v xml:space="preserve">L O 202206 yyyy00 HV        </v>
      </c>
      <c r="B5022" s="68" t="s">
        <v>321</v>
      </c>
      <c r="C5022" s="68" t="s">
        <v>468</v>
      </c>
      <c r="D5022" s="68" t="s">
        <v>271</v>
      </c>
      <c r="E5022" s="68" t="s">
        <v>531</v>
      </c>
      <c r="F5022" s="68" t="s">
        <v>360</v>
      </c>
      <c r="G5022" s="68" t="s">
        <v>78</v>
      </c>
      <c r="H5022" s="68" t="s">
        <v>384</v>
      </c>
      <c r="I5022" s="68" t="s">
        <v>652</v>
      </c>
      <c r="J5022" s="65">
        <v>2</v>
      </c>
      <c r="K5022" s="65">
        <v>11</v>
      </c>
      <c r="L5022" s="65">
        <v>721</v>
      </c>
      <c r="M5022" s="65" t="s">
        <v>502</v>
      </c>
    </row>
    <row r="5023" spans="1:13" ht="12.75" customHeight="1">
      <c r="A5023" s="65" t="str">
        <f>IF(ROW()=1,"KEY",IF(ISNA(VLOOKUP(B5023,車名対応マスタ!B:D,3,FALSE)),"",IF(VLOOKUP(B5023,車名対応マスタ!B:D,3,FALSE)="","",$D5023&amp;" "&amp;IF($G5023="9","J","O")&amp;" "&amp;$I5023&amp;" "&amp;IF($I5023&lt;=TEXT(★完成資料!$A$1,"yyyymm"),TEXT(★完成資料!$A$1,"yyyymm"),"999999")&amp; " " &amp; LEFT(F5023 &amp; "          ",10))))</f>
        <v xml:space="preserve">L O 202207 yyyy00 HV        </v>
      </c>
      <c r="B5023" s="68" t="s">
        <v>321</v>
      </c>
      <c r="C5023" s="68" t="s">
        <v>468</v>
      </c>
      <c r="D5023" s="68" t="s">
        <v>271</v>
      </c>
      <c r="E5023" s="68" t="s">
        <v>531</v>
      </c>
      <c r="F5023" s="68" t="s">
        <v>360</v>
      </c>
      <c r="G5023" s="68" t="s">
        <v>78</v>
      </c>
      <c r="H5023" s="68" t="s">
        <v>384</v>
      </c>
      <c r="I5023" s="68" t="s">
        <v>655</v>
      </c>
      <c r="J5023" s="65">
        <v>13</v>
      </c>
      <c r="K5023" s="65">
        <v>19</v>
      </c>
      <c r="L5023" s="65">
        <v>721</v>
      </c>
      <c r="M5023" s="65" t="s">
        <v>502</v>
      </c>
    </row>
    <row r="5024" spans="1:13" ht="12.75" customHeight="1">
      <c r="A5024" s="65" t="str">
        <f>IF(ROW()=1,"KEY",IF(ISNA(VLOOKUP(B5024,車名対応マスタ!B:D,3,FALSE)),"",IF(VLOOKUP(B5024,車名対応マスタ!B:D,3,FALSE)="","",$D5024&amp;" "&amp;IF($G5024="9","J","O")&amp;" "&amp;$I5024&amp;" "&amp;IF($I5024&lt;=TEXT(★完成資料!$A$1,"yyyymm"),TEXT(★完成資料!$A$1,"yyyymm"),"999999")&amp; " " &amp; LEFT(F5024 &amp; "          ",10))))</f>
        <v xml:space="preserve">L O 202208 yyyy00 HV        </v>
      </c>
      <c r="B5024" s="68" t="s">
        <v>321</v>
      </c>
      <c r="C5024" s="68" t="s">
        <v>468</v>
      </c>
      <c r="D5024" s="68" t="s">
        <v>271</v>
      </c>
      <c r="E5024" s="68" t="s">
        <v>531</v>
      </c>
      <c r="F5024" s="68" t="s">
        <v>360</v>
      </c>
      <c r="G5024" s="68" t="s">
        <v>78</v>
      </c>
      <c r="H5024" s="68" t="s">
        <v>384</v>
      </c>
      <c r="I5024" s="68" t="s">
        <v>656</v>
      </c>
      <c r="J5024" s="65">
        <v>2</v>
      </c>
      <c r="K5024" s="65">
        <v>5</v>
      </c>
      <c r="L5024" s="65">
        <v>721</v>
      </c>
      <c r="M5024" s="65" t="s">
        <v>502</v>
      </c>
    </row>
    <row r="5025" spans="1:13" ht="12.75" customHeight="1">
      <c r="A5025" s="65" t="str">
        <f>IF(ROW()=1,"KEY",IF(ISNA(VLOOKUP(B5025,車名対応マスタ!B:D,3,FALSE)),"",IF(VLOOKUP(B5025,車名対応マスタ!B:D,3,FALSE)="","",$D5025&amp;" "&amp;IF($G5025="9","J","O")&amp;" "&amp;$I5025&amp;" "&amp;IF($I5025&lt;=TEXT(★完成資料!$A$1,"yyyymm"),TEXT(★完成資料!$A$1,"yyyymm"),"999999")&amp; " " &amp; LEFT(F5025 &amp; "          ",10))))</f>
        <v xml:space="preserve">L O 202209 yyyy00 HV        </v>
      </c>
      <c r="B5025" s="68" t="s">
        <v>321</v>
      </c>
      <c r="C5025" s="68" t="s">
        <v>468</v>
      </c>
      <c r="D5025" s="68" t="s">
        <v>271</v>
      </c>
      <c r="E5025" s="68" t="s">
        <v>531</v>
      </c>
      <c r="F5025" s="68" t="s">
        <v>360</v>
      </c>
      <c r="G5025" s="68" t="s">
        <v>78</v>
      </c>
      <c r="H5025" s="68" t="s">
        <v>384</v>
      </c>
      <c r="I5025" s="68" t="s">
        <v>657</v>
      </c>
      <c r="J5025" s="65">
        <v>0</v>
      </c>
      <c r="K5025" s="65">
        <v>5</v>
      </c>
      <c r="L5025" s="65">
        <v>721</v>
      </c>
      <c r="M5025" s="65" t="s">
        <v>502</v>
      </c>
    </row>
    <row r="5026" spans="1:13" ht="12.75" customHeight="1">
      <c r="A5026" s="65" t="str">
        <f>IF(ROW()=1,"KEY",IF(ISNA(VLOOKUP(B5026,車名対応マスタ!B:D,3,FALSE)),"",IF(VLOOKUP(B5026,車名対応マスタ!B:D,3,FALSE)="","",$D5026&amp;" "&amp;IF($G5026="9","J","O")&amp;" "&amp;$I5026&amp;" "&amp;IF($I5026&lt;=TEXT(★完成資料!$A$1,"yyyymm"),TEXT(★完成資料!$A$1,"yyyymm"),"999999")&amp; " " &amp; LEFT(F5026 &amp; "          ",10))))</f>
        <v xml:space="preserve">L O 202210 yyyy00 HV        </v>
      </c>
      <c r="B5026" s="68" t="s">
        <v>321</v>
      </c>
      <c r="C5026" s="68" t="s">
        <v>468</v>
      </c>
      <c r="D5026" s="68" t="s">
        <v>271</v>
      </c>
      <c r="E5026" s="68" t="s">
        <v>531</v>
      </c>
      <c r="F5026" s="68" t="s">
        <v>360</v>
      </c>
      <c r="G5026" s="68" t="s">
        <v>78</v>
      </c>
      <c r="H5026" s="68" t="s">
        <v>384</v>
      </c>
      <c r="I5026" s="68" t="s">
        <v>663</v>
      </c>
      <c r="J5026" s="65">
        <v>1</v>
      </c>
      <c r="K5026" s="65">
        <v>10</v>
      </c>
      <c r="L5026" s="65">
        <v>721</v>
      </c>
      <c r="M5026" s="65" t="s">
        <v>502</v>
      </c>
    </row>
    <row r="5027" spans="1:13" ht="12.75" customHeight="1">
      <c r="A5027" s="65" t="str">
        <f>IF(ROW()=1,"KEY",IF(ISNA(VLOOKUP(B5027,車名対応マスタ!B:D,3,FALSE)),"",IF(VLOOKUP(B5027,車名対応マスタ!B:D,3,FALSE)="","",$D5027&amp;" "&amp;IF($G5027="9","J","O")&amp;" "&amp;$I5027&amp;" "&amp;IF($I5027&lt;=TEXT(★完成資料!$A$1,"yyyymm"),TEXT(★完成資料!$A$1,"yyyymm"),"999999")&amp; " " &amp; LEFT(F5027 &amp; "          ",10))))</f>
        <v xml:space="preserve">L O 202206 yyyy00 HV        </v>
      </c>
      <c r="B5027" s="68" t="s">
        <v>321</v>
      </c>
      <c r="C5027" s="68" t="s">
        <v>468</v>
      </c>
      <c r="D5027" s="68" t="s">
        <v>271</v>
      </c>
      <c r="E5027" s="68" t="s">
        <v>531</v>
      </c>
      <c r="F5027" s="68" t="s">
        <v>360</v>
      </c>
      <c r="G5027" s="68" t="s">
        <v>78</v>
      </c>
      <c r="H5027" s="68" t="s">
        <v>384</v>
      </c>
      <c r="I5027" s="68" t="s">
        <v>652</v>
      </c>
      <c r="J5027" s="65">
        <v>0</v>
      </c>
      <c r="K5027" s="65">
        <v>1</v>
      </c>
      <c r="L5027" s="65">
        <v>722</v>
      </c>
      <c r="M5027" s="65" t="s">
        <v>387</v>
      </c>
    </row>
    <row r="5028" spans="1:13" ht="12.75" customHeight="1">
      <c r="A5028" s="65" t="str">
        <f>IF(ROW()=1,"KEY",IF(ISNA(VLOOKUP(B5028,車名対応マスタ!B:D,3,FALSE)),"",IF(VLOOKUP(B5028,車名対応マスタ!B:D,3,FALSE)="","",$D5028&amp;" "&amp;IF($G5028="9","J","O")&amp;" "&amp;$I5028&amp;" "&amp;IF($I5028&lt;=TEXT(★完成資料!$A$1,"yyyymm"),TEXT(★完成資料!$A$1,"yyyymm"),"999999")&amp; " " &amp; LEFT(F5028 &amp; "          ",10))))</f>
        <v xml:space="preserve">L O 202201 yyyy00 HV        </v>
      </c>
      <c r="B5028" s="68" t="s">
        <v>321</v>
      </c>
      <c r="C5028" s="68" t="s">
        <v>468</v>
      </c>
      <c r="D5028" s="68" t="s">
        <v>271</v>
      </c>
      <c r="E5028" s="68" t="s">
        <v>531</v>
      </c>
      <c r="F5028" s="68" t="s">
        <v>360</v>
      </c>
      <c r="G5028" s="68" t="s">
        <v>78</v>
      </c>
      <c r="H5028" s="68" t="s">
        <v>384</v>
      </c>
      <c r="I5028" s="68" t="s">
        <v>639</v>
      </c>
      <c r="J5028" s="65">
        <v>2</v>
      </c>
      <c r="K5028" s="65">
        <v>2</v>
      </c>
      <c r="L5028" s="65">
        <v>811</v>
      </c>
      <c r="M5028" s="65" t="s">
        <v>388</v>
      </c>
    </row>
    <row r="5029" spans="1:13" ht="12.75" customHeight="1">
      <c r="A5029" s="65" t="str">
        <f>IF(ROW()=1,"KEY",IF(ISNA(VLOOKUP(B5029,車名対応マスタ!B:D,3,FALSE)),"",IF(VLOOKUP(B5029,車名対応マスタ!B:D,3,FALSE)="","",$D5029&amp;" "&amp;IF($G5029="9","J","O")&amp;" "&amp;$I5029&amp;" "&amp;IF($I5029&lt;=TEXT(★完成資料!$A$1,"yyyymm"),TEXT(★完成資料!$A$1,"yyyymm"),"999999")&amp; " " &amp; LEFT(F5029 &amp; "          ",10))))</f>
        <v xml:space="preserve">L O 202202 yyyy00 HV        </v>
      </c>
      <c r="B5029" s="68" t="s">
        <v>321</v>
      </c>
      <c r="C5029" s="68" t="s">
        <v>468</v>
      </c>
      <c r="D5029" s="68" t="s">
        <v>271</v>
      </c>
      <c r="E5029" s="68" t="s">
        <v>531</v>
      </c>
      <c r="F5029" s="68" t="s">
        <v>360</v>
      </c>
      <c r="G5029" s="68" t="s">
        <v>78</v>
      </c>
      <c r="H5029" s="68" t="s">
        <v>384</v>
      </c>
      <c r="I5029" s="68" t="s">
        <v>640</v>
      </c>
      <c r="J5029" s="65">
        <v>5</v>
      </c>
      <c r="K5029" s="65">
        <v>2</v>
      </c>
      <c r="L5029" s="65">
        <v>811</v>
      </c>
      <c r="M5029" s="65" t="s">
        <v>388</v>
      </c>
    </row>
    <row r="5030" spans="1:13" ht="12.75" customHeight="1">
      <c r="A5030" s="65" t="str">
        <f>IF(ROW()=1,"KEY",IF(ISNA(VLOOKUP(B5030,車名対応マスタ!B:D,3,FALSE)),"",IF(VLOOKUP(B5030,車名対応マスタ!B:D,3,FALSE)="","",$D5030&amp;" "&amp;IF($G5030="9","J","O")&amp;" "&amp;$I5030&amp;" "&amp;IF($I5030&lt;=TEXT(★完成資料!$A$1,"yyyymm"),TEXT(★完成資料!$A$1,"yyyymm"),"999999")&amp; " " &amp; LEFT(F5030 &amp; "          ",10))))</f>
        <v xml:space="preserve">L O 202203 yyyy00 HV        </v>
      </c>
      <c r="B5030" s="68" t="s">
        <v>321</v>
      </c>
      <c r="C5030" s="68" t="s">
        <v>468</v>
      </c>
      <c r="D5030" s="68" t="s">
        <v>271</v>
      </c>
      <c r="E5030" s="68" t="s">
        <v>531</v>
      </c>
      <c r="F5030" s="68" t="s">
        <v>360</v>
      </c>
      <c r="G5030" s="68" t="s">
        <v>78</v>
      </c>
      <c r="H5030" s="68" t="s">
        <v>384</v>
      </c>
      <c r="I5030" s="68" t="s">
        <v>641</v>
      </c>
      <c r="J5030" s="65">
        <v>2</v>
      </c>
      <c r="K5030" s="65">
        <v>6</v>
      </c>
      <c r="L5030" s="65">
        <v>811</v>
      </c>
      <c r="M5030" s="65" t="s">
        <v>388</v>
      </c>
    </row>
    <row r="5031" spans="1:13" ht="12.75" customHeight="1">
      <c r="A5031" s="65" t="str">
        <f>IF(ROW()=1,"KEY",IF(ISNA(VLOOKUP(B5031,車名対応マスタ!B:D,3,FALSE)),"",IF(VLOOKUP(B5031,車名対応マスタ!B:D,3,FALSE)="","",$D5031&amp;" "&amp;IF($G5031="9","J","O")&amp;" "&amp;$I5031&amp;" "&amp;IF($I5031&lt;=TEXT(★完成資料!$A$1,"yyyymm"),TEXT(★完成資料!$A$1,"yyyymm"),"999999")&amp; " " &amp; LEFT(F5031 &amp; "          ",10))))</f>
        <v xml:space="preserve">L O 202204 yyyy00 HV        </v>
      </c>
      <c r="B5031" s="68" t="s">
        <v>321</v>
      </c>
      <c r="C5031" s="68" t="s">
        <v>468</v>
      </c>
      <c r="D5031" s="68" t="s">
        <v>271</v>
      </c>
      <c r="E5031" s="68" t="s">
        <v>531</v>
      </c>
      <c r="F5031" s="68" t="s">
        <v>360</v>
      </c>
      <c r="G5031" s="68" t="s">
        <v>78</v>
      </c>
      <c r="H5031" s="68" t="s">
        <v>384</v>
      </c>
      <c r="I5031" s="68" t="s">
        <v>642</v>
      </c>
      <c r="J5031" s="65">
        <v>3</v>
      </c>
      <c r="K5031" s="65">
        <v>1</v>
      </c>
      <c r="L5031" s="65">
        <v>811</v>
      </c>
      <c r="M5031" s="65" t="s">
        <v>388</v>
      </c>
    </row>
    <row r="5032" spans="1:13" ht="12.75" customHeight="1">
      <c r="A5032" s="65" t="str">
        <f>IF(ROW()=1,"KEY",IF(ISNA(VLOOKUP(B5032,車名対応マスタ!B:D,3,FALSE)),"",IF(VLOOKUP(B5032,車名対応マスタ!B:D,3,FALSE)="","",$D5032&amp;" "&amp;IF($G5032="9","J","O")&amp;" "&amp;$I5032&amp;" "&amp;IF($I5032&lt;=TEXT(★完成資料!$A$1,"yyyymm"),TEXT(★完成資料!$A$1,"yyyymm"),"999999")&amp; " " &amp; LEFT(F5032 &amp; "          ",10))))</f>
        <v xml:space="preserve">L O 202205 yyyy00 HV        </v>
      </c>
      <c r="B5032" s="68" t="s">
        <v>321</v>
      </c>
      <c r="C5032" s="68" t="s">
        <v>468</v>
      </c>
      <c r="D5032" s="68" t="s">
        <v>271</v>
      </c>
      <c r="E5032" s="68" t="s">
        <v>531</v>
      </c>
      <c r="F5032" s="68" t="s">
        <v>360</v>
      </c>
      <c r="G5032" s="68" t="s">
        <v>78</v>
      </c>
      <c r="H5032" s="68" t="s">
        <v>384</v>
      </c>
      <c r="I5032" s="68" t="s">
        <v>647</v>
      </c>
      <c r="J5032" s="65">
        <v>2</v>
      </c>
      <c r="K5032" s="65">
        <v>4</v>
      </c>
      <c r="L5032" s="65">
        <v>811</v>
      </c>
      <c r="M5032" s="65" t="s">
        <v>388</v>
      </c>
    </row>
    <row r="5033" spans="1:13" ht="12.75" customHeight="1">
      <c r="A5033" s="65" t="str">
        <f>IF(ROW()=1,"KEY",IF(ISNA(VLOOKUP(B5033,車名対応マスタ!B:D,3,FALSE)),"",IF(VLOOKUP(B5033,車名対応マスタ!B:D,3,FALSE)="","",$D5033&amp;" "&amp;IF($G5033="9","J","O")&amp;" "&amp;$I5033&amp;" "&amp;IF($I5033&lt;=TEXT(★完成資料!$A$1,"yyyymm"),TEXT(★完成資料!$A$1,"yyyymm"),"999999")&amp; " " &amp; LEFT(F5033 &amp; "          ",10))))</f>
        <v xml:space="preserve">L O 202206 yyyy00 HV        </v>
      </c>
      <c r="B5033" s="68" t="s">
        <v>321</v>
      </c>
      <c r="C5033" s="68" t="s">
        <v>468</v>
      </c>
      <c r="D5033" s="68" t="s">
        <v>271</v>
      </c>
      <c r="E5033" s="68" t="s">
        <v>531</v>
      </c>
      <c r="F5033" s="68" t="s">
        <v>360</v>
      </c>
      <c r="G5033" s="68" t="s">
        <v>78</v>
      </c>
      <c r="H5033" s="68" t="s">
        <v>384</v>
      </c>
      <c r="I5033" s="68" t="s">
        <v>652</v>
      </c>
      <c r="J5033" s="65">
        <v>3</v>
      </c>
      <c r="K5033" s="65">
        <v>2</v>
      </c>
      <c r="L5033" s="65">
        <v>811</v>
      </c>
      <c r="M5033" s="65" t="s">
        <v>388</v>
      </c>
    </row>
    <row r="5034" spans="1:13" ht="12.75" customHeight="1">
      <c r="A5034" s="65" t="str">
        <f>IF(ROW()=1,"KEY",IF(ISNA(VLOOKUP(B5034,車名対応マスタ!B:D,3,FALSE)),"",IF(VLOOKUP(B5034,車名対応マスタ!B:D,3,FALSE)="","",$D5034&amp;" "&amp;IF($G5034="9","J","O")&amp;" "&amp;$I5034&amp;" "&amp;IF($I5034&lt;=TEXT(★完成資料!$A$1,"yyyymm"),TEXT(★完成資料!$A$1,"yyyymm"),"999999")&amp; " " &amp; LEFT(F5034 &amp; "          ",10))))</f>
        <v xml:space="preserve">L O 202207 yyyy00 HV        </v>
      </c>
      <c r="B5034" s="68" t="s">
        <v>321</v>
      </c>
      <c r="C5034" s="68" t="s">
        <v>468</v>
      </c>
      <c r="D5034" s="68" t="s">
        <v>271</v>
      </c>
      <c r="E5034" s="68" t="s">
        <v>531</v>
      </c>
      <c r="F5034" s="68" t="s">
        <v>360</v>
      </c>
      <c r="G5034" s="68" t="s">
        <v>78</v>
      </c>
      <c r="H5034" s="68" t="s">
        <v>384</v>
      </c>
      <c r="I5034" s="68" t="s">
        <v>655</v>
      </c>
      <c r="J5034" s="65">
        <v>0</v>
      </c>
      <c r="K5034" s="65">
        <v>2</v>
      </c>
      <c r="L5034" s="65">
        <v>811</v>
      </c>
      <c r="M5034" s="65" t="s">
        <v>388</v>
      </c>
    </row>
    <row r="5035" spans="1:13" ht="12.75" customHeight="1">
      <c r="A5035" s="65" t="str">
        <f>IF(ROW()=1,"KEY",IF(ISNA(VLOOKUP(B5035,車名対応マスタ!B:D,3,FALSE)),"",IF(VLOOKUP(B5035,車名対応マスタ!B:D,3,FALSE)="","",$D5035&amp;" "&amp;IF($G5035="9","J","O")&amp;" "&amp;$I5035&amp;" "&amp;IF($I5035&lt;=TEXT(★完成資料!$A$1,"yyyymm"),TEXT(★完成資料!$A$1,"yyyymm"),"999999")&amp; " " &amp; LEFT(F5035 &amp; "          ",10))))</f>
        <v xml:space="preserve">L O 202208 yyyy00 HV        </v>
      </c>
      <c r="B5035" s="68" t="s">
        <v>321</v>
      </c>
      <c r="C5035" s="68" t="s">
        <v>468</v>
      </c>
      <c r="D5035" s="68" t="s">
        <v>271</v>
      </c>
      <c r="E5035" s="68" t="s">
        <v>531</v>
      </c>
      <c r="F5035" s="68" t="s">
        <v>360</v>
      </c>
      <c r="G5035" s="68" t="s">
        <v>78</v>
      </c>
      <c r="H5035" s="68" t="s">
        <v>384</v>
      </c>
      <c r="I5035" s="68" t="s">
        <v>656</v>
      </c>
      <c r="J5035" s="65">
        <v>3</v>
      </c>
      <c r="K5035" s="65">
        <v>0</v>
      </c>
      <c r="L5035" s="65">
        <v>811</v>
      </c>
      <c r="M5035" s="65" t="s">
        <v>388</v>
      </c>
    </row>
    <row r="5036" spans="1:13" ht="12.75" customHeight="1">
      <c r="A5036" s="65" t="str">
        <f>IF(ROW()=1,"KEY",IF(ISNA(VLOOKUP(B5036,車名対応マスタ!B:D,3,FALSE)),"",IF(VLOOKUP(B5036,車名対応マスタ!B:D,3,FALSE)="","",$D5036&amp;" "&amp;IF($G5036="9","J","O")&amp;" "&amp;$I5036&amp;" "&amp;IF($I5036&lt;=TEXT(★完成資料!$A$1,"yyyymm"),TEXT(★完成資料!$A$1,"yyyymm"),"999999")&amp; " " &amp; LEFT(F5036 &amp; "          ",10))))</f>
        <v xml:space="preserve">L O 202209 yyyy00 HV        </v>
      </c>
      <c r="B5036" s="68" t="s">
        <v>321</v>
      </c>
      <c r="C5036" s="68" t="s">
        <v>468</v>
      </c>
      <c r="D5036" s="68" t="s">
        <v>271</v>
      </c>
      <c r="E5036" s="68" t="s">
        <v>531</v>
      </c>
      <c r="F5036" s="68" t="s">
        <v>360</v>
      </c>
      <c r="G5036" s="68" t="s">
        <v>78</v>
      </c>
      <c r="H5036" s="68" t="s">
        <v>384</v>
      </c>
      <c r="I5036" s="68" t="s">
        <v>657</v>
      </c>
      <c r="J5036" s="65">
        <v>3</v>
      </c>
      <c r="K5036" s="65">
        <v>5</v>
      </c>
      <c r="L5036" s="65">
        <v>811</v>
      </c>
      <c r="M5036" s="65" t="s">
        <v>388</v>
      </c>
    </row>
    <row r="5037" spans="1:13" ht="12.75" customHeight="1">
      <c r="A5037" s="65" t="str">
        <f>IF(ROW()=1,"KEY",IF(ISNA(VLOOKUP(B5037,車名対応マスタ!B:D,3,FALSE)),"",IF(VLOOKUP(B5037,車名対応マスタ!B:D,3,FALSE)="","",$D5037&amp;" "&amp;IF($G5037="9","J","O")&amp;" "&amp;$I5037&amp;" "&amp;IF($I5037&lt;=TEXT(★完成資料!$A$1,"yyyymm"),TEXT(★完成資料!$A$1,"yyyymm"),"999999")&amp; " " &amp; LEFT(F5037 &amp; "          ",10))))</f>
        <v xml:space="preserve">L O 202210 yyyy00 HV        </v>
      </c>
      <c r="B5037" s="68" t="s">
        <v>321</v>
      </c>
      <c r="C5037" s="68" t="s">
        <v>468</v>
      </c>
      <c r="D5037" s="68" t="s">
        <v>271</v>
      </c>
      <c r="E5037" s="68" t="s">
        <v>531</v>
      </c>
      <c r="F5037" s="68" t="s">
        <v>360</v>
      </c>
      <c r="G5037" s="68" t="s">
        <v>78</v>
      </c>
      <c r="H5037" s="68" t="s">
        <v>384</v>
      </c>
      <c r="I5037" s="68" t="s">
        <v>663</v>
      </c>
      <c r="J5037" s="65">
        <v>0</v>
      </c>
      <c r="K5037" s="65">
        <v>4</v>
      </c>
      <c r="L5037" s="65">
        <v>811</v>
      </c>
      <c r="M5037" s="65" t="s">
        <v>388</v>
      </c>
    </row>
    <row r="5038" spans="1:13" ht="12.75" customHeight="1">
      <c r="A5038" s="65" t="str">
        <f>IF(ROW()=1,"KEY",IF(ISNA(VLOOKUP(B5038,車名対応マスタ!B:D,3,FALSE)),"",IF(VLOOKUP(B5038,車名対応マスタ!B:D,3,FALSE)="","",$D5038&amp;" "&amp;IF($G5038="9","J","O")&amp;" "&amp;$I5038&amp;" "&amp;IF($I5038&lt;=TEXT(★完成資料!$A$1,"yyyymm"),TEXT(★完成資料!$A$1,"yyyymm"),"999999")&amp; " " &amp; LEFT(F5038 &amp; "          ",10))))</f>
        <v xml:space="preserve">L O 202201 yyyy00 HV        </v>
      </c>
      <c r="B5038" s="68" t="s">
        <v>321</v>
      </c>
      <c r="C5038" s="68" t="s">
        <v>468</v>
      </c>
      <c r="D5038" s="68" t="s">
        <v>271</v>
      </c>
      <c r="E5038" s="68" t="s">
        <v>531</v>
      </c>
      <c r="F5038" s="68" t="s">
        <v>360</v>
      </c>
      <c r="G5038" s="68" t="s">
        <v>78</v>
      </c>
      <c r="H5038" s="68" t="s">
        <v>384</v>
      </c>
      <c r="I5038" s="68" t="s">
        <v>639</v>
      </c>
      <c r="J5038" s="65">
        <v>40</v>
      </c>
      <c r="K5038" s="65">
        <v>49</v>
      </c>
      <c r="L5038" s="65">
        <v>719</v>
      </c>
      <c r="M5038" s="65" t="s">
        <v>389</v>
      </c>
    </row>
    <row r="5039" spans="1:13" ht="12.75" customHeight="1">
      <c r="A5039" s="65" t="str">
        <f>IF(ROW()=1,"KEY",IF(ISNA(VLOOKUP(B5039,車名対応マスタ!B:D,3,FALSE)),"",IF(VLOOKUP(B5039,車名対応マスタ!B:D,3,FALSE)="","",$D5039&amp;" "&amp;IF($G5039="9","J","O")&amp;" "&amp;$I5039&amp;" "&amp;IF($I5039&lt;=TEXT(★完成資料!$A$1,"yyyymm"),TEXT(★完成資料!$A$1,"yyyymm"),"999999")&amp; " " &amp; LEFT(F5039 &amp; "          ",10))))</f>
        <v xml:space="preserve">L O 202202 yyyy00 HV        </v>
      </c>
      <c r="B5039" s="68" t="s">
        <v>321</v>
      </c>
      <c r="C5039" s="68" t="s">
        <v>468</v>
      </c>
      <c r="D5039" s="68" t="s">
        <v>271</v>
      </c>
      <c r="E5039" s="68" t="s">
        <v>531</v>
      </c>
      <c r="F5039" s="68" t="s">
        <v>360</v>
      </c>
      <c r="G5039" s="68" t="s">
        <v>78</v>
      </c>
      <c r="H5039" s="68" t="s">
        <v>384</v>
      </c>
      <c r="I5039" s="68" t="s">
        <v>640</v>
      </c>
      <c r="J5039" s="65">
        <v>71</v>
      </c>
      <c r="K5039" s="65">
        <v>64</v>
      </c>
      <c r="L5039" s="65">
        <v>719</v>
      </c>
      <c r="M5039" s="65" t="s">
        <v>389</v>
      </c>
    </row>
    <row r="5040" spans="1:13" ht="12.75" customHeight="1">
      <c r="A5040" s="65" t="str">
        <f>IF(ROW()=1,"KEY",IF(ISNA(VLOOKUP(B5040,車名対応マスタ!B:D,3,FALSE)),"",IF(VLOOKUP(B5040,車名対応マスタ!B:D,3,FALSE)="","",$D5040&amp;" "&amp;IF($G5040="9","J","O")&amp;" "&amp;$I5040&amp;" "&amp;IF($I5040&lt;=TEXT(★完成資料!$A$1,"yyyymm"),TEXT(★完成資料!$A$1,"yyyymm"),"999999")&amp; " " &amp; LEFT(F5040 &amp; "          ",10))))</f>
        <v xml:space="preserve">L O 202203 yyyy00 HV        </v>
      </c>
      <c r="B5040" s="68" t="s">
        <v>321</v>
      </c>
      <c r="C5040" s="68" t="s">
        <v>468</v>
      </c>
      <c r="D5040" s="68" t="s">
        <v>271</v>
      </c>
      <c r="E5040" s="68" t="s">
        <v>531</v>
      </c>
      <c r="F5040" s="68" t="s">
        <v>360</v>
      </c>
      <c r="G5040" s="68" t="s">
        <v>78</v>
      </c>
      <c r="H5040" s="68" t="s">
        <v>384</v>
      </c>
      <c r="I5040" s="68" t="s">
        <v>641</v>
      </c>
      <c r="J5040" s="65">
        <v>69</v>
      </c>
      <c r="K5040" s="65">
        <v>79</v>
      </c>
      <c r="L5040" s="65">
        <v>719</v>
      </c>
      <c r="M5040" s="65" t="s">
        <v>389</v>
      </c>
    </row>
    <row r="5041" spans="1:13" ht="12.75" customHeight="1">
      <c r="A5041" s="65" t="str">
        <f>IF(ROW()=1,"KEY",IF(ISNA(VLOOKUP(B5041,車名対応マスタ!B:D,3,FALSE)),"",IF(VLOOKUP(B5041,車名対応マスタ!B:D,3,FALSE)="","",$D5041&amp;" "&amp;IF($G5041="9","J","O")&amp;" "&amp;$I5041&amp;" "&amp;IF($I5041&lt;=TEXT(★完成資料!$A$1,"yyyymm"),TEXT(★完成資料!$A$1,"yyyymm"),"999999")&amp; " " &amp; LEFT(F5041 &amp; "          ",10))))</f>
        <v xml:space="preserve">L O 202204 yyyy00 HV        </v>
      </c>
      <c r="B5041" s="68" t="s">
        <v>321</v>
      </c>
      <c r="C5041" s="68" t="s">
        <v>468</v>
      </c>
      <c r="D5041" s="68" t="s">
        <v>271</v>
      </c>
      <c r="E5041" s="68" t="s">
        <v>531</v>
      </c>
      <c r="F5041" s="68" t="s">
        <v>360</v>
      </c>
      <c r="G5041" s="68" t="s">
        <v>78</v>
      </c>
      <c r="H5041" s="68" t="s">
        <v>384</v>
      </c>
      <c r="I5041" s="68" t="s">
        <v>642</v>
      </c>
      <c r="J5041" s="65">
        <v>61</v>
      </c>
      <c r="K5041" s="65">
        <v>72</v>
      </c>
      <c r="L5041" s="65">
        <v>719</v>
      </c>
      <c r="M5041" s="65" t="s">
        <v>389</v>
      </c>
    </row>
    <row r="5042" spans="1:13" ht="12.75" customHeight="1">
      <c r="A5042" s="65" t="str">
        <f>IF(ROW()=1,"KEY",IF(ISNA(VLOOKUP(B5042,車名対応マスタ!B:D,3,FALSE)),"",IF(VLOOKUP(B5042,車名対応マスタ!B:D,3,FALSE)="","",$D5042&amp;" "&amp;IF($G5042="9","J","O")&amp;" "&amp;$I5042&amp;" "&amp;IF($I5042&lt;=TEXT(★完成資料!$A$1,"yyyymm"),TEXT(★完成資料!$A$1,"yyyymm"),"999999")&amp; " " &amp; LEFT(F5042 &amp; "          ",10))))</f>
        <v xml:space="preserve">L O 202205 yyyy00 HV        </v>
      </c>
      <c r="B5042" s="68" t="s">
        <v>321</v>
      </c>
      <c r="C5042" s="68" t="s">
        <v>468</v>
      </c>
      <c r="D5042" s="68" t="s">
        <v>271</v>
      </c>
      <c r="E5042" s="68" t="s">
        <v>531</v>
      </c>
      <c r="F5042" s="68" t="s">
        <v>360</v>
      </c>
      <c r="G5042" s="68" t="s">
        <v>78</v>
      </c>
      <c r="H5042" s="68" t="s">
        <v>384</v>
      </c>
      <c r="I5042" s="68" t="s">
        <v>647</v>
      </c>
      <c r="J5042" s="65">
        <v>55</v>
      </c>
      <c r="K5042" s="65">
        <v>94</v>
      </c>
      <c r="L5042" s="65">
        <v>719</v>
      </c>
      <c r="M5042" s="65" t="s">
        <v>389</v>
      </c>
    </row>
    <row r="5043" spans="1:13" ht="12.75" customHeight="1">
      <c r="A5043" s="65" t="str">
        <f>IF(ROW()=1,"KEY",IF(ISNA(VLOOKUP(B5043,車名対応マスタ!B:D,3,FALSE)),"",IF(VLOOKUP(B5043,車名対応マスタ!B:D,3,FALSE)="","",$D5043&amp;" "&amp;IF($G5043="9","J","O")&amp;" "&amp;$I5043&amp;" "&amp;IF($I5043&lt;=TEXT(★完成資料!$A$1,"yyyymm"),TEXT(★完成資料!$A$1,"yyyymm"),"999999")&amp; " " &amp; LEFT(F5043 &amp; "          ",10))))</f>
        <v xml:space="preserve">L O 202206 yyyy00 HV        </v>
      </c>
      <c r="B5043" s="68" t="s">
        <v>321</v>
      </c>
      <c r="C5043" s="68" t="s">
        <v>468</v>
      </c>
      <c r="D5043" s="68" t="s">
        <v>271</v>
      </c>
      <c r="E5043" s="68" t="s">
        <v>531</v>
      </c>
      <c r="F5043" s="68" t="s">
        <v>360</v>
      </c>
      <c r="G5043" s="68" t="s">
        <v>78</v>
      </c>
      <c r="H5043" s="68" t="s">
        <v>384</v>
      </c>
      <c r="I5043" s="68" t="s">
        <v>652</v>
      </c>
      <c r="J5043" s="65">
        <v>28</v>
      </c>
      <c r="K5043" s="65">
        <v>125</v>
      </c>
      <c r="L5043" s="65">
        <v>719</v>
      </c>
      <c r="M5043" s="65" t="s">
        <v>389</v>
      </c>
    </row>
    <row r="5044" spans="1:13" ht="12.75" customHeight="1">
      <c r="A5044" s="65" t="str">
        <f>IF(ROW()=1,"KEY",IF(ISNA(VLOOKUP(B5044,車名対応マスタ!B:D,3,FALSE)),"",IF(VLOOKUP(B5044,車名対応マスタ!B:D,3,FALSE)="","",$D5044&amp;" "&amp;IF($G5044="9","J","O")&amp;" "&amp;$I5044&amp;" "&amp;IF($I5044&lt;=TEXT(★完成資料!$A$1,"yyyymm"),TEXT(★完成資料!$A$1,"yyyymm"),"999999")&amp; " " &amp; LEFT(F5044 &amp; "          ",10))))</f>
        <v xml:space="preserve">L O 202207 yyyy00 HV        </v>
      </c>
      <c r="B5044" s="68" t="s">
        <v>321</v>
      </c>
      <c r="C5044" s="68" t="s">
        <v>468</v>
      </c>
      <c r="D5044" s="68" t="s">
        <v>271</v>
      </c>
      <c r="E5044" s="68" t="s">
        <v>531</v>
      </c>
      <c r="F5044" s="68" t="s">
        <v>360</v>
      </c>
      <c r="G5044" s="68" t="s">
        <v>78</v>
      </c>
      <c r="H5044" s="68" t="s">
        <v>384</v>
      </c>
      <c r="I5044" s="68" t="s">
        <v>655</v>
      </c>
      <c r="J5044" s="65">
        <v>83</v>
      </c>
      <c r="K5044" s="65">
        <v>115</v>
      </c>
      <c r="L5044" s="65">
        <v>719</v>
      </c>
      <c r="M5044" s="65" t="s">
        <v>389</v>
      </c>
    </row>
    <row r="5045" spans="1:13" ht="12.75" customHeight="1">
      <c r="A5045" s="65" t="str">
        <f>IF(ROW()=1,"KEY",IF(ISNA(VLOOKUP(B5045,車名対応マスタ!B:D,3,FALSE)),"",IF(VLOOKUP(B5045,車名対応マスタ!B:D,3,FALSE)="","",$D5045&amp;" "&amp;IF($G5045="9","J","O")&amp;" "&amp;$I5045&amp;" "&amp;IF($I5045&lt;=TEXT(★完成資料!$A$1,"yyyymm"),TEXT(★完成資料!$A$1,"yyyymm"),"999999")&amp; " " &amp; LEFT(F5045 &amp; "          ",10))))</f>
        <v xml:space="preserve">L O 202208 yyyy00 HV        </v>
      </c>
      <c r="B5045" s="68" t="s">
        <v>321</v>
      </c>
      <c r="C5045" s="68" t="s">
        <v>468</v>
      </c>
      <c r="D5045" s="68" t="s">
        <v>271</v>
      </c>
      <c r="E5045" s="68" t="s">
        <v>531</v>
      </c>
      <c r="F5045" s="68" t="s">
        <v>360</v>
      </c>
      <c r="G5045" s="68" t="s">
        <v>78</v>
      </c>
      <c r="H5045" s="68" t="s">
        <v>384</v>
      </c>
      <c r="I5045" s="68" t="s">
        <v>656</v>
      </c>
      <c r="J5045" s="65">
        <v>67</v>
      </c>
      <c r="K5045" s="65">
        <v>134</v>
      </c>
      <c r="L5045" s="65">
        <v>719</v>
      </c>
      <c r="M5045" s="65" t="s">
        <v>389</v>
      </c>
    </row>
    <row r="5046" spans="1:13" ht="12.75" customHeight="1">
      <c r="A5046" s="65" t="str">
        <f>IF(ROW()=1,"KEY",IF(ISNA(VLOOKUP(B5046,車名対応マスタ!B:D,3,FALSE)),"",IF(VLOOKUP(B5046,車名対応マスタ!B:D,3,FALSE)="","",$D5046&amp;" "&amp;IF($G5046="9","J","O")&amp;" "&amp;$I5046&amp;" "&amp;IF($I5046&lt;=TEXT(★完成資料!$A$1,"yyyymm"),TEXT(★完成資料!$A$1,"yyyymm"),"999999")&amp; " " &amp; LEFT(F5046 &amp; "          ",10))))</f>
        <v xml:space="preserve">L O 202209 yyyy00 HV        </v>
      </c>
      <c r="B5046" s="68" t="s">
        <v>321</v>
      </c>
      <c r="C5046" s="68" t="s">
        <v>468</v>
      </c>
      <c r="D5046" s="68" t="s">
        <v>271</v>
      </c>
      <c r="E5046" s="68" t="s">
        <v>531</v>
      </c>
      <c r="F5046" s="68" t="s">
        <v>360</v>
      </c>
      <c r="G5046" s="68" t="s">
        <v>78</v>
      </c>
      <c r="H5046" s="68" t="s">
        <v>384</v>
      </c>
      <c r="I5046" s="68" t="s">
        <v>657</v>
      </c>
      <c r="J5046" s="65">
        <v>53</v>
      </c>
      <c r="K5046" s="65">
        <v>73</v>
      </c>
      <c r="L5046" s="65">
        <v>719</v>
      </c>
      <c r="M5046" s="65" t="s">
        <v>389</v>
      </c>
    </row>
    <row r="5047" spans="1:13" ht="12.75" customHeight="1">
      <c r="A5047" s="65" t="str">
        <f>IF(ROW()=1,"KEY",IF(ISNA(VLOOKUP(B5047,車名対応マスタ!B:D,3,FALSE)),"",IF(VLOOKUP(B5047,車名対応マスタ!B:D,3,FALSE)="","",$D5047&amp;" "&amp;IF($G5047="9","J","O")&amp;" "&amp;$I5047&amp;" "&amp;IF($I5047&lt;=TEXT(★完成資料!$A$1,"yyyymm"),TEXT(★完成資料!$A$1,"yyyymm"),"999999")&amp; " " &amp; LEFT(F5047 &amp; "          ",10))))</f>
        <v xml:space="preserve">L O 202210 yyyy00 HV        </v>
      </c>
      <c r="B5047" s="68" t="s">
        <v>321</v>
      </c>
      <c r="C5047" s="68" t="s">
        <v>468</v>
      </c>
      <c r="D5047" s="68" t="s">
        <v>271</v>
      </c>
      <c r="E5047" s="68" t="s">
        <v>531</v>
      </c>
      <c r="F5047" s="68" t="s">
        <v>360</v>
      </c>
      <c r="G5047" s="68" t="s">
        <v>78</v>
      </c>
      <c r="H5047" s="68" t="s">
        <v>384</v>
      </c>
      <c r="I5047" s="68" t="s">
        <v>663</v>
      </c>
      <c r="J5047" s="65">
        <v>38</v>
      </c>
      <c r="K5047" s="65">
        <v>44</v>
      </c>
      <c r="L5047" s="65">
        <v>719</v>
      </c>
      <c r="M5047" s="65" t="s">
        <v>389</v>
      </c>
    </row>
    <row r="5048" spans="1:13" ht="12.75" customHeight="1">
      <c r="A5048" s="65" t="str">
        <f>IF(ROW()=1,"KEY",IF(ISNA(VLOOKUP(B5048,車名対応マスタ!B:D,3,FALSE)),"",IF(VLOOKUP(B5048,車名対応マスタ!B:D,3,FALSE)="","",$D5048&amp;" "&amp;IF($G5048="9","J","O")&amp;" "&amp;$I5048&amp;" "&amp;IF($I5048&lt;=TEXT(★完成資料!$A$1,"yyyymm"),TEXT(★完成資料!$A$1,"yyyymm"),"999999")&amp; " " &amp; LEFT(F5048 &amp; "          ",10))))</f>
        <v xml:space="preserve">L O 202201 yyyy00 HV        </v>
      </c>
      <c r="B5048" s="68" t="s">
        <v>321</v>
      </c>
      <c r="C5048" s="68" t="s">
        <v>468</v>
      </c>
      <c r="D5048" s="68" t="s">
        <v>271</v>
      </c>
      <c r="E5048" s="68" t="s">
        <v>531</v>
      </c>
      <c r="F5048" s="68" t="s">
        <v>360</v>
      </c>
      <c r="G5048" s="68" t="s">
        <v>78</v>
      </c>
      <c r="H5048" s="68" t="s">
        <v>384</v>
      </c>
      <c r="I5048" s="68" t="s">
        <v>639</v>
      </c>
      <c r="J5048" s="65">
        <v>11</v>
      </c>
      <c r="K5048" s="65">
        <v>2</v>
      </c>
      <c r="L5048" s="65">
        <v>715</v>
      </c>
      <c r="M5048" s="65" t="s">
        <v>504</v>
      </c>
    </row>
    <row r="5049" spans="1:13" ht="12.75" customHeight="1">
      <c r="A5049" s="65" t="str">
        <f>IF(ROW()=1,"KEY",IF(ISNA(VLOOKUP(B5049,車名対応マスタ!B:D,3,FALSE)),"",IF(VLOOKUP(B5049,車名対応マスタ!B:D,3,FALSE)="","",$D5049&amp;" "&amp;IF($G5049="9","J","O")&amp;" "&amp;$I5049&amp;" "&amp;IF($I5049&lt;=TEXT(★完成資料!$A$1,"yyyymm"),TEXT(★完成資料!$A$1,"yyyymm"),"999999")&amp; " " &amp; LEFT(F5049 &amp; "          ",10))))</f>
        <v xml:space="preserve">L O 202202 yyyy00 HV        </v>
      </c>
      <c r="B5049" s="68" t="s">
        <v>321</v>
      </c>
      <c r="C5049" s="68" t="s">
        <v>468</v>
      </c>
      <c r="D5049" s="68" t="s">
        <v>271</v>
      </c>
      <c r="E5049" s="68" t="s">
        <v>531</v>
      </c>
      <c r="F5049" s="68" t="s">
        <v>360</v>
      </c>
      <c r="G5049" s="68" t="s">
        <v>78</v>
      </c>
      <c r="H5049" s="68" t="s">
        <v>384</v>
      </c>
      <c r="I5049" s="68" t="s">
        <v>640</v>
      </c>
      <c r="J5049" s="65">
        <v>5</v>
      </c>
      <c r="K5049" s="65">
        <v>4</v>
      </c>
      <c r="L5049" s="65">
        <v>715</v>
      </c>
      <c r="M5049" s="65" t="s">
        <v>504</v>
      </c>
    </row>
    <row r="5050" spans="1:13" ht="12.75" customHeight="1">
      <c r="A5050" s="65" t="str">
        <f>IF(ROW()=1,"KEY",IF(ISNA(VLOOKUP(B5050,車名対応マスタ!B:D,3,FALSE)),"",IF(VLOOKUP(B5050,車名対応マスタ!B:D,3,FALSE)="","",$D5050&amp;" "&amp;IF($G5050="9","J","O")&amp;" "&amp;$I5050&amp;" "&amp;IF($I5050&lt;=TEXT(★完成資料!$A$1,"yyyymm"),TEXT(★完成資料!$A$1,"yyyymm"),"999999")&amp; " " &amp; LEFT(F5050 &amp; "          ",10))))</f>
        <v xml:space="preserve">L O 202203 yyyy00 HV        </v>
      </c>
      <c r="B5050" s="68" t="s">
        <v>321</v>
      </c>
      <c r="C5050" s="68" t="s">
        <v>468</v>
      </c>
      <c r="D5050" s="68" t="s">
        <v>271</v>
      </c>
      <c r="E5050" s="68" t="s">
        <v>531</v>
      </c>
      <c r="F5050" s="68" t="s">
        <v>360</v>
      </c>
      <c r="G5050" s="68" t="s">
        <v>78</v>
      </c>
      <c r="H5050" s="68" t="s">
        <v>384</v>
      </c>
      <c r="I5050" s="68" t="s">
        <v>641</v>
      </c>
      <c r="J5050" s="65">
        <v>4</v>
      </c>
      <c r="K5050" s="65">
        <v>4</v>
      </c>
      <c r="L5050" s="65">
        <v>715</v>
      </c>
      <c r="M5050" s="65" t="s">
        <v>504</v>
      </c>
    </row>
    <row r="5051" spans="1:13" ht="12.75" customHeight="1">
      <c r="A5051" s="65" t="str">
        <f>IF(ROW()=1,"KEY",IF(ISNA(VLOOKUP(B5051,車名対応マスタ!B:D,3,FALSE)),"",IF(VLOOKUP(B5051,車名対応マスタ!B:D,3,FALSE)="","",$D5051&amp;" "&amp;IF($G5051="9","J","O")&amp;" "&amp;$I5051&amp;" "&amp;IF($I5051&lt;=TEXT(★完成資料!$A$1,"yyyymm"),TEXT(★完成資料!$A$1,"yyyymm"),"999999")&amp; " " &amp; LEFT(F5051 &amp; "          ",10))))</f>
        <v xml:space="preserve">L O 202204 yyyy00 HV        </v>
      </c>
      <c r="B5051" s="68" t="s">
        <v>321</v>
      </c>
      <c r="C5051" s="68" t="s">
        <v>468</v>
      </c>
      <c r="D5051" s="68" t="s">
        <v>271</v>
      </c>
      <c r="E5051" s="68" t="s">
        <v>531</v>
      </c>
      <c r="F5051" s="68" t="s">
        <v>360</v>
      </c>
      <c r="G5051" s="68" t="s">
        <v>78</v>
      </c>
      <c r="H5051" s="68" t="s">
        <v>384</v>
      </c>
      <c r="I5051" s="68" t="s">
        <v>642</v>
      </c>
      <c r="J5051" s="65">
        <v>7</v>
      </c>
      <c r="K5051" s="65">
        <v>1</v>
      </c>
      <c r="L5051" s="65">
        <v>715</v>
      </c>
      <c r="M5051" s="65" t="s">
        <v>504</v>
      </c>
    </row>
    <row r="5052" spans="1:13" ht="12.75" customHeight="1">
      <c r="A5052" s="65" t="str">
        <f>IF(ROW()=1,"KEY",IF(ISNA(VLOOKUP(B5052,車名対応マスタ!B:D,3,FALSE)),"",IF(VLOOKUP(B5052,車名対応マスタ!B:D,3,FALSE)="","",$D5052&amp;" "&amp;IF($G5052="9","J","O")&amp;" "&amp;$I5052&amp;" "&amp;IF($I5052&lt;=TEXT(★完成資料!$A$1,"yyyymm"),TEXT(★完成資料!$A$1,"yyyymm"),"999999")&amp; " " &amp; LEFT(F5052 &amp; "          ",10))))</f>
        <v xml:space="preserve">L O 202205 yyyy00 HV        </v>
      </c>
      <c r="B5052" s="68" t="s">
        <v>321</v>
      </c>
      <c r="C5052" s="68" t="s">
        <v>468</v>
      </c>
      <c r="D5052" s="68" t="s">
        <v>271</v>
      </c>
      <c r="E5052" s="68" t="s">
        <v>531</v>
      </c>
      <c r="F5052" s="68" t="s">
        <v>360</v>
      </c>
      <c r="G5052" s="68" t="s">
        <v>78</v>
      </c>
      <c r="H5052" s="68" t="s">
        <v>384</v>
      </c>
      <c r="I5052" s="68" t="s">
        <v>647</v>
      </c>
      <c r="J5052" s="65">
        <v>4</v>
      </c>
      <c r="K5052" s="65">
        <v>3</v>
      </c>
      <c r="L5052" s="65">
        <v>715</v>
      </c>
      <c r="M5052" s="65" t="s">
        <v>504</v>
      </c>
    </row>
    <row r="5053" spans="1:13" ht="12.75" customHeight="1">
      <c r="A5053" s="65" t="str">
        <f>IF(ROW()=1,"KEY",IF(ISNA(VLOOKUP(B5053,車名対応マスタ!B:D,3,FALSE)),"",IF(VLOOKUP(B5053,車名対応マスタ!B:D,3,FALSE)="","",$D5053&amp;" "&amp;IF($G5053="9","J","O")&amp;" "&amp;$I5053&amp;" "&amp;IF($I5053&lt;=TEXT(★完成資料!$A$1,"yyyymm"),TEXT(★完成資料!$A$1,"yyyymm"),"999999")&amp; " " &amp; LEFT(F5053 &amp; "          ",10))))</f>
        <v xml:space="preserve">L O 202206 yyyy00 HV        </v>
      </c>
      <c r="B5053" s="68" t="s">
        <v>321</v>
      </c>
      <c r="C5053" s="68" t="s">
        <v>468</v>
      </c>
      <c r="D5053" s="68" t="s">
        <v>271</v>
      </c>
      <c r="E5053" s="68" t="s">
        <v>531</v>
      </c>
      <c r="F5053" s="68" t="s">
        <v>360</v>
      </c>
      <c r="G5053" s="68" t="s">
        <v>78</v>
      </c>
      <c r="H5053" s="68" t="s">
        <v>384</v>
      </c>
      <c r="I5053" s="68" t="s">
        <v>652</v>
      </c>
      <c r="J5053" s="65">
        <v>7</v>
      </c>
      <c r="K5053" s="65">
        <v>1</v>
      </c>
      <c r="L5053" s="65">
        <v>715</v>
      </c>
      <c r="M5053" s="65" t="s">
        <v>504</v>
      </c>
    </row>
    <row r="5054" spans="1:13" ht="12.75" customHeight="1">
      <c r="A5054" s="65" t="str">
        <f>IF(ROW()=1,"KEY",IF(ISNA(VLOOKUP(B5054,車名対応マスタ!B:D,3,FALSE)),"",IF(VLOOKUP(B5054,車名対応マスタ!B:D,3,FALSE)="","",$D5054&amp;" "&amp;IF($G5054="9","J","O")&amp;" "&amp;$I5054&amp;" "&amp;IF($I5054&lt;=TEXT(★完成資料!$A$1,"yyyymm"),TEXT(★完成資料!$A$1,"yyyymm"),"999999")&amp; " " &amp; LEFT(F5054 &amp; "          ",10))))</f>
        <v xml:space="preserve">L O 202207 yyyy00 HV        </v>
      </c>
      <c r="B5054" s="68" t="s">
        <v>321</v>
      </c>
      <c r="C5054" s="68" t="s">
        <v>468</v>
      </c>
      <c r="D5054" s="68" t="s">
        <v>271</v>
      </c>
      <c r="E5054" s="68" t="s">
        <v>531</v>
      </c>
      <c r="F5054" s="68" t="s">
        <v>360</v>
      </c>
      <c r="G5054" s="68" t="s">
        <v>78</v>
      </c>
      <c r="H5054" s="68" t="s">
        <v>384</v>
      </c>
      <c r="I5054" s="68" t="s">
        <v>655</v>
      </c>
      <c r="J5054" s="65">
        <v>2</v>
      </c>
      <c r="K5054" s="65">
        <v>4</v>
      </c>
      <c r="L5054" s="65">
        <v>715</v>
      </c>
      <c r="M5054" s="65" t="s">
        <v>504</v>
      </c>
    </row>
    <row r="5055" spans="1:13" ht="12.75" customHeight="1">
      <c r="A5055" s="65" t="str">
        <f>IF(ROW()=1,"KEY",IF(ISNA(VLOOKUP(B5055,車名対応マスタ!B:D,3,FALSE)),"",IF(VLOOKUP(B5055,車名対応マスタ!B:D,3,FALSE)="","",$D5055&amp;" "&amp;IF($G5055="9","J","O")&amp;" "&amp;$I5055&amp;" "&amp;IF($I5055&lt;=TEXT(★完成資料!$A$1,"yyyymm"),TEXT(★完成資料!$A$1,"yyyymm"),"999999")&amp; " " &amp; LEFT(F5055 &amp; "          ",10))))</f>
        <v xml:space="preserve">L O 202208 yyyy00 HV        </v>
      </c>
      <c r="B5055" s="68" t="s">
        <v>321</v>
      </c>
      <c r="C5055" s="68" t="s">
        <v>468</v>
      </c>
      <c r="D5055" s="68" t="s">
        <v>271</v>
      </c>
      <c r="E5055" s="68" t="s">
        <v>531</v>
      </c>
      <c r="F5055" s="68" t="s">
        <v>360</v>
      </c>
      <c r="G5055" s="68" t="s">
        <v>78</v>
      </c>
      <c r="H5055" s="68" t="s">
        <v>384</v>
      </c>
      <c r="I5055" s="68" t="s">
        <v>656</v>
      </c>
      <c r="J5055" s="65">
        <v>1</v>
      </c>
      <c r="L5055" s="65">
        <v>715</v>
      </c>
      <c r="M5055" s="65" t="s">
        <v>504</v>
      </c>
    </row>
    <row r="5056" spans="1:13" ht="12.75" customHeight="1">
      <c r="A5056" s="65" t="str">
        <f>IF(ROW()=1,"KEY",IF(ISNA(VLOOKUP(B5056,車名対応マスタ!B:D,3,FALSE)),"",IF(VLOOKUP(B5056,車名対応マスタ!B:D,3,FALSE)="","",$D5056&amp;" "&amp;IF($G5056="9","J","O")&amp;" "&amp;$I5056&amp;" "&amp;IF($I5056&lt;=TEXT(★完成資料!$A$1,"yyyymm"),TEXT(★完成資料!$A$1,"yyyymm"),"999999")&amp; " " &amp; LEFT(F5056 &amp; "          ",10))))</f>
        <v xml:space="preserve">L O 202209 yyyy00 HV        </v>
      </c>
      <c r="B5056" s="68" t="s">
        <v>321</v>
      </c>
      <c r="C5056" s="68" t="s">
        <v>468</v>
      </c>
      <c r="D5056" s="68" t="s">
        <v>271</v>
      </c>
      <c r="E5056" s="68" t="s">
        <v>531</v>
      </c>
      <c r="F5056" s="68" t="s">
        <v>360</v>
      </c>
      <c r="G5056" s="68" t="s">
        <v>78</v>
      </c>
      <c r="H5056" s="68" t="s">
        <v>384</v>
      </c>
      <c r="I5056" s="68" t="s">
        <v>657</v>
      </c>
      <c r="J5056" s="65">
        <v>3</v>
      </c>
      <c r="K5056" s="65">
        <v>4</v>
      </c>
      <c r="L5056" s="65">
        <v>715</v>
      </c>
      <c r="M5056" s="65" t="s">
        <v>504</v>
      </c>
    </row>
    <row r="5057" spans="1:13" ht="12.75" customHeight="1">
      <c r="A5057" s="65" t="str">
        <f>IF(ROW()=1,"KEY",IF(ISNA(VLOOKUP(B5057,車名対応マスタ!B:D,3,FALSE)),"",IF(VLOOKUP(B5057,車名対応マスタ!B:D,3,FALSE)="","",$D5057&amp;" "&amp;IF($G5057="9","J","O")&amp;" "&amp;$I5057&amp;" "&amp;IF($I5057&lt;=TEXT(★完成資料!$A$1,"yyyymm"),TEXT(★完成資料!$A$1,"yyyymm"),"999999")&amp; " " &amp; LEFT(F5057 &amp; "          ",10))))</f>
        <v xml:space="preserve">L O 202210 yyyy00 HV        </v>
      </c>
      <c r="B5057" s="68" t="s">
        <v>321</v>
      </c>
      <c r="C5057" s="68" t="s">
        <v>468</v>
      </c>
      <c r="D5057" s="68" t="s">
        <v>271</v>
      </c>
      <c r="E5057" s="68" t="s">
        <v>531</v>
      </c>
      <c r="F5057" s="68" t="s">
        <v>360</v>
      </c>
      <c r="G5057" s="68" t="s">
        <v>78</v>
      </c>
      <c r="H5057" s="68" t="s">
        <v>384</v>
      </c>
      <c r="I5057" s="68" t="s">
        <v>663</v>
      </c>
      <c r="J5057" s="65">
        <v>1</v>
      </c>
      <c r="K5057" s="65">
        <v>2</v>
      </c>
      <c r="L5057" s="65">
        <v>715</v>
      </c>
      <c r="M5057" s="65" t="s">
        <v>504</v>
      </c>
    </row>
    <row r="5058" spans="1:13" ht="12.75" customHeight="1">
      <c r="A5058" s="65" t="str">
        <f>IF(ROW()=1,"KEY",IF(ISNA(VLOOKUP(B5058,車名対応マスタ!B:D,3,FALSE)),"",IF(VLOOKUP(B5058,車名対応マスタ!B:D,3,FALSE)="","",$D5058&amp;" "&amp;IF($G5058="9","J","O")&amp;" "&amp;$I5058&amp;" "&amp;IF($I5058&lt;=TEXT(★完成資料!$A$1,"yyyymm"),TEXT(★完成資料!$A$1,"yyyymm"),"999999")&amp; " " &amp; LEFT(F5058 &amp; "          ",10))))</f>
        <v xml:space="preserve">L O 202206 yyyy00 HV        </v>
      </c>
      <c r="B5058" s="68" t="s">
        <v>321</v>
      </c>
      <c r="C5058" s="68" t="s">
        <v>468</v>
      </c>
      <c r="D5058" s="68" t="s">
        <v>271</v>
      </c>
      <c r="E5058" s="68" t="s">
        <v>531</v>
      </c>
      <c r="F5058" s="68" t="s">
        <v>360</v>
      </c>
      <c r="G5058" s="68" t="s">
        <v>78</v>
      </c>
      <c r="H5058" s="68" t="s">
        <v>384</v>
      </c>
      <c r="I5058" s="68" t="s">
        <v>652</v>
      </c>
      <c r="J5058" s="65">
        <v>4</v>
      </c>
      <c r="L5058" s="65">
        <v>709</v>
      </c>
      <c r="M5058" s="65" t="s">
        <v>391</v>
      </c>
    </row>
    <row r="5059" spans="1:13" ht="12.75" customHeight="1">
      <c r="A5059" s="65" t="str">
        <f>IF(ROW()=1,"KEY",IF(ISNA(VLOOKUP(B5059,車名対応マスタ!B:D,3,FALSE)),"",IF(VLOOKUP(B5059,車名対応マスタ!B:D,3,FALSE)="","",$D5059&amp;" "&amp;IF($G5059="9","J","O")&amp;" "&amp;$I5059&amp;" "&amp;IF($I5059&lt;=TEXT(★完成資料!$A$1,"yyyymm"),TEXT(★完成資料!$A$1,"yyyymm"),"999999")&amp; " " &amp; LEFT(F5059 &amp; "          ",10))))</f>
        <v xml:space="preserve">L O 202201 yyyy00 HV        </v>
      </c>
      <c r="B5059" s="68" t="s">
        <v>321</v>
      </c>
      <c r="C5059" s="68" t="s">
        <v>468</v>
      </c>
      <c r="D5059" s="68" t="s">
        <v>271</v>
      </c>
      <c r="E5059" s="68" t="s">
        <v>531</v>
      </c>
      <c r="F5059" s="68" t="s">
        <v>360</v>
      </c>
      <c r="G5059" s="68" t="s">
        <v>78</v>
      </c>
      <c r="H5059" s="68" t="s">
        <v>384</v>
      </c>
      <c r="I5059" s="68" t="s">
        <v>639</v>
      </c>
      <c r="J5059" s="65">
        <v>2</v>
      </c>
      <c r="L5059" s="65">
        <v>725</v>
      </c>
      <c r="M5059" s="65" t="s">
        <v>333</v>
      </c>
    </row>
    <row r="5060" spans="1:13" ht="12.75" customHeight="1">
      <c r="A5060" s="65" t="str">
        <f>IF(ROW()=1,"KEY",IF(ISNA(VLOOKUP(B5060,車名対応マスタ!B:D,3,FALSE)),"",IF(VLOOKUP(B5060,車名対応マスタ!B:D,3,FALSE)="","",$D5060&amp;" "&amp;IF($G5060="9","J","O")&amp;" "&amp;$I5060&amp;" "&amp;IF($I5060&lt;=TEXT(★完成資料!$A$1,"yyyymm"),TEXT(★完成資料!$A$1,"yyyymm"),"999999")&amp; " " &amp; LEFT(F5060 &amp; "          ",10))))</f>
        <v xml:space="preserve">L O 202202 yyyy00 HV        </v>
      </c>
      <c r="B5060" s="68" t="s">
        <v>321</v>
      </c>
      <c r="C5060" s="68" t="s">
        <v>468</v>
      </c>
      <c r="D5060" s="68" t="s">
        <v>271</v>
      </c>
      <c r="E5060" s="68" t="s">
        <v>531</v>
      </c>
      <c r="F5060" s="68" t="s">
        <v>360</v>
      </c>
      <c r="G5060" s="68" t="s">
        <v>78</v>
      </c>
      <c r="H5060" s="68" t="s">
        <v>384</v>
      </c>
      <c r="I5060" s="68" t="s">
        <v>640</v>
      </c>
      <c r="J5060" s="65">
        <v>2</v>
      </c>
      <c r="L5060" s="65">
        <v>725</v>
      </c>
      <c r="M5060" s="65" t="s">
        <v>333</v>
      </c>
    </row>
    <row r="5061" spans="1:13" ht="12.75" customHeight="1">
      <c r="A5061" s="65" t="str">
        <f>IF(ROW()=1,"KEY",IF(ISNA(VLOOKUP(B5061,車名対応マスタ!B:D,3,FALSE)),"",IF(VLOOKUP(B5061,車名対応マスタ!B:D,3,FALSE)="","",$D5061&amp;" "&amp;IF($G5061="9","J","O")&amp;" "&amp;$I5061&amp;" "&amp;IF($I5061&lt;=TEXT(★完成資料!$A$1,"yyyymm"),TEXT(★完成資料!$A$1,"yyyymm"),"999999")&amp; " " &amp; LEFT(F5061 &amp; "          ",10))))</f>
        <v xml:space="preserve">L O 202204 yyyy00 HV        </v>
      </c>
      <c r="B5061" s="68" t="s">
        <v>321</v>
      </c>
      <c r="C5061" s="68" t="s">
        <v>468</v>
      </c>
      <c r="D5061" s="68" t="s">
        <v>271</v>
      </c>
      <c r="E5061" s="68" t="s">
        <v>531</v>
      </c>
      <c r="F5061" s="68" t="s">
        <v>360</v>
      </c>
      <c r="G5061" s="68" t="s">
        <v>78</v>
      </c>
      <c r="H5061" s="68" t="s">
        <v>384</v>
      </c>
      <c r="I5061" s="68" t="s">
        <v>642</v>
      </c>
      <c r="J5061" s="65">
        <v>2</v>
      </c>
      <c r="L5061" s="65">
        <v>725</v>
      </c>
      <c r="M5061" s="65" t="s">
        <v>333</v>
      </c>
    </row>
    <row r="5062" spans="1:13" ht="12.75" customHeight="1">
      <c r="A5062" s="65" t="str">
        <f>IF(ROW()=1,"KEY",IF(ISNA(VLOOKUP(B5062,車名対応マスタ!B:D,3,FALSE)),"",IF(VLOOKUP(B5062,車名対応マスタ!B:D,3,FALSE)="","",$D5062&amp;" "&amp;IF($G5062="9","J","O")&amp;" "&amp;$I5062&amp;" "&amp;IF($I5062&lt;=TEXT(★完成資料!$A$1,"yyyymm"),TEXT(★完成資料!$A$1,"yyyymm"),"999999")&amp; " " &amp; LEFT(F5062 &amp; "          ",10))))</f>
        <v xml:space="preserve">L O 202205 yyyy00 HV        </v>
      </c>
      <c r="B5062" s="68" t="s">
        <v>321</v>
      </c>
      <c r="C5062" s="68" t="s">
        <v>468</v>
      </c>
      <c r="D5062" s="68" t="s">
        <v>271</v>
      </c>
      <c r="E5062" s="68" t="s">
        <v>531</v>
      </c>
      <c r="F5062" s="68" t="s">
        <v>360</v>
      </c>
      <c r="G5062" s="68" t="s">
        <v>78</v>
      </c>
      <c r="H5062" s="68" t="s">
        <v>384</v>
      </c>
      <c r="I5062" s="68" t="s">
        <v>647</v>
      </c>
      <c r="J5062" s="65">
        <v>1</v>
      </c>
      <c r="K5062" s="65">
        <v>0</v>
      </c>
      <c r="L5062" s="65">
        <v>725</v>
      </c>
      <c r="M5062" s="65" t="s">
        <v>333</v>
      </c>
    </row>
    <row r="5063" spans="1:13" ht="12.75" customHeight="1">
      <c r="A5063" s="65" t="str">
        <f>IF(ROW()=1,"KEY",IF(ISNA(VLOOKUP(B5063,車名対応マスタ!B:D,3,FALSE)),"",IF(VLOOKUP(B5063,車名対応マスタ!B:D,3,FALSE)="","",$D5063&amp;" "&amp;IF($G5063="9","J","O")&amp;" "&amp;$I5063&amp;" "&amp;IF($I5063&lt;=TEXT(★完成資料!$A$1,"yyyymm"),TEXT(★完成資料!$A$1,"yyyymm"),"999999")&amp; " " &amp; LEFT(F5063 &amp; "          ",10))))</f>
        <v xml:space="preserve">L O 202207 yyyy00 HV        </v>
      </c>
      <c r="B5063" s="68" t="s">
        <v>321</v>
      </c>
      <c r="C5063" s="68" t="s">
        <v>468</v>
      </c>
      <c r="D5063" s="68" t="s">
        <v>271</v>
      </c>
      <c r="E5063" s="68" t="s">
        <v>531</v>
      </c>
      <c r="F5063" s="68" t="s">
        <v>360</v>
      </c>
      <c r="G5063" s="68" t="s">
        <v>78</v>
      </c>
      <c r="H5063" s="68" t="s">
        <v>384</v>
      </c>
      <c r="I5063" s="68" t="s">
        <v>655</v>
      </c>
      <c r="J5063" s="65">
        <v>1</v>
      </c>
      <c r="K5063" s="65">
        <v>0</v>
      </c>
      <c r="L5063" s="65">
        <v>725</v>
      </c>
      <c r="M5063" s="65" t="s">
        <v>333</v>
      </c>
    </row>
    <row r="5064" spans="1:13" ht="12.75" customHeight="1">
      <c r="A5064" s="65" t="str">
        <f>IF(ROW()=1,"KEY",IF(ISNA(VLOOKUP(B5064,車名対応マスタ!B:D,3,FALSE)),"",IF(VLOOKUP(B5064,車名対応マスタ!B:D,3,FALSE)="","",$D5064&amp;" "&amp;IF($G5064="9","J","O")&amp;" "&amp;$I5064&amp;" "&amp;IF($I5064&lt;=TEXT(★完成資料!$A$1,"yyyymm"),TEXT(★完成資料!$A$1,"yyyymm"),"999999")&amp; " " &amp; LEFT(F5064 &amp; "          ",10))))</f>
        <v xml:space="preserve">L O 202209 yyyy00 HV        </v>
      </c>
      <c r="B5064" s="68" t="s">
        <v>321</v>
      </c>
      <c r="C5064" s="68" t="s">
        <v>468</v>
      </c>
      <c r="D5064" s="68" t="s">
        <v>271</v>
      </c>
      <c r="E5064" s="68" t="s">
        <v>531</v>
      </c>
      <c r="F5064" s="68" t="s">
        <v>360</v>
      </c>
      <c r="G5064" s="68" t="s">
        <v>78</v>
      </c>
      <c r="H5064" s="68" t="s">
        <v>384</v>
      </c>
      <c r="I5064" s="68" t="s">
        <v>657</v>
      </c>
      <c r="J5064" s="65">
        <v>1</v>
      </c>
      <c r="K5064" s="65">
        <v>0</v>
      </c>
      <c r="L5064" s="65">
        <v>725</v>
      </c>
      <c r="M5064" s="65" t="s">
        <v>333</v>
      </c>
    </row>
    <row r="5065" spans="1:13" ht="12.75" customHeight="1">
      <c r="A5065" s="65" t="str">
        <f>IF(ROW()=1,"KEY",IF(ISNA(VLOOKUP(B5065,車名対応マスタ!B:D,3,FALSE)),"",IF(VLOOKUP(B5065,車名対応マスタ!B:D,3,FALSE)="","",$D5065&amp;" "&amp;IF($G5065="9","J","O")&amp;" "&amp;$I5065&amp;" "&amp;IF($I5065&lt;=TEXT(★完成資料!$A$1,"yyyymm"),TEXT(★完成資料!$A$1,"yyyymm"),"999999")&amp; " " &amp; LEFT(F5065 &amp; "          ",10))))</f>
        <v xml:space="preserve">L O 202210 yyyy00 HV        </v>
      </c>
      <c r="B5065" s="68" t="s">
        <v>321</v>
      </c>
      <c r="C5065" s="68" t="s">
        <v>468</v>
      </c>
      <c r="D5065" s="68" t="s">
        <v>271</v>
      </c>
      <c r="E5065" s="68" t="s">
        <v>531</v>
      </c>
      <c r="F5065" s="68" t="s">
        <v>360</v>
      </c>
      <c r="G5065" s="68" t="s">
        <v>78</v>
      </c>
      <c r="H5065" s="68" t="s">
        <v>384</v>
      </c>
      <c r="I5065" s="68" t="s">
        <v>663</v>
      </c>
      <c r="J5065" s="65">
        <v>1</v>
      </c>
      <c r="K5065" s="65">
        <v>0</v>
      </c>
      <c r="L5065" s="65">
        <v>725</v>
      </c>
      <c r="M5065" s="65" t="s">
        <v>333</v>
      </c>
    </row>
    <row r="5066" spans="1:13" ht="12.75" customHeight="1">
      <c r="A5066" s="65" t="str">
        <f>IF(ROW()=1,"KEY",IF(ISNA(VLOOKUP(B5066,車名対応マスタ!B:D,3,FALSE)),"",IF(VLOOKUP(B5066,車名対応マスタ!B:D,3,FALSE)="","",$D5066&amp;" "&amp;IF($G5066="9","J","O")&amp;" "&amp;$I5066&amp;" "&amp;IF($I5066&lt;=TEXT(★完成資料!$A$1,"yyyymm"),TEXT(★完成資料!$A$1,"yyyymm"),"999999")&amp; " " &amp; LEFT(F5066 &amp; "          ",10))))</f>
        <v xml:space="preserve">L O 202201 yyyy00 HV        </v>
      </c>
      <c r="B5066" s="68" t="s">
        <v>321</v>
      </c>
      <c r="C5066" s="68" t="s">
        <v>468</v>
      </c>
      <c r="D5066" s="68" t="s">
        <v>271</v>
      </c>
      <c r="E5066" s="68" t="s">
        <v>531</v>
      </c>
      <c r="F5066" s="68" t="s">
        <v>360</v>
      </c>
      <c r="G5066" s="68" t="s">
        <v>79</v>
      </c>
      <c r="H5066" s="68" t="s">
        <v>392</v>
      </c>
      <c r="I5066" s="68" t="s">
        <v>639</v>
      </c>
      <c r="J5066" s="65">
        <v>22</v>
      </c>
      <c r="K5066" s="65">
        <v>25</v>
      </c>
      <c r="L5066" s="65">
        <v>801</v>
      </c>
      <c r="M5066" s="65" t="s">
        <v>393</v>
      </c>
    </row>
    <row r="5067" spans="1:13" ht="12.75" customHeight="1">
      <c r="A5067" s="65" t="str">
        <f>IF(ROW()=1,"KEY",IF(ISNA(VLOOKUP(B5067,車名対応マスタ!B:D,3,FALSE)),"",IF(VLOOKUP(B5067,車名対応マスタ!B:D,3,FALSE)="","",$D5067&amp;" "&amp;IF($G5067="9","J","O")&amp;" "&amp;$I5067&amp;" "&amp;IF($I5067&lt;=TEXT(★完成資料!$A$1,"yyyymm"),TEXT(★完成資料!$A$1,"yyyymm"),"999999")&amp; " " &amp; LEFT(F5067 &amp; "          ",10))))</f>
        <v xml:space="preserve">L O 202202 yyyy00 HV        </v>
      </c>
      <c r="B5067" s="68" t="s">
        <v>321</v>
      </c>
      <c r="C5067" s="68" t="s">
        <v>468</v>
      </c>
      <c r="D5067" s="68" t="s">
        <v>271</v>
      </c>
      <c r="E5067" s="68" t="s">
        <v>531</v>
      </c>
      <c r="F5067" s="68" t="s">
        <v>360</v>
      </c>
      <c r="G5067" s="68" t="s">
        <v>79</v>
      </c>
      <c r="H5067" s="68" t="s">
        <v>392</v>
      </c>
      <c r="I5067" s="68" t="s">
        <v>640</v>
      </c>
      <c r="J5067" s="65">
        <v>25</v>
      </c>
      <c r="K5067" s="65">
        <v>22</v>
      </c>
      <c r="L5067" s="65">
        <v>801</v>
      </c>
      <c r="M5067" s="65" t="s">
        <v>393</v>
      </c>
    </row>
    <row r="5068" spans="1:13" ht="12.75" customHeight="1">
      <c r="A5068" s="65" t="str">
        <f>IF(ROW()=1,"KEY",IF(ISNA(VLOOKUP(B5068,車名対応マスタ!B:D,3,FALSE)),"",IF(VLOOKUP(B5068,車名対応マスタ!B:D,3,FALSE)="","",$D5068&amp;" "&amp;IF($G5068="9","J","O")&amp;" "&amp;$I5068&amp;" "&amp;IF($I5068&lt;=TEXT(★完成資料!$A$1,"yyyymm"),TEXT(★完成資料!$A$1,"yyyymm"),"999999")&amp; " " &amp; LEFT(F5068 &amp; "          ",10))))</f>
        <v xml:space="preserve">L O 202203 yyyy00 HV        </v>
      </c>
      <c r="B5068" s="68" t="s">
        <v>321</v>
      </c>
      <c r="C5068" s="68" t="s">
        <v>468</v>
      </c>
      <c r="D5068" s="68" t="s">
        <v>271</v>
      </c>
      <c r="E5068" s="68" t="s">
        <v>531</v>
      </c>
      <c r="F5068" s="68" t="s">
        <v>360</v>
      </c>
      <c r="G5068" s="68" t="s">
        <v>79</v>
      </c>
      <c r="H5068" s="68" t="s">
        <v>392</v>
      </c>
      <c r="I5068" s="68" t="s">
        <v>641</v>
      </c>
      <c r="J5068" s="65">
        <v>55</v>
      </c>
      <c r="K5068" s="65">
        <v>50</v>
      </c>
      <c r="L5068" s="65">
        <v>801</v>
      </c>
      <c r="M5068" s="65" t="s">
        <v>393</v>
      </c>
    </row>
    <row r="5069" spans="1:13" ht="12.75" customHeight="1">
      <c r="A5069" s="65" t="str">
        <f>IF(ROW()=1,"KEY",IF(ISNA(VLOOKUP(B5069,車名対応マスタ!B:D,3,FALSE)),"",IF(VLOOKUP(B5069,車名対応マスタ!B:D,3,FALSE)="","",$D5069&amp;" "&amp;IF($G5069="9","J","O")&amp;" "&amp;$I5069&amp;" "&amp;IF($I5069&lt;=TEXT(★完成資料!$A$1,"yyyymm"),TEXT(★完成資料!$A$1,"yyyymm"),"999999")&amp; " " &amp; LEFT(F5069 &amp; "          ",10))))</f>
        <v xml:space="preserve">L O 202204 yyyy00 HV        </v>
      </c>
      <c r="B5069" s="68" t="s">
        <v>321</v>
      </c>
      <c r="C5069" s="68" t="s">
        <v>468</v>
      </c>
      <c r="D5069" s="68" t="s">
        <v>271</v>
      </c>
      <c r="E5069" s="68" t="s">
        <v>531</v>
      </c>
      <c r="F5069" s="68" t="s">
        <v>360</v>
      </c>
      <c r="G5069" s="68" t="s">
        <v>79</v>
      </c>
      <c r="H5069" s="68" t="s">
        <v>392</v>
      </c>
      <c r="I5069" s="68" t="s">
        <v>642</v>
      </c>
      <c r="J5069" s="65">
        <v>34</v>
      </c>
      <c r="K5069" s="65">
        <v>41</v>
      </c>
      <c r="L5069" s="65">
        <v>801</v>
      </c>
      <c r="M5069" s="65" t="s">
        <v>393</v>
      </c>
    </row>
    <row r="5070" spans="1:13" ht="12.75" customHeight="1">
      <c r="A5070" s="65" t="str">
        <f>IF(ROW()=1,"KEY",IF(ISNA(VLOOKUP(B5070,車名対応マスタ!B:D,3,FALSE)),"",IF(VLOOKUP(B5070,車名対応マスタ!B:D,3,FALSE)="","",$D5070&amp;" "&amp;IF($G5070="9","J","O")&amp;" "&amp;$I5070&amp;" "&amp;IF($I5070&lt;=TEXT(★完成資料!$A$1,"yyyymm"),TEXT(★完成資料!$A$1,"yyyymm"),"999999")&amp; " " &amp; LEFT(F5070 &amp; "          ",10))))</f>
        <v xml:space="preserve">L O 202205 yyyy00 HV        </v>
      </c>
      <c r="B5070" s="68" t="s">
        <v>321</v>
      </c>
      <c r="C5070" s="68" t="s">
        <v>468</v>
      </c>
      <c r="D5070" s="68" t="s">
        <v>271</v>
      </c>
      <c r="E5070" s="68" t="s">
        <v>531</v>
      </c>
      <c r="F5070" s="68" t="s">
        <v>360</v>
      </c>
      <c r="G5070" s="68" t="s">
        <v>79</v>
      </c>
      <c r="H5070" s="68" t="s">
        <v>392</v>
      </c>
      <c r="I5070" s="68" t="s">
        <v>647</v>
      </c>
      <c r="J5070" s="65">
        <v>53</v>
      </c>
      <c r="K5070" s="65">
        <v>41</v>
      </c>
      <c r="L5070" s="65">
        <v>801</v>
      </c>
      <c r="M5070" s="65" t="s">
        <v>393</v>
      </c>
    </row>
    <row r="5071" spans="1:13" ht="12.75" customHeight="1">
      <c r="A5071" s="65" t="str">
        <f>IF(ROW()=1,"KEY",IF(ISNA(VLOOKUP(B5071,車名対応マスタ!B:D,3,FALSE)),"",IF(VLOOKUP(B5071,車名対応マスタ!B:D,3,FALSE)="","",$D5071&amp;" "&amp;IF($G5071="9","J","O")&amp;" "&amp;$I5071&amp;" "&amp;IF($I5071&lt;=TEXT(★完成資料!$A$1,"yyyymm"),TEXT(★完成資料!$A$1,"yyyymm"),"999999")&amp; " " &amp; LEFT(F5071 &amp; "          ",10))))</f>
        <v xml:space="preserve">L O 202206 yyyy00 HV        </v>
      </c>
      <c r="B5071" s="68" t="s">
        <v>321</v>
      </c>
      <c r="C5071" s="68" t="s">
        <v>468</v>
      </c>
      <c r="D5071" s="68" t="s">
        <v>271</v>
      </c>
      <c r="E5071" s="68" t="s">
        <v>531</v>
      </c>
      <c r="F5071" s="68" t="s">
        <v>360</v>
      </c>
      <c r="G5071" s="68" t="s">
        <v>79</v>
      </c>
      <c r="H5071" s="68" t="s">
        <v>392</v>
      </c>
      <c r="I5071" s="68" t="s">
        <v>652</v>
      </c>
      <c r="J5071" s="65">
        <v>35</v>
      </c>
      <c r="K5071" s="65">
        <v>20</v>
      </c>
      <c r="L5071" s="65">
        <v>801</v>
      </c>
      <c r="M5071" s="65" t="s">
        <v>393</v>
      </c>
    </row>
    <row r="5072" spans="1:13" ht="12.75" customHeight="1">
      <c r="A5072" s="65" t="str">
        <f>IF(ROW()=1,"KEY",IF(ISNA(VLOOKUP(B5072,車名対応マスタ!B:D,3,FALSE)),"",IF(VLOOKUP(B5072,車名対応マスタ!B:D,3,FALSE)="","",$D5072&amp;" "&amp;IF($G5072="9","J","O")&amp;" "&amp;$I5072&amp;" "&amp;IF($I5072&lt;=TEXT(★完成資料!$A$1,"yyyymm"),TEXT(★完成資料!$A$1,"yyyymm"),"999999")&amp; " " &amp; LEFT(F5072 &amp; "          ",10))))</f>
        <v xml:space="preserve">L O 202207 yyyy00 HV        </v>
      </c>
      <c r="B5072" s="68" t="s">
        <v>321</v>
      </c>
      <c r="C5072" s="68" t="s">
        <v>468</v>
      </c>
      <c r="D5072" s="68" t="s">
        <v>271</v>
      </c>
      <c r="E5072" s="68" t="s">
        <v>531</v>
      </c>
      <c r="F5072" s="68" t="s">
        <v>360</v>
      </c>
      <c r="G5072" s="68" t="s">
        <v>79</v>
      </c>
      <c r="H5072" s="68" t="s">
        <v>392</v>
      </c>
      <c r="I5072" s="68" t="s">
        <v>655</v>
      </c>
      <c r="J5072" s="65">
        <v>17</v>
      </c>
      <c r="K5072" s="65">
        <v>52</v>
      </c>
      <c r="L5072" s="65">
        <v>801</v>
      </c>
      <c r="M5072" s="65" t="s">
        <v>393</v>
      </c>
    </row>
    <row r="5073" spans="1:13" ht="12.75" customHeight="1">
      <c r="A5073" s="65" t="str">
        <f>IF(ROW()=1,"KEY",IF(ISNA(VLOOKUP(B5073,車名対応マスタ!B:D,3,FALSE)),"",IF(VLOOKUP(B5073,車名対応マスタ!B:D,3,FALSE)="","",$D5073&amp;" "&amp;IF($G5073="9","J","O")&amp;" "&amp;$I5073&amp;" "&amp;IF($I5073&lt;=TEXT(★完成資料!$A$1,"yyyymm"),TEXT(★完成資料!$A$1,"yyyymm"),"999999")&amp; " " &amp; LEFT(F5073 &amp; "          ",10))))</f>
        <v xml:space="preserve">L O 202208 yyyy00 HV        </v>
      </c>
      <c r="B5073" s="68" t="s">
        <v>321</v>
      </c>
      <c r="C5073" s="68" t="s">
        <v>468</v>
      </c>
      <c r="D5073" s="68" t="s">
        <v>271</v>
      </c>
      <c r="E5073" s="68" t="s">
        <v>531</v>
      </c>
      <c r="F5073" s="68" t="s">
        <v>360</v>
      </c>
      <c r="G5073" s="68" t="s">
        <v>79</v>
      </c>
      <c r="H5073" s="68" t="s">
        <v>392</v>
      </c>
      <c r="I5073" s="68" t="s">
        <v>656</v>
      </c>
      <c r="J5073" s="65">
        <v>38</v>
      </c>
      <c r="K5073" s="65">
        <v>43</v>
      </c>
      <c r="L5073" s="65">
        <v>801</v>
      </c>
      <c r="M5073" s="65" t="s">
        <v>393</v>
      </c>
    </row>
    <row r="5074" spans="1:13" ht="12.75" customHeight="1">
      <c r="A5074" s="65" t="str">
        <f>IF(ROW()=1,"KEY",IF(ISNA(VLOOKUP(B5074,車名対応マスタ!B:D,3,FALSE)),"",IF(VLOOKUP(B5074,車名対応マスタ!B:D,3,FALSE)="","",$D5074&amp;" "&amp;IF($G5074="9","J","O")&amp;" "&amp;$I5074&amp;" "&amp;IF($I5074&lt;=TEXT(★完成資料!$A$1,"yyyymm"),TEXT(★完成資料!$A$1,"yyyymm"),"999999")&amp; " " &amp; LEFT(F5074 &amp; "          ",10))))</f>
        <v xml:space="preserve">L O 202209 yyyy00 HV        </v>
      </c>
      <c r="B5074" s="68" t="s">
        <v>321</v>
      </c>
      <c r="C5074" s="68" t="s">
        <v>468</v>
      </c>
      <c r="D5074" s="68" t="s">
        <v>271</v>
      </c>
      <c r="E5074" s="68" t="s">
        <v>531</v>
      </c>
      <c r="F5074" s="68" t="s">
        <v>360</v>
      </c>
      <c r="G5074" s="68" t="s">
        <v>79</v>
      </c>
      <c r="H5074" s="68" t="s">
        <v>392</v>
      </c>
      <c r="I5074" s="68" t="s">
        <v>657</v>
      </c>
      <c r="J5074" s="65">
        <v>33</v>
      </c>
      <c r="K5074" s="65">
        <v>35</v>
      </c>
      <c r="L5074" s="65">
        <v>801</v>
      </c>
      <c r="M5074" s="65" t="s">
        <v>393</v>
      </c>
    </row>
    <row r="5075" spans="1:13" ht="12.75" customHeight="1">
      <c r="A5075" s="65" t="str">
        <f>IF(ROW()=1,"KEY",IF(ISNA(VLOOKUP(B5075,車名対応マスタ!B:D,3,FALSE)),"",IF(VLOOKUP(B5075,車名対応マスタ!B:D,3,FALSE)="","",$D5075&amp;" "&amp;IF($G5075="9","J","O")&amp;" "&amp;$I5075&amp;" "&amp;IF($I5075&lt;=TEXT(★完成資料!$A$1,"yyyymm"),TEXT(★完成資料!$A$1,"yyyymm"),"999999")&amp; " " &amp; LEFT(F5075 &amp; "          ",10))))</f>
        <v xml:space="preserve">L O 202210 yyyy00 HV        </v>
      </c>
      <c r="B5075" s="68" t="s">
        <v>321</v>
      </c>
      <c r="C5075" s="68" t="s">
        <v>468</v>
      </c>
      <c r="D5075" s="68" t="s">
        <v>271</v>
      </c>
      <c r="E5075" s="68" t="s">
        <v>531</v>
      </c>
      <c r="F5075" s="68" t="s">
        <v>360</v>
      </c>
      <c r="G5075" s="68" t="s">
        <v>79</v>
      </c>
      <c r="H5075" s="68" t="s">
        <v>392</v>
      </c>
      <c r="I5075" s="68" t="s">
        <v>663</v>
      </c>
      <c r="J5075" s="65">
        <v>24</v>
      </c>
      <c r="K5075" s="65">
        <v>34</v>
      </c>
      <c r="L5075" s="65">
        <v>801</v>
      </c>
      <c r="M5075" s="65" t="s">
        <v>393</v>
      </c>
    </row>
    <row r="5076" spans="1:13" ht="12.75" customHeight="1">
      <c r="A5076" s="65" t="str">
        <f>IF(ROW()=1,"KEY",IF(ISNA(VLOOKUP(B5076,車名対応マスタ!B:D,3,FALSE)),"",IF(VLOOKUP(B5076,車名対応マスタ!B:D,3,FALSE)="","",$D5076&amp;" "&amp;IF($G5076="9","J","O")&amp;" "&amp;$I5076&amp;" "&amp;IF($I5076&lt;=TEXT(★完成資料!$A$1,"yyyymm"),TEXT(★完成資料!$A$1,"yyyymm"),"999999")&amp; " " &amp; LEFT(F5076 &amp; "          ",10))))</f>
        <v xml:space="preserve">L O 202201 yyyy00 HV        </v>
      </c>
      <c r="B5076" s="68" t="s">
        <v>321</v>
      </c>
      <c r="C5076" s="68" t="s">
        <v>468</v>
      </c>
      <c r="D5076" s="68" t="s">
        <v>271</v>
      </c>
      <c r="E5076" s="68" t="s">
        <v>531</v>
      </c>
      <c r="F5076" s="68" t="s">
        <v>360</v>
      </c>
      <c r="G5076" s="68" t="s">
        <v>79</v>
      </c>
      <c r="H5076" s="68" t="s">
        <v>392</v>
      </c>
      <c r="I5076" s="68" t="s">
        <v>639</v>
      </c>
      <c r="J5076" s="65">
        <v>18</v>
      </c>
      <c r="K5076" s="65">
        <v>17</v>
      </c>
      <c r="L5076" s="65">
        <v>809</v>
      </c>
      <c r="M5076" s="65" t="s">
        <v>394</v>
      </c>
    </row>
    <row r="5077" spans="1:13" ht="12.75" customHeight="1">
      <c r="A5077" s="65" t="str">
        <f>IF(ROW()=1,"KEY",IF(ISNA(VLOOKUP(B5077,車名対応マスタ!B:D,3,FALSE)),"",IF(VLOOKUP(B5077,車名対応マスタ!B:D,3,FALSE)="","",$D5077&amp;" "&amp;IF($G5077="9","J","O")&amp;" "&amp;$I5077&amp;" "&amp;IF($I5077&lt;=TEXT(★完成資料!$A$1,"yyyymm"),TEXT(★完成資料!$A$1,"yyyymm"),"999999")&amp; " " &amp; LEFT(F5077 &amp; "          ",10))))</f>
        <v xml:space="preserve">L O 202202 yyyy00 HV        </v>
      </c>
      <c r="B5077" s="68" t="s">
        <v>321</v>
      </c>
      <c r="C5077" s="68" t="s">
        <v>468</v>
      </c>
      <c r="D5077" s="68" t="s">
        <v>271</v>
      </c>
      <c r="E5077" s="68" t="s">
        <v>531</v>
      </c>
      <c r="F5077" s="68" t="s">
        <v>360</v>
      </c>
      <c r="G5077" s="68" t="s">
        <v>79</v>
      </c>
      <c r="H5077" s="68" t="s">
        <v>392</v>
      </c>
      <c r="I5077" s="68" t="s">
        <v>640</v>
      </c>
      <c r="J5077" s="65">
        <v>20</v>
      </c>
      <c r="K5077" s="65">
        <v>13</v>
      </c>
      <c r="L5077" s="65">
        <v>809</v>
      </c>
      <c r="M5077" s="65" t="s">
        <v>394</v>
      </c>
    </row>
    <row r="5078" spans="1:13" ht="12.75" customHeight="1">
      <c r="A5078" s="65" t="str">
        <f>IF(ROW()=1,"KEY",IF(ISNA(VLOOKUP(B5078,車名対応マスタ!B:D,3,FALSE)),"",IF(VLOOKUP(B5078,車名対応マスタ!B:D,3,FALSE)="","",$D5078&amp;" "&amp;IF($G5078="9","J","O")&amp;" "&amp;$I5078&amp;" "&amp;IF($I5078&lt;=TEXT(★完成資料!$A$1,"yyyymm"),TEXT(★完成資料!$A$1,"yyyymm"),"999999")&amp; " " &amp; LEFT(F5078 &amp; "          ",10))))</f>
        <v xml:space="preserve">L O 202203 yyyy00 HV        </v>
      </c>
      <c r="B5078" s="68" t="s">
        <v>321</v>
      </c>
      <c r="C5078" s="68" t="s">
        <v>468</v>
      </c>
      <c r="D5078" s="68" t="s">
        <v>271</v>
      </c>
      <c r="E5078" s="68" t="s">
        <v>531</v>
      </c>
      <c r="F5078" s="68" t="s">
        <v>360</v>
      </c>
      <c r="G5078" s="68" t="s">
        <v>79</v>
      </c>
      <c r="H5078" s="68" t="s">
        <v>392</v>
      </c>
      <c r="I5078" s="68" t="s">
        <v>641</v>
      </c>
      <c r="J5078" s="65">
        <v>21</v>
      </c>
      <c r="K5078" s="65">
        <v>14</v>
      </c>
      <c r="L5078" s="65">
        <v>809</v>
      </c>
      <c r="M5078" s="65" t="s">
        <v>394</v>
      </c>
    </row>
    <row r="5079" spans="1:13" ht="12.75" customHeight="1">
      <c r="A5079" s="65" t="str">
        <f>IF(ROW()=1,"KEY",IF(ISNA(VLOOKUP(B5079,車名対応マスタ!B:D,3,FALSE)),"",IF(VLOOKUP(B5079,車名対応マスタ!B:D,3,FALSE)="","",$D5079&amp;" "&amp;IF($G5079="9","J","O")&amp;" "&amp;$I5079&amp;" "&amp;IF($I5079&lt;=TEXT(★完成資料!$A$1,"yyyymm"),TEXT(★完成資料!$A$1,"yyyymm"),"999999")&amp; " " &amp; LEFT(F5079 &amp; "          ",10))))</f>
        <v xml:space="preserve">L O 202204 yyyy00 HV        </v>
      </c>
      <c r="B5079" s="68" t="s">
        <v>321</v>
      </c>
      <c r="C5079" s="68" t="s">
        <v>468</v>
      </c>
      <c r="D5079" s="68" t="s">
        <v>271</v>
      </c>
      <c r="E5079" s="68" t="s">
        <v>531</v>
      </c>
      <c r="F5079" s="68" t="s">
        <v>360</v>
      </c>
      <c r="G5079" s="68" t="s">
        <v>79</v>
      </c>
      <c r="H5079" s="68" t="s">
        <v>392</v>
      </c>
      <c r="I5079" s="68" t="s">
        <v>642</v>
      </c>
      <c r="J5079" s="65">
        <v>21</v>
      </c>
      <c r="K5079" s="65">
        <v>19</v>
      </c>
      <c r="L5079" s="65">
        <v>809</v>
      </c>
      <c r="M5079" s="65" t="s">
        <v>394</v>
      </c>
    </row>
    <row r="5080" spans="1:13" ht="12.75" customHeight="1">
      <c r="A5080" s="65" t="str">
        <f>IF(ROW()=1,"KEY",IF(ISNA(VLOOKUP(B5080,車名対応マスタ!B:D,3,FALSE)),"",IF(VLOOKUP(B5080,車名対応マスタ!B:D,3,FALSE)="","",$D5080&amp;" "&amp;IF($G5080="9","J","O")&amp;" "&amp;$I5080&amp;" "&amp;IF($I5080&lt;=TEXT(★完成資料!$A$1,"yyyymm"),TEXT(★完成資料!$A$1,"yyyymm"),"999999")&amp; " " &amp; LEFT(F5080 &amp; "          ",10))))</f>
        <v xml:space="preserve">L O 202205 yyyy00 HV        </v>
      </c>
      <c r="B5080" s="68" t="s">
        <v>321</v>
      </c>
      <c r="C5080" s="68" t="s">
        <v>468</v>
      </c>
      <c r="D5080" s="68" t="s">
        <v>271</v>
      </c>
      <c r="E5080" s="68" t="s">
        <v>531</v>
      </c>
      <c r="F5080" s="68" t="s">
        <v>360</v>
      </c>
      <c r="G5080" s="68" t="s">
        <v>79</v>
      </c>
      <c r="H5080" s="68" t="s">
        <v>392</v>
      </c>
      <c r="I5080" s="68" t="s">
        <v>647</v>
      </c>
      <c r="J5080" s="65">
        <v>20</v>
      </c>
      <c r="K5080" s="65">
        <v>15</v>
      </c>
      <c r="L5080" s="65">
        <v>809</v>
      </c>
      <c r="M5080" s="65" t="s">
        <v>394</v>
      </c>
    </row>
    <row r="5081" spans="1:13" ht="12.75" customHeight="1">
      <c r="A5081" s="65" t="str">
        <f>IF(ROW()=1,"KEY",IF(ISNA(VLOOKUP(B5081,車名対応マスタ!B:D,3,FALSE)),"",IF(VLOOKUP(B5081,車名対応マスタ!B:D,3,FALSE)="","",$D5081&amp;" "&amp;IF($G5081="9","J","O")&amp;" "&amp;$I5081&amp;" "&amp;IF($I5081&lt;=TEXT(★完成資料!$A$1,"yyyymm"),TEXT(★完成資料!$A$1,"yyyymm"),"999999")&amp; " " &amp; LEFT(F5081 &amp; "          ",10))))</f>
        <v xml:space="preserve">L O 202206 yyyy00 HV        </v>
      </c>
      <c r="B5081" s="68" t="s">
        <v>321</v>
      </c>
      <c r="C5081" s="68" t="s">
        <v>468</v>
      </c>
      <c r="D5081" s="68" t="s">
        <v>271</v>
      </c>
      <c r="E5081" s="68" t="s">
        <v>531</v>
      </c>
      <c r="F5081" s="68" t="s">
        <v>360</v>
      </c>
      <c r="G5081" s="68" t="s">
        <v>79</v>
      </c>
      <c r="H5081" s="68" t="s">
        <v>392</v>
      </c>
      <c r="I5081" s="68" t="s">
        <v>652</v>
      </c>
      <c r="J5081" s="65">
        <v>13</v>
      </c>
      <c r="K5081" s="65">
        <v>11</v>
      </c>
      <c r="L5081" s="65">
        <v>809</v>
      </c>
      <c r="M5081" s="65" t="s">
        <v>394</v>
      </c>
    </row>
    <row r="5082" spans="1:13" ht="12.75" customHeight="1">
      <c r="A5082" s="65" t="str">
        <f>IF(ROW()=1,"KEY",IF(ISNA(VLOOKUP(B5082,車名対応マスタ!B:D,3,FALSE)),"",IF(VLOOKUP(B5082,車名対応マスタ!B:D,3,FALSE)="","",$D5082&amp;" "&amp;IF($G5082="9","J","O")&amp;" "&amp;$I5082&amp;" "&amp;IF($I5082&lt;=TEXT(★完成資料!$A$1,"yyyymm"),TEXT(★完成資料!$A$1,"yyyymm"),"999999")&amp; " " &amp; LEFT(F5082 &amp; "          ",10))))</f>
        <v xml:space="preserve">L O 202207 yyyy00 HV        </v>
      </c>
      <c r="B5082" s="68" t="s">
        <v>321</v>
      </c>
      <c r="C5082" s="68" t="s">
        <v>468</v>
      </c>
      <c r="D5082" s="68" t="s">
        <v>271</v>
      </c>
      <c r="E5082" s="68" t="s">
        <v>531</v>
      </c>
      <c r="F5082" s="68" t="s">
        <v>360</v>
      </c>
      <c r="G5082" s="68" t="s">
        <v>79</v>
      </c>
      <c r="H5082" s="68" t="s">
        <v>392</v>
      </c>
      <c r="I5082" s="68" t="s">
        <v>655</v>
      </c>
      <c r="J5082" s="65">
        <v>13</v>
      </c>
      <c r="K5082" s="65">
        <v>20</v>
      </c>
      <c r="L5082" s="65">
        <v>809</v>
      </c>
      <c r="M5082" s="65" t="s">
        <v>394</v>
      </c>
    </row>
    <row r="5083" spans="1:13" ht="12.75" customHeight="1">
      <c r="A5083" s="65" t="str">
        <f>IF(ROW()=1,"KEY",IF(ISNA(VLOOKUP(B5083,車名対応マスタ!B:D,3,FALSE)),"",IF(VLOOKUP(B5083,車名対応マスタ!B:D,3,FALSE)="","",$D5083&amp;" "&amp;IF($G5083="9","J","O")&amp;" "&amp;$I5083&amp;" "&amp;IF($I5083&lt;=TEXT(★完成資料!$A$1,"yyyymm"),TEXT(★完成資料!$A$1,"yyyymm"),"999999")&amp; " " &amp; LEFT(F5083 &amp; "          ",10))))</f>
        <v xml:space="preserve">L O 202208 yyyy00 HV        </v>
      </c>
      <c r="B5083" s="68" t="s">
        <v>321</v>
      </c>
      <c r="C5083" s="68" t="s">
        <v>468</v>
      </c>
      <c r="D5083" s="68" t="s">
        <v>271</v>
      </c>
      <c r="E5083" s="68" t="s">
        <v>531</v>
      </c>
      <c r="F5083" s="68" t="s">
        <v>360</v>
      </c>
      <c r="G5083" s="68" t="s">
        <v>79</v>
      </c>
      <c r="H5083" s="68" t="s">
        <v>392</v>
      </c>
      <c r="I5083" s="68" t="s">
        <v>656</v>
      </c>
      <c r="J5083" s="65">
        <v>21</v>
      </c>
      <c r="K5083" s="65">
        <v>10</v>
      </c>
      <c r="L5083" s="65">
        <v>809</v>
      </c>
      <c r="M5083" s="65" t="s">
        <v>394</v>
      </c>
    </row>
    <row r="5084" spans="1:13" ht="12.75" customHeight="1">
      <c r="A5084" s="65" t="str">
        <f>IF(ROW()=1,"KEY",IF(ISNA(VLOOKUP(B5084,車名対応マスタ!B:D,3,FALSE)),"",IF(VLOOKUP(B5084,車名対応マスタ!B:D,3,FALSE)="","",$D5084&amp;" "&amp;IF($G5084="9","J","O")&amp;" "&amp;$I5084&amp;" "&amp;IF($I5084&lt;=TEXT(★完成資料!$A$1,"yyyymm"),TEXT(★完成資料!$A$1,"yyyymm"),"999999")&amp; " " &amp; LEFT(F5084 &amp; "          ",10))))</f>
        <v xml:space="preserve">L O 202209 yyyy00 HV        </v>
      </c>
      <c r="B5084" s="68" t="s">
        <v>321</v>
      </c>
      <c r="C5084" s="68" t="s">
        <v>468</v>
      </c>
      <c r="D5084" s="68" t="s">
        <v>271</v>
      </c>
      <c r="E5084" s="68" t="s">
        <v>531</v>
      </c>
      <c r="F5084" s="68" t="s">
        <v>360</v>
      </c>
      <c r="G5084" s="68" t="s">
        <v>79</v>
      </c>
      <c r="H5084" s="68" t="s">
        <v>392</v>
      </c>
      <c r="I5084" s="68" t="s">
        <v>657</v>
      </c>
      <c r="J5084" s="65">
        <v>18</v>
      </c>
      <c r="K5084" s="65">
        <v>12</v>
      </c>
      <c r="L5084" s="65">
        <v>809</v>
      </c>
      <c r="M5084" s="65" t="s">
        <v>394</v>
      </c>
    </row>
    <row r="5085" spans="1:13" ht="12.75" customHeight="1">
      <c r="A5085" s="65" t="str">
        <f>IF(ROW()=1,"KEY",IF(ISNA(VLOOKUP(B5085,車名対応マスタ!B:D,3,FALSE)),"",IF(VLOOKUP(B5085,車名対応マスタ!B:D,3,FALSE)="","",$D5085&amp;" "&amp;IF($G5085="9","J","O")&amp;" "&amp;$I5085&amp;" "&amp;IF($I5085&lt;=TEXT(★完成資料!$A$1,"yyyymm"),TEXT(★完成資料!$A$1,"yyyymm"),"999999")&amp; " " &amp; LEFT(F5085 &amp; "          ",10))))</f>
        <v xml:space="preserve">L O 202210 yyyy00 HV        </v>
      </c>
      <c r="B5085" s="68" t="s">
        <v>321</v>
      </c>
      <c r="C5085" s="68" t="s">
        <v>468</v>
      </c>
      <c r="D5085" s="68" t="s">
        <v>271</v>
      </c>
      <c r="E5085" s="68" t="s">
        <v>531</v>
      </c>
      <c r="F5085" s="68" t="s">
        <v>360</v>
      </c>
      <c r="G5085" s="68" t="s">
        <v>79</v>
      </c>
      <c r="H5085" s="68" t="s">
        <v>392</v>
      </c>
      <c r="I5085" s="68" t="s">
        <v>663</v>
      </c>
      <c r="J5085" s="65">
        <v>15</v>
      </c>
      <c r="K5085" s="65">
        <v>16</v>
      </c>
      <c r="L5085" s="65">
        <v>809</v>
      </c>
      <c r="M5085" s="65" t="s">
        <v>394</v>
      </c>
    </row>
    <row r="5086" spans="1:13" ht="12.75" customHeight="1">
      <c r="A5086" s="65" t="str">
        <f>IF(ROW()=1,"KEY",IF(ISNA(VLOOKUP(B5086,車名対応マスタ!B:D,3,FALSE)),"",IF(VLOOKUP(B5086,車名対応マスタ!B:D,3,FALSE)="","",$D5086&amp;" "&amp;IF($G5086="9","J","O")&amp;" "&amp;$I5086&amp;" "&amp;IF($I5086&lt;=TEXT(★完成資料!$A$1,"yyyymm"),TEXT(★完成資料!$A$1,"yyyymm"),"999999")&amp; " " &amp; LEFT(F5086 &amp; "          ",10))))</f>
        <v xml:space="preserve">L O 202201 yyyy00 HV        </v>
      </c>
      <c r="B5086" s="68" t="s">
        <v>321</v>
      </c>
      <c r="C5086" s="68" t="s">
        <v>468</v>
      </c>
      <c r="D5086" s="68" t="s">
        <v>271</v>
      </c>
      <c r="E5086" s="68" t="s">
        <v>531</v>
      </c>
      <c r="F5086" s="68" t="s">
        <v>360</v>
      </c>
      <c r="G5086" s="68" t="s">
        <v>80</v>
      </c>
      <c r="H5086" s="68" t="s">
        <v>395</v>
      </c>
      <c r="I5086" s="68" t="s">
        <v>639</v>
      </c>
      <c r="J5086" s="65">
        <v>70</v>
      </c>
      <c r="K5086" s="65">
        <v>25</v>
      </c>
      <c r="L5086" s="65">
        <v>618</v>
      </c>
      <c r="M5086" s="65" t="s">
        <v>396</v>
      </c>
    </row>
    <row r="5087" spans="1:13" ht="12.75" customHeight="1">
      <c r="A5087" s="65" t="str">
        <f>IF(ROW()=1,"KEY",IF(ISNA(VLOOKUP(B5087,車名対応マスタ!B:D,3,FALSE)),"",IF(VLOOKUP(B5087,車名対応マスタ!B:D,3,FALSE)="","",$D5087&amp;" "&amp;IF($G5087="9","J","O")&amp;" "&amp;$I5087&amp;" "&amp;IF($I5087&lt;=TEXT(★完成資料!$A$1,"yyyymm"),TEXT(★完成資料!$A$1,"yyyymm"),"999999")&amp; " " &amp; LEFT(F5087 &amp; "          ",10))))</f>
        <v xml:space="preserve">L O 202202 yyyy00 HV        </v>
      </c>
      <c r="B5087" s="68" t="s">
        <v>321</v>
      </c>
      <c r="C5087" s="68" t="s">
        <v>468</v>
      </c>
      <c r="D5087" s="68" t="s">
        <v>271</v>
      </c>
      <c r="E5087" s="68" t="s">
        <v>531</v>
      </c>
      <c r="F5087" s="68" t="s">
        <v>360</v>
      </c>
      <c r="G5087" s="68" t="s">
        <v>80</v>
      </c>
      <c r="H5087" s="68" t="s">
        <v>395</v>
      </c>
      <c r="I5087" s="68" t="s">
        <v>640</v>
      </c>
      <c r="J5087" s="65">
        <v>40</v>
      </c>
      <c r="K5087" s="65">
        <v>21</v>
      </c>
      <c r="L5087" s="65">
        <v>618</v>
      </c>
      <c r="M5087" s="65" t="s">
        <v>396</v>
      </c>
    </row>
    <row r="5088" spans="1:13" ht="12.75" customHeight="1">
      <c r="A5088" s="65" t="str">
        <f>IF(ROW()=1,"KEY",IF(ISNA(VLOOKUP(B5088,車名対応マスタ!B:D,3,FALSE)),"",IF(VLOOKUP(B5088,車名対応マスタ!B:D,3,FALSE)="","",$D5088&amp;" "&amp;IF($G5088="9","J","O")&amp;" "&amp;$I5088&amp;" "&amp;IF($I5088&lt;=TEXT(★完成資料!$A$1,"yyyymm"),TEXT(★完成資料!$A$1,"yyyymm"),"999999")&amp; " " &amp; LEFT(F5088 &amp; "          ",10))))</f>
        <v xml:space="preserve">L O 202203 yyyy00 HV        </v>
      </c>
      <c r="B5088" s="68" t="s">
        <v>321</v>
      </c>
      <c r="C5088" s="68" t="s">
        <v>468</v>
      </c>
      <c r="D5088" s="68" t="s">
        <v>271</v>
      </c>
      <c r="E5088" s="68" t="s">
        <v>531</v>
      </c>
      <c r="F5088" s="68" t="s">
        <v>360</v>
      </c>
      <c r="G5088" s="68" t="s">
        <v>80</v>
      </c>
      <c r="H5088" s="68" t="s">
        <v>395</v>
      </c>
      <c r="I5088" s="68" t="s">
        <v>641</v>
      </c>
      <c r="J5088" s="65">
        <v>29</v>
      </c>
      <c r="K5088" s="65">
        <v>49</v>
      </c>
      <c r="L5088" s="65">
        <v>618</v>
      </c>
      <c r="M5088" s="65" t="s">
        <v>396</v>
      </c>
    </row>
    <row r="5089" spans="1:13" ht="12.75" customHeight="1">
      <c r="A5089" s="65" t="str">
        <f>IF(ROW()=1,"KEY",IF(ISNA(VLOOKUP(B5089,車名対応マスタ!B:D,3,FALSE)),"",IF(VLOOKUP(B5089,車名対応マスタ!B:D,3,FALSE)="","",$D5089&amp;" "&amp;IF($G5089="9","J","O")&amp;" "&amp;$I5089&amp;" "&amp;IF($I5089&lt;=TEXT(★完成資料!$A$1,"yyyymm"),TEXT(★完成資料!$A$1,"yyyymm"),"999999")&amp; " " &amp; LEFT(F5089 &amp; "          ",10))))</f>
        <v xml:space="preserve">L O 202204 yyyy00 HV        </v>
      </c>
      <c r="B5089" s="68" t="s">
        <v>321</v>
      </c>
      <c r="C5089" s="68" t="s">
        <v>468</v>
      </c>
      <c r="D5089" s="68" t="s">
        <v>271</v>
      </c>
      <c r="E5089" s="68" t="s">
        <v>531</v>
      </c>
      <c r="F5089" s="68" t="s">
        <v>360</v>
      </c>
      <c r="G5089" s="68" t="s">
        <v>80</v>
      </c>
      <c r="H5089" s="68" t="s">
        <v>395</v>
      </c>
      <c r="I5089" s="68" t="s">
        <v>642</v>
      </c>
      <c r="J5089" s="65">
        <v>27</v>
      </c>
      <c r="K5089" s="65">
        <v>50</v>
      </c>
      <c r="L5089" s="65">
        <v>618</v>
      </c>
      <c r="M5089" s="65" t="s">
        <v>396</v>
      </c>
    </row>
    <row r="5090" spans="1:13" ht="12.75" customHeight="1">
      <c r="A5090" s="65" t="str">
        <f>IF(ROW()=1,"KEY",IF(ISNA(VLOOKUP(B5090,車名対応マスタ!B:D,3,FALSE)),"",IF(VLOOKUP(B5090,車名対応マスタ!B:D,3,FALSE)="","",$D5090&amp;" "&amp;IF($G5090="9","J","O")&amp;" "&amp;$I5090&amp;" "&amp;IF($I5090&lt;=TEXT(★完成資料!$A$1,"yyyymm"),TEXT(★完成資料!$A$1,"yyyymm"),"999999")&amp; " " &amp; LEFT(F5090 &amp; "          ",10))))</f>
        <v xml:space="preserve">L O 202205 yyyy00 HV        </v>
      </c>
      <c r="B5090" s="68" t="s">
        <v>321</v>
      </c>
      <c r="C5090" s="68" t="s">
        <v>468</v>
      </c>
      <c r="D5090" s="68" t="s">
        <v>271</v>
      </c>
      <c r="E5090" s="68" t="s">
        <v>531</v>
      </c>
      <c r="F5090" s="68" t="s">
        <v>360</v>
      </c>
      <c r="G5090" s="68" t="s">
        <v>80</v>
      </c>
      <c r="H5090" s="68" t="s">
        <v>395</v>
      </c>
      <c r="I5090" s="68" t="s">
        <v>647</v>
      </c>
      <c r="J5090" s="65">
        <v>26</v>
      </c>
      <c r="K5090" s="65">
        <v>40</v>
      </c>
      <c r="L5090" s="65">
        <v>618</v>
      </c>
      <c r="M5090" s="65" t="s">
        <v>396</v>
      </c>
    </row>
    <row r="5091" spans="1:13" ht="12.75" customHeight="1">
      <c r="A5091" s="65" t="str">
        <f>IF(ROW()=1,"KEY",IF(ISNA(VLOOKUP(B5091,車名対応マスタ!B:D,3,FALSE)),"",IF(VLOOKUP(B5091,車名対応マスタ!B:D,3,FALSE)="","",$D5091&amp;" "&amp;IF($G5091="9","J","O")&amp;" "&amp;$I5091&amp;" "&amp;IF($I5091&lt;=TEXT(★完成資料!$A$1,"yyyymm"),TEXT(★完成資料!$A$1,"yyyymm"),"999999")&amp; " " &amp; LEFT(F5091 &amp; "          ",10))))</f>
        <v xml:space="preserve">L O 202206 yyyy00 HV        </v>
      </c>
      <c r="B5091" s="68" t="s">
        <v>321</v>
      </c>
      <c r="C5091" s="68" t="s">
        <v>468</v>
      </c>
      <c r="D5091" s="68" t="s">
        <v>271</v>
      </c>
      <c r="E5091" s="68" t="s">
        <v>531</v>
      </c>
      <c r="F5091" s="68" t="s">
        <v>360</v>
      </c>
      <c r="G5091" s="68" t="s">
        <v>80</v>
      </c>
      <c r="H5091" s="68" t="s">
        <v>395</v>
      </c>
      <c r="I5091" s="68" t="s">
        <v>652</v>
      </c>
      <c r="J5091" s="65">
        <v>68</v>
      </c>
      <c r="K5091" s="65">
        <v>35</v>
      </c>
      <c r="L5091" s="65">
        <v>618</v>
      </c>
      <c r="M5091" s="65" t="s">
        <v>396</v>
      </c>
    </row>
    <row r="5092" spans="1:13" ht="12.75" customHeight="1">
      <c r="A5092" s="65" t="str">
        <f>IF(ROW()=1,"KEY",IF(ISNA(VLOOKUP(B5092,車名対応マスタ!B:D,3,FALSE)),"",IF(VLOOKUP(B5092,車名対応マスタ!B:D,3,FALSE)="","",$D5092&amp;" "&amp;IF($G5092="9","J","O")&amp;" "&amp;$I5092&amp;" "&amp;IF($I5092&lt;=TEXT(★完成資料!$A$1,"yyyymm"),TEXT(★完成資料!$A$1,"yyyymm"),"999999")&amp; " " &amp; LEFT(F5092 &amp; "          ",10))))</f>
        <v xml:space="preserve">L O 202207 yyyy00 HV        </v>
      </c>
      <c r="B5092" s="68" t="s">
        <v>321</v>
      </c>
      <c r="C5092" s="68" t="s">
        <v>468</v>
      </c>
      <c r="D5092" s="68" t="s">
        <v>271</v>
      </c>
      <c r="E5092" s="68" t="s">
        <v>531</v>
      </c>
      <c r="F5092" s="68" t="s">
        <v>360</v>
      </c>
      <c r="G5092" s="68" t="s">
        <v>80</v>
      </c>
      <c r="H5092" s="68" t="s">
        <v>395</v>
      </c>
      <c r="I5092" s="68" t="s">
        <v>655</v>
      </c>
      <c r="J5092" s="65">
        <v>38</v>
      </c>
      <c r="K5092" s="65">
        <v>38</v>
      </c>
      <c r="L5092" s="65">
        <v>618</v>
      </c>
      <c r="M5092" s="65" t="s">
        <v>396</v>
      </c>
    </row>
    <row r="5093" spans="1:13" ht="12.75" customHeight="1">
      <c r="A5093" s="65" t="str">
        <f>IF(ROW()=1,"KEY",IF(ISNA(VLOOKUP(B5093,車名対応マスタ!B:D,3,FALSE)),"",IF(VLOOKUP(B5093,車名対応マスタ!B:D,3,FALSE)="","",$D5093&amp;" "&amp;IF($G5093="9","J","O")&amp;" "&amp;$I5093&amp;" "&amp;IF($I5093&lt;=TEXT(★完成資料!$A$1,"yyyymm"),TEXT(★完成資料!$A$1,"yyyymm"),"999999")&amp; " " &amp; LEFT(F5093 &amp; "          ",10))))</f>
        <v xml:space="preserve">L O 202208 yyyy00 HV        </v>
      </c>
      <c r="B5093" s="68" t="s">
        <v>321</v>
      </c>
      <c r="C5093" s="68" t="s">
        <v>468</v>
      </c>
      <c r="D5093" s="68" t="s">
        <v>271</v>
      </c>
      <c r="E5093" s="68" t="s">
        <v>531</v>
      </c>
      <c r="F5093" s="68" t="s">
        <v>360</v>
      </c>
      <c r="G5093" s="68" t="s">
        <v>80</v>
      </c>
      <c r="H5093" s="68" t="s">
        <v>395</v>
      </c>
      <c r="I5093" s="68" t="s">
        <v>656</v>
      </c>
      <c r="J5093" s="65">
        <v>75</v>
      </c>
      <c r="K5093" s="65">
        <v>43</v>
      </c>
      <c r="L5093" s="65">
        <v>618</v>
      </c>
      <c r="M5093" s="65" t="s">
        <v>396</v>
      </c>
    </row>
    <row r="5094" spans="1:13" ht="12.75" customHeight="1">
      <c r="A5094" s="65" t="str">
        <f>IF(ROW()=1,"KEY",IF(ISNA(VLOOKUP(B5094,車名対応マスタ!B:D,3,FALSE)),"",IF(VLOOKUP(B5094,車名対応マスタ!B:D,3,FALSE)="","",$D5094&amp;" "&amp;IF($G5094="9","J","O")&amp;" "&amp;$I5094&amp;" "&amp;IF($I5094&lt;=TEXT(★完成資料!$A$1,"yyyymm"),TEXT(★完成資料!$A$1,"yyyymm"),"999999")&amp; " " &amp; LEFT(F5094 &amp; "          ",10))))</f>
        <v xml:space="preserve">L O 202209 yyyy00 HV        </v>
      </c>
      <c r="B5094" s="68" t="s">
        <v>321</v>
      </c>
      <c r="C5094" s="68" t="s">
        <v>468</v>
      </c>
      <c r="D5094" s="68" t="s">
        <v>271</v>
      </c>
      <c r="E5094" s="68" t="s">
        <v>531</v>
      </c>
      <c r="F5094" s="68" t="s">
        <v>360</v>
      </c>
      <c r="G5094" s="68" t="s">
        <v>80</v>
      </c>
      <c r="H5094" s="68" t="s">
        <v>395</v>
      </c>
      <c r="I5094" s="68" t="s">
        <v>657</v>
      </c>
      <c r="J5094" s="65">
        <v>79</v>
      </c>
      <c r="K5094" s="65">
        <v>48</v>
      </c>
      <c r="L5094" s="65">
        <v>618</v>
      </c>
      <c r="M5094" s="65" t="s">
        <v>396</v>
      </c>
    </row>
    <row r="5095" spans="1:13" ht="12.75" customHeight="1">
      <c r="A5095" s="65" t="str">
        <f>IF(ROW()=1,"KEY",IF(ISNA(VLOOKUP(B5095,車名対応マスタ!B:D,3,FALSE)),"",IF(VLOOKUP(B5095,車名対応マスタ!B:D,3,FALSE)="","",$D5095&amp;" "&amp;IF($G5095="9","J","O")&amp;" "&amp;$I5095&amp;" "&amp;IF($I5095&lt;=TEXT(★完成資料!$A$1,"yyyymm"),TEXT(★完成資料!$A$1,"yyyymm"),"999999")&amp; " " &amp; LEFT(F5095 &amp; "          ",10))))</f>
        <v xml:space="preserve">L O 202210 yyyy00 HV        </v>
      </c>
      <c r="B5095" s="68" t="s">
        <v>321</v>
      </c>
      <c r="C5095" s="68" t="s">
        <v>468</v>
      </c>
      <c r="D5095" s="68" t="s">
        <v>271</v>
      </c>
      <c r="E5095" s="68" t="s">
        <v>531</v>
      </c>
      <c r="F5095" s="68" t="s">
        <v>360</v>
      </c>
      <c r="G5095" s="68" t="s">
        <v>80</v>
      </c>
      <c r="H5095" s="68" t="s">
        <v>395</v>
      </c>
      <c r="I5095" s="68" t="s">
        <v>663</v>
      </c>
      <c r="J5095" s="65">
        <v>90</v>
      </c>
      <c r="K5095" s="65">
        <v>68</v>
      </c>
      <c r="L5095" s="65">
        <v>618</v>
      </c>
      <c r="M5095" s="65" t="s">
        <v>396</v>
      </c>
    </row>
    <row r="5096" spans="1:13" ht="12.75" customHeight="1">
      <c r="A5096" s="65" t="str">
        <f>IF(ROW()=1,"KEY",IF(ISNA(VLOOKUP(B5096,車名対応マスタ!B:D,3,FALSE)),"",IF(VLOOKUP(B5096,車名対応マスタ!B:D,3,FALSE)="","",$D5096&amp;" "&amp;IF($G5096="9","J","O")&amp;" "&amp;$I5096&amp;" "&amp;IF($I5096&lt;=TEXT(★完成資料!$A$1,"yyyymm"),TEXT(★完成資料!$A$1,"yyyymm"),"999999")&amp; " " &amp; LEFT(F5096 &amp; "          ",10))))</f>
        <v xml:space="preserve">L O 202201 yyyy00 HV        </v>
      </c>
      <c r="B5096" s="68" t="s">
        <v>321</v>
      </c>
      <c r="C5096" s="68" t="s">
        <v>468</v>
      </c>
      <c r="D5096" s="68" t="s">
        <v>271</v>
      </c>
      <c r="E5096" s="68" t="s">
        <v>531</v>
      </c>
      <c r="F5096" s="68" t="s">
        <v>360</v>
      </c>
      <c r="G5096" s="68" t="s">
        <v>80</v>
      </c>
      <c r="H5096" s="68" t="s">
        <v>395</v>
      </c>
      <c r="I5096" s="68" t="s">
        <v>639</v>
      </c>
      <c r="J5096" s="65">
        <v>1</v>
      </c>
      <c r="K5096" s="65">
        <v>2</v>
      </c>
      <c r="L5096" s="65">
        <v>620</v>
      </c>
      <c r="M5096" s="65" t="s">
        <v>505</v>
      </c>
    </row>
    <row r="5097" spans="1:13" ht="12.75" customHeight="1">
      <c r="A5097" s="65" t="str">
        <f>IF(ROW()=1,"KEY",IF(ISNA(VLOOKUP(B5097,車名対応マスタ!B:D,3,FALSE)),"",IF(VLOOKUP(B5097,車名対応マスタ!B:D,3,FALSE)="","",$D5097&amp;" "&amp;IF($G5097="9","J","O")&amp;" "&amp;$I5097&amp;" "&amp;IF($I5097&lt;=TEXT(★完成資料!$A$1,"yyyymm"),TEXT(★完成資料!$A$1,"yyyymm"),"999999")&amp; " " &amp; LEFT(F5097 &amp; "          ",10))))</f>
        <v xml:space="preserve">L O 202202 yyyy00 HV        </v>
      </c>
      <c r="B5097" s="68" t="s">
        <v>321</v>
      </c>
      <c r="C5097" s="68" t="s">
        <v>468</v>
      </c>
      <c r="D5097" s="68" t="s">
        <v>271</v>
      </c>
      <c r="E5097" s="68" t="s">
        <v>531</v>
      </c>
      <c r="F5097" s="68" t="s">
        <v>360</v>
      </c>
      <c r="G5097" s="68" t="s">
        <v>80</v>
      </c>
      <c r="H5097" s="68" t="s">
        <v>395</v>
      </c>
      <c r="I5097" s="68" t="s">
        <v>640</v>
      </c>
      <c r="J5097" s="65">
        <v>1</v>
      </c>
      <c r="K5097" s="65">
        <v>2</v>
      </c>
      <c r="L5097" s="65">
        <v>620</v>
      </c>
      <c r="M5097" s="65" t="s">
        <v>505</v>
      </c>
    </row>
    <row r="5098" spans="1:13" ht="12.75" customHeight="1">
      <c r="A5098" s="65" t="str">
        <f>IF(ROW()=1,"KEY",IF(ISNA(VLOOKUP(B5098,車名対応マスタ!B:D,3,FALSE)),"",IF(VLOOKUP(B5098,車名対応マスタ!B:D,3,FALSE)="","",$D5098&amp;" "&amp;IF($G5098="9","J","O")&amp;" "&amp;$I5098&amp;" "&amp;IF($I5098&lt;=TEXT(★完成資料!$A$1,"yyyymm"),TEXT(★完成資料!$A$1,"yyyymm"),"999999")&amp; " " &amp; LEFT(F5098 &amp; "          ",10))))</f>
        <v xml:space="preserve">L O 202203 yyyy00 HV        </v>
      </c>
      <c r="B5098" s="68" t="s">
        <v>321</v>
      </c>
      <c r="C5098" s="68" t="s">
        <v>468</v>
      </c>
      <c r="D5098" s="68" t="s">
        <v>271</v>
      </c>
      <c r="E5098" s="68" t="s">
        <v>531</v>
      </c>
      <c r="F5098" s="68" t="s">
        <v>360</v>
      </c>
      <c r="G5098" s="68" t="s">
        <v>80</v>
      </c>
      <c r="H5098" s="68" t="s">
        <v>395</v>
      </c>
      <c r="I5098" s="68" t="s">
        <v>641</v>
      </c>
      <c r="J5098" s="65">
        <v>1</v>
      </c>
      <c r="K5098" s="65">
        <v>6</v>
      </c>
      <c r="L5098" s="65">
        <v>620</v>
      </c>
      <c r="M5098" s="65" t="s">
        <v>505</v>
      </c>
    </row>
    <row r="5099" spans="1:13" ht="12.75" customHeight="1">
      <c r="A5099" s="65" t="str">
        <f>IF(ROW()=1,"KEY",IF(ISNA(VLOOKUP(B5099,車名対応マスタ!B:D,3,FALSE)),"",IF(VLOOKUP(B5099,車名対応マスタ!B:D,3,FALSE)="","",$D5099&amp;" "&amp;IF($G5099="9","J","O")&amp;" "&amp;$I5099&amp;" "&amp;IF($I5099&lt;=TEXT(★完成資料!$A$1,"yyyymm"),TEXT(★完成資料!$A$1,"yyyymm"),"999999")&amp; " " &amp; LEFT(F5099 &amp; "          ",10))))</f>
        <v xml:space="preserve">L O 202204 yyyy00 HV        </v>
      </c>
      <c r="B5099" s="68" t="s">
        <v>321</v>
      </c>
      <c r="C5099" s="68" t="s">
        <v>468</v>
      </c>
      <c r="D5099" s="68" t="s">
        <v>271</v>
      </c>
      <c r="E5099" s="68" t="s">
        <v>531</v>
      </c>
      <c r="F5099" s="68" t="s">
        <v>360</v>
      </c>
      <c r="G5099" s="68" t="s">
        <v>80</v>
      </c>
      <c r="H5099" s="68" t="s">
        <v>395</v>
      </c>
      <c r="I5099" s="68" t="s">
        <v>642</v>
      </c>
      <c r="J5099" s="65">
        <v>1</v>
      </c>
      <c r="K5099" s="65">
        <v>0</v>
      </c>
      <c r="L5099" s="65">
        <v>620</v>
      </c>
      <c r="M5099" s="65" t="s">
        <v>505</v>
      </c>
    </row>
    <row r="5100" spans="1:13" ht="12.75" customHeight="1">
      <c r="A5100" s="65" t="str">
        <f>IF(ROW()=1,"KEY",IF(ISNA(VLOOKUP(B5100,車名対応マスタ!B:D,3,FALSE)),"",IF(VLOOKUP(B5100,車名対応マスタ!B:D,3,FALSE)="","",$D5100&amp;" "&amp;IF($G5100="9","J","O")&amp;" "&amp;$I5100&amp;" "&amp;IF($I5100&lt;=TEXT(★完成資料!$A$1,"yyyymm"),TEXT(★完成資料!$A$1,"yyyymm"),"999999")&amp; " " &amp; LEFT(F5100 &amp; "          ",10))))</f>
        <v xml:space="preserve">L O 202205 yyyy00 HV        </v>
      </c>
      <c r="B5100" s="68" t="s">
        <v>321</v>
      </c>
      <c r="C5100" s="68" t="s">
        <v>468</v>
      </c>
      <c r="D5100" s="68" t="s">
        <v>271</v>
      </c>
      <c r="E5100" s="68" t="s">
        <v>531</v>
      </c>
      <c r="F5100" s="68" t="s">
        <v>360</v>
      </c>
      <c r="G5100" s="68" t="s">
        <v>80</v>
      </c>
      <c r="H5100" s="68" t="s">
        <v>395</v>
      </c>
      <c r="I5100" s="68" t="s">
        <v>647</v>
      </c>
      <c r="J5100" s="65">
        <v>1</v>
      </c>
      <c r="K5100" s="65">
        <v>2</v>
      </c>
      <c r="L5100" s="65">
        <v>620</v>
      </c>
      <c r="M5100" s="65" t="s">
        <v>505</v>
      </c>
    </row>
    <row r="5101" spans="1:13" ht="12.75" customHeight="1">
      <c r="A5101" s="65" t="str">
        <f>IF(ROW()=1,"KEY",IF(ISNA(VLOOKUP(B5101,車名対応マスタ!B:D,3,FALSE)),"",IF(VLOOKUP(B5101,車名対応マスタ!B:D,3,FALSE)="","",$D5101&amp;" "&amp;IF($G5101="9","J","O")&amp;" "&amp;$I5101&amp;" "&amp;IF($I5101&lt;=TEXT(★完成資料!$A$1,"yyyymm"),TEXT(★完成資料!$A$1,"yyyymm"),"999999")&amp; " " &amp; LEFT(F5101 &amp; "          ",10))))</f>
        <v xml:space="preserve">L O 202206 yyyy00 HV        </v>
      </c>
      <c r="B5101" s="68" t="s">
        <v>321</v>
      </c>
      <c r="C5101" s="68" t="s">
        <v>468</v>
      </c>
      <c r="D5101" s="68" t="s">
        <v>271</v>
      </c>
      <c r="E5101" s="68" t="s">
        <v>531</v>
      </c>
      <c r="F5101" s="68" t="s">
        <v>360</v>
      </c>
      <c r="G5101" s="68" t="s">
        <v>80</v>
      </c>
      <c r="H5101" s="68" t="s">
        <v>395</v>
      </c>
      <c r="I5101" s="68" t="s">
        <v>652</v>
      </c>
      <c r="J5101" s="65">
        <v>1</v>
      </c>
      <c r="K5101" s="65">
        <v>6</v>
      </c>
      <c r="L5101" s="65">
        <v>620</v>
      </c>
      <c r="M5101" s="65" t="s">
        <v>505</v>
      </c>
    </row>
    <row r="5102" spans="1:13" ht="12.75" customHeight="1">
      <c r="A5102" s="65" t="str">
        <f>IF(ROW()=1,"KEY",IF(ISNA(VLOOKUP(B5102,車名対応マスタ!B:D,3,FALSE)),"",IF(VLOOKUP(B5102,車名対応マスタ!B:D,3,FALSE)="","",$D5102&amp;" "&amp;IF($G5102="9","J","O")&amp;" "&amp;$I5102&amp;" "&amp;IF($I5102&lt;=TEXT(★完成資料!$A$1,"yyyymm"),TEXT(★完成資料!$A$1,"yyyymm"),"999999")&amp; " " &amp; LEFT(F5102 &amp; "          ",10))))</f>
        <v xml:space="preserve">L O 202207 yyyy00 HV        </v>
      </c>
      <c r="B5102" s="68" t="s">
        <v>321</v>
      </c>
      <c r="C5102" s="68" t="s">
        <v>468</v>
      </c>
      <c r="D5102" s="68" t="s">
        <v>271</v>
      </c>
      <c r="E5102" s="68" t="s">
        <v>531</v>
      </c>
      <c r="F5102" s="68" t="s">
        <v>360</v>
      </c>
      <c r="G5102" s="68" t="s">
        <v>80</v>
      </c>
      <c r="H5102" s="68" t="s">
        <v>395</v>
      </c>
      <c r="I5102" s="68" t="s">
        <v>655</v>
      </c>
      <c r="J5102" s="65">
        <v>1</v>
      </c>
      <c r="K5102" s="65">
        <v>3</v>
      </c>
      <c r="L5102" s="65">
        <v>620</v>
      </c>
      <c r="M5102" s="65" t="s">
        <v>505</v>
      </c>
    </row>
    <row r="5103" spans="1:13" ht="12.75" customHeight="1">
      <c r="A5103" s="65" t="str">
        <f>IF(ROW()=1,"KEY",IF(ISNA(VLOOKUP(B5103,車名対応マスタ!B:D,3,FALSE)),"",IF(VLOOKUP(B5103,車名対応マスタ!B:D,3,FALSE)="","",$D5103&amp;" "&amp;IF($G5103="9","J","O")&amp;" "&amp;$I5103&amp;" "&amp;IF($I5103&lt;=TEXT(★完成資料!$A$1,"yyyymm"),TEXT(★完成資料!$A$1,"yyyymm"),"999999")&amp; " " &amp; LEFT(F5103 &amp; "          ",10))))</f>
        <v xml:space="preserve">L O 202208 yyyy00 HV        </v>
      </c>
      <c r="B5103" s="68" t="s">
        <v>321</v>
      </c>
      <c r="C5103" s="68" t="s">
        <v>468</v>
      </c>
      <c r="D5103" s="68" t="s">
        <v>271</v>
      </c>
      <c r="E5103" s="68" t="s">
        <v>531</v>
      </c>
      <c r="F5103" s="68" t="s">
        <v>360</v>
      </c>
      <c r="G5103" s="68" t="s">
        <v>80</v>
      </c>
      <c r="H5103" s="68" t="s">
        <v>395</v>
      </c>
      <c r="I5103" s="68" t="s">
        <v>656</v>
      </c>
      <c r="J5103" s="65">
        <v>2</v>
      </c>
      <c r="K5103" s="65">
        <v>2</v>
      </c>
      <c r="L5103" s="65">
        <v>620</v>
      </c>
      <c r="M5103" s="65" t="s">
        <v>505</v>
      </c>
    </row>
    <row r="5104" spans="1:13" ht="12.75" customHeight="1">
      <c r="A5104" s="65" t="str">
        <f>IF(ROW()=1,"KEY",IF(ISNA(VLOOKUP(B5104,車名対応マスタ!B:D,3,FALSE)),"",IF(VLOOKUP(B5104,車名対応マスタ!B:D,3,FALSE)="","",$D5104&amp;" "&amp;IF($G5104="9","J","O")&amp;" "&amp;$I5104&amp;" "&amp;IF($I5104&lt;=TEXT(★完成資料!$A$1,"yyyymm"),TEXT(★完成資料!$A$1,"yyyymm"),"999999")&amp; " " &amp; LEFT(F5104 &amp; "          ",10))))</f>
        <v xml:space="preserve">L O 202209 yyyy00 HV        </v>
      </c>
      <c r="B5104" s="68" t="s">
        <v>321</v>
      </c>
      <c r="C5104" s="68" t="s">
        <v>468</v>
      </c>
      <c r="D5104" s="68" t="s">
        <v>271</v>
      </c>
      <c r="E5104" s="68" t="s">
        <v>531</v>
      </c>
      <c r="F5104" s="68" t="s">
        <v>360</v>
      </c>
      <c r="G5104" s="68" t="s">
        <v>80</v>
      </c>
      <c r="H5104" s="68" t="s">
        <v>395</v>
      </c>
      <c r="I5104" s="68" t="s">
        <v>657</v>
      </c>
      <c r="J5104" s="65">
        <v>3</v>
      </c>
      <c r="K5104" s="65">
        <v>3</v>
      </c>
      <c r="L5104" s="65">
        <v>620</v>
      </c>
      <c r="M5104" s="65" t="s">
        <v>505</v>
      </c>
    </row>
    <row r="5105" spans="1:13" ht="12.75" customHeight="1">
      <c r="A5105" s="65" t="str">
        <f>IF(ROW()=1,"KEY",IF(ISNA(VLOOKUP(B5105,車名対応マスタ!B:D,3,FALSE)),"",IF(VLOOKUP(B5105,車名対応マスタ!B:D,3,FALSE)="","",$D5105&amp;" "&amp;IF($G5105="9","J","O")&amp;" "&amp;$I5105&amp;" "&amp;IF($I5105&lt;=TEXT(★完成資料!$A$1,"yyyymm"),TEXT(★完成資料!$A$1,"yyyymm"),"999999")&amp; " " &amp; LEFT(F5105 &amp; "          ",10))))</f>
        <v xml:space="preserve">L O 202210 yyyy00 HV        </v>
      </c>
      <c r="B5105" s="68" t="s">
        <v>321</v>
      </c>
      <c r="C5105" s="68" t="s">
        <v>468</v>
      </c>
      <c r="D5105" s="68" t="s">
        <v>271</v>
      </c>
      <c r="E5105" s="68" t="s">
        <v>531</v>
      </c>
      <c r="F5105" s="68" t="s">
        <v>360</v>
      </c>
      <c r="G5105" s="68" t="s">
        <v>80</v>
      </c>
      <c r="H5105" s="68" t="s">
        <v>395</v>
      </c>
      <c r="I5105" s="68" t="s">
        <v>663</v>
      </c>
      <c r="J5105" s="65">
        <v>0</v>
      </c>
      <c r="K5105" s="65">
        <v>2</v>
      </c>
      <c r="L5105" s="65">
        <v>620</v>
      </c>
      <c r="M5105" s="65" t="s">
        <v>505</v>
      </c>
    </row>
    <row r="5106" spans="1:13" ht="12.75" customHeight="1">
      <c r="A5106" s="65" t="str">
        <f>IF(ROW()=1,"KEY",IF(ISNA(VLOOKUP(B5106,車名対応マスタ!B:D,3,FALSE)),"",IF(VLOOKUP(B5106,車名対応マスタ!B:D,3,FALSE)="","",$D5106&amp;" "&amp;IF($G5106="9","J","O")&amp;" "&amp;$I5106&amp;" "&amp;IF($I5106&lt;=TEXT(★完成資料!$A$1,"yyyymm"),TEXT(★完成資料!$A$1,"yyyymm"),"999999")&amp; " " &amp; LEFT(F5106 &amp; "          ",10))))</f>
        <v xml:space="preserve">L O 202201 yyyy00 HV        </v>
      </c>
      <c r="B5106" s="68" t="s">
        <v>321</v>
      </c>
      <c r="C5106" s="68" t="s">
        <v>468</v>
      </c>
      <c r="D5106" s="68" t="s">
        <v>271</v>
      </c>
      <c r="E5106" s="68" t="s">
        <v>531</v>
      </c>
      <c r="F5106" s="68" t="s">
        <v>360</v>
      </c>
      <c r="G5106" s="68" t="s">
        <v>80</v>
      </c>
      <c r="H5106" s="68" t="s">
        <v>395</v>
      </c>
      <c r="I5106" s="68" t="s">
        <v>639</v>
      </c>
      <c r="J5106" s="65">
        <v>1</v>
      </c>
      <c r="K5106" s="65">
        <v>4</v>
      </c>
      <c r="L5106" s="65">
        <v>613</v>
      </c>
      <c r="M5106" s="65" t="s">
        <v>397</v>
      </c>
    </row>
    <row r="5107" spans="1:13" ht="12.75" customHeight="1">
      <c r="A5107" s="65" t="str">
        <f>IF(ROW()=1,"KEY",IF(ISNA(VLOOKUP(B5107,車名対応マスタ!B:D,3,FALSE)),"",IF(VLOOKUP(B5107,車名対応マスタ!B:D,3,FALSE)="","",$D5107&amp;" "&amp;IF($G5107="9","J","O")&amp;" "&amp;$I5107&amp;" "&amp;IF($I5107&lt;=TEXT(★完成資料!$A$1,"yyyymm"),TEXT(★完成資料!$A$1,"yyyymm"),"999999")&amp; " " &amp; LEFT(F5107 &amp; "          ",10))))</f>
        <v xml:space="preserve">L O 202202 yyyy00 HV        </v>
      </c>
      <c r="B5107" s="68" t="s">
        <v>321</v>
      </c>
      <c r="C5107" s="68" t="s">
        <v>468</v>
      </c>
      <c r="D5107" s="68" t="s">
        <v>271</v>
      </c>
      <c r="E5107" s="68" t="s">
        <v>531</v>
      </c>
      <c r="F5107" s="68" t="s">
        <v>360</v>
      </c>
      <c r="G5107" s="68" t="s">
        <v>80</v>
      </c>
      <c r="H5107" s="68" t="s">
        <v>395</v>
      </c>
      <c r="I5107" s="68" t="s">
        <v>640</v>
      </c>
      <c r="J5107" s="65">
        <v>2</v>
      </c>
      <c r="K5107" s="65">
        <v>2</v>
      </c>
      <c r="L5107" s="65">
        <v>613</v>
      </c>
      <c r="M5107" s="65" t="s">
        <v>397</v>
      </c>
    </row>
    <row r="5108" spans="1:13" ht="12.75" customHeight="1">
      <c r="A5108" s="65" t="str">
        <f>IF(ROW()=1,"KEY",IF(ISNA(VLOOKUP(B5108,車名対応マスタ!B:D,3,FALSE)),"",IF(VLOOKUP(B5108,車名対応マスタ!B:D,3,FALSE)="","",$D5108&amp;" "&amp;IF($G5108="9","J","O")&amp;" "&amp;$I5108&amp;" "&amp;IF($I5108&lt;=TEXT(★完成資料!$A$1,"yyyymm"),TEXT(★完成資料!$A$1,"yyyymm"),"999999")&amp; " " &amp; LEFT(F5108 &amp; "          ",10))))</f>
        <v xml:space="preserve">L O 202203 yyyy00 HV        </v>
      </c>
      <c r="B5108" s="68" t="s">
        <v>321</v>
      </c>
      <c r="C5108" s="68" t="s">
        <v>468</v>
      </c>
      <c r="D5108" s="68" t="s">
        <v>271</v>
      </c>
      <c r="E5108" s="68" t="s">
        <v>531</v>
      </c>
      <c r="F5108" s="68" t="s">
        <v>360</v>
      </c>
      <c r="G5108" s="68" t="s">
        <v>80</v>
      </c>
      <c r="H5108" s="68" t="s">
        <v>395</v>
      </c>
      <c r="I5108" s="68" t="s">
        <v>641</v>
      </c>
      <c r="J5108" s="65">
        <v>1</v>
      </c>
      <c r="K5108" s="65">
        <v>1</v>
      </c>
      <c r="L5108" s="65">
        <v>613</v>
      </c>
      <c r="M5108" s="65" t="s">
        <v>397</v>
      </c>
    </row>
    <row r="5109" spans="1:13" ht="12.75" customHeight="1">
      <c r="A5109" s="65" t="str">
        <f>IF(ROW()=1,"KEY",IF(ISNA(VLOOKUP(B5109,車名対応マスタ!B:D,3,FALSE)),"",IF(VLOOKUP(B5109,車名対応マスタ!B:D,3,FALSE)="","",$D5109&amp;" "&amp;IF($G5109="9","J","O")&amp;" "&amp;$I5109&amp;" "&amp;IF($I5109&lt;=TEXT(★完成資料!$A$1,"yyyymm"),TEXT(★完成資料!$A$1,"yyyymm"),"999999")&amp; " " &amp; LEFT(F5109 &amp; "          ",10))))</f>
        <v xml:space="preserve">L O 202204 yyyy00 HV        </v>
      </c>
      <c r="B5109" s="68" t="s">
        <v>321</v>
      </c>
      <c r="C5109" s="68" t="s">
        <v>468</v>
      </c>
      <c r="D5109" s="68" t="s">
        <v>271</v>
      </c>
      <c r="E5109" s="68" t="s">
        <v>531</v>
      </c>
      <c r="F5109" s="68" t="s">
        <v>360</v>
      </c>
      <c r="G5109" s="68" t="s">
        <v>80</v>
      </c>
      <c r="H5109" s="68" t="s">
        <v>395</v>
      </c>
      <c r="I5109" s="68" t="s">
        <v>642</v>
      </c>
      <c r="J5109" s="65">
        <v>2</v>
      </c>
      <c r="K5109" s="65">
        <v>2</v>
      </c>
      <c r="L5109" s="65">
        <v>613</v>
      </c>
      <c r="M5109" s="65" t="s">
        <v>397</v>
      </c>
    </row>
    <row r="5110" spans="1:13" ht="12.75" customHeight="1">
      <c r="A5110" s="65" t="str">
        <f>IF(ROW()=1,"KEY",IF(ISNA(VLOOKUP(B5110,車名対応マスタ!B:D,3,FALSE)),"",IF(VLOOKUP(B5110,車名対応マスタ!B:D,3,FALSE)="","",$D5110&amp;" "&amp;IF($G5110="9","J","O")&amp;" "&amp;$I5110&amp;" "&amp;IF($I5110&lt;=TEXT(★完成資料!$A$1,"yyyymm"),TEXT(★完成資料!$A$1,"yyyymm"),"999999")&amp; " " &amp; LEFT(F5110 &amp; "          ",10))))</f>
        <v xml:space="preserve">L O 202205 yyyy00 HV        </v>
      </c>
      <c r="B5110" s="68" t="s">
        <v>321</v>
      </c>
      <c r="C5110" s="68" t="s">
        <v>468</v>
      </c>
      <c r="D5110" s="68" t="s">
        <v>271</v>
      </c>
      <c r="E5110" s="68" t="s">
        <v>531</v>
      </c>
      <c r="F5110" s="68" t="s">
        <v>360</v>
      </c>
      <c r="G5110" s="68" t="s">
        <v>80</v>
      </c>
      <c r="H5110" s="68" t="s">
        <v>395</v>
      </c>
      <c r="I5110" s="68" t="s">
        <v>647</v>
      </c>
      <c r="J5110" s="65">
        <v>1</v>
      </c>
      <c r="K5110" s="65">
        <v>1</v>
      </c>
      <c r="L5110" s="65">
        <v>613</v>
      </c>
      <c r="M5110" s="65" t="s">
        <v>397</v>
      </c>
    </row>
    <row r="5111" spans="1:13" ht="12.75" customHeight="1">
      <c r="A5111" s="65" t="str">
        <f>IF(ROW()=1,"KEY",IF(ISNA(VLOOKUP(B5111,車名対応マスタ!B:D,3,FALSE)),"",IF(VLOOKUP(B5111,車名対応マスタ!B:D,3,FALSE)="","",$D5111&amp;" "&amp;IF($G5111="9","J","O")&amp;" "&amp;$I5111&amp;" "&amp;IF($I5111&lt;=TEXT(★完成資料!$A$1,"yyyymm"),TEXT(★完成資料!$A$1,"yyyymm"),"999999")&amp; " " &amp; LEFT(F5111 &amp; "          ",10))))</f>
        <v xml:space="preserve">L O 202206 yyyy00 HV        </v>
      </c>
      <c r="B5111" s="68" t="s">
        <v>321</v>
      </c>
      <c r="C5111" s="68" t="s">
        <v>468</v>
      </c>
      <c r="D5111" s="68" t="s">
        <v>271</v>
      </c>
      <c r="E5111" s="68" t="s">
        <v>531</v>
      </c>
      <c r="F5111" s="68" t="s">
        <v>360</v>
      </c>
      <c r="G5111" s="68" t="s">
        <v>80</v>
      </c>
      <c r="H5111" s="68" t="s">
        <v>395</v>
      </c>
      <c r="I5111" s="68" t="s">
        <v>652</v>
      </c>
      <c r="J5111" s="65">
        <v>0</v>
      </c>
      <c r="K5111" s="65">
        <v>2</v>
      </c>
      <c r="L5111" s="65">
        <v>613</v>
      </c>
      <c r="M5111" s="65" t="s">
        <v>397</v>
      </c>
    </row>
    <row r="5112" spans="1:13" ht="12.75" customHeight="1">
      <c r="A5112" s="65" t="str">
        <f>IF(ROW()=1,"KEY",IF(ISNA(VLOOKUP(B5112,車名対応マスタ!B:D,3,FALSE)),"",IF(VLOOKUP(B5112,車名対応マスタ!B:D,3,FALSE)="","",$D5112&amp;" "&amp;IF($G5112="9","J","O")&amp;" "&amp;$I5112&amp;" "&amp;IF($I5112&lt;=TEXT(★完成資料!$A$1,"yyyymm"),TEXT(★完成資料!$A$1,"yyyymm"),"999999")&amp; " " &amp; LEFT(F5112 &amp; "          ",10))))</f>
        <v xml:space="preserve">L O 202207 yyyy00 HV        </v>
      </c>
      <c r="B5112" s="68" t="s">
        <v>321</v>
      </c>
      <c r="C5112" s="68" t="s">
        <v>468</v>
      </c>
      <c r="D5112" s="68" t="s">
        <v>271</v>
      </c>
      <c r="E5112" s="68" t="s">
        <v>531</v>
      </c>
      <c r="F5112" s="68" t="s">
        <v>360</v>
      </c>
      <c r="G5112" s="68" t="s">
        <v>80</v>
      </c>
      <c r="H5112" s="68" t="s">
        <v>395</v>
      </c>
      <c r="I5112" s="68" t="s">
        <v>655</v>
      </c>
      <c r="J5112" s="65">
        <v>2</v>
      </c>
      <c r="K5112" s="65">
        <v>4</v>
      </c>
      <c r="L5112" s="65">
        <v>613</v>
      </c>
      <c r="M5112" s="65" t="s">
        <v>397</v>
      </c>
    </row>
    <row r="5113" spans="1:13" ht="12.75" customHeight="1">
      <c r="A5113" s="65" t="str">
        <f>IF(ROW()=1,"KEY",IF(ISNA(VLOOKUP(B5113,車名対応マスタ!B:D,3,FALSE)),"",IF(VLOOKUP(B5113,車名対応マスタ!B:D,3,FALSE)="","",$D5113&amp;" "&amp;IF($G5113="9","J","O")&amp;" "&amp;$I5113&amp;" "&amp;IF($I5113&lt;=TEXT(★完成資料!$A$1,"yyyymm"),TEXT(★完成資料!$A$1,"yyyymm"),"999999")&amp; " " &amp; LEFT(F5113 &amp; "          ",10))))</f>
        <v xml:space="preserve">L O 202208 yyyy00 HV        </v>
      </c>
      <c r="B5113" s="68" t="s">
        <v>321</v>
      </c>
      <c r="C5113" s="68" t="s">
        <v>468</v>
      </c>
      <c r="D5113" s="68" t="s">
        <v>271</v>
      </c>
      <c r="E5113" s="68" t="s">
        <v>531</v>
      </c>
      <c r="F5113" s="68" t="s">
        <v>360</v>
      </c>
      <c r="G5113" s="68" t="s">
        <v>80</v>
      </c>
      <c r="H5113" s="68" t="s">
        <v>395</v>
      </c>
      <c r="I5113" s="68" t="s">
        <v>656</v>
      </c>
      <c r="J5113" s="65">
        <v>0</v>
      </c>
      <c r="K5113" s="65">
        <v>3</v>
      </c>
      <c r="L5113" s="65">
        <v>613</v>
      </c>
      <c r="M5113" s="65" t="s">
        <v>397</v>
      </c>
    </row>
    <row r="5114" spans="1:13" ht="12.75" customHeight="1">
      <c r="A5114" s="65" t="str">
        <f>IF(ROW()=1,"KEY",IF(ISNA(VLOOKUP(B5114,車名対応マスタ!B:D,3,FALSE)),"",IF(VLOOKUP(B5114,車名対応マスタ!B:D,3,FALSE)="","",$D5114&amp;" "&amp;IF($G5114="9","J","O")&amp;" "&amp;$I5114&amp;" "&amp;IF($I5114&lt;=TEXT(★完成資料!$A$1,"yyyymm"),TEXT(★完成資料!$A$1,"yyyymm"),"999999")&amp; " " &amp; LEFT(F5114 &amp; "          ",10))))</f>
        <v xml:space="preserve">L O 202209 yyyy00 HV        </v>
      </c>
      <c r="B5114" s="68" t="s">
        <v>321</v>
      </c>
      <c r="C5114" s="68" t="s">
        <v>468</v>
      </c>
      <c r="D5114" s="68" t="s">
        <v>271</v>
      </c>
      <c r="E5114" s="68" t="s">
        <v>531</v>
      </c>
      <c r="F5114" s="68" t="s">
        <v>360</v>
      </c>
      <c r="G5114" s="68" t="s">
        <v>80</v>
      </c>
      <c r="H5114" s="68" t="s">
        <v>395</v>
      </c>
      <c r="I5114" s="68" t="s">
        <v>657</v>
      </c>
      <c r="J5114" s="65">
        <v>1</v>
      </c>
      <c r="K5114" s="65">
        <v>4</v>
      </c>
      <c r="L5114" s="65">
        <v>613</v>
      </c>
      <c r="M5114" s="65" t="s">
        <v>397</v>
      </c>
    </row>
    <row r="5115" spans="1:13" ht="12.75" customHeight="1">
      <c r="A5115" s="65" t="str">
        <f>IF(ROW()=1,"KEY",IF(ISNA(VLOOKUP(B5115,車名対応マスタ!B:D,3,FALSE)),"",IF(VLOOKUP(B5115,車名対応マスタ!B:D,3,FALSE)="","",$D5115&amp;" "&amp;IF($G5115="9","J","O")&amp;" "&amp;$I5115&amp;" "&amp;IF($I5115&lt;=TEXT(★完成資料!$A$1,"yyyymm"),TEXT(★完成資料!$A$1,"yyyymm"),"999999")&amp; " " &amp; LEFT(F5115 &amp; "          ",10))))</f>
        <v xml:space="preserve">L O 202210 yyyy00 HV        </v>
      </c>
      <c r="B5115" s="68" t="s">
        <v>321</v>
      </c>
      <c r="C5115" s="68" t="s">
        <v>468</v>
      </c>
      <c r="D5115" s="68" t="s">
        <v>271</v>
      </c>
      <c r="E5115" s="68" t="s">
        <v>531</v>
      </c>
      <c r="F5115" s="68" t="s">
        <v>360</v>
      </c>
      <c r="G5115" s="68" t="s">
        <v>80</v>
      </c>
      <c r="H5115" s="68" t="s">
        <v>395</v>
      </c>
      <c r="I5115" s="68" t="s">
        <v>663</v>
      </c>
      <c r="J5115" s="65">
        <v>1</v>
      </c>
      <c r="K5115" s="65">
        <v>3</v>
      </c>
      <c r="L5115" s="65">
        <v>613</v>
      </c>
      <c r="M5115" s="65" t="s">
        <v>397</v>
      </c>
    </row>
    <row r="5116" spans="1:13" ht="12.75" customHeight="1">
      <c r="A5116" s="65" t="str">
        <f>IF(ROW()=1,"KEY",IF(ISNA(VLOOKUP(B5116,車名対応マスタ!B:D,3,FALSE)),"",IF(VLOOKUP(B5116,車名対応マスタ!B:D,3,FALSE)="","",$D5116&amp;" "&amp;IF($G5116="9","J","O")&amp;" "&amp;$I5116&amp;" "&amp;IF($I5116&lt;=TEXT(★完成資料!$A$1,"yyyymm"),TEXT(★完成資料!$A$1,"yyyymm"),"999999")&amp; " " &amp; LEFT(F5116 &amp; "          ",10))))</f>
        <v xml:space="preserve">L O 202201 yyyy00 HV        </v>
      </c>
      <c r="B5116" s="68" t="s">
        <v>321</v>
      </c>
      <c r="C5116" s="68" t="s">
        <v>468</v>
      </c>
      <c r="D5116" s="68" t="s">
        <v>271</v>
      </c>
      <c r="E5116" s="68" t="s">
        <v>531</v>
      </c>
      <c r="F5116" s="68" t="s">
        <v>360</v>
      </c>
      <c r="G5116" s="68" t="s">
        <v>80</v>
      </c>
      <c r="H5116" s="68" t="s">
        <v>395</v>
      </c>
      <c r="I5116" s="68" t="s">
        <v>639</v>
      </c>
      <c r="J5116" s="65">
        <v>28</v>
      </c>
      <c r="K5116" s="65">
        <v>27</v>
      </c>
      <c r="L5116" s="65">
        <v>615</v>
      </c>
      <c r="M5116" s="65" t="s">
        <v>398</v>
      </c>
    </row>
    <row r="5117" spans="1:13" ht="12.75" customHeight="1">
      <c r="A5117" s="65" t="str">
        <f>IF(ROW()=1,"KEY",IF(ISNA(VLOOKUP(B5117,車名対応マスタ!B:D,3,FALSE)),"",IF(VLOOKUP(B5117,車名対応マスタ!B:D,3,FALSE)="","",$D5117&amp;" "&amp;IF($G5117="9","J","O")&amp;" "&amp;$I5117&amp;" "&amp;IF($I5117&lt;=TEXT(★完成資料!$A$1,"yyyymm"),TEXT(★完成資料!$A$1,"yyyymm"),"999999")&amp; " " &amp; LEFT(F5117 &amp; "          ",10))))</f>
        <v xml:space="preserve">L O 202202 yyyy00 HV        </v>
      </c>
      <c r="B5117" s="68" t="s">
        <v>321</v>
      </c>
      <c r="C5117" s="68" t="s">
        <v>468</v>
      </c>
      <c r="D5117" s="68" t="s">
        <v>271</v>
      </c>
      <c r="E5117" s="68" t="s">
        <v>531</v>
      </c>
      <c r="F5117" s="68" t="s">
        <v>360</v>
      </c>
      <c r="G5117" s="68" t="s">
        <v>80</v>
      </c>
      <c r="H5117" s="68" t="s">
        <v>395</v>
      </c>
      <c r="I5117" s="68" t="s">
        <v>640</v>
      </c>
      <c r="J5117" s="65">
        <v>34</v>
      </c>
      <c r="K5117" s="65">
        <v>30</v>
      </c>
      <c r="L5117" s="65">
        <v>615</v>
      </c>
      <c r="M5117" s="65" t="s">
        <v>398</v>
      </c>
    </row>
    <row r="5118" spans="1:13" ht="12.75" customHeight="1">
      <c r="A5118" s="65" t="str">
        <f>IF(ROW()=1,"KEY",IF(ISNA(VLOOKUP(B5118,車名対応マスタ!B:D,3,FALSE)),"",IF(VLOOKUP(B5118,車名対応マスタ!B:D,3,FALSE)="","",$D5118&amp;" "&amp;IF($G5118="9","J","O")&amp;" "&amp;$I5118&amp;" "&amp;IF($I5118&lt;=TEXT(★完成資料!$A$1,"yyyymm"),TEXT(★完成資料!$A$1,"yyyymm"),"999999")&amp; " " &amp; LEFT(F5118 &amp; "          ",10))))</f>
        <v xml:space="preserve">L O 202203 yyyy00 HV        </v>
      </c>
      <c r="B5118" s="68" t="s">
        <v>321</v>
      </c>
      <c r="C5118" s="68" t="s">
        <v>468</v>
      </c>
      <c r="D5118" s="68" t="s">
        <v>271</v>
      </c>
      <c r="E5118" s="68" t="s">
        <v>531</v>
      </c>
      <c r="F5118" s="68" t="s">
        <v>360</v>
      </c>
      <c r="G5118" s="68" t="s">
        <v>80</v>
      </c>
      <c r="H5118" s="68" t="s">
        <v>395</v>
      </c>
      <c r="I5118" s="68" t="s">
        <v>641</v>
      </c>
      <c r="J5118" s="65">
        <v>27</v>
      </c>
      <c r="K5118" s="65">
        <v>28</v>
      </c>
      <c r="L5118" s="65">
        <v>615</v>
      </c>
      <c r="M5118" s="65" t="s">
        <v>398</v>
      </c>
    </row>
    <row r="5119" spans="1:13" ht="12.75" customHeight="1">
      <c r="A5119" s="65" t="str">
        <f>IF(ROW()=1,"KEY",IF(ISNA(VLOOKUP(B5119,車名対応マスタ!B:D,3,FALSE)),"",IF(VLOOKUP(B5119,車名対応マスタ!B:D,3,FALSE)="","",$D5119&amp;" "&amp;IF($G5119="9","J","O")&amp;" "&amp;$I5119&amp;" "&amp;IF($I5119&lt;=TEXT(★完成資料!$A$1,"yyyymm"),TEXT(★完成資料!$A$1,"yyyymm"),"999999")&amp; " " &amp; LEFT(F5119 &amp; "          ",10))))</f>
        <v xml:space="preserve">L O 202204 yyyy00 HV        </v>
      </c>
      <c r="B5119" s="68" t="s">
        <v>321</v>
      </c>
      <c r="C5119" s="68" t="s">
        <v>468</v>
      </c>
      <c r="D5119" s="68" t="s">
        <v>271</v>
      </c>
      <c r="E5119" s="68" t="s">
        <v>531</v>
      </c>
      <c r="F5119" s="68" t="s">
        <v>360</v>
      </c>
      <c r="G5119" s="68" t="s">
        <v>80</v>
      </c>
      <c r="H5119" s="68" t="s">
        <v>395</v>
      </c>
      <c r="I5119" s="68" t="s">
        <v>642</v>
      </c>
      <c r="J5119" s="65">
        <v>30</v>
      </c>
      <c r="K5119" s="65">
        <v>35</v>
      </c>
      <c r="L5119" s="65">
        <v>615</v>
      </c>
      <c r="M5119" s="65" t="s">
        <v>398</v>
      </c>
    </row>
    <row r="5120" spans="1:13" ht="12.75" customHeight="1">
      <c r="A5120" s="65" t="str">
        <f>IF(ROW()=1,"KEY",IF(ISNA(VLOOKUP(B5120,車名対応マスタ!B:D,3,FALSE)),"",IF(VLOOKUP(B5120,車名対応マスタ!B:D,3,FALSE)="","",$D5120&amp;" "&amp;IF($G5120="9","J","O")&amp;" "&amp;$I5120&amp;" "&amp;IF($I5120&lt;=TEXT(★完成資料!$A$1,"yyyymm"),TEXT(★完成資料!$A$1,"yyyymm"),"999999")&amp; " " &amp; LEFT(F5120 &amp; "          ",10))))</f>
        <v xml:space="preserve">L O 202205 yyyy00 HV        </v>
      </c>
      <c r="B5120" s="68" t="s">
        <v>321</v>
      </c>
      <c r="C5120" s="68" t="s">
        <v>468</v>
      </c>
      <c r="D5120" s="68" t="s">
        <v>271</v>
      </c>
      <c r="E5120" s="68" t="s">
        <v>531</v>
      </c>
      <c r="F5120" s="68" t="s">
        <v>360</v>
      </c>
      <c r="G5120" s="68" t="s">
        <v>80</v>
      </c>
      <c r="H5120" s="68" t="s">
        <v>395</v>
      </c>
      <c r="I5120" s="68" t="s">
        <v>647</v>
      </c>
      <c r="J5120" s="65">
        <v>17</v>
      </c>
      <c r="K5120" s="65">
        <v>69</v>
      </c>
      <c r="L5120" s="65">
        <v>615</v>
      </c>
      <c r="M5120" s="65" t="s">
        <v>398</v>
      </c>
    </row>
    <row r="5121" spans="1:13" ht="12.75" customHeight="1">
      <c r="A5121" s="65" t="str">
        <f>IF(ROW()=1,"KEY",IF(ISNA(VLOOKUP(B5121,車名対応マスタ!B:D,3,FALSE)),"",IF(VLOOKUP(B5121,車名対応マスタ!B:D,3,FALSE)="","",$D5121&amp;" "&amp;IF($G5121="9","J","O")&amp;" "&amp;$I5121&amp;" "&amp;IF($I5121&lt;=TEXT(★完成資料!$A$1,"yyyymm"),TEXT(★完成資料!$A$1,"yyyymm"),"999999")&amp; " " &amp; LEFT(F5121 &amp; "          ",10))))</f>
        <v xml:space="preserve">L O 202206 yyyy00 HV        </v>
      </c>
      <c r="B5121" s="68" t="s">
        <v>321</v>
      </c>
      <c r="C5121" s="68" t="s">
        <v>468</v>
      </c>
      <c r="D5121" s="68" t="s">
        <v>271</v>
      </c>
      <c r="E5121" s="68" t="s">
        <v>531</v>
      </c>
      <c r="F5121" s="68" t="s">
        <v>360</v>
      </c>
      <c r="G5121" s="68" t="s">
        <v>80</v>
      </c>
      <c r="H5121" s="68" t="s">
        <v>395</v>
      </c>
      <c r="I5121" s="68" t="s">
        <v>652</v>
      </c>
      <c r="J5121" s="65">
        <v>31</v>
      </c>
      <c r="K5121" s="65">
        <v>48</v>
      </c>
      <c r="L5121" s="65">
        <v>615</v>
      </c>
      <c r="M5121" s="65" t="s">
        <v>398</v>
      </c>
    </row>
    <row r="5122" spans="1:13" ht="12.75" customHeight="1">
      <c r="A5122" s="65" t="str">
        <f>IF(ROW()=1,"KEY",IF(ISNA(VLOOKUP(B5122,車名対応マスタ!B:D,3,FALSE)),"",IF(VLOOKUP(B5122,車名対応マスタ!B:D,3,FALSE)="","",$D5122&amp;" "&amp;IF($G5122="9","J","O")&amp;" "&amp;$I5122&amp;" "&amp;IF($I5122&lt;=TEXT(★完成資料!$A$1,"yyyymm"),TEXT(★完成資料!$A$1,"yyyymm"),"999999")&amp; " " &amp; LEFT(F5122 &amp; "          ",10))))</f>
        <v xml:space="preserve">L O 202207 yyyy00 HV        </v>
      </c>
      <c r="B5122" s="68" t="s">
        <v>321</v>
      </c>
      <c r="C5122" s="68" t="s">
        <v>468</v>
      </c>
      <c r="D5122" s="68" t="s">
        <v>271</v>
      </c>
      <c r="E5122" s="68" t="s">
        <v>531</v>
      </c>
      <c r="F5122" s="68" t="s">
        <v>360</v>
      </c>
      <c r="G5122" s="68" t="s">
        <v>80</v>
      </c>
      <c r="H5122" s="68" t="s">
        <v>395</v>
      </c>
      <c r="I5122" s="68" t="s">
        <v>655</v>
      </c>
      <c r="J5122" s="65">
        <v>26</v>
      </c>
      <c r="K5122" s="65">
        <v>43</v>
      </c>
      <c r="L5122" s="65">
        <v>615</v>
      </c>
      <c r="M5122" s="65" t="s">
        <v>398</v>
      </c>
    </row>
    <row r="5123" spans="1:13" ht="12.75" customHeight="1">
      <c r="A5123" s="65" t="str">
        <f>IF(ROW()=1,"KEY",IF(ISNA(VLOOKUP(B5123,車名対応マスタ!B:D,3,FALSE)),"",IF(VLOOKUP(B5123,車名対応マスタ!B:D,3,FALSE)="","",$D5123&amp;" "&amp;IF($G5123="9","J","O")&amp;" "&amp;$I5123&amp;" "&amp;IF($I5123&lt;=TEXT(★完成資料!$A$1,"yyyymm"),TEXT(★完成資料!$A$1,"yyyymm"),"999999")&amp; " " &amp; LEFT(F5123 &amp; "          ",10))))</f>
        <v xml:space="preserve">L O 202208 yyyy00 HV        </v>
      </c>
      <c r="B5123" s="68" t="s">
        <v>321</v>
      </c>
      <c r="C5123" s="68" t="s">
        <v>468</v>
      </c>
      <c r="D5123" s="68" t="s">
        <v>271</v>
      </c>
      <c r="E5123" s="68" t="s">
        <v>531</v>
      </c>
      <c r="F5123" s="68" t="s">
        <v>360</v>
      </c>
      <c r="G5123" s="68" t="s">
        <v>80</v>
      </c>
      <c r="H5123" s="68" t="s">
        <v>395</v>
      </c>
      <c r="I5123" s="68" t="s">
        <v>656</v>
      </c>
      <c r="J5123" s="65">
        <v>66</v>
      </c>
      <c r="K5123" s="65">
        <v>39</v>
      </c>
      <c r="L5123" s="65">
        <v>615</v>
      </c>
      <c r="M5123" s="65" t="s">
        <v>398</v>
      </c>
    </row>
    <row r="5124" spans="1:13" ht="12.75" customHeight="1">
      <c r="A5124" s="65" t="str">
        <f>IF(ROW()=1,"KEY",IF(ISNA(VLOOKUP(B5124,車名対応マスタ!B:D,3,FALSE)),"",IF(VLOOKUP(B5124,車名対応マスタ!B:D,3,FALSE)="","",$D5124&amp;" "&amp;IF($G5124="9","J","O")&amp;" "&amp;$I5124&amp;" "&amp;IF($I5124&lt;=TEXT(★完成資料!$A$1,"yyyymm"),TEXT(★完成資料!$A$1,"yyyymm"),"999999")&amp; " " &amp; LEFT(F5124 &amp; "          ",10))))</f>
        <v xml:space="preserve">L O 202209 yyyy00 HV        </v>
      </c>
      <c r="B5124" s="68" t="s">
        <v>321</v>
      </c>
      <c r="C5124" s="68" t="s">
        <v>468</v>
      </c>
      <c r="D5124" s="68" t="s">
        <v>271</v>
      </c>
      <c r="E5124" s="68" t="s">
        <v>531</v>
      </c>
      <c r="F5124" s="68" t="s">
        <v>360</v>
      </c>
      <c r="G5124" s="68" t="s">
        <v>80</v>
      </c>
      <c r="H5124" s="68" t="s">
        <v>395</v>
      </c>
      <c r="I5124" s="68" t="s">
        <v>657</v>
      </c>
      <c r="J5124" s="65">
        <v>49</v>
      </c>
      <c r="K5124" s="65">
        <v>29</v>
      </c>
      <c r="L5124" s="65">
        <v>615</v>
      </c>
      <c r="M5124" s="65" t="s">
        <v>398</v>
      </c>
    </row>
    <row r="5125" spans="1:13" ht="12.75" customHeight="1">
      <c r="A5125" s="65" t="str">
        <f>IF(ROW()=1,"KEY",IF(ISNA(VLOOKUP(B5125,車名対応マスタ!B:D,3,FALSE)),"",IF(VLOOKUP(B5125,車名対応マスタ!B:D,3,FALSE)="","",$D5125&amp;" "&amp;IF($G5125="9","J","O")&amp;" "&amp;$I5125&amp;" "&amp;IF($I5125&lt;=TEXT(★完成資料!$A$1,"yyyymm"),TEXT(★完成資料!$A$1,"yyyymm"),"999999")&amp; " " &amp; LEFT(F5125 &amp; "          ",10))))</f>
        <v xml:space="preserve">L O 202210 yyyy00 HV        </v>
      </c>
      <c r="B5125" s="68" t="s">
        <v>321</v>
      </c>
      <c r="C5125" s="68" t="s">
        <v>468</v>
      </c>
      <c r="D5125" s="68" t="s">
        <v>271</v>
      </c>
      <c r="E5125" s="68" t="s">
        <v>531</v>
      </c>
      <c r="F5125" s="68" t="s">
        <v>360</v>
      </c>
      <c r="G5125" s="68" t="s">
        <v>80</v>
      </c>
      <c r="H5125" s="68" t="s">
        <v>395</v>
      </c>
      <c r="I5125" s="68" t="s">
        <v>663</v>
      </c>
      <c r="J5125" s="65">
        <v>21</v>
      </c>
      <c r="K5125" s="65">
        <v>53</v>
      </c>
      <c r="L5125" s="65">
        <v>615</v>
      </c>
      <c r="M5125" s="65" t="s">
        <v>398</v>
      </c>
    </row>
    <row r="5126" spans="1:13" ht="12.75" customHeight="1">
      <c r="A5126" s="65" t="str">
        <f>IF(ROW()=1,"KEY",IF(ISNA(VLOOKUP(B5126,車名対応マスタ!B:D,3,FALSE)),"",IF(VLOOKUP(B5126,車名対応マスタ!B:D,3,FALSE)="","",$D5126&amp;" "&amp;IF($G5126="9","J","O")&amp;" "&amp;$I5126&amp;" "&amp;IF($I5126&lt;=TEXT(★完成資料!$A$1,"yyyymm"),TEXT(★完成資料!$A$1,"yyyymm"),"999999")&amp; " " &amp; LEFT(F5126 &amp; "          ",10))))</f>
        <v xml:space="preserve">L O 202201 yyyy00 HV        </v>
      </c>
      <c r="B5126" s="68" t="s">
        <v>321</v>
      </c>
      <c r="C5126" s="68" t="s">
        <v>468</v>
      </c>
      <c r="D5126" s="68" t="s">
        <v>271</v>
      </c>
      <c r="E5126" s="68" t="s">
        <v>531</v>
      </c>
      <c r="F5126" s="68" t="s">
        <v>360</v>
      </c>
      <c r="G5126" s="68" t="s">
        <v>80</v>
      </c>
      <c r="H5126" s="68" t="s">
        <v>395</v>
      </c>
      <c r="I5126" s="68" t="s">
        <v>639</v>
      </c>
      <c r="J5126" s="65">
        <v>2</v>
      </c>
      <c r="K5126" s="65">
        <v>3</v>
      </c>
      <c r="L5126" s="65">
        <v>611</v>
      </c>
      <c r="M5126" s="65" t="s">
        <v>399</v>
      </c>
    </row>
    <row r="5127" spans="1:13" ht="12.75" customHeight="1">
      <c r="A5127" s="65" t="str">
        <f>IF(ROW()=1,"KEY",IF(ISNA(VLOOKUP(B5127,車名対応マスタ!B:D,3,FALSE)),"",IF(VLOOKUP(B5127,車名対応マスタ!B:D,3,FALSE)="","",$D5127&amp;" "&amp;IF($G5127="9","J","O")&amp;" "&amp;$I5127&amp;" "&amp;IF($I5127&lt;=TEXT(★完成資料!$A$1,"yyyymm"),TEXT(★完成資料!$A$1,"yyyymm"),"999999")&amp; " " &amp; LEFT(F5127 &amp; "          ",10))))</f>
        <v xml:space="preserve">L O 202202 yyyy00 HV        </v>
      </c>
      <c r="B5127" s="68" t="s">
        <v>321</v>
      </c>
      <c r="C5127" s="68" t="s">
        <v>468</v>
      </c>
      <c r="D5127" s="68" t="s">
        <v>271</v>
      </c>
      <c r="E5127" s="68" t="s">
        <v>531</v>
      </c>
      <c r="F5127" s="68" t="s">
        <v>360</v>
      </c>
      <c r="G5127" s="68" t="s">
        <v>80</v>
      </c>
      <c r="H5127" s="68" t="s">
        <v>395</v>
      </c>
      <c r="I5127" s="68" t="s">
        <v>640</v>
      </c>
      <c r="J5127" s="65">
        <v>2</v>
      </c>
      <c r="K5127" s="65">
        <v>1</v>
      </c>
      <c r="L5127" s="65">
        <v>611</v>
      </c>
      <c r="M5127" s="65" t="s">
        <v>399</v>
      </c>
    </row>
    <row r="5128" spans="1:13" ht="12.75" customHeight="1">
      <c r="A5128" s="65" t="str">
        <f>IF(ROW()=1,"KEY",IF(ISNA(VLOOKUP(B5128,車名対応マスタ!B:D,3,FALSE)),"",IF(VLOOKUP(B5128,車名対応マスタ!B:D,3,FALSE)="","",$D5128&amp;" "&amp;IF($G5128="9","J","O")&amp;" "&amp;$I5128&amp;" "&amp;IF($I5128&lt;=TEXT(★完成資料!$A$1,"yyyymm"),TEXT(★完成資料!$A$1,"yyyymm"),"999999")&amp; " " &amp; LEFT(F5128 &amp; "          ",10))))</f>
        <v xml:space="preserve">L O 202203 yyyy00 HV        </v>
      </c>
      <c r="B5128" s="68" t="s">
        <v>321</v>
      </c>
      <c r="C5128" s="68" t="s">
        <v>468</v>
      </c>
      <c r="D5128" s="68" t="s">
        <v>271</v>
      </c>
      <c r="E5128" s="68" t="s">
        <v>531</v>
      </c>
      <c r="F5128" s="68" t="s">
        <v>360</v>
      </c>
      <c r="G5128" s="68" t="s">
        <v>80</v>
      </c>
      <c r="H5128" s="68" t="s">
        <v>395</v>
      </c>
      <c r="I5128" s="68" t="s">
        <v>641</v>
      </c>
      <c r="J5128" s="65">
        <v>1</v>
      </c>
      <c r="K5128" s="65">
        <v>1</v>
      </c>
      <c r="L5128" s="65">
        <v>611</v>
      </c>
      <c r="M5128" s="65" t="s">
        <v>399</v>
      </c>
    </row>
    <row r="5129" spans="1:13" ht="12.75" customHeight="1">
      <c r="A5129" s="65" t="str">
        <f>IF(ROW()=1,"KEY",IF(ISNA(VLOOKUP(B5129,車名対応マスタ!B:D,3,FALSE)),"",IF(VLOOKUP(B5129,車名対応マスタ!B:D,3,FALSE)="","",$D5129&amp;" "&amp;IF($G5129="9","J","O")&amp;" "&amp;$I5129&amp;" "&amp;IF($I5129&lt;=TEXT(★完成資料!$A$1,"yyyymm"),TEXT(★完成資料!$A$1,"yyyymm"),"999999")&amp; " " &amp; LEFT(F5129 &amp; "          ",10))))</f>
        <v xml:space="preserve">L O 202204 yyyy00 HV        </v>
      </c>
      <c r="B5129" s="68" t="s">
        <v>321</v>
      </c>
      <c r="C5129" s="68" t="s">
        <v>468</v>
      </c>
      <c r="D5129" s="68" t="s">
        <v>271</v>
      </c>
      <c r="E5129" s="68" t="s">
        <v>531</v>
      </c>
      <c r="F5129" s="68" t="s">
        <v>360</v>
      </c>
      <c r="G5129" s="68" t="s">
        <v>80</v>
      </c>
      <c r="H5129" s="68" t="s">
        <v>395</v>
      </c>
      <c r="I5129" s="68" t="s">
        <v>642</v>
      </c>
      <c r="J5129" s="65">
        <v>1</v>
      </c>
      <c r="K5129" s="65">
        <v>1</v>
      </c>
      <c r="L5129" s="65">
        <v>611</v>
      </c>
      <c r="M5129" s="65" t="s">
        <v>399</v>
      </c>
    </row>
    <row r="5130" spans="1:13" ht="12.75" customHeight="1">
      <c r="A5130" s="65" t="str">
        <f>IF(ROW()=1,"KEY",IF(ISNA(VLOOKUP(B5130,車名対応マスタ!B:D,3,FALSE)),"",IF(VLOOKUP(B5130,車名対応マスタ!B:D,3,FALSE)="","",$D5130&amp;" "&amp;IF($G5130="9","J","O")&amp;" "&amp;$I5130&amp;" "&amp;IF($I5130&lt;=TEXT(★完成資料!$A$1,"yyyymm"),TEXT(★完成資料!$A$1,"yyyymm"),"999999")&amp; " " &amp; LEFT(F5130 &amp; "          ",10))))</f>
        <v xml:space="preserve">L O 202205 yyyy00 HV        </v>
      </c>
      <c r="B5130" s="68" t="s">
        <v>321</v>
      </c>
      <c r="C5130" s="68" t="s">
        <v>468</v>
      </c>
      <c r="D5130" s="68" t="s">
        <v>271</v>
      </c>
      <c r="E5130" s="68" t="s">
        <v>531</v>
      </c>
      <c r="F5130" s="68" t="s">
        <v>360</v>
      </c>
      <c r="G5130" s="68" t="s">
        <v>80</v>
      </c>
      <c r="H5130" s="68" t="s">
        <v>395</v>
      </c>
      <c r="I5130" s="68" t="s">
        <v>647</v>
      </c>
      <c r="J5130" s="65">
        <v>1</v>
      </c>
      <c r="K5130" s="65">
        <v>5</v>
      </c>
      <c r="L5130" s="65">
        <v>611</v>
      </c>
      <c r="M5130" s="65" t="s">
        <v>399</v>
      </c>
    </row>
    <row r="5131" spans="1:13" ht="12.75" customHeight="1">
      <c r="A5131" s="65" t="str">
        <f>IF(ROW()=1,"KEY",IF(ISNA(VLOOKUP(B5131,車名対応マスタ!B:D,3,FALSE)),"",IF(VLOOKUP(B5131,車名対応マスタ!B:D,3,FALSE)="","",$D5131&amp;" "&amp;IF($G5131="9","J","O")&amp;" "&amp;$I5131&amp;" "&amp;IF($I5131&lt;=TEXT(★完成資料!$A$1,"yyyymm"),TEXT(★完成資料!$A$1,"yyyymm"),"999999")&amp; " " &amp; LEFT(F5131 &amp; "          ",10))))</f>
        <v xml:space="preserve">L O 202207 yyyy00 HV        </v>
      </c>
      <c r="B5131" s="68" t="s">
        <v>321</v>
      </c>
      <c r="C5131" s="68" t="s">
        <v>468</v>
      </c>
      <c r="D5131" s="68" t="s">
        <v>271</v>
      </c>
      <c r="E5131" s="68" t="s">
        <v>531</v>
      </c>
      <c r="F5131" s="68" t="s">
        <v>360</v>
      </c>
      <c r="G5131" s="68" t="s">
        <v>80</v>
      </c>
      <c r="H5131" s="68" t="s">
        <v>395</v>
      </c>
      <c r="I5131" s="68" t="s">
        <v>655</v>
      </c>
      <c r="J5131" s="65">
        <v>0</v>
      </c>
      <c r="K5131" s="65">
        <v>1</v>
      </c>
      <c r="L5131" s="65">
        <v>611</v>
      </c>
      <c r="M5131" s="65" t="s">
        <v>399</v>
      </c>
    </row>
    <row r="5132" spans="1:13" ht="12.75" customHeight="1">
      <c r="A5132" s="65" t="str">
        <f>IF(ROW()=1,"KEY",IF(ISNA(VLOOKUP(B5132,車名対応マスタ!B:D,3,FALSE)),"",IF(VLOOKUP(B5132,車名対応マスタ!B:D,3,FALSE)="","",$D5132&amp;" "&amp;IF($G5132="9","J","O")&amp;" "&amp;$I5132&amp;" "&amp;IF($I5132&lt;=TEXT(★完成資料!$A$1,"yyyymm"),TEXT(★完成資料!$A$1,"yyyymm"),"999999")&amp; " " &amp; LEFT(F5132 &amp; "          ",10))))</f>
        <v xml:space="preserve">L O 202208 yyyy00 HV        </v>
      </c>
      <c r="B5132" s="68" t="s">
        <v>321</v>
      </c>
      <c r="C5132" s="68" t="s">
        <v>468</v>
      </c>
      <c r="D5132" s="68" t="s">
        <v>271</v>
      </c>
      <c r="E5132" s="68" t="s">
        <v>531</v>
      </c>
      <c r="F5132" s="68" t="s">
        <v>360</v>
      </c>
      <c r="G5132" s="68" t="s">
        <v>80</v>
      </c>
      <c r="H5132" s="68" t="s">
        <v>395</v>
      </c>
      <c r="I5132" s="68" t="s">
        <v>656</v>
      </c>
      <c r="J5132" s="65">
        <v>1</v>
      </c>
      <c r="K5132" s="65">
        <v>2</v>
      </c>
      <c r="L5132" s="65">
        <v>611</v>
      </c>
      <c r="M5132" s="65" t="s">
        <v>399</v>
      </c>
    </row>
    <row r="5133" spans="1:13" ht="12.75" customHeight="1">
      <c r="A5133" s="65" t="str">
        <f>IF(ROW()=1,"KEY",IF(ISNA(VLOOKUP(B5133,車名対応マスタ!B:D,3,FALSE)),"",IF(VLOOKUP(B5133,車名対応マスタ!B:D,3,FALSE)="","",$D5133&amp;" "&amp;IF($G5133="9","J","O")&amp;" "&amp;$I5133&amp;" "&amp;IF($I5133&lt;=TEXT(★完成資料!$A$1,"yyyymm"),TEXT(★完成資料!$A$1,"yyyymm"),"999999")&amp; " " &amp; LEFT(F5133 &amp; "          ",10))))</f>
        <v xml:space="preserve">L O 202209 yyyy00 HV        </v>
      </c>
      <c r="B5133" s="68" t="s">
        <v>321</v>
      </c>
      <c r="C5133" s="68" t="s">
        <v>468</v>
      </c>
      <c r="D5133" s="68" t="s">
        <v>271</v>
      </c>
      <c r="E5133" s="68" t="s">
        <v>531</v>
      </c>
      <c r="F5133" s="68" t="s">
        <v>360</v>
      </c>
      <c r="G5133" s="68" t="s">
        <v>80</v>
      </c>
      <c r="H5133" s="68" t="s">
        <v>395</v>
      </c>
      <c r="I5133" s="68" t="s">
        <v>657</v>
      </c>
      <c r="J5133" s="65">
        <v>6</v>
      </c>
      <c r="K5133" s="65">
        <v>0</v>
      </c>
      <c r="L5133" s="65">
        <v>611</v>
      </c>
      <c r="M5133" s="65" t="s">
        <v>399</v>
      </c>
    </row>
    <row r="5134" spans="1:13" ht="12.75" customHeight="1">
      <c r="A5134" s="65" t="str">
        <f>IF(ROW()=1,"KEY",IF(ISNA(VLOOKUP(B5134,車名対応マスタ!B:D,3,FALSE)),"",IF(VLOOKUP(B5134,車名対応マスタ!B:D,3,FALSE)="","",$D5134&amp;" "&amp;IF($G5134="9","J","O")&amp;" "&amp;$I5134&amp;" "&amp;IF($I5134&lt;=TEXT(★完成資料!$A$1,"yyyymm"),TEXT(★完成資料!$A$1,"yyyymm"),"999999")&amp; " " &amp; LEFT(F5134 &amp; "          ",10))))</f>
        <v xml:space="preserve">L O 202210 yyyy00 HV        </v>
      </c>
      <c r="B5134" s="68" t="s">
        <v>321</v>
      </c>
      <c r="C5134" s="68" t="s">
        <v>468</v>
      </c>
      <c r="D5134" s="68" t="s">
        <v>271</v>
      </c>
      <c r="E5134" s="68" t="s">
        <v>531</v>
      </c>
      <c r="F5134" s="68" t="s">
        <v>360</v>
      </c>
      <c r="G5134" s="68" t="s">
        <v>80</v>
      </c>
      <c r="H5134" s="68" t="s">
        <v>395</v>
      </c>
      <c r="I5134" s="68" t="s">
        <v>663</v>
      </c>
      <c r="J5134" s="65">
        <v>0</v>
      </c>
      <c r="K5134" s="65">
        <v>3</v>
      </c>
      <c r="L5134" s="65">
        <v>611</v>
      </c>
      <c r="M5134" s="65" t="s">
        <v>399</v>
      </c>
    </row>
    <row r="5135" spans="1:13" ht="12.75" customHeight="1">
      <c r="A5135" s="65" t="str">
        <f>IF(ROW()=1,"KEY",IF(ISNA(VLOOKUP(B5135,車名対応マスタ!B:D,3,FALSE)),"",IF(VLOOKUP(B5135,車名対応マスタ!B:D,3,FALSE)="","",$D5135&amp;" "&amp;IF($G5135="9","J","O")&amp;" "&amp;$I5135&amp;" "&amp;IF($I5135&lt;=TEXT(★完成資料!$A$1,"yyyymm"),TEXT(★完成資料!$A$1,"yyyymm"),"999999")&amp; " " &amp; LEFT(F5135 &amp; "          ",10))))</f>
        <v xml:space="preserve">L O 202201 yyyy00 HV        </v>
      </c>
      <c r="B5135" s="68" t="s">
        <v>321</v>
      </c>
      <c r="C5135" s="68" t="s">
        <v>468</v>
      </c>
      <c r="D5135" s="68" t="s">
        <v>271</v>
      </c>
      <c r="E5135" s="68" t="s">
        <v>531</v>
      </c>
      <c r="F5135" s="68" t="s">
        <v>360</v>
      </c>
      <c r="G5135" s="68" t="s">
        <v>80</v>
      </c>
      <c r="H5135" s="68" t="s">
        <v>395</v>
      </c>
      <c r="I5135" s="68" t="s">
        <v>639</v>
      </c>
      <c r="J5135" s="65">
        <v>3</v>
      </c>
      <c r="K5135" s="65">
        <v>1</v>
      </c>
      <c r="L5135" s="65">
        <v>612</v>
      </c>
      <c r="M5135" s="65" t="s">
        <v>506</v>
      </c>
    </row>
    <row r="5136" spans="1:13" ht="12.75" customHeight="1">
      <c r="A5136" s="65" t="str">
        <f>IF(ROW()=1,"KEY",IF(ISNA(VLOOKUP(B5136,車名対応マスタ!B:D,3,FALSE)),"",IF(VLOOKUP(B5136,車名対応マスタ!B:D,3,FALSE)="","",$D5136&amp;" "&amp;IF($G5136="9","J","O")&amp;" "&amp;$I5136&amp;" "&amp;IF($I5136&lt;=TEXT(★完成資料!$A$1,"yyyymm"),TEXT(★完成資料!$A$1,"yyyymm"),"999999")&amp; " " &amp; LEFT(F5136 &amp; "          ",10))))</f>
        <v xml:space="preserve">L O 202202 yyyy00 HV        </v>
      </c>
      <c r="B5136" s="68" t="s">
        <v>321</v>
      </c>
      <c r="C5136" s="68" t="s">
        <v>468</v>
      </c>
      <c r="D5136" s="68" t="s">
        <v>271</v>
      </c>
      <c r="E5136" s="68" t="s">
        <v>531</v>
      </c>
      <c r="F5136" s="68" t="s">
        <v>360</v>
      </c>
      <c r="G5136" s="68" t="s">
        <v>80</v>
      </c>
      <c r="H5136" s="68" t="s">
        <v>395</v>
      </c>
      <c r="I5136" s="68" t="s">
        <v>640</v>
      </c>
      <c r="J5136" s="65">
        <v>2</v>
      </c>
      <c r="K5136" s="65">
        <v>1</v>
      </c>
      <c r="L5136" s="65">
        <v>612</v>
      </c>
      <c r="M5136" s="65" t="s">
        <v>506</v>
      </c>
    </row>
    <row r="5137" spans="1:13" ht="12.75" customHeight="1">
      <c r="A5137" s="65" t="str">
        <f>IF(ROW()=1,"KEY",IF(ISNA(VLOOKUP(B5137,車名対応マスタ!B:D,3,FALSE)),"",IF(VLOOKUP(B5137,車名対応マスタ!B:D,3,FALSE)="","",$D5137&amp;" "&amp;IF($G5137="9","J","O")&amp;" "&amp;$I5137&amp;" "&amp;IF($I5137&lt;=TEXT(★完成資料!$A$1,"yyyymm"),TEXT(★完成資料!$A$1,"yyyymm"),"999999")&amp; " " &amp; LEFT(F5137 &amp; "          ",10))))</f>
        <v xml:space="preserve">L O 202203 yyyy00 HV        </v>
      </c>
      <c r="B5137" s="68" t="s">
        <v>321</v>
      </c>
      <c r="C5137" s="68" t="s">
        <v>468</v>
      </c>
      <c r="D5137" s="68" t="s">
        <v>271</v>
      </c>
      <c r="E5137" s="68" t="s">
        <v>531</v>
      </c>
      <c r="F5137" s="68" t="s">
        <v>360</v>
      </c>
      <c r="G5137" s="68" t="s">
        <v>80</v>
      </c>
      <c r="H5137" s="68" t="s">
        <v>395</v>
      </c>
      <c r="I5137" s="68" t="s">
        <v>641</v>
      </c>
      <c r="J5137" s="65">
        <v>1</v>
      </c>
      <c r="K5137" s="65">
        <v>0</v>
      </c>
      <c r="L5137" s="65">
        <v>612</v>
      </c>
      <c r="M5137" s="65" t="s">
        <v>506</v>
      </c>
    </row>
    <row r="5138" spans="1:13" ht="12.75" customHeight="1">
      <c r="A5138" s="65" t="str">
        <f>IF(ROW()=1,"KEY",IF(ISNA(VLOOKUP(B5138,車名対応マスタ!B:D,3,FALSE)),"",IF(VLOOKUP(B5138,車名対応マスタ!B:D,3,FALSE)="","",$D5138&amp;" "&amp;IF($G5138="9","J","O")&amp;" "&amp;$I5138&amp;" "&amp;IF($I5138&lt;=TEXT(★完成資料!$A$1,"yyyymm"),TEXT(★完成資料!$A$1,"yyyymm"),"999999")&amp; " " &amp; LEFT(F5138 &amp; "          ",10))))</f>
        <v xml:space="preserve">L O 202209 yyyy00 HV        </v>
      </c>
      <c r="B5138" s="68" t="s">
        <v>321</v>
      </c>
      <c r="C5138" s="68" t="s">
        <v>468</v>
      </c>
      <c r="D5138" s="68" t="s">
        <v>271</v>
      </c>
      <c r="E5138" s="68" t="s">
        <v>531</v>
      </c>
      <c r="F5138" s="68" t="s">
        <v>360</v>
      </c>
      <c r="G5138" s="68" t="s">
        <v>80</v>
      </c>
      <c r="H5138" s="68" t="s">
        <v>395</v>
      </c>
      <c r="I5138" s="68" t="s">
        <v>657</v>
      </c>
      <c r="J5138" s="65">
        <v>0</v>
      </c>
      <c r="K5138" s="65">
        <v>1</v>
      </c>
      <c r="L5138" s="65">
        <v>612</v>
      </c>
      <c r="M5138" s="65" t="s">
        <v>506</v>
      </c>
    </row>
    <row r="5139" spans="1:13" ht="12.75" customHeight="1">
      <c r="A5139" s="65" t="str">
        <f>IF(ROW()=1,"KEY",IF(ISNA(VLOOKUP(B5139,車名対応マスタ!B:D,3,FALSE)),"",IF(VLOOKUP(B5139,車名対応マスタ!B:D,3,FALSE)="","",$D5139&amp;" "&amp;IF($G5139="9","J","O")&amp;" "&amp;$I5139&amp;" "&amp;IF($I5139&lt;=TEXT(★完成資料!$A$1,"yyyymm"),TEXT(★完成資料!$A$1,"yyyymm"),"999999")&amp; " " &amp; LEFT(F5139 &amp; "          ",10))))</f>
        <v xml:space="preserve">L O 202210 yyyy00 HV        </v>
      </c>
      <c r="B5139" s="68" t="s">
        <v>321</v>
      </c>
      <c r="C5139" s="68" t="s">
        <v>468</v>
      </c>
      <c r="D5139" s="68" t="s">
        <v>271</v>
      </c>
      <c r="E5139" s="68" t="s">
        <v>531</v>
      </c>
      <c r="F5139" s="68" t="s">
        <v>360</v>
      </c>
      <c r="G5139" s="68" t="s">
        <v>80</v>
      </c>
      <c r="H5139" s="68" t="s">
        <v>395</v>
      </c>
      <c r="I5139" s="68" t="s">
        <v>663</v>
      </c>
      <c r="J5139" s="65">
        <v>0</v>
      </c>
      <c r="K5139" s="65">
        <v>1</v>
      </c>
      <c r="L5139" s="65">
        <v>612</v>
      </c>
      <c r="M5139" s="65" t="s">
        <v>506</v>
      </c>
    </row>
    <row r="5140" spans="1:13" ht="12.75" customHeight="1">
      <c r="A5140" s="65" t="str">
        <f>IF(ROW()=1,"KEY",IF(ISNA(VLOOKUP(B5140,車名対応マスタ!B:D,3,FALSE)),"",IF(VLOOKUP(B5140,車名対応マスタ!B:D,3,FALSE)="","",$D5140&amp;" "&amp;IF($G5140="9","J","O")&amp;" "&amp;$I5140&amp;" "&amp;IF($I5140&lt;=TEXT(★完成資料!$A$1,"yyyymm"),TEXT(★完成資料!$A$1,"yyyymm"),"999999")&amp; " " &amp; LEFT(F5140 &amp; "          ",10))))</f>
        <v xml:space="preserve">L O 202201 yyyy00 HV        </v>
      </c>
      <c r="B5140" s="68" t="s">
        <v>321</v>
      </c>
      <c r="C5140" s="68" t="s">
        <v>468</v>
      </c>
      <c r="D5140" s="68" t="s">
        <v>271</v>
      </c>
      <c r="E5140" s="68" t="s">
        <v>531</v>
      </c>
      <c r="F5140" s="68" t="s">
        <v>360</v>
      </c>
      <c r="G5140" s="68" t="s">
        <v>80</v>
      </c>
      <c r="H5140" s="68" t="s">
        <v>395</v>
      </c>
      <c r="I5140" s="68" t="s">
        <v>639</v>
      </c>
      <c r="J5140" s="65">
        <v>4</v>
      </c>
      <c r="K5140" s="65">
        <v>0</v>
      </c>
      <c r="L5140" s="65">
        <v>608</v>
      </c>
      <c r="M5140" s="65" t="s">
        <v>507</v>
      </c>
    </row>
    <row r="5141" spans="1:13" ht="12.75" customHeight="1">
      <c r="A5141" s="65" t="str">
        <f>IF(ROW()=1,"KEY",IF(ISNA(VLOOKUP(B5141,車名対応マスタ!B:D,3,FALSE)),"",IF(VLOOKUP(B5141,車名対応マスタ!B:D,3,FALSE)="","",$D5141&amp;" "&amp;IF($G5141="9","J","O")&amp;" "&amp;$I5141&amp;" "&amp;IF($I5141&lt;=TEXT(★完成資料!$A$1,"yyyymm"),TEXT(★完成資料!$A$1,"yyyymm"),"999999")&amp; " " &amp; LEFT(F5141 &amp; "          ",10))))</f>
        <v xml:space="preserve">L O 202202 yyyy00 HV        </v>
      </c>
      <c r="B5141" s="68" t="s">
        <v>321</v>
      </c>
      <c r="C5141" s="68" t="s">
        <v>468</v>
      </c>
      <c r="D5141" s="68" t="s">
        <v>271</v>
      </c>
      <c r="E5141" s="68" t="s">
        <v>531</v>
      </c>
      <c r="F5141" s="68" t="s">
        <v>360</v>
      </c>
      <c r="G5141" s="68" t="s">
        <v>80</v>
      </c>
      <c r="H5141" s="68" t="s">
        <v>395</v>
      </c>
      <c r="I5141" s="68" t="s">
        <v>640</v>
      </c>
      <c r="J5141" s="65">
        <v>2</v>
      </c>
      <c r="K5141" s="65">
        <v>0</v>
      </c>
      <c r="L5141" s="65">
        <v>608</v>
      </c>
      <c r="M5141" s="65" t="s">
        <v>507</v>
      </c>
    </row>
    <row r="5142" spans="1:13" ht="12.75" customHeight="1">
      <c r="A5142" s="65" t="str">
        <f>IF(ROW()=1,"KEY",IF(ISNA(VLOOKUP(B5142,車名対応マスタ!B:D,3,FALSE)),"",IF(VLOOKUP(B5142,車名対応マスタ!B:D,3,FALSE)="","",$D5142&amp;" "&amp;IF($G5142="9","J","O")&amp;" "&amp;$I5142&amp;" "&amp;IF($I5142&lt;=TEXT(★完成資料!$A$1,"yyyymm"),TEXT(★完成資料!$A$1,"yyyymm"),"999999")&amp; " " &amp; LEFT(F5142 &amp; "          ",10))))</f>
        <v xml:space="preserve">L O 202203 yyyy00 HV        </v>
      </c>
      <c r="B5142" s="68" t="s">
        <v>321</v>
      </c>
      <c r="C5142" s="68" t="s">
        <v>468</v>
      </c>
      <c r="D5142" s="68" t="s">
        <v>271</v>
      </c>
      <c r="E5142" s="68" t="s">
        <v>531</v>
      </c>
      <c r="F5142" s="68" t="s">
        <v>360</v>
      </c>
      <c r="G5142" s="68" t="s">
        <v>80</v>
      </c>
      <c r="H5142" s="68" t="s">
        <v>395</v>
      </c>
      <c r="I5142" s="68" t="s">
        <v>641</v>
      </c>
      <c r="J5142" s="65">
        <v>10</v>
      </c>
      <c r="K5142" s="65">
        <v>0</v>
      </c>
      <c r="L5142" s="65">
        <v>608</v>
      </c>
      <c r="M5142" s="65" t="s">
        <v>507</v>
      </c>
    </row>
    <row r="5143" spans="1:13" ht="12.75" customHeight="1">
      <c r="A5143" s="65" t="str">
        <f>IF(ROW()=1,"KEY",IF(ISNA(VLOOKUP(B5143,車名対応マスタ!B:D,3,FALSE)),"",IF(VLOOKUP(B5143,車名対応マスタ!B:D,3,FALSE)="","",$D5143&amp;" "&amp;IF($G5143="9","J","O")&amp;" "&amp;$I5143&amp;" "&amp;IF($I5143&lt;=TEXT(★完成資料!$A$1,"yyyymm"),TEXT(★完成資料!$A$1,"yyyymm"),"999999")&amp; " " &amp; LEFT(F5143 &amp; "          ",10))))</f>
        <v xml:space="preserve">L O 202204 yyyy00 HV        </v>
      </c>
      <c r="B5143" s="68" t="s">
        <v>321</v>
      </c>
      <c r="C5143" s="68" t="s">
        <v>468</v>
      </c>
      <c r="D5143" s="68" t="s">
        <v>271</v>
      </c>
      <c r="E5143" s="68" t="s">
        <v>531</v>
      </c>
      <c r="F5143" s="68" t="s">
        <v>360</v>
      </c>
      <c r="G5143" s="68" t="s">
        <v>80</v>
      </c>
      <c r="H5143" s="68" t="s">
        <v>395</v>
      </c>
      <c r="I5143" s="68" t="s">
        <v>642</v>
      </c>
      <c r="J5143" s="65">
        <v>4</v>
      </c>
      <c r="K5143" s="65">
        <v>2</v>
      </c>
      <c r="L5143" s="65">
        <v>608</v>
      </c>
      <c r="M5143" s="65" t="s">
        <v>507</v>
      </c>
    </row>
    <row r="5144" spans="1:13" ht="12.75" customHeight="1">
      <c r="A5144" s="65" t="str">
        <f>IF(ROW()=1,"KEY",IF(ISNA(VLOOKUP(B5144,車名対応マスタ!B:D,3,FALSE)),"",IF(VLOOKUP(B5144,車名対応マスタ!B:D,3,FALSE)="","",$D5144&amp;" "&amp;IF($G5144="9","J","O")&amp;" "&amp;$I5144&amp;" "&amp;IF($I5144&lt;=TEXT(★完成資料!$A$1,"yyyymm"),TEXT(★完成資料!$A$1,"yyyymm"),"999999")&amp; " " &amp; LEFT(F5144 &amp; "          ",10))))</f>
        <v xml:space="preserve">L O 202205 yyyy00 HV        </v>
      </c>
      <c r="B5144" s="68" t="s">
        <v>321</v>
      </c>
      <c r="C5144" s="68" t="s">
        <v>468</v>
      </c>
      <c r="D5144" s="68" t="s">
        <v>271</v>
      </c>
      <c r="E5144" s="68" t="s">
        <v>531</v>
      </c>
      <c r="F5144" s="68" t="s">
        <v>360</v>
      </c>
      <c r="G5144" s="68" t="s">
        <v>80</v>
      </c>
      <c r="H5144" s="68" t="s">
        <v>395</v>
      </c>
      <c r="I5144" s="68" t="s">
        <v>647</v>
      </c>
      <c r="J5144" s="65">
        <v>6</v>
      </c>
      <c r="K5144" s="65">
        <v>2</v>
      </c>
      <c r="L5144" s="65">
        <v>608</v>
      </c>
      <c r="M5144" s="65" t="s">
        <v>507</v>
      </c>
    </row>
    <row r="5145" spans="1:13" ht="12.75" customHeight="1">
      <c r="A5145" s="65" t="str">
        <f>IF(ROW()=1,"KEY",IF(ISNA(VLOOKUP(B5145,車名対応マスタ!B:D,3,FALSE)),"",IF(VLOOKUP(B5145,車名対応マスタ!B:D,3,FALSE)="","",$D5145&amp;" "&amp;IF($G5145="9","J","O")&amp;" "&amp;$I5145&amp;" "&amp;IF($I5145&lt;=TEXT(★完成資料!$A$1,"yyyymm"),TEXT(★完成資料!$A$1,"yyyymm"),"999999")&amp; " " &amp; LEFT(F5145 &amp; "          ",10))))</f>
        <v xml:space="preserve">L O 202206 yyyy00 HV        </v>
      </c>
      <c r="B5145" s="68" t="s">
        <v>321</v>
      </c>
      <c r="C5145" s="68" t="s">
        <v>468</v>
      </c>
      <c r="D5145" s="68" t="s">
        <v>271</v>
      </c>
      <c r="E5145" s="68" t="s">
        <v>531</v>
      </c>
      <c r="F5145" s="68" t="s">
        <v>360</v>
      </c>
      <c r="G5145" s="68" t="s">
        <v>80</v>
      </c>
      <c r="H5145" s="68" t="s">
        <v>395</v>
      </c>
      <c r="I5145" s="68" t="s">
        <v>652</v>
      </c>
      <c r="J5145" s="65">
        <v>6</v>
      </c>
      <c r="K5145" s="65">
        <v>2</v>
      </c>
      <c r="L5145" s="65">
        <v>608</v>
      </c>
      <c r="M5145" s="65" t="s">
        <v>507</v>
      </c>
    </row>
    <row r="5146" spans="1:13" ht="12.75" customHeight="1">
      <c r="A5146" s="65" t="str">
        <f>IF(ROW()=1,"KEY",IF(ISNA(VLOOKUP(B5146,車名対応マスタ!B:D,3,FALSE)),"",IF(VLOOKUP(B5146,車名対応マスタ!B:D,3,FALSE)="","",$D5146&amp;" "&amp;IF($G5146="9","J","O")&amp;" "&amp;$I5146&amp;" "&amp;IF($I5146&lt;=TEXT(★完成資料!$A$1,"yyyymm"),TEXT(★完成資料!$A$1,"yyyymm"),"999999")&amp; " " &amp; LEFT(F5146 &amp; "          ",10))))</f>
        <v xml:space="preserve">L O 202207 yyyy00 HV        </v>
      </c>
      <c r="B5146" s="68" t="s">
        <v>321</v>
      </c>
      <c r="C5146" s="68" t="s">
        <v>468</v>
      </c>
      <c r="D5146" s="68" t="s">
        <v>271</v>
      </c>
      <c r="E5146" s="68" t="s">
        <v>531</v>
      </c>
      <c r="F5146" s="68" t="s">
        <v>360</v>
      </c>
      <c r="G5146" s="68" t="s">
        <v>80</v>
      </c>
      <c r="H5146" s="68" t="s">
        <v>395</v>
      </c>
      <c r="I5146" s="68" t="s">
        <v>655</v>
      </c>
      <c r="J5146" s="65">
        <v>6</v>
      </c>
      <c r="K5146" s="65">
        <v>1</v>
      </c>
      <c r="L5146" s="65">
        <v>608</v>
      </c>
      <c r="M5146" s="65" t="s">
        <v>507</v>
      </c>
    </row>
    <row r="5147" spans="1:13" ht="12.75" customHeight="1">
      <c r="A5147" s="65" t="str">
        <f>IF(ROW()=1,"KEY",IF(ISNA(VLOOKUP(B5147,車名対応マスタ!B:D,3,FALSE)),"",IF(VLOOKUP(B5147,車名対応マスタ!B:D,3,FALSE)="","",$D5147&amp;" "&amp;IF($G5147="9","J","O")&amp;" "&amp;$I5147&amp;" "&amp;IF($I5147&lt;=TEXT(★完成資料!$A$1,"yyyymm"),TEXT(★完成資料!$A$1,"yyyymm"),"999999")&amp; " " &amp; LEFT(F5147 &amp; "          ",10))))</f>
        <v xml:space="preserve">L O 202208 yyyy00 HV        </v>
      </c>
      <c r="B5147" s="68" t="s">
        <v>321</v>
      </c>
      <c r="C5147" s="68" t="s">
        <v>468</v>
      </c>
      <c r="D5147" s="68" t="s">
        <v>271</v>
      </c>
      <c r="E5147" s="68" t="s">
        <v>531</v>
      </c>
      <c r="F5147" s="68" t="s">
        <v>360</v>
      </c>
      <c r="G5147" s="68" t="s">
        <v>80</v>
      </c>
      <c r="H5147" s="68" t="s">
        <v>395</v>
      </c>
      <c r="I5147" s="68" t="s">
        <v>656</v>
      </c>
      <c r="J5147" s="65">
        <v>4</v>
      </c>
      <c r="K5147" s="65">
        <v>2</v>
      </c>
      <c r="L5147" s="65">
        <v>608</v>
      </c>
      <c r="M5147" s="65" t="s">
        <v>507</v>
      </c>
    </row>
    <row r="5148" spans="1:13" ht="12.75" customHeight="1">
      <c r="A5148" s="65" t="str">
        <f>IF(ROW()=1,"KEY",IF(ISNA(VLOOKUP(B5148,車名対応マスタ!B:D,3,FALSE)),"",IF(VLOOKUP(B5148,車名対応マスタ!B:D,3,FALSE)="","",$D5148&amp;" "&amp;IF($G5148="9","J","O")&amp;" "&amp;$I5148&amp;" "&amp;IF($I5148&lt;=TEXT(★完成資料!$A$1,"yyyymm"),TEXT(★完成資料!$A$1,"yyyymm"),"999999")&amp; " " &amp; LEFT(F5148 &amp; "          ",10))))</f>
        <v xml:space="preserve">L O 202209 yyyy00 HV        </v>
      </c>
      <c r="B5148" s="68" t="s">
        <v>321</v>
      </c>
      <c r="C5148" s="68" t="s">
        <v>468</v>
      </c>
      <c r="D5148" s="68" t="s">
        <v>271</v>
      </c>
      <c r="E5148" s="68" t="s">
        <v>531</v>
      </c>
      <c r="F5148" s="68" t="s">
        <v>360</v>
      </c>
      <c r="G5148" s="68" t="s">
        <v>80</v>
      </c>
      <c r="H5148" s="68" t="s">
        <v>395</v>
      </c>
      <c r="I5148" s="68" t="s">
        <v>657</v>
      </c>
      <c r="J5148" s="65">
        <v>3</v>
      </c>
      <c r="K5148" s="65">
        <v>3</v>
      </c>
      <c r="L5148" s="65">
        <v>608</v>
      </c>
      <c r="M5148" s="65" t="s">
        <v>507</v>
      </c>
    </row>
    <row r="5149" spans="1:13" ht="12.75" customHeight="1">
      <c r="A5149" s="65" t="str">
        <f>IF(ROW()=1,"KEY",IF(ISNA(VLOOKUP(B5149,車名対応マスタ!B:D,3,FALSE)),"",IF(VLOOKUP(B5149,車名対応マスタ!B:D,3,FALSE)="","",$D5149&amp;" "&amp;IF($G5149="9","J","O")&amp;" "&amp;$I5149&amp;" "&amp;IF($I5149&lt;=TEXT(★完成資料!$A$1,"yyyymm"),TEXT(★完成資料!$A$1,"yyyymm"),"999999")&amp; " " &amp; LEFT(F5149 &amp; "          ",10))))</f>
        <v xml:space="preserve">L O 202210 yyyy00 HV        </v>
      </c>
      <c r="B5149" s="68" t="s">
        <v>321</v>
      </c>
      <c r="C5149" s="68" t="s">
        <v>468</v>
      </c>
      <c r="D5149" s="68" t="s">
        <v>271</v>
      </c>
      <c r="E5149" s="68" t="s">
        <v>531</v>
      </c>
      <c r="F5149" s="68" t="s">
        <v>360</v>
      </c>
      <c r="G5149" s="68" t="s">
        <v>80</v>
      </c>
      <c r="H5149" s="68" t="s">
        <v>395</v>
      </c>
      <c r="I5149" s="68" t="s">
        <v>663</v>
      </c>
      <c r="J5149" s="65">
        <v>3</v>
      </c>
      <c r="K5149" s="65">
        <v>6</v>
      </c>
      <c r="L5149" s="65">
        <v>608</v>
      </c>
      <c r="M5149" s="65" t="s">
        <v>507</v>
      </c>
    </row>
    <row r="5150" spans="1:13" ht="12.75" customHeight="1">
      <c r="A5150" s="65" t="str">
        <f>IF(ROW()=1,"KEY",IF(ISNA(VLOOKUP(B5150,車名対応マスタ!B:D,3,FALSE)),"",IF(VLOOKUP(B5150,車名対応マスタ!B:D,3,FALSE)="","",$D5150&amp;" "&amp;IF($G5150="9","J","O")&amp;" "&amp;$I5150&amp;" "&amp;IF($I5150&lt;=TEXT(★完成資料!$A$1,"yyyymm"),TEXT(★完成資料!$A$1,"yyyymm"),"999999")&amp; " " &amp; LEFT(F5150 &amp; "          ",10))))</f>
        <v xml:space="preserve">L O 202202 yyyy00 HV        </v>
      </c>
      <c r="B5150" s="68" t="s">
        <v>321</v>
      </c>
      <c r="C5150" s="68" t="s">
        <v>468</v>
      </c>
      <c r="D5150" s="68" t="s">
        <v>271</v>
      </c>
      <c r="E5150" s="68" t="s">
        <v>531</v>
      </c>
      <c r="F5150" s="68" t="s">
        <v>360</v>
      </c>
      <c r="G5150" s="68" t="s">
        <v>80</v>
      </c>
      <c r="H5150" s="68" t="s">
        <v>395</v>
      </c>
      <c r="I5150" s="68" t="s">
        <v>640</v>
      </c>
      <c r="J5150" s="65">
        <v>1</v>
      </c>
      <c r="K5150" s="65">
        <v>0</v>
      </c>
      <c r="L5150" s="65">
        <v>609</v>
      </c>
      <c r="M5150" s="65" t="s">
        <v>252</v>
      </c>
    </row>
    <row r="5151" spans="1:13" ht="12.75" customHeight="1">
      <c r="A5151" s="65" t="str">
        <f>IF(ROW()=1,"KEY",IF(ISNA(VLOOKUP(B5151,車名対応マスタ!B:D,3,FALSE)),"",IF(VLOOKUP(B5151,車名対応マスタ!B:D,3,FALSE)="","",$D5151&amp;" "&amp;IF($G5151="9","J","O")&amp;" "&amp;$I5151&amp;" "&amp;IF($I5151&lt;=TEXT(★完成資料!$A$1,"yyyymm"),TEXT(★完成資料!$A$1,"yyyymm"),"999999")&amp; " " &amp; LEFT(F5151 &amp; "          ",10))))</f>
        <v xml:space="preserve">L O 202203 yyyy00 HV        </v>
      </c>
      <c r="B5151" s="68" t="s">
        <v>321</v>
      </c>
      <c r="C5151" s="68" t="s">
        <v>468</v>
      </c>
      <c r="D5151" s="68" t="s">
        <v>271</v>
      </c>
      <c r="E5151" s="68" t="s">
        <v>531</v>
      </c>
      <c r="F5151" s="68" t="s">
        <v>360</v>
      </c>
      <c r="G5151" s="68" t="s">
        <v>80</v>
      </c>
      <c r="H5151" s="68" t="s">
        <v>395</v>
      </c>
      <c r="I5151" s="68" t="s">
        <v>641</v>
      </c>
      <c r="J5151" s="65">
        <v>1</v>
      </c>
      <c r="K5151" s="65">
        <v>1</v>
      </c>
      <c r="L5151" s="65">
        <v>609</v>
      </c>
      <c r="M5151" s="65" t="s">
        <v>252</v>
      </c>
    </row>
    <row r="5152" spans="1:13" ht="12.75" customHeight="1">
      <c r="A5152" s="65" t="str">
        <f>IF(ROW()=1,"KEY",IF(ISNA(VLOOKUP(B5152,車名対応マスタ!B:D,3,FALSE)),"",IF(VLOOKUP(B5152,車名対応マスタ!B:D,3,FALSE)="","",$D5152&amp;" "&amp;IF($G5152="9","J","O")&amp;" "&amp;$I5152&amp;" "&amp;IF($I5152&lt;=TEXT(★完成資料!$A$1,"yyyymm"),TEXT(★完成資料!$A$1,"yyyymm"),"999999")&amp; " " &amp; LEFT(F5152 &amp; "          ",10))))</f>
        <v xml:space="preserve">L O 202204 yyyy00 HV        </v>
      </c>
      <c r="B5152" s="68" t="s">
        <v>321</v>
      </c>
      <c r="C5152" s="68" t="s">
        <v>468</v>
      </c>
      <c r="D5152" s="68" t="s">
        <v>271</v>
      </c>
      <c r="E5152" s="68" t="s">
        <v>531</v>
      </c>
      <c r="F5152" s="68" t="s">
        <v>360</v>
      </c>
      <c r="G5152" s="68" t="s">
        <v>80</v>
      </c>
      <c r="H5152" s="68" t="s">
        <v>395</v>
      </c>
      <c r="I5152" s="68" t="s">
        <v>642</v>
      </c>
      <c r="J5152" s="65">
        <v>1</v>
      </c>
      <c r="K5152" s="65">
        <v>1</v>
      </c>
      <c r="L5152" s="65">
        <v>609</v>
      </c>
      <c r="M5152" s="65" t="s">
        <v>252</v>
      </c>
    </row>
    <row r="5153" spans="1:13" ht="12.75" customHeight="1">
      <c r="A5153" s="65" t="str">
        <f>IF(ROW()=1,"KEY",IF(ISNA(VLOOKUP(B5153,車名対応マスタ!B:D,3,FALSE)),"",IF(VLOOKUP(B5153,車名対応マスタ!B:D,3,FALSE)="","",$D5153&amp;" "&amp;IF($G5153="9","J","O")&amp;" "&amp;$I5153&amp;" "&amp;IF($I5153&lt;=TEXT(★完成資料!$A$1,"yyyymm"),TEXT(★完成資料!$A$1,"yyyymm"),"999999")&amp; " " &amp; LEFT(F5153 &amp; "          ",10))))</f>
        <v xml:space="preserve">L O 202207 yyyy00 HV        </v>
      </c>
      <c r="B5153" s="68" t="s">
        <v>321</v>
      </c>
      <c r="C5153" s="68" t="s">
        <v>468</v>
      </c>
      <c r="D5153" s="68" t="s">
        <v>271</v>
      </c>
      <c r="E5153" s="68" t="s">
        <v>531</v>
      </c>
      <c r="F5153" s="68" t="s">
        <v>360</v>
      </c>
      <c r="G5153" s="68" t="s">
        <v>80</v>
      </c>
      <c r="H5153" s="68" t="s">
        <v>395</v>
      </c>
      <c r="I5153" s="68" t="s">
        <v>655</v>
      </c>
      <c r="J5153" s="65">
        <v>1</v>
      </c>
      <c r="K5153" s="65">
        <v>0</v>
      </c>
      <c r="L5153" s="65">
        <v>609</v>
      </c>
      <c r="M5153" s="65" t="s">
        <v>252</v>
      </c>
    </row>
    <row r="5154" spans="1:13" ht="12.75" customHeight="1">
      <c r="A5154" s="65" t="str">
        <f>IF(ROW()=1,"KEY",IF(ISNA(VLOOKUP(B5154,車名対応マスタ!B:D,3,FALSE)),"",IF(VLOOKUP(B5154,車名対応マスタ!B:D,3,FALSE)="","",$D5154&amp;" "&amp;IF($G5154="9","J","O")&amp;" "&amp;$I5154&amp;" "&amp;IF($I5154&lt;=TEXT(★完成資料!$A$1,"yyyymm"),TEXT(★完成資料!$A$1,"yyyymm"),"999999")&amp; " " &amp; LEFT(F5154 &amp; "          ",10))))</f>
        <v xml:space="preserve">L O 202208 yyyy00 HV        </v>
      </c>
      <c r="B5154" s="68" t="s">
        <v>321</v>
      </c>
      <c r="C5154" s="68" t="s">
        <v>468</v>
      </c>
      <c r="D5154" s="68" t="s">
        <v>271</v>
      </c>
      <c r="E5154" s="68" t="s">
        <v>531</v>
      </c>
      <c r="F5154" s="68" t="s">
        <v>360</v>
      </c>
      <c r="G5154" s="68" t="s">
        <v>80</v>
      </c>
      <c r="H5154" s="68" t="s">
        <v>395</v>
      </c>
      <c r="I5154" s="68" t="s">
        <v>656</v>
      </c>
      <c r="J5154" s="65">
        <v>3</v>
      </c>
      <c r="K5154" s="65">
        <v>2</v>
      </c>
      <c r="L5154" s="65">
        <v>609</v>
      </c>
      <c r="M5154" s="65" t="s">
        <v>252</v>
      </c>
    </row>
    <row r="5155" spans="1:13" ht="12.75" customHeight="1">
      <c r="A5155" s="65" t="str">
        <f>IF(ROW()=1,"KEY",IF(ISNA(VLOOKUP(B5155,車名対応マスタ!B:D,3,FALSE)),"",IF(VLOOKUP(B5155,車名対応マスタ!B:D,3,FALSE)="","",$D5155&amp;" "&amp;IF($G5155="9","J","O")&amp;" "&amp;$I5155&amp;" "&amp;IF($I5155&lt;=TEXT(★完成資料!$A$1,"yyyymm"),TEXT(★完成資料!$A$1,"yyyymm"),"999999")&amp; " " &amp; LEFT(F5155 &amp; "          ",10))))</f>
        <v xml:space="preserve">L O 202209 yyyy00 HV        </v>
      </c>
      <c r="B5155" s="68" t="s">
        <v>321</v>
      </c>
      <c r="C5155" s="68" t="s">
        <v>468</v>
      </c>
      <c r="D5155" s="68" t="s">
        <v>271</v>
      </c>
      <c r="E5155" s="68" t="s">
        <v>531</v>
      </c>
      <c r="F5155" s="68" t="s">
        <v>360</v>
      </c>
      <c r="G5155" s="68" t="s">
        <v>80</v>
      </c>
      <c r="H5155" s="68" t="s">
        <v>395</v>
      </c>
      <c r="I5155" s="68" t="s">
        <v>657</v>
      </c>
      <c r="J5155" s="65">
        <v>2</v>
      </c>
      <c r="K5155" s="65">
        <v>0</v>
      </c>
      <c r="L5155" s="65">
        <v>609</v>
      </c>
      <c r="M5155" s="65" t="s">
        <v>252</v>
      </c>
    </row>
    <row r="5156" spans="1:13" ht="12.75" customHeight="1">
      <c r="A5156" s="65" t="str">
        <f>IF(ROW()=1,"KEY",IF(ISNA(VLOOKUP(B5156,車名対応マスタ!B:D,3,FALSE)),"",IF(VLOOKUP(B5156,車名対応マスタ!B:D,3,FALSE)="","",$D5156&amp;" "&amp;IF($G5156="9","J","O")&amp;" "&amp;$I5156&amp;" "&amp;IF($I5156&lt;=TEXT(★完成資料!$A$1,"yyyymm"),TEXT(★完成資料!$A$1,"yyyymm"),"999999")&amp; " " &amp; LEFT(F5156 &amp; "          ",10))))</f>
        <v xml:space="preserve">L O 202210 yyyy00 HV        </v>
      </c>
      <c r="B5156" s="68" t="s">
        <v>321</v>
      </c>
      <c r="C5156" s="68" t="s">
        <v>468</v>
      </c>
      <c r="D5156" s="68" t="s">
        <v>271</v>
      </c>
      <c r="E5156" s="68" t="s">
        <v>531</v>
      </c>
      <c r="F5156" s="68" t="s">
        <v>360</v>
      </c>
      <c r="G5156" s="68" t="s">
        <v>80</v>
      </c>
      <c r="H5156" s="68" t="s">
        <v>395</v>
      </c>
      <c r="I5156" s="68" t="s">
        <v>663</v>
      </c>
      <c r="J5156" s="65">
        <v>3</v>
      </c>
      <c r="K5156" s="65">
        <v>0</v>
      </c>
      <c r="L5156" s="65">
        <v>609</v>
      </c>
      <c r="M5156" s="65" t="s">
        <v>252</v>
      </c>
    </row>
    <row r="5157" spans="1:13" ht="12.75" customHeight="1">
      <c r="A5157" s="65" t="str">
        <f>IF(ROW()=1,"KEY",IF(ISNA(VLOOKUP(B5157,車名対応マスタ!B:D,3,FALSE)),"",IF(VLOOKUP(B5157,車名対応マスタ!B:D,3,FALSE)="","",$D5157&amp;" "&amp;IF($G5157="9","J","O")&amp;" "&amp;$I5157&amp;" "&amp;IF($I5157&lt;=TEXT(★完成資料!$A$1,"yyyymm"),TEXT(★完成資料!$A$1,"yyyymm"),"999999")&amp; " " &amp; LEFT(F5157 &amp; "          ",10))))</f>
        <v xml:space="preserve">L O 202206 yyyy00 HV        </v>
      </c>
      <c r="B5157" s="68" t="s">
        <v>321</v>
      </c>
      <c r="C5157" s="68" t="s">
        <v>468</v>
      </c>
      <c r="D5157" s="68" t="s">
        <v>271</v>
      </c>
      <c r="E5157" s="68" t="s">
        <v>531</v>
      </c>
      <c r="F5157" s="68" t="s">
        <v>360</v>
      </c>
      <c r="G5157" s="68" t="s">
        <v>80</v>
      </c>
      <c r="H5157" s="68" t="s">
        <v>395</v>
      </c>
      <c r="I5157" s="68" t="s">
        <v>652</v>
      </c>
      <c r="J5157" s="65">
        <v>4</v>
      </c>
      <c r="K5157" s="65">
        <v>0</v>
      </c>
      <c r="L5157" s="65">
        <v>606</v>
      </c>
      <c r="M5157" s="65" t="s">
        <v>508</v>
      </c>
    </row>
    <row r="5158" spans="1:13" ht="12.75" customHeight="1">
      <c r="A5158" s="65" t="str">
        <f>IF(ROW()=1,"KEY",IF(ISNA(VLOOKUP(B5158,車名対応マスタ!B:D,3,FALSE)),"",IF(VLOOKUP(B5158,車名対応マスタ!B:D,3,FALSE)="","",$D5158&amp;" "&amp;IF($G5158="9","J","O")&amp;" "&amp;$I5158&amp;" "&amp;IF($I5158&lt;=TEXT(★完成資料!$A$1,"yyyymm"),TEXT(★完成資料!$A$1,"yyyymm"),"999999")&amp; " " &amp; LEFT(F5158 &amp; "          ",10))))</f>
        <v xml:space="preserve">L O 202207 yyyy00 HV        </v>
      </c>
      <c r="B5158" s="68" t="s">
        <v>321</v>
      </c>
      <c r="C5158" s="68" t="s">
        <v>468</v>
      </c>
      <c r="D5158" s="68" t="s">
        <v>271</v>
      </c>
      <c r="E5158" s="68" t="s">
        <v>531</v>
      </c>
      <c r="F5158" s="68" t="s">
        <v>360</v>
      </c>
      <c r="G5158" s="68" t="s">
        <v>80</v>
      </c>
      <c r="H5158" s="68" t="s">
        <v>395</v>
      </c>
      <c r="I5158" s="68" t="s">
        <v>655</v>
      </c>
      <c r="J5158" s="65">
        <v>2</v>
      </c>
      <c r="K5158" s="65">
        <v>0</v>
      </c>
      <c r="L5158" s="65">
        <v>606</v>
      </c>
      <c r="M5158" s="65" t="s">
        <v>508</v>
      </c>
    </row>
    <row r="5159" spans="1:13" ht="12.75" customHeight="1">
      <c r="A5159" s="65" t="str">
        <f>IF(ROW()=1,"KEY",IF(ISNA(VLOOKUP(B5159,車名対応マスタ!B:D,3,FALSE)),"",IF(VLOOKUP(B5159,車名対応マスタ!B:D,3,FALSE)="","",$D5159&amp;" "&amp;IF($G5159="9","J","O")&amp;" "&amp;$I5159&amp;" "&amp;IF($I5159&lt;=TEXT(★完成資料!$A$1,"yyyymm"),TEXT(★完成資料!$A$1,"yyyymm"),"999999")&amp; " " &amp; LEFT(F5159 &amp; "          ",10))))</f>
        <v xml:space="preserve">L O 202208 yyyy00 HV        </v>
      </c>
      <c r="B5159" s="68" t="s">
        <v>321</v>
      </c>
      <c r="C5159" s="68" t="s">
        <v>468</v>
      </c>
      <c r="D5159" s="68" t="s">
        <v>271</v>
      </c>
      <c r="E5159" s="68" t="s">
        <v>531</v>
      </c>
      <c r="F5159" s="68" t="s">
        <v>360</v>
      </c>
      <c r="G5159" s="68" t="s">
        <v>80</v>
      </c>
      <c r="H5159" s="68" t="s">
        <v>395</v>
      </c>
      <c r="I5159" s="68" t="s">
        <v>656</v>
      </c>
      <c r="J5159" s="65">
        <v>1</v>
      </c>
      <c r="K5159" s="65">
        <v>0</v>
      </c>
      <c r="L5159" s="65">
        <v>606</v>
      </c>
      <c r="M5159" s="65" t="s">
        <v>508</v>
      </c>
    </row>
    <row r="5160" spans="1:13" ht="12.75" customHeight="1">
      <c r="A5160" s="65" t="str">
        <f>IF(ROW()=1,"KEY",IF(ISNA(VLOOKUP(B5160,車名対応マスタ!B:D,3,FALSE)),"",IF(VLOOKUP(B5160,車名対応マスタ!B:D,3,FALSE)="","",$D5160&amp;" "&amp;IF($G5160="9","J","O")&amp;" "&amp;$I5160&amp;" "&amp;IF($I5160&lt;=TEXT(★完成資料!$A$1,"yyyymm"),TEXT(★完成資料!$A$1,"yyyymm"),"999999")&amp; " " &amp; LEFT(F5160 &amp; "          ",10))))</f>
        <v xml:space="preserve">L O 202209 yyyy00 HV        </v>
      </c>
      <c r="B5160" s="68" t="s">
        <v>321</v>
      </c>
      <c r="C5160" s="68" t="s">
        <v>468</v>
      </c>
      <c r="D5160" s="68" t="s">
        <v>271</v>
      </c>
      <c r="E5160" s="68" t="s">
        <v>531</v>
      </c>
      <c r="F5160" s="68" t="s">
        <v>360</v>
      </c>
      <c r="G5160" s="68" t="s">
        <v>80</v>
      </c>
      <c r="H5160" s="68" t="s">
        <v>395</v>
      </c>
      <c r="I5160" s="68" t="s">
        <v>657</v>
      </c>
      <c r="J5160" s="65">
        <v>8</v>
      </c>
      <c r="K5160" s="65">
        <v>0</v>
      </c>
      <c r="L5160" s="65">
        <v>606</v>
      </c>
      <c r="M5160" s="65" t="s">
        <v>508</v>
      </c>
    </row>
    <row r="5161" spans="1:13" ht="12.75" customHeight="1">
      <c r="A5161" s="65" t="str">
        <f>IF(ROW()=1,"KEY",IF(ISNA(VLOOKUP(B5161,車名対応マスタ!B:D,3,FALSE)),"",IF(VLOOKUP(B5161,車名対応マスタ!B:D,3,FALSE)="","",$D5161&amp;" "&amp;IF($G5161="9","J","O")&amp;" "&amp;$I5161&amp;" "&amp;IF($I5161&lt;=TEXT(★完成資料!$A$1,"yyyymm"),TEXT(★完成資料!$A$1,"yyyymm"),"999999")&amp; " " &amp; LEFT(F5161 &amp; "          ",10))))</f>
        <v xml:space="preserve">L O 202210 yyyy00 HV        </v>
      </c>
      <c r="B5161" s="68" t="s">
        <v>321</v>
      </c>
      <c r="C5161" s="68" t="s">
        <v>468</v>
      </c>
      <c r="D5161" s="68" t="s">
        <v>271</v>
      </c>
      <c r="E5161" s="68" t="s">
        <v>531</v>
      </c>
      <c r="F5161" s="68" t="s">
        <v>360</v>
      </c>
      <c r="G5161" s="68" t="s">
        <v>80</v>
      </c>
      <c r="H5161" s="68" t="s">
        <v>395</v>
      </c>
      <c r="I5161" s="68" t="s">
        <v>663</v>
      </c>
      <c r="J5161" s="65">
        <v>3</v>
      </c>
      <c r="K5161" s="65">
        <v>0</v>
      </c>
      <c r="L5161" s="65">
        <v>606</v>
      </c>
      <c r="M5161" s="65" t="s">
        <v>508</v>
      </c>
    </row>
    <row r="5162" spans="1:13" ht="12.75" customHeight="1">
      <c r="A5162" s="65" t="str">
        <f>IF(ROW()=1,"KEY",IF(ISNA(VLOOKUP(B5162,車名対応マスタ!B:D,3,FALSE)),"",IF(VLOOKUP(B5162,車名対応マスタ!B:D,3,FALSE)="","",$D5162&amp;" "&amp;IF($G5162="9","J","O")&amp;" "&amp;$I5162&amp;" "&amp;IF($I5162&lt;=TEXT(★完成資料!$A$1,"yyyymm"),TEXT(★完成資料!$A$1,"yyyymm"),"999999")&amp; " " &amp; LEFT(F5162 &amp; "          ",10))))</f>
        <v xml:space="preserve">L O 202201 yyyy00 HV        </v>
      </c>
      <c r="B5162" s="68" t="s">
        <v>321</v>
      </c>
      <c r="C5162" s="68" t="s">
        <v>468</v>
      </c>
      <c r="D5162" s="68" t="s">
        <v>271</v>
      </c>
      <c r="E5162" s="68" t="s">
        <v>531</v>
      </c>
      <c r="F5162" s="68" t="s">
        <v>360</v>
      </c>
      <c r="G5162" s="68" t="s">
        <v>80</v>
      </c>
      <c r="H5162" s="68" t="s">
        <v>395</v>
      </c>
      <c r="I5162" s="68" t="s">
        <v>639</v>
      </c>
      <c r="J5162" s="65">
        <v>1</v>
      </c>
      <c r="K5162" s="65">
        <v>0</v>
      </c>
      <c r="L5162" s="65">
        <v>448</v>
      </c>
      <c r="M5162" s="65" t="s">
        <v>400</v>
      </c>
    </row>
    <row r="5163" spans="1:13" ht="12.75" customHeight="1">
      <c r="A5163" s="65" t="str">
        <f>IF(ROW()=1,"KEY",IF(ISNA(VLOOKUP(B5163,車名対応マスタ!B:D,3,FALSE)),"",IF(VLOOKUP(B5163,車名対応マスタ!B:D,3,FALSE)="","",$D5163&amp;" "&amp;IF($G5163="9","J","O")&amp;" "&amp;$I5163&amp;" "&amp;IF($I5163&lt;=TEXT(★完成資料!$A$1,"yyyymm"),TEXT(★完成資料!$A$1,"yyyymm"),"999999")&amp; " " &amp; LEFT(F5163 &amp; "          ",10))))</f>
        <v xml:space="preserve">L O 202202 yyyy00 HV        </v>
      </c>
      <c r="B5163" s="68" t="s">
        <v>321</v>
      </c>
      <c r="C5163" s="68" t="s">
        <v>468</v>
      </c>
      <c r="D5163" s="68" t="s">
        <v>271</v>
      </c>
      <c r="E5163" s="68" t="s">
        <v>531</v>
      </c>
      <c r="F5163" s="68" t="s">
        <v>360</v>
      </c>
      <c r="G5163" s="68" t="s">
        <v>80</v>
      </c>
      <c r="H5163" s="68" t="s">
        <v>395</v>
      </c>
      <c r="I5163" s="68" t="s">
        <v>640</v>
      </c>
      <c r="J5163" s="65">
        <v>0</v>
      </c>
      <c r="K5163" s="65">
        <v>1</v>
      </c>
      <c r="L5163" s="65">
        <v>448</v>
      </c>
      <c r="M5163" s="65" t="s">
        <v>400</v>
      </c>
    </row>
    <row r="5164" spans="1:13" ht="12.75" customHeight="1">
      <c r="A5164" s="65" t="str">
        <f>IF(ROW()=1,"KEY",IF(ISNA(VLOOKUP(B5164,車名対応マスタ!B:D,3,FALSE)),"",IF(VLOOKUP(B5164,車名対応マスタ!B:D,3,FALSE)="","",$D5164&amp;" "&amp;IF($G5164="9","J","O")&amp;" "&amp;$I5164&amp;" "&amp;IF($I5164&lt;=TEXT(★完成資料!$A$1,"yyyymm"),TEXT(★完成資料!$A$1,"yyyymm"),"999999")&amp; " " &amp; LEFT(F5164 &amp; "          ",10))))</f>
        <v xml:space="preserve">L O 202203 yyyy00 HV        </v>
      </c>
      <c r="B5164" s="68" t="s">
        <v>321</v>
      </c>
      <c r="C5164" s="68" t="s">
        <v>468</v>
      </c>
      <c r="D5164" s="68" t="s">
        <v>271</v>
      </c>
      <c r="E5164" s="68" t="s">
        <v>531</v>
      </c>
      <c r="F5164" s="68" t="s">
        <v>360</v>
      </c>
      <c r="G5164" s="68" t="s">
        <v>80</v>
      </c>
      <c r="H5164" s="68" t="s">
        <v>395</v>
      </c>
      <c r="I5164" s="68" t="s">
        <v>641</v>
      </c>
      <c r="J5164" s="65">
        <v>1</v>
      </c>
      <c r="L5164" s="65">
        <v>448</v>
      </c>
      <c r="M5164" s="65" t="s">
        <v>400</v>
      </c>
    </row>
    <row r="5165" spans="1:13" ht="12.75" customHeight="1">
      <c r="A5165" s="65" t="str">
        <f>IF(ROW()=1,"KEY",IF(ISNA(VLOOKUP(B5165,車名対応マスタ!B:D,3,FALSE)),"",IF(VLOOKUP(B5165,車名対応マスタ!B:D,3,FALSE)="","",$D5165&amp;" "&amp;IF($G5165="9","J","O")&amp;" "&amp;$I5165&amp;" "&amp;IF($I5165&lt;=TEXT(★完成資料!$A$1,"yyyymm"),TEXT(★完成資料!$A$1,"yyyymm"),"999999")&amp; " " &amp; LEFT(F5165 &amp; "          ",10))))</f>
        <v xml:space="preserve">L O 202204 yyyy00 HV        </v>
      </c>
      <c r="B5165" s="68" t="s">
        <v>321</v>
      </c>
      <c r="C5165" s="68" t="s">
        <v>468</v>
      </c>
      <c r="D5165" s="68" t="s">
        <v>271</v>
      </c>
      <c r="E5165" s="68" t="s">
        <v>531</v>
      </c>
      <c r="F5165" s="68" t="s">
        <v>360</v>
      </c>
      <c r="G5165" s="68" t="s">
        <v>80</v>
      </c>
      <c r="H5165" s="68" t="s">
        <v>395</v>
      </c>
      <c r="I5165" s="68" t="s">
        <v>642</v>
      </c>
      <c r="J5165" s="65">
        <v>4</v>
      </c>
      <c r="K5165" s="65">
        <v>3</v>
      </c>
      <c r="L5165" s="65">
        <v>448</v>
      </c>
      <c r="M5165" s="65" t="s">
        <v>400</v>
      </c>
    </row>
    <row r="5166" spans="1:13" ht="12.75" customHeight="1">
      <c r="A5166" s="65" t="str">
        <f>IF(ROW()=1,"KEY",IF(ISNA(VLOOKUP(B5166,車名対応マスタ!B:D,3,FALSE)),"",IF(VLOOKUP(B5166,車名対応マスタ!B:D,3,FALSE)="","",$D5166&amp;" "&amp;IF($G5166="9","J","O")&amp;" "&amp;$I5166&amp;" "&amp;IF($I5166&lt;=TEXT(★完成資料!$A$1,"yyyymm"),TEXT(★完成資料!$A$1,"yyyymm"),"999999")&amp; " " &amp; LEFT(F5166 &amp; "          ",10))))</f>
        <v xml:space="preserve">L O 202205 yyyy00 HV        </v>
      </c>
      <c r="B5166" s="68" t="s">
        <v>321</v>
      </c>
      <c r="C5166" s="68" t="s">
        <v>468</v>
      </c>
      <c r="D5166" s="68" t="s">
        <v>271</v>
      </c>
      <c r="E5166" s="68" t="s">
        <v>531</v>
      </c>
      <c r="F5166" s="68" t="s">
        <v>360</v>
      </c>
      <c r="G5166" s="68" t="s">
        <v>80</v>
      </c>
      <c r="H5166" s="68" t="s">
        <v>395</v>
      </c>
      <c r="I5166" s="68" t="s">
        <v>647</v>
      </c>
      <c r="J5166" s="65">
        <v>5</v>
      </c>
      <c r="K5166" s="65">
        <v>2</v>
      </c>
      <c r="L5166" s="65">
        <v>448</v>
      </c>
      <c r="M5166" s="65" t="s">
        <v>400</v>
      </c>
    </row>
    <row r="5167" spans="1:13" ht="12.75" customHeight="1">
      <c r="A5167" s="65" t="str">
        <f>IF(ROW()=1,"KEY",IF(ISNA(VLOOKUP(B5167,車名対応マスタ!B:D,3,FALSE)),"",IF(VLOOKUP(B5167,車名対応マスタ!B:D,3,FALSE)="","",$D5167&amp;" "&amp;IF($G5167="9","J","O")&amp;" "&amp;$I5167&amp;" "&amp;IF($I5167&lt;=TEXT(★完成資料!$A$1,"yyyymm"),TEXT(★完成資料!$A$1,"yyyymm"),"999999")&amp; " " &amp; LEFT(F5167 &amp; "          ",10))))</f>
        <v xml:space="preserve">L O 202206 yyyy00 HV        </v>
      </c>
      <c r="B5167" s="68" t="s">
        <v>321</v>
      </c>
      <c r="C5167" s="68" t="s">
        <v>468</v>
      </c>
      <c r="D5167" s="68" t="s">
        <v>271</v>
      </c>
      <c r="E5167" s="68" t="s">
        <v>531</v>
      </c>
      <c r="F5167" s="68" t="s">
        <v>360</v>
      </c>
      <c r="G5167" s="68" t="s">
        <v>80</v>
      </c>
      <c r="H5167" s="68" t="s">
        <v>395</v>
      </c>
      <c r="I5167" s="68" t="s">
        <v>652</v>
      </c>
      <c r="J5167" s="65">
        <v>3</v>
      </c>
      <c r="L5167" s="65">
        <v>448</v>
      </c>
      <c r="M5167" s="65" t="s">
        <v>400</v>
      </c>
    </row>
    <row r="5168" spans="1:13" ht="12.75" customHeight="1">
      <c r="A5168" s="65" t="str">
        <f>IF(ROW()=1,"KEY",IF(ISNA(VLOOKUP(B5168,車名対応マスタ!B:D,3,FALSE)),"",IF(VLOOKUP(B5168,車名対応マスタ!B:D,3,FALSE)="","",$D5168&amp;" "&amp;IF($G5168="9","J","O")&amp;" "&amp;$I5168&amp;" "&amp;IF($I5168&lt;=TEXT(★完成資料!$A$1,"yyyymm"),TEXT(★完成資料!$A$1,"yyyymm"),"999999")&amp; " " &amp; LEFT(F5168 &amp; "          ",10))))</f>
        <v xml:space="preserve">L O 202208 yyyy00 HV        </v>
      </c>
      <c r="B5168" s="68" t="s">
        <v>321</v>
      </c>
      <c r="C5168" s="68" t="s">
        <v>468</v>
      </c>
      <c r="D5168" s="68" t="s">
        <v>271</v>
      </c>
      <c r="E5168" s="68" t="s">
        <v>531</v>
      </c>
      <c r="F5168" s="68" t="s">
        <v>360</v>
      </c>
      <c r="G5168" s="68" t="s">
        <v>80</v>
      </c>
      <c r="H5168" s="68" t="s">
        <v>395</v>
      </c>
      <c r="I5168" s="68" t="s">
        <v>656</v>
      </c>
      <c r="J5168" s="65">
        <v>2</v>
      </c>
      <c r="K5168" s="65">
        <v>1</v>
      </c>
      <c r="L5168" s="65">
        <v>448</v>
      </c>
      <c r="M5168" s="65" t="s">
        <v>400</v>
      </c>
    </row>
    <row r="5169" spans="1:13" ht="12.75" customHeight="1">
      <c r="A5169" s="65" t="str">
        <f>IF(ROW()=1,"KEY",IF(ISNA(VLOOKUP(B5169,車名対応マスタ!B:D,3,FALSE)),"",IF(VLOOKUP(B5169,車名対応マスタ!B:D,3,FALSE)="","",$D5169&amp;" "&amp;IF($G5169="9","J","O")&amp;" "&amp;$I5169&amp;" "&amp;IF($I5169&lt;=TEXT(★完成資料!$A$1,"yyyymm"),TEXT(★完成資料!$A$1,"yyyymm"),"999999")&amp; " " &amp; LEFT(F5169 &amp; "          ",10))))</f>
        <v xml:space="preserve">L O 202209 yyyy00 HV        </v>
      </c>
      <c r="B5169" s="68" t="s">
        <v>321</v>
      </c>
      <c r="C5169" s="68" t="s">
        <v>468</v>
      </c>
      <c r="D5169" s="68" t="s">
        <v>271</v>
      </c>
      <c r="E5169" s="68" t="s">
        <v>531</v>
      </c>
      <c r="F5169" s="68" t="s">
        <v>360</v>
      </c>
      <c r="G5169" s="68" t="s">
        <v>80</v>
      </c>
      <c r="H5169" s="68" t="s">
        <v>395</v>
      </c>
      <c r="I5169" s="68" t="s">
        <v>657</v>
      </c>
      <c r="J5169" s="65">
        <v>2</v>
      </c>
      <c r="K5169" s="65">
        <v>2</v>
      </c>
      <c r="L5169" s="65">
        <v>448</v>
      </c>
      <c r="M5169" s="65" t="s">
        <v>400</v>
      </c>
    </row>
    <row r="5170" spans="1:13" ht="12.75" customHeight="1">
      <c r="A5170" s="65" t="str">
        <f>IF(ROW()=1,"KEY",IF(ISNA(VLOOKUP(B5170,車名対応マスタ!B:D,3,FALSE)),"",IF(VLOOKUP(B5170,車名対応マスタ!B:D,3,FALSE)="","",$D5170&amp;" "&amp;IF($G5170="9","J","O")&amp;" "&amp;$I5170&amp;" "&amp;IF($I5170&lt;=TEXT(★完成資料!$A$1,"yyyymm"),TEXT(★完成資料!$A$1,"yyyymm"),"999999")&amp; " " &amp; LEFT(F5170 &amp; "          ",10))))</f>
        <v xml:space="preserve">L O 202210 yyyy00 HV        </v>
      </c>
      <c r="B5170" s="68" t="s">
        <v>321</v>
      </c>
      <c r="C5170" s="68" t="s">
        <v>468</v>
      </c>
      <c r="D5170" s="68" t="s">
        <v>271</v>
      </c>
      <c r="E5170" s="68" t="s">
        <v>531</v>
      </c>
      <c r="F5170" s="68" t="s">
        <v>360</v>
      </c>
      <c r="G5170" s="68" t="s">
        <v>80</v>
      </c>
      <c r="H5170" s="68" t="s">
        <v>395</v>
      </c>
      <c r="I5170" s="68" t="s">
        <v>663</v>
      </c>
      <c r="J5170" s="65">
        <v>1</v>
      </c>
      <c r="K5170" s="65">
        <v>0</v>
      </c>
      <c r="L5170" s="65">
        <v>448</v>
      </c>
      <c r="M5170" s="65" t="s">
        <v>400</v>
      </c>
    </row>
    <row r="5171" spans="1:13" ht="12.75" customHeight="1">
      <c r="A5171" s="65" t="str">
        <f>IF(ROW()=1,"KEY",IF(ISNA(VLOOKUP(B5171,車名対応マスタ!B:D,3,FALSE)),"",IF(VLOOKUP(B5171,車名対応マスタ!B:D,3,FALSE)="","",$D5171&amp;" "&amp;IF($G5171="9","J","O")&amp;" "&amp;$I5171&amp;" "&amp;IF($I5171&lt;=TEXT(★完成資料!$A$1,"yyyymm"),TEXT(★完成資料!$A$1,"yyyymm"),"999999")&amp; " " &amp; LEFT(F5171 &amp; "          ",10))))</f>
        <v xml:space="preserve">L O 202201 yyyy00 HV        </v>
      </c>
      <c r="B5171" s="68" t="s">
        <v>321</v>
      </c>
      <c r="C5171" s="68" t="s">
        <v>468</v>
      </c>
      <c r="D5171" s="68" t="s">
        <v>271</v>
      </c>
      <c r="E5171" s="68" t="s">
        <v>531</v>
      </c>
      <c r="F5171" s="68" t="s">
        <v>360</v>
      </c>
      <c r="G5171" s="68" t="s">
        <v>80</v>
      </c>
      <c r="H5171" s="68" t="s">
        <v>395</v>
      </c>
      <c r="I5171" s="68" t="s">
        <v>639</v>
      </c>
      <c r="J5171" s="65">
        <v>31</v>
      </c>
      <c r="K5171" s="65">
        <v>20</v>
      </c>
      <c r="L5171" s="65">
        <v>607</v>
      </c>
      <c r="M5171" s="65" t="s">
        <v>401</v>
      </c>
    </row>
    <row r="5172" spans="1:13" ht="12.75" customHeight="1">
      <c r="A5172" s="65" t="str">
        <f>IF(ROW()=1,"KEY",IF(ISNA(VLOOKUP(B5172,車名対応マスタ!B:D,3,FALSE)),"",IF(VLOOKUP(B5172,車名対応マスタ!B:D,3,FALSE)="","",$D5172&amp;" "&amp;IF($G5172="9","J","O")&amp;" "&amp;$I5172&amp;" "&amp;IF($I5172&lt;=TEXT(★完成資料!$A$1,"yyyymm"),TEXT(★完成資料!$A$1,"yyyymm"),"999999")&amp; " " &amp; LEFT(F5172 &amp; "          ",10))))</f>
        <v xml:space="preserve">L O 202202 yyyy00 HV        </v>
      </c>
      <c r="B5172" s="68" t="s">
        <v>321</v>
      </c>
      <c r="C5172" s="68" t="s">
        <v>468</v>
      </c>
      <c r="D5172" s="68" t="s">
        <v>271</v>
      </c>
      <c r="E5172" s="68" t="s">
        <v>531</v>
      </c>
      <c r="F5172" s="68" t="s">
        <v>360</v>
      </c>
      <c r="G5172" s="68" t="s">
        <v>80</v>
      </c>
      <c r="H5172" s="68" t="s">
        <v>395</v>
      </c>
      <c r="I5172" s="68" t="s">
        <v>640</v>
      </c>
      <c r="J5172" s="65">
        <v>19</v>
      </c>
      <c r="K5172" s="65">
        <v>20</v>
      </c>
      <c r="L5172" s="65">
        <v>607</v>
      </c>
      <c r="M5172" s="65" t="s">
        <v>401</v>
      </c>
    </row>
    <row r="5173" spans="1:13" ht="12.75" customHeight="1">
      <c r="A5173" s="65" t="str">
        <f>IF(ROW()=1,"KEY",IF(ISNA(VLOOKUP(B5173,車名対応マスタ!B:D,3,FALSE)),"",IF(VLOOKUP(B5173,車名対応マスタ!B:D,3,FALSE)="","",$D5173&amp;" "&amp;IF($G5173="9","J","O")&amp;" "&amp;$I5173&amp;" "&amp;IF($I5173&lt;=TEXT(★完成資料!$A$1,"yyyymm"),TEXT(★完成資料!$A$1,"yyyymm"),"999999")&amp; " " &amp; LEFT(F5173 &amp; "          ",10))))</f>
        <v xml:space="preserve">L O 202203 yyyy00 HV        </v>
      </c>
      <c r="B5173" s="68" t="s">
        <v>321</v>
      </c>
      <c r="C5173" s="68" t="s">
        <v>468</v>
      </c>
      <c r="D5173" s="68" t="s">
        <v>271</v>
      </c>
      <c r="E5173" s="68" t="s">
        <v>531</v>
      </c>
      <c r="F5173" s="68" t="s">
        <v>360</v>
      </c>
      <c r="G5173" s="68" t="s">
        <v>80</v>
      </c>
      <c r="H5173" s="68" t="s">
        <v>395</v>
      </c>
      <c r="I5173" s="68" t="s">
        <v>641</v>
      </c>
      <c r="J5173" s="65">
        <v>19</v>
      </c>
      <c r="K5173" s="65">
        <v>12</v>
      </c>
      <c r="L5173" s="65">
        <v>607</v>
      </c>
      <c r="M5173" s="65" t="s">
        <v>401</v>
      </c>
    </row>
    <row r="5174" spans="1:13" ht="12.75" customHeight="1">
      <c r="A5174" s="65" t="str">
        <f>IF(ROW()=1,"KEY",IF(ISNA(VLOOKUP(B5174,車名対応マスタ!B:D,3,FALSE)),"",IF(VLOOKUP(B5174,車名対応マスタ!B:D,3,FALSE)="","",$D5174&amp;" "&amp;IF($G5174="9","J","O")&amp;" "&amp;$I5174&amp;" "&amp;IF($I5174&lt;=TEXT(★完成資料!$A$1,"yyyymm"),TEXT(★完成資料!$A$1,"yyyymm"),"999999")&amp; " " &amp; LEFT(F5174 &amp; "          ",10))))</f>
        <v xml:space="preserve">L O 202204 yyyy00 HV        </v>
      </c>
      <c r="B5174" s="68" t="s">
        <v>321</v>
      </c>
      <c r="C5174" s="68" t="s">
        <v>468</v>
      </c>
      <c r="D5174" s="68" t="s">
        <v>271</v>
      </c>
      <c r="E5174" s="68" t="s">
        <v>531</v>
      </c>
      <c r="F5174" s="68" t="s">
        <v>360</v>
      </c>
      <c r="G5174" s="68" t="s">
        <v>80</v>
      </c>
      <c r="H5174" s="68" t="s">
        <v>395</v>
      </c>
      <c r="I5174" s="68" t="s">
        <v>642</v>
      </c>
      <c r="J5174" s="65">
        <v>11</v>
      </c>
      <c r="K5174" s="65">
        <v>16</v>
      </c>
      <c r="L5174" s="65">
        <v>607</v>
      </c>
      <c r="M5174" s="65" t="s">
        <v>401</v>
      </c>
    </row>
    <row r="5175" spans="1:13" ht="12.75" customHeight="1">
      <c r="A5175" s="65" t="str">
        <f>IF(ROW()=1,"KEY",IF(ISNA(VLOOKUP(B5175,車名対応マスタ!B:D,3,FALSE)),"",IF(VLOOKUP(B5175,車名対応マスタ!B:D,3,FALSE)="","",$D5175&amp;" "&amp;IF($G5175="9","J","O")&amp;" "&amp;$I5175&amp;" "&amp;IF($I5175&lt;=TEXT(★完成資料!$A$1,"yyyymm"),TEXT(★完成資料!$A$1,"yyyymm"),"999999")&amp; " " &amp; LEFT(F5175 &amp; "          ",10))))</f>
        <v xml:space="preserve">L O 202205 yyyy00 HV        </v>
      </c>
      <c r="B5175" s="68" t="s">
        <v>321</v>
      </c>
      <c r="C5175" s="68" t="s">
        <v>468</v>
      </c>
      <c r="D5175" s="68" t="s">
        <v>271</v>
      </c>
      <c r="E5175" s="68" t="s">
        <v>531</v>
      </c>
      <c r="F5175" s="68" t="s">
        <v>360</v>
      </c>
      <c r="G5175" s="68" t="s">
        <v>80</v>
      </c>
      <c r="H5175" s="68" t="s">
        <v>395</v>
      </c>
      <c r="I5175" s="68" t="s">
        <v>647</v>
      </c>
      <c r="J5175" s="65">
        <v>24</v>
      </c>
      <c r="K5175" s="65">
        <v>10</v>
      </c>
      <c r="L5175" s="65">
        <v>607</v>
      </c>
      <c r="M5175" s="65" t="s">
        <v>401</v>
      </c>
    </row>
    <row r="5176" spans="1:13" ht="12.75" customHeight="1">
      <c r="A5176" s="65" t="str">
        <f>IF(ROW()=1,"KEY",IF(ISNA(VLOOKUP(B5176,車名対応マスタ!B:D,3,FALSE)),"",IF(VLOOKUP(B5176,車名対応マスタ!B:D,3,FALSE)="","",$D5176&amp;" "&amp;IF($G5176="9","J","O")&amp;" "&amp;$I5176&amp;" "&amp;IF($I5176&lt;=TEXT(★完成資料!$A$1,"yyyymm"),TEXT(★完成資料!$A$1,"yyyymm"),"999999")&amp; " " &amp; LEFT(F5176 &amp; "          ",10))))</f>
        <v xml:space="preserve">L O 202206 yyyy00 HV        </v>
      </c>
      <c r="B5176" s="68" t="s">
        <v>321</v>
      </c>
      <c r="C5176" s="68" t="s">
        <v>468</v>
      </c>
      <c r="D5176" s="68" t="s">
        <v>271</v>
      </c>
      <c r="E5176" s="68" t="s">
        <v>531</v>
      </c>
      <c r="F5176" s="68" t="s">
        <v>360</v>
      </c>
      <c r="G5176" s="68" t="s">
        <v>80</v>
      </c>
      <c r="H5176" s="68" t="s">
        <v>395</v>
      </c>
      <c r="I5176" s="68" t="s">
        <v>652</v>
      </c>
      <c r="J5176" s="65">
        <v>29</v>
      </c>
      <c r="K5176" s="65">
        <v>13</v>
      </c>
      <c r="L5176" s="65">
        <v>607</v>
      </c>
      <c r="M5176" s="65" t="s">
        <v>401</v>
      </c>
    </row>
    <row r="5177" spans="1:13" ht="12.75" customHeight="1">
      <c r="A5177" s="65" t="str">
        <f>IF(ROW()=1,"KEY",IF(ISNA(VLOOKUP(B5177,車名対応マスタ!B:D,3,FALSE)),"",IF(VLOOKUP(B5177,車名対応マスタ!B:D,3,FALSE)="","",$D5177&amp;" "&amp;IF($G5177="9","J","O")&amp;" "&amp;$I5177&amp;" "&amp;IF($I5177&lt;=TEXT(★完成資料!$A$1,"yyyymm"),TEXT(★完成資料!$A$1,"yyyymm"),"999999")&amp; " " &amp; LEFT(F5177 &amp; "          ",10))))</f>
        <v xml:space="preserve">L O 202207 yyyy00 HV        </v>
      </c>
      <c r="B5177" s="68" t="s">
        <v>321</v>
      </c>
      <c r="C5177" s="68" t="s">
        <v>468</v>
      </c>
      <c r="D5177" s="68" t="s">
        <v>271</v>
      </c>
      <c r="E5177" s="68" t="s">
        <v>531</v>
      </c>
      <c r="F5177" s="68" t="s">
        <v>360</v>
      </c>
      <c r="G5177" s="68" t="s">
        <v>80</v>
      </c>
      <c r="H5177" s="68" t="s">
        <v>395</v>
      </c>
      <c r="I5177" s="68" t="s">
        <v>655</v>
      </c>
      <c r="J5177" s="65">
        <v>13</v>
      </c>
      <c r="K5177" s="65">
        <v>20</v>
      </c>
      <c r="L5177" s="65">
        <v>607</v>
      </c>
      <c r="M5177" s="65" t="s">
        <v>401</v>
      </c>
    </row>
    <row r="5178" spans="1:13" ht="12.75" customHeight="1">
      <c r="A5178" s="65" t="str">
        <f>IF(ROW()=1,"KEY",IF(ISNA(VLOOKUP(B5178,車名対応マスタ!B:D,3,FALSE)),"",IF(VLOOKUP(B5178,車名対応マスタ!B:D,3,FALSE)="","",$D5178&amp;" "&amp;IF($G5178="9","J","O")&amp;" "&amp;$I5178&amp;" "&amp;IF($I5178&lt;=TEXT(★完成資料!$A$1,"yyyymm"),TEXT(★完成資料!$A$1,"yyyymm"),"999999")&amp; " " &amp; LEFT(F5178 &amp; "          ",10))))</f>
        <v xml:space="preserve">L O 202208 yyyy00 HV        </v>
      </c>
      <c r="B5178" s="68" t="s">
        <v>321</v>
      </c>
      <c r="C5178" s="68" t="s">
        <v>468</v>
      </c>
      <c r="D5178" s="68" t="s">
        <v>271</v>
      </c>
      <c r="E5178" s="68" t="s">
        <v>531</v>
      </c>
      <c r="F5178" s="68" t="s">
        <v>360</v>
      </c>
      <c r="G5178" s="68" t="s">
        <v>80</v>
      </c>
      <c r="H5178" s="68" t="s">
        <v>395</v>
      </c>
      <c r="I5178" s="68" t="s">
        <v>656</v>
      </c>
      <c r="J5178" s="65">
        <v>11</v>
      </c>
      <c r="K5178" s="65">
        <v>15</v>
      </c>
      <c r="L5178" s="65">
        <v>607</v>
      </c>
      <c r="M5178" s="65" t="s">
        <v>401</v>
      </c>
    </row>
    <row r="5179" spans="1:13" ht="12.75" customHeight="1">
      <c r="A5179" s="65" t="str">
        <f>IF(ROW()=1,"KEY",IF(ISNA(VLOOKUP(B5179,車名対応マスタ!B:D,3,FALSE)),"",IF(VLOOKUP(B5179,車名対応マスタ!B:D,3,FALSE)="","",$D5179&amp;" "&amp;IF($G5179="9","J","O")&amp;" "&amp;$I5179&amp;" "&amp;IF($I5179&lt;=TEXT(★完成資料!$A$1,"yyyymm"),TEXT(★完成資料!$A$1,"yyyymm"),"999999")&amp; " " &amp; LEFT(F5179 &amp; "          ",10))))</f>
        <v xml:space="preserve">L O 202209 yyyy00 HV        </v>
      </c>
      <c r="B5179" s="68" t="s">
        <v>321</v>
      </c>
      <c r="C5179" s="68" t="s">
        <v>468</v>
      </c>
      <c r="D5179" s="68" t="s">
        <v>271</v>
      </c>
      <c r="E5179" s="68" t="s">
        <v>531</v>
      </c>
      <c r="F5179" s="68" t="s">
        <v>360</v>
      </c>
      <c r="G5179" s="68" t="s">
        <v>80</v>
      </c>
      <c r="H5179" s="68" t="s">
        <v>395</v>
      </c>
      <c r="I5179" s="68" t="s">
        <v>657</v>
      </c>
      <c r="J5179" s="65">
        <v>14</v>
      </c>
      <c r="K5179" s="65">
        <v>7</v>
      </c>
      <c r="L5179" s="65">
        <v>607</v>
      </c>
      <c r="M5179" s="65" t="s">
        <v>401</v>
      </c>
    </row>
    <row r="5180" spans="1:13" ht="12.75" customHeight="1">
      <c r="A5180" s="65" t="str">
        <f>IF(ROW()=1,"KEY",IF(ISNA(VLOOKUP(B5180,車名対応マスタ!B:D,3,FALSE)),"",IF(VLOOKUP(B5180,車名対応マスタ!B:D,3,FALSE)="","",$D5180&amp;" "&amp;IF($G5180="9","J","O")&amp;" "&amp;$I5180&amp;" "&amp;IF($I5180&lt;=TEXT(★完成資料!$A$1,"yyyymm"),TEXT(★完成資料!$A$1,"yyyymm"),"999999")&amp; " " &amp; LEFT(F5180 &amp; "          ",10))))</f>
        <v xml:space="preserve">L O 202210 yyyy00 HV        </v>
      </c>
      <c r="B5180" s="68" t="s">
        <v>321</v>
      </c>
      <c r="C5180" s="68" t="s">
        <v>468</v>
      </c>
      <c r="D5180" s="68" t="s">
        <v>271</v>
      </c>
      <c r="E5180" s="68" t="s">
        <v>531</v>
      </c>
      <c r="F5180" s="68" t="s">
        <v>360</v>
      </c>
      <c r="G5180" s="68" t="s">
        <v>80</v>
      </c>
      <c r="H5180" s="68" t="s">
        <v>395</v>
      </c>
      <c r="I5180" s="68" t="s">
        <v>663</v>
      </c>
      <c r="J5180" s="65">
        <v>4</v>
      </c>
      <c r="K5180" s="65">
        <v>11</v>
      </c>
      <c r="L5180" s="65">
        <v>607</v>
      </c>
      <c r="M5180" s="65" t="s">
        <v>401</v>
      </c>
    </row>
    <row r="5181" spans="1:13" ht="12.75" customHeight="1">
      <c r="A5181" s="65" t="str">
        <f>IF(ROW()=1,"KEY",IF(ISNA(VLOOKUP(B5181,車名対応マスタ!B:D,3,FALSE)),"",IF(VLOOKUP(B5181,車名対応マスタ!B:D,3,FALSE)="","",$D5181&amp;" "&amp;IF($G5181="9","J","O")&amp;" "&amp;$I5181&amp;" "&amp;IF($I5181&lt;=TEXT(★完成資料!$A$1,"yyyymm"),TEXT(★完成資料!$A$1,"yyyymm"),"999999")&amp; " " &amp; LEFT(F5181 &amp; "          ",10))))</f>
        <v xml:space="preserve">L O 202201 yyyy00 HV        </v>
      </c>
      <c r="B5181" s="68" t="s">
        <v>321</v>
      </c>
      <c r="C5181" s="68" t="s">
        <v>468</v>
      </c>
      <c r="D5181" s="68" t="s">
        <v>271</v>
      </c>
      <c r="E5181" s="68" t="s">
        <v>531</v>
      </c>
      <c r="F5181" s="68" t="s">
        <v>360</v>
      </c>
      <c r="G5181" s="68" t="s">
        <v>81</v>
      </c>
      <c r="H5181" s="68" t="s">
        <v>402</v>
      </c>
      <c r="I5181" s="68" t="s">
        <v>639</v>
      </c>
      <c r="J5181" s="65">
        <v>3</v>
      </c>
      <c r="K5181" s="65">
        <v>1</v>
      </c>
      <c r="L5181" s="65">
        <v>537</v>
      </c>
      <c r="M5181" s="65" t="s">
        <v>284</v>
      </c>
    </row>
    <row r="5182" spans="1:13" ht="12.75" customHeight="1">
      <c r="A5182" s="65" t="str">
        <f>IF(ROW()=1,"KEY",IF(ISNA(VLOOKUP(B5182,車名対応マスタ!B:D,3,FALSE)),"",IF(VLOOKUP(B5182,車名対応マスタ!B:D,3,FALSE)="","",$D5182&amp;" "&amp;IF($G5182="9","J","O")&amp;" "&amp;$I5182&amp;" "&amp;IF($I5182&lt;=TEXT(★完成資料!$A$1,"yyyymm"),TEXT(★完成資料!$A$1,"yyyymm"),"999999")&amp; " " &amp; LEFT(F5182 &amp; "          ",10))))</f>
        <v xml:space="preserve">L O 202203 yyyy00 HV        </v>
      </c>
      <c r="B5182" s="68" t="s">
        <v>321</v>
      </c>
      <c r="C5182" s="68" t="s">
        <v>468</v>
      </c>
      <c r="D5182" s="68" t="s">
        <v>271</v>
      </c>
      <c r="E5182" s="68" t="s">
        <v>531</v>
      </c>
      <c r="F5182" s="68" t="s">
        <v>360</v>
      </c>
      <c r="G5182" s="68" t="s">
        <v>81</v>
      </c>
      <c r="H5182" s="68" t="s">
        <v>402</v>
      </c>
      <c r="I5182" s="68" t="s">
        <v>641</v>
      </c>
      <c r="J5182" s="65">
        <v>5</v>
      </c>
      <c r="K5182" s="65">
        <v>0</v>
      </c>
      <c r="L5182" s="65">
        <v>537</v>
      </c>
      <c r="M5182" s="65" t="s">
        <v>284</v>
      </c>
    </row>
    <row r="5183" spans="1:13" ht="12.75" customHeight="1">
      <c r="A5183" s="65" t="str">
        <f>IF(ROW()=1,"KEY",IF(ISNA(VLOOKUP(B5183,車名対応マスタ!B:D,3,FALSE)),"",IF(VLOOKUP(B5183,車名対応マスタ!B:D,3,FALSE)="","",$D5183&amp;" "&amp;IF($G5183="9","J","O")&amp;" "&amp;$I5183&amp;" "&amp;IF($I5183&lt;=TEXT(★完成資料!$A$1,"yyyymm"),TEXT(★完成資料!$A$1,"yyyymm"),"999999")&amp; " " &amp; LEFT(F5183 &amp; "          ",10))))</f>
        <v xml:space="preserve">L O 202204 yyyy00 HV        </v>
      </c>
      <c r="B5183" s="68" t="s">
        <v>321</v>
      </c>
      <c r="C5183" s="68" t="s">
        <v>468</v>
      </c>
      <c r="D5183" s="68" t="s">
        <v>271</v>
      </c>
      <c r="E5183" s="68" t="s">
        <v>531</v>
      </c>
      <c r="F5183" s="68" t="s">
        <v>360</v>
      </c>
      <c r="G5183" s="68" t="s">
        <v>81</v>
      </c>
      <c r="H5183" s="68" t="s">
        <v>402</v>
      </c>
      <c r="I5183" s="68" t="s">
        <v>642</v>
      </c>
      <c r="J5183" s="65">
        <v>1</v>
      </c>
      <c r="K5183" s="65">
        <v>0</v>
      </c>
      <c r="L5183" s="65">
        <v>537</v>
      </c>
      <c r="M5183" s="65" t="s">
        <v>284</v>
      </c>
    </row>
    <row r="5184" spans="1:13" ht="12.75" customHeight="1">
      <c r="A5184" s="65" t="str">
        <f>IF(ROW()=1,"KEY",IF(ISNA(VLOOKUP(B5184,車名対応マスタ!B:D,3,FALSE)),"",IF(VLOOKUP(B5184,車名対応マスタ!B:D,3,FALSE)="","",$D5184&amp;" "&amp;IF($G5184="9","J","O")&amp;" "&amp;$I5184&amp;" "&amp;IF($I5184&lt;=TEXT(★完成資料!$A$1,"yyyymm"),TEXT(★完成資料!$A$1,"yyyymm"),"999999")&amp; " " &amp; LEFT(F5184 &amp; "          ",10))))</f>
        <v xml:space="preserve">L O 202205 yyyy00 HV        </v>
      </c>
      <c r="B5184" s="68" t="s">
        <v>321</v>
      </c>
      <c r="C5184" s="68" t="s">
        <v>468</v>
      </c>
      <c r="D5184" s="68" t="s">
        <v>271</v>
      </c>
      <c r="E5184" s="68" t="s">
        <v>531</v>
      </c>
      <c r="F5184" s="68" t="s">
        <v>360</v>
      </c>
      <c r="G5184" s="68" t="s">
        <v>81</v>
      </c>
      <c r="H5184" s="68" t="s">
        <v>402</v>
      </c>
      <c r="I5184" s="68" t="s">
        <v>647</v>
      </c>
      <c r="J5184" s="65">
        <v>4</v>
      </c>
      <c r="K5184" s="65">
        <v>1</v>
      </c>
      <c r="L5184" s="65">
        <v>537</v>
      </c>
      <c r="M5184" s="65" t="s">
        <v>284</v>
      </c>
    </row>
    <row r="5185" spans="1:13" ht="12.75" customHeight="1">
      <c r="A5185" s="65" t="str">
        <f>IF(ROW()=1,"KEY",IF(ISNA(VLOOKUP(B5185,車名対応マスタ!B:D,3,FALSE)),"",IF(VLOOKUP(B5185,車名対応マスタ!B:D,3,FALSE)="","",$D5185&amp;" "&amp;IF($G5185="9","J","O")&amp;" "&amp;$I5185&amp;" "&amp;IF($I5185&lt;=TEXT(★完成資料!$A$1,"yyyymm"),TEXT(★完成資料!$A$1,"yyyymm"),"999999")&amp; " " &amp; LEFT(F5185 &amp; "          ",10))))</f>
        <v xml:space="preserve">L O 202206 yyyy00 HV        </v>
      </c>
      <c r="B5185" s="68" t="s">
        <v>321</v>
      </c>
      <c r="C5185" s="68" t="s">
        <v>468</v>
      </c>
      <c r="D5185" s="68" t="s">
        <v>271</v>
      </c>
      <c r="E5185" s="68" t="s">
        <v>531</v>
      </c>
      <c r="F5185" s="68" t="s">
        <v>360</v>
      </c>
      <c r="G5185" s="68" t="s">
        <v>81</v>
      </c>
      <c r="H5185" s="68" t="s">
        <v>402</v>
      </c>
      <c r="I5185" s="68" t="s">
        <v>652</v>
      </c>
      <c r="J5185" s="65">
        <v>4</v>
      </c>
      <c r="K5185" s="65">
        <v>0</v>
      </c>
      <c r="L5185" s="65">
        <v>537</v>
      </c>
      <c r="M5185" s="65" t="s">
        <v>284</v>
      </c>
    </row>
    <row r="5186" spans="1:13" ht="12.75" customHeight="1">
      <c r="A5186" s="65" t="str">
        <f>IF(ROW()=1,"KEY",IF(ISNA(VLOOKUP(B5186,車名対応マスタ!B:D,3,FALSE)),"",IF(VLOOKUP(B5186,車名対応マスタ!B:D,3,FALSE)="","",$D5186&amp;" "&amp;IF($G5186="9","J","O")&amp;" "&amp;$I5186&amp;" "&amp;IF($I5186&lt;=TEXT(★完成資料!$A$1,"yyyymm"),TEXT(★完成資料!$A$1,"yyyymm"),"999999")&amp; " " &amp; LEFT(F5186 &amp; "          ",10))))</f>
        <v xml:space="preserve">L O 202207 yyyy00 HV        </v>
      </c>
      <c r="B5186" s="68" t="s">
        <v>321</v>
      </c>
      <c r="C5186" s="68" t="s">
        <v>468</v>
      </c>
      <c r="D5186" s="68" t="s">
        <v>271</v>
      </c>
      <c r="E5186" s="68" t="s">
        <v>531</v>
      </c>
      <c r="F5186" s="68" t="s">
        <v>360</v>
      </c>
      <c r="G5186" s="68" t="s">
        <v>81</v>
      </c>
      <c r="H5186" s="68" t="s">
        <v>402</v>
      </c>
      <c r="I5186" s="68" t="s">
        <v>655</v>
      </c>
      <c r="J5186" s="65">
        <v>1</v>
      </c>
      <c r="K5186" s="65">
        <v>2</v>
      </c>
      <c r="L5186" s="65">
        <v>537</v>
      </c>
      <c r="M5186" s="65" t="s">
        <v>284</v>
      </c>
    </row>
    <row r="5187" spans="1:13" ht="12.75" customHeight="1">
      <c r="A5187" s="65" t="str">
        <f>IF(ROW()=1,"KEY",IF(ISNA(VLOOKUP(B5187,車名対応マスタ!B:D,3,FALSE)),"",IF(VLOOKUP(B5187,車名対応マスタ!B:D,3,FALSE)="","",$D5187&amp;" "&amp;IF($G5187="9","J","O")&amp;" "&amp;$I5187&amp;" "&amp;IF($I5187&lt;=TEXT(★完成資料!$A$1,"yyyymm"),TEXT(★完成資料!$A$1,"yyyymm"),"999999")&amp; " " &amp; LEFT(F5187 &amp; "          ",10))))</f>
        <v xml:space="preserve">L O 202208 yyyy00 HV        </v>
      </c>
      <c r="B5187" s="68" t="s">
        <v>321</v>
      </c>
      <c r="C5187" s="68" t="s">
        <v>468</v>
      </c>
      <c r="D5187" s="68" t="s">
        <v>271</v>
      </c>
      <c r="E5187" s="68" t="s">
        <v>531</v>
      </c>
      <c r="F5187" s="68" t="s">
        <v>360</v>
      </c>
      <c r="G5187" s="68" t="s">
        <v>81</v>
      </c>
      <c r="H5187" s="68" t="s">
        <v>402</v>
      </c>
      <c r="I5187" s="68" t="s">
        <v>656</v>
      </c>
      <c r="J5187" s="65">
        <v>4</v>
      </c>
      <c r="K5187" s="65">
        <v>2</v>
      </c>
      <c r="L5187" s="65">
        <v>537</v>
      </c>
      <c r="M5187" s="65" t="s">
        <v>284</v>
      </c>
    </row>
    <row r="5188" spans="1:13" ht="12.75" customHeight="1">
      <c r="A5188" s="65" t="str">
        <f>IF(ROW()=1,"KEY",IF(ISNA(VLOOKUP(B5188,車名対応マスタ!B:D,3,FALSE)),"",IF(VLOOKUP(B5188,車名対応マスタ!B:D,3,FALSE)="","",$D5188&amp;" "&amp;IF($G5188="9","J","O")&amp;" "&amp;$I5188&amp;" "&amp;IF($I5188&lt;=TEXT(★完成資料!$A$1,"yyyymm"),TEXT(★完成資料!$A$1,"yyyymm"),"999999")&amp; " " &amp; LEFT(F5188 &amp; "          ",10))))</f>
        <v xml:space="preserve">L O 202209 yyyy00 HV        </v>
      </c>
      <c r="B5188" s="68" t="s">
        <v>321</v>
      </c>
      <c r="C5188" s="68" t="s">
        <v>468</v>
      </c>
      <c r="D5188" s="68" t="s">
        <v>271</v>
      </c>
      <c r="E5188" s="68" t="s">
        <v>531</v>
      </c>
      <c r="F5188" s="68" t="s">
        <v>360</v>
      </c>
      <c r="G5188" s="68" t="s">
        <v>81</v>
      </c>
      <c r="H5188" s="68" t="s">
        <v>402</v>
      </c>
      <c r="I5188" s="68" t="s">
        <v>657</v>
      </c>
      <c r="J5188" s="65">
        <v>1</v>
      </c>
      <c r="K5188" s="65">
        <v>1</v>
      </c>
      <c r="L5188" s="65">
        <v>537</v>
      </c>
      <c r="M5188" s="65" t="s">
        <v>284</v>
      </c>
    </row>
    <row r="5189" spans="1:13" ht="12.75" customHeight="1">
      <c r="A5189" s="65" t="str">
        <f>IF(ROW()=1,"KEY",IF(ISNA(VLOOKUP(B5189,車名対応マスタ!B:D,3,FALSE)),"",IF(VLOOKUP(B5189,車名対応マスタ!B:D,3,FALSE)="","",$D5189&amp;" "&amp;IF($G5189="9","J","O")&amp;" "&amp;$I5189&amp;" "&amp;IF($I5189&lt;=TEXT(★完成資料!$A$1,"yyyymm"),TEXT(★完成資料!$A$1,"yyyymm"),"999999")&amp; " " &amp; LEFT(F5189 &amp; "          ",10))))</f>
        <v xml:space="preserve">L O 202201 yyyy00 HV        </v>
      </c>
      <c r="B5189" s="68" t="s">
        <v>321</v>
      </c>
      <c r="C5189" s="68" t="s">
        <v>468</v>
      </c>
      <c r="D5189" s="68" t="s">
        <v>271</v>
      </c>
      <c r="E5189" s="68" t="s">
        <v>531</v>
      </c>
      <c r="F5189" s="68" t="s">
        <v>360</v>
      </c>
      <c r="G5189" s="68" t="s">
        <v>81</v>
      </c>
      <c r="H5189" s="68" t="s">
        <v>402</v>
      </c>
      <c r="I5189" s="68" t="s">
        <v>639</v>
      </c>
      <c r="J5189" s="65">
        <v>3</v>
      </c>
      <c r="K5189" s="65">
        <v>1</v>
      </c>
      <c r="L5189" s="65">
        <v>529</v>
      </c>
      <c r="M5189" s="65" t="s">
        <v>509</v>
      </c>
    </row>
    <row r="5190" spans="1:13" ht="12.75" customHeight="1">
      <c r="A5190" s="65" t="str">
        <f>IF(ROW()=1,"KEY",IF(ISNA(VLOOKUP(B5190,車名対応マスタ!B:D,3,FALSE)),"",IF(VLOOKUP(B5190,車名対応マスタ!B:D,3,FALSE)="","",$D5190&amp;" "&amp;IF($G5190="9","J","O")&amp;" "&amp;$I5190&amp;" "&amp;IF($I5190&lt;=TEXT(★完成資料!$A$1,"yyyymm"),TEXT(★完成資料!$A$1,"yyyymm"),"999999")&amp; " " &amp; LEFT(F5190 &amp; "          ",10))))</f>
        <v xml:space="preserve">L O 202202 yyyy00 HV        </v>
      </c>
      <c r="B5190" s="68" t="s">
        <v>321</v>
      </c>
      <c r="C5190" s="68" t="s">
        <v>468</v>
      </c>
      <c r="D5190" s="68" t="s">
        <v>271</v>
      </c>
      <c r="E5190" s="68" t="s">
        <v>531</v>
      </c>
      <c r="F5190" s="68" t="s">
        <v>360</v>
      </c>
      <c r="G5190" s="68" t="s">
        <v>81</v>
      </c>
      <c r="H5190" s="68" t="s">
        <v>402</v>
      </c>
      <c r="I5190" s="68" t="s">
        <v>640</v>
      </c>
      <c r="J5190" s="65">
        <v>4</v>
      </c>
      <c r="K5190" s="65">
        <v>1</v>
      </c>
      <c r="L5190" s="65">
        <v>529</v>
      </c>
      <c r="M5190" s="65" t="s">
        <v>509</v>
      </c>
    </row>
    <row r="5191" spans="1:13" ht="12.75" customHeight="1">
      <c r="A5191" s="65" t="str">
        <f>IF(ROW()=1,"KEY",IF(ISNA(VLOOKUP(B5191,車名対応マスタ!B:D,3,FALSE)),"",IF(VLOOKUP(B5191,車名対応マスタ!B:D,3,FALSE)="","",$D5191&amp;" "&amp;IF($G5191="9","J","O")&amp;" "&amp;$I5191&amp;" "&amp;IF($I5191&lt;=TEXT(★完成資料!$A$1,"yyyymm"),TEXT(★完成資料!$A$1,"yyyymm"),"999999")&amp; " " &amp; LEFT(F5191 &amp; "          ",10))))</f>
        <v xml:space="preserve">L O 202203 yyyy00 HV        </v>
      </c>
      <c r="B5191" s="68" t="s">
        <v>321</v>
      </c>
      <c r="C5191" s="68" t="s">
        <v>468</v>
      </c>
      <c r="D5191" s="68" t="s">
        <v>271</v>
      </c>
      <c r="E5191" s="68" t="s">
        <v>531</v>
      </c>
      <c r="F5191" s="68" t="s">
        <v>360</v>
      </c>
      <c r="G5191" s="68" t="s">
        <v>81</v>
      </c>
      <c r="H5191" s="68" t="s">
        <v>402</v>
      </c>
      <c r="I5191" s="68" t="s">
        <v>641</v>
      </c>
      <c r="J5191" s="65">
        <v>2</v>
      </c>
      <c r="K5191" s="65">
        <v>2</v>
      </c>
      <c r="L5191" s="65">
        <v>529</v>
      </c>
      <c r="M5191" s="65" t="s">
        <v>509</v>
      </c>
    </row>
    <row r="5192" spans="1:13" ht="12.75" customHeight="1">
      <c r="A5192" s="65" t="str">
        <f>IF(ROW()=1,"KEY",IF(ISNA(VLOOKUP(B5192,車名対応マスタ!B:D,3,FALSE)),"",IF(VLOOKUP(B5192,車名対応マスタ!B:D,3,FALSE)="","",$D5192&amp;" "&amp;IF($G5192="9","J","O")&amp;" "&amp;$I5192&amp;" "&amp;IF($I5192&lt;=TEXT(★完成資料!$A$1,"yyyymm"),TEXT(★完成資料!$A$1,"yyyymm"),"999999")&amp; " " &amp; LEFT(F5192 &amp; "          ",10))))</f>
        <v xml:space="preserve">L O 202204 yyyy00 HV        </v>
      </c>
      <c r="B5192" s="68" t="s">
        <v>321</v>
      </c>
      <c r="C5192" s="68" t="s">
        <v>468</v>
      </c>
      <c r="D5192" s="68" t="s">
        <v>271</v>
      </c>
      <c r="E5192" s="68" t="s">
        <v>531</v>
      </c>
      <c r="F5192" s="68" t="s">
        <v>360</v>
      </c>
      <c r="G5192" s="68" t="s">
        <v>81</v>
      </c>
      <c r="H5192" s="68" t="s">
        <v>402</v>
      </c>
      <c r="I5192" s="68" t="s">
        <v>642</v>
      </c>
      <c r="J5192" s="65">
        <v>2</v>
      </c>
      <c r="K5192" s="65">
        <v>2</v>
      </c>
      <c r="L5192" s="65">
        <v>529</v>
      </c>
      <c r="M5192" s="65" t="s">
        <v>509</v>
      </c>
    </row>
    <row r="5193" spans="1:13" ht="12.75" customHeight="1">
      <c r="A5193" s="65" t="str">
        <f>IF(ROW()=1,"KEY",IF(ISNA(VLOOKUP(B5193,車名対応マスタ!B:D,3,FALSE)),"",IF(VLOOKUP(B5193,車名対応マスタ!B:D,3,FALSE)="","",$D5193&amp;" "&amp;IF($G5193="9","J","O")&amp;" "&amp;$I5193&amp;" "&amp;IF($I5193&lt;=TEXT(★完成資料!$A$1,"yyyymm"),TEXT(★完成資料!$A$1,"yyyymm"),"999999")&amp; " " &amp; LEFT(F5193 &amp; "          ",10))))</f>
        <v xml:space="preserve">L O 202205 yyyy00 HV        </v>
      </c>
      <c r="B5193" s="68" t="s">
        <v>321</v>
      </c>
      <c r="C5193" s="68" t="s">
        <v>468</v>
      </c>
      <c r="D5193" s="68" t="s">
        <v>271</v>
      </c>
      <c r="E5193" s="68" t="s">
        <v>531</v>
      </c>
      <c r="F5193" s="68" t="s">
        <v>360</v>
      </c>
      <c r="G5193" s="68" t="s">
        <v>81</v>
      </c>
      <c r="H5193" s="68" t="s">
        <v>402</v>
      </c>
      <c r="I5193" s="68" t="s">
        <v>647</v>
      </c>
      <c r="J5193" s="65">
        <v>3</v>
      </c>
      <c r="K5193" s="65">
        <v>3</v>
      </c>
      <c r="L5193" s="65">
        <v>529</v>
      </c>
      <c r="M5193" s="65" t="s">
        <v>509</v>
      </c>
    </row>
    <row r="5194" spans="1:13" ht="12.75" customHeight="1">
      <c r="A5194" s="65" t="str">
        <f>IF(ROW()=1,"KEY",IF(ISNA(VLOOKUP(B5194,車名対応マスタ!B:D,3,FALSE)),"",IF(VLOOKUP(B5194,車名対応マスタ!B:D,3,FALSE)="","",$D5194&amp;" "&amp;IF($G5194="9","J","O")&amp;" "&amp;$I5194&amp;" "&amp;IF($I5194&lt;=TEXT(★完成資料!$A$1,"yyyymm"),TEXT(★完成資料!$A$1,"yyyymm"),"999999")&amp; " " &amp; LEFT(F5194 &amp; "          ",10))))</f>
        <v xml:space="preserve">L O 202206 yyyy00 HV        </v>
      </c>
      <c r="B5194" s="68" t="s">
        <v>321</v>
      </c>
      <c r="C5194" s="68" t="s">
        <v>468</v>
      </c>
      <c r="D5194" s="68" t="s">
        <v>271</v>
      </c>
      <c r="E5194" s="68" t="s">
        <v>531</v>
      </c>
      <c r="F5194" s="68" t="s">
        <v>360</v>
      </c>
      <c r="G5194" s="68" t="s">
        <v>81</v>
      </c>
      <c r="H5194" s="68" t="s">
        <v>402</v>
      </c>
      <c r="I5194" s="68" t="s">
        <v>652</v>
      </c>
      <c r="J5194" s="65">
        <v>4</v>
      </c>
      <c r="K5194" s="65">
        <v>3</v>
      </c>
      <c r="L5194" s="65">
        <v>529</v>
      </c>
      <c r="M5194" s="65" t="s">
        <v>509</v>
      </c>
    </row>
    <row r="5195" spans="1:13" ht="12.75" customHeight="1">
      <c r="A5195" s="65" t="str">
        <f>IF(ROW()=1,"KEY",IF(ISNA(VLOOKUP(B5195,車名対応マスタ!B:D,3,FALSE)),"",IF(VLOOKUP(B5195,車名対応マスタ!B:D,3,FALSE)="","",$D5195&amp;" "&amp;IF($G5195="9","J","O")&amp;" "&amp;$I5195&amp;" "&amp;IF($I5195&lt;=TEXT(★完成資料!$A$1,"yyyymm"),TEXT(★完成資料!$A$1,"yyyymm"),"999999")&amp; " " &amp; LEFT(F5195 &amp; "          ",10))))</f>
        <v xml:space="preserve">L O 202207 yyyy00 HV        </v>
      </c>
      <c r="B5195" s="68" t="s">
        <v>321</v>
      </c>
      <c r="C5195" s="68" t="s">
        <v>468</v>
      </c>
      <c r="D5195" s="68" t="s">
        <v>271</v>
      </c>
      <c r="E5195" s="68" t="s">
        <v>531</v>
      </c>
      <c r="F5195" s="68" t="s">
        <v>360</v>
      </c>
      <c r="G5195" s="68" t="s">
        <v>81</v>
      </c>
      <c r="H5195" s="68" t="s">
        <v>402</v>
      </c>
      <c r="I5195" s="68" t="s">
        <v>655</v>
      </c>
      <c r="J5195" s="65">
        <v>3</v>
      </c>
      <c r="K5195" s="65">
        <v>0</v>
      </c>
      <c r="L5195" s="65">
        <v>529</v>
      </c>
      <c r="M5195" s="65" t="s">
        <v>509</v>
      </c>
    </row>
    <row r="5196" spans="1:13" ht="12.75" customHeight="1">
      <c r="A5196" s="65" t="str">
        <f>IF(ROW()=1,"KEY",IF(ISNA(VLOOKUP(B5196,車名対応マスタ!B:D,3,FALSE)),"",IF(VLOOKUP(B5196,車名対応マスタ!B:D,3,FALSE)="","",$D5196&amp;" "&amp;IF($G5196="9","J","O")&amp;" "&amp;$I5196&amp;" "&amp;IF($I5196&lt;=TEXT(★完成資料!$A$1,"yyyymm"),TEXT(★完成資料!$A$1,"yyyymm"),"999999")&amp; " " &amp; LEFT(F5196 &amp; "          ",10))))</f>
        <v xml:space="preserve">L O 202208 yyyy00 HV        </v>
      </c>
      <c r="B5196" s="68" t="s">
        <v>321</v>
      </c>
      <c r="C5196" s="68" t="s">
        <v>468</v>
      </c>
      <c r="D5196" s="68" t="s">
        <v>271</v>
      </c>
      <c r="E5196" s="68" t="s">
        <v>531</v>
      </c>
      <c r="F5196" s="68" t="s">
        <v>360</v>
      </c>
      <c r="G5196" s="68" t="s">
        <v>81</v>
      </c>
      <c r="H5196" s="68" t="s">
        <v>402</v>
      </c>
      <c r="I5196" s="68" t="s">
        <v>656</v>
      </c>
      <c r="J5196" s="65">
        <v>0</v>
      </c>
      <c r="K5196" s="65">
        <v>2</v>
      </c>
      <c r="L5196" s="65">
        <v>529</v>
      </c>
      <c r="M5196" s="65" t="s">
        <v>509</v>
      </c>
    </row>
    <row r="5197" spans="1:13" ht="12.75" customHeight="1">
      <c r="A5197" s="65" t="str">
        <f>IF(ROW()=1,"KEY",IF(ISNA(VLOOKUP(B5197,車名対応マスタ!B:D,3,FALSE)),"",IF(VLOOKUP(B5197,車名対応マスタ!B:D,3,FALSE)="","",$D5197&amp;" "&amp;IF($G5197="9","J","O")&amp;" "&amp;$I5197&amp;" "&amp;IF($I5197&lt;=TEXT(★完成資料!$A$1,"yyyymm"),TEXT(★完成資料!$A$1,"yyyymm"),"999999")&amp; " " &amp; LEFT(F5197 &amp; "          ",10))))</f>
        <v xml:space="preserve">L O 202209 yyyy00 HV        </v>
      </c>
      <c r="B5197" s="68" t="s">
        <v>321</v>
      </c>
      <c r="C5197" s="68" t="s">
        <v>468</v>
      </c>
      <c r="D5197" s="68" t="s">
        <v>271</v>
      </c>
      <c r="E5197" s="68" t="s">
        <v>531</v>
      </c>
      <c r="F5197" s="68" t="s">
        <v>360</v>
      </c>
      <c r="G5197" s="68" t="s">
        <v>81</v>
      </c>
      <c r="H5197" s="68" t="s">
        <v>402</v>
      </c>
      <c r="I5197" s="68" t="s">
        <v>657</v>
      </c>
      <c r="J5197" s="65">
        <v>9</v>
      </c>
      <c r="K5197" s="65">
        <v>1</v>
      </c>
      <c r="L5197" s="65">
        <v>529</v>
      </c>
      <c r="M5197" s="65" t="s">
        <v>509</v>
      </c>
    </row>
    <row r="5198" spans="1:13" ht="12.75" customHeight="1">
      <c r="A5198" s="65" t="str">
        <f>IF(ROW()=1,"KEY",IF(ISNA(VLOOKUP(B5198,車名対応マスタ!B:D,3,FALSE)),"",IF(VLOOKUP(B5198,車名対応マスタ!B:D,3,FALSE)="","",$D5198&amp;" "&amp;IF($G5198="9","J","O")&amp;" "&amp;$I5198&amp;" "&amp;IF($I5198&lt;=TEXT(★完成資料!$A$1,"yyyymm"),TEXT(★完成資料!$A$1,"yyyymm"),"999999")&amp; " " &amp; LEFT(F5198 &amp; "          ",10))))</f>
        <v xml:space="preserve">L O 202210 yyyy00 HV        </v>
      </c>
      <c r="B5198" s="68" t="s">
        <v>321</v>
      </c>
      <c r="C5198" s="68" t="s">
        <v>468</v>
      </c>
      <c r="D5198" s="68" t="s">
        <v>271</v>
      </c>
      <c r="E5198" s="68" t="s">
        <v>531</v>
      </c>
      <c r="F5198" s="68" t="s">
        <v>360</v>
      </c>
      <c r="G5198" s="68" t="s">
        <v>81</v>
      </c>
      <c r="H5198" s="68" t="s">
        <v>402</v>
      </c>
      <c r="I5198" s="68" t="s">
        <v>663</v>
      </c>
      <c r="J5198" s="65">
        <v>0</v>
      </c>
      <c r="K5198" s="65">
        <v>4</v>
      </c>
      <c r="L5198" s="65">
        <v>529</v>
      </c>
      <c r="M5198" s="65" t="s">
        <v>509</v>
      </c>
    </row>
    <row r="5199" spans="1:13" ht="12.75" customHeight="1">
      <c r="A5199" s="65" t="str">
        <f>IF(ROW()=1,"KEY",IF(ISNA(VLOOKUP(B5199,車名対応マスタ!B:D,3,FALSE)),"",IF(VLOOKUP(B5199,車名対応マスタ!B:D,3,FALSE)="","",$D5199&amp;" "&amp;IF($G5199="9","J","O")&amp;" "&amp;$I5199&amp;" "&amp;IF($I5199&lt;=TEXT(★完成資料!$A$1,"yyyymm"),TEXT(★完成資料!$A$1,"yyyymm"),"999999")&amp; " " &amp; LEFT(F5199 &amp; "          ",10))))</f>
        <v xml:space="preserve">L O 202201 yyyy00 HV        </v>
      </c>
      <c r="B5199" s="68" t="s">
        <v>321</v>
      </c>
      <c r="C5199" s="68" t="s">
        <v>468</v>
      </c>
      <c r="D5199" s="68" t="s">
        <v>271</v>
      </c>
      <c r="E5199" s="68" t="s">
        <v>531</v>
      </c>
      <c r="F5199" s="68" t="s">
        <v>360</v>
      </c>
      <c r="G5199" s="68" t="s">
        <v>81</v>
      </c>
      <c r="H5199" s="68" t="s">
        <v>402</v>
      </c>
      <c r="I5199" s="68" t="s">
        <v>639</v>
      </c>
      <c r="J5199" s="65">
        <v>1</v>
      </c>
      <c r="K5199" s="65">
        <v>0</v>
      </c>
      <c r="L5199" s="65">
        <v>539</v>
      </c>
      <c r="M5199" s="65" t="s">
        <v>510</v>
      </c>
    </row>
    <row r="5200" spans="1:13" ht="12.75" customHeight="1">
      <c r="A5200" s="65" t="str">
        <f>IF(ROW()=1,"KEY",IF(ISNA(VLOOKUP(B5200,車名対応マスタ!B:D,3,FALSE)),"",IF(VLOOKUP(B5200,車名対応マスタ!B:D,3,FALSE)="","",$D5200&amp;" "&amp;IF($G5200="9","J","O")&amp;" "&amp;$I5200&amp;" "&amp;IF($I5200&lt;=TEXT(★完成資料!$A$1,"yyyymm"),TEXT(★完成資料!$A$1,"yyyymm"),"999999")&amp; " " &amp; LEFT(F5200 &amp; "          ",10))))</f>
        <v xml:space="preserve">L O 202202 yyyy00 HV        </v>
      </c>
      <c r="B5200" s="68" t="s">
        <v>321</v>
      </c>
      <c r="C5200" s="68" t="s">
        <v>468</v>
      </c>
      <c r="D5200" s="68" t="s">
        <v>271</v>
      </c>
      <c r="E5200" s="68" t="s">
        <v>531</v>
      </c>
      <c r="F5200" s="68" t="s">
        <v>360</v>
      </c>
      <c r="G5200" s="68" t="s">
        <v>81</v>
      </c>
      <c r="H5200" s="68" t="s">
        <v>402</v>
      </c>
      <c r="I5200" s="68" t="s">
        <v>640</v>
      </c>
      <c r="J5200" s="65">
        <v>2</v>
      </c>
      <c r="K5200" s="65">
        <v>0</v>
      </c>
      <c r="L5200" s="65">
        <v>539</v>
      </c>
      <c r="M5200" s="65" t="s">
        <v>510</v>
      </c>
    </row>
    <row r="5201" spans="1:13" ht="12.75" customHeight="1">
      <c r="A5201" s="65" t="str">
        <f>IF(ROW()=1,"KEY",IF(ISNA(VLOOKUP(B5201,車名対応マスタ!B:D,3,FALSE)),"",IF(VLOOKUP(B5201,車名対応マスタ!B:D,3,FALSE)="","",$D5201&amp;" "&amp;IF($G5201="9","J","O")&amp;" "&amp;$I5201&amp;" "&amp;IF($I5201&lt;=TEXT(★完成資料!$A$1,"yyyymm"),TEXT(★完成資料!$A$1,"yyyymm"),"999999")&amp; " " &amp; LEFT(F5201 &amp; "          ",10))))</f>
        <v xml:space="preserve">L J 202201 yyyy00 HV        </v>
      </c>
      <c r="B5201" s="68" t="s">
        <v>321</v>
      </c>
      <c r="C5201" s="68" t="s">
        <v>468</v>
      </c>
      <c r="D5201" s="68" t="s">
        <v>271</v>
      </c>
      <c r="E5201" s="68" t="s">
        <v>531</v>
      </c>
      <c r="F5201" s="68" t="s">
        <v>360</v>
      </c>
      <c r="G5201" s="68" t="s">
        <v>82</v>
      </c>
      <c r="H5201" s="68" t="s">
        <v>403</v>
      </c>
      <c r="I5201" s="68" t="s">
        <v>639</v>
      </c>
      <c r="J5201" s="65">
        <v>400</v>
      </c>
      <c r="K5201" s="65">
        <v>578</v>
      </c>
      <c r="L5201" s="65">
        <v>930</v>
      </c>
      <c r="M5201" s="65" t="s">
        <v>249</v>
      </c>
    </row>
    <row r="5202" spans="1:13" ht="12.75" customHeight="1">
      <c r="A5202" s="65" t="str">
        <f>IF(ROW()=1,"KEY",IF(ISNA(VLOOKUP(B5202,車名対応マスタ!B:D,3,FALSE)),"",IF(VLOOKUP(B5202,車名対応マスタ!B:D,3,FALSE)="","",$D5202&amp;" "&amp;IF($G5202="9","J","O")&amp;" "&amp;$I5202&amp;" "&amp;IF($I5202&lt;=TEXT(★完成資料!$A$1,"yyyymm"),TEXT(★完成資料!$A$1,"yyyymm"),"999999")&amp; " " &amp; LEFT(F5202 &amp; "          ",10))))</f>
        <v xml:space="preserve">L J 202202 yyyy00 HV        </v>
      </c>
      <c r="B5202" s="68" t="s">
        <v>321</v>
      </c>
      <c r="C5202" s="68" t="s">
        <v>468</v>
      </c>
      <c r="D5202" s="68" t="s">
        <v>271</v>
      </c>
      <c r="E5202" s="68" t="s">
        <v>531</v>
      </c>
      <c r="F5202" s="68" t="s">
        <v>360</v>
      </c>
      <c r="G5202" s="68" t="s">
        <v>82</v>
      </c>
      <c r="H5202" s="68" t="s">
        <v>403</v>
      </c>
      <c r="I5202" s="68" t="s">
        <v>640</v>
      </c>
      <c r="J5202" s="65">
        <v>286</v>
      </c>
      <c r="K5202" s="65">
        <v>394</v>
      </c>
      <c r="L5202" s="65">
        <v>930</v>
      </c>
      <c r="M5202" s="65" t="s">
        <v>249</v>
      </c>
    </row>
    <row r="5203" spans="1:13" ht="12.75" customHeight="1">
      <c r="A5203" s="65" t="str">
        <f>IF(ROW()=1,"KEY",IF(ISNA(VLOOKUP(B5203,車名対応マスタ!B:D,3,FALSE)),"",IF(VLOOKUP(B5203,車名対応マスタ!B:D,3,FALSE)="","",$D5203&amp;" "&amp;IF($G5203="9","J","O")&amp;" "&amp;$I5203&amp;" "&amp;IF($I5203&lt;=TEXT(★完成資料!$A$1,"yyyymm"),TEXT(★完成資料!$A$1,"yyyymm"),"999999")&amp; " " &amp; LEFT(F5203 &amp; "          ",10))))</f>
        <v xml:space="preserve">L J 202203 yyyy00 HV        </v>
      </c>
      <c r="B5203" s="68" t="s">
        <v>321</v>
      </c>
      <c r="C5203" s="68" t="s">
        <v>468</v>
      </c>
      <c r="D5203" s="68" t="s">
        <v>271</v>
      </c>
      <c r="E5203" s="68" t="s">
        <v>531</v>
      </c>
      <c r="F5203" s="68" t="s">
        <v>360</v>
      </c>
      <c r="G5203" s="68" t="s">
        <v>82</v>
      </c>
      <c r="H5203" s="68" t="s">
        <v>403</v>
      </c>
      <c r="I5203" s="68" t="s">
        <v>641</v>
      </c>
      <c r="J5203" s="65">
        <v>373</v>
      </c>
      <c r="K5203" s="65">
        <v>504</v>
      </c>
      <c r="L5203" s="65">
        <v>930</v>
      </c>
      <c r="M5203" s="65" t="s">
        <v>249</v>
      </c>
    </row>
    <row r="5204" spans="1:13" ht="12.75" customHeight="1">
      <c r="A5204" s="65" t="str">
        <f>IF(ROW()=1,"KEY",IF(ISNA(VLOOKUP(B5204,車名対応マスタ!B:D,3,FALSE)),"",IF(VLOOKUP(B5204,車名対応マスタ!B:D,3,FALSE)="","",$D5204&amp;" "&amp;IF($G5204="9","J","O")&amp;" "&amp;$I5204&amp;" "&amp;IF($I5204&lt;=TEXT(★完成資料!$A$1,"yyyymm"),TEXT(★完成資料!$A$1,"yyyymm"),"999999")&amp; " " &amp; LEFT(F5204 &amp; "          ",10))))</f>
        <v xml:space="preserve">L J 202204 yyyy00 HV        </v>
      </c>
      <c r="B5204" s="68" t="s">
        <v>321</v>
      </c>
      <c r="C5204" s="68" t="s">
        <v>468</v>
      </c>
      <c r="D5204" s="68" t="s">
        <v>271</v>
      </c>
      <c r="E5204" s="68" t="s">
        <v>531</v>
      </c>
      <c r="F5204" s="68" t="s">
        <v>360</v>
      </c>
      <c r="G5204" s="68" t="s">
        <v>82</v>
      </c>
      <c r="H5204" s="68" t="s">
        <v>403</v>
      </c>
      <c r="I5204" s="68" t="s">
        <v>642</v>
      </c>
      <c r="J5204" s="65">
        <v>238</v>
      </c>
      <c r="K5204" s="65">
        <v>491</v>
      </c>
      <c r="L5204" s="65">
        <v>930</v>
      </c>
      <c r="M5204" s="65" t="s">
        <v>249</v>
      </c>
    </row>
    <row r="5205" spans="1:13" ht="12.75" customHeight="1">
      <c r="A5205" s="65" t="str">
        <f>IF(ROW()=1,"KEY",IF(ISNA(VLOOKUP(B5205,車名対応マスタ!B:D,3,FALSE)),"",IF(VLOOKUP(B5205,車名対応マスタ!B:D,3,FALSE)="","",$D5205&amp;" "&amp;IF($G5205="9","J","O")&amp;" "&amp;$I5205&amp;" "&amp;IF($I5205&lt;=TEXT(★完成資料!$A$1,"yyyymm"),TEXT(★完成資料!$A$1,"yyyymm"),"999999")&amp; " " &amp; LEFT(F5205 &amp; "          ",10))))</f>
        <v xml:space="preserve">L J 202205 yyyy00 HV        </v>
      </c>
      <c r="B5205" s="68" t="s">
        <v>321</v>
      </c>
      <c r="C5205" s="68" t="s">
        <v>468</v>
      </c>
      <c r="D5205" s="68" t="s">
        <v>271</v>
      </c>
      <c r="E5205" s="68" t="s">
        <v>531</v>
      </c>
      <c r="F5205" s="68" t="s">
        <v>360</v>
      </c>
      <c r="G5205" s="68" t="s">
        <v>82</v>
      </c>
      <c r="H5205" s="68" t="s">
        <v>403</v>
      </c>
      <c r="I5205" s="68" t="s">
        <v>647</v>
      </c>
      <c r="J5205" s="65">
        <v>185</v>
      </c>
      <c r="K5205" s="65">
        <v>595</v>
      </c>
      <c r="L5205" s="65">
        <v>930</v>
      </c>
      <c r="M5205" s="65" t="s">
        <v>249</v>
      </c>
    </row>
    <row r="5206" spans="1:13" ht="12.75" customHeight="1">
      <c r="A5206" s="65" t="str">
        <f>IF(ROW()=1,"KEY",IF(ISNA(VLOOKUP(B5206,車名対応マスタ!B:D,3,FALSE)),"",IF(VLOOKUP(B5206,車名対応マスタ!B:D,3,FALSE)="","",$D5206&amp;" "&amp;IF($G5206="9","J","O")&amp;" "&amp;$I5206&amp;" "&amp;IF($I5206&lt;=TEXT(★完成資料!$A$1,"yyyymm"),TEXT(★完成資料!$A$1,"yyyymm"),"999999")&amp; " " &amp; LEFT(F5206 &amp; "          ",10))))</f>
        <v xml:space="preserve">L J 202206 yyyy00 HV        </v>
      </c>
      <c r="B5206" s="68" t="s">
        <v>321</v>
      </c>
      <c r="C5206" s="68" t="s">
        <v>468</v>
      </c>
      <c r="D5206" s="68" t="s">
        <v>271</v>
      </c>
      <c r="E5206" s="68" t="s">
        <v>531</v>
      </c>
      <c r="F5206" s="68" t="s">
        <v>360</v>
      </c>
      <c r="G5206" s="68" t="s">
        <v>82</v>
      </c>
      <c r="H5206" s="68" t="s">
        <v>403</v>
      </c>
      <c r="I5206" s="68" t="s">
        <v>652</v>
      </c>
      <c r="J5206" s="65">
        <v>239</v>
      </c>
      <c r="K5206" s="65">
        <v>774</v>
      </c>
      <c r="L5206" s="65">
        <v>930</v>
      </c>
      <c r="M5206" s="65" t="s">
        <v>249</v>
      </c>
    </row>
    <row r="5207" spans="1:13" ht="12.75" customHeight="1">
      <c r="A5207" s="65" t="str">
        <f>IF(ROW()=1,"KEY",IF(ISNA(VLOOKUP(B5207,車名対応マスタ!B:D,3,FALSE)),"",IF(VLOOKUP(B5207,車名対応マスタ!B:D,3,FALSE)="","",$D5207&amp;" "&amp;IF($G5207="9","J","O")&amp;" "&amp;$I5207&amp;" "&amp;IF($I5207&lt;=TEXT(★完成資料!$A$1,"yyyymm"),TEXT(★完成資料!$A$1,"yyyymm"),"999999")&amp; " " &amp; LEFT(F5207 &amp; "          ",10))))</f>
        <v xml:space="preserve">L J 202207 yyyy00 HV        </v>
      </c>
      <c r="B5207" s="68" t="s">
        <v>321</v>
      </c>
      <c r="C5207" s="68" t="s">
        <v>468</v>
      </c>
      <c r="D5207" s="68" t="s">
        <v>271</v>
      </c>
      <c r="E5207" s="68" t="s">
        <v>531</v>
      </c>
      <c r="F5207" s="68" t="s">
        <v>360</v>
      </c>
      <c r="G5207" s="68" t="s">
        <v>82</v>
      </c>
      <c r="H5207" s="68" t="s">
        <v>403</v>
      </c>
      <c r="I5207" s="68" t="s">
        <v>655</v>
      </c>
      <c r="J5207" s="65">
        <v>380</v>
      </c>
      <c r="K5207" s="65">
        <v>667</v>
      </c>
      <c r="L5207" s="65">
        <v>930</v>
      </c>
      <c r="M5207" s="65" t="s">
        <v>249</v>
      </c>
    </row>
    <row r="5208" spans="1:13" ht="12.75" customHeight="1">
      <c r="A5208" s="65" t="str">
        <f>IF(ROW()=1,"KEY",IF(ISNA(VLOOKUP(B5208,車名対応マスタ!B:D,3,FALSE)),"",IF(VLOOKUP(B5208,車名対応マスタ!B:D,3,FALSE)="","",$D5208&amp;" "&amp;IF($G5208="9","J","O")&amp;" "&amp;$I5208&amp;" "&amp;IF($I5208&lt;=TEXT(★完成資料!$A$1,"yyyymm"),TEXT(★完成資料!$A$1,"yyyymm"),"999999")&amp; " " &amp; LEFT(F5208 &amp; "          ",10))))</f>
        <v xml:space="preserve">L J 202208 yyyy00 HV        </v>
      </c>
      <c r="B5208" s="68" t="s">
        <v>321</v>
      </c>
      <c r="C5208" s="68" t="s">
        <v>468</v>
      </c>
      <c r="D5208" s="68" t="s">
        <v>271</v>
      </c>
      <c r="E5208" s="68" t="s">
        <v>531</v>
      </c>
      <c r="F5208" s="68" t="s">
        <v>360</v>
      </c>
      <c r="G5208" s="68" t="s">
        <v>82</v>
      </c>
      <c r="H5208" s="68" t="s">
        <v>403</v>
      </c>
      <c r="I5208" s="68" t="s">
        <v>656</v>
      </c>
      <c r="J5208" s="65">
        <v>491</v>
      </c>
      <c r="K5208" s="65">
        <v>491</v>
      </c>
      <c r="L5208" s="65">
        <v>930</v>
      </c>
      <c r="M5208" s="65" t="s">
        <v>249</v>
      </c>
    </row>
    <row r="5209" spans="1:13" ht="12.75" customHeight="1">
      <c r="A5209" s="65" t="str">
        <f>IF(ROW()=1,"KEY",IF(ISNA(VLOOKUP(B5209,車名対応マスタ!B:D,3,FALSE)),"",IF(VLOOKUP(B5209,車名対応マスタ!B:D,3,FALSE)="","",$D5209&amp;" "&amp;IF($G5209="9","J","O")&amp;" "&amp;$I5209&amp;" "&amp;IF($I5209&lt;=TEXT(★完成資料!$A$1,"yyyymm"),TEXT(★完成資料!$A$1,"yyyymm"),"999999")&amp; " " &amp; LEFT(F5209 &amp; "          ",10))))</f>
        <v xml:space="preserve">L J 202209 yyyy00 HV        </v>
      </c>
      <c r="B5209" s="68" t="s">
        <v>321</v>
      </c>
      <c r="C5209" s="68" t="s">
        <v>468</v>
      </c>
      <c r="D5209" s="68" t="s">
        <v>271</v>
      </c>
      <c r="E5209" s="68" t="s">
        <v>531</v>
      </c>
      <c r="F5209" s="68" t="s">
        <v>360</v>
      </c>
      <c r="G5209" s="68" t="s">
        <v>82</v>
      </c>
      <c r="H5209" s="68" t="s">
        <v>403</v>
      </c>
      <c r="I5209" s="68" t="s">
        <v>657</v>
      </c>
      <c r="J5209" s="65">
        <v>507</v>
      </c>
      <c r="K5209" s="65">
        <v>562</v>
      </c>
      <c r="L5209" s="65">
        <v>930</v>
      </c>
      <c r="M5209" s="65" t="s">
        <v>249</v>
      </c>
    </row>
    <row r="5210" spans="1:13" ht="12.75" customHeight="1">
      <c r="A5210" s="65" t="str">
        <f>IF(ROW()=1,"KEY",IF(ISNA(VLOOKUP(B5210,車名対応マスタ!B:D,3,FALSE)),"",IF(VLOOKUP(B5210,車名対応マスタ!B:D,3,FALSE)="","",$D5210&amp;" "&amp;IF($G5210="9","J","O")&amp;" "&amp;$I5210&amp;" "&amp;IF($I5210&lt;=TEXT(★完成資料!$A$1,"yyyymm"),TEXT(★完成資料!$A$1,"yyyymm"),"999999")&amp; " " &amp; LEFT(F5210 &amp; "          ",10))))</f>
        <v xml:space="preserve">L J 202210 yyyy00 HV        </v>
      </c>
      <c r="B5210" s="68" t="s">
        <v>321</v>
      </c>
      <c r="C5210" s="68" t="s">
        <v>468</v>
      </c>
      <c r="D5210" s="68" t="s">
        <v>271</v>
      </c>
      <c r="E5210" s="68" t="s">
        <v>531</v>
      </c>
      <c r="F5210" s="68" t="s">
        <v>360</v>
      </c>
      <c r="G5210" s="68" t="s">
        <v>82</v>
      </c>
      <c r="H5210" s="68" t="s">
        <v>403</v>
      </c>
      <c r="I5210" s="68" t="s">
        <v>663</v>
      </c>
      <c r="J5210" s="65">
        <v>83</v>
      </c>
      <c r="K5210" s="65">
        <v>222</v>
      </c>
      <c r="L5210" s="65">
        <v>930</v>
      </c>
      <c r="M5210" s="65" t="s">
        <v>249</v>
      </c>
    </row>
    <row r="5211" spans="1:13" ht="12.75" customHeight="1">
      <c r="A5211" s="65" t="str">
        <f>IF(ROW()=1,"KEY",IF(ISNA(VLOOKUP(B5211,車名対応マスタ!B:D,3,FALSE)),"",IF(VLOOKUP(B5211,車名対応マスタ!B:D,3,FALSE)="","",$D5211&amp;" "&amp;IF($G5211="9","J","O")&amp;" "&amp;$I5211&amp;" "&amp;IF($I5211&lt;=TEXT(★完成資料!$A$1,"yyyymm"),TEXT(★完成資料!$A$1,"yyyymm"),"999999")&amp; " " &amp; LEFT(F5211 &amp; "          ",10))))</f>
        <v xml:space="preserve">L O 202201 yyyy00 HV        </v>
      </c>
      <c r="B5211" s="68" t="s">
        <v>253</v>
      </c>
      <c r="C5211" s="68" t="s">
        <v>532</v>
      </c>
      <c r="D5211" s="68" t="s">
        <v>271</v>
      </c>
      <c r="E5211" s="68" t="s">
        <v>531</v>
      </c>
      <c r="F5211" s="68" t="s">
        <v>360</v>
      </c>
      <c r="G5211" s="68" t="s">
        <v>75</v>
      </c>
      <c r="H5211" s="68" t="s">
        <v>246</v>
      </c>
      <c r="I5211" s="68" t="s">
        <v>639</v>
      </c>
      <c r="J5211" s="65">
        <v>310</v>
      </c>
      <c r="K5211" s="65">
        <v>160</v>
      </c>
      <c r="L5211" s="65">
        <v>104</v>
      </c>
      <c r="M5211" s="65" t="s">
        <v>361</v>
      </c>
    </row>
    <row r="5212" spans="1:13" ht="12.75" customHeight="1">
      <c r="A5212" s="65" t="str">
        <f>IF(ROW()=1,"KEY",IF(ISNA(VLOOKUP(B5212,車名対応マスタ!B:D,3,FALSE)),"",IF(VLOOKUP(B5212,車名対応マスタ!B:D,3,FALSE)="","",$D5212&amp;" "&amp;IF($G5212="9","J","O")&amp;" "&amp;$I5212&amp;" "&amp;IF($I5212&lt;=TEXT(★完成資料!$A$1,"yyyymm"),TEXT(★完成資料!$A$1,"yyyymm"),"999999")&amp; " " &amp; LEFT(F5212 &amp; "          ",10))))</f>
        <v xml:space="preserve">L O 202202 yyyy00 HV        </v>
      </c>
      <c r="B5212" s="68" t="s">
        <v>253</v>
      </c>
      <c r="C5212" s="68" t="s">
        <v>532</v>
      </c>
      <c r="D5212" s="68" t="s">
        <v>271</v>
      </c>
      <c r="E5212" s="68" t="s">
        <v>531</v>
      </c>
      <c r="F5212" s="68" t="s">
        <v>360</v>
      </c>
      <c r="G5212" s="68" t="s">
        <v>75</v>
      </c>
      <c r="H5212" s="68" t="s">
        <v>246</v>
      </c>
      <c r="I5212" s="68" t="s">
        <v>640</v>
      </c>
      <c r="J5212" s="65">
        <v>234</v>
      </c>
      <c r="K5212" s="65">
        <v>144</v>
      </c>
      <c r="L5212" s="65">
        <v>104</v>
      </c>
      <c r="M5212" s="65" t="s">
        <v>361</v>
      </c>
    </row>
    <row r="5213" spans="1:13" ht="12.75" customHeight="1">
      <c r="A5213" s="65" t="str">
        <f>IF(ROW()=1,"KEY",IF(ISNA(VLOOKUP(B5213,車名対応マスタ!B:D,3,FALSE)),"",IF(VLOOKUP(B5213,車名対応マスタ!B:D,3,FALSE)="","",$D5213&amp;" "&amp;IF($G5213="9","J","O")&amp;" "&amp;$I5213&amp;" "&amp;IF($I5213&lt;=TEXT(★完成資料!$A$1,"yyyymm"),TEXT(★完成資料!$A$1,"yyyymm"),"999999")&amp; " " &amp; LEFT(F5213 &amp; "          ",10))))</f>
        <v xml:space="preserve">L O 202203 yyyy00 HV        </v>
      </c>
      <c r="B5213" s="68" t="s">
        <v>253</v>
      </c>
      <c r="C5213" s="68" t="s">
        <v>532</v>
      </c>
      <c r="D5213" s="68" t="s">
        <v>271</v>
      </c>
      <c r="E5213" s="68" t="s">
        <v>531</v>
      </c>
      <c r="F5213" s="68" t="s">
        <v>360</v>
      </c>
      <c r="G5213" s="68" t="s">
        <v>75</v>
      </c>
      <c r="H5213" s="68" t="s">
        <v>246</v>
      </c>
      <c r="I5213" s="68" t="s">
        <v>641</v>
      </c>
      <c r="J5213" s="65">
        <v>191</v>
      </c>
      <c r="K5213" s="65">
        <v>254</v>
      </c>
      <c r="L5213" s="65">
        <v>104</v>
      </c>
      <c r="M5213" s="65" t="s">
        <v>361</v>
      </c>
    </row>
    <row r="5214" spans="1:13" ht="12.75" customHeight="1">
      <c r="A5214" s="65" t="str">
        <f>IF(ROW()=1,"KEY",IF(ISNA(VLOOKUP(B5214,車名対応マスタ!B:D,3,FALSE)),"",IF(VLOOKUP(B5214,車名対応マスタ!B:D,3,FALSE)="","",$D5214&amp;" "&amp;IF($G5214="9","J","O")&amp;" "&amp;$I5214&amp;" "&amp;IF($I5214&lt;=TEXT(★完成資料!$A$1,"yyyymm"),TEXT(★完成資料!$A$1,"yyyymm"),"999999")&amp; " " &amp; LEFT(F5214 &amp; "          ",10))))</f>
        <v xml:space="preserve">L O 202204 yyyy00 HV        </v>
      </c>
      <c r="B5214" s="68" t="s">
        <v>253</v>
      </c>
      <c r="C5214" s="68" t="s">
        <v>532</v>
      </c>
      <c r="D5214" s="68" t="s">
        <v>271</v>
      </c>
      <c r="E5214" s="68" t="s">
        <v>531</v>
      </c>
      <c r="F5214" s="68" t="s">
        <v>360</v>
      </c>
      <c r="G5214" s="68" t="s">
        <v>75</v>
      </c>
      <c r="H5214" s="68" t="s">
        <v>246</v>
      </c>
      <c r="I5214" s="68" t="s">
        <v>642</v>
      </c>
      <c r="J5214" s="65">
        <v>115</v>
      </c>
      <c r="K5214" s="65">
        <v>165</v>
      </c>
      <c r="L5214" s="65">
        <v>104</v>
      </c>
      <c r="M5214" s="65" t="s">
        <v>361</v>
      </c>
    </row>
    <row r="5215" spans="1:13" ht="12.75" customHeight="1">
      <c r="A5215" s="65" t="str">
        <f>IF(ROW()=1,"KEY",IF(ISNA(VLOOKUP(B5215,車名対応マスタ!B:D,3,FALSE)),"",IF(VLOOKUP(B5215,車名対応マスタ!B:D,3,FALSE)="","",$D5215&amp;" "&amp;IF($G5215="9","J","O")&amp;" "&amp;$I5215&amp;" "&amp;IF($I5215&lt;=TEXT(★完成資料!$A$1,"yyyymm"),TEXT(★完成資料!$A$1,"yyyymm"),"999999")&amp; " " &amp; LEFT(F5215 &amp; "          ",10))))</f>
        <v xml:space="preserve">L O 202205 yyyy00 HV        </v>
      </c>
      <c r="B5215" s="68" t="s">
        <v>253</v>
      </c>
      <c r="C5215" s="68" t="s">
        <v>532</v>
      </c>
      <c r="D5215" s="68" t="s">
        <v>271</v>
      </c>
      <c r="E5215" s="68" t="s">
        <v>531</v>
      </c>
      <c r="F5215" s="68" t="s">
        <v>360</v>
      </c>
      <c r="G5215" s="68" t="s">
        <v>75</v>
      </c>
      <c r="H5215" s="68" t="s">
        <v>246</v>
      </c>
      <c r="I5215" s="68" t="s">
        <v>647</v>
      </c>
      <c r="J5215" s="65">
        <v>128</v>
      </c>
      <c r="K5215" s="65">
        <v>161</v>
      </c>
      <c r="L5215" s="65">
        <v>104</v>
      </c>
      <c r="M5215" s="65" t="s">
        <v>361</v>
      </c>
    </row>
    <row r="5216" spans="1:13" ht="12.75" customHeight="1">
      <c r="A5216" s="65" t="str">
        <f>IF(ROW()=1,"KEY",IF(ISNA(VLOOKUP(B5216,車名対応マスタ!B:D,3,FALSE)),"",IF(VLOOKUP(B5216,車名対応マスタ!B:D,3,FALSE)="","",$D5216&amp;" "&amp;IF($G5216="9","J","O")&amp;" "&amp;$I5216&amp;" "&amp;IF($I5216&lt;=TEXT(★完成資料!$A$1,"yyyymm"),TEXT(★完成資料!$A$1,"yyyymm"),"999999")&amp; " " &amp; LEFT(F5216 &amp; "          ",10))))</f>
        <v xml:space="preserve">L O 202206 yyyy00 HV        </v>
      </c>
      <c r="B5216" s="68" t="s">
        <v>253</v>
      </c>
      <c r="C5216" s="68" t="s">
        <v>532</v>
      </c>
      <c r="D5216" s="68" t="s">
        <v>271</v>
      </c>
      <c r="E5216" s="68" t="s">
        <v>531</v>
      </c>
      <c r="F5216" s="68" t="s">
        <v>360</v>
      </c>
      <c r="G5216" s="68" t="s">
        <v>75</v>
      </c>
      <c r="H5216" s="68" t="s">
        <v>246</v>
      </c>
      <c r="I5216" s="68" t="s">
        <v>652</v>
      </c>
      <c r="J5216" s="65">
        <v>252</v>
      </c>
      <c r="K5216" s="65">
        <v>146</v>
      </c>
      <c r="L5216" s="65">
        <v>104</v>
      </c>
      <c r="M5216" s="65" t="s">
        <v>361</v>
      </c>
    </row>
    <row r="5217" spans="1:13" ht="12.75" customHeight="1">
      <c r="A5217" s="65" t="str">
        <f>IF(ROW()=1,"KEY",IF(ISNA(VLOOKUP(B5217,車名対応マスタ!B:D,3,FALSE)),"",IF(VLOOKUP(B5217,車名対応マスタ!B:D,3,FALSE)="","",$D5217&amp;" "&amp;IF($G5217="9","J","O")&amp;" "&amp;$I5217&amp;" "&amp;IF($I5217&lt;=TEXT(★完成資料!$A$1,"yyyymm"),TEXT(★完成資料!$A$1,"yyyymm"),"999999")&amp; " " &amp; LEFT(F5217 &amp; "          ",10))))</f>
        <v xml:space="preserve">L O 202207 yyyy00 HV        </v>
      </c>
      <c r="B5217" s="68" t="s">
        <v>253</v>
      </c>
      <c r="C5217" s="68" t="s">
        <v>532</v>
      </c>
      <c r="D5217" s="68" t="s">
        <v>271</v>
      </c>
      <c r="E5217" s="68" t="s">
        <v>531</v>
      </c>
      <c r="F5217" s="68" t="s">
        <v>360</v>
      </c>
      <c r="G5217" s="68" t="s">
        <v>75</v>
      </c>
      <c r="H5217" s="68" t="s">
        <v>246</v>
      </c>
      <c r="I5217" s="68" t="s">
        <v>655</v>
      </c>
      <c r="J5217" s="65">
        <v>208</v>
      </c>
      <c r="K5217" s="65">
        <v>264</v>
      </c>
      <c r="L5217" s="65">
        <v>104</v>
      </c>
      <c r="M5217" s="65" t="s">
        <v>361</v>
      </c>
    </row>
    <row r="5218" spans="1:13" ht="12.75" customHeight="1">
      <c r="A5218" s="65" t="str">
        <f>IF(ROW()=1,"KEY",IF(ISNA(VLOOKUP(B5218,車名対応マスタ!B:D,3,FALSE)),"",IF(VLOOKUP(B5218,車名対応マスタ!B:D,3,FALSE)="","",$D5218&amp;" "&amp;IF($G5218="9","J","O")&amp;" "&amp;$I5218&amp;" "&amp;IF($I5218&lt;=TEXT(★完成資料!$A$1,"yyyymm"),TEXT(★完成資料!$A$1,"yyyymm"),"999999")&amp; " " &amp; LEFT(F5218 &amp; "          ",10))))</f>
        <v xml:space="preserve">L O 202208 yyyy00 HV        </v>
      </c>
      <c r="B5218" s="68" t="s">
        <v>253</v>
      </c>
      <c r="C5218" s="68" t="s">
        <v>532</v>
      </c>
      <c r="D5218" s="68" t="s">
        <v>271</v>
      </c>
      <c r="E5218" s="68" t="s">
        <v>531</v>
      </c>
      <c r="F5218" s="68" t="s">
        <v>360</v>
      </c>
      <c r="G5218" s="68" t="s">
        <v>75</v>
      </c>
      <c r="H5218" s="68" t="s">
        <v>246</v>
      </c>
      <c r="I5218" s="68" t="s">
        <v>656</v>
      </c>
      <c r="J5218" s="65">
        <v>324</v>
      </c>
      <c r="K5218" s="65">
        <v>204</v>
      </c>
      <c r="L5218" s="65">
        <v>104</v>
      </c>
      <c r="M5218" s="65" t="s">
        <v>361</v>
      </c>
    </row>
    <row r="5219" spans="1:13" ht="12.75" customHeight="1">
      <c r="A5219" s="65" t="str">
        <f>IF(ROW()=1,"KEY",IF(ISNA(VLOOKUP(B5219,車名対応マスタ!B:D,3,FALSE)),"",IF(VLOOKUP(B5219,車名対応マスタ!B:D,3,FALSE)="","",$D5219&amp;" "&amp;IF($G5219="9","J","O")&amp;" "&amp;$I5219&amp;" "&amp;IF($I5219&lt;=TEXT(★完成資料!$A$1,"yyyymm"),TEXT(★完成資料!$A$1,"yyyymm"),"999999")&amp; " " &amp; LEFT(F5219 &amp; "          ",10))))</f>
        <v xml:space="preserve">L O 202209 yyyy00 HV        </v>
      </c>
      <c r="B5219" s="68" t="s">
        <v>253</v>
      </c>
      <c r="C5219" s="68" t="s">
        <v>532</v>
      </c>
      <c r="D5219" s="68" t="s">
        <v>271</v>
      </c>
      <c r="E5219" s="68" t="s">
        <v>531</v>
      </c>
      <c r="F5219" s="68" t="s">
        <v>360</v>
      </c>
      <c r="G5219" s="68" t="s">
        <v>75</v>
      </c>
      <c r="H5219" s="68" t="s">
        <v>246</v>
      </c>
      <c r="I5219" s="68" t="s">
        <v>657</v>
      </c>
      <c r="J5219" s="65">
        <v>266</v>
      </c>
      <c r="K5219" s="65">
        <v>180</v>
      </c>
      <c r="L5219" s="65">
        <v>104</v>
      </c>
      <c r="M5219" s="65" t="s">
        <v>361</v>
      </c>
    </row>
    <row r="5220" spans="1:13" ht="12.75" customHeight="1">
      <c r="A5220" s="65" t="str">
        <f>IF(ROW()=1,"KEY",IF(ISNA(VLOOKUP(B5220,車名対応マスタ!B:D,3,FALSE)),"",IF(VLOOKUP(B5220,車名対応マスタ!B:D,3,FALSE)="","",$D5220&amp;" "&amp;IF($G5220="9","J","O")&amp;" "&amp;$I5220&amp;" "&amp;IF($I5220&lt;=TEXT(★完成資料!$A$1,"yyyymm"),TEXT(★完成資料!$A$1,"yyyymm"),"999999")&amp; " " &amp; LEFT(F5220 &amp; "          ",10))))</f>
        <v xml:space="preserve">L O 202210 yyyy00 HV        </v>
      </c>
      <c r="B5220" s="68" t="s">
        <v>253</v>
      </c>
      <c r="C5220" s="68" t="s">
        <v>532</v>
      </c>
      <c r="D5220" s="68" t="s">
        <v>271</v>
      </c>
      <c r="E5220" s="68" t="s">
        <v>531</v>
      </c>
      <c r="F5220" s="68" t="s">
        <v>360</v>
      </c>
      <c r="G5220" s="68" t="s">
        <v>75</v>
      </c>
      <c r="H5220" s="68" t="s">
        <v>246</v>
      </c>
      <c r="I5220" s="68" t="s">
        <v>663</v>
      </c>
      <c r="J5220" s="65">
        <v>286</v>
      </c>
      <c r="K5220" s="65">
        <v>257</v>
      </c>
      <c r="L5220" s="65">
        <v>104</v>
      </c>
      <c r="M5220" s="65" t="s">
        <v>361</v>
      </c>
    </row>
    <row r="5221" spans="1:13" ht="12.75" customHeight="1">
      <c r="A5221" s="65" t="str">
        <f>IF(ROW()=1,"KEY",IF(ISNA(VLOOKUP(B5221,車名対応マスタ!B:D,3,FALSE)),"",IF(VLOOKUP(B5221,車名対応マスタ!B:D,3,FALSE)="","",$D5221&amp;" "&amp;IF($G5221="9","J","O")&amp;" "&amp;$I5221&amp;" "&amp;IF($I5221&lt;=TEXT(★完成資料!$A$1,"yyyymm"),TEXT(★完成資料!$A$1,"yyyymm"),"999999")&amp; " " &amp; LEFT(F5221 &amp; "          ",10))))</f>
        <v xml:space="preserve">L O 202201 yyyy00 HV        </v>
      </c>
      <c r="B5221" s="68" t="s">
        <v>253</v>
      </c>
      <c r="C5221" s="68" t="s">
        <v>532</v>
      </c>
      <c r="D5221" s="68" t="s">
        <v>271</v>
      </c>
      <c r="E5221" s="68" t="s">
        <v>531</v>
      </c>
      <c r="F5221" s="68" t="s">
        <v>360</v>
      </c>
      <c r="G5221" s="68" t="s">
        <v>75</v>
      </c>
      <c r="H5221" s="68" t="s">
        <v>246</v>
      </c>
      <c r="I5221" s="68" t="s">
        <v>639</v>
      </c>
      <c r="J5221" s="65">
        <v>2</v>
      </c>
      <c r="K5221" s="65">
        <v>1</v>
      </c>
      <c r="L5221" s="65">
        <v>103</v>
      </c>
      <c r="M5221" s="65" t="s">
        <v>370</v>
      </c>
    </row>
    <row r="5222" spans="1:13" ht="12.75" customHeight="1">
      <c r="A5222" s="65" t="str">
        <f>IF(ROW()=1,"KEY",IF(ISNA(VLOOKUP(B5222,車名対応マスタ!B:D,3,FALSE)),"",IF(VLOOKUP(B5222,車名対応マスタ!B:D,3,FALSE)="","",$D5222&amp;" "&amp;IF($G5222="9","J","O")&amp;" "&amp;$I5222&amp;" "&amp;IF($I5222&lt;=TEXT(★完成資料!$A$1,"yyyymm"),TEXT(★完成資料!$A$1,"yyyymm"),"999999")&amp; " " &amp; LEFT(F5222 &amp; "          ",10))))</f>
        <v xml:space="preserve">L O 202202 yyyy00 HV        </v>
      </c>
      <c r="B5222" s="68" t="s">
        <v>253</v>
      </c>
      <c r="C5222" s="68" t="s">
        <v>532</v>
      </c>
      <c r="D5222" s="68" t="s">
        <v>271</v>
      </c>
      <c r="E5222" s="68" t="s">
        <v>531</v>
      </c>
      <c r="F5222" s="68" t="s">
        <v>360</v>
      </c>
      <c r="G5222" s="68" t="s">
        <v>75</v>
      </c>
      <c r="H5222" s="68" t="s">
        <v>246</v>
      </c>
      <c r="I5222" s="68" t="s">
        <v>640</v>
      </c>
      <c r="J5222" s="65">
        <v>0</v>
      </c>
      <c r="K5222" s="65">
        <v>1</v>
      </c>
      <c r="L5222" s="65">
        <v>103</v>
      </c>
      <c r="M5222" s="65" t="s">
        <v>370</v>
      </c>
    </row>
    <row r="5223" spans="1:13" ht="12.75" customHeight="1">
      <c r="A5223" s="65" t="str">
        <f>IF(ROW()=1,"KEY",IF(ISNA(VLOOKUP(B5223,車名対応マスタ!B:D,3,FALSE)),"",IF(VLOOKUP(B5223,車名対応マスタ!B:D,3,FALSE)="","",$D5223&amp;" "&amp;IF($G5223="9","J","O")&amp;" "&amp;$I5223&amp;" "&amp;IF($I5223&lt;=TEXT(★完成資料!$A$1,"yyyymm"),TEXT(★完成資料!$A$1,"yyyymm"),"999999")&amp; " " &amp; LEFT(F5223 &amp; "          ",10))))</f>
        <v xml:space="preserve">L O 202203 yyyy00 HV        </v>
      </c>
      <c r="B5223" s="68" t="s">
        <v>253</v>
      </c>
      <c r="C5223" s="68" t="s">
        <v>532</v>
      </c>
      <c r="D5223" s="68" t="s">
        <v>271</v>
      </c>
      <c r="E5223" s="68" t="s">
        <v>531</v>
      </c>
      <c r="F5223" s="68" t="s">
        <v>360</v>
      </c>
      <c r="G5223" s="68" t="s">
        <v>75</v>
      </c>
      <c r="H5223" s="68" t="s">
        <v>246</v>
      </c>
      <c r="I5223" s="68" t="s">
        <v>641</v>
      </c>
      <c r="J5223" s="65">
        <v>4</v>
      </c>
      <c r="K5223" s="65">
        <v>0</v>
      </c>
      <c r="L5223" s="65">
        <v>103</v>
      </c>
      <c r="M5223" s="65" t="s">
        <v>370</v>
      </c>
    </row>
    <row r="5224" spans="1:13" ht="12.75" customHeight="1">
      <c r="A5224" s="65" t="str">
        <f>IF(ROW()=1,"KEY",IF(ISNA(VLOOKUP(B5224,車名対応マスタ!B:D,3,FALSE)),"",IF(VLOOKUP(B5224,車名対応マスタ!B:D,3,FALSE)="","",$D5224&amp;" "&amp;IF($G5224="9","J","O")&amp;" "&amp;$I5224&amp;" "&amp;IF($I5224&lt;=TEXT(★完成資料!$A$1,"yyyymm"),TEXT(★完成資料!$A$1,"yyyymm"),"999999")&amp; " " &amp; LEFT(F5224 &amp; "          ",10))))</f>
        <v xml:space="preserve">L O 202204 yyyy00 HV        </v>
      </c>
      <c r="B5224" s="68" t="s">
        <v>253</v>
      </c>
      <c r="C5224" s="68" t="s">
        <v>532</v>
      </c>
      <c r="D5224" s="68" t="s">
        <v>271</v>
      </c>
      <c r="E5224" s="68" t="s">
        <v>531</v>
      </c>
      <c r="F5224" s="68" t="s">
        <v>360</v>
      </c>
      <c r="G5224" s="68" t="s">
        <v>75</v>
      </c>
      <c r="H5224" s="68" t="s">
        <v>246</v>
      </c>
      <c r="I5224" s="68" t="s">
        <v>642</v>
      </c>
      <c r="J5224" s="65">
        <v>2</v>
      </c>
      <c r="K5224" s="65">
        <v>2</v>
      </c>
      <c r="L5224" s="65">
        <v>103</v>
      </c>
      <c r="M5224" s="65" t="s">
        <v>370</v>
      </c>
    </row>
    <row r="5225" spans="1:13" ht="12.75" customHeight="1">
      <c r="A5225" s="65" t="str">
        <f>IF(ROW()=1,"KEY",IF(ISNA(VLOOKUP(B5225,車名対応マスタ!B:D,3,FALSE)),"",IF(VLOOKUP(B5225,車名対応マスタ!B:D,3,FALSE)="","",$D5225&amp;" "&amp;IF($G5225="9","J","O")&amp;" "&amp;$I5225&amp;" "&amp;IF($I5225&lt;=TEXT(★完成資料!$A$1,"yyyymm"),TEXT(★完成資料!$A$1,"yyyymm"),"999999")&amp; " " &amp; LEFT(F5225 &amp; "          ",10))))</f>
        <v xml:space="preserve">L O 202205 yyyy00 HV        </v>
      </c>
      <c r="B5225" s="68" t="s">
        <v>253</v>
      </c>
      <c r="C5225" s="68" t="s">
        <v>532</v>
      </c>
      <c r="D5225" s="68" t="s">
        <v>271</v>
      </c>
      <c r="E5225" s="68" t="s">
        <v>531</v>
      </c>
      <c r="F5225" s="68" t="s">
        <v>360</v>
      </c>
      <c r="G5225" s="68" t="s">
        <v>75</v>
      </c>
      <c r="H5225" s="68" t="s">
        <v>246</v>
      </c>
      <c r="I5225" s="68" t="s">
        <v>647</v>
      </c>
      <c r="J5225" s="65">
        <v>2</v>
      </c>
      <c r="K5225" s="65">
        <v>3</v>
      </c>
      <c r="L5225" s="65">
        <v>103</v>
      </c>
      <c r="M5225" s="65" t="s">
        <v>370</v>
      </c>
    </row>
    <row r="5226" spans="1:13" ht="12.75" customHeight="1">
      <c r="A5226" s="65" t="str">
        <f>IF(ROW()=1,"KEY",IF(ISNA(VLOOKUP(B5226,車名対応マスタ!B:D,3,FALSE)),"",IF(VLOOKUP(B5226,車名対応マスタ!B:D,3,FALSE)="","",$D5226&amp;" "&amp;IF($G5226="9","J","O")&amp;" "&amp;$I5226&amp;" "&amp;IF($I5226&lt;=TEXT(★完成資料!$A$1,"yyyymm"),TEXT(★完成資料!$A$1,"yyyymm"),"999999")&amp; " " &amp; LEFT(F5226 &amp; "          ",10))))</f>
        <v xml:space="preserve">L O 202206 yyyy00 HV        </v>
      </c>
      <c r="B5226" s="68" t="s">
        <v>253</v>
      </c>
      <c r="C5226" s="68" t="s">
        <v>532</v>
      </c>
      <c r="D5226" s="68" t="s">
        <v>271</v>
      </c>
      <c r="E5226" s="68" t="s">
        <v>531</v>
      </c>
      <c r="F5226" s="68" t="s">
        <v>360</v>
      </c>
      <c r="G5226" s="68" t="s">
        <v>75</v>
      </c>
      <c r="H5226" s="68" t="s">
        <v>246</v>
      </c>
      <c r="I5226" s="68" t="s">
        <v>652</v>
      </c>
      <c r="J5226" s="65">
        <v>0</v>
      </c>
      <c r="K5226" s="65">
        <v>1</v>
      </c>
      <c r="L5226" s="65">
        <v>103</v>
      </c>
      <c r="M5226" s="65" t="s">
        <v>370</v>
      </c>
    </row>
    <row r="5227" spans="1:13" ht="12.75" customHeight="1">
      <c r="A5227" s="65" t="str">
        <f>IF(ROW()=1,"KEY",IF(ISNA(VLOOKUP(B5227,車名対応マスタ!B:D,3,FALSE)),"",IF(VLOOKUP(B5227,車名対応マスタ!B:D,3,FALSE)="","",$D5227&amp;" "&amp;IF($G5227="9","J","O")&amp;" "&amp;$I5227&amp;" "&amp;IF($I5227&lt;=TEXT(★完成資料!$A$1,"yyyymm"),TEXT(★完成資料!$A$1,"yyyymm"),"999999")&amp; " " &amp; LEFT(F5227 &amp; "          ",10))))</f>
        <v xml:space="preserve">L O 202207 yyyy00 HV        </v>
      </c>
      <c r="B5227" s="68" t="s">
        <v>253</v>
      </c>
      <c r="C5227" s="68" t="s">
        <v>532</v>
      </c>
      <c r="D5227" s="68" t="s">
        <v>271</v>
      </c>
      <c r="E5227" s="68" t="s">
        <v>531</v>
      </c>
      <c r="F5227" s="68" t="s">
        <v>360</v>
      </c>
      <c r="G5227" s="68" t="s">
        <v>75</v>
      </c>
      <c r="H5227" s="68" t="s">
        <v>246</v>
      </c>
      <c r="I5227" s="68" t="s">
        <v>655</v>
      </c>
      <c r="J5227" s="65">
        <v>4</v>
      </c>
      <c r="K5227" s="65">
        <v>2</v>
      </c>
      <c r="L5227" s="65">
        <v>103</v>
      </c>
      <c r="M5227" s="65" t="s">
        <v>370</v>
      </c>
    </row>
    <row r="5228" spans="1:13" ht="12.75" customHeight="1">
      <c r="A5228" s="65" t="str">
        <f>IF(ROW()=1,"KEY",IF(ISNA(VLOOKUP(B5228,車名対応マスタ!B:D,3,FALSE)),"",IF(VLOOKUP(B5228,車名対応マスタ!B:D,3,FALSE)="","",$D5228&amp;" "&amp;IF($G5228="9","J","O")&amp;" "&amp;$I5228&amp;" "&amp;IF($I5228&lt;=TEXT(★完成資料!$A$1,"yyyymm"),TEXT(★完成資料!$A$1,"yyyymm"),"999999")&amp; " " &amp; LEFT(F5228 &amp; "          ",10))))</f>
        <v xml:space="preserve">L O 202208 yyyy00 HV        </v>
      </c>
      <c r="B5228" s="68" t="s">
        <v>253</v>
      </c>
      <c r="C5228" s="68" t="s">
        <v>532</v>
      </c>
      <c r="D5228" s="68" t="s">
        <v>271</v>
      </c>
      <c r="E5228" s="68" t="s">
        <v>531</v>
      </c>
      <c r="F5228" s="68" t="s">
        <v>360</v>
      </c>
      <c r="G5228" s="68" t="s">
        <v>75</v>
      </c>
      <c r="H5228" s="68" t="s">
        <v>246</v>
      </c>
      <c r="I5228" s="68" t="s">
        <v>656</v>
      </c>
      <c r="J5228" s="65">
        <v>2</v>
      </c>
      <c r="K5228" s="65">
        <v>3</v>
      </c>
      <c r="L5228" s="65">
        <v>103</v>
      </c>
      <c r="M5228" s="65" t="s">
        <v>370</v>
      </c>
    </row>
    <row r="5229" spans="1:13" ht="12.75" customHeight="1">
      <c r="A5229" s="65" t="str">
        <f>IF(ROW()=1,"KEY",IF(ISNA(VLOOKUP(B5229,車名対応マスタ!B:D,3,FALSE)),"",IF(VLOOKUP(B5229,車名対応マスタ!B:D,3,FALSE)="","",$D5229&amp;" "&amp;IF($G5229="9","J","O")&amp;" "&amp;$I5229&amp;" "&amp;IF($I5229&lt;=TEXT(★完成資料!$A$1,"yyyymm"),TEXT(★完成資料!$A$1,"yyyymm"),"999999")&amp; " " &amp; LEFT(F5229 &amp; "          ",10))))</f>
        <v xml:space="preserve">L O 202209 yyyy00 HV        </v>
      </c>
      <c r="B5229" s="68" t="s">
        <v>253</v>
      </c>
      <c r="C5229" s="68" t="s">
        <v>532</v>
      </c>
      <c r="D5229" s="68" t="s">
        <v>271</v>
      </c>
      <c r="E5229" s="68" t="s">
        <v>531</v>
      </c>
      <c r="F5229" s="68" t="s">
        <v>360</v>
      </c>
      <c r="G5229" s="68" t="s">
        <v>75</v>
      </c>
      <c r="H5229" s="68" t="s">
        <v>246</v>
      </c>
      <c r="I5229" s="68" t="s">
        <v>657</v>
      </c>
      <c r="J5229" s="65">
        <v>4</v>
      </c>
      <c r="K5229" s="65">
        <v>3</v>
      </c>
      <c r="L5229" s="65">
        <v>103</v>
      </c>
      <c r="M5229" s="65" t="s">
        <v>370</v>
      </c>
    </row>
    <row r="5230" spans="1:13" ht="12.75" customHeight="1">
      <c r="A5230" s="65" t="str">
        <f>IF(ROW()=1,"KEY",IF(ISNA(VLOOKUP(B5230,車名対応マスタ!B:D,3,FALSE)),"",IF(VLOOKUP(B5230,車名対応マスタ!B:D,3,FALSE)="","",$D5230&amp;" "&amp;IF($G5230="9","J","O")&amp;" "&amp;$I5230&amp;" "&amp;IF($I5230&lt;=TEXT(★完成資料!$A$1,"yyyymm"),TEXT(★完成資料!$A$1,"yyyymm"),"999999")&amp; " " &amp; LEFT(F5230 &amp; "          ",10))))</f>
        <v xml:space="preserve">L O 202210 yyyy00 HV        </v>
      </c>
      <c r="B5230" s="68" t="s">
        <v>253</v>
      </c>
      <c r="C5230" s="68" t="s">
        <v>532</v>
      </c>
      <c r="D5230" s="68" t="s">
        <v>271</v>
      </c>
      <c r="E5230" s="68" t="s">
        <v>531</v>
      </c>
      <c r="F5230" s="68" t="s">
        <v>360</v>
      </c>
      <c r="G5230" s="68" t="s">
        <v>75</v>
      </c>
      <c r="H5230" s="68" t="s">
        <v>246</v>
      </c>
      <c r="I5230" s="68" t="s">
        <v>663</v>
      </c>
      <c r="J5230" s="65">
        <v>0</v>
      </c>
      <c r="K5230" s="65">
        <v>4</v>
      </c>
      <c r="L5230" s="65">
        <v>103</v>
      </c>
      <c r="M5230" s="65" t="s">
        <v>370</v>
      </c>
    </row>
    <row r="5231" spans="1:13" ht="12.75" customHeight="1">
      <c r="A5231" s="65" t="str">
        <f>IF(ROW()=1,"KEY",IF(ISNA(VLOOKUP(B5231,車名対応マスタ!B:D,3,FALSE)),"",IF(VLOOKUP(B5231,車名対応マスタ!B:D,3,FALSE)="","",$D5231&amp;" "&amp;IF($G5231="9","J","O")&amp;" "&amp;$I5231&amp;" "&amp;IF($I5231&lt;=TEXT(★完成資料!$A$1,"yyyymm"),TEXT(★完成資料!$A$1,"yyyymm"),"999999")&amp; " " &amp; LEFT(F5231 &amp; "          ",10))))</f>
        <v xml:space="preserve">L O 202201 yyyy00 HV        </v>
      </c>
      <c r="B5231" s="68" t="s">
        <v>253</v>
      </c>
      <c r="C5231" s="68" t="s">
        <v>532</v>
      </c>
      <c r="D5231" s="68" t="s">
        <v>271</v>
      </c>
      <c r="E5231" s="68" t="s">
        <v>531</v>
      </c>
      <c r="F5231" s="68" t="s">
        <v>360</v>
      </c>
      <c r="G5231" s="68" t="s">
        <v>75</v>
      </c>
      <c r="H5231" s="68" t="s">
        <v>246</v>
      </c>
      <c r="I5231" s="68" t="s">
        <v>639</v>
      </c>
      <c r="J5231" s="65">
        <v>4</v>
      </c>
      <c r="K5231" s="65">
        <v>0</v>
      </c>
      <c r="L5231" s="65">
        <v>212</v>
      </c>
      <c r="M5231" s="65" t="s">
        <v>276</v>
      </c>
    </row>
    <row r="5232" spans="1:13" ht="12.75" customHeight="1">
      <c r="A5232" s="65" t="str">
        <f>IF(ROW()=1,"KEY",IF(ISNA(VLOOKUP(B5232,車名対応マスタ!B:D,3,FALSE)),"",IF(VLOOKUP(B5232,車名対応マスタ!B:D,3,FALSE)="","",$D5232&amp;" "&amp;IF($G5232="9","J","O")&amp;" "&amp;$I5232&amp;" "&amp;IF($I5232&lt;=TEXT(★完成資料!$A$1,"yyyymm"),TEXT(★完成資料!$A$1,"yyyymm"),"999999")&amp; " " &amp; LEFT(F5232 &amp; "          ",10))))</f>
        <v xml:space="preserve">L O 202202 yyyy00 HV        </v>
      </c>
      <c r="B5232" s="68" t="s">
        <v>253</v>
      </c>
      <c r="C5232" s="68" t="s">
        <v>532</v>
      </c>
      <c r="D5232" s="68" t="s">
        <v>271</v>
      </c>
      <c r="E5232" s="68" t="s">
        <v>531</v>
      </c>
      <c r="F5232" s="68" t="s">
        <v>360</v>
      </c>
      <c r="G5232" s="68" t="s">
        <v>75</v>
      </c>
      <c r="H5232" s="68" t="s">
        <v>246</v>
      </c>
      <c r="I5232" s="68" t="s">
        <v>640</v>
      </c>
      <c r="J5232" s="65">
        <v>2</v>
      </c>
      <c r="K5232" s="65">
        <v>2</v>
      </c>
      <c r="L5232" s="65">
        <v>212</v>
      </c>
      <c r="M5232" s="65" t="s">
        <v>276</v>
      </c>
    </row>
    <row r="5233" spans="1:13" ht="12.75" customHeight="1">
      <c r="A5233" s="65" t="str">
        <f>IF(ROW()=1,"KEY",IF(ISNA(VLOOKUP(B5233,車名対応マスタ!B:D,3,FALSE)),"",IF(VLOOKUP(B5233,車名対応マスタ!B:D,3,FALSE)="","",$D5233&amp;" "&amp;IF($G5233="9","J","O")&amp;" "&amp;$I5233&amp;" "&amp;IF($I5233&lt;=TEXT(★完成資料!$A$1,"yyyymm"),TEXT(★完成資料!$A$1,"yyyymm"),"999999")&amp; " " &amp; LEFT(F5233 &amp; "          ",10))))</f>
        <v xml:space="preserve">L O 202203 yyyy00 HV        </v>
      </c>
      <c r="B5233" s="68" t="s">
        <v>253</v>
      </c>
      <c r="C5233" s="68" t="s">
        <v>532</v>
      </c>
      <c r="D5233" s="68" t="s">
        <v>271</v>
      </c>
      <c r="E5233" s="68" t="s">
        <v>531</v>
      </c>
      <c r="F5233" s="68" t="s">
        <v>360</v>
      </c>
      <c r="G5233" s="68" t="s">
        <v>75</v>
      </c>
      <c r="H5233" s="68" t="s">
        <v>246</v>
      </c>
      <c r="I5233" s="68" t="s">
        <v>641</v>
      </c>
      <c r="J5233" s="65">
        <v>1</v>
      </c>
      <c r="K5233" s="65">
        <v>0</v>
      </c>
      <c r="L5233" s="65">
        <v>212</v>
      </c>
      <c r="M5233" s="65" t="s">
        <v>276</v>
      </c>
    </row>
    <row r="5234" spans="1:13" ht="12.75" customHeight="1">
      <c r="A5234" s="65" t="str">
        <f>IF(ROW()=1,"KEY",IF(ISNA(VLOOKUP(B5234,車名対応マスタ!B:D,3,FALSE)),"",IF(VLOOKUP(B5234,車名対応マスタ!B:D,3,FALSE)="","",$D5234&amp;" "&amp;IF($G5234="9","J","O")&amp;" "&amp;$I5234&amp;" "&amp;IF($I5234&lt;=TEXT(★完成資料!$A$1,"yyyymm"),TEXT(★完成資料!$A$1,"yyyymm"),"999999")&amp; " " &amp; LEFT(F5234 &amp; "          ",10))))</f>
        <v xml:space="preserve">L O 202204 yyyy00 HV        </v>
      </c>
      <c r="B5234" s="68" t="s">
        <v>253</v>
      </c>
      <c r="C5234" s="68" t="s">
        <v>532</v>
      </c>
      <c r="D5234" s="68" t="s">
        <v>271</v>
      </c>
      <c r="E5234" s="68" t="s">
        <v>531</v>
      </c>
      <c r="F5234" s="68" t="s">
        <v>360</v>
      </c>
      <c r="G5234" s="68" t="s">
        <v>75</v>
      </c>
      <c r="H5234" s="68" t="s">
        <v>246</v>
      </c>
      <c r="I5234" s="68" t="s">
        <v>642</v>
      </c>
      <c r="J5234" s="65">
        <v>3</v>
      </c>
      <c r="K5234" s="65">
        <v>0</v>
      </c>
      <c r="L5234" s="65">
        <v>212</v>
      </c>
      <c r="M5234" s="65" t="s">
        <v>276</v>
      </c>
    </row>
    <row r="5235" spans="1:13" ht="12.75" customHeight="1">
      <c r="A5235" s="65" t="str">
        <f>IF(ROW()=1,"KEY",IF(ISNA(VLOOKUP(B5235,車名対応マスタ!B:D,3,FALSE)),"",IF(VLOOKUP(B5235,車名対応マスタ!B:D,3,FALSE)="","",$D5235&amp;" "&amp;IF($G5235="9","J","O")&amp;" "&amp;$I5235&amp;" "&amp;IF($I5235&lt;=TEXT(★完成資料!$A$1,"yyyymm"),TEXT(★完成資料!$A$1,"yyyymm"),"999999")&amp; " " &amp; LEFT(F5235 &amp; "          ",10))))</f>
        <v xml:space="preserve">L O 202205 yyyy00 HV        </v>
      </c>
      <c r="B5235" s="68" t="s">
        <v>253</v>
      </c>
      <c r="C5235" s="68" t="s">
        <v>532</v>
      </c>
      <c r="D5235" s="68" t="s">
        <v>271</v>
      </c>
      <c r="E5235" s="68" t="s">
        <v>531</v>
      </c>
      <c r="F5235" s="68" t="s">
        <v>360</v>
      </c>
      <c r="G5235" s="68" t="s">
        <v>75</v>
      </c>
      <c r="H5235" s="68" t="s">
        <v>246</v>
      </c>
      <c r="I5235" s="68" t="s">
        <v>647</v>
      </c>
      <c r="J5235" s="65">
        <v>0</v>
      </c>
      <c r="K5235" s="65">
        <v>2</v>
      </c>
      <c r="L5235" s="65">
        <v>212</v>
      </c>
      <c r="M5235" s="65" t="s">
        <v>276</v>
      </c>
    </row>
    <row r="5236" spans="1:13" ht="12.75" customHeight="1">
      <c r="A5236" s="65" t="str">
        <f>IF(ROW()=1,"KEY",IF(ISNA(VLOOKUP(B5236,車名対応マスタ!B:D,3,FALSE)),"",IF(VLOOKUP(B5236,車名対応マスタ!B:D,3,FALSE)="","",$D5236&amp;" "&amp;IF($G5236="9","J","O")&amp;" "&amp;$I5236&amp;" "&amp;IF($I5236&lt;=TEXT(★完成資料!$A$1,"yyyymm"),TEXT(★完成資料!$A$1,"yyyymm"),"999999")&amp; " " &amp; LEFT(F5236 &amp; "          ",10))))</f>
        <v xml:space="preserve">L O 202207 yyyy00 HV        </v>
      </c>
      <c r="B5236" s="68" t="s">
        <v>253</v>
      </c>
      <c r="C5236" s="68" t="s">
        <v>532</v>
      </c>
      <c r="D5236" s="68" t="s">
        <v>271</v>
      </c>
      <c r="E5236" s="68" t="s">
        <v>531</v>
      </c>
      <c r="F5236" s="68" t="s">
        <v>360</v>
      </c>
      <c r="G5236" s="68" t="s">
        <v>75</v>
      </c>
      <c r="H5236" s="68" t="s">
        <v>246</v>
      </c>
      <c r="I5236" s="68" t="s">
        <v>655</v>
      </c>
      <c r="J5236" s="65">
        <v>0</v>
      </c>
      <c r="K5236" s="65">
        <v>1</v>
      </c>
      <c r="L5236" s="65">
        <v>212</v>
      </c>
      <c r="M5236" s="65" t="s">
        <v>276</v>
      </c>
    </row>
    <row r="5237" spans="1:13" ht="12.75" customHeight="1">
      <c r="A5237" s="65" t="str">
        <f>IF(ROW()=1,"KEY",IF(ISNA(VLOOKUP(B5237,車名対応マスタ!B:D,3,FALSE)),"",IF(VLOOKUP(B5237,車名対応マスタ!B:D,3,FALSE)="","",$D5237&amp;" "&amp;IF($G5237="9","J","O")&amp;" "&amp;$I5237&amp;" "&amp;IF($I5237&lt;=TEXT(★完成資料!$A$1,"yyyymm"),TEXT(★完成資料!$A$1,"yyyymm"),"999999")&amp; " " &amp; LEFT(F5237 &amp; "          ",10))))</f>
        <v xml:space="preserve">L O 202208 yyyy00 HV        </v>
      </c>
      <c r="B5237" s="68" t="s">
        <v>253</v>
      </c>
      <c r="C5237" s="68" t="s">
        <v>532</v>
      </c>
      <c r="D5237" s="68" t="s">
        <v>271</v>
      </c>
      <c r="E5237" s="68" t="s">
        <v>531</v>
      </c>
      <c r="F5237" s="68" t="s">
        <v>360</v>
      </c>
      <c r="G5237" s="68" t="s">
        <v>75</v>
      </c>
      <c r="H5237" s="68" t="s">
        <v>246</v>
      </c>
      <c r="I5237" s="68" t="s">
        <v>656</v>
      </c>
      <c r="J5237" s="65">
        <v>0</v>
      </c>
      <c r="K5237" s="65">
        <v>1</v>
      </c>
      <c r="L5237" s="65">
        <v>212</v>
      </c>
      <c r="M5237" s="65" t="s">
        <v>276</v>
      </c>
    </row>
    <row r="5238" spans="1:13" ht="12.75" customHeight="1">
      <c r="A5238" s="65" t="str">
        <f>IF(ROW()=1,"KEY",IF(ISNA(VLOOKUP(B5238,車名対応マスタ!B:D,3,FALSE)),"",IF(VLOOKUP(B5238,車名対応マスタ!B:D,3,FALSE)="","",$D5238&amp;" "&amp;IF($G5238="9","J","O")&amp;" "&amp;$I5238&amp;" "&amp;IF($I5238&lt;=TEXT(★完成資料!$A$1,"yyyymm"),TEXT(★完成資料!$A$1,"yyyymm"),"999999")&amp; " " &amp; LEFT(F5238 &amp; "          ",10))))</f>
        <v xml:space="preserve">L O 202209 yyyy00 HV        </v>
      </c>
      <c r="B5238" s="68" t="s">
        <v>253</v>
      </c>
      <c r="C5238" s="68" t="s">
        <v>532</v>
      </c>
      <c r="D5238" s="68" t="s">
        <v>271</v>
      </c>
      <c r="E5238" s="68" t="s">
        <v>531</v>
      </c>
      <c r="F5238" s="68" t="s">
        <v>360</v>
      </c>
      <c r="G5238" s="68" t="s">
        <v>75</v>
      </c>
      <c r="H5238" s="68" t="s">
        <v>246</v>
      </c>
      <c r="I5238" s="68" t="s">
        <v>657</v>
      </c>
      <c r="K5238" s="65">
        <v>1</v>
      </c>
      <c r="L5238" s="65">
        <v>212</v>
      </c>
      <c r="M5238" s="65" t="s">
        <v>276</v>
      </c>
    </row>
    <row r="5239" spans="1:13" ht="12.75" customHeight="1">
      <c r="A5239" s="65" t="str">
        <f>IF(ROW()=1,"KEY",IF(ISNA(VLOOKUP(B5239,車名対応マスタ!B:D,3,FALSE)),"",IF(VLOOKUP(B5239,車名対応マスタ!B:D,3,FALSE)="","",$D5239&amp;" "&amp;IF($G5239="9","J","O")&amp;" "&amp;$I5239&amp;" "&amp;IF($I5239&lt;=TEXT(★完成資料!$A$1,"yyyymm"),TEXT(★完成資料!$A$1,"yyyymm"),"999999")&amp; " " &amp; LEFT(F5239 &amp; "          ",10))))</f>
        <v xml:space="preserve">L O 202210 yyyy00 HV        </v>
      </c>
      <c r="B5239" s="68" t="s">
        <v>253</v>
      </c>
      <c r="C5239" s="68" t="s">
        <v>532</v>
      </c>
      <c r="D5239" s="68" t="s">
        <v>271</v>
      </c>
      <c r="E5239" s="68" t="s">
        <v>531</v>
      </c>
      <c r="F5239" s="68" t="s">
        <v>360</v>
      </c>
      <c r="G5239" s="68" t="s">
        <v>75</v>
      </c>
      <c r="H5239" s="68" t="s">
        <v>246</v>
      </c>
      <c r="I5239" s="68" t="s">
        <v>663</v>
      </c>
      <c r="K5239" s="65">
        <v>1</v>
      </c>
      <c r="L5239" s="65">
        <v>212</v>
      </c>
      <c r="M5239" s="65" t="s">
        <v>276</v>
      </c>
    </row>
    <row r="5240" spans="1:13" ht="12.75" customHeight="1">
      <c r="A5240" s="65" t="str">
        <f>IF(ROW()=1,"KEY",IF(ISNA(VLOOKUP(B5240,車名対応マスタ!B:D,3,FALSE)),"",IF(VLOOKUP(B5240,車名対応マスタ!B:D,3,FALSE)="","",$D5240&amp;" "&amp;IF($G5240="9","J","O")&amp;" "&amp;$I5240&amp;" "&amp;IF($I5240&lt;=TEXT(★完成資料!$A$1,"yyyymm"),TEXT(★完成資料!$A$1,"yyyymm"),"999999")&amp; " " &amp; LEFT(F5240 &amp; "          ",10))))</f>
        <v xml:space="preserve">L O 202201 yyyy00 HV        </v>
      </c>
      <c r="B5240" s="68" t="s">
        <v>253</v>
      </c>
      <c r="C5240" s="68" t="s">
        <v>532</v>
      </c>
      <c r="D5240" s="68" t="s">
        <v>271</v>
      </c>
      <c r="E5240" s="68" t="s">
        <v>531</v>
      </c>
      <c r="F5240" s="68" t="s">
        <v>360</v>
      </c>
      <c r="G5240" s="68" t="s">
        <v>75</v>
      </c>
      <c r="H5240" s="68" t="s">
        <v>246</v>
      </c>
      <c r="I5240" s="68" t="s">
        <v>639</v>
      </c>
      <c r="J5240" s="65">
        <v>0</v>
      </c>
      <c r="K5240" s="65">
        <v>6</v>
      </c>
      <c r="L5240" s="65">
        <v>102</v>
      </c>
      <c r="M5240" s="65" t="s">
        <v>371</v>
      </c>
    </row>
    <row r="5241" spans="1:13" ht="12.75" customHeight="1">
      <c r="A5241" s="65" t="str">
        <f>IF(ROW()=1,"KEY",IF(ISNA(VLOOKUP(B5241,車名対応マスタ!B:D,3,FALSE)),"",IF(VLOOKUP(B5241,車名対応マスタ!B:D,3,FALSE)="","",$D5241&amp;" "&amp;IF($G5241="9","J","O")&amp;" "&amp;$I5241&amp;" "&amp;IF($I5241&lt;=TEXT(★完成資料!$A$1,"yyyymm"),TEXT(★完成資料!$A$1,"yyyymm"),"999999")&amp; " " &amp; LEFT(F5241 &amp; "          ",10))))</f>
        <v xml:space="preserve">L O 202202 yyyy00 HV        </v>
      </c>
      <c r="B5241" s="68" t="s">
        <v>253</v>
      </c>
      <c r="C5241" s="68" t="s">
        <v>532</v>
      </c>
      <c r="D5241" s="68" t="s">
        <v>271</v>
      </c>
      <c r="E5241" s="68" t="s">
        <v>531</v>
      </c>
      <c r="F5241" s="68" t="s">
        <v>360</v>
      </c>
      <c r="G5241" s="68" t="s">
        <v>75</v>
      </c>
      <c r="H5241" s="68" t="s">
        <v>246</v>
      </c>
      <c r="I5241" s="68" t="s">
        <v>640</v>
      </c>
      <c r="J5241" s="65">
        <v>1</v>
      </c>
      <c r="K5241" s="65">
        <v>3</v>
      </c>
      <c r="L5241" s="65">
        <v>102</v>
      </c>
      <c r="M5241" s="65" t="s">
        <v>371</v>
      </c>
    </row>
    <row r="5242" spans="1:13" ht="12.75" customHeight="1">
      <c r="A5242" s="65" t="str">
        <f>IF(ROW()=1,"KEY",IF(ISNA(VLOOKUP(B5242,車名対応マスタ!B:D,3,FALSE)),"",IF(VLOOKUP(B5242,車名対応マスタ!B:D,3,FALSE)="","",$D5242&amp;" "&amp;IF($G5242="9","J","O")&amp;" "&amp;$I5242&amp;" "&amp;IF($I5242&lt;=TEXT(★完成資料!$A$1,"yyyymm"),TEXT(★完成資料!$A$1,"yyyymm"),"999999")&amp; " " &amp; LEFT(F5242 &amp; "          ",10))))</f>
        <v xml:space="preserve">L O 202203 yyyy00 HV        </v>
      </c>
      <c r="B5242" s="68" t="s">
        <v>253</v>
      </c>
      <c r="C5242" s="68" t="s">
        <v>532</v>
      </c>
      <c r="D5242" s="68" t="s">
        <v>271</v>
      </c>
      <c r="E5242" s="68" t="s">
        <v>531</v>
      </c>
      <c r="F5242" s="68" t="s">
        <v>360</v>
      </c>
      <c r="G5242" s="68" t="s">
        <v>75</v>
      </c>
      <c r="H5242" s="68" t="s">
        <v>246</v>
      </c>
      <c r="I5242" s="68" t="s">
        <v>641</v>
      </c>
      <c r="J5242" s="65">
        <v>7</v>
      </c>
      <c r="K5242" s="65">
        <v>3</v>
      </c>
      <c r="L5242" s="65">
        <v>102</v>
      </c>
      <c r="M5242" s="65" t="s">
        <v>371</v>
      </c>
    </row>
    <row r="5243" spans="1:13" ht="12.75" customHeight="1">
      <c r="A5243" s="65" t="str">
        <f>IF(ROW()=1,"KEY",IF(ISNA(VLOOKUP(B5243,車名対応マスタ!B:D,3,FALSE)),"",IF(VLOOKUP(B5243,車名対応マスタ!B:D,3,FALSE)="","",$D5243&amp;" "&amp;IF($G5243="9","J","O")&amp;" "&amp;$I5243&amp;" "&amp;IF($I5243&lt;=TEXT(★完成資料!$A$1,"yyyymm"),TEXT(★完成資料!$A$1,"yyyymm"),"999999")&amp; " " &amp; LEFT(F5243 &amp; "          ",10))))</f>
        <v xml:space="preserve">L O 202204 yyyy00 HV        </v>
      </c>
      <c r="B5243" s="68" t="s">
        <v>253</v>
      </c>
      <c r="C5243" s="68" t="s">
        <v>532</v>
      </c>
      <c r="D5243" s="68" t="s">
        <v>271</v>
      </c>
      <c r="E5243" s="68" t="s">
        <v>531</v>
      </c>
      <c r="F5243" s="68" t="s">
        <v>360</v>
      </c>
      <c r="G5243" s="68" t="s">
        <v>75</v>
      </c>
      <c r="H5243" s="68" t="s">
        <v>246</v>
      </c>
      <c r="I5243" s="68" t="s">
        <v>642</v>
      </c>
      <c r="J5243" s="65">
        <v>7</v>
      </c>
      <c r="K5243" s="65">
        <v>4</v>
      </c>
      <c r="L5243" s="65">
        <v>102</v>
      </c>
      <c r="M5243" s="65" t="s">
        <v>371</v>
      </c>
    </row>
    <row r="5244" spans="1:13" ht="12.75" customHeight="1">
      <c r="A5244" s="65" t="str">
        <f>IF(ROW()=1,"KEY",IF(ISNA(VLOOKUP(B5244,車名対応マスタ!B:D,3,FALSE)),"",IF(VLOOKUP(B5244,車名対応マスタ!B:D,3,FALSE)="","",$D5244&amp;" "&amp;IF($G5244="9","J","O")&amp;" "&amp;$I5244&amp;" "&amp;IF($I5244&lt;=TEXT(★完成資料!$A$1,"yyyymm"),TEXT(★完成資料!$A$1,"yyyymm"),"999999")&amp; " " &amp; LEFT(F5244 &amp; "          ",10))))</f>
        <v xml:space="preserve">L O 202205 yyyy00 HV        </v>
      </c>
      <c r="B5244" s="68" t="s">
        <v>253</v>
      </c>
      <c r="C5244" s="68" t="s">
        <v>532</v>
      </c>
      <c r="D5244" s="68" t="s">
        <v>271</v>
      </c>
      <c r="E5244" s="68" t="s">
        <v>531</v>
      </c>
      <c r="F5244" s="68" t="s">
        <v>360</v>
      </c>
      <c r="G5244" s="68" t="s">
        <v>75</v>
      </c>
      <c r="H5244" s="68" t="s">
        <v>246</v>
      </c>
      <c r="I5244" s="68" t="s">
        <v>647</v>
      </c>
      <c r="J5244" s="65">
        <v>7</v>
      </c>
      <c r="K5244" s="65">
        <v>5</v>
      </c>
      <c r="L5244" s="65">
        <v>102</v>
      </c>
      <c r="M5244" s="65" t="s">
        <v>371</v>
      </c>
    </row>
    <row r="5245" spans="1:13" ht="12.75" customHeight="1">
      <c r="A5245" s="65" t="str">
        <f>IF(ROW()=1,"KEY",IF(ISNA(VLOOKUP(B5245,車名対応マスタ!B:D,3,FALSE)),"",IF(VLOOKUP(B5245,車名対応マスタ!B:D,3,FALSE)="","",$D5245&amp;" "&amp;IF($G5245="9","J","O")&amp;" "&amp;$I5245&amp;" "&amp;IF($I5245&lt;=TEXT(★完成資料!$A$1,"yyyymm"),TEXT(★完成資料!$A$1,"yyyymm"),"999999")&amp; " " &amp; LEFT(F5245 &amp; "          ",10))))</f>
        <v xml:space="preserve">L O 202206 yyyy00 HV        </v>
      </c>
      <c r="B5245" s="68" t="s">
        <v>253</v>
      </c>
      <c r="C5245" s="68" t="s">
        <v>532</v>
      </c>
      <c r="D5245" s="68" t="s">
        <v>271</v>
      </c>
      <c r="E5245" s="68" t="s">
        <v>531</v>
      </c>
      <c r="F5245" s="68" t="s">
        <v>360</v>
      </c>
      <c r="G5245" s="68" t="s">
        <v>75</v>
      </c>
      <c r="H5245" s="68" t="s">
        <v>246</v>
      </c>
      <c r="I5245" s="68" t="s">
        <v>652</v>
      </c>
      <c r="J5245" s="65">
        <v>9</v>
      </c>
      <c r="K5245" s="65">
        <v>7</v>
      </c>
      <c r="L5245" s="65">
        <v>102</v>
      </c>
      <c r="M5245" s="65" t="s">
        <v>371</v>
      </c>
    </row>
    <row r="5246" spans="1:13" ht="12.75" customHeight="1">
      <c r="A5246" s="65" t="str">
        <f>IF(ROW()=1,"KEY",IF(ISNA(VLOOKUP(B5246,車名対応マスタ!B:D,3,FALSE)),"",IF(VLOOKUP(B5246,車名対応マスタ!B:D,3,FALSE)="","",$D5246&amp;" "&amp;IF($G5246="9","J","O")&amp;" "&amp;$I5246&amp;" "&amp;IF($I5246&lt;=TEXT(★完成資料!$A$1,"yyyymm"),TEXT(★完成資料!$A$1,"yyyymm"),"999999")&amp; " " &amp; LEFT(F5246 &amp; "          ",10))))</f>
        <v xml:space="preserve">L O 202207 yyyy00 HV        </v>
      </c>
      <c r="B5246" s="68" t="s">
        <v>253</v>
      </c>
      <c r="C5246" s="68" t="s">
        <v>532</v>
      </c>
      <c r="D5246" s="68" t="s">
        <v>271</v>
      </c>
      <c r="E5246" s="68" t="s">
        <v>531</v>
      </c>
      <c r="F5246" s="68" t="s">
        <v>360</v>
      </c>
      <c r="G5246" s="68" t="s">
        <v>75</v>
      </c>
      <c r="H5246" s="68" t="s">
        <v>246</v>
      </c>
      <c r="I5246" s="68" t="s">
        <v>655</v>
      </c>
      <c r="J5246" s="65">
        <v>5</v>
      </c>
      <c r="K5246" s="65">
        <v>2</v>
      </c>
      <c r="L5246" s="65">
        <v>102</v>
      </c>
      <c r="M5246" s="65" t="s">
        <v>371</v>
      </c>
    </row>
    <row r="5247" spans="1:13" ht="12.75" customHeight="1">
      <c r="A5247" s="65" t="str">
        <f>IF(ROW()=1,"KEY",IF(ISNA(VLOOKUP(B5247,車名対応マスタ!B:D,3,FALSE)),"",IF(VLOOKUP(B5247,車名対応マスタ!B:D,3,FALSE)="","",$D5247&amp;" "&amp;IF($G5247="9","J","O")&amp;" "&amp;$I5247&amp;" "&amp;IF($I5247&lt;=TEXT(★完成資料!$A$1,"yyyymm"),TEXT(★完成資料!$A$1,"yyyymm"),"999999")&amp; " " &amp; LEFT(F5247 &amp; "          ",10))))</f>
        <v xml:space="preserve">L O 202208 yyyy00 HV        </v>
      </c>
      <c r="B5247" s="68" t="s">
        <v>253</v>
      </c>
      <c r="C5247" s="68" t="s">
        <v>532</v>
      </c>
      <c r="D5247" s="68" t="s">
        <v>271</v>
      </c>
      <c r="E5247" s="68" t="s">
        <v>531</v>
      </c>
      <c r="F5247" s="68" t="s">
        <v>360</v>
      </c>
      <c r="G5247" s="68" t="s">
        <v>75</v>
      </c>
      <c r="H5247" s="68" t="s">
        <v>246</v>
      </c>
      <c r="I5247" s="68" t="s">
        <v>656</v>
      </c>
      <c r="J5247" s="65">
        <v>3</v>
      </c>
      <c r="K5247" s="65">
        <v>3</v>
      </c>
      <c r="L5247" s="65">
        <v>102</v>
      </c>
      <c r="M5247" s="65" t="s">
        <v>371</v>
      </c>
    </row>
    <row r="5248" spans="1:13" ht="12.75" customHeight="1">
      <c r="A5248" s="65" t="str">
        <f>IF(ROW()=1,"KEY",IF(ISNA(VLOOKUP(B5248,車名対応マスタ!B:D,3,FALSE)),"",IF(VLOOKUP(B5248,車名対応マスタ!B:D,3,FALSE)="","",$D5248&amp;" "&amp;IF($G5248="9","J","O")&amp;" "&amp;$I5248&amp;" "&amp;IF($I5248&lt;=TEXT(★完成資料!$A$1,"yyyymm"),TEXT(★完成資料!$A$1,"yyyymm"),"999999")&amp; " " &amp; LEFT(F5248 &amp; "          ",10))))</f>
        <v xml:space="preserve">L O 202209 yyyy00 HV        </v>
      </c>
      <c r="B5248" s="68" t="s">
        <v>253</v>
      </c>
      <c r="C5248" s="68" t="s">
        <v>532</v>
      </c>
      <c r="D5248" s="68" t="s">
        <v>271</v>
      </c>
      <c r="E5248" s="68" t="s">
        <v>531</v>
      </c>
      <c r="F5248" s="68" t="s">
        <v>360</v>
      </c>
      <c r="G5248" s="68" t="s">
        <v>75</v>
      </c>
      <c r="H5248" s="68" t="s">
        <v>246</v>
      </c>
      <c r="I5248" s="68" t="s">
        <v>657</v>
      </c>
      <c r="J5248" s="65">
        <v>4</v>
      </c>
      <c r="K5248" s="65">
        <v>4</v>
      </c>
      <c r="L5248" s="65">
        <v>102</v>
      </c>
      <c r="M5248" s="65" t="s">
        <v>371</v>
      </c>
    </row>
    <row r="5249" spans="1:13" ht="12.75" customHeight="1">
      <c r="A5249" s="65" t="str">
        <f>IF(ROW()=1,"KEY",IF(ISNA(VLOOKUP(B5249,車名対応マスタ!B:D,3,FALSE)),"",IF(VLOOKUP(B5249,車名対応マスタ!B:D,3,FALSE)="","",$D5249&amp;" "&amp;IF($G5249="9","J","O")&amp;" "&amp;$I5249&amp;" "&amp;IF($I5249&lt;=TEXT(★完成資料!$A$1,"yyyymm"),TEXT(★完成資料!$A$1,"yyyymm"),"999999")&amp; " " &amp; LEFT(F5249 &amp; "          ",10))))</f>
        <v xml:space="preserve">L O 202210 yyyy00 HV        </v>
      </c>
      <c r="B5249" s="68" t="s">
        <v>253</v>
      </c>
      <c r="C5249" s="68" t="s">
        <v>532</v>
      </c>
      <c r="D5249" s="68" t="s">
        <v>271</v>
      </c>
      <c r="E5249" s="68" t="s">
        <v>531</v>
      </c>
      <c r="F5249" s="68" t="s">
        <v>360</v>
      </c>
      <c r="G5249" s="68" t="s">
        <v>75</v>
      </c>
      <c r="H5249" s="68" t="s">
        <v>246</v>
      </c>
      <c r="I5249" s="68" t="s">
        <v>663</v>
      </c>
      <c r="J5249" s="65">
        <v>3</v>
      </c>
      <c r="K5249" s="65">
        <v>4</v>
      </c>
      <c r="L5249" s="65">
        <v>102</v>
      </c>
      <c r="M5249" s="65" t="s">
        <v>371</v>
      </c>
    </row>
    <row r="5250" spans="1:13" ht="12.75" customHeight="1">
      <c r="A5250" s="65" t="str">
        <f>IF(ROW()=1,"KEY",IF(ISNA(VLOOKUP(B5250,車名対応マスタ!B:D,3,FALSE)),"",IF(VLOOKUP(B5250,車名対応マスタ!B:D,3,FALSE)="","",$D5250&amp;" "&amp;IF($G5250="9","J","O")&amp;" "&amp;$I5250&amp;" "&amp;IF($I5250&lt;=TEXT(★完成資料!$A$1,"yyyymm"),TEXT(★完成資料!$A$1,"yyyymm"),"999999")&amp; " " &amp; LEFT(F5250 &amp; "          ",10))))</f>
        <v xml:space="preserve">L O 202201 yyyy00 HV        </v>
      </c>
      <c r="B5250" s="68" t="s">
        <v>253</v>
      </c>
      <c r="C5250" s="68" t="s">
        <v>532</v>
      </c>
      <c r="D5250" s="68" t="s">
        <v>271</v>
      </c>
      <c r="E5250" s="68" t="s">
        <v>531</v>
      </c>
      <c r="F5250" s="68" t="s">
        <v>360</v>
      </c>
      <c r="G5250" s="68" t="s">
        <v>76</v>
      </c>
      <c r="H5250" s="68" t="s">
        <v>492</v>
      </c>
      <c r="I5250" s="68" t="s">
        <v>639</v>
      </c>
      <c r="J5250" s="65">
        <v>0</v>
      </c>
      <c r="K5250" s="65">
        <v>1</v>
      </c>
      <c r="L5250" s="65">
        <v>314</v>
      </c>
      <c r="M5250" s="65" t="s">
        <v>265</v>
      </c>
    </row>
    <row r="5251" spans="1:13" ht="12.75" customHeight="1">
      <c r="A5251" s="65" t="str">
        <f>IF(ROW()=1,"KEY",IF(ISNA(VLOOKUP(B5251,車名対応マスタ!B:D,3,FALSE)),"",IF(VLOOKUP(B5251,車名対応マスタ!B:D,3,FALSE)="","",$D5251&amp;" "&amp;IF($G5251="9","J","O")&amp;" "&amp;$I5251&amp;" "&amp;IF($I5251&lt;=TEXT(★完成資料!$A$1,"yyyymm"),TEXT(★完成資料!$A$1,"yyyymm"),"999999")&amp; " " &amp; LEFT(F5251 &amp; "          ",10))))</f>
        <v xml:space="preserve">L O 202202 yyyy00 HV        </v>
      </c>
      <c r="B5251" s="68" t="s">
        <v>253</v>
      </c>
      <c r="C5251" s="68" t="s">
        <v>532</v>
      </c>
      <c r="D5251" s="68" t="s">
        <v>271</v>
      </c>
      <c r="E5251" s="68" t="s">
        <v>531</v>
      </c>
      <c r="F5251" s="68" t="s">
        <v>360</v>
      </c>
      <c r="G5251" s="68" t="s">
        <v>76</v>
      </c>
      <c r="H5251" s="68" t="s">
        <v>492</v>
      </c>
      <c r="I5251" s="68" t="s">
        <v>640</v>
      </c>
      <c r="J5251" s="65">
        <v>1</v>
      </c>
      <c r="K5251" s="65">
        <v>0</v>
      </c>
      <c r="L5251" s="65">
        <v>314</v>
      </c>
      <c r="M5251" s="65" t="s">
        <v>265</v>
      </c>
    </row>
    <row r="5252" spans="1:13" ht="12.75" customHeight="1">
      <c r="A5252" s="65" t="str">
        <f>IF(ROW()=1,"KEY",IF(ISNA(VLOOKUP(B5252,車名対応マスタ!B:D,3,FALSE)),"",IF(VLOOKUP(B5252,車名対応マスタ!B:D,3,FALSE)="","",$D5252&amp;" "&amp;IF($G5252="9","J","O")&amp;" "&amp;$I5252&amp;" "&amp;IF($I5252&lt;=TEXT(★完成資料!$A$1,"yyyymm"),TEXT(★完成資料!$A$1,"yyyymm"),"999999")&amp; " " &amp; LEFT(F5252 &amp; "          ",10))))</f>
        <v xml:space="preserve">L O 202203 yyyy00 HV        </v>
      </c>
      <c r="B5252" s="68" t="s">
        <v>253</v>
      </c>
      <c r="C5252" s="68" t="s">
        <v>532</v>
      </c>
      <c r="D5252" s="68" t="s">
        <v>271</v>
      </c>
      <c r="E5252" s="68" t="s">
        <v>531</v>
      </c>
      <c r="F5252" s="68" t="s">
        <v>360</v>
      </c>
      <c r="G5252" s="68" t="s">
        <v>76</v>
      </c>
      <c r="H5252" s="68" t="s">
        <v>492</v>
      </c>
      <c r="I5252" s="68" t="s">
        <v>641</v>
      </c>
      <c r="J5252" s="65">
        <v>1</v>
      </c>
      <c r="K5252" s="65">
        <v>0</v>
      </c>
      <c r="L5252" s="65">
        <v>314</v>
      </c>
      <c r="M5252" s="65" t="s">
        <v>265</v>
      </c>
    </row>
    <row r="5253" spans="1:13" ht="12.75" customHeight="1">
      <c r="A5253" s="65" t="str">
        <f>IF(ROW()=1,"KEY",IF(ISNA(VLOOKUP(B5253,車名対応マスタ!B:D,3,FALSE)),"",IF(VLOOKUP(B5253,車名対応マスタ!B:D,3,FALSE)="","",$D5253&amp;" "&amp;IF($G5253="9","J","O")&amp;" "&amp;$I5253&amp;" "&amp;IF($I5253&lt;=TEXT(★完成資料!$A$1,"yyyymm"),TEXT(★完成資料!$A$1,"yyyymm"),"999999")&amp; " " &amp; LEFT(F5253 &amp; "          ",10))))</f>
        <v xml:space="preserve">L O 202204 yyyy00 HV        </v>
      </c>
      <c r="B5253" s="68" t="s">
        <v>253</v>
      </c>
      <c r="C5253" s="68" t="s">
        <v>532</v>
      </c>
      <c r="D5253" s="68" t="s">
        <v>271</v>
      </c>
      <c r="E5253" s="68" t="s">
        <v>531</v>
      </c>
      <c r="F5253" s="68" t="s">
        <v>360</v>
      </c>
      <c r="G5253" s="68" t="s">
        <v>76</v>
      </c>
      <c r="H5253" s="68" t="s">
        <v>492</v>
      </c>
      <c r="I5253" s="68" t="s">
        <v>642</v>
      </c>
      <c r="J5253" s="65">
        <v>1</v>
      </c>
      <c r="K5253" s="65">
        <v>1</v>
      </c>
      <c r="L5253" s="65">
        <v>314</v>
      </c>
      <c r="M5253" s="65" t="s">
        <v>265</v>
      </c>
    </row>
    <row r="5254" spans="1:13" ht="12.75" customHeight="1">
      <c r="A5254" s="65" t="str">
        <f>IF(ROW()=1,"KEY",IF(ISNA(VLOOKUP(B5254,車名対応マスタ!B:D,3,FALSE)),"",IF(VLOOKUP(B5254,車名対応マスタ!B:D,3,FALSE)="","",$D5254&amp;" "&amp;IF($G5254="9","J","O")&amp;" "&amp;$I5254&amp;" "&amp;IF($I5254&lt;=TEXT(★完成資料!$A$1,"yyyymm"),TEXT(★完成資料!$A$1,"yyyymm"),"999999")&amp; " " &amp; LEFT(F5254 &amp; "          ",10))))</f>
        <v xml:space="preserve">L O 202205 yyyy00 HV        </v>
      </c>
      <c r="B5254" s="68" t="s">
        <v>253</v>
      </c>
      <c r="C5254" s="68" t="s">
        <v>532</v>
      </c>
      <c r="D5254" s="68" t="s">
        <v>271</v>
      </c>
      <c r="E5254" s="68" t="s">
        <v>531</v>
      </c>
      <c r="F5254" s="68" t="s">
        <v>360</v>
      </c>
      <c r="G5254" s="68" t="s">
        <v>76</v>
      </c>
      <c r="H5254" s="68" t="s">
        <v>492</v>
      </c>
      <c r="I5254" s="68" t="s">
        <v>647</v>
      </c>
      <c r="J5254" s="65">
        <v>2</v>
      </c>
      <c r="K5254" s="65">
        <v>0</v>
      </c>
      <c r="L5254" s="65">
        <v>314</v>
      </c>
      <c r="M5254" s="65" t="s">
        <v>265</v>
      </c>
    </row>
    <row r="5255" spans="1:13" ht="12.75" customHeight="1">
      <c r="A5255" s="65" t="str">
        <f>IF(ROW()=1,"KEY",IF(ISNA(VLOOKUP(B5255,車名対応マスタ!B:D,3,FALSE)),"",IF(VLOOKUP(B5255,車名対応マスタ!B:D,3,FALSE)="","",$D5255&amp;" "&amp;IF($G5255="9","J","O")&amp;" "&amp;$I5255&amp;" "&amp;IF($I5255&lt;=TEXT(★完成資料!$A$1,"yyyymm"),TEXT(★完成資料!$A$1,"yyyymm"),"999999")&amp; " " &amp; LEFT(F5255 &amp; "          ",10))))</f>
        <v xml:space="preserve">L O 202206 yyyy00 HV        </v>
      </c>
      <c r="B5255" s="68" t="s">
        <v>253</v>
      </c>
      <c r="C5255" s="68" t="s">
        <v>532</v>
      </c>
      <c r="D5255" s="68" t="s">
        <v>271</v>
      </c>
      <c r="E5255" s="68" t="s">
        <v>531</v>
      </c>
      <c r="F5255" s="68" t="s">
        <v>360</v>
      </c>
      <c r="G5255" s="68" t="s">
        <v>76</v>
      </c>
      <c r="H5255" s="68" t="s">
        <v>492</v>
      </c>
      <c r="I5255" s="68" t="s">
        <v>652</v>
      </c>
      <c r="J5255" s="65">
        <v>2</v>
      </c>
      <c r="K5255" s="65">
        <v>0</v>
      </c>
      <c r="L5255" s="65">
        <v>314</v>
      </c>
      <c r="M5255" s="65" t="s">
        <v>265</v>
      </c>
    </row>
    <row r="5256" spans="1:13" ht="12.75" customHeight="1">
      <c r="A5256" s="65" t="str">
        <f>IF(ROW()=1,"KEY",IF(ISNA(VLOOKUP(B5256,車名対応マスタ!B:D,3,FALSE)),"",IF(VLOOKUP(B5256,車名対応マスタ!B:D,3,FALSE)="","",$D5256&amp;" "&amp;IF($G5256="9","J","O")&amp;" "&amp;$I5256&amp;" "&amp;IF($I5256&lt;=TEXT(★完成資料!$A$1,"yyyymm"),TEXT(★完成資料!$A$1,"yyyymm"),"999999")&amp; " " &amp; LEFT(F5256 &amp; "          ",10))))</f>
        <v xml:space="preserve">L O 202207 yyyy00 HV        </v>
      </c>
      <c r="B5256" s="68" t="s">
        <v>253</v>
      </c>
      <c r="C5256" s="68" t="s">
        <v>532</v>
      </c>
      <c r="D5256" s="68" t="s">
        <v>271</v>
      </c>
      <c r="E5256" s="68" t="s">
        <v>531</v>
      </c>
      <c r="F5256" s="68" t="s">
        <v>360</v>
      </c>
      <c r="G5256" s="68" t="s">
        <v>76</v>
      </c>
      <c r="H5256" s="68" t="s">
        <v>492</v>
      </c>
      <c r="I5256" s="68" t="s">
        <v>655</v>
      </c>
      <c r="J5256" s="65">
        <v>1</v>
      </c>
      <c r="K5256" s="65">
        <v>0</v>
      </c>
      <c r="L5256" s="65">
        <v>314</v>
      </c>
      <c r="M5256" s="65" t="s">
        <v>265</v>
      </c>
    </row>
    <row r="5257" spans="1:13" ht="12.75" customHeight="1">
      <c r="A5257" s="65" t="str">
        <f>IF(ROW()=1,"KEY",IF(ISNA(VLOOKUP(B5257,車名対応マスタ!B:D,3,FALSE)),"",IF(VLOOKUP(B5257,車名対応マスタ!B:D,3,FALSE)="","",$D5257&amp;" "&amp;IF($G5257="9","J","O")&amp;" "&amp;$I5257&amp;" "&amp;IF($I5257&lt;=TEXT(★完成資料!$A$1,"yyyymm"),TEXT(★完成資料!$A$1,"yyyymm"),"999999")&amp; " " &amp; LEFT(F5257 &amp; "          ",10))))</f>
        <v xml:space="preserve">L O 202208 yyyy00 HV        </v>
      </c>
      <c r="B5257" s="68" t="s">
        <v>253</v>
      </c>
      <c r="C5257" s="68" t="s">
        <v>532</v>
      </c>
      <c r="D5257" s="68" t="s">
        <v>271</v>
      </c>
      <c r="E5257" s="68" t="s">
        <v>531</v>
      </c>
      <c r="F5257" s="68" t="s">
        <v>360</v>
      </c>
      <c r="G5257" s="68" t="s">
        <v>76</v>
      </c>
      <c r="H5257" s="68" t="s">
        <v>492</v>
      </c>
      <c r="I5257" s="68" t="s">
        <v>656</v>
      </c>
      <c r="J5257" s="65">
        <v>2</v>
      </c>
      <c r="K5257" s="65">
        <v>1</v>
      </c>
      <c r="L5257" s="65">
        <v>314</v>
      </c>
      <c r="M5257" s="65" t="s">
        <v>265</v>
      </c>
    </row>
    <row r="5258" spans="1:13" ht="12.75" customHeight="1">
      <c r="A5258" s="65" t="str">
        <f>IF(ROW()=1,"KEY",IF(ISNA(VLOOKUP(B5258,車名対応マスタ!B:D,3,FALSE)),"",IF(VLOOKUP(B5258,車名対応マスタ!B:D,3,FALSE)="","",$D5258&amp;" "&amp;IF($G5258="9","J","O")&amp;" "&amp;$I5258&amp;" "&amp;IF($I5258&lt;=TEXT(★完成資料!$A$1,"yyyymm"),TEXT(★完成資料!$A$1,"yyyymm"),"999999")&amp; " " &amp; LEFT(F5258 &amp; "          ",10))))</f>
        <v xml:space="preserve">L O 202209 yyyy00 HV        </v>
      </c>
      <c r="B5258" s="68" t="s">
        <v>253</v>
      </c>
      <c r="C5258" s="68" t="s">
        <v>532</v>
      </c>
      <c r="D5258" s="68" t="s">
        <v>271</v>
      </c>
      <c r="E5258" s="68" t="s">
        <v>531</v>
      </c>
      <c r="F5258" s="68" t="s">
        <v>360</v>
      </c>
      <c r="G5258" s="68" t="s">
        <v>76</v>
      </c>
      <c r="H5258" s="68" t="s">
        <v>492</v>
      </c>
      <c r="I5258" s="68" t="s">
        <v>657</v>
      </c>
      <c r="J5258" s="65">
        <v>1</v>
      </c>
      <c r="K5258" s="65">
        <v>0</v>
      </c>
      <c r="L5258" s="65">
        <v>314</v>
      </c>
      <c r="M5258" s="65" t="s">
        <v>265</v>
      </c>
    </row>
    <row r="5259" spans="1:13" ht="12.75" customHeight="1">
      <c r="A5259" s="65" t="str">
        <f>IF(ROW()=1,"KEY",IF(ISNA(VLOOKUP(B5259,車名対応マスタ!B:D,3,FALSE)),"",IF(VLOOKUP(B5259,車名対応マスタ!B:D,3,FALSE)="","",$D5259&amp;" "&amp;IF($G5259="9","J","O")&amp;" "&amp;$I5259&amp;" "&amp;IF($I5259&lt;=TEXT(★完成資料!$A$1,"yyyymm"),TEXT(★完成資料!$A$1,"yyyymm"),"999999")&amp; " " &amp; LEFT(F5259 &amp; "          ",10))))</f>
        <v xml:space="preserve">L O 202210 yyyy00 HV        </v>
      </c>
      <c r="B5259" s="68" t="s">
        <v>253</v>
      </c>
      <c r="C5259" s="68" t="s">
        <v>532</v>
      </c>
      <c r="D5259" s="68" t="s">
        <v>271</v>
      </c>
      <c r="E5259" s="68" t="s">
        <v>531</v>
      </c>
      <c r="F5259" s="68" t="s">
        <v>360</v>
      </c>
      <c r="G5259" s="68" t="s">
        <v>76</v>
      </c>
      <c r="H5259" s="68" t="s">
        <v>492</v>
      </c>
      <c r="I5259" s="68" t="s">
        <v>663</v>
      </c>
      <c r="J5259" s="65">
        <v>1</v>
      </c>
      <c r="K5259" s="65">
        <v>2</v>
      </c>
      <c r="L5259" s="65">
        <v>314</v>
      </c>
      <c r="M5259" s="65" t="s">
        <v>265</v>
      </c>
    </row>
    <row r="5260" spans="1:13" ht="12.75" customHeight="1">
      <c r="A5260" s="65" t="str">
        <f>IF(ROW()=1,"KEY",IF(ISNA(VLOOKUP(B5260,車名対応マスタ!B:D,3,FALSE)),"",IF(VLOOKUP(B5260,車名対応マスタ!B:D,3,FALSE)="","",$D5260&amp;" "&amp;IF($G5260="9","J","O")&amp;" "&amp;$I5260&amp;" "&amp;IF($I5260&lt;=TEXT(★完成資料!$A$1,"yyyymm"),TEXT(★完成資料!$A$1,"yyyymm"),"999999")&amp; " " &amp; LEFT(F5260 &amp; "          ",10))))</f>
        <v xml:space="preserve">L O 202203 yyyy00 HV        </v>
      </c>
      <c r="B5260" s="68" t="s">
        <v>253</v>
      </c>
      <c r="C5260" s="68" t="s">
        <v>532</v>
      </c>
      <c r="D5260" s="68" t="s">
        <v>271</v>
      </c>
      <c r="E5260" s="68" t="s">
        <v>531</v>
      </c>
      <c r="F5260" s="68" t="s">
        <v>360</v>
      </c>
      <c r="G5260" s="68" t="s">
        <v>76</v>
      </c>
      <c r="H5260" s="68" t="s">
        <v>492</v>
      </c>
      <c r="I5260" s="68" t="s">
        <v>641</v>
      </c>
      <c r="J5260" s="65">
        <v>1</v>
      </c>
      <c r="L5260" s="65">
        <v>305</v>
      </c>
      <c r="M5260" s="65" t="s">
        <v>373</v>
      </c>
    </row>
    <row r="5261" spans="1:13" ht="12.75" customHeight="1">
      <c r="A5261" s="65" t="str">
        <f>IF(ROW()=1,"KEY",IF(ISNA(VLOOKUP(B5261,車名対応マスタ!B:D,3,FALSE)),"",IF(VLOOKUP(B5261,車名対応マスタ!B:D,3,FALSE)="","",$D5261&amp;" "&amp;IF($G5261="9","J","O")&amp;" "&amp;$I5261&amp;" "&amp;IF($I5261&lt;=TEXT(★完成資料!$A$1,"yyyymm"),TEXT(★完成資料!$A$1,"yyyymm"),"999999")&amp; " " &amp; LEFT(F5261 &amp; "          ",10))))</f>
        <v xml:space="preserve">L O 202201 yyyy00 HV        </v>
      </c>
      <c r="B5261" s="68" t="s">
        <v>253</v>
      </c>
      <c r="C5261" s="68" t="s">
        <v>532</v>
      </c>
      <c r="D5261" s="68" t="s">
        <v>271</v>
      </c>
      <c r="E5261" s="68" t="s">
        <v>531</v>
      </c>
      <c r="F5261" s="68" t="s">
        <v>360</v>
      </c>
      <c r="G5261" s="68" t="s">
        <v>76</v>
      </c>
      <c r="H5261" s="68" t="s">
        <v>492</v>
      </c>
      <c r="I5261" s="68" t="s">
        <v>639</v>
      </c>
      <c r="J5261" s="65">
        <v>6</v>
      </c>
      <c r="K5261" s="65">
        <v>3</v>
      </c>
      <c r="L5261" s="65">
        <v>303</v>
      </c>
      <c r="M5261" s="65" t="s">
        <v>374</v>
      </c>
    </row>
    <row r="5262" spans="1:13" ht="12.75" customHeight="1">
      <c r="A5262" s="65" t="str">
        <f>IF(ROW()=1,"KEY",IF(ISNA(VLOOKUP(B5262,車名対応マスタ!B:D,3,FALSE)),"",IF(VLOOKUP(B5262,車名対応マスタ!B:D,3,FALSE)="","",$D5262&amp;" "&amp;IF($G5262="9","J","O")&amp;" "&amp;$I5262&amp;" "&amp;IF($I5262&lt;=TEXT(★完成資料!$A$1,"yyyymm"),TEXT(★完成資料!$A$1,"yyyymm"),"999999")&amp; " " &amp; LEFT(F5262 &amp; "          ",10))))</f>
        <v xml:space="preserve">L O 202202 yyyy00 HV        </v>
      </c>
      <c r="B5262" s="68" t="s">
        <v>253</v>
      </c>
      <c r="C5262" s="68" t="s">
        <v>532</v>
      </c>
      <c r="D5262" s="68" t="s">
        <v>271</v>
      </c>
      <c r="E5262" s="68" t="s">
        <v>531</v>
      </c>
      <c r="F5262" s="68" t="s">
        <v>360</v>
      </c>
      <c r="G5262" s="68" t="s">
        <v>76</v>
      </c>
      <c r="H5262" s="68" t="s">
        <v>492</v>
      </c>
      <c r="I5262" s="68" t="s">
        <v>640</v>
      </c>
      <c r="J5262" s="65">
        <v>3</v>
      </c>
      <c r="K5262" s="65">
        <v>6</v>
      </c>
      <c r="L5262" s="65">
        <v>303</v>
      </c>
      <c r="M5262" s="65" t="s">
        <v>374</v>
      </c>
    </row>
    <row r="5263" spans="1:13" ht="12.75" customHeight="1">
      <c r="A5263" s="65" t="str">
        <f>IF(ROW()=1,"KEY",IF(ISNA(VLOOKUP(B5263,車名対応マスタ!B:D,3,FALSE)),"",IF(VLOOKUP(B5263,車名対応マスタ!B:D,3,FALSE)="","",$D5263&amp;" "&amp;IF($G5263="9","J","O")&amp;" "&amp;$I5263&amp;" "&amp;IF($I5263&lt;=TEXT(★完成資料!$A$1,"yyyymm"),TEXT(★完成資料!$A$1,"yyyymm"),"999999")&amp; " " &amp; LEFT(F5263 &amp; "          ",10))))</f>
        <v xml:space="preserve">L O 202203 yyyy00 HV        </v>
      </c>
      <c r="B5263" s="68" t="s">
        <v>253</v>
      </c>
      <c r="C5263" s="68" t="s">
        <v>532</v>
      </c>
      <c r="D5263" s="68" t="s">
        <v>271</v>
      </c>
      <c r="E5263" s="68" t="s">
        <v>531</v>
      </c>
      <c r="F5263" s="68" t="s">
        <v>360</v>
      </c>
      <c r="G5263" s="68" t="s">
        <v>76</v>
      </c>
      <c r="H5263" s="68" t="s">
        <v>492</v>
      </c>
      <c r="I5263" s="68" t="s">
        <v>641</v>
      </c>
      <c r="J5263" s="65">
        <v>7</v>
      </c>
      <c r="K5263" s="65">
        <v>4</v>
      </c>
      <c r="L5263" s="65">
        <v>303</v>
      </c>
      <c r="M5263" s="65" t="s">
        <v>374</v>
      </c>
    </row>
    <row r="5264" spans="1:13" ht="12.75" customHeight="1">
      <c r="A5264" s="65" t="str">
        <f>IF(ROW()=1,"KEY",IF(ISNA(VLOOKUP(B5264,車名対応マスタ!B:D,3,FALSE)),"",IF(VLOOKUP(B5264,車名対応マスタ!B:D,3,FALSE)="","",$D5264&amp;" "&amp;IF($G5264="9","J","O")&amp;" "&amp;$I5264&amp;" "&amp;IF($I5264&lt;=TEXT(★完成資料!$A$1,"yyyymm"),TEXT(★完成資料!$A$1,"yyyymm"),"999999")&amp; " " &amp; LEFT(F5264 &amp; "          ",10))))</f>
        <v xml:space="preserve">L O 202204 yyyy00 HV        </v>
      </c>
      <c r="B5264" s="68" t="s">
        <v>253</v>
      </c>
      <c r="C5264" s="68" t="s">
        <v>532</v>
      </c>
      <c r="D5264" s="68" t="s">
        <v>271</v>
      </c>
      <c r="E5264" s="68" t="s">
        <v>531</v>
      </c>
      <c r="F5264" s="68" t="s">
        <v>360</v>
      </c>
      <c r="G5264" s="68" t="s">
        <v>76</v>
      </c>
      <c r="H5264" s="68" t="s">
        <v>492</v>
      </c>
      <c r="I5264" s="68" t="s">
        <v>642</v>
      </c>
      <c r="J5264" s="65">
        <v>1</v>
      </c>
      <c r="K5264" s="65">
        <v>6</v>
      </c>
      <c r="L5264" s="65">
        <v>303</v>
      </c>
      <c r="M5264" s="65" t="s">
        <v>374</v>
      </c>
    </row>
    <row r="5265" spans="1:13" ht="12.75" customHeight="1">
      <c r="A5265" s="65" t="str">
        <f>IF(ROW()=1,"KEY",IF(ISNA(VLOOKUP(B5265,車名対応マスタ!B:D,3,FALSE)),"",IF(VLOOKUP(B5265,車名対応マスタ!B:D,3,FALSE)="","",$D5265&amp;" "&amp;IF($G5265="9","J","O")&amp;" "&amp;$I5265&amp;" "&amp;IF($I5265&lt;=TEXT(★完成資料!$A$1,"yyyymm"),TEXT(★完成資料!$A$1,"yyyymm"),"999999")&amp; " " &amp; LEFT(F5265 &amp; "          ",10))))</f>
        <v xml:space="preserve">L O 202205 yyyy00 HV        </v>
      </c>
      <c r="B5265" s="68" t="s">
        <v>253</v>
      </c>
      <c r="C5265" s="68" t="s">
        <v>532</v>
      </c>
      <c r="D5265" s="68" t="s">
        <v>271</v>
      </c>
      <c r="E5265" s="68" t="s">
        <v>531</v>
      </c>
      <c r="F5265" s="68" t="s">
        <v>360</v>
      </c>
      <c r="G5265" s="68" t="s">
        <v>76</v>
      </c>
      <c r="H5265" s="68" t="s">
        <v>492</v>
      </c>
      <c r="I5265" s="68" t="s">
        <v>647</v>
      </c>
      <c r="J5265" s="65">
        <v>0</v>
      </c>
      <c r="K5265" s="65">
        <v>5</v>
      </c>
      <c r="L5265" s="65">
        <v>303</v>
      </c>
      <c r="M5265" s="65" t="s">
        <v>374</v>
      </c>
    </row>
    <row r="5266" spans="1:13" ht="12.75" customHeight="1">
      <c r="A5266" s="65" t="str">
        <f>IF(ROW()=1,"KEY",IF(ISNA(VLOOKUP(B5266,車名対応マスタ!B:D,3,FALSE)),"",IF(VLOOKUP(B5266,車名対応マスタ!B:D,3,FALSE)="","",$D5266&amp;" "&amp;IF($G5266="9","J","O")&amp;" "&amp;$I5266&amp;" "&amp;IF($I5266&lt;=TEXT(★完成資料!$A$1,"yyyymm"),TEXT(★完成資料!$A$1,"yyyymm"),"999999")&amp; " " &amp; LEFT(F5266 &amp; "          ",10))))</f>
        <v xml:space="preserve">L O 202206 yyyy00 HV        </v>
      </c>
      <c r="B5266" s="68" t="s">
        <v>253</v>
      </c>
      <c r="C5266" s="68" t="s">
        <v>532</v>
      </c>
      <c r="D5266" s="68" t="s">
        <v>271</v>
      </c>
      <c r="E5266" s="68" t="s">
        <v>531</v>
      </c>
      <c r="F5266" s="68" t="s">
        <v>360</v>
      </c>
      <c r="G5266" s="68" t="s">
        <v>76</v>
      </c>
      <c r="H5266" s="68" t="s">
        <v>492</v>
      </c>
      <c r="I5266" s="68" t="s">
        <v>652</v>
      </c>
      <c r="J5266" s="65">
        <v>0</v>
      </c>
      <c r="K5266" s="65">
        <v>3</v>
      </c>
      <c r="L5266" s="65">
        <v>303</v>
      </c>
      <c r="M5266" s="65" t="s">
        <v>374</v>
      </c>
    </row>
    <row r="5267" spans="1:13" ht="12.75" customHeight="1">
      <c r="A5267" s="65" t="str">
        <f>IF(ROW()=1,"KEY",IF(ISNA(VLOOKUP(B5267,車名対応マスタ!B:D,3,FALSE)),"",IF(VLOOKUP(B5267,車名対応マスタ!B:D,3,FALSE)="","",$D5267&amp;" "&amp;IF($G5267="9","J","O")&amp;" "&amp;$I5267&amp;" "&amp;IF($I5267&lt;=TEXT(★完成資料!$A$1,"yyyymm"),TEXT(★完成資料!$A$1,"yyyymm"),"999999")&amp; " " &amp; LEFT(F5267 &amp; "          ",10))))</f>
        <v xml:space="preserve">L O 202207 yyyy00 HV        </v>
      </c>
      <c r="B5267" s="68" t="s">
        <v>253</v>
      </c>
      <c r="C5267" s="68" t="s">
        <v>532</v>
      </c>
      <c r="D5267" s="68" t="s">
        <v>271</v>
      </c>
      <c r="E5267" s="68" t="s">
        <v>531</v>
      </c>
      <c r="F5267" s="68" t="s">
        <v>360</v>
      </c>
      <c r="G5267" s="68" t="s">
        <v>76</v>
      </c>
      <c r="H5267" s="68" t="s">
        <v>492</v>
      </c>
      <c r="I5267" s="68" t="s">
        <v>655</v>
      </c>
      <c r="J5267" s="65">
        <v>0</v>
      </c>
      <c r="K5267" s="65">
        <v>3</v>
      </c>
      <c r="L5267" s="65">
        <v>303</v>
      </c>
      <c r="M5267" s="65" t="s">
        <v>374</v>
      </c>
    </row>
    <row r="5268" spans="1:13" ht="12.75" customHeight="1">
      <c r="A5268" s="65" t="str">
        <f>IF(ROW()=1,"KEY",IF(ISNA(VLOOKUP(B5268,車名対応マスタ!B:D,3,FALSE)),"",IF(VLOOKUP(B5268,車名対応マスタ!B:D,3,FALSE)="","",$D5268&amp;" "&amp;IF($G5268="9","J","O")&amp;" "&amp;$I5268&amp;" "&amp;IF($I5268&lt;=TEXT(★完成資料!$A$1,"yyyymm"),TEXT(★完成資料!$A$1,"yyyymm"),"999999")&amp; " " &amp; LEFT(F5268 &amp; "          ",10))))</f>
        <v xml:space="preserve">L O 202208 yyyy00 HV        </v>
      </c>
      <c r="B5268" s="68" t="s">
        <v>253</v>
      </c>
      <c r="C5268" s="68" t="s">
        <v>532</v>
      </c>
      <c r="D5268" s="68" t="s">
        <v>271</v>
      </c>
      <c r="E5268" s="68" t="s">
        <v>531</v>
      </c>
      <c r="F5268" s="68" t="s">
        <v>360</v>
      </c>
      <c r="G5268" s="68" t="s">
        <v>76</v>
      </c>
      <c r="H5268" s="68" t="s">
        <v>492</v>
      </c>
      <c r="I5268" s="68" t="s">
        <v>656</v>
      </c>
      <c r="J5268" s="65">
        <v>0</v>
      </c>
      <c r="K5268" s="65">
        <v>9</v>
      </c>
      <c r="L5268" s="65">
        <v>303</v>
      </c>
      <c r="M5268" s="65" t="s">
        <v>374</v>
      </c>
    </row>
    <row r="5269" spans="1:13" ht="12.75" customHeight="1">
      <c r="A5269" s="65" t="str">
        <f>IF(ROW()=1,"KEY",IF(ISNA(VLOOKUP(B5269,車名対応マスタ!B:D,3,FALSE)),"",IF(VLOOKUP(B5269,車名対応マスタ!B:D,3,FALSE)="","",$D5269&amp;" "&amp;IF($G5269="9","J","O")&amp;" "&amp;$I5269&amp;" "&amp;IF($I5269&lt;=TEXT(★完成資料!$A$1,"yyyymm"),TEXT(★完成資料!$A$1,"yyyymm"),"999999")&amp; " " &amp; LEFT(F5269 &amp; "          ",10))))</f>
        <v xml:space="preserve">L O 202209 yyyy00 HV        </v>
      </c>
      <c r="B5269" s="68" t="s">
        <v>253</v>
      </c>
      <c r="C5269" s="68" t="s">
        <v>532</v>
      </c>
      <c r="D5269" s="68" t="s">
        <v>271</v>
      </c>
      <c r="E5269" s="68" t="s">
        <v>531</v>
      </c>
      <c r="F5269" s="68" t="s">
        <v>360</v>
      </c>
      <c r="G5269" s="68" t="s">
        <v>76</v>
      </c>
      <c r="H5269" s="68" t="s">
        <v>492</v>
      </c>
      <c r="I5269" s="68" t="s">
        <v>657</v>
      </c>
      <c r="J5269" s="65">
        <v>0</v>
      </c>
      <c r="K5269" s="65">
        <v>8</v>
      </c>
      <c r="L5269" s="65">
        <v>303</v>
      </c>
      <c r="M5269" s="65" t="s">
        <v>374</v>
      </c>
    </row>
    <row r="5270" spans="1:13" ht="12.75" customHeight="1">
      <c r="A5270" s="65" t="str">
        <f>IF(ROW()=1,"KEY",IF(ISNA(VLOOKUP(B5270,車名対応マスタ!B:D,3,FALSE)),"",IF(VLOOKUP(B5270,車名対応マスタ!B:D,3,FALSE)="","",$D5270&amp;" "&amp;IF($G5270="9","J","O")&amp;" "&amp;$I5270&amp;" "&amp;IF($I5270&lt;=TEXT(★完成資料!$A$1,"yyyymm"),TEXT(★完成資料!$A$1,"yyyymm"),"999999")&amp; " " &amp; LEFT(F5270 &amp; "          ",10))))</f>
        <v xml:space="preserve">L O 202210 yyyy00 HV        </v>
      </c>
      <c r="B5270" s="68" t="s">
        <v>253</v>
      </c>
      <c r="C5270" s="68" t="s">
        <v>532</v>
      </c>
      <c r="D5270" s="68" t="s">
        <v>271</v>
      </c>
      <c r="E5270" s="68" t="s">
        <v>531</v>
      </c>
      <c r="F5270" s="68" t="s">
        <v>360</v>
      </c>
      <c r="G5270" s="68" t="s">
        <v>76</v>
      </c>
      <c r="H5270" s="68" t="s">
        <v>492</v>
      </c>
      <c r="I5270" s="68" t="s">
        <v>663</v>
      </c>
      <c r="J5270" s="65">
        <v>0</v>
      </c>
      <c r="K5270" s="65">
        <v>7</v>
      </c>
      <c r="L5270" s="65">
        <v>303</v>
      </c>
      <c r="M5270" s="65" t="s">
        <v>374</v>
      </c>
    </row>
    <row r="5271" spans="1:13" ht="12.75" customHeight="1">
      <c r="A5271" s="65" t="str">
        <f>IF(ROW()=1,"KEY",IF(ISNA(VLOOKUP(B5271,車名対応マスタ!B:D,3,FALSE)),"",IF(VLOOKUP(B5271,車名対応マスタ!B:D,3,FALSE)="","",$D5271&amp;" "&amp;IF($G5271="9","J","O")&amp;" "&amp;$I5271&amp;" "&amp;IF($I5271&lt;=TEXT(★完成資料!$A$1,"yyyymm"),TEXT(★完成資料!$A$1,"yyyymm"),"999999")&amp; " " &amp; LEFT(F5271 &amp; "          ",10))))</f>
        <v xml:space="preserve">L O 202208 yyyy00 HV        </v>
      </c>
      <c r="B5271" s="68" t="s">
        <v>253</v>
      </c>
      <c r="C5271" s="68" t="s">
        <v>532</v>
      </c>
      <c r="D5271" s="68" t="s">
        <v>271</v>
      </c>
      <c r="E5271" s="68" t="s">
        <v>531</v>
      </c>
      <c r="F5271" s="68" t="s">
        <v>360</v>
      </c>
      <c r="G5271" s="68" t="s">
        <v>76</v>
      </c>
      <c r="H5271" s="68" t="s">
        <v>492</v>
      </c>
      <c r="I5271" s="68" t="s">
        <v>656</v>
      </c>
      <c r="K5271" s="65">
        <v>1</v>
      </c>
      <c r="L5271" s="65">
        <v>211</v>
      </c>
      <c r="M5271" s="65" t="s">
        <v>266</v>
      </c>
    </row>
    <row r="5272" spans="1:13" ht="12.75" customHeight="1">
      <c r="A5272" s="65" t="str">
        <f>IF(ROW()=1,"KEY",IF(ISNA(VLOOKUP(B5272,車名対応マスタ!B:D,3,FALSE)),"",IF(VLOOKUP(B5272,車名対応マスタ!B:D,3,FALSE)="","",$D5272&amp;" "&amp;IF($G5272="9","J","O")&amp;" "&amp;$I5272&amp;" "&amp;IF($I5272&lt;=TEXT(★完成資料!$A$1,"yyyymm"),TEXT(★完成資料!$A$1,"yyyymm"),"999999")&amp; " " &amp; LEFT(F5272 &amp; "          ",10))))</f>
        <v xml:space="preserve">L O 202201 yyyy00 HV        </v>
      </c>
      <c r="B5272" s="68" t="s">
        <v>253</v>
      </c>
      <c r="C5272" s="68" t="s">
        <v>532</v>
      </c>
      <c r="D5272" s="68" t="s">
        <v>271</v>
      </c>
      <c r="E5272" s="68" t="s">
        <v>531</v>
      </c>
      <c r="F5272" s="68" t="s">
        <v>360</v>
      </c>
      <c r="G5272" s="68" t="s">
        <v>76</v>
      </c>
      <c r="H5272" s="68" t="s">
        <v>492</v>
      </c>
      <c r="I5272" s="68" t="s">
        <v>639</v>
      </c>
      <c r="J5272" s="65">
        <v>3</v>
      </c>
      <c r="K5272" s="65">
        <v>0</v>
      </c>
      <c r="L5272" s="65">
        <v>204</v>
      </c>
      <c r="M5272" s="65" t="s">
        <v>286</v>
      </c>
    </row>
    <row r="5273" spans="1:13" ht="12.75" customHeight="1">
      <c r="A5273" s="65" t="str">
        <f>IF(ROW()=1,"KEY",IF(ISNA(VLOOKUP(B5273,車名対応マスタ!B:D,3,FALSE)),"",IF(VLOOKUP(B5273,車名対応マスタ!B:D,3,FALSE)="","",$D5273&amp;" "&amp;IF($G5273="9","J","O")&amp;" "&amp;$I5273&amp;" "&amp;IF($I5273&lt;=TEXT(★完成資料!$A$1,"yyyymm"),TEXT(★完成資料!$A$1,"yyyymm"),"999999")&amp; " " &amp; LEFT(F5273 &amp; "          ",10))))</f>
        <v xml:space="preserve">L O 202202 yyyy00 HV        </v>
      </c>
      <c r="B5273" s="68" t="s">
        <v>253</v>
      </c>
      <c r="C5273" s="68" t="s">
        <v>532</v>
      </c>
      <c r="D5273" s="68" t="s">
        <v>271</v>
      </c>
      <c r="E5273" s="68" t="s">
        <v>531</v>
      </c>
      <c r="F5273" s="68" t="s">
        <v>360</v>
      </c>
      <c r="G5273" s="68" t="s">
        <v>76</v>
      </c>
      <c r="H5273" s="68" t="s">
        <v>492</v>
      </c>
      <c r="I5273" s="68" t="s">
        <v>640</v>
      </c>
      <c r="J5273" s="65">
        <v>1</v>
      </c>
      <c r="K5273" s="65">
        <v>0</v>
      </c>
      <c r="L5273" s="65">
        <v>204</v>
      </c>
      <c r="M5273" s="65" t="s">
        <v>286</v>
      </c>
    </row>
    <row r="5274" spans="1:13" ht="12.75" customHeight="1">
      <c r="A5274" s="65" t="str">
        <f>IF(ROW()=1,"KEY",IF(ISNA(VLOOKUP(B5274,車名対応マスタ!B:D,3,FALSE)),"",IF(VLOOKUP(B5274,車名対応マスタ!B:D,3,FALSE)="","",$D5274&amp;" "&amp;IF($G5274="9","J","O")&amp;" "&amp;$I5274&amp;" "&amp;IF($I5274&lt;=TEXT(★完成資料!$A$1,"yyyymm"),TEXT(★完成資料!$A$1,"yyyymm"),"999999")&amp; " " &amp; LEFT(F5274 &amp; "          ",10))))</f>
        <v xml:space="preserve">L O 202203 yyyy00 HV        </v>
      </c>
      <c r="B5274" s="68" t="s">
        <v>253</v>
      </c>
      <c r="C5274" s="68" t="s">
        <v>532</v>
      </c>
      <c r="D5274" s="68" t="s">
        <v>271</v>
      </c>
      <c r="E5274" s="68" t="s">
        <v>531</v>
      </c>
      <c r="F5274" s="68" t="s">
        <v>360</v>
      </c>
      <c r="G5274" s="68" t="s">
        <v>76</v>
      </c>
      <c r="H5274" s="68" t="s">
        <v>492</v>
      </c>
      <c r="I5274" s="68" t="s">
        <v>641</v>
      </c>
      <c r="J5274" s="65">
        <v>2</v>
      </c>
      <c r="L5274" s="65">
        <v>204</v>
      </c>
      <c r="M5274" s="65" t="s">
        <v>286</v>
      </c>
    </row>
    <row r="5275" spans="1:13" ht="12.75" customHeight="1">
      <c r="A5275" s="65" t="str">
        <f>IF(ROW()=1,"KEY",IF(ISNA(VLOOKUP(B5275,車名対応マスタ!B:D,3,FALSE)),"",IF(VLOOKUP(B5275,車名対応マスタ!B:D,3,FALSE)="","",$D5275&amp;" "&amp;IF($G5275="9","J","O")&amp;" "&amp;$I5275&amp;" "&amp;IF($I5275&lt;=TEXT(★完成資料!$A$1,"yyyymm"),TEXT(★完成資料!$A$1,"yyyymm"),"999999")&amp; " " &amp; LEFT(F5275 &amp; "          ",10))))</f>
        <v xml:space="preserve">L O 202204 yyyy00 HV        </v>
      </c>
      <c r="B5275" s="68" t="s">
        <v>253</v>
      </c>
      <c r="C5275" s="68" t="s">
        <v>532</v>
      </c>
      <c r="D5275" s="68" t="s">
        <v>271</v>
      </c>
      <c r="E5275" s="68" t="s">
        <v>531</v>
      </c>
      <c r="F5275" s="68" t="s">
        <v>360</v>
      </c>
      <c r="G5275" s="68" t="s">
        <v>76</v>
      </c>
      <c r="H5275" s="68" t="s">
        <v>492</v>
      </c>
      <c r="I5275" s="68" t="s">
        <v>642</v>
      </c>
      <c r="J5275" s="65">
        <v>4</v>
      </c>
      <c r="K5275" s="65">
        <v>1</v>
      </c>
      <c r="L5275" s="65">
        <v>204</v>
      </c>
      <c r="M5275" s="65" t="s">
        <v>286</v>
      </c>
    </row>
    <row r="5276" spans="1:13" ht="12.75" customHeight="1">
      <c r="A5276" s="65" t="str">
        <f>IF(ROW()=1,"KEY",IF(ISNA(VLOOKUP(B5276,車名対応マスタ!B:D,3,FALSE)),"",IF(VLOOKUP(B5276,車名対応マスタ!B:D,3,FALSE)="","",$D5276&amp;" "&amp;IF($G5276="9","J","O")&amp;" "&amp;$I5276&amp;" "&amp;IF($I5276&lt;=TEXT(★完成資料!$A$1,"yyyymm"),TEXT(★完成資料!$A$1,"yyyymm"),"999999")&amp; " " &amp; LEFT(F5276 &amp; "          ",10))))</f>
        <v xml:space="preserve">L O 202205 yyyy00 HV        </v>
      </c>
      <c r="B5276" s="68" t="s">
        <v>253</v>
      </c>
      <c r="C5276" s="68" t="s">
        <v>532</v>
      </c>
      <c r="D5276" s="68" t="s">
        <v>271</v>
      </c>
      <c r="E5276" s="68" t="s">
        <v>531</v>
      </c>
      <c r="F5276" s="68" t="s">
        <v>360</v>
      </c>
      <c r="G5276" s="68" t="s">
        <v>76</v>
      </c>
      <c r="H5276" s="68" t="s">
        <v>492</v>
      </c>
      <c r="I5276" s="68" t="s">
        <v>647</v>
      </c>
      <c r="J5276" s="65">
        <v>5</v>
      </c>
      <c r="K5276" s="65">
        <v>1</v>
      </c>
      <c r="L5276" s="65">
        <v>204</v>
      </c>
      <c r="M5276" s="65" t="s">
        <v>286</v>
      </c>
    </row>
    <row r="5277" spans="1:13" ht="12.75" customHeight="1">
      <c r="A5277" s="65" t="str">
        <f>IF(ROW()=1,"KEY",IF(ISNA(VLOOKUP(B5277,車名対応マスタ!B:D,3,FALSE)),"",IF(VLOOKUP(B5277,車名対応マスタ!B:D,3,FALSE)="","",$D5277&amp;" "&amp;IF($G5277="9","J","O")&amp;" "&amp;$I5277&amp;" "&amp;IF($I5277&lt;=TEXT(★完成資料!$A$1,"yyyymm"),TEXT(★完成資料!$A$1,"yyyymm"),"999999")&amp; " " &amp; LEFT(F5277 &amp; "          ",10))))</f>
        <v xml:space="preserve">L O 202206 yyyy00 HV        </v>
      </c>
      <c r="B5277" s="68" t="s">
        <v>253</v>
      </c>
      <c r="C5277" s="68" t="s">
        <v>532</v>
      </c>
      <c r="D5277" s="68" t="s">
        <v>271</v>
      </c>
      <c r="E5277" s="68" t="s">
        <v>531</v>
      </c>
      <c r="F5277" s="68" t="s">
        <v>360</v>
      </c>
      <c r="G5277" s="68" t="s">
        <v>76</v>
      </c>
      <c r="H5277" s="68" t="s">
        <v>492</v>
      </c>
      <c r="I5277" s="68" t="s">
        <v>652</v>
      </c>
      <c r="J5277" s="65">
        <v>5</v>
      </c>
      <c r="K5277" s="65">
        <v>1</v>
      </c>
      <c r="L5277" s="65">
        <v>204</v>
      </c>
      <c r="M5277" s="65" t="s">
        <v>286</v>
      </c>
    </row>
    <row r="5278" spans="1:13" ht="12.75" customHeight="1">
      <c r="A5278" s="65" t="str">
        <f>IF(ROW()=1,"KEY",IF(ISNA(VLOOKUP(B5278,車名対応マスタ!B:D,3,FALSE)),"",IF(VLOOKUP(B5278,車名対応マスタ!B:D,3,FALSE)="","",$D5278&amp;" "&amp;IF($G5278="9","J","O")&amp;" "&amp;$I5278&amp;" "&amp;IF($I5278&lt;=TEXT(★完成資料!$A$1,"yyyymm"),TEXT(★完成資料!$A$1,"yyyymm"),"999999")&amp; " " &amp; LEFT(F5278 &amp; "          ",10))))</f>
        <v xml:space="preserve">L O 202207 yyyy00 HV        </v>
      </c>
      <c r="B5278" s="68" t="s">
        <v>253</v>
      </c>
      <c r="C5278" s="68" t="s">
        <v>532</v>
      </c>
      <c r="D5278" s="68" t="s">
        <v>271</v>
      </c>
      <c r="E5278" s="68" t="s">
        <v>531</v>
      </c>
      <c r="F5278" s="68" t="s">
        <v>360</v>
      </c>
      <c r="G5278" s="68" t="s">
        <v>76</v>
      </c>
      <c r="H5278" s="68" t="s">
        <v>492</v>
      </c>
      <c r="I5278" s="68" t="s">
        <v>655</v>
      </c>
      <c r="J5278" s="65">
        <v>0</v>
      </c>
      <c r="K5278" s="65">
        <v>3</v>
      </c>
      <c r="L5278" s="65">
        <v>204</v>
      </c>
      <c r="M5278" s="65" t="s">
        <v>286</v>
      </c>
    </row>
    <row r="5279" spans="1:13" ht="12.75" customHeight="1">
      <c r="A5279" s="65" t="str">
        <f>IF(ROW()=1,"KEY",IF(ISNA(VLOOKUP(B5279,車名対応マスタ!B:D,3,FALSE)),"",IF(VLOOKUP(B5279,車名対応マスタ!B:D,3,FALSE)="","",$D5279&amp;" "&amp;IF($G5279="9","J","O")&amp;" "&amp;$I5279&amp;" "&amp;IF($I5279&lt;=TEXT(★完成資料!$A$1,"yyyymm"),TEXT(★完成資料!$A$1,"yyyymm"),"999999")&amp; " " &amp; LEFT(F5279 &amp; "          ",10))))</f>
        <v xml:space="preserve">L O 202208 yyyy00 HV        </v>
      </c>
      <c r="B5279" s="68" t="s">
        <v>253</v>
      </c>
      <c r="C5279" s="68" t="s">
        <v>532</v>
      </c>
      <c r="D5279" s="68" t="s">
        <v>271</v>
      </c>
      <c r="E5279" s="68" t="s">
        <v>531</v>
      </c>
      <c r="F5279" s="68" t="s">
        <v>360</v>
      </c>
      <c r="G5279" s="68" t="s">
        <v>76</v>
      </c>
      <c r="H5279" s="68" t="s">
        <v>492</v>
      </c>
      <c r="I5279" s="68" t="s">
        <v>656</v>
      </c>
      <c r="J5279" s="65">
        <v>3</v>
      </c>
      <c r="K5279" s="65">
        <v>2</v>
      </c>
      <c r="L5279" s="65">
        <v>204</v>
      </c>
      <c r="M5279" s="65" t="s">
        <v>286</v>
      </c>
    </row>
    <row r="5280" spans="1:13" ht="12.75" customHeight="1">
      <c r="A5280" s="65" t="str">
        <f>IF(ROW()=1,"KEY",IF(ISNA(VLOOKUP(B5280,車名対応マスタ!B:D,3,FALSE)),"",IF(VLOOKUP(B5280,車名対応マスタ!B:D,3,FALSE)="","",$D5280&amp;" "&amp;IF($G5280="9","J","O")&amp;" "&amp;$I5280&amp;" "&amp;IF($I5280&lt;=TEXT(★完成資料!$A$1,"yyyymm"),TEXT(★完成資料!$A$1,"yyyymm"),"999999")&amp; " " &amp; LEFT(F5280 &amp; "          ",10))))</f>
        <v xml:space="preserve">L O 202209 yyyy00 HV        </v>
      </c>
      <c r="B5280" s="68" t="s">
        <v>253</v>
      </c>
      <c r="C5280" s="68" t="s">
        <v>532</v>
      </c>
      <c r="D5280" s="68" t="s">
        <v>271</v>
      </c>
      <c r="E5280" s="68" t="s">
        <v>531</v>
      </c>
      <c r="F5280" s="68" t="s">
        <v>360</v>
      </c>
      <c r="G5280" s="68" t="s">
        <v>76</v>
      </c>
      <c r="H5280" s="68" t="s">
        <v>492</v>
      </c>
      <c r="I5280" s="68" t="s">
        <v>657</v>
      </c>
      <c r="J5280" s="65">
        <v>3</v>
      </c>
      <c r="K5280" s="65">
        <v>6</v>
      </c>
      <c r="L5280" s="65">
        <v>204</v>
      </c>
      <c r="M5280" s="65" t="s">
        <v>286</v>
      </c>
    </row>
    <row r="5281" spans="1:13" ht="12.75" customHeight="1">
      <c r="A5281" s="65" t="str">
        <f>IF(ROW()=1,"KEY",IF(ISNA(VLOOKUP(B5281,車名対応マスタ!B:D,3,FALSE)),"",IF(VLOOKUP(B5281,車名対応マスタ!B:D,3,FALSE)="","",$D5281&amp;" "&amp;IF($G5281="9","J","O")&amp;" "&amp;$I5281&amp;" "&amp;IF($I5281&lt;=TEXT(★完成資料!$A$1,"yyyymm"),TEXT(★完成資料!$A$1,"yyyymm"),"999999")&amp; " " &amp; LEFT(F5281 &amp; "          ",10))))</f>
        <v xml:space="preserve">L O 202210 yyyy00 HV        </v>
      </c>
      <c r="B5281" s="68" t="s">
        <v>253</v>
      </c>
      <c r="C5281" s="68" t="s">
        <v>532</v>
      </c>
      <c r="D5281" s="68" t="s">
        <v>271</v>
      </c>
      <c r="E5281" s="68" t="s">
        <v>531</v>
      </c>
      <c r="F5281" s="68" t="s">
        <v>360</v>
      </c>
      <c r="G5281" s="68" t="s">
        <v>76</v>
      </c>
      <c r="H5281" s="68" t="s">
        <v>492</v>
      </c>
      <c r="I5281" s="68" t="s">
        <v>663</v>
      </c>
      <c r="J5281" s="65">
        <v>1</v>
      </c>
      <c r="K5281" s="65">
        <v>0</v>
      </c>
      <c r="L5281" s="65">
        <v>204</v>
      </c>
      <c r="M5281" s="65" t="s">
        <v>286</v>
      </c>
    </row>
    <row r="5282" spans="1:13" ht="12.75" customHeight="1">
      <c r="A5282" s="65" t="str">
        <f>IF(ROW()=1,"KEY",IF(ISNA(VLOOKUP(B5282,車名対応マスタ!B:D,3,FALSE)),"",IF(VLOOKUP(B5282,車名対応マスタ!B:D,3,FALSE)="","",$D5282&amp;" "&amp;IF($G5282="9","J","O")&amp;" "&amp;$I5282&amp;" "&amp;IF($I5282&lt;=TEXT(★完成資料!$A$1,"yyyymm"),TEXT(★完成資料!$A$1,"yyyymm"),"999999")&amp; " " &amp; LEFT(F5282 &amp; "          ",10))))</f>
        <v xml:space="preserve">L O 202201 yyyy00 HV        </v>
      </c>
      <c r="B5282" s="68" t="s">
        <v>253</v>
      </c>
      <c r="C5282" s="68" t="s">
        <v>532</v>
      </c>
      <c r="D5282" s="68" t="s">
        <v>271</v>
      </c>
      <c r="E5282" s="68" t="s">
        <v>531</v>
      </c>
      <c r="F5282" s="68" t="s">
        <v>360</v>
      </c>
      <c r="G5282" s="68" t="s">
        <v>76</v>
      </c>
      <c r="H5282" s="68" t="s">
        <v>492</v>
      </c>
      <c r="I5282" s="68" t="s">
        <v>639</v>
      </c>
      <c r="J5282" s="65">
        <v>0</v>
      </c>
      <c r="K5282" s="65">
        <v>1</v>
      </c>
      <c r="L5282" s="65">
        <v>203</v>
      </c>
      <c r="M5282" s="65" t="s">
        <v>494</v>
      </c>
    </row>
    <row r="5283" spans="1:13" ht="12.75" customHeight="1">
      <c r="A5283" s="65" t="str">
        <f>IF(ROW()=1,"KEY",IF(ISNA(VLOOKUP(B5283,車名対応マスタ!B:D,3,FALSE)),"",IF(VLOOKUP(B5283,車名対応マスタ!B:D,3,FALSE)="","",$D5283&amp;" "&amp;IF($G5283="9","J","O")&amp;" "&amp;$I5283&amp;" "&amp;IF($I5283&lt;=TEXT(★完成資料!$A$1,"yyyymm"),TEXT(★完成資料!$A$1,"yyyymm"),"999999")&amp; " " &amp; LEFT(F5283 &amp; "          ",10))))</f>
        <v xml:space="preserve">L O 202207 yyyy00 HV        </v>
      </c>
      <c r="B5283" s="68" t="s">
        <v>253</v>
      </c>
      <c r="C5283" s="68" t="s">
        <v>532</v>
      </c>
      <c r="D5283" s="68" t="s">
        <v>271</v>
      </c>
      <c r="E5283" s="68" t="s">
        <v>531</v>
      </c>
      <c r="F5283" s="68" t="s">
        <v>360</v>
      </c>
      <c r="G5283" s="68" t="s">
        <v>76</v>
      </c>
      <c r="H5283" s="68" t="s">
        <v>492</v>
      </c>
      <c r="I5283" s="68" t="s">
        <v>655</v>
      </c>
      <c r="J5283" s="65">
        <v>1</v>
      </c>
      <c r="K5283" s="65">
        <v>0</v>
      </c>
      <c r="L5283" s="65">
        <v>203</v>
      </c>
      <c r="M5283" s="65" t="s">
        <v>494</v>
      </c>
    </row>
    <row r="5284" spans="1:13" ht="12.75" customHeight="1">
      <c r="A5284" s="65" t="str">
        <f>IF(ROW()=1,"KEY",IF(ISNA(VLOOKUP(B5284,車名対応マスタ!B:D,3,FALSE)),"",IF(VLOOKUP(B5284,車名対応マスタ!B:D,3,FALSE)="","",$D5284&amp;" "&amp;IF($G5284="9","J","O")&amp;" "&amp;$I5284&amp;" "&amp;IF($I5284&lt;=TEXT(★完成資料!$A$1,"yyyymm"),TEXT(★完成資料!$A$1,"yyyymm"),"999999")&amp; " " &amp; LEFT(F5284 &amp; "          ",10))))</f>
        <v xml:space="preserve">L O 202208 yyyy00 HV        </v>
      </c>
      <c r="B5284" s="68" t="s">
        <v>253</v>
      </c>
      <c r="C5284" s="68" t="s">
        <v>532</v>
      </c>
      <c r="D5284" s="68" t="s">
        <v>271</v>
      </c>
      <c r="E5284" s="68" t="s">
        <v>531</v>
      </c>
      <c r="F5284" s="68" t="s">
        <v>360</v>
      </c>
      <c r="G5284" s="68" t="s">
        <v>76</v>
      </c>
      <c r="H5284" s="68" t="s">
        <v>492</v>
      </c>
      <c r="I5284" s="68" t="s">
        <v>656</v>
      </c>
      <c r="J5284" s="65">
        <v>1</v>
      </c>
      <c r="K5284" s="65">
        <v>0</v>
      </c>
      <c r="L5284" s="65">
        <v>203</v>
      </c>
      <c r="M5284" s="65" t="s">
        <v>494</v>
      </c>
    </row>
    <row r="5285" spans="1:13" ht="12.75" customHeight="1">
      <c r="A5285" s="65" t="str">
        <f>IF(ROW()=1,"KEY",IF(ISNA(VLOOKUP(B5285,車名対応マスタ!B:D,3,FALSE)),"",IF(VLOOKUP(B5285,車名対応マスタ!B:D,3,FALSE)="","",$D5285&amp;" "&amp;IF($G5285="9","J","O")&amp;" "&amp;$I5285&amp;" "&amp;IF($I5285&lt;=TEXT(★完成資料!$A$1,"yyyymm"),TEXT(★完成資料!$A$1,"yyyymm"),"999999")&amp; " " &amp; LEFT(F5285 &amp; "          ",10))))</f>
        <v xml:space="preserve">L O 202201 yyyy00 HV        </v>
      </c>
      <c r="B5285" s="68" t="s">
        <v>253</v>
      </c>
      <c r="C5285" s="68" t="s">
        <v>532</v>
      </c>
      <c r="D5285" s="68" t="s">
        <v>271</v>
      </c>
      <c r="E5285" s="68" t="s">
        <v>531</v>
      </c>
      <c r="F5285" s="68" t="s">
        <v>360</v>
      </c>
      <c r="G5285" s="68" t="s">
        <v>77</v>
      </c>
      <c r="H5285" s="68" t="s">
        <v>273</v>
      </c>
      <c r="I5285" s="68" t="s">
        <v>639</v>
      </c>
      <c r="J5285" s="65">
        <v>0</v>
      </c>
      <c r="K5285" s="65">
        <v>1</v>
      </c>
      <c r="L5285" s="65">
        <v>427</v>
      </c>
      <c r="M5285" s="65" t="s">
        <v>376</v>
      </c>
    </row>
    <row r="5286" spans="1:13" ht="12.75" customHeight="1">
      <c r="A5286" s="65" t="str">
        <f>IF(ROW()=1,"KEY",IF(ISNA(VLOOKUP(B5286,車名対応マスタ!B:D,3,FALSE)),"",IF(VLOOKUP(B5286,車名対応マスタ!B:D,3,FALSE)="","",$D5286&amp;" "&amp;IF($G5286="9","J","O")&amp;" "&amp;$I5286&amp;" "&amp;IF($I5286&lt;=TEXT(★完成資料!$A$1,"yyyymm"),TEXT(★完成資料!$A$1,"yyyymm"),"999999")&amp; " " &amp; LEFT(F5286 &amp; "          ",10))))</f>
        <v xml:space="preserve">L O 202202 yyyy00 HV        </v>
      </c>
      <c r="B5286" s="68" t="s">
        <v>253</v>
      </c>
      <c r="C5286" s="68" t="s">
        <v>532</v>
      </c>
      <c r="D5286" s="68" t="s">
        <v>271</v>
      </c>
      <c r="E5286" s="68" t="s">
        <v>531</v>
      </c>
      <c r="F5286" s="68" t="s">
        <v>360</v>
      </c>
      <c r="G5286" s="68" t="s">
        <v>77</v>
      </c>
      <c r="H5286" s="68" t="s">
        <v>273</v>
      </c>
      <c r="I5286" s="68" t="s">
        <v>640</v>
      </c>
      <c r="J5286" s="65">
        <v>3</v>
      </c>
      <c r="K5286" s="65">
        <v>0</v>
      </c>
      <c r="L5286" s="65">
        <v>427</v>
      </c>
      <c r="M5286" s="65" t="s">
        <v>376</v>
      </c>
    </row>
    <row r="5287" spans="1:13" ht="12.75" customHeight="1">
      <c r="A5287" s="65" t="str">
        <f>IF(ROW()=1,"KEY",IF(ISNA(VLOOKUP(B5287,車名対応マスタ!B:D,3,FALSE)),"",IF(VLOOKUP(B5287,車名対応マスタ!B:D,3,FALSE)="","",$D5287&amp;" "&amp;IF($G5287="9","J","O")&amp;" "&amp;$I5287&amp;" "&amp;IF($I5287&lt;=TEXT(★完成資料!$A$1,"yyyymm"),TEXT(★完成資料!$A$1,"yyyymm"),"999999")&amp; " " &amp; LEFT(F5287 &amp; "          ",10))))</f>
        <v xml:space="preserve">L O 202203 yyyy00 HV        </v>
      </c>
      <c r="B5287" s="68" t="s">
        <v>253</v>
      </c>
      <c r="C5287" s="68" t="s">
        <v>532</v>
      </c>
      <c r="D5287" s="68" t="s">
        <v>271</v>
      </c>
      <c r="E5287" s="68" t="s">
        <v>531</v>
      </c>
      <c r="F5287" s="68" t="s">
        <v>360</v>
      </c>
      <c r="G5287" s="68" t="s">
        <v>77</v>
      </c>
      <c r="H5287" s="68" t="s">
        <v>273</v>
      </c>
      <c r="I5287" s="68" t="s">
        <v>641</v>
      </c>
      <c r="J5287" s="65">
        <v>1</v>
      </c>
      <c r="K5287" s="65">
        <v>2</v>
      </c>
      <c r="L5287" s="65">
        <v>427</v>
      </c>
      <c r="M5287" s="65" t="s">
        <v>376</v>
      </c>
    </row>
    <row r="5288" spans="1:13" ht="12.75" customHeight="1">
      <c r="A5288" s="65" t="str">
        <f>IF(ROW()=1,"KEY",IF(ISNA(VLOOKUP(B5288,車名対応マスタ!B:D,3,FALSE)),"",IF(VLOOKUP(B5288,車名対応マスタ!B:D,3,FALSE)="","",$D5288&amp;" "&amp;IF($G5288="9","J","O")&amp;" "&amp;$I5288&amp;" "&amp;IF($I5288&lt;=TEXT(★完成資料!$A$1,"yyyymm"),TEXT(★完成資料!$A$1,"yyyymm"),"999999")&amp; " " &amp; LEFT(F5288 &amp; "          ",10))))</f>
        <v xml:space="preserve">L O 202204 yyyy00 HV        </v>
      </c>
      <c r="B5288" s="68" t="s">
        <v>253</v>
      </c>
      <c r="C5288" s="68" t="s">
        <v>532</v>
      </c>
      <c r="D5288" s="68" t="s">
        <v>271</v>
      </c>
      <c r="E5288" s="68" t="s">
        <v>531</v>
      </c>
      <c r="F5288" s="68" t="s">
        <v>360</v>
      </c>
      <c r="G5288" s="68" t="s">
        <v>77</v>
      </c>
      <c r="H5288" s="68" t="s">
        <v>273</v>
      </c>
      <c r="I5288" s="68" t="s">
        <v>642</v>
      </c>
      <c r="J5288" s="65">
        <v>2</v>
      </c>
      <c r="K5288" s="65">
        <v>2</v>
      </c>
      <c r="L5288" s="65">
        <v>427</v>
      </c>
      <c r="M5288" s="65" t="s">
        <v>376</v>
      </c>
    </row>
    <row r="5289" spans="1:13" ht="12.75" customHeight="1">
      <c r="A5289" s="65" t="str">
        <f>IF(ROW()=1,"KEY",IF(ISNA(VLOOKUP(B5289,車名対応マスタ!B:D,3,FALSE)),"",IF(VLOOKUP(B5289,車名対応マスタ!B:D,3,FALSE)="","",$D5289&amp;" "&amp;IF($G5289="9","J","O")&amp;" "&amp;$I5289&amp;" "&amp;IF($I5289&lt;=TEXT(★完成資料!$A$1,"yyyymm"),TEXT(★完成資料!$A$1,"yyyymm"),"999999")&amp; " " &amp; LEFT(F5289 &amp; "          ",10))))</f>
        <v xml:space="preserve">L O 202205 yyyy00 HV        </v>
      </c>
      <c r="B5289" s="68" t="s">
        <v>253</v>
      </c>
      <c r="C5289" s="68" t="s">
        <v>532</v>
      </c>
      <c r="D5289" s="68" t="s">
        <v>271</v>
      </c>
      <c r="E5289" s="68" t="s">
        <v>531</v>
      </c>
      <c r="F5289" s="68" t="s">
        <v>360</v>
      </c>
      <c r="G5289" s="68" t="s">
        <v>77</v>
      </c>
      <c r="H5289" s="68" t="s">
        <v>273</v>
      </c>
      <c r="I5289" s="68" t="s">
        <v>647</v>
      </c>
      <c r="J5289" s="65">
        <v>0</v>
      </c>
      <c r="K5289" s="65">
        <v>1</v>
      </c>
      <c r="L5289" s="65">
        <v>427</v>
      </c>
      <c r="M5289" s="65" t="s">
        <v>376</v>
      </c>
    </row>
    <row r="5290" spans="1:13" ht="12.75" customHeight="1">
      <c r="A5290" s="65" t="str">
        <f>IF(ROW()=1,"KEY",IF(ISNA(VLOOKUP(B5290,車名対応マスタ!B:D,3,FALSE)),"",IF(VLOOKUP(B5290,車名対応マスタ!B:D,3,FALSE)="","",$D5290&amp;" "&amp;IF($G5290="9","J","O")&amp;" "&amp;$I5290&amp;" "&amp;IF($I5290&lt;=TEXT(★完成資料!$A$1,"yyyymm"),TEXT(★完成資料!$A$1,"yyyymm"),"999999")&amp; " " &amp; LEFT(F5290 &amp; "          ",10))))</f>
        <v xml:space="preserve">L O 202206 yyyy00 HV        </v>
      </c>
      <c r="B5290" s="68" t="s">
        <v>253</v>
      </c>
      <c r="C5290" s="68" t="s">
        <v>532</v>
      </c>
      <c r="D5290" s="68" t="s">
        <v>271</v>
      </c>
      <c r="E5290" s="68" t="s">
        <v>531</v>
      </c>
      <c r="F5290" s="68" t="s">
        <v>360</v>
      </c>
      <c r="G5290" s="68" t="s">
        <v>77</v>
      </c>
      <c r="H5290" s="68" t="s">
        <v>273</v>
      </c>
      <c r="I5290" s="68" t="s">
        <v>652</v>
      </c>
      <c r="J5290" s="65">
        <v>2</v>
      </c>
      <c r="K5290" s="65">
        <v>2</v>
      </c>
      <c r="L5290" s="65">
        <v>427</v>
      </c>
      <c r="M5290" s="65" t="s">
        <v>376</v>
      </c>
    </row>
    <row r="5291" spans="1:13" ht="12.75" customHeight="1">
      <c r="A5291" s="65" t="str">
        <f>IF(ROW()=1,"KEY",IF(ISNA(VLOOKUP(B5291,車名対応マスタ!B:D,3,FALSE)),"",IF(VLOOKUP(B5291,車名対応マスタ!B:D,3,FALSE)="","",$D5291&amp;" "&amp;IF($G5291="9","J","O")&amp;" "&amp;$I5291&amp;" "&amp;IF($I5291&lt;=TEXT(★完成資料!$A$1,"yyyymm"),TEXT(★完成資料!$A$1,"yyyymm"),"999999")&amp; " " &amp; LEFT(F5291 &amp; "          ",10))))</f>
        <v xml:space="preserve">L O 202207 yyyy00 HV        </v>
      </c>
      <c r="B5291" s="68" t="s">
        <v>253</v>
      </c>
      <c r="C5291" s="68" t="s">
        <v>532</v>
      </c>
      <c r="D5291" s="68" t="s">
        <v>271</v>
      </c>
      <c r="E5291" s="68" t="s">
        <v>531</v>
      </c>
      <c r="F5291" s="68" t="s">
        <v>360</v>
      </c>
      <c r="G5291" s="68" t="s">
        <v>77</v>
      </c>
      <c r="H5291" s="68" t="s">
        <v>273</v>
      </c>
      <c r="I5291" s="68" t="s">
        <v>655</v>
      </c>
      <c r="J5291" s="65">
        <v>1</v>
      </c>
      <c r="K5291" s="65">
        <v>1</v>
      </c>
      <c r="L5291" s="65">
        <v>427</v>
      </c>
      <c r="M5291" s="65" t="s">
        <v>376</v>
      </c>
    </row>
    <row r="5292" spans="1:13" ht="12.75" customHeight="1">
      <c r="A5292" s="65" t="str">
        <f>IF(ROW()=1,"KEY",IF(ISNA(VLOOKUP(B5292,車名対応マスタ!B:D,3,FALSE)),"",IF(VLOOKUP(B5292,車名対応マスタ!B:D,3,FALSE)="","",$D5292&amp;" "&amp;IF($G5292="9","J","O")&amp;" "&amp;$I5292&amp;" "&amp;IF($I5292&lt;=TEXT(★完成資料!$A$1,"yyyymm"),TEXT(★完成資料!$A$1,"yyyymm"),"999999")&amp; " " &amp; LEFT(F5292 &amp; "          ",10))))</f>
        <v xml:space="preserve">L O 202208 yyyy00 HV        </v>
      </c>
      <c r="B5292" s="68" t="s">
        <v>253</v>
      </c>
      <c r="C5292" s="68" t="s">
        <v>532</v>
      </c>
      <c r="D5292" s="68" t="s">
        <v>271</v>
      </c>
      <c r="E5292" s="68" t="s">
        <v>531</v>
      </c>
      <c r="F5292" s="68" t="s">
        <v>360</v>
      </c>
      <c r="G5292" s="68" t="s">
        <v>77</v>
      </c>
      <c r="H5292" s="68" t="s">
        <v>273</v>
      </c>
      <c r="I5292" s="68" t="s">
        <v>656</v>
      </c>
      <c r="J5292" s="65">
        <v>1</v>
      </c>
      <c r="K5292" s="65">
        <v>0</v>
      </c>
      <c r="L5292" s="65">
        <v>427</v>
      </c>
      <c r="M5292" s="65" t="s">
        <v>376</v>
      </c>
    </row>
    <row r="5293" spans="1:13" ht="12.75" customHeight="1">
      <c r="A5293" s="65" t="str">
        <f>IF(ROW()=1,"KEY",IF(ISNA(VLOOKUP(B5293,車名対応マスタ!B:D,3,FALSE)),"",IF(VLOOKUP(B5293,車名対応マスタ!B:D,3,FALSE)="","",$D5293&amp;" "&amp;IF($G5293="9","J","O")&amp;" "&amp;$I5293&amp;" "&amp;IF($I5293&lt;=TEXT(★完成資料!$A$1,"yyyymm"),TEXT(★完成資料!$A$1,"yyyymm"),"999999")&amp; " " &amp; LEFT(F5293 &amp; "          ",10))))</f>
        <v xml:space="preserve">L O 202209 yyyy00 HV        </v>
      </c>
      <c r="B5293" s="68" t="s">
        <v>253</v>
      </c>
      <c r="C5293" s="68" t="s">
        <v>532</v>
      </c>
      <c r="D5293" s="68" t="s">
        <v>271</v>
      </c>
      <c r="E5293" s="68" t="s">
        <v>531</v>
      </c>
      <c r="F5293" s="68" t="s">
        <v>360</v>
      </c>
      <c r="G5293" s="68" t="s">
        <v>77</v>
      </c>
      <c r="H5293" s="68" t="s">
        <v>273</v>
      </c>
      <c r="I5293" s="68" t="s">
        <v>657</v>
      </c>
      <c r="J5293" s="65">
        <v>3</v>
      </c>
      <c r="K5293" s="65">
        <v>2</v>
      </c>
      <c r="L5293" s="65">
        <v>427</v>
      </c>
      <c r="M5293" s="65" t="s">
        <v>376</v>
      </c>
    </row>
    <row r="5294" spans="1:13" ht="12.75" customHeight="1">
      <c r="A5294" s="65" t="str">
        <f>IF(ROW()=1,"KEY",IF(ISNA(VLOOKUP(B5294,車名対応マスタ!B:D,3,FALSE)),"",IF(VLOOKUP(B5294,車名対応マスタ!B:D,3,FALSE)="","",$D5294&amp;" "&amp;IF($G5294="9","J","O")&amp;" "&amp;$I5294&amp;" "&amp;IF($I5294&lt;=TEXT(★完成資料!$A$1,"yyyymm"),TEXT(★完成資料!$A$1,"yyyymm"),"999999")&amp; " " &amp; LEFT(F5294 &amp; "          ",10))))</f>
        <v xml:space="preserve">L O 202210 yyyy00 HV        </v>
      </c>
      <c r="B5294" s="68" t="s">
        <v>253</v>
      </c>
      <c r="C5294" s="68" t="s">
        <v>532</v>
      </c>
      <c r="D5294" s="68" t="s">
        <v>271</v>
      </c>
      <c r="E5294" s="68" t="s">
        <v>531</v>
      </c>
      <c r="F5294" s="68" t="s">
        <v>360</v>
      </c>
      <c r="G5294" s="68" t="s">
        <v>77</v>
      </c>
      <c r="H5294" s="68" t="s">
        <v>273</v>
      </c>
      <c r="I5294" s="68" t="s">
        <v>663</v>
      </c>
      <c r="J5294" s="65">
        <v>1</v>
      </c>
      <c r="K5294" s="65">
        <v>2</v>
      </c>
      <c r="L5294" s="65">
        <v>427</v>
      </c>
      <c r="M5294" s="65" t="s">
        <v>376</v>
      </c>
    </row>
    <row r="5295" spans="1:13" ht="12.75" customHeight="1">
      <c r="A5295" s="65" t="str">
        <f>IF(ROW()=1,"KEY",IF(ISNA(VLOOKUP(B5295,車名対応マスタ!B:D,3,FALSE)),"",IF(VLOOKUP(B5295,車名対応マスタ!B:D,3,FALSE)="","",$D5295&amp;" "&amp;IF($G5295="9","J","O")&amp;" "&amp;$I5295&amp;" "&amp;IF($I5295&lt;=TEXT(★完成資料!$A$1,"yyyymm"),TEXT(★完成資料!$A$1,"yyyymm"),"999999")&amp; " " &amp; LEFT(F5295 &amp; "          ",10))))</f>
        <v xml:space="preserve">L O 202202 yyyy00 HV        </v>
      </c>
      <c r="B5295" s="68" t="s">
        <v>253</v>
      </c>
      <c r="C5295" s="68" t="s">
        <v>532</v>
      </c>
      <c r="D5295" s="68" t="s">
        <v>271</v>
      </c>
      <c r="E5295" s="68" t="s">
        <v>531</v>
      </c>
      <c r="F5295" s="68" t="s">
        <v>360</v>
      </c>
      <c r="G5295" s="68" t="s">
        <v>77</v>
      </c>
      <c r="H5295" s="68" t="s">
        <v>273</v>
      </c>
      <c r="I5295" s="68" t="s">
        <v>640</v>
      </c>
      <c r="K5295" s="65">
        <v>2</v>
      </c>
      <c r="L5295" s="65">
        <v>410</v>
      </c>
      <c r="M5295" s="65" t="s">
        <v>495</v>
      </c>
    </row>
    <row r="5296" spans="1:13" ht="12.75" customHeight="1">
      <c r="A5296" s="65" t="str">
        <f>IF(ROW()=1,"KEY",IF(ISNA(VLOOKUP(B5296,車名対応マスタ!B:D,3,FALSE)),"",IF(VLOOKUP(B5296,車名対応マスタ!B:D,3,FALSE)="","",$D5296&amp;" "&amp;IF($G5296="9","J","O")&amp;" "&amp;$I5296&amp;" "&amp;IF($I5296&lt;=TEXT(★完成資料!$A$1,"yyyymm"),TEXT(★完成資料!$A$1,"yyyymm"),"999999")&amp; " " &amp; LEFT(F5296 &amp; "          ",10))))</f>
        <v xml:space="preserve">L O 202203 yyyy00 HV        </v>
      </c>
      <c r="B5296" s="68" t="s">
        <v>253</v>
      </c>
      <c r="C5296" s="68" t="s">
        <v>532</v>
      </c>
      <c r="D5296" s="68" t="s">
        <v>271</v>
      </c>
      <c r="E5296" s="68" t="s">
        <v>531</v>
      </c>
      <c r="F5296" s="68" t="s">
        <v>360</v>
      </c>
      <c r="G5296" s="68" t="s">
        <v>77</v>
      </c>
      <c r="H5296" s="68" t="s">
        <v>273</v>
      </c>
      <c r="I5296" s="68" t="s">
        <v>641</v>
      </c>
      <c r="K5296" s="65">
        <v>3</v>
      </c>
      <c r="L5296" s="65">
        <v>410</v>
      </c>
      <c r="M5296" s="65" t="s">
        <v>495</v>
      </c>
    </row>
    <row r="5297" spans="1:13" ht="12.75" customHeight="1">
      <c r="A5297" s="65" t="str">
        <f>IF(ROW()=1,"KEY",IF(ISNA(VLOOKUP(B5297,車名対応マスタ!B:D,3,FALSE)),"",IF(VLOOKUP(B5297,車名対応マスタ!B:D,3,FALSE)="","",$D5297&amp;" "&amp;IF($G5297="9","J","O")&amp;" "&amp;$I5297&amp;" "&amp;IF($I5297&lt;=TEXT(★完成資料!$A$1,"yyyymm"),TEXT(★完成資料!$A$1,"yyyymm"),"999999")&amp; " " &amp; LEFT(F5297 &amp; "          ",10))))</f>
        <v xml:space="preserve">L O 202204 yyyy00 HV        </v>
      </c>
      <c r="B5297" s="68" t="s">
        <v>253</v>
      </c>
      <c r="C5297" s="68" t="s">
        <v>532</v>
      </c>
      <c r="D5297" s="68" t="s">
        <v>271</v>
      </c>
      <c r="E5297" s="68" t="s">
        <v>531</v>
      </c>
      <c r="F5297" s="68" t="s">
        <v>360</v>
      </c>
      <c r="G5297" s="68" t="s">
        <v>77</v>
      </c>
      <c r="H5297" s="68" t="s">
        <v>273</v>
      </c>
      <c r="I5297" s="68" t="s">
        <v>642</v>
      </c>
      <c r="J5297" s="65">
        <v>1</v>
      </c>
      <c r="K5297" s="65">
        <v>1</v>
      </c>
      <c r="L5297" s="65">
        <v>410</v>
      </c>
      <c r="M5297" s="65" t="s">
        <v>495</v>
      </c>
    </row>
    <row r="5298" spans="1:13" ht="12.75" customHeight="1">
      <c r="A5298" s="65" t="str">
        <f>IF(ROW()=1,"KEY",IF(ISNA(VLOOKUP(B5298,車名対応マスタ!B:D,3,FALSE)),"",IF(VLOOKUP(B5298,車名対応マスタ!B:D,3,FALSE)="","",$D5298&amp;" "&amp;IF($G5298="9","J","O")&amp;" "&amp;$I5298&amp;" "&amp;IF($I5298&lt;=TEXT(★完成資料!$A$1,"yyyymm"),TEXT(★完成資料!$A$1,"yyyymm"),"999999")&amp; " " &amp; LEFT(F5298 &amp; "          ",10))))</f>
        <v xml:space="preserve">L O 202205 yyyy00 HV        </v>
      </c>
      <c r="B5298" s="68" t="s">
        <v>253</v>
      </c>
      <c r="C5298" s="68" t="s">
        <v>532</v>
      </c>
      <c r="D5298" s="68" t="s">
        <v>271</v>
      </c>
      <c r="E5298" s="68" t="s">
        <v>531</v>
      </c>
      <c r="F5298" s="68" t="s">
        <v>360</v>
      </c>
      <c r="G5298" s="68" t="s">
        <v>77</v>
      </c>
      <c r="H5298" s="68" t="s">
        <v>273</v>
      </c>
      <c r="I5298" s="68" t="s">
        <v>647</v>
      </c>
      <c r="J5298" s="65">
        <v>1</v>
      </c>
      <c r="K5298" s="65">
        <v>2</v>
      </c>
      <c r="L5298" s="65">
        <v>410</v>
      </c>
      <c r="M5298" s="65" t="s">
        <v>495</v>
      </c>
    </row>
    <row r="5299" spans="1:13" ht="12.75" customHeight="1">
      <c r="A5299" s="65" t="str">
        <f>IF(ROW()=1,"KEY",IF(ISNA(VLOOKUP(B5299,車名対応マスタ!B:D,3,FALSE)),"",IF(VLOOKUP(B5299,車名対応マスタ!B:D,3,FALSE)="","",$D5299&amp;" "&amp;IF($G5299="9","J","O")&amp;" "&amp;$I5299&amp;" "&amp;IF($I5299&lt;=TEXT(★完成資料!$A$1,"yyyymm"),TEXT(★完成資料!$A$1,"yyyymm"),"999999")&amp; " " &amp; LEFT(F5299 &amp; "          ",10))))</f>
        <v xml:space="preserve">L O 202206 yyyy00 HV        </v>
      </c>
      <c r="B5299" s="68" t="s">
        <v>253</v>
      </c>
      <c r="C5299" s="68" t="s">
        <v>532</v>
      </c>
      <c r="D5299" s="68" t="s">
        <v>271</v>
      </c>
      <c r="E5299" s="68" t="s">
        <v>531</v>
      </c>
      <c r="F5299" s="68" t="s">
        <v>360</v>
      </c>
      <c r="G5299" s="68" t="s">
        <v>77</v>
      </c>
      <c r="H5299" s="68" t="s">
        <v>273</v>
      </c>
      <c r="I5299" s="68" t="s">
        <v>652</v>
      </c>
      <c r="J5299" s="65">
        <v>1</v>
      </c>
      <c r="K5299" s="65">
        <v>1</v>
      </c>
      <c r="L5299" s="65">
        <v>410</v>
      </c>
      <c r="M5299" s="65" t="s">
        <v>495</v>
      </c>
    </row>
    <row r="5300" spans="1:13" ht="12.75" customHeight="1">
      <c r="A5300" s="65" t="str">
        <f>IF(ROW()=1,"KEY",IF(ISNA(VLOOKUP(B5300,車名対応マスタ!B:D,3,FALSE)),"",IF(VLOOKUP(B5300,車名対応マスタ!B:D,3,FALSE)="","",$D5300&amp;" "&amp;IF($G5300="9","J","O")&amp;" "&amp;$I5300&amp;" "&amp;IF($I5300&lt;=TEXT(★完成資料!$A$1,"yyyymm"),TEXT(★完成資料!$A$1,"yyyymm"),"999999")&amp; " " &amp; LEFT(F5300 &amp; "          ",10))))</f>
        <v xml:space="preserve">L O 202207 yyyy00 HV        </v>
      </c>
      <c r="B5300" s="68" t="s">
        <v>253</v>
      </c>
      <c r="C5300" s="68" t="s">
        <v>532</v>
      </c>
      <c r="D5300" s="68" t="s">
        <v>271</v>
      </c>
      <c r="E5300" s="68" t="s">
        <v>531</v>
      </c>
      <c r="F5300" s="68" t="s">
        <v>360</v>
      </c>
      <c r="G5300" s="68" t="s">
        <v>77</v>
      </c>
      <c r="H5300" s="68" t="s">
        <v>273</v>
      </c>
      <c r="I5300" s="68" t="s">
        <v>655</v>
      </c>
      <c r="K5300" s="65">
        <v>1</v>
      </c>
      <c r="L5300" s="65">
        <v>410</v>
      </c>
      <c r="M5300" s="65" t="s">
        <v>495</v>
      </c>
    </row>
    <row r="5301" spans="1:13" ht="12.75" customHeight="1">
      <c r="A5301" s="65" t="str">
        <f>IF(ROW()=1,"KEY",IF(ISNA(VLOOKUP(B5301,車名対応マスタ!B:D,3,FALSE)),"",IF(VLOOKUP(B5301,車名対応マスタ!B:D,3,FALSE)="","",$D5301&amp;" "&amp;IF($G5301="9","J","O")&amp;" "&amp;$I5301&amp;" "&amp;IF($I5301&lt;=TEXT(★完成資料!$A$1,"yyyymm"),TEXT(★完成資料!$A$1,"yyyymm"),"999999")&amp; " " &amp; LEFT(F5301 &amp; "          ",10))))</f>
        <v xml:space="preserve">L O 202208 yyyy00 HV        </v>
      </c>
      <c r="B5301" s="68" t="s">
        <v>253</v>
      </c>
      <c r="C5301" s="68" t="s">
        <v>532</v>
      </c>
      <c r="D5301" s="68" t="s">
        <v>271</v>
      </c>
      <c r="E5301" s="68" t="s">
        <v>531</v>
      </c>
      <c r="F5301" s="68" t="s">
        <v>360</v>
      </c>
      <c r="G5301" s="68" t="s">
        <v>77</v>
      </c>
      <c r="H5301" s="68" t="s">
        <v>273</v>
      </c>
      <c r="I5301" s="68" t="s">
        <v>656</v>
      </c>
      <c r="K5301" s="65">
        <v>1</v>
      </c>
      <c r="L5301" s="65">
        <v>410</v>
      </c>
      <c r="M5301" s="65" t="s">
        <v>495</v>
      </c>
    </row>
    <row r="5302" spans="1:13" ht="12.75" customHeight="1">
      <c r="A5302" s="65" t="str">
        <f>IF(ROW()=1,"KEY",IF(ISNA(VLOOKUP(B5302,車名対応マスタ!B:D,3,FALSE)),"",IF(VLOOKUP(B5302,車名対応マスタ!B:D,3,FALSE)="","",$D5302&amp;" "&amp;IF($G5302="9","J","O")&amp;" "&amp;$I5302&amp;" "&amp;IF($I5302&lt;=TEXT(★完成資料!$A$1,"yyyymm"),TEXT(★完成資料!$A$1,"yyyymm"),"999999")&amp; " " &amp; LEFT(F5302 &amp; "          ",10))))</f>
        <v xml:space="preserve">L O 202209 yyyy00 HV        </v>
      </c>
      <c r="B5302" s="68" t="s">
        <v>253</v>
      </c>
      <c r="C5302" s="68" t="s">
        <v>532</v>
      </c>
      <c r="D5302" s="68" t="s">
        <v>271</v>
      </c>
      <c r="E5302" s="68" t="s">
        <v>531</v>
      </c>
      <c r="F5302" s="68" t="s">
        <v>360</v>
      </c>
      <c r="G5302" s="68" t="s">
        <v>77</v>
      </c>
      <c r="H5302" s="68" t="s">
        <v>273</v>
      </c>
      <c r="I5302" s="68" t="s">
        <v>657</v>
      </c>
      <c r="J5302" s="65">
        <v>2</v>
      </c>
      <c r="L5302" s="65">
        <v>410</v>
      </c>
      <c r="M5302" s="65" t="s">
        <v>495</v>
      </c>
    </row>
    <row r="5303" spans="1:13" ht="12.75" customHeight="1">
      <c r="A5303" s="65" t="str">
        <f>IF(ROW()=1,"KEY",IF(ISNA(VLOOKUP(B5303,車名対応マスタ!B:D,3,FALSE)),"",IF(VLOOKUP(B5303,車名対応マスタ!B:D,3,FALSE)="","",$D5303&amp;" "&amp;IF($G5303="9","J","O")&amp;" "&amp;$I5303&amp;" "&amp;IF($I5303&lt;=TEXT(★完成資料!$A$1,"yyyymm"),TEXT(★完成資料!$A$1,"yyyymm"),"999999")&amp; " " &amp; LEFT(F5303 &amp; "          ",10))))</f>
        <v xml:space="preserve">L O 202210 yyyy00 HV        </v>
      </c>
      <c r="B5303" s="68" t="s">
        <v>253</v>
      </c>
      <c r="C5303" s="68" t="s">
        <v>532</v>
      </c>
      <c r="D5303" s="68" t="s">
        <v>271</v>
      </c>
      <c r="E5303" s="68" t="s">
        <v>531</v>
      </c>
      <c r="F5303" s="68" t="s">
        <v>360</v>
      </c>
      <c r="G5303" s="68" t="s">
        <v>77</v>
      </c>
      <c r="H5303" s="68" t="s">
        <v>273</v>
      </c>
      <c r="I5303" s="68" t="s">
        <v>663</v>
      </c>
      <c r="K5303" s="65">
        <v>2</v>
      </c>
      <c r="L5303" s="65">
        <v>410</v>
      </c>
      <c r="M5303" s="65" t="s">
        <v>495</v>
      </c>
    </row>
    <row r="5304" spans="1:13" ht="12.75" customHeight="1">
      <c r="A5304" s="65" t="str">
        <f>IF(ROW()=1,"KEY",IF(ISNA(VLOOKUP(B5304,車名対応マスタ!B:D,3,FALSE)),"",IF(VLOOKUP(B5304,車名対応マスタ!B:D,3,FALSE)="","",$D5304&amp;" "&amp;IF($G5304="9","J","O")&amp;" "&amp;$I5304&amp;" "&amp;IF($I5304&lt;=TEXT(★完成資料!$A$1,"yyyymm"),TEXT(★完成資料!$A$1,"yyyymm"),"999999")&amp; " " &amp; LEFT(F5304 &amp; "          ",10))))</f>
        <v xml:space="preserve">L O 202201 yyyy00 HV        </v>
      </c>
      <c r="B5304" s="68" t="s">
        <v>253</v>
      </c>
      <c r="C5304" s="68" t="s">
        <v>532</v>
      </c>
      <c r="D5304" s="68" t="s">
        <v>271</v>
      </c>
      <c r="E5304" s="68" t="s">
        <v>531</v>
      </c>
      <c r="F5304" s="68" t="s">
        <v>360</v>
      </c>
      <c r="G5304" s="68" t="s">
        <v>77</v>
      </c>
      <c r="H5304" s="68" t="s">
        <v>273</v>
      </c>
      <c r="I5304" s="68" t="s">
        <v>639</v>
      </c>
      <c r="J5304" s="65">
        <v>13</v>
      </c>
      <c r="K5304" s="65">
        <v>19</v>
      </c>
      <c r="L5304" s="65">
        <v>408</v>
      </c>
      <c r="M5304" s="65" t="s">
        <v>496</v>
      </c>
    </row>
    <row r="5305" spans="1:13" ht="12.75" customHeight="1">
      <c r="A5305" s="65" t="str">
        <f>IF(ROW()=1,"KEY",IF(ISNA(VLOOKUP(B5305,車名対応マスタ!B:D,3,FALSE)),"",IF(VLOOKUP(B5305,車名対応マスタ!B:D,3,FALSE)="","",$D5305&amp;" "&amp;IF($G5305="9","J","O")&amp;" "&amp;$I5305&amp;" "&amp;IF($I5305&lt;=TEXT(★完成資料!$A$1,"yyyymm"),TEXT(★完成資料!$A$1,"yyyymm"),"999999")&amp; " " &amp; LEFT(F5305 &amp; "          ",10))))</f>
        <v xml:space="preserve">L O 202202 yyyy00 HV        </v>
      </c>
      <c r="B5305" s="68" t="s">
        <v>253</v>
      </c>
      <c r="C5305" s="68" t="s">
        <v>532</v>
      </c>
      <c r="D5305" s="68" t="s">
        <v>271</v>
      </c>
      <c r="E5305" s="68" t="s">
        <v>531</v>
      </c>
      <c r="F5305" s="68" t="s">
        <v>360</v>
      </c>
      <c r="G5305" s="68" t="s">
        <v>77</v>
      </c>
      <c r="H5305" s="68" t="s">
        <v>273</v>
      </c>
      <c r="I5305" s="68" t="s">
        <v>640</v>
      </c>
      <c r="J5305" s="65">
        <v>10</v>
      </c>
      <c r="K5305" s="65">
        <v>5</v>
      </c>
      <c r="L5305" s="65">
        <v>408</v>
      </c>
      <c r="M5305" s="65" t="s">
        <v>496</v>
      </c>
    </row>
    <row r="5306" spans="1:13" ht="12.75" customHeight="1">
      <c r="A5306" s="65" t="str">
        <f>IF(ROW()=1,"KEY",IF(ISNA(VLOOKUP(B5306,車名対応マスタ!B:D,3,FALSE)),"",IF(VLOOKUP(B5306,車名対応マスタ!B:D,3,FALSE)="","",$D5306&amp;" "&amp;IF($G5306="9","J","O")&amp;" "&amp;$I5306&amp;" "&amp;IF($I5306&lt;=TEXT(★完成資料!$A$1,"yyyymm"),TEXT(★完成資料!$A$1,"yyyymm"),"999999")&amp; " " &amp; LEFT(F5306 &amp; "          ",10))))</f>
        <v xml:space="preserve">L O 202203 yyyy00 HV        </v>
      </c>
      <c r="B5306" s="68" t="s">
        <v>253</v>
      </c>
      <c r="C5306" s="68" t="s">
        <v>532</v>
      </c>
      <c r="D5306" s="68" t="s">
        <v>271</v>
      </c>
      <c r="E5306" s="68" t="s">
        <v>531</v>
      </c>
      <c r="F5306" s="68" t="s">
        <v>360</v>
      </c>
      <c r="G5306" s="68" t="s">
        <v>77</v>
      </c>
      <c r="H5306" s="68" t="s">
        <v>273</v>
      </c>
      <c r="I5306" s="68" t="s">
        <v>641</v>
      </c>
      <c r="J5306" s="65">
        <v>86</v>
      </c>
      <c r="K5306" s="65">
        <v>51</v>
      </c>
      <c r="L5306" s="65">
        <v>408</v>
      </c>
      <c r="M5306" s="65" t="s">
        <v>496</v>
      </c>
    </row>
    <row r="5307" spans="1:13" ht="12.75" customHeight="1">
      <c r="A5307" s="65" t="str">
        <f>IF(ROW()=1,"KEY",IF(ISNA(VLOOKUP(B5307,車名対応マスタ!B:D,3,FALSE)),"",IF(VLOOKUP(B5307,車名対応マスタ!B:D,3,FALSE)="","",$D5307&amp;" "&amp;IF($G5307="9","J","O")&amp;" "&amp;$I5307&amp;" "&amp;IF($I5307&lt;=TEXT(★完成資料!$A$1,"yyyymm"),TEXT(★完成資料!$A$1,"yyyymm"),"999999")&amp; " " &amp; LEFT(F5307 &amp; "          ",10))))</f>
        <v xml:space="preserve">L O 202204 yyyy00 HV        </v>
      </c>
      <c r="B5307" s="68" t="s">
        <v>253</v>
      </c>
      <c r="C5307" s="68" t="s">
        <v>532</v>
      </c>
      <c r="D5307" s="68" t="s">
        <v>271</v>
      </c>
      <c r="E5307" s="68" t="s">
        <v>531</v>
      </c>
      <c r="F5307" s="68" t="s">
        <v>360</v>
      </c>
      <c r="G5307" s="68" t="s">
        <v>77</v>
      </c>
      <c r="H5307" s="68" t="s">
        <v>273</v>
      </c>
      <c r="I5307" s="68" t="s">
        <v>642</v>
      </c>
      <c r="J5307" s="65">
        <v>30</v>
      </c>
      <c r="K5307" s="65">
        <v>28</v>
      </c>
      <c r="L5307" s="65">
        <v>408</v>
      </c>
      <c r="M5307" s="65" t="s">
        <v>496</v>
      </c>
    </row>
    <row r="5308" spans="1:13" ht="12.75" customHeight="1">
      <c r="A5308" s="65" t="str">
        <f>IF(ROW()=1,"KEY",IF(ISNA(VLOOKUP(B5308,車名対応マスタ!B:D,3,FALSE)),"",IF(VLOOKUP(B5308,車名対応マスタ!B:D,3,FALSE)="","",$D5308&amp;" "&amp;IF($G5308="9","J","O")&amp;" "&amp;$I5308&amp;" "&amp;IF($I5308&lt;=TEXT(★完成資料!$A$1,"yyyymm"),TEXT(★完成資料!$A$1,"yyyymm"),"999999")&amp; " " &amp; LEFT(F5308 &amp; "          ",10))))</f>
        <v xml:space="preserve">L O 202205 yyyy00 HV        </v>
      </c>
      <c r="B5308" s="68" t="s">
        <v>253</v>
      </c>
      <c r="C5308" s="68" t="s">
        <v>532</v>
      </c>
      <c r="D5308" s="68" t="s">
        <v>271</v>
      </c>
      <c r="E5308" s="68" t="s">
        <v>531</v>
      </c>
      <c r="F5308" s="68" t="s">
        <v>360</v>
      </c>
      <c r="G5308" s="68" t="s">
        <v>77</v>
      </c>
      <c r="H5308" s="68" t="s">
        <v>273</v>
      </c>
      <c r="I5308" s="68" t="s">
        <v>647</v>
      </c>
      <c r="J5308" s="65">
        <v>31</v>
      </c>
      <c r="K5308" s="65">
        <v>40</v>
      </c>
      <c r="L5308" s="65">
        <v>408</v>
      </c>
      <c r="M5308" s="65" t="s">
        <v>496</v>
      </c>
    </row>
    <row r="5309" spans="1:13" ht="12.75" customHeight="1">
      <c r="A5309" s="65" t="str">
        <f>IF(ROW()=1,"KEY",IF(ISNA(VLOOKUP(B5309,車名対応マスタ!B:D,3,FALSE)),"",IF(VLOOKUP(B5309,車名対応マスタ!B:D,3,FALSE)="","",$D5309&amp;" "&amp;IF($G5309="9","J","O")&amp;" "&amp;$I5309&amp;" "&amp;IF($I5309&lt;=TEXT(★完成資料!$A$1,"yyyymm"),TEXT(★完成資料!$A$1,"yyyymm"),"999999")&amp; " " &amp; LEFT(F5309 &amp; "          ",10))))</f>
        <v xml:space="preserve">L O 202206 yyyy00 HV        </v>
      </c>
      <c r="B5309" s="68" t="s">
        <v>253</v>
      </c>
      <c r="C5309" s="68" t="s">
        <v>532</v>
      </c>
      <c r="D5309" s="68" t="s">
        <v>271</v>
      </c>
      <c r="E5309" s="68" t="s">
        <v>531</v>
      </c>
      <c r="F5309" s="68" t="s">
        <v>360</v>
      </c>
      <c r="G5309" s="68" t="s">
        <v>77</v>
      </c>
      <c r="H5309" s="68" t="s">
        <v>273</v>
      </c>
      <c r="I5309" s="68" t="s">
        <v>652</v>
      </c>
      <c r="J5309" s="65">
        <v>37</v>
      </c>
      <c r="K5309" s="65">
        <v>41</v>
      </c>
      <c r="L5309" s="65">
        <v>408</v>
      </c>
      <c r="M5309" s="65" t="s">
        <v>496</v>
      </c>
    </row>
    <row r="5310" spans="1:13" ht="12.75" customHeight="1">
      <c r="A5310" s="65" t="str">
        <f>IF(ROW()=1,"KEY",IF(ISNA(VLOOKUP(B5310,車名対応マスタ!B:D,3,FALSE)),"",IF(VLOOKUP(B5310,車名対応マスタ!B:D,3,FALSE)="","",$D5310&amp;" "&amp;IF($G5310="9","J","O")&amp;" "&amp;$I5310&amp;" "&amp;IF($I5310&lt;=TEXT(★完成資料!$A$1,"yyyymm"),TEXT(★完成資料!$A$1,"yyyymm"),"999999")&amp; " " &amp; LEFT(F5310 &amp; "          ",10))))</f>
        <v xml:space="preserve">L O 202207 yyyy00 HV        </v>
      </c>
      <c r="B5310" s="68" t="s">
        <v>253</v>
      </c>
      <c r="C5310" s="68" t="s">
        <v>532</v>
      </c>
      <c r="D5310" s="68" t="s">
        <v>271</v>
      </c>
      <c r="E5310" s="68" t="s">
        <v>531</v>
      </c>
      <c r="F5310" s="68" t="s">
        <v>360</v>
      </c>
      <c r="G5310" s="68" t="s">
        <v>77</v>
      </c>
      <c r="H5310" s="68" t="s">
        <v>273</v>
      </c>
      <c r="I5310" s="68" t="s">
        <v>655</v>
      </c>
      <c r="J5310" s="65">
        <v>18</v>
      </c>
      <c r="K5310" s="65">
        <v>39</v>
      </c>
      <c r="L5310" s="65">
        <v>408</v>
      </c>
      <c r="M5310" s="65" t="s">
        <v>496</v>
      </c>
    </row>
    <row r="5311" spans="1:13" ht="12.75" customHeight="1">
      <c r="A5311" s="65" t="str">
        <f>IF(ROW()=1,"KEY",IF(ISNA(VLOOKUP(B5311,車名対応マスタ!B:D,3,FALSE)),"",IF(VLOOKUP(B5311,車名対応マスタ!B:D,3,FALSE)="","",$D5311&amp;" "&amp;IF($G5311="9","J","O")&amp;" "&amp;$I5311&amp;" "&amp;IF($I5311&lt;=TEXT(★完成資料!$A$1,"yyyymm"),TEXT(★完成資料!$A$1,"yyyymm"),"999999")&amp; " " &amp; LEFT(F5311 &amp; "          ",10))))</f>
        <v xml:space="preserve">L O 202208 yyyy00 HV        </v>
      </c>
      <c r="B5311" s="68" t="s">
        <v>253</v>
      </c>
      <c r="C5311" s="68" t="s">
        <v>532</v>
      </c>
      <c r="D5311" s="68" t="s">
        <v>271</v>
      </c>
      <c r="E5311" s="68" t="s">
        <v>531</v>
      </c>
      <c r="F5311" s="68" t="s">
        <v>360</v>
      </c>
      <c r="G5311" s="68" t="s">
        <v>77</v>
      </c>
      <c r="H5311" s="68" t="s">
        <v>273</v>
      </c>
      <c r="I5311" s="68" t="s">
        <v>656</v>
      </c>
      <c r="J5311" s="65">
        <v>8</v>
      </c>
      <c r="K5311" s="65">
        <v>9</v>
      </c>
      <c r="L5311" s="65">
        <v>408</v>
      </c>
      <c r="M5311" s="65" t="s">
        <v>496</v>
      </c>
    </row>
    <row r="5312" spans="1:13" ht="12.75" customHeight="1">
      <c r="A5312" s="65" t="str">
        <f>IF(ROW()=1,"KEY",IF(ISNA(VLOOKUP(B5312,車名対応マスタ!B:D,3,FALSE)),"",IF(VLOOKUP(B5312,車名対応マスタ!B:D,3,FALSE)="","",$D5312&amp;" "&amp;IF($G5312="9","J","O")&amp;" "&amp;$I5312&amp;" "&amp;IF($I5312&lt;=TEXT(★完成資料!$A$1,"yyyymm"),TEXT(★完成資料!$A$1,"yyyymm"),"999999")&amp; " " &amp; LEFT(F5312 &amp; "          ",10))))</f>
        <v xml:space="preserve">L O 202209 yyyy00 HV        </v>
      </c>
      <c r="B5312" s="68" t="s">
        <v>253</v>
      </c>
      <c r="C5312" s="68" t="s">
        <v>532</v>
      </c>
      <c r="D5312" s="68" t="s">
        <v>271</v>
      </c>
      <c r="E5312" s="68" t="s">
        <v>531</v>
      </c>
      <c r="F5312" s="68" t="s">
        <v>360</v>
      </c>
      <c r="G5312" s="68" t="s">
        <v>77</v>
      </c>
      <c r="H5312" s="68" t="s">
        <v>273</v>
      </c>
      <c r="I5312" s="68" t="s">
        <v>657</v>
      </c>
      <c r="J5312" s="65">
        <v>89</v>
      </c>
      <c r="K5312" s="65">
        <v>77</v>
      </c>
      <c r="L5312" s="65">
        <v>408</v>
      </c>
      <c r="M5312" s="65" t="s">
        <v>496</v>
      </c>
    </row>
    <row r="5313" spans="1:13" ht="12.75" customHeight="1">
      <c r="A5313" s="65" t="str">
        <f>IF(ROW()=1,"KEY",IF(ISNA(VLOOKUP(B5313,車名対応マスタ!B:D,3,FALSE)),"",IF(VLOOKUP(B5313,車名対応マスタ!B:D,3,FALSE)="","",$D5313&amp;" "&amp;IF($G5313="9","J","O")&amp;" "&amp;$I5313&amp;" "&amp;IF($I5313&lt;=TEXT(★完成資料!$A$1,"yyyymm"),TEXT(★完成資料!$A$1,"yyyymm"),"999999")&amp; " " &amp; LEFT(F5313 &amp; "          ",10))))</f>
        <v xml:space="preserve">L O 202210 yyyy00 HV        </v>
      </c>
      <c r="B5313" s="68" t="s">
        <v>253</v>
      </c>
      <c r="C5313" s="68" t="s">
        <v>532</v>
      </c>
      <c r="D5313" s="68" t="s">
        <v>271</v>
      </c>
      <c r="E5313" s="68" t="s">
        <v>531</v>
      </c>
      <c r="F5313" s="68" t="s">
        <v>360</v>
      </c>
      <c r="G5313" s="68" t="s">
        <v>77</v>
      </c>
      <c r="H5313" s="68" t="s">
        <v>273</v>
      </c>
      <c r="I5313" s="68" t="s">
        <v>663</v>
      </c>
      <c r="J5313" s="65">
        <v>38</v>
      </c>
      <c r="K5313" s="65">
        <v>25</v>
      </c>
      <c r="L5313" s="65">
        <v>408</v>
      </c>
      <c r="M5313" s="65" t="s">
        <v>496</v>
      </c>
    </row>
    <row r="5314" spans="1:13" ht="12.75" customHeight="1">
      <c r="A5314" s="65" t="str">
        <f>IF(ROW()=1,"KEY",IF(ISNA(VLOOKUP(B5314,車名対応マスタ!B:D,3,FALSE)),"",IF(VLOOKUP(B5314,車名対応マスタ!B:D,3,FALSE)="","",$D5314&amp;" "&amp;IF($G5314="9","J","O")&amp;" "&amp;$I5314&amp;" "&amp;IF($I5314&lt;=TEXT(★完成資料!$A$1,"yyyymm"),TEXT(★完成資料!$A$1,"yyyymm"),"999999")&amp; " " &amp; LEFT(F5314 &amp; "          ",10))))</f>
        <v xml:space="preserve">L O 202201 yyyy00 HV        </v>
      </c>
      <c r="B5314" s="68" t="s">
        <v>253</v>
      </c>
      <c r="C5314" s="68" t="s">
        <v>532</v>
      </c>
      <c r="D5314" s="68" t="s">
        <v>271</v>
      </c>
      <c r="E5314" s="68" t="s">
        <v>531</v>
      </c>
      <c r="F5314" s="68" t="s">
        <v>360</v>
      </c>
      <c r="G5314" s="68" t="s">
        <v>77</v>
      </c>
      <c r="H5314" s="68" t="s">
        <v>273</v>
      </c>
      <c r="I5314" s="68" t="s">
        <v>639</v>
      </c>
      <c r="K5314" s="65">
        <v>2</v>
      </c>
      <c r="L5314" s="65">
        <v>414</v>
      </c>
      <c r="M5314" s="65" t="s">
        <v>377</v>
      </c>
    </row>
    <row r="5315" spans="1:13" ht="12.75" customHeight="1">
      <c r="A5315" s="65" t="str">
        <f>IF(ROW()=1,"KEY",IF(ISNA(VLOOKUP(B5315,車名対応マスタ!B:D,3,FALSE)),"",IF(VLOOKUP(B5315,車名対応マスタ!B:D,3,FALSE)="","",$D5315&amp;" "&amp;IF($G5315="9","J","O")&amp;" "&amp;$I5315&amp;" "&amp;IF($I5315&lt;=TEXT(★完成資料!$A$1,"yyyymm"),TEXT(★完成資料!$A$1,"yyyymm"),"999999")&amp; " " &amp; LEFT(F5315 &amp; "          ",10))))</f>
        <v xml:space="preserve">L O 202202 yyyy00 HV        </v>
      </c>
      <c r="B5315" s="68" t="s">
        <v>253</v>
      </c>
      <c r="C5315" s="68" t="s">
        <v>532</v>
      </c>
      <c r="D5315" s="68" t="s">
        <v>271</v>
      </c>
      <c r="E5315" s="68" t="s">
        <v>531</v>
      </c>
      <c r="F5315" s="68" t="s">
        <v>360</v>
      </c>
      <c r="G5315" s="68" t="s">
        <v>77</v>
      </c>
      <c r="H5315" s="68" t="s">
        <v>273</v>
      </c>
      <c r="I5315" s="68" t="s">
        <v>640</v>
      </c>
      <c r="J5315" s="65">
        <v>1</v>
      </c>
      <c r="K5315" s="65">
        <v>4</v>
      </c>
      <c r="L5315" s="65">
        <v>414</v>
      </c>
      <c r="M5315" s="65" t="s">
        <v>377</v>
      </c>
    </row>
    <row r="5316" spans="1:13" ht="12.75" customHeight="1">
      <c r="A5316" s="65" t="str">
        <f>IF(ROW()=1,"KEY",IF(ISNA(VLOOKUP(B5316,車名対応マスタ!B:D,3,FALSE)),"",IF(VLOOKUP(B5316,車名対応マスタ!B:D,3,FALSE)="","",$D5316&amp;" "&amp;IF($G5316="9","J","O")&amp;" "&amp;$I5316&amp;" "&amp;IF($I5316&lt;=TEXT(★完成資料!$A$1,"yyyymm"),TEXT(★完成資料!$A$1,"yyyymm"),"999999")&amp; " " &amp; LEFT(F5316 &amp; "          ",10))))</f>
        <v xml:space="preserve">L O 202203 yyyy00 HV        </v>
      </c>
      <c r="B5316" s="68" t="s">
        <v>253</v>
      </c>
      <c r="C5316" s="68" t="s">
        <v>532</v>
      </c>
      <c r="D5316" s="68" t="s">
        <v>271</v>
      </c>
      <c r="E5316" s="68" t="s">
        <v>531</v>
      </c>
      <c r="F5316" s="68" t="s">
        <v>360</v>
      </c>
      <c r="G5316" s="68" t="s">
        <v>77</v>
      </c>
      <c r="H5316" s="68" t="s">
        <v>273</v>
      </c>
      <c r="I5316" s="68" t="s">
        <v>641</v>
      </c>
      <c r="J5316" s="65">
        <v>2</v>
      </c>
      <c r="K5316" s="65">
        <v>0</v>
      </c>
      <c r="L5316" s="65">
        <v>414</v>
      </c>
      <c r="M5316" s="65" t="s">
        <v>377</v>
      </c>
    </row>
    <row r="5317" spans="1:13" ht="12.75" customHeight="1">
      <c r="A5317" s="65" t="str">
        <f>IF(ROW()=1,"KEY",IF(ISNA(VLOOKUP(B5317,車名対応マスタ!B:D,3,FALSE)),"",IF(VLOOKUP(B5317,車名対応マスタ!B:D,3,FALSE)="","",$D5317&amp;" "&amp;IF($G5317="9","J","O")&amp;" "&amp;$I5317&amp;" "&amp;IF($I5317&lt;=TEXT(★完成資料!$A$1,"yyyymm"),TEXT(★完成資料!$A$1,"yyyymm"),"999999")&amp; " " &amp; LEFT(F5317 &amp; "          ",10))))</f>
        <v xml:space="preserve">L O 202205 yyyy00 HV        </v>
      </c>
      <c r="B5317" s="68" t="s">
        <v>253</v>
      </c>
      <c r="C5317" s="68" t="s">
        <v>532</v>
      </c>
      <c r="D5317" s="68" t="s">
        <v>271</v>
      </c>
      <c r="E5317" s="68" t="s">
        <v>531</v>
      </c>
      <c r="F5317" s="68" t="s">
        <v>360</v>
      </c>
      <c r="G5317" s="68" t="s">
        <v>77</v>
      </c>
      <c r="H5317" s="68" t="s">
        <v>273</v>
      </c>
      <c r="I5317" s="68" t="s">
        <v>647</v>
      </c>
      <c r="J5317" s="65">
        <v>1</v>
      </c>
      <c r="K5317" s="65">
        <v>2</v>
      </c>
      <c r="L5317" s="65">
        <v>414</v>
      </c>
      <c r="M5317" s="65" t="s">
        <v>377</v>
      </c>
    </row>
    <row r="5318" spans="1:13" ht="12.75" customHeight="1">
      <c r="A5318" s="65" t="str">
        <f>IF(ROW()=1,"KEY",IF(ISNA(VLOOKUP(B5318,車名対応マスタ!B:D,3,FALSE)),"",IF(VLOOKUP(B5318,車名対応マスタ!B:D,3,FALSE)="","",$D5318&amp;" "&amp;IF($G5318="9","J","O")&amp;" "&amp;$I5318&amp;" "&amp;IF($I5318&lt;=TEXT(★完成資料!$A$1,"yyyymm"),TEXT(★完成資料!$A$1,"yyyymm"),"999999")&amp; " " &amp; LEFT(F5318 &amp; "          ",10))))</f>
        <v xml:space="preserve">L O 202206 yyyy00 HV        </v>
      </c>
      <c r="B5318" s="68" t="s">
        <v>253</v>
      </c>
      <c r="C5318" s="68" t="s">
        <v>532</v>
      </c>
      <c r="D5318" s="68" t="s">
        <v>271</v>
      </c>
      <c r="E5318" s="68" t="s">
        <v>531</v>
      </c>
      <c r="F5318" s="68" t="s">
        <v>360</v>
      </c>
      <c r="G5318" s="68" t="s">
        <v>77</v>
      </c>
      <c r="H5318" s="68" t="s">
        <v>273</v>
      </c>
      <c r="I5318" s="68" t="s">
        <v>652</v>
      </c>
      <c r="K5318" s="65">
        <v>3</v>
      </c>
      <c r="L5318" s="65">
        <v>414</v>
      </c>
      <c r="M5318" s="65" t="s">
        <v>377</v>
      </c>
    </row>
    <row r="5319" spans="1:13" ht="12.75" customHeight="1">
      <c r="A5319" s="65" t="str">
        <f>IF(ROW()=1,"KEY",IF(ISNA(VLOOKUP(B5319,車名対応マスタ!B:D,3,FALSE)),"",IF(VLOOKUP(B5319,車名対応マスタ!B:D,3,FALSE)="","",$D5319&amp;" "&amp;IF($G5319="9","J","O")&amp;" "&amp;$I5319&amp;" "&amp;IF($I5319&lt;=TEXT(★完成資料!$A$1,"yyyymm"),TEXT(★完成資料!$A$1,"yyyymm"),"999999")&amp; " " &amp; LEFT(F5319 &amp; "          ",10))))</f>
        <v xml:space="preserve">L O 202208 yyyy00 HV        </v>
      </c>
      <c r="B5319" s="68" t="s">
        <v>253</v>
      </c>
      <c r="C5319" s="68" t="s">
        <v>532</v>
      </c>
      <c r="D5319" s="68" t="s">
        <v>271</v>
      </c>
      <c r="E5319" s="68" t="s">
        <v>531</v>
      </c>
      <c r="F5319" s="68" t="s">
        <v>360</v>
      </c>
      <c r="G5319" s="68" t="s">
        <v>77</v>
      </c>
      <c r="H5319" s="68" t="s">
        <v>273</v>
      </c>
      <c r="I5319" s="68" t="s">
        <v>656</v>
      </c>
      <c r="J5319" s="65">
        <v>1</v>
      </c>
      <c r="K5319" s="65">
        <v>2</v>
      </c>
      <c r="L5319" s="65">
        <v>414</v>
      </c>
      <c r="M5319" s="65" t="s">
        <v>377</v>
      </c>
    </row>
    <row r="5320" spans="1:13" ht="12.75" customHeight="1">
      <c r="A5320" s="65" t="str">
        <f>IF(ROW()=1,"KEY",IF(ISNA(VLOOKUP(B5320,車名対応マスタ!B:D,3,FALSE)),"",IF(VLOOKUP(B5320,車名対応マスタ!B:D,3,FALSE)="","",$D5320&amp;" "&amp;IF($G5320="9","J","O")&amp;" "&amp;$I5320&amp;" "&amp;IF($I5320&lt;=TEXT(★完成資料!$A$1,"yyyymm"),TEXT(★完成資料!$A$1,"yyyymm"),"999999")&amp; " " &amp; LEFT(F5320 &amp; "          ",10))))</f>
        <v xml:space="preserve">L O 202209 yyyy00 HV        </v>
      </c>
      <c r="B5320" s="68" t="s">
        <v>253</v>
      </c>
      <c r="C5320" s="68" t="s">
        <v>532</v>
      </c>
      <c r="D5320" s="68" t="s">
        <v>271</v>
      </c>
      <c r="E5320" s="68" t="s">
        <v>531</v>
      </c>
      <c r="F5320" s="68" t="s">
        <v>360</v>
      </c>
      <c r="G5320" s="68" t="s">
        <v>77</v>
      </c>
      <c r="H5320" s="68" t="s">
        <v>273</v>
      </c>
      <c r="I5320" s="68" t="s">
        <v>657</v>
      </c>
      <c r="J5320" s="65">
        <v>1</v>
      </c>
      <c r="L5320" s="65">
        <v>414</v>
      </c>
      <c r="M5320" s="65" t="s">
        <v>377</v>
      </c>
    </row>
    <row r="5321" spans="1:13" ht="12.75" customHeight="1">
      <c r="A5321" s="65" t="str">
        <f>IF(ROW()=1,"KEY",IF(ISNA(VLOOKUP(B5321,車名対応マスタ!B:D,3,FALSE)),"",IF(VLOOKUP(B5321,車名対応マスタ!B:D,3,FALSE)="","",$D5321&amp;" "&amp;IF($G5321="9","J","O")&amp;" "&amp;$I5321&amp;" "&amp;IF($I5321&lt;=TEXT(★完成資料!$A$1,"yyyymm"),TEXT(★完成資料!$A$1,"yyyymm"),"999999")&amp; " " &amp; LEFT(F5321 &amp; "          ",10))))</f>
        <v xml:space="preserve">L O 202201 yyyy00 HV        </v>
      </c>
      <c r="B5321" s="68" t="s">
        <v>253</v>
      </c>
      <c r="C5321" s="68" t="s">
        <v>532</v>
      </c>
      <c r="D5321" s="68" t="s">
        <v>271</v>
      </c>
      <c r="E5321" s="68" t="s">
        <v>531</v>
      </c>
      <c r="F5321" s="68" t="s">
        <v>360</v>
      </c>
      <c r="G5321" s="68" t="s">
        <v>77</v>
      </c>
      <c r="H5321" s="68" t="s">
        <v>273</v>
      </c>
      <c r="I5321" s="68" t="s">
        <v>639</v>
      </c>
      <c r="K5321" s="65">
        <v>5</v>
      </c>
      <c r="L5321" s="65">
        <v>424</v>
      </c>
      <c r="M5321" s="65" t="s">
        <v>378</v>
      </c>
    </row>
    <row r="5322" spans="1:13" ht="12.75" customHeight="1">
      <c r="A5322" s="65" t="str">
        <f>IF(ROW()=1,"KEY",IF(ISNA(VLOOKUP(B5322,車名対応マスタ!B:D,3,FALSE)),"",IF(VLOOKUP(B5322,車名対応マスタ!B:D,3,FALSE)="","",$D5322&amp;" "&amp;IF($G5322="9","J","O")&amp;" "&amp;$I5322&amp;" "&amp;IF($I5322&lt;=TEXT(★完成資料!$A$1,"yyyymm"),TEXT(★完成資料!$A$1,"yyyymm"),"999999")&amp; " " &amp; LEFT(F5322 &amp; "          ",10))))</f>
        <v xml:space="preserve">L O 202202 yyyy00 HV        </v>
      </c>
      <c r="B5322" s="68" t="s">
        <v>253</v>
      </c>
      <c r="C5322" s="68" t="s">
        <v>532</v>
      </c>
      <c r="D5322" s="68" t="s">
        <v>271</v>
      </c>
      <c r="E5322" s="68" t="s">
        <v>531</v>
      </c>
      <c r="F5322" s="68" t="s">
        <v>360</v>
      </c>
      <c r="G5322" s="68" t="s">
        <v>77</v>
      </c>
      <c r="H5322" s="68" t="s">
        <v>273</v>
      </c>
      <c r="I5322" s="68" t="s">
        <v>640</v>
      </c>
      <c r="J5322" s="65">
        <v>2</v>
      </c>
      <c r="K5322" s="65">
        <v>1</v>
      </c>
      <c r="L5322" s="65">
        <v>424</v>
      </c>
      <c r="M5322" s="65" t="s">
        <v>378</v>
      </c>
    </row>
    <row r="5323" spans="1:13" ht="12.75" customHeight="1">
      <c r="A5323" s="65" t="str">
        <f>IF(ROW()=1,"KEY",IF(ISNA(VLOOKUP(B5323,車名対応マスタ!B:D,3,FALSE)),"",IF(VLOOKUP(B5323,車名対応マスタ!B:D,3,FALSE)="","",$D5323&amp;" "&amp;IF($G5323="9","J","O")&amp;" "&amp;$I5323&amp;" "&amp;IF($I5323&lt;=TEXT(★完成資料!$A$1,"yyyymm"),TEXT(★完成資料!$A$1,"yyyymm"),"999999")&amp; " " &amp; LEFT(F5323 &amp; "          ",10))))</f>
        <v xml:space="preserve">L O 202203 yyyy00 HV        </v>
      </c>
      <c r="B5323" s="68" t="s">
        <v>253</v>
      </c>
      <c r="C5323" s="68" t="s">
        <v>532</v>
      </c>
      <c r="D5323" s="68" t="s">
        <v>271</v>
      </c>
      <c r="E5323" s="68" t="s">
        <v>531</v>
      </c>
      <c r="F5323" s="68" t="s">
        <v>360</v>
      </c>
      <c r="G5323" s="68" t="s">
        <v>77</v>
      </c>
      <c r="H5323" s="68" t="s">
        <v>273</v>
      </c>
      <c r="I5323" s="68" t="s">
        <v>641</v>
      </c>
      <c r="K5323" s="65">
        <v>1</v>
      </c>
      <c r="L5323" s="65">
        <v>424</v>
      </c>
      <c r="M5323" s="65" t="s">
        <v>378</v>
      </c>
    </row>
    <row r="5324" spans="1:13" ht="12.75" customHeight="1">
      <c r="A5324" s="65" t="str">
        <f>IF(ROW()=1,"KEY",IF(ISNA(VLOOKUP(B5324,車名対応マスタ!B:D,3,FALSE)),"",IF(VLOOKUP(B5324,車名対応マスタ!B:D,3,FALSE)="","",$D5324&amp;" "&amp;IF($G5324="9","J","O")&amp;" "&amp;$I5324&amp;" "&amp;IF($I5324&lt;=TEXT(★完成資料!$A$1,"yyyymm"),TEXT(★完成資料!$A$1,"yyyymm"),"999999")&amp; " " &amp; LEFT(F5324 &amp; "          ",10))))</f>
        <v xml:space="preserve">L O 202204 yyyy00 HV        </v>
      </c>
      <c r="B5324" s="68" t="s">
        <v>253</v>
      </c>
      <c r="C5324" s="68" t="s">
        <v>532</v>
      </c>
      <c r="D5324" s="68" t="s">
        <v>271</v>
      </c>
      <c r="E5324" s="68" t="s">
        <v>531</v>
      </c>
      <c r="F5324" s="68" t="s">
        <v>360</v>
      </c>
      <c r="G5324" s="68" t="s">
        <v>77</v>
      </c>
      <c r="H5324" s="68" t="s">
        <v>273</v>
      </c>
      <c r="I5324" s="68" t="s">
        <v>642</v>
      </c>
      <c r="J5324" s="65">
        <v>1</v>
      </c>
      <c r="K5324" s="65">
        <v>0</v>
      </c>
      <c r="L5324" s="65">
        <v>424</v>
      </c>
      <c r="M5324" s="65" t="s">
        <v>378</v>
      </c>
    </row>
    <row r="5325" spans="1:13" ht="12.75" customHeight="1">
      <c r="A5325" s="65" t="str">
        <f>IF(ROW()=1,"KEY",IF(ISNA(VLOOKUP(B5325,車名対応マスタ!B:D,3,FALSE)),"",IF(VLOOKUP(B5325,車名対応マスタ!B:D,3,FALSE)="","",$D5325&amp;" "&amp;IF($G5325="9","J","O")&amp;" "&amp;$I5325&amp;" "&amp;IF($I5325&lt;=TEXT(★完成資料!$A$1,"yyyymm"),TEXT(★完成資料!$A$1,"yyyymm"),"999999")&amp; " " &amp; LEFT(F5325 &amp; "          ",10))))</f>
        <v xml:space="preserve">L O 202205 yyyy00 HV        </v>
      </c>
      <c r="B5325" s="68" t="s">
        <v>253</v>
      </c>
      <c r="C5325" s="68" t="s">
        <v>532</v>
      </c>
      <c r="D5325" s="68" t="s">
        <v>271</v>
      </c>
      <c r="E5325" s="68" t="s">
        <v>531</v>
      </c>
      <c r="F5325" s="68" t="s">
        <v>360</v>
      </c>
      <c r="G5325" s="68" t="s">
        <v>77</v>
      </c>
      <c r="H5325" s="68" t="s">
        <v>273</v>
      </c>
      <c r="I5325" s="68" t="s">
        <v>647</v>
      </c>
      <c r="J5325" s="65">
        <v>2</v>
      </c>
      <c r="K5325" s="65">
        <v>2</v>
      </c>
      <c r="L5325" s="65">
        <v>424</v>
      </c>
      <c r="M5325" s="65" t="s">
        <v>378</v>
      </c>
    </row>
    <row r="5326" spans="1:13" ht="12.75" customHeight="1">
      <c r="A5326" s="65" t="str">
        <f>IF(ROW()=1,"KEY",IF(ISNA(VLOOKUP(B5326,車名対応マスタ!B:D,3,FALSE)),"",IF(VLOOKUP(B5326,車名対応マスタ!B:D,3,FALSE)="","",$D5326&amp;" "&amp;IF($G5326="9","J","O")&amp;" "&amp;$I5326&amp;" "&amp;IF($I5326&lt;=TEXT(★完成資料!$A$1,"yyyymm"),TEXT(★完成資料!$A$1,"yyyymm"),"999999")&amp; " " &amp; LEFT(F5326 &amp; "          ",10))))</f>
        <v xml:space="preserve">L O 202206 yyyy00 HV        </v>
      </c>
      <c r="B5326" s="68" t="s">
        <v>253</v>
      </c>
      <c r="C5326" s="68" t="s">
        <v>532</v>
      </c>
      <c r="D5326" s="68" t="s">
        <v>271</v>
      </c>
      <c r="E5326" s="68" t="s">
        <v>531</v>
      </c>
      <c r="F5326" s="68" t="s">
        <v>360</v>
      </c>
      <c r="G5326" s="68" t="s">
        <v>77</v>
      </c>
      <c r="H5326" s="68" t="s">
        <v>273</v>
      </c>
      <c r="I5326" s="68" t="s">
        <v>652</v>
      </c>
      <c r="J5326" s="65">
        <v>1</v>
      </c>
      <c r="L5326" s="65">
        <v>424</v>
      </c>
      <c r="M5326" s="65" t="s">
        <v>378</v>
      </c>
    </row>
    <row r="5327" spans="1:13" ht="12.75" customHeight="1">
      <c r="A5327" s="65" t="str">
        <f>IF(ROW()=1,"KEY",IF(ISNA(VLOOKUP(B5327,車名対応マスタ!B:D,3,FALSE)),"",IF(VLOOKUP(B5327,車名対応マスタ!B:D,3,FALSE)="","",$D5327&amp;" "&amp;IF($G5327="9","J","O")&amp;" "&amp;$I5327&amp;" "&amp;IF($I5327&lt;=TEXT(★完成資料!$A$1,"yyyymm"),TEXT(★完成資料!$A$1,"yyyymm"),"999999")&amp; " " &amp; LEFT(F5327 &amp; "          ",10))))</f>
        <v xml:space="preserve">L O 202207 yyyy00 HV        </v>
      </c>
      <c r="B5327" s="68" t="s">
        <v>253</v>
      </c>
      <c r="C5327" s="68" t="s">
        <v>532</v>
      </c>
      <c r="D5327" s="68" t="s">
        <v>271</v>
      </c>
      <c r="E5327" s="68" t="s">
        <v>531</v>
      </c>
      <c r="F5327" s="68" t="s">
        <v>360</v>
      </c>
      <c r="G5327" s="68" t="s">
        <v>77</v>
      </c>
      <c r="H5327" s="68" t="s">
        <v>273</v>
      </c>
      <c r="I5327" s="68" t="s">
        <v>655</v>
      </c>
      <c r="J5327" s="65">
        <v>1</v>
      </c>
      <c r="L5327" s="65">
        <v>424</v>
      </c>
      <c r="M5327" s="65" t="s">
        <v>378</v>
      </c>
    </row>
    <row r="5328" spans="1:13" ht="12.75" customHeight="1">
      <c r="A5328" s="65" t="str">
        <f>IF(ROW()=1,"KEY",IF(ISNA(VLOOKUP(B5328,車名対応マスタ!B:D,3,FALSE)),"",IF(VLOOKUP(B5328,車名対応マスタ!B:D,3,FALSE)="","",$D5328&amp;" "&amp;IF($G5328="9","J","O")&amp;" "&amp;$I5328&amp;" "&amp;IF($I5328&lt;=TEXT(★完成資料!$A$1,"yyyymm"),TEXT(★完成資料!$A$1,"yyyymm"),"999999")&amp; " " &amp; LEFT(F5328 &amp; "          ",10))))</f>
        <v xml:space="preserve">L O 202208 yyyy00 HV        </v>
      </c>
      <c r="B5328" s="68" t="s">
        <v>253</v>
      </c>
      <c r="C5328" s="68" t="s">
        <v>532</v>
      </c>
      <c r="D5328" s="68" t="s">
        <v>271</v>
      </c>
      <c r="E5328" s="68" t="s">
        <v>531</v>
      </c>
      <c r="F5328" s="68" t="s">
        <v>360</v>
      </c>
      <c r="G5328" s="68" t="s">
        <v>77</v>
      </c>
      <c r="H5328" s="68" t="s">
        <v>273</v>
      </c>
      <c r="I5328" s="68" t="s">
        <v>656</v>
      </c>
      <c r="J5328" s="65">
        <v>1</v>
      </c>
      <c r="L5328" s="65">
        <v>424</v>
      </c>
      <c r="M5328" s="65" t="s">
        <v>378</v>
      </c>
    </row>
    <row r="5329" spans="1:13" ht="12.75" customHeight="1">
      <c r="A5329" s="65" t="str">
        <f>IF(ROW()=1,"KEY",IF(ISNA(VLOOKUP(B5329,車名対応マスタ!B:D,3,FALSE)),"",IF(VLOOKUP(B5329,車名対応マスタ!B:D,3,FALSE)="","",$D5329&amp;" "&amp;IF($G5329="9","J","O")&amp;" "&amp;$I5329&amp;" "&amp;IF($I5329&lt;=TEXT(★完成資料!$A$1,"yyyymm"),TEXT(★完成資料!$A$1,"yyyymm"),"999999")&amp; " " &amp; LEFT(F5329 &amp; "          ",10))))</f>
        <v xml:space="preserve">L O 202209 yyyy00 HV        </v>
      </c>
      <c r="B5329" s="68" t="s">
        <v>253</v>
      </c>
      <c r="C5329" s="68" t="s">
        <v>532</v>
      </c>
      <c r="D5329" s="68" t="s">
        <v>271</v>
      </c>
      <c r="E5329" s="68" t="s">
        <v>531</v>
      </c>
      <c r="F5329" s="68" t="s">
        <v>360</v>
      </c>
      <c r="G5329" s="68" t="s">
        <v>77</v>
      </c>
      <c r="H5329" s="68" t="s">
        <v>273</v>
      </c>
      <c r="I5329" s="68" t="s">
        <v>657</v>
      </c>
      <c r="J5329" s="65">
        <v>1</v>
      </c>
      <c r="L5329" s="65">
        <v>424</v>
      </c>
      <c r="M5329" s="65" t="s">
        <v>378</v>
      </c>
    </row>
    <row r="5330" spans="1:13" ht="12.75" customHeight="1">
      <c r="A5330" s="65" t="str">
        <f>IF(ROW()=1,"KEY",IF(ISNA(VLOOKUP(B5330,車名対応マスタ!B:D,3,FALSE)),"",IF(VLOOKUP(B5330,車名対応マスタ!B:D,3,FALSE)="","",$D5330&amp;" "&amp;IF($G5330="9","J","O")&amp;" "&amp;$I5330&amp;" "&amp;IF($I5330&lt;=TEXT(★完成資料!$A$1,"yyyymm"),TEXT(★完成資料!$A$1,"yyyymm"),"999999")&amp; " " &amp; LEFT(F5330 &amp; "          ",10))))</f>
        <v xml:space="preserve">L O 202201 yyyy00 HV        </v>
      </c>
      <c r="B5330" s="68" t="s">
        <v>253</v>
      </c>
      <c r="C5330" s="68" t="s">
        <v>532</v>
      </c>
      <c r="D5330" s="68" t="s">
        <v>271</v>
      </c>
      <c r="E5330" s="68" t="s">
        <v>531</v>
      </c>
      <c r="F5330" s="68" t="s">
        <v>360</v>
      </c>
      <c r="G5330" s="68" t="s">
        <v>77</v>
      </c>
      <c r="H5330" s="68" t="s">
        <v>273</v>
      </c>
      <c r="I5330" s="68" t="s">
        <v>639</v>
      </c>
      <c r="K5330" s="65">
        <v>1</v>
      </c>
      <c r="L5330" s="65">
        <v>419</v>
      </c>
      <c r="M5330" s="65" t="s">
        <v>262</v>
      </c>
    </row>
    <row r="5331" spans="1:13" ht="12.75" customHeight="1">
      <c r="A5331" s="65" t="str">
        <f>IF(ROW()=1,"KEY",IF(ISNA(VLOOKUP(B5331,車名対応マスタ!B:D,3,FALSE)),"",IF(VLOOKUP(B5331,車名対応マスタ!B:D,3,FALSE)="","",$D5331&amp;" "&amp;IF($G5331="9","J","O")&amp;" "&amp;$I5331&amp;" "&amp;IF($I5331&lt;=TEXT(★完成資料!$A$1,"yyyymm"),TEXT(★完成資料!$A$1,"yyyymm"),"999999")&amp; " " &amp; LEFT(F5331 &amp; "          ",10))))</f>
        <v xml:space="preserve">L O 202202 yyyy00 HV        </v>
      </c>
      <c r="B5331" s="68" t="s">
        <v>253</v>
      </c>
      <c r="C5331" s="68" t="s">
        <v>532</v>
      </c>
      <c r="D5331" s="68" t="s">
        <v>271</v>
      </c>
      <c r="E5331" s="68" t="s">
        <v>531</v>
      </c>
      <c r="F5331" s="68" t="s">
        <v>360</v>
      </c>
      <c r="G5331" s="68" t="s">
        <v>77</v>
      </c>
      <c r="H5331" s="68" t="s">
        <v>273</v>
      </c>
      <c r="I5331" s="68" t="s">
        <v>640</v>
      </c>
      <c r="J5331" s="65">
        <v>1</v>
      </c>
      <c r="L5331" s="65">
        <v>419</v>
      </c>
      <c r="M5331" s="65" t="s">
        <v>262</v>
      </c>
    </row>
    <row r="5332" spans="1:13" ht="12.75" customHeight="1">
      <c r="A5332" s="65" t="str">
        <f>IF(ROW()=1,"KEY",IF(ISNA(VLOOKUP(B5332,車名対応マスタ!B:D,3,FALSE)),"",IF(VLOOKUP(B5332,車名対応マスタ!B:D,3,FALSE)="","",$D5332&amp;" "&amp;IF($G5332="9","J","O")&amp;" "&amp;$I5332&amp;" "&amp;IF($I5332&lt;=TEXT(★完成資料!$A$1,"yyyymm"),TEXT(★完成資料!$A$1,"yyyymm"),"999999")&amp; " " &amp; LEFT(F5332 &amp; "          ",10))))</f>
        <v xml:space="preserve">L O 202203 yyyy00 HV        </v>
      </c>
      <c r="B5332" s="68" t="s">
        <v>253</v>
      </c>
      <c r="C5332" s="68" t="s">
        <v>532</v>
      </c>
      <c r="D5332" s="68" t="s">
        <v>271</v>
      </c>
      <c r="E5332" s="68" t="s">
        <v>531</v>
      </c>
      <c r="F5332" s="68" t="s">
        <v>360</v>
      </c>
      <c r="G5332" s="68" t="s">
        <v>77</v>
      </c>
      <c r="H5332" s="68" t="s">
        <v>273</v>
      </c>
      <c r="I5332" s="68" t="s">
        <v>641</v>
      </c>
      <c r="J5332" s="65">
        <v>1</v>
      </c>
      <c r="K5332" s="65">
        <v>1</v>
      </c>
      <c r="L5332" s="65">
        <v>419</v>
      </c>
      <c r="M5332" s="65" t="s">
        <v>262</v>
      </c>
    </row>
    <row r="5333" spans="1:13" ht="12.75" customHeight="1">
      <c r="A5333" s="65" t="str">
        <f>IF(ROW()=1,"KEY",IF(ISNA(VLOOKUP(B5333,車名対応マスタ!B:D,3,FALSE)),"",IF(VLOOKUP(B5333,車名対応マスタ!B:D,3,FALSE)="","",$D5333&amp;" "&amp;IF($G5333="9","J","O")&amp;" "&amp;$I5333&amp;" "&amp;IF($I5333&lt;=TEXT(★完成資料!$A$1,"yyyymm"),TEXT(★完成資料!$A$1,"yyyymm"),"999999")&amp; " " &amp; LEFT(F5333 &amp; "          ",10))))</f>
        <v xml:space="preserve">L O 202207 yyyy00 HV        </v>
      </c>
      <c r="B5333" s="68" t="s">
        <v>253</v>
      </c>
      <c r="C5333" s="68" t="s">
        <v>532</v>
      </c>
      <c r="D5333" s="68" t="s">
        <v>271</v>
      </c>
      <c r="E5333" s="68" t="s">
        <v>531</v>
      </c>
      <c r="F5333" s="68" t="s">
        <v>360</v>
      </c>
      <c r="G5333" s="68" t="s">
        <v>77</v>
      </c>
      <c r="H5333" s="68" t="s">
        <v>273</v>
      </c>
      <c r="I5333" s="68" t="s">
        <v>655</v>
      </c>
      <c r="J5333" s="65">
        <v>1</v>
      </c>
      <c r="L5333" s="65">
        <v>419</v>
      </c>
      <c r="M5333" s="65" t="s">
        <v>262</v>
      </c>
    </row>
    <row r="5334" spans="1:13" ht="12.75" customHeight="1">
      <c r="A5334" s="65" t="str">
        <f>IF(ROW()=1,"KEY",IF(ISNA(VLOOKUP(B5334,車名対応マスタ!B:D,3,FALSE)),"",IF(VLOOKUP(B5334,車名対応マスタ!B:D,3,FALSE)="","",$D5334&amp;" "&amp;IF($G5334="9","J","O")&amp;" "&amp;$I5334&amp;" "&amp;IF($I5334&lt;=TEXT(★完成資料!$A$1,"yyyymm"),TEXT(★完成資料!$A$1,"yyyymm"),"999999")&amp; " " &amp; LEFT(F5334 &amp; "          ",10))))</f>
        <v xml:space="preserve">L O 202209 yyyy00 HV        </v>
      </c>
      <c r="B5334" s="68" t="s">
        <v>253</v>
      </c>
      <c r="C5334" s="68" t="s">
        <v>532</v>
      </c>
      <c r="D5334" s="68" t="s">
        <v>271</v>
      </c>
      <c r="E5334" s="68" t="s">
        <v>531</v>
      </c>
      <c r="F5334" s="68" t="s">
        <v>360</v>
      </c>
      <c r="G5334" s="68" t="s">
        <v>77</v>
      </c>
      <c r="H5334" s="68" t="s">
        <v>273</v>
      </c>
      <c r="I5334" s="68" t="s">
        <v>657</v>
      </c>
      <c r="K5334" s="65">
        <v>1</v>
      </c>
      <c r="L5334" s="65">
        <v>419</v>
      </c>
      <c r="M5334" s="65" t="s">
        <v>262</v>
      </c>
    </row>
    <row r="5335" spans="1:13" ht="12.75" customHeight="1">
      <c r="A5335" s="65" t="str">
        <f>IF(ROW()=1,"KEY",IF(ISNA(VLOOKUP(B5335,車名対応マスタ!B:D,3,FALSE)),"",IF(VLOOKUP(B5335,車名対応マスタ!B:D,3,FALSE)="","",$D5335&amp;" "&amp;IF($G5335="9","J","O")&amp;" "&amp;$I5335&amp;" "&amp;IF($I5335&lt;=TEXT(★完成資料!$A$1,"yyyymm"),TEXT(★完成資料!$A$1,"yyyymm"),"999999")&amp; " " &amp; LEFT(F5335 &amp; "          ",10))))</f>
        <v xml:space="preserve">L O 202204 yyyy00 HV        </v>
      </c>
      <c r="B5335" s="68" t="s">
        <v>253</v>
      </c>
      <c r="C5335" s="68" t="s">
        <v>532</v>
      </c>
      <c r="D5335" s="68" t="s">
        <v>271</v>
      </c>
      <c r="E5335" s="68" t="s">
        <v>531</v>
      </c>
      <c r="F5335" s="68" t="s">
        <v>360</v>
      </c>
      <c r="G5335" s="68" t="s">
        <v>77</v>
      </c>
      <c r="H5335" s="68" t="s">
        <v>273</v>
      </c>
      <c r="I5335" s="68" t="s">
        <v>642</v>
      </c>
      <c r="K5335" s="65">
        <v>1</v>
      </c>
      <c r="L5335" s="65">
        <v>403</v>
      </c>
      <c r="M5335" s="65" t="s">
        <v>428</v>
      </c>
    </row>
    <row r="5336" spans="1:13" ht="12.75" customHeight="1">
      <c r="A5336" s="65" t="str">
        <f>IF(ROW()=1,"KEY",IF(ISNA(VLOOKUP(B5336,車名対応マスタ!B:D,3,FALSE)),"",IF(VLOOKUP(B5336,車名対応マスタ!B:D,3,FALSE)="","",$D5336&amp;" "&amp;IF($G5336="9","J","O")&amp;" "&amp;$I5336&amp;" "&amp;IF($I5336&lt;=TEXT(★完成資料!$A$1,"yyyymm"),TEXT(★完成資料!$A$1,"yyyymm"),"999999")&amp; " " &amp; LEFT(F5336 &amp; "          ",10))))</f>
        <v xml:space="preserve">L O 202207 yyyy00 HV        </v>
      </c>
      <c r="B5336" s="68" t="s">
        <v>253</v>
      </c>
      <c r="C5336" s="68" t="s">
        <v>532</v>
      </c>
      <c r="D5336" s="68" t="s">
        <v>271</v>
      </c>
      <c r="E5336" s="68" t="s">
        <v>531</v>
      </c>
      <c r="F5336" s="68" t="s">
        <v>360</v>
      </c>
      <c r="G5336" s="68" t="s">
        <v>77</v>
      </c>
      <c r="H5336" s="68" t="s">
        <v>273</v>
      </c>
      <c r="I5336" s="68" t="s">
        <v>655</v>
      </c>
      <c r="J5336" s="65">
        <v>1</v>
      </c>
      <c r="L5336" s="65">
        <v>418</v>
      </c>
      <c r="M5336" s="65" t="s">
        <v>429</v>
      </c>
    </row>
    <row r="5337" spans="1:13" ht="12.75" customHeight="1">
      <c r="A5337" s="65" t="str">
        <f>IF(ROW()=1,"KEY",IF(ISNA(VLOOKUP(B5337,車名対応マスタ!B:D,3,FALSE)),"",IF(VLOOKUP(B5337,車名対応マスタ!B:D,3,FALSE)="","",$D5337&amp;" "&amp;IF($G5337="9","J","O")&amp;" "&amp;$I5337&amp;" "&amp;IF($I5337&lt;=TEXT(★完成資料!$A$1,"yyyymm"),TEXT(★完成資料!$A$1,"yyyymm"),"999999")&amp; " " &amp; LEFT(F5337 &amp; "          ",10))))</f>
        <v xml:space="preserve">L O 202207 yyyy00 HV        </v>
      </c>
      <c r="B5337" s="68" t="s">
        <v>253</v>
      </c>
      <c r="C5337" s="68" t="s">
        <v>532</v>
      </c>
      <c r="D5337" s="68" t="s">
        <v>271</v>
      </c>
      <c r="E5337" s="68" t="s">
        <v>531</v>
      </c>
      <c r="F5337" s="68" t="s">
        <v>360</v>
      </c>
      <c r="G5337" s="68" t="s">
        <v>77</v>
      </c>
      <c r="H5337" s="68" t="s">
        <v>273</v>
      </c>
      <c r="I5337" s="68" t="s">
        <v>655</v>
      </c>
      <c r="J5337" s="65">
        <v>1</v>
      </c>
      <c r="L5337" s="65">
        <v>406</v>
      </c>
      <c r="M5337" s="65" t="s">
        <v>497</v>
      </c>
    </row>
    <row r="5338" spans="1:13" ht="12.75" customHeight="1">
      <c r="A5338" s="65" t="str">
        <f>IF(ROW()=1,"KEY",IF(ISNA(VLOOKUP(B5338,車名対応マスタ!B:D,3,FALSE)),"",IF(VLOOKUP(B5338,車名対応マスタ!B:D,3,FALSE)="","",$D5338&amp;" "&amp;IF($G5338="9","J","O")&amp;" "&amp;$I5338&amp;" "&amp;IF($I5338&lt;=TEXT(★完成資料!$A$1,"yyyymm"),TEXT(★完成資料!$A$1,"yyyymm"),"999999")&amp; " " &amp; LEFT(F5338 &amp; "          ",10))))</f>
        <v xml:space="preserve">L O 202203 yyyy00 HV        </v>
      </c>
      <c r="B5338" s="68" t="s">
        <v>253</v>
      </c>
      <c r="C5338" s="68" t="s">
        <v>532</v>
      </c>
      <c r="D5338" s="68" t="s">
        <v>271</v>
      </c>
      <c r="E5338" s="68" t="s">
        <v>531</v>
      </c>
      <c r="F5338" s="68" t="s">
        <v>360</v>
      </c>
      <c r="G5338" s="68" t="s">
        <v>77</v>
      </c>
      <c r="H5338" s="68" t="s">
        <v>273</v>
      </c>
      <c r="I5338" s="68" t="s">
        <v>641</v>
      </c>
      <c r="J5338" s="65">
        <v>1</v>
      </c>
      <c r="L5338" s="65">
        <v>411</v>
      </c>
      <c r="M5338" s="65" t="s">
        <v>498</v>
      </c>
    </row>
    <row r="5339" spans="1:13" ht="12.75" customHeight="1">
      <c r="A5339" s="65" t="str">
        <f>IF(ROW()=1,"KEY",IF(ISNA(VLOOKUP(B5339,車名対応マスタ!B:D,3,FALSE)),"",IF(VLOOKUP(B5339,車名対応マスタ!B:D,3,FALSE)="","",$D5339&amp;" "&amp;IF($G5339="9","J","O")&amp;" "&amp;$I5339&amp;" "&amp;IF($I5339&lt;=TEXT(★完成資料!$A$1,"yyyymm"),TEXT(★完成資料!$A$1,"yyyymm"),"999999")&amp; " " &amp; LEFT(F5339 &amp; "          ",10))))</f>
        <v xml:space="preserve">L O 202205 yyyy00 HV        </v>
      </c>
      <c r="B5339" s="68" t="s">
        <v>253</v>
      </c>
      <c r="C5339" s="68" t="s">
        <v>532</v>
      </c>
      <c r="D5339" s="68" t="s">
        <v>271</v>
      </c>
      <c r="E5339" s="68" t="s">
        <v>531</v>
      </c>
      <c r="F5339" s="68" t="s">
        <v>360</v>
      </c>
      <c r="G5339" s="68" t="s">
        <v>77</v>
      </c>
      <c r="H5339" s="68" t="s">
        <v>273</v>
      </c>
      <c r="I5339" s="68" t="s">
        <v>647</v>
      </c>
      <c r="K5339" s="65">
        <v>1</v>
      </c>
      <c r="L5339" s="65">
        <v>411</v>
      </c>
      <c r="M5339" s="65" t="s">
        <v>498</v>
      </c>
    </row>
    <row r="5340" spans="1:13" ht="12.75" customHeight="1">
      <c r="A5340" s="65" t="str">
        <f>IF(ROW()=1,"KEY",IF(ISNA(VLOOKUP(B5340,車名対応マスタ!B:D,3,FALSE)),"",IF(VLOOKUP(B5340,車名対応マスタ!B:D,3,FALSE)="","",$D5340&amp;" "&amp;IF($G5340="9","J","O")&amp;" "&amp;$I5340&amp;" "&amp;IF($I5340&lt;=TEXT(★完成資料!$A$1,"yyyymm"),TEXT(★完成資料!$A$1,"yyyymm"),"999999")&amp; " " &amp; LEFT(F5340 &amp; "          ",10))))</f>
        <v xml:space="preserve">L O 202201 yyyy00 HV        </v>
      </c>
      <c r="B5340" s="68" t="s">
        <v>253</v>
      </c>
      <c r="C5340" s="68" t="s">
        <v>532</v>
      </c>
      <c r="D5340" s="68" t="s">
        <v>271</v>
      </c>
      <c r="E5340" s="68" t="s">
        <v>531</v>
      </c>
      <c r="F5340" s="68" t="s">
        <v>360</v>
      </c>
      <c r="G5340" s="68" t="s">
        <v>77</v>
      </c>
      <c r="H5340" s="68" t="s">
        <v>273</v>
      </c>
      <c r="I5340" s="68" t="s">
        <v>639</v>
      </c>
      <c r="K5340" s="65">
        <v>2</v>
      </c>
      <c r="L5340" s="65">
        <v>425</v>
      </c>
      <c r="M5340" s="65" t="s">
        <v>379</v>
      </c>
    </row>
    <row r="5341" spans="1:13" ht="12.75" customHeight="1">
      <c r="A5341" s="65" t="str">
        <f>IF(ROW()=1,"KEY",IF(ISNA(VLOOKUP(B5341,車名対応マスタ!B:D,3,FALSE)),"",IF(VLOOKUP(B5341,車名対応マスタ!B:D,3,FALSE)="","",$D5341&amp;" "&amp;IF($G5341="9","J","O")&amp;" "&amp;$I5341&amp;" "&amp;IF($I5341&lt;=TEXT(★完成資料!$A$1,"yyyymm"),TEXT(★完成資料!$A$1,"yyyymm"),"999999")&amp; " " &amp; LEFT(F5341 &amp; "          ",10))))</f>
        <v xml:space="preserve">L O 202202 yyyy00 HV        </v>
      </c>
      <c r="B5341" s="68" t="s">
        <v>253</v>
      </c>
      <c r="C5341" s="68" t="s">
        <v>532</v>
      </c>
      <c r="D5341" s="68" t="s">
        <v>271</v>
      </c>
      <c r="E5341" s="68" t="s">
        <v>531</v>
      </c>
      <c r="F5341" s="68" t="s">
        <v>360</v>
      </c>
      <c r="G5341" s="68" t="s">
        <v>77</v>
      </c>
      <c r="H5341" s="68" t="s">
        <v>273</v>
      </c>
      <c r="I5341" s="68" t="s">
        <v>640</v>
      </c>
      <c r="J5341" s="65">
        <v>1</v>
      </c>
      <c r="L5341" s="65">
        <v>425</v>
      </c>
      <c r="M5341" s="65" t="s">
        <v>379</v>
      </c>
    </row>
    <row r="5342" spans="1:13" ht="12.75" customHeight="1">
      <c r="A5342" s="65" t="str">
        <f>IF(ROW()=1,"KEY",IF(ISNA(VLOOKUP(B5342,車名対応マスタ!B:D,3,FALSE)),"",IF(VLOOKUP(B5342,車名対応マスタ!B:D,3,FALSE)="","",$D5342&amp;" "&amp;IF($G5342="9","J","O")&amp;" "&amp;$I5342&amp;" "&amp;IF($I5342&lt;=TEXT(★完成資料!$A$1,"yyyymm"),TEXT(★完成資料!$A$1,"yyyymm"),"999999")&amp; " " &amp; LEFT(F5342 &amp; "          ",10))))</f>
        <v xml:space="preserve">L O 202203 yyyy00 HV        </v>
      </c>
      <c r="B5342" s="68" t="s">
        <v>253</v>
      </c>
      <c r="C5342" s="68" t="s">
        <v>532</v>
      </c>
      <c r="D5342" s="68" t="s">
        <v>271</v>
      </c>
      <c r="E5342" s="68" t="s">
        <v>531</v>
      </c>
      <c r="F5342" s="68" t="s">
        <v>360</v>
      </c>
      <c r="G5342" s="68" t="s">
        <v>77</v>
      </c>
      <c r="H5342" s="68" t="s">
        <v>273</v>
      </c>
      <c r="I5342" s="68" t="s">
        <v>641</v>
      </c>
      <c r="J5342" s="65">
        <v>1</v>
      </c>
      <c r="K5342" s="65">
        <v>1</v>
      </c>
      <c r="L5342" s="65">
        <v>425</v>
      </c>
      <c r="M5342" s="65" t="s">
        <v>379</v>
      </c>
    </row>
    <row r="5343" spans="1:13" ht="12.75" customHeight="1">
      <c r="A5343" s="65" t="str">
        <f>IF(ROW()=1,"KEY",IF(ISNA(VLOOKUP(B5343,車名対応マスタ!B:D,3,FALSE)),"",IF(VLOOKUP(B5343,車名対応マスタ!B:D,3,FALSE)="","",$D5343&amp;" "&amp;IF($G5343="9","J","O")&amp;" "&amp;$I5343&amp;" "&amp;IF($I5343&lt;=TEXT(★完成資料!$A$1,"yyyymm"),TEXT(★完成資料!$A$1,"yyyymm"),"999999")&amp; " " &amp; LEFT(F5343 &amp; "          ",10))))</f>
        <v xml:space="preserve">L O 202204 yyyy00 HV        </v>
      </c>
      <c r="B5343" s="68" t="s">
        <v>253</v>
      </c>
      <c r="C5343" s="68" t="s">
        <v>532</v>
      </c>
      <c r="D5343" s="68" t="s">
        <v>271</v>
      </c>
      <c r="E5343" s="68" t="s">
        <v>531</v>
      </c>
      <c r="F5343" s="68" t="s">
        <v>360</v>
      </c>
      <c r="G5343" s="68" t="s">
        <v>77</v>
      </c>
      <c r="H5343" s="68" t="s">
        <v>273</v>
      </c>
      <c r="I5343" s="68" t="s">
        <v>642</v>
      </c>
      <c r="J5343" s="65">
        <v>1</v>
      </c>
      <c r="K5343" s="65">
        <v>2</v>
      </c>
      <c r="L5343" s="65">
        <v>425</v>
      </c>
      <c r="M5343" s="65" t="s">
        <v>379</v>
      </c>
    </row>
    <row r="5344" spans="1:13" ht="12.75" customHeight="1">
      <c r="A5344" s="65" t="str">
        <f>IF(ROW()=1,"KEY",IF(ISNA(VLOOKUP(B5344,車名対応マスタ!B:D,3,FALSE)),"",IF(VLOOKUP(B5344,車名対応マスタ!B:D,3,FALSE)="","",$D5344&amp;" "&amp;IF($G5344="9","J","O")&amp;" "&amp;$I5344&amp;" "&amp;IF($I5344&lt;=TEXT(★完成資料!$A$1,"yyyymm"),TEXT(★完成資料!$A$1,"yyyymm"),"999999")&amp; " " &amp; LEFT(F5344 &amp; "          ",10))))</f>
        <v xml:space="preserve">L O 202205 yyyy00 HV        </v>
      </c>
      <c r="B5344" s="68" t="s">
        <v>253</v>
      </c>
      <c r="C5344" s="68" t="s">
        <v>532</v>
      </c>
      <c r="D5344" s="68" t="s">
        <v>271</v>
      </c>
      <c r="E5344" s="68" t="s">
        <v>531</v>
      </c>
      <c r="F5344" s="68" t="s">
        <v>360</v>
      </c>
      <c r="G5344" s="68" t="s">
        <v>77</v>
      </c>
      <c r="H5344" s="68" t="s">
        <v>273</v>
      </c>
      <c r="I5344" s="68" t="s">
        <v>647</v>
      </c>
      <c r="J5344" s="65">
        <v>0</v>
      </c>
      <c r="K5344" s="65">
        <v>2</v>
      </c>
      <c r="L5344" s="65">
        <v>425</v>
      </c>
      <c r="M5344" s="65" t="s">
        <v>379</v>
      </c>
    </row>
    <row r="5345" spans="1:13" ht="12.75" customHeight="1">
      <c r="A5345" s="65" t="str">
        <f>IF(ROW()=1,"KEY",IF(ISNA(VLOOKUP(B5345,車名対応マスタ!B:D,3,FALSE)),"",IF(VLOOKUP(B5345,車名対応マスタ!B:D,3,FALSE)="","",$D5345&amp;" "&amp;IF($G5345="9","J","O")&amp;" "&amp;$I5345&amp;" "&amp;IF($I5345&lt;=TEXT(★完成資料!$A$1,"yyyymm"),TEXT(★完成資料!$A$1,"yyyymm"),"999999")&amp; " " &amp; LEFT(F5345 &amp; "          ",10))))</f>
        <v xml:space="preserve">L O 202206 yyyy00 HV        </v>
      </c>
      <c r="B5345" s="68" t="s">
        <v>253</v>
      </c>
      <c r="C5345" s="68" t="s">
        <v>532</v>
      </c>
      <c r="D5345" s="68" t="s">
        <v>271</v>
      </c>
      <c r="E5345" s="68" t="s">
        <v>531</v>
      </c>
      <c r="F5345" s="68" t="s">
        <v>360</v>
      </c>
      <c r="G5345" s="68" t="s">
        <v>77</v>
      </c>
      <c r="H5345" s="68" t="s">
        <v>273</v>
      </c>
      <c r="I5345" s="68" t="s">
        <v>652</v>
      </c>
      <c r="K5345" s="65">
        <v>1</v>
      </c>
      <c r="L5345" s="65">
        <v>425</v>
      </c>
      <c r="M5345" s="65" t="s">
        <v>379</v>
      </c>
    </row>
    <row r="5346" spans="1:13" ht="12.75" customHeight="1">
      <c r="A5346" s="65" t="str">
        <f>IF(ROW()=1,"KEY",IF(ISNA(VLOOKUP(B5346,車名対応マスタ!B:D,3,FALSE)),"",IF(VLOOKUP(B5346,車名対応マスタ!B:D,3,FALSE)="","",$D5346&amp;" "&amp;IF($G5346="9","J","O")&amp;" "&amp;$I5346&amp;" "&amp;IF($I5346&lt;=TEXT(★完成資料!$A$1,"yyyymm"),TEXT(★完成資料!$A$1,"yyyymm"),"999999")&amp; " " &amp; LEFT(F5346 &amp; "          ",10))))</f>
        <v xml:space="preserve">L O 202207 yyyy00 HV        </v>
      </c>
      <c r="B5346" s="68" t="s">
        <v>253</v>
      </c>
      <c r="C5346" s="68" t="s">
        <v>532</v>
      </c>
      <c r="D5346" s="68" t="s">
        <v>271</v>
      </c>
      <c r="E5346" s="68" t="s">
        <v>531</v>
      </c>
      <c r="F5346" s="68" t="s">
        <v>360</v>
      </c>
      <c r="G5346" s="68" t="s">
        <v>77</v>
      </c>
      <c r="H5346" s="68" t="s">
        <v>273</v>
      </c>
      <c r="I5346" s="68" t="s">
        <v>655</v>
      </c>
      <c r="J5346" s="65">
        <v>1</v>
      </c>
      <c r="K5346" s="65">
        <v>1</v>
      </c>
      <c r="L5346" s="65">
        <v>425</v>
      </c>
      <c r="M5346" s="65" t="s">
        <v>379</v>
      </c>
    </row>
    <row r="5347" spans="1:13" ht="12.75" customHeight="1">
      <c r="A5347" s="65" t="str">
        <f>IF(ROW()=1,"KEY",IF(ISNA(VLOOKUP(B5347,車名対応マスタ!B:D,3,FALSE)),"",IF(VLOOKUP(B5347,車名対応マスタ!B:D,3,FALSE)="","",$D5347&amp;" "&amp;IF($G5347="9","J","O")&amp;" "&amp;$I5347&amp;" "&amp;IF($I5347&lt;=TEXT(★完成資料!$A$1,"yyyymm"),TEXT(★完成資料!$A$1,"yyyymm"),"999999")&amp; " " &amp; LEFT(F5347 &amp; "          ",10))))</f>
        <v xml:space="preserve">L O 202208 yyyy00 HV        </v>
      </c>
      <c r="B5347" s="68" t="s">
        <v>253</v>
      </c>
      <c r="C5347" s="68" t="s">
        <v>532</v>
      </c>
      <c r="D5347" s="68" t="s">
        <v>271</v>
      </c>
      <c r="E5347" s="68" t="s">
        <v>531</v>
      </c>
      <c r="F5347" s="68" t="s">
        <v>360</v>
      </c>
      <c r="G5347" s="68" t="s">
        <v>77</v>
      </c>
      <c r="H5347" s="68" t="s">
        <v>273</v>
      </c>
      <c r="I5347" s="68" t="s">
        <v>656</v>
      </c>
      <c r="J5347" s="65">
        <v>1</v>
      </c>
      <c r="K5347" s="65">
        <v>1</v>
      </c>
      <c r="L5347" s="65">
        <v>425</v>
      </c>
      <c r="M5347" s="65" t="s">
        <v>379</v>
      </c>
    </row>
    <row r="5348" spans="1:13" ht="12.75" customHeight="1">
      <c r="A5348" s="65" t="str">
        <f>IF(ROW()=1,"KEY",IF(ISNA(VLOOKUP(B5348,車名対応マスタ!B:D,3,FALSE)),"",IF(VLOOKUP(B5348,車名対応マスタ!B:D,3,FALSE)="","",$D5348&amp;" "&amp;IF($G5348="9","J","O")&amp;" "&amp;$I5348&amp;" "&amp;IF($I5348&lt;=TEXT(★完成資料!$A$1,"yyyymm"),TEXT(★完成資料!$A$1,"yyyymm"),"999999")&amp; " " &amp; LEFT(F5348 &amp; "          ",10))))</f>
        <v xml:space="preserve">L O 202209 yyyy00 HV        </v>
      </c>
      <c r="B5348" s="68" t="s">
        <v>253</v>
      </c>
      <c r="C5348" s="68" t="s">
        <v>532</v>
      </c>
      <c r="D5348" s="68" t="s">
        <v>271</v>
      </c>
      <c r="E5348" s="68" t="s">
        <v>531</v>
      </c>
      <c r="F5348" s="68" t="s">
        <v>360</v>
      </c>
      <c r="G5348" s="68" t="s">
        <v>77</v>
      </c>
      <c r="H5348" s="68" t="s">
        <v>273</v>
      </c>
      <c r="I5348" s="68" t="s">
        <v>657</v>
      </c>
      <c r="J5348" s="65">
        <v>2</v>
      </c>
      <c r="K5348" s="65">
        <v>1</v>
      </c>
      <c r="L5348" s="65">
        <v>425</v>
      </c>
      <c r="M5348" s="65" t="s">
        <v>379</v>
      </c>
    </row>
    <row r="5349" spans="1:13" ht="12.75" customHeight="1">
      <c r="A5349" s="65" t="str">
        <f>IF(ROW()=1,"KEY",IF(ISNA(VLOOKUP(B5349,車名対応マスタ!B:D,3,FALSE)),"",IF(VLOOKUP(B5349,車名対応マスタ!B:D,3,FALSE)="","",$D5349&amp;" "&amp;IF($G5349="9","J","O")&amp;" "&amp;$I5349&amp;" "&amp;IF($I5349&lt;=TEXT(★完成資料!$A$1,"yyyymm"),TEXT(★完成資料!$A$1,"yyyymm"),"999999")&amp; " " &amp; LEFT(F5349 &amp; "          ",10))))</f>
        <v xml:space="preserve">L O 202210 yyyy00 HV        </v>
      </c>
      <c r="B5349" s="68" t="s">
        <v>253</v>
      </c>
      <c r="C5349" s="68" t="s">
        <v>532</v>
      </c>
      <c r="D5349" s="68" t="s">
        <v>271</v>
      </c>
      <c r="E5349" s="68" t="s">
        <v>531</v>
      </c>
      <c r="F5349" s="68" t="s">
        <v>360</v>
      </c>
      <c r="G5349" s="68" t="s">
        <v>77</v>
      </c>
      <c r="H5349" s="68" t="s">
        <v>273</v>
      </c>
      <c r="I5349" s="68" t="s">
        <v>663</v>
      </c>
      <c r="J5349" s="65">
        <v>1</v>
      </c>
      <c r="K5349" s="65">
        <v>2</v>
      </c>
      <c r="L5349" s="65">
        <v>425</v>
      </c>
      <c r="M5349" s="65" t="s">
        <v>379</v>
      </c>
    </row>
    <row r="5350" spans="1:13" ht="12.75" customHeight="1">
      <c r="A5350" s="65" t="str">
        <f>IF(ROW()=1,"KEY",IF(ISNA(VLOOKUP(B5350,車名対応マスタ!B:D,3,FALSE)),"",IF(VLOOKUP(B5350,車名対応マスタ!B:D,3,FALSE)="","",$D5350&amp;" "&amp;IF($G5350="9","J","O")&amp;" "&amp;$I5350&amp;" "&amp;IF($I5350&lt;=TEXT(★完成資料!$A$1,"yyyymm"),TEXT(★完成資料!$A$1,"yyyymm"),"999999")&amp; " " &amp; LEFT(F5350 &amp; "          ",10))))</f>
        <v xml:space="preserve">L O 202203 yyyy00 HV        </v>
      </c>
      <c r="B5350" s="68" t="s">
        <v>253</v>
      </c>
      <c r="C5350" s="68" t="s">
        <v>532</v>
      </c>
      <c r="D5350" s="68" t="s">
        <v>271</v>
      </c>
      <c r="E5350" s="68" t="s">
        <v>531</v>
      </c>
      <c r="F5350" s="68" t="s">
        <v>360</v>
      </c>
      <c r="G5350" s="68" t="s">
        <v>77</v>
      </c>
      <c r="H5350" s="68" t="s">
        <v>273</v>
      </c>
      <c r="I5350" s="68" t="s">
        <v>641</v>
      </c>
      <c r="K5350" s="65">
        <v>1</v>
      </c>
      <c r="L5350" s="65">
        <v>429</v>
      </c>
      <c r="M5350" s="65" t="s">
        <v>380</v>
      </c>
    </row>
    <row r="5351" spans="1:13" ht="12.75" customHeight="1">
      <c r="A5351" s="65" t="str">
        <f>IF(ROW()=1,"KEY",IF(ISNA(VLOOKUP(B5351,車名対応マスタ!B:D,3,FALSE)),"",IF(VLOOKUP(B5351,車名対応マスタ!B:D,3,FALSE)="","",$D5351&amp;" "&amp;IF($G5351="9","J","O")&amp;" "&amp;$I5351&amp;" "&amp;IF($I5351&lt;=TEXT(★完成資料!$A$1,"yyyymm"),TEXT(★完成資料!$A$1,"yyyymm"),"999999")&amp; " " &amp; LEFT(F5351 &amp; "          ",10))))</f>
        <v xml:space="preserve">L O 202205 yyyy00 HV        </v>
      </c>
      <c r="B5351" s="68" t="s">
        <v>253</v>
      </c>
      <c r="C5351" s="68" t="s">
        <v>532</v>
      </c>
      <c r="D5351" s="68" t="s">
        <v>271</v>
      </c>
      <c r="E5351" s="68" t="s">
        <v>531</v>
      </c>
      <c r="F5351" s="68" t="s">
        <v>360</v>
      </c>
      <c r="G5351" s="68" t="s">
        <v>77</v>
      </c>
      <c r="H5351" s="68" t="s">
        <v>273</v>
      </c>
      <c r="I5351" s="68" t="s">
        <v>647</v>
      </c>
      <c r="K5351" s="65">
        <v>1</v>
      </c>
      <c r="L5351" s="65">
        <v>429</v>
      </c>
      <c r="M5351" s="65" t="s">
        <v>380</v>
      </c>
    </row>
    <row r="5352" spans="1:13" ht="12.75" customHeight="1">
      <c r="A5352" s="65" t="str">
        <f>IF(ROW()=1,"KEY",IF(ISNA(VLOOKUP(B5352,車名対応マスタ!B:D,3,FALSE)),"",IF(VLOOKUP(B5352,車名対応マスタ!B:D,3,FALSE)="","",$D5352&amp;" "&amp;IF($G5352="9","J","O")&amp;" "&amp;$I5352&amp;" "&amp;IF($I5352&lt;=TEXT(★完成資料!$A$1,"yyyymm"),TEXT(★完成資料!$A$1,"yyyymm"),"999999")&amp; " " &amp; LEFT(F5352 &amp; "          ",10))))</f>
        <v xml:space="preserve">L O 202202 yyyy00 HV        </v>
      </c>
      <c r="B5352" s="68" t="s">
        <v>253</v>
      </c>
      <c r="C5352" s="68" t="s">
        <v>532</v>
      </c>
      <c r="D5352" s="68" t="s">
        <v>271</v>
      </c>
      <c r="E5352" s="68" t="s">
        <v>531</v>
      </c>
      <c r="F5352" s="68" t="s">
        <v>360</v>
      </c>
      <c r="G5352" s="68" t="s">
        <v>77</v>
      </c>
      <c r="H5352" s="68" t="s">
        <v>273</v>
      </c>
      <c r="I5352" s="68" t="s">
        <v>640</v>
      </c>
      <c r="K5352" s="65">
        <v>1</v>
      </c>
      <c r="L5352" s="65">
        <v>423</v>
      </c>
      <c r="M5352" s="65" t="s">
        <v>381</v>
      </c>
    </row>
    <row r="5353" spans="1:13" ht="12.75" customHeight="1">
      <c r="A5353" s="65" t="str">
        <f>IF(ROW()=1,"KEY",IF(ISNA(VLOOKUP(B5353,車名対応マスタ!B:D,3,FALSE)),"",IF(VLOOKUP(B5353,車名対応マスタ!B:D,3,FALSE)="","",$D5353&amp;" "&amp;IF($G5353="9","J","O")&amp;" "&amp;$I5353&amp;" "&amp;IF($I5353&lt;=TEXT(★完成資料!$A$1,"yyyymm"),TEXT(★完成資料!$A$1,"yyyymm"),"999999")&amp; " " &amp; LEFT(F5353 &amp; "          ",10))))</f>
        <v xml:space="preserve">L O 202205 yyyy00 HV        </v>
      </c>
      <c r="B5353" s="68" t="s">
        <v>253</v>
      </c>
      <c r="C5353" s="68" t="s">
        <v>532</v>
      </c>
      <c r="D5353" s="68" t="s">
        <v>271</v>
      </c>
      <c r="E5353" s="68" t="s">
        <v>531</v>
      </c>
      <c r="F5353" s="68" t="s">
        <v>360</v>
      </c>
      <c r="G5353" s="68" t="s">
        <v>77</v>
      </c>
      <c r="H5353" s="68" t="s">
        <v>273</v>
      </c>
      <c r="I5353" s="68" t="s">
        <v>647</v>
      </c>
      <c r="J5353" s="65">
        <v>1</v>
      </c>
      <c r="L5353" s="65">
        <v>423</v>
      </c>
      <c r="M5353" s="65" t="s">
        <v>381</v>
      </c>
    </row>
    <row r="5354" spans="1:13" ht="12.75" customHeight="1">
      <c r="A5354" s="65" t="str">
        <f>IF(ROW()=1,"KEY",IF(ISNA(VLOOKUP(B5354,車名対応マスタ!B:D,3,FALSE)),"",IF(VLOOKUP(B5354,車名対応マスタ!B:D,3,FALSE)="","",$D5354&amp;" "&amp;IF($G5354="9","J","O")&amp;" "&amp;$I5354&amp;" "&amp;IF($I5354&lt;=TEXT(★完成資料!$A$1,"yyyymm"),TEXT(★完成資料!$A$1,"yyyymm"),"999999")&amp; " " &amp; LEFT(F5354 &amp; "          ",10))))</f>
        <v xml:space="preserve">L O 202206 yyyy00 HV        </v>
      </c>
      <c r="B5354" s="68" t="s">
        <v>253</v>
      </c>
      <c r="C5354" s="68" t="s">
        <v>532</v>
      </c>
      <c r="D5354" s="68" t="s">
        <v>271</v>
      </c>
      <c r="E5354" s="68" t="s">
        <v>531</v>
      </c>
      <c r="F5354" s="68" t="s">
        <v>360</v>
      </c>
      <c r="G5354" s="68" t="s">
        <v>77</v>
      </c>
      <c r="H5354" s="68" t="s">
        <v>273</v>
      </c>
      <c r="I5354" s="68" t="s">
        <v>652</v>
      </c>
      <c r="K5354" s="65">
        <v>1</v>
      </c>
      <c r="L5354" s="65">
        <v>423</v>
      </c>
      <c r="M5354" s="65" t="s">
        <v>381</v>
      </c>
    </row>
    <row r="5355" spans="1:13" ht="12.75" customHeight="1">
      <c r="A5355" s="65" t="str">
        <f>IF(ROW()=1,"KEY",IF(ISNA(VLOOKUP(B5355,車名対応マスタ!B:D,3,FALSE)),"",IF(VLOOKUP(B5355,車名対応マスタ!B:D,3,FALSE)="","",$D5355&amp;" "&amp;IF($G5355="9","J","O")&amp;" "&amp;$I5355&amp;" "&amp;IF($I5355&lt;=TEXT(★完成資料!$A$1,"yyyymm"),TEXT(★完成資料!$A$1,"yyyymm"),"999999")&amp; " " &amp; LEFT(F5355 &amp; "          ",10))))</f>
        <v xml:space="preserve">L O 202210 yyyy00 HV        </v>
      </c>
      <c r="B5355" s="68" t="s">
        <v>253</v>
      </c>
      <c r="C5355" s="68" t="s">
        <v>532</v>
      </c>
      <c r="D5355" s="68" t="s">
        <v>271</v>
      </c>
      <c r="E5355" s="68" t="s">
        <v>531</v>
      </c>
      <c r="F5355" s="68" t="s">
        <v>360</v>
      </c>
      <c r="G5355" s="68" t="s">
        <v>77</v>
      </c>
      <c r="H5355" s="68" t="s">
        <v>273</v>
      </c>
      <c r="I5355" s="68" t="s">
        <v>663</v>
      </c>
      <c r="J5355" s="65">
        <v>1</v>
      </c>
      <c r="L5355" s="65">
        <v>423</v>
      </c>
      <c r="M5355" s="65" t="s">
        <v>381</v>
      </c>
    </row>
    <row r="5356" spans="1:13" ht="12.75" customHeight="1">
      <c r="A5356" s="65" t="str">
        <f>IF(ROW()=1,"KEY",IF(ISNA(VLOOKUP(B5356,車名対応マスタ!B:D,3,FALSE)),"",IF(VLOOKUP(B5356,車名対応マスタ!B:D,3,FALSE)="","",$D5356&amp;" "&amp;IF($G5356="9","J","O")&amp;" "&amp;$I5356&amp;" "&amp;IF($I5356&lt;=TEXT(★完成資料!$A$1,"yyyymm"),TEXT(★完成資料!$A$1,"yyyymm"),"999999")&amp; " " &amp; LEFT(F5356 &amp; "          ",10))))</f>
        <v xml:space="preserve">L O 202207 yyyy00 HV        </v>
      </c>
      <c r="B5356" s="68" t="s">
        <v>253</v>
      </c>
      <c r="C5356" s="68" t="s">
        <v>532</v>
      </c>
      <c r="D5356" s="68" t="s">
        <v>271</v>
      </c>
      <c r="E5356" s="68" t="s">
        <v>531</v>
      </c>
      <c r="F5356" s="68" t="s">
        <v>360</v>
      </c>
      <c r="G5356" s="68" t="s">
        <v>77</v>
      </c>
      <c r="H5356" s="68" t="s">
        <v>273</v>
      </c>
      <c r="I5356" s="68" t="s">
        <v>655</v>
      </c>
      <c r="K5356" s="65">
        <v>2</v>
      </c>
      <c r="L5356" s="65">
        <v>420</v>
      </c>
      <c r="M5356" s="65" t="s">
        <v>274</v>
      </c>
    </row>
    <row r="5357" spans="1:13" ht="12.75" customHeight="1">
      <c r="A5357" s="65" t="str">
        <f>IF(ROW()=1,"KEY",IF(ISNA(VLOOKUP(B5357,車名対応マスタ!B:D,3,FALSE)),"",IF(VLOOKUP(B5357,車名対応マスタ!B:D,3,FALSE)="","",$D5357&amp;" "&amp;IF($G5357="9","J","O")&amp;" "&amp;$I5357&amp;" "&amp;IF($I5357&lt;=TEXT(★完成資料!$A$1,"yyyymm"),TEXT(★完成資料!$A$1,"yyyymm"),"999999")&amp; " " &amp; LEFT(F5357 &amp; "          ",10))))</f>
        <v xml:space="preserve">L O 202208 yyyy00 HV        </v>
      </c>
      <c r="B5357" s="68" t="s">
        <v>253</v>
      </c>
      <c r="C5357" s="68" t="s">
        <v>532</v>
      </c>
      <c r="D5357" s="68" t="s">
        <v>271</v>
      </c>
      <c r="E5357" s="68" t="s">
        <v>531</v>
      </c>
      <c r="F5357" s="68" t="s">
        <v>360</v>
      </c>
      <c r="G5357" s="68" t="s">
        <v>77</v>
      </c>
      <c r="H5357" s="68" t="s">
        <v>273</v>
      </c>
      <c r="I5357" s="68" t="s">
        <v>656</v>
      </c>
      <c r="K5357" s="65">
        <v>1</v>
      </c>
      <c r="L5357" s="65">
        <v>420</v>
      </c>
      <c r="M5357" s="65" t="s">
        <v>274</v>
      </c>
    </row>
    <row r="5358" spans="1:13" ht="12.75" customHeight="1">
      <c r="A5358" s="65" t="str">
        <f>IF(ROW()=1,"KEY",IF(ISNA(VLOOKUP(B5358,車名対応マスタ!B:D,3,FALSE)),"",IF(VLOOKUP(B5358,車名対応マスタ!B:D,3,FALSE)="","",$D5358&amp;" "&amp;IF($G5358="9","J","O")&amp;" "&amp;$I5358&amp;" "&amp;IF($I5358&lt;=TEXT(★完成資料!$A$1,"yyyymm"),TEXT(★完成資料!$A$1,"yyyymm"),"999999")&amp; " " &amp; LEFT(F5358 &amp; "          ",10))))</f>
        <v xml:space="preserve">L O 202210 yyyy00 HV        </v>
      </c>
      <c r="B5358" s="68" t="s">
        <v>253</v>
      </c>
      <c r="C5358" s="68" t="s">
        <v>532</v>
      </c>
      <c r="D5358" s="68" t="s">
        <v>271</v>
      </c>
      <c r="E5358" s="68" t="s">
        <v>531</v>
      </c>
      <c r="F5358" s="68" t="s">
        <v>360</v>
      </c>
      <c r="G5358" s="68" t="s">
        <v>77</v>
      </c>
      <c r="H5358" s="68" t="s">
        <v>273</v>
      </c>
      <c r="I5358" s="68" t="s">
        <v>663</v>
      </c>
      <c r="K5358" s="65">
        <v>1</v>
      </c>
      <c r="L5358" s="65">
        <v>420</v>
      </c>
      <c r="M5358" s="65" t="s">
        <v>274</v>
      </c>
    </row>
    <row r="5359" spans="1:13" ht="12.75" customHeight="1">
      <c r="A5359" s="65" t="str">
        <f>IF(ROW()=1,"KEY",IF(ISNA(VLOOKUP(B5359,車名対応マスタ!B:D,3,FALSE)),"",IF(VLOOKUP(B5359,車名対応マスタ!B:D,3,FALSE)="","",$D5359&amp;" "&amp;IF($G5359="9","J","O")&amp;" "&amp;$I5359&amp;" "&amp;IF($I5359&lt;=TEXT(★完成資料!$A$1,"yyyymm"),TEXT(★完成資料!$A$1,"yyyymm"),"999999")&amp; " " &amp; LEFT(F5359 &amp; "          ",10))))</f>
        <v xml:space="preserve">L O 202204 yyyy00 HV        </v>
      </c>
      <c r="B5359" s="68" t="s">
        <v>253</v>
      </c>
      <c r="C5359" s="68" t="s">
        <v>532</v>
      </c>
      <c r="D5359" s="68" t="s">
        <v>271</v>
      </c>
      <c r="E5359" s="68" t="s">
        <v>531</v>
      </c>
      <c r="F5359" s="68" t="s">
        <v>360</v>
      </c>
      <c r="G5359" s="68" t="s">
        <v>77</v>
      </c>
      <c r="H5359" s="68" t="s">
        <v>273</v>
      </c>
      <c r="I5359" s="68" t="s">
        <v>642</v>
      </c>
      <c r="K5359" s="65">
        <v>2</v>
      </c>
      <c r="L5359" s="65">
        <v>603</v>
      </c>
      <c r="M5359" s="65" t="s">
        <v>263</v>
      </c>
    </row>
    <row r="5360" spans="1:13" ht="12.75" customHeight="1">
      <c r="A5360" s="65" t="str">
        <f>IF(ROW()=1,"KEY",IF(ISNA(VLOOKUP(B5360,車名対応マスタ!B:D,3,FALSE)),"",IF(VLOOKUP(B5360,車名対応マスタ!B:D,3,FALSE)="","",$D5360&amp;" "&amp;IF($G5360="9","J","O")&amp;" "&amp;$I5360&amp;" "&amp;IF($I5360&lt;=TEXT(★完成資料!$A$1,"yyyymm"),TEXT(★完成資料!$A$1,"yyyymm"),"999999")&amp; " " &amp; LEFT(F5360 &amp; "          ",10))))</f>
        <v xml:space="preserve">L O 202205 yyyy00 HV        </v>
      </c>
      <c r="B5360" s="68" t="s">
        <v>253</v>
      </c>
      <c r="C5360" s="68" t="s">
        <v>532</v>
      </c>
      <c r="D5360" s="68" t="s">
        <v>271</v>
      </c>
      <c r="E5360" s="68" t="s">
        <v>531</v>
      </c>
      <c r="F5360" s="68" t="s">
        <v>360</v>
      </c>
      <c r="G5360" s="68" t="s">
        <v>77</v>
      </c>
      <c r="H5360" s="68" t="s">
        <v>273</v>
      </c>
      <c r="I5360" s="68" t="s">
        <v>647</v>
      </c>
      <c r="J5360" s="65">
        <v>1</v>
      </c>
      <c r="L5360" s="65">
        <v>603</v>
      </c>
      <c r="M5360" s="65" t="s">
        <v>263</v>
      </c>
    </row>
    <row r="5361" spans="1:13" ht="12.75" customHeight="1">
      <c r="A5361" s="65" t="str">
        <f>IF(ROW()=1,"KEY",IF(ISNA(VLOOKUP(B5361,車名対応マスタ!B:D,3,FALSE)),"",IF(VLOOKUP(B5361,車名対応マスタ!B:D,3,FALSE)="","",$D5361&amp;" "&amp;IF($G5361="9","J","O")&amp;" "&amp;$I5361&amp;" "&amp;IF($I5361&lt;=TEXT(★完成資料!$A$1,"yyyymm"),TEXT(★完成資料!$A$1,"yyyymm"),"999999")&amp; " " &amp; LEFT(F5361 &amp; "          ",10))))</f>
        <v xml:space="preserve">L O 202203 yyyy00 HV        </v>
      </c>
      <c r="B5361" s="68" t="s">
        <v>253</v>
      </c>
      <c r="C5361" s="68" t="s">
        <v>532</v>
      </c>
      <c r="D5361" s="68" t="s">
        <v>271</v>
      </c>
      <c r="E5361" s="68" t="s">
        <v>531</v>
      </c>
      <c r="F5361" s="68" t="s">
        <v>360</v>
      </c>
      <c r="G5361" s="68" t="s">
        <v>77</v>
      </c>
      <c r="H5361" s="68" t="s">
        <v>273</v>
      </c>
      <c r="I5361" s="68" t="s">
        <v>641</v>
      </c>
      <c r="K5361" s="65">
        <v>1</v>
      </c>
      <c r="L5361" s="65">
        <v>417</v>
      </c>
      <c r="M5361" s="65" t="s">
        <v>499</v>
      </c>
    </row>
    <row r="5362" spans="1:13" ht="12.75" customHeight="1">
      <c r="A5362" s="65" t="str">
        <f>IF(ROW()=1,"KEY",IF(ISNA(VLOOKUP(B5362,車名対応マスタ!B:D,3,FALSE)),"",IF(VLOOKUP(B5362,車名対応マスタ!B:D,3,FALSE)="","",$D5362&amp;" "&amp;IF($G5362="9","J","O")&amp;" "&amp;$I5362&amp;" "&amp;IF($I5362&lt;=TEXT(★完成資料!$A$1,"yyyymm"),TEXT(★完成資料!$A$1,"yyyymm"),"999999")&amp; " " &amp; LEFT(F5362 &amp; "          ",10))))</f>
        <v xml:space="preserve">L O 202204 yyyy00 HV        </v>
      </c>
      <c r="B5362" s="68" t="s">
        <v>253</v>
      </c>
      <c r="C5362" s="68" t="s">
        <v>532</v>
      </c>
      <c r="D5362" s="68" t="s">
        <v>271</v>
      </c>
      <c r="E5362" s="68" t="s">
        <v>531</v>
      </c>
      <c r="F5362" s="68" t="s">
        <v>360</v>
      </c>
      <c r="G5362" s="68" t="s">
        <v>77</v>
      </c>
      <c r="H5362" s="68" t="s">
        <v>273</v>
      </c>
      <c r="I5362" s="68" t="s">
        <v>642</v>
      </c>
      <c r="K5362" s="65">
        <v>9</v>
      </c>
      <c r="L5362" s="65">
        <v>417</v>
      </c>
      <c r="M5362" s="65" t="s">
        <v>499</v>
      </c>
    </row>
    <row r="5363" spans="1:13" ht="12.75" customHeight="1">
      <c r="A5363" s="65" t="str">
        <f>IF(ROW()=1,"KEY",IF(ISNA(VLOOKUP(B5363,車名対応マスタ!B:D,3,FALSE)),"",IF(VLOOKUP(B5363,車名対応マスタ!B:D,3,FALSE)="","",$D5363&amp;" "&amp;IF($G5363="9","J","O")&amp;" "&amp;$I5363&amp;" "&amp;IF($I5363&lt;=TEXT(★完成資料!$A$1,"yyyymm"),TEXT(★完成資料!$A$1,"yyyymm"),"999999")&amp; " " &amp; LEFT(F5363 &amp; "          ",10))))</f>
        <v xml:space="preserve">L O 202205 yyyy00 HV        </v>
      </c>
      <c r="B5363" s="68" t="s">
        <v>253</v>
      </c>
      <c r="C5363" s="68" t="s">
        <v>532</v>
      </c>
      <c r="D5363" s="68" t="s">
        <v>271</v>
      </c>
      <c r="E5363" s="68" t="s">
        <v>531</v>
      </c>
      <c r="F5363" s="68" t="s">
        <v>360</v>
      </c>
      <c r="G5363" s="68" t="s">
        <v>77</v>
      </c>
      <c r="H5363" s="68" t="s">
        <v>273</v>
      </c>
      <c r="I5363" s="68" t="s">
        <v>647</v>
      </c>
      <c r="K5363" s="65">
        <v>4</v>
      </c>
      <c r="L5363" s="65">
        <v>417</v>
      </c>
      <c r="M5363" s="65" t="s">
        <v>499</v>
      </c>
    </row>
    <row r="5364" spans="1:13" ht="12.75" customHeight="1">
      <c r="A5364" s="65" t="str">
        <f>IF(ROW()=1,"KEY",IF(ISNA(VLOOKUP(B5364,車名対応マスタ!B:D,3,FALSE)),"",IF(VLOOKUP(B5364,車名対応マスタ!B:D,3,FALSE)="","",$D5364&amp;" "&amp;IF($G5364="9","J","O")&amp;" "&amp;$I5364&amp;" "&amp;IF($I5364&lt;=TEXT(★完成資料!$A$1,"yyyymm"),TEXT(★完成資料!$A$1,"yyyymm"),"999999")&amp; " " &amp; LEFT(F5364 &amp; "          ",10))))</f>
        <v xml:space="preserve">L O 202206 yyyy00 HV        </v>
      </c>
      <c r="B5364" s="68" t="s">
        <v>253</v>
      </c>
      <c r="C5364" s="68" t="s">
        <v>532</v>
      </c>
      <c r="D5364" s="68" t="s">
        <v>271</v>
      </c>
      <c r="E5364" s="68" t="s">
        <v>531</v>
      </c>
      <c r="F5364" s="68" t="s">
        <v>360</v>
      </c>
      <c r="G5364" s="68" t="s">
        <v>77</v>
      </c>
      <c r="H5364" s="68" t="s">
        <v>273</v>
      </c>
      <c r="I5364" s="68" t="s">
        <v>652</v>
      </c>
      <c r="K5364" s="65">
        <v>2</v>
      </c>
      <c r="L5364" s="65">
        <v>417</v>
      </c>
      <c r="M5364" s="65" t="s">
        <v>499</v>
      </c>
    </row>
    <row r="5365" spans="1:13" ht="12.75" customHeight="1">
      <c r="A5365" s="65" t="str">
        <f>IF(ROW()=1,"KEY",IF(ISNA(VLOOKUP(B5365,車名対応マスタ!B:D,3,FALSE)),"",IF(VLOOKUP(B5365,車名対応マスタ!B:D,3,FALSE)="","",$D5365&amp;" "&amp;IF($G5365="9","J","O")&amp;" "&amp;$I5365&amp;" "&amp;IF($I5365&lt;=TEXT(★完成資料!$A$1,"yyyymm"),TEXT(★完成資料!$A$1,"yyyymm"),"999999")&amp; " " &amp; LEFT(F5365 &amp; "          ",10))))</f>
        <v xml:space="preserve">L O 202207 yyyy00 HV        </v>
      </c>
      <c r="B5365" s="68" t="s">
        <v>253</v>
      </c>
      <c r="C5365" s="68" t="s">
        <v>532</v>
      </c>
      <c r="D5365" s="68" t="s">
        <v>271</v>
      </c>
      <c r="E5365" s="68" t="s">
        <v>531</v>
      </c>
      <c r="F5365" s="68" t="s">
        <v>360</v>
      </c>
      <c r="G5365" s="68" t="s">
        <v>77</v>
      </c>
      <c r="H5365" s="68" t="s">
        <v>273</v>
      </c>
      <c r="I5365" s="68" t="s">
        <v>655</v>
      </c>
      <c r="K5365" s="65">
        <v>1</v>
      </c>
      <c r="L5365" s="65">
        <v>417</v>
      </c>
      <c r="M5365" s="65" t="s">
        <v>499</v>
      </c>
    </row>
    <row r="5366" spans="1:13" ht="12.75" customHeight="1">
      <c r="A5366" s="65" t="str">
        <f>IF(ROW()=1,"KEY",IF(ISNA(VLOOKUP(B5366,車名対応マスタ!B:D,3,FALSE)),"",IF(VLOOKUP(B5366,車名対応マスタ!B:D,3,FALSE)="","",$D5366&amp;" "&amp;IF($G5366="9","J","O")&amp;" "&amp;$I5366&amp;" "&amp;IF($I5366&lt;=TEXT(★完成資料!$A$1,"yyyymm"),TEXT(★完成資料!$A$1,"yyyymm"),"999999")&amp; " " &amp; LEFT(F5366 &amp; "          ",10))))</f>
        <v xml:space="preserve">L O 202208 yyyy00 HV        </v>
      </c>
      <c r="B5366" s="68" t="s">
        <v>253</v>
      </c>
      <c r="C5366" s="68" t="s">
        <v>532</v>
      </c>
      <c r="D5366" s="68" t="s">
        <v>271</v>
      </c>
      <c r="E5366" s="68" t="s">
        <v>531</v>
      </c>
      <c r="F5366" s="68" t="s">
        <v>360</v>
      </c>
      <c r="G5366" s="68" t="s">
        <v>77</v>
      </c>
      <c r="H5366" s="68" t="s">
        <v>273</v>
      </c>
      <c r="I5366" s="68" t="s">
        <v>656</v>
      </c>
      <c r="K5366" s="65">
        <v>1</v>
      </c>
      <c r="L5366" s="65">
        <v>417</v>
      </c>
      <c r="M5366" s="65" t="s">
        <v>499</v>
      </c>
    </row>
    <row r="5367" spans="1:13" ht="12.75" customHeight="1">
      <c r="A5367" s="65" t="str">
        <f>IF(ROW()=1,"KEY",IF(ISNA(VLOOKUP(B5367,車名対応マスタ!B:D,3,FALSE)),"",IF(VLOOKUP(B5367,車名対応マスタ!B:D,3,FALSE)="","",$D5367&amp;" "&amp;IF($G5367="9","J","O")&amp;" "&amp;$I5367&amp;" "&amp;IF($I5367&lt;=TEXT(★完成資料!$A$1,"yyyymm"),TEXT(★完成資料!$A$1,"yyyymm"),"999999")&amp; " " &amp; LEFT(F5367 &amp; "          ",10))))</f>
        <v xml:space="preserve">L O 202209 yyyy00 HV        </v>
      </c>
      <c r="B5367" s="68" t="s">
        <v>253</v>
      </c>
      <c r="C5367" s="68" t="s">
        <v>532</v>
      </c>
      <c r="D5367" s="68" t="s">
        <v>271</v>
      </c>
      <c r="E5367" s="68" t="s">
        <v>531</v>
      </c>
      <c r="F5367" s="68" t="s">
        <v>360</v>
      </c>
      <c r="G5367" s="68" t="s">
        <v>77</v>
      </c>
      <c r="H5367" s="68" t="s">
        <v>273</v>
      </c>
      <c r="I5367" s="68" t="s">
        <v>657</v>
      </c>
      <c r="K5367" s="65">
        <v>5</v>
      </c>
      <c r="L5367" s="65">
        <v>417</v>
      </c>
      <c r="M5367" s="65" t="s">
        <v>499</v>
      </c>
    </row>
    <row r="5368" spans="1:13" ht="12.75" customHeight="1">
      <c r="A5368" s="65" t="str">
        <f>IF(ROW()=1,"KEY",IF(ISNA(VLOOKUP(B5368,車名対応マスタ!B:D,3,FALSE)),"",IF(VLOOKUP(B5368,車名対応マスタ!B:D,3,FALSE)="","",$D5368&amp;" "&amp;IF($G5368="9","J","O")&amp;" "&amp;$I5368&amp;" "&amp;IF($I5368&lt;=TEXT(★完成資料!$A$1,"yyyymm"),TEXT(★完成資料!$A$1,"yyyymm"),"999999")&amp; " " &amp; LEFT(F5368 &amp; "          ",10))))</f>
        <v xml:space="preserve">L O 202210 yyyy00 HV        </v>
      </c>
      <c r="B5368" s="68" t="s">
        <v>253</v>
      </c>
      <c r="C5368" s="68" t="s">
        <v>532</v>
      </c>
      <c r="D5368" s="68" t="s">
        <v>271</v>
      </c>
      <c r="E5368" s="68" t="s">
        <v>531</v>
      </c>
      <c r="F5368" s="68" t="s">
        <v>360</v>
      </c>
      <c r="G5368" s="68" t="s">
        <v>77</v>
      </c>
      <c r="H5368" s="68" t="s">
        <v>273</v>
      </c>
      <c r="I5368" s="68" t="s">
        <v>663</v>
      </c>
      <c r="K5368" s="65">
        <v>3</v>
      </c>
      <c r="L5368" s="65">
        <v>417</v>
      </c>
      <c r="M5368" s="65" t="s">
        <v>499</v>
      </c>
    </row>
    <row r="5369" spans="1:13" ht="12.75" customHeight="1">
      <c r="A5369" s="65" t="str">
        <f>IF(ROW()=1,"KEY",IF(ISNA(VLOOKUP(B5369,車名対応マスタ!B:D,3,FALSE)),"",IF(VLOOKUP(B5369,車名対応マスタ!B:D,3,FALSE)="","",$D5369&amp;" "&amp;IF($G5369="9","J","O")&amp;" "&amp;$I5369&amp;" "&amp;IF($I5369&lt;=TEXT(★完成資料!$A$1,"yyyymm"),TEXT(★完成資料!$A$1,"yyyymm"),"999999")&amp; " " &amp; LEFT(F5369 &amp; "          ",10))))</f>
        <v xml:space="preserve">L O 202201 yyyy00 HV        </v>
      </c>
      <c r="B5369" s="68" t="s">
        <v>253</v>
      </c>
      <c r="C5369" s="68" t="s">
        <v>532</v>
      </c>
      <c r="D5369" s="68" t="s">
        <v>271</v>
      </c>
      <c r="E5369" s="68" t="s">
        <v>531</v>
      </c>
      <c r="F5369" s="68" t="s">
        <v>360</v>
      </c>
      <c r="G5369" s="68" t="s">
        <v>77</v>
      </c>
      <c r="H5369" s="68" t="s">
        <v>273</v>
      </c>
      <c r="I5369" s="68" t="s">
        <v>639</v>
      </c>
      <c r="J5369" s="65">
        <v>8</v>
      </c>
      <c r="K5369" s="65">
        <v>2</v>
      </c>
      <c r="L5369" s="65">
        <v>413</v>
      </c>
      <c r="M5369" s="65" t="s">
        <v>500</v>
      </c>
    </row>
    <row r="5370" spans="1:13" ht="12.75" customHeight="1">
      <c r="A5370" s="65" t="str">
        <f>IF(ROW()=1,"KEY",IF(ISNA(VLOOKUP(B5370,車名対応マスタ!B:D,3,FALSE)),"",IF(VLOOKUP(B5370,車名対応マスタ!B:D,3,FALSE)="","",$D5370&amp;" "&amp;IF($G5370="9","J","O")&amp;" "&amp;$I5370&amp;" "&amp;IF($I5370&lt;=TEXT(★完成資料!$A$1,"yyyymm"),TEXT(★完成資料!$A$1,"yyyymm"),"999999")&amp; " " &amp; LEFT(F5370 &amp; "          ",10))))</f>
        <v xml:space="preserve">L O 202202 yyyy00 HV        </v>
      </c>
      <c r="B5370" s="68" t="s">
        <v>253</v>
      </c>
      <c r="C5370" s="68" t="s">
        <v>532</v>
      </c>
      <c r="D5370" s="68" t="s">
        <v>271</v>
      </c>
      <c r="E5370" s="68" t="s">
        <v>531</v>
      </c>
      <c r="F5370" s="68" t="s">
        <v>360</v>
      </c>
      <c r="G5370" s="68" t="s">
        <v>77</v>
      </c>
      <c r="H5370" s="68" t="s">
        <v>273</v>
      </c>
      <c r="I5370" s="68" t="s">
        <v>640</v>
      </c>
      <c r="J5370" s="65">
        <v>4</v>
      </c>
      <c r="K5370" s="65">
        <v>2</v>
      </c>
      <c r="L5370" s="65">
        <v>413</v>
      </c>
      <c r="M5370" s="65" t="s">
        <v>500</v>
      </c>
    </row>
    <row r="5371" spans="1:13" ht="12.75" customHeight="1">
      <c r="A5371" s="65" t="str">
        <f>IF(ROW()=1,"KEY",IF(ISNA(VLOOKUP(B5371,車名対応マスタ!B:D,3,FALSE)),"",IF(VLOOKUP(B5371,車名対応マスタ!B:D,3,FALSE)="","",$D5371&amp;" "&amp;IF($G5371="9","J","O")&amp;" "&amp;$I5371&amp;" "&amp;IF($I5371&lt;=TEXT(★完成資料!$A$1,"yyyymm"),TEXT(★完成資料!$A$1,"yyyymm"),"999999")&amp; " " &amp; LEFT(F5371 &amp; "          ",10))))</f>
        <v xml:space="preserve">L O 202203 yyyy00 HV        </v>
      </c>
      <c r="B5371" s="68" t="s">
        <v>253</v>
      </c>
      <c r="C5371" s="68" t="s">
        <v>532</v>
      </c>
      <c r="D5371" s="68" t="s">
        <v>271</v>
      </c>
      <c r="E5371" s="68" t="s">
        <v>531</v>
      </c>
      <c r="F5371" s="68" t="s">
        <v>360</v>
      </c>
      <c r="G5371" s="68" t="s">
        <v>77</v>
      </c>
      <c r="H5371" s="68" t="s">
        <v>273</v>
      </c>
      <c r="I5371" s="68" t="s">
        <v>641</v>
      </c>
      <c r="J5371" s="65">
        <v>3</v>
      </c>
      <c r="K5371" s="65">
        <v>2</v>
      </c>
      <c r="L5371" s="65">
        <v>413</v>
      </c>
      <c r="M5371" s="65" t="s">
        <v>500</v>
      </c>
    </row>
    <row r="5372" spans="1:13" ht="12.75" customHeight="1">
      <c r="A5372" s="65" t="str">
        <f>IF(ROW()=1,"KEY",IF(ISNA(VLOOKUP(B5372,車名対応マスタ!B:D,3,FALSE)),"",IF(VLOOKUP(B5372,車名対応マスタ!B:D,3,FALSE)="","",$D5372&amp;" "&amp;IF($G5372="9","J","O")&amp;" "&amp;$I5372&amp;" "&amp;IF($I5372&lt;=TEXT(★完成資料!$A$1,"yyyymm"),TEXT(★完成資料!$A$1,"yyyymm"),"999999")&amp; " " &amp; LEFT(F5372 &amp; "          ",10))))</f>
        <v xml:space="preserve">L O 202204 yyyy00 HV        </v>
      </c>
      <c r="B5372" s="68" t="s">
        <v>253</v>
      </c>
      <c r="C5372" s="68" t="s">
        <v>532</v>
      </c>
      <c r="D5372" s="68" t="s">
        <v>271</v>
      </c>
      <c r="E5372" s="68" t="s">
        <v>531</v>
      </c>
      <c r="F5372" s="68" t="s">
        <v>360</v>
      </c>
      <c r="G5372" s="68" t="s">
        <v>77</v>
      </c>
      <c r="H5372" s="68" t="s">
        <v>273</v>
      </c>
      <c r="I5372" s="68" t="s">
        <v>642</v>
      </c>
      <c r="J5372" s="65">
        <v>19</v>
      </c>
      <c r="K5372" s="65">
        <v>14</v>
      </c>
      <c r="L5372" s="65">
        <v>413</v>
      </c>
      <c r="M5372" s="65" t="s">
        <v>500</v>
      </c>
    </row>
    <row r="5373" spans="1:13" ht="12.75" customHeight="1">
      <c r="A5373" s="65" t="str">
        <f>IF(ROW()=1,"KEY",IF(ISNA(VLOOKUP(B5373,車名対応マスタ!B:D,3,FALSE)),"",IF(VLOOKUP(B5373,車名対応マスタ!B:D,3,FALSE)="","",$D5373&amp;" "&amp;IF($G5373="9","J","O")&amp;" "&amp;$I5373&amp;" "&amp;IF($I5373&lt;=TEXT(★完成資料!$A$1,"yyyymm"),TEXT(★完成資料!$A$1,"yyyymm"),"999999")&amp; " " &amp; LEFT(F5373 &amp; "          ",10))))</f>
        <v xml:space="preserve">L O 202205 yyyy00 HV        </v>
      </c>
      <c r="B5373" s="68" t="s">
        <v>253</v>
      </c>
      <c r="C5373" s="68" t="s">
        <v>532</v>
      </c>
      <c r="D5373" s="68" t="s">
        <v>271</v>
      </c>
      <c r="E5373" s="68" t="s">
        <v>531</v>
      </c>
      <c r="F5373" s="68" t="s">
        <v>360</v>
      </c>
      <c r="G5373" s="68" t="s">
        <v>77</v>
      </c>
      <c r="H5373" s="68" t="s">
        <v>273</v>
      </c>
      <c r="I5373" s="68" t="s">
        <v>647</v>
      </c>
      <c r="J5373" s="65">
        <v>12</v>
      </c>
      <c r="K5373" s="65">
        <v>7</v>
      </c>
      <c r="L5373" s="65">
        <v>413</v>
      </c>
      <c r="M5373" s="65" t="s">
        <v>500</v>
      </c>
    </row>
    <row r="5374" spans="1:13" ht="12.75" customHeight="1">
      <c r="A5374" s="65" t="str">
        <f>IF(ROW()=1,"KEY",IF(ISNA(VLOOKUP(B5374,車名対応マスタ!B:D,3,FALSE)),"",IF(VLOOKUP(B5374,車名対応マスタ!B:D,3,FALSE)="","",$D5374&amp;" "&amp;IF($G5374="9","J","O")&amp;" "&amp;$I5374&amp;" "&amp;IF($I5374&lt;=TEXT(★完成資料!$A$1,"yyyymm"),TEXT(★完成資料!$A$1,"yyyymm"),"999999")&amp; " " &amp; LEFT(F5374 &amp; "          ",10))))</f>
        <v xml:space="preserve">L O 202206 yyyy00 HV        </v>
      </c>
      <c r="B5374" s="68" t="s">
        <v>253</v>
      </c>
      <c r="C5374" s="68" t="s">
        <v>532</v>
      </c>
      <c r="D5374" s="68" t="s">
        <v>271</v>
      </c>
      <c r="E5374" s="68" t="s">
        <v>531</v>
      </c>
      <c r="F5374" s="68" t="s">
        <v>360</v>
      </c>
      <c r="G5374" s="68" t="s">
        <v>77</v>
      </c>
      <c r="H5374" s="68" t="s">
        <v>273</v>
      </c>
      <c r="I5374" s="68" t="s">
        <v>652</v>
      </c>
      <c r="J5374" s="65">
        <v>11</v>
      </c>
      <c r="K5374" s="65">
        <v>1</v>
      </c>
      <c r="L5374" s="65">
        <v>413</v>
      </c>
      <c r="M5374" s="65" t="s">
        <v>500</v>
      </c>
    </row>
    <row r="5375" spans="1:13" ht="12.75" customHeight="1">
      <c r="A5375" s="65" t="str">
        <f>IF(ROW()=1,"KEY",IF(ISNA(VLOOKUP(B5375,車名対応マスタ!B:D,3,FALSE)),"",IF(VLOOKUP(B5375,車名対応マスタ!B:D,3,FALSE)="","",$D5375&amp;" "&amp;IF($G5375="9","J","O")&amp;" "&amp;$I5375&amp;" "&amp;IF($I5375&lt;=TEXT(★完成資料!$A$1,"yyyymm"),TEXT(★完成資料!$A$1,"yyyymm"),"999999")&amp; " " &amp; LEFT(F5375 &amp; "          ",10))))</f>
        <v xml:space="preserve">L O 202207 yyyy00 HV        </v>
      </c>
      <c r="B5375" s="68" t="s">
        <v>253</v>
      </c>
      <c r="C5375" s="68" t="s">
        <v>532</v>
      </c>
      <c r="D5375" s="68" t="s">
        <v>271</v>
      </c>
      <c r="E5375" s="68" t="s">
        <v>531</v>
      </c>
      <c r="F5375" s="68" t="s">
        <v>360</v>
      </c>
      <c r="G5375" s="68" t="s">
        <v>77</v>
      </c>
      <c r="H5375" s="68" t="s">
        <v>273</v>
      </c>
      <c r="I5375" s="68" t="s">
        <v>655</v>
      </c>
      <c r="J5375" s="65">
        <v>9</v>
      </c>
      <c r="K5375" s="65">
        <v>5</v>
      </c>
      <c r="L5375" s="65">
        <v>413</v>
      </c>
      <c r="M5375" s="65" t="s">
        <v>500</v>
      </c>
    </row>
    <row r="5376" spans="1:13" ht="12.75" customHeight="1">
      <c r="A5376" s="65" t="str">
        <f>IF(ROW()=1,"KEY",IF(ISNA(VLOOKUP(B5376,車名対応マスタ!B:D,3,FALSE)),"",IF(VLOOKUP(B5376,車名対応マスタ!B:D,3,FALSE)="","",$D5376&amp;" "&amp;IF($G5376="9","J","O")&amp;" "&amp;$I5376&amp;" "&amp;IF($I5376&lt;=TEXT(★完成資料!$A$1,"yyyymm"),TEXT(★完成資料!$A$1,"yyyymm"),"999999")&amp; " " &amp; LEFT(F5376 &amp; "          ",10))))</f>
        <v xml:space="preserve">L O 202208 yyyy00 HV        </v>
      </c>
      <c r="B5376" s="68" t="s">
        <v>253</v>
      </c>
      <c r="C5376" s="68" t="s">
        <v>532</v>
      </c>
      <c r="D5376" s="68" t="s">
        <v>271</v>
      </c>
      <c r="E5376" s="68" t="s">
        <v>531</v>
      </c>
      <c r="F5376" s="68" t="s">
        <v>360</v>
      </c>
      <c r="G5376" s="68" t="s">
        <v>77</v>
      </c>
      <c r="H5376" s="68" t="s">
        <v>273</v>
      </c>
      <c r="I5376" s="68" t="s">
        <v>656</v>
      </c>
      <c r="J5376" s="65">
        <v>5</v>
      </c>
      <c r="K5376" s="65">
        <v>4</v>
      </c>
      <c r="L5376" s="65">
        <v>413</v>
      </c>
      <c r="M5376" s="65" t="s">
        <v>500</v>
      </c>
    </row>
    <row r="5377" spans="1:13" ht="12.75" customHeight="1">
      <c r="A5377" s="65" t="str">
        <f>IF(ROW()=1,"KEY",IF(ISNA(VLOOKUP(B5377,車名対応マスタ!B:D,3,FALSE)),"",IF(VLOOKUP(B5377,車名対応マスタ!B:D,3,FALSE)="","",$D5377&amp;" "&amp;IF($G5377="9","J","O")&amp;" "&amp;$I5377&amp;" "&amp;IF($I5377&lt;=TEXT(★完成資料!$A$1,"yyyymm"),TEXT(★完成資料!$A$1,"yyyymm"),"999999")&amp; " " &amp; LEFT(F5377 &amp; "          ",10))))</f>
        <v xml:space="preserve">L O 202209 yyyy00 HV        </v>
      </c>
      <c r="B5377" s="68" t="s">
        <v>253</v>
      </c>
      <c r="C5377" s="68" t="s">
        <v>532</v>
      </c>
      <c r="D5377" s="68" t="s">
        <v>271</v>
      </c>
      <c r="E5377" s="68" t="s">
        <v>531</v>
      </c>
      <c r="F5377" s="68" t="s">
        <v>360</v>
      </c>
      <c r="G5377" s="68" t="s">
        <v>77</v>
      </c>
      <c r="H5377" s="68" t="s">
        <v>273</v>
      </c>
      <c r="I5377" s="68" t="s">
        <v>657</v>
      </c>
      <c r="J5377" s="65">
        <v>12</v>
      </c>
      <c r="K5377" s="65">
        <v>1</v>
      </c>
      <c r="L5377" s="65">
        <v>413</v>
      </c>
      <c r="M5377" s="65" t="s">
        <v>500</v>
      </c>
    </row>
    <row r="5378" spans="1:13" ht="12.75" customHeight="1">
      <c r="A5378" s="65" t="str">
        <f>IF(ROW()=1,"KEY",IF(ISNA(VLOOKUP(B5378,車名対応マスタ!B:D,3,FALSE)),"",IF(VLOOKUP(B5378,車名対応マスタ!B:D,3,FALSE)="","",$D5378&amp;" "&amp;IF($G5378="9","J","O")&amp;" "&amp;$I5378&amp;" "&amp;IF($I5378&lt;=TEXT(★完成資料!$A$1,"yyyymm"),TEXT(★完成資料!$A$1,"yyyymm"),"999999")&amp; " " &amp; LEFT(F5378 &amp; "          ",10))))</f>
        <v xml:space="preserve">L O 202210 yyyy00 HV        </v>
      </c>
      <c r="B5378" s="68" t="s">
        <v>253</v>
      </c>
      <c r="C5378" s="68" t="s">
        <v>532</v>
      </c>
      <c r="D5378" s="68" t="s">
        <v>271</v>
      </c>
      <c r="E5378" s="68" t="s">
        <v>531</v>
      </c>
      <c r="F5378" s="68" t="s">
        <v>360</v>
      </c>
      <c r="G5378" s="68" t="s">
        <v>77</v>
      </c>
      <c r="H5378" s="68" t="s">
        <v>273</v>
      </c>
      <c r="I5378" s="68" t="s">
        <v>663</v>
      </c>
      <c r="J5378" s="65">
        <v>11</v>
      </c>
      <c r="K5378" s="65">
        <v>2</v>
      </c>
      <c r="L5378" s="65">
        <v>413</v>
      </c>
      <c r="M5378" s="65" t="s">
        <v>500</v>
      </c>
    </row>
    <row r="5379" spans="1:13" ht="12.75" customHeight="1">
      <c r="A5379" s="65" t="str">
        <f>IF(ROW()=1,"KEY",IF(ISNA(VLOOKUP(B5379,車名対応マスタ!B:D,3,FALSE)),"",IF(VLOOKUP(B5379,車名対応マスタ!B:D,3,FALSE)="","",$D5379&amp;" "&amp;IF($G5379="9","J","O")&amp;" "&amp;$I5379&amp;" "&amp;IF($I5379&lt;=TEXT(★完成資料!$A$1,"yyyymm"),TEXT(★完成資料!$A$1,"yyyymm"),"999999")&amp; " " &amp; LEFT(F5379 &amp; "          ",10))))</f>
        <v xml:space="preserve">L O 202204 yyyy00 HV        </v>
      </c>
      <c r="B5379" s="68" t="s">
        <v>253</v>
      </c>
      <c r="C5379" s="68" t="s">
        <v>532</v>
      </c>
      <c r="D5379" s="68" t="s">
        <v>271</v>
      </c>
      <c r="E5379" s="68" t="s">
        <v>531</v>
      </c>
      <c r="F5379" s="68" t="s">
        <v>360</v>
      </c>
      <c r="G5379" s="68" t="s">
        <v>77</v>
      </c>
      <c r="H5379" s="68" t="s">
        <v>273</v>
      </c>
      <c r="I5379" s="68" t="s">
        <v>642</v>
      </c>
      <c r="K5379" s="65">
        <v>1</v>
      </c>
      <c r="L5379" s="65">
        <v>431</v>
      </c>
      <c r="M5379" s="65" t="s">
        <v>282</v>
      </c>
    </row>
    <row r="5380" spans="1:13" ht="12.75" customHeight="1">
      <c r="A5380" s="65" t="str">
        <f>IF(ROW()=1,"KEY",IF(ISNA(VLOOKUP(B5380,車名対応マスタ!B:D,3,FALSE)),"",IF(VLOOKUP(B5380,車名対応マスタ!B:D,3,FALSE)="","",$D5380&amp;" "&amp;IF($G5380="9","J","O")&amp;" "&amp;$I5380&amp;" "&amp;IF($I5380&lt;=TEXT(★完成資料!$A$1,"yyyymm"),TEXT(★完成資料!$A$1,"yyyymm"),"999999")&amp; " " &amp; LEFT(F5380 &amp; "          ",10))))</f>
        <v xml:space="preserve">L O 202201 yyyy00 HV        </v>
      </c>
      <c r="B5380" s="68" t="s">
        <v>253</v>
      </c>
      <c r="C5380" s="68" t="s">
        <v>532</v>
      </c>
      <c r="D5380" s="68" t="s">
        <v>271</v>
      </c>
      <c r="E5380" s="68" t="s">
        <v>531</v>
      </c>
      <c r="F5380" s="68" t="s">
        <v>360</v>
      </c>
      <c r="G5380" s="68" t="s">
        <v>77</v>
      </c>
      <c r="H5380" s="68" t="s">
        <v>273</v>
      </c>
      <c r="I5380" s="68" t="s">
        <v>639</v>
      </c>
      <c r="J5380" s="65">
        <v>2</v>
      </c>
      <c r="K5380" s="65">
        <v>4</v>
      </c>
      <c r="L5380" s="65">
        <v>421</v>
      </c>
      <c r="M5380" s="65" t="s">
        <v>382</v>
      </c>
    </row>
    <row r="5381" spans="1:13" ht="12.75" customHeight="1">
      <c r="A5381" s="65" t="str">
        <f>IF(ROW()=1,"KEY",IF(ISNA(VLOOKUP(B5381,車名対応マスタ!B:D,3,FALSE)),"",IF(VLOOKUP(B5381,車名対応マスタ!B:D,3,FALSE)="","",$D5381&amp;" "&amp;IF($G5381="9","J","O")&amp;" "&amp;$I5381&amp;" "&amp;IF($I5381&lt;=TEXT(★完成資料!$A$1,"yyyymm"),TEXT(★完成資料!$A$1,"yyyymm"),"999999")&amp; " " &amp; LEFT(F5381 &amp; "          ",10))))</f>
        <v xml:space="preserve">L O 202202 yyyy00 HV        </v>
      </c>
      <c r="B5381" s="68" t="s">
        <v>253</v>
      </c>
      <c r="C5381" s="68" t="s">
        <v>532</v>
      </c>
      <c r="D5381" s="68" t="s">
        <v>271</v>
      </c>
      <c r="E5381" s="68" t="s">
        <v>531</v>
      </c>
      <c r="F5381" s="68" t="s">
        <v>360</v>
      </c>
      <c r="G5381" s="68" t="s">
        <v>77</v>
      </c>
      <c r="H5381" s="68" t="s">
        <v>273</v>
      </c>
      <c r="I5381" s="68" t="s">
        <v>640</v>
      </c>
      <c r="J5381" s="65">
        <v>1</v>
      </c>
      <c r="K5381" s="65">
        <v>4</v>
      </c>
      <c r="L5381" s="65">
        <v>421</v>
      </c>
      <c r="M5381" s="65" t="s">
        <v>382</v>
      </c>
    </row>
    <row r="5382" spans="1:13" ht="12.75" customHeight="1">
      <c r="A5382" s="65" t="str">
        <f>IF(ROW()=1,"KEY",IF(ISNA(VLOOKUP(B5382,車名対応マスタ!B:D,3,FALSE)),"",IF(VLOOKUP(B5382,車名対応マスタ!B:D,3,FALSE)="","",$D5382&amp;" "&amp;IF($G5382="9","J","O")&amp;" "&amp;$I5382&amp;" "&amp;IF($I5382&lt;=TEXT(★完成資料!$A$1,"yyyymm"),TEXT(★完成資料!$A$1,"yyyymm"),"999999")&amp; " " &amp; LEFT(F5382 &amp; "          ",10))))</f>
        <v xml:space="preserve">L O 202203 yyyy00 HV        </v>
      </c>
      <c r="B5382" s="68" t="s">
        <v>253</v>
      </c>
      <c r="C5382" s="68" t="s">
        <v>532</v>
      </c>
      <c r="D5382" s="68" t="s">
        <v>271</v>
      </c>
      <c r="E5382" s="68" t="s">
        <v>531</v>
      </c>
      <c r="F5382" s="68" t="s">
        <v>360</v>
      </c>
      <c r="G5382" s="68" t="s">
        <v>77</v>
      </c>
      <c r="H5382" s="68" t="s">
        <v>273</v>
      </c>
      <c r="I5382" s="68" t="s">
        <v>641</v>
      </c>
      <c r="J5382" s="65">
        <v>3</v>
      </c>
      <c r="K5382" s="65">
        <v>3</v>
      </c>
      <c r="L5382" s="65">
        <v>421</v>
      </c>
      <c r="M5382" s="65" t="s">
        <v>382</v>
      </c>
    </row>
    <row r="5383" spans="1:13" ht="12.75" customHeight="1">
      <c r="A5383" s="65" t="str">
        <f>IF(ROW()=1,"KEY",IF(ISNA(VLOOKUP(B5383,車名対応マスタ!B:D,3,FALSE)),"",IF(VLOOKUP(B5383,車名対応マスタ!B:D,3,FALSE)="","",$D5383&amp;" "&amp;IF($G5383="9","J","O")&amp;" "&amp;$I5383&amp;" "&amp;IF($I5383&lt;=TEXT(★完成資料!$A$1,"yyyymm"),TEXT(★完成資料!$A$1,"yyyymm"),"999999")&amp; " " &amp; LEFT(F5383 &amp; "          ",10))))</f>
        <v xml:space="preserve">L O 202204 yyyy00 HV        </v>
      </c>
      <c r="B5383" s="68" t="s">
        <v>253</v>
      </c>
      <c r="C5383" s="68" t="s">
        <v>532</v>
      </c>
      <c r="D5383" s="68" t="s">
        <v>271</v>
      </c>
      <c r="E5383" s="68" t="s">
        <v>531</v>
      </c>
      <c r="F5383" s="68" t="s">
        <v>360</v>
      </c>
      <c r="G5383" s="68" t="s">
        <v>77</v>
      </c>
      <c r="H5383" s="68" t="s">
        <v>273</v>
      </c>
      <c r="I5383" s="68" t="s">
        <v>642</v>
      </c>
      <c r="J5383" s="65">
        <v>1</v>
      </c>
      <c r="K5383" s="65">
        <v>2</v>
      </c>
      <c r="L5383" s="65">
        <v>421</v>
      </c>
      <c r="M5383" s="65" t="s">
        <v>382</v>
      </c>
    </row>
    <row r="5384" spans="1:13" ht="12.75" customHeight="1">
      <c r="A5384" s="65" t="str">
        <f>IF(ROW()=1,"KEY",IF(ISNA(VLOOKUP(B5384,車名対応マスタ!B:D,3,FALSE)),"",IF(VLOOKUP(B5384,車名対応マスタ!B:D,3,FALSE)="","",$D5384&amp;" "&amp;IF($G5384="9","J","O")&amp;" "&amp;$I5384&amp;" "&amp;IF($I5384&lt;=TEXT(★完成資料!$A$1,"yyyymm"),TEXT(★完成資料!$A$1,"yyyymm"),"999999")&amp; " " &amp; LEFT(F5384 &amp; "          ",10))))</f>
        <v xml:space="preserve">L O 202205 yyyy00 HV        </v>
      </c>
      <c r="B5384" s="68" t="s">
        <v>253</v>
      </c>
      <c r="C5384" s="68" t="s">
        <v>532</v>
      </c>
      <c r="D5384" s="68" t="s">
        <v>271</v>
      </c>
      <c r="E5384" s="68" t="s">
        <v>531</v>
      </c>
      <c r="F5384" s="68" t="s">
        <v>360</v>
      </c>
      <c r="G5384" s="68" t="s">
        <v>77</v>
      </c>
      <c r="H5384" s="68" t="s">
        <v>273</v>
      </c>
      <c r="I5384" s="68" t="s">
        <v>647</v>
      </c>
      <c r="J5384" s="65">
        <v>2</v>
      </c>
      <c r="K5384" s="65">
        <v>3</v>
      </c>
      <c r="L5384" s="65">
        <v>421</v>
      </c>
      <c r="M5384" s="65" t="s">
        <v>382</v>
      </c>
    </row>
    <row r="5385" spans="1:13" ht="12.75" customHeight="1">
      <c r="A5385" s="65" t="str">
        <f>IF(ROW()=1,"KEY",IF(ISNA(VLOOKUP(B5385,車名対応マスタ!B:D,3,FALSE)),"",IF(VLOOKUP(B5385,車名対応マスタ!B:D,3,FALSE)="","",$D5385&amp;" "&amp;IF($G5385="9","J","O")&amp;" "&amp;$I5385&amp;" "&amp;IF($I5385&lt;=TEXT(★完成資料!$A$1,"yyyymm"),TEXT(★完成資料!$A$1,"yyyymm"),"999999")&amp; " " &amp; LEFT(F5385 &amp; "          ",10))))</f>
        <v xml:space="preserve">L O 202206 yyyy00 HV        </v>
      </c>
      <c r="B5385" s="68" t="s">
        <v>253</v>
      </c>
      <c r="C5385" s="68" t="s">
        <v>532</v>
      </c>
      <c r="D5385" s="68" t="s">
        <v>271</v>
      </c>
      <c r="E5385" s="68" t="s">
        <v>531</v>
      </c>
      <c r="F5385" s="68" t="s">
        <v>360</v>
      </c>
      <c r="G5385" s="68" t="s">
        <v>77</v>
      </c>
      <c r="H5385" s="68" t="s">
        <v>273</v>
      </c>
      <c r="I5385" s="68" t="s">
        <v>652</v>
      </c>
      <c r="J5385" s="65">
        <v>3</v>
      </c>
      <c r="K5385" s="65">
        <v>3</v>
      </c>
      <c r="L5385" s="65">
        <v>421</v>
      </c>
      <c r="M5385" s="65" t="s">
        <v>382</v>
      </c>
    </row>
    <row r="5386" spans="1:13" ht="12.75" customHeight="1">
      <c r="A5386" s="65" t="str">
        <f>IF(ROW()=1,"KEY",IF(ISNA(VLOOKUP(B5386,車名対応マスタ!B:D,3,FALSE)),"",IF(VLOOKUP(B5386,車名対応マスタ!B:D,3,FALSE)="","",$D5386&amp;" "&amp;IF($G5386="9","J","O")&amp;" "&amp;$I5386&amp;" "&amp;IF($I5386&lt;=TEXT(★完成資料!$A$1,"yyyymm"),TEXT(★完成資料!$A$1,"yyyymm"),"999999")&amp; " " &amp; LEFT(F5386 &amp; "          ",10))))</f>
        <v xml:space="preserve">L O 202207 yyyy00 HV        </v>
      </c>
      <c r="B5386" s="68" t="s">
        <v>253</v>
      </c>
      <c r="C5386" s="68" t="s">
        <v>532</v>
      </c>
      <c r="D5386" s="68" t="s">
        <v>271</v>
      </c>
      <c r="E5386" s="68" t="s">
        <v>531</v>
      </c>
      <c r="F5386" s="68" t="s">
        <v>360</v>
      </c>
      <c r="G5386" s="68" t="s">
        <v>77</v>
      </c>
      <c r="H5386" s="68" t="s">
        <v>273</v>
      </c>
      <c r="I5386" s="68" t="s">
        <v>655</v>
      </c>
      <c r="J5386" s="65">
        <v>2</v>
      </c>
      <c r="K5386" s="65">
        <v>4</v>
      </c>
      <c r="L5386" s="65">
        <v>421</v>
      </c>
      <c r="M5386" s="65" t="s">
        <v>382</v>
      </c>
    </row>
    <row r="5387" spans="1:13" ht="12.75" customHeight="1">
      <c r="A5387" s="65" t="str">
        <f>IF(ROW()=1,"KEY",IF(ISNA(VLOOKUP(B5387,車名対応マスタ!B:D,3,FALSE)),"",IF(VLOOKUP(B5387,車名対応マスタ!B:D,3,FALSE)="","",$D5387&amp;" "&amp;IF($G5387="9","J","O")&amp;" "&amp;$I5387&amp;" "&amp;IF($I5387&lt;=TEXT(★完成資料!$A$1,"yyyymm"),TEXT(★完成資料!$A$1,"yyyymm"),"999999")&amp; " " &amp; LEFT(F5387 &amp; "          ",10))))</f>
        <v xml:space="preserve">L O 202208 yyyy00 HV        </v>
      </c>
      <c r="B5387" s="68" t="s">
        <v>253</v>
      </c>
      <c r="C5387" s="68" t="s">
        <v>532</v>
      </c>
      <c r="D5387" s="68" t="s">
        <v>271</v>
      </c>
      <c r="E5387" s="68" t="s">
        <v>531</v>
      </c>
      <c r="F5387" s="68" t="s">
        <v>360</v>
      </c>
      <c r="G5387" s="68" t="s">
        <v>77</v>
      </c>
      <c r="H5387" s="68" t="s">
        <v>273</v>
      </c>
      <c r="I5387" s="68" t="s">
        <v>656</v>
      </c>
      <c r="J5387" s="65">
        <v>1</v>
      </c>
      <c r="K5387" s="65">
        <v>4</v>
      </c>
      <c r="L5387" s="65">
        <v>421</v>
      </c>
      <c r="M5387" s="65" t="s">
        <v>382</v>
      </c>
    </row>
    <row r="5388" spans="1:13" ht="12.75" customHeight="1">
      <c r="A5388" s="65" t="str">
        <f>IF(ROW()=1,"KEY",IF(ISNA(VLOOKUP(B5388,車名対応マスタ!B:D,3,FALSE)),"",IF(VLOOKUP(B5388,車名対応マスタ!B:D,3,FALSE)="","",$D5388&amp;" "&amp;IF($G5388="9","J","O")&amp;" "&amp;$I5388&amp;" "&amp;IF($I5388&lt;=TEXT(★完成資料!$A$1,"yyyymm"),TEXT(★完成資料!$A$1,"yyyymm"),"999999")&amp; " " &amp; LEFT(F5388 &amp; "          ",10))))</f>
        <v xml:space="preserve">L O 202209 yyyy00 HV        </v>
      </c>
      <c r="B5388" s="68" t="s">
        <v>253</v>
      </c>
      <c r="C5388" s="68" t="s">
        <v>532</v>
      </c>
      <c r="D5388" s="68" t="s">
        <v>271</v>
      </c>
      <c r="E5388" s="68" t="s">
        <v>531</v>
      </c>
      <c r="F5388" s="68" t="s">
        <v>360</v>
      </c>
      <c r="G5388" s="68" t="s">
        <v>77</v>
      </c>
      <c r="H5388" s="68" t="s">
        <v>273</v>
      </c>
      <c r="I5388" s="68" t="s">
        <v>657</v>
      </c>
      <c r="J5388" s="65">
        <v>20</v>
      </c>
      <c r="K5388" s="65">
        <v>3</v>
      </c>
      <c r="L5388" s="65">
        <v>421</v>
      </c>
      <c r="M5388" s="65" t="s">
        <v>382</v>
      </c>
    </row>
    <row r="5389" spans="1:13" ht="12.75" customHeight="1">
      <c r="A5389" s="65" t="str">
        <f>IF(ROW()=1,"KEY",IF(ISNA(VLOOKUP(B5389,車名対応マスタ!B:D,3,FALSE)),"",IF(VLOOKUP(B5389,車名対応マスタ!B:D,3,FALSE)="","",$D5389&amp;" "&amp;IF($G5389="9","J","O")&amp;" "&amp;$I5389&amp;" "&amp;IF($I5389&lt;=TEXT(★完成資料!$A$1,"yyyymm"),TEXT(★完成資料!$A$1,"yyyymm"),"999999")&amp; " " &amp; LEFT(F5389 &amp; "          ",10))))</f>
        <v xml:space="preserve">L O 202210 yyyy00 HV        </v>
      </c>
      <c r="B5389" s="68" t="s">
        <v>253</v>
      </c>
      <c r="C5389" s="68" t="s">
        <v>532</v>
      </c>
      <c r="D5389" s="68" t="s">
        <v>271</v>
      </c>
      <c r="E5389" s="68" t="s">
        <v>531</v>
      </c>
      <c r="F5389" s="68" t="s">
        <v>360</v>
      </c>
      <c r="G5389" s="68" t="s">
        <v>77</v>
      </c>
      <c r="H5389" s="68" t="s">
        <v>273</v>
      </c>
      <c r="I5389" s="68" t="s">
        <v>663</v>
      </c>
      <c r="J5389" s="65">
        <v>12</v>
      </c>
      <c r="K5389" s="65">
        <v>4</v>
      </c>
      <c r="L5389" s="65">
        <v>421</v>
      </c>
      <c r="M5389" s="65" t="s">
        <v>382</v>
      </c>
    </row>
    <row r="5390" spans="1:13" ht="12.75" customHeight="1">
      <c r="A5390" s="65" t="str">
        <f>IF(ROW()=1,"KEY",IF(ISNA(VLOOKUP(B5390,車名対応マスタ!B:D,3,FALSE)),"",IF(VLOOKUP(B5390,車名対応マスタ!B:D,3,FALSE)="","",$D5390&amp;" "&amp;IF($G5390="9","J","O")&amp;" "&amp;$I5390&amp;" "&amp;IF($I5390&lt;=TEXT(★完成資料!$A$1,"yyyymm"),TEXT(★完成資料!$A$1,"yyyymm"),"999999")&amp; " " &amp; LEFT(F5390 &amp; "          ",10))))</f>
        <v xml:space="preserve">L O 202203 yyyy00 HV        </v>
      </c>
      <c r="B5390" s="68" t="s">
        <v>253</v>
      </c>
      <c r="C5390" s="68" t="s">
        <v>532</v>
      </c>
      <c r="D5390" s="68" t="s">
        <v>271</v>
      </c>
      <c r="E5390" s="68" t="s">
        <v>531</v>
      </c>
      <c r="F5390" s="68" t="s">
        <v>360</v>
      </c>
      <c r="G5390" s="68" t="s">
        <v>77</v>
      </c>
      <c r="H5390" s="68" t="s">
        <v>273</v>
      </c>
      <c r="I5390" s="68" t="s">
        <v>641</v>
      </c>
      <c r="K5390" s="65">
        <v>1</v>
      </c>
      <c r="L5390" s="65">
        <v>440</v>
      </c>
      <c r="M5390" s="65" t="s">
        <v>501</v>
      </c>
    </row>
    <row r="5391" spans="1:13" ht="12.75" customHeight="1">
      <c r="A5391" s="65" t="str">
        <f>IF(ROW()=1,"KEY",IF(ISNA(VLOOKUP(B5391,車名対応マスタ!B:D,3,FALSE)),"",IF(VLOOKUP(B5391,車名対応マスタ!B:D,3,FALSE)="","",$D5391&amp;" "&amp;IF($G5391="9","J","O")&amp;" "&amp;$I5391&amp;" "&amp;IF($I5391&lt;=TEXT(★完成資料!$A$1,"yyyymm"),TEXT(★完成資料!$A$1,"yyyymm"),"999999")&amp; " " &amp; LEFT(F5391 &amp; "          ",10))))</f>
        <v xml:space="preserve">L O 202204 yyyy00 HV        </v>
      </c>
      <c r="B5391" s="68" t="s">
        <v>253</v>
      </c>
      <c r="C5391" s="68" t="s">
        <v>532</v>
      </c>
      <c r="D5391" s="68" t="s">
        <v>271</v>
      </c>
      <c r="E5391" s="68" t="s">
        <v>531</v>
      </c>
      <c r="F5391" s="68" t="s">
        <v>360</v>
      </c>
      <c r="G5391" s="68" t="s">
        <v>77</v>
      </c>
      <c r="H5391" s="68" t="s">
        <v>273</v>
      </c>
      <c r="I5391" s="68" t="s">
        <v>642</v>
      </c>
      <c r="J5391" s="65">
        <v>2</v>
      </c>
      <c r="K5391" s="65">
        <v>1</v>
      </c>
      <c r="L5391" s="65">
        <v>440</v>
      </c>
      <c r="M5391" s="65" t="s">
        <v>501</v>
      </c>
    </row>
    <row r="5392" spans="1:13" ht="12.75" customHeight="1">
      <c r="A5392" s="65" t="str">
        <f>IF(ROW()=1,"KEY",IF(ISNA(VLOOKUP(B5392,車名対応マスタ!B:D,3,FALSE)),"",IF(VLOOKUP(B5392,車名対応マスタ!B:D,3,FALSE)="","",$D5392&amp;" "&amp;IF($G5392="9","J","O")&amp;" "&amp;$I5392&amp;" "&amp;IF($I5392&lt;=TEXT(★完成資料!$A$1,"yyyymm"),TEXT(★完成資料!$A$1,"yyyymm"),"999999")&amp; " " &amp; LEFT(F5392 &amp; "          ",10))))</f>
        <v xml:space="preserve">L O 202206 yyyy00 HV        </v>
      </c>
      <c r="B5392" s="68" t="s">
        <v>253</v>
      </c>
      <c r="C5392" s="68" t="s">
        <v>532</v>
      </c>
      <c r="D5392" s="68" t="s">
        <v>271</v>
      </c>
      <c r="E5392" s="68" t="s">
        <v>531</v>
      </c>
      <c r="F5392" s="68" t="s">
        <v>360</v>
      </c>
      <c r="G5392" s="68" t="s">
        <v>77</v>
      </c>
      <c r="H5392" s="68" t="s">
        <v>273</v>
      </c>
      <c r="I5392" s="68" t="s">
        <v>652</v>
      </c>
      <c r="J5392" s="65">
        <v>1</v>
      </c>
      <c r="L5392" s="65">
        <v>440</v>
      </c>
      <c r="M5392" s="65" t="s">
        <v>501</v>
      </c>
    </row>
    <row r="5393" spans="1:13" ht="12.75" customHeight="1">
      <c r="A5393" s="65" t="str">
        <f>IF(ROW()=1,"KEY",IF(ISNA(VLOOKUP(B5393,車名対応マスタ!B:D,3,FALSE)),"",IF(VLOOKUP(B5393,車名対応マスタ!B:D,3,FALSE)="","",$D5393&amp;" "&amp;IF($G5393="9","J","O")&amp;" "&amp;$I5393&amp;" "&amp;IF($I5393&lt;=TEXT(★完成資料!$A$1,"yyyymm"),TEXT(★完成資料!$A$1,"yyyymm"),"999999")&amp; " " &amp; LEFT(F5393 &amp; "          ",10))))</f>
        <v xml:space="preserve">L O 202208 yyyy00 HV        </v>
      </c>
      <c r="B5393" s="68" t="s">
        <v>253</v>
      </c>
      <c r="C5393" s="68" t="s">
        <v>532</v>
      </c>
      <c r="D5393" s="68" t="s">
        <v>271</v>
      </c>
      <c r="E5393" s="68" t="s">
        <v>531</v>
      </c>
      <c r="F5393" s="68" t="s">
        <v>360</v>
      </c>
      <c r="G5393" s="68" t="s">
        <v>77</v>
      </c>
      <c r="H5393" s="68" t="s">
        <v>273</v>
      </c>
      <c r="I5393" s="68" t="s">
        <v>656</v>
      </c>
      <c r="K5393" s="65">
        <v>1</v>
      </c>
      <c r="L5393" s="65">
        <v>440</v>
      </c>
      <c r="M5393" s="65" t="s">
        <v>501</v>
      </c>
    </row>
    <row r="5394" spans="1:13" ht="12.75" customHeight="1">
      <c r="A5394" s="65" t="str">
        <f>IF(ROW()=1,"KEY",IF(ISNA(VLOOKUP(B5394,車名対応マスタ!B:D,3,FALSE)),"",IF(VLOOKUP(B5394,車名対応マスタ!B:D,3,FALSE)="","",$D5394&amp;" "&amp;IF($G5394="9","J","O")&amp;" "&amp;$I5394&amp;" "&amp;IF($I5394&lt;=TEXT(★完成資料!$A$1,"yyyymm"),TEXT(★完成資料!$A$1,"yyyymm"),"999999")&amp; " " &amp; LEFT(F5394 &amp; "          ",10))))</f>
        <v xml:space="preserve">L O 202209 yyyy00 HV        </v>
      </c>
      <c r="B5394" s="68" t="s">
        <v>253</v>
      </c>
      <c r="C5394" s="68" t="s">
        <v>532</v>
      </c>
      <c r="D5394" s="68" t="s">
        <v>271</v>
      </c>
      <c r="E5394" s="68" t="s">
        <v>531</v>
      </c>
      <c r="F5394" s="68" t="s">
        <v>360</v>
      </c>
      <c r="G5394" s="68" t="s">
        <v>77</v>
      </c>
      <c r="H5394" s="68" t="s">
        <v>273</v>
      </c>
      <c r="I5394" s="68" t="s">
        <v>657</v>
      </c>
      <c r="J5394" s="65">
        <v>1</v>
      </c>
      <c r="L5394" s="65">
        <v>440</v>
      </c>
      <c r="M5394" s="65" t="s">
        <v>501</v>
      </c>
    </row>
    <row r="5395" spans="1:13" ht="12.75" customHeight="1">
      <c r="A5395" s="65" t="str">
        <f>IF(ROW()=1,"KEY",IF(ISNA(VLOOKUP(B5395,車名対応マスタ!B:D,3,FALSE)),"",IF(VLOOKUP(B5395,車名対応マスタ!B:D,3,FALSE)="","",$D5395&amp;" "&amp;IF($G5395="9","J","O")&amp;" "&amp;$I5395&amp;" "&amp;IF($I5395&lt;=TEXT(★完成資料!$A$1,"yyyymm"),TEXT(★完成資料!$A$1,"yyyymm"),"999999")&amp; " " &amp; LEFT(F5395 &amp; "          ",10))))</f>
        <v xml:space="preserve">L O 202210 yyyy00 HV        </v>
      </c>
      <c r="B5395" s="68" t="s">
        <v>253</v>
      </c>
      <c r="C5395" s="68" t="s">
        <v>532</v>
      </c>
      <c r="D5395" s="68" t="s">
        <v>271</v>
      </c>
      <c r="E5395" s="68" t="s">
        <v>531</v>
      </c>
      <c r="F5395" s="68" t="s">
        <v>360</v>
      </c>
      <c r="G5395" s="68" t="s">
        <v>77</v>
      </c>
      <c r="H5395" s="68" t="s">
        <v>273</v>
      </c>
      <c r="I5395" s="68" t="s">
        <v>663</v>
      </c>
      <c r="J5395" s="65">
        <v>2</v>
      </c>
      <c r="L5395" s="65">
        <v>440</v>
      </c>
      <c r="M5395" s="65" t="s">
        <v>501</v>
      </c>
    </row>
    <row r="5396" spans="1:13" ht="12.75" customHeight="1">
      <c r="A5396" s="65" t="str">
        <f>IF(ROW()=1,"KEY",IF(ISNA(VLOOKUP(B5396,車名対応マスタ!B:D,3,FALSE)),"",IF(VLOOKUP(B5396,車名対応マスタ!B:D,3,FALSE)="","",$D5396&amp;" "&amp;IF($G5396="9","J","O")&amp;" "&amp;$I5396&amp;" "&amp;IF($I5396&lt;=TEXT(★完成資料!$A$1,"yyyymm"),TEXT(★完成資料!$A$1,"yyyymm"),"999999")&amp; " " &amp; LEFT(F5396 &amp; "          ",10))))</f>
        <v xml:space="preserve">L O 202202 yyyy00 HV        </v>
      </c>
      <c r="B5396" s="68" t="s">
        <v>253</v>
      </c>
      <c r="C5396" s="68" t="s">
        <v>532</v>
      </c>
      <c r="D5396" s="68" t="s">
        <v>271</v>
      </c>
      <c r="E5396" s="68" t="s">
        <v>531</v>
      </c>
      <c r="F5396" s="68" t="s">
        <v>360</v>
      </c>
      <c r="G5396" s="68" t="s">
        <v>77</v>
      </c>
      <c r="H5396" s="68" t="s">
        <v>273</v>
      </c>
      <c r="I5396" s="68" t="s">
        <v>640</v>
      </c>
      <c r="J5396" s="65">
        <v>0</v>
      </c>
      <c r="K5396" s="65">
        <v>1</v>
      </c>
      <c r="L5396" s="65">
        <v>467</v>
      </c>
      <c r="M5396" s="65" t="s">
        <v>275</v>
      </c>
    </row>
    <row r="5397" spans="1:13" ht="12.75" customHeight="1">
      <c r="A5397" s="65" t="str">
        <f>IF(ROW()=1,"KEY",IF(ISNA(VLOOKUP(B5397,車名対応マスタ!B:D,3,FALSE)),"",IF(VLOOKUP(B5397,車名対応マスタ!B:D,3,FALSE)="","",$D5397&amp;" "&amp;IF($G5397="9","J","O")&amp;" "&amp;$I5397&amp;" "&amp;IF($I5397&lt;=TEXT(★完成資料!$A$1,"yyyymm"),TEXT(★完成資料!$A$1,"yyyymm"),"999999")&amp; " " &amp; LEFT(F5397 &amp; "          ",10))))</f>
        <v xml:space="preserve">L O 202203 yyyy00 HV        </v>
      </c>
      <c r="B5397" s="68" t="s">
        <v>253</v>
      </c>
      <c r="C5397" s="68" t="s">
        <v>532</v>
      </c>
      <c r="D5397" s="68" t="s">
        <v>271</v>
      </c>
      <c r="E5397" s="68" t="s">
        <v>531</v>
      </c>
      <c r="F5397" s="68" t="s">
        <v>360</v>
      </c>
      <c r="G5397" s="68" t="s">
        <v>77</v>
      </c>
      <c r="H5397" s="68" t="s">
        <v>273</v>
      </c>
      <c r="I5397" s="68" t="s">
        <v>641</v>
      </c>
      <c r="J5397" s="65">
        <v>1</v>
      </c>
      <c r="L5397" s="65">
        <v>467</v>
      </c>
      <c r="M5397" s="65" t="s">
        <v>275</v>
      </c>
    </row>
    <row r="5398" spans="1:13" ht="12.75" customHeight="1">
      <c r="A5398" s="65" t="str">
        <f>IF(ROW()=1,"KEY",IF(ISNA(VLOOKUP(B5398,車名対応マスタ!B:D,3,FALSE)),"",IF(VLOOKUP(B5398,車名対応マスタ!B:D,3,FALSE)="","",$D5398&amp;" "&amp;IF($G5398="9","J","O")&amp;" "&amp;$I5398&amp;" "&amp;IF($I5398&lt;=TEXT(★完成資料!$A$1,"yyyymm"),TEXT(★完成資料!$A$1,"yyyymm"),"999999")&amp; " " &amp; LEFT(F5398 &amp; "          ",10))))</f>
        <v xml:space="preserve">L O 202204 yyyy00 HV        </v>
      </c>
      <c r="B5398" s="68" t="s">
        <v>253</v>
      </c>
      <c r="C5398" s="68" t="s">
        <v>532</v>
      </c>
      <c r="D5398" s="68" t="s">
        <v>271</v>
      </c>
      <c r="E5398" s="68" t="s">
        <v>531</v>
      </c>
      <c r="F5398" s="68" t="s">
        <v>360</v>
      </c>
      <c r="G5398" s="68" t="s">
        <v>77</v>
      </c>
      <c r="H5398" s="68" t="s">
        <v>273</v>
      </c>
      <c r="I5398" s="68" t="s">
        <v>642</v>
      </c>
      <c r="J5398" s="65">
        <v>1</v>
      </c>
      <c r="L5398" s="65">
        <v>467</v>
      </c>
      <c r="M5398" s="65" t="s">
        <v>275</v>
      </c>
    </row>
    <row r="5399" spans="1:13" ht="12.75" customHeight="1">
      <c r="A5399" s="65" t="str">
        <f>IF(ROW()=1,"KEY",IF(ISNA(VLOOKUP(B5399,車名対応マスタ!B:D,3,FALSE)),"",IF(VLOOKUP(B5399,車名対応マスタ!B:D,3,FALSE)="","",$D5399&amp;" "&amp;IF($G5399="9","J","O")&amp;" "&amp;$I5399&amp;" "&amp;IF($I5399&lt;=TEXT(★完成資料!$A$1,"yyyymm"),TEXT(★完成資料!$A$1,"yyyymm"),"999999")&amp; " " &amp; LEFT(F5399 &amp; "          ",10))))</f>
        <v xml:space="preserve">L O 202203 yyyy00 HV        </v>
      </c>
      <c r="B5399" s="68" t="s">
        <v>253</v>
      </c>
      <c r="C5399" s="68" t="s">
        <v>532</v>
      </c>
      <c r="D5399" s="68" t="s">
        <v>271</v>
      </c>
      <c r="E5399" s="68" t="s">
        <v>531</v>
      </c>
      <c r="F5399" s="68" t="s">
        <v>360</v>
      </c>
      <c r="G5399" s="68" t="s">
        <v>77</v>
      </c>
      <c r="H5399" s="68" t="s">
        <v>273</v>
      </c>
      <c r="I5399" s="68" t="s">
        <v>641</v>
      </c>
      <c r="J5399" s="65">
        <v>1</v>
      </c>
      <c r="L5399" s="65">
        <v>616</v>
      </c>
      <c r="M5399" s="65" t="s">
        <v>383</v>
      </c>
    </row>
    <row r="5400" spans="1:13" ht="12.75" customHeight="1">
      <c r="A5400" s="65" t="str">
        <f>IF(ROW()=1,"KEY",IF(ISNA(VLOOKUP(B5400,車名対応マスタ!B:D,3,FALSE)),"",IF(VLOOKUP(B5400,車名対応マスタ!B:D,3,FALSE)="","",$D5400&amp;" "&amp;IF($G5400="9","J","O")&amp;" "&amp;$I5400&amp;" "&amp;IF($I5400&lt;=TEXT(★完成資料!$A$1,"yyyymm"),TEXT(★完成資料!$A$1,"yyyymm"),"999999")&amp; " " &amp; LEFT(F5400 &amp; "          ",10))))</f>
        <v xml:space="preserve">L O 202204 yyyy00 HV        </v>
      </c>
      <c r="B5400" s="68" t="s">
        <v>253</v>
      </c>
      <c r="C5400" s="68" t="s">
        <v>532</v>
      </c>
      <c r="D5400" s="68" t="s">
        <v>271</v>
      </c>
      <c r="E5400" s="68" t="s">
        <v>531</v>
      </c>
      <c r="F5400" s="68" t="s">
        <v>360</v>
      </c>
      <c r="G5400" s="68" t="s">
        <v>77</v>
      </c>
      <c r="H5400" s="68" t="s">
        <v>273</v>
      </c>
      <c r="I5400" s="68" t="s">
        <v>642</v>
      </c>
      <c r="K5400" s="65">
        <v>1</v>
      </c>
      <c r="L5400" s="65">
        <v>616</v>
      </c>
      <c r="M5400" s="65" t="s">
        <v>383</v>
      </c>
    </row>
    <row r="5401" spans="1:13" ht="12.75" customHeight="1">
      <c r="A5401" s="65" t="str">
        <f>IF(ROW()=1,"KEY",IF(ISNA(VLOOKUP(B5401,車名対応マスタ!B:D,3,FALSE)),"",IF(VLOOKUP(B5401,車名対応マスタ!B:D,3,FALSE)="","",$D5401&amp;" "&amp;IF($G5401="9","J","O")&amp;" "&amp;$I5401&amp;" "&amp;IF($I5401&lt;=TEXT(★完成資料!$A$1,"yyyymm"),TEXT(★完成資料!$A$1,"yyyymm"),"999999")&amp; " " &amp; LEFT(F5401 &amp; "          ",10))))</f>
        <v xml:space="preserve">L O 202209 yyyy00 HV        </v>
      </c>
      <c r="B5401" s="68" t="s">
        <v>253</v>
      </c>
      <c r="C5401" s="68" t="s">
        <v>532</v>
      </c>
      <c r="D5401" s="68" t="s">
        <v>271</v>
      </c>
      <c r="E5401" s="68" t="s">
        <v>531</v>
      </c>
      <c r="F5401" s="68" t="s">
        <v>360</v>
      </c>
      <c r="G5401" s="68" t="s">
        <v>77</v>
      </c>
      <c r="H5401" s="68" t="s">
        <v>273</v>
      </c>
      <c r="I5401" s="68" t="s">
        <v>657</v>
      </c>
      <c r="K5401" s="65">
        <v>1</v>
      </c>
      <c r="L5401" s="65">
        <v>616</v>
      </c>
      <c r="M5401" s="65" t="s">
        <v>383</v>
      </c>
    </row>
    <row r="5402" spans="1:13" ht="12.75" customHeight="1">
      <c r="A5402" s="65" t="str">
        <f>IF(ROW()=1,"KEY",IF(ISNA(VLOOKUP(B5402,車名対応マスタ!B:D,3,FALSE)),"",IF(VLOOKUP(B5402,車名対応マスタ!B:D,3,FALSE)="","",$D5402&amp;" "&amp;IF($G5402="9","J","O")&amp;" "&amp;$I5402&amp;" "&amp;IF($I5402&lt;=TEXT(★完成資料!$A$1,"yyyymm"),TEXT(★完成資料!$A$1,"yyyymm"),"999999")&amp; " " &amp; LEFT(F5402 &amp; "          ",10))))</f>
        <v xml:space="preserve">L O 202201 yyyy00 HV        </v>
      </c>
      <c r="B5402" s="68" t="s">
        <v>253</v>
      </c>
      <c r="C5402" s="68" t="s">
        <v>532</v>
      </c>
      <c r="D5402" s="68" t="s">
        <v>271</v>
      </c>
      <c r="E5402" s="68" t="s">
        <v>531</v>
      </c>
      <c r="F5402" s="68" t="s">
        <v>360</v>
      </c>
      <c r="G5402" s="68" t="s">
        <v>204</v>
      </c>
      <c r="H5402" s="68" t="s">
        <v>384</v>
      </c>
      <c r="I5402" s="68" t="s">
        <v>639</v>
      </c>
      <c r="J5402" s="65">
        <v>0</v>
      </c>
      <c r="K5402" s="65">
        <v>1</v>
      </c>
      <c r="L5402" s="65">
        <v>708</v>
      </c>
      <c r="M5402" s="65" t="s">
        <v>385</v>
      </c>
    </row>
    <row r="5403" spans="1:13" ht="12.75" customHeight="1">
      <c r="A5403" s="65" t="str">
        <f>IF(ROW()=1,"KEY",IF(ISNA(VLOOKUP(B5403,車名対応マスタ!B:D,3,FALSE)),"",IF(VLOOKUP(B5403,車名対応マスタ!B:D,3,FALSE)="","",$D5403&amp;" "&amp;IF($G5403="9","J","O")&amp;" "&amp;$I5403&amp;" "&amp;IF($I5403&lt;=TEXT(★完成資料!$A$1,"yyyymm"),TEXT(★完成資料!$A$1,"yyyymm"),"999999")&amp; " " &amp; LEFT(F5403 &amp; "          ",10))))</f>
        <v xml:space="preserve">L O 202202 yyyy00 HV        </v>
      </c>
      <c r="B5403" s="68" t="s">
        <v>253</v>
      </c>
      <c r="C5403" s="68" t="s">
        <v>532</v>
      </c>
      <c r="D5403" s="68" t="s">
        <v>271</v>
      </c>
      <c r="E5403" s="68" t="s">
        <v>531</v>
      </c>
      <c r="F5403" s="68" t="s">
        <v>360</v>
      </c>
      <c r="G5403" s="68" t="s">
        <v>204</v>
      </c>
      <c r="H5403" s="68" t="s">
        <v>384</v>
      </c>
      <c r="I5403" s="68" t="s">
        <v>640</v>
      </c>
      <c r="J5403" s="65">
        <v>0</v>
      </c>
      <c r="K5403" s="65">
        <v>2</v>
      </c>
      <c r="L5403" s="65">
        <v>708</v>
      </c>
      <c r="M5403" s="65" t="s">
        <v>385</v>
      </c>
    </row>
    <row r="5404" spans="1:13" ht="12.75" customHeight="1">
      <c r="A5404" s="65" t="str">
        <f>IF(ROW()=1,"KEY",IF(ISNA(VLOOKUP(B5404,車名対応マスタ!B:D,3,FALSE)),"",IF(VLOOKUP(B5404,車名対応マスタ!B:D,3,FALSE)="","",$D5404&amp;" "&amp;IF($G5404="9","J","O")&amp;" "&amp;$I5404&amp;" "&amp;IF($I5404&lt;=TEXT(★完成資料!$A$1,"yyyymm"),TEXT(★完成資料!$A$1,"yyyymm"),"999999")&amp; " " &amp; LEFT(F5404 &amp; "          ",10))))</f>
        <v xml:space="preserve">L O 202204 yyyy00 HV        </v>
      </c>
      <c r="B5404" s="68" t="s">
        <v>253</v>
      </c>
      <c r="C5404" s="68" t="s">
        <v>532</v>
      </c>
      <c r="D5404" s="68" t="s">
        <v>271</v>
      </c>
      <c r="E5404" s="68" t="s">
        <v>531</v>
      </c>
      <c r="F5404" s="68" t="s">
        <v>360</v>
      </c>
      <c r="G5404" s="68" t="s">
        <v>204</v>
      </c>
      <c r="H5404" s="68" t="s">
        <v>384</v>
      </c>
      <c r="I5404" s="68" t="s">
        <v>642</v>
      </c>
      <c r="J5404" s="65">
        <v>1</v>
      </c>
      <c r="K5404" s="65">
        <v>0</v>
      </c>
      <c r="L5404" s="65">
        <v>708</v>
      </c>
      <c r="M5404" s="65" t="s">
        <v>385</v>
      </c>
    </row>
    <row r="5405" spans="1:13" ht="12.75" customHeight="1">
      <c r="A5405" s="65" t="str">
        <f>IF(ROW()=1,"KEY",IF(ISNA(VLOOKUP(B5405,車名対応マスタ!B:D,3,FALSE)),"",IF(VLOOKUP(B5405,車名対応マスタ!B:D,3,FALSE)="","",$D5405&amp;" "&amp;IF($G5405="9","J","O")&amp;" "&amp;$I5405&amp;" "&amp;IF($I5405&lt;=TEXT(★完成資料!$A$1,"yyyymm"),TEXT(★完成資料!$A$1,"yyyymm"),"999999")&amp; " " &amp; LEFT(F5405 &amp; "          ",10))))</f>
        <v xml:space="preserve">L O 202205 yyyy00 HV        </v>
      </c>
      <c r="B5405" s="68" t="s">
        <v>253</v>
      </c>
      <c r="C5405" s="68" t="s">
        <v>532</v>
      </c>
      <c r="D5405" s="68" t="s">
        <v>271</v>
      </c>
      <c r="E5405" s="68" t="s">
        <v>531</v>
      </c>
      <c r="F5405" s="68" t="s">
        <v>360</v>
      </c>
      <c r="G5405" s="68" t="s">
        <v>204</v>
      </c>
      <c r="H5405" s="68" t="s">
        <v>384</v>
      </c>
      <c r="I5405" s="68" t="s">
        <v>647</v>
      </c>
      <c r="J5405" s="65">
        <v>2</v>
      </c>
      <c r="K5405" s="65">
        <v>0</v>
      </c>
      <c r="L5405" s="65">
        <v>708</v>
      </c>
      <c r="M5405" s="65" t="s">
        <v>385</v>
      </c>
    </row>
    <row r="5406" spans="1:13" ht="12.75" customHeight="1">
      <c r="A5406" s="65" t="str">
        <f>IF(ROW()=1,"KEY",IF(ISNA(VLOOKUP(B5406,車名対応マスタ!B:D,3,FALSE)),"",IF(VLOOKUP(B5406,車名対応マスタ!B:D,3,FALSE)="","",$D5406&amp;" "&amp;IF($G5406="9","J","O")&amp;" "&amp;$I5406&amp;" "&amp;IF($I5406&lt;=TEXT(★完成資料!$A$1,"yyyymm"),TEXT(★完成資料!$A$1,"yyyymm"),"999999")&amp; " " &amp; LEFT(F5406 &amp; "          ",10))))</f>
        <v xml:space="preserve">L O 202206 yyyy00 HV        </v>
      </c>
      <c r="B5406" s="68" t="s">
        <v>253</v>
      </c>
      <c r="C5406" s="68" t="s">
        <v>532</v>
      </c>
      <c r="D5406" s="68" t="s">
        <v>271</v>
      </c>
      <c r="E5406" s="68" t="s">
        <v>531</v>
      </c>
      <c r="F5406" s="68" t="s">
        <v>360</v>
      </c>
      <c r="G5406" s="68" t="s">
        <v>204</v>
      </c>
      <c r="H5406" s="68" t="s">
        <v>384</v>
      </c>
      <c r="I5406" s="68" t="s">
        <v>652</v>
      </c>
      <c r="J5406" s="65">
        <v>2</v>
      </c>
      <c r="K5406" s="65">
        <v>5</v>
      </c>
      <c r="L5406" s="65">
        <v>708</v>
      </c>
      <c r="M5406" s="65" t="s">
        <v>385</v>
      </c>
    </row>
    <row r="5407" spans="1:13" ht="12.75" customHeight="1">
      <c r="A5407" s="65" t="str">
        <f>IF(ROW()=1,"KEY",IF(ISNA(VLOOKUP(B5407,車名対応マスタ!B:D,3,FALSE)),"",IF(VLOOKUP(B5407,車名対応マスタ!B:D,3,FALSE)="","",$D5407&amp;" "&amp;IF($G5407="9","J","O")&amp;" "&amp;$I5407&amp;" "&amp;IF($I5407&lt;=TEXT(★完成資料!$A$1,"yyyymm"),TEXT(★完成資料!$A$1,"yyyymm"),"999999")&amp; " " &amp; LEFT(F5407 &amp; "          ",10))))</f>
        <v xml:space="preserve">L O 202207 yyyy00 HV        </v>
      </c>
      <c r="B5407" s="68" t="s">
        <v>253</v>
      </c>
      <c r="C5407" s="68" t="s">
        <v>532</v>
      </c>
      <c r="D5407" s="68" t="s">
        <v>271</v>
      </c>
      <c r="E5407" s="68" t="s">
        <v>531</v>
      </c>
      <c r="F5407" s="68" t="s">
        <v>360</v>
      </c>
      <c r="G5407" s="68" t="s">
        <v>204</v>
      </c>
      <c r="H5407" s="68" t="s">
        <v>384</v>
      </c>
      <c r="I5407" s="68" t="s">
        <v>655</v>
      </c>
      <c r="J5407" s="65">
        <v>1</v>
      </c>
      <c r="K5407" s="65">
        <v>0</v>
      </c>
      <c r="L5407" s="65">
        <v>708</v>
      </c>
      <c r="M5407" s="65" t="s">
        <v>385</v>
      </c>
    </row>
    <row r="5408" spans="1:13" ht="12.75" customHeight="1">
      <c r="A5408" s="65" t="str">
        <f>IF(ROW()=1,"KEY",IF(ISNA(VLOOKUP(B5408,車名対応マスタ!B:D,3,FALSE)),"",IF(VLOOKUP(B5408,車名対応マスタ!B:D,3,FALSE)="","",$D5408&amp;" "&amp;IF($G5408="9","J","O")&amp;" "&amp;$I5408&amp;" "&amp;IF($I5408&lt;=TEXT(★完成資料!$A$1,"yyyymm"),TEXT(★完成資料!$A$1,"yyyymm"),"999999")&amp; " " &amp; LEFT(F5408 &amp; "          ",10))))</f>
        <v xml:space="preserve">L O 202209 yyyy00 HV        </v>
      </c>
      <c r="B5408" s="68" t="s">
        <v>253</v>
      </c>
      <c r="C5408" s="68" t="s">
        <v>532</v>
      </c>
      <c r="D5408" s="68" t="s">
        <v>271</v>
      </c>
      <c r="E5408" s="68" t="s">
        <v>531</v>
      </c>
      <c r="F5408" s="68" t="s">
        <v>360</v>
      </c>
      <c r="G5408" s="68" t="s">
        <v>204</v>
      </c>
      <c r="H5408" s="68" t="s">
        <v>384</v>
      </c>
      <c r="I5408" s="68" t="s">
        <v>657</v>
      </c>
      <c r="J5408" s="65">
        <v>1</v>
      </c>
      <c r="K5408" s="65">
        <v>0</v>
      </c>
      <c r="L5408" s="65">
        <v>708</v>
      </c>
      <c r="M5408" s="65" t="s">
        <v>385</v>
      </c>
    </row>
    <row r="5409" spans="1:13" ht="12.75" customHeight="1">
      <c r="A5409" s="65" t="str">
        <f>IF(ROW()=1,"KEY",IF(ISNA(VLOOKUP(B5409,車名対応マスタ!B:D,3,FALSE)),"",IF(VLOOKUP(B5409,車名対応マスタ!B:D,3,FALSE)="","",$D5409&amp;" "&amp;IF($G5409="9","J","O")&amp;" "&amp;$I5409&amp;" "&amp;IF($I5409&lt;=TEXT(★完成資料!$A$1,"yyyymm"),TEXT(★完成資料!$A$1,"yyyymm"),"999999")&amp; " " &amp; LEFT(F5409 &amp; "          ",10))))</f>
        <v xml:space="preserve">L O 202210 yyyy00 HV        </v>
      </c>
      <c r="B5409" s="68" t="s">
        <v>253</v>
      </c>
      <c r="C5409" s="68" t="s">
        <v>532</v>
      </c>
      <c r="D5409" s="68" t="s">
        <v>271</v>
      </c>
      <c r="E5409" s="68" t="s">
        <v>531</v>
      </c>
      <c r="F5409" s="68" t="s">
        <v>360</v>
      </c>
      <c r="G5409" s="68" t="s">
        <v>204</v>
      </c>
      <c r="H5409" s="68" t="s">
        <v>384</v>
      </c>
      <c r="I5409" s="68" t="s">
        <v>663</v>
      </c>
      <c r="J5409" s="65">
        <v>0</v>
      </c>
      <c r="K5409" s="65">
        <v>2</v>
      </c>
      <c r="L5409" s="65">
        <v>708</v>
      </c>
      <c r="M5409" s="65" t="s">
        <v>385</v>
      </c>
    </row>
    <row r="5410" spans="1:13" ht="12.75" customHeight="1">
      <c r="A5410" s="65" t="str">
        <f>IF(ROW()=1,"KEY",IF(ISNA(VLOOKUP(B5410,車名対応マスタ!B:D,3,FALSE)),"",IF(VLOOKUP(B5410,車名対応マスタ!B:D,3,FALSE)="","",$D5410&amp;" "&amp;IF($G5410="9","J","O")&amp;" "&amp;$I5410&amp;" "&amp;IF($I5410&lt;=TEXT(★完成資料!$A$1,"yyyymm"),TEXT(★完成資料!$A$1,"yyyymm"),"999999")&amp; " " &amp; LEFT(F5410 &amp; "          ",10))))</f>
        <v xml:space="preserve">L O 202201 yyyy00 HV        </v>
      </c>
      <c r="B5410" s="68" t="s">
        <v>253</v>
      </c>
      <c r="C5410" s="68" t="s">
        <v>532</v>
      </c>
      <c r="D5410" s="68" t="s">
        <v>271</v>
      </c>
      <c r="E5410" s="68" t="s">
        <v>531</v>
      </c>
      <c r="F5410" s="68" t="s">
        <v>360</v>
      </c>
      <c r="G5410" s="68" t="s">
        <v>204</v>
      </c>
      <c r="H5410" s="68" t="s">
        <v>384</v>
      </c>
      <c r="I5410" s="68" t="s">
        <v>639</v>
      </c>
      <c r="J5410" s="65">
        <v>250</v>
      </c>
      <c r="K5410" s="65">
        <v>298</v>
      </c>
      <c r="L5410" s="65">
        <v>707</v>
      </c>
      <c r="M5410" s="65" t="s">
        <v>386</v>
      </c>
    </row>
    <row r="5411" spans="1:13" ht="12.75" customHeight="1">
      <c r="A5411" s="65" t="str">
        <f>IF(ROW()=1,"KEY",IF(ISNA(VLOOKUP(B5411,車名対応マスタ!B:D,3,FALSE)),"",IF(VLOOKUP(B5411,車名対応マスタ!B:D,3,FALSE)="","",$D5411&amp;" "&amp;IF($G5411="9","J","O")&amp;" "&amp;$I5411&amp;" "&amp;IF($I5411&lt;=TEXT(★完成資料!$A$1,"yyyymm"),TEXT(★完成資料!$A$1,"yyyymm"),"999999")&amp; " " &amp; LEFT(F5411 &amp; "          ",10))))</f>
        <v xml:space="preserve">L O 202202 yyyy00 HV        </v>
      </c>
      <c r="B5411" s="68" t="s">
        <v>253</v>
      </c>
      <c r="C5411" s="68" t="s">
        <v>532</v>
      </c>
      <c r="D5411" s="68" t="s">
        <v>271</v>
      </c>
      <c r="E5411" s="68" t="s">
        <v>531</v>
      </c>
      <c r="F5411" s="68" t="s">
        <v>360</v>
      </c>
      <c r="G5411" s="68" t="s">
        <v>204</v>
      </c>
      <c r="H5411" s="68" t="s">
        <v>384</v>
      </c>
      <c r="I5411" s="68" t="s">
        <v>640</v>
      </c>
      <c r="J5411" s="65">
        <v>242</v>
      </c>
      <c r="K5411" s="65">
        <v>188</v>
      </c>
      <c r="L5411" s="65">
        <v>707</v>
      </c>
      <c r="M5411" s="65" t="s">
        <v>386</v>
      </c>
    </row>
    <row r="5412" spans="1:13" ht="12.75" customHeight="1">
      <c r="A5412" s="65" t="str">
        <f>IF(ROW()=1,"KEY",IF(ISNA(VLOOKUP(B5412,車名対応マスタ!B:D,3,FALSE)),"",IF(VLOOKUP(B5412,車名対応マスタ!B:D,3,FALSE)="","",$D5412&amp;" "&amp;IF($G5412="9","J","O")&amp;" "&amp;$I5412&amp;" "&amp;IF($I5412&lt;=TEXT(★完成資料!$A$1,"yyyymm"),TEXT(★完成資料!$A$1,"yyyymm"),"999999")&amp; " " &amp; LEFT(F5412 &amp; "          ",10))))</f>
        <v xml:space="preserve">L O 202203 yyyy00 HV        </v>
      </c>
      <c r="B5412" s="68" t="s">
        <v>253</v>
      </c>
      <c r="C5412" s="68" t="s">
        <v>532</v>
      </c>
      <c r="D5412" s="68" t="s">
        <v>271</v>
      </c>
      <c r="E5412" s="68" t="s">
        <v>531</v>
      </c>
      <c r="F5412" s="68" t="s">
        <v>360</v>
      </c>
      <c r="G5412" s="68" t="s">
        <v>204</v>
      </c>
      <c r="H5412" s="68" t="s">
        <v>384</v>
      </c>
      <c r="I5412" s="68" t="s">
        <v>641</v>
      </c>
      <c r="J5412" s="65">
        <v>245</v>
      </c>
      <c r="K5412" s="65">
        <v>242</v>
      </c>
      <c r="L5412" s="65">
        <v>707</v>
      </c>
      <c r="M5412" s="65" t="s">
        <v>386</v>
      </c>
    </row>
    <row r="5413" spans="1:13" ht="12.75" customHeight="1">
      <c r="A5413" s="65" t="str">
        <f>IF(ROW()=1,"KEY",IF(ISNA(VLOOKUP(B5413,車名対応マスタ!B:D,3,FALSE)),"",IF(VLOOKUP(B5413,車名対応マスタ!B:D,3,FALSE)="","",$D5413&amp;" "&amp;IF($G5413="9","J","O")&amp;" "&amp;$I5413&amp;" "&amp;IF($I5413&lt;=TEXT(★完成資料!$A$1,"yyyymm"),TEXT(★完成資料!$A$1,"yyyymm"),"999999")&amp; " " &amp; LEFT(F5413 &amp; "          ",10))))</f>
        <v xml:space="preserve">L O 202204 yyyy00 HV        </v>
      </c>
      <c r="B5413" s="68" t="s">
        <v>253</v>
      </c>
      <c r="C5413" s="68" t="s">
        <v>532</v>
      </c>
      <c r="D5413" s="68" t="s">
        <v>271</v>
      </c>
      <c r="E5413" s="68" t="s">
        <v>531</v>
      </c>
      <c r="F5413" s="68" t="s">
        <v>360</v>
      </c>
      <c r="G5413" s="68" t="s">
        <v>204</v>
      </c>
      <c r="H5413" s="68" t="s">
        <v>384</v>
      </c>
      <c r="I5413" s="68" t="s">
        <v>642</v>
      </c>
      <c r="J5413" s="65">
        <v>87</v>
      </c>
      <c r="K5413" s="65">
        <v>248</v>
      </c>
      <c r="L5413" s="65">
        <v>707</v>
      </c>
      <c r="M5413" s="65" t="s">
        <v>386</v>
      </c>
    </row>
    <row r="5414" spans="1:13" ht="12.75" customHeight="1">
      <c r="A5414" s="65" t="str">
        <f>IF(ROW()=1,"KEY",IF(ISNA(VLOOKUP(B5414,車名対応マスタ!B:D,3,FALSE)),"",IF(VLOOKUP(B5414,車名対応マスタ!B:D,3,FALSE)="","",$D5414&amp;" "&amp;IF($G5414="9","J","O")&amp;" "&amp;$I5414&amp;" "&amp;IF($I5414&lt;=TEXT(★完成資料!$A$1,"yyyymm"),TEXT(★完成資料!$A$1,"yyyymm"),"999999")&amp; " " &amp; LEFT(F5414 &amp; "          ",10))))</f>
        <v xml:space="preserve">L O 202205 yyyy00 HV        </v>
      </c>
      <c r="B5414" s="68" t="s">
        <v>253</v>
      </c>
      <c r="C5414" s="68" t="s">
        <v>532</v>
      </c>
      <c r="D5414" s="68" t="s">
        <v>271</v>
      </c>
      <c r="E5414" s="68" t="s">
        <v>531</v>
      </c>
      <c r="F5414" s="68" t="s">
        <v>360</v>
      </c>
      <c r="G5414" s="68" t="s">
        <v>204</v>
      </c>
      <c r="H5414" s="68" t="s">
        <v>384</v>
      </c>
      <c r="I5414" s="68" t="s">
        <v>647</v>
      </c>
      <c r="J5414" s="65">
        <v>176</v>
      </c>
      <c r="K5414" s="65">
        <v>170</v>
      </c>
      <c r="L5414" s="65">
        <v>707</v>
      </c>
      <c r="M5414" s="65" t="s">
        <v>386</v>
      </c>
    </row>
    <row r="5415" spans="1:13" ht="12.75" customHeight="1">
      <c r="A5415" s="65" t="str">
        <f>IF(ROW()=1,"KEY",IF(ISNA(VLOOKUP(B5415,車名対応マスタ!B:D,3,FALSE)),"",IF(VLOOKUP(B5415,車名対応マスタ!B:D,3,FALSE)="","",$D5415&amp;" "&amp;IF($G5415="9","J","O")&amp;" "&amp;$I5415&amp;" "&amp;IF($I5415&lt;=TEXT(★完成資料!$A$1,"yyyymm"),TEXT(★完成資料!$A$1,"yyyymm"),"999999")&amp; " " &amp; LEFT(F5415 &amp; "          ",10))))</f>
        <v xml:space="preserve">L O 202206 yyyy00 HV        </v>
      </c>
      <c r="B5415" s="68" t="s">
        <v>253</v>
      </c>
      <c r="C5415" s="68" t="s">
        <v>532</v>
      </c>
      <c r="D5415" s="68" t="s">
        <v>271</v>
      </c>
      <c r="E5415" s="68" t="s">
        <v>531</v>
      </c>
      <c r="F5415" s="68" t="s">
        <v>360</v>
      </c>
      <c r="G5415" s="68" t="s">
        <v>204</v>
      </c>
      <c r="H5415" s="68" t="s">
        <v>384</v>
      </c>
      <c r="I5415" s="68" t="s">
        <v>652</v>
      </c>
      <c r="J5415" s="65">
        <v>235</v>
      </c>
      <c r="K5415" s="65">
        <v>216</v>
      </c>
      <c r="L5415" s="65">
        <v>707</v>
      </c>
      <c r="M5415" s="65" t="s">
        <v>386</v>
      </c>
    </row>
    <row r="5416" spans="1:13" ht="12.75" customHeight="1">
      <c r="A5416" s="65" t="str">
        <f>IF(ROW()=1,"KEY",IF(ISNA(VLOOKUP(B5416,車名対応マスタ!B:D,3,FALSE)),"",IF(VLOOKUP(B5416,車名対応マスタ!B:D,3,FALSE)="","",$D5416&amp;" "&amp;IF($G5416="9","J","O")&amp;" "&amp;$I5416&amp;" "&amp;IF($I5416&lt;=TEXT(★完成資料!$A$1,"yyyymm"),TEXT(★完成資料!$A$1,"yyyymm"),"999999")&amp; " " &amp; LEFT(F5416 &amp; "          ",10))))</f>
        <v xml:space="preserve">L O 202207 yyyy00 HV        </v>
      </c>
      <c r="B5416" s="68" t="s">
        <v>253</v>
      </c>
      <c r="C5416" s="68" t="s">
        <v>532</v>
      </c>
      <c r="D5416" s="68" t="s">
        <v>271</v>
      </c>
      <c r="E5416" s="68" t="s">
        <v>531</v>
      </c>
      <c r="F5416" s="68" t="s">
        <v>360</v>
      </c>
      <c r="G5416" s="68" t="s">
        <v>204</v>
      </c>
      <c r="H5416" s="68" t="s">
        <v>384</v>
      </c>
      <c r="I5416" s="68" t="s">
        <v>655</v>
      </c>
      <c r="J5416" s="65">
        <v>243</v>
      </c>
      <c r="K5416" s="65">
        <v>194</v>
      </c>
      <c r="L5416" s="65">
        <v>707</v>
      </c>
      <c r="M5416" s="65" t="s">
        <v>386</v>
      </c>
    </row>
    <row r="5417" spans="1:13" ht="12.75" customHeight="1">
      <c r="A5417" s="65" t="str">
        <f>IF(ROW()=1,"KEY",IF(ISNA(VLOOKUP(B5417,車名対応マスタ!B:D,3,FALSE)),"",IF(VLOOKUP(B5417,車名対応マスタ!B:D,3,FALSE)="","",$D5417&amp;" "&amp;IF($G5417="9","J","O")&amp;" "&amp;$I5417&amp;" "&amp;IF($I5417&lt;=TEXT(★完成資料!$A$1,"yyyymm"),TEXT(★完成資料!$A$1,"yyyymm"),"999999")&amp; " " &amp; LEFT(F5417 &amp; "          ",10))))</f>
        <v xml:space="preserve">L O 202208 yyyy00 HV        </v>
      </c>
      <c r="B5417" s="68" t="s">
        <v>253</v>
      </c>
      <c r="C5417" s="68" t="s">
        <v>532</v>
      </c>
      <c r="D5417" s="68" t="s">
        <v>271</v>
      </c>
      <c r="E5417" s="68" t="s">
        <v>531</v>
      </c>
      <c r="F5417" s="68" t="s">
        <v>360</v>
      </c>
      <c r="G5417" s="68" t="s">
        <v>204</v>
      </c>
      <c r="H5417" s="68" t="s">
        <v>384</v>
      </c>
      <c r="I5417" s="68" t="s">
        <v>656</v>
      </c>
      <c r="J5417" s="65">
        <v>269</v>
      </c>
      <c r="K5417" s="65">
        <v>253</v>
      </c>
      <c r="L5417" s="65">
        <v>707</v>
      </c>
      <c r="M5417" s="65" t="s">
        <v>386</v>
      </c>
    </row>
    <row r="5418" spans="1:13" ht="12.75" customHeight="1">
      <c r="A5418" s="65" t="str">
        <f>IF(ROW()=1,"KEY",IF(ISNA(VLOOKUP(B5418,車名対応マスタ!B:D,3,FALSE)),"",IF(VLOOKUP(B5418,車名対応マスタ!B:D,3,FALSE)="","",$D5418&amp;" "&amp;IF($G5418="9","J","O")&amp;" "&amp;$I5418&amp;" "&amp;IF($I5418&lt;=TEXT(★完成資料!$A$1,"yyyymm"),TEXT(★完成資料!$A$1,"yyyymm"),"999999")&amp; " " &amp; LEFT(F5418 &amp; "          ",10))))</f>
        <v xml:space="preserve">L O 202209 yyyy00 HV        </v>
      </c>
      <c r="B5418" s="68" t="s">
        <v>253</v>
      </c>
      <c r="C5418" s="68" t="s">
        <v>532</v>
      </c>
      <c r="D5418" s="68" t="s">
        <v>271</v>
      </c>
      <c r="E5418" s="68" t="s">
        <v>531</v>
      </c>
      <c r="F5418" s="68" t="s">
        <v>360</v>
      </c>
      <c r="G5418" s="68" t="s">
        <v>204</v>
      </c>
      <c r="H5418" s="68" t="s">
        <v>384</v>
      </c>
      <c r="I5418" s="68" t="s">
        <v>657</v>
      </c>
      <c r="J5418" s="65">
        <v>223</v>
      </c>
      <c r="K5418" s="65">
        <v>145</v>
      </c>
      <c r="L5418" s="65">
        <v>707</v>
      </c>
      <c r="M5418" s="65" t="s">
        <v>386</v>
      </c>
    </row>
    <row r="5419" spans="1:13" ht="12.75" customHeight="1">
      <c r="A5419" s="65" t="str">
        <f>IF(ROW()=1,"KEY",IF(ISNA(VLOOKUP(B5419,車名対応マスタ!B:D,3,FALSE)),"",IF(VLOOKUP(B5419,車名対応マスタ!B:D,3,FALSE)="","",$D5419&amp;" "&amp;IF($G5419="9","J","O")&amp;" "&amp;$I5419&amp;" "&amp;IF($I5419&lt;=TEXT(★完成資料!$A$1,"yyyymm"),TEXT(★完成資料!$A$1,"yyyymm"),"999999")&amp; " " &amp; LEFT(F5419 &amp; "          ",10))))</f>
        <v xml:space="preserve">L O 202210 yyyy00 HV        </v>
      </c>
      <c r="B5419" s="68" t="s">
        <v>253</v>
      </c>
      <c r="C5419" s="68" t="s">
        <v>532</v>
      </c>
      <c r="D5419" s="68" t="s">
        <v>271</v>
      </c>
      <c r="E5419" s="68" t="s">
        <v>531</v>
      </c>
      <c r="F5419" s="68" t="s">
        <v>360</v>
      </c>
      <c r="G5419" s="68" t="s">
        <v>204</v>
      </c>
      <c r="H5419" s="68" t="s">
        <v>384</v>
      </c>
      <c r="I5419" s="68" t="s">
        <v>663</v>
      </c>
      <c r="J5419" s="65">
        <v>113</v>
      </c>
      <c r="K5419" s="65">
        <v>267</v>
      </c>
      <c r="L5419" s="65">
        <v>707</v>
      </c>
      <c r="M5419" s="65" t="s">
        <v>386</v>
      </c>
    </row>
    <row r="5420" spans="1:13" ht="12.75" customHeight="1">
      <c r="A5420" s="65" t="str">
        <f>IF(ROW()=1,"KEY",IF(ISNA(VLOOKUP(B5420,車名対応マスタ!B:D,3,FALSE)),"",IF(VLOOKUP(B5420,車名対応マスタ!B:D,3,FALSE)="","",$D5420&amp;" "&amp;IF($G5420="9","J","O")&amp;" "&amp;$I5420&amp;" "&amp;IF($I5420&lt;=TEXT(★完成資料!$A$1,"yyyymm"),TEXT(★完成資料!$A$1,"yyyymm"),"999999")&amp; " " &amp; LEFT(F5420 &amp; "          ",10))))</f>
        <v xml:space="preserve">L O 202201 yyyy00 HV        </v>
      </c>
      <c r="B5420" s="68" t="s">
        <v>253</v>
      </c>
      <c r="C5420" s="68" t="s">
        <v>532</v>
      </c>
      <c r="D5420" s="68" t="s">
        <v>271</v>
      </c>
      <c r="E5420" s="68" t="s">
        <v>531</v>
      </c>
      <c r="F5420" s="68" t="s">
        <v>360</v>
      </c>
      <c r="G5420" s="68" t="s">
        <v>78</v>
      </c>
      <c r="H5420" s="68" t="s">
        <v>384</v>
      </c>
      <c r="I5420" s="68" t="s">
        <v>639</v>
      </c>
      <c r="J5420" s="65">
        <v>4</v>
      </c>
      <c r="K5420" s="65">
        <v>7</v>
      </c>
      <c r="L5420" s="65">
        <v>721</v>
      </c>
      <c r="M5420" s="65" t="s">
        <v>502</v>
      </c>
    </row>
    <row r="5421" spans="1:13" ht="12.75" customHeight="1">
      <c r="A5421" s="65" t="str">
        <f>IF(ROW()=1,"KEY",IF(ISNA(VLOOKUP(B5421,車名対応マスタ!B:D,3,FALSE)),"",IF(VLOOKUP(B5421,車名対応マスタ!B:D,3,FALSE)="","",$D5421&amp;" "&amp;IF($G5421="9","J","O")&amp;" "&amp;$I5421&amp;" "&amp;IF($I5421&lt;=TEXT(★完成資料!$A$1,"yyyymm"),TEXT(★完成資料!$A$1,"yyyymm"),"999999")&amp; " " &amp; LEFT(F5421 &amp; "          ",10))))</f>
        <v xml:space="preserve">L O 202202 yyyy00 HV        </v>
      </c>
      <c r="B5421" s="68" t="s">
        <v>253</v>
      </c>
      <c r="C5421" s="68" t="s">
        <v>532</v>
      </c>
      <c r="D5421" s="68" t="s">
        <v>271</v>
      </c>
      <c r="E5421" s="68" t="s">
        <v>531</v>
      </c>
      <c r="F5421" s="68" t="s">
        <v>360</v>
      </c>
      <c r="G5421" s="68" t="s">
        <v>78</v>
      </c>
      <c r="H5421" s="68" t="s">
        <v>384</v>
      </c>
      <c r="I5421" s="68" t="s">
        <v>640</v>
      </c>
      <c r="J5421" s="65">
        <v>5</v>
      </c>
      <c r="K5421" s="65">
        <v>2</v>
      </c>
      <c r="L5421" s="65">
        <v>721</v>
      </c>
      <c r="M5421" s="65" t="s">
        <v>502</v>
      </c>
    </row>
    <row r="5422" spans="1:13" ht="12.75" customHeight="1">
      <c r="A5422" s="65" t="str">
        <f>IF(ROW()=1,"KEY",IF(ISNA(VLOOKUP(B5422,車名対応マスタ!B:D,3,FALSE)),"",IF(VLOOKUP(B5422,車名対応マスタ!B:D,3,FALSE)="","",$D5422&amp;" "&amp;IF($G5422="9","J","O")&amp;" "&amp;$I5422&amp;" "&amp;IF($I5422&lt;=TEXT(★完成資料!$A$1,"yyyymm"),TEXT(★完成資料!$A$1,"yyyymm"),"999999")&amp; " " &amp; LEFT(F5422 &amp; "          ",10))))</f>
        <v xml:space="preserve">L O 202203 yyyy00 HV        </v>
      </c>
      <c r="B5422" s="68" t="s">
        <v>253</v>
      </c>
      <c r="C5422" s="68" t="s">
        <v>532</v>
      </c>
      <c r="D5422" s="68" t="s">
        <v>271</v>
      </c>
      <c r="E5422" s="68" t="s">
        <v>531</v>
      </c>
      <c r="F5422" s="68" t="s">
        <v>360</v>
      </c>
      <c r="G5422" s="68" t="s">
        <v>78</v>
      </c>
      <c r="H5422" s="68" t="s">
        <v>384</v>
      </c>
      <c r="I5422" s="68" t="s">
        <v>641</v>
      </c>
      <c r="J5422" s="65">
        <v>2</v>
      </c>
      <c r="K5422" s="65">
        <v>3</v>
      </c>
      <c r="L5422" s="65">
        <v>721</v>
      </c>
      <c r="M5422" s="65" t="s">
        <v>502</v>
      </c>
    </row>
    <row r="5423" spans="1:13" ht="12.75" customHeight="1">
      <c r="A5423" s="65" t="str">
        <f>IF(ROW()=1,"KEY",IF(ISNA(VLOOKUP(B5423,車名対応マスタ!B:D,3,FALSE)),"",IF(VLOOKUP(B5423,車名対応マスタ!B:D,3,FALSE)="","",$D5423&amp;" "&amp;IF($G5423="9","J","O")&amp;" "&amp;$I5423&amp;" "&amp;IF($I5423&lt;=TEXT(★完成資料!$A$1,"yyyymm"),TEXT(★完成資料!$A$1,"yyyymm"),"999999")&amp; " " &amp; LEFT(F5423 &amp; "          ",10))))</f>
        <v xml:space="preserve">L O 202204 yyyy00 HV        </v>
      </c>
      <c r="B5423" s="68" t="s">
        <v>253</v>
      </c>
      <c r="C5423" s="68" t="s">
        <v>532</v>
      </c>
      <c r="D5423" s="68" t="s">
        <v>271</v>
      </c>
      <c r="E5423" s="68" t="s">
        <v>531</v>
      </c>
      <c r="F5423" s="68" t="s">
        <v>360</v>
      </c>
      <c r="G5423" s="68" t="s">
        <v>78</v>
      </c>
      <c r="H5423" s="68" t="s">
        <v>384</v>
      </c>
      <c r="I5423" s="68" t="s">
        <v>642</v>
      </c>
      <c r="J5423" s="65">
        <v>2</v>
      </c>
      <c r="K5423" s="65">
        <v>2</v>
      </c>
      <c r="L5423" s="65">
        <v>721</v>
      </c>
      <c r="M5423" s="65" t="s">
        <v>502</v>
      </c>
    </row>
    <row r="5424" spans="1:13" ht="12.75" customHeight="1">
      <c r="A5424" s="65" t="str">
        <f>IF(ROW()=1,"KEY",IF(ISNA(VLOOKUP(B5424,車名対応マスタ!B:D,3,FALSE)),"",IF(VLOOKUP(B5424,車名対応マスタ!B:D,3,FALSE)="","",$D5424&amp;" "&amp;IF($G5424="9","J","O")&amp;" "&amp;$I5424&amp;" "&amp;IF($I5424&lt;=TEXT(★完成資料!$A$1,"yyyymm"),TEXT(★完成資料!$A$1,"yyyymm"),"999999")&amp; " " &amp; LEFT(F5424 &amp; "          ",10))))</f>
        <v xml:space="preserve">L O 202205 yyyy00 HV        </v>
      </c>
      <c r="B5424" s="68" t="s">
        <v>253</v>
      </c>
      <c r="C5424" s="68" t="s">
        <v>532</v>
      </c>
      <c r="D5424" s="68" t="s">
        <v>271</v>
      </c>
      <c r="E5424" s="68" t="s">
        <v>531</v>
      </c>
      <c r="F5424" s="68" t="s">
        <v>360</v>
      </c>
      <c r="G5424" s="68" t="s">
        <v>78</v>
      </c>
      <c r="H5424" s="68" t="s">
        <v>384</v>
      </c>
      <c r="I5424" s="68" t="s">
        <v>647</v>
      </c>
      <c r="J5424" s="65">
        <v>0</v>
      </c>
      <c r="K5424" s="65">
        <v>3</v>
      </c>
      <c r="L5424" s="65">
        <v>721</v>
      </c>
      <c r="M5424" s="65" t="s">
        <v>502</v>
      </c>
    </row>
    <row r="5425" spans="1:13" ht="12.75" customHeight="1">
      <c r="A5425" s="65" t="str">
        <f>IF(ROW()=1,"KEY",IF(ISNA(VLOOKUP(B5425,車名対応マスタ!B:D,3,FALSE)),"",IF(VLOOKUP(B5425,車名対応マスタ!B:D,3,FALSE)="","",$D5425&amp;" "&amp;IF($G5425="9","J","O")&amp;" "&amp;$I5425&amp;" "&amp;IF($I5425&lt;=TEXT(★完成資料!$A$1,"yyyymm"),TEXT(★完成資料!$A$1,"yyyymm"),"999999")&amp; " " &amp; LEFT(F5425 &amp; "          ",10))))</f>
        <v xml:space="preserve">L O 202206 yyyy00 HV        </v>
      </c>
      <c r="B5425" s="68" t="s">
        <v>253</v>
      </c>
      <c r="C5425" s="68" t="s">
        <v>532</v>
      </c>
      <c r="D5425" s="68" t="s">
        <v>271</v>
      </c>
      <c r="E5425" s="68" t="s">
        <v>531</v>
      </c>
      <c r="F5425" s="68" t="s">
        <v>360</v>
      </c>
      <c r="G5425" s="68" t="s">
        <v>78</v>
      </c>
      <c r="H5425" s="68" t="s">
        <v>384</v>
      </c>
      <c r="I5425" s="68" t="s">
        <v>652</v>
      </c>
      <c r="J5425" s="65">
        <v>0</v>
      </c>
      <c r="K5425" s="65">
        <v>4</v>
      </c>
      <c r="L5425" s="65">
        <v>721</v>
      </c>
      <c r="M5425" s="65" t="s">
        <v>502</v>
      </c>
    </row>
    <row r="5426" spans="1:13" ht="12.75" customHeight="1">
      <c r="A5426" s="65" t="str">
        <f>IF(ROW()=1,"KEY",IF(ISNA(VLOOKUP(B5426,車名対応マスタ!B:D,3,FALSE)),"",IF(VLOOKUP(B5426,車名対応マスタ!B:D,3,FALSE)="","",$D5426&amp;" "&amp;IF($G5426="9","J","O")&amp;" "&amp;$I5426&amp;" "&amp;IF($I5426&lt;=TEXT(★完成資料!$A$1,"yyyymm"),TEXT(★完成資料!$A$1,"yyyymm"),"999999")&amp; " " &amp; LEFT(F5426 &amp; "          ",10))))</f>
        <v xml:space="preserve">L O 202207 yyyy00 HV        </v>
      </c>
      <c r="B5426" s="68" t="s">
        <v>253</v>
      </c>
      <c r="C5426" s="68" t="s">
        <v>532</v>
      </c>
      <c r="D5426" s="68" t="s">
        <v>271</v>
      </c>
      <c r="E5426" s="68" t="s">
        <v>531</v>
      </c>
      <c r="F5426" s="68" t="s">
        <v>360</v>
      </c>
      <c r="G5426" s="68" t="s">
        <v>78</v>
      </c>
      <c r="H5426" s="68" t="s">
        <v>384</v>
      </c>
      <c r="I5426" s="68" t="s">
        <v>655</v>
      </c>
      <c r="J5426" s="65">
        <v>5</v>
      </c>
      <c r="K5426" s="65">
        <v>0</v>
      </c>
      <c r="L5426" s="65">
        <v>721</v>
      </c>
      <c r="M5426" s="65" t="s">
        <v>502</v>
      </c>
    </row>
    <row r="5427" spans="1:13" ht="12.75" customHeight="1">
      <c r="A5427" s="65" t="str">
        <f>IF(ROW()=1,"KEY",IF(ISNA(VLOOKUP(B5427,車名対応マスタ!B:D,3,FALSE)),"",IF(VLOOKUP(B5427,車名対応マスタ!B:D,3,FALSE)="","",$D5427&amp;" "&amp;IF($G5427="9","J","O")&amp;" "&amp;$I5427&amp;" "&amp;IF($I5427&lt;=TEXT(★完成資料!$A$1,"yyyymm"),TEXT(★完成資料!$A$1,"yyyymm"),"999999")&amp; " " &amp; LEFT(F5427 &amp; "          ",10))))</f>
        <v xml:space="preserve">L O 202208 yyyy00 HV        </v>
      </c>
      <c r="B5427" s="68" t="s">
        <v>253</v>
      </c>
      <c r="C5427" s="68" t="s">
        <v>532</v>
      </c>
      <c r="D5427" s="68" t="s">
        <v>271</v>
      </c>
      <c r="E5427" s="68" t="s">
        <v>531</v>
      </c>
      <c r="F5427" s="68" t="s">
        <v>360</v>
      </c>
      <c r="G5427" s="68" t="s">
        <v>78</v>
      </c>
      <c r="H5427" s="68" t="s">
        <v>384</v>
      </c>
      <c r="I5427" s="68" t="s">
        <v>656</v>
      </c>
      <c r="J5427" s="65">
        <v>2</v>
      </c>
      <c r="K5427" s="65">
        <v>5</v>
      </c>
      <c r="L5427" s="65">
        <v>721</v>
      </c>
      <c r="M5427" s="65" t="s">
        <v>502</v>
      </c>
    </row>
    <row r="5428" spans="1:13" ht="12.75" customHeight="1">
      <c r="A5428" s="65" t="str">
        <f>IF(ROW()=1,"KEY",IF(ISNA(VLOOKUP(B5428,車名対応マスタ!B:D,3,FALSE)),"",IF(VLOOKUP(B5428,車名対応マスタ!B:D,3,FALSE)="","",$D5428&amp;" "&amp;IF($G5428="9","J","O")&amp;" "&amp;$I5428&amp;" "&amp;IF($I5428&lt;=TEXT(★完成資料!$A$1,"yyyymm"),TEXT(★完成資料!$A$1,"yyyymm"),"999999")&amp; " " &amp; LEFT(F5428 &amp; "          ",10))))</f>
        <v xml:space="preserve">L O 202209 yyyy00 HV        </v>
      </c>
      <c r="B5428" s="68" t="s">
        <v>253</v>
      </c>
      <c r="C5428" s="68" t="s">
        <v>532</v>
      </c>
      <c r="D5428" s="68" t="s">
        <v>271</v>
      </c>
      <c r="E5428" s="68" t="s">
        <v>531</v>
      </c>
      <c r="F5428" s="68" t="s">
        <v>360</v>
      </c>
      <c r="G5428" s="68" t="s">
        <v>78</v>
      </c>
      <c r="H5428" s="68" t="s">
        <v>384</v>
      </c>
      <c r="I5428" s="68" t="s">
        <v>657</v>
      </c>
      <c r="J5428" s="65">
        <v>0</v>
      </c>
      <c r="K5428" s="65">
        <v>1</v>
      </c>
      <c r="L5428" s="65">
        <v>721</v>
      </c>
      <c r="M5428" s="65" t="s">
        <v>502</v>
      </c>
    </row>
    <row r="5429" spans="1:13" ht="12.75" customHeight="1">
      <c r="A5429" s="65" t="str">
        <f>IF(ROW()=1,"KEY",IF(ISNA(VLOOKUP(B5429,車名対応マスタ!B:D,3,FALSE)),"",IF(VLOOKUP(B5429,車名対応マスタ!B:D,3,FALSE)="","",$D5429&amp;" "&amp;IF($G5429="9","J","O")&amp;" "&amp;$I5429&amp;" "&amp;IF($I5429&lt;=TEXT(★完成資料!$A$1,"yyyymm"),TEXT(★完成資料!$A$1,"yyyymm"),"999999")&amp; " " &amp; LEFT(F5429 &amp; "          ",10))))</f>
        <v xml:space="preserve">L O 202210 yyyy00 HV        </v>
      </c>
      <c r="B5429" s="68" t="s">
        <v>253</v>
      </c>
      <c r="C5429" s="68" t="s">
        <v>532</v>
      </c>
      <c r="D5429" s="68" t="s">
        <v>271</v>
      </c>
      <c r="E5429" s="68" t="s">
        <v>531</v>
      </c>
      <c r="F5429" s="68" t="s">
        <v>360</v>
      </c>
      <c r="G5429" s="68" t="s">
        <v>78</v>
      </c>
      <c r="H5429" s="68" t="s">
        <v>384</v>
      </c>
      <c r="I5429" s="68" t="s">
        <v>663</v>
      </c>
      <c r="J5429" s="65">
        <v>0</v>
      </c>
      <c r="K5429" s="65">
        <v>1</v>
      </c>
      <c r="L5429" s="65">
        <v>721</v>
      </c>
      <c r="M5429" s="65" t="s">
        <v>502</v>
      </c>
    </row>
    <row r="5430" spans="1:13" ht="12.75" customHeight="1">
      <c r="A5430" s="65" t="str">
        <f>IF(ROW()=1,"KEY",IF(ISNA(VLOOKUP(B5430,車名対応マスタ!B:D,3,FALSE)),"",IF(VLOOKUP(B5430,車名対応マスタ!B:D,3,FALSE)="","",$D5430&amp;" "&amp;IF($G5430="9","J","O")&amp;" "&amp;$I5430&amp;" "&amp;IF($I5430&lt;=TEXT(★完成資料!$A$1,"yyyymm"),TEXT(★完成資料!$A$1,"yyyymm"),"999999")&amp; " " &amp; LEFT(F5430 &amp; "          ",10))))</f>
        <v xml:space="preserve">L O 202201 yyyy00 HV        </v>
      </c>
      <c r="B5430" s="68" t="s">
        <v>253</v>
      </c>
      <c r="C5430" s="68" t="s">
        <v>532</v>
      </c>
      <c r="D5430" s="68" t="s">
        <v>271</v>
      </c>
      <c r="E5430" s="68" t="s">
        <v>531</v>
      </c>
      <c r="F5430" s="68" t="s">
        <v>360</v>
      </c>
      <c r="G5430" s="68" t="s">
        <v>78</v>
      </c>
      <c r="H5430" s="68" t="s">
        <v>384</v>
      </c>
      <c r="I5430" s="68" t="s">
        <v>639</v>
      </c>
      <c r="J5430" s="65">
        <v>4</v>
      </c>
      <c r="K5430" s="65">
        <v>3</v>
      </c>
      <c r="L5430" s="65">
        <v>719</v>
      </c>
      <c r="M5430" s="65" t="s">
        <v>389</v>
      </c>
    </row>
    <row r="5431" spans="1:13" ht="12.75" customHeight="1">
      <c r="A5431" s="65" t="str">
        <f>IF(ROW()=1,"KEY",IF(ISNA(VLOOKUP(B5431,車名対応マスタ!B:D,3,FALSE)),"",IF(VLOOKUP(B5431,車名対応マスタ!B:D,3,FALSE)="","",$D5431&amp;" "&amp;IF($G5431="9","J","O")&amp;" "&amp;$I5431&amp;" "&amp;IF($I5431&lt;=TEXT(★完成資料!$A$1,"yyyymm"),TEXT(★完成資料!$A$1,"yyyymm"),"999999")&amp; " " &amp; LEFT(F5431 &amp; "          ",10))))</f>
        <v xml:space="preserve">L O 202202 yyyy00 HV        </v>
      </c>
      <c r="B5431" s="68" t="s">
        <v>253</v>
      </c>
      <c r="C5431" s="68" t="s">
        <v>532</v>
      </c>
      <c r="D5431" s="68" t="s">
        <v>271</v>
      </c>
      <c r="E5431" s="68" t="s">
        <v>531</v>
      </c>
      <c r="F5431" s="68" t="s">
        <v>360</v>
      </c>
      <c r="G5431" s="68" t="s">
        <v>78</v>
      </c>
      <c r="H5431" s="68" t="s">
        <v>384</v>
      </c>
      <c r="I5431" s="68" t="s">
        <v>640</v>
      </c>
      <c r="J5431" s="65">
        <v>6</v>
      </c>
      <c r="K5431" s="65">
        <v>8</v>
      </c>
      <c r="L5431" s="65">
        <v>719</v>
      </c>
      <c r="M5431" s="65" t="s">
        <v>389</v>
      </c>
    </row>
    <row r="5432" spans="1:13" ht="12.75" customHeight="1">
      <c r="A5432" s="65" t="str">
        <f>IF(ROW()=1,"KEY",IF(ISNA(VLOOKUP(B5432,車名対応マスタ!B:D,3,FALSE)),"",IF(VLOOKUP(B5432,車名対応マスタ!B:D,3,FALSE)="","",$D5432&amp;" "&amp;IF($G5432="9","J","O")&amp;" "&amp;$I5432&amp;" "&amp;IF($I5432&lt;=TEXT(★完成資料!$A$1,"yyyymm"),TEXT(★完成資料!$A$1,"yyyymm"),"999999")&amp; " " &amp; LEFT(F5432 &amp; "          ",10))))</f>
        <v xml:space="preserve">L O 202203 yyyy00 HV        </v>
      </c>
      <c r="B5432" s="68" t="s">
        <v>253</v>
      </c>
      <c r="C5432" s="68" t="s">
        <v>532</v>
      </c>
      <c r="D5432" s="68" t="s">
        <v>271</v>
      </c>
      <c r="E5432" s="68" t="s">
        <v>531</v>
      </c>
      <c r="F5432" s="68" t="s">
        <v>360</v>
      </c>
      <c r="G5432" s="68" t="s">
        <v>78</v>
      </c>
      <c r="H5432" s="68" t="s">
        <v>384</v>
      </c>
      <c r="I5432" s="68" t="s">
        <v>641</v>
      </c>
      <c r="J5432" s="65">
        <v>9</v>
      </c>
      <c r="K5432" s="65">
        <v>14</v>
      </c>
      <c r="L5432" s="65">
        <v>719</v>
      </c>
      <c r="M5432" s="65" t="s">
        <v>389</v>
      </c>
    </row>
    <row r="5433" spans="1:13" ht="12.75" customHeight="1">
      <c r="A5433" s="65" t="str">
        <f>IF(ROW()=1,"KEY",IF(ISNA(VLOOKUP(B5433,車名対応マスタ!B:D,3,FALSE)),"",IF(VLOOKUP(B5433,車名対応マスタ!B:D,3,FALSE)="","",$D5433&amp;" "&amp;IF($G5433="9","J","O")&amp;" "&amp;$I5433&amp;" "&amp;IF($I5433&lt;=TEXT(★完成資料!$A$1,"yyyymm"),TEXT(★完成資料!$A$1,"yyyymm"),"999999")&amp; " " &amp; LEFT(F5433 &amp; "          ",10))))</f>
        <v xml:space="preserve">L O 202204 yyyy00 HV        </v>
      </c>
      <c r="B5433" s="68" t="s">
        <v>253</v>
      </c>
      <c r="C5433" s="68" t="s">
        <v>532</v>
      </c>
      <c r="D5433" s="68" t="s">
        <v>271</v>
      </c>
      <c r="E5433" s="68" t="s">
        <v>531</v>
      </c>
      <c r="F5433" s="68" t="s">
        <v>360</v>
      </c>
      <c r="G5433" s="68" t="s">
        <v>78</v>
      </c>
      <c r="H5433" s="68" t="s">
        <v>384</v>
      </c>
      <c r="I5433" s="68" t="s">
        <v>642</v>
      </c>
      <c r="J5433" s="65">
        <v>4</v>
      </c>
      <c r="K5433" s="65">
        <v>18</v>
      </c>
      <c r="L5433" s="65">
        <v>719</v>
      </c>
      <c r="M5433" s="65" t="s">
        <v>389</v>
      </c>
    </row>
    <row r="5434" spans="1:13" ht="12.75" customHeight="1">
      <c r="A5434" s="65" t="str">
        <f>IF(ROW()=1,"KEY",IF(ISNA(VLOOKUP(B5434,車名対応マスタ!B:D,3,FALSE)),"",IF(VLOOKUP(B5434,車名対応マスタ!B:D,3,FALSE)="","",$D5434&amp;" "&amp;IF($G5434="9","J","O")&amp;" "&amp;$I5434&amp;" "&amp;IF($I5434&lt;=TEXT(★完成資料!$A$1,"yyyymm"),TEXT(★完成資料!$A$1,"yyyymm"),"999999")&amp; " " &amp; LEFT(F5434 &amp; "          ",10))))</f>
        <v xml:space="preserve">L O 202205 yyyy00 HV        </v>
      </c>
      <c r="B5434" s="68" t="s">
        <v>253</v>
      </c>
      <c r="C5434" s="68" t="s">
        <v>532</v>
      </c>
      <c r="D5434" s="68" t="s">
        <v>271</v>
      </c>
      <c r="E5434" s="68" t="s">
        <v>531</v>
      </c>
      <c r="F5434" s="68" t="s">
        <v>360</v>
      </c>
      <c r="G5434" s="68" t="s">
        <v>78</v>
      </c>
      <c r="H5434" s="68" t="s">
        <v>384</v>
      </c>
      <c r="I5434" s="68" t="s">
        <v>647</v>
      </c>
      <c r="J5434" s="65">
        <v>4</v>
      </c>
      <c r="K5434" s="65">
        <v>17</v>
      </c>
      <c r="L5434" s="65">
        <v>719</v>
      </c>
      <c r="M5434" s="65" t="s">
        <v>389</v>
      </c>
    </row>
    <row r="5435" spans="1:13" ht="12.75" customHeight="1">
      <c r="A5435" s="65" t="str">
        <f>IF(ROW()=1,"KEY",IF(ISNA(VLOOKUP(B5435,車名対応マスタ!B:D,3,FALSE)),"",IF(VLOOKUP(B5435,車名対応マスタ!B:D,3,FALSE)="","",$D5435&amp;" "&amp;IF($G5435="9","J","O")&amp;" "&amp;$I5435&amp;" "&amp;IF($I5435&lt;=TEXT(★完成資料!$A$1,"yyyymm"),TEXT(★完成資料!$A$1,"yyyymm"),"999999")&amp; " " &amp; LEFT(F5435 &amp; "          ",10))))</f>
        <v xml:space="preserve">L O 202206 yyyy00 HV        </v>
      </c>
      <c r="B5435" s="68" t="s">
        <v>253</v>
      </c>
      <c r="C5435" s="68" t="s">
        <v>532</v>
      </c>
      <c r="D5435" s="68" t="s">
        <v>271</v>
      </c>
      <c r="E5435" s="68" t="s">
        <v>531</v>
      </c>
      <c r="F5435" s="68" t="s">
        <v>360</v>
      </c>
      <c r="G5435" s="68" t="s">
        <v>78</v>
      </c>
      <c r="H5435" s="68" t="s">
        <v>384</v>
      </c>
      <c r="I5435" s="68" t="s">
        <v>652</v>
      </c>
      <c r="J5435" s="65">
        <v>4</v>
      </c>
      <c r="K5435" s="65">
        <v>16</v>
      </c>
      <c r="L5435" s="65">
        <v>719</v>
      </c>
      <c r="M5435" s="65" t="s">
        <v>389</v>
      </c>
    </row>
    <row r="5436" spans="1:13" ht="12.75" customHeight="1">
      <c r="A5436" s="65" t="str">
        <f>IF(ROW()=1,"KEY",IF(ISNA(VLOOKUP(B5436,車名対応マスタ!B:D,3,FALSE)),"",IF(VLOOKUP(B5436,車名対応マスタ!B:D,3,FALSE)="","",$D5436&amp;" "&amp;IF($G5436="9","J","O")&amp;" "&amp;$I5436&amp;" "&amp;IF($I5436&lt;=TEXT(★完成資料!$A$1,"yyyymm"),TEXT(★完成資料!$A$1,"yyyymm"),"999999")&amp; " " &amp; LEFT(F5436 &amp; "          ",10))))</f>
        <v xml:space="preserve">L O 202207 yyyy00 HV        </v>
      </c>
      <c r="B5436" s="68" t="s">
        <v>253</v>
      </c>
      <c r="C5436" s="68" t="s">
        <v>532</v>
      </c>
      <c r="D5436" s="68" t="s">
        <v>271</v>
      </c>
      <c r="E5436" s="68" t="s">
        <v>531</v>
      </c>
      <c r="F5436" s="68" t="s">
        <v>360</v>
      </c>
      <c r="G5436" s="68" t="s">
        <v>78</v>
      </c>
      <c r="H5436" s="68" t="s">
        <v>384</v>
      </c>
      <c r="I5436" s="68" t="s">
        <v>655</v>
      </c>
      <c r="J5436" s="65">
        <v>3</v>
      </c>
      <c r="K5436" s="65">
        <v>22</v>
      </c>
      <c r="L5436" s="65">
        <v>719</v>
      </c>
      <c r="M5436" s="65" t="s">
        <v>389</v>
      </c>
    </row>
    <row r="5437" spans="1:13" ht="12.75" customHeight="1">
      <c r="A5437" s="65" t="str">
        <f>IF(ROW()=1,"KEY",IF(ISNA(VLOOKUP(B5437,車名対応マスタ!B:D,3,FALSE)),"",IF(VLOOKUP(B5437,車名対応マスタ!B:D,3,FALSE)="","",$D5437&amp;" "&amp;IF($G5437="9","J","O")&amp;" "&amp;$I5437&amp;" "&amp;IF($I5437&lt;=TEXT(★完成資料!$A$1,"yyyymm"),TEXT(★完成資料!$A$1,"yyyymm"),"999999")&amp; " " &amp; LEFT(F5437 &amp; "          ",10))))</f>
        <v xml:space="preserve">L O 202208 yyyy00 HV        </v>
      </c>
      <c r="B5437" s="68" t="s">
        <v>253</v>
      </c>
      <c r="C5437" s="68" t="s">
        <v>532</v>
      </c>
      <c r="D5437" s="68" t="s">
        <v>271</v>
      </c>
      <c r="E5437" s="68" t="s">
        <v>531</v>
      </c>
      <c r="F5437" s="68" t="s">
        <v>360</v>
      </c>
      <c r="G5437" s="68" t="s">
        <v>78</v>
      </c>
      <c r="H5437" s="68" t="s">
        <v>384</v>
      </c>
      <c r="I5437" s="68" t="s">
        <v>656</v>
      </c>
      <c r="J5437" s="65">
        <v>4</v>
      </c>
      <c r="K5437" s="65">
        <v>9</v>
      </c>
      <c r="L5437" s="65">
        <v>719</v>
      </c>
      <c r="M5437" s="65" t="s">
        <v>389</v>
      </c>
    </row>
    <row r="5438" spans="1:13" ht="12.75" customHeight="1">
      <c r="A5438" s="65" t="str">
        <f>IF(ROW()=1,"KEY",IF(ISNA(VLOOKUP(B5438,車名対応マスタ!B:D,3,FALSE)),"",IF(VLOOKUP(B5438,車名対応マスタ!B:D,3,FALSE)="","",$D5438&amp;" "&amp;IF($G5438="9","J","O")&amp;" "&amp;$I5438&amp;" "&amp;IF($I5438&lt;=TEXT(★完成資料!$A$1,"yyyymm"),TEXT(★完成資料!$A$1,"yyyymm"),"999999")&amp; " " &amp; LEFT(F5438 &amp; "          ",10))))</f>
        <v xml:space="preserve">L O 202209 yyyy00 HV        </v>
      </c>
      <c r="B5438" s="68" t="s">
        <v>253</v>
      </c>
      <c r="C5438" s="68" t="s">
        <v>532</v>
      </c>
      <c r="D5438" s="68" t="s">
        <v>271</v>
      </c>
      <c r="E5438" s="68" t="s">
        <v>531</v>
      </c>
      <c r="F5438" s="68" t="s">
        <v>360</v>
      </c>
      <c r="G5438" s="68" t="s">
        <v>78</v>
      </c>
      <c r="H5438" s="68" t="s">
        <v>384</v>
      </c>
      <c r="I5438" s="68" t="s">
        <v>657</v>
      </c>
      <c r="J5438" s="65">
        <v>3</v>
      </c>
      <c r="K5438" s="65">
        <v>2</v>
      </c>
      <c r="L5438" s="65">
        <v>719</v>
      </c>
      <c r="M5438" s="65" t="s">
        <v>389</v>
      </c>
    </row>
    <row r="5439" spans="1:13" ht="12.75" customHeight="1">
      <c r="A5439" s="65" t="str">
        <f>IF(ROW()=1,"KEY",IF(ISNA(VLOOKUP(B5439,車名対応マスタ!B:D,3,FALSE)),"",IF(VLOOKUP(B5439,車名対応マスタ!B:D,3,FALSE)="","",$D5439&amp;" "&amp;IF($G5439="9","J","O")&amp;" "&amp;$I5439&amp;" "&amp;IF($I5439&lt;=TEXT(★完成資料!$A$1,"yyyymm"),TEXT(★完成資料!$A$1,"yyyymm"),"999999")&amp; " " &amp; LEFT(F5439 &amp; "          ",10))))</f>
        <v xml:space="preserve">L O 202210 yyyy00 HV        </v>
      </c>
      <c r="B5439" s="68" t="s">
        <v>253</v>
      </c>
      <c r="C5439" s="68" t="s">
        <v>532</v>
      </c>
      <c r="D5439" s="68" t="s">
        <v>271</v>
      </c>
      <c r="E5439" s="68" t="s">
        <v>531</v>
      </c>
      <c r="F5439" s="68" t="s">
        <v>360</v>
      </c>
      <c r="G5439" s="68" t="s">
        <v>78</v>
      </c>
      <c r="H5439" s="68" t="s">
        <v>384</v>
      </c>
      <c r="I5439" s="68" t="s">
        <v>663</v>
      </c>
      <c r="J5439" s="65">
        <v>1</v>
      </c>
      <c r="K5439" s="65">
        <v>2</v>
      </c>
      <c r="L5439" s="65">
        <v>719</v>
      </c>
      <c r="M5439" s="65" t="s">
        <v>389</v>
      </c>
    </row>
    <row r="5440" spans="1:13" ht="12.75" customHeight="1">
      <c r="A5440" s="65" t="str">
        <f>IF(ROW()=1,"KEY",IF(ISNA(VLOOKUP(B5440,車名対応マスタ!B:D,3,FALSE)),"",IF(VLOOKUP(B5440,車名対応マスタ!B:D,3,FALSE)="","",$D5440&amp;" "&amp;IF($G5440="9","J","O")&amp;" "&amp;$I5440&amp;" "&amp;IF($I5440&lt;=TEXT(★完成資料!$A$1,"yyyymm"),TEXT(★完成資料!$A$1,"yyyymm"),"999999")&amp; " " &amp; LEFT(F5440 &amp; "          ",10))))</f>
        <v xml:space="preserve">L O 202202 yyyy00 HV        </v>
      </c>
      <c r="B5440" s="68" t="s">
        <v>253</v>
      </c>
      <c r="C5440" s="68" t="s">
        <v>532</v>
      </c>
      <c r="D5440" s="68" t="s">
        <v>271</v>
      </c>
      <c r="E5440" s="68" t="s">
        <v>531</v>
      </c>
      <c r="F5440" s="68" t="s">
        <v>360</v>
      </c>
      <c r="G5440" s="68" t="s">
        <v>78</v>
      </c>
      <c r="H5440" s="68" t="s">
        <v>384</v>
      </c>
      <c r="I5440" s="68" t="s">
        <v>640</v>
      </c>
      <c r="K5440" s="65">
        <v>2</v>
      </c>
      <c r="L5440" s="65">
        <v>709</v>
      </c>
      <c r="M5440" s="65" t="s">
        <v>391</v>
      </c>
    </row>
    <row r="5441" spans="1:13" ht="12.75" customHeight="1">
      <c r="A5441" s="65" t="str">
        <f>IF(ROW()=1,"KEY",IF(ISNA(VLOOKUP(B5441,車名対応マスタ!B:D,3,FALSE)),"",IF(VLOOKUP(B5441,車名対応マスタ!B:D,3,FALSE)="","",$D5441&amp;" "&amp;IF($G5441="9","J","O")&amp;" "&amp;$I5441&amp;" "&amp;IF($I5441&lt;=TEXT(★完成資料!$A$1,"yyyymm"),TEXT(★完成資料!$A$1,"yyyymm"),"999999")&amp; " " &amp; LEFT(F5441 &amp; "          ",10))))</f>
        <v xml:space="preserve">L O 202203 yyyy00 HV        </v>
      </c>
      <c r="B5441" s="68" t="s">
        <v>253</v>
      </c>
      <c r="C5441" s="68" t="s">
        <v>532</v>
      </c>
      <c r="D5441" s="68" t="s">
        <v>271</v>
      </c>
      <c r="E5441" s="68" t="s">
        <v>531</v>
      </c>
      <c r="F5441" s="68" t="s">
        <v>360</v>
      </c>
      <c r="G5441" s="68" t="s">
        <v>78</v>
      </c>
      <c r="H5441" s="68" t="s">
        <v>384</v>
      </c>
      <c r="I5441" s="68" t="s">
        <v>641</v>
      </c>
      <c r="J5441" s="65">
        <v>4</v>
      </c>
      <c r="K5441" s="65">
        <v>2</v>
      </c>
      <c r="L5441" s="65">
        <v>709</v>
      </c>
      <c r="M5441" s="65" t="s">
        <v>391</v>
      </c>
    </row>
    <row r="5442" spans="1:13" ht="12.75" customHeight="1">
      <c r="A5442" s="65" t="str">
        <f>IF(ROW()=1,"KEY",IF(ISNA(VLOOKUP(B5442,車名対応マスタ!B:D,3,FALSE)),"",IF(VLOOKUP(B5442,車名対応マスタ!B:D,3,FALSE)="","",$D5442&amp;" "&amp;IF($G5442="9","J","O")&amp;" "&amp;$I5442&amp;" "&amp;IF($I5442&lt;=TEXT(★完成資料!$A$1,"yyyymm"),TEXT(★完成資料!$A$1,"yyyymm"),"999999")&amp; " " &amp; LEFT(F5442 &amp; "          ",10))))</f>
        <v xml:space="preserve">L O 202204 yyyy00 HV        </v>
      </c>
      <c r="B5442" s="68" t="s">
        <v>253</v>
      </c>
      <c r="C5442" s="68" t="s">
        <v>532</v>
      </c>
      <c r="D5442" s="68" t="s">
        <v>271</v>
      </c>
      <c r="E5442" s="68" t="s">
        <v>531</v>
      </c>
      <c r="F5442" s="68" t="s">
        <v>360</v>
      </c>
      <c r="G5442" s="68" t="s">
        <v>78</v>
      </c>
      <c r="H5442" s="68" t="s">
        <v>384</v>
      </c>
      <c r="I5442" s="68" t="s">
        <v>642</v>
      </c>
      <c r="J5442" s="65">
        <v>3</v>
      </c>
      <c r="K5442" s="65">
        <v>1</v>
      </c>
      <c r="L5442" s="65">
        <v>709</v>
      </c>
      <c r="M5442" s="65" t="s">
        <v>391</v>
      </c>
    </row>
    <row r="5443" spans="1:13" ht="12.75" customHeight="1">
      <c r="A5443" s="65" t="str">
        <f>IF(ROW()=1,"KEY",IF(ISNA(VLOOKUP(B5443,車名対応マスタ!B:D,3,FALSE)),"",IF(VLOOKUP(B5443,車名対応マスタ!B:D,3,FALSE)="","",$D5443&amp;" "&amp;IF($G5443="9","J","O")&amp;" "&amp;$I5443&amp;" "&amp;IF($I5443&lt;=TEXT(★完成資料!$A$1,"yyyymm"),TEXT(★完成資料!$A$1,"yyyymm"),"999999")&amp; " " &amp; LEFT(F5443 &amp; "          ",10))))</f>
        <v xml:space="preserve">L O 202205 yyyy00 HV        </v>
      </c>
      <c r="B5443" s="68" t="s">
        <v>253</v>
      </c>
      <c r="C5443" s="68" t="s">
        <v>532</v>
      </c>
      <c r="D5443" s="68" t="s">
        <v>271</v>
      </c>
      <c r="E5443" s="68" t="s">
        <v>531</v>
      </c>
      <c r="F5443" s="68" t="s">
        <v>360</v>
      </c>
      <c r="G5443" s="68" t="s">
        <v>78</v>
      </c>
      <c r="H5443" s="68" t="s">
        <v>384</v>
      </c>
      <c r="I5443" s="68" t="s">
        <v>647</v>
      </c>
      <c r="J5443" s="65">
        <v>5</v>
      </c>
      <c r="L5443" s="65">
        <v>709</v>
      </c>
      <c r="M5443" s="65" t="s">
        <v>391</v>
      </c>
    </row>
    <row r="5444" spans="1:13" ht="12.75" customHeight="1">
      <c r="A5444" s="65" t="str">
        <f>IF(ROW()=1,"KEY",IF(ISNA(VLOOKUP(B5444,車名対応マスタ!B:D,3,FALSE)),"",IF(VLOOKUP(B5444,車名対応マスタ!B:D,3,FALSE)="","",$D5444&amp;" "&amp;IF($G5444="9","J","O")&amp;" "&amp;$I5444&amp;" "&amp;IF($I5444&lt;=TEXT(★完成資料!$A$1,"yyyymm"),TEXT(★完成資料!$A$1,"yyyymm"),"999999")&amp; " " &amp; LEFT(F5444 &amp; "          ",10))))</f>
        <v xml:space="preserve">L O 202206 yyyy00 HV        </v>
      </c>
      <c r="B5444" s="68" t="s">
        <v>253</v>
      </c>
      <c r="C5444" s="68" t="s">
        <v>532</v>
      </c>
      <c r="D5444" s="68" t="s">
        <v>271</v>
      </c>
      <c r="E5444" s="68" t="s">
        <v>531</v>
      </c>
      <c r="F5444" s="68" t="s">
        <v>360</v>
      </c>
      <c r="G5444" s="68" t="s">
        <v>78</v>
      </c>
      <c r="H5444" s="68" t="s">
        <v>384</v>
      </c>
      <c r="I5444" s="68" t="s">
        <v>652</v>
      </c>
      <c r="J5444" s="65">
        <v>0</v>
      </c>
      <c r="K5444" s="65">
        <v>4</v>
      </c>
      <c r="L5444" s="65">
        <v>709</v>
      </c>
      <c r="M5444" s="65" t="s">
        <v>391</v>
      </c>
    </row>
    <row r="5445" spans="1:13" ht="12.75" customHeight="1">
      <c r="A5445" s="65" t="str">
        <f>IF(ROW()=1,"KEY",IF(ISNA(VLOOKUP(B5445,車名対応マスタ!B:D,3,FALSE)),"",IF(VLOOKUP(B5445,車名対応マスタ!B:D,3,FALSE)="","",$D5445&amp;" "&amp;IF($G5445="9","J","O")&amp;" "&amp;$I5445&amp;" "&amp;IF($I5445&lt;=TEXT(★完成資料!$A$1,"yyyymm"),TEXT(★完成資料!$A$1,"yyyymm"),"999999")&amp; " " &amp; LEFT(F5445 &amp; "          ",10))))</f>
        <v xml:space="preserve">L O 202207 yyyy00 HV        </v>
      </c>
      <c r="B5445" s="68" t="s">
        <v>253</v>
      </c>
      <c r="C5445" s="68" t="s">
        <v>532</v>
      </c>
      <c r="D5445" s="68" t="s">
        <v>271</v>
      </c>
      <c r="E5445" s="68" t="s">
        <v>531</v>
      </c>
      <c r="F5445" s="68" t="s">
        <v>360</v>
      </c>
      <c r="G5445" s="68" t="s">
        <v>78</v>
      </c>
      <c r="H5445" s="68" t="s">
        <v>384</v>
      </c>
      <c r="I5445" s="68" t="s">
        <v>655</v>
      </c>
      <c r="J5445" s="65">
        <v>2</v>
      </c>
      <c r="K5445" s="65">
        <v>4</v>
      </c>
      <c r="L5445" s="65">
        <v>709</v>
      </c>
      <c r="M5445" s="65" t="s">
        <v>391</v>
      </c>
    </row>
    <row r="5446" spans="1:13" ht="12.75" customHeight="1">
      <c r="A5446" s="65" t="str">
        <f>IF(ROW()=1,"KEY",IF(ISNA(VLOOKUP(B5446,車名対応マスタ!B:D,3,FALSE)),"",IF(VLOOKUP(B5446,車名対応マスタ!B:D,3,FALSE)="","",$D5446&amp;" "&amp;IF($G5446="9","J","O")&amp;" "&amp;$I5446&amp;" "&amp;IF($I5446&lt;=TEXT(★完成資料!$A$1,"yyyymm"),TEXT(★完成資料!$A$1,"yyyymm"),"999999")&amp; " " &amp; LEFT(F5446 &amp; "          ",10))))</f>
        <v xml:space="preserve">L O 202208 yyyy00 HV        </v>
      </c>
      <c r="B5446" s="68" t="s">
        <v>253</v>
      </c>
      <c r="C5446" s="68" t="s">
        <v>532</v>
      </c>
      <c r="D5446" s="68" t="s">
        <v>271</v>
      </c>
      <c r="E5446" s="68" t="s">
        <v>531</v>
      </c>
      <c r="F5446" s="68" t="s">
        <v>360</v>
      </c>
      <c r="G5446" s="68" t="s">
        <v>78</v>
      </c>
      <c r="H5446" s="68" t="s">
        <v>384</v>
      </c>
      <c r="I5446" s="68" t="s">
        <v>656</v>
      </c>
      <c r="J5446" s="65">
        <v>0</v>
      </c>
      <c r="K5446" s="65">
        <v>1</v>
      </c>
      <c r="L5446" s="65">
        <v>709</v>
      </c>
      <c r="M5446" s="65" t="s">
        <v>391</v>
      </c>
    </row>
    <row r="5447" spans="1:13" ht="12.75" customHeight="1">
      <c r="A5447" s="65" t="str">
        <f>IF(ROW()=1,"KEY",IF(ISNA(VLOOKUP(B5447,車名対応マスタ!B:D,3,FALSE)),"",IF(VLOOKUP(B5447,車名対応マスタ!B:D,3,FALSE)="","",$D5447&amp;" "&amp;IF($G5447="9","J","O")&amp;" "&amp;$I5447&amp;" "&amp;IF($I5447&lt;=TEXT(★完成資料!$A$1,"yyyymm"),TEXT(★完成資料!$A$1,"yyyymm"),"999999")&amp; " " &amp; LEFT(F5447 &amp; "          ",10))))</f>
        <v xml:space="preserve">L O 202209 yyyy00 HV        </v>
      </c>
      <c r="B5447" s="68" t="s">
        <v>253</v>
      </c>
      <c r="C5447" s="68" t="s">
        <v>532</v>
      </c>
      <c r="D5447" s="68" t="s">
        <v>271</v>
      </c>
      <c r="E5447" s="68" t="s">
        <v>531</v>
      </c>
      <c r="F5447" s="68" t="s">
        <v>360</v>
      </c>
      <c r="G5447" s="68" t="s">
        <v>78</v>
      </c>
      <c r="H5447" s="68" t="s">
        <v>384</v>
      </c>
      <c r="I5447" s="68" t="s">
        <v>657</v>
      </c>
      <c r="J5447" s="65">
        <v>0</v>
      </c>
      <c r="K5447" s="65">
        <v>8</v>
      </c>
      <c r="L5447" s="65">
        <v>709</v>
      </c>
      <c r="M5447" s="65" t="s">
        <v>391</v>
      </c>
    </row>
    <row r="5448" spans="1:13" ht="12.75" customHeight="1">
      <c r="A5448" s="65" t="str">
        <f>IF(ROW()=1,"KEY",IF(ISNA(VLOOKUP(B5448,車名対応マスタ!B:D,3,FALSE)),"",IF(VLOOKUP(B5448,車名対応マスタ!B:D,3,FALSE)="","",$D5448&amp;" "&amp;IF($G5448="9","J","O")&amp;" "&amp;$I5448&amp;" "&amp;IF($I5448&lt;=TEXT(★完成資料!$A$1,"yyyymm"),TEXT(★完成資料!$A$1,"yyyymm"),"999999")&amp; " " &amp; LEFT(F5448 &amp; "          ",10))))</f>
        <v xml:space="preserve">L O 202210 yyyy00 HV        </v>
      </c>
      <c r="B5448" s="68" t="s">
        <v>253</v>
      </c>
      <c r="C5448" s="68" t="s">
        <v>532</v>
      </c>
      <c r="D5448" s="68" t="s">
        <v>271</v>
      </c>
      <c r="E5448" s="68" t="s">
        <v>531</v>
      </c>
      <c r="F5448" s="68" t="s">
        <v>360</v>
      </c>
      <c r="G5448" s="68" t="s">
        <v>78</v>
      </c>
      <c r="H5448" s="68" t="s">
        <v>384</v>
      </c>
      <c r="I5448" s="68" t="s">
        <v>663</v>
      </c>
      <c r="J5448" s="65">
        <v>0</v>
      </c>
      <c r="K5448" s="65">
        <v>3</v>
      </c>
      <c r="L5448" s="65">
        <v>709</v>
      </c>
      <c r="M5448" s="65" t="s">
        <v>391</v>
      </c>
    </row>
    <row r="5449" spans="1:13" ht="12.75" customHeight="1">
      <c r="A5449" s="65" t="str">
        <f>IF(ROW()=1,"KEY",IF(ISNA(VLOOKUP(B5449,車名対応マスタ!B:D,3,FALSE)),"",IF(VLOOKUP(B5449,車名対応マスタ!B:D,3,FALSE)="","",$D5449&amp;" "&amp;IF($G5449="9","J","O")&amp;" "&amp;$I5449&amp;" "&amp;IF($I5449&lt;=TEXT(★完成資料!$A$1,"yyyymm"),TEXT(★完成資料!$A$1,"yyyymm"),"999999")&amp; " " &amp; LEFT(F5449 &amp; "          ",10))))</f>
        <v xml:space="preserve">L O 202201 yyyy00 HV        </v>
      </c>
      <c r="B5449" s="68" t="s">
        <v>253</v>
      </c>
      <c r="C5449" s="68" t="s">
        <v>532</v>
      </c>
      <c r="D5449" s="68" t="s">
        <v>271</v>
      </c>
      <c r="E5449" s="68" t="s">
        <v>531</v>
      </c>
      <c r="F5449" s="68" t="s">
        <v>360</v>
      </c>
      <c r="G5449" s="68" t="s">
        <v>79</v>
      </c>
      <c r="H5449" s="68" t="s">
        <v>392</v>
      </c>
      <c r="I5449" s="68" t="s">
        <v>639</v>
      </c>
      <c r="J5449" s="65">
        <v>11</v>
      </c>
      <c r="K5449" s="65">
        <v>11</v>
      </c>
      <c r="L5449" s="65">
        <v>801</v>
      </c>
      <c r="M5449" s="65" t="s">
        <v>393</v>
      </c>
    </row>
    <row r="5450" spans="1:13" ht="12.75" customHeight="1">
      <c r="A5450" s="65" t="str">
        <f>IF(ROW()=1,"KEY",IF(ISNA(VLOOKUP(B5450,車名対応マスタ!B:D,3,FALSE)),"",IF(VLOOKUP(B5450,車名対応マスタ!B:D,3,FALSE)="","",$D5450&amp;" "&amp;IF($G5450="9","J","O")&amp;" "&amp;$I5450&amp;" "&amp;IF($I5450&lt;=TEXT(★完成資料!$A$1,"yyyymm"),TEXT(★完成資料!$A$1,"yyyymm"),"999999")&amp; " " &amp; LEFT(F5450 &amp; "          ",10))))</f>
        <v xml:space="preserve">L O 202202 yyyy00 HV        </v>
      </c>
      <c r="B5450" s="68" t="s">
        <v>253</v>
      </c>
      <c r="C5450" s="68" t="s">
        <v>532</v>
      </c>
      <c r="D5450" s="68" t="s">
        <v>271</v>
      </c>
      <c r="E5450" s="68" t="s">
        <v>531</v>
      </c>
      <c r="F5450" s="68" t="s">
        <v>360</v>
      </c>
      <c r="G5450" s="68" t="s">
        <v>79</v>
      </c>
      <c r="H5450" s="68" t="s">
        <v>392</v>
      </c>
      <c r="I5450" s="68" t="s">
        <v>640</v>
      </c>
      <c r="J5450" s="65">
        <v>12</v>
      </c>
      <c r="K5450" s="65">
        <v>15</v>
      </c>
      <c r="L5450" s="65">
        <v>801</v>
      </c>
      <c r="M5450" s="65" t="s">
        <v>393</v>
      </c>
    </row>
    <row r="5451" spans="1:13" ht="12.75" customHeight="1">
      <c r="A5451" s="65" t="str">
        <f>IF(ROW()=1,"KEY",IF(ISNA(VLOOKUP(B5451,車名対応マスタ!B:D,3,FALSE)),"",IF(VLOOKUP(B5451,車名対応マスタ!B:D,3,FALSE)="","",$D5451&amp;" "&amp;IF($G5451="9","J","O")&amp;" "&amp;$I5451&amp;" "&amp;IF($I5451&lt;=TEXT(★完成資料!$A$1,"yyyymm"),TEXT(★完成資料!$A$1,"yyyymm"),"999999")&amp; " " &amp; LEFT(F5451 &amp; "          ",10))))</f>
        <v xml:space="preserve">L O 202203 yyyy00 HV        </v>
      </c>
      <c r="B5451" s="68" t="s">
        <v>253</v>
      </c>
      <c r="C5451" s="68" t="s">
        <v>532</v>
      </c>
      <c r="D5451" s="68" t="s">
        <v>271</v>
      </c>
      <c r="E5451" s="68" t="s">
        <v>531</v>
      </c>
      <c r="F5451" s="68" t="s">
        <v>360</v>
      </c>
      <c r="G5451" s="68" t="s">
        <v>79</v>
      </c>
      <c r="H5451" s="68" t="s">
        <v>392</v>
      </c>
      <c r="I5451" s="68" t="s">
        <v>641</v>
      </c>
      <c r="J5451" s="65">
        <v>30</v>
      </c>
      <c r="K5451" s="65">
        <v>28</v>
      </c>
      <c r="L5451" s="65">
        <v>801</v>
      </c>
      <c r="M5451" s="65" t="s">
        <v>393</v>
      </c>
    </row>
    <row r="5452" spans="1:13" ht="12.75" customHeight="1">
      <c r="A5452" s="65" t="str">
        <f>IF(ROW()=1,"KEY",IF(ISNA(VLOOKUP(B5452,車名対応マスタ!B:D,3,FALSE)),"",IF(VLOOKUP(B5452,車名対応マスタ!B:D,3,FALSE)="","",$D5452&amp;" "&amp;IF($G5452="9","J","O")&amp;" "&amp;$I5452&amp;" "&amp;IF($I5452&lt;=TEXT(★完成資料!$A$1,"yyyymm"),TEXT(★完成資料!$A$1,"yyyymm"),"999999")&amp; " " &amp; LEFT(F5452 &amp; "          ",10))))</f>
        <v xml:space="preserve">L O 202204 yyyy00 HV        </v>
      </c>
      <c r="B5452" s="68" t="s">
        <v>253</v>
      </c>
      <c r="C5452" s="68" t="s">
        <v>532</v>
      </c>
      <c r="D5452" s="68" t="s">
        <v>271</v>
      </c>
      <c r="E5452" s="68" t="s">
        <v>531</v>
      </c>
      <c r="F5452" s="68" t="s">
        <v>360</v>
      </c>
      <c r="G5452" s="68" t="s">
        <v>79</v>
      </c>
      <c r="H5452" s="68" t="s">
        <v>392</v>
      </c>
      <c r="I5452" s="68" t="s">
        <v>642</v>
      </c>
      <c r="J5452" s="65">
        <v>30</v>
      </c>
      <c r="K5452" s="65">
        <v>26</v>
      </c>
      <c r="L5452" s="65">
        <v>801</v>
      </c>
      <c r="M5452" s="65" t="s">
        <v>393</v>
      </c>
    </row>
    <row r="5453" spans="1:13" ht="12.75" customHeight="1">
      <c r="A5453" s="65" t="str">
        <f>IF(ROW()=1,"KEY",IF(ISNA(VLOOKUP(B5453,車名対応マスタ!B:D,3,FALSE)),"",IF(VLOOKUP(B5453,車名対応マスタ!B:D,3,FALSE)="","",$D5453&amp;" "&amp;IF($G5453="9","J","O")&amp;" "&amp;$I5453&amp;" "&amp;IF($I5453&lt;=TEXT(★完成資料!$A$1,"yyyymm"),TEXT(★完成資料!$A$1,"yyyymm"),"999999")&amp; " " &amp; LEFT(F5453 &amp; "          ",10))))</f>
        <v xml:space="preserve">L O 202205 yyyy00 HV        </v>
      </c>
      <c r="B5453" s="68" t="s">
        <v>253</v>
      </c>
      <c r="C5453" s="68" t="s">
        <v>532</v>
      </c>
      <c r="D5453" s="68" t="s">
        <v>271</v>
      </c>
      <c r="E5453" s="68" t="s">
        <v>531</v>
      </c>
      <c r="F5453" s="68" t="s">
        <v>360</v>
      </c>
      <c r="G5453" s="68" t="s">
        <v>79</v>
      </c>
      <c r="H5453" s="68" t="s">
        <v>392</v>
      </c>
      <c r="I5453" s="68" t="s">
        <v>647</v>
      </c>
      <c r="J5453" s="65">
        <v>32</v>
      </c>
      <c r="K5453" s="65">
        <v>32</v>
      </c>
      <c r="L5453" s="65">
        <v>801</v>
      </c>
      <c r="M5453" s="65" t="s">
        <v>393</v>
      </c>
    </row>
    <row r="5454" spans="1:13" ht="12.75" customHeight="1">
      <c r="A5454" s="65" t="str">
        <f>IF(ROW()=1,"KEY",IF(ISNA(VLOOKUP(B5454,車名対応マスタ!B:D,3,FALSE)),"",IF(VLOOKUP(B5454,車名対応マスタ!B:D,3,FALSE)="","",$D5454&amp;" "&amp;IF($G5454="9","J","O")&amp;" "&amp;$I5454&amp;" "&amp;IF($I5454&lt;=TEXT(★完成資料!$A$1,"yyyymm"),TEXT(★完成資料!$A$1,"yyyymm"),"999999")&amp; " " &amp; LEFT(F5454 &amp; "          ",10))))</f>
        <v xml:space="preserve">L O 202206 yyyy00 HV        </v>
      </c>
      <c r="B5454" s="68" t="s">
        <v>253</v>
      </c>
      <c r="C5454" s="68" t="s">
        <v>532</v>
      </c>
      <c r="D5454" s="68" t="s">
        <v>271</v>
      </c>
      <c r="E5454" s="68" t="s">
        <v>531</v>
      </c>
      <c r="F5454" s="68" t="s">
        <v>360</v>
      </c>
      <c r="G5454" s="68" t="s">
        <v>79</v>
      </c>
      <c r="H5454" s="68" t="s">
        <v>392</v>
      </c>
      <c r="I5454" s="68" t="s">
        <v>652</v>
      </c>
      <c r="J5454" s="65">
        <v>16</v>
      </c>
      <c r="K5454" s="65">
        <v>30</v>
      </c>
      <c r="L5454" s="65">
        <v>801</v>
      </c>
      <c r="M5454" s="65" t="s">
        <v>393</v>
      </c>
    </row>
    <row r="5455" spans="1:13" ht="12.75" customHeight="1">
      <c r="A5455" s="65" t="str">
        <f>IF(ROW()=1,"KEY",IF(ISNA(VLOOKUP(B5455,車名対応マスタ!B:D,3,FALSE)),"",IF(VLOOKUP(B5455,車名対応マスタ!B:D,3,FALSE)="","",$D5455&amp;" "&amp;IF($G5455="9","J","O")&amp;" "&amp;$I5455&amp;" "&amp;IF($I5455&lt;=TEXT(★完成資料!$A$1,"yyyymm"),TEXT(★完成資料!$A$1,"yyyymm"),"999999")&amp; " " &amp; LEFT(F5455 &amp; "          ",10))))</f>
        <v xml:space="preserve">L O 202207 yyyy00 HV        </v>
      </c>
      <c r="B5455" s="68" t="s">
        <v>253</v>
      </c>
      <c r="C5455" s="68" t="s">
        <v>532</v>
      </c>
      <c r="D5455" s="68" t="s">
        <v>271</v>
      </c>
      <c r="E5455" s="68" t="s">
        <v>531</v>
      </c>
      <c r="F5455" s="68" t="s">
        <v>360</v>
      </c>
      <c r="G5455" s="68" t="s">
        <v>79</v>
      </c>
      <c r="H5455" s="68" t="s">
        <v>392</v>
      </c>
      <c r="I5455" s="68" t="s">
        <v>655</v>
      </c>
      <c r="J5455" s="65">
        <v>7</v>
      </c>
      <c r="K5455" s="65">
        <v>15</v>
      </c>
      <c r="L5455" s="65">
        <v>801</v>
      </c>
      <c r="M5455" s="65" t="s">
        <v>393</v>
      </c>
    </row>
    <row r="5456" spans="1:13" ht="12.75" customHeight="1">
      <c r="A5456" s="65" t="str">
        <f>IF(ROW()=1,"KEY",IF(ISNA(VLOOKUP(B5456,車名対応マスタ!B:D,3,FALSE)),"",IF(VLOOKUP(B5456,車名対応マスタ!B:D,3,FALSE)="","",$D5456&amp;" "&amp;IF($G5456="9","J","O")&amp;" "&amp;$I5456&amp;" "&amp;IF($I5456&lt;=TEXT(★完成資料!$A$1,"yyyymm"),TEXT(★完成資料!$A$1,"yyyymm"),"999999")&amp; " " &amp; LEFT(F5456 &amp; "          ",10))))</f>
        <v xml:space="preserve">L O 202208 yyyy00 HV        </v>
      </c>
      <c r="B5456" s="68" t="s">
        <v>253</v>
      </c>
      <c r="C5456" s="68" t="s">
        <v>532</v>
      </c>
      <c r="D5456" s="68" t="s">
        <v>271</v>
      </c>
      <c r="E5456" s="68" t="s">
        <v>531</v>
      </c>
      <c r="F5456" s="68" t="s">
        <v>360</v>
      </c>
      <c r="G5456" s="68" t="s">
        <v>79</v>
      </c>
      <c r="H5456" s="68" t="s">
        <v>392</v>
      </c>
      <c r="I5456" s="68" t="s">
        <v>656</v>
      </c>
      <c r="J5456" s="65">
        <v>6</v>
      </c>
      <c r="K5456" s="65">
        <v>12</v>
      </c>
      <c r="L5456" s="65">
        <v>801</v>
      </c>
      <c r="M5456" s="65" t="s">
        <v>393</v>
      </c>
    </row>
    <row r="5457" spans="1:13" ht="12.75" customHeight="1">
      <c r="A5457" s="65" t="str">
        <f>IF(ROW()=1,"KEY",IF(ISNA(VLOOKUP(B5457,車名対応マスタ!B:D,3,FALSE)),"",IF(VLOOKUP(B5457,車名対応マスタ!B:D,3,FALSE)="","",$D5457&amp;" "&amp;IF($G5457="9","J","O")&amp;" "&amp;$I5457&amp;" "&amp;IF($I5457&lt;=TEXT(★完成資料!$A$1,"yyyymm"),TEXT(★完成資料!$A$1,"yyyymm"),"999999")&amp; " " &amp; LEFT(F5457 &amp; "          ",10))))</f>
        <v xml:space="preserve">L O 202209 yyyy00 HV        </v>
      </c>
      <c r="B5457" s="68" t="s">
        <v>253</v>
      </c>
      <c r="C5457" s="68" t="s">
        <v>532</v>
      </c>
      <c r="D5457" s="68" t="s">
        <v>271</v>
      </c>
      <c r="E5457" s="68" t="s">
        <v>531</v>
      </c>
      <c r="F5457" s="68" t="s">
        <v>360</v>
      </c>
      <c r="G5457" s="68" t="s">
        <v>79</v>
      </c>
      <c r="H5457" s="68" t="s">
        <v>392</v>
      </c>
      <c r="I5457" s="68" t="s">
        <v>657</v>
      </c>
      <c r="J5457" s="65">
        <v>1</v>
      </c>
      <c r="K5457" s="65">
        <v>21</v>
      </c>
      <c r="L5457" s="65">
        <v>801</v>
      </c>
      <c r="M5457" s="65" t="s">
        <v>393</v>
      </c>
    </row>
    <row r="5458" spans="1:13" ht="12.75" customHeight="1">
      <c r="A5458" s="65" t="str">
        <f>IF(ROW()=1,"KEY",IF(ISNA(VLOOKUP(B5458,車名対応マスタ!B:D,3,FALSE)),"",IF(VLOOKUP(B5458,車名対応マスタ!B:D,3,FALSE)="","",$D5458&amp;" "&amp;IF($G5458="9","J","O")&amp;" "&amp;$I5458&amp;" "&amp;IF($I5458&lt;=TEXT(★完成資料!$A$1,"yyyymm"),TEXT(★完成資料!$A$1,"yyyymm"),"999999")&amp; " " &amp; LEFT(F5458 &amp; "          ",10))))</f>
        <v xml:space="preserve">L O 202210 yyyy00 HV        </v>
      </c>
      <c r="B5458" s="68" t="s">
        <v>253</v>
      </c>
      <c r="C5458" s="68" t="s">
        <v>532</v>
      </c>
      <c r="D5458" s="68" t="s">
        <v>271</v>
      </c>
      <c r="E5458" s="68" t="s">
        <v>531</v>
      </c>
      <c r="F5458" s="68" t="s">
        <v>360</v>
      </c>
      <c r="G5458" s="68" t="s">
        <v>79</v>
      </c>
      <c r="H5458" s="68" t="s">
        <v>392</v>
      </c>
      <c r="I5458" s="68" t="s">
        <v>663</v>
      </c>
      <c r="J5458" s="65">
        <v>4</v>
      </c>
      <c r="K5458" s="65">
        <v>9</v>
      </c>
      <c r="L5458" s="65">
        <v>801</v>
      </c>
      <c r="M5458" s="65" t="s">
        <v>393</v>
      </c>
    </row>
    <row r="5459" spans="1:13" ht="12.75" customHeight="1">
      <c r="A5459" s="65" t="str">
        <f>IF(ROW()=1,"KEY",IF(ISNA(VLOOKUP(B5459,車名対応マスタ!B:D,3,FALSE)),"",IF(VLOOKUP(B5459,車名対応マスタ!B:D,3,FALSE)="","",$D5459&amp;" "&amp;IF($G5459="9","J","O")&amp;" "&amp;$I5459&amp;" "&amp;IF($I5459&lt;=TEXT(★完成資料!$A$1,"yyyymm"),TEXT(★完成資料!$A$1,"yyyymm"),"999999")&amp; " " &amp; LEFT(F5459 &amp; "          ",10))))</f>
        <v xml:space="preserve">L O 202201 yyyy00 HV        </v>
      </c>
      <c r="B5459" s="68" t="s">
        <v>253</v>
      </c>
      <c r="C5459" s="68" t="s">
        <v>532</v>
      </c>
      <c r="D5459" s="68" t="s">
        <v>271</v>
      </c>
      <c r="E5459" s="68" t="s">
        <v>531</v>
      </c>
      <c r="F5459" s="68" t="s">
        <v>360</v>
      </c>
      <c r="G5459" s="68" t="s">
        <v>79</v>
      </c>
      <c r="H5459" s="68" t="s">
        <v>392</v>
      </c>
      <c r="I5459" s="68" t="s">
        <v>639</v>
      </c>
      <c r="J5459" s="65">
        <v>5</v>
      </c>
      <c r="K5459" s="65">
        <v>4</v>
      </c>
      <c r="L5459" s="65">
        <v>809</v>
      </c>
      <c r="M5459" s="65" t="s">
        <v>394</v>
      </c>
    </row>
    <row r="5460" spans="1:13" ht="12.75" customHeight="1">
      <c r="A5460" s="65" t="str">
        <f>IF(ROW()=1,"KEY",IF(ISNA(VLOOKUP(B5460,車名対応マスタ!B:D,3,FALSE)),"",IF(VLOOKUP(B5460,車名対応マスタ!B:D,3,FALSE)="","",$D5460&amp;" "&amp;IF($G5460="9","J","O")&amp;" "&amp;$I5460&amp;" "&amp;IF($I5460&lt;=TEXT(★完成資料!$A$1,"yyyymm"),TEXT(★完成資料!$A$1,"yyyymm"),"999999")&amp; " " &amp; LEFT(F5460 &amp; "          ",10))))</f>
        <v xml:space="preserve">L O 202202 yyyy00 HV        </v>
      </c>
      <c r="B5460" s="68" t="s">
        <v>253</v>
      </c>
      <c r="C5460" s="68" t="s">
        <v>532</v>
      </c>
      <c r="D5460" s="68" t="s">
        <v>271</v>
      </c>
      <c r="E5460" s="68" t="s">
        <v>531</v>
      </c>
      <c r="F5460" s="68" t="s">
        <v>360</v>
      </c>
      <c r="G5460" s="68" t="s">
        <v>79</v>
      </c>
      <c r="H5460" s="68" t="s">
        <v>392</v>
      </c>
      <c r="I5460" s="68" t="s">
        <v>640</v>
      </c>
      <c r="J5460" s="65">
        <v>1</v>
      </c>
      <c r="K5460" s="65">
        <v>1</v>
      </c>
      <c r="L5460" s="65">
        <v>809</v>
      </c>
      <c r="M5460" s="65" t="s">
        <v>394</v>
      </c>
    </row>
    <row r="5461" spans="1:13" ht="12.75" customHeight="1">
      <c r="A5461" s="65" t="str">
        <f>IF(ROW()=1,"KEY",IF(ISNA(VLOOKUP(B5461,車名対応マスタ!B:D,3,FALSE)),"",IF(VLOOKUP(B5461,車名対応マスタ!B:D,3,FALSE)="","",$D5461&amp;" "&amp;IF($G5461="9","J","O")&amp;" "&amp;$I5461&amp;" "&amp;IF($I5461&lt;=TEXT(★完成資料!$A$1,"yyyymm"),TEXT(★完成資料!$A$1,"yyyymm"),"999999")&amp; " " &amp; LEFT(F5461 &amp; "          ",10))))</f>
        <v xml:space="preserve">L O 202203 yyyy00 HV        </v>
      </c>
      <c r="B5461" s="68" t="s">
        <v>253</v>
      </c>
      <c r="C5461" s="68" t="s">
        <v>532</v>
      </c>
      <c r="D5461" s="68" t="s">
        <v>271</v>
      </c>
      <c r="E5461" s="68" t="s">
        <v>531</v>
      </c>
      <c r="F5461" s="68" t="s">
        <v>360</v>
      </c>
      <c r="G5461" s="68" t="s">
        <v>79</v>
      </c>
      <c r="H5461" s="68" t="s">
        <v>392</v>
      </c>
      <c r="I5461" s="68" t="s">
        <v>641</v>
      </c>
      <c r="J5461" s="65">
        <v>2</v>
      </c>
      <c r="K5461" s="65">
        <v>4</v>
      </c>
      <c r="L5461" s="65">
        <v>809</v>
      </c>
      <c r="M5461" s="65" t="s">
        <v>394</v>
      </c>
    </row>
    <row r="5462" spans="1:13" ht="12.75" customHeight="1">
      <c r="A5462" s="65" t="str">
        <f>IF(ROW()=1,"KEY",IF(ISNA(VLOOKUP(B5462,車名対応マスタ!B:D,3,FALSE)),"",IF(VLOOKUP(B5462,車名対応マスタ!B:D,3,FALSE)="","",$D5462&amp;" "&amp;IF($G5462="9","J","O")&amp;" "&amp;$I5462&amp;" "&amp;IF($I5462&lt;=TEXT(★完成資料!$A$1,"yyyymm"),TEXT(★完成資料!$A$1,"yyyymm"),"999999")&amp; " " &amp; LEFT(F5462 &amp; "          ",10))))</f>
        <v xml:space="preserve">L O 202204 yyyy00 HV        </v>
      </c>
      <c r="B5462" s="68" t="s">
        <v>253</v>
      </c>
      <c r="C5462" s="68" t="s">
        <v>532</v>
      </c>
      <c r="D5462" s="68" t="s">
        <v>271</v>
      </c>
      <c r="E5462" s="68" t="s">
        <v>531</v>
      </c>
      <c r="F5462" s="68" t="s">
        <v>360</v>
      </c>
      <c r="G5462" s="68" t="s">
        <v>79</v>
      </c>
      <c r="H5462" s="68" t="s">
        <v>392</v>
      </c>
      <c r="I5462" s="68" t="s">
        <v>642</v>
      </c>
      <c r="J5462" s="65">
        <v>4</v>
      </c>
      <c r="K5462" s="65">
        <v>2</v>
      </c>
      <c r="L5462" s="65">
        <v>809</v>
      </c>
      <c r="M5462" s="65" t="s">
        <v>394</v>
      </c>
    </row>
    <row r="5463" spans="1:13" ht="12.75" customHeight="1">
      <c r="A5463" s="65" t="str">
        <f>IF(ROW()=1,"KEY",IF(ISNA(VLOOKUP(B5463,車名対応マスタ!B:D,3,FALSE)),"",IF(VLOOKUP(B5463,車名対応マスタ!B:D,3,FALSE)="","",$D5463&amp;" "&amp;IF($G5463="9","J","O")&amp;" "&amp;$I5463&amp;" "&amp;IF($I5463&lt;=TEXT(★完成資料!$A$1,"yyyymm"),TEXT(★完成資料!$A$1,"yyyymm"),"999999")&amp; " " &amp; LEFT(F5463 &amp; "          ",10))))</f>
        <v xml:space="preserve">L O 202205 yyyy00 HV        </v>
      </c>
      <c r="B5463" s="68" t="s">
        <v>253</v>
      </c>
      <c r="C5463" s="68" t="s">
        <v>532</v>
      </c>
      <c r="D5463" s="68" t="s">
        <v>271</v>
      </c>
      <c r="E5463" s="68" t="s">
        <v>531</v>
      </c>
      <c r="F5463" s="68" t="s">
        <v>360</v>
      </c>
      <c r="G5463" s="68" t="s">
        <v>79</v>
      </c>
      <c r="H5463" s="68" t="s">
        <v>392</v>
      </c>
      <c r="I5463" s="68" t="s">
        <v>647</v>
      </c>
      <c r="J5463" s="65">
        <v>5</v>
      </c>
      <c r="K5463" s="65">
        <v>3</v>
      </c>
      <c r="L5463" s="65">
        <v>809</v>
      </c>
      <c r="M5463" s="65" t="s">
        <v>394</v>
      </c>
    </row>
    <row r="5464" spans="1:13" ht="12.75" customHeight="1">
      <c r="A5464" s="65" t="str">
        <f>IF(ROW()=1,"KEY",IF(ISNA(VLOOKUP(B5464,車名対応マスタ!B:D,3,FALSE)),"",IF(VLOOKUP(B5464,車名対応マスタ!B:D,3,FALSE)="","",$D5464&amp;" "&amp;IF($G5464="9","J","O")&amp;" "&amp;$I5464&amp;" "&amp;IF($I5464&lt;=TEXT(★完成資料!$A$1,"yyyymm"),TEXT(★完成資料!$A$1,"yyyymm"),"999999")&amp; " " &amp; LEFT(F5464 &amp; "          ",10))))</f>
        <v xml:space="preserve">L O 202206 yyyy00 HV        </v>
      </c>
      <c r="B5464" s="68" t="s">
        <v>253</v>
      </c>
      <c r="C5464" s="68" t="s">
        <v>532</v>
      </c>
      <c r="D5464" s="68" t="s">
        <v>271</v>
      </c>
      <c r="E5464" s="68" t="s">
        <v>531</v>
      </c>
      <c r="F5464" s="68" t="s">
        <v>360</v>
      </c>
      <c r="G5464" s="68" t="s">
        <v>79</v>
      </c>
      <c r="H5464" s="68" t="s">
        <v>392</v>
      </c>
      <c r="I5464" s="68" t="s">
        <v>652</v>
      </c>
      <c r="J5464" s="65">
        <v>4</v>
      </c>
      <c r="K5464" s="65">
        <v>3</v>
      </c>
      <c r="L5464" s="65">
        <v>809</v>
      </c>
      <c r="M5464" s="65" t="s">
        <v>394</v>
      </c>
    </row>
    <row r="5465" spans="1:13" ht="12.75" customHeight="1">
      <c r="A5465" s="65" t="str">
        <f>IF(ROW()=1,"KEY",IF(ISNA(VLOOKUP(B5465,車名対応マスタ!B:D,3,FALSE)),"",IF(VLOOKUP(B5465,車名対応マスタ!B:D,3,FALSE)="","",$D5465&amp;" "&amp;IF($G5465="9","J","O")&amp;" "&amp;$I5465&amp;" "&amp;IF($I5465&lt;=TEXT(★完成資料!$A$1,"yyyymm"),TEXT(★完成資料!$A$1,"yyyymm"),"999999")&amp; " " &amp; LEFT(F5465 &amp; "          ",10))))</f>
        <v xml:space="preserve">L O 202207 yyyy00 HV        </v>
      </c>
      <c r="B5465" s="68" t="s">
        <v>253</v>
      </c>
      <c r="C5465" s="68" t="s">
        <v>532</v>
      </c>
      <c r="D5465" s="68" t="s">
        <v>271</v>
      </c>
      <c r="E5465" s="68" t="s">
        <v>531</v>
      </c>
      <c r="F5465" s="68" t="s">
        <v>360</v>
      </c>
      <c r="G5465" s="68" t="s">
        <v>79</v>
      </c>
      <c r="H5465" s="68" t="s">
        <v>392</v>
      </c>
      <c r="I5465" s="68" t="s">
        <v>655</v>
      </c>
      <c r="J5465" s="65">
        <v>0</v>
      </c>
      <c r="K5465" s="65">
        <v>3</v>
      </c>
      <c r="L5465" s="65">
        <v>809</v>
      </c>
      <c r="M5465" s="65" t="s">
        <v>394</v>
      </c>
    </row>
    <row r="5466" spans="1:13" ht="12.75" customHeight="1">
      <c r="A5466" s="65" t="str">
        <f>IF(ROW()=1,"KEY",IF(ISNA(VLOOKUP(B5466,車名対応マスタ!B:D,3,FALSE)),"",IF(VLOOKUP(B5466,車名対応マスタ!B:D,3,FALSE)="","",$D5466&amp;" "&amp;IF($G5466="9","J","O")&amp;" "&amp;$I5466&amp;" "&amp;IF($I5466&lt;=TEXT(★完成資料!$A$1,"yyyymm"),TEXT(★完成資料!$A$1,"yyyymm"),"999999")&amp; " " &amp; LEFT(F5466 &amp; "          ",10))))</f>
        <v xml:space="preserve">L O 202208 yyyy00 HV        </v>
      </c>
      <c r="B5466" s="68" t="s">
        <v>253</v>
      </c>
      <c r="C5466" s="68" t="s">
        <v>532</v>
      </c>
      <c r="D5466" s="68" t="s">
        <v>271</v>
      </c>
      <c r="E5466" s="68" t="s">
        <v>531</v>
      </c>
      <c r="F5466" s="68" t="s">
        <v>360</v>
      </c>
      <c r="G5466" s="68" t="s">
        <v>79</v>
      </c>
      <c r="H5466" s="68" t="s">
        <v>392</v>
      </c>
      <c r="I5466" s="68" t="s">
        <v>656</v>
      </c>
      <c r="J5466" s="65">
        <v>1</v>
      </c>
      <c r="K5466" s="65">
        <v>1</v>
      </c>
      <c r="L5466" s="65">
        <v>809</v>
      </c>
      <c r="M5466" s="65" t="s">
        <v>394</v>
      </c>
    </row>
    <row r="5467" spans="1:13" ht="12.75" customHeight="1">
      <c r="A5467" s="65" t="str">
        <f>IF(ROW()=1,"KEY",IF(ISNA(VLOOKUP(B5467,車名対応マスタ!B:D,3,FALSE)),"",IF(VLOOKUP(B5467,車名対応マスタ!B:D,3,FALSE)="","",$D5467&amp;" "&amp;IF($G5467="9","J","O")&amp;" "&amp;$I5467&amp;" "&amp;IF($I5467&lt;=TEXT(★完成資料!$A$1,"yyyymm"),TEXT(★完成資料!$A$1,"yyyymm"),"999999")&amp; " " &amp; LEFT(F5467 &amp; "          ",10))))</f>
        <v xml:space="preserve">L O 202209 yyyy00 HV        </v>
      </c>
      <c r="B5467" s="68" t="s">
        <v>253</v>
      </c>
      <c r="C5467" s="68" t="s">
        <v>532</v>
      </c>
      <c r="D5467" s="68" t="s">
        <v>271</v>
      </c>
      <c r="E5467" s="68" t="s">
        <v>531</v>
      </c>
      <c r="F5467" s="68" t="s">
        <v>360</v>
      </c>
      <c r="G5467" s="68" t="s">
        <v>79</v>
      </c>
      <c r="H5467" s="68" t="s">
        <v>392</v>
      </c>
      <c r="I5467" s="68" t="s">
        <v>657</v>
      </c>
      <c r="J5467" s="65">
        <v>1</v>
      </c>
      <c r="K5467" s="65">
        <v>1</v>
      </c>
      <c r="L5467" s="65">
        <v>809</v>
      </c>
      <c r="M5467" s="65" t="s">
        <v>394</v>
      </c>
    </row>
    <row r="5468" spans="1:13" ht="12.75" customHeight="1">
      <c r="A5468" s="65" t="str">
        <f>IF(ROW()=1,"KEY",IF(ISNA(VLOOKUP(B5468,車名対応マスタ!B:D,3,FALSE)),"",IF(VLOOKUP(B5468,車名対応マスタ!B:D,3,FALSE)="","",$D5468&amp;" "&amp;IF($G5468="9","J","O")&amp;" "&amp;$I5468&amp;" "&amp;IF($I5468&lt;=TEXT(★完成資料!$A$1,"yyyymm"),TEXT(★完成資料!$A$1,"yyyymm"),"999999")&amp; " " &amp; LEFT(F5468 &amp; "          ",10))))</f>
        <v xml:space="preserve">L O 202210 yyyy00 HV        </v>
      </c>
      <c r="B5468" s="68" t="s">
        <v>253</v>
      </c>
      <c r="C5468" s="68" t="s">
        <v>532</v>
      </c>
      <c r="D5468" s="68" t="s">
        <v>271</v>
      </c>
      <c r="E5468" s="68" t="s">
        <v>531</v>
      </c>
      <c r="F5468" s="68" t="s">
        <v>360</v>
      </c>
      <c r="G5468" s="68" t="s">
        <v>79</v>
      </c>
      <c r="H5468" s="68" t="s">
        <v>392</v>
      </c>
      <c r="I5468" s="68" t="s">
        <v>663</v>
      </c>
      <c r="J5468" s="65">
        <v>2</v>
      </c>
      <c r="K5468" s="65">
        <v>3</v>
      </c>
      <c r="L5468" s="65">
        <v>809</v>
      </c>
      <c r="M5468" s="65" t="s">
        <v>394</v>
      </c>
    </row>
    <row r="5469" spans="1:13" ht="12.75" customHeight="1">
      <c r="A5469" s="65" t="str">
        <f>IF(ROW()=1,"KEY",IF(ISNA(VLOOKUP(B5469,車名対応マスタ!B:D,3,FALSE)),"",IF(VLOOKUP(B5469,車名対応マスタ!B:D,3,FALSE)="","",$D5469&amp;" "&amp;IF($G5469="9","J","O")&amp;" "&amp;$I5469&amp;" "&amp;IF($I5469&lt;=TEXT(★完成資料!$A$1,"yyyymm"),TEXT(★完成資料!$A$1,"yyyymm"),"999999")&amp; " " &amp; LEFT(F5469 &amp; "          ",10))))</f>
        <v xml:space="preserve">L O 202208 yyyy00 HV        </v>
      </c>
      <c r="B5469" s="68" t="s">
        <v>253</v>
      </c>
      <c r="C5469" s="68" t="s">
        <v>532</v>
      </c>
      <c r="D5469" s="68" t="s">
        <v>271</v>
      </c>
      <c r="E5469" s="68" t="s">
        <v>531</v>
      </c>
      <c r="F5469" s="68" t="s">
        <v>360</v>
      </c>
      <c r="G5469" s="68" t="s">
        <v>79</v>
      </c>
      <c r="H5469" s="68" t="s">
        <v>392</v>
      </c>
      <c r="I5469" s="68" t="s">
        <v>656</v>
      </c>
      <c r="J5469" s="65">
        <v>1</v>
      </c>
      <c r="L5469" s="65">
        <v>806</v>
      </c>
      <c r="M5469" s="65" t="s">
        <v>264</v>
      </c>
    </row>
    <row r="5470" spans="1:13" ht="12.75" customHeight="1">
      <c r="A5470" s="65" t="str">
        <f>IF(ROW()=1,"KEY",IF(ISNA(VLOOKUP(B5470,車名対応マスタ!B:D,3,FALSE)),"",IF(VLOOKUP(B5470,車名対応マスタ!B:D,3,FALSE)="","",$D5470&amp;" "&amp;IF($G5470="9","J","O")&amp;" "&amp;$I5470&amp;" "&amp;IF($I5470&lt;=TEXT(★完成資料!$A$1,"yyyymm"),TEXT(★完成資料!$A$1,"yyyymm"),"999999")&amp; " " &amp; LEFT(F5470 &amp; "          ",10))))</f>
        <v xml:space="preserve">L O 202201 yyyy00 HV        </v>
      </c>
      <c r="B5470" s="68" t="s">
        <v>253</v>
      </c>
      <c r="C5470" s="68" t="s">
        <v>532</v>
      </c>
      <c r="D5470" s="68" t="s">
        <v>271</v>
      </c>
      <c r="E5470" s="68" t="s">
        <v>531</v>
      </c>
      <c r="F5470" s="68" t="s">
        <v>360</v>
      </c>
      <c r="G5470" s="68" t="s">
        <v>80</v>
      </c>
      <c r="H5470" s="68" t="s">
        <v>395</v>
      </c>
      <c r="I5470" s="68" t="s">
        <v>639</v>
      </c>
      <c r="J5470" s="65">
        <v>5</v>
      </c>
      <c r="K5470" s="65">
        <v>3</v>
      </c>
      <c r="L5470" s="65">
        <v>618</v>
      </c>
      <c r="M5470" s="65" t="s">
        <v>396</v>
      </c>
    </row>
    <row r="5471" spans="1:13" ht="12.75" customHeight="1">
      <c r="A5471" s="65" t="str">
        <f>IF(ROW()=1,"KEY",IF(ISNA(VLOOKUP(B5471,車名対応マスタ!B:D,3,FALSE)),"",IF(VLOOKUP(B5471,車名対応マスタ!B:D,3,FALSE)="","",$D5471&amp;" "&amp;IF($G5471="9","J","O")&amp;" "&amp;$I5471&amp;" "&amp;IF($I5471&lt;=TEXT(★完成資料!$A$1,"yyyymm"),TEXT(★完成資料!$A$1,"yyyymm"),"999999")&amp; " " &amp; LEFT(F5471 &amp; "          ",10))))</f>
        <v xml:space="preserve">L O 202202 yyyy00 HV        </v>
      </c>
      <c r="B5471" s="68" t="s">
        <v>253</v>
      </c>
      <c r="C5471" s="68" t="s">
        <v>532</v>
      </c>
      <c r="D5471" s="68" t="s">
        <v>271</v>
      </c>
      <c r="E5471" s="68" t="s">
        <v>531</v>
      </c>
      <c r="F5471" s="68" t="s">
        <v>360</v>
      </c>
      <c r="G5471" s="68" t="s">
        <v>80</v>
      </c>
      <c r="H5471" s="68" t="s">
        <v>395</v>
      </c>
      <c r="I5471" s="68" t="s">
        <v>640</v>
      </c>
      <c r="J5471" s="65">
        <v>3</v>
      </c>
      <c r="K5471" s="65">
        <v>1</v>
      </c>
      <c r="L5471" s="65">
        <v>618</v>
      </c>
      <c r="M5471" s="65" t="s">
        <v>396</v>
      </c>
    </row>
    <row r="5472" spans="1:13" ht="12.75" customHeight="1">
      <c r="A5472" s="65" t="str">
        <f>IF(ROW()=1,"KEY",IF(ISNA(VLOOKUP(B5472,車名対応マスタ!B:D,3,FALSE)),"",IF(VLOOKUP(B5472,車名対応マスタ!B:D,3,FALSE)="","",$D5472&amp;" "&amp;IF($G5472="9","J","O")&amp;" "&amp;$I5472&amp;" "&amp;IF($I5472&lt;=TEXT(★完成資料!$A$1,"yyyymm"),TEXT(★完成資料!$A$1,"yyyymm"),"999999")&amp; " " &amp; LEFT(F5472 &amp; "          ",10))))</f>
        <v xml:space="preserve">L O 202203 yyyy00 HV        </v>
      </c>
      <c r="B5472" s="68" t="s">
        <v>253</v>
      </c>
      <c r="C5472" s="68" t="s">
        <v>532</v>
      </c>
      <c r="D5472" s="68" t="s">
        <v>271</v>
      </c>
      <c r="E5472" s="68" t="s">
        <v>531</v>
      </c>
      <c r="F5472" s="68" t="s">
        <v>360</v>
      </c>
      <c r="G5472" s="68" t="s">
        <v>80</v>
      </c>
      <c r="H5472" s="68" t="s">
        <v>395</v>
      </c>
      <c r="I5472" s="68" t="s">
        <v>641</v>
      </c>
      <c r="J5472" s="65">
        <v>11</v>
      </c>
      <c r="K5472" s="65">
        <v>2</v>
      </c>
      <c r="L5472" s="65">
        <v>618</v>
      </c>
      <c r="M5472" s="65" t="s">
        <v>396</v>
      </c>
    </row>
    <row r="5473" spans="1:13" ht="12.75" customHeight="1">
      <c r="A5473" s="65" t="str">
        <f>IF(ROW()=1,"KEY",IF(ISNA(VLOOKUP(B5473,車名対応マスタ!B:D,3,FALSE)),"",IF(VLOOKUP(B5473,車名対応マスタ!B:D,3,FALSE)="","",$D5473&amp;" "&amp;IF($G5473="9","J","O")&amp;" "&amp;$I5473&amp;" "&amp;IF($I5473&lt;=TEXT(★完成資料!$A$1,"yyyymm"),TEXT(★完成資料!$A$1,"yyyymm"),"999999")&amp; " " &amp; LEFT(F5473 &amp; "          ",10))))</f>
        <v xml:space="preserve">L O 202204 yyyy00 HV        </v>
      </c>
      <c r="B5473" s="68" t="s">
        <v>253</v>
      </c>
      <c r="C5473" s="68" t="s">
        <v>532</v>
      </c>
      <c r="D5473" s="68" t="s">
        <v>271</v>
      </c>
      <c r="E5473" s="68" t="s">
        <v>531</v>
      </c>
      <c r="F5473" s="68" t="s">
        <v>360</v>
      </c>
      <c r="G5473" s="68" t="s">
        <v>80</v>
      </c>
      <c r="H5473" s="68" t="s">
        <v>395</v>
      </c>
      <c r="I5473" s="68" t="s">
        <v>642</v>
      </c>
      <c r="J5473" s="65">
        <v>9</v>
      </c>
      <c r="K5473" s="65">
        <v>3</v>
      </c>
      <c r="L5473" s="65">
        <v>618</v>
      </c>
      <c r="M5473" s="65" t="s">
        <v>396</v>
      </c>
    </row>
    <row r="5474" spans="1:13" ht="12.75" customHeight="1">
      <c r="A5474" s="65" t="str">
        <f>IF(ROW()=1,"KEY",IF(ISNA(VLOOKUP(B5474,車名対応マスタ!B:D,3,FALSE)),"",IF(VLOOKUP(B5474,車名対応マスタ!B:D,3,FALSE)="","",$D5474&amp;" "&amp;IF($G5474="9","J","O")&amp;" "&amp;$I5474&amp;" "&amp;IF($I5474&lt;=TEXT(★完成資料!$A$1,"yyyymm"),TEXT(★完成資料!$A$1,"yyyymm"),"999999")&amp; " " &amp; LEFT(F5474 &amp; "          ",10))))</f>
        <v xml:space="preserve">L O 202205 yyyy00 HV        </v>
      </c>
      <c r="B5474" s="68" t="s">
        <v>253</v>
      </c>
      <c r="C5474" s="68" t="s">
        <v>532</v>
      </c>
      <c r="D5474" s="68" t="s">
        <v>271</v>
      </c>
      <c r="E5474" s="68" t="s">
        <v>531</v>
      </c>
      <c r="F5474" s="68" t="s">
        <v>360</v>
      </c>
      <c r="G5474" s="68" t="s">
        <v>80</v>
      </c>
      <c r="H5474" s="68" t="s">
        <v>395</v>
      </c>
      <c r="I5474" s="68" t="s">
        <v>647</v>
      </c>
      <c r="J5474" s="65">
        <v>3</v>
      </c>
      <c r="K5474" s="65">
        <v>2</v>
      </c>
      <c r="L5474" s="65">
        <v>618</v>
      </c>
      <c r="M5474" s="65" t="s">
        <v>396</v>
      </c>
    </row>
    <row r="5475" spans="1:13" ht="12.75" customHeight="1">
      <c r="A5475" s="65" t="str">
        <f>IF(ROW()=1,"KEY",IF(ISNA(VLOOKUP(B5475,車名対応マスタ!B:D,3,FALSE)),"",IF(VLOOKUP(B5475,車名対応マスタ!B:D,3,FALSE)="","",$D5475&amp;" "&amp;IF($G5475="9","J","O")&amp;" "&amp;$I5475&amp;" "&amp;IF($I5475&lt;=TEXT(★完成資料!$A$1,"yyyymm"),TEXT(★完成資料!$A$1,"yyyymm"),"999999")&amp; " " &amp; LEFT(F5475 &amp; "          ",10))))</f>
        <v xml:space="preserve">L O 202206 yyyy00 HV        </v>
      </c>
      <c r="B5475" s="68" t="s">
        <v>253</v>
      </c>
      <c r="C5475" s="68" t="s">
        <v>532</v>
      </c>
      <c r="D5475" s="68" t="s">
        <v>271</v>
      </c>
      <c r="E5475" s="68" t="s">
        <v>531</v>
      </c>
      <c r="F5475" s="68" t="s">
        <v>360</v>
      </c>
      <c r="G5475" s="68" t="s">
        <v>80</v>
      </c>
      <c r="H5475" s="68" t="s">
        <v>395</v>
      </c>
      <c r="I5475" s="68" t="s">
        <v>652</v>
      </c>
      <c r="J5475" s="65">
        <v>3</v>
      </c>
      <c r="K5475" s="65">
        <v>4</v>
      </c>
      <c r="L5475" s="65">
        <v>618</v>
      </c>
      <c r="M5475" s="65" t="s">
        <v>396</v>
      </c>
    </row>
    <row r="5476" spans="1:13" ht="12.75" customHeight="1">
      <c r="A5476" s="65" t="str">
        <f>IF(ROW()=1,"KEY",IF(ISNA(VLOOKUP(B5476,車名対応マスタ!B:D,3,FALSE)),"",IF(VLOOKUP(B5476,車名対応マスタ!B:D,3,FALSE)="","",$D5476&amp;" "&amp;IF($G5476="9","J","O")&amp;" "&amp;$I5476&amp;" "&amp;IF($I5476&lt;=TEXT(★完成資料!$A$1,"yyyymm"),TEXT(★完成資料!$A$1,"yyyymm"),"999999")&amp; " " &amp; LEFT(F5476 &amp; "          ",10))))</f>
        <v xml:space="preserve">L O 202207 yyyy00 HV        </v>
      </c>
      <c r="B5476" s="68" t="s">
        <v>253</v>
      </c>
      <c r="C5476" s="68" t="s">
        <v>532</v>
      </c>
      <c r="D5476" s="68" t="s">
        <v>271</v>
      </c>
      <c r="E5476" s="68" t="s">
        <v>531</v>
      </c>
      <c r="F5476" s="68" t="s">
        <v>360</v>
      </c>
      <c r="G5476" s="68" t="s">
        <v>80</v>
      </c>
      <c r="H5476" s="68" t="s">
        <v>395</v>
      </c>
      <c r="I5476" s="68" t="s">
        <v>655</v>
      </c>
      <c r="J5476" s="65">
        <v>3</v>
      </c>
      <c r="K5476" s="65">
        <v>3</v>
      </c>
      <c r="L5476" s="65">
        <v>618</v>
      </c>
      <c r="M5476" s="65" t="s">
        <v>396</v>
      </c>
    </row>
    <row r="5477" spans="1:13" ht="12.75" customHeight="1">
      <c r="A5477" s="65" t="str">
        <f>IF(ROW()=1,"KEY",IF(ISNA(VLOOKUP(B5477,車名対応マスタ!B:D,3,FALSE)),"",IF(VLOOKUP(B5477,車名対応マスタ!B:D,3,FALSE)="","",$D5477&amp;" "&amp;IF($G5477="9","J","O")&amp;" "&amp;$I5477&amp;" "&amp;IF($I5477&lt;=TEXT(★完成資料!$A$1,"yyyymm"),TEXT(★完成資料!$A$1,"yyyymm"),"999999")&amp; " " &amp; LEFT(F5477 &amp; "          ",10))))</f>
        <v xml:space="preserve">L O 202208 yyyy00 HV        </v>
      </c>
      <c r="B5477" s="68" t="s">
        <v>253</v>
      </c>
      <c r="C5477" s="68" t="s">
        <v>532</v>
      </c>
      <c r="D5477" s="68" t="s">
        <v>271</v>
      </c>
      <c r="E5477" s="68" t="s">
        <v>531</v>
      </c>
      <c r="F5477" s="68" t="s">
        <v>360</v>
      </c>
      <c r="G5477" s="68" t="s">
        <v>80</v>
      </c>
      <c r="H5477" s="68" t="s">
        <v>395</v>
      </c>
      <c r="I5477" s="68" t="s">
        <v>656</v>
      </c>
      <c r="J5477" s="65">
        <v>2</v>
      </c>
      <c r="K5477" s="65">
        <v>3</v>
      </c>
      <c r="L5477" s="65">
        <v>618</v>
      </c>
      <c r="M5477" s="65" t="s">
        <v>396</v>
      </c>
    </row>
    <row r="5478" spans="1:13" ht="12.75" customHeight="1">
      <c r="A5478" s="65" t="str">
        <f>IF(ROW()=1,"KEY",IF(ISNA(VLOOKUP(B5478,車名対応マスタ!B:D,3,FALSE)),"",IF(VLOOKUP(B5478,車名対応マスタ!B:D,3,FALSE)="","",$D5478&amp;" "&amp;IF($G5478="9","J","O")&amp;" "&amp;$I5478&amp;" "&amp;IF($I5478&lt;=TEXT(★完成資料!$A$1,"yyyymm"),TEXT(★完成資料!$A$1,"yyyymm"),"999999")&amp; " " &amp; LEFT(F5478 &amp; "          ",10))))</f>
        <v xml:space="preserve">L O 202209 yyyy00 HV        </v>
      </c>
      <c r="B5478" s="68" t="s">
        <v>253</v>
      </c>
      <c r="C5478" s="68" t="s">
        <v>532</v>
      </c>
      <c r="D5478" s="68" t="s">
        <v>271</v>
      </c>
      <c r="E5478" s="68" t="s">
        <v>531</v>
      </c>
      <c r="F5478" s="68" t="s">
        <v>360</v>
      </c>
      <c r="G5478" s="68" t="s">
        <v>80</v>
      </c>
      <c r="H5478" s="68" t="s">
        <v>395</v>
      </c>
      <c r="I5478" s="68" t="s">
        <v>657</v>
      </c>
      <c r="J5478" s="65">
        <v>3</v>
      </c>
      <c r="K5478" s="65">
        <v>7</v>
      </c>
      <c r="L5478" s="65">
        <v>618</v>
      </c>
      <c r="M5478" s="65" t="s">
        <v>396</v>
      </c>
    </row>
    <row r="5479" spans="1:13" ht="12.75" customHeight="1">
      <c r="A5479" s="65" t="str">
        <f>IF(ROW()=1,"KEY",IF(ISNA(VLOOKUP(B5479,車名対応マスタ!B:D,3,FALSE)),"",IF(VLOOKUP(B5479,車名対応マスタ!B:D,3,FALSE)="","",$D5479&amp;" "&amp;IF($G5479="9","J","O")&amp;" "&amp;$I5479&amp;" "&amp;IF($I5479&lt;=TEXT(★完成資料!$A$1,"yyyymm"),TEXT(★完成資料!$A$1,"yyyymm"),"999999")&amp; " " &amp; LEFT(F5479 &amp; "          ",10))))</f>
        <v xml:space="preserve">L O 202210 yyyy00 HV        </v>
      </c>
      <c r="B5479" s="68" t="s">
        <v>253</v>
      </c>
      <c r="C5479" s="68" t="s">
        <v>532</v>
      </c>
      <c r="D5479" s="68" t="s">
        <v>271</v>
      </c>
      <c r="E5479" s="68" t="s">
        <v>531</v>
      </c>
      <c r="F5479" s="68" t="s">
        <v>360</v>
      </c>
      <c r="G5479" s="68" t="s">
        <v>80</v>
      </c>
      <c r="H5479" s="68" t="s">
        <v>395</v>
      </c>
      <c r="I5479" s="68" t="s">
        <v>663</v>
      </c>
      <c r="J5479" s="65">
        <v>7</v>
      </c>
      <c r="K5479" s="65">
        <v>3</v>
      </c>
      <c r="L5479" s="65">
        <v>618</v>
      </c>
      <c r="M5479" s="65" t="s">
        <v>396</v>
      </c>
    </row>
    <row r="5480" spans="1:13" ht="12.75" customHeight="1">
      <c r="A5480" s="65" t="str">
        <f>IF(ROW()=1,"KEY",IF(ISNA(VLOOKUP(B5480,車名対応マスタ!B:D,3,FALSE)),"",IF(VLOOKUP(B5480,車名対応マスタ!B:D,3,FALSE)="","",$D5480&amp;" "&amp;IF($G5480="9","J","O")&amp;" "&amp;$I5480&amp;" "&amp;IF($I5480&lt;=TEXT(★完成資料!$A$1,"yyyymm"),TEXT(★完成資料!$A$1,"yyyymm"),"999999")&amp; " " &amp; LEFT(F5480 &amp; "          ",10))))</f>
        <v xml:space="preserve">L O 202205 yyyy00 HV        </v>
      </c>
      <c r="B5480" s="68" t="s">
        <v>253</v>
      </c>
      <c r="C5480" s="68" t="s">
        <v>532</v>
      </c>
      <c r="D5480" s="68" t="s">
        <v>271</v>
      </c>
      <c r="E5480" s="68" t="s">
        <v>531</v>
      </c>
      <c r="F5480" s="68" t="s">
        <v>360</v>
      </c>
      <c r="G5480" s="68" t="s">
        <v>80</v>
      </c>
      <c r="H5480" s="68" t="s">
        <v>395</v>
      </c>
      <c r="I5480" s="68" t="s">
        <v>647</v>
      </c>
      <c r="J5480" s="65">
        <v>0</v>
      </c>
      <c r="K5480" s="65">
        <v>1</v>
      </c>
      <c r="L5480" s="65">
        <v>620</v>
      </c>
      <c r="M5480" s="65" t="s">
        <v>505</v>
      </c>
    </row>
    <row r="5481" spans="1:13" ht="12.75" customHeight="1">
      <c r="A5481" s="65" t="str">
        <f>IF(ROW()=1,"KEY",IF(ISNA(VLOOKUP(B5481,車名対応マスタ!B:D,3,FALSE)),"",IF(VLOOKUP(B5481,車名対応マスタ!B:D,3,FALSE)="","",$D5481&amp;" "&amp;IF($G5481="9","J","O")&amp;" "&amp;$I5481&amp;" "&amp;IF($I5481&lt;=TEXT(★完成資料!$A$1,"yyyymm"),TEXT(★完成資料!$A$1,"yyyymm"),"999999")&amp; " " &amp; LEFT(F5481 &amp; "          ",10))))</f>
        <v xml:space="preserve">L O 202206 yyyy00 HV        </v>
      </c>
      <c r="B5481" s="68" t="s">
        <v>253</v>
      </c>
      <c r="C5481" s="68" t="s">
        <v>532</v>
      </c>
      <c r="D5481" s="68" t="s">
        <v>271</v>
      </c>
      <c r="E5481" s="68" t="s">
        <v>531</v>
      </c>
      <c r="F5481" s="68" t="s">
        <v>360</v>
      </c>
      <c r="G5481" s="68" t="s">
        <v>80</v>
      </c>
      <c r="H5481" s="68" t="s">
        <v>395</v>
      </c>
      <c r="I5481" s="68" t="s">
        <v>652</v>
      </c>
      <c r="J5481" s="65">
        <v>0</v>
      </c>
      <c r="K5481" s="65">
        <v>2</v>
      </c>
      <c r="L5481" s="65">
        <v>620</v>
      </c>
      <c r="M5481" s="65" t="s">
        <v>505</v>
      </c>
    </row>
    <row r="5482" spans="1:13" ht="12.75" customHeight="1">
      <c r="A5482" s="65" t="str">
        <f>IF(ROW()=1,"KEY",IF(ISNA(VLOOKUP(B5482,車名対応マスタ!B:D,3,FALSE)),"",IF(VLOOKUP(B5482,車名対応マスタ!B:D,3,FALSE)="","",$D5482&amp;" "&amp;IF($G5482="9","J","O")&amp;" "&amp;$I5482&amp;" "&amp;IF($I5482&lt;=TEXT(★完成資料!$A$1,"yyyymm"),TEXT(★完成資料!$A$1,"yyyymm"),"999999")&amp; " " &amp; LEFT(F5482 &amp; "          ",10))))</f>
        <v xml:space="preserve">L O 202207 yyyy00 HV        </v>
      </c>
      <c r="B5482" s="68" t="s">
        <v>253</v>
      </c>
      <c r="C5482" s="68" t="s">
        <v>532</v>
      </c>
      <c r="D5482" s="68" t="s">
        <v>271</v>
      </c>
      <c r="E5482" s="68" t="s">
        <v>531</v>
      </c>
      <c r="F5482" s="68" t="s">
        <v>360</v>
      </c>
      <c r="G5482" s="68" t="s">
        <v>80</v>
      </c>
      <c r="H5482" s="68" t="s">
        <v>395</v>
      </c>
      <c r="I5482" s="68" t="s">
        <v>655</v>
      </c>
      <c r="J5482" s="65">
        <v>0</v>
      </c>
      <c r="K5482" s="65">
        <v>1</v>
      </c>
      <c r="L5482" s="65">
        <v>620</v>
      </c>
      <c r="M5482" s="65" t="s">
        <v>505</v>
      </c>
    </row>
    <row r="5483" spans="1:13" ht="12.75" customHeight="1">
      <c r="A5483" s="65" t="str">
        <f>IF(ROW()=1,"KEY",IF(ISNA(VLOOKUP(B5483,車名対応マスタ!B:D,3,FALSE)),"",IF(VLOOKUP(B5483,車名対応マスタ!B:D,3,FALSE)="","",$D5483&amp;" "&amp;IF($G5483="9","J","O")&amp;" "&amp;$I5483&amp;" "&amp;IF($I5483&lt;=TEXT(★完成資料!$A$1,"yyyymm"),TEXT(★完成資料!$A$1,"yyyymm"),"999999")&amp; " " &amp; LEFT(F5483 &amp; "          ",10))))</f>
        <v xml:space="preserve">L O 202201 yyyy00 HV        </v>
      </c>
      <c r="B5483" s="68" t="s">
        <v>253</v>
      </c>
      <c r="C5483" s="68" t="s">
        <v>532</v>
      </c>
      <c r="D5483" s="68" t="s">
        <v>271</v>
      </c>
      <c r="E5483" s="68" t="s">
        <v>531</v>
      </c>
      <c r="F5483" s="68" t="s">
        <v>360</v>
      </c>
      <c r="G5483" s="68" t="s">
        <v>80</v>
      </c>
      <c r="H5483" s="68" t="s">
        <v>395</v>
      </c>
      <c r="I5483" s="68" t="s">
        <v>639</v>
      </c>
      <c r="J5483" s="65">
        <v>0</v>
      </c>
      <c r="K5483" s="65">
        <v>3</v>
      </c>
      <c r="L5483" s="65">
        <v>615</v>
      </c>
      <c r="M5483" s="65" t="s">
        <v>398</v>
      </c>
    </row>
    <row r="5484" spans="1:13" ht="12.75" customHeight="1">
      <c r="A5484" s="65" t="str">
        <f>IF(ROW()=1,"KEY",IF(ISNA(VLOOKUP(B5484,車名対応マスタ!B:D,3,FALSE)),"",IF(VLOOKUP(B5484,車名対応マスタ!B:D,3,FALSE)="","",$D5484&amp;" "&amp;IF($G5484="9","J","O")&amp;" "&amp;$I5484&amp;" "&amp;IF($I5484&lt;=TEXT(★完成資料!$A$1,"yyyymm"),TEXT(★完成資料!$A$1,"yyyymm"),"999999")&amp; " " &amp; LEFT(F5484 &amp; "          ",10))))</f>
        <v xml:space="preserve">L O 202202 yyyy00 HV        </v>
      </c>
      <c r="B5484" s="68" t="s">
        <v>253</v>
      </c>
      <c r="C5484" s="68" t="s">
        <v>532</v>
      </c>
      <c r="D5484" s="68" t="s">
        <v>271</v>
      </c>
      <c r="E5484" s="68" t="s">
        <v>531</v>
      </c>
      <c r="F5484" s="68" t="s">
        <v>360</v>
      </c>
      <c r="G5484" s="68" t="s">
        <v>80</v>
      </c>
      <c r="H5484" s="68" t="s">
        <v>395</v>
      </c>
      <c r="I5484" s="68" t="s">
        <v>640</v>
      </c>
      <c r="J5484" s="65">
        <v>0</v>
      </c>
      <c r="K5484" s="65">
        <v>1</v>
      </c>
      <c r="L5484" s="65">
        <v>615</v>
      </c>
      <c r="M5484" s="65" t="s">
        <v>398</v>
      </c>
    </row>
    <row r="5485" spans="1:13" ht="12.75" customHeight="1">
      <c r="A5485" s="65" t="str">
        <f>IF(ROW()=1,"KEY",IF(ISNA(VLOOKUP(B5485,車名対応マスタ!B:D,3,FALSE)),"",IF(VLOOKUP(B5485,車名対応マスタ!B:D,3,FALSE)="","",$D5485&amp;" "&amp;IF($G5485="9","J","O")&amp;" "&amp;$I5485&amp;" "&amp;IF($I5485&lt;=TEXT(★完成資料!$A$1,"yyyymm"),TEXT(★完成資料!$A$1,"yyyymm"),"999999")&amp; " " &amp; LEFT(F5485 &amp; "          ",10))))</f>
        <v xml:space="preserve">L O 202201 yyyy00 HV        </v>
      </c>
      <c r="B5485" s="68" t="s">
        <v>253</v>
      </c>
      <c r="C5485" s="68" t="s">
        <v>532</v>
      </c>
      <c r="D5485" s="68" t="s">
        <v>271</v>
      </c>
      <c r="E5485" s="68" t="s">
        <v>531</v>
      </c>
      <c r="F5485" s="68" t="s">
        <v>360</v>
      </c>
      <c r="G5485" s="68" t="s">
        <v>80</v>
      </c>
      <c r="H5485" s="68" t="s">
        <v>395</v>
      </c>
      <c r="I5485" s="68" t="s">
        <v>639</v>
      </c>
      <c r="J5485" s="65">
        <v>0</v>
      </c>
      <c r="K5485" s="65">
        <v>1</v>
      </c>
      <c r="L5485" s="65">
        <v>608</v>
      </c>
      <c r="M5485" s="65" t="s">
        <v>507</v>
      </c>
    </row>
    <row r="5486" spans="1:13" ht="12.75" customHeight="1">
      <c r="A5486" s="65" t="str">
        <f>IF(ROW()=1,"KEY",IF(ISNA(VLOOKUP(B5486,車名対応マスタ!B:D,3,FALSE)),"",IF(VLOOKUP(B5486,車名対応マスタ!B:D,3,FALSE)="","",$D5486&amp;" "&amp;IF($G5486="9","J","O")&amp;" "&amp;$I5486&amp;" "&amp;IF($I5486&lt;=TEXT(★完成資料!$A$1,"yyyymm"),TEXT(★完成資料!$A$1,"yyyymm"),"999999")&amp; " " &amp; LEFT(F5486 &amp; "          ",10))))</f>
        <v xml:space="preserve">L O 202203 yyyy00 HV        </v>
      </c>
      <c r="B5486" s="68" t="s">
        <v>253</v>
      </c>
      <c r="C5486" s="68" t="s">
        <v>532</v>
      </c>
      <c r="D5486" s="68" t="s">
        <v>271</v>
      </c>
      <c r="E5486" s="68" t="s">
        <v>531</v>
      </c>
      <c r="F5486" s="68" t="s">
        <v>360</v>
      </c>
      <c r="G5486" s="68" t="s">
        <v>80</v>
      </c>
      <c r="H5486" s="68" t="s">
        <v>395</v>
      </c>
      <c r="I5486" s="68" t="s">
        <v>641</v>
      </c>
      <c r="J5486" s="65">
        <v>0</v>
      </c>
      <c r="K5486" s="65">
        <v>2</v>
      </c>
      <c r="L5486" s="65">
        <v>608</v>
      </c>
      <c r="M5486" s="65" t="s">
        <v>507</v>
      </c>
    </row>
    <row r="5487" spans="1:13" ht="12.75" customHeight="1">
      <c r="A5487" s="65" t="str">
        <f>IF(ROW()=1,"KEY",IF(ISNA(VLOOKUP(B5487,車名対応マスタ!B:D,3,FALSE)),"",IF(VLOOKUP(B5487,車名対応マスタ!B:D,3,FALSE)="","",$D5487&amp;" "&amp;IF($G5487="9","J","O")&amp;" "&amp;$I5487&amp;" "&amp;IF($I5487&lt;=TEXT(★完成資料!$A$1,"yyyymm"),TEXT(★完成資料!$A$1,"yyyymm"),"999999")&amp; " " &amp; LEFT(F5487 &amp; "          ",10))))</f>
        <v xml:space="preserve">L O 202204 yyyy00 HV        </v>
      </c>
      <c r="B5487" s="68" t="s">
        <v>253</v>
      </c>
      <c r="C5487" s="68" t="s">
        <v>532</v>
      </c>
      <c r="D5487" s="68" t="s">
        <v>271</v>
      </c>
      <c r="E5487" s="68" t="s">
        <v>531</v>
      </c>
      <c r="F5487" s="68" t="s">
        <v>360</v>
      </c>
      <c r="G5487" s="68" t="s">
        <v>80</v>
      </c>
      <c r="H5487" s="68" t="s">
        <v>395</v>
      </c>
      <c r="I5487" s="68" t="s">
        <v>642</v>
      </c>
      <c r="J5487" s="65">
        <v>0</v>
      </c>
      <c r="K5487" s="65">
        <v>1</v>
      </c>
      <c r="L5487" s="65">
        <v>608</v>
      </c>
      <c r="M5487" s="65" t="s">
        <v>507</v>
      </c>
    </row>
    <row r="5488" spans="1:13" ht="12.75" customHeight="1">
      <c r="A5488" s="65" t="str">
        <f>IF(ROW()=1,"KEY",IF(ISNA(VLOOKUP(B5488,車名対応マスタ!B:D,3,FALSE)),"",IF(VLOOKUP(B5488,車名対応マスタ!B:D,3,FALSE)="","",$D5488&amp;" "&amp;IF($G5488="9","J","O")&amp;" "&amp;$I5488&amp;" "&amp;IF($I5488&lt;=TEXT(★完成資料!$A$1,"yyyymm"),TEXT(★完成資料!$A$1,"yyyymm"),"999999")&amp; " " &amp; LEFT(F5488 &amp; "          ",10))))</f>
        <v xml:space="preserve">L O 202205 yyyy00 HV        </v>
      </c>
      <c r="B5488" s="68" t="s">
        <v>253</v>
      </c>
      <c r="C5488" s="68" t="s">
        <v>532</v>
      </c>
      <c r="D5488" s="68" t="s">
        <v>271</v>
      </c>
      <c r="E5488" s="68" t="s">
        <v>531</v>
      </c>
      <c r="F5488" s="68" t="s">
        <v>360</v>
      </c>
      <c r="G5488" s="68" t="s">
        <v>80</v>
      </c>
      <c r="H5488" s="68" t="s">
        <v>395</v>
      </c>
      <c r="I5488" s="68" t="s">
        <v>647</v>
      </c>
      <c r="J5488" s="65">
        <v>0</v>
      </c>
      <c r="K5488" s="65">
        <v>1</v>
      </c>
      <c r="L5488" s="65">
        <v>608</v>
      </c>
      <c r="M5488" s="65" t="s">
        <v>507</v>
      </c>
    </row>
    <row r="5489" spans="1:13" ht="12.75" customHeight="1">
      <c r="A5489" s="65" t="str">
        <f>IF(ROW()=1,"KEY",IF(ISNA(VLOOKUP(B5489,車名対応マスタ!B:D,3,FALSE)),"",IF(VLOOKUP(B5489,車名対応マスタ!B:D,3,FALSE)="","",$D5489&amp;" "&amp;IF($G5489="9","J","O")&amp;" "&amp;$I5489&amp;" "&amp;IF($I5489&lt;=TEXT(★完成資料!$A$1,"yyyymm"),TEXT(★完成資料!$A$1,"yyyymm"),"999999")&amp; " " &amp; LEFT(F5489 &amp; "          ",10))))</f>
        <v xml:space="preserve">L O 202208 yyyy00 HV        </v>
      </c>
      <c r="B5489" s="68" t="s">
        <v>253</v>
      </c>
      <c r="C5489" s="68" t="s">
        <v>532</v>
      </c>
      <c r="D5489" s="68" t="s">
        <v>271</v>
      </c>
      <c r="E5489" s="68" t="s">
        <v>531</v>
      </c>
      <c r="F5489" s="68" t="s">
        <v>360</v>
      </c>
      <c r="G5489" s="68" t="s">
        <v>80</v>
      </c>
      <c r="H5489" s="68" t="s">
        <v>395</v>
      </c>
      <c r="I5489" s="68" t="s">
        <v>656</v>
      </c>
      <c r="J5489" s="65">
        <v>0</v>
      </c>
      <c r="K5489" s="65">
        <v>1</v>
      </c>
      <c r="L5489" s="65">
        <v>608</v>
      </c>
      <c r="M5489" s="65" t="s">
        <v>507</v>
      </c>
    </row>
    <row r="5490" spans="1:13" ht="12.75" customHeight="1">
      <c r="A5490" s="65" t="str">
        <f>IF(ROW()=1,"KEY",IF(ISNA(VLOOKUP(B5490,車名対応マスタ!B:D,3,FALSE)),"",IF(VLOOKUP(B5490,車名対応マスタ!B:D,3,FALSE)="","",$D5490&amp;" "&amp;IF($G5490="9","J","O")&amp;" "&amp;$I5490&amp;" "&amp;IF($I5490&lt;=TEXT(★完成資料!$A$1,"yyyymm"),TEXT(★完成資料!$A$1,"yyyymm"),"999999")&amp; " " &amp; LEFT(F5490 &amp; "          ",10))))</f>
        <v xml:space="preserve">L O 202210 yyyy00 HV        </v>
      </c>
      <c r="B5490" s="68" t="s">
        <v>253</v>
      </c>
      <c r="C5490" s="68" t="s">
        <v>532</v>
      </c>
      <c r="D5490" s="68" t="s">
        <v>271</v>
      </c>
      <c r="E5490" s="68" t="s">
        <v>531</v>
      </c>
      <c r="F5490" s="68" t="s">
        <v>360</v>
      </c>
      <c r="G5490" s="68" t="s">
        <v>80</v>
      </c>
      <c r="H5490" s="68" t="s">
        <v>395</v>
      </c>
      <c r="I5490" s="68" t="s">
        <v>663</v>
      </c>
      <c r="J5490" s="65">
        <v>0</v>
      </c>
      <c r="K5490" s="65">
        <v>1</v>
      </c>
      <c r="L5490" s="65">
        <v>608</v>
      </c>
      <c r="M5490" s="65" t="s">
        <v>507</v>
      </c>
    </row>
    <row r="5491" spans="1:13" ht="12.75" customHeight="1">
      <c r="A5491" s="65" t="str">
        <f>IF(ROW()=1,"KEY",IF(ISNA(VLOOKUP(B5491,車名対応マスタ!B:D,3,FALSE)),"",IF(VLOOKUP(B5491,車名対応マスタ!B:D,3,FALSE)="","",$D5491&amp;" "&amp;IF($G5491="9","J","O")&amp;" "&amp;$I5491&amp;" "&amp;IF($I5491&lt;=TEXT(★完成資料!$A$1,"yyyymm"),TEXT(★完成資料!$A$1,"yyyymm"),"999999")&amp; " " &amp; LEFT(F5491 &amp; "          ",10))))</f>
        <v xml:space="preserve">L O 202201 yyyy00 HV        </v>
      </c>
      <c r="B5491" s="68" t="s">
        <v>253</v>
      </c>
      <c r="C5491" s="68" t="s">
        <v>532</v>
      </c>
      <c r="D5491" s="68" t="s">
        <v>271</v>
      </c>
      <c r="E5491" s="68" t="s">
        <v>531</v>
      </c>
      <c r="F5491" s="68" t="s">
        <v>360</v>
      </c>
      <c r="G5491" s="68" t="s">
        <v>80</v>
      </c>
      <c r="H5491" s="68" t="s">
        <v>395</v>
      </c>
      <c r="I5491" s="68" t="s">
        <v>639</v>
      </c>
      <c r="J5491" s="65">
        <v>1</v>
      </c>
      <c r="K5491" s="65">
        <v>1</v>
      </c>
      <c r="L5491" s="65">
        <v>607</v>
      </c>
      <c r="M5491" s="65" t="s">
        <v>401</v>
      </c>
    </row>
    <row r="5492" spans="1:13" ht="12.75" customHeight="1">
      <c r="A5492" s="65" t="str">
        <f>IF(ROW()=1,"KEY",IF(ISNA(VLOOKUP(B5492,車名対応マスタ!B:D,3,FALSE)),"",IF(VLOOKUP(B5492,車名対応マスタ!B:D,3,FALSE)="","",$D5492&amp;" "&amp;IF($G5492="9","J","O")&amp;" "&amp;$I5492&amp;" "&amp;IF($I5492&lt;=TEXT(★完成資料!$A$1,"yyyymm"),TEXT(★完成資料!$A$1,"yyyymm"),"999999")&amp; " " &amp; LEFT(F5492 &amp; "          ",10))))</f>
        <v xml:space="preserve">L O 202203 yyyy00 HV        </v>
      </c>
      <c r="B5492" s="68" t="s">
        <v>253</v>
      </c>
      <c r="C5492" s="68" t="s">
        <v>532</v>
      </c>
      <c r="D5492" s="68" t="s">
        <v>271</v>
      </c>
      <c r="E5492" s="68" t="s">
        <v>531</v>
      </c>
      <c r="F5492" s="68" t="s">
        <v>360</v>
      </c>
      <c r="G5492" s="68" t="s">
        <v>80</v>
      </c>
      <c r="H5492" s="68" t="s">
        <v>395</v>
      </c>
      <c r="I5492" s="68" t="s">
        <v>641</v>
      </c>
      <c r="J5492" s="65">
        <v>3</v>
      </c>
      <c r="L5492" s="65">
        <v>607</v>
      </c>
      <c r="M5492" s="65" t="s">
        <v>401</v>
      </c>
    </row>
    <row r="5493" spans="1:13" ht="12.75" customHeight="1">
      <c r="A5493" s="65" t="str">
        <f>IF(ROW()=1,"KEY",IF(ISNA(VLOOKUP(B5493,車名対応マスタ!B:D,3,FALSE)),"",IF(VLOOKUP(B5493,車名対応マスタ!B:D,3,FALSE)="","",$D5493&amp;" "&amp;IF($G5493="9","J","O")&amp;" "&amp;$I5493&amp;" "&amp;IF($I5493&lt;=TEXT(★完成資料!$A$1,"yyyymm"),TEXT(★完成資料!$A$1,"yyyymm"),"999999")&amp; " " &amp; LEFT(F5493 &amp; "          ",10))))</f>
        <v xml:space="preserve">L O 202204 yyyy00 HV        </v>
      </c>
      <c r="B5493" s="68" t="s">
        <v>253</v>
      </c>
      <c r="C5493" s="68" t="s">
        <v>532</v>
      </c>
      <c r="D5493" s="68" t="s">
        <v>271</v>
      </c>
      <c r="E5493" s="68" t="s">
        <v>531</v>
      </c>
      <c r="F5493" s="68" t="s">
        <v>360</v>
      </c>
      <c r="G5493" s="68" t="s">
        <v>80</v>
      </c>
      <c r="H5493" s="68" t="s">
        <v>395</v>
      </c>
      <c r="I5493" s="68" t="s">
        <v>642</v>
      </c>
      <c r="K5493" s="65">
        <v>2</v>
      </c>
      <c r="L5493" s="65">
        <v>607</v>
      </c>
      <c r="M5493" s="65" t="s">
        <v>401</v>
      </c>
    </row>
    <row r="5494" spans="1:13" ht="12.75" customHeight="1">
      <c r="A5494" s="65" t="str">
        <f>IF(ROW()=1,"KEY",IF(ISNA(VLOOKUP(B5494,車名対応マスタ!B:D,3,FALSE)),"",IF(VLOOKUP(B5494,車名対応マスタ!B:D,3,FALSE)="","",$D5494&amp;" "&amp;IF($G5494="9","J","O")&amp;" "&amp;$I5494&amp;" "&amp;IF($I5494&lt;=TEXT(★完成資料!$A$1,"yyyymm"),TEXT(★完成資料!$A$1,"yyyymm"),"999999")&amp; " " &amp; LEFT(F5494 &amp; "          ",10))))</f>
        <v xml:space="preserve">L O 202205 yyyy00 HV        </v>
      </c>
      <c r="B5494" s="68" t="s">
        <v>253</v>
      </c>
      <c r="C5494" s="68" t="s">
        <v>532</v>
      </c>
      <c r="D5494" s="68" t="s">
        <v>271</v>
      </c>
      <c r="E5494" s="68" t="s">
        <v>531</v>
      </c>
      <c r="F5494" s="68" t="s">
        <v>360</v>
      </c>
      <c r="G5494" s="68" t="s">
        <v>80</v>
      </c>
      <c r="H5494" s="68" t="s">
        <v>395</v>
      </c>
      <c r="I5494" s="68" t="s">
        <v>647</v>
      </c>
      <c r="J5494" s="65">
        <v>1</v>
      </c>
      <c r="L5494" s="65">
        <v>607</v>
      </c>
      <c r="M5494" s="65" t="s">
        <v>401</v>
      </c>
    </row>
    <row r="5495" spans="1:13" ht="12.75" customHeight="1">
      <c r="A5495" s="65" t="str">
        <f>IF(ROW()=1,"KEY",IF(ISNA(VLOOKUP(B5495,車名対応マスタ!B:D,3,FALSE)),"",IF(VLOOKUP(B5495,車名対応マスタ!B:D,3,FALSE)="","",$D5495&amp;" "&amp;IF($G5495="9","J","O")&amp;" "&amp;$I5495&amp;" "&amp;IF($I5495&lt;=TEXT(★完成資料!$A$1,"yyyymm"),TEXT(★完成資料!$A$1,"yyyymm"),"999999")&amp; " " &amp; LEFT(F5495 &amp; "          ",10))))</f>
        <v xml:space="preserve">L O 202206 yyyy00 HV        </v>
      </c>
      <c r="B5495" s="68" t="s">
        <v>253</v>
      </c>
      <c r="C5495" s="68" t="s">
        <v>532</v>
      </c>
      <c r="D5495" s="68" t="s">
        <v>271</v>
      </c>
      <c r="E5495" s="68" t="s">
        <v>531</v>
      </c>
      <c r="F5495" s="68" t="s">
        <v>360</v>
      </c>
      <c r="G5495" s="68" t="s">
        <v>80</v>
      </c>
      <c r="H5495" s="68" t="s">
        <v>395</v>
      </c>
      <c r="I5495" s="68" t="s">
        <v>652</v>
      </c>
      <c r="J5495" s="65">
        <v>1</v>
      </c>
      <c r="K5495" s="65">
        <v>1</v>
      </c>
      <c r="L5495" s="65">
        <v>607</v>
      </c>
      <c r="M5495" s="65" t="s">
        <v>401</v>
      </c>
    </row>
    <row r="5496" spans="1:13" ht="12.75" customHeight="1">
      <c r="A5496" s="65" t="str">
        <f>IF(ROW()=1,"KEY",IF(ISNA(VLOOKUP(B5496,車名対応マスタ!B:D,3,FALSE)),"",IF(VLOOKUP(B5496,車名対応マスタ!B:D,3,FALSE)="","",$D5496&amp;" "&amp;IF($G5496="9","J","O")&amp;" "&amp;$I5496&amp;" "&amp;IF($I5496&lt;=TEXT(★完成資料!$A$1,"yyyymm"),TEXT(★完成資料!$A$1,"yyyymm"),"999999")&amp; " " &amp; LEFT(F5496 &amp; "          ",10))))</f>
        <v xml:space="preserve">L O 202207 yyyy00 HV        </v>
      </c>
      <c r="B5496" s="68" t="s">
        <v>253</v>
      </c>
      <c r="C5496" s="68" t="s">
        <v>532</v>
      </c>
      <c r="D5496" s="68" t="s">
        <v>271</v>
      </c>
      <c r="E5496" s="68" t="s">
        <v>531</v>
      </c>
      <c r="F5496" s="68" t="s">
        <v>360</v>
      </c>
      <c r="G5496" s="68" t="s">
        <v>80</v>
      </c>
      <c r="H5496" s="68" t="s">
        <v>395</v>
      </c>
      <c r="I5496" s="68" t="s">
        <v>655</v>
      </c>
      <c r="K5496" s="65">
        <v>1</v>
      </c>
      <c r="L5496" s="65">
        <v>607</v>
      </c>
      <c r="M5496" s="65" t="s">
        <v>401</v>
      </c>
    </row>
    <row r="5497" spans="1:13" ht="12.75" customHeight="1">
      <c r="A5497" s="65" t="str">
        <f>IF(ROW()=1,"KEY",IF(ISNA(VLOOKUP(B5497,車名対応マスタ!B:D,3,FALSE)),"",IF(VLOOKUP(B5497,車名対応マスタ!B:D,3,FALSE)="","",$D5497&amp;" "&amp;IF($G5497="9","J","O")&amp;" "&amp;$I5497&amp;" "&amp;IF($I5497&lt;=TEXT(★完成資料!$A$1,"yyyymm"),TEXT(★完成資料!$A$1,"yyyymm"),"999999")&amp; " " &amp; LEFT(F5497 &amp; "          ",10))))</f>
        <v xml:space="preserve">L O 202209 yyyy00 HV        </v>
      </c>
      <c r="B5497" s="68" t="s">
        <v>253</v>
      </c>
      <c r="C5497" s="68" t="s">
        <v>532</v>
      </c>
      <c r="D5497" s="68" t="s">
        <v>271</v>
      </c>
      <c r="E5497" s="68" t="s">
        <v>531</v>
      </c>
      <c r="F5497" s="68" t="s">
        <v>360</v>
      </c>
      <c r="G5497" s="68" t="s">
        <v>80</v>
      </c>
      <c r="H5497" s="68" t="s">
        <v>395</v>
      </c>
      <c r="I5497" s="68" t="s">
        <v>657</v>
      </c>
      <c r="J5497" s="65">
        <v>3</v>
      </c>
      <c r="L5497" s="65">
        <v>607</v>
      </c>
      <c r="M5497" s="65" t="s">
        <v>401</v>
      </c>
    </row>
    <row r="5498" spans="1:13" ht="12.75" customHeight="1">
      <c r="A5498" s="65" t="str">
        <f>IF(ROW()=1,"KEY",IF(ISNA(VLOOKUP(B5498,車名対応マスタ!B:D,3,FALSE)),"",IF(VLOOKUP(B5498,車名対応マスタ!B:D,3,FALSE)="","",$D5498&amp;" "&amp;IF($G5498="9","J","O")&amp;" "&amp;$I5498&amp;" "&amp;IF($I5498&lt;=TEXT(★完成資料!$A$1,"yyyymm"),TEXT(★完成資料!$A$1,"yyyymm"),"999999")&amp; " " &amp; LEFT(F5498 &amp; "          ",10))))</f>
        <v xml:space="preserve">L O 202210 yyyy00 HV        </v>
      </c>
      <c r="B5498" s="68" t="s">
        <v>253</v>
      </c>
      <c r="C5498" s="68" t="s">
        <v>532</v>
      </c>
      <c r="D5498" s="68" t="s">
        <v>271</v>
      </c>
      <c r="E5498" s="68" t="s">
        <v>531</v>
      </c>
      <c r="F5498" s="68" t="s">
        <v>360</v>
      </c>
      <c r="G5498" s="68" t="s">
        <v>80</v>
      </c>
      <c r="H5498" s="68" t="s">
        <v>395</v>
      </c>
      <c r="I5498" s="68" t="s">
        <v>663</v>
      </c>
      <c r="K5498" s="65">
        <v>3</v>
      </c>
      <c r="L5498" s="65">
        <v>607</v>
      </c>
      <c r="M5498" s="65" t="s">
        <v>401</v>
      </c>
    </row>
    <row r="5499" spans="1:13" ht="12.75" customHeight="1">
      <c r="A5499" s="65" t="str">
        <f>IF(ROW()=1,"KEY",IF(ISNA(VLOOKUP(B5499,車名対応マスタ!B:D,3,FALSE)),"",IF(VLOOKUP(B5499,車名対応マスタ!B:D,3,FALSE)="","",$D5499&amp;" "&amp;IF($G5499="9","J","O")&amp;" "&amp;$I5499&amp;" "&amp;IF($I5499&lt;=TEXT(★完成資料!$A$1,"yyyymm"),TEXT(★完成資料!$A$1,"yyyymm"),"999999")&amp; " " &amp; LEFT(F5499 &amp; "          ",10))))</f>
        <v xml:space="preserve">L O 202201 yyyy00 HV        </v>
      </c>
      <c r="B5499" s="68" t="s">
        <v>323</v>
      </c>
      <c r="C5499" s="68" t="s">
        <v>469</v>
      </c>
      <c r="D5499" s="68" t="s">
        <v>271</v>
      </c>
      <c r="E5499" s="68" t="s">
        <v>531</v>
      </c>
      <c r="F5499" s="68" t="s">
        <v>360</v>
      </c>
      <c r="G5499" s="68" t="s">
        <v>75</v>
      </c>
      <c r="H5499" s="68" t="s">
        <v>246</v>
      </c>
      <c r="I5499" s="68" t="s">
        <v>639</v>
      </c>
      <c r="J5499" s="65">
        <v>541</v>
      </c>
      <c r="K5499" s="65">
        <v>772</v>
      </c>
      <c r="L5499" s="65">
        <v>104</v>
      </c>
      <c r="M5499" s="65" t="s">
        <v>361</v>
      </c>
    </row>
    <row r="5500" spans="1:13" ht="12.75" customHeight="1">
      <c r="A5500" s="65" t="str">
        <f>IF(ROW()=1,"KEY",IF(ISNA(VLOOKUP(B5500,車名対応マスタ!B:D,3,FALSE)),"",IF(VLOOKUP(B5500,車名対応マスタ!B:D,3,FALSE)="","",$D5500&amp;" "&amp;IF($G5500="9","J","O")&amp;" "&amp;$I5500&amp;" "&amp;IF($I5500&lt;=TEXT(★完成資料!$A$1,"yyyymm"),TEXT(★完成資料!$A$1,"yyyymm"),"999999")&amp; " " &amp; LEFT(F5500 &amp; "          ",10))))</f>
        <v xml:space="preserve">L O 202202 yyyy00 HV        </v>
      </c>
      <c r="B5500" s="68" t="s">
        <v>323</v>
      </c>
      <c r="C5500" s="68" t="s">
        <v>469</v>
      </c>
      <c r="D5500" s="68" t="s">
        <v>271</v>
      </c>
      <c r="E5500" s="68" t="s">
        <v>531</v>
      </c>
      <c r="F5500" s="68" t="s">
        <v>360</v>
      </c>
      <c r="G5500" s="68" t="s">
        <v>75</v>
      </c>
      <c r="H5500" s="68" t="s">
        <v>246</v>
      </c>
      <c r="I5500" s="68" t="s">
        <v>640</v>
      </c>
      <c r="J5500" s="65">
        <v>337</v>
      </c>
      <c r="K5500" s="65">
        <v>882</v>
      </c>
      <c r="L5500" s="65">
        <v>104</v>
      </c>
      <c r="M5500" s="65" t="s">
        <v>361</v>
      </c>
    </row>
    <row r="5501" spans="1:13" ht="12.75" customHeight="1">
      <c r="A5501" s="65" t="str">
        <f>IF(ROW()=1,"KEY",IF(ISNA(VLOOKUP(B5501,車名対応マスタ!B:D,3,FALSE)),"",IF(VLOOKUP(B5501,車名対応マスタ!B:D,3,FALSE)="","",$D5501&amp;" "&amp;IF($G5501="9","J","O")&amp;" "&amp;$I5501&amp;" "&amp;IF($I5501&lt;=TEXT(★完成資料!$A$1,"yyyymm"),TEXT(★完成資料!$A$1,"yyyymm"),"999999")&amp; " " &amp; LEFT(F5501 &amp; "          ",10))))</f>
        <v xml:space="preserve">L O 202203 yyyy00 HV        </v>
      </c>
      <c r="B5501" s="68" t="s">
        <v>323</v>
      </c>
      <c r="C5501" s="68" t="s">
        <v>469</v>
      </c>
      <c r="D5501" s="68" t="s">
        <v>271</v>
      </c>
      <c r="E5501" s="68" t="s">
        <v>531</v>
      </c>
      <c r="F5501" s="68" t="s">
        <v>360</v>
      </c>
      <c r="G5501" s="68" t="s">
        <v>75</v>
      </c>
      <c r="H5501" s="68" t="s">
        <v>246</v>
      </c>
      <c r="I5501" s="68" t="s">
        <v>641</v>
      </c>
      <c r="J5501" s="65">
        <v>1658</v>
      </c>
      <c r="K5501" s="65">
        <v>1195</v>
      </c>
      <c r="L5501" s="65">
        <v>104</v>
      </c>
      <c r="M5501" s="65" t="s">
        <v>361</v>
      </c>
    </row>
    <row r="5502" spans="1:13" ht="12.75" customHeight="1">
      <c r="A5502" s="65" t="str">
        <f>IF(ROW()=1,"KEY",IF(ISNA(VLOOKUP(B5502,車名対応マスタ!B:D,3,FALSE)),"",IF(VLOOKUP(B5502,車名対応マスタ!B:D,3,FALSE)="","",$D5502&amp;" "&amp;IF($G5502="9","J","O")&amp;" "&amp;$I5502&amp;" "&amp;IF($I5502&lt;=TEXT(★完成資料!$A$1,"yyyymm"),TEXT(★完成資料!$A$1,"yyyymm"),"999999")&amp; " " &amp; LEFT(F5502 &amp; "          ",10))))</f>
        <v xml:space="preserve">L O 202204 yyyy00 HV        </v>
      </c>
      <c r="B5502" s="68" t="s">
        <v>323</v>
      </c>
      <c r="C5502" s="68" t="s">
        <v>469</v>
      </c>
      <c r="D5502" s="68" t="s">
        <v>271</v>
      </c>
      <c r="E5502" s="68" t="s">
        <v>531</v>
      </c>
      <c r="F5502" s="68" t="s">
        <v>360</v>
      </c>
      <c r="G5502" s="68" t="s">
        <v>75</v>
      </c>
      <c r="H5502" s="68" t="s">
        <v>246</v>
      </c>
      <c r="I5502" s="68" t="s">
        <v>642</v>
      </c>
      <c r="J5502" s="65">
        <v>797</v>
      </c>
      <c r="K5502" s="65">
        <v>985</v>
      </c>
      <c r="L5502" s="65">
        <v>104</v>
      </c>
      <c r="M5502" s="65" t="s">
        <v>361</v>
      </c>
    </row>
    <row r="5503" spans="1:13" ht="12.75" customHeight="1">
      <c r="A5503" s="65" t="str">
        <f>IF(ROW()=1,"KEY",IF(ISNA(VLOOKUP(B5503,車名対応マスタ!B:D,3,FALSE)),"",IF(VLOOKUP(B5503,車名対応マスタ!B:D,3,FALSE)="","",$D5503&amp;" "&amp;IF($G5503="9","J","O")&amp;" "&amp;$I5503&amp;" "&amp;IF($I5503&lt;=TEXT(★完成資料!$A$1,"yyyymm"),TEXT(★完成資料!$A$1,"yyyymm"),"999999")&amp; " " &amp; LEFT(F5503 &amp; "          ",10))))</f>
        <v xml:space="preserve">L O 202205 yyyy00 HV        </v>
      </c>
      <c r="B5503" s="68" t="s">
        <v>323</v>
      </c>
      <c r="C5503" s="68" t="s">
        <v>469</v>
      </c>
      <c r="D5503" s="68" t="s">
        <v>271</v>
      </c>
      <c r="E5503" s="68" t="s">
        <v>531</v>
      </c>
      <c r="F5503" s="68" t="s">
        <v>360</v>
      </c>
      <c r="G5503" s="68" t="s">
        <v>75</v>
      </c>
      <c r="H5503" s="68" t="s">
        <v>246</v>
      </c>
      <c r="I5503" s="68" t="s">
        <v>647</v>
      </c>
      <c r="J5503" s="65">
        <v>804</v>
      </c>
      <c r="K5503" s="65">
        <v>1120</v>
      </c>
      <c r="L5503" s="65">
        <v>104</v>
      </c>
      <c r="M5503" s="65" t="s">
        <v>361</v>
      </c>
    </row>
    <row r="5504" spans="1:13" ht="12.75" customHeight="1">
      <c r="A5504" s="65" t="str">
        <f>IF(ROW()=1,"KEY",IF(ISNA(VLOOKUP(B5504,車名対応マスタ!B:D,3,FALSE)),"",IF(VLOOKUP(B5504,車名対応マスタ!B:D,3,FALSE)="","",$D5504&amp;" "&amp;IF($G5504="9","J","O")&amp;" "&amp;$I5504&amp;" "&amp;IF($I5504&lt;=TEXT(★完成資料!$A$1,"yyyymm"),TEXT(★完成資料!$A$1,"yyyymm"),"999999")&amp; " " &amp; LEFT(F5504 &amp; "          ",10))))</f>
        <v xml:space="preserve">L O 202206 yyyy00 HV        </v>
      </c>
      <c r="B5504" s="68" t="s">
        <v>323</v>
      </c>
      <c r="C5504" s="68" t="s">
        <v>469</v>
      </c>
      <c r="D5504" s="68" t="s">
        <v>271</v>
      </c>
      <c r="E5504" s="68" t="s">
        <v>531</v>
      </c>
      <c r="F5504" s="68" t="s">
        <v>360</v>
      </c>
      <c r="G5504" s="68" t="s">
        <v>75</v>
      </c>
      <c r="H5504" s="68" t="s">
        <v>246</v>
      </c>
      <c r="I5504" s="68" t="s">
        <v>652</v>
      </c>
      <c r="J5504" s="65">
        <v>734</v>
      </c>
      <c r="K5504" s="65">
        <v>1091</v>
      </c>
      <c r="L5504" s="65">
        <v>104</v>
      </c>
      <c r="M5504" s="65" t="s">
        <v>361</v>
      </c>
    </row>
    <row r="5505" spans="1:13" ht="12.75" customHeight="1">
      <c r="A5505" s="65" t="str">
        <f>IF(ROW()=1,"KEY",IF(ISNA(VLOOKUP(B5505,車名対応マスタ!B:D,3,FALSE)),"",IF(VLOOKUP(B5505,車名対応マスタ!B:D,3,FALSE)="","",$D5505&amp;" "&amp;IF($G5505="9","J","O")&amp;" "&amp;$I5505&amp;" "&amp;IF($I5505&lt;=TEXT(★完成資料!$A$1,"yyyymm"),TEXT(★完成資料!$A$1,"yyyymm"),"999999")&amp; " " &amp; LEFT(F5505 &amp; "          ",10))))</f>
        <v xml:space="preserve">L O 202207 yyyy00 HV        </v>
      </c>
      <c r="B5505" s="68" t="s">
        <v>323</v>
      </c>
      <c r="C5505" s="68" t="s">
        <v>469</v>
      </c>
      <c r="D5505" s="68" t="s">
        <v>271</v>
      </c>
      <c r="E5505" s="68" t="s">
        <v>531</v>
      </c>
      <c r="F5505" s="68" t="s">
        <v>360</v>
      </c>
      <c r="G5505" s="68" t="s">
        <v>75</v>
      </c>
      <c r="H5505" s="68" t="s">
        <v>246</v>
      </c>
      <c r="I5505" s="68" t="s">
        <v>655</v>
      </c>
      <c r="J5505" s="65">
        <v>978</v>
      </c>
      <c r="K5505" s="65">
        <v>1198</v>
      </c>
      <c r="L5505" s="65">
        <v>104</v>
      </c>
      <c r="M5505" s="65" t="s">
        <v>361</v>
      </c>
    </row>
    <row r="5506" spans="1:13" ht="12.75" customHeight="1">
      <c r="A5506" s="65" t="str">
        <f>IF(ROW()=1,"KEY",IF(ISNA(VLOOKUP(B5506,車名対応マスタ!B:D,3,FALSE)),"",IF(VLOOKUP(B5506,車名対応マスタ!B:D,3,FALSE)="","",$D5506&amp;" "&amp;IF($G5506="9","J","O")&amp;" "&amp;$I5506&amp;" "&amp;IF($I5506&lt;=TEXT(★完成資料!$A$1,"yyyymm"),TEXT(★完成資料!$A$1,"yyyymm"),"999999")&amp; " " &amp; LEFT(F5506 &amp; "          ",10))))</f>
        <v xml:space="preserve">L O 202208 yyyy00 HV        </v>
      </c>
      <c r="B5506" s="68" t="s">
        <v>323</v>
      </c>
      <c r="C5506" s="68" t="s">
        <v>469</v>
      </c>
      <c r="D5506" s="68" t="s">
        <v>271</v>
      </c>
      <c r="E5506" s="68" t="s">
        <v>531</v>
      </c>
      <c r="F5506" s="68" t="s">
        <v>360</v>
      </c>
      <c r="G5506" s="68" t="s">
        <v>75</v>
      </c>
      <c r="H5506" s="68" t="s">
        <v>246</v>
      </c>
      <c r="I5506" s="68" t="s">
        <v>656</v>
      </c>
      <c r="J5506" s="65">
        <v>1577</v>
      </c>
      <c r="K5506" s="65">
        <v>1180</v>
      </c>
      <c r="L5506" s="65">
        <v>104</v>
      </c>
      <c r="M5506" s="65" t="s">
        <v>361</v>
      </c>
    </row>
    <row r="5507" spans="1:13" ht="12.75" customHeight="1">
      <c r="A5507" s="65" t="str">
        <f>IF(ROW()=1,"KEY",IF(ISNA(VLOOKUP(B5507,車名対応マスタ!B:D,3,FALSE)),"",IF(VLOOKUP(B5507,車名対応マスタ!B:D,3,FALSE)="","",$D5507&amp;" "&amp;IF($G5507="9","J","O")&amp;" "&amp;$I5507&amp;" "&amp;IF($I5507&lt;=TEXT(★完成資料!$A$1,"yyyymm"),TEXT(★完成資料!$A$1,"yyyymm"),"999999")&amp; " " &amp; LEFT(F5507 &amp; "          ",10))))</f>
        <v xml:space="preserve">L O 202209 yyyy00 HV        </v>
      </c>
      <c r="B5507" s="68" t="s">
        <v>323</v>
      </c>
      <c r="C5507" s="68" t="s">
        <v>469</v>
      </c>
      <c r="D5507" s="68" t="s">
        <v>271</v>
      </c>
      <c r="E5507" s="68" t="s">
        <v>531</v>
      </c>
      <c r="F5507" s="68" t="s">
        <v>360</v>
      </c>
      <c r="G5507" s="68" t="s">
        <v>75</v>
      </c>
      <c r="H5507" s="68" t="s">
        <v>246</v>
      </c>
      <c r="I5507" s="68" t="s">
        <v>657</v>
      </c>
      <c r="J5507" s="65">
        <v>1101</v>
      </c>
      <c r="K5507" s="65">
        <v>901</v>
      </c>
      <c r="L5507" s="65">
        <v>104</v>
      </c>
      <c r="M5507" s="65" t="s">
        <v>361</v>
      </c>
    </row>
    <row r="5508" spans="1:13" ht="12.75" customHeight="1">
      <c r="A5508" s="65" t="str">
        <f>IF(ROW()=1,"KEY",IF(ISNA(VLOOKUP(B5508,車名対応マスタ!B:D,3,FALSE)),"",IF(VLOOKUP(B5508,車名対応マスタ!B:D,3,FALSE)="","",$D5508&amp;" "&amp;IF($G5508="9","J","O")&amp;" "&amp;$I5508&amp;" "&amp;IF($I5508&lt;=TEXT(★完成資料!$A$1,"yyyymm"),TEXT(★完成資料!$A$1,"yyyymm"),"999999")&amp; " " &amp; LEFT(F5508 &amp; "          ",10))))</f>
        <v xml:space="preserve">L O 202210 yyyy00 HV        </v>
      </c>
      <c r="B5508" s="68" t="s">
        <v>323</v>
      </c>
      <c r="C5508" s="68" t="s">
        <v>469</v>
      </c>
      <c r="D5508" s="68" t="s">
        <v>271</v>
      </c>
      <c r="E5508" s="68" t="s">
        <v>531</v>
      </c>
      <c r="F5508" s="68" t="s">
        <v>360</v>
      </c>
      <c r="G5508" s="68" t="s">
        <v>75</v>
      </c>
      <c r="H5508" s="68" t="s">
        <v>246</v>
      </c>
      <c r="I5508" s="68" t="s">
        <v>663</v>
      </c>
      <c r="J5508" s="65">
        <v>1648</v>
      </c>
      <c r="K5508" s="65">
        <v>604</v>
      </c>
      <c r="L5508" s="65">
        <v>104</v>
      </c>
      <c r="M5508" s="65" t="s">
        <v>361</v>
      </c>
    </row>
    <row r="5509" spans="1:13" ht="12.75" customHeight="1">
      <c r="A5509" s="65" t="str">
        <f>IF(ROW()=1,"KEY",IF(ISNA(VLOOKUP(B5509,車名対応マスタ!B:D,3,FALSE)),"",IF(VLOOKUP(B5509,車名対応マスタ!B:D,3,FALSE)="","",$D5509&amp;" "&amp;IF($G5509="9","J","O")&amp;" "&amp;$I5509&amp;" "&amp;IF($I5509&lt;=TEXT(★完成資料!$A$1,"yyyymm"),TEXT(★完成資料!$A$1,"yyyymm"),"999999")&amp; " " &amp; LEFT(F5509 &amp; "          ",10))))</f>
        <v xml:space="preserve">L O 202201 yyyy00 HV        </v>
      </c>
      <c r="B5509" s="68" t="s">
        <v>323</v>
      </c>
      <c r="C5509" s="68" t="s">
        <v>469</v>
      </c>
      <c r="D5509" s="68" t="s">
        <v>271</v>
      </c>
      <c r="E5509" s="68" t="s">
        <v>531</v>
      </c>
      <c r="F5509" s="68" t="s">
        <v>360</v>
      </c>
      <c r="G5509" s="68" t="s">
        <v>75</v>
      </c>
      <c r="H5509" s="68" t="s">
        <v>246</v>
      </c>
      <c r="I5509" s="68" t="s">
        <v>639</v>
      </c>
      <c r="J5509" s="65">
        <v>10</v>
      </c>
      <c r="K5509" s="65">
        <v>11</v>
      </c>
      <c r="L5509" s="65">
        <v>103</v>
      </c>
      <c r="M5509" s="65" t="s">
        <v>370</v>
      </c>
    </row>
    <row r="5510" spans="1:13" ht="12.75" customHeight="1">
      <c r="A5510" s="65" t="str">
        <f>IF(ROW()=1,"KEY",IF(ISNA(VLOOKUP(B5510,車名対応マスタ!B:D,3,FALSE)),"",IF(VLOOKUP(B5510,車名対応マスタ!B:D,3,FALSE)="","",$D5510&amp;" "&amp;IF($G5510="9","J","O")&amp;" "&amp;$I5510&amp;" "&amp;IF($I5510&lt;=TEXT(★完成資料!$A$1,"yyyymm"),TEXT(★完成資料!$A$1,"yyyymm"),"999999")&amp; " " &amp; LEFT(F5510 &amp; "          ",10))))</f>
        <v xml:space="preserve">L O 202202 yyyy00 HV        </v>
      </c>
      <c r="B5510" s="68" t="s">
        <v>323</v>
      </c>
      <c r="C5510" s="68" t="s">
        <v>469</v>
      </c>
      <c r="D5510" s="68" t="s">
        <v>271</v>
      </c>
      <c r="E5510" s="68" t="s">
        <v>531</v>
      </c>
      <c r="F5510" s="68" t="s">
        <v>360</v>
      </c>
      <c r="G5510" s="68" t="s">
        <v>75</v>
      </c>
      <c r="H5510" s="68" t="s">
        <v>246</v>
      </c>
      <c r="I5510" s="68" t="s">
        <v>640</v>
      </c>
      <c r="J5510" s="65">
        <v>6</v>
      </c>
      <c r="K5510" s="65">
        <v>2</v>
      </c>
      <c r="L5510" s="65">
        <v>103</v>
      </c>
      <c r="M5510" s="65" t="s">
        <v>370</v>
      </c>
    </row>
    <row r="5511" spans="1:13" ht="12.75" customHeight="1">
      <c r="A5511" s="65" t="str">
        <f>IF(ROW()=1,"KEY",IF(ISNA(VLOOKUP(B5511,車名対応マスタ!B:D,3,FALSE)),"",IF(VLOOKUP(B5511,車名対応マスタ!B:D,3,FALSE)="","",$D5511&amp;" "&amp;IF($G5511="9","J","O")&amp;" "&amp;$I5511&amp;" "&amp;IF($I5511&lt;=TEXT(★完成資料!$A$1,"yyyymm"),TEXT(★完成資料!$A$1,"yyyymm"),"999999")&amp; " " &amp; LEFT(F5511 &amp; "          ",10))))</f>
        <v xml:space="preserve">L O 202203 yyyy00 HV        </v>
      </c>
      <c r="B5511" s="68" t="s">
        <v>323</v>
      </c>
      <c r="C5511" s="68" t="s">
        <v>469</v>
      </c>
      <c r="D5511" s="68" t="s">
        <v>271</v>
      </c>
      <c r="E5511" s="68" t="s">
        <v>531</v>
      </c>
      <c r="F5511" s="68" t="s">
        <v>360</v>
      </c>
      <c r="G5511" s="68" t="s">
        <v>75</v>
      </c>
      <c r="H5511" s="68" t="s">
        <v>246</v>
      </c>
      <c r="I5511" s="68" t="s">
        <v>641</v>
      </c>
      <c r="J5511" s="65">
        <v>7</v>
      </c>
      <c r="K5511" s="65">
        <v>10</v>
      </c>
      <c r="L5511" s="65">
        <v>103</v>
      </c>
      <c r="M5511" s="65" t="s">
        <v>370</v>
      </c>
    </row>
    <row r="5512" spans="1:13" ht="12.75" customHeight="1">
      <c r="A5512" s="65" t="str">
        <f>IF(ROW()=1,"KEY",IF(ISNA(VLOOKUP(B5512,車名対応マスタ!B:D,3,FALSE)),"",IF(VLOOKUP(B5512,車名対応マスタ!B:D,3,FALSE)="","",$D5512&amp;" "&amp;IF($G5512="9","J","O")&amp;" "&amp;$I5512&amp;" "&amp;IF($I5512&lt;=TEXT(★完成資料!$A$1,"yyyymm"),TEXT(★完成資料!$A$1,"yyyymm"),"999999")&amp; " " &amp; LEFT(F5512 &amp; "          ",10))))</f>
        <v xml:space="preserve">L O 202204 yyyy00 HV        </v>
      </c>
      <c r="B5512" s="68" t="s">
        <v>323</v>
      </c>
      <c r="C5512" s="68" t="s">
        <v>469</v>
      </c>
      <c r="D5512" s="68" t="s">
        <v>271</v>
      </c>
      <c r="E5512" s="68" t="s">
        <v>531</v>
      </c>
      <c r="F5512" s="68" t="s">
        <v>360</v>
      </c>
      <c r="G5512" s="68" t="s">
        <v>75</v>
      </c>
      <c r="H5512" s="68" t="s">
        <v>246</v>
      </c>
      <c r="I5512" s="68" t="s">
        <v>642</v>
      </c>
      <c r="J5512" s="65">
        <v>3</v>
      </c>
      <c r="K5512" s="65">
        <v>12</v>
      </c>
      <c r="L5512" s="65">
        <v>103</v>
      </c>
      <c r="M5512" s="65" t="s">
        <v>370</v>
      </c>
    </row>
    <row r="5513" spans="1:13" ht="12.75" customHeight="1">
      <c r="A5513" s="65" t="str">
        <f>IF(ROW()=1,"KEY",IF(ISNA(VLOOKUP(B5513,車名対応マスタ!B:D,3,FALSE)),"",IF(VLOOKUP(B5513,車名対応マスタ!B:D,3,FALSE)="","",$D5513&amp;" "&amp;IF($G5513="9","J","O")&amp;" "&amp;$I5513&amp;" "&amp;IF($I5513&lt;=TEXT(★完成資料!$A$1,"yyyymm"),TEXT(★完成資料!$A$1,"yyyymm"),"999999")&amp; " " &amp; LEFT(F5513 &amp; "          ",10))))</f>
        <v xml:space="preserve">L O 202205 yyyy00 HV        </v>
      </c>
      <c r="B5513" s="68" t="s">
        <v>323</v>
      </c>
      <c r="C5513" s="68" t="s">
        <v>469</v>
      </c>
      <c r="D5513" s="68" t="s">
        <v>271</v>
      </c>
      <c r="E5513" s="68" t="s">
        <v>531</v>
      </c>
      <c r="F5513" s="68" t="s">
        <v>360</v>
      </c>
      <c r="G5513" s="68" t="s">
        <v>75</v>
      </c>
      <c r="H5513" s="68" t="s">
        <v>246</v>
      </c>
      <c r="I5513" s="68" t="s">
        <v>647</v>
      </c>
      <c r="J5513" s="65">
        <v>3</v>
      </c>
      <c r="K5513" s="65">
        <v>14</v>
      </c>
      <c r="L5513" s="65">
        <v>103</v>
      </c>
      <c r="M5513" s="65" t="s">
        <v>370</v>
      </c>
    </row>
    <row r="5514" spans="1:13" ht="12.75" customHeight="1">
      <c r="A5514" s="65" t="str">
        <f>IF(ROW()=1,"KEY",IF(ISNA(VLOOKUP(B5514,車名対応マスタ!B:D,3,FALSE)),"",IF(VLOOKUP(B5514,車名対応マスタ!B:D,3,FALSE)="","",$D5514&amp;" "&amp;IF($G5514="9","J","O")&amp;" "&amp;$I5514&amp;" "&amp;IF($I5514&lt;=TEXT(★完成資料!$A$1,"yyyymm"),TEXT(★完成資料!$A$1,"yyyymm"),"999999")&amp; " " &amp; LEFT(F5514 &amp; "          ",10))))</f>
        <v xml:space="preserve">L O 202206 yyyy00 HV        </v>
      </c>
      <c r="B5514" s="68" t="s">
        <v>323</v>
      </c>
      <c r="C5514" s="68" t="s">
        <v>469</v>
      </c>
      <c r="D5514" s="68" t="s">
        <v>271</v>
      </c>
      <c r="E5514" s="68" t="s">
        <v>531</v>
      </c>
      <c r="F5514" s="68" t="s">
        <v>360</v>
      </c>
      <c r="G5514" s="68" t="s">
        <v>75</v>
      </c>
      <c r="H5514" s="68" t="s">
        <v>246</v>
      </c>
      <c r="I5514" s="68" t="s">
        <v>652</v>
      </c>
      <c r="J5514" s="65">
        <v>5</v>
      </c>
      <c r="K5514" s="65">
        <v>9</v>
      </c>
      <c r="L5514" s="65">
        <v>103</v>
      </c>
      <c r="M5514" s="65" t="s">
        <v>370</v>
      </c>
    </row>
    <row r="5515" spans="1:13" ht="12.75" customHeight="1">
      <c r="A5515" s="65" t="str">
        <f>IF(ROW()=1,"KEY",IF(ISNA(VLOOKUP(B5515,車名対応マスタ!B:D,3,FALSE)),"",IF(VLOOKUP(B5515,車名対応マスタ!B:D,3,FALSE)="","",$D5515&amp;" "&amp;IF($G5515="9","J","O")&amp;" "&amp;$I5515&amp;" "&amp;IF($I5515&lt;=TEXT(★完成資料!$A$1,"yyyymm"),TEXT(★完成資料!$A$1,"yyyymm"),"999999")&amp; " " &amp; LEFT(F5515 &amp; "          ",10))))</f>
        <v xml:space="preserve">L O 202207 yyyy00 HV        </v>
      </c>
      <c r="B5515" s="68" t="s">
        <v>323</v>
      </c>
      <c r="C5515" s="68" t="s">
        <v>469</v>
      </c>
      <c r="D5515" s="68" t="s">
        <v>271</v>
      </c>
      <c r="E5515" s="68" t="s">
        <v>531</v>
      </c>
      <c r="F5515" s="68" t="s">
        <v>360</v>
      </c>
      <c r="G5515" s="68" t="s">
        <v>75</v>
      </c>
      <c r="H5515" s="68" t="s">
        <v>246</v>
      </c>
      <c r="I5515" s="68" t="s">
        <v>655</v>
      </c>
      <c r="J5515" s="65">
        <v>4</v>
      </c>
      <c r="K5515" s="65">
        <v>5</v>
      </c>
      <c r="L5515" s="65">
        <v>103</v>
      </c>
      <c r="M5515" s="65" t="s">
        <v>370</v>
      </c>
    </row>
    <row r="5516" spans="1:13" ht="12.75" customHeight="1">
      <c r="A5516" s="65" t="str">
        <f>IF(ROW()=1,"KEY",IF(ISNA(VLOOKUP(B5516,車名対応マスタ!B:D,3,FALSE)),"",IF(VLOOKUP(B5516,車名対応マスタ!B:D,3,FALSE)="","",$D5516&amp;" "&amp;IF($G5516="9","J","O")&amp;" "&amp;$I5516&amp;" "&amp;IF($I5516&lt;=TEXT(★完成資料!$A$1,"yyyymm"),TEXT(★完成資料!$A$1,"yyyymm"),"999999")&amp; " " &amp; LEFT(F5516 &amp; "          ",10))))</f>
        <v xml:space="preserve">L O 202208 yyyy00 HV        </v>
      </c>
      <c r="B5516" s="68" t="s">
        <v>323</v>
      </c>
      <c r="C5516" s="68" t="s">
        <v>469</v>
      </c>
      <c r="D5516" s="68" t="s">
        <v>271</v>
      </c>
      <c r="E5516" s="68" t="s">
        <v>531</v>
      </c>
      <c r="F5516" s="68" t="s">
        <v>360</v>
      </c>
      <c r="G5516" s="68" t="s">
        <v>75</v>
      </c>
      <c r="H5516" s="68" t="s">
        <v>246</v>
      </c>
      <c r="I5516" s="68" t="s">
        <v>656</v>
      </c>
      <c r="J5516" s="65">
        <v>5</v>
      </c>
      <c r="K5516" s="65">
        <v>8</v>
      </c>
      <c r="L5516" s="65">
        <v>103</v>
      </c>
      <c r="M5516" s="65" t="s">
        <v>370</v>
      </c>
    </row>
    <row r="5517" spans="1:13" ht="12.75" customHeight="1">
      <c r="A5517" s="65" t="str">
        <f>IF(ROW()=1,"KEY",IF(ISNA(VLOOKUP(B5517,車名対応マスタ!B:D,3,FALSE)),"",IF(VLOOKUP(B5517,車名対応マスタ!B:D,3,FALSE)="","",$D5517&amp;" "&amp;IF($G5517="9","J","O")&amp;" "&amp;$I5517&amp;" "&amp;IF($I5517&lt;=TEXT(★完成資料!$A$1,"yyyymm"),TEXT(★完成資料!$A$1,"yyyymm"),"999999")&amp; " " &amp; LEFT(F5517 &amp; "          ",10))))</f>
        <v xml:space="preserve">L O 202209 yyyy00 HV        </v>
      </c>
      <c r="B5517" s="68" t="s">
        <v>323</v>
      </c>
      <c r="C5517" s="68" t="s">
        <v>469</v>
      </c>
      <c r="D5517" s="68" t="s">
        <v>271</v>
      </c>
      <c r="E5517" s="68" t="s">
        <v>531</v>
      </c>
      <c r="F5517" s="68" t="s">
        <v>360</v>
      </c>
      <c r="G5517" s="68" t="s">
        <v>75</v>
      </c>
      <c r="H5517" s="68" t="s">
        <v>246</v>
      </c>
      <c r="I5517" s="68" t="s">
        <v>657</v>
      </c>
      <c r="J5517" s="65">
        <v>1</v>
      </c>
      <c r="K5517" s="65">
        <v>10</v>
      </c>
      <c r="L5517" s="65">
        <v>103</v>
      </c>
      <c r="M5517" s="65" t="s">
        <v>370</v>
      </c>
    </row>
    <row r="5518" spans="1:13" ht="12.75" customHeight="1">
      <c r="A5518" s="65" t="str">
        <f>IF(ROW()=1,"KEY",IF(ISNA(VLOOKUP(B5518,車名対応マスタ!B:D,3,FALSE)),"",IF(VLOOKUP(B5518,車名対応マスタ!B:D,3,FALSE)="","",$D5518&amp;" "&amp;IF($G5518="9","J","O")&amp;" "&amp;$I5518&amp;" "&amp;IF($I5518&lt;=TEXT(★完成資料!$A$1,"yyyymm"),TEXT(★完成資料!$A$1,"yyyymm"),"999999")&amp; " " &amp; LEFT(F5518 &amp; "          ",10))))</f>
        <v xml:space="preserve">L O 202210 yyyy00 HV        </v>
      </c>
      <c r="B5518" s="68" t="s">
        <v>323</v>
      </c>
      <c r="C5518" s="68" t="s">
        <v>469</v>
      </c>
      <c r="D5518" s="68" t="s">
        <v>271</v>
      </c>
      <c r="E5518" s="68" t="s">
        <v>531</v>
      </c>
      <c r="F5518" s="68" t="s">
        <v>360</v>
      </c>
      <c r="G5518" s="68" t="s">
        <v>75</v>
      </c>
      <c r="H5518" s="68" t="s">
        <v>246</v>
      </c>
      <c r="I5518" s="68" t="s">
        <v>663</v>
      </c>
      <c r="J5518" s="65">
        <v>1</v>
      </c>
      <c r="K5518" s="65">
        <v>0</v>
      </c>
      <c r="L5518" s="65">
        <v>103</v>
      </c>
      <c r="M5518" s="65" t="s">
        <v>370</v>
      </c>
    </row>
    <row r="5519" spans="1:13" ht="12.75" customHeight="1">
      <c r="A5519" s="65" t="str">
        <f>IF(ROW()=1,"KEY",IF(ISNA(VLOOKUP(B5519,車名対応マスタ!B:D,3,FALSE)),"",IF(VLOOKUP(B5519,車名対応マスタ!B:D,3,FALSE)="","",$D5519&amp;" "&amp;IF($G5519="9","J","O")&amp;" "&amp;$I5519&amp;" "&amp;IF($I5519&lt;=TEXT(★完成資料!$A$1,"yyyymm"),TEXT(★完成資料!$A$1,"yyyymm"),"999999")&amp; " " &amp; LEFT(F5519 &amp; "          ",10))))</f>
        <v xml:space="preserve">L O 202201 yyyy00 HV        </v>
      </c>
      <c r="B5519" s="68" t="s">
        <v>323</v>
      </c>
      <c r="C5519" s="68" t="s">
        <v>469</v>
      </c>
      <c r="D5519" s="68" t="s">
        <v>271</v>
      </c>
      <c r="E5519" s="68" t="s">
        <v>531</v>
      </c>
      <c r="F5519" s="68" t="s">
        <v>360</v>
      </c>
      <c r="G5519" s="68" t="s">
        <v>75</v>
      </c>
      <c r="H5519" s="68" t="s">
        <v>246</v>
      </c>
      <c r="I5519" s="68" t="s">
        <v>639</v>
      </c>
      <c r="J5519" s="65">
        <v>6</v>
      </c>
      <c r="K5519" s="65">
        <v>2</v>
      </c>
      <c r="L5519" s="65">
        <v>212</v>
      </c>
      <c r="M5519" s="65" t="s">
        <v>276</v>
      </c>
    </row>
    <row r="5520" spans="1:13" ht="12.75" customHeight="1">
      <c r="A5520" s="65" t="str">
        <f>IF(ROW()=1,"KEY",IF(ISNA(VLOOKUP(B5520,車名対応マスタ!B:D,3,FALSE)),"",IF(VLOOKUP(B5520,車名対応マスタ!B:D,3,FALSE)="","",$D5520&amp;" "&amp;IF($G5520="9","J","O")&amp;" "&amp;$I5520&amp;" "&amp;IF($I5520&lt;=TEXT(★完成資料!$A$1,"yyyymm"),TEXT(★完成資料!$A$1,"yyyymm"),"999999")&amp; " " &amp; LEFT(F5520 &amp; "          ",10))))</f>
        <v xml:space="preserve">L O 202202 yyyy00 HV        </v>
      </c>
      <c r="B5520" s="68" t="s">
        <v>323</v>
      </c>
      <c r="C5520" s="68" t="s">
        <v>469</v>
      </c>
      <c r="D5520" s="68" t="s">
        <v>271</v>
      </c>
      <c r="E5520" s="68" t="s">
        <v>531</v>
      </c>
      <c r="F5520" s="68" t="s">
        <v>360</v>
      </c>
      <c r="G5520" s="68" t="s">
        <v>75</v>
      </c>
      <c r="H5520" s="68" t="s">
        <v>246</v>
      </c>
      <c r="I5520" s="68" t="s">
        <v>640</v>
      </c>
      <c r="J5520" s="65">
        <v>0</v>
      </c>
      <c r="K5520" s="65">
        <v>2</v>
      </c>
      <c r="L5520" s="65">
        <v>212</v>
      </c>
      <c r="M5520" s="65" t="s">
        <v>276</v>
      </c>
    </row>
    <row r="5521" spans="1:13" ht="12.75" customHeight="1">
      <c r="A5521" s="65" t="str">
        <f>IF(ROW()=1,"KEY",IF(ISNA(VLOOKUP(B5521,車名対応マスタ!B:D,3,FALSE)),"",IF(VLOOKUP(B5521,車名対応マスタ!B:D,3,FALSE)="","",$D5521&amp;" "&amp;IF($G5521="9","J","O")&amp;" "&amp;$I5521&amp;" "&amp;IF($I5521&lt;=TEXT(★完成資料!$A$1,"yyyymm"),TEXT(★完成資料!$A$1,"yyyymm"),"999999")&amp; " " &amp; LEFT(F5521 &amp; "          ",10))))</f>
        <v xml:space="preserve">L O 202203 yyyy00 HV        </v>
      </c>
      <c r="B5521" s="68" t="s">
        <v>323</v>
      </c>
      <c r="C5521" s="68" t="s">
        <v>469</v>
      </c>
      <c r="D5521" s="68" t="s">
        <v>271</v>
      </c>
      <c r="E5521" s="68" t="s">
        <v>531</v>
      </c>
      <c r="F5521" s="68" t="s">
        <v>360</v>
      </c>
      <c r="G5521" s="68" t="s">
        <v>75</v>
      </c>
      <c r="H5521" s="68" t="s">
        <v>246</v>
      </c>
      <c r="I5521" s="68" t="s">
        <v>641</v>
      </c>
      <c r="J5521" s="65">
        <v>6</v>
      </c>
      <c r="K5521" s="65">
        <v>3</v>
      </c>
      <c r="L5521" s="65">
        <v>212</v>
      </c>
      <c r="M5521" s="65" t="s">
        <v>276</v>
      </c>
    </row>
    <row r="5522" spans="1:13" ht="12.75" customHeight="1">
      <c r="A5522" s="65" t="str">
        <f>IF(ROW()=1,"KEY",IF(ISNA(VLOOKUP(B5522,車名対応マスタ!B:D,3,FALSE)),"",IF(VLOOKUP(B5522,車名対応マスタ!B:D,3,FALSE)="","",$D5522&amp;" "&amp;IF($G5522="9","J","O")&amp;" "&amp;$I5522&amp;" "&amp;IF($I5522&lt;=TEXT(★完成資料!$A$1,"yyyymm"),TEXT(★完成資料!$A$1,"yyyymm"),"999999")&amp; " " &amp; LEFT(F5522 &amp; "          ",10))))</f>
        <v xml:space="preserve">L O 202204 yyyy00 HV        </v>
      </c>
      <c r="B5522" s="68" t="s">
        <v>323</v>
      </c>
      <c r="C5522" s="68" t="s">
        <v>469</v>
      </c>
      <c r="D5522" s="68" t="s">
        <v>271</v>
      </c>
      <c r="E5522" s="68" t="s">
        <v>531</v>
      </c>
      <c r="F5522" s="68" t="s">
        <v>360</v>
      </c>
      <c r="G5522" s="68" t="s">
        <v>75</v>
      </c>
      <c r="H5522" s="68" t="s">
        <v>246</v>
      </c>
      <c r="I5522" s="68" t="s">
        <v>642</v>
      </c>
      <c r="J5522" s="65">
        <v>10</v>
      </c>
      <c r="K5522" s="65">
        <v>1</v>
      </c>
      <c r="L5522" s="65">
        <v>212</v>
      </c>
      <c r="M5522" s="65" t="s">
        <v>276</v>
      </c>
    </row>
    <row r="5523" spans="1:13" ht="12.75" customHeight="1">
      <c r="A5523" s="65" t="str">
        <f>IF(ROW()=1,"KEY",IF(ISNA(VLOOKUP(B5523,車名対応マスタ!B:D,3,FALSE)),"",IF(VLOOKUP(B5523,車名対応マスタ!B:D,3,FALSE)="","",$D5523&amp;" "&amp;IF($G5523="9","J","O")&amp;" "&amp;$I5523&amp;" "&amp;IF($I5523&lt;=TEXT(★完成資料!$A$1,"yyyymm"),TEXT(★完成資料!$A$1,"yyyymm"),"999999")&amp; " " &amp; LEFT(F5523 &amp; "          ",10))))</f>
        <v xml:space="preserve">L O 202205 yyyy00 HV        </v>
      </c>
      <c r="B5523" s="68" t="s">
        <v>323</v>
      </c>
      <c r="C5523" s="68" t="s">
        <v>469</v>
      </c>
      <c r="D5523" s="68" t="s">
        <v>271</v>
      </c>
      <c r="E5523" s="68" t="s">
        <v>531</v>
      </c>
      <c r="F5523" s="68" t="s">
        <v>360</v>
      </c>
      <c r="G5523" s="68" t="s">
        <v>75</v>
      </c>
      <c r="H5523" s="68" t="s">
        <v>246</v>
      </c>
      <c r="I5523" s="68" t="s">
        <v>647</v>
      </c>
      <c r="J5523" s="65">
        <v>6</v>
      </c>
      <c r="K5523" s="65">
        <v>1</v>
      </c>
      <c r="L5523" s="65">
        <v>212</v>
      </c>
      <c r="M5523" s="65" t="s">
        <v>276</v>
      </c>
    </row>
    <row r="5524" spans="1:13" ht="12.75" customHeight="1">
      <c r="A5524" s="65" t="str">
        <f>IF(ROW()=1,"KEY",IF(ISNA(VLOOKUP(B5524,車名対応マスタ!B:D,3,FALSE)),"",IF(VLOOKUP(B5524,車名対応マスタ!B:D,3,FALSE)="","",$D5524&amp;" "&amp;IF($G5524="9","J","O")&amp;" "&amp;$I5524&amp;" "&amp;IF($I5524&lt;=TEXT(★完成資料!$A$1,"yyyymm"),TEXT(★完成資料!$A$1,"yyyymm"),"999999")&amp; " " &amp; LEFT(F5524 &amp; "          ",10))))</f>
        <v xml:space="preserve">L O 202206 yyyy00 HV        </v>
      </c>
      <c r="B5524" s="68" t="s">
        <v>323</v>
      </c>
      <c r="C5524" s="68" t="s">
        <v>469</v>
      </c>
      <c r="D5524" s="68" t="s">
        <v>271</v>
      </c>
      <c r="E5524" s="68" t="s">
        <v>531</v>
      </c>
      <c r="F5524" s="68" t="s">
        <v>360</v>
      </c>
      <c r="G5524" s="68" t="s">
        <v>75</v>
      </c>
      <c r="H5524" s="68" t="s">
        <v>246</v>
      </c>
      <c r="I5524" s="68" t="s">
        <v>652</v>
      </c>
      <c r="J5524" s="65">
        <v>3</v>
      </c>
      <c r="K5524" s="65">
        <v>3</v>
      </c>
      <c r="L5524" s="65">
        <v>212</v>
      </c>
      <c r="M5524" s="65" t="s">
        <v>276</v>
      </c>
    </row>
    <row r="5525" spans="1:13" ht="12.75" customHeight="1">
      <c r="A5525" s="65" t="str">
        <f>IF(ROW()=1,"KEY",IF(ISNA(VLOOKUP(B5525,車名対応マスタ!B:D,3,FALSE)),"",IF(VLOOKUP(B5525,車名対応マスタ!B:D,3,FALSE)="","",$D5525&amp;" "&amp;IF($G5525="9","J","O")&amp;" "&amp;$I5525&amp;" "&amp;IF($I5525&lt;=TEXT(★完成資料!$A$1,"yyyymm"),TEXT(★完成資料!$A$1,"yyyymm"),"999999")&amp; " " &amp; LEFT(F5525 &amp; "          ",10))))</f>
        <v xml:space="preserve">L O 202207 yyyy00 HV        </v>
      </c>
      <c r="B5525" s="68" t="s">
        <v>323</v>
      </c>
      <c r="C5525" s="68" t="s">
        <v>469</v>
      </c>
      <c r="D5525" s="68" t="s">
        <v>271</v>
      </c>
      <c r="E5525" s="68" t="s">
        <v>531</v>
      </c>
      <c r="F5525" s="68" t="s">
        <v>360</v>
      </c>
      <c r="G5525" s="68" t="s">
        <v>75</v>
      </c>
      <c r="H5525" s="68" t="s">
        <v>246</v>
      </c>
      <c r="I5525" s="68" t="s">
        <v>655</v>
      </c>
      <c r="J5525" s="65">
        <v>2</v>
      </c>
      <c r="K5525" s="65">
        <v>1</v>
      </c>
      <c r="L5525" s="65">
        <v>212</v>
      </c>
      <c r="M5525" s="65" t="s">
        <v>276</v>
      </c>
    </row>
    <row r="5526" spans="1:13" ht="12.75" customHeight="1">
      <c r="A5526" s="65" t="str">
        <f>IF(ROW()=1,"KEY",IF(ISNA(VLOOKUP(B5526,車名対応マスタ!B:D,3,FALSE)),"",IF(VLOOKUP(B5526,車名対応マスタ!B:D,3,FALSE)="","",$D5526&amp;" "&amp;IF($G5526="9","J","O")&amp;" "&amp;$I5526&amp;" "&amp;IF($I5526&lt;=TEXT(★完成資料!$A$1,"yyyymm"),TEXT(★完成資料!$A$1,"yyyymm"),"999999")&amp; " " &amp; LEFT(F5526 &amp; "          ",10))))</f>
        <v xml:space="preserve">L O 202209 yyyy00 HV        </v>
      </c>
      <c r="B5526" s="68" t="s">
        <v>323</v>
      </c>
      <c r="C5526" s="68" t="s">
        <v>469</v>
      </c>
      <c r="D5526" s="68" t="s">
        <v>271</v>
      </c>
      <c r="E5526" s="68" t="s">
        <v>531</v>
      </c>
      <c r="F5526" s="68" t="s">
        <v>360</v>
      </c>
      <c r="G5526" s="68" t="s">
        <v>75</v>
      </c>
      <c r="H5526" s="68" t="s">
        <v>246</v>
      </c>
      <c r="I5526" s="68" t="s">
        <v>657</v>
      </c>
      <c r="J5526" s="65">
        <v>5</v>
      </c>
      <c r="K5526" s="65">
        <v>0</v>
      </c>
      <c r="L5526" s="65">
        <v>212</v>
      </c>
      <c r="M5526" s="65" t="s">
        <v>276</v>
      </c>
    </row>
    <row r="5527" spans="1:13" ht="12.75" customHeight="1">
      <c r="A5527" s="65" t="str">
        <f>IF(ROW()=1,"KEY",IF(ISNA(VLOOKUP(B5527,車名対応マスタ!B:D,3,FALSE)),"",IF(VLOOKUP(B5527,車名対応マスタ!B:D,3,FALSE)="","",$D5527&amp;" "&amp;IF($G5527="9","J","O")&amp;" "&amp;$I5527&amp;" "&amp;IF($I5527&lt;=TEXT(★完成資料!$A$1,"yyyymm"),TEXT(★完成資料!$A$1,"yyyymm"),"999999")&amp; " " &amp; LEFT(F5527 &amp; "          ",10))))</f>
        <v xml:space="preserve">L O 202210 yyyy00 HV        </v>
      </c>
      <c r="B5527" s="68" t="s">
        <v>323</v>
      </c>
      <c r="C5527" s="68" t="s">
        <v>469</v>
      </c>
      <c r="D5527" s="68" t="s">
        <v>271</v>
      </c>
      <c r="E5527" s="68" t="s">
        <v>531</v>
      </c>
      <c r="F5527" s="68" t="s">
        <v>360</v>
      </c>
      <c r="G5527" s="68" t="s">
        <v>75</v>
      </c>
      <c r="H5527" s="68" t="s">
        <v>246</v>
      </c>
      <c r="I5527" s="68" t="s">
        <v>663</v>
      </c>
      <c r="J5527" s="65">
        <v>1</v>
      </c>
      <c r="K5527" s="65">
        <v>1</v>
      </c>
      <c r="L5527" s="65">
        <v>212</v>
      </c>
      <c r="M5527" s="65" t="s">
        <v>276</v>
      </c>
    </row>
    <row r="5528" spans="1:13" ht="12.75" customHeight="1">
      <c r="A5528" s="65" t="str">
        <f>IF(ROW()=1,"KEY",IF(ISNA(VLOOKUP(B5528,車名対応マスタ!B:D,3,FALSE)),"",IF(VLOOKUP(B5528,車名対応マスタ!B:D,3,FALSE)="","",$D5528&amp;" "&amp;IF($G5528="9","J","O")&amp;" "&amp;$I5528&amp;" "&amp;IF($I5528&lt;=TEXT(★完成資料!$A$1,"yyyymm"),TEXT(★完成資料!$A$1,"yyyymm"),"999999")&amp; " " &amp; LEFT(F5528 &amp; "          ",10))))</f>
        <v xml:space="preserve">L O 202201 yyyy00 HV        </v>
      </c>
      <c r="B5528" s="68" t="s">
        <v>323</v>
      </c>
      <c r="C5528" s="68" t="s">
        <v>469</v>
      </c>
      <c r="D5528" s="68" t="s">
        <v>271</v>
      </c>
      <c r="E5528" s="68" t="s">
        <v>531</v>
      </c>
      <c r="F5528" s="68" t="s">
        <v>360</v>
      </c>
      <c r="G5528" s="68" t="s">
        <v>75</v>
      </c>
      <c r="H5528" s="68" t="s">
        <v>246</v>
      </c>
      <c r="I5528" s="68" t="s">
        <v>639</v>
      </c>
      <c r="J5528" s="65">
        <v>39</v>
      </c>
      <c r="K5528" s="65">
        <v>30</v>
      </c>
      <c r="L5528" s="65">
        <v>102</v>
      </c>
      <c r="M5528" s="65" t="s">
        <v>371</v>
      </c>
    </row>
    <row r="5529" spans="1:13" ht="12.75" customHeight="1">
      <c r="A5529" s="65" t="str">
        <f>IF(ROW()=1,"KEY",IF(ISNA(VLOOKUP(B5529,車名対応マスタ!B:D,3,FALSE)),"",IF(VLOOKUP(B5529,車名対応マスタ!B:D,3,FALSE)="","",$D5529&amp;" "&amp;IF($G5529="9","J","O")&amp;" "&amp;$I5529&amp;" "&amp;IF($I5529&lt;=TEXT(★完成資料!$A$1,"yyyymm"),TEXT(★完成資料!$A$1,"yyyymm"),"999999")&amp; " " &amp; LEFT(F5529 &amp; "          ",10))))</f>
        <v xml:space="preserve">L O 202202 yyyy00 HV        </v>
      </c>
      <c r="B5529" s="68" t="s">
        <v>323</v>
      </c>
      <c r="C5529" s="68" t="s">
        <v>469</v>
      </c>
      <c r="D5529" s="68" t="s">
        <v>271</v>
      </c>
      <c r="E5529" s="68" t="s">
        <v>531</v>
      </c>
      <c r="F5529" s="68" t="s">
        <v>360</v>
      </c>
      <c r="G5529" s="68" t="s">
        <v>75</v>
      </c>
      <c r="H5529" s="68" t="s">
        <v>246</v>
      </c>
      <c r="I5529" s="68" t="s">
        <v>640</v>
      </c>
      <c r="J5529" s="65">
        <v>59</v>
      </c>
      <c r="K5529" s="65">
        <v>57</v>
      </c>
      <c r="L5529" s="65">
        <v>102</v>
      </c>
      <c r="M5529" s="65" t="s">
        <v>371</v>
      </c>
    </row>
    <row r="5530" spans="1:13" ht="12.75" customHeight="1">
      <c r="A5530" s="65" t="str">
        <f>IF(ROW()=1,"KEY",IF(ISNA(VLOOKUP(B5530,車名対応マスタ!B:D,3,FALSE)),"",IF(VLOOKUP(B5530,車名対応マスタ!B:D,3,FALSE)="","",$D5530&amp;" "&amp;IF($G5530="9","J","O")&amp;" "&amp;$I5530&amp;" "&amp;IF($I5530&lt;=TEXT(★完成資料!$A$1,"yyyymm"),TEXT(★完成資料!$A$1,"yyyymm"),"999999")&amp; " " &amp; LEFT(F5530 &amp; "          ",10))))</f>
        <v xml:space="preserve">L O 202203 yyyy00 HV        </v>
      </c>
      <c r="B5530" s="68" t="s">
        <v>323</v>
      </c>
      <c r="C5530" s="68" t="s">
        <v>469</v>
      </c>
      <c r="D5530" s="68" t="s">
        <v>271</v>
      </c>
      <c r="E5530" s="68" t="s">
        <v>531</v>
      </c>
      <c r="F5530" s="68" t="s">
        <v>360</v>
      </c>
      <c r="G5530" s="68" t="s">
        <v>75</v>
      </c>
      <c r="H5530" s="68" t="s">
        <v>246</v>
      </c>
      <c r="I5530" s="68" t="s">
        <v>641</v>
      </c>
      <c r="J5530" s="65">
        <v>514</v>
      </c>
      <c r="K5530" s="65">
        <v>70</v>
      </c>
      <c r="L5530" s="65">
        <v>102</v>
      </c>
      <c r="M5530" s="65" t="s">
        <v>371</v>
      </c>
    </row>
    <row r="5531" spans="1:13" ht="12.75" customHeight="1">
      <c r="A5531" s="65" t="str">
        <f>IF(ROW()=1,"KEY",IF(ISNA(VLOOKUP(B5531,車名対応マスタ!B:D,3,FALSE)),"",IF(VLOOKUP(B5531,車名対応マスタ!B:D,3,FALSE)="","",$D5531&amp;" "&amp;IF($G5531="9","J","O")&amp;" "&amp;$I5531&amp;" "&amp;IF($I5531&lt;=TEXT(★完成資料!$A$1,"yyyymm"),TEXT(★完成資料!$A$1,"yyyymm"),"999999")&amp; " " &amp; LEFT(F5531 &amp; "          ",10))))</f>
        <v xml:space="preserve">L O 202204 yyyy00 HV        </v>
      </c>
      <c r="B5531" s="68" t="s">
        <v>323</v>
      </c>
      <c r="C5531" s="68" t="s">
        <v>469</v>
      </c>
      <c r="D5531" s="68" t="s">
        <v>271</v>
      </c>
      <c r="E5531" s="68" t="s">
        <v>531</v>
      </c>
      <c r="F5531" s="68" t="s">
        <v>360</v>
      </c>
      <c r="G5531" s="68" t="s">
        <v>75</v>
      </c>
      <c r="H5531" s="68" t="s">
        <v>246</v>
      </c>
      <c r="I5531" s="68" t="s">
        <v>642</v>
      </c>
      <c r="J5531" s="65">
        <v>370</v>
      </c>
      <c r="K5531" s="65">
        <v>115</v>
      </c>
      <c r="L5531" s="65">
        <v>102</v>
      </c>
      <c r="M5531" s="65" t="s">
        <v>371</v>
      </c>
    </row>
    <row r="5532" spans="1:13" ht="12.75" customHeight="1">
      <c r="A5532" s="65" t="str">
        <f>IF(ROW()=1,"KEY",IF(ISNA(VLOOKUP(B5532,車名対応マスタ!B:D,3,FALSE)),"",IF(VLOOKUP(B5532,車名対応マスタ!B:D,3,FALSE)="","",$D5532&amp;" "&amp;IF($G5532="9","J","O")&amp;" "&amp;$I5532&amp;" "&amp;IF($I5532&lt;=TEXT(★完成資料!$A$1,"yyyymm"),TEXT(★完成資料!$A$1,"yyyymm"),"999999")&amp; " " &amp; LEFT(F5532 &amp; "          ",10))))</f>
        <v xml:space="preserve">L O 202205 yyyy00 HV        </v>
      </c>
      <c r="B5532" s="68" t="s">
        <v>323</v>
      </c>
      <c r="C5532" s="68" t="s">
        <v>469</v>
      </c>
      <c r="D5532" s="68" t="s">
        <v>271</v>
      </c>
      <c r="E5532" s="68" t="s">
        <v>531</v>
      </c>
      <c r="F5532" s="68" t="s">
        <v>360</v>
      </c>
      <c r="G5532" s="68" t="s">
        <v>75</v>
      </c>
      <c r="H5532" s="68" t="s">
        <v>246</v>
      </c>
      <c r="I5532" s="68" t="s">
        <v>647</v>
      </c>
      <c r="J5532" s="65">
        <v>315</v>
      </c>
      <c r="K5532" s="65">
        <v>76</v>
      </c>
      <c r="L5532" s="65">
        <v>102</v>
      </c>
      <c r="M5532" s="65" t="s">
        <v>371</v>
      </c>
    </row>
    <row r="5533" spans="1:13" ht="12.75" customHeight="1">
      <c r="A5533" s="65" t="str">
        <f>IF(ROW()=1,"KEY",IF(ISNA(VLOOKUP(B5533,車名対応マスタ!B:D,3,FALSE)),"",IF(VLOOKUP(B5533,車名対応マスタ!B:D,3,FALSE)="","",$D5533&amp;" "&amp;IF($G5533="9","J","O")&amp;" "&amp;$I5533&amp;" "&amp;IF($I5533&lt;=TEXT(★完成資料!$A$1,"yyyymm"),TEXT(★完成資料!$A$1,"yyyymm"),"999999")&amp; " " &amp; LEFT(F5533 &amp; "          ",10))))</f>
        <v xml:space="preserve">L O 202206 yyyy00 HV        </v>
      </c>
      <c r="B5533" s="68" t="s">
        <v>323</v>
      </c>
      <c r="C5533" s="68" t="s">
        <v>469</v>
      </c>
      <c r="D5533" s="68" t="s">
        <v>271</v>
      </c>
      <c r="E5533" s="68" t="s">
        <v>531</v>
      </c>
      <c r="F5533" s="68" t="s">
        <v>360</v>
      </c>
      <c r="G5533" s="68" t="s">
        <v>75</v>
      </c>
      <c r="H5533" s="68" t="s">
        <v>246</v>
      </c>
      <c r="I5533" s="68" t="s">
        <v>652</v>
      </c>
      <c r="J5533" s="65">
        <v>284</v>
      </c>
      <c r="K5533" s="65">
        <v>89</v>
      </c>
      <c r="L5533" s="65">
        <v>102</v>
      </c>
      <c r="M5533" s="65" t="s">
        <v>371</v>
      </c>
    </row>
    <row r="5534" spans="1:13" ht="12.75" customHeight="1">
      <c r="A5534" s="65" t="str">
        <f>IF(ROW()=1,"KEY",IF(ISNA(VLOOKUP(B5534,車名対応マスタ!B:D,3,FALSE)),"",IF(VLOOKUP(B5534,車名対応マスタ!B:D,3,FALSE)="","",$D5534&amp;" "&amp;IF($G5534="9","J","O")&amp;" "&amp;$I5534&amp;" "&amp;IF($I5534&lt;=TEXT(★完成資料!$A$1,"yyyymm"),TEXT(★完成資料!$A$1,"yyyymm"),"999999")&amp; " " &amp; LEFT(F5534 &amp; "          ",10))))</f>
        <v xml:space="preserve">L O 202207 yyyy00 HV        </v>
      </c>
      <c r="B5534" s="68" t="s">
        <v>323</v>
      </c>
      <c r="C5534" s="68" t="s">
        <v>469</v>
      </c>
      <c r="D5534" s="68" t="s">
        <v>271</v>
      </c>
      <c r="E5534" s="68" t="s">
        <v>531</v>
      </c>
      <c r="F5534" s="68" t="s">
        <v>360</v>
      </c>
      <c r="G5534" s="68" t="s">
        <v>75</v>
      </c>
      <c r="H5534" s="68" t="s">
        <v>246</v>
      </c>
      <c r="I5534" s="68" t="s">
        <v>655</v>
      </c>
      <c r="J5534" s="65">
        <v>274</v>
      </c>
      <c r="K5534" s="65">
        <v>97</v>
      </c>
      <c r="L5534" s="65">
        <v>102</v>
      </c>
      <c r="M5534" s="65" t="s">
        <v>371</v>
      </c>
    </row>
    <row r="5535" spans="1:13" ht="12.75" customHeight="1">
      <c r="A5535" s="65" t="str">
        <f>IF(ROW()=1,"KEY",IF(ISNA(VLOOKUP(B5535,車名対応マスタ!B:D,3,FALSE)),"",IF(VLOOKUP(B5535,車名対応マスタ!B:D,3,FALSE)="","",$D5535&amp;" "&amp;IF($G5535="9","J","O")&amp;" "&amp;$I5535&amp;" "&amp;IF($I5535&lt;=TEXT(★完成資料!$A$1,"yyyymm"),TEXT(★完成資料!$A$1,"yyyymm"),"999999")&amp; " " &amp; LEFT(F5535 &amp; "          ",10))))</f>
        <v xml:space="preserve">L O 202208 yyyy00 HV        </v>
      </c>
      <c r="B5535" s="68" t="s">
        <v>323</v>
      </c>
      <c r="C5535" s="68" t="s">
        <v>469</v>
      </c>
      <c r="D5535" s="68" t="s">
        <v>271</v>
      </c>
      <c r="E5535" s="68" t="s">
        <v>531</v>
      </c>
      <c r="F5535" s="68" t="s">
        <v>360</v>
      </c>
      <c r="G5535" s="68" t="s">
        <v>75</v>
      </c>
      <c r="H5535" s="68" t="s">
        <v>246</v>
      </c>
      <c r="I5535" s="68" t="s">
        <v>656</v>
      </c>
      <c r="J5535" s="65">
        <v>414</v>
      </c>
      <c r="K5535" s="65">
        <v>77</v>
      </c>
      <c r="L5535" s="65">
        <v>102</v>
      </c>
      <c r="M5535" s="65" t="s">
        <v>371</v>
      </c>
    </row>
    <row r="5536" spans="1:13" ht="12.75" customHeight="1">
      <c r="A5536" s="65" t="str">
        <f>IF(ROW()=1,"KEY",IF(ISNA(VLOOKUP(B5536,車名対応マスタ!B:D,3,FALSE)),"",IF(VLOOKUP(B5536,車名対応マスタ!B:D,3,FALSE)="","",$D5536&amp;" "&amp;IF($G5536="9","J","O")&amp;" "&amp;$I5536&amp;" "&amp;IF($I5536&lt;=TEXT(★完成資料!$A$1,"yyyymm"),TEXT(★完成資料!$A$1,"yyyymm"),"999999")&amp; " " &amp; LEFT(F5536 &amp; "          ",10))))</f>
        <v xml:space="preserve">L O 202209 yyyy00 HV        </v>
      </c>
      <c r="B5536" s="68" t="s">
        <v>323</v>
      </c>
      <c r="C5536" s="68" t="s">
        <v>469</v>
      </c>
      <c r="D5536" s="68" t="s">
        <v>271</v>
      </c>
      <c r="E5536" s="68" t="s">
        <v>531</v>
      </c>
      <c r="F5536" s="68" t="s">
        <v>360</v>
      </c>
      <c r="G5536" s="68" t="s">
        <v>75</v>
      </c>
      <c r="H5536" s="68" t="s">
        <v>246</v>
      </c>
      <c r="I5536" s="68" t="s">
        <v>657</v>
      </c>
      <c r="J5536" s="65">
        <v>491</v>
      </c>
      <c r="K5536" s="65">
        <v>125</v>
      </c>
      <c r="L5536" s="65">
        <v>102</v>
      </c>
      <c r="M5536" s="65" t="s">
        <v>371</v>
      </c>
    </row>
    <row r="5537" spans="1:13" ht="12.75" customHeight="1">
      <c r="A5537" s="65" t="str">
        <f>IF(ROW()=1,"KEY",IF(ISNA(VLOOKUP(B5537,車名対応マスタ!B:D,3,FALSE)),"",IF(VLOOKUP(B5537,車名対応マスタ!B:D,3,FALSE)="","",$D5537&amp;" "&amp;IF($G5537="9","J","O")&amp;" "&amp;$I5537&amp;" "&amp;IF($I5537&lt;=TEXT(★完成資料!$A$1,"yyyymm"),TEXT(★完成資料!$A$1,"yyyymm"),"999999")&amp; " " &amp; LEFT(F5537 &amp; "          ",10))))</f>
        <v xml:space="preserve">L O 202210 yyyy00 HV        </v>
      </c>
      <c r="B5537" s="68" t="s">
        <v>323</v>
      </c>
      <c r="C5537" s="68" t="s">
        <v>469</v>
      </c>
      <c r="D5537" s="68" t="s">
        <v>271</v>
      </c>
      <c r="E5537" s="68" t="s">
        <v>531</v>
      </c>
      <c r="F5537" s="68" t="s">
        <v>360</v>
      </c>
      <c r="G5537" s="68" t="s">
        <v>75</v>
      </c>
      <c r="H5537" s="68" t="s">
        <v>246</v>
      </c>
      <c r="I5537" s="68" t="s">
        <v>663</v>
      </c>
      <c r="J5537" s="65">
        <v>780</v>
      </c>
      <c r="K5537" s="65">
        <v>85</v>
      </c>
      <c r="L5537" s="65">
        <v>102</v>
      </c>
      <c r="M5537" s="65" t="s">
        <v>371</v>
      </c>
    </row>
    <row r="5538" spans="1:13" ht="12.75" customHeight="1">
      <c r="A5538" s="65" t="str">
        <f>IF(ROW()=1,"KEY",IF(ISNA(VLOOKUP(B5538,車名対応マスタ!B:D,3,FALSE)),"",IF(VLOOKUP(B5538,車名対応マスタ!B:D,3,FALSE)="","",$D5538&amp;" "&amp;IF($G5538="9","J","O")&amp;" "&amp;$I5538&amp;" "&amp;IF($I5538&lt;=TEXT(★完成資料!$A$1,"yyyymm"),TEXT(★完成資料!$A$1,"yyyymm"),"999999")&amp; " " &amp; LEFT(F5538 &amp; "          ",10))))</f>
        <v xml:space="preserve">L O 202205 yyyy00 HV        </v>
      </c>
      <c r="B5538" s="68" t="s">
        <v>323</v>
      </c>
      <c r="C5538" s="68" t="s">
        <v>469</v>
      </c>
      <c r="D5538" s="68" t="s">
        <v>271</v>
      </c>
      <c r="E5538" s="68" t="s">
        <v>531</v>
      </c>
      <c r="F5538" s="68" t="s">
        <v>360</v>
      </c>
      <c r="G5538" s="68" t="s">
        <v>75</v>
      </c>
      <c r="H5538" s="68" t="s">
        <v>246</v>
      </c>
      <c r="I5538" s="68" t="s">
        <v>647</v>
      </c>
      <c r="J5538" s="65">
        <v>96</v>
      </c>
      <c r="K5538" s="65">
        <v>0</v>
      </c>
      <c r="L5538" s="65">
        <v>209</v>
      </c>
      <c r="M5538" s="65" t="s">
        <v>289</v>
      </c>
    </row>
    <row r="5539" spans="1:13" ht="12.75" customHeight="1">
      <c r="A5539" s="65" t="str">
        <f>IF(ROW()=1,"KEY",IF(ISNA(VLOOKUP(B5539,車名対応マスタ!B:D,3,FALSE)),"",IF(VLOOKUP(B5539,車名対応マスタ!B:D,3,FALSE)="","",$D5539&amp;" "&amp;IF($G5539="9","J","O")&amp;" "&amp;$I5539&amp;" "&amp;IF($I5539&lt;=TEXT(★完成資料!$A$1,"yyyymm"),TEXT(★完成資料!$A$1,"yyyymm"),"999999")&amp; " " &amp; LEFT(F5539 &amp; "          ",10))))</f>
        <v xml:space="preserve">L O 202206 yyyy00 HV        </v>
      </c>
      <c r="B5539" s="68" t="s">
        <v>323</v>
      </c>
      <c r="C5539" s="68" t="s">
        <v>469</v>
      </c>
      <c r="D5539" s="68" t="s">
        <v>271</v>
      </c>
      <c r="E5539" s="68" t="s">
        <v>531</v>
      </c>
      <c r="F5539" s="68" t="s">
        <v>360</v>
      </c>
      <c r="G5539" s="68" t="s">
        <v>75</v>
      </c>
      <c r="H5539" s="68" t="s">
        <v>246</v>
      </c>
      <c r="I5539" s="68" t="s">
        <v>652</v>
      </c>
      <c r="J5539" s="65">
        <v>104</v>
      </c>
      <c r="K5539" s="65">
        <v>0</v>
      </c>
      <c r="L5539" s="65">
        <v>209</v>
      </c>
      <c r="M5539" s="65" t="s">
        <v>289</v>
      </c>
    </row>
    <row r="5540" spans="1:13" ht="12.75" customHeight="1">
      <c r="A5540" s="65" t="str">
        <f>IF(ROW()=1,"KEY",IF(ISNA(VLOOKUP(B5540,車名対応マスタ!B:D,3,FALSE)),"",IF(VLOOKUP(B5540,車名対応マスタ!B:D,3,FALSE)="","",$D5540&amp;" "&amp;IF($G5540="9","J","O")&amp;" "&amp;$I5540&amp;" "&amp;IF($I5540&lt;=TEXT(★完成資料!$A$1,"yyyymm"),TEXT(★完成資料!$A$1,"yyyymm"),"999999")&amp; " " &amp; LEFT(F5540 &amp; "          ",10))))</f>
        <v xml:space="preserve">L O 202207 yyyy00 HV        </v>
      </c>
      <c r="B5540" s="68" t="s">
        <v>323</v>
      </c>
      <c r="C5540" s="68" t="s">
        <v>469</v>
      </c>
      <c r="D5540" s="68" t="s">
        <v>271</v>
      </c>
      <c r="E5540" s="68" t="s">
        <v>531</v>
      </c>
      <c r="F5540" s="68" t="s">
        <v>360</v>
      </c>
      <c r="G5540" s="68" t="s">
        <v>75</v>
      </c>
      <c r="H5540" s="68" t="s">
        <v>246</v>
      </c>
      <c r="I5540" s="68" t="s">
        <v>655</v>
      </c>
      <c r="J5540" s="65">
        <v>74</v>
      </c>
      <c r="K5540" s="65">
        <v>0</v>
      </c>
      <c r="L5540" s="65">
        <v>209</v>
      </c>
      <c r="M5540" s="65" t="s">
        <v>289</v>
      </c>
    </row>
    <row r="5541" spans="1:13" ht="12.75" customHeight="1">
      <c r="A5541" s="65" t="str">
        <f>IF(ROW()=1,"KEY",IF(ISNA(VLOOKUP(B5541,車名対応マスタ!B:D,3,FALSE)),"",IF(VLOOKUP(B5541,車名対応マスタ!B:D,3,FALSE)="","",$D5541&amp;" "&amp;IF($G5541="9","J","O")&amp;" "&amp;$I5541&amp;" "&amp;IF($I5541&lt;=TEXT(★完成資料!$A$1,"yyyymm"),TEXT(★完成資料!$A$1,"yyyymm"),"999999")&amp; " " &amp; LEFT(F5541 &amp; "          ",10))))</f>
        <v xml:space="preserve">L O 202208 yyyy00 HV        </v>
      </c>
      <c r="B5541" s="68" t="s">
        <v>323</v>
      </c>
      <c r="C5541" s="68" t="s">
        <v>469</v>
      </c>
      <c r="D5541" s="68" t="s">
        <v>271</v>
      </c>
      <c r="E5541" s="68" t="s">
        <v>531</v>
      </c>
      <c r="F5541" s="68" t="s">
        <v>360</v>
      </c>
      <c r="G5541" s="68" t="s">
        <v>75</v>
      </c>
      <c r="H5541" s="68" t="s">
        <v>246</v>
      </c>
      <c r="I5541" s="68" t="s">
        <v>656</v>
      </c>
      <c r="J5541" s="65">
        <v>42</v>
      </c>
      <c r="K5541" s="65">
        <v>0</v>
      </c>
      <c r="L5541" s="65">
        <v>209</v>
      </c>
      <c r="M5541" s="65" t="s">
        <v>289</v>
      </c>
    </row>
    <row r="5542" spans="1:13" ht="12.75" customHeight="1">
      <c r="A5542" s="65" t="str">
        <f>IF(ROW()=1,"KEY",IF(ISNA(VLOOKUP(B5542,車名対応マスタ!B:D,3,FALSE)),"",IF(VLOOKUP(B5542,車名対応マスタ!B:D,3,FALSE)="","",$D5542&amp;" "&amp;IF($G5542="9","J","O")&amp;" "&amp;$I5542&amp;" "&amp;IF($I5542&lt;=TEXT(★完成資料!$A$1,"yyyymm"),TEXT(★完成資料!$A$1,"yyyymm"),"999999")&amp; " " &amp; LEFT(F5542 &amp; "          ",10))))</f>
        <v xml:space="preserve">L O 202209 yyyy00 HV        </v>
      </c>
      <c r="B5542" s="68" t="s">
        <v>323</v>
      </c>
      <c r="C5542" s="68" t="s">
        <v>469</v>
      </c>
      <c r="D5542" s="68" t="s">
        <v>271</v>
      </c>
      <c r="E5542" s="68" t="s">
        <v>531</v>
      </c>
      <c r="F5542" s="68" t="s">
        <v>360</v>
      </c>
      <c r="G5542" s="68" t="s">
        <v>75</v>
      </c>
      <c r="H5542" s="68" t="s">
        <v>246</v>
      </c>
      <c r="I5542" s="68" t="s">
        <v>657</v>
      </c>
      <c r="J5542" s="65">
        <v>22</v>
      </c>
      <c r="K5542" s="65">
        <v>0</v>
      </c>
      <c r="L5542" s="65">
        <v>209</v>
      </c>
      <c r="M5542" s="65" t="s">
        <v>289</v>
      </c>
    </row>
    <row r="5543" spans="1:13" ht="12.75" customHeight="1">
      <c r="A5543" s="65" t="str">
        <f>IF(ROW()=1,"KEY",IF(ISNA(VLOOKUP(B5543,車名対応マスタ!B:D,3,FALSE)),"",IF(VLOOKUP(B5543,車名対応マスタ!B:D,3,FALSE)="","",$D5543&amp;" "&amp;IF($G5543="9","J","O")&amp;" "&amp;$I5543&amp;" "&amp;IF($I5543&lt;=TEXT(★完成資料!$A$1,"yyyymm"),TEXT(★完成資料!$A$1,"yyyymm"),"999999")&amp; " " &amp; LEFT(F5543 &amp; "          ",10))))</f>
        <v xml:space="preserve">L O 202210 yyyy00 HV        </v>
      </c>
      <c r="B5543" s="68" t="s">
        <v>323</v>
      </c>
      <c r="C5543" s="68" t="s">
        <v>469</v>
      </c>
      <c r="D5543" s="68" t="s">
        <v>271</v>
      </c>
      <c r="E5543" s="68" t="s">
        <v>531</v>
      </c>
      <c r="F5543" s="68" t="s">
        <v>360</v>
      </c>
      <c r="G5543" s="68" t="s">
        <v>75</v>
      </c>
      <c r="H5543" s="68" t="s">
        <v>246</v>
      </c>
      <c r="I5543" s="68" t="s">
        <v>663</v>
      </c>
      <c r="J5543" s="65">
        <v>52</v>
      </c>
      <c r="K5543" s="65">
        <v>0</v>
      </c>
      <c r="L5543" s="65">
        <v>209</v>
      </c>
      <c r="M5543" s="65" t="s">
        <v>289</v>
      </c>
    </row>
    <row r="5544" spans="1:13" ht="12.75" customHeight="1">
      <c r="A5544" s="65" t="str">
        <f>IF(ROW()=1,"KEY",IF(ISNA(VLOOKUP(B5544,車名対応マスタ!B:D,3,FALSE)),"",IF(VLOOKUP(B5544,車名対応マスタ!B:D,3,FALSE)="","",$D5544&amp;" "&amp;IF($G5544="9","J","O")&amp;" "&amp;$I5544&amp;" "&amp;IF($I5544&lt;=TEXT(★完成資料!$A$1,"yyyymm"),TEXT(★完成資料!$A$1,"yyyymm"),"999999")&amp; " " &amp; LEFT(F5544 &amp; "          ",10))))</f>
        <v xml:space="preserve">L O 202201 yyyy00 HV        </v>
      </c>
      <c r="B5544" s="68" t="s">
        <v>323</v>
      </c>
      <c r="C5544" s="68" t="s">
        <v>469</v>
      </c>
      <c r="D5544" s="68" t="s">
        <v>271</v>
      </c>
      <c r="E5544" s="68" t="s">
        <v>531</v>
      </c>
      <c r="F5544" s="68" t="s">
        <v>360</v>
      </c>
      <c r="G5544" s="68" t="s">
        <v>76</v>
      </c>
      <c r="H5544" s="68" t="s">
        <v>492</v>
      </c>
      <c r="I5544" s="68" t="s">
        <v>639</v>
      </c>
      <c r="J5544" s="65">
        <v>0</v>
      </c>
      <c r="K5544" s="65">
        <v>1</v>
      </c>
      <c r="L5544" s="65">
        <v>301</v>
      </c>
      <c r="M5544" s="65" t="s">
        <v>372</v>
      </c>
    </row>
    <row r="5545" spans="1:13" ht="12.75" customHeight="1">
      <c r="A5545" s="65" t="str">
        <f>IF(ROW()=1,"KEY",IF(ISNA(VLOOKUP(B5545,車名対応マスタ!B:D,3,FALSE)),"",IF(VLOOKUP(B5545,車名対応マスタ!B:D,3,FALSE)="","",$D5545&amp;" "&amp;IF($G5545="9","J","O")&amp;" "&amp;$I5545&amp;" "&amp;IF($I5545&lt;=TEXT(★完成資料!$A$1,"yyyymm"),TEXT(★完成資料!$A$1,"yyyymm"),"999999")&amp; " " &amp; LEFT(F5545 &amp; "          ",10))))</f>
        <v xml:space="preserve">L O 202202 yyyy00 HV        </v>
      </c>
      <c r="B5545" s="68" t="s">
        <v>323</v>
      </c>
      <c r="C5545" s="68" t="s">
        <v>469</v>
      </c>
      <c r="D5545" s="68" t="s">
        <v>271</v>
      </c>
      <c r="E5545" s="68" t="s">
        <v>531</v>
      </c>
      <c r="F5545" s="68" t="s">
        <v>360</v>
      </c>
      <c r="G5545" s="68" t="s">
        <v>76</v>
      </c>
      <c r="H5545" s="68" t="s">
        <v>492</v>
      </c>
      <c r="I5545" s="68" t="s">
        <v>640</v>
      </c>
      <c r="J5545" s="65">
        <v>4</v>
      </c>
      <c r="K5545" s="65">
        <v>6</v>
      </c>
      <c r="L5545" s="65">
        <v>301</v>
      </c>
      <c r="M5545" s="65" t="s">
        <v>372</v>
      </c>
    </row>
    <row r="5546" spans="1:13" ht="12.75" customHeight="1">
      <c r="A5546" s="65" t="str">
        <f>IF(ROW()=1,"KEY",IF(ISNA(VLOOKUP(B5546,車名対応マスタ!B:D,3,FALSE)),"",IF(VLOOKUP(B5546,車名対応マスタ!B:D,3,FALSE)="","",$D5546&amp;" "&amp;IF($G5546="9","J","O")&amp;" "&amp;$I5546&amp;" "&amp;IF($I5546&lt;=TEXT(★完成資料!$A$1,"yyyymm"),TEXT(★完成資料!$A$1,"yyyymm"),"999999")&amp; " " &amp; LEFT(F5546 &amp; "          ",10))))</f>
        <v xml:space="preserve">L O 202203 yyyy00 HV        </v>
      </c>
      <c r="B5546" s="68" t="s">
        <v>323</v>
      </c>
      <c r="C5546" s="68" t="s">
        <v>469</v>
      </c>
      <c r="D5546" s="68" t="s">
        <v>271</v>
      </c>
      <c r="E5546" s="68" t="s">
        <v>531</v>
      </c>
      <c r="F5546" s="68" t="s">
        <v>360</v>
      </c>
      <c r="G5546" s="68" t="s">
        <v>76</v>
      </c>
      <c r="H5546" s="68" t="s">
        <v>492</v>
      </c>
      <c r="I5546" s="68" t="s">
        <v>641</v>
      </c>
      <c r="J5546" s="65">
        <v>5</v>
      </c>
      <c r="K5546" s="65">
        <v>9</v>
      </c>
      <c r="L5546" s="65">
        <v>301</v>
      </c>
      <c r="M5546" s="65" t="s">
        <v>372</v>
      </c>
    </row>
    <row r="5547" spans="1:13" ht="12.75" customHeight="1">
      <c r="A5547" s="65" t="str">
        <f>IF(ROW()=1,"KEY",IF(ISNA(VLOOKUP(B5547,車名対応マスタ!B:D,3,FALSE)),"",IF(VLOOKUP(B5547,車名対応マスタ!B:D,3,FALSE)="","",$D5547&amp;" "&amp;IF($G5547="9","J","O")&amp;" "&amp;$I5547&amp;" "&amp;IF($I5547&lt;=TEXT(★完成資料!$A$1,"yyyymm"),TEXT(★完成資料!$A$1,"yyyymm"),"999999")&amp; " " &amp; LEFT(F5547 &amp; "          ",10))))</f>
        <v xml:space="preserve">L O 202204 yyyy00 HV        </v>
      </c>
      <c r="B5547" s="68" t="s">
        <v>323</v>
      </c>
      <c r="C5547" s="68" t="s">
        <v>469</v>
      </c>
      <c r="D5547" s="68" t="s">
        <v>271</v>
      </c>
      <c r="E5547" s="68" t="s">
        <v>531</v>
      </c>
      <c r="F5547" s="68" t="s">
        <v>360</v>
      </c>
      <c r="G5547" s="68" t="s">
        <v>76</v>
      </c>
      <c r="H5547" s="68" t="s">
        <v>492</v>
      </c>
      <c r="I5547" s="68" t="s">
        <v>642</v>
      </c>
      <c r="J5547" s="65">
        <v>7</v>
      </c>
      <c r="K5547" s="65">
        <v>5</v>
      </c>
      <c r="L5547" s="65">
        <v>301</v>
      </c>
      <c r="M5547" s="65" t="s">
        <v>372</v>
      </c>
    </row>
    <row r="5548" spans="1:13" ht="12.75" customHeight="1">
      <c r="A5548" s="65" t="str">
        <f>IF(ROW()=1,"KEY",IF(ISNA(VLOOKUP(B5548,車名対応マスタ!B:D,3,FALSE)),"",IF(VLOOKUP(B5548,車名対応マスタ!B:D,3,FALSE)="","",$D5548&amp;" "&amp;IF($G5548="9","J","O")&amp;" "&amp;$I5548&amp;" "&amp;IF($I5548&lt;=TEXT(★完成資料!$A$1,"yyyymm"),TEXT(★完成資料!$A$1,"yyyymm"),"999999")&amp; " " &amp; LEFT(F5548 &amp; "          ",10))))</f>
        <v xml:space="preserve">L O 202205 yyyy00 HV        </v>
      </c>
      <c r="B5548" s="68" t="s">
        <v>323</v>
      </c>
      <c r="C5548" s="68" t="s">
        <v>469</v>
      </c>
      <c r="D5548" s="68" t="s">
        <v>271</v>
      </c>
      <c r="E5548" s="68" t="s">
        <v>531</v>
      </c>
      <c r="F5548" s="68" t="s">
        <v>360</v>
      </c>
      <c r="G5548" s="68" t="s">
        <v>76</v>
      </c>
      <c r="H5548" s="68" t="s">
        <v>492</v>
      </c>
      <c r="I5548" s="68" t="s">
        <v>647</v>
      </c>
      <c r="J5548" s="65">
        <v>2</v>
      </c>
      <c r="K5548" s="65">
        <v>3</v>
      </c>
      <c r="L5548" s="65">
        <v>301</v>
      </c>
      <c r="M5548" s="65" t="s">
        <v>372</v>
      </c>
    </row>
    <row r="5549" spans="1:13" ht="12.75" customHeight="1">
      <c r="A5549" s="65" t="str">
        <f>IF(ROW()=1,"KEY",IF(ISNA(VLOOKUP(B5549,車名対応マスタ!B:D,3,FALSE)),"",IF(VLOOKUP(B5549,車名対応マスタ!B:D,3,FALSE)="","",$D5549&amp;" "&amp;IF($G5549="9","J","O")&amp;" "&amp;$I5549&amp;" "&amp;IF($I5549&lt;=TEXT(★完成資料!$A$1,"yyyymm"),TEXT(★完成資料!$A$1,"yyyymm"),"999999")&amp; " " &amp; LEFT(F5549 &amp; "          ",10))))</f>
        <v xml:space="preserve">L O 202206 yyyy00 HV        </v>
      </c>
      <c r="B5549" s="68" t="s">
        <v>323</v>
      </c>
      <c r="C5549" s="68" t="s">
        <v>469</v>
      </c>
      <c r="D5549" s="68" t="s">
        <v>271</v>
      </c>
      <c r="E5549" s="68" t="s">
        <v>531</v>
      </c>
      <c r="F5549" s="68" t="s">
        <v>360</v>
      </c>
      <c r="G5549" s="68" t="s">
        <v>76</v>
      </c>
      <c r="H5549" s="68" t="s">
        <v>492</v>
      </c>
      <c r="I5549" s="68" t="s">
        <v>652</v>
      </c>
      <c r="J5549" s="65">
        <v>0</v>
      </c>
      <c r="K5549" s="65">
        <v>6</v>
      </c>
      <c r="L5549" s="65">
        <v>301</v>
      </c>
      <c r="M5549" s="65" t="s">
        <v>372</v>
      </c>
    </row>
    <row r="5550" spans="1:13" ht="12.75" customHeight="1">
      <c r="A5550" s="65" t="str">
        <f>IF(ROW()=1,"KEY",IF(ISNA(VLOOKUP(B5550,車名対応マスタ!B:D,3,FALSE)),"",IF(VLOOKUP(B5550,車名対応マスタ!B:D,3,FALSE)="","",$D5550&amp;" "&amp;IF($G5550="9","J","O")&amp;" "&amp;$I5550&amp;" "&amp;IF($I5550&lt;=TEXT(★完成資料!$A$1,"yyyymm"),TEXT(★完成資料!$A$1,"yyyymm"),"999999")&amp; " " &amp; LEFT(F5550 &amp; "          ",10))))</f>
        <v xml:space="preserve">L O 202207 yyyy00 HV        </v>
      </c>
      <c r="B5550" s="68" t="s">
        <v>323</v>
      </c>
      <c r="C5550" s="68" t="s">
        <v>469</v>
      </c>
      <c r="D5550" s="68" t="s">
        <v>271</v>
      </c>
      <c r="E5550" s="68" t="s">
        <v>531</v>
      </c>
      <c r="F5550" s="68" t="s">
        <v>360</v>
      </c>
      <c r="G5550" s="68" t="s">
        <v>76</v>
      </c>
      <c r="H5550" s="68" t="s">
        <v>492</v>
      </c>
      <c r="I5550" s="68" t="s">
        <v>655</v>
      </c>
      <c r="J5550" s="65">
        <v>2</v>
      </c>
      <c r="K5550" s="65">
        <v>5</v>
      </c>
      <c r="L5550" s="65">
        <v>301</v>
      </c>
      <c r="M5550" s="65" t="s">
        <v>372</v>
      </c>
    </row>
    <row r="5551" spans="1:13" ht="12.75" customHeight="1">
      <c r="A5551" s="65" t="str">
        <f>IF(ROW()=1,"KEY",IF(ISNA(VLOOKUP(B5551,車名対応マスタ!B:D,3,FALSE)),"",IF(VLOOKUP(B5551,車名対応マスタ!B:D,3,FALSE)="","",$D5551&amp;" "&amp;IF($G5551="9","J","O")&amp;" "&amp;$I5551&amp;" "&amp;IF($I5551&lt;=TEXT(★完成資料!$A$1,"yyyymm"),TEXT(★完成資料!$A$1,"yyyymm"),"999999")&amp; " " &amp; LEFT(F5551 &amp; "          ",10))))</f>
        <v xml:space="preserve">L O 202208 yyyy00 HV        </v>
      </c>
      <c r="B5551" s="68" t="s">
        <v>323</v>
      </c>
      <c r="C5551" s="68" t="s">
        <v>469</v>
      </c>
      <c r="D5551" s="68" t="s">
        <v>271</v>
      </c>
      <c r="E5551" s="68" t="s">
        <v>531</v>
      </c>
      <c r="F5551" s="68" t="s">
        <v>360</v>
      </c>
      <c r="G5551" s="68" t="s">
        <v>76</v>
      </c>
      <c r="H5551" s="68" t="s">
        <v>492</v>
      </c>
      <c r="I5551" s="68" t="s">
        <v>656</v>
      </c>
      <c r="J5551" s="65">
        <v>2</v>
      </c>
      <c r="K5551" s="65">
        <v>3</v>
      </c>
      <c r="L5551" s="65">
        <v>301</v>
      </c>
      <c r="M5551" s="65" t="s">
        <v>372</v>
      </c>
    </row>
    <row r="5552" spans="1:13" ht="12.75" customHeight="1">
      <c r="A5552" s="65" t="str">
        <f>IF(ROW()=1,"KEY",IF(ISNA(VLOOKUP(B5552,車名対応マスタ!B:D,3,FALSE)),"",IF(VLOOKUP(B5552,車名対応マスタ!B:D,3,FALSE)="","",$D5552&amp;" "&amp;IF($G5552="9","J","O")&amp;" "&amp;$I5552&amp;" "&amp;IF($I5552&lt;=TEXT(★完成資料!$A$1,"yyyymm"),TEXT(★完成資料!$A$1,"yyyymm"),"999999")&amp; " " &amp; LEFT(F5552 &amp; "          ",10))))</f>
        <v xml:space="preserve">L O 202209 yyyy00 HV        </v>
      </c>
      <c r="B5552" s="68" t="s">
        <v>323</v>
      </c>
      <c r="C5552" s="68" t="s">
        <v>469</v>
      </c>
      <c r="D5552" s="68" t="s">
        <v>271</v>
      </c>
      <c r="E5552" s="68" t="s">
        <v>531</v>
      </c>
      <c r="F5552" s="68" t="s">
        <v>360</v>
      </c>
      <c r="G5552" s="68" t="s">
        <v>76</v>
      </c>
      <c r="H5552" s="68" t="s">
        <v>492</v>
      </c>
      <c r="I5552" s="68" t="s">
        <v>657</v>
      </c>
      <c r="J5552" s="65">
        <v>0</v>
      </c>
      <c r="K5552" s="65">
        <v>4</v>
      </c>
      <c r="L5552" s="65">
        <v>301</v>
      </c>
      <c r="M5552" s="65" t="s">
        <v>372</v>
      </c>
    </row>
    <row r="5553" spans="1:13" ht="12.75" customHeight="1">
      <c r="A5553" s="65" t="str">
        <f>IF(ROW()=1,"KEY",IF(ISNA(VLOOKUP(B5553,車名対応マスタ!B:D,3,FALSE)),"",IF(VLOOKUP(B5553,車名対応マスタ!B:D,3,FALSE)="","",$D5553&amp;" "&amp;IF($G5553="9","J","O")&amp;" "&amp;$I5553&amp;" "&amp;IF($I5553&lt;=TEXT(★完成資料!$A$1,"yyyymm"),TEXT(★完成資料!$A$1,"yyyymm"),"999999")&amp; " " &amp; LEFT(F5553 &amp; "          ",10))))</f>
        <v xml:space="preserve">L O 202210 yyyy00 HV        </v>
      </c>
      <c r="B5553" s="68" t="s">
        <v>323</v>
      </c>
      <c r="C5553" s="68" t="s">
        <v>469</v>
      </c>
      <c r="D5553" s="68" t="s">
        <v>271</v>
      </c>
      <c r="E5553" s="68" t="s">
        <v>531</v>
      </c>
      <c r="F5553" s="68" t="s">
        <v>360</v>
      </c>
      <c r="G5553" s="68" t="s">
        <v>76</v>
      </c>
      <c r="H5553" s="68" t="s">
        <v>492</v>
      </c>
      <c r="I5553" s="68" t="s">
        <v>663</v>
      </c>
      <c r="J5553" s="65">
        <v>0</v>
      </c>
      <c r="K5553" s="65">
        <v>6</v>
      </c>
      <c r="L5553" s="65">
        <v>301</v>
      </c>
      <c r="M5553" s="65" t="s">
        <v>372</v>
      </c>
    </row>
    <row r="5554" spans="1:13" ht="12.75" customHeight="1">
      <c r="A5554" s="65" t="str">
        <f>IF(ROW()=1,"KEY",IF(ISNA(VLOOKUP(B5554,車名対応マスタ!B:D,3,FALSE)),"",IF(VLOOKUP(B5554,車名対応マスタ!B:D,3,FALSE)="","",$D5554&amp;" "&amp;IF($G5554="9","J","O")&amp;" "&amp;$I5554&amp;" "&amp;IF($I5554&lt;=TEXT(★完成資料!$A$1,"yyyymm"),TEXT(★完成資料!$A$1,"yyyymm"),"999999")&amp; " " &amp; LEFT(F5554 &amp; "          ",10))))</f>
        <v xml:space="preserve">L O 202201 yyyy00 HV        </v>
      </c>
      <c r="B5554" s="68" t="s">
        <v>323</v>
      </c>
      <c r="C5554" s="68" t="s">
        <v>469</v>
      </c>
      <c r="D5554" s="68" t="s">
        <v>271</v>
      </c>
      <c r="E5554" s="68" t="s">
        <v>531</v>
      </c>
      <c r="F5554" s="68" t="s">
        <v>360</v>
      </c>
      <c r="G5554" s="68" t="s">
        <v>76</v>
      </c>
      <c r="H5554" s="68" t="s">
        <v>492</v>
      </c>
      <c r="I5554" s="68" t="s">
        <v>639</v>
      </c>
      <c r="J5554" s="65">
        <v>0</v>
      </c>
      <c r="K5554" s="65">
        <v>1</v>
      </c>
      <c r="L5554" s="65">
        <v>314</v>
      </c>
      <c r="M5554" s="65" t="s">
        <v>265</v>
      </c>
    </row>
    <row r="5555" spans="1:13" ht="12.75" customHeight="1">
      <c r="A5555" s="65" t="str">
        <f>IF(ROW()=1,"KEY",IF(ISNA(VLOOKUP(B5555,車名対応マスタ!B:D,3,FALSE)),"",IF(VLOOKUP(B5555,車名対応マスタ!B:D,3,FALSE)="","",$D5555&amp;" "&amp;IF($G5555="9","J","O")&amp;" "&amp;$I5555&amp;" "&amp;IF($I5555&lt;=TEXT(★完成資料!$A$1,"yyyymm"),TEXT(★完成資料!$A$1,"yyyymm"),"999999")&amp; " " &amp; LEFT(F5555 &amp; "          ",10))))</f>
        <v xml:space="preserve">L O 202202 yyyy00 HV        </v>
      </c>
      <c r="B5555" s="68" t="s">
        <v>323</v>
      </c>
      <c r="C5555" s="68" t="s">
        <v>469</v>
      </c>
      <c r="D5555" s="68" t="s">
        <v>271</v>
      </c>
      <c r="E5555" s="68" t="s">
        <v>531</v>
      </c>
      <c r="F5555" s="68" t="s">
        <v>360</v>
      </c>
      <c r="G5555" s="68" t="s">
        <v>76</v>
      </c>
      <c r="H5555" s="68" t="s">
        <v>492</v>
      </c>
      <c r="I5555" s="68" t="s">
        <v>640</v>
      </c>
      <c r="J5555" s="65">
        <v>0</v>
      </c>
      <c r="K5555" s="65">
        <v>3</v>
      </c>
      <c r="L5555" s="65">
        <v>314</v>
      </c>
      <c r="M5555" s="65" t="s">
        <v>265</v>
      </c>
    </row>
    <row r="5556" spans="1:13" ht="12.75" customHeight="1">
      <c r="A5556" s="65" t="str">
        <f>IF(ROW()=1,"KEY",IF(ISNA(VLOOKUP(B5556,車名対応マスタ!B:D,3,FALSE)),"",IF(VLOOKUP(B5556,車名対応マスタ!B:D,3,FALSE)="","",$D5556&amp;" "&amp;IF($G5556="9","J","O")&amp;" "&amp;$I5556&amp;" "&amp;IF($I5556&lt;=TEXT(★完成資料!$A$1,"yyyymm"),TEXT(★完成資料!$A$1,"yyyymm"),"999999")&amp; " " &amp; LEFT(F5556 &amp; "          ",10))))</f>
        <v xml:space="preserve">L O 202203 yyyy00 HV        </v>
      </c>
      <c r="B5556" s="68" t="s">
        <v>323</v>
      </c>
      <c r="C5556" s="68" t="s">
        <v>469</v>
      </c>
      <c r="D5556" s="68" t="s">
        <v>271</v>
      </c>
      <c r="E5556" s="68" t="s">
        <v>531</v>
      </c>
      <c r="F5556" s="68" t="s">
        <v>360</v>
      </c>
      <c r="G5556" s="68" t="s">
        <v>76</v>
      </c>
      <c r="H5556" s="68" t="s">
        <v>492</v>
      </c>
      <c r="I5556" s="68" t="s">
        <v>641</v>
      </c>
      <c r="J5556" s="65">
        <v>3</v>
      </c>
      <c r="K5556" s="65">
        <v>2</v>
      </c>
      <c r="L5556" s="65">
        <v>314</v>
      </c>
      <c r="M5556" s="65" t="s">
        <v>265</v>
      </c>
    </row>
    <row r="5557" spans="1:13" ht="12.75" customHeight="1">
      <c r="A5557" s="65" t="str">
        <f>IF(ROW()=1,"KEY",IF(ISNA(VLOOKUP(B5557,車名対応マスタ!B:D,3,FALSE)),"",IF(VLOOKUP(B5557,車名対応マスタ!B:D,3,FALSE)="","",$D5557&amp;" "&amp;IF($G5557="9","J","O")&amp;" "&amp;$I5557&amp;" "&amp;IF($I5557&lt;=TEXT(★完成資料!$A$1,"yyyymm"),TEXT(★完成資料!$A$1,"yyyymm"),"999999")&amp; " " &amp; LEFT(F5557 &amp; "          ",10))))</f>
        <v xml:space="preserve">L O 202204 yyyy00 HV        </v>
      </c>
      <c r="B5557" s="68" t="s">
        <v>323</v>
      </c>
      <c r="C5557" s="68" t="s">
        <v>469</v>
      </c>
      <c r="D5557" s="68" t="s">
        <v>271</v>
      </c>
      <c r="E5557" s="68" t="s">
        <v>531</v>
      </c>
      <c r="F5557" s="68" t="s">
        <v>360</v>
      </c>
      <c r="G5557" s="68" t="s">
        <v>76</v>
      </c>
      <c r="H5557" s="68" t="s">
        <v>492</v>
      </c>
      <c r="I5557" s="68" t="s">
        <v>642</v>
      </c>
      <c r="J5557" s="65">
        <v>5</v>
      </c>
      <c r="K5557" s="65">
        <v>0</v>
      </c>
      <c r="L5557" s="65">
        <v>314</v>
      </c>
      <c r="M5557" s="65" t="s">
        <v>265</v>
      </c>
    </row>
    <row r="5558" spans="1:13" ht="12.75" customHeight="1">
      <c r="A5558" s="65" t="str">
        <f>IF(ROW()=1,"KEY",IF(ISNA(VLOOKUP(B5558,車名対応マスタ!B:D,3,FALSE)),"",IF(VLOOKUP(B5558,車名対応マスタ!B:D,3,FALSE)="","",$D5558&amp;" "&amp;IF($G5558="9","J","O")&amp;" "&amp;$I5558&amp;" "&amp;IF($I5558&lt;=TEXT(★完成資料!$A$1,"yyyymm"),TEXT(★完成資料!$A$1,"yyyymm"),"999999")&amp; " " &amp; LEFT(F5558 &amp; "          ",10))))</f>
        <v xml:space="preserve">L O 202205 yyyy00 HV        </v>
      </c>
      <c r="B5558" s="68" t="s">
        <v>323</v>
      </c>
      <c r="C5558" s="68" t="s">
        <v>469</v>
      </c>
      <c r="D5558" s="68" t="s">
        <v>271</v>
      </c>
      <c r="E5558" s="68" t="s">
        <v>531</v>
      </c>
      <c r="F5558" s="68" t="s">
        <v>360</v>
      </c>
      <c r="G5558" s="68" t="s">
        <v>76</v>
      </c>
      <c r="H5558" s="68" t="s">
        <v>492</v>
      </c>
      <c r="I5558" s="68" t="s">
        <v>647</v>
      </c>
      <c r="J5558" s="65">
        <v>0</v>
      </c>
      <c r="K5558" s="65">
        <v>1</v>
      </c>
      <c r="L5558" s="65">
        <v>314</v>
      </c>
      <c r="M5558" s="65" t="s">
        <v>265</v>
      </c>
    </row>
    <row r="5559" spans="1:13" ht="12.75" customHeight="1">
      <c r="A5559" s="65" t="str">
        <f>IF(ROW()=1,"KEY",IF(ISNA(VLOOKUP(B5559,車名対応マスタ!B:D,3,FALSE)),"",IF(VLOOKUP(B5559,車名対応マスタ!B:D,3,FALSE)="","",$D5559&amp;" "&amp;IF($G5559="9","J","O")&amp;" "&amp;$I5559&amp;" "&amp;IF($I5559&lt;=TEXT(★完成資料!$A$1,"yyyymm"),TEXT(★完成資料!$A$1,"yyyymm"),"999999")&amp; " " &amp; LEFT(F5559 &amp; "          ",10))))</f>
        <v xml:space="preserve">L O 202206 yyyy00 HV        </v>
      </c>
      <c r="B5559" s="68" t="s">
        <v>323</v>
      </c>
      <c r="C5559" s="68" t="s">
        <v>469</v>
      </c>
      <c r="D5559" s="68" t="s">
        <v>271</v>
      </c>
      <c r="E5559" s="68" t="s">
        <v>531</v>
      </c>
      <c r="F5559" s="68" t="s">
        <v>360</v>
      </c>
      <c r="G5559" s="68" t="s">
        <v>76</v>
      </c>
      <c r="H5559" s="68" t="s">
        <v>492</v>
      </c>
      <c r="I5559" s="68" t="s">
        <v>652</v>
      </c>
      <c r="J5559" s="65">
        <v>1</v>
      </c>
      <c r="K5559" s="65">
        <v>1</v>
      </c>
      <c r="L5559" s="65">
        <v>314</v>
      </c>
      <c r="M5559" s="65" t="s">
        <v>265</v>
      </c>
    </row>
    <row r="5560" spans="1:13" ht="12.75" customHeight="1">
      <c r="A5560" s="65" t="str">
        <f>IF(ROW()=1,"KEY",IF(ISNA(VLOOKUP(B5560,車名対応マスタ!B:D,3,FALSE)),"",IF(VLOOKUP(B5560,車名対応マスタ!B:D,3,FALSE)="","",$D5560&amp;" "&amp;IF($G5560="9","J","O")&amp;" "&amp;$I5560&amp;" "&amp;IF($I5560&lt;=TEXT(★完成資料!$A$1,"yyyymm"),TEXT(★完成資料!$A$1,"yyyymm"),"999999")&amp; " " &amp; LEFT(F5560 &amp; "          ",10))))</f>
        <v xml:space="preserve">L O 202207 yyyy00 HV        </v>
      </c>
      <c r="B5560" s="68" t="s">
        <v>323</v>
      </c>
      <c r="C5560" s="68" t="s">
        <v>469</v>
      </c>
      <c r="D5560" s="68" t="s">
        <v>271</v>
      </c>
      <c r="E5560" s="68" t="s">
        <v>531</v>
      </c>
      <c r="F5560" s="68" t="s">
        <v>360</v>
      </c>
      <c r="G5560" s="68" t="s">
        <v>76</v>
      </c>
      <c r="H5560" s="68" t="s">
        <v>492</v>
      </c>
      <c r="I5560" s="68" t="s">
        <v>655</v>
      </c>
      <c r="J5560" s="65">
        <v>1</v>
      </c>
      <c r="K5560" s="65">
        <v>2</v>
      </c>
      <c r="L5560" s="65">
        <v>314</v>
      </c>
      <c r="M5560" s="65" t="s">
        <v>265</v>
      </c>
    </row>
    <row r="5561" spans="1:13" ht="12.75" customHeight="1">
      <c r="A5561" s="65" t="str">
        <f>IF(ROW()=1,"KEY",IF(ISNA(VLOOKUP(B5561,車名対応マスタ!B:D,3,FALSE)),"",IF(VLOOKUP(B5561,車名対応マスタ!B:D,3,FALSE)="","",$D5561&amp;" "&amp;IF($G5561="9","J","O")&amp;" "&amp;$I5561&amp;" "&amp;IF($I5561&lt;=TEXT(★完成資料!$A$1,"yyyymm"),TEXT(★完成資料!$A$1,"yyyymm"),"999999")&amp; " " &amp; LEFT(F5561 &amp; "          ",10))))</f>
        <v xml:space="preserve">L O 202208 yyyy00 HV        </v>
      </c>
      <c r="B5561" s="68" t="s">
        <v>323</v>
      </c>
      <c r="C5561" s="68" t="s">
        <v>469</v>
      </c>
      <c r="D5561" s="68" t="s">
        <v>271</v>
      </c>
      <c r="E5561" s="68" t="s">
        <v>531</v>
      </c>
      <c r="F5561" s="68" t="s">
        <v>360</v>
      </c>
      <c r="G5561" s="68" t="s">
        <v>76</v>
      </c>
      <c r="H5561" s="68" t="s">
        <v>492</v>
      </c>
      <c r="I5561" s="68" t="s">
        <v>656</v>
      </c>
      <c r="J5561" s="65">
        <v>1</v>
      </c>
      <c r="K5561" s="65">
        <v>0</v>
      </c>
      <c r="L5561" s="65">
        <v>314</v>
      </c>
      <c r="M5561" s="65" t="s">
        <v>265</v>
      </c>
    </row>
    <row r="5562" spans="1:13" ht="12.75" customHeight="1">
      <c r="A5562" s="65" t="str">
        <f>IF(ROW()=1,"KEY",IF(ISNA(VLOOKUP(B5562,車名対応マスタ!B:D,3,FALSE)),"",IF(VLOOKUP(B5562,車名対応マスタ!B:D,3,FALSE)="","",$D5562&amp;" "&amp;IF($G5562="9","J","O")&amp;" "&amp;$I5562&amp;" "&amp;IF($I5562&lt;=TEXT(★完成資料!$A$1,"yyyymm"),TEXT(★完成資料!$A$1,"yyyymm"),"999999")&amp; " " &amp; LEFT(F5562 &amp; "          ",10))))</f>
        <v xml:space="preserve">L O 202209 yyyy00 HV        </v>
      </c>
      <c r="B5562" s="68" t="s">
        <v>323</v>
      </c>
      <c r="C5562" s="68" t="s">
        <v>469</v>
      </c>
      <c r="D5562" s="68" t="s">
        <v>271</v>
      </c>
      <c r="E5562" s="68" t="s">
        <v>531</v>
      </c>
      <c r="F5562" s="68" t="s">
        <v>360</v>
      </c>
      <c r="G5562" s="68" t="s">
        <v>76</v>
      </c>
      <c r="H5562" s="68" t="s">
        <v>492</v>
      </c>
      <c r="I5562" s="68" t="s">
        <v>657</v>
      </c>
      <c r="J5562" s="65">
        <v>0</v>
      </c>
      <c r="K5562" s="65">
        <v>2</v>
      </c>
      <c r="L5562" s="65">
        <v>314</v>
      </c>
      <c r="M5562" s="65" t="s">
        <v>265</v>
      </c>
    </row>
    <row r="5563" spans="1:13" ht="12.75" customHeight="1">
      <c r="A5563" s="65" t="str">
        <f>IF(ROW()=1,"KEY",IF(ISNA(VLOOKUP(B5563,車名対応マスタ!B:D,3,FALSE)),"",IF(VLOOKUP(B5563,車名対応マスタ!B:D,3,FALSE)="","",$D5563&amp;" "&amp;IF($G5563="9","J","O")&amp;" "&amp;$I5563&amp;" "&amp;IF($I5563&lt;=TEXT(★完成資料!$A$1,"yyyymm"),TEXT(★完成資料!$A$1,"yyyymm"),"999999")&amp; " " &amp; LEFT(F5563 &amp; "          ",10))))</f>
        <v xml:space="preserve">L O 202210 yyyy00 HV        </v>
      </c>
      <c r="B5563" s="68" t="s">
        <v>323</v>
      </c>
      <c r="C5563" s="68" t="s">
        <v>469</v>
      </c>
      <c r="D5563" s="68" t="s">
        <v>271</v>
      </c>
      <c r="E5563" s="68" t="s">
        <v>531</v>
      </c>
      <c r="F5563" s="68" t="s">
        <v>360</v>
      </c>
      <c r="G5563" s="68" t="s">
        <v>76</v>
      </c>
      <c r="H5563" s="68" t="s">
        <v>492</v>
      </c>
      <c r="I5563" s="68" t="s">
        <v>663</v>
      </c>
      <c r="J5563" s="65">
        <v>1</v>
      </c>
      <c r="K5563" s="65">
        <v>3</v>
      </c>
      <c r="L5563" s="65">
        <v>314</v>
      </c>
      <c r="M5563" s="65" t="s">
        <v>265</v>
      </c>
    </row>
    <row r="5564" spans="1:13" ht="12.75" customHeight="1">
      <c r="A5564" s="65" t="str">
        <f>IF(ROW()=1,"KEY",IF(ISNA(VLOOKUP(B5564,車名対応マスタ!B:D,3,FALSE)),"",IF(VLOOKUP(B5564,車名対応マスタ!B:D,3,FALSE)="","",$D5564&amp;" "&amp;IF($G5564="9","J","O")&amp;" "&amp;$I5564&amp;" "&amp;IF($I5564&lt;=TEXT(★完成資料!$A$1,"yyyymm"),TEXT(★完成資料!$A$1,"yyyymm"),"999999")&amp; " " &amp; LEFT(F5564 &amp; "          ",10))))</f>
        <v xml:space="preserve">L O 202201 yyyy00 HV        </v>
      </c>
      <c r="B5564" s="68" t="s">
        <v>323</v>
      </c>
      <c r="C5564" s="68" t="s">
        <v>469</v>
      </c>
      <c r="D5564" s="68" t="s">
        <v>271</v>
      </c>
      <c r="E5564" s="68" t="s">
        <v>531</v>
      </c>
      <c r="F5564" s="68" t="s">
        <v>360</v>
      </c>
      <c r="G5564" s="68" t="s">
        <v>76</v>
      </c>
      <c r="H5564" s="68" t="s">
        <v>492</v>
      </c>
      <c r="I5564" s="68" t="s">
        <v>639</v>
      </c>
      <c r="J5564" s="65">
        <v>0</v>
      </c>
      <c r="K5564" s="65">
        <v>1</v>
      </c>
      <c r="L5564" s="65">
        <v>305</v>
      </c>
      <c r="M5564" s="65" t="s">
        <v>373</v>
      </c>
    </row>
    <row r="5565" spans="1:13" ht="12.75" customHeight="1">
      <c r="A5565" s="65" t="str">
        <f>IF(ROW()=1,"KEY",IF(ISNA(VLOOKUP(B5565,車名対応マスタ!B:D,3,FALSE)),"",IF(VLOOKUP(B5565,車名対応マスタ!B:D,3,FALSE)="","",$D5565&amp;" "&amp;IF($G5565="9","J","O")&amp;" "&amp;$I5565&amp;" "&amp;IF($I5565&lt;=TEXT(★完成資料!$A$1,"yyyymm"),TEXT(★完成資料!$A$1,"yyyymm"),"999999")&amp; " " &amp; LEFT(F5565 &amp; "          ",10))))</f>
        <v xml:space="preserve">L O 202202 yyyy00 HV        </v>
      </c>
      <c r="B5565" s="68" t="s">
        <v>323</v>
      </c>
      <c r="C5565" s="68" t="s">
        <v>469</v>
      </c>
      <c r="D5565" s="68" t="s">
        <v>271</v>
      </c>
      <c r="E5565" s="68" t="s">
        <v>531</v>
      </c>
      <c r="F5565" s="68" t="s">
        <v>360</v>
      </c>
      <c r="G5565" s="68" t="s">
        <v>76</v>
      </c>
      <c r="H5565" s="68" t="s">
        <v>492</v>
      </c>
      <c r="I5565" s="68" t="s">
        <v>640</v>
      </c>
      <c r="J5565" s="65">
        <v>0</v>
      </c>
      <c r="K5565" s="65">
        <v>1</v>
      </c>
      <c r="L5565" s="65">
        <v>305</v>
      </c>
      <c r="M5565" s="65" t="s">
        <v>373</v>
      </c>
    </row>
    <row r="5566" spans="1:13" ht="12.75" customHeight="1">
      <c r="A5566" s="65" t="str">
        <f>IF(ROW()=1,"KEY",IF(ISNA(VLOOKUP(B5566,車名対応マスタ!B:D,3,FALSE)),"",IF(VLOOKUP(B5566,車名対応マスタ!B:D,3,FALSE)="","",$D5566&amp;" "&amp;IF($G5566="9","J","O")&amp;" "&amp;$I5566&amp;" "&amp;IF($I5566&lt;=TEXT(★完成資料!$A$1,"yyyymm"),TEXT(★完成資料!$A$1,"yyyymm"),"999999")&amp; " " &amp; LEFT(F5566 &amp; "          ",10))))</f>
        <v xml:space="preserve">L O 202204 yyyy00 HV        </v>
      </c>
      <c r="B5566" s="68" t="s">
        <v>323</v>
      </c>
      <c r="C5566" s="68" t="s">
        <v>469</v>
      </c>
      <c r="D5566" s="68" t="s">
        <v>271</v>
      </c>
      <c r="E5566" s="68" t="s">
        <v>531</v>
      </c>
      <c r="F5566" s="68" t="s">
        <v>360</v>
      </c>
      <c r="G5566" s="68" t="s">
        <v>76</v>
      </c>
      <c r="H5566" s="68" t="s">
        <v>492</v>
      </c>
      <c r="I5566" s="68" t="s">
        <v>642</v>
      </c>
      <c r="J5566" s="65">
        <v>0</v>
      </c>
      <c r="K5566" s="65">
        <v>2</v>
      </c>
      <c r="L5566" s="65">
        <v>305</v>
      </c>
      <c r="M5566" s="65" t="s">
        <v>373</v>
      </c>
    </row>
    <row r="5567" spans="1:13" ht="12.75" customHeight="1">
      <c r="A5567" s="65" t="str">
        <f>IF(ROW()=1,"KEY",IF(ISNA(VLOOKUP(B5567,車名対応マスタ!B:D,3,FALSE)),"",IF(VLOOKUP(B5567,車名対応マスタ!B:D,3,FALSE)="","",$D5567&amp;" "&amp;IF($G5567="9","J","O")&amp;" "&amp;$I5567&amp;" "&amp;IF($I5567&lt;=TEXT(★完成資料!$A$1,"yyyymm"),TEXT(★完成資料!$A$1,"yyyymm"),"999999")&amp; " " &amp; LEFT(F5567 &amp; "          ",10))))</f>
        <v xml:space="preserve">L O 202205 yyyy00 HV        </v>
      </c>
      <c r="B5567" s="68" t="s">
        <v>323</v>
      </c>
      <c r="C5567" s="68" t="s">
        <v>469</v>
      </c>
      <c r="D5567" s="68" t="s">
        <v>271</v>
      </c>
      <c r="E5567" s="68" t="s">
        <v>531</v>
      </c>
      <c r="F5567" s="68" t="s">
        <v>360</v>
      </c>
      <c r="G5567" s="68" t="s">
        <v>76</v>
      </c>
      <c r="H5567" s="68" t="s">
        <v>492</v>
      </c>
      <c r="I5567" s="68" t="s">
        <v>647</v>
      </c>
      <c r="J5567" s="65">
        <v>5</v>
      </c>
      <c r="K5567" s="65">
        <v>1</v>
      </c>
      <c r="L5567" s="65">
        <v>305</v>
      </c>
      <c r="M5567" s="65" t="s">
        <v>373</v>
      </c>
    </row>
    <row r="5568" spans="1:13" ht="12.75" customHeight="1">
      <c r="A5568" s="65" t="str">
        <f>IF(ROW()=1,"KEY",IF(ISNA(VLOOKUP(B5568,車名対応マスタ!B:D,3,FALSE)),"",IF(VLOOKUP(B5568,車名対応マスタ!B:D,3,FALSE)="","",$D5568&amp;" "&amp;IF($G5568="9","J","O")&amp;" "&amp;$I5568&amp;" "&amp;IF($I5568&lt;=TEXT(★完成資料!$A$1,"yyyymm"),TEXT(★完成資料!$A$1,"yyyymm"),"999999")&amp; " " &amp; LEFT(F5568 &amp; "          ",10))))</f>
        <v xml:space="preserve">L O 202206 yyyy00 HV        </v>
      </c>
      <c r="B5568" s="68" t="s">
        <v>323</v>
      </c>
      <c r="C5568" s="68" t="s">
        <v>469</v>
      </c>
      <c r="D5568" s="68" t="s">
        <v>271</v>
      </c>
      <c r="E5568" s="68" t="s">
        <v>531</v>
      </c>
      <c r="F5568" s="68" t="s">
        <v>360</v>
      </c>
      <c r="G5568" s="68" t="s">
        <v>76</v>
      </c>
      <c r="H5568" s="68" t="s">
        <v>492</v>
      </c>
      <c r="I5568" s="68" t="s">
        <v>652</v>
      </c>
      <c r="J5568" s="65">
        <v>2</v>
      </c>
      <c r="K5568" s="65">
        <v>0</v>
      </c>
      <c r="L5568" s="65">
        <v>305</v>
      </c>
      <c r="M5568" s="65" t="s">
        <v>373</v>
      </c>
    </row>
    <row r="5569" spans="1:13" ht="12.75" customHeight="1">
      <c r="A5569" s="65" t="str">
        <f>IF(ROW()=1,"KEY",IF(ISNA(VLOOKUP(B5569,車名対応マスタ!B:D,3,FALSE)),"",IF(VLOOKUP(B5569,車名対応マスタ!B:D,3,FALSE)="","",$D5569&amp;" "&amp;IF($G5569="9","J","O")&amp;" "&amp;$I5569&amp;" "&amp;IF($I5569&lt;=TEXT(★完成資料!$A$1,"yyyymm"),TEXT(★完成資料!$A$1,"yyyymm"),"999999")&amp; " " &amp; LEFT(F5569 &amp; "          ",10))))</f>
        <v xml:space="preserve">L O 202207 yyyy00 HV        </v>
      </c>
      <c r="B5569" s="68" t="s">
        <v>323</v>
      </c>
      <c r="C5569" s="68" t="s">
        <v>469</v>
      </c>
      <c r="D5569" s="68" t="s">
        <v>271</v>
      </c>
      <c r="E5569" s="68" t="s">
        <v>531</v>
      </c>
      <c r="F5569" s="68" t="s">
        <v>360</v>
      </c>
      <c r="G5569" s="68" t="s">
        <v>76</v>
      </c>
      <c r="H5569" s="68" t="s">
        <v>492</v>
      </c>
      <c r="I5569" s="68" t="s">
        <v>655</v>
      </c>
      <c r="J5569" s="65">
        <v>1</v>
      </c>
      <c r="K5569" s="65">
        <v>1</v>
      </c>
      <c r="L5569" s="65">
        <v>305</v>
      </c>
      <c r="M5569" s="65" t="s">
        <v>373</v>
      </c>
    </row>
    <row r="5570" spans="1:13" ht="12.75" customHeight="1">
      <c r="A5570" s="65" t="str">
        <f>IF(ROW()=1,"KEY",IF(ISNA(VLOOKUP(B5570,車名対応マスタ!B:D,3,FALSE)),"",IF(VLOOKUP(B5570,車名対応マスタ!B:D,3,FALSE)="","",$D5570&amp;" "&amp;IF($G5570="9","J","O")&amp;" "&amp;$I5570&amp;" "&amp;IF($I5570&lt;=TEXT(★完成資料!$A$1,"yyyymm"),TEXT(★完成資料!$A$1,"yyyymm"),"999999")&amp; " " &amp; LEFT(F5570 &amp; "          ",10))))</f>
        <v xml:space="preserve">L O 202208 yyyy00 HV        </v>
      </c>
      <c r="B5570" s="68" t="s">
        <v>323</v>
      </c>
      <c r="C5570" s="68" t="s">
        <v>469</v>
      </c>
      <c r="D5570" s="68" t="s">
        <v>271</v>
      </c>
      <c r="E5570" s="68" t="s">
        <v>531</v>
      </c>
      <c r="F5570" s="68" t="s">
        <v>360</v>
      </c>
      <c r="G5570" s="68" t="s">
        <v>76</v>
      </c>
      <c r="H5570" s="68" t="s">
        <v>492</v>
      </c>
      <c r="I5570" s="68" t="s">
        <v>656</v>
      </c>
      <c r="J5570" s="65">
        <v>0</v>
      </c>
      <c r="K5570" s="65">
        <v>4</v>
      </c>
      <c r="L5570" s="65">
        <v>305</v>
      </c>
      <c r="M5570" s="65" t="s">
        <v>373</v>
      </c>
    </row>
    <row r="5571" spans="1:13" ht="12.75" customHeight="1">
      <c r="A5571" s="65" t="str">
        <f>IF(ROW()=1,"KEY",IF(ISNA(VLOOKUP(B5571,車名対応マスタ!B:D,3,FALSE)),"",IF(VLOOKUP(B5571,車名対応マスタ!B:D,3,FALSE)="","",$D5571&amp;" "&amp;IF($G5571="9","J","O")&amp;" "&amp;$I5571&amp;" "&amp;IF($I5571&lt;=TEXT(★完成資料!$A$1,"yyyymm"),TEXT(★完成資料!$A$1,"yyyymm"),"999999")&amp; " " &amp; LEFT(F5571 &amp; "          ",10))))</f>
        <v xml:space="preserve">L O 202209 yyyy00 HV        </v>
      </c>
      <c r="B5571" s="68" t="s">
        <v>323</v>
      </c>
      <c r="C5571" s="68" t="s">
        <v>469</v>
      </c>
      <c r="D5571" s="68" t="s">
        <v>271</v>
      </c>
      <c r="E5571" s="68" t="s">
        <v>531</v>
      </c>
      <c r="F5571" s="68" t="s">
        <v>360</v>
      </c>
      <c r="G5571" s="68" t="s">
        <v>76</v>
      </c>
      <c r="H5571" s="68" t="s">
        <v>492</v>
      </c>
      <c r="I5571" s="68" t="s">
        <v>657</v>
      </c>
      <c r="J5571" s="65">
        <v>0</v>
      </c>
      <c r="K5571" s="65">
        <v>2</v>
      </c>
      <c r="L5571" s="65">
        <v>305</v>
      </c>
      <c r="M5571" s="65" t="s">
        <v>373</v>
      </c>
    </row>
    <row r="5572" spans="1:13" ht="12.75" customHeight="1">
      <c r="A5572" s="65" t="str">
        <f>IF(ROW()=1,"KEY",IF(ISNA(VLOOKUP(B5572,車名対応マスタ!B:D,3,FALSE)),"",IF(VLOOKUP(B5572,車名対応マスタ!B:D,3,FALSE)="","",$D5572&amp;" "&amp;IF($G5572="9","J","O")&amp;" "&amp;$I5572&amp;" "&amp;IF($I5572&lt;=TEXT(★完成資料!$A$1,"yyyymm"),TEXT(★完成資料!$A$1,"yyyymm"),"999999")&amp; " " &amp; LEFT(F5572 &amp; "          ",10))))</f>
        <v xml:space="preserve">L O 202210 yyyy00 HV        </v>
      </c>
      <c r="B5572" s="68" t="s">
        <v>323</v>
      </c>
      <c r="C5572" s="68" t="s">
        <v>469</v>
      </c>
      <c r="D5572" s="68" t="s">
        <v>271</v>
      </c>
      <c r="E5572" s="68" t="s">
        <v>531</v>
      </c>
      <c r="F5572" s="68" t="s">
        <v>360</v>
      </c>
      <c r="G5572" s="68" t="s">
        <v>76</v>
      </c>
      <c r="H5572" s="68" t="s">
        <v>492</v>
      </c>
      <c r="I5572" s="68" t="s">
        <v>663</v>
      </c>
      <c r="J5572" s="65">
        <v>0</v>
      </c>
      <c r="K5572" s="65">
        <v>9</v>
      </c>
      <c r="L5572" s="65">
        <v>305</v>
      </c>
      <c r="M5572" s="65" t="s">
        <v>373</v>
      </c>
    </row>
    <row r="5573" spans="1:13" ht="12.75" customHeight="1">
      <c r="A5573" s="65" t="str">
        <f>IF(ROW()=1,"KEY",IF(ISNA(VLOOKUP(B5573,車名対応マスタ!B:D,3,FALSE)),"",IF(VLOOKUP(B5573,車名対応マスタ!B:D,3,FALSE)="","",$D5573&amp;" "&amp;IF($G5573="9","J","O")&amp;" "&amp;$I5573&amp;" "&amp;IF($I5573&lt;=TEXT(★完成資料!$A$1,"yyyymm"),TEXT(★完成資料!$A$1,"yyyymm"),"999999")&amp; " " &amp; LEFT(F5573 &amp; "          ",10))))</f>
        <v xml:space="preserve">L O 202201 yyyy00 HV        </v>
      </c>
      <c r="B5573" s="68" t="s">
        <v>323</v>
      </c>
      <c r="C5573" s="68" t="s">
        <v>469</v>
      </c>
      <c r="D5573" s="68" t="s">
        <v>271</v>
      </c>
      <c r="E5573" s="68" t="s">
        <v>531</v>
      </c>
      <c r="F5573" s="68" t="s">
        <v>360</v>
      </c>
      <c r="G5573" s="68" t="s">
        <v>76</v>
      </c>
      <c r="H5573" s="68" t="s">
        <v>492</v>
      </c>
      <c r="I5573" s="68" t="s">
        <v>639</v>
      </c>
      <c r="J5573" s="65">
        <v>18</v>
      </c>
      <c r="K5573" s="65">
        <v>7</v>
      </c>
      <c r="L5573" s="65">
        <v>303</v>
      </c>
      <c r="M5573" s="65" t="s">
        <v>374</v>
      </c>
    </row>
    <row r="5574" spans="1:13" ht="12.75" customHeight="1">
      <c r="A5574" s="65" t="str">
        <f>IF(ROW()=1,"KEY",IF(ISNA(VLOOKUP(B5574,車名対応マスタ!B:D,3,FALSE)),"",IF(VLOOKUP(B5574,車名対応マスタ!B:D,3,FALSE)="","",$D5574&amp;" "&amp;IF($G5574="9","J","O")&amp;" "&amp;$I5574&amp;" "&amp;IF($I5574&lt;=TEXT(★完成資料!$A$1,"yyyymm"),TEXT(★完成資料!$A$1,"yyyymm"),"999999")&amp; " " &amp; LEFT(F5574 &amp; "          ",10))))</f>
        <v xml:space="preserve">L O 202202 yyyy00 HV        </v>
      </c>
      <c r="B5574" s="68" t="s">
        <v>323</v>
      </c>
      <c r="C5574" s="68" t="s">
        <v>469</v>
      </c>
      <c r="D5574" s="68" t="s">
        <v>271</v>
      </c>
      <c r="E5574" s="68" t="s">
        <v>531</v>
      </c>
      <c r="F5574" s="68" t="s">
        <v>360</v>
      </c>
      <c r="G5574" s="68" t="s">
        <v>76</v>
      </c>
      <c r="H5574" s="68" t="s">
        <v>492</v>
      </c>
      <c r="I5574" s="68" t="s">
        <v>640</v>
      </c>
      <c r="J5574" s="65">
        <v>34</v>
      </c>
      <c r="K5574" s="65">
        <v>18</v>
      </c>
      <c r="L5574" s="65">
        <v>303</v>
      </c>
      <c r="M5574" s="65" t="s">
        <v>374</v>
      </c>
    </row>
    <row r="5575" spans="1:13" ht="12.75" customHeight="1">
      <c r="A5575" s="65" t="str">
        <f>IF(ROW()=1,"KEY",IF(ISNA(VLOOKUP(B5575,車名対応マスタ!B:D,3,FALSE)),"",IF(VLOOKUP(B5575,車名対応マスタ!B:D,3,FALSE)="","",$D5575&amp;" "&amp;IF($G5575="9","J","O")&amp;" "&amp;$I5575&amp;" "&amp;IF($I5575&lt;=TEXT(★完成資料!$A$1,"yyyymm"),TEXT(★完成資料!$A$1,"yyyymm"),"999999")&amp; " " &amp; LEFT(F5575 &amp; "          ",10))))</f>
        <v xml:space="preserve">L O 202203 yyyy00 HV        </v>
      </c>
      <c r="B5575" s="68" t="s">
        <v>323</v>
      </c>
      <c r="C5575" s="68" t="s">
        <v>469</v>
      </c>
      <c r="D5575" s="68" t="s">
        <v>271</v>
      </c>
      <c r="E5575" s="68" t="s">
        <v>531</v>
      </c>
      <c r="F5575" s="68" t="s">
        <v>360</v>
      </c>
      <c r="G5575" s="68" t="s">
        <v>76</v>
      </c>
      <c r="H5575" s="68" t="s">
        <v>492</v>
      </c>
      <c r="I5575" s="68" t="s">
        <v>641</v>
      </c>
      <c r="J5575" s="65">
        <v>26</v>
      </c>
      <c r="K5575" s="65">
        <v>7</v>
      </c>
      <c r="L5575" s="65">
        <v>303</v>
      </c>
      <c r="M5575" s="65" t="s">
        <v>374</v>
      </c>
    </row>
    <row r="5576" spans="1:13" ht="12.75" customHeight="1">
      <c r="A5576" s="65" t="str">
        <f>IF(ROW()=1,"KEY",IF(ISNA(VLOOKUP(B5576,車名対応マスタ!B:D,3,FALSE)),"",IF(VLOOKUP(B5576,車名対応マスタ!B:D,3,FALSE)="","",$D5576&amp;" "&amp;IF($G5576="9","J","O")&amp;" "&amp;$I5576&amp;" "&amp;IF($I5576&lt;=TEXT(★完成資料!$A$1,"yyyymm"),TEXT(★完成資料!$A$1,"yyyymm"),"999999")&amp; " " &amp; LEFT(F5576 &amp; "          ",10))))</f>
        <v xml:space="preserve">L O 202204 yyyy00 HV        </v>
      </c>
      <c r="B5576" s="68" t="s">
        <v>323</v>
      </c>
      <c r="C5576" s="68" t="s">
        <v>469</v>
      </c>
      <c r="D5576" s="68" t="s">
        <v>271</v>
      </c>
      <c r="E5576" s="68" t="s">
        <v>531</v>
      </c>
      <c r="F5576" s="68" t="s">
        <v>360</v>
      </c>
      <c r="G5576" s="68" t="s">
        <v>76</v>
      </c>
      <c r="H5576" s="68" t="s">
        <v>492</v>
      </c>
      <c r="I5576" s="68" t="s">
        <v>642</v>
      </c>
      <c r="J5576" s="65">
        <v>20</v>
      </c>
      <c r="K5576" s="65">
        <v>21</v>
      </c>
      <c r="L5576" s="65">
        <v>303</v>
      </c>
      <c r="M5576" s="65" t="s">
        <v>374</v>
      </c>
    </row>
    <row r="5577" spans="1:13" ht="12.75" customHeight="1">
      <c r="A5577" s="65" t="str">
        <f>IF(ROW()=1,"KEY",IF(ISNA(VLOOKUP(B5577,車名対応マスタ!B:D,3,FALSE)),"",IF(VLOOKUP(B5577,車名対応マスタ!B:D,3,FALSE)="","",$D5577&amp;" "&amp;IF($G5577="9","J","O")&amp;" "&amp;$I5577&amp;" "&amp;IF($I5577&lt;=TEXT(★完成資料!$A$1,"yyyymm"),TEXT(★完成資料!$A$1,"yyyymm"),"999999")&amp; " " &amp; LEFT(F5577 &amp; "          ",10))))</f>
        <v xml:space="preserve">L O 202205 yyyy00 HV        </v>
      </c>
      <c r="B5577" s="68" t="s">
        <v>323</v>
      </c>
      <c r="C5577" s="68" t="s">
        <v>469</v>
      </c>
      <c r="D5577" s="68" t="s">
        <v>271</v>
      </c>
      <c r="E5577" s="68" t="s">
        <v>531</v>
      </c>
      <c r="F5577" s="68" t="s">
        <v>360</v>
      </c>
      <c r="G5577" s="68" t="s">
        <v>76</v>
      </c>
      <c r="H5577" s="68" t="s">
        <v>492</v>
      </c>
      <c r="I5577" s="68" t="s">
        <v>647</v>
      </c>
      <c r="J5577" s="65">
        <v>17</v>
      </c>
      <c r="K5577" s="65">
        <v>12</v>
      </c>
      <c r="L5577" s="65">
        <v>303</v>
      </c>
      <c r="M5577" s="65" t="s">
        <v>374</v>
      </c>
    </row>
    <row r="5578" spans="1:13" ht="12.75" customHeight="1">
      <c r="A5578" s="65" t="str">
        <f>IF(ROW()=1,"KEY",IF(ISNA(VLOOKUP(B5578,車名対応マスタ!B:D,3,FALSE)),"",IF(VLOOKUP(B5578,車名対応マスタ!B:D,3,FALSE)="","",$D5578&amp;" "&amp;IF($G5578="9","J","O")&amp;" "&amp;$I5578&amp;" "&amp;IF($I5578&lt;=TEXT(★完成資料!$A$1,"yyyymm"),TEXT(★完成資料!$A$1,"yyyymm"),"999999")&amp; " " &amp; LEFT(F5578 &amp; "          ",10))))</f>
        <v xml:space="preserve">L O 202206 yyyy00 HV        </v>
      </c>
      <c r="B5578" s="68" t="s">
        <v>323</v>
      </c>
      <c r="C5578" s="68" t="s">
        <v>469</v>
      </c>
      <c r="D5578" s="68" t="s">
        <v>271</v>
      </c>
      <c r="E5578" s="68" t="s">
        <v>531</v>
      </c>
      <c r="F5578" s="68" t="s">
        <v>360</v>
      </c>
      <c r="G5578" s="68" t="s">
        <v>76</v>
      </c>
      <c r="H5578" s="68" t="s">
        <v>492</v>
      </c>
      <c r="I5578" s="68" t="s">
        <v>652</v>
      </c>
      <c r="J5578" s="65">
        <v>6</v>
      </c>
      <c r="K5578" s="65">
        <v>14</v>
      </c>
      <c r="L5578" s="65">
        <v>303</v>
      </c>
      <c r="M5578" s="65" t="s">
        <v>374</v>
      </c>
    </row>
    <row r="5579" spans="1:13" ht="12.75" customHeight="1">
      <c r="A5579" s="65" t="str">
        <f>IF(ROW()=1,"KEY",IF(ISNA(VLOOKUP(B5579,車名対応マスタ!B:D,3,FALSE)),"",IF(VLOOKUP(B5579,車名対応マスタ!B:D,3,FALSE)="","",$D5579&amp;" "&amp;IF($G5579="9","J","O")&amp;" "&amp;$I5579&amp;" "&amp;IF($I5579&lt;=TEXT(★完成資料!$A$1,"yyyymm"),TEXT(★完成資料!$A$1,"yyyymm"),"999999")&amp; " " &amp; LEFT(F5579 &amp; "          ",10))))</f>
        <v xml:space="preserve">L O 202207 yyyy00 HV        </v>
      </c>
      <c r="B5579" s="68" t="s">
        <v>323</v>
      </c>
      <c r="C5579" s="68" t="s">
        <v>469</v>
      </c>
      <c r="D5579" s="68" t="s">
        <v>271</v>
      </c>
      <c r="E5579" s="68" t="s">
        <v>531</v>
      </c>
      <c r="F5579" s="68" t="s">
        <v>360</v>
      </c>
      <c r="G5579" s="68" t="s">
        <v>76</v>
      </c>
      <c r="H5579" s="68" t="s">
        <v>492</v>
      </c>
      <c r="I5579" s="68" t="s">
        <v>655</v>
      </c>
      <c r="J5579" s="65">
        <v>5</v>
      </c>
      <c r="K5579" s="65">
        <v>40</v>
      </c>
      <c r="L5579" s="65">
        <v>303</v>
      </c>
      <c r="M5579" s="65" t="s">
        <v>374</v>
      </c>
    </row>
    <row r="5580" spans="1:13" ht="12.75" customHeight="1">
      <c r="A5580" s="65" t="str">
        <f>IF(ROW()=1,"KEY",IF(ISNA(VLOOKUP(B5580,車名対応マスタ!B:D,3,FALSE)),"",IF(VLOOKUP(B5580,車名対応マスタ!B:D,3,FALSE)="","",$D5580&amp;" "&amp;IF($G5580="9","J","O")&amp;" "&amp;$I5580&amp;" "&amp;IF($I5580&lt;=TEXT(★完成資料!$A$1,"yyyymm"),TEXT(★完成資料!$A$1,"yyyymm"),"999999")&amp; " " &amp; LEFT(F5580 &amp; "          ",10))))</f>
        <v xml:space="preserve">L O 202208 yyyy00 HV        </v>
      </c>
      <c r="B5580" s="68" t="s">
        <v>323</v>
      </c>
      <c r="C5580" s="68" t="s">
        <v>469</v>
      </c>
      <c r="D5580" s="68" t="s">
        <v>271</v>
      </c>
      <c r="E5580" s="68" t="s">
        <v>531</v>
      </c>
      <c r="F5580" s="68" t="s">
        <v>360</v>
      </c>
      <c r="G5580" s="68" t="s">
        <v>76</v>
      </c>
      <c r="H5580" s="68" t="s">
        <v>492</v>
      </c>
      <c r="I5580" s="68" t="s">
        <v>656</v>
      </c>
      <c r="J5580" s="65">
        <v>17</v>
      </c>
      <c r="K5580" s="65">
        <v>18</v>
      </c>
      <c r="L5580" s="65">
        <v>303</v>
      </c>
      <c r="M5580" s="65" t="s">
        <v>374</v>
      </c>
    </row>
    <row r="5581" spans="1:13" ht="12.75" customHeight="1">
      <c r="A5581" s="65" t="str">
        <f>IF(ROW()=1,"KEY",IF(ISNA(VLOOKUP(B5581,車名対応マスタ!B:D,3,FALSE)),"",IF(VLOOKUP(B5581,車名対応マスタ!B:D,3,FALSE)="","",$D5581&amp;" "&amp;IF($G5581="9","J","O")&amp;" "&amp;$I5581&amp;" "&amp;IF($I5581&lt;=TEXT(★完成資料!$A$1,"yyyymm"),TEXT(★完成資料!$A$1,"yyyymm"),"999999")&amp; " " &amp; LEFT(F5581 &amp; "          ",10))))</f>
        <v xml:space="preserve">L O 202209 yyyy00 HV        </v>
      </c>
      <c r="B5581" s="68" t="s">
        <v>323</v>
      </c>
      <c r="C5581" s="68" t="s">
        <v>469</v>
      </c>
      <c r="D5581" s="68" t="s">
        <v>271</v>
      </c>
      <c r="E5581" s="68" t="s">
        <v>531</v>
      </c>
      <c r="F5581" s="68" t="s">
        <v>360</v>
      </c>
      <c r="G5581" s="68" t="s">
        <v>76</v>
      </c>
      <c r="H5581" s="68" t="s">
        <v>492</v>
      </c>
      <c r="I5581" s="68" t="s">
        <v>657</v>
      </c>
      <c r="J5581" s="65">
        <v>8</v>
      </c>
      <c r="K5581" s="65">
        <v>20</v>
      </c>
      <c r="L5581" s="65">
        <v>303</v>
      </c>
      <c r="M5581" s="65" t="s">
        <v>374</v>
      </c>
    </row>
    <row r="5582" spans="1:13" ht="12.75" customHeight="1">
      <c r="A5582" s="65" t="str">
        <f>IF(ROW()=1,"KEY",IF(ISNA(VLOOKUP(B5582,車名対応マスタ!B:D,3,FALSE)),"",IF(VLOOKUP(B5582,車名対応マスタ!B:D,3,FALSE)="","",$D5582&amp;" "&amp;IF($G5582="9","J","O")&amp;" "&amp;$I5582&amp;" "&amp;IF($I5582&lt;=TEXT(★完成資料!$A$1,"yyyymm"),TEXT(★完成資料!$A$1,"yyyymm"),"999999")&amp; " " &amp; LEFT(F5582 &amp; "          ",10))))</f>
        <v xml:space="preserve">L O 202210 yyyy00 HV        </v>
      </c>
      <c r="B5582" s="68" t="s">
        <v>323</v>
      </c>
      <c r="C5582" s="68" t="s">
        <v>469</v>
      </c>
      <c r="D5582" s="68" t="s">
        <v>271</v>
      </c>
      <c r="E5582" s="68" t="s">
        <v>531</v>
      </c>
      <c r="F5582" s="68" t="s">
        <v>360</v>
      </c>
      <c r="G5582" s="68" t="s">
        <v>76</v>
      </c>
      <c r="H5582" s="68" t="s">
        <v>492</v>
      </c>
      <c r="I5582" s="68" t="s">
        <v>663</v>
      </c>
      <c r="J5582" s="65">
        <v>9</v>
      </c>
      <c r="K5582" s="65">
        <v>22</v>
      </c>
      <c r="L5582" s="65">
        <v>303</v>
      </c>
      <c r="M5582" s="65" t="s">
        <v>374</v>
      </c>
    </row>
    <row r="5583" spans="1:13" ht="12.75" customHeight="1">
      <c r="A5583" s="65" t="str">
        <f>IF(ROW()=1,"KEY",IF(ISNA(VLOOKUP(B5583,車名対応マスタ!B:D,3,FALSE)),"",IF(VLOOKUP(B5583,車名対応マスタ!B:D,3,FALSE)="","",$D5583&amp;" "&amp;IF($G5583="9","J","O")&amp;" "&amp;$I5583&amp;" "&amp;IF($I5583&lt;=TEXT(★完成資料!$A$1,"yyyymm"),TEXT(★完成資料!$A$1,"yyyymm"),"999999")&amp; " " &amp; LEFT(F5583 &amp; "          ",10))))</f>
        <v xml:space="preserve">L O 202201 yyyy00 HV        </v>
      </c>
      <c r="B5583" s="68" t="s">
        <v>323</v>
      </c>
      <c r="C5583" s="68" t="s">
        <v>469</v>
      </c>
      <c r="D5583" s="68" t="s">
        <v>271</v>
      </c>
      <c r="E5583" s="68" t="s">
        <v>531</v>
      </c>
      <c r="F5583" s="68" t="s">
        <v>360</v>
      </c>
      <c r="G5583" s="68" t="s">
        <v>76</v>
      </c>
      <c r="H5583" s="68" t="s">
        <v>492</v>
      </c>
      <c r="I5583" s="68" t="s">
        <v>639</v>
      </c>
      <c r="J5583" s="65">
        <v>1</v>
      </c>
      <c r="K5583" s="65">
        <v>2</v>
      </c>
      <c r="L5583" s="65">
        <v>313</v>
      </c>
      <c r="M5583" s="65" t="s">
        <v>294</v>
      </c>
    </row>
    <row r="5584" spans="1:13" ht="12.75" customHeight="1">
      <c r="A5584" s="65" t="str">
        <f>IF(ROW()=1,"KEY",IF(ISNA(VLOOKUP(B5584,車名対応マスタ!B:D,3,FALSE)),"",IF(VLOOKUP(B5584,車名対応マスタ!B:D,3,FALSE)="","",$D5584&amp;" "&amp;IF($G5584="9","J","O")&amp;" "&amp;$I5584&amp;" "&amp;IF($I5584&lt;=TEXT(★完成資料!$A$1,"yyyymm"),TEXT(★完成資料!$A$1,"yyyymm"),"999999")&amp; " " &amp; LEFT(F5584 &amp; "          ",10))))</f>
        <v xml:space="preserve">L O 202202 yyyy00 HV        </v>
      </c>
      <c r="B5584" s="68" t="s">
        <v>323</v>
      </c>
      <c r="C5584" s="68" t="s">
        <v>469</v>
      </c>
      <c r="D5584" s="68" t="s">
        <v>271</v>
      </c>
      <c r="E5584" s="68" t="s">
        <v>531</v>
      </c>
      <c r="F5584" s="68" t="s">
        <v>360</v>
      </c>
      <c r="G5584" s="68" t="s">
        <v>76</v>
      </c>
      <c r="H5584" s="68" t="s">
        <v>492</v>
      </c>
      <c r="I5584" s="68" t="s">
        <v>640</v>
      </c>
      <c r="J5584" s="65">
        <v>0</v>
      </c>
      <c r="K5584" s="65">
        <v>1</v>
      </c>
      <c r="L5584" s="65">
        <v>313</v>
      </c>
      <c r="M5584" s="65" t="s">
        <v>294</v>
      </c>
    </row>
    <row r="5585" spans="1:13" ht="12.75" customHeight="1">
      <c r="A5585" s="65" t="str">
        <f>IF(ROW()=1,"KEY",IF(ISNA(VLOOKUP(B5585,車名対応マスタ!B:D,3,FALSE)),"",IF(VLOOKUP(B5585,車名対応マスタ!B:D,3,FALSE)="","",$D5585&amp;" "&amp;IF($G5585="9","J","O")&amp;" "&amp;$I5585&amp;" "&amp;IF($I5585&lt;=TEXT(★完成資料!$A$1,"yyyymm"),TEXT(★完成資料!$A$1,"yyyymm"),"999999")&amp; " " &amp; LEFT(F5585 &amp; "          ",10))))</f>
        <v xml:space="preserve">L O 202203 yyyy00 HV        </v>
      </c>
      <c r="B5585" s="68" t="s">
        <v>323</v>
      </c>
      <c r="C5585" s="68" t="s">
        <v>469</v>
      </c>
      <c r="D5585" s="68" t="s">
        <v>271</v>
      </c>
      <c r="E5585" s="68" t="s">
        <v>531</v>
      </c>
      <c r="F5585" s="68" t="s">
        <v>360</v>
      </c>
      <c r="G5585" s="68" t="s">
        <v>76</v>
      </c>
      <c r="H5585" s="68" t="s">
        <v>492</v>
      </c>
      <c r="I5585" s="68" t="s">
        <v>641</v>
      </c>
      <c r="J5585" s="65">
        <v>2</v>
      </c>
      <c r="K5585" s="65">
        <v>0</v>
      </c>
      <c r="L5585" s="65">
        <v>313</v>
      </c>
      <c r="M5585" s="65" t="s">
        <v>294</v>
      </c>
    </row>
    <row r="5586" spans="1:13" ht="12.75" customHeight="1">
      <c r="A5586" s="65" t="str">
        <f>IF(ROW()=1,"KEY",IF(ISNA(VLOOKUP(B5586,車名対応マスタ!B:D,3,FALSE)),"",IF(VLOOKUP(B5586,車名対応マスタ!B:D,3,FALSE)="","",$D5586&amp;" "&amp;IF($G5586="9","J","O")&amp;" "&amp;$I5586&amp;" "&amp;IF($I5586&lt;=TEXT(★完成資料!$A$1,"yyyymm"),TEXT(★完成資料!$A$1,"yyyymm"),"999999")&amp; " " &amp; LEFT(F5586 &amp; "          ",10))))</f>
        <v xml:space="preserve">L O 202204 yyyy00 HV        </v>
      </c>
      <c r="B5586" s="68" t="s">
        <v>323</v>
      </c>
      <c r="C5586" s="68" t="s">
        <v>469</v>
      </c>
      <c r="D5586" s="68" t="s">
        <v>271</v>
      </c>
      <c r="E5586" s="68" t="s">
        <v>531</v>
      </c>
      <c r="F5586" s="68" t="s">
        <v>360</v>
      </c>
      <c r="G5586" s="68" t="s">
        <v>76</v>
      </c>
      <c r="H5586" s="68" t="s">
        <v>492</v>
      </c>
      <c r="I5586" s="68" t="s">
        <v>642</v>
      </c>
      <c r="J5586" s="65">
        <v>2</v>
      </c>
      <c r="K5586" s="65">
        <v>1</v>
      </c>
      <c r="L5586" s="65">
        <v>313</v>
      </c>
      <c r="M5586" s="65" t="s">
        <v>294</v>
      </c>
    </row>
    <row r="5587" spans="1:13" ht="12.75" customHeight="1">
      <c r="A5587" s="65" t="str">
        <f>IF(ROW()=1,"KEY",IF(ISNA(VLOOKUP(B5587,車名対応マスタ!B:D,3,FALSE)),"",IF(VLOOKUP(B5587,車名対応マスタ!B:D,3,FALSE)="","",$D5587&amp;" "&amp;IF($G5587="9","J","O")&amp;" "&amp;$I5587&amp;" "&amp;IF($I5587&lt;=TEXT(★完成資料!$A$1,"yyyymm"),TEXT(★完成資料!$A$1,"yyyymm"),"999999")&amp; " " &amp; LEFT(F5587 &amp; "          ",10))))</f>
        <v xml:space="preserve">L O 202205 yyyy00 HV        </v>
      </c>
      <c r="B5587" s="68" t="s">
        <v>323</v>
      </c>
      <c r="C5587" s="68" t="s">
        <v>469</v>
      </c>
      <c r="D5587" s="68" t="s">
        <v>271</v>
      </c>
      <c r="E5587" s="68" t="s">
        <v>531</v>
      </c>
      <c r="F5587" s="68" t="s">
        <v>360</v>
      </c>
      <c r="G5587" s="68" t="s">
        <v>76</v>
      </c>
      <c r="H5587" s="68" t="s">
        <v>492</v>
      </c>
      <c r="I5587" s="68" t="s">
        <v>647</v>
      </c>
      <c r="J5587" s="65">
        <v>3</v>
      </c>
      <c r="K5587" s="65">
        <v>0</v>
      </c>
      <c r="L5587" s="65">
        <v>313</v>
      </c>
      <c r="M5587" s="65" t="s">
        <v>294</v>
      </c>
    </row>
    <row r="5588" spans="1:13" ht="12.75" customHeight="1">
      <c r="A5588" s="65" t="str">
        <f>IF(ROW()=1,"KEY",IF(ISNA(VLOOKUP(B5588,車名対応マスタ!B:D,3,FALSE)),"",IF(VLOOKUP(B5588,車名対応マスタ!B:D,3,FALSE)="","",$D5588&amp;" "&amp;IF($G5588="9","J","O")&amp;" "&amp;$I5588&amp;" "&amp;IF($I5588&lt;=TEXT(★完成資料!$A$1,"yyyymm"),TEXT(★完成資料!$A$1,"yyyymm"),"999999")&amp; " " &amp; LEFT(F5588 &amp; "          ",10))))</f>
        <v xml:space="preserve">L O 202206 yyyy00 HV        </v>
      </c>
      <c r="B5588" s="68" t="s">
        <v>323</v>
      </c>
      <c r="C5588" s="68" t="s">
        <v>469</v>
      </c>
      <c r="D5588" s="68" t="s">
        <v>271</v>
      </c>
      <c r="E5588" s="68" t="s">
        <v>531</v>
      </c>
      <c r="F5588" s="68" t="s">
        <v>360</v>
      </c>
      <c r="G5588" s="68" t="s">
        <v>76</v>
      </c>
      <c r="H5588" s="68" t="s">
        <v>492</v>
      </c>
      <c r="I5588" s="68" t="s">
        <v>652</v>
      </c>
      <c r="J5588" s="65">
        <v>3</v>
      </c>
      <c r="K5588" s="65">
        <v>1</v>
      </c>
      <c r="L5588" s="65">
        <v>313</v>
      </c>
      <c r="M5588" s="65" t="s">
        <v>294</v>
      </c>
    </row>
    <row r="5589" spans="1:13" ht="12.75" customHeight="1">
      <c r="A5589" s="65" t="str">
        <f>IF(ROW()=1,"KEY",IF(ISNA(VLOOKUP(B5589,車名対応マスタ!B:D,3,FALSE)),"",IF(VLOOKUP(B5589,車名対応マスタ!B:D,3,FALSE)="","",$D5589&amp;" "&amp;IF($G5589="9","J","O")&amp;" "&amp;$I5589&amp;" "&amp;IF($I5589&lt;=TEXT(★完成資料!$A$1,"yyyymm"),TEXT(★完成資料!$A$1,"yyyymm"),"999999")&amp; " " &amp; LEFT(F5589 &amp; "          ",10))))</f>
        <v xml:space="preserve">L O 202207 yyyy00 HV        </v>
      </c>
      <c r="B5589" s="68" t="s">
        <v>323</v>
      </c>
      <c r="C5589" s="68" t="s">
        <v>469</v>
      </c>
      <c r="D5589" s="68" t="s">
        <v>271</v>
      </c>
      <c r="E5589" s="68" t="s">
        <v>531</v>
      </c>
      <c r="F5589" s="68" t="s">
        <v>360</v>
      </c>
      <c r="G5589" s="68" t="s">
        <v>76</v>
      </c>
      <c r="H5589" s="68" t="s">
        <v>492</v>
      </c>
      <c r="I5589" s="68" t="s">
        <v>655</v>
      </c>
      <c r="J5589" s="65">
        <v>0</v>
      </c>
      <c r="K5589" s="65">
        <v>1</v>
      </c>
      <c r="L5589" s="65">
        <v>313</v>
      </c>
      <c r="M5589" s="65" t="s">
        <v>294</v>
      </c>
    </row>
    <row r="5590" spans="1:13" ht="12.75" customHeight="1">
      <c r="A5590" s="65" t="str">
        <f>IF(ROW()=1,"KEY",IF(ISNA(VLOOKUP(B5590,車名対応マスタ!B:D,3,FALSE)),"",IF(VLOOKUP(B5590,車名対応マスタ!B:D,3,FALSE)="","",$D5590&amp;" "&amp;IF($G5590="9","J","O")&amp;" "&amp;$I5590&amp;" "&amp;IF($I5590&lt;=TEXT(★完成資料!$A$1,"yyyymm"),TEXT(★完成資料!$A$1,"yyyymm"),"999999")&amp; " " &amp; LEFT(F5590 &amp; "          ",10))))</f>
        <v xml:space="preserve">L O 202208 yyyy00 HV        </v>
      </c>
      <c r="B5590" s="68" t="s">
        <v>323</v>
      </c>
      <c r="C5590" s="68" t="s">
        <v>469</v>
      </c>
      <c r="D5590" s="68" t="s">
        <v>271</v>
      </c>
      <c r="E5590" s="68" t="s">
        <v>531</v>
      </c>
      <c r="F5590" s="68" t="s">
        <v>360</v>
      </c>
      <c r="G5590" s="68" t="s">
        <v>76</v>
      </c>
      <c r="H5590" s="68" t="s">
        <v>492</v>
      </c>
      <c r="I5590" s="68" t="s">
        <v>656</v>
      </c>
      <c r="J5590" s="65">
        <v>1</v>
      </c>
      <c r="K5590" s="65">
        <v>1</v>
      </c>
      <c r="L5590" s="65">
        <v>313</v>
      </c>
      <c r="M5590" s="65" t="s">
        <v>294</v>
      </c>
    </row>
    <row r="5591" spans="1:13" ht="12.75" customHeight="1">
      <c r="A5591" s="65" t="str">
        <f>IF(ROW()=1,"KEY",IF(ISNA(VLOOKUP(B5591,車名対応マスタ!B:D,3,FALSE)),"",IF(VLOOKUP(B5591,車名対応マスタ!B:D,3,FALSE)="","",$D5591&amp;" "&amp;IF($G5591="9","J","O")&amp;" "&amp;$I5591&amp;" "&amp;IF($I5591&lt;=TEXT(★完成資料!$A$1,"yyyymm"),TEXT(★完成資料!$A$1,"yyyymm"),"999999")&amp; " " &amp; LEFT(F5591 &amp; "          ",10))))</f>
        <v xml:space="preserve">L O 202209 yyyy00 HV        </v>
      </c>
      <c r="B5591" s="68" t="s">
        <v>323</v>
      </c>
      <c r="C5591" s="68" t="s">
        <v>469</v>
      </c>
      <c r="D5591" s="68" t="s">
        <v>271</v>
      </c>
      <c r="E5591" s="68" t="s">
        <v>531</v>
      </c>
      <c r="F5591" s="68" t="s">
        <v>360</v>
      </c>
      <c r="G5591" s="68" t="s">
        <v>76</v>
      </c>
      <c r="H5591" s="68" t="s">
        <v>492</v>
      </c>
      <c r="I5591" s="68" t="s">
        <v>657</v>
      </c>
      <c r="J5591" s="65">
        <v>1</v>
      </c>
      <c r="K5591" s="65">
        <v>2</v>
      </c>
      <c r="L5591" s="65">
        <v>313</v>
      </c>
      <c r="M5591" s="65" t="s">
        <v>294</v>
      </c>
    </row>
    <row r="5592" spans="1:13" ht="12.75" customHeight="1">
      <c r="A5592" s="65" t="str">
        <f>IF(ROW()=1,"KEY",IF(ISNA(VLOOKUP(B5592,車名対応マスタ!B:D,3,FALSE)),"",IF(VLOOKUP(B5592,車名対応マスタ!B:D,3,FALSE)="","",$D5592&amp;" "&amp;IF($G5592="9","J","O")&amp;" "&amp;$I5592&amp;" "&amp;IF($I5592&lt;=TEXT(★完成資料!$A$1,"yyyymm"),TEXT(★完成資料!$A$1,"yyyymm"),"999999")&amp; " " &amp; LEFT(F5592 &amp; "          ",10))))</f>
        <v xml:space="preserve">L O 202210 yyyy00 HV        </v>
      </c>
      <c r="B5592" s="68" t="s">
        <v>323</v>
      </c>
      <c r="C5592" s="68" t="s">
        <v>469</v>
      </c>
      <c r="D5592" s="68" t="s">
        <v>271</v>
      </c>
      <c r="E5592" s="68" t="s">
        <v>531</v>
      </c>
      <c r="F5592" s="68" t="s">
        <v>360</v>
      </c>
      <c r="G5592" s="68" t="s">
        <v>76</v>
      </c>
      <c r="H5592" s="68" t="s">
        <v>492</v>
      </c>
      <c r="I5592" s="68" t="s">
        <v>663</v>
      </c>
      <c r="J5592" s="65">
        <v>0</v>
      </c>
      <c r="K5592" s="65">
        <v>1</v>
      </c>
      <c r="L5592" s="65">
        <v>313</v>
      </c>
      <c r="M5592" s="65" t="s">
        <v>294</v>
      </c>
    </row>
    <row r="5593" spans="1:13" ht="12.75" customHeight="1">
      <c r="A5593" s="65" t="str">
        <f>IF(ROW()=1,"KEY",IF(ISNA(VLOOKUP(B5593,車名対応マスタ!B:D,3,FALSE)),"",IF(VLOOKUP(B5593,車名対応マスタ!B:D,3,FALSE)="","",$D5593&amp;" "&amp;IF($G5593="9","J","O")&amp;" "&amp;$I5593&amp;" "&amp;IF($I5593&lt;=TEXT(★完成資料!$A$1,"yyyymm"),TEXT(★完成資料!$A$1,"yyyymm"),"999999")&amp; " " &amp; LEFT(F5593 &amp; "          ",10))))</f>
        <v xml:space="preserve">L O 202201 yyyy00 HV        </v>
      </c>
      <c r="B5593" s="68" t="s">
        <v>323</v>
      </c>
      <c r="C5593" s="68" t="s">
        <v>469</v>
      </c>
      <c r="D5593" s="68" t="s">
        <v>271</v>
      </c>
      <c r="E5593" s="68" t="s">
        <v>531</v>
      </c>
      <c r="F5593" s="68" t="s">
        <v>360</v>
      </c>
      <c r="G5593" s="68" t="s">
        <v>76</v>
      </c>
      <c r="H5593" s="68" t="s">
        <v>492</v>
      </c>
      <c r="I5593" s="68" t="s">
        <v>639</v>
      </c>
      <c r="J5593" s="65">
        <v>0</v>
      </c>
      <c r="K5593" s="65">
        <v>2</v>
      </c>
      <c r="L5593" s="65">
        <v>202</v>
      </c>
      <c r="M5593" s="65" t="s">
        <v>427</v>
      </c>
    </row>
    <row r="5594" spans="1:13" ht="12.75" customHeight="1">
      <c r="A5594" s="65" t="str">
        <f>IF(ROW()=1,"KEY",IF(ISNA(VLOOKUP(B5594,車名対応マスタ!B:D,3,FALSE)),"",IF(VLOOKUP(B5594,車名対応マスタ!B:D,3,FALSE)="","",$D5594&amp;" "&amp;IF($G5594="9","J","O")&amp;" "&amp;$I5594&amp;" "&amp;IF($I5594&lt;=TEXT(★完成資料!$A$1,"yyyymm"),TEXT(★完成資料!$A$1,"yyyymm"),"999999")&amp; " " &amp; LEFT(F5594 &amp; "          ",10))))</f>
        <v xml:space="preserve">L O 202202 yyyy00 HV        </v>
      </c>
      <c r="B5594" s="68" t="s">
        <v>323</v>
      </c>
      <c r="C5594" s="68" t="s">
        <v>469</v>
      </c>
      <c r="D5594" s="68" t="s">
        <v>271</v>
      </c>
      <c r="E5594" s="68" t="s">
        <v>531</v>
      </c>
      <c r="F5594" s="68" t="s">
        <v>360</v>
      </c>
      <c r="G5594" s="68" t="s">
        <v>76</v>
      </c>
      <c r="H5594" s="68" t="s">
        <v>492</v>
      </c>
      <c r="I5594" s="68" t="s">
        <v>640</v>
      </c>
      <c r="J5594" s="65">
        <v>13</v>
      </c>
      <c r="K5594" s="65">
        <v>3</v>
      </c>
      <c r="L5594" s="65">
        <v>202</v>
      </c>
      <c r="M5594" s="65" t="s">
        <v>427</v>
      </c>
    </row>
    <row r="5595" spans="1:13" ht="12.75" customHeight="1">
      <c r="A5595" s="65" t="str">
        <f>IF(ROW()=1,"KEY",IF(ISNA(VLOOKUP(B5595,車名対応マスタ!B:D,3,FALSE)),"",IF(VLOOKUP(B5595,車名対応マスタ!B:D,3,FALSE)="","",$D5595&amp;" "&amp;IF($G5595="9","J","O")&amp;" "&amp;$I5595&amp;" "&amp;IF($I5595&lt;=TEXT(★完成資料!$A$1,"yyyymm"),TEXT(★完成資料!$A$1,"yyyymm"),"999999")&amp; " " &amp; LEFT(F5595 &amp; "          ",10))))</f>
        <v xml:space="preserve">L O 202203 yyyy00 HV        </v>
      </c>
      <c r="B5595" s="68" t="s">
        <v>323</v>
      </c>
      <c r="C5595" s="68" t="s">
        <v>469</v>
      </c>
      <c r="D5595" s="68" t="s">
        <v>271</v>
      </c>
      <c r="E5595" s="68" t="s">
        <v>531</v>
      </c>
      <c r="F5595" s="68" t="s">
        <v>360</v>
      </c>
      <c r="G5595" s="68" t="s">
        <v>76</v>
      </c>
      <c r="H5595" s="68" t="s">
        <v>492</v>
      </c>
      <c r="I5595" s="68" t="s">
        <v>641</v>
      </c>
      <c r="J5595" s="65">
        <v>7</v>
      </c>
      <c r="K5595" s="65">
        <v>3</v>
      </c>
      <c r="L5595" s="65">
        <v>202</v>
      </c>
      <c r="M5595" s="65" t="s">
        <v>427</v>
      </c>
    </row>
    <row r="5596" spans="1:13" ht="12.75" customHeight="1">
      <c r="A5596" s="65" t="str">
        <f>IF(ROW()=1,"KEY",IF(ISNA(VLOOKUP(B5596,車名対応マスタ!B:D,3,FALSE)),"",IF(VLOOKUP(B5596,車名対応マスタ!B:D,3,FALSE)="","",$D5596&amp;" "&amp;IF($G5596="9","J","O")&amp;" "&amp;$I5596&amp;" "&amp;IF($I5596&lt;=TEXT(★完成資料!$A$1,"yyyymm"),TEXT(★完成資料!$A$1,"yyyymm"),"999999")&amp; " " &amp; LEFT(F5596 &amp; "          ",10))))</f>
        <v xml:space="preserve">L O 202204 yyyy00 HV        </v>
      </c>
      <c r="B5596" s="68" t="s">
        <v>323</v>
      </c>
      <c r="C5596" s="68" t="s">
        <v>469</v>
      </c>
      <c r="D5596" s="68" t="s">
        <v>271</v>
      </c>
      <c r="E5596" s="68" t="s">
        <v>531</v>
      </c>
      <c r="F5596" s="68" t="s">
        <v>360</v>
      </c>
      <c r="G5596" s="68" t="s">
        <v>76</v>
      </c>
      <c r="H5596" s="68" t="s">
        <v>492</v>
      </c>
      <c r="I5596" s="68" t="s">
        <v>642</v>
      </c>
      <c r="J5596" s="65">
        <v>5</v>
      </c>
      <c r="K5596" s="65">
        <v>3</v>
      </c>
      <c r="L5596" s="65">
        <v>202</v>
      </c>
      <c r="M5596" s="65" t="s">
        <v>427</v>
      </c>
    </row>
    <row r="5597" spans="1:13" ht="12.75" customHeight="1">
      <c r="A5597" s="65" t="str">
        <f>IF(ROW()=1,"KEY",IF(ISNA(VLOOKUP(B5597,車名対応マスタ!B:D,3,FALSE)),"",IF(VLOOKUP(B5597,車名対応マスタ!B:D,3,FALSE)="","",$D5597&amp;" "&amp;IF($G5597="9","J","O")&amp;" "&amp;$I5597&amp;" "&amp;IF($I5597&lt;=TEXT(★完成資料!$A$1,"yyyymm"),TEXT(★完成資料!$A$1,"yyyymm"),"999999")&amp; " " &amp; LEFT(F5597 &amp; "          ",10))))</f>
        <v xml:space="preserve">L O 202205 yyyy00 HV        </v>
      </c>
      <c r="B5597" s="68" t="s">
        <v>323</v>
      </c>
      <c r="C5597" s="68" t="s">
        <v>469</v>
      </c>
      <c r="D5597" s="68" t="s">
        <v>271</v>
      </c>
      <c r="E5597" s="68" t="s">
        <v>531</v>
      </c>
      <c r="F5597" s="68" t="s">
        <v>360</v>
      </c>
      <c r="G5597" s="68" t="s">
        <v>76</v>
      </c>
      <c r="H5597" s="68" t="s">
        <v>492</v>
      </c>
      <c r="I5597" s="68" t="s">
        <v>647</v>
      </c>
      <c r="J5597" s="65">
        <v>3</v>
      </c>
      <c r="K5597" s="65">
        <v>1</v>
      </c>
      <c r="L5597" s="65">
        <v>202</v>
      </c>
      <c r="M5597" s="65" t="s">
        <v>427</v>
      </c>
    </row>
    <row r="5598" spans="1:13" ht="12.75" customHeight="1">
      <c r="A5598" s="65" t="str">
        <f>IF(ROW()=1,"KEY",IF(ISNA(VLOOKUP(B5598,車名対応マスタ!B:D,3,FALSE)),"",IF(VLOOKUP(B5598,車名対応マスタ!B:D,3,FALSE)="","",$D5598&amp;" "&amp;IF($G5598="9","J","O")&amp;" "&amp;$I5598&amp;" "&amp;IF($I5598&lt;=TEXT(★完成資料!$A$1,"yyyymm"),TEXT(★完成資料!$A$1,"yyyymm"),"999999")&amp; " " &amp; LEFT(F5598 &amp; "          ",10))))</f>
        <v xml:space="preserve">L O 202206 yyyy00 HV        </v>
      </c>
      <c r="B5598" s="68" t="s">
        <v>323</v>
      </c>
      <c r="C5598" s="68" t="s">
        <v>469</v>
      </c>
      <c r="D5598" s="68" t="s">
        <v>271</v>
      </c>
      <c r="E5598" s="68" t="s">
        <v>531</v>
      </c>
      <c r="F5598" s="68" t="s">
        <v>360</v>
      </c>
      <c r="G5598" s="68" t="s">
        <v>76</v>
      </c>
      <c r="H5598" s="68" t="s">
        <v>492</v>
      </c>
      <c r="I5598" s="68" t="s">
        <v>652</v>
      </c>
      <c r="J5598" s="65">
        <v>3</v>
      </c>
      <c r="K5598" s="65">
        <v>2</v>
      </c>
      <c r="L5598" s="65">
        <v>202</v>
      </c>
      <c r="M5598" s="65" t="s">
        <v>427</v>
      </c>
    </row>
    <row r="5599" spans="1:13" ht="12.75" customHeight="1">
      <c r="A5599" s="65" t="str">
        <f>IF(ROW()=1,"KEY",IF(ISNA(VLOOKUP(B5599,車名対応マスタ!B:D,3,FALSE)),"",IF(VLOOKUP(B5599,車名対応マスタ!B:D,3,FALSE)="","",$D5599&amp;" "&amp;IF($G5599="9","J","O")&amp;" "&amp;$I5599&amp;" "&amp;IF($I5599&lt;=TEXT(★完成資料!$A$1,"yyyymm"),TEXT(★完成資料!$A$1,"yyyymm"),"999999")&amp; " " &amp; LEFT(F5599 &amp; "          ",10))))</f>
        <v xml:space="preserve">L O 202207 yyyy00 HV        </v>
      </c>
      <c r="B5599" s="68" t="s">
        <v>323</v>
      </c>
      <c r="C5599" s="68" t="s">
        <v>469</v>
      </c>
      <c r="D5599" s="68" t="s">
        <v>271</v>
      </c>
      <c r="E5599" s="68" t="s">
        <v>531</v>
      </c>
      <c r="F5599" s="68" t="s">
        <v>360</v>
      </c>
      <c r="G5599" s="68" t="s">
        <v>76</v>
      </c>
      <c r="H5599" s="68" t="s">
        <v>492</v>
      </c>
      <c r="I5599" s="68" t="s">
        <v>655</v>
      </c>
      <c r="J5599" s="65">
        <v>1</v>
      </c>
      <c r="K5599" s="65">
        <v>1</v>
      </c>
      <c r="L5599" s="65">
        <v>202</v>
      </c>
      <c r="M5599" s="65" t="s">
        <v>427</v>
      </c>
    </row>
    <row r="5600" spans="1:13" ht="12.75" customHeight="1">
      <c r="A5600" s="65" t="str">
        <f>IF(ROW()=1,"KEY",IF(ISNA(VLOOKUP(B5600,車名対応マスタ!B:D,3,FALSE)),"",IF(VLOOKUP(B5600,車名対応マスタ!B:D,3,FALSE)="","",$D5600&amp;" "&amp;IF($G5600="9","J","O")&amp;" "&amp;$I5600&amp;" "&amp;IF($I5600&lt;=TEXT(★完成資料!$A$1,"yyyymm"),TEXT(★完成資料!$A$1,"yyyymm"),"999999")&amp; " " &amp; LEFT(F5600 &amp; "          ",10))))</f>
        <v xml:space="preserve">L O 202208 yyyy00 HV        </v>
      </c>
      <c r="B5600" s="68" t="s">
        <v>323</v>
      </c>
      <c r="C5600" s="68" t="s">
        <v>469</v>
      </c>
      <c r="D5600" s="68" t="s">
        <v>271</v>
      </c>
      <c r="E5600" s="68" t="s">
        <v>531</v>
      </c>
      <c r="F5600" s="68" t="s">
        <v>360</v>
      </c>
      <c r="G5600" s="68" t="s">
        <v>76</v>
      </c>
      <c r="H5600" s="68" t="s">
        <v>492</v>
      </c>
      <c r="I5600" s="68" t="s">
        <v>656</v>
      </c>
      <c r="J5600" s="65">
        <v>7</v>
      </c>
      <c r="K5600" s="65">
        <v>6</v>
      </c>
      <c r="L5600" s="65">
        <v>202</v>
      </c>
      <c r="M5600" s="65" t="s">
        <v>427</v>
      </c>
    </row>
    <row r="5601" spans="1:13" ht="12.75" customHeight="1">
      <c r="A5601" s="65" t="str">
        <f>IF(ROW()=1,"KEY",IF(ISNA(VLOOKUP(B5601,車名対応マスタ!B:D,3,FALSE)),"",IF(VLOOKUP(B5601,車名対応マスタ!B:D,3,FALSE)="","",$D5601&amp;" "&amp;IF($G5601="9","J","O")&amp;" "&amp;$I5601&amp;" "&amp;IF($I5601&lt;=TEXT(★完成資料!$A$1,"yyyymm"),TEXT(★完成資料!$A$1,"yyyymm"),"999999")&amp; " " &amp; LEFT(F5601 &amp; "          ",10))))</f>
        <v xml:space="preserve">L O 202209 yyyy00 HV        </v>
      </c>
      <c r="B5601" s="68" t="s">
        <v>323</v>
      </c>
      <c r="C5601" s="68" t="s">
        <v>469</v>
      </c>
      <c r="D5601" s="68" t="s">
        <v>271</v>
      </c>
      <c r="E5601" s="68" t="s">
        <v>531</v>
      </c>
      <c r="F5601" s="68" t="s">
        <v>360</v>
      </c>
      <c r="G5601" s="68" t="s">
        <v>76</v>
      </c>
      <c r="H5601" s="68" t="s">
        <v>492</v>
      </c>
      <c r="I5601" s="68" t="s">
        <v>657</v>
      </c>
      <c r="J5601" s="65">
        <v>4</v>
      </c>
      <c r="K5601" s="65">
        <v>6</v>
      </c>
      <c r="L5601" s="65">
        <v>202</v>
      </c>
      <c r="M5601" s="65" t="s">
        <v>427</v>
      </c>
    </row>
    <row r="5602" spans="1:13" ht="12.75" customHeight="1">
      <c r="A5602" s="65" t="str">
        <f>IF(ROW()=1,"KEY",IF(ISNA(VLOOKUP(B5602,車名対応マスタ!B:D,3,FALSE)),"",IF(VLOOKUP(B5602,車名対応マスタ!B:D,3,FALSE)="","",$D5602&amp;" "&amp;IF($G5602="9","J","O")&amp;" "&amp;$I5602&amp;" "&amp;IF($I5602&lt;=TEXT(★完成資料!$A$1,"yyyymm"),TEXT(★完成資料!$A$1,"yyyymm"),"999999")&amp; " " &amp; LEFT(F5602 &amp; "          ",10))))</f>
        <v xml:space="preserve">L O 202210 yyyy00 HV        </v>
      </c>
      <c r="B5602" s="68" t="s">
        <v>323</v>
      </c>
      <c r="C5602" s="68" t="s">
        <v>469</v>
      </c>
      <c r="D5602" s="68" t="s">
        <v>271</v>
      </c>
      <c r="E5602" s="68" t="s">
        <v>531</v>
      </c>
      <c r="F5602" s="68" t="s">
        <v>360</v>
      </c>
      <c r="G5602" s="68" t="s">
        <v>76</v>
      </c>
      <c r="H5602" s="68" t="s">
        <v>492</v>
      </c>
      <c r="I5602" s="68" t="s">
        <v>663</v>
      </c>
      <c r="J5602" s="65">
        <v>9</v>
      </c>
      <c r="K5602" s="65">
        <v>6</v>
      </c>
      <c r="L5602" s="65">
        <v>202</v>
      </c>
      <c r="M5602" s="65" t="s">
        <v>427</v>
      </c>
    </row>
    <row r="5603" spans="1:13" ht="12.75" customHeight="1">
      <c r="A5603" s="65" t="str">
        <f>IF(ROW()=1,"KEY",IF(ISNA(VLOOKUP(B5603,車名対応マスタ!B:D,3,FALSE)),"",IF(VLOOKUP(B5603,車名対応マスタ!B:D,3,FALSE)="","",$D5603&amp;" "&amp;IF($G5603="9","J","O")&amp;" "&amp;$I5603&amp;" "&amp;IF($I5603&lt;=TEXT(★完成資料!$A$1,"yyyymm"),TEXT(★完成資料!$A$1,"yyyymm"),"999999")&amp; " " &amp; LEFT(F5603 &amp; "          ",10))))</f>
        <v xml:space="preserve">L O 202201 yyyy00 HV        </v>
      </c>
      <c r="B5603" s="68" t="s">
        <v>323</v>
      </c>
      <c r="C5603" s="68" t="s">
        <v>469</v>
      </c>
      <c r="D5603" s="68" t="s">
        <v>271</v>
      </c>
      <c r="E5603" s="68" t="s">
        <v>531</v>
      </c>
      <c r="F5603" s="68" t="s">
        <v>360</v>
      </c>
      <c r="G5603" s="68" t="s">
        <v>76</v>
      </c>
      <c r="H5603" s="68" t="s">
        <v>492</v>
      </c>
      <c r="I5603" s="68" t="s">
        <v>639</v>
      </c>
      <c r="J5603" s="65">
        <v>9</v>
      </c>
      <c r="K5603" s="65">
        <v>6</v>
      </c>
      <c r="L5603" s="65">
        <v>211</v>
      </c>
      <c r="M5603" s="65" t="s">
        <v>266</v>
      </c>
    </row>
    <row r="5604" spans="1:13" ht="12.75" customHeight="1">
      <c r="A5604" s="65" t="str">
        <f>IF(ROW()=1,"KEY",IF(ISNA(VLOOKUP(B5604,車名対応マスタ!B:D,3,FALSE)),"",IF(VLOOKUP(B5604,車名対応マスタ!B:D,3,FALSE)="","",$D5604&amp;" "&amp;IF($G5604="9","J","O")&amp;" "&amp;$I5604&amp;" "&amp;IF($I5604&lt;=TEXT(★完成資料!$A$1,"yyyymm"),TEXT(★完成資料!$A$1,"yyyymm"),"999999")&amp; " " &amp; LEFT(F5604 &amp; "          ",10))))</f>
        <v xml:space="preserve">L O 202202 yyyy00 HV        </v>
      </c>
      <c r="B5604" s="68" t="s">
        <v>323</v>
      </c>
      <c r="C5604" s="68" t="s">
        <v>469</v>
      </c>
      <c r="D5604" s="68" t="s">
        <v>271</v>
      </c>
      <c r="E5604" s="68" t="s">
        <v>531</v>
      </c>
      <c r="F5604" s="68" t="s">
        <v>360</v>
      </c>
      <c r="G5604" s="68" t="s">
        <v>76</v>
      </c>
      <c r="H5604" s="68" t="s">
        <v>492</v>
      </c>
      <c r="I5604" s="68" t="s">
        <v>640</v>
      </c>
      <c r="J5604" s="65">
        <v>11</v>
      </c>
      <c r="K5604" s="65">
        <v>1</v>
      </c>
      <c r="L5604" s="65">
        <v>211</v>
      </c>
      <c r="M5604" s="65" t="s">
        <v>266</v>
      </c>
    </row>
    <row r="5605" spans="1:13" ht="12.75" customHeight="1">
      <c r="A5605" s="65" t="str">
        <f>IF(ROW()=1,"KEY",IF(ISNA(VLOOKUP(B5605,車名対応マスタ!B:D,3,FALSE)),"",IF(VLOOKUP(B5605,車名対応マスタ!B:D,3,FALSE)="","",$D5605&amp;" "&amp;IF($G5605="9","J","O")&amp;" "&amp;$I5605&amp;" "&amp;IF($I5605&lt;=TEXT(★完成資料!$A$1,"yyyymm"),TEXT(★完成資料!$A$1,"yyyymm"),"999999")&amp; " " &amp; LEFT(F5605 &amp; "          ",10))))</f>
        <v xml:space="preserve">L O 202203 yyyy00 HV        </v>
      </c>
      <c r="B5605" s="68" t="s">
        <v>323</v>
      </c>
      <c r="C5605" s="68" t="s">
        <v>469</v>
      </c>
      <c r="D5605" s="68" t="s">
        <v>271</v>
      </c>
      <c r="E5605" s="68" t="s">
        <v>531</v>
      </c>
      <c r="F5605" s="68" t="s">
        <v>360</v>
      </c>
      <c r="G5605" s="68" t="s">
        <v>76</v>
      </c>
      <c r="H5605" s="68" t="s">
        <v>492</v>
      </c>
      <c r="I5605" s="68" t="s">
        <v>641</v>
      </c>
      <c r="J5605" s="65">
        <v>5</v>
      </c>
      <c r="K5605" s="65">
        <v>2</v>
      </c>
      <c r="L5605" s="65">
        <v>211</v>
      </c>
      <c r="M5605" s="65" t="s">
        <v>266</v>
      </c>
    </row>
    <row r="5606" spans="1:13" ht="12.75" customHeight="1">
      <c r="A5606" s="65" t="str">
        <f>IF(ROW()=1,"KEY",IF(ISNA(VLOOKUP(B5606,車名対応マスタ!B:D,3,FALSE)),"",IF(VLOOKUP(B5606,車名対応マスタ!B:D,3,FALSE)="","",$D5606&amp;" "&amp;IF($G5606="9","J","O")&amp;" "&amp;$I5606&amp;" "&amp;IF($I5606&lt;=TEXT(★完成資料!$A$1,"yyyymm"),TEXT(★完成資料!$A$1,"yyyymm"),"999999")&amp; " " &amp; LEFT(F5606 &amp; "          ",10))))</f>
        <v xml:space="preserve">L O 202204 yyyy00 HV        </v>
      </c>
      <c r="B5606" s="68" t="s">
        <v>323</v>
      </c>
      <c r="C5606" s="68" t="s">
        <v>469</v>
      </c>
      <c r="D5606" s="68" t="s">
        <v>271</v>
      </c>
      <c r="E5606" s="68" t="s">
        <v>531</v>
      </c>
      <c r="F5606" s="68" t="s">
        <v>360</v>
      </c>
      <c r="G5606" s="68" t="s">
        <v>76</v>
      </c>
      <c r="H5606" s="68" t="s">
        <v>492</v>
      </c>
      <c r="I5606" s="68" t="s">
        <v>642</v>
      </c>
      <c r="J5606" s="65">
        <v>1</v>
      </c>
      <c r="K5606" s="65">
        <v>5</v>
      </c>
      <c r="L5606" s="65">
        <v>211</v>
      </c>
      <c r="M5606" s="65" t="s">
        <v>266</v>
      </c>
    </row>
    <row r="5607" spans="1:13" ht="12.75" customHeight="1">
      <c r="A5607" s="65" t="str">
        <f>IF(ROW()=1,"KEY",IF(ISNA(VLOOKUP(B5607,車名対応マスタ!B:D,3,FALSE)),"",IF(VLOOKUP(B5607,車名対応マスタ!B:D,3,FALSE)="","",$D5607&amp;" "&amp;IF($G5607="9","J","O")&amp;" "&amp;$I5607&amp;" "&amp;IF($I5607&lt;=TEXT(★完成資料!$A$1,"yyyymm"),TEXT(★完成資料!$A$1,"yyyymm"),"999999")&amp; " " &amp; LEFT(F5607 &amp; "          ",10))))</f>
        <v xml:space="preserve">L O 202205 yyyy00 HV        </v>
      </c>
      <c r="B5607" s="68" t="s">
        <v>323</v>
      </c>
      <c r="C5607" s="68" t="s">
        <v>469</v>
      </c>
      <c r="D5607" s="68" t="s">
        <v>271</v>
      </c>
      <c r="E5607" s="68" t="s">
        <v>531</v>
      </c>
      <c r="F5607" s="68" t="s">
        <v>360</v>
      </c>
      <c r="G5607" s="68" t="s">
        <v>76</v>
      </c>
      <c r="H5607" s="68" t="s">
        <v>492</v>
      </c>
      <c r="I5607" s="68" t="s">
        <v>647</v>
      </c>
      <c r="J5607" s="65">
        <v>1</v>
      </c>
      <c r="K5607" s="65">
        <v>1</v>
      </c>
      <c r="L5607" s="65">
        <v>211</v>
      </c>
      <c r="M5607" s="65" t="s">
        <v>266</v>
      </c>
    </row>
    <row r="5608" spans="1:13" ht="12.75" customHeight="1">
      <c r="A5608" s="65" t="str">
        <f>IF(ROW()=1,"KEY",IF(ISNA(VLOOKUP(B5608,車名対応マスタ!B:D,3,FALSE)),"",IF(VLOOKUP(B5608,車名対応マスタ!B:D,3,FALSE)="","",$D5608&amp;" "&amp;IF($G5608="9","J","O")&amp;" "&amp;$I5608&amp;" "&amp;IF($I5608&lt;=TEXT(★完成資料!$A$1,"yyyymm"),TEXT(★完成資料!$A$1,"yyyymm"),"999999")&amp; " " &amp; LEFT(F5608 &amp; "          ",10))))</f>
        <v xml:space="preserve">L O 202206 yyyy00 HV        </v>
      </c>
      <c r="B5608" s="68" t="s">
        <v>323</v>
      </c>
      <c r="C5608" s="68" t="s">
        <v>469</v>
      </c>
      <c r="D5608" s="68" t="s">
        <v>271</v>
      </c>
      <c r="E5608" s="68" t="s">
        <v>531</v>
      </c>
      <c r="F5608" s="68" t="s">
        <v>360</v>
      </c>
      <c r="G5608" s="68" t="s">
        <v>76</v>
      </c>
      <c r="H5608" s="68" t="s">
        <v>492</v>
      </c>
      <c r="I5608" s="68" t="s">
        <v>652</v>
      </c>
      <c r="J5608" s="65">
        <v>0</v>
      </c>
      <c r="K5608" s="65">
        <v>4</v>
      </c>
      <c r="L5608" s="65">
        <v>211</v>
      </c>
      <c r="M5608" s="65" t="s">
        <v>266</v>
      </c>
    </row>
    <row r="5609" spans="1:13" ht="12.75" customHeight="1">
      <c r="A5609" s="65" t="str">
        <f>IF(ROW()=1,"KEY",IF(ISNA(VLOOKUP(B5609,車名対応マスタ!B:D,3,FALSE)),"",IF(VLOOKUP(B5609,車名対応マスタ!B:D,3,FALSE)="","",$D5609&amp;" "&amp;IF($G5609="9","J","O")&amp;" "&amp;$I5609&amp;" "&amp;IF($I5609&lt;=TEXT(★完成資料!$A$1,"yyyymm"),TEXT(★完成資料!$A$1,"yyyymm"),"999999")&amp; " " &amp; LEFT(F5609 &amp; "          ",10))))</f>
        <v xml:space="preserve">L O 202207 yyyy00 HV        </v>
      </c>
      <c r="B5609" s="68" t="s">
        <v>323</v>
      </c>
      <c r="C5609" s="68" t="s">
        <v>469</v>
      </c>
      <c r="D5609" s="68" t="s">
        <v>271</v>
      </c>
      <c r="E5609" s="68" t="s">
        <v>531</v>
      </c>
      <c r="F5609" s="68" t="s">
        <v>360</v>
      </c>
      <c r="G5609" s="68" t="s">
        <v>76</v>
      </c>
      <c r="H5609" s="68" t="s">
        <v>492</v>
      </c>
      <c r="I5609" s="68" t="s">
        <v>655</v>
      </c>
      <c r="J5609" s="65">
        <v>4</v>
      </c>
      <c r="K5609" s="65">
        <v>5</v>
      </c>
      <c r="L5609" s="65">
        <v>211</v>
      </c>
      <c r="M5609" s="65" t="s">
        <v>266</v>
      </c>
    </row>
    <row r="5610" spans="1:13" ht="12.75" customHeight="1">
      <c r="A5610" s="65" t="str">
        <f>IF(ROW()=1,"KEY",IF(ISNA(VLOOKUP(B5610,車名対応マスタ!B:D,3,FALSE)),"",IF(VLOOKUP(B5610,車名対応マスタ!B:D,3,FALSE)="","",$D5610&amp;" "&amp;IF($G5610="9","J","O")&amp;" "&amp;$I5610&amp;" "&amp;IF($I5610&lt;=TEXT(★完成資料!$A$1,"yyyymm"),TEXT(★完成資料!$A$1,"yyyymm"),"999999")&amp; " " &amp; LEFT(F5610 &amp; "          ",10))))</f>
        <v xml:space="preserve">L O 202208 yyyy00 HV        </v>
      </c>
      <c r="B5610" s="68" t="s">
        <v>323</v>
      </c>
      <c r="C5610" s="68" t="s">
        <v>469</v>
      </c>
      <c r="D5610" s="68" t="s">
        <v>271</v>
      </c>
      <c r="E5610" s="68" t="s">
        <v>531</v>
      </c>
      <c r="F5610" s="68" t="s">
        <v>360</v>
      </c>
      <c r="G5610" s="68" t="s">
        <v>76</v>
      </c>
      <c r="H5610" s="68" t="s">
        <v>492</v>
      </c>
      <c r="I5610" s="68" t="s">
        <v>656</v>
      </c>
      <c r="J5610" s="65">
        <v>7</v>
      </c>
      <c r="K5610" s="65">
        <v>7</v>
      </c>
      <c r="L5610" s="65">
        <v>211</v>
      </c>
      <c r="M5610" s="65" t="s">
        <v>266</v>
      </c>
    </row>
    <row r="5611" spans="1:13" ht="12.75" customHeight="1">
      <c r="A5611" s="65" t="str">
        <f>IF(ROW()=1,"KEY",IF(ISNA(VLOOKUP(B5611,車名対応マスタ!B:D,3,FALSE)),"",IF(VLOOKUP(B5611,車名対応マスタ!B:D,3,FALSE)="","",$D5611&amp;" "&amp;IF($G5611="9","J","O")&amp;" "&amp;$I5611&amp;" "&amp;IF($I5611&lt;=TEXT(★完成資料!$A$1,"yyyymm"),TEXT(★完成資料!$A$1,"yyyymm"),"999999")&amp; " " &amp; LEFT(F5611 &amp; "          ",10))))</f>
        <v xml:space="preserve">L O 202209 yyyy00 HV        </v>
      </c>
      <c r="B5611" s="68" t="s">
        <v>323</v>
      </c>
      <c r="C5611" s="68" t="s">
        <v>469</v>
      </c>
      <c r="D5611" s="68" t="s">
        <v>271</v>
      </c>
      <c r="E5611" s="68" t="s">
        <v>531</v>
      </c>
      <c r="F5611" s="68" t="s">
        <v>360</v>
      </c>
      <c r="G5611" s="68" t="s">
        <v>76</v>
      </c>
      <c r="H5611" s="68" t="s">
        <v>492</v>
      </c>
      <c r="I5611" s="68" t="s">
        <v>657</v>
      </c>
      <c r="J5611" s="65">
        <v>1</v>
      </c>
      <c r="K5611" s="65">
        <v>11</v>
      </c>
      <c r="L5611" s="65">
        <v>211</v>
      </c>
      <c r="M5611" s="65" t="s">
        <v>266</v>
      </c>
    </row>
    <row r="5612" spans="1:13" ht="12.75" customHeight="1">
      <c r="A5612" s="65" t="str">
        <f>IF(ROW()=1,"KEY",IF(ISNA(VLOOKUP(B5612,車名対応マスタ!B:D,3,FALSE)),"",IF(VLOOKUP(B5612,車名対応マスタ!B:D,3,FALSE)="","",$D5612&amp;" "&amp;IF($G5612="9","J","O")&amp;" "&amp;$I5612&amp;" "&amp;IF($I5612&lt;=TEXT(★完成資料!$A$1,"yyyymm"),TEXT(★完成資料!$A$1,"yyyymm"),"999999")&amp; " " &amp; LEFT(F5612 &amp; "          ",10))))</f>
        <v xml:space="preserve">L O 202210 yyyy00 HV        </v>
      </c>
      <c r="B5612" s="68" t="s">
        <v>323</v>
      </c>
      <c r="C5612" s="68" t="s">
        <v>469</v>
      </c>
      <c r="D5612" s="68" t="s">
        <v>271</v>
      </c>
      <c r="E5612" s="68" t="s">
        <v>531</v>
      </c>
      <c r="F5612" s="68" t="s">
        <v>360</v>
      </c>
      <c r="G5612" s="68" t="s">
        <v>76</v>
      </c>
      <c r="H5612" s="68" t="s">
        <v>492</v>
      </c>
      <c r="I5612" s="68" t="s">
        <v>663</v>
      </c>
      <c r="J5612" s="65">
        <v>13</v>
      </c>
      <c r="K5612" s="65">
        <v>2</v>
      </c>
      <c r="L5612" s="65">
        <v>211</v>
      </c>
      <c r="M5612" s="65" t="s">
        <v>266</v>
      </c>
    </row>
    <row r="5613" spans="1:13" ht="12.75" customHeight="1">
      <c r="A5613" s="65" t="str">
        <f>IF(ROW()=1,"KEY",IF(ISNA(VLOOKUP(B5613,車名対応マスタ!B:D,3,FALSE)),"",IF(VLOOKUP(B5613,車名対応マスタ!B:D,3,FALSE)="","",$D5613&amp;" "&amp;IF($G5613="9","J","O")&amp;" "&amp;$I5613&amp;" "&amp;IF($I5613&lt;=TEXT(★完成資料!$A$1,"yyyymm"),TEXT(★完成資料!$A$1,"yyyymm"),"999999")&amp; " " &amp; LEFT(F5613 &amp; "          ",10))))</f>
        <v xml:space="preserve">L O 202201 yyyy00 HV        </v>
      </c>
      <c r="B5613" s="68" t="s">
        <v>323</v>
      </c>
      <c r="C5613" s="68" t="s">
        <v>469</v>
      </c>
      <c r="D5613" s="68" t="s">
        <v>271</v>
      </c>
      <c r="E5613" s="68" t="s">
        <v>531</v>
      </c>
      <c r="F5613" s="68" t="s">
        <v>360</v>
      </c>
      <c r="G5613" s="68" t="s">
        <v>76</v>
      </c>
      <c r="H5613" s="68" t="s">
        <v>492</v>
      </c>
      <c r="I5613" s="68" t="s">
        <v>639</v>
      </c>
      <c r="J5613" s="65">
        <v>10</v>
      </c>
      <c r="K5613" s="65">
        <v>0</v>
      </c>
      <c r="L5613" s="65">
        <v>204</v>
      </c>
      <c r="M5613" s="65" t="s">
        <v>286</v>
      </c>
    </row>
    <row r="5614" spans="1:13" ht="12.75" customHeight="1">
      <c r="A5614" s="65" t="str">
        <f>IF(ROW()=1,"KEY",IF(ISNA(VLOOKUP(B5614,車名対応マスタ!B:D,3,FALSE)),"",IF(VLOOKUP(B5614,車名対応マスタ!B:D,3,FALSE)="","",$D5614&amp;" "&amp;IF($G5614="9","J","O")&amp;" "&amp;$I5614&amp;" "&amp;IF($I5614&lt;=TEXT(★完成資料!$A$1,"yyyymm"),TEXT(★完成資料!$A$1,"yyyymm"),"999999")&amp; " " &amp; LEFT(F5614 &amp; "          ",10))))</f>
        <v xml:space="preserve">L O 202202 yyyy00 HV        </v>
      </c>
      <c r="B5614" s="68" t="s">
        <v>323</v>
      </c>
      <c r="C5614" s="68" t="s">
        <v>469</v>
      </c>
      <c r="D5614" s="68" t="s">
        <v>271</v>
      </c>
      <c r="E5614" s="68" t="s">
        <v>531</v>
      </c>
      <c r="F5614" s="68" t="s">
        <v>360</v>
      </c>
      <c r="G5614" s="68" t="s">
        <v>76</v>
      </c>
      <c r="H5614" s="68" t="s">
        <v>492</v>
      </c>
      <c r="I5614" s="68" t="s">
        <v>640</v>
      </c>
      <c r="J5614" s="65">
        <v>9</v>
      </c>
      <c r="K5614" s="65">
        <v>0</v>
      </c>
      <c r="L5614" s="65">
        <v>204</v>
      </c>
      <c r="M5614" s="65" t="s">
        <v>286</v>
      </c>
    </row>
    <row r="5615" spans="1:13" ht="12.75" customHeight="1">
      <c r="A5615" s="65" t="str">
        <f>IF(ROW()=1,"KEY",IF(ISNA(VLOOKUP(B5615,車名対応マスタ!B:D,3,FALSE)),"",IF(VLOOKUP(B5615,車名対応マスタ!B:D,3,FALSE)="","",$D5615&amp;" "&amp;IF($G5615="9","J","O")&amp;" "&amp;$I5615&amp;" "&amp;IF($I5615&lt;=TEXT(★完成資料!$A$1,"yyyymm"),TEXT(★完成資料!$A$1,"yyyymm"),"999999")&amp; " " &amp; LEFT(F5615 &amp; "          ",10))))</f>
        <v xml:space="preserve">L O 202203 yyyy00 HV        </v>
      </c>
      <c r="B5615" s="68" t="s">
        <v>323</v>
      </c>
      <c r="C5615" s="68" t="s">
        <v>469</v>
      </c>
      <c r="D5615" s="68" t="s">
        <v>271</v>
      </c>
      <c r="E5615" s="68" t="s">
        <v>531</v>
      </c>
      <c r="F5615" s="68" t="s">
        <v>360</v>
      </c>
      <c r="G5615" s="68" t="s">
        <v>76</v>
      </c>
      <c r="H5615" s="68" t="s">
        <v>492</v>
      </c>
      <c r="I5615" s="68" t="s">
        <v>641</v>
      </c>
      <c r="J5615" s="65">
        <v>7</v>
      </c>
      <c r="L5615" s="65">
        <v>204</v>
      </c>
      <c r="M5615" s="65" t="s">
        <v>286</v>
      </c>
    </row>
    <row r="5616" spans="1:13" ht="12.75" customHeight="1">
      <c r="A5616" s="65" t="str">
        <f>IF(ROW()=1,"KEY",IF(ISNA(VLOOKUP(B5616,車名対応マスタ!B:D,3,FALSE)),"",IF(VLOOKUP(B5616,車名対応マスタ!B:D,3,FALSE)="","",$D5616&amp;" "&amp;IF($G5616="9","J","O")&amp;" "&amp;$I5616&amp;" "&amp;IF($I5616&lt;=TEXT(★完成資料!$A$1,"yyyymm"),TEXT(★完成資料!$A$1,"yyyymm"),"999999")&amp; " " &amp; LEFT(F5616 &amp; "          ",10))))</f>
        <v xml:space="preserve">L O 202204 yyyy00 HV        </v>
      </c>
      <c r="B5616" s="68" t="s">
        <v>323</v>
      </c>
      <c r="C5616" s="68" t="s">
        <v>469</v>
      </c>
      <c r="D5616" s="68" t="s">
        <v>271</v>
      </c>
      <c r="E5616" s="68" t="s">
        <v>531</v>
      </c>
      <c r="F5616" s="68" t="s">
        <v>360</v>
      </c>
      <c r="G5616" s="68" t="s">
        <v>76</v>
      </c>
      <c r="H5616" s="68" t="s">
        <v>492</v>
      </c>
      <c r="I5616" s="68" t="s">
        <v>642</v>
      </c>
      <c r="J5616" s="65">
        <v>4</v>
      </c>
      <c r="K5616" s="65">
        <v>1</v>
      </c>
      <c r="L5616" s="65">
        <v>204</v>
      </c>
      <c r="M5616" s="65" t="s">
        <v>286</v>
      </c>
    </row>
    <row r="5617" spans="1:13" ht="12.75" customHeight="1">
      <c r="A5617" s="65" t="str">
        <f>IF(ROW()=1,"KEY",IF(ISNA(VLOOKUP(B5617,車名対応マスタ!B:D,3,FALSE)),"",IF(VLOOKUP(B5617,車名対応マスタ!B:D,3,FALSE)="","",$D5617&amp;" "&amp;IF($G5617="9","J","O")&amp;" "&amp;$I5617&amp;" "&amp;IF($I5617&lt;=TEXT(★完成資料!$A$1,"yyyymm"),TEXT(★完成資料!$A$1,"yyyymm"),"999999")&amp; " " &amp; LEFT(F5617 &amp; "          ",10))))</f>
        <v xml:space="preserve">L O 202205 yyyy00 HV        </v>
      </c>
      <c r="B5617" s="68" t="s">
        <v>323</v>
      </c>
      <c r="C5617" s="68" t="s">
        <v>469</v>
      </c>
      <c r="D5617" s="68" t="s">
        <v>271</v>
      </c>
      <c r="E5617" s="68" t="s">
        <v>531</v>
      </c>
      <c r="F5617" s="68" t="s">
        <v>360</v>
      </c>
      <c r="G5617" s="68" t="s">
        <v>76</v>
      </c>
      <c r="H5617" s="68" t="s">
        <v>492</v>
      </c>
      <c r="I5617" s="68" t="s">
        <v>647</v>
      </c>
      <c r="J5617" s="65">
        <v>4</v>
      </c>
      <c r="K5617" s="65">
        <v>3</v>
      </c>
      <c r="L5617" s="65">
        <v>204</v>
      </c>
      <c r="M5617" s="65" t="s">
        <v>286</v>
      </c>
    </row>
    <row r="5618" spans="1:13" ht="12.75" customHeight="1">
      <c r="A5618" s="65" t="str">
        <f>IF(ROW()=1,"KEY",IF(ISNA(VLOOKUP(B5618,車名対応マスタ!B:D,3,FALSE)),"",IF(VLOOKUP(B5618,車名対応マスタ!B:D,3,FALSE)="","",$D5618&amp;" "&amp;IF($G5618="9","J","O")&amp;" "&amp;$I5618&amp;" "&amp;IF($I5618&lt;=TEXT(★完成資料!$A$1,"yyyymm"),TEXT(★完成資料!$A$1,"yyyymm"),"999999")&amp; " " &amp; LEFT(F5618 &amp; "          ",10))))</f>
        <v xml:space="preserve">L O 202206 yyyy00 HV        </v>
      </c>
      <c r="B5618" s="68" t="s">
        <v>323</v>
      </c>
      <c r="C5618" s="68" t="s">
        <v>469</v>
      </c>
      <c r="D5618" s="68" t="s">
        <v>271</v>
      </c>
      <c r="E5618" s="68" t="s">
        <v>531</v>
      </c>
      <c r="F5618" s="68" t="s">
        <v>360</v>
      </c>
      <c r="G5618" s="68" t="s">
        <v>76</v>
      </c>
      <c r="H5618" s="68" t="s">
        <v>492</v>
      </c>
      <c r="I5618" s="68" t="s">
        <v>652</v>
      </c>
      <c r="J5618" s="65">
        <v>1</v>
      </c>
      <c r="K5618" s="65">
        <v>8</v>
      </c>
      <c r="L5618" s="65">
        <v>204</v>
      </c>
      <c r="M5618" s="65" t="s">
        <v>286</v>
      </c>
    </row>
    <row r="5619" spans="1:13" ht="12.75" customHeight="1">
      <c r="A5619" s="65" t="str">
        <f>IF(ROW()=1,"KEY",IF(ISNA(VLOOKUP(B5619,車名対応マスタ!B:D,3,FALSE)),"",IF(VLOOKUP(B5619,車名対応マスタ!B:D,3,FALSE)="","",$D5619&amp;" "&amp;IF($G5619="9","J","O")&amp;" "&amp;$I5619&amp;" "&amp;IF($I5619&lt;=TEXT(★完成資料!$A$1,"yyyymm"),TEXT(★完成資料!$A$1,"yyyymm"),"999999")&amp; " " &amp; LEFT(F5619 &amp; "          ",10))))</f>
        <v xml:space="preserve">L O 202207 yyyy00 HV        </v>
      </c>
      <c r="B5619" s="68" t="s">
        <v>323</v>
      </c>
      <c r="C5619" s="68" t="s">
        <v>469</v>
      </c>
      <c r="D5619" s="68" t="s">
        <v>271</v>
      </c>
      <c r="E5619" s="68" t="s">
        <v>531</v>
      </c>
      <c r="F5619" s="68" t="s">
        <v>360</v>
      </c>
      <c r="G5619" s="68" t="s">
        <v>76</v>
      </c>
      <c r="H5619" s="68" t="s">
        <v>492</v>
      </c>
      <c r="I5619" s="68" t="s">
        <v>655</v>
      </c>
      <c r="J5619" s="65">
        <v>3</v>
      </c>
      <c r="K5619" s="65">
        <v>8</v>
      </c>
      <c r="L5619" s="65">
        <v>204</v>
      </c>
      <c r="M5619" s="65" t="s">
        <v>286</v>
      </c>
    </row>
    <row r="5620" spans="1:13" ht="12.75" customHeight="1">
      <c r="A5620" s="65" t="str">
        <f>IF(ROW()=1,"KEY",IF(ISNA(VLOOKUP(B5620,車名対応マスタ!B:D,3,FALSE)),"",IF(VLOOKUP(B5620,車名対応マスタ!B:D,3,FALSE)="","",$D5620&amp;" "&amp;IF($G5620="9","J","O")&amp;" "&amp;$I5620&amp;" "&amp;IF($I5620&lt;=TEXT(★完成資料!$A$1,"yyyymm"),TEXT(★完成資料!$A$1,"yyyymm"),"999999")&amp; " " &amp; LEFT(F5620 &amp; "          ",10))))</f>
        <v xml:space="preserve">L O 202208 yyyy00 HV        </v>
      </c>
      <c r="B5620" s="68" t="s">
        <v>323</v>
      </c>
      <c r="C5620" s="68" t="s">
        <v>469</v>
      </c>
      <c r="D5620" s="68" t="s">
        <v>271</v>
      </c>
      <c r="E5620" s="68" t="s">
        <v>531</v>
      </c>
      <c r="F5620" s="68" t="s">
        <v>360</v>
      </c>
      <c r="G5620" s="68" t="s">
        <v>76</v>
      </c>
      <c r="H5620" s="68" t="s">
        <v>492</v>
      </c>
      <c r="I5620" s="68" t="s">
        <v>656</v>
      </c>
      <c r="J5620" s="65">
        <v>3</v>
      </c>
      <c r="K5620" s="65">
        <v>10</v>
      </c>
      <c r="L5620" s="65">
        <v>204</v>
      </c>
      <c r="M5620" s="65" t="s">
        <v>286</v>
      </c>
    </row>
    <row r="5621" spans="1:13" ht="12.75" customHeight="1">
      <c r="A5621" s="65" t="str">
        <f>IF(ROW()=1,"KEY",IF(ISNA(VLOOKUP(B5621,車名対応マスタ!B:D,3,FALSE)),"",IF(VLOOKUP(B5621,車名対応マスタ!B:D,3,FALSE)="","",$D5621&amp;" "&amp;IF($G5621="9","J","O")&amp;" "&amp;$I5621&amp;" "&amp;IF($I5621&lt;=TEXT(★完成資料!$A$1,"yyyymm"),TEXT(★完成資料!$A$1,"yyyymm"),"999999")&amp; " " &amp; LEFT(F5621 &amp; "          ",10))))</f>
        <v xml:space="preserve">L O 202209 yyyy00 HV        </v>
      </c>
      <c r="B5621" s="68" t="s">
        <v>323</v>
      </c>
      <c r="C5621" s="68" t="s">
        <v>469</v>
      </c>
      <c r="D5621" s="68" t="s">
        <v>271</v>
      </c>
      <c r="E5621" s="68" t="s">
        <v>531</v>
      </c>
      <c r="F5621" s="68" t="s">
        <v>360</v>
      </c>
      <c r="G5621" s="68" t="s">
        <v>76</v>
      </c>
      <c r="H5621" s="68" t="s">
        <v>492</v>
      </c>
      <c r="I5621" s="68" t="s">
        <v>657</v>
      </c>
      <c r="J5621" s="65">
        <v>6</v>
      </c>
      <c r="K5621" s="65">
        <v>4</v>
      </c>
      <c r="L5621" s="65">
        <v>204</v>
      </c>
      <c r="M5621" s="65" t="s">
        <v>286</v>
      </c>
    </row>
    <row r="5622" spans="1:13" ht="12.75" customHeight="1">
      <c r="A5622" s="65" t="str">
        <f>IF(ROW()=1,"KEY",IF(ISNA(VLOOKUP(B5622,車名対応マスタ!B:D,3,FALSE)),"",IF(VLOOKUP(B5622,車名対応マスタ!B:D,3,FALSE)="","",$D5622&amp;" "&amp;IF($G5622="9","J","O")&amp;" "&amp;$I5622&amp;" "&amp;IF($I5622&lt;=TEXT(★完成資料!$A$1,"yyyymm"),TEXT(★完成資料!$A$1,"yyyymm"),"999999")&amp; " " &amp; LEFT(F5622 &amp; "          ",10))))</f>
        <v xml:space="preserve">L O 202210 yyyy00 HV        </v>
      </c>
      <c r="B5622" s="68" t="s">
        <v>323</v>
      </c>
      <c r="C5622" s="68" t="s">
        <v>469</v>
      </c>
      <c r="D5622" s="68" t="s">
        <v>271</v>
      </c>
      <c r="E5622" s="68" t="s">
        <v>531</v>
      </c>
      <c r="F5622" s="68" t="s">
        <v>360</v>
      </c>
      <c r="G5622" s="68" t="s">
        <v>76</v>
      </c>
      <c r="H5622" s="68" t="s">
        <v>492</v>
      </c>
      <c r="I5622" s="68" t="s">
        <v>663</v>
      </c>
      <c r="J5622" s="65">
        <v>5</v>
      </c>
      <c r="K5622" s="65">
        <v>6</v>
      </c>
      <c r="L5622" s="65">
        <v>204</v>
      </c>
      <c r="M5622" s="65" t="s">
        <v>286</v>
      </c>
    </row>
    <row r="5623" spans="1:13" ht="12.75" customHeight="1">
      <c r="A5623" s="65" t="str">
        <f>IF(ROW()=1,"KEY",IF(ISNA(VLOOKUP(B5623,車名対応マスタ!B:D,3,FALSE)),"",IF(VLOOKUP(B5623,車名対応マスタ!B:D,3,FALSE)="","",$D5623&amp;" "&amp;IF($G5623="9","J","O")&amp;" "&amp;$I5623&amp;" "&amp;IF($I5623&lt;=TEXT(★完成資料!$A$1,"yyyymm"),TEXT(★完成資料!$A$1,"yyyymm"),"999999")&amp; " " &amp; LEFT(F5623 &amp; "          ",10))))</f>
        <v xml:space="preserve">L O 202202 yyyy00 HV        </v>
      </c>
      <c r="B5623" s="68" t="s">
        <v>323</v>
      </c>
      <c r="C5623" s="68" t="s">
        <v>469</v>
      </c>
      <c r="D5623" s="68" t="s">
        <v>271</v>
      </c>
      <c r="E5623" s="68" t="s">
        <v>531</v>
      </c>
      <c r="F5623" s="68" t="s">
        <v>360</v>
      </c>
      <c r="G5623" s="68" t="s">
        <v>76</v>
      </c>
      <c r="H5623" s="68" t="s">
        <v>492</v>
      </c>
      <c r="I5623" s="68" t="s">
        <v>640</v>
      </c>
      <c r="J5623" s="65">
        <v>0</v>
      </c>
      <c r="K5623" s="65">
        <v>1</v>
      </c>
      <c r="L5623" s="65">
        <v>206</v>
      </c>
      <c r="M5623" s="65" t="s">
        <v>261</v>
      </c>
    </row>
    <row r="5624" spans="1:13" ht="12.75" customHeight="1">
      <c r="A5624" s="65" t="str">
        <f>IF(ROW()=1,"KEY",IF(ISNA(VLOOKUP(B5624,車名対応マスタ!B:D,3,FALSE)),"",IF(VLOOKUP(B5624,車名対応マスタ!B:D,3,FALSE)="","",$D5624&amp;" "&amp;IF($G5624="9","J","O")&amp;" "&amp;$I5624&amp;" "&amp;IF($I5624&lt;=TEXT(★完成資料!$A$1,"yyyymm"),TEXT(★完成資料!$A$1,"yyyymm"),"999999")&amp; " " &amp; LEFT(F5624 &amp; "          ",10))))</f>
        <v xml:space="preserve">L O 202203 yyyy00 HV        </v>
      </c>
      <c r="B5624" s="68" t="s">
        <v>323</v>
      </c>
      <c r="C5624" s="68" t="s">
        <v>469</v>
      </c>
      <c r="D5624" s="68" t="s">
        <v>271</v>
      </c>
      <c r="E5624" s="68" t="s">
        <v>531</v>
      </c>
      <c r="F5624" s="68" t="s">
        <v>360</v>
      </c>
      <c r="G5624" s="68" t="s">
        <v>76</v>
      </c>
      <c r="H5624" s="68" t="s">
        <v>492</v>
      </c>
      <c r="I5624" s="68" t="s">
        <v>641</v>
      </c>
      <c r="J5624" s="65">
        <v>0</v>
      </c>
      <c r="K5624" s="65">
        <v>1</v>
      </c>
      <c r="L5624" s="65">
        <v>206</v>
      </c>
      <c r="M5624" s="65" t="s">
        <v>261</v>
      </c>
    </row>
    <row r="5625" spans="1:13" ht="12.75" customHeight="1">
      <c r="A5625" s="65" t="str">
        <f>IF(ROW()=1,"KEY",IF(ISNA(VLOOKUP(B5625,車名対応マスタ!B:D,3,FALSE)),"",IF(VLOOKUP(B5625,車名対応マスタ!B:D,3,FALSE)="","",$D5625&amp;" "&amp;IF($G5625="9","J","O")&amp;" "&amp;$I5625&amp;" "&amp;IF($I5625&lt;=TEXT(★完成資料!$A$1,"yyyymm"),TEXT(★完成資料!$A$1,"yyyymm"),"999999")&amp; " " &amp; LEFT(F5625 &amp; "          ",10))))</f>
        <v xml:space="preserve">L O 202205 yyyy00 HV        </v>
      </c>
      <c r="B5625" s="68" t="s">
        <v>323</v>
      </c>
      <c r="C5625" s="68" t="s">
        <v>469</v>
      </c>
      <c r="D5625" s="68" t="s">
        <v>271</v>
      </c>
      <c r="E5625" s="68" t="s">
        <v>531</v>
      </c>
      <c r="F5625" s="68" t="s">
        <v>360</v>
      </c>
      <c r="G5625" s="68" t="s">
        <v>76</v>
      </c>
      <c r="H5625" s="68" t="s">
        <v>492</v>
      </c>
      <c r="I5625" s="68" t="s">
        <v>647</v>
      </c>
      <c r="J5625" s="65">
        <v>0</v>
      </c>
      <c r="K5625" s="65">
        <v>1</v>
      </c>
      <c r="L5625" s="65">
        <v>206</v>
      </c>
      <c r="M5625" s="65" t="s">
        <v>261</v>
      </c>
    </row>
    <row r="5626" spans="1:13" ht="12.75" customHeight="1">
      <c r="A5626" s="65" t="str">
        <f>IF(ROW()=1,"KEY",IF(ISNA(VLOOKUP(B5626,車名対応マスタ!B:D,3,FALSE)),"",IF(VLOOKUP(B5626,車名対応マスタ!B:D,3,FALSE)="","",$D5626&amp;" "&amp;IF($G5626="9","J","O")&amp;" "&amp;$I5626&amp;" "&amp;IF($I5626&lt;=TEXT(★完成資料!$A$1,"yyyymm"),TEXT(★完成資料!$A$1,"yyyymm"),"999999")&amp; " " &amp; LEFT(F5626 &amp; "          ",10))))</f>
        <v xml:space="preserve">L O 202206 yyyy00 HV        </v>
      </c>
      <c r="B5626" s="68" t="s">
        <v>323</v>
      </c>
      <c r="C5626" s="68" t="s">
        <v>469</v>
      </c>
      <c r="D5626" s="68" t="s">
        <v>271</v>
      </c>
      <c r="E5626" s="68" t="s">
        <v>531</v>
      </c>
      <c r="F5626" s="68" t="s">
        <v>360</v>
      </c>
      <c r="G5626" s="68" t="s">
        <v>76</v>
      </c>
      <c r="H5626" s="68" t="s">
        <v>492</v>
      </c>
      <c r="I5626" s="68" t="s">
        <v>652</v>
      </c>
      <c r="J5626" s="65">
        <v>0</v>
      </c>
      <c r="K5626" s="65">
        <v>1</v>
      </c>
      <c r="L5626" s="65">
        <v>206</v>
      </c>
      <c r="M5626" s="65" t="s">
        <v>261</v>
      </c>
    </row>
    <row r="5627" spans="1:13" ht="12.75" customHeight="1">
      <c r="A5627" s="65" t="str">
        <f>IF(ROW()=1,"KEY",IF(ISNA(VLOOKUP(B5627,車名対応マスタ!B:D,3,FALSE)),"",IF(VLOOKUP(B5627,車名対応マスタ!B:D,3,FALSE)="","",$D5627&amp;" "&amp;IF($G5627="9","J","O")&amp;" "&amp;$I5627&amp;" "&amp;IF($I5627&lt;=TEXT(★完成資料!$A$1,"yyyymm"),TEXT(★完成資料!$A$1,"yyyymm"),"999999")&amp; " " &amp; LEFT(F5627 &amp; "          ",10))))</f>
        <v xml:space="preserve">L O 202202 yyyy00 HV        </v>
      </c>
      <c r="B5627" s="68" t="s">
        <v>323</v>
      </c>
      <c r="C5627" s="68" t="s">
        <v>469</v>
      </c>
      <c r="D5627" s="68" t="s">
        <v>271</v>
      </c>
      <c r="E5627" s="68" t="s">
        <v>531</v>
      </c>
      <c r="F5627" s="68" t="s">
        <v>360</v>
      </c>
      <c r="G5627" s="68" t="s">
        <v>76</v>
      </c>
      <c r="H5627" s="68" t="s">
        <v>492</v>
      </c>
      <c r="I5627" s="68" t="s">
        <v>640</v>
      </c>
      <c r="J5627" s="65">
        <v>0</v>
      </c>
      <c r="K5627" s="65">
        <v>1</v>
      </c>
      <c r="L5627" s="65">
        <v>227</v>
      </c>
      <c r="M5627" s="65" t="s">
        <v>302</v>
      </c>
    </row>
    <row r="5628" spans="1:13" ht="12.75" customHeight="1">
      <c r="A5628" s="65" t="str">
        <f>IF(ROW()=1,"KEY",IF(ISNA(VLOOKUP(B5628,車名対応マスタ!B:D,3,FALSE)),"",IF(VLOOKUP(B5628,車名対応マスタ!B:D,3,FALSE)="","",$D5628&amp;" "&amp;IF($G5628="9","J","O")&amp;" "&amp;$I5628&amp;" "&amp;IF($I5628&lt;=TEXT(★完成資料!$A$1,"yyyymm"),TEXT(★完成資料!$A$1,"yyyymm"),"999999")&amp; " " &amp; LEFT(F5628 &amp; "          ",10))))</f>
        <v xml:space="preserve">L O 202201 yyyy00 HV        </v>
      </c>
      <c r="B5628" s="68" t="s">
        <v>323</v>
      </c>
      <c r="C5628" s="68" t="s">
        <v>469</v>
      </c>
      <c r="D5628" s="68" t="s">
        <v>271</v>
      </c>
      <c r="E5628" s="68" t="s">
        <v>531</v>
      </c>
      <c r="F5628" s="68" t="s">
        <v>360</v>
      </c>
      <c r="G5628" s="68" t="s">
        <v>76</v>
      </c>
      <c r="H5628" s="68" t="s">
        <v>492</v>
      </c>
      <c r="I5628" s="68" t="s">
        <v>639</v>
      </c>
      <c r="J5628" s="65">
        <v>1</v>
      </c>
      <c r="K5628" s="65">
        <v>3</v>
      </c>
      <c r="L5628" s="65">
        <v>203</v>
      </c>
      <c r="M5628" s="65" t="s">
        <v>494</v>
      </c>
    </row>
    <row r="5629" spans="1:13" ht="12.75" customHeight="1">
      <c r="A5629" s="65" t="str">
        <f>IF(ROW()=1,"KEY",IF(ISNA(VLOOKUP(B5629,車名対応マスタ!B:D,3,FALSE)),"",IF(VLOOKUP(B5629,車名対応マスタ!B:D,3,FALSE)="","",$D5629&amp;" "&amp;IF($G5629="9","J","O")&amp;" "&amp;$I5629&amp;" "&amp;IF($I5629&lt;=TEXT(★完成資料!$A$1,"yyyymm"),TEXT(★完成資料!$A$1,"yyyymm"),"999999")&amp; " " &amp; LEFT(F5629 &amp; "          ",10))))</f>
        <v xml:space="preserve">L O 202202 yyyy00 HV        </v>
      </c>
      <c r="B5629" s="68" t="s">
        <v>323</v>
      </c>
      <c r="C5629" s="68" t="s">
        <v>469</v>
      </c>
      <c r="D5629" s="68" t="s">
        <v>271</v>
      </c>
      <c r="E5629" s="68" t="s">
        <v>531</v>
      </c>
      <c r="F5629" s="68" t="s">
        <v>360</v>
      </c>
      <c r="G5629" s="68" t="s">
        <v>76</v>
      </c>
      <c r="H5629" s="68" t="s">
        <v>492</v>
      </c>
      <c r="I5629" s="68" t="s">
        <v>640</v>
      </c>
      <c r="J5629" s="65">
        <v>8</v>
      </c>
      <c r="K5629" s="65">
        <v>4</v>
      </c>
      <c r="L5629" s="65">
        <v>203</v>
      </c>
      <c r="M5629" s="65" t="s">
        <v>494</v>
      </c>
    </row>
    <row r="5630" spans="1:13" ht="12.75" customHeight="1">
      <c r="A5630" s="65" t="str">
        <f>IF(ROW()=1,"KEY",IF(ISNA(VLOOKUP(B5630,車名対応マスタ!B:D,3,FALSE)),"",IF(VLOOKUP(B5630,車名対応マスタ!B:D,3,FALSE)="","",$D5630&amp;" "&amp;IF($G5630="9","J","O")&amp;" "&amp;$I5630&amp;" "&amp;IF($I5630&lt;=TEXT(★完成資料!$A$1,"yyyymm"),TEXT(★完成資料!$A$1,"yyyymm"),"999999")&amp; " " &amp; LEFT(F5630 &amp; "          ",10))))</f>
        <v xml:space="preserve">L O 202203 yyyy00 HV        </v>
      </c>
      <c r="B5630" s="68" t="s">
        <v>323</v>
      </c>
      <c r="C5630" s="68" t="s">
        <v>469</v>
      </c>
      <c r="D5630" s="68" t="s">
        <v>271</v>
      </c>
      <c r="E5630" s="68" t="s">
        <v>531</v>
      </c>
      <c r="F5630" s="68" t="s">
        <v>360</v>
      </c>
      <c r="G5630" s="68" t="s">
        <v>76</v>
      </c>
      <c r="H5630" s="68" t="s">
        <v>492</v>
      </c>
      <c r="I5630" s="68" t="s">
        <v>641</v>
      </c>
      <c r="J5630" s="65">
        <v>5</v>
      </c>
      <c r="K5630" s="65">
        <v>6</v>
      </c>
      <c r="L5630" s="65">
        <v>203</v>
      </c>
      <c r="M5630" s="65" t="s">
        <v>494</v>
      </c>
    </row>
    <row r="5631" spans="1:13" ht="12.75" customHeight="1">
      <c r="A5631" s="65" t="str">
        <f>IF(ROW()=1,"KEY",IF(ISNA(VLOOKUP(B5631,車名対応マスタ!B:D,3,FALSE)),"",IF(VLOOKUP(B5631,車名対応マスタ!B:D,3,FALSE)="","",$D5631&amp;" "&amp;IF($G5631="9","J","O")&amp;" "&amp;$I5631&amp;" "&amp;IF($I5631&lt;=TEXT(★完成資料!$A$1,"yyyymm"),TEXT(★完成資料!$A$1,"yyyymm"),"999999")&amp; " " &amp; LEFT(F5631 &amp; "          ",10))))</f>
        <v xml:space="preserve">L O 202204 yyyy00 HV        </v>
      </c>
      <c r="B5631" s="68" t="s">
        <v>323</v>
      </c>
      <c r="C5631" s="68" t="s">
        <v>469</v>
      </c>
      <c r="D5631" s="68" t="s">
        <v>271</v>
      </c>
      <c r="E5631" s="68" t="s">
        <v>531</v>
      </c>
      <c r="F5631" s="68" t="s">
        <v>360</v>
      </c>
      <c r="G5631" s="68" t="s">
        <v>76</v>
      </c>
      <c r="H5631" s="68" t="s">
        <v>492</v>
      </c>
      <c r="I5631" s="68" t="s">
        <v>642</v>
      </c>
      <c r="J5631" s="65">
        <v>3</v>
      </c>
      <c r="K5631" s="65">
        <v>3</v>
      </c>
      <c r="L5631" s="65">
        <v>203</v>
      </c>
      <c r="M5631" s="65" t="s">
        <v>494</v>
      </c>
    </row>
    <row r="5632" spans="1:13" ht="12.75" customHeight="1">
      <c r="A5632" s="65" t="str">
        <f>IF(ROW()=1,"KEY",IF(ISNA(VLOOKUP(B5632,車名対応マスタ!B:D,3,FALSE)),"",IF(VLOOKUP(B5632,車名対応マスタ!B:D,3,FALSE)="","",$D5632&amp;" "&amp;IF($G5632="9","J","O")&amp;" "&amp;$I5632&amp;" "&amp;IF($I5632&lt;=TEXT(★完成資料!$A$1,"yyyymm"),TEXT(★完成資料!$A$1,"yyyymm"),"999999")&amp; " " &amp; LEFT(F5632 &amp; "          ",10))))</f>
        <v xml:space="preserve">L O 202205 yyyy00 HV        </v>
      </c>
      <c r="B5632" s="68" t="s">
        <v>323</v>
      </c>
      <c r="C5632" s="68" t="s">
        <v>469</v>
      </c>
      <c r="D5632" s="68" t="s">
        <v>271</v>
      </c>
      <c r="E5632" s="68" t="s">
        <v>531</v>
      </c>
      <c r="F5632" s="68" t="s">
        <v>360</v>
      </c>
      <c r="G5632" s="68" t="s">
        <v>76</v>
      </c>
      <c r="H5632" s="68" t="s">
        <v>492</v>
      </c>
      <c r="I5632" s="68" t="s">
        <v>647</v>
      </c>
      <c r="J5632" s="65">
        <v>2</v>
      </c>
      <c r="K5632" s="65">
        <v>2</v>
      </c>
      <c r="L5632" s="65">
        <v>203</v>
      </c>
      <c r="M5632" s="65" t="s">
        <v>494</v>
      </c>
    </row>
    <row r="5633" spans="1:13" ht="12.75" customHeight="1">
      <c r="A5633" s="65" t="str">
        <f>IF(ROW()=1,"KEY",IF(ISNA(VLOOKUP(B5633,車名対応マスタ!B:D,3,FALSE)),"",IF(VLOOKUP(B5633,車名対応マスタ!B:D,3,FALSE)="","",$D5633&amp;" "&amp;IF($G5633="9","J","O")&amp;" "&amp;$I5633&amp;" "&amp;IF($I5633&lt;=TEXT(★完成資料!$A$1,"yyyymm"),TEXT(★完成資料!$A$1,"yyyymm"),"999999")&amp; " " &amp; LEFT(F5633 &amp; "          ",10))))</f>
        <v xml:space="preserve">L O 202206 yyyy00 HV        </v>
      </c>
      <c r="B5633" s="68" t="s">
        <v>323</v>
      </c>
      <c r="C5633" s="68" t="s">
        <v>469</v>
      </c>
      <c r="D5633" s="68" t="s">
        <v>271</v>
      </c>
      <c r="E5633" s="68" t="s">
        <v>531</v>
      </c>
      <c r="F5633" s="68" t="s">
        <v>360</v>
      </c>
      <c r="G5633" s="68" t="s">
        <v>76</v>
      </c>
      <c r="H5633" s="68" t="s">
        <v>492</v>
      </c>
      <c r="I5633" s="68" t="s">
        <v>652</v>
      </c>
      <c r="J5633" s="65">
        <v>2</v>
      </c>
      <c r="K5633" s="65">
        <v>3</v>
      </c>
      <c r="L5633" s="65">
        <v>203</v>
      </c>
      <c r="M5633" s="65" t="s">
        <v>494</v>
      </c>
    </row>
    <row r="5634" spans="1:13" ht="12.75" customHeight="1">
      <c r="A5634" s="65" t="str">
        <f>IF(ROW()=1,"KEY",IF(ISNA(VLOOKUP(B5634,車名対応マスタ!B:D,3,FALSE)),"",IF(VLOOKUP(B5634,車名対応マスタ!B:D,3,FALSE)="","",$D5634&amp;" "&amp;IF($G5634="9","J","O")&amp;" "&amp;$I5634&amp;" "&amp;IF($I5634&lt;=TEXT(★完成資料!$A$1,"yyyymm"),TEXT(★完成資料!$A$1,"yyyymm"),"999999")&amp; " " &amp; LEFT(F5634 &amp; "          ",10))))</f>
        <v xml:space="preserve">L O 202208 yyyy00 HV        </v>
      </c>
      <c r="B5634" s="68" t="s">
        <v>323</v>
      </c>
      <c r="C5634" s="68" t="s">
        <v>469</v>
      </c>
      <c r="D5634" s="68" t="s">
        <v>271</v>
      </c>
      <c r="E5634" s="68" t="s">
        <v>531</v>
      </c>
      <c r="F5634" s="68" t="s">
        <v>360</v>
      </c>
      <c r="G5634" s="68" t="s">
        <v>76</v>
      </c>
      <c r="H5634" s="68" t="s">
        <v>492</v>
      </c>
      <c r="I5634" s="68" t="s">
        <v>656</v>
      </c>
      <c r="J5634" s="65">
        <v>2</v>
      </c>
      <c r="K5634" s="65">
        <v>1</v>
      </c>
      <c r="L5634" s="65">
        <v>203</v>
      </c>
      <c r="M5634" s="65" t="s">
        <v>494</v>
      </c>
    </row>
    <row r="5635" spans="1:13" ht="12.75" customHeight="1">
      <c r="A5635" s="65" t="str">
        <f>IF(ROW()=1,"KEY",IF(ISNA(VLOOKUP(B5635,車名対応マスタ!B:D,3,FALSE)),"",IF(VLOOKUP(B5635,車名対応マスタ!B:D,3,FALSE)="","",$D5635&amp;" "&amp;IF($G5635="9","J","O")&amp;" "&amp;$I5635&amp;" "&amp;IF($I5635&lt;=TEXT(★完成資料!$A$1,"yyyymm"),TEXT(★完成資料!$A$1,"yyyymm"),"999999")&amp; " " &amp; LEFT(F5635 &amp; "          ",10))))</f>
        <v xml:space="preserve">L O 202209 yyyy00 HV        </v>
      </c>
      <c r="B5635" s="68" t="s">
        <v>323</v>
      </c>
      <c r="C5635" s="68" t="s">
        <v>469</v>
      </c>
      <c r="D5635" s="68" t="s">
        <v>271</v>
      </c>
      <c r="E5635" s="68" t="s">
        <v>531</v>
      </c>
      <c r="F5635" s="68" t="s">
        <v>360</v>
      </c>
      <c r="G5635" s="68" t="s">
        <v>76</v>
      </c>
      <c r="H5635" s="68" t="s">
        <v>492</v>
      </c>
      <c r="I5635" s="68" t="s">
        <v>657</v>
      </c>
      <c r="J5635" s="65">
        <v>2</v>
      </c>
      <c r="K5635" s="65">
        <v>0</v>
      </c>
      <c r="L5635" s="65">
        <v>203</v>
      </c>
      <c r="M5635" s="65" t="s">
        <v>494</v>
      </c>
    </row>
    <row r="5636" spans="1:13" ht="12.75" customHeight="1">
      <c r="A5636" s="65" t="str">
        <f>IF(ROW()=1,"KEY",IF(ISNA(VLOOKUP(B5636,車名対応マスタ!B:D,3,FALSE)),"",IF(VLOOKUP(B5636,車名対応マスタ!B:D,3,FALSE)="","",$D5636&amp;" "&amp;IF($G5636="9","J","O")&amp;" "&amp;$I5636&amp;" "&amp;IF($I5636&lt;=TEXT(★完成資料!$A$1,"yyyymm"),TEXT(★完成資料!$A$1,"yyyymm"),"999999")&amp; " " &amp; LEFT(F5636 &amp; "          ",10))))</f>
        <v xml:space="preserve">L O 202210 yyyy00 HV        </v>
      </c>
      <c r="B5636" s="68" t="s">
        <v>323</v>
      </c>
      <c r="C5636" s="68" t="s">
        <v>469</v>
      </c>
      <c r="D5636" s="68" t="s">
        <v>271</v>
      </c>
      <c r="E5636" s="68" t="s">
        <v>531</v>
      </c>
      <c r="F5636" s="68" t="s">
        <v>360</v>
      </c>
      <c r="G5636" s="68" t="s">
        <v>76</v>
      </c>
      <c r="H5636" s="68" t="s">
        <v>492</v>
      </c>
      <c r="I5636" s="68" t="s">
        <v>663</v>
      </c>
      <c r="J5636" s="65">
        <v>2</v>
      </c>
      <c r="K5636" s="65">
        <v>0</v>
      </c>
      <c r="L5636" s="65">
        <v>203</v>
      </c>
      <c r="M5636" s="65" t="s">
        <v>494</v>
      </c>
    </row>
    <row r="5637" spans="1:13" ht="12.75" customHeight="1">
      <c r="A5637" s="65" t="str">
        <f>IF(ROW()=1,"KEY",IF(ISNA(VLOOKUP(B5637,車名対応マスタ!B:D,3,FALSE)),"",IF(VLOOKUP(B5637,車名対応マスタ!B:D,3,FALSE)="","",$D5637&amp;" "&amp;IF($G5637="9","J","O")&amp;" "&amp;$I5637&amp;" "&amp;IF($I5637&lt;=TEXT(★完成資料!$A$1,"yyyymm"),TEXT(★完成資料!$A$1,"yyyymm"),"999999")&amp; " " &amp; LEFT(F5637 &amp; "          ",10))))</f>
        <v xml:space="preserve">L O 202201 yyyy00 HV        </v>
      </c>
      <c r="B5637" s="68" t="s">
        <v>323</v>
      </c>
      <c r="C5637" s="68" t="s">
        <v>469</v>
      </c>
      <c r="D5637" s="68" t="s">
        <v>271</v>
      </c>
      <c r="E5637" s="68" t="s">
        <v>531</v>
      </c>
      <c r="F5637" s="68" t="s">
        <v>360</v>
      </c>
      <c r="G5637" s="68" t="s">
        <v>77</v>
      </c>
      <c r="H5637" s="68" t="s">
        <v>273</v>
      </c>
      <c r="I5637" s="68" t="s">
        <v>639</v>
      </c>
      <c r="J5637" s="65">
        <v>39</v>
      </c>
      <c r="K5637" s="65">
        <v>39</v>
      </c>
      <c r="L5637" s="65">
        <v>427</v>
      </c>
      <c r="M5637" s="65" t="s">
        <v>376</v>
      </c>
    </row>
    <row r="5638" spans="1:13" ht="12.75" customHeight="1">
      <c r="A5638" s="65" t="str">
        <f>IF(ROW()=1,"KEY",IF(ISNA(VLOOKUP(B5638,車名対応マスタ!B:D,3,FALSE)),"",IF(VLOOKUP(B5638,車名対応マスタ!B:D,3,FALSE)="","",$D5638&amp;" "&amp;IF($G5638="9","J","O")&amp;" "&amp;$I5638&amp;" "&amp;IF($I5638&lt;=TEXT(★完成資料!$A$1,"yyyymm"),TEXT(★完成資料!$A$1,"yyyymm"),"999999")&amp; " " &amp; LEFT(F5638 &amp; "          ",10))))</f>
        <v xml:space="preserve">L O 202202 yyyy00 HV        </v>
      </c>
      <c r="B5638" s="68" t="s">
        <v>323</v>
      </c>
      <c r="C5638" s="68" t="s">
        <v>469</v>
      </c>
      <c r="D5638" s="68" t="s">
        <v>271</v>
      </c>
      <c r="E5638" s="68" t="s">
        <v>531</v>
      </c>
      <c r="F5638" s="68" t="s">
        <v>360</v>
      </c>
      <c r="G5638" s="68" t="s">
        <v>77</v>
      </c>
      <c r="H5638" s="68" t="s">
        <v>273</v>
      </c>
      <c r="I5638" s="68" t="s">
        <v>640</v>
      </c>
      <c r="J5638" s="65">
        <v>17</v>
      </c>
      <c r="K5638" s="65">
        <v>38</v>
      </c>
      <c r="L5638" s="65">
        <v>427</v>
      </c>
      <c r="M5638" s="65" t="s">
        <v>376</v>
      </c>
    </row>
    <row r="5639" spans="1:13" ht="12.75" customHeight="1">
      <c r="A5639" s="65" t="str">
        <f>IF(ROW()=1,"KEY",IF(ISNA(VLOOKUP(B5639,車名対応マスタ!B:D,3,FALSE)),"",IF(VLOOKUP(B5639,車名対応マスタ!B:D,3,FALSE)="","",$D5639&amp;" "&amp;IF($G5639="9","J","O")&amp;" "&amp;$I5639&amp;" "&amp;IF($I5639&lt;=TEXT(★完成資料!$A$1,"yyyymm"),TEXT(★完成資料!$A$1,"yyyymm"),"999999")&amp; " " &amp; LEFT(F5639 &amp; "          ",10))))</f>
        <v xml:space="preserve">L O 202203 yyyy00 HV        </v>
      </c>
      <c r="B5639" s="68" t="s">
        <v>323</v>
      </c>
      <c r="C5639" s="68" t="s">
        <v>469</v>
      </c>
      <c r="D5639" s="68" t="s">
        <v>271</v>
      </c>
      <c r="E5639" s="68" t="s">
        <v>531</v>
      </c>
      <c r="F5639" s="68" t="s">
        <v>360</v>
      </c>
      <c r="G5639" s="68" t="s">
        <v>77</v>
      </c>
      <c r="H5639" s="68" t="s">
        <v>273</v>
      </c>
      <c r="I5639" s="68" t="s">
        <v>641</v>
      </c>
      <c r="J5639" s="65">
        <v>30</v>
      </c>
      <c r="K5639" s="65">
        <v>73</v>
      </c>
      <c r="L5639" s="65">
        <v>427</v>
      </c>
      <c r="M5639" s="65" t="s">
        <v>376</v>
      </c>
    </row>
    <row r="5640" spans="1:13" ht="12.75" customHeight="1">
      <c r="A5640" s="65" t="str">
        <f>IF(ROW()=1,"KEY",IF(ISNA(VLOOKUP(B5640,車名対応マスタ!B:D,3,FALSE)),"",IF(VLOOKUP(B5640,車名対応マスタ!B:D,3,FALSE)="","",$D5640&amp;" "&amp;IF($G5640="9","J","O")&amp;" "&amp;$I5640&amp;" "&amp;IF($I5640&lt;=TEXT(★完成資料!$A$1,"yyyymm"),TEXT(★完成資料!$A$1,"yyyymm"),"999999")&amp; " " &amp; LEFT(F5640 &amp; "          ",10))))</f>
        <v xml:space="preserve">L O 202204 yyyy00 HV        </v>
      </c>
      <c r="B5640" s="68" t="s">
        <v>323</v>
      </c>
      <c r="C5640" s="68" t="s">
        <v>469</v>
      </c>
      <c r="D5640" s="68" t="s">
        <v>271</v>
      </c>
      <c r="E5640" s="68" t="s">
        <v>531</v>
      </c>
      <c r="F5640" s="68" t="s">
        <v>360</v>
      </c>
      <c r="G5640" s="68" t="s">
        <v>77</v>
      </c>
      <c r="H5640" s="68" t="s">
        <v>273</v>
      </c>
      <c r="I5640" s="68" t="s">
        <v>642</v>
      </c>
      <c r="J5640" s="65">
        <v>18</v>
      </c>
      <c r="K5640" s="65">
        <v>65</v>
      </c>
      <c r="L5640" s="65">
        <v>427</v>
      </c>
      <c r="M5640" s="65" t="s">
        <v>376</v>
      </c>
    </row>
    <row r="5641" spans="1:13" ht="12.75" customHeight="1">
      <c r="A5641" s="65" t="str">
        <f>IF(ROW()=1,"KEY",IF(ISNA(VLOOKUP(B5641,車名対応マスタ!B:D,3,FALSE)),"",IF(VLOOKUP(B5641,車名対応マスタ!B:D,3,FALSE)="","",$D5641&amp;" "&amp;IF($G5641="9","J","O")&amp;" "&amp;$I5641&amp;" "&amp;IF($I5641&lt;=TEXT(★完成資料!$A$1,"yyyymm"),TEXT(★完成資料!$A$1,"yyyymm"),"999999")&amp; " " &amp; LEFT(F5641 &amp; "          ",10))))</f>
        <v xml:space="preserve">L O 202205 yyyy00 HV        </v>
      </c>
      <c r="B5641" s="68" t="s">
        <v>323</v>
      </c>
      <c r="C5641" s="68" t="s">
        <v>469</v>
      </c>
      <c r="D5641" s="68" t="s">
        <v>271</v>
      </c>
      <c r="E5641" s="68" t="s">
        <v>531</v>
      </c>
      <c r="F5641" s="68" t="s">
        <v>360</v>
      </c>
      <c r="G5641" s="68" t="s">
        <v>77</v>
      </c>
      <c r="H5641" s="68" t="s">
        <v>273</v>
      </c>
      <c r="I5641" s="68" t="s">
        <v>647</v>
      </c>
      <c r="J5641" s="65">
        <v>38</v>
      </c>
      <c r="K5641" s="65">
        <v>95</v>
      </c>
      <c r="L5641" s="65">
        <v>427</v>
      </c>
      <c r="M5641" s="65" t="s">
        <v>376</v>
      </c>
    </row>
    <row r="5642" spans="1:13" ht="12.75" customHeight="1">
      <c r="A5642" s="65" t="str">
        <f>IF(ROW()=1,"KEY",IF(ISNA(VLOOKUP(B5642,車名対応マスタ!B:D,3,FALSE)),"",IF(VLOOKUP(B5642,車名対応マスタ!B:D,3,FALSE)="","",$D5642&amp;" "&amp;IF($G5642="9","J","O")&amp;" "&amp;$I5642&amp;" "&amp;IF($I5642&lt;=TEXT(★完成資料!$A$1,"yyyymm"),TEXT(★完成資料!$A$1,"yyyymm"),"999999")&amp; " " &amp; LEFT(F5642 &amp; "          ",10))))</f>
        <v xml:space="preserve">L O 202206 yyyy00 HV        </v>
      </c>
      <c r="B5642" s="68" t="s">
        <v>323</v>
      </c>
      <c r="C5642" s="68" t="s">
        <v>469</v>
      </c>
      <c r="D5642" s="68" t="s">
        <v>271</v>
      </c>
      <c r="E5642" s="68" t="s">
        <v>531</v>
      </c>
      <c r="F5642" s="68" t="s">
        <v>360</v>
      </c>
      <c r="G5642" s="68" t="s">
        <v>77</v>
      </c>
      <c r="H5642" s="68" t="s">
        <v>273</v>
      </c>
      <c r="I5642" s="68" t="s">
        <v>652</v>
      </c>
      <c r="J5642" s="65">
        <v>26</v>
      </c>
      <c r="K5642" s="65">
        <v>68</v>
      </c>
      <c r="L5642" s="65">
        <v>427</v>
      </c>
      <c r="M5642" s="65" t="s">
        <v>376</v>
      </c>
    </row>
    <row r="5643" spans="1:13" ht="12.75" customHeight="1">
      <c r="A5643" s="65" t="str">
        <f>IF(ROW()=1,"KEY",IF(ISNA(VLOOKUP(B5643,車名対応マスタ!B:D,3,FALSE)),"",IF(VLOOKUP(B5643,車名対応マスタ!B:D,3,FALSE)="","",$D5643&amp;" "&amp;IF($G5643="9","J","O")&amp;" "&amp;$I5643&amp;" "&amp;IF($I5643&lt;=TEXT(★完成資料!$A$1,"yyyymm"),TEXT(★完成資料!$A$1,"yyyymm"),"999999")&amp; " " &amp; LEFT(F5643 &amp; "          ",10))))</f>
        <v xml:space="preserve">L O 202207 yyyy00 HV        </v>
      </c>
      <c r="B5643" s="68" t="s">
        <v>323</v>
      </c>
      <c r="C5643" s="68" t="s">
        <v>469</v>
      </c>
      <c r="D5643" s="68" t="s">
        <v>271</v>
      </c>
      <c r="E5643" s="68" t="s">
        <v>531</v>
      </c>
      <c r="F5643" s="68" t="s">
        <v>360</v>
      </c>
      <c r="G5643" s="68" t="s">
        <v>77</v>
      </c>
      <c r="H5643" s="68" t="s">
        <v>273</v>
      </c>
      <c r="I5643" s="68" t="s">
        <v>655</v>
      </c>
      <c r="J5643" s="65">
        <v>10</v>
      </c>
      <c r="K5643" s="65">
        <v>56</v>
      </c>
      <c r="L5643" s="65">
        <v>427</v>
      </c>
      <c r="M5643" s="65" t="s">
        <v>376</v>
      </c>
    </row>
    <row r="5644" spans="1:13" ht="12.75" customHeight="1">
      <c r="A5644" s="65" t="str">
        <f>IF(ROW()=1,"KEY",IF(ISNA(VLOOKUP(B5644,車名対応マスタ!B:D,3,FALSE)),"",IF(VLOOKUP(B5644,車名対応マスタ!B:D,3,FALSE)="","",$D5644&amp;" "&amp;IF($G5644="9","J","O")&amp;" "&amp;$I5644&amp;" "&amp;IF($I5644&lt;=TEXT(★完成資料!$A$1,"yyyymm"),TEXT(★完成資料!$A$1,"yyyymm"),"999999")&amp; " " &amp; LEFT(F5644 &amp; "          ",10))))</f>
        <v xml:space="preserve">L O 202208 yyyy00 HV        </v>
      </c>
      <c r="B5644" s="68" t="s">
        <v>323</v>
      </c>
      <c r="C5644" s="68" t="s">
        <v>469</v>
      </c>
      <c r="D5644" s="68" t="s">
        <v>271</v>
      </c>
      <c r="E5644" s="68" t="s">
        <v>531</v>
      </c>
      <c r="F5644" s="68" t="s">
        <v>360</v>
      </c>
      <c r="G5644" s="68" t="s">
        <v>77</v>
      </c>
      <c r="H5644" s="68" t="s">
        <v>273</v>
      </c>
      <c r="I5644" s="68" t="s">
        <v>656</v>
      </c>
      <c r="J5644" s="65">
        <v>17</v>
      </c>
      <c r="K5644" s="65">
        <v>99</v>
      </c>
      <c r="L5644" s="65">
        <v>427</v>
      </c>
      <c r="M5644" s="65" t="s">
        <v>376</v>
      </c>
    </row>
    <row r="5645" spans="1:13" ht="12.75" customHeight="1">
      <c r="A5645" s="65" t="str">
        <f>IF(ROW()=1,"KEY",IF(ISNA(VLOOKUP(B5645,車名対応マスタ!B:D,3,FALSE)),"",IF(VLOOKUP(B5645,車名対応マスタ!B:D,3,FALSE)="","",$D5645&amp;" "&amp;IF($G5645="9","J","O")&amp;" "&amp;$I5645&amp;" "&amp;IF($I5645&lt;=TEXT(★完成資料!$A$1,"yyyymm"),TEXT(★完成資料!$A$1,"yyyymm"),"999999")&amp; " " &amp; LEFT(F5645 &amp; "          ",10))))</f>
        <v xml:space="preserve">L O 202209 yyyy00 HV        </v>
      </c>
      <c r="B5645" s="68" t="s">
        <v>323</v>
      </c>
      <c r="C5645" s="68" t="s">
        <v>469</v>
      </c>
      <c r="D5645" s="68" t="s">
        <v>271</v>
      </c>
      <c r="E5645" s="68" t="s">
        <v>531</v>
      </c>
      <c r="F5645" s="68" t="s">
        <v>360</v>
      </c>
      <c r="G5645" s="68" t="s">
        <v>77</v>
      </c>
      <c r="H5645" s="68" t="s">
        <v>273</v>
      </c>
      <c r="I5645" s="68" t="s">
        <v>657</v>
      </c>
      <c r="J5645" s="65">
        <v>31</v>
      </c>
      <c r="K5645" s="65">
        <v>118</v>
      </c>
      <c r="L5645" s="65">
        <v>427</v>
      </c>
      <c r="M5645" s="65" t="s">
        <v>376</v>
      </c>
    </row>
    <row r="5646" spans="1:13" ht="12.75" customHeight="1">
      <c r="A5646" s="65" t="str">
        <f>IF(ROW()=1,"KEY",IF(ISNA(VLOOKUP(B5646,車名対応マスタ!B:D,3,FALSE)),"",IF(VLOOKUP(B5646,車名対応マスタ!B:D,3,FALSE)="","",$D5646&amp;" "&amp;IF($G5646="9","J","O")&amp;" "&amp;$I5646&amp;" "&amp;IF($I5646&lt;=TEXT(★完成資料!$A$1,"yyyymm"),TEXT(★完成資料!$A$1,"yyyymm"),"999999")&amp; " " &amp; LEFT(F5646 &amp; "          ",10))))</f>
        <v xml:space="preserve">L O 202210 yyyy00 HV        </v>
      </c>
      <c r="B5646" s="68" t="s">
        <v>323</v>
      </c>
      <c r="C5646" s="68" t="s">
        <v>469</v>
      </c>
      <c r="D5646" s="68" t="s">
        <v>271</v>
      </c>
      <c r="E5646" s="68" t="s">
        <v>531</v>
      </c>
      <c r="F5646" s="68" t="s">
        <v>360</v>
      </c>
      <c r="G5646" s="68" t="s">
        <v>77</v>
      </c>
      <c r="H5646" s="68" t="s">
        <v>273</v>
      </c>
      <c r="I5646" s="68" t="s">
        <v>663</v>
      </c>
      <c r="J5646" s="65">
        <v>26</v>
      </c>
      <c r="K5646" s="65">
        <v>22</v>
      </c>
      <c r="L5646" s="65">
        <v>427</v>
      </c>
      <c r="M5646" s="65" t="s">
        <v>376</v>
      </c>
    </row>
    <row r="5647" spans="1:13" ht="12.75" customHeight="1">
      <c r="A5647" s="65" t="str">
        <f>IF(ROW()=1,"KEY",IF(ISNA(VLOOKUP(B5647,車名対応マスタ!B:D,3,FALSE)),"",IF(VLOOKUP(B5647,車名対応マスタ!B:D,3,FALSE)="","",$D5647&amp;" "&amp;IF($G5647="9","J","O")&amp;" "&amp;$I5647&amp;" "&amp;IF($I5647&lt;=TEXT(★完成資料!$A$1,"yyyymm"),TEXT(★完成資料!$A$1,"yyyymm"),"999999")&amp; " " &amp; LEFT(F5647 &amp; "          ",10))))</f>
        <v xml:space="preserve">L O 202201 yyyy00 HV        </v>
      </c>
      <c r="B5647" s="68" t="s">
        <v>323</v>
      </c>
      <c r="C5647" s="68" t="s">
        <v>469</v>
      </c>
      <c r="D5647" s="68" t="s">
        <v>271</v>
      </c>
      <c r="E5647" s="68" t="s">
        <v>531</v>
      </c>
      <c r="F5647" s="68" t="s">
        <v>360</v>
      </c>
      <c r="G5647" s="68" t="s">
        <v>77</v>
      </c>
      <c r="H5647" s="68" t="s">
        <v>273</v>
      </c>
      <c r="I5647" s="68" t="s">
        <v>639</v>
      </c>
      <c r="J5647" s="65">
        <v>96</v>
      </c>
      <c r="K5647" s="65">
        <v>68</v>
      </c>
      <c r="L5647" s="65">
        <v>410</v>
      </c>
      <c r="M5647" s="65" t="s">
        <v>495</v>
      </c>
    </row>
    <row r="5648" spans="1:13" ht="12.75" customHeight="1">
      <c r="A5648" s="65" t="str">
        <f>IF(ROW()=1,"KEY",IF(ISNA(VLOOKUP(B5648,車名対応マスタ!B:D,3,FALSE)),"",IF(VLOOKUP(B5648,車名対応マスタ!B:D,3,FALSE)="","",$D5648&amp;" "&amp;IF($G5648="9","J","O")&amp;" "&amp;$I5648&amp;" "&amp;IF($I5648&lt;=TEXT(★完成資料!$A$1,"yyyymm"),TEXT(★完成資料!$A$1,"yyyymm"),"999999")&amp; " " &amp; LEFT(F5648 &amp; "          ",10))))</f>
        <v xml:space="preserve">L O 202202 yyyy00 HV        </v>
      </c>
      <c r="B5648" s="68" t="s">
        <v>323</v>
      </c>
      <c r="C5648" s="68" t="s">
        <v>469</v>
      </c>
      <c r="D5648" s="68" t="s">
        <v>271</v>
      </c>
      <c r="E5648" s="68" t="s">
        <v>531</v>
      </c>
      <c r="F5648" s="68" t="s">
        <v>360</v>
      </c>
      <c r="G5648" s="68" t="s">
        <v>77</v>
      </c>
      <c r="H5648" s="68" t="s">
        <v>273</v>
      </c>
      <c r="I5648" s="68" t="s">
        <v>640</v>
      </c>
      <c r="J5648" s="65">
        <v>51</v>
      </c>
      <c r="K5648" s="65">
        <v>94</v>
      </c>
      <c r="L5648" s="65">
        <v>410</v>
      </c>
      <c r="M5648" s="65" t="s">
        <v>495</v>
      </c>
    </row>
    <row r="5649" spans="1:13" ht="12.75" customHeight="1">
      <c r="A5649" s="65" t="str">
        <f>IF(ROW()=1,"KEY",IF(ISNA(VLOOKUP(B5649,車名対応マスタ!B:D,3,FALSE)),"",IF(VLOOKUP(B5649,車名対応マスタ!B:D,3,FALSE)="","",$D5649&amp;" "&amp;IF($G5649="9","J","O")&amp;" "&amp;$I5649&amp;" "&amp;IF($I5649&lt;=TEXT(★完成資料!$A$1,"yyyymm"),TEXT(★完成資料!$A$1,"yyyymm"),"999999")&amp; " " &amp; LEFT(F5649 &amp; "          ",10))))</f>
        <v xml:space="preserve">L O 202203 yyyy00 HV        </v>
      </c>
      <c r="B5649" s="68" t="s">
        <v>323</v>
      </c>
      <c r="C5649" s="68" t="s">
        <v>469</v>
      </c>
      <c r="D5649" s="68" t="s">
        <v>271</v>
      </c>
      <c r="E5649" s="68" t="s">
        <v>531</v>
      </c>
      <c r="F5649" s="68" t="s">
        <v>360</v>
      </c>
      <c r="G5649" s="68" t="s">
        <v>77</v>
      </c>
      <c r="H5649" s="68" t="s">
        <v>273</v>
      </c>
      <c r="I5649" s="68" t="s">
        <v>641</v>
      </c>
      <c r="J5649" s="65">
        <v>52</v>
      </c>
      <c r="K5649" s="65">
        <v>88</v>
      </c>
      <c r="L5649" s="65">
        <v>410</v>
      </c>
      <c r="M5649" s="65" t="s">
        <v>495</v>
      </c>
    </row>
    <row r="5650" spans="1:13" ht="12.75" customHeight="1">
      <c r="A5650" s="65" t="str">
        <f>IF(ROW()=1,"KEY",IF(ISNA(VLOOKUP(B5650,車名対応マスタ!B:D,3,FALSE)),"",IF(VLOOKUP(B5650,車名対応マスタ!B:D,3,FALSE)="","",$D5650&amp;" "&amp;IF($G5650="9","J","O")&amp;" "&amp;$I5650&amp;" "&amp;IF($I5650&lt;=TEXT(★完成資料!$A$1,"yyyymm"),TEXT(★完成資料!$A$1,"yyyymm"),"999999")&amp; " " &amp; LEFT(F5650 &amp; "          ",10))))</f>
        <v xml:space="preserve">L O 202204 yyyy00 HV        </v>
      </c>
      <c r="B5650" s="68" t="s">
        <v>323</v>
      </c>
      <c r="C5650" s="68" t="s">
        <v>469</v>
      </c>
      <c r="D5650" s="68" t="s">
        <v>271</v>
      </c>
      <c r="E5650" s="68" t="s">
        <v>531</v>
      </c>
      <c r="F5650" s="68" t="s">
        <v>360</v>
      </c>
      <c r="G5650" s="68" t="s">
        <v>77</v>
      </c>
      <c r="H5650" s="68" t="s">
        <v>273</v>
      </c>
      <c r="I5650" s="68" t="s">
        <v>642</v>
      </c>
      <c r="J5650" s="65">
        <v>15</v>
      </c>
      <c r="K5650" s="65">
        <v>93</v>
      </c>
      <c r="L5650" s="65">
        <v>410</v>
      </c>
      <c r="M5650" s="65" t="s">
        <v>495</v>
      </c>
    </row>
    <row r="5651" spans="1:13" ht="12.75" customHeight="1">
      <c r="A5651" s="65" t="str">
        <f>IF(ROW()=1,"KEY",IF(ISNA(VLOOKUP(B5651,車名対応マスタ!B:D,3,FALSE)),"",IF(VLOOKUP(B5651,車名対応マスタ!B:D,3,FALSE)="","",$D5651&amp;" "&amp;IF($G5651="9","J","O")&amp;" "&amp;$I5651&amp;" "&amp;IF($I5651&lt;=TEXT(★完成資料!$A$1,"yyyymm"),TEXT(★完成資料!$A$1,"yyyymm"),"999999")&amp; " " &amp; LEFT(F5651 &amp; "          ",10))))</f>
        <v xml:space="preserve">L O 202205 yyyy00 HV        </v>
      </c>
      <c r="B5651" s="68" t="s">
        <v>323</v>
      </c>
      <c r="C5651" s="68" t="s">
        <v>469</v>
      </c>
      <c r="D5651" s="68" t="s">
        <v>271</v>
      </c>
      <c r="E5651" s="68" t="s">
        <v>531</v>
      </c>
      <c r="F5651" s="68" t="s">
        <v>360</v>
      </c>
      <c r="G5651" s="68" t="s">
        <v>77</v>
      </c>
      <c r="H5651" s="68" t="s">
        <v>273</v>
      </c>
      <c r="I5651" s="68" t="s">
        <v>647</v>
      </c>
      <c r="J5651" s="65">
        <v>11</v>
      </c>
      <c r="K5651" s="65">
        <v>62</v>
      </c>
      <c r="L5651" s="65">
        <v>410</v>
      </c>
      <c r="M5651" s="65" t="s">
        <v>495</v>
      </c>
    </row>
    <row r="5652" spans="1:13" ht="12.75" customHeight="1">
      <c r="A5652" s="65" t="str">
        <f>IF(ROW()=1,"KEY",IF(ISNA(VLOOKUP(B5652,車名対応マスタ!B:D,3,FALSE)),"",IF(VLOOKUP(B5652,車名対応マスタ!B:D,3,FALSE)="","",$D5652&amp;" "&amp;IF($G5652="9","J","O")&amp;" "&amp;$I5652&amp;" "&amp;IF($I5652&lt;=TEXT(★完成資料!$A$1,"yyyymm"),TEXT(★完成資料!$A$1,"yyyymm"),"999999")&amp; " " &amp; LEFT(F5652 &amp; "          ",10))))</f>
        <v xml:space="preserve">L O 202206 yyyy00 HV        </v>
      </c>
      <c r="B5652" s="68" t="s">
        <v>323</v>
      </c>
      <c r="C5652" s="68" t="s">
        <v>469</v>
      </c>
      <c r="D5652" s="68" t="s">
        <v>271</v>
      </c>
      <c r="E5652" s="68" t="s">
        <v>531</v>
      </c>
      <c r="F5652" s="68" t="s">
        <v>360</v>
      </c>
      <c r="G5652" s="68" t="s">
        <v>77</v>
      </c>
      <c r="H5652" s="68" t="s">
        <v>273</v>
      </c>
      <c r="I5652" s="68" t="s">
        <v>652</v>
      </c>
      <c r="J5652" s="65">
        <v>24</v>
      </c>
      <c r="K5652" s="65">
        <v>137</v>
      </c>
      <c r="L5652" s="65">
        <v>410</v>
      </c>
      <c r="M5652" s="65" t="s">
        <v>495</v>
      </c>
    </row>
    <row r="5653" spans="1:13" ht="12.75" customHeight="1">
      <c r="A5653" s="65" t="str">
        <f>IF(ROW()=1,"KEY",IF(ISNA(VLOOKUP(B5653,車名対応マスタ!B:D,3,FALSE)),"",IF(VLOOKUP(B5653,車名対応マスタ!B:D,3,FALSE)="","",$D5653&amp;" "&amp;IF($G5653="9","J","O")&amp;" "&amp;$I5653&amp;" "&amp;IF($I5653&lt;=TEXT(★完成資料!$A$1,"yyyymm"),TEXT(★完成資料!$A$1,"yyyymm"),"999999")&amp; " " &amp; LEFT(F5653 &amp; "          ",10))))</f>
        <v xml:space="preserve">L O 202207 yyyy00 HV        </v>
      </c>
      <c r="B5653" s="68" t="s">
        <v>323</v>
      </c>
      <c r="C5653" s="68" t="s">
        <v>469</v>
      </c>
      <c r="D5653" s="68" t="s">
        <v>271</v>
      </c>
      <c r="E5653" s="68" t="s">
        <v>531</v>
      </c>
      <c r="F5653" s="68" t="s">
        <v>360</v>
      </c>
      <c r="G5653" s="68" t="s">
        <v>77</v>
      </c>
      <c r="H5653" s="68" t="s">
        <v>273</v>
      </c>
      <c r="I5653" s="68" t="s">
        <v>655</v>
      </c>
      <c r="J5653" s="65">
        <v>29</v>
      </c>
      <c r="K5653" s="65">
        <v>104</v>
      </c>
      <c r="L5653" s="65">
        <v>410</v>
      </c>
      <c r="M5653" s="65" t="s">
        <v>495</v>
      </c>
    </row>
    <row r="5654" spans="1:13" ht="12.75" customHeight="1">
      <c r="A5654" s="65" t="str">
        <f>IF(ROW()=1,"KEY",IF(ISNA(VLOOKUP(B5654,車名対応マスタ!B:D,3,FALSE)),"",IF(VLOOKUP(B5654,車名対応マスタ!B:D,3,FALSE)="","",$D5654&amp;" "&amp;IF($G5654="9","J","O")&amp;" "&amp;$I5654&amp;" "&amp;IF($I5654&lt;=TEXT(★完成資料!$A$1,"yyyymm"),TEXT(★完成資料!$A$1,"yyyymm"),"999999")&amp; " " &amp; LEFT(F5654 &amp; "          ",10))))</f>
        <v xml:space="preserve">L O 202208 yyyy00 HV        </v>
      </c>
      <c r="B5654" s="68" t="s">
        <v>323</v>
      </c>
      <c r="C5654" s="68" t="s">
        <v>469</v>
      </c>
      <c r="D5654" s="68" t="s">
        <v>271</v>
      </c>
      <c r="E5654" s="68" t="s">
        <v>531</v>
      </c>
      <c r="F5654" s="68" t="s">
        <v>360</v>
      </c>
      <c r="G5654" s="68" t="s">
        <v>77</v>
      </c>
      <c r="H5654" s="68" t="s">
        <v>273</v>
      </c>
      <c r="I5654" s="68" t="s">
        <v>656</v>
      </c>
      <c r="J5654" s="65">
        <v>20</v>
      </c>
      <c r="K5654" s="65">
        <v>82</v>
      </c>
      <c r="L5654" s="65">
        <v>410</v>
      </c>
      <c r="M5654" s="65" t="s">
        <v>495</v>
      </c>
    </row>
    <row r="5655" spans="1:13" ht="12.75" customHeight="1">
      <c r="A5655" s="65" t="str">
        <f>IF(ROW()=1,"KEY",IF(ISNA(VLOOKUP(B5655,車名対応マスタ!B:D,3,FALSE)),"",IF(VLOOKUP(B5655,車名対応マスタ!B:D,3,FALSE)="","",$D5655&amp;" "&amp;IF($G5655="9","J","O")&amp;" "&amp;$I5655&amp;" "&amp;IF($I5655&lt;=TEXT(★完成資料!$A$1,"yyyymm"),TEXT(★完成資料!$A$1,"yyyymm"),"999999")&amp; " " &amp; LEFT(F5655 &amp; "          ",10))))</f>
        <v xml:space="preserve">L O 202209 yyyy00 HV        </v>
      </c>
      <c r="B5655" s="68" t="s">
        <v>323</v>
      </c>
      <c r="C5655" s="68" t="s">
        <v>469</v>
      </c>
      <c r="D5655" s="68" t="s">
        <v>271</v>
      </c>
      <c r="E5655" s="68" t="s">
        <v>531</v>
      </c>
      <c r="F5655" s="68" t="s">
        <v>360</v>
      </c>
      <c r="G5655" s="68" t="s">
        <v>77</v>
      </c>
      <c r="H5655" s="68" t="s">
        <v>273</v>
      </c>
      <c r="I5655" s="68" t="s">
        <v>657</v>
      </c>
      <c r="J5655" s="65">
        <v>31</v>
      </c>
      <c r="K5655" s="65">
        <v>93</v>
      </c>
      <c r="L5655" s="65">
        <v>410</v>
      </c>
      <c r="M5655" s="65" t="s">
        <v>495</v>
      </c>
    </row>
    <row r="5656" spans="1:13" ht="12.75" customHeight="1">
      <c r="A5656" s="65" t="str">
        <f>IF(ROW()=1,"KEY",IF(ISNA(VLOOKUP(B5656,車名対応マスタ!B:D,3,FALSE)),"",IF(VLOOKUP(B5656,車名対応マスタ!B:D,3,FALSE)="","",$D5656&amp;" "&amp;IF($G5656="9","J","O")&amp;" "&amp;$I5656&amp;" "&amp;IF($I5656&lt;=TEXT(★完成資料!$A$1,"yyyymm"),TEXT(★完成資料!$A$1,"yyyymm"),"999999")&amp; " " &amp; LEFT(F5656 &amp; "          ",10))))</f>
        <v xml:space="preserve">L O 202210 yyyy00 HV        </v>
      </c>
      <c r="B5656" s="68" t="s">
        <v>323</v>
      </c>
      <c r="C5656" s="68" t="s">
        <v>469</v>
      </c>
      <c r="D5656" s="68" t="s">
        <v>271</v>
      </c>
      <c r="E5656" s="68" t="s">
        <v>531</v>
      </c>
      <c r="F5656" s="68" t="s">
        <v>360</v>
      </c>
      <c r="G5656" s="68" t="s">
        <v>77</v>
      </c>
      <c r="H5656" s="68" t="s">
        <v>273</v>
      </c>
      <c r="I5656" s="68" t="s">
        <v>663</v>
      </c>
      <c r="J5656" s="65">
        <v>41</v>
      </c>
      <c r="K5656" s="65">
        <v>47</v>
      </c>
      <c r="L5656" s="65">
        <v>410</v>
      </c>
      <c r="M5656" s="65" t="s">
        <v>495</v>
      </c>
    </row>
    <row r="5657" spans="1:13" ht="12.75" customHeight="1">
      <c r="A5657" s="65" t="str">
        <f>IF(ROW()=1,"KEY",IF(ISNA(VLOOKUP(B5657,車名対応マスタ!B:D,3,FALSE)),"",IF(VLOOKUP(B5657,車名対応マスタ!B:D,3,FALSE)="","",$D5657&amp;" "&amp;IF($G5657="9","J","O")&amp;" "&amp;$I5657&amp;" "&amp;IF($I5657&lt;=TEXT(★完成資料!$A$1,"yyyymm"),TEXT(★完成資料!$A$1,"yyyymm"),"999999")&amp; " " &amp; LEFT(F5657 &amp; "          ",10))))</f>
        <v xml:space="preserve">L O 202201 yyyy00 HV        </v>
      </c>
      <c r="B5657" s="68" t="s">
        <v>323</v>
      </c>
      <c r="C5657" s="68" t="s">
        <v>469</v>
      </c>
      <c r="D5657" s="68" t="s">
        <v>271</v>
      </c>
      <c r="E5657" s="68" t="s">
        <v>531</v>
      </c>
      <c r="F5657" s="68" t="s">
        <v>360</v>
      </c>
      <c r="G5657" s="68" t="s">
        <v>77</v>
      </c>
      <c r="H5657" s="68" t="s">
        <v>273</v>
      </c>
      <c r="I5657" s="68" t="s">
        <v>639</v>
      </c>
      <c r="J5657" s="65">
        <v>36</v>
      </c>
      <c r="K5657" s="65">
        <v>213</v>
      </c>
      <c r="L5657" s="65">
        <v>408</v>
      </c>
      <c r="M5657" s="65" t="s">
        <v>496</v>
      </c>
    </row>
    <row r="5658" spans="1:13" ht="12.75" customHeight="1">
      <c r="A5658" s="65" t="str">
        <f>IF(ROW()=1,"KEY",IF(ISNA(VLOOKUP(B5658,車名対応マスタ!B:D,3,FALSE)),"",IF(VLOOKUP(B5658,車名対応マスタ!B:D,3,FALSE)="","",$D5658&amp;" "&amp;IF($G5658="9","J","O")&amp;" "&amp;$I5658&amp;" "&amp;IF($I5658&lt;=TEXT(★完成資料!$A$1,"yyyymm"),TEXT(★完成資料!$A$1,"yyyymm"),"999999")&amp; " " &amp; LEFT(F5658 &amp; "          ",10))))</f>
        <v xml:space="preserve">L O 202202 yyyy00 HV        </v>
      </c>
      <c r="B5658" s="68" t="s">
        <v>323</v>
      </c>
      <c r="C5658" s="68" t="s">
        <v>469</v>
      </c>
      <c r="D5658" s="68" t="s">
        <v>271</v>
      </c>
      <c r="E5658" s="68" t="s">
        <v>531</v>
      </c>
      <c r="F5658" s="68" t="s">
        <v>360</v>
      </c>
      <c r="G5658" s="68" t="s">
        <v>77</v>
      </c>
      <c r="H5658" s="68" t="s">
        <v>273</v>
      </c>
      <c r="I5658" s="68" t="s">
        <v>640</v>
      </c>
      <c r="J5658" s="65">
        <v>74</v>
      </c>
      <c r="K5658" s="65">
        <v>63</v>
      </c>
      <c r="L5658" s="65">
        <v>408</v>
      </c>
      <c r="M5658" s="65" t="s">
        <v>496</v>
      </c>
    </row>
    <row r="5659" spans="1:13" ht="12.75" customHeight="1">
      <c r="A5659" s="65" t="str">
        <f>IF(ROW()=1,"KEY",IF(ISNA(VLOOKUP(B5659,車名対応マスタ!B:D,3,FALSE)),"",IF(VLOOKUP(B5659,車名対応マスタ!B:D,3,FALSE)="","",$D5659&amp;" "&amp;IF($G5659="9","J","O")&amp;" "&amp;$I5659&amp;" "&amp;IF($I5659&lt;=TEXT(★完成資料!$A$1,"yyyymm"),TEXT(★完成資料!$A$1,"yyyymm"),"999999")&amp; " " &amp; LEFT(F5659 &amp; "          ",10))))</f>
        <v xml:space="preserve">L O 202203 yyyy00 HV        </v>
      </c>
      <c r="B5659" s="68" t="s">
        <v>323</v>
      </c>
      <c r="C5659" s="68" t="s">
        <v>469</v>
      </c>
      <c r="D5659" s="68" t="s">
        <v>271</v>
      </c>
      <c r="E5659" s="68" t="s">
        <v>531</v>
      </c>
      <c r="F5659" s="68" t="s">
        <v>360</v>
      </c>
      <c r="G5659" s="68" t="s">
        <v>77</v>
      </c>
      <c r="H5659" s="68" t="s">
        <v>273</v>
      </c>
      <c r="I5659" s="68" t="s">
        <v>641</v>
      </c>
      <c r="J5659" s="65">
        <v>366</v>
      </c>
      <c r="K5659" s="65">
        <v>725</v>
      </c>
      <c r="L5659" s="65">
        <v>408</v>
      </c>
      <c r="M5659" s="65" t="s">
        <v>496</v>
      </c>
    </row>
    <row r="5660" spans="1:13" ht="12.75" customHeight="1">
      <c r="A5660" s="65" t="str">
        <f>IF(ROW()=1,"KEY",IF(ISNA(VLOOKUP(B5660,車名対応マスタ!B:D,3,FALSE)),"",IF(VLOOKUP(B5660,車名対応マスタ!B:D,3,FALSE)="","",$D5660&amp;" "&amp;IF($G5660="9","J","O")&amp;" "&amp;$I5660&amp;" "&amp;IF($I5660&lt;=TEXT(★完成資料!$A$1,"yyyymm"),TEXT(★完成資料!$A$1,"yyyymm"),"999999")&amp; " " &amp; LEFT(F5660 &amp; "          ",10))))</f>
        <v xml:space="preserve">L O 202204 yyyy00 HV        </v>
      </c>
      <c r="B5660" s="68" t="s">
        <v>323</v>
      </c>
      <c r="C5660" s="68" t="s">
        <v>469</v>
      </c>
      <c r="D5660" s="68" t="s">
        <v>271</v>
      </c>
      <c r="E5660" s="68" t="s">
        <v>531</v>
      </c>
      <c r="F5660" s="68" t="s">
        <v>360</v>
      </c>
      <c r="G5660" s="68" t="s">
        <v>77</v>
      </c>
      <c r="H5660" s="68" t="s">
        <v>273</v>
      </c>
      <c r="I5660" s="68" t="s">
        <v>642</v>
      </c>
      <c r="J5660" s="65">
        <v>55</v>
      </c>
      <c r="K5660" s="65">
        <v>475</v>
      </c>
      <c r="L5660" s="65">
        <v>408</v>
      </c>
      <c r="M5660" s="65" t="s">
        <v>496</v>
      </c>
    </row>
    <row r="5661" spans="1:13" ht="12.75" customHeight="1">
      <c r="A5661" s="65" t="str">
        <f>IF(ROW()=1,"KEY",IF(ISNA(VLOOKUP(B5661,車名対応マスタ!B:D,3,FALSE)),"",IF(VLOOKUP(B5661,車名対応マスタ!B:D,3,FALSE)="","",$D5661&amp;" "&amp;IF($G5661="9","J","O")&amp;" "&amp;$I5661&amp;" "&amp;IF($I5661&lt;=TEXT(★完成資料!$A$1,"yyyymm"),TEXT(★完成資料!$A$1,"yyyymm"),"999999")&amp; " " &amp; LEFT(F5661 &amp; "          ",10))))</f>
        <v xml:space="preserve">L O 202205 yyyy00 HV        </v>
      </c>
      <c r="B5661" s="68" t="s">
        <v>323</v>
      </c>
      <c r="C5661" s="68" t="s">
        <v>469</v>
      </c>
      <c r="D5661" s="68" t="s">
        <v>271</v>
      </c>
      <c r="E5661" s="68" t="s">
        <v>531</v>
      </c>
      <c r="F5661" s="68" t="s">
        <v>360</v>
      </c>
      <c r="G5661" s="68" t="s">
        <v>77</v>
      </c>
      <c r="H5661" s="68" t="s">
        <v>273</v>
      </c>
      <c r="I5661" s="68" t="s">
        <v>647</v>
      </c>
      <c r="J5661" s="65">
        <v>88</v>
      </c>
      <c r="K5661" s="65">
        <v>374</v>
      </c>
      <c r="L5661" s="65">
        <v>408</v>
      </c>
      <c r="M5661" s="65" t="s">
        <v>496</v>
      </c>
    </row>
    <row r="5662" spans="1:13" ht="12.75" customHeight="1">
      <c r="A5662" s="65" t="str">
        <f>IF(ROW()=1,"KEY",IF(ISNA(VLOOKUP(B5662,車名対応マスタ!B:D,3,FALSE)),"",IF(VLOOKUP(B5662,車名対応マスタ!B:D,3,FALSE)="","",$D5662&amp;" "&amp;IF($G5662="9","J","O")&amp;" "&amp;$I5662&amp;" "&amp;IF($I5662&lt;=TEXT(★完成資料!$A$1,"yyyymm"),TEXT(★完成資料!$A$1,"yyyymm"),"999999")&amp; " " &amp; LEFT(F5662 &amp; "          ",10))))</f>
        <v xml:space="preserve">L O 202206 yyyy00 HV        </v>
      </c>
      <c r="B5662" s="68" t="s">
        <v>323</v>
      </c>
      <c r="C5662" s="68" t="s">
        <v>469</v>
      </c>
      <c r="D5662" s="68" t="s">
        <v>271</v>
      </c>
      <c r="E5662" s="68" t="s">
        <v>531</v>
      </c>
      <c r="F5662" s="68" t="s">
        <v>360</v>
      </c>
      <c r="G5662" s="68" t="s">
        <v>77</v>
      </c>
      <c r="H5662" s="68" t="s">
        <v>273</v>
      </c>
      <c r="I5662" s="68" t="s">
        <v>652</v>
      </c>
      <c r="J5662" s="65">
        <v>77</v>
      </c>
      <c r="K5662" s="65">
        <v>467</v>
      </c>
      <c r="L5662" s="65">
        <v>408</v>
      </c>
      <c r="M5662" s="65" t="s">
        <v>496</v>
      </c>
    </row>
    <row r="5663" spans="1:13" ht="12.75" customHeight="1">
      <c r="A5663" s="65" t="str">
        <f>IF(ROW()=1,"KEY",IF(ISNA(VLOOKUP(B5663,車名対応マスタ!B:D,3,FALSE)),"",IF(VLOOKUP(B5663,車名対応マスタ!B:D,3,FALSE)="","",$D5663&amp;" "&amp;IF($G5663="9","J","O")&amp;" "&amp;$I5663&amp;" "&amp;IF($I5663&lt;=TEXT(★完成資料!$A$1,"yyyymm"),TEXT(★完成資料!$A$1,"yyyymm"),"999999")&amp; " " &amp; LEFT(F5663 &amp; "          ",10))))</f>
        <v xml:space="preserve">L O 202207 yyyy00 HV        </v>
      </c>
      <c r="B5663" s="68" t="s">
        <v>323</v>
      </c>
      <c r="C5663" s="68" t="s">
        <v>469</v>
      </c>
      <c r="D5663" s="68" t="s">
        <v>271</v>
      </c>
      <c r="E5663" s="68" t="s">
        <v>531</v>
      </c>
      <c r="F5663" s="68" t="s">
        <v>360</v>
      </c>
      <c r="G5663" s="68" t="s">
        <v>77</v>
      </c>
      <c r="H5663" s="68" t="s">
        <v>273</v>
      </c>
      <c r="I5663" s="68" t="s">
        <v>655</v>
      </c>
      <c r="J5663" s="65">
        <v>36</v>
      </c>
      <c r="K5663" s="65">
        <v>486</v>
      </c>
      <c r="L5663" s="65">
        <v>408</v>
      </c>
      <c r="M5663" s="65" t="s">
        <v>496</v>
      </c>
    </row>
    <row r="5664" spans="1:13" ht="12.75" customHeight="1">
      <c r="A5664" s="65" t="str">
        <f>IF(ROW()=1,"KEY",IF(ISNA(VLOOKUP(B5664,車名対応マスタ!B:D,3,FALSE)),"",IF(VLOOKUP(B5664,車名対応マスタ!B:D,3,FALSE)="","",$D5664&amp;" "&amp;IF($G5664="9","J","O")&amp;" "&amp;$I5664&amp;" "&amp;IF($I5664&lt;=TEXT(★完成資料!$A$1,"yyyymm"),TEXT(★完成資料!$A$1,"yyyymm"),"999999")&amp; " " &amp; LEFT(F5664 &amp; "          ",10))))</f>
        <v xml:space="preserve">L O 202208 yyyy00 HV        </v>
      </c>
      <c r="B5664" s="68" t="s">
        <v>323</v>
      </c>
      <c r="C5664" s="68" t="s">
        <v>469</v>
      </c>
      <c r="D5664" s="68" t="s">
        <v>271</v>
      </c>
      <c r="E5664" s="68" t="s">
        <v>531</v>
      </c>
      <c r="F5664" s="68" t="s">
        <v>360</v>
      </c>
      <c r="G5664" s="68" t="s">
        <v>77</v>
      </c>
      <c r="H5664" s="68" t="s">
        <v>273</v>
      </c>
      <c r="I5664" s="68" t="s">
        <v>656</v>
      </c>
      <c r="J5664" s="65">
        <v>18</v>
      </c>
      <c r="K5664" s="65">
        <v>50</v>
      </c>
      <c r="L5664" s="65">
        <v>408</v>
      </c>
      <c r="M5664" s="65" t="s">
        <v>496</v>
      </c>
    </row>
    <row r="5665" spans="1:13" ht="12.75" customHeight="1">
      <c r="A5665" s="65" t="str">
        <f>IF(ROW()=1,"KEY",IF(ISNA(VLOOKUP(B5665,車名対応マスタ!B:D,3,FALSE)),"",IF(VLOOKUP(B5665,車名対応マスタ!B:D,3,FALSE)="","",$D5665&amp;" "&amp;IF($G5665="9","J","O")&amp;" "&amp;$I5665&amp;" "&amp;IF($I5665&lt;=TEXT(★完成資料!$A$1,"yyyymm"),TEXT(★完成資料!$A$1,"yyyymm"),"999999")&amp; " " &amp; LEFT(F5665 &amp; "          ",10))))</f>
        <v xml:space="preserve">L O 202209 yyyy00 HV        </v>
      </c>
      <c r="B5665" s="68" t="s">
        <v>323</v>
      </c>
      <c r="C5665" s="68" t="s">
        <v>469</v>
      </c>
      <c r="D5665" s="68" t="s">
        <v>271</v>
      </c>
      <c r="E5665" s="68" t="s">
        <v>531</v>
      </c>
      <c r="F5665" s="68" t="s">
        <v>360</v>
      </c>
      <c r="G5665" s="68" t="s">
        <v>77</v>
      </c>
      <c r="H5665" s="68" t="s">
        <v>273</v>
      </c>
      <c r="I5665" s="68" t="s">
        <v>657</v>
      </c>
      <c r="J5665" s="65">
        <v>303</v>
      </c>
      <c r="K5665" s="65">
        <v>1376</v>
      </c>
      <c r="L5665" s="65">
        <v>408</v>
      </c>
      <c r="M5665" s="65" t="s">
        <v>496</v>
      </c>
    </row>
    <row r="5666" spans="1:13" ht="12.75" customHeight="1">
      <c r="A5666" s="65" t="str">
        <f>IF(ROW()=1,"KEY",IF(ISNA(VLOOKUP(B5666,車名対応マスタ!B:D,3,FALSE)),"",IF(VLOOKUP(B5666,車名対応マスタ!B:D,3,FALSE)="","",$D5666&amp;" "&amp;IF($G5666="9","J","O")&amp;" "&amp;$I5666&amp;" "&amp;IF($I5666&lt;=TEXT(★完成資料!$A$1,"yyyymm"),TEXT(★完成資料!$A$1,"yyyymm"),"999999")&amp; " " &amp; LEFT(F5666 &amp; "          ",10))))</f>
        <v xml:space="preserve">L O 202210 yyyy00 HV        </v>
      </c>
      <c r="B5666" s="68" t="s">
        <v>323</v>
      </c>
      <c r="C5666" s="68" t="s">
        <v>469</v>
      </c>
      <c r="D5666" s="68" t="s">
        <v>271</v>
      </c>
      <c r="E5666" s="68" t="s">
        <v>531</v>
      </c>
      <c r="F5666" s="68" t="s">
        <v>360</v>
      </c>
      <c r="G5666" s="68" t="s">
        <v>77</v>
      </c>
      <c r="H5666" s="68" t="s">
        <v>273</v>
      </c>
      <c r="I5666" s="68" t="s">
        <v>663</v>
      </c>
      <c r="J5666" s="65">
        <v>84</v>
      </c>
      <c r="K5666" s="65">
        <v>248</v>
      </c>
      <c r="L5666" s="65">
        <v>408</v>
      </c>
      <c r="M5666" s="65" t="s">
        <v>496</v>
      </c>
    </row>
    <row r="5667" spans="1:13" ht="12.75" customHeight="1">
      <c r="A5667" s="65" t="str">
        <f>IF(ROW()=1,"KEY",IF(ISNA(VLOOKUP(B5667,車名対応マスタ!B:D,3,FALSE)),"",IF(VLOOKUP(B5667,車名対応マスタ!B:D,3,FALSE)="","",$D5667&amp;" "&amp;IF($G5667="9","J","O")&amp;" "&amp;$I5667&amp;" "&amp;IF($I5667&lt;=TEXT(★完成資料!$A$1,"yyyymm"),TEXT(★完成資料!$A$1,"yyyymm"),"999999")&amp; " " &amp; LEFT(F5667 &amp; "          ",10))))</f>
        <v xml:space="preserve">L O 202201 yyyy00 HV        </v>
      </c>
      <c r="B5667" s="68" t="s">
        <v>323</v>
      </c>
      <c r="C5667" s="68" t="s">
        <v>469</v>
      </c>
      <c r="D5667" s="68" t="s">
        <v>271</v>
      </c>
      <c r="E5667" s="68" t="s">
        <v>531</v>
      </c>
      <c r="F5667" s="68" t="s">
        <v>360</v>
      </c>
      <c r="G5667" s="68" t="s">
        <v>77</v>
      </c>
      <c r="H5667" s="68" t="s">
        <v>273</v>
      </c>
      <c r="I5667" s="68" t="s">
        <v>639</v>
      </c>
      <c r="J5667" s="65">
        <v>47</v>
      </c>
      <c r="K5667" s="65">
        <v>136</v>
      </c>
      <c r="L5667" s="65">
        <v>414</v>
      </c>
      <c r="M5667" s="65" t="s">
        <v>377</v>
      </c>
    </row>
    <row r="5668" spans="1:13" ht="12.75" customHeight="1">
      <c r="A5668" s="65" t="str">
        <f>IF(ROW()=1,"KEY",IF(ISNA(VLOOKUP(B5668,車名対応マスタ!B:D,3,FALSE)),"",IF(VLOOKUP(B5668,車名対応マスタ!B:D,3,FALSE)="","",$D5668&amp;" "&amp;IF($G5668="9","J","O")&amp;" "&amp;$I5668&amp;" "&amp;IF($I5668&lt;=TEXT(★完成資料!$A$1,"yyyymm"),TEXT(★完成資料!$A$1,"yyyymm"),"999999")&amp; " " &amp; LEFT(F5668 &amp; "          ",10))))</f>
        <v xml:space="preserve">L O 202202 yyyy00 HV        </v>
      </c>
      <c r="B5668" s="68" t="s">
        <v>323</v>
      </c>
      <c r="C5668" s="68" t="s">
        <v>469</v>
      </c>
      <c r="D5668" s="68" t="s">
        <v>271</v>
      </c>
      <c r="E5668" s="68" t="s">
        <v>531</v>
      </c>
      <c r="F5668" s="68" t="s">
        <v>360</v>
      </c>
      <c r="G5668" s="68" t="s">
        <v>77</v>
      </c>
      <c r="H5668" s="68" t="s">
        <v>273</v>
      </c>
      <c r="I5668" s="68" t="s">
        <v>640</v>
      </c>
      <c r="J5668" s="65">
        <v>83</v>
      </c>
      <c r="K5668" s="65">
        <v>134</v>
      </c>
      <c r="L5668" s="65">
        <v>414</v>
      </c>
      <c r="M5668" s="65" t="s">
        <v>377</v>
      </c>
    </row>
    <row r="5669" spans="1:13" ht="12.75" customHeight="1">
      <c r="A5669" s="65" t="str">
        <f>IF(ROW()=1,"KEY",IF(ISNA(VLOOKUP(B5669,車名対応マスタ!B:D,3,FALSE)),"",IF(VLOOKUP(B5669,車名対応マスタ!B:D,3,FALSE)="","",$D5669&amp;" "&amp;IF($G5669="9","J","O")&amp;" "&amp;$I5669&amp;" "&amp;IF($I5669&lt;=TEXT(★完成資料!$A$1,"yyyymm"),TEXT(★完成資料!$A$1,"yyyymm"),"999999")&amp; " " &amp; LEFT(F5669 &amp; "          ",10))))</f>
        <v xml:space="preserve">L O 202203 yyyy00 HV        </v>
      </c>
      <c r="B5669" s="68" t="s">
        <v>323</v>
      </c>
      <c r="C5669" s="68" t="s">
        <v>469</v>
      </c>
      <c r="D5669" s="68" t="s">
        <v>271</v>
      </c>
      <c r="E5669" s="68" t="s">
        <v>531</v>
      </c>
      <c r="F5669" s="68" t="s">
        <v>360</v>
      </c>
      <c r="G5669" s="68" t="s">
        <v>77</v>
      </c>
      <c r="H5669" s="68" t="s">
        <v>273</v>
      </c>
      <c r="I5669" s="68" t="s">
        <v>641</v>
      </c>
      <c r="J5669" s="65">
        <v>58</v>
      </c>
      <c r="K5669" s="65">
        <v>158</v>
      </c>
      <c r="L5669" s="65">
        <v>414</v>
      </c>
      <c r="M5669" s="65" t="s">
        <v>377</v>
      </c>
    </row>
    <row r="5670" spans="1:13" ht="12.75" customHeight="1">
      <c r="A5670" s="65" t="str">
        <f>IF(ROW()=1,"KEY",IF(ISNA(VLOOKUP(B5670,車名対応マスタ!B:D,3,FALSE)),"",IF(VLOOKUP(B5670,車名対応マスタ!B:D,3,FALSE)="","",$D5670&amp;" "&amp;IF($G5670="9","J","O")&amp;" "&amp;$I5670&amp;" "&amp;IF($I5670&lt;=TEXT(★完成資料!$A$1,"yyyymm"),TEXT(★完成資料!$A$1,"yyyymm"),"999999")&amp; " " &amp; LEFT(F5670 &amp; "          ",10))))</f>
        <v xml:space="preserve">L O 202204 yyyy00 HV        </v>
      </c>
      <c r="B5670" s="68" t="s">
        <v>323</v>
      </c>
      <c r="C5670" s="68" t="s">
        <v>469</v>
      </c>
      <c r="D5670" s="68" t="s">
        <v>271</v>
      </c>
      <c r="E5670" s="68" t="s">
        <v>531</v>
      </c>
      <c r="F5670" s="68" t="s">
        <v>360</v>
      </c>
      <c r="G5670" s="68" t="s">
        <v>77</v>
      </c>
      <c r="H5670" s="68" t="s">
        <v>273</v>
      </c>
      <c r="I5670" s="68" t="s">
        <v>642</v>
      </c>
      <c r="J5670" s="65">
        <v>37</v>
      </c>
      <c r="K5670" s="65">
        <v>156</v>
      </c>
      <c r="L5670" s="65">
        <v>414</v>
      </c>
      <c r="M5670" s="65" t="s">
        <v>377</v>
      </c>
    </row>
    <row r="5671" spans="1:13" ht="12.75" customHeight="1">
      <c r="A5671" s="65" t="str">
        <f>IF(ROW()=1,"KEY",IF(ISNA(VLOOKUP(B5671,車名対応マスタ!B:D,3,FALSE)),"",IF(VLOOKUP(B5671,車名対応マスタ!B:D,3,FALSE)="","",$D5671&amp;" "&amp;IF($G5671="9","J","O")&amp;" "&amp;$I5671&amp;" "&amp;IF($I5671&lt;=TEXT(★完成資料!$A$1,"yyyymm"),TEXT(★完成資料!$A$1,"yyyymm"),"999999")&amp; " " &amp; LEFT(F5671 &amp; "          ",10))))</f>
        <v xml:space="preserve">L O 202205 yyyy00 HV        </v>
      </c>
      <c r="B5671" s="68" t="s">
        <v>323</v>
      </c>
      <c r="C5671" s="68" t="s">
        <v>469</v>
      </c>
      <c r="D5671" s="68" t="s">
        <v>271</v>
      </c>
      <c r="E5671" s="68" t="s">
        <v>531</v>
      </c>
      <c r="F5671" s="68" t="s">
        <v>360</v>
      </c>
      <c r="G5671" s="68" t="s">
        <v>77</v>
      </c>
      <c r="H5671" s="68" t="s">
        <v>273</v>
      </c>
      <c r="I5671" s="68" t="s">
        <v>647</v>
      </c>
      <c r="J5671" s="65">
        <v>31</v>
      </c>
      <c r="K5671" s="65">
        <v>140</v>
      </c>
      <c r="L5671" s="65">
        <v>414</v>
      </c>
      <c r="M5671" s="65" t="s">
        <v>377</v>
      </c>
    </row>
    <row r="5672" spans="1:13" ht="12.75" customHeight="1">
      <c r="A5672" s="65" t="str">
        <f>IF(ROW()=1,"KEY",IF(ISNA(VLOOKUP(B5672,車名対応マスタ!B:D,3,FALSE)),"",IF(VLOOKUP(B5672,車名対応マスタ!B:D,3,FALSE)="","",$D5672&amp;" "&amp;IF($G5672="9","J","O")&amp;" "&amp;$I5672&amp;" "&amp;IF($I5672&lt;=TEXT(★完成資料!$A$1,"yyyymm"),TEXT(★完成資料!$A$1,"yyyymm"),"999999")&amp; " " &amp; LEFT(F5672 &amp; "          ",10))))</f>
        <v xml:space="preserve">L O 202206 yyyy00 HV        </v>
      </c>
      <c r="B5672" s="68" t="s">
        <v>323</v>
      </c>
      <c r="C5672" s="68" t="s">
        <v>469</v>
      </c>
      <c r="D5672" s="68" t="s">
        <v>271</v>
      </c>
      <c r="E5672" s="68" t="s">
        <v>531</v>
      </c>
      <c r="F5672" s="68" t="s">
        <v>360</v>
      </c>
      <c r="G5672" s="68" t="s">
        <v>77</v>
      </c>
      <c r="H5672" s="68" t="s">
        <v>273</v>
      </c>
      <c r="I5672" s="68" t="s">
        <v>652</v>
      </c>
      <c r="J5672" s="65">
        <v>50</v>
      </c>
      <c r="K5672" s="65">
        <v>167</v>
      </c>
      <c r="L5672" s="65">
        <v>414</v>
      </c>
      <c r="M5672" s="65" t="s">
        <v>377</v>
      </c>
    </row>
    <row r="5673" spans="1:13" ht="12.75" customHeight="1">
      <c r="A5673" s="65" t="str">
        <f>IF(ROW()=1,"KEY",IF(ISNA(VLOOKUP(B5673,車名対応マスタ!B:D,3,FALSE)),"",IF(VLOOKUP(B5673,車名対応マスタ!B:D,3,FALSE)="","",$D5673&amp;" "&amp;IF($G5673="9","J","O")&amp;" "&amp;$I5673&amp;" "&amp;IF($I5673&lt;=TEXT(★完成資料!$A$1,"yyyymm"),TEXT(★完成資料!$A$1,"yyyymm"),"999999")&amp; " " &amp; LEFT(F5673 &amp; "          ",10))))</f>
        <v xml:space="preserve">L O 202207 yyyy00 HV        </v>
      </c>
      <c r="B5673" s="68" t="s">
        <v>323</v>
      </c>
      <c r="C5673" s="68" t="s">
        <v>469</v>
      </c>
      <c r="D5673" s="68" t="s">
        <v>271</v>
      </c>
      <c r="E5673" s="68" t="s">
        <v>531</v>
      </c>
      <c r="F5673" s="68" t="s">
        <v>360</v>
      </c>
      <c r="G5673" s="68" t="s">
        <v>77</v>
      </c>
      <c r="H5673" s="68" t="s">
        <v>273</v>
      </c>
      <c r="I5673" s="68" t="s">
        <v>655</v>
      </c>
      <c r="J5673" s="65">
        <v>30</v>
      </c>
      <c r="K5673" s="65">
        <v>32</v>
      </c>
      <c r="L5673" s="65">
        <v>414</v>
      </c>
      <c r="M5673" s="65" t="s">
        <v>377</v>
      </c>
    </row>
    <row r="5674" spans="1:13" ht="12.75" customHeight="1">
      <c r="A5674" s="65" t="str">
        <f>IF(ROW()=1,"KEY",IF(ISNA(VLOOKUP(B5674,車名対応マスタ!B:D,3,FALSE)),"",IF(VLOOKUP(B5674,車名対応マスタ!B:D,3,FALSE)="","",$D5674&amp;" "&amp;IF($G5674="9","J","O")&amp;" "&amp;$I5674&amp;" "&amp;IF($I5674&lt;=TEXT(★完成資料!$A$1,"yyyymm"),TEXT(★完成資料!$A$1,"yyyymm"),"999999")&amp; " " &amp; LEFT(F5674 &amp; "          ",10))))</f>
        <v xml:space="preserve">L O 202208 yyyy00 HV        </v>
      </c>
      <c r="B5674" s="68" t="s">
        <v>323</v>
      </c>
      <c r="C5674" s="68" t="s">
        <v>469</v>
      </c>
      <c r="D5674" s="68" t="s">
        <v>271</v>
      </c>
      <c r="E5674" s="68" t="s">
        <v>531</v>
      </c>
      <c r="F5674" s="68" t="s">
        <v>360</v>
      </c>
      <c r="G5674" s="68" t="s">
        <v>77</v>
      </c>
      <c r="H5674" s="68" t="s">
        <v>273</v>
      </c>
      <c r="I5674" s="68" t="s">
        <v>656</v>
      </c>
      <c r="J5674" s="65">
        <v>25</v>
      </c>
      <c r="K5674" s="65">
        <v>26</v>
      </c>
      <c r="L5674" s="65">
        <v>414</v>
      </c>
      <c r="M5674" s="65" t="s">
        <v>377</v>
      </c>
    </row>
    <row r="5675" spans="1:13" ht="12.75" customHeight="1">
      <c r="A5675" s="65" t="str">
        <f>IF(ROW()=1,"KEY",IF(ISNA(VLOOKUP(B5675,車名対応マスタ!B:D,3,FALSE)),"",IF(VLOOKUP(B5675,車名対応マスタ!B:D,3,FALSE)="","",$D5675&amp;" "&amp;IF($G5675="9","J","O")&amp;" "&amp;$I5675&amp;" "&amp;IF($I5675&lt;=TEXT(★完成資料!$A$1,"yyyymm"),TEXT(★完成資料!$A$1,"yyyymm"),"999999")&amp; " " &amp; LEFT(F5675 &amp; "          ",10))))</f>
        <v xml:space="preserve">L O 202209 yyyy00 HV        </v>
      </c>
      <c r="B5675" s="68" t="s">
        <v>323</v>
      </c>
      <c r="C5675" s="68" t="s">
        <v>469</v>
      </c>
      <c r="D5675" s="68" t="s">
        <v>271</v>
      </c>
      <c r="E5675" s="68" t="s">
        <v>531</v>
      </c>
      <c r="F5675" s="68" t="s">
        <v>360</v>
      </c>
      <c r="G5675" s="68" t="s">
        <v>77</v>
      </c>
      <c r="H5675" s="68" t="s">
        <v>273</v>
      </c>
      <c r="I5675" s="68" t="s">
        <v>657</v>
      </c>
      <c r="J5675" s="65">
        <v>65</v>
      </c>
      <c r="K5675" s="65">
        <v>104</v>
      </c>
      <c r="L5675" s="65">
        <v>414</v>
      </c>
      <c r="M5675" s="65" t="s">
        <v>377</v>
      </c>
    </row>
    <row r="5676" spans="1:13" ht="12.75" customHeight="1">
      <c r="A5676" s="65" t="str">
        <f>IF(ROW()=1,"KEY",IF(ISNA(VLOOKUP(B5676,車名対応マスタ!B:D,3,FALSE)),"",IF(VLOOKUP(B5676,車名対応マスタ!B:D,3,FALSE)="","",$D5676&amp;" "&amp;IF($G5676="9","J","O")&amp;" "&amp;$I5676&amp;" "&amp;IF($I5676&lt;=TEXT(★完成資料!$A$1,"yyyymm"),TEXT(★完成資料!$A$1,"yyyymm"),"999999")&amp; " " &amp; LEFT(F5676 &amp; "          ",10))))</f>
        <v xml:space="preserve">L O 202210 yyyy00 HV        </v>
      </c>
      <c r="B5676" s="68" t="s">
        <v>323</v>
      </c>
      <c r="C5676" s="68" t="s">
        <v>469</v>
      </c>
      <c r="D5676" s="68" t="s">
        <v>271</v>
      </c>
      <c r="E5676" s="68" t="s">
        <v>531</v>
      </c>
      <c r="F5676" s="68" t="s">
        <v>360</v>
      </c>
      <c r="G5676" s="68" t="s">
        <v>77</v>
      </c>
      <c r="H5676" s="68" t="s">
        <v>273</v>
      </c>
      <c r="I5676" s="68" t="s">
        <v>663</v>
      </c>
      <c r="J5676" s="65">
        <v>63</v>
      </c>
      <c r="K5676" s="65">
        <v>51</v>
      </c>
      <c r="L5676" s="65">
        <v>414</v>
      </c>
      <c r="M5676" s="65" t="s">
        <v>377</v>
      </c>
    </row>
    <row r="5677" spans="1:13" ht="12.75" customHeight="1">
      <c r="A5677" s="65" t="str">
        <f>IF(ROW()=1,"KEY",IF(ISNA(VLOOKUP(B5677,車名対応マスタ!B:D,3,FALSE)),"",IF(VLOOKUP(B5677,車名対応マスタ!B:D,3,FALSE)="","",$D5677&amp;" "&amp;IF($G5677="9","J","O")&amp;" "&amp;$I5677&amp;" "&amp;IF($I5677&lt;=TEXT(★完成資料!$A$1,"yyyymm"),TEXT(★完成資料!$A$1,"yyyymm"),"999999")&amp; " " &amp; LEFT(F5677 &amp; "          ",10))))</f>
        <v xml:space="preserve">L O 202201 yyyy00 HV        </v>
      </c>
      <c r="B5677" s="68" t="s">
        <v>323</v>
      </c>
      <c r="C5677" s="68" t="s">
        <v>469</v>
      </c>
      <c r="D5677" s="68" t="s">
        <v>271</v>
      </c>
      <c r="E5677" s="68" t="s">
        <v>531</v>
      </c>
      <c r="F5677" s="68" t="s">
        <v>360</v>
      </c>
      <c r="G5677" s="68" t="s">
        <v>77</v>
      </c>
      <c r="H5677" s="68" t="s">
        <v>273</v>
      </c>
      <c r="I5677" s="68" t="s">
        <v>639</v>
      </c>
      <c r="J5677" s="65">
        <v>54</v>
      </c>
      <c r="K5677" s="65">
        <v>128</v>
      </c>
      <c r="L5677" s="65">
        <v>424</v>
      </c>
      <c r="M5677" s="65" t="s">
        <v>378</v>
      </c>
    </row>
    <row r="5678" spans="1:13" ht="12.75" customHeight="1">
      <c r="A5678" s="65" t="str">
        <f>IF(ROW()=1,"KEY",IF(ISNA(VLOOKUP(B5678,車名対応マスタ!B:D,3,FALSE)),"",IF(VLOOKUP(B5678,車名対応マスタ!B:D,3,FALSE)="","",$D5678&amp;" "&amp;IF($G5678="9","J","O")&amp;" "&amp;$I5678&amp;" "&amp;IF($I5678&lt;=TEXT(★完成資料!$A$1,"yyyymm"),TEXT(★完成資料!$A$1,"yyyymm"),"999999")&amp; " " &amp; LEFT(F5678 &amp; "          ",10))))</f>
        <v xml:space="preserve">L O 202202 yyyy00 HV        </v>
      </c>
      <c r="B5678" s="68" t="s">
        <v>323</v>
      </c>
      <c r="C5678" s="68" t="s">
        <v>469</v>
      </c>
      <c r="D5678" s="68" t="s">
        <v>271</v>
      </c>
      <c r="E5678" s="68" t="s">
        <v>531</v>
      </c>
      <c r="F5678" s="68" t="s">
        <v>360</v>
      </c>
      <c r="G5678" s="68" t="s">
        <v>77</v>
      </c>
      <c r="H5678" s="68" t="s">
        <v>273</v>
      </c>
      <c r="I5678" s="68" t="s">
        <v>640</v>
      </c>
      <c r="J5678" s="65">
        <v>163</v>
      </c>
      <c r="K5678" s="65">
        <v>166</v>
      </c>
      <c r="L5678" s="65">
        <v>424</v>
      </c>
      <c r="M5678" s="65" t="s">
        <v>378</v>
      </c>
    </row>
    <row r="5679" spans="1:13" ht="12.75" customHeight="1">
      <c r="A5679" s="65" t="str">
        <f>IF(ROW()=1,"KEY",IF(ISNA(VLOOKUP(B5679,車名対応マスタ!B:D,3,FALSE)),"",IF(VLOOKUP(B5679,車名対応マスタ!B:D,3,FALSE)="","",$D5679&amp;" "&amp;IF($G5679="9","J","O")&amp;" "&amp;$I5679&amp;" "&amp;IF($I5679&lt;=TEXT(★完成資料!$A$1,"yyyymm"),TEXT(★完成資料!$A$1,"yyyymm"),"999999")&amp; " " &amp; LEFT(F5679 &amp; "          ",10))))</f>
        <v xml:space="preserve">L O 202203 yyyy00 HV        </v>
      </c>
      <c r="B5679" s="68" t="s">
        <v>323</v>
      </c>
      <c r="C5679" s="68" t="s">
        <v>469</v>
      </c>
      <c r="D5679" s="68" t="s">
        <v>271</v>
      </c>
      <c r="E5679" s="68" t="s">
        <v>531</v>
      </c>
      <c r="F5679" s="68" t="s">
        <v>360</v>
      </c>
      <c r="G5679" s="68" t="s">
        <v>77</v>
      </c>
      <c r="H5679" s="68" t="s">
        <v>273</v>
      </c>
      <c r="I5679" s="68" t="s">
        <v>641</v>
      </c>
      <c r="J5679" s="65">
        <v>62</v>
      </c>
      <c r="K5679" s="65">
        <v>238</v>
      </c>
      <c r="L5679" s="65">
        <v>424</v>
      </c>
      <c r="M5679" s="65" t="s">
        <v>378</v>
      </c>
    </row>
    <row r="5680" spans="1:13" ht="12.75" customHeight="1">
      <c r="A5680" s="65" t="str">
        <f>IF(ROW()=1,"KEY",IF(ISNA(VLOOKUP(B5680,車名対応マスタ!B:D,3,FALSE)),"",IF(VLOOKUP(B5680,車名対応マスタ!B:D,3,FALSE)="","",$D5680&amp;" "&amp;IF($G5680="9","J","O")&amp;" "&amp;$I5680&amp;" "&amp;IF($I5680&lt;=TEXT(★完成資料!$A$1,"yyyymm"),TEXT(★完成資料!$A$1,"yyyymm"),"999999")&amp; " " &amp; LEFT(F5680 &amp; "          ",10))))</f>
        <v xml:space="preserve">L O 202204 yyyy00 HV        </v>
      </c>
      <c r="B5680" s="68" t="s">
        <v>323</v>
      </c>
      <c r="C5680" s="68" t="s">
        <v>469</v>
      </c>
      <c r="D5680" s="68" t="s">
        <v>271</v>
      </c>
      <c r="E5680" s="68" t="s">
        <v>531</v>
      </c>
      <c r="F5680" s="68" t="s">
        <v>360</v>
      </c>
      <c r="G5680" s="68" t="s">
        <v>77</v>
      </c>
      <c r="H5680" s="68" t="s">
        <v>273</v>
      </c>
      <c r="I5680" s="68" t="s">
        <v>642</v>
      </c>
      <c r="J5680" s="65">
        <v>44</v>
      </c>
      <c r="K5680" s="65">
        <v>151</v>
      </c>
      <c r="L5680" s="65">
        <v>424</v>
      </c>
      <c r="M5680" s="65" t="s">
        <v>378</v>
      </c>
    </row>
    <row r="5681" spans="1:13" ht="12.75" customHeight="1">
      <c r="A5681" s="65" t="str">
        <f>IF(ROW()=1,"KEY",IF(ISNA(VLOOKUP(B5681,車名対応マスタ!B:D,3,FALSE)),"",IF(VLOOKUP(B5681,車名対応マスタ!B:D,3,FALSE)="","",$D5681&amp;" "&amp;IF($G5681="9","J","O")&amp;" "&amp;$I5681&amp;" "&amp;IF($I5681&lt;=TEXT(★完成資料!$A$1,"yyyymm"),TEXT(★完成資料!$A$1,"yyyymm"),"999999")&amp; " " &amp; LEFT(F5681 &amp; "          ",10))))</f>
        <v xml:space="preserve">L O 202205 yyyy00 HV        </v>
      </c>
      <c r="B5681" s="68" t="s">
        <v>323</v>
      </c>
      <c r="C5681" s="68" t="s">
        <v>469</v>
      </c>
      <c r="D5681" s="68" t="s">
        <v>271</v>
      </c>
      <c r="E5681" s="68" t="s">
        <v>531</v>
      </c>
      <c r="F5681" s="68" t="s">
        <v>360</v>
      </c>
      <c r="G5681" s="68" t="s">
        <v>77</v>
      </c>
      <c r="H5681" s="68" t="s">
        <v>273</v>
      </c>
      <c r="I5681" s="68" t="s">
        <v>647</v>
      </c>
      <c r="J5681" s="65">
        <v>111</v>
      </c>
      <c r="K5681" s="65">
        <v>190</v>
      </c>
      <c r="L5681" s="65">
        <v>424</v>
      </c>
      <c r="M5681" s="65" t="s">
        <v>378</v>
      </c>
    </row>
    <row r="5682" spans="1:13" ht="12.75" customHeight="1">
      <c r="A5682" s="65" t="str">
        <f>IF(ROW()=1,"KEY",IF(ISNA(VLOOKUP(B5682,車名対応マスタ!B:D,3,FALSE)),"",IF(VLOOKUP(B5682,車名対応マスタ!B:D,3,FALSE)="","",$D5682&amp;" "&amp;IF($G5682="9","J","O")&amp;" "&amp;$I5682&amp;" "&amp;IF($I5682&lt;=TEXT(★完成資料!$A$1,"yyyymm"),TEXT(★完成資料!$A$1,"yyyymm"),"999999")&amp; " " &amp; LEFT(F5682 &amp; "          ",10))))</f>
        <v xml:space="preserve">L O 202206 yyyy00 HV        </v>
      </c>
      <c r="B5682" s="68" t="s">
        <v>323</v>
      </c>
      <c r="C5682" s="68" t="s">
        <v>469</v>
      </c>
      <c r="D5682" s="68" t="s">
        <v>271</v>
      </c>
      <c r="E5682" s="68" t="s">
        <v>531</v>
      </c>
      <c r="F5682" s="68" t="s">
        <v>360</v>
      </c>
      <c r="G5682" s="68" t="s">
        <v>77</v>
      </c>
      <c r="H5682" s="68" t="s">
        <v>273</v>
      </c>
      <c r="I5682" s="68" t="s">
        <v>652</v>
      </c>
      <c r="J5682" s="65">
        <v>165</v>
      </c>
      <c r="K5682" s="65">
        <v>138</v>
      </c>
      <c r="L5682" s="65">
        <v>424</v>
      </c>
      <c r="M5682" s="65" t="s">
        <v>378</v>
      </c>
    </row>
    <row r="5683" spans="1:13" ht="12.75" customHeight="1">
      <c r="A5683" s="65" t="str">
        <f>IF(ROW()=1,"KEY",IF(ISNA(VLOOKUP(B5683,車名対応マスタ!B:D,3,FALSE)),"",IF(VLOOKUP(B5683,車名対応マスタ!B:D,3,FALSE)="","",$D5683&amp;" "&amp;IF($G5683="9","J","O")&amp;" "&amp;$I5683&amp;" "&amp;IF($I5683&lt;=TEXT(★完成資料!$A$1,"yyyymm"),TEXT(★完成資料!$A$1,"yyyymm"),"999999")&amp; " " &amp; LEFT(F5683 &amp; "          ",10))))</f>
        <v xml:space="preserve">L O 202207 yyyy00 HV        </v>
      </c>
      <c r="B5683" s="68" t="s">
        <v>323</v>
      </c>
      <c r="C5683" s="68" t="s">
        <v>469</v>
      </c>
      <c r="D5683" s="68" t="s">
        <v>271</v>
      </c>
      <c r="E5683" s="68" t="s">
        <v>531</v>
      </c>
      <c r="F5683" s="68" t="s">
        <v>360</v>
      </c>
      <c r="G5683" s="68" t="s">
        <v>77</v>
      </c>
      <c r="H5683" s="68" t="s">
        <v>273</v>
      </c>
      <c r="I5683" s="68" t="s">
        <v>655</v>
      </c>
      <c r="J5683" s="65">
        <v>84</v>
      </c>
      <c r="K5683" s="65">
        <v>194</v>
      </c>
      <c r="L5683" s="65">
        <v>424</v>
      </c>
      <c r="M5683" s="65" t="s">
        <v>378</v>
      </c>
    </row>
    <row r="5684" spans="1:13" ht="12.75" customHeight="1">
      <c r="A5684" s="65" t="str">
        <f>IF(ROW()=1,"KEY",IF(ISNA(VLOOKUP(B5684,車名対応マスタ!B:D,3,FALSE)),"",IF(VLOOKUP(B5684,車名対応マスタ!B:D,3,FALSE)="","",$D5684&amp;" "&amp;IF($G5684="9","J","O")&amp;" "&amp;$I5684&amp;" "&amp;IF($I5684&lt;=TEXT(★完成資料!$A$1,"yyyymm"),TEXT(★完成資料!$A$1,"yyyymm"),"999999")&amp; " " &amp; LEFT(F5684 &amp; "          ",10))))</f>
        <v xml:space="preserve">L O 202208 yyyy00 HV        </v>
      </c>
      <c r="B5684" s="68" t="s">
        <v>323</v>
      </c>
      <c r="C5684" s="68" t="s">
        <v>469</v>
      </c>
      <c r="D5684" s="68" t="s">
        <v>271</v>
      </c>
      <c r="E5684" s="68" t="s">
        <v>531</v>
      </c>
      <c r="F5684" s="68" t="s">
        <v>360</v>
      </c>
      <c r="G5684" s="68" t="s">
        <v>77</v>
      </c>
      <c r="H5684" s="68" t="s">
        <v>273</v>
      </c>
      <c r="I5684" s="68" t="s">
        <v>656</v>
      </c>
      <c r="J5684" s="65">
        <v>93</v>
      </c>
      <c r="K5684" s="65">
        <v>140</v>
      </c>
      <c r="L5684" s="65">
        <v>424</v>
      </c>
      <c r="M5684" s="65" t="s">
        <v>378</v>
      </c>
    </row>
    <row r="5685" spans="1:13" ht="12.75" customHeight="1">
      <c r="A5685" s="65" t="str">
        <f>IF(ROW()=1,"KEY",IF(ISNA(VLOOKUP(B5685,車名対応マスタ!B:D,3,FALSE)),"",IF(VLOOKUP(B5685,車名対応マスタ!B:D,3,FALSE)="","",$D5685&amp;" "&amp;IF($G5685="9","J","O")&amp;" "&amp;$I5685&amp;" "&amp;IF($I5685&lt;=TEXT(★完成資料!$A$1,"yyyymm"),TEXT(★完成資料!$A$1,"yyyymm"),"999999")&amp; " " &amp; LEFT(F5685 &amp; "          ",10))))</f>
        <v xml:space="preserve">L O 202209 yyyy00 HV        </v>
      </c>
      <c r="B5685" s="68" t="s">
        <v>323</v>
      </c>
      <c r="C5685" s="68" t="s">
        <v>469</v>
      </c>
      <c r="D5685" s="68" t="s">
        <v>271</v>
      </c>
      <c r="E5685" s="68" t="s">
        <v>531</v>
      </c>
      <c r="F5685" s="68" t="s">
        <v>360</v>
      </c>
      <c r="G5685" s="68" t="s">
        <v>77</v>
      </c>
      <c r="H5685" s="68" t="s">
        <v>273</v>
      </c>
      <c r="I5685" s="68" t="s">
        <v>657</v>
      </c>
      <c r="J5685" s="65">
        <v>160</v>
      </c>
      <c r="K5685" s="65">
        <v>191</v>
      </c>
      <c r="L5685" s="65">
        <v>424</v>
      </c>
      <c r="M5685" s="65" t="s">
        <v>378</v>
      </c>
    </row>
    <row r="5686" spans="1:13" ht="12.75" customHeight="1">
      <c r="A5686" s="65" t="str">
        <f>IF(ROW()=1,"KEY",IF(ISNA(VLOOKUP(B5686,車名対応マスタ!B:D,3,FALSE)),"",IF(VLOOKUP(B5686,車名対応マスタ!B:D,3,FALSE)="","",$D5686&amp;" "&amp;IF($G5686="9","J","O")&amp;" "&amp;$I5686&amp;" "&amp;IF($I5686&lt;=TEXT(★完成資料!$A$1,"yyyymm"),TEXT(★完成資料!$A$1,"yyyymm"),"999999")&amp; " " &amp; LEFT(F5686 &amp; "          ",10))))</f>
        <v xml:space="preserve">L O 202210 yyyy00 HV        </v>
      </c>
      <c r="B5686" s="68" t="s">
        <v>323</v>
      </c>
      <c r="C5686" s="68" t="s">
        <v>469</v>
      </c>
      <c r="D5686" s="68" t="s">
        <v>271</v>
      </c>
      <c r="E5686" s="68" t="s">
        <v>531</v>
      </c>
      <c r="F5686" s="68" t="s">
        <v>360</v>
      </c>
      <c r="G5686" s="68" t="s">
        <v>77</v>
      </c>
      <c r="H5686" s="68" t="s">
        <v>273</v>
      </c>
      <c r="I5686" s="68" t="s">
        <v>663</v>
      </c>
      <c r="J5686" s="65">
        <v>235</v>
      </c>
      <c r="K5686" s="65">
        <v>169</v>
      </c>
      <c r="L5686" s="65">
        <v>424</v>
      </c>
      <c r="M5686" s="65" t="s">
        <v>378</v>
      </c>
    </row>
    <row r="5687" spans="1:13" ht="12.75" customHeight="1">
      <c r="A5687" s="65" t="str">
        <f>IF(ROW()=1,"KEY",IF(ISNA(VLOOKUP(B5687,車名対応マスタ!B:D,3,FALSE)),"",IF(VLOOKUP(B5687,車名対応マスタ!B:D,3,FALSE)="","",$D5687&amp;" "&amp;IF($G5687="9","J","O")&amp;" "&amp;$I5687&amp;" "&amp;IF($I5687&lt;=TEXT(★完成資料!$A$1,"yyyymm"),TEXT(★完成資料!$A$1,"yyyymm"),"999999")&amp; " " &amp; LEFT(F5687 &amp; "          ",10))))</f>
        <v xml:space="preserve">L O 202201 yyyy00 HV        </v>
      </c>
      <c r="B5687" s="68" t="s">
        <v>323</v>
      </c>
      <c r="C5687" s="68" t="s">
        <v>469</v>
      </c>
      <c r="D5687" s="68" t="s">
        <v>271</v>
      </c>
      <c r="E5687" s="68" t="s">
        <v>531</v>
      </c>
      <c r="F5687" s="68" t="s">
        <v>360</v>
      </c>
      <c r="G5687" s="68" t="s">
        <v>77</v>
      </c>
      <c r="H5687" s="68" t="s">
        <v>273</v>
      </c>
      <c r="I5687" s="68" t="s">
        <v>639</v>
      </c>
      <c r="J5687" s="65">
        <v>12</v>
      </c>
      <c r="K5687" s="65">
        <v>2</v>
      </c>
      <c r="L5687" s="65">
        <v>419</v>
      </c>
      <c r="M5687" s="65" t="s">
        <v>262</v>
      </c>
    </row>
    <row r="5688" spans="1:13" ht="12.75" customHeight="1">
      <c r="A5688" s="65" t="str">
        <f>IF(ROW()=1,"KEY",IF(ISNA(VLOOKUP(B5688,車名対応マスタ!B:D,3,FALSE)),"",IF(VLOOKUP(B5688,車名対応マスタ!B:D,3,FALSE)="","",$D5688&amp;" "&amp;IF($G5688="9","J","O")&amp;" "&amp;$I5688&amp;" "&amp;IF($I5688&lt;=TEXT(★完成資料!$A$1,"yyyymm"),TEXT(★完成資料!$A$1,"yyyymm"),"999999")&amp; " " &amp; LEFT(F5688 &amp; "          ",10))))</f>
        <v xml:space="preserve">L O 202202 yyyy00 HV        </v>
      </c>
      <c r="B5688" s="68" t="s">
        <v>323</v>
      </c>
      <c r="C5688" s="68" t="s">
        <v>469</v>
      </c>
      <c r="D5688" s="68" t="s">
        <v>271</v>
      </c>
      <c r="E5688" s="68" t="s">
        <v>531</v>
      </c>
      <c r="F5688" s="68" t="s">
        <v>360</v>
      </c>
      <c r="G5688" s="68" t="s">
        <v>77</v>
      </c>
      <c r="H5688" s="68" t="s">
        <v>273</v>
      </c>
      <c r="I5688" s="68" t="s">
        <v>640</v>
      </c>
      <c r="J5688" s="65">
        <v>5</v>
      </c>
      <c r="K5688" s="65">
        <v>2</v>
      </c>
      <c r="L5688" s="65">
        <v>419</v>
      </c>
      <c r="M5688" s="65" t="s">
        <v>262</v>
      </c>
    </row>
    <row r="5689" spans="1:13" ht="12.75" customHeight="1">
      <c r="A5689" s="65" t="str">
        <f>IF(ROW()=1,"KEY",IF(ISNA(VLOOKUP(B5689,車名対応マスタ!B:D,3,FALSE)),"",IF(VLOOKUP(B5689,車名対応マスタ!B:D,3,FALSE)="","",$D5689&amp;" "&amp;IF($G5689="9","J","O")&amp;" "&amp;$I5689&amp;" "&amp;IF($I5689&lt;=TEXT(★完成資料!$A$1,"yyyymm"),TEXT(★完成資料!$A$1,"yyyymm"),"999999")&amp; " " &amp; LEFT(F5689 &amp; "          ",10))))</f>
        <v xml:space="preserve">L O 202203 yyyy00 HV        </v>
      </c>
      <c r="B5689" s="68" t="s">
        <v>323</v>
      </c>
      <c r="C5689" s="68" t="s">
        <v>469</v>
      </c>
      <c r="D5689" s="68" t="s">
        <v>271</v>
      </c>
      <c r="E5689" s="68" t="s">
        <v>531</v>
      </c>
      <c r="F5689" s="68" t="s">
        <v>360</v>
      </c>
      <c r="G5689" s="68" t="s">
        <v>77</v>
      </c>
      <c r="H5689" s="68" t="s">
        <v>273</v>
      </c>
      <c r="I5689" s="68" t="s">
        <v>641</v>
      </c>
      <c r="J5689" s="65">
        <v>4</v>
      </c>
      <c r="K5689" s="65">
        <v>8</v>
      </c>
      <c r="L5689" s="65">
        <v>419</v>
      </c>
      <c r="M5689" s="65" t="s">
        <v>262</v>
      </c>
    </row>
    <row r="5690" spans="1:13" ht="12.75" customHeight="1">
      <c r="A5690" s="65" t="str">
        <f>IF(ROW()=1,"KEY",IF(ISNA(VLOOKUP(B5690,車名対応マスタ!B:D,3,FALSE)),"",IF(VLOOKUP(B5690,車名対応マスタ!B:D,3,FALSE)="","",$D5690&amp;" "&amp;IF($G5690="9","J","O")&amp;" "&amp;$I5690&amp;" "&amp;IF($I5690&lt;=TEXT(★完成資料!$A$1,"yyyymm"),TEXT(★完成資料!$A$1,"yyyymm"),"999999")&amp; " " &amp; LEFT(F5690 &amp; "          ",10))))</f>
        <v xml:space="preserve">L O 202204 yyyy00 HV        </v>
      </c>
      <c r="B5690" s="68" t="s">
        <v>323</v>
      </c>
      <c r="C5690" s="68" t="s">
        <v>469</v>
      </c>
      <c r="D5690" s="68" t="s">
        <v>271</v>
      </c>
      <c r="E5690" s="68" t="s">
        <v>531</v>
      </c>
      <c r="F5690" s="68" t="s">
        <v>360</v>
      </c>
      <c r="G5690" s="68" t="s">
        <v>77</v>
      </c>
      <c r="H5690" s="68" t="s">
        <v>273</v>
      </c>
      <c r="I5690" s="68" t="s">
        <v>642</v>
      </c>
      <c r="J5690" s="65">
        <v>4</v>
      </c>
      <c r="K5690" s="65">
        <v>2</v>
      </c>
      <c r="L5690" s="65">
        <v>419</v>
      </c>
      <c r="M5690" s="65" t="s">
        <v>262</v>
      </c>
    </row>
    <row r="5691" spans="1:13" ht="12.75" customHeight="1">
      <c r="A5691" s="65" t="str">
        <f>IF(ROW()=1,"KEY",IF(ISNA(VLOOKUP(B5691,車名対応マスタ!B:D,3,FALSE)),"",IF(VLOOKUP(B5691,車名対応マスタ!B:D,3,FALSE)="","",$D5691&amp;" "&amp;IF($G5691="9","J","O")&amp;" "&amp;$I5691&amp;" "&amp;IF($I5691&lt;=TEXT(★完成資料!$A$1,"yyyymm"),TEXT(★完成資料!$A$1,"yyyymm"),"999999")&amp; " " &amp; LEFT(F5691 &amp; "          ",10))))</f>
        <v xml:space="preserve">L O 202205 yyyy00 HV        </v>
      </c>
      <c r="B5691" s="68" t="s">
        <v>323</v>
      </c>
      <c r="C5691" s="68" t="s">
        <v>469</v>
      </c>
      <c r="D5691" s="68" t="s">
        <v>271</v>
      </c>
      <c r="E5691" s="68" t="s">
        <v>531</v>
      </c>
      <c r="F5691" s="68" t="s">
        <v>360</v>
      </c>
      <c r="G5691" s="68" t="s">
        <v>77</v>
      </c>
      <c r="H5691" s="68" t="s">
        <v>273</v>
      </c>
      <c r="I5691" s="68" t="s">
        <v>647</v>
      </c>
      <c r="J5691" s="65">
        <v>2</v>
      </c>
      <c r="K5691" s="65">
        <v>3</v>
      </c>
      <c r="L5691" s="65">
        <v>419</v>
      </c>
      <c r="M5691" s="65" t="s">
        <v>262</v>
      </c>
    </row>
    <row r="5692" spans="1:13" ht="12.75" customHeight="1">
      <c r="A5692" s="65" t="str">
        <f>IF(ROW()=1,"KEY",IF(ISNA(VLOOKUP(B5692,車名対応マスタ!B:D,3,FALSE)),"",IF(VLOOKUP(B5692,車名対応マスタ!B:D,3,FALSE)="","",$D5692&amp;" "&amp;IF($G5692="9","J","O")&amp;" "&amp;$I5692&amp;" "&amp;IF($I5692&lt;=TEXT(★完成資料!$A$1,"yyyymm"),TEXT(★完成資料!$A$1,"yyyymm"),"999999")&amp; " " &amp; LEFT(F5692 &amp; "          ",10))))</f>
        <v xml:space="preserve">L O 202206 yyyy00 HV        </v>
      </c>
      <c r="B5692" s="68" t="s">
        <v>323</v>
      </c>
      <c r="C5692" s="68" t="s">
        <v>469</v>
      </c>
      <c r="D5692" s="68" t="s">
        <v>271</v>
      </c>
      <c r="E5692" s="68" t="s">
        <v>531</v>
      </c>
      <c r="F5692" s="68" t="s">
        <v>360</v>
      </c>
      <c r="G5692" s="68" t="s">
        <v>77</v>
      </c>
      <c r="H5692" s="68" t="s">
        <v>273</v>
      </c>
      <c r="I5692" s="68" t="s">
        <v>652</v>
      </c>
      <c r="J5692" s="65">
        <v>2</v>
      </c>
      <c r="K5692" s="65">
        <v>1</v>
      </c>
      <c r="L5692" s="65">
        <v>419</v>
      </c>
      <c r="M5692" s="65" t="s">
        <v>262</v>
      </c>
    </row>
    <row r="5693" spans="1:13" ht="12.75" customHeight="1">
      <c r="A5693" s="65" t="str">
        <f>IF(ROW()=1,"KEY",IF(ISNA(VLOOKUP(B5693,車名対応マスタ!B:D,3,FALSE)),"",IF(VLOOKUP(B5693,車名対応マスタ!B:D,3,FALSE)="","",$D5693&amp;" "&amp;IF($G5693="9","J","O")&amp;" "&amp;$I5693&amp;" "&amp;IF($I5693&lt;=TEXT(★完成資料!$A$1,"yyyymm"),TEXT(★完成資料!$A$1,"yyyymm"),"999999")&amp; " " &amp; LEFT(F5693 &amp; "          ",10))))</f>
        <v xml:space="preserve">L O 202207 yyyy00 HV        </v>
      </c>
      <c r="B5693" s="68" t="s">
        <v>323</v>
      </c>
      <c r="C5693" s="68" t="s">
        <v>469</v>
      </c>
      <c r="D5693" s="68" t="s">
        <v>271</v>
      </c>
      <c r="E5693" s="68" t="s">
        <v>531</v>
      </c>
      <c r="F5693" s="68" t="s">
        <v>360</v>
      </c>
      <c r="G5693" s="68" t="s">
        <v>77</v>
      </c>
      <c r="H5693" s="68" t="s">
        <v>273</v>
      </c>
      <c r="I5693" s="68" t="s">
        <v>655</v>
      </c>
      <c r="J5693" s="65">
        <v>2</v>
      </c>
      <c r="K5693" s="65">
        <v>6</v>
      </c>
      <c r="L5693" s="65">
        <v>419</v>
      </c>
      <c r="M5693" s="65" t="s">
        <v>262</v>
      </c>
    </row>
    <row r="5694" spans="1:13" ht="12.75" customHeight="1">
      <c r="A5694" s="65" t="str">
        <f>IF(ROW()=1,"KEY",IF(ISNA(VLOOKUP(B5694,車名対応マスタ!B:D,3,FALSE)),"",IF(VLOOKUP(B5694,車名対応マスタ!B:D,3,FALSE)="","",$D5694&amp;" "&amp;IF($G5694="9","J","O")&amp;" "&amp;$I5694&amp;" "&amp;IF($I5694&lt;=TEXT(★完成資料!$A$1,"yyyymm"),TEXT(★完成資料!$A$1,"yyyymm"),"999999")&amp; " " &amp; LEFT(F5694 &amp; "          ",10))))</f>
        <v xml:space="preserve">L O 202208 yyyy00 HV        </v>
      </c>
      <c r="B5694" s="68" t="s">
        <v>323</v>
      </c>
      <c r="C5694" s="68" t="s">
        <v>469</v>
      </c>
      <c r="D5694" s="68" t="s">
        <v>271</v>
      </c>
      <c r="E5694" s="68" t="s">
        <v>531</v>
      </c>
      <c r="F5694" s="68" t="s">
        <v>360</v>
      </c>
      <c r="G5694" s="68" t="s">
        <v>77</v>
      </c>
      <c r="H5694" s="68" t="s">
        <v>273</v>
      </c>
      <c r="I5694" s="68" t="s">
        <v>656</v>
      </c>
      <c r="J5694" s="65">
        <v>1</v>
      </c>
      <c r="K5694" s="65">
        <v>3</v>
      </c>
      <c r="L5694" s="65">
        <v>419</v>
      </c>
      <c r="M5694" s="65" t="s">
        <v>262</v>
      </c>
    </row>
    <row r="5695" spans="1:13" ht="12.75" customHeight="1">
      <c r="A5695" s="65" t="str">
        <f>IF(ROW()=1,"KEY",IF(ISNA(VLOOKUP(B5695,車名対応マスタ!B:D,3,FALSE)),"",IF(VLOOKUP(B5695,車名対応マスタ!B:D,3,FALSE)="","",$D5695&amp;" "&amp;IF($G5695="9","J","O")&amp;" "&amp;$I5695&amp;" "&amp;IF($I5695&lt;=TEXT(★完成資料!$A$1,"yyyymm"),TEXT(★完成資料!$A$1,"yyyymm"),"999999")&amp; " " &amp; LEFT(F5695 &amp; "          ",10))))</f>
        <v xml:space="preserve">L O 202209 yyyy00 HV        </v>
      </c>
      <c r="B5695" s="68" t="s">
        <v>323</v>
      </c>
      <c r="C5695" s="68" t="s">
        <v>469</v>
      </c>
      <c r="D5695" s="68" t="s">
        <v>271</v>
      </c>
      <c r="E5695" s="68" t="s">
        <v>531</v>
      </c>
      <c r="F5695" s="68" t="s">
        <v>360</v>
      </c>
      <c r="G5695" s="68" t="s">
        <v>77</v>
      </c>
      <c r="H5695" s="68" t="s">
        <v>273</v>
      </c>
      <c r="I5695" s="68" t="s">
        <v>657</v>
      </c>
      <c r="J5695" s="65">
        <v>2</v>
      </c>
      <c r="K5695" s="65">
        <v>2</v>
      </c>
      <c r="L5695" s="65">
        <v>419</v>
      </c>
      <c r="M5695" s="65" t="s">
        <v>262</v>
      </c>
    </row>
    <row r="5696" spans="1:13" ht="12.75" customHeight="1">
      <c r="A5696" s="65" t="str">
        <f>IF(ROW()=1,"KEY",IF(ISNA(VLOOKUP(B5696,車名対応マスタ!B:D,3,FALSE)),"",IF(VLOOKUP(B5696,車名対応マスタ!B:D,3,FALSE)="","",$D5696&amp;" "&amp;IF($G5696="9","J","O")&amp;" "&amp;$I5696&amp;" "&amp;IF($I5696&lt;=TEXT(★完成資料!$A$1,"yyyymm"),TEXT(★完成資料!$A$1,"yyyymm"),"999999")&amp; " " &amp; LEFT(F5696 &amp; "          ",10))))</f>
        <v xml:space="preserve">L O 202210 yyyy00 HV        </v>
      </c>
      <c r="B5696" s="68" t="s">
        <v>323</v>
      </c>
      <c r="C5696" s="68" t="s">
        <v>469</v>
      </c>
      <c r="D5696" s="68" t="s">
        <v>271</v>
      </c>
      <c r="E5696" s="68" t="s">
        <v>531</v>
      </c>
      <c r="F5696" s="68" t="s">
        <v>360</v>
      </c>
      <c r="G5696" s="68" t="s">
        <v>77</v>
      </c>
      <c r="H5696" s="68" t="s">
        <v>273</v>
      </c>
      <c r="I5696" s="68" t="s">
        <v>663</v>
      </c>
      <c r="J5696" s="65">
        <v>7</v>
      </c>
      <c r="K5696" s="65">
        <v>1</v>
      </c>
      <c r="L5696" s="65">
        <v>419</v>
      </c>
      <c r="M5696" s="65" t="s">
        <v>262</v>
      </c>
    </row>
    <row r="5697" spans="1:13" ht="12.75" customHeight="1">
      <c r="A5697" s="65" t="str">
        <f>IF(ROW()=1,"KEY",IF(ISNA(VLOOKUP(B5697,車名対応マスタ!B:D,3,FALSE)),"",IF(VLOOKUP(B5697,車名対応マスタ!B:D,3,FALSE)="","",$D5697&amp;" "&amp;IF($G5697="9","J","O")&amp;" "&amp;$I5697&amp;" "&amp;IF($I5697&lt;=TEXT(★完成資料!$A$1,"yyyymm"),TEXT(★完成資料!$A$1,"yyyymm"),"999999")&amp; " " &amp; LEFT(F5697 &amp; "          ",10))))</f>
        <v xml:space="preserve">L O 202201 yyyy00 HV        </v>
      </c>
      <c r="B5697" s="68" t="s">
        <v>323</v>
      </c>
      <c r="C5697" s="68" t="s">
        <v>469</v>
      </c>
      <c r="D5697" s="68" t="s">
        <v>271</v>
      </c>
      <c r="E5697" s="68" t="s">
        <v>531</v>
      </c>
      <c r="F5697" s="68" t="s">
        <v>360</v>
      </c>
      <c r="G5697" s="68" t="s">
        <v>77</v>
      </c>
      <c r="H5697" s="68" t="s">
        <v>273</v>
      </c>
      <c r="I5697" s="68" t="s">
        <v>639</v>
      </c>
      <c r="J5697" s="65">
        <v>32</v>
      </c>
      <c r="K5697" s="65">
        <v>33</v>
      </c>
      <c r="L5697" s="65">
        <v>403</v>
      </c>
      <c r="M5697" s="65" t="s">
        <v>428</v>
      </c>
    </row>
    <row r="5698" spans="1:13" ht="12.75" customHeight="1">
      <c r="A5698" s="65" t="str">
        <f>IF(ROW()=1,"KEY",IF(ISNA(VLOOKUP(B5698,車名対応マスタ!B:D,3,FALSE)),"",IF(VLOOKUP(B5698,車名対応マスタ!B:D,3,FALSE)="","",$D5698&amp;" "&amp;IF($G5698="9","J","O")&amp;" "&amp;$I5698&amp;" "&amp;IF($I5698&lt;=TEXT(★完成資料!$A$1,"yyyymm"),TEXT(★完成資料!$A$1,"yyyymm"),"999999")&amp; " " &amp; LEFT(F5698 &amp; "          ",10))))</f>
        <v xml:space="preserve">L O 202202 yyyy00 HV        </v>
      </c>
      <c r="B5698" s="68" t="s">
        <v>323</v>
      </c>
      <c r="C5698" s="68" t="s">
        <v>469</v>
      </c>
      <c r="D5698" s="68" t="s">
        <v>271</v>
      </c>
      <c r="E5698" s="68" t="s">
        <v>531</v>
      </c>
      <c r="F5698" s="68" t="s">
        <v>360</v>
      </c>
      <c r="G5698" s="68" t="s">
        <v>77</v>
      </c>
      <c r="H5698" s="68" t="s">
        <v>273</v>
      </c>
      <c r="I5698" s="68" t="s">
        <v>640</v>
      </c>
      <c r="J5698" s="65">
        <v>16</v>
      </c>
      <c r="K5698" s="65">
        <v>22</v>
      </c>
      <c r="L5698" s="65">
        <v>403</v>
      </c>
      <c r="M5698" s="65" t="s">
        <v>428</v>
      </c>
    </row>
    <row r="5699" spans="1:13" ht="12.75" customHeight="1">
      <c r="A5699" s="65" t="str">
        <f>IF(ROW()=1,"KEY",IF(ISNA(VLOOKUP(B5699,車名対応マスタ!B:D,3,FALSE)),"",IF(VLOOKUP(B5699,車名対応マスタ!B:D,3,FALSE)="","",$D5699&amp;" "&amp;IF($G5699="9","J","O")&amp;" "&amp;$I5699&amp;" "&amp;IF($I5699&lt;=TEXT(★完成資料!$A$1,"yyyymm"),TEXT(★完成資料!$A$1,"yyyymm"),"999999")&amp; " " &amp; LEFT(F5699 &amp; "          ",10))))</f>
        <v xml:space="preserve">L O 202203 yyyy00 HV        </v>
      </c>
      <c r="B5699" s="68" t="s">
        <v>323</v>
      </c>
      <c r="C5699" s="68" t="s">
        <v>469</v>
      </c>
      <c r="D5699" s="68" t="s">
        <v>271</v>
      </c>
      <c r="E5699" s="68" t="s">
        <v>531</v>
      </c>
      <c r="F5699" s="68" t="s">
        <v>360</v>
      </c>
      <c r="G5699" s="68" t="s">
        <v>77</v>
      </c>
      <c r="H5699" s="68" t="s">
        <v>273</v>
      </c>
      <c r="I5699" s="68" t="s">
        <v>641</v>
      </c>
      <c r="J5699" s="65">
        <v>6</v>
      </c>
      <c r="K5699" s="65">
        <v>40</v>
      </c>
      <c r="L5699" s="65">
        <v>403</v>
      </c>
      <c r="M5699" s="65" t="s">
        <v>428</v>
      </c>
    </row>
    <row r="5700" spans="1:13" ht="12.75" customHeight="1">
      <c r="A5700" s="65" t="str">
        <f>IF(ROW()=1,"KEY",IF(ISNA(VLOOKUP(B5700,車名対応マスタ!B:D,3,FALSE)),"",IF(VLOOKUP(B5700,車名対応マスタ!B:D,3,FALSE)="","",$D5700&amp;" "&amp;IF($G5700="9","J","O")&amp;" "&amp;$I5700&amp;" "&amp;IF($I5700&lt;=TEXT(★完成資料!$A$1,"yyyymm"),TEXT(★完成資料!$A$1,"yyyymm"),"999999")&amp; " " &amp; LEFT(F5700 &amp; "          ",10))))</f>
        <v xml:space="preserve">L O 202204 yyyy00 HV        </v>
      </c>
      <c r="B5700" s="68" t="s">
        <v>323</v>
      </c>
      <c r="C5700" s="68" t="s">
        <v>469</v>
      </c>
      <c r="D5700" s="68" t="s">
        <v>271</v>
      </c>
      <c r="E5700" s="68" t="s">
        <v>531</v>
      </c>
      <c r="F5700" s="68" t="s">
        <v>360</v>
      </c>
      <c r="G5700" s="68" t="s">
        <v>77</v>
      </c>
      <c r="H5700" s="68" t="s">
        <v>273</v>
      </c>
      <c r="I5700" s="68" t="s">
        <v>642</v>
      </c>
      <c r="J5700" s="65">
        <v>11</v>
      </c>
      <c r="K5700" s="65">
        <v>17</v>
      </c>
      <c r="L5700" s="65">
        <v>403</v>
      </c>
      <c r="M5700" s="65" t="s">
        <v>428</v>
      </c>
    </row>
    <row r="5701" spans="1:13" ht="12.75" customHeight="1">
      <c r="A5701" s="65" t="str">
        <f>IF(ROW()=1,"KEY",IF(ISNA(VLOOKUP(B5701,車名対応マスタ!B:D,3,FALSE)),"",IF(VLOOKUP(B5701,車名対応マスタ!B:D,3,FALSE)="","",$D5701&amp;" "&amp;IF($G5701="9","J","O")&amp;" "&amp;$I5701&amp;" "&amp;IF($I5701&lt;=TEXT(★完成資料!$A$1,"yyyymm"),TEXT(★完成資料!$A$1,"yyyymm"),"999999")&amp; " " &amp; LEFT(F5701 &amp; "          ",10))))</f>
        <v xml:space="preserve">L O 202205 yyyy00 HV        </v>
      </c>
      <c r="B5701" s="68" t="s">
        <v>323</v>
      </c>
      <c r="C5701" s="68" t="s">
        <v>469</v>
      </c>
      <c r="D5701" s="68" t="s">
        <v>271</v>
      </c>
      <c r="E5701" s="68" t="s">
        <v>531</v>
      </c>
      <c r="F5701" s="68" t="s">
        <v>360</v>
      </c>
      <c r="G5701" s="68" t="s">
        <v>77</v>
      </c>
      <c r="H5701" s="68" t="s">
        <v>273</v>
      </c>
      <c r="I5701" s="68" t="s">
        <v>647</v>
      </c>
      <c r="J5701" s="65">
        <v>10</v>
      </c>
      <c r="K5701" s="65">
        <v>25</v>
      </c>
      <c r="L5701" s="65">
        <v>403</v>
      </c>
      <c r="M5701" s="65" t="s">
        <v>428</v>
      </c>
    </row>
    <row r="5702" spans="1:13" ht="12.75" customHeight="1">
      <c r="A5702" s="65" t="str">
        <f>IF(ROW()=1,"KEY",IF(ISNA(VLOOKUP(B5702,車名対応マスタ!B:D,3,FALSE)),"",IF(VLOOKUP(B5702,車名対応マスタ!B:D,3,FALSE)="","",$D5702&amp;" "&amp;IF($G5702="9","J","O")&amp;" "&amp;$I5702&amp;" "&amp;IF($I5702&lt;=TEXT(★完成資料!$A$1,"yyyymm"),TEXT(★完成資料!$A$1,"yyyymm"),"999999")&amp; " " &amp; LEFT(F5702 &amp; "          ",10))))</f>
        <v xml:space="preserve">L O 202206 yyyy00 HV        </v>
      </c>
      <c r="B5702" s="68" t="s">
        <v>323</v>
      </c>
      <c r="C5702" s="68" t="s">
        <v>469</v>
      </c>
      <c r="D5702" s="68" t="s">
        <v>271</v>
      </c>
      <c r="E5702" s="68" t="s">
        <v>531</v>
      </c>
      <c r="F5702" s="68" t="s">
        <v>360</v>
      </c>
      <c r="G5702" s="68" t="s">
        <v>77</v>
      </c>
      <c r="H5702" s="68" t="s">
        <v>273</v>
      </c>
      <c r="I5702" s="68" t="s">
        <v>652</v>
      </c>
      <c r="J5702" s="65">
        <v>5</v>
      </c>
      <c r="K5702" s="65">
        <v>10</v>
      </c>
      <c r="L5702" s="65">
        <v>403</v>
      </c>
      <c r="M5702" s="65" t="s">
        <v>428</v>
      </c>
    </row>
    <row r="5703" spans="1:13" ht="12.75" customHeight="1">
      <c r="A5703" s="65" t="str">
        <f>IF(ROW()=1,"KEY",IF(ISNA(VLOOKUP(B5703,車名対応マスタ!B:D,3,FALSE)),"",IF(VLOOKUP(B5703,車名対応マスタ!B:D,3,FALSE)="","",$D5703&amp;" "&amp;IF($G5703="9","J","O")&amp;" "&amp;$I5703&amp;" "&amp;IF($I5703&lt;=TEXT(★完成資料!$A$1,"yyyymm"),TEXT(★完成資料!$A$1,"yyyymm"),"999999")&amp; " " &amp; LEFT(F5703 &amp; "          ",10))))</f>
        <v xml:space="preserve">L O 202207 yyyy00 HV        </v>
      </c>
      <c r="B5703" s="68" t="s">
        <v>323</v>
      </c>
      <c r="C5703" s="68" t="s">
        <v>469</v>
      </c>
      <c r="D5703" s="68" t="s">
        <v>271</v>
      </c>
      <c r="E5703" s="68" t="s">
        <v>531</v>
      </c>
      <c r="F5703" s="68" t="s">
        <v>360</v>
      </c>
      <c r="G5703" s="68" t="s">
        <v>77</v>
      </c>
      <c r="H5703" s="68" t="s">
        <v>273</v>
      </c>
      <c r="I5703" s="68" t="s">
        <v>655</v>
      </c>
      <c r="J5703" s="65">
        <v>1</v>
      </c>
      <c r="K5703" s="65">
        <v>10</v>
      </c>
      <c r="L5703" s="65">
        <v>403</v>
      </c>
      <c r="M5703" s="65" t="s">
        <v>428</v>
      </c>
    </row>
    <row r="5704" spans="1:13" ht="12.75" customHeight="1">
      <c r="A5704" s="65" t="str">
        <f>IF(ROW()=1,"KEY",IF(ISNA(VLOOKUP(B5704,車名対応マスタ!B:D,3,FALSE)),"",IF(VLOOKUP(B5704,車名対応マスタ!B:D,3,FALSE)="","",$D5704&amp;" "&amp;IF($G5704="9","J","O")&amp;" "&amp;$I5704&amp;" "&amp;IF($I5704&lt;=TEXT(★完成資料!$A$1,"yyyymm"),TEXT(★完成資料!$A$1,"yyyymm"),"999999")&amp; " " &amp; LEFT(F5704 &amp; "          ",10))))</f>
        <v xml:space="preserve">L O 202208 yyyy00 HV        </v>
      </c>
      <c r="B5704" s="68" t="s">
        <v>323</v>
      </c>
      <c r="C5704" s="68" t="s">
        <v>469</v>
      </c>
      <c r="D5704" s="68" t="s">
        <v>271</v>
      </c>
      <c r="E5704" s="68" t="s">
        <v>531</v>
      </c>
      <c r="F5704" s="68" t="s">
        <v>360</v>
      </c>
      <c r="G5704" s="68" t="s">
        <v>77</v>
      </c>
      <c r="H5704" s="68" t="s">
        <v>273</v>
      </c>
      <c r="I5704" s="68" t="s">
        <v>656</v>
      </c>
      <c r="J5704" s="65">
        <v>4</v>
      </c>
      <c r="K5704" s="65">
        <v>11</v>
      </c>
      <c r="L5704" s="65">
        <v>403</v>
      </c>
      <c r="M5704" s="65" t="s">
        <v>428</v>
      </c>
    </row>
    <row r="5705" spans="1:13" ht="12.75" customHeight="1">
      <c r="A5705" s="65" t="str">
        <f>IF(ROW()=1,"KEY",IF(ISNA(VLOOKUP(B5705,車名対応マスタ!B:D,3,FALSE)),"",IF(VLOOKUP(B5705,車名対応マスタ!B:D,3,FALSE)="","",$D5705&amp;" "&amp;IF($G5705="9","J","O")&amp;" "&amp;$I5705&amp;" "&amp;IF($I5705&lt;=TEXT(★完成資料!$A$1,"yyyymm"),TEXT(★完成資料!$A$1,"yyyymm"),"999999")&amp; " " &amp; LEFT(F5705 &amp; "          ",10))))</f>
        <v xml:space="preserve">L O 202209 yyyy00 HV        </v>
      </c>
      <c r="B5705" s="68" t="s">
        <v>323</v>
      </c>
      <c r="C5705" s="68" t="s">
        <v>469</v>
      </c>
      <c r="D5705" s="68" t="s">
        <v>271</v>
      </c>
      <c r="E5705" s="68" t="s">
        <v>531</v>
      </c>
      <c r="F5705" s="68" t="s">
        <v>360</v>
      </c>
      <c r="G5705" s="68" t="s">
        <v>77</v>
      </c>
      <c r="H5705" s="68" t="s">
        <v>273</v>
      </c>
      <c r="I5705" s="68" t="s">
        <v>657</v>
      </c>
      <c r="J5705" s="65">
        <v>9</v>
      </c>
      <c r="K5705" s="65">
        <v>15</v>
      </c>
      <c r="L5705" s="65">
        <v>403</v>
      </c>
      <c r="M5705" s="65" t="s">
        <v>428</v>
      </c>
    </row>
    <row r="5706" spans="1:13" ht="12.75" customHeight="1">
      <c r="A5706" s="65" t="str">
        <f>IF(ROW()=1,"KEY",IF(ISNA(VLOOKUP(B5706,車名対応マスタ!B:D,3,FALSE)),"",IF(VLOOKUP(B5706,車名対応マスタ!B:D,3,FALSE)="","",$D5706&amp;" "&amp;IF($G5706="9","J","O")&amp;" "&amp;$I5706&amp;" "&amp;IF($I5706&lt;=TEXT(★完成資料!$A$1,"yyyymm"),TEXT(★完成資料!$A$1,"yyyymm"),"999999")&amp; " " &amp; LEFT(F5706 &amp; "          ",10))))</f>
        <v xml:space="preserve">L O 202210 yyyy00 HV        </v>
      </c>
      <c r="B5706" s="68" t="s">
        <v>323</v>
      </c>
      <c r="C5706" s="68" t="s">
        <v>469</v>
      </c>
      <c r="D5706" s="68" t="s">
        <v>271</v>
      </c>
      <c r="E5706" s="68" t="s">
        <v>531</v>
      </c>
      <c r="F5706" s="68" t="s">
        <v>360</v>
      </c>
      <c r="G5706" s="68" t="s">
        <v>77</v>
      </c>
      <c r="H5706" s="68" t="s">
        <v>273</v>
      </c>
      <c r="I5706" s="68" t="s">
        <v>663</v>
      </c>
      <c r="J5706" s="65">
        <v>16</v>
      </c>
      <c r="K5706" s="65">
        <v>15</v>
      </c>
      <c r="L5706" s="65">
        <v>403</v>
      </c>
      <c r="M5706" s="65" t="s">
        <v>428</v>
      </c>
    </row>
    <row r="5707" spans="1:13" ht="12.75" customHeight="1">
      <c r="A5707" s="65" t="str">
        <f>IF(ROW()=1,"KEY",IF(ISNA(VLOOKUP(B5707,車名対応マスタ!B:D,3,FALSE)),"",IF(VLOOKUP(B5707,車名対応マスタ!B:D,3,FALSE)="","",$D5707&amp;" "&amp;IF($G5707="9","J","O")&amp;" "&amp;$I5707&amp;" "&amp;IF($I5707&lt;=TEXT(★完成資料!$A$1,"yyyymm"),TEXT(★完成資料!$A$1,"yyyymm"),"999999")&amp; " " &amp; LEFT(F5707 &amp; "          ",10))))</f>
        <v xml:space="preserve">L O 202201 yyyy00 HV        </v>
      </c>
      <c r="B5707" s="68" t="s">
        <v>323</v>
      </c>
      <c r="C5707" s="68" t="s">
        <v>469</v>
      </c>
      <c r="D5707" s="68" t="s">
        <v>271</v>
      </c>
      <c r="E5707" s="68" t="s">
        <v>531</v>
      </c>
      <c r="F5707" s="68" t="s">
        <v>360</v>
      </c>
      <c r="G5707" s="68" t="s">
        <v>77</v>
      </c>
      <c r="H5707" s="68" t="s">
        <v>273</v>
      </c>
      <c r="I5707" s="68" t="s">
        <v>639</v>
      </c>
      <c r="J5707" s="65">
        <v>4</v>
      </c>
      <c r="K5707" s="65">
        <v>1</v>
      </c>
      <c r="L5707" s="65">
        <v>418</v>
      </c>
      <c r="M5707" s="65" t="s">
        <v>429</v>
      </c>
    </row>
    <row r="5708" spans="1:13" ht="12.75" customHeight="1">
      <c r="A5708" s="65" t="str">
        <f>IF(ROW()=1,"KEY",IF(ISNA(VLOOKUP(B5708,車名対応マスタ!B:D,3,FALSE)),"",IF(VLOOKUP(B5708,車名対応マスタ!B:D,3,FALSE)="","",$D5708&amp;" "&amp;IF($G5708="9","J","O")&amp;" "&amp;$I5708&amp;" "&amp;IF($I5708&lt;=TEXT(★完成資料!$A$1,"yyyymm"),TEXT(★完成資料!$A$1,"yyyymm"),"999999")&amp; " " &amp; LEFT(F5708 &amp; "          ",10))))</f>
        <v xml:space="preserve">L O 202202 yyyy00 HV        </v>
      </c>
      <c r="B5708" s="68" t="s">
        <v>323</v>
      </c>
      <c r="C5708" s="68" t="s">
        <v>469</v>
      </c>
      <c r="D5708" s="68" t="s">
        <v>271</v>
      </c>
      <c r="E5708" s="68" t="s">
        <v>531</v>
      </c>
      <c r="F5708" s="68" t="s">
        <v>360</v>
      </c>
      <c r="G5708" s="68" t="s">
        <v>77</v>
      </c>
      <c r="H5708" s="68" t="s">
        <v>273</v>
      </c>
      <c r="I5708" s="68" t="s">
        <v>640</v>
      </c>
      <c r="J5708" s="65">
        <v>1</v>
      </c>
      <c r="K5708" s="65">
        <v>2</v>
      </c>
      <c r="L5708" s="65">
        <v>418</v>
      </c>
      <c r="M5708" s="65" t="s">
        <v>429</v>
      </c>
    </row>
    <row r="5709" spans="1:13" ht="12.75" customHeight="1">
      <c r="A5709" s="65" t="str">
        <f>IF(ROW()=1,"KEY",IF(ISNA(VLOOKUP(B5709,車名対応マスタ!B:D,3,FALSE)),"",IF(VLOOKUP(B5709,車名対応マスタ!B:D,3,FALSE)="","",$D5709&amp;" "&amp;IF($G5709="9","J","O")&amp;" "&amp;$I5709&amp;" "&amp;IF($I5709&lt;=TEXT(★完成資料!$A$1,"yyyymm"),TEXT(★完成資料!$A$1,"yyyymm"),"999999")&amp; " " &amp; LEFT(F5709 &amp; "          ",10))))</f>
        <v xml:space="preserve">L O 202203 yyyy00 HV        </v>
      </c>
      <c r="B5709" s="68" t="s">
        <v>323</v>
      </c>
      <c r="C5709" s="68" t="s">
        <v>469</v>
      </c>
      <c r="D5709" s="68" t="s">
        <v>271</v>
      </c>
      <c r="E5709" s="68" t="s">
        <v>531</v>
      </c>
      <c r="F5709" s="68" t="s">
        <v>360</v>
      </c>
      <c r="G5709" s="68" t="s">
        <v>77</v>
      </c>
      <c r="H5709" s="68" t="s">
        <v>273</v>
      </c>
      <c r="I5709" s="68" t="s">
        <v>641</v>
      </c>
      <c r="J5709" s="65">
        <v>7</v>
      </c>
      <c r="K5709" s="65">
        <v>2</v>
      </c>
      <c r="L5709" s="65">
        <v>418</v>
      </c>
      <c r="M5709" s="65" t="s">
        <v>429</v>
      </c>
    </row>
    <row r="5710" spans="1:13" ht="12.75" customHeight="1">
      <c r="A5710" s="65" t="str">
        <f>IF(ROW()=1,"KEY",IF(ISNA(VLOOKUP(B5710,車名対応マスタ!B:D,3,FALSE)),"",IF(VLOOKUP(B5710,車名対応マスタ!B:D,3,FALSE)="","",$D5710&amp;" "&amp;IF($G5710="9","J","O")&amp;" "&amp;$I5710&amp;" "&amp;IF($I5710&lt;=TEXT(★完成資料!$A$1,"yyyymm"),TEXT(★完成資料!$A$1,"yyyymm"),"999999")&amp; " " &amp; LEFT(F5710 &amp; "          ",10))))</f>
        <v xml:space="preserve">L O 202204 yyyy00 HV        </v>
      </c>
      <c r="B5710" s="68" t="s">
        <v>323</v>
      </c>
      <c r="C5710" s="68" t="s">
        <v>469</v>
      </c>
      <c r="D5710" s="68" t="s">
        <v>271</v>
      </c>
      <c r="E5710" s="68" t="s">
        <v>531</v>
      </c>
      <c r="F5710" s="68" t="s">
        <v>360</v>
      </c>
      <c r="G5710" s="68" t="s">
        <v>77</v>
      </c>
      <c r="H5710" s="68" t="s">
        <v>273</v>
      </c>
      <c r="I5710" s="68" t="s">
        <v>642</v>
      </c>
      <c r="J5710" s="65">
        <v>2</v>
      </c>
      <c r="K5710" s="65">
        <v>10</v>
      </c>
      <c r="L5710" s="65">
        <v>418</v>
      </c>
      <c r="M5710" s="65" t="s">
        <v>429</v>
      </c>
    </row>
    <row r="5711" spans="1:13" ht="12.75" customHeight="1">
      <c r="A5711" s="65" t="str">
        <f>IF(ROW()=1,"KEY",IF(ISNA(VLOOKUP(B5711,車名対応マスタ!B:D,3,FALSE)),"",IF(VLOOKUP(B5711,車名対応マスタ!B:D,3,FALSE)="","",$D5711&amp;" "&amp;IF($G5711="9","J","O")&amp;" "&amp;$I5711&amp;" "&amp;IF($I5711&lt;=TEXT(★完成資料!$A$1,"yyyymm"),TEXT(★完成資料!$A$1,"yyyymm"),"999999")&amp; " " &amp; LEFT(F5711 &amp; "          ",10))))</f>
        <v xml:space="preserve">L O 202205 yyyy00 HV        </v>
      </c>
      <c r="B5711" s="68" t="s">
        <v>323</v>
      </c>
      <c r="C5711" s="68" t="s">
        <v>469</v>
      </c>
      <c r="D5711" s="68" t="s">
        <v>271</v>
      </c>
      <c r="E5711" s="68" t="s">
        <v>531</v>
      </c>
      <c r="F5711" s="68" t="s">
        <v>360</v>
      </c>
      <c r="G5711" s="68" t="s">
        <v>77</v>
      </c>
      <c r="H5711" s="68" t="s">
        <v>273</v>
      </c>
      <c r="I5711" s="68" t="s">
        <v>647</v>
      </c>
      <c r="K5711" s="65">
        <v>5</v>
      </c>
      <c r="L5711" s="65">
        <v>418</v>
      </c>
      <c r="M5711" s="65" t="s">
        <v>429</v>
      </c>
    </row>
    <row r="5712" spans="1:13" ht="12.75" customHeight="1">
      <c r="A5712" s="65" t="str">
        <f>IF(ROW()=1,"KEY",IF(ISNA(VLOOKUP(B5712,車名対応マスタ!B:D,3,FALSE)),"",IF(VLOOKUP(B5712,車名対応マスタ!B:D,3,FALSE)="","",$D5712&amp;" "&amp;IF($G5712="9","J","O")&amp;" "&amp;$I5712&amp;" "&amp;IF($I5712&lt;=TEXT(★完成資料!$A$1,"yyyymm"),TEXT(★完成資料!$A$1,"yyyymm"),"999999")&amp; " " &amp; LEFT(F5712 &amp; "          ",10))))</f>
        <v xml:space="preserve">L O 202206 yyyy00 HV        </v>
      </c>
      <c r="B5712" s="68" t="s">
        <v>323</v>
      </c>
      <c r="C5712" s="68" t="s">
        <v>469</v>
      </c>
      <c r="D5712" s="68" t="s">
        <v>271</v>
      </c>
      <c r="E5712" s="68" t="s">
        <v>531</v>
      </c>
      <c r="F5712" s="68" t="s">
        <v>360</v>
      </c>
      <c r="G5712" s="68" t="s">
        <v>77</v>
      </c>
      <c r="H5712" s="68" t="s">
        <v>273</v>
      </c>
      <c r="I5712" s="68" t="s">
        <v>652</v>
      </c>
      <c r="J5712" s="65">
        <v>0</v>
      </c>
      <c r="K5712" s="65">
        <v>5</v>
      </c>
      <c r="L5712" s="65">
        <v>418</v>
      </c>
      <c r="M5712" s="65" t="s">
        <v>429</v>
      </c>
    </row>
    <row r="5713" spans="1:13" ht="12.75" customHeight="1">
      <c r="A5713" s="65" t="str">
        <f>IF(ROW()=1,"KEY",IF(ISNA(VLOOKUP(B5713,車名対応マスタ!B:D,3,FALSE)),"",IF(VLOOKUP(B5713,車名対応マスタ!B:D,3,FALSE)="","",$D5713&amp;" "&amp;IF($G5713="9","J","O")&amp;" "&amp;$I5713&amp;" "&amp;IF($I5713&lt;=TEXT(★完成資料!$A$1,"yyyymm"),TEXT(★完成資料!$A$1,"yyyymm"),"999999")&amp; " " &amp; LEFT(F5713 &amp; "          ",10))))</f>
        <v xml:space="preserve">L O 202207 yyyy00 HV        </v>
      </c>
      <c r="B5713" s="68" t="s">
        <v>323</v>
      </c>
      <c r="C5713" s="68" t="s">
        <v>469</v>
      </c>
      <c r="D5713" s="68" t="s">
        <v>271</v>
      </c>
      <c r="E5713" s="68" t="s">
        <v>531</v>
      </c>
      <c r="F5713" s="68" t="s">
        <v>360</v>
      </c>
      <c r="G5713" s="68" t="s">
        <v>77</v>
      </c>
      <c r="H5713" s="68" t="s">
        <v>273</v>
      </c>
      <c r="I5713" s="68" t="s">
        <v>655</v>
      </c>
      <c r="J5713" s="65">
        <v>1</v>
      </c>
      <c r="K5713" s="65">
        <v>0</v>
      </c>
      <c r="L5713" s="65">
        <v>418</v>
      </c>
      <c r="M5713" s="65" t="s">
        <v>429</v>
      </c>
    </row>
    <row r="5714" spans="1:13" ht="12.75" customHeight="1">
      <c r="A5714" s="65" t="str">
        <f>IF(ROW()=1,"KEY",IF(ISNA(VLOOKUP(B5714,車名対応マスタ!B:D,3,FALSE)),"",IF(VLOOKUP(B5714,車名対応マスタ!B:D,3,FALSE)="","",$D5714&amp;" "&amp;IF($G5714="9","J","O")&amp;" "&amp;$I5714&amp;" "&amp;IF($I5714&lt;=TEXT(★完成資料!$A$1,"yyyymm"),TEXT(★完成資料!$A$1,"yyyymm"),"999999")&amp; " " &amp; LEFT(F5714 &amp; "          ",10))))</f>
        <v xml:space="preserve">L O 202208 yyyy00 HV        </v>
      </c>
      <c r="B5714" s="68" t="s">
        <v>323</v>
      </c>
      <c r="C5714" s="68" t="s">
        <v>469</v>
      </c>
      <c r="D5714" s="68" t="s">
        <v>271</v>
      </c>
      <c r="E5714" s="68" t="s">
        <v>531</v>
      </c>
      <c r="F5714" s="68" t="s">
        <v>360</v>
      </c>
      <c r="G5714" s="68" t="s">
        <v>77</v>
      </c>
      <c r="H5714" s="68" t="s">
        <v>273</v>
      </c>
      <c r="I5714" s="68" t="s">
        <v>656</v>
      </c>
      <c r="K5714" s="65">
        <v>2</v>
      </c>
      <c r="L5714" s="65">
        <v>418</v>
      </c>
      <c r="M5714" s="65" t="s">
        <v>429</v>
      </c>
    </row>
    <row r="5715" spans="1:13" ht="12.75" customHeight="1">
      <c r="A5715" s="65" t="str">
        <f>IF(ROW()=1,"KEY",IF(ISNA(VLOOKUP(B5715,車名対応マスタ!B:D,3,FALSE)),"",IF(VLOOKUP(B5715,車名対応マスタ!B:D,3,FALSE)="","",$D5715&amp;" "&amp;IF($G5715="9","J","O")&amp;" "&amp;$I5715&amp;" "&amp;IF($I5715&lt;=TEXT(★完成資料!$A$1,"yyyymm"),TEXT(★完成資料!$A$1,"yyyymm"),"999999")&amp; " " &amp; LEFT(F5715 &amp; "          ",10))))</f>
        <v xml:space="preserve">L O 202209 yyyy00 HV        </v>
      </c>
      <c r="B5715" s="68" t="s">
        <v>323</v>
      </c>
      <c r="C5715" s="68" t="s">
        <v>469</v>
      </c>
      <c r="D5715" s="68" t="s">
        <v>271</v>
      </c>
      <c r="E5715" s="68" t="s">
        <v>531</v>
      </c>
      <c r="F5715" s="68" t="s">
        <v>360</v>
      </c>
      <c r="G5715" s="68" t="s">
        <v>77</v>
      </c>
      <c r="H5715" s="68" t="s">
        <v>273</v>
      </c>
      <c r="I5715" s="68" t="s">
        <v>657</v>
      </c>
      <c r="J5715" s="65">
        <v>3</v>
      </c>
      <c r="K5715" s="65">
        <v>2</v>
      </c>
      <c r="L5715" s="65">
        <v>418</v>
      </c>
      <c r="M5715" s="65" t="s">
        <v>429</v>
      </c>
    </row>
    <row r="5716" spans="1:13" ht="12.75" customHeight="1">
      <c r="A5716" s="65" t="str">
        <f>IF(ROW()=1,"KEY",IF(ISNA(VLOOKUP(B5716,車名対応マスタ!B:D,3,FALSE)),"",IF(VLOOKUP(B5716,車名対応マスタ!B:D,3,FALSE)="","",$D5716&amp;" "&amp;IF($G5716="9","J","O")&amp;" "&amp;$I5716&amp;" "&amp;IF($I5716&lt;=TEXT(★完成資料!$A$1,"yyyymm"),TEXT(★完成資料!$A$1,"yyyymm"),"999999")&amp; " " &amp; LEFT(F5716 &amp; "          ",10))))</f>
        <v xml:space="preserve">L O 202210 yyyy00 HV        </v>
      </c>
      <c r="B5716" s="68" t="s">
        <v>323</v>
      </c>
      <c r="C5716" s="68" t="s">
        <v>469</v>
      </c>
      <c r="D5716" s="68" t="s">
        <v>271</v>
      </c>
      <c r="E5716" s="68" t="s">
        <v>531</v>
      </c>
      <c r="F5716" s="68" t="s">
        <v>360</v>
      </c>
      <c r="G5716" s="68" t="s">
        <v>77</v>
      </c>
      <c r="H5716" s="68" t="s">
        <v>273</v>
      </c>
      <c r="I5716" s="68" t="s">
        <v>663</v>
      </c>
      <c r="J5716" s="65">
        <v>2</v>
      </c>
      <c r="K5716" s="65">
        <v>1</v>
      </c>
      <c r="L5716" s="65">
        <v>418</v>
      </c>
      <c r="M5716" s="65" t="s">
        <v>429</v>
      </c>
    </row>
    <row r="5717" spans="1:13" ht="12.75" customHeight="1">
      <c r="A5717" s="65" t="str">
        <f>IF(ROW()=1,"KEY",IF(ISNA(VLOOKUP(B5717,車名対応マスタ!B:D,3,FALSE)),"",IF(VLOOKUP(B5717,車名対応マスタ!B:D,3,FALSE)="","",$D5717&amp;" "&amp;IF($G5717="9","J","O")&amp;" "&amp;$I5717&amp;" "&amp;IF($I5717&lt;=TEXT(★完成資料!$A$1,"yyyymm"),TEXT(★完成資料!$A$1,"yyyymm"),"999999")&amp; " " &amp; LEFT(F5717 &amp; "          ",10))))</f>
        <v xml:space="preserve">L O 202201 yyyy00 HV        </v>
      </c>
      <c r="B5717" s="68" t="s">
        <v>323</v>
      </c>
      <c r="C5717" s="68" t="s">
        <v>469</v>
      </c>
      <c r="D5717" s="68" t="s">
        <v>271</v>
      </c>
      <c r="E5717" s="68" t="s">
        <v>531</v>
      </c>
      <c r="F5717" s="68" t="s">
        <v>360</v>
      </c>
      <c r="G5717" s="68" t="s">
        <v>77</v>
      </c>
      <c r="H5717" s="68" t="s">
        <v>273</v>
      </c>
      <c r="I5717" s="68" t="s">
        <v>639</v>
      </c>
      <c r="K5717" s="65">
        <v>1</v>
      </c>
      <c r="L5717" s="65">
        <v>406</v>
      </c>
      <c r="M5717" s="65" t="s">
        <v>497</v>
      </c>
    </row>
    <row r="5718" spans="1:13" ht="12.75" customHeight="1">
      <c r="A5718" s="65" t="str">
        <f>IF(ROW()=1,"KEY",IF(ISNA(VLOOKUP(B5718,車名対応マスタ!B:D,3,FALSE)),"",IF(VLOOKUP(B5718,車名対応マスタ!B:D,3,FALSE)="","",$D5718&amp;" "&amp;IF($G5718="9","J","O")&amp;" "&amp;$I5718&amp;" "&amp;IF($I5718&lt;=TEXT(★完成資料!$A$1,"yyyymm"),TEXT(★完成資料!$A$1,"yyyymm"),"999999")&amp; " " &amp; LEFT(F5718 &amp; "          ",10))))</f>
        <v xml:space="preserve">L O 202203 yyyy00 HV        </v>
      </c>
      <c r="B5718" s="68" t="s">
        <v>323</v>
      </c>
      <c r="C5718" s="68" t="s">
        <v>469</v>
      </c>
      <c r="D5718" s="68" t="s">
        <v>271</v>
      </c>
      <c r="E5718" s="68" t="s">
        <v>531</v>
      </c>
      <c r="F5718" s="68" t="s">
        <v>360</v>
      </c>
      <c r="G5718" s="68" t="s">
        <v>77</v>
      </c>
      <c r="H5718" s="68" t="s">
        <v>273</v>
      </c>
      <c r="I5718" s="68" t="s">
        <v>641</v>
      </c>
      <c r="K5718" s="65">
        <v>1</v>
      </c>
      <c r="L5718" s="65">
        <v>406</v>
      </c>
      <c r="M5718" s="65" t="s">
        <v>497</v>
      </c>
    </row>
    <row r="5719" spans="1:13" ht="12.75" customHeight="1">
      <c r="A5719" s="65" t="str">
        <f>IF(ROW()=1,"KEY",IF(ISNA(VLOOKUP(B5719,車名対応マスタ!B:D,3,FALSE)),"",IF(VLOOKUP(B5719,車名対応マスタ!B:D,3,FALSE)="","",$D5719&amp;" "&amp;IF($G5719="9","J","O")&amp;" "&amp;$I5719&amp;" "&amp;IF($I5719&lt;=TEXT(★完成資料!$A$1,"yyyymm"),TEXT(★完成資料!$A$1,"yyyymm"),"999999")&amp; " " &amp; LEFT(F5719 &amp; "          ",10))))</f>
        <v xml:space="preserve">L O 202205 yyyy00 HV        </v>
      </c>
      <c r="B5719" s="68" t="s">
        <v>323</v>
      </c>
      <c r="C5719" s="68" t="s">
        <v>469</v>
      </c>
      <c r="D5719" s="68" t="s">
        <v>271</v>
      </c>
      <c r="E5719" s="68" t="s">
        <v>531</v>
      </c>
      <c r="F5719" s="68" t="s">
        <v>360</v>
      </c>
      <c r="G5719" s="68" t="s">
        <v>77</v>
      </c>
      <c r="H5719" s="68" t="s">
        <v>273</v>
      </c>
      <c r="I5719" s="68" t="s">
        <v>647</v>
      </c>
      <c r="K5719" s="65">
        <v>1</v>
      </c>
      <c r="L5719" s="65">
        <v>406</v>
      </c>
      <c r="M5719" s="65" t="s">
        <v>497</v>
      </c>
    </row>
    <row r="5720" spans="1:13" ht="12.75" customHeight="1">
      <c r="A5720" s="65" t="str">
        <f>IF(ROW()=1,"KEY",IF(ISNA(VLOOKUP(B5720,車名対応マスタ!B:D,3,FALSE)),"",IF(VLOOKUP(B5720,車名対応マスタ!B:D,3,FALSE)="","",$D5720&amp;" "&amp;IF($G5720="9","J","O")&amp;" "&amp;$I5720&amp;" "&amp;IF($I5720&lt;=TEXT(★完成資料!$A$1,"yyyymm"),TEXT(★完成資料!$A$1,"yyyymm"),"999999")&amp; " " &amp; LEFT(F5720 &amp; "          ",10))))</f>
        <v xml:space="preserve">L O 202206 yyyy00 HV        </v>
      </c>
      <c r="B5720" s="68" t="s">
        <v>323</v>
      </c>
      <c r="C5720" s="68" t="s">
        <v>469</v>
      </c>
      <c r="D5720" s="68" t="s">
        <v>271</v>
      </c>
      <c r="E5720" s="68" t="s">
        <v>531</v>
      </c>
      <c r="F5720" s="68" t="s">
        <v>360</v>
      </c>
      <c r="G5720" s="68" t="s">
        <v>77</v>
      </c>
      <c r="H5720" s="68" t="s">
        <v>273</v>
      </c>
      <c r="I5720" s="68" t="s">
        <v>652</v>
      </c>
      <c r="K5720" s="65">
        <v>1</v>
      </c>
      <c r="L5720" s="65">
        <v>406</v>
      </c>
      <c r="M5720" s="65" t="s">
        <v>497</v>
      </c>
    </row>
    <row r="5721" spans="1:13" ht="12.75" customHeight="1">
      <c r="A5721" s="65" t="str">
        <f>IF(ROW()=1,"KEY",IF(ISNA(VLOOKUP(B5721,車名対応マスタ!B:D,3,FALSE)),"",IF(VLOOKUP(B5721,車名対応マスタ!B:D,3,FALSE)="","",$D5721&amp;" "&amp;IF($G5721="9","J","O")&amp;" "&amp;$I5721&amp;" "&amp;IF($I5721&lt;=TEXT(★完成資料!$A$1,"yyyymm"),TEXT(★完成資料!$A$1,"yyyymm"),"999999")&amp; " " &amp; LEFT(F5721 &amp; "          ",10))))</f>
        <v xml:space="preserve">L O 202209 yyyy00 HV        </v>
      </c>
      <c r="B5721" s="68" t="s">
        <v>323</v>
      </c>
      <c r="C5721" s="68" t="s">
        <v>469</v>
      </c>
      <c r="D5721" s="68" t="s">
        <v>271</v>
      </c>
      <c r="E5721" s="68" t="s">
        <v>531</v>
      </c>
      <c r="F5721" s="68" t="s">
        <v>360</v>
      </c>
      <c r="G5721" s="68" t="s">
        <v>77</v>
      </c>
      <c r="H5721" s="68" t="s">
        <v>273</v>
      </c>
      <c r="I5721" s="68" t="s">
        <v>657</v>
      </c>
      <c r="K5721" s="65">
        <v>1</v>
      </c>
      <c r="L5721" s="65">
        <v>406</v>
      </c>
      <c r="M5721" s="65" t="s">
        <v>497</v>
      </c>
    </row>
    <row r="5722" spans="1:13" ht="12.75" customHeight="1">
      <c r="A5722" s="65" t="str">
        <f>IF(ROW()=1,"KEY",IF(ISNA(VLOOKUP(B5722,車名対応マスタ!B:D,3,FALSE)),"",IF(VLOOKUP(B5722,車名対応マスタ!B:D,3,FALSE)="","",$D5722&amp;" "&amp;IF($G5722="9","J","O")&amp;" "&amp;$I5722&amp;" "&amp;IF($I5722&lt;=TEXT(★完成資料!$A$1,"yyyymm"),TEXT(★完成資料!$A$1,"yyyymm"),"999999")&amp; " " &amp; LEFT(F5722 &amp; "          ",10))))</f>
        <v xml:space="preserve">L O 202210 yyyy00 HV        </v>
      </c>
      <c r="B5722" s="68" t="s">
        <v>323</v>
      </c>
      <c r="C5722" s="68" t="s">
        <v>469</v>
      </c>
      <c r="D5722" s="68" t="s">
        <v>271</v>
      </c>
      <c r="E5722" s="68" t="s">
        <v>531</v>
      </c>
      <c r="F5722" s="68" t="s">
        <v>360</v>
      </c>
      <c r="G5722" s="68" t="s">
        <v>77</v>
      </c>
      <c r="H5722" s="68" t="s">
        <v>273</v>
      </c>
      <c r="I5722" s="68" t="s">
        <v>663</v>
      </c>
      <c r="K5722" s="65">
        <v>2</v>
      </c>
      <c r="L5722" s="65">
        <v>406</v>
      </c>
      <c r="M5722" s="65" t="s">
        <v>497</v>
      </c>
    </row>
    <row r="5723" spans="1:13" ht="12.75" customHeight="1">
      <c r="A5723" s="65" t="str">
        <f>IF(ROW()=1,"KEY",IF(ISNA(VLOOKUP(B5723,車名対応マスタ!B:D,3,FALSE)),"",IF(VLOOKUP(B5723,車名対応マスタ!B:D,3,FALSE)="","",$D5723&amp;" "&amp;IF($G5723="9","J","O")&amp;" "&amp;$I5723&amp;" "&amp;IF($I5723&lt;=TEXT(★完成資料!$A$1,"yyyymm"),TEXT(★完成資料!$A$1,"yyyymm"),"999999")&amp; " " &amp; LEFT(F5723 &amp; "          ",10))))</f>
        <v xml:space="preserve">L O 202201 yyyy00 HV        </v>
      </c>
      <c r="B5723" s="68" t="s">
        <v>323</v>
      </c>
      <c r="C5723" s="68" t="s">
        <v>469</v>
      </c>
      <c r="D5723" s="68" t="s">
        <v>271</v>
      </c>
      <c r="E5723" s="68" t="s">
        <v>531</v>
      </c>
      <c r="F5723" s="68" t="s">
        <v>360</v>
      </c>
      <c r="G5723" s="68" t="s">
        <v>77</v>
      </c>
      <c r="H5723" s="68" t="s">
        <v>273</v>
      </c>
      <c r="I5723" s="68" t="s">
        <v>639</v>
      </c>
      <c r="J5723" s="65">
        <v>0</v>
      </c>
      <c r="K5723" s="65">
        <v>2</v>
      </c>
      <c r="L5723" s="65">
        <v>604</v>
      </c>
      <c r="M5723" s="65" t="s">
        <v>280</v>
      </c>
    </row>
    <row r="5724" spans="1:13" ht="12.75" customHeight="1">
      <c r="A5724" s="65" t="str">
        <f>IF(ROW()=1,"KEY",IF(ISNA(VLOOKUP(B5724,車名対応マスタ!B:D,3,FALSE)),"",IF(VLOOKUP(B5724,車名対応マスタ!B:D,3,FALSE)="","",$D5724&amp;" "&amp;IF($G5724="9","J","O")&amp;" "&amp;$I5724&amp;" "&amp;IF($I5724&lt;=TEXT(★完成資料!$A$1,"yyyymm"),TEXT(★完成資料!$A$1,"yyyymm"),"999999")&amp; " " &amp; LEFT(F5724 &amp; "          ",10))))</f>
        <v xml:space="preserve">L O 202202 yyyy00 HV        </v>
      </c>
      <c r="B5724" s="68" t="s">
        <v>323</v>
      </c>
      <c r="C5724" s="68" t="s">
        <v>469</v>
      </c>
      <c r="D5724" s="68" t="s">
        <v>271</v>
      </c>
      <c r="E5724" s="68" t="s">
        <v>531</v>
      </c>
      <c r="F5724" s="68" t="s">
        <v>360</v>
      </c>
      <c r="G5724" s="68" t="s">
        <v>77</v>
      </c>
      <c r="H5724" s="68" t="s">
        <v>273</v>
      </c>
      <c r="I5724" s="68" t="s">
        <v>640</v>
      </c>
      <c r="J5724" s="65">
        <v>2</v>
      </c>
      <c r="K5724" s="65">
        <v>4</v>
      </c>
      <c r="L5724" s="65">
        <v>604</v>
      </c>
      <c r="M5724" s="65" t="s">
        <v>280</v>
      </c>
    </row>
    <row r="5725" spans="1:13" ht="12.75" customHeight="1">
      <c r="A5725" s="65" t="str">
        <f>IF(ROW()=1,"KEY",IF(ISNA(VLOOKUP(B5725,車名対応マスタ!B:D,3,FALSE)),"",IF(VLOOKUP(B5725,車名対応マスタ!B:D,3,FALSE)="","",$D5725&amp;" "&amp;IF($G5725="9","J","O")&amp;" "&amp;$I5725&amp;" "&amp;IF($I5725&lt;=TEXT(★完成資料!$A$1,"yyyymm"),TEXT(★完成資料!$A$1,"yyyymm"),"999999")&amp; " " &amp; LEFT(F5725 &amp; "          ",10))))</f>
        <v xml:space="preserve">L O 202203 yyyy00 HV        </v>
      </c>
      <c r="B5725" s="68" t="s">
        <v>323</v>
      </c>
      <c r="C5725" s="68" t="s">
        <v>469</v>
      </c>
      <c r="D5725" s="68" t="s">
        <v>271</v>
      </c>
      <c r="E5725" s="68" t="s">
        <v>531</v>
      </c>
      <c r="F5725" s="68" t="s">
        <v>360</v>
      </c>
      <c r="G5725" s="68" t="s">
        <v>77</v>
      </c>
      <c r="H5725" s="68" t="s">
        <v>273</v>
      </c>
      <c r="I5725" s="68" t="s">
        <v>641</v>
      </c>
      <c r="J5725" s="65">
        <v>0</v>
      </c>
      <c r="K5725" s="65">
        <v>6</v>
      </c>
      <c r="L5725" s="65">
        <v>604</v>
      </c>
      <c r="M5725" s="65" t="s">
        <v>280</v>
      </c>
    </row>
    <row r="5726" spans="1:13" ht="12.75" customHeight="1">
      <c r="A5726" s="65" t="str">
        <f>IF(ROW()=1,"KEY",IF(ISNA(VLOOKUP(B5726,車名対応マスタ!B:D,3,FALSE)),"",IF(VLOOKUP(B5726,車名対応マスタ!B:D,3,FALSE)="","",$D5726&amp;" "&amp;IF($G5726="9","J","O")&amp;" "&amp;$I5726&amp;" "&amp;IF($I5726&lt;=TEXT(★完成資料!$A$1,"yyyymm"),TEXT(★完成資料!$A$1,"yyyymm"),"999999")&amp; " " &amp; LEFT(F5726 &amp; "          ",10))))</f>
        <v xml:space="preserve">L O 202204 yyyy00 HV        </v>
      </c>
      <c r="B5726" s="68" t="s">
        <v>323</v>
      </c>
      <c r="C5726" s="68" t="s">
        <v>469</v>
      </c>
      <c r="D5726" s="68" t="s">
        <v>271</v>
      </c>
      <c r="E5726" s="68" t="s">
        <v>531</v>
      </c>
      <c r="F5726" s="68" t="s">
        <v>360</v>
      </c>
      <c r="G5726" s="68" t="s">
        <v>77</v>
      </c>
      <c r="H5726" s="68" t="s">
        <v>273</v>
      </c>
      <c r="I5726" s="68" t="s">
        <v>642</v>
      </c>
      <c r="J5726" s="65">
        <v>1</v>
      </c>
      <c r="K5726" s="65">
        <v>7</v>
      </c>
      <c r="L5726" s="65">
        <v>604</v>
      </c>
      <c r="M5726" s="65" t="s">
        <v>280</v>
      </c>
    </row>
    <row r="5727" spans="1:13" ht="12.75" customHeight="1">
      <c r="A5727" s="65" t="str">
        <f>IF(ROW()=1,"KEY",IF(ISNA(VLOOKUP(B5727,車名対応マスタ!B:D,3,FALSE)),"",IF(VLOOKUP(B5727,車名対応マスタ!B:D,3,FALSE)="","",$D5727&amp;" "&amp;IF($G5727="9","J","O")&amp;" "&amp;$I5727&amp;" "&amp;IF($I5727&lt;=TEXT(★完成資料!$A$1,"yyyymm"),TEXT(★完成資料!$A$1,"yyyymm"),"999999")&amp; " " &amp; LEFT(F5727 &amp; "          ",10))))</f>
        <v xml:space="preserve">L O 202205 yyyy00 HV        </v>
      </c>
      <c r="B5727" s="68" t="s">
        <v>323</v>
      </c>
      <c r="C5727" s="68" t="s">
        <v>469</v>
      </c>
      <c r="D5727" s="68" t="s">
        <v>271</v>
      </c>
      <c r="E5727" s="68" t="s">
        <v>531</v>
      </c>
      <c r="F5727" s="68" t="s">
        <v>360</v>
      </c>
      <c r="G5727" s="68" t="s">
        <v>77</v>
      </c>
      <c r="H5727" s="68" t="s">
        <v>273</v>
      </c>
      <c r="I5727" s="68" t="s">
        <v>647</v>
      </c>
      <c r="J5727" s="65">
        <v>1</v>
      </c>
      <c r="K5727" s="65">
        <v>6</v>
      </c>
      <c r="L5727" s="65">
        <v>604</v>
      </c>
      <c r="M5727" s="65" t="s">
        <v>280</v>
      </c>
    </row>
    <row r="5728" spans="1:13" ht="12.75" customHeight="1">
      <c r="A5728" s="65" t="str">
        <f>IF(ROW()=1,"KEY",IF(ISNA(VLOOKUP(B5728,車名対応マスタ!B:D,3,FALSE)),"",IF(VLOOKUP(B5728,車名対応マスタ!B:D,3,FALSE)="","",$D5728&amp;" "&amp;IF($G5728="9","J","O")&amp;" "&amp;$I5728&amp;" "&amp;IF($I5728&lt;=TEXT(★完成資料!$A$1,"yyyymm"),TEXT(★完成資料!$A$1,"yyyymm"),"999999")&amp; " " &amp; LEFT(F5728 &amp; "          ",10))))</f>
        <v xml:space="preserve">L O 202206 yyyy00 HV        </v>
      </c>
      <c r="B5728" s="68" t="s">
        <v>323</v>
      </c>
      <c r="C5728" s="68" t="s">
        <v>469</v>
      </c>
      <c r="D5728" s="68" t="s">
        <v>271</v>
      </c>
      <c r="E5728" s="68" t="s">
        <v>531</v>
      </c>
      <c r="F5728" s="68" t="s">
        <v>360</v>
      </c>
      <c r="G5728" s="68" t="s">
        <v>77</v>
      </c>
      <c r="H5728" s="68" t="s">
        <v>273</v>
      </c>
      <c r="I5728" s="68" t="s">
        <v>652</v>
      </c>
      <c r="J5728" s="65">
        <v>1</v>
      </c>
      <c r="K5728" s="65">
        <v>4</v>
      </c>
      <c r="L5728" s="65">
        <v>604</v>
      </c>
      <c r="M5728" s="65" t="s">
        <v>280</v>
      </c>
    </row>
    <row r="5729" spans="1:13" ht="12.75" customHeight="1">
      <c r="A5729" s="65" t="str">
        <f>IF(ROW()=1,"KEY",IF(ISNA(VLOOKUP(B5729,車名対応マスタ!B:D,3,FALSE)),"",IF(VLOOKUP(B5729,車名対応マスタ!B:D,3,FALSE)="","",$D5729&amp;" "&amp;IF($G5729="9","J","O")&amp;" "&amp;$I5729&amp;" "&amp;IF($I5729&lt;=TEXT(★完成資料!$A$1,"yyyymm"),TEXT(★完成資料!$A$1,"yyyymm"),"999999")&amp; " " &amp; LEFT(F5729 &amp; "          ",10))))</f>
        <v xml:space="preserve">L O 202207 yyyy00 HV        </v>
      </c>
      <c r="B5729" s="68" t="s">
        <v>323</v>
      </c>
      <c r="C5729" s="68" t="s">
        <v>469</v>
      </c>
      <c r="D5729" s="68" t="s">
        <v>271</v>
      </c>
      <c r="E5729" s="68" t="s">
        <v>531</v>
      </c>
      <c r="F5729" s="68" t="s">
        <v>360</v>
      </c>
      <c r="G5729" s="68" t="s">
        <v>77</v>
      </c>
      <c r="H5729" s="68" t="s">
        <v>273</v>
      </c>
      <c r="I5729" s="68" t="s">
        <v>655</v>
      </c>
      <c r="J5729" s="65">
        <v>0</v>
      </c>
      <c r="K5729" s="65">
        <v>5</v>
      </c>
      <c r="L5729" s="65">
        <v>604</v>
      </c>
      <c r="M5729" s="65" t="s">
        <v>280</v>
      </c>
    </row>
    <row r="5730" spans="1:13" ht="12.75" customHeight="1">
      <c r="A5730" s="65" t="str">
        <f>IF(ROW()=1,"KEY",IF(ISNA(VLOOKUP(B5730,車名対応マスタ!B:D,3,FALSE)),"",IF(VLOOKUP(B5730,車名対応マスタ!B:D,3,FALSE)="","",$D5730&amp;" "&amp;IF($G5730="9","J","O")&amp;" "&amp;$I5730&amp;" "&amp;IF($I5730&lt;=TEXT(★完成資料!$A$1,"yyyymm"),TEXT(★完成資料!$A$1,"yyyymm"),"999999")&amp; " " &amp; LEFT(F5730 &amp; "          ",10))))</f>
        <v xml:space="preserve">L O 202208 yyyy00 HV        </v>
      </c>
      <c r="B5730" s="68" t="s">
        <v>323</v>
      </c>
      <c r="C5730" s="68" t="s">
        <v>469</v>
      </c>
      <c r="D5730" s="68" t="s">
        <v>271</v>
      </c>
      <c r="E5730" s="68" t="s">
        <v>531</v>
      </c>
      <c r="F5730" s="68" t="s">
        <v>360</v>
      </c>
      <c r="G5730" s="68" t="s">
        <v>77</v>
      </c>
      <c r="H5730" s="68" t="s">
        <v>273</v>
      </c>
      <c r="I5730" s="68" t="s">
        <v>656</v>
      </c>
      <c r="J5730" s="65">
        <v>1</v>
      </c>
      <c r="K5730" s="65">
        <v>2</v>
      </c>
      <c r="L5730" s="65">
        <v>604</v>
      </c>
      <c r="M5730" s="65" t="s">
        <v>280</v>
      </c>
    </row>
    <row r="5731" spans="1:13" ht="12.75" customHeight="1">
      <c r="A5731" s="65" t="str">
        <f>IF(ROW()=1,"KEY",IF(ISNA(VLOOKUP(B5731,車名対応マスタ!B:D,3,FALSE)),"",IF(VLOOKUP(B5731,車名対応マスタ!B:D,3,FALSE)="","",$D5731&amp;" "&amp;IF($G5731="9","J","O")&amp;" "&amp;$I5731&amp;" "&amp;IF($I5731&lt;=TEXT(★完成資料!$A$1,"yyyymm"),TEXT(★完成資料!$A$1,"yyyymm"),"999999")&amp; " " &amp; LEFT(F5731 &amp; "          ",10))))</f>
        <v xml:space="preserve">L O 202209 yyyy00 HV        </v>
      </c>
      <c r="B5731" s="68" t="s">
        <v>323</v>
      </c>
      <c r="C5731" s="68" t="s">
        <v>469</v>
      </c>
      <c r="D5731" s="68" t="s">
        <v>271</v>
      </c>
      <c r="E5731" s="68" t="s">
        <v>531</v>
      </c>
      <c r="F5731" s="68" t="s">
        <v>360</v>
      </c>
      <c r="G5731" s="68" t="s">
        <v>77</v>
      </c>
      <c r="H5731" s="68" t="s">
        <v>273</v>
      </c>
      <c r="I5731" s="68" t="s">
        <v>657</v>
      </c>
      <c r="J5731" s="65">
        <v>13</v>
      </c>
      <c r="K5731" s="65">
        <v>1</v>
      </c>
      <c r="L5731" s="65">
        <v>604</v>
      </c>
      <c r="M5731" s="65" t="s">
        <v>280</v>
      </c>
    </row>
    <row r="5732" spans="1:13" ht="12.75" customHeight="1">
      <c r="A5732" s="65" t="str">
        <f>IF(ROW()=1,"KEY",IF(ISNA(VLOOKUP(B5732,車名対応マスタ!B:D,3,FALSE)),"",IF(VLOOKUP(B5732,車名対応マスタ!B:D,3,FALSE)="","",$D5732&amp;" "&amp;IF($G5732="9","J","O")&amp;" "&amp;$I5732&amp;" "&amp;IF($I5732&lt;=TEXT(★完成資料!$A$1,"yyyymm"),TEXT(★完成資料!$A$1,"yyyymm"),"999999")&amp; " " &amp; LEFT(F5732 &amp; "          ",10))))</f>
        <v xml:space="preserve">L O 202210 yyyy00 HV        </v>
      </c>
      <c r="B5732" s="68" t="s">
        <v>323</v>
      </c>
      <c r="C5732" s="68" t="s">
        <v>469</v>
      </c>
      <c r="D5732" s="68" t="s">
        <v>271</v>
      </c>
      <c r="E5732" s="68" t="s">
        <v>531</v>
      </c>
      <c r="F5732" s="68" t="s">
        <v>360</v>
      </c>
      <c r="G5732" s="68" t="s">
        <v>77</v>
      </c>
      <c r="H5732" s="68" t="s">
        <v>273</v>
      </c>
      <c r="I5732" s="68" t="s">
        <v>663</v>
      </c>
      <c r="J5732" s="65">
        <v>2</v>
      </c>
      <c r="L5732" s="65">
        <v>604</v>
      </c>
      <c r="M5732" s="65" t="s">
        <v>280</v>
      </c>
    </row>
    <row r="5733" spans="1:13" ht="12.75" customHeight="1">
      <c r="A5733" s="65" t="str">
        <f>IF(ROW()=1,"KEY",IF(ISNA(VLOOKUP(B5733,車名対応マスタ!B:D,3,FALSE)),"",IF(VLOOKUP(B5733,車名対応マスタ!B:D,3,FALSE)="","",$D5733&amp;" "&amp;IF($G5733="9","J","O")&amp;" "&amp;$I5733&amp;" "&amp;IF($I5733&lt;=TEXT(★完成資料!$A$1,"yyyymm"),TEXT(★完成資料!$A$1,"yyyymm"),"999999")&amp; " " &amp; LEFT(F5733 &amp; "          ",10))))</f>
        <v xml:space="preserve">L O 202201 yyyy00 HV        </v>
      </c>
      <c r="B5733" s="68" t="s">
        <v>323</v>
      </c>
      <c r="C5733" s="68" t="s">
        <v>469</v>
      </c>
      <c r="D5733" s="68" t="s">
        <v>271</v>
      </c>
      <c r="E5733" s="68" t="s">
        <v>531</v>
      </c>
      <c r="F5733" s="68" t="s">
        <v>360</v>
      </c>
      <c r="G5733" s="68" t="s">
        <v>77</v>
      </c>
      <c r="H5733" s="68" t="s">
        <v>273</v>
      </c>
      <c r="I5733" s="68" t="s">
        <v>639</v>
      </c>
      <c r="J5733" s="65">
        <v>9</v>
      </c>
      <c r="K5733" s="65">
        <v>29</v>
      </c>
      <c r="L5733" s="65">
        <v>411</v>
      </c>
      <c r="M5733" s="65" t="s">
        <v>498</v>
      </c>
    </row>
    <row r="5734" spans="1:13" ht="12.75" customHeight="1">
      <c r="A5734" s="65" t="str">
        <f>IF(ROW()=1,"KEY",IF(ISNA(VLOOKUP(B5734,車名対応マスタ!B:D,3,FALSE)),"",IF(VLOOKUP(B5734,車名対応マスタ!B:D,3,FALSE)="","",$D5734&amp;" "&amp;IF($G5734="9","J","O")&amp;" "&amp;$I5734&amp;" "&amp;IF($I5734&lt;=TEXT(★完成資料!$A$1,"yyyymm"),TEXT(★完成資料!$A$1,"yyyymm"),"999999")&amp; " " &amp; LEFT(F5734 &amp; "          ",10))))</f>
        <v xml:space="preserve">L O 202202 yyyy00 HV        </v>
      </c>
      <c r="B5734" s="68" t="s">
        <v>323</v>
      </c>
      <c r="C5734" s="68" t="s">
        <v>469</v>
      </c>
      <c r="D5734" s="68" t="s">
        <v>271</v>
      </c>
      <c r="E5734" s="68" t="s">
        <v>531</v>
      </c>
      <c r="F5734" s="68" t="s">
        <v>360</v>
      </c>
      <c r="G5734" s="68" t="s">
        <v>77</v>
      </c>
      <c r="H5734" s="68" t="s">
        <v>273</v>
      </c>
      <c r="I5734" s="68" t="s">
        <v>640</v>
      </c>
      <c r="J5734" s="65">
        <v>11</v>
      </c>
      <c r="K5734" s="65">
        <v>25</v>
      </c>
      <c r="L5734" s="65">
        <v>411</v>
      </c>
      <c r="M5734" s="65" t="s">
        <v>498</v>
      </c>
    </row>
    <row r="5735" spans="1:13" ht="12.75" customHeight="1">
      <c r="A5735" s="65" t="str">
        <f>IF(ROW()=1,"KEY",IF(ISNA(VLOOKUP(B5735,車名対応マスタ!B:D,3,FALSE)),"",IF(VLOOKUP(B5735,車名対応マスタ!B:D,3,FALSE)="","",$D5735&amp;" "&amp;IF($G5735="9","J","O")&amp;" "&amp;$I5735&amp;" "&amp;IF($I5735&lt;=TEXT(★完成資料!$A$1,"yyyymm"),TEXT(★完成資料!$A$1,"yyyymm"),"999999")&amp; " " &amp; LEFT(F5735 &amp; "          ",10))))</f>
        <v xml:space="preserve">L O 202203 yyyy00 HV        </v>
      </c>
      <c r="B5735" s="68" t="s">
        <v>323</v>
      </c>
      <c r="C5735" s="68" t="s">
        <v>469</v>
      </c>
      <c r="D5735" s="68" t="s">
        <v>271</v>
      </c>
      <c r="E5735" s="68" t="s">
        <v>531</v>
      </c>
      <c r="F5735" s="68" t="s">
        <v>360</v>
      </c>
      <c r="G5735" s="68" t="s">
        <v>77</v>
      </c>
      <c r="H5735" s="68" t="s">
        <v>273</v>
      </c>
      <c r="I5735" s="68" t="s">
        <v>641</v>
      </c>
      <c r="J5735" s="65">
        <v>1</v>
      </c>
      <c r="K5735" s="65">
        <v>15</v>
      </c>
      <c r="L5735" s="65">
        <v>411</v>
      </c>
      <c r="M5735" s="65" t="s">
        <v>498</v>
      </c>
    </row>
    <row r="5736" spans="1:13" ht="12.75" customHeight="1">
      <c r="A5736" s="65" t="str">
        <f>IF(ROW()=1,"KEY",IF(ISNA(VLOOKUP(B5736,車名対応マスタ!B:D,3,FALSE)),"",IF(VLOOKUP(B5736,車名対応マスタ!B:D,3,FALSE)="","",$D5736&amp;" "&amp;IF($G5736="9","J","O")&amp;" "&amp;$I5736&amp;" "&amp;IF($I5736&lt;=TEXT(★完成資料!$A$1,"yyyymm"),TEXT(★完成資料!$A$1,"yyyymm"),"999999")&amp; " " &amp; LEFT(F5736 &amp; "          ",10))))</f>
        <v xml:space="preserve">L O 202204 yyyy00 HV        </v>
      </c>
      <c r="B5736" s="68" t="s">
        <v>323</v>
      </c>
      <c r="C5736" s="68" t="s">
        <v>469</v>
      </c>
      <c r="D5736" s="68" t="s">
        <v>271</v>
      </c>
      <c r="E5736" s="68" t="s">
        <v>531</v>
      </c>
      <c r="F5736" s="68" t="s">
        <v>360</v>
      </c>
      <c r="G5736" s="68" t="s">
        <v>77</v>
      </c>
      <c r="H5736" s="68" t="s">
        <v>273</v>
      </c>
      <c r="I5736" s="68" t="s">
        <v>642</v>
      </c>
      <c r="K5736" s="65">
        <v>5</v>
      </c>
      <c r="L5736" s="65">
        <v>411</v>
      </c>
      <c r="M5736" s="65" t="s">
        <v>498</v>
      </c>
    </row>
    <row r="5737" spans="1:13" ht="12.75" customHeight="1">
      <c r="A5737" s="65" t="str">
        <f>IF(ROW()=1,"KEY",IF(ISNA(VLOOKUP(B5737,車名対応マスタ!B:D,3,FALSE)),"",IF(VLOOKUP(B5737,車名対応マスタ!B:D,3,FALSE)="","",$D5737&amp;" "&amp;IF($G5737="9","J","O")&amp;" "&amp;$I5737&amp;" "&amp;IF($I5737&lt;=TEXT(★完成資料!$A$1,"yyyymm"),TEXT(★完成資料!$A$1,"yyyymm"),"999999")&amp; " " &amp; LEFT(F5737 &amp; "          ",10))))</f>
        <v xml:space="preserve">L O 202205 yyyy00 HV        </v>
      </c>
      <c r="B5737" s="68" t="s">
        <v>323</v>
      </c>
      <c r="C5737" s="68" t="s">
        <v>469</v>
      </c>
      <c r="D5737" s="68" t="s">
        <v>271</v>
      </c>
      <c r="E5737" s="68" t="s">
        <v>531</v>
      </c>
      <c r="F5737" s="68" t="s">
        <v>360</v>
      </c>
      <c r="G5737" s="68" t="s">
        <v>77</v>
      </c>
      <c r="H5737" s="68" t="s">
        <v>273</v>
      </c>
      <c r="I5737" s="68" t="s">
        <v>647</v>
      </c>
      <c r="J5737" s="65">
        <v>1</v>
      </c>
      <c r="K5737" s="65">
        <v>6</v>
      </c>
      <c r="L5737" s="65">
        <v>411</v>
      </c>
      <c r="M5737" s="65" t="s">
        <v>498</v>
      </c>
    </row>
    <row r="5738" spans="1:13" ht="12.75" customHeight="1">
      <c r="A5738" s="65" t="str">
        <f>IF(ROW()=1,"KEY",IF(ISNA(VLOOKUP(B5738,車名対応マスタ!B:D,3,FALSE)),"",IF(VLOOKUP(B5738,車名対応マスタ!B:D,3,FALSE)="","",$D5738&amp;" "&amp;IF($G5738="9","J","O")&amp;" "&amp;$I5738&amp;" "&amp;IF($I5738&lt;=TEXT(★完成資料!$A$1,"yyyymm"),TEXT(★完成資料!$A$1,"yyyymm"),"999999")&amp; " " &amp; LEFT(F5738 &amp; "          ",10))))</f>
        <v xml:space="preserve">L O 202206 yyyy00 HV        </v>
      </c>
      <c r="B5738" s="68" t="s">
        <v>323</v>
      </c>
      <c r="C5738" s="68" t="s">
        <v>469</v>
      </c>
      <c r="D5738" s="68" t="s">
        <v>271</v>
      </c>
      <c r="E5738" s="68" t="s">
        <v>531</v>
      </c>
      <c r="F5738" s="68" t="s">
        <v>360</v>
      </c>
      <c r="G5738" s="68" t="s">
        <v>77</v>
      </c>
      <c r="H5738" s="68" t="s">
        <v>273</v>
      </c>
      <c r="I5738" s="68" t="s">
        <v>652</v>
      </c>
      <c r="K5738" s="65">
        <v>3</v>
      </c>
      <c r="L5738" s="65">
        <v>411</v>
      </c>
      <c r="M5738" s="65" t="s">
        <v>498</v>
      </c>
    </row>
    <row r="5739" spans="1:13" ht="12.75" customHeight="1">
      <c r="A5739" s="65" t="str">
        <f>IF(ROW()=1,"KEY",IF(ISNA(VLOOKUP(B5739,車名対応マスタ!B:D,3,FALSE)),"",IF(VLOOKUP(B5739,車名対応マスタ!B:D,3,FALSE)="","",$D5739&amp;" "&amp;IF($G5739="9","J","O")&amp;" "&amp;$I5739&amp;" "&amp;IF($I5739&lt;=TEXT(★完成資料!$A$1,"yyyymm"),TEXT(★完成資料!$A$1,"yyyymm"),"999999")&amp; " " &amp; LEFT(F5739 &amp; "          ",10))))</f>
        <v xml:space="preserve">L O 202207 yyyy00 HV        </v>
      </c>
      <c r="B5739" s="68" t="s">
        <v>323</v>
      </c>
      <c r="C5739" s="68" t="s">
        <v>469</v>
      </c>
      <c r="D5739" s="68" t="s">
        <v>271</v>
      </c>
      <c r="E5739" s="68" t="s">
        <v>531</v>
      </c>
      <c r="F5739" s="68" t="s">
        <v>360</v>
      </c>
      <c r="G5739" s="68" t="s">
        <v>77</v>
      </c>
      <c r="H5739" s="68" t="s">
        <v>273</v>
      </c>
      <c r="I5739" s="68" t="s">
        <v>655</v>
      </c>
      <c r="J5739" s="65">
        <v>1</v>
      </c>
      <c r="K5739" s="65">
        <v>33</v>
      </c>
      <c r="L5739" s="65">
        <v>411</v>
      </c>
      <c r="M5739" s="65" t="s">
        <v>498</v>
      </c>
    </row>
    <row r="5740" spans="1:13" ht="12.75" customHeight="1">
      <c r="A5740" s="65" t="str">
        <f>IF(ROW()=1,"KEY",IF(ISNA(VLOOKUP(B5740,車名対応マスタ!B:D,3,FALSE)),"",IF(VLOOKUP(B5740,車名対応マスタ!B:D,3,FALSE)="","",$D5740&amp;" "&amp;IF($G5740="9","J","O")&amp;" "&amp;$I5740&amp;" "&amp;IF($I5740&lt;=TEXT(★完成資料!$A$1,"yyyymm"),TEXT(★完成資料!$A$1,"yyyymm"),"999999")&amp; " " &amp; LEFT(F5740 &amp; "          ",10))))</f>
        <v xml:space="preserve">L O 202208 yyyy00 HV        </v>
      </c>
      <c r="B5740" s="68" t="s">
        <v>323</v>
      </c>
      <c r="C5740" s="68" t="s">
        <v>469</v>
      </c>
      <c r="D5740" s="68" t="s">
        <v>271</v>
      </c>
      <c r="E5740" s="68" t="s">
        <v>531</v>
      </c>
      <c r="F5740" s="68" t="s">
        <v>360</v>
      </c>
      <c r="G5740" s="68" t="s">
        <v>77</v>
      </c>
      <c r="H5740" s="68" t="s">
        <v>273</v>
      </c>
      <c r="I5740" s="68" t="s">
        <v>656</v>
      </c>
      <c r="J5740" s="65">
        <v>1</v>
      </c>
      <c r="K5740" s="65">
        <v>6</v>
      </c>
      <c r="L5740" s="65">
        <v>411</v>
      </c>
      <c r="M5740" s="65" t="s">
        <v>498</v>
      </c>
    </row>
    <row r="5741" spans="1:13" ht="12.75" customHeight="1">
      <c r="A5741" s="65" t="str">
        <f>IF(ROW()=1,"KEY",IF(ISNA(VLOOKUP(B5741,車名対応マスタ!B:D,3,FALSE)),"",IF(VLOOKUP(B5741,車名対応マスタ!B:D,3,FALSE)="","",$D5741&amp;" "&amp;IF($G5741="9","J","O")&amp;" "&amp;$I5741&amp;" "&amp;IF($I5741&lt;=TEXT(★完成資料!$A$1,"yyyymm"),TEXT(★完成資料!$A$1,"yyyymm"),"999999")&amp; " " &amp; LEFT(F5741 &amp; "          ",10))))</f>
        <v xml:space="preserve">L O 202209 yyyy00 HV        </v>
      </c>
      <c r="B5741" s="68" t="s">
        <v>323</v>
      </c>
      <c r="C5741" s="68" t="s">
        <v>469</v>
      </c>
      <c r="D5741" s="68" t="s">
        <v>271</v>
      </c>
      <c r="E5741" s="68" t="s">
        <v>531</v>
      </c>
      <c r="F5741" s="68" t="s">
        <v>360</v>
      </c>
      <c r="G5741" s="68" t="s">
        <v>77</v>
      </c>
      <c r="H5741" s="68" t="s">
        <v>273</v>
      </c>
      <c r="I5741" s="68" t="s">
        <v>657</v>
      </c>
      <c r="J5741" s="65">
        <v>1</v>
      </c>
      <c r="K5741" s="65">
        <v>3</v>
      </c>
      <c r="L5741" s="65">
        <v>411</v>
      </c>
      <c r="M5741" s="65" t="s">
        <v>498</v>
      </c>
    </row>
    <row r="5742" spans="1:13" ht="12.75" customHeight="1">
      <c r="A5742" s="65" t="str">
        <f>IF(ROW()=1,"KEY",IF(ISNA(VLOOKUP(B5742,車名対応マスタ!B:D,3,FALSE)),"",IF(VLOOKUP(B5742,車名対応マスタ!B:D,3,FALSE)="","",$D5742&amp;" "&amp;IF($G5742="9","J","O")&amp;" "&amp;$I5742&amp;" "&amp;IF($I5742&lt;=TEXT(★完成資料!$A$1,"yyyymm"),TEXT(★完成資料!$A$1,"yyyymm"),"999999")&amp; " " &amp; LEFT(F5742 &amp; "          ",10))))</f>
        <v xml:space="preserve">L O 202210 yyyy00 HV        </v>
      </c>
      <c r="B5742" s="68" t="s">
        <v>323</v>
      </c>
      <c r="C5742" s="68" t="s">
        <v>469</v>
      </c>
      <c r="D5742" s="68" t="s">
        <v>271</v>
      </c>
      <c r="E5742" s="68" t="s">
        <v>531</v>
      </c>
      <c r="F5742" s="68" t="s">
        <v>360</v>
      </c>
      <c r="G5742" s="68" t="s">
        <v>77</v>
      </c>
      <c r="H5742" s="68" t="s">
        <v>273</v>
      </c>
      <c r="I5742" s="68" t="s">
        <v>663</v>
      </c>
      <c r="K5742" s="65">
        <v>1</v>
      </c>
      <c r="L5742" s="65">
        <v>411</v>
      </c>
      <c r="M5742" s="65" t="s">
        <v>498</v>
      </c>
    </row>
    <row r="5743" spans="1:13" ht="12.75" customHeight="1">
      <c r="A5743" s="65" t="str">
        <f>IF(ROW()=1,"KEY",IF(ISNA(VLOOKUP(B5743,車名対応マスタ!B:D,3,FALSE)),"",IF(VLOOKUP(B5743,車名対応マスタ!B:D,3,FALSE)="","",$D5743&amp;" "&amp;IF($G5743="9","J","O")&amp;" "&amp;$I5743&amp;" "&amp;IF($I5743&lt;=TEXT(★完成資料!$A$1,"yyyymm"),TEXT(★完成資料!$A$1,"yyyymm"),"999999")&amp; " " &amp; LEFT(F5743 &amp; "          ",10))))</f>
        <v xml:space="preserve">L O 202201 yyyy00 HV        </v>
      </c>
      <c r="B5743" s="68" t="s">
        <v>323</v>
      </c>
      <c r="C5743" s="68" t="s">
        <v>469</v>
      </c>
      <c r="D5743" s="68" t="s">
        <v>271</v>
      </c>
      <c r="E5743" s="68" t="s">
        <v>531</v>
      </c>
      <c r="F5743" s="68" t="s">
        <v>360</v>
      </c>
      <c r="G5743" s="68" t="s">
        <v>77</v>
      </c>
      <c r="H5743" s="68" t="s">
        <v>273</v>
      </c>
      <c r="I5743" s="68" t="s">
        <v>639</v>
      </c>
      <c r="J5743" s="65">
        <v>9</v>
      </c>
      <c r="K5743" s="65">
        <v>36</v>
      </c>
      <c r="L5743" s="65">
        <v>425</v>
      </c>
      <c r="M5743" s="65" t="s">
        <v>379</v>
      </c>
    </row>
    <row r="5744" spans="1:13" ht="12.75" customHeight="1">
      <c r="A5744" s="65" t="str">
        <f>IF(ROW()=1,"KEY",IF(ISNA(VLOOKUP(B5744,車名対応マスタ!B:D,3,FALSE)),"",IF(VLOOKUP(B5744,車名対応マスタ!B:D,3,FALSE)="","",$D5744&amp;" "&amp;IF($G5744="9","J","O")&amp;" "&amp;$I5744&amp;" "&amp;IF($I5744&lt;=TEXT(★完成資料!$A$1,"yyyymm"),TEXT(★完成資料!$A$1,"yyyymm"),"999999")&amp; " " &amp; LEFT(F5744 &amp; "          ",10))))</f>
        <v xml:space="preserve">L O 202202 yyyy00 HV        </v>
      </c>
      <c r="B5744" s="68" t="s">
        <v>323</v>
      </c>
      <c r="C5744" s="68" t="s">
        <v>469</v>
      </c>
      <c r="D5744" s="68" t="s">
        <v>271</v>
      </c>
      <c r="E5744" s="68" t="s">
        <v>531</v>
      </c>
      <c r="F5744" s="68" t="s">
        <v>360</v>
      </c>
      <c r="G5744" s="68" t="s">
        <v>77</v>
      </c>
      <c r="H5744" s="68" t="s">
        <v>273</v>
      </c>
      <c r="I5744" s="68" t="s">
        <v>640</v>
      </c>
      <c r="J5744" s="65">
        <v>18</v>
      </c>
      <c r="K5744" s="65">
        <v>41</v>
      </c>
      <c r="L5744" s="65">
        <v>425</v>
      </c>
      <c r="M5744" s="65" t="s">
        <v>379</v>
      </c>
    </row>
    <row r="5745" spans="1:13" ht="12.75" customHeight="1">
      <c r="A5745" s="65" t="str">
        <f>IF(ROW()=1,"KEY",IF(ISNA(VLOOKUP(B5745,車名対応マスタ!B:D,3,FALSE)),"",IF(VLOOKUP(B5745,車名対応マスタ!B:D,3,FALSE)="","",$D5745&amp;" "&amp;IF($G5745="9","J","O")&amp;" "&amp;$I5745&amp;" "&amp;IF($I5745&lt;=TEXT(★完成資料!$A$1,"yyyymm"),TEXT(★完成資料!$A$1,"yyyymm"),"999999")&amp; " " &amp; LEFT(F5745 &amp; "          ",10))))</f>
        <v xml:space="preserve">L O 202203 yyyy00 HV        </v>
      </c>
      <c r="B5745" s="68" t="s">
        <v>323</v>
      </c>
      <c r="C5745" s="68" t="s">
        <v>469</v>
      </c>
      <c r="D5745" s="68" t="s">
        <v>271</v>
      </c>
      <c r="E5745" s="68" t="s">
        <v>531</v>
      </c>
      <c r="F5745" s="68" t="s">
        <v>360</v>
      </c>
      <c r="G5745" s="68" t="s">
        <v>77</v>
      </c>
      <c r="H5745" s="68" t="s">
        <v>273</v>
      </c>
      <c r="I5745" s="68" t="s">
        <v>641</v>
      </c>
      <c r="J5745" s="65">
        <v>20</v>
      </c>
      <c r="K5745" s="65">
        <v>67</v>
      </c>
      <c r="L5745" s="65">
        <v>425</v>
      </c>
      <c r="M5745" s="65" t="s">
        <v>379</v>
      </c>
    </row>
    <row r="5746" spans="1:13" ht="12.75" customHeight="1">
      <c r="A5746" s="65" t="str">
        <f>IF(ROW()=1,"KEY",IF(ISNA(VLOOKUP(B5746,車名対応マスタ!B:D,3,FALSE)),"",IF(VLOOKUP(B5746,車名対応マスタ!B:D,3,FALSE)="","",$D5746&amp;" "&amp;IF($G5746="9","J","O")&amp;" "&amp;$I5746&amp;" "&amp;IF($I5746&lt;=TEXT(★完成資料!$A$1,"yyyymm"),TEXT(★完成資料!$A$1,"yyyymm"),"999999")&amp; " " &amp; LEFT(F5746 &amp; "          ",10))))</f>
        <v xml:space="preserve">L O 202204 yyyy00 HV        </v>
      </c>
      <c r="B5746" s="68" t="s">
        <v>323</v>
      </c>
      <c r="C5746" s="68" t="s">
        <v>469</v>
      </c>
      <c r="D5746" s="68" t="s">
        <v>271</v>
      </c>
      <c r="E5746" s="68" t="s">
        <v>531</v>
      </c>
      <c r="F5746" s="68" t="s">
        <v>360</v>
      </c>
      <c r="G5746" s="68" t="s">
        <v>77</v>
      </c>
      <c r="H5746" s="68" t="s">
        <v>273</v>
      </c>
      <c r="I5746" s="68" t="s">
        <v>642</v>
      </c>
      <c r="J5746" s="65">
        <v>4</v>
      </c>
      <c r="K5746" s="65">
        <v>73</v>
      </c>
      <c r="L5746" s="65">
        <v>425</v>
      </c>
      <c r="M5746" s="65" t="s">
        <v>379</v>
      </c>
    </row>
    <row r="5747" spans="1:13" ht="12.75" customHeight="1">
      <c r="A5747" s="65" t="str">
        <f>IF(ROW()=1,"KEY",IF(ISNA(VLOOKUP(B5747,車名対応マスタ!B:D,3,FALSE)),"",IF(VLOOKUP(B5747,車名対応マスタ!B:D,3,FALSE)="","",$D5747&amp;" "&amp;IF($G5747="9","J","O")&amp;" "&amp;$I5747&amp;" "&amp;IF($I5747&lt;=TEXT(★完成資料!$A$1,"yyyymm"),TEXT(★完成資料!$A$1,"yyyymm"),"999999")&amp; " " &amp; LEFT(F5747 &amp; "          ",10))))</f>
        <v xml:space="preserve">L O 202205 yyyy00 HV        </v>
      </c>
      <c r="B5747" s="68" t="s">
        <v>323</v>
      </c>
      <c r="C5747" s="68" t="s">
        <v>469</v>
      </c>
      <c r="D5747" s="68" t="s">
        <v>271</v>
      </c>
      <c r="E5747" s="68" t="s">
        <v>531</v>
      </c>
      <c r="F5747" s="68" t="s">
        <v>360</v>
      </c>
      <c r="G5747" s="68" t="s">
        <v>77</v>
      </c>
      <c r="H5747" s="68" t="s">
        <v>273</v>
      </c>
      <c r="I5747" s="68" t="s">
        <v>647</v>
      </c>
      <c r="J5747" s="65">
        <v>14</v>
      </c>
      <c r="K5747" s="65">
        <v>36</v>
      </c>
      <c r="L5747" s="65">
        <v>425</v>
      </c>
      <c r="M5747" s="65" t="s">
        <v>379</v>
      </c>
    </row>
    <row r="5748" spans="1:13" ht="12.75" customHeight="1">
      <c r="A5748" s="65" t="str">
        <f>IF(ROW()=1,"KEY",IF(ISNA(VLOOKUP(B5748,車名対応マスタ!B:D,3,FALSE)),"",IF(VLOOKUP(B5748,車名対応マスタ!B:D,3,FALSE)="","",$D5748&amp;" "&amp;IF($G5748="9","J","O")&amp;" "&amp;$I5748&amp;" "&amp;IF($I5748&lt;=TEXT(★完成資料!$A$1,"yyyymm"),TEXT(★完成資料!$A$1,"yyyymm"),"999999")&amp; " " &amp; LEFT(F5748 &amp; "          ",10))))</f>
        <v xml:space="preserve">L O 202206 yyyy00 HV        </v>
      </c>
      <c r="B5748" s="68" t="s">
        <v>323</v>
      </c>
      <c r="C5748" s="68" t="s">
        <v>469</v>
      </c>
      <c r="D5748" s="68" t="s">
        <v>271</v>
      </c>
      <c r="E5748" s="68" t="s">
        <v>531</v>
      </c>
      <c r="F5748" s="68" t="s">
        <v>360</v>
      </c>
      <c r="G5748" s="68" t="s">
        <v>77</v>
      </c>
      <c r="H5748" s="68" t="s">
        <v>273</v>
      </c>
      <c r="I5748" s="68" t="s">
        <v>652</v>
      </c>
      <c r="J5748" s="65">
        <v>18</v>
      </c>
      <c r="K5748" s="65">
        <v>66</v>
      </c>
      <c r="L5748" s="65">
        <v>425</v>
      </c>
      <c r="M5748" s="65" t="s">
        <v>379</v>
      </c>
    </row>
    <row r="5749" spans="1:13" ht="12.75" customHeight="1">
      <c r="A5749" s="65" t="str">
        <f>IF(ROW()=1,"KEY",IF(ISNA(VLOOKUP(B5749,車名対応マスタ!B:D,3,FALSE)),"",IF(VLOOKUP(B5749,車名対応マスタ!B:D,3,FALSE)="","",$D5749&amp;" "&amp;IF($G5749="9","J","O")&amp;" "&amp;$I5749&amp;" "&amp;IF($I5749&lt;=TEXT(★完成資料!$A$1,"yyyymm"),TEXT(★完成資料!$A$1,"yyyymm"),"999999")&amp; " " &amp; LEFT(F5749 &amp; "          ",10))))</f>
        <v xml:space="preserve">L O 202207 yyyy00 HV        </v>
      </c>
      <c r="B5749" s="68" t="s">
        <v>323</v>
      </c>
      <c r="C5749" s="68" t="s">
        <v>469</v>
      </c>
      <c r="D5749" s="68" t="s">
        <v>271</v>
      </c>
      <c r="E5749" s="68" t="s">
        <v>531</v>
      </c>
      <c r="F5749" s="68" t="s">
        <v>360</v>
      </c>
      <c r="G5749" s="68" t="s">
        <v>77</v>
      </c>
      <c r="H5749" s="68" t="s">
        <v>273</v>
      </c>
      <c r="I5749" s="68" t="s">
        <v>655</v>
      </c>
      <c r="J5749" s="65">
        <v>14</v>
      </c>
      <c r="K5749" s="65">
        <v>35</v>
      </c>
      <c r="L5749" s="65">
        <v>425</v>
      </c>
      <c r="M5749" s="65" t="s">
        <v>379</v>
      </c>
    </row>
    <row r="5750" spans="1:13" ht="12.75" customHeight="1">
      <c r="A5750" s="65" t="str">
        <f>IF(ROW()=1,"KEY",IF(ISNA(VLOOKUP(B5750,車名対応マスタ!B:D,3,FALSE)),"",IF(VLOOKUP(B5750,車名対応マスタ!B:D,3,FALSE)="","",$D5750&amp;" "&amp;IF($G5750="9","J","O")&amp;" "&amp;$I5750&amp;" "&amp;IF($I5750&lt;=TEXT(★完成資料!$A$1,"yyyymm"),TEXT(★完成資料!$A$1,"yyyymm"),"999999")&amp; " " &amp; LEFT(F5750 &amp; "          ",10))))</f>
        <v xml:space="preserve">L O 202208 yyyy00 HV        </v>
      </c>
      <c r="B5750" s="68" t="s">
        <v>323</v>
      </c>
      <c r="C5750" s="68" t="s">
        <v>469</v>
      </c>
      <c r="D5750" s="68" t="s">
        <v>271</v>
      </c>
      <c r="E5750" s="68" t="s">
        <v>531</v>
      </c>
      <c r="F5750" s="68" t="s">
        <v>360</v>
      </c>
      <c r="G5750" s="68" t="s">
        <v>77</v>
      </c>
      <c r="H5750" s="68" t="s">
        <v>273</v>
      </c>
      <c r="I5750" s="68" t="s">
        <v>656</v>
      </c>
      <c r="J5750" s="65">
        <v>20</v>
      </c>
      <c r="K5750" s="65">
        <v>34</v>
      </c>
      <c r="L5750" s="65">
        <v>425</v>
      </c>
      <c r="M5750" s="65" t="s">
        <v>379</v>
      </c>
    </row>
    <row r="5751" spans="1:13" ht="12.75" customHeight="1">
      <c r="A5751" s="65" t="str">
        <f>IF(ROW()=1,"KEY",IF(ISNA(VLOOKUP(B5751,車名対応マスタ!B:D,3,FALSE)),"",IF(VLOOKUP(B5751,車名対応マスタ!B:D,3,FALSE)="","",$D5751&amp;" "&amp;IF($G5751="9","J","O")&amp;" "&amp;$I5751&amp;" "&amp;IF($I5751&lt;=TEXT(★完成資料!$A$1,"yyyymm"),TEXT(★完成資料!$A$1,"yyyymm"),"999999")&amp; " " &amp; LEFT(F5751 &amp; "          ",10))))</f>
        <v xml:space="preserve">L O 202209 yyyy00 HV        </v>
      </c>
      <c r="B5751" s="68" t="s">
        <v>323</v>
      </c>
      <c r="C5751" s="68" t="s">
        <v>469</v>
      </c>
      <c r="D5751" s="68" t="s">
        <v>271</v>
      </c>
      <c r="E5751" s="68" t="s">
        <v>531</v>
      </c>
      <c r="F5751" s="68" t="s">
        <v>360</v>
      </c>
      <c r="G5751" s="68" t="s">
        <v>77</v>
      </c>
      <c r="H5751" s="68" t="s">
        <v>273</v>
      </c>
      <c r="I5751" s="68" t="s">
        <v>657</v>
      </c>
      <c r="J5751" s="65">
        <v>12</v>
      </c>
      <c r="K5751" s="65">
        <v>40</v>
      </c>
      <c r="L5751" s="65">
        <v>425</v>
      </c>
      <c r="M5751" s="65" t="s">
        <v>379</v>
      </c>
    </row>
    <row r="5752" spans="1:13" ht="12.75" customHeight="1">
      <c r="A5752" s="65" t="str">
        <f>IF(ROW()=1,"KEY",IF(ISNA(VLOOKUP(B5752,車名対応マスタ!B:D,3,FALSE)),"",IF(VLOOKUP(B5752,車名対応マスタ!B:D,3,FALSE)="","",$D5752&amp;" "&amp;IF($G5752="9","J","O")&amp;" "&amp;$I5752&amp;" "&amp;IF($I5752&lt;=TEXT(★完成資料!$A$1,"yyyymm"),TEXT(★完成資料!$A$1,"yyyymm"),"999999")&amp; " " &amp; LEFT(F5752 &amp; "          ",10))))</f>
        <v xml:space="preserve">L O 202210 yyyy00 HV        </v>
      </c>
      <c r="B5752" s="68" t="s">
        <v>323</v>
      </c>
      <c r="C5752" s="68" t="s">
        <v>469</v>
      </c>
      <c r="D5752" s="68" t="s">
        <v>271</v>
      </c>
      <c r="E5752" s="68" t="s">
        <v>531</v>
      </c>
      <c r="F5752" s="68" t="s">
        <v>360</v>
      </c>
      <c r="G5752" s="68" t="s">
        <v>77</v>
      </c>
      <c r="H5752" s="68" t="s">
        <v>273</v>
      </c>
      <c r="I5752" s="68" t="s">
        <v>663</v>
      </c>
      <c r="J5752" s="65">
        <v>23</v>
      </c>
      <c r="K5752" s="65">
        <v>47</v>
      </c>
      <c r="L5752" s="65">
        <v>425</v>
      </c>
      <c r="M5752" s="65" t="s">
        <v>379</v>
      </c>
    </row>
    <row r="5753" spans="1:13" ht="12.75" customHeight="1">
      <c r="A5753" s="65" t="str">
        <f>IF(ROW()=1,"KEY",IF(ISNA(VLOOKUP(B5753,車名対応マスタ!B:D,3,FALSE)),"",IF(VLOOKUP(B5753,車名対応マスタ!B:D,3,FALSE)="","",$D5753&amp;" "&amp;IF($G5753="9","J","O")&amp;" "&amp;$I5753&amp;" "&amp;IF($I5753&lt;=TEXT(★完成資料!$A$1,"yyyymm"),TEXT(★完成資料!$A$1,"yyyymm"),"999999")&amp; " " &amp; LEFT(F5753 &amp; "          ",10))))</f>
        <v xml:space="preserve">L O 202201 yyyy00 HV        </v>
      </c>
      <c r="B5753" s="68" t="s">
        <v>323</v>
      </c>
      <c r="C5753" s="68" t="s">
        <v>469</v>
      </c>
      <c r="D5753" s="68" t="s">
        <v>271</v>
      </c>
      <c r="E5753" s="68" t="s">
        <v>531</v>
      </c>
      <c r="F5753" s="68" t="s">
        <v>360</v>
      </c>
      <c r="G5753" s="68" t="s">
        <v>77</v>
      </c>
      <c r="H5753" s="68" t="s">
        <v>273</v>
      </c>
      <c r="I5753" s="68" t="s">
        <v>639</v>
      </c>
      <c r="J5753" s="65">
        <v>0</v>
      </c>
      <c r="K5753" s="65">
        <v>6</v>
      </c>
      <c r="L5753" s="65">
        <v>429</v>
      </c>
      <c r="M5753" s="65" t="s">
        <v>380</v>
      </c>
    </row>
    <row r="5754" spans="1:13" ht="12.75" customHeight="1">
      <c r="A5754" s="65" t="str">
        <f>IF(ROW()=1,"KEY",IF(ISNA(VLOOKUP(B5754,車名対応マスタ!B:D,3,FALSE)),"",IF(VLOOKUP(B5754,車名対応マスタ!B:D,3,FALSE)="","",$D5754&amp;" "&amp;IF($G5754="9","J","O")&amp;" "&amp;$I5754&amp;" "&amp;IF($I5754&lt;=TEXT(★完成資料!$A$1,"yyyymm"),TEXT(★完成資料!$A$1,"yyyymm"),"999999")&amp; " " &amp; LEFT(F5754 &amp; "          ",10))))</f>
        <v xml:space="preserve">L O 202202 yyyy00 HV        </v>
      </c>
      <c r="B5754" s="68" t="s">
        <v>323</v>
      </c>
      <c r="C5754" s="68" t="s">
        <v>469</v>
      </c>
      <c r="D5754" s="68" t="s">
        <v>271</v>
      </c>
      <c r="E5754" s="68" t="s">
        <v>531</v>
      </c>
      <c r="F5754" s="68" t="s">
        <v>360</v>
      </c>
      <c r="G5754" s="68" t="s">
        <v>77</v>
      </c>
      <c r="H5754" s="68" t="s">
        <v>273</v>
      </c>
      <c r="I5754" s="68" t="s">
        <v>640</v>
      </c>
      <c r="J5754" s="65">
        <v>4</v>
      </c>
      <c r="K5754" s="65">
        <v>1</v>
      </c>
      <c r="L5754" s="65">
        <v>429</v>
      </c>
      <c r="M5754" s="65" t="s">
        <v>380</v>
      </c>
    </row>
    <row r="5755" spans="1:13" ht="12.75" customHeight="1">
      <c r="A5755" s="65" t="str">
        <f>IF(ROW()=1,"KEY",IF(ISNA(VLOOKUP(B5755,車名対応マスタ!B:D,3,FALSE)),"",IF(VLOOKUP(B5755,車名対応マスタ!B:D,3,FALSE)="","",$D5755&amp;" "&amp;IF($G5755="9","J","O")&amp;" "&amp;$I5755&amp;" "&amp;IF($I5755&lt;=TEXT(★完成資料!$A$1,"yyyymm"),TEXT(★完成資料!$A$1,"yyyymm"),"999999")&amp; " " &amp; LEFT(F5755 &amp; "          ",10))))</f>
        <v xml:space="preserve">L O 202203 yyyy00 HV        </v>
      </c>
      <c r="B5755" s="68" t="s">
        <v>323</v>
      </c>
      <c r="C5755" s="68" t="s">
        <v>469</v>
      </c>
      <c r="D5755" s="68" t="s">
        <v>271</v>
      </c>
      <c r="E5755" s="68" t="s">
        <v>531</v>
      </c>
      <c r="F5755" s="68" t="s">
        <v>360</v>
      </c>
      <c r="G5755" s="68" t="s">
        <v>77</v>
      </c>
      <c r="H5755" s="68" t="s">
        <v>273</v>
      </c>
      <c r="I5755" s="68" t="s">
        <v>641</v>
      </c>
      <c r="J5755" s="65">
        <v>4</v>
      </c>
      <c r="K5755" s="65">
        <v>8</v>
      </c>
      <c r="L5755" s="65">
        <v>429</v>
      </c>
      <c r="M5755" s="65" t="s">
        <v>380</v>
      </c>
    </row>
    <row r="5756" spans="1:13" ht="12.75" customHeight="1">
      <c r="A5756" s="65" t="str">
        <f>IF(ROW()=1,"KEY",IF(ISNA(VLOOKUP(B5756,車名対応マスタ!B:D,3,FALSE)),"",IF(VLOOKUP(B5756,車名対応マスタ!B:D,3,FALSE)="","",$D5756&amp;" "&amp;IF($G5756="9","J","O")&amp;" "&amp;$I5756&amp;" "&amp;IF($I5756&lt;=TEXT(★完成資料!$A$1,"yyyymm"),TEXT(★完成資料!$A$1,"yyyymm"),"999999")&amp; " " &amp; LEFT(F5756 &amp; "          ",10))))</f>
        <v xml:space="preserve">L O 202204 yyyy00 HV        </v>
      </c>
      <c r="B5756" s="68" t="s">
        <v>323</v>
      </c>
      <c r="C5756" s="68" t="s">
        <v>469</v>
      </c>
      <c r="D5756" s="68" t="s">
        <v>271</v>
      </c>
      <c r="E5756" s="68" t="s">
        <v>531</v>
      </c>
      <c r="F5756" s="68" t="s">
        <v>360</v>
      </c>
      <c r="G5756" s="68" t="s">
        <v>77</v>
      </c>
      <c r="H5756" s="68" t="s">
        <v>273</v>
      </c>
      <c r="I5756" s="68" t="s">
        <v>642</v>
      </c>
      <c r="J5756" s="65">
        <v>2</v>
      </c>
      <c r="K5756" s="65">
        <v>3</v>
      </c>
      <c r="L5756" s="65">
        <v>429</v>
      </c>
      <c r="M5756" s="65" t="s">
        <v>380</v>
      </c>
    </row>
    <row r="5757" spans="1:13" ht="12.75" customHeight="1">
      <c r="A5757" s="65" t="str">
        <f>IF(ROW()=1,"KEY",IF(ISNA(VLOOKUP(B5757,車名対応マスタ!B:D,3,FALSE)),"",IF(VLOOKUP(B5757,車名対応マスタ!B:D,3,FALSE)="","",$D5757&amp;" "&amp;IF($G5757="9","J","O")&amp;" "&amp;$I5757&amp;" "&amp;IF($I5757&lt;=TEXT(★完成資料!$A$1,"yyyymm"),TEXT(★完成資料!$A$1,"yyyymm"),"999999")&amp; " " &amp; LEFT(F5757 &amp; "          ",10))))</f>
        <v xml:space="preserve">L O 202205 yyyy00 HV        </v>
      </c>
      <c r="B5757" s="68" t="s">
        <v>323</v>
      </c>
      <c r="C5757" s="68" t="s">
        <v>469</v>
      </c>
      <c r="D5757" s="68" t="s">
        <v>271</v>
      </c>
      <c r="E5757" s="68" t="s">
        <v>531</v>
      </c>
      <c r="F5757" s="68" t="s">
        <v>360</v>
      </c>
      <c r="G5757" s="68" t="s">
        <v>77</v>
      </c>
      <c r="H5757" s="68" t="s">
        <v>273</v>
      </c>
      <c r="I5757" s="68" t="s">
        <v>647</v>
      </c>
      <c r="J5757" s="65">
        <v>1</v>
      </c>
      <c r="K5757" s="65">
        <v>3</v>
      </c>
      <c r="L5757" s="65">
        <v>429</v>
      </c>
      <c r="M5757" s="65" t="s">
        <v>380</v>
      </c>
    </row>
    <row r="5758" spans="1:13" ht="12.75" customHeight="1">
      <c r="A5758" s="65" t="str">
        <f>IF(ROW()=1,"KEY",IF(ISNA(VLOOKUP(B5758,車名対応マスタ!B:D,3,FALSE)),"",IF(VLOOKUP(B5758,車名対応マスタ!B:D,3,FALSE)="","",$D5758&amp;" "&amp;IF($G5758="9","J","O")&amp;" "&amp;$I5758&amp;" "&amp;IF($I5758&lt;=TEXT(★完成資料!$A$1,"yyyymm"),TEXT(★完成資料!$A$1,"yyyymm"),"999999")&amp; " " &amp; LEFT(F5758 &amp; "          ",10))))</f>
        <v xml:space="preserve">L O 202206 yyyy00 HV        </v>
      </c>
      <c r="B5758" s="68" t="s">
        <v>323</v>
      </c>
      <c r="C5758" s="68" t="s">
        <v>469</v>
      </c>
      <c r="D5758" s="68" t="s">
        <v>271</v>
      </c>
      <c r="E5758" s="68" t="s">
        <v>531</v>
      </c>
      <c r="F5758" s="68" t="s">
        <v>360</v>
      </c>
      <c r="G5758" s="68" t="s">
        <v>77</v>
      </c>
      <c r="H5758" s="68" t="s">
        <v>273</v>
      </c>
      <c r="I5758" s="68" t="s">
        <v>652</v>
      </c>
      <c r="J5758" s="65">
        <v>2</v>
      </c>
      <c r="K5758" s="65">
        <v>1</v>
      </c>
      <c r="L5758" s="65">
        <v>429</v>
      </c>
      <c r="M5758" s="65" t="s">
        <v>380</v>
      </c>
    </row>
    <row r="5759" spans="1:13" ht="12.75" customHeight="1">
      <c r="A5759" s="65" t="str">
        <f>IF(ROW()=1,"KEY",IF(ISNA(VLOOKUP(B5759,車名対応マスタ!B:D,3,FALSE)),"",IF(VLOOKUP(B5759,車名対応マスタ!B:D,3,FALSE)="","",$D5759&amp;" "&amp;IF($G5759="9","J","O")&amp;" "&amp;$I5759&amp;" "&amp;IF($I5759&lt;=TEXT(★完成資料!$A$1,"yyyymm"),TEXT(★完成資料!$A$1,"yyyymm"),"999999")&amp; " " &amp; LEFT(F5759 &amp; "          ",10))))</f>
        <v xml:space="preserve">L O 202207 yyyy00 HV        </v>
      </c>
      <c r="B5759" s="68" t="s">
        <v>323</v>
      </c>
      <c r="C5759" s="68" t="s">
        <v>469</v>
      </c>
      <c r="D5759" s="68" t="s">
        <v>271</v>
      </c>
      <c r="E5759" s="68" t="s">
        <v>531</v>
      </c>
      <c r="F5759" s="68" t="s">
        <v>360</v>
      </c>
      <c r="G5759" s="68" t="s">
        <v>77</v>
      </c>
      <c r="H5759" s="68" t="s">
        <v>273</v>
      </c>
      <c r="I5759" s="68" t="s">
        <v>655</v>
      </c>
      <c r="J5759" s="65">
        <v>4</v>
      </c>
      <c r="K5759" s="65">
        <v>0</v>
      </c>
      <c r="L5759" s="65">
        <v>429</v>
      </c>
      <c r="M5759" s="65" t="s">
        <v>380</v>
      </c>
    </row>
    <row r="5760" spans="1:13" ht="12.75" customHeight="1">
      <c r="A5760" s="65" t="str">
        <f>IF(ROW()=1,"KEY",IF(ISNA(VLOOKUP(B5760,車名対応マスタ!B:D,3,FALSE)),"",IF(VLOOKUP(B5760,車名対応マスタ!B:D,3,FALSE)="","",$D5760&amp;" "&amp;IF($G5760="9","J","O")&amp;" "&amp;$I5760&amp;" "&amp;IF($I5760&lt;=TEXT(★完成資料!$A$1,"yyyymm"),TEXT(★完成資料!$A$1,"yyyymm"),"999999")&amp; " " &amp; LEFT(F5760 &amp; "          ",10))))</f>
        <v xml:space="preserve">L O 202208 yyyy00 HV        </v>
      </c>
      <c r="B5760" s="68" t="s">
        <v>323</v>
      </c>
      <c r="C5760" s="68" t="s">
        <v>469</v>
      </c>
      <c r="D5760" s="68" t="s">
        <v>271</v>
      </c>
      <c r="E5760" s="68" t="s">
        <v>531</v>
      </c>
      <c r="F5760" s="68" t="s">
        <v>360</v>
      </c>
      <c r="G5760" s="68" t="s">
        <v>77</v>
      </c>
      <c r="H5760" s="68" t="s">
        <v>273</v>
      </c>
      <c r="I5760" s="68" t="s">
        <v>656</v>
      </c>
      <c r="J5760" s="65">
        <v>1</v>
      </c>
      <c r="K5760" s="65">
        <v>4</v>
      </c>
      <c r="L5760" s="65">
        <v>429</v>
      </c>
      <c r="M5760" s="65" t="s">
        <v>380</v>
      </c>
    </row>
    <row r="5761" spans="1:13" ht="12.75" customHeight="1">
      <c r="A5761" s="65" t="str">
        <f>IF(ROW()=1,"KEY",IF(ISNA(VLOOKUP(B5761,車名対応マスタ!B:D,3,FALSE)),"",IF(VLOOKUP(B5761,車名対応マスタ!B:D,3,FALSE)="","",$D5761&amp;" "&amp;IF($G5761="9","J","O")&amp;" "&amp;$I5761&amp;" "&amp;IF($I5761&lt;=TEXT(★完成資料!$A$1,"yyyymm"),TEXT(★完成資料!$A$1,"yyyymm"),"999999")&amp; " " &amp; LEFT(F5761 &amp; "          ",10))))</f>
        <v xml:space="preserve">L O 202209 yyyy00 HV        </v>
      </c>
      <c r="B5761" s="68" t="s">
        <v>323</v>
      </c>
      <c r="C5761" s="68" t="s">
        <v>469</v>
      </c>
      <c r="D5761" s="68" t="s">
        <v>271</v>
      </c>
      <c r="E5761" s="68" t="s">
        <v>531</v>
      </c>
      <c r="F5761" s="68" t="s">
        <v>360</v>
      </c>
      <c r="G5761" s="68" t="s">
        <v>77</v>
      </c>
      <c r="H5761" s="68" t="s">
        <v>273</v>
      </c>
      <c r="I5761" s="68" t="s">
        <v>657</v>
      </c>
      <c r="K5761" s="65">
        <v>18</v>
      </c>
      <c r="L5761" s="65">
        <v>429</v>
      </c>
      <c r="M5761" s="65" t="s">
        <v>380</v>
      </c>
    </row>
    <row r="5762" spans="1:13" ht="12.75" customHeight="1">
      <c r="A5762" s="65" t="str">
        <f>IF(ROW()=1,"KEY",IF(ISNA(VLOOKUP(B5762,車名対応マスタ!B:D,3,FALSE)),"",IF(VLOOKUP(B5762,車名対応マスタ!B:D,3,FALSE)="","",$D5762&amp;" "&amp;IF($G5762="9","J","O")&amp;" "&amp;$I5762&amp;" "&amp;IF($I5762&lt;=TEXT(★完成資料!$A$1,"yyyymm"),TEXT(★完成資料!$A$1,"yyyymm"),"999999")&amp; " " &amp; LEFT(F5762 &amp; "          ",10))))</f>
        <v xml:space="preserve">L O 202210 yyyy00 HV        </v>
      </c>
      <c r="B5762" s="68" t="s">
        <v>323</v>
      </c>
      <c r="C5762" s="68" t="s">
        <v>469</v>
      </c>
      <c r="D5762" s="68" t="s">
        <v>271</v>
      </c>
      <c r="E5762" s="68" t="s">
        <v>531</v>
      </c>
      <c r="F5762" s="68" t="s">
        <v>360</v>
      </c>
      <c r="G5762" s="68" t="s">
        <v>77</v>
      </c>
      <c r="H5762" s="68" t="s">
        <v>273</v>
      </c>
      <c r="I5762" s="68" t="s">
        <v>663</v>
      </c>
      <c r="K5762" s="65">
        <v>3</v>
      </c>
      <c r="L5762" s="65">
        <v>429</v>
      </c>
      <c r="M5762" s="65" t="s">
        <v>380</v>
      </c>
    </row>
    <row r="5763" spans="1:13" ht="12.75" customHeight="1">
      <c r="A5763" s="65" t="str">
        <f>IF(ROW()=1,"KEY",IF(ISNA(VLOOKUP(B5763,車名対応マスタ!B:D,3,FALSE)),"",IF(VLOOKUP(B5763,車名対応マスタ!B:D,3,FALSE)="","",$D5763&amp;" "&amp;IF($G5763="9","J","O")&amp;" "&amp;$I5763&amp;" "&amp;IF($I5763&lt;=TEXT(★完成資料!$A$1,"yyyymm"),TEXT(★完成資料!$A$1,"yyyymm"),"999999")&amp; " " &amp; LEFT(F5763 &amp; "          ",10))))</f>
        <v xml:space="preserve">L O 202201 yyyy00 HV        </v>
      </c>
      <c r="B5763" s="68" t="s">
        <v>323</v>
      </c>
      <c r="C5763" s="68" t="s">
        <v>469</v>
      </c>
      <c r="D5763" s="68" t="s">
        <v>271</v>
      </c>
      <c r="E5763" s="68" t="s">
        <v>531</v>
      </c>
      <c r="F5763" s="68" t="s">
        <v>360</v>
      </c>
      <c r="G5763" s="68" t="s">
        <v>77</v>
      </c>
      <c r="H5763" s="68" t="s">
        <v>273</v>
      </c>
      <c r="I5763" s="68" t="s">
        <v>639</v>
      </c>
      <c r="J5763" s="65">
        <v>5</v>
      </c>
      <c r="K5763" s="65">
        <v>11</v>
      </c>
      <c r="L5763" s="65">
        <v>409</v>
      </c>
      <c r="M5763" s="65" t="s">
        <v>281</v>
      </c>
    </row>
    <row r="5764" spans="1:13" ht="12.75" customHeight="1">
      <c r="A5764" s="65" t="str">
        <f>IF(ROW()=1,"KEY",IF(ISNA(VLOOKUP(B5764,車名対応マスタ!B:D,3,FALSE)),"",IF(VLOOKUP(B5764,車名対応マスタ!B:D,3,FALSE)="","",$D5764&amp;" "&amp;IF($G5764="9","J","O")&amp;" "&amp;$I5764&amp;" "&amp;IF($I5764&lt;=TEXT(★完成資料!$A$1,"yyyymm"),TEXT(★完成資料!$A$1,"yyyymm"),"999999")&amp; " " &amp; LEFT(F5764 &amp; "          ",10))))</f>
        <v xml:space="preserve">L O 202202 yyyy00 HV        </v>
      </c>
      <c r="B5764" s="68" t="s">
        <v>323</v>
      </c>
      <c r="C5764" s="68" t="s">
        <v>469</v>
      </c>
      <c r="D5764" s="68" t="s">
        <v>271</v>
      </c>
      <c r="E5764" s="68" t="s">
        <v>531</v>
      </c>
      <c r="F5764" s="68" t="s">
        <v>360</v>
      </c>
      <c r="G5764" s="68" t="s">
        <v>77</v>
      </c>
      <c r="H5764" s="68" t="s">
        <v>273</v>
      </c>
      <c r="I5764" s="68" t="s">
        <v>640</v>
      </c>
      <c r="J5764" s="65">
        <v>8</v>
      </c>
      <c r="K5764" s="65">
        <v>8</v>
      </c>
      <c r="L5764" s="65">
        <v>409</v>
      </c>
      <c r="M5764" s="65" t="s">
        <v>281</v>
      </c>
    </row>
    <row r="5765" spans="1:13" ht="12.75" customHeight="1">
      <c r="A5765" s="65" t="str">
        <f>IF(ROW()=1,"KEY",IF(ISNA(VLOOKUP(B5765,車名対応マスタ!B:D,3,FALSE)),"",IF(VLOOKUP(B5765,車名対応マスタ!B:D,3,FALSE)="","",$D5765&amp;" "&amp;IF($G5765="9","J","O")&amp;" "&amp;$I5765&amp;" "&amp;IF($I5765&lt;=TEXT(★完成資料!$A$1,"yyyymm"),TEXT(★完成資料!$A$1,"yyyymm"),"999999")&amp; " " &amp; LEFT(F5765 &amp; "          ",10))))</f>
        <v xml:space="preserve">L O 202203 yyyy00 HV        </v>
      </c>
      <c r="B5765" s="68" t="s">
        <v>323</v>
      </c>
      <c r="C5765" s="68" t="s">
        <v>469</v>
      </c>
      <c r="D5765" s="68" t="s">
        <v>271</v>
      </c>
      <c r="E5765" s="68" t="s">
        <v>531</v>
      </c>
      <c r="F5765" s="68" t="s">
        <v>360</v>
      </c>
      <c r="G5765" s="68" t="s">
        <v>77</v>
      </c>
      <c r="H5765" s="68" t="s">
        <v>273</v>
      </c>
      <c r="I5765" s="68" t="s">
        <v>641</v>
      </c>
      <c r="J5765" s="65">
        <v>3</v>
      </c>
      <c r="K5765" s="65">
        <v>11</v>
      </c>
      <c r="L5765" s="65">
        <v>409</v>
      </c>
      <c r="M5765" s="65" t="s">
        <v>281</v>
      </c>
    </row>
    <row r="5766" spans="1:13" ht="12.75" customHeight="1">
      <c r="A5766" s="65" t="str">
        <f>IF(ROW()=1,"KEY",IF(ISNA(VLOOKUP(B5766,車名対応マスタ!B:D,3,FALSE)),"",IF(VLOOKUP(B5766,車名対応マスタ!B:D,3,FALSE)="","",$D5766&amp;" "&amp;IF($G5766="9","J","O")&amp;" "&amp;$I5766&amp;" "&amp;IF($I5766&lt;=TEXT(★完成資料!$A$1,"yyyymm"),TEXT(★完成資料!$A$1,"yyyymm"),"999999")&amp; " " &amp; LEFT(F5766 &amp; "          ",10))))</f>
        <v xml:space="preserve">L O 202204 yyyy00 HV        </v>
      </c>
      <c r="B5766" s="68" t="s">
        <v>323</v>
      </c>
      <c r="C5766" s="68" t="s">
        <v>469</v>
      </c>
      <c r="D5766" s="68" t="s">
        <v>271</v>
      </c>
      <c r="E5766" s="68" t="s">
        <v>531</v>
      </c>
      <c r="F5766" s="68" t="s">
        <v>360</v>
      </c>
      <c r="G5766" s="68" t="s">
        <v>77</v>
      </c>
      <c r="H5766" s="68" t="s">
        <v>273</v>
      </c>
      <c r="I5766" s="68" t="s">
        <v>642</v>
      </c>
      <c r="J5766" s="65">
        <v>1</v>
      </c>
      <c r="K5766" s="65">
        <v>6</v>
      </c>
      <c r="L5766" s="65">
        <v>409</v>
      </c>
      <c r="M5766" s="65" t="s">
        <v>281</v>
      </c>
    </row>
    <row r="5767" spans="1:13" ht="12.75" customHeight="1">
      <c r="A5767" s="65" t="str">
        <f>IF(ROW()=1,"KEY",IF(ISNA(VLOOKUP(B5767,車名対応マスタ!B:D,3,FALSE)),"",IF(VLOOKUP(B5767,車名対応マスタ!B:D,3,FALSE)="","",$D5767&amp;" "&amp;IF($G5767="9","J","O")&amp;" "&amp;$I5767&amp;" "&amp;IF($I5767&lt;=TEXT(★完成資料!$A$1,"yyyymm"),TEXT(★完成資料!$A$1,"yyyymm"),"999999")&amp; " " &amp; LEFT(F5767 &amp; "          ",10))))</f>
        <v xml:space="preserve">L O 202205 yyyy00 HV        </v>
      </c>
      <c r="B5767" s="68" t="s">
        <v>323</v>
      </c>
      <c r="C5767" s="68" t="s">
        <v>469</v>
      </c>
      <c r="D5767" s="68" t="s">
        <v>271</v>
      </c>
      <c r="E5767" s="68" t="s">
        <v>531</v>
      </c>
      <c r="F5767" s="68" t="s">
        <v>360</v>
      </c>
      <c r="G5767" s="68" t="s">
        <v>77</v>
      </c>
      <c r="H5767" s="68" t="s">
        <v>273</v>
      </c>
      <c r="I5767" s="68" t="s">
        <v>647</v>
      </c>
      <c r="K5767" s="65">
        <v>3</v>
      </c>
      <c r="L5767" s="65">
        <v>409</v>
      </c>
      <c r="M5767" s="65" t="s">
        <v>281</v>
      </c>
    </row>
    <row r="5768" spans="1:13" ht="12.75" customHeight="1">
      <c r="A5768" s="65" t="str">
        <f>IF(ROW()=1,"KEY",IF(ISNA(VLOOKUP(B5768,車名対応マスタ!B:D,3,FALSE)),"",IF(VLOOKUP(B5768,車名対応マスタ!B:D,3,FALSE)="","",$D5768&amp;" "&amp;IF($G5768="9","J","O")&amp;" "&amp;$I5768&amp;" "&amp;IF($I5768&lt;=TEXT(★完成資料!$A$1,"yyyymm"),TEXT(★完成資料!$A$1,"yyyymm"),"999999")&amp; " " &amp; LEFT(F5768 &amp; "          ",10))))</f>
        <v xml:space="preserve">L O 202206 yyyy00 HV        </v>
      </c>
      <c r="B5768" s="68" t="s">
        <v>323</v>
      </c>
      <c r="C5768" s="68" t="s">
        <v>469</v>
      </c>
      <c r="D5768" s="68" t="s">
        <v>271</v>
      </c>
      <c r="E5768" s="68" t="s">
        <v>531</v>
      </c>
      <c r="F5768" s="68" t="s">
        <v>360</v>
      </c>
      <c r="G5768" s="68" t="s">
        <v>77</v>
      </c>
      <c r="H5768" s="68" t="s">
        <v>273</v>
      </c>
      <c r="I5768" s="68" t="s">
        <v>652</v>
      </c>
      <c r="J5768" s="65">
        <v>1</v>
      </c>
      <c r="K5768" s="65">
        <v>8</v>
      </c>
      <c r="L5768" s="65">
        <v>409</v>
      </c>
      <c r="M5768" s="65" t="s">
        <v>281</v>
      </c>
    </row>
    <row r="5769" spans="1:13" ht="12.75" customHeight="1">
      <c r="A5769" s="65" t="str">
        <f>IF(ROW()=1,"KEY",IF(ISNA(VLOOKUP(B5769,車名対応マスタ!B:D,3,FALSE)),"",IF(VLOOKUP(B5769,車名対応マスタ!B:D,3,FALSE)="","",$D5769&amp;" "&amp;IF($G5769="9","J","O")&amp;" "&amp;$I5769&amp;" "&amp;IF($I5769&lt;=TEXT(★完成資料!$A$1,"yyyymm"),TEXT(★完成資料!$A$1,"yyyymm"),"999999")&amp; " " &amp; LEFT(F5769 &amp; "          ",10))))</f>
        <v xml:space="preserve">L O 202207 yyyy00 HV        </v>
      </c>
      <c r="B5769" s="68" t="s">
        <v>323</v>
      </c>
      <c r="C5769" s="68" t="s">
        <v>469</v>
      </c>
      <c r="D5769" s="68" t="s">
        <v>271</v>
      </c>
      <c r="E5769" s="68" t="s">
        <v>531</v>
      </c>
      <c r="F5769" s="68" t="s">
        <v>360</v>
      </c>
      <c r="G5769" s="68" t="s">
        <v>77</v>
      </c>
      <c r="H5769" s="68" t="s">
        <v>273</v>
      </c>
      <c r="I5769" s="68" t="s">
        <v>655</v>
      </c>
      <c r="K5769" s="65">
        <v>8</v>
      </c>
      <c r="L5769" s="65">
        <v>409</v>
      </c>
      <c r="M5769" s="65" t="s">
        <v>281</v>
      </c>
    </row>
    <row r="5770" spans="1:13" ht="12.75" customHeight="1">
      <c r="A5770" s="65" t="str">
        <f>IF(ROW()=1,"KEY",IF(ISNA(VLOOKUP(B5770,車名対応マスタ!B:D,3,FALSE)),"",IF(VLOOKUP(B5770,車名対応マスタ!B:D,3,FALSE)="","",$D5770&amp;" "&amp;IF($G5770="9","J","O")&amp;" "&amp;$I5770&amp;" "&amp;IF($I5770&lt;=TEXT(★完成資料!$A$1,"yyyymm"),TEXT(★完成資料!$A$1,"yyyymm"),"999999")&amp; " " &amp; LEFT(F5770 &amp; "          ",10))))</f>
        <v xml:space="preserve">L O 202208 yyyy00 HV        </v>
      </c>
      <c r="B5770" s="68" t="s">
        <v>323</v>
      </c>
      <c r="C5770" s="68" t="s">
        <v>469</v>
      </c>
      <c r="D5770" s="68" t="s">
        <v>271</v>
      </c>
      <c r="E5770" s="68" t="s">
        <v>531</v>
      </c>
      <c r="F5770" s="68" t="s">
        <v>360</v>
      </c>
      <c r="G5770" s="68" t="s">
        <v>77</v>
      </c>
      <c r="H5770" s="68" t="s">
        <v>273</v>
      </c>
      <c r="I5770" s="68" t="s">
        <v>656</v>
      </c>
      <c r="K5770" s="65">
        <v>11</v>
      </c>
      <c r="L5770" s="65">
        <v>409</v>
      </c>
      <c r="M5770" s="65" t="s">
        <v>281</v>
      </c>
    </row>
    <row r="5771" spans="1:13" ht="12.75" customHeight="1">
      <c r="A5771" s="65" t="str">
        <f>IF(ROW()=1,"KEY",IF(ISNA(VLOOKUP(B5771,車名対応マスタ!B:D,3,FALSE)),"",IF(VLOOKUP(B5771,車名対応マスタ!B:D,3,FALSE)="","",$D5771&amp;" "&amp;IF($G5771="9","J","O")&amp;" "&amp;$I5771&amp;" "&amp;IF($I5771&lt;=TEXT(★完成資料!$A$1,"yyyymm"),TEXT(★完成資料!$A$1,"yyyymm"),"999999")&amp; " " &amp; LEFT(F5771 &amp; "          ",10))))</f>
        <v xml:space="preserve">L O 202209 yyyy00 HV        </v>
      </c>
      <c r="B5771" s="68" t="s">
        <v>323</v>
      </c>
      <c r="C5771" s="68" t="s">
        <v>469</v>
      </c>
      <c r="D5771" s="68" t="s">
        <v>271</v>
      </c>
      <c r="E5771" s="68" t="s">
        <v>531</v>
      </c>
      <c r="F5771" s="68" t="s">
        <v>360</v>
      </c>
      <c r="G5771" s="68" t="s">
        <v>77</v>
      </c>
      <c r="H5771" s="68" t="s">
        <v>273</v>
      </c>
      <c r="I5771" s="68" t="s">
        <v>657</v>
      </c>
      <c r="K5771" s="65">
        <v>4</v>
      </c>
      <c r="L5771" s="65">
        <v>409</v>
      </c>
      <c r="M5771" s="65" t="s">
        <v>281</v>
      </c>
    </row>
    <row r="5772" spans="1:13" ht="12.75" customHeight="1">
      <c r="A5772" s="65" t="str">
        <f>IF(ROW()=1,"KEY",IF(ISNA(VLOOKUP(B5772,車名対応マスタ!B:D,3,FALSE)),"",IF(VLOOKUP(B5772,車名対応マスタ!B:D,3,FALSE)="","",$D5772&amp;" "&amp;IF($G5772="9","J","O")&amp;" "&amp;$I5772&amp;" "&amp;IF($I5772&lt;=TEXT(★完成資料!$A$1,"yyyymm"),TEXT(★完成資料!$A$1,"yyyymm"),"999999")&amp; " " &amp; LEFT(F5772 &amp; "          ",10))))</f>
        <v xml:space="preserve">L O 202201 yyyy00 HV        </v>
      </c>
      <c r="B5772" s="68" t="s">
        <v>323</v>
      </c>
      <c r="C5772" s="68" t="s">
        <v>469</v>
      </c>
      <c r="D5772" s="68" t="s">
        <v>271</v>
      </c>
      <c r="E5772" s="68" t="s">
        <v>531</v>
      </c>
      <c r="F5772" s="68" t="s">
        <v>360</v>
      </c>
      <c r="G5772" s="68" t="s">
        <v>77</v>
      </c>
      <c r="H5772" s="68" t="s">
        <v>273</v>
      </c>
      <c r="I5772" s="68" t="s">
        <v>639</v>
      </c>
      <c r="J5772" s="65">
        <v>10</v>
      </c>
      <c r="K5772" s="65">
        <v>12</v>
      </c>
      <c r="L5772" s="65">
        <v>423</v>
      </c>
      <c r="M5772" s="65" t="s">
        <v>381</v>
      </c>
    </row>
    <row r="5773" spans="1:13" ht="12.75" customHeight="1">
      <c r="A5773" s="65" t="str">
        <f>IF(ROW()=1,"KEY",IF(ISNA(VLOOKUP(B5773,車名対応マスタ!B:D,3,FALSE)),"",IF(VLOOKUP(B5773,車名対応マスタ!B:D,3,FALSE)="","",$D5773&amp;" "&amp;IF($G5773="9","J","O")&amp;" "&amp;$I5773&amp;" "&amp;IF($I5773&lt;=TEXT(★完成資料!$A$1,"yyyymm"),TEXT(★完成資料!$A$1,"yyyymm"),"999999")&amp; " " &amp; LEFT(F5773 &amp; "          ",10))))</f>
        <v xml:space="preserve">L O 202202 yyyy00 HV        </v>
      </c>
      <c r="B5773" s="68" t="s">
        <v>323</v>
      </c>
      <c r="C5773" s="68" t="s">
        <v>469</v>
      </c>
      <c r="D5773" s="68" t="s">
        <v>271</v>
      </c>
      <c r="E5773" s="68" t="s">
        <v>531</v>
      </c>
      <c r="F5773" s="68" t="s">
        <v>360</v>
      </c>
      <c r="G5773" s="68" t="s">
        <v>77</v>
      </c>
      <c r="H5773" s="68" t="s">
        <v>273</v>
      </c>
      <c r="I5773" s="68" t="s">
        <v>640</v>
      </c>
      <c r="J5773" s="65">
        <v>12</v>
      </c>
      <c r="K5773" s="65">
        <v>10</v>
      </c>
      <c r="L5773" s="65">
        <v>423</v>
      </c>
      <c r="M5773" s="65" t="s">
        <v>381</v>
      </c>
    </row>
    <row r="5774" spans="1:13" ht="12.75" customHeight="1">
      <c r="A5774" s="65" t="str">
        <f>IF(ROW()=1,"KEY",IF(ISNA(VLOOKUP(B5774,車名対応マスタ!B:D,3,FALSE)),"",IF(VLOOKUP(B5774,車名対応マスタ!B:D,3,FALSE)="","",$D5774&amp;" "&amp;IF($G5774="9","J","O")&amp;" "&amp;$I5774&amp;" "&amp;IF($I5774&lt;=TEXT(★完成資料!$A$1,"yyyymm"),TEXT(★完成資料!$A$1,"yyyymm"),"999999")&amp; " " &amp; LEFT(F5774 &amp; "          ",10))))</f>
        <v xml:space="preserve">L O 202203 yyyy00 HV        </v>
      </c>
      <c r="B5774" s="68" t="s">
        <v>323</v>
      </c>
      <c r="C5774" s="68" t="s">
        <v>469</v>
      </c>
      <c r="D5774" s="68" t="s">
        <v>271</v>
      </c>
      <c r="E5774" s="68" t="s">
        <v>531</v>
      </c>
      <c r="F5774" s="68" t="s">
        <v>360</v>
      </c>
      <c r="G5774" s="68" t="s">
        <v>77</v>
      </c>
      <c r="H5774" s="68" t="s">
        <v>273</v>
      </c>
      <c r="I5774" s="68" t="s">
        <v>641</v>
      </c>
      <c r="J5774" s="65">
        <v>7</v>
      </c>
      <c r="K5774" s="65">
        <v>16</v>
      </c>
      <c r="L5774" s="65">
        <v>423</v>
      </c>
      <c r="M5774" s="65" t="s">
        <v>381</v>
      </c>
    </row>
    <row r="5775" spans="1:13" ht="12.75" customHeight="1">
      <c r="A5775" s="65" t="str">
        <f>IF(ROW()=1,"KEY",IF(ISNA(VLOOKUP(B5775,車名対応マスタ!B:D,3,FALSE)),"",IF(VLOOKUP(B5775,車名対応マスタ!B:D,3,FALSE)="","",$D5775&amp;" "&amp;IF($G5775="9","J","O")&amp;" "&amp;$I5775&amp;" "&amp;IF($I5775&lt;=TEXT(★完成資料!$A$1,"yyyymm"),TEXT(★完成資料!$A$1,"yyyymm"),"999999")&amp; " " &amp; LEFT(F5775 &amp; "          ",10))))</f>
        <v xml:space="preserve">L O 202204 yyyy00 HV        </v>
      </c>
      <c r="B5775" s="68" t="s">
        <v>323</v>
      </c>
      <c r="C5775" s="68" t="s">
        <v>469</v>
      </c>
      <c r="D5775" s="68" t="s">
        <v>271</v>
      </c>
      <c r="E5775" s="68" t="s">
        <v>531</v>
      </c>
      <c r="F5775" s="68" t="s">
        <v>360</v>
      </c>
      <c r="G5775" s="68" t="s">
        <v>77</v>
      </c>
      <c r="H5775" s="68" t="s">
        <v>273</v>
      </c>
      <c r="I5775" s="68" t="s">
        <v>642</v>
      </c>
      <c r="J5775" s="65">
        <v>6</v>
      </c>
      <c r="K5775" s="65">
        <v>4</v>
      </c>
      <c r="L5775" s="65">
        <v>423</v>
      </c>
      <c r="M5775" s="65" t="s">
        <v>381</v>
      </c>
    </row>
    <row r="5776" spans="1:13" ht="12.75" customHeight="1">
      <c r="A5776" s="65" t="str">
        <f>IF(ROW()=1,"KEY",IF(ISNA(VLOOKUP(B5776,車名対応マスタ!B:D,3,FALSE)),"",IF(VLOOKUP(B5776,車名対応マスタ!B:D,3,FALSE)="","",$D5776&amp;" "&amp;IF($G5776="9","J","O")&amp;" "&amp;$I5776&amp;" "&amp;IF($I5776&lt;=TEXT(★完成資料!$A$1,"yyyymm"),TEXT(★完成資料!$A$1,"yyyymm"),"999999")&amp; " " &amp; LEFT(F5776 &amp; "          ",10))))</f>
        <v xml:space="preserve">L O 202205 yyyy00 HV        </v>
      </c>
      <c r="B5776" s="68" t="s">
        <v>323</v>
      </c>
      <c r="C5776" s="68" t="s">
        <v>469</v>
      </c>
      <c r="D5776" s="68" t="s">
        <v>271</v>
      </c>
      <c r="E5776" s="68" t="s">
        <v>531</v>
      </c>
      <c r="F5776" s="68" t="s">
        <v>360</v>
      </c>
      <c r="G5776" s="68" t="s">
        <v>77</v>
      </c>
      <c r="H5776" s="68" t="s">
        <v>273</v>
      </c>
      <c r="I5776" s="68" t="s">
        <v>647</v>
      </c>
      <c r="J5776" s="65">
        <v>11</v>
      </c>
      <c r="K5776" s="65">
        <v>5</v>
      </c>
      <c r="L5776" s="65">
        <v>423</v>
      </c>
      <c r="M5776" s="65" t="s">
        <v>381</v>
      </c>
    </row>
    <row r="5777" spans="1:13" ht="12.75" customHeight="1">
      <c r="A5777" s="65" t="str">
        <f>IF(ROW()=1,"KEY",IF(ISNA(VLOOKUP(B5777,車名対応マスタ!B:D,3,FALSE)),"",IF(VLOOKUP(B5777,車名対応マスタ!B:D,3,FALSE)="","",$D5777&amp;" "&amp;IF($G5777="9","J","O")&amp;" "&amp;$I5777&amp;" "&amp;IF($I5777&lt;=TEXT(★完成資料!$A$1,"yyyymm"),TEXT(★完成資料!$A$1,"yyyymm"),"999999")&amp; " " &amp; LEFT(F5777 &amp; "          ",10))))</f>
        <v xml:space="preserve">L O 202206 yyyy00 HV        </v>
      </c>
      <c r="B5777" s="68" t="s">
        <v>323</v>
      </c>
      <c r="C5777" s="68" t="s">
        <v>469</v>
      </c>
      <c r="D5777" s="68" t="s">
        <v>271</v>
      </c>
      <c r="E5777" s="68" t="s">
        <v>531</v>
      </c>
      <c r="F5777" s="68" t="s">
        <v>360</v>
      </c>
      <c r="G5777" s="68" t="s">
        <v>77</v>
      </c>
      <c r="H5777" s="68" t="s">
        <v>273</v>
      </c>
      <c r="I5777" s="68" t="s">
        <v>652</v>
      </c>
      <c r="J5777" s="65">
        <v>4</v>
      </c>
      <c r="K5777" s="65">
        <v>7</v>
      </c>
      <c r="L5777" s="65">
        <v>423</v>
      </c>
      <c r="M5777" s="65" t="s">
        <v>381</v>
      </c>
    </row>
    <row r="5778" spans="1:13" ht="12.75" customHeight="1">
      <c r="A5778" s="65" t="str">
        <f>IF(ROW()=1,"KEY",IF(ISNA(VLOOKUP(B5778,車名対応マスタ!B:D,3,FALSE)),"",IF(VLOOKUP(B5778,車名対応マスタ!B:D,3,FALSE)="","",$D5778&amp;" "&amp;IF($G5778="9","J","O")&amp;" "&amp;$I5778&amp;" "&amp;IF($I5778&lt;=TEXT(★完成資料!$A$1,"yyyymm"),TEXT(★完成資料!$A$1,"yyyymm"),"999999")&amp; " " &amp; LEFT(F5778 &amp; "          ",10))))</f>
        <v xml:space="preserve">L O 202207 yyyy00 HV        </v>
      </c>
      <c r="B5778" s="68" t="s">
        <v>323</v>
      </c>
      <c r="C5778" s="68" t="s">
        <v>469</v>
      </c>
      <c r="D5778" s="68" t="s">
        <v>271</v>
      </c>
      <c r="E5778" s="68" t="s">
        <v>531</v>
      </c>
      <c r="F5778" s="68" t="s">
        <v>360</v>
      </c>
      <c r="G5778" s="68" t="s">
        <v>77</v>
      </c>
      <c r="H5778" s="68" t="s">
        <v>273</v>
      </c>
      <c r="I5778" s="68" t="s">
        <v>655</v>
      </c>
      <c r="J5778" s="65">
        <v>0</v>
      </c>
      <c r="K5778" s="65">
        <v>7</v>
      </c>
      <c r="L5778" s="65">
        <v>423</v>
      </c>
      <c r="M5778" s="65" t="s">
        <v>381</v>
      </c>
    </row>
    <row r="5779" spans="1:13" ht="12.75" customHeight="1">
      <c r="A5779" s="65" t="str">
        <f>IF(ROW()=1,"KEY",IF(ISNA(VLOOKUP(B5779,車名対応マスタ!B:D,3,FALSE)),"",IF(VLOOKUP(B5779,車名対応マスタ!B:D,3,FALSE)="","",$D5779&amp;" "&amp;IF($G5779="9","J","O")&amp;" "&amp;$I5779&amp;" "&amp;IF($I5779&lt;=TEXT(★完成資料!$A$1,"yyyymm"),TEXT(★完成資料!$A$1,"yyyymm"),"999999")&amp; " " &amp; LEFT(F5779 &amp; "          ",10))))</f>
        <v xml:space="preserve">L O 202208 yyyy00 HV        </v>
      </c>
      <c r="B5779" s="68" t="s">
        <v>323</v>
      </c>
      <c r="C5779" s="68" t="s">
        <v>469</v>
      </c>
      <c r="D5779" s="68" t="s">
        <v>271</v>
      </c>
      <c r="E5779" s="68" t="s">
        <v>531</v>
      </c>
      <c r="F5779" s="68" t="s">
        <v>360</v>
      </c>
      <c r="G5779" s="68" t="s">
        <v>77</v>
      </c>
      <c r="H5779" s="68" t="s">
        <v>273</v>
      </c>
      <c r="I5779" s="68" t="s">
        <v>656</v>
      </c>
      <c r="J5779" s="65">
        <v>5</v>
      </c>
      <c r="K5779" s="65">
        <v>8</v>
      </c>
      <c r="L5779" s="65">
        <v>423</v>
      </c>
      <c r="M5779" s="65" t="s">
        <v>381</v>
      </c>
    </row>
    <row r="5780" spans="1:13" ht="12.75" customHeight="1">
      <c r="A5780" s="65" t="str">
        <f>IF(ROW()=1,"KEY",IF(ISNA(VLOOKUP(B5780,車名対応マスタ!B:D,3,FALSE)),"",IF(VLOOKUP(B5780,車名対応マスタ!B:D,3,FALSE)="","",$D5780&amp;" "&amp;IF($G5780="9","J","O")&amp;" "&amp;$I5780&amp;" "&amp;IF($I5780&lt;=TEXT(★完成資料!$A$1,"yyyymm"),TEXT(★完成資料!$A$1,"yyyymm"),"999999")&amp; " " &amp; LEFT(F5780 &amp; "          ",10))))</f>
        <v xml:space="preserve">L O 202209 yyyy00 HV        </v>
      </c>
      <c r="B5780" s="68" t="s">
        <v>323</v>
      </c>
      <c r="C5780" s="68" t="s">
        <v>469</v>
      </c>
      <c r="D5780" s="68" t="s">
        <v>271</v>
      </c>
      <c r="E5780" s="68" t="s">
        <v>531</v>
      </c>
      <c r="F5780" s="68" t="s">
        <v>360</v>
      </c>
      <c r="G5780" s="68" t="s">
        <v>77</v>
      </c>
      <c r="H5780" s="68" t="s">
        <v>273</v>
      </c>
      <c r="I5780" s="68" t="s">
        <v>657</v>
      </c>
      <c r="J5780" s="65">
        <v>11</v>
      </c>
      <c r="K5780" s="65">
        <v>3</v>
      </c>
      <c r="L5780" s="65">
        <v>423</v>
      </c>
      <c r="M5780" s="65" t="s">
        <v>381</v>
      </c>
    </row>
    <row r="5781" spans="1:13" ht="12.75" customHeight="1">
      <c r="A5781" s="65" t="str">
        <f>IF(ROW()=1,"KEY",IF(ISNA(VLOOKUP(B5781,車名対応マスタ!B:D,3,FALSE)),"",IF(VLOOKUP(B5781,車名対応マスタ!B:D,3,FALSE)="","",$D5781&amp;" "&amp;IF($G5781="9","J","O")&amp;" "&amp;$I5781&amp;" "&amp;IF($I5781&lt;=TEXT(★完成資料!$A$1,"yyyymm"),TEXT(★完成資料!$A$1,"yyyymm"),"999999")&amp; " " &amp; LEFT(F5781 &amp; "          ",10))))</f>
        <v xml:space="preserve">L O 202210 yyyy00 HV        </v>
      </c>
      <c r="B5781" s="68" t="s">
        <v>323</v>
      </c>
      <c r="C5781" s="68" t="s">
        <v>469</v>
      </c>
      <c r="D5781" s="68" t="s">
        <v>271</v>
      </c>
      <c r="E5781" s="68" t="s">
        <v>531</v>
      </c>
      <c r="F5781" s="68" t="s">
        <v>360</v>
      </c>
      <c r="G5781" s="68" t="s">
        <v>77</v>
      </c>
      <c r="H5781" s="68" t="s">
        <v>273</v>
      </c>
      <c r="I5781" s="68" t="s">
        <v>663</v>
      </c>
      <c r="J5781" s="65">
        <v>7</v>
      </c>
      <c r="K5781" s="65">
        <v>6</v>
      </c>
      <c r="L5781" s="65">
        <v>423</v>
      </c>
      <c r="M5781" s="65" t="s">
        <v>381</v>
      </c>
    </row>
    <row r="5782" spans="1:13" ht="12.75" customHeight="1">
      <c r="A5782" s="65" t="str">
        <f>IF(ROW()=1,"KEY",IF(ISNA(VLOOKUP(B5782,車名対応マスタ!B:D,3,FALSE)),"",IF(VLOOKUP(B5782,車名対応マスタ!B:D,3,FALSE)="","",$D5782&amp;" "&amp;IF($G5782="9","J","O")&amp;" "&amp;$I5782&amp;" "&amp;IF($I5782&lt;=TEXT(★完成資料!$A$1,"yyyymm"),TEXT(★完成資料!$A$1,"yyyymm"),"999999")&amp; " " &amp; LEFT(F5782 &amp; "          ",10))))</f>
        <v xml:space="preserve">L O 202201 yyyy00 HV        </v>
      </c>
      <c r="B5782" s="68" t="s">
        <v>323</v>
      </c>
      <c r="C5782" s="68" t="s">
        <v>469</v>
      </c>
      <c r="D5782" s="68" t="s">
        <v>271</v>
      </c>
      <c r="E5782" s="68" t="s">
        <v>531</v>
      </c>
      <c r="F5782" s="68" t="s">
        <v>360</v>
      </c>
      <c r="G5782" s="68" t="s">
        <v>77</v>
      </c>
      <c r="H5782" s="68" t="s">
        <v>273</v>
      </c>
      <c r="I5782" s="68" t="s">
        <v>639</v>
      </c>
      <c r="J5782" s="65">
        <v>6</v>
      </c>
      <c r="K5782" s="65">
        <v>13</v>
      </c>
      <c r="L5782" s="65">
        <v>420</v>
      </c>
      <c r="M5782" s="65" t="s">
        <v>274</v>
      </c>
    </row>
    <row r="5783" spans="1:13" ht="12.75" customHeight="1">
      <c r="A5783" s="65" t="str">
        <f>IF(ROW()=1,"KEY",IF(ISNA(VLOOKUP(B5783,車名対応マスタ!B:D,3,FALSE)),"",IF(VLOOKUP(B5783,車名対応マスタ!B:D,3,FALSE)="","",$D5783&amp;" "&amp;IF($G5783="9","J","O")&amp;" "&amp;$I5783&amp;" "&amp;IF($I5783&lt;=TEXT(★完成資料!$A$1,"yyyymm"),TEXT(★完成資料!$A$1,"yyyymm"),"999999")&amp; " " &amp; LEFT(F5783 &amp; "          ",10))))</f>
        <v xml:space="preserve">L O 202202 yyyy00 HV        </v>
      </c>
      <c r="B5783" s="68" t="s">
        <v>323</v>
      </c>
      <c r="C5783" s="68" t="s">
        <v>469</v>
      </c>
      <c r="D5783" s="68" t="s">
        <v>271</v>
      </c>
      <c r="E5783" s="68" t="s">
        <v>531</v>
      </c>
      <c r="F5783" s="68" t="s">
        <v>360</v>
      </c>
      <c r="G5783" s="68" t="s">
        <v>77</v>
      </c>
      <c r="H5783" s="68" t="s">
        <v>273</v>
      </c>
      <c r="I5783" s="68" t="s">
        <v>640</v>
      </c>
      <c r="K5783" s="65">
        <v>25</v>
      </c>
      <c r="L5783" s="65">
        <v>420</v>
      </c>
      <c r="M5783" s="65" t="s">
        <v>274</v>
      </c>
    </row>
    <row r="5784" spans="1:13" ht="12.75" customHeight="1">
      <c r="A5784" s="65" t="str">
        <f>IF(ROW()=1,"KEY",IF(ISNA(VLOOKUP(B5784,車名対応マスタ!B:D,3,FALSE)),"",IF(VLOOKUP(B5784,車名対応マスタ!B:D,3,FALSE)="","",$D5784&amp;" "&amp;IF($G5784="9","J","O")&amp;" "&amp;$I5784&amp;" "&amp;IF($I5784&lt;=TEXT(★完成資料!$A$1,"yyyymm"),TEXT(★完成資料!$A$1,"yyyymm"),"999999")&amp; " " &amp; LEFT(F5784 &amp; "          ",10))))</f>
        <v xml:space="preserve">L O 202203 yyyy00 HV        </v>
      </c>
      <c r="B5784" s="68" t="s">
        <v>323</v>
      </c>
      <c r="C5784" s="68" t="s">
        <v>469</v>
      </c>
      <c r="D5784" s="68" t="s">
        <v>271</v>
      </c>
      <c r="E5784" s="68" t="s">
        <v>531</v>
      </c>
      <c r="F5784" s="68" t="s">
        <v>360</v>
      </c>
      <c r="G5784" s="68" t="s">
        <v>77</v>
      </c>
      <c r="H5784" s="68" t="s">
        <v>273</v>
      </c>
      <c r="I5784" s="68" t="s">
        <v>641</v>
      </c>
      <c r="K5784" s="65">
        <v>38</v>
      </c>
      <c r="L5784" s="65">
        <v>420</v>
      </c>
      <c r="M5784" s="65" t="s">
        <v>274</v>
      </c>
    </row>
    <row r="5785" spans="1:13" ht="12.75" customHeight="1">
      <c r="A5785" s="65" t="str">
        <f>IF(ROW()=1,"KEY",IF(ISNA(VLOOKUP(B5785,車名対応マスタ!B:D,3,FALSE)),"",IF(VLOOKUP(B5785,車名対応マスタ!B:D,3,FALSE)="","",$D5785&amp;" "&amp;IF($G5785="9","J","O")&amp;" "&amp;$I5785&amp;" "&amp;IF($I5785&lt;=TEXT(★完成資料!$A$1,"yyyymm"),TEXT(★完成資料!$A$1,"yyyymm"),"999999")&amp; " " &amp; LEFT(F5785 &amp; "          ",10))))</f>
        <v xml:space="preserve">L O 202204 yyyy00 HV        </v>
      </c>
      <c r="B5785" s="68" t="s">
        <v>323</v>
      </c>
      <c r="C5785" s="68" t="s">
        <v>469</v>
      </c>
      <c r="D5785" s="68" t="s">
        <v>271</v>
      </c>
      <c r="E5785" s="68" t="s">
        <v>531</v>
      </c>
      <c r="F5785" s="68" t="s">
        <v>360</v>
      </c>
      <c r="G5785" s="68" t="s">
        <v>77</v>
      </c>
      <c r="H5785" s="68" t="s">
        <v>273</v>
      </c>
      <c r="I5785" s="68" t="s">
        <v>642</v>
      </c>
      <c r="K5785" s="65">
        <v>27</v>
      </c>
      <c r="L5785" s="65">
        <v>420</v>
      </c>
      <c r="M5785" s="65" t="s">
        <v>274</v>
      </c>
    </row>
    <row r="5786" spans="1:13" ht="12.75" customHeight="1">
      <c r="A5786" s="65" t="str">
        <f>IF(ROW()=1,"KEY",IF(ISNA(VLOOKUP(B5786,車名対応マスタ!B:D,3,FALSE)),"",IF(VLOOKUP(B5786,車名対応マスタ!B:D,3,FALSE)="","",$D5786&amp;" "&amp;IF($G5786="9","J","O")&amp;" "&amp;$I5786&amp;" "&amp;IF($I5786&lt;=TEXT(★完成資料!$A$1,"yyyymm"),TEXT(★完成資料!$A$1,"yyyymm"),"999999")&amp; " " &amp; LEFT(F5786 &amp; "          ",10))))</f>
        <v xml:space="preserve">L O 202205 yyyy00 HV        </v>
      </c>
      <c r="B5786" s="68" t="s">
        <v>323</v>
      </c>
      <c r="C5786" s="68" t="s">
        <v>469</v>
      </c>
      <c r="D5786" s="68" t="s">
        <v>271</v>
      </c>
      <c r="E5786" s="68" t="s">
        <v>531</v>
      </c>
      <c r="F5786" s="68" t="s">
        <v>360</v>
      </c>
      <c r="G5786" s="68" t="s">
        <v>77</v>
      </c>
      <c r="H5786" s="68" t="s">
        <v>273</v>
      </c>
      <c r="I5786" s="68" t="s">
        <v>647</v>
      </c>
      <c r="K5786" s="65">
        <v>12</v>
      </c>
      <c r="L5786" s="65">
        <v>420</v>
      </c>
      <c r="M5786" s="65" t="s">
        <v>274</v>
      </c>
    </row>
    <row r="5787" spans="1:13" ht="12.75" customHeight="1">
      <c r="A5787" s="65" t="str">
        <f>IF(ROW()=1,"KEY",IF(ISNA(VLOOKUP(B5787,車名対応マスタ!B:D,3,FALSE)),"",IF(VLOOKUP(B5787,車名対応マスタ!B:D,3,FALSE)="","",$D5787&amp;" "&amp;IF($G5787="9","J","O")&amp;" "&amp;$I5787&amp;" "&amp;IF($I5787&lt;=TEXT(★完成資料!$A$1,"yyyymm"),TEXT(★完成資料!$A$1,"yyyymm"),"999999")&amp; " " &amp; LEFT(F5787 &amp; "          ",10))))</f>
        <v xml:space="preserve">L O 202206 yyyy00 HV        </v>
      </c>
      <c r="B5787" s="68" t="s">
        <v>323</v>
      </c>
      <c r="C5787" s="68" t="s">
        <v>469</v>
      </c>
      <c r="D5787" s="68" t="s">
        <v>271</v>
      </c>
      <c r="E5787" s="68" t="s">
        <v>531</v>
      </c>
      <c r="F5787" s="68" t="s">
        <v>360</v>
      </c>
      <c r="G5787" s="68" t="s">
        <v>77</v>
      </c>
      <c r="H5787" s="68" t="s">
        <v>273</v>
      </c>
      <c r="I5787" s="68" t="s">
        <v>652</v>
      </c>
      <c r="K5787" s="65">
        <v>24</v>
      </c>
      <c r="L5787" s="65">
        <v>420</v>
      </c>
      <c r="M5787" s="65" t="s">
        <v>274</v>
      </c>
    </row>
    <row r="5788" spans="1:13" ht="12.75" customHeight="1">
      <c r="A5788" s="65" t="str">
        <f>IF(ROW()=1,"KEY",IF(ISNA(VLOOKUP(B5788,車名対応マスタ!B:D,3,FALSE)),"",IF(VLOOKUP(B5788,車名対応マスタ!B:D,3,FALSE)="","",$D5788&amp;" "&amp;IF($G5788="9","J","O")&amp;" "&amp;$I5788&amp;" "&amp;IF($I5788&lt;=TEXT(★完成資料!$A$1,"yyyymm"),TEXT(★完成資料!$A$1,"yyyymm"),"999999")&amp; " " &amp; LEFT(F5788 &amp; "          ",10))))</f>
        <v xml:space="preserve">L O 202207 yyyy00 HV        </v>
      </c>
      <c r="B5788" s="68" t="s">
        <v>323</v>
      </c>
      <c r="C5788" s="68" t="s">
        <v>469</v>
      </c>
      <c r="D5788" s="68" t="s">
        <v>271</v>
      </c>
      <c r="E5788" s="68" t="s">
        <v>531</v>
      </c>
      <c r="F5788" s="68" t="s">
        <v>360</v>
      </c>
      <c r="G5788" s="68" t="s">
        <v>77</v>
      </c>
      <c r="H5788" s="68" t="s">
        <v>273</v>
      </c>
      <c r="I5788" s="68" t="s">
        <v>655</v>
      </c>
      <c r="K5788" s="65">
        <v>8</v>
      </c>
      <c r="L5788" s="65">
        <v>420</v>
      </c>
      <c r="M5788" s="65" t="s">
        <v>274</v>
      </c>
    </row>
    <row r="5789" spans="1:13" ht="12.75" customHeight="1">
      <c r="A5789" s="65" t="str">
        <f>IF(ROW()=1,"KEY",IF(ISNA(VLOOKUP(B5789,車名対応マスタ!B:D,3,FALSE)),"",IF(VLOOKUP(B5789,車名対応マスタ!B:D,3,FALSE)="","",$D5789&amp;" "&amp;IF($G5789="9","J","O")&amp;" "&amp;$I5789&amp;" "&amp;IF($I5789&lt;=TEXT(★完成資料!$A$1,"yyyymm"),TEXT(★完成資料!$A$1,"yyyymm"),"999999")&amp; " " &amp; LEFT(F5789 &amp; "          ",10))))</f>
        <v xml:space="preserve">L O 202208 yyyy00 HV        </v>
      </c>
      <c r="B5789" s="68" t="s">
        <v>323</v>
      </c>
      <c r="C5789" s="68" t="s">
        <v>469</v>
      </c>
      <c r="D5789" s="68" t="s">
        <v>271</v>
      </c>
      <c r="E5789" s="68" t="s">
        <v>531</v>
      </c>
      <c r="F5789" s="68" t="s">
        <v>360</v>
      </c>
      <c r="G5789" s="68" t="s">
        <v>77</v>
      </c>
      <c r="H5789" s="68" t="s">
        <v>273</v>
      </c>
      <c r="I5789" s="68" t="s">
        <v>656</v>
      </c>
      <c r="K5789" s="65">
        <v>13</v>
      </c>
      <c r="L5789" s="65">
        <v>420</v>
      </c>
      <c r="M5789" s="65" t="s">
        <v>274</v>
      </c>
    </row>
    <row r="5790" spans="1:13" ht="12.75" customHeight="1">
      <c r="A5790" s="65" t="str">
        <f>IF(ROW()=1,"KEY",IF(ISNA(VLOOKUP(B5790,車名対応マスタ!B:D,3,FALSE)),"",IF(VLOOKUP(B5790,車名対応マスタ!B:D,3,FALSE)="","",$D5790&amp;" "&amp;IF($G5790="9","J","O")&amp;" "&amp;$I5790&amp;" "&amp;IF($I5790&lt;=TEXT(★完成資料!$A$1,"yyyymm"),TEXT(★完成資料!$A$1,"yyyymm"),"999999")&amp; " " &amp; LEFT(F5790 &amp; "          ",10))))</f>
        <v xml:space="preserve">L O 202209 yyyy00 HV        </v>
      </c>
      <c r="B5790" s="68" t="s">
        <v>323</v>
      </c>
      <c r="C5790" s="68" t="s">
        <v>469</v>
      </c>
      <c r="D5790" s="68" t="s">
        <v>271</v>
      </c>
      <c r="E5790" s="68" t="s">
        <v>531</v>
      </c>
      <c r="F5790" s="68" t="s">
        <v>360</v>
      </c>
      <c r="G5790" s="68" t="s">
        <v>77</v>
      </c>
      <c r="H5790" s="68" t="s">
        <v>273</v>
      </c>
      <c r="I5790" s="68" t="s">
        <v>657</v>
      </c>
      <c r="K5790" s="65">
        <v>15</v>
      </c>
      <c r="L5790" s="65">
        <v>420</v>
      </c>
      <c r="M5790" s="65" t="s">
        <v>274</v>
      </c>
    </row>
    <row r="5791" spans="1:13" ht="12.75" customHeight="1">
      <c r="A5791" s="65" t="str">
        <f>IF(ROW()=1,"KEY",IF(ISNA(VLOOKUP(B5791,車名対応マスタ!B:D,3,FALSE)),"",IF(VLOOKUP(B5791,車名対応マスタ!B:D,3,FALSE)="","",$D5791&amp;" "&amp;IF($G5791="9","J","O")&amp;" "&amp;$I5791&amp;" "&amp;IF($I5791&lt;=TEXT(★完成資料!$A$1,"yyyymm"),TEXT(★完成資料!$A$1,"yyyymm"),"999999")&amp; " " &amp; LEFT(F5791 &amp; "          ",10))))</f>
        <v xml:space="preserve">L O 202210 yyyy00 HV        </v>
      </c>
      <c r="B5791" s="68" t="s">
        <v>323</v>
      </c>
      <c r="C5791" s="68" t="s">
        <v>469</v>
      </c>
      <c r="D5791" s="68" t="s">
        <v>271</v>
      </c>
      <c r="E5791" s="68" t="s">
        <v>531</v>
      </c>
      <c r="F5791" s="68" t="s">
        <v>360</v>
      </c>
      <c r="G5791" s="68" t="s">
        <v>77</v>
      </c>
      <c r="H5791" s="68" t="s">
        <v>273</v>
      </c>
      <c r="I5791" s="68" t="s">
        <v>663</v>
      </c>
      <c r="K5791" s="65">
        <v>7</v>
      </c>
      <c r="L5791" s="65">
        <v>420</v>
      </c>
      <c r="M5791" s="65" t="s">
        <v>274</v>
      </c>
    </row>
    <row r="5792" spans="1:13" ht="12.75" customHeight="1">
      <c r="A5792" s="65" t="str">
        <f>IF(ROW()=1,"KEY",IF(ISNA(VLOOKUP(B5792,車名対応マスタ!B:D,3,FALSE)),"",IF(VLOOKUP(B5792,車名対応マスタ!B:D,3,FALSE)="","",$D5792&amp;" "&amp;IF($G5792="9","J","O")&amp;" "&amp;$I5792&amp;" "&amp;IF($I5792&lt;=TEXT(★完成資料!$A$1,"yyyymm"),TEXT(★完成資料!$A$1,"yyyymm"),"999999")&amp; " " &amp; LEFT(F5792 &amp; "          ",10))))</f>
        <v xml:space="preserve">L O 202201 yyyy00 HV        </v>
      </c>
      <c r="B5792" s="68" t="s">
        <v>323</v>
      </c>
      <c r="C5792" s="68" t="s">
        <v>469</v>
      </c>
      <c r="D5792" s="68" t="s">
        <v>271</v>
      </c>
      <c r="E5792" s="68" t="s">
        <v>531</v>
      </c>
      <c r="F5792" s="68" t="s">
        <v>360</v>
      </c>
      <c r="G5792" s="68" t="s">
        <v>77</v>
      </c>
      <c r="H5792" s="68" t="s">
        <v>273</v>
      </c>
      <c r="I5792" s="68" t="s">
        <v>639</v>
      </c>
      <c r="K5792" s="65">
        <v>1</v>
      </c>
      <c r="L5792" s="65">
        <v>603</v>
      </c>
      <c r="M5792" s="65" t="s">
        <v>263</v>
      </c>
    </row>
    <row r="5793" spans="1:13" ht="12.75" customHeight="1">
      <c r="A5793" s="65" t="str">
        <f>IF(ROW()=1,"KEY",IF(ISNA(VLOOKUP(B5793,車名対応マスタ!B:D,3,FALSE)),"",IF(VLOOKUP(B5793,車名対応マスタ!B:D,3,FALSE)="","",$D5793&amp;" "&amp;IF($G5793="9","J","O")&amp;" "&amp;$I5793&amp;" "&amp;IF($I5793&lt;=TEXT(★完成資料!$A$1,"yyyymm"),TEXT(★完成資料!$A$1,"yyyymm"),"999999")&amp; " " &amp; LEFT(F5793 &amp; "          ",10))))</f>
        <v xml:space="preserve">L O 202202 yyyy00 HV        </v>
      </c>
      <c r="B5793" s="68" t="s">
        <v>323</v>
      </c>
      <c r="C5793" s="68" t="s">
        <v>469</v>
      </c>
      <c r="D5793" s="68" t="s">
        <v>271</v>
      </c>
      <c r="E5793" s="68" t="s">
        <v>531</v>
      </c>
      <c r="F5793" s="68" t="s">
        <v>360</v>
      </c>
      <c r="G5793" s="68" t="s">
        <v>77</v>
      </c>
      <c r="H5793" s="68" t="s">
        <v>273</v>
      </c>
      <c r="I5793" s="68" t="s">
        <v>640</v>
      </c>
      <c r="J5793" s="65">
        <v>2</v>
      </c>
      <c r="K5793" s="65">
        <v>3</v>
      </c>
      <c r="L5793" s="65">
        <v>603</v>
      </c>
      <c r="M5793" s="65" t="s">
        <v>263</v>
      </c>
    </row>
    <row r="5794" spans="1:13" ht="12.75" customHeight="1">
      <c r="A5794" s="65" t="str">
        <f>IF(ROW()=1,"KEY",IF(ISNA(VLOOKUP(B5794,車名対応マスタ!B:D,3,FALSE)),"",IF(VLOOKUP(B5794,車名対応マスタ!B:D,3,FALSE)="","",$D5794&amp;" "&amp;IF($G5794="9","J","O")&amp;" "&amp;$I5794&amp;" "&amp;IF($I5794&lt;=TEXT(★完成資料!$A$1,"yyyymm"),TEXT(★完成資料!$A$1,"yyyymm"),"999999")&amp; " " &amp; LEFT(F5794 &amp; "          ",10))))</f>
        <v xml:space="preserve">L O 202203 yyyy00 HV        </v>
      </c>
      <c r="B5794" s="68" t="s">
        <v>323</v>
      </c>
      <c r="C5794" s="68" t="s">
        <v>469</v>
      </c>
      <c r="D5794" s="68" t="s">
        <v>271</v>
      </c>
      <c r="E5794" s="68" t="s">
        <v>531</v>
      </c>
      <c r="F5794" s="68" t="s">
        <v>360</v>
      </c>
      <c r="G5794" s="68" t="s">
        <v>77</v>
      </c>
      <c r="H5794" s="68" t="s">
        <v>273</v>
      </c>
      <c r="I5794" s="68" t="s">
        <v>641</v>
      </c>
      <c r="J5794" s="65">
        <v>1</v>
      </c>
      <c r="K5794" s="65">
        <v>3</v>
      </c>
      <c r="L5794" s="65">
        <v>603</v>
      </c>
      <c r="M5794" s="65" t="s">
        <v>263</v>
      </c>
    </row>
    <row r="5795" spans="1:13" ht="12.75" customHeight="1">
      <c r="A5795" s="65" t="str">
        <f>IF(ROW()=1,"KEY",IF(ISNA(VLOOKUP(B5795,車名対応マスタ!B:D,3,FALSE)),"",IF(VLOOKUP(B5795,車名対応マスタ!B:D,3,FALSE)="","",$D5795&amp;" "&amp;IF($G5795="9","J","O")&amp;" "&amp;$I5795&amp;" "&amp;IF($I5795&lt;=TEXT(★完成資料!$A$1,"yyyymm"),TEXT(★完成資料!$A$1,"yyyymm"),"999999")&amp; " " &amp; LEFT(F5795 &amp; "          ",10))))</f>
        <v xml:space="preserve">L O 202204 yyyy00 HV        </v>
      </c>
      <c r="B5795" s="68" t="s">
        <v>323</v>
      </c>
      <c r="C5795" s="68" t="s">
        <v>469</v>
      </c>
      <c r="D5795" s="68" t="s">
        <v>271</v>
      </c>
      <c r="E5795" s="68" t="s">
        <v>531</v>
      </c>
      <c r="F5795" s="68" t="s">
        <v>360</v>
      </c>
      <c r="G5795" s="68" t="s">
        <v>77</v>
      </c>
      <c r="H5795" s="68" t="s">
        <v>273</v>
      </c>
      <c r="I5795" s="68" t="s">
        <v>642</v>
      </c>
      <c r="J5795" s="65">
        <v>2</v>
      </c>
      <c r="K5795" s="65">
        <v>5</v>
      </c>
      <c r="L5795" s="65">
        <v>603</v>
      </c>
      <c r="M5795" s="65" t="s">
        <v>263</v>
      </c>
    </row>
    <row r="5796" spans="1:13" ht="12.75" customHeight="1">
      <c r="A5796" s="65" t="str">
        <f>IF(ROW()=1,"KEY",IF(ISNA(VLOOKUP(B5796,車名対応マスタ!B:D,3,FALSE)),"",IF(VLOOKUP(B5796,車名対応マスタ!B:D,3,FALSE)="","",$D5796&amp;" "&amp;IF($G5796="9","J","O")&amp;" "&amp;$I5796&amp;" "&amp;IF($I5796&lt;=TEXT(★完成資料!$A$1,"yyyymm"),TEXT(★完成資料!$A$1,"yyyymm"),"999999")&amp; " " &amp; LEFT(F5796 &amp; "          ",10))))</f>
        <v xml:space="preserve">L O 202205 yyyy00 HV        </v>
      </c>
      <c r="B5796" s="68" t="s">
        <v>323</v>
      </c>
      <c r="C5796" s="68" t="s">
        <v>469</v>
      </c>
      <c r="D5796" s="68" t="s">
        <v>271</v>
      </c>
      <c r="E5796" s="68" t="s">
        <v>531</v>
      </c>
      <c r="F5796" s="68" t="s">
        <v>360</v>
      </c>
      <c r="G5796" s="68" t="s">
        <v>77</v>
      </c>
      <c r="H5796" s="68" t="s">
        <v>273</v>
      </c>
      <c r="I5796" s="68" t="s">
        <v>647</v>
      </c>
      <c r="J5796" s="65">
        <v>7</v>
      </c>
      <c r="K5796" s="65">
        <v>2</v>
      </c>
      <c r="L5796" s="65">
        <v>603</v>
      </c>
      <c r="M5796" s="65" t="s">
        <v>263</v>
      </c>
    </row>
    <row r="5797" spans="1:13" ht="12.75" customHeight="1">
      <c r="A5797" s="65" t="str">
        <f>IF(ROW()=1,"KEY",IF(ISNA(VLOOKUP(B5797,車名対応マスタ!B:D,3,FALSE)),"",IF(VLOOKUP(B5797,車名対応マスタ!B:D,3,FALSE)="","",$D5797&amp;" "&amp;IF($G5797="9","J","O")&amp;" "&amp;$I5797&amp;" "&amp;IF($I5797&lt;=TEXT(★完成資料!$A$1,"yyyymm"),TEXT(★完成資料!$A$1,"yyyymm"),"999999")&amp; " " &amp; LEFT(F5797 &amp; "          ",10))))</f>
        <v xml:space="preserve">L O 202206 yyyy00 HV        </v>
      </c>
      <c r="B5797" s="68" t="s">
        <v>323</v>
      </c>
      <c r="C5797" s="68" t="s">
        <v>469</v>
      </c>
      <c r="D5797" s="68" t="s">
        <v>271</v>
      </c>
      <c r="E5797" s="68" t="s">
        <v>531</v>
      </c>
      <c r="F5797" s="68" t="s">
        <v>360</v>
      </c>
      <c r="G5797" s="68" t="s">
        <v>77</v>
      </c>
      <c r="H5797" s="68" t="s">
        <v>273</v>
      </c>
      <c r="I5797" s="68" t="s">
        <v>652</v>
      </c>
      <c r="J5797" s="65">
        <v>4</v>
      </c>
      <c r="K5797" s="65">
        <v>1</v>
      </c>
      <c r="L5797" s="65">
        <v>603</v>
      </c>
      <c r="M5797" s="65" t="s">
        <v>263</v>
      </c>
    </row>
    <row r="5798" spans="1:13" ht="12.75" customHeight="1">
      <c r="A5798" s="65" t="str">
        <f>IF(ROW()=1,"KEY",IF(ISNA(VLOOKUP(B5798,車名対応マスタ!B:D,3,FALSE)),"",IF(VLOOKUP(B5798,車名対応マスタ!B:D,3,FALSE)="","",$D5798&amp;" "&amp;IF($G5798="9","J","O")&amp;" "&amp;$I5798&amp;" "&amp;IF($I5798&lt;=TEXT(★完成資料!$A$1,"yyyymm"),TEXT(★完成資料!$A$1,"yyyymm"),"999999")&amp; " " &amp; LEFT(F5798 &amp; "          ",10))))</f>
        <v xml:space="preserve">L O 202207 yyyy00 HV        </v>
      </c>
      <c r="B5798" s="68" t="s">
        <v>323</v>
      </c>
      <c r="C5798" s="68" t="s">
        <v>469</v>
      </c>
      <c r="D5798" s="68" t="s">
        <v>271</v>
      </c>
      <c r="E5798" s="68" t="s">
        <v>531</v>
      </c>
      <c r="F5798" s="68" t="s">
        <v>360</v>
      </c>
      <c r="G5798" s="68" t="s">
        <v>77</v>
      </c>
      <c r="H5798" s="68" t="s">
        <v>273</v>
      </c>
      <c r="I5798" s="68" t="s">
        <v>655</v>
      </c>
      <c r="J5798" s="65">
        <v>1</v>
      </c>
      <c r="K5798" s="65">
        <v>6</v>
      </c>
      <c r="L5798" s="65">
        <v>603</v>
      </c>
      <c r="M5798" s="65" t="s">
        <v>263</v>
      </c>
    </row>
    <row r="5799" spans="1:13" ht="12.75" customHeight="1">
      <c r="A5799" s="65" t="str">
        <f>IF(ROW()=1,"KEY",IF(ISNA(VLOOKUP(B5799,車名対応マスタ!B:D,3,FALSE)),"",IF(VLOOKUP(B5799,車名対応マスタ!B:D,3,FALSE)="","",$D5799&amp;" "&amp;IF($G5799="9","J","O")&amp;" "&amp;$I5799&amp;" "&amp;IF($I5799&lt;=TEXT(★完成資料!$A$1,"yyyymm"),TEXT(★完成資料!$A$1,"yyyymm"),"999999")&amp; " " &amp; LEFT(F5799 &amp; "          ",10))))</f>
        <v xml:space="preserve">L O 202208 yyyy00 HV        </v>
      </c>
      <c r="B5799" s="68" t="s">
        <v>323</v>
      </c>
      <c r="C5799" s="68" t="s">
        <v>469</v>
      </c>
      <c r="D5799" s="68" t="s">
        <v>271</v>
      </c>
      <c r="E5799" s="68" t="s">
        <v>531</v>
      </c>
      <c r="F5799" s="68" t="s">
        <v>360</v>
      </c>
      <c r="G5799" s="68" t="s">
        <v>77</v>
      </c>
      <c r="H5799" s="68" t="s">
        <v>273</v>
      </c>
      <c r="I5799" s="68" t="s">
        <v>656</v>
      </c>
      <c r="J5799" s="65">
        <v>1</v>
      </c>
      <c r="K5799" s="65">
        <v>0</v>
      </c>
      <c r="L5799" s="65">
        <v>603</v>
      </c>
      <c r="M5799" s="65" t="s">
        <v>263</v>
      </c>
    </row>
    <row r="5800" spans="1:13" ht="12.75" customHeight="1">
      <c r="A5800" s="65" t="str">
        <f>IF(ROW()=1,"KEY",IF(ISNA(VLOOKUP(B5800,車名対応マスタ!B:D,3,FALSE)),"",IF(VLOOKUP(B5800,車名対応マスタ!B:D,3,FALSE)="","",$D5800&amp;" "&amp;IF($G5800="9","J","O")&amp;" "&amp;$I5800&amp;" "&amp;IF($I5800&lt;=TEXT(★完成資料!$A$1,"yyyymm"),TEXT(★完成資料!$A$1,"yyyymm"),"999999")&amp; " " &amp; LEFT(F5800 &amp; "          ",10))))</f>
        <v xml:space="preserve">L O 202209 yyyy00 HV        </v>
      </c>
      <c r="B5800" s="68" t="s">
        <v>323</v>
      </c>
      <c r="C5800" s="68" t="s">
        <v>469</v>
      </c>
      <c r="D5800" s="68" t="s">
        <v>271</v>
      </c>
      <c r="E5800" s="68" t="s">
        <v>531</v>
      </c>
      <c r="F5800" s="68" t="s">
        <v>360</v>
      </c>
      <c r="G5800" s="68" t="s">
        <v>77</v>
      </c>
      <c r="H5800" s="68" t="s">
        <v>273</v>
      </c>
      <c r="I5800" s="68" t="s">
        <v>657</v>
      </c>
      <c r="J5800" s="65">
        <v>1</v>
      </c>
      <c r="K5800" s="65">
        <v>4</v>
      </c>
      <c r="L5800" s="65">
        <v>603</v>
      </c>
      <c r="M5800" s="65" t="s">
        <v>263</v>
      </c>
    </row>
    <row r="5801" spans="1:13" ht="12.75" customHeight="1">
      <c r="A5801" s="65" t="str">
        <f>IF(ROW()=1,"KEY",IF(ISNA(VLOOKUP(B5801,車名対応マスタ!B:D,3,FALSE)),"",IF(VLOOKUP(B5801,車名対応マスタ!B:D,3,FALSE)="","",$D5801&amp;" "&amp;IF($G5801="9","J","O")&amp;" "&amp;$I5801&amp;" "&amp;IF($I5801&lt;=TEXT(★完成資料!$A$1,"yyyymm"),TEXT(★完成資料!$A$1,"yyyymm"),"999999")&amp; " " &amp; LEFT(F5801 &amp; "          ",10))))</f>
        <v xml:space="preserve">L O 202210 yyyy00 HV        </v>
      </c>
      <c r="B5801" s="68" t="s">
        <v>323</v>
      </c>
      <c r="C5801" s="68" t="s">
        <v>469</v>
      </c>
      <c r="D5801" s="68" t="s">
        <v>271</v>
      </c>
      <c r="E5801" s="68" t="s">
        <v>531</v>
      </c>
      <c r="F5801" s="68" t="s">
        <v>360</v>
      </c>
      <c r="G5801" s="68" t="s">
        <v>77</v>
      </c>
      <c r="H5801" s="68" t="s">
        <v>273</v>
      </c>
      <c r="I5801" s="68" t="s">
        <v>663</v>
      </c>
      <c r="J5801" s="65">
        <v>2</v>
      </c>
      <c r="K5801" s="65">
        <v>1</v>
      </c>
      <c r="L5801" s="65">
        <v>603</v>
      </c>
      <c r="M5801" s="65" t="s">
        <v>263</v>
      </c>
    </row>
    <row r="5802" spans="1:13" ht="12.75" customHeight="1">
      <c r="A5802" s="65" t="str">
        <f>IF(ROW()=1,"KEY",IF(ISNA(VLOOKUP(B5802,車名対応マスタ!B:D,3,FALSE)),"",IF(VLOOKUP(B5802,車名対応マスタ!B:D,3,FALSE)="","",$D5802&amp;" "&amp;IF($G5802="9","J","O")&amp;" "&amp;$I5802&amp;" "&amp;IF($I5802&lt;=TEXT(★完成資料!$A$1,"yyyymm"),TEXT(★完成資料!$A$1,"yyyymm"),"999999")&amp; " " &amp; LEFT(F5802 &amp; "          ",10))))</f>
        <v xml:space="preserve">L O 202201 yyyy00 HV        </v>
      </c>
      <c r="B5802" s="68" t="s">
        <v>323</v>
      </c>
      <c r="C5802" s="68" t="s">
        <v>469</v>
      </c>
      <c r="D5802" s="68" t="s">
        <v>271</v>
      </c>
      <c r="E5802" s="68" t="s">
        <v>531</v>
      </c>
      <c r="F5802" s="68" t="s">
        <v>360</v>
      </c>
      <c r="G5802" s="68" t="s">
        <v>77</v>
      </c>
      <c r="H5802" s="68" t="s">
        <v>273</v>
      </c>
      <c r="I5802" s="68" t="s">
        <v>639</v>
      </c>
      <c r="J5802" s="65">
        <v>16</v>
      </c>
      <c r="K5802" s="65">
        <v>77</v>
      </c>
      <c r="L5802" s="65">
        <v>417</v>
      </c>
      <c r="M5802" s="65" t="s">
        <v>499</v>
      </c>
    </row>
    <row r="5803" spans="1:13" ht="12.75" customHeight="1">
      <c r="A5803" s="65" t="str">
        <f>IF(ROW()=1,"KEY",IF(ISNA(VLOOKUP(B5803,車名対応マスタ!B:D,3,FALSE)),"",IF(VLOOKUP(B5803,車名対応マスタ!B:D,3,FALSE)="","",$D5803&amp;" "&amp;IF($G5803="9","J","O")&amp;" "&amp;$I5803&amp;" "&amp;IF($I5803&lt;=TEXT(★完成資料!$A$1,"yyyymm"),TEXT(★完成資料!$A$1,"yyyymm"),"999999")&amp; " " &amp; LEFT(F5803 &amp; "          ",10))))</f>
        <v xml:space="preserve">L O 202202 yyyy00 HV        </v>
      </c>
      <c r="B5803" s="68" t="s">
        <v>323</v>
      </c>
      <c r="C5803" s="68" t="s">
        <v>469</v>
      </c>
      <c r="D5803" s="68" t="s">
        <v>271</v>
      </c>
      <c r="E5803" s="68" t="s">
        <v>531</v>
      </c>
      <c r="F5803" s="68" t="s">
        <v>360</v>
      </c>
      <c r="G5803" s="68" t="s">
        <v>77</v>
      </c>
      <c r="H5803" s="68" t="s">
        <v>273</v>
      </c>
      <c r="I5803" s="68" t="s">
        <v>640</v>
      </c>
      <c r="J5803" s="65">
        <v>108</v>
      </c>
      <c r="K5803" s="65">
        <v>176</v>
      </c>
      <c r="L5803" s="65">
        <v>417</v>
      </c>
      <c r="M5803" s="65" t="s">
        <v>499</v>
      </c>
    </row>
    <row r="5804" spans="1:13" ht="12.75" customHeight="1">
      <c r="A5804" s="65" t="str">
        <f>IF(ROW()=1,"KEY",IF(ISNA(VLOOKUP(B5804,車名対応マスタ!B:D,3,FALSE)),"",IF(VLOOKUP(B5804,車名対応マスタ!B:D,3,FALSE)="","",$D5804&amp;" "&amp;IF($G5804="9","J","O")&amp;" "&amp;$I5804&amp;" "&amp;IF($I5804&lt;=TEXT(★完成資料!$A$1,"yyyymm"),TEXT(★完成資料!$A$1,"yyyymm"),"999999")&amp; " " &amp; LEFT(F5804 &amp; "          ",10))))</f>
        <v xml:space="preserve">L O 202203 yyyy00 HV        </v>
      </c>
      <c r="B5804" s="68" t="s">
        <v>323</v>
      </c>
      <c r="C5804" s="68" t="s">
        <v>469</v>
      </c>
      <c r="D5804" s="68" t="s">
        <v>271</v>
      </c>
      <c r="E5804" s="68" t="s">
        <v>531</v>
      </c>
      <c r="F5804" s="68" t="s">
        <v>360</v>
      </c>
      <c r="G5804" s="68" t="s">
        <v>77</v>
      </c>
      <c r="H5804" s="68" t="s">
        <v>273</v>
      </c>
      <c r="I5804" s="68" t="s">
        <v>641</v>
      </c>
      <c r="K5804" s="65">
        <v>23</v>
      </c>
      <c r="L5804" s="65">
        <v>417</v>
      </c>
      <c r="M5804" s="65" t="s">
        <v>499</v>
      </c>
    </row>
    <row r="5805" spans="1:13" ht="12.75" customHeight="1">
      <c r="A5805" s="65" t="str">
        <f>IF(ROW()=1,"KEY",IF(ISNA(VLOOKUP(B5805,車名対応マスタ!B:D,3,FALSE)),"",IF(VLOOKUP(B5805,車名対応マスタ!B:D,3,FALSE)="","",$D5805&amp;" "&amp;IF($G5805="9","J","O")&amp;" "&amp;$I5805&amp;" "&amp;IF($I5805&lt;=TEXT(★完成資料!$A$1,"yyyymm"),TEXT(★完成資料!$A$1,"yyyymm"),"999999")&amp; " " &amp; LEFT(F5805 &amp; "          ",10))))</f>
        <v xml:space="preserve">L O 202204 yyyy00 HV        </v>
      </c>
      <c r="B5805" s="68" t="s">
        <v>323</v>
      </c>
      <c r="C5805" s="68" t="s">
        <v>469</v>
      </c>
      <c r="D5805" s="68" t="s">
        <v>271</v>
      </c>
      <c r="E5805" s="68" t="s">
        <v>531</v>
      </c>
      <c r="F5805" s="68" t="s">
        <v>360</v>
      </c>
      <c r="G5805" s="68" t="s">
        <v>77</v>
      </c>
      <c r="H5805" s="68" t="s">
        <v>273</v>
      </c>
      <c r="I5805" s="68" t="s">
        <v>642</v>
      </c>
      <c r="K5805" s="65">
        <v>76</v>
      </c>
      <c r="L5805" s="65">
        <v>417</v>
      </c>
      <c r="M5805" s="65" t="s">
        <v>499</v>
      </c>
    </row>
    <row r="5806" spans="1:13" ht="12.75" customHeight="1">
      <c r="A5806" s="65" t="str">
        <f>IF(ROW()=1,"KEY",IF(ISNA(VLOOKUP(B5806,車名対応マスタ!B:D,3,FALSE)),"",IF(VLOOKUP(B5806,車名対応マスタ!B:D,3,FALSE)="","",$D5806&amp;" "&amp;IF($G5806="9","J","O")&amp;" "&amp;$I5806&amp;" "&amp;IF($I5806&lt;=TEXT(★完成資料!$A$1,"yyyymm"),TEXT(★完成資料!$A$1,"yyyymm"),"999999")&amp; " " &amp; LEFT(F5806 &amp; "          ",10))))</f>
        <v xml:space="preserve">L O 202205 yyyy00 HV        </v>
      </c>
      <c r="B5806" s="68" t="s">
        <v>323</v>
      </c>
      <c r="C5806" s="68" t="s">
        <v>469</v>
      </c>
      <c r="D5806" s="68" t="s">
        <v>271</v>
      </c>
      <c r="E5806" s="68" t="s">
        <v>531</v>
      </c>
      <c r="F5806" s="68" t="s">
        <v>360</v>
      </c>
      <c r="G5806" s="68" t="s">
        <v>77</v>
      </c>
      <c r="H5806" s="68" t="s">
        <v>273</v>
      </c>
      <c r="I5806" s="68" t="s">
        <v>647</v>
      </c>
      <c r="K5806" s="65">
        <v>204</v>
      </c>
      <c r="L5806" s="65">
        <v>417</v>
      </c>
      <c r="M5806" s="65" t="s">
        <v>499</v>
      </c>
    </row>
    <row r="5807" spans="1:13" ht="12.75" customHeight="1">
      <c r="A5807" s="65" t="str">
        <f>IF(ROW()=1,"KEY",IF(ISNA(VLOOKUP(B5807,車名対応マスタ!B:D,3,FALSE)),"",IF(VLOOKUP(B5807,車名対応マスタ!B:D,3,FALSE)="","",$D5807&amp;" "&amp;IF($G5807="9","J","O")&amp;" "&amp;$I5807&amp;" "&amp;IF($I5807&lt;=TEXT(★完成資料!$A$1,"yyyymm"),TEXT(★完成資料!$A$1,"yyyymm"),"999999")&amp; " " &amp; LEFT(F5807 &amp; "          ",10))))</f>
        <v xml:space="preserve">L O 202206 yyyy00 HV        </v>
      </c>
      <c r="B5807" s="68" t="s">
        <v>323</v>
      </c>
      <c r="C5807" s="68" t="s">
        <v>469</v>
      </c>
      <c r="D5807" s="68" t="s">
        <v>271</v>
      </c>
      <c r="E5807" s="68" t="s">
        <v>531</v>
      </c>
      <c r="F5807" s="68" t="s">
        <v>360</v>
      </c>
      <c r="G5807" s="68" t="s">
        <v>77</v>
      </c>
      <c r="H5807" s="68" t="s">
        <v>273</v>
      </c>
      <c r="I5807" s="68" t="s">
        <v>652</v>
      </c>
      <c r="K5807" s="65">
        <v>138</v>
      </c>
      <c r="L5807" s="65">
        <v>417</v>
      </c>
      <c r="M5807" s="65" t="s">
        <v>499</v>
      </c>
    </row>
    <row r="5808" spans="1:13" ht="12.75" customHeight="1">
      <c r="A5808" s="65" t="str">
        <f>IF(ROW()=1,"KEY",IF(ISNA(VLOOKUP(B5808,車名対応マスタ!B:D,3,FALSE)),"",IF(VLOOKUP(B5808,車名対応マスタ!B:D,3,FALSE)="","",$D5808&amp;" "&amp;IF($G5808="9","J","O")&amp;" "&amp;$I5808&amp;" "&amp;IF($I5808&lt;=TEXT(★完成資料!$A$1,"yyyymm"),TEXT(★完成資料!$A$1,"yyyymm"),"999999")&amp; " " &amp; LEFT(F5808 &amp; "          ",10))))</f>
        <v xml:space="preserve">L O 202207 yyyy00 HV        </v>
      </c>
      <c r="B5808" s="68" t="s">
        <v>323</v>
      </c>
      <c r="C5808" s="68" t="s">
        <v>469</v>
      </c>
      <c r="D5808" s="68" t="s">
        <v>271</v>
      </c>
      <c r="E5808" s="68" t="s">
        <v>531</v>
      </c>
      <c r="F5808" s="68" t="s">
        <v>360</v>
      </c>
      <c r="G5808" s="68" t="s">
        <v>77</v>
      </c>
      <c r="H5808" s="68" t="s">
        <v>273</v>
      </c>
      <c r="I5808" s="68" t="s">
        <v>655</v>
      </c>
      <c r="K5808" s="65">
        <v>136</v>
      </c>
      <c r="L5808" s="65">
        <v>417</v>
      </c>
      <c r="M5808" s="65" t="s">
        <v>499</v>
      </c>
    </row>
    <row r="5809" spans="1:13" ht="12.75" customHeight="1">
      <c r="A5809" s="65" t="str">
        <f>IF(ROW()=1,"KEY",IF(ISNA(VLOOKUP(B5809,車名対応マスタ!B:D,3,FALSE)),"",IF(VLOOKUP(B5809,車名対応マスタ!B:D,3,FALSE)="","",$D5809&amp;" "&amp;IF($G5809="9","J","O")&amp;" "&amp;$I5809&amp;" "&amp;IF($I5809&lt;=TEXT(★完成資料!$A$1,"yyyymm"),TEXT(★完成資料!$A$1,"yyyymm"),"999999")&amp; " " &amp; LEFT(F5809 &amp; "          ",10))))</f>
        <v xml:space="preserve">L O 202208 yyyy00 HV        </v>
      </c>
      <c r="B5809" s="68" t="s">
        <v>323</v>
      </c>
      <c r="C5809" s="68" t="s">
        <v>469</v>
      </c>
      <c r="D5809" s="68" t="s">
        <v>271</v>
      </c>
      <c r="E5809" s="68" t="s">
        <v>531</v>
      </c>
      <c r="F5809" s="68" t="s">
        <v>360</v>
      </c>
      <c r="G5809" s="68" t="s">
        <v>77</v>
      </c>
      <c r="H5809" s="68" t="s">
        <v>273</v>
      </c>
      <c r="I5809" s="68" t="s">
        <v>656</v>
      </c>
      <c r="K5809" s="65">
        <v>206</v>
      </c>
      <c r="L5809" s="65">
        <v>417</v>
      </c>
      <c r="M5809" s="65" t="s">
        <v>499</v>
      </c>
    </row>
    <row r="5810" spans="1:13" ht="12.75" customHeight="1">
      <c r="A5810" s="65" t="str">
        <f>IF(ROW()=1,"KEY",IF(ISNA(VLOOKUP(B5810,車名対応マスタ!B:D,3,FALSE)),"",IF(VLOOKUP(B5810,車名対応マスタ!B:D,3,FALSE)="","",$D5810&amp;" "&amp;IF($G5810="9","J","O")&amp;" "&amp;$I5810&amp;" "&amp;IF($I5810&lt;=TEXT(★完成資料!$A$1,"yyyymm"),TEXT(★完成資料!$A$1,"yyyymm"),"999999")&amp; " " &amp; LEFT(F5810 &amp; "          ",10))))</f>
        <v xml:space="preserve">L O 202209 yyyy00 HV        </v>
      </c>
      <c r="B5810" s="68" t="s">
        <v>323</v>
      </c>
      <c r="C5810" s="68" t="s">
        <v>469</v>
      </c>
      <c r="D5810" s="68" t="s">
        <v>271</v>
      </c>
      <c r="E5810" s="68" t="s">
        <v>531</v>
      </c>
      <c r="F5810" s="68" t="s">
        <v>360</v>
      </c>
      <c r="G5810" s="68" t="s">
        <v>77</v>
      </c>
      <c r="H5810" s="68" t="s">
        <v>273</v>
      </c>
      <c r="I5810" s="68" t="s">
        <v>657</v>
      </c>
      <c r="K5810" s="65">
        <v>152</v>
      </c>
      <c r="L5810" s="65">
        <v>417</v>
      </c>
      <c r="M5810" s="65" t="s">
        <v>499</v>
      </c>
    </row>
    <row r="5811" spans="1:13" ht="12.75" customHeight="1">
      <c r="A5811" s="65" t="str">
        <f>IF(ROW()=1,"KEY",IF(ISNA(VLOOKUP(B5811,車名対応マスタ!B:D,3,FALSE)),"",IF(VLOOKUP(B5811,車名対応マスタ!B:D,3,FALSE)="","",$D5811&amp;" "&amp;IF($G5811="9","J","O")&amp;" "&amp;$I5811&amp;" "&amp;IF($I5811&lt;=TEXT(★完成資料!$A$1,"yyyymm"),TEXT(★完成資料!$A$1,"yyyymm"),"999999")&amp; " " &amp; LEFT(F5811 &amp; "          ",10))))</f>
        <v xml:space="preserve">L O 202210 yyyy00 HV        </v>
      </c>
      <c r="B5811" s="68" t="s">
        <v>323</v>
      </c>
      <c r="C5811" s="68" t="s">
        <v>469</v>
      </c>
      <c r="D5811" s="68" t="s">
        <v>271</v>
      </c>
      <c r="E5811" s="68" t="s">
        <v>531</v>
      </c>
      <c r="F5811" s="68" t="s">
        <v>360</v>
      </c>
      <c r="G5811" s="68" t="s">
        <v>77</v>
      </c>
      <c r="H5811" s="68" t="s">
        <v>273</v>
      </c>
      <c r="I5811" s="68" t="s">
        <v>663</v>
      </c>
      <c r="K5811" s="65">
        <v>287</v>
      </c>
      <c r="L5811" s="65">
        <v>417</v>
      </c>
      <c r="M5811" s="65" t="s">
        <v>499</v>
      </c>
    </row>
    <row r="5812" spans="1:13" ht="12.75" customHeight="1">
      <c r="A5812" s="65" t="str">
        <f>IF(ROW()=1,"KEY",IF(ISNA(VLOOKUP(B5812,車名対応マスタ!B:D,3,FALSE)),"",IF(VLOOKUP(B5812,車名対応マスタ!B:D,3,FALSE)="","",$D5812&amp;" "&amp;IF($G5812="9","J","O")&amp;" "&amp;$I5812&amp;" "&amp;IF($I5812&lt;=TEXT(★完成資料!$A$1,"yyyymm"),TEXT(★完成資料!$A$1,"yyyymm"),"999999")&amp; " " &amp; LEFT(F5812 &amp; "          ",10))))</f>
        <v xml:space="preserve">L O 202201 yyyy00 HV        </v>
      </c>
      <c r="B5812" s="68" t="s">
        <v>323</v>
      </c>
      <c r="C5812" s="68" t="s">
        <v>469</v>
      </c>
      <c r="D5812" s="68" t="s">
        <v>271</v>
      </c>
      <c r="E5812" s="68" t="s">
        <v>531</v>
      </c>
      <c r="F5812" s="68" t="s">
        <v>360</v>
      </c>
      <c r="G5812" s="68" t="s">
        <v>77</v>
      </c>
      <c r="H5812" s="68" t="s">
        <v>273</v>
      </c>
      <c r="I5812" s="68" t="s">
        <v>639</v>
      </c>
      <c r="K5812" s="65">
        <v>3</v>
      </c>
      <c r="L5812" s="65">
        <v>443</v>
      </c>
      <c r="M5812" s="65" t="s">
        <v>232</v>
      </c>
    </row>
    <row r="5813" spans="1:13" ht="12.75" customHeight="1">
      <c r="A5813" s="65" t="str">
        <f>IF(ROW()=1,"KEY",IF(ISNA(VLOOKUP(B5813,車名対応マスタ!B:D,3,FALSE)),"",IF(VLOOKUP(B5813,車名対応マスタ!B:D,3,FALSE)="","",$D5813&amp;" "&amp;IF($G5813="9","J","O")&amp;" "&amp;$I5813&amp;" "&amp;IF($I5813&lt;=TEXT(★完成資料!$A$1,"yyyymm"),TEXT(★完成資料!$A$1,"yyyymm"),"999999")&amp; " " &amp; LEFT(F5813 &amp; "          ",10))))</f>
        <v xml:space="preserve">L O 202202 yyyy00 HV        </v>
      </c>
      <c r="B5813" s="68" t="s">
        <v>323</v>
      </c>
      <c r="C5813" s="68" t="s">
        <v>469</v>
      </c>
      <c r="D5813" s="68" t="s">
        <v>271</v>
      </c>
      <c r="E5813" s="68" t="s">
        <v>531</v>
      </c>
      <c r="F5813" s="68" t="s">
        <v>360</v>
      </c>
      <c r="G5813" s="68" t="s">
        <v>77</v>
      </c>
      <c r="H5813" s="68" t="s">
        <v>273</v>
      </c>
      <c r="I5813" s="68" t="s">
        <v>640</v>
      </c>
      <c r="J5813" s="65">
        <v>12</v>
      </c>
      <c r="K5813" s="65">
        <v>2</v>
      </c>
      <c r="L5813" s="65">
        <v>443</v>
      </c>
      <c r="M5813" s="65" t="s">
        <v>232</v>
      </c>
    </row>
    <row r="5814" spans="1:13" ht="12.75" customHeight="1">
      <c r="A5814" s="65" t="str">
        <f>IF(ROW()=1,"KEY",IF(ISNA(VLOOKUP(B5814,車名対応マスタ!B:D,3,FALSE)),"",IF(VLOOKUP(B5814,車名対応マスタ!B:D,3,FALSE)="","",$D5814&amp;" "&amp;IF($G5814="9","J","O")&amp;" "&amp;$I5814&amp;" "&amp;IF($I5814&lt;=TEXT(★完成資料!$A$1,"yyyymm"),TEXT(★完成資料!$A$1,"yyyymm"),"999999")&amp; " " &amp; LEFT(F5814 &amp; "          ",10))))</f>
        <v xml:space="preserve">L O 202203 yyyy00 HV        </v>
      </c>
      <c r="B5814" s="68" t="s">
        <v>323</v>
      </c>
      <c r="C5814" s="68" t="s">
        <v>469</v>
      </c>
      <c r="D5814" s="68" t="s">
        <v>271</v>
      </c>
      <c r="E5814" s="68" t="s">
        <v>531</v>
      </c>
      <c r="F5814" s="68" t="s">
        <v>360</v>
      </c>
      <c r="G5814" s="68" t="s">
        <v>77</v>
      </c>
      <c r="H5814" s="68" t="s">
        <v>273</v>
      </c>
      <c r="I5814" s="68" t="s">
        <v>641</v>
      </c>
      <c r="J5814" s="65">
        <v>1</v>
      </c>
      <c r="K5814" s="65">
        <v>6</v>
      </c>
      <c r="L5814" s="65">
        <v>443</v>
      </c>
      <c r="M5814" s="65" t="s">
        <v>232</v>
      </c>
    </row>
    <row r="5815" spans="1:13" ht="12.75" customHeight="1">
      <c r="A5815" s="65" t="str">
        <f>IF(ROW()=1,"KEY",IF(ISNA(VLOOKUP(B5815,車名対応マスタ!B:D,3,FALSE)),"",IF(VLOOKUP(B5815,車名対応マスタ!B:D,3,FALSE)="","",$D5815&amp;" "&amp;IF($G5815="9","J","O")&amp;" "&amp;$I5815&amp;" "&amp;IF($I5815&lt;=TEXT(★完成資料!$A$1,"yyyymm"),TEXT(★完成資料!$A$1,"yyyymm"),"999999")&amp; " " &amp; LEFT(F5815 &amp; "          ",10))))</f>
        <v xml:space="preserve">L O 202204 yyyy00 HV        </v>
      </c>
      <c r="B5815" s="68" t="s">
        <v>323</v>
      </c>
      <c r="C5815" s="68" t="s">
        <v>469</v>
      </c>
      <c r="D5815" s="68" t="s">
        <v>271</v>
      </c>
      <c r="E5815" s="68" t="s">
        <v>531</v>
      </c>
      <c r="F5815" s="68" t="s">
        <v>360</v>
      </c>
      <c r="G5815" s="68" t="s">
        <v>77</v>
      </c>
      <c r="H5815" s="68" t="s">
        <v>273</v>
      </c>
      <c r="I5815" s="68" t="s">
        <v>642</v>
      </c>
      <c r="J5815" s="65">
        <v>1</v>
      </c>
      <c r="K5815" s="65">
        <v>6</v>
      </c>
      <c r="L5815" s="65">
        <v>443</v>
      </c>
      <c r="M5815" s="65" t="s">
        <v>232</v>
      </c>
    </row>
    <row r="5816" spans="1:13" ht="12.75" customHeight="1">
      <c r="A5816" s="65" t="str">
        <f>IF(ROW()=1,"KEY",IF(ISNA(VLOOKUP(B5816,車名対応マスタ!B:D,3,FALSE)),"",IF(VLOOKUP(B5816,車名対応マスタ!B:D,3,FALSE)="","",$D5816&amp;" "&amp;IF($G5816="9","J","O")&amp;" "&amp;$I5816&amp;" "&amp;IF($I5816&lt;=TEXT(★完成資料!$A$1,"yyyymm"),TEXT(★完成資料!$A$1,"yyyymm"),"999999")&amp; " " &amp; LEFT(F5816 &amp; "          ",10))))</f>
        <v xml:space="preserve">L O 202205 yyyy00 HV        </v>
      </c>
      <c r="B5816" s="68" t="s">
        <v>323</v>
      </c>
      <c r="C5816" s="68" t="s">
        <v>469</v>
      </c>
      <c r="D5816" s="68" t="s">
        <v>271</v>
      </c>
      <c r="E5816" s="68" t="s">
        <v>531</v>
      </c>
      <c r="F5816" s="68" t="s">
        <v>360</v>
      </c>
      <c r="G5816" s="68" t="s">
        <v>77</v>
      </c>
      <c r="H5816" s="68" t="s">
        <v>273</v>
      </c>
      <c r="I5816" s="68" t="s">
        <v>647</v>
      </c>
      <c r="J5816" s="65">
        <v>7</v>
      </c>
      <c r="K5816" s="65">
        <v>15</v>
      </c>
      <c r="L5816" s="65">
        <v>443</v>
      </c>
      <c r="M5816" s="65" t="s">
        <v>232</v>
      </c>
    </row>
    <row r="5817" spans="1:13" ht="12.75" customHeight="1">
      <c r="A5817" s="65" t="str">
        <f>IF(ROW()=1,"KEY",IF(ISNA(VLOOKUP(B5817,車名対応マスタ!B:D,3,FALSE)),"",IF(VLOOKUP(B5817,車名対応マスタ!B:D,3,FALSE)="","",$D5817&amp;" "&amp;IF($G5817="9","J","O")&amp;" "&amp;$I5817&amp;" "&amp;IF($I5817&lt;=TEXT(★完成資料!$A$1,"yyyymm"),TEXT(★完成資料!$A$1,"yyyymm"),"999999")&amp; " " &amp; LEFT(F5817 &amp; "          ",10))))</f>
        <v xml:space="preserve">L O 202206 yyyy00 HV        </v>
      </c>
      <c r="B5817" s="68" t="s">
        <v>323</v>
      </c>
      <c r="C5817" s="68" t="s">
        <v>469</v>
      </c>
      <c r="D5817" s="68" t="s">
        <v>271</v>
      </c>
      <c r="E5817" s="68" t="s">
        <v>531</v>
      </c>
      <c r="F5817" s="68" t="s">
        <v>360</v>
      </c>
      <c r="G5817" s="68" t="s">
        <v>77</v>
      </c>
      <c r="H5817" s="68" t="s">
        <v>273</v>
      </c>
      <c r="I5817" s="68" t="s">
        <v>652</v>
      </c>
      <c r="J5817" s="65">
        <v>5</v>
      </c>
      <c r="K5817" s="65">
        <v>17</v>
      </c>
      <c r="L5817" s="65">
        <v>443</v>
      </c>
      <c r="M5817" s="65" t="s">
        <v>232</v>
      </c>
    </row>
    <row r="5818" spans="1:13" ht="12.75" customHeight="1">
      <c r="A5818" s="65" t="str">
        <f>IF(ROW()=1,"KEY",IF(ISNA(VLOOKUP(B5818,車名対応マスタ!B:D,3,FALSE)),"",IF(VLOOKUP(B5818,車名対応マスタ!B:D,3,FALSE)="","",$D5818&amp;" "&amp;IF($G5818="9","J","O")&amp;" "&amp;$I5818&amp;" "&amp;IF($I5818&lt;=TEXT(★完成資料!$A$1,"yyyymm"),TEXT(★完成資料!$A$1,"yyyymm"),"999999")&amp; " " &amp; LEFT(F5818 &amp; "          ",10))))</f>
        <v xml:space="preserve">L O 202207 yyyy00 HV        </v>
      </c>
      <c r="B5818" s="68" t="s">
        <v>323</v>
      </c>
      <c r="C5818" s="68" t="s">
        <v>469</v>
      </c>
      <c r="D5818" s="68" t="s">
        <v>271</v>
      </c>
      <c r="E5818" s="68" t="s">
        <v>531</v>
      </c>
      <c r="F5818" s="68" t="s">
        <v>360</v>
      </c>
      <c r="G5818" s="68" t="s">
        <v>77</v>
      </c>
      <c r="H5818" s="68" t="s">
        <v>273</v>
      </c>
      <c r="I5818" s="68" t="s">
        <v>655</v>
      </c>
      <c r="J5818" s="65">
        <v>8</v>
      </c>
      <c r="K5818" s="65">
        <v>14</v>
      </c>
      <c r="L5818" s="65">
        <v>443</v>
      </c>
      <c r="M5818" s="65" t="s">
        <v>232</v>
      </c>
    </row>
    <row r="5819" spans="1:13" ht="12.75" customHeight="1">
      <c r="A5819" s="65" t="str">
        <f>IF(ROW()=1,"KEY",IF(ISNA(VLOOKUP(B5819,車名対応マスタ!B:D,3,FALSE)),"",IF(VLOOKUP(B5819,車名対応マスタ!B:D,3,FALSE)="","",$D5819&amp;" "&amp;IF($G5819="9","J","O")&amp;" "&amp;$I5819&amp;" "&amp;IF($I5819&lt;=TEXT(★完成資料!$A$1,"yyyymm"),TEXT(★完成資料!$A$1,"yyyymm"),"999999")&amp; " " &amp; LEFT(F5819 &amp; "          ",10))))</f>
        <v xml:space="preserve">L O 202208 yyyy00 HV        </v>
      </c>
      <c r="B5819" s="68" t="s">
        <v>323</v>
      </c>
      <c r="C5819" s="68" t="s">
        <v>469</v>
      </c>
      <c r="D5819" s="68" t="s">
        <v>271</v>
      </c>
      <c r="E5819" s="68" t="s">
        <v>531</v>
      </c>
      <c r="F5819" s="68" t="s">
        <v>360</v>
      </c>
      <c r="G5819" s="68" t="s">
        <v>77</v>
      </c>
      <c r="H5819" s="68" t="s">
        <v>273</v>
      </c>
      <c r="I5819" s="68" t="s">
        <v>656</v>
      </c>
      <c r="J5819" s="65">
        <v>2</v>
      </c>
      <c r="K5819" s="65">
        <v>19</v>
      </c>
      <c r="L5819" s="65">
        <v>443</v>
      </c>
      <c r="M5819" s="65" t="s">
        <v>232</v>
      </c>
    </row>
    <row r="5820" spans="1:13" ht="12.75" customHeight="1">
      <c r="A5820" s="65" t="str">
        <f>IF(ROW()=1,"KEY",IF(ISNA(VLOOKUP(B5820,車名対応マスタ!B:D,3,FALSE)),"",IF(VLOOKUP(B5820,車名対応マスタ!B:D,3,FALSE)="","",$D5820&amp;" "&amp;IF($G5820="9","J","O")&amp;" "&amp;$I5820&amp;" "&amp;IF($I5820&lt;=TEXT(★完成資料!$A$1,"yyyymm"),TEXT(★完成資料!$A$1,"yyyymm"),"999999")&amp; " " &amp; LEFT(F5820 &amp; "          ",10))))</f>
        <v xml:space="preserve">L O 202209 yyyy00 HV        </v>
      </c>
      <c r="B5820" s="68" t="s">
        <v>323</v>
      </c>
      <c r="C5820" s="68" t="s">
        <v>469</v>
      </c>
      <c r="D5820" s="68" t="s">
        <v>271</v>
      </c>
      <c r="E5820" s="68" t="s">
        <v>531</v>
      </c>
      <c r="F5820" s="68" t="s">
        <v>360</v>
      </c>
      <c r="G5820" s="68" t="s">
        <v>77</v>
      </c>
      <c r="H5820" s="68" t="s">
        <v>273</v>
      </c>
      <c r="I5820" s="68" t="s">
        <v>657</v>
      </c>
      <c r="K5820" s="65">
        <v>8</v>
      </c>
      <c r="L5820" s="65">
        <v>443</v>
      </c>
      <c r="M5820" s="65" t="s">
        <v>232</v>
      </c>
    </row>
    <row r="5821" spans="1:13" ht="12.75" customHeight="1">
      <c r="A5821" s="65" t="str">
        <f>IF(ROW()=1,"KEY",IF(ISNA(VLOOKUP(B5821,車名対応マスタ!B:D,3,FALSE)),"",IF(VLOOKUP(B5821,車名対応マスタ!B:D,3,FALSE)="","",$D5821&amp;" "&amp;IF($G5821="9","J","O")&amp;" "&amp;$I5821&amp;" "&amp;IF($I5821&lt;=TEXT(★完成資料!$A$1,"yyyymm"),TEXT(★完成資料!$A$1,"yyyymm"),"999999")&amp; " " &amp; LEFT(F5821 &amp; "          ",10))))</f>
        <v xml:space="preserve">L O 202210 yyyy00 HV        </v>
      </c>
      <c r="B5821" s="68" t="s">
        <v>323</v>
      </c>
      <c r="C5821" s="68" t="s">
        <v>469</v>
      </c>
      <c r="D5821" s="68" t="s">
        <v>271</v>
      </c>
      <c r="E5821" s="68" t="s">
        <v>531</v>
      </c>
      <c r="F5821" s="68" t="s">
        <v>360</v>
      </c>
      <c r="G5821" s="68" t="s">
        <v>77</v>
      </c>
      <c r="H5821" s="68" t="s">
        <v>273</v>
      </c>
      <c r="I5821" s="68" t="s">
        <v>663</v>
      </c>
      <c r="K5821" s="65">
        <v>2</v>
      </c>
      <c r="L5821" s="65">
        <v>443</v>
      </c>
      <c r="M5821" s="65" t="s">
        <v>232</v>
      </c>
    </row>
    <row r="5822" spans="1:13" ht="12.75" customHeight="1">
      <c r="A5822" s="65" t="str">
        <f>IF(ROW()=1,"KEY",IF(ISNA(VLOOKUP(B5822,車名対応マスタ!B:D,3,FALSE)),"",IF(VLOOKUP(B5822,車名対応マスタ!B:D,3,FALSE)="","",$D5822&amp;" "&amp;IF($G5822="9","J","O")&amp;" "&amp;$I5822&amp;" "&amp;IF($I5822&lt;=TEXT(★完成資料!$A$1,"yyyymm"),TEXT(★完成資料!$A$1,"yyyymm"),"999999")&amp; " " &amp; LEFT(F5822 &amp; "          ",10))))</f>
        <v xml:space="preserve">L O 202201 yyyy00 HV        </v>
      </c>
      <c r="B5822" s="68" t="s">
        <v>323</v>
      </c>
      <c r="C5822" s="68" t="s">
        <v>469</v>
      </c>
      <c r="D5822" s="68" t="s">
        <v>271</v>
      </c>
      <c r="E5822" s="68" t="s">
        <v>531</v>
      </c>
      <c r="F5822" s="68" t="s">
        <v>360</v>
      </c>
      <c r="G5822" s="68" t="s">
        <v>77</v>
      </c>
      <c r="H5822" s="68" t="s">
        <v>273</v>
      </c>
      <c r="I5822" s="68" t="s">
        <v>639</v>
      </c>
      <c r="J5822" s="65">
        <v>31</v>
      </c>
      <c r="K5822" s="65">
        <v>46</v>
      </c>
      <c r="L5822" s="65">
        <v>413</v>
      </c>
      <c r="M5822" s="65" t="s">
        <v>500</v>
      </c>
    </row>
    <row r="5823" spans="1:13" ht="12.75" customHeight="1">
      <c r="A5823" s="65" t="str">
        <f>IF(ROW()=1,"KEY",IF(ISNA(VLOOKUP(B5823,車名対応マスタ!B:D,3,FALSE)),"",IF(VLOOKUP(B5823,車名対応マスタ!B:D,3,FALSE)="","",$D5823&amp;" "&amp;IF($G5823="9","J","O")&amp;" "&amp;$I5823&amp;" "&amp;IF($I5823&lt;=TEXT(★完成資料!$A$1,"yyyymm"),TEXT(★完成資料!$A$1,"yyyymm"),"999999")&amp; " " &amp; LEFT(F5823 &amp; "          ",10))))</f>
        <v xml:space="preserve">L O 202202 yyyy00 HV        </v>
      </c>
      <c r="B5823" s="68" t="s">
        <v>323</v>
      </c>
      <c r="C5823" s="68" t="s">
        <v>469</v>
      </c>
      <c r="D5823" s="68" t="s">
        <v>271</v>
      </c>
      <c r="E5823" s="68" t="s">
        <v>531</v>
      </c>
      <c r="F5823" s="68" t="s">
        <v>360</v>
      </c>
      <c r="G5823" s="68" t="s">
        <v>77</v>
      </c>
      <c r="H5823" s="68" t="s">
        <v>273</v>
      </c>
      <c r="I5823" s="68" t="s">
        <v>640</v>
      </c>
      <c r="J5823" s="65">
        <v>38</v>
      </c>
      <c r="K5823" s="65">
        <v>81</v>
      </c>
      <c r="L5823" s="65">
        <v>413</v>
      </c>
      <c r="M5823" s="65" t="s">
        <v>500</v>
      </c>
    </row>
    <row r="5824" spans="1:13" ht="12.75" customHeight="1">
      <c r="A5824" s="65" t="str">
        <f>IF(ROW()=1,"KEY",IF(ISNA(VLOOKUP(B5824,車名対応マスタ!B:D,3,FALSE)),"",IF(VLOOKUP(B5824,車名対応マスタ!B:D,3,FALSE)="","",$D5824&amp;" "&amp;IF($G5824="9","J","O")&amp;" "&amp;$I5824&amp;" "&amp;IF($I5824&lt;=TEXT(★完成資料!$A$1,"yyyymm"),TEXT(★完成資料!$A$1,"yyyymm"),"999999")&amp; " " &amp; LEFT(F5824 &amp; "          ",10))))</f>
        <v xml:space="preserve">L O 202203 yyyy00 HV        </v>
      </c>
      <c r="B5824" s="68" t="s">
        <v>323</v>
      </c>
      <c r="C5824" s="68" t="s">
        <v>469</v>
      </c>
      <c r="D5824" s="68" t="s">
        <v>271</v>
      </c>
      <c r="E5824" s="68" t="s">
        <v>531</v>
      </c>
      <c r="F5824" s="68" t="s">
        <v>360</v>
      </c>
      <c r="G5824" s="68" t="s">
        <v>77</v>
      </c>
      <c r="H5824" s="68" t="s">
        <v>273</v>
      </c>
      <c r="I5824" s="68" t="s">
        <v>641</v>
      </c>
      <c r="J5824" s="65">
        <v>37</v>
      </c>
      <c r="K5824" s="65">
        <v>27</v>
      </c>
      <c r="L5824" s="65">
        <v>413</v>
      </c>
      <c r="M5824" s="65" t="s">
        <v>500</v>
      </c>
    </row>
    <row r="5825" spans="1:13" ht="12.75" customHeight="1">
      <c r="A5825" s="65" t="str">
        <f>IF(ROW()=1,"KEY",IF(ISNA(VLOOKUP(B5825,車名対応マスタ!B:D,3,FALSE)),"",IF(VLOOKUP(B5825,車名対応マスタ!B:D,3,FALSE)="","",$D5825&amp;" "&amp;IF($G5825="9","J","O")&amp;" "&amp;$I5825&amp;" "&amp;IF($I5825&lt;=TEXT(★完成資料!$A$1,"yyyymm"),TEXT(★完成資料!$A$1,"yyyymm"),"999999")&amp; " " &amp; LEFT(F5825 &amp; "          ",10))))</f>
        <v xml:space="preserve">L O 202204 yyyy00 HV        </v>
      </c>
      <c r="B5825" s="68" t="s">
        <v>323</v>
      </c>
      <c r="C5825" s="68" t="s">
        <v>469</v>
      </c>
      <c r="D5825" s="68" t="s">
        <v>271</v>
      </c>
      <c r="E5825" s="68" t="s">
        <v>531</v>
      </c>
      <c r="F5825" s="68" t="s">
        <v>360</v>
      </c>
      <c r="G5825" s="68" t="s">
        <v>77</v>
      </c>
      <c r="H5825" s="68" t="s">
        <v>273</v>
      </c>
      <c r="I5825" s="68" t="s">
        <v>642</v>
      </c>
      <c r="J5825" s="65">
        <v>255</v>
      </c>
      <c r="K5825" s="65">
        <v>56</v>
      </c>
      <c r="L5825" s="65">
        <v>413</v>
      </c>
      <c r="M5825" s="65" t="s">
        <v>500</v>
      </c>
    </row>
    <row r="5826" spans="1:13" ht="12.75" customHeight="1">
      <c r="A5826" s="65" t="str">
        <f>IF(ROW()=1,"KEY",IF(ISNA(VLOOKUP(B5826,車名対応マスタ!B:D,3,FALSE)),"",IF(VLOOKUP(B5826,車名対応マスタ!B:D,3,FALSE)="","",$D5826&amp;" "&amp;IF($G5826="9","J","O")&amp;" "&amp;$I5826&amp;" "&amp;IF($I5826&lt;=TEXT(★完成資料!$A$1,"yyyymm"),TEXT(★完成資料!$A$1,"yyyymm"),"999999")&amp; " " &amp; LEFT(F5826 &amp; "          ",10))))</f>
        <v xml:space="preserve">L O 202205 yyyy00 HV        </v>
      </c>
      <c r="B5826" s="68" t="s">
        <v>323</v>
      </c>
      <c r="C5826" s="68" t="s">
        <v>469</v>
      </c>
      <c r="D5826" s="68" t="s">
        <v>271</v>
      </c>
      <c r="E5826" s="68" t="s">
        <v>531</v>
      </c>
      <c r="F5826" s="68" t="s">
        <v>360</v>
      </c>
      <c r="G5826" s="68" t="s">
        <v>77</v>
      </c>
      <c r="H5826" s="68" t="s">
        <v>273</v>
      </c>
      <c r="I5826" s="68" t="s">
        <v>647</v>
      </c>
      <c r="J5826" s="65">
        <v>162</v>
      </c>
      <c r="K5826" s="65">
        <v>59</v>
      </c>
      <c r="L5826" s="65">
        <v>413</v>
      </c>
      <c r="M5826" s="65" t="s">
        <v>500</v>
      </c>
    </row>
    <row r="5827" spans="1:13" ht="12.75" customHeight="1">
      <c r="A5827" s="65" t="str">
        <f>IF(ROW()=1,"KEY",IF(ISNA(VLOOKUP(B5827,車名対応マスタ!B:D,3,FALSE)),"",IF(VLOOKUP(B5827,車名対応マスタ!B:D,3,FALSE)="","",$D5827&amp;" "&amp;IF($G5827="9","J","O")&amp;" "&amp;$I5827&amp;" "&amp;IF($I5827&lt;=TEXT(★完成資料!$A$1,"yyyymm"),TEXT(★完成資料!$A$1,"yyyymm"),"999999")&amp; " " &amp; LEFT(F5827 &amp; "          ",10))))</f>
        <v xml:space="preserve">L O 202206 yyyy00 HV        </v>
      </c>
      <c r="B5827" s="68" t="s">
        <v>323</v>
      </c>
      <c r="C5827" s="68" t="s">
        <v>469</v>
      </c>
      <c r="D5827" s="68" t="s">
        <v>271</v>
      </c>
      <c r="E5827" s="68" t="s">
        <v>531</v>
      </c>
      <c r="F5827" s="68" t="s">
        <v>360</v>
      </c>
      <c r="G5827" s="68" t="s">
        <v>77</v>
      </c>
      <c r="H5827" s="68" t="s">
        <v>273</v>
      </c>
      <c r="I5827" s="68" t="s">
        <v>652</v>
      </c>
      <c r="J5827" s="65">
        <v>131</v>
      </c>
      <c r="K5827" s="65">
        <v>49</v>
      </c>
      <c r="L5827" s="65">
        <v>413</v>
      </c>
      <c r="M5827" s="65" t="s">
        <v>500</v>
      </c>
    </row>
    <row r="5828" spans="1:13" ht="12.75" customHeight="1">
      <c r="A5828" s="65" t="str">
        <f>IF(ROW()=1,"KEY",IF(ISNA(VLOOKUP(B5828,車名対応マスタ!B:D,3,FALSE)),"",IF(VLOOKUP(B5828,車名対応マスタ!B:D,3,FALSE)="","",$D5828&amp;" "&amp;IF($G5828="9","J","O")&amp;" "&amp;$I5828&amp;" "&amp;IF($I5828&lt;=TEXT(★完成資料!$A$1,"yyyymm"),TEXT(★完成資料!$A$1,"yyyymm"),"999999")&amp; " " &amp; LEFT(F5828 &amp; "          ",10))))</f>
        <v xml:space="preserve">L O 202207 yyyy00 HV        </v>
      </c>
      <c r="B5828" s="68" t="s">
        <v>323</v>
      </c>
      <c r="C5828" s="68" t="s">
        <v>469</v>
      </c>
      <c r="D5828" s="68" t="s">
        <v>271</v>
      </c>
      <c r="E5828" s="68" t="s">
        <v>531</v>
      </c>
      <c r="F5828" s="68" t="s">
        <v>360</v>
      </c>
      <c r="G5828" s="68" t="s">
        <v>77</v>
      </c>
      <c r="H5828" s="68" t="s">
        <v>273</v>
      </c>
      <c r="I5828" s="68" t="s">
        <v>655</v>
      </c>
      <c r="J5828" s="65">
        <v>92</v>
      </c>
      <c r="K5828" s="65">
        <v>54</v>
      </c>
      <c r="L5828" s="65">
        <v>413</v>
      </c>
      <c r="M5828" s="65" t="s">
        <v>500</v>
      </c>
    </row>
    <row r="5829" spans="1:13" ht="12.75" customHeight="1">
      <c r="A5829" s="65" t="str">
        <f>IF(ROW()=1,"KEY",IF(ISNA(VLOOKUP(B5829,車名対応マスタ!B:D,3,FALSE)),"",IF(VLOOKUP(B5829,車名対応マスタ!B:D,3,FALSE)="","",$D5829&amp;" "&amp;IF($G5829="9","J","O")&amp;" "&amp;$I5829&amp;" "&amp;IF($I5829&lt;=TEXT(★完成資料!$A$1,"yyyymm"),TEXT(★完成資料!$A$1,"yyyymm"),"999999")&amp; " " &amp; LEFT(F5829 &amp; "          ",10))))</f>
        <v xml:space="preserve">L O 202208 yyyy00 HV        </v>
      </c>
      <c r="B5829" s="68" t="s">
        <v>323</v>
      </c>
      <c r="C5829" s="68" t="s">
        <v>469</v>
      </c>
      <c r="D5829" s="68" t="s">
        <v>271</v>
      </c>
      <c r="E5829" s="68" t="s">
        <v>531</v>
      </c>
      <c r="F5829" s="68" t="s">
        <v>360</v>
      </c>
      <c r="G5829" s="68" t="s">
        <v>77</v>
      </c>
      <c r="H5829" s="68" t="s">
        <v>273</v>
      </c>
      <c r="I5829" s="68" t="s">
        <v>656</v>
      </c>
      <c r="J5829" s="65">
        <v>77</v>
      </c>
      <c r="K5829" s="65">
        <v>56</v>
      </c>
      <c r="L5829" s="65">
        <v>413</v>
      </c>
      <c r="M5829" s="65" t="s">
        <v>500</v>
      </c>
    </row>
    <row r="5830" spans="1:13" ht="12.75" customHeight="1">
      <c r="A5830" s="65" t="str">
        <f>IF(ROW()=1,"KEY",IF(ISNA(VLOOKUP(B5830,車名対応マスタ!B:D,3,FALSE)),"",IF(VLOOKUP(B5830,車名対応マスタ!B:D,3,FALSE)="","",$D5830&amp;" "&amp;IF($G5830="9","J","O")&amp;" "&amp;$I5830&amp;" "&amp;IF($I5830&lt;=TEXT(★完成資料!$A$1,"yyyymm"),TEXT(★完成資料!$A$1,"yyyymm"),"999999")&amp; " " &amp; LEFT(F5830 &amp; "          ",10))))</f>
        <v xml:space="preserve">L O 202209 yyyy00 HV        </v>
      </c>
      <c r="B5830" s="68" t="s">
        <v>323</v>
      </c>
      <c r="C5830" s="68" t="s">
        <v>469</v>
      </c>
      <c r="D5830" s="68" t="s">
        <v>271</v>
      </c>
      <c r="E5830" s="68" t="s">
        <v>531</v>
      </c>
      <c r="F5830" s="68" t="s">
        <v>360</v>
      </c>
      <c r="G5830" s="68" t="s">
        <v>77</v>
      </c>
      <c r="H5830" s="68" t="s">
        <v>273</v>
      </c>
      <c r="I5830" s="68" t="s">
        <v>657</v>
      </c>
      <c r="J5830" s="65">
        <v>99</v>
      </c>
      <c r="K5830" s="65">
        <v>56</v>
      </c>
      <c r="L5830" s="65">
        <v>413</v>
      </c>
      <c r="M5830" s="65" t="s">
        <v>500</v>
      </c>
    </row>
    <row r="5831" spans="1:13" ht="12.75" customHeight="1">
      <c r="A5831" s="65" t="str">
        <f>IF(ROW()=1,"KEY",IF(ISNA(VLOOKUP(B5831,車名対応マスタ!B:D,3,FALSE)),"",IF(VLOOKUP(B5831,車名対応マスタ!B:D,3,FALSE)="","",$D5831&amp;" "&amp;IF($G5831="9","J","O")&amp;" "&amp;$I5831&amp;" "&amp;IF($I5831&lt;=TEXT(★完成資料!$A$1,"yyyymm"),TEXT(★完成資料!$A$1,"yyyymm"),"999999")&amp; " " &amp; LEFT(F5831 &amp; "          ",10))))</f>
        <v xml:space="preserve">L O 202210 yyyy00 HV        </v>
      </c>
      <c r="B5831" s="68" t="s">
        <v>323</v>
      </c>
      <c r="C5831" s="68" t="s">
        <v>469</v>
      </c>
      <c r="D5831" s="68" t="s">
        <v>271</v>
      </c>
      <c r="E5831" s="68" t="s">
        <v>531</v>
      </c>
      <c r="F5831" s="68" t="s">
        <v>360</v>
      </c>
      <c r="G5831" s="68" t="s">
        <v>77</v>
      </c>
      <c r="H5831" s="68" t="s">
        <v>273</v>
      </c>
      <c r="I5831" s="68" t="s">
        <v>663</v>
      </c>
      <c r="J5831" s="65">
        <v>182</v>
      </c>
      <c r="K5831" s="65">
        <v>36</v>
      </c>
      <c r="L5831" s="65">
        <v>413</v>
      </c>
      <c r="M5831" s="65" t="s">
        <v>500</v>
      </c>
    </row>
    <row r="5832" spans="1:13" ht="12.75" customHeight="1">
      <c r="A5832" s="65" t="str">
        <f>IF(ROW()=1,"KEY",IF(ISNA(VLOOKUP(B5832,車名対応マスタ!B:D,3,FALSE)),"",IF(VLOOKUP(B5832,車名対応マスタ!B:D,3,FALSE)="","",$D5832&amp;" "&amp;IF($G5832="9","J","O")&amp;" "&amp;$I5832&amp;" "&amp;IF($I5832&lt;=TEXT(★完成資料!$A$1,"yyyymm"),TEXT(★完成資料!$A$1,"yyyymm"),"999999")&amp; " " &amp; LEFT(F5832 &amp; "          ",10))))</f>
        <v xml:space="preserve">L O 202201 yyyy00 HV        </v>
      </c>
      <c r="B5832" s="68" t="s">
        <v>323</v>
      </c>
      <c r="C5832" s="68" t="s">
        <v>469</v>
      </c>
      <c r="D5832" s="68" t="s">
        <v>271</v>
      </c>
      <c r="E5832" s="68" t="s">
        <v>531</v>
      </c>
      <c r="F5832" s="68" t="s">
        <v>360</v>
      </c>
      <c r="G5832" s="68" t="s">
        <v>77</v>
      </c>
      <c r="H5832" s="68" t="s">
        <v>273</v>
      </c>
      <c r="I5832" s="68" t="s">
        <v>639</v>
      </c>
      <c r="J5832" s="65">
        <v>0</v>
      </c>
      <c r="K5832" s="65">
        <v>1</v>
      </c>
      <c r="L5832" s="65">
        <v>431</v>
      </c>
      <c r="M5832" s="65" t="s">
        <v>282</v>
      </c>
    </row>
    <row r="5833" spans="1:13" ht="12.75" customHeight="1">
      <c r="A5833" s="65" t="str">
        <f>IF(ROW()=1,"KEY",IF(ISNA(VLOOKUP(B5833,車名対応マスタ!B:D,3,FALSE)),"",IF(VLOOKUP(B5833,車名対応マスタ!B:D,3,FALSE)="","",$D5833&amp;" "&amp;IF($G5833="9","J","O")&amp;" "&amp;$I5833&amp;" "&amp;IF($I5833&lt;=TEXT(★完成資料!$A$1,"yyyymm"),TEXT(★完成資料!$A$1,"yyyymm"),"999999")&amp; " " &amp; LEFT(F5833 &amp; "          ",10))))</f>
        <v xml:space="preserve">L O 202202 yyyy00 HV        </v>
      </c>
      <c r="B5833" s="68" t="s">
        <v>323</v>
      </c>
      <c r="C5833" s="68" t="s">
        <v>469</v>
      </c>
      <c r="D5833" s="68" t="s">
        <v>271</v>
      </c>
      <c r="E5833" s="68" t="s">
        <v>531</v>
      </c>
      <c r="F5833" s="68" t="s">
        <v>360</v>
      </c>
      <c r="G5833" s="68" t="s">
        <v>77</v>
      </c>
      <c r="H5833" s="68" t="s">
        <v>273</v>
      </c>
      <c r="I5833" s="68" t="s">
        <v>640</v>
      </c>
      <c r="J5833" s="65">
        <v>1</v>
      </c>
      <c r="L5833" s="65">
        <v>431</v>
      </c>
      <c r="M5833" s="65" t="s">
        <v>282</v>
      </c>
    </row>
    <row r="5834" spans="1:13" ht="12.75" customHeight="1">
      <c r="A5834" s="65" t="str">
        <f>IF(ROW()=1,"KEY",IF(ISNA(VLOOKUP(B5834,車名対応マスタ!B:D,3,FALSE)),"",IF(VLOOKUP(B5834,車名対応マスタ!B:D,3,FALSE)="","",$D5834&amp;" "&amp;IF($G5834="9","J","O")&amp;" "&amp;$I5834&amp;" "&amp;IF($I5834&lt;=TEXT(★完成資料!$A$1,"yyyymm"),TEXT(★完成資料!$A$1,"yyyymm"),"999999")&amp; " " &amp; LEFT(F5834 &amp; "          ",10))))</f>
        <v xml:space="preserve">L O 202203 yyyy00 HV        </v>
      </c>
      <c r="B5834" s="68" t="s">
        <v>323</v>
      </c>
      <c r="C5834" s="68" t="s">
        <v>469</v>
      </c>
      <c r="D5834" s="68" t="s">
        <v>271</v>
      </c>
      <c r="E5834" s="68" t="s">
        <v>531</v>
      </c>
      <c r="F5834" s="68" t="s">
        <v>360</v>
      </c>
      <c r="G5834" s="68" t="s">
        <v>77</v>
      </c>
      <c r="H5834" s="68" t="s">
        <v>273</v>
      </c>
      <c r="I5834" s="68" t="s">
        <v>641</v>
      </c>
      <c r="J5834" s="65">
        <v>2</v>
      </c>
      <c r="K5834" s="65">
        <v>2</v>
      </c>
      <c r="L5834" s="65">
        <v>431</v>
      </c>
      <c r="M5834" s="65" t="s">
        <v>282</v>
      </c>
    </row>
    <row r="5835" spans="1:13" ht="12.75" customHeight="1">
      <c r="A5835" s="65" t="str">
        <f>IF(ROW()=1,"KEY",IF(ISNA(VLOOKUP(B5835,車名対応マスタ!B:D,3,FALSE)),"",IF(VLOOKUP(B5835,車名対応マスタ!B:D,3,FALSE)="","",$D5835&amp;" "&amp;IF($G5835="9","J","O")&amp;" "&amp;$I5835&amp;" "&amp;IF($I5835&lt;=TEXT(★完成資料!$A$1,"yyyymm"),TEXT(★完成資料!$A$1,"yyyymm"),"999999")&amp; " " &amp; LEFT(F5835 &amp; "          ",10))))</f>
        <v xml:space="preserve">L O 202204 yyyy00 HV        </v>
      </c>
      <c r="B5835" s="68" t="s">
        <v>323</v>
      </c>
      <c r="C5835" s="68" t="s">
        <v>469</v>
      </c>
      <c r="D5835" s="68" t="s">
        <v>271</v>
      </c>
      <c r="E5835" s="68" t="s">
        <v>531</v>
      </c>
      <c r="F5835" s="68" t="s">
        <v>360</v>
      </c>
      <c r="G5835" s="68" t="s">
        <v>77</v>
      </c>
      <c r="H5835" s="68" t="s">
        <v>273</v>
      </c>
      <c r="I5835" s="68" t="s">
        <v>642</v>
      </c>
      <c r="K5835" s="65">
        <v>1</v>
      </c>
      <c r="L5835" s="65">
        <v>431</v>
      </c>
      <c r="M5835" s="65" t="s">
        <v>282</v>
      </c>
    </row>
    <row r="5836" spans="1:13" ht="12.75" customHeight="1">
      <c r="A5836" s="65" t="str">
        <f>IF(ROW()=1,"KEY",IF(ISNA(VLOOKUP(B5836,車名対応マスタ!B:D,3,FALSE)),"",IF(VLOOKUP(B5836,車名対応マスタ!B:D,3,FALSE)="","",$D5836&amp;" "&amp;IF($G5836="9","J","O")&amp;" "&amp;$I5836&amp;" "&amp;IF($I5836&lt;=TEXT(★完成資料!$A$1,"yyyymm"),TEXT(★完成資料!$A$1,"yyyymm"),"999999")&amp; " " &amp; LEFT(F5836 &amp; "          ",10))))</f>
        <v xml:space="preserve">L O 202205 yyyy00 HV        </v>
      </c>
      <c r="B5836" s="68" t="s">
        <v>323</v>
      </c>
      <c r="C5836" s="68" t="s">
        <v>469</v>
      </c>
      <c r="D5836" s="68" t="s">
        <v>271</v>
      </c>
      <c r="E5836" s="68" t="s">
        <v>531</v>
      </c>
      <c r="F5836" s="68" t="s">
        <v>360</v>
      </c>
      <c r="G5836" s="68" t="s">
        <v>77</v>
      </c>
      <c r="H5836" s="68" t="s">
        <v>273</v>
      </c>
      <c r="I5836" s="68" t="s">
        <v>647</v>
      </c>
      <c r="J5836" s="65">
        <v>0</v>
      </c>
      <c r="K5836" s="65">
        <v>2</v>
      </c>
      <c r="L5836" s="65">
        <v>431</v>
      </c>
      <c r="M5836" s="65" t="s">
        <v>282</v>
      </c>
    </row>
    <row r="5837" spans="1:13" ht="12.75" customHeight="1">
      <c r="A5837" s="65" t="str">
        <f>IF(ROW()=1,"KEY",IF(ISNA(VLOOKUP(B5837,車名対応マスタ!B:D,3,FALSE)),"",IF(VLOOKUP(B5837,車名対応マスタ!B:D,3,FALSE)="","",$D5837&amp;" "&amp;IF($G5837="9","J","O")&amp;" "&amp;$I5837&amp;" "&amp;IF($I5837&lt;=TEXT(★完成資料!$A$1,"yyyymm"),TEXT(★完成資料!$A$1,"yyyymm"),"999999")&amp; " " &amp; LEFT(F5837 &amp; "          ",10))))</f>
        <v xml:space="preserve">L O 202206 yyyy00 HV        </v>
      </c>
      <c r="B5837" s="68" t="s">
        <v>323</v>
      </c>
      <c r="C5837" s="68" t="s">
        <v>469</v>
      </c>
      <c r="D5837" s="68" t="s">
        <v>271</v>
      </c>
      <c r="E5837" s="68" t="s">
        <v>531</v>
      </c>
      <c r="F5837" s="68" t="s">
        <v>360</v>
      </c>
      <c r="G5837" s="68" t="s">
        <v>77</v>
      </c>
      <c r="H5837" s="68" t="s">
        <v>273</v>
      </c>
      <c r="I5837" s="68" t="s">
        <v>652</v>
      </c>
      <c r="J5837" s="65">
        <v>1</v>
      </c>
      <c r="K5837" s="65">
        <v>0</v>
      </c>
      <c r="L5837" s="65">
        <v>431</v>
      </c>
      <c r="M5837" s="65" t="s">
        <v>282</v>
      </c>
    </row>
    <row r="5838" spans="1:13" ht="12.75" customHeight="1">
      <c r="A5838" s="65" t="str">
        <f>IF(ROW()=1,"KEY",IF(ISNA(VLOOKUP(B5838,車名対応マスタ!B:D,3,FALSE)),"",IF(VLOOKUP(B5838,車名対応マスタ!B:D,3,FALSE)="","",$D5838&amp;" "&amp;IF($G5838="9","J","O")&amp;" "&amp;$I5838&amp;" "&amp;IF($I5838&lt;=TEXT(★完成資料!$A$1,"yyyymm"),TEXT(★完成資料!$A$1,"yyyymm"),"999999")&amp; " " &amp; LEFT(F5838 &amp; "          ",10))))</f>
        <v xml:space="preserve">L O 202207 yyyy00 HV        </v>
      </c>
      <c r="B5838" s="68" t="s">
        <v>323</v>
      </c>
      <c r="C5838" s="68" t="s">
        <v>469</v>
      </c>
      <c r="D5838" s="68" t="s">
        <v>271</v>
      </c>
      <c r="E5838" s="68" t="s">
        <v>531</v>
      </c>
      <c r="F5838" s="68" t="s">
        <v>360</v>
      </c>
      <c r="G5838" s="68" t="s">
        <v>77</v>
      </c>
      <c r="H5838" s="68" t="s">
        <v>273</v>
      </c>
      <c r="I5838" s="68" t="s">
        <v>655</v>
      </c>
      <c r="K5838" s="65">
        <v>2</v>
      </c>
      <c r="L5838" s="65">
        <v>431</v>
      </c>
      <c r="M5838" s="65" t="s">
        <v>282</v>
      </c>
    </row>
    <row r="5839" spans="1:13" ht="12.75" customHeight="1">
      <c r="A5839" s="65" t="str">
        <f>IF(ROW()=1,"KEY",IF(ISNA(VLOOKUP(B5839,車名対応マスタ!B:D,3,FALSE)),"",IF(VLOOKUP(B5839,車名対応マスタ!B:D,3,FALSE)="","",$D5839&amp;" "&amp;IF($G5839="9","J","O")&amp;" "&amp;$I5839&amp;" "&amp;IF($I5839&lt;=TEXT(★完成資料!$A$1,"yyyymm"),TEXT(★完成資料!$A$1,"yyyymm"),"999999")&amp; " " &amp; LEFT(F5839 &amp; "          ",10))))</f>
        <v xml:space="preserve">L O 202209 yyyy00 HV        </v>
      </c>
      <c r="B5839" s="68" t="s">
        <v>323</v>
      </c>
      <c r="C5839" s="68" t="s">
        <v>469</v>
      </c>
      <c r="D5839" s="68" t="s">
        <v>271</v>
      </c>
      <c r="E5839" s="68" t="s">
        <v>531</v>
      </c>
      <c r="F5839" s="68" t="s">
        <v>360</v>
      </c>
      <c r="G5839" s="68" t="s">
        <v>77</v>
      </c>
      <c r="H5839" s="68" t="s">
        <v>273</v>
      </c>
      <c r="I5839" s="68" t="s">
        <v>657</v>
      </c>
      <c r="J5839" s="65">
        <v>1</v>
      </c>
      <c r="K5839" s="65">
        <v>1</v>
      </c>
      <c r="L5839" s="65">
        <v>431</v>
      </c>
      <c r="M5839" s="65" t="s">
        <v>282</v>
      </c>
    </row>
    <row r="5840" spans="1:13" ht="12.75" customHeight="1">
      <c r="A5840" s="65" t="str">
        <f>IF(ROW()=1,"KEY",IF(ISNA(VLOOKUP(B5840,車名対応マスタ!B:D,3,FALSE)),"",IF(VLOOKUP(B5840,車名対応マスタ!B:D,3,FALSE)="","",$D5840&amp;" "&amp;IF($G5840="9","J","O")&amp;" "&amp;$I5840&amp;" "&amp;IF($I5840&lt;=TEXT(★完成資料!$A$1,"yyyymm"),TEXT(★完成資料!$A$1,"yyyymm"),"999999")&amp; " " &amp; LEFT(F5840 &amp; "          ",10))))</f>
        <v xml:space="preserve">L O 202210 yyyy00 HV        </v>
      </c>
      <c r="B5840" s="68" t="s">
        <v>323</v>
      </c>
      <c r="C5840" s="68" t="s">
        <v>469</v>
      </c>
      <c r="D5840" s="68" t="s">
        <v>271</v>
      </c>
      <c r="E5840" s="68" t="s">
        <v>531</v>
      </c>
      <c r="F5840" s="68" t="s">
        <v>360</v>
      </c>
      <c r="G5840" s="68" t="s">
        <v>77</v>
      </c>
      <c r="H5840" s="68" t="s">
        <v>273</v>
      </c>
      <c r="I5840" s="68" t="s">
        <v>663</v>
      </c>
      <c r="K5840" s="65">
        <v>1</v>
      </c>
      <c r="L5840" s="65">
        <v>431</v>
      </c>
      <c r="M5840" s="65" t="s">
        <v>282</v>
      </c>
    </row>
    <row r="5841" spans="1:13" ht="12.75" customHeight="1">
      <c r="A5841" s="65" t="str">
        <f>IF(ROW()=1,"KEY",IF(ISNA(VLOOKUP(B5841,車名対応マスタ!B:D,3,FALSE)),"",IF(VLOOKUP(B5841,車名対応マスタ!B:D,3,FALSE)="","",$D5841&amp;" "&amp;IF($G5841="9","J","O")&amp;" "&amp;$I5841&amp;" "&amp;IF($I5841&lt;=TEXT(★完成資料!$A$1,"yyyymm"),TEXT(★完成資料!$A$1,"yyyymm"),"999999")&amp; " " &amp; LEFT(F5841 &amp; "          ",10))))</f>
        <v xml:space="preserve">L O 202201 yyyy00 HV        </v>
      </c>
      <c r="B5841" s="68" t="s">
        <v>323</v>
      </c>
      <c r="C5841" s="68" t="s">
        <v>469</v>
      </c>
      <c r="D5841" s="68" t="s">
        <v>271</v>
      </c>
      <c r="E5841" s="68" t="s">
        <v>531</v>
      </c>
      <c r="F5841" s="68" t="s">
        <v>360</v>
      </c>
      <c r="G5841" s="68" t="s">
        <v>77</v>
      </c>
      <c r="H5841" s="68" t="s">
        <v>273</v>
      </c>
      <c r="I5841" s="68" t="s">
        <v>639</v>
      </c>
      <c r="J5841" s="65">
        <v>5</v>
      </c>
      <c r="K5841" s="65">
        <v>1</v>
      </c>
      <c r="L5841" s="65">
        <v>421</v>
      </c>
      <c r="M5841" s="65" t="s">
        <v>382</v>
      </c>
    </row>
    <row r="5842" spans="1:13" ht="12.75" customHeight="1">
      <c r="A5842" s="65" t="str">
        <f>IF(ROW()=1,"KEY",IF(ISNA(VLOOKUP(B5842,車名対応マスタ!B:D,3,FALSE)),"",IF(VLOOKUP(B5842,車名対応マスタ!B:D,3,FALSE)="","",$D5842&amp;" "&amp;IF($G5842="9","J","O")&amp;" "&amp;$I5842&amp;" "&amp;IF($I5842&lt;=TEXT(★完成資料!$A$1,"yyyymm"),TEXT(★完成資料!$A$1,"yyyymm"),"999999")&amp; " " &amp; LEFT(F5842 &amp; "          ",10))))</f>
        <v xml:space="preserve">L O 202202 yyyy00 HV        </v>
      </c>
      <c r="B5842" s="68" t="s">
        <v>323</v>
      </c>
      <c r="C5842" s="68" t="s">
        <v>469</v>
      </c>
      <c r="D5842" s="68" t="s">
        <v>271</v>
      </c>
      <c r="E5842" s="68" t="s">
        <v>531</v>
      </c>
      <c r="F5842" s="68" t="s">
        <v>360</v>
      </c>
      <c r="G5842" s="68" t="s">
        <v>77</v>
      </c>
      <c r="H5842" s="68" t="s">
        <v>273</v>
      </c>
      <c r="I5842" s="68" t="s">
        <v>640</v>
      </c>
      <c r="J5842" s="65">
        <v>6</v>
      </c>
      <c r="K5842" s="65">
        <v>2</v>
      </c>
      <c r="L5842" s="65">
        <v>421</v>
      </c>
      <c r="M5842" s="65" t="s">
        <v>382</v>
      </c>
    </row>
    <row r="5843" spans="1:13" ht="12.75" customHeight="1">
      <c r="A5843" s="65" t="str">
        <f>IF(ROW()=1,"KEY",IF(ISNA(VLOOKUP(B5843,車名対応マスタ!B:D,3,FALSE)),"",IF(VLOOKUP(B5843,車名対応マスタ!B:D,3,FALSE)="","",$D5843&amp;" "&amp;IF($G5843="9","J","O")&amp;" "&amp;$I5843&amp;" "&amp;IF($I5843&lt;=TEXT(★完成資料!$A$1,"yyyymm"),TEXT(★完成資料!$A$1,"yyyymm"),"999999")&amp; " " &amp; LEFT(F5843 &amp; "          ",10))))</f>
        <v xml:space="preserve">L O 202203 yyyy00 HV        </v>
      </c>
      <c r="B5843" s="68" t="s">
        <v>323</v>
      </c>
      <c r="C5843" s="68" t="s">
        <v>469</v>
      </c>
      <c r="D5843" s="68" t="s">
        <v>271</v>
      </c>
      <c r="E5843" s="68" t="s">
        <v>531</v>
      </c>
      <c r="F5843" s="68" t="s">
        <v>360</v>
      </c>
      <c r="G5843" s="68" t="s">
        <v>77</v>
      </c>
      <c r="H5843" s="68" t="s">
        <v>273</v>
      </c>
      <c r="I5843" s="68" t="s">
        <v>641</v>
      </c>
      <c r="J5843" s="65">
        <v>1</v>
      </c>
      <c r="K5843" s="65">
        <v>6</v>
      </c>
      <c r="L5843" s="65">
        <v>421</v>
      </c>
      <c r="M5843" s="65" t="s">
        <v>382</v>
      </c>
    </row>
    <row r="5844" spans="1:13" ht="12.75" customHeight="1">
      <c r="A5844" s="65" t="str">
        <f>IF(ROW()=1,"KEY",IF(ISNA(VLOOKUP(B5844,車名対応マスタ!B:D,3,FALSE)),"",IF(VLOOKUP(B5844,車名対応マスタ!B:D,3,FALSE)="","",$D5844&amp;" "&amp;IF($G5844="9","J","O")&amp;" "&amp;$I5844&amp;" "&amp;IF($I5844&lt;=TEXT(★完成資料!$A$1,"yyyymm"),TEXT(★完成資料!$A$1,"yyyymm"),"999999")&amp; " " &amp; LEFT(F5844 &amp; "          ",10))))</f>
        <v xml:space="preserve">L O 202204 yyyy00 HV        </v>
      </c>
      <c r="B5844" s="68" t="s">
        <v>323</v>
      </c>
      <c r="C5844" s="68" t="s">
        <v>469</v>
      </c>
      <c r="D5844" s="68" t="s">
        <v>271</v>
      </c>
      <c r="E5844" s="68" t="s">
        <v>531</v>
      </c>
      <c r="F5844" s="68" t="s">
        <v>360</v>
      </c>
      <c r="G5844" s="68" t="s">
        <v>77</v>
      </c>
      <c r="H5844" s="68" t="s">
        <v>273</v>
      </c>
      <c r="I5844" s="68" t="s">
        <v>642</v>
      </c>
      <c r="J5844" s="65">
        <v>8</v>
      </c>
      <c r="K5844" s="65">
        <v>1</v>
      </c>
      <c r="L5844" s="65">
        <v>421</v>
      </c>
      <c r="M5844" s="65" t="s">
        <v>382</v>
      </c>
    </row>
    <row r="5845" spans="1:13" ht="12.75" customHeight="1">
      <c r="A5845" s="65" t="str">
        <f>IF(ROW()=1,"KEY",IF(ISNA(VLOOKUP(B5845,車名対応マスタ!B:D,3,FALSE)),"",IF(VLOOKUP(B5845,車名対応マスタ!B:D,3,FALSE)="","",$D5845&amp;" "&amp;IF($G5845="9","J","O")&amp;" "&amp;$I5845&amp;" "&amp;IF($I5845&lt;=TEXT(★完成資料!$A$1,"yyyymm"),TEXT(★完成資料!$A$1,"yyyymm"),"999999")&amp; " " &amp; LEFT(F5845 &amp; "          ",10))))</f>
        <v xml:space="preserve">L O 202205 yyyy00 HV        </v>
      </c>
      <c r="B5845" s="68" t="s">
        <v>323</v>
      </c>
      <c r="C5845" s="68" t="s">
        <v>469</v>
      </c>
      <c r="D5845" s="68" t="s">
        <v>271</v>
      </c>
      <c r="E5845" s="68" t="s">
        <v>531</v>
      </c>
      <c r="F5845" s="68" t="s">
        <v>360</v>
      </c>
      <c r="G5845" s="68" t="s">
        <v>77</v>
      </c>
      <c r="H5845" s="68" t="s">
        <v>273</v>
      </c>
      <c r="I5845" s="68" t="s">
        <v>647</v>
      </c>
      <c r="J5845" s="65">
        <v>5</v>
      </c>
      <c r="K5845" s="65">
        <v>7</v>
      </c>
      <c r="L5845" s="65">
        <v>421</v>
      </c>
      <c r="M5845" s="65" t="s">
        <v>382</v>
      </c>
    </row>
    <row r="5846" spans="1:13" ht="12.75" customHeight="1">
      <c r="A5846" s="65" t="str">
        <f>IF(ROW()=1,"KEY",IF(ISNA(VLOOKUP(B5846,車名対応マスタ!B:D,3,FALSE)),"",IF(VLOOKUP(B5846,車名対応マスタ!B:D,3,FALSE)="","",$D5846&amp;" "&amp;IF($G5846="9","J","O")&amp;" "&amp;$I5846&amp;" "&amp;IF($I5846&lt;=TEXT(★完成資料!$A$1,"yyyymm"),TEXT(★完成資料!$A$1,"yyyymm"),"999999")&amp; " " &amp; LEFT(F5846 &amp; "          ",10))))</f>
        <v xml:space="preserve">L O 202206 yyyy00 HV        </v>
      </c>
      <c r="B5846" s="68" t="s">
        <v>323</v>
      </c>
      <c r="C5846" s="68" t="s">
        <v>469</v>
      </c>
      <c r="D5846" s="68" t="s">
        <v>271</v>
      </c>
      <c r="E5846" s="68" t="s">
        <v>531</v>
      </c>
      <c r="F5846" s="68" t="s">
        <v>360</v>
      </c>
      <c r="G5846" s="68" t="s">
        <v>77</v>
      </c>
      <c r="H5846" s="68" t="s">
        <v>273</v>
      </c>
      <c r="I5846" s="68" t="s">
        <v>652</v>
      </c>
      <c r="J5846" s="65">
        <v>1</v>
      </c>
      <c r="K5846" s="65">
        <v>11</v>
      </c>
      <c r="L5846" s="65">
        <v>421</v>
      </c>
      <c r="M5846" s="65" t="s">
        <v>382</v>
      </c>
    </row>
    <row r="5847" spans="1:13" ht="12.75" customHeight="1">
      <c r="A5847" s="65" t="str">
        <f>IF(ROW()=1,"KEY",IF(ISNA(VLOOKUP(B5847,車名対応マスタ!B:D,3,FALSE)),"",IF(VLOOKUP(B5847,車名対応マスタ!B:D,3,FALSE)="","",$D5847&amp;" "&amp;IF($G5847="9","J","O")&amp;" "&amp;$I5847&amp;" "&amp;IF($I5847&lt;=TEXT(★完成資料!$A$1,"yyyymm"),TEXT(★完成資料!$A$1,"yyyymm"),"999999")&amp; " " &amp; LEFT(F5847 &amp; "          ",10))))</f>
        <v xml:space="preserve">L O 202207 yyyy00 HV        </v>
      </c>
      <c r="B5847" s="68" t="s">
        <v>323</v>
      </c>
      <c r="C5847" s="68" t="s">
        <v>469</v>
      </c>
      <c r="D5847" s="68" t="s">
        <v>271</v>
      </c>
      <c r="E5847" s="68" t="s">
        <v>531</v>
      </c>
      <c r="F5847" s="68" t="s">
        <v>360</v>
      </c>
      <c r="G5847" s="68" t="s">
        <v>77</v>
      </c>
      <c r="H5847" s="68" t="s">
        <v>273</v>
      </c>
      <c r="I5847" s="68" t="s">
        <v>655</v>
      </c>
      <c r="J5847" s="65">
        <v>6</v>
      </c>
      <c r="K5847" s="65">
        <v>19</v>
      </c>
      <c r="L5847" s="65">
        <v>421</v>
      </c>
      <c r="M5847" s="65" t="s">
        <v>382</v>
      </c>
    </row>
    <row r="5848" spans="1:13" ht="12.75" customHeight="1">
      <c r="A5848" s="65" t="str">
        <f>IF(ROW()=1,"KEY",IF(ISNA(VLOOKUP(B5848,車名対応マスタ!B:D,3,FALSE)),"",IF(VLOOKUP(B5848,車名対応マスタ!B:D,3,FALSE)="","",$D5848&amp;" "&amp;IF($G5848="9","J","O")&amp;" "&amp;$I5848&amp;" "&amp;IF($I5848&lt;=TEXT(★完成資料!$A$1,"yyyymm"),TEXT(★完成資料!$A$1,"yyyymm"),"999999")&amp; " " &amp; LEFT(F5848 &amp; "          ",10))))</f>
        <v xml:space="preserve">L O 202208 yyyy00 HV        </v>
      </c>
      <c r="B5848" s="68" t="s">
        <v>323</v>
      </c>
      <c r="C5848" s="68" t="s">
        <v>469</v>
      </c>
      <c r="D5848" s="68" t="s">
        <v>271</v>
      </c>
      <c r="E5848" s="68" t="s">
        <v>531</v>
      </c>
      <c r="F5848" s="68" t="s">
        <v>360</v>
      </c>
      <c r="G5848" s="68" t="s">
        <v>77</v>
      </c>
      <c r="H5848" s="68" t="s">
        <v>273</v>
      </c>
      <c r="I5848" s="68" t="s">
        <v>656</v>
      </c>
      <c r="J5848" s="65">
        <v>6</v>
      </c>
      <c r="K5848" s="65">
        <v>16</v>
      </c>
      <c r="L5848" s="65">
        <v>421</v>
      </c>
      <c r="M5848" s="65" t="s">
        <v>382</v>
      </c>
    </row>
    <row r="5849" spans="1:13" ht="12.75" customHeight="1">
      <c r="A5849" s="65" t="str">
        <f>IF(ROW()=1,"KEY",IF(ISNA(VLOOKUP(B5849,車名対応マスタ!B:D,3,FALSE)),"",IF(VLOOKUP(B5849,車名対応マスタ!B:D,3,FALSE)="","",$D5849&amp;" "&amp;IF($G5849="9","J","O")&amp;" "&amp;$I5849&amp;" "&amp;IF($I5849&lt;=TEXT(★完成資料!$A$1,"yyyymm"),TEXT(★完成資料!$A$1,"yyyymm"),"999999")&amp; " " &amp; LEFT(F5849 &amp; "          ",10))))</f>
        <v xml:space="preserve">L O 202209 yyyy00 HV        </v>
      </c>
      <c r="B5849" s="68" t="s">
        <v>323</v>
      </c>
      <c r="C5849" s="68" t="s">
        <v>469</v>
      </c>
      <c r="D5849" s="68" t="s">
        <v>271</v>
      </c>
      <c r="E5849" s="68" t="s">
        <v>531</v>
      </c>
      <c r="F5849" s="68" t="s">
        <v>360</v>
      </c>
      <c r="G5849" s="68" t="s">
        <v>77</v>
      </c>
      <c r="H5849" s="68" t="s">
        <v>273</v>
      </c>
      <c r="I5849" s="68" t="s">
        <v>657</v>
      </c>
      <c r="J5849" s="65">
        <v>0</v>
      </c>
      <c r="K5849" s="65">
        <v>12</v>
      </c>
      <c r="L5849" s="65">
        <v>421</v>
      </c>
      <c r="M5849" s="65" t="s">
        <v>382</v>
      </c>
    </row>
    <row r="5850" spans="1:13" ht="12.75" customHeight="1">
      <c r="A5850" s="65" t="str">
        <f>IF(ROW()=1,"KEY",IF(ISNA(VLOOKUP(B5850,車名対応マスタ!B:D,3,FALSE)),"",IF(VLOOKUP(B5850,車名対応マスタ!B:D,3,FALSE)="","",$D5850&amp;" "&amp;IF($G5850="9","J","O")&amp;" "&amp;$I5850&amp;" "&amp;IF($I5850&lt;=TEXT(★完成資料!$A$1,"yyyymm"),TEXT(★完成資料!$A$1,"yyyymm"),"999999")&amp; " " &amp; LEFT(F5850 &amp; "          ",10))))</f>
        <v xml:space="preserve">L O 202210 yyyy00 HV        </v>
      </c>
      <c r="B5850" s="68" t="s">
        <v>323</v>
      </c>
      <c r="C5850" s="68" t="s">
        <v>469</v>
      </c>
      <c r="D5850" s="68" t="s">
        <v>271</v>
      </c>
      <c r="E5850" s="68" t="s">
        <v>531</v>
      </c>
      <c r="F5850" s="68" t="s">
        <v>360</v>
      </c>
      <c r="G5850" s="68" t="s">
        <v>77</v>
      </c>
      <c r="H5850" s="68" t="s">
        <v>273</v>
      </c>
      <c r="I5850" s="68" t="s">
        <v>663</v>
      </c>
      <c r="J5850" s="65">
        <v>9</v>
      </c>
      <c r="K5850" s="65">
        <v>6</v>
      </c>
      <c r="L5850" s="65">
        <v>421</v>
      </c>
      <c r="M5850" s="65" t="s">
        <v>382</v>
      </c>
    </row>
    <row r="5851" spans="1:13" ht="12.75" customHeight="1">
      <c r="A5851" s="65" t="str">
        <f>IF(ROW()=1,"KEY",IF(ISNA(VLOOKUP(B5851,車名対応マスタ!B:D,3,FALSE)),"",IF(VLOOKUP(B5851,車名対応マスタ!B:D,3,FALSE)="","",$D5851&amp;" "&amp;IF($G5851="9","J","O")&amp;" "&amp;$I5851&amp;" "&amp;IF($I5851&lt;=TEXT(★完成資料!$A$1,"yyyymm"),TEXT(★完成資料!$A$1,"yyyymm"),"999999")&amp; " " &amp; LEFT(F5851 &amp; "          ",10))))</f>
        <v xml:space="preserve">L O 202201 yyyy00 HV        </v>
      </c>
      <c r="B5851" s="68" t="s">
        <v>323</v>
      </c>
      <c r="C5851" s="68" t="s">
        <v>469</v>
      </c>
      <c r="D5851" s="68" t="s">
        <v>271</v>
      </c>
      <c r="E5851" s="68" t="s">
        <v>531</v>
      </c>
      <c r="F5851" s="68" t="s">
        <v>360</v>
      </c>
      <c r="G5851" s="68" t="s">
        <v>77</v>
      </c>
      <c r="H5851" s="68" t="s">
        <v>273</v>
      </c>
      <c r="I5851" s="68" t="s">
        <v>639</v>
      </c>
      <c r="J5851" s="65">
        <v>11</v>
      </c>
      <c r="K5851" s="65">
        <v>15</v>
      </c>
      <c r="L5851" s="65">
        <v>440</v>
      </c>
      <c r="M5851" s="65" t="s">
        <v>501</v>
      </c>
    </row>
    <row r="5852" spans="1:13" ht="12.75" customHeight="1">
      <c r="A5852" s="65" t="str">
        <f>IF(ROW()=1,"KEY",IF(ISNA(VLOOKUP(B5852,車名対応マスタ!B:D,3,FALSE)),"",IF(VLOOKUP(B5852,車名対応マスタ!B:D,3,FALSE)="","",$D5852&amp;" "&amp;IF($G5852="9","J","O")&amp;" "&amp;$I5852&amp;" "&amp;IF($I5852&lt;=TEXT(★完成資料!$A$1,"yyyymm"),TEXT(★完成資料!$A$1,"yyyymm"),"999999")&amp; " " &amp; LEFT(F5852 &amp; "          ",10))))</f>
        <v xml:space="preserve">L O 202202 yyyy00 HV        </v>
      </c>
      <c r="B5852" s="68" t="s">
        <v>323</v>
      </c>
      <c r="C5852" s="68" t="s">
        <v>469</v>
      </c>
      <c r="D5852" s="68" t="s">
        <v>271</v>
      </c>
      <c r="E5852" s="68" t="s">
        <v>531</v>
      </c>
      <c r="F5852" s="68" t="s">
        <v>360</v>
      </c>
      <c r="G5852" s="68" t="s">
        <v>77</v>
      </c>
      <c r="H5852" s="68" t="s">
        <v>273</v>
      </c>
      <c r="I5852" s="68" t="s">
        <v>640</v>
      </c>
      <c r="J5852" s="65">
        <v>29</v>
      </c>
      <c r="K5852" s="65">
        <v>8</v>
      </c>
      <c r="L5852" s="65">
        <v>440</v>
      </c>
      <c r="M5852" s="65" t="s">
        <v>501</v>
      </c>
    </row>
    <row r="5853" spans="1:13" ht="12.75" customHeight="1">
      <c r="A5853" s="65" t="str">
        <f>IF(ROW()=1,"KEY",IF(ISNA(VLOOKUP(B5853,車名対応マスタ!B:D,3,FALSE)),"",IF(VLOOKUP(B5853,車名対応マスタ!B:D,3,FALSE)="","",$D5853&amp;" "&amp;IF($G5853="9","J","O")&amp;" "&amp;$I5853&amp;" "&amp;IF($I5853&lt;=TEXT(★完成資料!$A$1,"yyyymm"),TEXT(★完成資料!$A$1,"yyyymm"),"999999")&amp; " " &amp; LEFT(F5853 &amp; "          ",10))))</f>
        <v xml:space="preserve">L O 202203 yyyy00 HV        </v>
      </c>
      <c r="B5853" s="68" t="s">
        <v>323</v>
      </c>
      <c r="C5853" s="68" t="s">
        <v>469</v>
      </c>
      <c r="D5853" s="68" t="s">
        <v>271</v>
      </c>
      <c r="E5853" s="68" t="s">
        <v>531</v>
      </c>
      <c r="F5853" s="68" t="s">
        <v>360</v>
      </c>
      <c r="G5853" s="68" t="s">
        <v>77</v>
      </c>
      <c r="H5853" s="68" t="s">
        <v>273</v>
      </c>
      <c r="I5853" s="68" t="s">
        <v>641</v>
      </c>
      <c r="J5853" s="65">
        <v>8</v>
      </c>
      <c r="K5853" s="65">
        <v>14</v>
      </c>
      <c r="L5853" s="65">
        <v>440</v>
      </c>
      <c r="M5853" s="65" t="s">
        <v>501</v>
      </c>
    </row>
    <row r="5854" spans="1:13" ht="12.75" customHeight="1">
      <c r="A5854" s="65" t="str">
        <f>IF(ROW()=1,"KEY",IF(ISNA(VLOOKUP(B5854,車名対応マスタ!B:D,3,FALSE)),"",IF(VLOOKUP(B5854,車名対応マスタ!B:D,3,FALSE)="","",$D5854&amp;" "&amp;IF($G5854="9","J","O")&amp;" "&amp;$I5854&amp;" "&amp;IF($I5854&lt;=TEXT(★完成資料!$A$1,"yyyymm"),TEXT(★完成資料!$A$1,"yyyymm"),"999999")&amp; " " &amp; LEFT(F5854 &amp; "          ",10))))</f>
        <v xml:space="preserve">L O 202204 yyyy00 HV        </v>
      </c>
      <c r="B5854" s="68" t="s">
        <v>323</v>
      </c>
      <c r="C5854" s="68" t="s">
        <v>469</v>
      </c>
      <c r="D5854" s="68" t="s">
        <v>271</v>
      </c>
      <c r="E5854" s="68" t="s">
        <v>531</v>
      </c>
      <c r="F5854" s="68" t="s">
        <v>360</v>
      </c>
      <c r="G5854" s="68" t="s">
        <v>77</v>
      </c>
      <c r="H5854" s="68" t="s">
        <v>273</v>
      </c>
      <c r="I5854" s="68" t="s">
        <v>642</v>
      </c>
      <c r="J5854" s="65">
        <v>13</v>
      </c>
      <c r="K5854" s="65">
        <v>8</v>
      </c>
      <c r="L5854" s="65">
        <v>440</v>
      </c>
      <c r="M5854" s="65" t="s">
        <v>501</v>
      </c>
    </row>
    <row r="5855" spans="1:13" ht="12.75" customHeight="1">
      <c r="A5855" s="65" t="str">
        <f>IF(ROW()=1,"KEY",IF(ISNA(VLOOKUP(B5855,車名対応マスタ!B:D,3,FALSE)),"",IF(VLOOKUP(B5855,車名対応マスタ!B:D,3,FALSE)="","",$D5855&amp;" "&amp;IF($G5855="9","J","O")&amp;" "&amp;$I5855&amp;" "&amp;IF($I5855&lt;=TEXT(★完成資料!$A$1,"yyyymm"),TEXT(★完成資料!$A$1,"yyyymm"),"999999")&amp; " " &amp; LEFT(F5855 &amp; "          ",10))))</f>
        <v xml:space="preserve">L O 202205 yyyy00 HV        </v>
      </c>
      <c r="B5855" s="68" t="s">
        <v>323</v>
      </c>
      <c r="C5855" s="68" t="s">
        <v>469</v>
      </c>
      <c r="D5855" s="68" t="s">
        <v>271</v>
      </c>
      <c r="E5855" s="68" t="s">
        <v>531</v>
      </c>
      <c r="F5855" s="68" t="s">
        <v>360</v>
      </c>
      <c r="G5855" s="68" t="s">
        <v>77</v>
      </c>
      <c r="H5855" s="68" t="s">
        <v>273</v>
      </c>
      <c r="I5855" s="68" t="s">
        <v>647</v>
      </c>
      <c r="J5855" s="65">
        <v>4</v>
      </c>
      <c r="K5855" s="65">
        <v>13</v>
      </c>
      <c r="L5855" s="65">
        <v>440</v>
      </c>
      <c r="M5855" s="65" t="s">
        <v>501</v>
      </c>
    </row>
    <row r="5856" spans="1:13" ht="12.75" customHeight="1">
      <c r="A5856" s="65" t="str">
        <f>IF(ROW()=1,"KEY",IF(ISNA(VLOOKUP(B5856,車名対応マスタ!B:D,3,FALSE)),"",IF(VLOOKUP(B5856,車名対応マスタ!B:D,3,FALSE)="","",$D5856&amp;" "&amp;IF($G5856="9","J","O")&amp;" "&amp;$I5856&amp;" "&amp;IF($I5856&lt;=TEXT(★完成資料!$A$1,"yyyymm"),TEXT(★完成資料!$A$1,"yyyymm"),"999999")&amp; " " &amp; LEFT(F5856 &amp; "          ",10))))</f>
        <v xml:space="preserve">L O 202206 yyyy00 HV        </v>
      </c>
      <c r="B5856" s="68" t="s">
        <v>323</v>
      </c>
      <c r="C5856" s="68" t="s">
        <v>469</v>
      </c>
      <c r="D5856" s="68" t="s">
        <v>271</v>
      </c>
      <c r="E5856" s="68" t="s">
        <v>531</v>
      </c>
      <c r="F5856" s="68" t="s">
        <v>360</v>
      </c>
      <c r="G5856" s="68" t="s">
        <v>77</v>
      </c>
      <c r="H5856" s="68" t="s">
        <v>273</v>
      </c>
      <c r="I5856" s="68" t="s">
        <v>652</v>
      </c>
      <c r="J5856" s="65">
        <v>3</v>
      </c>
      <c r="K5856" s="65">
        <v>26</v>
      </c>
      <c r="L5856" s="65">
        <v>440</v>
      </c>
      <c r="M5856" s="65" t="s">
        <v>501</v>
      </c>
    </row>
    <row r="5857" spans="1:13" ht="12.75" customHeight="1">
      <c r="A5857" s="65" t="str">
        <f>IF(ROW()=1,"KEY",IF(ISNA(VLOOKUP(B5857,車名対応マスタ!B:D,3,FALSE)),"",IF(VLOOKUP(B5857,車名対応マスタ!B:D,3,FALSE)="","",$D5857&amp;" "&amp;IF($G5857="9","J","O")&amp;" "&amp;$I5857&amp;" "&amp;IF($I5857&lt;=TEXT(★完成資料!$A$1,"yyyymm"),TEXT(★完成資料!$A$1,"yyyymm"),"999999")&amp; " " &amp; LEFT(F5857 &amp; "          ",10))))</f>
        <v xml:space="preserve">L O 202207 yyyy00 HV        </v>
      </c>
      <c r="B5857" s="68" t="s">
        <v>323</v>
      </c>
      <c r="C5857" s="68" t="s">
        <v>469</v>
      </c>
      <c r="D5857" s="68" t="s">
        <v>271</v>
      </c>
      <c r="E5857" s="68" t="s">
        <v>531</v>
      </c>
      <c r="F5857" s="68" t="s">
        <v>360</v>
      </c>
      <c r="G5857" s="68" t="s">
        <v>77</v>
      </c>
      <c r="H5857" s="68" t="s">
        <v>273</v>
      </c>
      <c r="I5857" s="68" t="s">
        <v>655</v>
      </c>
      <c r="J5857" s="65">
        <v>1</v>
      </c>
      <c r="K5857" s="65">
        <v>23</v>
      </c>
      <c r="L5857" s="65">
        <v>440</v>
      </c>
      <c r="M5857" s="65" t="s">
        <v>501</v>
      </c>
    </row>
    <row r="5858" spans="1:13" ht="12.75" customHeight="1">
      <c r="A5858" s="65" t="str">
        <f>IF(ROW()=1,"KEY",IF(ISNA(VLOOKUP(B5858,車名対応マスタ!B:D,3,FALSE)),"",IF(VLOOKUP(B5858,車名対応マスタ!B:D,3,FALSE)="","",$D5858&amp;" "&amp;IF($G5858="9","J","O")&amp;" "&amp;$I5858&amp;" "&amp;IF($I5858&lt;=TEXT(★完成資料!$A$1,"yyyymm"),TEXT(★完成資料!$A$1,"yyyymm"),"999999")&amp; " " &amp; LEFT(F5858 &amp; "          ",10))))</f>
        <v xml:space="preserve">L O 202208 yyyy00 HV        </v>
      </c>
      <c r="B5858" s="68" t="s">
        <v>323</v>
      </c>
      <c r="C5858" s="68" t="s">
        <v>469</v>
      </c>
      <c r="D5858" s="68" t="s">
        <v>271</v>
      </c>
      <c r="E5858" s="68" t="s">
        <v>531</v>
      </c>
      <c r="F5858" s="68" t="s">
        <v>360</v>
      </c>
      <c r="G5858" s="68" t="s">
        <v>77</v>
      </c>
      <c r="H5858" s="68" t="s">
        <v>273</v>
      </c>
      <c r="I5858" s="68" t="s">
        <v>656</v>
      </c>
      <c r="J5858" s="65">
        <v>4</v>
      </c>
      <c r="K5858" s="65">
        <v>22</v>
      </c>
      <c r="L5858" s="65">
        <v>440</v>
      </c>
      <c r="M5858" s="65" t="s">
        <v>501</v>
      </c>
    </row>
    <row r="5859" spans="1:13" ht="12.75" customHeight="1">
      <c r="A5859" s="65" t="str">
        <f>IF(ROW()=1,"KEY",IF(ISNA(VLOOKUP(B5859,車名対応マスタ!B:D,3,FALSE)),"",IF(VLOOKUP(B5859,車名対応マスタ!B:D,3,FALSE)="","",$D5859&amp;" "&amp;IF($G5859="9","J","O")&amp;" "&amp;$I5859&amp;" "&amp;IF($I5859&lt;=TEXT(★完成資料!$A$1,"yyyymm"),TEXT(★完成資料!$A$1,"yyyymm"),"999999")&amp; " " &amp; LEFT(F5859 &amp; "          ",10))))</f>
        <v xml:space="preserve">L O 202209 yyyy00 HV        </v>
      </c>
      <c r="B5859" s="68" t="s">
        <v>323</v>
      </c>
      <c r="C5859" s="68" t="s">
        <v>469</v>
      </c>
      <c r="D5859" s="68" t="s">
        <v>271</v>
      </c>
      <c r="E5859" s="68" t="s">
        <v>531</v>
      </c>
      <c r="F5859" s="68" t="s">
        <v>360</v>
      </c>
      <c r="G5859" s="68" t="s">
        <v>77</v>
      </c>
      <c r="H5859" s="68" t="s">
        <v>273</v>
      </c>
      <c r="I5859" s="68" t="s">
        <v>657</v>
      </c>
      <c r="J5859" s="65">
        <v>6</v>
      </c>
      <c r="K5859" s="65">
        <v>30</v>
      </c>
      <c r="L5859" s="65">
        <v>440</v>
      </c>
      <c r="M5859" s="65" t="s">
        <v>501</v>
      </c>
    </row>
    <row r="5860" spans="1:13" ht="12.75" customHeight="1">
      <c r="A5860" s="65" t="str">
        <f>IF(ROW()=1,"KEY",IF(ISNA(VLOOKUP(B5860,車名対応マスタ!B:D,3,FALSE)),"",IF(VLOOKUP(B5860,車名対応マスタ!B:D,3,FALSE)="","",$D5860&amp;" "&amp;IF($G5860="9","J","O")&amp;" "&amp;$I5860&amp;" "&amp;IF($I5860&lt;=TEXT(★完成資料!$A$1,"yyyymm"),TEXT(★完成資料!$A$1,"yyyymm"),"999999")&amp; " " &amp; LEFT(F5860 &amp; "          ",10))))</f>
        <v xml:space="preserve">L O 202210 yyyy00 HV        </v>
      </c>
      <c r="B5860" s="68" t="s">
        <v>323</v>
      </c>
      <c r="C5860" s="68" t="s">
        <v>469</v>
      </c>
      <c r="D5860" s="68" t="s">
        <v>271</v>
      </c>
      <c r="E5860" s="68" t="s">
        <v>531</v>
      </c>
      <c r="F5860" s="68" t="s">
        <v>360</v>
      </c>
      <c r="G5860" s="68" t="s">
        <v>77</v>
      </c>
      <c r="H5860" s="68" t="s">
        <v>273</v>
      </c>
      <c r="I5860" s="68" t="s">
        <v>663</v>
      </c>
      <c r="J5860" s="65">
        <v>9</v>
      </c>
      <c r="K5860" s="65">
        <v>7</v>
      </c>
      <c r="L5860" s="65">
        <v>440</v>
      </c>
      <c r="M5860" s="65" t="s">
        <v>501</v>
      </c>
    </row>
    <row r="5861" spans="1:13" ht="12.75" customHeight="1">
      <c r="A5861" s="65" t="str">
        <f>IF(ROW()=1,"KEY",IF(ISNA(VLOOKUP(B5861,車名対応マスタ!B:D,3,FALSE)),"",IF(VLOOKUP(B5861,車名対応マスタ!B:D,3,FALSE)="","",$D5861&amp;" "&amp;IF($G5861="9","J","O")&amp;" "&amp;$I5861&amp;" "&amp;IF($I5861&lt;=TEXT(★完成資料!$A$1,"yyyymm"),TEXT(★完成資料!$A$1,"yyyymm"),"999999")&amp; " " &amp; LEFT(F5861 &amp; "          ",10))))</f>
        <v xml:space="preserve">L O 202203 yyyy00 HV        </v>
      </c>
      <c r="B5861" s="68" t="s">
        <v>323</v>
      </c>
      <c r="C5861" s="68" t="s">
        <v>469</v>
      </c>
      <c r="D5861" s="68" t="s">
        <v>271</v>
      </c>
      <c r="E5861" s="68" t="s">
        <v>531</v>
      </c>
      <c r="F5861" s="68" t="s">
        <v>360</v>
      </c>
      <c r="G5861" s="68" t="s">
        <v>77</v>
      </c>
      <c r="H5861" s="68" t="s">
        <v>273</v>
      </c>
      <c r="I5861" s="68" t="s">
        <v>641</v>
      </c>
      <c r="K5861" s="65">
        <v>4</v>
      </c>
      <c r="L5861" s="65">
        <v>465</v>
      </c>
      <c r="M5861" s="65" t="s">
        <v>248</v>
      </c>
    </row>
    <row r="5862" spans="1:13" ht="12.75" customHeight="1">
      <c r="A5862" s="65" t="str">
        <f>IF(ROW()=1,"KEY",IF(ISNA(VLOOKUP(B5862,車名対応マスタ!B:D,3,FALSE)),"",IF(VLOOKUP(B5862,車名対応マスタ!B:D,3,FALSE)="","",$D5862&amp;" "&amp;IF($G5862="9","J","O")&amp;" "&amp;$I5862&amp;" "&amp;IF($I5862&lt;=TEXT(★完成資料!$A$1,"yyyymm"),TEXT(★完成資料!$A$1,"yyyymm"),"999999")&amp; " " &amp; LEFT(F5862 &amp; "          ",10))))</f>
        <v xml:space="preserve">L O 202204 yyyy00 HV        </v>
      </c>
      <c r="B5862" s="68" t="s">
        <v>323</v>
      </c>
      <c r="C5862" s="68" t="s">
        <v>469</v>
      </c>
      <c r="D5862" s="68" t="s">
        <v>271</v>
      </c>
      <c r="E5862" s="68" t="s">
        <v>531</v>
      </c>
      <c r="F5862" s="68" t="s">
        <v>360</v>
      </c>
      <c r="G5862" s="68" t="s">
        <v>77</v>
      </c>
      <c r="H5862" s="68" t="s">
        <v>273</v>
      </c>
      <c r="I5862" s="68" t="s">
        <v>642</v>
      </c>
      <c r="K5862" s="65">
        <v>1</v>
      </c>
      <c r="L5862" s="65">
        <v>465</v>
      </c>
      <c r="M5862" s="65" t="s">
        <v>248</v>
      </c>
    </row>
    <row r="5863" spans="1:13" ht="12.75" customHeight="1">
      <c r="A5863" s="65" t="str">
        <f>IF(ROW()=1,"KEY",IF(ISNA(VLOOKUP(B5863,車名対応マスタ!B:D,3,FALSE)),"",IF(VLOOKUP(B5863,車名対応マスタ!B:D,3,FALSE)="","",$D5863&amp;" "&amp;IF($G5863="9","J","O")&amp;" "&amp;$I5863&amp;" "&amp;IF($I5863&lt;=TEXT(★完成資料!$A$1,"yyyymm"),TEXT(★完成資料!$A$1,"yyyymm"),"999999")&amp; " " &amp; LEFT(F5863 &amp; "          ",10))))</f>
        <v xml:space="preserve">L O 202205 yyyy00 HV        </v>
      </c>
      <c r="B5863" s="68" t="s">
        <v>323</v>
      </c>
      <c r="C5863" s="68" t="s">
        <v>469</v>
      </c>
      <c r="D5863" s="68" t="s">
        <v>271</v>
      </c>
      <c r="E5863" s="68" t="s">
        <v>531</v>
      </c>
      <c r="F5863" s="68" t="s">
        <v>360</v>
      </c>
      <c r="G5863" s="68" t="s">
        <v>77</v>
      </c>
      <c r="H5863" s="68" t="s">
        <v>273</v>
      </c>
      <c r="I5863" s="68" t="s">
        <v>647</v>
      </c>
      <c r="K5863" s="65">
        <v>3</v>
      </c>
      <c r="L5863" s="65">
        <v>465</v>
      </c>
      <c r="M5863" s="65" t="s">
        <v>248</v>
      </c>
    </row>
    <row r="5864" spans="1:13" ht="12.75" customHeight="1">
      <c r="A5864" s="65" t="str">
        <f>IF(ROW()=1,"KEY",IF(ISNA(VLOOKUP(B5864,車名対応マスタ!B:D,3,FALSE)),"",IF(VLOOKUP(B5864,車名対応マスタ!B:D,3,FALSE)="","",$D5864&amp;" "&amp;IF($G5864="9","J","O")&amp;" "&amp;$I5864&amp;" "&amp;IF($I5864&lt;=TEXT(★完成資料!$A$1,"yyyymm"),TEXT(★完成資料!$A$1,"yyyymm"),"999999")&amp; " " &amp; LEFT(F5864 &amp; "          ",10))))</f>
        <v xml:space="preserve">L O 202206 yyyy00 HV        </v>
      </c>
      <c r="B5864" s="68" t="s">
        <v>323</v>
      </c>
      <c r="C5864" s="68" t="s">
        <v>469</v>
      </c>
      <c r="D5864" s="68" t="s">
        <v>271</v>
      </c>
      <c r="E5864" s="68" t="s">
        <v>531</v>
      </c>
      <c r="F5864" s="68" t="s">
        <v>360</v>
      </c>
      <c r="G5864" s="68" t="s">
        <v>77</v>
      </c>
      <c r="H5864" s="68" t="s">
        <v>273</v>
      </c>
      <c r="I5864" s="68" t="s">
        <v>652</v>
      </c>
      <c r="K5864" s="65">
        <v>5</v>
      </c>
      <c r="L5864" s="65">
        <v>465</v>
      </c>
      <c r="M5864" s="65" t="s">
        <v>248</v>
      </c>
    </row>
    <row r="5865" spans="1:13" ht="12.75" customHeight="1">
      <c r="A5865" s="65" t="str">
        <f>IF(ROW()=1,"KEY",IF(ISNA(VLOOKUP(B5865,車名対応マスタ!B:D,3,FALSE)),"",IF(VLOOKUP(B5865,車名対応マスタ!B:D,3,FALSE)="","",$D5865&amp;" "&amp;IF($G5865="9","J","O")&amp;" "&amp;$I5865&amp;" "&amp;IF($I5865&lt;=TEXT(★完成資料!$A$1,"yyyymm"),TEXT(★完成資料!$A$1,"yyyymm"),"999999")&amp; " " &amp; LEFT(F5865 &amp; "          ",10))))</f>
        <v xml:space="preserve">L O 202207 yyyy00 HV        </v>
      </c>
      <c r="B5865" s="68" t="s">
        <v>323</v>
      </c>
      <c r="C5865" s="68" t="s">
        <v>469</v>
      </c>
      <c r="D5865" s="68" t="s">
        <v>271</v>
      </c>
      <c r="E5865" s="68" t="s">
        <v>531</v>
      </c>
      <c r="F5865" s="68" t="s">
        <v>360</v>
      </c>
      <c r="G5865" s="68" t="s">
        <v>77</v>
      </c>
      <c r="H5865" s="68" t="s">
        <v>273</v>
      </c>
      <c r="I5865" s="68" t="s">
        <v>655</v>
      </c>
      <c r="K5865" s="65">
        <v>5</v>
      </c>
      <c r="L5865" s="65">
        <v>465</v>
      </c>
      <c r="M5865" s="65" t="s">
        <v>248</v>
      </c>
    </row>
    <row r="5866" spans="1:13" ht="12.75" customHeight="1">
      <c r="A5866" s="65" t="str">
        <f>IF(ROW()=1,"KEY",IF(ISNA(VLOOKUP(B5866,車名対応マスタ!B:D,3,FALSE)),"",IF(VLOOKUP(B5866,車名対応マスタ!B:D,3,FALSE)="","",$D5866&amp;" "&amp;IF($G5866="9","J","O")&amp;" "&amp;$I5866&amp;" "&amp;IF($I5866&lt;=TEXT(★完成資料!$A$1,"yyyymm"),TEXT(★完成資料!$A$1,"yyyymm"),"999999")&amp; " " &amp; LEFT(F5866 &amp; "          ",10))))</f>
        <v xml:space="preserve">L O 202208 yyyy00 HV        </v>
      </c>
      <c r="B5866" s="68" t="s">
        <v>323</v>
      </c>
      <c r="C5866" s="68" t="s">
        <v>469</v>
      </c>
      <c r="D5866" s="68" t="s">
        <v>271</v>
      </c>
      <c r="E5866" s="68" t="s">
        <v>531</v>
      </c>
      <c r="F5866" s="68" t="s">
        <v>360</v>
      </c>
      <c r="G5866" s="68" t="s">
        <v>77</v>
      </c>
      <c r="H5866" s="68" t="s">
        <v>273</v>
      </c>
      <c r="I5866" s="68" t="s">
        <v>656</v>
      </c>
      <c r="K5866" s="65">
        <v>6</v>
      </c>
      <c r="L5866" s="65">
        <v>465</v>
      </c>
      <c r="M5866" s="65" t="s">
        <v>248</v>
      </c>
    </row>
    <row r="5867" spans="1:13" ht="12.75" customHeight="1">
      <c r="A5867" s="65" t="str">
        <f>IF(ROW()=1,"KEY",IF(ISNA(VLOOKUP(B5867,車名対応マスタ!B:D,3,FALSE)),"",IF(VLOOKUP(B5867,車名対応マスタ!B:D,3,FALSE)="","",$D5867&amp;" "&amp;IF($G5867="9","J","O")&amp;" "&amp;$I5867&amp;" "&amp;IF($I5867&lt;=TEXT(★完成資料!$A$1,"yyyymm"),TEXT(★完成資料!$A$1,"yyyymm"),"999999")&amp; " " &amp; LEFT(F5867 &amp; "          ",10))))</f>
        <v xml:space="preserve">L O 202209 yyyy00 HV        </v>
      </c>
      <c r="B5867" s="68" t="s">
        <v>323</v>
      </c>
      <c r="C5867" s="68" t="s">
        <v>469</v>
      </c>
      <c r="D5867" s="68" t="s">
        <v>271</v>
      </c>
      <c r="E5867" s="68" t="s">
        <v>531</v>
      </c>
      <c r="F5867" s="68" t="s">
        <v>360</v>
      </c>
      <c r="G5867" s="68" t="s">
        <v>77</v>
      </c>
      <c r="H5867" s="68" t="s">
        <v>273</v>
      </c>
      <c r="I5867" s="68" t="s">
        <v>657</v>
      </c>
      <c r="K5867" s="65">
        <v>7</v>
      </c>
      <c r="L5867" s="65">
        <v>465</v>
      </c>
      <c r="M5867" s="65" t="s">
        <v>248</v>
      </c>
    </row>
    <row r="5868" spans="1:13" ht="12.75" customHeight="1">
      <c r="A5868" s="65" t="str">
        <f>IF(ROW()=1,"KEY",IF(ISNA(VLOOKUP(B5868,車名対応マスタ!B:D,3,FALSE)),"",IF(VLOOKUP(B5868,車名対応マスタ!B:D,3,FALSE)="","",$D5868&amp;" "&amp;IF($G5868="9","J","O")&amp;" "&amp;$I5868&amp;" "&amp;IF($I5868&lt;=TEXT(★完成資料!$A$1,"yyyymm"),TEXT(★完成資料!$A$1,"yyyymm"),"999999")&amp; " " &amp; LEFT(F5868 &amp; "          ",10))))</f>
        <v xml:space="preserve">L O 202210 yyyy00 HV        </v>
      </c>
      <c r="B5868" s="68" t="s">
        <v>323</v>
      </c>
      <c r="C5868" s="68" t="s">
        <v>469</v>
      </c>
      <c r="D5868" s="68" t="s">
        <v>271</v>
      </c>
      <c r="E5868" s="68" t="s">
        <v>531</v>
      </c>
      <c r="F5868" s="68" t="s">
        <v>360</v>
      </c>
      <c r="G5868" s="68" t="s">
        <v>77</v>
      </c>
      <c r="H5868" s="68" t="s">
        <v>273</v>
      </c>
      <c r="I5868" s="68" t="s">
        <v>663</v>
      </c>
      <c r="K5868" s="65">
        <v>6</v>
      </c>
      <c r="L5868" s="65">
        <v>465</v>
      </c>
      <c r="M5868" s="65" t="s">
        <v>248</v>
      </c>
    </row>
    <row r="5869" spans="1:13" ht="12.75" customHeight="1">
      <c r="A5869" s="65" t="str">
        <f>IF(ROW()=1,"KEY",IF(ISNA(VLOOKUP(B5869,車名対応マスタ!B:D,3,FALSE)),"",IF(VLOOKUP(B5869,車名対応マスタ!B:D,3,FALSE)="","",$D5869&amp;" "&amp;IF($G5869="9","J","O")&amp;" "&amp;$I5869&amp;" "&amp;IF($I5869&lt;=TEXT(★完成資料!$A$1,"yyyymm"),TEXT(★完成資料!$A$1,"yyyymm"),"999999")&amp; " " &amp; LEFT(F5869 &amp; "          ",10))))</f>
        <v xml:space="preserve">L O 202201 yyyy00 HV        </v>
      </c>
      <c r="B5869" s="68" t="s">
        <v>323</v>
      </c>
      <c r="C5869" s="68" t="s">
        <v>469</v>
      </c>
      <c r="D5869" s="68" t="s">
        <v>271</v>
      </c>
      <c r="E5869" s="68" t="s">
        <v>531</v>
      </c>
      <c r="F5869" s="68" t="s">
        <v>360</v>
      </c>
      <c r="G5869" s="68" t="s">
        <v>77</v>
      </c>
      <c r="H5869" s="68" t="s">
        <v>273</v>
      </c>
      <c r="I5869" s="68" t="s">
        <v>639</v>
      </c>
      <c r="J5869" s="65">
        <v>1</v>
      </c>
      <c r="K5869" s="65">
        <v>1</v>
      </c>
      <c r="L5869" s="65">
        <v>467</v>
      </c>
      <c r="M5869" s="65" t="s">
        <v>275</v>
      </c>
    </row>
    <row r="5870" spans="1:13" ht="12.75" customHeight="1">
      <c r="A5870" s="65" t="str">
        <f>IF(ROW()=1,"KEY",IF(ISNA(VLOOKUP(B5870,車名対応マスタ!B:D,3,FALSE)),"",IF(VLOOKUP(B5870,車名対応マスタ!B:D,3,FALSE)="","",$D5870&amp;" "&amp;IF($G5870="9","J","O")&amp;" "&amp;$I5870&amp;" "&amp;IF($I5870&lt;=TEXT(★完成資料!$A$1,"yyyymm"),TEXT(★完成資料!$A$1,"yyyymm"),"999999")&amp; " " &amp; LEFT(F5870 &amp; "          ",10))))</f>
        <v xml:space="preserve">L O 202202 yyyy00 HV        </v>
      </c>
      <c r="B5870" s="68" t="s">
        <v>323</v>
      </c>
      <c r="C5870" s="68" t="s">
        <v>469</v>
      </c>
      <c r="D5870" s="68" t="s">
        <v>271</v>
      </c>
      <c r="E5870" s="68" t="s">
        <v>531</v>
      </c>
      <c r="F5870" s="68" t="s">
        <v>360</v>
      </c>
      <c r="G5870" s="68" t="s">
        <v>77</v>
      </c>
      <c r="H5870" s="68" t="s">
        <v>273</v>
      </c>
      <c r="I5870" s="68" t="s">
        <v>640</v>
      </c>
      <c r="J5870" s="65">
        <v>2</v>
      </c>
      <c r="K5870" s="65">
        <v>2</v>
      </c>
      <c r="L5870" s="65">
        <v>467</v>
      </c>
      <c r="M5870" s="65" t="s">
        <v>275</v>
      </c>
    </row>
    <row r="5871" spans="1:13" ht="12.75" customHeight="1">
      <c r="A5871" s="65" t="str">
        <f>IF(ROW()=1,"KEY",IF(ISNA(VLOOKUP(B5871,車名対応マスタ!B:D,3,FALSE)),"",IF(VLOOKUP(B5871,車名対応マスタ!B:D,3,FALSE)="","",$D5871&amp;" "&amp;IF($G5871="9","J","O")&amp;" "&amp;$I5871&amp;" "&amp;IF($I5871&lt;=TEXT(★完成資料!$A$1,"yyyymm"),TEXT(★完成資料!$A$1,"yyyymm"),"999999")&amp; " " &amp; LEFT(F5871 &amp; "          ",10))))</f>
        <v xml:space="preserve">L O 202203 yyyy00 HV        </v>
      </c>
      <c r="B5871" s="68" t="s">
        <v>323</v>
      </c>
      <c r="C5871" s="68" t="s">
        <v>469</v>
      </c>
      <c r="D5871" s="68" t="s">
        <v>271</v>
      </c>
      <c r="E5871" s="68" t="s">
        <v>531</v>
      </c>
      <c r="F5871" s="68" t="s">
        <v>360</v>
      </c>
      <c r="G5871" s="68" t="s">
        <v>77</v>
      </c>
      <c r="H5871" s="68" t="s">
        <v>273</v>
      </c>
      <c r="I5871" s="68" t="s">
        <v>641</v>
      </c>
      <c r="J5871" s="65">
        <v>2</v>
      </c>
      <c r="K5871" s="65">
        <v>1</v>
      </c>
      <c r="L5871" s="65">
        <v>467</v>
      </c>
      <c r="M5871" s="65" t="s">
        <v>275</v>
      </c>
    </row>
    <row r="5872" spans="1:13" ht="12.75" customHeight="1">
      <c r="A5872" s="65" t="str">
        <f>IF(ROW()=1,"KEY",IF(ISNA(VLOOKUP(B5872,車名対応マスタ!B:D,3,FALSE)),"",IF(VLOOKUP(B5872,車名対応マスタ!B:D,3,FALSE)="","",$D5872&amp;" "&amp;IF($G5872="9","J","O")&amp;" "&amp;$I5872&amp;" "&amp;IF($I5872&lt;=TEXT(★完成資料!$A$1,"yyyymm"),TEXT(★完成資料!$A$1,"yyyymm"),"999999")&amp; " " &amp; LEFT(F5872 &amp; "          ",10))))</f>
        <v xml:space="preserve">L O 202204 yyyy00 HV        </v>
      </c>
      <c r="B5872" s="68" t="s">
        <v>323</v>
      </c>
      <c r="C5872" s="68" t="s">
        <v>469</v>
      </c>
      <c r="D5872" s="68" t="s">
        <v>271</v>
      </c>
      <c r="E5872" s="68" t="s">
        <v>531</v>
      </c>
      <c r="F5872" s="68" t="s">
        <v>360</v>
      </c>
      <c r="G5872" s="68" t="s">
        <v>77</v>
      </c>
      <c r="H5872" s="68" t="s">
        <v>273</v>
      </c>
      <c r="I5872" s="68" t="s">
        <v>642</v>
      </c>
      <c r="J5872" s="65">
        <v>1</v>
      </c>
      <c r="K5872" s="65">
        <v>0</v>
      </c>
      <c r="L5872" s="65">
        <v>467</v>
      </c>
      <c r="M5872" s="65" t="s">
        <v>275</v>
      </c>
    </row>
    <row r="5873" spans="1:13" ht="12.75" customHeight="1">
      <c r="A5873" s="65" t="str">
        <f>IF(ROW()=1,"KEY",IF(ISNA(VLOOKUP(B5873,車名対応マスタ!B:D,3,FALSE)),"",IF(VLOOKUP(B5873,車名対応マスタ!B:D,3,FALSE)="","",$D5873&amp;" "&amp;IF($G5873="9","J","O")&amp;" "&amp;$I5873&amp;" "&amp;IF($I5873&lt;=TEXT(★完成資料!$A$1,"yyyymm"),TEXT(★完成資料!$A$1,"yyyymm"),"999999")&amp; " " &amp; LEFT(F5873 &amp; "          ",10))))</f>
        <v xml:space="preserve">L O 202205 yyyy00 HV        </v>
      </c>
      <c r="B5873" s="68" t="s">
        <v>323</v>
      </c>
      <c r="C5873" s="68" t="s">
        <v>469</v>
      </c>
      <c r="D5873" s="68" t="s">
        <v>271</v>
      </c>
      <c r="E5873" s="68" t="s">
        <v>531</v>
      </c>
      <c r="F5873" s="68" t="s">
        <v>360</v>
      </c>
      <c r="G5873" s="68" t="s">
        <v>77</v>
      </c>
      <c r="H5873" s="68" t="s">
        <v>273</v>
      </c>
      <c r="I5873" s="68" t="s">
        <v>647</v>
      </c>
      <c r="J5873" s="65">
        <v>1</v>
      </c>
      <c r="K5873" s="65">
        <v>1</v>
      </c>
      <c r="L5873" s="65">
        <v>467</v>
      </c>
      <c r="M5873" s="65" t="s">
        <v>275</v>
      </c>
    </row>
    <row r="5874" spans="1:13" ht="12.75" customHeight="1">
      <c r="A5874" s="65" t="str">
        <f>IF(ROW()=1,"KEY",IF(ISNA(VLOOKUP(B5874,車名対応マスタ!B:D,3,FALSE)),"",IF(VLOOKUP(B5874,車名対応マスタ!B:D,3,FALSE)="","",$D5874&amp;" "&amp;IF($G5874="9","J","O")&amp;" "&amp;$I5874&amp;" "&amp;IF($I5874&lt;=TEXT(★完成資料!$A$1,"yyyymm"),TEXT(★完成資料!$A$1,"yyyymm"),"999999")&amp; " " &amp; LEFT(F5874 &amp; "          ",10))))</f>
        <v xml:space="preserve">L O 202206 yyyy00 HV        </v>
      </c>
      <c r="B5874" s="68" t="s">
        <v>323</v>
      </c>
      <c r="C5874" s="68" t="s">
        <v>469</v>
      </c>
      <c r="D5874" s="68" t="s">
        <v>271</v>
      </c>
      <c r="E5874" s="68" t="s">
        <v>531</v>
      </c>
      <c r="F5874" s="68" t="s">
        <v>360</v>
      </c>
      <c r="G5874" s="68" t="s">
        <v>77</v>
      </c>
      <c r="H5874" s="68" t="s">
        <v>273</v>
      </c>
      <c r="I5874" s="68" t="s">
        <v>652</v>
      </c>
      <c r="J5874" s="65">
        <v>2</v>
      </c>
      <c r="K5874" s="65">
        <v>1</v>
      </c>
      <c r="L5874" s="65">
        <v>467</v>
      </c>
      <c r="M5874" s="65" t="s">
        <v>275</v>
      </c>
    </row>
    <row r="5875" spans="1:13" ht="12.75" customHeight="1">
      <c r="A5875" s="65" t="str">
        <f>IF(ROW()=1,"KEY",IF(ISNA(VLOOKUP(B5875,車名対応マスタ!B:D,3,FALSE)),"",IF(VLOOKUP(B5875,車名対応マスタ!B:D,3,FALSE)="","",$D5875&amp;" "&amp;IF($G5875="9","J","O")&amp;" "&amp;$I5875&amp;" "&amp;IF($I5875&lt;=TEXT(★完成資料!$A$1,"yyyymm"),TEXT(★完成資料!$A$1,"yyyymm"),"999999")&amp; " " &amp; LEFT(F5875 &amp; "          ",10))))</f>
        <v xml:space="preserve">L O 202207 yyyy00 HV        </v>
      </c>
      <c r="B5875" s="68" t="s">
        <v>323</v>
      </c>
      <c r="C5875" s="68" t="s">
        <v>469</v>
      </c>
      <c r="D5875" s="68" t="s">
        <v>271</v>
      </c>
      <c r="E5875" s="68" t="s">
        <v>531</v>
      </c>
      <c r="F5875" s="68" t="s">
        <v>360</v>
      </c>
      <c r="G5875" s="68" t="s">
        <v>77</v>
      </c>
      <c r="H5875" s="68" t="s">
        <v>273</v>
      </c>
      <c r="I5875" s="68" t="s">
        <v>655</v>
      </c>
      <c r="J5875" s="65">
        <v>1</v>
      </c>
      <c r="K5875" s="65">
        <v>1</v>
      </c>
      <c r="L5875" s="65">
        <v>467</v>
      </c>
      <c r="M5875" s="65" t="s">
        <v>275</v>
      </c>
    </row>
    <row r="5876" spans="1:13" ht="12.75" customHeight="1">
      <c r="A5876" s="65" t="str">
        <f>IF(ROW()=1,"KEY",IF(ISNA(VLOOKUP(B5876,車名対応マスタ!B:D,3,FALSE)),"",IF(VLOOKUP(B5876,車名対応マスタ!B:D,3,FALSE)="","",$D5876&amp;" "&amp;IF($G5876="9","J","O")&amp;" "&amp;$I5876&amp;" "&amp;IF($I5876&lt;=TEXT(★完成資料!$A$1,"yyyymm"),TEXT(★完成資料!$A$1,"yyyymm"),"999999")&amp; " " &amp; LEFT(F5876 &amp; "          ",10))))</f>
        <v xml:space="preserve">L O 202208 yyyy00 HV        </v>
      </c>
      <c r="B5876" s="68" t="s">
        <v>323</v>
      </c>
      <c r="C5876" s="68" t="s">
        <v>469</v>
      </c>
      <c r="D5876" s="68" t="s">
        <v>271</v>
      </c>
      <c r="E5876" s="68" t="s">
        <v>531</v>
      </c>
      <c r="F5876" s="68" t="s">
        <v>360</v>
      </c>
      <c r="G5876" s="68" t="s">
        <v>77</v>
      </c>
      <c r="H5876" s="68" t="s">
        <v>273</v>
      </c>
      <c r="I5876" s="68" t="s">
        <v>656</v>
      </c>
      <c r="J5876" s="65">
        <v>3</v>
      </c>
      <c r="K5876" s="65">
        <v>4</v>
      </c>
      <c r="L5876" s="65">
        <v>467</v>
      </c>
      <c r="M5876" s="65" t="s">
        <v>275</v>
      </c>
    </row>
    <row r="5877" spans="1:13" ht="12.75" customHeight="1">
      <c r="A5877" s="65" t="str">
        <f>IF(ROW()=1,"KEY",IF(ISNA(VLOOKUP(B5877,車名対応マスタ!B:D,3,FALSE)),"",IF(VLOOKUP(B5877,車名対応マスタ!B:D,3,FALSE)="","",$D5877&amp;" "&amp;IF($G5877="9","J","O")&amp;" "&amp;$I5877&amp;" "&amp;IF($I5877&lt;=TEXT(★完成資料!$A$1,"yyyymm"),TEXT(★完成資料!$A$1,"yyyymm"),"999999")&amp; " " &amp; LEFT(F5877 &amp; "          ",10))))</f>
        <v xml:space="preserve">L O 202209 yyyy00 HV        </v>
      </c>
      <c r="B5877" s="68" t="s">
        <v>323</v>
      </c>
      <c r="C5877" s="68" t="s">
        <v>469</v>
      </c>
      <c r="D5877" s="68" t="s">
        <v>271</v>
      </c>
      <c r="E5877" s="68" t="s">
        <v>531</v>
      </c>
      <c r="F5877" s="68" t="s">
        <v>360</v>
      </c>
      <c r="G5877" s="68" t="s">
        <v>77</v>
      </c>
      <c r="H5877" s="68" t="s">
        <v>273</v>
      </c>
      <c r="I5877" s="68" t="s">
        <v>657</v>
      </c>
      <c r="J5877" s="65">
        <v>0</v>
      </c>
      <c r="K5877" s="65">
        <v>1</v>
      </c>
      <c r="L5877" s="65">
        <v>467</v>
      </c>
      <c r="M5877" s="65" t="s">
        <v>275</v>
      </c>
    </row>
    <row r="5878" spans="1:13" ht="12.75" customHeight="1">
      <c r="A5878" s="65" t="str">
        <f>IF(ROW()=1,"KEY",IF(ISNA(VLOOKUP(B5878,車名対応マスタ!B:D,3,FALSE)),"",IF(VLOOKUP(B5878,車名対応マスタ!B:D,3,FALSE)="","",$D5878&amp;" "&amp;IF($G5878="9","J","O")&amp;" "&amp;$I5878&amp;" "&amp;IF($I5878&lt;=TEXT(★完成資料!$A$1,"yyyymm"),TEXT(★完成資料!$A$1,"yyyymm"),"999999")&amp; " " &amp; LEFT(F5878 &amp; "          ",10))))</f>
        <v xml:space="preserve">L O 202210 yyyy00 HV        </v>
      </c>
      <c r="B5878" s="68" t="s">
        <v>323</v>
      </c>
      <c r="C5878" s="68" t="s">
        <v>469</v>
      </c>
      <c r="D5878" s="68" t="s">
        <v>271</v>
      </c>
      <c r="E5878" s="68" t="s">
        <v>531</v>
      </c>
      <c r="F5878" s="68" t="s">
        <v>360</v>
      </c>
      <c r="G5878" s="68" t="s">
        <v>77</v>
      </c>
      <c r="H5878" s="68" t="s">
        <v>273</v>
      </c>
      <c r="I5878" s="68" t="s">
        <v>663</v>
      </c>
      <c r="J5878" s="65">
        <v>1</v>
      </c>
      <c r="L5878" s="65">
        <v>467</v>
      </c>
      <c r="M5878" s="65" t="s">
        <v>275</v>
      </c>
    </row>
    <row r="5879" spans="1:13" ht="12.75" customHeight="1">
      <c r="A5879" s="65" t="str">
        <f>IF(ROW()=1,"KEY",IF(ISNA(VLOOKUP(B5879,車名対応マスタ!B:D,3,FALSE)),"",IF(VLOOKUP(B5879,車名対応マスタ!B:D,3,FALSE)="","",$D5879&amp;" "&amp;IF($G5879="9","J","O")&amp;" "&amp;$I5879&amp;" "&amp;IF($I5879&lt;=TEXT(★完成資料!$A$1,"yyyymm"),TEXT(★完成資料!$A$1,"yyyymm"),"999999")&amp; " " &amp; LEFT(F5879 &amp; "          ",10))))</f>
        <v xml:space="preserve">L O 202202 yyyy00 HV        </v>
      </c>
      <c r="B5879" s="68" t="s">
        <v>323</v>
      </c>
      <c r="C5879" s="68" t="s">
        <v>469</v>
      </c>
      <c r="D5879" s="68" t="s">
        <v>271</v>
      </c>
      <c r="E5879" s="68" t="s">
        <v>531</v>
      </c>
      <c r="F5879" s="68" t="s">
        <v>360</v>
      </c>
      <c r="G5879" s="68" t="s">
        <v>77</v>
      </c>
      <c r="H5879" s="68" t="s">
        <v>273</v>
      </c>
      <c r="I5879" s="68" t="s">
        <v>640</v>
      </c>
      <c r="K5879" s="65">
        <v>1</v>
      </c>
      <c r="L5879" s="65">
        <v>616</v>
      </c>
      <c r="M5879" s="65" t="s">
        <v>383</v>
      </c>
    </row>
    <row r="5880" spans="1:13" ht="12.75" customHeight="1">
      <c r="A5880" s="65" t="str">
        <f>IF(ROW()=1,"KEY",IF(ISNA(VLOOKUP(B5880,車名対応マスタ!B:D,3,FALSE)),"",IF(VLOOKUP(B5880,車名対応マスタ!B:D,3,FALSE)="","",$D5880&amp;" "&amp;IF($G5880="9","J","O")&amp;" "&amp;$I5880&amp;" "&amp;IF($I5880&lt;=TEXT(★完成資料!$A$1,"yyyymm"),TEXT(★完成資料!$A$1,"yyyymm"),"999999")&amp; " " &amp; LEFT(F5880 &amp; "          ",10))))</f>
        <v xml:space="preserve">L O 202203 yyyy00 HV        </v>
      </c>
      <c r="B5880" s="68" t="s">
        <v>323</v>
      </c>
      <c r="C5880" s="68" t="s">
        <v>469</v>
      </c>
      <c r="D5880" s="68" t="s">
        <v>271</v>
      </c>
      <c r="E5880" s="68" t="s">
        <v>531</v>
      </c>
      <c r="F5880" s="68" t="s">
        <v>360</v>
      </c>
      <c r="G5880" s="68" t="s">
        <v>77</v>
      </c>
      <c r="H5880" s="68" t="s">
        <v>273</v>
      </c>
      <c r="I5880" s="68" t="s">
        <v>641</v>
      </c>
      <c r="J5880" s="65">
        <v>5</v>
      </c>
      <c r="K5880" s="65">
        <v>1</v>
      </c>
      <c r="L5880" s="65">
        <v>616</v>
      </c>
      <c r="M5880" s="65" t="s">
        <v>383</v>
      </c>
    </row>
    <row r="5881" spans="1:13" ht="12.75" customHeight="1">
      <c r="A5881" s="65" t="str">
        <f>IF(ROW()=1,"KEY",IF(ISNA(VLOOKUP(B5881,車名対応マスタ!B:D,3,FALSE)),"",IF(VLOOKUP(B5881,車名対応マスタ!B:D,3,FALSE)="","",$D5881&amp;" "&amp;IF($G5881="9","J","O")&amp;" "&amp;$I5881&amp;" "&amp;IF($I5881&lt;=TEXT(★完成資料!$A$1,"yyyymm"),TEXT(★完成資料!$A$1,"yyyymm"),"999999")&amp; " " &amp; LEFT(F5881 &amp; "          ",10))))</f>
        <v xml:space="preserve">L O 202204 yyyy00 HV        </v>
      </c>
      <c r="B5881" s="68" t="s">
        <v>323</v>
      </c>
      <c r="C5881" s="68" t="s">
        <v>469</v>
      </c>
      <c r="D5881" s="68" t="s">
        <v>271</v>
      </c>
      <c r="E5881" s="68" t="s">
        <v>531</v>
      </c>
      <c r="F5881" s="68" t="s">
        <v>360</v>
      </c>
      <c r="G5881" s="68" t="s">
        <v>77</v>
      </c>
      <c r="H5881" s="68" t="s">
        <v>273</v>
      </c>
      <c r="I5881" s="68" t="s">
        <v>642</v>
      </c>
      <c r="J5881" s="65">
        <v>2</v>
      </c>
      <c r="L5881" s="65">
        <v>616</v>
      </c>
      <c r="M5881" s="65" t="s">
        <v>383</v>
      </c>
    </row>
    <row r="5882" spans="1:13" ht="12.75" customHeight="1">
      <c r="A5882" s="65" t="str">
        <f>IF(ROW()=1,"KEY",IF(ISNA(VLOOKUP(B5882,車名対応マスタ!B:D,3,FALSE)),"",IF(VLOOKUP(B5882,車名対応マスタ!B:D,3,FALSE)="","",$D5882&amp;" "&amp;IF($G5882="9","J","O")&amp;" "&amp;$I5882&amp;" "&amp;IF($I5882&lt;=TEXT(★完成資料!$A$1,"yyyymm"),TEXT(★完成資料!$A$1,"yyyymm"),"999999")&amp; " " &amp; LEFT(F5882 &amp; "          ",10))))</f>
        <v xml:space="preserve">L O 202205 yyyy00 HV        </v>
      </c>
      <c r="B5882" s="68" t="s">
        <v>323</v>
      </c>
      <c r="C5882" s="68" t="s">
        <v>469</v>
      </c>
      <c r="D5882" s="68" t="s">
        <v>271</v>
      </c>
      <c r="E5882" s="68" t="s">
        <v>531</v>
      </c>
      <c r="F5882" s="68" t="s">
        <v>360</v>
      </c>
      <c r="G5882" s="68" t="s">
        <v>77</v>
      </c>
      <c r="H5882" s="68" t="s">
        <v>273</v>
      </c>
      <c r="I5882" s="68" t="s">
        <v>647</v>
      </c>
      <c r="J5882" s="65">
        <v>7</v>
      </c>
      <c r="L5882" s="65">
        <v>616</v>
      </c>
      <c r="M5882" s="65" t="s">
        <v>383</v>
      </c>
    </row>
    <row r="5883" spans="1:13" ht="12.75" customHeight="1">
      <c r="A5883" s="65" t="str">
        <f>IF(ROW()=1,"KEY",IF(ISNA(VLOOKUP(B5883,車名対応マスタ!B:D,3,FALSE)),"",IF(VLOOKUP(B5883,車名対応マスタ!B:D,3,FALSE)="","",$D5883&amp;" "&amp;IF($G5883="9","J","O")&amp;" "&amp;$I5883&amp;" "&amp;IF($I5883&lt;=TEXT(★完成資料!$A$1,"yyyymm"),TEXT(★完成資料!$A$1,"yyyymm"),"999999")&amp; " " &amp; LEFT(F5883 &amp; "          ",10))))</f>
        <v xml:space="preserve">L O 202207 yyyy00 HV        </v>
      </c>
      <c r="B5883" s="68" t="s">
        <v>323</v>
      </c>
      <c r="C5883" s="68" t="s">
        <v>469</v>
      </c>
      <c r="D5883" s="68" t="s">
        <v>271</v>
      </c>
      <c r="E5883" s="68" t="s">
        <v>531</v>
      </c>
      <c r="F5883" s="68" t="s">
        <v>360</v>
      </c>
      <c r="G5883" s="68" t="s">
        <v>77</v>
      </c>
      <c r="H5883" s="68" t="s">
        <v>273</v>
      </c>
      <c r="I5883" s="68" t="s">
        <v>655</v>
      </c>
      <c r="J5883" s="65">
        <v>1</v>
      </c>
      <c r="L5883" s="65">
        <v>616</v>
      </c>
      <c r="M5883" s="65" t="s">
        <v>383</v>
      </c>
    </row>
    <row r="5884" spans="1:13" ht="12.75" customHeight="1">
      <c r="A5884" s="65" t="str">
        <f>IF(ROW()=1,"KEY",IF(ISNA(VLOOKUP(B5884,車名対応マスタ!B:D,3,FALSE)),"",IF(VLOOKUP(B5884,車名対応マスタ!B:D,3,FALSE)="","",$D5884&amp;" "&amp;IF($G5884="9","J","O")&amp;" "&amp;$I5884&amp;" "&amp;IF($I5884&lt;=TEXT(★完成資料!$A$1,"yyyymm"),TEXT(★完成資料!$A$1,"yyyymm"),"999999")&amp; " " &amp; LEFT(F5884 &amp; "          ",10))))</f>
        <v xml:space="preserve">L O 202208 yyyy00 HV        </v>
      </c>
      <c r="B5884" s="68" t="s">
        <v>323</v>
      </c>
      <c r="C5884" s="68" t="s">
        <v>469</v>
      </c>
      <c r="D5884" s="68" t="s">
        <v>271</v>
      </c>
      <c r="E5884" s="68" t="s">
        <v>531</v>
      </c>
      <c r="F5884" s="68" t="s">
        <v>360</v>
      </c>
      <c r="G5884" s="68" t="s">
        <v>77</v>
      </c>
      <c r="H5884" s="68" t="s">
        <v>273</v>
      </c>
      <c r="I5884" s="68" t="s">
        <v>656</v>
      </c>
      <c r="J5884" s="65">
        <v>1</v>
      </c>
      <c r="L5884" s="65">
        <v>616</v>
      </c>
      <c r="M5884" s="65" t="s">
        <v>383</v>
      </c>
    </row>
    <row r="5885" spans="1:13" ht="12.75" customHeight="1">
      <c r="A5885" s="65" t="str">
        <f>IF(ROW()=1,"KEY",IF(ISNA(VLOOKUP(B5885,車名対応マスタ!B:D,3,FALSE)),"",IF(VLOOKUP(B5885,車名対応マスタ!B:D,3,FALSE)="","",$D5885&amp;" "&amp;IF($G5885="9","J","O")&amp;" "&amp;$I5885&amp;" "&amp;IF($I5885&lt;=TEXT(★完成資料!$A$1,"yyyymm"),TEXT(★完成資料!$A$1,"yyyymm"),"999999")&amp; " " &amp; LEFT(F5885 &amp; "          ",10))))</f>
        <v xml:space="preserve">L O 202209 yyyy00 HV        </v>
      </c>
      <c r="B5885" s="68" t="s">
        <v>323</v>
      </c>
      <c r="C5885" s="68" t="s">
        <v>469</v>
      </c>
      <c r="D5885" s="68" t="s">
        <v>271</v>
      </c>
      <c r="E5885" s="68" t="s">
        <v>531</v>
      </c>
      <c r="F5885" s="68" t="s">
        <v>360</v>
      </c>
      <c r="G5885" s="68" t="s">
        <v>77</v>
      </c>
      <c r="H5885" s="68" t="s">
        <v>273</v>
      </c>
      <c r="I5885" s="68" t="s">
        <v>657</v>
      </c>
      <c r="J5885" s="65">
        <v>1</v>
      </c>
      <c r="L5885" s="65">
        <v>616</v>
      </c>
      <c r="M5885" s="65" t="s">
        <v>383</v>
      </c>
    </row>
    <row r="5886" spans="1:13" ht="12.75" customHeight="1">
      <c r="A5886" s="65" t="str">
        <f>IF(ROW()=1,"KEY",IF(ISNA(VLOOKUP(B5886,車名対応マスタ!B:D,3,FALSE)),"",IF(VLOOKUP(B5886,車名対応マスタ!B:D,3,FALSE)="","",$D5886&amp;" "&amp;IF($G5886="9","J","O")&amp;" "&amp;$I5886&amp;" "&amp;IF($I5886&lt;=TEXT(★完成資料!$A$1,"yyyymm"),TEXT(★完成資料!$A$1,"yyyymm"),"999999")&amp; " " &amp; LEFT(F5886 &amp; "          ",10))))</f>
        <v xml:space="preserve">L O 202201 yyyy00 HV        </v>
      </c>
      <c r="B5886" s="68" t="s">
        <v>323</v>
      </c>
      <c r="C5886" s="68" t="s">
        <v>469</v>
      </c>
      <c r="D5886" s="68" t="s">
        <v>271</v>
      </c>
      <c r="E5886" s="68" t="s">
        <v>531</v>
      </c>
      <c r="F5886" s="68" t="s">
        <v>360</v>
      </c>
      <c r="G5886" s="68" t="s">
        <v>77</v>
      </c>
      <c r="H5886" s="68" t="s">
        <v>273</v>
      </c>
      <c r="I5886" s="68" t="s">
        <v>639</v>
      </c>
      <c r="K5886" s="65">
        <v>3</v>
      </c>
      <c r="L5886" s="65">
        <v>432</v>
      </c>
      <c r="M5886" s="65" t="s">
        <v>424</v>
      </c>
    </row>
    <row r="5887" spans="1:13" ht="12.75" customHeight="1">
      <c r="A5887" s="65" t="str">
        <f>IF(ROW()=1,"KEY",IF(ISNA(VLOOKUP(B5887,車名対応マスタ!B:D,3,FALSE)),"",IF(VLOOKUP(B5887,車名対応マスタ!B:D,3,FALSE)="","",$D5887&amp;" "&amp;IF($G5887="9","J","O")&amp;" "&amp;$I5887&amp;" "&amp;IF($I5887&lt;=TEXT(★完成資料!$A$1,"yyyymm"),TEXT(★完成資料!$A$1,"yyyymm"),"999999")&amp; " " &amp; LEFT(F5887 &amp; "          ",10))))</f>
        <v xml:space="preserve">L O 202202 yyyy00 HV        </v>
      </c>
      <c r="B5887" s="68" t="s">
        <v>323</v>
      </c>
      <c r="C5887" s="68" t="s">
        <v>469</v>
      </c>
      <c r="D5887" s="68" t="s">
        <v>271</v>
      </c>
      <c r="E5887" s="68" t="s">
        <v>531</v>
      </c>
      <c r="F5887" s="68" t="s">
        <v>360</v>
      </c>
      <c r="G5887" s="68" t="s">
        <v>77</v>
      </c>
      <c r="H5887" s="68" t="s">
        <v>273</v>
      </c>
      <c r="I5887" s="68" t="s">
        <v>640</v>
      </c>
      <c r="K5887" s="65">
        <v>2</v>
      </c>
      <c r="L5887" s="65">
        <v>432</v>
      </c>
      <c r="M5887" s="65" t="s">
        <v>424</v>
      </c>
    </row>
    <row r="5888" spans="1:13" ht="12.75" customHeight="1">
      <c r="A5888" s="65" t="str">
        <f>IF(ROW()=1,"KEY",IF(ISNA(VLOOKUP(B5888,車名対応マスタ!B:D,3,FALSE)),"",IF(VLOOKUP(B5888,車名対応マスタ!B:D,3,FALSE)="","",$D5888&amp;" "&amp;IF($G5888="9","J","O")&amp;" "&amp;$I5888&amp;" "&amp;IF($I5888&lt;=TEXT(★完成資料!$A$1,"yyyymm"),TEXT(★完成資料!$A$1,"yyyymm"),"999999")&amp; " " &amp; LEFT(F5888 &amp; "          ",10))))</f>
        <v xml:space="preserve">L O 202203 yyyy00 HV        </v>
      </c>
      <c r="B5888" s="68" t="s">
        <v>323</v>
      </c>
      <c r="C5888" s="68" t="s">
        <v>469</v>
      </c>
      <c r="D5888" s="68" t="s">
        <v>271</v>
      </c>
      <c r="E5888" s="68" t="s">
        <v>531</v>
      </c>
      <c r="F5888" s="68" t="s">
        <v>360</v>
      </c>
      <c r="G5888" s="68" t="s">
        <v>77</v>
      </c>
      <c r="H5888" s="68" t="s">
        <v>273</v>
      </c>
      <c r="I5888" s="68" t="s">
        <v>641</v>
      </c>
      <c r="J5888" s="65">
        <v>4</v>
      </c>
      <c r="K5888" s="65">
        <v>3</v>
      </c>
      <c r="L5888" s="65">
        <v>432</v>
      </c>
      <c r="M5888" s="65" t="s">
        <v>424</v>
      </c>
    </row>
    <row r="5889" spans="1:13" ht="12.75" customHeight="1">
      <c r="A5889" s="65" t="str">
        <f>IF(ROW()=1,"KEY",IF(ISNA(VLOOKUP(B5889,車名対応マスタ!B:D,3,FALSE)),"",IF(VLOOKUP(B5889,車名対応マスタ!B:D,3,FALSE)="","",$D5889&amp;" "&amp;IF($G5889="9","J","O")&amp;" "&amp;$I5889&amp;" "&amp;IF($I5889&lt;=TEXT(★完成資料!$A$1,"yyyymm"),TEXT(★完成資料!$A$1,"yyyymm"),"999999")&amp; " " &amp; LEFT(F5889 &amp; "          ",10))))</f>
        <v xml:space="preserve">L O 202204 yyyy00 HV        </v>
      </c>
      <c r="B5889" s="68" t="s">
        <v>323</v>
      </c>
      <c r="C5889" s="68" t="s">
        <v>469</v>
      </c>
      <c r="D5889" s="68" t="s">
        <v>271</v>
      </c>
      <c r="E5889" s="68" t="s">
        <v>531</v>
      </c>
      <c r="F5889" s="68" t="s">
        <v>360</v>
      </c>
      <c r="G5889" s="68" t="s">
        <v>77</v>
      </c>
      <c r="H5889" s="68" t="s">
        <v>273</v>
      </c>
      <c r="I5889" s="68" t="s">
        <v>642</v>
      </c>
      <c r="J5889" s="65">
        <v>2</v>
      </c>
      <c r="K5889" s="65">
        <v>3</v>
      </c>
      <c r="L5889" s="65">
        <v>432</v>
      </c>
      <c r="M5889" s="65" t="s">
        <v>424</v>
      </c>
    </row>
    <row r="5890" spans="1:13" ht="12.75" customHeight="1">
      <c r="A5890" s="65" t="str">
        <f>IF(ROW()=1,"KEY",IF(ISNA(VLOOKUP(B5890,車名対応マスタ!B:D,3,FALSE)),"",IF(VLOOKUP(B5890,車名対応マスタ!B:D,3,FALSE)="","",$D5890&amp;" "&amp;IF($G5890="9","J","O")&amp;" "&amp;$I5890&amp;" "&amp;IF($I5890&lt;=TEXT(★完成資料!$A$1,"yyyymm"),TEXT(★完成資料!$A$1,"yyyymm"),"999999")&amp; " " &amp; LEFT(F5890 &amp; "          ",10))))</f>
        <v xml:space="preserve">L O 202205 yyyy00 HV        </v>
      </c>
      <c r="B5890" s="68" t="s">
        <v>323</v>
      </c>
      <c r="C5890" s="68" t="s">
        <v>469</v>
      </c>
      <c r="D5890" s="68" t="s">
        <v>271</v>
      </c>
      <c r="E5890" s="68" t="s">
        <v>531</v>
      </c>
      <c r="F5890" s="68" t="s">
        <v>360</v>
      </c>
      <c r="G5890" s="68" t="s">
        <v>77</v>
      </c>
      <c r="H5890" s="68" t="s">
        <v>273</v>
      </c>
      <c r="I5890" s="68" t="s">
        <v>647</v>
      </c>
      <c r="K5890" s="65">
        <v>2</v>
      </c>
      <c r="L5890" s="65">
        <v>432</v>
      </c>
      <c r="M5890" s="65" t="s">
        <v>424</v>
      </c>
    </row>
    <row r="5891" spans="1:13" ht="12.75" customHeight="1">
      <c r="A5891" s="65" t="str">
        <f>IF(ROW()=1,"KEY",IF(ISNA(VLOOKUP(B5891,車名対応マスタ!B:D,3,FALSE)),"",IF(VLOOKUP(B5891,車名対応マスタ!B:D,3,FALSE)="","",$D5891&amp;" "&amp;IF($G5891="9","J","O")&amp;" "&amp;$I5891&amp;" "&amp;IF($I5891&lt;=TEXT(★完成資料!$A$1,"yyyymm"),TEXT(★完成資料!$A$1,"yyyymm"),"999999")&amp; " " &amp; LEFT(F5891 &amp; "          ",10))))</f>
        <v xml:space="preserve">L O 202206 yyyy00 HV        </v>
      </c>
      <c r="B5891" s="68" t="s">
        <v>323</v>
      </c>
      <c r="C5891" s="68" t="s">
        <v>469</v>
      </c>
      <c r="D5891" s="68" t="s">
        <v>271</v>
      </c>
      <c r="E5891" s="68" t="s">
        <v>531</v>
      </c>
      <c r="F5891" s="68" t="s">
        <v>360</v>
      </c>
      <c r="G5891" s="68" t="s">
        <v>77</v>
      </c>
      <c r="H5891" s="68" t="s">
        <v>273</v>
      </c>
      <c r="I5891" s="68" t="s">
        <v>652</v>
      </c>
      <c r="J5891" s="65">
        <v>2</v>
      </c>
      <c r="K5891" s="65">
        <v>2</v>
      </c>
      <c r="L5891" s="65">
        <v>432</v>
      </c>
      <c r="M5891" s="65" t="s">
        <v>424</v>
      </c>
    </row>
    <row r="5892" spans="1:13" ht="12.75" customHeight="1">
      <c r="A5892" s="65" t="str">
        <f>IF(ROW()=1,"KEY",IF(ISNA(VLOOKUP(B5892,車名対応マスタ!B:D,3,FALSE)),"",IF(VLOOKUP(B5892,車名対応マスタ!B:D,3,FALSE)="","",$D5892&amp;" "&amp;IF($G5892="9","J","O")&amp;" "&amp;$I5892&amp;" "&amp;IF($I5892&lt;=TEXT(★完成資料!$A$1,"yyyymm"),TEXT(★完成資料!$A$1,"yyyymm"),"999999")&amp; " " &amp; LEFT(F5892 &amp; "          ",10))))</f>
        <v xml:space="preserve">L O 202207 yyyy00 HV        </v>
      </c>
      <c r="B5892" s="68" t="s">
        <v>323</v>
      </c>
      <c r="C5892" s="68" t="s">
        <v>469</v>
      </c>
      <c r="D5892" s="68" t="s">
        <v>271</v>
      </c>
      <c r="E5892" s="68" t="s">
        <v>531</v>
      </c>
      <c r="F5892" s="68" t="s">
        <v>360</v>
      </c>
      <c r="G5892" s="68" t="s">
        <v>77</v>
      </c>
      <c r="H5892" s="68" t="s">
        <v>273</v>
      </c>
      <c r="I5892" s="68" t="s">
        <v>655</v>
      </c>
      <c r="J5892" s="65">
        <v>1</v>
      </c>
      <c r="K5892" s="65">
        <v>5</v>
      </c>
      <c r="L5892" s="65">
        <v>432</v>
      </c>
      <c r="M5892" s="65" t="s">
        <v>424</v>
      </c>
    </row>
    <row r="5893" spans="1:13" ht="12.75" customHeight="1">
      <c r="A5893" s="65" t="str">
        <f>IF(ROW()=1,"KEY",IF(ISNA(VLOOKUP(B5893,車名対応マスタ!B:D,3,FALSE)),"",IF(VLOOKUP(B5893,車名対応マスタ!B:D,3,FALSE)="","",$D5893&amp;" "&amp;IF($G5893="9","J","O")&amp;" "&amp;$I5893&amp;" "&amp;IF($I5893&lt;=TEXT(★完成資料!$A$1,"yyyymm"),TEXT(★完成資料!$A$1,"yyyymm"),"999999")&amp; " " &amp; LEFT(F5893 &amp; "          ",10))))</f>
        <v xml:space="preserve">L O 202208 yyyy00 HV        </v>
      </c>
      <c r="B5893" s="68" t="s">
        <v>323</v>
      </c>
      <c r="C5893" s="68" t="s">
        <v>469</v>
      </c>
      <c r="D5893" s="68" t="s">
        <v>271</v>
      </c>
      <c r="E5893" s="68" t="s">
        <v>531</v>
      </c>
      <c r="F5893" s="68" t="s">
        <v>360</v>
      </c>
      <c r="G5893" s="68" t="s">
        <v>77</v>
      </c>
      <c r="H5893" s="68" t="s">
        <v>273</v>
      </c>
      <c r="I5893" s="68" t="s">
        <v>656</v>
      </c>
      <c r="J5893" s="65">
        <v>1</v>
      </c>
      <c r="K5893" s="65">
        <v>1</v>
      </c>
      <c r="L5893" s="65">
        <v>432</v>
      </c>
      <c r="M5893" s="65" t="s">
        <v>424</v>
      </c>
    </row>
    <row r="5894" spans="1:13" ht="12.75" customHeight="1">
      <c r="A5894" s="65" t="str">
        <f>IF(ROW()=1,"KEY",IF(ISNA(VLOOKUP(B5894,車名対応マスタ!B:D,3,FALSE)),"",IF(VLOOKUP(B5894,車名対応マスタ!B:D,3,FALSE)="","",$D5894&amp;" "&amp;IF($G5894="9","J","O")&amp;" "&amp;$I5894&amp;" "&amp;IF($I5894&lt;=TEXT(★完成資料!$A$1,"yyyymm"),TEXT(★完成資料!$A$1,"yyyymm"),"999999")&amp; " " &amp; LEFT(F5894 &amp; "          ",10))))</f>
        <v xml:space="preserve">L O 202209 yyyy00 HV        </v>
      </c>
      <c r="B5894" s="68" t="s">
        <v>323</v>
      </c>
      <c r="C5894" s="68" t="s">
        <v>469</v>
      </c>
      <c r="D5894" s="68" t="s">
        <v>271</v>
      </c>
      <c r="E5894" s="68" t="s">
        <v>531</v>
      </c>
      <c r="F5894" s="68" t="s">
        <v>360</v>
      </c>
      <c r="G5894" s="68" t="s">
        <v>77</v>
      </c>
      <c r="H5894" s="68" t="s">
        <v>273</v>
      </c>
      <c r="I5894" s="68" t="s">
        <v>657</v>
      </c>
      <c r="K5894" s="65">
        <v>3</v>
      </c>
      <c r="L5894" s="65">
        <v>432</v>
      </c>
      <c r="M5894" s="65" t="s">
        <v>424</v>
      </c>
    </row>
    <row r="5895" spans="1:13" ht="12.75" customHeight="1">
      <c r="A5895" s="65" t="str">
        <f>IF(ROW()=1,"KEY",IF(ISNA(VLOOKUP(B5895,車名対応マスタ!B:D,3,FALSE)),"",IF(VLOOKUP(B5895,車名対応マスタ!B:D,3,FALSE)="","",$D5895&amp;" "&amp;IF($G5895="9","J","O")&amp;" "&amp;$I5895&amp;" "&amp;IF($I5895&lt;=TEXT(★完成資料!$A$1,"yyyymm"),TEXT(★完成資料!$A$1,"yyyymm"),"999999")&amp; " " &amp; LEFT(F5895 &amp; "          ",10))))</f>
        <v xml:space="preserve">L O 202210 yyyy00 HV        </v>
      </c>
      <c r="B5895" s="68" t="s">
        <v>323</v>
      </c>
      <c r="C5895" s="68" t="s">
        <v>469</v>
      </c>
      <c r="D5895" s="68" t="s">
        <v>271</v>
      </c>
      <c r="E5895" s="68" t="s">
        <v>531</v>
      </c>
      <c r="F5895" s="68" t="s">
        <v>360</v>
      </c>
      <c r="G5895" s="68" t="s">
        <v>77</v>
      </c>
      <c r="H5895" s="68" t="s">
        <v>273</v>
      </c>
      <c r="I5895" s="68" t="s">
        <v>663</v>
      </c>
      <c r="J5895" s="65">
        <v>3</v>
      </c>
      <c r="K5895" s="65">
        <v>2</v>
      </c>
      <c r="L5895" s="65">
        <v>432</v>
      </c>
      <c r="M5895" s="65" t="s">
        <v>424</v>
      </c>
    </row>
    <row r="5896" spans="1:13" ht="12.75" customHeight="1">
      <c r="A5896" s="65" t="str">
        <f>IF(ROW()=1,"KEY",IF(ISNA(VLOOKUP(B5896,車名対応マスタ!B:D,3,FALSE)),"",IF(VLOOKUP(B5896,車名対応マスタ!B:D,3,FALSE)="","",$D5896&amp;" "&amp;IF($G5896="9","J","O")&amp;" "&amp;$I5896&amp;" "&amp;IF($I5896&lt;=TEXT(★完成資料!$A$1,"yyyymm"),TEXT(★完成資料!$A$1,"yyyymm"),"999999")&amp; " " &amp; LEFT(F5896 &amp; "          ",10))))</f>
        <v xml:space="preserve">L O 202201 yyyy00 HV        </v>
      </c>
      <c r="B5896" s="68" t="s">
        <v>323</v>
      </c>
      <c r="C5896" s="68" t="s">
        <v>469</v>
      </c>
      <c r="D5896" s="68" t="s">
        <v>271</v>
      </c>
      <c r="E5896" s="68" t="s">
        <v>531</v>
      </c>
      <c r="F5896" s="68" t="s">
        <v>360</v>
      </c>
      <c r="G5896" s="68" t="s">
        <v>204</v>
      </c>
      <c r="H5896" s="68" t="s">
        <v>384</v>
      </c>
      <c r="I5896" s="68" t="s">
        <v>639</v>
      </c>
      <c r="J5896" s="65">
        <v>0</v>
      </c>
      <c r="K5896" s="65">
        <v>2</v>
      </c>
      <c r="L5896" s="65">
        <v>708</v>
      </c>
      <c r="M5896" s="65" t="s">
        <v>385</v>
      </c>
    </row>
    <row r="5897" spans="1:13" ht="12.75" customHeight="1">
      <c r="A5897" s="65" t="str">
        <f>IF(ROW()=1,"KEY",IF(ISNA(VLOOKUP(B5897,車名対応マスタ!B:D,3,FALSE)),"",IF(VLOOKUP(B5897,車名対応マスタ!B:D,3,FALSE)="","",$D5897&amp;" "&amp;IF($G5897="9","J","O")&amp;" "&amp;$I5897&amp;" "&amp;IF($I5897&lt;=TEXT(★完成資料!$A$1,"yyyymm"),TEXT(★完成資料!$A$1,"yyyymm"),"999999")&amp; " " &amp; LEFT(F5897 &amp; "          ",10))))</f>
        <v xml:space="preserve">L O 202202 yyyy00 HV        </v>
      </c>
      <c r="B5897" s="68" t="s">
        <v>323</v>
      </c>
      <c r="C5897" s="68" t="s">
        <v>469</v>
      </c>
      <c r="D5897" s="68" t="s">
        <v>271</v>
      </c>
      <c r="E5897" s="68" t="s">
        <v>531</v>
      </c>
      <c r="F5897" s="68" t="s">
        <v>360</v>
      </c>
      <c r="G5897" s="68" t="s">
        <v>204</v>
      </c>
      <c r="H5897" s="68" t="s">
        <v>384</v>
      </c>
      <c r="I5897" s="68" t="s">
        <v>640</v>
      </c>
      <c r="J5897" s="65">
        <v>0</v>
      </c>
      <c r="K5897" s="65">
        <v>1</v>
      </c>
      <c r="L5897" s="65">
        <v>708</v>
      </c>
      <c r="M5897" s="65" t="s">
        <v>385</v>
      </c>
    </row>
    <row r="5898" spans="1:13" ht="12.75" customHeight="1">
      <c r="A5898" s="65" t="str">
        <f>IF(ROW()=1,"KEY",IF(ISNA(VLOOKUP(B5898,車名対応マスタ!B:D,3,FALSE)),"",IF(VLOOKUP(B5898,車名対応マスタ!B:D,3,FALSE)="","",$D5898&amp;" "&amp;IF($G5898="9","J","O")&amp;" "&amp;$I5898&amp;" "&amp;IF($I5898&lt;=TEXT(★完成資料!$A$1,"yyyymm"),TEXT(★完成資料!$A$1,"yyyymm"),"999999")&amp; " " &amp; LEFT(F5898 &amp; "          ",10))))</f>
        <v xml:space="preserve">L O 202203 yyyy00 HV        </v>
      </c>
      <c r="B5898" s="68" t="s">
        <v>323</v>
      </c>
      <c r="C5898" s="68" t="s">
        <v>469</v>
      </c>
      <c r="D5898" s="68" t="s">
        <v>271</v>
      </c>
      <c r="E5898" s="68" t="s">
        <v>531</v>
      </c>
      <c r="F5898" s="68" t="s">
        <v>360</v>
      </c>
      <c r="G5898" s="68" t="s">
        <v>204</v>
      </c>
      <c r="H5898" s="68" t="s">
        <v>384</v>
      </c>
      <c r="I5898" s="68" t="s">
        <v>641</v>
      </c>
      <c r="J5898" s="65">
        <v>0</v>
      </c>
      <c r="K5898" s="65">
        <v>1</v>
      </c>
      <c r="L5898" s="65">
        <v>708</v>
      </c>
      <c r="M5898" s="65" t="s">
        <v>385</v>
      </c>
    </row>
    <row r="5899" spans="1:13" ht="12.75" customHeight="1">
      <c r="A5899" s="65" t="str">
        <f>IF(ROW()=1,"KEY",IF(ISNA(VLOOKUP(B5899,車名対応マスタ!B:D,3,FALSE)),"",IF(VLOOKUP(B5899,車名対応マスタ!B:D,3,FALSE)="","",$D5899&amp;" "&amp;IF($G5899="9","J","O")&amp;" "&amp;$I5899&amp;" "&amp;IF($I5899&lt;=TEXT(★完成資料!$A$1,"yyyymm"),TEXT(★完成資料!$A$1,"yyyymm"),"999999")&amp; " " &amp; LEFT(F5899 &amp; "          ",10))))</f>
        <v xml:space="preserve">L O 202204 yyyy00 HV        </v>
      </c>
      <c r="B5899" s="68" t="s">
        <v>323</v>
      </c>
      <c r="C5899" s="68" t="s">
        <v>469</v>
      </c>
      <c r="D5899" s="68" t="s">
        <v>271</v>
      </c>
      <c r="E5899" s="68" t="s">
        <v>531</v>
      </c>
      <c r="F5899" s="68" t="s">
        <v>360</v>
      </c>
      <c r="G5899" s="68" t="s">
        <v>204</v>
      </c>
      <c r="H5899" s="68" t="s">
        <v>384</v>
      </c>
      <c r="I5899" s="68" t="s">
        <v>642</v>
      </c>
      <c r="J5899" s="65">
        <v>0</v>
      </c>
      <c r="K5899" s="65">
        <v>2</v>
      </c>
      <c r="L5899" s="65">
        <v>708</v>
      </c>
      <c r="M5899" s="65" t="s">
        <v>385</v>
      </c>
    </row>
    <row r="5900" spans="1:13" ht="12.75" customHeight="1">
      <c r="A5900" s="65" t="str">
        <f>IF(ROW()=1,"KEY",IF(ISNA(VLOOKUP(B5900,車名対応マスタ!B:D,3,FALSE)),"",IF(VLOOKUP(B5900,車名対応マスタ!B:D,3,FALSE)="","",$D5900&amp;" "&amp;IF($G5900="9","J","O")&amp;" "&amp;$I5900&amp;" "&amp;IF($I5900&lt;=TEXT(★完成資料!$A$1,"yyyymm"),TEXT(★完成資料!$A$1,"yyyymm"),"999999")&amp; " " &amp; LEFT(F5900 &amp; "          ",10))))</f>
        <v xml:space="preserve">L O 202205 yyyy00 HV        </v>
      </c>
      <c r="B5900" s="68" t="s">
        <v>323</v>
      </c>
      <c r="C5900" s="68" t="s">
        <v>469</v>
      </c>
      <c r="D5900" s="68" t="s">
        <v>271</v>
      </c>
      <c r="E5900" s="68" t="s">
        <v>531</v>
      </c>
      <c r="F5900" s="68" t="s">
        <v>360</v>
      </c>
      <c r="G5900" s="68" t="s">
        <v>204</v>
      </c>
      <c r="H5900" s="68" t="s">
        <v>384</v>
      </c>
      <c r="I5900" s="68" t="s">
        <v>647</v>
      </c>
      <c r="J5900" s="65">
        <v>4</v>
      </c>
      <c r="K5900" s="65">
        <v>0</v>
      </c>
      <c r="L5900" s="65">
        <v>708</v>
      </c>
      <c r="M5900" s="65" t="s">
        <v>385</v>
      </c>
    </row>
    <row r="5901" spans="1:13" ht="12.75" customHeight="1">
      <c r="A5901" s="65" t="str">
        <f>IF(ROW()=1,"KEY",IF(ISNA(VLOOKUP(B5901,車名対応マスタ!B:D,3,FALSE)),"",IF(VLOOKUP(B5901,車名対応マスタ!B:D,3,FALSE)="","",$D5901&amp;" "&amp;IF($G5901="9","J","O")&amp;" "&amp;$I5901&amp;" "&amp;IF($I5901&lt;=TEXT(★完成資料!$A$1,"yyyymm"),TEXT(★完成資料!$A$1,"yyyymm"),"999999")&amp; " " &amp; LEFT(F5901 &amp; "          ",10))))</f>
        <v xml:space="preserve">L O 202206 yyyy00 HV        </v>
      </c>
      <c r="B5901" s="68" t="s">
        <v>323</v>
      </c>
      <c r="C5901" s="68" t="s">
        <v>469</v>
      </c>
      <c r="D5901" s="68" t="s">
        <v>271</v>
      </c>
      <c r="E5901" s="68" t="s">
        <v>531</v>
      </c>
      <c r="F5901" s="68" t="s">
        <v>360</v>
      </c>
      <c r="G5901" s="68" t="s">
        <v>204</v>
      </c>
      <c r="H5901" s="68" t="s">
        <v>384</v>
      </c>
      <c r="I5901" s="68" t="s">
        <v>652</v>
      </c>
      <c r="J5901" s="65">
        <v>2</v>
      </c>
      <c r="K5901" s="65">
        <v>2</v>
      </c>
      <c r="L5901" s="65">
        <v>708</v>
      </c>
      <c r="M5901" s="65" t="s">
        <v>385</v>
      </c>
    </row>
    <row r="5902" spans="1:13" ht="12.75" customHeight="1">
      <c r="A5902" s="65" t="str">
        <f>IF(ROW()=1,"KEY",IF(ISNA(VLOOKUP(B5902,車名対応マスタ!B:D,3,FALSE)),"",IF(VLOOKUP(B5902,車名対応マスタ!B:D,3,FALSE)="","",$D5902&amp;" "&amp;IF($G5902="9","J","O")&amp;" "&amp;$I5902&amp;" "&amp;IF($I5902&lt;=TEXT(★完成資料!$A$1,"yyyymm"),TEXT(★完成資料!$A$1,"yyyymm"),"999999")&amp; " " &amp; LEFT(F5902 &amp; "          ",10))))</f>
        <v xml:space="preserve">L O 202207 yyyy00 HV        </v>
      </c>
      <c r="B5902" s="68" t="s">
        <v>323</v>
      </c>
      <c r="C5902" s="68" t="s">
        <v>469</v>
      </c>
      <c r="D5902" s="68" t="s">
        <v>271</v>
      </c>
      <c r="E5902" s="68" t="s">
        <v>531</v>
      </c>
      <c r="F5902" s="68" t="s">
        <v>360</v>
      </c>
      <c r="G5902" s="68" t="s">
        <v>204</v>
      </c>
      <c r="H5902" s="68" t="s">
        <v>384</v>
      </c>
      <c r="I5902" s="68" t="s">
        <v>655</v>
      </c>
      <c r="J5902" s="65">
        <v>3</v>
      </c>
      <c r="K5902" s="65">
        <v>1</v>
      </c>
      <c r="L5902" s="65">
        <v>708</v>
      </c>
      <c r="M5902" s="65" t="s">
        <v>385</v>
      </c>
    </row>
    <row r="5903" spans="1:13" ht="12.75" customHeight="1">
      <c r="A5903" s="65" t="str">
        <f>IF(ROW()=1,"KEY",IF(ISNA(VLOOKUP(B5903,車名対応マスタ!B:D,3,FALSE)),"",IF(VLOOKUP(B5903,車名対応マスタ!B:D,3,FALSE)="","",$D5903&amp;" "&amp;IF($G5903="9","J","O")&amp;" "&amp;$I5903&amp;" "&amp;IF($I5903&lt;=TEXT(★完成資料!$A$1,"yyyymm"),TEXT(★完成資料!$A$1,"yyyymm"),"999999")&amp; " " &amp; LEFT(F5903 &amp; "          ",10))))</f>
        <v xml:space="preserve">L O 202208 yyyy00 HV        </v>
      </c>
      <c r="B5903" s="68" t="s">
        <v>323</v>
      </c>
      <c r="C5903" s="68" t="s">
        <v>469</v>
      </c>
      <c r="D5903" s="68" t="s">
        <v>271</v>
      </c>
      <c r="E5903" s="68" t="s">
        <v>531</v>
      </c>
      <c r="F5903" s="68" t="s">
        <v>360</v>
      </c>
      <c r="G5903" s="68" t="s">
        <v>204</v>
      </c>
      <c r="H5903" s="68" t="s">
        <v>384</v>
      </c>
      <c r="I5903" s="68" t="s">
        <v>656</v>
      </c>
      <c r="J5903" s="65">
        <v>2</v>
      </c>
      <c r="K5903" s="65">
        <v>0</v>
      </c>
      <c r="L5903" s="65">
        <v>708</v>
      </c>
      <c r="M5903" s="65" t="s">
        <v>385</v>
      </c>
    </row>
    <row r="5904" spans="1:13" ht="12.75" customHeight="1">
      <c r="A5904" s="65" t="str">
        <f>IF(ROW()=1,"KEY",IF(ISNA(VLOOKUP(B5904,車名対応マスタ!B:D,3,FALSE)),"",IF(VLOOKUP(B5904,車名対応マスタ!B:D,3,FALSE)="","",$D5904&amp;" "&amp;IF($G5904="9","J","O")&amp;" "&amp;$I5904&amp;" "&amp;IF($I5904&lt;=TEXT(★完成資料!$A$1,"yyyymm"),TEXT(★完成資料!$A$1,"yyyymm"),"999999")&amp; " " &amp; LEFT(F5904 &amp; "          ",10))))</f>
        <v xml:space="preserve">L O 202209 yyyy00 HV        </v>
      </c>
      <c r="B5904" s="68" t="s">
        <v>323</v>
      </c>
      <c r="C5904" s="68" t="s">
        <v>469</v>
      </c>
      <c r="D5904" s="68" t="s">
        <v>271</v>
      </c>
      <c r="E5904" s="68" t="s">
        <v>531</v>
      </c>
      <c r="F5904" s="68" t="s">
        <v>360</v>
      </c>
      <c r="G5904" s="68" t="s">
        <v>204</v>
      </c>
      <c r="H5904" s="68" t="s">
        <v>384</v>
      </c>
      <c r="I5904" s="68" t="s">
        <v>657</v>
      </c>
      <c r="J5904" s="65">
        <v>4</v>
      </c>
      <c r="K5904" s="65">
        <v>0</v>
      </c>
      <c r="L5904" s="65">
        <v>708</v>
      </c>
      <c r="M5904" s="65" t="s">
        <v>385</v>
      </c>
    </row>
    <row r="5905" spans="1:13" ht="12.75" customHeight="1">
      <c r="A5905" s="65" t="str">
        <f>IF(ROW()=1,"KEY",IF(ISNA(VLOOKUP(B5905,車名対応マスタ!B:D,3,FALSE)),"",IF(VLOOKUP(B5905,車名対応マスタ!B:D,3,FALSE)="","",$D5905&amp;" "&amp;IF($G5905="9","J","O")&amp;" "&amp;$I5905&amp;" "&amp;IF($I5905&lt;=TEXT(★完成資料!$A$1,"yyyymm"),TEXT(★完成資料!$A$1,"yyyymm"),"999999")&amp; " " &amp; LEFT(F5905 &amp; "          ",10))))</f>
        <v xml:space="preserve">L O 202210 yyyy00 HV        </v>
      </c>
      <c r="B5905" s="68" t="s">
        <v>323</v>
      </c>
      <c r="C5905" s="68" t="s">
        <v>469</v>
      </c>
      <c r="D5905" s="68" t="s">
        <v>271</v>
      </c>
      <c r="E5905" s="68" t="s">
        <v>531</v>
      </c>
      <c r="F5905" s="68" t="s">
        <v>360</v>
      </c>
      <c r="G5905" s="68" t="s">
        <v>204</v>
      </c>
      <c r="H5905" s="68" t="s">
        <v>384</v>
      </c>
      <c r="I5905" s="68" t="s">
        <v>663</v>
      </c>
      <c r="J5905" s="65">
        <v>4</v>
      </c>
      <c r="K5905" s="65">
        <v>0</v>
      </c>
      <c r="L5905" s="65">
        <v>708</v>
      </c>
      <c r="M5905" s="65" t="s">
        <v>385</v>
      </c>
    </row>
    <row r="5906" spans="1:13" ht="12.75" customHeight="1">
      <c r="A5906" s="65" t="str">
        <f>IF(ROW()=1,"KEY",IF(ISNA(VLOOKUP(B5906,車名対応マスタ!B:D,3,FALSE)),"",IF(VLOOKUP(B5906,車名対応マスタ!B:D,3,FALSE)="","",$D5906&amp;" "&amp;IF($G5906="9","J","O")&amp;" "&amp;$I5906&amp;" "&amp;IF($I5906&lt;=TEXT(★完成資料!$A$1,"yyyymm"),TEXT(★完成資料!$A$1,"yyyymm"),"999999")&amp; " " &amp; LEFT(F5906 &amp; "          ",10))))</f>
        <v xml:space="preserve">L O 202205 yyyy00 HV        </v>
      </c>
      <c r="B5906" s="68" t="s">
        <v>323</v>
      </c>
      <c r="C5906" s="68" t="s">
        <v>469</v>
      </c>
      <c r="D5906" s="68" t="s">
        <v>271</v>
      </c>
      <c r="E5906" s="68" t="s">
        <v>531</v>
      </c>
      <c r="F5906" s="68" t="s">
        <v>360</v>
      </c>
      <c r="G5906" s="68" t="s">
        <v>78</v>
      </c>
      <c r="H5906" s="68" t="s">
        <v>384</v>
      </c>
      <c r="I5906" s="68" t="s">
        <v>647</v>
      </c>
      <c r="J5906" s="65">
        <v>1</v>
      </c>
      <c r="K5906" s="65">
        <v>0</v>
      </c>
      <c r="L5906" s="65">
        <v>807</v>
      </c>
      <c r="M5906" s="65" t="s">
        <v>283</v>
      </c>
    </row>
    <row r="5907" spans="1:13" ht="12.75" customHeight="1">
      <c r="A5907" s="65" t="str">
        <f>IF(ROW()=1,"KEY",IF(ISNA(VLOOKUP(B5907,車名対応マスタ!B:D,3,FALSE)),"",IF(VLOOKUP(B5907,車名対応マスタ!B:D,3,FALSE)="","",$D5907&amp;" "&amp;IF($G5907="9","J","O")&amp;" "&amp;$I5907&amp;" "&amp;IF($I5907&lt;=TEXT(★完成資料!$A$1,"yyyymm"),TEXT(★完成資料!$A$1,"yyyymm"),"999999")&amp; " " &amp; LEFT(F5907 &amp; "          ",10))))</f>
        <v xml:space="preserve">L O 202206 yyyy00 HV        </v>
      </c>
      <c r="B5907" s="68" t="s">
        <v>323</v>
      </c>
      <c r="C5907" s="68" t="s">
        <v>469</v>
      </c>
      <c r="D5907" s="68" t="s">
        <v>271</v>
      </c>
      <c r="E5907" s="68" t="s">
        <v>531</v>
      </c>
      <c r="F5907" s="68" t="s">
        <v>360</v>
      </c>
      <c r="G5907" s="68" t="s">
        <v>78</v>
      </c>
      <c r="H5907" s="68" t="s">
        <v>384</v>
      </c>
      <c r="I5907" s="68" t="s">
        <v>652</v>
      </c>
      <c r="J5907" s="65">
        <v>4</v>
      </c>
      <c r="K5907" s="65">
        <v>0</v>
      </c>
      <c r="L5907" s="65">
        <v>807</v>
      </c>
      <c r="M5907" s="65" t="s">
        <v>283</v>
      </c>
    </row>
    <row r="5908" spans="1:13" ht="12.75" customHeight="1">
      <c r="A5908" s="65" t="str">
        <f>IF(ROW()=1,"KEY",IF(ISNA(VLOOKUP(B5908,車名対応マスタ!B:D,3,FALSE)),"",IF(VLOOKUP(B5908,車名対応マスタ!B:D,3,FALSE)="","",$D5908&amp;" "&amp;IF($G5908="9","J","O")&amp;" "&amp;$I5908&amp;" "&amp;IF($I5908&lt;=TEXT(★完成資料!$A$1,"yyyymm"),TEXT(★完成資料!$A$1,"yyyymm"),"999999")&amp; " " &amp; LEFT(F5908 &amp; "          ",10))))</f>
        <v xml:space="preserve">L O 202207 yyyy00 HV        </v>
      </c>
      <c r="B5908" s="68" t="s">
        <v>323</v>
      </c>
      <c r="C5908" s="68" t="s">
        <v>469</v>
      </c>
      <c r="D5908" s="68" t="s">
        <v>271</v>
      </c>
      <c r="E5908" s="68" t="s">
        <v>531</v>
      </c>
      <c r="F5908" s="68" t="s">
        <v>360</v>
      </c>
      <c r="G5908" s="68" t="s">
        <v>78</v>
      </c>
      <c r="H5908" s="68" t="s">
        <v>384</v>
      </c>
      <c r="I5908" s="68" t="s">
        <v>655</v>
      </c>
      <c r="J5908" s="65">
        <v>5</v>
      </c>
      <c r="K5908" s="65">
        <v>0</v>
      </c>
      <c r="L5908" s="65">
        <v>807</v>
      </c>
      <c r="M5908" s="65" t="s">
        <v>283</v>
      </c>
    </row>
    <row r="5909" spans="1:13" ht="12.75" customHeight="1">
      <c r="A5909" s="65" t="str">
        <f>IF(ROW()=1,"KEY",IF(ISNA(VLOOKUP(B5909,車名対応マスタ!B:D,3,FALSE)),"",IF(VLOOKUP(B5909,車名対応マスタ!B:D,3,FALSE)="","",$D5909&amp;" "&amp;IF($G5909="9","J","O")&amp;" "&amp;$I5909&amp;" "&amp;IF($I5909&lt;=TEXT(★完成資料!$A$1,"yyyymm"),TEXT(★完成資料!$A$1,"yyyymm"),"999999")&amp; " " &amp; LEFT(F5909 &amp; "          ",10))))</f>
        <v xml:space="preserve">L O 202208 yyyy00 HV        </v>
      </c>
      <c r="B5909" s="68" t="s">
        <v>323</v>
      </c>
      <c r="C5909" s="68" t="s">
        <v>469</v>
      </c>
      <c r="D5909" s="68" t="s">
        <v>271</v>
      </c>
      <c r="E5909" s="68" t="s">
        <v>531</v>
      </c>
      <c r="F5909" s="68" t="s">
        <v>360</v>
      </c>
      <c r="G5909" s="68" t="s">
        <v>78</v>
      </c>
      <c r="H5909" s="68" t="s">
        <v>384</v>
      </c>
      <c r="I5909" s="68" t="s">
        <v>656</v>
      </c>
      <c r="J5909" s="65">
        <v>1</v>
      </c>
      <c r="K5909" s="65">
        <v>0</v>
      </c>
      <c r="L5909" s="65">
        <v>807</v>
      </c>
      <c r="M5909" s="65" t="s">
        <v>283</v>
      </c>
    </row>
    <row r="5910" spans="1:13" ht="12.75" customHeight="1">
      <c r="A5910" s="65" t="str">
        <f>IF(ROW()=1,"KEY",IF(ISNA(VLOOKUP(B5910,車名対応マスタ!B:D,3,FALSE)),"",IF(VLOOKUP(B5910,車名対応マスタ!B:D,3,FALSE)="","",$D5910&amp;" "&amp;IF($G5910="9","J","O")&amp;" "&amp;$I5910&amp;" "&amp;IF($I5910&lt;=TEXT(★完成資料!$A$1,"yyyymm"),TEXT(★完成資料!$A$1,"yyyymm"),"999999")&amp; " " &amp; LEFT(F5910 &amp; "          ",10))))</f>
        <v xml:space="preserve">L O 202210 yyyy00 HV        </v>
      </c>
      <c r="B5910" s="68" t="s">
        <v>323</v>
      </c>
      <c r="C5910" s="68" t="s">
        <v>469</v>
      </c>
      <c r="D5910" s="68" t="s">
        <v>271</v>
      </c>
      <c r="E5910" s="68" t="s">
        <v>531</v>
      </c>
      <c r="F5910" s="68" t="s">
        <v>360</v>
      </c>
      <c r="G5910" s="68" t="s">
        <v>78</v>
      </c>
      <c r="H5910" s="68" t="s">
        <v>384</v>
      </c>
      <c r="I5910" s="68" t="s">
        <v>663</v>
      </c>
      <c r="J5910" s="65">
        <v>1</v>
      </c>
      <c r="K5910" s="65">
        <v>0</v>
      </c>
      <c r="L5910" s="65">
        <v>807</v>
      </c>
      <c r="M5910" s="65" t="s">
        <v>283</v>
      </c>
    </row>
    <row r="5911" spans="1:13" ht="12.75" customHeight="1">
      <c r="A5911" s="65" t="str">
        <f>IF(ROW()=1,"KEY",IF(ISNA(VLOOKUP(B5911,車名対応マスタ!B:D,3,FALSE)),"",IF(VLOOKUP(B5911,車名対応マスタ!B:D,3,FALSE)="","",$D5911&amp;" "&amp;IF($G5911="9","J","O")&amp;" "&amp;$I5911&amp;" "&amp;IF($I5911&lt;=TEXT(★完成資料!$A$1,"yyyymm"),TEXT(★完成資料!$A$1,"yyyymm"),"999999")&amp; " " &amp; LEFT(F5911 &amp; "          ",10))))</f>
        <v xml:space="preserve">L O 202201 yyyy00 HV        </v>
      </c>
      <c r="B5911" s="68" t="s">
        <v>323</v>
      </c>
      <c r="C5911" s="68" t="s">
        <v>469</v>
      </c>
      <c r="D5911" s="68" t="s">
        <v>271</v>
      </c>
      <c r="E5911" s="68" t="s">
        <v>531</v>
      </c>
      <c r="F5911" s="68" t="s">
        <v>360</v>
      </c>
      <c r="G5911" s="68" t="s">
        <v>204</v>
      </c>
      <c r="H5911" s="68" t="s">
        <v>384</v>
      </c>
      <c r="I5911" s="68" t="s">
        <v>639</v>
      </c>
      <c r="J5911" s="65">
        <v>395</v>
      </c>
      <c r="K5911" s="65">
        <v>925</v>
      </c>
      <c r="L5911" s="65">
        <v>707</v>
      </c>
      <c r="M5911" s="65" t="s">
        <v>386</v>
      </c>
    </row>
    <row r="5912" spans="1:13" ht="12.75" customHeight="1">
      <c r="A5912" s="65" t="str">
        <f>IF(ROW()=1,"KEY",IF(ISNA(VLOOKUP(B5912,車名対応マスタ!B:D,3,FALSE)),"",IF(VLOOKUP(B5912,車名対応マスタ!B:D,3,FALSE)="","",$D5912&amp;" "&amp;IF($G5912="9","J","O")&amp;" "&amp;$I5912&amp;" "&amp;IF($I5912&lt;=TEXT(★完成資料!$A$1,"yyyymm"),TEXT(★完成資料!$A$1,"yyyymm"),"999999")&amp; " " &amp; LEFT(F5912 &amp; "          ",10))))</f>
        <v xml:space="preserve">L O 202202 yyyy00 HV        </v>
      </c>
      <c r="B5912" s="68" t="s">
        <v>323</v>
      </c>
      <c r="C5912" s="68" t="s">
        <v>469</v>
      </c>
      <c r="D5912" s="68" t="s">
        <v>271</v>
      </c>
      <c r="E5912" s="68" t="s">
        <v>531</v>
      </c>
      <c r="F5912" s="68" t="s">
        <v>360</v>
      </c>
      <c r="G5912" s="68" t="s">
        <v>204</v>
      </c>
      <c r="H5912" s="68" t="s">
        <v>384</v>
      </c>
      <c r="I5912" s="68" t="s">
        <v>640</v>
      </c>
      <c r="J5912" s="65">
        <v>1144</v>
      </c>
      <c r="K5912" s="65">
        <v>86</v>
      </c>
      <c r="L5912" s="65">
        <v>707</v>
      </c>
      <c r="M5912" s="65" t="s">
        <v>386</v>
      </c>
    </row>
    <row r="5913" spans="1:13" ht="12.75" customHeight="1">
      <c r="A5913" s="65" t="str">
        <f>IF(ROW()=1,"KEY",IF(ISNA(VLOOKUP(B5913,車名対応マスタ!B:D,3,FALSE)),"",IF(VLOOKUP(B5913,車名対応マスタ!B:D,3,FALSE)="","",$D5913&amp;" "&amp;IF($G5913="9","J","O")&amp;" "&amp;$I5913&amp;" "&amp;IF($I5913&lt;=TEXT(★完成資料!$A$1,"yyyymm"),TEXT(★完成資料!$A$1,"yyyymm"),"999999")&amp; " " &amp; LEFT(F5913 &amp; "          ",10))))</f>
        <v xml:space="preserve">L O 202203 yyyy00 HV        </v>
      </c>
      <c r="B5913" s="68" t="s">
        <v>323</v>
      </c>
      <c r="C5913" s="68" t="s">
        <v>469</v>
      </c>
      <c r="D5913" s="68" t="s">
        <v>271</v>
      </c>
      <c r="E5913" s="68" t="s">
        <v>531</v>
      </c>
      <c r="F5913" s="68" t="s">
        <v>360</v>
      </c>
      <c r="G5913" s="68" t="s">
        <v>204</v>
      </c>
      <c r="H5913" s="68" t="s">
        <v>384</v>
      </c>
      <c r="I5913" s="68" t="s">
        <v>641</v>
      </c>
      <c r="J5913" s="65">
        <v>1094</v>
      </c>
      <c r="K5913" s="65">
        <v>749</v>
      </c>
      <c r="L5913" s="65">
        <v>707</v>
      </c>
      <c r="M5913" s="65" t="s">
        <v>386</v>
      </c>
    </row>
    <row r="5914" spans="1:13" ht="12.75" customHeight="1">
      <c r="A5914" s="65" t="str">
        <f>IF(ROW()=1,"KEY",IF(ISNA(VLOOKUP(B5914,車名対応マスタ!B:D,3,FALSE)),"",IF(VLOOKUP(B5914,車名対応マスタ!B:D,3,FALSE)="","",$D5914&amp;" "&amp;IF($G5914="9","J","O")&amp;" "&amp;$I5914&amp;" "&amp;IF($I5914&lt;=TEXT(★完成資料!$A$1,"yyyymm"),TEXT(★完成資料!$A$1,"yyyymm"),"999999")&amp; " " &amp; LEFT(F5914 &amp; "          ",10))))</f>
        <v xml:space="preserve">L O 202204 yyyy00 HV        </v>
      </c>
      <c r="B5914" s="68" t="s">
        <v>323</v>
      </c>
      <c r="C5914" s="68" t="s">
        <v>469</v>
      </c>
      <c r="D5914" s="68" t="s">
        <v>271</v>
      </c>
      <c r="E5914" s="68" t="s">
        <v>531</v>
      </c>
      <c r="F5914" s="68" t="s">
        <v>360</v>
      </c>
      <c r="G5914" s="68" t="s">
        <v>204</v>
      </c>
      <c r="H5914" s="68" t="s">
        <v>384</v>
      </c>
      <c r="I5914" s="68" t="s">
        <v>642</v>
      </c>
      <c r="J5914" s="65">
        <v>185</v>
      </c>
      <c r="K5914" s="65">
        <v>1868</v>
      </c>
      <c r="L5914" s="65">
        <v>707</v>
      </c>
      <c r="M5914" s="65" t="s">
        <v>386</v>
      </c>
    </row>
    <row r="5915" spans="1:13" ht="12.75" customHeight="1">
      <c r="A5915" s="65" t="str">
        <f>IF(ROW()=1,"KEY",IF(ISNA(VLOOKUP(B5915,車名対応マスタ!B:D,3,FALSE)),"",IF(VLOOKUP(B5915,車名対応マスタ!B:D,3,FALSE)="","",$D5915&amp;" "&amp;IF($G5915="9","J","O")&amp;" "&amp;$I5915&amp;" "&amp;IF($I5915&lt;=TEXT(★完成資料!$A$1,"yyyymm"),TEXT(★完成資料!$A$1,"yyyymm"),"999999")&amp; " " &amp; LEFT(F5915 &amp; "          ",10))))</f>
        <v xml:space="preserve">L O 202205 yyyy00 HV        </v>
      </c>
      <c r="B5915" s="68" t="s">
        <v>323</v>
      </c>
      <c r="C5915" s="68" t="s">
        <v>469</v>
      </c>
      <c r="D5915" s="68" t="s">
        <v>271</v>
      </c>
      <c r="E5915" s="68" t="s">
        <v>531</v>
      </c>
      <c r="F5915" s="68" t="s">
        <v>360</v>
      </c>
      <c r="G5915" s="68" t="s">
        <v>204</v>
      </c>
      <c r="H5915" s="68" t="s">
        <v>384</v>
      </c>
      <c r="I5915" s="68" t="s">
        <v>647</v>
      </c>
      <c r="J5915" s="65">
        <v>517</v>
      </c>
      <c r="K5915" s="65">
        <v>2123</v>
      </c>
      <c r="L5915" s="65">
        <v>707</v>
      </c>
      <c r="M5915" s="65" t="s">
        <v>386</v>
      </c>
    </row>
    <row r="5916" spans="1:13" ht="12.75" customHeight="1">
      <c r="A5916" s="65" t="str">
        <f>IF(ROW()=1,"KEY",IF(ISNA(VLOOKUP(B5916,車名対応マスタ!B:D,3,FALSE)),"",IF(VLOOKUP(B5916,車名対応マスタ!B:D,3,FALSE)="","",$D5916&amp;" "&amp;IF($G5916="9","J","O")&amp;" "&amp;$I5916&amp;" "&amp;IF($I5916&lt;=TEXT(★完成資料!$A$1,"yyyymm"),TEXT(★完成資料!$A$1,"yyyymm"),"999999")&amp; " " &amp; LEFT(F5916 &amp; "          ",10))))</f>
        <v xml:space="preserve">L O 202206 yyyy00 HV        </v>
      </c>
      <c r="B5916" s="68" t="s">
        <v>323</v>
      </c>
      <c r="C5916" s="68" t="s">
        <v>469</v>
      </c>
      <c r="D5916" s="68" t="s">
        <v>271</v>
      </c>
      <c r="E5916" s="68" t="s">
        <v>531</v>
      </c>
      <c r="F5916" s="68" t="s">
        <v>360</v>
      </c>
      <c r="G5916" s="68" t="s">
        <v>204</v>
      </c>
      <c r="H5916" s="68" t="s">
        <v>384</v>
      </c>
      <c r="I5916" s="68" t="s">
        <v>652</v>
      </c>
      <c r="J5916" s="65">
        <v>616</v>
      </c>
      <c r="K5916" s="65">
        <v>1528</v>
      </c>
      <c r="L5916" s="65">
        <v>707</v>
      </c>
      <c r="M5916" s="65" t="s">
        <v>386</v>
      </c>
    </row>
    <row r="5917" spans="1:13" ht="12.75" customHeight="1">
      <c r="A5917" s="65" t="str">
        <f>IF(ROW()=1,"KEY",IF(ISNA(VLOOKUP(B5917,車名対応マスタ!B:D,3,FALSE)),"",IF(VLOOKUP(B5917,車名対応マスタ!B:D,3,FALSE)="","",$D5917&amp;" "&amp;IF($G5917="9","J","O")&amp;" "&amp;$I5917&amp;" "&amp;IF($I5917&lt;=TEXT(★完成資料!$A$1,"yyyymm"),TEXT(★完成資料!$A$1,"yyyymm"),"999999")&amp; " " &amp; LEFT(F5917 &amp; "          ",10))))</f>
        <v xml:space="preserve">L O 202207 yyyy00 HV        </v>
      </c>
      <c r="B5917" s="68" t="s">
        <v>323</v>
      </c>
      <c r="C5917" s="68" t="s">
        <v>469</v>
      </c>
      <c r="D5917" s="68" t="s">
        <v>271</v>
      </c>
      <c r="E5917" s="68" t="s">
        <v>531</v>
      </c>
      <c r="F5917" s="68" t="s">
        <v>360</v>
      </c>
      <c r="G5917" s="68" t="s">
        <v>204</v>
      </c>
      <c r="H5917" s="68" t="s">
        <v>384</v>
      </c>
      <c r="I5917" s="68" t="s">
        <v>655</v>
      </c>
      <c r="J5917" s="65">
        <v>771</v>
      </c>
      <c r="K5917" s="65">
        <v>1528</v>
      </c>
      <c r="L5917" s="65">
        <v>707</v>
      </c>
      <c r="M5917" s="65" t="s">
        <v>386</v>
      </c>
    </row>
    <row r="5918" spans="1:13" ht="12.75" customHeight="1">
      <c r="A5918" s="65" t="str">
        <f>IF(ROW()=1,"KEY",IF(ISNA(VLOOKUP(B5918,車名対応マスタ!B:D,3,FALSE)),"",IF(VLOOKUP(B5918,車名対応マスタ!B:D,3,FALSE)="","",$D5918&amp;" "&amp;IF($G5918="9","J","O")&amp;" "&amp;$I5918&amp;" "&amp;IF($I5918&lt;=TEXT(★完成資料!$A$1,"yyyymm"),TEXT(★完成資料!$A$1,"yyyymm"),"999999")&amp; " " &amp; LEFT(F5918 &amp; "          ",10))))</f>
        <v xml:space="preserve">L O 202208 yyyy00 HV        </v>
      </c>
      <c r="B5918" s="68" t="s">
        <v>323</v>
      </c>
      <c r="C5918" s="68" t="s">
        <v>469</v>
      </c>
      <c r="D5918" s="68" t="s">
        <v>271</v>
      </c>
      <c r="E5918" s="68" t="s">
        <v>531</v>
      </c>
      <c r="F5918" s="68" t="s">
        <v>360</v>
      </c>
      <c r="G5918" s="68" t="s">
        <v>204</v>
      </c>
      <c r="H5918" s="68" t="s">
        <v>384</v>
      </c>
      <c r="I5918" s="68" t="s">
        <v>656</v>
      </c>
      <c r="J5918" s="65">
        <v>991</v>
      </c>
      <c r="K5918" s="65">
        <v>1176</v>
      </c>
      <c r="L5918" s="65">
        <v>707</v>
      </c>
      <c r="M5918" s="65" t="s">
        <v>386</v>
      </c>
    </row>
    <row r="5919" spans="1:13" ht="12.75" customHeight="1">
      <c r="A5919" s="65" t="str">
        <f>IF(ROW()=1,"KEY",IF(ISNA(VLOOKUP(B5919,車名対応マスタ!B:D,3,FALSE)),"",IF(VLOOKUP(B5919,車名対応マスタ!B:D,3,FALSE)="","",$D5919&amp;" "&amp;IF($G5919="9","J","O")&amp;" "&amp;$I5919&amp;" "&amp;IF($I5919&lt;=TEXT(★完成資料!$A$1,"yyyymm"),TEXT(★完成資料!$A$1,"yyyymm"),"999999")&amp; " " &amp; LEFT(F5919 &amp; "          ",10))))</f>
        <v xml:space="preserve">L O 202209 yyyy00 HV        </v>
      </c>
      <c r="B5919" s="68" t="s">
        <v>323</v>
      </c>
      <c r="C5919" s="68" t="s">
        <v>469</v>
      </c>
      <c r="D5919" s="68" t="s">
        <v>271</v>
      </c>
      <c r="E5919" s="68" t="s">
        <v>531</v>
      </c>
      <c r="F5919" s="68" t="s">
        <v>360</v>
      </c>
      <c r="G5919" s="68" t="s">
        <v>204</v>
      </c>
      <c r="H5919" s="68" t="s">
        <v>384</v>
      </c>
      <c r="I5919" s="68" t="s">
        <v>657</v>
      </c>
      <c r="J5919" s="65">
        <v>782</v>
      </c>
      <c r="K5919" s="65">
        <v>404</v>
      </c>
      <c r="L5919" s="65">
        <v>707</v>
      </c>
      <c r="M5919" s="65" t="s">
        <v>386</v>
      </c>
    </row>
    <row r="5920" spans="1:13" ht="12.75" customHeight="1">
      <c r="A5920" s="65" t="str">
        <f>IF(ROW()=1,"KEY",IF(ISNA(VLOOKUP(B5920,車名対応マスタ!B:D,3,FALSE)),"",IF(VLOOKUP(B5920,車名対応マスタ!B:D,3,FALSE)="","",$D5920&amp;" "&amp;IF($G5920="9","J","O")&amp;" "&amp;$I5920&amp;" "&amp;IF($I5920&lt;=TEXT(★完成資料!$A$1,"yyyymm"),TEXT(★完成資料!$A$1,"yyyymm"),"999999")&amp; " " &amp; LEFT(F5920 &amp; "          ",10))))</f>
        <v xml:space="preserve">L O 202210 yyyy00 HV        </v>
      </c>
      <c r="B5920" s="68" t="s">
        <v>323</v>
      </c>
      <c r="C5920" s="68" t="s">
        <v>469</v>
      </c>
      <c r="D5920" s="68" t="s">
        <v>271</v>
      </c>
      <c r="E5920" s="68" t="s">
        <v>531</v>
      </c>
      <c r="F5920" s="68" t="s">
        <v>360</v>
      </c>
      <c r="G5920" s="68" t="s">
        <v>204</v>
      </c>
      <c r="H5920" s="68" t="s">
        <v>384</v>
      </c>
      <c r="I5920" s="68" t="s">
        <v>663</v>
      </c>
      <c r="J5920" s="65">
        <v>768</v>
      </c>
      <c r="K5920" s="65">
        <v>278</v>
      </c>
      <c r="L5920" s="65">
        <v>707</v>
      </c>
      <c r="M5920" s="65" t="s">
        <v>386</v>
      </c>
    </row>
    <row r="5921" spans="1:13" ht="12.75" customHeight="1">
      <c r="A5921" s="65" t="str">
        <f>IF(ROW()=1,"KEY",IF(ISNA(VLOOKUP(B5921,車名対応マスタ!B:D,3,FALSE)),"",IF(VLOOKUP(B5921,車名対応マスタ!B:D,3,FALSE)="","",$D5921&amp;" "&amp;IF($G5921="9","J","O")&amp;" "&amp;$I5921&amp;" "&amp;IF($I5921&lt;=TEXT(★完成資料!$A$1,"yyyymm"),TEXT(★完成資料!$A$1,"yyyymm"),"999999")&amp; " " &amp; LEFT(F5921 &amp; "          ",10))))</f>
        <v xml:space="preserve">L O 202201 yyyy00 HV        </v>
      </c>
      <c r="B5921" s="68" t="s">
        <v>323</v>
      </c>
      <c r="C5921" s="68" t="s">
        <v>469</v>
      </c>
      <c r="D5921" s="68" t="s">
        <v>271</v>
      </c>
      <c r="E5921" s="68" t="s">
        <v>531</v>
      </c>
      <c r="F5921" s="68" t="s">
        <v>360</v>
      </c>
      <c r="G5921" s="68" t="s">
        <v>78</v>
      </c>
      <c r="H5921" s="68" t="s">
        <v>384</v>
      </c>
      <c r="I5921" s="68" t="s">
        <v>639</v>
      </c>
      <c r="J5921" s="65">
        <v>20</v>
      </c>
      <c r="K5921" s="65">
        <v>37</v>
      </c>
      <c r="L5921" s="65">
        <v>721</v>
      </c>
      <c r="M5921" s="65" t="s">
        <v>502</v>
      </c>
    </row>
    <row r="5922" spans="1:13" ht="12.75" customHeight="1">
      <c r="A5922" s="65" t="str">
        <f>IF(ROW()=1,"KEY",IF(ISNA(VLOOKUP(B5922,車名対応マスタ!B:D,3,FALSE)),"",IF(VLOOKUP(B5922,車名対応マスタ!B:D,3,FALSE)="","",$D5922&amp;" "&amp;IF($G5922="9","J","O")&amp;" "&amp;$I5922&amp;" "&amp;IF($I5922&lt;=TEXT(★完成資料!$A$1,"yyyymm"),TEXT(★完成資料!$A$1,"yyyymm"),"999999")&amp; " " &amp; LEFT(F5922 &amp; "          ",10))))</f>
        <v xml:space="preserve">L O 202202 yyyy00 HV        </v>
      </c>
      <c r="B5922" s="68" t="s">
        <v>323</v>
      </c>
      <c r="C5922" s="68" t="s">
        <v>469</v>
      </c>
      <c r="D5922" s="68" t="s">
        <v>271</v>
      </c>
      <c r="E5922" s="68" t="s">
        <v>531</v>
      </c>
      <c r="F5922" s="68" t="s">
        <v>360</v>
      </c>
      <c r="G5922" s="68" t="s">
        <v>78</v>
      </c>
      <c r="H5922" s="68" t="s">
        <v>384</v>
      </c>
      <c r="I5922" s="68" t="s">
        <v>640</v>
      </c>
      <c r="J5922" s="65">
        <v>260</v>
      </c>
      <c r="K5922" s="65">
        <v>8</v>
      </c>
      <c r="L5922" s="65">
        <v>721</v>
      </c>
      <c r="M5922" s="65" t="s">
        <v>502</v>
      </c>
    </row>
    <row r="5923" spans="1:13" ht="12.75" customHeight="1">
      <c r="A5923" s="65" t="str">
        <f>IF(ROW()=1,"KEY",IF(ISNA(VLOOKUP(B5923,車名対応マスタ!B:D,3,FALSE)),"",IF(VLOOKUP(B5923,車名対応マスタ!B:D,3,FALSE)="","",$D5923&amp;" "&amp;IF($G5923="9","J","O")&amp;" "&amp;$I5923&amp;" "&amp;IF($I5923&lt;=TEXT(★完成資料!$A$1,"yyyymm"),TEXT(★完成資料!$A$1,"yyyymm"),"999999")&amp; " " &amp; LEFT(F5923 &amp; "          ",10))))</f>
        <v xml:space="preserve">L O 202203 yyyy00 HV        </v>
      </c>
      <c r="B5923" s="68" t="s">
        <v>323</v>
      </c>
      <c r="C5923" s="68" t="s">
        <v>469</v>
      </c>
      <c r="D5923" s="68" t="s">
        <v>271</v>
      </c>
      <c r="E5923" s="68" t="s">
        <v>531</v>
      </c>
      <c r="F5923" s="68" t="s">
        <v>360</v>
      </c>
      <c r="G5923" s="68" t="s">
        <v>78</v>
      </c>
      <c r="H5923" s="68" t="s">
        <v>384</v>
      </c>
      <c r="I5923" s="68" t="s">
        <v>641</v>
      </c>
      <c r="J5923" s="65">
        <v>108</v>
      </c>
      <c r="K5923" s="65">
        <v>10</v>
      </c>
      <c r="L5923" s="65">
        <v>721</v>
      </c>
      <c r="M5923" s="65" t="s">
        <v>502</v>
      </c>
    </row>
    <row r="5924" spans="1:13" ht="12.75" customHeight="1">
      <c r="A5924" s="65" t="str">
        <f>IF(ROW()=1,"KEY",IF(ISNA(VLOOKUP(B5924,車名対応マスタ!B:D,3,FALSE)),"",IF(VLOOKUP(B5924,車名対応マスタ!B:D,3,FALSE)="","",$D5924&amp;" "&amp;IF($G5924="9","J","O")&amp;" "&amp;$I5924&amp;" "&amp;IF($I5924&lt;=TEXT(★完成資料!$A$1,"yyyymm"),TEXT(★完成資料!$A$1,"yyyymm"),"999999")&amp; " " &amp; LEFT(F5924 &amp; "          ",10))))</f>
        <v xml:space="preserve">L O 202204 yyyy00 HV        </v>
      </c>
      <c r="B5924" s="68" t="s">
        <v>323</v>
      </c>
      <c r="C5924" s="68" t="s">
        <v>469</v>
      </c>
      <c r="D5924" s="68" t="s">
        <v>271</v>
      </c>
      <c r="E5924" s="68" t="s">
        <v>531</v>
      </c>
      <c r="F5924" s="68" t="s">
        <v>360</v>
      </c>
      <c r="G5924" s="68" t="s">
        <v>78</v>
      </c>
      <c r="H5924" s="68" t="s">
        <v>384</v>
      </c>
      <c r="I5924" s="68" t="s">
        <v>642</v>
      </c>
      <c r="J5924" s="65">
        <v>63</v>
      </c>
      <c r="K5924" s="65">
        <v>18</v>
      </c>
      <c r="L5924" s="65">
        <v>721</v>
      </c>
      <c r="M5924" s="65" t="s">
        <v>502</v>
      </c>
    </row>
    <row r="5925" spans="1:13" ht="12.75" customHeight="1">
      <c r="A5925" s="65" t="str">
        <f>IF(ROW()=1,"KEY",IF(ISNA(VLOOKUP(B5925,車名対応マスタ!B:D,3,FALSE)),"",IF(VLOOKUP(B5925,車名対応マスタ!B:D,3,FALSE)="","",$D5925&amp;" "&amp;IF($G5925="9","J","O")&amp;" "&amp;$I5925&amp;" "&amp;IF($I5925&lt;=TEXT(★完成資料!$A$1,"yyyymm"),TEXT(★完成資料!$A$1,"yyyymm"),"999999")&amp; " " &amp; LEFT(F5925 &amp; "          ",10))))</f>
        <v xml:space="preserve">L O 202205 yyyy00 HV        </v>
      </c>
      <c r="B5925" s="68" t="s">
        <v>323</v>
      </c>
      <c r="C5925" s="68" t="s">
        <v>469</v>
      </c>
      <c r="D5925" s="68" t="s">
        <v>271</v>
      </c>
      <c r="E5925" s="68" t="s">
        <v>531</v>
      </c>
      <c r="F5925" s="68" t="s">
        <v>360</v>
      </c>
      <c r="G5925" s="68" t="s">
        <v>78</v>
      </c>
      <c r="H5925" s="68" t="s">
        <v>384</v>
      </c>
      <c r="I5925" s="68" t="s">
        <v>647</v>
      </c>
      <c r="J5925" s="65">
        <v>60</v>
      </c>
      <c r="K5925" s="65">
        <v>18</v>
      </c>
      <c r="L5925" s="65">
        <v>721</v>
      </c>
      <c r="M5925" s="65" t="s">
        <v>502</v>
      </c>
    </row>
    <row r="5926" spans="1:13" ht="12.75" customHeight="1">
      <c r="A5926" s="65" t="str">
        <f>IF(ROW()=1,"KEY",IF(ISNA(VLOOKUP(B5926,車名対応マスタ!B:D,3,FALSE)),"",IF(VLOOKUP(B5926,車名対応マスタ!B:D,3,FALSE)="","",$D5926&amp;" "&amp;IF($G5926="9","J","O")&amp;" "&amp;$I5926&amp;" "&amp;IF($I5926&lt;=TEXT(★完成資料!$A$1,"yyyymm"),TEXT(★完成資料!$A$1,"yyyymm"),"999999")&amp; " " &amp; LEFT(F5926 &amp; "          ",10))))</f>
        <v xml:space="preserve">L O 202206 yyyy00 HV        </v>
      </c>
      <c r="B5926" s="68" t="s">
        <v>323</v>
      </c>
      <c r="C5926" s="68" t="s">
        <v>469</v>
      </c>
      <c r="D5926" s="68" t="s">
        <v>271</v>
      </c>
      <c r="E5926" s="68" t="s">
        <v>531</v>
      </c>
      <c r="F5926" s="68" t="s">
        <v>360</v>
      </c>
      <c r="G5926" s="68" t="s">
        <v>78</v>
      </c>
      <c r="H5926" s="68" t="s">
        <v>384</v>
      </c>
      <c r="I5926" s="68" t="s">
        <v>652</v>
      </c>
      <c r="J5926" s="65">
        <v>65</v>
      </c>
      <c r="K5926" s="65">
        <v>31</v>
      </c>
      <c r="L5926" s="65">
        <v>721</v>
      </c>
      <c r="M5926" s="65" t="s">
        <v>502</v>
      </c>
    </row>
    <row r="5927" spans="1:13" ht="12.75" customHeight="1">
      <c r="A5927" s="65" t="str">
        <f>IF(ROW()=1,"KEY",IF(ISNA(VLOOKUP(B5927,車名対応マスタ!B:D,3,FALSE)),"",IF(VLOOKUP(B5927,車名対応マスタ!B:D,3,FALSE)="","",$D5927&amp;" "&amp;IF($G5927="9","J","O")&amp;" "&amp;$I5927&amp;" "&amp;IF($I5927&lt;=TEXT(★完成資料!$A$1,"yyyymm"),TEXT(★完成資料!$A$1,"yyyymm"),"999999")&amp; " " &amp; LEFT(F5927 &amp; "          ",10))))</f>
        <v xml:space="preserve">L O 202207 yyyy00 HV        </v>
      </c>
      <c r="B5927" s="68" t="s">
        <v>323</v>
      </c>
      <c r="C5927" s="68" t="s">
        <v>469</v>
      </c>
      <c r="D5927" s="68" t="s">
        <v>271</v>
      </c>
      <c r="E5927" s="68" t="s">
        <v>531</v>
      </c>
      <c r="F5927" s="68" t="s">
        <v>360</v>
      </c>
      <c r="G5927" s="68" t="s">
        <v>78</v>
      </c>
      <c r="H5927" s="68" t="s">
        <v>384</v>
      </c>
      <c r="I5927" s="68" t="s">
        <v>655</v>
      </c>
      <c r="J5927" s="65">
        <v>100</v>
      </c>
      <c r="K5927" s="65">
        <v>16</v>
      </c>
      <c r="L5927" s="65">
        <v>721</v>
      </c>
      <c r="M5927" s="65" t="s">
        <v>502</v>
      </c>
    </row>
    <row r="5928" spans="1:13" ht="12.75" customHeight="1">
      <c r="A5928" s="65" t="str">
        <f>IF(ROW()=1,"KEY",IF(ISNA(VLOOKUP(B5928,車名対応マスタ!B:D,3,FALSE)),"",IF(VLOOKUP(B5928,車名対応マスタ!B:D,3,FALSE)="","",$D5928&amp;" "&amp;IF($G5928="9","J","O")&amp;" "&amp;$I5928&amp;" "&amp;IF($I5928&lt;=TEXT(★完成資料!$A$1,"yyyymm"),TEXT(★完成資料!$A$1,"yyyymm"),"999999")&amp; " " &amp; LEFT(F5928 &amp; "          ",10))))</f>
        <v xml:space="preserve">L O 202208 yyyy00 HV        </v>
      </c>
      <c r="B5928" s="68" t="s">
        <v>323</v>
      </c>
      <c r="C5928" s="68" t="s">
        <v>469</v>
      </c>
      <c r="D5928" s="68" t="s">
        <v>271</v>
      </c>
      <c r="E5928" s="68" t="s">
        <v>531</v>
      </c>
      <c r="F5928" s="68" t="s">
        <v>360</v>
      </c>
      <c r="G5928" s="68" t="s">
        <v>78</v>
      </c>
      <c r="H5928" s="68" t="s">
        <v>384</v>
      </c>
      <c r="I5928" s="68" t="s">
        <v>656</v>
      </c>
      <c r="J5928" s="65">
        <v>19</v>
      </c>
      <c r="K5928" s="65">
        <v>19</v>
      </c>
      <c r="L5928" s="65">
        <v>721</v>
      </c>
      <c r="M5928" s="65" t="s">
        <v>502</v>
      </c>
    </row>
    <row r="5929" spans="1:13" ht="12.75" customHeight="1">
      <c r="A5929" s="65" t="str">
        <f>IF(ROW()=1,"KEY",IF(ISNA(VLOOKUP(B5929,車名対応マスタ!B:D,3,FALSE)),"",IF(VLOOKUP(B5929,車名対応マスタ!B:D,3,FALSE)="","",$D5929&amp;" "&amp;IF($G5929="9","J","O")&amp;" "&amp;$I5929&amp;" "&amp;IF($I5929&lt;=TEXT(★完成資料!$A$1,"yyyymm"),TEXT(★完成資料!$A$1,"yyyymm"),"999999")&amp; " " &amp; LEFT(F5929 &amp; "          ",10))))</f>
        <v xml:space="preserve">L O 202209 yyyy00 HV        </v>
      </c>
      <c r="B5929" s="68" t="s">
        <v>323</v>
      </c>
      <c r="C5929" s="68" t="s">
        <v>469</v>
      </c>
      <c r="D5929" s="68" t="s">
        <v>271</v>
      </c>
      <c r="E5929" s="68" t="s">
        <v>531</v>
      </c>
      <c r="F5929" s="68" t="s">
        <v>360</v>
      </c>
      <c r="G5929" s="68" t="s">
        <v>78</v>
      </c>
      <c r="H5929" s="68" t="s">
        <v>384</v>
      </c>
      <c r="I5929" s="68" t="s">
        <v>657</v>
      </c>
      <c r="J5929" s="65">
        <v>67</v>
      </c>
      <c r="K5929" s="65">
        <v>14</v>
      </c>
      <c r="L5929" s="65">
        <v>721</v>
      </c>
      <c r="M5929" s="65" t="s">
        <v>502</v>
      </c>
    </row>
    <row r="5930" spans="1:13" ht="12.75" customHeight="1">
      <c r="A5930" s="65" t="str">
        <f>IF(ROW()=1,"KEY",IF(ISNA(VLOOKUP(B5930,車名対応マスタ!B:D,3,FALSE)),"",IF(VLOOKUP(B5930,車名対応マスタ!B:D,3,FALSE)="","",$D5930&amp;" "&amp;IF($G5930="9","J","O")&amp;" "&amp;$I5930&amp;" "&amp;IF($I5930&lt;=TEXT(★完成資料!$A$1,"yyyymm"),TEXT(★完成資料!$A$1,"yyyymm"),"999999")&amp; " " &amp; LEFT(F5930 &amp; "          ",10))))</f>
        <v xml:space="preserve">L O 202210 yyyy00 HV        </v>
      </c>
      <c r="B5930" s="68" t="s">
        <v>323</v>
      </c>
      <c r="C5930" s="68" t="s">
        <v>469</v>
      </c>
      <c r="D5930" s="68" t="s">
        <v>271</v>
      </c>
      <c r="E5930" s="68" t="s">
        <v>531</v>
      </c>
      <c r="F5930" s="68" t="s">
        <v>360</v>
      </c>
      <c r="G5930" s="68" t="s">
        <v>78</v>
      </c>
      <c r="H5930" s="68" t="s">
        <v>384</v>
      </c>
      <c r="I5930" s="68" t="s">
        <v>663</v>
      </c>
      <c r="J5930" s="65">
        <v>98</v>
      </c>
      <c r="K5930" s="65">
        <v>18</v>
      </c>
      <c r="L5930" s="65">
        <v>721</v>
      </c>
      <c r="M5930" s="65" t="s">
        <v>502</v>
      </c>
    </row>
    <row r="5931" spans="1:13" ht="12.75" customHeight="1">
      <c r="A5931" s="65" t="str">
        <f>IF(ROW()=1,"KEY",IF(ISNA(VLOOKUP(B5931,車名対応マスタ!B:D,3,FALSE)),"",IF(VLOOKUP(B5931,車名対応マスタ!B:D,3,FALSE)="","",$D5931&amp;" "&amp;IF($G5931="9","J","O")&amp;" "&amp;$I5931&amp;" "&amp;IF($I5931&lt;=TEXT(★完成資料!$A$1,"yyyymm"),TEXT(★完成資料!$A$1,"yyyymm"),"999999")&amp; " " &amp; LEFT(F5931 &amp; "          ",10))))</f>
        <v xml:space="preserve">L O 202201 yyyy00 HV        </v>
      </c>
      <c r="B5931" s="68" t="s">
        <v>323</v>
      </c>
      <c r="C5931" s="68" t="s">
        <v>469</v>
      </c>
      <c r="D5931" s="68" t="s">
        <v>271</v>
      </c>
      <c r="E5931" s="68" t="s">
        <v>531</v>
      </c>
      <c r="F5931" s="68" t="s">
        <v>360</v>
      </c>
      <c r="G5931" s="68" t="s">
        <v>78</v>
      </c>
      <c r="H5931" s="68" t="s">
        <v>384</v>
      </c>
      <c r="I5931" s="68" t="s">
        <v>639</v>
      </c>
      <c r="J5931" s="65">
        <v>5</v>
      </c>
      <c r="K5931" s="65">
        <v>8</v>
      </c>
      <c r="L5931" s="65">
        <v>722</v>
      </c>
      <c r="M5931" s="65" t="s">
        <v>387</v>
      </c>
    </row>
    <row r="5932" spans="1:13" ht="12.75" customHeight="1">
      <c r="A5932" s="65" t="str">
        <f>IF(ROW()=1,"KEY",IF(ISNA(VLOOKUP(B5932,車名対応マスタ!B:D,3,FALSE)),"",IF(VLOOKUP(B5932,車名対応マスタ!B:D,3,FALSE)="","",$D5932&amp;" "&amp;IF($G5932="9","J","O")&amp;" "&amp;$I5932&amp;" "&amp;IF($I5932&lt;=TEXT(★完成資料!$A$1,"yyyymm"),TEXT(★完成資料!$A$1,"yyyymm"),"999999")&amp; " " &amp; LEFT(F5932 &amp; "          ",10))))</f>
        <v xml:space="preserve">L O 202202 yyyy00 HV        </v>
      </c>
      <c r="B5932" s="68" t="s">
        <v>323</v>
      </c>
      <c r="C5932" s="68" t="s">
        <v>469</v>
      </c>
      <c r="D5932" s="68" t="s">
        <v>271</v>
      </c>
      <c r="E5932" s="68" t="s">
        <v>531</v>
      </c>
      <c r="F5932" s="68" t="s">
        <v>360</v>
      </c>
      <c r="G5932" s="68" t="s">
        <v>78</v>
      </c>
      <c r="H5932" s="68" t="s">
        <v>384</v>
      </c>
      <c r="I5932" s="68" t="s">
        <v>640</v>
      </c>
      <c r="J5932" s="65">
        <v>13</v>
      </c>
      <c r="K5932" s="65">
        <v>6</v>
      </c>
      <c r="L5932" s="65">
        <v>722</v>
      </c>
      <c r="M5932" s="65" t="s">
        <v>387</v>
      </c>
    </row>
    <row r="5933" spans="1:13" ht="12.75" customHeight="1">
      <c r="A5933" s="65" t="str">
        <f>IF(ROW()=1,"KEY",IF(ISNA(VLOOKUP(B5933,車名対応マスタ!B:D,3,FALSE)),"",IF(VLOOKUP(B5933,車名対応マスタ!B:D,3,FALSE)="","",$D5933&amp;" "&amp;IF($G5933="9","J","O")&amp;" "&amp;$I5933&amp;" "&amp;IF($I5933&lt;=TEXT(★完成資料!$A$1,"yyyymm"),TEXT(★完成資料!$A$1,"yyyymm"),"999999")&amp; " " &amp; LEFT(F5933 &amp; "          ",10))))</f>
        <v xml:space="preserve">L O 202203 yyyy00 HV        </v>
      </c>
      <c r="B5933" s="68" t="s">
        <v>323</v>
      </c>
      <c r="C5933" s="68" t="s">
        <v>469</v>
      </c>
      <c r="D5933" s="68" t="s">
        <v>271</v>
      </c>
      <c r="E5933" s="68" t="s">
        <v>531</v>
      </c>
      <c r="F5933" s="68" t="s">
        <v>360</v>
      </c>
      <c r="G5933" s="68" t="s">
        <v>78</v>
      </c>
      <c r="H5933" s="68" t="s">
        <v>384</v>
      </c>
      <c r="I5933" s="68" t="s">
        <v>641</v>
      </c>
      <c r="J5933" s="65">
        <v>0</v>
      </c>
      <c r="K5933" s="65">
        <v>3</v>
      </c>
      <c r="L5933" s="65">
        <v>722</v>
      </c>
      <c r="M5933" s="65" t="s">
        <v>387</v>
      </c>
    </row>
    <row r="5934" spans="1:13" ht="12.75" customHeight="1">
      <c r="A5934" s="65" t="str">
        <f>IF(ROW()=1,"KEY",IF(ISNA(VLOOKUP(B5934,車名対応マスタ!B:D,3,FALSE)),"",IF(VLOOKUP(B5934,車名対応マスタ!B:D,3,FALSE)="","",$D5934&amp;" "&amp;IF($G5934="9","J","O")&amp;" "&amp;$I5934&amp;" "&amp;IF($I5934&lt;=TEXT(★完成資料!$A$1,"yyyymm"),TEXT(★完成資料!$A$1,"yyyymm"),"999999")&amp; " " &amp; LEFT(F5934 &amp; "          ",10))))</f>
        <v xml:space="preserve">L O 202204 yyyy00 HV        </v>
      </c>
      <c r="B5934" s="68" t="s">
        <v>323</v>
      </c>
      <c r="C5934" s="68" t="s">
        <v>469</v>
      </c>
      <c r="D5934" s="68" t="s">
        <v>271</v>
      </c>
      <c r="E5934" s="68" t="s">
        <v>531</v>
      </c>
      <c r="F5934" s="68" t="s">
        <v>360</v>
      </c>
      <c r="G5934" s="68" t="s">
        <v>78</v>
      </c>
      <c r="H5934" s="68" t="s">
        <v>384</v>
      </c>
      <c r="I5934" s="68" t="s">
        <v>642</v>
      </c>
      <c r="J5934" s="65">
        <v>0</v>
      </c>
      <c r="K5934" s="65">
        <v>7</v>
      </c>
      <c r="L5934" s="65">
        <v>722</v>
      </c>
      <c r="M5934" s="65" t="s">
        <v>387</v>
      </c>
    </row>
    <row r="5935" spans="1:13" ht="12.75" customHeight="1">
      <c r="A5935" s="65" t="str">
        <f>IF(ROW()=1,"KEY",IF(ISNA(VLOOKUP(B5935,車名対応マスタ!B:D,3,FALSE)),"",IF(VLOOKUP(B5935,車名対応マスタ!B:D,3,FALSE)="","",$D5935&amp;" "&amp;IF($G5935="9","J","O")&amp;" "&amp;$I5935&amp;" "&amp;IF($I5935&lt;=TEXT(★完成資料!$A$1,"yyyymm"),TEXT(★完成資料!$A$1,"yyyymm"),"999999")&amp; " " &amp; LEFT(F5935 &amp; "          ",10))))</f>
        <v xml:space="preserve">L O 202205 yyyy00 HV        </v>
      </c>
      <c r="B5935" s="68" t="s">
        <v>323</v>
      </c>
      <c r="C5935" s="68" t="s">
        <v>469</v>
      </c>
      <c r="D5935" s="68" t="s">
        <v>271</v>
      </c>
      <c r="E5935" s="68" t="s">
        <v>531</v>
      </c>
      <c r="F5935" s="68" t="s">
        <v>360</v>
      </c>
      <c r="G5935" s="68" t="s">
        <v>78</v>
      </c>
      <c r="H5935" s="68" t="s">
        <v>384</v>
      </c>
      <c r="I5935" s="68" t="s">
        <v>647</v>
      </c>
      <c r="J5935" s="65">
        <v>5</v>
      </c>
      <c r="K5935" s="65">
        <v>4</v>
      </c>
      <c r="L5935" s="65">
        <v>722</v>
      </c>
      <c r="M5935" s="65" t="s">
        <v>387</v>
      </c>
    </row>
    <row r="5936" spans="1:13" ht="12.75" customHeight="1">
      <c r="A5936" s="65" t="str">
        <f>IF(ROW()=1,"KEY",IF(ISNA(VLOOKUP(B5936,車名対応マスタ!B:D,3,FALSE)),"",IF(VLOOKUP(B5936,車名対応マスタ!B:D,3,FALSE)="","",$D5936&amp;" "&amp;IF($G5936="9","J","O")&amp;" "&amp;$I5936&amp;" "&amp;IF($I5936&lt;=TEXT(★完成資料!$A$1,"yyyymm"),TEXT(★完成資料!$A$1,"yyyymm"),"999999")&amp; " " &amp; LEFT(F5936 &amp; "          ",10))))</f>
        <v xml:space="preserve">L O 202206 yyyy00 HV        </v>
      </c>
      <c r="B5936" s="68" t="s">
        <v>323</v>
      </c>
      <c r="C5936" s="68" t="s">
        <v>469</v>
      </c>
      <c r="D5936" s="68" t="s">
        <v>271</v>
      </c>
      <c r="E5936" s="68" t="s">
        <v>531</v>
      </c>
      <c r="F5936" s="68" t="s">
        <v>360</v>
      </c>
      <c r="G5936" s="68" t="s">
        <v>78</v>
      </c>
      <c r="H5936" s="68" t="s">
        <v>384</v>
      </c>
      <c r="I5936" s="68" t="s">
        <v>652</v>
      </c>
      <c r="J5936" s="65">
        <v>8</v>
      </c>
      <c r="K5936" s="65">
        <v>2</v>
      </c>
      <c r="L5936" s="65">
        <v>722</v>
      </c>
      <c r="M5936" s="65" t="s">
        <v>387</v>
      </c>
    </row>
    <row r="5937" spans="1:13" ht="12.75" customHeight="1">
      <c r="A5937" s="65" t="str">
        <f>IF(ROW()=1,"KEY",IF(ISNA(VLOOKUP(B5937,車名対応マスタ!B:D,3,FALSE)),"",IF(VLOOKUP(B5937,車名対応マスタ!B:D,3,FALSE)="","",$D5937&amp;" "&amp;IF($G5937="9","J","O")&amp;" "&amp;$I5937&amp;" "&amp;IF($I5937&lt;=TEXT(★完成資料!$A$1,"yyyymm"),TEXT(★完成資料!$A$1,"yyyymm"),"999999")&amp; " " &amp; LEFT(F5937 &amp; "          ",10))))</f>
        <v xml:space="preserve">L O 202207 yyyy00 HV        </v>
      </c>
      <c r="B5937" s="68" t="s">
        <v>323</v>
      </c>
      <c r="C5937" s="68" t="s">
        <v>469</v>
      </c>
      <c r="D5937" s="68" t="s">
        <v>271</v>
      </c>
      <c r="E5937" s="68" t="s">
        <v>531</v>
      </c>
      <c r="F5937" s="68" t="s">
        <v>360</v>
      </c>
      <c r="G5937" s="68" t="s">
        <v>78</v>
      </c>
      <c r="H5937" s="68" t="s">
        <v>384</v>
      </c>
      <c r="I5937" s="68" t="s">
        <v>655</v>
      </c>
      <c r="J5937" s="65">
        <v>3</v>
      </c>
      <c r="K5937" s="65">
        <v>2</v>
      </c>
      <c r="L5937" s="65">
        <v>722</v>
      </c>
      <c r="M5937" s="65" t="s">
        <v>387</v>
      </c>
    </row>
    <row r="5938" spans="1:13" ht="12.75" customHeight="1">
      <c r="A5938" s="65" t="str">
        <f>IF(ROW()=1,"KEY",IF(ISNA(VLOOKUP(B5938,車名対応マスタ!B:D,3,FALSE)),"",IF(VLOOKUP(B5938,車名対応マスタ!B:D,3,FALSE)="","",$D5938&amp;" "&amp;IF($G5938="9","J","O")&amp;" "&amp;$I5938&amp;" "&amp;IF($I5938&lt;=TEXT(★完成資料!$A$1,"yyyymm"),TEXT(★完成資料!$A$1,"yyyymm"),"999999")&amp; " " &amp; LEFT(F5938 &amp; "          ",10))))</f>
        <v xml:space="preserve">L O 202209 yyyy00 HV        </v>
      </c>
      <c r="B5938" s="68" t="s">
        <v>323</v>
      </c>
      <c r="C5938" s="68" t="s">
        <v>469</v>
      </c>
      <c r="D5938" s="68" t="s">
        <v>271</v>
      </c>
      <c r="E5938" s="68" t="s">
        <v>531</v>
      </c>
      <c r="F5938" s="68" t="s">
        <v>360</v>
      </c>
      <c r="G5938" s="68" t="s">
        <v>78</v>
      </c>
      <c r="H5938" s="68" t="s">
        <v>384</v>
      </c>
      <c r="I5938" s="68" t="s">
        <v>657</v>
      </c>
      <c r="J5938" s="65">
        <v>1</v>
      </c>
      <c r="K5938" s="65">
        <v>7</v>
      </c>
      <c r="L5938" s="65">
        <v>722</v>
      </c>
      <c r="M5938" s="65" t="s">
        <v>387</v>
      </c>
    </row>
    <row r="5939" spans="1:13" ht="12.75" customHeight="1">
      <c r="A5939" s="65" t="str">
        <f>IF(ROW()=1,"KEY",IF(ISNA(VLOOKUP(B5939,車名対応マスタ!B:D,3,FALSE)),"",IF(VLOOKUP(B5939,車名対応マスタ!B:D,3,FALSE)="","",$D5939&amp;" "&amp;IF($G5939="9","J","O")&amp;" "&amp;$I5939&amp;" "&amp;IF($I5939&lt;=TEXT(★完成資料!$A$1,"yyyymm"),TEXT(★完成資料!$A$1,"yyyymm"),"999999")&amp; " " &amp; LEFT(F5939 &amp; "          ",10))))</f>
        <v xml:space="preserve">L O 202210 yyyy00 HV        </v>
      </c>
      <c r="B5939" s="68" t="s">
        <v>323</v>
      </c>
      <c r="C5939" s="68" t="s">
        <v>469</v>
      </c>
      <c r="D5939" s="68" t="s">
        <v>271</v>
      </c>
      <c r="E5939" s="68" t="s">
        <v>531</v>
      </c>
      <c r="F5939" s="68" t="s">
        <v>360</v>
      </c>
      <c r="G5939" s="68" t="s">
        <v>78</v>
      </c>
      <c r="H5939" s="68" t="s">
        <v>384</v>
      </c>
      <c r="I5939" s="68" t="s">
        <v>663</v>
      </c>
      <c r="J5939" s="65">
        <v>9</v>
      </c>
      <c r="K5939" s="65">
        <v>1</v>
      </c>
      <c r="L5939" s="65">
        <v>722</v>
      </c>
      <c r="M5939" s="65" t="s">
        <v>387</v>
      </c>
    </row>
    <row r="5940" spans="1:13" ht="12.75" customHeight="1">
      <c r="A5940" s="65" t="str">
        <f>IF(ROW()=1,"KEY",IF(ISNA(VLOOKUP(B5940,車名対応マスタ!B:D,3,FALSE)),"",IF(VLOOKUP(B5940,車名対応マスタ!B:D,3,FALSE)="","",$D5940&amp;" "&amp;IF($G5940="9","J","O")&amp;" "&amp;$I5940&amp;" "&amp;IF($I5940&lt;=TEXT(★完成資料!$A$1,"yyyymm"),TEXT(★完成資料!$A$1,"yyyymm"),"999999")&amp; " " &amp; LEFT(F5940 &amp; "          ",10))))</f>
        <v xml:space="preserve">L O 202201 yyyy00 HV        </v>
      </c>
      <c r="B5940" s="68" t="s">
        <v>323</v>
      </c>
      <c r="C5940" s="68" t="s">
        <v>469</v>
      </c>
      <c r="D5940" s="68" t="s">
        <v>271</v>
      </c>
      <c r="E5940" s="68" t="s">
        <v>531</v>
      </c>
      <c r="F5940" s="68" t="s">
        <v>360</v>
      </c>
      <c r="G5940" s="68" t="s">
        <v>78</v>
      </c>
      <c r="H5940" s="68" t="s">
        <v>384</v>
      </c>
      <c r="I5940" s="68" t="s">
        <v>639</v>
      </c>
      <c r="J5940" s="65">
        <v>11</v>
      </c>
      <c r="K5940" s="65">
        <v>0</v>
      </c>
      <c r="L5940" s="65">
        <v>811</v>
      </c>
      <c r="M5940" s="65" t="s">
        <v>388</v>
      </c>
    </row>
    <row r="5941" spans="1:13" ht="12.75" customHeight="1">
      <c r="A5941" s="65" t="str">
        <f>IF(ROW()=1,"KEY",IF(ISNA(VLOOKUP(B5941,車名対応マスタ!B:D,3,FALSE)),"",IF(VLOOKUP(B5941,車名対応マスタ!B:D,3,FALSE)="","",$D5941&amp;" "&amp;IF($G5941="9","J","O")&amp;" "&amp;$I5941&amp;" "&amp;IF($I5941&lt;=TEXT(★完成資料!$A$1,"yyyymm"),TEXT(★完成資料!$A$1,"yyyymm"),"999999")&amp; " " &amp; LEFT(F5941 &amp; "          ",10))))</f>
        <v xml:space="preserve">L O 202202 yyyy00 HV        </v>
      </c>
      <c r="B5941" s="68" t="s">
        <v>323</v>
      </c>
      <c r="C5941" s="68" t="s">
        <v>469</v>
      </c>
      <c r="D5941" s="68" t="s">
        <v>271</v>
      </c>
      <c r="E5941" s="68" t="s">
        <v>531</v>
      </c>
      <c r="F5941" s="68" t="s">
        <v>360</v>
      </c>
      <c r="G5941" s="68" t="s">
        <v>78</v>
      </c>
      <c r="H5941" s="68" t="s">
        <v>384</v>
      </c>
      <c r="I5941" s="68" t="s">
        <v>640</v>
      </c>
      <c r="J5941" s="65">
        <v>16</v>
      </c>
      <c r="K5941" s="65">
        <v>4</v>
      </c>
      <c r="L5941" s="65">
        <v>811</v>
      </c>
      <c r="M5941" s="65" t="s">
        <v>388</v>
      </c>
    </row>
    <row r="5942" spans="1:13" ht="12.75" customHeight="1">
      <c r="A5942" s="65" t="str">
        <f>IF(ROW()=1,"KEY",IF(ISNA(VLOOKUP(B5942,車名対応マスタ!B:D,3,FALSE)),"",IF(VLOOKUP(B5942,車名対応マスタ!B:D,3,FALSE)="","",$D5942&amp;" "&amp;IF($G5942="9","J","O")&amp;" "&amp;$I5942&amp;" "&amp;IF($I5942&lt;=TEXT(★完成資料!$A$1,"yyyymm"),TEXT(★完成資料!$A$1,"yyyymm"),"999999")&amp; " " &amp; LEFT(F5942 &amp; "          ",10))))</f>
        <v xml:space="preserve">L O 202203 yyyy00 HV        </v>
      </c>
      <c r="B5942" s="68" t="s">
        <v>323</v>
      </c>
      <c r="C5942" s="68" t="s">
        <v>469</v>
      </c>
      <c r="D5942" s="68" t="s">
        <v>271</v>
      </c>
      <c r="E5942" s="68" t="s">
        <v>531</v>
      </c>
      <c r="F5942" s="68" t="s">
        <v>360</v>
      </c>
      <c r="G5942" s="68" t="s">
        <v>78</v>
      </c>
      <c r="H5942" s="68" t="s">
        <v>384</v>
      </c>
      <c r="I5942" s="68" t="s">
        <v>641</v>
      </c>
      <c r="J5942" s="65">
        <v>5</v>
      </c>
      <c r="K5942" s="65">
        <v>2</v>
      </c>
      <c r="L5942" s="65">
        <v>811</v>
      </c>
      <c r="M5942" s="65" t="s">
        <v>388</v>
      </c>
    </row>
    <row r="5943" spans="1:13" ht="12.75" customHeight="1">
      <c r="A5943" s="65" t="str">
        <f>IF(ROW()=1,"KEY",IF(ISNA(VLOOKUP(B5943,車名対応マスタ!B:D,3,FALSE)),"",IF(VLOOKUP(B5943,車名対応マスタ!B:D,3,FALSE)="","",$D5943&amp;" "&amp;IF($G5943="9","J","O")&amp;" "&amp;$I5943&amp;" "&amp;IF($I5943&lt;=TEXT(★完成資料!$A$1,"yyyymm"),TEXT(★完成資料!$A$1,"yyyymm"),"999999")&amp; " " &amp; LEFT(F5943 &amp; "          ",10))))</f>
        <v xml:space="preserve">L O 202205 yyyy00 HV        </v>
      </c>
      <c r="B5943" s="68" t="s">
        <v>323</v>
      </c>
      <c r="C5943" s="68" t="s">
        <v>469</v>
      </c>
      <c r="D5943" s="68" t="s">
        <v>271</v>
      </c>
      <c r="E5943" s="68" t="s">
        <v>531</v>
      </c>
      <c r="F5943" s="68" t="s">
        <v>360</v>
      </c>
      <c r="G5943" s="68" t="s">
        <v>78</v>
      </c>
      <c r="H5943" s="68" t="s">
        <v>384</v>
      </c>
      <c r="I5943" s="68" t="s">
        <v>647</v>
      </c>
      <c r="J5943" s="65">
        <v>3</v>
      </c>
      <c r="K5943" s="65">
        <v>0</v>
      </c>
      <c r="L5943" s="65">
        <v>811</v>
      </c>
      <c r="M5943" s="65" t="s">
        <v>388</v>
      </c>
    </row>
    <row r="5944" spans="1:13" ht="12.75" customHeight="1">
      <c r="A5944" s="65" t="str">
        <f>IF(ROW()=1,"KEY",IF(ISNA(VLOOKUP(B5944,車名対応マスタ!B:D,3,FALSE)),"",IF(VLOOKUP(B5944,車名対応マスタ!B:D,3,FALSE)="","",$D5944&amp;" "&amp;IF($G5944="9","J","O")&amp;" "&amp;$I5944&amp;" "&amp;IF($I5944&lt;=TEXT(★完成資料!$A$1,"yyyymm"),TEXT(★完成資料!$A$1,"yyyymm"),"999999")&amp; " " &amp; LEFT(F5944 &amp; "          ",10))))</f>
        <v xml:space="preserve">L O 202206 yyyy00 HV        </v>
      </c>
      <c r="B5944" s="68" t="s">
        <v>323</v>
      </c>
      <c r="C5944" s="68" t="s">
        <v>469</v>
      </c>
      <c r="D5944" s="68" t="s">
        <v>271</v>
      </c>
      <c r="E5944" s="68" t="s">
        <v>531</v>
      </c>
      <c r="F5944" s="68" t="s">
        <v>360</v>
      </c>
      <c r="G5944" s="68" t="s">
        <v>78</v>
      </c>
      <c r="H5944" s="68" t="s">
        <v>384</v>
      </c>
      <c r="I5944" s="68" t="s">
        <v>652</v>
      </c>
      <c r="J5944" s="65">
        <v>2</v>
      </c>
      <c r="K5944" s="65">
        <v>3</v>
      </c>
      <c r="L5944" s="65">
        <v>811</v>
      </c>
      <c r="M5944" s="65" t="s">
        <v>388</v>
      </c>
    </row>
    <row r="5945" spans="1:13" ht="12.75" customHeight="1">
      <c r="A5945" s="65" t="str">
        <f>IF(ROW()=1,"KEY",IF(ISNA(VLOOKUP(B5945,車名対応マスタ!B:D,3,FALSE)),"",IF(VLOOKUP(B5945,車名対応マスタ!B:D,3,FALSE)="","",$D5945&amp;" "&amp;IF($G5945="9","J","O")&amp;" "&amp;$I5945&amp;" "&amp;IF($I5945&lt;=TEXT(★完成資料!$A$1,"yyyymm"),TEXT(★完成資料!$A$1,"yyyymm"),"999999")&amp; " " &amp; LEFT(F5945 &amp; "          ",10))))</f>
        <v xml:space="preserve">L O 202207 yyyy00 HV        </v>
      </c>
      <c r="B5945" s="68" t="s">
        <v>323</v>
      </c>
      <c r="C5945" s="68" t="s">
        <v>469</v>
      </c>
      <c r="D5945" s="68" t="s">
        <v>271</v>
      </c>
      <c r="E5945" s="68" t="s">
        <v>531</v>
      </c>
      <c r="F5945" s="68" t="s">
        <v>360</v>
      </c>
      <c r="G5945" s="68" t="s">
        <v>78</v>
      </c>
      <c r="H5945" s="68" t="s">
        <v>384</v>
      </c>
      <c r="I5945" s="68" t="s">
        <v>655</v>
      </c>
      <c r="J5945" s="65">
        <v>7</v>
      </c>
      <c r="K5945" s="65">
        <v>0</v>
      </c>
      <c r="L5945" s="65">
        <v>811</v>
      </c>
      <c r="M5945" s="65" t="s">
        <v>388</v>
      </c>
    </row>
    <row r="5946" spans="1:13" ht="12.75" customHeight="1">
      <c r="A5946" s="65" t="str">
        <f>IF(ROW()=1,"KEY",IF(ISNA(VLOOKUP(B5946,車名対応マスタ!B:D,3,FALSE)),"",IF(VLOOKUP(B5946,車名対応マスタ!B:D,3,FALSE)="","",$D5946&amp;" "&amp;IF($G5946="9","J","O")&amp;" "&amp;$I5946&amp;" "&amp;IF($I5946&lt;=TEXT(★完成資料!$A$1,"yyyymm"),TEXT(★完成資料!$A$1,"yyyymm"),"999999")&amp; " " &amp; LEFT(F5946 &amp; "          ",10))))</f>
        <v xml:space="preserve">L O 202209 yyyy00 HV        </v>
      </c>
      <c r="B5946" s="68" t="s">
        <v>323</v>
      </c>
      <c r="C5946" s="68" t="s">
        <v>469</v>
      </c>
      <c r="D5946" s="68" t="s">
        <v>271</v>
      </c>
      <c r="E5946" s="68" t="s">
        <v>531</v>
      </c>
      <c r="F5946" s="68" t="s">
        <v>360</v>
      </c>
      <c r="G5946" s="68" t="s">
        <v>78</v>
      </c>
      <c r="H5946" s="68" t="s">
        <v>384</v>
      </c>
      <c r="I5946" s="68" t="s">
        <v>657</v>
      </c>
      <c r="J5946" s="65">
        <v>5</v>
      </c>
      <c r="K5946" s="65">
        <v>1</v>
      </c>
      <c r="L5946" s="65">
        <v>811</v>
      </c>
      <c r="M5946" s="65" t="s">
        <v>388</v>
      </c>
    </row>
    <row r="5947" spans="1:13" ht="12.75" customHeight="1">
      <c r="A5947" s="65" t="str">
        <f>IF(ROW()=1,"KEY",IF(ISNA(VLOOKUP(B5947,車名対応マスタ!B:D,3,FALSE)),"",IF(VLOOKUP(B5947,車名対応マスタ!B:D,3,FALSE)="","",$D5947&amp;" "&amp;IF($G5947="9","J","O")&amp;" "&amp;$I5947&amp;" "&amp;IF($I5947&lt;=TEXT(★完成資料!$A$1,"yyyymm"),TEXT(★完成資料!$A$1,"yyyymm"),"999999")&amp; " " &amp; LEFT(F5947 &amp; "          ",10))))</f>
        <v xml:space="preserve">L O 202210 yyyy00 HV        </v>
      </c>
      <c r="B5947" s="68" t="s">
        <v>323</v>
      </c>
      <c r="C5947" s="68" t="s">
        <v>469</v>
      </c>
      <c r="D5947" s="68" t="s">
        <v>271</v>
      </c>
      <c r="E5947" s="68" t="s">
        <v>531</v>
      </c>
      <c r="F5947" s="68" t="s">
        <v>360</v>
      </c>
      <c r="G5947" s="68" t="s">
        <v>78</v>
      </c>
      <c r="H5947" s="68" t="s">
        <v>384</v>
      </c>
      <c r="I5947" s="68" t="s">
        <v>663</v>
      </c>
      <c r="J5947" s="65">
        <v>10</v>
      </c>
      <c r="K5947" s="65">
        <v>0</v>
      </c>
      <c r="L5947" s="65">
        <v>811</v>
      </c>
      <c r="M5947" s="65" t="s">
        <v>388</v>
      </c>
    </row>
    <row r="5948" spans="1:13" ht="12.75" customHeight="1">
      <c r="A5948" s="65" t="str">
        <f>IF(ROW()=1,"KEY",IF(ISNA(VLOOKUP(B5948,車名対応マスタ!B:D,3,FALSE)),"",IF(VLOOKUP(B5948,車名対応マスタ!B:D,3,FALSE)="","",$D5948&amp;" "&amp;IF($G5948="9","J","O")&amp;" "&amp;$I5948&amp;" "&amp;IF($I5948&lt;=TEXT(★完成資料!$A$1,"yyyymm"),TEXT(★完成資料!$A$1,"yyyymm"),"999999")&amp; " " &amp; LEFT(F5948 &amp; "          ",10))))</f>
        <v xml:space="preserve">L O 202201 yyyy00 HV        </v>
      </c>
      <c r="B5948" s="68" t="s">
        <v>323</v>
      </c>
      <c r="C5948" s="68" t="s">
        <v>469</v>
      </c>
      <c r="D5948" s="68" t="s">
        <v>271</v>
      </c>
      <c r="E5948" s="68" t="s">
        <v>531</v>
      </c>
      <c r="F5948" s="68" t="s">
        <v>360</v>
      </c>
      <c r="G5948" s="68" t="s">
        <v>78</v>
      </c>
      <c r="H5948" s="68" t="s">
        <v>384</v>
      </c>
      <c r="I5948" s="68" t="s">
        <v>639</v>
      </c>
      <c r="J5948" s="65">
        <v>0</v>
      </c>
      <c r="K5948" s="65">
        <v>38</v>
      </c>
      <c r="L5948" s="65">
        <v>719</v>
      </c>
      <c r="M5948" s="65" t="s">
        <v>389</v>
      </c>
    </row>
    <row r="5949" spans="1:13" ht="12.75" customHeight="1">
      <c r="A5949" s="65" t="str">
        <f>IF(ROW()=1,"KEY",IF(ISNA(VLOOKUP(B5949,車名対応マスタ!B:D,3,FALSE)),"",IF(VLOOKUP(B5949,車名対応マスタ!B:D,3,FALSE)="","",$D5949&amp;" "&amp;IF($G5949="9","J","O")&amp;" "&amp;$I5949&amp;" "&amp;IF($I5949&lt;=TEXT(★完成資料!$A$1,"yyyymm"),TEXT(★完成資料!$A$1,"yyyymm"),"999999")&amp; " " &amp; LEFT(F5949 &amp; "          ",10))))</f>
        <v xml:space="preserve">L O 202202 yyyy00 HV        </v>
      </c>
      <c r="B5949" s="68" t="s">
        <v>323</v>
      </c>
      <c r="C5949" s="68" t="s">
        <v>469</v>
      </c>
      <c r="D5949" s="68" t="s">
        <v>271</v>
      </c>
      <c r="E5949" s="68" t="s">
        <v>531</v>
      </c>
      <c r="F5949" s="68" t="s">
        <v>360</v>
      </c>
      <c r="G5949" s="68" t="s">
        <v>78</v>
      </c>
      <c r="H5949" s="68" t="s">
        <v>384</v>
      </c>
      <c r="I5949" s="68" t="s">
        <v>640</v>
      </c>
      <c r="J5949" s="65">
        <v>0</v>
      </c>
      <c r="K5949" s="65">
        <v>52</v>
      </c>
      <c r="L5949" s="65">
        <v>719</v>
      </c>
      <c r="M5949" s="65" t="s">
        <v>389</v>
      </c>
    </row>
    <row r="5950" spans="1:13" ht="12.75" customHeight="1">
      <c r="A5950" s="65" t="str">
        <f>IF(ROW()=1,"KEY",IF(ISNA(VLOOKUP(B5950,車名対応マスタ!B:D,3,FALSE)),"",IF(VLOOKUP(B5950,車名対応マスタ!B:D,3,FALSE)="","",$D5950&amp;" "&amp;IF($G5950="9","J","O")&amp;" "&amp;$I5950&amp;" "&amp;IF($I5950&lt;=TEXT(★完成資料!$A$1,"yyyymm"),TEXT(★完成資料!$A$1,"yyyymm"),"999999")&amp; " " &amp; LEFT(F5950 &amp; "          ",10))))</f>
        <v xml:space="preserve">L O 202203 yyyy00 HV        </v>
      </c>
      <c r="B5950" s="68" t="s">
        <v>323</v>
      </c>
      <c r="C5950" s="68" t="s">
        <v>469</v>
      </c>
      <c r="D5950" s="68" t="s">
        <v>271</v>
      </c>
      <c r="E5950" s="68" t="s">
        <v>531</v>
      </c>
      <c r="F5950" s="68" t="s">
        <v>360</v>
      </c>
      <c r="G5950" s="68" t="s">
        <v>78</v>
      </c>
      <c r="H5950" s="68" t="s">
        <v>384</v>
      </c>
      <c r="I5950" s="68" t="s">
        <v>641</v>
      </c>
      <c r="J5950" s="65">
        <v>0</v>
      </c>
      <c r="K5950" s="65">
        <v>73</v>
      </c>
      <c r="L5950" s="65">
        <v>719</v>
      </c>
      <c r="M5950" s="65" t="s">
        <v>389</v>
      </c>
    </row>
    <row r="5951" spans="1:13" ht="12.75" customHeight="1">
      <c r="A5951" s="65" t="str">
        <f>IF(ROW()=1,"KEY",IF(ISNA(VLOOKUP(B5951,車名対応マスタ!B:D,3,FALSE)),"",IF(VLOOKUP(B5951,車名対応マスタ!B:D,3,FALSE)="","",$D5951&amp;" "&amp;IF($G5951="9","J","O")&amp;" "&amp;$I5951&amp;" "&amp;IF($I5951&lt;=TEXT(★完成資料!$A$1,"yyyymm"),TEXT(★完成資料!$A$1,"yyyymm"),"999999")&amp; " " &amp; LEFT(F5951 &amp; "          ",10))))</f>
        <v xml:space="preserve">L O 202204 yyyy00 HV        </v>
      </c>
      <c r="B5951" s="68" t="s">
        <v>323</v>
      </c>
      <c r="C5951" s="68" t="s">
        <v>469</v>
      </c>
      <c r="D5951" s="68" t="s">
        <v>271</v>
      </c>
      <c r="E5951" s="68" t="s">
        <v>531</v>
      </c>
      <c r="F5951" s="68" t="s">
        <v>360</v>
      </c>
      <c r="G5951" s="68" t="s">
        <v>78</v>
      </c>
      <c r="H5951" s="68" t="s">
        <v>384</v>
      </c>
      <c r="I5951" s="68" t="s">
        <v>642</v>
      </c>
      <c r="J5951" s="65">
        <v>1</v>
      </c>
      <c r="K5951" s="65">
        <v>67</v>
      </c>
      <c r="L5951" s="65">
        <v>719</v>
      </c>
      <c r="M5951" s="65" t="s">
        <v>389</v>
      </c>
    </row>
    <row r="5952" spans="1:13" ht="12.75" customHeight="1">
      <c r="A5952" s="65" t="str">
        <f>IF(ROW()=1,"KEY",IF(ISNA(VLOOKUP(B5952,車名対応マスタ!B:D,3,FALSE)),"",IF(VLOOKUP(B5952,車名対応マスタ!B:D,3,FALSE)="","",$D5952&amp;" "&amp;IF($G5952="9","J","O")&amp;" "&amp;$I5952&amp;" "&amp;IF($I5952&lt;=TEXT(★完成資料!$A$1,"yyyymm"),TEXT(★完成資料!$A$1,"yyyymm"),"999999")&amp; " " &amp; LEFT(F5952 &amp; "          ",10))))</f>
        <v xml:space="preserve">L O 202205 yyyy00 HV        </v>
      </c>
      <c r="B5952" s="68" t="s">
        <v>323</v>
      </c>
      <c r="C5952" s="68" t="s">
        <v>469</v>
      </c>
      <c r="D5952" s="68" t="s">
        <v>271</v>
      </c>
      <c r="E5952" s="68" t="s">
        <v>531</v>
      </c>
      <c r="F5952" s="68" t="s">
        <v>360</v>
      </c>
      <c r="G5952" s="68" t="s">
        <v>78</v>
      </c>
      <c r="H5952" s="68" t="s">
        <v>384</v>
      </c>
      <c r="I5952" s="68" t="s">
        <v>647</v>
      </c>
      <c r="J5952" s="65">
        <v>3</v>
      </c>
      <c r="K5952" s="65">
        <v>80</v>
      </c>
      <c r="L5952" s="65">
        <v>719</v>
      </c>
      <c r="M5952" s="65" t="s">
        <v>389</v>
      </c>
    </row>
    <row r="5953" spans="1:13" ht="12.75" customHeight="1">
      <c r="A5953" s="65" t="str">
        <f>IF(ROW()=1,"KEY",IF(ISNA(VLOOKUP(B5953,車名対応マスタ!B:D,3,FALSE)),"",IF(VLOOKUP(B5953,車名対応マスタ!B:D,3,FALSE)="","",$D5953&amp;" "&amp;IF($G5953="9","J","O")&amp;" "&amp;$I5953&amp;" "&amp;IF($I5953&lt;=TEXT(★完成資料!$A$1,"yyyymm"),TEXT(★完成資料!$A$1,"yyyymm"),"999999")&amp; " " &amp; LEFT(F5953 &amp; "          ",10))))</f>
        <v xml:space="preserve">L O 202206 yyyy00 HV        </v>
      </c>
      <c r="B5953" s="68" t="s">
        <v>323</v>
      </c>
      <c r="C5953" s="68" t="s">
        <v>469</v>
      </c>
      <c r="D5953" s="68" t="s">
        <v>271</v>
      </c>
      <c r="E5953" s="68" t="s">
        <v>531</v>
      </c>
      <c r="F5953" s="68" t="s">
        <v>360</v>
      </c>
      <c r="G5953" s="68" t="s">
        <v>78</v>
      </c>
      <c r="H5953" s="68" t="s">
        <v>384</v>
      </c>
      <c r="I5953" s="68" t="s">
        <v>652</v>
      </c>
      <c r="J5953" s="65">
        <v>208</v>
      </c>
      <c r="K5953" s="65">
        <v>104</v>
      </c>
      <c r="L5953" s="65">
        <v>719</v>
      </c>
      <c r="M5953" s="65" t="s">
        <v>389</v>
      </c>
    </row>
    <row r="5954" spans="1:13" ht="12.75" customHeight="1">
      <c r="A5954" s="65" t="str">
        <f>IF(ROW()=1,"KEY",IF(ISNA(VLOOKUP(B5954,車名対応マスタ!B:D,3,FALSE)),"",IF(VLOOKUP(B5954,車名対応マスタ!B:D,3,FALSE)="","",$D5954&amp;" "&amp;IF($G5954="9","J","O")&amp;" "&amp;$I5954&amp;" "&amp;IF($I5954&lt;=TEXT(★完成資料!$A$1,"yyyymm"),TEXT(★完成資料!$A$1,"yyyymm"),"999999")&amp; " " &amp; LEFT(F5954 &amp; "          ",10))))</f>
        <v xml:space="preserve">L O 202207 yyyy00 HV        </v>
      </c>
      <c r="B5954" s="68" t="s">
        <v>323</v>
      </c>
      <c r="C5954" s="68" t="s">
        <v>469</v>
      </c>
      <c r="D5954" s="68" t="s">
        <v>271</v>
      </c>
      <c r="E5954" s="68" t="s">
        <v>531</v>
      </c>
      <c r="F5954" s="68" t="s">
        <v>360</v>
      </c>
      <c r="G5954" s="68" t="s">
        <v>78</v>
      </c>
      <c r="H5954" s="68" t="s">
        <v>384</v>
      </c>
      <c r="I5954" s="68" t="s">
        <v>655</v>
      </c>
      <c r="J5954" s="65">
        <v>78</v>
      </c>
      <c r="K5954" s="65">
        <v>71</v>
      </c>
      <c r="L5954" s="65">
        <v>719</v>
      </c>
      <c r="M5954" s="65" t="s">
        <v>389</v>
      </c>
    </row>
    <row r="5955" spans="1:13" ht="12.75" customHeight="1">
      <c r="A5955" s="65" t="str">
        <f>IF(ROW()=1,"KEY",IF(ISNA(VLOOKUP(B5955,車名対応マスタ!B:D,3,FALSE)),"",IF(VLOOKUP(B5955,車名対応マスタ!B:D,3,FALSE)="","",$D5955&amp;" "&amp;IF($G5955="9","J","O")&amp;" "&amp;$I5955&amp;" "&amp;IF($I5955&lt;=TEXT(★完成資料!$A$1,"yyyymm"),TEXT(★完成資料!$A$1,"yyyymm"),"999999")&amp; " " &amp; LEFT(F5955 &amp; "          ",10))))</f>
        <v xml:space="preserve">L O 202208 yyyy00 HV        </v>
      </c>
      <c r="B5955" s="68" t="s">
        <v>323</v>
      </c>
      <c r="C5955" s="68" t="s">
        <v>469</v>
      </c>
      <c r="D5955" s="68" t="s">
        <v>271</v>
      </c>
      <c r="E5955" s="68" t="s">
        <v>531</v>
      </c>
      <c r="F5955" s="68" t="s">
        <v>360</v>
      </c>
      <c r="G5955" s="68" t="s">
        <v>78</v>
      </c>
      <c r="H5955" s="68" t="s">
        <v>384</v>
      </c>
      <c r="I5955" s="68" t="s">
        <v>656</v>
      </c>
      <c r="J5955" s="65">
        <v>28</v>
      </c>
      <c r="K5955" s="65">
        <v>91</v>
      </c>
      <c r="L5955" s="65">
        <v>719</v>
      </c>
      <c r="M5955" s="65" t="s">
        <v>389</v>
      </c>
    </row>
    <row r="5956" spans="1:13" ht="12.75" customHeight="1">
      <c r="A5956" s="65" t="str">
        <f>IF(ROW()=1,"KEY",IF(ISNA(VLOOKUP(B5956,車名対応マスタ!B:D,3,FALSE)),"",IF(VLOOKUP(B5956,車名対応マスタ!B:D,3,FALSE)="","",$D5956&amp;" "&amp;IF($G5956="9","J","O")&amp;" "&amp;$I5956&amp;" "&amp;IF($I5956&lt;=TEXT(★完成資料!$A$1,"yyyymm"),TEXT(★完成資料!$A$1,"yyyymm"),"999999")&amp; " " &amp; LEFT(F5956 &amp; "          ",10))))</f>
        <v xml:space="preserve">L O 202209 yyyy00 HV        </v>
      </c>
      <c r="B5956" s="68" t="s">
        <v>323</v>
      </c>
      <c r="C5956" s="68" t="s">
        <v>469</v>
      </c>
      <c r="D5956" s="68" t="s">
        <v>271</v>
      </c>
      <c r="E5956" s="68" t="s">
        <v>531</v>
      </c>
      <c r="F5956" s="68" t="s">
        <v>360</v>
      </c>
      <c r="G5956" s="68" t="s">
        <v>78</v>
      </c>
      <c r="H5956" s="68" t="s">
        <v>384</v>
      </c>
      <c r="I5956" s="68" t="s">
        <v>657</v>
      </c>
      <c r="J5956" s="65">
        <v>92</v>
      </c>
      <c r="K5956" s="65">
        <v>34</v>
      </c>
      <c r="L5956" s="65">
        <v>719</v>
      </c>
      <c r="M5956" s="65" t="s">
        <v>389</v>
      </c>
    </row>
    <row r="5957" spans="1:13" ht="12.75" customHeight="1">
      <c r="A5957" s="65" t="str">
        <f>IF(ROW()=1,"KEY",IF(ISNA(VLOOKUP(B5957,車名対応マスタ!B:D,3,FALSE)),"",IF(VLOOKUP(B5957,車名対応マスタ!B:D,3,FALSE)="","",$D5957&amp;" "&amp;IF($G5957="9","J","O")&amp;" "&amp;$I5957&amp;" "&amp;IF($I5957&lt;=TEXT(★完成資料!$A$1,"yyyymm"),TEXT(★完成資料!$A$1,"yyyymm"),"999999")&amp; " " &amp; LEFT(F5957 &amp; "          ",10))))</f>
        <v xml:space="preserve">L O 202210 yyyy00 HV        </v>
      </c>
      <c r="B5957" s="68" t="s">
        <v>323</v>
      </c>
      <c r="C5957" s="68" t="s">
        <v>469</v>
      </c>
      <c r="D5957" s="68" t="s">
        <v>271</v>
      </c>
      <c r="E5957" s="68" t="s">
        <v>531</v>
      </c>
      <c r="F5957" s="68" t="s">
        <v>360</v>
      </c>
      <c r="G5957" s="68" t="s">
        <v>78</v>
      </c>
      <c r="H5957" s="68" t="s">
        <v>384</v>
      </c>
      <c r="I5957" s="68" t="s">
        <v>663</v>
      </c>
      <c r="J5957" s="65">
        <v>252</v>
      </c>
      <c r="K5957" s="65">
        <v>21</v>
      </c>
      <c r="L5957" s="65">
        <v>719</v>
      </c>
      <c r="M5957" s="65" t="s">
        <v>389</v>
      </c>
    </row>
    <row r="5958" spans="1:13" ht="12.75" customHeight="1">
      <c r="A5958" s="65" t="str">
        <f>IF(ROW()=1,"KEY",IF(ISNA(VLOOKUP(B5958,車名対応マスタ!B:D,3,FALSE)),"",IF(VLOOKUP(B5958,車名対応マスタ!B:D,3,FALSE)="","",$D5958&amp;" "&amp;IF($G5958="9","J","O")&amp;" "&amp;$I5958&amp;" "&amp;IF($I5958&lt;=TEXT(★完成資料!$A$1,"yyyymm"),TEXT(★完成資料!$A$1,"yyyymm"),"999999")&amp; " " &amp; LEFT(F5958 &amp; "          ",10))))</f>
        <v xml:space="preserve">L O 202201 yyyy00 HV        </v>
      </c>
      <c r="B5958" s="68" t="s">
        <v>323</v>
      </c>
      <c r="C5958" s="68" t="s">
        <v>469</v>
      </c>
      <c r="D5958" s="68" t="s">
        <v>271</v>
      </c>
      <c r="E5958" s="68" t="s">
        <v>531</v>
      </c>
      <c r="F5958" s="68" t="s">
        <v>360</v>
      </c>
      <c r="G5958" s="68" t="s">
        <v>78</v>
      </c>
      <c r="H5958" s="68" t="s">
        <v>384</v>
      </c>
      <c r="I5958" s="68" t="s">
        <v>639</v>
      </c>
      <c r="J5958" s="65">
        <v>2</v>
      </c>
      <c r="K5958" s="65">
        <v>0</v>
      </c>
      <c r="L5958" s="65">
        <v>718</v>
      </c>
      <c r="M5958" s="65" t="s">
        <v>503</v>
      </c>
    </row>
    <row r="5959" spans="1:13" ht="12.75" customHeight="1">
      <c r="A5959" s="65" t="str">
        <f>IF(ROW()=1,"KEY",IF(ISNA(VLOOKUP(B5959,車名対応マスタ!B:D,3,FALSE)),"",IF(VLOOKUP(B5959,車名対応マスタ!B:D,3,FALSE)="","",$D5959&amp;" "&amp;IF($G5959="9","J","O")&amp;" "&amp;$I5959&amp;" "&amp;IF($I5959&lt;=TEXT(★完成資料!$A$1,"yyyymm"),TEXT(★完成資料!$A$1,"yyyymm"),"999999")&amp; " " &amp; LEFT(F5959 &amp; "          ",10))))</f>
        <v xml:space="preserve">L O 202202 yyyy00 HV        </v>
      </c>
      <c r="B5959" s="68" t="s">
        <v>323</v>
      </c>
      <c r="C5959" s="68" t="s">
        <v>469</v>
      </c>
      <c r="D5959" s="68" t="s">
        <v>271</v>
      </c>
      <c r="E5959" s="68" t="s">
        <v>531</v>
      </c>
      <c r="F5959" s="68" t="s">
        <v>360</v>
      </c>
      <c r="G5959" s="68" t="s">
        <v>78</v>
      </c>
      <c r="H5959" s="68" t="s">
        <v>384</v>
      </c>
      <c r="I5959" s="68" t="s">
        <v>640</v>
      </c>
      <c r="J5959" s="65">
        <v>22</v>
      </c>
      <c r="K5959" s="65">
        <v>4</v>
      </c>
      <c r="L5959" s="65">
        <v>718</v>
      </c>
      <c r="M5959" s="65" t="s">
        <v>503</v>
      </c>
    </row>
    <row r="5960" spans="1:13" ht="12.75" customHeight="1">
      <c r="A5960" s="65" t="str">
        <f>IF(ROW()=1,"KEY",IF(ISNA(VLOOKUP(B5960,車名対応マスタ!B:D,3,FALSE)),"",IF(VLOOKUP(B5960,車名対応マスタ!B:D,3,FALSE)="","",$D5960&amp;" "&amp;IF($G5960="9","J","O")&amp;" "&amp;$I5960&amp;" "&amp;IF($I5960&lt;=TEXT(★完成資料!$A$1,"yyyymm"),TEXT(★完成資料!$A$1,"yyyymm"),"999999")&amp; " " &amp; LEFT(F5960 &amp; "          ",10))))</f>
        <v xml:space="preserve">L O 202203 yyyy00 HV        </v>
      </c>
      <c r="B5960" s="68" t="s">
        <v>323</v>
      </c>
      <c r="C5960" s="68" t="s">
        <v>469</v>
      </c>
      <c r="D5960" s="68" t="s">
        <v>271</v>
      </c>
      <c r="E5960" s="68" t="s">
        <v>531</v>
      </c>
      <c r="F5960" s="68" t="s">
        <v>360</v>
      </c>
      <c r="G5960" s="68" t="s">
        <v>78</v>
      </c>
      <c r="H5960" s="68" t="s">
        <v>384</v>
      </c>
      <c r="I5960" s="68" t="s">
        <v>641</v>
      </c>
      <c r="J5960" s="65">
        <v>9</v>
      </c>
      <c r="K5960" s="65">
        <v>2</v>
      </c>
      <c r="L5960" s="65">
        <v>718</v>
      </c>
      <c r="M5960" s="65" t="s">
        <v>503</v>
      </c>
    </row>
    <row r="5961" spans="1:13" ht="12.75" customHeight="1">
      <c r="A5961" s="65" t="str">
        <f>IF(ROW()=1,"KEY",IF(ISNA(VLOOKUP(B5961,車名対応マスタ!B:D,3,FALSE)),"",IF(VLOOKUP(B5961,車名対応マスタ!B:D,3,FALSE)="","",$D5961&amp;" "&amp;IF($G5961="9","J","O")&amp;" "&amp;$I5961&amp;" "&amp;IF($I5961&lt;=TEXT(★完成資料!$A$1,"yyyymm"),TEXT(★完成資料!$A$1,"yyyymm"),"999999")&amp; " " &amp; LEFT(F5961 &amp; "          ",10))))</f>
        <v xml:space="preserve">L O 202204 yyyy00 HV        </v>
      </c>
      <c r="B5961" s="68" t="s">
        <v>323</v>
      </c>
      <c r="C5961" s="68" t="s">
        <v>469</v>
      </c>
      <c r="D5961" s="68" t="s">
        <v>271</v>
      </c>
      <c r="E5961" s="68" t="s">
        <v>531</v>
      </c>
      <c r="F5961" s="68" t="s">
        <v>360</v>
      </c>
      <c r="G5961" s="68" t="s">
        <v>78</v>
      </c>
      <c r="H5961" s="68" t="s">
        <v>384</v>
      </c>
      <c r="I5961" s="68" t="s">
        <v>642</v>
      </c>
      <c r="J5961" s="65">
        <v>19</v>
      </c>
      <c r="K5961" s="65">
        <v>1</v>
      </c>
      <c r="L5961" s="65">
        <v>718</v>
      </c>
      <c r="M5961" s="65" t="s">
        <v>503</v>
      </c>
    </row>
    <row r="5962" spans="1:13" ht="12.75" customHeight="1">
      <c r="A5962" s="65" t="str">
        <f>IF(ROW()=1,"KEY",IF(ISNA(VLOOKUP(B5962,車名対応マスタ!B:D,3,FALSE)),"",IF(VLOOKUP(B5962,車名対応マスタ!B:D,3,FALSE)="","",$D5962&amp;" "&amp;IF($G5962="9","J","O")&amp;" "&amp;$I5962&amp;" "&amp;IF($I5962&lt;=TEXT(★完成資料!$A$1,"yyyymm"),TEXT(★完成資料!$A$1,"yyyymm"),"999999")&amp; " " &amp; LEFT(F5962 &amp; "          ",10))))</f>
        <v xml:space="preserve">L O 202205 yyyy00 HV        </v>
      </c>
      <c r="B5962" s="68" t="s">
        <v>323</v>
      </c>
      <c r="C5962" s="68" t="s">
        <v>469</v>
      </c>
      <c r="D5962" s="68" t="s">
        <v>271</v>
      </c>
      <c r="E5962" s="68" t="s">
        <v>531</v>
      </c>
      <c r="F5962" s="68" t="s">
        <v>360</v>
      </c>
      <c r="G5962" s="68" t="s">
        <v>78</v>
      </c>
      <c r="H5962" s="68" t="s">
        <v>384</v>
      </c>
      <c r="I5962" s="68" t="s">
        <v>647</v>
      </c>
      <c r="J5962" s="65">
        <v>5</v>
      </c>
      <c r="K5962" s="65">
        <v>6</v>
      </c>
      <c r="L5962" s="65">
        <v>718</v>
      </c>
      <c r="M5962" s="65" t="s">
        <v>503</v>
      </c>
    </row>
    <row r="5963" spans="1:13" ht="12.75" customHeight="1">
      <c r="A5963" s="65" t="str">
        <f>IF(ROW()=1,"KEY",IF(ISNA(VLOOKUP(B5963,車名対応マスタ!B:D,3,FALSE)),"",IF(VLOOKUP(B5963,車名対応マスタ!B:D,3,FALSE)="","",$D5963&amp;" "&amp;IF($G5963="9","J","O")&amp;" "&amp;$I5963&amp;" "&amp;IF($I5963&lt;=TEXT(★完成資料!$A$1,"yyyymm"),TEXT(★完成資料!$A$1,"yyyymm"),"999999")&amp; " " &amp; LEFT(F5963 &amp; "          ",10))))</f>
        <v xml:space="preserve">L O 202206 yyyy00 HV        </v>
      </c>
      <c r="B5963" s="68" t="s">
        <v>323</v>
      </c>
      <c r="C5963" s="68" t="s">
        <v>469</v>
      </c>
      <c r="D5963" s="68" t="s">
        <v>271</v>
      </c>
      <c r="E5963" s="68" t="s">
        <v>531</v>
      </c>
      <c r="F5963" s="68" t="s">
        <v>360</v>
      </c>
      <c r="G5963" s="68" t="s">
        <v>78</v>
      </c>
      <c r="H5963" s="68" t="s">
        <v>384</v>
      </c>
      <c r="I5963" s="68" t="s">
        <v>652</v>
      </c>
      <c r="J5963" s="65">
        <v>17</v>
      </c>
      <c r="K5963" s="65">
        <v>6</v>
      </c>
      <c r="L5963" s="65">
        <v>718</v>
      </c>
      <c r="M5963" s="65" t="s">
        <v>503</v>
      </c>
    </row>
    <row r="5964" spans="1:13" ht="12.75" customHeight="1">
      <c r="A5964" s="65" t="str">
        <f>IF(ROW()=1,"KEY",IF(ISNA(VLOOKUP(B5964,車名対応マスタ!B:D,3,FALSE)),"",IF(VLOOKUP(B5964,車名対応マスタ!B:D,3,FALSE)="","",$D5964&amp;" "&amp;IF($G5964="9","J","O")&amp;" "&amp;$I5964&amp;" "&amp;IF($I5964&lt;=TEXT(★完成資料!$A$1,"yyyymm"),TEXT(★完成資料!$A$1,"yyyymm"),"999999")&amp; " " &amp; LEFT(F5964 &amp; "          ",10))))</f>
        <v xml:space="preserve">L O 202207 yyyy00 HV        </v>
      </c>
      <c r="B5964" s="68" t="s">
        <v>323</v>
      </c>
      <c r="C5964" s="68" t="s">
        <v>469</v>
      </c>
      <c r="D5964" s="68" t="s">
        <v>271</v>
      </c>
      <c r="E5964" s="68" t="s">
        <v>531</v>
      </c>
      <c r="F5964" s="68" t="s">
        <v>360</v>
      </c>
      <c r="G5964" s="68" t="s">
        <v>78</v>
      </c>
      <c r="H5964" s="68" t="s">
        <v>384</v>
      </c>
      <c r="I5964" s="68" t="s">
        <v>655</v>
      </c>
      <c r="J5964" s="65">
        <v>19</v>
      </c>
      <c r="K5964" s="65">
        <v>4</v>
      </c>
      <c r="L5964" s="65">
        <v>718</v>
      </c>
      <c r="M5964" s="65" t="s">
        <v>503</v>
      </c>
    </row>
    <row r="5965" spans="1:13" ht="12.75" customHeight="1">
      <c r="A5965" s="65" t="str">
        <f>IF(ROW()=1,"KEY",IF(ISNA(VLOOKUP(B5965,車名対応マスタ!B:D,3,FALSE)),"",IF(VLOOKUP(B5965,車名対応マスタ!B:D,3,FALSE)="","",$D5965&amp;" "&amp;IF($G5965="9","J","O")&amp;" "&amp;$I5965&amp;" "&amp;IF($I5965&lt;=TEXT(★完成資料!$A$1,"yyyymm"),TEXT(★完成資料!$A$1,"yyyymm"),"999999")&amp; " " &amp; LEFT(F5965 &amp; "          ",10))))</f>
        <v xml:space="preserve">L O 202208 yyyy00 HV        </v>
      </c>
      <c r="B5965" s="68" t="s">
        <v>323</v>
      </c>
      <c r="C5965" s="68" t="s">
        <v>469</v>
      </c>
      <c r="D5965" s="68" t="s">
        <v>271</v>
      </c>
      <c r="E5965" s="68" t="s">
        <v>531</v>
      </c>
      <c r="F5965" s="68" t="s">
        <v>360</v>
      </c>
      <c r="G5965" s="68" t="s">
        <v>78</v>
      </c>
      <c r="H5965" s="68" t="s">
        <v>384</v>
      </c>
      <c r="I5965" s="68" t="s">
        <v>656</v>
      </c>
      <c r="J5965" s="65">
        <v>12</v>
      </c>
      <c r="K5965" s="65">
        <v>2</v>
      </c>
      <c r="L5965" s="65">
        <v>718</v>
      </c>
      <c r="M5965" s="65" t="s">
        <v>503</v>
      </c>
    </row>
    <row r="5966" spans="1:13" ht="12.75" customHeight="1">
      <c r="A5966" s="65" t="str">
        <f>IF(ROW()=1,"KEY",IF(ISNA(VLOOKUP(B5966,車名対応マスタ!B:D,3,FALSE)),"",IF(VLOOKUP(B5966,車名対応マスタ!B:D,3,FALSE)="","",$D5966&amp;" "&amp;IF($G5966="9","J","O")&amp;" "&amp;$I5966&amp;" "&amp;IF($I5966&lt;=TEXT(★完成資料!$A$1,"yyyymm"),TEXT(★完成資料!$A$1,"yyyymm"),"999999")&amp; " " &amp; LEFT(F5966 &amp; "          ",10))))</f>
        <v xml:space="preserve">L O 202209 yyyy00 HV        </v>
      </c>
      <c r="B5966" s="68" t="s">
        <v>323</v>
      </c>
      <c r="C5966" s="68" t="s">
        <v>469</v>
      </c>
      <c r="D5966" s="68" t="s">
        <v>271</v>
      </c>
      <c r="E5966" s="68" t="s">
        <v>531</v>
      </c>
      <c r="F5966" s="68" t="s">
        <v>360</v>
      </c>
      <c r="G5966" s="68" t="s">
        <v>78</v>
      </c>
      <c r="H5966" s="68" t="s">
        <v>384</v>
      </c>
      <c r="I5966" s="68" t="s">
        <v>657</v>
      </c>
      <c r="J5966" s="65">
        <v>18</v>
      </c>
      <c r="K5966" s="65">
        <v>0</v>
      </c>
      <c r="L5966" s="65">
        <v>718</v>
      </c>
      <c r="M5966" s="65" t="s">
        <v>503</v>
      </c>
    </row>
    <row r="5967" spans="1:13" ht="12.75" customHeight="1">
      <c r="A5967" s="65" t="str">
        <f>IF(ROW()=1,"KEY",IF(ISNA(VLOOKUP(B5967,車名対応マスタ!B:D,3,FALSE)),"",IF(VLOOKUP(B5967,車名対応マスタ!B:D,3,FALSE)="","",$D5967&amp;" "&amp;IF($G5967="9","J","O")&amp;" "&amp;$I5967&amp;" "&amp;IF($I5967&lt;=TEXT(★完成資料!$A$1,"yyyymm"),TEXT(★完成資料!$A$1,"yyyymm"),"999999")&amp; " " &amp; LEFT(F5967 &amp; "          ",10))))</f>
        <v xml:space="preserve">L O 202210 yyyy00 HV        </v>
      </c>
      <c r="B5967" s="68" t="s">
        <v>323</v>
      </c>
      <c r="C5967" s="68" t="s">
        <v>469</v>
      </c>
      <c r="D5967" s="68" t="s">
        <v>271</v>
      </c>
      <c r="E5967" s="68" t="s">
        <v>531</v>
      </c>
      <c r="F5967" s="68" t="s">
        <v>360</v>
      </c>
      <c r="G5967" s="68" t="s">
        <v>78</v>
      </c>
      <c r="H5967" s="68" t="s">
        <v>384</v>
      </c>
      <c r="I5967" s="68" t="s">
        <v>663</v>
      </c>
      <c r="J5967" s="65">
        <v>14</v>
      </c>
      <c r="K5967" s="65">
        <v>0</v>
      </c>
      <c r="L5967" s="65">
        <v>718</v>
      </c>
      <c r="M5967" s="65" t="s">
        <v>503</v>
      </c>
    </row>
    <row r="5968" spans="1:13" ht="12.75" customHeight="1">
      <c r="A5968" s="65" t="str">
        <f>IF(ROW()=1,"KEY",IF(ISNA(VLOOKUP(B5968,車名対応マスタ!B:D,3,FALSE)),"",IF(VLOOKUP(B5968,車名対応マスタ!B:D,3,FALSE)="","",$D5968&amp;" "&amp;IF($G5968="9","J","O")&amp;" "&amp;$I5968&amp;" "&amp;IF($I5968&lt;=TEXT(★完成資料!$A$1,"yyyymm"),TEXT(★完成資料!$A$1,"yyyymm"),"999999")&amp; " " &amp; LEFT(F5968 &amp; "          ",10))))</f>
        <v xml:space="preserve">L O 202204 yyyy00 HV        </v>
      </c>
      <c r="B5968" s="68" t="s">
        <v>323</v>
      </c>
      <c r="C5968" s="68" t="s">
        <v>469</v>
      </c>
      <c r="D5968" s="68" t="s">
        <v>271</v>
      </c>
      <c r="E5968" s="68" t="s">
        <v>531</v>
      </c>
      <c r="F5968" s="68" t="s">
        <v>360</v>
      </c>
      <c r="G5968" s="68" t="s">
        <v>78</v>
      </c>
      <c r="H5968" s="68" t="s">
        <v>384</v>
      </c>
      <c r="I5968" s="68" t="s">
        <v>642</v>
      </c>
      <c r="J5968" s="65">
        <v>1</v>
      </c>
      <c r="L5968" s="65">
        <v>715</v>
      </c>
      <c r="M5968" s="65" t="s">
        <v>504</v>
      </c>
    </row>
    <row r="5969" spans="1:13" ht="12.75" customHeight="1">
      <c r="A5969" s="65" t="str">
        <f>IF(ROW()=1,"KEY",IF(ISNA(VLOOKUP(B5969,車名対応マスタ!B:D,3,FALSE)),"",IF(VLOOKUP(B5969,車名対応マスタ!B:D,3,FALSE)="","",$D5969&amp;" "&amp;IF($G5969="9","J","O")&amp;" "&amp;$I5969&amp;" "&amp;IF($I5969&lt;=TEXT(★完成資料!$A$1,"yyyymm"),TEXT(★完成資料!$A$1,"yyyymm"),"999999")&amp; " " &amp; LEFT(F5969 &amp; "          ",10))))</f>
        <v xml:space="preserve">L O 202205 yyyy00 HV        </v>
      </c>
      <c r="B5969" s="68" t="s">
        <v>323</v>
      </c>
      <c r="C5969" s="68" t="s">
        <v>469</v>
      </c>
      <c r="D5969" s="68" t="s">
        <v>271</v>
      </c>
      <c r="E5969" s="68" t="s">
        <v>531</v>
      </c>
      <c r="F5969" s="68" t="s">
        <v>360</v>
      </c>
      <c r="G5969" s="68" t="s">
        <v>78</v>
      </c>
      <c r="H5969" s="68" t="s">
        <v>384</v>
      </c>
      <c r="I5969" s="68" t="s">
        <v>647</v>
      </c>
      <c r="J5969" s="65">
        <v>1</v>
      </c>
      <c r="L5969" s="65">
        <v>715</v>
      </c>
      <c r="M5969" s="65" t="s">
        <v>504</v>
      </c>
    </row>
    <row r="5970" spans="1:13" ht="12.75" customHeight="1">
      <c r="A5970" s="65" t="str">
        <f>IF(ROW()=1,"KEY",IF(ISNA(VLOOKUP(B5970,車名対応マスタ!B:D,3,FALSE)),"",IF(VLOOKUP(B5970,車名対応マスタ!B:D,3,FALSE)="","",$D5970&amp;" "&amp;IF($G5970="9","J","O")&amp;" "&amp;$I5970&amp;" "&amp;IF($I5970&lt;=TEXT(★完成資料!$A$1,"yyyymm"),TEXT(★完成資料!$A$1,"yyyymm"),"999999")&amp; " " &amp; LEFT(F5970 &amp; "          ",10))))</f>
        <v xml:space="preserve">L O 202209 yyyy00 HV        </v>
      </c>
      <c r="B5970" s="68" t="s">
        <v>323</v>
      </c>
      <c r="C5970" s="68" t="s">
        <v>469</v>
      </c>
      <c r="D5970" s="68" t="s">
        <v>271</v>
      </c>
      <c r="E5970" s="68" t="s">
        <v>531</v>
      </c>
      <c r="F5970" s="68" t="s">
        <v>360</v>
      </c>
      <c r="G5970" s="68" t="s">
        <v>78</v>
      </c>
      <c r="H5970" s="68" t="s">
        <v>384</v>
      </c>
      <c r="I5970" s="68" t="s">
        <v>657</v>
      </c>
      <c r="J5970" s="65">
        <v>2</v>
      </c>
      <c r="L5970" s="65">
        <v>715</v>
      </c>
      <c r="M5970" s="65" t="s">
        <v>504</v>
      </c>
    </row>
    <row r="5971" spans="1:13" ht="12.75" customHeight="1">
      <c r="A5971" s="65" t="str">
        <f>IF(ROW()=1,"KEY",IF(ISNA(VLOOKUP(B5971,車名対応マスタ!B:D,3,FALSE)),"",IF(VLOOKUP(B5971,車名対応マスタ!B:D,3,FALSE)="","",$D5971&amp;" "&amp;IF($G5971="9","J","O")&amp;" "&amp;$I5971&amp;" "&amp;IF($I5971&lt;=TEXT(★完成資料!$A$1,"yyyymm"),TEXT(★完成資料!$A$1,"yyyymm"),"999999")&amp; " " &amp; LEFT(F5971 &amp; "          ",10))))</f>
        <v xml:space="preserve">L O 202203 yyyy00 HV        </v>
      </c>
      <c r="B5971" s="68" t="s">
        <v>323</v>
      </c>
      <c r="C5971" s="68" t="s">
        <v>469</v>
      </c>
      <c r="D5971" s="68" t="s">
        <v>271</v>
      </c>
      <c r="E5971" s="68" t="s">
        <v>531</v>
      </c>
      <c r="F5971" s="68" t="s">
        <v>360</v>
      </c>
      <c r="G5971" s="68" t="s">
        <v>78</v>
      </c>
      <c r="H5971" s="68" t="s">
        <v>384</v>
      </c>
      <c r="I5971" s="68" t="s">
        <v>641</v>
      </c>
      <c r="J5971" s="65">
        <v>9</v>
      </c>
      <c r="K5971" s="65">
        <v>4</v>
      </c>
      <c r="L5971" s="65">
        <v>709</v>
      </c>
      <c r="M5971" s="65" t="s">
        <v>391</v>
      </c>
    </row>
    <row r="5972" spans="1:13" ht="12.75" customHeight="1">
      <c r="A5972" s="65" t="str">
        <f>IF(ROW()=1,"KEY",IF(ISNA(VLOOKUP(B5972,車名対応マスタ!B:D,3,FALSE)),"",IF(VLOOKUP(B5972,車名対応マスタ!B:D,3,FALSE)="","",$D5972&amp;" "&amp;IF($G5972="9","J","O")&amp;" "&amp;$I5972&amp;" "&amp;IF($I5972&lt;=TEXT(★完成資料!$A$1,"yyyymm"),TEXT(★完成資料!$A$1,"yyyymm"),"999999")&amp; " " &amp; LEFT(F5972 &amp; "          ",10))))</f>
        <v xml:space="preserve">L O 202204 yyyy00 HV        </v>
      </c>
      <c r="B5972" s="68" t="s">
        <v>323</v>
      </c>
      <c r="C5972" s="68" t="s">
        <v>469</v>
      </c>
      <c r="D5972" s="68" t="s">
        <v>271</v>
      </c>
      <c r="E5972" s="68" t="s">
        <v>531</v>
      </c>
      <c r="F5972" s="68" t="s">
        <v>360</v>
      </c>
      <c r="G5972" s="68" t="s">
        <v>78</v>
      </c>
      <c r="H5972" s="68" t="s">
        <v>384</v>
      </c>
      <c r="I5972" s="68" t="s">
        <v>642</v>
      </c>
      <c r="J5972" s="65">
        <v>8</v>
      </c>
      <c r="K5972" s="65">
        <v>2</v>
      </c>
      <c r="L5972" s="65">
        <v>709</v>
      </c>
      <c r="M5972" s="65" t="s">
        <v>391</v>
      </c>
    </row>
    <row r="5973" spans="1:13" ht="12.75" customHeight="1">
      <c r="A5973" s="65" t="str">
        <f>IF(ROW()=1,"KEY",IF(ISNA(VLOOKUP(B5973,車名対応マスタ!B:D,3,FALSE)),"",IF(VLOOKUP(B5973,車名対応マスタ!B:D,3,FALSE)="","",$D5973&amp;" "&amp;IF($G5973="9","J","O")&amp;" "&amp;$I5973&amp;" "&amp;IF($I5973&lt;=TEXT(★完成資料!$A$1,"yyyymm"),TEXT(★完成資料!$A$1,"yyyymm"),"999999")&amp; " " &amp; LEFT(F5973 &amp; "          ",10))))</f>
        <v xml:space="preserve">L O 202205 yyyy00 HV        </v>
      </c>
      <c r="B5973" s="68" t="s">
        <v>323</v>
      </c>
      <c r="C5973" s="68" t="s">
        <v>469</v>
      </c>
      <c r="D5973" s="68" t="s">
        <v>271</v>
      </c>
      <c r="E5973" s="68" t="s">
        <v>531</v>
      </c>
      <c r="F5973" s="68" t="s">
        <v>360</v>
      </c>
      <c r="G5973" s="68" t="s">
        <v>78</v>
      </c>
      <c r="H5973" s="68" t="s">
        <v>384</v>
      </c>
      <c r="I5973" s="68" t="s">
        <v>647</v>
      </c>
      <c r="J5973" s="65">
        <v>9</v>
      </c>
      <c r="K5973" s="65">
        <v>1</v>
      </c>
      <c r="L5973" s="65">
        <v>709</v>
      </c>
      <c r="M5973" s="65" t="s">
        <v>391</v>
      </c>
    </row>
    <row r="5974" spans="1:13" ht="12.75" customHeight="1">
      <c r="A5974" s="65" t="str">
        <f>IF(ROW()=1,"KEY",IF(ISNA(VLOOKUP(B5974,車名対応マスタ!B:D,3,FALSE)),"",IF(VLOOKUP(B5974,車名対応マスタ!B:D,3,FALSE)="","",$D5974&amp;" "&amp;IF($G5974="9","J","O")&amp;" "&amp;$I5974&amp;" "&amp;IF($I5974&lt;=TEXT(★完成資料!$A$1,"yyyymm"),TEXT(★完成資料!$A$1,"yyyymm"),"999999")&amp; " " &amp; LEFT(F5974 &amp; "          ",10))))</f>
        <v xml:space="preserve">L O 202206 yyyy00 HV        </v>
      </c>
      <c r="B5974" s="68" t="s">
        <v>323</v>
      </c>
      <c r="C5974" s="68" t="s">
        <v>469</v>
      </c>
      <c r="D5974" s="68" t="s">
        <v>271</v>
      </c>
      <c r="E5974" s="68" t="s">
        <v>531</v>
      </c>
      <c r="F5974" s="68" t="s">
        <v>360</v>
      </c>
      <c r="G5974" s="68" t="s">
        <v>78</v>
      </c>
      <c r="H5974" s="68" t="s">
        <v>384</v>
      </c>
      <c r="I5974" s="68" t="s">
        <v>652</v>
      </c>
      <c r="J5974" s="65">
        <v>13</v>
      </c>
      <c r="K5974" s="65">
        <v>5</v>
      </c>
      <c r="L5974" s="65">
        <v>709</v>
      </c>
      <c r="M5974" s="65" t="s">
        <v>391</v>
      </c>
    </row>
    <row r="5975" spans="1:13" ht="12.75" customHeight="1">
      <c r="A5975" s="65" t="str">
        <f>IF(ROW()=1,"KEY",IF(ISNA(VLOOKUP(B5975,車名対応マスタ!B:D,3,FALSE)),"",IF(VLOOKUP(B5975,車名対応マスタ!B:D,3,FALSE)="","",$D5975&amp;" "&amp;IF($G5975="9","J","O")&amp;" "&amp;$I5975&amp;" "&amp;IF($I5975&lt;=TEXT(★完成資料!$A$1,"yyyymm"),TEXT(★完成資料!$A$1,"yyyymm"),"999999")&amp; " " &amp; LEFT(F5975 &amp; "          ",10))))</f>
        <v xml:space="preserve">L O 202207 yyyy00 HV        </v>
      </c>
      <c r="B5975" s="68" t="s">
        <v>323</v>
      </c>
      <c r="C5975" s="68" t="s">
        <v>469</v>
      </c>
      <c r="D5975" s="68" t="s">
        <v>271</v>
      </c>
      <c r="E5975" s="68" t="s">
        <v>531</v>
      </c>
      <c r="F5975" s="68" t="s">
        <v>360</v>
      </c>
      <c r="G5975" s="68" t="s">
        <v>78</v>
      </c>
      <c r="H5975" s="68" t="s">
        <v>384</v>
      </c>
      <c r="I5975" s="68" t="s">
        <v>655</v>
      </c>
      <c r="J5975" s="65">
        <v>1</v>
      </c>
      <c r="K5975" s="65">
        <v>5</v>
      </c>
      <c r="L5975" s="65">
        <v>709</v>
      </c>
      <c r="M5975" s="65" t="s">
        <v>391</v>
      </c>
    </row>
    <row r="5976" spans="1:13" ht="12.75" customHeight="1">
      <c r="A5976" s="65" t="str">
        <f>IF(ROW()=1,"KEY",IF(ISNA(VLOOKUP(B5976,車名対応マスタ!B:D,3,FALSE)),"",IF(VLOOKUP(B5976,車名対応マスタ!B:D,3,FALSE)="","",$D5976&amp;" "&amp;IF($G5976="9","J","O")&amp;" "&amp;$I5976&amp;" "&amp;IF($I5976&lt;=TEXT(★完成資料!$A$1,"yyyymm"),TEXT(★完成資料!$A$1,"yyyymm"),"999999")&amp; " " &amp; LEFT(F5976 &amp; "          ",10))))</f>
        <v xml:space="preserve">L O 202208 yyyy00 HV        </v>
      </c>
      <c r="B5976" s="68" t="s">
        <v>323</v>
      </c>
      <c r="C5976" s="68" t="s">
        <v>469</v>
      </c>
      <c r="D5976" s="68" t="s">
        <v>271</v>
      </c>
      <c r="E5976" s="68" t="s">
        <v>531</v>
      </c>
      <c r="F5976" s="68" t="s">
        <v>360</v>
      </c>
      <c r="G5976" s="68" t="s">
        <v>78</v>
      </c>
      <c r="H5976" s="68" t="s">
        <v>384</v>
      </c>
      <c r="I5976" s="68" t="s">
        <v>656</v>
      </c>
      <c r="J5976" s="65">
        <v>5</v>
      </c>
      <c r="K5976" s="65">
        <v>7</v>
      </c>
      <c r="L5976" s="65">
        <v>709</v>
      </c>
      <c r="M5976" s="65" t="s">
        <v>391</v>
      </c>
    </row>
    <row r="5977" spans="1:13" ht="12.75" customHeight="1">
      <c r="A5977" s="65" t="str">
        <f>IF(ROW()=1,"KEY",IF(ISNA(VLOOKUP(B5977,車名対応マスタ!B:D,3,FALSE)),"",IF(VLOOKUP(B5977,車名対応マスタ!B:D,3,FALSE)="","",$D5977&amp;" "&amp;IF($G5977="9","J","O")&amp;" "&amp;$I5977&amp;" "&amp;IF($I5977&lt;=TEXT(★完成資料!$A$1,"yyyymm"),TEXT(★完成資料!$A$1,"yyyymm"),"999999")&amp; " " &amp; LEFT(F5977 &amp; "          ",10))))</f>
        <v xml:space="preserve">L O 202209 yyyy00 HV        </v>
      </c>
      <c r="B5977" s="68" t="s">
        <v>323</v>
      </c>
      <c r="C5977" s="68" t="s">
        <v>469</v>
      </c>
      <c r="D5977" s="68" t="s">
        <v>271</v>
      </c>
      <c r="E5977" s="68" t="s">
        <v>531</v>
      </c>
      <c r="F5977" s="68" t="s">
        <v>360</v>
      </c>
      <c r="G5977" s="68" t="s">
        <v>78</v>
      </c>
      <c r="H5977" s="68" t="s">
        <v>384</v>
      </c>
      <c r="I5977" s="68" t="s">
        <v>657</v>
      </c>
      <c r="J5977" s="65">
        <v>2</v>
      </c>
      <c r="K5977" s="65">
        <v>3</v>
      </c>
      <c r="L5977" s="65">
        <v>709</v>
      </c>
      <c r="M5977" s="65" t="s">
        <v>391</v>
      </c>
    </row>
    <row r="5978" spans="1:13" ht="12.75" customHeight="1">
      <c r="A5978" s="65" t="str">
        <f>IF(ROW()=1,"KEY",IF(ISNA(VLOOKUP(B5978,車名対応マスタ!B:D,3,FALSE)),"",IF(VLOOKUP(B5978,車名対応マスタ!B:D,3,FALSE)="","",$D5978&amp;" "&amp;IF($G5978="9","J","O")&amp;" "&amp;$I5978&amp;" "&amp;IF($I5978&lt;=TEXT(★完成資料!$A$1,"yyyymm"),TEXT(★完成資料!$A$1,"yyyymm"),"999999")&amp; " " &amp; LEFT(F5978 &amp; "          ",10))))</f>
        <v xml:space="preserve">L O 202210 yyyy00 HV        </v>
      </c>
      <c r="B5978" s="68" t="s">
        <v>323</v>
      </c>
      <c r="C5978" s="68" t="s">
        <v>469</v>
      </c>
      <c r="D5978" s="68" t="s">
        <v>271</v>
      </c>
      <c r="E5978" s="68" t="s">
        <v>531</v>
      </c>
      <c r="F5978" s="68" t="s">
        <v>360</v>
      </c>
      <c r="G5978" s="68" t="s">
        <v>78</v>
      </c>
      <c r="H5978" s="68" t="s">
        <v>384</v>
      </c>
      <c r="I5978" s="68" t="s">
        <v>663</v>
      </c>
      <c r="J5978" s="65">
        <v>7</v>
      </c>
      <c r="K5978" s="65">
        <v>1</v>
      </c>
      <c r="L5978" s="65">
        <v>709</v>
      </c>
      <c r="M5978" s="65" t="s">
        <v>391</v>
      </c>
    </row>
    <row r="5979" spans="1:13" ht="12.75" customHeight="1">
      <c r="A5979" s="65" t="str">
        <f>IF(ROW()=1,"KEY",IF(ISNA(VLOOKUP(B5979,車名対応マスタ!B:D,3,FALSE)),"",IF(VLOOKUP(B5979,車名対応マスタ!B:D,3,FALSE)="","",$D5979&amp;" "&amp;IF($G5979="9","J","O")&amp;" "&amp;$I5979&amp;" "&amp;IF($I5979&lt;=TEXT(★完成資料!$A$1,"yyyymm"),TEXT(★完成資料!$A$1,"yyyymm"),"999999")&amp; " " &amp; LEFT(F5979 &amp; "          ",10))))</f>
        <v xml:space="preserve">L O 202201 yyyy00 HV        </v>
      </c>
      <c r="B5979" s="68" t="s">
        <v>323</v>
      </c>
      <c r="C5979" s="68" t="s">
        <v>469</v>
      </c>
      <c r="D5979" s="68" t="s">
        <v>271</v>
      </c>
      <c r="E5979" s="68" t="s">
        <v>531</v>
      </c>
      <c r="F5979" s="68" t="s">
        <v>360</v>
      </c>
      <c r="G5979" s="68" t="s">
        <v>79</v>
      </c>
      <c r="H5979" s="68" t="s">
        <v>392</v>
      </c>
      <c r="I5979" s="68" t="s">
        <v>639</v>
      </c>
      <c r="J5979" s="65">
        <v>48</v>
      </c>
      <c r="K5979" s="65">
        <v>66</v>
      </c>
      <c r="L5979" s="65">
        <v>801</v>
      </c>
      <c r="M5979" s="65" t="s">
        <v>393</v>
      </c>
    </row>
    <row r="5980" spans="1:13" ht="12.75" customHeight="1">
      <c r="A5980" s="65" t="str">
        <f>IF(ROW()=1,"KEY",IF(ISNA(VLOOKUP(B5980,車名対応マスタ!B:D,3,FALSE)),"",IF(VLOOKUP(B5980,車名対応マスタ!B:D,3,FALSE)="","",$D5980&amp;" "&amp;IF($G5980="9","J","O")&amp;" "&amp;$I5980&amp;" "&amp;IF($I5980&lt;=TEXT(★完成資料!$A$1,"yyyymm"),TEXT(★完成資料!$A$1,"yyyymm"),"999999")&amp; " " &amp; LEFT(F5980 &amp; "          ",10))))</f>
        <v xml:space="preserve">L O 202202 yyyy00 HV        </v>
      </c>
      <c r="B5980" s="68" t="s">
        <v>323</v>
      </c>
      <c r="C5980" s="68" t="s">
        <v>469</v>
      </c>
      <c r="D5980" s="68" t="s">
        <v>271</v>
      </c>
      <c r="E5980" s="68" t="s">
        <v>531</v>
      </c>
      <c r="F5980" s="68" t="s">
        <v>360</v>
      </c>
      <c r="G5980" s="68" t="s">
        <v>79</v>
      </c>
      <c r="H5980" s="68" t="s">
        <v>392</v>
      </c>
      <c r="I5980" s="68" t="s">
        <v>640</v>
      </c>
      <c r="J5980" s="65">
        <v>146</v>
      </c>
      <c r="K5980" s="65">
        <v>99</v>
      </c>
      <c r="L5980" s="65">
        <v>801</v>
      </c>
      <c r="M5980" s="65" t="s">
        <v>393</v>
      </c>
    </row>
    <row r="5981" spans="1:13" ht="12.75" customHeight="1">
      <c r="A5981" s="65" t="str">
        <f>IF(ROW()=1,"KEY",IF(ISNA(VLOOKUP(B5981,車名対応マスタ!B:D,3,FALSE)),"",IF(VLOOKUP(B5981,車名対応マスタ!B:D,3,FALSE)="","",$D5981&amp;" "&amp;IF($G5981="9","J","O")&amp;" "&amp;$I5981&amp;" "&amp;IF($I5981&lt;=TEXT(★完成資料!$A$1,"yyyymm"),TEXT(★完成資料!$A$1,"yyyymm"),"999999")&amp; " " &amp; LEFT(F5981 &amp; "          ",10))))</f>
        <v xml:space="preserve">L O 202203 yyyy00 HV        </v>
      </c>
      <c r="B5981" s="68" t="s">
        <v>323</v>
      </c>
      <c r="C5981" s="68" t="s">
        <v>469</v>
      </c>
      <c r="D5981" s="68" t="s">
        <v>271</v>
      </c>
      <c r="E5981" s="68" t="s">
        <v>531</v>
      </c>
      <c r="F5981" s="68" t="s">
        <v>360</v>
      </c>
      <c r="G5981" s="68" t="s">
        <v>79</v>
      </c>
      <c r="H5981" s="68" t="s">
        <v>392</v>
      </c>
      <c r="I5981" s="68" t="s">
        <v>641</v>
      </c>
      <c r="J5981" s="65">
        <v>271</v>
      </c>
      <c r="K5981" s="65">
        <v>96</v>
      </c>
      <c r="L5981" s="65">
        <v>801</v>
      </c>
      <c r="M5981" s="65" t="s">
        <v>393</v>
      </c>
    </row>
    <row r="5982" spans="1:13" ht="12.75" customHeight="1">
      <c r="A5982" s="65" t="str">
        <f>IF(ROW()=1,"KEY",IF(ISNA(VLOOKUP(B5982,車名対応マスタ!B:D,3,FALSE)),"",IF(VLOOKUP(B5982,車名対応マスタ!B:D,3,FALSE)="","",$D5982&amp;" "&amp;IF($G5982="9","J","O")&amp;" "&amp;$I5982&amp;" "&amp;IF($I5982&lt;=TEXT(★完成資料!$A$1,"yyyymm"),TEXT(★完成資料!$A$1,"yyyymm"),"999999")&amp; " " &amp; LEFT(F5982 &amp; "          ",10))))</f>
        <v xml:space="preserve">L O 202204 yyyy00 HV        </v>
      </c>
      <c r="B5982" s="68" t="s">
        <v>323</v>
      </c>
      <c r="C5982" s="68" t="s">
        <v>469</v>
      </c>
      <c r="D5982" s="68" t="s">
        <v>271</v>
      </c>
      <c r="E5982" s="68" t="s">
        <v>531</v>
      </c>
      <c r="F5982" s="68" t="s">
        <v>360</v>
      </c>
      <c r="G5982" s="68" t="s">
        <v>79</v>
      </c>
      <c r="H5982" s="68" t="s">
        <v>392</v>
      </c>
      <c r="I5982" s="68" t="s">
        <v>642</v>
      </c>
      <c r="J5982" s="65">
        <v>99</v>
      </c>
      <c r="K5982" s="65">
        <v>102</v>
      </c>
      <c r="L5982" s="65">
        <v>801</v>
      </c>
      <c r="M5982" s="65" t="s">
        <v>393</v>
      </c>
    </row>
    <row r="5983" spans="1:13" ht="12.75" customHeight="1">
      <c r="A5983" s="65" t="str">
        <f>IF(ROW()=1,"KEY",IF(ISNA(VLOOKUP(B5983,車名対応マスタ!B:D,3,FALSE)),"",IF(VLOOKUP(B5983,車名対応マスタ!B:D,3,FALSE)="","",$D5983&amp;" "&amp;IF($G5983="9","J","O")&amp;" "&amp;$I5983&amp;" "&amp;IF($I5983&lt;=TEXT(★完成資料!$A$1,"yyyymm"),TEXT(★完成資料!$A$1,"yyyymm"),"999999")&amp; " " &amp; LEFT(F5983 &amp; "          ",10))))</f>
        <v xml:space="preserve">L O 202205 yyyy00 HV        </v>
      </c>
      <c r="B5983" s="68" t="s">
        <v>323</v>
      </c>
      <c r="C5983" s="68" t="s">
        <v>469</v>
      </c>
      <c r="D5983" s="68" t="s">
        <v>271</v>
      </c>
      <c r="E5983" s="68" t="s">
        <v>531</v>
      </c>
      <c r="F5983" s="68" t="s">
        <v>360</v>
      </c>
      <c r="G5983" s="68" t="s">
        <v>79</v>
      </c>
      <c r="H5983" s="68" t="s">
        <v>392</v>
      </c>
      <c r="I5983" s="68" t="s">
        <v>647</v>
      </c>
      <c r="J5983" s="65">
        <v>140</v>
      </c>
      <c r="K5983" s="65">
        <v>128</v>
      </c>
      <c r="L5983" s="65">
        <v>801</v>
      </c>
      <c r="M5983" s="65" t="s">
        <v>393</v>
      </c>
    </row>
    <row r="5984" spans="1:13" ht="12.75" customHeight="1">
      <c r="A5984" s="65" t="str">
        <f>IF(ROW()=1,"KEY",IF(ISNA(VLOOKUP(B5984,車名対応マスタ!B:D,3,FALSE)),"",IF(VLOOKUP(B5984,車名対応マスタ!B:D,3,FALSE)="","",$D5984&amp;" "&amp;IF($G5984="9","J","O")&amp;" "&amp;$I5984&amp;" "&amp;IF($I5984&lt;=TEXT(★完成資料!$A$1,"yyyymm"),TEXT(★完成資料!$A$1,"yyyymm"),"999999")&amp; " " &amp; LEFT(F5984 &amp; "          ",10))))</f>
        <v xml:space="preserve">L O 202206 yyyy00 HV        </v>
      </c>
      <c r="B5984" s="68" t="s">
        <v>323</v>
      </c>
      <c r="C5984" s="68" t="s">
        <v>469</v>
      </c>
      <c r="D5984" s="68" t="s">
        <v>271</v>
      </c>
      <c r="E5984" s="68" t="s">
        <v>531</v>
      </c>
      <c r="F5984" s="68" t="s">
        <v>360</v>
      </c>
      <c r="G5984" s="68" t="s">
        <v>79</v>
      </c>
      <c r="H5984" s="68" t="s">
        <v>392</v>
      </c>
      <c r="I5984" s="68" t="s">
        <v>652</v>
      </c>
      <c r="J5984" s="65">
        <v>100</v>
      </c>
      <c r="K5984" s="65">
        <v>60</v>
      </c>
      <c r="L5984" s="65">
        <v>801</v>
      </c>
      <c r="M5984" s="65" t="s">
        <v>393</v>
      </c>
    </row>
    <row r="5985" spans="1:13" ht="12.75" customHeight="1">
      <c r="A5985" s="65" t="str">
        <f>IF(ROW()=1,"KEY",IF(ISNA(VLOOKUP(B5985,車名対応マスタ!B:D,3,FALSE)),"",IF(VLOOKUP(B5985,車名対応マスタ!B:D,3,FALSE)="","",$D5985&amp;" "&amp;IF($G5985="9","J","O")&amp;" "&amp;$I5985&amp;" "&amp;IF($I5985&lt;=TEXT(★完成資料!$A$1,"yyyymm"),TEXT(★完成資料!$A$1,"yyyymm"),"999999")&amp; " " &amp; LEFT(F5985 &amp; "          ",10))))</f>
        <v xml:space="preserve">L O 202207 yyyy00 HV        </v>
      </c>
      <c r="B5985" s="68" t="s">
        <v>323</v>
      </c>
      <c r="C5985" s="68" t="s">
        <v>469</v>
      </c>
      <c r="D5985" s="68" t="s">
        <v>271</v>
      </c>
      <c r="E5985" s="68" t="s">
        <v>531</v>
      </c>
      <c r="F5985" s="68" t="s">
        <v>360</v>
      </c>
      <c r="G5985" s="68" t="s">
        <v>79</v>
      </c>
      <c r="H5985" s="68" t="s">
        <v>392</v>
      </c>
      <c r="I5985" s="68" t="s">
        <v>655</v>
      </c>
      <c r="J5985" s="65">
        <v>96</v>
      </c>
      <c r="K5985" s="65">
        <v>61</v>
      </c>
      <c r="L5985" s="65">
        <v>801</v>
      </c>
      <c r="M5985" s="65" t="s">
        <v>393</v>
      </c>
    </row>
    <row r="5986" spans="1:13" ht="12.75" customHeight="1">
      <c r="A5986" s="65" t="str">
        <f>IF(ROW()=1,"KEY",IF(ISNA(VLOOKUP(B5986,車名対応マスタ!B:D,3,FALSE)),"",IF(VLOOKUP(B5986,車名対応マスタ!B:D,3,FALSE)="","",$D5986&amp;" "&amp;IF($G5986="9","J","O")&amp;" "&amp;$I5986&amp;" "&amp;IF($I5986&lt;=TEXT(★完成資料!$A$1,"yyyymm"),TEXT(★完成資料!$A$1,"yyyymm"),"999999")&amp; " " &amp; LEFT(F5986 &amp; "          ",10))))</f>
        <v xml:space="preserve">L O 202208 yyyy00 HV        </v>
      </c>
      <c r="B5986" s="68" t="s">
        <v>323</v>
      </c>
      <c r="C5986" s="68" t="s">
        <v>469</v>
      </c>
      <c r="D5986" s="68" t="s">
        <v>271</v>
      </c>
      <c r="E5986" s="68" t="s">
        <v>531</v>
      </c>
      <c r="F5986" s="68" t="s">
        <v>360</v>
      </c>
      <c r="G5986" s="68" t="s">
        <v>79</v>
      </c>
      <c r="H5986" s="68" t="s">
        <v>392</v>
      </c>
      <c r="I5986" s="68" t="s">
        <v>656</v>
      </c>
      <c r="J5986" s="65">
        <v>55</v>
      </c>
      <c r="K5986" s="65">
        <v>80</v>
      </c>
      <c r="L5986" s="65">
        <v>801</v>
      </c>
      <c r="M5986" s="65" t="s">
        <v>393</v>
      </c>
    </row>
    <row r="5987" spans="1:13" ht="12.75" customHeight="1">
      <c r="A5987" s="65" t="str">
        <f>IF(ROW()=1,"KEY",IF(ISNA(VLOOKUP(B5987,車名対応マスタ!B:D,3,FALSE)),"",IF(VLOOKUP(B5987,車名対応マスタ!B:D,3,FALSE)="","",$D5987&amp;" "&amp;IF($G5987="9","J","O")&amp;" "&amp;$I5987&amp;" "&amp;IF($I5987&lt;=TEXT(★完成資料!$A$1,"yyyymm"),TEXT(★完成資料!$A$1,"yyyymm"),"999999")&amp; " " &amp; LEFT(F5987 &amp; "          ",10))))</f>
        <v xml:space="preserve">L O 202209 yyyy00 HV        </v>
      </c>
      <c r="B5987" s="68" t="s">
        <v>323</v>
      </c>
      <c r="C5987" s="68" t="s">
        <v>469</v>
      </c>
      <c r="D5987" s="68" t="s">
        <v>271</v>
      </c>
      <c r="E5987" s="68" t="s">
        <v>531</v>
      </c>
      <c r="F5987" s="68" t="s">
        <v>360</v>
      </c>
      <c r="G5987" s="68" t="s">
        <v>79</v>
      </c>
      <c r="H5987" s="68" t="s">
        <v>392</v>
      </c>
      <c r="I5987" s="68" t="s">
        <v>657</v>
      </c>
      <c r="J5987" s="65">
        <v>39</v>
      </c>
      <c r="K5987" s="65">
        <v>121</v>
      </c>
      <c r="L5987" s="65">
        <v>801</v>
      </c>
      <c r="M5987" s="65" t="s">
        <v>393</v>
      </c>
    </row>
    <row r="5988" spans="1:13" ht="12.75" customHeight="1">
      <c r="A5988" s="65" t="str">
        <f>IF(ROW()=1,"KEY",IF(ISNA(VLOOKUP(B5988,車名対応マスタ!B:D,3,FALSE)),"",IF(VLOOKUP(B5988,車名対応マスタ!B:D,3,FALSE)="","",$D5988&amp;" "&amp;IF($G5988="9","J","O")&amp;" "&amp;$I5988&amp;" "&amp;IF($I5988&lt;=TEXT(★完成資料!$A$1,"yyyymm"),TEXT(★完成資料!$A$1,"yyyymm"),"999999")&amp; " " &amp; LEFT(F5988 &amp; "          ",10))))</f>
        <v xml:space="preserve">L O 202210 yyyy00 HV        </v>
      </c>
      <c r="B5988" s="68" t="s">
        <v>323</v>
      </c>
      <c r="C5988" s="68" t="s">
        <v>469</v>
      </c>
      <c r="D5988" s="68" t="s">
        <v>271</v>
      </c>
      <c r="E5988" s="68" t="s">
        <v>531</v>
      </c>
      <c r="F5988" s="68" t="s">
        <v>360</v>
      </c>
      <c r="G5988" s="68" t="s">
        <v>79</v>
      </c>
      <c r="H5988" s="68" t="s">
        <v>392</v>
      </c>
      <c r="I5988" s="68" t="s">
        <v>663</v>
      </c>
      <c r="J5988" s="65">
        <v>162</v>
      </c>
      <c r="K5988" s="65">
        <v>92</v>
      </c>
      <c r="L5988" s="65">
        <v>801</v>
      </c>
      <c r="M5988" s="65" t="s">
        <v>393</v>
      </c>
    </row>
    <row r="5989" spans="1:13" ht="12.75" customHeight="1">
      <c r="A5989" s="65" t="str">
        <f>IF(ROW()=1,"KEY",IF(ISNA(VLOOKUP(B5989,車名対応マスタ!B:D,3,FALSE)),"",IF(VLOOKUP(B5989,車名対応マスタ!B:D,3,FALSE)="","",$D5989&amp;" "&amp;IF($G5989="9","J","O")&amp;" "&amp;$I5989&amp;" "&amp;IF($I5989&lt;=TEXT(★完成資料!$A$1,"yyyymm"),TEXT(★完成資料!$A$1,"yyyymm"),"999999")&amp; " " &amp; LEFT(F5989 &amp; "          ",10))))</f>
        <v xml:space="preserve">L O 202201 yyyy00 HV        </v>
      </c>
      <c r="B5989" s="68" t="s">
        <v>323</v>
      </c>
      <c r="C5989" s="68" t="s">
        <v>469</v>
      </c>
      <c r="D5989" s="68" t="s">
        <v>271</v>
      </c>
      <c r="E5989" s="68" t="s">
        <v>531</v>
      </c>
      <c r="F5989" s="68" t="s">
        <v>360</v>
      </c>
      <c r="G5989" s="68" t="s">
        <v>79</v>
      </c>
      <c r="H5989" s="68" t="s">
        <v>392</v>
      </c>
      <c r="I5989" s="68" t="s">
        <v>639</v>
      </c>
      <c r="J5989" s="65">
        <v>0</v>
      </c>
      <c r="K5989" s="65">
        <v>17</v>
      </c>
      <c r="L5989" s="65">
        <v>809</v>
      </c>
      <c r="M5989" s="65" t="s">
        <v>394</v>
      </c>
    </row>
    <row r="5990" spans="1:13" ht="12.75" customHeight="1">
      <c r="A5990" s="65" t="str">
        <f>IF(ROW()=1,"KEY",IF(ISNA(VLOOKUP(B5990,車名対応マスタ!B:D,3,FALSE)),"",IF(VLOOKUP(B5990,車名対応マスタ!B:D,3,FALSE)="","",$D5990&amp;" "&amp;IF($G5990="9","J","O")&amp;" "&amp;$I5990&amp;" "&amp;IF($I5990&lt;=TEXT(★完成資料!$A$1,"yyyymm"),TEXT(★完成資料!$A$1,"yyyymm"),"999999")&amp; " " &amp; LEFT(F5990 &amp; "          ",10))))</f>
        <v xml:space="preserve">L O 202202 yyyy00 HV        </v>
      </c>
      <c r="B5990" s="68" t="s">
        <v>323</v>
      </c>
      <c r="C5990" s="68" t="s">
        <v>469</v>
      </c>
      <c r="D5990" s="68" t="s">
        <v>271</v>
      </c>
      <c r="E5990" s="68" t="s">
        <v>531</v>
      </c>
      <c r="F5990" s="68" t="s">
        <v>360</v>
      </c>
      <c r="G5990" s="68" t="s">
        <v>79</v>
      </c>
      <c r="H5990" s="68" t="s">
        <v>392</v>
      </c>
      <c r="I5990" s="68" t="s">
        <v>640</v>
      </c>
      <c r="J5990" s="65">
        <v>30</v>
      </c>
      <c r="K5990" s="65">
        <v>13</v>
      </c>
      <c r="L5990" s="65">
        <v>809</v>
      </c>
      <c r="M5990" s="65" t="s">
        <v>394</v>
      </c>
    </row>
    <row r="5991" spans="1:13" ht="12.75" customHeight="1">
      <c r="A5991" s="65" t="str">
        <f>IF(ROW()=1,"KEY",IF(ISNA(VLOOKUP(B5991,車名対応マスタ!B:D,3,FALSE)),"",IF(VLOOKUP(B5991,車名対応マスタ!B:D,3,FALSE)="","",$D5991&amp;" "&amp;IF($G5991="9","J","O")&amp;" "&amp;$I5991&amp;" "&amp;IF($I5991&lt;=TEXT(★完成資料!$A$1,"yyyymm"),TEXT(★完成資料!$A$1,"yyyymm"),"999999")&amp; " " &amp; LEFT(F5991 &amp; "          ",10))))</f>
        <v xml:space="preserve">L O 202203 yyyy00 HV        </v>
      </c>
      <c r="B5991" s="68" t="s">
        <v>323</v>
      </c>
      <c r="C5991" s="68" t="s">
        <v>469</v>
      </c>
      <c r="D5991" s="68" t="s">
        <v>271</v>
      </c>
      <c r="E5991" s="68" t="s">
        <v>531</v>
      </c>
      <c r="F5991" s="68" t="s">
        <v>360</v>
      </c>
      <c r="G5991" s="68" t="s">
        <v>79</v>
      </c>
      <c r="H5991" s="68" t="s">
        <v>392</v>
      </c>
      <c r="I5991" s="68" t="s">
        <v>641</v>
      </c>
      <c r="J5991" s="65">
        <v>24</v>
      </c>
      <c r="K5991" s="65">
        <v>11</v>
      </c>
      <c r="L5991" s="65">
        <v>809</v>
      </c>
      <c r="M5991" s="65" t="s">
        <v>394</v>
      </c>
    </row>
    <row r="5992" spans="1:13" ht="12.75" customHeight="1">
      <c r="A5992" s="65" t="str">
        <f>IF(ROW()=1,"KEY",IF(ISNA(VLOOKUP(B5992,車名対応マスタ!B:D,3,FALSE)),"",IF(VLOOKUP(B5992,車名対応マスタ!B:D,3,FALSE)="","",$D5992&amp;" "&amp;IF($G5992="9","J","O")&amp;" "&amp;$I5992&amp;" "&amp;IF($I5992&lt;=TEXT(★完成資料!$A$1,"yyyymm"),TEXT(★完成資料!$A$1,"yyyymm"),"999999")&amp; " " &amp; LEFT(F5992 &amp; "          ",10))))</f>
        <v xml:space="preserve">L O 202204 yyyy00 HV        </v>
      </c>
      <c r="B5992" s="68" t="s">
        <v>323</v>
      </c>
      <c r="C5992" s="68" t="s">
        <v>469</v>
      </c>
      <c r="D5992" s="68" t="s">
        <v>271</v>
      </c>
      <c r="E5992" s="68" t="s">
        <v>531</v>
      </c>
      <c r="F5992" s="68" t="s">
        <v>360</v>
      </c>
      <c r="G5992" s="68" t="s">
        <v>79</v>
      </c>
      <c r="H5992" s="68" t="s">
        <v>392</v>
      </c>
      <c r="I5992" s="68" t="s">
        <v>642</v>
      </c>
      <c r="J5992" s="65">
        <v>7</v>
      </c>
      <c r="K5992" s="65">
        <v>8</v>
      </c>
      <c r="L5992" s="65">
        <v>809</v>
      </c>
      <c r="M5992" s="65" t="s">
        <v>394</v>
      </c>
    </row>
    <row r="5993" spans="1:13" ht="12.75" customHeight="1">
      <c r="A5993" s="65" t="str">
        <f>IF(ROW()=1,"KEY",IF(ISNA(VLOOKUP(B5993,車名対応マスタ!B:D,3,FALSE)),"",IF(VLOOKUP(B5993,車名対応マスタ!B:D,3,FALSE)="","",$D5993&amp;" "&amp;IF($G5993="9","J","O")&amp;" "&amp;$I5993&amp;" "&amp;IF($I5993&lt;=TEXT(★完成資料!$A$1,"yyyymm"),TEXT(★完成資料!$A$1,"yyyymm"),"999999")&amp; " " &amp; LEFT(F5993 &amp; "          ",10))))</f>
        <v xml:space="preserve">L O 202205 yyyy00 HV        </v>
      </c>
      <c r="B5993" s="68" t="s">
        <v>323</v>
      </c>
      <c r="C5993" s="68" t="s">
        <v>469</v>
      </c>
      <c r="D5993" s="68" t="s">
        <v>271</v>
      </c>
      <c r="E5993" s="68" t="s">
        <v>531</v>
      </c>
      <c r="F5993" s="68" t="s">
        <v>360</v>
      </c>
      <c r="G5993" s="68" t="s">
        <v>79</v>
      </c>
      <c r="H5993" s="68" t="s">
        <v>392</v>
      </c>
      <c r="I5993" s="68" t="s">
        <v>647</v>
      </c>
      <c r="J5993" s="65">
        <v>5</v>
      </c>
      <c r="K5993" s="65">
        <v>11</v>
      </c>
      <c r="L5993" s="65">
        <v>809</v>
      </c>
      <c r="M5993" s="65" t="s">
        <v>394</v>
      </c>
    </row>
    <row r="5994" spans="1:13" ht="12.75" customHeight="1">
      <c r="A5994" s="65" t="str">
        <f>IF(ROW()=1,"KEY",IF(ISNA(VLOOKUP(B5994,車名対応マスタ!B:D,3,FALSE)),"",IF(VLOOKUP(B5994,車名対応マスタ!B:D,3,FALSE)="","",$D5994&amp;" "&amp;IF($G5994="9","J","O")&amp;" "&amp;$I5994&amp;" "&amp;IF($I5994&lt;=TEXT(★完成資料!$A$1,"yyyymm"),TEXT(★完成資料!$A$1,"yyyymm"),"999999")&amp; " " &amp; LEFT(F5994 &amp; "          ",10))))</f>
        <v xml:space="preserve">L O 202206 yyyy00 HV        </v>
      </c>
      <c r="B5994" s="68" t="s">
        <v>323</v>
      </c>
      <c r="C5994" s="68" t="s">
        <v>469</v>
      </c>
      <c r="D5994" s="68" t="s">
        <v>271</v>
      </c>
      <c r="E5994" s="68" t="s">
        <v>531</v>
      </c>
      <c r="F5994" s="68" t="s">
        <v>360</v>
      </c>
      <c r="G5994" s="68" t="s">
        <v>79</v>
      </c>
      <c r="H5994" s="68" t="s">
        <v>392</v>
      </c>
      <c r="I5994" s="68" t="s">
        <v>652</v>
      </c>
      <c r="J5994" s="65">
        <v>10</v>
      </c>
      <c r="K5994" s="65">
        <v>12</v>
      </c>
      <c r="L5994" s="65">
        <v>809</v>
      </c>
      <c r="M5994" s="65" t="s">
        <v>394</v>
      </c>
    </row>
    <row r="5995" spans="1:13" ht="12.75" customHeight="1">
      <c r="A5995" s="65" t="str">
        <f>IF(ROW()=1,"KEY",IF(ISNA(VLOOKUP(B5995,車名対応マスタ!B:D,3,FALSE)),"",IF(VLOOKUP(B5995,車名対応マスタ!B:D,3,FALSE)="","",$D5995&amp;" "&amp;IF($G5995="9","J","O")&amp;" "&amp;$I5995&amp;" "&amp;IF($I5995&lt;=TEXT(★完成資料!$A$1,"yyyymm"),TEXT(★完成資料!$A$1,"yyyymm"),"999999")&amp; " " &amp; LEFT(F5995 &amp; "          ",10))))</f>
        <v xml:space="preserve">L O 202207 yyyy00 HV        </v>
      </c>
      <c r="B5995" s="68" t="s">
        <v>323</v>
      </c>
      <c r="C5995" s="68" t="s">
        <v>469</v>
      </c>
      <c r="D5995" s="68" t="s">
        <v>271</v>
      </c>
      <c r="E5995" s="68" t="s">
        <v>531</v>
      </c>
      <c r="F5995" s="68" t="s">
        <v>360</v>
      </c>
      <c r="G5995" s="68" t="s">
        <v>79</v>
      </c>
      <c r="H5995" s="68" t="s">
        <v>392</v>
      </c>
      <c r="I5995" s="68" t="s">
        <v>655</v>
      </c>
      <c r="J5995" s="65">
        <v>11</v>
      </c>
      <c r="K5995" s="65">
        <v>12</v>
      </c>
      <c r="L5995" s="65">
        <v>809</v>
      </c>
      <c r="M5995" s="65" t="s">
        <v>394</v>
      </c>
    </row>
    <row r="5996" spans="1:13" ht="12.75" customHeight="1">
      <c r="A5996" s="65" t="str">
        <f>IF(ROW()=1,"KEY",IF(ISNA(VLOOKUP(B5996,車名対応マスタ!B:D,3,FALSE)),"",IF(VLOOKUP(B5996,車名対応マスタ!B:D,3,FALSE)="","",$D5996&amp;" "&amp;IF($G5996="9","J","O")&amp;" "&amp;$I5996&amp;" "&amp;IF($I5996&lt;=TEXT(★完成資料!$A$1,"yyyymm"),TEXT(★完成資料!$A$1,"yyyymm"),"999999")&amp; " " &amp; LEFT(F5996 &amp; "          ",10))))</f>
        <v xml:space="preserve">L O 202208 yyyy00 HV        </v>
      </c>
      <c r="B5996" s="68" t="s">
        <v>323</v>
      </c>
      <c r="C5996" s="68" t="s">
        <v>469</v>
      </c>
      <c r="D5996" s="68" t="s">
        <v>271</v>
      </c>
      <c r="E5996" s="68" t="s">
        <v>531</v>
      </c>
      <c r="F5996" s="68" t="s">
        <v>360</v>
      </c>
      <c r="G5996" s="68" t="s">
        <v>79</v>
      </c>
      <c r="H5996" s="68" t="s">
        <v>392</v>
      </c>
      <c r="I5996" s="68" t="s">
        <v>656</v>
      </c>
      <c r="J5996" s="65">
        <v>6</v>
      </c>
      <c r="K5996" s="65">
        <v>4</v>
      </c>
      <c r="L5996" s="65">
        <v>809</v>
      </c>
      <c r="M5996" s="65" t="s">
        <v>394</v>
      </c>
    </row>
    <row r="5997" spans="1:13" ht="12.75" customHeight="1">
      <c r="A5997" s="65" t="str">
        <f>IF(ROW()=1,"KEY",IF(ISNA(VLOOKUP(B5997,車名対応マスタ!B:D,3,FALSE)),"",IF(VLOOKUP(B5997,車名対応マスタ!B:D,3,FALSE)="","",$D5997&amp;" "&amp;IF($G5997="9","J","O")&amp;" "&amp;$I5997&amp;" "&amp;IF($I5997&lt;=TEXT(★完成資料!$A$1,"yyyymm"),TEXT(★完成資料!$A$1,"yyyymm"),"999999")&amp; " " &amp; LEFT(F5997 &amp; "          ",10))))</f>
        <v xml:space="preserve">L O 202209 yyyy00 HV        </v>
      </c>
      <c r="B5997" s="68" t="s">
        <v>323</v>
      </c>
      <c r="C5997" s="68" t="s">
        <v>469</v>
      </c>
      <c r="D5997" s="68" t="s">
        <v>271</v>
      </c>
      <c r="E5997" s="68" t="s">
        <v>531</v>
      </c>
      <c r="F5997" s="68" t="s">
        <v>360</v>
      </c>
      <c r="G5997" s="68" t="s">
        <v>79</v>
      </c>
      <c r="H5997" s="68" t="s">
        <v>392</v>
      </c>
      <c r="I5997" s="68" t="s">
        <v>657</v>
      </c>
      <c r="J5997" s="65">
        <v>5</v>
      </c>
      <c r="K5997" s="65">
        <v>11</v>
      </c>
      <c r="L5997" s="65">
        <v>809</v>
      </c>
      <c r="M5997" s="65" t="s">
        <v>394</v>
      </c>
    </row>
    <row r="5998" spans="1:13" ht="12.75" customHeight="1">
      <c r="A5998" s="65" t="str">
        <f>IF(ROW()=1,"KEY",IF(ISNA(VLOOKUP(B5998,車名対応マスタ!B:D,3,FALSE)),"",IF(VLOOKUP(B5998,車名対応マスタ!B:D,3,FALSE)="","",$D5998&amp;" "&amp;IF($G5998="9","J","O")&amp;" "&amp;$I5998&amp;" "&amp;IF($I5998&lt;=TEXT(★完成資料!$A$1,"yyyymm"),TEXT(★完成資料!$A$1,"yyyymm"),"999999")&amp; " " &amp; LEFT(F5998 &amp; "          ",10))))</f>
        <v xml:space="preserve">L O 202210 yyyy00 HV        </v>
      </c>
      <c r="B5998" s="68" t="s">
        <v>323</v>
      </c>
      <c r="C5998" s="68" t="s">
        <v>469</v>
      </c>
      <c r="D5998" s="68" t="s">
        <v>271</v>
      </c>
      <c r="E5998" s="68" t="s">
        <v>531</v>
      </c>
      <c r="F5998" s="68" t="s">
        <v>360</v>
      </c>
      <c r="G5998" s="68" t="s">
        <v>79</v>
      </c>
      <c r="H5998" s="68" t="s">
        <v>392</v>
      </c>
      <c r="I5998" s="68" t="s">
        <v>663</v>
      </c>
      <c r="J5998" s="65">
        <v>9</v>
      </c>
      <c r="K5998" s="65">
        <v>15</v>
      </c>
      <c r="L5998" s="65">
        <v>809</v>
      </c>
      <c r="M5998" s="65" t="s">
        <v>394</v>
      </c>
    </row>
    <row r="5999" spans="1:13" ht="12.75" customHeight="1">
      <c r="A5999" s="65" t="str">
        <f>IF(ROW()=1,"KEY",IF(ISNA(VLOOKUP(B5999,車名対応マスタ!B:D,3,FALSE)),"",IF(VLOOKUP(B5999,車名対応マスタ!B:D,3,FALSE)="","",$D5999&amp;" "&amp;IF($G5999="9","J","O")&amp;" "&amp;$I5999&amp;" "&amp;IF($I5999&lt;=TEXT(★完成資料!$A$1,"yyyymm"),TEXT(★完成資料!$A$1,"yyyymm"),"999999")&amp; " " &amp; LEFT(F5999 &amp; "          ",10))))</f>
        <v xml:space="preserve">L O 202201 yyyy00 HV        </v>
      </c>
      <c r="B5999" s="68" t="s">
        <v>323</v>
      </c>
      <c r="C5999" s="68" t="s">
        <v>469</v>
      </c>
      <c r="D5999" s="68" t="s">
        <v>271</v>
      </c>
      <c r="E5999" s="68" t="s">
        <v>531</v>
      </c>
      <c r="F5999" s="68" t="s">
        <v>360</v>
      </c>
      <c r="G5999" s="68" t="s">
        <v>80</v>
      </c>
      <c r="H5999" s="68" t="s">
        <v>395</v>
      </c>
      <c r="I5999" s="68" t="s">
        <v>639</v>
      </c>
      <c r="J5999" s="65">
        <v>14</v>
      </c>
      <c r="L5999" s="65">
        <v>618</v>
      </c>
      <c r="M5999" s="65" t="s">
        <v>396</v>
      </c>
    </row>
    <row r="6000" spans="1:13" ht="12.75" customHeight="1">
      <c r="A6000" s="65" t="str">
        <f>IF(ROW()=1,"KEY",IF(ISNA(VLOOKUP(B6000,車名対応マスタ!B:D,3,FALSE)),"",IF(VLOOKUP(B6000,車名対応マスタ!B:D,3,FALSE)="","",$D6000&amp;" "&amp;IF($G6000="9","J","O")&amp;" "&amp;$I6000&amp;" "&amp;IF($I6000&lt;=TEXT(★完成資料!$A$1,"yyyymm"),TEXT(★完成資料!$A$1,"yyyymm"),"999999")&amp; " " &amp; LEFT(F6000 &amp; "          ",10))))</f>
        <v xml:space="preserve">L O 202202 yyyy00 HV        </v>
      </c>
      <c r="B6000" s="68" t="s">
        <v>323</v>
      </c>
      <c r="C6000" s="68" t="s">
        <v>469</v>
      </c>
      <c r="D6000" s="68" t="s">
        <v>271</v>
      </c>
      <c r="E6000" s="68" t="s">
        <v>531</v>
      </c>
      <c r="F6000" s="68" t="s">
        <v>360</v>
      </c>
      <c r="G6000" s="68" t="s">
        <v>80</v>
      </c>
      <c r="H6000" s="68" t="s">
        <v>395</v>
      </c>
      <c r="I6000" s="68" t="s">
        <v>640</v>
      </c>
      <c r="J6000" s="65">
        <v>12</v>
      </c>
      <c r="L6000" s="65">
        <v>618</v>
      </c>
      <c r="M6000" s="65" t="s">
        <v>396</v>
      </c>
    </row>
    <row r="6001" spans="1:13" ht="12.75" customHeight="1">
      <c r="A6001" s="65" t="str">
        <f>IF(ROW()=1,"KEY",IF(ISNA(VLOOKUP(B6001,車名対応マスタ!B:D,3,FALSE)),"",IF(VLOOKUP(B6001,車名対応マスタ!B:D,3,FALSE)="","",$D6001&amp;" "&amp;IF($G6001="9","J","O")&amp;" "&amp;$I6001&amp;" "&amp;IF($I6001&lt;=TEXT(★完成資料!$A$1,"yyyymm"),TEXT(★完成資料!$A$1,"yyyymm"),"999999")&amp; " " &amp; LEFT(F6001 &amp; "          ",10))))</f>
        <v xml:space="preserve">L O 202203 yyyy00 HV        </v>
      </c>
      <c r="B6001" s="68" t="s">
        <v>323</v>
      </c>
      <c r="C6001" s="68" t="s">
        <v>469</v>
      </c>
      <c r="D6001" s="68" t="s">
        <v>271</v>
      </c>
      <c r="E6001" s="68" t="s">
        <v>531</v>
      </c>
      <c r="F6001" s="68" t="s">
        <v>360</v>
      </c>
      <c r="G6001" s="68" t="s">
        <v>80</v>
      </c>
      <c r="H6001" s="68" t="s">
        <v>395</v>
      </c>
      <c r="I6001" s="68" t="s">
        <v>641</v>
      </c>
      <c r="J6001" s="65">
        <v>12</v>
      </c>
      <c r="L6001" s="65">
        <v>618</v>
      </c>
      <c r="M6001" s="65" t="s">
        <v>396</v>
      </c>
    </row>
    <row r="6002" spans="1:13" ht="12.75" customHeight="1">
      <c r="A6002" s="65" t="str">
        <f>IF(ROW()=1,"KEY",IF(ISNA(VLOOKUP(B6002,車名対応マスタ!B:D,3,FALSE)),"",IF(VLOOKUP(B6002,車名対応マスタ!B:D,3,FALSE)="","",$D6002&amp;" "&amp;IF($G6002="9","J","O")&amp;" "&amp;$I6002&amp;" "&amp;IF($I6002&lt;=TEXT(★完成資料!$A$1,"yyyymm"),TEXT(★完成資料!$A$1,"yyyymm"),"999999")&amp; " " &amp; LEFT(F6002 &amp; "          ",10))))</f>
        <v xml:space="preserve">L O 202204 yyyy00 HV        </v>
      </c>
      <c r="B6002" s="68" t="s">
        <v>323</v>
      </c>
      <c r="C6002" s="68" t="s">
        <v>469</v>
      </c>
      <c r="D6002" s="68" t="s">
        <v>271</v>
      </c>
      <c r="E6002" s="68" t="s">
        <v>531</v>
      </c>
      <c r="F6002" s="68" t="s">
        <v>360</v>
      </c>
      <c r="G6002" s="68" t="s">
        <v>80</v>
      </c>
      <c r="H6002" s="68" t="s">
        <v>395</v>
      </c>
      <c r="I6002" s="68" t="s">
        <v>642</v>
      </c>
      <c r="J6002" s="65">
        <v>9</v>
      </c>
      <c r="L6002" s="65">
        <v>618</v>
      </c>
      <c r="M6002" s="65" t="s">
        <v>396</v>
      </c>
    </row>
    <row r="6003" spans="1:13" ht="12.75" customHeight="1">
      <c r="A6003" s="65" t="str">
        <f>IF(ROW()=1,"KEY",IF(ISNA(VLOOKUP(B6003,車名対応マスタ!B:D,3,FALSE)),"",IF(VLOOKUP(B6003,車名対応マスタ!B:D,3,FALSE)="","",$D6003&amp;" "&amp;IF($G6003="9","J","O")&amp;" "&amp;$I6003&amp;" "&amp;IF($I6003&lt;=TEXT(★完成資料!$A$1,"yyyymm"),TEXT(★完成資料!$A$1,"yyyymm"),"999999")&amp; " " &amp; LEFT(F6003 &amp; "          ",10))))</f>
        <v xml:space="preserve">L O 202205 yyyy00 HV        </v>
      </c>
      <c r="B6003" s="68" t="s">
        <v>323</v>
      </c>
      <c r="C6003" s="68" t="s">
        <v>469</v>
      </c>
      <c r="D6003" s="68" t="s">
        <v>271</v>
      </c>
      <c r="E6003" s="68" t="s">
        <v>531</v>
      </c>
      <c r="F6003" s="68" t="s">
        <v>360</v>
      </c>
      <c r="G6003" s="68" t="s">
        <v>80</v>
      </c>
      <c r="H6003" s="68" t="s">
        <v>395</v>
      </c>
      <c r="I6003" s="68" t="s">
        <v>647</v>
      </c>
      <c r="J6003" s="65">
        <v>8</v>
      </c>
      <c r="L6003" s="65">
        <v>618</v>
      </c>
      <c r="M6003" s="65" t="s">
        <v>396</v>
      </c>
    </row>
    <row r="6004" spans="1:13" ht="12.75" customHeight="1">
      <c r="A6004" s="65" t="str">
        <f>IF(ROW()=1,"KEY",IF(ISNA(VLOOKUP(B6004,車名対応マスタ!B:D,3,FALSE)),"",IF(VLOOKUP(B6004,車名対応マスタ!B:D,3,FALSE)="","",$D6004&amp;" "&amp;IF($G6004="9","J","O")&amp;" "&amp;$I6004&amp;" "&amp;IF($I6004&lt;=TEXT(★完成資料!$A$1,"yyyymm"),TEXT(★完成資料!$A$1,"yyyymm"),"999999")&amp; " " &amp; LEFT(F6004 &amp; "          ",10))))</f>
        <v xml:space="preserve">L O 202206 yyyy00 HV        </v>
      </c>
      <c r="B6004" s="68" t="s">
        <v>323</v>
      </c>
      <c r="C6004" s="68" t="s">
        <v>469</v>
      </c>
      <c r="D6004" s="68" t="s">
        <v>271</v>
      </c>
      <c r="E6004" s="68" t="s">
        <v>531</v>
      </c>
      <c r="F6004" s="68" t="s">
        <v>360</v>
      </c>
      <c r="G6004" s="68" t="s">
        <v>80</v>
      </c>
      <c r="H6004" s="68" t="s">
        <v>395</v>
      </c>
      <c r="I6004" s="68" t="s">
        <v>652</v>
      </c>
      <c r="J6004" s="65">
        <v>7</v>
      </c>
      <c r="K6004" s="65">
        <v>0</v>
      </c>
      <c r="L6004" s="65">
        <v>618</v>
      </c>
      <c r="M6004" s="65" t="s">
        <v>396</v>
      </c>
    </row>
    <row r="6005" spans="1:13" ht="12.75" customHeight="1">
      <c r="A6005" s="65" t="str">
        <f>IF(ROW()=1,"KEY",IF(ISNA(VLOOKUP(B6005,車名対応マスタ!B:D,3,FALSE)),"",IF(VLOOKUP(B6005,車名対応マスタ!B:D,3,FALSE)="","",$D6005&amp;" "&amp;IF($G6005="9","J","O")&amp;" "&amp;$I6005&amp;" "&amp;IF($I6005&lt;=TEXT(★完成資料!$A$1,"yyyymm"),TEXT(★完成資料!$A$1,"yyyymm"),"999999")&amp; " " &amp; LEFT(F6005 &amp; "          ",10))))</f>
        <v xml:space="preserve">L O 202207 yyyy00 HV        </v>
      </c>
      <c r="B6005" s="68" t="s">
        <v>323</v>
      </c>
      <c r="C6005" s="68" t="s">
        <v>469</v>
      </c>
      <c r="D6005" s="68" t="s">
        <v>271</v>
      </c>
      <c r="E6005" s="68" t="s">
        <v>531</v>
      </c>
      <c r="F6005" s="68" t="s">
        <v>360</v>
      </c>
      <c r="G6005" s="68" t="s">
        <v>80</v>
      </c>
      <c r="H6005" s="68" t="s">
        <v>395</v>
      </c>
      <c r="I6005" s="68" t="s">
        <v>655</v>
      </c>
      <c r="J6005" s="65">
        <v>10</v>
      </c>
      <c r="K6005" s="65">
        <v>0</v>
      </c>
      <c r="L6005" s="65">
        <v>618</v>
      </c>
      <c r="M6005" s="65" t="s">
        <v>396</v>
      </c>
    </row>
    <row r="6006" spans="1:13" ht="12.75" customHeight="1">
      <c r="A6006" s="65" t="str">
        <f>IF(ROW()=1,"KEY",IF(ISNA(VLOOKUP(B6006,車名対応マスタ!B:D,3,FALSE)),"",IF(VLOOKUP(B6006,車名対応マスタ!B:D,3,FALSE)="","",$D6006&amp;" "&amp;IF($G6006="9","J","O")&amp;" "&amp;$I6006&amp;" "&amp;IF($I6006&lt;=TEXT(★完成資料!$A$1,"yyyymm"),TEXT(★完成資料!$A$1,"yyyymm"),"999999")&amp; " " &amp; LEFT(F6006 &amp; "          ",10))))</f>
        <v xml:space="preserve">L O 202208 yyyy00 HV        </v>
      </c>
      <c r="B6006" s="68" t="s">
        <v>323</v>
      </c>
      <c r="C6006" s="68" t="s">
        <v>469</v>
      </c>
      <c r="D6006" s="68" t="s">
        <v>271</v>
      </c>
      <c r="E6006" s="68" t="s">
        <v>531</v>
      </c>
      <c r="F6006" s="68" t="s">
        <v>360</v>
      </c>
      <c r="G6006" s="68" t="s">
        <v>80</v>
      </c>
      <c r="H6006" s="68" t="s">
        <v>395</v>
      </c>
      <c r="I6006" s="68" t="s">
        <v>656</v>
      </c>
      <c r="J6006" s="65">
        <v>2</v>
      </c>
      <c r="K6006" s="65">
        <v>0</v>
      </c>
      <c r="L6006" s="65">
        <v>618</v>
      </c>
      <c r="M6006" s="65" t="s">
        <v>396</v>
      </c>
    </row>
    <row r="6007" spans="1:13" ht="12.75" customHeight="1">
      <c r="A6007" s="65" t="str">
        <f>IF(ROW()=1,"KEY",IF(ISNA(VLOOKUP(B6007,車名対応マスタ!B:D,3,FALSE)),"",IF(VLOOKUP(B6007,車名対応マスタ!B:D,3,FALSE)="","",$D6007&amp;" "&amp;IF($G6007="9","J","O")&amp;" "&amp;$I6007&amp;" "&amp;IF($I6007&lt;=TEXT(★完成資料!$A$1,"yyyymm"),TEXT(★完成資料!$A$1,"yyyymm"),"999999")&amp; " " &amp; LEFT(F6007 &amp; "          ",10))))</f>
        <v xml:space="preserve">L O 202209 yyyy00 HV        </v>
      </c>
      <c r="B6007" s="68" t="s">
        <v>323</v>
      </c>
      <c r="C6007" s="68" t="s">
        <v>469</v>
      </c>
      <c r="D6007" s="68" t="s">
        <v>271</v>
      </c>
      <c r="E6007" s="68" t="s">
        <v>531</v>
      </c>
      <c r="F6007" s="68" t="s">
        <v>360</v>
      </c>
      <c r="G6007" s="68" t="s">
        <v>80</v>
      </c>
      <c r="H6007" s="68" t="s">
        <v>395</v>
      </c>
      <c r="I6007" s="68" t="s">
        <v>657</v>
      </c>
      <c r="J6007" s="65">
        <v>11</v>
      </c>
      <c r="K6007" s="65">
        <v>0</v>
      </c>
      <c r="L6007" s="65">
        <v>618</v>
      </c>
      <c r="M6007" s="65" t="s">
        <v>396</v>
      </c>
    </row>
    <row r="6008" spans="1:13" ht="12.75" customHeight="1">
      <c r="A6008" s="65" t="str">
        <f>IF(ROW()=1,"KEY",IF(ISNA(VLOOKUP(B6008,車名対応マスタ!B:D,3,FALSE)),"",IF(VLOOKUP(B6008,車名対応マスタ!B:D,3,FALSE)="","",$D6008&amp;" "&amp;IF($G6008="9","J","O")&amp;" "&amp;$I6008&amp;" "&amp;IF($I6008&lt;=TEXT(★完成資料!$A$1,"yyyymm"),TEXT(★完成資料!$A$1,"yyyymm"),"999999")&amp; " " &amp; LEFT(F6008 &amp; "          ",10))))</f>
        <v xml:space="preserve">L O 202210 yyyy00 HV        </v>
      </c>
      <c r="B6008" s="68" t="s">
        <v>323</v>
      </c>
      <c r="C6008" s="68" t="s">
        <v>469</v>
      </c>
      <c r="D6008" s="68" t="s">
        <v>271</v>
      </c>
      <c r="E6008" s="68" t="s">
        <v>531</v>
      </c>
      <c r="F6008" s="68" t="s">
        <v>360</v>
      </c>
      <c r="G6008" s="68" t="s">
        <v>80</v>
      </c>
      <c r="H6008" s="68" t="s">
        <v>395</v>
      </c>
      <c r="I6008" s="68" t="s">
        <v>663</v>
      </c>
      <c r="J6008" s="65">
        <v>18</v>
      </c>
      <c r="K6008" s="65">
        <v>0</v>
      </c>
      <c r="L6008" s="65">
        <v>618</v>
      </c>
      <c r="M6008" s="65" t="s">
        <v>396</v>
      </c>
    </row>
    <row r="6009" spans="1:13" ht="12.75" customHeight="1">
      <c r="A6009" s="65" t="str">
        <f>IF(ROW()=1,"KEY",IF(ISNA(VLOOKUP(B6009,車名対応マスタ!B:D,3,FALSE)),"",IF(VLOOKUP(B6009,車名対応マスタ!B:D,3,FALSE)="","",$D6009&amp;" "&amp;IF($G6009="9","J","O")&amp;" "&amp;$I6009&amp;" "&amp;IF($I6009&lt;=TEXT(★完成資料!$A$1,"yyyymm"),TEXT(★完成資料!$A$1,"yyyymm"),"999999")&amp; " " &amp; LEFT(F6009 &amp; "          ",10))))</f>
        <v xml:space="preserve">L O 202202 yyyy00 HV        </v>
      </c>
      <c r="B6009" s="68" t="s">
        <v>323</v>
      </c>
      <c r="C6009" s="68" t="s">
        <v>469</v>
      </c>
      <c r="D6009" s="68" t="s">
        <v>271</v>
      </c>
      <c r="E6009" s="68" t="s">
        <v>531</v>
      </c>
      <c r="F6009" s="68" t="s">
        <v>360</v>
      </c>
      <c r="G6009" s="68" t="s">
        <v>80</v>
      </c>
      <c r="H6009" s="68" t="s">
        <v>395</v>
      </c>
      <c r="I6009" s="68" t="s">
        <v>640</v>
      </c>
      <c r="J6009" s="65">
        <v>1</v>
      </c>
      <c r="L6009" s="65">
        <v>620</v>
      </c>
      <c r="M6009" s="65" t="s">
        <v>505</v>
      </c>
    </row>
    <row r="6010" spans="1:13" ht="12.75" customHeight="1">
      <c r="A6010" s="65" t="str">
        <f>IF(ROW()=1,"KEY",IF(ISNA(VLOOKUP(B6010,車名対応マスタ!B:D,3,FALSE)),"",IF(VLOOKUP(B6010,車名対応マスタ!B:D,3,FALSE)="","",$D6010&amp;" "&amp;IF($G6010="9","J","O")&amp;" "&amp;$I6010&amp;" "&amp;IF($I6010&lt;=TEXT(★完成資料!$A$1,"yyyymm"),TEXT(★完成資料!$A$1,"yyyymm"),"999999")&amp; " " &amp; LEFT(F6010 &amp; "          ",10))))</f>
        <v xml:space="preserve">L O 202203 yyyy00 HV        </v>
      </c>
      <c r="B6010" s="68" t="s">
        <v>323</v>
      </c>
      <c r="C6010" s="68" t="s">
        <v>469</v>
      </c>
      <c r="D6010" s="68" t="s">
        <v>271</v>
      </c>
      <c r="E6010" s="68" t="s">
        <v>531</v>
      </c>
      <c r="F6010" s="68" t="s">
        <v>360</v>
      </c>
      <c r="G6010" s="68" t="s">
        <v>80</v>
      </c>
      <c r="H6010" s="68" t="s">
        <v>395</v>
      </c>
      <c r="I6010" s="68" t="s">
        <v>641</v>
      </c>
      <c r="J6010" s="65">
        <v>1</v>
      </c>
      <c r="L6010" s="65">
        <v>620</v>
      </c>
      <c r="M6010" s="65" t="s">
        <v>505</v>
      </c>
    </row>
    <row r="6011" spans="1:13" ht="12.75" customHeight="1">
      <c r="A6011" s="65" t="str">
        <f>IF(ROW()=1,"KEY",IF(ISNA(VLOOKUP(B6011,車名対応マスタ!B:D,3,FALSE)),"",IF(VLOOKUP(B6011,車名対応マスタ!B:D,3,FALSE)="","",$D6011&amp;" "&amp;IF($G6011="9","J","O")&amp;" "&amp;$I6011&amp;" "&amp;IF($I6011&lt;=TEXT(★完成資料!$A$1,"yyyymm"),TEXT(★完成資料!$A$1,"yyyymm"),"999999")&amp; " " &amp; LEFT(F6011 &amp; "          ",10))))</f>
        <v xml:space="preserve">L O 202204 yyyy00 HV        </v>
      </c>
      <c r="B6011" s="68" t="s">
        <v>323</v>
      </c>
      <c r="C6011" s="68" t="s">
        <v>469</v>
      </c>
      <c r="D6011" s="68" t="s">
        <v>271</v>
      </c>
      <c r="E6011" s="68" t="s">
        <v>531</v>
      </c>
      <c r="F6011" s="68" t="s">
        <v>360</v>
      </c>
      <c r="G6011" s="68" t="s">
        <v>80</v>
      </c>
      <c r="H6011" s="68" t="s">
        <v>395</v>
      </c>
      <c r="I6011" s="68" t="s">
        <v>642</v>
      </c>
      <c r="J6011" s="65">
        <v>1</v>
      </c>
      <c r="L6011" s="65">
        <v>620</v>
      </c>
      <c r="M6011" s="65" t="s">
        <v>505</v>
      </c>
    </row>
    <row r="6012" spans="1:13" ht="12.75" customHeight="1">
      <c r="A6012" s="65" t="str">
        <f>IF(ROW()=1,"KEY",IF(ISNA(VLOOKUP(B6012,車名対応マスタ!B:D,3,FALSE)),"",IF(VLOOKUP(B6012,車名対応マスタ!B:D,3,FALSE)="","",$D6012&amp;" "&amp;IF($G6012="9","J","O")&amp;" "&amp;$I6012&amp;" "&amp;IF($I6012&lt;=TEXT(★完成資料!$A$1,"yyyymm"),TEXT(★完成資料!$A$1,"yyyymm"),"999999")&amp; " " &amp; LEFT(F6012 &amp; "          ",10))))</f>
        <v xml:space="preserve">L O 202206 yyyy00 HV        </v>
      </c>
      <c r="B6012" s="68" t="s">
        <v>323</v>
      </c>
      <c r="C6012" s="68" t="s">
        <v>469</v>
      </c>
      <c r="D6012" s="68" t="s">
        <v>271</v>
      </c>
      <c r="E6012" s="68" t="s">
        <v>531</v>
      </c>
      <c r="F6012" s="68" t="s">
        <v>360</v>
      </c>
      <c r="G6012" s="68" t="s">
        <v>80</v>
      </c>
      <c r="H6012" s="68" t="s">
        <v>395</v>
      </c>
      <c r="I6012" s="68" t="s">
        <v>652</v>
      </c>
      <c r="J6012" s="65">
        <v>1</v>
      </c>
      <c r="K6012" s="65">
        <v>0</v>
      </c>
      <c r="L6012" s="65">
        <v>620</v>
      </c>
      <c r="M6012" s="65" t="s">
        <v>505</v>
      </c>
    </row>
    <row r="6013" spans="1:13" ht="12.75" customHeight="1">
      <c r="A6013" s="65" t="str">
        <f>IF(ROW()=1,"KEY",IF(ISNA(VLOOKUP(B6013,車名対応マスタ!B:D,3,FALSE)),"",IF(VLOOKUP(B6013,車名対応マスタ!B:D,3,FALSE)="","",$D6013&amp;" "&amp;IF($G6013="9","J","O")&amp;" "&amp;$I6013&amp;" "&amp;IF($I6013&lt;=TEXT(★完成資料!$A$1,"yyyymm"),TEXT(★完成資料!$A$1,"yyyymm"),"999999")&amp; " " &amp; LEFT(F6013 &amp; "          ",10))))</f>
        <v xml:space="preserve">L O 202210 yyyy00 HV        </v>
      </c>
      <c r="B6013" s="68" t="s">
        <v>323</v>
      </c>
      <c r="C6013" s="68" t="s">
        <v>469</v>
      </c>
      <c r="D6013" s="68" t="s">
        <v>271</v>
      </c>
      <c r="E6013" s="68" t="s">
        <v>531</v>
      </c>
      <c r="F6013" s="68" t="s">
        <v>360</v>
      </c>
      <c r="G6013" s="68" t="s">
        <v>80</v>
      </c>
      <c r="H6013" s="68" t="s">
        <v>395</v>
      </c>
      <c r="I6013" s="68" t="s">
        <v>663</v>
      </c>
      <c r="J6013" s="65">
        <v>1</v>
      </c>
      <c r="K6013" s="65">
        <v>0</v>
      </c>
      <c r="L6013" s="65">
        <v>620</v>
      </c>
      <c r="M6013" s="65" t="s">
        <v>505</v>
      </c>
    </row>
    <row r="6014" spans="1:13" ht="12.75" customHeight="1">
      <c r="A6014" s="65" t="str">
        <f>IF(ROW()=1,"KEY",IF(ISNA(VLOOKUP(B6014,車名対応マスタ!B:D,3,FALSE)),"",IF(VLOOKUP(B6014,車名対応マスタ!B:D,3,FALSE)="","",$D6014&amp;" "&amp;IF($G6014="9","J","O")&amp;" "&amp;$I6014&amp;" "&amp;IF($I6014&lt;=TEXT(★完成資料!$A$1,"yyyymm"),TEXT(★完成資料!$A$1,"yyyymm"),"999999")&amp; " " &amp; LEFT(F6014 &amp; "          ",10))))</f>
        <v xml:space="preserve">L O 202201 yyyy00 HV        </v>
      </c>
      <c r="B6014" s="68" t="s">
        <v>323</v>
      </c>
      <c r="C6014" s="68" t="s">
        <v>469</v>
      </c>
      <c r="D6014" s="68" t="s">
        <v>271</v>
      </c>
      <c r="E6014" s="68" t="s">
        <v>531</v>
      </c>
      <c r="F6014" s="68" t="s">
        <v>360</v>
      </c>
      <c r="G6014" s="68" t="s">
        <v>80</v>
      </c>
      <c r="H6014" s="68" t="s">
        <v>395</v>
      </c>
      <c r="I6014" s="68" t="s">
        <v>639</v>
      </c>
      <c r="J6014" s="65">
        <v>1</v>
      </c>
      <c r="L6014" s="65">
        <v>613</v>
      </c>
      <c r="M6014" s="65" t="s">
        <v>397</v>
      </c>
    </row>
    <row r="6015" spans="1:13" ht="12.75" customHeight="1">
      <c r="A6015" s="65" t="str">
        <f>IF(ROW()=1,"KEY",IF(ISNA(VLOOKUP(B6015,車名対応マスタ!B:D,3,FALSE)),"",IF(VLOOKUP(B6015,車名対応マスタ!B:D,3,FALSE)="","",$D6015&amp;" "&amp;IF($G6015="9","J","O")&amp;" "&amp;$I6015&amp;" "&amp;IF($I6015&lt;=TEXT(★完成資料!$A$1,"yyyymm"),TEXT(★完成資料!$A$1,"yyyymm"),"999999")&amp; " " &amp; LEFT(F6015 &amp; "          ",10))))</f>
        <v xml:space="preserve">L O 202202 yyyy00 HV        </v>
      </c>
      <c r="B6015" s="68" t="s">
        <v>323</v>
      </c>
      <c r="C6015" s="68" t="s">
        <v>469</v>
      </c>
      <c r="D6015" s="68" t="s">
        <v>271</v>
      </c>
      <c r="E6015" s="68" t="s">
        <v>531</v>
      </c>
      <c r="F6015" s="68" t="s">
        <v>360</v>
      </c>
      <c r="G6015" s="68" t="s">
        <v>80</v>
      </c>
      <c r="H6015" s="68" t="s">
        <v>395</v>
      </c>
      <c r="I6015" s="68" t="s">
        <v>640</v>
      </c>
      <c r="J6015" s="65">
        <v>3</v>
      </c>
      <c r="K6015" s="65">
        <v>0</v>
      </c>
      <c r="L6015" s="65">
        <v>613</v>
      </c>
      <c r="M6015" s="65" t="s">
        <v>397</v>
      </c>
    </row>
    <row r="6016" spans="1:13" ht="12.75" customHeight="1">
      <c r="A6016" s="65" t="str">
        <f>IF(ROW()=1,"KEY",IF(ISNA(VLOOKUP(B6016,車名対応マスタ!B:D,3,FALSE)),"",IF(VLOOKUP(B6016,車名対応マスタ!B:D,3,FALSE)="","",$D6016&amp;" "&amp;IF($G6016="9","J","O")&amp;" "&amp;$I6016&amp;" "&amp;IF($I6016&lt;=TEXT(★完成資料!$A$1,"yyyymm"),TEXT(★完成資料!$A$1,"yyyymm"),"999999")&amp; " " &amp; LEFT(F6016 &amp; "          ",10))))</f>
        <v xml:space="preserve">L O 202207 yyyy00 HV        </v>
      </c>
      <c r="B6016" s="68" t="s">
        <v>323</v>
      </c>
      <c r="C6016" s="68" t="s">
        <v>469</v>
      </c>
      <c r="D6016" s="68" t="s">
        <v>271</v>
      </c>
      <c r="E6016" s="68" t="s">
        <v>531</v>
      </c>
      <c r="F6016" s="68" t="s">
        <v>360</v>
      </c>
      <c r="G6016" s="68" t="s">
        <v>80</v>
      </c>
      <c r="H6016" s="68" t="s">
        <v>395</v>
      </c>
      <c r="I6016" s="68" t="s">
        <v>655</v>
      </c>
      <c r="J6016" s="65">
        <v>2</v>
      </c>
      <c r="K6016" s="65">
        <v>0</v>
      </c>
      <c r="L6016" s="65">
        <v>613</v>
      </c>
      <c r="M6016" s="65" t="s">
        <v>397</v>
      </c>
    </row>
    <row r="6017" spans="1:13" ht="12.75" customHeight="1">
      <c r="A6017" s="65" t="str">
        <f>IF(ROW()=1,"KEY",IF(ISNA(VLOOKUP(B6017,車名対応マスタ!B:D,3,FALSE)),"",IF(VLOOKUP(B6017,車名対応マスタ!B:D,3,FALSE)="","",$D6017&amp;" "&amp;IF($G6017="9","J","O")&amp;" "&amp;$I6017&amp;" "&amp;IF($I6017&lt;=TEXT(★完成資料!$A$1,"yyyymm"),TEXT(★完成資料!$A$1,"yyyymm"),"999999")&amp; " " &amp; LEFT(F6017 &amp; "          ",10))))</f>
        <v xml:space="preserve">L O 202208 yyyy00 HV        </v>
      </c>
      <c r="B6017" s="68" t="s">
        <v>323</v>
      </c>
      <c r="C6017" s="68" t="s">
        <v>469</v>
      </c>
      <c r="D6017" s="68" t="s">
        <v>271</v>
      </c>
      <c r="E6017" s="68" t="s">
        <v>531</v>
      </c>
      <c r="F6017" s="68" t="s">
        <v>360</v>
      </c>
      <c r="G6017" s="68" t="s">
        <v>80</v>
      </c>
      <c r="H6017" s="68" t="s">
        <v>395</v>
      </c>
      <c r="I6017" s="68" t="s">
        <v>656</v>
      </c>
      <c r="J6017" s="65">
        <v>2</v>
      </c>
      <c r="K6017" s="65">
        <v>0</v>
      </c>
      <c r="L6017" s="65">
        <v>613</v>
      </c>
      <c r="M6017" s="65" t="s">
        <v>397</v>
      </c>
    </row>
    <row r="6018" spans="1:13" ht="12.75" customHeight="1">
      <c r="A6018" s="65" t="str">
        <f>IF(ROW()=1,"KEY",IF(ISNA(VLOOKUP(B6018,車名対応マスタ!B:D,3,FALSE)),"",IF(VLOOKUP(B6018,車名対応マスタ!B:D,3,FALSE)="","",$D6018&amp;" "&amp;IF($G6018="9","J","O")&amp;" "&amp;$I6018&amp;" "&amp;IF($I6018&lt;=TEXT(★完成資料!$A$1,"yyyymm"),TEXT(★完成資料!$A$1,"yyyymm"),"999999")&amp; " " &amp; LEFT(F6018 &amp; "          ",10))))</f>
        <v xml:space="preserve">L O 202209 yyyy00 HV        </v>
      </c>
      <c r="B6018" s="68" t="s">
        <v>323</v>
      </c>
      <c r="C6018" s="68" t="s">
        <v>469</v>
      </c>
      <c r="D6018" s="68" t="s">
        <v>271</v>
      </c>
      <c r="E6018" s="68" t="s">
        <v>531</v>
      </c>
      <c r="F6018" s="68" t="s">
        <v>360</v>
      </c>
      <c r="G6018" s="68" t="s">
        <v>80</v>
      </c>
      <c r="H6018" s="68" t="s">
        <v>395</v>
      </c>
      <c r="I6018" s="68" t="s">
        <v>657</v>
      </c>
      <c r="J6018" s="65">
        <v>1</v>
      </c>
      <c r="K6018" s="65">
        <v>0</v>
      </c>
      <c r="L6018" s="65">
        <v>613</v>
      </c>
      <c r="M6018" s="65" t="s">
        <v>397</v>
      </c>
    </row>
    <row r="6019" spans="1:13" ht="12.75" customHeight="1">
      <c r="A6019" s="65" t="str">
        <f>IF(ROW()=1,"KEY",IF(ISNA(VLOOKUP(B6019,車名対応マスタ!B:D,3,FALSE)),"",IF(VLOOKUP(B6019,車名対応マスタ!B:D,3,FALSE)="","",$D6019&amp;" "&amp;IF($G6019="9","J","O")&amp;" "&amp;$I6019&amp;" "&amp;IF($I6019&lt;=TEXT(★完成資料!$A$1,"yyyymm"),TEXT(★完成資料!$A$1,"yyyymm"),"999999")&amp; " " &amp; LEFT(F6019 &amp; "          ",10))))</f>
        <v xml:space="preserve">L O 202202 yyyy00 HV        </v>
      </c>
      <c r="B6019" s="68" t="s">
        <v>323</v>
      </c>
      <c r="C6019" s="68" t="s">
        <v>469</v>
      </c>
      <c r="D6019" s="68" t="s">
        <v>271</v>
      </c>
      <c r="E6019" s="68" t="s">
        <v>531</v>
      </c>
      <c r="F6019" s="68" t="s">
        <v>360</v>
      </c>
      <c r="G6019" s="68" t="s">
        <v>80</v>
      </c>
      <c r="H6019" s="68" t="s">
        <v>395</v>
      </c>
      <c r="I6019" s="68" t="s">
        <v>640</v>
      </c>
      <c r="J6019" s="65">
        <v>3</v>
      </c>
      <c r="L6019" s="65">
        <v>615</v>
      </c>
      <c r="M6019" s="65" t="s">
        <v>398</v>
      </c>
    </row>
    <row r="6020" spans="1:13" ht="12.75" customHeight="1">
      <c r="A6020" s="65" t="str">
        <f>IF(ROW()=1,"KEY",IF(ISNA(VLOOKUP(B6020,車名対応マスタ!B:D,3,FALSE)),"",IF(VLOOKUP(B6020,車名対応マスタ!B:D,3,FALSE)="","",$D6020&amp;" "&amp;IF($G6020="9","J","O")&amp;" "&amp;$I6020&amp;" "&amp;IF($I6020&lt;=TEXT(★完成資料!$A$1,"yyyymm"),TEXT(★完成資料!$A$1,"yyyymm"),"999999")&amp; " " &amp; LEFT(F6020 &amp; "          ",10))))</f>
        <v xml:space="preserve">L O 202203 yyyy00 HV        </v>
      </c>
      <c r="B6020" s="68" t="s">
        <v>323</v>
      </c>
      <c r="C6020" s="68" t="s">
        <v>469</v>
      </c>
      <c r="D6020" s="68" t="s">
        <v>271</v>
      </c>
      <c r="E6020" s="68" t="s">
        <v>531</v>
      </c>
      <c r="F6020" s="68" t="s">
        <v>360</v>
      </c>
      <c r="G6020" s="68" t="s">
        <v>80</v>
      </c>
      <c r="H6020" s="68" t="s">
        <v>395</v>
      </c>
      <c r="I6020" s="68" t="s">
        <v>641</v>
      </c>
      <c r="J6020" s="65">
        <v>2</v>
      </c>
      <c r="L6020" s="65">
        <v>615</v>
      </c>
      <c r="M6020" s="65" t="s">
        <v>398</v>
      </c>
    </row>
    <row r="6021" spans="1:13" ht="12.75" customHeight="1">
      <c r="A6021" s="65" t="str">
        <f>IF(ROW()=1,"KEY",IF(ISNA(VLOOKUP(B6021,車名対応マスタ!B:D,3,FALSE)),"",IF(VLOOKUP(B6021,車名対応マスタ!B:D,3,FALSE)="","",$D6021&amp;" "&amp;IF($G6021="9","J","O")&amp;" "&amp;$I6021&amp;" "&amp;IF($I6021&lt;=TEXT(★完成資料!$A$1,"yyyymm"),TEXT(★完成資料!$A$1,"yyyymm"),"999999")&amp; " " &amp; LEFT(F6021 &amp; "          ",10))))</f>
        <v xml:space="preserve">L O 202204 yyyy00 HV        </v>
      </c>
      <c r="B6021" s="68" t="s">
        <v>323</v>
      </c>
      <c r="C6021" s="68" t="s">
        <v>469</v>
      </c>
      <c r="D6021" s="68" t="s">
        <v>271</v>
      </c>
      <c r="E6021" s="68" t="s">
        <v>531</v>
      </c>
      <c r="F6021" s="68" t="s">
        <v>360</v>
      </c>
      <c r="G6021" s="68" t="s">
        <v>80</v>
      </c>
      <c r="H6021" s="68" t="s">
        <v>395</v>
      </c>
      <c r="I6021" s="68" t="s">
        <v>642</v>
      </c>
      <c r="J6021" s="65">
        <v>4</v>
      </c>
      <c r="L6021" s="65">
        <v>615</v>
      </c>
      <c r="M6021" s="65" t="s">
        <v>398</v>
      </c>
    </row>
    <row r="6022" spans="1:13" ht="12.75" customHeight="1">
      <c r="A6022" s="65" t="str">
        <f>IF(ROW()=1,"KEY",IF(ISNA(VLOOKUP(B6022,車名対応マスタ!B:D,3,FALSE)),"",IF(VLOOKUP(B6022,車名対応マスタ!B:D,3,FALSE)="","",$D6022&amp;" "&amp;IF($G6022="9","J","O")&amp;" "&amp;$I6022&amp;" "&amp;IF($I6022&lt;=TEXT(★完成資料!$A$1,"yyyymm"),TEXT(★完成資料!$A$1,"yyyymm"),"999999")&amp; " " &amp; LEFT(F6022 &amp; "          ",10))))</f>
        <v xml:space="preserve">L O 202206 yyyy00 HV        </v>
      </c>
      <c r="B6022" s="68" t="s">
        <v>323</v>
      </c>
      <c r="C6022" s="68" t="s">
        <v>469</v>
      </c>
      <c r="D6022" s="68" t="s">
        <v>271</v>
      </c>
      <c r="E6022" s="68" t="s">
        <v>531</v>
      </c>
      <c r="F6022" s="68" t="s">
        <v>360</v>
      </c>
      <c r="G6022" s="68" t="s">
        <v>80</v>
      </c>
      <c r="H6022" s="68" t="s">
        <v>395</v>
      </c>
      <c r="I6022" s="68" t="s">
        <v>652</v>
      </c>
      <c r="J6022" s="65">
        <v>3</v>
      </c>
      <c r="K6022" s="65">
        <v>0</v>
      </c>
      <c r="L6022" s="65">
        <v>615</v>
      </c>
      <c r="M6022" s="65" t="s">
        <v>398</v>
      </c>
    </row>
    <row r="6023" spans="1:13" ht="12.75" customHeight="1">
      <c r="A6023" s="65" t="str">
        <f>IF(ROW()=1,"KEY",IF(ISNA(VLOOKUP(B6023,車名対応マスタ!B:D,3,FALSE)),"",IF(VLOOKUP(B6023,車名対応マスタ!B:D,3,FALSE)="","",$D6023&amp;" "&amp;IF($G6023="9","J","O")&amp;" "&amp;$I6023&amp;" "&amp;IF($I6023&lt;=TEXT(★完成資料!$A$1,"yyyymm"),TEXT(★完成資料!$A$1,"yyyymm"),"999999")&amp; " " &amp; LEFT(F6023 &amp; "          ",10))))</f>
        <v xml:space="preserve">L O 202207 yyyy00 HV        </v>
      </c>
      <c r="B6023" s="68" t="s">
        <v>323</v>
      </c>
      <c r="C6023" s="68" t="s">
        <v>469</v>
      </c>
      <c r="D6023" s="68" t="s">
        <v>271</v>
      </c>
      <c r="E6023" s="68" t="s">
        <v>531</v>
      </c>
      <c r="F6023" s="68" t="s">
        <v>360</v>
      </c>
      <c r="G6023" s="68" t="s">
        <v>80</v>
      </c>
      <c r="H6023" s="68" t="s">
        <v>395</v>
      </c>
      <c r="I6023" s="68" t="s">
        <v>655</v>
      </c>
      <c r="J6023" s="65">
        <v>6</v>
      </c>
      <c r="K6023" s="65">
        <v>0</v>
      </c>
      <c r="L6023" s="65">
        <v>615</v>
      </c>
      <c r="M6023" s="65" t="s">
        <v>398</v>
      </c>
    </row>
    <row r="6024" spans="1:13" ht="12.75" customHeight="1">
      <c r="A6024" s="65" t="str">
        <f>IF(ROW()=1,"KEY",IF(ISNA(VLOOKUP(B6024,車名対応マスタ!B:D,3,FALSE)),"",IF(VLOOKUP(B6024,車名対応マスタ!B:D,3,FALSE)="","",$D6024&amp;" "&amp;IF($G6024="9","J","O")&amp;" "&amp;$I6024&amp;" "&amp;IF($I6024&lt;=TEXT(★完成資料!$A$1,"yyyymm"),TEXT(★完成資料!$A$1,"yyyymm"),"999999")&amp; " " &amp; LEFT(F6024 &amp; "          ",10))))</f>
        <v xml:space="preserve">L O 202208 yyyy00 HV        </v>
      </c>
      <c r="B6024" s="68" t="s">
        <v>323</v>
      </c>
      <c r="C6024" s="68" t="s">
        <v>469</v>
      </c>
      <c r="D6024" s="68" t="s">
        <v>271</v>
      </c>
      <c r="E6024" s="68" t="s">
        <v>531</v>
      </c>
      <c r="F6024" s="68" t="s">
        <v>360</v>
      </c>
      <c r="G6024" s="68" t="s">
        <v>80</v>
      </c>
      <c r="H6024" s="68" t="s">
        <v>395</v>
      </c>
      <c r="I6024" s="68" t="s">
        <v>656</v>
      </c>
      <c r="J6024" s="65">
        <v>1</v>
      </c>
      <c r="K6024" s="65">
        <v>0</v>
      </c>
      <c r="L6024" s="65">
        <v>615</v>
      </c>
      <c r="M6024" s="65" t="s">
        <v>398</v>
      </c>
    </row>
    <row r="6025" spans="1:13" ht="12.75" customHeight="1">
      <c r="A6025" s="65" t="str">
        <f>IF(ROW()=1,"KEY",IF(ISNA(VLOOKUP(B6025,車名対応マスタ!B:D,3,FALSE)),"",IF(VLOOKUP(B6025,車名対応マスタ!B:D,3,FALSE)="","",$D6025&amp;" "&amp;IF($G6025="9","J","O")&amp;" "&amp;$I6025&amp;" "&amp;IF($I6025&lt;=TEXT(★完成資料!$A$1,"yyyymm"),TEXT(★完成資料!$A$1,"yyyymm"),"999999")&amp; " " &amp; LEFT(F6025 &amp; "          ",10))))</f>
        <v xml:space="preserve">L O 202209 yyyy00 HV        </v>
      </c>
      <c r="B6025" s="68" t="s">
        <v>323</v>
      </c>
      <c r="C6025" s="68" t="s">
        <v>469</v>
      </c>
      <c r="D6025" s="68" t="s">
        <v>271</v>
      </c>
      <c r="E6025" s="68" t="s">
        <v>531</v>
      </c>
      <c r="F6025" s="68" t="s">
        <v>360</v>
      </c>
      <c r="G6025" s="68" t="s">
        <v>80</v>
      </c>
      <c r="H6025" s="68" t="s">
        <v>395</v>
      </c>
      <c r="I6025" s="68" t="s">
        <v>657</v>
      </c>
      <c r="J6025" s="65">
        <v>7</v>
      </c>
      <c r="K6025" s="65">
        <v>0</v>
      </c>
      <c r="L6025" s="65">
        <v>615</v>
      </c>
      <c r="M6025" s="65" t="s">
        <v>398</v>
      </c>
    </row>
    <row r="6026" spans="1:13" ht="12.75" customHeight="1">
      <c r="A6026" s="65" t="str">
        <f>IF(ROW()=1,"KEY",IF(ISNA(VLOOKUP(B6026,車名対応マスタ!B:D,3,FALSE)),"",IF(VLOOKUP(B6026,車名対応マスタ!B:D,3,FALSE)="","",$D6026&amp;" "&amp;IF($G6026="9","J","O")&amp;" "&amp;$I6026&amp;" "&amp;IF($I6026&lt;=TEXT(★完成資料!$A$1,"yyyymm"),TEXT(★完成資料!$A$1,"yyyymm"),"999999")&amp; " " &amp; LEFT(F6026 &amp; "          ",10))))</f>
        <v xml:space="preserve">L O 202203 yyyy00 HV        </v>
      </c>
      <c r="B6026" s="68" t="s">
        <v>323</v>
      </c>
      <c r="C6026" s="68" t="s">
        <v>469</v>
      </c>
      <c r="D6026" s="68" t="s">
        <v>271</v>
      </c>
      <c r="E6026" s="68" t="s">
        <v>531</v>
      </c>
      <c r="F6026" s="68" t="s">
        <v>360</v>
      </c>
      <c r="G6026" s="68" t="s">
        <v>80</v>
      </c>
      <c r="H6026" s="68" t="s">
        <v>395</v>
      </c>
      <c r="I6026" s="68" t="s">
        <v>641</v>
      </c>
      <c r="J6026" s="65">
        <v>1</v>
      </c>
      <c r="L6026" s="65">
        <v>611</v>
      </c>
      <c r="M6026" s="65" t="s">
        <v>399</v>
      </c>
    </row>
    <row r="6027" spans="1:13" ht="12.75" customHeight="1">
      <c r="A6027" s="65" t="str">
        <f>IF(ROW()=1,"KEY",IF(ISNA(VLOOKUP(B6027,車名対応マスタ!B:D,3,FALSE)),"",IF(VLOOKUP(B6027,車名対応マスタ!B:D,3,FALSE)="","",$D6027&amp;" "&amp;IF($G6027="9","J","O")&amp;" "&amp;$I6027&amp;" "&amp;IF($I6027&lt;=TEXT(★完成資料!$A$1,"yyyymm"),TEXT(★完成資料!$A$1,"yyyymm"),"999999")&amp; " " &amp; LEFT(F6027 &amp; "          ",10))))</f>
        <v xml:space="preserve">L O 202204 yyyy00 HV        </v>
      </c>
      <c r="B6027" s="68" t="s">
        <v>323</v>
      </c>
      <c r="C6027" s="68" t="s">
        <v>469</v>
      </c>
      <c r="D6027" s="68" t="s">
        <v>271</v>
      </c>
      <c r="E6027" s="68" t="s">
        <v>531</v>
      </c>
      <c r="F6027" s="68" t="s">
        <v>360</v>
      </c>
      <c r="G6027" s="68" t="s">
        <v>80</v>
      </c>
      <c r="H6027" s="68" t="s">
        <v>395</v>
      </c>
      <c r="I6027" s="68" t="s">
        <v>642</v>
      </c>
      <c r="J6027" s="65">
        <v>1</v>
      </c>
      <c r="K6027" s="65">
        <v>0</v>
      </c>
      <c r="L6027" s="65">
        <v>611</v>
      </c>
      <c r="M6027" s="65" t="s">
        <v>399</v>
      </c>
    </row>
    <row r="6028" spans="1:13" ht="12.75" customHeight="1">
      <c r="A6028" s="65" t="str">
        <f>IF(ROW()=1,"KEY",IF(ISNA(VLOOKUP(B6028,車名対応マスタ!B:D,3,FALSE)),"",IF(VLOOKUP(B6028,車名対応マスタ!B:D,3,FALSE)="","",$D6028&amp;" "&amp;IF($G6028="9","J","O")&amp;" "&amp;$I6028&amp;" "&amp;IF($I6028&lt;=TEXT(★完成資料!$A$1,"yyyymm"),TEXT(★完成資料!$A$1,"yyyymm"),"999999")&amp; " " &amp; LEFT(F6028 &amp; "          ",10))))</f>
        <v xml:space="preserve">L O 202207 yyyy00 HV        </v>
      </c>
      <c r="B6028" s="68" t="s">
        <v>323</v>
      </c>
      <c r="C6028" s="68" t="s">
        <v>469</v>
      </c>
      <c r="D6028" s="68" t="s">
        <v>271</v>
      </c>
      <c r="E6028" s="68" t="s">
        <v>531</v>
      </c>
      <c r="F6028" s="68" t="s">
        <v>360</v>
      </c>
      <c r="G6028" s="68" t="s">
        <v>80</v>
      </c>
      <c r="H6028" s="68" t="s">
        <v>395</v>
      </c>
      <c r="I6028" s="68" t="s">
        <v>655</v>
      </c>
      <c r="J6028" s="65">
        <v>1</v>
      </c>
      <c r="K6028" s="65">
        <v>0</v>
      </c>
      <c r="L6028" s="65">
        <v>611</v>
      </c>
      <c r="M6028" s="65" t="s">
        <v>399</v>
      </c>
    </row>
    <row r="6029" spans="1:13" ht="12.75" customHeight="1">
      <c r="A6029" s="65" t="str">
        <f>IF(ROW()=1,"KEY",IF(ISNA(VLOOKUP(B6029,車名対応マスタ!B:D,3,FALSE)),"",IF(VLOOKUP(B6029,車名対応マスタ!B:D,3,FALSE)="","",$D6029&amp;" "&amp;IF($G6029="9","J","O")&amp;" "&amp;$I6029&amp;" "&amp;IF($I6029&lt;=TEXT(★完成資料!$A$1,"yyyymm"),TEXT(★完成資料!$A$1,"yyyymm"),"999999")&amp; " " &amp; LEFT(F6029 &amp; "          ",10))))</f>
        <v xml:space="preserve">L O 202208 yyyy00 HV        </v>
      </c>
      <c r="B6029" s="68" t="s">
        <v>323</v>
      </c>
      <c r="C6029" s="68" t="s">
        <v>469</v>
      </c>
      <c r="D6029" s="68" t="s">
        <v>271</v>
      </c>
      <c r="E6029" s="68" t="s">
        <v>531</v>
      </c>
      <c r="F6029" s="68" t="s">
        <v>360</v>
      </c>
      <c r="G6029" s="68" t="s">
        <v>80</v>
      </c>
      <c r="H6029" s="68" t="s">
        <v>395</v>
      </c>
      <c r="I6029" s="68" t="s">
        <v>656</v>
      </c>
      <c r="J6029" s="65">
        <v>1</v>
      </c>
      <c r="K6029" s="65">
        <v>0</v>
      </c>
      <c r="L6029" s="65">
        <v>611</v>
      </c>
      <c r="M6029" s="65" t="s">
        <v>399</v>
      </c>
    </row>
    <row r="6030" spans="1:13" ht="12.75" customHeight="1">
      <c r="A6030" s="65" t="str">
        <f>IF(ROW()=1,"KEY",IF(ISNA(VLOOKUP(B6030,車名対応マスタ!B:D,3,FALSE)),"",IF(VLOOKUP(B6030,車名対応マスタ!B:D,3,FALSE)="","",$D6030&amp;" "&amp;IF($G6030="9","J","O")&amp;" "&amp;$I6030&amp;" "&amp;IF($I6030&lt;=TEXT(★完成資料!$A$1,"yyyymm"),TEXT(★完成資料!$A$1,"yyyymm"),"999999")&amp; " " &amp; LEFT(F6030 &amp; "          ",10))))</f>
        <v xml:space="preserve">L O 202209 yyyy00 HV        </v>
      </c>
      <c r="B6030" s="68" t="s">
        <v>323</v>
      </c>
      <c r="C6030" s="68" t="s">
        <v>469</v>
      </c>
      <c r="D6030" s="68" t="s">
        <v>271</v>
      </c>
      <c r="E6030" s="68" t="s">
        <v>531</v>
      </c>
      <c r="F6030" s="68" t="s">
        <v>360</v>
      </c>
      <c r="G6030" s="68" t="s">
        <v>80</v>
      </c>
      <c r="H6030" s="68" t="s">
        <v>395</v>
      </c>
      <c r="I6030" s="68" t="s">
        <v>657</v>
      </c>
      <c r="J6030" s="65">
        <v>2</v>
      </c>
      <c r="K6030" s="65">
        <v>0</v>
      </c>
      <c r="L6030" s="65">
        <v>611</v>
      </c>
      <c r="M6030" s="65" t="s">
        <v>399</v>
      </c>
    </row>
    <row r="6031" spans="1:13" ht="12.75" customHeight="1">
      <c r="A6031" s="65" t="str">
        <f>IF(ROW()=1,"KEY",IF(ISNA(VLOOKUP(B6031,車名対応マスタ!B:D,3,FALSE)),"",IF(VLOOKUP(B6031,車名対応マスタ!B:D,3,FALSE)="","",$D6031&amp;" "&amp;IF($G6031="9","J","O")&amp;" "&amp;$I6031&amp;" "&amp;IF($I6031&lt;=TEXT(★完成資料!$A$1,"yyyymm"),TEXT(★完成資料!$A$1,"yyyymm"),"999999")&amp; " " &amp; LEFT(F6031 &amp; "          ",10))))</f>
        <v xml:space="preserve">L O 202203 yyyy00 HV        </v>
      </c>
      <c r="B6031" s="68" t="s">
        <v>323</v>
      </c>
      <c r="C6031" s="68" t="s">
        <v>469</v>
      </c>
      <c r="D6031" s="68" t="s">
        <v>271</v>
      </c>
      <c r="E6031" s="68" t="s">
        <v>531</v>
      </c>
      <c r="F6031" s="68" t="s">
        <v>360</v>
      </c>
      <c r="G6031" s="68" t="s">
        <v>80</v>
      </c>
      <c r="H6031" s="68" t="s">
        <v>395</v>
      </c>
      <c r="I6031" s="68" t="s">
        <v>641</v>
      </c>
      <c r="J6031" s="65">
        <v>1</v>
      </c>
      <c r="L6031" s="65">
        <v>612</v>
      </c>
      <c r="M6031" s="65" t="s">
        <v>506</v>
      </c>
    </row>
    <row r="6032" spans="1:13" ht="12.75" customHeight="1">
      <c r="A6032" s="65" t="str">
        <f>IF(ROW()=1,"KEY",IF(ISNA(VLOOKUP(B6032,車名対応マスタ!B:D,3,FALSE)),"",IF(VLOOKUP(B6032,車名対応マスタ!B:D,3,FALSE)="","",$D6032&amp;" "&amp;IF($G6032="9","J","O")&amp;" "&amp;$I6032&amp;" "&amp;IF($I6032&lt;=TEXT(★完成資料!$A$1,"yyyymm"),TEXT(★完成資料!$A$1,"yyyymm"),"999999")&amp; " " &amp; LEFT(F6032 &amp; "          ",10))))</f>
        <v xml:space="preserve">L O 202207 yyyy00 HV        </v>
      </c>
      <c r="B6032" s="68" t="s">
        <v>323</v>
      </c>
      <c r="C6032" s="68" t="s">
        <v>469</v>
      </c>
      <c r="D6032" s="68" t="s">
        <v>271</v>
      </c>
      <c r="E6032" s="68" t="s">
        <v>531</v>
      </c>
      <c r="F6032" s="68" t="s">
        <v>360</v>
      </c>
      <c r="G6032" s="68" t="s">
        <v>80</v>
      </c>
      <c r="H6032" s="68" t="s">
        <v>395</v>
      </c>
      <c r="I6032" s="68" t="s">
        <v>655</v>
      </c>
      <c r="J6032" s="65">
        <v>1</v>
      </c>
      <c r="K6032" s="65">
        <v>0</v>
      </c>
      <c r="L6032" s="65">
        <v>612</v>
      </c>
      <c r="M6032" s="65" t="s">
        <v>506</v>
      </c>
    </row>
    <row r="6033" spans="1:13" ht="12.75" customHeight="1">
      <c r="A6033" s="65" t="str">
        <f>IF(ROW()=1,"KEY",IF(ISNA(VLOOKUP(B6033,車名対応マスタ!B:D,3,FALSE)),"",IF(VLOOKUP(B6033,車名対応マスタ!B:D,3,FALSE)="","",$D6033&amp;" "&amp;IF($G6033="9","J","O")&amp;" "&amp;$I6033&amp;" "&amp;IF($I6033&lt;=TEXT(★完成資料!$A$1,"yyyymm"),TEXT(★完成資料!$A$1,"yyyymm"),"999999")&amp; " " &amp; LEFT(F6033 &amp; "          ",10))))</f>
        <v xml:space="preserve">L O 202208 yyyy00 HV        </v>
      </c>
      <c r="B6033" s="68" t="s">
        <v>323</v>
      </c>
      <c r="C6033" s="68" t="s">
        <v>469</v>
      </c>
      <c r="D6033" s="68" t="s">
        <v>271</v>
      </c>
      <c r="E6033" s="68" t="s">
        <v>531</v>
      </c>
      <c r="F6033" s="68" t="s">
        <v>360</v>
      </c>
      <c r="G6033" s="68" t="s">
        <v>80</v>
      </c>
      <c r="H6033" s="68" t="s">
        <v>395</v>
      </c>
      <c r="I6033" s="68" t="s">
        <v>656</v>
      </c>
      <c r="J6033" s="65">
        <v>1</v>
      </c>
      <c r="K6033" s="65">
        <v>0</v>
      </c>
      <c r="L6033" s="65">
        <v>612</v>
      </c>
      <c r="M6033" s="65" t="s">
        <v>506</v>
      </c>
    </row>
    <row r="6034" spans="1:13" ht="12.75" customHeight="1">
      <c r="A6034" s="65" t="str">
        <f>IF(ROW()=1,"KEY",IF(ISNA(VLOOKUP(B6034,車名対応マスタ!B:D,3,FALSE)),"",IF(VLOOKUP(B6034,車名対応マスタ!B:D,3,FALSE)="","",$D6034&amp;" "&amp;IF($G6034="9","J","O")&amp;" "&amp;$I6034&amp;" "&amp;IF($I6034&lt;=TEXT(★完成資料!$A$1,"yyyymm"),TEXT(★完成資料!$A$1,"yyyymm"),"999999")&amp; " " &amp; LEFT(F6034 &amp; "          ",10))))</f>
        <v xml:space="preserve">L O 202209 yyyy00 HV        </v>
      </c>
      <c r="B6034" s="68" t="s">
        <v>323</v>
      </c>
      <c r="C6034" s="68" t="s">
        <v>469</v>
      </c>
      <c r="D6034" s="68" t="s">
        <v>271</v>
      </c>
      <c r="E6034" s="68" t="s">
        <v>531</v>
      </c>
      <c r="F6034" s="68" t="s">
        <v>360</v>
      </c>
      <c r="G6034" s="68" t="s">
        <v>80</v>
      </c>
      <c r="H6034" s="68" t="s">
        <v>395</v>
      </c>
      <c r="I6034" s="68" t="s">
        <v>657</v>
      </c>
      <c r="J6034" s="65">
        <v>1</v>
      </c>
      <c r="K6034" s="65">
        <v>0</v>
      </c>
      <c r="L6034" s="65">
        <v>612</v>
      </c>
      <c r="M6034" s="65" t="s">
        <v>506</v>
      </c>
    </row>
    <row r="6035" spans="1:13" ht="12.75" customHeight="1">
      <c r="A6035" s="65" t="str">
        <f>IF(ROW()=1,"KEY",IF(ISNA(VLOOKUP(B6035,車名対応マスタ!B:D,3,FALSE)),"",IF(VLOOKUP(B6035,車名対応マスタ!B:D,3,FALSE)="","",$D6035&amp;" "&amp;IF($G6035="9","J","O")&amp;" "&amp;$I6035&amp;" "&amp;IF($I6035&lt;=TEXT(★完成資料!$A$1,"yyyymm"),TEXT(★完成資料!$A$1,"yyyymm"),"999999")&amp; " " &amp; LEFT(F6035 &amp; "          ",10))))</f>
        <v xml:space="preserve">L O 202210 yyyy00 HV        </v>
      </c>
      <c r="B6035" s="68" t="s">
        <v>323</v>
      </c>
      <c r="C6035" s="68" t="s">
        <v>469</v>
      </c>
      <c r="D6035" s="68" t="s">
        <v>271</v>
      </c>
      <c r="E6035" s="68" t="s">
        <v>531</v>
      </c>
      <c r="F6035" s="68" t="s">
        <v>360</v>
      </c>
      <c r="G6035" s="68" t="s">
        <v>80</v>
      </c>
      <c r="H6035" s="68" t="s">
        <v>395</v>
      </c>
      <c r="I6035" s="68" t="s">
        <v>663</v>
      </c>
      <c r="J6035" s="65">
        <v>1</v>
      </c>
      <c r="K6035" s="65">
        <v>0</v>
      </c>
      <c r="L6035" s="65">
        <v>612</v>
      </c>
      <c r="M6035" s="65" t="s">
        <v>506</v>
      </c>
    </row>
    <row r="6036" spans="1:13" ht="12.75" customHeight="1">
      <c r="A6036" s="65" t="str">
        <f>IF(ROW()=1,"KEY",IF(ISNA(VLOOKUP(B6036,車名対応マスタ!B:D,3,FALSE)),"",IF(VLOOKUP(B6036,車名対応マスタ!B:D,3,FALSE)="","",$D6036&amp;" "&amp;IF($G6036="9","J","O")&amp;" "&amp;$I6036&amp;" "&amp;IF($I6036&lt;=TEXT(★完成資料!$A$1,"yyyymm"),TEXT(★完成資料!$A$1,"yyyymm"),"999999")&amp; " " &amp; LEFT(F6036 &amp; "          ",10))))</f>
        <v xml:space="preserve">L O 202201 yyyy00 HV        </v>
      </c>
      <c r="B6036" s="68" t="s">
        <v>323</v>
      </c>
      <c r="C6036" s="68" t="s">
        <v>469</v>
      </c>
      <c r="D6036" s="68" t="s">
        <v>271</v>
      </c>
      <c r="E6036" s="68" t="s">
        <v>531</v>
      </c>
      <c r="F6036" s="68" t="s">
        <v>360</v>
      </c>
      <c r="G6036" s="68" t="s">
        <v>80</v>
      </c>
      <c r="H6036" s="68" t="s">
        <v>395</v>
      </c>
      <c r="I6036" s="68" t="s">
        <v>639</v>
      </c>
      <c r="J6036" s="65">
        <v>3</v>
      </c>
      <c r="K6036" s="65">
        <v>1</v>
      </c>
      <c r="L6036" s="65">
        <v>608</v>
      </c>
      <c r="M6036" s="65" t="s">
        <v>507</v>
      </c>
    </row>
    <row r="6037" spans="1:13" ht="12.75" customHeight="1">
      <c r="A6037" s="65" t="str">
        <f>IF(ROW()=1,"KEY",IF(ISNA(VLOOKUP(B6037,車名対応マスタ!B:D,3,FALSE)),"",IF(VLOOKUP(B6037,車名対応マスタ!B:D,3,FALSE)="","",$D6037&amp;" "&amp;IF($G6037="9","J","O")&amp;" "&amp;$I6037&amp;" "&amp;IF($I6037&lt;=TEXT(★完成資料!$A$1,"yyyymm"),TEXT(★完成資料!$A$1,"yyyymm"),"999999")&amp; " " &amp; LEFT(F6037 &amp; "          ",10))))</f>
        <v xml:space="preserve">L O 202202 yyyy00 HV        </v>
      </c>
      <c r="B6037" s="68" t="s">
        <v>323</v>
      </c>
      <c r="C6037" s="68" t="s">
        <v>469</v>
      </c>
      <c r="D6037" s="68" t="s">
        <v>271</v>
      </c>
      <c r="E6037" s="68" t="s">
        <v>531</v>
      </c>
      <c r="F6037" s="68" t="s">
        <v>360</v>
      </c>
      <c r="G6037" s="68" t="s">
        <v>80</v>
      </c>
      <c r="H6037" s="68" t="s">
        <v>395</v>
      </c>
      <c r="I6037" s="68" t="s">
        <v>640</v>
      </c>
      <c r="J6037" s="65">
        <v>2</v>
      </c>
      <c r="K6037" s="65">
        <v>0</v>
      </c>
      <c r="L6037" s="65">
        <v>608</v>
      </c>
      <c r="M6037" s="65" t="s">
        <v>507</v>
      </c>
    </row>
    <row r="6038" spans="1:13" ht="12.75" customHeight="1">
      <c r="A6038" s="65" t="str">
        <f>IF(ROW()=1,"KEY",IF(ISNA(VLOOKUP(B6038,車名対応マスタ!B:D,3,FALSE)),"",IF(VLOOKUP(B6038,車名対応マスタ!B:D,3,FALSE)="","",$D6038&amp;" "&amp;IF($G6038="9","J","O")&amp;" "&amp;$I6038&amp;" "&amp;IF($I6038&lt;=TEXT(★完成資料!$A$1,"yyyymm"),TEXT(★完成資料!$A$1,"yyyymm"),"999999")&amp; " " &amp; LEFT(F6038 &amp; "          ",10))))</f>
        <v xml:space="preserve">L O 202203 yyyy00 HV        </v>
      </c>
      <c r="B6038" s="68" t="s">
        <v>323</v>
      </c>
      <c r="C6038" s="68" t="s">
        <v>469</v>
      </c>
      <c r="D6038" s="68" t="s">
        <v>271</v>
      </c>
      <c r="E6038" s="68" t="s">
        <v>531</v>
      </c>
      <c r="F6038" s="68" t="s">
        <v>360</v>
      </c>
      <c r="G6038" s="68" t="s">
        <v>80</v>
      </c>
      <c r="H6038" s="68" t="s">
        <v>395</v>
      </c>
      <c r="I6038" s="68" t="s">
        <v>641</v>
      </c>
      <c r="J6038" s="65">
        <v>5</v>
      </c>
      <c r="K6038" s="65">
        <v>1</v>
      </c>
      <c r="L6038" s="65">
        <v>608</v>
      </c>
      <c r="M6038" s="65" t="s">
        <v>507</v>
      </c>
    </row>
    <row r="6039" spans="1:13" ht="12.75" customHeight="1">
      <c r="A6039" s="65" t="str">
        <f>IF(ROW()=1,"KEY",IF(ISNA(VLOOKUP(B6039,車名対応マスタ!B:D,3,FALSE)),"",IF(VLOOKUP(B6039,車名対応マスタ!B:D,3,FALSE)="","",$D6039&amp;" "&amp;IF($G6039="9","J","O")&amp;" "&amp;$I6039&amp;" "&amp;IF($I6039&lt;=TEXT(★完成資料!$A$1,"yyyymm"),TEXT(★完成資料!$A$1,"yyyymm"),"999999")&amp; " " &amp; LEFT(F6039 &amp; "          ",10))))</f>
        <v xml:space="preserve">L O 202204 yyyy00 HV        </v>
      </c>
      <c r="B6039" s="68" t="s">
        <v>323</v>
      </c>
      <c r="C6039" s="68" t="s">
        <v>469</v>
      </c>
      <c r="D6039" s="68" t="s">
        <v>271</v>
      </c>
      <c r="E6039" s="68" t="s">
        <v>531</v>
      </c>
      <c r="F6039" s="68" t="s">
        <v>360</v>
      </c>
      <c r="G6039" s="68" t="s">
        <v>80</v>
      </c>
      <c r="H6039" s="68" t="s">
        <v>395</v>
      </c>
      <c r="I6039" s="68" t="s">
        <v>642</v>
      </c>
      <c r="J6039" s="65">
        <v>3</v>
      </c>
      <c r="K6039" s="65">
        <v>2</v>
      </c>
      <c r="L6039" s="65">
        <v>608</v>
      </c>
      <c r="M6039" s="65" t="s">
        <v>507</v>
      </c>
    </row>
    <row r="6040" spans="1:13" ht="12.75" customHeight="1">
      <c r="A6040" s="65" t="str">
        <f>IF(ROW()=1,"KEY",IF(ISNA(VLOOKUP(B6040,車名対応マスタ!B:D,3,FALSE)),"",IF(VLOOKUP(B6040,車名対応マスタ!B:D,3,FALSE)="","",$D6040&amp;" "&amp;IF($G6040="9","J","O")&amp;" "&amp;$I6040&amp;" "&amp;IF($I6040&lt;=TEXT(★完成資料!$A$1,"yyyymm"),TEXT(★完成資料!$A$1,"yyyymm"),"999999")&amp; " " &amp; LEFT(F6040 &amp; "          ",10))))</f>
        <v xml:space="preserve">L O 202205 yyyy00 HV        </v>
      </c>
      <c r="B6040" s="68" t="s">
        <v>323</v>
      </c>
      <c r="C6040" s="68" t="s">
        <v>469</v>
      </c>
      <c r="D6040" s="68" t="s">
        <v>271</v>
      </c>
      <c r="E6040" s="68" t="s">
        <v>531</v>
      </c>
      <c r="F6040" s="68" t="s">
        <v>360</v>
      </c>
      <c r="G6040" s="68" t="s">
        <v>80</v>
      </c>
      <c r="H6040" s="68" t="s">
        <v>395</v>
      </c>
      <c r="I6040" s="68" t="s">
        <v>647</v>
      </c>
      <c r="J6040" s="65">
        <v>1</v>
      </c>
      <c r="K6040" s="65">
        <v>1</v>
      </c>
      <c r="L6040" s="65">
        <v>608</v>
      </c>
      <c r="M6040" s="65" t="s">
        <v>507</v>
      </c>
    </row>
    <row r="6041" spans="1:13" ht="12.75" customHeight="1">
      <c r="A6041" s="65" t="str">
        <f>IF(ROW()=1,"KEY",IF(ISNA(VLOOKUP(B6041,車名対応マスタ!B:D,3,FALSE)),"",IF(VLOOKUP(B6041,車名対応マスタ!B:D,3,FALSE)="","",$D6041&amp;" "&amp;IF($G6041="9","J","O")&amp;" "&amp;$I6041&amp;" "&amp;IF($I6041&lt;=TEXT(★完成資料!$A$1,"yyyymm"),TEXT(★完成資料!$A$1,"yyyymm"),"999999")&amp; " " &amp; LEFT(F6041 &amp; "          ",10))))</f>
        <v xml:space="preserve">L O 202206 yyyy00 HV        </v>
      </c>
      <c r="B6041" s="68" t="s">
        <v>323</v>
      </c>
      <c r="C6041" s="68" t="s">
        <v>469</v>
      </c>
      <c r="D6041" s="68" t="s">
        <v>271</v>
      </c>
      <c r="E6041" s="68" t="s">
        <v>531</v>
      </c>
      <c r="F6041" s="68" t="s">
        <v>360</v>
      </c>
      <c r="G6041" s="68" t="s">
        <v>80</v>
      </c>
      <c r="H6041" s="68" t="s">
        <v>395</v>
      </c>
      <c r="I6041" s="68" t="s">
        <v>652</v>
      </c>
      <c r="J6041" s="65">
        <v>1</v>
      </c>
      <c r="K6041" s="65">
        <v>2</v>
      </c>
      <c r="L6041" s="65">
        <v>608</v>
      </c>
      <c r="M6041" s="65" t="s">
        <v>507</v>
      </c>
    </row>
    <row r="6042" spans="1:13" ht="12.75" customHeight="1">
      <c r="A6042" s="65" t="str">
        <f>IF(ROW()=1,"KEY",IF(ISNA(VLOOKUP(B6042,車名対応マスタ!B:D,3,FALSE)),"",IF(VLOOKUP(B6042,車名対応マスタ!B:D,3,FALSE)="","",$D6042&amp;" "&amp;IF($G6042="9","J","O")&amp;" "&amp;$I6042&amp;" "&amp;IF($I6042&lt;=TEXT(★完成資料!$A$1,"yyyymm"),TEXT(★完成資料!$A$1,"yyyymm"),"999999")&amp; " " &amp; LEFT(F6042 &amp; "          ",10))))</f>
        <v xml:space="preserve">L O 202207 yyyy00 HV        </v>
      </c>
      <c r="B6042" s="68" t="s">
        <v>323</v>
      </c>
      <c r="C6042" s="68" t="s">
        <v>469</v>
      </c>
      <c r="D6042" s="68" t="s">
        <v>271</v>
      </c>
      <c r="E6042" s="68" t="s">
        <v>531</v>
      </c>
      <c r="F6042" s="68" t="s">
        <v>360</v>
      </c>
      <c r="G6042" s="68" t="s">
        <v>80</v>
      </c>
      <c r="H6042" s="68" t="s">
        <v>395</v>
      </c>
      <c r="I6042" s="68" t="s">
        <v>655</v>
      </c>
      <c r="J6042" s="65">
        <v>2</v>
      </c>
      <c r="K6042" s="65">
        <v>1</v>
      </c>
      <c r="L6042" s="65">
        <v>608</v>
      </c>
      <c r="M6042" s="65" t="s">
        <v>507</v>
      </c>
    </row>
    <row r="6043" spans="1:13" ht="12.75" customHeight="1">
      <c r="A6043" s="65" t="str">
        <f>IF(ROW()=1,"KEY",IF(ISNA(VLOOKUP(B6043,車名対応マスタ!B:D,3,FALSE)),"",IF(VLOOKUP(B6043,車名対応マスタ!B:D,3,FALSE)="","",$D6043&amp;" "&amp;IF($G6043="9","J","O")&amp;" "&amp;$I6043&amp;" "&amp;IF($I6043&lt;=TEXT(★完成資料!$A$1,"yyyymm"),TEXT(★完成資料!$A$1,"yyyymm"),"999999")&amp; " " &amp; LEFT(F6043 &amp; "          ",10))))</f>
        <v xml:space="preserve">L O 202208 yyyy00 HV        </v>
      </c>
      <c r="B6043" s="68" t="s">
        <v>323</v>
      </c>
      <c r="C6043" s="68" t="s">
        <v>469</v>
      </c>
      <c r="D6043" s="68" t="s">
        <v>271</v>
      </c>
      <c r="E6043" s="68" t="s">
        <v>531</v>
      </c>
      <c r="F6043" s="68" t="s">
        <v>360</v>
      </c>
      <c r="G6043" s="68" t="s">
        <v>80</v>
      </c>
      <c r="H6043" s="68" t="s">
        <v>395</v>
      </c>
      <c r="I6043" s="68" t="s">
        <v>656</v>
      </c>
      <c r="J6043" s="65">
        <v>4</v>
      </c>
      <c r="K6043" s="65">
        <v>1</v>
      </c>
      <c r="L6043" s="65">
        <v>608</v>
      </c>
      <c r="M6043" s="65" t="s">
        <v>507</v>
      </c>
    </row>
    <row r="6044" spans="1:13" ht="12.75" customHeight="1">
      <c r="A6044" s="65" t="str">
        <f>IF(ROW()=1,"KEY",IF(ISNA(VLOOKUP(B6044,車名対応マスタ!B:D,3,FALSE)),"",IF(VLOOKUP(B6044,車名対応マスタ!B:D,3,FALSE)="","",$D6044&amp;" "&amp;IF($G6044="9","J","O")&amp;" "&amp;$I6044&amp;" "&amp;IF($I6044&lt;=TEXT(★完成資料!$A$1,"yyyymm"),TEXT(★完成資料!$A$1,"yyyymm"),"999999")&amp; " " &amp; LEFT(F6044 &amp; "          ",10))))</f>
        <v xml:space="preserve">L O 202209 yyyy00 HV        </v>
      </c>
      <c r="B6044" s="68" t="s">
        <v>323</v>
      </c>
      <c r="C6044" s="68" t="s">
        <v>469</v>
      </c>
      <c r="D6044" s="68" t="s">
        <v>271</v>
      </c>
      <c r="E6044" s="68" t="s">
        <v>531</v>
      </c>
      <c r="F6044" s="68" t="s">
        <v>360</v>
      </c>
      <c r="G6044" s="68" t="s">
        <v>80</v>
      </c>
      <c r="H6044" s="68" t="s">
        <v>395</v>
      </c>
      <c r="I6044" s="68" t="s">
        <v>657</v>
      </c>
      <c r="J6044" s="65">
        <v>1</v>
      </c>
      <c r="K6044" s="65">
        <v>3</v>
      </c>
      <c r="L6044" s="65">
        <v>608</v>
      </c>
      <c r="M6044" s="65" t="s">
        <v>507</v>
      </c>
    </row>
    <row r="6045" spans="1:13" ht="12.75" customHeight="1">
      <c r="A6045" s="65" t="str">
        <f>IF(ROW()=1,"KEY",IF(ISNA(VLOOKUP(B6045,車名対応マスタ!B:D,3,FALSE)),"",IF(VLOOKUP(B6045,車名対応マスタ!B:D,3,FALSE)="","",$D6045&amp;" "&amp;IF($G6045="9","J","O")&amp;" "&amp;$I6045&amp;" "&amp;IF($I6045&lt;=TEXT(★完成資料!$A$1,"yyyymm"),TEXT(★完成資料!$A$1,"yyyymm"),"999999")&amp; " " &amp; LEFT(F6045 &amp; "          ",10))))</f>
        <v xml:space="preserve">L O 202210 yyyy00 HV        </v>
      </c>
      <c r="B6045" s="68" t="s">
        <v>323</v>
      </c>
      <c r="C6045" s="68" t="s">
        <v>469</v>
      </c>
      <c r="D6045" s="68" t="s">
        <v>271</v>
      </c>
      <c r="E6045" s="68" t="s">
        <v>531</v>
      </c>
      <c r="F6045" s="68" t="s">
        <v>360</v>
      </c>
      <c r="G6045" s="68" t="s">
        <v>80</v>
      </c>
      <c r="H6045" s="68" t="s">
        <v>395</v>
      </c>
      <c r="I6045" s="68" t="s">
        <v>663</v>
      </c>
      <c r="J6045" s="65">
        <v>3</v>
      </c>
      <c r="K6045" s="65">
        <v>3</v>
      </c>
      <c r="L6045" s="65">
        <v>608</v>
      </c>
      <c r="M6045" s="65" t="s">
        <v>507</v>
      </c>
    </row>
    <row r="6046" spans="1:13" ht="12.75" customHeight="1">
      <c r="A6046" s="65" t="str">
        <f>IF(ROW()=1,"KEY",IF(ISNA(VLOOKUP(B6046,車名対応マスタ!B:D,3,FALSE)),"",IF(VLOOKUP(B6046,車名対応マスタ!B:D,3,FALSE)="","",$D6046&amp;" "&amp;IF($G6046="9","J","O")&amp;" "&amp;$I6046&amp;" "&amp;IF($I6046&lt;=TEXT(★完成資料!$A$1,"yyyymm"),TEXT(★完成資料!$A$1,"yyyymm"),"999999")&amp; " " &amp; LEFT(F6046 &amp; "          ",10))))</f>
        <v xml:space="preserve">L O 202205 yyyy00 HV        </v>
      </c>
      <c r="B6046" s="68" t="s">
        <v>323</v>
      </c>
      <c r="C6046" s="68" t="s">
        <v>469</v>
      </c>
      <c r="D6046" s="68" t="s">
        <v>271</v>
      </c>
      <c r="E6046" s="68" t="s">
        <v>531</v>
      </c>
      <c r="F6046" s="68" t="s">
        <v>360</v>
      </c>
      <c r="G6046" s="68" t="s">
        <v>80</v>
      </c>
      <c r="H6046" s="68" t="s">
        <v>395</v>
      </c>
      <c r="I6046" s="68" t="s">
        <v>647</v>
      </c>
      <c r="J6046" s="65">
        <v>1</v>
      </c>
      <c r="K6046" s="65">
        <v>0</v>
      </c>
      <c r="L6046" s="65">
        <v>609</v>
      </c>
      <c r="M6046" s="65" t="s">
        <v>252</v>
      </c>
    </row>
    <row r="6047" spans="1:13" ht="12.75" customHeight="1">
      <c r="A6047" s="65" t="str">
        <f>IF(ROW()=1,"KEY",IF(ISNA(VLOOKUP(B6047,車名対応マスタ!B:D,3,FALSE)),"",IF(VLOOKUP(B6047,車名対応マスタ!B:D,3,FALSE)="","",$D6047&amp;" "&amp;IF($G6047="9","J","O")&amp;" "&amp;$I6047&amp;" "&amp;IF($I6047&lt;=TEXT(★完成資料!$A$1,"yyyymm"),TEXT(★完成資料!$A$1,"yyyymm"),"999999")&amp; " " &amp; LEFT(F6047 &amp; "          ",10))))</f>
        <v xml:space="preserve">L O 202207 yyyy00 HV        </v>
      </c>
      <c r="B6047" s="68" t="s">
        <v>323</v>
      </c>
      <c r="C6047" s="68" t="s">
        <v>469</v>
      </c>
      <c r="D6047" s="68" t="s">
        <v>271</v>
      </c>
      <c r="E6047" s="68" t="s">
        <v>531</v>
      </c>
      <c r="F6047" s="68" t="s">
        <v>360</v>
      </c>
      <c r="G6047" s="68" t="s">
        <v>80</v>
      </c>
      <c r="H6047" s="68" t="s">
        <v>395</v>
      </c>
      <c r="I6047" s="68" t="s">
        <v>655</v>
      </c>
      <c r="J6047" s="65">
        <v>1</v>
      </c>
      <c r="K6047" s="65">
        <v>0</v>
      </c>
      <c r="L6047" s="65">
        <v>609</v>
      </c>
      <c r="M6047" s="65" t="s">
        <v>252</v>
      </c>
    </row>
    <row r="6048" spans="1:13" ht="12.75" customHeight="1">
      <c r="A6048" s="65" t="str">
        <f>IF(ROW()=1,"KEY",IF(ISNA(VLOOKUP(B6048,車名対応マスタ!B:D,3,FALSE)),"",IF(VLOOKUP(B6048,車名対応マスタ!B:D,3,FALSE)="","",$D6048&amp;" "&amp;IF($G6048="9","J","O")&amp;" "&amp;$I6048&amp;" "&amp;IF($I6048&lt;=TEXT(★完成資料!$A$1,"yyyymm"),TEXT(★完成資料!$A$1,"yyyymm"),"999999")&amp; " " &amp; LEFT(F6048 &amp; "          ",10))))</f>
        <v xml:space="preserve">L O 202208 yyyy00 HV        </v>
      </c>
      <c r="B6048" s="68" t="s">
        <v>323</v>
      </c>
      <c r="C6048" s="68" t="s">
        <v>469</v>
      </c>
      <c r="D6048" s="68" t="s">
        <v>271</v>
      </c>
      <c r="E6048" s="68" t="s">
        <v>531</v>
      </c>
      <c r="F6048" s="68" t="s">
        <v>360</v>
      </c>
      <c r="G6048" s="68" t="s">
        <v>80</v>
      </c>
      <c r="H6048" s="68" t="s">
        <v>395</v>
      </c>
      <c r="I6048" s="68" t="s">
        <v>656</v>
      </c>
      <c r="J6048" s="65">
        <v>6</v>
      </c>
      <c r="K6048" s="65">
        <v>0</v>
      </c>
      <c r="L6048" s="65">
        <v>609</v>
      </c>
      <c r="M6048" s="65" t="s">
        <v>252</v>
      </c>
    </row>
    <row r="6049" spans="1:13" ht="12.75" customHeight="1">
      <c r="A6049" s="65" t="str">
        <f>IF(ROW()=1,"KEY",IF(ISNA(VLOOKUP(B6049,車名対応マスタ!B:D,3,FALSE)),"",IF(VLOOKUP(B6049,車名対応マスタ!B:D,3,FALSE)="","",$D6049&amp;" "&amp;IF($G6049="9","J","O")&amp;" "&amp;$I6049&amp;" "&amp;IF($I6049&lt;=TEXT(★完成資料!$A$1,"yyyymm"),TEXT(★完成資料!$A$1,"yyyymm"),"999999")&amp; " " &amp; LEFT(F6049 &amp; "          ",10))))</f>
        <v xml:space="preserve">L O 202209 yyyy00 HV        </v>
      </c>
      <c r="B6049" s="68" t="s">
        <v>323</v>
      </c>
      <c r="C6049" s="68" t="s">
        <v>469</v>
      </c>
      <c r="D6049" s="68" t="s">
        <v>271</v>
      </c>
      <c r="E6049" s="68" t="s">
        <v>531</v>
      </c>
      <c r="F6049" s="68" t="s">
        <v>360</v>
      </c>
      <c r="G6049" s="68" t="s">
        <v>80</v>
      </c>
      <c r="H6049" s="68" t="s">
        <v>395</v>
      </c>
      <c r="I6049" s="68" t="s">
        <v>657</v>
      </c>
      <c r="J6049" s="65">
        <v>2</v>
      </c>
      <c r="K6049" s="65">
        <v>0</v>
      </c>
      <c r="L6049" s="65">
        <v>609</v>
      </c>
      <c r="M6049" s="65" t="s">
        <v>252</v>
      </c>
    </row>
    <row r="6050" spans="1:13" ht="12.75" customHeight="1">
      <c r="A6050" s="65" t="str">
        <f>IF(ROW()=1,"KEY",IF(ISNA(VLOOKUP(B6050,車名対応マスタ!B:D,3,FALSE)),"",IF(VLOOKUP(B6050,車名対応マスタ!B:D,3,FALSE)="","",$D6050&amp;" "&amp;IF($G6050="9","J","O")&amp;" "&amp;$I6050&amp;" "&amp;IF($I6050&lt;=TEXT(★完成資料!$A$1,"yyyymm"),TEXT(★完成資料!$A$1,"yyyymm"),"999999")&amp; " " &amp; LEFT(F6050 &amp; "          ",10))))</f>
        <v xml:space="preserve">L O 202210 yyyy00 HV        </v>
      </c>
      <c r="B6050" s="68" t="s">
        <v>323</v>
      </c>
      <c r="C6050" s="68" t="s">
        <v>469</v>
      </c>
      <c r="D6050" s="68" t="s">
        <v>271</v>
      </c>
      <c r="E6050" s="68" t="s">
        <v>531</v>
      </c>
      <c r="F6050" s="68" t="s">
        <v>360</v>
      </c>
      <c r="G6050" s="68" t="s">
        <v>80</v>
      </c>
      <c r="H6050" s="68" t="s">
        <v>395</v>
      </c>
      <c r="I6050" s="68" t="s">
        <v>663</v>
      </c>
      <c r="J6050" s="65">
        <v>3</v>
      </c>
      <c r="K6050" s="65">
        <v>0</v>
      </c>
      <c r="L6050" s="65">
        <v>609</v>
      </c>
      <c r="M6050" s="65" t="s">
        <v>252</v>
      </c>
    </row>
    <row r="6051" spans="1:13" ht="12.75" customHeight="1">
      <c r="A6051" s="65" t="str">
        <f>IF(ROW()=1,"KEY",IF(ISNA(VLOOKUP(B6051,車名対応マスタ!B:D,3,FALSE)),"",IF(VLOOKUP(B6051,車名対応マスタ!B:D,3,FALSE)="","",$D6051&amp;" "&amp;IF($G6051="9","J","O")&amp;" "&amp;$I6051&amp;" "&amp;IF($I6051&lt;=TEXT(★完成資料!$A$1,"yyyymm"),TEXT(★完成資料!$A$1,"yyyymm"),"999999")&amp; " " &amp; LEFT(F6051 &amp; "          ",10))))</f>
        <v xml:space="preserve">L O 202202 yyyy00 HV        </v>
      </c>
      <c r="B6051" s="68" t="s">
        <v>323</v>
      </c>
      <c r="C6051" s="68" t="s">
        <v>469</v>
      </c>
      <c r="D6051" s="68" t="s">
        <v>271</v>
      </c>
      <c r="E6051" s="68" t="s">
        <v>531</v>
      </c>
      <c r="F6051" s="68" t="s">
        <v>360</v>
      </c>
      <c r="G6051" s="68" t="s">
        <v>80</v>
      </c>
      <c r="H6051" s="68" t="s">
        <v>395</v>
      </c>
      <c r="I6051" s="68" t="s">
        <v>640</v>
      </c>
      <c r="J6051" s="65">
        <v>1</v>
      </c>
      <c r="K6051" s="65">
        <v>0</v>
      </c>
      <c r="L6051" s="65">
        <v>606</v>
      </c>
      <c r="M6051" s="65" t="s">
        <v>508</v>
      </c>
    </row>
    <row r="6052" spans="1:13" ht="12.75" customHeight="1">
      <c r="A6052" s="65" t="str">
        <f>IF(ROW()=1,"KEY",IF(ISNA(VLOOKUP(B6052,車名対応マスタ!B:D,3,FALSE)),"",IF(VLOOKUP(B6052,車名対応マスタ!B:D,3,FALSE)="","",$D6052&amp;" "&amp;IF($G6052="9","J","O")&amp;" "&amp;$I6052&amp;" "&amp;IF($I6052&lt;=TEXT(★完成資料!$A$1,"yyyymm"),TEXT(★完成資料!$A$1,"yyyymm"),"999999")&amp; " " &amp; LEFT(F6052 &amp; "          ",10))))</f>
        <v xml:space="preserve">L O 202204 yyyy00 HV        </v>
      </c>
      <c r="B6052" s="68" t="s">
        <v>323</v>
      </c>
      <c r="C6052" s="68" t="s">
        <v>469</v>
      </c>
      <c r="D6052" s="68" t="s">
        <v>271</v>
      </c>
      <c r="E6052" s="68" t="s">
        <v>531</v>
      </c>
      <c r="F6052" s="68" t="s">
        <v>360</v>
      </c>
      <c r="G6052" s="68" t="s">
        <v>80</v>
      </c>
      <c r="H6052" s="68" t="s">
        <v>395</v>
      </c>
      <c r="I6052" s="68" t="s">
        <v>642</v>
      </c>
      <c r="J6052" s="65">
        <v>1</v>
      </c>
      <c r="K6052" s="65">
        <v>0</v>
      </c>
      <c r="L6052" s="65">
        <v>606</v>
      </c>
      <c r="M6052" s="65" t="s">
        <v>508</v>
      </c>
    </row>
    <row r="6053" spans="1:13" ht="12.75" customHeight="1">
      <c r="A6053" s="65" t="str">
        <f>IF(ROW()=1,"KEY",IF(ISNA(VLOOKUP(B6053,車名対応マスタ!B:D,3,FALSE)),"",IF(VLOOKUP(B6053,車名対応マスタ!B:D,3,FALSE)="","",$D6053&amp;" "&amp;IF($G6053="9","J","O")&amp;" "&amp;$I6053&amp;" "&amp;IF($I6053&lt;=TEXT(★完成資料!$A$1,"yyyymm"),TEXT(★完成資料!$A$1,"yyyymm"),"999999")&amp; " " &amp; LEFT(F6053 &amp; "          ",10))))</f>
        <v xml:space="preserve">L O 202205 yyyy00 HV        </v>
      </c>
      <c r="B6053" s="68" t="s">
        <v>323</v>
      </c>
      <c r="C6053" s="68" t="s">
        <v>469</v>
      </c>
      <c r="D6053" s="68" t="s">
        <v>271</v>
      </c>
      <c r="E6053" s="68" t="s">
        <v>531</v>
      </c>
      <c r="F6053" s="68" t="s">
        <v>360</v>
      </c>
      <c r="G6053" s="68" t="s">
        <v>80</v>
      </c>
      <c r="H6053" s="68" t="s">
        <v>395</v>
      </c>
      <c r="I6053" s="68" t="s">
        <v>647</v>
      </c>
      <c r="J6053" s="65">
        <v>1</v>
      </c>
      <c r="K6053" s="65">
        <v>0</v>
      </c>
      <c r="L6053" s="65">
        <v>606</v>
      </c>
      <c r="M6053" s="65" t="s">
        <v>508</v>
      </c>
    </row>
    <row r="6054" spans="1:13" ht="12.75" customHeight="1">
      <c r="A6054" s="65" t="str">
        <f>IF(ROW()=1,"KEY",IF(ISNA(VLOOKUP(B6054,車名対応マスタ!B:D,3,FALSE)),"",IF(VLOOKUP(B6054,車名対応マスタ!B:D,3,FALSE)="","",$D6054&amp;" "&amp;IF($G6054="9","J","O")&amp;" "&amp;$I6054&amp;" "&amp;IF($I6054&lt;=TEXT(★完成資料!$A$1,"yyyymm"),TEXT(★完成資料!$A$1,"yyyymm"),"999999")&amp; " " &amp; LEFT(F6054 &amp; "          ",10))))</f>
        <v xml:space="preserve">L O 202206 yyyy00 HV        </v>
      </c>
      <c r="B6054" s="68" t="s">
        <v>323</v>
      </c>
      <c r="C6054" s="68" t="s">
        <v>469</v>
      </c>
      <c r="D6054" s="68" t="s">
        <v>271</v>
      </c>
      <c r="E6054" s="68" t="s">
        <v>531</v>
      </c>
      <c r="F6054" s="68" t="s">
        <v>360</v>
      </c>
      <c r="G6054" s="68" t="s">
        <v>80</v>
      </c>
      <c r="H6054" s="68" t="s">
        <v>395</v>
      </c>
      <c r="I6054" s="68" t="s">
        <v>652</v>
      </c>
      <c r="J6054" s="65">
        <v>3</v>
      </c>
      <c r="K6054" s="65">
        <v>0</v>
      </c>
      <c r="L6054" s="65">
        <v>606</v>
      </c>
      <c r="M6054" s="65" t="s">
        <v>508</v>
      </c>
    </row>
    <row r="6055" spans="1:13" ht="12.75" customHeight="1">
      <c r="A6055" s="65" t="str">
        <f>IF(ROW()=1,"KEY",IF(ISNA(VLOOKUP(B6055,車名対応マスタ!B:D,3,FALSE)),"",IF(VLOOKUP(B6055,車名対応マスタ!B:D,3,FALSE)="","",$D6055&amp;" "&amp;IF($G6055="9","J","O")&amp;" "&amp;$I6055&amp;" "&amp;IF($I6055&lt;=TEXT(★完成資料!$A$1,"yyyymm"),TEXT(★完成資料!$A$1,"yyyymm"),"999999")&amp; " " &amp; LEFT(F6055 &amp; "          ",10))))</f>
        <v xml:space="preserve">L O 202201 yyyy00 HV        </v>
      </c>
      <c r="B6055" s="68" t="s">
        <v>323</v>
      </c>
      <c r="C6055" s="68" t="s">
        <v>469</v>
      </c>
      <c r="D6055" s="68" t="s">
        <v>271</v>
      </c>
      <c r="E6055" s="68" t="s">
        <v>531</v>
      </c>
      <c r="F6055" s="68" t="s">
        <v>360</v>
      </c>
      <c r="G6055" s="68" t="s">
        <v>80</v>
      </c>
      <c r="H6055" s="68" t="s">
        <v>395</v>
      </c>
      <c r="I6055" s="68" t="s">
        <v>639</v>
      </c>
      <c r="J6055" s="65">
        <v>3</v>
      </c>
      <c r="K6055" s="65">
        <v>0</v>
      </c>
      <c r="L6055" s="65">
        <v>448</v>
      </c>
      <c r="M6055" s="65" t="s">
        <v>400</v>
      </c>
    </row>
    <row r="6056" spans="1:13" ht="12.75" customHeight="1">
      <c r="A6056" s="65" t="str">
        <f>IF(ROW()=1,"KEY",IF(ISNA(VLOOKUP(B6056,車名対応マスタ!B:D,3,FALSE)),"",IF(VLOOKUP(B6056,車名対応マスタ!B:D,3,FALSE)="","",$D6056&amp;" "&amp;IF($G6056="9","J","O")&amp;" "&amp;$I6056&amp;" "&amp;IF($I6056&lt;=TEXT(★完成資料!$A$1,"yyyymm"),TEXT(★完成資料!$A$1,"yyyymm"),"999999")&amp; " " &amp; LEFT(F6056 &amp; "          ",10))))</f>
        <v xml:space="preserve">L O 202202 yyyy00 HV        </v>
      </c>
      <c r="B6056" s="68" t="s">
        <v>323</v>
      </c>
      <c r="C6056" s="68" t="s">
        <v>469</v>
      </c>
      <c r="D6056" s="68" t="s">
        <v>271</v>
      </c>
      <c r="E6056" s="68" t="s">
        <v>531</v>
      </c>
      <c r="F6056" s="68" t="s">
        <v>360</v>
      </c>
      <c r="G6056" s="68" t="s">
        <v>80</v>
      </c>
      <c r="H6056" s="68" t="s">
        <v>395</v>
      </c>
      <c r="I6056" s="68" t="s">
        <v>640</v>
      </c>
      <c r="K6056" s="65">
        <v>1</v>
      </c>
      <c r="L6056" s="65">
        <v>448</v>
      </c>
      <c r="M6056" s="65" t="s">
        <v>400</v>
      </c>
    </row>
    <row r="6057" spans="1:13" ht="12.75" customHeight="1">
      <c r="A6057" s="65" t="str">
        <f>IF(ROW()=1,"KEY",IF(ISNA(VLOOKUP(B6057,車名対応マスタ!B:D,3,FALSE)),"",IF(VLOOKUP(B6057,車名対応マスタ!B:D,3,FALSE)="","",$D6057&amp;" "&amp;IF($G6057="9","J","O")&amp;" "&amp;$I6057&amp;" "&amp;IF($I6057&lt;=TEXT(★完成資料!$A$1,"yyyymm"),TEXT(★完成資料!$A$1,"yyyymm"),"999999")&amp; " " &amp; LEFT(F6057 &amp; "          ",10))))</f>
        <v xml:space="preserve">L O 202204 yyyy00 HV        </v>
      </c>
      <c r="B6057" s="68" t="s">
        <v>323</v>
      </c>
      <c r="C6057" s="68" t="s">
        <v>469</v>
      </c>
      <c r="D6057" s="68" t="s">
        <v>271</v>
      </c>
      <c r="E6057" s="68" t="s">
        <v>531</v>
      </c>
      <c r="F6057" s="68" t="s">
        <v>360</v>
      </c>
      <c r="G6057" s="68" t="s">
        <v>80</v>
      </c>
      <c r="H6057" s="68" t="s">
        <v>395</v>
      </c>
      <c r="I6057" s="68" t="s">
        <v>642</v>
      </c>
      <c r="J6057" s="65">
        <v>1</v>
      </c>
      <c r="K6057" s="65">
        <v>2</v>
      </c>
      <c r="L6057" s="65">
        <v>448</v>
      </c>
      <c r="M6057" s="65" t="s">
        <v>400</v>
      </c>
    </row>
    <row r="6058" spans="1:13" ht="12.75" customHeight="1">
      <c r="A6058" s="65" t="str">
        <f>IF(ROW()=1,"KEY",IF(ISNA(VLOOKUP(B6058,車名対応マスタ!B:D,3,FALSE)),"",IF(VLOOKUP(B6058,車名対応マスタ!B:D,3,FALSE)="","",$D6058&amp;" "&amp;IF($G6058="9","J","O")&amp;" "&amp;$I6058&amp;" "&amp;IF($I6058&lt;=TEXT(★完成資料!$A$1,"yyyymm"),TEXT(★完成資料!$A$1,"yyyymm"),"999999")&amp; " " &amp; LEFT(F6058 &amp; "          ",10))))</f>
        <v xml:space="preserve">L O 202205 yyyy00 HV        </v>
      </c>
      <c r="B6058" s="68" t="s">
        <v>323</v>
      </c>
      <c r="C6058" s="68" t="s">
        <v>469</v>
      </c>
      <c r="D6058" s="68" t="s">
        <v>271</v>
      </c>
      <c r="E6058" s="68" t="s">
        <v>531</v>
      </c>
      <c r="F6058" s="68" t="s">
        <v>360</v>
      </c>
      <c r="G6058" s="68" t="s">
        <v>80</v>
      </c>
      <c r="H6058" s="68" t="s">
        <v>395</v>
      </c>
      <c r="I6058" s="68" t="s">
        <v>647</v>
      </c>
      <c r="J6058" s="65">
        <v>1</v>
      </c>
      <c r="L6058" s="65">
        <v>448</v>
      </c>
      <c r="M6058" s="65" t="s">
        <v>400</v>
      </c>
    </row>
    <row r="6059" spans="1:13" ht="12.75" customHeight="1">
      <c r="A6059" s="65" t="str">
        <f>IF(ROW()=1,"KEY",IF(ISNA(VLOOKUP(B6059,車名対応マスタ!B:D,3,FALSE)),"",IF(VLOOKUP(B6059,車名対応マスタ!B:D,3,FALSE)="","",$D6059&amp;" "&amp;IF($G6059="9","J","O")&amp;" "&amp;$I6059&amp;" "&amp;IF($I6059&lt;=TEXT(★完成資料!$A$1,"yyyymm"),TEXT(★完成資料!$A$1,"yyyymm"),"999999")&amp; " " &amp; LEFT(F6059 &amp; "          ",10))))</f>
        <v xml:space="preserve">L O 202206 yyyy00 HV        </v>
      </c>
      <c r="B6059" s="68" t="s">
        <v>323</v>
      </c>
      <c r="C6059" s="68" t="s">
        <v>469</v>
      </c>
      <c r="D6059" s="68" t="s">
        <v>271</v>
      </c>
      <c r="E6059" s="68" t="s">
        <v>531</v>
      </c>
      <c r="F6059" s="68" t="s">
        <v>360</v>
      </c>
      <c r="G6059" s="68" t="s">
        <v>80</v>
      </c>
      <c r="H6059" s="68" t="s">
        <v>395</v>
      </c>
      <c r="I6059" s="68" t="s">
        <v>652</v>
      </c>
      <c r="J6059" s="65">
        <v>4</v>
      </c>
      <c r="L6059" s="65">
        <v>448</v>
      </c>
      <c r="M6059" s="65" t="s">
        <v>400</v>
      </c>
    </row>
    <row r="6060" spans="1:13" ht="12.75" customHeight="1">
      <c r="A6060" s="65" t="str">
        <f>IF(ROW()=1,"KEY",IF(ISNA(VLOOKUP(B6060,車名対応マスタ!B:D,3,FALSE)),"",IF(VLOOKUP(B6060,車名対応マスタ!B:D,3,FALSE)="","",$D6060&amp;" "&amp;IF($G6060="9","J","O")&amp;" "&amp;$I6060&amp;" "&amp;IF($I6060&lt;=TEXT(★完成資料!$A$1,"yyyymm"),TEXT(★完成資料!$A$1,"yyyymm"),"999999")&amp; " " &amp; LEFT(F6060 &amp; "          ",10))))</f>
        <v xml:space="preserve">L O 202207 yyyy00 HV        </v>
      </c>
      <c r="B6060" s="68" t="s">
        <v>323</v>
      </c>
      <c r="C6060" s="68" t="s">
        <v>469</v>
      </c>
      <c r="D6060" s="68" t="s">
        <v>271</v>
      </c>
      <c r="E6060" s="68" t="s">
        <v>531</v>
      </c>
      <c r="F6060" s="68" t="s">
        <v>360</v>
      </c>
      <c r="G6060" s="68" t="s">
        <v>80</v>
      </c>
      <c r="H6060" s="68" t="s">
        <v>395</v>
      </c>
      <c r="I6060" s="68" t="s">
        <v>655</v>
      </c>
      <c r="J6060" s="65">
        <v>1</v>
      </c>
      <c r="K6060" s="65">
        <v>1</v>
      </c>
      <c r="L6060" s="65">
        <v>448</v>
      </c>
      <c r="M6060" s="65" t="s">
        <v>400</v>
      </c>
    </row>
    <row r="6061" spans="1:13" ht="12.75" customHeight="1">
      <c r="A6061" s="65" t="str">
        <f>IF(ROW()=1,"KEY",IF(ISNA(VLOOKUP(B6061,車名対応マスタ!B:D,3,FALSE)),"",IF(VLOOKUP(B6061,車名対応マスタ!B:D,3,FALSE)="","",$D6061&amp;" "&amp;IF($G6061="9","J","O")&amp;" "&amp;$I6061&amp;" "&amp;IF($I6061&lt;=TEXT(★完成資料!$A$1,"yyyymm"),TEXT(★完成資料!$A$1,"yyyymm"),"999999")&amp; " " &amp; LEFT(F6061 &amp; "          ",10))))</f>
        <v xml:space="preserve">L O 202208 yyyy00 HV        </v>
      </c>
      <c r="B6061" s="68" t="s">
        <v>323</v>
      </c>
      <c r="C6061" s="68" t="s">
        <v>469</v>
      </c>
      <c r="D6061" s="68" t="s">
        <v>271</v>
      </c>
      <c r="E6061" s="68" t="s">
        <v>531</v>
      </c>
      <c r="F6061" s="68" t="s">
        <v>360</v>
      </c>
      <c r="G6061" s="68" t="s">
        <v>80</v>
      </c>
      <c r="H6061" s="68" t="s">
        <v>395</v>
      </c>
      <c r="I6061" s="68" t="s">
        <v>656</v>
      </c>
      <c r="J6061" s="65">
        <v>2</v>
      </c>
      <c r="K6061" s="65">
        <v>2</v>
      </c>
      <c r="L6061" s="65">
        <v>448</v>
      </c>
      <c r="M6061" s="65" t="s">
        <v>400</v>
      </c>
    </row>
    <row r="6062" spans="1:13" ht="12.75" customHeight="1">
      <c r="A6062" s="65" t="str">
        <f>IF(ROW()=1,"KEY",IF(ISNA(VLOOKUP(B6062,車名対応マスタ!B:D,3,FALSE)),"",IF(VLOOKUP(B6062,車名対応マスタ!B:D,3,FALSE)="","",$D6062&amp;" "&amp;IF($G6062="9","J","O")&amp;" "&amp;$I6062&amp;" "&amp;IF($I6062&lt;=TEXT(★完成資料!$A$1,"yyyymm"),TEXT(★完成資料!$A$1,"yyyymm"),"999999")&amp; " " &amp; LEFT(F6062 &amp; "          ",10))))</f>
        <v xml:space="preserve">L O 202210 yyyy00 HV        </v>
      </c>
      <c r="B6062" s="68" t="s">
        <v>323</v>
      </c>
      <c r="C6062" s="68" t="s">
        <v>469</v>
      </c>
      <c r="D6062" s="68" t="s">
        <v>271</v>
      </c>
      <c r="E6062" s="68" t="s">
        <v>531</v>
      </c>
      <c r="F6062" s="68" t="s">
        <v>360</v>
      </c>
      <c r="G6062" s="68" t="s">
        <v>80</v>
      </c>
      <c r="H6062" s="68" t="s">
        <v>395</v>
      </c>
      <c r="I6062" s="68" t="s">
        <v>663</v>
      </c>
      <c r="J6062" s="65">
        <v>5</v>
      </c>
      <c r="L6062" s="65">
        <v>448</v>
      </c>
      <c r="M6062" s="65" t="s">
        <v>400</v>
      </c>
    </row>
    <row r="6063" spans="1:13" ht="12.75" customHeight="1">
      <c r="A6063" s="65" t="str">
        <f>IF(ROW()=1,"KEY",IF(ISNA(VLOOKUP(B6063,車名対応マスタ!B:D,3,FALSE)),"",IF(VLOOKUP(B6063,車名対応マスタ!B:D,3,FALSE)="","",$D6063&amp;" "&amp;IF($G6063="9","J","O")&amp;" "&amp;$I6063&amp;" "&amp;IF($I6063&lt;=TEXT(★完成資料!$A$1,"yyyymm"),TEXT(★完成資料!$A$1,"yyyymm"),"999999")&amp; " " &amp; LEFT(F6063 &amp; "          ",10))))</f>
        <v xml:space="preserve">L O 202201 yyyy00 HV        </v>
      </c>
      <c r="B6063" s="68" t="s">
        <v>323</v>
      </c>
      <c r="C6063" s="68" t="s">
        <v>469</v>
      </c>
      <c r="D6063" s="68" t="s">
        <v>271</v>
      </c>
      <c r="E6063" s="68" t="s">
        <v>531</v>
      </c>
      <c r="F6063" s="68" t="s">
        <v>360</v>
      </c>
      <c r="G6063" s="68" t="s">
        <v>80</v>
      </c>
      <c r="H6063" s="68" t="s">
        <v>395</v>
      </c>
      <c r="I6063" s="68" t="s">
        <v>639</v>
      </c>
      <c r="J6063" s="65">
        <v>33</v>
      </c>
      <c r="K6063" s="65">
        <v>105</v>
      </c>
      <c r="L6063" s="65">
        <v>607</v>
      </c>
      <c r="M6063" s="65" t="s">
        <v>401</v>
      </c>
    </row>
    <row r="6064" spans="1:13" ht="12.75" customHeight="1">
      <c r="A6064" s="65" t="str">
        <f>IF(ROW()=1,"KEY",IF(ISNA(VLOOKUP(B6064,車名対応マスタ!B:D,3,FALSE)),"",IF(VLOOKUP(B6064,車名対応マスタ!B:D,3,FALSE)="","",$D6064&amp;" "&amp;IF($G6064="9","J","O")&amp;" "&amp;$I6064&amp;" "&amp;IF($I6064&lt;=TEXT(★完成資料!$A$1,"yyyymm"),TEXT(★完成資料!$A$1,"yyyymm"),"999999")&amp; " " &amp; LEFT(F6064 &amp; "          ",10))))</f>
        <v xml:space="preserve">L O 202202 yyyy00 HV        </v>
      </c>
      <c r="B6064" s="68" t="s">
        <v>323</v>
      </c>
      <c r="C6064" s="68" t="s">
        <v>469</v>
      </c>
      <c r="D6064" s="68" t="s">
        <v>271</v>
      </c>
      <c r="E6064" s="68" t="s">
        <v>531</v>
      </c>
      <c r="F6064" s="68" t="s">
        <v>360</v>
      </c>
      <c r="G6064" s="68" t="s">
        <v>80</v>
      </c>
      <c r="H6064" s="68" t="s">
        <v>395</v>
      </c>
      <c r="I6064" s="68" t="s">
        <v>640</v>
      </c>
      <c r="J6064" s="65">
        <v>79</v>
      </c>
      <c r="K6064" s="65">
        <v>64</v>
      </c>
      <c r="L6064" s="65">
        <v>607</v>
      </c>
      <c r="M6064" s="65" t="s">
        <v>401</v>
      </c>
    </row>
    <row r="6065" spans="1:13" ht="12.75" customHeight="1">
      <c r="A6065" s="65" t="str">
        <f>IF(ROW()=1,"KEY",IF(ISNA(VLOOKUP(B6065,車名対応マスタ!B:D,3,FALSE)),"",IF(VLOOKUP(B6065,車名対応マスタ!B:D,3,FALSE)="","",$D6065&amp;" "&amp;IF($G6065="9","J","O")&amp;" "&amp;$I6065&amp;" "&amp;IF($I6065&lt;=TEXT(★完成資料!$A$1,"yyyymm"),TEXT(★完成資料!$A$1,"yyyymm"),"999999")&amp; " " &amp; LEFT(F6065 &amp; "          ",10))))</f>
        <v xml:space="preserve">L O 202203 yyyy00 HV        </v>
      </c>
      <c r="B6065" s="68" t="s">
        <v>323</v>
      </c>
      <c r="C6065" s="68" t="s">
        <v>469</v>
      </c>
      <c r="D6065" s="68" t="s">
        <v>271</v>
      </c>
      <c r="E6065" s="68" t="s">
        <v>531</v>
      </c>
      <c r="F6065" s="68" t="s">
        <v>360</v>
      </c>
      <c r="G6065" s="68" t="s">
        <v>80</v>
      </c>
      <c r="H6065" s="68" t="s">
        <v>395</v>
      </c>
      <c r="I6065" s="68" t="s">
        <v>641</v>
      </c>
      <c r="J6065" s="65">
        <v>45</v>
      </c>
      <c r="K6065" s="65">
        <v>70</v>
      </c>
      <c r="L6065" s="65">
        <v>607</v>
      </c>
      <c r="M6065" s="65" t="s">
        <v>401</v>
      </c>
    </row>
    <row r="6066" spans="1:13" ht="12.75" customHeight="1">
      <c r="A6066" s="65" t="str">
        <f>IF(ROW()=1,"KEY",IF(ISNA(VLOOKUP(B6066,車名対応マスタ!B:D,3,FALSE)),"",IF(VLOOKUP(B6066,車名対応マスタ!B:D,3,FALSE)="","",$D6066&amp;" "&amp;IF($G6066="9","J","O")&amp;" "&amp;$I6066&amp;" "&amp;IF($I6066&lt;=TEXT(★完成資料!$A$1,"yyyymm"),TEXT(★完成資料!$A$1,"yyyymm"),"999999")&amp; " " &amp; LEFT(F6066 &amp; "          ",10))))</f>
        <v xml:space="preserve">L O 202204 yyyy00 HV        </v>
      </c>
      <c r="B6066" s="68" t="s">
        <v>323</v>
      </c>
      <c r="C6066" s="68" t="s">
        <v>469</v>
      </c>
      <c r="D6066" s="68" t="s">
        <v>271</v>
      </c>
      <c r="E6066" s="68" t="s">
        <v>531</v>
      </c>
      <c r="F6066" s="68" t="s">
        <v>360</v>
      </c>
      <c r="G6066" s="68" t="s">
        <v>80</v>
      </c>
      <c r="H6066" s="68" t="s">
        <v>395</v>
      </c>
      <c r="I6066" s="68" t="s">
        <v>642</v>
      </c>
      <c r="J6066" s="65">
        <v>5</v>
      </c>
      <c r="K6066" s="65">
        <v>63</v>
      </c>
      <c r="L6066" s="65">
        <v>607</v>
      </c>
      <c r="M6066" s="65" t="s">
        <v>401</v>
      </c>
    </row>
    <row r="6067" spans="1:13" ht="12.75" customHeight="1">
      <c r="A6067" s="65" t="str">
        <f>IF(ROW()=1,"KEY",IF(ISNA(VLOOKUP(B6067,車名対応マスタ!B:D,3,FALSE)),"",IF(VLOOKUP(B6067,車名対応マスタ!B:D,3,FALSE)="","",$D6067&amp;" "&amp;IF($G6067="9","J","O")&amp;" "&amp;$I6067&amp;" "&amp;IF($I6067&lt;=TEXT(★完成資料!$A$1,"yyyymm"),TEXT(★完成資料!$A$1,"yyyymm"),"999999")&amp; " " &amp; LEFT(F6067 &amp; "          ",10))))</f>
        <v xml:space="preserve">L O 202205 yyyy00 HV        </v>
      </c>
      <c r="B6067" s="68" t="s">
        <v>323</v>
      </c>
      <c r="C6067" s="68" t="s">
        <v>469</v>
      </c>
      <c r="D6067" s="68" t="s">
        <v>271</v>
      </c>
      <c r="E6067" s="68" t="s">
        <v>531</v>
      </c>
      <c r="F6067" s="68" t="s">
        <v>360</v>
      </c>
      <c r="G6067" s="68" t="s">
        <v>80</v>
      </c>
      <c r="H6067" s="68" t="s">
        <v>395</v>
      </c>
      <c r="I6067" s="68" t="s">
        <v>647</v>
      </c>
      <c r="J6067" s="65">
        <v>3</v>
      </c>
      <c r="K6067" s="65">
        <v>51</v>
      </c>
      <c r="L6067" s="65">
        <v>607</v>
      </c>
      <c r="M6067" s="65" t="s">
        <v>401</v>
      </c>
    </row>
    <row r="6068" spans="1:13" ht="12.75" customHeight="1">
      <c r="A6068" s="65" t="str">
        <f>IF(ROW()=1,"KEY",IF(ISNA(VLOOKUP(B6068,車名対応マスタ!B:D,3,FALSE)),"",IF(VLOOKUP(B6068,車名対応マスタ!B:D,3,FALSE)="","",$D6068&amp;" "&amp;IF($G6068="9","J","O")&amp;" "&amp;$I6068&amp;" "&amp;IF($I6068&lt;=TEXT(★完成資料!$A$1,"yyyymm"),TEXT(★完成資料!$A$1,"yyyymm"),"999999")&amp; " " &amp; LEFT(F6068 &amp; "          ",10))))</f>
        <v xml:space="preserve">L O 202206 yyyy00 HV        </v>
      </c>
      <c r="B6068" s="68" t="s">
        <v>323</v>
      </c>
      <c r="C6068" s="68" t="s">
        <v>469</v>
      </c>
      <c r="D6068" s="68" t="s">
        <v>271</v>
      </c>
      <c r="E6068" s="68" t="s">
        <v>531</v>
      </c>
      <c r="F6068" s="68" t="s">
        <v>360</v>
      </c>
      <c r="G6068" s="68" t="s">
        <v>80</v>
      </c>
      <c r="H6068" s="68" t="s">
        <v>395</v>
      </c>
      <c r="I6068" s="68" t="s">
        <v>652</v>
      </c>
      <c r="J6068" s="65">
        <v>4</v>
      </c>
      <c r="K6068" s="65">
        <v>33</v>
      </c>
      <c r="L6068" s="65">
        <v>607</v>
      </c>
      <c r="M6068" s="65" t="s">
        <v>401</v>
      </c>
    </row>
    <row r="6069" spans="1:13" ht="12.75" customHeight="1">
      <c r="A6069" s="65" t="str">
        <f>IF(ROW()=1,"KEY",IF(ISNA(VLOOKUP(B6069,車名対応マスタ!B:D,3,FALSE)),"",IF(VLOOKUP(B6069,車名対応マスタ!B:D,3,FALSE)="","",$D6069&amp;" "&amp;IF($G6069="9","J","O")&amp;" "&amp;$I6069&amp;" "&amp;IF($I6069&lt;=TEXT(★完成資料!$A$1,"yyyymm"),TEXT(★完成資料!$A$1,"yyyymm"),"999999")&amp; " " &amp; LEFT(F6069 &amp; "          ",10))))</f>
        <v xml:space="preserve">L O 202207 yyyy00 HV        </v>
      </c>
      <c r="B6069" s="68" t="s">
        <v>323</v>
      </c>
      <c r="C6069" s="68" t="s">
        <v>469</v>
      </c>
      <c r="D6069" s="68" t="s">
        <v>271</v>
      </c>
      <c r="E6069" s="68" t="s">
        <v>531</v>
      </c>
      <c r="F6069" s="68" t="s">
        <v>360</v>
      </c>
      <c r="G6069" s="68" t="s">
        <v>80</v>
      </c>
      <c r="H6069" s="68" t="s">
        <v>395</v>
      </c>
      <c r="I6069" s="68" t="s">
        <v>655</v>
      </c>
      <c r="J6069" s="65">
        <v>6</v>
      </c>
      <c r="K6069" s="65">
        <v>53</v>
      </c>
      <c r="L6069" s="65">
        <v>607</v>
      </c>
      <c r="M6069" s="65" t="s">
        <v>401</v>
      </c>
    </row>
    <row r="6070" spans="1:13" ht="12.75" customHeight="1">
      <c r="A6070" s="65" t="str">
        <f>IF(ROW()=1,"KEY",IF(ISNA(VLOOKUP(B6070,車名対応マスタ!B:D,3,FALSE)),"",IF(VLOOKUP(B6070,車名対応マスタ!B:D,3,FALSE)="","",$D6070&amp;" "&amp;IF($G6070="9","J","O")&amp;" "&amp;$I6070&amp;" "&amp;IF($I6070&lt;=TEXT(★完成資料!$A$1,"yyyymm"),TEXT(★完成資料!$A$1,"yyyymm"),"999999")&amp; " " &amp; LEFT(F6070 &amp; "          ",10))))</f>
        <v xml:space="preserve">L O 202208 yyyy00 HV        </v>
      </c>
      <c r="B6070" s="68" t="s">
        <v>323</v>
      </c>
      <c r="C6070" s="68" t="s">
        <v>469</v>
      </c>
      <c r="D6070" s="68" t="s">
        <v>271</v>
      </c>
      <c r="E6070" s="68" t="s">
        <v>531</v>
      </c>
      <c r="F6070" s="68" t="s">
        <v>360</v>
      </c>
      <c r="G6070" s="68" t="s">
        <v>80</v>
      </c>
      <c r="H6070" s="68" t="s">
        <v>395</v>
      </c>
      <c r="I6070" s="68" t="s">
        <v>656</v>
      </c>
      <c r="J6070" s="65">
        <v>20</v>
      </c>
      <c r="K6070" s="65">
        <v>30</v>
      </c>
      <c r="L6070" s="65">
        <v>607</v>
      </c>
      <c r="M6070" s="65" t="s">
        <v>401</v>
      </c>
    </row>
    <row r="6071" spans="1:13" ht="12.75" customHeight="1">
      <c r="A6071" s="65" t="str">
        <f>IF(ROW()=1,"KEY",IF(ISNA(VLOOKUP(B6071,車名対応マスタ!B:D,3,FALSE)),"",IF(VLOOKUP(B6071,車名対応マスタ!B:D,3,FALSE)="","",$D6071&amp;" "&amp;IF($G6071="9","J","O")&amp;" "&amp;$I6071&amp;" "&amp;IF($I6071&lt;=TEXT(★完成資料!$A$1,"yyyymm"),TEXT(★完成資料!$A$1,"yyyymm"),"999999")&amp; " " &amp; LEFT(F6071 &amp; "          ",10))))</f>
        <v xml:space="preserve">L O 202209 yyyy00 HV        </v>
      </c>
      <c r="B6071" s="68" t="s">
        <v>323</v>
      </c>
      <c r="C6071" s="68" t="s">
        <v>469</v>
      </c>
      <c r="D6071" s="68" t="s">
        <v>271</v>
      </c>
      <c r="E6071" s="68" t="s">
        <v>531</v>
      </c>
      <c r="F6071" s="68" t="s">
        <v>360</v>
      </c>
      <c r="G6071" s="68" t="s">
        <v>80</v>
      </c>
      <c r="H6071" s="68" t="s">
        <v>395</v>
      </c>
      <c r="I6071" s="68" t="s">
        <v>657</v>
      </c>
      <c r="J6071" s="65">
        <v>34</v>
      </c>
      <c r="K6071" s="65">
        <v>29</v>
      </c>
      <c r="L6071" s="65">
        <v>607</v>
      </c>
      <c r="M6071" s="65" t="s">
        <v>401</v>
      </c>
    </row>
    <row r="6072" spans="1:13" ht="12.75" customHeight="1">
      <c r="A6072" s="65" t="str">
        <f>IF(ROW()=1,"KEY",IF(ISNA(VLOOKUP(B6072,車名対応マスタ!B:D,3,FALSE)),"",IF(VLOOKUP(B6072,車名対応マスタ!B:D,3,FALSE)="","",$D6072&amp;" "&amp;IF($G6072="9","J","O")&amp;" "&amp;$I6072&amp;" "&amp;IF($I6072&lt;=TEXT(★完成資料!$A$1,"yyyymm"),TEXT(★完成資料!$A$1,"yyyymm"),"999999")&amp; " " &amp; LEFT(F6072 &amp; "          ",10))))</f>
        <v xml:space="preserve">L O 202210 yyyy00 HV        </v>
      </c>
      <c r="B6072" s="68" t="s">
        <v>323</v>
      </c>
      <c r="C6072" s="68" t="s">
        <v>469</v>
      </c>
      <c r="D6072" s="68" t="s">
        <v>271</v>
      </c>
      <c r="E6072" s="68" t="s">
        <v>531</v>
      </c>
      <c r="F6072" s="68" t="s">
        <v>360</v>
      </c>
      <c r="G6072" s="68" t="s">
        <v>80</v>
      </c>
      <c r="H6072" s="68" t="s">
        <v>395</v>
      </c>
      <c r="I6072" s="68" t="s">
        <v>663</v>
      </c>
      <c r="J6072" s="65">
        <v>12</v>
      </c>
      <c r="K6072" s="65">
        <v>43</v>
      </c>
      <c r="L6072" s="65">
        <v>607</v>
      </c>
      <c r="M6072" s="65" t="s">
        <v>401</v>
      </c>
    </row>
    <row r="6073" spans="1:13" ht="12.75" customHeight="1">
      <c r="A6073" s="65" t="str">
        <f>IF(ROW()=1,"KEY",IF(ISNA(VLOOKUP(B6073,車名対応マスタ!B:D,3,FALSE)),"",IF(VLOOKUP(B6073,車名対応マスタ!B:D,3,FALSE)="","",$D6073&amp;" "&amp;IF($G6073="9","J","O")&amp;" "&amp;$I6073&amp;" "&amp;IF($I6073&lt;=TEXT(★完成資料!$A$1,"yyyymm"),TEXT(★完成資料!$A$1,"yyyymm"),"999999")&amp; " " &amp; LEFT(F6073 &amp; "          ",10))))</f>
        <v xml:space="preserve">L O 202205 yyyy00 HV        </v>
      </c>
      <c r="B6073" s="68" t="s">
        <v>323</v>
      </c>
      <c r="C6073" s="68" t="s">
        <v>469</v>
      </c>
      <c r="D6073" s="68" t="s">
        <v>271</v>
      </c>
      <c r="E6073" s="68" t="s">
        <v>531</v>
      </c>
      <c r="F6073" s="68" t="s">
        <v>360</v>
      </c>
      <c r="G6073" s="68" t="s">
        <v>81</v>
      </c>
      <c r="H6073" s="68" t="s">
        <v>402</v>
      </c>
      <c r="I6073" s="68" t="s">
        <v>647</v>
      </c>
      <c r="J6073" s="65">
        <v>4</v>
      </c>
      <c r="K6073" s="65">
        <v>0</v>
      </c>
      <c r="L6073" s="65">
        <v>537</v>
      </c>
      <c r="M6073" s="65" t="s">
        <v>284</v>
      </c>
    </row>
    <row r="6074" spans="1:13" ht="12.75" customHeight="1">
      <c r="A6074" s="65" t="str">
        <f>IF(ROW()=1,"KEY",IF(ISNA(VLOOKUP(B6074,車名対応マスタ!B:D,3,FALSE)),"",IF(VLOOKUP(B6074,車名対応マスタ!B:D,3,FALSE)="","",$D6074&amp;" "&amp;IF($G6074="9","J","O")&amp;" "&amp;$I6074&amp;" "&amp;IF($I6074&lt;=TEXT(★完成資料!$A$1,"yyyymm"),TEXT(★完成資料!$A$1,"yyyymm"),"999999")&amp; " " &amp; LEFT(F6074 &amp; "          ",10))))</f>
        <v xml:space="preserve">L O 202206 yyyy00 HV        </v>
      </c>
      <c r="B6074" s="68" t="s">
        <v>323</v>
      </c>
      <c r="C6074" s="68" t="s">
        <v>469</v>
      </c>
      <c r="D6074" s="68" t="s">
        <v>271</v>
      </c>
      <c r="E6074" s="68" t="s">
        <v>531</v>
      </c>
      <c r="F6074" s="68" t="s">
        <v>360</v>
      </c>
      <c r="G6074" s="68" t="s">
        <v>81</v>
      </c>
      <c r="H6074" s="68" t="s">
        <v>402</v>
      </c>
      <c r="I6074" s="68" t="s">
        <v>652</v>
      </c>
      <c r="J6074" s="65">
        <v>1</v>
      </c>
      <c r="K6074" s="65">
        <v>0</v>
      </c>
      <c r="L6074" s="65">
        <v>537</v>
      </c>
      <c r="M6074" s="65" t="s">
        <v>284</v>
      </c>
    </row>
    <row r="6075" spans="1:13" ht="12.75" customHeight="1">
      <c r="A6075" s="65" t="str">
        <f>IF(ROW()=1,"KEY",IF(ISNA(VLOOKUP(B6075,車名対応マスタ!B:D,3,FALSE)),"",IF(VLOOKUP(B6075,車名対応マスタ!B:D,3,FALSE)="","",$D6075&amp;" "&amp;IF($G6075="9","J","O")&amp;" "&amp;$I6075&amp;" "&amp;IF($I6075&lt;=TEXT(★完成資料!$A$1,"yyyymm"),TEXT(★完成資料!$A$1,"yyyymm"),"999999")&amp; " " &amp; LEFT(F6075 &amp; "          ",10))))</f>
        <v xml:space="preserve">L O 202207 yyyy00 HV        </v>
      </c>
      <c r="B6075" s="68" t="s">
        <v>323</v>
      </c>
      <c r="C6075" s="68" t="s">
        <v>469</v>
      </c>
      <c r="D6075" s="68" t="s">
        <v>271</v>
      </c>
      <c r="E6075" s="68" t="s">
        <v>531</v>
      </c>
      <c r="F6075" s="68" t="s">
        <v>360</v>
      </c>
      <c r="G6075" s="68" t="s">
        <v>81</v>
      </c>
      <c r="H6075" s="68" t="s">
        <v>402</v>
      </c>
      <c r="I6075" s="68" t="s">
        <v>655</v>
      </c>
      <c r="J6075" s="65">
        <v>2</v>
      </c>
      <c r="K6075" s="65">
        <v>0</v>
      </c>
      <c r="L6075" s="65">
        <v>537</v>
      </c>
      <c r="M6075" s="65" t="s">
        <v>284</v>
      </c>
    </row>
    <row r="6076" spans="1:13" ht="12.75" customHeight="1">
      <c r="A6076" s="65" t="str">
        <f>IF(ROW()=1,"KEY",IF(ISNA(VLOOKUP(B6076,車名対応マスタ!B:D,3,FALSE)),"",IF(VLOOKUP(B6076,車名対応マスタ!B:D,3,FALSE)="","",$D6076&amp;" "&amp;IF($G6076="9","J","O")&amp;" "&amp;$I6076&amp;" "&amp;IF($I6076&lt;=TEXT(★完成資料!$A$1,"yyyymm"),TEXT(★完成資料!$A$1,"yyyymm"),"999999")&amp; " " &amp; LEFT(F6076 &amp; "          ",10))))</f>
        <v xml:space="preserve">L O 202208 yyyy00 HV        </v>
      </c>
      <c r="B6076" s="68" t="s">
        <v>323</v>
      </c>
      <c r="C6076" s="68" t="s">
        <v>469</v>
      </c>
      <c r="D6076" s="68" t="s">
        <v>271</v>
      </c>
      <c r="E6076" s="68" t="s">
        <v>531</v>
      </c>
      <c r="F6076" s="68" t="s">
        <v>360</v>
      </c>
      <c r="G6076" s="68" t="s">
        <v>81</v>
      </c>
      <c r="H6076" s="68" t="s">
        <v>402</v>
      </c>
      <c r="I6076" s="68" t="s">
        <v>656</v>
      </c>
      <c r="J6076" s="65">
        <v>1</v>
      </c>
      <c r="K6076" s="65">
        <v>0</v>
      </c>
      <c r="L6076" s="65">
        <v>537</v>
      </c>
      <c r="M6076" s="65" t="s">
        <v>284</v>
      </c>
    </row>
    <row r="6077" spans="1:13" ht="12.75" customHeight="1">
      <c r="A6077" s="65" t="str">
        <f>IF(ROW()=1,"KEY",IF(ISNA(VLOOKUP(B6077,車名対応マスタ!B:D,3,FALSE)),"",IF(VLOOKUP(B6077,車名対応マスタ!B:D,3,FALSE)="","",$D6077&amp;" "&amp;IF($G6077="9","J","O")&amp;" "&amp;$I6077&amp;" "&amp;IF($I6077&lt;=TEXT(★完成資料!$A$1,"yyyymm"),TEXT(★完成資料!$A$1,"yyyymm"),"999999")&amp; " " &amp; LEFT(F6077 &amp; "          ",10))))</f>
        <v xml:space="preserve">L O 202201 yyyy00 HV        </v>
      </c>
      <c r="B6077" s="68" t="s">
        <v>323</v>
      </c>
      <c r="C6077" s="68" t="s">
        <v>469</v>
      </c>
      <c r="D6077" s="68" t="s">
        <v>271</v>
      </c>
      <c r="E6077" s="68" t="s">
        <v>531</v>
      </c>
      <c r="F6077" s="68" t="s">
        <v>360</v>
      </c>
      <c r="G6077" s="68" t="s">
        <v>81</v>
      </c>
      <c r="H6077" s="68" t="s">
        <v>402</v>
      </c>
      <c r="I6077" s="68" t="s">
        <v>639</v>
      </c>
      <c r="J6077" s="65">
        <v>3</v>
      </c>
      <c r="K6077" s="65">
        <v>2</v>
      </c>
      <c r="L6077" s="65">
        <v>529</v>
      </c>
      <c r="M6077" s="65" t="s">
        <v>509</v>
      </c>
    </row>
    <row r="6078" spans="1:13" ht="12.75" customHeight="1">
      <c r="A6078" s="65" t="str">
        <f>IF(ROW()=1,"KEY",IF(ISNA(VLOOKUP(B6078,車名対応マスタ!B:D,3,FALSE)),"",IF(VLOOKUP(B6078,車名対応マスタ!B:D,3,FALSE)="","",$D6078&amp;" "&amp;IF($G6078="9","J","O")&amp;" "&amp;$I6078&amp;" "&amp;IF($I6078&lt;=TEXT(★完成資料!$A$1,"yyyymm"),TEXT(★完成資料!$A$1,"yyyymm"),"999999")&amp; " " &amp; LEFT(F6078 &amp; "          ",10))))</f>
        <v xml:space="preserve">L O 202202 yyyy00 HV        </v>
      </c>
      <c r="B6078" s="68" t="s">
        <v>323</v>
      </c>
      <c r="C6078" s="68" t="s">
        <v>469</v>
      </c>
      <c r="D6078" s="68" t="s">
        <v>271</v>
      </c>
      <c r="E6078" s="68" t="s">
        <v>531</v>
      </c>
      <c r="F6078" s="68" t="s">
        <v>360</v>
      </c>
      <c r="G6078" s="68" t="s">
        <v>81</v>
      </c>
      <c r="H6078" s="68" t="s">
        <v>402</v>
      </c>
      <c r="I6078" s="68" t="s">
        <v>640</v>
      </c>
      <c r="J6078" s="65">
        <v>0</v>
      </c>
      <c r="K6078" s="65">
        <v>1</v>
      </c>
      <c r="L6078" s="65">
        <v>529</v>
      </c>
      <c r="M6078" s="65" t="s">
        <v>509</v>
      </c>
    </row>
    <row r="6079" spans="1:13" ht="12.75" customHeight="1">
      <c r="A6079" s="65" t="str">
        <f>IF(ROW()=1,"KEY",IF(ISNA(VLOOKUP(B6079,車名対応マスタ!B:D,3,FALSE)),"",IF(VLOOKUP(B6079,車名対応マスタ!B:D,3,FALSE)="","",$D6079&amp;" "&amp;IF($G6079="9","J","O")&amp;" "&amp;$I6079&amp;" "&amp;IF($I6079&lt;=TEXT(★完成資料!$A$1,"yyyymm"),TEXT(★完成資料!$A$1,"yyyymm"),"999999")&amp; " " &amp; LEFT(F6079 &amp; "          ",10))))</f>
        <v xml:space="preserve">L O 202203 yyyy00 HV        </v>
      </c>
      <c r="B6079" s="68" t="s">
        <v>323</v>
      </c>
      <c r="C6079" s="68" t="s">
        <v>469</v>
      </c>
      <c r="D6079" s="68" t="s">
        <v>271</v>
      </c>
      <c r="E6079" s="68" t="s">
        <v>531</v>
      </c>
      <c r="F6079" s="68" t="s">
        <v>360</v>
      </c>
      <c r="G6079" s="68" t="s">
        <v>81</v>
      </c>
      <c r="H6079" s="68" t="s">
        <v>402</v>
      </c>
      <c r="I6079" s="68" t="s">
        <v>641</v>
      </c>
      <c r="J6079" s="65">
        <v>3</v>
      </c>
      <c r="K6079" s="65">
        <v>3</v>
      </c>
      <c r="L6079" s="65">
        <v>529</v>
      </c>
      <c r="M6079" s="65" t="s">
        <v>509</v>
      </c>
    </row>
    <row r="6080" spans="1:13" ht="12.75" customHeight="1">
      <c r="A6080" s="65" t="str">
        <f>IF(ROW()=1,"KEY",IF(ISNA(VLOOKUP(B6080,車名対応マスタ!B:D,3,FALSE)),"",IF(VLOOKUP(B6080,車名対応マスタ!B:D,3,FALSE)="","",$D6080&amp;" "&amp;IF($G6080="9","J","O")&amp;" "&amp;$I6080&amp;" "&amp;IF($I6080&lt;=TEXT(★完成資料!$A$1,"yyyymm"),TEXT(★完成資料!$A$1,"yyyymm"),"999999")&amp; " " &amp; LEFT(F6080 &amp; "          ",10))))</f>
        <v xml:space="preserve">L O 202204 yyyy00 HV        </v>
      </c>
      <c r="B6080" s="68" t="s">
        <v>323</v>
      </c>
      <c r="C6080" s="68" t="s">
        <v>469</v>
      </c>
      <c r="D6080" s="68" t="s">
        <v>271</v>
      </c>
      <c r="E6080" s="68" t="s">
        <v>531</v>
      </c>
      <c r="F6080" s="68" t="s">
        <v>360</v>
      </c>
      <c r="G6080" s="68" t="s">
        <v>81</v>
      </c>
      <c r="H6080" s="68" t="s">
        <v>402</v>
      </c>
      <c r="I6080" s="68" t="s">
        <v>642</v>
      </c>
      <c r="J6080" s="65">
        <v>0</v>
      </c>
      <c r="K6080" s="65">
        <v>2</v>
      </c>
      <c r="L6080" s="65">
        <v>529</v>
      </c>
      <c r="M6080" s="65" t="s">
        <v>509</v>
      </c>
    </row>
    <row r="6081" spans="1:13" ht="12.75" customHeight="1">
      <c r="A6081" s="65" t="str">
        <f>IF(ROW()=1,"KEY",IF(ISNA(VLOOKUP(B6081,車名対応マスタ!B:D,3,FALSE)),"",IF(VLOOKUP(B6081,車名対応マスタ!B:D,3,FALSE)="","",$D6081&amp;" "&amp;IF($G6081="9","J","O")&amp;" "&amp;$I6081&amp;" "&amp;IF($I6081&lt;=TEXT(★完成資料!$A$1,"yyyymm"),TEXT(★完成資料!$A$1,"yyyymm"),"999999")&amp; " " &amp; LEFT(F6081 &amp; "          ",10))))</f>
        <v xml:space="preserve">L O 202205 yyyy00 HV        </v>
      </c>
      <c r="B6081" s="68" t="s">
        <v>323</v>
      </c>
      <c r="C6081" s="68" t="s">
        <v>469</v>
      </c>
      <c r="D6081" s="68" t="s">
        <v>271</v>
      </c>
      <c r="E6081" s="68" t="s">
        <v>531</v>
      </c>
      <c r="F6081" s="68" t="s">
        <v>360</v>
      </c>
      <c r="G6081" s="68" t="s">
        <v>81</v>
      </c>
      <c r="H6081" s="68" t="s">
        <v>402</v>
      </c>
      <c r="I6081" s="68" t="s">
        <v>647</v>
      </c>
      <c r="J6081" s="65">
        <v>3</v>
      </c>
      <c r="K6081" s="65">
        <v>4</v>
      </c>
      <c r="L6081" s="65">
        <v>529</v>
      </c>
      <c r="M6081" s="65" t="s">
        <v>509</v>
      </c>
    </row>
    <row r="6082" spans="1:13" ht="12.75" customHeight="1">
      <c r="A6082" s="65" t="str">
        <f>IF(ROW()=1,"KEY",IF(ISNA(VLOOKUP(B6082,車名対応マスタ!B:D,3,FALSE)),"",IF(VLOOKUP(B6082,車名対応マスタ!B:D,3,FALSE)="","",$D6082&amp;" "&amp;IF($G6082="9","J","O")&amp;" "&amp;$I6082&amp;" "&amp;IF($I6082&lt;=TEXT(★完成資料!$A$1,"yyyymm"),TEXT(★完成資料!$A$1,"yyyymm"),"999999")&amp; " " &amp; LEFT(F6082 &amp; "          ",10))))</f>
        <v xml:space="preserve">L O 202206 yyyy00 HV        </v>
      </c>
      <c r="B6082" s="68" t="s">
        <v>323</v>
      </c>
      <c r="C6082" s="68" t="s">
        <v>469</v>
      </c>
      <c r="D6082" s="68" t="s">
        <v>271</v>
      </c>
      <c r="E6082" s="68" t="s">
        <v>531</v>
      </c>
      <c r="F6082" s="68" t="s">
        <v>360</v>
      </c>
      <c r="G6082" s="68" t="s">
        <v>81</v>
      </c>
      <c r="H6082" s="68" t="s">
        <v>402</v>
      </c>
      <c r="I6082" s="68" t="s">
        <v>652</v>
      </c>
      <c r="J6082" s="65">
        <v>4</v>
      </c>
      <c r="K6082" s="65">
        <v>3</v>
      </c>
      <c r="L6082" s="65">
        <v>529</v>
      </c>
      <c r="M6082" s="65" t="s">
        <v>509</v>
      </c>
    </row>
    <row r="6083" spans="1:13" ht="12.75" customHeight="1">
      <c r="A6083" s="65" t="str">
        <f>IF(ROW()=1,"KEY",IF(ISNA(VLOOKUP(B6083,車名対応マスタ!B:D,3,FALSE)),"",IF(VLOOKUP(B6083,車名対応マスタ!B:D,3,FALSE)="","",$D6083&amp;" "&amp;IF($G6083="9","J","O")&amp;" "&amp;$I6083&amp;" "&amp;IF($I6083&lt;=TEXT(★完成資料!$A$1,"yyyymm"),TEXT(★完成資料!$A$1,"yyyymm"),"999999")&amp; " " &amp; LEFT(F6083 &amp; "          ",10))))</f>
        <v xml:space="preserve">L O 202207 yyyy00 HV        </v>
      </c>
      <c r="B6083" s="68" t="s">
        <v>323</v>
      </c>
      <c r="C6083" s="68" t="s">
        <v>469</v>
      </c>
      <c r="D6083" s="68" t="s">
        <v>271</v>
      </c>
      <c r="E6083" s="68" t="s">
        <v>531</v>
      </c>
      <c r="F6083" s="68" t="s">
        <v>360</v>
      </c>
      <c r="G6083" s="68" t="s">
        <v>81</v>
      </c>
      <c r="H6083" s="68" t="s">
        <v>402</v>
      </c>
      <c r="I6083" s="68" t="s">
        <v>655</v>
      </c>
      <c r="J6083" s="65">
        <v>1</v>
      </c>
      <c r="K6083" s="65">
        <v>1</v>
      </c>
      <c r="L6083" s="65">
        <v>529</v>
      </c>
      <c r="M6083" s="65" t="s">
        <v>509</v>
      </c>
    </row>
    <row r="6084" spans="1:13" ht="12.75" customHeight="1">
      <c r="A6084" s="65" t="str">
        <f>IF(ROW()=1,"KEY",IF(ISNA(VLOOKUP(B6084,車名対応マスタ!B:D,3,FALSE)),"",IF(VLOOKUP(B6084,車名対応マスタ!B:D,3,FALSE)="","",$D6084&amp;" "&amp;IF($G6084="9","J","O")&amp;" "&amp;$I6084&amp;" "&amp;IF($I6084&lt;=TEXT(★完成資料!$A$1,"yyyymm"),TEXT(★完成資料!$A$1,"yyyymm"),"999999")&amp; " " &amp; LEFT(F6084 &amp; "          ",10))))</f>
        <v xml:space="preserve">L O 202208 yyyy00 HV        </v>
      </c>
      <c r="B6084" s="68" t="s">
        <v>323</v>
      </c>
      <c r="C6084" s="68" t="s">
        <v>469</v>
      </c>
      <c r="D6084" s="68" t="s">
        <v>271</v>
      </c>
      <c r="E6084" s="68" t="s">
        <v>531</v>
      </c>
      <c r="F6084" s="68" t="s">
        <v>360</v>
      </c>
      <c r="G6084" s="68" t="s">
        <v>81</v>
      </c>
      <c r="H6084" s="68" t="s">
        <v>402</v>
      </c>
      <c r="I6084" s="68" t="s">
        <v>656</v>
      </c>
      <c r="J6084" s="65">
        <v>2</v>
      </c>
      <c r="K6084" s="65">
        <v>1</v>
      </c>
      <c r="L6084" s="65">
        <v>529</v>
      </c>
      <c r="M6084" s="65" t="s">
        <v>509</v>
      </c>
    </row>
    <row r="6085" spans="1:13" ht="12.75" customHeight="1">
      <c r="A6085" s="65" t="str">
        <f>IF(ROW()=1,"KEY",IF(ISNA(VLOOKUP(B6085,車名対応マスタ!B:D,3,FALSE)),"",IF(VLOOKUP(B6085,車名対応マスタ!B:D,3,FALSE)="","",$D6085&amp;" "&amp;IF($G6085="9","J","O")&amp;" "&amp;$I6085&amp;" "&amp;IF($I6085&lt;=TEXT(★完成資料!$A$1,"yyyymm"),TEXT(★完成資料!$A$1,"yyyymm"),"999999")&amp; " " &amp; LEFT(F6085 &amp; "          ",10))))</f>
        <v xml:space="preserve">L O 202209 yyyy00 HV        </v>
      </c>
      <c r="B6085" s="68" t="s">
        <v>323</v>
      </c>
      <c r="C6085" s="68" t="s">
        <v>469</v>
      </c>
      <c r="D6085" s="68" t="s">
        <v>271</v>
      </c>
      <c r="E6085" s="68" t="s">
        <v>531</v>
      </c>
      <c r="F6085" s="68" t="s">
        <v>360</v>
      </c>
      <c r="G6085" s="68" t="s">
        <v>81</v>
      </c>
      <c r="H6085" s="68" t="s">
        <v>402</v>
      </c>
      <c r="I6085" s="68" t="s">
        <v>657</v>
      </c>
      <c r="J6085" s="65">
        <v>2</v>
      </c>
      <c r="K6085" s="65">
        <v>2</v>
      </c>
      <c r="L6085" s="65">
        <v>529</v>
      </c>
      <c r="M6085" s="65" t="s">
        <v>509</v>
      </c>
    </row>
    <row r="6086" spans="1:13" ht="12.75" customHeight="1">
      <c r="A6086" s="65" t="str">
        <f>IF(ROW()=1,"KEY",IF(ISNA(VLOOKUP(B6086,車名対応マスタ!B:D,3,FALSE)),"",IF(VLOOKUP(B6086,車名対応マスタ!B:D,3,FALSE)="","",$D6086&amp;" "&amp;IF($G6086="9","J","O")&amp;" "&amp;$I6086&amp;" "&amp;IF($I6086&lt;=TEXT(★完成資料!$A$1,"yyyymm"),TEXT(★完成資料!$A$1,"yyyymm"),"999999")&amp; " " &amp; LEFT(F6086 &amp; "          ",10))))</f>
        <v xml:space="preserve">L O 202210 yyyy00 HV        </v>
      </c>
      <c r="B6086" s="68" t="s">
        <v>323</v>
      </c>
      <c r="C6086" s="68" t="s">
        <v>469</v>
      </c>
      <c r="D6086" s="68" t="s">
        <v>271</v>
      </c>
      <c r="E6086" s="68" t="s">
        <v>531</v>
      </c>
      <c r="F6086" s="68" t="s">
        <v>360</v>
      </c>
      <c r="G6086" s="68" t="s">
        <v>81</v>
      </c>
      <c r="H6086" s="68" t="s">
        <v>402</v>
      </c>
      <c r="I6086" s="68" t="s">
        <v>663</v>
      </c>
      <c r="J6086" s="65">
        <v>1</v>
      </c>
      <c r="K6086" s="65">
        <v>1</v>
      </c>
      <c r="L6086" s="65">
        <v>529</v>
      </c>
      <c r="M6086" s="65" t="s">
        <v>509</v>
      </c>
    </row>
    <row r="6087" spans="1:13" ht="12.75" customHeight="1">
      <c r="A6087" s="65" t="str">
        <f>IF(ROW()=1,"KEY",IF(ISNA(VLOOKUP(B6087,車名対応マスタ!B:D,3,FALSE)),"",IF(VLOOKUP(B6087,車名対応マスタ!B:D,3,FALSE)="","",$D6087&amp;" "&amp;IF($G6087="9","J","O")&amp;" "&amp;$I6087&amp;" "&amp;IF($I6087&lt;=TEXT(★完成資料!$A$1,"yyyymm"),TEXT(★完成資料!$A$1,"yyyymm"),"999999")&amp; " " &amp; LEFT(F6087 &amp; "          ",10))))</f>
        <v xml:space="preserve">L O 202201 yyyy00 HV        </v>
      </c>
      <c r="B6087" s="68" t="s">
        <v>323</v>
      </c>
      <c r="C6087" s="68" t="s">
        <v>469</v>
      </c>
      <c r="D6087" s="68" t="s">
        <v>271</v>
      </c>
      <c r="E6087" s="68" t="s">
        <v>531</v>
      </c>
      <c r="F6087" s="68" t="s">
        <v>360</v>
      </c>
      <c r="G6087" s="68" t="s">
        <v>81</v>
      </c>
      <c r="H6087" s="68" t="s">
        <v>402</v>
      </c>
      <c r="I6087" s="68" t="s">
        <v>639</v>
      </c>
      <c r="J6087" s="65">
        <v>0</v>
      </c>
      <c r="K6087" s="65">
        <v>1</v>
      </c>
      <c r="L6087" s="65">
        <v>539</v>
      </c>
      <c r="M6087" s="65" t="s">
        <v>510</v>
      </c>
    </row>
    <row r="6088" spans="1:13" ht="12.75" customHeight="1">
      <c r="A6088" s="65" t="str">
        <f>IF(ROW()=1,"KEY",IF(ISNA(VLOOKUP(B6088,車名対応マスタ!B:D,3,FALSE)),"",IF(VLOOKUP(B6088,車名対応マスタ!B:D,3,FALSE)="","",$D6088&amp;" "&amp;IF($G6088="9","J","O")&amp;" "&amp;$I6088&amp;" "&amp;IF($I6088&lt;=TEXT(★完成資料!$A$1,"yyyymm"),TEXT(★完成資料!$A$1,"yyyymm"),"999999")&amp; " " &amp; LEFT(F6088 &amp; "          ",10))))</f>
        <v xml:space="preserve">L O 202202 yyyy00 HV        </v>
      </c>
      <c r="B6088" s="68" t="s">
        <v>323</v>
      </c>
      <c r="C6088" s="68" t="s">
        <v>469</v>
      </c>
      <c r="D6088" s="68" t="s">
        <v>271</v>
      </c>
      <c r="E6088" s="68" t="s">
        <v>531</v>
      </c>
      <c r="F6088" s="68" t="s">
        <v>360</v>
      </c>
      <c r="G6088" s="68" t="s">
        <v>81</v>
      </c>
      <c r="H6088" s="68" t="s">
        <v>402</v>
      </c>
      <c r="I6088" s="68" t="s">
        <v>640</v>
      </c>
      <c r="J6088" s="65">
        <v>2</v>
      </c>
      <c r="K6088" s="65">
        <v>0</v>
      </c>
      <c r="L6088" s="65">
        <v>539</v>
      </c>
      <c r="M6088" s="65" t="s">
        <v>510</v>
      </c>
    </row>
    <row r="6089" spans="1:13" ht="12.75" customHeight="1">
      <c r="A6089" s="65" t="str">
        <f>IF(ROW()=1,"KEY",IF(ISNA(VLOOKUP(B6089,車名対応マスタ!B:D,3,FALSE)),"",IF(VLOOKUP(B6089,車名対応マスタ!B:D,3,FALSE)="","",$D6089&amp;" "&amp;IF($G6089="9","J","O")&amp;" "&amp;$I6089&amp;" "&amp;IF($I6089&lt;=TEXT(★完成資料!$A$1,"yyyymm"),TEXT(★完成資料!$A$1,"yyyymm"),"999999")&amp; " " &amp; LEFT(F6089 &amp; "          ",10))))</f>
        <v xml:space="preserve">L O 202203 yyyy00 HV        </v>
      </c>
      <c r="B6089" s="68" t="s">
        <v>323</v>
      </c>
      <c r="C6089" s="68" t="s">
        <v>469</v>
      </c>
      <c r="D6089" s="68" t="s">
        <v>271</v>
      </c>
      <c r="E6089" s="68" t="s">
        <v>531</v>
      </c>
      <c r="F6089" s="68" t="s">
        <v>360</v>
      </c>
      <c r="G6089" s="68" t="s">
        <v>81</v>
      </c>
      <c r="H6089" s="68" t="s">
        <v>402</v>
      </c>
      <c r="I6089" s="68" t="s">
        <v>641</v>
      </c>
      <c r="J6089" s="65">
        <v>0</v>
      </c>
      <c r="K6089" s="65">
        <v>1</v>
      </c>
      <c r="L6089" s="65">
        <v>539</v>
      </c>
      <c r="M6089" s="65" t="s">
        <v>510</v>
      </c>
    </row>
    <row r="6090" spans="1:13" ht="12.75" customHeight="1">
      <c r="A6090" s="65" t="str">
        <f>IF(ROW()=1,"KEY",IF(ISNA(VLOOKUP(B6090,車名対応マスタ!B:D,3,FALSE)),"",IF(VLOOKUP(B6090,車名対応マスタ!B:D,3,FALSE)="","",$D6090&amp;" "&amp;IF($G6090="9","J","O")&amp;" "&amp;$I6090&amp;" "&amp;IF($I6090&lt;=TEXT(★完成資料!$A$1,"yyyymm"),TEXT(★完成資料!$A$1,"yyyymm"),"999999")&amp; " " &amp; LEFT(F6090 &amp; "          ",10))))</f>
        <v xml:space="preserve">L O 202204 yyyy00 HV        </v>
      </c>
      <c r="B6090" s="68" t="s">
        <v>323</v>
      </c>
      <c r="C6090" s="68" t="s">
        <v>469</v>
      </c>
      <c r="D6090" s="68" t="s">
        <v>271</v>
      </c>
      <c r="E6090" s="68" t="s">
        <v>531</v>
      </c>
      <c r="F6090" s="68" t="s">
        <v>360</v>
      </c>
      <c r="G6090" s="68" t="s">
        <v>81</v>
      </c>
      <c r="H6090" s="68" t="s">
        <v>402</v>
      </c>
      <c r="I6090" s="68" t="s">
        <v>642</v>
      </c>
      <c r="J6090" s="65">
        <v>0</v>
      </c>
      <c r="K6090" s="65">
        <v>1</v>
      </c>
      <c r="L6090" s="65">
        <v>539</v>
      </c>
      <c r="M6090" s="65" t="s">
        <v>510</v>
      </c>
    </row>
    <row r="6091" spans="1:13" ht="12.75" customHeight="1">
      <c r="A6091" s="65" t="str">
        <f>IF(ROW()=1,"KEY",IF(ISNA(VLOOKUP(B6091,車名対応マスタ!B:D,3,FALSE)),"",IF(VLOOKUP(B6091,車名対応マスタ!B:D,3,FALSE)="","",$D6091&amp;" "&amp;IF($G6091="9","J","O")&amp;" "&amp;$I6091&amp;" "&amp;IF($I6091&lt;=TEXT(★完成資料!$A$1,"yyyymm"),TEXT(★完成資料!$A$1,"yyyymm"),"999999")&amp; " " &amp; LEFT(F6091 &amp; "          ",10))))</f>
        <v xml:space="preserve">L O 202205 yyyy00 HV        </v>
      </c>
      <c r="B6091" s="68" t="s">
        <v>323</v>
      </c>
      <c r="C6091" s="68" t="s">
        <v>469</v>
      </c>
      <c r="D6091" s="68" t="s">
        <v>271</v>
      </c>
      <c r="E6091" s="68" t="s">
        <v>531</v>
      </c>
      <c r="F6091" s="68" t="s">
        <v>360</v>
      </c>
      <c r="G6091" s="68" t="s">
        <v>81</v>
      </c>
      <c r="H6091" s="68" t="s">
        <v>402</v>
      </c>
      <c r="I6091" s="68" t="s">
        <v>647</v>
      </c>
      <c r="J6091" s="65">
        <v>1</v>
      </c>
      <c r="K6091" s="65">
        <v>0</v>
      </c>
      <c r="L6091" s="65">
        <v>539</v>
      </c>
      <c r="M6091" s="65" t="s">
        <v>510</v>
      </c>
    </row>
    <row r="6092" spans="1:13" ht="12.75" customHeight="1">
      <c r="A6092" s="65" t="str">
        <f>IF(ROW()=1,"KEY",IF(ISNA(VLOOKUP(B6092,車名対応マスタ!B:D,3,FALSE)),"",IF(VLOOKUP(B6092,車名対応マスタ!B:D,3,FALSE)="","",$D6092&amp;" "&amp;IF($G6092="9","J","O")&amp;" "&amp;$I6092&amp;" "&amp;IF($I6092&lt;=TEXT(★完成資料!$A$1,"yyyymm"),TEXT(★完成資料!$A$1,"yyyymm"),"999999")&amp; " " &amp; LEFT(F6092 &amp; "          ",10))))</f>
        <v xml:space="preserve">L O 202207 yyyy00 HV        </v>
      </c>
      <c r="B6092" s="68" t="s">
        <v>323</v>
      </c>
      <c r="C6092" s="68" t="s">
        <v>469</v>
      </c>
      <c r="D6092" s="68" t="s">
        <v>271</v>
      </c>
      <c r="E6092" s="68" t="s">
        <v>531</v>
      </c>
      <c r="F6092" s="68" t="s">
        <v>360</v>
      </c>
      <c r="G6092" s="68" t="s">
        <v>81</v>
      </c>
      <c r="H6092" s="68" t="s">
        <v>402</v>
      </c>
      <c r="I6092" s="68" t="s">
        <v>655</v>
      </c>
      <c r="J6092" s="65">
        <v>2</v>
      </c>
      <c r="K6092" s="65">
        <v>0</v>
      </c>
      <c r="L6092" s="65">
        <v>539</v>
      </c>
      <c r="M6092" s="65" t="s">
        <v>510</v>
      </c>
    </row>
    <row r="6093" spans="1:13" ht="12.75" customHeight="1">
      <c r="A6093" s="65" t="str">
        <f>IF(ROW()=1,"KEY",IF(ISNA(VLOOKUP(B6093,車名対応マスタ!B:D,3,FALSE)),"",IF(VLOOKUP(B6093,車名対応マスタ!B:D,3,FALSE)="","",$D6093&amp;" "&amp;IF($G6093="9","J","O")&amp;" "&amp;$I6093&amp;" "&amp;IF($I6093&lt;=TEXT(★完成資料!$A$1,"yyyymm"),TEXT(★完成資料!$A$1,"yyyymm"),"999999")&amp; " " &amp; LEFT(F6093 &amp; "          ",10))))</f>
        <v xml:space="preserve">L O 202209 yyyy00 HV        </v>
      </c>
      <c r="B6093" s="68" t="s">
        <v>323</v>
      </c>
      <c r="C6093" s="68" t="s">
        <v>469</v>
      </c>
      <c r="D6093" s="68" t="s">
        <v>271</v>
      </c>
      <c r="E6093" s="68" t="s">
        <v>531</v>
      </c>
      <c r="F6093" s="68" t="s">
        <v>360</v>
      </c>
      <c r="G6093" s="68" t="s">
        <v>81</v>
      </c>
      <c r="H6093" s="68" t="s">
        <v>402</v>
      </c>
      <c r="I6093" s="68" t="s">
        <v>657</v>
      </c>
      <c r="J6093" s="65">
        <v>1</v>
      </c>
      <c r="K6093" s="65">
        <v>0</v>
      </c>
      <c r="L6093" s="65">
        <v>539</v>
      </c>
      <c r="M6093" s="65" t="s">
        <v>510</v>
      </c>
    </row>
    <row r="6094" spans="1:13" ht="12.75" customHeight="1">
      <c r="A6094" s="65" t="str">
        <f>IF(ROW()=1,"KEY",IF(ISNA(VLOOKUP(B6094,車名対応マスタ!B:D,3,FALSE)),"",IF(VLOOKUP(B6094,車名対応マスタ!B:D,3,FALSE)="","",$D6094&amp;" "&amp;IF($G6094="9","J","O")&amp;" "&amp;$I6094&amp;" "&amp;IF($I6094&lt;=TEXT(★完成資料!$A$1,"yyyymm"),TEXT(★完成資料!$A$1,"yyyymm"),"999999")&amp; " " &amp; LEFT(F6094 &amp; "          ",10))))</f>
        <v xml:space="preserve">L J 202201 yyyy00 HV        </v>
      </c>
      <c r="B6094" s="68" t="s">
        <v>323</v>
      </c>
      <c r="C6094" s="68" t="s">
        <v>469</v>
      </c>
      <c r="D6094" s="68" t="s">
        <v>271</v>
      </c>
      <c r="E6094" s="68" t="s">
        <v>531</v>
      </c>
      <c r="F6094" s="68" t="s">
        <v>360</v>
      </c>
      <c r="G6094" s="68" t="s">
        <v>82</v>
      </c>
      <c r="H6094" s="68" t="s">
        <v>403</v>
      </c>
      <c r="I6094" s="68" t="s">
        <v>639</v>
      </c>
      <c r="J6094" s="65">
        <v>1200</v>
      </c>
      <c r="K6094" s="65">
        <v>520</v>
      </c>
      <c r="L6094" s="65">
        <v>930</v>
      </c>
      <c r="M6094" s="65" t="s">
        <v>249</v>
      </c>
    </row>
    <row r="6095" spans="1:13" ht="12.75" customHeight="1">
      <c r="A6095" s="65" t="str">
        <f>IF(ROW()=1,"KEY",IF(ISNA(VLOOKUP(B6095,車名対応マスタ!B:D,3,FALSE)),"",IF(VLOOKUP(B6095,車名対応マスタ!B:D,3,FALSE)="","",$D6095&amp;" "&amp;IF($G6095="9","J","O")&amp;" "&amp;$I6095&amp;" "&amp;IF($I6095&lt;=TEXT(★完成資料!$A$1,"yyyymm"),TEXT(★完成資料!$A$1,"yyyymm"),"999999")&amp; " " &amp; LEFT(F6095 &amp; "          ",10))))</f>
        <v xml:space="preserve">L J 202202 yyyy00 HV        </v>
      </c>
      <c r="B6095" s="68" t="s">
        <v>323</v>
      </c>
      <c r="C6095" s="68" t="s">
        <v>469</v>
      </c>
      <c r="D6095" s="68" t="s">
        <v>271</v>
      </c>
      <c r="E6095" s="68" t="s">
        <v>531</v>
      </c>
      <c r="F6095" s="68" t="s">
        <v>360</v>
      </c>
      <c r="G6095" s="68" t="s">
        <v>82</v>
      </c>
      <c r="H6095" s="68" t="s">
        <v>403</v>
      </c>
      <c r="I6095" s="68" t="s">
        <v>640</v>
      </c>
      <c r="J6095" s="65">
        <v>466</v>
      </c>
      <c r="K6095" s="65">
        <v>495</v>
      </c>
      <c r="L6095" s="65">
        <v>930</v>
      </c>
      <c r="M6095" s="65" t="s">
        <v>249</v>
      </c>
    </row>
    <row r="6096" spans="1:13" ht="12.75" customHeight="1">
      <c r="A6096" s="65" t="str">
        <f>IF(ROW()=1,"KEY",IF(ISNA(VLOOKUP(B6096,車名対応マスタ!B:D,3,FALSE)),"",IF(VLOOKUP(B6096,車名対応マスタ!B:D,3,FALSE)="","",$D6096&amp;" "&amp;IF($G6096="9","J","O")&amp;" "&amp;$I6096&amp;" "&amp;IF($I6096&lt;=TEXT(★完成資料!$A$1,"yyyymm"),TEXT(★完成資料!$A$1,"yyyymm"),"999999")&amp; " " &amp; LEFT(F6096 &amp; "          ",10))))</f>
        <v xml:space="preserve">L J 202203 yyyy00 HV        </v>
      </c>
      <c r="B6096" s="68" t="s">
        <v>323</v>
      </c>
      <c r="C6096" s="68" t="s">
        <v>469</v>
      </c>
      <c r="D6096" s="68" t="s">
        <v>271</v>
      </c>
      <c r="E6096" s="68" t="s">
        <v>531</v>
      </c>
      <c r="F6096" s="68" t="s">
        <v>360</v>
      </c>
      <c r="G6096" s="68" t="s">
        <v>82</v>
      </c>
      <c r="H6096" s="68" t="s">
        <v>403</v>
      </c>
      <c r="I6096" s="68" t="s">
        <v>641</v>
      </c>
      <c r="J6096" s="65">
        <v>426</v>
      </c>
      <c r="K6096" s="65">
        <v>504</v>
      </c>
      <c r="L6096" s="65">
        <v>930</v>
      </c>
      <c r="M6096" s="65" t="s">
        <v>249</v>
      </c>
    </row>
    <row r="6097" spans="1:13" ht="12.75" customHeight="1">
      <c r="A6097" s="65" t="str">
        <f>IF(ROW()=1,"KEY",IF(ISNA(VLOOKUP(B6097,車名対応マスタ!B:D,3,FALSE)),"",IF(VLOOKUP(B6097,車名対応マスタ!B:D,3,FALSE)="","",$D6097&amp;" "&amp;IF($G6097="9","J","O")&amp;" "&amp;$I6097&amp;" "&amp;IF($I6097&lt;=TEXT(★完成資料!$A$1,"yyyymm"),TEXT(★完成資料!$A$1,"yyyymm"),"999999")&amp; " " &amp; LEFT(F6097 &amp; "          ",10))))</f>
        <v xml:space="preserve">L J 202204 yyyy00 HV        </v>
      </c>
      <c r="B6097" s="68" t="s">
        <v>323</v>
      </c>
      <c r="C6097" s="68" t="s">
        <v>469</v>
      </c>
      <c r="D6097" s="68" t="s">
        <v>271</v>
      </c>
      <c r="E6097" s="68" t="s">
        <v>531</v>
      </c>
      <c r="F6097" s="68" t="s">
        <v>360</v>
      </c>
      <c r="G6097" s="68" t="s">
        <v>82</v>
      </c>
      <c r="H6097" s="68" t="s">
        <v>403</v>
      </c>
      <c r="I6097" s="68" t="s">
        <v>642</v>
      </c>
      <c r="J6097" s="65">
        <v>334</v>
      </c>
      <c r="K6097" s="65">
        <v>326</v>
      </c>
      <c r="L6097" s="65">
        <v>930</v>
      </c>
      <c r="M6097" s="65" t="s">
        <v>249</v>
      </c>
    </row>
    <row r="6098" spans="1:13" ht="12.75" customHeight="1">
      <c r="A6098" s="65" t="str">
        <f>IF(ROW()=1,"KEY",IF(ISNA(VLOOKUP(B6098,車名対応マスタ!B:D,3,FALSE)),"",IF(VLOOKUP(B6098,車名対応マスタ!B:D,3,FALSE)="","",$D6098&amp;" "&amp;IF($G6098="9","J","O")&amp;" "&amp;$I6098&amp;" "&amp;IF($I6098&lt;=TEXT(★完成資料!$A$1,"yyyymm"),TEXT(★完成資料!$A$1,"yyyymm"),"999999")&amp; " " &amp; LEFT(F6098 &amp; "          ",10))))</f>
        <v xml:space="preserve">L J 202205 yyyy00 HV        </v>
      </c>
      <c r="B6098" s="68" t="s">
        <v>323</v>
      </c>
      <c r="C6098" s="68" t="s">
        <v>469</v>
      </c>
      <c r="D6098" s="68" t="s">
        <v>271</v>
      </c>
      <c r="E6098" s="68" t="s">
        <v>531</v>
      </c>
      <c r="F6098" s="68" t="s">
        <v>360</v>
      </c>
      <c r="G6098" s="68" t="s">
        <v>82</v>
      </c>
      <c r="H6098" s="68" t="s">
        <v>403</v>
      </c>
      <c r="I6098" s="68" t="s">
        <v>647</v>
      </c>
      <c r="J6098" s="65">
        <v>557</v>
      </c>
      <c r="K6098" s="65">
        <v>325</v>
      </c>
      <c r="L6098" s="65">
        <v>930</v>
      </c>
      <c r="M6098" s="65" t="s">
        <v>249</v>
      </c>
    </row>
    <row r="6099" spans="1:13" ht="12.75" customHeight="1">
      <c r="A6099" s="65" t="str">
        <f>IF(ROW()=1,"KEY",IF(ISNA(VLOOKUP(B6099,車名対応マスタ!B:D,3,FALSE)),"",IF(VLOOKUP(B6099,車名対応マスタ!B:D,3,FALSE)="","",$D6099&amp;" "&amp;IF($G6099="9","J","O")&amp;" "&amp;$I6099&amp;" "&amp;IF($I6099&lt;=TEXT(★完成資料!$A$1,"yyyymm"),TEXT(★完成資料!$A$1,"yyyymm"),"999999")&amp; " " &amp; LEFT(F6099 &amp; "          ",10))))</f>
        <v xml:space="preserve">L J 202206 yyyy00 HV        </v>
      </c>
      <c r="B6099" s="68" t="s">
        <v>323</v>
      </c>
      <c r="C6099" s="68" t="s">
        <v>469</v>
      </c>
      <c r="D6099" s="68" t="s">
        <v>271</v>
      </c>
      <c r="E6099" s="68" t="s">
        <v>531</v>
      </c>
      <c r="F6099" s="68" t="s">
        <v>360</v>
      </c>
      <c r="G6099" s="68" t="s">
        <v>82</v>
      </c>
      <c r="H6099" s="68" t="s">
        <v>403</v>
      </c>
      <c r="I6099" s="68" t="s">
        <v>652</v>
      </c>
      <c r="J6099" s="65">
        <v>722</v>
      </c>
      <c r="K6099" s="65">
        <v>371</v>
      </c>
      <c r="L6099" s="65">
        <v>930</v>
      </c>
      <c r="M6099" s="65" t="s">
        <v>249</v>
      </c>
    </row>
    <row r="6100" spans="1:13" ht="12.75" customHeight="1">
      <c r="A6100" s="65" t="str">
        <f>IF(ROW()=1,"KEY",IF(ISNA(VLOOKUP(B6100,車名対応マスタ!B:D,3,FALSE)),"",IF(VLOOKUP(B6100,車名対応マスタ!B:D,3,FALSE)="","",$D6100&amp;" "&amp;IF($G6100="9","J","O")&amp;" "&amp;$I6100&amp;" "&amp;IF($I6100&lt;=TEXT(★完成資料!$A$1,"yyyymm"),TEXT(★完成資料!$A$1,"yyyymm"),"999999")&amp; " " &amp; LEFT(F6100 &amp; "          ",10))))</f>
        <v xml:space="preserve">L J 202207 yyyy00 HV        </v>
      </c>
      <c r="B6100" s="68" t="s">
        <v>323</v>
      </c>
      <c r="C6100" s="68" t="s">
        <v>469</v>
      </c>
      <c r="D6100" s="68" t="s">
        <v>271</v>
      </c>
      <c r="E6100" s="68" t="s">
        <v>531</v>
      </c>
      <c r="F6100" s="68" t="s">
        <v>360</v>
      </c>
      <c r="G6100" s="68" t="s">
        <v>82</v>
      </c>
      <c r="H6100" s="68" t="s">
        <v>403</v>
      </c>
      <c r="I6100" s="68" t="s">
        <v>655</v>
      </c>
      <c r="J6100" s="65">
        <v>298</v>
      </c>
      <c r="K6100" s="65">
        <v>293</v>
      </c>
      <c r="L6100" s="65">
        <v>930</v>
      </c>
      <c r="M6100" s="65" t="s">
        <v>249</v>
      </c>
    </row>
    <row r="6101" spans="1:13" ht="12.75" customHeight="1">
      <c r="A6101" s="65" t="str">
        <f>IF(ROW()=1,"KEY",IF(ISNA(VLOOKUP(B6101,車名対応マスタ!B:D,3,FALSE)),"",IF(VLOOKUP(B6101,車名対応マスタ!B:D,3,FALSE)="","",$D6101&amp;" "&amp;IF($G6101="9","J","O")&amp;" "&amp;$I6101&amp;" "&amp;IF($I6101&lt;=TEXT(★完成資料!$A$1,"yyyymm"),TEXT(★完成資料!$A$1,"yyyymm"),"999999")&amp; " " &amp; LEFT(F6101 &amp; "          ",10))))</f>
        <v xml:space="preserve">L J 202208 yyyy00 HV        </v>
      </c>
      <c r="B6101" s="68" t="s">
        <v>323</v>
      </c>
      <c r="C6101" s="68" t="s">
        <v>469</v>
      </c>
      <c r="D6101" s="68" t="s">
        <v>271</v>
      </c>
      <c r="E6101" s="68" t="s">
        <v>531</v>
      </c>
      <c r="F6101" s="68" t="s">
        <v>360</v>
      </c>
      <c r="G6101" s="68" t="s">
        <v>82</v>
      </c>
      <c r="H6101" s="68" t="s">
        <v>403</v>
      </c>
      <c r="I6101" s="68" t="s">
        <v>656</v>
      </c>
      <c r="J6101" s="65">
        <v>87</v>
      </c>
      <c r="K6101" s="65">
        <v>192</v>
      </c>
      <c r="L6101" s="65">
        <v>930</v>
      </c>
      <c r="M6101" s="65" t="s">
        <v>249</v>
      </c>
    </row>
    <row r="6102" spans="1:13" ht="12.75" customHeight="1">
      <c r="A6102" s="65" t="str">
        <f>IF(ROW()=1,"KEY",IF(ISNA(VLOOKUP(B6102,車名対応マスタ!B:D,3,FALSE)),"",IF(VLOOKUP(B6102,車名対応マスタ!B:D,3,FALSE)="","",$D6102&amp;" "&amp;IF($G6102="9","J","O")&amp;" "&amp;$I6102&amp;" "&amp;IF($I6102&lt;=TEXT(★完成資料!$A$1,"yyyymm"),TEXT(★完成資料!$A$1,"yyyymm"),"999999")&amp; " " &amp; LEFT(F6102 &amp; "          ",10))))</f>
        <v xml:space="preserve">L J 202209 yyyy00 HV        </v>
      </c>
      <c r="B6102" s="68" t="s">
        <v>323</v>
      </c>
      <c r="C6102" s="68" t="s">
        <v>469</v>
      </c>
      <c r="D6102" s="68" t="s">
        <v>271</v>
      </c>
      <c r="E6102" s="68" t="s">
        <v>531</v>
      </c>
      <c r="F6102" s="68" t="s">
        <v>360</v>
      </c>
      <c r="G6102" s="68" t="s">
        <v>82</v>
      </c>
      <c r="H6102" s="68" t="s">
        <v>403</v>
      </c>
      <c r="I6102" s="68" t="s">
        <v>657</v>
      </c>
      <c r="J6102" s="65">
        <v>775</v>
      </c>
      <c r="K6102" s="65">
        <v>163</v>
      </c>
      <c r="L6102" s="65">
        <v>930</v>
      </c>
      <c r="M6102" s="65" t="s">
        <v>249</v>
      </c>
    </row>
    <row r="6103" spans="1:13" ht="12.75" customHeight="1">
      <c r="A6103" s="65" t="str">
        <f>IF(ROW()=1,"KEY",IF(ISNA(VLOOKUP(B6103,車名対応マスタ!B:D,3,FALSE)),"",IF(VLOOKUP(B6103,車名対応マスタ!B:D,3,FALSE)="","",$D6103&amp;" "&amp;IF($G6103="9","J","O")&amp;" "&amp;$I6103&amp;" "&amp;IF($I6103&lt;=TEXT(★完成資料!$A$1,"yyyymm"),TEXT(★完成資料!$A$1,"yyyymm"),"999999")&amp; " " &amp; LEFT(F6103 &amp; "          ",10))))</f>
        <v xml:space="preserve">L J 202210 yyyy00 HV        </v>
      </c>
      <c r="B6103" s="68" t="s">
        <v>323</v>
      </c>
      <c r="C6103" s="68" t="s">
        <v>469</v>
      </c>
      <c r="D6103" s="68" t="s">
        <v>271</v>
      </c>
      <c r="E6103" s="68" t="s">
        <v>531</v>
      </c>
      <c r="F6103" s="68" t="s">
        <v>360</v>
      </c>
      <c r="G6103" s="68" t="s">
        <v>82</v>
      </c>
      <c r="H6103" s="68" t="s">
        <v>403</v>
      </c>
      <c r="I6103" s="68" t="s">
        <v>663</v>
      </c>
      <c r="J6103" s="65">
        <v>573</v>
      </c>
      <c r="K6103" s="65">
        <v>6</v>
      </c>
      <c r="L6103" s="65">
        <v>930</v>
      </c>
      <c r="M6103" s="65" t="s">
        <v>249</v>
      </c>
    </row>
    <row r="6104" spans="1:13" ht="12.75" customHeight="1">
      <c r="A6104" s="65" t="str">
        <f>IF(ROW()=1,"KEY",IF(ISNA(VLOOKUP(B6104,車名対応マスタ!B:D,3,FALSE)),"",IF(VLOOKUP(B6104,車名対応マスタ!B:D,3,FALSE)="","",$D6104&amp;" "&amp;IF($G6104="9","J","O")&amp;" "&amp;$I6104&amp;" "&amp;IF($I6104&lt;=TEXT(★完成資料!$A$1,"yyyymm"),TEXT(★完成資料!$A$1,"yyyymm"),"999999")&amp; " " &amp; LEFT(F6104 &amp; "          ",10))))</f>
        <v xml:space="preserve">L O 202201 yyyy00 PHV       </v>
      </c>
      <c r="B6104" s="68" t="s">
        <v>622</v>
      </c>
      <c r="C6104" s="68" t="s">
        <v>624</v>
      </c>
      <c r="D6104" s="68" t="s">
        <v>271</v>
      </c>
      <c r="E6104" s="68" t="s">
        <v>531</v>
      </c>
      <c r="F6104" s="68" t="s">
        <v>517</v>
      </c>
      <c r="G6104" s="68" t="s">
        <v>75</v>
      </c>
      <c r="H6104" s="68" t="s">
        <v>246</v>
      </c>
      <c r="I6104" s="68" t="s">
        <v>639</v>
      </c>
      <c r="J6104" s="65">
        <v>192</v>
      </c>
      <c r="L6104" s="65">
        <v>104</v>
      </c>
      <c r="M6104" s="65" t="s">
        <v>361</v>
      </c>
    </row>
    <row r="6105" spans="1:13" ht="12.75" customHeight="1">
      <c r="A6105" s="65" t="str">
        <f>IF(ROW()=1,"KEY",IF(ISNA(VLOOKUP(B6105,車名対応マスタ!B:D,3,FALSE)),"",IF(VLOOKUP(B6105,車名対応マスタ!B:D,3,FALSE)="","",$D6105&amp;" "&amp;IF($G6105="9","J","O")&amp;" "&amp;$I6105&amp;" "&amp;IF($I6105&lt;=TEXT(★完成資料!$A$1,"yyyymm"),TEXT(★完成資料!$A$1,"yyyymm"),"999999")&amp; " " &amp; LEFT(F6105 &amp; "          ",10))))</f>
        <v xml:space="preserve">L O 202202 yyyy00 PHV       </v>
      </c>
      <c r="B6105" s="68" t="s">
        <v>622</v>
      </c>
      <c r="C6105" s="68" t="s">
        <v>624</v>
      </c>
      <c r="D6105" s="68" t="s">
        <v>271</v>
      </c>
      <c r="E6105" s="68" t="s">
        <v>531</v>
      </c>
      <c r="F6105" s="68" t="s">
        <v>517</v>
      </c>
      <c r="G6105" s="68" t="s">
        <v>75</v>
      </c>
      <c r="H6105" s="68" t="s">
        <v>246</v>
      </c>
      <c r="I6105" s="68" t="s">
        <v>640</v>
      </c>
      <c r="J6105" s="65">
        <v>156</v>
      </c>
      <c r="L6105" s="65">
        <v>104</v>
      </c>
      <c r="M6105" s="65" t="s">
        <v>361</v>
      </c>
    </row>
    <row r="6106" spans="1:13" ht="12.75" customHeight="1">
      <c r="A6106" s="65" t="str">
        <f>IF(ROW()=1,"KEY",IF(ISNA(VLOOKUP(B6106,車名対応マスタ!B:D,3,FALSE)),"",IF(VLOOKUP(B6106,車名対応マスタ!B:D,3,FALSE)="","",$D6106&amp;" "&amp;IF($G6106="9","J","O")&amp;" "&amp;$I6106&amp;" "&amp;IF($I6106&lt;=TEXT(★完成資料!$A$1,"yyyymm"),TEXT(★完成資料!$A$1,"yyyymm"),"999999")&amp; " " &amp; LEFT(F6106 &amp; "          ",10))))</f>
        <v xml:space="preserve">L O 202203 yyyy00 PHV       </v>
      </c>
      <c r="B6106" s="68" t="s">
        <v>622</v>
      </c>
      <c r="C6106" s="68" t="s">
        <v>624</v>
      </c>
      <c r="D6106" s="68" t="s">
        <v>271</v>
      </c>
      <c r="E6106" s="68" t="s">
        <v>531</v>
      </c>
      <c r="F6106" s="68" t="s">
        <v>517</v>
      </c>
      <c r="G6106" s="68" t="s">
        <v>75</v>
      </c>
      <c r="H6106" s="68" t="s">
        <v>246</v>
      </c>
      <c r="I6106" s="68" t="s">
        <v>641</v>
      </c>
      <c r="J6106" s="65">
        <v>231</v>
      </c>
      <c r="K6106" s="65">
        <v>0</v>
      </c>
      <c r="L6106" s="65">
        <v>104</v>
      </c>
      <c r="M6106" s="65" t="s">
        <v>361</v>
      </c>
    </row>
    <row r="6107" spans="1:13" ht="12.75" customHeight="1">
      <c r="A6107" s="65" t="str">
        <f>IF(ROW()=1,"KEY",IF(ISNA(VLOOKUP(B6107,車名対応マスタ!B:D,3,FALSE)),"",IF(VLOOKUP(B6107,車名対応マスタ!B:D,3,FALSE)="","",$D6107&amp;" "&amp;IF($G6107="9","J","O")&amp;" "&amp;$I6107&amp;" "&amp;IF($I6107&lt;=TEXT(★完成資料!$A$1,"yyyymm"),TEXT(★完成資料!$A$1,"yyyymm"),"999999")&amp; " " &amp; LEFT(F6107 &amp; "          ",10))))</f>
        <v xml:space="preserve">L O 202204 yyyy00 PHV       </v>
      </c>
      <c r="B6107" s="68" t="s">
        <v>622</v>
      </c>
      <c r="C6107" s="68" t="s">
        <v>624</v>
      </c>
      <c r="D6107" s="68" t="s">
        <v>271</v>
      </c>
      <c r="E6107" s="68" t="s">
        <v>531</v>
      </c>
      <c r="F6107" s="68" t="s">
        <v>517</v>
      </c>
      <c r="G6107" s="68" t="s">
        <v>75</v>
      </c>
      <c r="H6107" s="68" t="s">
        <v>246</v>
      </c>
      <c r="I6107" s="68" t="s">
        <v>642</v>
      </c>
      <c r="J6107" s="65">
        <v>157</v>
      </c>
      <c r="K6107" s="65">
        <v>0</v>
      </c>
      <c r="L6107" s="65">
        <v>104</v>
      </c>
      <c r="M6107" s="65" t="s">
        <v>361</v>
      </c>
    </row>
    <row r="6108" spans="1:13" ht="12.75" customHeight="1">
      <c r="A6108" s="65" t="str">
        <f>IF(ROW()=1,"KEY",IF(ISNA(VLOOKUP(B6108,車名対応マスタ!B:D,3,FALSE)),"",IF(VLOOKUP(B6108,車名対応マスタ!B:D,3,FALSE)="","",$D6108&amp;" "&amp;IF($G6108="9","J","O")&amp;" "&amp;$I6108&amp;" "&amp;IF($I6108&lt;=TEXT(★完成資料!$A$1,"yyyymm"),TEXT(★完成資料!$A$1,"yyyymm"),"999999")&amp; " " &amp; LEFT(F6108 &amp; "          ",10))))</f>
        <v xml:space="preserve">L O 202205 yyyy00 PHV       </v>
      </c>
      <c r="B6108" s="68" t="s">
        <v>622</v>
      </c>
      <c r="C6108" s="68" t="s">
        <v>624</v>
      </c>
      <c r="D6108" s="68" t="s">
        <v>271</v>
      </c>
      <c r="E6108" s="68" t="s">
        <v>531</v>
      </c>
      <c r="F6108" s="68" t="s">
        <v>517</v>
      </c>
      <c r="G6108" s="68" t="s">
        <v>75</v>
      </c>
      <c r="H6108" s="68" t="s">
        <v>246</v>
      </c>
      <c r="I6108" s="68" t="s">
        <v>647</v>
      </c>
      <c r="J6108" s="65">
        <v>304</v>
      </c>
      <c r="K6108" s="65">
        <v>0</v>
      </c>
      <c r="L6108" s="65">
        <v>104</v>
      </c>
      <c r="M6108" s="65" t="s">
        <v>361</v>
      </c>
    </row>
    <row r="6109" spans="1:13" ht="12.75" customHeight="1">
      <c r="A6109" s="65" t="str">
        <f>IF(ROW()=1,"KEY",IF(ISNA(VLOOKUP(B6109,車名対応マスタ!B:D,3,FALSE)),"",IF(VLOOKUP(B6109,車名対応マスタ!B:D,3,FALSE)="","",$D6109&amp;" "&amp;IF($G6109="9","J","O")&amp;" "&amp;$I6109&amp;" "&amp;IF($I6109&lt;=TEXT(★完成資料!$A$1,"yyyymm"),TEXT(★完成資料!$A$1,"yyyymm"),"999999")&amp; " " &amp; LEFT(F6109 &amp; "          ",10))))</f>
        <v xml:space="preserve">L O 202206 yyyy00 PHV       </v>
      </c>
      <c r="B6109" s="68" t="s">
        <v>622</v>
      </c>
      <c r="C6109" s="68" t="s">
        <v>624</v>
      </c>
      <c r="D6109" s="68" t="s">
        <v>271</v>
      </c>
      <c r="E6109" s="68" t="s">
        <v>531</v>
      </c>
      <c r="F6109" s="68" t="s">
        <v>517</v>
      </c>
      <c r="G6109" s="68" t="s">
        <v>75</v>
      </c>
      <c r="H6109" s="68" t="s">
        <v>246</v>
      </c>
      <c r="I6109" s="68" t="s">
        <v>652</v>
      </c>
      <c r="J6109" s="65">
        <v>628</v>
      </c>
      <c r="K6109" s="65">
        <v>0</v>
      </c>
      <c r="L6109" s="65">
        <v>104</v>
      </c>
      <c r="M6109" s="65" t="s">
        <v>361</v>
      </c>
    </row>
    <row r="6110" spans="1:13" ht="12.75" customHeight="1">
      <c r="A6110" s="65" t="str">
        <f>IF(ROW()=1,"KEY",IF(ISNA(VLOOKUP(B6110,車名対応マスタ!B:D,3,FALSE)),"",IF(VLOOKUP(B6110,車名対応マスタ!B:D,3,FALSE)="","",$D6110&amp;" "&amp;IF($G6110="9","J","O")&amp;" "&amp;$I6110&amp;" "&amp;IF($I6110&lt;=TEXT(★完成資料!$A$1,"yyyymm"),TEXT(★完成資料!$A$1,"yyyymm"),"999999")&amp; " " &amp; LEFT(F6110 &amp; "          ",10))))</f>
        <v xml:space="preserve">L O 202207 yyyy00 PHV       </v>
      </c>
      <c r="B6110" s="68" t="s">
        <v>622</v>
      </c>
      <c r="C6110" s="68" t="s">
        <v>624</v>
      </c>
      <c r="D6110" s="68" t="s">
        <v>271</v>
      </c>
      <c r="E6110" s="68" t="s">
        <v>531</v>
      </c>
      <c r="F6110" s="68" t="s">
        <v>517</v>
      </c>
      <c r="G6110" s="68" t="s">
        <v>75</v>
      </c>
      <c r="H6110" s="68" t="s">
        <v>246</v>
      </c>
      <c r="I6110" s="68" t="s">
        <v>655</v>
      </c>
      <c r="J6110" s="65">
        <v>590</v>
      </c>
      <c r="K6110" s="65">
        <v>0</v>
      </c>
      <c r="L6110" s="65">
        <v>104</v>
      </c>
      <c r="M6110" s="65" t="s">
        <v>361</v>
      </c>
    </row>
    <row r="6111" spans="1:13" ht="12.75" customHeight="1">
      <c r="A6111" s="65" t="str">
        <f>IF(ROW()=1,"KEY",IF(ISNA(VLOOKUP(B6111,車名対応マスタ!B:D,3,FALSE)),"",IF(VLOOKUP(B6111,車名対応マスタ!B:D,3,FALSE)="","",$D6111&amp;" "&amp;IF($G6111="9","J","O")&amp;" "&amp;$I6111&amp;" "&amp;IF($I6111&lt;=TEXT(★完成資料!$A$1,"yyyymm"),TEXT(★完成資料!$A$1,"yyyymm"),"999999")&amp; " " &amp; LEFT(F6111 &amp; "          ",10))))</f>
        <v xml:space="preserve">L O 202208 yyyy00 PHV       </v>
      </c>
      <c r="B6111" s="68" t="s">
        <v>622</v>
      </c>
      <c r="C6111" s="68" t="s">
        <v>624</v>
      </c>
      <c r="D6111" s="68" t="s">
        <v>271</v>
      </c>
      <c r="E6111" s="68" t="s">
        <v>531</v>
      </c>
      <c r="F6111" s="68" t="s">
        <v>517</v>
      </c>
      <c r="G6111" s="68" t="s">
        <v>75</v>
      </c>
      <c r="H6111" s="68" t="s">
        <v>246</v>
      </c>
      <c r="I6111" s="68" t="s">
        <v>656</v>
      </c>
      <c r="J6111" s="65">
        <v>209</v>
      </c>
      <c r="K6111" s="65">
        <v>0</v>
      </c>
      <c r="L6111" s="65">
        <v>104</v>
      </c>
      <c r="M6111" s="65" t="s">
        <v>361</v>
      </c>
    </row>
    <row r="6112" spans="1:13" ht="12.75" customHeight="1">
      <c r="A6112" s="65" t="str">
        <f>IF(ROW()=1,"KEY",IF(ISNA(VLOOKUP(B6112,車名対応マスタ!B:D,3,FALSE)),"",IF(VLOOKUP(B6112,車名対応マスタ!B:D,3,FALSE)="","",$D6112&amp;" "&amp;IF($G6112="9","J","O")&amp;" "&amp;$I6112&amp;" "&amp;IF($I6112&lt;=TEXT(★完成資料!$A$1,"yyyymm"),TEXT(★完成資料!$A$1,"yyyymm"),"999999")&amp; " " &amp; LEFT(F6112 &amp; "          ",10))))</f>
        <v xml:space="preserve">L O 202209 yyyy00 PHV       </v>
      </c>
      <c r="B6112" s="68" t="s">
        <v>622</v>
      </c>
      <c r="C6112" s="68" t="s">
        <v>624</v>
      </c>
      <c r="D6112" s="68" t="s">
        <v>271</v>
      </c>
      <c r="E6112" s="68" t="s">
        <v>531</v>
      </c>
      <c r="F6112" s="68" t="s">
        <v>517</v>
      </c>
      <c r="G6112" s="68" t="s">
        <v>75</v>
      </c>
      <c r="H6112" s="68" t="s">
        <v>246</v>
      </c>
      <c r="I6112" s="68" t="s">
        <v>657</v>
      </c>
      <c r="J6112" s="65">
        <v>262</v>
      </c>
      <c r="K6112" s="65">
        <v>0</v>
      </c>
      <c r="L6112" s="65">
        <v>104</v>
      </c>
      <c r="M6112" s="65" t="s">
        <v>361</v>
      </c>
    </row>
    <row r="6113" spans="1:13" ht="12.75" customHeight="1">
      <c r="A6113" s="65" t="str">
        <f>IF(ROW()=1,"KEY",IF(ISNA(VLOOKUP(B6113,車名対応マスタ!B:D,3,FALSE)),"",IF(VLOOKUP(B6113,車名対応マスタ!B:D,3,FALSE)="","",$D6113&amp;" "&amp;IF($G6113="9","J","O")&amp;" "&amp;$I6113&amp;" "&amp;IF($I6113&lt;=TEXT(★完成資料!$A$1,"yyyymm"),TEXT(★完成資料!$A$1,"yyyymm"),"999999")&amp; " " &amp; LEFT(F6113 &amp; "          ",10))))</f>
        <v xml:space="preserve">L O 202210 yyyy00 PHV       </v>
      </c>
      <c r="B6113" s="68" t="s">
        <v>622</v>
      </c>
      <c r="C6113" s="68" t="s">
        <v>624</v>
      </c>
      <c r="D6113" s="68" t="s">
        <v>271</v>
      </c>
      <c r="E6113" s="68" t="s">
        <v>531</v>
      </c>
      <c r="F6113" s="68" t="s">
        <v>517</v>
      </c>
      <c r="G6113" s="68" t="s">
        <v>75</v>
      </c>
      <c r="H6113" s="68" t="s">
        <v>246</v>
      </c>
      <c r="I6113" s="68" t="s">
        <v>663</v>
      </c>
      <c r="J6113" s="65">
        <v>233</v>
      </c>
      <c r="K6113" s="65">
        <v>0</v>
      </c>
      <c r="L6113" s="65">
        <v>104</v>
      </c>
      <c r="M6113" s="65" t="s">
        <v>361</v>
      </c>
    </row>
    <row r="6114" spans="1:13" ht="12.75" customHeight="1">
      <c r="A6114" s="65" t="str">
        <f>IF(ROW()=1,"KEY",IF(ISNA(VLOOKUP(B6114,車名対応マスタ!B:D,3,FALSE)),"",IF(VLOOKUP(B6114,車名対応マスタ!B:D,3,FALSE)="","",$D6114&amp;" "&amp;IF($G6114="9","J","O")&amp;" "&amp;$I6114&amp;" "&amp;IF($I6114&lt;=TEXT(★完成資料!$A$1,"yyyymm"),TEXT(★完成資料!$A$1,"yyyymm"),"999999")&amp; " " &amp; LEFT(F6114 &amp; "          ",10))))</f>
        <v xml:space="preserve">L O 202201 yyyy00 PHV       </v>
      </c>
      <c r="B6114" s="68" t="s">
        <v>622</v>
      </c>
      <c r="C6114" s="68" t="s">
        <v>624</v>
      </c>
      <c r="D6114" s="68" t="s">
        <v>271</v>
      </c>
      <c r="E6114" s="68" t="s">
        <v>531</v>
      </c>
      <c r="F6114" s="68" t="s">
        <v>517</v>
      </c>
      <c r="G6114" s="68" t="s">
        <v>75</v>
      </c>
      <c r="H6114" s="68" t="s">
        <v>246</v>
      </c>
      <c r="I6114" s="68" t="s">
        <v>639</v>
      </c>
      <c r="J6114" s="65">
        <v>9</v>
      </c>
      <c r="L6114" s="65">
        <v>103</v>
      </c>
      <c r="M6114" s="65" t="s">
        <v>370</v>
      </c>
    </row>
    <row r="6115" spans="1:13" ht="12.75" customHeight="1">
      <c r="A6115" s="65" t="str">
        <f>IF(ROW()=1,"KEY",IF(ISNA(VLOOKUP(B6115,車名対応マスタ!B:D,3,FALSE)),"",IF(VLOOKUP(B6115,車名対応マスタ!B:D,3,FALSE)="","",$D6115&amp;" "&amp;IF($G6115="9","J","O")&amp;" "&amp;$I6115&amp;" "&amp;IF($I6115&lt;=TEXT(★完成資料!$A$1,"yyyymm"),TEXT(★完成資料!$A$1,"yyyymm"),"999999")&amp; " " &amp; LEFT(F6115 &amp; "          ",10))))</f>
        <v xml:space="preserve">L O 202202 yyyy00 PHV       </v>
      </c>
      <c r="B6115" s="68" t="s">
        <v>622</v>
      </c>
      <c r="C6115" s="68" t="s">
        <v>624</v>
      </c>
      <c r="D6115" s="68" t="s">
        <v>271</v>
      </c>
      <c r="E6115" s="68" t="s">
        <v>531</v>
      </c>
      <c r="F6115" s="68" t="s">
        <v>517</v>
      </c>
      <c r="G6115" s="68" t="s">
        <v>75</v>
      </c>
      <c r="H6115" s="68" t="s">
        <v>246</v>
      </c>
      <c r="I6115" s="68" t="s">
        <v>640</v>
      </c>
      <c r="J6115" s="65">
        <v>11</v>
      </c>
      <c r="L6115" s="65">
        <v>103</v>
      </c>
      <c r="M6115" s="65" t="s">
        <v>370</v>
      </c>
    </row>
    <row r="6116" spans="1:13" ht="12.75" customHeight="1">
      <c r="A6116" s="65" t="str">
        <f>IF(ROW()=1,"KEY",IF(ISNA(VLOOKUP(B6116,車名対応マスタ!B:D,3,FALSE)),"",IF(VLOOKUP(B6116,車名対応マスタ!B:D,3,FALSE)="","",$D6116&amp;" "&amp;IF($G6116="9","J","O")&amp;" "&amp;$I6116&amp;" "&amp;IF($I6116&lt;=TEXT(★完成資料!$A$1,"yyyymm"),TEXT(★完成資料!$A$1,"yyyymm"),"999999")&amp; " " &amp; LEFT(F6116 &amp; "          ",10))))</f>
        <v xml:space="preserve">L O 202203 yyyy00 PHV       </v>
      </c>
      <c r="B6116" s="68" t="s">
        <v>622</v>
      </c>
      <c r="C6116" s="68" t="s">
        <v>624</v>
      </c>
      <c r="D6116" s="68" t="s">
        <v>271</v>
      </c>
      <c r="E6116" s="68" t="s">
        <v>531</v>
      </c>
      <c r="F6116" s="68" t="s">
        <v>517</v>
      </c>
      <c r="G6116" s="68" t="s">
        <v>75</v>
      </c>
      <c r="H6116" s="68" t="s">
        <v>246</v>
      </c>
      <c r="I6116" s="68" t="s">
        <v>641</v>
      </c>
      <c r="J6116" s="65">
        <v>6</v>
      </c>
      <c r="L6116" s="65">
        <v>103</v>
      </c>
      <c r="M6116" s="65" t="s">
        <v>370</v>
      </c>
    </row>
    <row r="6117" spans="1:13" ht="12.75" customHeight="1">
      <c r="A6117" s="65" t="str">
        <f>IF(ROW()=1,"KEY",IF(ISNA(VLOOKUP(B6117,車名対応マスタ!B:D,3,FALSE)),"",IF(VLOOKUP(B6117,車名対応マスタ!B:D,3,FALSE)="","",$D6117&amp;" "&amp;IF($G6117="9","J","O")&amp;" "&amp;$I6117&amp;" "&amp;IF($I6117&lt;=TEXT(★完成資料!$A$1,"yyyymm"),TEXT(★完成資料!$A$1,"yyyymm"),"999999")&amp; " " &amp; LEFT(F6117 &amp; "          ",10))))</f>
        <v xml:space="preserve">L O 202204 yyyy00 PHV       </v>
      </c>
      <c r="B6117" s="68" t="s">
        <v>622</v>
      </c>
      <c r="C6117" s="68" t="s">
        <v>624</v>
      </c>
      <c r="D6117" s="68" t="s">
        <v>271</v>
      </c>
      <c r="E6117" s="68" t="s">
        <v>531</v>
      </c>
      <c r="F6117" s="68" t="s">
        <v>517</v>
      </c>
      <c r="G6117" s="68" t="s">
        <v>75</v>
      </c>
      <c r="H6117" s="68" t="s">
        <v>246</v>
      </c>
      <c r="I6117" s="68" t="s">
        <v>642</v>
      </c>
      <c r="J6117" s="65">
        <v>8</v>
      </c>
      <c r="L6117" s="65">
        <v>103</v>
      </c>
      <c r="M6117" s="65" t="s">
        <v>370</v>
      </c>
    </row>
    <row r="6118" spans="1:13" ht="12.75" customHeight="1">
      <c r="A6118" s="65" t="str">
        <f>IF(ROW()=1,"KEY",IF(ISNA(VLOOKUP(B6118,車名対応マスタ!B:D,3,FALSE)),"",IF(VLOOKUP(B6118,車名対応マスタ!B:D,3,FALSE)="","",$D6118&amp;" "&amp;IF($G6118="9","J","O")&amp;" "&amp;$I6118&amp;" "&amp;IF($I6118&lt;=TEXT(★完成資料!$A$1,"yyyymm"),TEXT(★完成資料!$A$1,"yyyymm"),"999999")&amp; " " &amp; LEFT(F6118 &amp; "          ",10))))</f>
        <v xml:space="preserve">L O 202205 yyyy00 PHV       </v>
      </c>
      <c r="B6118" s="68" t="s">
        <v>622</v>
      </c>
      <c r="C6118" s="68" t="s">
        <v>624</v>
      </c>
      <c r="D6118" s="68" t="s">
        <v>271</v>
      </c>
      <c r="E6118" s="68" t="s">
        <v>531</v>
      </c>
      <c r="F6118" s="68" t="s">
        <v>517</v>
      </c>
      <c r="G6118" s="68" t="s">
        <v>75</v>
      </c>
      <c r="H6118" s="68" t="s">
        <v>246</v>
      </c>
      <c r="I6118" s="68" t="s">
        <v>647</v>
      </c>
      <c r="J6118" s="65">
        <v>8</v>
      </c>
      <c r="L6118" s="65">
        <v>103</v>
      </c>
      <c r="M6118" s="65" t="s">
        <v>370</v>
      </c>
    </row>
    <row r="6119" spans="1:13" ht="12.75" customHeight="1">
      <c r="A6119" s="65" t="str">
        <f>IF(ROW()=1,"KEY",IF(ISNA(VLOOKUP(B6119,車名対応マスタ!B:D,3,FALSE)),"",IF(VLOOKUP(B6119,車名対応マスタ!B:D,3,FALSE)="","",$D6119&amp;" "&amp;IF($G6119="9","J","O")&amp;" "&amp;$I6119&amp;" "&amp;IF($I6119&lt;=TEXT(★完成資料!$A$1,"yyyymm"),TEXT(★完成資料!$A$1,"yyyymm"),"999999")&amp; " " &amp; LEFT(F6119 &amp; "          ",10))))</f>
        <v xml:space="preserve">L O 202206 yyyy00 PHV       </v>
      </c>
      <c r="B6119" s="68" t="s">
        <v>622</v>
      </c>
      <c r="C6119" s="68" t="s">
        <v>624</v>
      </c>
      <c r="D6119" s="68" t="s">
        <v>271</v>
      </c>
      <c r="E6119" s="68" t="s">
        <v>531</v>
      </c>
      <c r="F6119" s="68" t="s">
        <v>517</v>
      </c>
      <c r="G6119" s="68" t="s">
        <v>75</v>
      </c>
      <c r="H6119" s="68" t="s">
        <v>246</v>
      </c>
      <c r="I6119" s="68" t="s">
        <v>652</v>
      </c>
      <c r="J6119" s="65">
        <v>6</v>
      </c>
      <c r="K6119" s="65">
        <v>0</v>
      </c>
      <c r="L6119" s="65">
        <v>103</v>
      </c>
      <c r="M6119" s="65" t="s">
        <v>370</v>
      </c>
    </row>
    <row r="6120" spans="1:13" ht="12.75" customHeight="1">
      <c r="A6120" s="65" t="str">
        <f>IF(ROW()=1,"KEY",IF(ISNA(VLOOKUP(B6120,車名対応マスタ!B:D,3,FALSE)),"",IF(VLOOKUP(B6120,車名対応マスタ!B:D,3,FALSE)="","",$D6120&amp;" "&amp;IF($G6120="9","J","O")&amp;" "&amp;$I6120&amp;" "&amp;IF($I6120&lt;=TEXT(★完成資料!$A$1,"yyyymm"),TEXT(★完成資料!$A$1,"yyyymm"),"999999")&amp; " " &amp; LEFT(F6120 &amp; "          ",10))))</f>
        <v xml:space="preserve">L O 202207 yyyy00 PHV       </v>
      </c>
      <c r="B6120" s="68" t="s">
        <v>622</v>
      </c>
      <c r="C6120" s="68" t="s">
        <v>624</v>
      </c>
      <c r="D6120" s="68" t="s">
        <v>271</v>
      </c>
      <c r="E6120" s="68" t="s">
        <v>531</v>
      </c>
      <c r="F6120" s="68" t="s">
        <v>517</v>
      </c>
      <c r="G6120" s="68" t="s">
        <v>75</v>
      </c>
      <c r="H6120" s="68" t="s">
        <v>246</v>
      </c>
      <c r="I6120" s="68" t="s">
        <v>655</v>
      </c>
      <c r="J6120" s="65">
        <v>1</v>
      </c>
      <c r="K6120" s="65">
        <v>0</v>
      </c>
      <c r="L6120" s="65">
        <v>103</v>
      </c>
      <c r="M6120" s="65" t="s">
        <v>370</v>
      </c>
    </row>
    <row r="6121" spans="1:13" ht="12.75" customHeight="1">
      <c r="A6121" s="65" t="str">
        <f>IF(ROW()=1,"KEY",IF(ISNA(VLOOKUP(B6121,車名対応マスタ!B:D,3,FALSE)),"",IF(VLOOKUP(B6121,車名対応マスタ!B:D,3,FALSE)="","",$D6121&amp;" "&amp;IF($G6121="9","J","O")&amp;" "&amp;$I6121&amp;" "&amp;IF($I6121&lt;=TEXT(★完成資料!$A$1,"yyyymm"),TEXT(★完成資料!$A$1,"yyyymm"),"999999")&amp; " " &amp; LEFT(F6121 &amp; "          ",10))))</f>
        <v xml:space="preserve">L O 202208 yyyy00 PHV       </v>
      </c>
      <c r="B6121" s="68" t="s">
        <v>622</v>
      </c>
      <c r="C6121" s="68" t="s">
        <v>624</v>
      </c>
      <c r="D6121" s="68" t="s">
        <v>271</v>
      </c>
      <c r="E6121" s="68" t="s">
        <v>531</v>
      </c>
      <c r="F6121" s="68" t="s">
        <v>517</v>
      </c>
      <c r="G6121" s="68" t="s">
        <v>75</v>
      </c>
      <c r="H6121" s="68" t="s">
        <v>246</v>
      </c>
      <c r="I6121" s="68" t="s">
        <v>656</v>
      </c>
      <c r="J6121" s="65">
        <v>2</v>
      </c>
      <c r="K6121" s="65">
        <v>0</v>
      </c>
      <c r="L6121" s="65">
        <v>103</v>
      </c>
      <c r="M6121" s="65" t="s">
        <v>370</v>
      </c>
    </row>
    <row r="6122" spans="1:13" ht="12.75" customHeight="1">
      <c r="A6122" s="65" t="str">
        <f>IF(ROW()=1,"KEY",IF(ISNA(VLOOKUP(B6122,車名対応マスタ!B:D,3,FALSE)),"",IF(VLOOKUP(B6122,車名対応マスタ!B:D,3,FALSE)="","",$D6122&amp;" "&amp;IF($G6122="9","J","O")&amp;" "&amp;$I6122&amp;" "&amp;IF($I6122&lt;=TEXT(★完成資料!$A$1,"yyyymm"),TEXT(★完成資料!$A$1,"yyyymm"),"999999")&amp; " " &amp; LEFT(F6122 &amp; "          ",10))))</f>
        <v xml:space="preserve">L O 202209 yyyy00 PHV       </v>
      </c>
      <c r="B6122" s="68" t="s">
        <v>622</v>
      </c>
      <c r="C6122" s="68" t="s">
        <v>624</v>
      </c>
      <c r="D6122" s="68" t="s">
        <v>271</v>
      </c>
      <c r="E6122" s="68" t="s">
        <v>531</v>
      </c>
      <c r="F6122" s="68" t="s">
        <v>517</v>
      </c>
      <c r="G6122" s="68" t="s">
        <v>75</v>
      </c>
      <c r="H6122" s="68" t="s">
        <v>246</v>
      </c>
      <c r="I6122" s="68" t="s">
        <v>657</v>
      </c>
      <c r="J6122" s="65">
        <v>2</v>
      </c>
      <c r="K6122" s="65">
        <v>0</v>
      </c>
      <c r="L6122" s="65">
        <v>103</v>
      </c>
      <c r="M6122" s="65" t="s">
        <v>370</v>
      </c>
    </row>
    <row r="6123" spans="1:13" ht="12.75" customHeight="1">
      <c r="A6123" s="65" t="str">
        <f>IF(ROW()=1,"KEY",IF(ISNA(VLOOKUP(B6123,車名対応マスタ!B:D,3,FALSE)),"",IF(VLOOKUP(B6123,車名対応マスタ!B:D,3,FALSE)="","",$D6123&amp;" "&amp;IF($G6123="9","J","O")&amp;" "&amp;$I6123&amp;" "&amp;IF($I6123&lt;=TEXT(★完成資料!$A$1,"yyyymm"),TEXT(★完成資料!$A$1,"yyyymm"),"999999")&amp; " " &amp; LEFT(F6123 &amp; "          ",10))))</f>
        <v xml:space="preserve">L O 202210 yyyy00 PHV       </v>
      </c>
      <c r="B6123" s="68" t="s">
        <v>622</v>
      </c>
      <c r="C6123" s="68" t="s">
        <v>624</v>
      </c>
      <c r="D6123" s="68" t="s">
        <v>271</v>
      </c>
      <c r="E6123" s="68" t="s">
        <v>531</v>
      </c>
      <c r="F6123" s="68" t="s">
        <v>517</v>
      </c>
      <c r="G6123" s="68" t="s">
        <v>75</v>
      </c>
      <c r="H6123" s="68" t="s">
        <v>246</v>
      </c>
      <c r="I6123" s="68" t="s">
        <v>663</v>
      </c>
      <c r="J6123" s="65">
        <v>1</v>
      </c>
      <c r="K6123" s="65">
        <v>0</v>
      </c>
      <c r="L6123" s="65">
        <v>103</v>
      </c>
      <c r="M6123" s="65" t="s">
        <v>370</v>
      </c>
    </row>
    <row r="6124" spans="1:13" ht="12.75" customHeight="1">
      <c r="A6124" s="65" t="str">
        <f>IF(ROW()=1,"KEY",IF(ISNA(VLOOKUP(B6124,車名対応マスタ!B:D,3,FALSE)),"",IF(VLOOKUP(B6124,車名対応マスタ!B:D,3,FALSE)="","",$D6124&amp;" "&amp;IF($G6124="9","J","O")&amp;" "&amp;$I6124&amp;" "&amp;IF($I6124&lt;=TEXT(★完成資料!$A$1,"yyyymm"),TEXT(★完成資料!$A$1,"yyyymm"),"999999")&amp; " " &amp; LEFT(F6124 &amp; "          ",10))))</f>
        <v xml:space="preserve">L O 202201 yyyy00 PHV       </v>
      </c>
      <c r="B6124" s="68" t="s">
        <v>622</v>
      </c>
      <c r="C6124" s="68" t="s">
        <v>624</v>
      </c>
      <c r="D6124" s="68" t="s">
        <v>271</v>
      </c>
      <c r="E6124" s="68" t="s">
        <v>531</v>
      </c>
      <c r="F6124" s="68" t="s">
        <v>517</v>
      </c>
      <c r="G6124" s="68" t="s">
        <v>75</v>
      </c>
      <c r="H6124" s="68" t="s">
        <v>246</v>
      </c>
      <c r="I6124" s="68" t="s">
        <v>639</v>
      </c>
      <c r="J6124" s="65">
        <v>14</v>
      </c>
      <c r="L6124" s="65">
        <v>102</v>
      </c>
      <c r="M6124" s="65" t="s">
        <v>371</v>
      </c>
    </row>
    <row r="6125" spans="1:13" ht="12.75" customHeight="1">
      <c r="A6125" s="65" t="str">
        <f>IF(ROW()=1,"KEY",IF(ISNA(VLOOKUP(B6125,車名対応マスタ!B:D,3,FALSE)),"",IF(VLOOKUP(B6125,車名対応マスタ!B:D,3,FALSE)="","",$D6125&amp;" "&amp;IF($G6125="9","J","O")&amp;" "&amp;$I6125&amp;" "&amp;IF($I6125&lt;=TEXT(★完成資料!$A$1,"yyyymm"),TEXT(★完成資料!$A$1,"yyyymm"),"999999")&amp; " " &amp; LEFT(F6125 &amp; "          ",10))))</f>
        <v xml:space="preserve">L O 202202 yyyy00 PHV       </v>
      </c>
      <c r="B6125" s="68" t="s">
        <v>622</v>
      </c>
      <c r="C6125" s="68" t="s">
        <v>624</v>
      </c>
      <c r="D6125" s="68" t="s">
        <v>271</v>
      </c>
      <c r="E6125" s="68" t="s">
        <v>531</v>
      </c>
      <c r="F6125" s="68" t="s">
        <v>517</v>
      </c>
      <c r="G6125" s="68" t="s">
        <v>75</v>
      </c>
      <c r="H6125" s="68" t="s">
        <v>246</v>
      </c>
      <c r="I6125" s="68" t="s">
        <v>640</v>
      </c>
      <c r="J6125" s="65">
        <v>28</v>
      </c>
      <c r="L6125" s="65">
        <v>102</v>
      </c>
      <c r="M6125" s="65" t="s">
        <v>371</v>
      </c>
    </row>
    <row r="6126" spans="1:13" ht="12.75" customHeight="1">
      <c r="A6126" s="65" t="str">
        <f>IF(ROW()=1,"KEY",IF(ISNA(VLOOKUP(B6126,車名対応マスタ!B:D,3,FALSE)),"",IF(VLOOKUP(B6126,車名対応マスタ!B:D,3,FALSE)="","",$D6126&amp;" "&amp;IF($G6126="9","J","O")&amp;" "&amp;$I6126&amp;" "&amp;IF($I6126&lt;=TEXT(★完成資料!$A$1,"yyyymm"),TEXT(★完成資料!$A$1,"yyyymm"),"999999")&amp; " " &amp; LEFT(F6126 &amp; "          ",10))))</f>
        <v xml:space="preserve">L O 202203 yyyy00 PHV       </v>
      </c>
      <c r="B6126" s="68" t="s">
        <v>622</v>
      </c>
      <c r="C6126" s="68" t="s">
        <v>624</v>
      </c>
      <c r="D6126" s="68" t="s">
        <v>271</v>
      </c>
      <c r="E6126" s="68" t="s">
        <v>531</v>
      </c>
      <c r="F6126" s="68" t="s">
        <v>517</v>
      </c>
      <c r="G6126" s="68" t="s">
        <v>75</v>
      </c>
      <c r="H6126" s="68" t="s">
        <v>246</v>
      </c>
      <c r="I6126" s="68" t="s">
        <v>641</v>
      </c>
      <c r="J6126" s="65">
        <v>109</v>
      </c>
      <c r="L6126" s="65">
        <v>102</v>
      </c>
      <c r="M6126" s="65" t="s">
        <v>371</v>
      </c>
    </row>
    <row r="6127" spans="1:13" ht="12.75" customHeight="1">
      <c r="A6127" s="65" t="str">
        <f>IF(ROW()=1,"KEY",IF(ISNA(VLOOKUP(B6127,車名対応マスタ!B:D,3,FALSE)),"",IF(VLOOKUP(B6127,車名対応マスタ!B:D,3,FALSE)="","",$D6127&amp;" "&amp;IF($G6127="9","J","O")&amp;" "&amp;$I6127&amp;" "&amp;IF($I6127&lt;=TEXT(★完成資料!$A$1,"yyyymm"),TEXT(★完成資料!$A$1,"yyyymm"),"999999")&amp; " " &amp; LEFT(F6127 &amp; "          ",10))))</f>
        <v xml:space="preserve">L O 202204 yyyy00 PHV       </v>
      </c>
      <c r="B6127" s="68" t="s">
        <v>622</v>
      </c>
      <c r="C6127" s="68" t="s">
        <v>624</v>
      </c>
      <c r="D6127" s="68" t="s">
        <v>271</v>
      </c>
      <c r="E6127" s="68" t="s">
        <v>531</v>
      </c>
      <c r="F6127" s="68" t="s">
        <v>517</v>
      </c>
      <c r="G6127" s="68" t="s">
        <v>75</v>
      </c>
      <c r="H6127" s="68" t="s">
        <v>246</v>
      </c>
      <c r="I6127" s="68" t="s">
        <v>642</v>
      </c>
      <c r="J6127" s="65">
        <v>42</v>
      </c>
      <c r="L6127" s="65">
        <v>102</v>
      </c>
      <c r="M6127" s="65" t="s">
        <v>371</v>
      </c>
    </row>
    <row r="6128" spans="1:13" ht="12.75" customHeight="1">
      <c r="A6128" s="65" t="str">
        <f>IF(ROW()=1,"KEY",IF(ISNA(VLOOKUP(B6128,車名対応マスタ!B:D,3,FALSE)),"",IF(VLOOKUP(B6128,車名対応マスタ!B:D,3,FALSE)="","",$D6128&amp;" "&amp;IF($G6128="9","J","O")&amp;" "&amp;$I6128&amp;" "&amp;IF($I6128&lt;=TEXT(★完成資料!$A$1,"yyyymm"),TEXT(★完成資料!$A$1,"yyyymm"),"999999")&amp; " " &amp; LEFT(F6128 &amp; "          ",10))))</f>
        <v xml:space="preserve">L O 202205 yyyy00 PHV       </v>
      </c>
      <c r="B6128" s="68" t="s">
        <v>622</v>
      </c>
      <c r="C6128" s="68" t="s">
        <v>624</v>
      </c>
      <c r="D6128" s="68" t="s">
        <v>271</v>
      </c>
      <c r="E6128" s="68" t="s">
        <v>531</v>
      </c>
      <c r="F6128" s="68" t="s">
        <v>517</v>
      </c>
      <c r="G6128" s="68" t="s">
        <v>75</v>
      </c>
      <c r="H6128" s="68" t="s">
        <v>246</v>
      </c>
      <c r="I6128" s="68" t="s">
        <v>647</v>
      </c>
      <c r="J6128" s="65">
        <v>66</v>
      </c>
      <c r="L6128" s="65">
        <v>102</v>
      </c>
      <c r="M6128" s="65" t="s">
        <v>371</v>
      </c>
    </row>
    <row r="6129" spans="1:13" ht="12.75" customHeight="1">
      <c r="A6129" s="65" t="str">
        <f>IF(ROW()=1,"KEY",IF(ISNA(VLOOKUP(B6129,車名対応マスタ!B:D,3,FALSE)),"",IF(VLOOKUP(B6129,車名対応マスタ!B:D,3,FALSE)="","",$D6129&amp;" "&amp;IF($G6129="9","J","O")&amp;" "&amp;$I6129&amp;" "&amp;IF($I6129&lt;=TEXT(★完成資料!$A$1,"yyyymm"),TEXT(★完成資料!$A$1,"yyyymm"),"999999")&amp; " " &amp; LEFT(F6129 &amp; "          ",10))))</f>
        <v xml:space="preserve">L O 202206 yyyy00 PHV       </v>
      </c>
      <c r="B6129" s="68" t="s">
        <v>622</v>
      </c>
      <c r="C6129" s="68" t="s">
        <v>624</v>
      </c>
      <c r="D6129" s="68" t="s">
        <v>271</v>
      </c>
      <c r="E6129" s="68" t="s">
        <v>531</v>
      </c>
      <c r="F6129" s="68" t="s">
        <v>517</v>
      </c>
      <c r="G6129" s="68" t="s">
        <v>75</v>
      </c>
      <c r="H6129" s="68" t="s">
        <v>246</v>
      </c>
      <c r="I6129" s="68" t="s">
        <v>652</v>
      </c>
      <c r="J6129" s="65">
        <v>47</v>
      </c>
      <c r="L6129" s="65">
        <v>102</v>
      </c>
      <c r="M6129" s="65" t="s">
        <v>371</v>
      </c>
    </row>
    <row r="6130" spans="1:13" ht="12.75" customHeight="1">
      <c r="A6130" s="65" t="str">
        <f>IF(ROW()=1,"KEY",IF(ISNA(VLOOKUP(B6130,車名対応マスタ!B:D,3,FALSE)),"",IF(VLOOKUP(B6130,車名対応マスタ!B:D,3,FALSE)="","",$D6130&amp;" "&amp;IF($G6130="9","J","O")&amp;" "&amp;$I6130&amp;" "&amp;IF($I6130&lt;=TEXT(★完成資料!$A$1,"yyyymm"),TEXT(★完成資料!$A$1,"yyyymm"),"999999")&amp; " " &amp; LEFT(F6130 &amp; "          ",10))))</f>
        <v xml:space="preserve">L O 202207 yyyy00 PHV       </v>
      </c>
      <c r="B6130" s="68" t="s">
        <v>622</v>
      </c>
      <c r="C6130" s="68" t="s">
        <v>624</v>
      </c>
      <c r="D6130" s="68" t="s">
        <v>271</v>
      </c>
      <c r="E6130" s="68" t="s">
        <v>531</v>
      </c>
      <c r="F6130" s="68" t="s">
        <v>517</v>
      </c>
      <c r="G6130" s="68" t="s">
        <v>75</v>
      </c>
      <c r="H6130" s="68" t="s">
        <v>246</v>
      </c>
      <c r="I6130" s="68" t="s">
        <v>655</v>
      </c>
      <c r="J6130" s="65">
        <v>93</v>
      </c>
      <c r="L6130" s="65">
        <v>102</v>
      </c>
      <c r="M6130" s="65" t="s">
        <v>371</v>
      </c>
    </row>
    <row r="6131" spans="1:13" ht="12.75" customHeight="1">
      <c r="A6131" s="65" t="str">
        <f>IF(ROW()=1,"KEY",IF(ISNA(VLOOKUP(B6131,車名対応マスタ!B:D,3,FALSE)),"",IF(VLOOKUP(B6131,車名対応マスタ!B:D,3,FALSE)="","",$D6131&amp;" "&amp;IF($G6131="9","J","O")&amp;" "&amp;$I6131&amp;" "&amp;IF($I6131&lt;=TEXT(★完成資料!$A$1,"yyyymm"),TEXT(★完成資料!$A$1,"yyyymm"),"999999")&amp; " " &amp; LEFT(F6131 &amp; "          ",10))))</f>
        <v xml:space="preserve">L O 202208 yyyy00 PHV       </v>
      </c>
      <c r="B6131" s="68" t="s">
        <v>622</v>
      </c>
      <c r="C6131" s="68" t="s">
        <v>624</v>
      </c>
      <c r="D6131" s="68" t="s">
        <v>271</v>
      </c>
      <c r="E6131" s="68" t="s">
        <v>531</v>
      </c>
      <c r="F6131" s="68" t="s">
        <v>517</v>
      </c>
      <c r="G6131" s="68" t="s">
        <v>75</v>
      </c>
      <c r="H6131" s="68" t="s">
        <v>246</v>
      </c>
      <c r="I6131" s="68" t="s">
        <v>656</v>
      </c>
      <c r="J6131" s="65">
        <v>62</v>
      </c>
      <c r="L6131" s="65">
        <v>102</v>
      </c>
      <c r="M6131" s="65" t="s">
        <v>371</v>
      </c>
    </row>
    <row r="6132" spans="1:13" ht="12.75" customHeight="1">
      <c r="A6132" s="65" t="str">
        <f>IF(ROW()=1,"KEY",IF(ISNA(VLOOKUP(B6132,車名対応マスタ!B:D,3,FALSE)),"",IF(VLOOKUP(B6132,車名対応マスタ!B:D,3,FALSE)="","",$D6132&amp;" "&amp;IF($G6132="9","J","O")&amp;" "&amp;$I6132&amp;" "&amp;IF($I6132&lt;=TEXT(★完成資料!$A$1,"yyyymm"),TEXT(★完成資料!$A$1,"yyyymm"),"999999")&amp; " " &amp; LEFT(F6132 &amp; "          ",10))))</f>
        <v xml:space="preserve">L O 202209 yyyy00 PHV       </v>
      </c>
      <c r="B6132" s="68" t="s">
        <v>622</v>
      </c>
      <c r="C6132" s="68" t="s">
        <v>624</v>
      </c>
      <c r="D6132" s="68" t="s">
        <v>271</v>
      </c>
      <c r="E6132" s="68" t="s">
        <v>531</v>
      </c>
      <c r="F6132" s="68" t="s">
        <v>517</v>
      </c>
      <c r="G6132" s="68" t="s">
        <v>75</v>
      </c>
      <c r="H6132" s="68" t="s">
        <v>246</v>
      </c>
      <c r="I6132" s="68" t="s">
        <v>657</v>
      </c>
      <c r="J6132" s="65">
        <v>41</v>
      </c>
      <c r="K6132" s="65">
        <v>0</v>
      </c>
      <c r="L6132" s="65">
        <v>102</v>
      </c>
      <c r="M6132" s="65" t="s">
        <v>371</v>
      </c>
    </row>
    <row r="6133" spans="1:13" ht="12.75" customHeight="1">
      <c r="A6133" s="65" t="str">
        <f>IF(ROW()=1,"KEY",IF(ISNA(VLOOKUP(B6133,車名対応マスタ!B:D,3,FALSE)),"",IF(VLOOKUP(B6133,車名対応マスタ!B:D,3,FALSE)="","",$D6133&amp;" "&amp;IF($G6133="9","J","O")&amp;" "&amp;$I6133&amp;" "&amp;IF($I6133&lt;=TEXT(★完成資料!$A$1,"yyyymm"),TEXT(★完成資料!$A$1,"yyyymm"),"999999")&amp; " " &amp; LEFT(F6133 &amp; "          ",10))))</f>
        <v xml:space="preserve">L O 202210 yyyy00 PHV       </v>
      </c>
      <c r="B6133" s="68" t="s">
        <v>622</v>
      </c>
      <c r="C6133" s="68" t="s">
        <v>624</v>
      </c>
      <c r="D6133" s="68" t="s">
        <v>271</v>
      </c>
      <c r="E6133" s="68" t="s">
        <v>531</v>
      </c>
      <c r="F6133" s="68" t="s">
        <v>517</v>
      </c>
      <c r="G6133" s="68" t="s">
        <v>75</v>
      </c>
      <c r="H6133" s="68" t="s">
        <v>246</v>
      </c>
      <c r="I6133" s="68" t="s">
        <v>663</v>
      </c>
      <c r="J6133" s="65">
        <v>129</v>
      </c>
      <c r="K6133" s="65">
        <v>0</v>
      </c>
      <c r="L6133" s="65">
        <v>102</v>
      </c>
      <c r="M6133" s="65" t="s">
        <v>371</v>
      </c>
    </row>
    <row r="6134" spans="1:13" ht="12.75" customHeight="1">
      <c r="A6134" s="65" t="str">
        <f>IF(ROW()=1,"KEY",IF(ISNA(VLOOKUP(B6134,車名対応マスタ!B:D,3,FALSE)),"",IF(VLOOKUP(B6134,車名対応マスタ!B:D,3,FALSE)="","",$D6134&amp;" "&amp;IF($G6134="9","J","O")&amp;" "&amp;$I6134&amp;" "&amp;IF($I6134&lt;=TEXT(★完成資料!$A$1,"yyyymm"),TEXT(★完成資料!$A$1,"yyyymm"),"999999")&amp; " " &amp; LEFT(F6134 &amp; "          ",10))))</f>
        <v xml:space="preserve">L O 202201 yyyy00 PHV       </v>
      </c>
      <c r="B6134" s="68" t="s">
        <v>622</v>
      </c>
      <c r="C6134" s="68" t="s">
        <v>624</v>
      </c>
      <c r="D6134" s="68" t="s">
        <v>271</v>
      </c>
      <c r="E6134" s="68" t="s">
        <v>531</v>
      </c>
      <c r="F6134" s="68" t="s">
        <v>517</v>
      </c>
      <c r="G6134" s="68" t="s">
        <v>77</v>
      </c>
      <c r="H6134" s="68" t="s">
        <v>273</v>
      </c>
      <c r="I6134" s="68" t="s">
        <v>639</v>
      </c>
      <c r="J6134" s="65">
        <v>36</v>
      </c>
      <c r="L6134" s="65">
        <v>427</v>
      </c>
      <c r="M6134" s="65" t="s">
        <v>376</v>
      </c>
    </row>
    <row r="6135" spans="1:13" ht="12.75" customHeight="1">
      <c r="A6135" s="65" t="str">
        <f>IF(ROW()=1,"KEY",IF(ISNA(VLOOKUP(B6135,車名対応マスタ!B:D,3,FALSE)),"",IF(VLOOKUP(B6135,車名対応マスタ!B:D,3,FALSE)="","",$D6135&amp;" "&amp;IF($G6135="9","J","O")&amp;" "&amp;$I6135&amp;" "&amp;IF($I6135&lt;=TEXT(★完成資料!$A$1,"yyyymm"),TEXT(★完成資料!$A$1,"yyyymm"),"999999")&amp; " " &amp; LEFT(F6135 &amp; "          ",10))))</f>
        <v xml:space="preserve">L O 202202 yyyy00 PHV       </v>
      </c>
      <c r="B6135" s="68" t="s">
        <v>622</v>
      </c>
      <c r="C6135" s="68" t="s">
        <v>624</v>
      </c>
      <c r="D6135" s="68" t="s">
        <v>271</v>
      </c>
      <c r="E6135" s="68" t="s">
        <v>531</v>
      </c>
      <c r="F6135" s="68" t="s">
        <v>517</v>
      </c>
      <c r="G6135" s="68" t="s">
        <v>77</v>
      </c>
      <c r="H6135" s="68" t="s">
        <v>273</v>
      </c>
      <c r="I6135" s="68" t="s">
        <v>640</v>
      </c>
      <c r="J6135" s="65">
        <v>46</v>
      </c>
      <c r="L6135" s="65">
        <v>427</v>
      </c>
      <c r="M6135" s="65" t="s">
        <v>376</v>
      </c>
    </row>
    <row r="6136" spans="1:13" ht="12.75" customHeight="1">
      <c r="A6136" s="65" t="str">
        <f>IF(ROW()=1,"KEY",IF(ISNA(VLOOKUP(B6136,車名対応マスタ!B:D,3,FALSE)),"",IF(VLOOKUP(B6136,車名対応マスタ!B:D,3,FALSE)="","",$D6136&amp;" "&amp;IF($G6136="9","J","O")&amp;" "&amp;$I6136&amp;" "&amp;IF($I6136&lt;=TEXT(★完成資料!$A$1,"yyyymm"),TEXT(★完成資料!$A$1,"yyyymm"),"999999")&amp; " " &amp; LEFT(F6136 &amp; "          ",10))))</f>
        <v xml:space="preserve">L O 202203 yyyy00 PHV       </v>
      </c>
      <c r="B6136" s="68" t="s">
        <v>622</v>
      </c>
      <c r="C6136" s="68" t="s">
        <v>624</v>
      </c>
      <c r="D6136" s="68" t="s">
        <v>271</v>
      </c>
      <c r="E6136" s="68" t="s">
        <v>531</v>
      </c>
      <c r="F6136" s="68" t="s">
        <v>517</v>
      </c>
      <c r="G6136" s="68" t="s">
        <v>77</v>
      </c>
      <c r="H6136" s="68" t="s">
        <v>273</v>
      </c>
      <c r="I6136" s="68" t="s">
        <v>641</v>
      </c>
      <c r="J6136" s="65">
        <v>81</v>
      </c>
      <c r="L6136" s="65">
        <v>427</v>
      </c>
      <c r="M6136" s="65" t="s">
        <v>376</v>
      </c>
    </row>
    <row r="6137" spans="1:13" ht="12.75" customHeight="1">
      <c r="A6137" s="65" t="str">
        <f>IF(ROW()=1,"KEY",IF(ISNA(VLOOKUP(B6137,車名対応マスタ!B:D,3,FALSE)),"",IF(VLOOKUP(B6137,車名対応マスタ!B:D,3,FALSE)="","",$D6137&amp;" "&amp;IF($G6137="9","J","O")&amp;" "&amp;$I6137&amp;" "&amp;IF($I6137&lt;=TEXT(★完成資料!$A$1,"yyyymm"),TEXT(★完成資料!$A$1,"yyyymm"),"999999")&amp; " " &amp; LEFT(F6137 &amp; "          ",10))))</f>
        <v xml:space="preserve">L O 202204 yyyy00 PHV       </v>
      </c>
      <c r="B6137" s="68" t="s">
        <v>622</v>
      </c>
      <c r="C6137" s="68" t="s">
        <v>624</v>
      </c>
      <c r="D6137" s="68" t="s">
        <v>271</v>
      </c>
      <c r="E6137" s="68" t="s">
        <v>531</v>
      </c>
      <c r="F6137" s="68" t="s">
        <v>517</v>
      </c>
      <c r="G6137" s="68" t="s">
        <v>77</v>
      </c>
      <c r="H6137" s="68" t="s">
        <v>273</v>
      </c>
      <c r="I6137" s="68" t="s">
        <v>642</v>
      </c>
      <c r="J6137" s="65">
        <v>34</v>
      </c>
      <c r="L6137" s="65">
        <v>427</v>
      </c>
      <c r="M6137" s="65" t="s">
        <v>376</v>
      </c>
    </row>
    <row r="6138" spans="1:13" ht="12.75" customHeight="1">
      <c r="A6138" s="65" t="str">
        <f>IF(ROW()=1,"KEY",IF(ISNA(VLOOKUP(B6138,車名対応マスタ!B:D,3,FALSE)),"",IF(VLOOKUP(B6138,車名対応マスタ!B:D,3,FALSE)="","",$D6138&amp;" "&amp;IF($G6138="9","J","O")&amp;" "&amp;$I6138&amp;" "&amp;IF($I6138&lt;=TEXT(★完成資料!$A$1,"yyyymm"),TEXT(★完成資料!$A$1,"yyyymm"),"999999")&amp; " " &amp; LEFT(F6138 &amp; "          ",10))))</f>
        <v xml:space="preserve">L O 202205 yyyy00 PHV       </v>
      </c>
      <c r="B6138" s="68" t="s">
        <v>622</v>
      </c>
      <c r="C6138" s="68" t="s">
        <v>624</v>
      </c>
      <c r="D6138" s="68" t="s">
        <v>271</v>
      </c>
      <c r="E6138" s="68" t="s">
        <v>531</v>
      </c>
      <c r="F6138" s="68" t="s">
        <v>517</v>
      </c>
      <c r="G6138" s="68" t="s">
        <v>77</v>
      </c>
      <c r="H6138" s="68" t="s">
        <v>273</v>
      </c>
      <c r="I6138" s="68" t="s">
        <v>647</v>
      </c>
      <c r="J6138" s="65">
        <v>25</v>
      </c>
      <c r="L6138" s="65">
        <v>427</v>
      </c>
      <c r="M6138" s="65" t="s">
        <v>376</v>
      </c>
    </row>
    <row r="6139" spans="1:13" ht="12.75" customHeight="1">
      <c r="A6139" s="65" t="str">
        <f>IF(ROW()=1,"KEY",IF(ISNA(VLOOKUP(B6139,車名対応マスタ!B:D,3,FALSE)),"",IF(VLOOKUP(B6139,車名対応マスタ!B:D,3,FALSE)="","",$D6139&amp;" "&amp;IF($G6139="9","J","O")&amp;" "&amp;$I6139&amp;" "&amp;IF($I6139&lt;=TEXT(★完成資料!$A$1,"yyyymm"),TEXT(★完成資料!$A$1,"yyyymm"),"999999")&amp; " " &amp; LEFT(F6139 &amp; "          ",10))))</f>
        <v xml:space="preserve">L O 202206 yyyy00 PHV       </v>
      </c>
      <c r="B6139" s="68" t="s">
        <v>622</v>
      </c>
      <c r="C6139" s="68" t="s">
        <v>624</v>
      </c>
      <c r="D6139" s="68" t="s">
        <v>271</v>
      </c>
      <c r="E6139" s="68" t="s">
        <v>531</v>
      </c>
      <c r="F6139" s="68" t="s">
        <v>517</v>
      </c>
      <c r="G6139" s="68" t="s">
        <v>77</v>
      </c>
      <c r="H6139" s="68" t="s">
        <v>273</v>
      </c>
      <c r="I6139" s="68" t="s">
        <v>652</v>
      </c>
      <c r="J6139" s="65">
        <v>44</v>
      </c>
      <c r="L6139" s="65">
        <v>427</v>
      </c>
      <c r="M6139" s="65" t="s">
        <v>376</v>
      </c>
    </row>
    <row r="6140" spans="1:13" ht="12.75" customHeight="1">
      <c r="A6140" s="65" t="str">
        <f>IF(ROW()=1,"KEY",IF(ISNA(VLOOKUP(B6140,車名対応マスタ!B:D,3,FALSE)),"",IF(VLOOKUP(B6140,車名対応マスタ!B:D,3,FALSE)="","",$D6140&amp;" "&amp;IF($G6140="9","J","O")&amp;" "&amp;$I6140&amp;" "&amp;IF($I6140&lt;=TEXT(★完成資料!$A$1,"yyyymm"),TEXT(★完成資料!$A$1,"yyyymm"),"999999")&amp; " " &amp; LEFT(F6140 &amp; "          ",10))))</f>
        <v xml:space="preserve">L O 202207 yyyy00 PHV       </v>
      </c>
      <c r="B6140" s="68" t="s">
        <v>622</v>
      </c>
      <c r="C6140" s="68" t="s">
        <v>624</v>
      </c>
      <c r="D6140" s="68" t="s">
        <v>271</v>
      </c>
      <c r="E6140" s="68" t="s">
        <v>531</v>
      </c>
      <c r="F6140" s="68" t="s">
        <v>517</v>
      </c>
      <c r="G6140" s="68" t="s">
        <v>77</v>
      </c>
      <c r="H6140" s="68" t="s">
        <v>273</v>
      </c>
      <c r="I6140" s="68" t="s">
        <v>655</v>
      </c>
      <c r="J6140" s="65">
        <v>49</v>
      </c>
      <c r="L6140" s="65">
        <v>427</v>
      </c>
      <c r="M6140" s="65" t="s">
        <v>376</v>
      </c>
    </row>
    <row r="6141" spans="1:13" ht="12.75" customHeight="1">
      <c r="A6141" s="65" t="str">
        <f>IF(ROW()=1,"KEY",IF(ISNA(VLOOKUP(B6141,車名対応マスタ!B:D,3,FALSE)),"",IF(VLOOKUP(B6141,車名対応マスタ!B:D,3,FALSE)="","",$D6141&amp;" "&amp;IF($G6141="9","J","O")&amp;" "&amp;$I6141&amp;" "&amp;IF($I6141&lt;=TEXT(★完成資料!$A$1,"yyyymm"),TEXT(★完成資料!$A$1,"yyyymm"),"999999")&amp; " " &amp; LEFT(F6141 &amp; "          ",10))))</f>
        <v xml:space="preserve">L O 202208 yyyy00 PHV       </v>
      </c>
      <c r="B6141" s="68" t="s">
        <v>622</v>
      </c>
      <c r="C6141" s="68" t="s">
        <v>624</v>
      </c>
      <c r="D6141" s="68" t="s">
        <v>271</v>
      </c>
      <c r="E6141" s="68" t="s">
        <v>531</v>
      </c>
      <c r="F6141" s="68" t="s">
        <v>517</v>
      </c>
      <c r="G6141" s="68" t="s">
        <v>77</v>
      </c>
      <c r="H6141" s="68" t="s">
        <v>273</v>
      </c>
      <c r="I6141" s="68" t="s">
        <v>656</v>
      </c>
      <c r="J6141" s="65">
        <v>45</v>
      </c>
      <c r="L6141" s="65">
        <v>427</v>
      </c>
      <c r="M6141" s="65" t="s">
        <v>376</v>
      </c>
    </row>
    <row r="6142" spans="1:13" ht="12.75" customHeight="1">
      <c r="A6142" s="65" t="str">
        <f>IF(ROW()=1,"KEY",IF(ISNA(VLOOKUP(B6142,車名対応マスタ!B:D,3,FALSE)),"",IF(VLOOKUP(B6142,車名対応マスタ!B:D,3,FALSE)="","",$D6142&amp;" "&amp;IF($G6142="9","J","O")&amp;" "&amp;$I6142&amp;" "&amp;IF($I6142&lt;=TEXT(★完成資料!$A$1,"yyyymm"),TEXT(★完成資料!$A$1,"yyyymm"),"999999")&amp; " " &amp; LEFT(F6142 &amp; "          ",10))))</f>
        <v xml:space="preserve">L O 202209 yyyy00 PHV       </v>
      </c>
      <c r="B6142" s="68" t="s">
        <v>622</v>
      </c>
      <c r="C6142" s="68" t="s">
        <v>624</v>
      </c>
      <c r="D6142" s="68" t="s">
        <v>271</v>
      </c>
      <c r="E6142" s="68" t="s">
        <v>531</v>
      </c>
      <c r="F6142" s="68" t="s">
        <v>517</v>
      </c>
      <c r="G6142" s="68" t="s">
        <v>77</v>
      </c>
      <c r="H6142" s="68" t="s">
        <v>273</v>
      </c>
      <c r="I6142" s="68" t="s">
        <v>657</v>
      </c>
      <c r="J6142" s="65">
        <v>79</v>
      </c>
      <c r="L6142" s="65">
        <v>427</v>
      </c>
      <c r="M6142" s="65" t="s">
        <v>376</v>
      </c>
    </row>
    <row r="6143" spans="1:13" ht="12.75" customHeight="1">
      <c r="A6143" s="65" t="str">
        <f>IF(ROW()=1,"KEY",IF(ISNA(VLOOKUP(B6143,車名対応マスタ!B:D,3,FALSE)),"",IF(VLOOKUP(B6143,車名対応マスタ!B:D,3,FALSE)="","",$D6143&amp;" "&amp;IF($G6143="9","J","O")&amp;" "&amp;$I6143&amp;" "&amp;IF($I6143&lt;=TEXT(★完成資料!$A$1,"yyyymm"),TEXT(★完成資料!$A$1,"yyyymm"),"999999")&amp; " " &amp; LEFT(F6143 &amp; "          ",10))))</f>
        <v xml:space="preserve">L O 202210 yyyy00 PHV       </v>
      </c>
      <c r="B6143" s="68" t="s">
        <v>622</v>
      </c>
      <c r="C6143" s="68" t="s">
        <v>624</v>
      </c>
      <c r="D6143" s="68" t="s">
        <v>271</v>
      </c>
      <c r="E6143" s="68" t="s">
        <v>531</v>
      </c>
      <c r="F6143" s="68" t="s">
        <v>517</v>
      </c>
      <c r="G6143" s="68" t="s">
        <v>77</v>
      </c>
      <c r="H6143" s="68" t="s">
        <v>273</v>
      </c>
      <c r="I6143" s="68" t="s">
        <v>663</v>
      </c>
      <c r="J6143" s="65">
        <v>89</v>
      </c>
      <c r="L6143" s="65">
        <v>427</v>
      </c>
      <c r="M6143" s="65" t="s">
        <v>376</v>
      </c>
    </row>
    <row r="6144" spans="1:13" ht="12.75" customHeight="1">
      <c r="A6144" s="65" t="str">
        <f>IF(ROW()=1,"KEY",IF(ISNA(VLOOKUP(B6144,車名対応マスタ!B:D,3,FALSE)),"",IF(VLOOKUP(B6144,車名対応マスタ!B:D,3,FALSE)="","",$D6144&amp;" "&amp;IF($G6144="9","J","O")&amp;" "&amp;$I6144&amp;" "&amp;IF($I6144&lt;=TEXT(★完成資料!$A$1,"yyyymm"),TEXT(★完成資料!$A$1,"yyyymm"),"999999")&amp; " " &amp; LEFT(F6144 &amp; "          ",10))))</f>
        <v xml:space="preserve">L O 202201 yyyy00 PHV       </v>
      </c>
      <c r="B6144" s="68" t="s">
        <v>622</v>
      </c>
      <c r="C6144" s="68" t="s">
        <v>624</v>
      </c>
      <c r="D6144" s="68" t="s">
        <v>271</v>
      </c>
      <c r="E6144" s="68" t="s">
        <v>531</v>
      </c>
      <c r="F6144" s="68" t="s">
        <v>517</v>
      </c>
      <c r="G6144" s="68" t="s">
        <v>77</v>
      </c>
      <c r="H6144" s="68" t="s">
        <v>273</v>
      </c>
      <c r="I6144" s="68" t="s">
        <v>639</v>
      </c>
      <c r="J6144" s="65">
        <v>44</v>
      </c>
      <c r="L6144" s="65">
        <v>410</v>
      </c>
      <c r="M6144" s="65" t="s">
        <v>495</v>
      </c>
    </row>
    <row r="6145" spans="1:13" ht="12.75" customHeight="1">
      <c r="A6145" s="65" t="str">
        <f>IF(ROW()=1,"KEY",IF(ISNA(VLOOKUP(B6145,車名対応マスタ!B:D,3,FALSE)),"",IF(VLOOKUP(B6145,車名対応マスタ!B:D,3,FALSE)="","",$D6145&amp;" "&amp;IF($G6145="9","J","O")&amp;" "&amp;$I6145&amp;" "&amp;IF($I6145&lt;=TEXT(★完成資料!$A$1,"yyyymm"),TEXT(★完成資料!$A$1,"yyyymm"),"999999")&amp; " " &amp; LEFT(F6145 &amp; "          ",10))))</f>
        <v xml:space="preserve">L O 202202 yyyy00 PHV       </v>
      </c>
      <c r="B6145" s="68" t="s">
        <v>622</v>
      </c>
      <c r="C6145" s="68" t="s">
        <v>624</v>
      </c>
      <c r="D6145" s="68" t="s">
        <v>271</v>
      </c>
      <c r="E6145" s="68" t="s">
        <v>531</v>
      </c>
      <c r="F6145" s="68" t="s">
        <v>517</v>
      </c>
      <c r="G6145" s="68" t="s">
        <v>77</v>
      </c>
      <c r="H6145" s="68" t="s">
        <v>273</v>
      </c>
      <c r="I6145" s="68" t="s">
        <v>640</v>
      </c>
      <c r="J6145" s="65">
        <v>87</v>
      </c>
      <c r="L6145" s="65">
        <v>410</v>
      </c>
      <c r="M6145" s="65" t="s">
        <v>495</v>
      </c>
    </row>
    <row r="6146" spans="1:13" ht="12.75" customHeight="1">
      <c r="A6146" s="65" t="str">
        <f>IF(ROW()=1,"KEY",IF(ISNA(VLOOKUP(B6146,車名対応マスタ!B:D,3,FALSE)),"",IF(VLOOKUP(B6146,車名対応マスタ!B:D,3,FALSE)="","",$D6146&amp;" "&amp;IF($G6146="9","J","O")&amp;" "&amp;$I6146&amp;" "&amp;IF($I6146&lt;=TEXT(★完成資料!$A$1,"yyyymm"),TEXT(★完成資料!$A$1,"yyyymm"),"999999")&amp; " " &amp; LEFT(F6146 &amp; "          ",10))))</f>
        <v xml:space="preserve">L O 202203 yyyy00 PHV       </v>
      </c>
      <c r="B6146" s="68" t="s">
        <v>622</v>
      </c>
      <c r="C6146" s="68" t="s">
        <v>624</v>
      </c>
      <c r="D6146" s="68" t="s">
        <v>271</v>
      </c>
      <c r="E6146" s="68" t="s">
        <v>531</v>
      </c>
      <c r="F6146" s="68" t="s">
        <v>517</v>
      </c>
      <c r="G6146" s="68" t="s">
        <v>77</v>
      </c>
      <c r="H6146" s="68" t="s">
        <v>273</v>
      </c>
      <c r="I6146" s="68" t="s">
        <v>641</v>
      </c>
      <c r="J6146" s="65">
        <v>125</v>
      </c>
      <c r="L6146" s="65">
        <v>410</v>
      </c>
      <c r="M6146" s="65" t="s">
        <v>495</v>
      </c>
    </row>
    <row r="6147" spans="1:13" ht="12.75" customHeight="1">
      <c r="A6147" s="65" t="str">
        <f>IF(ROW()=1,"KEY",IF(ISNA(VLOOKUP(B6147,車名対応マスタ!B:D,3,FALSE)),"",IF(VLOOKUP(B6147,車名対応マスタ!B:D,3,FALSE)="","",$D6147&amp;" "&amp;IF($G6147="9","J","O")&amp;" "&amp;$I6147&amp;" "&amp;IF($I6147&lt;=TEXT(★完成資料!$A$1,"yyyymm"),TEXT(★完成資料!$A$1,"yyyymm"),"999999")&amp; " " &amp; LEFT(F6147 &amp; "          ",10))))</f>
        <v xml:space="preserve">L O 202204 yyyy00 PHV       </v>
      </c>
      <c r="B6147" s="68" t="s">
        <v>622</v>
      </c>
      <c r="C6147" s="68" t="s">
        <v>624</v>
      </c>
      <c r="D6147" s="68" t="s">
        <v>271</v>
      </c>
      <c r="E6147" s="68" t="s">
        <v>531</v>
      </c>
      <c r="F6147" s="68" t="s">
        <v>517</v>
      </c>
      <c r="G6147" s="68" t="s">
        <v>77</v>
      </c>
      <c r="H6147" s="68" t="s">
        <v>273</v>
      </c>
      <c r="I6147" s="68" t="s">
        <v>642</v>
      </c>
      <c r="J6147" s="65">
        <v>79</v>
      </c>
      <c r="L6147" s="65">
        <v>410</v>
      </c>
      <c r="M6147" s="65" t="s">
        <v>495</v>
      </c>
    </row>
    <row r="6148" spans="1:13" ht="12.75" customHeight="1">
      <c r="A6148" s="65" t="str">
        <f>IF(ROW()=1,"KEY",IF(ISNA(VLOOKUP(B6148,車名対応マスタ!B:D,3,FALSE)),"",IF(VLOOKUP(B6148,車名対応マスタ!B:D,3,FALSE)="","",$D6148&amp;" "&amp;IF($G6148="9","J","O")&amp;" "&amp;$I6148&amp;" "&amp;IF($I6148&lt;=TEXT(★完成資料!$A$1,"yyyymm"),TEXT(★完成資料!$A$1,"yyyymm"),"999999")&amp; " " &amp; LEFT(F6148 &amp; "          ",10))))</f>
        <v xml:space="preserve">L O 202205 yyyy00 PHV       </v>
      </c>
      <c r="B6148" s="68" t="s">
        <v>622</v>
      </c>
      <c r="C6148" s="68" t="s">
        <v>624</v>
      </c>
      <c r="D6148" s="68" t="s">
        <v>271</v>
      </c>
      <c r="E6148" s="68" t="s">
        <v>531</v>
      </c>
      <c r="F6148" s="68" t="s">
        <v>517</v>
      </c>
      <c r="G6148" s="68" t="s">
        <v>77</v>
      </c>
      <c r="H6148" s="68" t="s">
        <v>273</v>
      </c>
      <c r="I6148" s="68" t="s">
        <v>647</v>
      </c>
      <c r="J6148" s="65">
        <v>52</v>
      </c>
      <c r="L6148" s="65">
        <v>410</v>
      </c>
      <c r="M6148" s="65" t="s">
        <v>495</v>
      </c>
    </row>
    <row r="6149" spans="1:13" ht="12.75" customHeight="1">
      <c r="A6149" s="65" t="str">
        <f>IF(ROW()=1,"KEY",IF(ISNA(VLOOKUP(B6149,車名対応マスタ!B:D,3,FALSE)),"",IF(VLOOKUP(B6149,車名対応マスタ!B:D,3,FALSE)="","",$D6149&amp;" "&amp;IF($G6149="9","J","O")&amp;" "&amp;$I6149&amp;" "&amp;IF($I6149&lt;=TEXT(★完成資料!$A$1,"yyyymm"),TEXT(★完成資料!$A$1,"yyyymm"),"999999")&amp; " " &amp; LEFT(F6149 &amp; "          ",10))))</f>
        <v xml:space="preserve">L O 202206 yyyy00 PHV       </v>
      </c>
      <c r="B6149" s="68" t="s">
        <v>622</v>
      </c>
      <c r="C6149" s="68" t="s">
        <v>624</v>
      </c>
      <c r="D6149" s="68" t="s">
        <v>271</v>
      </c>
      <c r="E6149" s="68" t="s">
        <v>531</v>
      </c>
      <c r="F6149" s="68" t="s">
        <v>517</v>
      </c>
      <c r="G6149" s="68" t="s">
        <v>77</v>
      </c>
      <c r="H6149" s="68" t="s">
        <v>273</v>
      </c>
      <c r="I6149" s="68" t="s">
        <v>652</v>
      </c>
      <c r="J6149" s="65">
        <v>43</v>
      </c>
      <c r="L6149" s="65">
        <v>410</v>
      </c>
      <c r="M6149" s="65" t="s">
        <v>495</v>
      </c>
    </row>
    <row r="6150" spans="1:13" ht="12.75" customHeight="1">
      <c r="A6150" s="65" t="str">
        <f>IF(ROW()=1,"KEY",IF(ISNA(VLOOKUP(B6150,車名対応マスタ!B:D,3,FALSE)),"",IF(VLOOKUP(B6150,車名対応マスタ!B:D,3,FALSE)="","",$D6150&amp;" "&amp;IF($G6150="9","J","O")&amp;" "&amp;$I6150&amp;" "&amp;IF($I6150&lt;=TEXT(★完成資料!$A$1,"yyyymm"),TEXT(★完成資料!$A$1,"yyyymm"),"999999")&amp; " " &amp; LEFT(F6150 &amp; "          ",10))))</f>
        <v xml:space="preserve">L O 202207 yyyy00 PHV       </v>
      </c>
      <c r="B6150" s="68" t="s">
        <v>622</v>
      </c>
      <c r="C6150" s="68" t="s">
        <v>624</v>
      </c>
      <c r="D6150" s="68" t="s">
        <v>271</v>
      </c>
      <c r="E6150" s="68" t="s">
        <v>531</v>
      </c>
      <c r="F6150" s="68" t="s">
        <v>517</v>
      </c>
      <c r="G6150" s="68" t="s">
        <v>77</v>
      </c>
      <c r="H6150" s="68" t="s">
        <v>273</v>
      </c>
      <c r="I6150" s="68" t="s">
        <v>655</v>
      </c>
      <c r="J6150" s="65">
        <v>97</v>
      </c>
      <c r="L6150" s="65">
        <v>410</v>
      </c>
      <c r="M6150" s="65" t="s">
        <v>495</v>
      </c>
    </row>
    <row r="6151" spans="1:13" ht="12.75" customHeight="1">
      <c r="A6151" s="65" t="str">
        <f>IF(ROW()=1,"KEY",IF(ISNA(VLOOKUP(B6151,車名対応マスタ!B:D,3,FALSE)),"",IF(VLOOKUP(B6151,車名対応マスタ!B:D,3,FALSE)="","",$D6151&amp;" "&amp;IF($G6151="9","J","O")&amp;" "&amp;$I6151&amp;" "&amp;IF($I6151&lt;=TEXT(★完成資料!$A$1,"yyyymm"),TEXT(★完成資料!$A$1,"yyyymm"),"999999")&amp; " " &amp; LEFT(F6151 &amp; "          ",10))))</f>
        <v xml:space="preserve">L O 202208 yyyy00 PHV       </v>
      </c>
      <c r="B6151" s="68" t="s">
        <v>622</v>
      </c>
      <c r="C6151" s="68" t="s">
        <v>624</v>
      </c>
      <c r="D6151" s="68" t="s">
        <v>271</v>
      </c>
      <c r="E6151" s="68" t="s">
        <v>531</v>
      </c>
      <c r="F6151" s="68" t="s">
        <v>517</v>
      </c>
      <c r="G6151" s="68" t="s">
        <v>77</v>
      </c>
      <c r="H6151" s="68" t="s">
        <v>273</v>
      </c>
      <c r="I6151" s="68" t="s">
        <v>656</v>
      </c>
      <c r="J6151" s="65">
        <v>82</v>
      </c>
      <c r="L6151" s="65">
        <v>410</v>
      </c>
      <c r="M6151" s="65" t="s">
        <v>495</v>
      </c>
    </row>
    <row r="6152" spans="1:13" ht="12.75" customHeight="1">
      <c r="A6152" s="65" t="str">
        <f>IF(ROW()=1,"KEY",IF(ISNA(VLOOKUP(B6152,車名対応マスタ!B:D,3,FALSE)),"",IF(VLOOKUP(B6152,車名対応マスタ!B:D,3,FALSE)="","",$D6152&amp;" "&amp;IF($G6152="9","J","O")&amp;" "&amp;$I6152&amp;" "&amp;IF($I6152&lt;=TEXT(★完成資料!$A$1,"yyyymm"),TEXT(★完成資料!$A$1,"yyyymm"),"999999")&amp; " " &amp; LEFT(F6152 &amp; "          ",10))))</f>
        <v xml:space="preserve">L O 202209 yyyy00 PHV       </v>
      </c>
      <c r="B6152" s="68" t="s">
        <v>622</v>
      </c>
      <c r="C6152" s="68" t="s">
        <v>624</v>
      </c>
      <c r="D6152" s="68" t="s">
        <v>271</v>
      </c>
      <c r="E6152" s="68" t="s">
        <v>531</v>
      </c>
      <c r="F6152" s="68" t="s">
        <v>517</v>
      </c>
      <c r="G6152" s="68" t="s">
        <v>77</v>
      </c>
      <c r="H6152" s="68" t="s">
        <v>273</v>
      </c>
      <c r="I6152" s="68" t="s">
        <v>657</v>
      </c>
      <c r="J6152" s="65">
        <v>43</v>
      </c>
      <c r="L6152" s="65">
        <v>410</v>
      </c>
      <c r="M6152" s="65" t="s">
        <v>495</v>
      </c>
    </row>
    <row r="6153" spans="1:13" ht="12.75" customHeight="1">
      <c r="A6153" s="65" t="str">
        <f>IF(ROW()=1,"KEY",IF(ISNA(VLOOKUP(B6153,車名対応マスタ!B:D,3,FALSE)),"",IF(VLOOKUP(B6153,車名対応マスタ!B:D,3,FALSE)="","",$D6153&amp;" "&amp;IF($G6153="9","J","O")&amp;" "&amp;$I6153&amp;" "&amp;IF($I6153&lt;=TEXT(★完成資料!$A$1,"yyyymm"),TEXT(★完成資料!$A$1,"yyyymm"),"999999")&amp; " " &amp; LEFT(F6153 &amp; "          ",10))))</f>
        <v xml:space="preserve">L O 202210 yyyy00 PHV       </v>
      </c>
      <c r="B6153" s="68" t="s">
        <v>622</v>
      </c>
      <c r="C6153" s="68" t="s">
        <v>624</v>
      </c>
      <c r="D6153" s="68" t="s">
        <v>271</v>
      </c>
      <c r="E6153" s="68" t="s">
        <v>531</v>
      </c>
      <c r="F6153" s="68" t="s">
        <v>517</v>
      </c>
      <c r="G6153" s="68" t="s">
        <v>77</v>
      </c>
      <c r="H6153" s="68" t="s">
        <v>273</v>
      </c>
      <c r="I6153" s="68" t="s">
        <v>663</v>
      </c>
      <c r="J6153" s="65">
        <v>186</v>
      </c>
      <c r="L6153" s="65">
        <v>410</v>
      </c>
      <c r="M6153" s="65" t="s">
        <v>495</v>
      </c>
    </row>
    <row r="6154" spans="1:13" ht="12.75" customHeight="1">
      <c r="A6154" s="65" t="str">
        <f>IF(ROW()=1,"KEY",IF(ISNA(VLOOKUP(B6154,車名対応マスタ!B:D,3,FALSE)),"",IF(VLOOKUP(B6154,車名対応マスタ!B:D,3,FALSE)="","",$D6154&amp;" "&amp;IF($G6154="9","J","O")&amp;" "&amp;$I6154&amp;" "&amp;IF($I6154&lt;=TEXT(★完成資料!$A$1,"yyyymm"),TEXT(★完成資料!$A$1,"yyyymm"),"999999")&amp; " " &amp; LEFT(F6154 &amp; "          ",10))))</f>
        <v xml:space="preserve">L O 202201 yyyy00 PHV       </v>
      </c>
      <c r="B6154" s="68" t="s">
        <v>622</v>
      </c>
      <c r="C6154" s="68" t="s">
        <v>624</v>
      </c>
      <c r="D6154" s="68" t="s">
        <v>271</v>
      </c>
      <c r="E6154" s="68" t="s">
        <v>531</v>
      </c>
      <c r="F6154" s="68" t="s">
        <v>517</v>
      </c>
      <c r="G6154" s="68" t="s">
        <v>77</v>
      </c>
      <c r="H6154" s="68" t="s">
        <v>273</v>
      </c>
      <c r="I6154" s="68" t="s">
        <v>639</v>
      </c>
      <c r="J6154" s="65">
        <v>59</v>
      </c>
      <c r="L6154" s="65">
        <v>408</v>
      </c>
      <c r="M6154" s="65" t="s">
        <v>496</v>
      </c>
    </row>
    <row r="6155" spans="1:13" ht="12.75" customHeight="1">
      <c r="A6155" s="65" t="str">
        <f>IF(ROW()=1,"KEY",IF(ISNA(VLOOKUP(B6155,車名対応マスタ!B:D,3,FALSE)),"",IF(VLOOKUP(B6155,車名対応マスタ!B:D,3,FALSE)="","",$D6155&amp;" "&amp;IF($G6155="9","J","O")&amp;" "&amp;$I6155&amp;" "&amp;IF($I6155&lt;=TEXT(★完成資料!$A$1,"yyyymm"),TEXT(★完成資料!$A$1,"yyyymm"),"999999")&amp; " " &amp; LEFT(F6155 &amp; "          ",10))))</f>
        <v xml:space="preserve">L O 202202 yyyy00 PHV       </v>
      </c>
      <c r="B6155" s="68" t="s">
        <v>622</v>
      </c>
      <c r="C6155" s="68" t="s">
        <v>624</v>
      </c>
      <c r="D6155" s="68" t="s">
        <v>271</v>
      </c>
      <c r="E6155" s="68" t="s">
        <v>531</v>
      </c>
      <c r="F6155" s="68" t="s">
        <v>517</v>
      </c>
      <c r="G6155" s="68" t="s">
        <v>77</v>
      </c>
      <c r="H6155" s="68" t="s">
        <v>273</v>
      </c>
      <c r="I6155" s="68" t="s">
        <v>640</v>
      </c>
      <c r="J6155" s="65">
        <v>34</v>
      </c>
      <c r="L6155" s="65">
        <v>408</v>
      </c>
      <c r="M6155" s="65" t="s">
        <v>496</v>
      </c>
    </row>
    <row r="6156" spans="1:13" ht="12.75" customHeight="1">
      <c r="A6156" s="65" t="str">
        <f>IF(ROW()=1,"KEY",IF(ISNA(VLOOKUP(B6156,車名対応マスタ!B:D,3,FALSE)),"",IF(VLOOKUP(B6156,車名対応マスタ!B:D,3,FALSE)="","",$D6156&amp;" "&amp;IF($G6156="9","J","O")&amp;" "&amp;$I6156&amp;" "&amp;IF($I6156&lt;=TEXT(★完成資料!$A$1,"yyyymm"),TEXT(★完成資料!$A$1,"yyyymm"),"999999")&amp; " " &amp; LEFT(F6156 &amp; "          ",10))))</f>
        <v xml:space="preserve">L O 202203 yyyy00 PHV       </v>
      </c>
      <c r="B6156" s="68" t="s">
        <v>622</v>
      </c>
      <c r="C6156" s="68" t="s">
        <v>624</v>
      </c>
      <c r="D6156" s="68" t="s">
        <v>271</v>
      </c>
      <c r="E6156" s="68" t="s">
        <v>531</v>
      </c>
      <c r="F6156" s="68" t="s">
        <v>517</v>
      </c>
      <c r="G6156" s="68" t="s">
        <v>77</v>
      </c>
      <c r="H6156" s="68" t="s">
        <v>273</v>
      </c>
      <c r="I6156" s="68" t="s">
        <v>641</v>
      </c>
      <c r="J6156" s="65">
        <v>337</v>
      </c>
      <c r="L6156" s="65">
        <v>408</v>
      </c>
      <c r="M6156" s="65" t="s">
        <v>496</v>
      </c>
    </row>
    <row r="6157" spans="1:13" ht="12.75" customHeight="1">
      <c r="A6157" s="65" t="str">
        <f>IF(ROW()=1,"KEY",IF(ISNA(VLOOKUP(B6157,車名対応マスタ!B:D,3,FALSE)),"",IF(VLOOKUP(B6157,車名対応マスタ!B:D,3,FALSE)="","",$D6157&amp;" "&amp;IF($G6157="9","J","O")&amp;" "&amp;$I6157&amp;" "&amp;IF($I6157&lt;=TEXT(★完成資料!$A$1,"yyyymm"),TEXT(★完成資料!$A$1,"yyyymm"),"999999")&amp; " " &amp; LEFT(F6157 &amp; "          ",10))))</f>
        <v xml:space="preserve">L O 202204 yyyy00 PHV       </v>
      </c>
      <c r="B6157" s="68" t="s">
        <v>622</v>
      </c>
      <c r="C6157" s="68" t="s">
        <v>624</v>
      </c>
      <c r="D6157" s="68" t="s">
        <v>271</v>
      </c>
      <c r="E6157" s="68" t="s">
        <v>531</v>
      </c>
      <c r="F6157" s="68" t="s">
        <v>517</v>
      </c>
      <c r="G6157" s="68" t="s">
        <v>77</v>
      </c>
      <c r="H6157" s="68" t="s">
        <v>273</v>
      </c>
      <c r="I6157" s="68" t="s">
        <v>642</v>
      </c>
      <c r="J6157" s="65">
        <v>87</v>
      </c>
      <c r="L6157" s="65">
        <v>408</v>
      </c>
      <c r="M6157" s="65" t="s">
        <v>496</v>
      </c>
    </row>
    <row r="6158" spans="1:13" ht="12.75" customHeight="1">
      <c r="A6158" s="65" t="str">
        <f>IF(ROW()=1,"KEY",IF(ISNA(VLOOKUP(B6158,車名対応マスタ!B:D,3,FALSE)),"",IF(VLOOKUP(B6158,車名対応マスタ!B:D,3,FALSE)="","",$D6158&amp;" "&amp;IF($G6158="9","J","O")&amp;" "&amp;$I6158&amp;" "&amp;IF($I6158&lt;=TEXT(★完成資料!$A$1,"yyyymm"),TEXT(★完成資料!$A$1,"yyyymm"),"999999")&amp; " " &amp; LEFT(F6158 &amp; "          ",10))))</f>
        <v xml:space="preserve">L O 202205 yyyy00 PHV       </v>
      </c>
      <c r="B6158" s="68" t="s">
        <v>622</v>
      </c>
      <c r="C6158" s="68" t="s">
        <v>624</v>
      </c>
      <c r="D6158" s="68" t="s">
        <v>271</v>
      </c>
      <c r="E6158" s="68" t="s">
        <v>531</v>
      </c>
      <c r="F6158" s="68" t="s">
        <v>517</v>
      </c>
      <c r="G6158" s="68" t="s">
        <v>77</v>
      </c>
      <c r="H6158" s="68" t="s">
        <v>273</v>
      </c>
      <c r="I6158" s="68" t="s">
        <v>647</v>
      </c>
      <c r="J6158" s="65">
        <v>77</v>
      </c>
      <c r="L6158" s="65">
        <v>408</v>
      </c>
      <c r="M6158" s="65" t="s">
        <v>496</v>
      </c>
    </row>
    <row r="6159" spans="1:13" ht="12.75" customHeight="1">
      <c r="A6159" s="65" t="str">
        <f>IF(ROW()=1,"KEY",IF(ISNA(VLOOKUP(B6159,車名対応マスタ!B:D,3,FALSE)),"",IF(VLOOKUP(B6159,車名対応マスタ!B:D,3,FALSE)="","",$D6159&amp;" "&amp;IF($G6159="9","J","O")&amp;" "&amp;$I6159&amp;" "&amp;IF($I6159&lt;=TEXT(★完成資料!$A$1,"yyyymm"),TEXT(★完成資料!$A$1,"yyyymm"),"999999")&amp; " " &amp; LEFT(F6159 &amp; "          ",10))))</f>
        <v xml:space="preserve">L O 202206 yyyy00 PHV       </v>
      </c>
      <c r="B6159" s="68" t="s">
        <v>622</v>
      </c>
      <c r="C6159" s="68" t="s">
        <v>624</v>
      </c>
      <c r="D6159" s="68" t="s">
        <v>271</v>
      </c>
      <c r="E6159" s="68" t="s">
        <v>531</v>
      </c>
      <c r="F6159" s="68" t="s">
        <v>517</v>
      </c>
      <c r="G6159" s="68" t="s">
        <v>77</v>
      </c>
      <c r="H6159" s="68" t="s">
        <v>273</v>
      </c>
      <c r="I6159" s="68" t="s">
        <v>652</v>
      </c>
      <c r="J6159" s="65">
        <v>81</v>
      </c>
      <c r="L6159" s="65">
        <v>408</v>
      </c>
      <c r="M6159" s="65" t="s">
        <v>496</v>
      </c>
    </row>
    <row r="6160" spans="1:13" ht="12.75" customHeight="1">
      <c r="A6160" s="65" t="str">
        <f>IF(ROW()=1,"KEY",IF(ISNA(VLOOKUP(B6160,車名対応マスタ!B:D,3,FALSE)),"",IF(VLOOKUP(B6160,車名対応マスタ!B:D,3,FALSE)="","",$D6160&amp;" "&amp;IF($G6160="9","J","O")&amp;" "&amp;$I6160&amp;" "&amp;IF($I6160&lt;=TEXT(★完成資料!$A$1,"yyyymm"),TEXT(★完成資料!$A$1,"yyyymm"),"999999")&amp; " " &amp; LEFT(F6160 &amp; "          ",10))))</f>
        <v xml:space="preserve">L O 202207 yyyy00 PHV       </v>
      </c>
      <c r="B6160" s="68" t="s">
        <v>622</v>
      </c>
      <c r="C6160" s="68" t="s">
        <v>624</v>
      </c>
      <c r="D6160" s="68" t="s">
        <v>271</v>
      </c>
      <c r="E6160" s="68" t="s">
        <v>531</v>
      </c>
      <c r="F6160" s="68" t="s">
        <v>517</v>
      </c>
      <c r="G6160" s="68" t="s">
        <v>77</v>
      </c>
      <c r="H6160" s="68" t="s">
        <v>273</v>
      </c>
      <c r="I6160" s="68" t="s">
        <v>655</v>
      </c>
      <c r="J6160" s="65">
        <v>104</v>
      </c>
      <c r="L6160" s="65">
        <v>408</v>
      </c>
      <c r="M6160" s="65" t="s">
        <v>496</v>
      </c>
    </row>
    <row r="6161" spans="1:13" ht="12.75" customHeight="1">
      <c r="A6161" s="65" t="str">
        <f>IF(ROW()=1,"KEY",IF(ISNA(VLOOKUP(B6161,車名対応マスタ!B:D,3,FALSE)),"",IF(VLOOKUP(B6161,車名対応マスタ!B:D,3,FALSE)="","",$D6161&amp;" "&amp;IF($G6161="9","J","O")&amp;" "&amp;$I6161&amp;" "&amp;IF($I6161&lt;=TEXT(★完成資料!$A$1,"yyyymm"),TEXT(★完成資料!$A$1,"yyyymm"),"999999")&amp; " " &amp; LEFT(F6161 &amp; "          ",10))))</f>
        <v xml:space="preserve">L O 202208 yyyy00 PHV       </v>
      </c>
      <c r="B6161" s="68" t="s">
        <v>622</v>
      </c>
      <c r="C6161" s="68" t="s">
        <v>624</v>
      </c>
      <c r="D6161" s="68" t="s">
        <v>271</v>
      </c>
      <c r="E6161" s="68" t="s">
        <v>531</v>
      </c>
      <c r="F6161" s="68" t="s">
        <v>517</v>
      </c>
      <c r="G6161" s="68" t="s">
        <v>77</v>
      </c>
      <c r="H6161" s="68" t="s">
        <v>273</v>
      </c>
      <c r="I6161" s="68" t="s">
        <v>656</v>
      </c>
      <c r="J6161" s="65">
        <v>52</v>
      </c>
      <c r="L6161" s="65">
        <v>408</v>
      </c>
      <c r="M6161" s="65" t="s">
        <v>496</v>
      </c>
    </row>
    <row r="6162" spans="1:13" ht="12.75" customHeight="1">
      <c r="A6162" s="65" t="str">
        <f>IF(ROW()=1,"KEY",IF(ISNA(VLOOKUP(B6162,車名対応マスタ!B:D,3,FALSE)),"",IF(VLOOKUP(B6162,車名対応マスタ!B:D,3,FALSE)="","",$D6162&amp;" "&amp;IF($G6162="9","J","O")&amp;" "&amp;$I6162&amp;" "&amp;IF($I6162&lt;=TEXT(★完成資料!$A$1,"yyyymm"),TEXT(★完成資料!$A$1,"yyyymm"),"999999")&amp; " " &amp; LEFT(F6162 &amp; "          ",10))))</f>
        <v xml:space="preserve">L O 202209 yyyy00 PHV       </v>
      </c>
      <c r="B6162" s="68" t="s">
        <v>622</v>
      </c>
      <c r="C6162" s="68" t="s">
        <v>624</v>
      </c>
      <c r="D6162" s="68" t="s">
        <v>271</v>
      </c>
      <c r="E6162" s="68" t="s">
        <v>531</v>
      </c>
      <c r="F6162" s="68" t="s">
        <v>517</v>
      </c>
      <c r="G6162" s="68" t="s">
        <v>77</v>
      </c>
      <c r="H6162" s="68" t="s">
        <v>273</v>
      </c>
      <c r="I6162" s="68" t="s">
        <v>657</v>
      </c>
      <c r="J6162" s="65">
        <v>190</v>
      </c>
      <c r="L6162" s="65">
        <v>408</v>
      </c>
      <c r="M6162" s="65" t="s">
        <v>496</v>
      </c>
    </row>
    <row r="6163" spans="1:13" ht="12.75" customHeight="1">
      <c r="A6163" s="65" t="str">
        <f>IF(ROW()=1,"KEY",IF(ISNA(VLOOKUP(B6163,車名対応マスタ!B:D,3,FALSE)),"",IF(VLOOKUP(B6163,車名対応マスタ!B:D,3,FALSE)="","",$D6163&amp;" "&amp;IF($G6163="9","J","O")&amp;" "&amp;$I6163&amp;" "&amp;IF($I6163&lt;=TEXT(★完成資料!$A$1,"yyyymm"),TEXT(★完成資料!$A$1,"yyyymm"),"999999")&amp; " " &amp; LEFT(F6163 &amp; "          ",10))))</f>
        <v xml:space="preserve">L O 202210 yyyy00 PHV       </v>
      </c>
      <c r="B6163" s="68" t="s">
        <v>622</v>
      </c>
      <c r="C6163" s="68" t="s">
        <v>624</v>
      </c>
      <c r="D6163" s="68" t="s">
        <v>271</v>
      </c>
      <c r="E6163" s="68" t="s">
        <v>531</v>
      </c>
      <c r="F6163" s="68" t="s">
        <v>517</v>
      </c>
      <c r="G6163" s="68" t="s">
        <v>77</v>
      </c>
      <c r="H6163" s="68" t="s">
        <v>273</v>
      </c>
      <c r="I6163" s="68" t="s">
        <v>663</v>
      </c>
      <c r="J6163" s="65">
        <v>168</v>
      </c>
      <c r="L6163" s="65">
        <v>408</v>
      </c>
      <c r="M6163" s="65" t="s">
        <v>496</v>
      </c>
    </row>
    <row r="6164" spans="1:13" ht="12.75" customHeight="1">
      <c r="A6164" s="65" t="str">
        <f>IF(ROW()=1,"KEY",IF(ISNA(VLOOKUP(B6164,車名対応マスタ!B:D,3,FALSE)),"",IF(VLOOKUP(B6164,車名対応マスタ!B:D,3,FALSE)="","",$D6164&amp;" "&amp;IF($G6164="9","J","O")&amp;" "&amp;$I6164&amp;" "&amp;IF($I6164&lt;=TEXT(★完成資料!$A$1,"yyyymm"),TEXT(★完成資料!$A$1,"yyyymm"),"999999")&amp; " " &amp; LEFT(F6164 &amp; "          ",10))))</f>
        <v xml:space="preserve">L O 202201 yyyy00 PHV       </v>
      </c>
      <c r="B6164" s="68" t="s">
        <v>622</v>
      </c>
      <c r="C6164" s="68" t="s">
        <v>624</v>
      </c>
      <c r="D6164" s="68" t="s">
        <v>271</v>
      </c>
      <c r="E6164" s="68" t="s">
        <v>531</v>
      </c>
      <c r="F6164" s="68" t="s">
        <v>517</v>
      </c>
      <c r="G6164" s="68" t="s">
        <v>77</v>
      </c>
      <c r="H6164" s="68" t="s">
        <v>273</v>
      </c>
      <c r="I6164" s="68" t="s">
        <v>639</v>
      </c>
      <c r="J6164" s="65">
        <v>40</v>
      </c>
      <c r="L6164" s="65">
        <v>414</v>
      </c>
      <c r="M6164" s="65" t="s">
        <v>377</v>
      </c>
    </row>
    <row r="6165" spans="1:13" ht="12.75" customHeight="1">
      <c r="A6165" s="65" t="str">
        <f>IF(ROW()=1,"KEY",IF(ISNA(VLOOKUP(B6165,車名対応マスタ!B:D,3,FALSE)),"",IF(VLOOKUP(B6165,車名対応マスタ!B:D,3,FALSE)="","",$D6165&amp;" "&amp;IF($G6165="9","J","O")&amp;" "&amp;$I6165&amp;" "&amp;IF($I6165&lt;=TEXT(★完成資料!$A$1,"yyyymm"),TEXT(★完成資料!$A$1,"yyyymm"),"999999")&amp; " " &amp; LEFT(F6165 &amp; "          ",10))))</f>
        <v xml:space="preserve">L O 202202 yyyy00 PHV       </v>
      </c>
      <c r="B6165" s="68" t="s">
        <v>622</v>
      </c>
      <c r="C6165" s="68" t="s">
        <v>624</v>
      </c>
      <c r="D6165" s="68" t="s">
        <v>271</v>
      </c>
      <c r="E6165" s="68" t="s">
        <v>531</v>
      </c>
      <c r="F6165" s="68" t="s">
        <v>517</v>
      </c>
      <c r="G6165" s="68" t="s">
        <v>77</v>
      </c>
      <c r="H6165" s="68" t="s">
        <v>273</v>
      </c>
      <c r="I6165" s="68" t="s">
        <v>640</v>
      </c>
      <c r="J6165" s="65">
        <v>96</v>
      </c>
      <c r="L6165" s="65">
        <v>414</v>
      </c>
      <c r="M6165" s="65" t="s">
        <v>377</v>
      </c>
    </row>
    <row r="6166" spans="1:13" ht="12.75" customHeight="1">
      <c r="A6166" s="65" t="str">
        <f>IF(ROW()=1,"KEY",IF(ISNA(VLOOKUP(B6166,車名対応マスタ!B:D,3,FALSE)),"",IF(VLOOKUP(B6166,車名対応マスタ!B:D,3,FALSE)="","",$D6166&amp;" "&amp;IF($G6166="9","J","O")&amp;" "&amp;$I6166&amp;" "&amp;IF($I6166&lt;=TEXT(★完成資料!$A$1,"yyyymm"),TEXT(★完成資料!$A$1,"yyyymm"),"999999")&amp; " " &amp; LEFT(F6166 &amp; "          ",10))))</f>
        <v xml:space="preserve">L O 202203 yyyy00 PHV       </v>
      </c>
      <c r="B6166" s="68" t="s">
        <v>622</v>
      </c>
      <c r="C6166" s="68" t="s">
        <v>624</v>
      </c>
      <c r="D6166" s="68" t="s">
        <v>271</v>
      </c>
      <c r="E6166" s="68" t="s">
        <v>531</v>
      </c>
      <c r="F6166" s="68" t="s">
        <v>517</v>
      </c>
      <c r="G6166" s="68" t="s">
        <v>77</v>
      </c>
      <c r="H6166" s="68" t="s">
        <v>273</v>
      </c>
      <c r="I6166" s="68" t="s">
        <v>641</v>
      </c>
      <c r="J6166" s="65">
        <v>109</v>
      </c>
      <c r="L6166" s="65">
        <v>414</v>
      </c>
      <c r="M6166" s="65" t="s">
        <v>377</v>
      </c>
    </row>
    <row r="6167" spans="1:13" ht="12.75" customHeight="1">
      <c r="A6167" s="65" t="str">
        <f>IF(ROW()=1,"KEY",IF(ISNA(VLOOKUP(B6167,車名対応マスタ!B:D,3,FALSE)),"",IF(VLOOKUP(B6167,車名対応マスタ!B:D,3,FALSE)="","",$D6167&amp;" "&amp;IF($G6167="9","J","O")&amp;" "&amp;$I6167&amp;" "&amp;IF($I6167&lt;=TEXT(★完成資料!$A$1,"yyyymm"),TEXT(★完成資料!$A$1,"yyyymm"),"999999")&amp; " " &amp; LEFT(F6167 &amp; "          ",10))))</f>
        <v xml:space="preserve">L O 202204 yyyy00 PHV       </v>
      </c>
      <c r="B6167" s="68" t="s">
        <v>622</v>
      </c>
      <c r="C6167" s="68" t="s">
        <v>624</v>
      </c>
      <c r="D6167" s="68" t="s">
        <v>271</v>
      </c>
      <c r="E6167" s="68" t="s">
        <v>531</v>
      </c>
      <c r="F6167" s="68" t="s">
        <v>517</v>
      </c>
      <c r="G6167" s="68" t="s">
        <v>77</v>
      </c>
      <c r="H6167" s="68" t="s">
        <v>273</v>
      </c>
      <c r="I6167" s="68" t="s">
        <v>642</v>
      </c>
      <c r="J6167" s="65">
        <v>83</v>
      </c>
      <c r="L6167" s="65">
        <v>414</v>
      </c>
      <c r="M6167" s="65" t="s">
        <v>377</v>
      </c>
    </row>
    <row r="6168" spans="1:13" ht="12.75" customHeight="1">
      <c r="A6168" s="65" t="str">
        <f>IF(ROW()=1,"KEY",IF(ISNA(VLOOKUP(B6168,車名対応マスタ!B:D,3,FALSE)),"",IF(VLOOKUP(B6168,車名対応マスタ!B:D,3,FALSE)="","",$D6168&amp;" "&amp;IF($G6168="9","J","O")&amp;" "&amp;$I6168&amp;" "&amp;IF($I6168&lt;=TEXT(★完成資料!$A$1,"yyyymm"),TEXT(★完成資料!$A$1,"yyyymm"),"999999")&amp; " " &amp; LEFT(F6168 &amp; "          ",10))))</f>
        <v xml:space="preserve">L O 202205 yyyy00 PHV       </v>
      </c>
      <c r="B6168" s="68" t="s">
        <v>622</v>
      </c>
      <c r="C6168" s="68" t="s">
        <v>624</v>
      </c>
      <c r="D6168" s="68" t="s">
        <v>271</v>
      </c>
      <c r="E6168" s="68" t="s">
        <v>531</v>
      </c>
      <c r="F6168" s="68" t="s">
        <v>517</v>
      </c>
      <c r="G6168" s="68" t="s">
        <v>77</v>
      </c>
      <c r="H6168" s="68" t="s">
        <v>273</v>
      </c>
      <c r="I6168" s="68" t="s">
        <v>647</v>
      </c>
      <c r="J6168" s="65">
        <v>52</v>
      </c>
      <c r="L6168" s="65">
        <v>414</v>
      </c>
      <c r="M6168" s="65" t="s">
        <v>377</v>
      </c>
    </row>
    <row r="6169" spans="1:13" ht="12.75" customHeight="1">
      <c r="A6169" s="65" t="str">
        <f>IF(ROW()=1,"KEY",IF(ISNA(VLOOKUP(B6169,車名対応マスタ!B:D,3,FALSE)),"",IF(VLOOKUP(B6169,車名対応マスタ!B:D,3,FALSE)="","",$D6169&amp;" "&amp;IF($G6169="9","J","O")&amp;" "&amp;$I6169&amp;" "&amp;IF($I6169&lt;=TEXT(★完成資料!$A$1,"yyyymm"),TEXT(★完成資料!$A$1,"yyyymm"),"999999")&amp; " " &amp; LEFT(F6169 &amp; "          ",10))))</f>
        <v xml:space="preserve">L O 202206 yyyy00 PHV       </v>
      </c>
      <c r="B6169" s="68" t="s">
        <v>622</v>
      </c>
      <c r="C6169" s="68" t="s">
        <v>624</v>
      </c>
      <c r="D6169" s="68" t="s">
        <v>271</v>
      </c>
      <c r="E6169" s="68" t="s">
        <v>531</v>
      </c>
      <c r="F6169" s="68" t="s">
        <v>517</v>
      </c>
      <c r="G6169" s="68" t="s">
        <v>77</v>
      </c>
      <c r="H6169" s="68" t="s">
        <v>273</v>
      </c>
      <c r="I6169" s="68" t="s">
        <v>652</v>
      </c>
      <c r="J6169" s="65">
        <v>29</v>
      </c>
      <c r="L6169" s="65">
        <v>414</v>
      </c>
      <c r="M6169" s="65" t="s">
        <v>377</v>
      </c>
    </row>
    <row r="6170" spans="1:13" ht="12.75" customHeight="1">
      <c r="A6170" s="65" t="str">
        <f>IF(ROW()=1,"KEY",IF(ISNA(VLOOKUP(B6170,車名対応マスタ!B:D,3,FALSE)),"",IF(VLOOKUP(B6170,車名対応マスタ!B:D,3,FALSE)="","",$D6170&amp;" "&amp;IF($G6170="9","J","O")&amp;" "&amp;$I6170&amp;" "&amp;IF($I6170&lt;=TEXT(★完成資料!$A$1,"yyyymm"),TEXT(★完成資料!$A$1,"yyyymm"),"999999")&amp; " " &amp; LEFT(F6170 &amp; "          ",10))))</f>
        <v xml:space="preserve">L O 202207 yyyy00 PHV       </v>
      </c>
      <c r="B6170" s="68" t="s">
        <v>622</v>
      </c>
      <c r="C6170" s="68" t="s">
        <v>624</v>
      </c>
      <c r="D6170" s="68" t="s">
        <v>271</v>
      </c>
      <c r="E6170" s="68" t="s">
        <v>531</v>
      </c>
      <c r="F6170" s="68" t="s">
        <v>517</v>
      </c>
      <c r="G6170" s="68" t="s">
        <v>77</v>
      </c>
      <c r="H6170" s="68" t="s">
        <v>273</v>
      </c>
      <c r="I6170" s="68" t="s">
        <v>655</v>
      </c>
      <c r="J6170" s="65">
        <v>72</v>
      </c>
      <c r="L6170" s="65">
        <v>414</v>
      </c>
      <c r="M6170" s="65" t="s">
        <v>377</v>
      </c>
    </row>
    <row r="6171" spans="1:13" ht="12.75" customHeight="1">
      <c r="A6171" s="65" t="str">
        <f>IF(ROW()=1,"KEY",IF(ISNA(VLOOKUP(B6171,車名対応マスタ!B:D,3,FALSE)),"",IF(VLOOKUP(B6171,車名対応マスタ!B:D,3,FALSE)="","",$D6171&amp;" "&amp;IF($G6171="9","J","O")&amp;" "&amp;$I6171&amp;" "&amp;IF($I6171&lt;=TEXT(★完成資料!$A$1,"yyyymm"),TEXT(★完成資料!$A$1,"yyyymm"),"999999")&amp; " " &amp; LEFT(F6171 &amp; "          ",10))))</f>
        <v xml:space="preserve">L O 202208 yyyy00 PHV       </v>
      </c>
      <c r="B6171" s="68" t="s">
        <v>622</v>
      </c>
      <c r="C6171" s="68" t="s">
        <v>624</v>
      </c>
      <c r="D6171" s="68" t="s">
        <v>271</v>
      </c>
      <c r="E6171" s="68" t="s">
        <v>531</v>
      </c>
      <c r="F6171" s="68" t="s">
        <v>517</v>
      </c>
      <c r="G6171" s="68" t="s">
        <v>77</v>
      </c>
      <c r="H6171" s="68" t="s">
        <v>273</v>
      </c>
      <c r="I6171" s="68" t="s">
        <v>656</v>
      </c>
      <c r="J6171" s="65">
        <v>20</v>
      </c>
      <c r="L6171" s="65">
        <v>414</v>
      </c>
      <c r="M6171" s="65" t="s">
        <v>377</v>
      </c>
    </row>
    <row r="6172" spans="1:13" ht="12.75" customHeight="1">
      <c r="A6172" s="65" t="str">
        <f>IF(ROW()=1,"KEY",IF(ISNA(VLOOKUP(B6172,車名対応マスタ!B:D,3,FALSE)),"",IF(VLOOKUP(B6172,車名対応マスタ!B:D,3,FALSE)="","",$D6172&amp;" "&amp;IF($G6172="9","J","O")&amp;" "&amp;$I6172&amp;" "&amp;IF($I6172&lt;=TEXT(★完成資料!$A$1,"yyyymm"),TEXT(★完成資料!$A$1,"yyyymm"),"999999")&amp; " " &amp; LEFT(F6172 &amp; "          ",10))))</f>
        <v xml:space="preserve">L O 202209 yyyy00 PHV       </v>
      </c>
      <c r="B6172" s="68" t="s">
        <v>622</v>
      </c>
      <c r="C6172" s="68" t="s">
        <v>624</v>
      </c>
      <c r="D6172" s="68" t="s">
        <v>271</v>
      </c>
      <c r="E6172" s="68" t="s">
        <v>531</v>
      </c>
      <c r="F6172" s="68" t="s">
        <v>517</v>
      </c>
      <c r="G6172" s="68" t="s">
        <v>77</v>
      </c>
      <c r="H6172" s="68" t="s">
        <v>273</v>
      </c>
      <c r="I6172" s="68" t="s">
        <v>657</v>
      </c>
      <c r="J6172" s="65">
        <v>58</v>
      </c>
      <c r="L6172" s="65">
        <v>414</v>
      </c>
      <c r="M6172" s="65" t="s">
        <v>377</v>
      </c>
    </row>
    <row r="6173" spans="1:13" ht="12.75" customHeight="1">
      <c r="A6173" s="65" t="str">
        <f>IF(ROW()=1,"KEY",IF(ISNA(VLOOKUP(B6173,車名対応マスタ!B:D,3,FALSE)),"",IF(VLOOKUP(B6173,車名対応マスタ!B:D,3,FALSE)="","",$D6173&amp;" "&amp;IF($G6173="9","J","O")&amp;" "&amp;$I6173&amp;" "&amp;IF($I6173&lt;=TEXT(★完成資料!$A$1,"yyyymm"),TEXT(★完成資料!$A$1,"yyyymm"),"999999")&amp; " " &amp; LEFT(F6173 &amp; "          ",10))))</f>
        <v xml:space="preserve">L O 202210 yyyy00 PHV       </v>
      </c>
      <c r="B6173" s="68" t="s">
        <v>622</v>
      </c>
      <c r="C6173" s="68" t="s">
        <v>624</v>
      </c>
      <c r="D6173" s="68" t="s">
        <v>271</v>
      </c>
      <c r="E6173" s="68" t="s">
        <v>531</v>
      </c>
      <c r="F6173" s="68" t="s">
        <v>517</v>
      </c>
      <c r="G6173" s="68" t="s">
        <v>77</v>
      </c>
      <c r="H6173" s="68" t="s">
        <v>273</v>
      </c>
      <c r="I6173" s="68" t="s">
        <v>663</v>
      </c>
      <c r="J6173" s="65">
        <v>110</v>
      </c>
      <c r="L6173" s="65">
        <v>414</v>
      </c>
      <c r="M6173" s="65" t="s">
        <v>377</v>
      </c>
    </row>
    <row r="6174" spans="1:13" ht="12.75" customHeight="1">
      <c r="A6174" s="65" t="str">
        <f>IF(ROW()=1,"KEY",IF(ISNA(VLOOKUP(B6174,車名対応マスタ!B:D,3,FALSE)),"",IF(VLOOKUP(B6174,車名対応マスタ!B:D,3,FALSE)="","",$D6174&amp;" "&amp;IF($G6174="9","J","O")&amp;" "&amp;$I6174&amp;" "&amp;IF($I6174&lt;=TEXT(★完成資料!$A$1,"yyyymm"),TEXT(★完成資料!$A$1,"yyyymm"),"999999")&amp; " " &amp; LEFT(F6174 &amp; "          ",10))))</f>
        <v xml:space="preserve">L O 202201 yyyy00 PHV       </v>
      </c>
      <c r="B6174" s="68" t="s">
        <v>622</v>
      </c>
      <c r="C6174" s="68" t="s">
        <v>624</v>
      </c>
      <c r="D6174" s="68" t="s">
        <v>271</v>
      </c>
      <c r="E6174" s="68" t="s">
        <v>531</v>
      </c>
      <c r="F6174" s="68" t="s">
        <v>517</v>
      </c>
      <c r="G6174" s="68" t="s">
        <v>77</v>
      </c>
      <c r="H6174" s="68" t="s">
        <v>273</v>
      </c>
      <c r="I6174" s="68" t="s">
        <v>639</v>
      </c>
      <c r="J6174" s="65">
        <v>29</v>
      </c>
      <c r="L6174" s="65">
        <v>424</v>
      </c>
      <c r="M6174" s="65" t="s">
        <v>378</v>
      </c>
    </row>
    <row r="6175" spans="1:13" ht="12.75" customHeight="1">
      <c r="A6175" s="65" t="str">
        <f>IF(ROW()=1,"KEY",IF(ISNA(VLOOKUP(B6175,車名対応マスタ!B:D,3,FALSE)),"",IF(VLOOKUP(B6175,車名対応マスタ!B:D,3,FALSE)="","",$D6175&amp;" "&amp;IF($G6175="9","J","O")&amp;" "&amp;$I6175&amp;" "&amp;IF($I6175&lt;=TEXT(★完成資料!$A$1,"yyyymm"),TEXT(★完成資料!$A$1,"yyyymm"),"999999")&amp; " " &amp; LEFT(F6175 &amp; "          ",10))))</f>
        <v xml:space="preserve">L O 202202 yyyy00 PHV       </v>
      </c>
      <c r="B6175" s="68" t="s">
        <v>622</v>
      </c>
      <c r="C6175" s="68" t="s">
        <v>624</v>
      </c>
      <c r="D6175" s="68" t="s">
        <v>271</v>
      </c>
      <c r="E6175" s="68" t="s">
        <v>531</v>
      </c>
      <c r="F6175" s="68" t="s">
        <v>517</v>
      </c>
      <c r="G6175" s="68" t="s">
        <v>77</v>
      </c>
      <c r="H6175" s="68" t="s">
        <v>273</v>
      </c>
      <c r="I6175" s="68" t="s">
        <v>640</v>
      </c>
      <c r="J6175" s="65">
        <v>42</v>
      </c>
      <c r="L6175" s="65">
        <v>424</v>
      </c>
      <c r="M6175" s="65" t="s">
        <v>378</v>
      </c>
    </row>
    <row r="6176" spans="1:13" ht="12.75" customHeight="1">
      <c r="A6176" s="65" t="str">
        <f>IF(ROW()=1,"KEY",IF(ISNA(VLOOKUP(B6176,車名対応マスタ!B:D,3,FALSE)),"",IF(VLOOKUP(B6176,車名対応マスタ!B:D,3,FALSE)="","",$D6176&amp;" "&amp;IF($G6176="9","J","O")&amp;" "&amp;$I6176&amp;" "&amp;IF($I6176&lt;=TEXT(★完成資料!$A$1,"yyyymm"),TEXT(★完成資料!$A$1,"yyyymm"),"999999")&amp; " " &amp; LEFT(F6176 &amp; "          ",10))))</f>
        <v xml:space="preserve">L O 202203 yyyy00 PHV       </v>
      </c>
      <c r="B6176" s="68" t="s">
        <v>622</v>
      </c>
      <c r="C6176" s="68" t="s">
        <v>624</v>
      </c>
      <c r="D6176" s="68" t="s">
        <v>271</v>
      </c>
      <c r="E6176" s="68" t="s">
        <v>531</v>
      </c>
      <c r="F6176" s="68" t="s">
        <v>517</v>
      </c>
      <c r="G6176" s="68" t="s">
        <v>77</v>
      </c>
      <c r="H6176" s="68" t="s">
        <v>273</v>
      </c>
      <c r="I6176" s="68" t="s">
        <v>641</v>
      </c>
      <c r="J6176" s="65">
        <v>27</v>
      </c>
      <c r="L6176" s="65">
        <v>424</v>
      </c>
      <c r="M6176" s="65" t="s">
        <v>378</v>
      </c>
    </row>
    <row r="6177" spans="1:13" ht="12.75" customHeight="1">
      <c r="A6177" s="65" t="str">
        <f>IF(ROW()=1,"KEY",IF(ISNA(VLOOKUP(B6177,車名対応マスタ!B:D,3,FALSE)),"",IF(VLOOKUP(B6177,車名対応マスタ!B:D,3,FALSE)="","",$D6177&amp;" "&amp;IF($G6177="9","J","O")&amp;" "&amp;$I6177&amp;" "&amp;IF($I6177&lt;=TEXT(★完成資料!$A$1,"yyyymm"),TEXT(★完成資料!$A$1,"yyyymm"),"999999")&amp; " " &amp; LEFT(F6177 &amp; "          ",10))))</f>
        <v xml:space="preserve">L O 202204 yyyy00 PHV       </v>
      </c>
      <c r="B6177" s="68" t="s">
        <v>622</v>
      </c>
      <c r="C6177" s="68" t="s">
        <v>624</v>
      </c>
      <c r="D6177" s="68" t="s">
        <v>271</v>
      </c>
      <c r="E6177" s="68" t="s">
        <v>531</v>
      </c>
      <c r="F6177" s="68" t="s">
        <v>517</v>
      </c>
      <c r="G6177" s="68" t="s">
        <v>77</v>
      </c>
      <c r="H6177" s="68" t="s">
        <v>273</v>
      </c>
      <c r="I6177" s="68" t="s">
        <v>642</v>
      </c>
      <c r="J6177" s="65">
        <v>35</v>
      </c>
      <c r="L6177" s="65">
        <v>424</v>
      </c>
      <c r="M6177" s="65" t="s">
        <v>378</v>
      </c>
    </row>
    <row r="6178" spans="1:13" ht="12.75" customHeight="1">
      <c r="A6178" s="65" t="str">
        <f>IF(ROW()=1,"KEY",IF(ISNA(VLOOKUP(B6178,車名対応マスタ!B:D,3,FALSE)),"",IF(VLOOKUP(B6178,車名対応マスタ!B:D,3,FALSE)="","",$D6178&amp;" "&amp;IF($G6178="9","J","O")&amp;" "&amp;$I6178&amp;" "&amp;IF($I6178&lt;=TEXT(★完成資料!$A$1,"yyyymm"),TEXT(★完成資料!$A$1,"yyyymm"),"999999")&amp; " " &amp; LEFT(F6178 &amp; "          ",10))))</f>
        <v xml:space="preserve">L O 202205 yyyy00 PHV       </v>
      </c>
      <c r="B6178" s="68" t="s">
        <v>622</v>
      </c>
      <c r="C6178" s="68" t="s">
        <v>624</v>
      </c>
      <c r="D6178" s="68" t="s">
        <v>271</v>
      </c>
      <c r="E6178" s="68" t="s">
        <v>531</v>
      </c>
      <c r="F6178" s="68" t="s">
        <v>517</v>
      </c>
      <c r="G6178" s="68" t="s">
        <v>77</v>
      </c>
      <c r="H6178" s="68" t="s">
        <v>273</v>
      </c>
      <c r="I6178" s="68" t="s">
        <v>647</v>
      </c>
      <c r="J6178" s="65">
        <v>19</v>
      </c>
      <c r="L6178" s="65">
        <v>424</v>
      </c>
      <c r="M6178" s="65" t="s">
        <v>378</v>
      </c>
    </row>
    <row r="6179" spans="1:13" ht="12.75" customHeight="1">
      <c r="A6179" s="65" t="str">
        <f>IF(ROW()=1,"KEY",IF(ISNA(VLOOKUP(B6179,車名対応マスタ!B:D,3,FALSE)),"",IF(VLOOKUP(B6179,車名対応マスタ!B:D,3,FALSE)="","",$D6179&amp;" "&amp;IF($G6179="9","J","O")&amp;" "&amp;$I6179&amp;" "&amp;IF($I6179&lt;=TEXT(★完成資料!$A$1,"yyyymm"),TEXT(★完成資料!$A$1,"yyyymm"),"999999")&amp; " " &amp; LEFT(F6179 &amp; "          ",10))))</f>
        <v xml:space="preserve">L O 202206 yyyy00 PHV       </v>
      </c>
      <c r="B6179" s="68" t="s">
        <v>622</v>
      </c>
      <c r="C6179" s="68" t="s">
        <v>624</v>
      </c>
      <c r="D6179" s="68" t="s">
        <v>271</v>
      </c>
      <c r="E6179" s="68" t="s">
        <v>531</v>
      </c>
      <c r="F6179" s="68" t="s">
        <v>517</v>
      </c>
      <c r="G6179" s="68" t="s">
        <v>77</v>
      </c>
      <c r="H6179" s="68" t="s">
        <v>273</v>
      </c>
      <c r="I6179" s="68" t="s">
        <v>652</v>
      </c>
      <c r="J6179" s="65">
        <v>11</v>
      </c>
      <c r="L6179" s="65">
        <v>424</v>
      </c>
      <c r="M6179" s="65" t="s">
        <v>378</v>
      </c>
    </row>
    <row r="6180" spans="1:13" ht="12.75" customHeight="1">
      <c r="A6180" s="65" t="str">
        <f>IF(ROW()=1,"KEY",IF(ISNA(VLOOKUP(B6180,車名対応マスタ!B:D,3,FALSE)),"",IF(VLOOKUP(B6180,車名対応マスタ!B:D,3,FALSE)="","",$D6180&amp;" "&amp;IF($G6180="9","J","O")&amp;" "&amp;$I6180&amp;" "&amp;IF($I6180&lt;=TEXT(★完成資料!$A$1,"yyyymm"),TEXT(★完成資料!$A$1,"yyyymm"),"999999")&amp; " " &amp; LEFT(F6180 &amp; "          ",10))))</f>
        <v xml:space="preserve">L O 202207 yyyy00 PHV       </v>
      </c>
      <c r="B6180" s="68" t="s">
        <v>622</v>
      </c>
      <c r="C6180" s="68" t="s">
        <v>624</v>
      </c>
      <c r="D6180" s="68" t="s">
        <v>271</v>
      </c>
      <c r="E6180" s="68" t="s">
        <v>531</v>
      </c>
      <c r="F6180" s="68" t="s">
        <v>517</v>
      </c>
      <c r="G6180" s="68" t="s">
        <v>77</v>
      </c>
      <c r="H6180" s="68" t="s">
        <v>273</v>
      </c>
      <c r="I6180" s="68" t="s">
        <v>655</v>
      </c>
      <c r="J6180" s="65">
        <v>5</v>
      </c>
      <c r="L6180" s="65">
        <v>424</v>
      </c>
      <c r="M6180" s="65" t="s">
        <v>378</v>
      </c>
    </row>
    <row r="6181" spans="1:13" ht="12.75" customHeight="1">
      <c r="A6181" s="65" t="str">
        <f>IF(ROW()=1,"KEY",IF(ISNA(VLOOKUP(B6181,車名対応マスタ!B:D,3,FALSE)),"",IF(VLOOKUP(B6181,車名対応マスタ!B:D,3,FALSE)="","",$D6181&amp;" "&amp;IF($G6181="9","J","O")&amp;" "&amp;$I6181&amp;" "&amp;IF($I6181&lt;=TEXT(★完成資料!$A$1,"yyyymm"),TEXT(★完成資料!$A$1,"yyyymm"),"999999")&amp; " " &amp; LEFT(F6181 &amp; "          ",10))))</f>
        <v xml:space="preserve">L O 202208 yyyy00 PHV       </v>
      </c>
      <c r="B6181" s="68" t="s">
        <v>622</v>
      </c>
      <c r="C6181" s="68" t="s">
        <v>624</v>
      </c>
      <c r="D6181" s="68" t="s">
        <v>271</v>
      </c>
      <c r="E6181" s="68" t="s">
        <v>531</v>
      </c>
      <c r="F6181" s="68" t="s">
        <v>517</v>
      </c>
      <c r="G6181" s="68" t="s">
        <v>77</v>
      </c>
      <c r="H6181" s="68" t="s">
        <v>273</v>
      </c>
      <c r="I6181" s="68" t="s">
        <v>656</v>
      </c>
      <c r="J6181" s="65">
        <v>16</v>
      </c>
      <c r="L6181" s="65">
        <v>424</v>
      </c>
      <c r="M6181" s="65" t="s">
        <v>378</v>
      </c>
    </row>
    <row r="6182" spans="1:13" ht="12.75" customHeight="1">
      <c r="A6182" s="65" t="str">
        <f>IF(ROW()=1,"KEY",IF(ISNA(VLOOKUP(B6182,車名対応マスタ!B:D,3,FALSE)),"",IF(VLOOKUP(B6182,車名対応マスタ!B:D,3,FALSE)="","",$D6182&amp;" "&amp;IF($G6182="9","J","O")&amp;" "&amp;$I6182&amp;" "&amp;IF($I6182&lt;=TEXT(★完成資料!$A$1,"yyyymm"),TEXT(★完成資料!$A$1,"yyyymm"),"999999")&amp; " " &amp; LEFT(F6182 &amp; "          ",10))))</f>
        <v xml:space="preserve">L O 202209 yyyy00 PHV       </v>
      </c>
      <c r="B6182" s="68" t="s">
        <v>622</v>
      </c>
      <c r="C6182" s="68" t="s">
        <v>624</v>
      </c>
      <c r="D6182" s="68" t="s">
        <v>271</v>
      </c>
      <c r="E6182" s="68" t="s">
        <v>531</v>
      </c>
      <c r="F6182" s="68" t="s">
        <v>517</v>
      </c>
      <c r="G6182" s="68" t="s">
        <v>77</v>
      </c>
      <c r="H6182" s="68" t="s">
        <v>273</v>
      </c>
      <c r="I6182" s="68" t="s">
        <v>657</v>
      </c>
      <c r="J6182" s="65">
        <v>26</v>
      </c>
      <c r="L6182" s="65">
        <v>424</v>
      </c>
      <c r="M6182" s="65" t="s">
        <v>378</v>
      </c>
    </row>
    <row r="6183" spans="1:13" ht="12.75" customHeight="1">
      <c r="A6183" s="65" t="str">
        <f>IF(ROW()=1,"KEY",IF(ISNA(VLOOKUP(B6183,車名対応マスタ!B:D,3,FALSE)),"",IF(VLOOKUP(B6183,車名対応マスタ!B:D,3,FALSE)="","",$D6183&amp;" "&amp;IF($G6183="9","J","O")&amp;" "&amp;$I6183&amp;" "&amp;IF($I6183&lt;=TEXT(★完成資料!$A$1,"yyyymm"),TEXT(★完成資料!$A$1,"yyyymm"),"999999")&amp; " " &amp; LEFT(F6183 &amp; "          ",10))))</f>
        <v xml:space="preserve">L O 202210 yyyy00 PHV       </v>
      </c>
      <c r="B6183" s="68" t="s">
        <v>622</v>
      </c>
      <c r="C6183" s="68" t="s">
        <v>624</v>
      </c>
      <c r="D6183" s="68" t="s">
        <v>271</v>
      </c>
      <c r="E6183" s="68" t="s">
        <v>531</v>
      </c>
      <c r="F6183" s="68" t="s">
        <v>517</v>
      </c>
      <c r="G6183" s="68" t="s">
        <v>77</v>
      </c>
      <c r="H6183" s="68" t="s">
        <v>273</v>
      </c>
      <c r="I6183" s="68" t="s">
        <v>663</v>
      </c>
      <c r="J6183" s="65">
        <v>32</v>
      </c>
      <c r="L6183" s="65">
        <v>424</v>
      </c>
      <c r="M6183" s="65" t="s">
        <v>378</v>
      </c>
    </row>
    <row r="6184" spans="1:13" ht="12.75" customHeight="1">
      <c r="A6184" s="65" t="str">
        <f>IF(ROW()=1,"KEY",IF(ISNA(VLOOKUP(B6184,車名対応マスタ!B:D,3,FALSE)),"",IF(VLOOKUP(B6184,車名対応マスタ!B:D,3,FALSE)="","",$D6184&amp;" "&amp;IF($G6184="9","J","O")&amp;" "&amp;$I6184&amp;" "&amp;IF($I6184&lt;=TEXT(★完成資料!$A$1,"yyyymm"),TEXT(★完成資料!$A$1,"yyyymm"),"999999")&amp; " " &amp; LEFT(F6184 &amp; "          ",10))))</f>
        <v xml:space="preserve">L O 202201 yyyy00 PHV       </v>
      </c>
      <c r="B6184" s="68" t="s">
        <v>622</v>
      </c>
      <c r="C6184" s="68" t="s">
        <v>624</v>
      </c>
      <c r="D6184" s="68" t="s">
        <v>271</v>
      </c>
      <c r="E6184" s="68" t="s">
        <v>531</v>
      </c>
      <c r="F6184" s="68" t="s">
        <v>517</v>
      </c>
      <c r="G6184" s="68" t="s">
        <v>77</v>
      </c>
      <c r="H6184" s="68" t="s">
        <v>273</v>
      </c>
      <c r="I6184" s="68" t="s">
        <v>639</v>
      </c>
      <c r="J6184" s="65">
        <v>12</v>
      </c>
      <c r="L6184" s="65">
        <v>419</v>
      </c>
      <c r="M6184" s="65" t="s">
        <v>262</v>
      </c>
    </row>
    <row r="6185" spans="1:13" ht="12.75" customHeight="1">
      <c r="A6185" s="65" t="str">
        <f>IF(ROW()=1,"KEY",IF(ISNA(VLOOKUP(B6185,車名対応マスタ!B:D,3,FALSE)),"",IF(VLOOKUP(B6185,車名対応マスタ!B:D,3,FALSE)="","",$D6185&amp;" "&amp;IF($G6185="9","J","O")&amp;" "&amp;$I6185&amp;" "&amp;IF($I6185&lt;=TEXT(★完成資料!$A$1,"yyyymm"),TEXT(★完成資料!$A$1,"yyyymm"),"999999")&amp; " " &amp; LEFT(F6185 &amp; "          ",10))))</f>
        <v xml:space="preserve">L O 202202 yyyy00 PHV       </v>
      </c>
      <c r="B6185" s="68" t="s">
        <v>622</v>
      </c>
      <c r="C6185" s="68" t="s">
        <v>624</v>
      </c>
      <c r="D6185" s="68" t="s">
        <v>271</v>
      </c>
      <c r="E6185" s="68" t="s">
        <v>531</v>
      </c>
      <c r="F6185" s="68" t="s">
        <v>517</v>
      </c>
      <c r="G6185" s="68" t="s">
        <v>77</v>
      </c>
      <c r="H6185" s="68" t="s">
        <v>273</v>
      </c>
      <c r="I6185" s="68" t="s">
        <v>640</v>
      </c>
      <c r="J6185" s="65">
        <v>11</v>
      </c>
      <c r="L6185" s="65">
        <v>419</v>
      </c>
      <c r="M6185" s="65" t="s">
        <v>262</v>
      </c>
    </row>
    <row r="6186" spans="1:13" ht="12.75" customHeight="1">
      <c r="A6186" s="65" t="str">
        <f>IF(ROW()=1,"KEY",IF(ISNA(VLOOKUP(B6186,車名対応マスタ!B:D,3,FALSE)),"",IF(VLOOKUP(B6186,車名対応マスタ!B:D,3,FALSE)="","",$D6186&amp;" "&amp;IF($G6186="9","J","O")&amp;" "&amp;$I6186&amp;" "&amp;IF($I6186&lt;=TEXT(★完成資料!$A$1,"yyyymm"),TEXT(★完成資料!$A$1,"yyyymm"),"999999")&amp; " " &amp; LEFT(F6186 &amp; "          ",10))))</f>
        <v xml:space="preserve">L O 202203 yyyy00 PHV       </v>
      </c>
      <c r="B6186" s="68" t="s">
        <v>622</v>
      </c>
      <c r="C6186" s="68" t="s">
        <v>624</v>
      </c>
      <c r="D6186" s="68" t="s">
        <v>271</v>
      </c>
      <c r="E6186" s="68" t="s">
        <v>531</v>
      </c>
      <c r="F6186" s="68" t="s">
        <v>517</v>
      </c>
      <c r="G6186" s="68" t="s">
        <v>77</v>
      </c>
      <c r="H6186" s="68" t="s">
        <v>273</v>
      </c>
      <c r="I6186" s="68" t="s">
        <v>641</v>
      </c>
      <c r="J6186" s="65">
        <v>11</v>
      </c>
      <c r="L6186" s="65">
        <v>419</v>
      </c>
      <c r="M6186" s="65" t="s">
        <v>262</v>
      </c>
    </row>
    <row r="6187" spans="1:13" ht="12.75" customHeight="1">
      <c r="A6187" s="65" t="str">
        <f>IF(ROW()=1,"KEY",IF(ISNA(VLOOKUP(B6187,車名対応マスタ!B:D,3,FALSE)),"",IF(VLOOKUP(B6187,車名対応マスタ!B:D,3,FALSE)="","",$D6187&amp;" "&amp;IF($G6187="9","J","O")&amp;" "&amp;$I6187&amp;" "&amp;IF($I6187&lt;=TEXT(★完成資料!$A$1,"yyyymm"),TEXT(★完成資料!$A$1,"yyyymm"),"999999")&amp; " " &amp; LEFT(F6187 &amp; "          ",10))))</f>
        <v xml:space="preserve">L O 202204 yyyy00 PHV       </v>
      </c>
      <c r="B6187" s="68" t="s">
        <v>622</v>
      </c>
      <c r="C6187" s="68" t="s">
        <v>624</v>
      </c>
      <c r="D6187" s="68" t="s">
        <v>271</v>
      </c>
      <c r="E6187" s="68" t="s">
        <v>531</v>
      </c>
      <c r="F6187" s="68" t="s">
        <v>517</v>
      </c>
      <c r="G6187" s="68" t="s">
        <v>77</v>
      </c>
      <c r="H6187" s="68" t="s">
        <v>273</v>
      </c>
      <c r="I6187" s="68" t="s">
        <v>642</v>
      </c>
      <c r="J6187" s="65">
        <v>2</v>
      </c>
      <c r="L6187" s="65">
        <v>419</v>
      </c>
      <c r="M6187" s="65" t="s">
        <v>262</v>
      </c>
    </row>
    <row r="6188" spans="1:13" ht="12.75" customHeight="1">
      <c r="A6188" s="65" t="str">
        <f>IF(ROW()=1,"KEY",IF(ISNA(VLOOKUP(B6188,車名対応マスタ!B:D,3,FALSE)),"",IF(VLOOKUP(B6188,車名対応マスタ!B:D,3,FALSE)="","",$D6188&amp;" "&amp;IF($G6188="9","J","O")&amp;" "&amp;$I6188&amp;" "&amp;IF($I6188&lt;=TEXT(★完成資料!$A$1,"yyyymm"),TEXT(★完成資料!$A$1,"yyyymm"),"999999")&amp; " " &amp; LEFT(F6188 &amp; "          ",10))))</f>
        <v xml:space="preserve">L O 202205 yyyy00 PHV       </v>
      </c>
      <c r="B6188" s="68" t="s">
        <v>622</v>
      </c>
      <c r="C6188" s="68" t="s">
        <v>624</v>
      </c>
      <c r="D6188" s="68" t="s">
        <v>271</v>
      </c>
      <c r="E6188" s="68" t="s">
        <v>531</v>
      </c>
      <c r="F6188" s="68" t="s">
        <v>517</v>
      </c>
      <c r="G6188" s="68" t="s">
        <v>77</v>
      </c>
      <c r="H6188" s="68" t="s">
        <v>273</v>
      </c>
      <c r="I6188" s="68" t="s">
        <v>647</v>
      </c>
      <c r="J6188" s="65">
        <v>6</v>
      </c>
      <c r="L6188" s="65">
        <v>419</v>
      </c>
      <c r="M6188" s="65" t="s">
        <v>262</v>
      </c>
    </row>
    <row r="6189" spans="1:13" ht="12.75" customHeight="1">
      <c r="A6189" s="65" t="str">
        <f>IF(ROW()=1,"KEY",IF(ISNA(VLOOKUP(B6189,車名対応マスタ!B:D,3,FALSE)),"",IF(VLOOKUP(B6189,車名対応マスタ!B:D,3,FALSE)="","",$D6189&amp;" "&amp;IF($G6189="9","J","O")&amp;" "&amp;$I6189&amp;" "&amp;IF($I6189&lt;=TEXT(★完成資料!$A$1,"yyyymm"),TEXT(★完成資料!$A$1,"yyyymm"),"999999")&amp; " " &amp; LEFT(F6189 &amp; "          ",10))))</f>
        <v xml:space="preserve">L O 202206 yyyy00 PHV       </v>
      </c>
      <c r="B6189" s="68" t="s">
        <v>622</v>
      </c>
      <c r="C6189" s="68" t="s">
        <v>624</v>
      </c>
      <c r="D6189" s="68" t="s">
        <v>271</v>
      </c>
      <c r="E6189" s="68" t="s">
        <v>531</v>
      </c>
      <c r="F6189" s="68" t="s">
        <v>517</v>
      </c>
      <c r="G6189" s="68" t="s">
        <v>77</v>
      </c>
      <c r="H6189" s="68" t="s">
        <v>273</v>
      </c>
      <c r="I6189" s="68" t="s">
        <v>652</v>
      </c>
      <c r="J6189" s="65">
        <v>8</v>
      </c>
      <c r="L6189" s="65">
        <v>419</v>
      </c>
      <c r="M6189" s="65" t="s">
        <v>262</v>
      </c>
    </row>
    <row r="6190" spans="1:13" ht="12.75" customHeight="1">
      <c r="A6190" s="65" t="str">
        <f>IF(ROW()=1,"KEY",IF(ISNA(VLOOKUP(B6190,車名対応マスタ!B:D,3,FALSE)),"",IF(VLOOKUP(B6190,車名対応マスタ!B:D,3,FALSE)="","",$D6190&amp;" "&amp;IF($G6190="9","J","O")&amp;" "&amp;$I6190&amp;" "&amp;IF($I6190&lt;=TEXT(★完成資料!$A$1,"yyyymm"),TEXT(★完成資料!$A$1,"yyyymm"),"999999")&amp; " " &amp; LEFT(F6190 &amp; "          ",10))))</f>
        <v xml:space="preserve">L O 202207 yyyy00 PHV       </v>
      </c>
      <c r="B6190" s="68" t="s">
        <v>622</v>
      </c>
      <c r="C6190" s="68" t="s">
        <v>624</v>
      </c>
      <c r="D6190" s="68" t="s">
        <v>271</v>
      </c>
      <c r="E6190" s="68" t="s">
        <v>531</v>
      </c>
      <c r="F6190" s="68" t="s">
        <v>517</v>
      </c>
      <c r="G6190" s="68" t="s">
        <v>77</v>
      </c>
      <c r="H6190" s="68" t="s">
        <v>273</v>
      </c>
      <c r="I6190" s="68" t="s">
        <v>655</v>
      </c>
      <c r="J6190" s="65">
        <v>4</v>
      </c>
      <c r="L6190" s="65">
        <v>419</v>
      </c>
      <c r="M6190" s="65" t="s">
        <v>262</v>
      </c>
    </row>
    <row r="6191" spans="1:13" ht="12.75" customHeight="1">
      <c r="A6191" s="65" t="str">
        <f>IF(ROW()=1,"KEY",IF(ISNA(VLOOKUP(B6191,車名対応マスタ!B:D,3,FALSE)),"",IF(VLOOKUP(B6191,車名対応マスタ!B:D,3,FALSE)="","",$D6191&amp;" "&amp;IF($G6191="9","J","O")&amp;" "&amp;$I6191&amp;" "&amp;IF($I6191&lt;=TEXT(★完成資料!$A$1,"yyyymm"),TEXT(★完成資料!$A$1,"yyyymm"),"999999")&amp; " " &amp; LEFT(F6191 &amp; "          ",10))))</f>
        <v xml:space="preserve">L O 202208 yyyy00 PHV       </v>
      </c>
      <c r="B6191" s="68" t="s">
        <v>622</v>
      </c>
      <c r="C6191" s="68" t="s">
        <v>624</v>
      </c>
      <c r="D6191" s="68" t="s">
        <v>271</v>
      </c>
      <c r="E6191" s="68" t="s">
        <v>531</v>
      </c>
      <c r="F6191" s="68" t="s">
        <v>517</v>
      </c>
      <c r="G6191" s="68" t="s">
        <v>77</v>
      </c>
      <c r="H6191" s="68" t="s">
        <v>273</v>
      </c>
      <c r="I6191" s="68" t="s">
        <v>656</v>
      </c>
      <c r="J6191" s="65">
        <v>10</v>
      </c>
      <c r="L6191" s="65">
        <v>419</v>
      </c>
      <c r="M6191" s="65" t="s">
        <v>262</v>
      </c>
    </row>
    <row r="6192" spans="1:13" ht="12.75" customHeight="1">
      <c r="A6192" s="65" t="str">
        <f>IF(ROW()=1,"KEY",IF(ISNA(VLOOKUP(B6192,車名対応マスタ!B:D,3,FALSE)),"",IF(VLOOKUP(B6192,車名対応マスタ!B:D,3,FALSE)="","",$D6192&amp;" "&amp;IF($G6192="9","J","O")&amp;" "&amp;$I6192&amp;" "&amp;IF($I6192&lt;=TEXT(★完成資料!$A$1,"yyyymm"),TEXT(★完成資料!$A$1,"yyyymm"),"999999")&amp; " " &amp; LEFT(F6192 &amp; "          ",10))))</f>
        <v xml:space="preserve">L O 202209 yyyy00 PHV       </v>
      </c>
      <c r="B6192" s="68" t="s">
        <v>622</v>
      </c>
      <c r="C6192" s="68" t="s">
        <v>624</v>
      </c>
      <c r="D6192" s="68" t="s">
        <v>271</v>
      </c>
      <c r="E6192" s="68" t="s">
        <v>531</v>
      </c>
      <c r="F6192" s="68" t="s">
        <v>517</v>
      </c>
      <c r="G6192" s="68" t="s">
        <v>77</v>
      </c>
      <c r="H6192" s="68" t="s">
        <v>273</v>
      </c>
      <c r="I6192" s="68" t="s">
        <v>657</v>
      </c>
      <c r="J6192" s="65">
        <v>8</v>
      </c>
      <c r="L6192" s="65">
        <v>419</v>
      </c>
      <c r="M6192" s="65" t="s">
        <v>262</v>
      </c>
    </row>
    <row r="6193" spans="1:13" ht="12.75" customHeight="1">
      <c r="A6193" s="65" t="str">
        <f>IF(ROW()=1,"KEY",IF(ISNA(VLOOKUP(B6193,車名対応マスタ!B:D,3,FALSE)),"",IF(VLOOKUP(B6193,車名対応マスタ!B:D,3,FALSE)="","",$D6193&amp;" "&amp;IF($G6193="9","J","O")&amp;" "&amp;$I6193&amp;" "&amp;IF($I6193&lt;=TEXT(★完成資料!$A$1,"yyyymm"),TEXT(★完成資料!$A$1,"yyyymm"),"999999")&amp; " " &amp; LEFT(F6193 &amp; "          ",10))))</f>
        <v xml:space="preserve">L O 202210 yyyy00 PHV       </v>
      </c>
      <c r="B6193" s="68" t="s">
        <v>622</v>
      </c>
      <c r="C6193" s="68" t="s">
        <v>624</v>
      </c>
      <c r="D6193" s="68" t="s">
        <v>271</v>
      </c>
      <c r="E6193" s="68" t="s">
        <v>531</v>
      </c>
      <c r="F6193" s="68" t="s">
        <v>517</v>
      </c>
      <c r="G6193" s="68" t="s">
        <v>77</v>
      </c>
      <c r="H6193" s="68" t="s">
        <v>273</v>
      </c>
      <c r="I6193" s="68" t="s">
        <v>663</v>
      </c>
      <c r="J6193" s="65">
        <v>11</v>
      </c>
      <c r="L6193" s="65">
        <v>419</v>
      </c>
      <c r="M6193" s="65" t="s">
        <v>262</v>
      </c>
    </row>
    <row r="6194" spans="1:13" ht="12.75" customHeight="1">
      <c r="A6194" s="65" t="str">
        <f>IF(ROW()=1,"KEY",IF(ISNA(VLOOKUP(B6194,車名対応マスタ!B:D,3,FALSE)),"",IF(VLOOKUP(B6194,車名対応マスタ!B:D,3,FALSE)="","",$D6194&amp;" "&amp;IF($G6194="9","J","O")&amp;" "&amp;$I6194&amp;" "&amp;IF($I6194&lt;=TEXT(★完成資料!$A$1,"yyyymm"),TEXT(★完成資料!$A$1,"yyyymm"),"999999")&amp; " " &amp; LEFT(F6194 &amp; "          ",10))))</f>
        <v xml:space="preserve">L O 202201 yyyy00 PHV       </v>
      </c>
      <c r="B6194" s="68" t="s">
        <v>622</v>
      </c>
      <c r="C6194" s="68" t="s">
        <v>624</v>
      </c>
      <c r="D6194" s="68" t="s">
        <v>271</v>
      </c>
      <c r="E6194" s="68" t="s">
        <v>531</v>
      </c>
      <c r="F6194" s="68" t="s">
        <v>517</v>
      </c>
      <c r="G6194" s="68" t="s">
        <v>77</v>
      </c>
      <c r="H6194" s="68" t="s">
        <v>273</v>
      </c>
      <c r="I6194" s="68" t="s">
        <v>639</v>
      </c>
      <c r="J6194" s="65">
        <v>25</v>
      </c>
      <c r="L6194" s="65">
        <v>403</v>
      </c>
      <c r="M6194" s="65" t="s">
        <v>428</v>
      </c>
    </row>
    <row r="6195" spans="1:13" ht="12.75" customHeight="1">
      <c r="A6195" s="65" t="str">
        <f>IF(ROW()=1,"KEY",IF(ISNA(VLOOKUP(B6195,車名対応マスタ!B:D,3,FALSE)),"",IF(VLOOKUP(B6195,車名対応マスタ!B:D,3,FALSE)="","",$D6195&amp;" "&amp;IF($G6195="9","J","O")&amp;" "&amp;$I6195&amp;" "&amp;IF($I6195&lt;=TEXT(★完成資料!$A$1,"yyyymm"),TEXT(★完成資料!$A$1,"yyyymm"),"999999")&amp; " " &amp; LEFT(F6195 &amp; "          ",10))))</f>
        <v xml:space="preserve">L O 202202 yyyy00 PHV       </v>
      </c>
      <c r="B6195" s="68" t="s">
        <v>622</v>
      </c>
      <c r="C6195" s="68" t="s">
        <v>624</v>
      </c>
      <c r="D6195" s="68" t="s">
        <v>271</v>
      </c>
      <c r="E6195" s="68" t="s">
        <v>531</v>
      </c>
      <c r="F6195" s="68" t="s">
        <v>517</v>
      </c>
      <c r="G6195" s="68" t="s">
        <v>77</v>
      </c>
      <c r="H6195" s="68" t="s">
        <v>273</v>
      </c>
      <c r="I6195" s="68" t="s">
        <v>640</v>
      </c>
      <c r="J6195" s="65">
        <v>19</v>
      </c>
      <c r="L6195" s="65">
        <v>403</v>
      </c>
      <c r="M6195" s="65" t="s">
        <v>428</v>
      </c>
    </row>
    <row r="6196" spans="1:13" ht="12.75" customHeight="1">
      <c r="A6196" s="65" t="str">
        <f>IF(ROW()=1,"KEY",IF(ISNA(VLOOKUP(B6196,車名対応マスタ!B:D,3,FALSE)),"",IF(VLOOKUP(B6196,車名対応マスタ!B:D,3,FALSE)="","",$D6196&amp;" "&amp;IF($G6196="9","J","O")&amp;" "&amp;$I6196&amp;" "&amp;IF($I6196&lt;=TEXT(★完成資料!$A$1,"yyyymm"),TEXT(★完成資料!$A$1,"yyyymm"),"999999")&amp; " " &amp; LEFT(F6196 &amp; "          ",10))))</f>
        <v xml:space="preserve">L O 202203 yyyy00 PHV       </v>
      </c>
      <c r="B6196" s="68" t="s">
        <v>622</v>
      </c>
      <c r="C6196" s="68" t="s">
        <v>624</v>
      </c>
      <c r="D6196" s="68" t="s">
        <v>271</v>
      </c>
      <c r="E6196" s="68" t="s">
        <v>531</v>
      </c>
      <c r="F6196" s="68" t="s">
        <v>517</v>
      </c>
      <c r="G6196" s="68" t="s">
        <v>77</v>
      </c>
      <c r="H6196" s="68" t="s">
        <v>273</v>
      </c>
      <c r="I6196" s="68" t="s">
        <v>641</v>
      </c>
      <c r="J6196" s="65">
        <v>19</v>
      </c>
      <c r="L6196" s="65">
        <v>403</v>
      </c>
      <c r="M6196" s="65" t="s">
        <v>428</v>
      </c>
    </row>
    <row r="6197" spans="1:13" ht="12.75" customHeight="1">
      <c r="A6197" s="65" t="str">
        <f>IF(ROW()=1,"KEY",IF(ISNA(VLOOKUP(B6197,車名対応マスタ!B:D,3,FALSE)),"",IF(VLOOKUP(B6197,車名対応マスタ!B:D,3,FALSE)="","",$D6197&amp;" "&amp;IF($G6197="9","J","O")&amp;" "&amp;$I6197&amp;" "&amp;IF($I6197&lt;=TEXT(★完成資料!$A$1,"yyyymm"),TEXT(★完成資料!$A$1,"yyyymm"),"999999")&amp; " " &amp; LEFT(F6197 &amp; "          ",10))))</f>
        <v xml:space="preserve">L O 202204 yyyy00 PHV       </v>
      </c>
      <c r="B6197" s="68" t="s">
        <v>622</v>
      </c>
      <c r="C6197" s="68" t="s">
        <v>624</v>
      </c>
      <c r="D6197" s="68" t="s">
        <v>271</v>
      </c>
      <c r="E6197" s="68" t="s">
        <v>531</v>
      </c>
      <c r="F6197" s="68" t="s">
        <v>517</v>
      </c>
      <c r="G6197" s="68" t="s">
        <v>77</v>
      </c>
      <c r="H6197" s="68" t="s">
        <v>273</v>
      </c>
      <c r="I6197" s="68" t="s">
        <v>642</v>
      </c>
      <c r="J6197" s="65">
        <v>13</v>
      </c>
      <c r="L6197" s="65">
        <v>403</v>
      </c>
      <c r="M6197" s="65" t="s">
        <v>428</v>
      </c>
    </row>
    <row r="6198" spans="1:13" ht="12.75" customHeight="1">
      <c r="A6198" s="65" t="str">
        <f>IF(ROW()=1,"KEY",IF(ISNA(VLOOKUP(B6198,車名対応マスタ!B:D,3,FALSE)),"",IF(VLOOKUP(B6198,車名対応マスタ!B:D,3,FALSE)="","",$D6198&amp;" "&amp;IF($G6198="9","J","O")&amp;" "&amp;$I6198&amp;" "&amp;IF($I6198&lt;=TEXT(★完成資料!$A$1,"yyyymm"),TEXT(★完成資料!$A$1,"yyyymm"),"999999")&amp; " " &amp; LEFT(F6198 &amp; "          ",10))))</f>
        <v xml:space="preserve">L O 202205 yyyy00 PHV       </v>
      </c>
      <c r="B6198" s="68" t="s">
        <v>622</v>
      </c>
      <c r="C6198" s="68" t="s">
        <v>624</v>
      </c>
      <c r="D6198" s="68" t="s">
        <v>271</v>
      </c>
      <c r="E6198" s="68" t="s">
        <v>531</v>
      </c>
      <c r="F6198" s="68" t="s">
        <v>517</v>
      </c>
      <c r="G6198" s="68" t="s">
        <v>77</v>
      </c>
      <c r="H6198" s="68" t="s">
        <v>273</v>
      </c>
      <c r="I6198" s="68" t="s">
        <v>647</v>
      </c>
      <c r="J6198" s="65">
        <v>15</v>
      </c>
      <c r="L6198" s="65">
        <v>403</v>
      </c>
      <c r="M6198" s="65" t="s">
        <v>428</v>
      </c>
    </row>
    <row r="6199" spans="1:13" ht="12.75" customHeight="1">
      <c r="A6199" s="65" t="str">
        <f>IF(ROW()=1,"KEY",IF(ISNA(VLOOKUP(B6199,車名対応マスタ!B:D,3,FALSE)),"",IF(VLOOKUP(B6199,車名対応マスタ!B:D,3,FALSE)="","",$D6199&amp;" "&amp;IF($G6199="9","J","O")&amp;" "&amp;$I6199&amp;" "&amp;IF($I6199&lt;=TEXT(★完成資料!$A$1,"yyyymm"),TEXT(★完成資料!$A$1,"yyyymm"),"999999")&amp; " " &amp; LEFT(F6199 &amp; "          ",10))))</f>
        <v xml:space="preserve">L O 202206 yyyy00 PHV       </v>
      </c>
      <c r="B6199" s="68" t="s">
        <v>622</v>
      </c>
      <c r="C6199" s="68" t="s">
        <v>624</v>
      </c>
      <c r="D6199" s="68" t="s">
        <v>271</v>
      </c>
      <c r="E6199" s="68" t="s">
        <v>531</v>
      </c>
      <c r="F6199" s="68" t="s">
        <v>517</v>
      </c>
      <c r="G6199" s="68" t="s">
        <v>77</v>
      </c>
      <c r="H6199" s="68" t="s">
        <v>273</v>
      </c>
      <c r="I6199" s="68" t="s">
        <v>652</v>
      </c>
      <c r="J6199" s="65">
        <v>11</v>
      </c>
      <c r="L6199" s="65">
        <v>403</v>
      </c>
      <c r="M6199" s="65" t="s">
        <v>428</v>
      </c>
    </row>
    <row r="6200" spans="1:13" ht="12.75" customHeight="1">
      <c r="A6200" s="65" t="str">
        <f>IF(ROW()=1,"KEY",IF(ISNA(VLOOKUP(B6200,車名対応マスタ!B:D,3,FALSE)),"",IF(VLOOKUP(B6200,車名対応マスタ!B:D,3,FALSE)="","",$D6200&amp;" "&amp;IF($G6200="9","J","O")&amp;" "&amp;$I6200&amp;" "&amp;IF($I6200&lt;=TEXT(★完成資料!$A$1,"yyyymm"),TEXT(★完成資料!$A$1,"yyyymm"),"999999")&amp; " " &amp; LEFT(F6200 &amp; "          ",10))))</f>
        <v xml:space="preserve">L O 202207 yyyy00 PHV       </v>
      </c>
      <c r="B6200" s="68" t="s">
        <v>622</v>
      </c>
      <c r="C6200" s="68" t="s">
        <v>624</v>
      </c>
      <c r="D6200" s="68" t="s">
        <v>271</v>
      </c>
      <c r="E6200" s="68" t="s">
        <v>531</v>
      </c>
      <c r="F6200" s="68" t="s">
        <v>517</v>
      </c>
      <c r="G6200" s="68" t="s">
        <v>77</v>
      </c>
      <c r="H6200" s="68" t="s">
        <v>273</v>
      </c>
      <c r="I6200" s="68" t="s">
        <v>655</v>
      </c>
      <c r="J6200" s="65">
        <v>12</v>
      </c>
      <c r="L6200" s="65">
        <v>403</v>
      </c>
      <c r="M6200" s="65" t="s">
        <v>428</v>
      </c>
    </row>
    <row r="6201" spans="1:13" ht="12.75" customHeight="1">
      <c r="A6201" s="65" t="str">
        <f>IF(ROW()=1,"KEY",IF(ISNA(VLOOKUP(B6201,車名対応マスタ!B:D,3,FALSE)),"",IF(VLOOKUP(B6201,車名対応マスタ!B:D,3,FALSE)="","",$D6201&amp;" "&amp;IF($G6201="9","J","O")&amp;" "&amp;$I6201&amp;" "&amp;IF($I6201&lt;=TEXT(★完成資料!$A$1,"yyyymm"),TEXT(★完成資料!$A$1,"yyyymm"),"999999")&amp; " " &amp; LEFT(F6201 &amp; "          ",10))))</f>
        <v xml:space="preserve">L O 202208 yyyy00 PHV       </v>
      </c>
      <c r="B6201" s="68" t="s">
        <v>622</v>
      </c>
      <c r="C6201" s="68" t="s">
        <v>624</v>
      </c>
      <c r="D6201" s="68" t="s">
        <v>271</v>
      </c>
      <c r="E6201" s="68" t="s">
        <v>531</v>
      </c>
      <c r="F6201" s="68" t="s">
        <v>517</v>
      </c>
      <c r="G6201" s="68" t="s">
        <v>77</v>
      </c>
      <c r="H6201" s="68" t="s">
        <v>273</v>
      </c>
      <c r="I6201" s="68" t="s">
        <v>656</v>
      </c>
      <c r="J6201" s="65">
        <v>23</v>
      </c>
      <c r="L6201" s="65">
        <v>403</v>
      </c>
      <c r="M6201" s="65" t="s">
        <v>428</v>
      </c>
    </row>
    <row r="6202" spans="1:13" ht="12.75" customHeight="1">
      <c r="A6202" s="65" t="str">
        <f>IF(ROW()=1,"KEY",IF(ISNA(VLOOKUP(B6202,車名対応マスタ!B:D,3,FALSE)),"",IF(VLOOKUP(B6202,車名対応マスタ!B:D,3,FALSE)="","",$D6202&amp;" "&amp;IF($G6202="9","J","O")&amp;" "&amp;$I6202&amp;" "&amp;IF($I6202&lt;=TEXT(★完成資料!$A$1,"yyyymm"),TEXT(★完成資料!$A$1,"yyyymm"),"999999")&amp; " " &amp; LEFT(F6202 &amp; "          ",10))))</f>
        <v xml:space="preserve">L O 202209 yyyy00 PHV       </v>
      </c>
      <c r="B6202" s="68" t="s">
        <v>622</v>
      </c>
      <c r="C6202" s="68" t="s">
        <v>624</v>
      </c>
      <c r="D6202" s="68" t="s">
        <v>271</v>
      </c>
      <c r="E6202" s="68" t="s">
        <v>531</v>
      </c>
      <c r="F6202" s="68" t="s">
        <v>517</v>
      </c>
      <c r="G6202" s="68" t="s">
        <v>77</v>
      </c>
      <c r="H6202" s="68" t="s">
        <v>273</v>
      </c>
      <c r="I6202" s="68" t="s">
        <v>657</v>
      </c>
      <c r="J6202" s="65">
        <v>11</v>
      </c>
      <c r="L6202" s="65">
        <v>403</v>
      </c>
      <c r="M6202" s="65" t="s">
        <v>428</v>
      </c>
    </row>
    <row r="6203" spans="1:13" ht="12.75" customHeight="1">
      <c r="A6203" s="65" t="str">
        <f>IF(ROW()=1,"KEY",IF(ISNA(VLOOKUP(B6203,車名対応マスタ!B:D,3,FALSE)),"",IF(VLOOKUP(B6203,車名対応マスタ!B:D,3,FALSE)="","",$D6203&amp;" "&amp;IF($G6203="9","J","O")&amp;" "&amp;$I6203&amp;" "&amp;IF($I6203&lt;=TEXT(★完成資料!$A$1,"yyyymm"),TEXT(★完成資料!$A$1,"yyyymm"),"999999")&amp; " " &amp; LEFT(F6203 &amp; "          ",10))))</f>
        <v xml:space="preserve">L O 202210 yyyy00 PHV       </v>
      </c>
      <c r="B6203" s="68" t="s">
        <v>622</v>
      </c>
      <c r="C6203" s="68" t="s">
        <v>624</v>
      </c>
      <c r="D6203" s="68" t="s">
        <v>271</v>
      </c>
      <c r="E6203" s="68" t="s">
        <v>531</v>
      </c>
      <c r="F6203" s="68" t="s">
        <v>517</v>
      </c>
      <c r="G6203" s="68" t="s">
        <v>77</v>
      </c>
      <c r="H6203" s="68" t="s">
        <v>273</v>
      </c>
      <c r="I6203" s="68" t="s">
        <v>663</v>
      </c>
      <c r="J6203" s="65">
        <v>25</v>
      </c>
      <c r="L6203" s="65">
        <v>403</v>
      </c>
      <c r="M6203" s="65" t="s">
        <v>428</v>
      </c>
    </row>
    <row r="6204" spans="1:13" ht="12.75" customHeight="1">
      <c r="A6204" s="65" t="str">
        <f>IF(ROW()=1,"KEY",IF(ISNA(VLOOKUP(B6204,車名対応マスタ!B:D,3,FALSE)),"",IF(VLOOKUP(B6204,車名対応マスタ!B:D,3,FALSE)="","",$D6204&amp;" "&amp;IF($G6204="9","J","O")&amp;" "&amp;$I6204&amp;" "&amp;IF($I6204&lt;=TEXT(★完成資料!$A$1,"yyyymm"),TEXT(★完成資料!$A$1,"yyyymm"),"999999")&amp; " " &amp; LEFT(F6204 &amp; "          ",10))))</f>
        <v xml:space="preserve">L O 202201 yyyy00 PHV       </v>
      </c>
      <c r="B6204" s="68" t="s">
        <v>622</v>
      </c>
      <c r="C6204" s="68" t="s">
        <v>624</v>
      </c>
      <c r="D6204" s="68" t="s">
        <v>271</v>
      </c>
      <c r="E6204" s="68" t="s">
        <v>531</v>
      </c>
      <c r="F6204" s="68" t="s">
        <v>517</v>
      </c>
      <c r="G6204" s="68" t="s">
        <v>77</v>
      </c>
      <c r="H6204" s="68" t="s">
        <v>273</v>
      </c>
      <c r="I6204" s="68" t="s">
        <v>639</v>
      </c>
      <c r="J6204" s="65">
        <v>12</v>
      </c>
      <c r="L6204" s="65">
        <v>418</v>
      </c>
      <c r="M6204" s="65" t="s">
        <v>429</v>
      </c>
    </row>
    <row r="6205" spans="1:13" ht="12.75" customHeight="1">
      <c r="A6205" s="65" t="str">
        <f>IF(ROW()=1,"KEY",IF(ISNA(VLOOKUP(B6205,車名対応マスタ!B:D,3,FALSE)),"",IF(VLOOKUP(B6205,車名対応マスタ!B:D,3,FALSE)="","",$D6205&amp;" "&amp;IF($G6205="9","J","O")&amp;" "&amp;$I6205&amp;" "&amp;IF($I6205&lt;=TEXT(★完成資料!$A$1,"yyyymm"),TEXT(★完成資料!$A$1,"yyyymm"),"999999")&amp; " " &amp; LEFT(F6205 &amp; "          ",10))))</f>
        <v xml:space="preserve">L O 202202 yyyy00 PHV       </v>
      </c>
      <c r="B6205" s="68" t="s">
        <v>622</v>
      </c>
      <c r="C6205" s="68" t="s">
        <v>624</v>
      </c>
      <c r="D6205" s="68" t="s">
        <v>271</v>
      </c>
      <c r="E6205" s="68" t="s">
        <v>531</v>
      </c>
      <c r="F6205" s="68" t="s">
        <v>517</v>
      </c>
      <c r="G6205" s="68" t="s">
        <v>77</v>
      </c>
      <c r="H6205" s="68" t="s">
        <v>273</v>
      </c>
      <c r="I6205" s="68" t="s">
        <v>640</v>
      </c>
      <c r="J6205" s="65">
        <v>11</v>
      </c>
      <c r="L6205" s="65">
        <v>418</v>
      </c>
      <c r="M6205" s="65" t="s">
        <v>429</v>
      </c>
    </row>
    <row r="6206" spans="1:13" ht="12.75" customHeight="1">
      <c r="A6206" s="65" t="str">
        <f>IF(ROW()=1,"KEY",IF(ISNA(VLOOKUP(B6206,車名対応マスタ!B:D,3,FALSE)),"",IF(VLOOKUP(B6206,車名対応マスタ!B:D,3,FALSE)="","",$D6206&amp;" "&amp;IF($G6206="9","J","O")&amp;" "&amp;$I6206&amp;" "&amp;IF($I6206&lt;=TEXT(★完成資料!$A$1,"yyyymm"),TEXT(★完成資料!$A$1,"yyyymm"),"999999")&amp; " " &amp; LEFT(F6206 &amp; "          ",10))))</f>
        <v xml:space="preserve">L O 202203 yyyy00 PHV       </v>
      </c>
      <c r="B6206" s="68" t="s">
        <v>622</v>
      </c>
      <c r="C6206" s="68" t="s">
        <v>624</v>
      </c>
      <c r="D6206" s="68" t="s">
        <v>271</v>
      </c>
      <c r="E6206" s="68" t="s">
        <v>531</v>
      </c>
      <c r="F6206" s="68" t="s">
        <v>517</v>
      </c>
      <c r="G6206" s="68" t="s">
        <v>77</v>
      </c>
      <c r="H6206" s="68" t="s">
        <v>273</v>
      </c>
      <c r="I6206" s="68" t="s">
        <v>641</v>
      </c>
      <c r="J6206" s="65">
        <v>17</v>
      </c>
      <c r="L6206" s="65">
        <v>418</v>
      </c>
      <c r="M6206" s="65" t="s">
        <v>429</v>
      </c>
    </row>
    <row r="6207" spans="1:13" ht="12.75" customHeight="1">
      <c r="A6207" s="65" t="str">
        <f>IF(ROW()=1,"KEY",IF(ISNA(VLOOKUP(B6207,車名対応マスタ!B:D,3,FALSE)),"",IF(VLOOKUP(B6207,車名対応マスタ!B:D,3,FALSE)="","",$D6207&amp;" "&amp;IF($G6207="9","J","O")&amp;" "&amp;$I6207&amp;" "&amp;IF($I6207&lt;=TEXT(★完成資料!$A$1,"yyyymm"),TEXT(★完成資料!$A$1,"yyyymm"),"999999")&amp; " " &amp; LEFT(F6207 &amp; "          ",10))))</f>
        <v xml:space="preserve">L O 202204 yyyy00 PHV       </v>
      </c>
      <c r="B6207" s="68" t="s">
        <v>622</v>
      </c>
      <c r="C6207" s="68" t="s">
        <v>624</v>
      </c>
      <c r="D6207" s="68" t="s">
        <v>271</v>
      </c>
      <c r="E6207" s="68" t="s">
        <v>531</v>
      </c>
      <c r="F6207" s="68" t="s">
        <v>517</v>
      </c>
      <c r="G6207" s="68" t="s">
        <v>77</v>
      </c>
      <c r="H6207" s="68" t="s">
        <v>273</v>
      </c>
      <c r="I6207" s="68" t="s">
        <v>642</v>
      </c>
      <c r="J6207" s="65">
        <v>11</v>
      </c>
      <c r="L6207" s="65">
        <v>418</v>
      </c>
      <c r="M6207" s="65" t="s">
        <v>429</v>
      </c>
    </row>
    <row r="6208" spans="1:13" ht="12.75" customHeight="1">
      <c r="A6208" s="65" t="str">
        <f>IF(ROW()=1,"KEY",IF(ISNA(VLOOKUP(B6208,車名対応マスタ!B:D,3,FALSE)),"",IF(VLOOKUP(B6208,車名対応マスタ!B:D,3,FALSE)="","",$D6208&amp;" "&amp;IF($G6208="9","J","O")&amp;" "&amp;$I6208&amp;" "&amp;IF($I6208&lt;=TEXT(★完成資料!$A$1,"yyyymm"),TEXT(★完成資料!$A$1,"yyyymm"),"999999")&amp; " " &amp; LEFT(F6208 &amp; "          ",10))))</f>
        <v xml:space="preserve">L O 202205 yyyy00 PHV       </v>
      </c>
      <c r="B6208" s="68" t="s">
        <v>622</v>
      </c>
      <c r="C6208" s="68" t="s">
        <v>624</v>
      </c>
      <c r="D6208" s="68" t="s">
        <v>271</v>
      </c>
      <c r="E6208" s="68" t="s">
        <v>531</v>
      </c>
      <c r="F6208" s="68" t="s">
        <v>517</v>
      </c>
      <c r="G6208" s="68" t="s">
        <v>77</v>
      </c>
      <c r="H6208" s="68" t="s">
        <v>273</v>
      </c>
      <c r="I6208" s="68" t="s">
        <v>647</v>
      </c>
      <c r="J6208" s="65">
        <v>16</v>
      </c>
      <c r="L6208" s="65">
        <v>418</v>
      </c>
      <c r="M6208" s="65" t="s">
        <v>429</v>
      </c>
    </row>
    <row r="6209" spans="1:13" ht="12.75" customHeight="1">
      <c r="A6209" s="65" t="str">
        <f>IF(ROW()=1,"KEY",IF(ISNA(VLOOKUP(B6209,車名対応マスタ!B:D,3,FALSE)),"",IF(VLOOKUP(B6209,車名対応マスタ!B:D,3,FALSE)="","",$D6209&amp;" "&amp;IF($G6209="9","J","O")&amp;" "&amp;$I6209&amp;" "&amp;IF($I6209&lt;=TEXT(★完成資料!$A$1,"yyyymm"),TEXT(★完成資料!$A$1,"yyyymm"),"999999")&amp; " " &amp; LEFT(F6209 &amp; "          ",10))))</f>
        <v xml:space="preserve">L O 202206 yyyy00 PHV       </v>
      </c>
      <c r="B6209" s="68" t="s">
        <v>622</v>
      </c>
      <c r="C6209" s="68" t="s">
        <v>624</v>
      </c>
      <c r="D6209" s="68" t="s">
        <v>271</v>
      </c>
      <c r="E6209" s="68" t="s">
        <v>531</v>
      </c>
      <c r="F6209" s="68" t="s">
        <v>517</v>
      </c>
      <c r="G6209" s="68" t="s">
        <v>77</v>
      </c>
      <c r="H6209" s="68" t="s">
        <v>273</v>
      </c>
      <c r="I6209" s="68" t="s">
        <v>652</v>
      </c>
      <c r="J6209" s="65">
        <v>6</v>
      </c>
      <c r="L6209" s="65">
        <v>418</v>
      </c>
      <c r="M6209" s="65" t="s">
        <v>429</v>
      </c>
    </row>
    <row r="6210" spans="1:13" ht="12.75" customHeight="1">
      <c r="A6210" s="65" t="str">
        <f>IF(ROW()=1,"KEY",IF(ISNA(VLOOKUP(B6210,車名対応マスタ!B:D,3,FALSE)),"",IF(VLOOKUP(B6210,車名対応マスタ!B:D,3,FALSE)="","",$D6210&amp;" "&amp;IF($G6210="9","J","O")&amp;" "&amp;$I6210&amp;" "&amp;IF($I6210&lt;=TEXT(★完成資料!$A$1,"yyyymm"),TEXT(★完成資料!$A$1,"yyyymm"),"999999")&amp; " " &amp; LEFT(F6210 &amp; "          ",10))))</f>
        <v xml:space="preserve">L O 202207 yyyy00 PHV       </v>
      </c>
      <c r="B6210" s="68" t="s">
        <v>622</v>
      </c>
      <c r="C6210" s="68" t="s">
        <v>624</v>
      </c>
      <c r="D6210" s="68" t="s">
        <v>271</v>
      </c>
      <c r="E6210" s="68" t="s">
        <v>531</v>
      </c>
      <c r="F6210" s="68" t="s">
        <v>517</v>
      </c>
      <c r="G6210" s="68" t="s">
        <v>77</v>
      </c>
      <c r="H6210" s="68" t="s">
        <v>273</v>
      </c>
      <c r="I6210" s="68" t="s">
        <v>655</v>
      </c>
      <c r="J6210" s="65">
        <v>9</v>
      </c>
      <c r="L6210" s="65">
        <v>418</v>
      </c>
      <c r="M6210" s="65" t="s">
        <v>429</v>
      </c>
    </row>
    <row r="6211" spans="1:13" ht="12.75" customHeight="1">
      <c r="A6211" s="65" t="str">
        <f>IF(ROW()=1,"KEY",IF(ISNA(VLOOKUP(B6211,車名対応マスタ!B:D,3,FALSE)),"",IF(VLOOKUP(B6211,車名対応マスタ!B:D,3,FALSE)="","",$D6211&amp;" "&amp;IF($G6211="9","J","O")&amp;" "&amp;$I6211&amp;" "&amp;IF($I6211&lt;=TEXT(★完成資料!$A$1,"yyyymm"),TEXT(★完成資料!$A$1,"yyyymm"),"999999")&amp; " " &amp; LEFT(F6211 &amp; "          ",10))))</f>
        <v xml:space="preserve">L O 202208 yyyy00 PHV       </v>
      </c>
      <c r="B6211" s="68" t="s">
        <v>622</v>
      </c>
      <c r="C6211" s="68" t="s">
        <v>624</v>
      </c>
      <c r="D6211" s="68" t="s">
        <v>271</v>
      </c>
      <c r="E6211" s="68" t="s">
        <v>531</v>
      </c>
      <c r="F6211" s="68" t="s">
        <v>517</v>
      </c>
      <c r="G6211" s="68" t="s">
        <v>77</v>
      </c>
      <c r="H6211" s="68" t="s">
        <v>273</v>
      </c>
      <c r="I6211" s="68" t="s">
        <v>656</v>
      </c>
      <c r="J6211" s="65">
        <v>17</v>
      </c>
      <c r="L6211" s="65">
        <v>418</v>
      </c>
      <c r="M6211" s="65" t="s">
        <v>429</v>
      </c>
    </row>
    <row r="6212" spans="1:13" ht="12.75" customHeight="1">
      <c r="A6212" s="65" t="str">
        <f>IF(ROW()=1,"KEY",IF(ISNA(VLOOKUP(B6212,車名対応マスタ!B:D,3,FALSE)),"",IF(VLOOKUP(B6212,車名対応マスタ!B:D,3,FALSE)="","",$D6212&amp;" "&amp;IF($G6212="9","J","O")&amp;" "&amp;$I6212&amp;" "&amp;IF($I6212&lt;=TEXT(★完成資料!$A$1,"yyyymm"),TEXT(★完成資料!$A$1,"yyyymm"),"999999")&amp; " " &amp; LEFT(F6212 &amp; "          ",10))))</f>
        <v xml:space="preserve">L O 202209 yyyy00 PHV       </v>
      </c>
      <c r="B6212" s="68" t="s">
        <v>622</v>
      </c>
      <c r="C6212" s="68" t="s">
        <v>624</v>
      </c>
      <c r="D6212" s="68" t="s">
        <v>271</v>
      </c>
      <c r="E6212" s="68" t="s">
        <v>531</v>
      </c>
      <c r="F6212" s="68" t="s">
        <v>517</v>
      </c>
      <c r="G6212" s="68" t="s">
        <v>77</v>
      </c>
      <c r="H6212" s="68" t="s">
        <v>273</v>
      </c>
      <c r="I6212" s="68" t="s">
        <v>657</v>
      </c>
      <c r="J6212" s="65">
        <v>11</v>
      </c>
      <c r="L6212" s="65">
        <v>418</v>
      </c>
      <c r="M6212" s="65" t="s">
        <v>429</v>
      </c>
    </row>
    <row r="6213" spans="1:13" ht="12.75" customHeight="1">
      <c r="A6213" s="65" t="str">
        <f>IF(ROW()=1,"KEY",IF(ISNA(VLOOKUP(B6213,車名対応マスタ!B:D,3,FALSE)),"",IF(VLOOKUP(B6213,車名対応マスタ!B:D,3,FALSE)="","",$D6213&amp;" "&amp;IF($G6213="9","J","O")&amp;" "&amp;$I6213&amp;" "&amp;IF($I6213&lt;=TEXT(★完成資料!$A$1,"yyyymm"),TEXT(★完成資料!$A$1,"yyyymm"),"999999")&amp; " " &amp; LEFT(F6213 &amp; "          ",10))))</f>
        <v xml:space="preserve">L O 202210 yyyy00 PHV       </v>
      </c>
      <c r="B6213" s="68" t="s">
        <v>622</v>
      </c>
      <c r="C6213" s="68" t="s">
        <v>624</v>
      </c>
      <c r="D6213" s="68" t="s">
        <v>271</v>
      </c>
      <c r="E6213" s="68" t="s">
        <v>531</v>
      </c>
      <c r="F6213" s="68" t="s">
        <v>517</v>
      </c>
      <c r="G6213" s="68" t="s">
        <v>77</v>
      </c>
      <c r="H6213" s="68" t="s">
        <v>273</v>
      </c>
      <c r="I6213" s="68" t="s">
        <v>663</v>
      </c>
      <c r="J6213" s="65">
        <v>10</v>
      </c>
      <c r="L6213" s="65">
        <v>418</v>
      </c>
      <c r="M6213" s="65" t="s">
        <v>429</v>
      </c>
    </row>
    <row r="6214" spans="1:13" ht="12.75" customHeight="1">
      <c r="A6214" s="65" t="str">
        <f>IF(ROW()=1,"KEY",IF(ISNA(VLOOKUP(B6214,車名対応マスタ!B:D,3,FALSE)),"",IF(VLOOKUP(B6214,車名対応マスタ!B:D,3,FALSE)="","",$D6214&amp;" "&amp;IF($G6214="9","J","O")&amp;" "&amp;$I6214&amp;" "&amp;IF($I6214&lt;=TEXT(★完成資料!$A$1,"yyyymm"),TEXT(★完成資料!$A$1,"yyyymm"),"999999")&amp; " " &amp; LEFT(F6214 &amp; "          ",10))))</f>
        <v xml:space="preserve">L O 202201 yyyy00 PHV       </v>
      </c>
      <c r="B6214" s="68" t="s">
        <v>622</v>
      </c>
      <c r="C6214" s="68" t="s">
        <v>624</v>
      </c>
      <c r="D6214" s="68" t="s">
        <v>271</v>
      </c>
      <c r="E6214" s="68" t="s">
        <v>531</v>
      </c>
      <c r="F6214" s="68" t="s">
        <v>517</v>
      </c>
      <c r="G6214" s="68" t="s">
        <v>77</v>
      </c>
      <c r="H6214" s="68" t="s">
        <v>273</v>
      </c>
      <c r="I6214" s="68" t="s">
        <v>639</v>
      </c>
      <c r="J6214" s="65">
        <v>8</v>
      </c>
      <c r="L6214" s="65">
        <v>406</v>
      </c>
      <c r="M6214" s="65" t="s">
        <v>497</v>
      </c>
    </row>
    <row r="6215" spans="1:13" ht="12.75" customHeight="1">
      <c r="A6215" s="65" t="str">
        <f>IF(ROW()=1,"KEY",IF(ISNA(VLOOKUP(B6215,車名対応マスタ!B:D,3,FALSE)),"",IF(VLOOKUP(B6215,車名対応マスタ!B:D,3,FALSE)="","",$D6215&amp;" "&amp;IF($G6215="9","J","O")&amp;" "&amp;$I6215&amp;" "&amp;IF($I6215&lt;=TEXT(★完成資料!$A$1,"yyyymm"),TEXT(★完成資料!$A$1,"yyyymm"),"999999")&amp; " " &amp; LEFT(F6215 &amp; "          ",10))))</f>
        <v xml:space="preserve">L O 202202 yyyy00 PHV       </v>
      </c>
      <c r="B6215" s="68" t="s">
        <v>622</v>
      </c>
      <c r="C6215" s="68" t="s">
        <v>624</v>
      </c>
      <c r="D6215" s="68" t="s">
        <v>271</v>
      </c>
      <c r="E6215" s="68" t="s">
        <v>531</v>
      </c>
      <c r="F6215" s="68" t="s">
        <v>517</v>
      </c>
      <c r="G6215" s="68" t="s">
        <v>77</v>
      </c>
      <c r="H6215" s="68" t="s">
        <v>273</v>
      </c>
      <c r="I6215" s="68" t="s">
        <v>640</v>
      </c>
      <c r="J6215" s="65">
        <v>6</v>
      </c>
      <c r="L6215" s="65">
        <v>406</v>
      </c>
      <c r="M6215" s="65" t="s">
        <v>497</v>
      </c>
    </row>
    <row r="6216" spans="1:13" ht="12.75" customHeight="1">
      <c r="A6216" s="65" t="str">
        <f>IF(ROW()=1,"KEY",IF(ISNA(VLOOKUP(B6216,車名対応マスタ!B:D,3,FALSE)),"",IF(VLOOKUP(B6216,車名対応マスタ!B:D,3,FALSE)="","",$D6216&amp;" "&amp;IF($G6216="9","J","O")&amp;" "&amp;$I6216&amp;" "&amp;IF($I6216&lt;=TEXT(★完成資料!$A$1,"yyyymm"),TEXT(★完成資料!$A$1,"yyyymm"),"999999")&amp; " " &amp; LEFT(F6216 &amp; "          ",10))))</f>
        <v xml:space="preserve">L O 202203 yyyy00 PHV       </v>
      </c>
      <c r="B6216" s="68" t="s">
        <v>622</v>
      </c>
      <c r="C6216" s="68" t="s">
        <v>624</v>
      </c>
      <c r="D6216" s="68" t="s">
        <v>271</v>
      </c>
      <c r="E6216" s="68" t="s">
        <v>531</v>
      </c>
      <c r="F6216" s="68" t="s">
        <v>517</v>
      </c>
      <c r="G6216" s="68" t="s">
        <v>77</v>
      </c>
      <c r="H6216" s="68" t="s">
        <v>273</v>
      </c>
      <c r="I6216" s="68" t="s">
        <v>641</v>
      </c>
      <c r="J6216" s="65">
        <v>8</v>
      </c>
      <c r="L6216" s="65">
        <v>406</v>
      </c>
      <c r="M6216" s="65" t="s">
        <v>497</v>
      </c>
    </row>
    <row r="6217" spans="1:13" ht="12.75" customHeight="1">
      <c r="A6217" s="65" t="str">
        <f>IF(ROW()=1,"KEY",IF(ISNA(VLOOKUP(B6217,車名対応マスタ!B:D,3,FALSE)),"",IF(VLOOKUP(B6217,車名対応マスタ!B:D,3,FALSE)="","",$D6217&amp;" "&amp;IF($G6217="9","J","O")&amp;" "&amp;$I6217&amp;" "&amp;IF($I6217&lt;=TEXT(★完成資料!$A$1,"yyyymm"),TEXT(★完成資料!$A$1,"yyyymm"),"999999")&amp; " " &amp; LEFT(F6217 &amp; "          ",10))))</f>
        <v xml:space="preserve">L O 202204 yyyy00 PHV       </v>
      </c>
      <c r="B6217" s="68" t="s">
        <v>622</v>
      </c>
      <c r="C6217" s="68" t="s">
        <v>624</v>
      </c>
      <c r="D6217" s="68" t="s">
        <v>271</v>
      </c>
      <c r="E6217" s="68" t="s">
        <v>531</v>
      </c>
      <c r="F6217" s="68" t="s">
        <v>517</v>
      </c>
      <c r="G6217" s="68" t="s">
        <v>77</v>
      </c>
      <c r="H6217" s="68" t="s">
        <v>273</v>
      </c>
      <c r="I6217" s="68" t="s">
        <v>642</v>
      </c>
      <c r="J6217" s="65">
        <v>10</v>
      </c>
      <c r="L6217" s="65">
        <v>406</v>
      </c>
      <c r="M6217" s="65" t="s">
        <v>497</v>
      </c>
    </row>
    <row r="6218" spans="1:13" ht="12.75" customHeight="1">
      <c r="A6218" s="65" t="str">
        <f>IF(ROW()=1,"KEY",IF(ISNA(VLOOKUP(B6218,車名対応マスタ!B:D,3,FALSE)),"",IF(VLOOKUP(B6218,車名対応マスタ!B:D,3,FALSE)="","",$D6218&amp;" "&amp;IF($G6218="9","J","O")&amp;" "&amp;$I6218&amp;" "&amp;IF($I6218&lt;=TEXT(★完成資料!$A$1,"yyyymm"),TEXT(★完成資料!$A$1,"yyyymm"),"999999")&amp; " " &amp; LEFT(F6218 &amp; "          ",10))))</f>
        <v xml:space="preserve">L O 202205 yyyy00 PHV       </v>
      </c>
      <c r="B6218" s="68" t="s">
        <v>622</v>
      </c>
      <c r="C6218" s="68" t="s">
        <v>624</v>
      </c>
      <c r="D6218" s="68" t="s">
        <v>271</v>
      </c>
      <c r="E6218" s="68" t="s">
        <v>531</v>
      </c>
      <c r="F6218" s="68" t="s">
        <v>517</v>
      </c>
      <c r="G6218" s="68" t="s">
        <v>77</v>
      </c>
      <c r="H6218" s="68" t="s">
        <v>273</v>
      </c>
      <c r="I6218" s="68" t="s">
        <v>647</v>
      </c>
      <c r="J6218" s="65">
        <v>9</v>
      </c>
      <c r="L6218" s="65">
        <v>406</v>
      </c>
      <c r="M6218" s="65" t="s">
        <v>497</v>
      </c>
    </row>
    <row r="6219" spans="1:13" ht="12.75" customHeight="1">
      <c r="A6219" s="65" t="str">
        <f>IF(ROW()=1,"KEY",IF(ISNA(VLOOKUP(B6219,車名対応マスタ!B:D,3,FALSE)),"",IF(VLOOKUP(B6219,車名対応マスタ!B:D,3,FALSE)="","",$D6219&amp;" "&amp;IF($G6219="9","J","O")&amp;" "&amp;$I6219&amp;" "&amp;IF($I6219&lt;=TEXT(★完成資料!$A$1,"yyyymm"),TEXT(★完成資料!$A$1,"yyyymm"),"999999")&amp; " " &amp; LEFT(F6219 &amp; "          ",10))))</f>
        <v xml:space="preserve">L O 202206 yyyy00 PHV       </v>
      </c>
      <c r="B6219" s="68" t="s">
        <v>622</v>
      </c>
      <c r="C6219" s="68" t="s">
        <v>624</v>
      </c>
      <c r="D6219" s="68" t="s">
        <v>271</v>
      </c>
      <c r="E6219" s="68" t="s">
        <v>531</v>
      </c>
      <c r="F6219" s="68" t="s">
        <v>517</v>
      </c>
      <c r="G6219" s="68" t="s">
        <v>77</v>
      </c>
      <c r="H6219" s="68" t="s">
        <v>273</v>
      </c>
      <c r="I6219" s="68" t="s">
        <v>652</v>
      </c>
      <c r="J6219" s="65">
        <v>4</v>
      </c>
      <c r="L6219" s="65">
        <v>406</v>
      </c>
      <c r="M6219" s="65" t="s">
        <v>497</v>
      </c>
    </row>
    <row r="6220" spans="1:13" ht="12.75" customHeight="1">
      <c r="A6220" s="65" t="str">
        <f>IF(ROW()=1,"KEY",IF(ISNA(VLOOKUP(B6220,車名対応マスタ!B:D,3,FALSE)),"",IF(VLOOKUP(B6220,車名対応マスタ!B:D,3,FALSE)="","",$D6220&amp;" "&amp;IF($G6220="9","J","O")&amp;" "&amp;$I6220&amp;" "&amp;IF($I6220&lt;=TEXT(★完成資料!$A$1,"yyyymm"),TEXT(★完成資料!$A$1,"yyyymm"),"999999")&amp; " " &amp; LEFT(F6220 &amp; "          ",10))))</f>
        <v xml:space="preserve">L O 202207 yyyy00 PHV       </v>
      </c>
      <c r="B6220" s="68" t="s">
        <v>622</v>
      </c>
      <c r="C6220" s="68" t="s">
        <v>624</v>
      </c>
      <c r="D6220" s="68" t="s">
        <v>271</v>
      </c>
      <c r="E6220" s="68" t="s">
        <v>531</v>
      </c>
      <c r="F6220" s="68" t="s">
        <v>517</v>
      </c>
      <c r="G6220" s="68" t="s">
        <v>77</v>
      </c>
      <c r="H6220" s="68" t="s">
        <v>273</v>
      </c>
      <c r="I6220" s="68" t="s">
        <v>655</v>
      </c>
      <c r="J6220" s="65">
        <v>4</v>
      </c>
      <c r="L6220" s="65">
        <v>406</v>
      </c>
      <c r="M6220" s="65" t="s">
        <v>497</v>
      </c>
    </row>
    <row r="6221" spans="1:13" ht="12.75" customHeight="1">
      <c r="A6221" s="65" t="str">
        <f>IF(ROW()=1,"KEY",IF(ISNA(VLOOKUP(B6221,車名対応マスタ!B:D,3,FALSE)),"",IF(VLOOKUP(B6221,車名対応マスタ!B:D,3,FALSE)="","",$D6221&amp;" "&amp;IF($G6221="9","J","O")&amp;" "&amp;$I6221&amp;" "&amp;IF($I6221&lt;=TEXT(★完成資料!$A$1,"yyyymm"),TEXT(★完成資料!$A$1,"yyyymm"),"999999")&amp; " " &amp; LEFT(F6221 &amp; "          ",10))))</f>
        <v xml:space="preserve">L O 202208 yyyy00 PHV       </v>
      </c>
      <c r="B6221" s="68" t="s">
        <v>622</v>
      </c>
      <c r="C6221" s="68" t="s">
        <v>624</v>
      </c>
      <c r="D6221" s="68" t="s">
        <v>271</v>
      </c>
      <c r="E6221" s="68" t="s">
        <v>531</v>
      </c>
      <c r="F6221" s="68" t="s">
        <v>517</v>
      </c>
      <c r="G6221" s="68" t="s">
        <v>77</v>
      </c>
      <c r="H6221" s="68" t="s">
        <v>273</v>
      </c>
      <c r="I6221" s="68" t="s">
        <v>656</v>
      </c>
      <c r="J6221" s="65">
        <v>1</v>
      </c>
      <c r="L6221" s="65">
        <v>406</v>
      </c>
      <c r="M6221" s="65" t="s">
        <v>497</v>
      </c>
    </row>
    <row r="6222" spans="1:13" ht="12.75" customHeight="1">
      <c r="A6222" s="65" t="str">
        <f>IF(ROW()=1,"KEY",IF(ISNA(VLOOKUP(B6222,車名対応マスタ!B:D,3,FALSE)),"",IF(VLOOKUP(B6222,車名対応マスタ!B:D,3,FALSE)="","",$D6222&amp;" "&amp;IF($G6222="9","J","O")&amp;" "&amp;$I6222&amp;" "&amp;IF($I6222&lt;=TEXT(★完成資料!$A$1,"yyyymm"),TEXT(★完成資料!$A$1,"yyyymm"),"999999")&amp; " " &amp; LEFT(F6222 &amp; "          ",10))))</f>
        <v xml:space="preserve">L O 202209 yyyy00 PHV       </v>
      </c>
      <c r="B6222" s="68" t="s">
        <v>622</v>
      </c>
      <c r="C6222" s="68" t="s">
        <v>624</v>
      </c>
      <c r="D6222" s="68" t="s">
        <v>271</v>
      </c>
      <c r="E6222" s="68" t="s">
        <v>531</v>
      </c>
      <c r="F6222" s="68" t="s">
        <v>517</v>
      </c>
      <c r="G6222" s="68" t="s">
        <v>77</v>
      </c>
      <c r="H6222" s="68" t="s">
        <v>273</v>
      </c>
      <c r="I6222" s="68" t="s">
        <v>657</v>
      </c>
      <c r="J6222" s="65">
        <v>8</v>
      </c>
      <c r="L6222" s="65">
        <v>406</v>
      </c>
      <c r="M6222" s="65" t="s">
        <v>497</v>
      </c>
    </row>
    <row r="6223" spans="1:13" ht="12.75" customHeight="1">
      <c r="A6223" s="65" t="str">
        <f>IF(ROW()=1,"KEY",IF(ISNA(VLOOKUP(B6223,車名対応マスタ!B:D,3,FALSE)),"",IF(VLOOKUP(B6223,車名対応マスタ!B:D,3,FALSE)="","",$D6223&amp;" "&amp;IF($G6223="9","J","O")&amp;" "&amp;$I6223&amp;" "&amp;IF($I6223&lt;=TEXT(★完成資料!$A$1,"yyyymm"),TEXT(★完成資料!$A$1,"yyyymm"),"999999")&amp; " " &amp; LEFT(F6223 &amp; "          ",10))))</f>
        <v xml:space="preserve">L O 202210 yyyy00 PHV       </v>
      </c>
      <c r="B6223" s="68" t="s">
        <v>622</v>
      </c>
      <c r="C6223" s="68" t="s">
        <v>624</v>
      </c>
      <c r="D6223" s="68" t="s">
        <v>271</v>
      </c>
      <c r="E6223" s="68" t="s">
        <v>531</v>
      </c>
      <c r="F6223" s="68" t="s">
        <v>517</v>
      </c>
      <c r="G6223" s="68" t="s">
        <v>77</v>
      </c>
      <c r="H6223" s="68" t="s">
        <v>273</v>
      </c>
      <c r="I6223" s="68" t="s">
        <v>663</v>
      </c>
      <c r="J6223" s="65">
        <v>10</v>
      </c>
      <c r="L6223" s="65">
        <v>406</v>
      </c>
      <c r="M6223" s="65" t="s">
        <v>497</v>
      </c>
    </row>
    <row r="6224" spans="1:13" ht="12.75" customHeight="1">
      <c r="A6224" s="65" t="str">
        <f>IF(ROW()=1,"KEY",IF(ISNA(VLOOKUP(B6224,車名対応マスタ!B:D,3,FALSE)),"",IF(VLOOKUP(B6224,車名対応マスタ!B:D,3,FALSE)="","",$D6224&amp;" "&amp;IF($G6224="9","J","O")&amp;" "&amp;$I6224&amp;" "&amp;IF($I6224&lt;=TEXT(★完成資料!$A$1,"yyyymm"),TEXT(★完成資料!$A$1,"yyyymm"),"999999")&amp; " " &amp; LEFT(F6224 &amp; "          ",10))))</f>
        <v xml:space="preserve">L O 202202 yyyy00 PHV       </v>
      </c>
      <c r="B6224" s="68" t="s">
        <v>622</v>
      </c>
      <c r="C6224" s="68" t="s">
        <v>624</v>
      </c>
      <c r="D6224" s="68" t="s">
        <v>271</v>
      </c>
      <c r="E6224" s="68" t="s">
        <v>531</v>
      </c>
      <c r="F6224" s="68" t="s">
        <v>517</v>
      </c>
      <c r="G6224" s="68" t="s">
        <v>77</v>
      </c>
      <c r="H6224" s="68" t="s">
        <v>273</v>
      </c>
      <c r="I6224" s="68" t="s">
        <v>640</v>
      </c>
      <c r="J6224" s="65">
        <v>5</v>
      </c>
      <c r="L6224" s="65">
        <v>604</v>
      </c>
      <c r="M6224" s="65" t="s">
        <v>280</v>
      </c>
    </row>
    <row r="6225" spans="1:13" ht="12.75" customHeight="1">
      <c r="A6225" s="65" t="str">
        <f>IF(ROW()=1,"KEY",IF(ISNA(VLOOKUP(B6225,車名対応マスタ!B:D,3,FALSE)),"",IF(VLOOKUP(B6225,車名対応マスタ!B:D,3,FALSE)="","",$D6225&amp;" "&amp;IF($G6225="9","J","O")&amp;" "&amp;$I6225&amp;" "&amp;IF($I6225&lt;=TEXT(★完成資料!$A$1,"yyyymm"),TEXT(★完成資料!$A$1,"yyyymm"),"999999")&amp; " " &amp; LEFT(F6225 &amp; "          ",10))))</f>
        <v xml:space="preserve">L O 202203 yyyy00 PHV       </v>
      </c>
      <c r="B6225" s="68" t="s">
        <v>622</v>
      </c>
      <c r="C6225" s="68" t="s">
        <v>624</v>
      </c>
      <c r="D6225" s="68" t="s">
        <v>271</v>
      </c>
      <c r="E6225" s="68" t="s">
        <v>531</v>
      </c>
      <c r="F6225" s="68" t="s">
        <v>517</v>
      </c>
      <c r="G6225" s="68" t="s">
        <v>77</v>
      </c>
      <c r="H6225" s="68" t="s">
        <v>273</v>
      </c>
      <c r="I6225" s="68" t="s">
        <v>641</v>
      </c>
      <c r="J6225" s="65">
        <v>3</v>
      </c>
      <c r="L6225" s="65">
        <v>604</v>
      </c>
      <c r="M6225" s="65" t="s">
        <v>280</v>
      </c>
    </row>
    <row r="6226" spans="1:13" ht="12.75" customHeight="1">
      <c r="A6226" s="65" t="str">
        <f>IF(ROW()=1,"KEY",IF(ISNA(VLOOKUP(B6226,車名対応マスタ!B:D,3,FALSE)),"",IF(VLOOKUP(B6226,車名対応マスタ!B:D,3,FALSE)="","",$D6226&amp;" "&amp;IF($G6226="9","J","O")&amp;" "&amp;$I6226&amp;" "&amp;IF($I6226&lt;=TEXT(★完成資料!$A$1,"yyyymm"),TEXT(★完成資料!$A$1,"yyyymm"),"999999")&amp; " " &amp; LEFT(F6226 &amp; "          ",10))))</f>
        <v xml:space="preserve">L O 202204 yyyy00 PHV       </v>
      </c>
      <c r="B6226" s="68" t="s">
        <v>622</v>
      </c>
      <c r="C6226" s="68" t="s">
        <v>624</v>
      </c>
      <c r="D6226" s="68" t="s">
        <v>271</v>
      </c>
      <c r="E6226" s="68" t="s">
        <v>531</v>
      </c>
      <c r="F6226" s="68" t="s">
        <v>517</v>
      </c>
      <c r="G6226" s="68" t="s">
        <v>77</v>
      </c>
      <c r="H6226" s="68" t="s">
        <v>273</v>
      </c>
      <c r="I6226" s="68" t="s">
        <v>642</v>
      </c>
      <c r="J6226" s="65">
        <v>3</v>
      </c>
      <c r="L6226" s="65">
        <v>604</v>
      </c>
      <c r="M6226" s="65" t="s">
        <v>280</v>
      </c>
    </row>
    <row r="6227" spans="1:13" ht="12.75" customHeight="1">
      <c r="A6227" s="65" t="str">
        <f>IF(ROW()=1,"KEY",IF(ISNA(VLOOKUP(B6227,車名対応マスタ!B:D,3,FALSE)),"",IF(VLOOKUP(B6227,車名対応マスタ!B:D,3,FALSE)="","",$D6227&amp;" "&amp;IF($G6227="9","J","O")&amp;" "&amp;$I6227&amp;" "&amp;IF($I6227&lt;=TEXT(★完成資料!$A$1,"yyyymm"),TEXT(★完成資料!$A$1,"yyyymm"),"999999")&amp; " " &amp; LEFT(F6227 &amp; "          ",10))))</f>
        <v xml:space="preserve">L O 202205 yyyy00 PHV       </v>
      </c>
      <c r="B6227" s="68" t="s">
        <v>622</v>
      </c>
      <c r="C6227" s="68" t="s">
        <v>624</v>
      </c>
      <c r="D6227" s="68" t="s">
        <v>271</v>
      </c>
      <c r="E6227" s="68" t="s">
        <v>531</v>
      </c>
      <c r="F6227" s="68" t="s">
        <v>517</v>
      </c>
      <c r="G6227" s="68" t="s">
        <v>77</v>
      </c>
      <c r="H6227" s="68" t="s">
        <v>273</v>
      </c>
      <c r="I6227" s="68" t="s">
        <v>647</v>
      </c>
      <c r="J6227" s="65">
        <v>1</v>
      </c>
      <c r="L6227" s="65">
        <v>604</v>
      </c>
      <c r="M6227" s="65" t="s">
        <v>280</v>
      </c>
    </row>
    <row r="6228" spans="1:13" ht="12.75" customHeight="1">
      <c r="A6228" s="65" t="str">
        <f>IF(ROW()=1,"KEY",IF(ISNA(VLOOKUP(B6228,車名対応マスタ!B:D,3,FALSE)),"",IF(VLOOKUP(B6228,車名対応マスタ!B:D,3,FALSE)="","",$D6228&amp;" "&amp;IF($G6228="9","J","O")&amp;" "&amp;$I6228&amp;" "&amp;IF($I6228&lt;=TEXT(★完成資料!$A$1,"yyyymm"),TEXT(★完成資料!$A$1,"yyyymm"),"999999")&amp; " " &amp; LEFT(F6228 &amp; "          ",10))))</f>
        <v xml:space="preserve">L O 202206 yyyy00 PHV       </v>
      </c>
      <c r="B6228" s="68" t="s">
        <v>622</v>
      </c>
      <c r="C6228" s="68" t="s">
        <v>624</v>
      </c>
      <c r="D6228" s="68" t="s">
        <v>271</v>
      </c>
      <c r="E6228" s="68" t="s">
        <v>531</v>
      </c>
      <c r="F6228" s="68" t="s">
        <v>517</v>
      </c>
      <c r="G6228" s="68" t="s">
        <v>77</v>
      </c>
      <c r="H6228" s="68" t="s">
        <v>273</v>
      </c>
      <c r="I6228" s="68" t="s">
        <v>652</v>
      </c>
      <c r="J6228" s="65">
        <v>5</v>
      </c>
      <c r="L6228" s="65">
        <v>604</v>
      </c>
      <c r="M6228" s="65" t="s">
        <v>280</v>
      </c>
    </row>
    <row r="6229" spans="1:13" ht="12.75" customHeight="1">
      <c r="A6229" s="65" t="str">
        <f>IF(ROW()=1,"KEY",IF(ISNA(VLOOKUP(B6229,車名対応マスタ!B:D,3,FALSE)),"",IF(VLOOKUP(B6229,車名対応マスタ!B:D,3,FALSE)="","",$D6229&amp;" "&amp;IF($G6229="9","J","O")&amp;" "&amp;$I6229&amp;" "&amp;IF($I6229&lt;=TEXT(★完成資料!$A$1,"yyyymm"),TEXT(★完成資料!$A$1,"yyyymm"),"999999")&amp; " " &amp; LEFT(F6229 &amp; "          ",10))))</f>
        <v xml:space="preserve">L O 202207 yyyy00 PHV       </v>
      </c>
      <c r="B6229" s="68" t="s">
        <v>622</v>
      </c>
      <c r="C6229" s="68" t="s">
        <v>624</v>
      </c>
      <c r="D6229" s="68" t="s">
        <v>271</v>
      </c>
      <c r="E6229" s="68" t="s">
        <v>531</v>
      </c>
      <c r="F6229" s="68" t="s">
        <v>517</v>
      </c>
      <c r="G6229" s="68" t="s">
        <v>77</v>
      </c>
      <c r="H6229" s="68" t="s">
        <v>273</v>
      </c>
      <c r="I6229" s="68" t="s">
        <v>655</v>
      </c>
      <c r="J6229" s="65">
        <v>7</v>
      </c>
      <c r="L6229" s="65">
        <v>604</v>
      </c>
      <c r="M6229" s="65" t="s">
        <v>280</v>
      </c>
    </row>
    <row r="6230" spans="1:13" ht="12.75" customHeight="1">
      <c r="A6230" s="65" t="str">
        <f>IF(ROW()=1,"KEY",IF(ISNA(VLOOKUP(B6230,車名対応マスタ!B:D,3,FALSE)),"",IF(VLOOKUP(B6230,車名対応マスタ!B:D,3,FALSE)="","",$D6230&amp;" "&amp;IF($G6230="9","J","O")&amp;" "&amp;$I6230&amp;" "&amp;IF($I6230&lt;=TEXT(★完成資料!$A$1,"yyyymm"),TEXT(★完成資料!$A$1,"yyyymm"),"999999")&amp; " " &amp; LEFT(F6230 &amp; "          ",10))))</f>
        <v xml:space="preserve">L O 202208 yyyy00 PHV       </v>
      </c>
      <c r="B6230" s="68" t="s">
        <v>622</v>
      </c>
      <c r="C6230" s="68" t="s">
        <v>624</v>
      </c>
      <c r="D6230" s="68" t="s">
        <v>271</v>
      </c>
      <c r="E6230" s="68" t="s">
        <v>531</v>
      </c>
      <c r="F6230" s="68" t="s">
        <v>517</v>
      </c>
      <c r="G6230" s="68" t="s">
        <v>77</v>
      </c>
      <c r="H6230" s="68" t="s">
        <v>273</v>
      </c>
      <c r="I6230" s="68" t="s">
        <v>656</v>
      </c>
      <c r="J6230" s="65">
        <v>4</v>
      </c>
      <c r="L6230" s="65">
        <v>604</v>
      </c>
      <c r="M6230" s="65" t="s">
        <v>280</v>
      </c>
    </row>
    <row r="6231" spans="1:13" ht="12.75" customHeight="1">
      <c r="A6231" s="65" t="str">
        <f>IF(ROW()=1,"KEY",IF(ISNA(VLOOKUP(B6231,車名対応マスタ!B:D,3,FALSE)),"",IF(VLOOKUP(B6231,車名対応マスタ!B:D,3,FALSE)="","",$D6231&amp;" "&amp;IF($G6231="9","J","O")&amp;" "&amp;$I6231&amp;" "&amp;IF($I6231&lt;=TEXT(★完成資料!$A$1,"yyyymm"),TEXT(★完成資料!$A$1,"yyyymm"),"999999")&amp; " " &amp; LEFT(F6231 &amp; "          ",10))))</f>
        <v xml:space="preserve">L O 202209 yyyy00 PHV       </v>
      </c>
      <c r="B6231" s="68" t="s">
        <v>622</v>
      </c>
      <c r="C6231" s="68" t="s">
        <v>624</v>
      </c>
      <c r="D6231" s="68" t="s">
        <v>271</v>
      </c>
      <c r="E6231" s="68" t="s">
        <v>531</v>
      </c>
      <c r="F6231" s="68" t="s">
        <v>517</v>
      </c>
      <c r="G6231" s="68" t="s">
        <v>77</v>
      </c>
      <c r="H6231" s="68" t="s">
        <v>273</v>
      </c>
      <c r="I6231" s="68" t="s">
        <v>657</v>
      </c>
      <c r="J6231" s="65">
        <v>4</v>
      </c>
      <c r="L6231" s="65">
        <v>604</v>
      </c>
      <c r="M6231" s="65" t="s">
        <v>280</v>
      </c>
    </row>
    <row r="6232" spans="1:13" ht="12.75" customHeight="1">
      <c r="A6232" s="65" t="str">
        <f>IF(ROW()=1,"KEY",IF(ISNA(VLOOKUP(B6232,車名対応マスタ!B:D,3,FALSE)),"",IF(VLOOKUP(B6232,車名対応マスタ!B:D,3,FALSE)="","",$D6232&amp;" "&amp;IF($G6232="9","J","O")&amp;" "&amp;$I6232&amp;" "&amp;IF($I6232&lt;=TEXT(★完成資料!$A$1,"yyyymm"),TEXT(★完成資料!$A$1,"yyyymm"),"999999")&amp; " " &amp; LEFT(F6232 &amp; "          ",10))))</f>
        <v xml:space="preserve">L O 202210 yyyy00 PHV       </v>
      </c>
      <c r="B6232" s="68" t="s">
        <v>622</v>
      </c>
      <c r="C6232" s="68" t="s">
        <v>624</v>
      </c>
      <c r="D6232" s="68" t="s">
        <v>271</v>
      </c>
      <c r="E6232" s="68" t="s">
        <v>531</v>
      </c>
      <c r="F6232" s="68" t="s">
        <v>517</v>
      </c>
      <c r="G6232" s="68" t="s">
        <v>77</v>
      </c>
      <c r="H6232" s="68" t="s">
        <v>273</v>
      </c>
      <c r="I6232" s="68" t="s">
        <v>663</v>
      </c>
      <c r="J6232" s="65">
        <v>9</v>
      </c>
      <c r="L6232" s="65">
        <v>604</v>
      </c>
      <c r="M6232" s="65" t="s">
        <v>280</v>
      </c>
    </row>
    <row r="6233" spans="1:13" ht="12.75" customHeight="1">
      <c r="A6233" s="65" t="str">
        <f>IF(ROW()=1,"KEY",IF(ISNA(VLOOKUP(B6233,車名対応マスタ!B:D,3,FALSE)),"",IF(VLOOKUP(B6233,車名対応マスタ!B:D,3,FALSE)="","",$D6233&amp;" "&amp;IF($G6233="9","J","O")&amp;" "&amp;$I6233&amp;" "&amp;IF($I6233&lt;=TEXT(★完成資料!$A$1,"yyyymm"),TEXT(★完成資料!$A$1,"yyyymm"),"999999")&amp; " " &amp; LEFT(F6233 &amp; "          ",10))))</f>
        <v xml:space="preserve">L O 202201 yyyy00 PHV       </v>
      </c>
      <c r="B6233" s="68" t="s">
        <v>622</v>
      </c>
      <c r="C6233" s="68" t="s">
        <v>624</v>
      </c>
      <c r="D6233" s="68" t="s">
        <v>271</v>
      </c>
      <c r="E6233" s="68" t="s">
        <v>531</v>
      </c>
      <c r="F6233" s="68" t="s">
        <v>517</v>
      </c>
      <c r="G6233" s="68" t="s">
        <v>77</v>
      </c>
      <c r="H6233" s="68" t="s">
        <v>273</v>
      </c>
      <c r="I6233" s="68" t="s">
        <v>639</v>
      </c>
      <c r="J6233" s="65">
        <v>48</v>
      </c>
      <c r="L6233" s="65">
        <v>411</v>
      </c>
      <c r="M6233" s="65" t="s">
        <v>498</v>
      </c>
    </row>
    <row r="6234" spans="1:13" ht="12.75" customHeight="1">
      <c r="A6234" s="65" t="str">
        <f>IF(ROW()=1,"KEY",IF(ISNA(VLOOKUP(B6234,車名対応マスタ!B:D,3,FALSE)),"",IF(VLOOKUP(B6234,車名対応マスタ!B:D,3,FALSE)="","",$D6234&amp;" "&amp;IF($G6234="9","J","O")&amp;" "&amp;$I6234&amp;" "&amp;IF($I6234&lt;=TEXT(★完成資料!$A$1,"yyyymm"),TEXT(★完成資料!$A$1,"yyyymm"),"999999")&amp; " " &amp; LEFT(F6234 &amp; "          ",10))))</f>
        <v xml:space="preserve">L O 202202 yyyy00 PHV       </v>
      </c>
      <c r="B6234" s="68" t="s">
        <v>622</v>
      </c>
      <c r="C6234" s="68" t="s">
        <v>624</v>
      </c>
      <c r="D6234" s="68" t="s">
        <v>271</v>
      </c>
      <c r="E6234" s="68" t="s">
        <v>531</v>
      </c>
      <c r="F6234" s="68" t="s">
        <v>517</v>
      </c>
      <c r="G6234" s="68" t="s">
        <v>77</v>
      </c>
      <c r="H6234" s="68" t="s">
        <v>273</v>
      </c>
      <c r="I6234" s="68" t="s">
        <v>640</v>
      </c>
      <c r="J6234" s="65">
        <v>36</v>
      </c>
      <c r="L6234" s="65">
        <v>411</v>
      </c>
      <c r="M6234" s="65" t="s">
        <v>498</v>
      </c>
    </row>
    <row r="6235" spans="1:13" ht="12.75" customHeight="1">
      <c r="A6235" s="65" t="str">
        <f>IF(ROW()=1,"KEY",IF(ISNA(VLOOKUP(B6235,車名対応マスタ!B:D,3,FALSE)),"",IF(VLOOKUP(B6235,車名対応マスタ!B:D,3,FALSE)="","",$D6235&amp;" "&amp;IF($G6235="9","J","O")&amp;" "&amp;$I6235&amp;" "&amp;IF($I6235&lt;=TEXT(★完成資料!$A$1,"yyyymm"),TEXT(★完成資料!$A$1,"yyyymm"),"999999")&amp; " " &amp; LEFT(F6235 &amp; "          ",10))))</f>
        <v xml:space="preserve">L O 202203 yyyy00 PHV       </v>
      </c>
      <c r="B6235" s="68" t="s">
        <v>622</v>
      </c>
      <c r="C6235" s="68" t="s">
        <v>624</v>
      </c>
      <c r="D6235" s="68" t="s">
        <v>271</v>
      </c>
      <c r="E6235" s="68" t="s">
        <v>531</v>
      </c>
      <c r="F6235" s="68" t="s">
        <v>517</v>
      </c>
      <c r="G6235" s="68" t="s">
        <v>77</v>
      </c>
      <c r="H6235" s="68" t="s">
        <v>273</v>
      </c>
      <c r="I6235" s="68" t="s">
        <v>641</v>
      </c>
      <c r="J6235" s="65">
        <v>23</v>
      </c>
      <c r="L6235" s="65">
        <v>411</v>
      </c>
      <c r="M6235" s="65" t="s">
        <v>498</v>
      </c>
    </row>
    <row r="6236" spans="1:13" ht="12.75" customHeight="1">
      <c r="A6236" s="65" t="str">
        <f>IF(ROW()=1,"KEY",IF(ISNA(VLOOKUP(B6236,車名対応マスタ!B:D,3,FALSE)),"",IF(VLOOKUP(B6236,車名対応マスタ!B:D,3,FALSE)="","",$D6236&amp;" "&amp;IF($G6236="9","J","O")&amp;" "&amp;$I6236&amp;" "&amp;IF($I6236&lt;=TEXT(★完成資料!$A$1,"yyyymm"),TEXT(★完成資料!$A$1,"yyyymm"),"999999")&amp; " " &amp; LEFT(F6236 &amp; "          ",10))))</f>
        <v xml:space="preserve">L O 202204 yyyy00 PHV       </v>
      </c>
      <c r="B6236" s="68" t="s">
        <v>622</v>
      </c>
      <c r="C6236" s="68" t="s">
        <v>624</v>
      </c>
      <c r="D6236" s="68" t="s">
        <v>271</v>
      </c>
      <c r="E6236" s="68" t="s">
        <v>531</v>
      </c>
      <c r="F6236" s="68" t="s">
        <v>517</v>
      </c>
      <c r="G6236" s="68" t="s">
        <v>77</v>
      </c>
      <c r="H6236" s="68" t="s">
        <v>273</v>
      </c>
      <c r="I6236" s="68" t="s">
        <v>642</v>
      </c>
      <c r="J6236" s="65">
        <v>9</v>
      </c>
      <c r="L6236" s="65">
        <v>411</v>
      </c>
      <c r="M6236" s="65" t="s">
        <v>498</v>
      </c>
    </row>
    <row r="6237" spans="1:13" ht="12.75" customHeight="1">
      <c r="A6237" s="65" t="str">
        <f>IF(ROW()=1,"KEY",IF(ISNA(VLOOKUP(B6237,車名対応マスタ!B:D,3,FALSE)),"",IF(VLOOKUP(B6237,車名対応マスタ!B:D,3,FALSE)="","",$D6237&amp;" "&amp;IF($G6237="9","J","O")&amp;" "&amp;$I6237&amp;" "&amp;IF($I6237&lt;=TEXT(★完成資料!$A$1,"yyyymm"),TEXT(★完成資料!$A$1,"yyyymm"),"999999")&amp; " " &amp; LEFT(F6237 &amp; "          ",10))))</f>
        <v xml:space="preserve">L O 202205 yyyy00 PHV       </v>
      </c>
      <c r="B6237" s="68" t="s">
        <v>622</v>
      </c>
      <c r="C6237" s="68" t="s">
        <v>624</v>
      </c>
      <c r="D6237" s="68" t="s">
        <v>271</v>
      </c>
      <c r="E6237" s="68" t="s">
        <v>531</v>
      </c>
      <c r="F6237" s="68" t="s">
        <v>517</v>
      </c>
      <c r="G6237" s="68" t="s">
        <v>77</v>
      </c>
      <c r="H6237" s="68" t="s">
        <v>273</v>
      </c>
      <c r="I6237" s="68" t="s">
        <v>647</v>
      </c>
      <c r="J6237" s="65">
        <v>4</v>
      </c>
      <c r="L6237" s="65">
        <v>411</v>
      </c>
      <c r="M6237" s="65" t="s">
        <v>498</v>
      </c>
    </row>
    <row r="6238" spans="1:13" ht="12.75" customHeight="1">
      <c r="A6238" s="65" t="str">
        <f>IF(ROW()=1,"KEY",IF(ISNA(VLOOKUP(B6238,車名対応マスタ!B:D,3,FALSE)),"",IF(VLOOKUP(B6238,車名対応マスタ!B:D,3,FALSE)="","",$D6238&amp;" "&amp;IF($G6238="9","J","O")&amp;" "&amp;$I6238&amp;" "&amp;IF($I6238&lt;=TEXT(★完成資料!$A$1,"yyyymm"),TEXT(★完成資料!$A$1,"yyyymm"),"999999")&amp; " " &amp; LEFT(F6238 &amp; "          ",10))))</f>
        <v xml:space="preserve">L O 202207 yyyy00 PHV       </v>
      </c>
      <c r="B6238" s="68" t="s">
        <v>622</v>
      </c>
      <c r="C6238" s="68" t="s">
        <v>624</v>
      </c>
      <c r="D6238" s="68" t="s">
        <v>271</v>
      </c>
      <c r="E6238" s="68" t="s">
        <v>531</v>
      </c>
      <c r="F6238" s="68" t="s">
        <v>517</v>
      </c>
      <c r="G6238" s="68" t="s">
        <v>77</v>
      </c>
      <c r="H6238" s="68" t="s">
        <v>273</v>
      </c>
      <c r="I6238" s="68" t="s">
        <v>655</v>
      </c>
      <c r="J6238" s="65">
        <v>22</v>
      </c>
      <c r="L6238" s="65">
        <v>411</v>
      </c>
      <c r="M6238" s="65" t="s">
        <v>498</v>
      </c>
    </row>
    <row r="6239" spans="1:13" ht="12.75" customHeight="1">
      <c r="A6239" s="65" t="str">
        <f>IF(ROW()=1,"KEY",IF(ISNA(VLOOKUP(B6239,車名対応マスタ!B:D,3,FALSE)),"",IF(VLOOKUP(B6239,車名対応マスタ!B:D,3,FALSE)="","",$D6239&amp;" "&amp;IF($G6239="9","J","O")&amp;" "&amp;$I6239&amp;" "&amp;IF($I6239&lt;=TEXT(★完成資料!$A$1,"yyyymm"),TEXT(★完成資料!$A$1,"yyyymm"),"999999")&amp; " " &amp; LEFT(F6239 &amp; "          ",10))))</f>
        <v xml:space="preserve">L O 202208 yyyy00 PHV       </v>
      </c>
      <c r="B6239" s="68" t="s">
        <v>622</v>
      </c>
      <c r="C6239" s="68" t="s">
        <v>624</v>
      </c>
      <c r="D6239" s="68" t="s">
        <v>271</v>
      </c>
      <c r="E6239" s="68" t="s">
        <v>531</v>
      </c>
      <c r="F6239" s="68" t="s">
        <v>517</v>
      </c>
      <c r="G6239" s="68" t="s">
        <v>77</v>
      </c>
      <c r="H6239" s="68" t="s">
        <v>273</v>
      </c>
      <c r="I6239" s="68" t="s">
        <v>656</v>
      </c>
      <c r="J6239" s="65">
        <v>31</v>
      </c>
      <c r="L6239" s="65">
        <v>411</v>
      </c>
      <c r="M6239" s="65" t="s">
        <v>498</v>
      </c>
    </row>
    <row r="6240" spans="1:13" ht="12.75" customHeight="1">
      <c r="A6240" s="65" t="str">
        <f>IF(ROW()=1,"KEY",IF(ISNA(VLOOKUP(B6240,車名対応マスタ!B:D,3,FALSE)),"",IF(VLOOKUP(B6240,車名対応マスタ!B:D,3,FALSE)="","",$D6240&amp;" "&amp;IF($G6240="9","J","O")&amp;" "&amp;$I6240&amp;" "&amp;IF($I6240&lt;=TEXT(★完成資料!$A$1,"yyyymm"),TEXT(★完成資料!$A$1,"yyyymm"),"999999")&amp; " " &amp; LEFT(F6240 &amp; "          ",10))))</f>
        <v xml:space="preserve">L O 202209 yyyy00 PHV       </v>
      </c>
      <c r="B6240" s="68" t="s">
        <v>622</v>
      </c>
      <c r="C6240" s="68" t="s">
        <v>624</v>
      </c>
      <c r="D6240" s="68" t="s">
        <v>271</v>
      </c>
      <c r="E6240" s="68" t="s">
        <v>531</v>
      </c>
      <c r="F6240" s="68" t="s">
        <v>517</v>
      </c>
      <c r="G6240" s="68" t="s">
        <v>77</v>
      </c>
      <c r="H6240" s="68" t="s">
        <v>273</v>
      </c>
      <c r="I6240" s="68" t="s">
        <v>657</v>
      </c>
      <c r="J6240" s="65">
        <v>23</v>
      </c>
      <c r="L6240" s="65">
        <v>411</v>
      </c>
      <c r="M6240" s="65" t="s">
        <v>498</v>
      </c>
    </row>
    <row r="6241" spans="1:13" ht="12.75" customHeight="1">
      <c r="A6241" s="65" t="str">
        <f>IF(ROW()=1,"KEY",IF(ISNA(VLOOKUP(B6241,車名対応マスタ!B:D,3,FALSE)),"",IF(VLOOKUP(B6241,車名対応マスタ!B:D,3,FALSE)="","",$D6241&amp;" "&amp;IF($G6241="9","J","O")&amp;" "&amp;$I6241&amp;" "&amp;IF($I6241&lt;=TEXT(★完成資料!$A$1,"yyyymm"),TEXT(★完成資料!$A$1,"yyyymm"),"999999")&amp; " " &amp; LEFT(F6241 &amp; "          ",10))))</f>
        <v xml:space="preserve">L O 202210 yyyy00 PHV       </v>
      </c>
      <c r="B6241" s="68" t="s">
        <v>622</v>
      </c>
      <c r="C6241" s="68" t="s">
        <v>624</v>
      </c>
      <c r="D6241" s="68" t="s">
        <v>271</v>
      </c>
      <c r="E6241" s="68" t="s">
        <v>531</v>
      </c>
      <c r="F6241" s="68" t="s">
        <v>517</v>
      </c>
      <c r="G6241" s="68" t="s">
        <v>77</v>
      </c>
      <c r="H6241" s="68" t="s">
        <v>273</v>
      </c>
      <c r="I6241" s="68" t="s">
        <v>663</v>
      </c>
      <c r="J6241" s="65">
        <v>1</v>
      </c>
      <c r="L6241" s="65">
        <v>411</v>
      </c>
      <c r="M6241" s="65" t="s">
        <v>498</v>
      </c>
    </row>
    <row r="6242" spans="1:13" ht="12.75" customHeight="1">
      <c r="A6242" s="65" t="str">
        <f>IF(ROW()=1,"KEY",IF(ISNA(VLOOKUP(B6242,車名対応マスタ!B:D,3,FALSE)),"",IF(VLOOKUP(B6242,車名対応マスタ!B:D,3,FALSE)="","",$D6242&amp;" "&amp;IF($G6242="9","J","O")&amp;" "&amp;$I6242&amp;" "&amp;IF($I6242&lt;=TEXT(★完成資料!$A$1,"yyyymm"),TEXT(★完成資料!$A$1,"yyyymm"),"999999")&amp; " " &amp; LEFT(F6242 &amp; "          ",10))))</f>
        <v xml:space="preserve">L O 202201 yyyy00 PHV       </v>
      </c>
      <c r="B6242" s="68" t="s">
        <v>622</v>
      </c>
      <c r="C6242" s="68" t="s">
        <v>624</v>
      </c>
      <c r="D6242" s="68" t="s">
        <v>271</v>
      </c>
      <c r="E6242" s="68" t="s">
        <v>531</v>
      </c>
      <c r="F6242" s="68" t="s">
        <v>517</v>
      </c>
      <c r="G6242" s="68" t="s">
        <v>77</v>
      </c>
      <c r="H6242" s="68" t="s">
        <v>273</v>
      </c>
      <c r="I6242" s="68" t="s">
        <v>639</v>
      </c>
      <c r="J6242" s="65">
        <v>13</v>
      </c>
      <c r="L6242" s="65">
        <v>425</v>
      </c>
      <c r="M6242" s="65" t="s">
        <v>379</v>
      </c>
    </row>
    <row r="6243" spans="1:13" ht="12.75" customHeight="1">
      <c r="A6243" s="65" t="str">
        <f>IF(ROW()=1,"KEY",IF(ISNA(VLOOKUP(B6243,車名対応マスタ!B:D,3,FALSE)),"",IF(VLOOKUP(B6243,車名対応マスタ!B:D,3,FALSE)="","",$D6243&amp;" "&amp;IF($G6243="9","J","O")&amp;" "&amp;$I6243&amp;" "&amp;IF($I6243&lt;=TEXT(★完成資料!$A$1,"yyyymm"),TEXT(★完成資料!$A$1,"yyyymm"),"999999")&amp; " " &amp; LEFT(F6243 &amp; "          ",10))))</f>
        <v xml:space="preserve">L O 202202 yyyy00 PHV       </v>
      </c>
      <c r="B6243" s="68" t="s">
        <v>622</v>
      </c>
      <c r="C6243" s="68" t="s">
        <v>624</v>
      </c>
      <c r="D6243" s="68" t="s">
        <v>271</v>
      </c>
      <c r="E6243" s="68" t="s">
        <v>531</v>
      </c>
      <c r="F6243" s="68" t="s">
        <v>517</v>
      </c>
      <c r="G6243" s="68" t="s">
        <v>77</v>
      </c>
      <c r="H6243" s="68" t="s">
        <v>273</v>
      </c>
      <c r="I6243" s="68" t="s">
        <v>640</v>
      </c>
      <c r="J6243" s="65">
        <v>19</v>
      </c>
      <c r="L6243" s="65">
        <v>425</v>
      </c>
      <c r="M6243" s="65" t="s">
        <v>379</v>
      </c>
    </row>
    <row r="6244" spans="1:13" ht="12.75" customHeight="1">
      <c r="A6244" s="65" t="str">
        <f>IF(ROW()=1,"KEY",IF(ISNA(VLOOKUP(B6244,車名対応マスタ!B:D,3,FALSE)),"",IF(VLOOKUP(B6244,車名対応マスタ!B:D,3,FALSE)="","",$D6244&amp;" "&amp;IF($G6244="9","J","O")&amp;" "&amp;$I6244&amp;" "&amp;IF($I6244&lt;=TEXT(★完成資料!$A$1,"yyyymm"),TEXT(★完成資料!$A$1,"yyyymm"),"999999")&amp; " " &amp; LEFT(F6244 &amp; "          ",10))))</f>
        <v xml:space="preserve">L O 202203 yyyy00 PHV       </v>
      </c>
      <c r="B6244" s="68" t="s">
        <v>622</v>
      </c>
      <c r="C6244" s="68" t="s">
        <v>624</v>
      </c>
      <c r="D6244" s="68" t="s">
        <v>271</v>
      </c>
      <c r="E6244" s="68" t="s">
        <v>531</v>
      </c>
      <c r="F6244" s="68" t="s">
        <v>517</v>
      </c>
      <c r="G6244" s="68" t="s">
        <v>77</v>
      </c>
      <c r="H6244" s="68" t="s">
        <v>273</v>
      </c>
      <c r="I6244" s="68" t="s">
        <v>641</v>
      </c>
      <c r="J6244" s="65">
        <v>29</v>
      </c>
      <c r="L6244" s="65">
        <v>425</v>
      </c>
      <c r="M6244" s="65" t="s">
        <v>379</v>
      </c>
    </row>
    <row r="6245" spans="1:13" ht="12.75" customHeight="1">
      <c r="A6245" s="65" t="str">
        <f>IF(ROW()=1,"KEY",IF(ISNA(VLOOKUP(B6245,車名対応マスタ!B:D,3,FALSE)),"",IF(VLOOKUP(B6245,車名対応マスタ!B:D,3,FALSE)="","",$D6245&amp;" "&amp;IF($G6245="9","J","O")&amp;" "&amp;$I6245&amp;" "&amp;IF($I6245&lt;=TEXT(★完成資料!$A$1,"yyyymm"),TEXT(★完成資料!$A$1,"yyyymm"),"999999")&amp; " " &amp; LEFT(F6245 &amp; "          ",10))))</f>
        <v xml:space="preserve">L O 202204 yyyy00 PHV       </v>
      </c>
      <c r="B6245" s="68" t="s">
        <v>622</v>
      </c>
      <c r="C6245" s="68" t="s">
        <v>624</v>
      </c>
      <c r="D6245" s="68" t="s">
        <v>271</v>
      </c>
      <c r="E6245" s="68" t="s">
        <v>531</v>
      </c>
      <c r="F6245" s="68" t="s">
        <v>517</v>
      </c>
      <c r="G6245" s="68" t="s">
        <v>77</v>
      </c>
      <c r="H6245" s="68" t="s">
        <v>273</v>
      </c>
      <c r="I6245" s="68" t="s">
        <v>642</v>
      </c>
      <c r="J6245" s="65">
        <v>40</v>
      </c>
      <c r="L6245" s="65">
        <v>425</v>
      </c>
      <c r="M6245" s="65" t="s">
        <v>379</v>
      </c>
    </row>
    <row r="6246" spans="1:13" ht="12.75" customHeight="1">
      <c r="A6246" s="65" t="str">
        <f>IF(ROW()=1,"KEY",IF(ISNA(VLOOKUP(B6246,車名対応マスタ!B:D,3,FALSE)),"",IF(VLOOKUP(B6246,車名対応マスタ!B:D,3,FALSE)="","",$D6246&amp;" "&amp;IF($G6246="9","J","O")&amp;" "&amp;$I6246&amp;" "&amp;IF($I6246&lt;=TEXT(★完成資料!$A$1,"yyyymm"),TEXT(★完成資料!$A$1,"yyyymm"),"999999")&amp; " " &amp; LEFT(F6246 &amp; "          ",10))))</f>
        <v xml:space="preserve">L O 202205 yyyy00 PHV       </v>
      </c>
      <c r="B6246" s="68" t="s">
        <v>622</v>
      </c>
      <c r="C6246" s="68" t="s">
        <v>624</v>
      </c>
      <c r="D6246" s="68" t="s">
        <v>271</v>
      </c>
      <c r="E6246" s="68" t="s">
        <v>531</v>
      </c>
      <c r="F6246" s="68" t="s">
        <v>517</v>
      </c>
      <c r="G6246" s="68" t="s">
        <v>77</v>
      </c>
      <c r="H6246" s="68" t="s">
        <v>273</v>
      </c>
      <c r="I6246" s="68" t="s">
        <v>647</v>
      </c>
      <c r="J6246" s="65">
        <v>31</v>
      </c>
      <c r="L6246" s="65">
        <v>425</v>
      </c>
      <c r="M6246" s="65" t="s">
        <v>379</v>
      </c>
    </row>
    <row r="6247" spans="1:13" ht="12.75" customHeight="1">
      <c r="A6247" s="65" t="str">
        <f>IF(ROW()=1,"KEY",IF(ISNA(VLOOKUP(B6247,車名対応マスタ!B:D,3,FALSE)),"",IF(VLOOKUP(B6247,車名対応マスタ!B:D,3,FALSE)="","",$D6247&amp;" "&amp;IF($G6247="9","J","O")&amp;" "&amp;$I6247&amp;" "&amp;IF($I6247&lt;=TEXT(★完成資料!$A$1,"yyyymm"),TEXT(★完成資料!$A$1,"yyyymm"),"999999")&amp; " " &amp; LEFT(F6247 &amp; "          ",10))))</f>
        <v xml:space="preserve">L O 202206 yyyy00 PHV       </v>
      </c>
      <c r="B6247" s="68" t="s">
        <v>622</v>
      </c>
      <c r="C6247" s="68" t="s">
        <v>624</v>
      </c>
      <c r="D6247" s="68" t="s">
        <v>271</v>
      </c>
      <c r="E6247" s="68" t="s">
        <v>531</v>
      </c>
      <c r="F6247" s="68" t="s">
        <v>517</v>
      </c>
      <c r="G6247" s="68" t="s">
        <v>77</v>
      </c>
      <c r="H6247" s="68" t="s">
        <v>273</v>
      </c>
      <c r="I6247" s="68" t="s">
        <v>652</v>
      </c>
      <c r="J6247" s="65">
        <v>25</v>
      </c>
      <c r="L6247" s="65">
        <v>425</v>
      </c>
      <c r="M6247" s="65" t="s">
        <v>379</v>
      </c>
    </row>
    <row r="6248" spans="1:13" ht="12.75" customHeight="1">
      <c r="A6248" s="65" t="str">
        <f>IF(ROW()=1,"KEY",IF(ISNA(VLOOKUP(B6248,車名対応マスタ!B:D,3,FALSE)),"",IF(VLOOKUP(B6248,車名対応マスタ!B:D,3,FALSE)="","",$D6248&amp;" "&amp;IF($G6248="9","J","O")&amp;" "&amp;$I6248&amp;" "&amp;IF($I6248&lt;=TEXT(★完成資料!$A$1,"yyyymm"),TEXT(★完成資料!$A$1,"yyyymm"),"999999")&amp; " " &amp; LEFT(F6248 &amp; "          ",10))))</f>
        <v xml:space="preserve">L O 202207 yyyy00 PHV       </v>
      </c>
      <c r="B6248" s="68" t="s">
        <v>622</v>
      </c>
      <c r="C6248" s="68" t="s">
        <v>624</v>
      </c>
      <c r="D6248" s="68" t="s">
        <v>271</v>
      </c>
      <c r="E6248" s="68" t="s">
        <v>531</v>
      </c>
      <c r="F6248" s="68" t="s">
        <v>517</v>
      </c>
      <c r="G6248" s="68" t="s">
        <v>77</v>
      </c>
      <c r="H6248" s="68" t="s">
        <v>273</v>
      </c>
      <c r="I6248" s="68" t="s">
        <v>655</v>
      </c>
      <c r="J6248" s="65">
        <v>11</v>
      </c>
      <c r="L6248" s="65">
        <v>425</v>
      </c>
      <c r="M6248" s="65" t="s">
        <v>379</v>
      </c>
    </row>
    <row r="6249" spans="1:13" ht="12.75" customHeight="1">
      <c r="A6249" s="65" t="str">
        <f>IF(ROW()=1,"KEY",IF(ISNA(VLOOKUP(B6249,車名対応マスタ!B:D,3,FALSE)),"",IF(VLOOKUP(B6249,車名対応マスタ!B:D,3,FALSE)="","",$D6249&amp;" "&amp;IF($G6249="9","J","O")&amp;" "&amp;$I6249&amp;" "&amp;IF($I6249&lt;=TEXT(★完成資料!$A$1,"yyyymm"),TEXT(★完成資料!$A$1,"yyyymm"),"999999")&amp; " " &amp; LEFT(F6249 &amp; "          ",10))))</f>
        <v xml:space="preserve">L O 202208 yyyy00 PHV       </v>
      </c>
      <c r="B6249" s="68" t="s">
        <v>622</v>
      </c>
      <c r="C6249" s="68" t="s">
        <v>624</v>
      </c>
      <c r="D6249" s="68" t="s">
        <v>271</v>
      </c>
      <c r="E6249" s="68" t="s">
        <v>531</v>
      </c>
      <c r="F6249" s="68" t="s">
        <v>517</v>
      </c>
      <c r="G6249" s="68" t="s">
        <v>77</v>
      </c>
      <c r="H6249" s="68" t="s">
        <v>273</v>
      </c>
      <c r="I6249" s="68" t="s">
        <v>656</v>
      </c>
      <c r="J6249" s="65">
        <v>44</v>
      </c>
      <c r="L6249" s="65">
        <v>425</v>
      </c>
      <c r="M6249" s="65" t="s">
        <v>379</v>
      </c>
    </row>
    <row r="6250" spans="1:13" ht="12.75" customHeight="1">
      <c r="A6250" s="65" t="str">
        <f>IF(ROW()=1,"KEY",IF(ISNA(VLOOKUP(B6250,車名対応マスタ!B:D,3,FALSE)),"",IF(VLOOKUP(B6250,車名対応マスタ!B:D,3,FALSE)="","",$D6250&amp;" "&amp;IF($G6250="9","J","O")&amp;" "&amp;$I6250&amp;" "&amp;IF($I6250&lt;=TEXT(★完成資料!$A$1,"yyyymm"),TEXT(★完成資料!$A$1,"yyyymm"),"999999")&amp; " " &amp; LEFT(F6250 &amp; "          ",10))))</f>
        <v xml:space="preserve">L O 202209 yyyy00 PHV       </v>
      </c>
      <c r="B6250" s="68" t="s">
        <v>622</v>
      </c>
      <c r="C6250" s="68" t="s">
        <v>624</v>
      </c>
      <c r="D6250" s="68" t="s">
        <v>271</v>
      </c>
      <c r="E6250" s="68" t="s">
        <v>531</v>
      </c>
      <c r="F6250" s="68" t="s">
        <v>517</v>
      </c>
      <c r="G6250" s="68" t="s">
        <v>77</v>
      </c>
      <c r="H6250" s="68" t="s">
        <v>273</v>
      </c>
      <c r="I6250" s="68" t="s">
        <v>657</v>
      </c>
      <c r="J6250" s="65">
        <v>31</v>
      </c>
      <c r="L6250" s="65">
        <v>425</v>
      </c>
      <c r="M6250" s="65" t="s">
        <v>379</v>
      </c>
    </row>
    <row r="6251" spans="1:13" ht="12.75" customHeight="1">
      <c r="A6251" s="65" t="str">
        <f>IF(ROW()=1,"KEY",IF(ISNA(VLOOKUP(B6251,車名対応マスタ!B:D,3,FALSE)),"",IF(VLOOKUP(B6251,車名対応マスタ!B:D,3,FALSE)="","",$D6251&amp;" "&amp;IF($G6251="9","J","O")&amp;" "&amp;$I6251&amp;" "&amp;IF($I6251&lt;=TEXT(★完成資料!$A$1,"yyyymm"),TEXT(★完成資料!$A$1,"yyyymm"),"999999")&amp; " " &amp; LEFT(F6251 &amp; "          ",10))))</f>
        <v xml:space="preserve">L O 202210 yyyy00 PHV       </v>
      </c>
      <c r="B6251" s="68" t="s">
        <v>622</v>
      </c>
      <c r="C6251" s="68" t="s">
        <v>624</v>
      </c>
      <c r="D6251" s="68" t="s">
        <v>271</v>
      </c>
      <c r="E6251" s="68" t="s">
        <v>531</v>
      </c>
      <c r="F6251" s="68" t="s">
        <v>517</v>
      </c>
      <c r="G6251" s="68" t="s">
        <v>77</v>
      </c>
      <c r="H6251" s="68" t="s">
        <v>273</v>
      </c>
      <c r="I6251" s="68" t="s">
        <v>663</v>
      </c>
      <c r="J6251" s="65">
        <v>19</v>
      </c>
      <c r="L6251" s="65">
        <v>425</v>
      </c>
      <c r="M6251" s="65" t="s">
        <v>379</v>
      </c>
    </row>
    <row r="6252" spans="1:13" ht="12.75" customHeight="1">
      <c r="A6252" s="65" t="str">
        <f>IF(ROW()=1,"KEY",IF(ISNA(VLOOKUP(B6252,車名対応マスタ!B:D,3,FALSE)),"",IF(VLOOKUP(B6252,車名対応マスタ!B:D,3,FALSE)="","",$D6252&amp;" "&amp;IF($G6252="9","J","O")&amp;" "&amp;$I6252&amp;" "&amp;IF($I6252&lt;=TEXT(★完成資料!$A$1,"yyyymm"),TEXT(★完成資料!$A$1,"yyyymm"),"999999")&amp; " " &amp; LEFT(F6252 &amp; "          ",10))))</f>
        <v xml:space="preserve">L O 202202 yyyy00 PHV       </v>
      </c>
      <c r="B6252" s="68" t="s">
        <v>622</v>
      </c>
      <c r="C6252" s="68" t="s">
        <v>624</v>
      </c>
      <c r="D6252" s="68" t="s">
        <v>271</v>
      </c>
      <c r="E6252" s="68" t="s">
        <v>531</v>
      </c>
      <c r="F6252" s="68" t="s">
        <v>517</v>
      </c>
      <c r="G6252" s="68" t="s">
        <v>77</v>
      </c>
      <c r="H6252" s="68" t="s">
        <v>273</v>
      </c>
      <c r="I6252" s="68" t="s">
        <v>640</v>
      </c>
      <c r="J6252" s="65">
        <v>6</v>
      </c>
      <c r="L6252" s="65">
        <v>429</v>
      </c>
      <c r="M6252" s="65" t="s">
        <v>380</v>
      </c>
    </row>
    <row r="6253" spans="1:13" ht="12.75" customHeight="1">
      <c r="A6253" s="65" t="str">
        <f>IF(ROW()=1,"KEY",IF(ISNA(VLOOKUP(B6253,車名対応マスタ!B:D,3,FALSE)),"",IF(VLOOKUP(B6253,車名対応マスタ!B:D,3,FALSE)="","",$D6253&amp;" "&amp;IF($G6253="9","J","O")&amp;" "&amp;$I6253&amp;" "&amp;IF($I6253&lt;=TEXT(★完成資料!$A$1,"yyyymm"),TEXT(★完成資料!$A$1,"yyyymm"),"999999")&amp; " " &amp; LEFT(F6253 &amp; "          ",10))))</f>
        <v xml:space="preserve">L O 202203 yyyy00 PHV       </v>
      </c>
      <c r="B6253" s="68" t="s">
        <v>622</v>
      </c>
      <c r="C6253" s="68" t="s">
        <v>624</v>
      </c>
      <c r="D6253" s="68" t="s">
        <v>271</v>
      </c>
      <c r="E6253" s="68" t="s">
        <v>531</v>
      </c>
      <c r="F6253" s="68" t="s">
        <v>517</v>
      </c>
      <c r="G6253" s="68" t="s">
        <v>77</v>
      </c>
      <c r="H6253" s="68" t="s">
        <v>273</v>
      </c>
      <c r="I6253" s="68" t="s">
        <v>641</v>
      </c>
      <c r="J6253" s="65">
        <v>7</v>
      </c>
      <c r="L6253" s="65">
        <v>429</v>
      </c>
      <c r="M6253" s="65" t="s">
        <v>380</v>
      </c>
    </row>
    <row r="6254" spans="1:13" ht="12.75" customHeight="1">
      <c r="A6254" s="65" t="str">
        <f>IF(ROW()=1,"KEY",IF(ISNA(VLOOKUP(B6254,車名対応マスタ!B:D,3,FALSE)),"",IF(VLOOKUP(B6254,車名対応マスタ!B:D,3,FALSE)="","",$D6254&amp;" "&amp;IF($G6254="9","J","O")&amp;" "&amp;$I6254&amp;" "&amp;IF($I6254&lt;=TEXT(★完成資料!$A$1,"yyyymm"),TEXT(★完成資料!$A$1,"yyyymm"),"999999")&amp; " " &amp; LEFT(F6254 &amp; "          ",10))))</f>
        <v xml:space="preserve">L O 202204 yyyy00 PHV       </v>
      </c>
      <c r="B6254" s="68" t="s">
        <v>622</v>
      </c>
      <c r="C6254" s="68" t="s">
        <v>624</v>
      </c>
      <c r="D6254" s="68" t="s">
        <v>271</v>
      </c>
      <c r="E6254" s="68" t="s">
        <v>531</v>
      </c>
      <c r="F6254" s="68" t="s">
        <v>517</v>
      </c>
      <c r="G6254" s="68" t="s">
        <v>77</v>
      </c>
      <c r="H6254" s="68" t="s">
        <v>273</v>
      </c>
      <c r="I6254" s="68" t="s">
        <v>642</v>
      </c>
      <c r="J6254" s="65">
        <v>2</v>
      </c>
      <c r="L6254" s="65">
        <v>429</v>
      </c>
      <c r="M6254" s="65" t="s">
        <v>380</v>
      </c>
    </row>
    <row r="6255" spans="1:13" ht="12.75" customHeight="1">
      <c r="A6255" s="65" t="str">
        <f>IF(ROW()=1,"KEY",IF(ISNA(VLOOKUP(B6255,車名対応マスタ!B:D,3,FALSE)),"",IF(VLOOKUP(B6255,車名対応マスタ!B:D,3,FALSE)="","",$D6255&amp;" "&amp;IF($G6255="9","J","O")&amp;" "&amp;$I6255&amp;" "&amp;IF($I6255&lt;=TEXT(★完成資料!$A$1,"yyyymm"),TEXT(★完成資料!$A$1,"yyyymm"),"999999")&amp; " " &amp; LEFT(F6255 &amp; "          ",10))))</f>
        <v xml:space="preserve">L O 202205 yyyy00 PHV       </v>
      </c>
      <c r="B6255" s="68" t="s">
        <v>622</v>
      </c>
      <c r="C6255" s="68" t="s">
        <v>624</v>
      </c>
      <c r="D6255" s="68" t="s">
        <v>271</v>
      </c>
      <c r="E6255" s="68" t="s">
        <v>531</v>
      </c>
      <c r="F6255" s="68" t="s">
        <v>517</v>
      </c>
      <c r="G6255" s="68" t="s">
        <v>77</v>
      </c>
      <c r="H6255" s="68" t="s">
        <v>273</v>
      </c>
      <c r="I6255" s="68" t="s">
        <v>647</v>
      </c>
      <c r="J6255" s="65">
        <v>2</v>
      </c>
      <c r="L6255" s="65">
        <v>429</v>
      </c>
      <c r="M6255" s="65" t="s">
        <v>380</v>
      </c>
    </row>
    <row r="6256" spans="1:13" ht="12.75" customHeight="1">
      <c r="A6256" s="65" t="str">
        <f>IF(ROW()=1,"KEY",IF(ISNA(VLOOKUP(B6256,車名対応マスタ!B:D,3,FALSE)),"",IF(VLOOKUP(B6256,車名対応マスタ!B:D,3,FALSE)="","",$D6256&amp;" "&amp;IF($G6256="9","J","O")&amp;" "&amp;$I6256&amp;" "&amp;IF($I6256&lt;=TEXT(★完成資料!$A$1,"yyyymm"),TEXT(★完成資料!$A$1,"yyyymm"),"999999")&amp; " " &amp; LEFT(F6256 &amp; "          ",10))))</f>
        <v xml:space="preserve">L O 202206 yyyy00 PHV       </v>
      </c>
      <c r="B6256" s="68" t="s">
        <v>622</v>
      </c>
      <c r="C6256" s="68" t="s">
        <v>624</v>
      </c>
      <c r="D6256" s="68" t="s">
        <v>271</v>
      </c>
      <c r="E6256" s="68" t="s">
        <v>531</v>
      </c>
      <c r="F6256" s="68" t="s">
        <v>517</v>
      </c>
      <c r="G6256" s="68" t="s">
        <v>77</v>
      </c>
      <c r="H6256" s="68" t="s">
        <v>273</v>
      </c>
      <c r="I6256" s="68" t="s">
        <v>652</v>
      </c>
      <c r="J6256" s="65">
        <v>2</v>
      </c>
      <c r="L6256" s="65">
        <v>429</v>
      </c>
      <c r="M6256" s="65" t="s">
        <v>380</v>
      </c>
    </row>
    <row r="6257" spans="1:13" ht="12.75" customHeight="1">
      <c r="A6257" s="65" t="str">
        <f>IF(ROW()=1,"KEY",IF(ISNA(VLOOKUP(B6257,車名対応マスタ!B:D,3,FALSE)),"",IF(VLOOKUP(B6257,車名対応マスタ!B:D,3,FALSE)="","",$D6257&amp;" "&amp;IF($G6257="9","J","O")&amp;" "&amp;$I6257&amp;" "&amp;IF($I6257&lt;=TEXT(★完成資料!$A$1,"yyyymm"),TEXT(★完成資料!$A$1,"yyyymm"),"999999")&amp; " " &amp; LEFT(F6257 &amp; "          ",10))))</f>
        <v xml:space="preserve">L O 202207 yyyy00 PHV       </v>
      </c>
      <c r="B6257" s="68" t="s">
        <v>622</v>
      </c>
      <c r="C6257" s="68" t="s">
        <v>624</v>
      </c>
      <c r="D6257" s="68" t="s">
        <v>271</v>
      </c>
      <c r="E6257" s="68" t="s">
        <v>531</v>
      </c>
      <c r="F6257" s="68" t="s">
        <v>517</v>
      </c>
      <c r="G6257" s="68" t="s">
        <v>77</v>
      </c>
      <c r="H6257" s="68" t="s">
        <v>273</v>
      </c>
      <c r="I6257" s="68" t="s">
        <v>655</v>
      </c>
      <c r="J6257" s="65">
        <v>3</v>
      </c>
      <c r="L6257" s="65">
        <v>429</v>
      </c>
      <c r="M6257" s="65" t="s">
        <v>380</v>
      </c>
    </row>
    <row r="6258" spans="1:13" ht="12.75" customHeight="1">
      <c r="A6258" s="65" t="str">
        <f>IF(ROW()=1,"KEY",IF(ISNA(VLOOKUP(B6258,車名対応マスタ!B:D,3,FALSE)),"",IF(VLOOKUP(B6258,車名対応マスタ!B:D,3,FALSE)="","",$D6258&amp;" "&amp;IF($G6258="9","J","O")&amp;" "&amp;$I6258&amp;" "&amp;IF($I6258&lt;=TEXT(★完成資料!$A$1,"yyyymm"),TEXT(★完成資料!$A$1,"yyyymm"),"999999")&amp; " " &amp; LEFT(F6258 &amp; "          ",10))))</f>
        <v xml:space="preserve">L O 202209 yyyy00 PHV       </v>
      </c>
      <c r="B6258" s="68" t="s">
        <v>622</v>
      </c>
      <c r="C6258" s="68" t="s">
        <v>624</v>
      </c>
      <c r="D6258" s="68" t="s">
        <v>271</v>
      </c>
      <c r="E6258" s="68" t="s">
        <v>531</v>
      </c>
      <c r="F6258" s="68" t="s">
        <v>517</v>
      </c>
      <c r="G6258" s="68" t="s">
        <v>77</v>
      </c>
      <c r="H6258" s="68" t="s">
        <v>273</v>
      </c>
      <c r="I6258" s="68" t="s">
        <v>657</v>
      </c>
      <c r="J6258" s="65">
        <v>8</v>
      </c>
      <c r="L6258" s="65">
        <v>429</v>
      </c>
      <c r="M6258" s="65" t="s">
        <v>380</v>
      </c>
    </row>
    <row r="6259" spans="1:13" ht="12.75" customHeight="1">
      <c r="A6259" s="65" t="str">
        <f>IF(ROW()=1,"KEY",IF(ISNA(VLOOKUP(B6259,車名対応マスタ!B:D,3,FALSE)),"",IF(VLOOKUP(B6259,車名対応マスタ!B:D,3,FALSE)="","",$D6259&amp;" "&amp;IF($G6259="9","J","O")&amp;" "&amp;$I6259&amp;" "&amp;IF($I6259&lt;=TEXT(★完成資料!$A$1,"yyyymm"),TEXT(★完成資料!$A$1,"yyyymm"),"999999")&amp; " " &amp; LEFT(F6259 &amp; "          ",10))))</f>
        <v xml:space="preserve">L O 202210 yyyy00 PHV       </v>
      </c>
      <c r="B6259" s="68" t="s">
        <v>622</v>
      </c>
      <c r="C6259" s="68" t="s">
        <v>624</v>
      </c>
      <c r="D6259" s="68" t="s">
        <v>271</v>
      </c>
      <c r="E6259" s="68" t="s">
        <v>531</v>
      </c>
      <c r="F6259" s="68" t="s">
        <v>517</v>
      </c>
      <c r="G6259" s="68" t="s">
        <v>77</v>
      </c>
      <c r="H6259" s="68" t="s">
        <v>273</v>
      </c>
      <c r="I6259" s="68" t="s">
        <v>663</v>
      </c>
      <c r="J6259" s="65">
        <v>4</v>
      </c>
      <c r="L6259" s="65">
        <v>429</v>
      </c>
      <c r="M6259" s="65" t="s">
        <v>380</v>
      </c>
    </row>
    <row r="6260" spans="1:13" ht="12.75" customHeight="1">
      <c r="A6260" s="65" t="str">
        <f>IF(ROW()=1,"KEY",IF(ISNA(VLOOKUP(B6260,車名対応マスタ!B:D,3,FALSE)),"",IF(VLOOKUP(B6260,車名対応マスタ!B:D,3,FALSE)="","",$D6260&amp;" "&amp;IF($G6260="9","J","O")&amp;" "&amp;$I6260&amp;" "&amp;IF($I6260&lt;=TEXT(★完成資料!$A$1,"yyyymm"),TEXT(★完成資料!$A$1,"yyyymm"),"999999")&amp; " " &amp; LEFT(F6260 &amp; "          ",10))))</f>
        <v xml:space="preserve">L O 202201 yyyy00 PHV       </v>
      </c>
      <c r="B6260" s="68" t="s">
        <v>622</v>
      </c>
      <c r="C6260" s="68" t="s">
        <v>624</v>
      </c>
      <c r="D6260" s="68" t="s">
        <v>271</v>
      </c>
      <c r="E6260" s="68" t="s">
        <v>531</v>
      </c>
      <c r="F6260" s="68" t="s">
        <v>517</v>
      </c>
      <c r="G6260" s="68" t="s">
        <v>77</v>
      </c>
      <c r="H6260" s="68" t="s">
        <v>273</v>
      </c>
      <c r="I6260" s="68" t="s">
        <v>639</v>
      </c>
      <c r="J6260" s="65">
        <v>6</v>
      </c>
      <c r="L6260" s="65">
        <v>409</v>
      </c>
      <c r="M6260" s="65" t="s">
        <v>281</v>
      </c>
    </row>
    <row r="6261" spans="1:13" ht="12.75" customHeight="1">
      <c r="A6261" s="65" t="str">
        <f>IF(ROW()=1,"KEY",IF(ISNA(VLOOKUP(B6261,車名対応マスタ!B:D,3,FALSE)),"",IF(VLOOKUP(B6261,車名対応マスタ!B:D,3,FALSE)="","",$D6261&amp;" "&amp;IF($G6261="9","J","O")&amp;" "&amp;$I6261&amp;" "&amp;IF($I6261&lt;=TEXT(★完成資料!$A$1,"yyyymm"),TEXT(★完成資料!$A$1,"yyyymm"),"999999")&amp; " " &amp; LEFT(F6261 &amp; "          ",10))))</f>
        <v xml:space="preserve">L O 202202 yyyy00 PHV       </v>
      </c>
      <c r="B6261" s="68" t="s">
        <v>622</v>
      </c>
      <c r="C6261" s="68" t="s">
        <v>624</v>
      </c>
      <c r="D6261" s="68" t="s">
        <v>271</v>
      </c>
      <c r="E6261" s="68" t="s">
        <v>531</v>
      </c>
      <c r="F6261" s="68" t="s">
        <v>517</v>
      </c>
      <c r="G6261" s="68" t="s">
        <v>77</v>
      </c>
      <c r="H6261" s="68" t="s">
        <v>273</v>
      </c>
      <c r="I6261" s="68" t="s">
        <v>640</v>
      </c>
      <c r="J6261" s="65">
        <v>10</v>
      </c>
      <c r="L6261" s="65">
        <v>409</v>
      </c>
      <c r="M6261" s="65" t="s">
        <v>281</v>
      </c>
    </row>
    <row r="6262" spans="1:13" ht="12.75" customHeight="1">
      <c r="A6262" s="65" t="str">
        <f>IF(ROW()=1,"KEY",IF(ISNA(VLOOKUP(B6262,車名対応マスタ!B:D,3,FALSE)),"",IF(VLOOKUP(B6262,車名対応マスタ!B:D,3,FALSE)="","",$D6262&amp;" "&amp;IF($G6262="9","J","O")&amp;" "&amp;$I6262&amp;" "&amp;IF($I6262&lt;=TEXT(★完成資料!$A$1,"yyyymm"),TEXT(★完成資料!$A$1,"yyyymm"),"999999")&amp; " " &amp; LEFT(F6262 &amp; "          ",10))))</f>
        <v xml:space="preserve">L O 202203 yyyy00 PHV       </v>
      </c>
      <c r="B6262" s="68" t="s">
        <v>622</v>
      </c>
      <c r="C6262" s="68" t="s">
        <v>624</v>
      </c>
      <c r="D6262" s="68" t="s">
        <v>271</v>
      </c>
      <c r="E6262" s="68" t="s">
        <v>531</v>
      </c>
      <c r="F6262" s="68" t="s">
        <v>517</v>
      </c>
      <c r="G6262" s="68" t="s">
        <v>77</v>
      </c>
      <c r="H6262" s="68" t="s">
        <v>273</v>
      </c>
      <c r="I6262" s="68" t="s">
        <v>641</v>
      </c>
      <c r="J6262" s="65">
        <v>8</v>
      </c>
      <c r="L6262" s="65">
        <v>409</v>
      </c>
      <c r="M6262" s="65" t="s">
        <v>281</v>
      </c>
    </row>
    <row r="6263" spans="1:13" ht="12.75" customHeight="1">
      <c r="A6263" s="65" t="str">
        <f>IF(ROW()=1,"KEY",IF(ISNA(VLOOKUP(B6263,車名対応マスタ!B:D,3,FALSE)),"",IF(VLOOKUP(B6263,車名対応マスタ!B:D,3,FALSE)="","",$D6263&amp;" "&amp;IF($G6263="9","J","O")&amp;" "&amp;$I6263&amp;" "&amp;IF($I6263&lt;=TEXT(★完成資料!$A$1,"yyyymm"),TEXT(★完成資料!$A$1,"yyyymm"),"999999")&amp; " " &amp; LEFT(F6263 &amp; "          ",10))))</f>
        <v xml:space="preserve">L O 202204 yyyy00 PHV       </v>
      </c>
      <c r="B6263" s="68" t="s">
        <v>622</v>
      </c>
      <c r="C6263" s="68" t="s">
        <v>624</v>
      </c>
      <c r="D6263" s="68" t="s">
        <v>271</v>
      </c>
      <c r="E6263" s="68" t="s">
        <v>531</v>
      </c>
      <c r="F6263" s="68" t="s">
        <v>517</v>
      </c>
      <c r="G6263" s="68" t="s">
        <v>77</v>
      </c>
      <c r="H6263" s="68" t="s">
        <v>273</v>
      </c>
      <c r="I6263" s="68" t="s">
        <v>642</v>
      </c>
      <c r="J6263" s="65">
        <v>5</v>
      </c>
      <c r="L6263" s="65">
        <v>409</v>
      </c>
      <c r="M6263" s="65" t="s">
        <v>281</v>
      </c>
    </row>
    <row r="6264" spans="1:13" ht="12.75" customHeight="1">
      <c r="A6264" s="65" t="str">
        <f>IF(ROW()=1,"KEY",IF(ISNA(VLOOKUP(B6264,車名対応マスタ!B:D,3,FALSE)),"",IF(VLOOKUP(B6264,車名対応マスタ!B:D,3,FALSE)="","",$D6264&amp;" "&amp;IF($G6264="9","J","O")&amp;" "&amp;$I6264&amp;" "&amp;IF($I6264&lt;=TEXT(★完成資料!$A$1,"yyyymm"),TEXT(★完成資料!$A$1,"yyyymm"),"999999")&amp; " " &amp; LEFT(F6264 &amp; "          ",10))))</f>
        <v xml:space="preserve">L O 202205 yyyy00 PHV       </v>
      </c>
      <c r="B6264" s="68" t="s">
        <v>622</v>
      </c>
      <c r="C6264" s="68" t="s">
        <v>624</v>
      </c>
      <c r="D6264" s="68" t="s">
        <v>271</v>
      </c>
      <c r="E6264" s="68" t="s">
        <v>531</v>
      </c>
      <c r="F6264" s="68" t="s">
        <v>517</v>
      </c>
      <c r="G6264" s="68" t="s">
        <v>77</v>
      </c>
      <c r="H6264" s="68" t="s">
        <v>273</v>
      </c>
      <c r="I6264" s="68" t="s">
        <v>647</v>
      </c>
      <c r="J6264" s="65">
        <v>7</v>
      </c>
      <c r="L6264" s="65">
        <v>409</v>
      </c>
      <c r="M6264" s="65" t="s">
        <v>281</v>
      </c>
    </row>
    <row r="6265" spans="1:13" ht="12.75" customHeight="1">
      <c r="A6265" s="65" t="str">
        <f>IF(ROW()=1,"KEY",IF(ISNA(VLOOKUP(B6265,車名対応マスタ!B:D,3,FALSE)),"",IF(VLOOKUP(B6265,車名対応マスタ!B:D,3,FALSE)="","",$D6265&amp;" "&amp;IF($G6265="9","J","O")&amp;" "&amp;$I6265&amp;" "&amp;IF($I6265&lt;=TEXT(★完成資料!$A$1,"yyyymm"),TEXT(★完成資料!$A$1,"yyyymm"),"999999")&amp; " " &amp; LEFT(F6265 &amp; "          ",10))))</f>
        <v xml:space="preserve">L O 202206 yyyy00 PHV       </v>
      </c>
      <c r="B6265" s="68" t="s">
        <v>622</v>
      </c>
      <c r="C6265" s="68" t="s">
        <v>624</v>
      </c>
      <c r="D6265" s="68" t="s">
        <v>271</v>
      </c>
      <c r="E6265" s="68" t="s">
        <v>531</v>
      </c>
      <c r="F6265" s="68" t="s">
        <v>517</v>
      </c>
      <c r="G6265" s="68" t="s">
        <v>77</v>
      </c>
      <c r="H6265" s="68" t="s">
        <v>273</v>
      </c>
      <c r="I6265" s="68" t="s">
        <v>652</v>
      </c>
      <c r="J6265" s="65">
        <v>4</v>
      </c>
      <c r="L6265" s="65">
        <v>409</v>
      </c>
      <c r="M6265" s="65" t="s">
        <v>281</v>
      </c>
    </row>
    <row r="6266" spans="1:13" ht="12.75" customHeight="1">
      <c r="A6266" s="65" t="str">
        <f>IF(ROW()=1,"KEY",IF(ISNA(VLOOKUP(B6266,車名対応マスタ!B:D,3,FALSE)),"",IF(VLOOKUP(B6266,車名対応マスタ!B:D,3,FALSE)="","",$D6266&amp;" "&amp;IF($G6266="9","J","O")&amp;" "&amp;$I6266&amp;" "&amp;IF($I6266&lt;=TEXT(★完成資料!$A$1,"yyyymm"),TEXT(★完成資料!$A$1,"yyyymm"),"999999")&amp; " " &amp; LEFT(F6266 &amp; "          ",10))))</f>
        <v xml:space="preserve">L O 202207 yyyy00 PHV       </v>
      </c>
      <c r="B6266" s="68" t="s">
        <v>622</v>
      </c>
      <c r="C6266" s="68" t="s">
        <v>624</v>
      </c>
      <c r="D6266" s="68" t="s">
        <v>271</v>
      </c>
      <c r="E6266" s="68" t="s">
        <v>531</v>
      </c>
      <c r="F6266" s="68" t="s">
        <v>517</v>
      </c>
      <c r="G6266" s="68" t="s">
        <v>77</v>
      </c>
      <c r="H6266" s="68" t="s">
        <v>273</v>
      </c>
      <c r="I6266" s="68" t="s">
        <v>655</v>
      </c>
      <c r="J6266" s="65">
        <v>5</v>
      </c>
      <c r="L6266" s="65">
        <v>409</v>
      </c>
      <c r="M6266" s="65" t="s">
        <v>281</v>
      </c>
    </row>
    <row r="6267" spans="1:13" ht="12.75" customHeight="1">
      <c r="A6267" s="65" t="str">
        <f>IF(ROW()=1,"KEY",IF(ISNA(VLOOKUP(B6267,車名対応マスタ!B:D,3,FALSE)),"",IF(VLOOKUP(B6267,車名対応マスタ!B:D,3,FALSE)="","",$D6267&amp;" "&amp;IF($G6267="9","J","O")&amp;" "&amp;$I6267&amp;" "&amp;IF($I6267&lt;=TEXT(★完成資料!$A$1,"yyyymm"),TEXT(★完成資料!$A$1,"yyyymm"),"999999")&amp; " " &amp; LEFT(F6267 &amp; "          ",10))))</f>
        <v xml:space="preserve">L O 202208 yyyy00 PHV       </v>
      </c>
      <c r="B6267" s="68" t="s">
        <v>622</v>
      </c>
      <c r="C6267" s="68" t="s">
        <v>624</v>
      </c>
      <c r="D6267" s="68" t="s">
        <v>271</v>
      </c>
      <c r="E6267" s="68" t="s">
        <v>531</v>
      </c>
      <c r="F6267" s="68" t="s">
        <v>517</v>
      </c>
      <c r="G6267" s="68" t="s">
        <v>77</v>
      </c>
      <c r="H6267" s="68" t="s">
        <v>273</v>
      </c>
      <c r="I6267" s="68" t="s">
        <v>656</v>
      </c>
      <c r="J6267" s="65">
        <v>9</v>
      </c>
      <c r="L6267" s="65">
        <v>409</v>
      </c>
      <c r="M6267" s="65" t="s">
        <v>281</v>
      </c>
    </row>
    <row r="6268" spans="1:13" ht="12.75" customHeight="1">
      <c r="A6268" s="65" t="str">
        <f>IF(ROW()=1,"KEY",IF(ISNA(VLOOKUP(B6268,車名対応マスタ!B:D,3,FALSE)),"",IF(VLOOKUP(B6268,車名対応マスタ!B:D,3,FALSE)="","",$D6268&amp;" "&amp;IF($G6268="9","J","O")&amp;" "&amp;$I6268&amp;" "&amp;IF($I6268&lt;=TEXT(★完成資料!$A$1,"yyyymm"),TEXT(★完成資料!$A$1,"yyyymm"),"999999")&amp; " " &amp; LEFT(F6268 &amp; "          ",10))))</f>
        <v xml:space="preserve">L O 202209 yyyy00 PHV       </v>
      </c>
      <c r="B6268" s="68" t="s">
        <v>622</v>
      </c>
      <c r="C6268" s="68" t="s">
        <v>624</v>
      </c>
      <c r="D6268" s="68" t="s">
        <v>271</v>
      </c>
      <c r="E6268" s="68" t="s">
        <v>531</v>
      </c>
      <c r="F6268" s="68" t="s">
        <v>517</v>
      </c>
      <c r="G6268" s="68" t="s">
        <v>77</v>
      </c>
      <c r="H6268" s="68" t="s">
        <v>273</v>
      </c>
      <c r="I6268" s="68" t="s">
        <v>657</v>
      </c>
      <c r="J6268" s="65">
        <v>9</v>
      </c>
      <c r="L6268" s="65">
        <v>409</v>
      </c>
      <c r="M6268" s="65" t="s">
        <v>281</v>
      </c>
    </row>
    <row r="6269" spans="1:13" ht="12.75" customHeight="1">
      <c r="A6269" s="65" t="str">
        <f>IF(ROW()=1,"KEY",IF(ISNA(VLOOKUP(B6269,車名対応マスタ!B:D,3,FALSE)),"",IF(VLOOKUP(B6269,車名対応マスタ!B:D,3,FALSE)="","",$D6269&amp;" "&amp;IF($G6269="9","J","O")&amp;" "&amp;$I6269&amp;" "&amp;IF($I6269&lt;=TEXT(★完成資料!$A$1,"yyyymm"),TEXT(★完成資料!$A$1,"yyyymm"),"999999")&amp; " " &amp; LEFT(F6269 &amp; "          ",10))))</f>
        <v xml:space="preserve">L O 202210 yyyy00 PHV       </v>
      </c>
      <c r="B6269" s="68" t="s">
        <v>622</v>
      </c>
      <c r="C6269" s="68" t="s">
        <v>624</v>
      </c>
      <c r="D6269" s="68" t="s">
        <v>271</v>
      </c>
      <c r="E6269" s="68" t="s">
        <v>531</v>
      </c>
      <c r="F6269" s="68" t="s">
        <v>517</v>
      </c>
      <c r="G6269" s="68" t="s">
        <v>77</v>
      </c>
      <c r="H6269" s="68" t="s">
        <v>273</v>
      </c>
      <c r="I6269" s="68" t="s">
        <v>663</v>
      </c>
      <c r="J6269" s="65">
        <v>6</v>
      </c>
      <c r="L6269" s="65">
        <v>409</v>
      </c>
      <c r="M6269" s="65" t="s">
        <v>281</v>
      </c>
    </row>
    <row r="6270" spans="1:13" ht="12.75" customHeight="1">
      <c r="A6270" s="65" t="str">
        <f>IF(ROW()=1,"KEY",IF(ISNA(VLOOKUP(B6270,車名対応マスタ!B:D,3,FALSE)),"",IF(VLOOKUP(B6270,車名対応マスタ!B:D,3,FALSE)="","",$D6270&amp;" "&amp;IF($G6270="9","J","O")&amp;" "&amp;$I6270&amp;" "&amp;IF($I6270&lt;=TEXT(★完成資料!$A$1,"yyyymm"),TEXT(★完成資料!$A$1,"yyyymm"),"999999")&amp; " " &amp; LEFT(F6270 &amp; "          ",10))))</f>
        <v xml:space="preserve">L O 202201 yyyy00 PHV       </v>
      </c>
      <c r="B6270" s="68" t="s">
        <v>622</v>
      </c>
      <c r="C6270" s="68" t="s">
        <v>624</v>
      </c>
      <c r="D6270" s="68" t="s">
        <v>271</v>
      </c>
      <c r="E6270" s="68" t="s">
        <v>531</v>
      </c>
      <c r="F6270" s="68" t="s">
        <v>517</v>
      </c>
      <c r="G6270" s="68" t="s">
        <v>77</v>
      </c>
      <c r="H6270" s="68" t="s">
        <v>273</v>
      </c>
      <c r="I6270" s="68" t="s">
        <v>639</v>
      </c>
      <c r="J6270" s="65">
        <v>17</v>
      </c>
      <c r="L6270" s="65">
        <v>423</v>
      </c>
      <c r="M6270" s="65" t="s">
        <v>381</v>
      </c>
    </row>
    <row r="6271" spans="1:13" ht="12.75" customHeight="1">
      <c r="A6271" s="65" t="str">
        <f>IF(ROW()=1,"KEY",IF(ISNA(VLOOKUP(B6271,車名対応マスタ!B:D,3,FALSE)),"",IF(VLOOKUP(B6271,車名対応マスタ!B:D,3,FALSE)="","",$D6271&amp;" "&amp;IF($G6271="9","J","O")&amp;" "&amp;$I6271&amp;" "&amp;IF($I6271&lt;=TEXT(★完成資料!$A$1,"yyyymm"),TEXT(★完成資料!$A$1,"yyyymm"),"999999")&amp; " " &amp; LEFT(F6271 &amp; "          ",10))))</f>
        <v xml:space="preserve">L O 202202 yyyy00 PHV       </v>
      </c>
      <c r="B6271" s="68" t="s">
        <v>622</v>
      </c>
      <c r="C6271" s="68" t="s">
        <v>624</v>
      </c>
      <c r="D6271" s="68" t="s">
        <v>271</v>
      </c>
      <c r="E6271" s="68" t="s">
        <v>531</v>
      </c>
      <c r="F6271" s="68" t="s">
        <v>517</v>
      </c>
      <c r="G6271" s="68" t="s">
        <v>77</v>
      </c>
      <c r="H6271" s="68" t="s">
        <v>273</v>
      </c>
      <c r="I6271" s="68" t="s">
        <v>640</v>
      </c>
      <c r="J6271" s="65">
        <v>35</v>
      </c>
      <c r="L6271" s="65">
        <v>423</v>
      </c>
      <c r="M6271" s="65" t="s">
        <v>381</v>
      </c>
    </row>
    <row r="6272" spans="1:13" ht="12.75" customHeight="1">
      <c r="A6272" s="65" t="str">
        <f>IF(ROW()=1,"KEY",IF(ISNA(VLOOKUP(B6272,車名対応マスタ!B:D,3,FALSE)),"",IF(VLOOKUP(B6272,車名対応マスタ!B:D,3,FALSE)="","",$D6272&amp;" "&amp;IF($G6272="9","J","O")&amp;" "&amp;$I6272&amp;" "&amp;IF($I6272&lt;=TEXT(★完成資料!$A$1,"yyyymm"),TEXT(★完成資料!$A$1,"yyyymm"),"999999")&amp; " " &amp; LEFT(F6272 &amp; "          ",10))))</f>
        <v xml:space="preserve">L O 202203 yyyy00 PHV       </v>
      </c>
      <c r="B6272" s="68" t="s">
        <v>622</v>
      </c>
      <c r="C6272" s="68" t="s">
        <v>624</v>
      </c>
      <c r="D6272" s="68" t="s">
        <v>271</v>
      </c>
      <c r="E6272" s="68" t="s">
        <v>531</v>
      </c>
      <c r="F6272" s="68" t="s">
        <v>517</v>
      </c>
      <c r="G6272" s="68" t="s">
        <v>77</v>
      </c>
      <c r="H6272" s="68" t="s">
        <v>273</v>
      </c>
      <c r="I6272" s="68" t="s">
        <v>641</v>
      </c>
      <c r="J6272" s="65">
        <v>10</v>
      </c>
      <c r="L6272" s="65">
        <v>423</v>
      </c>
      <c r="M6272" s="65" t="s">
        <v>381</v>
      </c>
    </row>
    <row r="6273" spans="1:13" ht="12.75" customHeight="1">
      <c r="A6273" s="65" t="str">
        <f>IF(ROW()=1,"KEY",IF(ISNA(VLOOKUP(B6273,車名対応マスタ!B:D,3,FALSE)),"",IF(VLOOKUP(B6273,車名対応マスタ!B:D,3,FALSE)="","",$D6273&amp;" "&amp;IF($G6273="9","J","O")&amp;" "&amp;$I6273&amp;" "&amp;IF($I6273&lt;=TEXT(★完成資料!$A$1,"yyyymm"),TEXT(★完成資料!$A$1,"yyyymm"),"999999")&amp; " " &amp; LEFT(F6273 &amp; "          ",10))))</f>
        <v xml:space="preserve">L O 202204 yyyy00 PHV       </v>
      </c>
      <c r="B6273" s="68" t="s">
        <v>622</v>
      </c>
      <c r="C6273" s="68" t="s">
        <v>624</v>
      </c>
      <c r="D6273" s="68" t="s">
        <v>271</v>
      </c>
      <c r="E6273" s="68" t="s">
        <v>531</v>
      </c>
      <c r="F6273" s="68" t="s">
        <v>517</v>
      </c>
      <c r="G6273" s="68" t="s">
        <v>77</v>
      </c>
      <c r="H6273" s="68" t="s">
        <v>273</v>
      </c>
      <c r="I6273" s="68" t="s">
        <v>642</v>
      </c>
      <c r="J6273" s="65">
        <v>13</v>
      </c>
      <c r="L6273" s="65">
        <v>423</v>
      </c>
      <c r="M6273" s="65" t="s">
        <v>381</v>
      </c>
    </row>
    <row r="6274" spans="1:13" ht="12.75" customHeight="1">
      <c r="A6274" s="65" t="str">
        <f>IF(ROW()=1,"KEY",IF(ISNA(VLOOKUP(B6274,車名対応マスタ!B:D,3,FALSE)),"",IF(VLOOKUP(B6274,車名対応マスタ!B:D,3,FALSE)="","",$D6274&amp;" "&amp;IF($G6274="9","J","O")&amp;" "&amp;$I6274&amp;" "&amp;IF($I6274&lt;=TEXT(★完成資料!$A$1,"yyyymm"),TEXT(★完成資料!$A$1,"yyyymm"),"999999")&amp; " " &amp; LEFT(F6274 &amp; "          ",10))))</f>
        <v xml:space="preserve">L O 202205 yyyy00 PHV       </v>
      </c>
      <c r="B6274" s="68" t="s">
        <v>622</v>
      </c>
      <c r="C6274" s="68" t="s">
        <v>624</v>
      </c>
      <c r="D6274" s="68" t="s">
        <v>271</v>
      </c>
      <c r="E6274" s="68" t="s">
        <v>531</v>
      </c>
      <c r="F6274" s="68" t="s">
        <v>517</v>
      </c>
      <c r="G6274" s="68" t="s">
        <v>77</v>
      </c>
      <c r="H6274" s="68" t="s">
        <v>273</v>
      </c>
      <c r="I6274" s="68" t="s">
        <v>647</v>
      </c>
      <c r="J6274" s="65">
        <v>4</v>
      </c>
      <c r="L6274" s="65">
        <v>423</v>
      </c>
      <c r="M6274" s="65" t="s">
        <v>381</v>
      </c>
    </row>
    <row r="6275" spans="1:13" ht="12.75" customHeight="1">
      <c r="A6275" s="65" t="str">
        <f>IF(ROW()=1,"KEY",IF(ISNA(VLOOKUP(B6275,車名対応マスタ!B:D,3,FALSE)),"",IF(VLOOKUP(B6275,車名対応マスタ!B:D,3,FALSE)="","",$D6275&amp;" "&amp;IF($G6275="9","J","O")&amp;" "&amp;$I6275&amp;" "&amp;IF($I6275&lt;=TEXT(★完成資料!$A$1,"yyyymm"),TEXT(★完成資料!$A$1,"yyyymm"),"999999")&amp; " " &amp; LEFT(F6275 &amp; "          ",10))))</f>
        <v xml:space="preserve">L O 202206 yyyy00 PHV       </v>
      </c>
      <c r="B6275" s="68" t="s">
        <v>622</v>
      </c>
      <c r="C6275" s="68" t="s">
        <v>624</v>
      </c>
      <c r="D6275" s="68" t="s">
        <v>271</v>
      </c>
      <c r="E6275" s="68" t="s">
        <v>531</v>
      </c>
      <c r="F6275" s="68" t="s">
        <v>517</v>
      </c>
      <c r="G6275" s="68" t="s">
        <v>77</v>
      </c>
      <c r="H6275" s="68" t="s">
        <v>273</v>
      </c>
      <c r="I6275" s="68" t="s">
        <v>652</v>
      </c>
      <c r="J6275" s="65">
        <v>7</v>
      </c>
      <c r="L6275" s="65">
        <v>423</v>
      </c>
      <c r="M6275" s="65" t="s">
        <v>381</v>
      </c>
    </row>
    <row r="6276" spans="1:13" ht="12.75" customHeight="1">
      <c r="A6276" s="65" t="str">
        <f>IF(ROW()=1,"KEY",IF(ISNA(VLOOKUP(B6276,車名対応マスタ!B:D,3,FALSE)),"",IF(VLOOKUP(B6276,車名対応マスタ!B:D,3,FALSE)="","",$D6276&amp;" "&amp;IF($G6276="9","J","O")&amp;" "&amp;$I6276&amp;" "&amp;IF($I6276&lt;=TEXT(★完成資料!$A$1,"yyyymm"),TEXT(★完成資料!$A$1,"yyyymm"),"999999")&amp; " " &amp; LEFT(F6276 &amp; "          ",10))))</f>
        <v xml:space="preserve">L O 202207 yyyy00 PHV       </v>
      </c>
      <c r="B6276" s="68" t="s">
        <v>622</v>
      </c>
      <c r="C6276" s="68" t="s">
        <v>624</v>
      </c>
      <c r="D6276" s="68" t="s">
        <v>271</v>
      </c>
      <c r="E6276" s="68" t="s">
        <v>531</v>
      </c>
      <c r="F6276" s="68" t="s">
        <v>517</v>
      </c>
      <c r="G6276" s="68" t="s">
        <v>77</v>
      </c>
      <c r="H6276" s="68" t="s">
        <v>273</v>
      </c>
      <c r="I6276" s="68" t="s">
        <v>655</v>
      </c>
      <c r="J6276" s="65">
        <v>17</v>
      </c>
      <c r="L6276" s="65">
        <v>423</v>
      </c>
      <c r="M6276" s="65" t="s">
        <v>381</v>
      </c>
    </row>
    <row r="6277" spans="1:13" ht="12.75" customHeight="1">
      <c r="A6277" s="65" t="str">
        <f>IF(ROW()=1,"KEY",IF(ISNA(VLOOKUP(B6277,車名対応マスタ!B:D,3,FALSE)),"",IF(VLOOKUP(B6277,車名対応マスタ!B:D,3,FALSE)="","",$D6277&amp;" "&amp;IF($G6277="9","J","O")&amp;" "&amp;$I6277&amp;" "&amp;IF($I6277&lt;=TEXT(★完成資料!$A$1,"yyyymm"),TEXT(★完成資料!$A$1,"yyyymm"),"999999")&amp; " " &amp; LEFT(F6277 &amp; "          ",10))))</f>
        <v xml:space="preserve">L O 202208 yyyy00 PHV       </v>
      </c>
      <c r="B6277" s="68" t="s">
        <v>622</v>
      </c>
      <c r="C6277" s="68" t="s">
        <v>624</v>
      </c>
      <c r="D6277" s="68" t="s">
        <v>271</v>
      </c>
      <c r="E6277" s="68" t="s">
        <v>531</v>
      </c>
      <c r="F6277" s="68" t="s">
        <v>517</v>
      </c>
      <c r="G6277" s="68" t="s">
        <v>77</v>
      </c>
      <c r="H6277" s="68" t="s">
        <v>273</v>
      </c>
      <c r="I6277" s="68" t="s">
        <v>656</v>
      </c>
      <c r="J6277" s="65">
        <v>9</v>
      </c>
      <c r="L6277" s="65">
        <v>423</v>
      </c>
      <c r="M6277" s="65" t="s">
        <v>381</v>
      </c>
    </row>
    <row r="6278" spans="1:13" ht="12.75" customHeight="1">
      <c r="A6278" s="65" t="str">
        <f>IF(ROW()=1,"KEY",IF(ISNA(VLOOKUP(B6278,車名対応マスタ!B:D,3,FALSE)),"",IF(VLOOKUP(B6278,車名対応マスタ!B:D,3,FALSE)="","",$D6278&amp;" "&amp;IF($G6278="9","J","O")&amp;" "&amp;$I6278&amp;" "&amp;IF($I6278&lt;=TEXT(★完成資料!$A$1,"yyyymm"),TEXT(★完成資料!$A$1,"yyyymm"),"999999")&amp; " " &amp; LEFT(F6278 &amp; "          ",10))))</f>
        <v xml:space="preserve">L O 202209 yyyy00 PHV       </v>
      </c>
      <c r="B6278" s="68" t="s">
        <v>622</v>
      </c>
      <c r="C6278" s="68" t="s">
        <v>624</v>
      </c>
      <c r="D6278" s="68" t="s">
        <v>271</v>
      </c>
      <c r="E6278" s="68" t="s">
        <v>531</v>
      </c>
      <c r="F6278" s="68" t="s">
        <v>517</v>
      </c>
      <c r="G6278" s="68" t="s">
        <v>77</v>
      </c>
      <c r="H6278" s="68" t="s">
        <v>273</v>
      </c>
      <c r="I6278" s="68" t="s">
        <v>657</v>
      </c>
      <c r="J6278" s="65">
        <v>13</v>
      </c>
      <c r="L6278" s="65">
        <v>423</v>
      </c>
      <c r="M6278" s="65" t="s">
        <v>381</v>
      </c>
    </row>
    <row r="6279" spans="1:13" ht="12.75" customHeight="1">
      <c r="A6279" s="65" t="str">
        <f>IF(ROW()=1,"KEY",IF(ISNA(VLOOKUP(B6279,車名対応マスタ!B:D,3,FALSE)),"",IF(VLOOKUP(B6279,車名対応マスタ!B:D,3,FALSE)="","",$D6279&amp;" "&amp;IF($G6279="9","J","O")&amp;" "&amp;$I6279&amp;" "&amp;IF($I6279&lt;=TEXT(★完成資料!$A$1,"yyyymm"),TEXT(★完成資料!$A$1,"yyyymm"),"999999")&amp; " " &amp; LEFT(F6279 &amp; "          ",10))))</f>
        <v xml:space="preserve">L O 202210 yyyy00 PHV       </v>
      </c>
      <c r="B6279" s="68" t="s">
        <v>622</v>
      </c>
      <c r="C6279" s="68" t="s">
        <v>624</v>
      </c>
      <c r="D6279" s="68" t="s">
        <v>271</v>
      </c>
      <c r="E6279" s="68" t="s">
        <v>531</v>
      </c>
      <c r="F6279" s="68" t="s">
        <v>517</v>
      </c>
      <c r="G6279" s="68" t="s">
        <v>77</v>
      </c>
      <c r="H6279" s="68" t="s">
        <v>273</v>
      </c>
      <c r="I6279" s="68" t="s">
        <v>663</v>
      </c>
      <c r="J6279" s="65">
        <v>5</v>
      </c>
      <c r="L6279" s="65">
        <v>423</v>
      </c>
      <c r="M6279" s="65" t="s">
        <v>381</v>
      </c>
    </row>
    <row r="6280" spans="1:13" ht="12.75" customHeight="1">
      <c r="A6280" s="65" t="str">
        <f>IF(ROW()=1,"KEY",IF(ISNA(VLOOKUP(B6280,車名対応マスタ!B:D,3,FALSE)),"",IF(VLOOKUP(B6280,車名対応マスタ!B:D,3,FALSE)="","",$D6280&amp;" "&amp;IF($G6280="9","J","O")&amp;" "&amp;$I6280&amp;" "&amp;IF($I6280&lt;=TEXT(★完成資料!$A$1,"yyyymm"),TEXT(★完成資料!$A$1,"yyyymm"),"999999")&amp; " " &amp; LEFT(F6280 &amp; "          ",10))))</f>
        <v xml:space="preserve">L O 202201 yyyy00 PHV       </v>
      </c>
      <c r="B6280" s="68" t="s">
        <v>622</v>
      </c>
      <c r="C6280" s="68" t="s">
        <v>624</v>
      </c>
      <c r="D6280" s="68" t="s">
        <v>271</v>
      </c>
      <c r="E6280" s="68" t="s">
        <v>531</v>
      </c>
      <c r="F6280" s="68" t="s">
        <v>517</v>
      </c>
      <c r="G6280" s="68" t="s">
        <v>77</v>
      </c>
      <c r="H6280" s="68" t="s">
        <v>273</v>
      </c>
      <c r="I6280" s="68" t="s">
        <v>639</v>
      </c>
      <c r="J6280" s="65">
        <v>8</v>
      </c>
      <c r="L6280" s="65">
        <v>420</v>
      </c>
      <c r="M6280" s="65" t="s">
        <v>274</v>
      </c>
    </row>
    <row r="6281" spans="1:13" ht="12.75" customHeight="1">
      <c r="A6281" s="65" t="str">
        <f>IF(ROW()=1,"KEY",IF(ISNA(VLOOKUP(B6281,車名対応マスタ!B:D,3,FALSE)),"",IF(VLOOKUP(B6281,車名対応マスタ!B:D,3,FALSE)="","",$D6281&amp;" "&amp;IF($G6281="9","J","O")&amp;" "&amp;$I6281&amp;" "&amp;IF($I6281&lt;=TEXT(★完成資料!$A$1,"yyyymm"),TEXT(★完成資料!$A$1,"yyyymm"),"999999")&amp; " " &amp; LEFT(F6281 &amp; "          ",10))))</f>
        <v xml:space="preserve">L O 202202 yyyy00 PHV       </v>
      </c>
      <c r="B6281" s="68" t="s">
        <v>622</v>
      </c>
      <c r="C6281" s="68" t="s">
        <v>624</v>
      </c>
      <c r="D6281" s="68" t="s">
        <v>271</v>
      </c>
      <c r="E6281" s="68" t="s">
        <v>531</v>
      </c>
      <c r="F6281" s="68" t="s">
        <v>517</v>
      </c>
      <c r="G6281" s="68" t="s">
        <v>77</v>
      </c>
      <c r="H6281" s="68" t="s">
        <v>273</v>
      </c>
      <c r="I6281" s="68" t="s">
        <v>640</v>
      </c>
      <c r="J6281" s="65">
        <v>34</v>
      </c>
      <c r="L6281" s="65">
        <v>420</v>
      </c>
      <c r="M6281" s="65" t="s">
        <v>274</v>
      </c>
    </row>
    <row r="6282" spans="1:13" ht="12.75" customHeight="1">
      <c r="A6282" s="65" t="str">
        <f>IF(ROW()=1,"KEY",IF(ISNA(VLOOKUP(B6282,車名対応マスタ!B:D,3,FALSE)),"",IF(VLOOKUP(B6282,車名対応マスタ!B:D,3,FALSE)="","",$D6282&amp;" "&amp;IF($G6282="9","J","O")&amp;" "&amp;$I6282&amp;" "&amp;IF($I6282&lt;=TEXT(★完成資料!$A$1,"yyyymm"),TEXT(★完成資料!$A$1,"yyyymm"),"999999")&amp; " " &amp; LEFT(F6282 &amp; "          ",10))))</f>
        <v xml:space="preserve">L O 202203 yyyy00 PHV       </v>
      </c>
      <c r="B6282" s="68" t="s">
        <v>622</v>
      </c>
      <c r="C6282" s="68" t="s">
        <v>624</v>
      </c>
      <c r="D6282" s="68" t="s">
        <v>271</v>
      </c>
      <c r="E6282" s="68" t="s">
        <v>531</v>
      </c>
      <c r="F6282" s="68" t="s">
        <v>517</v>
      </c>
      <c r="G6282" s="68" t="s">
        <v>77</v>
      </c>
      <c r="H6282" s="68" t="s">
        <v>273</v>
      </c>
      <c r="I6282" s="68" t="s">
        <v>641</v>
      </c>
      <c r="J6282" s="65">
        <v>38</v>
      </c>
      <c r="L6282" s="65">
        <v>420</v>
      </c>
      <c r="M6282" s="65" t="s">
        <v>274</v>
      </c>
    </row>
    <row r="6283" spans="1:13" ht="12.75" customHeight="1">
      <c r="A6283" s="65" t="str">
        <f>IF(ROW()=1,"KEY",IF(ISNA(VLOOKUP(B6283,車名対応マスタ!B:D,3,FALSE)),"",IF(VLOOKUP(B6283,車名対応マスタ!B:D,3,FALSE)="","",$D6283&amp;" "&amp;IF($G6283="9","J","O")&amp;" "&amp;$I6283&amp;" "&amp;IF($I6283&lt;=TEXT(★完成資料!$A$1,"yyyymm"),TEXT(★完成資料!$A$1,"yyyymm"),"999999")&amp; " " &amp; LEFT(F6283 &amp; "          ",10))))</f>
        <v xml:space="preserve">L O 202204 yyyy00 PHV       </v>
      </c>
      <c r="B6283" s="68" t="s">
        <v>622</v>
      </c>
      <c r="C6283" s="68" t="s">
        <v>624</v>
      </c>
      <c r="D6283" s="68" t="s">
        <v>271</v>
      </c>
      <c r="E6283" s="68" t="s">
        <v>531</v>
      </c>
      <c r="F6283" s="68" t="s">
        <v>517</v>
      </c>
      <c r="G6283" s="68" t="s">
        <v>77</v>
      </c>
      <c r="H6283" s="68" t="s">
        <v>273</v>
      </c>
      <c r="I6283" s="68" t="s">
        <v>642</v>
      </c>
      <c r="J6283" s="65">
        <v>36</v>
      </c>
      <c r="L6283" s="65">
        <v>420</v>
      </c>
      <c r="M6283" s="65" t="s">
        <v>274</v>
      </c>
    </row>
    <row r="6284" spans="1:13" ht="12.75" customHeight="1">
      <c r="A6284" s="65" t="str">
        <f>IF(ROW()=1,"KEY",IF(ISNA(VLOOKUP(B6284,車名対応マスタ!B:D,3,FALSE)),"",IF(VLOOKUP(B6284,車名対応マスタ!B:D,3,FALSE)="","",$D6284&amp;" "&amp;IF($G6284="9","J","O")&amp;" "&amp;$I6284&amp;" "&amp;IF($I6284&lt;=TEXT(★完成資料!$A$1,"yyyymm"),TEXT(★完成資料!$A$1,"yyyymm"),"999999")&amp; " " &amp; LEFT(F6284 &amp; "          ",10))))</f>
        <v xml:space="preserve">L O 202205 yyyy00 PHV       </v>
      </c>
      <c r="B6284" s="68" t="s">
        <v>622</v>
      </c>
      <c r="C6284" s="68" t="s">
        <v>624</v>
      </c>
      <c r="D6284" s="68" t="s">
        <v>271</v>
      </c>
      <c r="E6284" s="68" t="s">
        <v>531</v>
      </c>
      <c r="F6284" s="68" t="s">
        <v>517</v>
      </c>
      <c r="G6284" s="68" t="s">
        <v>77</v>
      </c>
      <c r="H6284" s="68" t="s">
        <v>273</v>
      </c>
      <c r="I6284" s="68" t="s">
        <v>647</v>
      </c>
      <c r="J6284" s="65">
        <v>29</v>
      </c>
      <c r="L6284" s="65">
        <v>420</v>
      </c>
      <c r="M6284" s="65" t="s">
        <v>274</v>
      </c>
    </row>
    <row r="6285" spans="1:13" ht="12.75" customHeight="1">
      <c r="A6285" s="65" t="str">
        <f>IF(ROW()=1,"KEY",IF(ISNA(VLOOKUP(B6285,車名対応マスタ!B:D,3,FALSE)),"",IF(VLOOKUP(B6285,車名対応マスタ!B:D,3,FALSE)="","",$D6285&amp;" "&amp;IF($G6285="9","J","O")&amp;" "&amp;$I6285&amp;" "&amp;IF($I6285&lt;=TEXT(★完成資料!$A$1,"yyyymm"),TEXT(★完成資料!$A$1,"yyyymm"),"999999")&amp; " " &amp; LEFT(F6285 &amp; "          ",10))))</f>
        <v xml:space="preserve">L O 202206 yyyy00 PHV       </v>
      </c>
      <c r="B6285" s="68" t="s">
        <v>622</v>
      </c>
      <c r="C6285" s="68" t="s">
        <v>624</v>
      </c>
      <c r="D6285" s="68" t="s">
        <v>271</v>
      </c>
      <c r="E6285" s="68" t="s">
        <v>531</v>
      </c>
      <c r="F6285" s="68" t="s">
        <v>517</v>
      </c>
      <c r="G6285" s="68" t="s">
        <v>77</v>
      </c>
      <c r="H6285" s="68" t="s">
        <v>273</v>
      </c>
      <c r="I6285" s="68" t="s">
        <v>652</v>
      </c>
      <c r="J6285" s="65">
        <v>21</v>
      </c>
      <c r="L6285" s="65">
        <v>420</v>
      </c>
      <c r="M6285" s="65" t="s">
        <v>274</v>
      </c>
    </row>
    <row r="6286" spans="1:13" ht="12.75" customHeight="1">
      <c r="A6286" s="65" t="str">
        <f>IF(ROW()=1,"KEY",IF(ISNA(VLOOKUP(B6286,車名対応マスタ!B:D,3,FALSE)),"",IF(VLOOKUP(B6286,車名対応マスタ!B:D,3,FALSE)="","",$D6286&amp;" "&amp;IF($G6286="9","J","O")&amp;" "&amp;$I6286&amp;" "&amp;IF($I6286&lt;=TEXT(★完成資料!$A$1,"yyyymm"),TEXT(★完成資料!$A$1,"yyyymm"),"999999")&amp; " " &amp; LEFT(F6286 &amp; "          ",10))))</f>
        <v xml:space="preserve">L O 202207 yyyy00 PHV       </v>
      </c>
      <c r="B6286" s="68" t="s">
        <v>622</v>
      </c>
      <c r="C6286" s="68" t="s">
        <v>624</v>
      </c>
      <c r="D6286" s="68" t="s">
        <v>271</v>
      </c>
      <c r="E6286" s="68" t="s">
        <v>531</v>
      </c>
      <c r="F6286" s="68" t="s">
        <v>517</v>
      </c>
      <c r="G6286" s="68" t="s">
        <v>77</v>
      </c>
      <c r="H6286" s="68" t="s">
        <v>273</v>
      </c>
      <c r="I6286" s="68" t="s">
        <v>655</v>
      </c>
      <c r="J6286" s="65">
        <v>14</v>
      </c>
      <c r="L6286" s="65">
        <v>420</v>
      </c>
      <c r="M6286" s="65" t="s">
        <v>274</v>
      </c>
    </row>
    <row r="6287" spans="1:13" ht="12.75" customHeight="1">
      <c r="A6287" s="65" t="str">
        <f>IF(ROW()=1,"KEY",IF(ISNA(VLOOKUP(B6287,車名対応マスタ!B:D,3,FALSE)),"",IF(VLOOKUP(B6287,車名対応マスタ!B:D,3,FALSE)="","",$D6287&amp;" "&amp;IF($G6287="9","J","O")&amp;" "&amp;$I6287&amp;" "&amp;IF($I6287&lt;=TEXT(★完成資料!$A$1,"yyyymm"),TEXT(★完成資料!$A$1,"yyyymm"),"999999")&amp; " " &amp; LEFT(F6287 &amp; "          ",10))))</f>
        <v xml:space="preserve">L O 202208 yyyy00 PHV       </v>
      </c>
      <c r="B6287" s="68" t="s">
        <v>622</v>
      </c>
      <c r="C6287" s="68" t="s">
        <v>624</v>
      </c>
      <c r="D6287" s="68" t="s">
        <v>271</v>
      </c>
      <c r="E6287" s="68" t="s">
        <v>531</v>
      </c>
      <c r="F6287" s="68" t="s">
        <v>517</v>
      </c>
      <c r="G6287" s="68" t="s">
        <v>77</v>
      </c>
      <c r="H6287" s="68" t="s">
        <v>273</v>
      </c>
      <c r="I6287" s="68" t="s">
        <v>656</v>
      </c>
      <c r="J6287" s="65">
        <v>29</v>
      </c>
      <c r="L6287" s="65">
        <v>420</v>
      </c>
      <c r="M6287" s="65" t="s">
        <v>274</v>
      </c>
    </row>
    <row r="6288" spans="1:13" ht="12.75" customHeight="1">
      <c r="A6288" s="65" t="str">
        <f>IF(ROW()=1,"KEY",IF(ISNA(VLOOKUP(B6288,車名対応マスタ!B:D,3,FALSE)),"",IF(VLOOKUP(B6288,車名対応マスタ!B:D,3,FALSE)="","",$D6288&amp;" "&amp;IF($G6288="9","J","O")&amp;" "&amp;$I6288&amp;" "&amp;IF($I6288&lt;=TEXT(★完成資料!$A$1,"yyyymm"),TEXT(★完成資料!$A$1,"yyyymm"),"999999")&amp; " " &amp; LEFT(F6288 &amp; "          ",10))))</f>
        <v xml:space="preserve">L O 202209 yyyy00 PHV       </v>
      </c>
      <c r="B6288" s="68" t="s">
        <v>622</v>
      </c>
      <c r="C6288" s="68" t="s">
        <v>624</v>
      </c>
      <c r="D6288" s="68" t="s">
        <v>271</v>
      </c>
      <c r="E6288" s="68" t="s">
        <v>531</v>
      </c>
      <c r="F6288" s="68" t="s">
        <v>517</v>
      </c>
      <c r="G6288" s="68" t="s">
        <v>77</v>
      </c>
      <c r="H6288" s="68" t="s">
        <v>273</v>
      </c>
      <c r="I6288" s="68" t="s">
        <v>657</v>
      </c>
      <c r="J6288" s="65">
        <v>46</v>
      </c>
      <c r="L6288" s="65">
        <v>420</v>
      </c>
      <c r="M6288" s="65" t="s">
        <v>274</v>
      </c>
    </row>
    <row r="6289" spans="1:13" ht="12.75" customHeight="1">
      <c r="A6289" s="65" t="str">
        <f>IF(ROW()=1,"KEY",IF(ISNA(VLOOKUP(B6289,車名対応マスタ!B:D,3,FALSE)),"",IF(VLOOKUP(B6289,車名対応マスタ!B:D,3,FALSE)="","",$D6289&amp;" "&amp;IF($G6289="9","J","O")&amp;" "&amp;$I6289&amp;" "&amp;IF($I6289&lt;=TEXT(★完成資料!$A$1,"yyyymm"),TEXT(★完成資料!$A$1,"yyyymm"),"999999")&amp; " " &amp; LEFT(F6289 &amp; "          ",10))))</f>
        <v xml:space="preserve">L O 202210 yyyy00 PHV       </v>
      </c>
      <c r="B6289" s="68" t="s">
        <v>622</v>
      </c>
      <c r="C6289" s="68" t="s">
        <v>624</v>
      </c>
      <c r="D6289" s="68" t="s">
        <v>271</v>
      </c>
      <c r="E6289" s="68" t="s">
        <v>531</v>
      </c>
      <c r="F6289" s="68" t="s">
        <v>517</v>
      </c>
      <c r="G6289" s="68" t="s">
        <v>77</v>
      </c>
      <c r="H6289" s="68" t="s">
        <v>273</v>
      </c>
      <c r="I6289" s="68" t="s">
        <v>663</v>
      </c>
      <c r="J6289" s="65">
        <v>23</v>
      </c>
      <c r="L6289" s="65">
        <v>420</v>
      </c>
      <c r="M6289" s="65" t="s">
        <v>274</v>
      </c>
    </row>
    <row r="6290" spans="1:13" ht="12.75" customHeight="1">
      <c r="A6290" s="65" t="str">
        <f>IF(ROW()=1,"KEY",IF(ISNA(VLOOKUP(B6290,車名対応マスタ!B:D,3,FALSE)),"",IF(VLOOKUP(B6290,車名対応マスタ!B:D,3,FALSE)="","",$D6290&amp;" "&amp;IF($G6290="9","J","O")&amp;" "&amp;$I6290&amp;" "&amp;IF($I6290&lt;=TEXT(★完成資料!$A$1,"yyyymm"),TEXT(★完成資料!$A$1,"yyyymm"),"999999")&amp; " " &amp; LEFT(F6290 &amp; "          ",10))))</f>
        <v xml:space="preserve">L O 202202 yyyy00 PHV       </v>
      </c>
      <c r="B6290" s="68" t="s">
        <v>622</v>
      </c>
      <c r="C6290" s="68" t="s">
        <v>624</v>
      </c>
      <c r="D6290" s="68" t="s">
        <v>271</v>
      </c>
      <c r="E6290" s="68" t="s">
        <v>531</v>
      </c>
      <c r="F6290" s="68" t="s">
        <v>517</v>
      </c>
      <c r="G6290" s="68" t="s">
        <v>77</v>
      </c>
      <c r="H6290" s="68" t="s">
        <v>273</v>
      </c>
      <c r="I6290" s="68" t="s">
        <v>640</v>
      </c>
      <c r="J6290" s="65">
        <v>2</v>
      </c>
      <c r="L6290" s="65">
        <v>603</v>
      </c>
      <c r="M6290" s="65" t="s">
        <v>263</v>
      </c>
    </row>
    <row r="6291" spans="1:13" ht="12.75" customHeight="1">
      <c r="A6291" s="65" t="str">
        <f>IF(ROW()=1,"KEY",IF(ISNA(VLOOKUP(B6291,車名対応マスタ!B:D,3,FALSE)),"",IF(VLOOKUP(B6291,車名対応マスタ!B:D,3,FALSE)="","",$D6291&amp;" "&amp;IF($G6291="9","J","O")&amp;" "&amp;$I6291&amp;" "&amp;IF($I6291&lt;=TEXT(★完成資料!$A$1,"yyyymm"),TEXT(★完成資料!$A$1,"yyyymm"),"999999")&amp; " " &amp; LEFT(F6291 &amp; "          ",10))))</f>
        <v xml:space="preserve">L O 202204 yyyy00 PHV       </v>
      </c>
      <c r="B6291" s="68" t="s">
        <v>622</v>
      </c>
      <c r="C6291" s="68" t="s">
        <v>624</v>
      </c>
      <c r="D6291" s="68" t="s">
        <v>271</v>
      </c>
      <c r="E6291" s="68" t="s">
        <v>531</v>
      </c>
      <c r="F6291" s="68" t="s">
        <v>517</v>
      </c>
      <c r="G6291" s="68" t="s">
        <v>77</v>
      </c>
      <c r="H6291" s="68" t="s">
        <v>273</v>
      </c>
      <c r="I6291" s="68" t="s">
        <v>642</v>
      </c>
      <c r="J6291" s="65">
        <v>3</v>
      </c>
      <c r="L6291" s="65">
        <v>603</v>
      </c>
      <c r="M6291" s="65" t="s">
        <v>263</v>
      </c>
    </row>
    <row r="6292" spans="1:13" ht="12.75" customHeight="1">
      <c r="A6292" s="65" t="str">
        <f>IF(ROW()=1,"KEY",IF(ISNA(VLOOKUP(B6292,車名対応マスタ!B:D,3,FALSE)),"",IF(VLOOKUP(B6292,車名対応マスタ!B:D,3,FALSE)="","",$D6292&amp;" "&amp;IF($G6292="9","J","O")&amp;" "&amp;$I6292&amp;" "&amp;IF($I6292&lt;=TEXT(★完成資料!$A$1,"yyyymm"),TEXT(★完成資料!$A$1,"yyyymm"),"999999")&amp; " " &amp; LEFT(F6292 &amp; "          ",10))))</f>
        <v xml:space="preserve">L O 202205 yyyy00 PHV       </v>
      </c>
      <c r="B6292" s="68" t="s">
        <v>622</v>
      </c>
      <c r="C6292" s="68" t="s">
        <v>624</v>
      </c>
      <c r="D6292" s="68" t="s">
        <v>271</v>
      </c>
      <c r="E6292" s="68" t="s">
        <v>531</v>
      </c>
      <c r="F6292" s="68" t="s">
        <v>517</v>
      </c>
      <c r="G6292" s="68" t="s">
        <v>77</v>
      </c>
      <c r="H6292" s="68" t="s">
        <v>273</v>
      </c>
      <c r="I6292" s="68" t="s">
        <v>647</v>
      </c>
      <c r="J6292" s="65">
        <v>3</v>
      </c>
      <c r="L6292" s="65">
        <v>603</v>
      </c>
      <c r="M6292" s="65" t="s">
        <v>263</v>
      </c>
    </row>
    <row r="6293" spans="1:13" ht="12.75" customHeight="1">
      <c r="A6293" s="65" t="str">
        <f>IF(ROW()=1,"KEY",IF(ISNA(VLOOKUP(B6293,車名対応マスタ!B:D,3,FALSE)),"",IF(VLOOKUP(B6293,車名対応マスタ!B:D,3,FALSE)="","",$D6293&amp;" "&amp;IF($G6293="9","J","O")&amp;" "&amp;$I6293&amp;" "&amp;IF($I6293&lt;=TEXT(★完成資料!$A$1,"yyyymm"),TEXT(★完成資料!$A$1,"yyyymm"),"999999")&amp; " " &amp; LEFT(F6293 &amp; "          ",10))))</f>
        <v xml:space="preserve">L O 202206 yyyy00 PHV       </v>
      </c>
      <c r="B6293" s="68" t="s">
        <v>622</v>
      </c>
      <c r="C6293" s="68" t="s">
        <v>624</v>
      </c>
      <c r="D6293" s="68" t="s">
        <v>271</v>
      </c>
      <c r="E6293" s="68" t="s">
        <v>531</v>
      </c>
      <c r="F6293" s="68" t="s">
        <v>517</v>
      </c>
      <c r="G6293" s="68" t="s">
        <v>77</v>
      </c>
      <c r="H6293" s="68" t="s">
        <v>273</v>
      </c>
      <c r="I6293" s="68" t="s">
        <v>652</v>
      </c>
      <c r="J6293" s="65">
        <v>3</v>
      </c>
      <c r="L6293" s="65">
        <v>603</v>
      </c>
      <c r="M6293" s="65" t="s">
        <v>263</v>
      </c>
    </row>
    <row r="6294" spans="1:13" ht="12.75" customHeight="1">
      <c r="A6294" s="65" t="str">
        <f>IF(ROW()=1,"KEY",IF(ISNA(VLOOKUP(B6294,車名対応マスタ!B:D,3,FALSE)),"",IF(VLOOKUP(B6294,車名対応マスタ!B:D,3,FALSE)="","",$D6294&amp;" "&amp;IF($G6294="9","J","O")&amp;" "&amp;$I6294&amp;" "&amp;IF($I6294&lt;=TEXT(★完成資料!$A$1,"yyyymm"),TEXT(★完成資料!$A$1,"yyyymm"),"999999")&amp; " " &amp; LEFT(F6294 &amp; "          ",10))))</f>
        <v xml:space="preserve">L O 202207 yyyy00 PHV       </v>
      </c>
      <c r="B6294" s="68" t="s">
        <v>622</v>
      </c>
      <c r="C6294" s="68" t="s">
        <v>624</v>
      </c>
      <c r="D6294" s="68" t="s">
        <v>271</v>
      </c>
      <c r="E6294" s="68" t="s">
        <v>531</v>
      </c>
      <c r="F6294" s="68" t="s">
        <v>517</v>
      </c>
      <c r="G6294" s="68" t="s">
        <v>77</v>
      </c>
      <c r="H6294" s="68" t="s">
        <v>273</v>
      </c>
      <c r="I6294" s="68" t="s">
        <v>655</v>
      </c>
      <c r="J6294" s="65">
        <v>1</v>
      </c>
      <c r="L6294" s="65">
        <v>603</v>
      </c>
      <c r="M6294" s="65" t="s">
        <v>263</v>
      </c>
    </row>
    <row r="6295" spans="1:13" ht="12.75" customHeight="1">
      <c r="A6295" s="65" t="str">
        <f>IF(ROW()=1,"KEY",IF(ISNA(VLOOKUP(B6295,車名対応マスタ!B:D,3,FALSE)),"",IF(VLOOKUP(B6295,車名対応マスタ!B:D,3,FALSE)="","",$D6295&amp;" "&amp;IF($G6295="9","J","O")&amp;" "&amp;$I6295&amp;" "&amp;IF($I6295&lt;=TEXT(★完成資料!$A$1,"yyyymm"),TEXT(★完成資料!$A$1,"yyyymm"),"999999")&amp; " " &amp; LEFT(F6295 &amp; "          ",10))))</f>
        <v xml:space="preserve">L O 202208 yyyy00 PHV       </v>
      </c>
      <c r="B6295" s="68" t="s">
        <v>622</v>
      </c>
      <c r="C6295" s="68" t="s">
        <v>624</v>
      </c>
      <c r="D6295" s="68" t="s">
        <v>271</v>
      </c>
      <c r="E6295" s="68" t="s">
        <v>531</v>
      </c>
      <c r="F6295" s="68" t="s">
        <v>517</v>
      </c>
      <c r="G6295" s="68" t="s">
        <v>77</v>
      </c>
      <c r="H6295" s="68" t="s">
        <v>273</v>
      </c>
      <c r="I6295" s="68" t="s">
        <v>656</v>
      </c>
      <c r="J6295" s="65">
        <v>1</v>
      </c>
      <c r="L6295" s="65">
        <v>603</v>
      </c>
      <c r="M6295" s="65" t="s">
        <v>263</v>
      </c>
    </row>
    <row r="6296" spans="1:13" ht="12.75" customHeight="1">
      <c r="A6296" s="65" t="str">
        <f>IF(ROW()=1,"KEY",IF(ISNA(VLOOKUP(B6296,車名対応マスタ!B:D,3,FALSE)),"",IF(VLOOKUP(B6296,車名対応マスタ!B:D,3,FALSE)="","",$D6296&amp;" "&amp;IF($G6296="9","J","O")&amp;" "&amp;$I6296&amp;" "&amp;IF($I6296&lt;=TEXT(★完成資料!$A$1,"yyyymm"),TEXT(★完成資料!$A$1,"yyyymm"),"999999")&amp; " " &amp; LEFT(F6296 &amp; "          ",10))))</f>
        <v xml:space="preserve">L O 202209 yyyy00 PHV       </v>
      </c>
      <c r="B6296" s="68" t="s">
        <v>622</v>
      </c>
      <c r="C6296" s="68" t="s">
        <v>624</v>
      </c>
      <c r="D6296" s="68" t="s">
        <v>271</v>
      </c>
      <c r="E6296" s="68" t="s">
        <v>531</v>
      </c>
      <c r="F6296" s="68" t="s">
        <v>517</v>
      </c>
      <c r="G6296" s="68" t="s">
        <v>77</v>
      </c>
      <c r="H6296" s="68" t="s">
        <v>273</v>
      </c>
      <c r="I6296" s="68" t="s">
        <v>657</v>
      </c>
      <c r="J6296" s="65">
        <v>1</v>
      </c>
      <c r="L6296" s="65">
        <v>603</v>
      </c>
      <c r="M6296" s="65" t="s">
        <v>263</v>
      </c>
    </row>
    <row r="6297" spans="1:13" ht="12.75" customHeight="1">
      <c r="A6297" s="65" t="str">
        <f>IF(ROW()=1,"KEY",IF(ISNA(VLOOKUP(B6297,車名対応マスタ!B:D,3,FALSE)),"",IF(VLOOKUP(B6297,車名対応マスタ!B:D,3,FALSE)="","",$D6297&amp;" "&amp;IF($G6297="9","J","O")&amp;" "&amp;$I6297&amp;" "&amp;IF($I6297&lt;=TEXT(★完成資料!$A$1,"yyyymm"),TEXT(★完成資料!$A$1,"yyyymm"),"999999")&amp; " " &amp; LEFT(F6297 &amp; "          ",10))))</f>
        <v xml:space="preserve">L O 202202 yyyy00 PHV       </v>
      </c>
      <c r="B6297" s="68" t="s">
        <v>622</v>
      </c>
      <c r="C6297" s="68" t="s">
        <v>624</v>
      </c>
      <c r="D6297" s="68" t="s">
        <v>271</v>
      </c>
      <c r="E6297" s="68" t="s">
        <v>531</v>
      </c>
      <c r="F6297" s="68" t="s">
        <v>517</v>
      </c>
      <c r="G6297" s="68" t="s">
        <v>77</v>
      </c>
      <c r="H6297" s="68" t="s">
        <v>273</v>
      </c>
      <c r="I6297" s="68" t="s">
        <v>640</v>
      </c>
      <c r="J6297" s="65">
        <v>24</v>
      </c>
      <c r="L6297" s="65">
        <v>417</v>
      </c>
      <c r="M6297" s="65" t="s">
        <v>499</v>
      </c>
    </row>
    <row r="6298" spans="1:13" ht="12.75" customHeight="1">
      <c r="A6298" s="65" t="str">
        <f>IF(ROW()=1,"KEY",IF(ISNA(VLOOKUP(B6298,車名対応マスタ!B:D,3,FALSE)),"",IF(VLOOKUP(B6298,車名対応マスタ!B:D,3,FALSE)="","",$D6298&amp;" "&amp;IF($G6298="9","J","O")&amp;" "&amp;$I6298&amp;" "&amp;IF($I6298&lt;=TEXT(★完成資料!$A$1,"yyyymm"),TEXT(★完成資料!$A$1,"yyyymm"),"999999")&amp; " " &amp; LEFT(F6298 &amp; "          ",10))))</f>
        <v xml:space="preserve">L O 202201 yyyy00 PHV       </v>
      </c>
      <c r="B6298" s="68" t="s">
        <v>622</v>
      </c>
      <c r="C6298" s="68" t="s">
        <v>624</v>
      </c>
      <c r="D6298" s="68" t="s">
        <v>271</v>
      </c>
      <c r="E6298" s="68" t="s">
        <v>531</v>
      </c>
      <c r="F6298" s="68" t="s">
        <v>517</v>
      </c>
      <c r="G6298" s="68" t="s">
        <v>77</v>
      </c>
      <c r="H6298" s="68" t="s">
        <v>273</v>
      </c>
      <c r="I6298" s="68" t="s">
        <v>639</v>
      </c>
      <c r="J6298" s="65">
        <v>6</v>
      </c>
      <c r="L6298" s="65">
        <v>413</v>
      </c>
      <c r="M6298" s="65" t="s">
        <v>500</v>
      </c>
    </row>
    <row r="6299" spans="1:13" ht="12.75" customHeight="1">
      <c r="A6299" s="65" t="str">
        <f>IF(ROW()=1,"KEY",IF(ISNA(VLOOKUP(B6299,車名対応マスタ!B:D,3,FALSE)),"",IF(VLOOKUP(B6299,車名対応マスタ!B:D,3,FALSE)="","",$D6299&amp;" "&amp;IF($G6299="9","J","O")&amp;" "&amp;$I6299&amp;" "&amp;IF($I6299&lt;=TEXT(★完成資料!$A$1,"yyyymm"),TEXT(★完成資料!$A$1,"yyyymm"),"999999")&amp; " " &amp; LEFT(F6299 &amp; "          ",10))))</f>
        <v xml:space="preserve">L O 202202 yyyy00 PHV       </v>
      </c>
      <c r="B6299" s="68" t="s">
        <v>622</v>
      </c>
      <c r="C6299" s="68" t="s">
        <v>624</v>
      </c>
      <c r="D6299" s="68" t="s">
        <v>271</v>
      </c>
      <c r="E6299" s="68" t="s">
        <v>531</v>
      </c>
      <c r="F6299" s="68" t="s">
        <v>517</v>
      </c>
      <c r="G6299" s="68" t="s">
        <v>77</v>
      </c>
      <c r="H6299" s="68" t="s">
        <v>273</v>
      </c>
      <c r="I6299" s="68" t="s">
        <v>640</v>
      </c>
      <c r="J6299" s="65">
        <v>13</v>
      </c>
      <c r="L6299" s="65">
        <v>413</v>
      </c>
      <c r="M6299" s="65" t="s">
        <v>500</v>
      </c>
    </row>
    <row r="6300" spans="1:13" ht="12.75" customHeight="1">
      <c r="A6300" s="65" t="str">
        <f>IF(ROW()=1,"KEY",IF(ISNA(VLOOKUP(B6300,車名対応マスタ!B:D,3,FALSE)),"",IF(VLOOKUP(B6300,車名対応マスタ!B:D,3,FALSE)="","",$D6300&amp;" "&amp;IF($G6300="9","J","O")&amp;" "&amp;$I6300&amp;" "&amp;IF($I6300&lt;=TEXT(★完成資料!$A$1,"yyyymm"),TEXT(★完成資料!$A$1,"yyyymm"),"999999")&amp; " " &amp; LEFT(F6300 &amp; "          ",10))))</f>
        <v xml:space="preserve">L O 202203 yyyy00 PHV       </v>
      </c>
      <c r="B6300" s="68" t="s">
        <v>622</v>
      </c>
      <c r="C6300" s="68" t="s">
        <v>624</v>
      </c>
      <c r="D6300" s="68" t="s">
        <v>271</v>
      </c>
      <c r="E6300" s="68" t="s">
        <v>531</v>
      </c>
      <c r="F6300" s="68" t="s">
        <v>517</v>
      </c>
      <c r="G6300" s="68" t="s">
        <v>77</v>
      </c>
      <c r="H6300" s="68" t="s">
        <v>273</v>
      </c>
      <c r="I6300" s="68" t="s">
        <v>641</v>
      </c>
      <c r="J6300" s="65">
        <v>8</v>
      </c>
      <c r="L6300" s="65">
        <v>413</v>
      </c>
      <c r="M6300" s="65" t="s">
        <v>500</v>
      </c>
    </row>
    <row r="6301" spans="1:13" ht="12.75" customHeight="1">
      <c r="A6301" s="65" t="str">
        <f>IF(ROW()=1,"KEY",IF(ISNA(VLOOKUP(B6301,車名対応マスタ!B:D,3,FALSE)),"",IF(VLOOKUP(B6301,車名対応マスタ!B:D,3,FALSE)="","",$D6301&amp;" "&amp;IF($G6301="9","J","O")&amp;" "&amp;$I6301&amp;" "&amp;IF($I6301&lt;=TEXT(★完成資料!$A$1,"yyyymm"),TEXT(★完成資料!$A$1,"yyyymm"),"999999")&amp; " " &amp; LEFT(F6301 &amp; "          ",10))))</f>
        <v xml:space="preserve">L O 202204 yyyy00 PHV       </v>
      </c>
      <c r="B6301" s="68" t="s">
        <v>622</v>
      </c>
      <c r="C6301" s="68" t="s">
        <v>624</v>
      </c>
      <c r="D6301" s="68" t="s">
        <v>271</v>
      </c>
      <c r="E6301" s="68" t="s">
        <v>531</v>
      </c>
      <c r="F6301" s="68" t="s">
        <v>517</v>
      </c>
      <c r="G6301" s="68" t="s">
        <v>77</v>
      </c>
      <c r="H6301" s="68" t="s">
        <v>273</v>
      </c>
      <c r="I6301" s="68" t="s">
        <v>642</v>
      </c>
      <c r="J6301" s="65">
        <v>97</v>
      </c>
      <c r="L6301" s="65">
        <v>413</v>
      </c>
      <c r="M6301" s="65" t="s">
        <v>500</v>
      </c>
    </row>
    <row r="6302" spans="1:13" ht="12.75" customHeight="1">
      <c r="A6302" s="65" t="str">
        <f>IF(ROW()=1,"KEY",IF(ISNA(VLOOKUP(B6302,車名対応マスタ!B:D,3,FALSE)),"",IF(VLOOKUP(B6302,車名対応マスタ!B:D,3,FALSE)="","",$D6302&amp;" "&amp;IF($G6302="9","J","O")&amp;" "&amp;$I6302&amp;" "&amp;IF($I6302&lt;=TEXT(★完成資料!$A$1,"yyyymm"),TEXT(★完成資料!$A$1,"yyyymm"),"999999")&amp; " " &amp; LEFT(F6302 &amp; "          ",10))))</f>
        <v xml:space="preserve">L O 202205 yyyy00 PHV       </v>
      </c>
      <c r="B6302" s="68" t="s">
        <v>622</v>
      </c>
      <c r="C6302" s="68" t="s">
        <v>624</v>
      </c>
      <c r="D6302" s="68" t="s">
        <v>271</v>
      </c>
      <c r="E6302" s="68" t="s">
        <v>531</v>
      </c>
      <c r="F6302" s="68" t="s">
        <v>517</v>
      </c>
      <c r="G6302" s="68" t="s">
        <v>77</v>
      </c>
      <c r="H6302" s="68" t="s">
        <v>273</v>
      </c>
      <c r="I6302" s="68" t="s">
        <v>647</v>
      </c>
      <c r="J6302" s="65">
        <v>70</v>
      </c>
      <c r="L6302" s="65">
        <v>413</v>
      </c>
      <c r="M6302" s="65" t="s">
        <v>500</v>
      </c>
    </row>
    <row r="6303" spans="1:13" ht="12.75" customHeight="1">
      <c r="A6303" s="65" t="str">
        <f>IF(ROW()=1,"KEY",IF(ISNA(VLOOKUP(B6303,車名対応マスタ!B:D,3,FALSE)),"",IF(VLOOKUP(B6303,車名対応マスタ!B:D,3,FALSE)="","",$D6303&amp;" "&amp;IF($G6303="9","J","O")&amp;" "&amp;$I6303&amp;" "&amp;IF($I6303&lt;=TEXT(★完成資料!$A$1,"yyyymm"),TEXT(★完成資料!$A$1,"yyyymm"),"999999")&amp; " " &amp; LEFT(F6303 &amp; "          ",10))))</f>
        <v xml:space="preserve">L O 202206 yyyy00 PHV       </v>
      </c>
      <c r="B6303" s="68" t="s">
        <v>622</v>
      </c>
      <c r="C6303" s="68" t="s">
        <v>624</v>
      </c>
      <c r="D6303" s="68" t="s">
        <v>271</v>
      </c>
      <c r="E6303" s="68" t="s">
        <v>531</v>
      </c>
      <c r="F6303" s="68" t="s">
        <v>517</v>
      </c>
      <c r="G6303" s="68" t="s">
        <v>77</v>
      </c>
      <c r="H6303" s="68" t="s">
        <v>273</v>
      </c>
      <c r="I6303" s="68" t="s">
        <v>652</v>
      </c>
      <c r="J6303" s="65">
        <v>32</v>
      </c>
      <c r="L6303" s="65">
        <v>413</v>
      </c>
      <c r="M6303" s="65" t="s">
        <v>500</v>
      </c>
    </row>
    <row r="6304" spans="1:13" ht="12.75" customHeight="1">
      <c r="A6304" s="65" t="str">
        <f>IF(ROW()=1,"KEY",IF(ISNA(VLOOKUP(B6304,車名対応マスタ!B:D,3,FALSE)),"",IF(VLOOKUP(B6304,車名対応マスタ!B:D,3,FALSE)="","",$D6304&amp;" "&amp;IF($G6304="9","J","O")&amp;" "&amp;$I6304&amp;" "&amp;IF($I6304&lt;=TEXT(★完成資料!$A$1,"yyyymm"),TEXT(★完成資料!$A$1,"yyyymm"),"999999")&amp; " " &amp; LEFT(F6304 &amp; "          ",10))))</f>
        <v xml:space="preserve">L O 202207 yyyy00 PHV       </v>
      </c>
      <c r="B6304" s="68" t="s">
        <v>622</v>
      </c>
      <c r="C6304" s="68" t="s">
        <v>624</v>
      </c>
      <c r="D6304" s="68" t="s">
        <v>271</v>
      </c>
      <c r="E6304" s="68" t="s">
        <v>531</v>
      </c>
      <c r="F6304" s="68" t="s">
        <v>517</v>
      </c>
      <c r="G6304" s="68" t="s">
        <v>77</v>
      </c>
      <c r="H6304" s="68" t="s">
        <v>273</v>
      </c>
      <c r="I6304" s="68" t="s">
        <v>655</v>
      </c>
      <c r="J6304" s="65">
        <v>10</v>
      </c>
      <c r="L6304" s="65">
        <v>413</v>
      </c>
      <c r="M6304" s="65" t="s">
        <v>500</v>
      </c>
    </row>
    <row r="6305" spans="1:13" ht="12.75" customHeight="1">
      <c r="A6305" s="65" t="str">
        <f>IF(ROW()=1,"KEY",IF(ISNA(VLOOKUP(B6305,車名対応マスタ!B:D,3,FALSE)),"",IF(VLOOKUP(B6305,車名対応マスタ!B:D,3,FALSE)="","",$D6305&amp;" "&amp;IF($G6305="9","J","O")&amp;" "&amp;$I6305&amp;" "&amp;IF($I6305&lt;=TEXT(★完成資料!$A$1,"yyyymm"),TEXT(★完成資料!$A$1,"yyyymm"),"999999")&amp; " " &amp; LEFT(F6305 &amp; "          ",10))))</f>
        <v xml:space="preserve">L O 202208 yyyy00 PHV       </v>
      </c>
      <c r="B6305" s="68" t="s">
        <v>622</v>
      </c>
      <c r="C6305" s="68" t="s">
        <v>624</v>
      </c>
      <c r="D6305" s="68" t="s">
        <v>271</v>
      </c>
      <c r="E6305" s="68" t="s">
        <v>531</v>
      </c>
      <c r="F6305" s="68" t="s">
        <v>517</v>
      </c>
      <c r="G6305" s="68" t="s">
        <v>77</v>
      </c>
      <c r="H6305" s="68" t="s">
        <v>273</v>
      </c>
      <c r="I6305" s="68" t="s">
        <v>656</v>
      </c>
      <c r="J6305" s="65">
        <v>26</v>
      </c>
      <c r="L6305" s="65">
        <v>413</v>
      </c>
      <c r="M6305" s="65" t="s">
        <v>500</v>
      </c>
    </row>
    <row r="6306" spans="1:13" ht="12.75" customHeight="1">
      <c r="A6306" s="65" t="str">
        <f>IF(ROW()=1,"KEY",IF(ISNA(VLOOKUP(B6306,車名対応マスタ!B:D,3,FALSE)),"",IF(VLOOKUP(B6306,車名対応マスタ!B:D,3,FALSE)="","",$D6306&amp;" "&amp;IF($G6306="9","J","O")&amp;" "&amp;$I6306&amp;" "&amp;IF($I6306&lt;=TEXT(★完成資料!$A$1,"yyyymm"),TEXT(★完成資料!$A$1,"yyyymm"),"999999")&amp; " " &amp; LEFT(F6306 &amp; "          ",10))))</f>
        <v xml:space="preserve">L O 202209 yyyy00 PHV       </v>
      </c>
      <c r="B6306" s="68" t="s">
        <v>622</v>
      </c>
      <c r="C6306" s="68" t="s">
        <v>624</v>
      </c>
      <c r="D6306" s="68" t="s">
        <v>271</v>
      </c>
      <c r="E6306" s="68" t="s">
        <v>531</v>
      </c>
      <c r="F6306" s="68" t="s">
        <v>517</v>
      </c>
      <c r="G6306" s="68" t="s">
        <v>77</v>
      </c>
      <c r="H6306" s="68" t="s">
        <v>273</v>
      </c>
      <c r="I6306" s="68" t="s">
        <v>657</v>
      </c>
      <c r="J6306" s="65">
        <v>44</v>
      </c>
      <c r="L6306" s="65">
        <v>413</v>
      </c>
      <c r="M6306" s="65" t="s">
        <v>500</v>
      </c>
    </row>
    <row r="6307" spans="1:13" ht="12.75" customHeight="1">
      <c r="A6307" s="65" t="str">
        <f>IF(ROW()=1,"KEY",IF(ISNA(VLOOKUP(B6307,車名対応マスタ!B:D,3,FALSE)),"",IF(VLOOKUP(B6307,車名対応マスタ!B:D,3,FALSE)="","",$D6307&amp;" "&amp;IF($G6307="9","J","O")&amp;" "&amp;$I6307&amp;" "&amp;IF($I6307&lt;=TEXT(★完成資料!$A$1,"yyyymm"),TEXT(★完成資料!$A$1,"yyyymm"),"999999")&amp; " " &amp; LEFT(F6307 &amp; "          ",10))))</f>
        <v xml:space="preserve">L O 202210 yyyy00 PHV       </v>
      </c>
      <c r="B6307" s="68" t="s">
        <v>622</v>
      </c>
      <c r="C6307" s="68" t="s">
        <v>624</v>
      </c>
      <c r="D6307" s="68" t="s">
        <v>271</v>
      </c>
      <c r="E6307" s="68" t="s">
        <v>531</v>
      </c>
      <c r="F6307" s="68" t="s">
        <v>517</v>
      </c>
      <c r="G6307" s="68" t="s">
        <v>77</v>
      </c>
      <c r="H6307" s="68" t="s">
        <v>273</v>
      </c>
      <c r="I6307" s="68" t="s">
        <v>663</v>
      </c>
      <c r="J6307" s="65">
        <v>28</v>
      </c>
      <c r="L6307" s="65">
        <v>413</v>
      </c>
      <c r="M6307" s="65" t="s">
        <v>500</v>
      </c>
    </row>
    <row r="6308" spans="1:13" ht="12.75" customHeight="1">
      <c r="A6308" s="65" t="str">
        <f>IF(ROW()=1,"KEY",IF(ISNA(VLOOKUP(B6308,車名対応マスタ!B:D,3,FALSE)),"",IF(VLOOKUP(B6308,車名対応マスタ!B:D,3,FALSE)="","",$D6308&amp;" "&amp;IF($G6308="9","J","O")&amp;" "&amp;$I6308&amp;" "&amp;IF($I6308&lt;=TEXT(★完成資料!$A$1,"yyyymm"),TEXT(★完成資料!$A$1,"yyyymm"),"999999")&amp; " " &amp; LEFT(F6308 &amp; "          ",10))))</f>
        <v xml:space="preserve">L O 202201 yyyy00 PHV       </v>
      </c>
      <c r="B6308" s="68" t="s">
        <v>622</v>
      </c>
      <c r="C6308" s="68" t="s">
        <v>624</v>
      </c>
      <c r="D6308" s="68" t="s">
        <v>271</v>
      </c>
      <c r="E6308" s="68" t="s">
        <v>531</v>
      </c>
      <c r="F6308" s="68" t="s">
        <v>517</v>
      </c>
      <c r="G6308" s="68" t="s">
        <v>77</v>
      </c>
      <c r="H6308" s="68" t="s">
        <v>273</v>
      </c>
      <c r="I6308" s="68" t="s">
        <v>639</v>
      </c>
      <c r="J6308" s="65">
        <v>1</v>
      </c>
      <c r="L6308" s="65">
        <v>431</v>
      </c>
      <c r="M6308" s="65" t="s">
        <v>282</v>
      </c>
    </row>
    <row r="6309" spans="1:13" ht="12.75" customHeight="1">
      <c r="A6309" s="65" t="str">
        <f>IF(ROW()=1,"KEY",IF(ISNA(VLOOKUP(B6309,車名対応マスタ!B:D,3,FALSE)),"",IF(VLOOKUP(B6309,車名対応マスタ!B:D,3,FALSE)="","",$D6309&amp;" "&amp;IF($G6309="9","J","O")&amp;" "&amp;$I6309&amp;" "&amp;IF($I6309&lt;=TEXT(★完成資料!$A$1,"yyyymm"),TEXT(★完成資料!$A$1,"yyyymm"),"999999")&amp; " " &amp; LEFT(F6309 &amp; "          ",10))))</f>
        <v xml:space="preserve">L O 202202 yyyy00 PHV       </v>
      </c>
      <c r="B6309" s="68" t="s">
        <v>622</v>
      </c>
      <c r="C6309" s="68" t="s">
        <v>624</v>
      </c>
      <c r="D6309" s="68" t="s">
        <v>271</v>
      </c>
      <c r="E6309" s="68" t="s">
        <v>531</v>
      </c>
      <c r="F6309" s="68" t="s">
        <v>517</v>
      </c>
      <c r="G6309" s="68" t="s">
        <v>77</v>
      </c>
      <c r="H6309" s="68" t="s">
        <v>273</v>
      </c>
      <c r="I6309" s="68" t="s">
        <v>640</v>
      </c>
      <c r="J6309" s="65">
        <v>3</v>
      </c>
      <c r="L6309" s="65">
        <v>431</v>
      </c>
      <c r="M6309" s="65" t="s">
        <v>282</v>
      </c>
    </row>
    <row r="6310" spans="1:13" ht="12.75" customHeight="1">
      <c r="A6310" s="65" t="str">
        <f>IF(ROW()=1,"KEY",IF(ISNA(VLOOKUP(B6310,車名対応マスタ!B:D,3,FALSE)),"",IF(VLOOKUP(B6310,車名対応マスタ!B:D,3,FALSE)="","",$D6310&amp;" "&amp;IF($G6310="9","J","O")&amp;" "&amp;$I6310&amp;" "&amp;IF($I6310&lt;=TEXT(★完成資料!$A$1,"yyyymm"),TEXT(★完成資料!$A$1,"yyyymm"),"999999")&amp; " " &amp; LEFT(F6310 &amp; "          ",10))))</f>
        <v xml:space="preserve">L O 202204 yyyy00 PHV       </v>
      </c>
      <c r="B6310" s="68" t="s">
        <v>622</v>
      </c>
      <c r="C6310" s="68" t="s">
        <v>624</v>
      </c>
      <c r="D6310" s="68" t="s">
        <v>271</v>
      </c>
      <c r="E6310" s="68" t="s">
        <v>531</v>
      </c>
      <c r="F6310" s="68" t="s">
        <v>517</v>
      </c>
      <c r="G6310" s="68" t="s">
        <v>77</v>
      </c>
      <c r="H6310" s="68" t="s">
        <v>273</v>
      </c>
      <c r="I6310" s="68" t="s">
        <v>642</v>
      </c>
      <c r="J6310" s="65">
        <v>3</v>
      </c>
      <c r="L6310" s="65">
        <v>431</v>
      </c>
      <c r="M6310" s="65" t="s">
        <v>282</v>
      </c>
    </row>
    <row r="6311" spans="1:13" ht="12.75" customHeight="1">
      <c r="A6311" s="65" t="str">
        <f>IF(ROW()=1,"KEY",IF(ISNA(VLOOKUP(B6311,車名対応マスタ!B:D,3,FALSE)),"",IF(VLOOKUP(B6311,車名対応マスタ!B:D,3,FALSE)="","",$D6311&amp;" "&amp;IF($G6311="9","J","O")&amp;" "&amp;$I6311&amp;" "&amp;IF($I6311&lt;=TEXT(★完成資料!$A$1,"yyyymm"),TEXT(★完成資料!$A$1,"yyyymm"),"999999")&amp; " " &amp; LEFT(F6311 &amp; "          ",10))))</f>
        <v xml:space="preserve">L O 202205 yyyy00 PHV       </v>
      </c>
      <c r="B6311" s="68" t="s">
        <v>622</v>
      </c>
      <c r="C6311" s="68" t="s">
        <v>624</v>
      </c>
      <c r="D6311" s="68" t="s">
        <v>271</v>
      </c>
      <c r="E6311" s="68" t="s">
        <v>531</v>
      </c>
      <c r="F6311" s="68" t="s">
        <v>517</v>
      </c>
      <c r="G6311" s="68" t="s">
        <v>77</v>
      </c>
      <c r="H6311" s="68" t="s">
        <v>273</v>
      </c>
      <c r="I6311" s="68" t="s">
        <v>647</v>
      </c>
      <c r="J6311" s="65">
        <v>1</v>
      </c>
      <c r="L6311" s="65">
        <v>431</v>
      </c>
      <c r="M6311" s="65" t="s">
        <v>282</v>
      </c>
    </row>
    <row r="6312" spans="1:13" ht="12.75" customHeight="1">
      <c r="A6312" s="65" t="str">
        <f>IF(ROW()=1,"KEY",IF(ISNA(VLOOKUP(B6312,車名対応マスタ!B:D,3,FALSE)),"",IF(VLOOKUP(B6312,車名対応マスタ!B:D,3,FALSE)="","",$D6312&amp;" "&amp;IF($G6312="9","J","O")&amp;" "&amp;$I6312&amp;" "&amp;IF($I6312&lt;=TEXT(★完成資料!$A$1,"yyyymm"),TEXT(★完成資料!$A$1,"yyyymm"),"999999")&amp; " " &amp; LEFT(F6312 &amp; "          ",10))))</f>
        <v xml:space="preserve">L O 202206 yyyy00 PHV       </v>
      </c>
      <c r="B6312" s="68" t="s">
        <v>622</v>
      </c>
      <c r="C6312" s="68" t="s">
        <v>624</v>
      </c>
      <c r="D6312" s="68" t="s">
        <v>271</v>
      </c>
      <c r="E6312" s="68" t="s">
        <v>531</v>
      </c>
      <c r="F6312" s="68" t="s">
        <v>517</v>
      </c>
      <c r="G6312" s="68" t="s">
        <v>77</v>
      </c>
      <c r="H6312" s="68" t="s">
        <v>273</v>
      </c>
      <c r="I6312" s="68" t="s">
        <v>652</v>
      </c>
      <c r="J6312" s="65">
        <v>6</v>
      </c>
      <c r="L6312" s="65">
        <v>431</v>
      </c>
      <c r="M6312" s="65" t="s">
        <v>282</v>
      </c>
    </row>
    <row r="6313" spans="1:13" ht="12.75" customHeight="1">
      <c r="A6313" s="65" t="str">
        <f>IF(ROW()=1,"KEY",IF(ISNA(VLOOKUP(B6313,車名対応マスタ!B:D,3,FALSE)),"",IF(VLOOKUP(B6313,車名対応マスタ!B:D,3,FALSE)="","",$D6313&amp;" "&amp;IF($G6313="9","J","O")&amp;" "&amp;$I6313&amp;" "&amp;IF($I6313&lt;=TEXT(★完成資料!$A$1,"yyyymm"),TEXT(★完成資料!$A$1,"yyyymm"),"999999")&amp; " " &amp; LEFT(F6313 &amp; "          ",10))))</f>
        <v xml:space="preserve">L O 202207 yyyy00 PHV       </v>
      </c>
      <c r="B6313" s="68" t="s">
        <v>622</v>
      </c>
      <c r="C6313" s="68" t="s">
        <v>624</v>
      </c>
      <c r="D6313" s="68" t="s">
        <v>271</v>
      </c>
      <c r="E6313" s="68" t="s">
        <v>531</v>
      </c>
      <c r="F6313" s="68" t="s">
        <v>517</v>
      </c>
      <c r="G6313" s="68" t="s">
        <v>77</v>
      </c>
      <c r="H6313" s="68" t="s">
        <v>273</v>
      </c>
      <c r="I6313" s="68" t="s">
        <v>655</v>
      </c>
      <c r="J6313" s="65">
        <v>3</v>
      </c>
      <c r="L6313" s="65">
        <v>431</v>
      </c>
      <c r="M6313" s="65" t="s">
        <v>282</v>
      </c>
    </row>
    <row r="6314" spans="1:13" ht="12.75" customHeight="1">
      <c r="A6314" s="65" t="str">
        <f>IF(ROW()=1,"KEY",IF(ISNA(VLOOKUP(B6314,車名対応マスタ!B:D,3,FALSE)),"",IF(VLOOKUP(B6314,車名対応マスタ!B:D,3,FALSE)="","",$D6314&amp;" "&amp;IF($G6314="9","J","O")&amp;" "&amp;$I6314&amp;" "&amp;IF($I6314&lt;=TEXT(★完成資料!$A$1,"yyyymm"),TEXT(★完成資料!$A$1,"yyyymm"),"999999")&amp; " " &amp; LEFT(F6314 &amp; "          ",10))))</f>
        <v xml:space="preserve">L O 202208 yyyy00 PHV       </v>
      </c>
      <c r="B6314" s="68" t="s">
        <v>622</v>
      </c>
      <c r="C6314" s="68" t="s">
        <v>624</v>
      </c>
      <c r="D6314" s="68" t="s">
        <v>271</v>
      </c>
      <c r="E6314" s="68" t="s">
        <v>531</v>
      </c>
      <c r="F6314" s="68" t="s">
        <v>517</v>
      </c>
      <c r="G6314" s="68" t="s">
        <v>77</v>
      </c>
      <c r="H6314" s="68" t="s">
        <v>273</v>
      </c>
      <c r="I6314" s="68" t="s">
        <v>656</v>
      </c>
      <c r="J6314" s="65">
        <v>2</v>
      </c>
      <c r="L6314" s="65">
        <v>431</v>
      </c>
      <c r="M6314" s="65" t="s">
        <v>282</v>
      </c>
    </row>
    <row r="6315" spans="1:13" ht="12.75" customHeight="1">
      <c r="A6315" s="65" t="str">
        <f>IF(ROW()=1,"KEY",IF(ISNA(VLOOKUP(B6315,車名対応マスタ!B:D,3,FALSE)),"",IF(VLOOKUP(B6315,車名対応マスタ!B:D,3,FALSE)="","",$D6315&amp;" "&amp;IF($G6315="9","J","O")&amp;" "&amp;$I6315&amp;" "&amp;IF($I6315&lt;=TEXT(★完成資料!$A$1,"yyyymm"),TEXT(★完成資料!$A$1,"yyyymm"),"999999")&amp; " " &amp; LEFT(F6315 &amp; "          ",10))))</f>
        <v xml:space="preserve">L O 202209 yyyy00 PHV       </v>
      </c>
      <c r="B6315" s="68" t="s">
        <v>622</v>
      </c>
      <c r="C6315" s="68" t="s">
        <v>624</v>
      </c>
      <c r="D6315" s="68" t="s">
        <v>271</v>
      </c>
      <c r="E6315" s="68" t="s">
        <v>531</v>
      </c>
      <c r="F6315" s="68" t="s">
        <v>517</v>
      </c>
      <c r="G6315" s="68" t="s">
        <v>77</v>
      </c>
      <c r="H6315" s="68" t="s">
        <v>273</v>
      </c>
      <c r="I6315" s="68" t="s">
        <v>657</v>
      </c>
      <c r="J6315" s="65">
        <v>2</v>
      </c>
      <c r="L6315" s="65">
        <v>431</v>
      </c>
      <c r="M6315" s="65" t="s">
        <v>282</v>
      </c>
    </row>
    <row r="6316" spans="1:13" ht="12.75" customHeight="1">
      <c r="A6316" s="65" t="str">
        <f>IF(ROW()=1,"KEY",IF(ISNA(VLOOKUP(B6316,車名対応マスタ!B:D,3,FALSE)),"",IF(VLOOKUP(B6316,車名対応マスタ!B:D,3,FALSE)="","",$D6316&amp;" "&amp;IF($G6316="9","J","O")&amp;" "&amp;$I6316&amp;" "&amp;IF($I6316&lt;=TEXT(★完成資料!$A$1,"yyyymm"),TEXT(★完成資料!$A$1,"yyyymm"),"999999")&amp; " " &amp; LEFT(F6316 &amp; "          ",10))))</f>
        <v xml:space="preserve">L O 202210 yyyy00 PHV       </v>
      </c>
      <c r="B6316" s="68" t="s">
        <v>622</v>
      </c>
      <c r="C6316" s="68" t="s">
        <v>624</v>
      </c>
      <c r="D6316" s="68" t="s">
        <v>271</v>
      </c>
      <c r="E6316" s="68" t="s">
        <v>531</v>
      </c>
      <c r="F6316" s="68" t="s">
        <v>517</v>
      </c>
      <c r="G6316" s="68" t="s">
        <v>77</v>
      </c>
      <c r="H6316" s="68" t="s">
        <v>273</v>
      </c>
      <c r="I6316" s="68" t="s">
        <v>663</v>
      </c>
      <c r="J6316" s="65">
        <v>4</v>
      </c>
      <c r="L6316" s="65">
        <v>431</v>
      </c>
      <c r="M6316" s="65" t="s">
        <v>282</v>
      </c>
    </row>
    <row r="6317" spans="1:13" ht="12.75" customHeight="1">
      <c r="A6317" s="65" t="str">
        <f>IF(ROW()=1,"KEY",IF(ISNA(VLOOKUP(B6317,車名対応マスタ!B:D,3,FALSE)),"",IF(VLOOKUP(B6317,車名対応マスタ!B:D,3,FALSE)="","",$D6317&amp;" "&amp;IF($G6317="9","J","O")&amp;" "&amp;$I6317&amp;" "&amp;IF($I6317&lt;=TEXT(★完成資料!$A$1,"yyyymm"),TEXT(★完成資料!$A$1,"yyyymm"),"999999")&amp; " " &amp; LEFT(F6317 &amp; "          ",10))))</f>
        <v xml:space="preserve">L O 202201 yyyy00 PHV       </v>
      </c>
      <c r="B6317" s="68" t="s">
        <v>622</v>
      </c>
      <c r="C6317" s="68" t="s">
        <v>624</v>
      </c>
      <c r="D6317" s="68" t="s">
        <v>271</v>
      </c>
      <c r="E6317" s="68" t="s">
        <v>531</v>
      </c>
      <c r="F6317" s="68" t="s">
        <v>517</v>
      </c>
      <c r="G6317" s="68" t="s">
        <v>77</v>
      </c>
      <c r="H6317" s="68" t="s">
        <v>273</v>
      </c>
      <c r="I6317" s="68" t="s">
        <v>639</v>
      </c>
      <c r="J6317" s="65">
        <v>5</v>
      </c>
      <c r="L6317" s="65">
        <v>421</v>
      </c>
      <c r="M6317" s="65" t="s">
        <v>382</v>
      </c>
    </row>
    <row r="6318" spans="1:13" ht="12.75" customHeight="1">
      <c r="A6318" s="65" t="str">
        <f>IF(ROW()=1,"KEY",IF(ISNA(VLOOKUP(B6318,車名対応マスタ!B:D,3,FALSE)),"",IF(VLOOKUP(B6318,車名対応マスタ!B:D,3,FALSE)="","",$D6318&amp;" "&amp;IF($G6318="9","J","O")&amp;" "&amp;$I6318&amp;" "&amp;IF($I6318&lt;=TEXT(★完成資料!$A$1,"yyyymm"),TEXT(★完成資料!$A$1,"yyyymm"),"999999")&amp; " " &amp; LEFT(F6318 &amp; "          ",10))))</f>
        <v xml:space="preserve">L O 202202 yyyy00 PHV       </v>
      </c>
      <c r="B6318" s="68" t="s">
        <v>622</v>
      </c>
      <c r="C6318" s="68" t="s">
        <v>624</v>
      </c>
      <c r="D6318" s="68" t="s">
        <v>271</v>
      </c>
      <c r="E6318" s="68" t="s">
        <v>531</v>
      </c>
      <c r="F6318" s="68" t="s">
        <v>517</v>
      </c>
      <c r="G6318" s="68" t="s">
        <v>77</v>
      </c>
      <c r="H6318" s="68" t="s">
        <v>273</v>
      </c>
      <c r="I6318" s="68" t="s">
        <v>640</v>
      </c>
      <c r="J6318" s="65">
        <v>1</v>
      </c>
      <c r="L6318" s="65">
        <v>421</v>
      </c>
      <c r="M6318" s="65" t="s">
        <v>382</v>
      </c>
    </row>
    <row r="6319" spans="1:13" ht="12.75" customHeight="1">
      <c r="A6319" s="65" t="str">
        <f>IF(ROW()=1,"KEY",IF(ISNA(VLOOKUP(B6319,車名対応マスタ!B:D,3,FALSE)),"",IF(VLOOKUP(B6319,車名対応マスタ!B:D,3,FALSE)="","",$D6319&amp;" "&amp;IF($G6319="9","J","O")&amp;" "&amp;$I6319&amp;" "&amp;IF($I6319&lt;=TEXT(★完成資料!$A$1,"yyyymm"),TEXT(★完成資料!$A$1,"yyyymm"),"999999")&amp; " " &amp; LEFT(F6319 &amp; "          ",10))))</f>
        <v xml:space="preserve">L O 202203 yyyy00 PHV       </v>
      </c>
      <c r="B6319" s="68" t="s">
        <v>622</v>
      </c>
      <c r="C6319" s="68" t="s">
        <v>624</v>
      </c>
      <c r="D6319" s="68" t="s">
        <v>271</v>
      </c>
      <c r="E6319" s="68" t="s">
        <v>531</v>
      </c>
      <c r="F6319" s="68" t="s">
        <v>517</v>
      </c>
      <c r="G6319" s="68" t="s">
        <v>77</v>
      </c>
      <c r="H6319" s="68" t="s">
        <v>273</v>
      </c>
      <c r="I6319" s="68" t="s">
        <v>641</v>
      </c>
      <c r="J6319" s="65">
        <v>2</v>
      </c>
      <c r="L6319" s="65">
        <v>421</v>
      </c>
      <c r="M6319" s="65" t="s">
        <v>382</v>
      </c>
    </row>
    <row r="6320" spans="1:13" ht="12.75" customHeight="1">
      <c r="A6320" s="65" t="str">
        <f>IF(ROW()=1,"KEY",IF(ISNA(VLOOKUP(B6320,車名対応マスタ!B:D,3,FALSE)),"",IF(VLOOKUP(B6320,車名対応マスタ!B:D,3,FALSE)="","",$D6320&amp;" "&amp;IF($G6320="9","J","O")&amp;" "&amp;$I6320&amp;" "&amp;IF($I6320&lt;=TEXT(★完成資料!$A$1,"yyyymm"),TEXT(★完成資料!$A$1,"yyyymm"),"999999")&amp; " " &amp; LEFT(F6320 &amp; "          ",10))))</f>
        <v xml:space="preserve">L O 202204 yyyy00 PHV       </v>
      </c>
      <c r="B6320" s="68" t="s">
        <v>622</v>
      </c>
      <c r="C6320" s="68" t="s">
        <v>624</v>
      </c>
      <c r="D6320" s="68" t="s">
        <v>271</v>
      </c>
      <c r="E6320" s="68" t="s">
        <v>531</v>
      </c>
      <c r="F6320" s="68" t="s">
        <v>517</v>
      </c>
      <c r="G6320" s="68" t="s">
        <v>77</v>
      </c>
      <c r="H6320" s="68" t="s">
        <v>273</v>
      </c>
      <c r="I6320" s="68" t="s">
        <v>642</v>
      </c>
      <c r="J6320" s="65">
        <v>3</v>
      </c>
      <c r="L6320" s="65">
        <v>421</v>
      </c>
      <c r="M6320" s="65" t="s">
        <v>382</v>
      </c>
    </row>
    <row r="6321" spans="1:13" ht="12.75" customHeight="1">
      <c r="A6321" s="65" t="str">
        <f>IF(ROW()=1,"KEY",IF(ISNA(VLOOKUP(B6321,車名対応マスタ!B:D,3,FALSE)),"",IF(VLOOKUP(B6321,車名対応マスタ!B:D,3,FALSE)="","",$D6321&amp;" "&amp;IF($G6321="9","J","O")&amp;" "&amp;$I6321&amp;" "&amp;IF($I6321&lt;=TEXT(★完成資料!$A$1,"yyyymm"),TEXT(★完成資料!$A$1,"yyyymm"),"999999")&amp; " " &amp; LEFT(F6321 &amp; "          ",10))))</f>
        <v xml:space="preserve">L O 202205 yyyy00 PHV       </v>
      </c>
      <c r="B6321" s="68" t="s">
        <v>622</v>
      </c>
      <c r="C6321" s="68" t="s">
        <v>624</v>
      </c>
      <c r="D6321" s="68" t="s">
        <v>271</v>
      </c>
      <c r="E6321" s="68" t="s">
        <v>531</v>
      </c>
      <c r="F6321" s="68" t="s">
        <v>517</v>
      </c>
      <c r="G6321" s="68" t="s">
        <v>77</v>
      </c>
      <c r="H6321" s="68" t="s">
        <v>273</v>
      </c>
      <c r="I6321" s="68" t="s">
        <v>647</v>
      </c>
      <c r="J6321" s="65">
        <v>1</v>
      </c>
      <c r="L6321" s="65">
        <v>421</v>
      </c>
      <c r="M6321" s="65" t="s">
        <v>382</v>
      </c>
    </row>
    <row r="6322" spans="1:13" ht="12.75" customHeight="1">
      <c r="A6322" s="65" t="str">
        <f>IF(ROW()=1,"KEY",IF(ISNA(VLOOKUP(B6322,車名対応マスタ!B:D,3,FALSE)),"",IF(VLOOKUP(B6322,車名対応マスタ!B:D,3,FALSE)="","",$D6322&amp;" "&amp;IF($G6322="9","J","O")&amp;" "&amp;$I6322&amp;" "&amp;IF($I6322&lt;=TEXT(★完成資料!$A$1,"yyyymm"),TEXT(★完成資料!$A$1,"yyyymm"),"999999")&amp; " " &amp; LEFT(F6322 &amp; "          ",10))))</f>
        <v xml:space="preserve">L O 202206 yyyy00 PHV       </v>
      </c>
      <c r="B6322" s="68" t="s">
        <v>622</v>
      </c>
      <c r="C6322" s="68" t="s">
        <v>624</v>
      </c>
      <c r="D6322" s="68" t="s">
        <v>271</v>
      </c>
      <c r="E6322" s="68" t="s">
        <v>531</v>
      </c>
      <c r="F6322" s="68" t="s">
        <v>517</v>
      </c>
      <c r="G6322" s="68" t="s">
        <v>77</v>
      </c>
      <c r="H6322" s="68" t="s">
        <v>273</v>
      </c>
      <c r="I6322" s="68" t="s">
        <v>652</v>
      </c>
      <c r="J6322" s="65">
        <v>1</v>
      </c>
      <c r="L6322" s="65">
        <v>421</v>
      </c>
      <c r="M6322" s="65" t="s">
        <v>382</v>
      </c>
    </row>
    <row r="6323" spans="1:13" ht="12.75" customHeight="1">
      <c r="A6323" s="65" t="str">
        <f>IF(ROW()=1,"KEY",IF(ISNA(VLOOKUP(B6323,車名対応マスタ!B:D,3,FALSE)),"",IF(VLOOKUP(B6323,車名対応マスタ!B:D,3,FALSE)="","",$D6323&amp;" "&amp;IF($G6323="9","J","O")&amp;" "&amp;$I6323&amp;" "&amp;IF($I6323&lt;=TEXT(★完成資料!$A$1,"yyyymm"),TEXT(★完成資料!$A$1,"yyyymm"),"999999")&amp; " " &amp; LEFT(F6323 &amp; "          ",10))))</f>
        <v xml:space="preserve">L O 202207 yyyy00 PHV       </v>
      </c>
      <c r="B6323" s="68" t="s">
        <v>622</v>
      </c>
      <c r="C6323" s="68" t="s">
        <v>624</v>
      </c>
      <c r="D6323" s="68" t="s">
        <v>271</v>
      </c>
      <c r="E6323" s="68" t="s">
        <v>531</v>
      </c>
      <c r="F6323" s="68" t="s">
        <v>517</v>
      </c>
      <c r="G6323" s="68" t="s">
        <v>77</v>
      </c>
      <c r="H6323" s="68" t="s">
        <v>273</v>
      </c>
      <c r="I6323" s="68" t="s">
        <v>655</v>
      </c>
      <c r="J6323" s="65">
        <v>1</v>
      </c>
      <c r="L6323" s="65">
        <v>421</v>
      </c>
      <c r="M6323" s="65" t="s">
        <v>382</v>
      </c>
    </row>
    <row r="6324" spans="1:13" ht="12.75" customHeight="1">
      <c r="A6324" s="65" t="str">
        <f>IF(ROW()=1,"KEY",IF(ISNA(VLOOKUP(B6324,車名対応マスタ!B:D,3,FALSE)),"",IF(VLOOKUP(B6324,車名対応マスタ!B:D,3,FALSE)="","",$D6324&amp;" "&amp;IF($G6324="9","J","O")&amp;" "&amp;$I6324&amp;" "&amp;IF($I6324&lt;=TEXT(★完成資料!$A$1,"yyyymm"),TEXT(★完成資料!$A$1,"yyyymm"),"999999")&amp; " " &amp; LEFT(F6324 &amp; "          ",10))))</f>
        <v xml:space="preserve">L O 202208 yyyy00 PHV       </v>
      </c>
      <c r="B6324" s="68" t="s">
        <v>622</v>
      </c>
      <c r="C6324" s="68" t="s">
        <v>624</v>
      </c>
      <c r="D6324" s="68" t="s">
        <v>271</v>
      </c>
      <c r="E6324" s="68" t="s">
        <v>531</v>
      </c>
      <c r="F6324" s="68" t="s">
        <v>517</v>
      </c>
      <c r="G6324" s="68" t="s">
        <v>77</v>
      </c>
      <c r="H6324" s="68" t="s">
        <v>273</v>
      </c>
      <c r="I6324" s="68" t="s">
        <v>656</v>
      </c>
      <c r="J6324" s="65">
        <v>1</v>
      </c>
      <c r="L6324" s="65">
        <v>421</v>
      </c>
      <c r="M6324" s="65" t="s">
        <v>382</v>
      </c>
    </row>
    <row r="6325" spans="1:13" ht="12.75" customHeight="1">
      <c r="A6325" s="65" t="str">
        <f>IF(ROW()=1,"KEY",IF(ISNA(VLOOKUP(B6325,車名対応マスタ!B:D,3,FALSE)),"",IF(VLOOKUP(B6325,車名対応マスタ!B:D,3,FALSE)="","",$D6325&amp;" "&amp;IF($G6325="9","J","O")&amp;" "&amp;$I6325&amp;" "&amp;IF($I6325&lt;=TEXT(★完成資料!$A$1,"yyyymm"),TEXT(★完成資料!$A$1,"yyyymm"),"999999")&amp; " " &amp; LEFT(F6325 &amp; "          ",10))))</f>
        <v xml:space="preserve">L O 202209 yyyy00 PHV       </v>
      </c>
      <c r="B6325" s="68" t="s">
        <v>622</v>
      </c>
      <c r="C6325" s="68" t="s">
        <v>624</v>
      </c>
      <c r="D6325" s="68" t="s">
        <v>271</v>
      </c>
      <c r="E6325" s="68" t="s">
        <v>531</v>
      </c>
      <c r="F6325" s="68" t="s">
        <v>517</v>
      </c>
      <c r="G6325" s="68" t="s">
        <v>77</v>
      </c>
      <c r="H6325" s="68" t="s">
        <v>273</v>
      </c>
      <c r="I6325" s="68" t="s">
        <v>657</v>
      </c>
      <c r="J6325" s="65">
        <v>1</v>
      </c>
      <c r="L6325" s="65">
        <v>421</v>
      </c>
      <c r="M6325" s="65" t="s">
        <v>382</v>
      </c>
    </row>
    <row r="6326" spans="1:13" ht="12.75" customHeight="1">
      <c r="A6326" s="65" t="str">
        <f>IF(ROW()=1,"KEY",IF(ISNA(VLOOKUP(B6326,車名対応マスタ!B:D,3,FALSE)),"",IF(VLOOKUP(B6326,車名対応マスタ!B:D,3,FALSE)="","",$D6326&amp;" "&amp;IF($G6326="9","J","O")&amp;" "&amp;$I6326&amp;" "&amp;IF($I6326&lt;=TEXT(★完成資料!$A$1,"yyyymm"),TEXT(★完成資料!$A$1,"yyyymm"),"999999")&amp; " " &amp; LEFT(F6326 &amp; "          ",10))))</f>
        <v xml:space="preserve">L O 202210 yyyy00 PHV       </v>
      </c>
      <c r="B6326" s="68" t="s">
        <v>622</v>
      </c>
      <c r="C6326" s="68" t="s">
        <v>624</v>
      </c>
      <c r="D6326" s="68" t="s">
        <v>271</v>
      </c>
      <c r="E6326" s="68" t="s">
        <v>531</v>
      </c>
      <c r="F6326" s="68" t="s">
        <v>517</v>
      </c>
      <c r="G6326" s="68" t="s">
        <v>77</v>
      </c>
      <c r="H6326" s="68" t="s">
        <v>273</v>
      </c>
      <c r="I6326" s="68" t="s">
        <v>663</v>
      </c>
      <c r="J6326" s="65">
        <v>2</v>
      </c>
      <c r="L6326" s="65">
        <v>421</v>
      </c>
      <c r="M6326" s="65" t="s">
        <v>382</v>
      </c>
    </row>
    <row r="6327" spans="1:13" ht="12.75" customHeight="1">
      <c r="A6327" s="65" t="str">
        <f>IF(ROW()=1,"KEY",IF(ISNA(VLOOKUP(B6327,車名対応マスタ!B:D,3,FALSE)),"",IF(VLOOKUP(B6327,車名対応マスタ!B:D,3,FALSE)="","",$D6327&amp;" "&amp;IF($G6327="9","J","O")&amp;" "&amp;$I6327&amp;" "&amp;IF($I6327&lt;=TEXT(★完成資料!$A$1,"yyyymm"),TEXT(★完成資料!$A$1,"yyyymm"),"999999")&amp; " " &amp; LEFT(F6327 &amp; "          ",10))))</f>
        <v xml:space="preserve">L O 202201 yyyy00 PHV       </v>
      </c>
      <c r="B6327" s="68" t="s">
        <v>622</v>
      </c>
      <c r="C6327" s="68" t="s">
        <v>624</v>
      </c>
      <c r="D6327" s="68" t="s">
        <v>271</v>
      </c>
      <c r="E6327" s="68" t="s">
        <v>531</v>
      </c>
      <c r="F6327" s="68" t="s">
        <v>517</v>
      </c>
      <c r="G6327" s="68" t="s">
        <v>77</v>
      </c>
      <c r="H6327" s="68" t="s">
        <v>273</v>
      </c>
      <c r="I6327" s="68" t="s">
        <v>639</v>
      </c>
      <c r="J6327" s="65">
        <v>4</v>
      </c>
      <c r="L6327" s="65">
        <v>440</v>
      </c>
      <c r="M6327" s="65" t="s">
        <v>501</v>
      </c>
    </row>
    <row r="6328" spans="1:13" ht="12.75" customHeight="1">
      <c r="A6328" s="65" t="str">
        <f>IF(ROW()=1,"KEY",IF(ISNA(VLOOKUP(B6328,車名対応マスタ!B:D,3,FALSE)),"",IF(VLOOKUP(B6328,車名対応マスタ!B:D,3,FALSE)="","",$D6328&amp;" "&amp;IF($G6328="9","J","O")&amp;" "&amp;$I6328&amp;" "&amp;IF($I6328&lt;=TEXT(★完成資料!$A$1,"yyyymm"),TEXT(★完成資料!$A$1,"yyyymm"),"999999")&amp; " " &amp; LEFT(F6328 &amp; "          ",10))))</f>
        <v xml:space="preserve">L O 202202 yyyy00 PHV       </v>
      </c>
      <c r="B6328" s="68" t="s">
        <v>622</v>
      </c>
      <c r="C6328" s="68" t="s">
        <v>624</v>
      </c>
      <c r="D6328" s="68" t="s">
        <v>271</v>
      </c>
      <c r="E6328" s="68" t="s">
        <v>531</v>
      </c>
      <c r="F6328" s="68" t="s">
        <v>517</v>
      </c>
      <c r="G6328" s="68" t="s">
        <v>77</v>
      </c>
      <c r="H6328" s="68" t="s">
        <v>273</v>
      </c>
      <c r="I6328" s="68" t="s">
        <v>640</v>
      </c>
      <c r="J6328" s="65">
        <v>11</v>
      </c>
      <c r="L6328" s="65">
        <v>440</v>
      </c>
      <c r="M6328" s="65" t="s">
        <v>501</v>
      </c>
    </row>
    <row r="6329" spans="1:13" ht="12.75" customHeight="1">
      <c r="A6329" s="65" t="str">
        <f>IF(ROW()=1,"KEY",IF(ISNA(VLOOKUP(B6329,車名対応マスタ!B:D,3,FALSE)),"",IF(VLOOKUP(B6329,車名対応マスタ!B:D,3,FALSE)="","",$D6329&amp;" "&amp;IF($G6329="9","J","O")&amp;" "&amp;$I6329&amp;" "&amp;IF($I6329&lt;=TEXT(★完成資料!$A$1,"yyyymm"),TEXT(★完成資料!$A$1,"yyyymm"),"999999")&amp; " " &amp; LEFT(F6329 &amp; "          ",10))))</f>
        <v xml:space="preserve">L O 202204 yyyy00 PHV       </v>
      </c>
      <c r="B6329" s="68" t="s">
        <v>622</v>
      </c>
      <c r="C6329" s="68" t="s">
        <v>624</v>
      </c>
      <c r="D6329" s="68" t="s">
        <v>271</v>
      </c>
      <c r="E6329" s="68" t="s">
        <v>531</v>
      </c>
      <c r="F6329" s="68" t="s">
        <v>517</v>
      </c>
      <c r="G6329" s="68" t="s">
        <v>77</v>
      </c>
      <c r="H6329" s="68" t="s">
        <v>273</v>
      </c>
      <c r="I6329" s="68" t="s">
        <v>642</v>
      </c>
      <c r="J6329" s="65">
        <v>4</v>
      </c>
      <c r="L6329" s="65">
        <v>440</v>
      </c>
      <c r="M6329" s="65" t="s">
        <v>501</v>
      </c>
    </row>
    <row r="6330" spans="1:13" ht="12.75" customHeight="1">
      <c r="A6330" s="65" t="str">
        <f>IF(ROW()=1,"KEY",IF(ISNA(VLOOKUP(B6330,車名対応マスタ!B:D,3,FALSE)),"",IF(VLOOKUP(B6330,車名対応マスタ!B:D,3,FALSE)="","",$D6330&amp;" "&amp;IF($G6330="9","J","O")&amp;" "&amp;$I6330&amp;" "&amp;IF($I6330&lt;=TEXT(★完成資料!$A$1,"yyyymm"),TEXT(★完成資料!$A$1,"yyyymm"),"999999")&amp; " " &amp; LEFT(F6330 &amp; "          ",10))))</f>
        <v xml:space="preserve">L O 202205 yyyy00 PHV       </v>
      </c>
      <c r="B6330" s="68" t="s">
        <v>622</v>
      </c>
      <c r="C6330" s="68" t="s">
        <v>624</v>
      </c>
      <c r="D6330" s="68" t="s">
        <v>271</v>
      </c>
      <c r="E6330" s="68" t="s">
        <v>531</v>
      </c>
      <c r="F6330" s="68" t="s">
        <v>517</v>
      </c>
      <c r="G6330" s="68" t="s">
        <v>77</v>
      </c>
      <c r="H6330" s="68" t="s">
        <v>273</v>
      </c>
      <c r="I6330" s="68" t="s">
        <v>647</v>
      </c>
      <c r="J6330" s="65">
        <v>2</v>
      </c>
      <c r="L6330" s="65">
        <v>440</v>
      </c>
      <c r="M6330" s="65" t="s">
        <v>501</v>
      </c>
    </row>
    <row r="6331" spans="1:13" ht="12.75" customHeight="1">
      <c r="A6331" s="65" t="str">
        <f>IF(ROW()=1,"KEY",IF(ISNA(VLOOKUP(B6331,車名対応マスタ!B:D,3,FALSE)),"",IF(VLOOKUP(B6331,車名対応マスタ!B:D,3,FALSE)="","",$D6331&amp;" "&amp;IF($G6331="9","J","O")&amp;" "&amp;$I6331&amp;" "&amp;IF($I6331&lt;=TEXT(★完成資料!$A$1,"yyyymm"),TEXT(★完成資料!$A$1,"yyyymm"),"999999")&amp; " " &amp; LEFT(F6331 &amp; "          ",10))))</f>
        <v xml:space="preserve">L O 202206 yyyy00 PHV       </v>
      </c>
      <c r="B6331" s="68" t="s">
        <v>622</v>
      </c>
      <c r="C6331" s="68" t="s">
        <v>624</v>
      </c>
      <c r="D6331" s="68" t="s">
        <v>271</v>
      </c>
      <c r="E6331" s="68" t="s">
        <v>531</v>
      </c>
      <c r="F6331" s="68" t="s">
        <v>517</v>
      </c>
      <c r="G6331" s="68" t="s">
        <v>77</v>
      </c>
      <c r="H6331" s="68" t="s">
        <v>273</v>
      </c>
      <c r="I6331" s="68" t="s">
        <v>652</v>
      </c>
      <c r="J6331" s="65">
        <v>5</v>
      </c>
      <c r="L6331" s="65">
        <v>440</v>
      </c>
      <c r="M6331" s="65" t="s">
        <v>501</v>
      </c>
    </row>
    <row r="6332" spans="1:13" ht="12.75" customHeight="1">
      <c r="A6332" s="65" t="str">
        <f>IF(ROW()=1,"KEY",IF(ISNA(VLOOKUP(B6332,車名対応マスタ!B:D,3,FALSE)),"",IF(VLOOKUP(B6332,車名対応マスタ!B:D,3,FALSE)="","",$D6332&amp;" "&amp;IF($G6332="9","J","O")&amp;" "&amp;$I6332&amp;" "&amp;IF($I6332&lt;=TEXT(★完成資料!$A$1,"yyyymm"),TEXT(★完成資料!$A$1,"yyyymm"),"999999")&amp; " " &amp; LEFT(F6332 &amp; "          ",10))))</f>
        <v xml:space="preserve">L O 202207 yyyy00 PHV       </v>
      </c>
      <c r="B6332" s="68" t="s">
        <v>622</v>
      </c>
      <c r="C6332" s="68" t="s">
        <v>624</v>
      </c>
      <c r="D6332" s="68" t="s">
        <v>271</v>
      </c>
      <c r="E6332" s="68" t="s">
        <v>531</v>
      </c>
      <c r="F6332" s="68" t="s">
        <v>517</v>
      </c>
      <c r="G6332" s="68" t="s">
        <v>77</v>
      </c>
      <c r="H6332" s="68" t="s">
        <v>273</v>
      </c>
      <c r="I6332" s="68" t="s">
        <v>655</v>
      </c>
      <c r="J6332" s="65">
        <v>2</v>
      </c>
      <c r="L6332" s="65">
        <v>440</v>
      </c>
      <c r="M6332" s="65" t="s">
        <v>501</v>
      </c>
    </row>
    <row r="6333" spans="1:13" ht="12.75" customHeight="1">
      <c r="A6333" s="65" t="str">
        <f>IF(ROW()=1,"KEY",IF(ISNA(VLOOKUP(B6333,車名対応マスタ!B:D,3,FALSE)),"",IF(VLOOKUP(B6333,車名対応マスタ!B:D,3,FALSE)="","",$D6333&amp;" "&amp;IF($G6333="9","J","O")&amp;" "&amp;$I6333&amp;" "&amp;IF($I6333&lt;=TEXT(★完成資料!$A$1,"yyyymm"),TEXT(★完成資料!$A$1,"yyyymm"),"999999")&amp; " " &amp; LEFT(F6333 &amp; "          ",10))))</f>
        <v xml:space="preserve">L O 202208 yyyy00 PHV       </v>
      </c>
      <c r="B6333" s="68" t="s">
        <v>622</v>
      </c>
      <c r="C6333" s="68" t="s">
        <v>624</v>
      </c>
      <c r="D6333" s="68" t="s">
        <v>271</v>
      </c>
      <c r="E6333" s="68" t="s">
        <v>531</v>
      </c>
      <c r="F6333" s="68" t="s">
        <v>517</v>
      </c>
      <c r="G6333" s="68" t="s">
        <v>77</v>
      </c>
      <c r="H6333" s="68" t="s">
        <v>273</v>
      </c>
      <c r="I6333" s="68" t="s">
        <v>656</v>
      </c>
      <c r="J6333" s="65">
        <v>3</v>
      </c>
      <c r="L6333" s="65">
        <v>440</v>
      </c>
      <c r="M6333" s="65" t="s">
        <v>501</v>
      </c>
    </row>
    <row r="6334" spans="1:13" ht="12.75" customHeight="1">
      <c r="A6334" s="65" t="str">
        <f>IF(ROW()=1,"KEY",IF(ISNA(VLOOKUP(B6334,車名対応マスタ!B:D,3,FALSE)),"",IF(VLOOKUP(B6334,車名対応マスタ!B:D,3,FALSE)="","",$D6334&amp;" "&amp;IF($G6334="9","J","O")&amp;" "&amp;$I6334&amp;" "&amp;IF($I6334&lt;=TEXT(★完成資料!$A$1,"yyyymm"),TEXT(★完成資料!$A$1,"yyyymm"),"999999")&amp; " " &amp; LEFT(F6334 &amp; "          ",10))))</f>
        <v xml:space="preserve">L O 202210 yyyy00 PHV       </v>
      </c>
      <c r="B6334" s="68" t="s">
        <v>622</v>
      </c>
      <c r="C6334" s="68" t="s">
        <v>624</v>
      </c>
      <c r="D6334" s="68" t="s">
        <v>271</v>
      </c>
      <c r="E6334" s="68" t="s">
        <v>531</v>
      </c>
      <c r="F6334" s="68" t="s">
        <v>517</v>
      </c>
      <c r="G6334" s="68" t="s">
        <v>77</v>
      </c>
      <c r="H6334" s="68" t="s">
        <v>273</v>
      </c>
      <c r="I6334" s="68" t="s">
        <v>663</v>
      </c>
      <c r="J6334" s="65">
        <v>1</v>
      </c>
      <c r="L6334" s="65">
        <v>440</v>
      </c>
      <c r="M6334" s="65" t="s">
        <v>501</v>
      </c>
    </row>
    <row r="6335" spans="1:13" ht="12.75" customHeight="1">
      <c r="A6335" s="65" t="str">
        <f>IF(ROW()=1,"KEY",IF(ISNA(VLOOKUP(B6335,車名対応マスタ!B:D,3,FALSE)),"",IF(VLOOKUP(B6335,車名対応マスタ!B:D,3,FALSE)="","",$D6335&amp;" "&amp;IF($G6335="9","J","O")&amp;" "&amp;$I6335&amp;" "&amp;IF($I6335&lt;=TEXT(★完成資料!$A$1,"yyyymm"),TEXT(★完成資料!$A$1,"yyyymm"),"999999")&amp; " " &amp; LEFT(F6335 &amp; "          ",10))))</f>
        <v xml:space="preserve">L O 202201 yyyy00 PHV       </v>
      </c>
      <c r="B6335" s="68" t="s">
        <v>622</v>
      </c>
      <c r="C6335" s="68" t="s">
        <v>624</v>
      </c>
      <c r="D6335" s="68" t="s">
        <v>271</v>
      </c>
      <c r="E6335" s="68" t="s">
        <v>531</v>
      </c>
      <c r="F6335" s="68" t="s">
        <v>517</v>
      </c>
      <c r="G6335" s="68" t="s">
        <v>77</v>
      </c>
      <c r="H6335" s="68" t="s">
        <v>273</v>
      </c>
      <c r="I6335" s="68" t="s">
        <v>639</v>
      </c>
      <c r="J6335" s="65">
        <v>2</v>
      </c>
      <c r="L6335" s="65">
        <v>467</v>
      </c>
      <c r="M6335" s="65" t="s">
        <v>275</v>
      </c>
    </row>
    <row r="6336" spans="1:13" ht="12.75" customHeight="1">
      <c r="A6336" s="65" t="str">
        <f>IF(ROW()=1,"KEY",IF(ISNA(VLOOKUP(B6336,車名対応マスタ!B:D,3,FALSE)),"",IF(VLOOKUP(B6336,車名対応マスタ!B:D,3,FALSE)="","",$D6336&amp;" "&amp;IF($G6336="9","J","O")&amp;" "&amp;$I6336&amp;" "&amp;IF($I6336&lt;=TEXT(★完成資料!$A$1,"yyyymm"),TEXT(★完成資料!$A$1,"yyyymm"),"999999")&amp; " " &amp; LEFT(F6336 &amp; "          ",10))))</f>
        <v xml:space="preserve">L O 202202 yyyy00 PHV       </v>
      </c>
      <c r="B6336" s="68" t="s">
        <v>622</v>
      </c>
      <c r="C6336" s="68" t="s">
        <v>624</v>
      </c>
      <c r="D6336" s="68" t="s">
        <v>271</v>
      </c>
      <c r="E6336" s="68" t="s">
        <v>531</v>
      </c>
      <c r="F6336" s="68" t="s">
        <v>517</v>
      </c>
      <c r="G6336" s="68" t="s">
        <v>77</v>
      </c>
      <c r="H6336" s="68" t="s">
        <v>273</v>
      </c>
      <c r="I6336" s="68" t="s">
        <v>640</v>
      </c>
      <c r="J6336" s="65">
        <v>2</v>
      </c>
      <c r="L6336" s="65">
        <v>467</v>
      </c>
      <c r="M6336" s="65" t="s">
        <v>275</v>
      </c>
    </row>
    <row r="6337" spans="1:13" ht="12.75" customHeight="1">
      <c r="A6337" s="65" t="str">
        <f>IF(ROW()=1,"KEY",IF(ISNA(VLOOKUP(B6337,車名対応マスタ!B:D,3,FALSE)),"",IF(VLOOKUP(B6337,車名対応マスタ!B:D,3,FALSE)="","",$D6337&amp;" "&amp;IF($G6337="9","J","O")&amp;" "&amp;$I6337&amp;" "&amp;IF($I6337&lt;=TEXT(★完成資料!$A$1,"yyyymm"),TEXT(★完成資料!$A$1,"yyyymm"),"999999")&amp; " " &amp; LEFT(F6337 &amp; "          ",10))))</f>
        <v xml:space="preserve">L O 202203 yyyy00 PHV       </v>
      </c>
      <c r="B6337" s="68" t="s">
        <v>622</v>
      </c>
      <c r="C6337" s="68" t="s">
        <v>624</v>
      </c>
      <c r="D6337" s="68" t="s">
        <v>271</v>
      </c>
      <c r="E6337" s="68" t="s">
        <v>531</v>
      </c>
      <c r="F6337" s="68" t="s">
        <v>517</v>
      </c>
      <c r="G6337" s="68" t="s">
        <v>77</v>
      </c>
      <c r="H6337" s="68" t="s">
        <v>273</v>
      </c>
      <c r="I6337" s="68" t="s">
        <v>641</v>
      </c>
      <c r="J6337" s="65">
        <v>3</v>
      </c>
      <c r="L6337" s="65">
        <v>467</v>
      </c>
      <c r="M6337" s="65" t="s">
        <v>275</v>
      </c>
    </row>
    <row r="6338" spans="1:13" ht="12.75" customHeight="1">
      <c r="A6338" s="65" t="str">
        <f>IF(ROW()=1,"KEY",IF(ISNA(VLOOKUP(B6338,車名対応マスタ!B:D,3,FALSE)),"",IF(VLOOKUP(B6338,車名対応マスタ!B:D,3,FALSE)="","",$D6338&amp;" "&amp;IF($G6338="9","J","O")&amp;" "&amp;$I6338&amp;" "&amp;IF($I6338&lt;=TEXT(★完成資料!$A$1,"yyyymm"),TEXT(★完成資料!$A$1,"yyyymm"),"999999")&amp; " " &amp; LEFT(F6338 &amp; "          ",10))))</f>
        <v xml:space="preserve">L O 202204 yyyy00 PHV       </v>
      </c>
      <c r="B6338" s="68" t="s">
        <v>622</v>
      </c>
      <c r="C6338" s="68" t="s">
        <v>624</v>
      </c>
      <c r="D6338" s="68" t="s">
        <v>271</v>
      </c>
      <c r="E6338" s="68" t="s">
        <v>531</v>
      </c>
      <c r="F6338" s="68" t="s">
        <v>517</v>
      </c>
      <c r="G6338" s="68" t="s">
        <v>77</v>
      </c>
      <c r="H6338" s="68" t="s">
        <v>273</v>
      </c>
      <c r="I6338" s="68" t="s">
        <v>642</v>
      </c>
      <c r="J6338" s="65">
        <v>1</v>
      </c>
      <c r="L6338" s="65">
        <v>467</v>
      </c>
      <c r="M6338" s="65" t="s">
        <v>275</v>
      </c>
    </row>
    <row r="6339" spans="1:13" ht="12.75" customHeight="1">
      <c r="A6339" s="65" t="str">
        <f>IF(ROW()=1,"KEY",IF(ISNA(VLOOKUP(B6339,車名対応マスタ!B:D,3,FALSE)),"",IF(VLOOKUP(B6339,車名対応マスタ!B:D,3,FALSE)="","",$D6339&amp;" "&amp;IF($G6339="9","J","O")&amp;" "&amp;$I6339&amp;" "&amp;IF($I6339&lt;=TEXT(★完成資料!$A$1,"yyyymm"),TEXT(★完成資料!$A$1,"yyyymm"),"999999")&amp; " " &amp; LEFT(F6339 &amp; "          ",10))))</f>
        <v xml:space="preserve">L O 202205 yyyy00 PHV       </v>
      </c>
      <c r="B6339" s="68" t="s">
        <v>622</v>
      </c>
      <c r="C6339" s="68" t="s">
        <v>624</v>
      </c>
      <c r="D6339" s="68" t="s">
        <v>271</v>
      </c>
      <c r="E6339" s="68" t="s">
        <v>531</v>
      </c>
      <c r="F6339" s="68" t="s">
        <v>517</v>
      </c>
      <c r="G6339" s="68" t="s">
        <v>77</v>
      </c>
      <c r="H6339" s="68" t="s">
        <v>273</v>
      </c>
      <c r="I6339" s="68" t="s">
        <v>647</v>
      </c>
      <c r="J6339" s="65">
        <v>3</v>
      </c>
      <c r="L6339" s="65">
        <v>467</v>
      </c>
      <c r="M6339" s="65" t="s">
        <v>275</v>
      </c>
    </row>
    <row r="6340" spans="1:13" ht="12.75" customHeight="1">
      <c r="A6340" s="65" t="str">
        <f>IF(ROW()=1,"KEY",IF(ISNA(VLOOKUP(B6340,車名対応マスタ!B:D,3,FALSE)),"",IF(VLOOKUP(B6340,車名対応マスタ!B:D,3,FALSE)="","",$D6340&amp;" "&amp;IF($G6340="9","J","O")&amp;" "&amp;$I6340&amp;" "&amp;IF($I6340&lt;=TEXT(★完成資料!$A$1,"yyyymm"),TEXT(★完成資料!$A$1,"yyyymm"),"999999")&amp; " " &amp; LEFT(F6340 &amp; "          ",10))))</f>
        <v xml:space="preserve">L O 202206 yyyy00 PHV       </v>
      </c>
      <c r="B6340" s="68" t="s">
        <v>622</v>
      </c>
      <c r="C6340" s="68" t="s">
        <v>624</v>
      </c>
      <c r="D6340" s="68" t="s">
        <v>271</v>
      </c>
      <c r="E6340" s="68" t="s">
        <v>531</v>
      </c>
      <c r="F6340" s="68" t="s">
        <v>517</v>
      </c>
      <c r="G6340" s="68" t="s">
        <v>77</v>
      </c>
      <c r="H6340" s="68" t="s">
        <v>273</v>
      </c>
      <c r="I6340" s="68" t="s">
        <v>652</v>
      </c>
      <c r="J6340" s="65">
        <v>1</v>
      </c>
      <c r="L6340" s="65">
        <v>467</v>
      </c>
      <c r="M6340" s="65" t="s">
        <v>275</v>
      </c>
    </row>
    <row r="6341" spans="1:13" ht="12.75" customHeight="1">
      <c r="A6341" s="65" t="str">
        <f>IF(ROW()=1,"KEY",IF(ISNA(VLOOKUP(B6341,車名対応マスタ!B:D,3,FALSE)),"",IF(VLOOKUP(B6341,車名対応マスタ!B:D,3,FALSE)="","",$D6341&amp;" "&amp;IF($G6341="9","J","O")&amp;" "&amp;$I6341&amp;" "&amp;IF($I6341&lt;=TEXT(★完成資料!$A$1,"yyyymm"),TEXT(★完成資料!$A$1,"yyyymm"),"999999")&amp; " " &amp; LEFT(F6341 &amp; "          ",10))))</f>
        <v xml:space="preserve">L O 202209 yyyy00 PHV       </v>
      </c>
      <c r="B6341" s="68" t="s">
        <v>622</v>
      </c>
      <c r="C6341" s="68" t="s">
        <v>624</v>
      </c>
      <c r="D6341" s="68" t="s">
        <v>271</v>
      </c>
      <c r="E6341" s="68" t="s">
        <v>531</v>
      </c>
      <c r="F6341" s="68" t="s">
        <v>517</v>
      </c>
      <c r="G6341" s="68" t="s">
        <v>77</v>
      </c>
      <c r="H6341" s="68" t="s">
        <v>273</v>
      </c>
      <c r="I6341" s="68" t="s">
        <v>657</v>
      </c>
      <c r="J6341" s="65">
        <v>1</v>
      </c>
      <c r="L6341" s="65">
        <v>467</v>
      </c>
      <c r="M6341" s="65" t="s">
        <v>275</v>
      </c>
    </row>
    <row r="6342" spans="1:13" ht="12.75" customHeight="1">
      <c r="A6342" s="65" t="str">
        <f>IF(ROW()=1,"KEY",IF(ISNA(VLOOKUP(B6342,車名対応マスタ!B:D,3,FALSE)),"",IF(VLOOKUP(B6342,車名対応マスタ!B:D,3,FALSE)="","",$D6342&amp;" "&amp;IF($G6342="9","J","O")&amp;" "&amp;$I6342&amp;" "&amp;IF($I6342&lt;=TEXT(★完成資料!$A$1,"yyyymm"),TEXT(★完成資料!$A$1,"yyyymm"),"999999")&amp; " " &amp; LEFT(F6342 &amp; "          ",10))))</f>
        <v xml:space="preserve">L O 202202 yyyy00 PHV       </v>
      </c>
      <c r="B6342" s="68" t="s">
        <v>622</v>
      </c>
      <c r="C6342" s="68" t="s">
        <v>624</v>
      </c>
      <c r="D6342" s="68" t="s">
        <v>271</v>
      </c>
      <c r="E6342" s="68" t="s">
        <v>531</v>
      </c>
      <c r="F6342" s="68" t="s">
        <v>517</v>
      </c>
      <c r="G6342" s="68" t="s">
        <v>77</v>
      </c>
      <c r="H6342" s="68" t="s">
        <v>273</v>
      </c>
      <c r="I6342" s="68" t="s">
        <v>640</v>
      </c>
      <c r="J6342" s="65">
        <v>1</v>
      </c>
      <c r="L6342" s="65">
        <v>616</v>
      </c>
      <c r="M6342" s="65" t="s">
        <v>383</v>
      </c>
    </row>
    <row r="6343" spans="1:13" ht="12.75" customHeight="1">
      <c r="A6343" s="65" t="str">
        <f>IF(ROW()=1,"KEY",IF(ISNA(VLOOKUP(B6343,車名対応マスタ!B:D,3,FALSE)),"",IF(VLOOKUP(B6343,車名対応マスタ!B:D,3,FALSE)="","",$D6343&amp;" "&amp;IF($G6343="9","J","O")&amp;" "&amp;$I6343&amp;" "&amp;IF($I6343&lt;=TEXT(★完成資料!$A$1,"yyyymm"),TEXT(★完成資料!$A$1,"yyyymm"),"999999")&amp; " " &amp; LEFT(F6343 &amp; "          ",10))))</f>
        <v xml:space="preserve">L O 202204 yyyy00 PHV       </v>
      </c>
      <c r="B6343" s="68" t="s">
        <v>622</v>
      </c>
      <c r="C6343" s="68" t="s">
        <v>624</v>
      </c>
      <c r="D6343" s="68" t="s">
        <v>271</v>
      </c>
      <c r="E6343" s="68" t="s">
        <v>531</v>
      </c>
      <c r="F6343" s="68" t="s">
        <v>517</v>
      </c>
      <c r="G6343" s="68" t="s">
        <v>77</v>
      </c>
      <c r="H6343" s="68" t="s">
        <v>273</v>
      </c>
      <c r="I6343" s="68" t="s">
        <v>642</v>
      </c>
      <c r="J6343" s="65">
        <v>1</v>
      </c>
      <c r="L6343" s="65">
        <v>616</v>
      </c>
      <c r="M6343" s="65" t="s">
        <v>383</v>
      </c>
    </row>
    <row r="6344" spans="1:13" ht="12.75" customHeight="1">
      <c r="A6344" s="65" t="str">
        <f>IF(ROW()=1,"KEY",IF(ISNA(VLOOKUP(B6344,車名対応マスタ!B:D,3,FALSE)),"",IF(VLOOKUP(B6344,車名対応マスタ!B:D,3,FALSE)="","",$D6344&amp;" "&amp;IF($G6344="9","J","O")&amp;" "&amp;$I6344&amp;" "&amp;IF($I6344&lt;=TEXT(★完成資料!$A$1,"yyyymm"),TEXT(★完成資料!$A$1,"yyyymm"),"999999")&amp; " " &amp; LEFT(F6344 &amp; "          ",10))))</f>
        <v xml:space="preserve">L O 202205 yyyy00 PHV       </v>
      </c>
      <c r="B6344" s="68" t="s">
        <v>622</v>
      </c>
      <c r="C6344" s="68" t="s">
        <v>624</v>
      </c>
      <c r="D6344" s="68" t="s">
        <v>271</v>
      </c>
      <c r="E6344" s="68" t="s">
        <v>531</v>
      </c>
      <c r="F6344" s="68" t="s">
        <v>517</v>
      </c>
      <c r="G6344" s="68" t="s">
        <v>77</v>
      </c>
      <c r="H6344" s="68" t="s">
        <v>273</v>
      </c>
      <c r="I6344" s="68" t="s">
        <v>647</v>
      </c>
      <c r="J6344" s="65">
        <v>1</v>
      </c>
      <c r="L6344" s="65">
        <v>616</v>
      </c>
      <c r="M6344" s="65" t="s">
        <v>383</v>
      </c>
    </row>
    <row r="6345" spans="1:13" ht="12.75" customHeight="1">
      <c r="A6345" s="65" t="str">
        <f>IF(ROW()=1,"KEY",IF(ISNA(VLOOKUP(B6345,車名対応マスタ!B:D,3,FALSE)),"",IF(VLOOKUP(B6345,車名対応マスタ!B:D,3,FALSE)="","",$D6345&amp;" "&amp;IF($G6345="9","J","O")&amp;" "&amp;$I6345&amp;" "&amp;IF($I6345&lt;=TEXT(★完成資料!$A$1,"yyyymm"),TEXT(★完成資料!$A$1,"yyyymm"),"999999")&amp; " " &amp; LEFT(F6345 &amp; "          ",10))))</f>
        <v xml:space="preserve">L O 202206 yyyy00 PHV       </v>
      </c>
      <c r="B6345" s="68" t="s">
        <v>622</v>
      </c>
      <c r="C6345" s="68" t="s">
        <v>624</v>
      </c>
      <c r="D6345" s="68" t="s">
        <v>271</v>
      </c>
      <c r="E6345" s="68" t="s">
        <v>531</v>
      </c>
      <c r="F6345" s="68" t="s">
        <v>517</v>
      </c>
      <c r="G6345" s="68" t="s">
        <v>77</v>
      </c>
      <c r="H6345" s="68" t="s">
        <v>273</v>
      </c>
      <c r="I6345" s="68" t="s">
        <v>652</v>
      </c>
      <c r="J6345" s="65">
        <v>1</v>
      </c>
      <c r="L6345" s="65">
        <v>616</v>
      </c>
      <c r="M6345" s="65" t="s">
        <v>383</v>
      </c>
    </row>
    <row r="6346" spans="1:13" ht="12.75" customHeight="1">
      <c r="A6346" s="65" t="str">
        <f>IF(ROW()=1,"KEY",IF(ISNA(VLOOKUP(B6346,車名対応マスタ!B:D,3,FALSE)),"",IF(VLOOKUP(B6346,車名対応マスタ!B:D,3,FALSE)="","",$D6346&amp;" "&amp;IF($G6346="9","J","O")&amp;" "&amp;$I6346&amp;" "&amp;IF($I6346&lt;=TEXT(★完成資料!$A$1,"yyyymm"),TEXT(★完成資料!$A$1,"yyyymm"),"999999")&amp; " " &amp; LEFT(F6346 &amp; "          ",10))))</f>
        <v xml:space="preserve">L O 202208 yyyy00 PHV       </v>
      </c>
      <c r="B6346" s="68" t="s">
        <v>622</v>
      </c>
      <c r="C6346" s="68" t="s">
        <v>624</v>
      </c>
      <c r="D6346" s="68" t="s">
        <v>271</v>
      </c>
      <c r="E6346" s="68" t="s">
        <v>531</v>
      </c>
      <c r="F6346" s="68" t="s">
        <v>517</v>
      </c>
      <c r="G6346" s="68" t="s">
        <v>77</v>
      </c>
      <c r="H6346" s="68" t="s">
        <v>273</v>
      </c>
      <c r="I6346" s="68" t="s">
        <v>656</v>
      </c>
      <c r="J6346" s="65">
        <v>1</v>
      </c>
      <c r="L6346" s="65">
        <v>616</v>
      </c>
      <c r="M6346" s="65" t="s">
        <v>383</v>
      </c>
    </row>
    <row r="6347" spans="1:13" ht="12.75" customHeight="1">
      <c r="A6347" s="65" t="str">
        <f>IF(ROW()=1,"KEY",IF(ISNA(VLOOKUP(B6347,車名対応マスタ!B:D,3,FALSE)),"",IF(VLOOKUP(B6347,車名対応マスタ!B:D,3,FALSE)="","",$D6347&amp;" "&amp;IF($G6347="9","J","O")&amp;" "&amp;$I6347&amp;" "&amp;IF($I6347&lt;=TEXT(★完成資料!$A$1,"yyyymm"),TEXT(★完成資料!$A$1,"yyyymm"),"999999")&amp; " " &amp; LEFT(F6347 &amp; "          ",10))))</f>
        <v xml:space="preserve">L O 202209 yyyy00 PHV       </v>
      </c>
      <c r="B6347" s="68" t="s">
        <v>622</v>
      </c>
      <c r="C6347" s="68" t="s">
        <v>624</v>
      </c>
      <c r="D6347" s="68" t="s">
        <v>271</v>
      </c>
      <c r="E6347" s="68" t="s">
        <v>531</v>
      </c>
      <c r="F6347" s="68" t="s">
        <v>517</v>
      </c>
      <c r="G6347" s="68" t="s">
        <v>77</v>
      </c>
      <c r="H6347" s="68" t="s">
        <v>273</v>
      </c>
      <c r="I6347" s="68" t="s">
        <v>657</v>
      </c>
      <c r="J6347" s="65">
        <v>1</v>
      </c>
      <c r="L6347" s="65">
        <v>616</v>
      </c>
      <c r="M6347" s="65" t="s">
        <v>383</v>
      </c>
    </row>
    <row r="6348" spans="1:13" ht="12.75" customHeight="1">
      <c r="A6348" s="65" t="str">
        <f>IF(ROW()=1,"KEY",IF(ISNA(VLOOKUP(B6348,車名対応マスタ!B:D,3,FALSE)),"",IF(VLOOKUP(B6348,車名対応マスタ!B:D,3,FALSE)="","",$D6348&amp;" "&amp;IF($G6348="9","J","O")&amp;" "&amp;$I6348&amp;" "&amp;IF($I6348&lt;=TEXT(★完成資料!$A$1,"yyyymm"),TEXT(★完成資料!$A$1,"yyyymm"),"999999")&amp; " " &amp; LEFT(F6348 &amp; "          ",10))))</f>
        <v xml:space="preserve">L O 202210 yyyy00 PHV       </v>
      </c>
      <c r="B6348" s="68" t="s">
        <v>622</v>
      </c>
      <c r="C6348" s="68" t="s">
        <v>624</v>
      </c>
      <c r="D6348" s="68" t="s">
        <v>271</v>
      </c>
      <c r="E6348" s="68" t="s">
        <v>531</v>
      </c>
      <c r="F6348" s="68" t="s">
        <v>517</v>
      </c>
      <c r="G6348" s="68" t="s">
        <v>77</v>
      </c>
      <c r="H6348" s="68" t="s">
        <v>273</v>
      </c>
      <c r="I6348" s="68" t="s">
        <v>663</v>
      </c>
      <c r="J6348" s="65">
        <v>2</v>
      </c>
      <c r="L6348" s="65">
        <v>616</v>
      </c>
      <c r="M6348" s="65" t="s">
        <v>383</v>
      </c>
    </row>
    <row r="6349" spans="1:13" ht="12.75" customHeight="1">
      <c r="A6349" s="65" t="str">
        <f>IF(ROW()=1,"KEY",IF(ISNA(VLOOKUP(B6349,車名対応マスタ!B:D,3,FALSE)),"",IF(VLOOKUP(B6349,車名対応マスタ!B:D,3,FALSE)="","",$D6349&amp;" "&amp;IF($G6349="9","J","O")&amp;" "&amp;$I6349&amp;" "&amp;IF($I6349&lt;=TEXT(★完成資料!$A$1,"yyyymm"),TEXT(★完成資料!$A$1,"yyyymm"),"999999")&amp; " " &amp; LEFT(F6349 &amp; "          ",10))))</f>
        <v xml:space="preserve">L O 202203 yyyy00 PHV       </v>
      </c>
      <c r="B6349" s="68" t="s">
        <v>622</v>
      </c>
      <c r="C6349" s="68" t="s">
        <v>624</v>
      </c>
      <c r="D6349" s="68" t="s">
        <v>271</v>
      </c>
      <c r="E6349" s="68" t="s">
        <v>531</v>
      </c>
      <c r="F6349" s="68" t="s">
        <v>517</v>
      </c>
      <c r="G6349" s="68" t="s">
        <v>77</v>
      </c>
      <c r="H6349" s="68" t="s">
        <v>273</v>
      </c>
      <c r="I6349" s="68" t="s">
        <v>641</v>
      </c>
      <c r="J6349" s="65">
        <v>3</v>
      </c>
      <c r="L6349" s="65">
        <v>432</v>
      </c>
      <c r="M6349" s="65" t="s">
        <v>424</v>
      </c>
    </row>
    <row r="6350" spans="1:13" ht="12.75" customHeight="1">
      <c r="A6350" s="65" t="str">
        <f>IF(ROW()=1,"KEY",IF(ISNA(VLOOKUP(B6350,車名対応マスタ!B:D,3,FALSE)),"",IF(VLOOKUP(B6350,車名対応マスタ!B:D,3,FALSE)="","",$D6350&amp;" "&amp;IF($G6350="9","J","O")&amp;" "&amp;$I6350&amp;" "&amp;IF($I6350&lt;=TEXT(★完成資料!$A$1,"yyyymm"),TEXT(★完成資料!$A$1,"yyyymm"),"999999")&amp; " " &amp; LEFT(F6350 &amp; "          ",10))))</f>
        <v xml:space="preserve">L O 202205 yyyy00 PHV       </v>
      </c>
      <c r="B6350" s="68" t="s">
        <v>622</v>
      </c>
      <c r="C6350" s="68" t="s">
        <v>624</v>
      </c>
      <c r="D6350" s="68" t="s">
        <v>271</v>
      </c>
      <c r="E6350" s="68" t="s">
        <v>531</v>
      </c>
      <c r="F6350" s="68" t="s">
        <v>517</v>
      </c>
      <c r="G6350" s="68" t="s">
        <v>77</v>
      </c>
      <c r="H6350" s="68" t="s">
        <v>273</v>
      </c>
      <c r="I6350" s="68" t="s">
        <v>647</v>
      </c>
      <c r="J6350" s="65">
        <v>2</v>
      </c>
      <c r="L6350" s="65">
        <v>432</v>
      </c>
      <c r="M6350" s="65" t="s">
        <v>424</v>
      </c>
    </row>
    <row r="6351" spans="1:13" ht="12.75" customHeight="1">
      <c r="A6351" s="65" t="str">
        <f>IF(ROW()=1,"KEY",IF(ISNA(VLOOKUP(B6351,車名対応マスタ!B:D,3,FALSE)),"",IF(VLOOKUP(B6351,車名対応マスタ!B:D,3,FALSE)="","",$D6351&amp;" "&amp;IF($G6351="9","J","O")&amp;" "&amp;$I6351&amp;" "&amp;IF($I6351&lt;=TEXT(★完成資料!$A$1,"yyyymm"),TEXT(★完成資料!$A$1,"yyyymm"),"999999")&amp; " " &amp; LEFT(F6351 &amp; "          ",10))))</f>
        <v xml:space="preserve">L O 202206 yyyy00 PHV       </v>
      </c>
      <c r="B6351" s="68" t="s">
        <v>622</v>
      </c>
      <c r="C6351" s="68" t="s">
        <v>624</v>
      </c>
      <c r="D6351" s="68" t="s">
        <v>271</v>
      </c>
      <c r="E6351" s="68" t="s">
        <v>531</v>
      </c>
      <c r="F6351" s="68" t="s">
        <v>517</v>
      </c>
      <c r="G6351" s="68" t="s">
        <v>77</v>
      </c>
      <c r="H6351" s="68" t="s">
        <v>273</v>
      </c>
      <c r="I6351" s="68" t="s">
        <v>652</v>
      </c>
      <c r="J6351" s="65">
        <v>2</v>
      </c>
      <c r="L6351" s="65">
        <v>432</v>
      </c>
      <c r="M6351" s="65" t="s">
        <v>424</v>
      </c>
    </row>
    <row r="6352" spans="1:13" ht="12.75" customHeight="1">
      <c r="A6352" s="65" t="str">
        <f>IF(ROW()=1,"KEY",IF(ISNA(VLOOKUP(B6352,車名対応マスタ!B:D,3,FALSE)),"",IF(VLOOKUP(B6352,車名対応マスタ!B:D,3,FALSE)="","",$D6352&amp;" "&amp;IF($G6352="9","J","O")&amp;" "&amp;$I6352&amp;" "&amp;IF($I6352&lt;=TEXT(★完成資料!$A$1,"yyyymm"),TEXT(★完成資料!$A$1,"yyyymm"),"999999")&amp; " " &amp; LEFT(F6352 &amp; "          ",10))))</f>
        <v xml:space="preserve">L O 202209 yyyy00 PHV       </v>
      </c>
      <c r="B6352" s="68" t="s">
        <v>622</v>
      </c>
      <c r="C6352" s="68" t="s">
        <v>624</v>
      </c>
      <c r="D6352" s="68" t="s">
        <v>271</v>
      </c>
      <c r="E6352" s="68" t="s">
        <v>531</v>
      </c>
      <c r="F6352" s="68" t="s">
        <v>517</v>
      </c>
      <c r="G6352" s="68" t="s">
        <v>77</v>
      </c>
      <c r="H6352" s="68" t="s">
        <v>273</v>
      </c>
      <c r="I6352" s="68" t="s">
        <v>657</v>
      </c>
      <c r="J6352" s="65">
        <v>1</v>
      </c>
      <c r="L6352" s="65">
        <v>432</v>
      </c>
      <c r="M6352" s="65" t="s">
        <v>424</v>
      </c>
    </row>
    <row r="6353" spans="1:13" ht="12.75" customHeight="1">
      <c r="A6353" s="65" t="str">
        <f>IF(ROW()=1,"KEY",IF(ISNA(VLOOKUP(B6353,車名対応マスタ!B:D,3,FALSE)),"",IF(VLOOKUP(B6353,車名対応マスタ!B:D,3,FALSE)="","",$D6353&amp;" "&amp;IF($G6353="9","J","O")&amp;" "&amp;$I6353&amp;" "&amp;IF($I6353&lt;=TEXT(★完成資料!$A$1,"yyyymm"),TEXT(★完成資料!$A$1,"yyyymm"),"999999")&amp; " " &amp; LEFT(F6353 &amp; "          ",10))))</f>
        <v xml:space="preserve">L O 202210 yyyy00 PHV       </v>
      </c>
      <c r="B6353" s="68" t="s">
        <v>622</v>
      </c>
      <c r="C6353" s="68" t="s">
        <v>624</v>
      </c>
      <c r="D6353" s="68" t="s">
        <v>271</v>
      </c>
      <c r="E6353" s="68" t="s">
        <v>531</v>
      </c>
      <c r="F6353" s="68" t="s">
        <v>517</v>
      </c>
      <c r="G6353" s="68" t="s">
        <v>77</v>
      </c>
      <c r="H6353" s="68" t="s">
        <v>273</v>
      </c>
      <c r="I6353" s="68" t="s">
        <v>663</v>
      </c>
      <c r="J6353" s="65">
        <v>1</v>
      </c>
      <c r="L6353" s="65">
        <v>432</v>
      </c>
      <c r="M6353" s="65" t="s">
        <v>424</v>
      </c>
    </row>
    <row r="6354" spans="1:13" ht="12.75" customHeight="1">
      <c r="A6354" s="65" t="str">
        <f>IF(ROW()=1,"KEY",IF(ISNA(VLOOKUP(B6354,車名対応マスタ!B:D,3,FALSE)),"",IF(VLOOKUP(B6354,車名対応マスタ!B:D,3,FALSE)="","",$D6354&amp;" "&amp;IF($G6354="9","J","O")&amp;" "&amp;$I6354&amp;" "&amp;IF($I6354&lt;=TEXT(★完成資料!$A$1,"yyyymm"),TEXT(★完成資料!$A$1,"yyyymm"),"999999")&amp; " " &amp; LEFT(F6354 &amp; "          ",10))))</f>
        <v xml:space="preserve">L O 202201 yyyy00 PHV       </v>
      </c>
      <c r="B6354" s="68" t="s">
        <v>622</v>
      </c>
      <c r="C6354" s="68" t="s">
        <v>624</v>
      </c>
      <c r="D6354" s="68" t="s">
        <v>271</v>
      </c>
      <c r="E6354" s="68" t="s">
        <v>531</v>
      </c>
      <c r="F6354" s="68" t="s">
        <v>517</v>
      </c>
      <c r="G6354" s="68" t="s">
        <v>204</v>
      </c>
      <c r="H6354" s="68" t="s">
        <v>384</v>
      </c>
      <c r="I6354" s="68" t="s">
        <v>639</v>
      </c>
      <c r="J6354" s="65">
        <v>57</v>
      </c>
      <c r="L6354" s="65">
        <v>707</v>
      </c>
      <c r="M6354" s="65" t="s">
        <v>386</v>
      </c>
    </row>
    <row r="6355" spans="1:13" ht="12.75" customHeight="1">
      <c r="A6355" s="65" t="str">
        <f>IF(ROW()=1,"KEY",IF(ISNA(VLOOKUP(B6355,車名対応マスタ!B:D,3,FALSE)),"",IF(VLOOKUP(B6355,車名対応マスタ!B:D,3,FALSE)="","",$D6355&amp;" "&amp;IF($G6355="9","J","O")&amp;" "&amp;$I6355&amp;" "&amp;IF($I6355&lt;=TEXT(★完成資料!$A$1,"yyyymm"),TEXT(★完成資料!$A$1,"yyyymm"),"999999")&amp; " " &amp; LEFT(F6355 &amp; "          ",10))))</f>
        <v xml:space="preserve">L O 202202 yyyy00 PHV       </v>
      </c>
      <c r="B6355" s="68" t="s">
        <v>622</v>
      </c>
      <c r="C6355" s="68" t="s">
        <v>624</v>
      </c>
      <c r="D6355" s="68" t="s">
        <v>271</v>
      </c>
      <c r="E6355" s="68" t="s">
        <v>531</v>
      </c>
      <c r="F6355" s="68" t="s">
        <v>517</v>
      </c>
      <c r="G6355" s="68" t="s">
        <v>204</v>
      </c>
      <c r="H6355" s="68" t="s">
        <v>384</v>
      </c>
      <c r="I6355" s="68" t="s">
        <v>640</v>
      </c>
      <c r="J6355" s="65">
        <v>139</v>
      </c>
      <c r="L6355" s="65">
        <v>707</v>
      </c>
      <c r="M6355" s="65" t="s">
        <v>386</v>
      </c>
    </row>
    <row r="6356" spans="1:13" ht="12.75" customHeight="1">
      <c r="A6356" s="65" t="str">
        <f>IF(ROW()=1,"KEY",IF(ISNA(VLOOKUP(B6356,車名対応マスタ!B:D,3,FALSE)),"",IF(VLOOKUP(B6356,車名対応マスタ!B:D,3,FALSE)="","",$D6356&amp;" "&amp;IF($G6356="9","J","O")&amp;" "&amp;$I6356&amp;" "&amp;IF($I6356&lt;=TEXT(★完成資料!$A$1,"yyyymm"),TEXT(★完成資料!$A$1,"yyyymm"),"999999")&amp; " " &amp; LEFT(F6356 &amp; "          ",10))))</f>
        <v xml:space="preserve">L O 202203 yyyy00 PHV       </v>
      </c>
      <c r="B6356" s="68" t="s">
        <v>622</v>
      </c>
      <c r="C6356" s="68" t="s">
        <v>624</v>
      </c>
      <c r="D6356" s="68" t="s">
        <v>271</v>
      </c>
      <c r="E6356" s="68" t="s">
        <v>531</v>
      </c>
      <c r="F6356" s="68" t="s">
        <v>517</v>
      </c>
      <c r="G6356" s="68" t="s">
        <v>204</v>
      </c>
      <c r="H6356" s="68" t="s">
        <v>384</v>
      </c>
      <c r="I6356" s="68" t="s">
        <v>641</v>
      </c>
      <c r="J6356" s="65">
        <v>181</v>
      </c>
      <c r="L6356" s="65">
        <v>707</v>
      </c>
      <c r="M6356" s="65" t="s">
        <v>386</v>
      </c>
    </row>
    <row r="6357" spans="1:13" ht="12.75" customHeight="1">
      <c r="A6357" s="65" t="str">
        <f>IF(ROW()=1,"KEY",IF(ISNA(VLOOKUP(B6357,車名対応マスタ!B:D,3,FALSE)),"",IF(VLOOKUP(B6357,車名対応マスタ!B:D,3,FALSE)="","",$D6357&amp;" "&amp;IF($G6357="9","J","O")&amp;" "&amp;$I6357&amp;" "&amp;IF($I6357&lt;=TEXT(★完成資料!$A$1,"yyyymm"),TEXT(★完成資料!$A$1,"yyyymm"),"999999")&amp; " " &amp; LEFT(F6357 &amp; "          ",10))))</f>
        <v xml:space="preserve">L O 202204 yyyy00 PHV       </v>
      </c>
      <c r="B6357" s="68" t="s">
        <v>622</v>
      </c>
      <c r="C6357" s="68" t="s">
        <v>624</v>
      </c>
      <c r="D6357" s="68" t="s">
        <v>271</v>
      </c>
      <c r="E6357" s="68" t="s">
        <v>531</v>
      </c>
      <c r="F6357" s="68" t="s">
        <v>517</v>
      </c>
      <c r="G6357" s="68" t="s">
        <v>204</v>
      </c>
      <c r="H6357" s="68" t="s">
        <v>384</v>
      </c>
      <c r="I6357" s="68" t="s">
        <v>642</v>
      </c>
      <c r="J6357" s="65">
        <v>84</v>
      </c>
      <c r="L6357" s="65">
        <v>707</v>
      </c>
      <c r="M6357" s="65" t="s">
        <v>386</v>
      </c>
    </row>
    <row r="6358" spans="1:13" ht="12.75" customHeight="1">
      <c r="A6358" s="65" t="str">
        <f>IF(ROW()=1,"KEY",IF(ISNA(VLOOKUP(B6358,車名対応マスタ!B:D,3,FALSE)),"",IF(VLOOKUP(B6358,車名対応マスタ!B:D,3,FALSE)="","",$D6358&amp;" "&amp;IF($G6358="9","J","O")&amp;" "&amp;$I6358&amp;" "&amp;IF($I6358&lt;=TEXT(★完成資料!$A$1,"yyyymm"),TEXT(★完成資料!$A$1,"yyyymm"),"999999")&amp; " " &amp; LEFT(F6358 &amp; "          ",10))))</f>
        <v xml:space="preserve">L O 202205 yyyy00 PHV       </v>
      </c>
      <c r="B6358" s="68" t="s">
        <v>622</v>
      </c>
      <c r="C6358" s="68" t="s">
        <v>624</v>
      </c>
      <c r="D6358" s="68" t="s">
        <v>271</v>
      </c>
      <c r="E6358" s="68" t="s">
        <v>531</v>
      </c>
      <c r="F6358" s="68" t="s">
        <v>517</v>
      </c>
      <c r="G6358" s="68" t="s">
        <v>204</v>
      </c>
      <c r="H6358" s="68" t="s">
        <v>384</v>
      </c>
      <c r="I6358" s="68" t="s">
        <v>647</v>
      </c>
      <c r="J6358" s="65">
        <v>99</v>
      </c>
      <c r="L6358" s="65">
        <v>707</v>
      </c>
      <c r="M6358" s="65" t="s">
        <v>386</v>
      </c>
    </row>
    <row r="6359" spans="1:13" ht="12.75" customHeight="1">
      <c r="A6359" s="65" t="str">
        <f>IF(ROW()=1,"KEY",IF(ISNA(VLOOKUP(B6359,車名対応マスタ!B:D,3,FALSE)),"",IF(VLOOKUP(B6359,車名対応マスタ!B:D,3,FALSE)="","",$D6359&amp;" "&amp;IF($G6359="9","J","O")&amp;" "&amp;$I6359&amp;" "&amp;IF($I6359&lt;=TEXT(★完成資料!$A$1,"yyyymm"),TEXT(★完成資料!$A$1,"yyyymm"),"999999")&amp; " " &amp; LEFT(F6359 &amp; "          ",10))))</f>
        <v xml:space="preserve">L O 202206 yyyy00 PHV       </v>
      </c>
      <c r="B6359" s="68" t="s">
        <v>622</v>
      </c>
      <c r="C6359" s="68" t="s">
        <v>624</v>
      </c>
      <c r="D6359" s="68" t="s">
        <v>271</v>
      </c>
      <c r="E6359" s="68" t="s">
        <v>531</v>
      </c>
      <c r="F6359" s="68" t="s">
        <v>517</v>
      </c>
      <c r="G6359" s="68" t="s">
        <v>204</v>
      </c>
      <c r="H6359" s="68" t="s">
        <v>384</v>
      </c>
      <c r="I6359" s="68" t="s">
        <v>652</v>
      </c>
      <c r="J6359" s="65">
        <v>234</v>
      </c>
      <c r="K6359" s="65">
        <v>0</v>
      </c>
      <c r="L6359" s="65">
        <v>707</v>
      </c>
      <c r="M6359" s="65" t="s">
        <v>386</v>
      </c>
    </row>
    <row r="6360" spans="1:13" ht="12.75" customHeight="1">
      <c r="A6360" s="65" t="str">
        <f>IF(ROW()=1,"KEY",IF(ISNA(VLOOKUP(B6360,車名対応マスタ!B:D,3,FALSE)),"",IF(VLOOKUP(B6360,車名対応マスタ!B:D,3,FALSE)="","",$D6360&amp;" "&amp;IF($G6360="9","J","O")&amp;" "&amp;$I6360&amp;" "&amp;IF($I6360&lt;=TEXT(★完成資料!$A$1,"yyyymm"),TEXT(★完成資料!$A$1,"yyyymm"),"999999")&amp; " " &amp; LEFT(F6360 &amp; "          ",10))))</f>
        <v xml:space="preserve">L O 202207 yyyy00 PHV       </v>
      </c>
      <c r="B6360" s="68" t="s">
        <v>622</v>
      </c>
      <c r="C6360" s="68" t="s">
        <v>624</v>
      </c>
      <c r="D6360" s="68" t="s">
        <v>271</v>
      </c>
      <c r="E6360" s="68" t="s">
        <v>531</v>
      </c>
      <c r="F6360" s="68" t="s">
        <v>517</v>
      </c>
      <c r="G6360" s="68" t="s">
        <v>204</v>
      </c>
      <c r="H6360" s="68" t="s">
        <v>384</v>
      </c>
      <c r="I6360" s="68" t="s">
        <v>655</v>
      </c>
      <c r="J6360" s="65">
        <v>205</v>
      </c>
      <c r="K6360" s="65">
        <v>0</v>
      </c>
      <c r="L6360" s="65">
        <v>707</v>
      </c>
      <c r="M6360" s="65" t="s">
        <v>386</v>
      </c>
    </row>
    <row r="6361" spans="1:13" ht="12.75" customHeight="1">
      <c r="A6361" s="65" t="str">
        <f>IF(ROW()=1,"KEY",IF(ISNA(VLOOKUP(B6361,車名対応マスタ!B:D,3,FALSE)),"",IF(VLOOKUP(B6361,車名対応マスタ!B:D,3,FALSE)="","",$D6361&amp;" "&amp;IF($G6361="9","J","O")&amp;" "&amp;$I6361&amp;" "&amp;IF($I6361&lt;=TEXT(★完成資料!$A$1,"yyyymm"),TEXT(★完成資料!$A$1,"yyyymm"),"999999")&amp; " " &amp; LEFT(F6361 &amp; "          ",10))))</f>
        <v xml:space="preserve">L O 202208 yyyy00 PHV       </v>
      </c>
      <c r="B6361" s="68" t="s">
        <v>622</v>
      </c>
      <c r="C6361" s="68" t="s">
        <v>624</v>
      </c>
      <c r="D6361" s="68" t="s">
        <v>271</v>
      </c>
      <c r="E6361" s="68" t="s">
        <v>531</v>
      </c>
      <c r="F6361" s="68" t="s">
        <v>517</v>
      </c>
      <c r="G6361" s="68" t="s">
        <v>204</v>
      </c>
      <c r="H6361" s="68" t="s">
        <v>384</v>
      </c>
      <c r="I6361" s="68" t="s">
        <v>656</v>
      </c>
      <c r="J6361" s="65">
        <v>190</v>
      </c>
      <c r="K6361" s="65">
        <v>0</v>
      </c>
      <c r="L6361" s="65">
        <v>707</v>
      </c>
      <c r="M6361" s="65" t="s">
        <v>386</v>
      </c>
    </row>
    <row r="6362" spans="1:13" ht="12.75" customHeight="1">
      <c r="A6362" s="65" t="str">
        <f>IF(ROW()=1,"KEY",IF(ISNA(VLOOKUP(B6362,車名対応マスタ!B:D,3,FALSE)),"",IF(VLOOKUP(B6362,車名対応マスタ!B:D,3,FALSE)="","",$D6362&amp;" "&amp;IF($G6362="9","J","O")&amp;" "&amp;$I6362&amp;" "&amp;IF($I6362&lt;=TEXT(★完成資料!$A$1,"yyyymm"),TEXT(★完成資料!$A$1,"yyyymm"),"999999")&amp; " " &amp; LEFT(F6362 &amp; "          ",10))))</f>
        <v xml:space="preserve">L O 202209 yyyy00 PHV       </v>
      </c>
      <c r="B6362" s="68" t="s">
        <v>622</v>
      </c>
      <c r="C6362" s="68" t="s">
        <v>624</v>
      </c>
      <c r="D6362" s="68" t="s">
        <v>271</v>
      </c>
      <c r="E6362" s="68" t="s">
        <v>531</v>
      </c>
      <c r="F6362" s="68" t="s">
        <v>517</v>
      </c>
      <c r="G6362" s="68" t="s">
        <v>204</v>
      </c>
      <c r="H6362" s="68" t="s">
        <v>384</v>
      </c>
      <c r="I6362" s="68" t="s">
        <v>657</v>
      </c>
      <c r="J6362" s="65">
        <v>143</v>
      </c>
      <c r="K6362" s="65">
        <v>0</v>
      </c>
      <c r="L6362" s="65">
        <v>707</v>
      </c>
      <c r="M6362" s="65" t="s">
        <v>386</v>
      </c>
    </row>
    <row r="6363" spans="1:13" ht="12.75" customHeight="1">
      <c r="A6363" s="65" t="str">
        <f>IF(ROW()=1,"KEY",IF(ISNA(VLOOKUP(B6363,車名対応マスタ!B:D,3,FALSE)),"",IF(VLOOKUP(B6363,車名対応マスタ!B:D,3,FALSE)="","",$D6363&amp;" "&amp;IF($G6363="9","J","O")&amp;" "&amp;$I6363&amp;" "&amp;IF($I6363&lt;=TEXT(★完成資料!$A$1,"yyyymm"),TEXT(★完成資料!$A$1,"yyyymm"),"999999")&amp; " " &amp; LEFT(F6363 &amp; "          ",10))))</f>
        <v xml:space="preserve">L O 202210 yyyy00 PHV       </v>
      </c>
      <c r="B6363" s="68" t="s">
        <v>622</v>
      </c>
      <c r="C6363" s="68" t="s">
        <v>624</v>
      </c>
      <c r="D6363" s="68" t="s">
        <v>271</v>
      </c>
      <c r="E6363" s="68" t="s">
        <v>531</v>
      </c>
      <c r="F6363" s="68" t="s">
        <v>517</v>
      </c>
      <c r="G6363" s="68" t="s">
        <v>204</v>
      </c>
      <c r="H6363" s="68" t="s">
        <v>384</v>
      </c>
      <c r="I6363" s="68" t="s">
        <v>663</v>
      </c>
      <c r="J6363" s="65">
        <v>86</v>
      </c>
      <c r="K6363" s="65">
        <v>0</v>
      </c>
      <c r="L6363" s="65">
        <v>707</v>
      </c>
      <c r="M6363" s="65" t="s">
        <v>386</v>
      </c>
    </row>
    <row r="6364" spans="1:13" ht="12.75" customHeight="1">
      <c r="A6364" s="65" t="str">
        <f>IF(ROW()=1,"KEY",IF(ISNA(VLOOKUP(B6364,車名対応マスタ!B:D,3,FALSE)),"",IF(VLOOKUP(B6364,車名対応マスタ!B:D,3,FALSE)="","",$D6364&amp;" "&amp;IF($G6364="9","J","O")&amp;" "&amp;$I6364&amp;" "&amp;IF($I6364&lt;=TEXT(★完成資料!$A$1,"yyyymm"),TEXT(★完成資料!$A$1,"yyyymm"),"999999")&amp; " " &amp; LEFT(F6364 &amp; "          ",10))))</f>
        <v xml:space="preserve">L O 202201 yyyy00 PHV       </v>
      </c>
      <c r="B6364" s="68" t="s">
        <v>622</v>
      </c>
      <c r="C6364" s="68" t="s">
        <v>624</v>
      </c>
      <c r="D6364" s="68" t="s">
        <v>271</v>
      </c>
      <c r="E6364" s="68" t="s">
        <v>531</v>
      </c>
      <c r="F6364" s="68" t="s">
        <v>517</v>
      </c>
      <c r="G6364" s="68" t="s">
        <v>78</v>
      </c>
      <c r="H6364" s="68" t="s">
        <v>384</v>
      </c>
      <c r="I6364" s="68" t="s">
        <v>639</v>
      </c>
      <c r="J6364" s="65">
        <v>5</v>
      </c>
      <c r="L6364" s="65">
        <v>721</v>
      </c>
      <c r="M6364" s="65" t="s">
        <v>502</v>
      </c>
    </row>
    <row r="6365" spans="1:13" ht="12.75" customHeight="1">
      <c r="A6365" s="65" t="str">
        <f>IF(ROW()=1,"KEY",IF(ISNA(VLOOKUP(B6365,車名対応マスタ!B:D,3,FALSE)),"",IF(VLOOKUP(B6365,車名対応マスタ!B:D,3,FALSE)="","",$D6365&amp;" "&amp;IF($G6365="9","J","O")&amp;" "&amp;$I6365&amp;" "&amp;IF($I6365&lt;=TEXT(★完成資料!$A$1,"yyyymm"),TEXT(★完成資料!$A$1,"yyyymm"),"999999")&amp; " " &amp; LEFT(F6365 &amp; "          ",10))))</f>
        <v xml:space="preserve">L O 202202 yyyy00 PHV       </v>
      </c>
      <c r="B6365" s="68" t="s">
        <v>622</v>
      </c>
      <c r="C6365" s="68" t="s">
        <v>624</v>
      </c>
      <c r="D6365" s="68" t="s">
        <v>271</v>
      </c>
      <c r="E6365" s="68" t="s">
        <v>531</v>
      </c>
      <c r="F6365" s="68" t="s">
        <v>517</v>
      </c>
      <c r="G6365" s="68" t="s">
        <v>78</v>
      </c>
      <c r="H6365" s="68" t="s">
        <v>384</v>
      </c>
      <c r="I6365" s="68" t="s">
        <v>640</v>
      </c>
      <c r="J6365" s="65">
        <v>5</v>
      </c>
      <c r="L6365" s="65">
        <v>721</v>
      </c>
      <c r="M6365" s="65" t="s">
        <v>502</v>
      </c>
    </row>
    <row r="6366" spans="1:13" ht="12.75" customHeight="1">
      <c r="A6366" s="65" t="str">
        <f>IF(ROW()=1,"KEY",IF(ISNA(VLOOKUP(B6366,車名対応マスタ!B:D,3,FALSE)),"",IF(VLOOKUP(B6366,車名対応マスタ!B:D,3,FALSE)="","",$D6366&amp;" "&amp;IF($G6366="9","J","O")&amp;" "&amp;$I6366&amp;" "&amp;IF($I6366&lt;=TEXT(★完成資料!$A$1,"yyyymm"),TEXT(★完成資料!$A$1,"yyyymm"),"999999")&amp; " " &amp; LEFT(F6366 &amp; "          ",10))))</f>
        <v xml:space="preserve">L O 202203 yyyy00 PHV       </v>
      </c>
      <c r="B6366" s="68" t="s">
        <v>622</v>
      </c>
      <c r="C6366" s="68" t="s">
        <v>624</v>
      </c>
      <c r="D6366" s="68" t="s">
        <v>271</v>
      </c>
      <c r="E6366" s="68" t="s">
        <v>531</v>
      </c>
      <c r="F6366" s="68" t="s">
        <v>517</v>
      </c>
      <c r="G6366" s="68" t="s">
        <v>78</v>
      </c>
      <c r="H6366" s="68" t="s">
        <v>384</v>
      </c>
      <c r="I6366" s="68" t="s">
        <v>641</v>
      </c>
      <c r="J6366" s="65">
        <v>1</v>
      </c>
      <c r="L6366" s="65">
        <v>721</v>
      </c>
      <c r="M6366" s="65" t="s">
        <v>502</v>
      </c>
    </row>
    <row r="6367" spans="1:13" ht="12.75" customHeight="1">
      <c r="A6367" s="65" t="str">
        <f>IF(ROW()=1,"KEY",IF(ISNA(VLOOKUP(B6367,車名対応マスタ!B:D,3,FALSE)),"",IF(VLOOKUP(B6367,車名対応マスタ!B:D,3,FALSE)="","",$D6367&amp;" "&amp;IF($G6367="9","J","O")&amp;" "&amp;$I6367&amp;" "&amp;IF($I6367&lt;=TEXT(★完成資料!$A$1,"yyyymm"),TEXT(★完成資料!$A$1,"yyyymm"),"999999")&amp; " " &amp; LEFT(F6367 &amp; "          ",10))))</f>
        <v xml:space="preserve">L O 202204 yyyy00 PHV       </v>
      </c>
      <c r="B6367" s="68" t="s">
        <v>622</v>
      </c>
      <c r="C6367" s="68" t="s">
        <v>624</v>
      </c>
      <c r="D6367" s="68" t="s">
        <v>271</v>
      </c>
      <c r="E6367" s="68" t="s">
        <v>531</v>
      </c>
      <c r="F6367" s="68" t="s">
        <v>517</v>
      </c>
      <c r="G6367" s="68" t="s">
        <v>78</v>
      </c>
      <c r="H6367" s="68" t="s">
        <v>384</v>
      </c>
      <c r="I6367" s="68" t="s">
        <v>642</v>
      </c>
      <c r="J6367" s="65">
        <v>4</v>
      </c>
      <c r="L6367" s="65">
        <v>721</v>
      </c>
      <c r="M6367" s="65" t="s">
        <v>502</v>
      </c>
    </row>
    <row r="6368" spans="1:13" ht="12.75" customHeight="1">
      <c r="A6368" s="65" t="str">
        <f>IF(ROW()=1,"KEY",IF(ISNA(VLOOKUP(B6368,車名対応マスタ!B:D,3,FALSE)),"",IF(VLOOKUP(B6368,車名対応マスタ!B:D,3,FALSE)="","",$D6368&amp;" "&amp;IF($G6368="9","J","O")&amp;" "&amp;$I6368&amp;" "&amp;IF($I6368&lt;=TEXT(★完成資料!$A$1,"yyyymm"),TEXT(★完成資料!$A$1,"yyyymm"),"999999")&amp; " " &amp; LEFT(F6368 &amp; "          ",10))))</f>
        <v xml:space="preserve">L O 202205 yyyy00 PHV       </v>
      </c>
      <c r="B6368" s="68" t="s">
        <v>622</v>
      </c>
      <c r="C6368" s="68" t="s">
        <v>624</v>
      </c>
      <c r="D6368" s="68" t="s">
        <v>271</v>
      </c>
      <c r="E6368" s="68" t="s">
        <v>531</v>
      </c>
      <c r="F6368" s="68" t="s">
        <v>517</v>
      </c>
      <c r="G6368" s="68" t="s">
        <v>78</v>
      </c>
      <c r="H6368" s="68" t="s">
        <v>384</v>
      </c>
      <c r="I6368" s="68" t="s">
        <v>647</v>
      </c>
      <c r="J6368" s="65">
        <v>3</v>
      </c>
      <c r="L6368" s="65">
        <v>721</v>
      </c>
      <c r="M6368" s="65" t="s">
        <v>502</v>
      </c>
    </row>
    <row r="6369" spans="1:13" ht="12.75" customHeight="1">
      <c r="A6369" s="65" t="str">
        <f>IF(ROW()=1,"KEY",IF(ISNA(VLOOKUP(B6369,車名対応マスタ!B:D,3,FALSE)),"",IF(VLOOKUP(B6369,車名対応マスタ!B:D,3,FALSE)="","",$D6369&amp;" "&amp;IF($G6369="9","J","O")&amp;" "&amp;$I6369&amp;" "&amp;IF($I6369&lt;=TEXT(★完成資料!$A$1,"yyyymm"),TEXT(★完成資料!$A$1,"yyyymm"),"999999")&amp; " " &amp; LEFT(F6369 &amp; "          ",10))))</f>
        <v xml:space="preserve">L O 202206 yyyy00 PHV       </v>
      </c>
      <c r="B6369" s="68" t="s">
        <v>622</v>
      </c>
      <c r="C6369" s="68" t="s">
        <v>624</v>
      </c>
      <c r="D6369" s="68" t="s">
        <v>271</v>
      </c>
      <c r="E6369" s="68" t="s">
        <v>531</v>
      </c>
      <c r="F6369" s="68" t="s">
        <v>517</v>
      </c>
      <c r="G6369" s="68" t="s">
        <v>78</v>
      </c>
      <c r="H6369" s="68" t="s">
        <v>384</v>
      </c>
      <c r="I6369" s="68" t="s">
        <v>652</v>
      </c>
      <c r="J6369" s="65">
        <v>7</v>
      </c>
      <c r="K6369" s="65">
        <v>0</v>
      </c>
      <c r="L6369" s="65">
        <v>721</v>
      </c>
      <c r="M6369" s="65" t="s">
        <v>502</v>
      </c>
    </row>
    <row r="6370" spans="1:13" ht="12.75" customHeight="1">
      <c r="A6370" s="65" t="str">
        <f>IF(ROW()=1,"KEY",IF(ISNA(VLOOKUP(B6370,車名対応マスタ!B:D,3,FALSE)),"",IF(VLOOKUP(B6370,車名対応マスタ!B:D,3,FALSE)="","",$D6370&amp;" "&amp;IF($G6370="9","J","O")&amp;" "&amp;$I6370&amp;" "&amp;IF($I6370&lt;=TEXT(★完成資料!$A$1,"yyyymm"),TEXT(★完成資料!$A$1,"yyyymm"),"999999")&amp; " " &amp; LEFT(F6370 &amp; "          ",10))))</f>
        <v xml:space="preserve">L O 202207 yyyy00 PHV       </v>
      </c>
      <c r="B6370" s="68" t="s">
        <v>622</v>
      </c>
      <c r="C6370" s="68" t="s">
        <v>624</v>
      </c>
      <c r="D6370" s="68" t="s">
        <v>271</v>
      </c>
      <c r="E6370" s="68" t="s">
        <v>531</v>
      </c>
      <c r="F6370" s="68" t="s">
        <v>517</v>
      </c>
      <c r="G6370" s="68" t="s">
        <v>78</v>
      </c>
      <c r="H6370" s="68" t="s">
        <v>384</v>
      </c>
      <c r="I6370" s="68" t="s">
        <v>655</v>
      </c>
      <c r="J6370" s="65">
        <v>6</v>
      </c>
      <c r="K6370" s="65">
        <v>0</v>
      </c>
      <c r="L6370" s="65">
        <v>721</v>
      </c>
      <c r="M6370" s="65" t="s">
        <v>502</v>
      </c>
    </row>
    <row r="6371" spans="1:13" ht="12.75" customHeight="1">
      <c r="A6371" s="65" t="str">
        <f>IF(ROW()=1,"KEY",IF(ISNA(VLOOKUP(B6371,車名対応マスタ!B:D,3,FALSE)),"",IF(VLOOKUP(B6371,車名対応マスタ!B:D,3,FALSE)="","",$D6371&amp;" "&amp;IF($G6371="9","J","O")&amp;" "&amp;$I6371&amp;" "&amp;IF($I6371&lt;=TEXT(★完成資料!$A$1,"yyyymm"),TEXT(★完成資料!$A$1,"yyyymm"),"999999")&amp; " " &amp; LEFT(F6371 &amp; "          ",10))))</f>
        <v xml:space="preserve">L O 202208 yyyy00 PHV       </v>
      </c>
      <c r="B6371" s="68" t="s">
        <v>622</v>
      </c>
      <c r="C6371" s="68" t="s">
        <v>624</v>
      </c>
      <c r="D6371" s="68" t="s">
        <v>271</v>
      </c>
      <c r="E6371" s="68" t="s">
        <v>531</v>
      </c>
      <c r="F6371" s="68" t="s">
        <v>517</v>
      </c>
      <c r="G6371" s="68" t="s">
        <v>78</v>
      </c>
      <c r="H6371" s="68" t="s">
        <v>384</v>
      </c>
      <c r="I6371" s="68" t="s">
        <v>656</v>
      </c>
      <c r="J6371" s="65">
        <v>2</v>
      </c>
      <c r="K6371" s="65">
        <v>0</v>
      </c>
      <c r="L6371" s="65">
        <v>721</v>
      </c>
      <c r="M6371" s="65" t="s">
        <v>502</v>
      </c>
    </row>
    <row r="6372" spans="1:13" ht="12.75" customHeight="1">
      <c r="A6372" s="65" t="str">
        <f>IF(ROW()=1,"KEY",IF(ISNA(VLOOKUP(B6372,車名対応マスタ!B:D,3,FALSE)),"",IF(VLOOKUP(B6372,車名対応マスタ!B:D,3,FALSE)="","",$D6372&amp;" "&amp;IF($G6372="9","J","O")&amp;" "&amp;$I6372&amp;" "&amp;IF($I6372&lt;=TEXT(★完成資料!$A$1,"yyyymm"),TEXT(★完成資料!$A$1,"yyyymm"),"999999")&amp; " " &amp; LEFT(F6372 &amp; "          ",10))))</f>
        <v xml:space="preserve">L O 202209 yyyy00 PHV       </v>
      </c>
      <c r="B6372" s="68" t="s">
        <v>622</v>
      </c>
      <c r="C6372" s="68" t="s">
        <v>624</v>
      </c>
      <c r="D6372" s="68" t="s">
        <v>271</v>
      </c>
      <c r="E6372" s="68" t="s">
        <v>531</v>
      </c>
      <c r="F6372" s="68" t="s">
        <v>517</v>
      </c>
      <c r="G6372" s="68" t="s">
        <v>78</v>
      </c>
      <c r="H6372" s="68" t="s">
        <v>384</v>
      </c>
      <c r="I6372" s="68" t="s">
        <v>657</v>
      </c>
      <c r="J6372" s="65">
        <v>8</v>
      </c>
      <c r="K6372" s="65">
        <v>0</v>
      </c>
      <c r="L6372" s="65">
        <v>721</v>
      </c>
      <c r="M6372" s="65" t="s">
        <v>502</v>
      </c>
    </row>
    <row r="6373" spans="1:13" ht="12.75" customHeight="1">
      <c r="A6373" s="65" t="str">
        <f>IF(ROW()=1,"KEY",IF(ISNA(VLOOKUP(B6373,車名対応マスタ!B:D,3,FALSE)),"",IF(VLOOKUP(B6373,車名対応マスタ!B:D,3,FALSE)="","",$D6373&amp;" "&amp;IF($G6373="9","J","O")&amp;" "&amp;$I6373&amp;" "&amp;IF($I6373&lt;=TEXT(★完成資料!$A$1,"yyyymm"),TEXT(★完成資料!$A$1,"yyyymm"),"999999")&amp; " " &amp; LEFT(F6373 &amp; "          ",10))))</f>
        <v xml:space="preserve">L O 202210 yyyy00 PHV       </v>
      </c>
      <c r="B6373" s="68" t="s">
        <v>622</v>
      </c>
      <c r="C6373" s="68" t="s">
        <v>624</v>
      </c>
      <c r="D6373" s="68" t="s">
        <v>271</v>
      </c>
      <c r="E6373" s="68" t="s">
        <v>531</v>
      </c>
      <c r="F6373" s="68" t="s">
        <v>517</v>
      </c>
      <c r="G6373" s="68" t="s">
        <v>78</v>
      </c>
      <c r="H6373" s="68" t="s">
        <v>384</v>
      </c>
      <c r="I6373" s="68" t="s">
        <v>663</v>
      </c>
      <c r="J6373" s="65">
        <v>2</v>
      </c>
      <c r="K6373" s="65">
        <v>0</v>
      </c>
      <c r="L6373" s="65">
        <v>721</v>
      </c>
      <c r="M6373" s="65" t="s">
        <v>502</v>
      </c>
    </row>
    <row r="6374" spans="1:13" ht="12.75" customHeight="1">
      <c r="A6374" s="65" t="str">
        <f>IF(ROW()=1,"KEY",IF(ISNA(VLOOKUP(B6374,車名対応マスタ!B:D,3,FALSE)),"",IF(VLOOKUP(B6374,車名対応マスタ!B:D,3,FALSE)="","",$D6374&amp;" "&amp;IF($G6374="9","J","O")&amp;" "&amp;$I6374&amp;" "&amp;IF($I6374&lt;=TEXT(★完成資料!$A$1,"yyyymm"),TEXT(★完成資料!$A$1,"yyyymm"),"999999")&amp; " " &amp; LEFT(F6374 &amp; "          ",10))))</f>
        <v xml:space="preserve">L O 202201 yyyy00 PHV       </v>
      </c>
      <c r="B6374" s="68" t="s">
        <v>622</v>
      </c>
      <c r="C6374" s="68" t="s">
        <v>624</v>
      </c>
      <c r="D6374" s="68" t="s">
        <v>271</v>
      </c>
      <c r="E6374" s="68" t="s">
        <v>531</v>
      </c>
      <c r="F6374" s="68" t="s">
        <v>517</v>
      </c>
      <c r="G6374" s="68" t="s">
        <v>78</v>
      </c>
      <c r="H6374" s="68" t="s">
        <v>384</v>
      </c>
      <c r="I6374" s="68" t="s">
        <v>639</v>
      </c>
      <c r="J6374" s="65">
        <v>8</v>
      </c>
      <c r="L6374" s="65">
        <v>722</v>
      </c>
      <c r="M6374" s="65" t="s">
        <v>387</v>
      </c>
    </row>
    <row r="6375" spans="1:13" ht="12.75" customHeight="1">
      <c r="A6375" s="65" t="str">
        <f>IF(ROW()=1,"KEY",IF(ISNA(VLOOKUP(B6375,車名対応マスタ!B:D,3,FALSE)),"",IF(VLOOKUP(B6375,車名対応マスタ!B:D,3,FALSE)="","",$D6375&amp;" "&amp;IF($G6375="9","J","O")&amp;" "&amp;$I6375&amp;" "&amp;IF($I6375&lt;=TEXT(★完成資料!$A$1,"yyyymm"),TEXT(★完成資料!$A$1,"yyyymm"),"999999")&amp; " " &amp; LEFT(F6375 &amp; "          ",10))))</f>
        <v xml:space="preserve">L O 202202 yyyy00 PHV       </v>
      </c>
      <c r="B6375" s="68" t="s">
        <v>622</v>
      </c>
      <c r="C6375" s="68" t="s">
        <v>624</v>
      </c>
      <c r="D6375" s="68" t="s">
        <v>271</v>
      </c>
      <c r="E6375" s="68" t="s">
        <v>531</v>
      </c>
      <c r="F6375" s="68" t="s">
        <v>517</v>
      </c>
      <c r="G6375" s="68" t="s">
        <v>78</v>
      </c>
      <c r="H6375" s="68" t="s">
        <v>384</v>
      </c>
      <c r="I6375" s="68" t="s">
        <v>640</v>
      </c>
      <c r="J6375" s="65">
        <v>24</v>
      </c>
      <c r="K6375" s="65">
        <v>0</v>
      </c>
      <c r="L6375" s="65">
        <v>722</v>
      </c>
      <c r="M6375" s="65" t="s">
        <v>387</v>
      </c>
    </row>
    <row r="6376" spans="1:13" ht="12.75" customHeight="1">
      <c r="A6376" s="65" t="str">
        <f>IF(ROW()=1,"KEY",IF(ISNA(VLOOKUP(B6376,車名対応マスタ!B:D,3,FALSE)),"",IF(VLOOKUP(B6376,車名対応マスタ!B:D,3,FALSE)="","",$D6376&amp;" "&amp;IF($G6376="9","J","O")&amp;" "&amp;$I6376&amp;" "&amp;IF($I6376&lt;=TEXT(★完成資料!$A$1,"yyyymm"),TEXT(★完成資料!$A$1,"yyyymm"),"999999")&amp; " " &amp; LEFT(F6376 &amp; "          ",10))))</f>
        <v xml:space="preserve">L O 202203 yyyy00 PHV       </v>
      </c>
      <c r="B6376" s="68" t="s">
        <v>622</v>
      </c>
      <c r="C6376" s="68" t="s">
        <v>624</v>
      </c>
      <c r="D6376" s="68" t="s">
        <v>271</v>
      </c>
      <c r="E6376" s="68" t="s">
        <v>531</v>
      </c>
      <c r="F6376" s="68" t="s">
        <v>517</v>
      </c>
      <c r="G6376" s="68" t="s">
        <v>78</v>
      </c>
      <c r="H6376" s="68" t="s">
        <v>384</v>
      </c>
      <c r="I6376" s="68" t="s">
        <v>641</v>
      </c>
      <c r="J6376" s="65">
        <v>16</v>
      </c>
      <c r="K6376" s="65">
        <v>0</v>
      </c>
      <c r="L6376" s="65">
        <v>722</v>
      </c>
      <c r="M6376" s="65" t="s">
        <v>387</v>
      </c>
    </row>
    <row r="6377" spans="1:13" ht="12.75" customHeight="1">
      <c r="A6377" s="65" t="str">
        <f>IF(ROW()=1,"KEY",IF(ISNA(VLOOKUP(B6377,車名対応マスタ!B:D,3,FALSE)),"",IF(VLOOKUP(B6377,車名対応マスタ!B:D,3,FALSE)="","",$D6377&amp;" "&amp;IF($G6377="9","J","O")&amp;" "&amp;$I6377&amp;" "&amp;IF($I6377&lt;=TEXT(★完成資料!$A$1,"yyyymm"),TEXT(★完成資料!$A$1,"yyyymm"),"999999")&amp; " " &amp; LEFT(F6377 &amp; "          ",10))))</f>
        <v xml:space="preserve">L O 202204 yyyy00 PHV       </v>
      </c>
      <c r="B6377" s="68" t="s">
        <v>622</v>
      </c>
      <c r="C6377" s="68" t="s">
        <v>624</v>
      </c>
      <c r="D6377" s="68" t="s">
        <v>271</v>
      </c>
      <c r="E6377" s="68" t="s">
        <v>531</v>
      </c>
      <c r="F6377" s="68" t="s">
        <v>517</v>
      </c>
      <c r="G6377" s="68" t="s">
        <v>78</v>
      </c>
      <c r="H6377" s="68" t="s">
        <v>384</v>
      </c>
      <c r="I6377" s="68" t="s">
        <v>642</v>
      </c>
      <c r="J6377" s="65">
        <v>6</v>
      </c>
      <c r="K6377" s="65">
        <v>0</v>
      </c>
      <c r="L6377" s="65">
        <v>722</v>
      </c>
      <c r="M6377" s="65" t="s">
        <v>387</v>
      </c>
    </row>
    <row r="6378" spans="1:13" ht="12.75" customHeight="1">
      <c r="A6378" s="65" t="str">
        <f>IF(ROW()=1,"KEY",IF(ISNA(VLOOKUP(B6378,車名対応マスタ!B:D,3,FALSE)),"",IF(VLOOKUP(B6378,車名対応マスタ!B:D,3,FALSE)="","",$D6378&amp;" "&amp;IF($G6378="9","J","O")&amp;" "&amp;$I6378&amp;" "&amp;IF($I6378&lt;=TEXT(★完成資料!$A$1,"yyyymm"),TEXT(★完成資料!$A$1,"yyyymm"),"999999")&amp; " " &amp; LEFT(F6378 &amp; "          ",10))))</f>
        <v xml:space="preserve">L O 202205 yyyy00 PHV       </v>
      </c>
      <c r="B6378" s="68" t="s">
        <v>622</v>
      </c>
      <c r="C6378" s="68" t="s">
        <v>624</v>
      </c>
      <c r="D6378" s="68" t="s">
        <v>271</v>
      </c>
      <c r="E6378" s="68" t="s">
        <v>531</v>
      </c>
      <c r="F6378" s="68" t="s">
        <v>517</v>
      </c>
      <c r="G6378" s="68" t="s">
        <v>78</v>
      </c>
      <c r="H6378" s="68" t="s">
        <v>384</v>
      </c>
      <c r="I6378" s="68" t="s">
        <v>647</v>
      </c>
      <c r="J6378" s="65">
        <v>5</v>
      </c>
      <c r="K6378" s="65">
        <v>0</v>
      </c>
      <c r="L6378" s="65">
        <v>722</v>
      </c>
      <c r="M6378" s="65" t="s">
        <v>387</v>
      </c>
    </row>
    <row r="6379" spans="1:13" ht="12.75" customHeight="1">
      <c r="A6379" s="65" t="str">
        <f>IF(ROW()=1,"KEY",IF(ISNA(VLOOKUP(B6379,車名対応マスタ!B:D,3,FALSE)),"",IF(VLOOKUP(B6379,車名対応マスタ!B:D,3,FALSE)="","",$D6379&amp;" "&amp;IF($G6379="9","J","O")&amp;" "&amp;$I6379&amp;" "&amp;IF($I6379&lt;=TEXT(★完成資料!$A$1,"yyyymm"),TEXT(★完成資料!$A$1,"yyyymm"),"999999")&amp; " " &amp; LEFT(F6379 &amp; "          ",10))))</f>
        <v xml:space="preserve">L O 202206 yyyy00 PHV       </v>
      </c>
      <c r="B6379" s="68" t="s">
        <v>622</v>
      </c>
      <c r="C6379" s="68" t="s">
        <v>624</v>
      </c>
      <c r="D6379" s="68" t="s">
        <v>271</v>
      </c>
      <c r="E6379" s="68" t="s">
        <v>531</v>
      </c>
      <c r="F6379" s="68" t="s">
        <v>517</v>
      </c>
      <c r="G6379" s="68" t="s">
        <v>78</v>
      </c>
      <c r="H6379" s="68" t="s">
        <v>384</v>
      </c>
      <c r="I6379" s="68" t="s">
        <v>652</v>
      </c>
      <c r="J6379" s="65">
        <v>4</v>
      </c>
      <c r="K6379" s="65">
        <v>0</v>
      </c>
      <c r="L6379" s="65">
        <v>722</v>
      </c>
      <c r="M6379" s="65" t="s">
        <v>387</v>
      </c>
    </row>
    <row r="6380" spans="1:13" ht="12.75" customHeight="1">
      <c r="A6380" s="65" t="str">
        <f>IF(ROW()=1,"KEY",IF(ISNA(VLOOKUP(B6380,車名対応マスタ!B:D,3,FALSE)),"",IF(VLOOKUP(B6380,車名対応マスタ!B:D,3,FALSE)="","",$D6380&amp;" "&amp;IF($G6380="9","J","O")&amp;" "&amp;$I6380&amp;" "&amp;IF($I6380&lt;=TEXT(★完成資料!$A$1,"yyyymm"),TEXT(★完成資料!$A$1,"yyyymm"),"999999")&amp; " " &amp; LEFT(F6380 &amp; "          ",10))))</f>
        <v xml:space="preserve">L O 202207 yyyy00 PHV       </v>
      </c>
      <c r="B6380" s="68" t="s">
        <v>622</v>
      </c>
      <c r="C6380" s="68" t="s">
        <v>624</v>
      </c>
      <c r="D6380" s="68" t="s">
        <v>271</v>
      </c>
      <c r="E6380" s="68" t="s">
        <v>531</v>
      </c>
      <c r="F6380" s="68" t="s">
        <v>517</v>
      </c>
      <c r="G6380" s="68" t="s">
        <v>78</v>
      </c>
      <c r="H6380" s="68" t="s">
        <v>384</v>
      </c>
      <c r="I6380" s="68" t="s">
        <v>655</v>
      </c>
      <c r="J6380" s="65">
        <v>5</v>
      </c>
      <c r="K6380" s="65">
        <v>0</v>
      </c>
      <c r="L6380" s="65">
        <v>722</v>
      </c>
      <c r="M6380" s="65" t="s">
        <v>387</v>
      </c>
    </row>
    <row r="6381" spans="1:13" ht="12.75" customHeight="1">
      <c r="A6381" s="65" t="str">
        <f>IF(ROW()=1,"KEY",IF(ISNA(VLOOKUP(B6381,車名対応マスタ!B:D,3,FALSE)),"",IF(VLOOKUP(B6381,車名対応マスタ!B:D,3,FALSE)="","",$D6381&amp;" "&amp;IF($G6381="9","J","O")&amp;" "&amp;$I6381&amp;" "&amp;IF($I6381&lt;=TEXT(★完成資料!$A$1,"yyyymm"),TEXT(★完成資料!$A$1,"yyyymm"),"999999")&amp; " " &amp; LEFT(F6381 &amp; "          ",10))))</f>
        <v xml:space="preserve">L O 202209 yyyy00 PHV       </v>
      </c>
      <c r="B6381" s="68" t="s">
        <v>622</v>
      </c>
      <c r="C6381" s="68" t="s">
        <v>624</v>
      </c>
      <c r="D6381" s="68" t="s">
        <v>271</v>
      </c>
      <c r="E6381" s="68" t="s">
        <v>531</v>
      </c>
      <c r="F6381" s="68" t="s">
        <v>517</v>
      </c>
      <c r="G6381" s="68" t="s">
        <v>78</v>
      </c>
      <c r="H6381" s="68" t="s">
        <v>384</v>
      </c>
      <c r="I6381" s="68" t="s">
        <v>657</v>
      </c>
      <c r="J6381" s="65">
        <v>2</v>
      </c>
      <c r="K6381" s="65">
        <v>0</v>
      </c>
      <c r="L6381" s="65">
        <v>722</v>
      </c>
      <c r="M6381" s="65" t="s">
        <v>387</v>
      </c>
    </row>
    <row r="6382" spans="1:13" ht="12.75" customHeight="1">
      <c r="A6382" s="65" t="str">
        <f>IF(ROW()=1,"KEY",IF(ISNA(VLOOKUP(B6382,車名対応マスタ!B:D,3,FALSE)),"",IF(VLOOKUP(B6382,車名対応マスタ!B:D,3,FALSE)="","",$D6382&amp;" "&amp;IF($G6382="9","J","O")&amp;" "&amp;$I6382&amp;" "&amp;IF($I6382&lt;=TEXT(★完成資料!$A$1,"yyyymm"),TEXT(★完成資料!$A$1,"yyyymm"),"999999")&amp; " " &amp; LEFT(F6382 &amp; "          ",10))))</f>
        <v xml:space="preserve">L O 202210 yyyy00 PHV       </v>
      </c>
      <c r="B6382" s="68" t="s">
        <v>622</v>
      </c>
      <c r="C6382" s="68" t="s">
        <v>624</v>
      </c>
      <c r="D6382" s="68" t="s">
        <v>271</v>
      </c>
      <c r="E6382" s="68" t="s">
        <v>531</v>
      </c>
      <c r="F6382" s="68" t="s">
        <v>517</v>
      </c>
      <c r="G6382" s="68" t="s">
        <v>78</v>
      </c>
      <c r="H6382" s="68" t="s">
        <v>384</v>
      </c>
      <c r="I6382" s="68" t="s">
        <v>663</v>
      </c>
      <c r="J6382" s="65">
        <v>4</v>
      </c>
      <c r="K6382" s="65">
        <v>0</v>
      </c>
      <c r="L6382" s="65">
        <v>722</v>
      </c>
      <c r="M6382" s="65" t="s">
        <v>387</v>
      </c>
    </row>
    <row r="6383" spans="1:13" ht="12.75" customHeight="1">
      <c r="A6383" s="65" t="str">
        <f>IF(ROW()=1,"KEY",IF(ISNA(VLOOKUP(B6383,車名対応マスタ!B:D,3,FALSE)),"",IF(VLOOKUP(B6383,車名対応マスタ!B:D,3,FALSE)="","",$D6383&amp;" "&amp;IF($G6383="9","J","O")&amp;" "&amp;$I6383&amp;" "&amp;IF($I6383&lt;=TEXT(★完成資料!$A$1,"yyyymm"),TEXT(★完成資料!$A$1,"yyyymm"),"999999")&amp; " " &amp; LEFT(F6383 &amp; "          ",10))))</f>
        <v xml:space="preserve">L O 202204 yyyy00 PHV       </v>
      </c>
      <c r="B6383" s="68" t="s">
        <v>622</v>
      </c>
      <c r="C6383" s="68" t="s">
        <v>624</v>
      </c>
      <c r="D6383" s="68" t="s">
        <v>271</v>
      </c>
      <c r="E6383" s="68" t="s">
        <v>531</v>
      </c>
      <c r="F6383" s="68" t="s">
        <v>517</v>
      </c>
      <c r="G6383" s="68" t="s">
        <v>78</v>
      </c>
      <c r="H6383" s="68" t="s">
        <v>384</v>
      </c>
      <c r="I6383" s="68" t="s">
        <v>642</v>
      </c>
      <c r="J6383" s="65">
        <v>2</v>
      </c>
      <c r="L6383" s="65">
        <v>719</v>
      </c>
      <c r="M6383" s="65" t="s">
        <v>389</v>
      </c>
    </row>
    <row r="6384" spans="1:13" ht="12.75" customHeight="1">
      <c r="A6384" s="65" t="str">
        <f>IF(ROW()=1,"KEY",IF(ISNA(VLOOKUP(B6384,車名対応マスタ!B:D,3,FALSE)),"",IF(VLOOKUP(B6384,車名対応マスタ!B:D,3,FALSE)="","",$D6384&amp;" "&amp;IF($G6384="9","J","O")&amp;" "&amp;$I6384&amp;" "&amp;IF($I6384&lt;=TEXT(★完成資料!$A$1,"yyyymm"),TEXT(★完成資料!$A$1,"yyyymm"),"999999")&amp; " " &amp; LEFT(F6384 &amp; "          ",10))))</f>
        <v xml:space="preserve">L O 202205 yyyy00 PHV       </v>
      </c>
      <c r="B6384" s="68" t="s">
        <v>622</v>
      </c>
      <c r="C6384" s="68" t="s">
        <v>624</v>
      </c>
      <c r="D6384" s="68" t="s">
        <v>271</v>
      </c>
      <c r="E6384" s="68" t="s">
        <v>531</v>
      </c>
      <c r="F6384" s="68" t="s">
        <v>517</v>
      </c>
      <c r="G6384" s="68" t="s">
        <v>78</v>
      </c>
      <c r="H6384" s="68" t="s">
        <v>384</v>
      </c>
      <c r="I6384" s="68" t="s">
        <v>647</v>
      </c>
      <c r="J6384" s="65">
        <v>3</v>
      </c>
      <c r="L6384" s="65">
        <v>719</v>
      </c>
      <c r="M6384" s="65" t="s">
        <v>389</v>
      </c>
    </row>
    <row r="6385" spans="1:13" ht="12.75" customHeight="1">
      <c r="A6385" s="65" t="str">
        <f>IF(ROW()=1,"KEY",IF(ISNA(VLOOKUP(B6385,車名対応マスタ!B:D,3,FALSE)),"",IF(VLOOKUP(B6385,車名対応マスタ!B:D,3,FALSE)="","",$D6385&amp;" "&amp;IF($G6385="9","J","O")&amp;" "&amp;$I6385&amp;" "&amp;IF($I6385&lt;=TEXT(★完成資料!$A$1,"yyyymm"),TEXT(★完成資料!$A$1,"yyyymm"),"999999")&amp; " " &amp; LEFT(F6385 &amp; "          ",10))))</f>
        <v xml:space="preserve">L O 202206 yyyy00 PHV       </v>
      </c>
      <c r="B6385" s="68" t="s">
        <v>622</v>
      </c>
      <c r="C6385" s="68" t="s">
        <v>624</v>
      </c>
      <c r="D6385" s="68" t="s">
        <v>271</v>
      </c>
      <c r="E6385" s="68" t="s">
        <v>531</v>
      </c>
      <c r="F6385" s="68" t="s">
        <v>517</v>
      </c>
      <c r="G6385" s="68" t="s">
        <v>78</v>
      </c>
      <c r="H6385" s="68" t="s">
        <v>384</v>
      </c>
      <c r="I6385" s="68" t="s">
        <v>652</v>
      </c>
      <c r="J6385" s="65">
        <v>112</v>
      </c>
      <c r="K6385" s="65">
        <v>0</v>
      </c>
      <c r="L6385" s="65">
        <v>719</v>
      </c>
      <c r="M6385" s="65" t="s">
        <v>389</v>
      </c>
    </row>
    <row r="6386" spans="1:13" ht="12.75" customHeight="1">
      <c r="A6386" s="65" t="str">
        <f>IF(ROW()=1,"KEY",IF(ISNA(VLOOKUP(B6386,車名対応マスタ!B:D,3,FALSE)),"",IF(VLOOKUP(B6386,車名対応マスタ!B:D,3,FALSE)="","",$D6386&amp;" "&amp;IF($G6386="9","J","O")&amp;" "&amp;$I6386&amp;" "&amp;IF($I6386&lt;=TEXT(★完成資料!$A$1,"yyyymm"),TEXT(★完成資料!$A$1,"yyyymm"),"999999")&amp; " " &amp; LEFT(F6386 &amp; "          ",10))))</f>
        <v xml:space="preserve">L O 202207 yyyy00 PHV       </v>
      </c>
      <c r="B6386" s="68" t="s">
        <v>622</v>
      </c>
      <c r="C6386" s="68" t="s">
        <v>624</v>
      </c>
      <c r="D6386" s="68" t="s">
        <v>271</v>
      </c>
      <c r="E6386" s="68" t="s">
        <v>531</v>
      </c>
      <c r="F6386" s="68" t="s">
        <v>517</v>
      </c>
      <c r="G6386" s="68" t="s">
        <v>78</v>
      </c>
      <c r="H6386" s="68" t="s">
        <v>384</v>
      </c>
      <c r="I6386" s="68" t="s">
        <v>655</v>
      </c>
      <c r="J6386" s="65">
        <v>43</v>
      </c>
      <c r="K6386" s="65">
        <v>0</v>
      </c>
      <c r="L6386" s="65">
        <v>719</v>
      </c>
      <c r="M6386" s="65" t="s">
        <v>389</v>
      </c>
    </row>
    <row r="6387" spans="1:13" ht="12.75" customHeight="1">
      <c r="A6387" s="65" t="str">
        <f>IF(ROW()=1,"KEY",IF(ISNA(VLOOKUP(B6387,車名対応マスタ!B:D,3,FALSE)),"",IF(VLOOKUP(B6387,車名対応マスタ!B:D,3,FALSE)="","",$D6387&amp;" "&amp;IF($G6387="9","J","O")&amp;" "&amp;$I6387&amp;" "&amp;IF($I6387&lt;=TEXT(★完成資料!$A$1,"yyyymm"),TEXT(★完成資料!$A$1,"yyyymm"),"999999")&amp; " " &amp; LEFT(F6387 &amp; "          ",10))))</f>
        <v xml:space="preserve">L O 202208 yyyy00 PHV       </v>
      </c>
      <c r="B6387" s="68" t="s">
        <v>622</v>
      </c>
      <c r="C6387" s="68" t="s">
        <v>624</v>
      </c>
      <c r="D6387" s="68" t="s">
        <v>271</v>
      </c>
      <c r="E6387" s="68" t="s">
        <v>531</v>
      </c>
      <c r="F6387" s="68" t="s">
        <v>517</v>
      </c>
      <c r="G6387" s="68" t="s">
        <v>78</v>
      </c>
      <c r="H6387" s="68" t="s">
        <v>384</v>
      </c>
      <c r="I6387" s="68" t="s">
        <v>656</v>
      </c>
      <c r="J6387" s="65">
        <v>58</v>
      </c>
      <c r="K6387" s="65">
        <v>0</v>
      </c>
      <c r="L6387" s="65">
        <v>719</v>
      </c>
      <c r="M6387" s="65" t="s">
        <v>389</v>
      </c>
    </row>
    <row r="6388" spans="1:13" ht="12.75" customHeight="1">
      <c r="A6388" s="65" t="str">
        <f>IF(ROW()=1,"KEY",IF(ISNA(VLOOKUP(B6388,車名対応マスタ!B:D,3,FALSE)),"",IF(VLOOKUP(B6388,車名対応マスタ!B:D,3,FALSE)="","",$D6388&amp;" "&amp;IF($G6388="9","J","O")&amp;" "&amp;$I6388&amp;" "&amp;IF($I6388&lt;=TEXT(★完成資料!$A$1,"yyyymm"),TEXT(★完成資料!$A$1,"yyyymm"),"999999")&amp; " " &amp; LEFT(F6388 &amp; "          ",10))))</f>
        <v xml:space="preserve">L O 202209 yyyy00 PHV       </v>
      </c>
      <c r="B6388" s="68" t="s">
        <v>622</v>
      </c>
      <c r="C6388" s="68" t="s">
        <v>624</v>
      </c>
      <c r="D6388" s="68" t="s">
        <v>271</v>
      </c>
      <c r="E6388" s="68" t="s">
        <v>531</v>
      </c>
      <c r="F6388" s="68" t="s">
        <v>517</v>
      </c>
      <c r="G6388" s="68" t="s">
        <v>78</v>
      </c>
      <c r="H6388" s="68" t="s">
        <v>384</v>
      </c>
      <c r="I6388" s="68" t="s">
        <v>657</v>
      </c>
      <c r="J6388" s="65">
        <v>138</v>
      </c>
      <c r="L6388" s="65">
        <v>719</v>
      </c>
      <c r="M6388" s="65" t="s">
        <v>389</v>
      </c>
    </row>
    <row r="6389" spans="1:13" ht="12.75" customHeight="1">
      <c r="A6389" s="65" t="str">
        <f>IF(ROW()=1,"KEY",IF(ISNA(VLOOKUP(B6389,車名対応マスタ!B:D,3,FALSE)),"",IF(VLOOKUP(B6389,車名対応マスタ!B:D,3,FALSE)="","",$D6389&amp;" "&amp;IF($G6389="9","J","O")&amp;" "&amp;$I6389&amp;" "&amp;IF($I6389&lt;=TEXT(★完成資料!$A$1,"yyyymm"),TEXT(★完成資料!$A$1,"yyyymm"),"999999")&amp; " " &amp; LEFT(F6389 &amp; "          ",10))))</f>
        <v xml:space="preserve">L O 202210 yyyy00 PHV       </v>
      </c>
      <c r="B6389" s="68" t="s">
        <v>622</v>
      </c>
      <c r="C6389" s="68" t="s">
        <v>624</v>
      </c>
      <c r="D6389" s="68" t="s">
        <v>271</v>
      </c>
      <c r="E6389" s="68" t="s">
        <v>531</v>
      </c>
      <c r="F6389" s="68" t="s">
        <v>517</v>
      </c>
      <c r="G6389" s="68" t="s">
        <v>78</v>
      </c>
      <c r="H6389" s="68" t="s">
        <v>384</v>
      </c>
      <c r="I6389" s="68" t="s">
        <v>663</v>
      </c>
      <c r="J6389" s="65">
        <v>111</v>
      </c>
      <c r="L6389" s="65">
        <v>719</v>
      </c>
      <c r="M6389" s="65" t="s">
        <v>389</v>
      </c>
    </row>
    <row r="6390" spans="1:13" ht="12.75" customHeight="1">
      <c r="A6390" s="65" t="str">
        <f>IF(ROW()=1,"KEY",IF(ISNA(VLOOKUP(B6390,車名対応マスタ!B:D,3,FALSE)),"",IF(VLOOKUP(B6390,車名対応マスタ!B:D,3,FALSE)="","",$D6390&amp;" "&amp;IF($G6390="9","J","O")&amp;" "&amp;$I6390&amp;" "&amp;IF($I6390&lt;=TEXT(★完成資料!$A$1,"yyyymm"),TEXT(★完成資料!$A$1,"yyyymm"),"999999")&amp; " " &amp; LEFT(F6390 &amp; "          ",10))))</f>
        <v xml:space="preserve">L O 202202 yyyy00 PHV       </v>
      </c>
      <c r="B6390" s="68" t="s">
        <v>622</v>
      </c>
      <c r="C6390" s="68" t="s">
        <v>624</v>
      </c>
      <c r="D6390" s="68" t="s">
        <v>271</v>
      </c>
      <c r="E6390" s="68" t="s">
        <v>531</v>
      </c>
      <c r="F6390" s="68" t="s">
        <v>517</v>
      </c>
      <c r="G6390" s="68" t="s">
        <v>78</v>
      </c>
      <c r="H6390" s="68" t="s">
        <v>384</v>
      </c>
      <c r="I6390" s="68" t="s">
        <v>640</v>
      </c>
      <c r="J6390" s="65">
        <v>1</v>
      </c>
      <c r="L6390" s="65">
        <v>718</v>
      </c>
      <c r="M6390" s="65" t="s">
        <v>503</v>
      </c>
    </row>
    <row r="6391" spans="1:13" ht="12.75" customHeight="1">
      <c r="A6391" s="65" t="str">
        <f>IF(ROW()=1,"KEY",IF(ISNA(VLOOKUP(B6391,車名対応マスタ!B:D,3,FALSE)),"",IF(VLOOKUP(B6391,車名対応マスタ!B:D,3,FALSE)="","",$D6391&amp;" "&amp;IF($G6391="9","J","O")&amp;" "&amp;$I6391&amp;" "&amp;IF($I6391&lt;=TEXT(★完成資料!$A$1,"yyyymm"),TEXT(★完成資料!$A$1,"yyyymm"),"999999")&amp; " " &amp; LEFT(F6391 &amp; "          ",10))))</f>
        <v xml:space="preserve">L O 202204 yyyy00 PHV       </v>
      </c>
      <c r="B6391" s="68" t="s">
        <v>622</v>
      </c>
      <c r="C6391" s="68" t="s">
        <v>624</v>
      </c>
      <c r="D6391" s="68" t="s">
        <v>271</v>
      </c>
      <c r="E6391" s="68" t="s">
        <v>531</v>
      </c>
      <c r="F6391" s="68" t="s">
        <v>517</v>
      </c>
      <c r="G6391" s="68" t="s">
        <v>78</v>
      </c>
      <c r="H6391" s="68" t="s">
        <v>384</v>
      </c>
      <c r="I6391" s="68" t="s">
        <v>642</v>
      </c>
      <c r="J6391" s="65">
        <v>2</v>
      </c>
      <c r="L6391" s="65">
        <v>718</v>
      </c>
      <c r="M6391" s="65" t="s">
        <v>503</v>
      </c>
    </row>
    <row r="6392" spans="1:13" ht="12.75" customHeight="1">
      <c r="A6392" s="65" t="str">
        <f>IF(ROW()=1,"KEY",IF(ISNA(VLOOKUP(B6392,車名対応マスタ!B:D,3,FALSE)),"",IF(VLOOKUP(B6392,車名対応マスタ!B:D,3,FALSE)="","",$D6392&amp;" "&amp;IF($G6392="9","J","O")&amp;" "&amp;$I6392&amp;" "&amp;IF($I6392&lt;=TEXT(★完成資料!$A$1,"yyyymm"),TEXT(★完成資料!$A$1,"yyyymm"),"999999")&amp; " " &amp; LEFT(F6392 &amp; "          ",10))))</f>
        <v xml:space="preserve">L O 202206 yyyy00 PHV       </v>
      </c>
      <c r="B6392" s="68" t="s">
        <v>622</v>
      </c>
      <c r="C6392" s="68" t="s">
        <v>624</v>
      </c>
      <c r="D6392" s="68" t="s">
        <v>271</v>
      </c>
      <c r="E6392" s="68" t="s">
        <v>531</v>
      </c>
      <c r="F6392" s="68" t="s">
        <v>517</v>
      </c>
      <c r="G6392" s="68" t="s">
        <v>78</v>
      </c>
      <c r="H6392" s="68" t="s">
        <v>384</v>
      </c>
      <c r="I6392" s="68" t="s">
        <v>652</v>
      </c>
      <c r="J6392" s="65">
        <v>1</v>
      </c>
      <c r="K6392" s="65">
        <v>0</v>
      </c>
      <c r="L6392" s="65">
        <v>718</v>
      </c>
      <c r="M6392" s="65" t="s">
        <v>503</v>
      </c>
    </row>
    <row r="6393" spans="1:13" ht="12.75" customHeight="1">
      <c r="A6393" s="65" t="str">
        <f>IF(ROW()=1,"KEY",IF(ISNA(VLOOKUP(B6393,車名対応マスタ!B:D,3,FALSE)),"",IF(VLOOKUP(B6393,車名対応マスタ!B:D,3,FALSE)="","",$D6393&amp;" "&amp;IF($G6393="9","J","O")&amp;" "&amp;$I6393&amp;" "&amp;IF($I6393&lt;=TEXT(★完成資料!$A$1,"yyyymm"),TEXT(★完成資料!$A$1,"yyyymm"),"999999")&amp; " " &amp; LEFT(F6393 &amp; "          ",10))))</f>
        <v xml:space="preserve">L O 202209 yyyy00 PHV       </v>
      </c>
      <c r="B6393" s="68" t="s">
        <v>622</v>
      </c>
      <c r="C6393" s="68" t="s">
        <v>624</v>
      </c>
      <c r="D6393" s="68" t="s">
        <v>271</v>
      </c>
      <c r="E6393" s="68" t="s">
        <v>531</v>
      </c>
      <c r="F6393" s="68" t="s">
        <v>517</v>
      </c>
      <c r="G6393" s="68" t="s">
        <v>78</v>
      </c>
      <c r="H6393" s="68" t="s">
        <v>384</v>
      </c>
      <c r="I6393" s="68" t="s">
        <v>657</v>
      </c>
      <c r="J6393" s="65">
        <v>2</v>
      </c>
      <c r="K6393" s="65">
        <v>0</v>
      </c>
      <c r="L6393" s="65">
        <v>718</v>
      </c>
      <c r="M6393" s="65" t="s">
        <v>503</v>
      </c>
    </row>
    <row r="6394" spans="1:13" ht="12.75" customHeight="1">
      <c r="A6394" s="65" t="str">
        <f>IF(ROW()=1,"KEY",IF(ISNA(VLOOKUP(B6394,車名対応マスタ!B:D,3,FALSE)),"",IF(VLOOKUP(B6394,車名対応マスタ!B:D,3,FALSE)="","",$D6394&amp;" "&amp;IF($G6394="9","J","O")&amp;" "&amp;$I6394&amp;" "&amp;IF($I6394&lt;=TEXT(★完成資料!$A$1,"yyyymm"),TEXT(★完成資料!$A$1,"yyyymm"),"999999")&amp; " " &amp; LEFT(F6394 &amp; "          ",10))))</f>
        <v xml:space="preserve">L O 202210 yyyy00 PHV       </v>
      </c>
      <c r="B6394" s="68" t="s">
        <v>622</v>
      </c>
      <c r="C6394" s="68" t="s">
        <v>624</v>
      </c>
      <c r="D6394" s="68" t="s">
        <v>271</v>
      </c>
      <c r="E6394" s="68" t="s">
        <v>531</v>
      </c>
      <c r="F6394" s="68" t="s">
        <v>517</v>
      </c>
      <c r="G6394" s="68" t="s">
        <v>78</v>
      </c>
      <c r="H6394" s="68" t="s">
        <v>384</v>
      </c>
      <c r="I6394" s="68" t="s">
        <v>663</v>
      </c>
      <c r="J6394" s="65">
        <v>1</v>
      </c>
      <c r="K6394" s="65">
        <v>0</v>
      </c>
      <c r="L6394" s="65">
        <v>718</v>
      </c>
      <c r="M6394" s="65" t="s">
        <v>503</v>
      </c>
    </row>
    <row r="6395" spans="1:13" ht="12.75" customHeight="1">
      <c r="A6395" s="65" t="str">
        <f>IF(ROW()=1,"KEY",IF(ISNA(VLOOKUP(B6395,車名対応マスタ!B:D,3,FALSE)),"",IF(VLOOKUP(B6395,車名対応マスタ!B:D,3,FALSE)="","",$D6395&amp;" "&amp;IF($G6395="9","J","O")&amp;" "&amp;$I6395&amp;" "&amp;IF($I6395&lt;=TEXT(★完成資料!$A$1,"yyyymm"),TEXT(★完成資料!$A$1,"yyyymm"),"999999")&amp; " " &amp; LEFT(F6395 &amp; "          ",10))))</f>
        <v xml:space="preserve">L O 202201 yyyy00 PHV       </v>
      </c>
      <c r="B6395" s="68" t="s">
        <v>622</v>
      </c>
      <c r="C6395" s="68" t="s">
        <v>624</v>
      </c>
      <c r="D6395" s="68" t="s">
        <v>271</v>
      </c>
      <c r="E6395" s="68" t="s">
        <v>531</v>
      </c>
      <c r="F6395" s="68" t="s">
        <v>517</v>
      </c>
      <c r="G6395" s="68" t="s">
        <v>79</v>
      </c>
      <c r="H6395" s="68" t="s">
        <v>392</v>
      </c>
      <c r="I6395" s="68" t="s">
        <v>639</v>
      </c>
      <c r="J6395" s="65">
        <v>8</v>
      </c>
      <c r="L6395" s="65">
        <v>801</v>
      </c>
      <c r="M6395" s="65" t="s">
        <v>393</v>
      </c>
    </row>
    <row r="6396" spans="1:13" ht="12.75" customHeight="1">
      <c r="A6396" s="65" t="str">
        <f>IF(ROW()=1,"KEY",IF(ISNA(VLOOKUP(B6396,車名対応マスタ!B:D,3,FALSE)),"",IF(VLOOKUP(B6396,車名対応マスタ!B:D,3,FALSE)="","",$D6396&amp;" "&amp;IF($G6396="9","J","O")&amp;" "&amp;$I6396&amp;" "&amp;IF($I6396&lt;=TEXT(★完成資料!$A$1,"yyyymm"),TEXT(★完成資料!$A$1,"yyyymm"),"999999")&amp; " " &amp; LEFT(F6396 &amp; "          ",10))))</f>
        <v xml:space="preserve">L O 202202 yyyy00 PHV       </v>
      </c>
      <c r="B6396" s="68" t="s">
        <v>622</v>
      </c>
      <c r="C6396" s="68" t="s">
        <v>624</v>
      </c>
      <c r="D6396" s="68" t="s">
        <v>271</v>
      </c>
      <c r="E6396" s="68" t="s">
        <v>531</v>
      </c>
      <c r="F6396" s="68" t="s">
        <v>517</v>
      </c>
      <c r="G6396" s="68" t="s">
        <v>79</v>
      </c>
      <c r="H6396" s="68" t="s">
        <v>392</v>
      </c>
      <c r="I6396" s="68" t="s">
        <v>640</v>
      </c>
      <c r="J6396" s="65">
        <v>22</v>
      </c>
      <c r="L6396" s="65">
        <v>801</v>
      </c>
      <c r="M6396" s="65" t="s">
        <v>393</v>
      </c>
    </row>
    <row r="6397" spans="1:13" ht="12.75" customHeight="1">
      <c r="A6397" s="65" t="str">
        <f>IF(ROW()=1,"KEY",IF(ISNA(VLOOKUP(B6397,車名対応マスタ!B:D,3,FALSE)),"",IF(VLOOKUP(B6397,車名対応マスタ!B:D,3,FALSE)="","",$D6397&amp;" "&amp;IF($G6397="9","J","O")&amp;" "&amp;$I6397&amp;" "&amp;IF($I6397&lt;=TEXT(★完成資料!$A$1,"yyyymm"),TEXT(★完成資料!$A$1,"yyyymm"),"999999")&amp; " " &amp; LEFT(F6397 &amp; "          ",10))))</f>
        <v xml:space="preserve">L O 202203 yyyy00 PHV       </v>
      </c>
      <c r="B6397" s="68" t="s">
        <v>622</v>
      </c>
      <c r="C6397" s="68" t="s">
        <v>624</v>
      </c>
      <c r="D6397" s="68" t="s">
        <v>271</v>
      </c>
      <c r="E6397" s="68" t="s">
        <v>531</v>
      </c>
      <c r="F6397" s="68" t="s">
        <v>517</v>
      </c>
      <c r="G6397" s="68" t="s">
        <v>79</v>
      </c>
      <c r="H6397" s="68" t="s">
        <v>392</v>
      </c>
      <c r="I6397" s="68" t="s">
        <v>641</v>
      </c>
      <c r="J6397" s="65">
        <v>42</v>
      </c>
      <c r="L6397" s="65">
        <v>801</v>
      </c>
      <c r="M6397" s="65" t="s">
        <v>393</v>
      </c>
    </row>
    <row r="6398" spans="1:13" ht="12.75" customHeight="1">
      <c r="A6398" s="65" t="str">
        <f>IF(ROW()=1,"KEY",IF(ISNA(VLOOKUP(B6398,車名対応マスタ!B:D,3,FALSE)),"",IF(VLOOKUP(B6398,車名対応マスタ!B:D,3,FALSE)="","",$D6398&amp;" "&amp;IF($G6398="9","J","O")&amp;" "&amp;$I6398&amp;" "&amp;IF($I6398&lt;=TEXT(★完成資料!$A$1,"yyyymm"),TEXT(★完成資料!$A$1,"yyyymm"),"999999")&amp; " " &amp; LEFT(F6398 &amp; "          ",10))))</f>
        <v xml:space="preserve">L O 202204 yyyy00 PHV       </v>
      </c>
      <c r="B6398" s="68" t="s">
        <v>622</v>
      </c>
      <c r="C6398" s="68" t="s">
        <v>624</v>
      </c>
      <c r="D6398" s="68" t="s">
        <v>271</v>
      </c>
      <c r="E6398" s="68" t="s">
        <v>531</v>
      </c>
      <c r="F6398" s="68" t="s">
        <v>517</v>
      </c>
      <c r="G6398" s="68" t="s">
        <v>79</v>
      </c>
      <c r="H6398" s="68" t="s">
        <v>392</v>
      </c>
      <c r="I6398" s="68" t="s">
        <v>642</v>
      </c>
      <c r="J6398" s="65">
        <v>4</v>
      </c>
      <c r="L6398" s="65">
        <v>801</v>
      </c>
      <c r="M6398" s="65" t="s">
        <v>393</v>
      </c>
    </row>
    <row r="6399" spans="1:13" ht="12.75" customHeight="1">
      <c r="A6399" s="65" t="str">
        <f>IF(ROW()=1,"KEY",IF(ISNA(VLOOKUP(B6399,車名対応マスタ!B:D,3,FALSE)),"",IF(VLOOKUP(B6399,車名対応マスタ!B:D,3,FALSE)="","",$D6399&amp;" "&amp;IF($G6399="9","J","O")&amp;" "&amp;$I6399&amp;" "&amp;IF($I6399&lt;=TEXT(★完成資料!$A$1,"yyyymm"),TEXT(★完成資料!$A$1,"yyyymm"),"999999")&amp; " " &amp; LEFT(F6399 &amp; "          ",10))))</f>
        <v xml:space="preserve">L O 202205 yyyy00 PHV       </v>
      </c>
      <c r="B6399" s="68" t="s">
        <v>622</v>
      </c>
      <c r="C6399" s="68" t="s">
        <v>624</v>
      </c>
      <c r="D6399" s="68" t="s">
        <v>271</v>
      </c>
      <c r="E6399" s="68" t="s">
        <v>531</v>
      </c>
      <c r="F6399" s="68" t="s">
        <v>517</v>
      </c>
      <c r="G6399" s="68" t="s">
        <v>79</v>
      </c>
      <c r="H6399" s="68" t="s">
        <v>392</v>
      </c>
      <c r="I6399" s="68" t="s">
        <v>647</v>
      </c>
      <c r="J6399" s="65">
        <v>17</v>
      </c>
      <c r="L6399" s="65">
        <v>801</v>
      </c>
      <c r="M6399" s="65" t="s">
        <v>393</v>
      </c>
    </row>
    <row r="6400" spans="1:13" ht="12.75" customHeight="1">
      <c r="A6400" s="65" t="str">
        <f>IF(ROW()=1,"KEY",IF(ISNA(VLOOKUP(B6400,車名対応マスタ!B:D,3,FALSE)),"",IF(VLOOKUP(B6400,車名対応マスタ!B:D,3,FALSE)="","",$D6400&amp;" "&amp;IF($G6400="9","J","O")&amp;" "&amp;$I6400&amp;" "&amp;IF($I6400&lt;=TEXT(★完成資料!$A$1,"yyyymm"),TEXT(★完成資料!$A$1,"yyyymm"),"999999")&amp; " " &amp; LEFT(F6400 &amp; "          ",10))))</f>
        <v xml:space="preserve">L O 202206 yyyy00 PHV       </v>
      </c>
      <c r="B6400" s="68" t="s">
        <v>622</v>
      </c>
      <c r="C6400" s="68" t="s">
        <v>624</v>
      </c>
      <c r="D6400" s="68" t="s">
        <v>271</v>
      </c>
      <c r="E6400" s="68" t="s">
        <v>531</v>
      </c>
      <c r="F6400" s="68" t="s">
        <v>517</v>
      </c>
      <c r="G6400" s="68" t="s">
        <v>79</v>
      </c>
      <c r="H6400" s="68" t="s">
        <v>392</v>
      </c>
      <c r="I6400" s="68" t="s">
        <v>652</v>
      </c>
      <c r="J6400" s="65">
        <v>53</v>
      </c>
      <c r="K6400" s="65">
        <v>0</v>
      </c>
      <c r="L6400" s="65">
        <v>801</v>
      </c>
      <c r="M6400" s="65" t="s">
        <v>393</v>
      </c>
    </row>
    <row r="6401" spans="1:13" ht="12.75" customHeight="1">
      <c r="A6401" s="65" t="str">
        <f>IF(ROW()=1,"KEY",IF(ISNA(VLOOKUP(B6401,車名対応マスタ!B:D,3,FALSE)),"",IF(VLOOKUP(B6401,車名対応マスタ!B:D,3,FALSE)="","",$D6401&amp;" "&amp;IF($G6401="9","J","O")&amp;" "&amp;$I6401&amp;" "&amp;IF($I6401&lt;=TEXT(★完成資料!$A$1,"yyyymm"),TEXT(★完成資料!$A$1,"yyyymm"),"999999")&amp; " " &amp; LEFT(F6401 &amp; "          ",10))))</f>
        <v xml:space="preserve">L O 202207 yyyy00 PHV       </v>
      </c>
      <c r="B6401" s="68" t="s">
        <v>622</v>
      </c>
      <c r="C6401" s="68" t="s">
        <v>624</v>
      </c>
      <c r="D6401" s="68" t="s">
        <v>271</v>
      </c>
      <c r="E6401" s="68" t="s">
        <v>531</v>
      </c>
      <c r="F6401" s="68" t="s">
        <v>517</v>
      </c>
      <c r="G6401" s="68" t="s">
        <v>79</v>
      </c>
      <c r="H6401" s="68" t="s">
        <v>392</v>
      </c>
      <c r="I6401" s="68" t="s">
        <v>655</v>
      </c>
      <c r="J6401" s="65">
        <v>18</v>
      </c>
      <c r="K6401" s="65">
        <v>0</v>
      </c>
      <c r="L6401" s="65">
        <v>801</v>
      </c>
      <c r="M6401" s="65" t="s">
        <v>393</v>
      </c>
    </row>
    <row r="6402" spans="1:13" ht="12.75" customHeight="1">
      <c r="A6402" s="65" t="str">
        <f>IF(ROW()=1,"KEY",IF(ISNA(VLOOKUP(B6402,車名対応マスタ!B:D,3,FALSE)),"",IF(VLOOKUP(B6402,車名対応マスタ!B:D,3,FALSE)="","",$D6402&amp;" "&amp;IF($G6402="9","J","O")&amp;" "&amp;$I6402&amp;" "&amp;IF($I6402&lt;=TEXT(★完成資料!$A$1,"yyyymm"),TEXT(★完成資料!$A$1,"yyyymm"),"999999")&amp; " " &amp; LEFT(F6402 &amp; "          ",10))))</f>
        <v xml:space="preserve">L O 202208 yyyy00 PHV       </v>
      </c>
      <c r="B6402" s="68" t="s">
        <v>622</v>
      </c>
      <c r="C6402" s="68" t="s">
        <v>624</v>
      </c>
      <c r="D6402" s="68" t="s">
        <v>271</v>
      </c>
      <c r="E6402" s="68" t="s">
        <v>531</v>
      </c>
      <c r="F6402" s="68" t="s">
        <v>517</v>
      </c>
      <c r="G6402" s="68" t="s">
        <v>79</v>
      </c>
      <c r="H6402" s="68" t="s">
        <v>392</v>
      </c>
      <c r="I6402" s="68" t="s">
        <v>656</v>
      </c>
      <c r="J6402" s="65">
        <v>8</v>
      </c>
      <c r="K6402" s="65">
        <v>0</v>
      </c>
      <c r="L6402" s="65">
        <v>801</v>
      </c>
      <c r="M6402" s="65" t="s">
        <v>393</v>
      </c>
    </row>
    <row r="6403" spans="1:13" ht="12.75" customHeight="1">
      <c r="A6403" s="65" t="str">
        <f>IF(ROW()=1,"KEY",IF(ISNA(VLOOKUP(B6403,車名対応マスタ!B:D,3,FALSE)),"",IF(VLOOKUP(B6403,車名対応マスタ!B:D,3,FALSE)="","",$D6403&amp;" "&amp;IF($G6403="9","J","O")&amp;" "&amp;$I6403&amp;" "&amp;IF($I6403&lt;=TEXT(★完成資料!$A$1,"yyyymm"),TEXT(★完成資料!$A$1,"yyyymm"),"999999")&amp; " " &amp; LEFT(F6403 &amp; "          ",10))))</f>
        <v xml:space="preserve">L O 202209 yyyy00 PHV       </v>
      </c>
      <c r="B6403" s="68" t="s">
        <v>622</v>
      </c>
      <c r="C6403" s="68" t="s">
        <v>624</v>
      </c>
      <c r="D6403" s="68" t="s">
        <v>271</v>
      </c>
      <c r="E6403" s="68" t="s">
        <v>531</v>
      </c>
      <c r="F6403" s="68" t="s">
        <v>517</v>
      </c>
      <c r="G6403" s="68" t="s">
        <v>79</v>
      </c>
      <c r="H6403" s="68" t="s">
        <v>392</v>
      </c>
      <c r="I6403" s="68" t="s">
        <v>657</v>
      </c>
      <c r="J6403" s="65">
        <v>11</v>
      </c>
      <c r="K6403" s="65">
        <v>0</v>
      </c>
      <c r="L6403" s="65">
        <v>801</v>
      </c>
      <c r="M6403" s="65" t="s">
        <v>393</v>
      </c>
    </row>
    <row r="6404" spans="1:13" ht="12.75" customHeight="1">
      <c r="A6404" s="65" t="str">
        <f>IF(ROW()=1,"KEY",IF(ISNA(VLOOKUP(B6404,車名対応マスタ!B:D,3,FALSE)),"",IF(VLOOKUP(B6404,車名対応マスタ!B:D,3,FALSE)="","",$D6404&amp;" "&amp;IF($G6404="9","J","O")&amp;" "&amp;$I6404&amp;" "&amp;IF($I6404&lt;=TEXT(★完成資料!$A$1,"yyyymm"),TEXT(★完成資料!$A$1,"yyyymm"),"999999")&amp; " " &amp; LEFT(F6404 &amp; "          ",10))))</f>
        <v xml:space="preserve">L O 202210 yyyy00 PHV       </v>
      </c>
      <c r="B6404" s="68" t="s">
        <v>622</v>
      </c>
      <c r="C6404" s="68" t="s">
        <v>624</v>
      </c>
      <c r="D6404" s="68" t="s">
        <v>271</v>
      </c>
      <c r="E6404" s="68" t="s">
        <v>531</v>
      </c>
      <c r="F6404" s="68" t="s">
        <v>517</v>
      </c>
      <c r="G6404" s="68" t="s">
        <v>79</v>
      </c>
      <c r="H6404" s="68" t="s">
        <v>392</v>
      </c>
      <c r="I6404" s="68" t="s">
        <v>663</v>
      </c>
      <c r="J6404" s="65">
        <v>24</v>
      </c>
      <c r="K6404" s="65">
        <v>0</v>
      </c>
      <c r="L6404" s="65">
        <v>801</v>
      </c>
      <c r="M6404" s="65" t="s">
        <v>393</v>
      </c>
    </row>
    <row r="6405" spans="1:13" ht="12.75" customHeight="1">
      <c r="A6405" s="65" t="str">
        <f>IF(ROW()=1,"KEY",IF(ISNA(VLOOKUP(B6405,車名対応マスタ!B:D,3,FALSE)),"",IF(VLOOKUP(B6405,車名対応マスタ!B:D,3,FALSE)="","",$D6405&amp;" "&amp;IF($G6405="9","J","O")&amp;" "&amp;$I6405&amp;" "&amp;IF($I6405&lt;=TEXT(★完成資料!$A$1,"yyyymm"),TEXT(★完成資料!$A$1,"yyyymm"),"999999")&amp; " " &amp; LEFT(F6405 &amp; "          ",10))))</f>
        <v xml:space="preserve">L O 202202 yyyy00 PHV       </v>
      </c>
      <c r="B6405" s="68" t="s">
        <v>622</v>
      </c>
      <c r="C6405" s="68" t="s">
        <v>624</v>
      </c>
      <c r="D6405" s="68" t="s">
        <v>271</v>
      </c>
      <c r="E6405" s="68" t="s">
        <v>531</v>
      </c>
      <c r="F6405" s="68" t="s">
        <v>517</v>
      </c>
      <c r="G6405" s="68" t="s">
        <v>79</v>
      </c>
      <c r="H6405" s="68" t="s">
        <v>392</v>
      </c>
      <c r="I6405" s="68" t="s">
        <v>640</v>
      </c>
      <c r="J6405" s="65">
        <v>2</v>
      </c>
      <c r="L6405" s="65">
        <v>809</v>
      </c>
      <c r="M6405" s="65" t="s">
        <v>394</v>
      </c>
    </row>
    <row r="6406" spans="1:13" ht="12.75" customHeight="1">
      <c r="A6406" s="65" t="str">
        <f>IF(ROW()=1,"KEY",IF(ISNA(VLOOKUP(B6406,車名対応マスタ!B:D,3,FALSE)),"",IF(VLOOKUP(B6406,車名対応マスタ!B:D,3,FALSE)="","",$D6406&amp;" "&amp;IF($G6406="9","J","O")&amp;" "&amp;$I6406&amp;" "&amp;IF($I6406&lt;=TEXT(★完成資料!$A$1,"yyyymm"),TEXT(★完成資料!$A$1,"yyyymm"),"999999")&amp; " " &amp; LEFT(F6406 &amp; "          ",10))))</f>
        <v xml:space="preserve">L O 202203 yyyy00 PHV       </v>
      </c>
      <c r="B6406" s="68" t="s">
        <v>622</v>
      </c>
      <c r="C6406" s="68" t="s">
        <v>624</v>
      </c>
      <c r="D6406" s="68" t="s">
        <v>271</v>
      </c>
      <c r="E6406" s="68" t="s">
        <v>531</v>
      </c>
      <c r="F6406" s="68" t="s">
        <v>517</v>
      </c>
      <c r="G6406" s="68" t="s">
        <v>79</v>
      </c>
      <c r="H6406" s="68" t="s">
        <v>392</v>
      </c>
      <c r="I6406" s="68" t="s">
        <v>641</v>
      </c>
      <c r="J6406" s="65">
        <v>1</v>
      </c>
      <c r="L6406" s="65">
        <v>809</v>
      </c>
      <c r="M6406" s="65" t="s">
        <v>394</v>
      </c>
    </row>
    <row r="6407" spans="1:13" ht="12.75" customHeight="1">
      <c r="A6407" s="65" t="str">
        <f>IF(ROW()=1,"KEY",IF(ISNA(VLOOKUP(B6407,車名対応マスタ!B:D,3,FALSE)),"",IF(VLOOKUP(B6407,車名対応マスタ!B:D,3,FALSE)="","",$D6407&amp;" "&amp;IF($G6407="9","J","O")&amp;" "&amp;$I6407&amp;" "&amp;IF($I6407&lt;=TEXT(★完成資料!$A$1,"yyyymm"),TEXT(★完成資料!$A$1,"yyyymm"),"999999")&amp; " " &amp; LEFT(F6407 &amp; "          ",10))))</f>
        <v xml:space="preserve">L O 202204 yyyy00 PHV       </v>
      </c>
      <c r="B6407" s="68" t="s">
        <v>622</v>
      </c>
      <c r="C6407" s="68" t="s">
        <v>624</v>
      </c>
      <c r="D6407" s="68" t="s">
        <v>271</v>
      </c>
      <c r="E6407" s="68" t="s">
        <v>531</v>
      </c>
      <c r="F6407" s="68" t="s">
        <v>517</v>
      </c>
      <c r="G6407" s="68" t="s">
        <v>79</v>
      </c>
      <c r="H6407" s="68" t="s">
        <v>392</v>
      </c>
      <c r="I6407" s="68" t="s">
        <v>642</v>
      </c>
      <c r="J6407" s="65">
        <v>4</v>
      </c>
      <c r="L6407" s="65">
        <v>809</v>
      </c>
      <c r="M6407" s="65" t="s">
        <v>394</v>
      </c>
    </row>
    <row r="6408" spans="1:13" ht="12.75" customHeight="1">
      <c r="A6408" s="65" t="str">
        <f>IF(ROW()=1,"KEY",IF(ISNA(VLOOKUP(B6408,車名対応マスタ!B:D,3,FALSE)),"",IF(VLOOKUP(B6408,車名対応マスタ!B:D,3,FALSE)="","",$D6408&amp;" "&amp;IF($G6408="9","J","O")&amp;" "&amp;$I6408&amp;" "&amp;IF($I6408&lt;=TEXT(★完成資料!$A$1,"yyyymm"),TEXT(★完成資料!$A$1,"yyyymm"),"999999")&amp; " " &amp; LEFT(F6408 &amp; "          ",10))))</f>
        <v xml:space="preserve">L O 202205 yyyy00 PHV       </v>
      </c>
      <c r="B6408" s="68" t="s">
        <v>622</v>
      </c>
      <c r="C6408" s="68" t="s">
        <v>624</v>
      </c>
      <c r="D6408" s="68" t="s">
        <v>271</v>
      </c>
      <c r="E6408" s="68" t="s">
        <v>531</v>
      </c>
      <c r="F6408" s="68" t="s">
        <v>517</v>
      </c>
      <c r="G6408" s="68" t="s">
        <v>79</v>
      </c>
      <c r="H6408" s="68" t="s">
        <v>392</v>
      </c>
      <c r="I6408" s="68" t="s">
        <v>647</v>
      </c>
      <c r="J6408" s="65">
        <v>10</v>
      </c>
      <c r="L6408" s="65">
        <v>809</v>
      </c>
      <c r="M6408" s="65" t="s">
        <v>394</v>
      </c>
    </row>
    <row r="6409" spans="1:13" ht="12.75" customHeight="1">
      <c r="A6409" s="65" t="str">
        <f>IF(ROW()=1,"KEY",IF(ISNA(VLOOKUP(B6409,車名対応マスタ!B:D,3,FALSE)),"",IF(VLOOKUP(B6409,車名対応マスタ!B:D,3,FALSE)="","",$D6409&amp;" "&amp;IF($G6409="9","J","O")&amp;" "&amp;$I6409&amp;" "&amp;IF($I6409&lt;=TEXT(★完成資料!$A$1,"yyyymm"),TEXT(★完成資料!$A$1,"yyyymm"),"999999")&amp; " " &amp; LEFT(F6409 &amp; "          ",10))))</f>
        <v xml:space="preserve">L O 202206 yyyy00 PHV       </v>
      </c>
      <c r="B6409" s="68" t="s">
        <v>622</v>
      </c>
      <c r="C6409" s="68" t="s">
        <v>624</v>
      </c>
      <c r="D6409" s="68" t="s">
        <v>271</v>
      </c>
      <c r="E6409" s="68" t="s">
        <v>531</v>
      </c>
      <c r="F6409" s="68" t="s">
        <v>517</v>
      </c>
      <c r="G6409" s="68" t="s">
        <v>79</v>
      </c>
      <c r="H6409" s="68" t="s">
        <v>392</v>
      </c>
      <c r="I6409" s="68" t="s">
        <v>652</v>
      </c>
      <c r="J6409" s="65">
        <v>30</v>
      </c>
      <c r="K6409" s="65">
        <v>0</v>
      </c>
      <c r="L6409" s="65">
        <v>809</v>
      </c>
      <c r="M6409" s="65" t="s">
        <v>394</v>
      </c>
    </row>
    <row r="6410" spans="1:13" ht="12.75" customHeight="1">
      <c r="A6410" s="65" t="str">
        <f>IF(ROW()=1,"KEY",IF(ISNA(VLOOKUP(B6410,車名対応マスタ!B:D,3,FALSE)),"",IF(VLOOKUP(B6410,車名対応マスタ!B:D,3,FALSE)="","",$D6410&amp;" "&amp;IF($G6410="9","J","O")&amp;" "&amp;$I6410&amp;" "&amp;IF($I6410&lt;=TEXT(★完成資料!$A$1,"yyyymm"),TEXT(★完成資料!$A$1,"yyyymm"),"999999")&amp; " " &amp; LEFT(F6410 &amp; "          ",10))))</f>
        <v xml:space="preserve">L O 202207 yyyy00 PHV       </v>
      </c>
      <c r="B6410" s="68" t="s">
        <v>622</v>
      </c>
      <c r="C6410" s="68" t="s">
        <v>624</v>
      </c>
      <c r="D6410" s="68" t="s">
        <v>271</v>
      </c>
      <c r="E6410" s="68" t="s">
        <v>531</v>
      </c>
      <c r="F6410" s="68" t="s">
        <v>517</v>
      </c>
      <c r="G6410" s="68" t="s">
        <v>79</v>
      </c>
      <c r="H6410" s="68" t="s">
        <v>392</v>
      </c>
      <c r="I6410" s="68" t="s">
        <v>655</v>
      </c>
      <c r="J6410" s="65">
        <v>7</v>
      </c>
      <c r="K6410" s="65">
        <v>0</v>
      </c>
      <c r="L6410" s="65">
        <v>809</v>
      </c>
      <c r="M6410" s="65" t="s">
        <v>394</v>
      </c>
    </row>
    <row r="6411" spans="1:13" ht="12.75" customHeight="1">
      <c r="A6411" s="65" t="str">
        <f>IF(ROW()=1,"KEY",IF(ISNA(VLOOKUP(B6411,車名対応マスタ!B:D,3,FALSE)),"",IF(VLOOKUP(B6411,車名対応マスタ!B:D,3,FALSE)="","",$D6411&amp;" "&amp;IF($G6411="9","J","O")&amp;" "&amp;$I6411&amp;" "&amp;IF($I6411&lt;=TEXT(★完成資料!$A$1,"yyyymm"),TEXT(★完成資料!$A$1,"yyyymm"),"999999")&amp; " " &amp; LEFT(F6411 &amp; "          ",10))))</f>
        <v xml:space="preserve">L O 202208 yyyy00 PHV       </v>
      </c>
      <c r="B6411" s="68" t="s">
        <v>622</v>
      </c>
      <c r="C6411" s="68" t="s">
        <v>624</v>
      </c>
      <c r="D6411" s="68" t="s">
        <v>271</v>
      </c>
      <c r="E6411" s="68" t="s">
        <v>531</v>
      </c>
      <c r="F6411" s="68" t="s">
        <v>517</v>
      </c>
      <c r="G6411" s="68" t="s">
        <v>79</v>
      </c>
      <c r="H6411" s="68" t="s">
        <v>392</v>
      </c>
      <c r="I6411" s="68" t="s">
        <v>656</v>
      </c>
      <c r="J6411" s="65">
        <v>4</v>
      </c>
      <c r="K6411" s="65">
        <v>0</v>
      </c>
      <c r="L6411" s="65">
        <v>809</v>
      </c>
      <c r="M6411" s="65" t="s">
        <v>394</v>
      </c>
    </row>
    <row r="6412" spans="1:13" ht="12.75" customHeight="1">
      <c r="A6412" s="65" t="str">
        <f>IF(ROW()=1,"KEY",IF(ISNA(VLOOKUP(B6412,車名対応マスタ!B:D,3,FALSE)),"",IF(VLOOKUP(B6412,車名対応マスタ!B:D,3,FALSE)="","",$D6412&amp;" "&amp;IF($G6412="9","J","O")&amp;" "&amp;$I6412&amp;" "&amp;IF($I6412&lt;=TEXT(★完成資料!$A$1,"yyyymm"),TEXT(★完成資料!$A$1,"yyyymm"),"999999")&amp; " " &amp; LEFT(F6412 &amp; "          ",10))))</f>
        <v xml:space="preserve">L O 202210 yyyy00 PHV       </v>
      </c>
      <c r="B6412" s="68" t="s">
        <v>622</v>
      </c>
      <c r="C6412" s="68" t="s">
        <v>624</v>
      </c>
      <c r="D6412" s="68" t="s">
        <v>271</v>
      </c>
      <c r="E6412" s="68" t="s">
        <v>531</v>
      </c>
      <c r="F6412" s="68" t="s">
        <v>517</v>
      </c>
      <c r="G6412" s="68" t="s">
        <v>79</v>
      </c>
      <c r="H6412" s="68" t="s">
        <v>392</v>
      </c>
      <c r="I6412" s="68" t="s">
        <v>663</v>
      </c>
      <c r="J6412" s="65">
        <v>16</v>
      </c>
      <c r="K6412" s="65">
        <v>0</v>
      </c>
      <c r="L6412" s="65">
        <v>809</v>
      </c>
      <c r="M6412" s="65" t="s">
        <v>394</v>
      </c>
    </row>
    <row r="6413" spans="1:13" ht="12.75" customHeight="1">
      <c r="A6413" s="65" t="str">
        <f>IF(ROW()=1,"KEY",IF(ISNA(VLOOKUP(B6413,車名対応マスタ!B:D,3,FALSE)),"",IF(VLOOKUP(B6413,車名対応マスタ!B:D,3,FALSE)="","",$D6413&amp;" "&amp;IF($G6413="9","J","O")&amp;" "&amp;$I6413&amp;" "&amp;IF($I6413&lt;=TEXT(★完成資料!$A$1,"yyyymm"),TEXT(★完成資料!$A$1,"yyyymm"),"999999")&amp; " " &amp; LEFT(F6413 &amp; "          ",10))))</f>
        <v xml:space="preserve">L O 202201 yyyy00 PHV       </v>
      </c>
      <c r="B6413" s="68" t="s">
        <v>622</v>
      </c>
      <c r="C6413" s="68" t="s">
        <v>624</v>
      </c>
      <c r="D6413" s="68" t="s">
        <v>271</v>
      </c>
      <c r="E6413" s="68" t="s">
        <v>531</v>
      </c>
      <c r="F6413" s="68" t="s">
        <v>517</v>
      </c>
      <c r="G6413" s="68" t="s">
        <v>80</v>
      </c>
      <c r="H6413" s="68" t="s">
        <v>395</v>
      </c>
      <c r="I6413" s="68" t="s">
        <v>639</v>
      </c>
      <c r="J6413" s="65">
        <v>28</v>
      </c>
      <c r="L6413" s="65">
        <v>607</v>
      </c>
      <c r="M6413" s="65" t="s">
        <v>401</v>
      </c>
    </row>
    <row r="6414" spans="1:13" ht="12.75" customHeight="1">
      <c r="A6414" s="65" t="str">
        <f>IF(ROW()=1,"KEY",IF(ISNA(VLOOKUP(B6414,車名対応マスタ!B:D,3,FALSE)),"",IF(VLOOKUP(B6414,車名対応マスタ!B:D,3,FALSE)="","",$D6414&amp;" "&amp;IF($G6414="9","J","O")&amp;" "&amp;$I6414&amp;" "&amp;IF($I6414&lt;=TEXT(★完成資料!$A$1,"yyyymm"),TEXT(★完成資料!$A$1,"yyyymm"),"999999")&amp; " " &amp; LEFT(F6414 &amp; "          ",10))))</f>
        <v xml:space="preserve">L O 202202 yyyy00 PHV       </v>
      </c>
      <c r="B6414" s="68" t="s">
        <v>622</v>
      </c>
      <c r="C6414" s="68" t="s">
        <v>624</v>
      </c>
      <c r="D6414" s="68" t="s">
        <v>271</v>
      </c>
      <c r="E6414" s="68" t="s">
        <v>531</v>
      </c>
      <c r="F6414" s="68" t="s">
        <v>517</v>
      </c>
      <c r="G6414" s="68" t="s">
        <v>80</v>
      </c>
      <c r="H6414" s="68" t="s">
        <v>395</v>
      </c>
      <c r="I6414" s="68" t="s">
        <v>640</v>
      </c>
      <c r="J6414" s="65">
        <v>56</v>
      </c>
      <c r="L6414" s="65">
        <v>607</v>
      </c>
      <c r="M6414" s="65" t="s">
        <v>401</v>
      </c>
    </row>
    <row r="6415" spans="1:13" ht="12.75" customHeight="1">
      <c r="A6415" s="65" t="str">
        <f>IF(ROW()=1,"KEY",IF(ISNA(VLOOKUP(B6415,車名対応マスタ!B:D,3,FALSE)),"",IF(VLOOKUP(B6415,車名対応マスタ!B:D,3,FALSE)="","",$D6415&amp;" "&amp;IF($G6415="9","J","O")&amp;" "&amp;$I6415&amp;" "&amp;IF($I6415&lt;=TEXT(★完成資料!$A$1,"yyyymm"),TEXT(★完成資料!$A$1,"yyyymm"),"999999")&amp; " " &amp; LEFT(F6415 &amp; "          ",10))))</f>
        <v xml:space="preserve">L O 202203 yyyy00 PHV       </v>
      </c>
      <c r="B6415" s="68" t="s">
        <v>622</v>
      </c>
      <c r="C6415" s="68" t="s">
        <v>624</v>
      </c>
      <c r="D6415" s="68" t="s">
        <v>271</v>
      </c>
      <c r="E6415" s="68" t="s">
        <v>531</v>
      </c>
      <c r="F6415" s="68" t="s">
        <v>517</v>
      </c>
      <c r="G6415" s="68" t="s">
        <v>80</v>
      </c>
      <c r="H6415" s="68" t="s">
        <v>395</v>
      </c>
      <c r="I6415" s="68" t="s">
        <v>641</v>
      </c>
      <c r="J6415" s="65">
        <v>42</v>
      </c>
      <c r="L6415" s="65">
        <v>607</v>
      </c>
      <c r="M6415" s="65" t="s">
        <v>401</v>
      </c>
    </row>
    <row r="6416" spans="1:13" ht="12.75" customHeight="1">
      <c r="A6416" s="65" t="str">
        <f>IF(ROW()=1,"KEY",IF(ISNA(VLOOKUP(B6416,車名対応マスタ!B:D,3,FALSE)),"",IF(VLOOKUP(B6416,車名対応マスタ!B:D,3,FALSE)="","",$D6416&amp;" "&amp;IF($G6416="9","J","O")&amp;" "&amp;$I6416&amp;" "&amp;IF($I6416&lt;=TEXT(★完成資料!$A$1,"yyyymm"),TEXT(★完成資料!$A$1,"yyyymm"),"999999")&amp; " " &amp; LEFT(F6416 &amp; "          ",10))))</f>
        <v xml:space="preserve">L O 202204 yyyy00 PHV       </v>
      </c>
      <c r="B6416" s="68" t="s">
        <v>622</v>
      </c>
      <c r="C6416" s="68" t="s">
        <v>624</v>
      </c>
      <c r="D6416" s="68" t="s">
        <v>271</v>
      </c>
      <c r="E6416" s="68" t="s">
        <v>531</v>
      </c>
      <c r="F6416" s="68" t="s">
        <v>517</v>
      </c>
      <c r="G6416" s="68" t="s">
        <v>80</v>
      </c>
      <c r="H6416" s="68" t="s">
        <v>395</v>
      </c>
      <c r="I6416" s="68" t="s">
        <v>642</v>
      </c>
      <c r="J6416" s="65">
        <v>15</v>
      </c>
      <c r="L6416" s="65">
        <v>607</v>
      </c>
      <c r="M6416" s="65" t="s">
        <v>401</v>
      </c>
    </row>
    <row r="6417" spans="1:13" ht="12.75" customHeight="1">
      <c r="A6417" s="65" t="str">
        <f>IF(ROW()=1,"KEY",IF(ISNA(VLOOKUP(B6417,車名対応マスタ!B:D,3,FALSE)),"",IF(VLOOKUP(B6417,車名対応マスタ!B:D,3,FALSE)="","",$D6417&amp;" "&amp;IF($G6417="9","J","O")&amp;" "&amp;$I6417&amp;" "&amp;IF($I6417&lt;=TEXT(★完成資料!$A$1,"yyyymm"),TEXT(★完成資料!$A$1,"yyyymm"),"999999")&amp; " " &amp; LEFT(F6417 &amp; "          ",10))))</f>
        <v xml:space="preserve">L O 202205 yyyy00 PHV       </v>
      </c>
      <c r="B6417" s="68" t="s">
        <v>622</v>
      </c>
      <c r="C6417" s="68" t="s">
        <v>624</v>
      </c>
      <c r="D6417" s="68" t="s">
        <v>271</v>
      </c>
      <c r="E6417" s="68" t="s">
        <v>531</v>
      </c>
      <c r="F6417" s="68" t="s">
        <v>517</v>
      </c>
      <c r="G6417" s="68" t="s">
        <v>80</v>
      </c>
      <c r="H6417" s="68" t="s">
        <v>395</v>
      </c>
      <c r="I6417" s="68" t="s">
        <v>647</v>
      </c>
      <c r="J6417" s="65">
        <v>2</v>
      </c>
      <c r="L6417" s="65">
        <v>607</v>
      </c>
      <c r="M6417" s="65" t="s">
        <v>401</v>
      </c>
    </row>
    <row r="6418" spans="1:13" ht="12.75" customHeight="1">
      <c r="A6418" s="65" t="str">
        <f>IF(ROW()=1,"KEY",IF(ISNA(VLOOKUP(B6418,車名対応マスタ!B:D,3,FALSE)),"",IF(VLOOKUP(B6418,車名対応マスタ!B:D,3,FALSE)="","",$D6418&amp;" "&amp;IF($G6418="9","J","O")&amp;" "&amp;$I6418&amp;" "&amp;IF($I6418&lt;=TEXT(★完成資料!$A$1,"yyyymm"),TEXT(★完成資料!$A$1,"yyyymm"),"999999")&amp; " " &amp; LEFT(F6418 &amp; "          ",10))))</f>
        <v xml:space="preserve">L O 202206 yyyy00 PHV       </v>
      </c>
      <c r="B6418" s="68" t="s">
        <v>622</v>
      </c>
      <c r="C6418" s="68" t="s">
        <v>624</v>
      </c>
      <c r="D6418" s="68" t="s">
        <v>271</v>
      </c>
      <c r="E6418" s="68" t="s">
        <v>531</v>
      </c>
      <c r="F6418" s="68" t="s">
        <v>517</v>
      </c>
      <c r="G6418" s="68" t="s">
        <v>80</v>
      </c>
      <c r="H6418" s="68" t="s">
        <v>395</v>
      </c>
      <c r="I6418" s="68" t="s">
        <v>652</v>
      </c>
      <c r="J6418" s="65">
        <v>23</v>
      </c>
      <c r="L6418" s="65">
        <v>607</v>
      </c>
      <c r="M6418" s="65" t="s">
        <v>401</v>
      </c>
    </row>
    <row r="6419" spans="1:13" ht="12.75" customHeight="1">
      <c r="A6419" s="65" t="str">
        <f>IF(ROW()=1,"KEY",IF(ISNA(VLOOKUP(B6419,車名対応マスタ!B:D,3,FALSE)),"",IF(VLOOKUP(B6419,車名対応マスタ!B:D,3,FALSE)="","",$D6419&amp;" "&amp;IF($G6419="9","J","O")&amp;" "&amp;$I6419&amp;" "&amp;IF($I6419&lt;=TEXT(★完成資料!$A$1,"yyyymm"),TEXT(★完成資料!$A$1,"yyyymm"),"999999")&amp; " " &amp; LEFT(F6419 &amp; "          ",10))))</f>
        <v xml:space="preserve">L O 202207 yyyy00 PHV       </v>
      </c>
      <c r="B6419" s="68" t="s">
        <v>622</v>
      </c>
      <c r="C6419" s="68" t="s">
        <v>624</v>
      </c>
      <c r="D6419" s="68" t="s">
        <v>271</v>
      </c>
      <c r="E6419" s="68" t="s">
        <v>531</v>
      </c>
      <c r="F6419" s="68" t="s">
        <v>517</v>
      </c>
      <c r="G6419" s="68" t="s">
        <v>80</v>
      </c>
      <c r="H6419" s="68" t="s">
        <v>395</v>
      </c>
      <c r="I6419" s="68" t="s">
        <v>655</v>
      </c>
      <c r="J6419" s="65">
        <v>35</v>
      </c>
      <c r="L6419" s="65">
        <v>607</v>
      </c>
      <c r="M6419" s="65" t="s">
        <v>401</v>
      </c>
    </row>
    <row r="6420" spans="1:13" ht="12.75" customHeight="1">
      <c r="A6420" s="65" t="str">
        <f>IF(ROW()=1,"KEY",IF(ISNA(VLOOKUP(B6420,車名対応マスタ!B:D,3,FALSE)),"",IF(VLOOKUP(B6420,車名対応マスタ!B:D,3,FALSE)="","",$D6420&amp;" "&amp;IF($G6420="9","J","O")&amp;" "&amp;$I6420&amp;" "&amp;IF($I6420&lt;=TEXT(★完成資料!$A$1,"yyyymm"),TEXT(★完成資料!$A$1,"yyyymm"),"999999")&amp; " " &amp; LEFT(F6420 &amp; "          ",10))))</f>
        <v xml:space="preserve">L O 202208 yyyy00 PHV       </v>
      </c>
      <c r="B6420" s="68" t="s">
        <v>622</v>
      </c>
      <c r="C6420" s="68" t="s">
        <v>624</v>
      </c>
      <c r="D6420" s="68" t="s">
        <v>271</v>
      </c>
      <c r="E6420" s="68" t="s">
        <v>531</v>
      </c>
      <c r="F6420" s="68" t="s">
        <v>517</v>
      </c>
      <c r="G6420" s="68" t="s">
        <v>80</v>
      </c>
      <c r="H6420" s="68" t="s">
        <v>395</v>
      </c>
      <c r="I6420" s="68" t="s">
        <v>656</v>
      </c>
      <c r="J6420" s="65">
        <v>48</v>
      </c>
      <c r="L6420" s="65">
        <v>607</v>
      </c>
      <c r="M6420" s="65" t="s">
        <v>401</v>
      </c>
    </row>
    <row r="6421" spans="1:13" ht="12.75" customHeight="1">
      <c r="A6421" s="65" t="str">
        <f>IF(ROW()=1,"KEY",IF(ISNA(VLOOKUP(B6421,車名対応マスタ!B:D,3,FALSE)),"",IF(VLOOKUP(B6421,車名対応マスタ!B:D,3,FALSE)="","",$D6421&amp;" "&amp;IF($G6421="9","J","O")&amp;" "&amp;$I6421&amp;" "&amp;IF($I6421&lt;=TEXT(★完成資料!$A$1,"yyyymm"),TEXT(★完成資料!$A$1,"yyyymm"),"999999")&amp; " " &amp; LEFT(F6421 &amp; "          ",10))))</f>
        <v xml:space="preserve">L O 202209 yyyy00 PHV       </v>
      </c>
      <c r="B6421" s="68" t="s">
        <v>622</v>
      </c>
      <c r="C6421" s="68" t="s">
        <v>624</v>
      </c>
      <c r="D6421" s="68" t="s">
        <v>271</v>
      </c>
      <c r="E6421" s="68" t="s">
        <v>531</v>
      </c>
      <c r="F6421" s="68" t="s">
        <v>517</v>
      </c>
      <c r="G6421" s="68" t="s">
        <v>80</v>
      </c>
      <c r="H6421" s="68" t="s">
        <v>395</v>
      </c>
      <c r="I6421" s="68" t="s">
        <v>657</v>
      </c>
      <c r="J6421" s="65">
        <v>49</v>
      </c>
      <c r="L6421" s="65">
        <v>607</v>
      </c>
      <c r="M6421" s="65" t="s">
        <v>401</v>
      </c>
    </row>
    <row r="6422" spans="1:13" ht="12.75" customHeight="1">
      <c r="A6422" s="65" t="str">
        <f>IF(ROW()=1,"KEY",IF(ISNA(VLOOKUP(B6422,車名対応マスタ!B:D,3,FALSE)),"",IF(VLOOKUP(B6422,車名対応マスタ!B:D,3,FALSE)="","",$D6422&amp;" "&amp;IF($G6422="9","J","O")&amp;" "&amp;$I6422&amp;" "&amp;IF($I6422&lt;=TEXT(★完成資料!$A$1,"yyyymm"),TEXT(★完成資料!$A$1,"yyyymm"),"999999")&amp; " " &amp; LEFT(F6422 &amp; "          ",10))))</f>
        <v xml:space="preserve">L O 202210 yyyy00 PHV       </v>
      </c>
      <c r="B6422" s="68" t="s">
        <v>622</v>
      </c>
      <c r="C6422" s="68" t="s">
        <v>624</v>
      </c>
      <c r="D6422" s="68" t="s">
        <v>271</v>
      </c>
      <c r="E6422" s="68" t="s">
        <v>531</v>
      </c>
      <c r="F6422" s="68" t="s">
        <v>517</v>
      </c>
      <c r="G6422" s="68" t="s">
        <v>80</v>
      </c>
      <c r="H6422" s="68" t="s">
        <v>395</v>
      </c>
      <c r="I6422" s="68" t="s">
        <v>663</v>
      </c>
      <c r="J6422" s="65">
        <v>29</v>
      </c>
      <c r="L6422" s="65">
        <v>607</v>
      </c>
      <c r="M6422" s="65" t="s">
        <v>401</v>
      </c>
    </row>
    <row r="6423" spans="1:13" ht="12.75" customHeight="1">
      <c r="A6423" s="65" t="str">
        <f>IF(ROW()=1,"KEY",IF(ISNA(VLOOKUP(B6423,車名対応マスタ!B:D,3,FALSE)),"",IF(VLOOKUP(B6423,車名対応マスタ!B:D,3,FALSE)="","",$D6423&amp;" "&amp;IF($G6423="9","J","O")&amp;" "&amp;$I6423&amp;" "&amp;IF($I6423&lt;=TEXT(★完成資料!$A$1,"yyyymm"),TEXT(★完成資料!$A$1,"yyyymm"),"999999")&amp; " " &amp; LEFT(F6423 &amp; "          ",10))))</f>
        <v xml:space="preserve">L J 202201 yyyy00 PHV       </v>
      </c>
      <c r="B6423" s="68" t="s">
        <v>622</v>
      </c>
      <c r="C6423" s="68" t="s">
        <v>624</v>
      </c>
      <c r="D6423" s="68" t="s">
        <v>271</v>
      </c>
      <c r="E6423" s="68" t="s">
        <v>531</v>
      </c>
      <c r="F6423" s="68" t="s">
        <v>517</v>
      </c>
      <c r="G6423" s="68" t="s">
        <v>82</v>
      </c>
      <c r="H6423" s="68" t="s">
        <v>403</v>
      </c>
      <c r="I6423" s="68" t="s">
        <v>639</v>
      </c>
      <c r="J6423" s="65">
        <v>565</v>
      </c>
      <c r="L6423" s="65">
        <v>930</v>
      </c>
      <c r="M6423" s="65" t="s">
        <v>249</v>
      </c>
    </row>
    <row r="6424" spans="1:13" ht="12.75" customHeight="1">
      <c r="A6424" s="65" t="str">
        <f>IF(ROW()=1,"KEY",IF(ISNA(VLOOKUP(B6424,車名対応マスタ!B:D,3,FALSE)),"",IF(VLOOKUP(B6424,車名対応マスタ!B:D,3,FALSE)="","",$D6424&amp;" "&amp;IF($G6424="9","J","O")&amp;" "&amp;$I6424&amp;" "&amp;IF($I6424&lt;=TEXT(★完成資料!$A$1,"yyyymm"),TEXT(★完成資料!$A$1,"yyyymm"),"999999")&amp; " " &amp; LEFT(F6424 &amp; "          ",10))))</f>
        <v xml:space="preserve">L J 202202 yyyy00 PHV       </v>
      </c>
      <c r="B6424" s="68" t="s">
        <v>622</v>
      </c>
      <c r="C6424" s="68" t="s">
        <v>624</v>
      </c>
      <c r="D6424" s="68" t="s">
        <v>271</v>
      </c>
      <c r="E6424" s="68" t="s">
        <v>531</v>
      </c>
      <c r="F6424" s="68" t="s">
        <v>517</v>
      </c>
      <c r="G6424" s="68" t="s">
        <v>82</v>
      </c>
      <c r="H6424" s="68" t="s">
        <v>403</v>
      </c>
      <c r="I6424" s="68" t="s">
        <v>640</v>
      </c>
      <c r="J6424" s="65">
        <v>116</v>
      </c>
      <c r="L6424" s="65">
        <v>930</v>
      </c>
      <c r="M6424" s="65" t="s">
        <v>249</v>
      </c>
    </row>
    <row r="6425" spans="1:13" ht="12.75" customHeight="1">
      <c r="A6425" s="65" t="str">
        <f>IF(ROW()=1,"KEY",IF(ISNA(VLOOKUP(B6425,車名対応マスタ!B:D,3,FALSE)),"",IF(VLOOKUP(B6425,車名対応マスタ!B:D,3,FALSE)="","",$D6425&amp;" "&amp;IF($G6425="9","J","O")&amp;" "&amp;$I6425&amp;" "&amp;IF($I6425&lt;=TEXT(★完成資料!$A$1,"yyyymm"),TEXT(★完成資料!$A$1,"yyyymm"),"999999")&amp; " " &amp; LEFT(F6425 &amp; "          ",10))))</f>
        <v xml:space="preserve">L J 202203 yyyy00 PHV       </v>
      </c>
      <c r="B6425" s="68" t="s">
        <v>622</v>
      </c>
      <c r="C6425" s="68" t="s">
        <v>624</v>
      </c>
      <c r="D6425" s="68" t="s">
        <v>271</v>
      </c>
      <c r="E6425" s="68" t="s">
        <v>531</v>
      </c>
      <c r="F6425" s="68" t="s">
        <v>517</v>
      </c>
      <c r="G6425" s="68" t="s">
        <v>82</v>
      </c>
      <c r="H6425" s="68" t="s">
        <v>403</v>
      </c>
      <c r="I6425" s="68" t="s">
        <v>641</v>
      </c>
      <c r="J6425" s="65">
        <v>81</v>
      </c>
      <c r="L6425" s="65">
        <v>930</v>
      </c>
      <c r="M6425" s="65" t="s">
        <v>249</v>
      </c>
    </row>
    <row r="6426" spans="1:13" ht="12.75" customHeight="1">
      <c r="A6426" s="65" t="str">
        <f>IF(ROW()=1,"KEY",IF(ISNA(VLOOKUP(B6426,車名対応マスタ!B:D,3,FALSE)),"",IF(VLOOKUP(B6426,車名対応マスタ!B:D,3,FALSE)="","",$D6426&amp;" "&amp;IF($G6426="9","J","O")&amp;" "&amp;$I6426&amp;" "&amp;IF($I6426&lt;=TEXT(★完成資料!$A$1,"yyyymm"),TEXT(★完成資料!$A$1,"yyyymm"),"999999")&amp; " " &amp; LEFT(F6426 &amp; "          ",10))))</f>
        <v xml:space="preserve">L J 202204 yyyy00 PHV       </v>
      </c>
      <c r="B6426" s="68" t="s">
        <v>622</v>
      </c>
      <c r="C6426" s="68" t="s">
        <v>624</v>
      </c>
      <c r="D6426" s="68" t="s">
        <v>271</v>
      </c>
      <c r="E6426" s="68" t="s">
        <v>531</v>
      </c>
      <c r="F6426" s="68" t="s">
        <v>517</v>
      </c>
      <c r="G6426" s="68" t="s">
        <v>82</v>
      </c>
      <c r="H6426" s="68" t="s">
        <v>403</v>
      </c>
      <c r="I6426" s="68" t="s">
        <v>642</v>
      </c>
      <c r="J6426" s="65">
        <v>67</v>
      </c>
      <c r="L6426" s="65">
        <v>930</v>
      </c>
      <c r="M6426" s="65" t="s">
        <v>249</v>
      </c>
    </row>
    <row r="6427" spans="1:13" ht="12.75" customHeight="1">
      <c r="A6427" s="65" t="str">
        <f>IF(ROW()=1,"KEY",IF(ISNA(VLOOKUP(B6427,車名対応マスタ!B:D,3,FALSE)),"",IF(VLOOKUP(B6427,車名対応マスタ!B:D,3,FALSE)="","",$D6427&amp;" "&amp;IF($G6427="9","J","O")&amp;" "&amp;$I6427&amp;" "&amp;IF($I6427&lt;=TEXT(★完成資料!$A$1,"yyyymm"),TEXT(★完成資料!$A$1,"yyyymm"),"999999")&amp; " " &amp; LEFT(F6427 &amp; "          ",10))))</f>
        <v xml:space="preserve">L J 202205 yyyy00 PHV       </v>
      </c>
      <c r="B6427" s="68" t="s">
        <v>622</v>
      </c>
      <c r="C6427" s="68" t="s">
        <v>624</v>
      </c>
      <c r="D6427" s="68" t="s">
        <v>271</v>
      </c>
      <c r="E6427" s="68" t="s">
        <v>531</v>
      </c>
      <c r="F6427" s="68" t="s">
        <v>517</v>
      </c>
      <c r="G6427" s="68" t="s">
        <v>82</v>
      </c>
      <c r="H6427" s="68" t="s">
        <v>403</v>
      </c>
      <c r="I6427" s="68" t="s">
        <v>647</v>
      </c>
      <c r="J6427" s="65">
        <v>134</v>
      </c>
      <c r="L6427" s="65">
        <v>930</v>
      </c>
      <c r="M6427" s="65" t="s">
        <v>249</v>
      </c>
    </row>
    <row r="6428" spans="1:13" ht="12.75" customHeight="1">
      <c r="A6428" s="65" t="str">
        <f>IF(ROW()=1,"KEY",IF(ISNA(VLOOKUP(B6428,車名対応マスタ!B:D,3,FALSE)),"",IF(VLOOKUP(B6428,車名対応マスタ!B:D,3,FALSE)="","",$D6428&amp;" "&amp;IF($G6428="9","J","O")&amp;" "&amp;$I6428&amp;" "&amp;IF($I6428&lt;=TEXT(★完成資料!$A$1,"yyyymm"),TEXT(★完成資料!$A$1,"yyyymm"),"999999")&amp; " " &amp; LEFT(F6428 &amp; "          ",10))))</f>
        <v xml:space="preserve">L J 202206 yyyy00 PHV       </v>
      </c>
      <c r="B6428" s="68" t="s">
        <v>622</v>
      </c>
      <c r="C6428" s="68" t="s">
        <v>624</v>
      </c>
      <c r="D6428" s="68" t="s">
        <v>271</v>
      </c>
      <c r="E6428" s="68" t="s">
        <v>531</v>
      </c>
      <c r="F6428" s="68" t="s">
        <v>517</v>
      </c>
      <c r="G6428" s="68" t="s">
        <v>82</v>
      </c>
      <c r="H6428" s="68" t="s">
        <v>403</v>
      </c>
      <c r="I6428" s="68" t="s">
        <v>652</v>
      </c>
      <c r="J6428" s="65">
        <v>108</v>
      </c>
      <c r="L6428" s="65">
        <v>930</v>
      </c>
      <c r="M6428" s="65" t="s">
        <v>249</v>
      </c>
    </row>
    <row r="6429" spans="1:13" ht="12.75" customHeight="1">
      <c r="A6429" s="65" t="str">
        <f>IF(ROW()=1,"KEY",IF(ISNA(VLOOKUP(B6429,車名対応マスタ!B:D,3,FALSE)),"",IF(VLOOKUP(B6429,車名対応マスタ!B:D,3,FALSE)="","",$D6429&amp;" "&amp;IF($G6429="9","J","O")&amp;" "&amp;$I6429&amp;" "&amp;IF($I6429&lt;=TEXT(★完成資料!$A$1,"yyyymm"),TEXT(★完成資料!$A$1,"yyyymm"),"999999")&amp; " " &amp; LEFT(F6429 &amp; "          ",10))))</f>
        <v xml:space="preserve">L J 202207 yyyy00 PHV       </v>
      </c>
      <c r="B6429" s="68" t="s">
        <v>622</v>
      </c>
      <c r="C6429" s="68" t="s">
        <v>624</v>
      </c>
      <c r="D6429" s="68" t="s">
        <v>271</v>
      </c>
      <c r="E6429" s="68" t="s">
        <v>531</v>
      </c>
      <c r="F6429" s="68" t="s">
        <v>517</v>
      </c>
      <c r="G6429" s="68" t="s">
        <v>82</v>
      </c>
      <c r="H6429" s="68" t="s">
        <v>403</v>
      </c>
      <c r="I6429" s="68" t="s">
        <v>655</v>
      </c>
      <c r="J6429" s="65">
        <v>61</v>
      </c>
      <c r="L6429" s="65">
        <v>930</v>
      </c>
      <c r="M6429" s="65" t="s">
        <v>249</v>
      </c>
    </row>
    <row r="6430" spans="1:13" ht="12.75" customHeight="1">
      <c r="A6430" s="65" t="str">
        <f>IF(ROW()=1,"KEY",IF(ISNA(VLOOKUP(B6430,車名対応マスタ!B:D,3,FALSE)),"",IF(VLOOKUP(B6430,車名対応マスタ!B:D,3,FALSE)="","",$D6430&amp;" "&amp;IF($G6430="9","J","O")&amp;" "&amp;$I6430&amp;" "&amp;IF($I6430&lt;=TEXT(★完成資料!$A$1,"yyyymm"),TEXT(★完成資料!$A$1,"yyyymm"),"999999")&amp; " " &amp; LEFT(F6430 &amp; "          ",10))))</f>
        <v xml:space="preserve">L J 202208 yyyy00 PHV       </v>
      </c>
      <c r="B6430" s="68" t="s">
        <v>622</v>
      </c>
      <c r="C6430" s="68" t="s">
        <v>624</v>
      </c>
      <c r="D6430" s="68" t="s">
        <v>271</v>
      </c>
      <c r="E6430" s="68" t="s">
        <v>531</v>
      </c>
      <c r="F6430" s="68" t="s">
        <v>517</v>
      </c>
      <c r="G6430" s="68" t="s">
        <v>82</v>
      </c>
      <c r="H6430" s="68" t="s">
        <v>403</v>
      </c>
      <c r="I6430" s="68" t="s">
        <v>656</v>
      </c>
      <c r="J6430" s="65">
        <v>47</v>
      </c>
      <c r="L6430" s="65">
        <v>930</v>
      </c>
      <c r="M6430" s="65" t="s">
        <v>249</v>
      </c>
    </row>
    <row r="6431" spans="1:13" ht="12.75" customHeight="1">
      <c r="A6431" s="65" t="str">
        <f>IF(ROW()=1,"KEY",IF(ISNA(VLOOKUP(B6431,車名対応マスタ!B:D,3,FALSE)),"",IF(VLOOKUP(B6431,車名対応マスタ!B:D,3,FALSE)="","",$D6431&amp;" "&amp;IF($G6431="9","J","O")&amp;" "&amp;$I6431&amp;" "&amp;IF($I6431&lt;=TEXT(★完成資料!$A$1,"yyyymm"),TEXT(★完成資料!$A$1,"yyyymm"),"999999")&amp; " " &amp; LEFT(F6431 &amp; "          ",10))))</f>
        <v xml:space="preserve">L J 202209 yyyy00 PHV       </v>
      </c>
      <c r="B6431" s="68" t="s">
        <v>622</v>
      </c>
      <c r="C6431" s="68" t="s">
        <v>624</v>
      </c>
      <c r="D6431" s="68" t="s">
        <v>271</v>
      </c>
      <c r="E6431" s="68" t="s">
        <v>531</v>
      </c>
      <c r="F6431" s="68" t="s">
        <v>517</v>
      </c>
      <c r="G6431" s="68" t="s">
        <v>82</v>
      </c>
      <c r="H6431" s="68" t="s">
        <v>403</v>
      </c>
      <c r="I6431" s="68" t="s">
        <v>657</v>
      </c>
      <c r="J6431" s="65">
        <v>268</v>
      </c>
      <c r="L6431" s="65">
        <v>930</v>
      </c>
      <c r="M6431" s="65" t="s">
        <v>249</v>
      </c>
    </row>
    <row r="6432" spans="1:13" ht="12.75" customHeight="1">
      <c r="A6432" s="65" t="str">
        <f>IF(ROW()=1,"KEY",IF(ISNA(VLOOKUP(B6432,車名対応マスタ!B:D,3,FALSE)),"",IF(VLOOKUP(B6432,車名対応マスタ!B:D,3,FALSE)="","",$D6432&amp;" "&amp;IF($G6432="9","J","O")&amp;" "&amp;$I6432&amp;" "&amp;IF($I6432&lt;=TEXT(★完成資料!$A$1,"yyyymm"),TEXT(★完成資料!$A$1,"yyyymm"),"999999")&amp; " " &amp; LEFT(F6432 &amp; "          ",10))))</f>
        <v xml:space="preserve">L J 202210 yyyy00 PHV       </v>
      </c>
      <c r="B6432" s="68" t="s">
        <v>622</v>
      </c>
      <c r="C6432" s="68" t="s">
        <v>624</v>
      </c>
      <c r="D6432" s="68" t="s">
        <v>271</v>
      </c>
      <c r="E6432" s="68" t="s">
        <v>531</v>
      </c>
      <c r="F6432" s="68" t="s">
        <v>517</v>
      </c>
      <c r="G6432" s="68" t="s">
        <v>82</v>
      </c>
      <c r="H6432" s="68" t="s">
        <v>403</v>
      </c>
      <c r="I6432" s="68" t="s">
        <v>663</v>
      </c>
      <c r="J6432" s="65">
        <v>153</v>
      </c>
      <c r="L6432" s="65">
        <v>930</v>
      </c>
      <c r="M6432" s="65" t="s">
        <v>249</v>
      </c>
    </row>
    <row r="6433" spans="1:13" ht="12.75" customHeight="1">
      <c r="A6433" s="65" t="str">
        <f>IF(ROW()=1,"KEY",IF(ISNA(VLOOKUP(B6433,車名対応マスタ!B:D,3,FALSE)),"",IF(VLOOKUP(B6433,車名対応マスタ!B:D,3,FALSE)="","",$D6433&amp;" "&amp;IF($G6433="9","J","O")&amp;" "&amp;$I6433&amp;" "&amp;IF($I6433&lt;=TEXT(★完成資料!$A$1,"yyyymm"),TEXT(★完成資料!$A$1,"yyyymm"),"999999")&amp; " " &amp; LEFT(F6433 &amp; "          ",10))))</f>
        <v xml:space="preserve">L O 202206 yyyy00 EV        </v>
      </c>
      <c r="B6433" s="68" t="s">
        <v>324</v>
      </c>
      <c r="C6433" s="68" t="s">
        <v>139</v>
      </c>
      <c r="D6433" s="68" t="s">
        <v>271</v>
      </c>
      <c r="E6433" s="68" t="s">
        <v>531</v>
      </c>
      <c r="F6433" s="68" t="s">
        <v>230</v>
      </c>
      <c r="G6433" s="68" t="s">
        <v>76</v>
      </c>
      <c r="H6433" s="68" t="s">
        <v>492</v>
      </c>
      <c r="I6433" s="68" t="s">
        <v>652</v>
      </c>
      <c r="J6433" s="65">
        <v>1</v>
      </c>
      <c r="L6433" s="65">
        <v>301</v>
      </c>
      <c r="M6433" s="65" t="s">
        <v>372</v>
      </c>
    </row>
    <row r="6434" spans="1:13" ht="12.75" customHeight="1">
      <c r="A6434" s="65" t="str">
        <f>IF(ROW()=1,"KEY",IF(ISNA(VLOOKUP(B6434,車名対応マスタ!B:D,3,FALSE)),"",IF(VLOOKUP(B6434,車名対応マスタ!B:D,3,FALSE)="","",$D6434&amp;" "&amp;IF($G6434="9","J","O")&amp;" "&amp;$I6434&amp;" "&amp;IF($I6434&lt;=TEXT(★完成資料!$A$1,"yyyymm"),TEXT(★完成資料!$A$1,"yyyymm"),"999999")&amp; " " &amp; LEFT(F6434 &amp; "          ",10))))</f>
        <v xml:space="preserve">L O 202201 yyyy00 EV        </v>
      </c>
      <c r="B6434" s="68" t="s">
        <v>324</v>
      </c>
      <c r="C6434" s="68" t="s">
        <v>139</v>
      </c>
      <c r="D6434" s="68" t="s">
        <v>271</v>
      </c>
      <c r="E6434" s="68" t="s">
        <v>531</v>
      </c>
      <c r="F6434" s="68" t="s">
        <v>230</v>
      </c>
      <c r="G6434" s="68" t="s">
        <v>76</v>
      </c>
      <c r="H6434" s="68" t="s">
        <v>492</v>
      </c>
      <c r="I6434" s="68" t="s">
        <v>639</v>
      </c>
      <c r="J6434" s="65">
        <v>1</v>
      </c>
      <c r="L6434" s="65">
        <v>202</v>
      </c>
      <c r="M6434" s="65" t="s">
        <v>427</v>
      </c>
    </row>
    <row r="6435" spans="1:13" ht="12.75" customHeight="1">
      <c r="A6435" s="65" t="str">
        <f>IF(ROW()=1,"KEY",IF(ISNA(VLOOKUP(B6435,車名対応マスタ!B:D,3,FALSE)),"",IF(VLOOKUP(B6435,車名対応マスタ!B:D,3,FALSE)="","",$D6435&amp;" "&amp;IF($G6435="9","J","O")&amp;" "&amp;$I6435&amp;" "&amp;IF($I6435&lt;=TEXT(★完成資料!$A$1,"yyyymm"),TEXT(★完成資料!$A$1,"yyyymm"),"999999")&amp; " " &amp; LEFT(F6435 &amp; "          ",10))))</f>
        <v xml:space="preserve">L O 202202 yyyy00 EV        </v>
      </c>
      <c r="B6435" s="68" t="s">
        <v>324</v>
      </c>
      <c r="C6435" s="68" t="s">
        <v>139</v>
      </c>
      <c r="D6435" s="68" t="s">
        <v>271</v>
      </c>
      <c r="E6435" s="68" t="s">
        <v>531</v>
      </c>
      <c r="F6435" s="68" t="s">
        <v>230</v>
      </c>
      <c r="G6435" s="68" t="s">
        <v>76</v>
      </c>
      <c r="H6435" s="68" t="s">
        <v>492</v>
      </c>
      <c r="I6435" s="68" t="s">
        <v>640</v>
      </c>
      <c r="J6435" s="65">
        <v>2</v>
      </c>
      <c r="L6435" s="65">
        <v>202</v>
      </c>
      <c r="M6435" s="65" t="s">
        <v>427</v>
      </c>
    </row>
    <row r="6436" spans="1:13" ht="12.75" customHeight="1">
      <c r="A6436" s="65" t="str">
        <f>IF(ROW()=1,"KEY",IF(ISNA(VLOOKUP(B6436,車名対応マスタ!B:D,3,FALSE)),"",IF(VLOOKUP(B6436,車名対応マスタ!B:D,3,FALSE)="","",$D6436&amp;" "&amp;IF($G6436="9","J","O")&amp;" "&amp;$I6436&amp;" "&amp;IF($I6436&lt;=TEXT(★完成資料!$A$1,"yyyymm"),TEXT(★完成資料!$A$1,"yyyymm"),"999999")&amp; " " &amp; LEFT(F6436 &amp; "          ",10))))</f>
        <v xml:space="preserve">L O 202203 yyyy00 EV        </v>
      </c>
      <c r="B6436" s="68" t="s">
        <v>324</v>
      </c>
      <c r="C6436" s="68" t="s">
        <v>139</v>
      </c>
      <c r="D6436" s="68" t="s">
        <v>271</v>
      </c>
      <c r="E6436" s="68" t="s">
        <v>531</v>
      </c>
      <c r="F6436" s="68" t="s">
        <v>230</v>
      </c>
      <c r="G6436" s="68" t="s">
        <v>76</v>
      </c>
      <c r="H6436" s="68" t="s">
        <v>492</v>
      </c>
      <c r="I6436" s="68" t="s">
        <v>641</v>
      </c>
      <c r="J6436" s="65">
        <v>4</v>
      </c>
      <c r="L6436" s="65">
        <v>202</v>
      </c>
      <c r="M6436" s="65" t="s">
        <v>427</v>
      </c>
    </row>
    <row r="6437" spans="1:13" ht="12.75" customHeight="1">
      <c r="A6437" s="65" t="str">
        <f>IF(ROW()=1,"KEY",IF(ISNA(VLOOKUP(B6437,車名対応マスタ!B:D,3,FALSE)),"",IF(VLOOKUP(B6437,車名対応マスタ!B:D,3,FALSE)="","",$D6437&amp;" "&amp;IF($G6437="9","J","O")&amp;" "&amp;$I6437&amp;" "&amp;IF($I6437&lt;=TEXT(★完成資料!$A$1,"yyyymm"),TEXT(★完成資料!$A$1,"yyyymm"),"999999")&amp; " " &amp; LEFT(F6437 &amp; "          ",10))))</f>
        <v xml:space="preserve">L O 202204 yyyy00 EV        </v>
      </c>
      <c r="B6437" s="68" t="s">
        <v>324</v>
      </c>
      <c r="C6437" s="68" t="s">
        <v>139</v>
      </c>
      <c r="D6437" s="68" t="s">
        <v>271</v>
      </c>
      <c r="E6437" s="68" t="s">
        <v>531</v>
      </c>
      <c r="F6437" s="68" t="s">
        <v>230</v>
      </c>
      <c r="G6437" s="68" t="s">
        <v>76</v>
      </c>
      <c r="H6437" s="68" t="s">
        <v>492</v>
      </c>
      <c r="I6437" s="68" t="s">
        <v>642</v>
      </c>
      <c r="J6437" s="65">
        <v>3</v>
      </c>
      <c r="K6437" s="65">
        <v>1</v>
      </c>
      <c r="L6437" s="65">
        <v>202</v>
      </c>
      <c r="M6437" s="65" t="s">
        <v>427</v>
      </c>
    </row>
    <row r="6438" spans="1:13" ht="12.75" customHeight="1">
      <c r="A6438" s="65" t="str">
        <f>IF(ROW()=1,"KEY",IF(ISNA(VLOOKUP(B6438,車名対応マスタ!B:D,3,FALSE)),"",IF(VLOOKUP(B6438,車名対応マスタ!B:D,3,FALSE)="","",$D6438&amp;" "&amp;IF($G6438="9","J","O")&amp;" "&amp;$I6438&amp;" "&amp;IF($I6438&lt;=TEXT(★完成資料!$A$1,"yyyymm"),TEXT(★完成資料!$A$1,"yyyymm"),"999999")&amp; " " &amp; LEFT(F6438 &amp; "          ",10))))</f>
        <v xml:space="preserve">L O 202206 yyyy00 EV        </v>
      </c>
      <c r="B6438" s="68" t="s">
        <v>324</v>
      </c>
      <c r="C6438" s="68" t="s">
        <v>139</v>
      </c>
      <c r="D6438" s="68" t="s">
        <v>271</v>
      </c>
      <c r="E6438" s="68" t="s">
        <v>531</v>
      </c>
      <c r="F6438" s="68" t="s">
        <v>230</v>
      </c>
      <c r="G6438" s="68" t="s">
        <v>76</v>
      </c>
      <c r="H6438" s="68" t="s">
        <v>492</v>
      </c>
      <c r="I6438" s="68" t="s">
        <v>652</v>
      </c>
      <c r="J6438" s="65">
        <v>1</v>
      </c>
      <c r="K6438" s="65">
        <v>0</v>
      </c>
      <c r="L6438" s="65">
        <v>202</v>
      </c>
      <c r="M6438" s="65" t="s">
        <v>427</v>
      </c>
    </row>
    <row r="6439" spans="1:13" ht="12.75" customHeight="1">
      <c r="A6439" s="65" t="str">
        <f>IF(ROW()=1,"KEY",IF(ISNA(VLOOKUP(B6439,車名対応マスタ!B:D,3,FALSE)),"",IF(VLOOKUP(B6439,車名対応マスタ!B:D,3,FALSE)="","",$D6439&amp;" "&amp;IF($G6439="9","J","O")&amp;" "&amp;$I6439&amp;" "&amp;IF($I6439&lt;=TEXT(★完成資料!$A$1,"yyyymm"),TEXT(★完成資料!$A$1,"yyyymm"),"999999")&amp; " " &amp; LEFT(F6439 &amp; "          ",10))))</f>
        <v xml:space="preserve">L O 202207 yyyy00 EV        </v>
      </c>
      <c r="B6439" s="68" t="s">
        <v>324</v>
      </c>
      <c r="C6439" s="68" t="s">
        <v>139</v>
      </c>
      <c r="D6439" s="68" t="s">
        <v>271</v>
      </c>
      <c r="E6439" s="68" t="s">
        <v>531</v>
      </c>
      <c r="F6439" s="68" t="s">
        <v>230</v>
      </c>
      <c r="G6439" s="68" t="s">
        <v>76</v>
      </c>
      <c r="H6439" s="68" t="s">
        <v>492</v>
      </c>
      <c r="I6439" s="68" t="s">
        <v>655</v>
      </c>
      <c r="J6439" s="65">
        <v>4</v>
      </c>
      <c r="K6439" s="65">
        <v>0</v>
      </c>
      <c r="L6439" s="65">
        <v>202</v>
      </c>
      <c r="M6439" s="65" t="s">
        <v>427</v>
      </c>
    </row>
    <row r="6440" spans="1:13" ht="12.75" customHeight="1">
      <c r="A6440" s="65" t="str">
        <f>IF(ROW()=1,"KEY",IF(ISNA(VLOOKUP(B6440,車名対応マスタ!B:D,3,FALSE)),"",IF(VLOOKUP(B6440,車名対応マスタ!B:D,3,FALSE)="","",$D6440&amp;" "&amp;IF($G6440="9","J","O")&amp;" "&amp;$I6440&amp;" "&amp;IF($I6440&lt;=TEXT(★完成資料!$A$1,"yyyymm"),TEXT(★完成資料!$A$1,"yyyymm"),"999999")&amp; " " &amp; LEFT(F6440 &amp; "          ",10))))</f>
        <v xml:space="preserve">L O 202208 yyyy00 EV        </v>
      </c>
      <c r="B6440" s="68" t="s">
        <v>324</v>
      </c>
      <c r="C6440" s="68" t="s">
        <v>139</v>
      </c>
      <c r="D6440" s="68" t="s">
        <v>271</v>
      </c>
      <c r="E6440" s="68" t="s">
        <v>531</v>
      </c>
      <c r="F6440" s="68" t="s">
        <v>230</v>
      </c>
      <c r="G6440" s="68" t="s">
        <v>76</v>
      </c>
      <c r="H6440" s="68" t="s">
        <v>492</v>
      </c>
      <c r="I6440" s="68" t="s">
        <v>656</v>
      </c>
      <c r="J6440" s="65">
        <v>3</v>
      </c>
      <c r="K6440" s="65">
        <v>1</v>
      </c>
      <c r="L6440" s="65">
        <v>202</v>
      </c>
      <c r="M6440" s="65" t="s">
        <v>427</v>
      </c>
    </row>
    <row r="6441" spans="1:13" ht="12.75" customHeight="1">
      <c r="A6441" s="65" t="str">
        <f>IF(ROW()=1,"KEY",IF(ISNA(VLOOKUP(B6441,車名対応マスタ!B:D,3,FALSE)),"",IF(VLOOKUP(B6441,車名対応マスタ!B:D,3,FALSE)="","",$D6441&amp;" "&amp;IF($G6441="9","J","O")&amp;" "&amp;$I6441&amp;" "&amp;IF($I6441&lt;=TEXT(★完成資料!$A$1,"yyyymm"),TEXT(★完成資料!$A$1,"yyyymm"),"999999")&amp; " " &amp; LEFT(F6441 &amp; "          ",10))))</f>
        <v xml:space="preserve">L O 202209 yyyy00 EV        </v>
      </c>
      <c r="B6441" s="68" t="s">
        <v>324</v>
      </c>
      <c r="C6441" s="68" t="s">
        <v>139</v>
      </c>
      <c r="D6441" s="68" t="s">
        <v>271</v>
      </c>
      <c r="E6441" s="68" t="s">
        <v>531</v>
      </c>
      <c r="F6441" s="68" t="s">
        <v>230</v>
      </c>
      <c r="G6441" s="68" t="s">
        <v>76</v>
      </c>
      <c r="H6441" s="68" t="s">
        <v>492</v>
      </c>
      <c r="I6441" s="68" t="s">
        <v>657</v>
      </c>
      <c r="J6441" s="65">
        <v>3</v>
      </c>
      <c r="K6441" s="65">
        <v>2</v>
      </c>
      <c r="L6441" s="65">
        <v>202</v>
      </c>
      <c r="M6441" s="65" t="s">
        <v>427</v>
      </c>
    </row>
    <row r="6442" spans="1:13" ht="12.75" customHeight="1">
      <c r="A6442" s="65" t="str">
        <f>IF(ROW()=1,"KEY",IF(ISNA(VLOOKUP(B6442,車名対応マスタ!B:D,3,FALSE)),"",IF(VLOOKUP(B6442,車名対応マスタ!B:D,3,FALSE)="","",$D6442&amp;" "&amp;IF($G6442="9","J","O")&amp;" "&amp;$I6442&amp;" "&amp;IF($I6442&lt;=TEXT(★完成資料!$A$1,"yyyymm"),TEXT(★完成資料!$A$1,"yyyymm"),"999999")&amp; " " &amp; LEFT(F6442 &amp; "          ",10))))</f>
        <v xml:space="preserve">L O 202210 yyyy00 EV        </v>
      </c>
      <c r="B6442" s="68" t="s">
        <v>324</v>
      </c>
      <c r="C6442" s="68" t="s">
        <v>139</v>
      </c>
      <c r="D6442" s="68" t="s">
        <v>271</v>
      </c>
      <c r="E6442" s="68" t="s">
        <v>531</v>
      </c>
      <c r="F6442" s="68" t="s">
        <v>230</v>
      </c>
      <c r="G6442" s="68" t="s">
        <v>76</v>
      </c>
      <c r="H6442" s="68" t="s">
        <v>492</v>
      </c>
      <c r="I6442" s="68" t="s">
        <v>663</v>
      </c>
      <c r="J6442" s="65">
        <v>0</v>
      </c>
      <c r="K6442" s="65">
        <v>3</v>
      </c>
      <c r="L6442" s="65">
        <v>202</v>
      </c>
      <c r="M6442" s="65" t="s">
        <v>427</v>
      </c>
    </row>
    <row r="6443" spans="1:13" ht="12.75" customHeight="1">
      <c r="A6443" s="65" t="str">
        <f>IF(ROW()=1,"KEY",IF(ISNA(VLOOKUP(B6443,車名対応マスタ!B:D,3,FALSE)),"",IF(VLOOKUP(B6443,車名対応マスタ!B:D,3,FALSE)="","",$D6443&amp;" "&amp;IF($G6443="9","J","O")&amp;" "&amp;$I6443&amp;" "&amp;IF($I6443&lt;=TEXT(★完成資料!$A$1,"yyyymm"),TEXT(★完成資料!$A$1,"yyyymm"),"999999")&amp; " " &amp; LEFT(F6443 &amp; "          ",10))))</f>
        <v xml:space="preserve">L O 202201 yyyy00 EV        </v>
      </c>
      <c r="B6443" s="68" t="s">
        <v>324</v>
      </c>
      <c r="C6443" s="68" t="s">
        <v>139</v>
      </c>
      <c r="D6443" s="68" t="s">
        <v>271</v>
      </c>
      <c r="E6443" s="68" t="s">
        <v>531</v>
      </c>
      <c r="F6443" s="68" t="s">
        <v>230</v>
      </c>
      <c r="G6443" s="68" t="s">
        <v>77</v>
      </c>
      <c r="H6443" s="68" t="s">
        <v>273</v>
      </c>
      <c r="I6443" s="68" t="s">
        <v>639</v>
      </c>
      <c r="J6443" s="65">
        <v>3</v>
      </c>
      <c r="L6443" s="65">
        <v>427</v>
      </c>
      <c r="M6443" s="65" t="s">
        <v>376</v>
      </c>
    </row>
    <row r="6444" spans="1:13" ht="12.75" customHeight="1">
      <c r="A6444" s="65" t="str">
        <f>IF(ROW()=1,"KEY",IF(ISNA(VLOOKUP(B6444,車名対応マスタ!B:D,3,FALSE)),"",IF(VLOOKUP(B6444,車名対応マスタ!B:D,3,FALSE)="","",$D6444&amp;" "&amp;IF($G6444="9","J","O")&amp;" "&amp;$I6444&amp;" "&amp;IF($I6444&lt;=TEXT(★完成資料!$A$1,"yyyymm"),TEXT(★完成資料!$A$1,"yyyymm"),"999999")&amp; " " &amp; LEFT(F6444 &amp; "          ",10))))</f>
        <v xml:space="preserve">L O 202202 yyyy00 EV        </v>
      </c>
      <c r="B6444" s="68" t="s">
        <v>324</v>
      </c>
      <c r="C6444" s="68" t="s">
        <v>139</v>
      </c>
      <c r="D6444" s="68" t="s">
        <v>271</v>
      </c>
      <c r="E6444" s="68" t="s">
        <v>531</v>
      </c>
      <c r="F6444" s="68" t="s">
        <v>230</v>
      </c>
      <c r="G6444" s="68" t="s">
        <v>77</v>
      </c>
      <c r="H6444" s="68" t="s">
        <v>273</v>
      </c>
      <c r="I6444" s="68" t="s">
        <v>640</v>
      </c>
      <c r="J6444" s="65">
        <v>2</v>
      </c>
      <c r="K6444" s="65">
        <v>5</v>
      </c>
      <c r="L6444" s="65">
        <v>427</v>
      </c>
      <c r="M6444" s="65" t="s">
        <v>376</v>
      </c>
    </row>
    <row r="6445" spans="1:13" ht="12.75" customHeight="1">
      <c r="A6445" s="65" t="str">
        <f>IF(ROW()=1,"KEY",IF(ISNA(VLOOKUP(B6445,車名対応マスタ!B:D,3,FALSE)),"",IF(VLOOKUP(B6445,車名対応マスタ!B:D,3,FALSE)="","",$D6445&amp;" "&amp;IF($G6445="9","J","O")&amp;" "&amp;$I6445&amp;" "&amp;IF($I6445&lt;=TEXT(★完成資料!$A$1,"yyyymm"),TEXT(★完成資料!$A$1,"yyyymm"),"999999")&amp; " " &amp; LEFT(F6445 &amp; "          ",10))))</f>
        <v xml:space="preserve">L O 202203 yyyy00 EV        </v>
      </c>
      <c r="B6445" s="68" t="s">
        <v>324</v>
      </c>
      <c r="C6445" s="68" t="s">
        <v>139</v>
      </c>
      <c r="D6445" s="68" t="s">
        <v>271</v>
      </c>
      <c r="E6445" s="68" t="s">
        <v>531</v>
      </c>
      <c r="F6445" s="68" t="s">
        <v>230</v>
      </c>
      <c r="G6445" s="68" t="s">
        <v>77</v>
      </c>
      <c r="H6445" s="68" t="s">
        <v>273</v>
      </c>
      <c r="I6445" s="68" t="s">
        <v>641</v>
      </c>
      <c r="J6445" s="65">
        <v>1</v>
      </c>
      <c r="K6445" s="65">
        <v>4</v>
      </c>
      <c r="L6445" s="65">
        <v>427</v>
      </c>
      <c r="M6445" s="65" t="s">
        <v>376</v>
      </c>
    </row>
    <row r="6446" spans="1:13" ht="12.75" customHeight="1">
      <c r="A6446" s="65" t="str">
        <f>IF(ROW()=1,"KEY",IF(ISNA(VLOOKUP(B6446,車名対応マスタ!B:D,3,FALSE)),"",IF(VLOOKUP(B6446,車名対応マスタ!B:D,3,FALSE)="","",$D6446&amp;" "&amp;IF($G6446="9","J","O")&amp;" "&amp;$I6446&amp;" "&amp;IF($I6446&lt;=TEXT(★完成資料!$A$1,"yyyymm"),TEXT(★完成資料!$A$1,"yyyymm"),"999999")&amp; " " &amp; LEFT(F6446 &amp; "          ",10))))</f>
        <v xml:space="preserve">L O 202204 yyyy00 EV        </v>
      </c>
      <c r="B6446" s="68" t="s">
        <v>324</v>
      </c>
      <c r="C6446" s="68" t="s">
        <v>139</v>
      </c>
      <c r="D6446" s="68" t="s">
        <v>271</v>
      </c>
      <c r="E6446" s="68" t="s">
        <v>531</v>
      </c>
      <c r="F6446" s="68" t="s">
        <v>230</v>
      </c>
      <c r="G6446" s="68" t="s">
        <v>77</v>
      </c>
      <c r="H6446" s="68" t="s">
        <v>273</v>
      </c>
      <c r="I6446" s="68" t="s">
        <v>642</v>
      </c>
      <c r="J6446" s="65">
        <v>3</v>
      </c>
      <c r="K6446" s="65">
        <v>0</v>
      </c>
      <c r="L6446" s="65">
        <v>427</v>
      </c>
      <c r="M6446" s="65" t="s">
        <v>376</v>
      </c>
    </row>
    <row r="6447" spans="1:13" ht="12.75" customHeight="1">
      <c r="A6447" s="65" t="str">
        <f>IF(ROW()=1,"KEY",IF(ISNA(VLOOKUP(B6447,車名対応マスタ!B:D,3,FALSE)),"",IF(VLOOKUP(B6447,車名対応マスタ!B:D,3,FALSE)="","",$D6447&amp;" "&amp;IF($G6447="9","J","O")&amp;" "&amp;$I6447&amp;" "&amp;IF($I6447&lt;=TEXT(★完成資料!$A$1,"yyyymm"),TEXT(★完成資料!$A$1,"yyyymm"),"999999")&amp; " " &amp; LEFT(F6447 &amp; "          ",10))))</f>
        <v xml:space="preserve">L O 202205 yyyy00 EV        </v>
      </c>
      <c r="B6447" s="68" t="s">
        <v>324</v>
      </c>
      <c r="C6447" s="68" t="s">
        <v>139</v>
      </c>
      <c r="D6447" s="68" t="s">
        <v>271</v>
      </c>
      <c r="E6447" s="68" t="s">
        <v>531</v>
      </c>
      <c r="F6447" s="68" t="s">
        <v>230</v>
      </c>
      <c r="G6447" s="68" t="s">
        <v>77</v>
      </c>
      <c r="H6447" s="68" t="s">
        <v>273</v>
      </c>
      <c r="I6447" s="68" t="s">
        <v>647</v>
      </c>
      <c r="J6447" s="65">
        <v>1</v>
      </c>
      <c r="K6447" s="65">
        <v>6</v>
      </c>
      <c r="L6447" s="65">
        <v>427</v>
      </c>
      <c r="M6447" s="65" t="s">
        <v>376</v>
      </c>
    </row>
    <row r="6448" spans="1:13" ht="12.75" customHeight="1">
      <c r="A6448" s="65" t="str">
        <f>IF(ROW()=1,"KEY",IF(ISNA(VLOOKUP(B6448,車名対応マスタ!B:D,3,FALSE)),"",IF(VLOOKUP(B6448,車名対応マスタ!B:D,3,FALSE)="","",$D6448&amp;" "&amp;IF($G6448="9","J","O")&amp;" "&amp;$I6448&amp;" "&amp;IF($I6448&lt;=TEXT(★完成資料!$A$1,"yyyymm"),TEXT(★完成資料!$A$1,"yyyymm"),"999999")&amp; " " &amp; LEFT(F6448 &amp; "          ",10))))</f>
        <v xml:space="preserve">L O 202206 yyyy00 EV        </v>
      </c>
      <c r="B6448" s="68" t="s">
        <v>324</v>
      </c>
      <c r="C6448" s="68" t="s">
        <v>139</v>
      </c>
      <c r="D6448" s="68" t="s">
        <v>271</v>
      </c>
      <c r="E6448" s="68" t="s">
        <v>531</v>
      </c>
      <c r="F6448" s="68" t="s">
        <v>230</v>
      </c>
      <c r="G6448" s="68" t="s">
        <v>77</v>
      </c>
      <c r="H6448" s="68" t="s">
        <v>273</v>
      </c>
      <c r="I6448" s="68" t="s">
        <v>652</v>
      </c>
      <c r="J6448" s="65">
        <v>3</v>
      </c>
      <c r="K6448" s="65">
        <v>5</v>
      </c>
      <c r="L6448" s="65">
        <v>427</v>
      </c>
      <c r="M6448" s="65" t="s">
        <v>376</v>
      </c>
    </row>
    <row r="6449" spans="1:13" ht="12.75" customHeight="1">
      <c r="A6449" s="65" t="str">
        <f>IF(ROW()=1,"KEY",IF(ISNA(VLOOKUP(B6449,車名対応マスタ!B:D,3,FALSE)),"",IF(VLOOKUP(B6449,車名対応マスタ!B:D,3,FALSE)="","",$D6449&amp;" "&amp;IF($G6449="9","J","O")&amp;" "&amp;$I6449&amp;" "&amp;IF($I6449&lt;=TEXT(★完成資料!$A$1,"yyyymm"),TEXT(★完成資料!$A$1,"yyyymm"),"999999")&amp; " " &amp; LEFT(F6449 &amp; "          ",10))))</f>
        <v xml:space="preserve">L O 202207 yyyy00 EV        </v>
      </c>
      <c r="B6449" s="68" t="s">
        <v>324</v>
      </c>
      <c r="C6449" s="68" t="s">
        <v>139</v>
      </c>
      <c r="D6449" s="68" t="s">
        <v>271</v>
      </c>
      <c r="E6449" s="68" t="s">
        <v>531</v>
      </c>
      <c r="F6449" s="68" t="s">
        <v>230</v>
      </c>
      <c r="G6449" s="68" t="s">
        <v>77</v>
      </c>
      <c r="H6449" s="68" t="s">
        <v>273</v>
      </c>
      <c r="I6449" s="68" t="s">
        <v>655</v>
      </c>
      <c r="J6449" s="65">
        <v>2</v>
      </c>
      <c r="K6449" s="65">
        <v>5</v>
      </c>
      <c r="L6449" s="65">
        <v>427</v>
      </c>
      <c r="M6449" s="65" t="s">
        <v>376</v>
      </c>
    </row>
    <row r="6450" spans="1:13" ht="12.75" customHeight="1">
      <c r="A6450" s="65" t="str">
        <f>IF(ROW()=1,"KEY",IF(ISNA(VLOOKUP(B6450,車名対応マスタ!B:D,3,FALSE)),"",IF(VLOOKUP(B6450,車名対応マスタ!B:D,3,FALSE)="","",$D6450&amp;" "&amp;IF($G6450="9","J","O")&amp;" "&amp;$I6450&amp;" "&amp;IF($I6450&lt;=TEXT(★完成資料!$A$1,"yyyymm"),TEXT(★完成資料!$A$1,"yyyymm"),"999999")&amp; " " &amp; LEFT(F6450 &amp; "          ",10))))</f>
        <v xml:space="preserve">L O 202208 yyyy00 EV        </v>
      </c>
      <c r="B6450" s="68" t="s">
        <v>324</v>
      </c>
      <c r="C6450" s="68" t="s">
        <v>139</v>
      </c>
      <c r="D6450" s="68" t="s">
        <v>271</v>
      </c>
      <c r="E6450" s="68" t="s">
        <v>531</v>
      </c>
      <c r="F6450" s="68" t="s">
        <v>230</v>
      </c>
      <c r="G6450" s="68" t="s">
        <v>77</v>
      </c>
      <c r="H6450" s="68" t="s">
        <v>273</v>
      </c>
      <c r="I6450" s="68" t="s">
        <v>656</v>
      </c>
      <c r="J6450" s="65">
        <v>2</v>
      </c>
      <c r="K6450" s="65">
        <v>2</v>
      </c>
      <c r="L6450" s="65">
        <v>427</v>
      </c>
      <c r="M6450" s="65" t="s">
        <v>376</v>
      </c>
    </row>
    <row r="6451" spans="1:13" ht="12.75" customHeight="1">
      <c r="A6451" s="65" t="str">
        <f>IF(ROW()=1,"KEY",IF(ISNA(VLOOKUP(B6451,車名対応マスタ!B:D,3,FALSE)),"",IF(VLOOKUP(B6451,車名対応マスタ!B:D,3,FALSE)="","",$D6451&amp;" "&amp;IF($G6451="9","J","O")&amp;" "&amp;$I6451&amp;" "&amp;IF($I6451&lt;=TEXT(★完成資料!$A$1,"yyyymm"),TEXT(★完成資料!$A$1,"yyyymm"),"999999")&amp; " " &amp; LEFT(F6451 &amp; "          ",10))))</f>
        <v xml:space="preserve">L O 202209 yyyy00 EV        </v>
      </c>
      <c r="B6451" s="68" t="s">
        <v>324</v>
      </c>
      <c r="C6451" s="68" t="s">
        <v>139</v>
      </c>
      <c r="D6451" s="68" t="s">
        <v>271</v>
      </c>
      <c r="E6451" s="68" t="s">
        <v>531</v>
      </c>
      <c r="F6451" s="68" t="s">
        <v>230</v>
      </c>
      <c r="G6451" s="68" t="s">
        <v>77</v>
      </c>
      <c r="H6451" s="68" t="s">
        <v>273</v>
      </c>
      <c r="I6451" s="68" t="s">
        <v>657</v>
      </c>
      <c r="J6451" s="65">
        <v>3</v>
      </c>
      <c r="K6451" s="65">
        <v>4</v>
      </c>
      <c r="L6451" s="65">
        <v>427</v>
      </c>
      <c r="M6451" s="65" t="s">
        <v>376</v>
      </c>
    </row>
    <row r="6452" spans="1:13" ht="12.75" customHeight="1">
      <c r="A6452" s="65" t="str">
        <f>IF(ROW()=1,"KEY",IF(ISNA(VLOOKUP(B6452,車名対応マスタ!B:D,3,FALSE)),"",IF(VLOOKUP(B6452,車名対応マスタ!B:D,3,FALSE)="","",$D6452&amp;" "&amp;IF($G6452="9","J","O")&amp;" "&amp;$I6452&amp;" "&amp;IF($I6452&lt;=TEXT(★完成資料!$A$1,"yyyymm"),TEXT(★完成資料!$A$1,"yyyymm"),"999999")&amp; " " &amp; LEFT(F6452 &amp; "          ",10))))</f>
        <v xml:space="preserve">L O 202210 yyyy00 EV        </v>
      </c>
      <c r="B6452" s="68" t="s">
        <v>324</v>
      </c>
      <c r="C6452" s="68" t="s">
        <v>139</v>
      </c>
      <c r="D6452" s="68" t="s">
        <v>271</v>
      </c>
      <c r="E6452" s="68" t="s">
        <v>531</v>
      </c>
      <c r="F6452" s="68" t="s">
        <v>230</v>
      </c>
      <c r="G6452" s="68" t="s">
        <v>77</v>
      </c>
      <c r="H6452" s="68" t="s">
        <v>273</v>
      </c>
      <c r="I6452" s="68" t="s">
        <v>663</v>
      </c>
      <c r="K6452" s="65">
        <v>4</v>
      </c>
      <c r="L6452" s="65">
        <v>427</v>
      </c>
      <c r="M6452" s="65" t="s">
        <v>376</v>
      </c>
    </row>
    <row r="6453" spans="1:13" ht="12.75" customHeight="1">
      <c r="A6453" s="65" t="str">
        <f>IF(ROW()=1,"KEY",IF(ISNA(VLOOKUP(B6453,車名対応マスタ!B:D,3,FALSE)),"",IF(VLOOKUP(B6453,車名対応マスタ!B:D,3,FALSE)="","",$D6453&amp;" "&amp;IF($G6453="9","J","O")&amp;" "&amp;$I6453&amp;" "&amp;IF($I6453&lt;=TEXT(★完成資料!$A$1,"yyyymm"),TEXT(★完成資料!$A$1,"yyyymm"),"999999")&amp; " " &amp; LEFT(F6453 &amp; "          ",10))))</f>
        <v xml:space="preserve">L O 202201 yyyy00 EV        </v>
      </c>
      <c r="B6453" s="68" t="s">
        <v>324</v>
      </c>
      <c r="C6453" s="68" t="s">
        <v>139</v>
      </c>
      <c r="D6453" s="68" t="s">
        <v>271</v>
      </c>
      <c r="E6453" s="68" t="s">
        <v>531</v>
      </c>
      <c r="F6453" s="68" t="s">
        <v>230</v>
      </c>
      <c r="G6453" s="68" t="s">
        <v>77</v>
      </c>
      <c r="H6453" s="68" t="s">
        <v>273</v>
      </c>
      <c r="I6453" s="68" t="s">
        <v>639</v>
      </c>
      <c r="J6453" s="65">
        <v>17</v>
      </c>
      <c r="K6453" s="65">
        <v>1</v>
      </c>
      <c r="L6453" s="65">
        <v>410</v>
      </c>
      <c r="M6453" s="65" t="s">
        <v>495</v>
      </c>
    </row>
    <row r="6454" spans="1:13" ht="12.75" customHeight="1">
      <c r="A6454" s="65" t="str">
        <f>IF(ROW()=1,"KEY",IF(ISNA(VLOOKUP(B6454,車名対応マスタ!B:D,3,FALSE)),"",IF(VLOOKUP(B6454,車名対応マスタ!B:D,3,FALSE)="","",$D6454&amp;" "&amp;IF($G6454="9","J","O")&amp;" "&amp;$I6454&amp;" "&amp;IF($I6454&lt;=TEXT(★完成資料!$A$1,"yyyymm"),TEXT(★完成資料!$A$1,"yyyymm"),"999999")&amp; " " &amp; LEFT(F6454 &amp; "          ",10))))</f>
        <v xml:space="preserve">L O 202202 yyyy00 EV        </v>
      </c>
      <c r="B6454" s="68" t="s">
        <v>324</v>
      </c>
      <c r="C6454" s="68" t="s">
        <v>139</v>
      </c>
      <c r="D6454" s="68" t="s">
        <v>271</v>
      </c>
      <c r="E6454" s="68" t="s">
        <v>531</v>
      </c>
      <c r="F6454" s="68" t="s">
        <v>230</v>
      </c>
      <c r="G6454" s="68" t="s">
        <v>77</v>
      </c>
      <c r="H6454" s="68" t="s">
        <v>273</v>
      </c>
      <c r="I6454" s="68" t="s">
        <v>640</v>
      </c>
      <c r="J6454" s="65">
        <v>19</v>
      </c>
      <c r="K6454" s="65">
        <v>25</v>
      </c>
      <c r="L6454" s="65">
        <v>410</v>
      </c>
      <c r="M6454" s="65" t="s">
        <v>495</v>
      </c>
    </row>
    <row r="6455" spans="1:13" ht="12.75" customHeight="1">
      <c r="A6455" s="65" t="str">
        <f>IF(ROW()=1,"KEY",IF(ISNA(VLOOKUP(B6455,車名対応マスタ!B:D,3,FALSE)),"",IF(VLOOKUP(B6455,車名対応マスタ!B:D,3,FALSE)="","",$D6455&amp;" "&amp;IF($G6455="9","J","O")&amp;" "&amp;$I6455&amp;" "&amp;IF($I6455&lt;=TEXT(★完成資料!$A$1,"yyyymm"),TEXT(★完成資料!$A$1,"yyyymm"),"999999")&amp; " " &amp; LEFT(F6455 &amp; "          ",10))))</f>
        <v xml:space="preserve">L O 202203 yyyy00 EV        </v>
      </c>
      <c r="B6455" s="68" t="s">
        <v>324</v>
      </c>
      <c r="C6455" s="68" t="s">
        <v>139</v>
      </c>
      <c r="D6455" s="68" t="s">
        <v>271</v>
      </c>
      <c r="E6455" s="68" t="s">
        <v>531</v>
      </c>
      <c r="F6455" s="68" t="s">
        <v>230</v>
      </c>
      <c r="G6455" s="68" t="s">
        <v>77</v>
      </c>
      <c r="H6455" s="68" t="s">
        <v>273</v>
      </c>
      <c r="I6455" s="68" t="s">
        <v>641</v>
      </c>
      <c r="J6455" s="65">
        <v>23</v>
      </c>
      <c r="K6455" s="65">
        <v>27</v>
      </c>
      <c r="L6455" s="65">
        <v>410</v>
      </c>
      <c r="M6455" s="65" t="s">
        <v>495</v>
      </c>
    </row>
    <row r="6456" spans="1:13" ht="12.75" customHeight="1">
      <c r="A6456" s="65" t="str">
        <f>IF(ROW()=1,"KEY",IF(ISNA(VLOOKUP(B6456,車名対応マスタ!B:D,3,FALSE)),"",IF(VLOOKUP(B6456,車名対応マスタ!B:D,3,FALSE)="","",$D6456&amp;" "&amp;IF($G6456="9","J","O")&amp;" "&amp;$I6456&amp;" "&amp;IF($I6456&lt;=TEXT(★完成資料!$A$1,"yyyymm"),TEXT(★完成資料!$A$1,"yyyymm"),"999999")&amp; " " &amp; LEFT(F6456 &amp; "          ",10))))</f>
        <v xml:space="preserve">L O 202204 yyyy00 EV        </v>
      </c>
      <c r="B6456" s="68" t="s">
        <v>324</v>
      </c>
      <c r="C6456" s="68" t="s">
        <v>139</v>
      </c>
      <c r="D6456" s="68" t="s">
        <v>271</v>
      </c>
      <c r="E6456" s="68" t="s">
        <v>531</v>
      </c>
      <c r="F6456" s="68" t="s">
        <v>230</v>
      </c>
      <c r="G6456" s="68" t="s">
        <v>77</v>
      </c>
      <c r="H6456" s="68" t="s">
        <v>273</v>
      </c>
      <c r="I6456" s="68" t="s">
        <v>642</v>
      </c>
      <c r="J6456" s="65">
        <v>45</v>
      </c>
      <c r="K6456" s="65">
        <v>13</v>
      </c>
      <c r="L6456" s="65">
        <v>410</v>
      </c>
      <c r="M6456" s="65" t="s">
        <v>495</v>
      </c>
    </row>
    <row r="6457" spans="1:13" ht="12.75" customHeight="1">
      <c r="A6457" s="65" t="str">
        <f>IF(ROW()=1,"KEY",IF(ISNA(VLOOKUP(B6457,車名対応マスタ!B:D,3,FALSE)),"",IF(VLOOKUP(B6457,車名対応マスタ!B:D,3,FALSE)="","",$D6457&amp;" "&amp;IF($G6457="9","J","O")&amp;" "&amp;$I6457&amp;" "&amp;IF($I6457&lt;=TEXT(★完成資料!$A$1,"yyyymm"),TEXT(★完成資料!$A$1,"yyyymm"),"999999")&amp; " " &amp; LEFT(F6457 &amp; "          ",10))))</f>
        <v xml:space="preserve">L O 202205 yyyy00 EV        </v>
      </c>
      <c r="B6457" s="68" t="s">
        <v>324</v>
      </c>
      <c r="C6457" s="68" t="s">
        <v>139</v>
      </c>
      <c r="D6457" s="68" t="s">
        <v>271</v>
      </c>
      <c r="E6457" s="68" t="s">
        <v>531</v>
      </c>
      <c r="F6457" s="68" t="s">
        <v>230</v>
      </c>
      <c r="G6457" s="68" t="s">
        <v>77</v>
      </c>
      <c r="H6457" s="68" t="s">
        <v>273</v>
      </c>
      <c r="I6457" s="68" t="s">
        <v>647</v>
      </c>
      <c r="J6457" s="65">
        <v>8</v>
      </c>
      <c r="K6457" s="65">
        <v>7</v>
      </c>
      <c r="L6457" s="65">
        <v>410</v>
      </c>
      <c r="M6457" s="65" t="s">
        <v>495</v>
      </c>
    </row>
    <row r="6458" spans="1:13" ht="12.75" customHeight="1">
      <c r="A6458" s="65" t="str">
        <f>IF(ROW()=1,"KEY",IF(ISNA(VLOOKUP(B6458,車名対応マスタ!B:D,3,FALSE)),"",IF(VLOOKUP(B6458,車名対応マスタ!B:D,3,FALSE)="","",$D6458&amp;" "&amp;IF($G6458="9","J","O")&amp;" "&amp;$I6458&amp;" "&amp;IF($I6458&lt;=TEXT(★完成資料!$A$1,"yyyymm"),TEXT(★完成資料!$A$1,"yyyymm"),"999999")&amp; " " &amp; LEFT(F6458 &amp; "          ",10))))</f>
        <v xml:space="preserve">L O 202206 yyyy00 EV        </v>
      </c>
      <c r="B6458" s="68" t="s">
        <v>324</v>
      </c>
      <c r="C6458" s="68" t="s">
        <v>139</v>
      </c>
      <c r="D6458" s="68" t="s">
        <v>271</v>
      </c>
      <c r="E6458" s="68" t="s">
        <v>531</v>
      </c>
      <c r="F6458" s="68" t="s">
        <v>230</v>
      </c>
      <c r="G6458" s="68" t="s">
        <v>77</v>
      </c>
      <c r="H6458" s="68" t="s">
        <v>273</v>
      </c>
      <c r="I6458" s="68" t="s">
        <v>652</v>
      </c>
      <c r="J6458" s="65">
        <v>29</v>
      </c>
      <c r="K6458" s="65">
        <v>77</v>
      </c>
      <c r="L6458" s="65">
        <v>410</v>
      </c>
      <c r="M6458" s="65" t="s">
        <v>495</v>
      </c>
    </row>
    <row r="6459" spans="1:13" ht="12.75" customHeight="1">
      <c r="A6459" s="65" t="str">
        <f>IF(ROW()=1,"KEY",IF(ISNA(VLOOKUP(B6459,車名対応マスタ!B:D,3,FALSE)),"",IF(VLOOKUP(B6459,車名対応マスタ!B:D,3,FALSE)="","",$D6459&amp;" "&amp;IF($G6459="9","J","O")&amp;" "&amp;$I6459&amp;" "&amp;IF($I6459&lt;=TEXT(★完成資料!$A$1,"yyyymm"),TEXT(★完成資料!$A$1,"yyyymm"),"999999")&amp; " " &amp; LEFT(F6459 &amp; "          ",10))))</f>
        <v xml:space="preserve">L O 202207 yyyy00 EV        </v>
      </c>
      <c r="B6459" s="68" t="s">
        <v>324</v>
      </c>
      <c r="C6459" s="68" t="s">
        <v>139</v>
      </c>
      <c r="D6459" s="68" t="s">
        <v>271</v>
      </c>
      <c r="E6459" s="68" t="s">
        <v>531</v>
      </c>
      <c r="F6459" s="68" t="s">
        <v>230</v>
      </c>
      <c r="G6459" s="68" t="s">
        <v>77</v>
      </c>
      <c r="H6459" s="68" t="s">
        <v>273</v>
      </c>
      <c r="I6459" s="68" t="s">
        <v>655</v>
      </c>
      <c r="J6459" s="65">
        <v>3</v>
      </c>
      <c r="K6459" s="65">
        <v>9</v>
      </c>
      <c r="L6459" s="65">
        <v>410</v>
      </c>
      <c r="M6459" s="65" t="s">
        <v>495</v>
      </c>
    </row>
    <row r="6460" spans="1:13" ht="12.75" customHeight="1">
      <c r="A6460" s="65" t="str">
        <f>IF(ROW()=1,"KEY",IF(ISNA(VLOOKUP(B6460,車名対応マスタ!B:D,3,FALSE)),"",IF(VLOOKUP(B6460,車名対応マスタ!B:D,3,FALSE)="","",$D6460&amp;" "&amp;IF($G6460="9","J","O")&amp;" "&amp;$I6460&amp;" "&amp;IF($I6460&lt;=TEXT(★完成資料!$A$1,"yyyymm"),TEXT(★完成資料!$A$1,"yyyymm"),"999999")&amp; " " &amp; LEFT(F6460 &amp; "          ",10))))</f>
        <v xml:space="preserve">L O 202208 yyyy00 EV        </v>
      </c>
      <c r="B6460" s="68" t="s">
        <v>324</v>
      </c>
      <c r="C6460" s="68" t="s">
        <v>139</v>
      </c>
      <c r="D6460" s="68" t="s">
        <v>271</v>
      </c>
      <c r="E6460" s="68" t="s">
        <v>531</v>
      </c>
      <c r="F6460" s="68" t="s">
        <v>230</v>
      </c>
      <c r="G6460" s="68" t="s">
        <v>77</v>
      </c>
      <c r="H6460" s="68" t="s">
        <v>273</v>
      </c>
      <c r="I6460" s="68" t="s">
        <v>656</v>
      </c>
      <c r="J6460" s="65">
        <v>2</v>
      </c>
      <c r="K6460" s="65">
        <v>6</v>
      </c>
      <c r="L6460" s="65">
        <v>410</v>
      </c>
      <c r="M6460" s="65" t="s">
        <v>495</v>
      </c>
    </row>
    <row r="6461" spans="1:13" ht="12.75" customHeight="1">
      <c r="A6461" s="65" t="str">
        <f>IF(ROW()=1,"KEY",IF(ISNA(VLOOKUP(B6461,車名対応マスタ!B:D,3,FALSE)),"",IF(VLOOKUP(B6461,車名対応マスタ!B:D,3,FALSE)="","",$D6461&amp;" "&amp;IF($G6461="9","J","O")&amp;" "&amp;$I6461&amp;" "&amp;IF($I6461&lt;=TEXT(★完成資料!$A$1,"yyyymm"),TEXT(★完成資料!$A$1,"yyyymm"),"999999")&amp; " " &amp; LEFT(F6461 &amp; "          ",10))))</f>
        <v xml:space="preserve">L O 202209 yyyy00 EV        </v>
      </c>
      <c r="B6461" s="68" t="s">
        <v>324</v>
      </c>
      <c r="C6461" s="68" t="s">
        <v>139</v>
      </c>
      <c r="D6461" s="68" t="s">
        <v>271</v>
      </c>
      <c r="E6461" s="68" t="s">
        <v>531</v>
      </c>
      <c r="F6461" s="68" t="s">
        <v>230</v>
      </c>
      <c r="G6461" s="68" t="s">
        <v>77</v>
      </c>
      <c r="H6461" s="68" t="s">
        <v>273</v>
      </c>
      <c r="I6461" s="68" t="s">
        <v>657</v>
      </c>
      <c r="J6461" s="65">
        <v>1</v>
      </c>
      <c r="K6461" s="65">
        <v>11</v>
      </c>
      <c r="L6461" s="65">
        <v>410</v>
      </c>
      <c r="M6461" s="65" t="s">
        <v>495</v>
      </c>
    </row>
    <row r="6462" spans="1:13" ht="12.75" customHeight="1">
      <c r="A6462" s="65" t="str">
        <f>IF(ROW()=1,"KEY",IF(ISNA(VLOOKUP(B6462,車名対応マスタ!B:D,3,FALSE)),"",IF(VLOOKUP(B6462,車名対応マスタ!B:D,3,FALSE)="","",$D6462&amp;" "&amp;IF($G6462="9","J","O")&amp;" "&amp;$I6462&amp;" "&amp;IF($I6462&lt;=TEXT(★完成資料!$A$1,"yyyymm"),TEXT(★完成資料!$A$1,"yyyymm"),"999999")&amp; " " &amp; LEFT(F6462 &amp; "          ",10))))</f>
        <v xml:space="preserve">L O 202210 yyyy00 EV        </v>
      </c>
      <c r="B6462" s="68" t="s">
        <v>324</v>
      </c>
      <c r="C6462" s="68" t="s">
        <v>139</v>
      </c>
      <c r="D6462" s="68" t="s">
        <v>271</v>
      </c>
      <c r="E6462" s="68" t="s">
        <v>531</v>
      </c>
      <c r="F6462" s="68" t="s">
        <v>230</v>
      </c>
      <c r="G6462" s="68" t="s">
        <v>77</v>
      </c>
      <c r="H6462" s="68" t="s">
        <v>273</v>
      </c>
      <c r="I6462" s="68" t="s">
        <v>663</v>
      </c>
      <c r="J6462" s="65">
        <v>1</v>
      </c>
      <c r="K6462" s="65">
        <v>2</v>
      </c>
      <c r="L6462" s="65">
        <v>410</v>
      </c>
      <c r="M6462" s="65" t="s">
        <v>495</v>
      </c>
    </row>
    <row r="6463" spans="1:13" ht="12.75" customHeight="1">
      <c r="A6463" s="65" t="str">
        <f>IF(ROW()=1,"KEY",IF(ISNA(VLOOKUP(B6463,車名対応マスタ!B:D,3,FALSE)),"",IF(VLOOKUP(B6463,車名対応マスタ!B:D,3,FALSE)="","",$D6463&amp;" "&amp;IF($G6463="9","J","O")&amp;" "&amp;$I6463&amp;" "&amp;IF($I6463&lt;=TEXT(★完成資料!$A$1,"yyyymm"),TEXT(★完成資料!$A$1,"yyyymm"),"999999")&amp; " " &amp; LEFT(F6463 &amp; "          ",10))))</f>
        <v xml:space="preserve">L O 202201 yyyy00 EV        </v>
      </c>
      <c r="B6463" s="68" t="s">
        <v>324</v>
      </c>
      <c r="C6463" s="68" t="s">
        <v>139</v>
      </c>
      <c r="D6463" s="68" t="s">
        <v>271</v>
      </c>
      <c r="E6463" s="68" t="s">
        <v>531</v>
      </c>
      <c r="F6463" s="68" t="s">
        <v>230</v>
      </c>
      <c r="G6463" s="68" t="s">
        <v>77</v>
      </c>
      <c r="H6463" s="68" t="s">
        <v>273</v>
      </c>
      <c r="I6463" s="68" t="s">
        <v>639</v>
      </c>
      <c r="J6463" s="65">
        <v>24</v>
      </c>
      <c r="K6463" s="65">
        <v>54</v>
      </c>
      <c r="L6463" s="65">
        <v>408</v>
      </c>
      <c r="M6463" s="65" t="s">
        <v>496</v>
      </c>
    </row>
    <row r="6464" spans="1:13" ht="12.75" customHeight="1">
      <c r="A6464" s="65" t="str">
        <f>IF(ROW()=1,"KEY",IF(ISNA(VLOOKUP(B6464,車名対応マスタ!B:D,3,FALSE)),"",IF(VLOOKUP(B6464,車名対応マスタ!B:D,3,FALSE)="","",$D6464&amp;" "&amp;IF($G6464="9","J","O")&amp;" "&amp;$I6464&amp;" "&amp;IF($I6464&lt;=TEXT(★完成資料!$A$1,"yyyymm"),TEXT(★完成資料!$A$1,"yyyymm"),"999999")&amp; " " &amp; LEFT(F6464 &amp; "          ",10))))</f>
        <v xml:space="preserve">L O 202202 yyyy00 EV        </v>
      </c>
      <c r="B6464" s="68" t="s">
        <v>324</v>
      </c>
      <c r="C6464" s="68" t="s">
        <v>139</v>
      </c>
      <c r="D6464" s="68" t="s">
        <v>271</v>
      </c>
      <c r="E6464" s="68" t="s">
        <v>531</v>
      </c>
      <c r="F6464" s="68" t="s">
        <v>230</v>
      </c>
      <c r="G6464" s="68" t="s">
        <v>77</v>
      </c>
      <c r="H6464" s="68" t="s">
        <v>273</v>
      </c>
      <c r="I6464" s="68" t="s">
        <v>640</v>
      </c>
      <c r="J6464" s="65">
        <v>19</v>
      </c>
      <c r="K6464" s="65">
        <v>1</v>
      </c>
      <c r="L6464" s="65">
        <v>408</v>
      </c>
      <c r="M6464" s="65" t="s">
        <v>496</v>
      </c>
    </row>
    <row r="6465" spans="1:13" ht="12.75" customHeight="1">
      <c r="A6465" s="65" t="str">
        <f>IF(ROW()=1,"KEY",IF(ISNA(VLOOKUP(B6465,車名対応マスタ!B:D,3,FALSE)),"",IF(VLOOKUP(B6465,車名対応マスタ!B:D,3,FALSE)="","",$D6465&amp;" "&amp;IF($G6465="9","J","O")&amp;" "&amp;$I6465&amp;" "&amp;IF($I6465&lt;=TEXT(★完成資料!$A$1,"yyyymm"),TEXT(★完成資料!$A$1,"yyyymm"),"999999")&amp; " " &amp; LEFT(F6465 &amp; "          ",10))))</f>
        <v xml:space="preserve">L O 202203 yyyy00 EV        </v>
      </c>
      <c r="B6465" s="68" t="s">
        <v>324</v>
      </c>
      <c r="C6465" s="68" t="s">
        <v>139</v>
      </c>
      <c r="D6465" s="68" t="s">
        <v>271</v>
      </c>
      <c r="E6465" s="68" t="s">
        <v>531</v>
      </c>
      <c r="F6465" s="68" t="s">
        <v>230</v>
      </c>
      <c r="G6465" s="68" t="s">
        <v>77</v>
      </c>
      <c r="H6465" s="68" t="s">
        <v>273</v>
      </c>
      <c r="I6465" s="68" t="s">
        <v>641</v>
      </c>
      <c r="J6465" s="65">
        <v>103</v>
      </c>
      <c r="K6465" s="65">
        <v>63</v>
      </c>
      <c r="L6465" s="65">
        <v>408</v>
      </c>
      <c r="M6465" s="65" t="s">
        <v>496</v>
      </c>
    </row>
    <row r="6466" spans="1:13" ht="12.75" customHeight="1">
      <c r="A6466" s="65" t="str">
        <f>IF(ROW()=1,"KEY",IF(ISNA(VLOOKUP(B6466,車名対応マスタ!B:D,3,FALSE)),"",IF(VLOOKUP(B6466,車名対応マスタ!B:D,3,FALSE)="","",$D6466&amp;" "&amp;IF($G6466="9","J","O")&amp;" "&amp;$I6466&amp;" "&amp;IF($I6466&lt;=TEXT(★完成資料!$A$1,"yyyymm"),TEXT(★完成資料!$A$1,"yyyymm"),"999999")&amp; " " &amp; LEFT(F6466 &amp; "          ",10))))</f>
        <v xml:space="preserve">L O 202204 yyyy00 EV        </v>
      </c>
      <c r="B6466" s="68" t="s">
        <v>324</v>
      </c>
      <c r="C6466" s="68" t="s">
        <v>139</v>
      </c>
      <c r="D6466" s="68" t="s">
        <v>271</v>
      </c>
      <c r="E6466" s="68" t="s">
        <v>531</v>
      </c>
      <c r="F6466" s="68" t="s">
        <v>230</v>
      </c>
      <c r="G6466" s="68" t="s">
        <v>77</v>
      </c>
      <c r="H6466" s="68" t="s">
        <v>273</v>
      </c>
      <c r="I6466" s="68" t="s">
        <v>642</v>
      </c>
      <c r="J6466" s="65">
        <v>20</v>
      </c>
      <c r="K6466" s="65">
        <v>55</v>
      </c>
      <c r="L6466" s="65">
        <v>408</v>
      </c>
      <c r="M6466" s="65" t="s">
        <v>496</v>
      </c>
    </row>
    <row r="6467" spans="1:13" ht="12.75" customHeight="1">
      <c r="A6467" s="65" t="str">
        <f>IF(ROW()=1,"KEY",IF(ISNA(VLOOKUP(B6467,車名対応マスタ!B:D,3,FALSE)),"",IF(VLOOKUP(B6467,車名対応マスタ!B:D,3,FALSE)="","",$D6467&amp;" "&amp;IF($G6467="9","J","O")&amp;" "&amp;$I6467&amp;" "&amp;IF($I6467&lt;=TEXT(★完成資料!$A$1,"yyyymm"),TEXT(★完成資料!$A$1,"yyyymm"),"999999")&amp; " " &amp; LEFT(F6467 &amp; "          ",10))))</f>
        <v xml:space="preserve">L O 202205 yyyy00 EV        </v>
      </c>
      <c r="B6467" s="68" t="s">
        <v>324</v>
      </c>
      <c r="C6467" s="68" t="s">
        <v>139</v>
      </c>
      <c r="D6467" s="68" t="s">
        <v>271</v>
      </c>
      <c r="E6467" s="68" t="s">
        <v>531</v>
      </c>
      <c r="F6467" s="68" t="s">
        <v>230</v>
      </c>
      <c r="G6467" s="68" t="s">
        <v>77</v>
      </c>
      <c r="H6467" s="68" t="s">
        <v>273</v>
      </c>
      <c r="I6467" s="68" t="s">
        <v>647</v>
      </c>
      <c r="J6467" s="65">
        <v>29</v>
      </c>
      <c r="K6467" s="65">
        <v>30</v>
      </c>
      <c r="L6467" s="65">
        <v>408</v>
      </c>
      <c r="M6467" s="65" t="s">
        <v>496</v>
      </c>
    </row>
    <row r="6468" spans="1:13" ht="12.75" customHeight="1">
      <c r="A6468" s="65" t="str">
        <f>IF(ROW()=1,"KEY",IF(ISNA(VLOOKUP(B6468,車名対応マスタ!B:D,3,FALSE)),"",IF(VLOOKUP(B6468,車名対応マスタ!B:D,3,FALSE)="","",$D6468&amp;" "&amp;IF($G6468="9","J","O")&amp;" "&amp;$I6468&amp;" "&amp;IF($I6468&lt;=TEXT(★完成資料!$A$1,"yyyymm"),TEXT(★完成資料!$A$1,"yyyymm"),"999999")&amp; " " &amp; LEFT(F6468 &amp; "          ",10))))</f>
        <v xml:space="preserve">L O 202206 yyyy00 EV        </v>
      </c>
      <c r="B6468" s="68" t="s">
        <v>324</v>
      </c>
      <c r="C6468" s="68" t="s">
        <v>139</v>
      </c>
      <c r="D6468" s="68" t="s">
        <v>271</v>
      </c>
      <c r="E6468" s="68" t="s">
        <v>531</v>
      </c>
      <c r="F6468" s="68" t="s">
        <v>230</v>
      </c>
      <c r="G6468" s="68" t="s">
        <v>77</v>
      </c>
      <c r="H6468" s="68" t="s">
        <v>273</v>
      </c>
      <c r="I6468" s="68" t="s">
        <v>652</v>
      </c>
      <c r="J6468" s="65">
        <v>40</v>
      </c>
      <c r="K6468" s="65">
        <v>28</v>
      </c>
      <c r="L6468" s="65">
        <v>408</v>
      </c>
      <c r="M6468" s="65" t="s">
        <v>496</v>
      </c>
    </row>
    <row r="6469" spans="1:13" ht="12.75" customHeight="1">
      <c r="A6469" s="65" t="str">
        <f>IF(ROW()=1,"KEY",IF(ISNA(VLOOKUP(B6469,車名対応マスタ!B:D,3,FALSE)),"",IF(VLOOKUP(B6469,車名対応マスタ!B:D,3,FALSE)="","",$D6469&amp;" "&amp;IF($G6469="9","J","O")&amp;" "&amp;$I6469&amp;" "&amp;IF($I6469&lt;=TEXT(★完成資料!$A$1,"yyyymm"),TEXT(★完成資料!$A$1,"yyyymm"),"999999")&amp; " " &amp; LEFT(F6469 &amp; "          ",10))))</f>
        <v xml:space="preserve">L O 202207 yyyy00 EV        </v>
      </c>
      <c r="B6469" s="68" t="s">
        <v>324</v>
      </c>
      <c r="C6469" s="68" t="s">
        <v>139</v>
      </c>
      <c r="D6469" s="68" t="s">
        <v>271</v>
      </c>
      <c r="E6469" s="68" t="s">
        <v>531</v>
      </c>
      <c r="F6469" s="68" t="s">
        <v>230</v>
      </c>
      <c r="G6469" s="68" t="s">
        <v>77</v>
      </c>
      <c r="H6469" s="68" t="s">
        <v>273</v>
      </c>
      <c r="I6469" s="68" t="s">
        <v>655</v>
      </c>
      <c r="J6469" s="65">
        <v>18</v>
      </c>
      <c r="K6469" s="65">
        <v>68</v>
      </c>
      <c r="L6469" s="65">
        <v>408</v>
      </c>
      <c r="M6469" s="65" t="s">
        <v>496</v>
      </c>
    </row>
    <row r="6470" spans="1:13" ht="12.75" customHeight="1">
      <c r="A6470" s="65" t="str">
        <f>IF(ROW()=1,"KEY",IF(ISNA(VLOOKUP(B6470,車名対応マスタ!B:D,3,FALSE)),"",IF(VLOOKUP(B6470,車名対応マスタ!B:D,3,FALSE)="","",$D6470&amp;" "&amp;IF($G6470="9","J","O")&amp;" "&amp;$I6470&amp;" "&amp;IF($I6470&lt;=TEXT(★完成資料!$A$1,"yyyymm"),TEXT(★完成資料!$A$1,"yyyymm"),"999999")&amp; " " &amp; LEFT(F6470 &amp; "          ",10))))</f>
        <v xml:space="preserve">L O 202208 yyyy00 EV        </v>
      </c>
      <c r="B6470" s="68" t="s">
        <v>324</v>
      </c>
      <c r="C6470" s="68" t="s">
        <v>139</v>
      </c>
      <c r="D6470" s="68" t="s">
        <v>271</v>
      </c>
      <c r="E6470" s="68" t="s">
        <v>531</v>
      </c>
      <c r="F6470" s="68" t="s">
        <v>230</v>
      </c>
      <c r="G6470" s="68" t="s">
        <v>77</v>
      </c>
      <c r="H6470" s="68" t="s">
        <v>273</v>
      </c>
      <c r="I6470" s="68" t="s">
        <v>656</v>
      </c>
      <c r="J6470" s="65">
        <v>12</v>
      </c>
      <c r="K6470" s="65">
        <v>7</v>
      </c>
      <c r="L6470" s="65">
        <v>408</v>
      </c>
      <c r="M6470" s="65" t="s">
        <v>496</v>
      </c>
    </row>
    <row r="6471" spans="1:13" ht="12.75" customHeight="1">
      <c r="A6471" s="65" t="str">
        <f>IF(ROW()=1,"KEY",IF(ISNA(VLOOKUP(B6471,車名対応マスタ!B:D,3,FALSE)),"",IF(VLOOKUP(B6471,車名対応マスタ!B:D,3,FALSE)="","",$D6471&amp;" "&amp;IF($G6471="9","J","O")&amp;" "&amp;$I6471&amp;" "&amp;IF($I6471&lt;=TEXT(★完成資料!$A$1,"yyyymm"),TEXT(★完成資料!$A$1,"yyyymm"),"999999")&amp; " " &amp; LEFT(F6471 &amp; "          ",10))))</f>
        <v xml:space="preserve">L O 202209 yyyy00 EV        </v>
      </c>
      <c r="B6471" s="68" t="s">
        <v>324</v>
      </c>
      <c r="C6471" s="68" t="s">
        <v>139</v>
      </c>
      <c r="D6471" s="68" t="s">
        <v>271</v>
      </c>
      <c r="E6471" s="68" t="s">
        <v>531</v>
      </c>
      <c r="F6471" s="68" t="s">
        <v>230</v>
      </c>
      <c r="G6471" s="68" t="s">
        <v>77</v>
      </c>
      <c r="H6471" s="68" t="s">
        <v>273</v>
      </c>
      <c r="I6471" s="68" t="s">
        <v>657</v>
      </c>
      <c r="J6471" s="65">
        <v>31</v>
      </c>
      <c r="K6471" s="65">
        <v>125</v>
      </c>
      <c r="L6471" s="65">
        <v>408</v>
      </c>
      <c r="M6471" s="65" t="s">
        <v>496</v>
      </c>
    </row>
    <row r="6472" spans="1:13" ht="12.75" customHeight="1">
      <c r="A6472" s="65" t="str">
        <f>IF(ROW()=1,"KEY",IF(ISNA(VLOOKUP(B6472,車名対応マスタ!B:D,3,FALSE)),"",IF(VLOOKUP(B6472,車名対応マスタ!B:D,3,FALSE)="","",$D6472&amp;" "&amp;IF($G6472="9","J","O")&amp;" "&amp;$I6472&amp;" "&amp;IF($I6472&lt;=TEXT(★完成資料!$A$1,"yyyymm"),TEXT(★完成資料!$A$1,"yyyymm"),"999999")&amp; " " &amp; LEFT(F6472 &amp; "          ",10))))</f>
        <v xml:space="preserve">L O 202210 yyyy00 EV        </v>
      </c>
      <c r="B6472" s="68" t="s">
        <v>324</v>
      </c>
      <c r="C6472" s="68" t="s">
        <v>139</v>
      </c>
      <c r="D6472" s="68" t="s">
        <v>271</v>
      </c>
      <c r="E6472" s="68" t="s">
        <v>531</v>
      </c>
      <c r="F6472" s="68" t="s">
        <v>230</v>
      </c>
      <c r="G6472" s="68" t="s">
        <v>77</v>
      </c>
      <c r="H6472" s="68" t="s">
        <v>273</v>
      </c>
      <c r="I6472" s="68" t="s">
        <v>663</v>
      </c>
      <c r="J6472" s="65">
        <v>8</v>
      </c>
      <c r="K6472" s="65">
        <v>134</v>
      </c>
      <c r="L6472" s="65">
        <v>408</v>
      </c>
      <c r="M6472" s="65" t="s">
        <v>496</v>
      </c>
    </row>
    <row r="6473" spans="1:13" ht="12.75" customHeight="1">
      <c r="A6473" s="65" t="str">
        <f>IF(ROW()=1,"KEY",IF(ISNA(VLOOKUP(B6473,車名対応マスタ!B:D,3,FALSE)),"",IF(VLOOKUP(B6473,車名対応マスタ!B:D,3,FALSE)="","",$D6473&amp;" "&amp;IF($G6473="9","J","O")&amp;" "&amp;$I6473&amp;" "&amp;IF($I6473&lt;=TEXT(★完成資料!$A$1,"yyyymm"),TEXT(★完成資料!$A$1,"yyyymm"),"999999")&amp; " " &amp; LEFT(F6473 &amp; "          ",10))))</f>
        <v xml:space="preserve">L O 202201 yyyy00 EV        </v>
      </c>
      <c r="B6473" s="68" t="s">
        <v>324</v>
      </c>
      <c r="C6473" s="68" t="s">
        <v>139</v>
      </c>
      <c r="D6473" s="68" t="s">
        <v>271</v>
      </c>
      <c r="E6473" s="68" t="s">
        <v>531</v>
      </c>
      <c r="F6473" s="68" t="s">
        <v>230</v>
      </c>
      <c r="G6473" s="68" t="s">
        <v>77</v>
      </c>
      <c r="H6473" s="68" t="s">
        <v>273</v>
      </c>
      <c r="I6473" s="68" t="s">
        <v>639</v>
      </c>
      <c r="J6473" s="65">
        <v>2</v>
      </c>
      <c r="K6473" s="65">
        <v>4</v>
      </c>
      <c r="L6473" s="65">
        <v>414</v>
      </c>
      <c r="M6473" s="65" t="s">
        <v>377</v>
      </c>
    </row>
    <row r="6474" spans="1:13" ht="12.75" customHeight="1">
      <c r="A6474" s="65" t="str">
        <f>IF(ROW()=1,"KEY",IF(ISNA(VLOOKUP(B6474,車名対応マスタ!B:D,3,FALSE)),"",IF(VLOOKUP(B6474,車名対応マスタ!B:D,3,FALSE)="","",$D6474&amp;" "&amp;IF($G6474="9","J","O")&amp;" "&amp;$I6474&amp;" "&amp;IF($I6474&lt;=TEXT(★完成資料!$A$1,"yyyymm"),TEXT(★完成資料!$A$1,"yyyymm"),"999999")&amp; " " &amp; LEFT(F6474 &amp; "          ",10))))</f>
        <v xml:space="preserve">L O 202202 yyyy00 EV        </v>
      </c>
      <c r="B6474" s="68" t="s">
        <v>324</v>
      </c>
      <c r="C6474" s="68" t="s">
        <v>139</v>
      </c>
      <c r="D6474" s="68" t="s">
        <v>271</v>
      </c>
      <c r="E6474" s="68" t="s">
        <v>531</v>
      </c>
      <c r="F6474" s="68" t="s">
        <v>230</v>
      </c>
      <c r="G6474" s="68" t="s">
        <v>77</v>
      </c>
      <c r="H6474" s="68" t="s">
        <v>273</v>
      </c>
      <c r="I6474" s="68" t="s">
        <v>640</v>
      </c>
      <c r="J6474" s="65">
        <v>1</v>
      </c>
      <c r="K6474" s="65">
        <v>28</v>
      </c>
      <c r="L6474" s="65">
        <v>414</v>
      </c>
      <c r="M6474" s="65" t="s">
        <v>377</v>
      </c>
    </row>
    <row r="6475" spans="1:13" ht="12.75" customHeight="1">
      <c r="A6475" s="65" t="str">
        <f>IF(ROW()=1,"KEY",IF(ISNA(VLOOKUP(B6475,車名対応マスタ!B:D,3,FALSE)),"",IF(VLOOKUP(B6475,車名対応マスタ!B:D,3,FALSE)="","",$D6475&amp;" "&amp;IF($G6475="9","J","O")&amp;" "&amp;$I6475&amp;" "&amp;IF($I6475&lt;=TEXT(★完成資料!$A$1,"yyyymm"),TEXT(★完成資料!$A$1,"yyyymm"),"999999")&amp; " " &amp; LEFT(F6475 &amp; "          ",10))))</f>
        <v xml:space="preserve">L O 202203 yyyy00 EV        </v>
      </c>
      <c r="B6475" s="68" t="s">
        <v>324</v>
      </c>
      <c r="C6475" s="68" t="s">
        <v>139</v>
      </c>
      <c r="D6475" s="68" t="s">
        <v>271</v>
      </c>
      <c r="E6475" s="68" t="s">
        <v>531</v>
      </c>
      <c r="F6475" s="68" t="s">
        <v>230</v>
      </c>
      <c r="G6475" s="68" t="s">
        <v>77</v>
      </c>
      <c r="H6475" s="68" t="s">
        <v>273</v>
      </c>
      <c r="I6475" s="68" t="s">
        <v>641</v>
      </c>
      <c r="J6475" s="65">
        <v>11</v>
      </c>
      <c r="K6475" s="65">
        <v>1</v>
      </c>
      <c r="L6475" s="65">
        <v>414</v>
      </c>
      <c r="M6475" s="65" t="s">
        <v>377</v>
      </c>
    </row>
    <row r="6476" spans="1:13" ht="12.75" customHeight="1">
      <c r="A6476" s="65" t="str">
        <f>IF(ROW()=1,"KEY",IF(ISNA(VLOOKUP(B6476,車名対応マスタ!B:D,3,FALSE)),"",IF(VLOOKUP(B6476,車名対応マスタ!B:D,3,FALSE)="","",$D6476&amp;" "&amp;IF($G6476="9","J","O")&amp;" "&amp;$I6476&amp;" "&amp;IF($I6476&lt;=TEXT(★完成資料!$A$1,"yyyymm"),TEXT(★完成資料!$A$1,"yyyymm"),"999999")&amp; " " &amp; LEFT(F6476 &amp; "          ",10))))</f>
        <v xml:space="preserve">L O 202204 yyyy00 EV        </v>
      </c>
      <c r="B6476" s="68" t="s">
        <v>324</v>
      </c>
      <c r="C6476" s="68" t="s">
        <v>139</v>
      </c>
      <c r="D6476" s="68" t="s">
        <v>271</v>
      </c>
      <c r="E6476" s="68" t="s">
        <v>531</v>
      </c>
      <c r="F6476" s="68" t="s">
        <v>230</v>
      </c>
      <c r="G6476" s="68" t="s">
        <v>77</v>
      </c>
      <c r="H6476" s="68" t="s">
        <v>273</v>
      </c>
      <c r="I6476" s="68" t="s">
        <v>642</v>
      </c>
      <c r="J6476" s="65">
        <v>3</v>
      </c>
      <c r="K6476" s="65">
        <v>9</v>
      </c>
      <c r="L6476" s="65">
        <v>414</v>
      </c>
      <c r="M6476" s="65" t="s">
        <v>377</v>
      </c>
    </row>
    <row r="6477" spans="1:13" ht="12.75" customHeight="1">
      <c r="A6477" s="65" t="str">
        <f>IF(ROW()=1,"KEY",IF(ISNA(VLOOKUP(B6477,車名対応マスタ!B:D,3,FALSE)),"",IF(VLOOKUP(B6477,車名対応マスタ!B:D,3,FALSE)="","",$D6477&amp;" "&amp;IF($G6477="9","J","O")&amp;" "&amp;$I6477&amp;" "&amp;IF($I6477&lt;=TEXT(★完成資料!$A$1,"yyyymm"),TEXT(★完成資料!$A$1,"yyyymm"),"999999")&amp; " " &amp; LEFT(F6477 &amp; "          ",10))))</f>
        <v xml:space="preserve">L O 202205 yyyy00 EV        </v>
      </c>
      <c r="B6477" s="68" t="s">
        <v>324</v>
      </c>
      <c r="C6477" s="68" t="s">
        <v>139</v>
      </c>
      <c r="D6477" s="68" t="s">
        <v>271</v>
      </c>
      <c r="E6477" s="68" t="s">
        <v>531</v>
      </c>
      <c r="F6477" s="68" t="s">
        <v>230</v>
      </c>
      <c r="G6477" s="68" t="s">
        <v>77</v>
      </c>
      <c r="H6477" s="68" t="s">
        <v>273</v>
      </c>
      <c r="I6477" s="68" t="s">
        <v>647</v>
      </c>
      <c r="J6477" s="65">
        <v>7</v>
      </c>
      <c r="K6477" s="65">
        <v>10</v>
      </c>
      <c r="L6477" s="65">
        <v>414</v>
      </c>
      <c r="M6477" s="65" t="s">
        <v>377</v>
      </c>
    </row>
    <row r="6478" spans="1:13" ht="12.75" customHeight="1">
      <c r="A6478" s="65" t="str">
        <f>IF(ROW()=1,"KEY",IF(ISNA(VLOOKUP(B6478,車名対応マスタ!B:D,3,FALSE)),"",IF(VLOOKUP(B6478,車名対応マスタ!B:D,3,FALSE)="","",$D6478&amp;" "&amp;IF($G6478="9","J","O")&amp;" "&amp;$I6478&amp;" "&amp;IF($I6478&lt;=TEXT(★完成資料!$A$1,"yyyymm"),TEXT(★完成資料!$A$1,"yyyymm"),"999999")&amp; " " &amp; LEFT(F6478 &amp; "          ",10))))</f>
        <v xml:space="preserve">L O 202206 yyyy00 EV        </v>
      </c>
      <c r="B6478" s="68" t="s">
        <v>324</v>
      </c>
      <c r="C6478" s="68" t="s">
        <v>139</v>
      </c>
      <c r="D6478" s="68" t="s">
        <v>271</v>
      </c>
      <c r="E6478" s="68" t="s">
        <v>531</v>
      </c>
      <c r="F6478" s="68" t="s">
        <v>230</v>
      </c>
      <c r="G6478" s="68" t="s">
        <v>77</v>
      </c>
      <c r="H6478" s="68" t="s">
        <v>273</v>
      </c>
      <c r="I6478" s="68" t="s">
        <v>652</v>
      </c>
      <c r="J6478" s="65">
        <v>6</v>
      </c>
      <c r="K6478" s="65">
        <v>21</v>
      </c>
      <c r="L6478" s="65">
        <v>414</v>
      </c>
      <c r="M6478" s="65" t="s">
        <v>377</v>
      </c>
    </row>
    <row r="6479" spans="1:13" ht="12.75" customHeight="1">
      <c r="A6479" s="65" t="str">
        <f>IF(ROW()=1,"KEY",IF(ISNA(VLOOKUP(B6479,車名対応マスタ!B:D,3,FALSE)),"",IF(VLOOKUP(B6479,車名対応マスタ!B:D,3,FALSE)="","",$D6479&amp;" "&amp;IF($G6479="9","J","O")&amp;" "&amp;$I6479&amp;" "&amp;IF($I6479&lt;=TEXT(★完成資料!$A$1,"yyyymm"),TEXT(★完成資料!$A$1,"yyyymm"),"999999")&amp; " " &amp; LEFT(F6479 &amp; "          ",10))))</f>
        <v xml:space="preserve">L O 202207 yyyy00 EV        </v>
      </c>
      <c r="B6479" s="68" t="s">
        <v>324</v>
      </c>
      <c r="C6479" s="68" t="s">
        <v>139</v>
      </c>
      <c r="D6479" s="68" t="s">
        <v>271</v>
      </c>
      <c r="E6479" s="68" t="s">
        <v>531</v>
      </c>
      <c r="F6479" s="68" t="s">
        <v>230</v>
      </c>
      <c r="G6479" s="68" t="s">
        <v>77</v>
      </c>
      <c r="H6479" s="68" t="s">
        <v>273</v>
      </c>
      <c r="I6479" s="68" t="s">
        <v>655</v>
      </c>
      <c r="J6479" s="65">
        <v>0</v>
      </c>
      <c r="K6479" s="65">
        <v>6</v>
      </c>
      <c r="L6479" s="65">
        <v>414</v>
      </c>
      <c r="M6479" s="65" t="s">
        <v>377</v>
      </c>
    </row>
    <row r="6480" spans="1:13" ht="12.75" customHeight="1">
      <c r="A6480" s="65" t="str">
        <f>IF(ROW()=1,"KEY",IF(ISNA(VLOOKUP(B6480,車名対応マスタ!B:D,3,FALSE)),"",IF(VLOOKUP(B6480,車名対応マスタ!B:D,3,FALSE)="","",$D6480&amp;" "&amp;IF($G6480="9","J","O")&amp;" "&amp;$I6480&amp;" "&amp;IF($I6480&lt;=TEXT(★完成資料!$A$1,"yyyymm"),TEXT(★完成資料!$A$1,"yyyymm"),"999999")&amp; " " &amp; LEFT(F6480 &amp; "          ",10))))</f>
        <v xml:space="preserve">L O 202208 yyyy00 EV        </v>
      </c>
      <c r="B6480" s="68" t="s">
        <v>324</v>
      </c>
      <c r="C6480" s="68" t="s">
        <v>139</v>
      </c>
      <c r="D6480" s="68" t="s">
        <v>271</v>
      </c>
      <c r="E6480" s="68" t="s">
        <v>531</v>
      </c>
      <c r="F6480" s="68" t="s">
        <v>230</v>
      </c>
      <c r="G6480" s="68" t="s">
        <v>77</v>
      </c>
      <c r="H6480" s="68" t="s">
        <v>273</v>
      </c>
      <c r="I6480" s="68" t="s">
        <v>656</v>
      </c>
      <c r="J6480" s="65">
        <v>1</v>
      </c>
      <c r="K6480" s="65">
        <v>11</v>
      </c>
      <c r="L6480" s="65">
        <v>414</v>
      </c>
      <c r="M6480" s="65" t="s">
        <v>377</v>
      </c>
    </row>
    <row r="6481" spans="1:13" ht="12.75" customHeight="1">
      <c r="A6481" s="65" t="str">
        <f>IF(ROW()=1,"KEY",IF(ISNA(VLOOKUP(B6481,車名対応マスタ!B:D,3,FALSE)),"",IF(VLOOKUP(B6481,車名対応マスタ!B:D,3,FALSE)="","",$D6481&amp;" "&amp;IF($G6481="9","J","O")&amp;" "&amp;$I6481&amp;" "&amp;IF($I6481&lt;=TEXT(★完成資料!$A$1,"yyyymm"),TEXT(★完成資料!$A$1,"yyyymm"),"999999")&amp; " " &amp; LEFT(F6481 &amp; "          ",10))))</f>
        <v xml:space="preserve">L O 202209 yyyy00 EV        </v>
      </c>
      <c r="B6481" s="68" t="s">
        <v>324</v>
      </c>
      <c r="C6481" s="68" t="s">
        <v>139</v>
      </c>
      <c r="D6481" s="68" t="s">
        <v>271</v>
      </c>
      <c r="E6481" s="68" t="s">
        <v>531</v>
      </c>
      <c r="F6481" s="68" t="s">
        <v>230</v>
      </c>
      <c r="G6481" s="68" t="s">
        <v>77</v>
      </c>
      <c r="H6481" s="68" t="s">
        <v>273</v>
      </c>
      <c r="I6481" s="68" t="s">
        <v>657</v>
      </c>
      <c r="J6481" s="65">
        <v>11</v>
      </c>
      <c r="K6481" s="65">
        <v>42</v>
      </c>
      <c r="L6481" s="65">
        <v>414</v>
      </c>
      <c r="M6481" s="65" t="s">
        <v>377</v>
      </c>
    </row>
    <row r="6482" spans="1:13" ht="12.75" customHeight="1">
      <c r="A6482" s="65" t="str">
        <f>IF(ROW()=1,"KEY",IF(ISNA(VLOOKUP(B6482,車名対応マスタ!B:D,3,FALSE)),"",IF(VLOOKUP(B6482,車名対応マスタ!B:D,3,FALSE)="","",$D6482&amp;" "&amp;IF($G6482="9","J","O")&amp;" "&amp;$I6482&amp;" "&amp;IF($I6482&lt;=TEXT(★完成資料!$A$1,"yyyymm"),TEXT(★完成資料!$A$1,"yyyymm"),"999999")&amp; " " &amp; LEFT(F6482 &amp; "          ",10))))</f>
        <v xml:space="preserve">L O 202210 yyyy00 EV        </v>
      </c>
      <c r="B6482" s="68" t="s">
        <v>324</v>
      </c>
      <c r="C6482" s="68" t="s">
        <v>139</v>
      </c>
      <c r="D6482" s="68" t="s">
        <v>271</v>
      </c>
      <c r="E6482" s="68" t="s">
        <v>531</v>
      </c>
      <c r="F6482" s="68" t="s">
        <v>230</v>
      </c>
      <c r="G6482" s="68" t="s">
        <v>77</v>
      </c>
      <c r="H6482" s="68" t="s">
        <v>273</v>
      </c>
      <c r="I6482" s="68" t="s">
        <v>663</v>
      </c>
      <c r="J6482" s="65">
        <v>3</v>
      </c>
      <c r="K6482" s="65">
        <v>7</v>
      </c>
      <c r="L6482" s="65">
        <v>414</v>
      </c>
      <c r="M6482" s="65" t="s">
        <v>377</v>
      </c>
    </row>
    <row r="6483" spans="1:13" ht="12.75" customHeight="1">
      <c r="A6483" s="65" t="str">
        <f>IF(ROW()=1,"KEY",IF(ISNA(VLOOKUP(B6483,車名対応マスタ!B:D,3,FALSE)),"",IF(VLOOKUP(B6483,車名対応マスタ!B:D,3,FALSE)="","",$D6483&amp;" "&amp;IF($G6483="9","J","O")&amp;" "&amp;$I6483&amp;" "&amp;IF($I6483&lt;=TEXT(★完成資料!$A$1,"yyyymm"),TEXT(★完成資料!$A$1,"yyyymm"),"999999")&amp; " " &amp; LEFT(F6483 &amp; "          ",10))))</f>
        <v xml:space="preserve">L O 202201 yyyy00 EV        </v>
      </c>
      <c r="B6483" s="68" t="s">
        <v>324</v>
      </c>
      <c r="C6483" s="68" t="s">
        <v>139</v>
      </c>
      <c r="D6483" s="68" t="s">
        <v>271</v>
      </c>
      <c r="E6483" s="68" t="s">
        <v>531</v>
      </c>
      <c r="F6483" s="68" t="s">
        <v>230</v>
      </c>
      <c r="G6483" s="68" t="s">
        <v>77</v>
      </c>
      <c r="H6483" s="68" t="s">
        <v>273</v>
      </c>
      <c r="I6483" s="68" t="s">
        <v>639</v>
      </c>
      <c r="J6483" s="65">
        <v>29</v>
      </c>
      <c r="K6483" s="65">
        <v>0</v>
      </c>
      <c r="L6483" s="65">
        <v>424</v>
      </c>
      <c r="M6483" s="65" t="s">
        <v>378</v>
      </c>
    </row>
    <row r="6484" spans="1:13" ht="12.75" customHeight="1">
      <c r="A6484" s="65" t="str">
        <f>IF(ROW()=1,"KEY",IF(ISNA(VLOOKUP(B6484,車名対応マスタ!B:D,3,FALSE)),"",IF(VLOOKUP(B6484,車名対応マスタ!B:D,3,FALSE)="","",$D6484&amp;" "&amp;IF($G6484="9","J","O")&amp;" "&amp;$I6484&amp;" "&amp;IF($I6484&lt;=TEXT(★完成資料!$A$1,"yyyymm"),TEXT(★完成資料!$A$1,"yyyymm"),"999999")&amp; " " &amp; LEFT(F6484 &amp; "          ",10))))</f>
        <v xml:space="preserve">L O 202202 yyyy00 EV        </v>
      </c>
      <c r="B6484" s="68" t="s">
        <v>324</v>
      </c>
      <c r="C6484" s="68" t="s">
        <v>139</v>
      </c>
      <c r="D6484" s="68" t="s">
        <v>271</v>
      </c>
      <c r="E6484" s="68" t="s">
        <v>531</v>
      </c>
      <c r="F6484" s="68" t="s">
        <v>230</v>
      </c>
      <c r="G6484" s="68" t="s">
        <v>77</v>
      </c>
      <c r="H6484" s="68" t="s">
        <v>273</v>
      </c>
      <c r="I6484" s="68" t="s">
        <v>640</v>
      </c>
      <c r="J6484" s="65">
        <v>18</v>
      </c>
      <c r="K6484" s="65">
        <v>18</v>
      </c>
      <c r="L6484" s="65">
        <v>424</v>
      </c>
      <c r="M6484" s="65" t="s">
        <v>378</v>
      </c>
    </row>
    <row r="6485" spans="1:13" ht="12.75" customHeight="1">
      <c r="A6485" s="65" t="str">
        <f>IF(ROW()=1,"KEY",IF(ISNA(VLOOKUP(B6485,車名対応マスタ!B:D,3,FALSE)),"",IF(VLOOKUP(B6485,車名対応マスタ!B:D,3,FALSE)="","",$D6485&amp;" "&amp;IF($G6485="9","J","O")&amp;" "&amp;$I6485&amp;" "&amp;IF($I6485&lt;=TEXT(★完成資料!$A$1,"yyyymm"),TEXT(★完成資料!$A$1,"yyyymm"),"999999")&amp; " " &amp; LEFT(F6485 &amp; "          ",10))))</f>
        <v xml:space="preserve">L O 202203 yyyy00 EV        </v>
      </c>
      <c r="B6485" s="68" t="s">
        <v>324</v>
      </c>
      <c r="C6485" s="68" t="s">
        <v>139</v>
      </c>
      <c r="D6485" s="68" t="s">
        <v>271</v>
      </c>
      <c r="E6485" s="68" t="s">
        <v>531</v>
      </c>
      <c r="F6485" s="68" t="s">
        <v>230</v>
      </c>
      <c r="G6485" s="68" t="s">
        <v>77</v>
      </c>
      <c r="H6485" s="68" t="s">
        <v>273</v>
      </c>
      <c r="I6485" s="68" t="s">
        <v>641</v>
      </c>
      <c r="J6485" s="65">
        <v>14</v>
      </c>
      <c r="K6485" s="65">
        <v>8</v>
      </c>
      <c r="L6485" s="65">
        <v>424</v>
      </c>
      <c r="M6485" s="65" t="s">
        <v>378</v>
      </c>
    </row>
    <row r="6486" spans="1:13" ht="12.75" customHeight="1">
      <c r="A6486" s="65" t="str">
        <f>IF(ROW()=1,"KEY",IF(ISNA(VLOOKUP(B6486,車名対応マスタ!B:D,3,FALSE)),"",IF(VLOOKUP(B6486,車名対応マスタ!B:D,3,FALSE)="","",$D6486&amp;" "&amp;IF($G6486="9","J","O")&amp;" "&amp;$I6486&amp;" "&amp;IF($I6486&lt;=TEXT(★完成資料!$A$1,"yyyymm"),TEXT(★完成資料!$A$1,"yyyymm"),"999999")&amp; " " &amp; LEFT(F6486 &amp; "          ",10))))</f>
        <v xml:space="preserve">L O 202204 yyyy00 EV        </v>
      </c>
      <c r="B6486" s="68" t="s">
        <v>324</v>
      </c>
      <c r="C6486" s="68" t="s">
        <v>139</v>
      </c>
      <c r="D6486" s="68" t="s">
        <v>271</v>
      </c>
      <c r="E6486" s="68" t="s">
        <v>531</v>
      </c>
      <c r="F6486" s="68" t="s">
        <v>230</v>
      </c>
      <c r="G6486" s="68" t="s">
        <v>77</v>
      </c>
      <c r="H6486" s="68" t="s">
        <v>273</v>
      </c>
      <c r="I6486" s="68" t="s">
        <v>642</v>
      </c>
      <c r="J6486" s="65">
        <v>12</v>
      </c>
      <c r="K6486" s="65">
        <v>7</v>
      </c>
      <c r="L6486" s="65">
        <v>424</v>
      </c>
      <c r="M6486" s="65" t="s">
        <v>378</v>
      </c>
    </row>
    <row r="6487" spans="1:13" ht="12.75" customHeight="1">
      <c r="A6487" s="65" t="str">
        <f>IF(ROW()=1,"KEY",IF(ISNA(VLOOKUP(B6487,車名対応マスタ!B:D,3,FALSE)),"",IF(VLOOKUP(B6487,車名対応マスタ!B:D,3,FALSE)="","",$D6487&amp;" "&amp;IF($G6487="9","J","O")&amp;" "&amp;$I6487&amp;" "&amp;IF($I6487&lt;=TEXT(★完成資料!$A$1,"yyyymm"),TEXT(★完成資料!$A$1,"yyyymm"),"999999")&amp; " " &amp; LEFT(F6487 &amp; "          ",10))))</f>
        <v xml:space="preserve">L O 202205 yyyy00 EV        </v>
      </c>
      <c r="B6487" s="68" t="s">
        <v>324</v>
      </c>
      <c r="C6487" s="68" t="s">
        <v>139</v>
      </c>
      <c r="D6487" s="68" t="s">
        <v>271</v>
      </c>
      <c r="E6487" s="68" t="s">
        <v>531</v>
      </c>
      <c r="F6487" s="68" t="s">
        <v>230</v>
      </c>
      <c r="G6487" s="68" t="s">
        <v>77</v>
      </c>
      <c r="H6487" s="68" t="s">
        <v>273</v>
      </c>
      <c r="I6487" s="68" t="s">
        <v>647</v>
      </c>
      <c r="J6487" s="65">
        <v>5</v>
      </c>
      <c r="K6487" s="65">
        <v>5</v>
      </c>
      <c r="L6487" s="65">
        <v>424</v>
      </c>
      <c r="M6487" s="65" t="s">
        <v>378</v>
      </c>
    </row>
    <row r="6488" spans="1:13" ht="12.75" customHeight="1">
      <c r="A6488" s="65" t="str">
        <f>IF(ROW()=1,"KEY",IF(ISNA(VLOOKUP(B6488,車名対応マスタ!B:D,3,FALSE)),"",IF(VLOOKUP(B6488,車名対応マスタ!B:D,3,FALSE)="","",$D6488&amp;" "&amp;IF($G6488="9","J","O")&amp;" "&amp;$I6488&amp;" "&amp;IF($I6488&lt;=TEXT(★完成資料!$A$1,"yyyymm"),TEXT(★完成資料!$A$1,"yyyymm"),"999999")&amp; " " &amp; LEFT(F6488 &amp; "          ",10))))</f>
        <v xml:space="preserve">L O 202206 yyyy00 EV        </v>
      </c>
      <c r="B6488" s="68" t="s">
        <v>324</v>
      </c>
      <c r="C6488" s="68" t="s">
        <v>139</v>
      </c>
      <c r="D6488" s="68" t="s">
        <v>271</v>
      </c>
      <c r="E6488" s="68" t="s">
        <v>531</v>
      </c>
      <c r="F6488" s="68" t="s">
        <v>230</v>
      </c>
      <c r="G6488" s="68" t="s">
        <v>77</v>
      </c>
      <c r="H6488" s="68" t="s">
        <v>273</v>
      </c>
      <c r="I6488" s="68" t="s">
        <v>652</v>
      </c>
      <c r="J6488" s="65">
        <v>5</v>
      </c>
      <c r="K6488" s="65">
        <v>5</v>
      </c>
      <c r="L6488" s="65">
        <v>424</v>
      </c>
      <c r="M6488" s="65" t="s">
        <v>378</v>
      </c>
    </row>
    <row r="6489" spans="1:13" ht="12.75" customHeight="1">
      <c r="A6489" s="65" t="str">
        <f>IF(ROW()=1,"KEY",IF(ISNA(VLOOKUP(B6489,車名対応マスタ!B:D,3,FALSE)),"",IF(VLOOKUP(B6489,車名対応マスタ!B:D,3,FALSE)="","",$D6489&amp;" "&amp;IF($G6489="9","J","O")&amp;" "&amp;$I6489&amp;" "&amp;IF($I6489&lt;=TEXT(★完成資料!$A$1,"yyyymm"),TEXT(★完成資料!$A$1,"yyyymm"),"999999")&amp; " " &amp; LEFT(F6489 &amp; "          ",10))))</f>
        <v xml:space="preserve">L O 202207 yyyy00 EV        </v>
      </c>
      <c r="B6489" s="68" t="s">
        <v>324</v>
      </c>
      <c r="C6489" s="68" t="s">
        <v>139</v>
      </c>
      <c r="D6489" s="68" t="s">
        <v>271</v>
      </c>
      <c r="E6489" s="68" t="s">
        <v>531</v>
      </c>
      <c r="F6489" s="68" t="s">
        <v>230</v>
      </c>
      <c r="G6489" s="68" t="s">
        <v>77</v>
      </c>
      <c r="H6489" s="68" t="s">
        <v>273</v>
      </c>
      <c r="I6489" s="68" t="s">
        <v>655</v>
      </c>
      <c r="J6489" s="65">
        <v>2</v>
      </c>
      <c r="K6489" s="65">
        <v>4</v>
      </c>
      <c r="L6489" s="65">
        <v>424</v>
      </c>
      <c r="M6489" s="65" t="s">
        <v>378</v>
      </c>
    </row>
    <row r="6490" spans="1:13" ht="12.75" customHeight="1">
      <c r="A6490" s="65" t="str">
        <f>IF(ROW()=1,"KEY",IF(ISNA(VLOOKUP(B6490,車名対応マスタ!B:D,3,FALSE)),"",IF(VLOOKUP(B6490,車名対応マスタ!B:D,3,FALSE)="","",$D6490&amp;" "&amp;IF($G6490="9","J","O")&amp;" "&amp;$I6490&amp;" "&amp;IF($I6490&lt;=TEXT(★完成資料!$A$1,"yyyymm"),TEXT(★完成資料!$A$1,"yyyymm"),"999999")&amp; " " &amp; LEFT(F6490 &amp; "          ",10))))</f>
        <v xml:space="preserve">L O 202208 yyyy00 EV        </v>
      </c>
      <c r="B6490" s="68" t="s">
        <v>324</v>
      </c>
      <c r="C6490" s="68" t="s">
        <v>139</v>
      </c>
      <c r="D6490" s="68" t="s">
        <v>271</v>
      </c>
      <c r="E6490" s="68" t="s">
        <v>531</v>
      </c>
      <c r="F6490" s="68" t="s">
        <v>230</v>
      </c>
      <c r="G6490" s="68" t="s">
        <v>77</v>
      </c>
      <c r="H6490" s="68" t="s">
        <v>273</v>
      </c>
      <c r="I6490" s="68" t="s">
        <v>656</v>
      </c>
      <c r="J6490" s="65">
        <v>2</v>
      </c>
      <c r="K6490" s="65">
        <v>1</v>
      </c>
      <c r="L6490" s="65">
        <v>424</v>
      </c>
      <c r="M6490" s="65" t="s">
        <v>378</v>
      </c>
    </row>
    <row r="6491" spans="1:13" ht="12.75" customHeight="1">
      <c r="A6491" s="65" t="str">
        <f>IF(ROW()=1,"KEY",IF(ISNA(VLOOKUP(B6491,車名対応マスタ!B:D,3,FALSE)),"",IF(VLOOKUP(B6491,車名対応マスタ!B:D,3,FALSE)="","",$D6491&amp;" "&amp;IF($G6491="9","J","O")&amp;" "&amp;$I6491&amp;" "&amp;IF($I6491&lt;=TEXT(★完成資料!$A$1,"yyyymm"),TEXT(★完成資料!$A$1,"yyyymm"),"999999")&amp; " " &amp; LEFT(F6491 &amp; "          ",10))))</f>
        <v xml:space="preserve">L O 202209 yyyy00 EV        </v>
      </c>
      <c r="B6491" s="68" t="s">
        <v>324</v>
      </c>
      <c r="C6491" s="68" t="s">
        <v>139</v>
      </c>
      <c r="D6491" s="68" t="s">
        <v>271</v>
      </c>
      <c r="E6491" s="68" t="s">
        <v>531</v>
      </c>
      <c r="F6491" s="68" t="s">
        <v>230</v>
      </c>
      <c r="G6491" s="68" t="s">
        <v>77</v>
      </c>
      <c r="H6491" s="68" t="s">
        <v>273</v>
      </c>
      <c r="I6491" s="68" t="s">
        <v>657</v>
      </c>
      <c r="J6491" s="65">
        <v>3</v>
      </c>
      <c r="K6491" s="65">
        <v>4</v>
      </c>
      <c r="L6491" s="65">
        <v>424</v>
      </c>
      <c r="M6491" s="65" t="s">
        <v>378</v>
      </c>
    </row>
    <row r="6492" spans="1:13" ht="12.75" customHeight="1">
      <c r="A6492" s="65" t="str">
        <f>IF(ROW()=1,"KEY",IF(ISNA(VLOOKUP(B6492,車名対応マスタ!B:D,3,FALSE)),"",IF(VLOOKUP(B6492,車名対応マスタ!B:D,3,FALSE)="","",$D6492&amp;" "&amp;IF($G6492="9","J","O")&amp;" "&amp;$I6492&amp;" "&amp;IF($I6492&lt;=TEXT(★完成資料!$A$1,"yyyymm"),TEXT(★完成資料!$A$1,"yyyymm"),"999999")&amp; " " &amp; LEFT(F6492 &amp; "          ",10))))</f>
        <v xml:space="preserve">L O 202210 yyyy00 EV        </v>
      </c>
      <c r="B6492" s="68" t="s">
        <v>324</v>
      </c>
      <c r="C6492" s="68" t="s">
        <v>139</v>
      </c>
      <c r="D6492" s="68" t="s">
        <v>271</v>
      </c>
      <c r="E6492" s="68" t="s">
        <v>531</v>
      </c>
      <c r="F6492" s="68" t="s">
        <v>230</v>
      </c>
      <c r="G6492" s="68" t="s">
        <v>77</v>
      </c>
      <c r="H6492" s="68" t="s">
        <v>273</v>
      </c>
      <c r="I6492" s="68" t="s">
        <v>663</v>
      </c>
      <c r="J6492" s="65">
        <v>2</v>
      </c>
      <c r="K6492" s="65">
        <v>8</v>
      </c>
      <c r="L6492" s="65">
        <v>424</v>
      </c>
      <c r="M6492" s="65" t="s">
        <v>378</v>
      </c>
    </row>
    <row r="6493" spans="1:13" ht="12.75" customHeight="1">
      <c r="A6493" s="65" t="str">
        <f>IF(ROW()=1,"KEY",IF(ISNA(VLOOKUP(B6493,車名対応マスタ!B:D,3,FALSE)),"",IF(VLOOKUP(B6493,車名対応マスタ!B:D,3,FALSE)="","",$D6493&amp;" "&amp;IF($G6493="9","J","O")&amp;" "&amp;$I6493&amp;" "&amp;IF($I6493&lt;=TEXT(★完成資料!$A$1,"yyyymm"),TEXT(★完成資料!$A$1,"yyyymm"),"999999")&amp; " " &amp; LEFT(F6493 &amp; "          ",10))))</f>
        <v xml:space="preserve">L O 202201 yyyy00 EV        </v>
      </c>
      <c r="B6493" s="68" t="s">
        <v>324</v>
      </c>
      <c r="C6493" s="68" t="s">
        <v>139</v>
      </c>
      <c r="D6493" s="68" t="s">
        <v>271</v>
      </c>
      <c r="E6493" s="68" t="s">
        <v>531</v>
      </c>
      <c r="F6493" s="68" t="s">
        <v>230</v>
      </c>
      <c r="G6493" s="68" t="s">
        <v>77</v>
      </c>
      <c r="H6493" s="68" t="s">
        <v>273</v>
      </c>
      <c r="I6493" s="68" t="s">
        <v>639</v>
      </c>
      <c r="K6493" s="65">
        <v>2</v>
      </c>
      <c r="L6493" s="65">
        <v>419</v>
      </c>
      <c r="M6493" s="65" t="s">
        <v>262</v>
      </c>
    </row>
    <row r="6494" spans="1:13" ht="12.75" customHeight="1">
      <c r="A6494" s="65" t="str">
        <f>IF(ROW()=1,"KEY",IF(ISNA(VLOOKUP(B6494,車名対応マスタ!B:D,3,FALSE)),"",IF(VLOOKUP(B6494,車名対応マスタ!B:D,3,FALSE)="","",$D6494&amp;" "&amp;IF($G6494="9","J","O")&amp;" "&amp;$I6494&amp;" "&amp;IF($I6494&lt;=TEXT(★完成資料!$A$1,"yyyymm"),TEXT(★完成資料!$A$1,"yyyymm"),"999999")&amp; " " &amp; LEFT(F6494 &amp; "          ",10))))</f>
        <v xml:space="preserve">L O 202206 yyyy00 EV        </v>
      </c>
      <c r="B6494" s="68" t="s">
        <v>324</v>
      </c>
      <c r="C6494" s="68" t="s">
        <v>139</v>
      </c>
      <c r="D6494" s="68" t="s">
        <v>271</v>
      </c>
      <c r="E6494" s="68" t="s">
        <v>531</v>
      </c>
      <c r="F6494" s="68" t="s">
        <v>230</v>
      </c>
      <c r="G6494" s="68" t="s">
        <v>77</v>
      </c>
      <c r="H6494" s="68" t="s">
        <v>273</v>
      </c>
      <c r="I6494" s="68" t="s">
        <v>652</v>
      </c>
      <c r="J6494" s="65">
        <v>2</v>
      </c>
      <c r="L6494" s="65">
        <v>419</v>
      </c>
      <c r="M6494" s="65" t="s">
        <v>262</v>
      </c>
    </row>
    <row r="6495" spans="1:13" ht="12.75" customHeight="1">
      <c r="A6495" s="65" t="str">
        <f>IF(ROW()=1,"KEY",IF(ISNA(VLOOKUP(B6495,車名対応マスタ!B:D,3,FALSE)),"",IF(VLOOKUP(B6495,車名対応マスタ!B:D,3,FALSE)="","",$D6495&amp;" "&amp;IF($G6495="9","J","O")&amp;" "&amp;$I6495&amp;" "&amp;IF($I6495&lt;=TEXT(★完成資料!$A$1,"yyyymm"),TEXT(★完成資料!$A$1,"yyyymm"),"999999")&amp; " " &amp; LEFT(F6495 &amp; "          ",10))))</f>
        <v xml:space="preserve">L O 202207 yyyy00 EV        </v>
      </c>
      <c r="B6495" s="68" t="s">
        <v>324</v>
      </c>
      <c r="C6495" s="68" t="s">
        <v>139</v>
      </c>
      <c r="D6495" s="68" t="s">
        <v>271</v>
      </c>
      <c r="E6495" s="68" t="s">
        <v>531</v>
      </c>
      <c r="F6495" s="68" t="s">
        <v>230</v>
      </c>
      <c r="G6495" s="68" t="s">
        <v>77</v>
      </c>
      <c r="H6495" s="68" t="s">
        <v>273</v>
      </c>
      <c r="I6495" s="68" t="s">
        <v>655</v>
      </c>
      <c r="J6495" s="65">
        <v>0</v>
      </c>
      <c r="K6495" s="65">
        <v>1</v>
      </c>
      <c r="L6495" s="65">
        <v>419</v>
      </c>
      <c r="M6495" s="65" t="s">
        <v>262</v>
      </c>
    </row>
    <row r="6496" spans="1:13" ht="12.75" customHeight="1">
      <c r="A6496" s="65" t="str">
        <f>IF(ROW()=1,"KEY",IF(ISNA(VLOOKUP(B6496,車名対応マスタ!B:D,3,FALSE)),"",IF(VLOOKUP(B6496,車名対応マスタ!B:D,3,FALSE)="","",$D6496&amp;" "&amp;IF($G6496="9","J","O")&amp;" "&amp;$I6496&amp;" "&amp;IF($I6496&lt;=TEXT(★完成資料!$A$1,"yyyymm"),TEXT(★完成資料!$A$1,"yyyymm"),"999999")&amp; " " &amp; LEFT(F6496 &amp; "          ",10))))</f>
        <v xml:space="preserve">L O 202208 yyyy00 EV        </v>
      </c>
      <c r="B6496" s="68" t="s">
        <v>324</v>
      </c>
      <c r="C6496" s="68" t="s">
        <v>139</v>
      </c>
      <c r="D6496" s="68" t="s">
        <v>271</v>
      </c>
      <c r="E6496" s="68" t="s">
        <v>531</v>
      </c>
      <c r="F6496" s="68" t="s">
        <v>230</v>
      </c>
      <c r="G6496" s="68" t="s">
        <v>77</v>
      </c>
      <c r="H6496" s="68" t="s">
        <v>273</v>
      </c>
      <c r="I6496" s="68" t="s">
        <v>656</v>
      </c>
      <c r="J6496" s="65">
        <v>3</v>
      </c>
      <c r="K6496" s="65">
        <v>4</v>
      </c>
      <c r="L6496" s="65">
        <v>419</v>
      </c>
      <c r="M6496" s="65" t="s">
        <v>262</v>
      </c>
    </row>
    <row r="6497" spans="1:13" ht="12.75" customHeight="1">
      <c r="A6497" s="65" t="str">
        <f>IF(ROW()=1,"KEY",IF(ISNA(VLOOKUP(B6497,車名対応マスタ!B:D,3,FALSE)),"",IF(VLOOKUP(B6497,車名対応マスタ!B:D,3,FALSE)="","",$D6497&amp;" "&amp;IF($G6497="9","J","O")&amp;" "&amp;$I6497&amp;" "&amp;IF($I6497&lt;=TEXT(★完成資料!$A$1,"yyyymm"),TEXT(★完成資料!$A$1,"yyyymm"),"999999")&amp; " " &amp; LEFT(F6497 &amp; "          ",10))))</f>
        <v xml:space="preserve">L O 202209 yyyy00 EV        </v>
      </c>
      <c r="B6497" s="68" t="s">
        <v>324</v>
      </c>
      <c r="C6497" s="68" t="s">
        <v>139</v>
      </c>
      <c r="D6497" s="68" t="s">
        <v>271</v>
      </c>
      <c r="E6497" s="68" t="s">
        <v>531</v>
      </c>
      <c r="F6497" s="68" t="s">
        <v>230</v>
      </c>
      <c r="G6497" s="68" t="s">
        <v>77</v>
      </c>
      <c r="H6497" s="68" t="s">
        <v>273</v>
      </c>
      <c r="I6497" s="68" t="s">
        <v>657</v>
      </c>
      <c r="J6497" s="65">
        <v>1</v>
      </c>
      <c r="K6497" s="65">
        <v>22</v>
      </c>
      <c r="L6497" s="65">
        <v>419</v>
      </c>
      <c r="M6497" s="65" t="s">
        <v>262</v>
      </c>
    </row>
    <row r="6498" spans="1:13" ht="12.75" customHeight="1">
      <c r="A6498" s="65" t="str">
        <f>IF(ROW()=1,"KEY",IF(ISNA(VLOOKUP(B6498,車名対応マスタ!B:D,3,FALSE)),"",IF(VLOOKUP(B6498,車名対応マスタ!B:D,3,FALSE)="","",$D6498&amp;" "&amp;IF($G6498="9","J","O")&amp;" "&amp;$I6498&amp;" "&amp;IF($I6498&lt;=TEXT(★完成資料!$A$1,"yyyymm"),TEXT(★完成資料!$A$1,"yyyymm"),"999999")&amp; " " &amp; LEFT(F6498 &amp; "          ",10))))</f>
        <v xml:space="preserve">L O 202210 yyyy00 EV        </v>
      </c>
      <c r="B6498" s="68" t="s">
        <v>324</v>
      </c>
      <c r="C6498" s="68" t="s">
        <v>139</v>
      </c>
      <c r="D6498" s="68" t="s">
        <v>271</v>
      </c>
      <c r="E6498" s="68" t="s">
        <v>531</v>
      </c>
      <c r="F6498" s="68" t="s">
        <v>230</v>
      </c>
      <c r="G6498" s="68" t="s">
        <v>77</v>
      </c>
      <c r="H6498" s="68" t="s">
        <v>273</v>
      </c>
      <c r="I6498" s="68" t="s">
        <v>663</v>
      </c>
      <c r="J6498" s="65">
        <v>2</v>
      </c>
      <c r="L6498" s="65">
        <v>419</v>
      </c>
      <c r="M6498" s="65" t="s">
        <v>262</v>
      </c>
    </row>
    <row r="6499" spans="1:13" ht="12.75" customHeight="1">
      <c r="A6499" s="65" t="str">
        <f>IF(ROW()=1,"KEY",IF(ISNA(VLOOKUP(B6499,車名対応マスタ!B:D,3,FALSE)),"",IF(VLOOKUP(B6499,車名対応マスタ!B:D,3,FALSE)="","",$D6499&amp;" "&amp;IF($G6499="9","J","O")&amp;" "&amp;$I6499&amp;" "&amp;IF($I6499&lt;=TEXT(★完成資料!$A$1,"yyyymm"),TEXT(★完成資料!$A$1,"yyyymm"),"999999")&amp; " " &amp; LEFT(F6499 &amp; "          ",10))))</f>
        <v xml:space="preserve">L O 202201 yyyy00 EV        </v>
      </c>
      <c r="B6499" s="68" t="s">
        <v>324</v>
      </c>
      <c r="C6499" s="68" t="s">
        <v>139</v>
      </c>
      <c r="D6499" s="68" t="s">
        <v>271</v>
      </c>
      <c r="E6499" s="68" t="s">
        <v>531</v>
      </c>
      <c r="F6499" s="68" t="s">
        <v>230</v>
      </c>
      <c r="G6499" s="68" t="s">
        <v>77</v>
      </c>
      <c r="H6499" s="68" t="s">
        <v>273</v>
      </c>
      <c r="I6499" s="68" t="s">
        <v>639</v>
      </c>
      <c r="J6499" s="65">
        <v>1</v>
      </c>
      <c r="K6499" s="65">
        <v>6</v>
      </c>
      <c r="L6499" s="65">
        <v>403</v>
      </c>
      <c r="M6499" s="65" t="s">
        <v>428</v>
      </c>
    </row>
    <row r="6500" spans="1:13" ht="12.75" customHeight="1">
      <c r="A6500" s="65" t="str">
        <f>IF(ROW()=1,"KEY",IF(ISNA(VLOOKUP(B6500,車名対応マスタ!B:D,3,FALSE)),"",IF(VLOOKUP(B6500,車名対応マスタ!B:D,3,FALSE)="","",$D6500&amp;" "&amp;IF($G6500="9","J","O")&amp;" "&amp;$I6500&amp;" "&amp;IF($I6500&lt;=TEXT(★完成資料!$A$1,"yyyymm"),TEXT(★完成資料!$A$1,"yyyymm"),"999999")&amp; " " &amp; LEFT(F6500 &amp; "          ",10))))</f>
        <v xml:space="preserve">L O 202202 yyyy00 EV        </v>
      </c>
      <c r="B6500" s="68" t="s">
        <v>324</v>
      </c>
      <c r="C6500" s="68" t="s">
        <v>139</v>
      </c>
      <c r="D6500" s="68" t="s">
        <v>271</v>
      </c>
      <c r="E6500" s="68" t="s">
        <v>531</v>
      </c>
      <c r="F6500" s="68" t="s">
        <v>230</v>
      </c>
      <c r="G6500" s="68" t="s">
        <v>77</v>
      </c>
      <c r="H6500" s="68" t="s">
        <v>273</v>
      </c>
      <c r="I6500" s="68" t="s">
        <v>640</v>
      </c>
      <c r="J6500" s="65">
        <v>10</v>
      </c>
      <c r="K6500" s="65">
        <v>1</v>
      </c>
      <c r="L6500" s="65">
        <v>403</v>
      </c>
      <c r="M6500" s="65" t="s">
        <v>428</v>
      </c>
    </row>
    <row r="6501" spans="1:13" ht="12.75" customHeight="1">
      <c r="A6501" s="65" t="str">
        <f>IF(ROW()=1,"KEY",IF(ISNA(VLOOKUP(B6501,車名対応マスタ!B:D,3,FALSE)),"",IF(VLOOKUP(B6501,車名対応マスタ!B:D,3,FALSE)="","",$D6501&amp;" "&amp;IF($G6501="9","J","O")&amp;" "&amp;$I6501&amp;" "&amp;IF($I6501&lt;=TEXT(★完成資料!$A$1,"yyyymm"),TEXT(★完成資料!$A$1,"yyyymm"),"999999")&amp; " " &amp; LEFT(F6501 &amp; "          ",10))))</f>
        <v xml:space="preserve">L O 202203 yyyy00 EV        </v>
      </c>
      <c r="B6501" s="68" t="s">
        <v>324</v>
      </c>
      <c r="C6501" s="68" t="s">
        <v>139</v>
      </c>
      <c r="D6501" s="68" t="s">
        <v>271</v>
      </c>
      <c r="E6501" s="68" t="s">
        <v>531</v>
      </c>
      <c r="F6501" s="68" t="s">
        <v>230</v>
      </c>
      <c r="G6501" s="68" t="s">
        <v>77</v>
      </c>
      <c r="H6501" s="68" t="s">
        <v>273</v>
      </c>
      <c r="I6501" s="68" t="s">
        <v>641</v>
      </c>
      <c r="J6501" s="65">
        <v>1</v>
      </c>
      <c r="K6501" s="65">
        <v>5</v>
      </c>
      <c r="L6501" s="65">
        <v>403</v>
      </c>
      <c r="M6501" s="65" t="s">
        <v>428</v>
      </c>
    </row>
    <row r="6502" spans="1:13" ht="12.75" customHeight="1">
      <c r="A6502" s="65" t="str">
        <f>IF(ROW()=1,"KEY",IF(ISNA(VLOOKUP(B6502,車名対応マスタ!B:D,3,FALSE)),"",IF(VLOOKUP(B6502,車名対応マスタ!B:D,3,FALSE)="","",$D6502&amp;" "&amp;IF($G6502="9","J","O")&amp;" "&amp;$I6502&amp;" "&amp;IF($I6502&lt;=TEXT(★完成資料!$A$1,"yyyymm"),TEXT(★完成資料!$A$1,"yyyymm"),"999999")&amp; " " &amp; LEFT(F6502 &amp; "          ",10))))</f>
        <v xml:space="preserve">L O 202204 yyyy00 EV        </v>
      </c>
      <c r="B6502" s="68" t="s">
        <v>324</v>
      </c>
      <c r="C6502" s="68" t="s">
        <v>139</v>
      </c>
      <c r="D6502" s="68" t="s">
        <v>271</v>
      </c>
      <c r="E6502" s="68" t="s">
        <v>531</v>
      </c>
      <c r="F6502" s="68" t="s">
        <v>230</v>
      </c>
      <c r="G6502" s="68" t="s">
        <v>77</v>
      </c>
      <c r="H6502" s="68" t="s">
        <v>273</v>
      </c>
      <c r="I6502" s="68" t="s">
        <v>642</v>
      </c>
      <c r="J6502" s="65">
        <v>10</v>
      </c>
      <c r="K6502" s="65">
        <v>1</v>
      </c>
      <c r="L6502" s="65">
        <v>403</v>
      </c>
      <c r="M6502" s="65" t="s">
        <v>428</v>
      </c>
    </row>
    <row r="6503" spans="1:13" ht="12.75" customHeight="1">
      <c r="A6503" s="65" t="str">
        <f>IF(ROW()=1,"KEY",IF(ISNA(VLOOKUP(B6503,車名対応マスタ!B:D,3,FALSE)),"",IF(VLOOKUP(B6503,車名対応マスタ!B:D,3,FALSE)="","",$D6503&amp;" "&amp;IF($G6503="9","J","O")&amp;" "&amp;$I6503&amp;" "&amp;IF($I6503&lt;=TEXT(★完成資料!$A$1,"yyyymm"),TEXT(★完成資料!$A$1,"yyyymm"),"999999")&amp; " " &amp; LEFT(F6503 &amp; "          ",10))))</f>
        <v xml:space="preserve">L O 202205 yyyy00 EV        </v>
      </c>
      <c r="B6503" s="68" t="s">
        <v>324</v>
      </c>
      <c r="C6503" s="68" t="s">
        <v>139</v>
      </c>
      <c r="D6503" s="68" t="s">
        <v>271</v>
      </c>
      <c r="E6503" s="68" t="s">
        <v>531</v>
      </c>
      <c r="F6503" s="68" t="s">
        <v>230</v>
      </c>
      <c r="G6503" s="68" t="s">
        <v>77</v>
      </c>
      <c r="H6503" s="68" t="s">
        <v>273</v>
      </c>
      <c r="I6503" s="68" t="s">
        <v>647</v>
      </c>
      <c r="K6503" s="65">
        <v>2</v>
      </c>
      <c r="L6503" s="65">
        <v>403</v>
      </c>
      <c r="M6503" s="65" t="s">
        <v>428</v>
      </c>
    </row>
    <row r="6504" spans="1:13" ht="12.75" customHeight="1">
      <c r="A6504" s="65" t="str">
        <f>IF(ROW()=1,"KEY",IF(ISNA(VLOOKUP(B6504,車名対応マスタ!B:D,3,FALSE)),"",IF(VLOOKUP(B6504,車名対応マスタ!B:D,3,FALSE)="","",$D6504&amp;" "&amp;IF($G6504="9","J","O")&amp;" "&amp;$I6504&amp;" "&amp;IF($I6504&lt;=TEXT(★完成資料!$A$1,"yyyymm"),TEXT(★完成資料!$A$1,"yyyymm"),"999999")&amp; " " &amp; LEFT(F6504 &amp; "          ",10))))</f>
        <v xml:space="preserve">L O 202206 yyyy00 EV        </v>
      </c>
      <c r="B6504" s="68" t="s">
        <v>324</v>
      </c>
      <c r="C6504" s="68" t="s">
        <v>139</v>
      </c>
      <c r="D6504" s="68" t="s">
        <v>271</v>
      </c>
      <c r="E6504" s="68" t="s">
        <v>531</v>
      </c>
      <c r="F6504" s="68" t="s">
        <v>230</v>
      </c>
      <c r="G6504" s="68" t="s">
        <v>77</v>
      </c>
      <c r="H6504" s="68" t="s">
        <v>273</v>
      </c>
      <c r="I6504" s="68" t="s">
        <v>652</v>
      </c>
      <c r="K6504" s="65">
        <v>2</v>
      </c>
      <c r="L6504" s="65">
        <v>403</v>
      </c>
      <c r="M6504" s="65" t="s">
        <v>428</v>
      </c>
    </row>
    <row r="6505" spans="1:13" ht="12.75" customHeight="1">
      <c r="A6505" s="65" t="str">
        <f>IF(ROW()=1,"KEY",IF(ISNA(VLOOKUP(B6505,車名対応マスタ!B:D,3,FALSE)),"",IF(VLOOKUP(B6505,車名対応マスタ!B:D,3,FALSE)="","",$D6505&amp;" "&amp;IF($G6505="9","J","O")&amp;" "&amp;$I6505&amp;" "&amp;IF($I6505&lt;=TEXT(★完成資料!$A$1,"yyyymm"),TEXT(★完成資料!$A$1,"yyyymm"),"999999")&amp; " " &amp; LEFT(F6505 &amp; "          ",10))))</f>
        <v xml:space="preserve">L O 202207 yyyy00 EV        </v>
      </c>
      <c r="B6505" s="68" t="s">
        <v>324</v>
      </c>
      <c r="C6505" s="68" t="s">
        <v>139</v>
      </c>
      <c r="D6505" s="68" t="s">
        <v>271</v>
      </c>
      <c r="E6505" s="68" t="s">
        <v>531</v>
      </c>
      <c r="F6505" s="68" t="s">
        <v>230</v>
      </c>
      <c r="G6505" s="68" t="s">
        <v>77</v>
      </c>
      <c r="H6505" s="68" t="s">
        <v>273</v>
      </c>
      <c r="I6505" s="68" t="s">
        <v>655</v>
      </c>
      <c r="K6505" s="65">
        <v>1</v>
      </c>
      <c r="L6505" s="65">
        <v>403</v>
      </c>
      <c r="M6505" s="65" t="s">
        <v>428</v>
      </c>
    </row>
    <row r="6506" spans="1:13" ht="12.75" customHeight="1">
      <c r="A6506" s="65" t="str">
        <f>IF(ROW()=1,"KEY",IF(ISNA(VLOOKUP(B6506,車名対応マスタ!B:D,3,FALSE)),"",IF(VLOOKUP(B6506,車名対応マスタ!B:D,3,FALSE)="","",$D6506&amp;" "&amp;IF($G6506="9","J","O")&amp;" "&amp;$I6506&amp;" "&amp;IF($I6506&lt;=TEXT(★完成資料!$A$1,"yyyymm"),TEXT(★完成資料!$A$1,"yyyymm"),"999999")&amp; " " &amp; LEFT(F6506 &amp; "          ",10))))</f>
        <v xml:space="preserve">L O 202209 yyyy00 EV        </v>
      </c>
      <c r="B6506" s="68" t="s">
        <v>324</v>
      </c>
      <c r="C6506" s="68" t="s">
        <v>139</v>
      </c>
      <c r="D6506" s="68" t="s">
        <v>271</v>
      </c>
      <c r="E6506" s="68" t="s">
        <v>531</v>
      </c>
      <c r="F6506" s="68" t="s">
        <v>230</v>
      </c>
      <c r="G6506" s="68" t="s">
        <v>77</v>
      </c>
      <c r="H6506" s="68" t="s">
        <v>273</v>
      </c>
      <c r="I6506" s="68" t="s">
        <v>657</v>
      </c>
      <c r="K6506" s="65">
        <v>1</v>
      </c>
      <c r="L6506" s="65">
        <v>403</v>
      </c>
      <c r="M6506" s="65" t="s">
        <v>428</v>
      </c>
    </row>
    <row r="6507" spans="1:13" ht="12.75" customHeight="1">
      <c r="A6507" s="65" t="str">
        <f>IF(ROW()=1,"KEY",IF(ISNA(VLOOKUP(B6507,車名対応マスタ!B:D,3,FALSE)),"",IF(VLOOKUP(B6507,車名対応マスタ!B:D,3,FALSE)="","",$D6507&amp;" "&amp;IF($G6507="9","J","O")&amp;" "&amp;$I6507&amp;" "&amp;IF($I6507&lt;=TEXT(★完成資料!$A$1,"yyyymm"),TEXT(★完成資料!$A$1,"yyyymm"),"999999")&amp; " " &amp; LEFT(F6507 &amp; "          ",10))))</f>
        <v xml:space="preserve">L O 202210 yyyy00 EV        </v>
      </c>
      <c r="B6507" s="68" t="s">
        <v>324</v>
      </c>
      <c r="C6507" s="68" t="s">
        <v>139</v>
      </c>
      <c r="D6507" s="68" t="s">
        <v>271</v>
      </c>
      <c r="E6507" s="68" t="s">
        <v>531</v>
      </c>
      <c r="F6507" s="68" t="s">
        <v>230</v>
      </c>
      <c r="G6507" s="68" t="s">
        <v>77</v>
      </c>
      <c r="H6507" s="68" t="s">
        <v>273</v>
      </c>
      <c r="I6507" s="68" t="s">
        <v>663</v>
      </c>
      <c r="K6507" s="65">
        <v>1</v>
      </c>
      <c r="L6507" s="65">
        <v>403</v>
      </c>
      <c r="M6507" s="65" t="s">
        <v>428</v>
      </c>
    </row>
    <row r="6508" spans="1:13" ht="12.75" customHeight="1">
      <c r="A6508" s="65" t="str">
        <f>IF(ROW()=1,"KEY",IF(ISNA(VLOOKUP(B6508,車名対応マスタ!B:D,3,FALSE)),"",IF(VLOOKUP(B6508,車名対応マスタ!B:D,3,FALSE)="","",$D6508&amp;" "&amp;IF($G6508="9","J","O")&amp;" "&amp;$I6508&amp;" "&amp;IF($I6508&lt;=TEXT(★完成資料!$A$1,"yyyymm"),TEXT(★完成資料!$A$1,"yyyymm"),"999999")&amp; " " &amp; LEFT(F6508 &amp; "          ",10))))</f>
        <v xml:space="preserve">L O 202201 yyyy00 EV        </v>
      </c>
      <c r="B6508" s="68" t="s">
        <v>324</v>
      </c>
      <c r="C6508" s="68" t="s">
        <v>139</v>
      </c>
      <c r="D6508" s="68" t="s">
        <v>271</v>
      </c>
      <c r="E6508" s="68" t="s">
        <v>531</v>
      </c>
      <c r="F6508" s="68" t="s">
        <v>230</v>
      </c>
      <c r="G6508" s="68" t="s">
        <v>77</v>
      </c>
      <c r="H6508" s="68" t="s">
        <v>273</v>
      </c>
      <c r="I6508" s="68" t="s">
        <v>639</v>
      </c>
      <c r="J6508" s="65">
        <v>4</v>
      </c>
      <c r="K6508" s="65">
        <v>9</v>
      </c>
      <c r="L6508" s="65">
        <v>418</v>
      </c>
      <c r="M6508" s="65" t="s">
        <v>429</v>
      </c>
    </row>
    <row r="6509" spans="1:13" ht="12.75" customHeight="1">
      <c r="A6509" s="65" t="str">
        <f>IF(ROW()=1,"KEY",IF(ISNA(VLOOKUP(B6509,車名対応マスタ!B:D,3,FALSE)),"",IF(VLOOKUP(B6509,車名対応マスタ!B:D,3,FALSE)="","",$D6509&amp;" "&amp;IF($G6509="9","J","O")&amp;" "&amp;$I6509&amp;" "&amp;IF($I6509&lt;=TEXT(★完成資料!$A$1,"yyyymm"),TEXT(★完成資料!$A$1,"yyyymm"),"999999")&amp; " " &amp; LEFT(F6509 &amp; "          ",10))))</f>
        <v xml:space="preserve">L O 202202 yyyy00 EV        </v>
      </c>
      <c r="B6509" s="68" t="s">
        <v>324</v>
      </c>
      <c r="C6509" s="68" t="s">
        <v>139</v>
      </c>
      <c r="D6509" s="68" t="s">
        <v>271</v>
      </c>
      <c r="E6509" s="68" t="s">
        <v>531</v>
      </c>
      <c r="F6509" s="68" t="s">
        <v>230</v>
      </c>
      <c r="G6509" s="68" t="s">
        <v>77</v>
      </c>
      <c r="H6509" s="68" t="s">
        <v>273</v>
      </c>
      <c r="I6509" s="68" t="s">
        <v>640</v>
      </c>
      <c r="J6509" s="65">
        <v>5</v>
      </c>
      <c r="K6509" s="65">
        <v>2</v>
      </c>
      <c r="L6509" s="65">
        <v>418</v>
      </c>
      <c r="M6509" s="65" t="s">
        <v>429</v>
      </c>
    </row>
    <row r="6510" spans="1:13" ht="12.75" customHeight="1">
      <c r="A6510" s="65" t="str">
        <f>IF(ROW()=1,"KEY",IF(ISNA(VLOOKUP(B6510,車名対応マスタ!B:D,3,FALSE)),"",IF(VLOOKUP(B6510,車名対応マスタ!B:D,3,FALSE)="","",$D6510&amp;" "&amp;IF($G6510="9","J","O")&amp;" "&amp;$I6510&amp;" "&amp;IF($I6510&lt;=TEXT(★完成資料!$A$1,"yyyymm"),TEXT(★完成資料!$A$1,"yyyymm"),"999999")&amp; " " &amp; LEFT(F6510 &amp; "          ",10))))</f>
        <v xml:space="preserve">L O 202203 yyyy00 EV        </v>
      </c>
      <c r="B6510" s="68" t="s">
        <v>324</v>
      </c>
      <c r="C6510" s="68" t="s">
        <v>139</v>
      </c>
      <c r="D6510" s="68" t="s">
        <v>271</v>
      </c>
      <c r="E6510" s="68" t="s">
        <v>531</v>
      </c>
      <c r="F6510" s="68" t="s">
        <v>230</v>
      </c>
      <c r="G6510" s="68" t="s">
        <v>77</v>
      </c>
      <c r="H6510" s="68" t="s">
        <v>273</v>
      </c>
      <c r="I6510" s="68" t="s">
        <v>641</v>
      </c>
      <c r="J6510" s="65">
        <v>3</v>
      </c>
      <c r="K6510" s="65">
        <v>6</v>
      </c>
      <c r="L6510" s="65">
        <v>418</v>
      </c>
      <c r="M6510" s="65" t="s">
        <v>429</v>
      </c>
    </row>
    <row r="6511" spans="1:13" ht="12.75" customHeight="1">
      <c r="A6511" s="65" t="str">
        <f>IF(ROW()=1,"KEY",IF(ISNA(VLOOKUP(B6511,車名対応マスタ!B:D,3,FALSE)),"",IF(VLOOKUP(B6511,車名対応マスタ!B:D,3,FALSE)="","",$D6511&amp;" "&amp;IF($G6511="9","J","O")&amp;" "&amp;$I6511&amp;" "&amp;IF($I6511&lt;=TEXT(★完成資料!$A$1,"yyyymm"),TEXT(★完成資料!$A$1,"yyyymm"),"999999")&amp; " " &amp; LEFT(F6511 &amp; "          ",10))))</f>
        <v xml:space="preserve">L O 202204 yyyy00 EV        </v>
      </c>
      <c r="B6511" s="68" t="s">
        <v>324</v>
      </c>
      <c r="C6511" s="68" t="s">
        <v>139</v>
      </c>
      <c r="D6511" s="68" t="s">
        <v>271</v>
      </c>
      <c r="E6511" s="68" t="s">
        <v>531</v>
      </c>
      <c r="F6511" s="68" t="s">
        <v>230</v>
      </c>
      <c r="G6511" s="68" t="s">
        <v>77</v>
      </c>
      <c r="H6511" s="68" t="s">
        <v>273</v>
      </c>
      <c r="I6511" s="68" t="s">
        <v>642</v>
      </c>
      <c r="K6511" s="65">
        <v>3</v>
      </c>
      <c r="L6511" s="65">
        <v>418</v>
      </c>
      <c r="M6511" s="65" t="s">
        <v>429</v>
      </c>
    </row>
    <row r="6512" spans="1:13" ht="12.75" customHeight="1">
      <c r="A6512" s="65" t="str">
        <f>IF(ROW()=1,"KEY",IF(ISNA(VLOOKUP(B6512,車名対応マスタ!B:D,3,FALSE)),"",IF(VLOOKUP(B6512,車名対応マスタ!B:D,3,FALSE)="","",$D6512&amp;" "&amp;IF($G6512="9","J","O")&amp;" "&amp;$I6512&amp;" "&amp;IF($I6512&lt;=TEXT(★完成資料!$A$1,"yyyymm"),TEXT(★完成資料!$A$1,"yyyymm"),"999999")&amp; " " &amp; LEFT(F6512 &amp; "          ",10))))</f>
        <v xml:space="preserve">L O 202205 yyyy00 EV        </v>
      </c>
      <c r="B6512" s="68" t="s">
        <v>324</v>
      </c>
      <c r="C6512" s="68" t="s">
        <v>139</v>
      </c>
      <c r="D6512" s="68" t="s">
        <v>271</v>
      </c>
      <c r="E6512" s="68" t="s">
        <v>531</v>
      </c>
      <c r="F6512" s="68" t="s">
        <v>230</v>
      </c>
      <c r="G6512" s="68" t="s">
        <v>77</v>
      </c>
      <c r="H6512" s="68" t="s">
        <v>273</v>
      </c>
      <c r="I6512" s="68" t="s">
        <v>647</v>
      </c>
      <c r="J6512" s="65">
        <v>3</v>
      </c>
      <c r="K6512" s="65">
        <v>7</v>
      </c>
      <c r="L6512" s="65">
        <v>418</v>
      </c>
      <c r="M6512" s="65" t="s">
        <v>429</v>
      </c>
    </row>
    <row r="6513" spans="1:13" ht="12.75" customHeight="1">
      <c r="A6513" s="65" t="str">
        <f>IF(ROW()=1,"KEY",IF(ISNA(VLOOKUP(B6513,車名対応マスタ!B:D,3,FALSE)),"",IF(VLOOKUP(B6513,車名対応マスタ!B:D,3,FALSE)="","",$D6513&amp;" "&amp;IF($G6513="9","J","O")&amp;" "&amp;$I6513&amp;" "&amp;IF($I6513&lt;=TEXT(★完成資料!$A$1,"yyyymm"),TEXT(★完成資料!$A$1,"yyyymm"),"999999")&amp; " " &amp; LEFT(F6513 &amp; "          ",10))))</f>
        <v xml:space="preserve">L O 202206 yyyy00 EV        </v>
      </c>
      <c r="B6513" s="68" t="s">
        <v>324</v>
      </c>
      <c r="C6513" s="68" t="s">
        <v>139</v>
      </c>
      <c r="D6513" s="68" t="s">
        <v>271</v>
      </c>
      <c r="E6513" s="68" t="s">
        <v>531</v>
      </c>
      <c r="F6513" s="68" t="s">
        <v>230</v>
      </c>
      <c r="G6513" s="68" t="s">
        <v>77</v>
      </c>
      <c r="H6513" s="68" t="s">
        <v>273</v>
      </c>
      <c r="I6513" s="68" t="s">
        <v>652</v>
      </c>
      <c r="J6513" s="65">
        <v>2</v>
      </c>
      <c r="K6513" s="65">
        <v>28</v>
      </c>
      <c r="L6513" s="65">
        <v>418</v>
      </c>
      <c r="M6513" s="65" t="s">
        <v>429</v>
      </c>
    </row>
    <row r="6514" spans="1:13" ht="12.75" customHeight="1">
      <c r="A6514" s="65" t="str">
        <f>IF(ROW()=1,"KEY",IF(ISNA(VLOOKUP(B6514,車名対応マスタ!B:D,3,FALSE)),"",IF(VLOOKUP(B6514,車名対応マスタ!B:D,3,FALSE)="","",$D6514&amp;" "&amp;IF($G6514="9","J","O")&amp;" "&amp;$I6514&amp;" "&amp;IF($I6514&lt;=TEXT(★完成資料!$A$1,"yyyymm"),TEXT(★完成資料!$A$1,"yyyymm"),"999999")&amp; " " &amp; LEFT(F6514 &amp; "          ",10))))</f>
        <v xml:space="preserve">L O 202207 yyyy00 EV        </v>
      </c>
      <c r="B6514" s="68" t="s">
        <v>324</v>
      </c>
      <c r="C6514" s="68" t="s">
        <v>139</v>
      </c>
      <c r="D6514" s="68" t="s">
        <v>271</v>
      </c>
      <c r="E6514" s="68" t="s">
        <v>531</v>
      </c>
      <c r="F6514" s="68" t="s">
        <v>230</v>
      </c>
      <c r="G6514" s="68" t="s">
        <v>77</v>
      </c>
      <c r="H6514" s="68" t="s">
        <v>273</v>
      </c>
      <c r="I6514" s="68" t="s">
        <v>655</v>
      </c>
      <c r="J6514" s="65">
        <v>5</v>
      </c>
      <c r="K6514" s="65">
        <v>8</v>
      </c>
      <c r="L6514" s="65">
        <v>418</v>
      </c>
      <c r="M6514" s="65" t="s">
        <v>429</v>
      </c>
    </row>
    <row r="6515" spans="1:13" ht="12.75" customHeight="1">
      <c r="A6515" s="65" t="str">
        <f>IF(ROW()=1,"KEY",IF(ISNA(VLOOKUP(B6515,車名対応マスタ!B:D,3,FALSE)),"",IF(VLOOKUP(B6515,車名対応マスタ!B:D,3,FALSE)="","",$D6515&amp;" "&amp;IF($G6515="9","J","O")&amp;" "&amp;$I6515&amp;" "&amp;IF($I6515&lt;=TEXT(★完成資料!$A$1,"yyyymm"),TEXT(★完成資料!$A$1,"yyyymm"),"999999")&amp; " " &amp; LEFT(F6515 &amp; "          ",10))))</f>
        <v xml:space="preserve">L O 202208 yyyy00 EV        </v>
      </c>
      <c r="B6515" s="68" t="s">
        <v>324</v>
      </c>
      <c r="C6515" s="68" t="s">
        <v>139</v>
      </c>
      <c r="D6515" s="68" t="s">
        <v>271</v>
      </c>
      <c r="E6515" s="68" t="s">
        <v>531</v>
      </c>
      <c r="F6515" s="68" t="s">
        <v>230</v>
      </c>
      <c r="G6515" s="68" t="s">
        <v>77</v>
      </c>
      <c r="H6515" s="68" t="s">
        <v>273</v>
      </c>
      <c r="I6515" s="68" t="s">
        <v>656</v>
      </c>
      <c r="J6515" s="65">
        <v>4</v>
      </c>
      <c r="K6515" s="65">
        <v>5</v>
      </c>
      <c r="L6515" s="65">
        <v>418</v>
      </c>
      <c r="M6515" s="65" t="s">
        <v>429</v>
      </c>
    </row>
    <row r="6516" spans="1:13" ht="12.75" customHeight="1">
      <c r="A6516" s="65" t="str">
        <f>IF(ROW()=1,"KEY",IF(ISNA(VLOOKUP(B6516,車名対応マスタ!B:D,3,FALSE)),"",IF(VLOOKUP(B6516,車名対応マスタ!B:D,3,FALSE)="","",$D6516&amp;" "&amp;IF($G6516="9","J","O")&amp;" "&amp;$I6516&amp;" "&amp;IF($I6516&lt;=TEXT(★完成資料!$A$1,"yyyymm"),TEXT(★完成資料!$A$1,"yyyymm"),"999999")&amp; " " &amp; LEFT(F6516 &amp; "          ",10))))</f>
        <v xml:space="preserve">L O 202209 yyyy00 EV        </v>
      </c>
      <c r="B6516" s="68" t="s">
        <v>324</v>
      </c>
      <c r="C6516" s="68" t="s">
        <v>139</v>
      </c>
      <c r="D6516" s="68" t="s">
        <v>271</v>
      </c>
      <c r="E6516" s="68" t="s">
        <v>531</v>
      </c>
      <c r="F6516" s="68" t="s">
        <v>230</v>
      </c>
      <c r="G6516" s="68" t="s">
        <v>77</v>
      </c>
      <c r="H6516" s="68" t="s">
        <v>273</v>
      </c>
      <c r="I6516" s="68" t="s">
        <v>657</v>
      </c>
      <c r="J6516" s="65">
        <v>4</v>
      </c>
      <c r="K6516" s="65">
        <v>3</v>
      </c>
      <c r="L6516" s="65">
        <v>418</v>
      </c>
      <c r="M6516" s="65" t="s">
        <v>429</v>
      </c>
    </row>
    <row r="6517" spans="1:13" ht="12.75" customHeight="1">
      <c r="A6517" s="65" t="str">
        <f>IF(ROW()=1,"KEY",IF(ISNA(VLOOKUP(B6517,車名対応マスタ!B:D,3,FALSE)),"",IF(VLOOKUP(B6517,車名対応マスタ!B:D,3,FALSE)="","",$D6517&amp;" "&amp;IF($G6517="9","J","O")&amp;" "&amp;$I6517&amp;" "&amp;IF($I6517&lt;=TEXT(★完成資料!$A$1,"yyyymm"),TEXT(★完成資料!$A$1,"yyyymm"),"999999")&amp; " " &amp; LEFT(F6517 &amp; "          ",10))))</f>
        <v xml:space="preserve">L O 202210 yyyy00 EV        </v>
      </c>
      <c r="B6517" s="68" t="s">
        <v>324</v>
      </c>
      <c r="C6517" s="68" t="s">
        <v>139</v>
      </c>
      <c r="D6517" s="68" t="s">
        <v>271</v>
      </c>
      <c r="E6517" s="68" t="s">
        <v>531</v>
      </c>
      <c r="F6517" s="68" t="s">
        <v>230</v>
      </c>
      <c r="G6517" s="68" t="s">
        <v>77</v>
      </c>
      <c r="H6517" s="68" t="s">
        <v>273</v>
      </c>
      <c r="I6517" s="68" t="s">
        <v>663</v>
      </c>
      <c r="J6517" s="65">
        <v>3</v>
      </c>
      <c r="K6517" s="65">
        <v>9</v>
      </c>
      <c r="L6517" s="65">
        <v>418</v>
      </c>
      <c r="M6517" s="65" t="s">
        <v>429</v>
      </c>
    </row>
    <row r="6518" spans="1:13" ht="12.75" customHeight="1">
      <c r="A6518" s="65" t="str">
        <f>IF(ROW()=1,"KEY",IF(ISNA(VLOOKUP(B6518,車名対応マスタ!B:D,3,FALSE)),"",IF(VLOOKUP(B6518,車名対応マスタ!B:D,3,FALSE)="","",$D6518&amp;" "&amp;IF($G6518="9","J","O")&amp;" "&amp;$I6518&amp;" "&amp;IF($I6518&lt;=TEXT(★完成資料!$A$1,"yyyymm"),TEXT(★完成資料!$A$1,"yyyymm"),"999999")&amp; " " &amp; LEFT(F6518 &amp; "          ",10))))</f>
        <v xml:space="preserve">L O 202201 yyyy00 EV        </v>
      </c>
      <c r="B6518" s="68" t="s">
        <v>324</v>
      </c>
      <c r="C6518" s="68" t="s">
        <v>139</v>
      </c>
      <c r="D6518" s="68" t="s">
        <v>271</v>
      </c>
      <c r="E6518" s="68" t="s">
        <v>531</v>
      </c>
      <c r="F6518" s="68" t="s">
        <v>230</v>
      </c>
      <c r="G6518" s="68" t="s">
        <v>77</v>
      </c>
      <c r="H6518" s="68" t="s">
        <v>273</v>
      </c>
      <c r="I6518" s="68" t="s">
        <v>639</v>
      </c>
      <c r="J6518" s="65">
        <v>3</v>
      </c>
      <c r="L6518" s="65">
        <v>406</v>
      </c>
      <c r="M6518" s="65" t="s">
        <v>497</v>
      </c>
    </row>
    <row r="6519" spans="1:13" ht="12.75" customHeight="1">
      <c r="A6519" s="65" t="str">
        <f>IF(ROW()=1,"KEY",IF(ISNA(VLOOKUP(B6519,車名対応マスタ!B:D,3,FALSE)),"",IF(VLOOKUP(B6519,車名対応マスタ!B:D,3,FALSE)="","",$D6519&amp;" "&amp;IF($G6519="9","J","O")&amp;" "&amp;$I6519&amp;" "&amp;IF($I6519&lt;=TEXT(★完成資料!$A$1,"yyyymm"),TEXT(★完成資料!$A$1,"yyyymm"),"999999")&amp; " " &amp; LEFT(F6519 &amp; "          ",10))))</f>
        <v xml:space="preserve">L O 202202 yyyy00 EV        </v>
      </c>
      <c r="B6519" s="68" t="s">
        <v>324</v>
      </c>
      <c r="C6519" s="68" t="s">
        <v>139</v>
      </c>
      <c r="D6519" s="68" t="s">
        <v>271</v>
      </c>
      <c r="E6519" s="68" t="s">
        <v>531</v>
      </c>
      <c r="F6519" s="68" t="s">
        <v>230</v>
      </c>
      <c r="G6519" s="68" t="s">
        <v>77</v>
      </c>
      <c r="H6519" s="68" t="s">
        <v>273</v>
      </c>
      <c r="I6519" s="68" t="s">
        <v>640</v>
      </c>
      <c r="J6519" s="65">
        <v>5</v>
      </c>
      <c r="L6519" s="65">
        <v>406</v>
      </c>
      <c r="M6519" s="65" t="s">
        <v>497</v>
      </c>
    </row>
    <row r="6520" spans="1:13" ht="12.75" customHeight="1">
      <c r="A6520" s="65" t="str">
        <f>IF(ROW()=1,"KEY",IF(ISNA(VLOOKUP(B6520,車名対応マスタ!B:D,3,FALSE)),"",IF(VLOOKUP(B6520,車名対応マスタ!B:D,3,FALSE)="","",$D6520&amp;" "&amp;IF($G6520="9","J","O")&amp;" "&amp;$I6520&amp;" "&amp;IF($I6520&lt;=TEXT(★完成資料!$A$1,"yyyymm"),TEXT(★完成資料!$A$1,"yyyymm"),"999999")&amp; " " &amp; LEFT(F6520 &amp; "          ",10))))</f>
        <v xml:space="preserve">L O 202205 yyyy00 EV        </v>
      </c>
      <c r="B6520" s="68" t="s">
        <v>324</v>
      </c>
      <c r="C6520" s="68" t="s">
        <v>139</v>
      </c>
      <c r="D6520" s="68" t="s">
        <v>271</v>
      </c>
      <c r="E6520" s="68" t="s">
        <v>531</v>
      </c>
      <c r="F6520" s="68" t="s">
        <v>230</v>
      </c>
      <c r="G6520" s="68" t="s">
        <v>77</v>
      </c>
      <c r="H6520" s="68" t="s">
        <v>273</v>
      </c>
      <c r="I6520" s="68" t="s">
        <v>647</v>
      </c>
      <c r="J6520" s="65">
        <v>6</v>
      </c>
      <c r="L6520" s="65">
        <v>406</v>
      </c>
      <c r="M6520" s="65" t="s">
        <v>497</v>
      </c>
    </row>
    <row r="6521" spans="1:13" ht="12.75" customHeight="1">
      <c r="A6521" s="65" t="str">
        <f>IF(ROW()=1,"KEY",IF(ISNA(VLOOKUP(B6521,車名対応マスタ!B:D,3,FALSE)),"",IF(VLOOKUP(B6521,車名対応マスタ!B:D,3,FALSE)="","",$D6521&amp;" "&amp;IF($G6521="9","J","O")&amp;" "&amp;$I6521&amp;" "&amp;IF($I6521&lt;=TEXT(★完成資料!$A$1,"yyyymm"),TEXT(★完成資料!$A$1,"yyyymm"),"999999")&amp; " " &amp; LEFT(F6521 &amp; "          ",10))))</f>
        <v xml:space="preserve">L O 202206 yyyy00 EV        </v>
      </c>
      <c r="B6521" s="68" t="s">
        <v>324</v>
      </c>
      <c r="C6521" s="68" t="s">
        <v>139</v>
      </c>
      <c r="D6521" s="68" t="s">
        <v>271</v>
      </c>
      <c r="E6521" s="68" t="s">
        <v>531</v>
      </c>
      <c r="F6521" s="68" t="s">
        <v>230</v>
      </c>
      <c r="G6521" s="68" t="s">
        <v>77</v>
      </c>
      <c r="H6521" s="68" t="s">
        <v>273</v>
      </c>
      <c r="I6521" s="68" t="s">
        <v>652</v>
      </c>
      <c r="J6521" s="65">
        <v>2</v>
      </c>
      <c r="L6521" s="65">
        <v>406</v>
      </c>
      <c r="M6521" s="65" t="s">
        <v>497</v>
      </c>
    </row>
    <row r="6522" spans="1:13" ht="12.75" customHeight="1">
      <c r="A6522" s="65" t="str">
        <f>IF(ROW()=1,"KEY",IF(ISNA(VLOOKUP(B6522,車名対応マスタ!B:D,3,FALSE)),"",IF(VLOOKUP(B6522,車名対応マスタ!B:D,3,FALSE)="","",$D6522&amp;" "&amp;IF($G6522="9","J","O")&amp;" "&amp;$I6522&amp;" "&amp;IF($I6522&lt;=TEXT(★完成資料!$A$1,"yyyymm"),TEXT(★完成資料!$A$1,"yyyymm"),"999999")&amp; " " &amp; LEFT(F6522 &amp; "          ",10))))</f>
        <v xml:space="preserve">L O 202207 yyyy00 EV        </v>
      </c>
      <c r="B6522" s="68" t="s">
        <v>324</v>
      </c>
      <c r="C6522" s="68" t="s">
        <v>139</v>
      </c>
      <c r="D6522" s="68" t="s">
        <v>271</v>
      </c>
      <c r="E6522" s="68" t="s">
        <v>531</v>
      </c>
      <c r="F6522" s="68" t="s">
        <v>230</v>
      </c>
      <c r="G6522" s="68" t="s">
        <v>77</v>
      </c>
      <c r="H6522" s="68" t="s">
        <v>273</v>
      </c>
      <c r="I6522" s="68" t="s">
        <v>655</v>
      </c>
      <c r="J6522" s="65">
        <v>1</v>
      </c>
      <c r="K6522" s="65">
        <v>0</v>
      </c>
      <c r="L6522" s="65">
        <v>406</v>
      </c>
      <c r="M6522" s="65" t="s">
        <v>497</v>
      </c>
    </row>
    <row r="6523" spans="1:13" ht="12.75" customHeight="1">
      <c r="A6523" s="65" t="str">
        <f>IF(ROW()=1,"KEY",IF(ISNA(VLOOKUP(B6523,車名対応マスタ!B:D,3,FALSE)),"",IF(VLOOKUP(B6523,車名対応マスタ!B:D,3,FALSE)="","",$D6523&amp;" "&amp;IF($G6523="9","J","O")&amp;" "&amp;$I6523&amp;" "&amp;IF($I6523&lt;=TEXT(★完成資料!$A$1,"yyyymm"),TEXT(★完成資料!$A$1,"yyyymm"),"999999")&amp; " " &amp; LEFT(F6523 &amp; "          ",10))))</f>
        <v xml:space="preserve">L O 202209 yyyy00 EV        </v>
      </c>
      <c r="B6523" s="68" t="s">
        <v>324</v>
      </c>
      <c r="C6523" s="68" t="s">
        <v>139</v>
      </c>
      <c r="D6523" s="68" t="s">
        <v>271</v>
      </c>
      <c r="E6523" s="68" t="s">
        <v>531</v>
      </c>
      <c r="F6523" s="68" t="s">
        <v>230</v>
      </c>
      <c r="G6523" s="68" t="s">
        <v>77</v>
      </c>
      <c r="H6523" s="68" t="s">
        <v>273</v>
      </c>
      <c r="I6523" s="68" t="s">
        <v>657</v>
      </c>
      <c r="K6523" s="65">
        <v>3</v>
      </c>
      <c r="L6523" s="65">
        <v>406</v>
      </c>
      <c r="M6523" s="65" t="s">
        <v>497</v>
      </c>
    </row>
    <row r="6524" spans="1:13" ht="12.75" customHeight="1">
      <c r="A6524" s="65" t="str">
        <f>IF(ROW()=1,"KEY",IF(ISNA(VLOOKUP(B6524,車名対応マスタ!B:D,3,FALSE)),"",IF(VLOOKUP(B6524,車名対応マスタ!B:D,3,FALSE)="","",$D6524&amp;" "&amp;IF($G6524="9","J","O")&amp;" "&amp;$I6524&amp;" "&amp;IF($I6524&lt;=TEXT(★完成資料!$A$1,"yyyymm"),TEXT(★完成資料!$A$1,"yyyymm"),"999999")&amp; " " &amp; LEFT(F6524 &amp; "          ",10))))</f>
        <v xml:space="preserve">L O 202210 yyyy00 EV        </v>
      </c>
      <c r="B6524" s="68" t="s">
        <v>324</v>
      </c>
      <c r="C6524" s="68" t="s">
        <v>139</v>
      </c>
      <c r="D6524" s="68" t="s">
        <v>271</v>
      </c>
      <c r="E6524" s="68" t="s">
        <v>531</v>
      </c>
      <c r="F6524" s="68" t="s">
        <v>230</v>
      </c>
      <c r="G6524" s="68" t="s">
        <v>77</v>
      </c>
      <c r="H6524" s="68" t="s">
        <v>273</v>
      </c>
      <c r="I6524" s="68" t="s">
        <v>663</v>
      </c>
      <c r="K6524" s="65">
        <v>2</v>
      </c>
      <c r="L6524" s="65">
        <v>406</v>
      </c>
      <c r="M6524" s="65" t="s">
        <v>497</v>
      </c>
    </row>
    <row r="6525" spans="1:13" ht="12.75" customHeight="1">
      <c r="A6525" s="65" t="str">
        <f>IF(ROW()=1,"KEY",IF(ISNA(VLOOKUP(B6525,車名対応マスタ!B:D,3,FALSE)),"",IF(VLOOKUP(B6525,車名対応マスタ!B:D,3,FALSE)="","",$D6525&amp;" "&amp;IF($G6525="9","J","O")&amp;" "&amp;$I6525&amp;" "&amp;IF($I6525&lt;=TEXT(★完成資料!$A$1,"yyyymm"),TEXT(★完成資料!$A$1,"yyyymm"),"999999")&amp; " " &amp; LEFT(F6525 &amp; "          ",10))))</f>
        <v xml:space="preserve">L O 202201 yyyy00 EV        </v>
      </c>
      <c r="B6525" s="68" t="s">
        <v>324</v>
      </c>
      <c r="C6525" s="68" t="s">
        <v>139</v>
      </c>
      <c r="D6525" s="68" t="s">
        <v>271</v>
      </c>
      <c r="E6525" s="68" t="s">
        <v>531</v>
      </c>
      <c r="F6525" s="68" t="s">
        <v>230</v>
      </c>
      <c r="G6525" s="68" t="s">
        <v>77</v>
      </c>
      <c r="H6525" s="68" t="s">
        <v>273</v>
      </c>
      <c r="I6525" s="68" t="s">
        <v>639</v>
      </c>
      <c r="J6525" s="65">
        <v>1</v>
      </c>
      <c r="L6525" s="65">
        <v>604</v>
      </c>
      <c r="M6525" s="65" t="s">
        <v>280</v>
      </c>
    </row>
    <row r="6526" spans="1:13" ht="12.75" customHeight="1">
      <c r="A6526" s="65" t="str">
        <f>IF(ROW()=1,"KEY",IF(ISNA(VLOOKUP(B6526,車名対応マスタ!B:D,3,FALSE)),"",IF(VLOOKUP(B6526,車名対応マスタ!B:D,3,FALSE)="","",$D6526&amp;" "&amp;IF($G6526="9","J","O")&amp;" "&amp;$I6526&amp;" "&amp;IF($I6526&lt;=TEXT(★完成資料!$A$1,"yyyymm"),TEXT(★完成資料!$A$1,"yyyymm"),"999999")&amp; " " &amp; LEFT(F6526 &amp; "          ",10))))</f>
        <v xml:space="preserve">L O 202202 yyyy00 EV        </v>
      </c>
      <c r="B6526" s="68" t="s">
        <v>324</v>
      </c>
      <c r="C6526" s="68" t="s">
        <v>139</v>
      </c>
      <c r="D6526" s="68" t="s">
        <v>271</v>
      </c>
      <c r="E6526" s="68" t="s">
        <v>531</v>
      </c>
      <c r="F6526" s="68" t="s">
        <v>230</v>
      </c>
      <c r="G6526" s="68" t="s">
        <v>77</v>
      </c>
      <c r="H6526" s="68" t="s">
        <v>273</v>
      </c>
      <c r="I6526" s="68" t="s">
        <v>640</v>
      </c>
      <c r="J6526" s="65">
        <v>1</v>
      </c>
      <c r="L6526" s="65">
        <v>604</v>
      </c>
      <c r="M6526" s="65" t="s">
        <v>280</v>
      </c>
    </row>
    <row r="6527" spans="1:13" ht="12.75" customHeight="1">
      <c r="A6527" s="65" t="str">
        <f>IF(ROW()=1,"KEY",IF(ISNA(VLOOKUP(B6527,車名対応マスタ!B:D,3,FALSE)),"",IF(VLOOKUP(B6527,車名対応マスタ!B:D,3,FALSE)="","",$D6527&amp;" "&amp;IF($G6527="9","J","O")&amp;" "&amp;$I6527&amp;" "&amp;IF($I6527&lt;=TEXT(★完成資料!$A$1,"yyyymm"),TEXT(★完成資料!$A$1,"yyyymm"),"999999")&amp; " " &amp; LEFT(F6527 &amp; "          ",10))))</f>
        <v xml:space="preserve">L O 202204 yyyy00 EV        </v>
      </c>
      <c r="B6527" s="68" t="s">
        <v>324</v>
      </c>
      <c r="C6527" s="68" t="s">
        <v>139</v>
      </c>
      <c r="D6527" s="68" t="s">
        <v>271</v>
      </c>
      <c r="E6527" s="68" t="s">
        <v>531</v>
      </c>
      <c r="F6527" s="68" t="s">
        <v>230</v>
      </c>
      <c r="G6527" s="68" t="s">
        <v>77</v>
      </c>
      <c r="H6527" s="68" t="s">
        <v>273</v>
      </c>
      <c r="I6527" s="68" t="s">
        <v>642</v>
      </c>
      <c r="K6527" s="65">
        <v>1</v>
      </c>
      <c r="L6527" s="65">
        <v>604</v>
      </c>
      <c r="M6527" s="65" t="s">
        <v>280</v>
      </c>
    </row>
    <row r="6528" spans="1:13" ht="12.75" customHeight="1">
      <c r="A6528" s="65" t="str">
        <f>IF(ROW()=1,"KEY",IF(ISNA(VLOOKUP(B6528,車名対応マスタ!B:D,3,FALSE)),"",IF(VLOOKUP(B6528,車名対応マスタ!B:D,3,FALSE)="","",$D6528&amp;" "&amp;IF($G6528="9","J","O")&amp;" "&amp;$I6528&amp;" "&amp;IF($I6528&lt;=TEXT(★完成資料!$A$1,"yyyymm"),TEXT(★完成資料!$A$1,"yyyymm"),"999999")&amp; " " &amp; LEFT(F6528 &amp; "          ",10))))</f>
        <v xml:space="preserve">L O 202205 yyyy00 EV        </v>
      </c>
      <c r="B6528" s="68" t="s">
        <v>324</v>
      </c>
      <c r="C6528" s="68" t="s">
        <v>139</v>
      </c>
      <c r="D6528" s="68" t="s">
        <v>271</v>
      </c>
      <c r="E6528" s="68" t="s">
        <v>531</v>
      </c>
      <c r="F6528" s="68" t="s">
        <v>230</v>
      </c>
      <c r="G6528" s="68" t="s">
        <v>77</v>
      </c>
      <c r="H6528" s="68" t="s">
        <v>273</v>
      </c>
      <c r="I6528" s="68" t="s">
        <v>647</v>
      </c>
      <c r="J6528" s="65">
        <v>2</v>
      </c>
      <c r="K6528" s="65">
        <v>1</v>
      </c>
      <c r="L6528" s="65">
        <v>604</v>
      </c>
      <c r="M6528" s="65" t="s">
        <v>280</v>
      </c>
    </row>
    <row r="6529" spans="1:13" ht="12.75" customHeight="1">
      <c r="A6529" s="65" t="str">
        <f>IF(ROW()=1,"KEY",IF(ISNA(VLOOKUP(B6529,車名対応マスタ!B:D,3,FALSE)),"",IF(VLOOKUP(B6529,車名対応マスタ!B:D,3,FALSE)="","",$D6529&amp;" "&amp;IF($G6529="9","J","O")&amp;" "&amp;$I6529&amp;" "&amp;IF($I6529&lt;=TEXT(★完成資料!$A$1,"yyyymm"),TEXT(★完成資料!$A$1,"yyyymm"),"999999")&amp; " " &amp; LEFT(F6529 &amp; "          ",10))))</f>
        <v xml:space="preserve">L O 202206 yyyy00 EV        </v>
      </c>
      <c r="B6529" s="68" t="s">
        <v>324</v>
      </c>
      <c r="C6529" s="68" t="s">
        <v>139</v>
      </c>
      <c r="D6529" s="68" t="s">
        <v>271</v>
      </c>
      <c r="E6529" s="68" t="s">
        <v>531</v>
      </c>
      <c r="F6529" s="68" t="s">
        <v>230</v>
      </c>
      <c r="G6529" s="68" t="s">
        <v>77</v>
      </c>
      <c r="H6529" s="68" t="s">
        <v>273</v>
      </c>
      <c r="I6529" s="68" t="s">
        <v>652</v>
      </c>
      <c r="J6529" s="65">
        <v>2</v>
      </c>
      <c r="K6529" s="65">
        <v>1</v>
      </c>
      <c r="L6529" s="65">
        <v>604</v>
      </c>
      <c r="M6529" s="65" t="s">
        <v>280</v>
      </c>
    </row>
    <row r="6530" spans="1:13" ht="12.75" customHeight="1">
      <c r="A6530" s="65" t="str">
        <f>IF(ROW()=1,"KEY",IF(ISNA(VLOOKUP(B6530,車名対応マスタ!B:D,3,FALSE)),"",IF(VLOOKUP(B6530,車名対応マスタ!B:D,3,FALSE)="","",$D6530&amp;" "&amp;IF($G6530="9","J","O")&amp;" "&amp;$I6530&amp;" "&amp;IF($I6530&lt;=TEXT(★完成資料!$A$1,"yyyymm"),TEXT(★完成資料!$A$1,"yyyymm"),"999999")&amp; " " &amp; LEFT(F6530 &amp; "          ",10))))</f>
        <v xml:space="preserve">L O 202207 yyyy00 EV        </v>
      </c>
      <c r="B6530" s="68" t="s">
        <v>324</v>
      </c>
      <c r="C6530" s="68" t="s">
        <v>139</v>
      </c>
      <c r="D6530" s="68" t="s">
        <v>271</v>
      </c>
      <c r="E6530" s="68" t="s">
        <v>531</v>
      </c>
      <c r="F6530" s="68" t="s">
        <v>230</v>
      </c>
      <c r="G6530" s="68" t="s">
        <v>77</v>
      </c>
      <c r="H6530" s="68" t="s">
        <v>273</v>
      </c>
      <c r="I6530" s="68" t="s">
        <v>655</v>
      </c>
      <c r="J6530" s="65">
        <v>2</v>
      </c>
      <c r="L6530" s="65">
        <v>604</v>
      </c>
      <c r="M6530" s="65" t="s">
        <v>280</v>
      </c>
    </row>
    <row r="6531" spans="1:13" ht="12.75" customHeight="1">
      <c r="A6531" s="65" t="str">
        <f>IF(ROW()=1,"KEY",IF(ISNA(VLOOKUP(B6531,車名対応マスタ!B:D,3,FALSE)),"",IF(VLOOKUP(B6531,車名対応マスタ!B:D,3,FALSE)="","",$D6531&amp;" "&amp;IF($G6531="9","J","O")&amp;" "&amp;$I6531&amp;" "&amp;IF($I6531&lt;=TEXT(★完成資料!$A$1,"yyyymm"),TEXT(★完成資料!$A$1,"yyyymm"),"999999")&amp; " " &amp; LEFT(F6531 &amp; "          ",10))))</f>
        <v xml:space="preserve">L O 202208 yyyy00 EV        </v>
      </c>
      <c r="B6531" s="68" t="s">
        <v>324</v>
      </c>
      <c r="C6531" s="68" t="s">
        <v>139</v>
      </c>
      <c r="D6531" s="68" t="s">
        <v>271</v>
      </c>
      <c r="E6531" s="68" t="s">
        <v>531</v>
      </c>
      <c r="F6531" s="68" t="s">
        <v>230</v>
      </c>
      <c r="G6531" s="68" t="s">
        <v>77</v>
      </c>
      <c r="H6531" s="68" t="s">
        <v>273</v>
      </c>
      <c r="I6531" s="68" t="s">
        <v>656</v>
      </c>
      <c r="J6531" s="65">
        <v>4</v>
      </c>
      <c r="K6531" s="65">
        <v>1</v>
      </c>
      <c r="L6531" s="65">
        <v>604</v>
      </c>
      <c r="M6531" s="65" t="s">
        <v>280</v>
      </c>
    </row>
    <row r="6532" spans="1:13" ht="12.75" customHeight="1">
      <c r="A6532" s="65" t="str">
        <f>IF(ROW()=1,"KEY",IF(ISNA(VLOOKUP(B6532,車名対応マスタ!B:D,3,FALSE)),"",IF(VLOOKUP(B6532,車名対応マスタ!B:D,3,FALSE)="","",$D6532&amp;" "&amp;IF($G6532="9","J","O")&amp;" "&amp;$I6532&amp;" "&amp;IF($I6532&lt;=TEXT(★完成資料!$A$1,"yyyymm"),TEXT(★完成資料!$A$1,"yyyymm"),"999999")&amp; " " &amp; LEFT(F6532 &amp; "          ",10))))</f>
        <v xml:space="preserve">L O 202209 yyyy00 EV        </v>
      </c>
      <c r="B6532" s="68" t="s">
        <v>324</v>
      </c>
      <c r="C6532" s="68" t="s">
        <v>139</v>
      </c>
      <c r="D6532" s="68" t="s">
        <v>271</v>
      </c>
      <c r="E6532" s="68" t="s">
        <v>531</v>
      </c>
      <c r="F6532" s="68" t="s">
        <v>230</v>
      </c>
      <c r="G6532" s="68" t="s">
        <v>77</v>
      </c>
      <c r="H6532" s="68" t="s">
        <v>273</v>
      </c>
      <c r="I6532" s="68" t="s">
        <v>657</v>
      </c>
      <c r="K6532" s="65">
        <v>1</v>
      </c>
      <c r="L6532" s="65">
        <v>604</v>
      </c>
      <c r="M6532" s="65" t="s">
        <v>280</v>
      </c>
    </row>
    <row r="6533" spans="1:13" ht="12.75" customHeight="1">
      <c r="A6533" s="65" t="str">
        <f>IF(ROW()=1,"KEY",IF(ISNA(VLOOKUP(B6533,車名対応マスタ!B:D,3,FALSE)),"",IF(VLOOKUP(B6533,車名対応マスタ!B:D,3,FALSE)="","",$D6533&amp;" "&amp;IF($G6533="9","J","O")&amp;" "&amp;$I6533&amp;" "&amp;IF($I6533&lt;=TEXT(★完成資料!$A$1,"yyyymm"),TEXT(★完成資料!$A$1,"yyyymm"),"999999")&amp; " " &amp; LEFT(F6533 &amp; "          ",10))))</f>
        <v xml:space="preserve">L O 202202 yyyy00 EV        </v>
      </c>
      <c r="B6533" s="68" t="s">
        <v>324</v>
      </c>
      <c r="C6533" s="68" t="s">
        <v>139</v>
      </c>
      <c r="D6533" s="68" t="s">
        <v>271</v>
      </c>
      <c r="E6533" s="68" t="s">
        <v>531</v>
      </c>
      <c r="F6533" s="68" t="s">
        <v>230</v>
      </c>
      <c r="G6533" s="68" t="s">
        <v>77</v>
      </c>
      <c r="H6533" s="68" t="s">
        <v>273</v>
      </c>
      <c r="I6533" s="68" t="s">
        <v>640</v>
      </c>
      <c r="K6533" s="65">
        <v>4</v>
      </c>
      <c r="L6533" s="65">
        <v>411</v>
      </c>
      <c r="M6533" s="65" t="s">
        <v>498</v>
      </c>
    </row>
    <row r="6534" spans="1:13" ht="12.75" customHeight="1">
      <c r="A6534" s="65" t="str">
        <f>IF(ROW()=1,"KEY",IF(ISNA(VLOOKUP(B6534,車名対応マスタ!B:D,3,FALSE)),"",IF(VLOOKUP(B6534,車名対応マスタ!B:D,3,FALSE)="","",$D6534&amp;" "&amp;IF($G6534="9","J","O")&amp;" "&amp;$I6534&amp;" "&amp;IF($I6534&lt;=TEXT(★完成資料!$A$1,"yyyymm"),TEXT(★完成資料!$A$1,"yyyymm"),"999999")&amp; " " &amp; LEFT(F6534 &amp; "          ",10))))</f>
        <v xml:space="preserve">L O 202203 yyyy00 EV        </v>
      </c>
      <c r="B6534" s="68" t="s">
        <v>324</v>
      </c>
      <c r="C6534" s="68" t="s">
        <v>139</v>
      </c>
      <c r="D6534" s="68" t="s">
        <v>271</v>
      </c>
      <c r="E6534" s="68" t="s">
        <v>531</v>
      </c>
      <c r="F6534" s="68" t="s">
        <v>230</v>
      </c>
      <c r="G6534" s="68" t="s">
        <v>77</v>
      </c>
      <c r="H6534" s="68" t="s">
        <v>273</v>
      </c>
      <c r="I6534" s="68" t="s">
        <v>641</v>
      </c>
      <c r="K6534" s="65">
        <v>4</v>
      </c>
      <c r="L6534" s="65">
        <v>411</v>
      </c>
      <c r="M6534" s="65" t="s">
        <v>498</v>
      </c>
    </row>
    <row r="6535" spans="1:13" ht="12.75" customHeight="1">
      <c r="A6535" s="65" t="str">
        <f>IF(ROW()=1,"KEY",IF(ISNA(VLOOKUP(B6535,車名対応マスタ!B:D,3,FALSE)),"",IF(VLOOKUP(B6535,車名対応マスタ!B:D,3,FALSE)="","",$D6535&amp;" "&amp;IF($G6535="9","J","O")&amp;" "&amp;$I6535&amp;" "&amp;IF($I6535&lt;=TEXT(★完成資料!$A$1,"yyyymm"),TEXT(★完成資料!$A$1,"yyyymm"),"999999")&amp; " " &amp; LEFT(F6535 &amp; "          ",10))))</f>
        <v xml:space="preserve">L O 202204 yyyy00 EV        </v>
      </c>
      <c r="B6535" s="68" t="s">
        <v>324</v>
      </c>
      <c r="C6535" s="68" t="s">
        <v>139</v>
      </c>
      <c r="D6535" s="68" t="s">
        <v>271</v>
      </c>
      <c r="E6535" s="68" t="s">
        <v>531</v>
      </c>
      <c r="F6535" s="68" t="s">
        <v>230</v>
      </c>
      <c r="G6535" s="68" t="s">
        <v>77</v>
      </c>
      <c r="H6535" s="68" t="s">
        <v>273</v>
      </c>
      <c r="I6535" s="68" t="s">
        <v>642</v>
      </c>
      <c r="K6535" s="65">
        <v>1</v>
      </c>
      <c r="L6535" s="65">
        <v>411</v>
      </c>
      <c r="M6535" s="65" t="s">
        <v>498</v>
      </c>
    </row>
    <row r="6536" spans="1:13" ht="12.75" customHeight="1">
      <c r="A6536" s="65" t="str">
        <f>IF(ROW()=1,"KEY",IF(ISNA(VLOOKUP(B6536,車名対応マスタ!B:D,3,FALSE)),"",IF(VLOOKUP(B6536,車名対応マスタ!B:D,3,FALSE)="","",$D6536&amp;" "&amp;IF($G6536="9","J","O")&amp;" "&amp;$I6536&amp;" "&amp;IF($I6536&lt;=TEXT(★完成資料!$A$1,"yyyymm"),TEXT(★完成資料!$A$1,"yyyymm"),"999999")&amp; " " &amp; LEFT(F6536 &amp; "          ",10))))</f>
        <v xml:space="preserve">L O 202205 yyyy00 EV        </v>
      </c>
      <c r="B6536" s="68" t="s">
        <v>324</v>
      </c>
      <c r="C6536" s="68" t="s">
        <v>139</v>
      </c>
      <c r="D6536" s="68" t="s">
        <v>271</v>
      </c>
      <c r="E6536" s="68" t="s">
        <v>531</v>
      </c>
      <c r="F6536" s="68" t="s">
        <v>230</v>
      </c>
      <c r="G6536" s="68" t="s">
        <v>77</v>
      </c>
      <c r="H6536" s="68" t="s">
        <v>273</v>
      </c>
      <c r="I6536" s="68" t="s">
        <v>647</v>
      </c>
      <c r="K6536" s="65">
        <v>1</v>
      </c>
      <c r="L6536" s="65">
        <v>411</v>
      </c>
      <c r="M6536" s="65" t="s">
        <v>498</v>
      </c>
    </row>
    <row r="6537" spans="1:13" ht="12.75" customHeight="1">
      <c r="A6537" s="65" t="str">
        <f>IF(ROW()=1,"KEY",IF(ISNA(VLOOKUP(B6537,車名対応マスタ!B:D,3,FALSE)),"",IF(VLOOKUP(B6537,車名対応マスタ!B:D,3,FALSE)="","",$D6537&amp;" "&amp;IF($G6537="9","J","O")&amp;" "&amp;$I6537&amp;" "&amp;IF($I6537&lt;=TEXT(★完成資料!$A$1,"yyyymm"),TEXT(★完成資料!$A$1,"yyyymm"),"999999")&amp; " " &amp; LEFT(F6537 &amp; "          ",10))))</f>
        <v xml:space="preserve">L O 202206 yyyy00 EV        </v>
      </c>
      <c r="B6537" s="68" t="s">
        <v>324</v>
      </c>
      <c r="C6537" s="68" t="s">
        <v>139</v>
      </c>
      <c r="D6537" s="68" t="s">
        <v>271</v>
      </c>
      <c r="E6537" s="68" t="s">
        <v>531</v>
      </c>
      <c r="F6537" s="68" t="s">
        <v>230</v>
      </c>
      <c r="G6537" s="68" t="s">
        <v>77</v>
      </c>
      <c r="H6537" s="68" t="s">
        <v>273</v>
      </c>
      <c r="I6537" s="68" t="s">
        <v>652</v>
      </c>
      <c r="K6537" s="65">
        <v>3</v>
      </c>
      <c r="L6537" s="65">
        <v>411</v>
      </c>
      <c r="M6537" s="65" t="s">
        <v>498</v>
      </c>
    </row>
    <row r="6538" spans="1:13" ht="12.75" customHeight="1">
      <c r="A6538" s="65" t="str">
        <f>IF(ROW()=1,"KEY",IF(ISNA(VLOOKUP(B6538,車名対応マスタ!B:D,3,FALSE)),"",IF(VLOOKUP(B6538,車名対応マスタ!B:D,3,FALSE)="","",$D6538&amp;" "&amp;IF($G6538="9","J","O")&amp;" "&amp;$I6538&amp;" "&amp;IF($I6538&lt;=TEXT(★完成資料!$A$1,"yyyymm"),TEXT(★完成資料!$A$1,"yyyymm"),"999999")&amp; " " &amp; LEFT(F6538 &amp; "          ",10))))</f>
        <v xml:space="preserve">L O 202207 yyyy00 EV        </v>
      </c>
      <c r="B6538" s="68" t="s">
        <v>324</v>
      </c>
      <c r="C6538" s="68" t="s">
        <v>139</v>
      </c>
      <c r="D6538" s="68" t="s">
        <v>271</v>
      </c>
      <c r="E6538" s="68" t="s">
        <v>531</v>
      </c>
      <c r="F6538" s="68" t="s">
        <v>230</v>
      </c>
      <c r="G6538" s="68" t="s">
        <v>77</v>
      </c>
      <c r="H6538" s="68" t="s">
        <v>273</v>
      </c>
      <c r="I6538" s="68" t="s">
        <v>655</v>
      </c>
      <c r="K6538" s="65">
        <v>5</v>
      </c>
      <c r="L6538" s="65">
        <v>411</v>
      </c>
      <c r="M6538" s="65" t="s">
        <v>498</v>
      </c>
    </row>
    <row r="6539" spans="1:13" ht="12.75" customHeight="1">
      <c r="A6539" s="65" t="str">
        <f>IF(ROW()=1,"KEY",IF(ISNA(VLOOKUP(B6539,車名対応マスタ!B:D,3,FALSE)),"",IF(VLOOKUP(B6539,車名対応マスタ!B:D,3,FALSE)="","",$D6539&amp;" "&amp;IF($G6539="9","J","O")&amp;" "&amp;$I6539&amp;" "&amp;IF($I6539&lt;=TEXT(★完成資料!$A$1,"yyyymm"),TEXT(★完成資料!$A$1,"yyyymm"),"999999")&amp; " " &amp; LEFT(F6539 &amp; "          ",10))))</f>
        <v xml:space="preserve">L O 202201 yyyy00 EV        </v>
      </c>
      <c r="B6539" s="68" t="s">
        <v>324</v>
      </c>
      <c r="C6539" s="68" t="s">
        <v>139</v>
      </c>
      <c r="D6539" s="68" t="s">
        <v>271</v>
      </c>
      <c r="E6539" s="68" t="s">
        <v>531</v>
      </c>
      <c r="F6539" s="68" t="s">
        <v>230</v>
      </c>
      <c r="G6539" s="68" t="s">
        <v>77</v>
      </c>
      <c r="H6539" s="68" t="s">
        <v>273</v>
      </c>
      <c r="I6539" s="68" t="s">
        <v>639</v>
      </c>
      <c r="J6539" s="65">
        <v>3</v>
      </c>
      <c r="L6539" s="65">
        <v>425</v>
      </c>
      <c r="M6539" s="65" t="s">
        <v>379</v>
      </c>
    </row>
    <row r="6540" spans="1:13" ht="12.75" customHeight="1">
      <c r="A6540" s="65" t="str">
        <f>IF(ROW()=1,"KEY",IF(ISNA(VLOOKUP(B6540,車名対応マスタ!B:D,3,FALSE)),"",IF(VLOOKUP(B6540,車名対応マスタ!B:D,3,FALSE)="","",$D6540&amp;" "&amp;IF($G6540="9","J","O")&amp;" "&amp;$I6540&amp;" "&amp;IF($I6540&lt;=TEXT(★完成資料!$A$1,"yyyymm"),TEXT(★完成資料!$A$1,"yyyymm"),"999999")&amp; " " &amp; LEFT(F6540 &amp; "          ",10))))</f>
        <v xml:space="preserve">L O 202202 yyyy00 EV        </v>
      </c>
      <c r="B6540" s="68" t="s">
        <v>324</v>
      </c>
      <c r="C6540" s="68" t="s">
        <v>139</v>
      </c>
      <c r="D6540" s="68" t="s">
        <v>271</v>
      </c>
      <c r="E6540" s="68" t="s">
        <v>531</v>
      </c>
      <c r="F6540" s="68" t="s">
        <v>230</v>
      </c>
      <c r="G6540" s="68" t="s">
        <v>77</v>
      </c>
      <c r="H6540" s="68" t="s">
        <v>273</v>
      </c>
      <c r="I6540" s="68" t="s">
        <v>640</v>
      </c>
      <c r="J6540" s="65">
        <v>3</v>
      </c>
      <c r="K6540" s="65">
        <v>0</v>
      </c>
      <c r="L6540" s="65">
        <v>425</v>
      </c>
      <c r="M6540" s="65" t="s">
        <v>379</v>
      </c>
    </row>
    <row r="6541" spans="1:13" ht="12.75" customHeight="1">
      <c r="A6541" s="65" t="str">
        <f>IF(ROW()=1,"KEY",IF(ISNA(VLOOKUP(B6541,車名対応マスタ!B:D,3,FALSE)),"",IF(VLOOKUP(B6541,車名対応マスタ!B:D,3,FALSE)="","",$D6541&amp;" "&amp;IF($G6541="9","J","O")&amp;" "&amp;$I6541&amp;" "&amp;IF($I6541&lt;=TEXT(★完成資料!$A$1,"yyyymm"),TEXT(★完成資料!$A$1,"yyyymm"),"999999")&amp; " " &amp; LEFT(F6541 &amp; "          ",10))))</f>
        <v xml:space="preserve">L O 202203 yyyy00 EV        </v>
      </c>
      <c r="B6541" s="68" t="s">
        <v>324</v>
      </c>
      <c r="C6541" s="68" t="s">
        <v>139</v>
      </c>
      <c r="D6541" s="68" t="s">
        <v>271</v>
      </c>
      <c r="E6541" s="68" t="s">
        <v>531</v>
      </c>
      <c r="F6541" s="68" t="s">
        <v>230</v>
      </c>
      <c r="G6541" s="68" t="s">
        <v>77</v>
      </c>
      <c r="H6541" s="68" t="s">
        <v>273</v>
      </c>
      <c r="I6541" s="68" t="s">
        <v>641</v>
      </c>
      <c r="J6541" s="65">
        <v>10</v>
      </c>
      <c r="K6541" s="65">
        <v>4</v>
      </c>
      <c r="L6541" s="65">
        <v>425</v>
      </c>
      <c r="M6541" s="65" t="s">
        <v>379</v>
      </c>
    </row>
    <row r="6542" spans="1:13" ht="12.75" customHeight="1">
      <c r="A6542" s="65" t="str">
        <f>IF(ROW()=1,"KEY",IF(ISNA(VLOOKUP(B6542,車名対応マスタ!B:D,3,FALSE)),"",IF(VLOOKUP(B6542,車名対応マスタ!B:D,3,FALSE)="","",$D6542&amp;" "&amp;IF($G6542="9","J","O")&amp;" "&amp;$I6542&amp;" "&amp;IF($I6542&lt;=TEXT(★完成資料!$A$1,"yyyymm"),TEXT(★完成資料!$A$1,"yyyymm"),"999999")&amp; " " &amp; LEFT(F6542 &amp; "          ",10))))</f>
        <v xml:space="preserve">L O 202204 yyyy00 EV        </v>
      </c>
      <c r="B6542" s="68" t="s">
        <v>324</v>
      </c>
      <c r="C6542" s="68" t="s">
        <v>139</v>
      </c>
      <c r="D6542" s="68" t="s">
        <v>271</v>
      </c>
      <c r="E6542" s="68" t="s">
        <v>531</v>
      </c>
      <c r="F6542" s="68" t="s">
        <v>230</v>
      </c>
      <c r="G6542" s="68" t="s">
        <v>77</v>
      </c>
      <c r="H6542" s="68" t="s">
        <v>273</v>
      </c>
      <c r="I6542" s="68" t="s">
        <v>642</v>
      </c>
      <c r="J6542" s="65">
        <v>6</v>
      </c>
      <c r="K6542" s="65">
        <v>16</v>
      </c>
      <c r="L6542" s="65">
        <v>425</v>
      </c>
      <c r="M6542" s="65" t="s">
        <v>379</v>
      </c>
    </row>
    <row r="6543" spans="1:13" ht="12.75" customHeight="1">
      <c r="A6543" s="65" t="str">
        <f>IF(ROW()=1,"KEY",IF(ISNA(VLOOKUP(B6543,車名対応マスタ!B:D,3,FALSE)),"",IF(VLOOKUP(B6543,車名対応マスタ!B:D,3,FALSE)="","",$D6543&amp;" "&amp;IF($G6543="9","J","O")&amp;" "&amp;$I6543&amp;" "&amp;IF($I6543&lt;=TEXT(★完成資料!$A$1,"yyyymm"),TEXT(★完成資料!$A$1,"yyyymm"),"999999")&amp; " " &amp; LEFT(F6543 &amp; "          ",10))))</f>
        <v xml:space="preserve">L O 202205 yyyy00 EV        </v>
      </c>
      <c r="B6543" s="68" t="s">
        <v>324</v>
      </c>
      <c r="C6543" s="68" t="s">
        <v>139</v>
      </c>
      <c r="D6543" s="68" t="s">
        <v>271</v>
      </c>
      <c r="E6543" s="68" t="s">
        <v>531</v>
      </c>
      <c r="F6543" s="68" t="s">
        <v>230</v>
      </c>
      <c r="G6543" s="68" t="s">
        <v>77</v>
      </c>
      <c r="H6543" s="68" t="s">
        <v>273</v>
      </c>
      <c r="I6543" s="68" t="s">
        <v>647</v>
      </c>
      <c r="J6543" s="65">
        <v>11</v>
      </c>
      <c r="K6543" s="65">
        <v>9</v>
      </c>
      <c r="L6543" s="65">
        <v>425</v>
      </c>
      <c r="M6543" s="65" t="s">
        <v>379</v>
      </c>
    </row>
    <row r="6544" spans="1:13" ht="12.75" customHeight="1">
      <c r="A6544" s="65" t="str">
        <f>IF(ROW()=1,"KEY",IF(ISNA(VLOOKUP(B6544,車名対応マスタ!B:D,3,FALSE)),"",IF(VLOOKUP(B6544,車名対応マスタ!B:D,3,FALSE)="","",$D6544&amp;" "&amp;IF($G6544="9","J","O")&amp;" "&amp;$I6544&amp;" "&amp;IF($I6544&lt;=TEXT(★完成資料!$A$1,"yyyymm"),TEXT(★完成資料!$A$1,"yyyymm"),"999999")&amp; " " &amp; LEFT(F6544 &amp; "          ",10))))</f>
        <v xml:space="preserve">L O 202206 yyyy00 EV        </v>
      </c>
      <c r="B6544" s="68" t="s">
        <v>324</v>
      </c>
      <c r="C6544" s="68" t="s">
        <v>139</v>
      </c>
      <c r="D6544" s="68" t="s">
        <v>271</v>
      </c>
      <c r="E6544" s="68" t="s">
        <v>531</v>
      </c>
      <c r="F6544" s="68" t="s">
        <v>230</v>
      </c>
      <c r="G6544" s="68" t="s">
        <v>77</v>
      </c>
      <c r="H6544" s="68" t="s">
        <v>273</v>
      </c>
      <c r="I6544" s="68" t="s">
        <v>652</v>
      </c>
      <c r="J6544" s="65">
        <v>8</v>
      </c>
      <c r="K6544" s="65">
        <v>17</v>
      </c>
      <c r="L6544" s="65">
        <v>425</v>
      </c>
      <c r="M6544" s="65" t="s">
        <v>379</v>
      </c>
    </row>
    <row r="6545" spans="1:13" ht="12.75" customHeight="1">
      <c r="A6545" s="65" t="str">
        <f>IF(ROW()=1,"KEY",IF(ISNA(VLOOKUP(B6545,車名対応マスタ!B:D,3,FALSE)),"",IF(VLOOKUP(B6545,車名対応マスタ!B:D,3,FALSE)="","",$D6545&amp;" "&amp;IF($G6545="9","J","O")&amp;" "&amp;$I6545&amp;" "&amp;IF($I6545&lt;=TEXT(★完成資料!$A$1,"yyyymm"),TEXT(★完成資料!$A$1,"yyyymm"),"999999")&amp; " " &amp; LEFT(F6545 &amp; "          ",10))))</f>
        <v xml:space="preserve">L O 202207 yyyy00 EV        </v>
      </c>
      <c r="B6545" s="68" t="s">
        <v>324</v>
      </c>
      <c r="C6545" s="68" t="s">
        <v>139</v>
      </c>
      <c r="D6545" s="68" t="s">
        <v>271</v>
      </c>
      <c r="E6545" s="68" t="s">
        <v>531</v>
      </c>
      <c r="F6545" s="68" t="s">
        <v>230</v>
      </c>
      <c r="G6545" s="68" t="s">
        <v>77</v>
      </c>
      <c r="H6545" s="68" t="s">
        <v>273</v>
      </c>
      <c r="I6545" s="68" t="s">
        <v>655</v>
      </c>
      <c r="J6545" s="65">
        <v>11</v>
      </c>
      <c r="K6545" s="65">
        <v>7</v>
      </c>
      <c r="L6545" s="65">
        <v>425</v>
      </c>
      <c r="M6545" s="65" t="s">
        <v>379</v>
      </c>
    </row>
    <row r="6546" spans="1:13" ht="12.75" customHeight="1">
      <c r="A6546" s="65" t="str">
        <f>IF(ROW()=1,"KEY",IF(ISNA(VLOOKUP(B6546,車名対応マスタ!B:D,3,FALSE)),"",IF(VLOOKUP(B6546,車名対応マスタ!B:D,3,FALSE)="","",$D6546&amp;" "&amp;IF($G6546="9","J","O")&amp;" "&amp;$I6546&amp;" "&amp;IF($I6546&lt;=TEXT(★完成資料!$A$1,"yyyymm"),TEXT(★完成資料!$A$1,"yyyymm"),"999999")&amp; " " &amp; LEFT(F6546 &amp; "          ",10))))</f>
        <v xml:space="preserve">L O 202208 yyyy00 EV        </v>
      </c>
      <c r="B6546" s="68" t="s">
        <v>324</v>
      </c>
      <c r="C6546" s="68" t="s">
        <v>139</v>
      </c>
      <c r="D6546" s="68" t="s">
        <v>271</v>
      </c>
      <c r="E6546" s="68" t="s">
        <v>531</v>
      </c>
      <c r="F6546" s="68" t="s">
        <v>230</v>
      </c>
      <c r="G6546" s="68" t="s">
        <v>77</v>
      </c>
      <c r="H6546" s="68" t="s">
        <v>273</v>
      </c>
      <c r="I6546" s="68" t="s">
        <v>656</v>
      </c>
      <c r="J6546" s="65">
        <v>5</v>
      </c>
      <c r="K6546" s="65">
        <v>11</v>
      </c>
      <c r="L6546" s="65">
        <v>425</v>
      </c>
      <c r="M6546" s="65" t="s">
        <v>379</v>
      </c>
    </row>
    <row r="6547" spans="1:13" ht="12.75" customHeight="1">
      <c r="A6547" s="65" t="str">
        <f>IF(ROW()=1,"KEY",IF(ISNA(VLOOKUP(B6547,車名対応マスタ!B:D,3,FALSE)),"",IF(VLOOKUP(B6547,車名対応マスタ!B:D,3,FALSE)="","",$D6547&amp;" "&amp;IF($G6547="9","J","O")&amp;" "&amp;$I6547&amp;" "&amp;IF($I6547&lt;=TEXT(★完成資料!$A$1,"yyyymm"),TEXT(★完成資料!$A$1,"yyyymm"),"999999")&amp; " " &amp; LEFT(F6547 &amp; "          ",10))))</f>
        <v xml:space="preserve">L O 202209 yyyy00 EV        </v>
      </c>
      <c r="B6547" s="68" t="s">
        <v>324</v>
      </c>
      <c r="C6547" s="68" t="s">
        <v>139</v>
      </c>
      <c r="D6547" s="68" t="s">
        <v>271</v>
      </c>
      <c r="E6547" s="68" t="s">
        <v>531</v>
      </c>
      <c r="F6547" s="68" t="s">
        <v>230</v>
      </c>
      <c r="G6547" s="68" t="s">
        <v>77</v>
      </c>
      <c r="H6547" s="68" t="s">
        <v>273</v>
      </c>
      <c r="I6547" s="68" t="s">
        <v>657</v>
      </c>
      <c r="J6547" s="65">
        <v>3</v>
      </c>
      <c r="K6547" s="65">
        <v>6</v>
      </c>
      <c r="L6547" s="65">
        <v>425</v>
      </c>
      <c r="M6547" s="65" t="s">
        <v>379</v>
      </c>
    </row>
    <row r="6548" spans="1:13" ht="12.75" customHeight="1">
      <c r="A6548" s="65" t="str">
        <f>IF(ROW()=1,"KEY",IF(ISNA(VLOOKUP(B6548,車名対応マスタ!B:D,3,FALSE)),"",IF(VLOOKUP(B6548,車名対応マスタ!B:D,3,FALSE)="","",$D6548&amp;" "&amp;IF($G6548="9","J","O")&amp;" "&amp;$I6548&amp;" "&amp;IF($I6548&lt;=TEXT(★完成資料!$A$1,"yyyymm"),TEXT(★完成資料!$A$1,"yyyymm"),"999999")&amp; " " &amp; LEFT(F6548 &amp; "          ",10))))</f>
        <v xml:space="preserve">L O 202210 yyyy00 EV        </v>
      </c>
      <c r="B6548" s="68" t="s">
        <v>324</v>
      </c>
      <c r="C6548" s="68" t="s">
        <v>139</v>
      </c>
      <c r="D6548" s="68" t="s">
        <v>271</v>
      </c>
      <c r="E6548" s="68" t="s">
        <v>531</v>
      </c>
      <c r="F6548" s="68" t="s">
        <v>230</v>
      </c>
      <c r="G6548" s="68" t="s">
        <v>77</v>
      </c>
      <c r="H6548" s="68" t="s">
        <v>273</v>
      </c>
      <c r="I6548" s="68" t="s">
        <v>663</v>
      </c>
      <c r="J6548" s="65">
        <v>2</v>
      </c>
      <c r="K6548" s="65">
        <v>2</v>
      </c>
      <c r="L6548" s="65">
        <v>425</v>
      </c>
      <c r="M6548" s="65" t="s">
        <v>379</v>
      </c>
    </row>
    <row r="6549" spans="1:13" ht="12.75" customHeight="1">
      <c r="A6549" s="65" t="str">
        <f>IF(ROW()=1,"KEY",IF(ISNA(VLOOKUP(B6549,車名対応マスタ!B:D,3,FALSE)),"",IF(VLOOKUP(B6549,車名対応マスタ!B:D,3,FALSE)="","",$D6549&amp;" "&amp;IF($G6549="9","J","O")&amp;" "&amp;$I6549&amp;" "&amp;IF($I6549&lt;=TEXT(★完成資料!$A$1,"yyyymm"),TEXT(★完成資料!$A$1,"yyyymm"),"999999")&amp; " " &amp; LEFT(F6549 &amp; "          ",10))))</f>
        <v xml:space="preserve">L O 202201 yyyy00 EV        </v>
      </c>
      <c r="B6549" s="68" t="s">
        <v>324</v>
      </c>
      <c r="C6549" s="68" t="s">
        <v>139</v>
      </c>
      <c r="D6549" s="68" t="s">
        <v>271</v>
      </c>
      <c r="E6549" s="68" t="s">
        <v>531</v>
      </c>
      <c r="F6549" s="68" t="s">
        <v>230</v>
      </c>
      <c r="G6549" s="68" t="s">
        <v>77</v>
      </c>
      <c r="H6549" s="68" t="s">
        <v>273</v>
      </c>
      <c r="I6549" s="68" t="s">
        <v>639</v>
      </c>
      <c r="J6549" s="65">
        <v>3</v>
      </c>
      <c r="L6549" s="65">
        <v>409</v>
      </c>
      <c r="M6549" s="65" t="s">
        <v>281</v>
      </c>
    </row>
    <row r="6550" spans="1:13" ht="12.75" customHeight="1">
      <c r="A6550" s="65" t="str">
        <f>IF(ROW()=1,"KEY",IF(ISNA(VLOOKUP(B6550,車名対応マスタ!B:D,3,FALSE)),"",IF(VLOOKUP(B6550,車名対応マスタ!B:D,3,FALSE)="","",$D6550&amp;" "&amp;IF($G6550="9","J","O")&amp;" "&amp;$I6550&amp;" "&amp;IF($I6550&lt;=TEXT(★完成資料!$A$1,"yyyymm"),TEXT(★完成資料!$A$1,"yyyymm"),"999999")&amp; " " &amp; LEFT(F6550 &amp; "          ",10))))</f>
        <v xml:space="preserve">L O 202202 yyyy00 EV        </v>
      </c>
      <c r="B6550" s="68" t="s">
        <v>324</v>
      </c>
      <c r="C6550" s="68" t="s">
        <v>139</v>
      </c>
      <c r="D6550" s="68" t="s">
        <v>271</v>
      </c>
      <c r="E6550" s="68" t="s">
        <v>531</v>
      </c>
      <c r="F6550" s="68" t="s">
        <v>230</v>
      </c>
      <c r="G6550" s="68" t="s">
        <v>77</v>
      </c>
      <c r="H6550" s="68" t="s">
        <v>273</v>
      </c>
      <c r="I6550" s="68" t="s">
        <v>640</v>
      </c>
      <c r="J6550" s="65">
        <v>1</v>
      </c>
      <c r="L6550" s="65">
        <v>409</v>
      </c>
      <c r="M6550" s="65" t="s">
        <v>281</v>
      </c>
    </row>
    <row r="6551" spans="1:13" ht="12.75" customHeight="1">
      <c r="A6551" s="65" t="str">
        <f>IF(ROW()=1,"KEY",IF(ISNA(VLOOKUP(B6551,車名対応マスタ!B:D,3,FALSE)),"",IF(VLOOKUP(B6551,車名対応マスタ!B:D,3,FALSE)="","",$D6551&amp;" "&amp;IF($G6551="9","J","O")&amp;" "&amp;$I6551&amp;" "&amp;IF($I6551&lt;=TEXT(★完成資料!$A$1,"yyyymm"),TEXT(★完成資料!$A$1,"yyyymm"),"999999")&amp; " " &amp; LEFT(F6551 &amp; "          ",10))))</f>
        <v xml:space="preserve">L O 202203 yyyy00 EV        </v>
      </c>
      <c r="B6551" s="68" t="s">
        <v>324</v>
      </c>
      <c r="C6551" s="68" t="s">
        <v>139</v>
      </c>
      <c r="D6551" s="68" t="s">
        <v>271</v>
      </c>
      <c r="E6551" s="68" t="s">
        <v>531</v>
      </c>
      <c r="F6551" s="68" t="s">
        <v>230</v>
      </c>
      <c r="G6551" s="68" t="s">
        <v>77</v>
      </c>
      <c r="H6551" s="68" t="s">
        <v>273</v>
      </c>
      <c r="I6551" s="68" t="s">
        <v>641</v>
      </c>
      <c r="J6551" s="65">
        <v>2</v>
      </c>
      <c r="K6551" s="65">
        <v>5</v>
      </c>
      <c r="L6551" s="65">
        <v>409</v>
      </c>
      <c r="M6551" s="65" t="s">
        <v>281</v>
      </c>
    </row>
    <row r="6552" spans="1:13" ht="12.75" customHeight="1">
      <c r="A6552" s="65" t="str">
        <f>IF(ROW()=1,"KEY",IF(ISNA(VLOOKUP(B6552,車名対応マスタ!B:D,3,FALSE)),"",IF(VLOOKUP(B6552,車名対応マスタ!B:D,3,FALSE)="","",$D6552&amp;" "&amp;IF($G6552="9","J","O")&amp;" "&amp;$I6552&amp;" "&amp;IF($I6552&lt;=TEXT(★完成資料!$A$1,"yyyymm"),TEXT(★完成資料!$A$1,"yyyymm"),"999999")&amp; " " &amp; LEFT(F6552 &amp; "          ",10))))</f>
        <v xml:space="preserve">L O 202204 yyyy00 EV        </v>
      </c>
      <c r="B6552" s="68" t="s">
        <v>324</v>
      </c>
      <c r="C6552" s="68" t="s">
        <v>139</v>
      </c>
      <c r="D6552" s="68" t="s">
        <v>271</v>
      </c>
      <c r="E6552" s="68" t="s">
        <v>531</v>
      </c>
      <c r="F6552" s="68" t="s">
        <v>230</v>
      </c>
      <c r="G6552" s="68" t="s">
        <v>77</v>
      </c>
      <c r="H6552" s="68" t="s">
        <v>273</v>
      </c>
      <c r="I6552" s="68" t="s">
        <v>642</v>
      </c>
      <c r="K6552" s="65">
        <v>3</v>
      </c>
      <c r="L6552" s="65">
        <v>409</v>
      </c>
      <c r="M6552" s="65" t="s">
        <v>281</v>
      </c>
    </row>
    <row r="6553" spans="1:13" ht="12.75" customHeight="1">
      <c r="A6553" s="65" t="str">
        <f>IF(ROW()=1,"KEY",IF(ISNA(VLOOKUP(B6553,車名対応マスタ!B:D,3,FALSE)),"",IF(VLOOKUP(B6553,車名対応マスタ!B:D,3,FALSE)="","",$D6553&amp;" "&amp;IF($G6553="9","J","O")&amp;" "&amp;$I6553&amp;" "&amp;IF($I6553&lt;=TEXT(★完成資料!$A$1,"yyyymm"),TEXT(★完成資料!$A$1,"yyyymm"),"999999")&amp; " " &amp; LEFT(F6553 &amp; "          ",10))))</f>
        <v xml:space="preserve">L O 202205 yyyy00 EV        </v>
      </c>
      <c r="B6553" s="68" t="s">
        <v>324</v>
      </c>
      <c r="C6553" s="68" t="s">
        <v>139</v>
      </c>
      <c r="D6553" s="68" t="s">
        <v>271</v>
      </c>
      <c r="E6553" s="68" t="s">
        <v>531</v>
      </c>
      <c r="F6553" s="68" t="s">
        <v>230</v>
      </c>
      <c r="G6553" s="68" t="s">
        <v>77</v>
      </c>
      <c r="H6553" s="68" t="s">
        <v>273</v>
      </c>
      <c r="I6553" s="68" t="s">
        <v>647</v>
      </c>
      <c r="K6553" s="65">
        <v>1</v>
      </c>
      <c r="L6553" s="65">
        <v>409</v>
      </c>
      <c r="M6553" s="65" t="s">
        <v>281</v>
      </c>
    </row>
    <row r="6554" spans="1:13" ht="12.75" customHeight="1">
      <c r="A6554" s="65" t="str">
        <f>IF(ROW()=1,"KEY",IF(ISNA(VLOOKUP(B6554,車名対応マスタ!B:D,3,FALSE)),"",IF(VLOOKUP(B6554,車名対応マスタ!B:D,3,FALSE)="","",$D6554&amp;" "&amp;IF($G6554="9","J","O")&amp;" "&amp;$I6554&amp;" "&amp;IF($I6554&lt;=TEXT(★完成資料!$A$1,"yyyymm"),TEXT(★完成資料!$A$1,"yyyymm"),"999999")&amp; " " &amp; LEFT(F6554 &amp; "          ",10))))</f>
        <v xml:space="preserve">L O 202206 yyyy00 EV        </v>
      </c>
      <c r="B6554" s="68" t="s">
        <v>324</v>
      </c>
      <c r="C6554" s="68" t="s">
        <v>139</v>
      </c>
      <c r="D6554" s="68" t="s">
        <v>271</v>
      </c>
      <c r="E6554" s="68" t="s">
        <v>531</v>
      </c>
      <c r="F6554" s="68" t="s">
        <v>230</v>
      </c>
      <c r="G6554" s="68" t="s">
        <v>77</v>
      </c>
      <c r="H6554" s="68" t="s">
        <v>273</v>
      </c>
      <c r="I6554" s="68" t="s">
        <v>652</v>
      </c>
      <c r="K6554" s="65">
        <v>1</v>
      </c>
      <c r="L6554" s="65">
        <v>409</v>
      </c>
      <c r="M6554" s="65" t="s">
        <v>281</v>
      </c>
    </row>
    <row r="6555" spans="1:13" ht="12.75" customHeight="1">
      <c r="A6555" s="65" t="str">
        <f>IF(ROW()=1,"KEY",IF(ISNA(VLOOKUP(B6555,車名対応マスタ!B:D,3,FALSE)),"",IF(VLOOKUP(B6555,車名対応マスタ!B:D,3,FALSE)="","",$D6555&amp;" "&amp;IF($G6555="9","J","O")&amp;" "&amp;$I6555&amp;" "&amp;IF($I6555&lt;=TEXT(★完成資料!$A$1,"yyyymm"),TEXT(★完成資料!$A$1,"yyyymm"),"999999")&amp; " " &amp; LEFT(F6555 &amp; "          ",10))))</f>
        <v xml:space="preserve">L O 202207 yyyy00 EV        </v>
      </c>
      <c r="B6555" s="68" t="s">
        <v>324</v>
      </c>
      <c r="C6555" s="68" t="s">
        <v>139</v>
      </c>
      <c r="D6555" s="68" t="s">
        <v>271</v>
      </c>
      <c r="E6555" s="68" t="s">
        <v>531</v>
      </c>
      <c r="F6555" s="68" t="s">
        <v>230</v>
      </c>
      <c r="G6555" s="68" t="s">
        <v>77</v>
      </c>
      <c r="H6555" s="68" t="s">
        <v>273</v>
      </c>
      <c r="I6555" s="68" t="s">
        <v>655</v>
      </c>
      <c r="J6555" s="65">
        <v>1</v>
      </c>
      <c r="K6555" s="65">
        <v>1</v>
      </c>
      <c r="L6555" s="65">
        <v>409</v>
      </c>
      <c r="M6555" s="65" t="s">
        <v>281</v>
      </c>
    </row>
    <row r="6556" spans="1:13" ht="12.75" customHeight="1">
      <c r="A6556" s="65" t="str">
        <f>IF(ROW()=1,"KEY",IF(ISNA(VLOOKUP(B6556,車名対応マスタ!B:D,3,FALSE)),"",IF(VLOOKUP(B6556,車名対応マスタ!B:D,3,FALSE)="","",$D6556&amp;" "&amp;IF($G6556="9","J","O")&amp;" "&amp;$I6556&amp;" "&amp;IF($I6556&lt;=TEXT(★完成資料!$A$1,"yyyymm"),TEXT(★完成資料!$A$1,"yyyymm"),"999999")&amp; " " &amp; LEFT(F6556 &amp; "          ",10))))</f>
        <v xml:space="preserve">L O 202208 yyyy00 EV        </v>
      </c>
      <c r="B6556" s="68" t="s">
        <v>324</v>
      </c>
      <c r="C6556" s="68" t="s">
        <v>139</v>
      </c>
      <c r="D6556" s="68" t="s">
        <v>271</v>
      </c>
      <c r="E6556" s="68" t="s">
        <v>531</v>
      </c>
      <c r="F6556" s="68" t="s">
        <v>230</v>
      </c>
      <c r="G6556" s="68" t="s">
        <v>77</v>
      </c>
      <c r="H6556" s="68" t="s">
        <v>273</v>
      </c>
      <c r="I6556" s="68" t="s">
        <v>656</v>
      </c>
      <c r="K6556" s="65">
        <v>3</v>
      </c>
      <c r="L6556" s="65">
        <v>409</v>
      </c>
      <c r="M6556" s="65" t="s">
        <v>281</v>
      </c>
    </row>
    <row r="6557" spans="1:13" ht="12.75" customHeight="1">
      <c r="A6557" s="65" t="str">
        <f>IF(ROW()=1,"KEY",IF(ISNA(VLOOKUP(B6557,車名対応マスタ!B:D,3,FALSE)),"",IF(VLOOKUP(B6557,車名対応マスタ!B:D,3,FALSE)="","",$D6557&amp;" "&amp;IF($G6557="9","J","O")&amp;" "&amp;$I6557&amp;" "&amp;IF($I6557&lt;=TEXT(★完成資料!$A$1,"yyyymm"),TEXT(★完成資料!$A$1,"yyyymm"),"999999")&amp; " " &amp; LEFT(F6557 &amp; "          ",10))))</f>
        <v xml:space="preserve">L O 202210 yyyy00 EV        </v>
      </c>
      <c r="B6557" s="68" t="s">
        <v>324</v>
      </c>
      <c r="C6557" s="68" t="s">
        <v>139</v>
      </c>
      <c r="D6557" s="68" t="s">
        <v>271</v>
      </c>
      <c r="E6557" s="68" t="s">
        <v>531</v>
      </c>
      <c r="F6557" s="68" t="s">
        <v>230</v>
      </c>
      <c r="G6557" s="68" t="s">
        <v>77</v>
      </c>
      <c r="H6557" s="68" t="s">
        <v>273</v>
      </c>
      <c r="I6557" s="68" t="s">
        <v>663</v>
      </c>
      <c r="J6557" s="65">
        <v>1</v>
      </c>
      <c r="K6557" s="65">
        <v>0</v>
      </c>
      <c r="L6557" s="65">
        <v>409</v>
      </c>
      <c r="M6557" s="65" t="s">
        <v>281</v>
      </c>
    </row>
    <row r="6558" spans="1:13" ht="12.75" customHeight="1">
      <c r="A6558" s="65" t="str">
        <f>IF(ROW()=1,"KEY",IF(ISNA(VLOOKUP(B6558,車名対応マスタ!B:D,3,FALSE)),"",IF(VLOOKUP(B6558,車名対応マスタ!B:D,3,FALSE)="","",$D6558&amp;" "&amp;IF($G6558="9","J","O")&amp;" "&amp;$I6558&amp;" "&amp;IF($I6558&lt;=TEXT(★完成資料!$A$1,"yyyymm"),TEXT(★完成資料!$A$1,"yyyymm"),"999999")&amp; " " &amp; LEFT(F6558 &amp; "          ",10))))</f>
        <v xml:space="preserve">L O 202201 yyyy00 EV        </v>
      </c>
      <c r="B6558" s="68" t="s">
        <v>324</v>
      </c>
      <c r="C6558" s="68" t="s">
        <v>139</v>
      </c>
      <c r="D6558" s="68" t="s">
        <v>271</v>
      </c>
      <c r="E6558" s="68" t="s">
        <v>531</v>
      </c>
      <c r="F6558" s="68" t="s">
        <v>230</v>
      </c>
      <c r="G6558" s="68" t="s">
        <v>77</v>
      </c>
      <c r="H6558" s="68" t="s">
        <v>273</v>
      </c>
      <c r="I6558" s="68" t="s">
        <v>639</v>
      </c>
      <c r="J6558" s="65">
        <v>1</v>
      </c>
      <c r="K6558" s="65">
        <v>5</v>
      </c>
      <c r="L6558" s="65">
        <v>423</v>
      </c>
      <c r="M6558" s="65" t="s">
        <v>381</v>
      </c>
    </row>
    <row r="6559" spans="1:13" ht="12.75" customHeight="1">
      <c r="A6559" s="65" t="str">
        <f>IF(ROW()=1,"KEY",IF(ISNA(VLOOKUP(B6559,車名対応マスタ!B:D,3,FALSE)),"",IF(VLOOKUP(B6559,車名対応マスタ!B:D,3,FALSE)="","",$D6559&amp;" "&amp;IF($G6559="9","J","O")&amp;" "&amp;$I6559&amp;" "&amp;IF($I6559&lt;=TEXT(★完成資料!$A$1,"yyyymm"),TEXT(★完成資料!$A$1,"yyyymm"),"999999")&amp; " " &amp; LEFT(F6559 &amp; "          ",10))))</f>
        <v xml:space="preserve">L O 202202 yyyy00 EV        </v>
      </c>
      <c r="B6559" s="68" t="s">
        <v>324</v>
      </c>
      <c r="C6559" s="68" t="s">
        <v>139</v>
      </c>
      <c r="D6559" s="68" t="s">
        <v>271</v>
      </c>
      <c r="E6559" s="68" t="s">
        <v>531</v>
      </c>
      <c r="F6559" s="68" t="s">
        <v>230</v>
      </c>
      <c r="G6559" s="68" t="s">
        <v>77</v>
      </c>
      <c r="H6559" s="68" t="s">
        <v>273</v>
      </c>
      <c r="I6559" s="68" t="s">
        <v>640</v>
      </c>
      <c r="J6559" s="65">
        <v>3</v>
      </c>
      <c r="K6559" s="65">
        <v>9</v>
      </c>
      <c r="L6559" s="65">
        <v>423</v>
      </c>
      <c r="M6559" s="65" t="s">
        <v>381</v>
      </c>
    </row>
    <row r="6560" spans="1:13" ht="12.75" customHeight="1">
      <c r="A6560" s="65" t="str">
        <f>IF(ROW()=1,"KEY",IF(ISNA(VLOOKUP(B6560,車名対応マスタ!B:D,3,FALSE)),"",IF(VLOOKUP(B6560,車名対応マスタ!B:D,3,FALSE)="","",$D6560&amp;" "&amp;IF($G6560="9","J","O")&amp;" "&amp;$I6560&amp;" "&amp;IF($I6560&lt;=TEXT(★完成資料!$A$1,"yyyymm"),TEXT(★完成資料!$A$1,"yyyymm"),"999999")&amp; " " &amp; LEFT(F6560 &amp; "          ",10))))</f>
        <v xml:space="preserve">L O 202203 yyyy00 EV        </v>
      </c>
      <c r="B6560" s="68" t="s">
        <v>324</v>
      </c>
      <c r="C6560" s="68" t="s">
        <v>139</v>
      </c>
      <c r="D6560" s="68" t="s">
        <v>271</v>
      </c>
      <c r="E6560" s="68" t="s">
        <v>531</v>
      </c>
      <c r="F6560" s="68" t="s">
        <v>230</v>
      </c>
      <c r="G6560" s="68" t="s">
        <v>77</v>
      </c>
      <c r="H6560" s="68" t="s">
        <v>273</v>
      </c>
      <c r="I6560" s="68" t="s">
        <v>641</v>
      </c>
      <c r="J6560" s="65">
        <v>6</v>
      </c>
      <c r="K6560" s="65">
        <v>4</v>
      </c>
      <c r="L6560" s="65">
        <v>423</v>
      </c>
      <c r="M6560" s="65" t="s">
        <v>381</v>
      </c>
    </row>
    <row r="6561" spans="1:13" ht="12.75" customHeight="1">
      <c r="A6561" s="65" t="str">
        <f>IF(ROW()=1,"KEY",IF(ISNA(VLOOKUP(B6561,車名対応マスタ!B:D,3,FALSE)),"",IF(VLOOKUP(B6561,車名対応マスタ!B:D,3,FALSE)="","",$D6561&amp;" "&amp;IF($G6561="9","J","O")&amp;" "&amp;$I6561&amp;" "&amp;IF($I6561&lt;=TEXT(★完成資料!$A$1,"yyyymm"),TEXT(★完成資料!$A$1,"yyyymm"),"999999")&amp; " " &amp; LEFT(F6561 &amp; "          ",10))))</f>
        <v xml:space="preserve">L O 202204 yyyy00 EV        </v>
      </c>
      <c r="B6561" s="68" t="s">
        <v>324</v>
      </c>
      <c r="C6561" s="68" t="s">
        <v>139</v>
      </c>
      <c r="D6561" s="68" t="s">
        <v>271</v>
      </c>
      <c r="E6561" s="68" t="s">
        <v>531</v>
      </c>
      <c r="F6561" s="68" t="s">
        <v>230</v>
      </c>
      <c r="G6561" s="68" t="s">
        <v>77</v>
      </c>
      <c r="H6561" s="68" t="s">
        <v>273</v>
      </c>
      <c r="I6561" s="68" t="s">
        <v>642</v>
      </c>
      <c r="J6561" s="65">
        <v>4</v>
      </c>
      <c r="K6561" s="65">
        <v>3</v>
      </c>
      <c r="L6561" s="65">
        <v>423</v>
      </c>
      <c r="M6561" s="65" t="s">
        <v>381</v>
      </c>
    </row>
    <row r="6562" spans="1:13" ht="12.75" customHeight="1">
      <c r="A6562" s="65" t="str">
        <f>IF(ROW()=1,"KEY",IF(ISNA(VLOOKUP(B6562,車名対応マスタ!B:D,3,FALSE)),"",IF(VLOOKUP(B6562,車名対応マスタ!B:D,3,FALSE)="","",$D6562&amp;" "&amp;IF($G6562="9","J","O")&amp;" "&amp;$I6562&amp;" "&amp;IF($I6562&lt;=TEXT(★完成資料!$A$1,"yyyymm"),TEXT(★完成資料!$A$1,"yyyymm"),"999999")&amp; " " &amp; LEFT(F6562 &amp; "          ",10))))</f>
        <v xml:space="preserve">L O 202205 yyyy00 EV        </v>
      </c>
      <c r="B6562" s="68" t="s">
        <v>324</v>
      </c>
      <c r="C6562" s="68" t="s">
        <v>139</v>
      </c>
      <c r="D6562" s="68" t="s">
        <v>271</v>
      </c>
      <c r="E6562" s="68" t="s">
        <v>531</v>
      </c>
      <c r="F6562" s="68" t="s">
        <v>230</v>
      </c>
      <c r="G6562" s="68" t="s">
        <v>77</v>
      </c>
      <c r="H6562" s="68" t="s">
        <v>273</v>
      </c>
      <c r="I6562" s="68" t="s">
        <v>647</v>
      </c>
      <c r="J6562" s="65">
        <v>3</v>
      </c>
      <c r="K6562" s="65">
        <v>0</v>
      </c>
      <c r="L6562" s="65">
        <v>423</v>
      </c>
      <c r="M6562" s="65" t="s">
        <v>381</v>
      </c>
    </row>
    <row r="6563" spans="1:13" ht="12.75" customHeight="1">
      <c r="A6563" s="65" t="str">
        <f>IF(ROW()=1,"KEY",IF(ISNA(VLOOKUP(B6563,車名対応マスタ!B:D,3,FALSE)),"",IF(VLOOKUP(B6563,車名対応マスタ!B:D,3,FALSE)="","",$D6563&amp;" "&amp;IF($G6563="9","J","O")&amp;" "&amp;$I6563&amp;" "&amp;IF($I6563&lt;=TEXT(★完成資料!$A$1,"yyyymm"),TEXT(★完成資料!$A$1,"yyyymm"),"999999")&amp; " " &amp; LEFT(F6563 &amp; "          ",10))))</f>
        <v xml:space="preserve">L O 202206 yyyy00 EV        </v>
      </c>
      <c r="B6563" s="68" t="s">
        <v>324</v>
      </c>
      <c r="C6563" s="68" t="s">
        <v>139</v>
      </c>
      <c r="D6563" s="68" t="s">
        <v>271</v>
      </c>
      <c r="E6563" s="68" t="s">
        <v>531</v>
      </c>
      <c r="F6563" s="68" t="s">
        <v>230</v>
      </c>
      <c r="G6563" s="68" t="s">
        <v>77</v>
      </c>
      <c r="H6563" s="68" t="s">
        <v>273</v>
      </c>
      <c r="I6563" s="68" t="s">
        <v>652</v>
      </c>
      <c r="J6563" s="65">
        <v>4</v>
      </c>
      <c r="K6563" s="65">
        <v>2</v>
      </c>
      <c r="L6563" s="65">
        <v>423</v>
      </c>
      <c r="M6563" s="65" t="s">
        <v>381</v>
      </c>
    </row>
    <row r="6564" spans="1:13" ht="12.75" customHeight="1">
      <c r="A6564" s="65" t="str">
        <f>IF(ROW()=1,"KEY",IF(ISNA(VLOOKUP(B6564,車名対応マスタ!B:D,3,FALSE)),"",IF(VLOOKUP(B6564,車名対応マスタ!B:D,3,FALSE)="","",$D6564&amp;" "&amp;IF($G6564="9","J","O")&amp;" "&amp;$I6564&amp;" "&amp;IF($I6564&lt;=TEXT(★完成資料!$A$1,"yyyymm"),TEXT(★完成資料!$A$1,"yyyymm"),"999999")&amp; " " &amp; LEFT(F6564 &amp; "          ",10))))</f>
        <v xml:space="preserve">L O 202207 yyyy00 EV        </v>
      </c>
      <c r="B6564" s="68" t="s">
        <v>324</v>
      </c>
      <c r="C6564" s="68" t="s">
        <v>139</v>
      </c>
      <c r="D6564" s="68" t="s">
        <v>271</v>
      </c>
      <c r="E6564" s="68" t="s">
        <v>531</v>
      </c>
      <c r="F6564" s="68" t="s">
        <v>230</v>
      </c>
      <c r="G6564" s="68" t="s">
        <v>77</v>
      </c>
      <c r="H6564" s="68" t="s">
        <v>273</v>
      </c>
      <c r="I6564" s="68" t="s">
        <v>655</v>
      </c>
      <c r="J6564" s="65">
        <v>1</v>
      </c>
      <c r="K6564" s="65">
        <v>3</v>
      </c>
      <c r="L6564" s="65">
        <v>423</v>
      </c>
      <c r="M6564" s="65" t="s">
        <v>381</v>
      </c>
    </row>
    <row r="6565" spans="1:13" ht="12.75" customHeight="1">
      <c r="A6565" s="65" t="str">
        <f>IF(ROW()=1,"KEY",IF(ISNA(VLOOKUP(B6565,車名対応マスタ!B:D,3,FALSE)),"",IF(VLOOKUP(B6565,車名対応マスタ!B:D,3,FALSE)="","",$D6565&amp;" "&amp;IF($G6565="9","J","O")&amp;" "&amp;$I6565&amp;" "&amp;IF($I6565&lt;=TEXT(★完成資料!$A$1,"yyyymm"),TEXT(★完成資料!$A$1,"yyyymm"),"999999")&amp; " " &amp; LEFT(F6565 &amp; "          ",10))))</f>
        <v xml:space="preserve">L O 202208 yyyy00 EV        </v>
      </c>
      <c r="B6565" s="68" t="s">
        <v>324</v>
      </c>
      <c r="C6565" s="68" t="s">
        <v>139</v>
      </c>
      <c r="D6565" s="68" t="s">
        <v>271</v>
      </c>
      <c r="E6565" s="68" t="s">
        <v>531</v>
      </c>
      <c r="F6565" s="68" t="s">
        <v>230</v>
      </c>
      <c r="G6565" s="68" t="s">
        <v>77</v>
      </c>
      <c r="H6565" s="68" t="s">
        <v>273</v>
      </c>
      <c r="I6565" s="68" t="s">
        <v>656</v>
      </c>
      <c r="J6565" s="65">
        <v>1</v>
      </c>
      <c r="K6565" s="65">
        <v>1</v>
      </c>
      <c r="L6565" s="65">
        <v>423</v>
      </c>
      <c r="M6565" s="65" t="s">
        <v>381</v>
      </c>
    </row>
    <row r="6566" spans="1:13" ht="12.75" customHeight="1">
      <c r="A6566" s="65" t="str">
        <f>IF(ROW()=1,"KEY",IF(ISNA(VLOOKUP(B6566,車名対応マスタ!B:D,3,FALSE)),"",IF(VLOOKUP(B6566,車名対応マスタ!B:D,3,FALSE)="","",$D6566&amp;" "&amp;IF($G6566="9","J","O")&amp;" "&amp;$I6566&amp;" "&amp;IF($I6566&lt;=TEXT(★完成資料!$A$1,"yyyymm"),TEXT(★完成資料!$A$1,"yyyymm"),"999999")&amp; " " &amp; LEFT(F6566 &amp; "          ",10))))</f>
        <v xml:space="preserve">L O 202209 yyyy00 EV        </v>
      </c>
      <c r="B6566" s="68" t="s">
        <v>324</v>
      </c>
      <c r="C6566" s="68" t="s">
        <v>139</v>
      </c>
      <c r="D6566" s="68" t="s">
        <v>271</v>
      </c>
      <c r="E6566" s="68" t="s">
        <v>531</v>
      </c>
      <c r="F6566" s="68" t="s">
        <v>230</v>
      </c>
      <c r="G6566" s="68" t="s">
        <v>77</v>
      </c>
      <c r="H6566" s="68" t="s">
        <v>273</v>
      </c>
      <c r="I6566" s="68" t="s">
        <v>657</v>
      </c>
      <c r="J6566" s="65">
        <v>1</v>
      </c>
      <c r="K6566" s="65">
        <v>0</v>
      </c>
      <c r="L6566" s="65">
        <v>423</v>
      </c>
      <c r="M6566" s="65" t="s">
        <v>381</v>
      </c>
    </row>
    <row r="6567" spans="1:13" ht="12.75" customHeight="1">
      <c r="A6567" s="65" t="str">
        <f>IF(ROW()=1,"KEY",IF(ISNA(VLOOKUP(B6567,車名対応マスタ!B:D,3,FALSE)),"",IF(VLOOKUP(B6567,車名対応マスタ!B:D,3,FALSE)="","",$D6567&amp;" "&amp;IF($G6567="9","J","O")&amp;" "&amp;$I6567&amp;" "&amp;IF($I6567&lt;=TEXT(★完成資料!$A$1,"yyyymm"),TEXT(★完成資料!$A$1,"yyyymm"),"999999")&amp; " " &amp; LEFT(F6567 &amp; "          ",10))))</f>
        <v xml:space="preserve">L O 202210 yyyy00 EV        </v>
      </c>
      <c r="B6567" s="68" t="s">
        <v>324</v>
      </c>
      <c r="C6567" s="68" t="s">
        <v>139</v>
      </c>
      <c r="D6567" s="68" t="s">
        <v>271</v>
      </c>
      <c r="E6567" s="68" t="s">
        <v>531</v>
      </c>
      <c r="F6567" s="68" t="s">
        <v>230</v>
      </c>
      <c r="G6567" s="68" t="s">
        <v>77</v>
      </c>
      <c r="H6567" s="68" t="s">
        <v>273</v>
      </c>
      <c r="I6567" s="68" t="s">
        <v>663</v>
      </c>
      <c r="K6567" s="65">
        <v>2</v>
      </c>
      <c r="L6567" s="65">
        <v>423</v>
      </c>
      <c r="M6567" s="65" t="s">
        <v>381</v>
      </c>
    </row>
    <row r="6568" spans="1:13" ht="12.75" customHeight="1">
      <c r="A6568" s="65" t="str">
        <f>IF(ROW()=1,"KEY",IF(ISNA(VLOOKUP(B6568,車名対応マスタ!B:D,3,FALSE)),"",IF(VLOOKUP(B6568,車名対応マスタ!B:D,3,FALSE)="","",$D6568&amp;" "&amp;IF($G6568="9","J","O")&amp;" "&amp;$I6568&amp;" "&amp;IF($I6568&lt;=TEXT(★完成資料!$A$1,"yyyymm"),TEXT(★完成資料!$A$1,"yyyymm"),"999999")&amp; " " &amp; LEFT(F6568 &amp; "          ",10))))</f>
        <v xml:space="preserve">L O 202201 yyyy00 EV        </v>
      </c>
      <c r="B6568" s="68" t="s">
        <v>324</v>
      </c>
      <c r="C6568" s="68" t="s">
        <v>139</v>
      </c>
      <c r="D6568" s="68" t="s">
        <v>271</v>
      </c>
      <c r="E6568" s="68" t="s">
        <v>531</v>
      </c>
      <c r="F6568" s="68" t="s">
        <v>230</v>
      </c>
      <c r="G6568" s="68" t="s">
        <v>77</v>
      </c>
      <c r="H6568" s="68" t="s">
        <v>273</v>
      </c>
      <c r="I6568" s="68" t="s">
        <v>639</v>
      </c>
      <c r="J6568" s="65">
        <v>107</v>
      </c>
      <c r="K6568" s="65">
        <v>96</v>
      </c>
      <c r="L6568" s="65">
        <v>420</v>
      </c>
      <c r="M6568" s="65" t="s">
        <v>274</v>
      </c>
    </row>
    <row r="6569" spans="1:13" ht="12.75" customHeight="1">
      <c r="A6569" s="65" t="str">
        <f>IF(ROW()=1,"KEY",IF(ISNA(VLOOKUP(B6569,車名対応マスタ!B:D,3,FALSE)),"",IF(VLOOKUP(B6569,車名対応マスタ!B:D,3,FALSE)="","",$D6569&amp;" "&amp;IF($G6569="9","J","O")&amp;" "&amp;$I6569&amp;" "&amp;IF($I6569&lt;=TEXT(★完成資料!$A$1,"yyyymm"),TEXT(★完成資料!$A$1,"yyyymm"),"999999")&amp; " " &amp; LEFT(F6569 &amp; "          ",10))))</f>
        <v xml:space="preserve">L O 202202 yyyy00 EV        </v>
      </c>
      <c r="B6569" s="68" t="s">
        <v>324</v>
      </c>
      <c r="C6569" s="68" t="s">
        <v>139</v>
      </c>
      <c r="D6569" s="68" t="s">
        <v>271</v>
      </c>
      <c r="E6569" s="68" t="s">
        <v>531</v>
      </c>
      <c r="F6569" s="68" t="s">
        <v>230</v>
      </c>
      <c r="G6569" s="68" t="s">
        <v>77</v>
      </c>
      <c r="H6569" s="68" t="s">
        <v>273</v>
      </c>
      <c r="I6569" s="68" t="s">
        <v>640</v>
      </c>
      <c r="J6569" s="65">
        <v>50</v>
      </c>
      <c r="K6569" s="65">
        <v>102</v>
      </c>
      <c r="L6569" s="65">
        <v>420</v>
      </c>
      <c r="M6569" s="65" t="s">
        <v>274</v>
      </c>
    </row>
    <row r="6570" spans="1:13" ht="12.75" customHeight="1">
      <c r="A6570" s="65" t="str">
        <f>IF(ROW()=1,"KEY",IF(ISNA(VLOOKUP(B6570,車名対応マスタ!B:D,3,FALSE)),"",IF(VLOOKUP(B6570,車名対応マスタ!B:D,3,FALSE)="","",$D6570&amp;" "&amp;IF($G6570="9","J","O")&amp;" "&amp;$I6570&amp;" "&amp;IF($I6570&lt;=TEXT(★完成資料!$A$1,"yyyymm"),TEXT(★完成資料!$A$1,"yyyymm"),"999999")&amp; " " &amp; LEFT(F6570 &amp; "          ",10))))</f>
        <v xml:space="preserve">L O 202203 yyyy00 EV        </v>
      </c>
      <c r="B6570" s="68" t="s">
        <v>324</v>
      </c>
      <c r="C6570" s="68" t="s">
        <v>139</v>
      </c>
      <c r="D6570" s="68" t="s">
        <v>271</v>
      </c>
      <c r="E6570" s="68" t="s">
        <v>531</v>
      </c>
      <c r="F6570" s="68" t="s">
        <v>230</v>
      </c>
      <c r="G6570" s="68" t="s">
        <v>77</v>
      </c>
      <c r="H6570" s="68" t="s">
        <v>273</v>
      </c>
      <c r="I6570" s="68" t="s">
        <v>641</v>
      </c>
      <c r="J6570" s="65">
        <v>72</v>
      </c>
      <c r="K6570" s="65">
        <v>59</v>
      </c>
      <c r="L6570" s="65">
        <v>420</v>
      </c>
      <c r="M6570" s="65" t="s">
        <v>274</v>
      </c>
    </row>
    <row r="6571" spans="1:13" ht="12.75" customHeight="1">
      <c r="A6571" s="65" t="str">
        <f>IF(ROW()=1,"KEY",IF(ISNA(VLOOKUP(B6571,車名対応マスタ!B:D,3,FALSE)),"",IF(VLOOKUP(B6571,車名対応マスタ!B:D,3,FALSE)="","",$D6571&amp;" "&amp;IF($G6571="9","J","O")&amp;" "&amp;$I6571&amp;" "&amp;IF($I6571&lt;=TEXT(★完成資料!$A$1,"yyyymm"),TEXT(★完成資料!$A$1,"yyyymm"),"999999")&amp; " " &amp; LEFT(F6571 &amp; "          ",10))))</f>
        <v xml:space="preserve">L O 202204 yyyy00 EV        </v>
      </c>
      <c r="B6571" s="68" t="s">
        <v>324</v>
      </c>
      <c r="C6571" s="68" t="s">
        <v>139</v>
      </c>
      <c r="D6571" s="68" t="s">
        <v>271</v>
      </c>
      <c r="E6571" s="68" t="s">
        <v>531</v>
      </c>
      <c r="F6571" s="68" t="s">
        <v>230</v>
      </c>
      <c r="G6571" s="68" t="s">
        <v>77</v>
      </c>
      <c r="H6571" s="68" t="s">
        <v>273</v>
      </c>
      <c r="I6571" s="68" t="s">
        <v>642</v>
      </c>
      <c r="J6571" s="65">
        <v>35</v>
      </c>
      <c r="K6571" s="65">
        <v>55</v>
      </c>
      <c r="L6571" s="65">
        <v>420</v>
      </c>
      <c r="M6571" s="65" t="s">
        <v>274</v>
      </c>
    </row>
    <row r="6572" spans="1:13" ht="12.75" customHeight="1">
      <c r="A6572" s="65" t="str">
        <f>IF(ROW()=1,"KEY",IF(ISNA(VLOOKUP(B6572,車名対応マスタ!B:D,3,FALSE)),"",IF(VLOOKUP(B6572,車名対応マスタ!B:D,3,FALSE)="","",$D6572&amp;" "&amp;IF($G6572="9","J","O")&amp;" "&amp;$I6572&amp;" "&amp;IF($I6572&lt;=TEXT(★完成資料!$A$1,"yyyymm"),TEXT(★完成資料!$A$1,"yyyymm"),"999999")&amp; " " &amp; LEFT(F6572 &amp; "          ",10))))</f>
        <v xml:space="preserve">L O 202205 yyyy00 EV        </v>
      </c>
      <c r="B6572" s="68" t="s">
        <v>324</v>
      </c>
      <c r="C6572" s="68" t="s">
        <v>139</v>
      </c>
      <c r="D6572" s="68" t="s">
        <v>271</v>
      </c>
      <c r="E6572" s="68" t="s">
        <v>531</v>
      </c>
      <c r="F6572" s="68" t="s">
        <v>230</v>
      </c>
      <c r="G6572" s="68" t="s">
        <v>77</v>
      </c>
      <c r="H6572" s="68" t="s">
        <v>273</v>
      </c>
      <c r="I6572" s="68" t="s">
        <v>647</v>
      </c>
      <c r="J6572" s="65">
        <v>26</v>
      </c>
      <c r="K6572" s="65">
        <v>46</v>
      </c>
      <c r="L6572" s="65">
        <v>420</v>
      </c>
      <c r="M6572" s="65" t="s">
        <v>274</v>
      </c>
    </row>
    <row r="6573" spans="1:13" ht="12.75" customHeight="1">
      <c r="A6573" s="65" t="str">
        <f>IF(ROW()=1,"KEY",IF(ISNA(VLOOKUP(B6573,車名対応マスタ!B:D,3,FALSE)),"",IF(VLOOKUP(B6573,車名対応マスタ!B:D,3,FALSE)="","",$D6573&amp;" "&amp;IF($G6573="9","J","O")&amp;" "&amp;$I6573&amp;" "&amp;IF($I6573&lt;=TEXT(★完成資料!$A$1,"yyyymm"),TEXT(★完成資料!$A$1,"yyyymm"),"999999")&amp; " " &amp; LEFT(F6573 &amp; "          ",10))))</f>
        <v xml:space="preserve">L O 202206 yyyy00 EV        </v>
      </c>
      <c r="B6573" s="68" t="s">
        <v>324</v>
      </c>
      <c r="C6573" s="68" t="s">
        <v>139</v>
      </c>
      <c r="D6573" s="68" t="s">
        <v>271</v>
      </c>
      <c r="E6573" s="68" t="s">
        <v>531</v>
      </c>
      <c r="F6573" s="68" t="s">
        <v>230</v>
      </c>
      <c r="G6573" s="68" t="s">
        <v>77</v>
      </c>
      <c r="H6573" s="68" t="s">
        <v>273</v>
      </c>
      <c r="I6573" s="68" t="s">
        <v>652</v>
      </c>
      <c r="J6573" s="65">
        <v>32</v>
      </c>
      <c r="K6573" s="65">
        <v>71</v>
      </c>
      <c r="L6573" s="65">
        <v>420</v>
      </c>
      <c r="M6573" s="65" t="s">
        <v>274</v>
      </c>
    </row>
    <row r="6574" spans="1:13" ht="12.75" customHeight="1">
      <c r="A6574" s="65" t="str">
        <f>IF(ROW()=1,"KEY",IF(ISNA(VLOOKUP(B6574,車名対応マスタ!B:D,3,FALSE)),"",IF(VLOOKUP(B6574,車名対応マスタ!B:D,3,FALSE)="","",$D6574&amp;" "&amp;IF($G6574="9","J","O")&amp;" "&amp;$I6574&amp;" "&amp;IF($I6574&lt;=TEXT(★完成資料!$A$1,"yyyymm"),TEXT(★完成資料!$A$1,"yyyymm"),"999999")&amp; " " &amp; LEFT(F6574 &amp; "          ",10))))</f>
        <v xml:space="preserve">L O 202207 yyyy00 EV        </v>
      </c>
      <c r="B6574" s="68" t="s">
        <v>324</v>
      </c>
      <c r="C6574" s="68" t="s">
        <v>139</v>
      </c>
      <c r="D6574" s="68" t="s">
        <v>271</v>
      </c>
      <c r="E6574" s="68" t="s">
        <v>531</v>
      </c>
      <c r="F6574" s="68" t="s">
        <v>230</v>
      </c>
      <c r="G6574" s="68" t="s">
        <v>77</v>
      </c>
      <c r="H6574" s="68" t="s">
        <v>273</v>
      </c>
      <c r="I6574" s="68" t="s">
        <v>655</v>
      </c>
      <c r="J6574" s="65">
        <v>22</v>
      </c>
      <c r="K6574" s="65">
        <v>74</v>
      </c>
      <c r="L6574" s="65">
        <v>420</v>
      </c>
      <c r="M6574" s="65" t="s">
        <v>274</v>
      </c>
    </row>
    <row r="6575" spans="1:13" ht="12.75" customHeight="1">
      <c r="A6575" s="65" t="str">
        <f>IF(ROW()=1,"KEY",IF(ISNA(VLOOKUP(B6575,車名対応マスタ!B:D,3,FALSE)),"",IF(VLOOKUP(B6575,車名対応マスタ!B:D,3,FALSE)="","",$D6575&amp;" "&amp;IF($G6575="9","J","O")&amp;" "&amp;$I6575&amp;" "&amp;IF($I6575&lt;=TEXT(★完成資料!$A$1,"yyyymm"),TEXT(★完成資料!$A$1,"yyyymm"),"999999")&amp; " " &amp; LEFT(F6575 &amp; "          ",10))))</f>
        <v xml:space="preserve">L O 202208 yyyy00 EV        </v>
      </c>
      <c r="B6575" s="68" t="s">
        <v>324</v>
      </c>
      <c r="C6575" s="68" t="s">
        <v>139</v>
      </c>
      <c r="D6575" s="68" t="s">
        <v>271</v>
      </c>
      <c r="E6575" s="68" t="s">
        <v>531</v>
      </c>
      <c r="F6575" s="68" t="s">
        <v>230</v>
      </c>
      <c r="G6575" s="68" t="s">
        <v>77</v>
      </c>
      <c r="H6575" s="68" t="s">
        <v>273</v>
      </c>
      <c r="I6575" s="68" t="s">
        <v>656</v>
      </c>
      <c r="J6575" s="65">
        <v>49</v>
      </c>
      <c r="K6575" s="65">
        <v>45</v>
      </c>
      <c r="L6575" s="65">
        <v>420</v>
      </c>
      <c r="M6575" s="65" t="s">
        <v>274</v>
      </c>
    </row>
    <row r="6576" spans="1:13" ht="12.75" customHeight="1">
      <c r="A6576" s="65" t="str">
        <f>IF(ROW()=1,"KEY",IF(ISNA(VLOOKUP(B6576,車名対応マスタ!B:D,3,FALSE)),"",IF(VLOOKUP(B6576,車名対応マスタ!B:D,3,FALSE)="","",$D6576&amp;" "&amp;IF($G6576="9","J","O")&amp;" "&amp;$I6576&amp;" "&amp;IF($I6576&lt;=TEXT(★完成資料!$A$1,"yyyymm"),TEXT(★完成資料!$A$1,"yyyymm"),"999999")&amp; " " &amp; LEFT(F6576 &amp; "          ",10))))</f>
        <v xml:space="preserve">L O 202209 yyyy00 EV        </v>
      </c>
      <c r="B6576" s="68" t="s">
        <v>324</v>
      </c>
      <c r="C6576" s="68" t="s">
        <v>139</v>
      </c>
      <c r="D6576" s="68" t="s">
        <v>271</v>
      </c>
      <c r="E6576" s="68" t="s">
        <v>531</v>
      </c>
      <c r="F6576" s="68" t="s">
        <v>230</v>
      </c>
      <c r="G6576" s="68" t="s">
        <v>77</v>
      </c>
      <c r="H6576" s="68" t="s">
        <v>273</v>
      </c>
      <c r="I6576" s="68" t="s">
        <v>657</v>
      </c>
      <c r="J6576" s="65">
        <v>41</v>
      </c>
      <c r="K6576" s="65">
        <v>71</v>
      </c>
      <c r="L6576" s="65">
        <v>420</v>
      </c>
      <c r="M6576" s="65" t="s">
        <v>274</v>
      </c>
    </row>
    <row r="6577" spans="1:13" ht="12.75" customHeight="1">
      <c r="A6577" s="65" t="str">
        <f>IF(ROW()=1,"KEY",IF(ISNA(VLOOKUP(B6577,車名対応マスタ!B:D,3,FALSE)),"",IF(VLOOKUP(B6577,車名対応マスタ!B:D,3,FALSE)="","",$D6577&amp;" "&amp;IF($G6577="9","J","O")&amp;" "&amp;$I6577&amp;" "&amp;IF($I6577&lt;=TEXT(★完成資料!$A$1,"yyyymm"),TEXT(★完成資料!$A$1,"yyyymm"),"999999")&amp; " " &amp; LEFT(F6577 &amp; "          ",10))))</f>
        <v xml:space="preserve">L O 202210 yyyy00 EV        </v>
      </c>
      <c r="B6577" s="68" t="s">
        <v>324</v>
      </c>
      <c r="C6577" s="68" t="s">
        <v>139</v>
      </c>
      <c r="D6577" s="68" t="s">
        <v>271</v>
      </c>
      <c r="E6577" s="68" t="s">
        <v>531</v>
      </c>
      <c r="F6577" s="68" t="s">
        <v>230</v>
      </c>
      <c r="G6577" s="68" t="s">
        <v>77</v>
      </c>
      <c r="H6577" s="68" t="s">
        <v>273</v>
      </c>
      <c r="I6577" s="68" t="s">
        <v>663</v>
      </c>
      <c r="J6577" s="65">
        <v>10</v>
      </c>
      <c r="K6577" s="65">
        <v>66</v>
      </c>
      <c r="L6577" s="65">
        <v>420</v>
      </c>
      <c r="M6577" s="65" t="s">
        <v>274</v>
      </c>
    </row>
    <row r="6578" spans="1:13" ht="12.75" customHeight="1">
      <c r="A6578" s="65" t="str">
        <f>IF(ROW()=1,"KEY",IF(ISNA(VLOOKUP(B6578,車名対応マスタ!B:D,3,FALSE)),"",IF(VLOOKUP(B6578,車名対応マスタ!B:D,3,FALSE)="","",$D6578&amp;" "&amp;IF($G6578="9","J","O")&amp;" "&amp;$I6578&amp;" "&amp;IF($I6578&lt;=TEXT(★完成資料!$A$1,"yyyymm"),TEXT(★完成資料!$A$1,"yyyymm"),"999999")&amp; " " &amp; LEFT(F6578 &amp; "          ",10))))</f>
        <v xml:space="preserve">L O 202201 yyyy00 EV        </v>
      </c>
      <c r="B6578" s="68" t="s">
        <v>324</v>
      </c>
      <c r="C6578" s="68" t="s">
        <v>139</v>
      </c>
      <c r="D6578" s="68" t="s">
        <v>271</v>
      </c>
      <c r="E6578" s="68" t="s">
        <v>531</v>
      </c>
      <c r="F6578" s="68" t="s">
        <v>230</v>
      </c>
      <c r="G6578" s="68" t="s">
        <v>77</v>
      </c>
      <c r="H6578" s="68" t="s">
        <v>273</v>
      </c>
      <c r="I6578" s="68" t="s">
        <v>639</v>
      </c>
      <c r="J6578" s="65">
        <v>1</v>
      </c>
      <c r="L6578" s="65">
        <v>417</v>
      </c>
      <c r="M6578" s="65" t="s">
        <v>499</v>
      </c>
    </row>
    <row r="6579" spans="1:13" ht="12.75" customHeight="1">
      <c r="A6579" s="65" t="str">
        <f>IF(ROW()=1,"KEY",IF(ISNA(VLOOKUP(B6579,車名対応マスタ!B:D,3,FALSE)),"",IF(VLOOKUP(B6579,車名対応マスタ!B:D,3,FALSE)="","",$D6579&amp;" "&amp;IF($G6579="9","J","O")&amp;" "&amp;$I6579&amp;" "&amp;IF($I6579&lt;=TEXT(★完成資料!$A$1,"yyyymm"),TEXT(★完成資料!$A$1,"yyyymm"),"999999")&amp; " " &amp; LEFT(F6579 &amp; "          ",10))))</f>
        <v xml:space="preserve">L O 202202 yyyy00 EV        </v>
      </c>
      <c r="B6579" s="68" t="s">
        <v>324</v>
      </c>
      <c r="C6579" s="68" t="s">
        <v>139</v>
      </c>
      <c r="D6579" s="68" t="s">
        <v>271</v>
      </c>
      <c r="E6579" s="68" t="s">
        <v>531</v>
      </c>
      <c r="F6579" s="68" t="s">
        <v>230</v>
      </c>
      <c r="G6579" s="68" t="s">
        <v>77</v>
      </c>
      <c r="H6579" s="68" t="s">
        <v>273</v>
      </c>
      <c r="I6579" s="68" t="s">
        <v>640</v>
      </c>
      <c r="J6579" s="65">
        <v>1</v>
      </c>
      <c r="L6579" s="65">
        <v>417</v>
      </c>
      <c r="M6579" s="65" t="s">
        <v>499</v>
      </c>
    </row>
    <row r="6580" spans="1:13" ht="12.75" customHeight="1">
      <c r="A6580" s="65" t="str">
        <f>IF(ROW()=1,"KEY",IF(ISNA(VLOOKUP(B6580,車名対応マスタ!B:D,3,FALSE)),"",IF(VLOOKUP(B6580,車名対応マスタ!B:D,3,FALSE)="","",$D6580&amp;" "&amp;IF($G6580="9","J","O")&amp;" "&amp;$I6580&amp;" "&amp;IF($I6580&lt;=TEXT(★完成資料!$A$1,"yyyymm"),TEXT(★完成資料!$A$1,"yyyymm"),"999999")&amp; " " &amp; LEFT(F6580 &amp; "          ",10))))</f>
        <v xml:space="preserve">L O 202208 yyyy00 EV        </v>
      </c>
      <c r="B6580" s="68" t="s">
        <v>324</v>
      </c>
      <c r="C6580" s="68" t="s">
        <v>139</v>
      </c>
      <c r="D6580" s="68" t="s">
        <v>271</v>
      </c>
      <c r="E6580" s="68" t="s">
        <v>531</v>
      </c>
      <c r="F6580" s="68" t="s">
        <v>230</v>
      </c>
      <c r="G6580" s="68" t="s">
        <v>77</v>
      </c>
      <c r="H6580" s="68" t="s">
        <v>273</v>
      </c>
      <c r="I6580" s="68" t="s">
        <v>656</v>
      </c>
      <c r="K6580" s="65">
        <v>1</v>
      </c>
      <c r="L6580" s="65">
        <v>417</v>
      </c>
      <c r="M6580" s="65" t="s">
        <v>499</v>
      </c>
    </row>
    <row r="6581" spans="1:13" ht="12.75" customHeight="1">
      <c r="A6581" s="65" t="str">
        <f>IF(ROW()=1,"KEY",IF(ISNA(VLOOKUP(B6581,車名対応マスタ!B:D,3,FALSE)),"",IF(VLOOKUP(B6581,車名対応マスタ!B:D,3,FALSE)="","",$D6581&amp;" "&amp;IF($G6581="9","J","O")&amp;" "&amp;$I6581&amp;" "&amp;IF($I6581&lt;=TEXT(★完成資料!$A$1,"yyyymm"),TEXT(★完成資料!$A$1,"yyyymm"),"999999")&amp; " " &amp; LEFT(F6581 &amp; "          ",10))))</f>
        <v xml:space="preserve">L O 202209 yyyy00 EV        </v>
      </c>
      <c r="B6581" s="68" t="s">
        <v>324</v>
      </c>
      <c r="C6581" s="68" t="s">
        <v>139</v>
      </c>
      <c r="D6581" s="68" t="s">
        <v>271</v>
      </c>
      <c r="E6581" s="68" t="s">
        <v>531</v>
      </c>
      <c r="F6581" s="68" t="s">
        <v>230</v>
      </c>
      <c r="G6581" s="68" t="s">
        <v>77</v>
      </c>
      <c r="H6581" s="68" t="s">
        <v>273</v>
      </c>
      <c r="I6581" s="68" t="s">
        <v>657</v>
      </c>
      <c r="K6581" s="65">
        <v>2</v>
      </c>
      <c r="L6581" s="65">
        <v>417</v>
      </c>
      <c r="M6581" s="65" t="s">
        <v>499</v>
      </c>
    </row>
    <row r="6582" spans="1:13" ht="12.75" customHeight="1">
      <c r="A6582" s="65" t="str">
        <f>IF(ROW()=1,"KEY",IF(ISNA(VLOOKUP(B6582,車名対応マスタ!B:D,3,FALSE)),"",IF(VLOOKUP(B6582,車名対応マスタ!B:D,3,FALSE)="","",$D6582&amp;" "&amp;IF($G6582="9","J","O")&amp;" "&amp;$I6582&amp;" "&amp;IF($I6582&lt;=TEXT(★完成資料!$A$1,"yyyymm"),TEXT(★完成資料!$A$1,"yyyymm"),"999999")&amp; " " &amp; LEFT(F6582 &amp; "          ",10))))</f>
        <v xml:space="preserve">L O 202201 yyyy00 EV        </v>
      </c>
      <c r="B6582" s="68" t="s">
        <v>324</v>
      </c>
      <c r="C6582" s="68" t="s">
        <v>139</v>
      </c>
      <c r="D6582" s="68" t="s">
        <v>271</v>
      </c>
      <c r="E6582" s="68" t="s">
        <v>531</v>
      </c>
      <c r="F6582" s="68" t="s">
        <v>230</v>
      </c>
      <c r="G6582" s="68" t="s">
        <v>77</v>
      </c>
      <c r="H6582" s="68" t="s">
        <v>273</v>
      </c>
      <c r="I6582" s="68" t="s">
        <v>639</v>
      </c>
      <c r="J6582" s="65">
        <v>4</v>
      </c>
      <c r="L6582" s="65">
        <v>413</v>
      </c>
      <c r="M6582" s="65" t="s">
        <v>500</v>
      </c>
    </row>
    <row r="6583" spans="1:13" ht="12.75" customHeight="1">
      <c r="A6583" s="65" t="str">
        <f>IF(ROW()=1,"KEY",IF(ISNA(VLOOKUP(B6583,車名対応マスタ!B:D,3,FALSE)),"",IF(VLOOKUP(B6583,車名対応マスタ!B:D,3,FALSE)="","",$D6583&amp;" "&amp;IF($G6583="9","J","O")&amp;" "&amp;$I6583&amp;" "&amp;IF($I6583&lt;=TEXT(★完成資料!$A$1,"yyyymm"),TEXT(★完成資料!$A$1,"yyyymm"),"999999")&amp; " " &amp; LEFT(F6583 &amp; "          ",10))))</f>
        <v xml:space="preserve">L O 202203 yyyy00 EV        </v>
      </c>
      <c r="B6583" s="68" t="s">
        <v>324</v>
      </c>
      <c r="C6583" s="68" t="s">
        <v>139</v>
      </c>
      <c r="D6583" s="68" t="s">
        <v>271</v>
      </c>
      <c r="E6583" s="68" t="s">
        <v>531</v>
      </c>
      <c r="F6583" s="68" t="s">
        <v>230</v>
      </c>
      <c r="G6583" s="68" t="s">
        <v>77</v>
      </c>
      <c r="H6583" s="68" t="s">
        <v>273</v>
      </c>
      <c r="I6583" s="68" t="s">
        <v>641</v>
      </c>
      <c r="J6583" s="65">
        <v>1</v>
      </c>
      <c r="L6583" s="65">
        <v>413</v>
      </c>
      <c r="M6583" s="65" t="s">
        <v>500</v>
      </c>
    </row>
    <row r="6584" spans="1:13" ht="12.75" customHeight="1">
      <c r="A6584" s="65" t="str">
        <f>IF(ROW()=1,"KEY",IF(ISNA(VLOOKUP(B6584,車名対応マスタ!B:D,3,FALSE)),"",IF(VLOOKUP(B6584,車名対応マスタ!B:D,3,FALSE)="","",$D6584&amp;" "&amp;IF($G6584="9","J","O")&amp;" "&amp;$I6584&amp;" "&amp;IF($I6584&lt;=TEXT(★完成資料!$A$1,"yyyymm"),TEXT(★完成資料!$A$1,"yyyymm"),"999999")&amp; " " &amp; LEFT(F6584 &amp; "          ",10))))</f>
        <v xml:space="preserve">L O 202204 yyyy00 EV        </v>
      </c>
      <c r="B6584" s="68" t="s">
        <v>324</v>
      </c>
      <c r="C6584" s="68" t="s">
        <v>139</v>
      </c>
      <c r="D6584" s="68" t="s">
        <v>271</v>
      </c>
      <c r="E6584" s="68" t="s">
        <v>531</v>
      </c>
      <c r="F6584" s="68" t="s">
        <v>230</v>
      </c>
      <c r="G6584" s="68" t="s">
        <v>77</v>
      </c>
      <c r="H6584" s="68" t="s">
        <v>273</v>
      </c>
      <c r="I6584" s="68" t="s">
        <v>642</v>
      </c>
      <c r="J6584" s="65">
        <v>3</v>
      </c>
      <c r="L6584" s="65">
        <v>413</v>
      </c>
      <c r="M6584" s="65" t="s">
        <v>500</v>
      </c>
    </row>
    <row r="6585" spans="1:13" ht="12.75" customHeight="1">
      <c r="A6585" s="65" t="str">
        <f>IF(ROW()=1,"KEY",IF(ISNA(VLOOKUP(B6585,車名対応マスタ!B:D,3,FALSE)),"",IF(VLOOKUP(B6585,車名対応マスタ!B:D,3,FALSE)="","",$D6585&amp;" "&amp;IF($G6585="9","J","O")&amp;" "&amp;$I6585&amp;" "&amp;IF($I6585&lt;=TEXT(★完成資料!$A$1,"yyyymm"),TEXT(★完成資料!$A$1,"yyyymm"),"999999")&amp; " " &amp; LEFT(F6585 &amp; "          ",10))))</f>
        <v xml:space="preserve">L O 202205 yyyy00 EV        </v>
      </c>
      <c r="B6585" s="68" t="s">
        <v>324</v>
      </c>
      <c r="C6585" s="68" t="s">
        <v>139</v>
      </c>
      <c r="D6585" s="68" t="s">
        <v>271</v>
      </c>
      <c r="E6585" s="68" t="s">
        <v>531</v>
      </c>
      <c r="F6585" s="68" t="s">
        <v>230</v>
      </c>
      <c r="G6585" s="68" t="s">
        <v>77</v>
      </c>
      <c r="H6585" s="68" t="s">
        <v>273</v>
      </c>
      <c r="I6585" s="68" t="s">
        <v>647</v>
      </c>
      <c r="J6585" s="65">
        <v>1</v>
      </c>
      <c r="L6585" s="65">
        <v>413</v>
      </c>
      <c r="M6585" s="65" t="s">
        <v>500</v>
      </c>
    </row>
    <row r="6586" spans="1:13" ht="12.75" customHeight="1">
      <c r="A6586" s="65" t="str">
        <f>IF(ROW()=1,"KEY",IF(ISNA(VLOOKUP(B6586,車名対応マスタ!B:D,3,FALSE)),"",IF(VLOOKUP(B6586,車名対応マスタ!B:D,3,FALSE)="","",$D6586&amp;" "&amp;IF($G6586="9","J","O")&amp;" "&amp;$I6586&amp;" "&amp;IF($I6586&lt;=TEXT(★完成資料!$A$1,"yyyymm"),TEXT(★完成資料!$A$1,"yyyymm"),"999999")&amp; " " &amp; LEFT(F6586 &amp; "          ",10))))</f>
        <v xml:space="preserve">L O 202206 yyyy00 EV        </v>
      </c>
      <c r="B6586" s="68" t="s">
        <v>324</v>
      </c>
      <c r="C6586" s="68" t="s">
        <v>139</v>
      </c>
      <c r="D6586" s="68" t="s">
        <v>271</v>
      </c>
      <c r="E6586" s="68" t="s">
        <v>531</v>
      </c>
      <c r="F6586" s="68" t="s">
        <v>230</v>
      </c>
      <c r="G6586" s="68" t="s">
        <v>77</v>
      </c>
      <c r="H6586" s="68" t="s">
        <v>273</v>
      </c>
      <c r="I6586" s="68" t="s">
        <v>652</v>
      </c>
      <c r="J6586" s="65">
        <v>4</v>
      </c>
      <c r="L6586" s="65">
        <v>413</v>
      </c>
      <c r="M6586" s="65" t="s">
        <v>500</v>
      </c>
    </row>
    <row r="6587" spans="1:13" ht="12.75" customHeight="1">
      <c r="A6587" s="65" t="str">
        <f>IF(ROW()=1,"KEY",IF(ISNA(VLOOKUP(B6587,車名対応マスタ!B:D,3,FALSE)),"",IF(VLOOKUP(B6587,車名対応マスタ!B:D,3,FALSE)="","",$D6587&amp;" "&amp;IF($G6587="9","J","O")&amp;" "&amp;$I6587&amp;" "&amp;IF($I6587&lt;=TEXT(★完成資料!$A$1,"yyyymm"),TEXT(★完成資料!$A$1,"yyyymm"),"999999")&amp; " " &amp; LEFT(F6587 &amp; "          ",10))))</f>
        <v xml:space="preserve">L O 202207 yyyy00 EV        </v>
      </c>
      <c r="B6587" s="68" t="s">
        <v>324</v>
      </c>
      <c r="C6587" s="68" t="s">
        <v>139</v>
      </c>
      <c r="D6587" s="68" t="s">
        <v>271</v>
      </c>
      <c r="E6587" s="68" t="s">
        <v>531</v>
      </c>
      <c r="F6587" s="68" t="s">
        <v>230</v>
      </c>
      <c r="G6587" s="68" t="s">
        <v>77</v>
      </c>
      <c r="H6587" s="68" t="s">
        <v>273</v>
      </c>
      <c r="I6587" s="68" t="s">
        <v>655</v>
      </c>
      <c r="J6587" s="65">
        <v>5</v>
      </c>
      <c r="L6587" s="65">
        <v>413</v>
      </c>
      <c r="M6587" s="65" t="s">
        <v>500</v>
      </c>
    </row>
    <row r="6588" spans="1:13" ht="12.75" customHeight="1">
      <c r="A6588" s="65" t="str">
        <f>IF(ROW()=1,"KEY",IF(ISNA(VLOOKUP(B6588,車名対応マスタ!B:D,3,FALSE)),"",IF(VLOOKUP(B6588,車名対応マスタ!B:D,3,FALSE)="","",$D6588&amp;" "&amp;IF($G6588="9","J","O")&amp;" "&amp;$I6588&amp;" "&amp;IF($I6588&lt;=TEXT(★完成資料!$A$1,"yyyymm"),TEXT(★完成資料!$A$1,"yyyymm"),"999999")&amp; " " &amp; LEFT(F6588 &amp; "          ",10))))</f>
        <v xml:space="preserve">L O 202208 yyyy00 EV        </v>
      </c>
      <c r="B6588" s="68" t="s">
        <v>324</v>
      </c>
      <c r="C6588" s="68" t="s">
        <v>139</v>
      </c>
      <c r="D6588" s="68" t="s">
        <v>271</v>
      </c>
      <c r="E6588" s="68" t="s">
        <v>531</v>
      </c>
      <c r="F6588" s="68" t="s">
        <v>230</v>
      </c>
      <c r="G6588" s="68" t="s">
        <v>77</v>
      </c>
      <c r="H6588" s="68" t="s">
        <v>273</v>
      </c>
      <c r="I6588" s="68" t="s">
        <v>656</v>
      </c>
      <c r="J6588" s="65">
        <v>5</v>
      </c>
      <c r="L6588" s="65">
        <v>413</v>
      </c>
      <c r="M6588" s="65" t="s">
        <v>500</v>
      </c>
    </row>
    <row r="6589" spans="1:13" ht="12.75" customHeight="1">
      <c r="A6589" s="65" t="str">
        <f>IF(ROW()=1,"KEY",IF(ISNA(VLOOKUP(B6589,車名対応マスタ!B:D,3,FALSE)),"",IF(VLOOKUP(B6589,車名対応マスタ!B:D,3,FALSE)="","",$D6589&amp;" "&amp;IF($G6589="9","J","O")&amp;" "&amp;$I6589&amp;" "&amp;IF($I6589&lt;=TEXT(★完成資料!$A$1,"yyyymm"),TEXT(★完成資料!$A$1,"yyyymm"),"999999")&amp; " " &amp; LEFT(F6589 &amp; "          ",10))))</f>
        <v xml:space="preserve">L O 202209 yyyy00 EV        </v>
      </c>
      <c r="B6589" s="68" t="s">
        <v>324</v>
      </c>
      <c r="C6589" s="68" t="s">
        <v>139</v>
      </c>
      <c r="D6589" s="68" t="s">
        <v>271</v>
      </c>
      <c r="E6589" s="68" t="s">
        <v>531</v>
      </c>
      <c r="F6589" s="68" t="s">
        <v>230</v>
      </c>
      <c r="G6589" s="68" t="s">
        <v>77</v>
      </c>
      <c r="H6589" s="68" t="s">
        <v>273</v>
      </c>
      <c r="I6589" s="68" t="s">
        <v>657</v>
      </c>
      <c r="J6589" s="65">
        <v>1</v>
      </c>
      <c r="L6589" s="65">
        <v>413</v>
      </c>
      <c r="M6589" s="65" t="s">
        <v>500</v>
      </c>
    </row>
    <row r="6590" spans="1:13" ht="12.75" customHeight="1">
      <c r="A6590" s="65" t="str">
        <f>IF(ROW()=1,"KEY",IF(ISNA(VLOOKUP(B6590,車名対応マスタ!B:D,3,FALSE)),"",IF(VLOOKUP(B6590,車名対応マスタ!B:D,3,FALSE)="","",$D6590&amp;" "&amp;IF($G6590="9","J","O")&amp;" "&amp;$I6590&amp;" "&amp;IF($I6590&lt;=TEXT(★完成資料!$A$1,"yyyymm"),TEXT(★完成資料!$A$1,"yyyymm"),"999999")&amp; " " &amp; LEFT(F6590 &amp; "          ",10))))</f>
        <v xml:space="preserve">L O 202210 yyyy00 EV        </v>
      </c>
      <c r="B6590" s="68" t="s">
        <v>324</v>
      </c>
      <c r="C6590" s="68" t="s">
        <v>139</v>
      </c>
      <c r="D6590" s="68" t="s">
        <v>271</v>
      </c>
      <c r="E6590" s="68" t="s">
        <v>531</v>
      </c>
      <c r="F6590" s="68" t="s">
        <v>230</v>
      </c>
      <c r="G6590" s="68" t="s">
        <v>77</v>
      </c>
      <c r="H6590" s="68" t="s">
        <v>273</v>
      </c>
      <c r="I6590" s="68" t="s">
        <v>663</v>
      </c>
      <c r="J6590" s="65">
        <v>1</v>
      </c>
      <c r="L6590" s="65">
        <v>413</v>
      </c>
      <c r="M6590" s="65" t="s">
        <v>500</v>
      </c>
    </row>
    <row r="6591" spans="1:13" ht="12.75" customHeight="1">
      <c r="A6591" s="65" t="str">
        <f>IF(ROW()=1,"KEY",IF(ISNA(VLOOKUP(B6591,車名対応マスタ!B:D,3,FALSE)),"",IF(VLOOKUP(B6591,車名対応マスタ!B:D,3,FALSE)="","",$D6591&amp;" "&amp;IF($G6591="9","J","O")&amp;" "&amp;$I6591&amp;" "&amp;IF($I6591&lt;=TEXT(★完成資料!$A$1,"yyyymm"),TEXT(★完成資料!$A$1,"yyyymm"),"999999")&amp; " " &amp; LEFT(F6591 &amp; "          ",10))))</f>
        <v xml:space="preserve">L O 202201 yyyy00 EV        </v>
      </c>
      <c r="B6591" s="68" t="s">
        <v>324</v>
      </c>
      <c r="C6591" s="68" t="s">
        <v>139</v>
      </c>
      <c r="D6591" s="68" t="s">
        <v>271</v>
      </c>
      <c r="E6591" s="68" t="s">
        <v>531</v>
      </c>
      <c r="F6591" s="68" t="s">
        <v>230</v>
      </c>
      <c r="G6591" s="68" t="s">
        <v>77</v>
      </c>
      <c r="H6591" s="68" t="s">
        <v>273</v>
      </c>
      <c r="I6591" s="68" t="s">
        <v>639</v>
      </c>
      <c r="J6591" s="65">
        <v>0</v>
      </c>
      <c r="K6591" s="65">
        <v>1</v>
      </c>
      <c r="L6591" s="65">
        <v>431</v>
      </c>
      <c r="M6591" s="65" t="s">
        <v>282</v>
      </c>
    </row>
    <row r="6592" spans="1:13" ht="12.75" customHeight="1">
      <c r="A6592" s="65" t="str">
        <f>IF(ROW()=1,"KEY",IF(ISNA(VLOOKUP(B6592,車名対応マスタ!B:D,3,FALSE)),"",IF(VLOOKUP(B6592,車名対応マスタ!B:D,3,FALSE)="","",$D6592&amp;" "&amp;IF($G6592="9","J","O")&amp;" "&amp;$I6592&amp;" "&amp;IF($I6592&lt;=TEXT(★完成資料!$A$1,"yyyymm"),TEXT(★完成資料!$A$1,"yyyymm"),"999999")&amp; " " &amp; LEFT(F6592 &amp; "          ",10))))</f>
        <v xml:space="preserve">L O 202202 yyyy00 EV        </v>
      </c>
      <c r="B6592" s="68" t="s">
        <v>324</v>
      </c>
      <c r="C6592" s="68" t="s">
        <v>139</v>
      </c>
      <c r="D6592" s="68" t="s">
        <v>271</v>
      </c>
      <c r="E6592" s="68" t="s">
        <v>531</v>
      </c>
      <c r="F6592" s="68" t="s">
        <v>230</v>
      </c>
      <c r="G6592" s="68" t="s">
        <v>77</v>
      </c>
      <c r="H6592" s="68" t="s">
        <v>273</v>
      </c>
      <c r="I6592" s="68" t="s">
        <v>640</v>
      </c>
      <c r="J6592" s="65">
        <v>1</v>
      </c>
      <c r="L6592" s="65">
        <v>431</v>
      </c>
      <c r="M6592" s="65" t="s">
        <v>282</v>
      </c>
    </row>
    <row r="6593" spans="1:13" ht="12.75" customHeight="1">
      <c r="A6593" s="65" t="str">
        <f>IF(ROW()=1,"KEY",IF(ISNA(VLOOKUP(B6593,車名対応マスタ!B:D,3,FALSE)),"",IF(VLOOKUP(B6593,車名対応マスタ!B:D,3,FALSE)="","",$D6593&amp;" "&amp;IF($G6593="9","J","O")&amp;" "&amp;$I6593&amp;" "&amp;IF($I6593&lt;=TEXT(★完成資料!$A$1,"yyyymm"),TEXT(★完成資料!$A$1,"yyyymm"),"999999")&amp; " " &amp; LEFT(F6593 &amp; "          ",10))))</f>
        <v xml:space="preserve">L O 202203 yyyy00 EV        </v>
      </c>
      <c r="B6593" s="68" t="s">
        <v>324</v>
      </c>
      <c r="C6593" s="68" t="s">
        <v>139</v>
      </c>
      <c r="D6593" s="68" t="s">
        <v>271</v>
      </c>
      <c r="E6593" s="68" t="s">
        <v>531</v>
      </c>
      <c r="F6593" s="68" t="s">
        <v>230</v>
      </c>
      <c r="G6593" s="68" t="s">
        <v>77</v>
      </c>
      <c r="H6593" s="68" t="s">
        <v>273</v>
      </c>
      <c r="I6593" s="68" t="s">
        <v>641</v>
      </c>
      <c r="J6593" s="65">
        <v>2</v>
      </c>
      <c r="K6593" s="65">
        <v>1</v>
      </c>
      <c r="L6593" s="65">
        <v>431</v>
      </c>
      <c r="M6593" s="65" t="s">
        <v>282</v>
      </c>
    </row>
    <row r="6594" spans="1:13" ht="12.75" customHeight="1">
      <c r="A6594" s="65" t="str">
        <f>IF(ROW()=1,"KEY",IF(ISNA(VLOOKUP(B6594,車名対応マスタ!B:D,3,FALSE)),"",IF(VLOOKUP(B6594,車名対応マスタ!B:D,3,FALSE)="","",$D6594&amp;" "&amp;IF($G6594="9","J","O")&amp;" "&amp;$I6594&amp;" "&amp;IF($I6594&lt;=TEXT(★完成資料!$A$1,"yyyymm"),TEXT(★完成資料!$A$1,"yyyymm"),"999999")&amp; " " &amp; LEFT(F6594 &amp; "          ",10))))</f>
        <v xml:space="preserve">L O 202204 yyyy00 EV        </v>
      </c>
      <c r="B6594" s="68" t="s">
        <v>324</v>
      </c>
      <c r="C6594" s="68" t="s">
        <v>139</v>
      </c>
      <c r="D6594" s="68" t="s">
        <v>271</v>
      </c>
      <c r="E6594" s="68" t="s">
        <v>531</v>
      </c>
      <c r="F6594" s="68" t="s">
        <v>230</v>
      </c>
      <c r="G6594" s="68" t="s">
        <v>77</v>
      </c>
      <c r="H6594" s="68" t="s">
        <v>273</v>
      </c>
      <c r="I6594" s="68" t="s">
        <v>642</v>
      </c>
      <c r="J6594" s="65">
        <v>1</v>
      </c>
      <c r="K6594" s="65">
        <v>2</v>
      </c>
      <c r="L6594" s="65">
        <v>431</v>
      </c>
      <c r="M6594" s="65" t="s">
        <v>282</v>
      </c>
    </row>
    <row r="6595" spans="1:13" ht="12.75" customHeight="1">
      <c r="A6595" s="65" t="str">
        <f>IF(ROW()=1,"KEY",IF(ISNA(VLOOKUP(B6595,車名対応マスタ!B:D,3,FALSE)),"",IF(VLOOKUP(B6595,車名対応マスタ!B:D,3,FALSE)="","",$D6595&amp;" "&amp;IF($G6595="9","J","O")&amp;" "&amp;$I6595&amp;" "&amp;IF($I6595&lt;=TEXT(★完成資料!$A$1,"yyyymm"),TEXT(★完成資料!$A$1,"yyyymm"),"999999")&amp; " " &amp; LEFT(F6595 &amp; "          ",10))))</f>
        <v xml:space="preserve">L O 202205 yyyy00 EV        </v>
      </c>
      <c r="B6595" s="68" t="s">
        <v>324</v>
      </c>
      <c r="C6595" s="68" t="s">
        <v>139</v>
      </c>
      <c r="D6595" s="68" t="s">
        <v>271</v>
      </c>
      <c r="E6595" s="68" t="s">
        <v>531</v>
      </c>
      <c r="F6595" s="68" t="s">
        <v>230</v>
      </c>
      <c r="G6595" s="68" t="s">
        <v>77</v>
      </c>
      <c r="H6595" s="68" t="s">
        <v>273</v>
      </c>
      <c r="I6595" s="68" t="s">
        <v>647</v>
      </c>
      <c r="J6595" s="65">
        <v>2</v>
      </c>
      <c r="K6595" s="65">
        <v>1</v>
      </c>
      <c r="L6595" s="65">
        <v>431</v>
      </c>
      <c r="M6595" s="65" t="s">
        <v>282</v>
      </c>
    </row>
    <row r="6596" spans="1:13" ht="12.75" customHeight="1">
      <c r="A6596" s="65" t="str">
        <f>IF(ROW()=1,"KEY",IF(ISNA(VLOOKUP(B6596,車名対応マスタ!B:D,3,FALSE)),"",IF(VLOOKUP(B6596,車名対応マスタ!B:D,3,FALSE)="","",$D6596&amp;" "&amp;IF($G6596="9","J","O")&amp;" "&amp;$I6596&amp;" "&amp;IF($I6596&lt;=TEXT(★完成資料!$A$1,"yyyymm"),TEXT(★完成資料!$A$1,"yyyymm"),"999999")&amp; " " &amp; LEFT(F6596 &amp; "          ",10))))</f>
        <v xml:space="preserve">L O 202206 yyyy00 EV        </v>
      </c>
      <c r="B6596" s="68" t="s">
        <v>324</v>
      </c>
      <c r="C6596" s="68" t="s">
        <v>139</v>
      </c>
      <c r="D6596" s="68" t="s">
        <v>271</v>
      </c>
      <c r="E6596" s="68" t="s">
        <v>531</v>
      </c>
      <c r="F6596" s="68" t="s">
        <v>230</v>
      </c>
      <c r="G6596" s="68" t="s">
        <v>77</v>
      </c>
      <c r="H6596" s="68" t="s">
        <v>273</v>
      </c>
      <c r="I6596" s="68" t="s">
        <v>652</v>
      </c>
      <c r="J6596" s="65">
        <v>2</v>
      </c>
      <c r="K6596" s="65">
        <v>1</v>
      </c>
      <c r="L6596" s="65">
        <v>431</v>
      </c>
      <c r="M6596" s="65" t="s">
        <v>282</v>
      </c>
    </row>
    <row r="6597" spans="1:13" ht="12.75" customHeight="1">
      <c r="A6597" s="65" t="str">
        <f>IF(ROW()=1,"KEY",IF(ISNA(VLOOKUP(B6597,車名対応マスタ!B:D,3,FALSE)),"",IF(VLOOKUP(B6597,車名対応マスタ!B:D,3,FALSE)="","",$D6597&amp;" "&amp;IF($G6597="9","J","O")&amp;" "&amp;$I6597&amp;" "&amp;IF($I6597&lt;=TEXT(★完成資料!$A$1,"yyyymm"),TEXT(★完成資料!$A$1,"yyyymm"),"999999")&amp; " " &amp; LEFT(F6597 &amp; "          ",10))))</f>
        <v xml:space="preserve">L O 202207 yyyy00 EV        </v>
      </c>
      <c r="B6597" s="68" t="s">
        <v>324</v>
      </c>
      <c r="C6597" s="68" t="s">
        <v>139</v>
      </c>
      <c r="D6597" s="68" t="s">
        <v>271</v>
      </c>
      <c r="E6597" s="68" t="s">
        <v>531</v>
      </c>
      <c r="F6597" s="68" t="s">
        <v>230</v>
      </c>
      <c r="G6597" s="68" t="s">
        <v>77</v>
      </c>
      <c r="H6597" s="68" t="s">
        <v>273</v>
      </c>
      <c r="I6597" s="68" t="s">
        <v>655</v>
      </c>
      <c r="J6597" s="65">
        <v>1</v>
      </c>
      <c r="K6597" s="65">
        <v>2</v>
      </c>
      <c r="L6597" s="65">
        <v>431</v>
      </c>
      <c r="M6597" s="65" t="s">
        <v>282</v>
      </c>
    </row>
    <row r="6598" spans="1:13" ht="12.75" customHeight="1">
      <c r="A6598" s="65" t="str">
        <f>IF(ROW()=1,"KEY",IF(ISNA(VLOOKUP(B6598,車名対応マスタ!B:D,3,FALSE)),"",IF(VLOOKUP(B6598,車名対応マスタ!B:D,3,FALSE)="","",$D6598&amp;" "&amp;IF($G6598="9","J","O")&amp;" "&amp;$I6598&amp;" "&amp;IF($I6598&lt;=TEXT(★完成資料!$A$1,"yyyymm"),TEXT(★完成資料!$A$1,"yyyymm"),"999999")&amp; " " &amp; LEFT(F6598 &amp; "          ",10))))</f>
        <v xml:space="preserve">L O 202208 yyyy00 EV        </v>
      </c>
      <c r="B6598" s="68" t="s">
        <v>324</v>
      </c>
      <c r="C6598" s="68" t="s">
        <v>139</v>
      </c>
      <c r="D6598" s="68" t="s">
        <v>271</v>
      </c>
      <c r="E6598" s="68" t="s">
        <v>531</v>
      </c>
      <c r="F6598" s="68" t="s">
        <v>230</v>
      </c>
      <c r="G6598" s="68" t="s">
        <v>77</v>
      </c>
      <c r="H6598" s="68" t="s">
        <v>273</v>
      </c>
      <c r="I6598" s="68" t="s">
        <v>656</v>
      </c>
      <c r="J6598" s="65">
        <v>2</v>
      </c>
      <c r="K6598" s="65">
        <v>2</v>
      </c>
      <c r="L6598" s="65">
        <v>431</v>
      </c>
      <c r="M6598" s="65" t="s">
        <v>282</v>
      </c>
    </row>
    <row r="6599" spans="1:13" ht="12.75" customHeight="1">
      <c r="A6599" s="65" t="str">
        <f>IF(ROW()=1,"KEY",IF(ISNA(VLOOKUP(B6599,車名対応マスタ!B:D,3,FALSE)),"",IF(VLOOKUP(B6599,車名対応マスタ!B:D,3,FALSE)="","",$D6599&amp;" "&amp;IF($G6599="9","J","O")&amp;" "&amp;$I6599&amp;" "&amp;IF($I6599&lt;=TEXT(★完成資料!$A$1,"yyyymm"),TEXT(★完成資料!$A$1,"yyyymm"),"999999")&amp; " " &amp; LEFT(F6599 &amp; "          ",10))))</f>
        <v xml:space="preserve">L O 202209 yyyy00 EV        </v>
      </c>
      <c r="B6599" s="68" t="s">
        <v>324</v>
      </c>
      <c r="C6599" s="68" t="s">
        <v>139</v>
      </c>
      <c r="D6599" s="68" t="s">
        <v>271</v>
      </c>
      <c r="E6599" s="68" t="s">
        <v>531</v>
      </c>
      <c r="F6599" s="68" t="s">
        <v>230</v>
      </c>
      <c r="G6599" s="68" t="s">
        <v>77</v>
      </c>
      <c r="H6599" s="68" t="s">
        <v>273</v>
      </c>
      <c r="I6599" s="68" t="s">
        <v>657</v>
      </c>
      <c r="J6599" s="65">
        <v>2</v>
      </c>
      <c r="K6599" s="65">
        <v>4</v>
      </c>
      <c r="L6599" s="65">
        <v>431</v>
      </c>
      <c r="M6599" s="65" t="s">
        <v>282</v>
      </c>
    </row>
    <row r="6600" spans="1:13" ht="12.75" customHeight="1">
      <c r="A6600" s="65" t="str">
        <f>IF(ROW()=1,"KEY",IF(ISNA(VLOOKUP(B6600,車名対応マスタ!B:D,3,FALSE)),"",IF(VLOOKUP(B6600,車名対応マスタ!B:D,3,FALSE)="","",$D6600&amp;" "&amp;IF($G6600="9","J","O")&amp;" "&amp;$I6600&amp;" "&amp;IF($I6600&lt;=TEXT(★完成資料!$A$1,"yyyymm"),TEXT(★完成資料!$A$1,"yyyymm"),"999999")&amp; " " &amp; LEFT(F6600 &amp; "          ",10))))</f>
        <v xml:space="preserve">L O 202210 yyyy00 EV        </v>
      </c>
      <c r="B6600" s="68" t="s">
        <v>324</v>
      </c>
      <c r="C6600" s="68" t="s">
        <v>139</v>
      </c>
      <c r="D6600" s="68" t="s">
        <v>271</v>
      </c>
      <c r="E6600" s="68" t="s">
        <v>531</v>
      </c>
      <c r="F6600" s="68" t="s">
        <v>230</v>
      </c>
      <c r="G6600" s="68" t="s">
        <v>77</v>
      </c>
      <c r="H6600" s="68" t="s">
        <v>273</v>
      </c>
      <c r="I6600" s="68" t="s">
        <v>663</v>
      </c>
      <c r="J6600" s="65">
        <v>1</v>
      </c>
      <c r="K6600" s="65">
        <v>2</v>
      </c>
      <c r="L6600" s="65">
        <v>431</v>
      </c>
      <c r="M6600" s="65" t="s">
        <v>282</v>
      </c>
    </row>
    <row r="6601" spans="1:13" ht="12.75" customHeight="1">
      <c r="A6601" s="65" t="str">
        <f>IF(ROW()=1,"KEY",IF(ISNA(VLOOKUP(B6601,車名対応マスタ!B:D,3,FALSE)),"",IF(VLOOKUP(B6601,車名対応マスタ!B:D,3,FALSE)="","",$D6601&amp;" "&amp;IF($G6601="9","J","O")&amp;" "&amp;$I6601&amp;" "&amp;IF($I6601&lt;=TEXT(★完成資料!$A$1,"yyyymm"),TEXT(★完成資料!$A$1,"yyyymm"),"999999")&amp; " " &amp; LEFT(F6601 &amp; "          ",10))))</f>
        <v xml:space="preserve">L O 202201 yyyy00 EV        </v>
      </c>
      <c r="B6601" s="68" t="s">
        <v>324</v>
      </c>
      <c r="C6601" s="68" t="s">
        <v>139</v>
      </c>
      <c r="D6601" s="68" t="s">
        <v>271</v>
      </c>
      <c r="E6601" s="68" t="s">
        <v>531</v>
      </c>
      <c r="F6601" s="68" t="s">
        <v>230</v>
      </c>
      <c r="G6601" s="68" t="s">
        <v>77</v>
      </c>
      <c r="H6601" s="68" t="s">
        <v>273</v>
      </c>
      <c r="I6601" s="68" t="s">
        <v>639</v>
      </c>
      <c r="J6601" s="65">
        <v>1</v>
      </c>
      <c r="L6601" s="65">
        <v>421</v>
      </c>
      <c r="M6601" s="65" t="s">
        <v>382</v>
      </c>
    </row>
    <row r="6602" spans="1:13" ht="12.75" customHeight="1">
      <c r="A6602" s="65" t="str">
        <f>IF(ROW()=1,"KEY",IF(ISNA(VLOOKUP(B6602,車名対応マスタ!B:D,3,FALSE)),"",IF(VLOOKUP(B6602,車名対応マスタ!B:D,3,FALSE)="","",$D6602&amp;" "&amp;IF($G6602="9","J","O")&amp;" "&amp;$I6602&amp;" "&amp;IF($I6602&lt;=TEXT(★完成資料!$A$1,"yyyymm"),TEXT(★完成資料!$A$1,"yyyymm"),"999999")&amp; " " &amp; LEFT(F6602 &amp; "          ",10))))</f>
        <v xml:space="preserve">L O 202203 yyyy00 EV        </v>
      </c>
      <c r="B6602" s="68" t="s">
        <v>324</v>
      </c>
      <c r="C6602" s="68" t="s">
        <v>139</v>
      </c>
      <c r="D6602" s="68" t="s">
        <v>271</v>
      </c>
      <c r="E6602" s="68" t="s">
        <v>531</v>
      </c>
      <c r="F6602" s="68" t="s">
        <v>230</v>
      </c>
      <c r="G6602" s="68" t="s">
        <v>77</v>
      </c>
      <c r="H6602" s="68" t="s">
        <v>273</v>
      </c>
      <c r="I6602" s="68" t="s">
        <v>641</v>
      </c>
      <c r="J6602" s="65">
        <v>1</v>
      </c>
      <c r="L6602" s="65">
        <v>421</v>
      </c>
      <c r="M6602" s="65" t="s">
        <v>382</v>
      </c>
    </row>
    <row r="6603" spans="1:13" ht="12.75" customHeight="1">
      <c r="A6603" s="65" t="str">
        <f>IF(ROW()=1,"KEY",IF(ISNA(VLOOKUP(B6603,車名対応マスタ!B:D,3,FALSE)),"",IF(VLOOKUP(B6603,車名対応マスタ!B:D,3,FALSE)="","",$D6603&amp;" "&amp;IF($G6603="9","J","O")&amp;" "&amp;$I6603&amp;" "&amp;IF($I6603&lt;=TEXT(★完成資料!$A$1,"yyyymm"),TEXT(★完成資料!$A$1,"yyyymm"),"999999")&amp; " " &amp; LEFT(F6603 &amp; "          ",10))))</f>
        <v xml:space="preserve">L O 202204 yyyy00 EV        </v>
      </c>
      <c r="B6603" s="68" t="s">
        <v>324</v>
      </c>
      <c r="C6603" s="68" t="s">
        <v>139</v>
      </c>
      <c r="D6603" s="68" t="s">
        <v>271</v>
      </c>
      <c r="E6603" s="68" t="s">
        <v>531</v>
      </c>
      <c r="F6603" s="68" t="s">
        <v>230</v>
      </c>
      <c r="G6603" s="68" t="s">
        <v>77</v>
      </c>
      <c r="H6603" s="68" t="s">
        <v>273</v>
      </c>
      <c r="I6603" s="68" t="s">
        <v>642</v>
      </c>
      <c r="J6603" s="65">
        <v>2</v>
      </c>
      <c r="L6603" s="65">
        <v>421</v>
      </c>
      <c r="M6603" s="65" t="s">
        <v>382</v>
      </c>
    </row>
    <row r="6604" spans="1:13" ht="12.75" customHeight="1">
      <c r="A6604" s="65" t="str">
        <f>IF(ROW()=1,"KEY",IF(ISNA(VLOOKUP(B6604,車名対応マスタ!B:D,3,FALSE)),"",IF(VLOOKUP(B6604,車名対応マスタ!B:D,3,FALSE)="","",$D6604&amp;" "&amp;IF($G6604="9","J","O")&amp;" "&amp;$I6604&amp;" "&amp;IF($I6604&lt;=TEXT(★完成資料!$A$1,"yyyymm"),TEXT(★完成資料!$A$1,"yyyymm"),"999999")&amp; " " &amp; LEFT(F6604 &amp; "          ",10))))</f>
        <v xml:space="preserve">L O 202206 yyyy00 EV        </v>
      </c>
      <c r="B6604" s="68" t="s">
        <v>324</v>
      </c>
      <c r="C6604" s="68" t="s">
        <v>139</v>
      </c>
      <c r="D6604" s="68" t="s">
        <v>271</v>
      </c>
      <c r="E6604" s="68" t="s">
        <v>531</v>
      </c>
      <c r="F6604" s="68" t="s">
        <v>230</v>
      </c>
      <c r="G6604" s="68" t="s">
        <v>77</v>
      </c>
      <c r="H6604" s="68" t="s">
        <v>273</v>
      </c>
      <c r="I6604" s="68" t="s">
        <v>652</v>
      </c>
      <c r="J6604" s="65">
        <v>1</v>
      </c>
      <c r="L6604" s="65">
        <v>421</v>
      </c>
      <c r="M6604" s="65" t="s">
        <v>382</v>
      </c>
    </row>
    <row r="6605" spans="1:13" ht="12.75" customHeight="1">
      <c r="A6605" s="65" t="str">
        <f>IF(ROW()=1,"KEY",IF(ISNA(VLOOKUP(B6605,車名対応マスタ!B:D,3,FALSE)),"",IF(VLOOKUP(B6605,車名対応マスタ!B:D,3,FALSE)="","",$D6605&amp;" "&amp;IF($G6605="9","J","O")&amp;" "&amp;$I6605&amp;" "&amp;IF($I6605&lt;=TEXT(★完成資料!$A$1,"yyyymm"),TEXT(★完成資料!$A$1,"yyyymm"),"999999")&amp; " " &amp; LEFT(F6605 &amp; "          ",10))))</f>
        <v xml:space="preserve">L O 202210 yyyy00 EV        </v>
      </c>
      <c r="B6605" s="68" t="s">
        <v>324</v>
      </c>
      <c r="C6605" s="68" t="s">
        <v>139</v>
      </c>
      <c r="D6605" s="68" t="s">
        <v>271</v>
      </c>
      <c r="E6605" s="68" t="s">
        <v>531</v>
      </c>
      <c r="F6605" s="68" t="s">
        <v>230</v>
      </c>
      <c r="G6605" s="68" t="s">
        <v>77</v>
      </c>
      <c r="H6605" s="68" t="s">
        <v>273</v>
      </c>
      <c r="I6605" s="68" t="s">
        <v>663</v>
      </c>
      <c r="J6605" s="65">
        <v>2</v>
      </c>
      <c r="L6605" s="65">
        <v>421</v>
      </c>
      <c r="M6605" s="65" t="s">
        <v>382</v>
      </c>
    </row>
    <row r="6606" spans="1:13" ht="12.75" customHeight="1">
      <c r="A6606" s="65" t="str">
        <f>IF(ROW()=1,"KEY",IF(ISNA(VLOOKUP(B6606,車名対応マスタ!B:D,3,FALSE)),"",IF(VLOOKUP(B6606,車名対応マスタ!B:D,3,FALSE)="","",$D6606&amp;" "&amp;IF($G6606="9","J","O")&amp;" "&amp;$I6606&amp;" "&amp;IF($I6606&lt;=TEXT(★完成資料!$A$1,"yyyymm"),TEXT(★完成資料!$A$1,"yyyymm"),"999999")&amp; " " &amp; LEFT(F6606 &amp; "          ",10))))</f>
        <v xml:space="preserve">L O 202203 yyyy00 EV        </v>
      </c>
      <c r="B6606" s="68" t="s">
        <v>324</v>
      </c>
      <c r="C6606" s="68" t="s">
        <v>139</v>
      </c>
      <c r="D6606" s="68" t="s">
        <v>271</v>
      </c>
      <c r="E6606" s="68" t="s">
        <v>531</v>
      </c>
      <c r="F6606" s="68" t="s">
        <v>230</v>
      </c>
      <c r="G6606" s="68" t="s">
        <v>77</v>
      </c>
      <c r="H6606" s="68" t="s">
        <v>273</v>
      </c>
      <c r="I6606" s="68" t="s">
        <v>641</v>
      </c>
      <c r="J6606" s="65">
        <v>1</v>
      </c>
      <c r="K6606" s="65">
        <v>1</v>
      </c>
      <c r="L6606" s="65">
        <v>440</v>
      </c>
      <c r="M6606" s="65" t="s">
        <v>501</v>
      </c>
    </row>
    <row r="6607" spans="1:13" ht="12.75" customHeight="1">
      <c r="A6607" s="65" t="str">
        <f>IF(ROW()=1,"KEY",IF(ISNA(VLOOKUP(B6607,車名対応マスタ!B:D,3,FALSE)),"",IF(VLOOKUP(B6607,車名対応マスタ!B:D,3,FALSE)="","",$D6607&amp;" "&amp;IF($G6607="9","J","O")&amp;" "&amp;$I6607&amp;" "&amp;IF($I6607&lt;=TEXT(★完成資料!$A$1,"yyyymm"),TEXT(★完成資料!$A$1,"yyyymm"),"999999")&amp; " " &amp; LEFT(F6607 &amp; "          ",10))))</f>
        <v xml:space="preserve">L O 202204 yyyy00 EV        </v>
      </c>
      <c r="B6607" s="68" t="s">
        <v>324</v>
      </c>
      <c r="C6607" s="68" t="s">
        <v>139</v>
      </c>
      <c r="D6607" s="68" t="s">
        <v>271</v>
      </c>
      <c r="E6607" s="68" t="s">
        <v>531</v>
      </c>
      <c r="F6607" s="68" t="s">
        <v>230</v>
      </c>
      <c r="G6607" s="68" t="s">
        <v>77</v>
      </c>
      <c r="H6607" s="68" t="s">
        <v>273</v>
      </c>
      <c r="I6607" s="68" t="s">
        <v>642</v>
      </c>
      <c r="J6607" s="65">
        <v>2</v>
      </c>
      <c r="K6607" s="65">
        <v>1</v>
      </c>
      <c r="L6607" s="65">
        <v>440</v>
      </c>
      <c r="M6607" s="65" t="s">
        <v>501</v>
      </c>
    </row>
    <row r="6608" spans="1:13" ht="12.75" customHeight="1">
      <c r="A6608" s="65" t="str">
        <f>IF(ROW()=1,"KEY",IF(ISNA(VLOOKUP(B6608,車名対応マスタ!B:D,3,FALSE)),"",IF(VLOOKUP(B6608,車名対応マスタ!B:D,3,FALSE)="","",$D6608&amp;" "&amp;IF($G6608="9","J","O")&amp;" "&amp;$I6608&amp;" "&amp;IF($I6608&lt;=TEXT(★完成資料!$A$1,"yyyymm"),TEXT(★完成資料!$A$1,"yyyymm"),"999999")&amp; " " &amp; LEFT(F6608 &amp; "          ",10))))</f>
        <v xml:space="preserve">L O 202205 yyyy00 EV        </v>
      </c>
      <c r="B6608" s="68" t="s">
        <v>324</v>
      </c>
      <c r="C6608" s="68" t="s">
        <v>139</v>
      </c>
      <c r="D6608" s="68" t="s">
        <v>271</v>
      </c>
      <c r="E6608" s="68" t="s">
        <v>531</v>
      </c>
      <c r="F6608" s="68" t="s">
        <v>230</v>
      </c>
      <c r="G6608" s="68" t="s">
        <v>77</v>
      </c>
      <c r="H6608" s="68" t="s">
        <v>273</v>
      </c>
      <c r="I6608" s="68" t="s">
        <v>647</v>
      </c>
      <c r="J6608" s="65">
        <v>1</v>
      </c>
      <c r="K6608" s="65">
        <v>3</v>
      </c>
      <c r="L6608" s="65">
        <v>440</v>
      </c>
      <c r="M6608" s="65" t="s">
        <v>501</v>
      </c>
    </row>
    <row r="6609" spans="1:13" ht="12.75" customHeight="1">
      <c r="A6609" s="65" t="str">
        <f>IF(ROW()=1,"KEY",IF(ISNA(VLOOKUP(B6609,車名対応マスタ!B:D,3,FALSE)),"",IF(VLOOKUP(B6609,車名対応マスタ!B:D,3,FALSE)="","",$D6609&amp;" "&amp;IF($G6609="9","J","O")&amp;" "&amp;$I6609&amp;" "&amp;IF($I6609&lt;=TEXT(★完成資料!$A$1,"yyyymm"),TEXT(★完成資料!$A$1,"yyyymm"),"999999")&amp; " " &amp; LEFT(F6609 &amp; "          ",10))))</f>
        <v xml:space="preserve">L O 202206 yyyy00 EV        </v>
      </c>
      <c r="B6609" s="68" t="s">
        <v>324</v>
      </c>
      <c r="C6609" s="68" t="s">
        <v>139</v>
      </c>
      <c r="D6609" s="68" t="s">
        <v>271</v>
      </c>
      <c r="E6609" s="68" t="s">
        <v>531</v>
      </c>
      <c r="F6609" s="68" t="s">
        <v>230</v>
      </c>
      <c r="G6609" s="68" t="s">
        <v>77</v>
      </c>
      <c r="H6609" s="68" t="s">
        <v>273</v>
      </c>
      <c r="I6609" s="68" t="s">
        <v>652</v>
      </c>
      <c r="K6609" s="65">
        <v>1</v>
      </c>
      <c r="L6609" s="65">
        <v>440</v>
      </c>
      <c r="M6609" s="65" t="s">
        <v>501</v>
      </c>
    </row>
    <row r="6610" spans="1:13" ht="12.75" customHeight="1">
      <c r="A6610" s="65" t="str">
        <f>IF(ROW()=1,"KEY",IF(ISNA(VLOOKUP(B6610,車名対応マスタ!B:D,3,FALSE)),"",IF(VLOOKUP(B6610,車名対応マスタ!B:D,3,FALSE)="","",$D6610&amp;" "&amp;IF($G6610="9","J","O")&amp;" "&amp;$I6610&amp;" "&amp;IF($I6610&lt;=TEXT(★完成資料!$A$1,"yyyymm"),TEXT(★完成資料!$A$1,"yyyymm"),"999999")&amp; " " &amp; LEFT(F6610 &amp; "          ",10))))</f>
        <v xml:space="preserve">L O 202207 yyyy00 EV        </v>
      </c>
      <c r="B6610" s="68" t="s">
        <v>324</v>
      </c>
      <c r="C6610" s="68" t="s">
        <v>139</v>
      </c>
      <c r="D6610" s="68" t="s">
        <v>271</v>
      </c>
      <c r="E6610" s="68" t="s">
        <v>531</v>
      </c>
      <c r="F6610" s="68" t="s">
        <v>230</v>
      </c>
      <c r="G6610" s="68" t="s">
        <v>77</v>
      </c>
      <c r="H6610" s="68" t="s">
        <v>273</v>
      </c>
      <c r="I6610" s="68" t="s">
        <v>655</v>
      </c>
      <c r="J6610" s="65">
        <v>2</v>
      </c>
      <c r="L6610" s="65">
        <v>440</v>
      </c>
      <c r="M6610" s="65" t="s">
        <v>501</v>
      </c>
    </row>
    <row r="6611" spans="1:13" ht="12.75" customHeight="1">
      <c r="A6611" s="65" t="str">
        <f>IF(ROW()=1,"KEY",IF(ISNA(VLOOKUP(B6611,車名対応マスタ!B:D,3,FALSE)),"",IF(VLOOKUP(B6611,車名対応マスタ!B:D,3,FALSE)="","",$D6611&amp;" "&amp;IF($G6611="9","J","O")&amp;" "&amp;$I6611&amp;" "&amp;IF($I6611&lt;=TEXT(★完成資料!$A$1,"yyyymm"),TEXT(★完成資料!$A$1,"yyyymm"),"999999")&amp; " " &amp; LEFT(F6611 &amp; "          ",10))))</f>
        <v xml:space="preserve">L O 202205 yyyy00 EV        </v>
      </c>
      <c r="B6611" s="68" t="s">
        <v>324</v>
      </c>
      <c r="C6611" s="68" t="s">
        <v>139</v>
      </c>
      <c r="D6611" s="68" t="s">
        <v>271</v>
      </c>
      <c r="E6611" s="68" t="s">
        <v>531</v>
      </c>
      <c r="F6611" s="68" t="s">
        <v>230</v>
      </c>
      <c r="G6611" s="68" t="s">
        <v>77</v>
      </c>
      <c r="H6611" s="68" t="s">
        <v>273</v>
      </c>
      <c r="I6611" s="68" t="s">
        <v>647</v>
      </c>
      <c r="J6611" s="65">
        <v>1</v>
      </c>
      <c r="L6611" s="65">
        <v>467</v>
      </c>
      <c r="M6611" s="65" t="s">
        <v>275</v>
      </c>
    </row>
    <row r="6612" spans="1:13" ht="12.75" customHeight="1">
      <c r="A6612" s="65" t="str">
        <f>IF(ROW()=1,"KEY",IF(ISNA(VLOOKUP(B6612,車名対応マスタ!B:D,3,FALSE)),"",IF(VLOOKUP(B6612,車名対応マスタ!B:D,3,FALSE)="","",$D6612&amp;" "&amp;IF($G6612="9","J","O")&amp;" "&amp;$I6612&amp;" "&amp;IF($I6612&lt;=TEXT(★完成資料!$A$1,"yyyymm"),TEXT(★完成資料!$A$1,"yyyymm"),"999999")&amp; " " &amp; LEFT(F6612 &amp; "          ",10))))</f>
        <v xml:space="preserve">L O 202206 yyyy00 EV        </v>
      </c>
      <c r="B6612" s="68" t="s">
        <v>324</v>
      </c>
      <c r="C6612" s="68" t="s">
        <v>139</v>
      </c>
      <c r="D6612" s="68" t="s">
        <v>271</v>
      </c>
      <c r="E6612" s="68" t="s">
        <v>531</v>
      </c>
      <c r="F6612" s="68" t="s">
        <v>230</v>
      </c>
      <c r="G6612" s="68" t="s">
        <v>77</v>
      </c>
      <c r="H6612" s="68" t="s">
        <v>273</v>
      </c>
      <c r="I6612" s="68" t="s">
        <v>652</v>
      </c>
      <c r="J6612" s="65">
        <v>2</v>
      </c>
      <c r="L6612" s="65">
        <v>467</v>
      </c>
      <c r="M6612" s="65" t="s">
        <v>275</v>
      </c>
    </row>
    <row r="6613" spans="1:13" ht="12.75" customHeight="1">
      <c r="A6613" s="65" t="str">
        <f>IF(ROW()=1,"KEY",IF(ISNA(VLOOKUP(B6613,車名対応マスタ!B:D,3,FALSE)),"",IF(VLOOKUP(B6613,車名対応マスタ!B:D,3,FALSE)="","",$D6613&amp;" "&amp;IF($G6613="9","J","O")&amp;" "&amp;$I6613&amp;" "&amp;IF($I6613&lt;=TEXT(★完成資料!$A$1,"yyyymm"),TEXT(★完成資料!$A$1,"yyyymm"),"999999")&amp; " " &amp; LEFT(F6613 &amp; "          ",10))))</f>
        <v xml:space="preserve">L O 202205 yyyy00 EV        </v>
      </c>
      <c r="B6613" s="68" t="s">
        <v>324</v>
      </c>
      <c r="C6613" s="68" t="s">
        <v>139</v>
      </c>
      <c r="D6613" s="68" t="s">
        <v>271</v>
      </c>
      <c r="E6613" s="68" t="s">
        <v>531</v>
      </c>
      <c r="F6613" s="68" t="s">
        <v>230</v>
      </c>
      <c r="G6613" s="68" t="s">
        <v>77</v>
      </c>
      <c r="H6613" s="68" t="s">
        <v>273</v>
      </c>
      <c r="I6613" s="68" t="s">
        <v>647</v>
      </c>
      <c r="J6613" s="65">
        <v>1</v>
      </c>
      <c r="L6613" s="65">
        <v>432</v>
      </c>
      <c r="M6613" s="65" t="s">
        <v>424</v>
      </c>
    </row>
    <row r="6614" spans="1:13" ht="12.75" customHeight="1">
      <c r="A6614" s="65" t="str">
        <f>IF(ROW()=1,"KEY",IF(ISNA(VLOOKUP(B6614,車名対応マスタ!B:D,3,FALSE)),"",IF(VLOOKUP(B6614,車名対応マスタ!B:D,3,FALSE)="","",$D6614&amp;" "&amp;IF($G6614="9","J","O")&amp;" "&amp;$I6614&amp;" "&amp;IF($I6614&lt;=TEXT(★完成資料!$A$1,"yyyymm"),TEXT(★完成資料!$A$1,"yyyymm"),"999999")&amp; " " &amp; LEFT(F6614 &amp; "          ",10))))</f>
        <v xml:space="preserve">L O 202208 yyyy00 EV        </v>
      </c>
      <c r="B6614" s="68" t="s">
        <v>324</v>
      </c>
      <c r="C6614" s="68" t="s">
        <v>139</v>
      </c>
      <c r="D6614" s="68" t="s">
        <v>271</v>
      </c>
      <c r="E6614" s="68" t="s">
        <v>531</v>
      </c>
      <c r="F6614" s="68" t="s">
        <v>230</v>
      </c>
      <c r="G6614" s="68" t="s">
        <v>77</v>
      </c>
      <c r="H6614" s="68" t="s">
        <v>273</v>
      </c>
      <c r="I6614" s="68" t="s">
        <v>656</v>
      </c>
      <c r="J6614" s="65">
        <v>1</v>
      </c>
      <c r="L6614" s="65">
        <v>432</v>
      </c>
      <c r="M6614" s="65" t="s">
        <v>424</v>
      </c>
    </row>
    <row r="6615" spans="1:13" ht="12.75" customHeight="1">
      <c r="A6615" s="65" t="str">
        <f>IF(ROW()=1,"KEY",IF(ISNA(VLOOKUP(B6615,車名対応マスタ!B:D,3,FALSE)),"",IF(VLOOKUP(B6615,車名対応マスタ!B:D,3,FALSE)="","",$D6615&amp;" "&amp;IF($G6615="9","J","O")&amp;" "&amp;$I6615&amp;" "&amp;IF($I6615&lt;=TEXT(★完成資料!$A$1,"yyyymm"),TEXT(★完成資料!$A$1,"yyyymm"),"999999")&amp; " " &amp; LEFT(F6615 &amp; "          ",10))))</f>
        <v xml:space="preserve">L O 202209 yyyy00 EV        </v>
      </c>
      <c r="B6615" s="68" t="s">
        <v>324</v>
      </c>
      <c r="C6615" s="68" t="s">
        <v>139</v>
      </c>
      <c r="D6615" s="68" t="s">
        <v>271</v>
      </c>
      <c r="E6615" s="68" t="s">
        <v>531</v>
      </c>
      <c r="F6615" s="68" t="s">
        <v>230</v>
      </c>
      <c r="G6615" s="68" t="s">
        <v>77</v>
      </c>
      <c r="H6615" s="68" t="s">
        <v>273</v>
      </c>
      <c r="I6615" s="68" t="s">
        <v>657</v>
      </c>
      <c r="J6615" s="65">
        <v>1</v>
      </c>
      <c r="L6615" s="65">
        <v>432</v>
      </c>
      <c r="M6615" s="65" t="s">
        <v>424</v>
      </c>
    </row>
    <row r="6616" spans="1:13" ht="12.75" customHeight="1">
      <c r="A6616" s="65" t="str">
        <f>IF(ROW()=1,"KEY",IF(ISNA(VLOOKUP(B6616,車名対応マスタ!B:D,3,FALSE)),"",IF(VLOOKUP(B6616,車名対応マスタ!B:D,3,FALSE)="","",$D6616&amp;" "&amp;IF($G6616="9","J","O")&amp;" "&amp;$I6616&amp;" "&amp;IF($I6616&lt;=TEXT(★完成資料!$A$1,"yyyymm"),TEXT(★完成資料!$A$1,"yyyymm"),"999999")&amp; " " &amp; LEFT(F6616 &amp; "          ",10))))</f>
        <v xml:space="preserve">L O 202201 yyyy00 EV        </v>
      </c>
      <c r="B6616" s="68" t="s">
        <v>324</v>
      </c>
      <c r="C6616" s="68" t="s">
        <v>139</v>
      </c>
      <c r="D6616" s="68" t="s">
        <v>271</v>
      </c>
      <c r="E6616" s="68" t="s">
        <v>531</v>
      </c>
      <c r="F6616" s="68" t="s">
        <v>230</v>
      </c>
      <c r="G6616" s="68" t="s">
        <v>204</v>
      </c>
      <c r="H6616" s="68" t="s">
        <v>384</v>
      </c>
      <c r="I6616" s="68" t="s">
        <v>639</v>
      </c>
      <c r="J6616" s="65">
        <v>1</v>
      </c>
      <c r="L6616" s="65">
        <v>708</v>
      </c>
      <c r="M6616" s="65" t="s">
        <v>385</v>
      </c>
    </row>
    <row r="6617" spans="1:13" ht="12.75" customHeight="1">
      <c r="A6617" s="65" t="str">
        <f>IF(ROW()=1,"KEY",IF(ISNA(VLOOKUP(B6617,車名対応マスタ!B:D,3,FALSE)),"",IF(VLOOKUP(B6617,車名対応マスタ!B:D,3,FALSE)="","",$D6617&amp;" "&amp;IF($G6617="9","J","O")&amp;" "&amp;$I6617&amp;" "&amp;IF($I6617&lt;=TEXT(★完成資料!$A$1,"yyyymm"),TEXT(★完成資料!$A$1,"yyyymm"),"999999")&amp; " " &amp; LEFT(F6617 &amp; "          ",10))))</f>
        <v xml:space="preserve">L O 202203 yyyy00 EV        </v>
      </c>
      <c r="B6617" s="68" t="s">
        <v>324</v>
      </c>
      <c r="C6617" s="68" t="s">
        <v>139</v>
      </c>
      <c r="D6617" s="68" t="s">
        <v>271</v>
      </c>
      <c r="E6617" s="68" t="s">
        <v>531</v>
      </c>
      <c r="F6617" s="68" t="s">
        <v>230</v>
      </c>
      <c r="G6617" s="68" t="s">
        <v>204</v>
      </c>
      <c r="H6617" s="68" t="s">
        <v>384</v>
      </c>
      <c r="I6617" s="68" t="s">
        <v>641</v>
      </c>
      <c r="J6617" s="65">
        <v>5</v>
      </c>
      <c r="L6617" s="65">
        <v>708</v>
      </c>
      <c r="M6617" s="65" t="s">
        <v>385</v>
      </c>
    </row>
    <row r="6618" spans="1:13" ht="12.75" customHeight="1">
      <c r="A6618" s="65" t="str">
        <f>IF(ROW()=1,"KEY",IF(ISNA(VLOOKUP(B6618,車名対応マスタ!B:D,3,FALSE)),"",IF(VLOOKUP(B6618,車名対応マスタ!B:D,3,FALSE)="","",$D6618&amp;" "&amp;IF($G6618="9","J","O")&amp;" "&amp;$I6618&amp;" "&amp;IF($I6618&lt;=TEXT(★完成資料!$A$1,"yyyymm"),TEXT(★完成資料!$A$1,"yyyymm"),"999999")&amp; " " &amp; LEFT(F6618 &amp; "          ",10))))</f>
        <v xml:space="preserve">L O 202204 yyyy00 EV        </v>
      </c>
      <c r="B6618" s="68" t="s">
        <v>324</v>
      </c>
      <c r="C6618" s="68" t="s">
        <v>139</v>
      </c>
      <c r="D6618" s="68" t="s">
        <v>271</v>
      </c>
      <c r="E6618" s="68" t="s">
        <v>531</v>
      </c>
      <c r="F6618" s="68" t="s">
        <v>230</v>
      </c>
      <c r="G6618" s="68" t="s">
        <v>204</v>
      </c>
      <c r="H6618" s="68" t="s">
        <v>384</v>
      </c>
      <c r="I6618" s="68" t="s">
        <v>642</v>
      </c>
      <c r="J6618" s="65">
        <v>4</v>
      </c>
      <c r="K6618" s="65">
        <v>0</v>
      </c>
      <c r="L6618" s="65">
        <v>708</v>
      </c>
      <c r="M6618" s="65" t="s">
        <v>385</v>
      </c>
    </row>
    <row r="6619" spans="1:13" ht="12.75" customHeight="1">
      <c r="A6619" s="65" t="str">
        <f>IF(ROW()=1,"KEY",IF(ISNA(VLOOKUP(B6619,車名対応マスタ!B:D,3,FALSE)),"",IF(VLOOKUP(B6619,車名対応マスタ!B:D,3,FALSE)="","",$D6619&amp;" "&amp;IF($G6619="9","J","O")&amp;" "&amp;$I6619&amp;" "&amp;IF($I6619&lt;=TEXT(★完成資料!$A$1,"yyyymm"),TEXT(★完成資料!$A$1,"yyyymm"),"999999")&amp; " " &amp; LEFT(F6619 &amp; "          ",10))))</f>
        <v xml:space="preserve">L O 202205 yyyy00 EV        </v>
      </c>
      <c r="B6619" s="68" t="s">
        <v>324</v>
      </c>
      <c r="C6619" s="68" t="s">
        <v>139</v>
      </c>
      <c r="D6619" s="68" t="s">
        <v>271</v>
      </c>
      <c r="E6619" s="68" t="s">
        <v>531</v>
      </c>
      <c r="F6619" s="68" t="s">
        <v>230</v>
      </c>
      <c r="G6619" s="68" t="s">
        <v>204</v>
      </c>
      <c r="H6619" s="68" t="s">
        <v>384</v>
      </c>
      <c r="I6619" s="68" t="s">
        <v>647</v>
      </c>
      <c r="J6619" s="65">
        <v>2</v>
      </c>
      <c r="K6619" s="65">
        <v>0</v>
      </c>
      <c r="L6619" s="65">
        <v>708</v>
      </c>
      <c r="M6619" s="65" t="s">
        <v>385</v>
      </c>
    </row>
    <row r="6620" spans="1:13" ht="12.75" customHeight="1">
      <c r="A6620" s="65" t="str">
        <f>IF(ROW()=1,"KEY",IF(ISNA(VLOOKUP(B6620,車名対応マスタ!B:D,3,FALSE)),"",IF(VLOOKUP(B6620,車名対応マスタ!B:D,3,FALSE)="","",$D6620&amp;" "&amp;IF($G6620="9","J","O")&amp;" "&amp;$I6620&amp;" "&amp;IF($I6620&lt;=TEXT(★完成資料!$A$1,"yyyymm"),TEXT(★完成資料!$A$1,"yyyymm"),"999999")&amp; " " &amp; LEFT(F6620 &amp; "          ",10))))</f>
        <v xml:space="preserve">L O 202202 yyyy00 EV        </v>
      </c>
      <c r="B6620" s="68" t="s">
        <v>324</v>
      </c>
      <c r="C6620" s="68" t="s">
        <v>139</v>
      </c>
      <c r="D6620" s="68" t="s">
        <v>271</v>
      </c>
      <c r="E6620" s="68" t="s">
        <v>531</v>
      </c>
      <c r="F6620" s="68" t="s">
        <v>230</v>
      </c>
      <c r="G6620" s="68" t="s">
        <v>78</v>
      </c>
      <c r="H6620" s="68" t="s">
        <v>384</v>
      </c>
      <c r="I6620" s="68" t="s">
        <v>640</v>
      </c>
      <c r="J6620" s="65">
        <v>0</v>
      </c>
      <c r="K6620" s="65">
        <v>1</v>
      </c>
      <c r="L6620" s="65">
        <v>807</v>
      </c>
      <c r="M6620" s="65" t="s">
        <v>283</v>
      </c>
    </row>
    <row r="6621" spans="1:13" ht="12.75" customHeight="1">
      <c r="A6621" s="65" t="str">
        <f>IF(ROW()=1,"KEY",IF(ISNA(VLOOKUP(B6621,車名対応マスタ!B:D,3,FALSE)),"",IF(VLOOKUP(B6621,車名対応マスタ!B:D,3,FALSE)="","",$D6621&amp;" "&amp;IF($G6621="9","J","O")&amp;" "&amp;$I6621&amp;" "&amp;IF($I6621&lt;=TEXT(★完成資料!$A$1,"yyyymm"),TEXT(★完成資料!$A$1,"yyyymm"),"999999")&amp; " " &amp; LEFT(F6621 &amp; "          ",10))))</f>
        <v xml:space="preserve">L O 202203 yyyy00 EV        </v>
      </c>
      <c r="B6621" s="68" t="s">
        <v>324</v>
      </c>
      <c r="C6621" s="68" t="s">
        <v>139</v>
      </c>
      <c r="D6621" s="68" t="s">
        <v>271</v>
      </c>
      <c r="E6621" s="68" t="s">
        <v>531</v>
      </c>
      <c r="F6621" s="68" t="s">
        <v>230</v>
      </c>
      <c r="G6621" s="68" t="s">
        <v>78</v>
      </c>
      <c r="H6621" s="68" t="s">
        <v>384</v>
      </c>
      <c r="I6621" s="68" t="s">
        <v>641</v>
      </c>
      <c r="J6621" s="65">
        <v>1</v>
      </c>
      <c r="K6621" s="65">
        <v>0</v>
      </c>
      <c r="L6621" s="65">
        <v>807</v>
      </c>
      <c r="M6621" s="65" t="s">
        <v>283</v>
      </c>
    </row>
    <row r="6622" spans="1:13" ht="12.75" customHeight="1">
      <c r="A6622" s="65" t="str">
        <f>IF(ROW()=1,"KEY",IF(ISNA(VLOOKUP(B6622,車名対応マスタ!B:D,3,FALSE)),"",IF(VLOOKUP(B6622,車名対応マスタ!B:D,3,FALSE)="","",$D6622&amp;" "&amp;IF($G6622="9","J","O")&amp;" "&amp;$I6622&amp;" "&amp;IF($I6622&lt;=TEXT(★完成資料!$A$1,"yyyymm"),TEXT(★完成資料!$A$1,"yyyymm"),"999999")&amp; " " &amp; LEFT(F6622 &amp; "          ",10))))</f>
        <v xml:space="preserve">L O 202204 yyyy00 EV        </v>
      </c>
      <c r="B6622" s="68" t="s">
        <v>324</v>
      </c>
      <c r="C6622" s="68" t="s">
        <v>139</v>
      </c>
      <c r="D6622" s="68" t="s">
        <v>271</v>
      </c>
      <c r="E6622" s="68" t="s">
        <v>531</v>
      </c>
      <c r="F6622" s="68" t="s">
        <v>230</v>
      </c>
      <c r="G6622" s="68" t="s">
        <v>78</v>
      </c>
      <c r="H6622" s="68" t="s">
        <v>384</v>
      </c>
      <c r="I6622" s="68" t="s">
        <v>642</v>
      </c>
      <c r="J6622" s="65">
        <v>1</v>
      </c>
      <c r="K6622" s="65">
        <v>1</v>
      </c>
      <c r="L6622" s="65">
        <v>807</v>
      </c>
      <c r="M6622" s="65" t="s">
        <v>283</v>
      </c>
    </row>
    <row r="6623" spans="1:13" ht="12.75" customHeight="1">
      <c r="A6623" s="65" t="str">
        <f>IF(ROW()=1,"KEY",IF(ISNA(VLOOKUP(B6623,車名対応マスタ!B:D,3,FALSE)),"",IF(VLOOKUP(B6623,車名対応マスタ!B:D,3,FALSE)="","",$D6623&amp;" "&amp;IF($G6623="9","J","O")&amp;" "&amp;$I6623&amp;" "&amp;IF($I6623&lt;=TEXT(★完成資料!$A$1,"yyyymm"),TEXT(★完成資料!$A$1,"yyyymm"),"999999")&amp; " " &amp; LEFT(F6623 &amp; "          ",10))))</f>
        <v xml:space="preserve">L O 202205 yyyy00 EV        </v>
      </c>
      <c r="B6623" s="68" t="s">
        <v>324</v>
      </c>
      <c r="C6623" s="68" t="s">
        <v>139</v>
      </c>
      <c r="D6623" s="68" t="s">
        <v>271</v>
      </c>
      <c r="E6623" s="68" t="s">
        <v>531</v>
      </c>
      <c r="F6623" s="68" t="s">
        <v>230</v>
      </c>
      <c r="G6623" s="68" t="s">
        <v>78</v>
      </c>
      <c r="H6623" s="68" t="s">
        <v>384</v>
      </c>
      <c r="I6623" s="68" t="s">
        <v>647</v>
      </c>
      <c r="J6623" s="65">
        <v>1</v>
      </c>
      <c r="K6623" s="65">
        <v>1</v>
      </c>
      <c r="L6623" s="65">
        <v>807</v>
      </c>
      <c r="M6623" s="65" t="s">
        <v>283</v>
      </c>
    </row>
    <row r="6624" spans="1:13" ht="12.75" customHeight="1">
      <c r="A6624" s="65" t="str">
        <f>IF(ROW()=1,"KEY",IF(ISNA(VLOOKUP(B6624,車名対応マスタ!B:D,3,FALSE)),"",IF(VLOOKUP(B6624,車名対応マスタ!B:D,3,FALSE)="","",$D6624&amp;" "&amp;IF($G6624="9","J","O")&amp;" "&amp;$I6624&amp;" "&amp;IF($I6624&lt;=TEXT(★完成資料!$A$1,"yyyymm"),TEXT(★完成資料!$A$1,"yyyymm"),"999999")&amp; " " &amp; LEFT(F6624 &amp; "          ",10))))</f>
        <v xml:space="preserve">L O 202206 yyyy00 EV        </v>
      </c>
      <c r="B6624" s="68" t="s">
        <v>324</v>
      </c>
      <c r="C6624" s="68" t="s">
        <v>139</v>
      </c>
      <c r="D6624" s="68" t="s">
        <v>271</v>
      </c>
      <c r="E6624" s="68" t="s">
        <v>531</v>
      </c>
      <c r="F6624" s="68" t="s">
        <v>230</v>
      </c>
      <c r="G6624" s="68" t="s">
        <v>78</v>
      </c>
      <c r="H6624" s="68" t="s">
        <v>384</v>
      </c>
      <c r="I6624" s="68" t="s">
        <v>652</v>
      </c>
      <c r="J6624" s="65">
        <v>1</v>
      </c>
      <c r="K6624" s="65">
        <v>2</v>
      </c>
      <c r="L6624" s="65">
        <v>807</v>
      </c>
      <c r="M6624" s="65" t="s">
        <v>283</v>
      </c>
    </row>
    <row r="6625" spans="1:13" ht="12.75" customHeight="1">
      <c r="A6625" s="65" t="str">
        <f>IF(ROW()=1,"KEY",IF(ISNA(VLOOKUP(B6625,車名対応マスタ!B:D,3,FALSE)),"",IF(VLOOKUP(B6625,車名対応マスタ!B:D,3,FALSE)="","",$D6625&amp;" "&amp;IF($G6625="9","J","O")&amp;" "&amp;$I6625&amp;" "&amp;IF($I6625&lt;=TEXT(★完成資料!$A$1,"yyyymm"),TEXT(★完成資料!$A$1,"yyyymm"),"999999")&amp; " " &amp; LEFT(F6625 &amp; "          ",10))))</f>
        <v xml:space="preserve">L O 202207 yyyy00 EV        </v>
      </c>
      <c r="B6625" s="68" t="s">
        <v>324</v>
      </c>
      <c r="C6625" s="68" t="s">
        <v>139</v>
      </c>
      <c r="D6625" s="68" t="s">
        <v>271</v>
      </c>
      <c r="E6625" s="68" t="s">
        <v>531</v>
      </c>
      <c r="F6625" s="68" t="s">
        <v>230</v>
      </c>
      <c r="G6625" s="68" t="s">
        <v>78</v>
      </c>
      <c r="H6625" s="68" t="s">
        <v>384</v>
      </c>
      <c r="I6625" s="68" t="s">
        <v>655</v>
      </c>
      <c r="J6625" s="65">
        <v>0</v>
      </c>
      <c r="K6625" s="65">
        <v>3</v>
      </c>
      <c r="L6625" s="65">
        <v>807</v>
      </c>
      <c r="M6625" s="65" t="s">
        <v>283</v>
      </c>
    </row>
    <row r="6626" spans="1:13" ht="12.75" customHeight="1">
      <c r="A6626" s="65" t="str">
        <f>IF(ROW()=1,"KEY",IF(ISNA(VLOOKUP(B6626,車名対応マスタ!B:D,3,FALSE)),"",IF(VLOOKUP(B6626,車名対応マスタ!B:D,3,FALSE)="","",$D6626&amp;" "&amp;IF($G6626="9","J","O")&amp;" "&amp;$I6626&amp;" "&amp;IF($I6626&lt;=TEXT(★完成資料!$A$1,"yyyymm"),TEXT(★完成資料!$A$1,"yyyymm"),"999999")&amp; " " &amp; LEFT(F6626 &amp; "          ",10))))</f>
        <v xml:space="preserve">L O 202208 yyyy00 EV        </v>
      </c>
      <c r="B6626" s="68" t="s">
        <v>324</v>
      </c>
      <c r="C6626" s="68" t="s">
        <v>139</v>
      </c>
      <c r="D6626" s="68" t="s">
        <v>271</v>
      </c>
      <c r="E6626" s="68" t="s">
        <v>531</v>
      </c>
      <c r="F6626" s="68" t="s">
        <v>230</v>
      </c>
      <c r="G6626" s="68" t="s">
        <v>78</v>
      </c>
      <c r="H6626" s="68" t="s">
        <v>384</v>
      </c>
      <c r="I6626" s="68" t="s">
        <v>656</v>
      </c>
      <c r="J6626" s="65">
        <v>3</v>
      </c>
      <c r="K6626" s="65">
        <v>5</v>
      </c>
      <c r="L6626" s="65">
        <v>807</v>
      </c>
      <c r="M6626" s="65" t="s">
        <v>283</v>
      </c>
    </row>
    <row r="6627" spans="1:13" ht="12.75" customHeight="1">
      <c r="A6627" s="65" t="str">
        <f>IF(ROW()=1,"KEY",IF(ISNA(VLOOKUP(B6627,車名対応マスタ!B:D,3,FALSE)),"",IF(VLOOKUP(B6627,車名対応マスタ!B:D,3,FALSE)="","",$D6627&amp;" "&amp;IF($G6627="9","J","O")&amp;" "&amp;$I6627&amp;" "&amp;IF($I6627&lt;=TEXT(★完成資料!$A$1,"yyyymm"),TEXT(★完成資料!$A$1,"yyyymm"),"999999")&amp; " " &amp; LEFT(F6627 &amp; "          ",10))))</f>
        <v xml:space="preserve">L O 202209 yyyy00 EV        </v>
      </c>
      <c r="B6627" s="68" t="s">
        <v>324</v>
      </c>
      <c r="C6627" s="68" t="s">
        <v>139</v>
      </c>
      <c r="D6627" s="68" t="s">
        <v>271</v>
      </c>
      <c r="E6627" s="68" t="s">
        <v>531</v>
      </c>
      <c r="F6627" s="68" t="s">
        <v>230</v>
      </c>
      <c r="G6627" s="68" t="s">
        <v>78</v>
      </c>
      <c r="H6627" s="68" t="s">
        <v>384</v>
      </c>
      <c r="I6627" s="68" t="s">
        <v>657</v>
      </c>
      <c r="J6627" s="65">
        <v>1</v>
      </c>
      <c r="K6627" s="65">
        <v>3</v>
      </c>
      <c r="L6627" s="65">
        <v>807</v>
      </c>
      <c r="M6627" s="65" t="s">
        <v>283</v>
      </c>
    </row>
    <row r="6628" spans="1:13" ht="12.75" customHeight="1">
      <c r="A6628" s="65" t="str">
        <f>IF(ROW()=1,"KEY",IF(ISNA(VLOOKUP(B6628,車名対応マスタ!B:D,3,FALSE)),"",IF(VLOOKUP(B6628,車名対応マスタ!B:D,3,FALSE)="","",$D6628&amp;" "&amp;IF($G6628="9","J","O")&amp;" "&amp;$I6628&amp;" "&amp;IF($I6628&lt;=TEXT(★完成資料!$A$1,"yyyymm"),TEXT(★完成資料!$A$1,"yyyymm"),"999999")&amp; " " &amp; LEFT(F6628 &amp; "          ",10))))</f>
        <v xml:space="preserve">L O 202210 yyyy00 EV        </v>
      </c>
      <c r="B6628" s="68" t="s">
        <v>324</v>
      </c>
      <c r="C6628" s="68" t="s">
        <v>139</v>
      </c>
      <c r="D6628" s="68" t="s">
        <v>271</v>
      </c>
      <c r="E6628" s="68" t="s">
        <v>531</v>
      </c>
      <c r="F6628" s="68" t="s">
        <v>230</v>
      </c>
      <c r="G6628" s="68" t="s">
        <v>78</v>
      </c>
      <c r="H6628" s="68" t="s">
        <v>384</v>
      </c>
      <c r="I6628" s="68" t="s">
        <v>663</v>
      </c>
      <c r="J6628" s="65">
        <v>5</v>
      </c>
      <c r="K6628" s="65">
        <v>3</v>
      </c>
      <c r="L6628" s="65">
        <v>807</v>
      </c>
      <c r="M6628" s="65" t="s">
        <v>283</v>
      </c>
    </row>
    <row r="6629" spans="1:13" ht="12.75" customHeight="1">
      <c r="A6629" s="65" t="str">
        <f>IF(ROW()=1,"KEY",IF(ISNA(VLOOKUP(B6629,車名対応マスタ!B:D,3,FALSE)),"",IF(VLOOKUP(B6629,車名対応マスタ!B:D,3,FALSE)="","",$D6629&amp;" "&amp;IF($G6629="9","J","O")&amp;" "&amp;$I6629&amp;" "&amp;IF($I6629&lt;=TEXT(★完成資料!$A$1,"yyyymm"),TEXT(★完成資料!$A$1,"yyyymm"),"999999")&amp; " " &amp; LEFT(F6629 &amp; "          ",10))))</f>
        <v xml:space="preserve">L O 202201 yyyy00 EV        </v>
      </c>
      <c r="B6629" s="68" t="s">
        <v>324</v>
      </c>
      <c r="C6629" s="68" t="s">
        <v>139</v>
      </c>
      <c r="D6629" s="68" t="s">
        <v>271</v>
      </c>
      <c r="E6629" s="68" t="s">
        <v>531</v>
      </c>
      <c r="F6629" s="68" t="s">
        <v>230</v>
      </c>
      <c r="G6629" s="68" t="s">
        <v>204</v>
      </c>
      <c r="H6629" s="68" t="s">
        <v>384</v>
      </c>
      <c r="I6629" s="68" t="s">
        <v>639</v>
      </c>
      <c r="J6629" s="65">
        <v>467</v>
      </c>
      <c r="K6629" s="65">
        <v>87</v>
      </c>
      <c r="L6629" s="65">
        <v>707</v>
      </c>
      <c r="M6629" s="65" t="s">
        <v>386</v>
      </c>
    </row>
    <row r="6630" spans="1:13" ht="12.75" customHeight="1">
      <c r="A6630" s="65" t="str">
        <f>IF(ROW()=1,"KEY",IF(ISNA(VLOOKUP(B6630,車名対応マスタ!B:D,3,FALSE)),"",IF(VLOOKUP(B6630,車名対応マスタ!B:D,3,FALSE)="","",$D6630&amp;" "&amp;IF($G6630="9","J","O")&amp;" "&amp;$I6630&amp;" "&amp;IF($I6630&lt;=TEXT(★完成資料!$A$1,"yyyymm"),TEXT(★完成資料!$A$1,"yyyymm"),"999999")&amp; " " &amp; LEFT(F6630 &amp; "          ",10))))</f>
        <v xml:space="preserve">L O 202202 yyyy00 EV        </v>
      </c>
      <c r="B6630" s="68" t="s">
        <v>324</v>
      </c>
      <c r="C6630" s="68" t="s">
        <v>139</v>
      </c>
      <c r="D6630" s="68" t="s">
        <v>271</v>
      </c>
      <c r="E6630" s="68" t="s">
        <v>531</v>
      </c>
      <c r="F6630" s="68" t="s">
        <v>230</v>
      </c>
      <c r="G6630" s="68" t="s">
        <v>204</v>
      </c>
      <c r="H6630" s="68" t="s">
        <v>384</v>
      </c>
      <c r="I6630" s="68" t="s">
        <v>640</v>
      </c>
      <c r="J6630" s="65">
        <v>235</v>
      </c>
      <c r="K6630" s="65">
        <v>41</v>
      </c>
      <c r="L6630" s="65">
        <v>707</v>
      </c>
      <c r="M6630" s="65" t="s">
        <v>386</v>
      </c>
    </row>
    <row r="6631" spans="1:13" ht="12.75" customHeight="1">
      <c r="A6631" s="65" t="str">
        <f>IF(ROW()=1,"KEY",IF(ISNA(VLOOKUP(B6631,車名対応マスタ!B:D,3,FALSE)),"",IF(VLOOKUP(B6631,車名対応マスタ!B:D,3,FALSE)="","",$D6631&amp;" "&amp;IF($G6631="9","J","O")&amp;" "&amp;$I6631&amp;" "&amp;IF($I6631&lt;=TEXT(★完成資料!$A$1,"yyyymm"),TEXT(★完成資料!$A$1,"yyyymm"),"999999")&amp; " " &amp; LEFT(F6631 &amp; "          ",10))))</f>
        <v xml:space="preserve">L O 202203 yyyy00 EV        </v>
      </c>
      <c r="B6631" s="68" t="s">
        <v>324</v>
      </c>
      <c r="C6631" s="68" t="s">
        <v>139</v>
      </c>
      <c r="D6631" s="68" t="s">
        <v>271</v>
      </c>
      <c r="E6631" s="68" t="s">
        <v>531</v>
      </c>
      <c r="F6631" s="68" t="s">
        <v>230</v>
      </c>
      <c r="G6631" s="68" t="s">
        <v>204</v>
      </c>
      <c r="H6631" s="68" t="s">
        <v>384</v>
      </c>
      <c r="I6631" s="68" t="s">
        <v>641</v>
      </c>
      <c r="J6631" s="65">
        <v>170</v>
      </c>
      <c r="K6631" s="65">
        <v>126</v>
      </c>
      <c r="L6631" s="65">
        <v>707</v>
      </c>
      <c r="M6631" s="65" t="s">
        <v>386</v>
      </c>
    </row>
    <row r="6632" spans="1:13" ht="12.75" customHeight="1">
      <c r="A6632" s="65" t="str">
        <f>IF(ROW()=1,"KEY",IF(ISNA(VLOOKUP(B6632,車名対応マスタ!B:D,3,FALSE)),"",IF(VLOOKUP(B6632,車名対応マスタ!B:D,3,FALSE)="","",$D6632&amp;" "&amp;IF($G6632="9","J","O")&amp;" "&amp;$I6632&amp;" "&amp;IF($I6632&lt;=TEXT(★完成資料!$A$1,"yyyymm"),TEXT(★完成資料!$A$1,"yyyymm"),"999999")&amp; " " &amp; LEFT(F6632 &amp; "          ",10))))</f>
        <v xml:space="preserve">L O 202204 yyyy00 EV        </v>
      </c>
      <c r="B6632" s="68" t="s">
        <v>324</v>
      </c>
      <c r="C6632" s="68" t="s">
        <v>139</v>
      </c>
      <c r="D6632" s="68" t="s">
        <v>271</v>
      </c>
      <c r="E6632" s="68" t="s">
        <v>531</v>
      </c>
      <c r="F6632" s="68" t="s">
        <v>230</v>
      </c>
      <c r="G6632" s="68" t="s">
        <v>204</v>
      </c>
      <c r="H6632" s="68" t="s">
        <v>384</v>
      </c>
      <c r="I6632" s="68" t="s">
        <v>642</v>
      </c>
      <c r="J6632" s="65">
        <v>107</v>
      </c>
      <c r="K6632" s="65">
        <v>163</v>
      </c>
      <c r="L6632" s="65">
        <v>707</v>
      </c>
      <c r="M6632" s="65" t="s">
        <v>386</v>
      </c>
    </row>
    <row r="6633" spans="1:13" ht="12.75" customHeight="1">
      <c r="A6633" s="65" t="str">
        <f>IF(ROW()=1,"KEY",IF(ISNA(VLOOKUP(B6633,車名対応マスタ!B:D,3,FALSE)),"",IF(VLOOKUP(B6633,車名対応マスタ!B:D,3,FALSE)="","",$D6633&amp;" "&amp;IF($G6633="9","J","O")&amp;" "&amp;$I6633&amp;" "&amp;IF($I6633&lt;=TEXT(★完成資料!$A$1,"yyyymm"),TEXT(★完成資料!$A$1,"yyyymm"),"999999")&amp; " " &amp; LEFT(F6633 &amp; "          ",10))))</f>
        <v xml:space="preserve">L O 202205 yyyy00 EV        </v>
      </c>
      <c r="B6633" s="68" t="s">
        <v>324</v>
      </c>
      <c r="C6633" s="68" t="s">
        <v>139</v>
      </c>
      <c r="D6633" s="68" t="s">
        <v>271</v>
      </c>
      <c r="E6633" s="68" t="s">
        <v>531</v>
      </c>
      <c r="F6633" s="68" t="s">
        <v>230</v>
      </c>
      <c r="G6633" s="68" t="s">
        <v>204</v>
      </c>
      <c r="H6633" s="68" t="s">
        <v>384</v>
      </c>
      <c r="I6633" s="68" t="s">
        <v>647</v>
      </c>
      <c r="J6633" s="65">
        <v>143</v>
      </c>
      <c r="K6633" s="65">
        <v>160</v>
      </c>
      <c r="L6633" s="65">
        <v>707</v>
      </c>
      <c r="M6633" s="65" t="s">
        <v>386</v>
      </c>
    </row>
    <row r="6634" spans="1:13" ht="12.75" customHeight="1">
      <c r="A6634" s="65" t="str">
        <f>IF(ROW()=1,"KEY",IF(ISNA(VLOOKUP(B6634,車名対応マスタ!B:D,3,FALSE)),"",IF(VLOOKUP(B6634,車名対応マスタ!B:D,3,FALSE)="","",$D6634&amp;" "&amp;IF($G6634="9","J","O")&amp;" "&amp;$I6634&amp;" "&amp;IF($I6634&lt;=TEXT(★完成資料!$A$1,"yyyymm"),TEXT(★完成資料!$A$1,"yyyymm"),"999999")&amp; " " &amp; LEFT(F6634 &amp; "          ",10))))</f>
        <v xml:space="preserve">L O 202206 yyyy00 EV        </v>
      </c>
      <c r="B6634" s="68" t="s">
        <v>324</v>
      </c>
      <c r="C6634" s="68" t="s">
        <v>139</v>
      </c>
      <c r="D6634" s="68" t="s">
        <v>271</v>
      </c>
      <c r="E6634" s="68" t="s">
        <v>531</v>
      </c>
      <c r="F6634" s="68" t="s">
        <v>230</v>
      </c>
      <c r="G6634" s="68" t="s">
        <v>204</v>
      </c>
      <c r="H6634" s="68" t="s">
        <v>384</v>
      </c>
      <c r="I6634" s="68" t="s">
        <v>652</v>
      </c>
      <c r="J6634" s="65">
        <v>184</v>
      </c>
      <c r="K6634" s="65">
        <v>148</v>
      </c>
      <c r="L6634" s="65">
        <v>707</v>
      </c>
      <c r="M6634" s="65" t="s">
        <v>386</v>
      </c>
    </row>
    <row r="6635" spans="1:13" ht="12.75" customHeight="1">
      <c r="A6635" s="65" t="str">
        <f>IF(ROW()=1,"KEY",IF(ISNA(VLOOKUP(B6635,車名対応マスタ!B:D,3,FALSE)),"",IF(VLOOKUP(B6635,車名対応マスタ!B:D,3,FALSE)="","",$D6635&amp;" "&amp;IF($G6635="9","J","O")&amp;" "&amp;$I6635&amp;" "&amp;IF($I6635&lt;=TEXT(★完成資料!$A$1,"yyyymm"),TEXT(★完成資料!$A$1,"yyyymm"),"999999")&amp; " " &amp; LEFT(F6635 &amp; "          ",10))))</f>
        <v xml:space="preserve">L O 202207 yyyy00 EV        </v>
      </c>
      <c r="B6635" s="68" t="s">
        <v>324</v>
      </c>
      <c r="C6635" s="68" t="s">
        <v>139</v>
      </c>
      <c r="D6635" s="68" t="s">
        <v>271</v>
      </c>
      <c r="E6635" s="68" t="s">
        <v>531</v>
      </c>
      <c r="F6635" s="68" t="s">
        <v>230</v>
      </c>
      <c r="G6635" s="68" t="s">
        <v>204</v>
      </c>
      <c r="H6635" s="68" t="s">
        <v>384</v>
      </c>
      <c r="I6635" s="68" t="s">
        <v>655</v>
      </c>
      <c r="J6635" s="65">
        <v>190</v>
      </c>
      <c r="K6635" s="65">
        <v>185</v>
      </c>
      <c r="L6635" s="65">
        <v>707</v>
      </c>
      <c r="M6635" s="65" t="s">
        <v>386</v>
      </c>
    </row>
    <row r="6636" spans="1:13" ht="12.75" customHeight="1">
      <c r="A6636" s="65" t="str">
        <f>IF(ROW()=1,"KEY",IF(ISNA(VLOOKUP(B6636,車名対応マスタ!B:D,3,FALSE)),"",IF(VLOOKUP(B6636,車名対応マスタ!B:D,3,FALSE)="","",$D6636&amp;" "&amp;IF($G6636="9","J","O")&amp;" "&amp;$I6636&amp;" "&amp;IF($I6636&lt;=TEXT(★完成資料!$A$1,"yyyymm"),TEXT(★完成資料!$A$1,"yyyymm"),"999999")&amp; " " &amp; LEFT(F6636 &amp; "          ",10))))</f>
        <v xml:space="preserve">L O 202208 yyyy00 EV        </v>
      </c>
      <c r="B6636" s="68" t="s">
        <v>324</v>
      </c>
      <c r="C6636" s="68" t="s">
        <v>139</v>
      </c>
      <c r="D6636" s="68" t="s">
        <v>271</v>
      </c>
      <c r="E6636" s="68" t="s">
        <v>531</v>
      </c>
      <c r="F6636" s="68" t="s">
        <v>230</v>
      </c>
      <c r="G6636" s="68" t="s">
        <v>204</v>
      </c>
      <c r="H6636" s="68" t="s">
        <v>384</v>
      </c>
      <c r="I6636" s="68" t="s">
        <v>656</v>
      </c>
      <c r="J6636" s="65">
        <v>174</v>
      </c>
      <c r="K6636" s="65">
        <v>156</v>
      </c>
      <c r="L6636" s="65">
        <v>707</v>
      </c>
      <c r="M6636" s="65" t="s">
        <v>386</v>
      </c>
    </row>
    <row r="6637" spans="1:13" ht="12.75" customHeight="1">
      <c r="A6637" s="65" t="str">
        <f>IF(ROW()=1,"KEY",IF(ISNA(VLOOKUP(B6637,車名対応マスタ!B:D,3,FALSE)),"",IF(VLOOKUP(B6637,車名対応マスタ!B:D,3,FALSE)="","",$D6637&amp;" "&amp;IF($G6637="9","J","O")&amp;" "&amp;$I6637&amp;" "&amp;IF($I6637&lt;=TEXT(★完成資料!$A$1,"yyyymm"),TEXT(★完成資料!$A$1,"yyyymm"),"999999")&amp; " " &amp; LEFT(F6637 &amp; "          ",10))))</f>
        <v xml:space="preserve">L O 202209 yyyy00 EV        </v>
      </c>
      <c r="B6637" s="68" t="s">
        <v>324</v>
      </c>
      <c r="C6637" s="68" t="s">
        <v>139</v>
      </c>
      <c r="D6637" s="68" t="s">
        <v>271</v>
      </c>
      <c r="E6637" s="68" t="s">
        <v>531</v>
      </c>
      <c r="F6637" s="68" t="s">
        <v>230</v>
      </c>
      <c r="G6637" s="68" t="s">
        <v>204</v>
      </c>
      <c r="H6637" s="68" t="s">
        <v>384</v>
      </c>
      <c r="I6637" s="68" t="s">
        <v>657</v>
      </c>
      <c r="J6637" s="65">
        <v>130</v>
      </c>
      <c r="K6637" s="65">
        <v>139</v>
      </c>
      <c r="L6637" s="65">
        <v>707</v>
      </c>
      <c r="M6637" s="65" t="s">
        <v>386</v>
      </c>
    </row>
    <row r="6638" spans="1:13" ht="12.75" customHeight="1">
      <c r="A6638" s="65" t="str">
        <f>IF(ROW()=1,"KEY",IF(ISNA(VLOOKUP(B6638,車名対応マスタ!B:D,3,FALSE)),"",IF(VLOOKUP(B6638,車名対応マスタ!B:D,3,FALSE)="","",$D6638&amp;" "&amp;IF($G6638="9","J","O")&amp;" "&amp;$I6638&amp;" "&amp;IF($I6638&lt;=TEXT(★完成資料!$A$1,"yyyymm"),TEXT(★完成資料!$A$1,"yyyymm"),"999999")&amp; " " &amp; LEFT(F6638 &amp; "          ",10))))</f>
        <v xml:space="preserve">L O 202210 yyyy00 EV        </v>
      </c>
      <c r="B6638" s="68" t="s">
        <v>324</v>
      </c>
      <c r="C6638" s="68" t="s">
        <v>139</v>
      </c>
      <c r="D6638" s="68" t="s">
        <v>271</v>
      </c>
      <c r="E6638" s="68" t="s">
        <v>531</v>
      </c>
      <c r="F6638" s="68" t="s">
        <v>230</v>
      </c>
      <c r="G6638" s="68" t="s">
        <v>204</v>
      </c>
      <c r="H6638" s="68" t="s">
        <v>384</v>
      </c>
      <c r="I6638" s="68" t="s">
        <v>663</v>
      </c>
      <c r="J6638" s="65">
        <v>86</v>
      </c>
      <c r="K6638" s="65">
        <v>101</v>
      </c>
      <c r="L6638" s="65">
        <v>707</v>
      </c>
      <c r="M6638" s="65" t="s">
        <v>386</v>
      </c>
    </row>
    <row r="6639" spans="1:13" ht="12.75" customHeight="1">
      <c r="A6639" s="65" t="str">
        <f>IF(ROW()=1,"KEY",IF(ISNA(VLOOKUP(B6639,車名対応マスタ!B:D,3,FALSE)),"",IF(VLOOKUP(B6639,車名対応マスタ!B:D,3,FALSE)="","",$D6639&amp;" "&amp;IF($G6639="9","J","O")&amp;" "&amp;$I6639&amp;" "&amp;IF($I6639&lt;=TEXT(★完成資料!$A$1,"yyyymm"),TEXT(★完成資料!$A$1,"yyyymm"),"999999")&amp; " " &amp; LEFT(F6639 &amp; "          ",10))))</f>
        <v xml:space="preserve">L O 202201 yyyy00 EV        </v>
      </c>
      <c r="B6639" s="68" t="s">
        <v>324</v>
      </c>
      <c r="C6639" s="68" t="s">
        <v>139</v>
      </c>
      <c r="D6639" s="68" t="s">
        <v>271</v>
      </c>
      <c r="E6639" s="68" t="s">
        <v>531</v>
      </c>
      <c r="F6639" s="68" t="s">
        <v>230</v>
      </c>
      <c r="G6639" s="68" t="s">
        <v>78</v>
      </c>
      <c r="H6639" s="68" t="s">
        <v>384</v>
      </c>
      <c r="I6639" s="68" t="s">
        <v>639</v>
      </c>
      <c r="J6639" s="65">
        <v>4</v>
      </c>
      <c r="L6639" s="65">
        <v>721</v>
      </c>
      <c r="M6639" s="65" t="s">
        <v>502</v>
      </c>
    </row>
    <row r="6640" spans="1:13" ht="12.75" customHeight="1">
      <c r="A6640" s="65" t="str">
        <f>IF(ROW()=1,"KEY",IF(ISNA(VLOOKUP(B6640,車名対応マスタ!B:D,3,FALSE)),"",IF(VLOOKUP(B6640,車名対応マスタ!B:D,3,FALSE)="","",$D6640&amp;" "&amp;IF($G6640="9","J","O")&amp;" "&amp;$I6640&amp;" "&amp;IF($I6640&lt;=TEXT(★完成資料!$A$1,"yyyymm"),TEXT(★完成資料!$A$1,"yyyymm"),"999999")&amp; " " &amp; LEFT(F6640 &amp; "          ",10))))</f>
        <v xml:space="preserve">L O 202202 yyyy00 EV        </v>
      </c>
      <c r="B6640" s="68" t="s">
        <v>324</v>
      </c>
      <c r="C6640" s="68" t="s">
        <v>139</v>
      </c>
      <c r="D6640" s="68" t="s">
        <v>271</v>
      </c>
      <c r="E6640" s="68" t="s">
        <v>531</v>
      </c>
      <c r="F6640" s="68" t="s">
        <v>230</v>
      </c>
      <c r="G6640" s="68" t="s">
        <v>78</v>
      </c>
      <c r="H6640" s="68" t="s">
        <v>384</v>
      </c>
      <c r="I6640" s="68" t="s">
        <v>640</v>
      </c>
      <c r="J6640" s="65">
        <v>57</v>
      </c>
      <c r="K6640" s="65">
        <v>0</v>
      </c>
      <c r="L6640" s="65">
        <v>721</v>
      </c>
      <c r="M6640" s="65" t="s">
        <v>502</v>
      </c>
    </row>
    <row r="6641" spans="1:13" ht="12.75" customHeight="1">
      <c r="A6641" s="65" t="str">
        <f>IF(ROW()=1,"KEY",IF(ISNA(VLOOKUP(B6641,車名対応マスタ!B:D,3,FALSE)),"",IF(VLOOKUP(B6641,車名対応マスタ!B:D,3,FALSE)="","",$D6641&amp;" "&amp;IF($G6641="9","J","O")&amp;" "&amp;$I6641&amp;" "&amp;IF($I6641&lt;=TEXT(★完成資料!$A$1,"yyyymm"),TEXT(★完成資料!$A$1,"yyyymm"),"999999")&amp; " " &amp; LEFT(F6641 &amp; "          ",10))))</f>
        <v xml:space="preserve">L O 202203 yyyy00 EV        </v>
      </c>
      <c r="B6641" s="68" t="s">
        <v>324</v>
      </c>
      <c r="C6641" s="68" t="s">
        <v>139</v>
      </c>
      <c r="D6641" s="68" t="s">
        <v>271</v>
      </c>
      <c r="E6641" s="68" t="s">
        <v>531</v>
      </c>
      <c r="F6641" s="68" t="s">
        <v>230</v>
      </c>
      <c r="G6641" s="68" t="s">
        <v>78</v>
      </c>
      <c r="H6641" s="68" t="s">
        <v>384</v>
      </c>
      <c r="I6641" s="68" t="s">
        <v>641</v>
      </c>
      <c r="J6641" s="65">
        <v>10</v>
      </c>
      <c r="K6641" s="65">
        <v>0</v>
      </c>
      <c r="L6641" s="65">
        <v>721</v>
      </c>
      <c r="M6641" s="65" t="s">
        <v>502</v>
      </c>
    </row>
    <row r="6642" spans="1:13" ht="12.75" customHeight="1">
      <c r="A6642" s="65" t="str">
        <f>IF(ROW()=1,"KEY",IF(ISNA(VLOOKUP(B6642,車名対応マスタ!B:D,3,FALSE)),"",IF(VLOOKUP(B6642,車名対応マスタ!B:D,3,FALSE)="","",$D6642&amp;" "&amp;IF($G6642="9","J","O")&amp;" "&amp;$I6642&amp;" "&amp;IF($I6642&lt;=TEXT(★完成資料!$A$1,"yyyymm"),TEXT(★完成資料!$A$1,"yyyymm"),"999999")&amp; " " &amp; LEFT(F6642 &amp; "          ",10))))</f>
        <v xml:space="preserve">L O 202204 yyyy00 EV        </v>
      </c>
      <c r="B6642" s="68" t="s">
        <v>324</v>
      </c>
      <c r="C6642" s="68" t="s">
        <v>139</v>
      </c>
      <c r="D6642" s="68" t="s">
        <v>271</v>
      </c>
      <c r="E6642" s="68" t="s">
        <v>531</v>
      </c>
      <c r="F6642" s="68" t="s">
        <v>230</v>
      </c>
      <c r="G6642" s="68" t="s">
        <v>78</v>
      </c>
      <c r="H6642" s="68" t="s">
        <v>384</v>
      </c>
      <c r="I6642" s="68" t="s">
        <v>642</v>
      </c>
      <c r="J6642" s="65">
        <v>11</v>
      </c>
      <c r="K6642" s="65">
        <v>0</v>
      </c>
      <c r="L6642" s="65">
        <v>721</v>
      </c>
      <c r="M6642" s="65" t="s">
        <v>502</v>
      </c>
    </row>
    <row r="6643" spans="1:13" ht="12.75" customHeight="1">
      <c r="A6643" s="65" t="str">
        <f>IF(ROW()=1,"KEY",IF(ISNA(VLOOKUP(B6643,車名対応マスタ!B:D,3,FALSE)),"",IF(VLOOKUP(B6643,車名対応マスタ!B:D,3,FALSE)="","",$D6643&amp;" "&amp;IF($G6643="9","J","O")&amp;" "&amp;$I6643&amp;" "&amp;IF($I6643&lt;=TEXT(★完成資料!$A$1,"yyyymm"),TEXT(★完成資料!$A$1,"yyyymm"),"999999")&amp; " " &amp; LEFT(F6643 &amp; "          ",10))))</f>
        <v xml:space="preserve">L O 202205 yyyy00 EV        </v>
      </c>
      <c r="B6643" s="68" t="s">
        <v>324</v>
      </c>
      <c r="C6643" s="68" t="s">
        <v>139</v>
      </c>
      <c r="D6643" s="68" t="s">
        <v>271</v>
      </c>
      <c r="E6643" s="68" t="s">
        <v>531</v>
      </c>
      <c r="F6643" s="68" t="s">
        <v>230</v>
      </c>
      <c r="G6643" s="68" t="s">
        <v>78</v>
      </c>
      <c r="H6643" s="68" t="s">
        <v>384</v>
      </c>
      <c r="I6643" s="68" t="s">
        <v>647</v>
      </c>
      <c r="J6643" s="65">
        <v>6</v>
      </c>
      <c r="K6643" s="65">
        <v>0</v>
      </c>
      <c r="L6643" s="65">
        <v>721</v>
      </c>
      <c r="M6643" s="65" t="s">
        <v>502</v>
      </c>
    </row>
    <row r="6644" spans="1:13" ht="12.75" customHeight="1">
      <c r="A6644" s="65" t="str">
        <f>IF(ROW()=1,"KEY",IF(ISNA(VLOOKUP(B6644,車名対応マスタ!B:D,3,FALSE)),"",IF(VLOOKUP(B6644,車名対応マスタ!B:D,3,FALSE)="","",$D6644&amp;" "&amp;IF($G6644="9","J","O")&amp;" "&amp;$I6644&amp;" "&amp;IF($I6644&lt;=TEXT(★完成資料!$A$1,"yyyymm"),TEXT(★完成資料!$A$1,"yyyymm"),"999999")&amp; " " &amp; LEFT(F6644 &amp; "          ",10))))</f>
        <v xml:space="preserve">L O 202209 yyyy00 EV        </v>
      </c>
      <c r="B6644" s="68" t="s">
        <v>324</v>
      </c>
      <c r="C6644" s="68" t="s">
        <v>139</v>
      </c>
      <c r="D6644" s="68" t="s">
        <v>271</v>
      </c>
      <c r="E6644" s="68" t="s">
        <v>531</v>
      </c>
      <c r="F6644" s="68" t="s">
        <v>230</v>
      </c>
      <c r="G6644" s="68" t="s">
        <v>78</v>
      </c>
      <c r="H6644" s="68" t="s">
        <v>384</v>
      </c>
      <c r="I6644" s="68" t="s">
        <v>657</v>
      </c>
      <c r="J6644" s="65">
        <v>0</v>
      </c>
      <c r="K6644" s="65">
        <v>8</v>
      </c>
      <c r="L6644" s="65">
        <v>721</v>
      </c>
      <c r="M6644" s="65" t="s">
        <v>502</v>
      </c>
    </row>
    <row r="6645" spans="1:13" ht="12.75" customHeight="1">
      <c r="A6645" s="65" t="str">
        <f>IF(ROW()=1,"KEY",IF(ISNA(VLOOKUP(B6645,車名対応マスタ!B:D,3,FALSE)),"",IF(VLOOKUP(B6645,車名対応マスタ!B:D,3,FALSE)="","",$D6645&amp;" "&amp;IF($G6645="9","J","O")&amp;" "&amp;$I6645&amp;" "&amp;IF($I6645&lt;=TEXT(★完成資料!$A$1,"yyyymm"),TEXT(★完成資料!$A$1,"yyyymm"),"999999")&amp; " " &amp; LEFT(F6645 &amp; "          ",10))))</f>
        <v xml:space="preserve">L O 202203 yyyy00 EV        </v>
      </c>
      <c r="B6645" s="68" t="s">
        <v>324</v>
      </c>
      <c r="C6645" s="68" t="s">
        <v>139</v>
      </c>
      <c r="D6645" s="68" t="s">
        <v>271</v>
      </c>
      <c r="E6645" s="68" t="s">
        <v>531</v>
      </c>
      <c r="F6645" s="68" t="s">
        <v>230</v>
      </c>
      <c r="G6645" s="68" t="s">
        <v>78</v>
      </c>
      <c r="H6645" s="68" t="s">
        <v>384</v>
      </c>
      <c r="I6645" s="68" t="s">
        <v>641</v>
      </c>
      <c r="J6645" s="65">
        <v>0</v>
      </c>
      <c r="K6645" s="65">
        <v>3</v>
      </c>
      <c r="L6645" s="65">
        <v>722</v>
      </c>
      <c r="M6645" s="65" t="s">
        <v>387</v>
      </c>
    </row>
    <row r="6646" spans="1:13" ht="12.75" customHeight="1">
      <c r="A6646" s="65" t="str">
        <f>IF(ROW()=1,"KEY",IF(ISNA(VLOOKUP(B6646,車名対応マスタ!B:D,3,FALSE)),"",IF(VLOOKUP(B6646,車名対応マスタ!B:D,3,FALSE)="","",$D6646&amp;" "&amp;IF($G6646="9","J","O")&amp;" "&amp;$I6646&amp;" "&amp;IF($I6646&lt;=TEXT(★完成資料!$A$1,"yyyymm"),TEXT(★完成資料!$A$1,"yyyymm"),"999999")&amp; " " &amp; LEFT(F6646 &amp; "          ",10))))</f>
        <v xml:space="preserve">L O 202204 yyyy00 EV        </v>
      </c>
      <c r="B6646" s="68" t="s">
        <v>324</v>
      </c>
      <c r="C6646" s="68" t="s">
        <v>139</v>
      </c>
      <c r="D6646" s="68" t="s">
        <v>271</v>
      </c>
      <c r="E6646" s="68" t="s">
        <v>531</v>
      </c>
      <c r="F6646" s="68" t="s">
        <v>230</v>
      </c>
      <c r="G6646" s="68" t="s">
        <v>78</v>
      </c>
      <c r="H6646" s="68" t="s">
        <v>384</v>
      </c>
      <c r="I6646" s="68" t="s">
        <v>642</v>
      </c>
      <c r="J6646" s="65">
        <v>0</v>
      </c>
      <c r="K6646" s="65">
        <v>2</v>
      </c>
      <c r="L6646" s="65">
        <v>722</v>
      </c>
      <c r="M6646" s="65" t="s">
        <v>387</v>
      </c>
    </row>
    <row r="6647" spans="1:13" ht="12.75" customHeight="1">
      <c r="A6647" s="65" t="str">
        <f>IF(ROW()=1,"KEY",IF(ISNA(VLOOKUP(B6647,車名対応マスタ!B:D,3,FALSE)),"",IF(VLOOKUP(B6647,車名対応マスタ!B:D,3,FALSE)="","",$D6647&amp;" "&amp;IF($G6647="9","J","O")&amp;" "&amp;$I6647&amp;" "&amp;IF($I6647&lt;=TEXT(★完成資料!$A$1,"yyyymm"),TEXT(★完成資料!$A$1,"yyyymm"),"999999")&amp; " " &amp; LEFT(F6647 &amp; "          ",10))))</f>
        <v xml:space="preserve">L O 202207 yyyy00 EV        </v>
      </c>
      <c r="B6647" s="68" t="s">
        <v>324</v>
      </c>
      <c r="C6647" s="68" t="s">
        <v>139</v>
      </c>
      <c r="D6647" s="68" t="s">
        <v>271</v>
      </c>
      <c r="E6647" s="68" t="s">
        <v>531</v>
      </c>
      <c r="F6647" s="68" t="s">
        <v>230</v>
      </c>
      <c r="G6647" s="68" t="s">
        <v>78</v>
      </c>
      <c r="H6647" s="68" t="s">
        <v>384</v>
      </c>
      <c r="I6647" s="68" t="s">
        <v>655</v>
      </c>
      <c r="J6647" s="65">
        <v>0</v>
      </c>
      <c r="K6647" s="65">
        <v>1</v>
      </c>
      <c r="L6647" s="65">
        <v>722</v>
      </c>
      <c r="M6647" s="65" t="s">
        <v>387</v>
      </c>
    </row>
    <row r="6648" spans="1:13" ht="12.75" customHeight="1">
      <c r="A6648" s="65" t="str">
        <f>IF(ROW()=1,"KEY",IF(ISNA(VLOOKUP(B6648,車名対応マスタ!B:D,3,FALSE)),"",IF(VLOOKUP(B6648,車名対応マスタ!B:D,3,FALSE)="","",$D6648&amp;" "&amp;IF($G6648="9","J","O")&amp;" "&amp;$I6648&amp;" "&amp;IF($I6648&lt;=TEXT(★完成資料!$A$1,"yyyymm"),TEXT(★完成資料!$A$1,"yyyymm"),"999999")&amp; " " &amp; LEFT(F6648 &amp; "          ",10))))</f>
        <v xml:space="preserve">L O 202208 yyyy00 EV        </v>
      </c>
      <c r="B6648" s="68" t="s">
        <v>324</v>
      </c>
      <c r="C6648" s="68" t="s">
        <v>139</v>
      </c>
      <c r="D6648" s="68" t="s">
        <v>271</v>
      </c>
      <c r="E6648" s="68" t="s">
        <v>531</v>
      </c>
      <c r="F6648" s="68" t="s">
        <v>230</v>
      </c>
      <c r="G6648" s="68" t="s">
        <v>78</v>
      </c>
      <c r="H6648" s="68" t="s">
        <v>384</v>
      </c>
      <c r="I6648" s="68" t="s">
        <v>656</v>
      </c>
      <c r="J6648" s="65">
        <v>2</v>
      </c>
      <c r="K6648" s="65">
        <v>1</v>
      </c>
      <c r="L6648" s="65">
        <v>722</v>
      </c>
      <c r="M6648" s="65" t="s">
        <v>387</v>
      </c>
    </row>
    <row r="6649" spans="1:13" ht="12.75" customHeight="1">
      <c r="A6649" s="65" t="str">
        <f>IF(ROW()=1,"KEY",IF(ISNA(VLOOKUP(B6649,車名対応マスタ!B:D,3,FALSE)),"",IF(VLOOKUP(B6649,車名対応マスタ!B:D,3,FALSE)="","",$D6649&amp;" "&amp;IF($G6649="9","J","O")&amp;" "&amp;$I6649&amp;" "&amp;IF($I6649&lt;=TEXT(★完成資料!$A$1,"yyyymm"),TEXT(★完成資料!$A$1,"yyyymm"),"999999")&amp; " " &amp; LEFT(F6649 &amp; "          ",10))))</f>
        <v xml:space="preserve">L O 202209 yyyy00 EV        </v>
      </c>
      <c r="B6649" s="68" t="s">
        <v>324</v>
      </c>
      <c r="C6649" s="68" t="s">
        <v>139</v>
      </c>
      <c r="D6649" s="68" t="s">
        <v>271</v>
      </c>
      <c r="E6649" s="68" t="s">
        <v>531</v>
      </c>
      <c r="F6649" s="68" t="s">
        <v>230</v>
      </c>
      <c r="G6649" s="68" t="s">
        <v>78</v>
      </c>
      <c r="H6649" s="68" t="s">
        <v>384</v>
      </c>
      <c r="I6649" s="68" t="s">
        <v>657</v>
      </c>
      <c r="J6649" s="65">
        <v>0</v>
      </c>
      <c r="K6649" s="65">
        <v>1</v>
      </c>
      <c r="L6649" s="65">
        <v>722</v>
      </c>
      <c r="M6649" s="65" t="s">
        <v>387</v>
      </c>
    </row>
    <row r="6650" spans="1:13" ht="12.75" customHeight="1">
      <c r="A6650" s="65" t="str">
        <f>IF(ROW()=1,"KEY",IF(ISNA(VLOOKUP(B6650,車名対応マスタ!B:D,3,FALSE)),"",IF(VLOOKUP(B6650,車名対応マスタ!B:D,3,FALSE)="","",$D6650&amp;" "&amp;IF($G6650="9","J","O")&amp;" "&amp;$I6650&amp;" "&amp;IF($I6650&lt;=TEXT(★完成資料!$A$1,"yyyymm"),TEXT(★完成資料!$A$1,"yyyymm"),"999999")&amp; " " &amp; LEFT(F6650 &amp; "          ",10))))</f>
        <v xml:space="preserve">L O 202210 yyyy00 EV        </v>
      </c>
      <c r="B6650" s="68" t="s">
        <v>324</v>
      </c>
      <c r="C6650" s="68" t="s">
        <v>139</v>
      </c>
      <c r="D6650" s="68" t="s">
        <v>271</v>
      </c>
      <c r="E6650" s="68" t="s">
        <v>531</v>
      </c>
      <c r="F6650" s="68" t="s">
        <v>230</v>
      </c>
      <c r="G6650" s="68" t="s">
        <v>78</v>
      </c>
      <c r="H6650" s="68" t="s">
        <v>384</v>
      </c>
      <c r="I6650" s="68" t="s">
        <v>663</v>
      </c>
      <c r="J6650" s="65">
        <v>0</v>
      </c>
      <c r="K6650" s="65">
        <v>1</v>
      </c>
      <c r="L6650" s="65">
        <v>722</v>
      </c>
      <c r="M6650" s="65" t="s">
        <v>387</v>
      </c>
    </row>
    <row r="6651" spans="1:13" ht="12.75" customHeight="1">
      <c r="A6651" s="65" t="str">
        <f>IF(ROW()=1,"KEY",IF(ISNA(VLOOKUP(B6651,車名対応マスタ!B:D,3,FALSE)),"",IF(VLOOKUP(B6651,車名対応マスタ!B:D,3,FALSE)="","",$D6651&amp;" "&amp;IF($G6651="9","J","O")&amp;" "&amp;$I6651&amp;" "&amp;IF($I6651&lt;=TEXT(★完成資料!$A$1,"yyyymm"),TEXT(★完成資料!$A$1,"yyyymm"),"999999")&amp; " " &amp; LEFT(F6651 &amp; "          ",10))))</f>
        <v xml:space="preserve">L O 202204 yyyy00 EV        </v>
      </c>
      <c r="B6651" s="68" t="s">
        <v>324</v>
      </c>
      <c r="C6651" s="68" t="s">
        <v>139</v>
      </c>
      <c r="D6651" s="68" t="s">
        <v>271</v>
      </c>
      <c r="E6651" s="68" t="s">
        <v>531</v>
      </c>
      <c r="F6651" s="68" t="s">
        <v>230</v>
      </c>
      <c r="G6651" s="68" t="s">
        <v>78</v>
      </c>
      <c r="H6651" s="68" t="s">
        <v>384</v>
      </c>
      <c r="I6651" s="68" t="s">
        <v>642</v>
      </c>
      <c r="J6651" s="65">
        <v>2</v>
      </c>
      <c r="K6651" s="65">
        <v>0</v>
      </c>
      <c r="L6651" s="65">
        <v>719</v>
      </c>
      <c r="M6651" s="65" t="s">
        <v>389</v>
      </c>
    </row>
    <row r="6652" spans="1:13" ht="12.75" customHeight="1">
      <c r="A6652" s="65" t="str">
        <f>IF(ROW()=1,"KEY",IF(ISNA(VLOOKUP(B6652,車名対応マスタ!B:D,3,FALSE)),"",IF(VLOOKUP(B6652,車名対応マスタ!B:D,3,FALSE)="","",$D6652&amp;" "&amp;IF($G6652="9","J","O")&amp;" "&amp;$I6652&amp;" "&amp;IF($I6652&lt;=TEXT(★完成資料!$A$1,"yyyymm"),TEXT(★完成資料!$A$1,"yyyymm"),"999999")&amp; " " &amp; LEFT(F6652 &amp; "          ",10))))</f>
        <v xml:space="preserve">L O 202206 yyyy00 EV        </v>
      </c>
      <c r="B6652" s="68" t="s">
        <v>324</v>
      </c>
      <c r="C6652" s="68" t="s">
        <v>139</v>
      </c>
      <c r="D6652" s="68" t="s">
        <v>271</v>
      </c>
      <c r="E6652" s="68" t="s">
        <v>531</v>
      </c>
      <c r="F6652" s="68" t="s">
        <v>230</v>
      </c>
      <c r="G6652" s="68" t="s">
        <v>78</v>
      </c>
      <c r="H6652" s="68" t="s">
        <v>384</v>
      </c>
      <c r="I6652" s="68" t="s">
        <v>652</v>
      </c>
      <c r="J6652" s="65">
        <v>37</v>
      </c>
      <c r="K6652" s="65">
        <v>0</v>
      </c>
      <c r="L6652" s="65">
        <v>719</v>
      </c>
      <c r="M6652" s="65" t="s">
        <v>389</v>
      </c>
    </row>
    <row r="6653" spans="1:13" ht="12.75" customHeight="1">
      <c r="A6653" s="65" t="str">
        <f>IF(ROW()=1,"KEY",IF(ISNA(VLOOKUP(B6653,車名対応マスタ!B:D,3,FALSE)),"",IF(VLOOKUP(B6653,車名対応マスタ!B:D,3,FALSE)="","",$D6653&amp;" "&amp;IF($G6653="9","J","O")&amp;" "&amp;$I6653&amp;" "&amp;IF($I6653&lt;=TEXT(★完成資料!$A$1,"yyyymm"),TEXT(★完成資料!$A$1,"yyyymm"),"999999")&amp; " " &amp; LEFT(F6653 &amp; "          ",10))))</f>
        <v xml:space="preserve">L O 202207 yyyy00 EV        </v>
      </c>
      <c r="B6653" s="68" t="s">
        <v>324</v>
      </c>
      <c r="C6653" s="68" t="s">
        <v>139</v>
      </c>
      <c r="D6653" s="68" t="s">
        <v>271</v>
      </c>
      <c r="E6653" s="68" t="s">
        <v>531</v>
      </c>
      <c r="F6653" s="68" t="s">
        <v>230</v>
      </c>
      <c r="G6653" s="68" t="s">
        <v>78</v>
      </c>
      <c r="H6653" s="68" t="s">
        <v>384</v>
      </c>
      <c r="I6653" s="68" t="s">
        <v>655</v>
      </c>
      <c r="J6653" s="65">
        <v>17</v>
      </c>
      <c r="K6653" s="65">
        <v>0</v>
      </c>
      <c r="L6653" s="65">
        <v>719</v>
      </c>
      <c r="M6653" s="65" t="s">
        <v>389</v>
      </c>
    </row>
    <row r="6654" spans="1:13" ht="12.75" customHeight="1">
      <c r="A6654" s="65" t="str">
        <f>IF(ROW()=1,"KEY",IF(ISNA(VLOOKUP(B6654,車名対応マスタ!B:D,3,FALSE)),"",IF(VLOOKUP(B6654,車名対応マスタ!B:D,3,FALSE)="","",$D6654&amp;" "&amp;IF($G6654="9","J","O")&amp;" "&amp;$I6654&amp;" "&amp;IF($I6654&lt;=TEXT(★完成資料!$A$1,"yyyymm"),TEXT(★完成資料!$A$1,"yyyymm"),"999999")&amp; " " &amp; LEFT(F6654 &amp; "          ",10))))</f>
        <v xml:space="preserve">L O 202208 yyyy00 EV        </v>
      </c>
      <c r="B6654" s="68" t="s">
        <v>324</v>
      </c>
      <c r="C6654" s="68" t="s">
        <v>139</v>
      </c>
      <c r="D6654" s="68" t="s">
        <v>271</v>
      </c>
      <c r="E6654" s="68" t="s">
        <v>531</v>
      </c>
      <c r="F6654" s="68" t="s">
        <v>230</v>
      </c>
      <c r="G6654" s="68" t="s">
        <v>78</v>
      </c>
      <c r="H6654" s="68" t="s">
        <v>384</v>
      </c>
      <c r="I6654" s="68" t="s">
        <v>656</v>
      </c>
      <c r="J6654" s="65">
        <v>3</v>
      </c>
      <c r="K6654" s="65">
        <v>0</v>
      </c>
      <c r="L6654" s="65">
        <v>719</v>
      </c>
      <c r="M6654" s="65" t="s">
        <v>389</v>
      </c>
    </row>
    <row r="6655" spans="1:13" ht="12.75" customHeight="1">
      <c r="A6655" s="65" t="str">
        <f>IF(ROW()=1,"KEY",IF(ISNA(VLOOKUP(B6655,車名対応マスタ!B:D,3,FALSE)),"",IF(VLOOKUP(B6655,車名対応マスタ!B:D,3,FALSE)="","",$D6655&amp;" "&amp;IF($G6655="9","J","O")&amp;" "&amp;$I6655&amp;" "&amp;IF($I6655&lt;=TEXT(★完成資料!$A$1,"yyyymm"),TEXT(★完成資料!$A$1,"yyyymm"),"999999")&amp; " " &amp; LEFT(F6655 &amp; "          ",10))))</f>
        <v xml:space="preserve">L O 202209 yyyy00 EV        </v>
      </c>
      <c r="B6655" s="68" t="s">
        <v>324</v>
      </c>
      <c r="C6655" s="68" t="s">
        <v>139</v>
      </c>
      <c r="D6655" s="68" t="s">
        <v>271</v>
      </c>
      <c r="E6655" s="68" t="s">
        <v>531</v>
      </c>
      <c r="F6655" s="68" t="s">
        <v>230</v>
      </c>
      <c r="G6655" s="68" t="s">
        <v>78</v>
      </c>
      <c r="H6655" s="68" t="s">
        <v>384</v>
      </c>
      <c r="I6655" s="68" t="s">
        <v>657</v>
      </c>
      <c r="J6655" s="65">
        <v>3</v>
      </c>
      <c r="K6655" s="65">
        <v>0</v>
      </c>
      <c r="L6655" s="65">
        <v>719</v>
      </c>
      <c r="M6655" s="65" t="s">
        <v>389</v>
      </c>
    </row>
    <row r="6656" spans="1:13" ht="12.75" customHeight="1">
      <c r="A6656" s="65" t="str">
        <f>IF(ROW()=1,"KEY",IF(ISNA(VLOOKUP(B6656,車名対応マスタ!B:D,3,FALSE)),"",IF(VLOOKUP(B6656,車名対応マスタ!B:D,3,FALSE)="","",$D6656&amp;" "&amp;IF($G6656="9","J","O")&amp;" "&amp;$I6656&amp;" "&amp;IF($I6656&lt;=TEXT(★完成資料!$A$1,"yyyymm"),TEXT(★完成資料!$A$1,"yyyymm"),"999999")&amp; " " &amp; LEFT(F6656 &amp; "          ",10))))</f>
        <v xml:space="preserve">L O 202210 yyyy00 EV        </v>
      </c>
      <c r="B6656" s="68" t="s">
        <v>324</v>
      </c>
      <c r="C6656" s="68" t="s">
        <v>139</v>
      </c>
      <c r="D6656" s="68" t="s">
        <v>271</v>
      </c>
      <c r="E6656" s="68" t="s">
        <v>531</v>
      </c>
      <c r="F6656" s="68" t="s">
        <v>230</v>
      </c>
      <c r="G6656" s="68" t="s">
        <v>78</v>
      </c>
      <c r="H6656" s="68" t="s">
        <v>384</v>
      </c>
      <c r="I6656" s="68" t="s">
        <v>663</v>
      </c>
      <c r="J6656" s="65">
        <v>1</v>
      </c>
      <c r="K6656" s="65">
        <v>0</v>
      </c>
      <c r="L6656" s="65">
        <v>719</v>
      </c>
      <c r="M6656" s="65" t="s">
        <v>389</v>
      </c>
    </row>
    <row r="6657" spans="1:13" ht="12.75" customHeight="1">
      <c r="A6657" s="65" t="str">
        <f>IF(ROW()=1,"KEY",IF(ISNA(VLOOKUP(B6657,車名対応マスタ!B:D,3,FALSE)),"",IF(VLOOKUP(B6657,車名対応マスタ!B:D,3,FALSE)="","",$D6657&amp;" "&amp;IF($G6657="9","J","O")&amp;" "&amp;$I6657&amp;" "&amp;IF($I6657&lt;=TEXT(★完成資料!$A$1,"yyyymm"),TEXT(★完成資料!$A$1,"yyyymm"),"999999")&amp; " " &amp; LEFT(F6657 &amp; "          ",10))))</f>
        <v xml:space="preserve">L O 202202 yyyy00 EV        </v>
      </c>
      <c r="B6657" s="68" t="s">
        <v>324</v>
      </c>
      <c r="C6657" s="68" t="s">
        <v>139</v>
      </c>
      <c r="D6657" s="68" t="s">
        <v>271</v>
      </c>
      <c r="E6657" s="68" t="s">
        <v>531</v>
      </c>
      <c r="F6657" s="68" t="s">
        <v>230</v>
      </c>
      <c r="G6657" s="68" t="s">
        <v>78</v>
      </c>
      <c r="H6657" s="68" t="s">
        <v>384</v>
      </c>
      <c r="I6657" s="68" t="s">
        <v>640</v>
      </c>
      <c r="J6657" s="65">
        <v>2</v>
      </c>
      <c r="K6657" s="65">
        <v>0</v>
      </c>
      <c r="L6657" s="65">
        <v>718</v>
      </c>
      <c r="M6657" s="65" t="s">
        <v>503</v>
      </c>
    </row>
    <row r="6658" spans="1:13" ht="12.75" customHeight="1">
      <c r="A6658" s="65" t="str">
        <f>IF(ROW()=1,"KEY",IF(ISNA(VLOOKUP(B6658,車名対応マスタ!B:D,3,FALSE)),"",IF(VLOOKUP(B6658,車名対応マスタ!B:D,3,FALSE)="","",$D6658&amp;" "&amp;IF($G6658="9","J","O")&amp;" "&amp;$I6658&amp;" "&amp;IF($I6658&lt;=TEXT(★完成資料!$A$1,"yyyymm"),TEXT(★完成資料!$A$1,"yyyymm"),"999999")&amp; " " &amp; LEFT(F6658 &amp; "          ",10))))</f>
        <v xml:space="preserve">L O 202203 yyyy00 EV        </v>
      </c>
      <c r="B6658" s="68" t="s">
        <v>324</v>
      </c>
      <c r="C6658" s="68" t="s">
        <v>139</v>
      </c>
      <c r="D6658" s="68" t="s">
        <v>271</v>
      </c>
      <c r="E6658" s="68" t="s">
        <v>531</v>
      </c>
      <c r="F6658" s="68" t="s">
        <v>230</v>
      </c>
      <c r="G6658" s="68" t="s">
        <v>78</v>
      </c>
      <c r="H6658" s="68" t="s">
        <v>384</v>
      </c>
      <c r="I6658" s="68" t="s">
        <v>641</v>
      </c>
      <c r="J6658" s="65">
        <v>0</v>
      </c>
      <c r="K6658" s="65">
        <v>1</v>
      </c>
      <c r="L6658" s="65">
        <v>718</v>
      </c>
      <c r="M6658" s="65" t="s">
        <v>503</v>
      </c>
    </row>
    <row r="6659" spans="1:13" ht="12.75" customHeight="1">
      <c r="A6659" s="65" t="str">
        <f>IF(ROW()=1,"KEY",IF(ISNA(VLOOKUP(B6659,車名対応マスタ!B:D,3,FALSE)),"",IF(VLOOKUP(B6659,車名対応マスタ!B:D,3,FALSE)="","",$D6659&amp;" "&amp;IF($G6659="9","J","O")&amp;" "&amp;$I6659&amp;" "&amp;IF($I6659&lt;=TEXT(★完成資料!$A$1,"yyyymm"),TEXT(★完成資料!$A$1,"yyyymm"),"999999")&amp; " " &amp; LEFT(F6659 &amp; "          ",10))))</f>
        <v xml:space="preserve">L O 202204 yyyy00 EV        </v>
      </c>
      <c r="B6659" s="68" t="s">
        <v>324</v>
      </c>
      <c r="C6659" s="68" t="s">
        <v>139</v>
      </c>
      <c r="D6659" s="68" t="s">
        <v>271</v>
      </c>
      <c r="E6659" s="68" t="s">
        <v>531</v>
      </c>
      <c r="F6659" s="68" t="s">
        <v>230</v>
      </c>
      <c r="G6659" s="68" t="s">
        <v>78</v>
      </c>
      <c r="H6659" s="68" t="s">
        <v>384</v>
      </c>
      <c r="I6659" s="68" t="s">
        <v>642</v>
      </c>
      <c r="J6659" s="65">
        <v>1</v>
      </c>
      <c r="K6659" s="65">
        <v>1</v>
      </c>
      <c r="L6659" s="65">
        <v>718</v>
      </c>
      <c r="M6659" s="65" t="s">
        <v>503</v>
      </c>
    </row>
    <row r="6660" spans="1:13" ht="12.75" customHeight="1">
      <c r="A6660" s="65" t="str">
        <f>IF(ROW()=1,"KEY",IF(ISNA(VLOOKUP(B6660,車名対応マスタ!B:D,3,FALSE)),"",IF(VLOOKUP(B6660,車名対応マスタ!B:D,3,FALSE)="","",$D6660&amp;" "&amp;IF($G6660="9","J","O")&amp;" "&amp;$I6660&amp;" "&amp;IF($I6660&lt;=TEXT(★完成資料!$A$1,"yyyymm"),TEXT(★完成資料!$A$1,"yyyymm"),"999999")&amp; " " &amp; LEFT(F6660 &amp; "          ",10))))</f>
        <v xml:space="preserve">L O 202205 yyyy00 EV        </v>
      </c>
      <c r="B6660" s="68" t="s">
        <v>324</v>
      </c>
      <c r="C6660" s="68" t="s">
        <v>139</v>
      </c>
      <c r="D6660" s="68" t="s">
        <v>271</v>
      </c>
      <c r="E6660" s="68" t="s">
        <v>531</v>
      </c>
      <c r="F6660" s="68" t="s">
        <v>230</v>
      </c>
      <c r="G6660" s="68" t="s">
        <v>78</v>
      </c>
      <c r="H6660" s="68" t="s">
        <v>384</v>
      </c>
      <c r="I6660" s="68" t="s">
        <v>647</v>
      </c>
      <c r="J6660" s="65">
        <v>1</v>
      </c>
      <c r="K6660" s="65">
        <v>1</v>
      </c>
      <c r="L6660" s="65">
        <v>718</v>
      </c>
      <c r="M6660" s="65" t="s">
        <v>503</v>
      </c>
    </row>
    <row r="6661" spans="1:13" ht="12.75" customHeight="1">
      <c r="A6661" s="65" t="str">
        <f>IF(ROW()=1,"KEY",IF(ISNA(VLOOKUP(B6661,車名対応マスタ!B:D,3,FALSE)),"",IF(VLOOKUP(B6661,車名対応マスタ!B:D,3,FALSE)="","",$D6661&amp;" "&amp;IF($G6661="9","J","O")&amp;" "&amp;$I6661&amp;" "&amp;IF($I6661&lt;=TEXT(★完成資料!$A$1,"yyyymm"),TEXT(★完成資料!$A$1,"yyyymm"),"999999")&amp; " " &amp; LEFT(F6661 &amp; "          ",10))))</f>
        <v xml:space="preserve">L O 202206 yyyy00 EV        </v>
      </c>
      <c r="B6661" s="68" t="s">
        <v>324</v>
      </c>
      <c r="C6661" s="68" t="s">
        <v>139</v>
      </c>
      <c r="D6661" s="68" t="s">
        <v>271</v>
      </c>
      <c r="E6661" s="68" t="s">
        <v>531</v>
      </c>
      <c r="F6661" s="68" t="s">
        <v>230</v>
      </c>
      <c r="G6661" s="68" t="s">
        <v>78</v>
      </c>
      <c r="H6661" s="68" t="s">
        <v>384</v>
      </c>
      <c r="I6661" s="68" t="s">
        <v>652</v>
      </c>
      <c r="J6661" s="65">
        <v>0</v>
      </c>
      <c r="K6661" s="65">
        <v>1</v>
      </c>
      <c r="L6661" s="65">
        <v>718</v>
      </c>
      <c r="M6661" s="65" t="s">
        <v>503</v>
      </c>
    </row>
    <row r="6662" spans="1:13" ht="12.75" customHeight="1">
      <c r="A6662" s="65" t="str">
        <f>IF(ROW()=1,"KEY",IF(ISNA(VLOOKUP(B6662,車名対応マスタ!B:D,3,FALSE)),"",IF(VLOOKUP(B6662,車名対応マスタ!B:D,3,FALSE)="","",$D6662&amp;" "&amp;IF($G6662="9","J","O")&amp;" "&amp;$I6662&amp;" "&amp;IF($I6662&lt;=TEXT(★完成資料!$A$1,"yyyymm"),TEXT(★完成資料!$A$1,"yyyymm"),"999999")&amp; " " &amp; LEFT(F6662 &amp; "          ",10))))</f>
        <v xml:space="preserve">L O 202207 yyyy00 EV        </v>
      </c>
      <c r="B6662" s="68" t="s">
        <v>324</v>
      </c>
      <c r="C6662" s="68" t="s">
        <v>139</v>
      </c>
      <c r="D6662" s="68" t="s">
        <v>271</v>
      </c>
      <c r="E6662" s="68" t="s">
        <v>531</v>
      </c>
      <c r="F6662" s="68" t="s">
        <v>230</v>
      </c>
      <c r="G6662" s="68" t="s">
        <v>78</v>
      </c>
      <c r="H6662" s="68" t="s">
        <v>384</v>
      </c>
      <c r="I6662" s="68" t="s">
        <v>655</v>
      </c>
      <c r="J6662" s="65">
        <v>0</v>
      </c>
      <c r="K6662" s="65">
        <v>3</v>
      </c>
      <c r="L6662" s="65">
        <v>718</v>
      </c>
      <c r="M6662" s="65" t="s">
        <v>503</v>
      </c>
    </row>
    <row r="6663" spans="1:13" ht="12.75" customHeight="1">
      <c r="A6663" s="65" t="str">
        <f>IF(ROW()=1,"KEY",IF(ISNA(VLOOKUP(B6663,車名対応マスタ!B:D,3,FALSE)),"",IF(VLOOKUP(B6663,車名対応マスタ!B:D,3,FALSE)="","",$D6663&amp;" "&amp;IF($G6663="9","J","O")&amp;" "&amp;$I6663&amp;" "&amp;IF($I6663&lt;=TEXT(★完成資料!$A$1,"yyyymm"),TEXT(★完成資料!$A$1,"yyyymm"),"999999")&amp; " " &amp; LEFT(F6663 &amp; "          ",10))))</f>
        <v xml:space="preserve">L O 202208 yyyy00 EV        </v>
      </c>
      <c r="B6663" s="68" t="s">
        <v>324</v>
      </c>
      <c r="C6663" s="68" t="s">
        <v>139</v>
      </c>
      <c r="D6663" s="68" t="s">
        <v>271</v>
      </c>
      <c r="E6663" s="68" t="s">
        <v>531</v>
      </c>
      <c r="F6663" s="68" t="s">
        <v>230</v>
      </c>
      <c r="G6663" s="68" t="s">
        <v>78</v>
      </c>
      <c r="H6663" s="68" t="s">
        <v>384</v>
      </c>
      <c r="I6663" s="68" t="s">
        <v>656</v>
      </c>
      <c r="J6663" s="65">
        <v>1</v>
      </c>
      <c r="K6663" s="65">
        <v>1</v>
      </c>
      <c r="L6663" s="65">
        <v>718</v>
      </c>
      <c r="M6663" s="65" t="s">
        <v>503</v>
      </c>
    </row>
    <row r="6664" spans="1:13" ht="12.75" customHeight="1">
      <c r="A6664" s="65" t="str">
        <f>IF(ROW()=1,"KEY",IF(ISNA(VLOOKUP(B6664,車名対応マスタ!B:D,3,FALSE)),"",IF(VLOOKUP(B6664,車名対応マスタ!B:D,3,FALSE)="","",$D6664&amp;" "&amp;IF($G6664="9","J","O")&amp;" "&amp;$I6664&amp;" "&amp;IF($I6664&lt;=TEXT(★完成資料!$A$1,"yyyymm"),TEXT(★完成資料!$A$1,"yyyymm"),"999999")&amp; " " &amp; LEFT(F6664 &amp; "          ",10))))</f>
        <v xml:space="preserve">L O 202209 yyyy00 EV        </v>
      </c>
      <c r="B6664" s="68" t="s">
        <v>324</v>
      </c>
      <c r="C6664" s="68" t="s">
        <v>139</v>
      </c>
      <c r="D6664" s="68" t="s">
        <v>271</v>
      </c>
      <c r="E6664" s="68" t="s">
        <v>531</v>
      </c>
      <c r="F6664" s="68" t="s">
        <v>230</v>
      </c>
      <c r="G6664" s="68" t="s">
        <v>78</v>
      </c>
      <c r="H6664" s="68" t="s">
        <v>384</v>
      </c>
      <c r="I6664" s="68" t="s">
        <v>657</v>
      </c>
      <c r="J6664" s="65">
        <v>0</v>
      </c>
      <c r="K6664" s="65">
        <v>1</v>
      </c>
      <c r="L6664" s="65">
        <v>718</v>
      </c>
      <c r="M6664" s="65" t="s">
        <v>503</v>
      </c>
    </row>
    <row r="6665" spans="1:13" ht="12.75" customHeight="1">
      <c r="A6665" s="65" t="str">
        <f>IF(ROW()=1,"KEY",IF(ISNA(VLOOKUP(B6665,車名対応マスタ!B:D,3,FALSE)),"",IF(VLOOKUP(B6665,車名対応マスタ!B:D,3,FALSE)="","",$D6665&amp;" "&amp;IF($G6665="9","J","O")&amp;" "&amp;$I6665&amp;" "&amp;IF($I6665&lt;=TEXT(★完成資料!$A$1,"yyyymm"),TEXT(★完成資料!$A$1,"yyyymm"),"999999")&amp; " " &amp; LEFT(F6665 &amp; "          ",10))))</f>
        <v xml:space="preserve">L O 202203 yyyy00 EV        </v>
      </c>
      <c r="B6665" s="68" t="s">
        <v>324</v>
      </c>
      <c r="C6665" s="68" t="s">
        <v>139</v>
      </c>
      <c r="D6665" s="68" t="s">
        <v>271</v>
      </c>
      <c r="E6665" s="68" t="s">
        <v>531</v>
      </c>
      <c r="F6665" s="68" t="s">
        <v>230</v>
      </c>
      <c r="G6665" s="68" t="s">
        <v>78</v>
      </c>
      <c r="H6665" s="68" t="s">
        <v>384</v>
      </c>
      <c r="I6665" s="68" t="s">
        <v>641</v>
      </c>
      <c r="J6665" s="65">
        <v>5</v>
      </c>
      <c r="L6665" s="65">
        <v>709</v>
      </c>
      <c r="M6665" s="65" t="s">
        <v>391</v>
      </c>
    </row>
    <row r="6666" spans="1:13" ht="12.75" customHeight="1">
      <c r="A6666" s="65" t="str">
        <f>IF(ROW()=1,"KEY",IF(ISNA(VLOOKUP(B6666,車名対応マスタ!B:D,3,FALSE)),"",IF(VLOOKUP(B6666,車名対応マスタ!B:D,3,FALSE)="","",$D6666&amp;" "&amp;IF($G6666="9","J","O")&amp;" "&amp;$I6666&amp;" "&amp;IF($I6666&lt;=TEXT(★完成資料!$A$1,"yyyymm"),TEXT(★完成資料!$A$1,"yyyymm"),"999999")&amp; " " &amp; LEFT(F6666 &amp; "          ",10))))</f>
        <v xml:space="preserve">L O 202201 yyyy00 EV        </v>
      </c>
      <c r="B6666" s="68" t="s">
        <v>324</v>
      </c>
      <c r="C6666" s="68" t="s">
        <v>139</v>
      </c>
      <c r="D6666" s="68" t="s">
        <v>271</v>
      </c>
      <c r="E6666" s="68" t="s">
        <v>531</v>
      </c>
      <c r="F6666" s="68" t="s">
        <v>230</v>
      </c>
      <c r="G6666" s="68" t="s">
        <v>79</v>
      </c>
      <c r="H6666" s="68" t="s">
        <v>392</v>
      </c>
      <c r="I6666" s="68" t="s">
        <v>639</v>
      </c>
      <c r="J6666" s="65">
        <v>8</v>
      </c>
      <c r="L6666" s="65">
        <v>801</v>
      </c>
      <c r="M6666" s="65" t="s">
        <v>393</v>
      </c>
    </row>
    <row r="6667" spans="1:13" ht="12.75" customHeight="1">
      <c r="A6667" s="65" t="str">
        <f>IF(ROW()=1,"KEY",IF(ISNA(VLOOKUP(B6667,車名対応マスタ!B:D,3,FALSE)),"",IF(VLOOKUP(B6667,車名対応マスタ!B:D,3,FALSE)="","",$D6667&amp;" "&amp;IF($G6667="9","J","O")&amp;" "&amp;$I6667&amp;" "&amp;IF($I6667&lt;=TEXT(★完成資料!$A$1,"yyyymm"),TEXT(★完成資料!$A$1,"yyyymm"),"999999")&amp; " " &amp; LEFT(F6667 &amp; "          ",10))))</f>
        <v xml:space="preserve">L O 202202 yyyy00 EV        </v>
      </c>
      <c r="B6667" s="68" t="s">
        <v>324</v>
      </c>
      <c r="C6667" s="68" t="s">
        <v>139</v>
      </c>
      <c r="D6667" s="68" t="s">
        <v>271</v>
      </c>
      <c r="E6667" s="68" t="s">
        <v>531</v>
      </c>
      <c r="F6667" s="68" t="s">
        <v>230</v>
      </c>
      <c r="G6667" s="68" t="s">
        <v>79</v>
      </c>
      <c r="H6667" s="68" t="s">
        <v>392</v>
      </c>
      <c r="I6667" s="68" t="s">
        <v>640</v>
      </c>
      <c r="J6667" s="65">
        <v>11</v>
      </c>
      <c r="K6667" s="65">
        <v>0</v>
      </c>
      <c r="L6667" s="65">
        <v>801</v>
      </c>
      <c r="M6667" s="65" t="s">
        <v>393</v>
      </c>
    </row>
    <row r="6668" spans="1:13" ht="12.75" customHeight="1">
      <c r="A6668" s="65" t="str">
        <f>IF(ROW()=1,"KEY",IF(ISNA(VLOOKUP(B6668,車名対応マスタ!B:D,3,FALSE)),"",IF(VLOOKUP(B6668,車名対応マスタ!B:D,3,FALSE)="","",$D6668&amp;" "&amp;IF($G6668="9","J","O")&amp;" "&amp;$I6668&amp;" "&amp;IF($I6668&lt;=TEXT(★完成資料!$A$1,"yyyymm"),TEXT(★完成資料!$A$1,"yyyymm"),"999999")&amp; " " &amp; LEFT(F6668 &amp; "          ",10))))</f>
        <v xml:space="preserve">L O 202203 yyyy00 EV        </v>
      </c>
      <c r="B6668" s="68" t="s">
        <v>324</v>
      </c>
      <c r="C6668" s="68" t="s">
        <v>139</v>
      </c>
      <c r="D6668" s="68" t="s">
        <v>271</v>
      </c>
      <c r="E6668" s="68" t="s">
        <v>531</v>
      </c>
      <c r="F6668" s="68" t="s">
        <v>230</v>
      </c>
      <c r="G6668" s="68" t="s">
        <v>79</v>
      </c>
      <c r="H6668" s="68" t="s">
        <v>392</v>
      </c>
      <c r="I6668" s="68" t="s">
        <v>641</v>
      </c>
      <c r="J6668" s="65">
        <v>10</v>
      </c>
      <c r="K6668" s="65">
        <v>0</v>
      </c>
      <c r="L6668" s="65">
        <v>801</v>
      </c>
      <c r="M6668" s="65" t="s">
        <v>393</v>
      </c>
    </row>
    <row r="6669" spans="1:13" ht="12.75" customHeight="1">
      <c r="A6669" s="65" t="str">
        <f>IF(ROW()=1,"KEY",IF(ISNA(VLOOKUP(B6669,車名対応マスタ!B:D,3,FALSE)),"",IF(VLOOKUP(B6669,車名対応マスタ!B:D,3,FALSE)="","",$D6669&amp;" "&amp;IF($G6669="9","J","O")&amp;" "&amp;$I6669&amp;" "&amp;IF($I6669&lt;=TEXT(★完成資料!$A$1,"yyyymm"),TEXT(★完成資料!$A$1,"yyyymm"),"999999")&amp; " " &amp; LEFT(F6669 &amp; "          ",10))))</f>
        <v xml:space="preserve">L O 202204 yyyy00 EV        </v>
      </c>
      <c r="B6669" s="68" t="s">
        <v>324</v>
      </c>
      <c r="C6669" s="68" t="s">
        <v>139</v>
      </c>
      <c r="D6669" s="68" t="s">
        <v>271</v>
      </c>
      <c r="E6669" s="68" t="s">
        <v>531</v>
      </c>
      <c r="F6669" s="68" t="s">
        <v>230</v>
      </c>
      <c r="G6669" s="68" t="s">
        <v>79</v>
      </c>
      <c r="H6669" s="68" t="s">
        <v>392</v>
      </c>
      <c r="I6669" s="68" t="s">
        <v>642</v>
      </c>
      <c r="J6669" s="65">
        <v>8</v>
      </c>
      <c r="K6669" s="65">
        <v>0</v>
      </c>
      <c r="L6669" s="65">
        <v>801</v>
      </c>
      <c r="M6669" s="65" t="s">
        <v>393</v>
      </c>
    </row>
    <row r="6670" spans="1:13" ht="12.75" customHeight="1">
      <c r="A6670" s="65" t="str">
        <f>IF(ROW()=1,"KEY",IF(ISNA(VLOOKUP(B6670,車名対応マスタ!B:D,3,FALSE)),"",IF(VLOOKUP(B6670,車名対応マスタ!B:D,3,FALSE)="","",$D6670&amp;" "&amp;IF($G6670="9","J","O")&amp;" "&amp;$I6670&amp;" "&amp;IF($I6670&lt;=TEXT(★完成資料!$A$1,"yyyymm"),TEXT(★完成資料!$A$1,"yyyymm"),"999999")&amp; " " &amp; LEFT(F6670 &amp; "          ",10))))</f>
        <v xml:space="preserve">L O 202205 yyyy00 EV        </v>
      </c>
      <c r="B6670" s="68" t="s">
        <v>324</v>
      </c>
      <c r="C6670" s="68" t="s">
        <v>139</v>
      </c>
      <c r="D6670" s="68" t="s">
        <v>271</v>
      </c>
      <c r="E6670" s="68" t="s">
        <v>531</v>
      </c>
      <c r="F6670" s="68" t="s">
        <v>230</v>
      </c>
      <c r="G6670" s="68" t="s">
        <v>79</v>
      </c>
      <c r="H6670" s="68" t="s">
        <v>392</v>
      </c>
      <c r="I6670" s="68" t="s">
        <v>647</v>
      </c>
      <c r="J6670" s="65">
        <v>5</v>
      </c>
      <c r="K6670" s="65">
        <v>0</v>
      </c>
      <c r="L6670" s="65">
        <v>801</v>
      </c>
      <c r="M6670" s="65" t="s">
        <v>393</v>
      </c>
    </row>
    <row r="6671" spans="1:13" ht="12.75" customHeight="1">
      <c r="A6671" s="65" t="str">
        <f>IF(ROW()=1,"KEY",IF(ISNA(VLOOKUP(B6671,車名対応マスタ!B:D,3,FALSE)),"",IF(VLOOKUP(B6671,車名対応マスタ!B:D,3,FALSE)="","",$D6671&amp;" "&amp;IF($G6671="9","J","O")&amp;" "&amp;$I6671&amp;" "&amp;IF($I6671&lt;=TEXT(★完成資料!$A$1,"yyyymm"),TEXT(★完成資料!$A$1,"yyyymm"),"999999")&amp; " " &amp; LEFT(F6671 &amp; "          ",10))))</f>
        <v xml:space="preserve">L O 202206 yyyy00 EV        </v>
      </c>
      <c r="B6671" s="68" t="s">
        <v>324</v>
      </c>
      <c r="C6671" s="68" t="s">
        <v>139</v>
      </c>
      <c r="D6671" s="68" t="s">
        <v>271</v>
      </c>
      <c r="E6671" s="68" t="s">
        <v>531</v>
      </c>
      <c r="F6671" s="68" t="s">
        <v>230</v>
      </c>
      <c r="G6671" s="68" t="s">
        <v>79</v>
      </c>
      <c r="H6671" s="68" t="s">
        <v>392</v>
      </c>
      <c r="I6671" s="68" t="s">
        <v>652</v>
      </c>
      <c r="J6671" s="65">
        <v>5</v>
      </c>
      <c r="K6671" s="65">
        <v>0</v>
      </c>
      <c r="L6671" s="65">
        <v>801</v>
      </c>
      <c r="M6671" s="65" t="s">
        <v>393</v>
      </c>
    </row>
    <row r="6672" spans="1:13" ht="12.75" customHeight="1">
      <c r="A6672" s="65" t="str">
        <f>IF(ROW()=1,"KEY",IF(ISNA(VLOOKUP(B6672,車名対応マスタ!B:D,3,FALSE)),"",IF(VLOOKUP(B6672,車名対応マスタ!B:D,3,FALSE)="","",$D6672&amp;" "&amp;IF($G6672="9","J","O")&amp;" "&amp;$I6672&amp;" "&amp;IF($I6672&lt;=TEXT(★完成資料!$A$1,"yyyymm"),TEXT(★完成資料!$A$1,"yyyymm"),"999999")&amp; " " &amp; LEFT(F6672 &amp; "          ",10))))</f>
        <v xml:space="preserve">L O 202207 yyyy00 EV        </v>
      </c>
      <c r="B6672" s="68" t="s">
        <v>324</v>
      </c>
      <c r="C6672" s="68" t="s">
        <v>139</v>
      </c>
      <c r="D6672" s="68" t="s">
        <v>271</v>
      </c>
      <c r="E6672" s="68" t="s">
        <v>531</v>
      </c>
      <c r="F6672" s="68" t="s">
        <v>230</v>
      </c>
      <c r="G6672" s="68" t="s">
        <v>79</v>
      </c>
      <c r="H6672" s="68" t="s">
        <v>392</v>
      </c>
      <c r="I6672" s="68" t="s">
        <v>655</v>
      </c>
      <c r="J6672" s="65">
        <v>8</v>
      </c>
      <c r="K6672" s="65">
        <v>0</v>
      </c>
      <c r="L6672" s="65">
        <v>801</v>
      </c>
      <c r="M6672" s="65" t="s">
        <v>393</v>
      </c>
    </row>
    <row r="6673" spans="1:13" ht="12.75" customHeight="1">
      <c r="A6673" s="65" t="str">
        <f>IF(ROW()=1,"KEY",IF(ISNA(VLOOKUP(B6673,車名対応マスタ!B:D,3,FALSE)),"",IF(VLOOKUP(B6673,車名対応マスタ!B:D,3,FALSE)="","",$D6673&amp;" "&amp;IF($G6673="9","J","O")&amp;" "&amp;$I6673&amp;" "&amp;IF($I6673&lt;=TEXT(★完成資料!$A$1,"yyyymm"),TEXT(★完成資料!$A$1,"yyyymm"),"999999")&amp; " " &amp; LEFT(F6673 &amp; "          ",10))))</f>
        <v xml:space="preserve">L O 202208 yyyy00 EV        </v>
      </c>
      <c r="B6673" s="68" t="s">
        <v>324</v>
      </c>
      <c r="C6673" s="68" t="s">
        <v>139</v>
      </c>
      <c r="D6673" s="68" t="s">
        <v>271</v>
      </c>
      <c r="E6673" s="68" t="s">
        <v>531</v>
      </c>
      <c r="F6673" s="68" t="s">
        <v>230</v>
      </c>
      <c r="G6673" s="68" t="s">
        <v>79</v>
      </c>
      <c r="H6673" s="68" t="s">
        <v>392</v>
      </c>
      <c r="I6673" s="68" t="s">
        <v>656</v>
      </c>
      <c r="J6673" s="65">
        <v>3</v>
      </c>
      <c r="K6673" s="65">
        <v>0</v>
      </c>
      <c r="L6673" s="65">
        <v>801</v>
      </c>
      <c r="M6673" s="65" t="s">
        <v>393</v>
      </c>
    </row>
    <row r="6674" spans="1:13" ht="12.75" customHeight="1">
      <c r="A6674" s="65" t="str">
        <f>IF(ROW()=1,"KEY",IF(ISNA(VLOOKUP(B6674,車名対応マスタ!B:D,3,FALSE)),"",IF(VLOOKUP(B6674,車名対応マスタ!B:D,3,FALSE)="","",$D6674&amp;" "&amp;IF($G6674="9","J","O")&amp;" "&amp;$I6674&amp;" "&amp;IF($I6674&lt;=TEXT(★完成資料!$A$1,"yyyymm"),TEXT(★完成資料!$A$1,"yyyymm"),"999999")&amp; " " &amp; LEFT(F6674 &amp; "          ",10))))</f>
        <v xml:space="preserve">L O 202209 yyyy00 EV        </v>
      </c>
      <c r="B6674" s="68" t="s">
        <v>324</v>
      </c>
      <c r="C6674" s="68" t="s">
        <v>139</v>
      </c>
      <c r="D6674" s="68" t="s">
        <v>271</v>
      </c>
      <c r="E6674" s="68" t="s">
        <v>531</v>
      </c>
      <c r="F6674" s="68" t="s">
        <v>230</v>
      </c>
      <c r="G6674" s="68" t="s">
        <v>79</v>
      </c>
      <c r="H6674" s="68" t="s">
        <v>392</v>
      </c>
      <c r="I6674" s="68" t="s">
        <v>657</v>
      </c>
      <c r="J6674" s="65">
        <v>5</v>
      </c>
      <c r="K6674" s="65">
        <v>0</v>
      </c>
      <c r="L6674" s="65">
        <v>801</v>
      </c>
      <c r="M6674" s="65" t="s">
        <v>393</v>
      </c>
    </row>
    <row r="6675" spans="1:13" ht="12.75" customHeight="1">
      <c r="A6675" s="65" t="str">
        <f>IF(ROW()=1,"KEY",IF(ISNA(VLOOKUP(B6675,車名対応マスタ!B:D,3,FALSE)),"",IF(VLOOKUP(B6675,車名対応マスタ!B:D,3,FALSE)="","",$D6675&amp;" "&amp;IF($G6675="9","J","O")&amp;" "&amp;$I6675&amp;" "&amp;IF($I6675&lt;=TEXT(★完成資料!$A$1,"yyyymm"),TEXT(★完成資料!$A$1,"yyyymm"),"999999")&amp; " " &amp; LEFT(F6675 &amp; "          ",10))))</f>
        <v xml:space="preserve">L O 202210 yyyy00 EV        </v>
      </c>
      <c r="B6675" s="68" t="s">
        <v>324</v>
      </c>
      <c r="C6675" s="68" t="s">
        <v>139</v>
      </c>
      <c r="D6675" s="68" t="s">
        <v>271</v>
      </c>
      <c r="E6675" s="68" t="s">
        <v>531</v>
      </c>
      <c r="F6675" s="68" t="s">
        <v>230</v>
      </c>
      <c r="G6675" s="68" t="s">
        <v>79</v>
      </c>
      <c r="H6675" s="68" t="s">
        <v>392</v>
      </c>
      <c r="I6675" s="68" t="s">
        <v>663</v>
      </c>
      <c r="J6675" s="65">
        <v>5</v>
      </c>
      <c r="K6675" s="65">
        <v>0</v>
      </c>
      <c r="L6675" s="65">
        <v>801</v>
      </c>
      <c r="M6675" s="65" t="s">
        <v>393</v>
      </c>
    </row>
    <row r="6676" spans="1:13" ht="12.75" customHeight="1">
      <c r="A6676" s="65" t="str">
        <f>IF(ROW()=1,"KEY",IF(ISNA(VLOOKUP(B6676,車名対応マスタ!B:D,3,FALSE)),"",IF(VLOOKUP(B6676,車名対応マスタ!B:D,3,FALSE)="","",$D6676&amp;" "&amp;IF($G6676="9","J","O")&amp;" "&amp;$I6676&amp;" "&amp;IF($I6676&lt;=TEXT(★完成資料!$A$1,"yyyymm"),TEXT(★完成資料!$A$1,"yyyymm"),"999999")&amp; " " &amp; LEFT(F6676 &amp; "          ",10))))</f>
        <v xml:space="preserve">L O 202201 yyyy00 EV        </v>
      </c>
      <c r="B6676" s="68" t="s">
        <v>324</v>
      </c>
      <c r="C6676" s="68" t="s">
        <v>139</v>
      </c>
      <c r="D6676" s="68" t="s">
        <v>271</v>
      </c>
      <c r="E6676" s="68" t="s">
        <v>531</v>
      </c>
      <c r="F6676" s="68" t="s">
        <v>230</v>
      </c>
      <c r="G6676" s="68" t="s">
        <v>79</v>
      </c>
      <c r="H6676" s="68" t="s">
        <v>392</v>
      </c>
      <c r="I6676" s="68" t="s">
        <v>639</v>
      </c>
      <c r="J6676" s="65">
        <v>15</v>
      </c>
      <c r="L6676" s="65">
        <v>809</v>
      </c>
      <c r="M6676" s="65" t="s">
        <v>394</v>
      </c>
    </row>
    <row r="6677" spans="1:13" ht="12.75" customHeight="1">
      <c r="A6677" s="65" t="str">
        <f>IF(ROW()=1,"KEY",IF(ISNA(VLOOKUP(B6677,車名対応マスタ!B:D,3,FALSE)),"",IF(VLOOKUP(B6677,車名対応マスタ!B:D,3,FALSE)="","",$D6677&amp;" "&amp;IF($G6677="9","J","O")&amp;" "&amp;$I6677&amp;" "&amp;IF($I6677&lt;=TEXT(★完成資料!$A$1,"yyyymm"),TEXT(★完成資料!$A$1,"yyyymm"),"999999")&amp; " " &amp; LEFT(F6677 &amp; "          ",10))))</f>
        <v xml:space="preserve">L O 202202 yyyy00 EV        </v>
      </c>
      <c r="B6677" s="68" t="s">
        <v>324</v>
      </c>
      <c r="C6677" s="68" t="s">
        <v>139</v>
      </c>
      <c r="D6677" s="68" t="s">
        <v>271</v>
      </c>
      <c r="E6677" s="68" t="s">
        <v>531</v>
      </c>
      <c r="F6677" s="68" t="s">
        <v>230</v>
      </c>
      <c r="G6677" s="68" t="s">
        <v>79</v>
      </c>
      <c r="H6677" s="68" t="s">
        <v>392</v>
      </c>
      <c r="I6677" s="68" t="s">
        <v>640</v>
      </c>
      <c r="J6677" s="65">
        <v>35</v>
      </c>
      <c r="L6677" s="65">
        <v>809</v>
      </c>
      <c r="M6677" s="65" t="s">
        <v>394</v>
      </c>
    </row>
    <row r="6678" spans="1:13" ht="12.75" customHeight="1">
      <c r="A6678" s="65" t="str">
        <f>IF(ROW()=1,"KEY",IF(ISNA(VLOOKUP(B6678,車名対応マスタ!B:D,3,FALSE)),"",IF(VLOOKUP(B6678,車名対応マスタ!B:D,3,FALSE)="","",$D6678&amp;" "&amp;IF($G6678="9","J","O")&amp;" "&amp;$I6678&amp;" "&amp;IF($I6678&lt;=TEXT(★完成資料!$A$1,"yyyymm"),TEXT(★完成資料!$A$1,"yyyymm"),"999999")&amp; " " &amp; LEFT(F6678 &amp; "          ",10))))</f>
        <v xml:space="preserve">L O 202203 yyyy00 EV        </v>
      </c>
      <c r="B6678" s="68" t="s">
        <v>324</v>
      </c>
      <c r="C6678" s="68" t="s">
        <v>139</v>
      </c>
      <c r="D6678" s="68" t="s">
        <v>271</v>
      </c>
      <c r="E6678" s="68" t="s">
        <v>531</v>
      </c>
      <c r="F6678" s="68" t="s">
        <v>230</v>
      </c>
      <c r="G6678" s="68" t="s">
        <v>79</v>
      </c>
      <c r="H6678" s="68" t="s">
        <v>392</v>
      </c>
      <c r="I6678" s="68" t="s">
        <v>641</v>
      </c>
      <c r="J6678" s="65">
        <v>18</v>
      </c>
      <c r="K6678" s="65">
        <v>0</v>
      </c>
      <c r="L6678" s="65">
        <v>809</v>
      </c>
      <c r="M6678" s="65" t="s">
        <v>394</v>
      </c>
    </row>
    <row r="6679" spans="1:13" ht="12.75" customHeight="1">
      <c r="A6679" s="65" t="str">
        <f>IF(ROW()=1,"KEY",IF(ISNA(VLOOKUP(B6679,車名対応マスタ!B:D,3,FALSE)),"",IF(VLOOKUP(B6679,車名対応マスタ!B:D,3,FALSE)="","",$D6679&amp;" "&amp;IF($G6679="9","J","O")&amp;" "&amp;$I6679&amp;" "&amp;IF($I6679&lt;=TEXT(★完成資料!$A$1,"yyyymm"),TEXT(★完成資料!$A$1,"yyyymm"),"999999")&amp; " " &amp; LEFT(F6679 &amp; "          ",10))))</f>
        <v xml:space="preserve">L O 202204 yyyy00 EV        </v>
      </c>
      <c r="B6679" s="68" t="s">
        <v>324</v>
      </c>
      <c r="C6679" s="68" t="s">
        <v>139</v>
      </c>
      <c r="D6679" s="68" t="s">
        <v>271</v>
      </c>
      <c r="E6679" s="68" t="s">
        <v>531</v>
      </c>
      <c r="F6679" s="68" t="s">
        <v>230</v>
      </c>
      <c r="G6679" s="68" t="s">
        <v>79</v>
      </c>
      <c r="H6679" s="68" t="s">
        <v>392</v>
      </c>
      <c r="I6679" s="68" t="s">
        <v>642</v>
      </c>
      <c r="J6679" s="65">
        <v>11</v>
      </c>
      <c r="K6679" s="65">
        <v>0</v>
      </c>
      <c r="L6679" s="65">
        <v>809</v>
      </c>
      <c r="M6679" s="65" t="s">
        <v>394</v>
      </c>
    </row>
    <row r="6680" spans="1:13" ht="12.75" customHeight="1">
      <c r="A6680" s="65" t="str">
        <f>IF(ROW()=1,"KEY",IF(ISNA(VLOOKUP(B6680,車名対応マスタ!B:D,3,FALSE)),"",IF(VLOOKUP(B6680,車名対応マスタ!B:D,3,FALSE)="","",$D6680&amp;" "&amp;IF($G6680="9","J","O")&amp;" "&amp;$I6680&amp;" "&amp;IF($I6680&lt;=TEXT(★完成資料!$A$1,"yyyymm"),TEXT(★完成資料!$A$1,"yyyymm"),"999999")&amp; " " &amp; LEFT(F6680 &amp; "          ",10))))</f>
        <v xml:space="preserve">L O 202205 yyyy00 EV        </v>
      </c>
      <c r="B6680" s="68" t="s">
        <v>324</v>
      </c>
      <c r="C6680" s="68" t="s">
        <v>139</v>
      </c>
      <c r="D6680" s="68" t="s">
        <v>271</v>
      </c>
      <c r="E6680" s="68" t="s">
        <v>531</v>
      </c>
      <c r="F6680" s="68" t="s">
        <v>230</v>
      </c>
      <c r="G6680" s="68" t="s">
        <v>79</v>
      </c>
      <c r="H6680" s="68" t="s">
        <v>392</v>
      </c>
      <c r="I6680" s="68" t="s">
        <v>647</v>
      </c>
      <c r="J6680" s="65">
        <v>18</v>
      </c>
      <c r="K6680" s="65">
        <v>0</v>
      </c>
      <c r="L6680" s="65">
        <v>809</v>
      </c>
      <c r="M6680" s="65" t="s">
        <v>394</v>
      </c>
    </row>
    <row r="6681" spans="1:13" ht="12.75" customHeight="1">
      <c r="A6681" s="65" t="str">
        <f>IF(ROW()=1,"KEY",IF(ISNA(VLOOKUP(B6681,車名対応マスタ!B:D,3,FALSE)),"",IF(VLOOKUP(B6681,車名対応マスタ!B:D,3,FALSE)="","",$D6681&amp;" "&amp;IF($G6681="9","J","O")&amp;" "&amp;$I6681&amp;" "&amp;IF($I6681&lt;=TEXT(★完成資料!$A$1,"yyyymm"),TEXT(★完成資料!$A$1,"yyyymm"),"999999")&amp; " " &amp; LEFT(F6681 &amp; "          ",10))))</f>
        <v xml:space="preserve">L O 202206 yyyy00 EV        </v>
      </c>
      <c r="B6681" s="68" t="s">
        <v>324</v>
      </c>
      <c r="C6681" s="68" t="s">
        <v>139</v>
      </c>
      <c r="D6681" s="68" t="s">
        <v>271</v>
      </c>
      <c r="E6681" s="68" t="s">
        <v>531</v>
      </c>
      <c r="F6681" s="68" t="s">
        <v>230</v>
      </c>
      <c r="G6681" s="68" t="s">
        <v>79</v>
      </c>
      <c r="H6681" s="68" t="s">
        <v>392</v>
      </c>
      <c r="I6681" s="68" t="s">
        <v>652</v>
      </c>
      <c r="J6681" s="65">
        <v>6</v>
      </c>
      <c r="K6681" s="65">
        <v>0</v>
      </c>
      <c r="L6681" s="65">
        <v>809</v>
      </c>
      <c r="M6681" s="65" t="s">
        <v>394</v>
      </c>
    </row>
    <row r="6682" spans="1:13" ht="12.75" customHeight="1">
      <c r="A6682" s="65" t="str">
        <f>IF(ROW()=1,"KEY",IF(ISNA(VLOOKUP(B6682,車名対応マスタ!B:D,3,FALSE)),"",IF(VLOOKUP(B6682,車名対応マスタ!B:D,3,FALSE)="","",$D6682&amp;" "&amp;IF($G6682="9","J","O")&amp;" "&amp;$I6682&amp;" "&amp;IF($I6682&lt;=TEXT(★完成資料!$A$1,"yyyymm"),TEXT(★完成資料!$A$1,"yyyymm"),"999999")&amp; " " &amp; LEFT(F6682 &amp; "          ",10))))</f>
        <v xml:space="preserve">L O 202207 yyyy00 EV        </v>
      </c>
      <c r="B6682" s="68" t="s">
        <v>324</v>
      </c>
      <c r="C6682" s="68" t="s">
        <v>139</v>
      </c>
      <c r="D6682" s="68" t="s">
        <v>271</v>
      </c>
      <c r="E6682" s="68" t="s">
        <v>531</v>
      </c>
      <c r="F6682" s="68" t="s">
        <v>230</v>
      </c>
      <c r="G6682" s="68" t="s">
        <v>79</v>
      </c>
      <c r="H6682" s="68" t="s">
        <v>392</v>
      </c>
      <c r="I6682" s="68" t="s">
        <v>655</v>
      </c>
      <c r="J6682" s="65">
        <v>12</v>
      </c>
      <c r="K6682" s="65">
        <v>0</v>
      </c>
      <c r="L6682" s="65">
        <v>809</v>
      </c>
      <c r="M6682" s="65" t="s">
        <v>394</v>
      </c>
    </row>
    <row r="6683" spans="1:13" ht="12.75" customHeight="1">
      <c r="A6683" s="65" t="str">
        <f>IF(ROW()=1,"KEY",IF(ISNA(VLOOKUP(B6683,車名対応マスタ!B:D,3,FALSE)),"",IF(VLOOKUP(B6683,車名対応マスタ!B:D,3,FALSE)="","",$D6683&amp;" "&amp;IF($G6683="9","J","O")&amp;" "&amp;$I6683&amp;" "&amp;IF($I6683&lt;=TEXT(★完成資料!$A$1,"yyyymm"),TEXT(★完成資料!$A$1,"yyyymm"),"999999")&amp; " " &amp; LEFT(F6683 &amp; "          ",10))))</f>
        <v xml:space="preserve">L O 202208 yyyy00 EV        </v>
      </c>
      <c r="B6683" s="68" t="s">
        <v>324</v>
      </c>
      <c r="C6683" s="68" t="s">
        <v>139</v>
      </c>
      <c r="D6683" s="68" t="s">
        <v>271</v>
      </c>
      <c r="E6683" s="68" t="s">
        <v>531</v>
      </c>
      <c r="F6683" s="68" t="s">
        <v>230</v>
      </c>
      <c r="G6683" s="68" t="s">
        <v>79</v>
      </c>
      <c r="H6683" s="68" t="s">
        <v>392</v>
      </c>
      <c r="I6683" s="68" t="s">
        <v>656</v>
      </c>
      <c r="J6683" s="65">
        <v>22</v>
      </c>
      <c r="K6683" s="65">
        <v>0</v>
      </c>
      <c r="L6683" s="65">
        <v>809</v>
      </c>
      <c r="M6683" s="65" t="s">
        <v>394</v>
      </c>
    </row>
    <row r="6684" spans="1:13" ht="12.75" customHeight="1">
      <c r="A6684" s="65" t="str">
        <f>IF(ROW()=1,"KEY",IF(ISNA(VLOOKUP(B6684,車名対応マスタ!B:D,3,FALSE)),"",IF(VLOOKUP(B6684,車名対応マスタ!B:D,3,FALSE)="","",$D6684&amp;" "&amp;IF($G6684="9","J","O")&amp;" "&amp;$I6684&amp;" "&amp;IF($I6684&lt;=TEXT(★完成資料!$A$1,"yyyymm"),TEXT(★完成資料!$A$1,"yyyymm"),"999999")&amp; " " &amp; LEFT(F6684 &amp; "          ",10))))</f>
        <v xml:space="preserve">L O 202209 yyyy00 EV        </v>
      </c>
      <c r="B6684" s="68" t="s">
        <v>324</v>
      </c>
      <c r="C6684" s="68" t="s">
        <v>139</v>
      </c>
      <c r="D6684" s="68" t="s">
        <v>271</v>
      </c>
      <c r="E6684" s="68" t="s">
        <v>531</v>
      </c>
      <c r="F6684" s="68" t="s">
        <v>230</v>
      </c>
      <c r="G6684" s="68" t="s">
        <v>79</v>
      </c>
      <c r="H6684" s="68" t="s">
        <v>392</v>
      </c>
      <c r="I6684" s="68" t="s">
        <v>657</v>
      </c>
      <c r="J6684" s="65">
        <v>13</v>
      </c>
      <c r="K6684" s="65">
        <v>0</v>
      </c>
      <c r="L6684" s="65">
        <v>809</v>
      </c>
      <c r="M6684" s="65" t="s">
        <v>394</v>
      </c>
    </row>
    <row r="6685" spans="1:13" ht="12.75" customHeight="1">
      <c r="A6685" s="65" t="str">
        <f>IF(ROW()=1,"KEY",IF(ISNA(VLOOKUP(B6685,車名対応マスタ!B:D,3,FALSE)),"",IF(VLOOKUP(B6685,車名対応マスタ!B:D,3,FALSE)="","",$D6685&amp;" "&amp;IF($G6685="9","J","O")&amp;" "&amp;$I6685&amp;" "&amp;IF($I6685&lt;=TEXT(★完成資料!$A$1,"yyyymm"),TEXT(★完成資料!$A$1,"yyyymm"),"999999")&amp; " " &amp; LEFT(F6685 &amp; "          ",10))))</f>
        <v xml:space="preserve">L O 202210 yyyy00 EV        </v>
      </c>
      <c r="B6685" s="68" t="s">
        <v>324</v>
      </c>
      <c r="C6685" s="68" t="s">
        <v>139</v>
      </c>
      <c r="D6685" s="68" t="s">
        <v>271</v>
      </c>
      <c r="E6685" s="68" t="s">
        <v>531</v>
      </c>
      <c r="F6685" s="68" t="s">
        <v>230</v>
      </c>
      <c r="G6685" s="68" t="s">
        <v>79</v>
      </c>
      <c r="H6685" s="68" t="s">
        <v>392</v>
      </c>
      <c r="I6685" s="68" t="s">
        <v>663</v>
      </c>
      <c r="J6685" s="65">
        <v>9</v>
      </c>
      <c r="K6685" s="65">
        <v>0</v>
      </c>
      <c r="L6685" s="65">
        <v>809</v>
      </c>
      <c r="M6685" s="65" t="s">
        <v>394</v>
      </c>
    </row>
    <row r="6686" spans="1:13" ht="12.75" customHeight="1">
      <c r="A6686" s="65" t="str">
        <f>IF(ROW()=1,"KEY",IF(ISNA(VLOOKUP(B6686,車名対応マスタ!B:D,3,FALSE)),"",IF(VLOOKUP(B6686,車名対応マスタ!B:D,3,FALSE)="","",$D6686&amp;" "&amp;IF($G6686="9","J","O")&amp;" "&amp;$I6686&amp;" "&amp;IF($I6686&lt;=TEXT(★完成資料!$A$1,"yyyymm"),TEXT(★完成資料!$A$1,"yyyymm"),"999999")&amp; " " &amp; LEFT(F6686 &amp; "          ",10))))</f>
        <v xml:space="preserve">L O 202201 yyyy00 EV        </v>
      </c>
      <c r="B6686" s="68" t="s">
        <v>324</v>
      </c>
      <c r="C6686" s="68" t="s">
        <v>139</v>
      </c>
      <c r="D6686" s="68" t="s">
        <v>271</v>
      </c>
      <c r="E6686" s="68" t="s">
        <v>531</v>
      </c>
      <c r="F6686" s="68" t="s">
        <v>230</v>
      </c>
      <c r="G6686" s="68" t="s">
        <v>80</v>
      </c>
      <c r="H6686" s="68" t="s">
        <v>395</v>
      </c>
      <c r="I6686" s="68" t="s">
        <v>639</v>
      </c>
      <c r="J6686" s="65">
        <v>6</v>
      </c>
      <c r="L6686" s="65">
        <v>607</v>
      </c>
      <c r="M6686" s="65" t="s">
        <v>401</v>
      </c>
    </row>
    <row r="6687" spans="1:13" ht="12.75" customHeight="1">
      <c r="A6687" s="65" t="str">
        <f>IF(ROW()=1,"KEY",IF(ISNA(VLOOKUP(B6687,車名対応マスタ!B:D,3,FALSE)),"",IF(VLOOKUP(B6687,車名対応マスタ!B:D,3,FALSE)="","",$D6687&amp;" "&amp;IF($G6687="9","J","O")&amp;" "&amp;$I6687&amp;" "&amp;IF($I6687&lt;=TEXT(★完成資料!$A$1,"yyyymm"),TEXT(★完成資料!$A$1,"yyyymm"),"999999")&amp; " " &amp; LEFT(F6687 &amp; "          ",10))))</f>
        <v xml:space="preserve">L O 202202 yyyy00 EV        </v>
      </c>
      <c r="B6687" s="68" t="s">
        <v>324</v>
      </c>
      <c r="C6687" s="68" t="s">
        <v>139</v>
      </c>
      <c r="D6687" s="68" t="s">
        <v>271</v>
      </c>
      <c r="E6687" s="68" t="s">
        <v>531</v>
      </c>
      <c r="F6687" s="68" t="s">
        <v>230</v>
      </c>
      <c r="G6687" s="68" t="s">
        <v>80</v>
      </c>
      <c r="H6687" s="68" t="s">
        <v>395</v>
      </c>
      <c r="I6687" s="68" t="s">
        <v>640</v>
      </c>
      <c r="J6687" s="65">
        <v>7</v>
      </c>
      <c r="K6687" s="65">
        <v>3</v>
      </c>
      <c r="L6687" s="65">
        <v>607</v>
      </c>
      <c r="M6687" s="65" t="s">
        <v>401</v>
      </c>
    </row>
    <row r="6688" spans="1:13" ht="12.75" customHeight="1">
      <c r="A6688" s="65" t="str">
        <f>IF(ROW()=1,"KEY",IF(ISNA(VLOOKUP(B6688,車名対応マスタ!B:D,3,FALSE)),"",IF(VLOOKUP(B6688,車名対応マスタ!B:D,3,FALSE)="","",$D6688&amp;" "&amp;IF($G6688="9","J","O")&amp;" "&amp;$I6688&amp;" "&amp;IF($I6688&lt;=TEXT(★完成資料!$A$1,"yyyymm"),TEXT(★完成資料!$A$1,"yyyymm"),"999999")&amp; " " &amp; LEFT(F6688 &amp; "          ",10))))</f>
        <v xml:space="preserve">L O 202203 yyyy00 EV        </v>
      </c>
      <c r="B6688" s="68" t="s">
        <v>324</v>
      </c>
      <c r="C6688" s="68" t="s">
        <v>139</v>
      </c>
      <c r="D6688" s="68" t="s">
        <v>271</v>
      </c>
      <c r="E6688" s="68" t="s">
        <v>531</v>
      </c>
      <c r="F6688" s="68" t="s">
        <v>230</v>
      </c>
      <c r="G6688" s="68" t="s">
        <v>80</v>
      </c>
      <c r="H6688" s="68" t="s">
        <v>395</v>
      </c>
      <c r="I6688" s="68" t="s">
        <v>641</v>
      </c>
      <c r="J6688" s="65">
        <v>19</v>
      </c>
      <c r="K6688" s="65">
        <v>5</v>
      </c>
      <c r="L6688" s="65">
        <v>607</v>
      </c>
      <c r="M6688" s="65" t="s">
        <v>401</v>
      </c>
    </row>
    <row r="6689" spans="1:13" ht="12.75" customHeight="1">
      <c r="A6689" s="65" t="str">
        <f>IF(ROW()=1,"KEY",IF(ISNA(VLOOKUP(B6689,車名対応マスタ!B:D,3,FALSE)),"",IF(VLOOKUP(B6689,車名対応マスタ!B:D,3,FALSE)="","",$D6689&amp;" "&amp;IF($G6689="9","J","O")&amp;" "&amp;$I6689&amp;" "&amp;IF($I6689&lt;=TEXT(★完成資料!$A$1,"yyyymm"),TEXT(★完成資料!$A$1,"yyyymm"),"999999")&amp; " " &amp; LEFT(F6689 &amp; "          ",10))))</f>
        <v xml:space="preserve">L O 202204 yyyy00 EV        </v>
      </c>
      <c r="B6689" s="68" t="s">
        <v>324</v>
      </c>
      <c r="C6689" s="68" t="s">
        <v>139</v>
      </c>
      <c r="D6689" s="68" t="s">
        <v>271</v>
      </c>
      <c r="E6689" s="68" t="s">
        <v>531</v>
      </c>
      <c r="F6689" s="68" t="s">
        <v>230</v>
      </c>
      <c r="G6689" s="68" t="s">
        <v>80</v>
      </c>
      <c r="H6689" s="68" t="s">
        <v>395</v>
      </c>
      <c r="I6689" s="68" t="s">
        <v>642</v>
      </c>
      <c r="J6689" s="65">
        <v>16</v>
      </c>
      <c r="K6689" s="65">
        <v>6</v>
      </c>
      <c r="L6689" s="65">
        <v>607</v>
      </c>
      <c r="M6689" s="65" t="s">
        <v>401</v>
      </c>
    </row>
    <row r="6690" spans="1:13" ht="12.75" customHeight="1">
      <c r="A6690" s="65" t="str">
        <f>IF(ROW()=1,"KEY",IF(ISNA(VLOOKUP(B6690,車名対応マスタ!B:D,3,FALSE)),"",IF(VLOOKUP(B6690,車名対応マスタ!B:D,3,FALSE)="","",$D6690&amp;" "&amp;IF($G6690="9","J","O")&amp;" "&amp;$I6690&amp;" "&amp;IF($I6690&lt;=TEXT(★完成資料!$A$1,"yyyymm"),TEXT(★完成資料!$A$1,"yyyymm"),"999999")&amp; " " &amp; LEFT(F6690 &amp; "          ",10))))</f>
        <v xml:space="preserve">L O 202205 yyyy00 EV        </v>
      </c>
      <c r="B6690" s="68" t="s">
        <v>324</v>
      </c>
      <c r="C6690" s="68" t="s">
        <v>139</v>
      </c>
      <c r="D6690" s="68" t="s">
        <v>271</v>
      </c>
      <c r="E6690" s="68" t="s">
        <v>531</v>
      </c>
      <c r="F6690" s="68" t="s">
        <v>230</v>
      </c>
      <c r="G6690" s="68" t="s">
        <v>80</v>
      </c>
      <c r="H6690" s="68" t="s">
        <v>395</v>
      </c>
      <c r="I6690" s="68" t="s">
        <v>647</v>
      </c>
      <c r="J6690" s="65">
        <v>14</v>
      </c>
      <c r="K6690" s="65">
        <v>10</v>
      </c>
      <c r="L6690" s="65">
        <v>607</v>
      </c>
      <c r="M6690" s="65" t="s">
        <v>401</v>
      </c>
    </row>
    <row r="6691" spans="1:13" ht="12.75" customHeight="1">
      <c r="A6691" s="65" t="str">
        <f>IF(ROW()=1,"KEY",IF(ISNA(VLOOKUP(B6691,車名対応マスタ!B:D,3,FALSE)),"",IF(VLOOKUP(B6691,車名対応マスタ!B:D,3,FALSE)="","",$D6691&amp;" "&amp;IF($G6691="9","J","O")&amp;" "&amp;$I6691&amp;" "&amp;IF($I6691&lt;=TEXT(★完成資料!$A$1,"yyyymm"),TEXT(★完成資料!$A$1,"yyyymm"),"999999")&amp; " " &amp; LEFT(F6691 &amp; "          ",10))))</f>
        <v xml:space="preserve">L O 202206 yyyy00 EV        </v>
      </c>
      <c r="B6691" s="68" t="s">
        <v>324</v>
      </c>
      <c r="C6691" s="68" t="s">
        <v>139</v>
      </c>
      <c r="D6691" s="68" t="s">
        <v>271</v>
      </c>
      <c r="E6691" s="68" t="s">
        <v>531</v>
      </c>
      <c r="F6691" s="68" t="s">
        <v>230</v>
      </c>
      <c r="G6691" s="68" t="s">
        <v>80</v>
      </c>
      <c r="H6691" s="68" t="s">
        <v>395</v>
      </c>
      <c r="I6691" s="68" t="s">
        <v>652</v>
      </c>
      <c r="J6691" s="65">
        <v>2</v>
      </c>
      <c r="K6691" s="65">
        <v>6</v>
      </c>
      <c r="L6691" s="65">
        <v>607</v>
      </c>
      <c r="M6691" s="65" t="s">
        <v>401</v>
      </c>
    </row>
    <row r="6692" spans="1:13" ht="12.75" customHeight="1">
      <c r="A6692" s="65" t="str">
        <f>IF(ROW()=1,"KEY",IF(ISNA(VLOOKUP(B6692,車名対応マスタ!B:D,3,FALSE)),"",IF(VLOOKUP(B6692,車名対応マスタ!B:D,3,FALSE)="","",$D6692&amp;" "&amp;IF($G6692="9","J","O")&amp;" "&amp;$I6692&amp;" "&amp;IF($I6692&lt;=TEXT(★完成資料!$A$1,"yyyymm"),TEXT(★完成資料!$A$1,"yyyymm"),"999999")&amp; " " &amp; LEFT(F6692 &amp; "          ",10))))</f>
        <v xml:space="preserve">L O 202207 yyyy00 EV        </v>
      </c>
      <c r="B6692" s="68" t="s">
        <v>324</v>
      </c>
      <c r="C6692" s="68" t="s">
        <v>139</v>
      </c>
      <c r="D6692" s="68" t="s">
        <v>271</v>
      </c>
      <c r="E6692" s="68" t="s">
        <v>531</v>
      </c>
      <c r="F6692" s="68" t="s">
        <v>230</v>
      </c>
      <c r="G6692" s="68" t="s">
        <v>80</v>
      </c>
      <c r="H6692" s="68" t="s">
        <v>395</v>
      </c>
      <c r="I6692" s="68" t="s">
        <v>655</v>
      </c>
      <c r="J6692" s="65">
        <v>2</v>
      </c>
      <c r="K6692" s="65">
        <v>16</v>
      </c>
      <c r="L6692" s="65">
        <v>607</v>
      </c>
      <c r="M6692" s="65" t="s">
        <v>401</v>
      </c>
    </row>
    <row r="6693" spans="1:13" ht="12.75" customHeight="1">
      <c r="A6693" s="65" t="str">
        <f>IF(ROW()=1,"KEY",IF(ISNA(VLOOKUP(B6693,車名対応マスタ!B:D,3,FALSE)),"",IF(VLOOKUP(B6693,車名対応マスタ!B:D,3,FALSE)="","",$D6693&amp;" "&amp;IF($G6693="9","J","O")&amp;" "&amp;$I6693&amp;" "&amp;IF($I6693&lt;=TEXT(★完成資料!$A$1,"yyyymm"),TEXT(★完成資料!$A$1,"yyyymm"),"999999")&amp; " " &amp; LEFT(F6693 &amp; "          ",10))))</f>
        <v xml:space="preserve">L O 202208 yyyy00 EV        </v>
      </c>
      <c r="B6693" s="68" t="s">
        <v>324</v>
      </c>
      <c r="C6693" s="68" t="s">
        <v>139</v>
      </c>
      <c r="D6693" s="68" t="s">
        <v>271</v>
      </c>
      <c r="E6693" s="68" t="s">
        <v>531</v>
      </c>
      <c r="F6693" s="68" t="s">
        <v>230</v>
      </c>
      <c r="G6693" s="68" t="s">
        <v>80</v>
      </c>
      <c r="H6693" s="68" t="s">
        <v>395</v>
      </c>
      <c r="I6693" s="68" t="s">
        <v>656</v>
      </c>
      <c r="K6693" s="65">
        <v>12</v>
      </c>
      <c r="L6693" s="65">
        <v>607</v>
      </c>
      <c r="M6693" s="65" t="s">
        <v>401</v>
      </c>
    </row>
    <row r="6694" spans="1:13" ht="12.75" customHeight="1">
      <c r="A6694" s="65" t="str">
        <f>IF(ROW()=1,"KEY",IF(ISNA(VLOOKUP(B6694,車名対応マスタ!B:D,3,FALSE)),"",IF(VLOOKUP(B6694,車名対応マスタ!B:D,3,FALSE)="","",$D6694&amp;" "&amp;IF($G6694="9","J","O")&amp;" "&amp;$I6694&amp;" "&amp;IF($I6694&lt;=TEXT(★完成資料!$A$1,"yyyymm"),TEXT(★完成資料!$A$1,"yyyymm"),"999999")&amp; " " &amp; LEFT(F6694 &amp; "          ",10))))</f>
        <v xml:space="preserve">L O 202209 yyyy00 EV        </v>
      </c>
      <c r="B6694" s="68" t="s">
        <v>324</v>
      </c>
      <c r="C6694" s="68" t="s">
        <v>139</v>
      </c>
      <c r="D6694" s="68" t="s">
        <v>271</v>
      </c>
      <c r="E6694" s="68" t="s">
        <v>531</v>
      </c>
      <c r="F6694" s="68" t="s">
        <v>230</v>
      </c>
      <c r="G6694" s="68" t="s">
        <v>80</v>
      </c>
      <c r="H6694" s="68" t="s">
        <v>395</v>
      </c>
      <c r="I6694" s="68" t="s">
        <v>657</v>
      </c>
      <c r="K6694" s="65">
        <v>8</v>
      </c>
      <c r="L6694" s="65">
        <v>607</v>
      </c>
      <c r="M6694" s="65" t="s">
        <v>401</v>
      </c>
    </row>
    <row r="6695" spans="1:13" ht="12.75" customHeight="1">
      <c r="A6695" s="65" t="str">
        <f>IF(ROW()=1,"KEY",IF(ISNA(VLOOKUP(B6695,車名対応マスタ!B:D,3,FALSE)),"",IF(VLOOKUP(B6695,車名対応マスタ!B:D,3,FALSE)="","",$D6695&amp;" "&amp;IF($G6695="9","J","O")&amp;" "&amp;$I6695&amp;" "&amp;IF($I6695&lt;=TEXT(★完成資料!$A$1,"yyyymm"),TEXT(★完成資料!$A$1,"yyyymm"),"999999")&amp; " " &amp; LEFT(F6695 &amp; "          ",10))))</f>
        <v xml:space="preserve">L O 202210 yyyy00 EV        </v>
      </c>
      <c r="B6695" s="68" t="s">
        <v>324</v>
      </c>
      <c r="C6695" s="68" t="s">
        <v>139</v>
      </c>
      <c r="D6695" s="68" t="s">
        <v>271</v>
      </c>
      <c r="E6695" s="68" t="s">
        <v>531</v>
      </c>
      <c r="F6695" s="68" t="s">
        <v>230</v>
      </c>
      <c r="G6695" s="68" t="s">
        <v>80</v>
      </c>
      <c r="H6695" s="68" t="s">
        <v>395</v>
      </c>
      <c r="I6695" s="68" t="s">
        <v>663</v>
      </c>
      <c r="K6695" s="65">
        <v>12</v>
      </c>
      <c r="L6695" s="65">
        <v>607</v>
      </c>
      <c r="M6695" s="65" t="s">
        <v>401</v>
      </c>
    </row>
    <row r="6696" spans="1:13" ht="12.75" customHeight="1">
      <c r="A6696" s="65" t="str">
        <f>IF(ROW()=1,"KEY",IF(ISNA(VLOOKUP(B6696,車名対応マスタ!B:D,3,FALSE)),"",IF(VLOOKUP(B6696,車名対応マスタ!B:D,3,FALSE)="","",$D6696&amp;" "&amp;IF($G6696="9","J","O")&amp;" "&amp;$I6696&amp;" "&amp;IF($I6696&lt;=TEXT(★完成資料!$A$1,"yyyymm"),TEXT(★完成資料!$A$1,"yyyymm"),"999999")&amp; " " &amp; LEFT(F6696 &amp; "          ",10))))</f>
        <v xml:space="preserve">L J 202201 yyyy00 EV        </v>
      </c>
      <c r="B6696" s="68" t="s">
        <v>324</v>
      </c>
      <c r="C6696" s="68" t="s">
        <v>139</v>
      </c>
      <c r="D6696" s="68" t="s">
        <v>271</v>
      </c>
      <c r="E6696" s="68" t="s">
        <v>531</v>
      </c>
      <c r="F6696" s="68" t="s">
        <v>230</v>
      </c>
      <c r="G6696" s="68" t="s">
        <v>82</v>
      </c>
      <c r="H6696" s="68" t="s">
        <v>403</v>
      </c>
      <c r="I6696" s="68" t="s">
        <v>639</v>
      </c>
      <c r="J6696" s="65">
        <v>20</v>
      </c>
      <c r="L6696" s="65">
        <v>930</v>
      </c>
      <c r="M6696" s="65" t="s">
        <v>249</v>
      </c>
    </row>
    <row r="6697" spans="1:13" ht="12.75" customHeight="1">
      <c r="A6697" s="65" t="str">
        <f>IF(ROW()=1,"KEY",IF(ISNA(VLOOKUP(B6697,車名対応マスタ!B:D,3,FALSE)),"",IF(VLOOKUP(B6697,車名対応マスタ!B:D,3,FALSE)="","",$D6697&amp;" "&amp;IF($G6697="9","J","O")&amp;" "&amp;$I6697&amp;" "&amp;IF($I6697&lt;=TEXT(★完成資料!$A$1,"yyyymm"),TEXT(★完成資料!$A$1,"yyyymm"),"999999")&amp; " " &amp; LEFT(F6697 &amp; "          ",10))))</f>
        <v xml:space="preserve">L J 202202 yyyy00 EV        </v>
      </c>
      <c r="B6697" s="68" t="s">
        <v>324</v>
      </c>
      <c r="C6697" s="68" t="s">
        <v>139</v>
      </c>
      <c r="D6697" s="68" t="s">
        <v>271</v>
      </c>
      <c r="E6697" s="68" t="s">
        <v>531</v>
      </c>
      <c r="F6697" s="68" t="s">
        <v>230</v>
      </c>
      <c r="G6697" s="68" t="s">
        <v>82</v>
      </c>
      <c r="H6697" s="68" t="s">
        <v>403</v>
      </c>
      <c r="I6697" s="68" t="s">
        <v>640</v>
      </c>
      <c r="J6697" s="65">
        <v>17</v>
      </c>
      <c r="K6697" s="65">
        <v>70</v>
      </c>
      <c r="L6697" s="65">
        <v>930</v>
      </c>
      <c r="M6697" s="65" t="s">
        <v>249</v>
      </c>
    </row>
    <row r="6698" spans="1:13" ht="12.75" customHeight="1">
      <c r="A6698" s="65" t="str">
        <f>IF(ROW()=1,"KEY",IF(ISNA(VLOOKUP(B6698,車名対応マスタ!B:D,3,FALSE)),"",IF(VLOOKUP(B6698,車名対応マスタ!B:D,3,FALSE)="","",$D6698&amp;" "&amp;IF($G6698="9","J","O")&amp;" "&amp;$I6698&amp;" "&amp;IF($I6698&lt;=TEXT(★完成資料!$A$1,"yyyymm"),TEXT(★完成資料!$A$1,"yyyymm"),"999999")&amp; " " &amp; LEFT(F6698 &amp; "          ",10))))</f>
        <v xml:space="preserve">L J 202203 yyyy00 EV        </v>
      </c>
      <c r="B6698" s="68" t="s">
        <v>324</v>
      </c>
      <c r="C6698" s="68" t="s">
        <v>139</v>
      </c>
      <c r="D6698" s="68" t="s">
        <v>271</v>
      </c>
      <c r="E6698" s="68" t="s">
        <v>531</v>
      </c>
      <c r="F6698" s="68" t="s">
        <v>230</v>
      </c>
      <c r="G6698" s="68" t="s">
        <v>82</v>
      </c>
      <c r="H6698" s="68" t="s">
        <v>403</v>
      </c>
      <c r="I6698" s="68" t="s">
        <v>641</v>
      </c>
      <c r="J6698" s="65">
        <v>14</v>
      </c>
      <c r="K6698" s="65">
        <v>140</v>
      </c>
      <c r="L6698" s="65">
        <v>930</v>
      </c>
      <c r="M6698" s="65" t="s">
        <v>249</v>
      </c>
    </row>
    <row r="6699" spans="1:13" ht="12.75" customHeight="1">
      <c r="A6699" s="65" t="str">
        <f>IF(ROW()=1,"KEY",IF(ISNA(VLOOKUP(B6699,車名対応マスタ!B:D,3,FALSE)),"",IF(VLOOKUP(B6699,車名対応マスタ!B:D,3,FALSE)="","",$D6699&amp;" "&amp;IF($G6699="9","J","O")&amp;" "&amp;$I6699&amp;" "&amp;IF($I6699&lt;=TEXT(★完成資料!$A$1,"yyyymm"),TEXT(★完成資料!$A$1,"yyyymm"),"999999")&amp; " " &amp; LEFT(F6699 &amp; "          ",10))))</f>
        <v xml:space="preserve">L J 202204 yyyy00 EV        </v>
      </c>
      <c r="B6699" s="68" t="s">
        <v>324</v>
      </c>
      <c r="C6699" s="68" t="s">
        <v>139</v>
      </c>
      <c r="D6699" s="68" t="s">
        <v>271</v>
      </c>
      <c r="E6699" s="68" t="s">
        <v>531</v>
      </c>
      <c r="F6699" s="68" t="s">
        <v>230</v>
      </c>
      <c r="G6699" s="68" t="s">
        <v>82</v>
      </c>
      <c r="H6699" s="68" t="s">
        <v>403</v>
      </c>
      <c r="I6699" s="68" t="s">
        <v>642</v>
      </c>
      <c r="J6699" s="65">
        <v>14</v>
      </c>
      <c r="K6699" s="65">
        <v>48</v>
      </c>
      <c r="L6699" s="65">
        <v>930</v>
      </c>
      <c r="M6699" s="65" t="s">
        <v>249</v>
      </c>
    </row>
    <row r="6700" spans="1:13" ht="12.75" customHeight="1">
      <c r="A6700" s="65" t="str">
        <f>IF(ROW()=1,"KEY",IF(ISNA(VLOOKUP(B6700,車名対応マスタ!B:D,3,FALSE)),"",IF(VLOOKUP(B6700,車名対応マスタ!B:D,3,FALSE)="","",$D6700&amp;" "&amp;IF($G6700="9","J","O")&amp;" "&amp;$I6700&amp;" "&amp;IF($I6700&lt;=TEXT(★完成資料!$A$1,"yyyymm"),TEXT(★完成資料!$A$1,"yyyymm"),"999999")&amp; " " &amp; LEFT(F6700 &amp; "          ",10))))</f>
        <v xml:space="preserve">L J 202205 yyyy00 EV        </v>
      </c>
      <c r="B6700" s="68" t="s">
        <v>324</v>
      </c>
      <c r="C6700" s="68" t="s">
        <v>139</v>
      </c>
      <c r="D6700" s="68" t="s">
        <v>271</v>
      </c>
      <c r="E6700" s="68" t="s">
        <v>531</v>
      </c>
      <c r="F6700" s="68" t="s">
        <v>230</v>
      </c>
      <c r="G6700" s="68" t="s">
        <v>82</v>
      </c>
      <c r="H6700" s="68" t="s">
        <v>403</v>
      </c>
      <c r="I6700" s="68" t="s">
        <v>647</v>
      </c>
      <c r="J6700" s="65">
        <v>19</v>
      </c>
      <c r="K6700" s="65">
        <v>103</v>
      </c>
      <c r="L6700" s="65">
        <v>930</v>
      </c>
      <c r="M6700" s="65" t="s">
        <v>249</v>
      </c>
    </row>
    <row r="6701" spans="1:13" ht="12.75" customHeight="1">
      <c r="A6701" s="65" t="str">
        <f>IF(ROW()=1,"KEY",IF(ISNA(VLOOKUP(B6701,車名対応マスタ!B:D,3,FALSE)),"",IF(VLOOKUP(B6701,車名対応マスタ!B:D,3,FALSE)="","",$D6701&amp;" "&amp;IF($G6701="9","J","O")&amp;" "&amp;$I6701&amp;" "&amp;IF($I6701&lt;=TEXT(★完成資料!$A$1,"yyyymm"),TEXT(★完成資料!$A$1,"yyyymm"),"999999")&amp; " " &amp; LEFT(F6701 &amp; "          ",10))))</f>
        <v xml:space="preserve">L J 202206 yyyy00 EV        </v>
      </c>
      <c r="B6701" s="68" t="s">
        <v>324</v>
      </c>
      <c r="C6701" s="68" t="s">
        <v>139</v>
      </c>
      <c r="D6701" s="68" t="s">
        <v>271</v>
      </c>
      <c r="E6701" s="68" t="s">
        <v>531</v>
      </c>
      <c r="F6701" s="68" t="s">
        <v>230</v>
      </c>
      <c r="G6701" s="68" t="s">
        <v>82</v>
      </c>
      <c r="H6701" s="68" t="s">
        <v>403</v>
      </c>
      <c r="I6701" s="68" t="s">
        <v>652</v>
      </c>
      <c r="J6701" s="65">
        <v>28</v>
      </c>
      <c r="K6701" s="65">
        <v>136</v>
      </c>
      <c r="L6701" s="65">
        <v>930</v>
      </c>
      <c r="M6701" s="65" t="s">
        <v>249</v>
      </c>
    </row>
    <row r="6702" spans="1:13" ht="12.75" customHeight="1">
      <c r="A6702" s="65" t="str">
        <f>IF(ROW()=1,"KEY",IF(ISNA(VLOOKUP(B6702,車名対応マスタ!B:D,3,FALSE)),"",IF(VLOOKUP(B6702,車名対応マスタ!B:D,3,FALSE)="","",$D6702&amp;" "&amp;IF($G6702="9","J","O")&amp;" "&amp;$I6702&amp;" "&amp;IF($I6702&lt;=TEXT(★完成資料!$A$1,"yyyymm"),TEXT(★完成資料!$A$1,"yyyymm"),"999999")&amp; " " &amp; LEFT(F6702 &amp; "          ",10))))</f>
        <v xml:space="preserve">L J 202207 yyyy00 EV        </v>
      </c>
      <c r="B6702" s="68" t="s">
        <v>324</v>
      </c>
      <c r="C6702" s="68" t="s">
        <v>139</v>
      </c>
      <c r="D6702" s="68" t="s">
        <v>271</v>
      </c>
      <c r="E6702" s="68" t="s">
        <v>531</v>
      </c>
      <c r="F6702" s="68" t="s">
        <v>230</v>
      </c>
      <c r="G6702" s="68" t="s">
        <v>82</v>
      </c>
      <c r="H6702" s="68" t="s">
        <v>403</v>
      </c>
      <c r="I6702" s="68" t="s">
        <v>655</v>
      </c>
      <c r="J6702" s="65">
        <v>36</v>
      </c>
      <c r="K6702" s="65">
        <v>86</v>
      </c>
      <c r="L6702" s="65">
        <v>930</v>
      </c>
      <c r="M6702" s="65" t="s">
        <v>249</v>
      </c>
    </row>
    <row r="6703" spans="1:13" ht="12.75" customHeight="1">
      <c r="A6703" s="65" t="str">
        <f>IF(ROW()=1,"KEY",IF(ISNA(VLOOKUP(B6703,車名対応マスタ!B:D,3,FALSE)),"",IF(VLOOKUP(B6703,車名対応マスタ!B:D,3,FALSE)="","",$D6703&amp;" "&amp;IF($G6703="9","J","O")&amp;" "&amp;$I6703&amp;" "&amp;IF($I6703&lt;=TEXT(★完成資料!$A$1,"yyyymm"),TEXT(★完成資料!$A$1,"yyyymm"),"999999")&amp; " " &amp; LEFT(F6703 &amp; "          ",10))))</f>
        <v xml:space="preserve">L J 202208 yyyy00 EV        </v>
      </c>
      <c r="B6703" s="68" t="s">
        <v>324</v>
      </c>
      <c r="C6703" s="68" t="s">
        <v>139</v>
      </c>
      <c r="D6703" s="68" t="s">
        <v>271</v>
      </c>
      <c r="E6703" s="68" t="s">
        <v>531</v>
      </c>
      <c r="F6703" s="68" t="s">
        <v>230</v>
      </c>
      <c r="G6703" s="68" t="s">
        <v>82</v>
      </c>
      <c r="H6703" s="68" t="s">
        <v>403</v>
      </c>
      <c r="I6703" s="68" t="s">
        <v>656</v>
      </c>
      <c r="J6703" s="65">
        <v>28</v>
      </c>
      <c r="K6703" s="65">
        <v>56</v>
      </c>
      <c r="L6703" s="65">
        <v>930</v>
      </c>
      <c r="M6703" s="65" t="s">
        <v>249</v>
      </c>
    </row>
    <row r="6704" spans="1:13" ht="12.75" customHeight="1">
      <c r="A6704" s="65" t="str">
        <f>IF(ROW()=1,"KEY",IF(ISNA(VLOOKUP(B6704,車名対応マスタ!B:D,3,FALSE)),"",IF(VLOOKUP(B6704,車名対応マスタ!B:D,3,FALSE)="","",$D6704&amp;" "&amp;IF($G6704="9","J","O")&amp;" "&amp;$I6704&amp;" "&amp;IF($I6704&lt;=TEXT(★完成資料!$A$1,"yyyymm"),TEXT(★完成資料!$A$1,"yyyymm"),"999999")&amp; " " &amp; LEFT(F6704 &amp; "          ",10))))</f>
        <v xml:space="preserve">L J 202209 yyyy00 EV        </v>
      </c>
      <c r="B6704" s="68" t="s">
        <v>324</v>
      </c>
      <c r="C6704" s="68" t="s">
        <v>139</v>
      </c>
      <c r="D6704" s="68" t="s">
        <v>271</v>
      </c>
      <c r="E6704" s="68" t="s">
        <v>531</v>
      </c>
      <c r="F6704" s="68" t="s">
        <v>230</v>
      </c>
      <c r="G6704" s="68" t="s">
        <v>82</v>
      </c>
      <c r="H6704" s="68" t="s">
        <v>403</v>
      </c>
      <c r="I6704" s="68" t="s">
        <v>657</v>
      </c>
      <c r="J6704" s="65">
        <v>33</v>
      </c>
      <c r="K6704" s="65">
        <v>16</v>
      </c>
      <c r="L6704" s="65">
        <v>930</v>
      </c>
      <c r="M6704" s="65" t="s">
        <v>249</v>
      </c>
    </row>
    <row r="6705" spans="1:13" ht="12.75" customHeight="1">
      <c r="A6705" s="65" t="str">
        <f>IF(ROW()=1,"KEY",IF(ISNA(VLOOKUP(B6705,車名対応マスタ!B:D,3,FALSE)),"",IF(VLOOKUP(B6705,車名対応マスタ!B:D,3,FALSE)="","",$D6705&amp;" "&amp;IF($G6705="9","J","O")&amp;" "&amp;$I6705&amp;" "&amp;IF($I6705&lt;=TEXT(★完成資料!$A$1,"yyyymm"),TEXT(★完成資料!$A$1,"yyyymm"),"999999")&amp; " " &amp; LEFT(F6705 &amp; "          ",10))))</f>
        <v xml:space="preserve">L J 202210 yyyy00 EV        </v>
      </c>
      <c r="B6705" s="68" t="s">
        <v>324</v>
      </c>
      <c r="C6705" s="68" t="s">
        <v>139</v>
      </c>
      <c r="D6705" s="68" t="s">
        <v>271</v>
      </c>
      <c r="E6705" s="68" t="s">
        <v>531</v>
      </c>
      <c r="F6705" s="68" t="s">
        <v>230</v>
      </c>
      <c r="G6705" s="68" t="s">
        <v>82</v>
      </c>
      <c r="H6705" s="68" t="s">
        <v>403</v>
      </c>
      <c r="I6705" s="68" t="s">
        <v>663</v>
      </c>
      <c r="J6705" s="65">
        <v>25</v>
      </c>
      <c r="K6705" s="65">
        <v>39</v>
      </c>
      <c r="L6705" s="65">
        <v>930</v>
      </c>
      <c r="M6705" s="65" t="s">
        <v>249</v>
      </c>
    </row>
    <row r="6706" spans="1:13" ht="12.75" customHeight="1">
      <c r="A6706" s="65" t="str">
        <f>IF(ROW()=1,"KEY",IF(ISNA(VLOOKUP(B6706,車名対応マスタ!B:D,3,FALSE)),"",IF(VLOOKUP(B6706,車名対応マスタ!B:D,3,FALSE)="","",$D6706&amp;" "&amp;IF($G6706="9","J","O")&amp;" "&amp;$I6706&amp;" "&amp;IF($I6706&lt;=TEXT(★完成資料!$A$1,"yyyymm"),TEXT(★完成資料!$A$1,"yyyymm"),"999999")&amp; " " &amp; LEFT(F6706 &amp; "          ",10))))</f>
        <v xml:space="preserve">L O 202201 yyyy00 HV        </v>
      </c>
      <c r="B6706" s="68" t="s">
        <v>488</v>
      </c>
      <c r="C6706" s="68" t="s">
        <v>470</v>
      </c>
      <c r="D6706" s="68" t="s">
        <v>271</v>
      </c>
      <c r="E6706" s="68" t="s">
        <v>531</v>
      </c>
      <c r="F6706" s="68" t="s">
        <v>360</v>
      </c>
      <c r="G6706" s="68" t="s">
        <v>204</v>
      </c>
      <c r="H6706" s="68" t="s">
        <v>384</v>
      </c>
      <c r="I6706" s="68" t="s">
        <v>639</v>
      </c>
      <c r="J6706" s="65">
        <v>366</v>
      </c>
      <c r="K6706" s="65">
        <v>393</v>
      </c>
      <c r="L6706" s="65">
        <v>707</v>
      </c>
      <c r="M6706" s="65" t="s">
        <v>386</v>
      </c>
    </row>
    <row r="6707" spans="1:13" ht="12.75" customHeight="1">
      <c r="A6707" s="65" t="str">
        <f>IF(ROW()=1,"KEY",IF(ISNA(VLOOKUP(B6707,車名対応マスタ!B:D,3,FALSE)),"",IF(VLOOKUP(B6707,車名対応マスタ!B:D,3,FALSE)="","",$D6707&amp;" "&amp;IF($G6707="9","J","O")&amp;" "&amp;$I6707&amp;" "&amp;IF($I6707&lt;=TEXT(★完成資料!$A$1,"yyyymm"),TEXT(★完成資料!$A$1,"yyyymm"),"999999")&amp; " " &amp; LEFT(F6707 &amp; "          ",10))))</f>
        <v xml:space="preserve">L O 202202 yyyy00 HV        </v>
      </c>
      <c r="B6707" s="68" t="s">
        <v>488</v>
      </c>
      <c r="C6707" s="68" t="s">
        <v>470</v>
      </c>
      <c r="D6707" s="68" t="s">
        <v>271</v>
      </c>
      <c r="E6707" s="68" t="s">
        <v>531</v>
      </c>
      <c r="F6707" s="68" t="s">
        <v>360</v>
      </c>
      <c r="G6707" s="68" t="s">
        <v>204</v>
      </c>
      <c r="H6707" s="68" t="s">
        <v>384</v>
      </c>
      <c r="I6707" s="68" t="s">
        <v>640</v>
      </c>
      <c r="J6707" s="65">
        <v>93</v>
      </c>
      <c r="K6707" s="65">
        <v>230</v>
      </c>
      <c r="L6707" s="65">
        <v>707</v>
      </c>
      <c r="M6707" s="65" t="s">
        <v>386</v>
      </c>
    </row>
    <row r="6708" spans="1:13" ht="12.75" customHeight="1">
      <c r="A6708" s="65" t="str">
        <f>IF(ROW()=1,"KEY",IF(ISNA(VLOOKUP(B6708,車名対応マスタ!B:D,3,FALSE)),"",IF(VLOOKUP(B6708,車名対応マスタ!B:D,3,FALSE)="","",$D6708&amp;" "&amp;IF($G6708="9","J","O")&amp;" "&amp;$I6708&amp;" "&amp;IF($I6708&lt;=TEXT(★完成資料!$A$1,"yyyymm"),TEXT(★完成資料!$A$1,"yyyymm"),"999999")&amp; " " &amp; LEFT(F6708 &amp; "          ",10))))</f>
        <v xml:space="preserve">L O 202203 yyyy00 HV        </v>
      </c>
      <c r="B6708" s="68" t="s">
        <v>488</v>
      </c>
      <c r="C6708" s="68" t="s">
        <v>470</v>
      </c>
      <c r="D6708" s="68" t="s">
        <v>271</v>
      </c>
      <c r="E6708" s="68" t="s">
        <v>531</v>
      </c>
      <c r="F6708" s="68" t="s">
        <v>360</v>
      </c>
      <c r="G6708" s="68" t="s">
        <v>204</v>
      </c>
      <c r="H6708" s="68" t="s">
        <v>384</v>
      </c>
      <c r="I6708" s="68" t="s">
        <v>641</v>
      </c>
      <c r="J6708" s="65">
        <v>346</v>
      </c>
      <c r="K6708" s="65">
        <v>394</v>
      </c>
      <c r="L6708" s="65">
        <v>707</v>
      </c>
      <c r="M6708" s="65" t="s">
        <v>386</v>
      </c>
    </row>
    <row r="6709" spans="1:13" ht="12.75" customHeight="1">
      <c r="A6709" s="65" t="str">
        <f>IF(ROW()=1,"KEY",IF(ISNA(VLOOKUP(B6709,車名対応マスタ!B:D,3,FALSE)),"",IF(VLOOKUP(B6709,車名対応マスタ!B:D,3,FALSE)="","",$D6709&amp;" "&amp;IF($G6709="9","J","O")&amp;" "&amp;$I6709&amp;" "&amp;IF($I6709&lt;=TEXT(★完成資料!$A$1,"yyyymm"),TEXT(★完成資料!$A$1,"yyyymm"),"999999")&amp; " " &amp; LEFT(F6709 &amp; "          ",10))))</f>
        <v xml:space="preserve">L O 202204 yyyy00 HV        </v>
      </c>
      <c r="B6709" s="68" t="s">
        <v>488</v>
      </c>
      <c r="C6709" s="68" t="s">
        <v>470</v>
      </c>
      <c r="D6709" s="68" t="s">
        <v>271</v>
      </c>
      <c r="E6709" s="68" t="s">
        <v>531</v>
      </c>
      <c r="F6709" s="68" t="s">
        <v>360</v>
      </c>
      <c r="G6709" s="68" t="s">
        <v>204</v>
      </c>
      <c r="H6709" s="68" t="s">
        <v>384</v>
      </c>
      <c r="I6709" s="68" t="s">
        <v>642</v>
      </c>
      <c r="J6709" s="65">
        <v>153</v>
      </c>
      <c r="K6709" s="65">
        <v>343</v>
      </c>
      <c r="L6709" s="65">
        <v>707</v>
      </c>
      <c r="M6709" s="65" t="s">
        <v>386</v>
      </c>
    </row>
    <row r="6710" spans="1:13" ht="12.75" customHeight="1">
      <c r="A6710" s="65" t="str">
        <f>IF(ROW()=1,"KEY",IF(ISNA(VLOOKUP(B6710,車名対応マスタ!B:D,3,FALSE)),"",IF(VLOOKUP(B6710,車名対応マスタ!B:D,3,FALSE)="","",$D6710&amp;" "&amp;IF($G6710="9","J","O")&amp;" "&amp;$I6710&amp;" "&amp;IF($I6710&lt;=TEXT(★完成資料!$A$1,"yyyymm"),TEXT(★完成資料!$A$1,"yyyymm"),"999999")&amp; " " &amp; LEFT(F6710 &amp; "          ",10))))</f>
        <v xml:space="preserve">L O 202205 yyyy00 HV        </v>
      </c>
      <c r="B6710" s="68" t="s">
        <v>488</v>
      </c>
      <c r="C6710" s="68" t="s">
        <v>470</v>
      </c>
      <c r="D6710" s="68" t="s">
        <v>271</v>
      </c>
      <c r="E6710" s="68" t="s">
        <v>531</v>
      </c>
      <c r="F6710" s="68" t="s">
        <v>360</v>
      </c>
      <c r="G6710" s="68" t="s">
        <v>204</v>
      </c>
      <c r="H6710" s="68" t="s">
        <v>384</v>
      </c>
      <c r="I6710" s="68" t="s">
        <v>647</v>
      </c>
      <c r="J6710" s="65">
        <v>333</v>
      </c>
      <c r="K6710" s="65">
        <v>339</v>
      </c>
      <c r="L6710" s="65">
        <v>707</v>
      </c>
      <c r="M6710" s="65" t="s">
        <v>386</v>
      </c>
    </row>
    <row r="6711" spans="1:13" ht="12.75" customHeight="1">
      <c r="A6711" s="65" t="str">
        <f>IF(ROW()=1,"KEY",IF(ISNA(VLOOKUP(B6711,車名対応マスタ!B:D,3,FALSE)),"",IF(VLOOKUP(B6711,車名対応マスタ!B:D,3,FALSE)="","",$D6711&amp;" "&amp;IF($G6711="9","J","O")&amp;" "&amp;$I6711&amp;" "&amp;IF($I6711&lt;=TEXT(★完成資料!$A$1,"yyyymm"),TEXT(★完成資料!$A$1,"yyyymm"),"999999")&amp; " " &amp; LEFT(F6711 &amp; "          ",10))))</f>
        <v xml:space="preserve">L O 202206 yyyy00 HV        </v>
      </c>
      <c r="B6711" s="68" t="s">
        <v>488</v>
      </c>
      <c r="C6711" s="68" t="s">
        <v>470</v>
      </c>
      <c r="D6711" s="68" t="s">
        <v>271</v>
      </c>
      <c r="E6711" s="68" t="s">
        <v>531</v>
      </c>
      <c r="F6711" s="68" t="s">
        <v>360</v>
      </c>
      <c r="G6711" s="68" t="s">
        <v>204</v>
      </c>
      <c r="H6711" s="68" t="s">
        <v>384</v>
      </c>
      <c r="I6711" s="68" t="s">
        <v>652</v>
      </c>
      <c r="J6711" s="65">
        <v>404</v>
      </c>
      <c r="K6711" s="65">
        <v>422</v>
      </c>
      <c r="L6711" s="65">
        <v>707</v>
      </c>
      <c r="M6711" s="65" t="s">
        <v>386</v>
      </c>
    </row>
    <row r="6712" spans="1:13" ht="12.75" customHeight="1">
      <c r="A6712" s="65" t="str">
        <f>IF(ROW()=1,"KEY",IF(ISNA(VLOOKUP(B6712,車名対応マスタ!B:D,3,FALSE)),"",IF(VLOOKUP(B6712,車名対応マスタ!B:D,3,FALSE)="","",$D6712&amp;" "&amp;IF($G6712="9","J","O")&amp;" "&amp;$I6712&amp;" "&amp;IF($I6712&lt;=TEXT(★完成資料!$A$1,"yyyymm"),TEXT(★完成資料!$A$1,"yyyymm"),"999999")&amp; " " &amp; LEFT(F6712 &amp; "          ",10))))</f>
        <v xml:space="preserve">L O 202207 yyyy00 HV        </v>
      </c>
      <c r="B6712" s="68" t="s">
        <v>488</v>
      </c>
      <c r="C6712" s="68" t="s">
        <v>470</v>
      </c>
      <c r="D6712" s="68" t="s">
        <v>271</v>
      </c>
      <c r="E6712" s="68" t="s">
        <v>531</v>
      </c>
      <c r="F6712" s="68" t="s">
        <v>360</v>
      </c>
      <c r="G6712" s="68" t="s">
        <v>204</v>
      </c>
      <c r="H6712" s="68" t="s">
        <v>384</v>
      </c>
      <c r="I6712" s="68" t="s">
        <v>655</v>
      </c>
      <c r="J6712" s="65">
        <v>345</v>
      </c>
      <c r="K6712" s="65">
        <v>451</v>
      </c>
      <c r="L6712" s="65">
        <v>707</v>
      </c>
      <c r="M6712" s="65" t="s">
        <v>386</v>
      </c>
    </row>
    <row r="6713" spans="1:13" ht="12.75" customHeight="1">
      <c r="A6713" s="65" t="str">
        <f>IF(ROW()=1,"KEY",IF(ISNA(VLOOKUP(B6713,車名対応マスタ!B:D,3,FALSE)),"",IF(VLOOKUP(B6713,車名対応マスタ!B:D,3,FALSE)="","",$D6713&amp;" "&amp;IF($G6713="9","J","O")&amp;" "&amp;$I6713&amp;" "&amp;IF($I6713&lt;=TEXT(★完成資料!$A$1,"yyyymm"),TEXT(★完成資料!$A$1,"yyyymm"),"999999")&amp; " " &amp; LEFT(F6713 &amp; "          ",10))))</f>
        <v xml:space="preserve">L O 202208 yyyy00 HV        </v>
      </c>
      <c r="B6713" s="68" t="s">
        <v>488</v>
      </c>
      <c r="C6713" s="68" t="s">
        <v>470</v>
      </c>
      <c r="D6713" s="68" t="s">
        <v>271</v>
      </c>
      <c r="E6713" s="68" t="s">
        <v>531</v>
      </c>
      <c r="F6713" s="68" t="s">
        <v>360</v>
      </c>
      <c r="G6713" s="68" t="s">
        <v>204</v>
      </c>
      <c r="H6713" s="68" t="s">
        <v>384</v>
      </c>
      <c r="I6713" s="68" t="s">
        <v>656</v>
      </c>
      <c r="J6713" s="65">
        <v>85</v>
      </c>
      <c r="K6713" s="65">
        <v>440</v>
      </c>
      <c r="L6713" s="65">
        <v>707</v>
      </c>
      <c r="M6713" s="65" t="s">
        <v>386</v>
      </c>
    </row>
    <row r="6714" spans="1:13" ht="12.75" customHeight="1">
      <c r="A6714" s="65" t="str">
        <f>IF(ROW()=1,"KEY",IF(ISNA(VLOOKUP(B6714,車名対応マスタ!B:D,3,FALSE)),"",IF(VLOOKUP(B6714,車名対応マスタ!B:D,3,FALSE)="","",$D6714&amp;" "&amp;IF($G6714="9","J","O")&amp;" "&amp;$I6714&amp;" "&amp;IF($I6714&lt;=TEXT(★完成資料!$A$1,"yyyymm"),TEXT(★完成資料!$A$1,"yyyymm"),"999999")&amp; " " &amp; LEFT(F6714 &amp; "          ",10))))</f>
        <v xml:space="preserve">L O 202209 yyyy00 HV        </v>
      </c>
      <c r="B6714" s="68" t="s">
        <v>488</v>
      </c>
      <c r="C6714" s="68" t="s">
        <v>470</v>
      </c>
      <c r="D6714" s="68" t="s">
        <v>271</v>
      </c>
      <c r="E6714" s="68" t="s">
        <v>531</v>
      </c>
      <c r="F6714" s="68" t="s">
        <v>360</v>
      </c>
      <c r="G6714" s="68" t="s">
        <v>204</v>
      </c>
      <c r="H6714" s="68" t="s">
        <v>384</v>
      </c>
      <c r="I6714" s="68" t="s">
        <v>657</v>
      </c>
      <c r="J6714" s="65">
        <v>246</v>
      </c>
      <c r="K6714" s="65">
        <v>215</v>
      </c>
      <c r="L6714" s="65">
        <v>707</v>
      </c>
      <c r="M6714" s="65" t="s">
        <v>386</v>
      </c>
    </row>
    <row r="6715" spans="1:13" ht="12.75" customHeight="1">
      <c r="A6715" s="65" t="str">
        <f>IF(ROW()=1,"KEY",IF(ISNA(VLOOKUP(B6715,車名対応マスタ!B:D,3,FALSE)),"",IF(VLOOKUP(B6715,車名対応マスタ!B:D,3,FALSE)="","",$D6715&amp;" "&amp;IF($G6715="9","J","O")&amp;" "&amp;$I6715&amp;" "&amp;IF($I6715&lt;=TEXT(★完成資料!$A$1,"yyyymm"),TEXT(★完成資料!$A$1,"yyyymm"),"999999")&amp; " " &amp; LEFT(F6715 &amp; "          ",10))))</f>
        <v xml:space="preserve">L O 202210 yyyy00 HV        </v>
      </c>
      <c r="B6715" s="68" t="s">
        <v>488</v>
      </c>
      <c r="C6715" s="68" t="s">
        <v>470</v>
      </c>
      <c r="D6715" s="68" t="s">
        <v>271</v>
      </c>
      <c r="E6715" s="68" t="s">
        <v>531</v>
      </c>
      <c r="F6715" s="68" t="s">
        <v>360</v>
      </c>
      <c r="G6715" s="68" t="s">
        <v>204</v>
      </c>
      <c r="H6715" s="68" t="s">
        <v>384</v>
      </c>
      <c r="I6715" s="68" t="s">
        <v>663</v>
      </c>
      <c r="J6715" s="65">
        <v>285</v>
      </c>
      <c r="K6715" s="65">
        <v>198</v>
      </c>
      <c r="L6715" s="65">
        <v>707</v>
      </c>
      <c r="M6715" s="65" t="s">
        <v>386</v>
      </c>
    </row>
    <row r="6716" spans="1:13" ht="12.75" customHeight="1">
      <c r="A6716" s="65" t="str">
        <f>IF(ROW()=1,"KEY",IF(ISNA(VLOOKUP(B6716,車名対応マスタ!B:D,3,FALSE)),"",IF(VLOOKUP(B6716,車名対応マスタ!B:D,3,FALSE)="","",$D6716&amp;" "&amp;IF($G6716="9","J","O")&amp;" "&amp;$I6716&amp;" "&amp;IF($I6716&lt;=TEXT(★完成資料!$A$1,"yyyymm"),TEXT(★完成資料!$A$1,"yyyymm"),"999999")&amp; " " &amp; LEFT(F6716 &amp; "          ",10))))</f>
        <v xml:space="preserve">L O 202201 yyyy00 HV        </v>
      </c>
      <c r="B6716" s="68" t="s">
        <v>488</v>
      </c>
      <c r="C6716" s="68" t="s">
        <v>470</v>
      </c>
      <c r="D6716" s="68" t="s">
        <v>271</v>
      </c>
      <c r="E6716" s="68" t="s">
        <v>531</v>
      </c>
      <c r="F6716" s="68" t="s">
        <v>360</v>
      </c>
      <c r="G6716" s="68" t="s">
        <v>78</v>
      </c>
      <c r="H6716" s="68" t="s">
        <v>384</v>
      </c>
      <c r="I6716" s="68" t="s">
        <v>639</v>
      </c>
      <c r="J6716" s="65">
        <v>0</v>
      </c>
      <c r="K6716" s="65">
        <v>101</v>
      </c>
      <c r="L6716" s="65">
        <v>721</v>
      </c>
      <c r="M6716" s="65" t="s">
        <v>502</v>
      </c>
    </row>
    <row r="6717" spans="1:13" ht="12.75" customHeight="1">
      <c r="A6717" s="65" t="str">
        <f>IF(ROW()=1,"KEY",IF(ISNA(VLOOKUP(B6717,車名対応マスタ!B:D,3,FALSE)),"",IF(VLOOKUP(B6717,車名対応マスタ!B:D,3,FALSE)="","",$D6717&amp;" "&amp;IF($G6717="9","J","O")&amp;" "&amp;$I6717&amp;" "&amp;IF($I6717&lt;=TEXT(★完成資料!$A$1,"yyyymm"),TEXT(★完成資料!$A$1,"yyyymm"),"999999")&amp; " " &amp; LEFT(F6717 &amp; "          ",10))))</f>
        <v xml:space="preserve">L O 202202 yyyy00 HV        </v>
      </c>
      <c r="B6717" s="68" t="s">
        <v>488</v>
      </c>
      <c r="C6717" s="68" t="s">
        <v>470</v>
      </c>
      <c r="D6717" s="68" t="s">
        <v>271</v>
      </c>
      <c r="E6717" s="68" t="s">
        <v>531</v>
      </c>
      <c r="F6717" s="68" t="s">
        <v>360</v>
      </c>
      <c r="G6717" s="68" t="s">
        <v>78</v>
      </c>
      <c r="H6717" s="68" t="s">
        <v>384</v>
      </c>
      <c r="I6717" s="68" t="s">
        <v>640</v>
      </c>
      <c r="J6717" s="65">
        <v>14</v>
      </c>
      <c r="K6717" s="65">
        <v>120</v>
      </c>
      <c r="L6717" s="65">
        <v>721</v>
      </c>
      <c r="M6717" s="65" t="s">
        <v>502</v>
      </c>
    </row>
    <row r="6718" spans="1:13" ht="12.75" customHeight="1">
      <c r="A6718" s="65" t="str">
        <f>IF(ROW()=1,"KEY",IF(ISNA(VLOOKUP(B6718,車名対応マスタ!B:D,3,FALSE)),"",IF(VLOOKUP(B6718,車名対応マスタ!B:D,3,FALSE)="","",$D6718&amp;" "&amp;IF($G6718="9","J","O")&amp;" "&amp;$I6718&amp;" "&amp;IF($I6718&lt;=TEXT(★完成資料!$A$1,"yyyymm"),TEXT(★完成資料!$A$1,"yyyymm"),"999999")&amp; " " &amp; LEFT(F6718 &amp; "          ",10))))</f>
        <v xml:space="preserve">L O 202203 yyyy00 HV        </v>
      </c>
      <c r="B6718" s="68" t="s">
        <v>488</v>
      </c>
      <c r="C6718" s="68" t="s">
        <v>470</v>
      </c>
      <c r="D6718" s="68" t="s">
        <v>271</v>
      </c>
      <c r="E6718" s="68" t="s">
        <v>531</v>
      </c>
      <c r="F6718" s="68" t="s">
        <v>360</v>
      </c>
      <c r="G6718" s="68" t="s">
        <v>78</v>
      </c>
      <c r="H6718" s="68" t="s">
        <v>384</v>
      </c>
      <c r="I6718" s="68" t="s">
        <v>641</v>
      </c>
      <c r="J6718" s="65">
        <v>87</v>
      </c>
      <c r="K6718" s="65">
        <v>200</v>
      </c>
      <c r="L6718" s="65">
        <v>721</v>
      </c>
      <c r="M6718" s="65" t="s">
        <v>502</v>
      </c>
    </row>
    <row r="6719" spans="1:13" ht="12.75" customHeight="1">
      <c r="A6719" s="65" t="str">
        <f>IF(ROW()=1,"KEY",IF(ISNA(VLOOKUP(B6719,車名対応マスタ!B:D,3,FALSE)),"",IF(VLOOKUP(B6719,車名対応マスタ!B:D,3,FALSE)="","",$D6719&amp;" "&amp;IF($G6719="9","J","O")&amp;" "&amp;$I6719&amp;" "&amp;IF($I6719&lt;=TEXT(★完成資料!$A$1,"yyyymm"),TEXT(★完成資料!$A$1,"yyyymm"),"999999")&amp; " " &amp; LEFT(F6719 &amp; "          ",10))))</f>
        <v xml:space="preserve">L O 202204 yyyy00 HV        </v>
      </c>
      <c r="B6719" s="68" t="s">
        <v>488</v>
      </c>
      <c r="C6719" s="68" t="s">
        <v>470</v>
      </c>
      <c r="D6719" s="68" t="s">
        <v>271</v>
      </c>
      <c r="E6719" s="68" t="s">
        <v>531</v>
      </c>
      <c r="F6719" s="68" t="s">
        <v>360</v>
      </c>
      <c r="G6719" s="68" t="s">
        <v>78</v>
      </c>
      <c r="H6719" s="68" t="s">
        <v>384</v>
      </c>
      <c r="I6719" s="68" t="s">
        <v>642</v>
      </c>
      <c r="J6719" s="65">
        <v>66</v>
      </c>
      <c r="K6719" s="65">
        <v>217</v>
      </c>
      <c r="L6719" s="65">
        <v>721</v>
      </c>
      <c r="M6719" s="65" t="s">
        <v>502</v>
      </c>
    </row>
    <row r="6720" spans="1:13" ht="12.75" customHeight="1">
      <c r="A6720" s="65" t="str">
        <f>IF(ROW()=1,"KEY",IF(ISNA(VLOOKUP(B6720,車名対応マスタ!B:D,3,FALSE)),"",IF(VLOOKUP(B6720,車名対応マスタ!B:D,3,FALSE)="","",$D6720&amp;" "&amp;IF($G6720="9","J","O")&amp;" "&amp;$I6720&amp;" "&amp;IF($I6720&lt;=TEXT(★完成資料!$A$1,"yyyymm"),TEXT(★完成資料!$A$1,"yyyymm"),"999999")&amp; " " &amp; LEFT(F6720 &amp; "          ",10))))</f>
        <v xml:space="preserve">L O 202205 yyyy00 HV        </v>
      </c>
      <c r="B6720" s="68" t="s">
        <v>488</v>
      </c>
      <c r="C6720" s="68" t="s">
        <v>470</v>
      </c>
      <c r="D6720" s="68" t="s">
        <v>271</v>
      </c>
      <c r="E6720" s="68" t="s">
        <v>531</v>
      </c>
      <c r="F6720" s="68" t="s">
        <v>360</v>
      </c>
      <c r="G6720" s="68" t="s">
        <v>78</v>
      </c>
      <c r="H6720" s="68" t="s">
        <v>384</v>
      </c>
      <c r="I6720" s="68" t="s">
        <v>647</v>
      </c>
      <c r="J6720" s="65">
        <v>37</v>
      </c>
      <c r="K6720" s="65">
        <v>171</v>
      </c>
      <c r="L6720" s="65">
        <v>721</v>
      </c>
      <c r="M6720" s="65" t="s">
        <v>502</v>
      </c>
    </row>
    <row r="6721" spans="1:13" ht="12.75" customHeight="1">
      <c r="A6721" s="65" t="str">
        <f>IF(ROW()=1,"KEY",IF(ISNA(VLOOKUP(B6721,車名対応マスタ!B:D,3,FALSE)),"",IF(VLOOKUP(B6721,車名対応マスタ!B:D,3,FALSE)="","",$D6721&amp;" "&amp;IF($G6721="9","J","O")&amp;" "&amp;$I6721&amp;" "&amp;IF($I6721&lt;=TEXT(★完成資料!$A$1,"yyyymm"),TEXT(★完成資料!$A$1,"yyyymm"),"999999")&amp; " " &amp; LEFT(F6721 &amp; "          ",10))))</f>
        <v xml:space="preserve">L O 202206 yyyy00 HV        </v>
      </c>
      <c r="B6721" s="68" t="s">
        <v>488</v>
      </c>
      <c r="C6721" s="68" t="s">
        <v>470</v>
      </c>
      <c r="D6721" s="68" t="s">
        <v>271</v>
      </c>
      <c r="E6721" s="68" t="s">
        <v>531</v>
      </c>
      <c r="F6721" s="68" t="s">
        <v>360</v>
      </c>
      <c r="G6721" s="68" t="s">
        <v>78</v>
      </c>
      <c r="H6721" s="68" t="s">
        <v>384</v>
      </c>
      <c r="I6721" s="68" t="s">
        <v>652</v>
      </c>
      <c r="J6721" s="65">
        <v>36</v>
      </c>
      <c r="K6721" s="65">
        <v>101</v>
      </c>
      <c r="L6721" s="65">
        <v>721</v>
      </c>
      <c r="M6721" s="65" t="s">
        <v>502</v>
      </c>
    </row>
    <row r="6722" spans="1:13" ht="12.75" customHeight="1">
      <c r="A6722" s="65" t="str">
        <f>IF(ROW()=1,"KEY",IF(ISNA(VLOOKUP(B6722,車名対応マスタ!B:D,3,FALSE)),"",IF(VLOOKUP(B6722,車名対応マスタ!B:D,3,FALSE)="","",$D6722&amp;" "&amp;IF($G6722="9","J","O")&amp;" "&amp;$I6722&amp;" "&amp;IF($I6722&lt;=TEXT(★完成資料!$A$1,"yyyymm"),TEXT(★完成資料!$A$1,"yyyymm"),"999999")&amp; " " &amp; LEFT(F6722 &amp; "          ",10))))</f>
        <v xml:space="preserve">L O 202207 yyyy00 HV        </v>
      </c>
      <c r="B6722" s="68" t="s">
        <v>488</v>
      </c>
      <c r="C6722" s="68" t="s">
        <v>470</v>
      </c>
      <c r="D6722" s="68" t="s">
        <v>271</v>
      </c>
      <c r="E6722" s="68" t="s">
        <v>531</v>
      </c>
      <c r="F6722" s="68" t="s">
        <v>360</v>
      </c>
      <c r="G6722" s="68" t="s">
        <v>78</v>
      </c>
      <c r="H6722" s="68" t="s">
        <v>384</v>
      </c>
      <c r="I6722" s="68" t="s">
        <v>655</v>
      </c>
      <c r="J6722" s="65">
        <v>55</v>
      </c>
      <c r="K6722" s="65">
        <v>50</v>
      </c>
      <c r="L6722" s="65">
        <v>721</v>
      </c>
      <c r="M6722" s="65" t="s">
        <v>502</v>
      </c>
    </row>
    <row r="6723" spans="1:13" ht="12.75" customHeight="1">
      <c r="A6723" s="65" t="str">
        <f>IF(ROW()=1,"KEY",IF(ISNA(VLOOKUP(B6723,車名対応マスタ!B:D,3,FALSE)),"",IF(VLOOKUP(B6723,車名対応マスタ!B:D,3,FALSE)="","",$D6723&amp;" "&amp;IF($G6723="9","J","O")&amp;" "&amp;$I6723&amp;" "&amp;IF($I6723&lt;=TEXT(★完成資料!$A$1,"yyyymm"),TEXT(★完成資料!$A$1,"yyyymm"),"999999")&amp; " " &amp; LEFT(F6723 &amp; "          ",10))))</f>
        <v xml:space="preserve">L O 202208 yyyy00 HV        </v>
      </c>
      <c r="B6723" s="68" t="s">
        <v>488</v>
      </c>
      <c r="C6723" s="68" t="s">
        <v>470</v>
      </c>
      <c r="D6723" s="68" t="s">
        <v>271</v>
      </c>
      <c r="E6723" s="68" t="s">
        <v>531</v>
      </c>
      <c r="F6723" s="68" t="s">
        <v>360</v>
      </c>
      <c r="G6723" s="68" t="s">
        <v>78</v>
      </c>
      <c r="H6723" s="68" t="s">
        <v>384</v>
      </c>
      <c r="I6723" s="68" t="s">
        <v>656</v>
      </c>
      <c r="J6723" s="65">
        <v>1</v>
      </c>
      <c r="K6723" s="65">
        <v>42</v>
      </c>
      <c r="L6723" s="65">
        <v>721</v>
      </c>
      <c r="M6723" s="65" t="s">
        <v>502</v>
      </c>
    </row>
    <row r="6724" spans="1:13" ht="12.75" customHeight="1">
      <c r="A6724" s="65" t="str">
        <f>IF(ROW()=1,"KEY",IF(ISNA(VLOOKUP(B6724,車名対応マスタ!B:D,3,FALSE)),"",IF(VLOOKUP(B6724,車名対応マスタ!B:D,3,FALSE)="","",$D6724&amp;" "&amp;IF($G6724="9","J","O")&amp;" "&amp;$I6724&amp;" "&amp;IF($I6724&lt;=TEXT(★完成資料!$A$1,"yyyymm"),TEXT(★完成資料!$A$1,"yyyymm"),"999999")&amp; " " &amp; LEFT(F6724 &amp; "          ",10))))</f>
        <v xml:space="preserve">L O 202209 yyyy00 HV        </v>
      </c>
      <c r="B6724" s="68" t="s">
        <v>488</v>
      </c>
      <c r="C6724" s="68" t="s">
        <v>470</v>
      </c>
      <c r="D6724" s="68" t="s">
        <v>271</v>
      </c>
      <c r="E6724" s="68" t="s">
        <v>531</v>
      </c>
      <c r="F6724" s="68" t="s">
        <v>360</v>
      </c>
      <c r="G6724" s="68" t="s">
        <v>78</v>
      </c>
      <c r="H6724" s="68" t="s">
        <v>384</v>
      </c>
      <c r="I6724" s="68" t="s">
        <v>657</v>
      </c>
      <c r="J6724" s="65">
        <v>22</v>
      </c>
      <c r="K6724" s="65">
        <v>59</v>
      </c>
      <c r="L6724" s="65">
        <v>721</v>
      </c>
      <c r="M6724" s="65" t="s">
        <v>502</v>
      </c>
    </row>
    <row r="6725" spans="1:13" ht="12.75" customHeight="1">
      <c r="A6725" s="65" t="str">
        <f>IF(ROW()=1,"KEY",IF(ISNA(VLOOKUP(B6725,車名対応マスタ!B:D,3,FALSE)),"",IF(VLOOKUP(B6725,車名対応マスタ!B:D,3,FALSE)="","",$D6725&amp;" "&amp;IF($G6725="9","J","O")&amp;" "&amp;$I6725&amp;" "&amp;IF($I6725&lt;=TEXT(★完成資料!$A$1,"yyyymm"),TEXT(★完成資料!$A$1,"yyyymm"),"999999")&amp; " " &amp; LEFT(F6725 &amp; "          ",10))))</f>
        <v xml:space="preserve">L O 202210 yyyy00 HV        </v>
      </c>
      <c r="B6725" s="68" t="s">
        <v>488</v>
      </c>
      <c r="C6725" s="68" t="s">
        <v>470</v>
      </c>
      <c r="D6725" s="68" t="s">
        <v>271</v>
      </c>
      <c r="E6725" s="68" t="s">
        <v>531</v>
      </c>
      <c r="F6725" s="68" t="s">
        <v>360</v>
      </c>
      <c r="G6725" s="68" t="s">
        <v>78</v>
      </c>
      <c r="H6725" s="68" t="s">
        <v>384</v>
      </c>
      <c r="I6725" s="68" t="s">
        <v>663</v>
      </c>
      <c r="J6725" s="65">
        <v>62</v>
      </c>
      <c r="K6725" s="65">
        <v>42</v>
      </c>
      <c r="L6725" s="65">
        <v>721</v>
      </c>
      <c r="M6725" s="65" t="s">
        <v>502</v>
      </c>
    </row>
    <row r="6726" spans="1:13" ht="12.75" customHeight="1">
      <c r="A6726" s="65" t="str">
        <f>IF(ROW()=1,"KEY",IF(ISNA(VLOOKUP(B6726,車名対応マスタ!B:D,3,FALSE)),"",IF(VLOOKUP(B6726,車名対応マスタ!B:D,3,FALSE)="","",$D6726&amp;" "&amp;IF($G6726="9","J","O")&amp;" "&amp;$I6726&amp;" "&amp;IF($I6726&lt;=TEXT(★完成資料!$A$1,"yyyymm"),TEXT(★完成資料!$A$1,"yyyymm"),"999999")&amp; " " &amp; LEFT(F6726 &amp; "          ",10))))</f>
        <v xml:space="preserve">L O 202201 yyyy00 HV        </v>
      </c>
      <c r="B6726" s="68" t="s">
        <v>488</v>
      </c>
      <c r="C6726" s="68" t="s">
        <v>470</v>
      </c>
      <c r="D6726" s="68" t="s">
        <v>271</v>
      </c>
      <c r="E6726" s="68" t="s">
        <v>531</v>
      </c>
      <c r="F6726" s="68" t="s">
        <v>360</v>
      </c>
      <c r="G6726" s="68" t="s">
        <v>78</v>
      </c>
      <c r="H6726" s="68" t="s">
        <v>384</v>
      </c>
      <c r="I6726" s="68" t="s">
        <v>639</v>
      </c>
      <c r="J6726" s="65">
        <v>31</v>
      </c>
      <c r="K6726" s="65">
        <v>52</v>
      </c>
      <c r="L6726" s="65">
        <v>722</v>
      </c>
      <c r="M6726" s="65" t="s">
        <v>387</v>
      </c>
    </row>
    <row r="6727" spans="1:13" ht="12.75" customHeight="1">
      <c r="A6727" s="65" t="str">
        <f>IF(ROW()=1,"KEY",IF(ISNA(VLOOKUP(B6727,車名対応マスタ!B:D,3,FALSE)),"",IF(VLOOKUP(B6727,車名対応マスタ!B:D,3,FALSE)="","",$D6727&amp;" "&amp;IF($G6727="9","J","O")&amp;" "&amp;$I6727&amp;" "&amp;IF($I6727&lt;=TEXT(★完成資料!$A$1,"yyyymm"),TEXT(★完成資料!$A$1,"yyyymm"),"999999")&amp; " " &amp; LEFT(F6727 &amp; "          ",10))))</f>
        <v xml:space="preserve">L O 202202 yyyy00 HV        </v>
      </c>
      <c r="B6727" s="68" t="s">
        <v>488</v>
      </c>
      <c r="C6727" s="68" t="s">
        <v>470</v>
      </c>
      <c r="D6727" s="68" t="s">
        <v>271</v>
      </c>
      <c r="E6727" s="68" t="s">
        <v>531</v>
      </c>
      <c r="F6727" s="68" t="s">
        <v>360</v>
      </c>
      <c r="G6727" s="68" t="s">
        <v>78</v>
      </c>
      <c r="H6727" s="68" t="s">
        <v>384</v>
      </c>
      <c r="I6727" s="68" t="s">
        <v>640</v>
      </c>
      <c r="J6727" s="65">
        <v>0</v>
      </c>
      <c r="K6727" s="65">
        <v>5</v>
      </c>
      <c r="L6727" s="65">
        <v>722</v>
      </c>
      <c r="M6727" s="65" t="s">
        <v>387</v>
      </c>
    </row>
    <row r="6728" spans="1:13" ht="12.75" customHeight="1">
      <c r="A6728" s="65" t="str">
        <f>IF(ROW()=1,"KEY",IF(ISNA(VLOOKUP(B6728,車名対応マスタ!B:D,3,FALSE)),"",IF(VLOOKUP(B6728,車名対応マスタ!B:D,3,FALSE)="","",$D6728&amp;" "&amp;IF($G6728="9","J","O")&amp;" "&amp;$I6728&amp;" "&amp;IF($I6728&lt;=TEXT(★完成資料!$A$1,"yyyymm"),TEXT(★完成資料!$A$1,"yyyymm"),"999999")&amp; " " &amp; LEFT(F6728 &amp; "          ",10))))</f>
        <v xml:space="preserve">L O 202203 yyyy00 HV        </v>
      </c>
      <c r="B6728" s="68" t="s">
        <v>488</v>
      </c>
      <c r="C6728" s="68" t="s">
        <v>470</v>
      </c>
      <c r="D6728" s="68" t="s">
        <v>271</v>
      </c>
      <c r="E6728" s="68" t="s">
        <v>531</v>
      </c>
      <c r="F6728" s="68" t="s">
        <v>360</v>
      </c>
      <c r="G6728" s="68" t="s">
        <v>78</v>
      </c>
      <c r="H6728" s="68" t="s">
        <v>384</v>
      </c>
      <c r="I6728" s="68" t="s">
        <v>641</v>
      </c>
      <c r="J6728" s="65">
        <v>12</v>
      </c>
      <c r="K6728" s="65">
        <v>12</v>
      </c>
      <c r="L6728" s="65">
        <v>722</v>
      </c>
      <c r="M6728" s="65" t="s">
        <v>387</v>
      </c>
    </row>
    <row r="6729" spans="1:13" ht="12.75" customHeight="1">
      <c r="A6729" s="65" t="str">
        <f>IF(ROW()=1,"KEY",IF(ISNA(VLOOKUP(B6729,車名対応マスタ!B:D,3,FALSE)),"",IF(VLOOKUP(B6729,車名対応マスタ!B:D,3,FALSE)="","",$D6729&amp;" "&amp;IF($G6729="9","J","O")&amp;" "&amp;$I6729&amp;" "&amp;IF($I6729&lt;=TEXT(★完成資料!$A$1,"yyyymm"),TEXT(★完成資料!$A$1,"yyyymm"),"999999")&amp; " " &amp; LEFT(F6729 &amp; "          ",10))))</f>
        <v xml:space="preserve">L O 202204 yyyy00 HV        </v>
      </c>
      <c r="B6729" s="68" t="s">
        <v>488</v>
      </c>
      <c r="C6729" s="68" t="s">
        <v>470</v>
      </c>
      <c r="D6729" s="68" t="s">
        <v>271</v>
      </c>
      <c r="E6729" s="68" t="s">
        <v>531</v>
      </c>
      <c r="F6729" s="68" t="s">
        <v>360</v>
      </c>
      <c r="G6729" s="68" t="s">
        <v>78</v>
      </c>
      <c r="H6729" s="68" t="s">
        <v>384</v>
      </c>
      <c r="I6729" s="68" t="s">
        <v>642</v>
      </c>
      <c r="J6729" s="65">
        <v>8</v>
      </c>
      <c r="K6729" s="65">
        <v>27</v>
      </c>
      <c r="L6729" s="65">
        <v>722</v>
      </c>
      <c r="M6729" s="65" t="s">
        <v>387</v>
      </c>
    </row>
    <row r="6730" spans="1:13" ht="12.75" customHeight="1">
      <c r="A6730" s="65" t="str">
        <f>IF(ROW()=1,"KEY",IF(ISNA(VLOOKUP(B6730,車名対応マスタ!B:D,3,FALSE)),"",IF(VLOOKUP(B6730,車名対応マスタ!B:D,3,FALSE)="","",$D6730&amp;" "&amp;IF($G6730="9","J","O")&amp;" "&amp;$I6730&amp;" "&amp;IF($I6730&lt;=TEXT(★完成資料!$A$1,"yyyymm"),TEXT(★完成資料!$A$1,"yyyymm"),"999999")&amp; " " &amp; LEFT(F6730 &amp; "          ",10))))</f>
        <v xml:space="preserve">L O 202205 yyyy00 HV        </v>
      </c>
      <c r="B6730" s="68" t="s">
        <v>488</v>
      </c>
      <c r="C6730" s="68" t="s">
        <v>470</v>
      </c>
      <c r="D6730" s="68" t="s">
        <v>271</v>
      </c>
      <c r="E6730" s="68" t="s">
        <v>531</v>
      </c>
      <c r="F6730" s="68" t="s">
        <v>360</v>
      </c>
      <c r="G6730" s="68" t="s">
        <v>78</v>
      </c>
      <c r="H6730" s="68" t="s">
        <v>384</v>
      </c>
      <c r="I6730" s="68" t="s">
        <v>647</v>
      </c>
      <c r="J6730" s="65">
        <v>15</v>
      </c>
      <c r="K6730" s="65">
        <v>22</v>
      </c>
      <c r="L6730" s="65">
        <v>722</v>
      </c>
      <c r="M6730" s="65" t="s">
        <v>387</v>
      </c>
    </row>
    <row r="6731" spans="1:13" ht="12.75" customHeight="1">
      <c r="A6731" s="65" t="str">
        <f>IF(ROW()=1,"KEY",IF(ISNA(VLOOKUP(B6731,車名対応マスタ!B:D,3,FALSE)),"",IF(VLOOKUP(B6731,車名対応マスタ!B:D,3,FALSE)="","",$D6731&amp;" "&amp;IF($G6731="9","J","O")&amp;" "&amp;$I6731&amp;" "&amp;IF($I6731&lt;=TEXT(★完成資料!$A$1,"yyyymm"),TEXT(★完成資料!$A$1,"yyyymm"),"999999")&amp; " " &amp; LEFT(F6731 &amp; "          ",10))))</f>
        <v xml:space="preserve">L O 202206 yyyy00 HV        </v>
      </c>
      <c r="B6731" s="68" t="s">
        <v>488</v>
      </c>
      <c r="C6731" s="68" t="s">
        <v>470</v>
      </c>
      <c r="D6731" s="68" t="s">
        <v>271</v>
      </c>
      <c r="E6731" s="68" t="s">
        <v>531</v>
      </c>
      <c r="F6731" s="68" t="s">
        <v>360</v>
      </c>
      <c r="G6731" s="68" t="s">
        <v>78</v>
      </c>
      <c r="H6731" s="68" t="s">
        <v>384</v>
      </c>
      <c r="I6731" s="68" t="s">
        <v>652</v>
      </c>
      <c r="J6731" s="65">
        <v>1</v>
      </c>
      <c r="K6731" s="65">
        <v>31</v>
      </c>
      <c r="L6731" s="65">
        <v>722</v>
      </c>
      <c r="M6731" s="65" t="s">
        <v>387</v>
      </c>
    </row>
    <row r="6732" spans="1:13" ht="12.75" customHeight="1">
      <c r="A6732" s="65" t="str">
        <f>IF(ROW()=1,"KEY",IF(ISNA(VLOOKUP(B6732,車名対応マスタ!B:D,3,FALSE)),"",IF(VLOOKUP(B6732,車名対応マスタ!B:D,3,FALSE)="","",$D6732&amp;" "&amp;IF($G6732="9","J","O")&amp;" "&amp;$I6732&amp;" "&amp;IF($I6732&lt;=TEXT(★完成資料!$A$1,"yyyymm"),TEXT(★完成資料!$A$1,"yyyymm"),"999999")&amp; " " &amp; LEFT(F6732 &amp; "          ",10))))</f>
        <v xml:space="preserve">L O 202207 yyyy00 HV        </v>
      </c>
      <c r="B6732" s="68" t="s">
        <v>488</v>
      </c>
      <c r="C6732" s="68" t="s">
        <v>470</v>
      </c>
      <c r="D6732" s="68" t="s">
        <v>271</v>
      </c>
      <c r="E6732" s="68" t="s">
        <v>531</v>
      </c>
      <c r="F6732" s="68" t="s">
        <v>360</v>
      </c>
      <c r="G6732" s="68" t="s">
        <v>78</v>
      </c>
      <c r="H6732" s="68" t="s">
        <v>384</v>
      </c>
      <c r="I6732" s="68" t="s">
        <v>655</v>
      </c>
      <c r="J6732" s="65">
        <v>0</v>
      </c>
      <c r="K6732" s="65">
        <v>25</v>
      </c>
      <c r="L6732" s="65">
        <v>722</v>
      </c>
      <c r="M6732" s="65" t="s">
        <v>387</v>
      </c>
    </row>
    <row r="6733" spans="1:13" ht="12.75" customHeight="1">
      <c r="A6733" s="65" t="str">
        <f>IF(ROW()=1,"KEY",IF(ISNA(VLOOKUP(B6733,車名対応マスタ!B:D,3,FALSE)),"",IF(VLOOKUP(B6733,車名対応マスタ!B:D,3,FALSE)="","",$D6733&amp;" "&amp;IF($G6733="9","J","O")&amp;" "&amp;$I6733&amp;" "&amp;IF($I6733&lt;=TEXT(★完成資料!$A$1,"yyyymm"),TEXT(★完成資料!$A$1,"yyyymm"),"999999")&amp; " " &amp; LEFT(F6733 &amp; "          ",10))))</f>
        <v xml:space="preserve">L O 202208 yyyy00 HV        </v>
      </c>
      <c r="B6733" s="68" t="s">
        <v>488</v>
      </c>
      <c r="C6733" s="68" t="s">
        <v>470</v>
      </c>
      <c r="D6733" s="68" t="s">
        <v>271</v>
      </c>
      <c r="E6733" s="68" t="s">
        <v>531</v>
      </c>
      <c r="F6733" s="68" t="s">
        <v>360</v>
      </c>
      <c r="G6733" s="68" t="s">
        <v>78</v>
      </c>
      <c r="H6733" s="68" t="s">
        <v>384</v>
      </c>
      <c r="I6733" s="68" t="s">
        <v>656</v>
      </c>
      <c r="J6733" s="65">
        <v>0</v>
      </c>
      <c r="K6733" s="65">
        <v>40</v>
      </c>
      <c r="L6733" s="65">
        <v>722</v>
      </c>
      <c r="M6733" s="65" t="s">
        <v>387</v>
      </c>
    </row>
    <row r="6734" spans="1:13" ht="12.75" customHeight="1">
      <c r="A6734" s="65" t="str">
        <f>IF(ROW()=1,"KEY",IF(ISNA(VLOOKUP(B6734,車名対応マスタ!B:D,3,FALSE)),"",IF(VLOOKUP(B6734,車名対応マスタ!B:D,3,FALSE)="","",$D6734&amp;" "&amp;IF($G6734="9","J","O")&amp;" "&amp;$I6734&amp;" "&amp;IF($I6734&lt;=TEXT(★完成資料!$A$1,"yyyymm"),TEXT(★完成資料!$A$1,"yyyymm"),"999999")&amp; " " &amp; LEFT(F6734 &amp; "          ",10))))</f>
        <v xml:space="preserve">L O 202209 yyyy00 HV        </v>
      </c>
      <c r="B6734" s="68" t="s">
        <v>488</v>
      </c>
      <c r="C6734" s="68" t="s">
        <v>470</v>
      </c>
      <c r="D6734" s="68" t="s">
        <v>271</v>
      </c>
      <c r="E6734" s="68" t="s">
        <v>531</v>
      </c>
      <c r="F6734" s="68" t="s">
        <v>360</v>
      </c>
      <c r="G6734" s="68" t="s">
        <v>78</v>
      </c>
      <c r="H6734" s="68" t="s">
        <v>384</v>
      </c>
      <c r="I6734" s="68" t="s">
        <v>657</v>
      </c>
      <c r="J6734" s="65">
        <v>26</v>
      </c>
      <c r="K6734" s="65">
        <v>28</v>
      </c>
      <c r="L6734" s="65">
        <v>722</v>
      </c>
      <c r="M6734" s="65" t="s">
        <v>387</v>
      </c>
    </row>
    <row r="6735" spans="1:13" ht="12.75" customHeight="1">
      <c r="A6735" s="65" t="str">
        <f>IF(ROW()=1,"KEY",IF(ISNA(VLOOKUP(B6735,車名対応マスタ!B:D,3,FALSE)),"",IF(VLOOKUP(B6735,車名対応マスタ!B:D,3,FALSE)="","",$D6735&amp;" "&amp;IF($G6735="9","J","O")&amp;" "&amp;$I6735&amp;" "&amp;IF($I6735&lt;=TEXT(★完成資料!$A$1,"yyyymm"),TEXT(★完成資料!$A$1,"yyyymm"),"999999")&amp; " " &amp; LEFT(F6735 &amp; "          ",10))))</f>
        <v xml:space="preserve">L O 202210 yyyy00 HV        </v>
      </c>
      <c r="B6735" s="68" t="s">
        <v>488</v>
      </c>
      <c r="C6735" s="68" t="s">
        <v>470</v>
      </c>
      <c r="D6735" s="68" t="s">
        <v>271</v>
      </c>
      <c r="E6735" s="68" t="s">
        <v>531</v>
      </c>
      <c r="F6735" s="68" t="s">
        <v>360</v>
      </c>
      <c r="G6735" s="68" t="s">
        <v>78</v>
      </c>
      <c r="H6735" s="68" t="s">
        <v>384</v>
      </c>
      <c r="I6735" s="68" t="s">
        <v>663</v>
      </c>
      <c r="J6735" s="65">
        <v>27</v>
      </c>
      <c r="K6735" s="65">
        <v>29</v>
      </c>
      <c r="L6735" s="65">
        <v>722</v>
      </c>
      <c r="M6735" s="65" t="s">
        <v>387</v>
      </c>
    </row>
    <row r="6736" spans="1:13" ht="12.75" customHeight="1">
      <c r="A6736" s="65" t="str">
        <f>IF(ROW()=1,"KEY",IF(ISNA(VLOOKUP(B6736,車名対応マスタ!B:D,3,FALSE)),"",IF(VLOOKUP(B6736,車名対応マスタ!B:D,3,FALSE)="","",$D6736&amp;" "&amp;IF($G6736="9","J","O")&amp;" "&amp;$I6736&amp;" "&amp;IF($I6736&lt;=TEXT(★完成資料!$A$1,"yyyymm"),TEXT(★完成資料!$A$1,"yyyymm"),"999999")&amp; " " &amp; LEFT(F6736 &amp; "          ",10))))</f>
        <v xml:space="preserve">T J 202201 yyyy00 HV        </v>
      </c>
      <c r="B6736" s="68" t="s">
        <v>342</v>
      </c>
      <c r="C6736" s="68" t="s">
        <v>121</v>
      </c>
      <c r="D6736" s="68" t="s">
        <v>287</v>
      </c>
      <c r="E6736" s="68" t="s">
        <v>359</v>
      </c>
      <c r="F6736" s="68" t="s">
        <v>360</v>
      </c>
      <c r="G6736" s="68" t="s">
        <v>82</v>
      </c>
      <c r="H6736" s="68" t="s">
        <v>403</v>
      </c>
      <c r="I6736" s="68" t="s">
        <v>639</v>
      </c>
      <c r="J6736" s="65">
        <v>1444</v>
      </c>
      <c r="K6736" s="65">
        <v>1932</v>
      </c>
      <c r="L6736" s="65">
        <v>930</v>
      </c>
      <c r="M6736" s="65" t="s">
        <v>249</v>
      </c>
    </row>
    <row r="6737" spans="1:13" ht="12.75" customHeight="1">
      <c r="A6737" s="65" t="str">
        <f>IF(ROW()=1,"KEY",IF(ISNA(VLOOKUP(B6737,車名対応マスタ!B:D,3,FALSE)),"",IF(VLOOKUP(B6737,車名対応マスタ!B:D,3,FALSE)="","",$D6737&amp;" "&amp;IF($G6737="9","J","O")&amp;" "&amp;$I6737&amp;" "&amp;IF($I6737&lt;=TEXT(★完成資料!$A$1,"yyyymm"),TEXT(★完成資料!$A$1,"yyyymm"),"999999")&amp; " " &amp; LEFT(F6737 &amp; "          ",10))))</f>
        <v xml:space="preserve">T J 202202 yyyy00 HV        </v>
      </c>
      <c r="B6737" s="68" t="s">
        <v>342</v>
      </c>
      <c r="C6737" s="68" t="s">
        <v>121</v>
      </c>
      <c r="D6737" s="68" t="s">
        <v>287</v>
      </c>
      <c r="E6737" s="68" t="s">
        <v>359</v>
      </c>
      <c r="F6737" s="68" t="s">
        <v>360</v>
      </c>
      <c r="G6737" s="68" t="s">
        <v>82</v>
      </c>
      <c r="H6737" s="68" t="s">
        <v>403</v>
      </c>
      <c r="I6737" s="68" t="s">
        <v>640</v>
      </c>
      <c r="J6737" s="65">
        <v>1307</v>
      </c>
      <c r="K6737" s="65">
        <v>2102</v>
      </c>
      <c r="L6737" s="65">
        <v>930</v>
      </c>
      <c r="M6737" s="65" t="s">
        <v>249</v>
      </c>
    </row>
    <row r="6738" spans="1:13" ht="12.75" customHeight="1">
      <c r="A6738" s="65" t="str">
        <f>IF(ROW()=1,"KEY",IF(ISNA(VLOOKUP(B6738,車名対応マスタ!B:D,3,FALSE)),"",IF(VLOOKUP(B6738,車名対応マスタ!B:D,3,FALSE)="","",$D6738&amp;" "&amp;IF($G6738="9","J","O")&amp;" "&amp;$I6738&amp;" "&amp;IF($I6738&lt;=TEXT(★完成資料!$A$1,"yyyymm"),TEXT(★完成資料!$A$1,"yyyymm"),"999999")&amp; " " &amp; LEFT(F6738 &amp; "          ",10))))</f>
        <v xml:space="preserve">T J 202203 yyyy00 HV        </v>
      </c>
      <c r="B6738" s="68" t="s">
        <v>342</v>
      </c>
      <c r="C6738" s="68" t="s">
        <v>121</v>
      </c>
      <c r="D6738" s="68" t="s">
        <v>287</v>
      </c>
      <c r="E6738" s="68" t="s">
        <v>359</v>
      </c>
      <c r="F6738" s="68" t="s">
        <v>360</v>
      </c>
      <c r="G6738" s="68" t="s">
        <v>82</v>
      </c>
      <c r="H6738" s="68" t="s">
        <v>403</v>
      </c>
      <c r="I6738" s="68" t="s">
        <v>641</v>
      </c>
      <c r="J6738" s="65">
        <v>2319</v>
      </c>
      <c r="K6738" s="65">
        <v>2711</v>
      </c>
      <c r="L6738" s="65">
        <v>930</v>
      </c>
      <c r="M6738" s="65" t="s">
        <v>249</v>
      </c>
    </row>
    <row r="6739" spans="1:13" ht="12.75" customHeight="1">
      <c r="A6739" s="65" t="str">
        <f>IF(ROW()=1,"KEY",IF(ISNA(VLOOKUP(B6739,車名対応マスタ!B:D,3,FALSE)),"",IF(VLOOKUP(B6739,車名対応マスタ!B:D,3,FALSE)="","",$D6739&amp;" "&amp;IF($G6739="9","J","O")&amp;" "&amp;$I6739&amp;" "&amp;IF($I6739&lt;=TEXT(★完成資料!$A$1,"yyyymm"),TEXT(★完成資料!$A$1,"yyyymm"),"999999")&amp; " " &amp; LEFT(F6739 &amp; "          ",10))))</f>
        <v xml:space="preserve">T J 202204 yyyy00 HV        </v>
      </c>
      <c r="B6739" s="68" t="s">
        <v>342</v>
      </c>
      <c r="C6739" s="68" t="s">
        <v>121</v>
      </c>
      <c r="D6739" s="68" t="s">
        <v>287</v>
      </c>
      <c r="E6739" s="68" t="s">
        <v>359</v>
      </c>
      <c r="F6739" s="68" t="s">
        <v>360</v>
      </c>
      <c r="G6739" s="68" t="s">
        <v>82</v>
      </c>
      <c r="H6739" s="68" t="s">
        <v>403</v>
      </c>
      <c r="I6739" s="68" t="s">
        <v>642</v>
      </c>
      <c r="J6739" s="65">
        <v>1509</v>
      </c>
      <c r="K6739" s="65">
        <v>1666</v>
      </c>
      <c r="L6739" s="65">
        <v>930</v>
      </c>
      <c r="M6739" s="65" t="s">
        <v>249</v>
      </c>
    </row>
    <row r="6740" spans="1:13" ht="12.75" customHeight="1">
      <c r="A6740" s="65" t="str">
        <f>IF(ROW()=1,"KEY",IF(ISNA(VLOOKUP(B6740,車名対応マスタ!B:D,3,FALSE)),"",IF(VLOOKUP(B6740,車名対応マスタ!B:D,3,FALSE)="","",$D6740&amp;" "&amp;IF($G6740="9","J","O")&amp;" "&amp;$I6740&amp;" "&amp;IF($I6740&lt;=TEXT(★完成資料!$A$1,"yyyymm"),TEXT(★完成資料!$A$1,"yyyymm"),"999999")&amp; " " &amp; LEFT(F6740 &amp; "          ",10))))</f>
        <v xml:space="preserve">T J 202205 yyyy00 HV        </v>
      </c>
      <c r="B6740" s="68" t="s">
        <v>342</v>
      </c>
      <c r="C6740" s="68" t="s">
        <v>121</v>
      </c>
      <c r="D6740" s="68" t="s">
        <v>287</v>
      </c>
      <c r="E6740" s="68" t="s">
        <v>359</v>
      </c>
      <c r="F6740" s="68" t="s">
        <v>360</v>
      </c>
      <c r="G6740" s="68" t="s">
        <v>82</v>
      </c>
      <c r="H6740" s="68" t="s">
        <v>403</v>
      </c>
      <c r="I6740" s="68" t="s">
        <v>647</v>
      </c>
      <c r="J6740" s="65">
        <v>755</v>
      </c>
      <c r="K6740" s="65">
        <v>1411</v>
      </c>
      <c r="L6740" s="65">
        <v>930</v>
      </c>
      <c r="M6740" s="65" t="s">
        <v>249</v>
      </c>
    </row>
    <row r="6741" spans="1:13" ht="12.75" customHeight="1">
      <c r="A6741" s="65" t="str">
        <f>IF(ROW()=1,"KEY",IF(ISNA(VLOOKUP(B6741,車名対応マスタ!B:D,3,FALSE)),"",IF(VLOOKUP(B6741,車名対応マスタ!B:D,3,FALSE)="","",$D6741&amp;" "&amp;IF($G6741="9","J","O")&amp;" "&amp;$I6741&amp;" "&amp;IF($I6741&lt;=TEXT(★完成資料!$A$1,"yyyymm"),TEXT(★完成資料!$A$1,"yyyymm"),"999999")&amp; " " &amp; LEFT(F6741 &amp; "          ",10))))</f>
        <v xml:space="preserve">T J 202206 yyyy00 HV        </v>
      </c>
      <c r="B6741" s="68" t="s">
        <v>342</v>
      </c>
      <c r="C6741" s="68" t="s">
        <v>121</v>
      </c>
      <c r="D6741" s="68" t="s">
        <v>287</v>
      </c>
      <c r="E6741" s="68" t="s">
        <v>359</v>
      </c>
      <c r="F6741" s="68" t="s">
        <v>360</v>
      </c>
      <c r="G6741" s="68" t="s">
        <v>82</v>
      </c>
      <c r="H6741" s="68" t="s">
        <v>403</v>
      </c>
      <c r="I6741" s="68" t="s">
        <v>652</v>
      </c>
      <c r="J6741" s="65">
        <v>330</v>
      </c>
      <c r="K6741" s="65">
        <v>2050</v>
      </c>
      <c r="L6741" s="65">
        <v>930</v>
      </c>
      <c r="M6741" s="65" t="s">
        <v>249</v>
      </c>
    </row>
    <row r="6742" spans="1:13" ht="12.75" customHeight="1">
      <c r="A6742" s="65" t="str">
        <f>IF(ROW()=1,"KEY",IF(ISNA(VLOOKUP(B6742,車名対応マスタ!B:D,3,FALSE)),"",IF(VLOOKUP(B6742,車名対応マスタ!B:D,3,FALSE)="","",$D6742&amp;" "&amp;IF($G6742="9","J","O")&amp;" "&amp;$I6742&amp;" "&amp;IF($I6742&lt;=TEXT(★完成資料!$A$1,"yyyymm"),TEXT(★完成資料!$A$1,"yyyymm"),"999999")&amp; " " &amp; LEFT(F6742 &amp; "          ",10))))</f>
        <v xml:space="preserve">T J 202207 yyyy00 HV        </v>
      </c>
      <c r="B6742" s="68" t="s">
        <v>342</v>
      </c>
      <c r="C6742" s="68" t="s">
        <v>121</v>
      </c>
      <c r="D6742" s="68" t="s">
        <v>287</v>
      </c>
      <c r="E6742" s="68" t="s">
        <v>359</v>
      </c>
      <c r="F6742" s="68" t="s">
        <v>360</v>
      </c>
      <c r="G6742" s="68" t="s">
        <v>82</v>
      </c>
      <c r="H6742" s="68" t="s">
        <v>403</v>
      </c>
      <c r="I6742" s="68" t="s">
        <v>655</v>
      </c>
      <c r="J6742" s="65">
        <v>206</v>
      </c>
      <c r="K6742" s="65">
        <v>1917</v>
      </c>
      <c r="L6742" s="65">
        <v>930</v>
      </c>
      <c r="M6742" s="65" t="s">
        <v>249</v>
      </c>
    </row>
    <row r="6743" spans="1:13" ht="12.75" customHeight="1">
      <c r="A6743" s="65" t="str">
        <f>IF(ROW()=1,"KEY",IF(ISNA(VLOOKUP(B6743,車名対応マスタ!B:D,3,FALSE)),"",IF(VLOOKUP(B6743,車名対応マスタ!B:D,3,FALSE)="","",$D6743&amp;" "&amp;IF($G6743="9","J","O")&amp;" "&amp;$I6743&amp;" "&amp;IF($I6743&lt;=TEXT(★完成資料!$A$1,"yyyymm"),TEXT(★完成資料!$A$1,"yyyymm"),"999999")&amp; " " &amp; LEFT(F6743 &amp; "          ",10))))</f>
        <v xml:space="preserve">T J 202208 yyyy00 HV        </v>
      </c>
      <c r="B6743" s="68" t="s">
        <v>342</v>
      </c>
      <c r="C6743" s="68" t="s">
        <v>121</v>
      </c>
      <c r="D6743" s="68" t="s">
        <v>287</v>
      </c>
      <c r="E6743" s="68" t="s">
        <v>359</v>
      </c>
      <c r="F6743" s="68" t="s">
        <v>360</v>
      </c>
      <c r="G6743" s="68" t="s">
        <v>82</v>
      </c>
      <c r="H6743" s="68" t="s">
        <v>403</v>
      </c>
      <c r="I6743" s="68" t="s">
        <v>656</v>
      </c>
      <c r="J6743" s="65">
        <v>102</v>
      </c>
      <c r="K6743" s="65">
        <v>1201</v>
      </c>
      <c r="L6743" s="65">
        <v>930</v>
      </c>
      <c r="M6743" s="65" t="s">
        <v>249</v>
      </c>
    </row>
    <row r="6744" spans="1:13" ht="12.75" customHeight="1">
      <c r="A6744" s="65" t="str">
        <f>IF(ROW()=1,"KEY",IF(ISNA(VLOOKUP(B6744,車名対応マスタ!B:D,3,FALSE)),"",IF(VLOOKUP(B6744,車名対応マスタ!B:D,3,FALSE)="","",$D6744&amp;" "&amp;IF($G6744="9","J","O")&amp;" "&amp;$I6744&amp;" "&amp;IF($I6744&lt;=TEXT(★完成資料!$A$1,"yyyymm"),TEXT(★完成資料!$A$1,"yyyymm"),"999999")&amp; " " &amp; LEFT(F6744 &amp; "          ",10))))</f>
        <v xml:space="preserve">T J 202209 yyyy00 HV        </v>
      </c>
      <c r="B6744" s="68" t="s">
        <v>342</v>
      </c>
      <c r="C6744" s="68" t="s">
        <v>121</v>
      </c>
      <c r="D6744" s="68" t="s">
        <v>287</v>
      </c>
      <c r="E6744" s="68" t="s">
        <v>359</v>
      </c>
      <c r="F6744" s="68" t="s">
        <v>360</v>
      </c>
      <c r="G6744" s="68" t="s">
        <v>82</v>
      </c>
      <c r="H6744" s="68" t="s">
        <v>403</v>
      </c>
      <c r="I6744" s="68" t="s">
        <v>657</v>
      </c>
      <c r="J6744" s="65">
        <v>1242</v>
      </c>
      <c r="K6744" s="65">
        <v>1381</v>
      </c>
      <c r="L6744" s="65">
        <v>930</v>
      </c>
      <c r="M6744" s="65" t="s">
        <v>249</v>
      </c>
    </row>
    <row r="6745" spans="1:13" ht="12.75" customHeight="1">
      <c r="A6745" s="65" t="str">
        <f>IF(ROW()=1,"KEY",IF(ISNA(VLOOKUP(B6745,車名対応マスタ!B:D,3,FALSE)),"",IF(VLOOKUP(B6745,車名対応マスタ!B:D,3,FALSE)="","",$D6745&amp;" "&amp;IF($G6745="9","J","O")&amp;" "&amp;$I6745&amp;" "&amp;IF($I6745&lt;=TEXT(★完成資料!$A$1,"yyyymm"),TEXT(★完成資料!$A$1,"yyyymm"),"999999")&amp; " " &amp; LEFT(F6745 &amp; "          ",10))))</f>
        <v xml:space="preserve">T J 202210 yyyy00 HV        </v>
      </c>
      <c r="B6745" s="68" t="s">
        <v>342</v>
      </c>
      <c r="C6745" s="68" t="s">
        <v>121</v>
      </c>
      <c r="D6745" s="68" t="s">
        <v>287</v>
      </c>
      <c r="E6745" s="68" t="s">
        <v>359</v>
      </c>
      <c r="F6745" s="68" t="s">
        <v>360</v>
      </c>
      <c r="G6745" s="68" t="s">
        <v>82</v>
      </c>
      <c r="H6745" s="68" t="s">
        <v>403</v>
      </c>
      <c r="I6745" s="68" t="s">
        <v>663</v>
      </c>
      <c r="J6745" s="65">
        <v>2556</v>
      </c>
      <c r="K6745" s="65">
        <v>1104</v>
      </c>
      <c r="L6745" s="65">
        <v>930</v>
      </c>
      <c r="M6745" s="65" t="s">
        <v>249</v>
      </c>
    </row>
    <row r="6746" spans="1:13" ht="12.75" customHeight="1">
      <c r="A6746" s="65" t="str">
        <f>IF(ROW()=1,"KEY",IF(ISNA(VLOOKUP(B6746,車名対応マスタ!B:D,3,FALSE)),"",IF(VLOOKUP(B6746,車名対応マスタ!B:D,3,FALSE)="","",$D6746&amp;" "&amp;IF($G6746="9","J","O")&amp;" "&amp;$I6746&amp;" "&amp;IF($I6746&lt;=TEXT(★完成資料!$A$1,"yyyymm"),TEXT(★完成資料!$A$1,"yyyymm"),"999999")&amp; " " &amp; LEFT(F6746 &amp; "          ",10))))</f>
        <v xml:space="preserve">T O 202205 yyyy00 HV        </v>
      </c>
      <c r="B6746" s="68" t="s">
        <v>648</v>
      </c>
      <c r="C6746" s="68" t="s">
        <v>650</v>
      </c>
      <c r="D6746" s="68" t="s">
        <v>287</v>
      </c>
      <c r="E6746" s="68" t="s">
        <v>531</v>
      </c>
      <c r="F6746" s="68" t="s">
        <v>360</v>
      </c>
      <c r="G6746" s="68" t="s">
        <v>75</v>
      </c>
      <c r="H6746" s="68" t="s">
        <v>246</v>
      </c>
      <c r="I6746" s="68" t="s">
        <v>647</v>
      </c>
      <c r="J6746" s="65">
        <v>396</v>
      </c>
      <c r="L6746" s="65">
        <v>104</v>
      </c>
      <c r="M6746" s="65" t="s">
        <v>361</v>
      </c>
    </row>
    <row r="6747" spans="1:13" ht="12.75" customHeight="1">
      <c r="A6747" s="65" t="str">
        <f>IF(ROW()=1,"KEY",IF(ISNA(VLOOKUP(B6747,車名対応マスタ!B:D,3,FALSE)),"",IF(VLOOKUP(B6747,車名対応マスタ!B:D,3,FALSE)="","",$D6747&amp;" "&amp;IF($G6747="9","J","O")&amp;" "&amp;$I6747&amp;" "&amp;IF($I6747&lt;=TEXT(★完成資料!$A$1,"yyyymm"),TEXT(★完成資料!$A$1,"yyyymm"),"999999")&amp; " " &amp; LEFT(F6747 &amp; "          ",10))))</f>
        <v xml:space="preserve">T O 202206 yyyy00 HV        </v>
      </c>
      <c r="B6747" s="68" t="s">
        <v>648</v>
      </c>
      <c r="C6747" s="68" t="s">
        <v>650</v>
      </c>
      <c r="D6747" s="68" t="s">
        <v>287</v>
      </c>
      <c r="E6747" s="68" t="s">
        <v>531</v>
      </c>
      <c r="F6747" s="68" t="s">
        <v>360</v>
      </c>
      <c r="G6747" s="68" t="s">
        <v>75</v>
      </c>
      <c r="H6747" s="68" t="s">
        <v>246</v>
      </c>
      <c r="I6747" s="68" t="s">
        <v>652</v>
      </c>
      <c r="J6747" s="65">
        <v>787</v>
      </c>
      <c r="L6747" s="65">
        <v>104</v>
      </c>
      <c r="M6747" s="65" t="s">
        <v>361</v>
      </c>
    </row>
    <row r="6748" spans="1:13" ht="12.75" customHeight="1">
      <c r="A6748" s="65" t="str">
        <f>IF(ROW()=1,"KEY",IF(ISNA(VLOOKUP(B6748,車名対応マスタ!B:D,3,FALSE)),"",IF(VLOOKUP(B6748,車名対応マスタ!B:D,3,FALSE)="","",$D6748&amp;" "&amp;IF($G6748="9","J","O")&amp;" "&amp;$I6748&amp;" "&amp;IF($I6748&lt;=TEXT(★完成資料!$A$1,"yyyymm"),TEXT(★完成資料!$A$1,"yyyymm"),"999999")&amp; " " &amp; LEFT(F6748 &amp; "          ",10))))</f>
        <v xml:space="preserve">T O 202207 yyyy00 HV        </v>
      </c>
      <c r="B6748" s="68" t="s">
        <v>648</v>
      </c>
      <c r="C6748" s="68" t="s">
        <v>650</v>
      </c>
      <c r="D6748" s="68" t="s">
        <v>287</v>
      </c>
      <c r="E6748" s="68" t="s">
        <v>531</v>
      </c>
      <c r="F6748" s="68" t="s">
        <v>360</v>
      </c>
      <c r="G6748" s="68" t="s">
        <v>75</v>
      </c>
      <c r="H6748" s="68" t="s">
        <v>246</v>
      </c>
      <c r="I6748" s="68" t="s">
        <v>655</v>
      </c>
      <c r="J6748" s="65">
        <v>1564</v>
      </c>
      <c r="L6748" s="65">
        <v>104</v>
      </c>
      <c r="M6748" s="65" t="s">
        <v>361</v>
      </c>
    </row>
    <row r="6749" spans="1:13" ht="12.75" customHeight="1">
      <c r="A6749" s="65" t="str">
        <f>IF(ROW()=1,"KEY",IF(ISNA(VLOOKUP(B6749,車名対応マスタ!B:D,3,FALSE)),"",IF(VLOOKUP(B6749,車名対応マスタ!B:D,3,FALSE)="","",$D6749&amp;" "&amp;IF($G6749="9","J","O")&amp;" "&amp;$I6749&amp;" "&amp;IF($I6749&lt;=TEXT(★完成資料!$A$1,"yyyymm"),TEXT(★完成資料!$A$1,"yyyymm"),"999999")&amp; " " &amp; LEFT(F6749 &amp; "          ",10))))</f>
        <v xml:space="preserve">T O 202208 yyyy00 HV        </v>
      </c>
      <c r="B6749" s="68" t="s">
        <v>648</v>
      </c>
      <c r="C6749" s="68" t="s">
        <v>650</v>
      </c>
      <c r="D6749" s="68" t="s">
        <v>287</v>
      </c>
      <c r="E6749" s="68" t="s">
        <v>531</v>
      </c>
      <c r="F6749" s="68" t="s">
        <v>360</v>
      </c>
      <c r="G6749" s="68" t="s">
        <v>75</v>
      </c>
      <c r="H6749" s="68" t="s">
        <v>246</v>
      </c>
      <c r="I6749" s="68" t="s">
        <v>656</v>
      </c>
      <c r="J6749" s="65">
        <v>2263</v>
      </c>
      <c r="L6749" s="65">
        <v>104</v>
      </c>
      <c r="M6749" s="65" t="s">
        <v>361</v>
      </c>
    </row>
    <row r="6750" spans="1:13" ht="12.75" customHeight="1">
      <c r="A6750" s="65" t="str">
        <f>IF(ROW()=1,"KEY",IF(ISNA(VLOOKUP(B6750,車名対応マスタ!B:D,3,FALSE)),"",IF(VLOOKUP(B6750,車名対応マスタ!B:D,3,FALSE)="","",$D6750&amp;" "&amp;IF($G6750="9","J","O")&amp;" "&amp;$I6750&amp;" "&amp;IF($I6750&lt;=TEXT(★完成資料!$A$1,"yyyymm"),TEXT(★完成資料!$A$1,"yyyymm"),"999999")&amp; " " &amp; LEFT(F6750 &amp; "          ",10))))</f>
        <v xml:space="preserve">T O 202209 yyyy00 HV        </v>
      </c>
      <c r="B6750" s="68" t="s">
        <v>648</v>
      </c>
      <c r="C6750" s="68" t="s">
        <v>650</v>
      </c>
      <c r="D6750" s="68" t="s">
        <v>287</v>
      </c>
      <c r="E6750" s="68" t="s">
        <v>531</v>
      </c>
      <c r="F6750" s="68" t="s">
        <v>360</v>
      </c>
      <c r="G6750" s="68" t="s">
        <v>75</v>
      </c>
      <c r="H6750" s="68" t="s">
        <v>246</v>
      </c>
      <c r="I6750" s="68" t="s">
        <v>657</v>
      </c>
      <c r="J6750" s="65">
        <v>2136</v>
      </c>
      <c r="L6750" s="65">
        <v>104</v>
      </c>
      <c r="M6750" s="65" t="s">
        <v>361</v>
      </c>
    </row>
    <row r="6751" spans="1:13" ht="12.75" customHeight="1">
      <c r="A6751" s="65" t="str">
        <f>IF(ROW()=1,"KEY",IF(ISNA(VLOOKUP(B6751,車名対応マスタ!B:D,3,FALSE)),"",IF(VLOOKUP(B6751,車名対応マスタ!B:D,3,FALSE)="","",$D6751&amp;" "&amp;IF($G6751="9","J","O")&amp;" "&amp;$I6751&amp;" "&amp;IF($I6751&lt;=TEXT(★完成資料!$A$1,"yyyymm"),TEXT(★完成資料!$A$1,"yyyymm"),"999999")&amp; " " &amp; LEFT(F6751 &amp; "          ",10))))</f>
        <v xml:space="preserve">T O 202210 yyyy00 HV        </v>
      </c>
      <c r="B6751" s="68" t="s">
        <v>648</v>
      </c>
      <c r="C6751" s="68" t="s">
        <v>650</v>
      </c>
      <c r="D6751" s="68" t="s">
        <v>287</v>
      </c>
      <c r="E6751" s="68" t="s">
        <v>531</v>
      </c>
      <c r="F6751" s="68" t="s">
        <v>360</v>
      </c>
      <c r="G6751" s="68" t="s">
        <v>75</v>
      </c>
      <c r="H6751" s="68" t="s">
        <v>246</v>
      </c>
      <c r="I6751" s="68" t="s">
        <v>663</v>
      </c>
      <c r="J6751" s="65">
        <v>2684</v>
      </c>
      <c r="L6751" s="65">
        <v>104</v>
      </c>
      <c r="M6751" s="65" t="s">
        <v>361</v>
      </c>
    </row>
    <row r="6752" spans="1:13" ht="12.75" customHeight="1">
      <c r="A6752" s="65" t="str">
        <f>IF(ROW()=1,"KEY",IF(ISNA(VLOOKUP(B6752,車名対応マスタ!B:D,3,FALSE)),"",IF(VLOOKUP(B6752,車名対応マスタ!B:D,3,FALSE)="","",$D6752&amp;" "&amp;IF($G6752="9","J","O")&amp;" "&amp;$I6752&amp;" "&amp;IF($I6752&lt;=TEXT(★完成資料!$A$1,"yyyymm"),TEXT(★完成資料!$A$1,"yyyymm"),"999999")&amp; " " &amp; LEFT(F6752 &amp; "          ",10))))</f>
        <v xml:space="preserve">T O 202207 yyyy00 HV        </v>
      </c>
      <c r="B6752" s="68" t="s">
        <v>648</v>
      </c>
      <c r="C6752" s="68" t="s">
        <v>650</v>
      </c>
      <c r="D6752" s="68" t="s">
        <v>287</v>
      </c>
      <c r="E6752" s="68" t="s">
        <v>531</v>
      </c>
      <c r="F6752" s="68" t="s">
        <v>360</v>
      </c>
      <c r="G6752" s="68" t="s">
        <v>75</v>
      </c>
      <c r="H6752" s="68" t="s">
        <v>246</v>
      </c>
      <c r="I6752" s="68" t="s">
        <v>655</v>
      </c>
      <c r="J6752" s="65">
        <v>8</v>
      </c>
      <c r="L6752" s="65">
        <v>103</v>
      </c>
      <c r="M6752" s="65" t="s">
        <v>370</v>
      </c>
    </row>
    <row r="6753" spans="1:13" ht="12.75" customHeight="1">
      <c r="A6753" s="65" t="str">
        <f>IF(ROW()=1,"KEY",IF(ISNA(VLOOKUP(B6753,車名対応マスタ!B:D,3,FALSE)),"",IF(VLOOKUP(B6753,車名対応マスタ!B:D,3,FALSE)="","",$D6753&amp;" "&amp;IF($G6753="9","J","O")&amp;" "&amp;$I6753&amp;" "&amp;IF($I6753&lt;=TEXT(★完成資料!$A$1,"yyyymm"),TEXT(★完成資料!$A$1,"yyyymm"),"999999")&amp; " " &amp; LEFT(F6753 &amp; "          ",10))))</f>
        <v xml:space="preserve">T O 202208 yyyy00 HV        </v>
      </c>
      <c r="B6753" s="68" t="s">
        <v>648</v>
      </c>
      <c r="C6753" s="68" t="s">
        <v>650</v>
      </c>
      <c r="D6753" s="68" t="s">
        <v>287</v>
      </c>
      <c r="E6753" s="68" t="s">
        <v>531</v>
      </c>
      <c r="F6753" s="68" t="s">
        <v>360</v>
      </c>
      <c r="G6753" s="68" t="s">
        <v>75</v>
      </c>
      <c r="H6753" s="68" t="s">
        <v>246</v>
      </c>
      <c r="I6753" s="68" t="s">
        <v>656</v>
      </c>
      <c r="J6753" s="65">
        <v>18</v>
      </c>
      <c r="L6753" s="65">
        <v>103</v>
      </c>
      <c r="M6753" s="65" t="s">
        <v>370</v>
      </c>
    </row>
    <row r="6754" spans="1:13" ht="12.75" customHeight="1">
      <c r="A6754" s="65" t="str">
        <f>IF(ROW()=1,"KEY",IF(ISNA(VLOOKUP(B6754,車名対応マスタ!B:D,3,FALSE)),"",IF(VLOOKUP(B6754,車名対応マスタ!B:D,3,FALSE)="","",$D6754&amp;" "&amp;IF($G6754="9","J","O")&amp;" "&amp;$I6754&amp;" "&amp;IF($I6754&lt;=TEXT(★完成資料!$A$1,"yyyymm"),TEXT(★完成資料!$A$1,"yyyymm"),"999999")&amp; " " &amp; LEFT(F6754 &amp; "          ",10))))</f>
        <v xml:space="preserve">T O 202209 yyyy00 HV        </v>
      </c>
      <c r="B6754" s="68" t="s">
        <v>648</v>
      </c>
      <c r="C6754" s="68" t="s">
        <v>650</v>
      </c>
      <c r="D6754" s="68" t="s">
        <v>287</v>
      </c>
      <c r="E6754" s="68" t="s">
        <v>531</v>
      </c>
      <c r="F6754" s="68" t="s">
        <v>360</v>
      </c>
      <c r="G6754" s="68" t="s">
        <v>75</v>
      </c>
      <c r="H6754" s="68" t="s">
        <v>246</v>
      </c>
      <c r="I6754" s="68" t="s">
        <v>657</v>
      </c>
      <c r="J6754" s="65">
        <v>17</v>
      </c>
      <c r="L6754" s="65">
        <v>103</v>
      </c>
      <c r="M6754" s="65" t="s">
        <v>370</v>
      </c>
    </row>
    <row r="6755" spans="1:13" ht="12.75" customHeight="1">
      <c r="A6755" s="65" t="str">
        <f>IF(ROW()=1,"KEY",IF(ISNA(VLOOKUP(B6755,車名対応マスタ!B:D,3,FALSE)),"",IF(VLOOKUP(B6755,車名対応マスタ!B:D,3,FALSE)="","",$D6755&amp;" "&amp;IF($G6755="9","J","O")&amp;" "&amp;$I6755&amp;" "&amp;IF($I6755&lt;=TEXT(★完成資料!$A$1,"yyyymm"),TEXT(★完成資料!$A$1,"yyyymm"),"999999")&amp; " " &amp; LEFT(F6755 &amp; "          ",10))))</f>
        <v xml:space="preserve">T O 202210 yyyy00 HV        </v>
      </c>
      <c r="B6755" s="68" t="s">
        <v>648</v>
      </c>
      <c r="C6755" s="68" t="s">
        <v>650</v>
      </c>
      <c r="D6755" s="68" t="s">
        <v>287</v>
      </c>
      <c r="E6755" s="68" t="s">
        <v>531</v>
      </c>
      <c r="F6755" s="68" t="s">
        <v>360</v>
      </c>
      <c r="G6755" s="68" t="s">
        <v>75</v>
      </c>
      <c r="H6755" s="68" t="s">
        <v>246</v>
      </c>
      <c r="I6755" s="68" t="s">
        <v>663</v>
      </c>
      <c r="J6755" s="65">
        <v>14</v>
      </c>
      <c r="L6755" s="65">
        <v>103</v>
      </c>
      <c r="M6755" s="65" t="s">
        <v>370</v>
      </c>
    </row>
    <row r="6756" spans="1:13" ht="12.75" customHeight="1">
      <c r="A6756" s="65" t="str">
        <f>IF(ROW()=1,"KEY",IF(ISNA(VLOOKUP(B6756,車名対応マスタ!B:D,3,FALSE)),"",IF(VLOOKUP(B6756,車名対応マスタ!B:D,3,FALSE)="","",$D6756&amp;" "&amp;IF($G6756="9","J","O")&amp;" "&amp;$I6756&amp;" "&amp;IF($I6756&lt;=TEXT(★完成資料!$A$1,"yyyymm"),TEXT(★完成資料!$A$1,"yyyymm"),"999999")&amp; " " &amp; LEFT(F6756 &amp; "          ",10))))</f>
        <v xml:space="preserve">T O 202207 yyyy00 HV        </v>
      </c>
      <c r="B6756" s="68" t="s">
        <v>648</v>
      </c>
      <c r="C6756" s="68" t="s">
        <v>650</v>
      </c>
      <c r="D6756" s="68" t="s">
        <v>287</v>
      </c>
      <c r="E6756" s="68" t="s">
        <v>531</v>
      </c>
      <c r="F6756" s="68" t="s">
        <v>360</v>
      </c>
      <c r="G6756" s="68" t="s">
        <v>75</v>
      </c>
      <c r="H6756" s="68" t="s">
        <v>246</v>
      </c>
      <c r="I6756" s="68" t="s">
        <v>655</v>
      </c>
      <c r="J6756" s="65">
        <v>28</v>
      </c>
      <c r="L6756" s="65">
        <v>212</v>
      </c>
      <c r="M6756" s="65" t="s">
        <v>276</v>
      </c>
    </row>
    <row r="6757" spans="1:13" ht="12.75" customHeight="1">
      <c r="A6757" s="65" t="str">
        <f>IF(ROW()=1,"KEY",IF(ISNA(VLOOKUP(B6757,車名対応マスタ!B:D,3,FALSE)),"",IF(VLOOKUP(B6757,車名対応マスタ!B:D,3,FALSE)="","",$D6757&amp;" "&amp;IF($G6757="9","J","O")&amp;" "&amp;$I6757&amp;" "&amp;IF($I6757&lt;=TEXT(★完成資料!$A$1,"yyyymm"),TEXT(★完成資料!$A$1,"yyyymm"),"999999")&amp; " " &amp; LEFT(F6757 &amp; "          ",10))))</f>
        <v xml:space="preserve">T O 202208 yyyy00 HV        </v>
      </c>
      <c r="B6757" s="68" t="s">
        <v>648</v>
      </c>
      <c r="C6757" s="68" t="s">
        <v>650</v>
      </c>
      <c r="D6757" s="68" t="s">
        <v>287</v>
      </c>
      <c r="E6757" s="68" t="s">
        <v>531</v>
      </c>
      <c r="F6757" s="68" t="s">
        <v>360</v>
      </c>
      <c r="G6757" s="68" t="s">
        <v>75</v>
      </c>
      <c r="H6757" s="68" t="s">
        <v>246</v>
      </c>
      <c r="I6757" s="68" t="s">
        <v>656</v>
      </c>
      <c r="J6757" s="65">
        <v>92</v>
      </c>
      <c r="L6757" s="65">
        <v>212</v>
      </c>
      <c r="M6757" s="65" t="s">
        <v>276</v>
      </c>
    </row>
    <row r="6758" spans="1:13" ht="12.75" customHeight="1">
      <c r="A6758" s="65" t="str">
        <f>IF(ROW()=1,"KEY",IF(ISNA(VLOOKUP(B6758,車名対応マスタ!B:D,3,FALSE)),"",IF(VLOOKUP(B6758,車名対応マスタ!B:D,3,FALSE)="","",$D6758&amp;" "&amp;IF($G6758="9","J","O")&amp;" "&amp;$I6758&amp;" "&amp;IF($I6758&lt;=TEXT(★完成資料!$A$1,"yyyymm"),TEXT(★完成資料!$A$1,"yyyymm"),"999999")&amp; " " &amp; LEFT(F6758 &amp; "          ",10))))</f>
        <v xml:space="preserve">T O 202209 yyyy00 HV        </v>
      </c>
      <c r="B6758" s="68" t="s">
        <v>648</v>
      </c>
      <c r="C6758" s="68" t="s">
        <v>650</v>
      </c>
      <c r="D6758" s="68" t="s">
        <v>287</v>
      </c>
      <c r="E6758" s="68" t="s">
        <v>531</v>
      </c>
      <c r="F6758" s="68" t="s">
        <v>360</v>
      </c>
      <c r="G6758" s="68" t="s">
        <v>75</v>
      </c>
      <c r="H6758" s="68" t="s">
        <v>246</v>
      </c>
      <c r="I6758" s="68" t="s">
        <v>657</v>
      </c>
      <c r="J6758" s="65">
        <v>62</v>
      </c>
      <c r="L6758" s="65">
        <v>212</v>
      </c>
      <c r="M6758" s="65" t="s">
        <v>276</v>
      </c>
    </row>
    <row r="6759" spans="1:13" ht="12.75" customHeight="1">
      <c r="A6759" s="65" t="str">
        <f>IF(ROW()=1,"KEY",IF(ISNA(VLOOKUP(B6759,車名対応マスタ!B:D,3,FALSE)),"",IF(VLOOKUP(B6759,車名対応マスタ!B:D,3,FALSE)="","",$D6759&amp;" "&amp;IF($G6759="9","J","O")&amp;" "&amp;$I6759&amp;" "&amp;IF($I6759&lt;=TEXT(★完成資料!$A$1,"yyyymm"),TEXT(★完成資料!$A$1,"yyyymm"),"999999")&amp; " " &amp; LEFT(F6759 &amp; "          ",10))))</f>
        <v xml:space="preserve">T O 202210 yyyy00 HV        </v>
      </c>
      <c r="B6759" s="68" t="s">
        <v>648</v>
      </c>
      <c r="C6759" s="68" t="s">
        <v>650</v>
      </c>
      <c r="D6759" s="68" t="s">
        <v>287</v>
      </c>
      <c r="E6759" s="68" t="s">
        <v>531</v>
      </c>
      <c r="F6759" s="68" t="s">
        <v>360</v>
      </c>
      <c r="G6759" s="68" t="s">
        <v>75</v>
      </c>
      <c r="H6759" s="68" t="s">
        <v>246</v>
      </c>
      <c r="I6759" s="68" t="s">
        <v>663</v>
      </c>
      <c r="J6759" s="65">
        <v>54</v>
      </c>
      <c r="L6759" s="65">
        <v>212</v>
      </c>
      <c r="M6759" s="65" t="s">
        <v>276</v>
      </c>
    </row>
    <row r="6760" spans="1:13" ht="12.75" customHeight="1">
      <c r="A6760" s="65" t="str">
        <f>IF(ROW()=1,"KEY",IF(ISNA(VLOOKUP(B6760,車名対応マスタ!B:D,3,FALSE)),"",IF(VLOOKUP(B6760,車名対応マスタ!B:D,3,FALSE)="","",$D6760&amp;" "&amp;IF($G6760="9","J","O")&amp;" "&amp;$I6760&amp;" "&amp;IF($I6760&lt;=TEXT(★完成資料!$A$1,"yyyymm"),TEXT(★完成資料!$A$1,"yyyymm"),"999999")&amp; " " &amp; LEFT(F6760 &amp; "          ",10))))</f>
        <v xml:space="preserve">T O 202206 yyyy00 HV        </v>
      </c>
      <c r="B6760" s="68" t="s">
        <v>648</v>
      </c>
      <c r="C6760" s="68" t="s">
        <v>650</v>
      </c>
      <c r="D6760" s="68" t="s">
        <v>287</v>
      </c>
      <c r="E6760" s="68" t="s">
        <v>531</v>
      </c>
      <c r="F6760" s="68" t="s">
        <v>360</v>
      </c>
      <c r="G6760" s="68" t="s">
        <v>75</v>
      </c>
      <c r="H6760" s="68" t="s">
        <v>246</v>
      </c>
      <c r="I6760" s="68" t="s">
        <v>652</v>
      </c>
      <c r="J6760" s="65">
        <v>72</v>
      </c>
      <c r="L6760" s="65">
        <v>102</v>
      </c>
      <c r="M6760" s="65" t="s">
        <v>371</v>
      </c>
    </row>
    <row r="6761" spans="1:13" ht="12.75" customHeight="1">
      <c r="A6761" s="65" t="str">
        <f>IF(ROW()=1,"KEY",IF(ISNA(VLOOKUP(B6761,車名対応マスタ!B:D,3,FALSE)),"",IF(VLOOKUP(B6761,車名対応マスタ!B:D,3,FALSE)="","",$D6761&amp;" "&amp;IF($G6761="9","J","O")&amp;" "&amp;$I6761&amp;" "&amp;IF($I6761&lt;=TEXT(★完成資料!$A$1,"yyyymm"),TEXT(★完成資料!$A$1,"yyyymm"),"999999")&amp; " " &amp; LEFT(F6761 &amp; "          ",10))))</f>
        <v xml:space="preserve">T O 202207 yyyy00 HV        </v>
      </c>
      <c r="B6761" s="68" t="s">
        <v>648</v>
      </c>
      <c r="C6761" s="68" t="s">
        <v>650</v>
      </c>
      <c r="D6761" s="68" t="s">
        <v>287</v>
      </c>
      <c r="E6761" s="68" t="s">
        <v>531</v>
      </c>
      <c r="F6761" s="68" t="s">
        <v>360</v>
      </c>
      <c r="G6761" s="68" t="s">
        <v>75</v>
      </c>
      <c r="H6761" s="68" t="s">
        <v>246</v>
      </c>
      <c r="I6761" s="68" t="s">
        <v>655</v>
      </c>
      <c r="J6761" s="65">
        <v>464</v>
      </c>
      <c r="L6761" s="65">
        <v>102</v>
      </c>
      <c r="M6761" s="65" t="s">
        <v>371</v>
      </c>
    </row>
    <row r="6762" spans="1:13" ht="12.75" customHeight="1">
      <c r="A6762" s="65" t="str">
        <f>IF(ROW()=1,"KEY",IF(ISNA(VLOOKUP(B6762,車名対応マスタ!B:D,3,FALSE)),"",IF(VLOOKUP(B6762,車名対応マスタ!B:D,3,FALSE)="","",$D6762&amp;" "&amp;IF($G6762="9","J","O")&amp;" "&amp;$I6762&amp;" "&amp;IF($I6762&lt;=TEXT(★完成資料!$A$1,"yyyymm"),TEXT(★完成資料!$A$1,"yyyymm"),"999999")&amp; " " &amp; LEFT(F6762 &amp; "          ",10))))</f>
        <v xml:space="preserve">T O 202208 yyyy00 HV        </v>
      </c>
      <c r="B6762" s="68" t="s">
        <v>648</v>
      </c>
      <c r="C6762" s="68" t="s">
        <v>650</v>
      </c>
      <c r="D6762" s="68" t="s">
        <v>287</v>
      </c>
      <c r="E6762" s="68" t="s">
        <v>531</v>
      </c>
      <c r="F6762" s="68" t="s">
        <v>360</v>
      </c>
      <c r="G6762" s="68" t="s">
        <v>75</v>
      </c>
      <c r="H6762" s="68" t="s">
        <v>246</v>
      </c>
      <c r="I6762" s="68" t="s">
        <v>656</v>
      </c>
      <c r="J6762" s="65">
        <v>425</v>
      </c>
      <c r="L6762" s="65">
        <v>102</v>
      </c>
      <c r="M6762" s="65" t="s">
        <v>371</v>
      </c>
    </row>
    <row r="6763" spans="1:13" ht="12.75" customHeight="1">
      <c r="A6763" s="65" t="str">
        <f>IF(ROW()=1,"KEY",IF(ISNA(VLOOKUP(B6763,車名対応マスタ!B:D,3,FALSE)),"",IF(VLOOKUP(B6763,車名対応マスタ!B:D,3,FALSE)="","",$D6763&amp;" "&amp;IF($G6763="9","J","O")&amp;" "&amp;$I6763&amp;" "&amp;IF($I6763&lt;=TEXT(★完成資料!$A$1,"yyyymm"),TEXT(★完成資料!$A$1,"yyyymm"),"999999")&amp; " " &amp; LEFT(F6763 &amp; "          ",10))))</f>
        <v xml:space="preserve">T O 202209 yyyy00 HV        </v>
      </c>
      <c r="B6763" s="68" t="s">
        <v>648</v>
      </c>
      <c r="C6763" s="68" t="s">
        <v>650</v>
      </c>
      <c r="D6763" s="68" t="s">
        <v>287</v>
      </c>
      <c r="E6763" s="68" t="s">
        <v>531</v>
      </c>
      <c r="F6763" s="68" t="s">
        <v>360</v>
      </c>
      <c r="G6763" s="68" t="s">
        <v>75</v>
      </c>
      <c r="H6763" s="68" t="s">
        <v>246</v>
      </c>
      <c r="I6763" s="68" t="s">
        <v>657</v>
      </c>
      <c r="J6763" s="65">
        <v>321</v>
      </c>
      <c r="L6763" s="65">
        <v>102</v>
      </c>
      <c r="M6763" s="65" t="s">
        <v>371</v>
      </c>
    </row>
    <row r="6764" spans="1:13" ht="12.75" customHeight="1">
      <c r="A6764" s="65" t="str">
        <f>IF(ROW()=1,"KEY",IF(ISNA(VLOOKUP(B6764,車名対応マスタ!B:D,3,FALSE)),"",IF(VLOOKUP(B6764,車名対応マスタ!B:D,3,FALSE)="","",$D6764&amp;" "&amp;IF($G6764="9","J","O")&amp;" "&amp;$I6764&amp;" "&amp;IF($I6764&lt;=TEXT(★完成資料!$A$1,"yyyymm"),TEXT(★完成資料!$A$1,"yyyymm"),"999999")&amp; " " &amp; LEFT(F6764 &amp; "          ",10))))</f>
        <v xml:space="preserve">T O 202210 yyyy00 HV        </v>
      </c>
      <c r="B6764" s="68" t="s">
        <v>648</v>
      </c>
      <c r="C6764" s="68" t="s">
        <v>650</v>
      </c>
      <c r="D6764" s="68" t="s">
        <v>287</v>
      </c>
      <c r="E6764" s="68" t="s">
        <v>531</v>
      </c>
      <c r="F6764" s="68" t="s">
        <v>360</v>
      </c>
      <c r="G6764" s="68" t="s">
        <v>75</v>
      </c>
      <c r="H6764" s="68" t="s">
        <v>246</v>
      </c>
      <c r="I6764" s="68" t="s">
        <v>663</v>
      </c>
      <c r="J6764" s="65">
        <v>427</v>
      </c>
      <c r="K6764" s="65">
        <v>0</v>
      </c>
      <c r="L6764" s="65">
        <v>102</v>
      </c>
      <c r="M6764" s="65" t="s">
        <v>371</v>
      </c>
    </row>
    <row r="6765" spans="1:13" ht="12.75" customHeight="1">
      <c r="A6765" s="65" t="str">
        <f>IF(ROW()=1,"KEY",IF(ISNA(VLOOKUP(B6765,車名対応マスタ!B:D,3,FALSE)),"",IF(VLOOKUP(B6765,車名対応マスタ!B:D,3,FALSE)="","",$D6765&amp;" "&amp;IF($G6765="9","J","O")&amp;" "&amp;$I6765&amp;" "&amp;IF($I6765&lt;=TEXT(★完成資料!$A$1,"yyyymm"),TEXT(★完成資料!$A$1,"yyyymm"),"999999")&amp; " " &amp; LEFT(F6765 &amp; "          ",10))))</f>
        <v xml:space="preserve">T O 202207 yyyy00 HV        </v>
      </c>
      <c r="B6765" s="68" t="s">
        <v>648</v>
      </c>
      <c r="C6765" s="68" t="s">
        <v>650</v>
      </c>
      <c r="D6765" s="68" t="s">
        <v>287</v>
      </c>
      <c r="E6765" s="68" t="s">
        <v>531</v>
      </c>
      <c r="F6765" s="68" t="s">
        <v>360</v>
      </c>
      <c r="G6765" s="68" t="s">
        <v>75</v>
      </c>
      <c r="H6765" s="68" t="s">
        <v>246</v>
      </c>
      <c r="I6765" s="68" t="s">
        <v>655</v>
      </c>
      <c r="J6765" s="65">
        <v>65</v>
      </c>
      <c r="L6765" s="65">
        <v>209</v>
      </c>
      <c r="M6765" s="65" t="s">
        <v>289</v>
      </c>
    </row>
    <row r="6766" spans="1:13" ht="12.75" customHeight="1">
      <c r="A6766" s="65" t="str">
        <f>IF(ROW()=1,"KEY",IF(ISNA(VLOOKUP(B6766,車名対応マスタ!B:D,3,FALSE)),"",IF(VLOOKUP(B6766,車名対応マスタ!B:D,3,FALSE)="","",$D6766&amp;" "&amp;IF($G6766="9","J","O")&amp;" "&amp;$I6766&amp;" "&amp;IF($I6766&lt;=TEXT(★完成資料!$A$1,"yyyymm"),TEXT(★完成資料!$A$1,"yyyymm"),"999999")&amp; " " &amp; LEFT(F6766 &amp; "          ",10))))</f>
        <v xml:space="preserve">T O 202208 yyyy00 HV        </v>
      </c>
      <c r="B6766" s="68" t="s">
        <v>648</v>
      </c>
      <c r="C6766" s="68" t="s">
        <v>650</v>
      </c>
      <c r="D6766" s="68" t="s">
        <v>287</v>
      </c>
      <c r="E6766" s="68" t="s">
        <v>531</v>
      </c>
      <c r="F6766" s="68" t="s">
        <v>360</v>
      </c>
      <c r="G6766" s="68" t="s">
        <v>75</v>
      </c>
      <c r="H6766" s="68" t="s">
        <v>246</v>
      </c>
      <c r="I6766" s="68" t="s">
        <v>656</v>
      </c>
      <c r="J6766" s="65">
        <v>45</v>
      </c>
      <c r="L6766" s="65">
        <v>209</v>
      </c>
      <c r="M6766" s="65" t="s">
        <v>289</v>
      </c>
    </row>
    <row r="6767" spans="1:13" ht="12.75" customHeight="1">
      <c r="A6767" s="65" t="str">
        <f>IF(ROW()=1,"KEY",IF(ISNA(VLOOKUP(B6767,車名対応マスタ!B:D,3,FALSE)),"",IF(VLOOKUP(B6767,車名対応マスタ!B:D,3,FALSE)="","",$D6767&amp;" "&amp;IF($G6767="9","J","O")&amp;" "&amp;$I6767&amp;" "&amp;IF($I6767&lt;=TEXT(★完成資料!$A$1,"yyyymm"),TEXT(★完成資料!$A$1,"yyyymm"),"999999")&amp; " " &amp; LEFT(F6767 &amp; "          ",10))))</f>
        <v xml:space="preserve">T O 202209 yyyy00 HV        </v>
      </c>
      <c r="B6767" s="68" t="s">
        <v>648</v>
      </c>
      <c r="C6767" s="68" t="s">
        <v>650</v>
      </c>
      <c r="D6767" s="68" t="s">
        <v>287</v>
      </c>
      <c r="E6767" s="68" t="s">
        <v>531</v>
      </c>
      <c r="F6767" s="68" t="s">
        <v>360</v>
      </c>
      <c r="G6767" s="68" t="s">
        <v>75</v>
      </c>
      <c r="H6767" s="68" t="s">
        <v>246</v>
      </c>
      <c r="I6767" s="68" t="s">
        <v>657</v>
      </c>
      <c r="J6767" s="65">
        <v>37</v>
      </c>
      <c r="L6767" s="65">
        <v>209</v>
      </c>
      <c r="M6767" s="65" t="s">
        <v>289</v>
      </c>
    </row>
    <row r="6768" spans="1:13" ht="12.75" customHeight="1">
      <c r="A6768" s="65" t="str">
        <f>IF(ROW()=1,"KEY",IF(ISNA(VLOOKUP(B6768,車名対応マスタ!B:D,3,FALSE)),"",IF(VLOOKUP(B6768,車名対応マスタ!B:D,3,FALSE)="","",$D6768&amp;" "&amp;IF($G6768="9","J","O")&amp;" "&amp;$I6768&amp;" "&amp;IF($I6768&lt;=TEXT(★完成資料!$A$1,"yyyymm"),TEXT(★完成資料!$A$1,"yyyymm"),"999999")&amp; " " &amp; LEFT(F6768 &amp; "          ",10))))</f>
        <v xml:space="preserve">T O 202210 yyyy00 HV        </v>
      </c>
      <c r="B6768" s="68" t="s">
        <v>648</v>
      </c>
      <c r="C6768" s="68" t="s">
        <v>650</v>
      </c>
      <c r="D6768" s="68" t="s">
        <v>287</v>
      </c>
      <c r="E6768" s="68" t="s">
        <v>531</v>
      </c>
      <c r="F6768" s="68" t="s">
        <v>360</v>
      </c>
      <c r="G6768" s="68" t="s">
        <v>75</v>
      </c>
      <c r="H6768" s="68" t="s">
        <v>246</v>
      </c>
      <c r="I6768" s="68" t="s">
        <v>663</v>
      </c>
      <c r="J6768" s="65">
        <v>68</v>
      </c>
      <c r="L6768" s="65">
        <v>209</v>
      </c>
      <c r="M6768" s="65" t="s">
        <v>289</v>
      </c>
    </row>
    <row r="6769" spans="1:13" ht="12.75" customHeight="1">
      <c r="A6769" s="65" t="str">
        <f>IF(ROW()=1,"KEY",IF(ISNA(VLOOKUP(B6769,車名対応マスタ!B:D,3,FALSE)),"",IF(VLOOKUP(B6769,車名対応マスタ!B:D,3,FALSE)="","",$D6769&amp;" "&amp;IF($G6769="9","J","O")&amp;" "&amp;$I6769&amp;" "&amp;IF($I6769&lt;=TEXT(★完成資料!$A$1,"yyyymm"),TEXT(★完成資料!$A$1,"yyyymm"),"999999")&amp; " " &amp; LEFT(F6769 &amp; "          ",10))))</f>
        <v xml:space="preserve">T O 202210 yyyy00 HV        </v>
      </c>
      <c r="B6769" s="68" t="s">
        <v>648</v>
      </c>
      <c r="C6769" s="68" t="s">
        <v>650</v>
      </c>
      <c r="D6769" s="68" t="s">
        <v>287</v>
      </c>
      <c r="E6769" s="68" t="s">
        <v>531</v>
      </c>
      <c r="F6769" s="68" t="s">
        <v>360</v>
      </c>
      <c r="G6769" s="68" t="s">
        <v>76</v>
      </c>
      <c r="H6769" s="68" t="s">
        <v>492</v>
      </c>
      <c r="I6769" s="68" t="s">
        <v>663</v>
      </c>
      <c r="J6769" s="65">
        <v>2</v>
      </c>
      <c r="L6769" s="65">
        <v>204</v>
      </c>
      <c r="M6769" s="65" t="s">
        <v>286</v>
      </c>
    </row>
    <row r="6770" spans="1:13" ht="12.75" customHeight="1">
      <c r="A6770" s="65" t="str">
        <f>IF(ROW()=1,"KEY",IF(ISNA(VLOOKUP(B6770,車名対応マスタ!B:D,3,FALSE)),"",IF(VLOOKUP(B6770,車名対応マスタ!B:D,3,FALSE)="","",$D6770&amp;" "&amp;IF($G6770="9","J","O")&amp;" "&amp;$I6770&amp;" "&amp;IF($I6770&lt;=TEXT(★完成資料!$A$1,"yyyymm"),TEXT(★完成資料!$A$1,"yyyymm"),"999999")&amp; " " &amp; LEFT(F6770 &amp; "          ",10))))</f>
        <v xml:space="preserve">T O 202208 yyyy00 HV        </v>
      </c>
      <c r="B6770" s="68" t="s">
        <v>648</v>
      </c>
      <c r="C6770" s="68" t="s">
        <v>650</v>
      </c>
      <c r="D6770" s="68" t="s">
        <v>287</v>
      </c>
      <c r="E6770" s="68" t="s">
        <v>531</v>
      </c>
      <c r="F6770" s="68" t="s">
        <v>360</v>
      </c>
      <c r="G6770" s="68" t="s">
        <v>79</v>
      </c>
      <c r="H6770" s="68" t="s">
        <v>392</v>
      </c>
      <c r="I6770" s="68" t="s">
        <v>656</v>
      </c>
      <c r="J6770" s="65">
        <v>2</v>
      </c>
      <c r="L6770" s="65">
        <v>806</v>
      </c>
      <c r="M6770" s="65" t="s">
        <v>264</v>
      </c>
    </row>
    <row r="6771" spans="1:13" ht="12.75" customHeight="1">
      <c r="A6771" s="65" t="str">
        <f>IF(ROW()=1,"KEY",IF(ISNA(VLOOKUP(B6771,車名対応マスタ!B:D,3,FALSE)),"",IF(VLOOKUP(B6771,車名対応マスタ!B:D,3,FALSE)="","",$D6771&amp;" "&amp;IF($G6771="9","J","O")&amp;" "&amp;$I6771&amp;" "&amp;IF($I6771&lt;=TEXT(★完成資料!$A$1,"yyyymm"),TEXT(★完成資料!$A$1,"yyyymm"),"999999")&amp; " " &amp; LEFT(F6771 &amp; "          ",10))))</f>
        <v xml:space="preserve">T O 202209 yyyy00 HV        </v>
      </c>
      <c r="B6771" s="68" t="s">
        <v>648</v>
      </c>
      <c r="C6771" s="68" t="s">
        <v>650</v>
      </c>
      <c r="D6771" s="68" t="s">
        <v>287</v>
      </c>
      <c r="E6771" s="68" t="s">
        <v>531</v>
      </c>
      <c r="F6771" s="68" t="s">
        <v>360</v>
      </c>
      <c r="G6771" s="68" t="s">
        <v>79</v>
      </c>
      <c r="H6771" s="68" t="s">
        <v>392</v>
      </c>
      <c r="I6771" s="68" t="s">
        <v>657</v>
      </c>
      <c r="J6771" s="65">
        <v>2</v>
      </c>
      <c r="K6771" s="65">
        <v>0</v>
      </c>
      <c r="L6771" s="65">
        <v>806</v>
      </c>
      <c r="M6771" s="65" t="s">
        <v>264</v>
      </c>
    </row>
    <row r="6772" spans="1:13" ht="12.75" customHeight="1">
      <c r="A6772" s="65" t="str">
        <f>IF(ROW()=1,"KEY",IF(ISNA(VLOOKUP(B6772,車名対応マスタ!B:D,3,FALSE)),"",IF(VLOOKUP(B6772,車名対応マスタ!B:D,3,FALSE)="","",$D6772&amp;" "&amp;IF($G6772="9","J","O")&amp;" "&amp;$I6772&amp;" "&amp;IF($I6772&lt;=TEXT(★完成資料!$A$1,"yyyymm"),TEXT(★完成資料!$A$1,"yyyymm"),"999999")&amp; " " &amp; LEFT(F6772 &amp; "          ",10))))</f>
        <v xml:space="preserve">T O 202210 yyyy00 HV        </v>
      </c>
      <c r="B6772" s="68" t="s">
        <v>648</v>
      </c>
      <c r="C6772" s="68" t="s">
        <v>650</v>
      </c>
      <c r="D6772" s="68" t="s">
        <v>287</v>
      </c>
      <c r="E6772" s="68" t="s">
        <v>531</v>
      </c>
      <c r="F6772" s="68" t="s">
        <v>360</v>
      </c>
      <c r="G6772" s="68" t="s">
        <v>79</v>
      </c>
      <c r="H6772" s="68" t="s">
        <v>392</v>
      </c>
      <c r="I6772" s="68" t="s">
        <v>663</v>
      </c>
      <c r="J6772" s="65">
        <v>3</v>
      </c>
      <c r="K6772" s="65">
        <v>0</v>
      </c>
      <c r="L6772" s="65">
        <v>806</v>
      </c>
      <c r="M6772" s="65" t="s">
        <v>264</v>
      </c>
    </row>
    <row r="6773" spans="1:13" ht="12.75" customHeight="1">
      <c r="A6773" s="65" t="str">
        <f>IF(ROW()=1,"KEY",IF(ISNA(VLOOKUP(B6773,車名対応マスタ!B:D,3,FALSE)),"",IF(VLOOKUP(B6773,車名対応マスタ!B:D,3,FALSE)="","",$D6773&amp;" "&amp;IF($G6773="9","J","O")&amp;" "&amp;$I6773&amp;" "&amp;IF($I6773&lt;=TEXT(★完成資料!$A$1,"yyyymm"),TEXT(★完成資料!$A$1,"yyyymm"),"999999")&amp; " " &amp; LEFT(F6773 &amp; "          ",10))))</f>
        <v xml:space="preserve">T O 202210 yyyy00 HV        </v>
      </c>
      <c r="B6773" s="68" t="s">
        <v>648</v>
      </c>
      <c r="C6773" s="68" t="s">
        <v>650</v>
      </c>
      <c r="D6773" s="68" t="s">
        <v>287</v>
      </c>
      <c r="E6773" s="68" t="s">
        <v>531</v>
      </c>
      <c r="F6773" s="68" t="s">
        <v>360</v>
      </c>
      <c r="G6773" s="68" t="s">
        <v>80</v>
      </c>
      <c r="H6773" s="68" t="s">
        <v>395</v>
      </c>
      <c r="I6773" s="68" t="s">
        <v>663</v>
      </c>
      <c r="J6773" s="65">
        <v>1</v>
      </c>
      <c r="L6773" s="65">
        <v>611</v>
      </c>
      <c r="M6773" s="65" t="s">
        <v>399</v>
      </c>
    </row>
    <row r="6774" spans="1:13" ht="12.75" customHeight="1">
      <c r="A6774" s="65" t="str">
        <f>IF(ROW()=1,"KEY",IF(ISNA(VLOOKUP(B6774,車名対応マスタ!B:D,3,FALSE)),"",IF(VLOOKUP(B6774,車名対応マスタ!B:D,3,FALSE)="","",$D6774&amp;" "&amp;IF($G6774="9","J","O")&amp;" "&amp;$I6774&amp;" "&amp;IF($I6774&lt;=TEXT(★完成資料!$A$1,"yyyymm"),TEXT(★完成資料!$A$1,"yyyymm"),"999999")&amp; " " &amp; LEFT(F6774 &amp; "          ",10))))</f>
        <v xml:space="preserve">T O 202209 yyyy00 HV        </v>
      </c>
      <c r="B6774" s="68" t="s">
        <v>658</v>
      </c>
      <c r="C6774" s="68" t="s">
        <v>659</v>
      </c>
      <c r="D6774" s="68" t="s">
        <v>287</v>
      </c>
      <c r="E6774" s="68" t="s">
        <v>531</v>
      </c>
      <c r="F6774" s="68" t="s">
        <v>360</v>
      </c>
      <c r="G6774" s="68" t="s">
        <v>75</v>
      </c>
      <c r="H6774" s="68" t="s">
        <v>246</v>
      </c>
      <c r="I6774" s="68" t="s">
        <v>657</v>
      </c>
      <c r="J6774" s="65">
        <v>1</v>
      </c>
      <c r="L6774" s="65">
        <v>104</v>
      </c>
      <c r="M6774" s="65" t="s">
        <v>361</v>
      </c>
    </row>
    <row r="6775" spans="1:13" ht="12.75" customHeight="1">
      <c r="A6775" s="65" t="str">
        <f>IF(ROW()=1,"KEY",IF(ISNA(VLOOKUP(B6775,車名対応マスタ!B:D,3,FALSE)),"",IF(VLOOKUP(B6775,車名対応マスタ!B:D,3,FALSE)="","",$D6775&amp;" "&amp;IF($G6775="9","J","O")&amp;" "&amp;$I6775&amp;" "&amp;IF($I6775&lt;=TEXT(★完成資料!$A$1,"yyyymm"),TEXT(★完成資料!$A$1,"yyyymm"),"999999")&amp; " " &amp; LEFT(F6775 &amp; "          ",10))))</f>
        <v xml:space="preserve">T O 202210 yyyy00 HV        </v>
      </c>
      <c r="B6775" s="68" t="s">
        <v>658</v>
      </c>
      <c r="C6775" s="68" t="s">
        <v>659</v>
      </c>
      <c r="D6775" s="68" t="s">
        <v>287</v>
      </c>
      <c r="E6775" s="68" t="s">
        <v>531</v>
      </c>
      <c r="F6775" s="68" t="s">
        <v>360</v>
      </c>
      <c r="G6775" s="68" t="s">
        <v>75</v>
      </c>
      <c r="H6775" s="68" t="s">
        <v>246</v>
      </c>
      <c r="I6775" s="68" t="s">
        <v>663</v>
      </c>
      <c r="J6775" s="65">
        <v>981</v>
      </c>
      <c r="L6775" s="65">
        <v>104</v>
      </c>
      <c r="M6775" s="65" t="s">
        <v>361</v>
      </c>
    </row>
    <row r="6776" spans="1:13" ht="12.75" customHeight="1">
      <c r="A6776" s="65" t="str">
        <f>IF(ROW()=1,"KEY",IF(ISNA(VLOOKUP(B6776,車名対応マスタ!B:D,3,FALSE)),"",IF(VLOOKUP(B6776,車名対応マスタ!B:D,3,FALSE)="","",$D6776&amp;" "&amp;IF($G6776="9","J","O")&amp;" "&amp;$I6776&amp;" "&amp;IF($I6776&lt;=TEXT(★完成資料!$A$1,"yyyymm"),TEXT(★完成資料!$A$1,"yyyymm"),"999999")&amp; " " &amp; LEFT(F6776 &amp; "          ",10))))</f>
        <v xml:space="preserve">T O 202210 yyyy00 HV        </v>
      </c>
      <c r="B6776" s="68" t="s">
        <v>658</v>
      </c>
      <c r="C6776" s="68" t="s">
        <v>659</v>
      </c>
      <c r="D6776" s="68" t="s">
        <v>287</v>
      </c>
      <c r="E6776" s="68" t="s">
        <v>531</v>
      </c>
      <c r="F6776" s="68" t="s">
        <v>360</v>
      </c>
      <c r="G6776" s="68" t="s">
        <v>75</v>
      </c>
      <c r="H6776" s="68" t="s">
        <v>246</v>
      </c>
      <c r="I6776" s="68" t="s">
        <v>663</v>
      </c>
      <c r="J6776" s="65">
        <v>15</v>
      </c>
      <c r="L6776" s="65">
        <v>102</v>
      </c>
      <c r="M6776" s="65" t="s">
        <v>371</v>
      </c>
    </row>
    <row r="6777" spans="1:13" ht="12.75" customHeight="1">
      <c r="A6777" s="65" t="str">
        <f>IF(ROW()=1,"KEY",IF(ISNA(VLOOKUP(B6777,車名対応マスタ!B:D,3,FALSE)),"",IF(VLOOKUP(B6777,車名対応マスタ!B:D,3,FALSE)="","",$D6777&amp;" "&amp;IF($G6777="9","J","O")&amp;" "&amp;$I6777&amp;" "&amp;IF($I6777&lt;=TEXT(★完成資料!$A$1,"yyyymm"),TEXT(★完成資料!$A$1,"yyyymm"),"999999")&amp; " " &amp; LEFT(F6777 &amp; "          ",10))))</f>
        <v xml:space="preserve">T O 202201 yyyy00 HV        </v>
      </c>
      <c r="B6777" s="68" t="s">
        <v>325</v>
      </c>
      <c r="C6777" s="68" t="s">
        <v>117</v>
      </c>
      <c r="D6777" s="68" t="s">
        <v>287</v>
      </c>
      <c r="E6777" s="68" t="s">
        <v>531</v>
      </c>
      <c r="F6777" s="68" t="s">
        <v>360</v>
      </c>
      <c r="G6777" s="68" t="s">
        <v>204</v>
      </c>
      <c r="H6777" s="68" t="s">
        <v>384</v>
      </c>
      <c r="I6777" s="68" t="s">
        <v>639</v>
      </c>
      <c r="J6777" s="65">
        <v>3</v>
      </c>
      <c r="K6777" s="65">
        <v>2</v>
      </c>
      <c r="L6777" s="65">
        <v>708</v>
      </c>
      <c r="M6777" s="65" t="s">
        <v>385</v>
      </c>
    </row>
    <row r="6778" spans="1:13" ht="12.75" customHeight="1">
      <c r="A6778" s="65" t="str">
        <f>IF(ROW()=1,"KEY",IF(ISNA(VLOOKUP(B6778,車名対応マスタ!B:D,3,FALSE)),"",IF(VLOOKUP(B6778,車名対応マスタ!B:D,3,FALSE)="","",$D6778&amp;" "&amp;IF($G6778="9","J","O")&amp;" "&amp;$I6778&amp;" "&amp;IF($I6778&lt;=TEXT(★完成資料!$A$1,"yyyymm"),TEXT(★完成資料!$A$1,"yyyymm"),"999999")&amp; " " &amp; LEFT(F6778 &amp; "          ",10))))</f>
        <v xml:space="preserve">T O 202202 yyyy00 HV        </v>
      </c>
      <c r="B6778" s="68" t="s">
        <v>325</v>
      </c>
      <c r="C6778" s="68" t="s">
        <v>117</v>
      </c>
      <c r="D6778" s="68" t="s">
        <v>287</v>
      </c>
      <c r="E6778" s="68" t="s">
        <v>531</v>
      </c>
      <c r="F6778" s="68" t="s">
        <v>360</v>
      </c>
      <c r="G6778" s="68" t="s">
        <v>204</v>
      </c>
      <c r="H6778" s="68" t="s">
        <v>384</v>
      </c>
      <c r="I6778" s="68" t="s">
        <v>640</v>
      </c>
      <c r="J6778" s="65">
        <v>0</v>
      </c>
      <c r="K6778" s="65">
        <v>1</v>
      </c>
      <c r="L6778" s="65">
        <v>708</v>
      </c>
      <c r="M6778" s="65" t="s">
        <v>385</v>
      </c>
    </row>
    <row r="6779" spans="1:13" ht="12.75" customHeight="1">
      <c r="A6779" s="65" t="str">
        <f>IF(ROW()=1,"KEY",IF(ISNA(VLOOKUP(B6779,車名対応マスタ!B:D,3,FALSE)),"",IF(VLOOKUP(B6779,車名対応マスタ!B:D,3,FALSE)="","",$D6779&amp;" "&amp;IF($G6779="9","J","O")&amp;" "&amp;$I6779&amp;" "&amp;IF($I6779&lt;=TEXT(★完成資料!$A$1,"yyyymm"),TEXT(★完成資料!$A$1,"yyyymm"),"999999")&amp; " " &amp; LEFT(F6779 &amp; "          ",10))))</f>
        <v xml:space="preserve">T O 202203 yyyy00 HV        </v>
      </c>
      <c r="B6779" s="68" t="s">
        <v>325</v>
      </c>
      <c r="C6779" s="68" t="s">
        <v>117</v>
      </c>
      <c r="D6779" s="68" t="s">
        <v>287</v>
      </c>
      <c r="E6779" s="68" t="s">
        <v>531</v>
      </c>
      <c r="F6779" s="68" t="s">
        <v>360</v>
      </c>
      <c r="G6779" s="68" t="s">
        <v>204</v>
      </c>
      <c r="H6779" s="68" t="s">
        <v>384</v>
      </c>
      <c r="I6779" s="68" t="s">
        <v>641</v>
      </c>
      <c r="J6779" s="65">
        <v>3</v>
      </c>
      <c r="K6779" s="65">
        <v>1</v>
      </c>
      <c r="L6779" s="65">
        <v>708</v>
      </c>
      <c r="M6779" s="65" t="s">
        <v>385</v>
      </c>
    </row>
    <row r="6780" spans="1:13" ht="12.75" customHeight="1">
      <c r="A6780" s="65" t="str">
        <f>IF(ROW()=1,"KEY",IF(ISNA(VLOOKUP(B6780,車名対応マスタ!B:D,3,FALSE)),"",IF(VLOOKUP(B6780,車名対応マスタ!B:D,3,FALSE)="","",$D6780&amp;" "&amp;IF($G6780="9","J","O")&amp;" "&amp;$I6780&amp;" "&amp;IF($I6780&lt;=TEXT(★完成資料!$A$1,"yyyymm"),TEXT(★完成資料!$A$1,"yyyymm"),"999999")&amp; " " &amp; LEFT(F6780 &amp; "          ",10))))</f>
        <v xml:space="preserve">T O 202204 yyyy00 HV        </v>
      </c>
      <c r="B6780" s="68" t="s">
        <v>325</v>
      </c>
      <c r="C6780" s="68" t="s">
        <v>117</v>
      </c>
      <c r="D6780" s="68" t="s">
        <v>287</v>
      </c>
      <c r="E6780" s="68" t="s">
        <v>531</v>
      </c>
      <c r="F6780" s="68" t="s">
        <v>360</v>
      </c>
      <c r="G6780" s="68" t="s">
        <v>204</v>
      </c>
      <c r="H6780" s="68" t="s">
        <v>384</v>
      </c>
      <c r="I6780" s="68" t="s">
        <v>642</v>
      </c>
      <c r="J6780" s="65">
        <v>2</v>
      </c>
      <c r="K6780" s="65">
        <v>2</v>
      </c>
      <c r="L6780" s="65">
        <v>708</v>
      </c>
      <c r="M6780" s="65" t="s">
        <v>385</v>
      </c>
    </row>
    <row r="6781" spans="1:13" ht="12.75" customHeight="1">
      <c r="A6781" s="65" t="str">
        <f>IF(ROW()=1,"KEY",IF(ISNA(VLOOKUP(B6781,車名対応マスタ!B:D,3,FALSE)),"",IF(VLOOKUP(B6781,車名対応マスタ!B:D,3,FALSE)="","",$D6781&amp;" "&amp;IF($G6781="9","J","O")&amp;" "&amp;$I6781&amp;" "&amp;IF($I6781&lt;=TEXT(★完成資料!$A$1,"yyyymm"),TEXT(★完成資料!$A$1,"yyyymm"),"999999")&amp; " " &amp; LEFT(F6781 &amp; "          ",10))))</f>
        <v xml:space="preserve">T O 202205 yyyy00 HV        </v>
      </c>
      <c r="B6781" s="68" t="s">
        <v>325</v>
      </c>
      <c r="C6781" s="68" t="s">
        <v>117</v>
      </c>
      <c r="D6781" s="68" t="s">
        <v>287</v>
      </c>
      <c r="E6781" s="68" t="s">
        <v>531</v>
      </c>
      <c r="F6781" s="68" t="s">
        <v>360</v>
      </c>
      <c r="G6781" s="68" t="s">
        <v>204</v>
      </c>
      <c r="H6781" s="68" t="s">
        <v>384</v>
      </c>
      <c r="I6781" s="68" t="s">
        <v>647</v>
      </c>
      <c r="J6781" s="65">
        <v>3</v>
      </c>
      <c r="K6781" s="65">
        <v>0</v>
      </c>
      <c r="L6781" s="65">
        <v>708</v>
      </c>
      <c r="M6781" s="65" t="s">
        <v>385</v>
      </c>
    </row>
    <row r="6782" spans="1:13" ht="12.75" customHeight="1">
      <c r="A6782" s="65" t="str">
        <f>IF(ROW()=1,"KEY",IF(ISNA(VLOOKUP(B6782,車名対応マスタ!B:D,3,FALSE)),"",IF(VLOOKUP(B6782,車名対応マスタ!B:D,3,FALSE)="","",$D6782&amp;" "&amp;IF($G6782="9","J","O")&amp;" "&amp;$I6782&amp;" "&amp;IF($I6782&lt;=TEXT(★完成資料!$A$1,"yyyymm"),TEXT(★完成資料!$A$1,"yyyymm"),"999999")&amp; " " &amp; LEFT(F6782 &amp; "          ",10))))</f>
        <v xml:space="preserve">T O 202206 yyyy00 HV        </v>
      </c>
      <c r="B6782" s="68" t="s">
        <v>325</v>
      </c>
      <c r="C6782" s="68" t="s">
        <v>117</v>
      </c>
      <c r="D6782" s="68" t="s">
        <v>287</v>
      </c>
      <c r="E6782" s="68" t="s">
        <v>531</v>
      </c>
      <c r="F6782" s="68" t="s">
        <v>360</v>
      </c>
      <c r="G6782" s="68" t="s">
        <v>204</v>
      </c>
      <c r="H6782" s="68" t="s">
        <v>384</v>
      </c>
      <c r="I6782" s="68" t="s">
        <v>652</v>
      </c>
      <c r="J6782" s="65">
        <v>2</v>
      </c>
      <c r="K6782" s="65">
        <v>1</v>
      </c>
      <c r="L6782" s="65">
        <v>708</v>
      </c>
      <c r="M6782" s="65" t="s">
        <v>385</v>
      </c>
    </row>
    <row r="6783" spans="1:13" ht="12.75" customHeight="1">
      <c r="A6783" s="65" t="str">
        <f>IF(ROW()=1,"KEY",IF(ISNA(VLOOKUP(B6783,車名対応マスタ!B:D,3,FALSE)),"",IF(VLOOKUP(B6783,車名対応マスタ!B:D,3,FALSE)="","",$D6783&amp;" "&amp;IF($G6783="9","J","O")&amp;" "&amp;$I6783&amp;" "&amp;IF($I6783&lt;=TEXT(★完成資料!$A$1,"yyyymm"),TEXT(★完成資料!$A$1,"yyyymm"),"999999")&amp; " " &amp; LEFT(F6783 &amp; "          ",10))))</f>
        <v xml:space="preserve">T O 202207 yyyy00 HV        </v>
      </c>
      <c r="B6783" s="68" t="s">
        <v>325</v>
      </c>
      <c r="C6783" s="68" t="s">
        <v>117</v>
      </c>
      <c r="D6783" s="68" t="s">
        <v>287</v>
      </c>
      <c r="E6783" s="68" t="s">
        <v>531</v>
      </c>
      <c r="F6783" s="68" t="s">
        <v>360</v>
      </c>
      <c r="G6783" s="68" t="s">
        <v>204</v>
      </c>
      <c r="H6783" s="68" t="s">
        <v>384</v>
      </c>
      <c r="I6783" s="68" t="s">
        <v>655</v>
      </c>
      <c r="J6783" s="65">
        <v>1</v>
      </c>
      <c r="K6783" s="65">
        <v>1</v>
      </c>
      <c r="L6783" s="65">
        <v>708</v>
      </c>
      <c r="M6783" s="65" t="s">
        <v>385</v>
      </c>
    </row>
    <row r="6784" spans="1:13" ht="12.75" customHeight="1">
      <c r="A6784" s="65" t="str">
        <f>IF(ROW()=1,"KEY",IF(ISNA(VLOOKUP(B6784,車名対応マスタ!B:D,3,FALSE)),"",IF(VLOOKUP(B6784,車名対応マスタ!B:D,3,FALSE)="","",$D6784&amp;" "&amp;IF($G6784="9","J","O")&amp;" "&amp;$I6784&amp;" "&amp;IF($I6784&lt;=TEXT(★完成資料!$A$1,"yyyymm"),TEXT(★完成資料!$A$1,"yyyymm"),"999999")&amp; " " &amp; LEFT(F6784 &amp; "          ",10))))</f>
        <v xml:space="preserve">T O 202208 yyyy00 HV        </v>
      </c>
      <c r="B6784" s="68" t="s">
        <v>325</v>
      </c>
      <c r="C6784" s="68" t="s">
        <v>117</v>
      </c>
      <c r="D6784" s="68" t="s">
        <v>287</v>
      </c>
      <c r="E6784" s="68" t="s">
        <v>531</v>
      </c>
      <c r="F6784" s="68" t="s">
        <v>360</v>
      </c>
      <c r="G6784" s="68" t="s">
        <v>204</v>
      </c>
      <c r="H6784" s="68" t="s">
        <v>384</v>
      </c>
      <c r="I6784" s="68" t="s">
        <v>656</v>
      </c>
      <c r="J6784" s="65">
        <v>1</v>
      </c>
      <c r="K6784" s="65">
        <v>0</v>
      </c>
      <c r="L6784" s="65">
        <v>708</v>
      </c>
      <c r="M6784" s="65" t="s">
        <v>385</v>
      </c>
    </row>
    <row r="6785" spans="1:13" ht="12.75" customHeight="1">
      <c r="A6785" s="65" t="str">
        <f>IF(ROW()=1,"KEY",IF(ISNA(VLOOKUP(B6785,車名対応マスタ!B:D,3,FALSE)),"",IF(VLOOKUP(B6785,車名対応マスタ!B:D,3,FALSE)="","",$D6785&amp;" "&amp;IF($G6785="9","J","O")&amp;" "&amp;$I6785&amp;" "&amp;IF($I6785&lt;=TEXT(★完成資料!$A$1,"yyyymm"),TEXT(★完成資料!$A$1,"yyyymm"),"999999")&amp; " " &amp; LEFT(F6785 &amp; "          ",10))))</f>
        <v xml:space="preserve">T O 202209 yyyy00 HV        </v>
      </c>
      <c r="B6785" s="68" t="s">
        <v>325</v>
      </c>
      <c r="C6785" s="68" t="s">
        <v>117</v>
      </c>
      <c r="D6785" s="68" t="s">
        <v>287</v>
      </c>
      <c r="E6785" s="68" t="s">
        <v>531</v>
      </c>
      <c r="F6785" s="68" t="s">
        <v>360</v>
      </c>
      <c r="G6785" s="68" t="s">
        <v>204</v>
      </c>
      <c r="H6785" s="68" t="s">
        <v>384</v>
      </c>
      <c r="I6785" s="68" t="s">
        <v>657</v>
      </c>
      <c r="J6785" s="65">
        <v>1</v>
      </c>
      <c r="K6785" s="65">
        <v>2</v>
      </c>
      <c r="L6785" s="65">
        <v>708</v>
      </c>
      <c r="M6785" s="65" t="s">
        <v>385</v>
      </c>
    </row>
    <row r="6786" spans="1:13" ht="12.75" customHeight="1">
      <c r="A6786" s="65" t="str">
        <f>IF(ROW()=1,"KEY",IF(ISNA(VLOOKUP(B6786,車名対応マスタ!B:D,3,FALSE)),"",IF(VLOOKUP(B6786,車名対応マスタ!B:D,3,FALSE)="","",$D6786&amp;" "&amp;IF($G6786="9","J","O")&amp;" "&amp;$I6786&amp;" "&amp;IF($I6786&lt;=TEXT(★完成資料!$A$1,"yyyymm"),TEXT(★完成資料!$A$1,"yyyymm"),"999999")&amp; " " &amp; LEFT(F6786 &amp; "          ",10))))</f>
        <v xml:space="preserve">T O 202210 yyyy00 HV        </v>
      </c>
      <c r="B6786" s="68" t="s">
        <v>325</v>
      </c>
      <c r="C6786" s="68" t="s">
        <v>117</v>
      </c>
      <c r="D6786" s="68" t="s">
        <v>287</v>
      </c>
      <c r="E6786" s="68" t="s">
        <v>531</v>
      </c>
      <c r="F6786" s="68" t="s">
        <v>360</v>
      </c>
      <c r="G6786" s="68" t="s">
        <v>204</v>
      </c>
      <c r="H6786" s="68" t="s">
        <v>384</v>
      </c>
      <c r="I6786" s="68" t="s">
        <v>663</v>
      </c>
      <c r="J6786" s="65">
        <v>3</v>
      </c>
      <c r="K6786" s="65">
        <v>0</v>
      </c>
      <c r="L6786" s="65">
        <v>708</v>
      </c>
      <c r="M6786" s="65" t="s">
        <v>385</v>
      </c>
    </row>
    <row r="6787" spans="1:13" ht="12.75" customHeight="1">
      <c r="A6787" s="65" t="str">
        <f>IF(ROW()=1,"KEY",IF(ISNA(VLOOKUP(B6787,車名対応マスタ!B:D,3,FALSE)),"",IF(VLOOKUP(B6787,車名対応マスタ!B:D,3,FALSE)="","",$D6787&amp;" "&amp;IF($G6787="9","J","O")&amp;" "&amp;$I6787&amp;" "&amp;IF($I6787&lt;=TEXT(★完成資料!$A$1,"yyyymm"),TEXT(★完成資料!$A$1,"yyyymm"),"999999")&amp; " " &amp; LEFT(F6787 &amp; "          ",10))))</f>
        <v xml:space="preserve">T O 202201 yyyy00 HV        </v>
      </c>
      <c r="B6787" s="68" t="s">
        <v>325</v>
      </c>
      <c r="C6787" s="68" t="s">
        <v>117</v>
      </c>
      <c r="D6787" s="68" t="s">
        <v>287</v>
      </c>
      <c r="E6787" s="68" t="s">
        <v>531</v>
      </c>
      <c r="F6787" s="68" t="s">
        <v>360</v>
      </c>
      <c r="G6787" s="68" t="s">
        <v>204</v>
      </c>
      <c r="H6787" s="68" t="s">
        <v>384</v>
      </c>
      <c r="I6787" s="68" t="s">
        <v>639</v>
      </c>
      <c r="J6787" s="65">
        <v>1387</v>
      </c>
      <c r="K6787" s="65">
        <v>1241</v>
      </c>
      <c r="L6787" s="65">
        <v>707</v>
      </c>
      <c r="M6787" s="65" t="s">
        <v>386</v>
      </c>
    </row>
    <row r="6788" spans="1:13" ht="12.75" customHeight="1">
      <c r="A6788" s="65" t="str">
        <f>IF(ROW()=1,"KEY",IF(ISNA(VLOOKUP(B6788,車名対応マスタ!B:D,3,FALSE)),"",IF(VLOOKUP(B6788,車名対応マスタ!B:D,3,FALSE)="","",$D6788&amp;" "&amp;IF($G6788="9","J","O")&amp;" "&amp;$I6788&amp;" "&amp;IF($I6788&lt;=TEXT(★完成資料!$A$1,"yyyymm"),TEXT(★完成資料!$A$1,"yyyymm"),"999999")&amp; " " &amp; LEFT(F6788 &amp; "          ",10))))</f>
        <v xml:space="preserve">T O 202202 yyyy00 HV        </v>
      </c>
      <c r="B6788" s="68" t="s">
        <v>325</v>
      </c>
      <c r="C6788" s="68" t="s">
        <v>117</v>
      </c>
      <c r="D6788" s="68" t="s">
        <v>287</v>
      </c>
      <c r="E6788" s="68" t="s">
        <v>531</v>
      </c>
      <c r="F6788" s="68" t="s">
        <v>360</v>
      </c>
      <c r="G6788" s="68" t="s">
        <v>204</v>
      </c>
      <c r="H6788" s="68" t="s">
        <v>384</v>
      </c>
      <c r="I6788" s="68" t="s">
        <v>640</v>
      </c>
      <c r="J6788" s="65">
        <v>427</v>
      </c>
      <c r="K6788" s="65">
        <v>746</v>
      </c>
      <c r="L6788" s="65">
        <v>707</v>
      </c>
      <c r="M6788" s="65" t="s">
        <v>386</v>
      </c>
    </row>
    <row r="6789" spans="1:13" ht="12.75" customHeight="1">
      <c r="A6789" s="65" t="str">
        <f>IF(ROW()=1,"KEY",IF(ISNA(VLOOKUP(B6789,車名対応マスタ!B:D,3,FALSE)),"",IF(VLOOKUP(B6789,車名対応マスタ!B:D,3,FALSE)="","",$D6789&amp;" "&amp;IF($G6789="9","J","O")&amp;" "&amp;$I6789&amp;" "&amp;IF($I6789&lt;=TEXT(★完成資料!$A$1,"yyyymm"),TEXT(★完成資料!$A$1,"yyyymm"),"999999")&amp; " " &amp; LEFT(F6789 &amp; "          ",10))))</f>
        <v xml:space="preserve">T O 202203 yyyy00 HV        </v>
      </c>
      <c r="B6789" s="68" t="s">
        <v>325</v>
      </c>
      <c r="C6789" s="68" t="s">
        <v>117</v>
      </c>
      <c r="D6789" s="68" t="s">
        <v>287</v>
      </c>
      <c r="E6789" s="68" t="s">
        <v>531</v>
      </c>
      <c r="F6789" s="68" t="s">
        <v>360</v>
      </c>
      <c r="G6789" s="68" t="s">
        <v>204</v>
      </c>
      <c r="H6789" s="68" t="s">
        <v>384</v>
      </c>
      <c r="I6789" s="68" t="s">
        <v>641</v>
      </c>
      <c r="J6789" s="65">
        <v>810</v>
      </c>
      <c r="K6789" s="65">
        <v>1447</v>
      </c>
      <c r="L6789" s="65">
        <v>707</v>
      </c>
      <c r="M6789" s="65" t="s">
        <v>386</v>
      </c>
    </row>
    <row r="6790" spans="1:13" ht="12.75" customHeight="1">
      <c r="A6790" s="65" t="str">
        <f>IF(ROW()=1,"KEY",IF(ISNA(VLOOKUP(B6790,車名対応マスタ!B:D,3,FALSE)),"",IF(VLOOKUP(B6790,車名対応マスタ!B:D,3,FALSE)="","",$D6790&amp;" "&amp;IF($G6790="9","J","O")&amp;" "&amp;$I6790&amp;" "&amp;IF($I6790&lt;=TEXT(★完成資料!$A$1,"yyyymm"),TEXT(★完成資料!$A$1,"yyyymm"),"999999")&amp; " " &amp; LEFT(F6790 &amp; "          ",10))))</f>
        <v xml:space="preserve">T O 202204 yyyy00 HV        </v>
      </c>
      <c r="B6790" s="68" t="s">
        <v>325</v>
      </c>
      <c r="C6790" s="68" t="s">
        <v>117</v>
      </c>
      <c r="D6790" s="68" t="s">
        <v>287</v>
      </c>
      <c r="E6790" s="68" t="s">
        <v>531</v>
      </c>
      <c r="F6790" s="68" t="s">
        <v>360</v>
      </c>
      <c r="G6790" s="68" t="s">
        <v>204</v>
      </c>
      <c r="H6790" s="68" t="s">
        <v>384</v>
      </c>
      <c r="I6790" s="68" t="s">
        <v>642</v>
      </c>
      <c r="J6790" s="65">
        <v>676</v>
      </c>
      <c r="K6790" s="65">
        <v>1334</v>
      </c>
      <c r="L6790" s="65">
        <v>707</v>
      </c>
      <c r="M6790" s="65" t="s">
        <v>386</v>
      </c>
    </row>
    <row r="6791" spans="1:13" ht="12.75" customHeight="1">
      <c r="A6791" s="65" t="str">
        <f>IF(ROW()=1,"KEY",IF(ISNA(VLOOKUP(B6791,車名対応マスタ!B:D,3,FALSE)),"",IF(VLOOKUP(B6791,車名対応マスタ!B:D,3,FALSE)="","",$D6791&amp;" "&amp;IF($G6791="9","J","O")&amp;" "&amp;$I6791&amp;" "&amp;IF($I6791&lt;=TEXT(★完成資料!$A$1,"yyyymm"),TEXT(★完成資料!$A$1,"yyyymm"),"999999")&amp; " " &amp; LEFT(F6791 &amp; "          ",10))))</f>
        <v xml:space="preserve">T O 202205 yyyy00 HV        </v>
      </c>
      <c r="B6791" s="68" t="s">
        <v>325</v>
      </c>
      <c r="C6791" s="68" t="s">
        <v>117</v>
      </c>
      <c r="D6791" s="68" t="s">
        <v>287</v>
      </c>
      <c r="E6791" s="68" t="s">
        <v>531</v>
      </c>
      <c r="F6791" s="68" t="s">
        <v>360</v>
      </c>
      <c r="G6791" s="68" t="s">
        <v>204</v>
      </c>
      <c r="H6791" s="68" t="s">
        <v>384</v>
      </c>
      <c r="I6791" s="68" t="s">
        <v>647</v>
      </c>
      <c r="J6791" s="65">
        <v>782</v>
      </c>
      <c r="K6791" s="65">
        <v>1312</v>
      </c>
      <c r="L6791" s="65">
        <v>707</v>
      </c>
      <c r="M6791" s="65" t="s">
        <v>386</v>
      </c>
    </row>
    <row r="6792" spans="1:13" ht="12.75" customHeight="1">
      <c r="A6792" s="65" t="str">
        <f>IF(ROW()=1,"KEY",IF(ISNA(VLOOKUP(B6792,車名対応マスタ!B:D,3,FALSE)),"",IF(VLOOKUP(B6792,車名対応マスタ!B:D,3,FALSE)="","",$D6792&amp;" "&amp;IF($G6792="9","J","O")&amp;" "&amp;$I6792&amp;" "&amp;IF($I6792&lt;=TEXT(★完成資料!$A$1,"yyyymm"),TEXT(★完成資料!$A$1,"yyyymm"),"999999")&amp; " " &amp; LEFT(F6792 &amp; "          ",10))))</f>
        <v xml:space="preserve">T O 202206 yyyy00 HV        </v>
      </c>
      <c r="B6792" s="68" t="s">
        <v>325</v>
      </c>
      <c r="C6792" s="68" t="s">
        <v>117</v>
      </c>
      <c r="D6792" s="68" t="s">
        <v>287</v>
      </c>
      <c r="E6792" s="68" t="s">
        <v>531</v>
      </c>
      <c r="F6792" s="68" t="s">
        <v>360</v>
      </c>
      <c r="G6792" s="68" t="s">
        <v>204</v>
      </c>
      <c r="H6792" s="68" t="s">
        <v>384</v>
      </c>
      <c r="I6792" s="68" t="s">
        <v>652</v>
      </c>
      <c r="J6792" s="65">
        <v>885</v>
      </c>
      <c r="K6792" s="65">
        <v>1210</v>
      </c>
      <c r="L6792" s="65">
        <v>707</v>
      </c>
      <c r="M6792" s="65" t="s">
        <v>386</v>
      </c>
    </row>
    <row r="6793" spans="1:13" ht="12.75" customHeight="1">
      <c r="A6793" s="65" t="str">
        <f>IF(ROW()=1,"KEY",IF(ISNA(VLOOKUP(B6793,車名対応マスタ!B:D,3,FALSE)),"",IF(VLOOKUP(B6793,車名対応マスタ!B:D,3,FALSE)="","",$D6793&amp;" "&amp;IF($G6793="9","J","O")&amp;" "&amp;$I6793&amp;" "&amp;IF($I6793&lt;=TEXT(★完成資料!$A$1,"yyyymm"),TEXT(★完成資料!$A$1,"yyyymm"),"999999")&amp; " " &amp; LEFT(F6793 &amp; "          ",10))))</f>
        <v xml:space="preserve">T O 202207 yyyy00 HV        </v>
      </c>
      <c r="B6793" s="68" t="s">
        <v>325</v>
      </c>
      <c r="C6793" s="68" t="s">
        <v>117</v>
      </c>
      <c r="D6793" s="68" t="s">
        <v>287</v>
      </c>
      <c r="E6793" s="68" t="s">
        <v>531</v>
      </c>
      <c r="F6793" s="68" t="s">
        <v>360</v>
      </c>
      <c r="G6793" s="68" t="s">
        <v>204</v>
      </c>
      <c r="H6793" s="68" t="s">
        <v>384</v>
      </c>
      <c r="I6793" s="68" t="s">
        <v>655</v>
      </c>
      <c r="J6793" s="65">
        <v>1056</v>
      </c>
      <c r="K6793" s="65">
        <v>1505</v>
      </c>
      <c r="L6793" s="65">
        <v>707</v>
      </c>
      <c r="M6793" s="65" t="s">
        <v>386</v>
      </c>
    </row>
    <row r="6794" spans="1:13" ht="12.75" customHeight="1">
      <c r="A6794" s="65" t="str">
        <f>IF(ROW()=1,"KEY",IF(ISNA(VLOOKUP(B6794,車名対応マスタ!B:D,3,FALSE)),"",IF(VLOOKUP(B6794,車名対応マスタ!B:D,3,FALSE)="","",$D6794&amp;" "&amp;IF($G6794="9","J","O")&amp;" "&amp;$I6794&amp;" "&amp;IF($I6794&lt;=TEXT(★完成資料!$A$1,"yyyymm"),TEXT(★完成資料!$A$1,"yyyymm"),"999999")&amp; " " &amp; LEFT(F6794 &amp; "          ",10))))</f>
        <v xml:space="preserve">T O 202208 yyyy00 HV        </v>
      </c>
      <c r="B6794" s="68" t="s">
        <v>325</v>
      </c>
      <c r="C6794" s="68" t="s">
        <v>117</v>
      </c>
      <c r="D6794" s="68" t="s">
        <v>287</v>
      </c>
      <c r="E6794" s="68" t="s">
        <v>531</v>
      </c>
      <c r="F6794" s="68" t="s">
        <v>360</v>
      </c>
      <c r="G6794" s="68" t="s">
        <v>204</v>
      </c>
      <c r="H6794" s="68" t="s">
        <v>384</v>
      </c>
      <c r="I6794" s="68" t="s">
        <v>656</v>
      </c>
      <c r="J6794" s="65">
        <v>1216</v>
      </c>
      <c r="K6794" s="65">
        <v>1131</v>
      </c>
      <c r="L6794" s="65">
        <v>707</v>
      </c>
      <c r="M6794" s="65" t="s">
        <v>386</v>
      </c>
    </row>
    <row r="6795" spans="1:13" ht="12.75" customHeight="1">
      <c r="A6795" s="65" t="str">
        <f>IF(ROW()=1,"KEY",IF(ISNA(VLOOKUP(B6795,車名対応マスタ!B:D,3,FALSE)),"",IF(VLOOKUP(B6795,車名対応マスタ!B:D,3,FALSE)="","",$D6795&amp;" "&amp;IF($G6795="9","J","O")&amp;" "&amp;$I6795&amp;" "&amp;IF($I6795&lt;=TEXT(★完成資料!$A$1,"yyyymm"),TEXT(★完成資料!$A$1,"yyyymm"),"999999")&amp; " " &amp; LEFT(F6795 &amp; "          ",10))))</f>
        <v xml:space="preserve">T O 202209 yyyy00 HV        </v>
      </c>
      <c r="B6795" s="68" t="s">
        <v>325</v>
      </c>
      <c r="C6795" s="68" t="s">
        <v>117</v>
      </c>
      <c r="D6795" s="68" t="s">
        <v>287</v>
      </c>
      <c r="E6795" s="68" t="s">
        <v>531</v>
      </c>
      <c r="F6795" s="68" t="s">
        <v>360</v>
      </c>
      <c r="G6795" s="68" t="s">
        <v>204</v>
      </c>
      <c r="H6795" s="68" t="s">
        <v>384</v>
      </c>
      <c r="I6795" s="68" t="s">
        <v>657</v>
      </c>
      <c r="J6795" s="65">
        <v>930</v>
      </c>
      <c r="K6795" s="65">
        <v>530</v>
      </c>
      <c r="L6795" s="65">
        <v>707</v>
      </c>
      <c r="M6795" s="65" t="s">
        <v>386</v>
      </c>
    </row>
    <row r="6796" spans="1:13" ht="12.75" customHeight="1">
      <c r="A6796" s="65" t="str">
        <f>IF(ROW()=1,"KEY",IF(ISNA(VLOOKUP(B6796,車名対応マスタ!B:D,3,FALSE)),"",IF(VLOOKUP(B6796,車名対応マスタ!B:D,3,FALSE)="","",$D6796&amp;" "&amp;IF($G6796="9","J","O")&amp;" "&amp;$I6796&amp;" "&amp;IF($I6796&lt;=TEXT(★完成資料!$A$1,"yyyymm"),TEXT(★完成資料!$A$1,"yyyymm"),"999999")&amp; " " &amp; LEFT(F6796 &amp; "          ",10))))</f>
        <v xml:space="preserve">T O 202210 yyyy00 HV        </v>
      </c>
      <c r="B6796" s="68" t="s">
        <v>325</v>
      </c>
      <c r="C6796" s="68" t="s">
        <v>117</v>
      </c>
      <c r="D6796" s="68" t="s">
        <v>287</v>
      </c>
      <c r="E6796" s="68" t="s">
        <v>531</v>
      </c>
      <c r="F6796" s="68" t="s">
        <v>360</v>
      </c>
      <c r="G6796" s="68" t="s">
        <v>204</v>
      </c>
      <c r="H6796" s="68" t="s">
        <v>384</v>
      </c>
      <c r="I6796" s="68" t="s">
        <v>663</v>
      </c>
      <c r="J6796" s="65">
        <v>990</v>
      </c>
      <c r="K6796" s="65">
        <v>737</v>
      </c>
      <c r="L6796" s="65">
        <v>707</v>
      </c>
      <c r="M6796" s="65" t="s">
        <v>386</v>
      </c>
    </row>
    <row r="6797" spans="1:13" ht="12.75" customHeight="1">
      <c r="A6797" s="65" t="str">
        <f>IF(ROW()=1,"KEY",IF(ISNA(VLOOKUP(B6797,車名対応マスタ!B:D,3,FALSE)),"",IF(VLOOKUP(B6797,車名対応マスタ!B:D,3,FALSE)="","",$D6797&amp;" "&amp;IF($G6797="9","J","O")&amp;" "&amp;$I6797&amp;" "&amp;IF($I6797&lt;=TEXT(★完成資料!$A$1,"yyyymm"),TEXT(★完成資料!$A$1,"yyyymm"),"999999")&amp; " " &amp; LEFT(F6797 &amp; "          ",10))))</f>
        <v xml:space="preserve">T O 202201 yyyy00 HV        </v>
      </c>
      <c r="B6797" s="68" t="s">
        <v>325</v>
      </c>
      <c r="C6797" s="68" t="s">
        <v>117</v>
      </c>
      <c r="D6797" s="68" t="s">
        <v>287</v>
      </c>
      <c r="E6797" s="68" t="s">
        <v>531</v>
      </c>
      <c r="F6797" s="68" t="s">
        <v>360</v>
      </c>
      <c r="G6797" s="68" t="s">
        <v>78</v>
      </c>
      <c r="H6797" s="68" t="s">
        <v>384</v>
      </c>
      <c r="I6797" s="68" t="s">
        <v>639</v>
      </c>
      <c r="J6797" s="65">
        <v>111</v>
      </c>
      <c r="K6797" s="65">
        <v>144</v>
      </c>
      <c r="L6797" s="65">
        <v>721</v>
      </c>
      <c r="M6797" s="65" t="s">
        <v>502</v>
      </c>
    </row>
    <row r="6798" spans="1:13" ht="12.75" customHeight="1">
      <c r="A6798" s="65" t="str">
        <f>IF(ROW()=1,"KEY",IF(ISNA(VLOOKUP(B6798,車名対応マスタ!B:D,3,FALSE)),"",IF(VLOOKUP(B6798,車名対応マスタ!B:D,3,FALSE)="","",$D6798&amp;" "&amp;IF($G6798="9","J","O")&amp;" "&amp;$I6798&amp;" "&amp;IF($I6798&lt;=TEXT(★完成資料!$A$1,"yyyymm"),TEXT(★完成資料!$A$1,"yyyymm"),"999999")&amp; " " &amp; LEFT(F6798 &amp; "          ",10))))</f>
        <v xml:space="preserve">T O 202202 yyyy00 HV        </v>
      </c>
      <c r="B6798" s="68" t="s">
        <v>325</v>
      </c>
      <c r="C6798" s="68" t="s">
        <v>117</v>
      </c>
      <c r="D6798" s="68" t="s">
        <v>287</v>
      </c>
      <c r="E6798" s="68" t="s">
        <v>531</v>
      </c>
      <c r="F6798" s="68" t="s">
        <v>360</v>
      </c>
      <c r="G6798" s="68" t="s">
        <v>78</v>
      </c>
      <c r="H6798" s="68" t="s">
        <v>384</v>
      </c>
      <c r="I6798" s="68" t="s">
        <v>640</v>
      </c>
      <c r="J6798" s="65">
        <v>12</v>
      </c>
      <c r="K6798" s="65">
        <v>124</v>
      </c>
      <c r="L6798" s="65">
        <v>721</v>
      </c>
      <c r="M6798" s="65" t="s">
        <v>502</v>
      </c>
    </row>
    <row r="6799" spans="1:13" ht="12.75" customHeight="1">
      <c r="A6799" s="65" t="str">
        <f>IF(ROW()=1,"KEY",IF(ISNA(VLOOKUP(B6799,車名対応マスタ!B:D,3,FALSE)),"",IF(VLOOKUP(B6799,車名対応マスタ!B:D,3,FALSE)="","",$D6799&amp;" "&amp;IF($G6799="9","J","O")&amp;" "&amp;$I6799&amp;" "&amp;IF($I6799&lt;=TEXT(★完成資料!$A$1,"yyyymm"),TEXT(★完成資料!$A$1,"yyyymm"),"999999")&amp; " " &amp; LEFT(F6799 &amp; "          ",10))))</f>
        <v xml:space="preserve">T O 202203 yyyy00 HV        </v>
      </c>
      <c r="B6799" s="68" t="s">
        <v>325</v>
      </c>
      <c r="C6799" s="68" t="s">
        <v>117</v>
      </c>
      <c r="D6799" s="68" t="s">
        <v>287</v>
      </c>
      <c r="E6799" s="68" t="s">
        <v>531</v>
      </c>
      <c r="F6799" s="68" t="s">
        <v>360</v>
      </c>
      <c r="G6799" s="68" t="s">
        <v>78</v>
      </c>
      <c r="H6799" s="68" t="s">
        <v>384</v>
      </c>
      <c r="I6799" s="68" t="s">
        <v>641</v>
      </c>
      <c r="J6799" s="65">
        <v>26</v>
      </c>
      <c r="K6799" s="65">
        <v>114</v>
      </c>
      <c r="L6799" s="65">
        <v>721</v>
      </c>
      <c r="M6799" s="65" t="s">
        <v>502</v>
      </c>
    </row>
    <row r="6800" spans="1:13" ht="12.75" customHeight="1">
      <c r="A6800" s="65" t="str">
        <f>IF(ROW()=1,"KEY",IF(ISNA(VLOOKUP(B6800,車名対応マスタ!B:D,3,FALSE)),"",IF(VLOOKUP(B6800,車名対応マスタ!B:D,3,FALSE)="","",$D6800&amp;" "&amp;IF($G6800="9","J","O")&amp;" "&amp;$I6800&amp;" "&amp;IF($I6800&lt;=TEXT(★完成資料!$A$1,"yyyymm"),TEXT(★完成資料!$A$1,"yyyymm"),"999999")&amp; " " &amp; LEFT(F6800 &amp; "          ",10))))</f>
        <v xml:space="preserve">T O 202204 yyyy00 HV        </v>
      </c>
      <c r="B6800" s="68" t="s">
        <v>325</v>
      </c>
      <c r="C6800" s="68" t="s">
        <v>117</v>
      </c>
      <c r="D6800" s="68" t="s">
        <v>287</v>
      </c>
      <c r="E6800" s="68" t="s">
        <v>531</v>
      </c>
      <c r="F6800" s="68" t="s">
        <v>360</v>
      </c>
      <c r="G6800" s="68" t="s">
        <v>78</v>
      </c>
      <c r="H6800" s="68" t="s">
        <v>384</v>
      </c>
      <c r="I6800" s="68" t="s">
        <v>642</v>
      </c>
      <c r="J6800" s="65">
        <v>66</v>
      </c>
      <c r="K6800" s="65">
        <v>86</v>
      </c>
      <c r="L6800" s="65">
        <v>721</v>
      </c>
      <c r="M6800" s="65" t="s">
        <v>502</v>
      </c>
    </row>
    <row r="6801" spans="1:13" ht="12.75" customHeight="1">
      <c r="A6801" s="65" t="str">
        <f>IF(ROW()=1,"KEY",IF(ISNA(VLOOKUP(B6801,車名対応マスタ!B:D,3,FALSE)),"",IF(VLOOKUP(B6801,車名対応マスタ!B:D,3,FALSE)="","",$D6801&amp;" "&amp;IF($G6801="9","J","O")&amp;" "&amp;$I6801&amp;" "&amp;IF($I6801&lt;=TEXT(★完成資料!$A$1,"yyyymm"),TEXT(★完成資料!$A$1,"yyyymm"),"999999")&amp; " " &amp; LEFT(F6801 &amp; "          ",10))))</f>
        <v xml:space="preserve">T O 202205 yyyy00 HV        </v>
      </c>
      <c r="B6801" s="68" t="s">
        <v>325</v>
      </c>
      <c r="C6801" s="68" t="s">
        <v>117</v>
      </c>
      <c r="D6801" s="68" t="s">
        <v>287</v>
      </c>
      <c r="E6801" s="68" t="s">
        <v>531</v>
      </c>
      <c r="F6801" s="68" t="s">
        <v>360</v>
      </c>
      <c r="G6801" s="68" t="s">
        <v>78</v>
      </c>
      <c r="H6801" s="68" t="s">
        <v>384</v>
      </c>
      <c r="I6801" s="68" t="s">
        <v>647</v>
      </c>
      <c r="J6801" s="65">
        <v>18</v>
      </c>
      <c r="K6801" s="65">
        <v>113</v>
      </c>
      <c r="L6801" s="65">
        <v>721</v>
      </c>
      <c r="M6801" s="65" t="s">
        <v>502</v>
      </c>
    </row>
    <row r="6802" spans="1:13" ht="12.75" customHeight="1">
      <c r="A6802" s="65" t="str">
        <f>IF(ROW()=1,"KEY",IF(ISNA(VLOOKUP(B6802,車名対応マスタ!B:D,3,FALSE)),"",IF(VLOOKUP(B6802,車名対応マスタ!B:D,3,FALSE)="","",$D6802&amp;" "&amp;IF($G6802="9","J","O")&amp;" "&amp;$I6802&amp;" "&amp;IF($I6802&lt;=TEXT(★完成資料!$A$1,"yyyymm"),TEXT(★完成資料!$A$1,"yyyymm"),"999999")&amp; " " &amp; LEFT(F6802 &amp; "          ",10))))</f>
        <v xml:space="preserve">T O 202206 yyyy00 HV        </v>
      </c>
      <c r="B6802" s="68" t="s">
        <v>325</v>
      </c>
      <c r="C6802" s="68" t="s">
        <v>117</v>
      </c>
      <c r="D6802" s="68" t="s">
        <v>287</v>
      </c>
      <c r="E6802" s="68" t="s">
        <v>531</v>
      </c>
      <c r="F6802" s="68" t="s">
        <v>360</v>
      </c>
      <c r="G6802" s="68" t="s">
        <v>78</v>
      </c>
      <c r="H6802" s="68" t="s">
        <v>384</v>
      </c>
      <c r="I6802" s="68" t="s">
        <v>652</v>
      </c>
      <c r="J6802" s="65">
        <v>38</v>
      </c>
      <c r="K6802" s="65">
        <v>50</v>
      </c>
      <c r="L6802" s="65">
        <v>721</v>
      </c>
      <c r="M6802" s="65" t="s">
        <v>502</v>
      </c>
    </row>
    <row r="6803" spans="1:13" ht="12.75" customHeight="1">
      <c r="A6803" s="65" t="str">
        <f>IF(ROW()=1,"KEY",IF(ISNA(VLOOKUP(B6803,車名対応マスタ!B:D,3,FALSE)),"",IF(VLOOKUP(B6803,車名対応マスタ!B:D,3,FALSE)="","",$D6803&amp;" "&amp;IF($G6803="9","J","O")&amp;" "&amp;$I6803&amp;" "&amp;IF($I6803&lt;=TEXT(★完成資料!$A$1,"yyyymm"),TEXT(★完成資料!$A$1,"yyyymm"),"999999")&amp; " " &amp; LEFT(F6803 &amp; "          ",10))))</f>
        <v xml:space="preserve">T O 202207 yyyy00 HV        </v>
      </c>
      <c r="B6803" s="68" t="s">
        <v>325</v>
      </c>
      <c r="C6803" s="68" t="s">
        <v>117</v>
      </c>
      <c r="D6803" s="68" t="s">
        <v>287</v>
      </c>
      <c r="E6803" s="68" t="s">
        <v>531</v>
      </c>
      <c r="F6803" s="68" t="s">
        <v>360</v>
      </c>
      <c r="G6803" s="68" t="s">
        <v>78</v>
      </c>
      <c r="H6803" s="68" t="s">
        <v>384</v>
      </c>
      <c r="I6803" s="68" t="s">
        <v>655</v>
      </c>
      <c r="J6803" s="65">
        <v>81</v>
      </c>
      <c r="K6803" s="65">
        <v>56</v>
      </c>
      <c r="L6803" s="65">
        <v>721</v>
      </c>
      <c r="M6803" s="65" t="s">
        <v>502</v>
      </c>
    </row>
    <row r="6804" spans="1:13" ht="12.75" customHeight="1">
      <c r="A6804" s="65" t="str">
        <f>IF(ROW()=1,"KEY",IF(ISNA(VLOOKUP(B6804,車名対応マスタ!B:D,3,FALSE)),"",IF(VLOOKUP(B6804,車名対応マスタ!B:D,3,FALSE)="","",$D6804&amp;" "&amp;IF($G6804="9","J","O")&amp;" "&amp;$I6804&amp;" "&amp;IF($I6804&lt;=TEXT(★完成資料!$A$1,"yyyymm"),TEXT(★完成資料!$A$1,"yyyymm"),"999999")&amp; " " &amp; LEFT(F6804 &amp; "          ",10))))</f>
        <v xml:space="preserve">T O 202208 yyyy00 HV        </v>
      </c>
      <c r="B6804" s="68" t="s">
        <v>325</v>
      </c>
      <c r="C6804" s="68" t="s">
        <v>117</v>
      </c>
      <c r="D6804" s="68" t="s">
        <v>287</v>
      </c>
      <c r="E6804" s="68" t="s">
        <v>531</v>
      </c>
      <c r="F6804" s="68" t="s">
        <v>360</v>
      </c>
      <c r="G6804" s="68" t="s">
        <v>78</v>
      </c>
      <c r="H6804" s="68" t="s">
        <v>384</v>
      </c>
      <c r="I6804" s="68" t="s">
        <v>656</v>
      </c>
      <c r="J6804" s="65">
        <v>16</v>
      </c>
      <c r="K6804" s="65">
        <v>85</v>
      </c>
      <c r="L6804" s="65">
        <v>721</v>
      </c>
      <c r="M6804" s="65" t="s">
        <v>502</v>
      </c>
    </row>
    <row r="6805" spans="1:13" ht="12.75" customHeight="1">
      <c r="A6805" s="65" t="str">
        <f>IF(ROW()=1,"KEY",IF(ISNA(VLOOKUP(B6805,車名対応マスタ!B:D,3,FALSE)),"",IF(VLOOKUP(B6805,車名対応マスタ!B:D,3,FALSE)="","",$D6805&amp;" "&amp;IF($G6805="9","J","O")&amp;" "&amp;$I6805&amp;" "&amp;IF($I6805&lt;=TEXT(★完成資料!$A$1,"yyyymm"),TEXT(★完成資料!$A$1,"yyyymm"),"999999")&amp; " " &amp; LEFT(F6805 &amp; "          ",10))))</f>
        <v xml:space="preserve">T O 202209 yyyy00 HV        </v>
      </c>
      <c r="B6805" s="68" t="s">
        <v>325</v>
      </c>
      <c r="C6805" s="68" t="s">
        <v>117</v>
      </c>
      <c r="D6805" s="68" t="s">
        <v>287</v>
      </c>
      <c r="E6805" s="68" t="s">
        <v>531</v>
      </c>
      <c r="F6805" s="68" t="s">
        <v>360</v>
      </c>
      <c r="G6805" s="68" t="s">
        <v>78</v>
      </c>
      <c r="H6805" s="68" t="s">
        <v>384</v>
      </c>
      <c r="I6805" s="68" t="s">
        <v>657</v>
      </c>
      <c r="J6805" s="65">
        <v>0</v>
      </c>
      <c r="K6805" s="65">
        <v>141</v>
      </c>
      <c r="L6805" s="65">
        <v>721</v>
      </c>
      <c r="M6805" s="65" t="s">
        <v>502</v>
      </c>
    </row>
    <row r="6806" spans="1:13" ht="12.75" customHeight="1">
      <c r="A6806" s="65" t="str">
        <f>IF(ROW()=1,"KEY",IF(ISNA(VLOOKUP(B6806,車名対応マスタ!B:D,3,FALSE)),"",IF(VLOOKUP(B6806,車名対応マスタ!B:D,3,FALSE)="","",$D6806&amp;" "&amp;IF($G6806="9","J","O")&amp;" "&amp;$I6806&amp;" "&amp;IF($I6806&lt;=TEXT(★完成資料!$A$1,"yyyymm"),TEXT(★完成資料!$A$1,"yyyymm"),"999999")&amp; " " &amp; LEFT(F6806 &amp; "          ",10))))</f>
        <v xml:space="preserve">T O 202210 yyyy00 HV        </v>
      </c>
      <c r="B6806" s="68" t="s">
        <v>325</v>
      </c>
      <c r="C6806" s="68" t="s">
        <v>117</v>
      </c>
      <c r="D6806" s="68" t="s">
        <v>287</v>
      </c>
      <c r="E6806" s="68" t="s">
        <v>531</v>
      </c>
      <c r="F6806" s="68" t="s">
        <v>360</v>
      </c>
      <c r="G6806" s="68" t="s">
        <v>78</v>
      </c>
      <c r="H6806" s="68" t="s">
        <v>384</v>
      </c>
      <c r="I6806" s="68" t="s">
        <v>663</v>
      </c>
      <c r="J6806" s="65">
        <v>46</v>
      </c>
      <c r="K6806" s="65">
        <v>140</v>
      </c>
      <c r="L6806" s="65">
        <v>721</v>
      </c>
      <c r="M6806" s="65" t="s">
        <v>502</v>
      </c>
    </row>
    <row r="6807" spans="1:13" ht="12.75" customHeight="1">
      <c r="A6807" s="65" t="str">
        <f>IF(ROW()=1,"KEY",IF(ISNA(VLOOKUP(B6807,車名対応マスタ!B:D,3,FALSE)),"",IF(VLOOKUP(B6807,車名対応マスタ!B:D,3,FALSE)="","",$D6807&amp;" "&amp;IF($G6807="9","J","O")&amp;" "&amp;$I6807&amp;" "&amp;IF($I6807&lt;=TEXT(★完成資料!$A$1,"yyyymm"),TEXT(★完成資料!$A$1,"yyyymm"),"999999")&amp; " " &amp; LEFT(F6807 &amp; "          ",10))))</f>
        <v xml:space="preserve">T O 202201 yyyy00 HV        </v>
      </c>
      <c r="B6807" s="68" t="s">
        <v>325</v>
      </c>
      <c r="C6807" s="68" t="s">
        <v>117</v>
      </c>
      <c r="D6807" s="68" t="s">
        <v>287</v>
      </c>
      <c r="E6807" s="68" t="s">
        <v>531</v>
      </c>
      <c r="F6807" s="68" t="s">
        <v>360</v>
      </c>
      <c r="G6807" s="68" t="s">
        <v>78</v>
      </c>
      <c r="H6807" s="68" t="s">
        <v>384</v>
      </c>
      <c r="I6807" s="68" t="s">
        <v>639</v>
      </c>
      <c r="J6807" s="65">
        <v>23</v>
      </c>
      <c r="K6807" s="65">
        <v>17</v>
      </c>
      <c r="L6807" s="65">
        <v>722</v>
      </c>
      <c r="M6807" s="65" t="s">
        <v>387</v>
      </c>
    </row>
    <row r="6808" spans="1:13" ht="12.75" customHeight="1">
      <c r="A6808" s="65" t="str">
        <f>IF(ROW()=1,"KEY",IF(ISNA(VLOOKUP(B6808,車名対応マスタ!B:D,3,FALSE)),"",IF(VLOOKUP(B6808,車名対応マスタ!B:D,3,FALSE)="","",$D6808&amp;" "&amp;IF($G6808="9","J","O")&amp;" "&amp;$I6808&amp;" "&amp;IF($I6808&lt;=TEXT(★完成資料!$A$1,"yyyymm"),TEXT(★完成資料!$A$1,"yyyymm"),"999999")&amp; " " &amp; LEFT(F6808 &amp; "          ",10))))</f>
        <v xml:space="preserve">T O 202202 yyyy00 HV        </v>
      </c>
      <c r="B6808" s="68" t="s">
        <v>325</v>
      </c>
      <c r="C6808" s="68" t="s">
        <v>117</v>
      </c>
      <c r="D6808" s="68" t="s">
        <v>287</v>
      </c>
      <c r="E6808" s="68" t="s">
        <v>531</v>
      </c>
      <c r="F6808" s="68" t="s">
        <v>360</v>
      </c>
      <c r="G6808" s="68" t="s">
        <v>78</v>
      </c>
      <c r="H6808" s="68" t="s">
        <v>384</v>
      </c>
      <c r="I6808" s="68" t="s">
        <v>640</v>
      </c>
      <c r="J6808" s="65">
        <v>20</v>
      </c>
      <c r="K6808" s="65">
        <v>17</v>
      </c>
      <c r="L6808" s="65">
        <v>722</v>
      </c>
      <c r="M6808" s="65" t="s">
        <v>387</v>
      </c>
    </row>
    <row r="6809" spans="1:13" ht="12.75" customHeight="1">
      <c r="A6809" s="65" t="str">
        <f>IF(ROW()=1,"KEY",IF(ISNA(VLOOKUP(B6809,車名対応マスタ!B:D,3,FALSE)),"",IF(VLOOKUP(B6809,車名対応マスタ!B:D,3,FALSE)="","",$D6809&amp;" "&amp;IF($G6809="9","J","O")&amp;" "&amp;$I6809&amp;" "&amp;IF($I6809&lt;=TEXT(★完成資料!$A$1,"yyyymm"),TEXT(★完成資料!$A$1,"yyyymm"),"999999")&amp; " " &amp; LEFT(F6809 &amp; "          ",10))))</f>
        <v xml:space="preserve">T O 202203 yyyy00 HV        </v>
      </c>
      <c r="B6809" s="68" t="s">
        <v>325</v>
      </c>
      <c r="C6809" s="68" t="s">
        <v>117</v>
      </c>
      <c r="D6809" s="68" t="s">
        <v>287</v>
      </c>
      <c r="E6809" s="68" t="s">
        <v>531</v>
      </c>
      <c r="F6809" s="68" t="s">
        <v>360</v>
      </c>
      <c r="G6809" s="68" t="s">
        <v>78</v>
      </c>
      <c r="H6809" s="68" t="s">
        <v>384</v>
      </c>
      <c r="I6809" s="68" t="s">
        <v>641</v>
      </c>
      <c r="J6809" s="65">
        <v>16</v>
      </c>
      <c r="K6809" s="65">
        <v>16</v>
      </c>
      <c r="L6809" s="65">
        <v>722</v>
      </c>
      <c r="M6809" s="65" t="s">
        <v>387</v>
      </c>
    </row>
    <row r="6810" spans="1:13" ht="12.75" customHeight="1">
      <c r="A6810" s="65" t="str">
        <f>IF(ROW()=1,"KEY",IF(ISNA(VLOOKUP(B6810,車名対応マスタ!B:D,3,FALSE)),"",IF(VLOOKUP(B6810,車名対応マスタ!B:D,3,FALSE)="","",$D6810&amp;" "&amp;IF($G6810="9","J","O")&amp;" "&amp;$I6810&amp;" "&amp;IF($I6810&lt;=TEXT(★完成資料!$A$1,"yyyymm"),TEXT(★完成資料!$A$1,"yyyymm"),"999999")&amp; " " &amp; LEFT(F6810 &amp; "          ",10))))</f>
        <v xml:space="preserve">T O 202204 yyyy00 HV        </v>
      </c>
      <c r="B6810" s="68" t="s">
        <v>325</v>
      </c>
      <c r="C6810" s="68" t="s">
        <v>117</v>
      </c>
      <c r="D6810" s="68" t="s">
        <v>287</v>
      </c>
      <c r="E6810" s="68" t="s">
        <v>531</v>
      </c>
      <c r="F6810" s="68" t="s">
        <v>360</v>
      </c>
      <c r="G6810" s="68" t="s">
        <v>78</v>
      </c>
      <c r="H6810" s="68" t="s">
        <v>384</v>
      </c>
      <c r="I6810" s="68" t="s">
        <v>642</v>
      </c>
      <c r="J6810" s="65">
        <v>26</v>
      </c>
      <c r="K6810" s="65">
        <v>17</v>
      </c>
      <c r="L6810" s="65">
        <v>722</v>
      </c>
      <c r="M6810" s="65" t="s">
        <v>387</v>
      </c>
    </row>
    <row r="6811" spans="1:13" ht="12.75" customHeight="1">
      <c r="A6811" s="65" t="str">
        <f>IF(ROW()=1,"KEY",IF(ISNA(VLOOKUP(B6811,車名対応マスタ!B:D,3,FALSE)),"",IF(VLOOKUP(B6811,車名対応マスタ!B:D,3,FALSE)="","",$D6811&amp;" "&amp;IF($G6811="9","J","O")&amp;" "&amp;$I6811&amp;" "&amp;IF($I6811&lt;=TEXT(★完成資料!$A$1,"yyyymm"),TEXT(★完成資料!$A$1,"yyyymm"),"999999")&amp; " " &amp; LEFT(F6811 &amp; "          ",10))))</f>
        <v xml:space="preserve">T O 202205 yyyy00 HV        </v>
      </c>
      <c r="B6811" s="68" t="s">
        <v>325</v>
      </c>
      <c r="C6811" s="68" t="s">
        <v>117</v>
      </c>
      <c r="D6811" s="68" t="s">
        <v>287</v>
      </c>
      <c r="E6811" s="68" t="s">
        <v>531</v>
      </c>
      <c r="F6811" s="68" t="s">
        <v>360</v>
      </c>
      <c r="G6811" s="68" t="s">
        <v>78</v>
      </c>
      <c r="H6811" s="68" t="s">
        <v>384</v>
      </c>
      <c r="I6811" s="68" t="s">
        <v>647</v>
      </c>
      <c r="J6811" s="65">
        <v>19</v>
      </c>
      <c r="K6811" s="65">
        <v>1</v>
      </c>
      <c r="L6811" s="65">
        <v>722</v>
      </c>
      <c r="M6811" s="65" t="s">
        <v>387</v>
      </c>
    </row>
    <row r="6812" spans="1:13" ht="12.75" customHeight="1">
      <c r="A6812" s="65" t="str">
        <f>IF(ROW()=1,"KEY",IF(ISNA(VLOOKUP(B6812,車名対応マスタ!B:D,3,FALSE)),"",IF(VLOOKUP(B6812,車名対応マスタ!B:D,3,FALSE)="","",$D6812&amp;" "&amp;IF($G6812="9","J","O")&amp;" "&amp;$I6812&amp;" "&amp;IF($I6812&lt;=TEXT(★完成資料!$A$1,"yyyymm"),TEXT(★完成資料!$A$1,"yyyymm"),"999999")&amp; " " &amp; LEFT(F6812 &amp; "          ",10))))</f>
        <v xml:space="preserve">T O 202206 yyyy00 HV        </v>
      </c>
      <c r="B6812" s="68" t="s">
        <v>325</v>
      </c>
      <c r="C6812" s="68" t="s">
        <v>117</v>
      </c>
      <c r="D6812" s="68" t="s">
        <v>287</v>
      </c>
      <c r="E6812" s="68" t="s">
        <v>531</v>
      </c>
      <c r="F6812" s="68" t="s">
        <v>360</v>
      </c>
      <c r="G6812" s="68" t="s">
        <v>78</v>
      </c>
      <c r="H6812" s="68" t="s">
        <v>384</v>
      </c>
      <c r="I6812" s="68" t="s">
        <v>652</v>
      </c>
      <c r="J6812" s="65">
        <v>8</v>
      </c>
      <c r="K6812" s="65">
        <v>22</v>
      </c>
      <c r="L6812" s="65">
        <v>722</v>
      </c>
      <c r="M6812" s="65" t="s">
        <v>387</v>
      </c>
    </row>
    <row r="6813" spans="1:13" ht="12.75" customHeight="1">
      <c r="A6813" s="65" t="str">
        <f>IF(ROW()=1,"KEY",IF(ISNA(VLOOKUP(B6813,車名対応マスタ!B:D,3,FALSE)),"",IF(VLOOKUP(B6813,車名対応マスタ!B:D,3,FALSE)="","",$D6813&amp;" "&amp;IF($G6813="9","J","O")&amp;" "&amp;$I6813&amp;" "&amp;IF($I6813&lt;=TEXT(★完成資料!$A$1,"yyyymm"),TEXT(★完成資料!$A$1,"yyyymm"),"999999")&amp; " " &amp; LEFT(F6813 &amp; "          ",10))))</f>
        <v xml:space="preserve">T O 202207 yyyy00 HV        </v>
      </c>
      <c r="B6813" s="68" t="s">
        <v>325</v>
      </c>
      <c r="C6813" s="68" t="s">
        <v>117</v>
      </c>
      <c r="D6813" s="68" t="s">
        <v>287</v>
      </c>
      <c r="E6813" s="68" t="s">
        <v>531</v>
      </c>
      <c r="F6813" s="68" t="s">
        <v>360</v>
      </c>
      <c r="G6813" s="68" t="s">
        <v>78</v>
      </c>
      <c r="H6813" s="68" t="s">
        <v>384</v>
      </c>
      <c r="I6813" s="68" t="s">
        <v>655</v>
      </c>
      <c r="J6813" s="65">
        <v>4</v>
      </c>
      <c r="K6813" s="65">
        <v>34</v>
      </c>
      <c r="L6813" s="65">
        <v>722</v>
      </c>
      <c r="M6813" s="65" t="s">
        <v>387</v>
      </c>
    </row>
    <row r="6814" spans="1:13" ht="12.75" customHeight="1">
      <c r="A6814" s="65" t="str">
        <f>IF(ROW()=1,"KEY",IF(ISNA(VLOOKUP(B6814,車名対応マスタ!B:D,3,FALSE)),"",IF(VLOOKUP(B6814,車名対応マスタ!B:D,3,FALSE)="","",$D6814&amp;" "&amp;IF($G6814="9","J","O")&amp;" "&amp;$I6814&amp;" "&amp;IF($I6814&lt;=TEXT(★完成資料!$A$1,"yyyymm"),TEXT(★完成資料!$A$1,"yyyymm"),"999999")&amp; " " &amp; LEFT(F6814 &amp; "          ",10))))</f>
        <v xml:space="preserve">T O 202208 yyyy00 HV        </v>
      </c>
      <c r="B6814" s="68" t="s">
        <v>325</v>
      </c>
      <c r="C6814" s="68" t="s">
        <v>117</v>
      </c>
      <c r="D6814" s="68" t="s">
        <v>287</v>
      </c>
      <c r="E6814" s="68" t="s">
        <v>531</v>
      </c>
      <c r="F6814" s="68" t="s">
        <v>360</v>
      </c>
      <c r="G6814" s="68" t="s">
        <v>78</v>
      </c>
      <c r="H6814" s="68" t="s">
        <v>384</v>
      </c>
      <c r="I6814" s="68" t="s">
        <v>656</v>
      </c>
      <c r="J6814" s="65">
        <v>3</v>
      </c>
      <c r="K6814" s="65">
        <v>15</v>
      </c>
      <c r="L6814" s="65">
        <v>722</v>
      </c>
      <c r="M6814" s="65" t="s">
        <v>387</v>
      </c>
    </row>
    <row r="6815" spans="1:13" ht="12.75" customHeight="1">
      <c r="A6815" s="65" t="str">
        <f>IF(ROW()=1,"KEY",IF(ISNA(VLOOKUP(B6815,車名対応マスタ!B:D,3,FALSE)),"",IF(VLOOKUP(B6815,車名対応マスタ!B:D,3,FALSE)="","",$D6815&amp;" "&amp;IF($G6815="9","J","O")&amp;" "&amp;$I6815&amp;" "&amp;IF($I6815&lt;=TEXT(★完成資料!$A$1,"yyyymm"),TEXT(★完成資料!$A$1,"yyyymm"),"999999")&amp; " " &amp; LEFT(F6815 &amp; "          ",10))))</f>
        <v xml:space="preserve">T O 202209 yyyy00 HV        </v>
      </c>
      <c r="B6815" s="68" t="s">
        <v>325</v>
      </c>
      <c r="C6815" s="68" t="s">
        <v>117</v>
      </c>
      <c r="D6815" s="68" t="s">
        <v>287</v>
      </c>
      <c r="E6815" s="68" t="s">
        <v>531</v>
      </c>
      <c r="F6815" s="68" t="s">
        <v>360</v>
      </c>
      <c r="G6815" s="68" t="s">
        <v>78</v>
      </c>
      <c r="H6815" s="68" t="s">
        <v>384</v>
      </c>
      <c r="I6815" s="68" t="s">
        <v>657</v>
      </c>
      <c r="J6815" s="65">
        <v>5</v>
      </c>
      <c r="K6815" s="65">
        <v>19</v>
      </c>
      <c r="L6815" s="65">
        <v>722</v>
      </c>
      <c r="M6815" s="65" t="s">
        <v>387</v>
      </c>
    </row>
    <row r="6816" spans="1:13" ht="12.75" customHeight="1">
      <c r="A6816" s="65" t="str">
        <f>IF(ROW()=1,"KEY",IF(ISNA(VLOOKUP(B6816,車名対応マスタ!B:D,3,FALSE)),"",IF(VLOOKUP(B6816,車名対応マスタ!B:D,3,FALSE)="","",$D6816&amp;" "&amp;IF($G6816="9","J","O")&amp;" "&amp;$I6816&amp;" "&amp;IF($I6816&lt;=TEXT(★完成資料!$A$1,"yyyymm"),TEXT(★完成資料!$A$1,"yyyymm"),"999999")&amp; " " &amp; LEFT(F6816 &amp; "          ",10))))</f>
        <v xml:space="preserve">T O 202210 yyyy00 HV        </v>
      </c>
      <c r="B6816" s="68" t="s">
        <v>325</v>
      </c>
      <c r="C6816" s="68" t="s">
        <v>117</v>
      </c>
      <c r="D6816" s="68" t="s">
        <v>287</v>
      </c>
      <c r="E6816" s="68" t="s">
        <v>531</v>
      </c>
      <c r="F6816" s="68" t="s">
        <v>360</v>
      </c>
      <c r="G6816" s="68" t="s">
        <v>78</v>
      </c>
      <c r="H6816" s="68" t="s">
        <v>384</v>
      </c>
      <c r="I6816" s="68" t="s">
        <v>663</v>
      </c>
      <c r="J6816" s="65">
        <v>2</v>
      </c>
      <c r="K6816" s="65">
        <v>18</v>
      </c>
      <c r="L6816" s="65">
        <v>722</v>
      </c>
      <c r="M6816" s="65" t="s">
        <v>387</v>
      </c>
    </row>
    <row r="6817" spans="1:13" ht="12.75" customHeight="1">
      <c r="A6817" s="65" t="str">
        <f>IF(ROW()=1,"KEY",IF(ISNA(VLOOKUP(B6817,車名対応マスタ!B:D,3,FALSE)),"",IF(VLOOKUP(B6817,車名対応マスタ!B:D,3,FALSE)="","",$D6817&amp;" "&amp;IF($G6817="9","J","O")&amp;" "&amp;$I6817&amp;" "&amp;IF($I6817&lt;=TEXT(★完成資料!$A$1,"yyyymm"),TEXT(★完成資料!$A$1,"yyyymm"),"999999")&amp; " " &amp; LEFT(F6817 &amp; "          ",10))))</f>
        <v xml:space="preserve">T O 202201 yyyy00 HV        </v>
      </c>
      <c r="B6817" s="68" t="s">
        <v>325</v>
      </c>
      <c r="C6817" s="68" t="s">
        <v>117</v>
      </c>
      <c r="D6817" s="68" t="s">
        <v>287</v>
      </c>
      <c r="E6817" s="68" t="s">
        <v>531</v>
      </c>
      <c r="F6817" s="68" t="s">
        <v>360</v>
      </c>
      <c r="G6817" s="68" t="s">
        <v>78</v>
      </c>
      <c r="H6817" s="68" t="s">
        <v>384</v>
      </c>
      <c r="I6817" s="68" t="s">
        <v>639</v>
      </c>
      <c r="J6817" s="65">
        <v>23</v>
      </c>
      <c r="K6817" s="65">
        <v>0</v>
      </c>
      <c r="L6817" s="65">
        <v>718</v>
      </c>
      <c r="M6817" s="65" t="s">
        <v>503</v>
      </c>
    </row>
    <row r="6818" spans="1:13" ht="12.75" customHeight="1">
      <c r="A6818" s="65" t="str">
        <f>IF(ROW()=1,"KEY",IF(ISNA(VLOOKUP(B6818,車名対応マスタ!B:D,3,FALSE)),"",IF(VLOOKUP(B6818,車名対応マスタ!B:D,3,FALSE)="","",$D6818&amp;" "&amp;IF($G6818="9","J","O")&amp;" "&amp;$I6818&amp;" "&amp;IF($I6818&lt;=TEXT(★完成資料!$A$1,"yyyymm"),TEXT(★完成資料!$A$1,"yyyymm"),"999999")&amp; " " &amp; LEFT(F6818 &amp; "          ",10))))</f>
        <v xml:space="preserve">T O 202202 yyyy00 HV        </v>
      </c>
      <c r="B6818" s="68" t="s">
        <v>325</v>
      </c>
      <c r="C6818" s="68" t="s">
        <v>117</v>
      </c>
      <c r="D6818" s="68" t="s">
        <v>287</v>
      </c>
      <c r="E6818" s="68" t="s">
        <v>531</v>
      </c>
      <c r="F6818" s="68" t="s">
        <v>360</v>
      </c>
      <c r="G6818" s="68" t="s">
        <v>78</v>
      </c>
      <c r="H6818" s="68" t="s">
        <v>384</v>
      </c>
      <c r="I6818" s="68" t="s">
        <v>640</v>
      </c>
      <c r="J6818" s="65">
        <v>3</v>
      </c>
      <c r="K6818" s="65">
        <v>0</v>
      </c>
      <c r="L6818" s="65">
        <v>718</v>
      </c>
      <c r="M6818" s="65" t="s">
        <v>503</v>
      </c>
    </row>
    <row r="6819" spans="1:13" ht="12.75" customHeight="1">
      <c r="A6819" s="65" t="str">
        <f>IF(ROW()=1,"KEY",IF(ISNA(VLOOKUP(B6819,車名対応マスタ!B:D,3,FALSE)),"",IF(VLOOKUP(B6819,車名対応マスタ!B:D,3,FALSE)="","",$D6819&amp;" "&amp;IF($G6819="9","J","O")&amp;" "&amp;$I6819&amp;" "&amp;IF($I6819&lt;=TEXT(★完成資料!$A$1,"yyyymm"),TEXT(★完成資料!$A$1,"yyyymm"),"999999")&amp; " " &amp; LEFT(F6819 &amp; "          ",10))))</f>
        <v xml:space="preserve">T O 202203 yyyy00 HV        </v>
      </c>
      <c r="B6819" s="68" t="s">
        <v>325</v>
      </c>
      <c r="C6819" s="68" t="s">
        <v>117</v>
      </c>
      <c r="D6819" s="68" t="s">
        <v>287</v>
      </c>
      <c r="E6819" s="68" t="s">
        <v>531</v>
      </c>
      <c r="F6819" s="68" t="s">
        <v>360</v>
      </c>
      <c r="G6819" s="68" t="s">
        <v>78</v>
      </c>
      <c r="H6819" s="68" t="s">
        <v>384</v>
      </c>
      <c r="I6819" s="68" t="s">
        <v>641</v>
      </c>
      <c r="J6819" s="65">
        <v>15</v>
      </c>
      <c r="K6819" s="65">
        <v>0</v>
      </c>
      <c r="L6819" s="65">
        <v>718</v>
      </c>
      <c r="M6819" s="65" t="s">
        <v>503</v>
      </c>
    </row>
    <row r="6820" spans="1:13" ht="12.75" customHeight="1">
      <c r="A6820" s="65" t="str">
        <f>IF(ROW()=1,"KEY",IF(ISNA(VLOOKUP(B6820,車名対応マスタ!B:D,3,FALSE)),"",IF(VLOOKUP(B6820,車名対応マスタ!B:D,3,FALSE)="","",$D6820&amp;" "&amp;IF($G6820="9","J","O")&amp;" "&amp;$I6820&amp;" "&amp;IF($I6820&lt;=TEXT(★完成資料!$A$1,"yyyymm"),TEXT(★完成資料!$A$1,"yyyymm"),"999999")&amp; " " &amp; LEFT(F6820 &amp; "          ",10))))</f>
        <v xml:space="preserve">T O 202204 yyyy00 HV        </v>
      </c>
      <c r="B6820" s="68" t="s">
        <v>325</v>
      </c>
      <c r="C6820" s="68" t="s">
        <v>117</v>
      </c>
      <c r="D6820" s="68" t="s">
        <v>287</v>
      </c>
      <c r="E6820" s="68" t="s">
        <v>531</v>
      </c>
      <c r="F6820" s="68" t="s">
        <v>360</v>
      </c>
      <c r="G6820" s="68" t="s">
        <v>78</v>
      </c>
      <c r="H6820" s="68" t="s">
        <v>384</v>
      </c>
      <c r="I6820" s="68" t="s">
        <v>642</v>
      </c>
      <c r="J6820" s="65">
        <v>12</v>
      </c>
      <c r="K6820" s="65">
        <v>0</v>
      </c>
      <c r="L6820" s="65">
        <v>718</v>
      </c>
      <c r="M6820" s="65" t="s">
        <v>503</v>
      </c>
    </row>
    <row r="6821" spans="1:13" ht="12.75" customHeight="1">
      <c r="A6821" s="65" t="str">
        <f>IF(ROW()=1,"KEY",IF(ISNA(VLOOKUP(B6821,車名対応マスタ!B:D,3,FALSE)),"",IF(VLOOKUP(B6821,車名対応マスタ!B:D,3,FALSE)="","",$D6821&amp;" "&amp;IF($G6821="9","J","O")&amp;" "&amp;$I6821&amp;" "&amp;IF($I6821&lt;=TEXT(★完成資料!$A$1,"yyyymm"),TEXT(★完成資料!$A$1,"yyyymm"),"999999")&amp; " " &amp; LEFT(F6821 &amp; "          ",10))))</f>
        <v xml:space="preserve">T O 202205 yyyy00 HV        </v>
      </c>
      <c r="B6821" s="68" t="s">
        <v>325</v>
      </c>
      <c r="C6821" s="68" t="s">
        <v>117</v>
      </c>
      <c r="D6821" s="68" t="s">
        <v>287</v>
      </c>
      <c r="E6821" s="68" t="s">
        <v>531</v>
      </c>
      <c r="F6821" s="68" t="s">
        <v>360</v>
      </c>
      <c r="G6821" s="68" t="s">
        <v>78</v>
      </c>
      <c r="H6821" s="68" t="s">
        <v>384</v>
      </c>
      <c r="I6821" s="68" t="s">
        <v>647</v>
      </c>
      <c r="J6821" s="65">
        <v>20</v>
      </c>
      <c r="K6821" s="65">
        <v>0</v>
      </c>
      <c r="L6821" s="65">
        <v>718</v>
      </c>
      <c r="M6821" s="65" t="s">
        <v>503</v>
      </c>
    </row>
    <row r="6822" spans="1:13" ht="12.75" customHeight="1">
      <c r="A6822" s="65" t="str">
        <f>IF(ROW()=1,"KEY",IF(ISNA(VLOOKUP(B6822,車名対応マスタ!B:D,3,FALSE)),"",IF(VLOOKUP(B6822,車名対応マスタ!B:D,3,FALSE)="","",$D6822&amp;" "&amp;IF($G6822="9","J","O")&amp;" "&amp;$I6822&amp;" "&amp;IF($I6822&lt;=TEXT(★完成資料!$A$1,"yyyymm"),TEXT(★完成資料!$A$1,"yyyymm"),"999999")&amp; " " &amp; LEFT(F6822 &amp; "          ",10))))</f>
        <v xml:space="preserve">T O 202206 yyyy00 HV        </v>
      </c>
      <c r="B6822" s="68" t="s">
        <v>325</v>
      </c>
      <c r="C6822" s="68" t="s">
        <v>117</v>
      </c>
      <c r="D6822" s="68" t="s">
        <v>287</v>
      </c>
      <c r="E6822" s="68" t="s">
        <v>531</v>
      </c>
      <c r="F6822" s="68" t="s">
        <v>360</v>
      </c>
      <c r="G6822" s="68" t="s">
        <v>78</v>
      </c>
      <c r="H6822" s="68" t="s">
        <v>384</v>
      </c>
      <c r="I6822" s="68" t="s">
        <v>652</v>
      </c>
      <c r="J6822" s="65">
        <v>19</v>
      </c>
      <c r="K6822" s="65">
        <v>0</v>
      </c>
      <c r="L6822" s="65">
        <v>718</v>
      </c>
      <c r="M6822" s="65" t="s">
        <v>503</v>
      </c>
    </row>
    <row r="6823" spans="1:13" ht="12.75" customHeight="1">
      <c r="A6823" s="65" t="str">
        <f>IF(ROW()=1,"KEY",IF(ISNA(VLOOKUP(B6823,車名対応マスタ!B:D,3,FALSE)),"",IF(VLOOKUP(B6823,車名対応マスタ!B:D,3,FALSE)="","",$D6823&amp;" "&amp;IF($G6823="9","J","O")&amp;" "&amp;$I6823&amp;" "&amp;IF($I6823&lt;=TEXT(★完成資料!$A$1,"yyyymm"),TEXT(★完成資料!$A$1,"yyyymm"),"999999")&amp; " " &amp; LEFT(F6823 &amp; "          ",10))))</f>
        <v xml:space="preserve">T O 202207 yyyy00 HV        </v>
      </c>
      <c r="B6823" s="68" t="s">
        <v>325</v>
      </c>
      <c r="C6823" s="68" t="s">
        <v>117</v>
      </c>
      <c r="D6823" s="68" t="s">
        <v>287</v>
      </c>
      <c r="E6823" s="68" t="s">
        <v>531</v>
      </c>
      <c r="F6823" s="68" t="s">
        <v>360</v>
      </c>
      <c r="G6823" s="68" t="s">
        <v>78</v>
      </c>
      <c r="H6823" s="68" t="s">
        <v>384</v>
      </c>
      <c r="I6823" s="68" t="s">
        <v>655</v>
      </c>
      <c r="J6823" s="65">
        <v>27</v>
      </c>
      <c r="K6823" s="65">
        <v>0</v>
      </c>
      <c r="L6823" s="65">
        <v>718</v>
      </c>
      <c r="M6823" s="65" t="s">
        <v>503</v>
      </c>
    </row>
    <row r="6824" spans="1:13" ht="12.75" customHeight="1">
      <c r="A6824" s="65" t="str">
        <f>IF(ROW()=1,"KEY",IF(ISNA(VLOOKUP(B6824,車名対応マスタ!B:D,3,FALSE)),"",IF(VLOOKUP(B6824,車名対応マスタ!B:D,3,FALSE)="","",$D6824&amp;" "&amp;IF($G6824="9","J","O")&amp;" "&amp;$I6824&amp;" "&amp;IF($I6824&lt;=TEXT(★完成資料!$A$1,"yyyymm"),TEXT(★完成資料!$A$1,"yyyymm"),"999999")&amp; " " &amp; LEFT(F6824 &amp; "          ",10))))</f>
        <v xml:space="preserve">T O 202208 yyyy00 HV        </v>
      </c>
      <c r="B6824" s="68" t="s">
        <v>325</v>
      </c>
      <c r="C6824" s="68" t="s">
        <v>117</v>
      </c>
      <c r="D6824" s="68" t="s">
        <v>287</v>
      </c>
      <c r="E6824" s="68" t="s">
        <v>531</v>
      </c>
      <c r="F6824" s="68" t="s">
        <v>360</v>
      </c>
      <c r="G6824" s="68" t="s">
        <v>78</v>
      </c>
      <c r="H6824" s="68" t="s">
        <v>384</v>
      </c>
      <c r="I6824" s="68" t="s">
        <v>656</v>
      </c>
      <c r="J6824" s="65">
        <v>25</v>
      </c>
      <c r="K6824" s="65">
        <v>26</v>
      </c>
      <c r="L6824" s="65">
        <v>718</v>
      </c>
      <c r="M6824" s="65" t="s">
        <v>503</v>
      </c>
    </row>
    <row r="6825" spans="1:13" ht="12.75" customHeight="1">
      <c r="A6825" s="65" t="str">
        <f>IF(ROW()=1,"KEY",IF(ISNA(VLOOKUP(B6825,車名対応マスタ!B:D,3,FALSE)),"",IF(VLOOKUP(B6825,車名対応マスタ!B:D,3,FALSE)="","",$D6825&amp;" "&amp;IF($G6825="9","J","O")&amp;" "&amp;$I6825&amp;" "&amp;IF($I6825&lt;=TEXT(★完成資料!$A$1,"yyyymm"),TEXT(★完成資料!$A$1,"yyyymm"),"999999")&amp; " " &amp; LEFT(F6825 &amp; "          ",10))))</f>
        <v xml:space="preserve">T O 202209 yyyy00 HV        </v>
      </c>
      <c r="B6825" s="68" t="s">
        <v>325</v>
      </c>
      <c r="C6825" s="68" t="s">
        <v>117</v>
      </c>
      <c r="D6825" s="68" t="s">
        <v>287</v>
      </c>
      <c r="E6825" s="68" t="s">
        <v>531</v>
      </c>
      <c r="F6825" s="68" t="s">
        <v>360</v>
      </c>
      <c r="G6825" s="68" t="s">
        <v>78</v>
      </c>
      <c r="H6825" s="68" t="s">
        <v>384</v>
      </c>
      <c r="I6825" s="68" t="s">
        <v>657</v>
      </c>
      <c r="J6825" s="65">
        <v>9</v>
      </c>
      <c r="K6825" s="65">
        <v>11</v>
      </c>
      <c r="L6825" s="65">
        <v>718</v>
      </c>
      <c r="M6825" s="65" t="s">
        <v>503</v>
      </c>
    </row>
    <row r="6826" spans="1:13" ht="12.75" customHeight="1">
      <c r="A6826" s="65" t="str">
        <f>IF(ROW()=1,"KEY",IF(ISNA(VLOOKUP(B6826,車名対応マスタ!B:D,3,FALSE)),"",IF(VLOOKUP(B6826,車名対応マスタ!B:D,3,FALSE)="","",$D6826&amp;" "&amp;IF($G6826="9","J","O")&amp;" "&amp;$I6826&amp;" "&amp;IF($I6826&lt;=TEXT(★完成資料!$A$1,"yyyymm"),TEXT(★完成資料!$A$1,"yyyymm"),"999999")&amp; " " &amp; LEFT(F6826 &amp; "          ",10))))</f>
        <v xml:space="preserve">T O 202210 yyyy00 HV        </v>
      </c>
      <c r="B6826" s="68" t="s">
        <v>325</v>
      </c>
      <c r="C6826" s="68" t="s">
        <v>117</v>
      </c>
      <c r="D6826" s="68" t="s">
        <v>287</v>
      </c>
      <c r="E6826" s="68" t="s">
        <v>531</v>
      </c>
      <c r="F6826" s="68" t="s">
        <v>360</v>
      </c>
      <c r="G6826" s="68" t="s">
        <v>78</v>
      </c>
      <c r="H6826" s="68" t="s">
        <v>384</v>
      </c>
      <c r="I6826" s="68" t="s">
        <v>663</v>
      </c>
      <c r="J6826" s="65">
        <v>37</v>
      </c>
      <c r="K6826" s="65">
        <v>7</v>
      </c>
      <c r="L6826" s="65">
        <v>718</v>
      </c>
      <c r="M6826" s="65" t="s">
        <v>503</v>
      </c>
    </row>
    <row r="6827" spans="1:13" ht="12.75" customHeight="1">
      <c r="A6827" s="65" t="str">
        <f>IF(ROW()=1,"KEY",IF(ISNA(VLOOKUP(B6827,車名対応マスタ!B:D,3,FALSE)),"",IF(VLOOKUP(B6827,車名対応マスタ!B:D,3,FALSE)="","",$D6827&amp;" "&amp;IF($G6827="9","J","O")&amp;" "&amp;$I6827&amp;" "&amp;IF($I6827&lt;=TEXT(★完成資料!$A$1,"yyyymm"),TEXT(★完成資料!$A$1,"yyyymm"),"999999")&amp; " " &amp; LEFT(F6827 &amp; "          ",10))))</f>
        <v xml:space="preserve">T J 202201 yyyy00 HV        </v>
      </c>
      <c r="B6827" s="68" t="s">
        <v>325</v>
      </c>
      <c r="C6827" s="68" t="s">
        <v>117</v>
      </c>
      <c r="D6827" s="68" t="s">
        <v>287</v>
      </c>
      <c r="E6827" s="68" t="s">
        <v>531</v>
      </c>
      <c r="F6827" s="68" t="s">
        <v>360</v>
      </c>
      <c r="G6827" s="68" t="s">
        <v>82</v>
      </c>
      <c r="H6827" s="68" t="s">
        <v>403</v>
      </c>
      <c r="I6827" s="68" t="s">
        <v>639</v>
      </c>
      <c r="J6827" s="65">
        <v>1120</v>
      </c>
      <c r="K6827" s="65">
        <v>1616</v>
      </c>
      <c r="L6827" s="65">
        <v>930</v>
      </c>
      <c r="M6827" s="65" t="s">
        <v>249</v>
      </c>
    </row>
    <row r="6828" spans="1:13" ht="12.75" customHeight="1">
      <c r="A6828" s="65" t="str">
        <f>IF(ROW()=1,"KEY",IF(ISNA(VLOOKUP(B6828,車名対応マスタ!B:D,3,FALSE)),"",IF(VLOOKUP(B6828,車名対応マスタ!B:D,3,FALSE)="","",$D6828&amp;" "&amp;IF($G6828="9","J","O")&amp;" "&amp;$I6828&amp;" "&amp;IF($I6828&lt;=TEXT(★完成資料!$A$1,"yyyymm"),TEXT(★完成資料!$A$1,"yyyymm"),"999999")&amp; " " &amp; LEFT(F6828 &amp; "          ",10))))</f>
        <v xml:space="preserve">T J 202202 yyyy00 HV        </v>
      </c>
      <c r="B6828" s="68" t="s">
        <v>325</v>
      </c>
      <c r="C6828" s="68" t="s">
        <v>117</v>
      </c>
      <c r="D6828" s="68" t="s">
        <v>287</v>
      </c>
      <c r="E6828" s="68" t="s">
        <v>531</v>
      </c>
      <c r="F6828" s="68" t="s">
        <v>360</v>
      </c>
      <c r="G6828" s="68" t="s">
        <v>82</v>
      </c>
      <c r="H6828" s="68" t="s">
        <v>403</v>
      </c>
      <c r="I6828" s="68" t="s">
        <v>640</v>
      </c>
      <c r="J6828" s="65">
        <v>1012</v>
      </c>
      <c r="K6828" s="65">
        <v>1688</v>
      </c>
      <c r="L6828" s="65">
        <v>930</v>
      </c>
      <c r="M6828" s="65" t="s">
        <v>249</v>
      </c>
    </row>
    <row r="6829" spans="1:13" ht="12.75" customHeight="1">
      <c r="A6829" s="65" t="str">
        <f>IF(ROW()=1,"KEY",IF(ISNA(VLOOKUP(B6829,車名対応マスタ!B:D,3,FALSE)),"",IF(VLOOKUP(B6829,車名対応マスタ!B:D,3,FALSE)="","",$D6829&amp;" "&amp;IF($G6829="9","J","O")&amp;" "&amp;$I6829&amp;" "&amp;IF($I6829&lt;=TEXT(★完成資料!$A$1,"yyyymm"),TEXT(★完成資料!$A$1,"yyyymm"),"999999")&amp; " " &amp; LEFT(F6829 &amp; "          ",10))))</f>
        <v xml:space="preserve">T J 202203 yyyy00 HV        </v>
      </c>
      <c r="B6829" s="68" t="s">
        <v>325</v>
      </c>
      <c r="C6829" s="68" t="s">
        <v>117</v>
      </c>
      <c r="D6829" s="68" t="s">
        <v>287</v>
      </c>
      <c r="E6829" s="68" t="s">
        <v>531</v>
      </c>
      <c r="F6829" s="68" t="s">
        <v>360</v>
      </c>
      <c r="G6829" s="68" t="s">
        <v>82</v>
      </c>
      <c r="H6829" s="68" t="s">
        <v>403</v>
      </c>
      <c r="I6829" s="68" t="s">
        <v>641</v>
      </c>
      <c r="J6829" s="65">
        <v>2404</v>
      </c>
      <c r="K6829" s="65">
        <v>2588</v>
      </c>
      <c r="L6829" s="65">
        <v>930</v>
      </c>
      <c r="M6829" s="65" t="s">
        <v>249</v>
      </c>
    </row>
    <row r="6830" spans="1:13" ht="12.75" customHeight="1">
      <c r="A6830" s="65" t="str">
        <f>IF(ROW()=1,"KEY",IF(ISNA(VLOOKUP(B6830,車名対応マスタ!B:D,3,FALSE)),"",IF(VLOOKUP(B6830,車名対応マスタ!B:D,3,FALSE)="","",$D6830&amp;" "&amp;IF($G6830="9","J","O")&amp;" "&amp;$I6830&amp;" "&amp;IF($I6830&lt;=TEXT(★完成資料!$A$1,"yyyymm"),TEXT(★完成資料!$A$1,"yyyymm"),"999999")&amp; " " &amp; LEFT(F6830 &amp; "          ",10))))</f>
        <v xml:space="preserve">T J 202204 yyyy00 HV        </v>
      </c>
      <c r="B6830" s="68" t="s">
        <v>325</v>
      </c>
      <c r="C6830" s="68" t="s">
        <v>117</v>
      </c>
      <c r="D6830" s="68" t="s">
        <v>287</v>
      </c>
      <c r="E6830" s="68" t="s">
        <v>531</v>
      </c>
      <c r="F6830" s="68" t="s">
        <v>360</v>
      </c>
      <c r="G6830" s="68" t="s">
        <v>82</v>
      </c>
      <c r="H6830" s="68" t="s">
        <v>403</v>
      </c>
      <c r="I6830" s="68" t="s">
        <v>642</v>
      </c>
      <c r="J6830" s="65">
        <v>1434</v>
      </c>
      <c r="K6830" s="65">
        <v>1432</v>
      </c>
      <c r="L6830" s="65">
        <v>930</v>
      </c>
      <c r="M6830" s="65" t="s">
        <v>249</v>
      </c>
    </row>
    <row r="6831" spans="1:13" ht="12.75" customHeight="1">
      <c r="A6831" s="65" t="str">
        <f>IF(ROW()=1,"KEY",IF(ISNA(VLOOKUP(B6831,車名対応マスタ!B:D,3,FALSE)),"",IF(VLOOKUP(B6831,車名対応マスタ!B:D,3,FALSE)="","",$D6831&amp;" "&amp;IF($G6831="9","J","O")&amp;" "&amp;$I6831&amp;" "&amp;IF($I6831&lt;=TEXT(★完成資料!$A$1,"yyyymm"),TEXT(★完成資料!$A$1,"yyyymm"),"999999")&amp; " " &amp; LEFT(F6831 &amp; "          ",10))))</f>
        <v xml:space="preserve">T J 202205 yyyy00 HV        </v>
      </c>
      <c r="B6831" s="68" t="s">
        <v>325</v>
      </c>
      <c r="C6831" s="68" t="s">
        <v>117</v>
      </c>
      <c r="D6831" s="68" t="s">
        <v>287</v>
      </c>
      <c r="E6831" s="68" t="s">
        <v>531</v>
      </c>
      <c r="F6831" s="68" t="s">
        <v>360</v>
      </c>
      <c r="G6831" s="68" t="s">
        <v>82</v>
      </c>
      <c r="H6831" s="68" t="s">
        <v>403</v>
      </c>
      <c r="I6831" s="68" t="s">
        <v>647</v>
      </c>
      <c r="J6831" s="65">
        <v>925</v>
      </c>
      <c r="K6831" s="65">
        <v>1144</v>
      </c>
      <c r="L6831" s="65">
        <v>930</v>
      </c>
      <c r="M6831" s="65" t="s">
        <v>249</v>
      </c>
    </row>
    <row r="6832" spans="1:13" ht="12.75" customHeight="1">
      <c r="A6832" s="65" t="str">
        <f>IF(ROW()=1,"KEY",IF(ISNA(VLOOKUP(B6832,車名対応マスタ!B:D,3,FALSE)),"",IF(VLOOKUP(B6832,車名対応マスタ!B:D,3,FALSE)="","",$D6832&amp;" "&amp;IF($G6832="9","J","O")&amp;" "&amp;$I6832&amp;" "&amp;IF($I6832&lt;=TEXT(★完成資料!$A$1,"yyyymm"),TEXT(★完成資料!$A$1,"yyyymm"),"999999")&amp; " " &amp; LEFT(F6832 &amp; "          ",10))))</f>
        <v xml:space="preserve">T J 202206 yyyy00 HV        </v>
      </c>
      <c r="B6832" s="68" t="s">
        <v>325</v>
      </c>
      <c r="C6832" s="68" t="s">
        <v>117</v>
      </c>
      <c r="D6832" s="68" t="s">
        <v>287</v>
      </c>
      <c r="E6832" s="68" t="s">
        <v>531</v>
      </c>
      <c r="F6832" s="68" t="s">
        <v>360</v>
      </c>
      <c r="G6832" s="68" t="s">
        <v>82</v>
      </c>
      <c r="H6832" s="68" t="s">
        <v>403</v>
      </c>
      <c r="I6832" s="68" t="s">
        <v>652</v>
      </c>
      <c r="J6832" s="65">
        <v>861</v>
      </c>
      <c r="K6832" s="65">
        <v>1707</v>
      </c>
      <c r="L6832" s="65">
        <v>930</v>
      </c>
      <c r="M6832" s="65" t="s">
        <v>249</v>
      </c>
    </row>
    <row r="6833" spans="1:13" ht="12.75" customHeight="1">
      <c r="A6833" s="65" t="str">
        <f>IF(ROW()=1,"KEY",IF(ISNA(VLOOKUP(B6833,車名対応マスタ!B:D,3,FALSE)),"",IF(VLOOKUP(B6833,車名対応マスタ!B:D,3,FALSE)="","",$D6833&amp;" "&amp;IF($G6833="9","J","O")&amp;" "&amp;$I6833&amp;" "&amp;IF($I6833&lt;=TEXT(★完成資料!$A$1,"yyyymm"),TEXT(★完成資料!$A$1,"yyyymm"),"999999")&amp; " " &amp; LEFT(F6833 &amp; "          ",10))))</f>
        <v xml:space="preserve">T J 202207 yyyy00 HV        </v>
      </c>
      <c r="B6833" s="68" t="s">
        <v>325</v>
      </c>
      <c r="C6833" s="68" t="s">
        <v>117</v>
      </c>
      <c r="D6833" s="68" t="s">
        <v>287</v>
      </c>
      <c r="E6833" s="68" t="s">
        <v>531</v>
      </c>
      <c r="F6833" s="68" t="s">
        <v>360</v>
      </c>
      <c r="G6833" s="68" t="s">
        <v>82</v>
      </c>
      <c r="H6833" s="68" t="s">
        <v>403</v>
      </c>
      <c r="I6833" s="68" t="s">
        <v>655</v>
      </c>
      <c r="J6833" s="65">
        <v>753</v>
      </c>
      <c r="K6833" s="65">
        <v>1738</v>
      </c>
      <c r="L6833" s="65">
        <v>930</v>
      </c>
      <c r="M6833" s="65" t="s">
        <v>249</v>
      </c>
    </row>
    <row r="6834" spans="1:13" ht="12.75" customHeight="1">
      <c r="A6834" s="65" t="str">
        <f>IF(ROW()=1,"KEY",IF(ISNA(VLOOKUP(B6834,車名対応マスタ!B:D,3,FALSE)),"",IF(VLOOKUP(B6834,車名対応マスタ!B:D,3,FALSE)="","",$D6834&amp;" "&amp;IF($G6834="9","J","O")&amp;" "&amp;$I6834&amp;" "&amp;IF($I6834&lt;=TEXT(★完成資料!$A$1,"yyyymm"),TEXT(★完成資料!$A$1,"yyyymm"),"999999")&amp; " " &amp; LEFT(F6834 &amp; "          ",10))))</f>
        <v xml:space="preserve">T J 202208 yyyy00 HV        </v>
      </c>
      <c r="B6834" s="68" t="s">
        <v>325</v>
      </c>
      <c r="C6834" s="68" t="s">
        <v>117</v>
      </c>
      <c r="D6834" s="68" t="s">
        <v>287</v>
      </c>
      <c r="E6834" s="68" t="s">
        <v>531</v>
      </c>
      <c r="F6834" s="68" t="s">
        <v>360</v>
      </c>
      <c r="G6834" s="68" t="s">
        <v>82</v>
      </c>
      <c r="H6834" s="68" t="s">
        <v>403</v>
      </c>
      <c r="I6834" s="68" t="s">
        <v>656</v>
      </c>
      <c r="J6834" s="65">
        <v>379</v>
      </c>
      <c r="K6834" s="65">
        <v>1289</v>
      </c>
      <c r="L6834" s="65">
        <v>930</v>
      </c>
      <c r="M6834" s="65" t="s">
        <v>249</v>
      </c>
    </row>
    <row r="6835" spans="1:13" ht="12.75" customHeight="1">
      <c r="A6835" s="65" t="str">
        <f>IF(ROW()=1,"KEY",IF(ISNA(VLOOKUP(B6835,車名対応マスタ!B:D,3,FALSE)),"",IF(VLOOKUP(B6835,車名対応マスタ!B:D,3,FALSE)="","",$D6835&amp;" "&amp;IF($G6835="9","J","O")&amp;" "&amp;$I6835&amp;" "&amp;IF($I6835&lt;=TEXT(★完成資料!$A$1,"yyyymm"),TEXT(★完成資料!$A$1,"yyyymm"),"999999")&amp; " " &amp; LEFT(F6835 &amp; "          ",10))))</f>
        <v xml:space="preserve">T J 202209 yyyy00 HV        </v>
      </c>
      <c r="B6835" s="68" t="s">
        <v>325</v>
      </c>
      <c r="C6835" s="68" t="s">
        <v>117</v>
      </c>
      <c r="D6835" s="68" t="s">
        <v>287</v>
      </c>
      <c r="E6835" s="68" t="s">
        <v>531</v>
      </c>
      <c r="F6835" s="68" t="s">
        <v>360</v>
      </c>
      <c r="G6835" s="68" t="s">
        <v>82</v>
      </c>
      <c r="H6835" s="68" t="s">
        <v>403</v>
      </c>
      <c r="I6835" s="68" t="s">
        <v>657</v>
      </c>
      <c r="J6835" s="65">
        <v>1018</v>
      </c>
      <c r="K6835" s="65">
        <v>1348</v>
      </c>
      <c r="L6835" s="65">
        <v>930</v>
      </c>
      <c r="M6835" s="65" t="s">
        <v>249</v>
      </c>
    </row>
    <row r="6836" spans="1:13" ht="12.75" customHeight="1">
      <c r="A6836" s="65" t="str">
        <f>IF(ROW()=1,"KEY",IF(ISNA(VLOOKUP(B6836,車名対応マスタ!B:D,3,FALSE)),"",IF(VLOOKUP(B6836,車名対応マスタ!B:D,3,FALSE)="","",$D6836&amp;" "&amp;IF($G6836="9","J","O")&amp;" "&amp;$I6836&amp;" "&amp;IF($I6836&lt;=TEXT(★完成資料!$A$1,"yyyymm"),TEXT(★完成資料!$A$1,"yyyymm"),"999999")&amp; " " &amp; LEFT(F6836 &amp; "          ",10))))</f>
        <v xml:space="preserve">T J 202210 yyyy00 HV        </v>
      </c>
      <c r="B6836" s="68" t="s">
        <v>325</v>
      </c>
      <c r="C6836" s="68" t="s">
        <v>117</v>
      </c>
      <c r="D6836" s="68" t="s">
        <v>287</v>
      </c>
      <c r="E6836" s="68" t="s">
        <v>531</v>
      </c>
      <c r="F6836" s="68" t="s">
        <v>360</v>
      </c>
      <c r="G6836" s="68" t="s">
        <v>82</v>
      </c>
      <c r="H6836" s="68" t="s">
        <v>403</v>
      </c>
      <c r="I6836" s="68" t="s">
        <v>663</v>
      </c>
      <c r="J6836" s="65">
        <v>851</v>
      </c>
      <c r="K6836" s="65">
        <v>882</v>
      </c>
      <c r="L6836" s="65">
        <v>930</v>
      </c>
      <c r="M6836" s="65" t="s">
        <v>249</v>
      </c>
    </row>
    <row r="6837" spans="1:13" ht="12.75" customHeight="1">
      <c r="A6837" s="65" t="str">
        <f>IF(ROW()=1,"KEY",IF(ISNA(VLOOKUP(B6837,車名対応マスタ!B:D,3,FALSE)),"",IF(VLOOKUP(B6837,車名対応マスタ!B:D,3,FALSE)="","",$D6837&amp;" "&amp;IF($G6837="9","J","O")&amp;" "&amp;$I6837&amp;" "&amp;IF($I6837&lt;=TEXT(★完成資料!$A$1,"yyyymm"),TEXT(★完成資料!$A$1,"yyyymm"),"999999")&amp; " " &amp; LEFT(F6837 &amp; "          ",10))))</f>
        <v xml:space="preserve">T O 202201 yyyy00 HV        </v>
      </c>
      <c r="B6837" s="68" t="s">
        <v>326</v>
      </c>
      <c r="C6837" s="68" t="s">
        <v>125</v>
      </c>
      <c r="D6837" s="68" t="s">
        <v>287</v>
      </c>
      <c r="E6837" s="68" t="s">
        <v>531</v>
      </c>
      <c r="F6837" s="68" t="s">
        <v>360</v>
      </c>
      <c r="G6837" s="68" t="s">
        <v>204</v>
      </c>
      <c r="H6837" s="68" t="s">
        <v>384</v>
      </c>
      <c r="I6837" s="68" t="s">
        <v>639</v>
      </c>
      <c r="J6837" s="65">
        <v>974</v>
      </c>
      <c r="K6837" s="65">
        <v>798</v>
      </c>
      <c r="L6837" s="65">
        <v>707</v>
      </c>
      <c r="M6837" s="65" t="s">
        <v>386</v>
      </c>
    </row>
    <row r="6838" spans="1:13" ht="12.75" customHeight="1">
      <c r="A6838" s="65" t="str">
        <f>IF(ROW()=1,"KEY",IF(ISNA(VLOOKUP(B6838,車名対応マスタ!B:D,3,FALSE)),"",IF(VLOOKUP(B6838,車名対応マスタ!B:D,3,FALSE)="","",$D6838&amp;" "&amp;IF($G6838="9","J","O")&amp;" "&amp;$I6838&amp;" "&amp;IF($I6838&lt;=TEXT(★完成資料!$A$1,"yyyymm"),TEXT(★完成資料!$A$1,"yyyymm"),"999999")&amp; " " &amp; LEFT(F6838 &amp; "          ",10))))</f>
        <v xml:space="preserve">T O 202202 yyyy00 HV        </v>
      </c>
      <c r="B6838" s="68" t="s">
        <v>326</v>
      </c>
      <c r="C6838" s="68" t="s">
        <v>125</v>
      </c>
      <c r="D6838" s="68" t="s">
        <v>287</v>
      </c>
      <c r="E6838" s="68" t="s">
        <v>531</v>
      </c>
      <c r="F6838" s="68" t="s">
        <v>360</v>
      </c>
      <c r="G6838" s="68" t="s">
        <v>204</v>
      </c>
      <c r="H6838" s="68" t="s">
        <v>384</v>
      </c>
      <c r="I6838" s="68" t="s">
        <v>640</v>
      </c>
      <c r="J6838" s="65">
        <v>380</v>
      </c>
      <c r="K6838" s="65">
        <v>562</v>
      </c>
      <c r="L6838" s="65">
        <v>707</v>
      </c>
      <c r="M6838" s="65" t="s">
        <v>386</v>
      </c>
    </row>
    <row r="6839" spans="1:13" ht="12.75" customHeight="1">
      <c r="A6839" s="65" t="str">
        <f>IF(ROW()=1,"KEY",IF(ISNA(VLOOKUP(B6839,車名対応マスタ!B:D,3,FALSE)),"",IF(VLOOKUP(B6839,車名対応マスタ!B:D,3,FALSE)="","",$D6839&amp;" "&amp;IF($G6839="9","J","O")&amp;" "&amp;$I6839&amp;" "&amp;IF($I6839&lt;=TEXT(★完成資料!$A$1,"yyyymm"),TEXT(★完成資料!$A$1,"yyyymm"),"999999")&amp; " " &amp; LEFT(F6839 &amp; "          ",10))))</f>
        <v xml:space="preserve">T O 202203 yyyy00 HV        </v>
      </c>
      <c r="B6839" s="68" t="s">
        <v>326</v>
      </c>
      <c r="C6839" s="68" t="s">
        <v>125</v>
      </c>
      <c r="D6839" s="68" t="s">
        <v>287</v>
      </c>
      <c r="E6839" s="68" t="s">
        <v>531</v>
      </c>
      <c r="F6839" s="68" t="s">
        <v>360</v>
      </c>
      <c r="G6839" s="68" t="s">
        <v>204</v>
      </c>
      <c r="H6839" s="68" t="s">
        <v>384</v>
      </c>
      <c r="I6839" s="68" t="s">
        <v>641</v>
      </c>
      <c r="J6839" s="65">
        <v>819</v>
      </c>
      <c r="K6839" s="65">
        <v>1147</v>
      </c>
      <c r="L6839" s="65">
        <v>707</v>
      </c>
      <c r="M6839" s="65" t="s">
        <v>386</v>
      </c>
    </row>
    <row r="6840" spans="1:13" ht="12.75" customHeight="1">
      <c r="A6840" s="65" t="str">
        <f>IF(ROW()=1,"KEY",IF(ISNA(VLOOKUP(B6840,車名対応マスタ!B:D,3,FALSE)),"",IF(VLOOKUP(B6840,車名対応マスタ!B:D,3,FALSE)="","",$D6840&amp;" "&amp;IF($G6840="9","J","O")&amp;" "&amp;$I6840&amp;" "&amp;IF($I6840&lt;=TEXT(★完成資料!$A$1,"yyyymm"),TEXT(★完成資料!$A$1,"yyyymm"),"999999")&amp; " " &amp; LEFT(F6840 &amp; "          ",10))))</f>
        <v xml:space="preserve">T O 202204 yyyy00 HV        </v>
      </c>
      <c r="B6840" s="68" t="s">
        <v>326</v>
      </c>
      <c r="C6840" s="68" t="s">
        <v>125</v>
      </c>
      <c r="D6840" s="68" t="s">
        <v>287</v>
      </c>
      <c r="E6840" s="68" t="s">
        <v>531</v>
      </c>
      <c r="F6840" s="68" t="s">
        <v>360</v>
      </c>
      <c r="G6840" s="68" t="s">
        <v>204</v>
      </c>
      <c r="H6840" s="68" t="s">
        <v>384</v>
      </c>
      <c r="I6840" s="68" t="s">
        <v>642</v>
      </c>
      <c r="J6840" s="65">
        <v>573</v>
      </c>
      <c r="K6840" s="65">
        <v>1130</v>
      </c>
      <c r="L6840" s="65">
        <v>707</v>
      </c>
      <c r="M6840" s="65" t="s">
        <v>386</v>
      </c>
    </row>
    <row r="6841" spans="1:13" ht="12.75" customHeight="1">
      <c r="A6841" s="65" t="str">
        <f>IF(ROW()=1,"KEY",IF(ISNA(VLOOKUP(B6841,車名対応マスタ!B:D,3,FALSE)),"",IF(VLOOKUP(B6841,車名対応マスタ!B:D,3,FALSE)="","",$D6841&amp;" "&amp;IF($G6841="9","J","O")&amp;" "&amp;$I6841&amp;" "&amp;IF($I6841&lt;=TEXT(★完成資料!$A$1,"yyyymm"),TEXT(★完成資料!$A$1,"yyyymm"),"999999")&amp; " " &amp; LEFT(F6841 &amp; "          ",10))))</f>
        <v xml:space="preserve">T O 202205 yyyy00 HV        </v>
      </c>
      <c r="B6841" s="68" t="s">
        <v>326</v>
      </c>
      <c r="C6841" s="68" t="s">
        <v>125</v>
      </c>
      <c r="D6841" s="68" t="s">
        <v>287</v>
      </c>
      <c r="E6841" s="68" t="s">
        <v>531</v>
      </c>
      <c r="F6841" s="68" t="s">
        <v>360</v>
      </c>
      <c r="G6841" s="68" t="s">
        <v>204</v>
      </c>
      <c r="H6841" s="68" t="s">
        <v>384</v>
      </c>
      <c r="I6841" s="68" t="s">
        <v>647</v>
      </c>
      <c r="J6841" s="65">
        <v>694</v>
      </c>
      <c r="K6841" s="65">
        <v>892</v>
      </c>
      <c r="L6841" s="65">
        <v>707</v>
      </c>
      <c r="M6841" s="65" t="s">
        <v>386</v>
      </c>
    </row>
    <row r="6842" spans="1:13" ht="12.75" customHeight="1">
      <c r="A6842" s="65" t="str">
        <f>IF(ROW()=1,"KEY",IF(ISNA(VLOOKUP(B6842,車名対応マスタ!B:D,3,FALSE)),"",IF(VLOOKUP(B6842,車名対応マスタ!B:D,3,FALSE)="","",$D6842&amp;" "&amp;IF($G6842="9","J","O")&amp;" "&amp;$I6842&amp;" "&amp;IF($I6842&lt;=TEXT(★完成資料!$A$1,"yyyymm"),TEXT(★完成資料!$A$1,"yyyymm"),"999999")&amp; " " &amp; LEFT(F6842 &amp; "          ",10))))</f>
        <v xml:space="preserve">T O 202206 yyyy00 HV        </v>
      </c>
      <c r="B6842" s="68" t="s">
        <v>326</v>
      </c>
      <c r="C6842" s="68" t="s">
        <v>125</v>
      </c>
      <c r="D6842" s="68" t="s">
        <v>287</v>
      </c>
      <c r="E6842" s="68" t="s">
        <v>531</v>
      </c>
      <c r="F6842" s="68" t="s">
        <v>360</v>
      </c>
      <c r="G6842" s="68" t="s">
        <v>204</v>
      </c>
      <c r="H6842" s="68" t="s">
        <v>384</v>
      </c>
      <c r="I6842" s="68" t="s">
        <v>652</v>
      </c>
      <c r="J6842" s="65">
        <v>660</v>
      </c>
      <c r="K6842" s="65">
        <v>994</v>
      </c>
      <c r="L6842" s="65">
        <v>707</v>
      </c>
      <c r="M6842" s="65" t="s">
        <v>386</v>
      </c>
    </row>
    <row r="6843" spans="1:13" ht="12.75" customHeight="1">
      <c r="A6843" s="65" t="str">
        <f>IF(ROW()=1,"KEY",IF(ISNA(VLOOKUP(B6843,車名対応マスタ!B:D,3,FALSE)),"",IF(VLOOKUP(B6843,車名対応マスタ!B:D,3,FALSE)="","",$D6843&amp;" "&amp;IF($G6843="9","J","O")&amp;" "&amp;$I6843&amp;" "&amp;IF($I6843&lt;=TEXT(★完成資料!$A$1,"yyyymm"),TEXT(★完成資料!$A$1,"yyyymm"),"999999")&amp; " " &amp; LEFT(F6843 &amp; "          ",10))))</f>
        <v xml:space="preserve">T O 202207 yyyy00 HV        </v>
      </c>
      <c r="B6843" s="68" t="s">
        <v>326</v>
      </c>
      <c r="C6843" s="68" t="s">
        <v>125</v>
      </c>
      <c r="D6843" s="68" t="s">
        <v>287</v>
      </c>
      <c r="E6843" s="68" t="s">
        <v>531</v>
      </c>
      <c r="F6843" s="68" t="s">
        <v>360</v>
      </c>
      <c r="G6843" s="68" t="s">
        <v>204</v>
      </c>
      <c r="H6843" s="68" t="s">
        <v>384</v>
      </c>
      <c r="I6843" s="68" t="s">
        <v>655</v>
      </c>
      <c r="J6843" s="65">
        <v>772</v>
      </c>
      <c r="K6843" s="65">
        <v>1173</v>
      </c>
      <c r="L6843" s="65">
        <v>707</v>
      </c>
      <c r="M6843" s="65" t="s">
        <v>386</v>
      </c>
    </row>
    <row r="6844" spans="1:13" ht="12.75" customHeight="1">
      <c r="A6844" s="65" t="str">
        <f>IF(ROW()=1,"KEY",IF(ISNA(VLOOKUP(B6844,車名対応マスタ!B:D,3,FALSE)),"",IF(VLOOKUP(B6844,車名対応マスタ!B:D,3,FALSE)="","",$D6844&amp;" "&amp;IF($G6844="9","J","O")&amp;" "&amp;$I6844&amp;" "&amp;IF($I6844&lt;=TEXT(★完成資料!$A$1,"yyyymm"),TEXT(★完成資料!$A$1,"yyyymm"),"999999")&amp; " " &amp; LEFT(F6844 &amp; "          ",10))))</f>
        <v xml:space="preserve">T O 202208 yyyy00 HV        </v>
      </c>
      <c r="B6844" s="68" t="s">
        <v>326</v>
      </c>
      <c r="C6844" s="68" t="s">
        <v>125</v>
      </c>
      <c r="D6844" s="68" t="s">
        <v>287</v>
      </c>
      <c r="E6844" s="68" t="s">
        <v>531</v>
      </c>
      <c r="F6844" s="68" t="s">
        <v>360</v>
      </c>
      <c r="G6844" s="68" t="s">
        <v>204</v>
      </c>
      <c r="H6844" s="68" t="s">
        <v>384</v>
      </c>
      <c r="I6844" s="68" t="s">
        <v>656</v>
      </c>
      <c r="J6844" s="65">
        <v>736</v>
      </c>
      <c r="K6844" s="65">
        <v>928</v>
      </c>
      <c r="L6844" s="65">
        <v>707</v>
      </c>
      <c r="M6844" s="65" t="s">
        <v>386</v>
      </c>
    </row>
    <row r="6845" spans="1:13" ht="12.75" customHeight="1">
      <c r="A6845" s="65" t="str">
        <f>IF(ROW()=1,"KEY",IF(ISNA(VLOOKUP(B6845,車名対応マスタ!B:D,3,FALSE)),"",IF(VLOOKUP(B6845,車名対応マスタ!B:D,3,FALSE)="","",$D6845&amp;" "&amp;IF($G6845="9","J","O")&amp;" "&amp;$I6845&amp;" "&amp;IF($I6845&lt;=TEXT(★完成資料!$A$1,"yyyymm"),TEXT(★完成資料!$A$1,"yyyymm"),"999999")&amp; " " &amp; LEFT(F6845 &amp; "          ",10))))</f>
        <v xml:space="preserve">T O 202209 yyyy00 HV        </v>
      </c>
      <c r="B6845" s="68" t="s">
        <v>326</v>
      </c>
      <c r="C6845" s="68" t="s">
        <v>125</v>
      </c>
      <c r="D6845" s="68" t="s">
        <v>287</v>
      </c>
      <c r="E6845" s="68" t="s">
        <v>531</v>
      </c>
      <c r="F6845" s="68" t="s">
        <v>360</v>
      </c>
      <c r="G6845" s="68" t="s">
        <v>204</v>
      </c>
      <c r="H6845" s="68" t="s">
        <v>384</v>
      </c>
      <c r="I6845" s="68" t="s">
        <v>657</v>
      </c>
      <c r="J6845" s="65">
        <v>271</v>
      </c>
      <c r="K6845" s="65">
        <v>486</v>
      </c>
      <c r="L6845" s="65">
        <v>707</v>
      </c>
      <c r="M6845" s="65" t="s">
        <v>386</v>
      </c>
    </row>
    <row r="6846" spans="1:13" ht="12.75" customHeight="1">
      <c r="A6846" s="65" t="str">
        <f>IF(ROW()=1,"KEY",IF(ISNA(VLOOKUP(B6846,車名対応マスタ!B:D,3,FALSE)),"",IF(VLOOKUP(B6846,車名対応マスタ!B:D,3,FALSE)="","",$D6846&amp;" "&amp;IF($G6846="9","J","O")&amp;" "&amp;$I6846&amp;" "&amp;IF($I6846&lt;=TEXT(★完成資料!$A$1,"yyyymm"),TEXT(★完成資料!$A$1,"yyyymm"),"999999")&amp; " " &amp; LEFT(F6846 &amp; "          ",10))))</f>
        <v xml:space="preserve">T O 202210 yyyy00 HV        </v>
      </c>
      <c r="B6846" s="68" t="s">
        <v>326</v>
      </c>
      <c r="C6846" s="68" t="s">
        <v>125</v>
      </c>
      <c r="D6846" s="68" t="s">
        <v>287</v>
      </c>
      <c r="E6846" s="68" t="s">
        <v>531</v>
      </c>
      <c r="F6846" s="68" t="s">
        <v>360</v>
      </c>
      <c r="G6846" s="68" t="s">
        <v>204</v>
      </c>
      <c r="H6846" s="68" t="s">
        <v>384</v>
      </c>
      <c r="I6846" s="68" t="s">
        <v>663</v>
      </c>
      <c r="J6846" s="65">
        <v>400</v>
      </c>
      <c r="K6846" s="65">
        <v>517</v>
      </c>
      <c r="L6846" s="65">
        <v>707</v>
      </c>
      <c r="M6846" s="65" t="s">
        <v>386</v>
      </c>
    </row>
    <row r="6847" spans="1:13" ht="12.75" customHeight="1">
      <c r="A6847" s="65" t="str">
        <f>IF(ROW()=1,"KEY",IF(ISNA(VLOOKUP(B6847,車名対応マスタ!B:D,3,FALSE)),"",IF(VLOOKUP(B6847,車名対応マスタ!B:D,3,FALSE)="","",$D6847&amp;" "&amp;IF($G6847="9","J","O")&amp;" "&amp;$I6847&amp;" "&amp;IF($I6847&lt;=TEXT(★完成資料!$A$1,"yyyymm"),TEXT(★完成資料!$A$1,"yyyymm"),"999999")&amp; " " &amp; LEFT(F6847 &amp; "          ",10))))</f>
        <v xml:space="preserve">T O 202201 yyyy00 HV        </v>
      </c>
      <c r="B6847" s="68" t="s">
        <v>326</v>
      </c>
      <c r="C6847" s="68" t="s">
        <v>125</v>
      </c>
      <c r="D6847" s="68" t="s">
        <v>287</v>
      </c>
      <c r="E6847" s="68" t="s">
        <v>531</v>
      </c>
      <c r="F6847" s="68" t="s">
        <v>360</v>
      </c>
      <c r="G6847" s="68" t="s">
        <v>78</v>
      </c>
      <c r="H6847" s="68" t="s">
        <v>384</v>
      </c>
      <c r="I6847" s="68" t="s">
        <v>639</v>
      </c>
      <c r="J6847" s="65">
        <v>7</v>
      </c>
      <c r="K6847" s="65">
        <v>1</v>
      </c>
      <c r="L6847" s="65">
        <v>709</v>
      </c>
      <c r="M6847" s="65" t="s">
        <v>391</v>
      </c>
    </row>
    <row r="6848" spans="1:13" ht="12.75" customHeight="1">
      <c r="A6848" s="65" t="str">
        <f>IF(ROW()=1,"KEY",IF(ISNA(VLOOKUP(B6848,車名対応マスタ!B:D,3,FALSE)),"",IF(VLOOKUP(B6848,車名対応マスタ!B:D,3,FALSE)="","",$D6848&amp;" "&amp;IF($G6848="9","J","O")&amp;" "&amp;$I6848&amp;" "&amp;IF($I6848&lt;=TEXT(★完成資料!$A$1,"yyyymm"),TEXT(★完成資料!$A$1,"yyyymm"),"999999")&amp; " " &amp; LEFT(F6848 &amp; "          ",10))))</f>
        <v xml:space="preserve">T O 202202 yyyy00 HV        </v>
      </c>
      <c r="B6848" s="68" t="s">
        <v>326</v>
      </c>
      <c r="C6848" s="68" t="s">
        <v>125</v>
      </c>
      <c r="D6848" s="68" t="s">
        <v>287</v>
      </c>
      <c r="E6848" s="68" t="s">
        <v>531</v>
      </c>
      <c r="F6848" s="68" t="s">
        <v>360</v>
      </c>
      <c r="G6848" s="68" t="s">
        <v>78</v>
      </c>
      <c r="H6848" s="68" t="s">
        <v>384</v>
      </c>
      <c r="I6848" s="68" t="s">
        <v>640</v>
      </c>
      <c r="J6848" s="65">
        <v>6</v>
      </c>
      <c r="K6848" s="65">
        <v>6</v>
      </c>
      <c r="L6848" s="65">
        <v>709</v>
      </c>
      <c r="M6848" s="65" t="s">
        <v>391</v>
      </c>
    </row>
    <row r="6849" spans="1:13" ht="12.75" customHeight="1">
      <c r="A6849" s="65" t="str">
        <f>IF(ROW()=1,"KEY",IF(ISNA(VLOOKUP(B6849,車名対応マスタ!B:D,3,FALSE)),"",IF(VLOOKUP(B6849,車名対応マスタ!B:D,3,FALSE)="","",$D6849&amp;" "&amp;IF($G6849="9","J","O")&amp;" "&amp;$I6849&amp;" "&amp;IF($I6849&lt;=TEXT(★完成資料!$A$1,"yyyymm"),TEXT(★完成資料!$A$1,"yyyymm"),"999999")&amp; " " &amp; LEFT(F6849 &amp; "          ",10))))</f>
        <v xml:space="preserve">T O 202203 yyyy00 HV        </v>
      </c>
      <c r="B6849" s="68" t="s">
        <v>326</v>
      </c>
      <c r="C6849" s="68" t="s">
        <v>125</v>
      </c>
      <c r="D6849" s="68" t="s">
        <v>287</v>
      </c>
      <c r="E6849" s="68" t="s">
        <v>531</v>
      </c>
      <c r="F6849" s="68" t="s">
        <v>360</v>
      </c>
      <c r="G6849" s="68" t="s">
        <v>78</v>
      </c>
      <c r="H6849" s="68" t="s">
        <v>384</v>
      </c>
      <c r="I6849" s="68" t="s">
        <v>641</v>
      </c>
      <c r="J6849" s="65">
        <v>25</v>
      </c>
      <c r="K6849" s="65">
        <v>74</v>
      </c>
      <c r="L6849" s="65">
        <v>709</v>
      </c>
      <c r="M6849" s="65" t="s">
        <v>391</v>
      </c>
    </row>
    <row r="6850" spans="1:13" ht="12.75" customHeight="1">
      <c r="A6850" s="65" t="str">
        <f>IF(ROW()=1,"KEY",IF(ISNA(VLOOKUP(B6850,車名対応マスタ!B:D,3,FALSE)),"",IF(VLOOKUP(B6850,車名対応マスタ!B:D,3,FALSE)="","",$D6850&amp;" "&amp;IF($G6850="9","J","O")&amp;" "&amp;$I6850&amp;" "&amp;IF($I6850&lt;=TEXT(★完成資料!$A$1,"yyyymm"),TEXT(★完成資料!$A$1,"yyyymm"),"999999")&amp; " " &amp; LEFT(F6850 &amp; "          ",10))))</f>
        <v xml:space="preserve">T O 202204 yyyy00 HV        </v>
      </c>
      <c r="B6850" s="68" t="s">
        <v>326</v>
      </c>
      <c r="C6850" s="68" t="s">
        <v>125</v>
      </c>
      <c r="D6850" s="68" t="s">
        <v>287</v>
      </c>
      <c r="E6850" s="68" t="s">
        <v>531</v>
      </c>
      <c r="F6850" s="68" t="s">
        <v>360</v>
      </c>
      <c r="G6850" s="68" t="s">
        <v>78</v>
      </c>
      <c r="H6850" s="68" t="s">
        <v>384</v>
      </c>
      <c r="I6850" s="68" t="s">
        <v>642</v>
      </c>
      <c r="J6850" s="65">
        <v>78</v>
      </c>
      <c r="K6850" s="65">
        <v>16</v>
      </c>
      <c r="L6850" s="65">
        <v>709</v>
      </c>
      <c r="M6850" s="65" t="s">
        <v>391</v>
      </c>
    </row>
    <row r="6851" spans="1:13" ht="12.75" customHeight="1">
      <c r="A6851" s="65" t="str">
        <f>IF(ROW()=1,"KEY",IF(ISNA(VLOOKUP(B6851,車名対応マスタ!B:D,3,FALSE)),"",IF(VLOOKUP(B6851,車名対応マスタ!B:D,3,FALSE)="","",$D6851&amp;" "&amp;IF($G6851="9","J","O")&amp;" "&amp;$I6851&amp;" "&amp;IF($I6851&lt;=TEXT(★完成資料!$A$1,"yyyymm"),TEXT(★完成資料!$A$1,"yyyymm"),"999999")&amp; " " &amp; LEFT(F6851 &amp; "          ",10))))</f>
        <v xml:space="preserve">T O 202205 yyyy00 HV        </v>
      </c>
      <c r="B6851" s="68" t="s">
        <v>326</v>
      </c>
      <c r="C6851" s="68" t="s">
        <v>125</v>
      </c>
      <c r="D6851" s="68" t="s">
        <v>287</v>
      </c>
      <c r="E6851" s="68" t="s">
        <v>531</v>
      </c>
      <c r="F6851" s="68" t="s">
        <v>360</v>
      </c>
      <c r="G6851" s="68" t="s">
        <v>78</v>
      </c>
      <c r="H6851" s="68" t="s">
        <v>384</v>
      </c>
      <c r="I6851" s="68" t="s">
        <v>647</v>
      </c>
      <c r="J6851" s="65">
        <v>40</v>
      </c>
      <c r="K6851" s="65">
        <v>12</v>
      </c>
      <c r="L6851" s="65">
        <v>709</v>
      </c>
      <c r="M6851" s="65" t="s">
        <v>391</v>
      </c>
    </row>
    <row r="6852" spans="1:13" ht="12.75" customHeight="1">
      <c r="A6852" s="65" t="str">
        <f>IF(ROW()=1,"KEY",IF(ISNA(VLOOKUP(B6852,車名対応マスタ!B:D,3,FALSE)),"",IF(VLOOKUP(B6852,車名対応マスタ!B:D,3,FALSE)="","",$D6852&amp;" "&amp;IF($G6852="9","J","O")&amp;" "&amp;$I6852&amp;" "&amp;IF($I6852&lt;=TEXT(★完成資料!$A$1,"yyyymm"),TEXT(★完成資料!$A$1,"yyyymm"),"999999")&amp; " " &amp; LEFT(F6852 &amp; "          ",10))))</f>
        <v xml:space="preserve">T O 202206 yyyy00 HV        </v>
      </c>
      <c r="B6852" s="68" t="s">
        <v>326</v>
      </c>
      <c r="C6852" s="68" t="s">
        <v>125</v>
      </c>
      <c r="D6852" s="68" t="s">
        <v>287</v>
      </c>
      <c r="E6852" s="68" t="s">
        <v>531</v>
      </c>
      <c r="F6852" s="68" t="s">
        <v>360</v>
      </c>
      <c r="G6852" s="68" t="s">
        <v>78</v>
      </c>
      <c r="H6852" s="68" t="s">
        <v>384</v>
      </c>
      <c r="I6852" s="68" t="s">
        <v>652</v>
      </c>
      <c r="J6852" s="65">
        <v>68</v>
      </c>
      <c r="K6852" s="65">
        <v>45</v>
      </c>
      <c r="L6852" s="65">
        <v>709</v>
      </c>
      <c r="M6852" s="65" t="s">
        <v>391</v>
      </c>
    </row>
    <row r="6853" spans="1:13" ht="12.75" customHeight="1">
      <c r="A6853" s="65" t="str">
        <f>IF(ROW()=1,"KEY",IF(ISNA(VLOOKUP(B6853,車名対応マスタ!B:D,3,FALSE)),"",IF(VLOOKUP(B6853,車名対応マスタ!B:D,3,FALSE)="","",$D6853&amp;" "&amp;IF($G6853="9","J","O")&amp;" "&amp;$I6853&amp;" "&amp;IF($I6853&lt;=TEXT(★完成資料!$A$1,"yyyymm"),TEXT(★完成資料!$A$1,"yyyymm"),"999999")&amp; " " &amp; LEFT(F6853 &amp; "          ",10))))</f>
        <v xml:space="preserve">T O 202207 yyyy00 HV        </v>
      </c>
      <c r="B6853" s="68" t="s">
        <v>326</v>
      </c>
      <c r="C6853" s="68" t="s">
        <v>125</v>
      </c>
      <c r="D6853" s="68" t="s">
        <v>287</v>
      </c>
      <c r="E6853" s="68" t="s">
        <v>531</v>
      </c>
      <c r="F6853" s="68" t="s">
        <v>360</v>
      </c>
      <c r="G6853" s="68" t="s">
        <v>78</v>
      </c>
      <c r="H6853" s="68" t="s">
        <v>384</v>
      </c>
      <c r="I6853" s="68" t="s">
        <v>655</v>
      </c>
      <c r="J6853" s="65">
        <v>19</v>
      </c>
      <c r="K6853" s="65">
        <v>41</v>
      </c>
      <c r="L6853" s="65">
        <v>709</v>
      </c>
      <c r="M6853" s="65" t="s">
        <v>391</v>
      </c>
    </row>
    <row r="6854" spans="1:13" ht="12.75" customHeight="1">
      <c r="A6854" s="65" t="str">
        <f>IF(ROW()=1,"KEY",IF(ISNA(VLOOKUP(B6854,車名対応マスタ!B:D,3,FALSE)),"",IF(VLOOKUP(B6854,車名対応マスタ!B:D,3,FALSE)="","",$D6854&amp;" "&amp;IF($G6854="9","J","O")&amp;" "&amp;$I6854&amp;" "&amp;IF($I6854&lt;=TEXT(★完成資料!$A$1,"yyyymm"),TEXT(★完成資料!$A$1,"yyyymm"),"999999")&amp; " " &amp; LEFT(F6854 &amp; "          ",10))))</f>
        <v xml:space="preserve">T O 202208 yyyy00 HV        </v>
      </c>
      <c r="B6854" s="68" t="s">
        <v>326</v>
      </c>
      <c r="C6854" s="68" t="s">
        <v>125</v>
      </c>
      <c r="D6854" s="68" t="s">
        <v>287</v>
      </c>
      <c r="E6854" s="68" t="s">
        <v>531</v>
      </c>
      <c r="F6854" s="68" t="s">
        <v>360</v>
      </c>
      <c r="G6854" s="68" t="s">
        <v>78</v>
      </c>
      <c r="H6854" s="68" t="s">
        <v>384</v>
      </c>
      <c r="I6854" s="68" t="s">
        <v>656</v>
      </c>
      <c r="J6854" s="65">
        <v>92</v>
      </c>
      <c r="K6854" s="65">
        <v>57</v>
      </c>
      <c r="L6854" s="65">
        <v>709</v>
      </c>
      <c r="M6854" s="65" t="s">
        <v>391</v>
      </c>
    </row>
    <row r="6855" spans="1:13" ht="12.75" customHeight="1">
      <c r="A6855" s="65" t="str">
        <f>IF(ROW()=1,"KEY",IF(ISNA(VLOOKUP(B6855,車名対応マスタ!B:D,3,FALSE)),"",IF(VLOOKUP(B6855,車名対応マスタ!B:D,3,FALSE)="","",$D6855&amp;" "&amp;IF($G6855="9","J","O")&amp;" "&amp;$I6855&amp;" "&amp;IF($I6855&lt;=TEXT(★完成資料!$A$1,"yyyymm"),TEXT(★完成資料!$A$1,"yyyymm"),"999999")&amp; " " &amp; LEFT(F6855 &amp; "          ",10))))</f>
        <v xml:space="preserve">T O 202209 yyyy00 HV        </v>
      </c>
      <c r="B6855" s="68" t="s">
        <v>326</v>
      </c>
      <c r="C6855" s="68" t="s">
        <v>125</v>
      </c>
      <c r="D6855" s="68" t="s">
        <v>287</v>
      </c>
      <c r="E6855" s="68" t="s">
        <v>531</v>
      </c>
      <c r="F6855" s="68" t="s">
        <v>360</v>
      </c>
      <c r="G6855" s="68" t="s">
        <v>78</v>
      </c>
      <c r="H6855" s="68" t="s">
        <v>384</v>
      </c>
      <c r="I6855" s="68" t="s">
        <v>657</v>
      </c>
      <c r="J6855" s="65">
        <v>69</v>
      </c>
      <c r="K6855" s="65">
        <v>45</v>
      </c>
      <c r="L6855" s="65">
        <v>709</v>
      </c>
      <c r="M6855" s="65" t="s">
        <v>391</v>
      </c>
    </row>
    <row r="6856" spans="1:13" ht="12.75" customHeight="1">
      <c r="A6856" s="65" t="str">
        <f>IF(ROW()=1,"KEY",IF(ISNA(VLOOKUP(B6856,車名対応マスタ!B:D,3,FALSE)),"",IF(VLOOKUP(B6856,車名対応マスタ!B:D,3,FALSE)="","",$D6856&amp;" "&amp;IF($G6856="9","J","O")&amp;" "&amp;$I6856&amp;" "&amp;IF($I6856&lt;=TEXT(★完成資料!$A$1,"yyyymm"),TEXT(★完成資料!$A$1,"yyyymm"),"999999")&amp; " " &amp; LEFT(F6856 &amp; "          ",10))))</f>
        <v xml:space="preserve">T O 202210 yyyy00 HV        </v>
      </c>
      <c r="B6856" s="68" t="s">
        <v>326</v>
      </c>
      <c r="C6856" s="68" t="s">
        <v>125</v>
      </c>
      <c r="D6856" s="68" t="s">
        <v>287</v>
      </c>
      <c r="E6856" s="68" t="s">
        <v>531</v>
      </c>
      <c r="F6856" s="68" t="s">
        <v>360</v>
      </c>
      <c r="G6856" s="68" t="s">
        <v>78</v>
      </c>
      <c r="H6856" s="68" t="s">
        <v>384</v>
      </c>
      <c r="I6856" s="68" t="s">
        <v>663</v>
      </c>
      <c r="J6856" s="65">
        <v>90</v>
      </c>
      <c r="K6856" s="65">
        <v>82</v>
      </c>
      <c r="L6856" s="65">
        <v>709</v>
      </c>
      <c r="M6856" s="65" t="s">
        <v>391</v>
      </c>
    </row>
    <row r="6857" spans="1:13" ht="12.75" customHeight="1">
      <c r="A6857" s="65" t="str">
        <f>IF(ROW()=1,"KEY",IF(ISNA(VLOOKUP(B6857,車名対応マスタ!B:D,3,FALSE)),"",IF(VLOOKUP(B6857,車名対応マスタ!B:D,3,FALSE)="","",$D6857&amp;" "&amp;IF($G6857="9","J","O")&amp;" "&amp;$I6857&amp;" "&amp;IF($I6857&lt;=TEXT(★完成資料!$A$1,"yyyymm"),TEXT(★完成資料!$A$1,"yyyymm"),"999999")&amp; " " &amp; LEFT(F6857 &amp; "          ",10))))</f>
        <v xml:space="preserve">T J 202201 yyyy00 HV        </v>
      </c>
      <c r="B6857" s="68" t="s">
        <v>327</v>
      </c>
      <c r="C6857" s="68" t="s">
        <v>125</v>
      </c>
      <c r="D6857" s="68" t="s">
        <v>287</v>
      </c>
      <c r="E6857" s="68" t="s">
        <v>531</v>
      </c>
      <c r="F6857" s="68" t="s">
        <v>360</v>
      </c>
      <c r="G6857" s="68" t="s">
        <v>82</v>
      </c>
      <c r="H6857" s="68" t="s">
        <v>403</v>
      </c>
      <c r="I6857" s="68" t="s">
        <v>639</v>
      </c>
      <c r="J6857" s="65">
        <v>61</v>
      </c>
      <c r="K6857" s="65">
        <v>219</v>
      </c>
      <c r="L6857" s="65">
        <v>930</v>
      </c>
      <c r="M6857" s="65" t="s">
        <v>249</v>
      </c>
    </row>
    <row r="6858" spans="1:13" ht="12.75" customHeight="1">
      <c r="A6858" s="65" t="str">
        <f>IF(ROW()=1,"KEY",IF(ISNA(VLOOKUP(B6858,車名対応マスタ!B:D,3,FALSE)),"",IF(VLOOKUP(B6858,車名対応マスタ!B:D,3,FALSE)="","",$D6858&amp;" "&amp;IF($G6858="9","J","O")&amp;" "&amp;$I6858&amp;" "&amp;IF($I6858&lt;=TEXT(★完成資料!$A$1,"yyyymm"),TEXT(★完成資料!$A$1,"yyyymm"),"999999")&amp; " " &amp; LEFT(F6858 &amp; "          ",10))))</f>
        <v xml:space="preserve">T J 202202 yyyy00 HV        </v>
      </c>
      <c r="B6858" s="68" t="s">
        <v>327</v>
      </c>
      <c r="C6858" s="68" t="s">
        <v>125</v>
      </c>
      <c r="D6858" s="68" t="s">
        <v>287</v>
      </c>
      <c r="E6858" s="68" t="s">
        <v>531</v>
      </c>
      <c r="F6858" s="68" t="s">
        <v>360</v>
      </c>
      <c r="G6858" s="68" t="s">
        <v>82</v>
      </c>
      <c r="H6858" s="68" t="s">
        <v>403</v>
      </c>
      <c r="I6858" s="68" t="s">
        <v>640</v>
      </c>
      <c r="J6858" s="65">
        <v>55</v>
      </c>
      <c r="K6858" s="65">
        <v>295</v>
      </c>
      <c r="L6858" s="65">
        <v>930</v>
      </c>
      <c r="M6858" s="65" t="s">
        <v>249</v>
      </c>
    </row>
    <row r="6859" spans="1:13" ht="12.75" customHeight="1">
      <c r="A6859" s="65" t="str">
        <f>IF(ROW()=1,"KEY",IF(ISNA(VLOOKUP(B6859,車名対応マスタ!B:D,3,FALSE)),"",IF(VLOOKUP(B6859,車名対応マスタ!B:D,3,FALSE)="","",$D6859&amp;" "&amp;IF($G6859="9","J","O")&amp;" "&amp;$I6859&amp;" "&amp;IF($I6859&lt;=TEXT(★完成資料!$A$1,"yyyymm"),TEXT(★完成資料!$A$1,"yyyymm"),"999999")&amp; " " &amp; LEFT(F6859 &amp; "          ",10))))</f>
        <v xml:space="preserve">T J 202203 yyyy00 HV        </v>
      </c>
      <c r="B6859" s="68" t="s">
        <v>327</v>
      </c>
      <c r="C6859" s="68" t="s">
        <v>125</v>
      </c>
      <c r="D6859" s="68" t="s">
        <v>287</v>
      </c>
      <c r="E6859" s="68" t="s">
        <v>531</v>
      </c>
      <c r="F6859" s="68" t="s">
        <v>360</v>
      </c>
      <c r="G6859" s="68" t="s">
        <v>82</v>
      </c>
      <c r="H6859" s="68" t="s">
        <v>403</v>
      </c>
      <c r="I6859" s="68" t="s">
        <v>641</v>
      </c>
      <c r="J6859" s="65">
        <v>97</v>
      </c>
      <c r="K6859" s="65">
        <v>286</v>
      </c>
      <c r="L6859" s="65">
        <v>930</v>
      </c>
      <c r="M6859" s="65" t="s">
        <v>249</v>
      </c>
    </row>
    <row r="6860" spans="1:13" ht="12.75" customHeight="1">
      <c r="A6860" s="65" t="str">
        <f>IF(ROW()=1,"KEY",IF(ISNA(VLOOKUP(B6860,車名対応マスタ!B:D,3,FALSE)),"",IF(VLOOKUP(B6860,車名対応マスタ!B:D,3,FALSE)="","",$D6860&amp;" "&amp;IF($G6860="9","J","O")&amp;" "&amp;$I6860&amp;" "&amp;IF($I6860&lt;=TEXT(★完成資料!$A$1,"yyyymm"),TEXT(★完成資料!$A$1,"yyyymm"),"999999")&amp; " " &amp; LEFT(F6860 &amp; "          ",10))))</f>
        <v xml:space="preserve">T J 202204 yyyy00 HV        </v>
      </c>
      <c r="B6860" s="68" t="s">
        <v>327</v>
      </c>
      <c r="C6860" s="68" t="s">
        <v>125</v>
      </c>
      <c r="D6860" s="68" t="s">
        <v>287</v>
      </c>
      <c r="E6860" s="68" t="s">
        <v>531</v>
      </c>
      <c r="F6860" s="68" t="s">
        <v>360</v>
      </c>
      <c r="G6860" s="68" t="s">
        <v>82</v>
      </c>
      <c r="H6860" s="68" t="s">
        <v>403</v>
      </c>
      <c r="I6860" s="68" t="s">
        <v>642</v>
      </c>
      <c r="J6860" s="65">
        <v>60</v>
      </c>
      <c r="K6860" s="65">
        <v>186</v>
      </c>
      <c r="L6860" s="65">
        <v>930</v>
      </c>
      <c r="M6860" s="65" t="s">
        <v>249</v>
      </c>
    </row>
    <row r="6861" spans="1:13" ht="12.75" customHeight="1">
      <c r="A6861" s="65" t="str">
        <f>IF(ROW()=1,"KEY",IF(ISNA(VLOOKUP(B6861,車名対応マスタ!B:D,3,FALSE)),"",IF(VLOOKUP(B6861,車名対応マスタ!B:D,3,FALSE)="","",$D6861&amp;" "&amp;IF($G6861="9","J","O")&amp;" "&amp;$I6861&amp;" "&amp;IF($I6861&lt;=TEXT(★完成資料!$A$1,"yyyymm"),TEXT(★完成資料!$A$1,"yyyymm"),"999999")&amp; " " &amp; LEFT(F6861 &amp; "          ",10))))</f>
        <v xml:space="preserve">T J 202205 yyyy00 HV        </v>
      </c>
      <c r="B6861" s="68" t="s">
        <v>327</v>
      </c>
      <c r="C6861" s="68" t="s">
        <v>125</v>
      </c>
      <c r="D6861" s="68" t="s">
        <v>287</v>
      </c>
      <c r="E6861" s="68" t="s">
        <v>531</v>
      </c>
      <c r="F6861" s="68" t="s">
        <v>360</v>
      </c>
      <c r="G6861" s="68" t="s">
        <v>82</v>
      </c>
      <c r="H6861" s="68" t="s">
        <v>403</v>
      </c>
      <c r="I6861" s="68" t="s">
        <v>647</v>
      </c>
      <c r="J6861" s="65">
        <v>48</v>
      </c>
      <c r="K6861" s="65">
        <v>116</v>
      </c>
      <c r="L6861" s="65">
        <v>930</v>
      </c>
      <c r="M6861" s="65" t="s">
        <v>249</v>
      </c>
    </row>
    <row r="6862" spans="1:13" ht="12.75" customHeight="1">
      <c r="A6862" s="65" t="str">
        <f>IF(ROW()=1,"KEY",IF(ISNA(VLOOKUP(B6862,車名対応マスタ!B:D,3,FALSE)),"",IF(VLOOKUP(B6862,車名対応マスタ!B:D,3,FALSE)="","",$D6862&amp;" "&amp;IF($G6862="9","J","O")&amp;" "&amp;$I6862&amp;" "&amp;IF($I6862&lt;=TEXT(★完成資料!$A$1,"yyyymm"),TEXT(★完成資料!$A$1,"yyyymm"),"999999")&amp; " " &amp; LEFT(F6862 &amp; "          ",10))))</f>
        <v xml:space="preserve">T J 202206 yyyy00 HV        </v>
      </c>
      <c r="B6862" s="68" t="s">
        <v>327</v>
      </c>
      <c r="C6862" s="68" t="s">
        <v>125</v>
      </c>
      <c r="D6862" s="68" t="s">
        <v>287</v>
      </c>
      <c r="E6862" s="68" t="s">
        <v>531</v>
      </c>
      <c r="F6862" s="68" t="s">
        <v>360</v>
      </c>
      <c r="G6862" s="68" t="s">
        <v>82</v>
      </c>
      <c r="H6862" s="68" t="s">
        <v>403</v>
      </c>
      <c r="I6862" s="68" t="s">
        <v>652</v>
      </c>
      <c r="J6862" s="65">
        <v>96</v>
      </c>
      <c r="K6862" s="65">
        <v>125</v>
      </c>
      <c r="L6862" s="65">
        <v>930</v>
      </c>
      <c r="M6862" s="65" t="s">
        <v>249</v>
      </c>
    </row>
    <row r="6863" spans="1:13" ht="12.75" customHeight="1">
      <c r="A6863" s="65" t="str">
        <f>IF(ROW()=1,"KEY",IF(ISNA(VLOOKUP(B6863,車名対応マスタ!B:D,3,FALSE)),"",IF(VLOOKUP(B6863,車名対応マスタ!B:D,3,FALSE)="","",$D6863&amp;" "&amp;IF($G6863="9","J","O")&amp;" "&amp;$I6863&amp;" "&amp;IF($I6863&lt;=TEXT(★完成資料!$A$1,"yyyymm"),TEXT(★完成資料!$A$1,"yyyymm"),"999999")&amp; " " &amp; LEFT(F6863 &amp; "          ",10))))</f>
        <v xml:space="preserve">T J 202207 yyyy00 HV        </v>
      </c>
      <c r="B6863" s="68" t="s">
        <v>327</v>
      </c>
      <c r="C6863" s="68" t="s">
        <v>125</v>
      </c>
      <c r="D6863" s="68" t="s">
        <v>287</v>
      </c>
      <c r="E6863" s="68" t="s">
        <v>531</v>
      </c>
      <c r="F6863" s="68" t="s">
        <v>360</v>
      </c>
      <c r="G6863" s="68" t="s">
        <v>82</v>
      </c>
      <c r="H6863" s="68" t="s">
        <v>403</v>
      </c>
      <c r="I6863" s="68" t="s">
        <v>655</v>
      </c>
      <c r="J6863" s="65">
        <v>22</v>
      </c>
      <c r="K6863" s="65">
        <v>87</v>
      </c>
      <c r="L6863" s="65">
        <v>930</v>
      </c>
      <c r="M6863" s="65" t="s">
        <v>249</v>
      </c>
    </row>
    <row r="6864" spans="1:13" ht="12.75" customHeight="1">
      <c r="A6864" s="65" t="str">
        <f>IF(ROW()=1,"KEY",IF(ISNA(VLOOKUP(B6864,車名対応マスタ!B:D,3,FALSE)),"",IF(VLOOKUP(B6864,車名対応マスタ!B:D,3,FALSE)="","",$D6864&amp;" "&amp;IF($G6864="9","J","O")&amp;" "&amp;$I6864&amp;" "&amp;IF($I6864&lt;=TEXT(★完成資料!$A$1,"yyyymm"),TEXT(★完成資料!$A$1,"yyyymm"),"999999")&amp; " " &amp; LEFT(F6864 &amp; "          ",10))))</f>
        <v xml:space="preserve">T J 202208 yyyy00 HV        </v>
      </c>
      <c r="B6864" s="68" t="s">
        <v>327</v>
      </c>
      <c r="C6864" s="68" t="s">
        <v>125</v>
      </c>
      <c r="D6864" s="68" t="s">
        <v>287</v>
      </c>
      <c r="E6864" s="68" t="s">
        <v>531</v>
      </c>
      <c r="F6864" s="68" t="s">
        <v>360</v>
      </c>
      <c r="G6864" s="68" t="s">
        <v>82</v>
      </c>
      <c r="H6864" s="68" t="s">
        <v>403</v>
      </c>
      <c r="I6864" s="68" t="s">
        <v>656</v>
      </c>
      <c r="J6864" s="65">
        <v>25</v>
      </c>
      <c r="K6864" s="65">
        <v>63</v>
      </c>
      <c r="L6864" s="65">
        <v>930</v>
      </c>
      <c r="M6864" s="65" t="s">
        <v>249</v>
      </c>
    </row>
    <row r="6865" spans="1:13" ht="12.75" customHeight="1">
      <c r="A6865" s="65" t="str">
        <f>IF(ROW()=1,"KEY",IF(ISNA(VLOOKUP(B6865,車名対応マスタ!B:D,3,FALSE)),"",IF(VLOOKUP(B6865,車名対応マスタ!B:D,3,FALSE)="","",$D6865&amp;" "&amp;IF($G6865="9","J","O")&amp;" "&amp;$I6865&amp;" "&amp;IF($I6865&lt;=TEXT(★完成資料!$A$1,"yyyymm"),TEXT(★完成資料!$A$1,"yyyymm"),"999999")&amp; " " &amp; LEFT(F6865 &amp; "          ",10))))</f>
        <v xml:space="preserve">T J 202209 yyyy00 HV        </v>
      </c>
      <c r="B6865" s="68" t="s">
        <v>327</v>
      </c>
      <c r="C6865" s="68" t="s">
        <v>125</v>
      </c>
      <c r="D6865" s="68" t="s">
        <v>287</v>
      </c>
      <c r="E6865" s="68" t="s">
        <v>531</v>
      </c>
      <c r="F6865" s="68" t="s">
        <v>360</v>
      </c>
      <c r="G6865" s="68" t="s">
        <v>82</v>
      </c>
      <c r="H6865" s="68" t="s">
        <v>403</v>
      </c>
      <c r="I6865" s="68" t="s">
        <v>657</v>
      </c>
      <c r="J6865" s="65">
        <v>54</v>
      </c>
      <c r="K6865" s="65">
        <v>79</v>
      </c>
      <c r="L6865" s="65">
        <v>930</v>
      </c>
      <c r="M6865" s="65" t="s">
        <v>249</v>
      </c>
    </row>
    <row r="6866" spans="1:13" ht="12.75" customHeight="1">
      <c r="A6866" s="65" t="str">
        <f>IF(ROW()=1,"KEY",IF(ISNA(VLOOKUP(B6866,車名対応マスタ!B:D,3,FALSE)),"",IF(VLOOKUP(B6866,車名対応マスタ!B:D,3,FALSE)="","",$D6866&amp;" "&amp;IF($G6866="9","J","O")&amp;" "&amp;$I6866&amp;" "&amp;IF($I6866&lt;=TEXT(★完成資料!$A$1,"yyyymm"),TEXT(★完成資料!$A$1,"yyyymm"),"999999")&amp; " " &amp; LEFT(F6866 &amp; "          ",10))))</f>
        <v xml:space="preserve">T J 202210 yyyy00 HV        </v>
      </c>
      <c r="B6866" s="68" t="s">
        <v>327</v>
      </c>
      <c r="C6866" s="68" t="s">
        <v>125</v>
      </c>
      <c r="D6866" s="68" t="s">
        <v>287</v>
      </c>
      <c r="E6866" s="68" t="s">
        <v>531</v>
      </c>
      <c r="F6866" s="68" t="s">
        <v>360</v>
      </c>
      <c r="G6866" s="68" t="s">
        <v>82</v>
      </c>
      <c r="H6866" s="68" t="s">
        <v>403</v>
      </c>
      <c r="I6866" s="68" t="s">
        <v>663</v>
      </c>
      <c r="J6866" s="65">
        <v>25</v>
      </c>
      <c r="K6866" s="65">
        <v>63</v>
      </c>
      <c r="L6866" s="65">
        <v>930</v>
      </c>
      <c r="M6866" s="65" t="s">
        <v>249</v>
      </c>
    </row>
    <row r="6867" spans="1:13" ht="12.75" customHeight="1">
      <c r="A6867" s="65" t="str">
        <f>IF(ROW()=1,"KEY",IF(ISNA(VLOOKUP(B6867,車名対応マスタ!B:D,3,FALSE)),"",IF(VLOOKUP(B6867,車名対応マスタ!B:D,3,FALSE)="","",$D6867&amp;" "&amp;IF($G6867="9","J","O")&amp;" "&amp;$I6867&amp;" "&amp;IF($I6867&lt;=TEXT(★完成資料!$A$1,"yyyymm"),TEXT(★完成資料!$A$1,"yyyymm"),"999999")&amp; " " &amp; LEFT(F6867 &amp; "          ",10))))</f>
        <v xml:space="preserve">T O 202201 yyyy00 HV        </v>
      </c>
      <c r="B6867" s="68" t="s">
        <v>231</v>
      </c>
      <c r="C6867" s="68" t="s">
        <v>146</v>
      </c>
      <c r="D6867" s="68" t="s">
        <v>287</v>
      </c>
      <c r="E6867" s="68" t="s">
        <v>531</v>
      </c>
      <c r="F6867" s="68" t="s">
        <v>360</v>
      </c>
      <c r="G6867" s="68" t="s">
        <v>75</v>
      </c>
      <c r="H6867" s="68" t="s">
        <v>246</v>
      </c>
      <c r="I6867" s="68" t="s">
        <v>639</v>
      </c>
      <c r="J6867" s="65">
        <v>7060</v>
      </c>
      <c r="K6867" s="65">
        <v>6701</v>
      </c>
      <c r="L6867" s="65">
        <v>104</v>
      </c>
      <c r="M6867" s="65" t="s">
        <v>361</v>
      </c>
    </row>
    <row r="6868" spans="1:13" ht="12.75" customHeight="1">
      <c r="A6868" s="65" t="str">
        <f>IF(ROW()=1,"KEY",IF(ISNA(VLOOKUP(B6868,車名対応マスタ!B:D,3,FALSE)),"",IF(VLOOKUP(B6868,車名対応マスタ!B:D,3,FALSE)="","",$D6868&amp;" "&amp;IF($G6868="9","J","O")&amp;" "&amp;$I6868&amp;" "&amp;IF($I6868&lt;=TEXT(★完成資料!$A$1,"yyyymm"),TEXT(★完成資料!$A$1,"yyyymm"),"999999")&amp; " " &amp; LEFT(F6868 &amp; "          ",10))))</f>
        <v xml:space="preserve">T O 202202 yyyy00 HV        </v>
      </c>
      <c r="B6868" s="68" t="s">
        <v>231</v>
      </c>
      <c r="C6868" s="68" t="s">
        <v>146</v>
      </c>
      <c r="D6868" s="68" t="s">
        <v>287</v>
      </c>
      <c r="E6868" s="68" t="s">
        <v>531</v>
      </c>
      <c r="F6868" s="68" t="s">
        <v>360</v>
      </c>
      <c r="G6868" s="68" t="s">
        <v>75</v>
      </c>
      <c r="H6868" s="68" t="s">
        <v>246</v>
      </c>
      <c r="I6868" s="68" t="s">
        <v>640</v>
      </c>
      <c r="J6868" s="65">
        <v>6020</v>
      </c>
      <c r="K6868" s="65">
        <v>7646</v>
      </c>
      <c r="L6868" s="65">
        <v>104</v>
      </c>
      <c r="M6868" s="65" t="s">
        <v>361</v>
      </c>
    </row>
    <row r="6869" spans="1:13" ht="12.75" customHeight="1">
      <c r="A6869" s="65" t="str">
        <f>IF(ROW()=1,"KEY",IF(ISNA(VLOOKUP(B6869,車名対応マスタ!B:D,3,FALSE)),"",IF(VLOOKUP(B6869,車名対応マスタ!B:D,3,FALSE)="","",$D6869&amp;" "&amp;IF($G6869="9","J","O")&amp;" "&amp;$I6869&amp;" "&amp;IF($I6869&lt;=TEXT(★完成資料!$A$1,"yyyymm"),TEXT(★完成資料!$A$1,"yyyymm"),"999999")&amp; " " &amp; LEFT(F6869 &amp; "          ",10))))</f>
        <v xml:space="preserve">T O 202203 yyyy00 HV        </v>
      </c>
      <c r="B6869" s="68" t="s">
        <v>231</v>
      </c>
      <c r="C6869" s="68" t="s">
        <v>146</v>
      </c>
      <c r="D6869" s="68" t="s">
        <v>287</v>
      </c>
      <c r="E6869" s="68" t="s">
        <v>531</v>
      </c>
      <c r="F6869" s="68" t="s">
        <v>360</v>
      </c>
      <c r="G6869" s="68" t="s">
        <v>75</v>
      </c>
      <c r="H6869" s="68" t="s">
        <v>246</v>
      </c>
      <c r="I6869" s="68" t="s">
        <v>641</v>
      </c>
      <c r="J6869" s="65">
        <v>6724</v>
      </c>
      <c r="K6869" s="65">
        <v>11566</v>
      </c>
      <c r="L6869" s="65">
        <v>104</v>
      </c>
      <c r="M6869" s="65" t="s">
        <v>361</v>
      </c>
    </row>
    <row r="6870" spans="1:13" ht="12.75" customHeight="1">
      <c r="A6870" s="65" t="str">
        <f>IF(ROW()=1,"KEY",IF(ISNA(VLOOKUP(B6870,車名対応マスタ!B:D,3,FALSE)),"",IF(VLOOKUP(B6870,車名対応マスタ!B:D,3,FALSE)="","",$D6870&amp;" "&amp;IF($G6870="9","J","O")&amp;" "&amp;$I6870&amp;" "&amp;IF($I6870&lt;=TEXT(★完成資料!$A$1,"yyyymm"),TEXT(★完成資料!$A$1,"yyyymm"),"999999")&amp; " " &amp; LEFT(F6870 &amp; "          ",10))))</f>
        <v xml:space="preserve">T O 202204 yyyy00 HV        </v>
      </c>
      <c r="B6870" s="68" t="s">
        <v>231</v>
      </c>
      <c r="C6870" s="68" t="s">
        <v>146</v>
      </c>
      <c r="D6870" s="68" t="s">
        <v>287</v>
      </c>
      <c r="E6870" s="68" t="s">
        <v>531</v>
      </c>
      <c r="F6870" s="68" t="s">
        <v>360</v>
      </c>
      <c r="G6870" s="68" t="s">
        <v>75</v>
      </c>
      <c r="H6870" s="68" t="s">
        <v>246</v>
      </c>
      <c r="I6870" s="68" t="s">
        <v>642</v>
      </c>
      <c r="J6870" s="65">
        <v>4833</v>
      </c>
      <c r="K6870" s="65">
        <v>11666</v>
      </c>
      <c r="L6870" s="65">
        <v>104</v>
      </c>
      <c r="M6870" s="65" t="s">
        <v>361</v>
      </c>
    </row>
    <row r="6871" spans="1:13" ht="12.75" customHeight="1">
      <c r="A6871" s="65" t="str">
        <f>IF(ROW()=1,"KEY",IF(ISNA(VLOOKUP(B6871,車名対応マスタ!B:D,3,FALSE)),"",IF(VLOOKUP(B6871,車名対応マスタ!B:D,3,FALSE)="","",$D6871&amp;" "&amp;IF($G6871="9","J","O")&amp;" "&amp;$I6871&amp;" "&amp;IF($I6871&lt;=TEXT(★完成資料!$A$1,"yyyymm"),TEXT(★完成資料!$A$1,"yyyymm"),"999999")&amp; " " &amp; LEFT(F6871 &amp; "          ",10))))</f>
        <v xml:space="preserve">T O 202205 yyyy00 HV        </v>
      </c>
      <c r="B6871" s="68" t="s">
        <v>231</v>
      </c>
      <c r="C6871" s="68" t="s">
        <v>146</v>
      </c>
      <c r="D6871" s="68" t="s">
        <v>287</v>
      </c>
      <c r="E6871" s="68" t="s">
        <v>531</v>
      </c>
      <c r="F6871" s="68" t="s">
        <v>360</v>
      </c>
      <c r="G6871" s="68" t="s">
        <v>75</v>
      </c>
      <c r="H6871" s="68" t="s">
        <v>246</v>
      </c>
      <c r="I6871" s="68" t="s">
        <v>647</v>
      </c>
      <c r="J6871" s="65">
        <v>4612</v>
      </c>
      <c r="K6871" s="65">
        <v>10347</v>
      </c>
      <c r="L6871" s="65">
        <v>104</v>
      </c>
      <c r="M6871" s="65" t="s">
        <v>361</v>
      </c>
    </row>
    <row r="6872" spans="1:13" ht="12.75" customHeight="1">
      <c r="A6872" s="65" t="str">
        <f>IF(ROW()=1,"KEY",IF(ISNA(VLOOKUP(B6872,車名対応マスタ!B:D,3,FALSE)),"",IF(VLOOKUP(B6872,車名対応マスタ!B:D,3,FALSE)="","",$D6872&amp;" "&amp;IF($G6872="9","J","O")&amp;" "&amp;$I6872&amp;" "&amp;IF($I6872&lt;=TEXT(★完成資料!$A$1,"yyyymm"),TEXT(★完成資料!$A$1,"yyyymm"),"999999")&amp; " " &amp; LEFT(F6872 &amp; "          ",10))))</f>
        <v xml:space="preserve">T O 202206 yyyy00 HV        </v>
      </c>
      <c r="B6872" s="68" t="s">
        <v>231</v>
      </c>
      <c r="C6872" s="68" t="s">
        <v>146</v>
      </c>
      <c r="D6872" s="68" t="s">
        <v>287</v>
      </c>
      <c r="E6872" s="68" t="s">
        <v>531</v>
      </c>
      <c r="F6872" s="68" t="s">
        <v>360</v>
      </c>
      <c r="G6872" s="68" t="s">
        <v>75</v>
      </c>
      <c r="H6872" s="68" t="s">
        <v>246</v>
      </c>
      <c r="I6872" s="68" t="s">
        <v>652</v>
      </c>
      <c r="J6872" s="65">
        <v>4772</v>
      </c>
      <c r="K6872" s="65">
        <v>8619</v>
      </c>
      <c r="L6872" s="65">
        <v>104</v>
      </c>
      <c r="M6872" s="65" t="s">
        <v>361</v>
      </c>
    </row>
    <row r="6873" spans="1:13" ht="12.75" customHeight="1">
      <c r="A6873" s="65" t="str">
        <f>IF(ROW()=1,"KEY",IF(ISNA(VLOOKUP(B6873,車名対応マスタ!B:D,3,FALSE)),"",IF(VLOOKUP(B6873,車名対応マスタ!B:D,3,FALSE)="","",$D6873&amp;" "&amp;IF($G6873="9","J","O")&amp;" "&amp;$I6873&amp;" "&amp;IF($I6873&lt;=TEXT(★完成資料!$A$1,"yyyymm"),TEXT(★完成資料!$A$1,"yyyymm"),"999999")&amp; " " &amp; LEFT(F6873 &amp; "          ",10))))</f>
        <v xml:space="preserve">T O 202207 yyyy00 HV        </v>
      </c>
      <c r="B6873" s="68" t="s">
        <v>231</v>
      </c>
      <c r="C6873" s="68" t="s">
        <v>146</v>
      </c>
      <c r="D6873" s="68" t="s">
        <v>287</v>
      </c>
      <c r="E6873" s="68" t="s">
        <v>531</v>
      </c>
      <c r="F6873" s="68" t="s">
        <v>360</v>
      </c>
      <c r="G6873" s="68" t="s">
        <v>75</v>
      </c>
      <c r="H6873" s="68" t="s">
        <v>246</v>
      </c>
      <c r="I6873" s="68" t="s">
        <v>655</v>
      </c>
      <c r="J6873" s="65">
        <v>3874</v>
      </c>
      <c r="K6873" s="65">
        <v>9261</v>
      </c>
      <c r="L6873" s="65">
        <v>104</v>
      </c>
      <c r="M6873" s="65" t="s">
        <v>361</v>
      </c>
    </row>
    <row r="6874" spans="1:13" ht="12.75" customHeight="1">
      <c r="A6874" s="65" t="str">
        <f>IF(ROW()=1,"KEY",IF(ISNA(VLOOKUP(B6874,車名対応マスタ!B:D,3,FALSE)),"",IF(VLOOKUP(B6874,車名対応マスタ!B:D,3,FALSE)="","",$D6874&amp;" "&amp;IF($G6874="9","J","O")&amp;" "&amp;$I6874&amp;" "&amp;IF($I6874&lt;=TEXT(★完成資料!$A$1,"yyyymm"),TEXT(★完成資料!$A$1,"yyyymm"),"999999")&amp; " " &amp; LEFT(F6874 &amp; "          ",10))))</f>
        <v xml:space="preserve">T O 202208 yyyy00 HV        </v>
      </c>
      <c r="B6874" s="68" t="s">
        <v>231</v>
      </c>
      <c r="C6874" s="68" t="s">
        <v>146</v>
      </c>
      <c r="D6874" s="68" t="s">
        <v>287</v>
      </c>
      <c r="E6874" s="68" t="s">
        <v>531</v>
      </c>
      <c r="F6874" s="68" t="s">
        <v>360</v>
      </c>
      <c r="G6874" s="68" t="s">
        <v>75</v>
      </c>
      <c r="H6874" s="68" t="s">
        <v>246</v>
      </c>
      <c r="I6874" s="68" t="s">
        <v>656</v>
      </c>
      <c r="J6874" s="65">
        <v>4777</v>
      </c>
      <c r="K6874" s="65">
        <v>8728</v>
      </c>
      <c r="L6874" s="65">
        <v>104</v>
      </c>
      <c r="M6874" s="65" t="s">
        <v>361</v>
      </c>
    </row>
    <row r="6875" spans="1:13" ht="12.75" customHeight="1">
      <c r="A6875" s="65" t="str">
        <f>IF(ROW()=1,"KEY",IF(ISNA(VLOOKUP(B6875,車名対応マスタ!B:D,3,FALSE)),"",IF(VLOOKUP(B6875,車名対応マスタ!B:D,3,FALSE)="","",$D6875&amp;" "&amp;IF($G6875="9","J","O")&amp;" "&amp;$I6875&amp;" "&amp;IF($I6875&lt;=TEXT(★完成資料!$A$1,"yyyymm"),TEXT(★完成資料!$A$1,"yyyymm"),"999999")&amp; " " &amp; LEFT(F6875 &amp; "          ",10))))</f>
        <v xml:space="preserve">T O 202209 yyyy00 HV        </v>
      </c>
      <c r="B6875" s="68" t="s">
        <v>231</v>
      </c>
      <c r="C6875" s="68" t="s">
        <v>146</v>
      </c>
      <c r="D6875" s="68" t="s">
        <v>287</v>
      </c>
      <c r="E6875" s="68" t="s">
        <v>531</v>
      </c>
      <c r="F6875" s="68" t="s">
        <v>360</v>
      </c>
      <c r="G6875" s="68" t="s">
        <v>75</v>
      </c>
      <c r="H6875" s="68" t="s">
        <v>246</v>
      </c>
      <c r="I6875" s="68" t="s">
        <v>657</v>
      </c>
      <c r="J6875" s="65">
        <v>6470</v>
      </c>
      <c r="K6875" s="65">
        <v>7651</v>
      </c>
      <c r="L6875" s="65">
        <v>104</v>
      </c>
      <c r="M6875" s="65" t="s">
        <v>361</v>
      </c>
    </row>
    <row r="6876" spans="1:13" ht="12.75" customHeight="1">
      <c r="A6876" s="65" t="str">
        <f>IF(ROW()=1,"KEY",IF(ISNA(VLOOKUP(B6876,車名対応マスタ!B:D,3,FALSE)),"",IF(VLOOKUP(B6876,車名対応マスタ!B:D,3,FALSE)="","",$D6876&amp;" "&amp;IF($G6876="9","J","O")&amp;" "&amp;$I6876&amp;" "&amp;IF($I6876&lt;=TEXT(★完成資料!$A$1,"yyyymm"),TEXT(★完成資料!$A$1,"yyyymm"),"999999")&amp; " " &amp; LEFT(F6876 &amp; "          ",10))))</f>
        <v xml:space="preserve">T O 202210 yyyy00 HV        </v>
      </c>
      <c r="B6876" s="68" t="s">
        <v>231</v>
      </c>
      <c r="C6876" s="68" t="s">
        <v>146</v>
      </c>
      <c r="D6876" s="68" t="s">
        <v>287</v>
      </c>
      <c r="E6876" s="68" t="s">
        <v>531</v>
      </c>
      <c r="F6876" s="68" t="s">
        <v>360</v>
      </c>
      <c r="G6876" s="68" t="s">
        <v>75</v>
      </c>
      <c r="H6876" s="68" t="s">
        <v>246</v>
      </c>
      <c r="I6876" s="68" t="s">
        <v>663</v>
      </c>
      <c r="J6876" s="65">
        <v>7473</v>
      </c>
      <c r="K6876" s="65">
        <v>7304</v>
      </c>
      <c r="L6876" s="65">
        <v>104</v>
      </c>
      <c r="M6876" s="65" t="s">
        <v>361</v>
      </c>
    </row>
    <row r="6877" spans="1:13" ht="12.75" customHeight="1">
      <c r="A6877" s="65" t="str">
        <f>IF(ROW()=1,"KEY",IF(ISNA(VLOOKUP(B6877,車名対応マスタ!B:D,3,FALSE)),"",IF(VLOOKUP(B6877,車名対応マスタ!B:D,3,FALSE)="","",$D6877&amp;" "&amp;IF($G6877="9","J","O")&amp;" "&amp;$I6877&amp;" "&amp;IF($I6877&lt;=TEXT(★完成資料!$A$1,"yyyymm"),TEXT(★完成資料!$A$1,"yyyymm"),"999999")&amp; " " &amp; LEFT(F6877 &amp; "          ",10))))</f>
        <v xml:space="preserve">T O 202201 yyyy00 HV        </v>
      </c>
      <c r="B6877" s="68" t="s">
        <v>231</v>
      </c>
      <c r="C6877" s="68" t="s">
        <v>146</v>
      </c>
      <c r="D6877" s="68" t="s">
        <v>287</v>
      </c>
      <c r="E6877" s="68" t="s">
        <v>531</v>
      </c>
      <c r="F6877" s="68" t="s">
        <v>360</v>
      </c>
      <c r="G6877" s="68" t="s">
        <v>75</v>
      </c>
      <c r="H6877" s="68" t="s">
        <v>246</v>
      </c>
      <c r="I6877" s="68" t="s">
        <v>639</v>
      </c>
      <c r="J6877" s="65">
        <v>78</v>
      </c>
      <c r="K6877" s="65">
        <v>24</v>
      </c>
      <c r="L6877" s="65">
        <v>103</v>
      </c>
      <c r="M6877" s="65" t="s">
        <v>370</v>
      </c>
    </row>
    <row r="6878" spans="1:13" ht="12.75" customHeight="1">
      <c r="A6878" s="65" t="str">
        <f>IF(ROW()=1,"KEY",IF(ISNA(VLOOKUP(B6878,車名対応マスタ!B:D,3,FALSE)),"",IF(VLOOKUP(B6878,車名対応マスタ!B:D,3,FALSE)="","",$D6878&amp;" "&amp;IF($G6878="9","J","O")&amp;" "&amp;$I6878&amp;" "&amp;IF($I6878&lt;=TEXT(★完成資料!$A$1,"yyyymm"),TEXT(★完成資料!$A$1,"yyyymm"),"999999")&amp; " " &amp; LEFT(F6878 &amp; "          ",10))))</f>
        <v xml:space="preserve">T O 202202 yyyy00 HV        </v>
      </c>
      <c r="B6878" s="68" t="s">
        <v>231</v>
      </c>
      <c r="C6878" s="68" t="s">
        <v>146</v>
      </c>
      <c r="D6878" s="68" t="s">
        <v>287</v>
      </c>
      <c r="E6878" s="68" t="s">
        <v>531</v>
      </c>
      <c r="F6878" s="68" t="s">
        <v>360</v>
      </c>
      <c r="G6878" s="68" t="s">
        <v>75</v>
      </c>
      <c r="H6878" s="68" t="s">
        <v>246</v>
      </c>
      <c r="I6878" s="68" t="s">
        <v>640</v>
      </c>
      <c r="J6878" s="65">
        <v>60</v>
      </c>
      <c r="K6878" s="65">
        <v>39</v>
      </c>
      <c r="L6878" s="65">
        <v>103</v>
      </c>
      <c r="M6878" s="65" t="s">
        <v>370</v>
      </c>
    </row>
    <row r="6879" spans="1:13" ht="12.75" customHeight="1">
      <c r="A6879" s="65" t="str">
        <f>IF(ROW()=1,"KEY",IF(ISNA(VLOOKUP(B6879,車名対応マスタ!B:D,3,FALSE)),"",IF(VLOOKUP(B6879,車名対応マスタ!B:D,3,FALSE)="","",$D6879&amp;" "&amp;IF($G6879="9","J","O")&amp;" "&amp;$I6879&amp;" "&amp;IF($I6879&lt;=TEXT(★完成資料!$A$1,"yyyymm"),TEXT(★完成資料!$A$1,"yyyymm"),"999999")&amp; " " &amp; LEFT(F6879 &amp; "          ",10))))</f>
        <v xml:space="preserve">T O 202203 yyyy00 HV        </v>
      </c>
      <c r="B6879" s="68" t="s">
        <v>231</v>
      </c>
      <c r="C6879" s="68" t="s">
        <v>146</v>
      </c>
      <c r="D6879" s="68" t="s">
        <v>287</v>
      </c>
      <c r="E6879" s="68" t="s">
        <v>531</v>
      </c>
      <c r="F6879" s="68" t="s">
        <v>360</v>
      </c>
      <c r="G6879" s="68" t="s">
        <v>75</v>
      </c>
      <c r="H6879" s="68" t="s">
        <v>246</v>
      </c>
      <c r="I6879" s="68" t="s">
        <v>641</v>
      </c>
      <c r="J6879" s="65">
        <v>109</v>
      </c>
      <c r="K6879" s="65">
        <v>68</v>
      </c>
      <c r="L6879" s="65">
        <v>103</v>
      </c>
      <c r="M6879" s="65" t="s">
        <v>370</v>
      </c>
    </row>
    <row r="6880" spans="1:13" ht="12.75" customHeight="1">
      <c r="A6880" s="65" t="str">
        <f>IF(ROW()=1,"KEY",IF(ISNA(VLOOKUP(B6880,車名対応マスタ!B:D,3,FALSE)),"",IF(VLOOKUP(B6880,車名対応マスタ!B:D,3,FALSE)="","",$D6880&amp;" "&amp;IF($G6880="9","J","O")&amp;" "&amp;$I6880&amp;" "&amp;IF($I6880&lt;=TEXT(★完成資料!$A$1,"yyyymm"),TEXT(★完成資料!$A$1,"yyyymm"),"999999")&amp; " " &amp; LEFT(F6880 &amp; "          ",10))))</f>
        <v xml:space="preserve">T O 202204 yyyy00 HV        </v>
      </c>
      <c r="B6880" s="68" t="s">
        <v>231</v>
      </c>
      <c r="C6880" s="68" t="s">
        <v>146</v>
      </c>
      <c r="D6880" s="68" t="s">
        <v>287</v>
      </c>
      <c r="E6880" s="68" t="s">
        <v>531</v>
      </c>
      <c r="F6880" s="68" t="s">
        <v>360</v>
      </c>
      <c r="G6880" s="68" t="s">
        <v>75</v>
      </c>
      <c r="H6880" s="68" t="s">
        <v>246</v>
      </c>
      <c r="I6880" s="68" t="s">
        <v>642</v>
      </c>
      <c r="J6880" s="65">
        <v>71</v>
      </c>
      <c r="K6880" s="65">
        <v>38</v>
      </c>
      <c r="L6880" s="65">
        <v>103</v>
      </c>
      <c r="M6880" s="65" t="s">
        <v>370</v>
      </c>
    </row>
    <row r="6881" spans="1:13" ht="12.75" customHeight="1">
      <c r="A6881" s="65" t="str">
        <f>IF(ROW()=1,"KEY",IF(ISNA(VLOOKUP(B6881,車名対応マスタ!B:D,3,FALSE)),"",IF(VLOOKUP(B6881,車名対応マスタ!B:D,3,FALSE)="","",$D6881&amp;" "&amp;IF($G6881="9","J","O")&amp;" "&amp;$I6881&amp;" "&amp;IF($I6881&lt;=TEXT(★完成資料!$A$1,"yyyymm"),TEXT(★完成資料!$A$1,"yyyymm"),"999999")&amp; " " &amp; LEFT(F6881 &amp; "          ",10))))</f>
        <v xml:space="preserve">T O 202205 yyyy00 HV        </v>
      </c>
      <c r="B6881" s="68" t="s">
        <v>231</v>
      </c>
      <c r="C6881" s="68" t="s">
        <v>146</v>
      </c>
      <c r="D6881" s="68" t="s">
        <v>287</v>
      </c>
      <c r="E6881" s="68" t="s">
        <v>531</v>
      </c>
      <c r="F6881" s="68" t="s">
        <v>360</v>
      </c>
      <c r="G6881" s="68" t="s">
        <v>75</v>
      </c>
      <c r="H6881" s="68" t="s">
        <v>246</v>
      </c>
      <c r="I6881" s="68" t="s">
        <v>647</v>
      </c>
      <c r="J6881" s="65">
        <v>19</v>
      </c>
      <c r="K6881" s="65">
        <v>35</v>
      </c>
      <c r="L6881" s="65">
        <v>103</v>
      </c>
      <c r="M6881" s="65" t="s">
        <v>370</v>
      </c>
    </row>
    <row r="6882" spans="1:13" ht="12.75" customHeight="1">
      <c r="A6882" s="65" t="str">
        <f>IF(ROW()=1,"KEY",IF(ISNA(VLOOKUP(B6882,車名対応マスタ!B:D,3,FALSE)),"",IF(VLOOKUP(B6882,車名対応マスタ!B:D,3,FALSE)="","",$D6882&amp;" "&amp;IF($G6882="9","J","O")&amp;" "&amp;$I6882&amp;" "&amp;IF($I6882&lt;=TEXT(★完成資料!$A$1,"yyyymm"),TEXT(★完成資料!$A$1,"yyyymm"),"999999")&amp; " " &amp; LEFT(F6882 &amp; "          ",10))))</f>
        <v xml:space="preserve">T O 202206 yyyy00 HV        </v>
      </c>
      <c r="B6882" s="68" t="s">
        <v>231</v>
      </c>
      <c r="C6882" s="68" t="s">
        <v>146</v>
      </c>
      <c r="D6882" s="68" t="s">
        <v>287</v>
      </c>
      <c r="E6882" s="68" t="s">
        <v>531</v>
      </c>
      <c r="F6882" s="68" t="s">
        <v>360</v>
      </c>
      <c r="G6882" s="68" t="s">
        <v>75</v>
      </c>
      <c r="H6882" s="68" t="s">
        <v>246</v>
      </c>
      <c r="I6882" s="68" t="s">
        <v>652</v>
      </c>
      <c r="J6882" s="65">
        <v>33</v>
      </c>
      <c r="K6882" s="65">
        <v>55</v>
      </c>
      <c r="L6882" s="65">
        <v>103</v>
      </c>
      <c r="M6882" s="65" t="s">
        <v>370</v>
      </c>
    </row>
    <row r="6883" spans="1:13" ht="12.75" customHeight="1">
      <c r="A6883" s="65" t="str">
        <f>IF(ROW()=1,"KEY",IF(ISNA(VLOOKUP(B6883,車名対応マスタ!B:D,3,FALSE)),"",IF(VLOOKUP(B6883,車名対応マスタ!B:D,3,FALSE)="","",$D6883&amp;" "&amp;IF($G6883="9","J","O")&amp;" "&amp;$I6883&amp;" "&amp;IF($I6883&lt;=TEXT(★完成資料!$A$1,"yyyymm"),TEXT(★完成資料!$A$1,"yyyymm"),"999999")&amp; " " &amp; LEFT(F6883 &amp; "          ",10))))</f>
        <v xml:space="preserve">T O 202207 yyyy00 HV        </v>
      </c>
      <c r="B6883" s="68" t="s">
        <v>231</v>
      </c>
      <c r="C6883" s="68" t="s">
        <v>146</v>
      </c>
      <c r="D6883" s="68" t="s">
        <v>287</v>
      </c>
      <c r="E6883" s="68" t="s">
        <v>531</v>
      </c>
      <c r="F6883" s="68" t="s">
        <v>360</v>
      </c>
      <c r="G6883" s="68" t="s">
        <v>75</v>
      </c>
      <c r="H6883" s="68" t="s">
        <v>246</v>
      </c>
      <c r="I6883" s="68" t="s">
        <v>655</v>
      </c>
      <c r="J6883" s="65">
        <v>53</v>
      </c>
      <c r="K6883" s="65">
        <v>49</v>
      </c>
      <c r="L6883" s="65">
        <v>103</v>
      </c>
      <c r="M6883" s="65" t="s">
        <v>370</v>
      </c>
    </row>
    <row r="6884" spans="1:13" ht="12.75" customHeight="1">
      <c r="A6884" s="65" t="str">
        <f>IF(ROW()=1,"KEY",IF(ISNA(VLOOKUP(B6884,車名対応マスタ!B:D,3,FALSE)),"",IF(VLOOKUP(B6884,車名対応マスタ!B:D,3,FALSE)="","",$D6884&amp;" "&amp;IF($G6884="9","J","O")&amp;" "&amp;$I6884&amp;" "&amp;IF($I6884&lt;=TEXT(★完成資料!$A$1,"yyyymm"),TEXT(★完成資料!$A$1,"yyyymm"),"999999")&amp; " " &amp; LEFT(F6884 &amp; "          ",10))))</f>
        <v xml:space="preserve">T O 202208 yyyy00 HV        </v>
      </c>
      <c r="B6884" s="68" t="s">
        <v>231</v>
      </c>
      <c r="C6884" s="68" t="s">
        <v>146</v>
      </c>
      <c r="D6884" s="68" t="s">
        <v>287</v>
      </c>
      <c r="E6884" s="68" t="s">
        <v>531</v>
      </c>
      <c r="F6884" s="68" t="s">
        <v>360</v>
      </c>
      <c r="G6884" s="68" t="s">
        <v>75</v>
      </c>
      <c r="H6884" s="68" t="s">
        <v>246</v>
      </c>
      <c r="I6884" s="68" t="s">
        <v>656</v>
      </c>
      <c r="J6884" s="65">
        <v>39</v>
      </c>
      <c r="K6884" s="65">
        <v>33</v>
      </c>
      <c r="L6884" s="65">
        <v>103</v>
      </c>
      <c r="M6884" s="65" t="s">
        <v>370</v>
      </c>
    </row>
    <row r="6885" spans="1:13" ht="12.75" customHeight="1">
      <c r="A6885" s="65" t="str">
        <f>IF(ROW()=1,"KEY",IF(ISNA(VLOOKUP(B6885,車名対応マスタ!B:D,3,FALSE)),"",IF(VLOOKUP(B6885,車名対応マスタ!B:D,3,FALSE)="","",$D6885&amp;" "&amp;IF($G6885="9","J","O")&amp;" "&amp;$I6885&amp;" "&amp;IF($I6885&lt;=TEXT(★完成資料!$A$1,"yyyymm"),TEXT(★完成資料!$A$1,"yyyymm"),"999999")&amp; " " &amp; LEFT(F6885 &amp; "          ",10))))</f>
        <v xml:space="preserve">T O 202209 yyyy00 HV        </v>
      </c>
      <c r="B6885" s="68" t="s">
        <v>231</v>
      </c>
      <c r="C6885" s="68" t="s">
        <v>146</v>
      </c>
      <c r="D6885" s="68" t="s">
        <v>287</v>
      </c>
      <c r="E6885" s="68" t="s">
        <v>531</v>
      </c>
      <c r="F6885" s="68" t="s">
        <v>360</v>
      </c>
      <c r="G6885" s="68" t="s">
        <v>75</v>
      </c>
      <c r="H6885" s="68" t="s">
        <v>246</v>
      </c>
      <c r="I6885" s="68" t="s">
        <v>657</v>
      </c>
      <c r="J6885" s="65">
        <v>28</v>
      </c>
      <c r="K6885" s="65">
        <v>71</v>
      </c>
      <c r="L6885" s="65">
        <v>103</v>
      </c>
      <c r="M6885" s="65" t="s">
        <v>370</v>
      </c>
    </row>
    <row r="6886" spans="1:13" ht="12.75" customHeight="1">
      <c r="A6886" s="65" t="str">
        <f>IF(ROW()=1,"KEY",IF(ISNA(VLOOKUP(B6886,車名対応マスタ!B:D,3,FALSE)),"",IF(VLOOKUP(B6886,車名対応マスタ!B:D,3,FALSE)="","",$D6886&amp;" "&amp;IF($G6886="9","J","O")&amp;" "&amp;$I6886&amp;" "&amp;IF($I6886&lt;=TEXT(★完成資料!$A$1,"yyyymm"),TEXT(★完成資料!$A$1,"yyyymm"),"999999")&amp; " " &amp; LEFT(F6886 &amp; "          ",10))))</f>
        <v xml:space="preserve">T O 202210 yyyy00 HV        </v>
      </c>
      <c r="B6886" s="68" t="s">
        <v>231</v>
      </c>
      <c r="C6886" s="68" t="s">
        <v>146</v>
      </c>
      <c r="D6886" s="68" t="s">
        <v>287</v>
      </c>
      <c r="E6886" s="68" t="s">
        <v>531</v>
      </c>
      <c r="F6886" s="68" t="s">
        <v>360</v>
      </c>
      <c r="G6886" s="68" t="s">
        <v>75</v>
      </c>
      <c r="H6886" s="68" t="s">
        <v>246</v>
      </c>
      <c r="I6886" s="68" t="s">
        <v>663</v>
      </c>
      <c r="J6886" s="65">
        <v>95</v>
      </c>
      <c r="K6886" s="65">
        <v>61</v>
      </c>
      <c r="L6886" s="65">
        <v>103</v>
      </c>
      <c r="M6886" s="65" t="s">
        <v>370</v>
      </c>
    </row>
    <row r="6887" spans="1:13" ht="12.75" customHeight="1">
      <c r="A6887" s="65" t="str">
        <f>IF(ROW()=1,"KEY",IF(ISNA(VLOOKUP(B6887,車名対応マスタ!B:D,3,FALSE)),"",IF(VLOOKUP(B6887,車名対応マスタ!B:D,3,FALSE)="","",$D6887&amp;" "&amp;IF($G6887="9","J","O")&amp;" "&amp;$I6887&amp;" "&amp;IF($I6887&lt;=TEXT(★完成資料!$A$1,"yyyymm"),TEXT(★完成資料!$A$1,"yyyymm"),"999999")&amp; " " &amp; LEFT(F6887 &amp; "          ",10))))</f>
        <v xml:space="preserve">T O 202201 yyyy00 HV        </v>
      </c>
      <c r="B6887" s="68" t="s">
        <v>231</v>
      </c>
      <c r="C6887" s="68" t="s">
        <v>146</v>
      </c>
      <c r="D6887" s="68" t="s">
        <v>287</v>
      </c>
      <c r="E6887" s="68" t="s">
        <v>531</v>
      </c>
      <c r="F6887" s="68" t="s">
        <v>360</v>
      </c>
      <c r="G6887" s="68" t="s">
        <v>75</v>
      </c>
      <c r="H6887" s="68" t="s">
        <v>246</v>
      </c>
      <c r="I6887" s="68" t="s">
        <v>639</v>
      </c>
      <c r="J6887" s="65">
        <v>27</v>
      </c>
      <c r="K6887" s="65">
        <v>38</v>
      </c>
      <c r="L6887" s="65">
        <v>212</v>
      </c>
      <c r="M6887" s="65" t="s">
        <v>276</v>
      </c>
    </row>
    <row r="6888" spans="1:13" ht="12.75" customHeight="1">
      <c r="A6888" s="65" t="str">
        <f>IF(ROW()=1,"KEY",IF(ISNA(VLOOKUP(B6888,車名対応マスタ!B:D,3,FALSE)),"",IF(VLOOKUP(B6888,車名対応マスタ!B:D,3,FALSE)="","",$D6888&amp;" "&amp;IF($G6888="9","J","O")&amp;" "&amp;$I6888&amp;" "&amp;IF($I6888&lt;=TEXT(★完成資料!$A$1,"yyyymm"),TEXT(★完成資料!$A$1,"yyyymm"),"999999")&amp; " " &amp; LEFT(F6888 &amp; "          ",10))))</f>
        <v xml:space="preserve">T O 202202 yyyy00 HV        </v>
      </c>
      <c r="B6888" s="68" t="s">
        <v>231</v>
      </c>
      <c r="C6888" s="68" t="s">
        <v>146</v>
      </c>
      <c r="D6888" s="68" t="s">
        <v>287</v>
      </c>
      <c r="E6888" s="68" t="s">
        <v>531</v>
      </c>
      <c r="F6888" s="68" t="s">
        <v>360</v>
      </c>
      <c r="G6888" s="68" t="s">
        <v>75</v>
      </c>
      <c r="H6888" s="68" t="s">
        <v>246</v>
      </c>
      <c r="I6888" s="68" t="s">
        <v>640</v>
      </c>
      <c r="J6888" s="65">
        <v>14</v>
      </c>
      <c r="K6888" s="65">
        <v>37</v>
      </c>
      <c r="L6888" s="65">
        <v>212</v>
      </c>
      <c r="M6888" s="65" t="s">
        <v>276</v>
      </c>
    </row>
    <row r="6889" spans="1:13" ht="12.75" customHeight="1">
      <c r="A6889" s="65" t="str">
        <f>IF(ROW()=1,"KEY",IF(ISNA(VLOOKUP(B6889,車名対応マスタ!B:D,3,FALSE)),"",IF(VLOOKUP(B6889,車名対応マスタ!B:D,3,FALSE)="","",$D6889&amp;" "&amp;IF($G6889="9","J","O")&amp;" "&amp;$I6889&amp;" "&amp;IF($I6889&lt;=TEXT(★完成資料!$A$1,"yyyymm"),TEXT(★完成資料!$A$1,"yyyymm"),"999999")&amp; " " &amp; LEFT(F6889 &amp; "          ",10))))</f>
        <v xml:space="preserve">T O 202203 yyyy00 HV        </v>
      </c>
      <c r="B6889" s="68" t="s">
        <v>231</v>
      </c>
      <c r="C6889" s="68" t="s">
        <v>146</v>
      </c>
      <c r="D6889" s="68" t="s">
        <v>287</v>
      </c>
      <c r="E6889" s="68" t="s">
        <v>531</v>
      </c>
      <c r="F6889" s="68" t="s">
        <v>360</v>
      </c>
      <c r="G6889" s="68" t="s">
        <v>75</v>
      </c>
      <c r="H6889" s="68" t="s">
        <v>246</v>
      </c>
      <c r="I6889" s="68" t="s">
        <v>641</v>
      </c>
      <c r="J6889" s="65">
        <v>19</v>
      </c>
      <c r="K6889" s="65">
        <v>27</v>
      </c>
      <c r="L6889" s="65">
        <v>212</v>
      </c>
      <c r="M6889" s="65" t="s">
        <v>276</v>
      </c>
    </row>
    <row r="6890" spans="1:13" ht="12.75" customHeight="1">
      <c r="A6890" s="65" t="str">
        <f>IF(ROW()=1,"KEY",IF(ISNA(VLOOKUP(B6890,車名対応マスタ!B:D,3,FALSE)),"",IF(VLOOKUP(B6890,車名対応マスタ!B:D,3,FALSE)="","",$D6890&amp;" "&amp;IF($G6890="9","J","O")&amp;" "&amp;$I6890&amp;" "&amp;IF($I6890&lt;=TEXT(★完成資料!$A$1,"yyyymm"),TEXT(★完成資料!$A$1,"yyyymm"),"999999")&amp; " " &amp; LEFT(F6890 &amp; "          ",10))))</f>
        <v xml:space="preserve">T O 202204 yyyy00 HV        </v>
      </c>
      <c r="B6890" s="68" t="s">
        <v>231</v>
      </c>
      <c r="C6890" s="68" t="s">
        <v>146</v>
      </c>
      <c r="D6890" s="68" t="s">
        <v>287</v>
      </c>
      <c r="E6890" s="68" t="s">
        <v>531</v>
      </c>
      <c r="F6890" s="68" t="s">
        <v>360</v>
      </c>
      <c r="G6890" s="68" t="s">
        <v>75</v>
      </c>
      <c r="H6890" s="68" t="s">
        <v>246</v>
      </c>
      <c r="I6890" s="68" t="s">
        <v>642</v>
      </c>
      <c r="J6890" s="65">
        <v>6</v>
      </c>
      <c r="K6890" s="65">
        <v>34</v>
      </c>
      <c r="L6890" s="65">
        <v>212</v>
      </c>
      <c r="M6890" s="65" t="s">
        <v>276</v>
      </c>
    </row>
    <row r="6891" spans="1:13" ht="12.75" customHeight="1">
      <c r="A6891" s="65" t="str">
        <f>IF(ROW()=1,"KEY",IF(ISNA(VLOOKUP(B6891,車名対応マスタ!B:D,3,FALSE)),"",IF(VLOOKUP(B6891,車名対応マスタ!B:D,3,FALSE)="","",$D6891&amp;" "&amp;IF($G6891="9","J","O")&amp;" "&amp;$I6891&amp;" "&amp;IF($I6891&lt;=TEXT(★完成資料!$A$1,"yyyymm"),TEXT(★完成資料!$A$1,"yyyymm"),"999999")&amp; " " &amp; LEFT(F6891 &amp; "          ",10))))</f>
        <v xml:space="preserve">T O 202205 yyyy00 HV        </v>
      </c>
      <c r="B6891" s="68" t="s">
        <v>231</v>
      </c>
      <c r="C6891" s="68" t="s">
        <v>146</v>
      </c>
      <c r="D6891" s="68" t="s">
        <v>287</v>
      </c>
      <c r="E6891" s="68" t="s">
        <v>531</v>
      </c>
      <c r="F6891" s="68" t="s">
        <v>360</v>
      </c>
      <c r="G6891" s="68" t="s">
        <v>75</v>
      </c>
      <c r="H6891" s="68" t="s">
        <v>246</v>
      </c>
      <c r="I6891" s="68" t="s">
        <v>647</v>
      </c>
      <c r="J6891" s="65">
        <v>15</v>
      </c>
      <c r="K6891" s="65">
        <v>24</v>
      </c>
      <c r="L6891" s="65">
        <v>212</v>
      </c>
      <c r="M6891" s="65" t="s">
        <v>276</v>
      </c>
    </row>
    <row r="6892" spans="1:13" ht="12.75" customHeight="1">
      <c r="A6892" s="65" t="str">
        <f>IF(ROW()=1,"KEY",IF(ISNA(VLOOKUP(B6892,車名対応マスタ!B:D,3,FALSE)),"",IF(VLOOKUP(B6892,車名対応マスタ!B:D,3,FALSE)="","",$D6892&amp;" "&amp;IF($G6892="9","J","O")&amp;" "&amp;$I6892&amp;" "&amp;IF($I6892&lt;=TEXT(★完成資料!$A$1,"yyyymm"),TEXT(★完成資料!$A$1,"yyyymm"),"999999")&amp; " " &amp; LEFT(F6892 &amp; "          ",10))))</f>
        <v xml:space="preserve">T O 202206 yyyy00 HV        </v>
      </c>
      <c r="B6892" s="68" t="s">
        <v>231</v>
      </c>
      <c r="C6892" s="68" t="s">
        <v>146</v>
      </c>
      <c r="D6892" s="68" t="s">
        <v>287</v>
      </c>
      <c r="E6892" s="68" t="s">
        <v>531</v>
      </c>
      <c r="F6892" s="68" t="s">
        <v>360</v>
      </c>
      <c r="G6892" s="68" t="s">
        <v>75</v>
      </c>
      <c r="H6892" s="68" t="s">
        <v>246</v>
      </c>
      <c r="I6892" s="68" t="s">
        <v>652</v>
      </c>
      <c r="J6892" s="65">
        <v>8</v>
      </c>
      <c r="K6892" s="65">
        <v>13</v>
      </c>
      <c r="L6892" s="65">
        <v>212</v>
      </c>
      <c r="M6892" s="65" t="s">
        <v>276</v>
      </c>
    </row>
    <row r="6893" spans="1:13" ht="12.75" customHeight="1">
      <c r="A6893" s="65" t="str">
        <f>IF(ROW()=1,"KEY",IF(ISNA(VLOOKUP(B6893,車名対応マスタ!B:D,3,FALSE)),"",IF(VLOOKUP(B6893,車名対応マスタ!B:D,3,FALSE)="","",$D6893&amp;" "&amp;IF($G6893="9","J","O")&amp;" "&amp;$I6893&amp;" "&amp;IF($I6893&lt;=TEXT(★完成資料!$A$1,"yyyymm"),TEXT(★完成資料!$A$1,"yyyymm"),"999999")&amp; " " &amp; LEFT(F6893 &amp; "          ",10))))</f>
        <v xml:space="preserve">T O 202207 yyyy00 HV        </v>
      </c>
      <c r="B6893" s="68" t="s">
        <v>231</v>
      </c>
      <c r="C6893" s="68" t="s">
        <v>146</v>
      </c>
      <c r="D6893" s="68" t="s">
        <v>287</v>
      </c>
      <c r="E6893" s="68" t="s">
        <v>531</v>
      </c>
      <c r="F6893" s="68" t="s">
        <v>360</v>
      </c>
      <c r="G6893" s="68" t="s">
        <v>75</v>
      </c>
      <c r="H6893" s="68" t="s">
        <v>246</v>
      </c>
      <c r="I6893" s="68" t="s">
        <v>655</v>
      </c>
      <c r="J6893" s="65">
        <v>19</v>
      </c>
      <c r="K6893" s="65">
        <v>9</v>
      </c>
      <c r="L6893" s="65">
        <v>212</v>
      </c>
      <c r="M6893" s="65" t="s">
        <v>276</v>
      </c>
    </row>
    <row r="6894" spans="1:13" ht="12.75" customHeight="1">
      <c r="A6894" s="65" t="str">
        <f>IF(ROW()=1,"KEY",IF(ISNA(VLOOKUP(B6894,車名対応マスタ!B:D,3,FALSE)),"",IF(VLOOKUP(B6894,車名対応マスタ!B:D,3,FALSE)="","",$D6894&amp;" "&amp;IF($G6894="9","J","O")&amp;" "&amp;$I6894&amp;" "&amp;IF($I6894&lt;=TEXT(★完成資料!$A$1,"yyyymm"),TEXT(★完成資料!$A$1,"yyyymm"),"999999")&amp; " " &amp; LEFT(F6894 &amp; "          ",10))))</f>
        <v xml:space="preserve">T O 202208 yyyy00 HV        </v>
      </c>
      <c r="B6894" s="68" t="s">
        <v>231</v>
      </c>
      <c r="C6894" s="68" t="s">
        <v>146</v>
      </c>
      <c r="D6894" s="68" t="s">
        <v>287</v>
      </c>
      <c r="E6894" s="68" t="s">
        <v>531</v>
      </c>
      <c r="F6894" s="68" t="s">
        <v>360</v>
      </c>
      <c r="G6894" s="68" t="s">
        <v>75</v>
      </c>
      <c r="H6894" s="68" t="s">
        <v>246</v>
      </c>
      <c r="I6894" s="68" t="s">
        <v>656</v>
      </c>
      <c r="J6894" s="65">
        <v>39</v>
      </c>
      <c r="K6894" s="65">
        <v>5</v>
      </c>
      <c r="L6894" s="65">
        <v>212</v>
      </c>
      <c r="M6894" s="65" t="s">
        <v>276</v>
      </c>
    </row>
    <row r="6895" spans="1:13" ht="12.75" customHeight="1">
      <c r="A6895" s="65" t="str">
        <f>IF(ROW()=1,"KEY",IF(ISNA(VLOOKUP(B6895,車名対応マスタ!B:D,3,FALSE)),"",IF(VLOOKUP(B6895,車名対応マスタ!B:D,3,FALSE)="","",$D6895&amp;" "&amp;IF($G6895="9","J","O")&amp;" "&amp;$I6895&amp;" "&amp;IF($I6895&lt;=TEXT(★完成資料!$A$1,"yyyymm"),TEXT(★完成資料!$A$1,"yyyymm"),"999999")&amp; " " &amp; LEFT(F6895 &amp; "          ",10))))</f>
        <v xml:space="preserve">T O 202209 yyyy00 HV        </v>
      </c>
      <c r="B6895" s="68" t="s">
        <v>231</v>
      </c>
      <c r="C6895" s="68" t="s">
        <v>146</v>
      </c>
      <c r="D6895" s="68" t="s">
        <v>287</v>
      </c>
      <c r="E6895" s="68" t="s">
        <v>531</v>
      </c>
      <c r="F6895" s="68" t="s">
        <v>360</v>
      </c>
      <c r="G6895" s="68" t="s">
        <v>75</v>
      </c>
      <c r="H6895" s="68" t="s">
        <v>246</v>
      </c>
      <c r="I6895" s="68" t="s">
        <v>657</v>
      </c>
      <c r="J6895" s="65">
        <v>33</v>
      </c>
      <c r="K6895" s="65">
        <v>19</v>
      </c>
      <c r="L6895" s="65">
        <v>212</v>
      </c>
      <c r="M6895" s="65" t="s">
        <v>276</v>
      </c>
    </row>
    <row r="6896" spans="1:13" ht="12.75" customHeight="1">
      <c r="A6896" s="65" t="str">
        <f>IF(ROW()=1,"KEY",IF(ISNA(VLOOKUP(B6896,車名対応マスタ!B:D,3,FALSE)),"",IF(VLOOKUP(B6896,車名対応マスタ!B:D,3,FALSE)="","",$D6896&amp;" "&amp;IF($G6896="9","J","O")&amp;" "&amp;$I6896&amp;" "&amp;IF($I6896&lt;=TEXT(★完成資料!$A$1,"yyyymm"),TEXT(★完成資料!$A$1,"yyyymm"),"999999")&amp; " " &amp; LEFT(F6896 &amp; "          ",10))))</f>
        <v xml:space="preserve">T O 202210 yyyy00 HV        </v>
      </c>
      <c r="B6896" s="68" t="s">
        <v>231</v>
      </c>
      <c r="C6896" s="68" t="s">
        <v>146</v>
      </c>
      <c r="D6896" s="68" t="s">
        <v>287</v>
      </c>
      <c r="E6896" s="68" t="s">
        <v>531</v>
      </c>
      <c r="F6896" s="68" t="s">
        <v>360</v>
      </c>
      <c r="G6896" s="68" t="s">
        <v>75</v>
      </c>
      <c r="H6896" s="68" t="s">
        <v>246</v>
      </c>
      <c r="I6896" s="68" t="s">
        <v>663</v>
      </c>
      <c r="J6896" s="65">
        <v>54</v>
      </c>
      <c r="K6896" s="65">
        <v>30</v>
      </c>
      <c r="L6896" s="65">
        <v>212</v>
      </c>
      <c r="M6896" s="65" t="s">
        <v>276</v>
      </c>
    </row>
    <row r="6897" spans="1:13" ht="12.75" customHeight="1">
      <c r="A6897" s="65" t="str">
        <f>IF(ROW()=1,"KEY",IF(ISNA(VLOOKUP(B6897,車名対応マスタ!B:D,3,FALSE)),"",IF(VLOOKUP(B6897,車名対応マスタ!B:D,3,FALSE)="","",$D6897&amp;" "&amp;IF($G6897="9","J","O")&amp;" "&amp;$I6897&amp;" "&amp;IF($I6897&lt;=TEXT(★完成資料!$A$1,"yyyymm"),TEXT(★完成資料!$A$1,"yyyymm"),"999999")&amp; " " &amp; LEFT(F6897 &amp; "          ",10))))</f>
        <v xml:space="preserve">T O 202201 yyyy00 HV        </v>
      </c>
      <c r="B6897" s="68" t="s">
        <v>231</v>
      </c>
      <c r="C6897" s="68" t="s">
        <v>146</v>
      </c>
      <c r="D6897" s="68" t="s">
        <v>287</v>
      </c>
      <c r="E6897" s="68" t="s">
        <v>531</v>
      </c>
      <c r="F6897" s="68" t="s">
        <v>360</v>
      </c>
      <c r="G6897" s="68" t="s">
        <v>75</v>
      </c>
      <c r="H6897" s="68" t="s">
        <v>246</v>
      </c>
      <c r="I6897" s="68" t="s">
        <v>639</v>
      </c>
      <c r="J6897" s="65">
        <v>721</v>
      </c>
      <c r="K6897" s="65">
        <v>566</v>
      </c>
      <c r="L6897" s="65">
        <v>102</v>
      </c>
      <c r="M6897" s="65" t="s">
        <v>371</v>
      </c>
    </row>
    <row r="6898" spans="1:13" ht="12.75" customHeight="1">
      <c r="A6898" s="65" t="str">
        <f>IF(ROW()=1,"KEY",IF(ISNA(VLOOKUP(B6898,車名対応マスタ!B:D,3,FALSE)),"",IF(VLOOKUP(B6898,車名対応マスタ!B:D,3,FALSE)="","",$D6898&amp;" "&amp;IF($G6898="9","J","O")&amp;" "&amp;$I6898&amp;" "&amp;IF($I6898&lt;=TEXT(★完成資料!$A$1,"yyyymm"),TEXT(★完成資料!$A$1,"yyyymm"),"999999")&amp; " " &amp; LEFT(F6898 &amp; "          ",10))))</f>
        <v xml:space="preserve">T O 202202 yyyy00 HV        </v>
      </c>
      <c r="B6898" s="68" t="s">
        <v>231</v>
      </c>
      <c r="C6898" s="68" t="s">
        <v>146</v>
      </c>
      <c r="D6898" s="68" t="s">
        <v>287</v>
      </c>
      <c r="E6898" s="68" t="s">
        <v>531</v>
      </c>
      <c r="F6898" s="68" t="s">
        <v>360</v>
      </c>
      <c r="G6898" s="68" t="s">
        <v>75</v>
      </c>
      <c r="H6898" s="68" t="s">
        <v>246</v>
      </c>
      <c r="I6898" s="68" t="s">
        <v>640</v>
      </c>
      <c r="J6898" s="65">
        <v>519</v>
      </c>
      <c r="K6898" s="65">
        <v>571</v>
      </c>
      <c r="L6898" s="65">
        <v>102</v>
      </c>
      <c r="M6898" s="65" t="s">
        <v>371</v>
      </c>
    </row>
    <row r="6899" spans="1:13" ht="12.75" customHeight="1">
      <c r="A6899" s="65" t="str">
        <f>IF(ROW()=1,"KEY",IF(ISNA(VLOOKUP(B6899,車名対応マスタ!B:D,3,FALSE)),"",IF(VLOOKUP(B6899,車名対応マスタ!B:D,3,FALSE)="","",$D6899&amp;" "&amp;IF($G6899="9","J","O")&amp;" "&amp;$I6899&amp;" "&amp;IF($I6899&lt;=TEXT(★完成資料!$A$1,"yyyymm"),TEXT(★完成資料!$A$1,"yyyymm"),"999999")&amp; " " &amp; LEFT(F6899 &amp; "          ",10))))</f>
        <v xml:space="preserve">T O 202203 yyyy00 HV        </v>
      </c>
      <c r="B6899" s="68" t="s">
        <v>231</v>
      </c>
      <c r="C6899" s="68" t="s">
        <v>146</v>
      </c>
      <c r="D6899" s="68" t="s">
        <v>287</v>
      </c>
      <c r="E6899" s="68" t="s">
        <v>531</v>
      </c>
      <c r="F6899" s="68" t="s">
        <v>360</v>
      </c>
      <c r="G6899" s="68" t="s">
        <v>75</v>
      </c>
      <c r="H6899" s="68" t="s">
        <v>246</v>
      </c>
      <c r="I6899" s="68" t="s">
        <v>641</v>
      </c>
      <c r="J6899" s="65">
        <v>808</v>
      </c>
      <c r="K6899" s="65">
        <v>658</v>
      </c>
      <c r="L6899" s="65">
        <v>102</v>
      </c>
      <c r="M6899" s="65" t="s">
        <v>371</v>
      </c>
    </row>
    <row r="6900" spans="1:13" ht="12.75" customHeight="1">
      <c r="A6900" s="65" t="str">
        <f>IF(ROW()=1,"KEY",IF(ISNA(VLOOKUP(B6900,車名対応マスタ!B:D,3,FALSE)),"",IF(VLOOKUP(B6900,車名対応マスタ!B:D,3,FALSE)="","",$D6900&amp;" "&amp;IF($G6900="9","J","O")&amp;" "&amp;$I6900&amp;" "&amp;IF($I6900&lt;=TEXT(★完成資料!$A$1,"yyyymm"),TEXT(★完成資料!$A$1,"yyyymm"),"999999")&amp; " " &amp; LEFT(F6900 &amp; "          ",10))))</f>
        <v xml:space="preserve">T O 202204 yyyy00 HV        </v>
      </c>
      <c r="B6900" s="68" t="s">
        <v>231</v>
      </c>
      <c r="C6900" s="68" t="s">
        <v>146</v>
      </c>
      <c r="D6900" s="68" t="s">
        <v>287</v>
      </c>
      <c r="E6900" s="68" t="s">
        <v>531</v>
      </c>
      <c r="F6900" s="68" t="s">
        <v>360</v>
      </c>
      <c r="G6900" s="68" t="s">
        <v>75</v>
      </c>
      <c r="H6900" s="68" t="s">
        <v>246</v>
      </c>
      <c r="I6900" s="68" t="s">
        <v>642</v>
      </c>
      <c r="J6900" s="65">
        <v>736</v>
      </c>
      <c r="K6900" s="65">
        <v>898</v>
      </c>
      <c r="L6900" s="65">
        <v>102</v>
      </c>
      <c r="M6900" s="65" t="s">
        <v>371</v>
      </c>
    </row>
    <row r="6901" spans="1:13" ht="12.75" customHeight="1">
      <c r="A6901" s="65" t="str">
        <f>IF(ROW()=1,"KEY",IF(ISNA(VLOOKUP(B6901,車名対応マスタ!B:D,3,FALSE)),"",IF(VLOOKUP(B6901,車名対応マスタ!B:D,3,FALSE)="","",$D6901&amp;" "&amp;IF($G6901="9","J","O")&amp;" "&amp;$I6901&amp;" "&amp;IF($I6901&lt;=TEXT(★完成資料!$A$1,"yyyymm"),TEXT(★完成資料!$A$1,"yyyymm"),"999999")&amp; " " &amp; LEFT(F6901 &amp; "          ",10))))</f>
        <v xml:space="preserve">T O 202205 yyyy00 HV        </v>
      </c>
      <c r="B6901" s="68" t="s">
        <v>231</v>
      </c>
      <c r="C6901" s="68" t="s">
        <v>146</v>
      </c>
      <c r="D6901" s="68" t="s">
        <v>287</v>
      </c>
      <c r="E6901" s="68" t="s">
        <v>531</v>
      </c>
      <c r="F6901" s="68" t="s">
        <v>360</v>
      </c>
      <c r="G6901" s="68" t="s">
        <v>75</v>
      </c>
      <c r="H6901" s="68" t="s">
        <v>246</v>
      </c>
      <c r="I6901" s="68" t="s">
        <v>647</v>
      </c>
      <c r="J6901" s="65">
        <v>669</v>
      </c>
      <c r="K6901" s="65">
        <v>871</v>
      </c>
      <c r="L6901" s="65">
        <v>102</v>
      </c>
      <c r="M6901" s="65" t="s">
        <v>371</v>
      </c>
    </row>
    <row r="6902" spans="1:13" ht="12.75" customHeight="1">
      <c r="A6902" s="65" t="str">
        <f>IF(ROW()=1,"KEY",IF(ISNA(VLOOKUP(B6902,車名対応マスタ!B:D,3,FALSE)),"",IF(VLOOKUP(B6902,車名対応マスタ!B:D,3,FALSE)="","",$D6902&amp;" "&amp;IF($G6902="9","J","O")&amp;" "&amp;$I6902&amp;" "&amp;IF($I6902&lt;=TEXT(★完成資料!$A$1,"yyyymm"),TEXT(★完成資料!$A$1,"yyyymm"),"999999")&amp; " " &amp; LEFT(F6902 &amp; "          ",10))))</f>
        <v xml:space="preserve">T O 202206 yyyy00 HV        </v>
      </c>
      <c r="B6902" s="68" t="s">
        <v>231</v>
      </c>
      <c r="C6902" s="68" t="s">
        <v>146</v>
      </c>
      <c r="D6902" s="68" t="s">
        <v>287</v>
      </c>
      <c r="E6902" s="68" t="s">
        <v>531</v>
      </c>
      <c r="F6902" s="68" t="s">
        <v>360</v>
      </c>
      <c r="G6902" s="68" t="s">
        <v>75</v>
      </c>
      <c r="H6902" s="68" t="s">
        <v>246</v>
      </c>
      <c r="I6902" s="68" t="s">
        <v>652</v>
      </c>
      <c r="J6902" s="65">
        <v>407</v>
      </c>
      <c r="K6902" s="65">
        <v>1615</v>
      </c>
      <c r="L6902" s="65">
        <v>102</v>
      </c>
      <c r="M6902" s="65" t="s">
        <v>371</v>
      </c>
    </row>
    <row r="6903" spans="1:13" ht="12.75" customHeight="1">
      <c r="A6903" s="65" t="str">
        <f>IF(ROW()=1,"KEY",IF(ISNA(VLOOKUP(B6903,車名対応マスタ!B:D,3,FALSE)),"",IF(VLOOKUP(B6903,車名対応マスタ!B:D,3,FALSE)="","",$D6903&amp;" "&amp;IF($G6903="9","J","O")&amp;" "&amp;$I6903&amp;" "&amp;IF($I6903&lt;=TEXT(★完成資料!$A$1,"yyyymm"),TEXT(★完成資料!$A$1,"yyyymm"),"999999")&amp; " " &amp; LEFT(F6903 &amp; "          ",10))))</f>
        <v xml:space="preserve">T O 202207 yyyy00 HV        </v>
      </c>
      <c r="B6903" s="68" t="s">
        <v>231</v>
      </c>
      <c r="C6903" s="68" t="s">
        <v>146</v>
      </c>
      <c r="D6903" s="68" t="s">
        <v>287</v>
      </c>
      <c r="E6903" s="68" t="s">
        <v>531</v>
      </c>
      <c r="F6903" s="68" t="s">
        <v>360</v>
      </c>
      <c r="G6903" s="68" t="s">
        <v>75</v>
      </c>
      <c r="H6903" s="68" t="s">
        <v>246</v>
      </c>
      <c r="I6903" s="68" t="s">
        <v>655</v>
      </c>
      <c r="J6903" s="65">
        <v>317</v>
      </c>
      <c r="K6903" s="65">
        <v>1330</v>
      </c>
      <c r="L6903" s="65">
        <v>102</v>
      </c>
      <c r="M6903" s="65" t="s">
        <v>371</v>
      </c>
    </row>
    <row r="6904" spans="1:13" ht="12.75" customHeight="1">
      <c r="A6904" s="65" t="str">
        <f>IF(ROW()=1,"KEY",IF(ISNA(VLOOKUP(B6904,車名対応マスタ!B:D,3,FALSE)),"",IF(VLOOKUP(B6904,車名対応マスタ!B:D,3,FALSE)="","",$D6904&amp;" "&amp;IF($G6904="9","J","O")&amp;" "&amp;$I6904&amp;" "&amp;IF($I6904&lt;=TEXT(★完成資料!$A$1,"yyyymm"),TEXT(★完成資料!$A$1,"yyyymm"),"999999")&amp; " " &amp; LEFT(F6904 &amp; "          ",10))))</f>
        <v xml:space="preserve">T O 202208 yyyy00 HV        </v>
      </c>
      <c r="B6904" s="68" t="s">
        <v>231</v>
      </c>
      <c r="C6904" s="68" t="s">
        <v>146</v>
      </c>
      <c r="D6904" s="68" t="s">
        <v>287</v>
      </c>
      <c r="E6904" s="68" t="s">
        <v>531</v>
      </c>
      <c r="F6904" s="68" t="s">
        <v>360</v>
      </c>
      <c r="G6904" s="68" t="s">
        <v>75</v>
      </c>
      <c r="H6904" s="68" t="s">
        <v>246</v>
      </c>
      <c r="I6904" s="68" t="s">
        <v>656</v>
      </c>
      <c r="J6904" s="65">
        <v>238</v>
      </c>
      <c r="K6904" s="65">
        <v>722</v>
      </c>
      <c r="L6904" s="65">
        <v>102</v>
      </c>
      <c r="M6904" s="65" t="s">
        <v>371</v>
      </c>
    </row>
    <row r="6905" spans="1:13" ht="12.75" customHeight="1">
      <c r="A6905" s="65" t="str">
        <f>IF(ROW()=1,"KEY",IF(ISNA(VLOOKUP(B6905,車名対応マスタ!B:D,3,FALSE)),"",IF(VLOOKUP(B6905,車名対応マスタ!B:D,3,FALSE)="","",$D6905&amp;" "&amp;IF($G6905="9","J","O")&amp;" "&amp;$I6905&amp;" "&amp;IF($I6905&lt;=TEXT(★完成資料!$A$1,"yyyymm"),TEXT(★完成資料!$A$1,"yyyymm"),"999999")&amp; " " &amp; LEFT(F6905 &amp; "          ",10))))</f>
        <v xml:space="preserve">T O 202209 yyyy00 HV        </v>
      </c>
      <c r="B6905" s="68" t="s">
        <v>231</v>
      </c>
      <c r="C6905" s="68" t="s">
        <v>146</v>
      </c>
      <c r="D6905" s="68" t="s">
        <v>287</v>
      </c>
      <c r="E6905" s="68" t="s">
        <v>531</v>
      </c>
      <c r="F6905" s="68" t="s">
        <v>360</v>
      </c>
      <c r="G6905" s="68" t="s">
        <v>75</v>
      </c>
      <c r="H6905" s="68" t="s">
        <v>246</v>
      </c>
      <c r="I6905" s="68" t="s">
        <v>657</v>
      </c>
      <c r="J6905" s="65">
        <v>447</v>
      </c>
      <c r="K6905" s="65">
        <v>1466</v>
      </c>
      <c r="L6905" s="65">
        <v>102</v>
      </c>
      <c r="M6905" s="65" t="s">
        <v>371</v>
      </c>
    </row>
    <row r="6906" spans="1:13" ht="12.75" customHeight="1">
      <c r="A6906" s="65" t="str">
        <f>IF(ROW()=1,"KEY",IF(ISNA(VLOOKUP(B6906,車名対応マスタ!B:D,3,FALSE)),"",IF(VLOOKUP(B6906,車名対応マスタ!B:D,3,FALSE)="","",$D6906&amp;" "&amp;IF($G6906="9","J","O")&amp;" "&amp;$I6906&amp;" "&amp;IF($I6906&lt;=TEXT(★完成資料!$A$1,"yyyymm"),TEXT(★完成資料!$A$1,"yyyymm"),"999999")&amp; " " &amp; LEFT(F6906 &amp; "          ",10))))</f>
        <v xml:space="preserve">T O 202210 yyyy00 HV        </v>
      </c>
      <c r="B6906" s="68" t="s">
        <v>231</v>
      </c>
      <c r="C6906" s="68" t="s">
        <v>146</v>
      </c>
      <c r="D6906" s="68" t="s">
        <v>287</v>
      </c>
      <c r="E6906" s="68" t="s">
        <v>531</v>
      </c>
      <c r="F6906" s="68" t="s">
        <v>360</v>
      </c>
      <c r="G6906" s="68" t="s">
        <v>75</v>
      </c>
      <c r="H6906" s="68" t="s">
        <v>246</v>
      </c>
      <c r="I6906" s="68" t="s">
        <v>663</v>
      </c>
      <c r="J6906" s="65">
        <v>372</v>
      </c>
      <c r="K6906" s="65">
        <v>1083</v>
      </c>
      <c r="L6906" s="65">
        <v>102</v>
      </c>
      <c r="M6906" s="65" t="s">
        <v>371</v>
      </c>
    </row>
    <row r="6907" spans="1:13" ht="12.75" customHeight="1">
      <c r="A6907" s="65" t="str">
        <f>IF(ROW()=1,"KEY",IF(ISNA(VLOOKUP(B6907,車名対応マスタ!B:D,3,FALSE)),"",IF(VLOOKUP(B6907,車名対応マスタ!B:D,3,FALSE)="","",$D6907&amp;" "&amp;IF($G6907="9","J","O")&amp;" "&amp;$I6907&amp;" "&amp;IF($I6907&lt;=TEXT(★完成資料!$A$1,"yyyymm"),TEXT(★完成資料!$A$1,"yyyymm"),"999999")&amp; " " &amp; LEFT(F6907 &amp; "          ",10))))</f>
        <v xml:space="preserve">T O 202201 yyyy00 HV        </v>
      </c>
      <c r="B6907" s="68" t="s">
        <v>231</v>
      </c>
      <c r="C6907" s="68" t="s">
        <v>146</v>
      </c>
      <c r="D6907" s="68" t="s">
        <v>287</v>
      </c>
      <c r="E6907" s="68" t="s">
        <v>531</v>
      </c>
      <c r="F6907" s="68" t="s">
        <v>360</v>
      </c>
      <c r="G6907" s="68" t="s">
        <v>75</v>
      </c>
      <c r="H6907" s="68" t="s">
        <v>246</v>
      </c>
      <c r="I6907" s="68" t="s">
        <v>639</v>
      </c>
      <c r="J6907" s="65">
        <v>628</v>
      </c>
      <c r="K6907" s="65">
        <v>0</v>
      </c>
      <c r="L6907" s="65">
        <v>209</v>
      </c>
      <c r="M6907" s="65" t="s">
        <v>289</v>
      </c>
    </row>
    <row r="6908" spans="1:13" ht="12.75" customHeight="1">
      <c r="A6908" s="65" t="str">
        <f>IF(ROW()=1,"KEY",IF(ISNA(VLOOKUP(B6908,車名対応マスタ!B:D,3,FALSE)),"",IF(VLOOKUP(B6908,車名対応マスタ!B:D,3,FALSE)="","",$D6908&amp;" "&amp;IF($G6908="9","J","O")&amp;" "&amp;$I6908&amp;" "&amp;IF($I6908&lt;=TEXT(★完成資料!$A$1,"yyyymm"),TEXT(★完成資料!$A$1,"yyyymm"),"999999")&amp; " " &amp; LEFT(F6908 &amp; "          ",10))))</f>
        <v xml:space="preserve">T O 202202 yyyy00 HV        </v>
      </c>
      <c r="B6908" s="68" t="s">
        <v>231</v>
      </c>
      <c r="C6908" s="68" t="s">
        <v>146</v>
      </c>
      <c r="D6908" s="68" t="s">
        <v>287</v>
      </c>
      <c r="E6908" s="68" t="s">
        <v>531</v>
      </c>
      <c r="F6908" s="68" t="s">
        <v>360</v>
      </c>
      <c r="G6908" s="68" t="s">
        <v>75</v>
      </c>
      <c r="H6908" s="68" t="s">
        <v>246</v>
      </c>
      <c r="I6908" s="68" t="s">
        <v>640</v>
      </c>
      <c r="J6908" s="65">
        <v>773</v>
      </c>
      <c r="K6908" s="65">
        <v>572</v>
      </c>
      <c r="L6908" s="65">
        <v>209</v>
      </c>
      <c r="M6908" s="65" t="s">
        <v>289</v>
      </c>
    </row>
    <row r="6909" spans="1:13" ht="12.75" customHeight="1">
      <c r="A6909" s="65" t="str">
        <f>IF(ROW()=1,"KEY",IF(ISNA(VLOOKUP(B6909,車名対応マスタ!B:D,3,FALSE)),"",IF(VLOOKUP(B6909,車名対応マスタ!B:D,3,FALSE)="","",$D6909&amp;" "&amp;IF($G6909="9","J","O")&amp;" "&amp;$I6909&amp;" "&amp;IF($I6909&lt;=TEXT(★完成資料!$A$1,"yyyymm"),TEXT(★完成資料!$A$1,"yyyymm"),"999999")&amp; " " &amp; LEFT(F6909 &amp; "          ",10))))</f>
        <v xml:space="preserve">T O 202203 yyyy00 HV        </v>
      </c>
      <c r="B6909" s="68" t="s">
        <v>231</v>
      </c>
      <c r="C6909" s="68" t="s">
        <v>146</v>
      </c>
      <c r="D6909" s="68" t="s">
        <v>287</v>
      </c>
      <c r="E6909" s="68" t="s">
        <v>531</v>
      </c>
      <c r="F6909" s="68" t="s">
        <v>360</v>
      </c>
      <c r="G6909" s="68" t="s">
        <v>75</v>
      </c>
      <c r="H6909" s="68" t="s">
        <v>246</v>
      </c>
      <c r="I6909" s="68" t="s">
        <v>641</v>
      </c>
      <c r="J6909" s="65">
        <v>750</v>
      </c>
      <c r="K6909" s="65">
        <v>327</v>
      </c>
      <c r="L6909" s="65">
        <v>209</v>
      </c>
      <c r="M6909" s="65" t="s">
        <v>289</v>
      </c>
    </row>
    <row r="6910" spans="1:13" ht="12.75" customHeight="1">
      <c r="A6910" s="65" t="str">
        <f>IF(ROW()=1,"KEY",IF(ISNA(VLOOKUP(B6910,車名対応マスタ!B:D,3,FALSE)),"",IF(VLOOKUP(B6910,車名対応マスタ!B:D,3,FALSE)="","",$D6910&amp;" "&amp;IF($G6910="9","J","O")&amp;" "&amp;$I6910&amp;" "&amp;IF($I6910&lt;=TEXT(★完成資料!$A$1,"yyyymm"),TEXT(★完成資料!$A$1,"yyyymm"),"999999")&amp; " " &amp; LEFT(F6910 &amp; "          ",10))))</f>
        <v xml:space="preserve">T O 202204 yyyy00 HV        </v>
      </c>
      <c r="B6910" s="68" t="s">
        <v>231</v>
      </c>
      <c r="C6910" s="68" t="s">
        <v>146</v>
      </c>
      <c r="D6910" s="68" t="s">
        <v>287</v>
      </c>
      <c r="E6910" s="68" t="s">
        <v>531</v>
      </c>
      <c r="F6910" s="68" t="s">
        <v>360</v>
      </c>
      <c r="G6910" s="68" t="s">
        <v>75</v>
      </c>
      <c r="H6910" s="68" t="s">
        <v>246</v>
      </c>
      <c r="I6910" s="68" t="s">
        <v>642</v>
      </c>
      <c r="J6910" s="65">
        <v>374</v>
      </c>
      <c r="K6910" s="65">
        <v>475</v>
      </c>
      <c r="L6910" s="65">
        <v>209</v>
      </c>
      <c r="M6910" s="65" t="s">
        <v>289</v>
      </c>
    </row>
    <row r="6911" spans="1:13" ht="12.75" customHeight="1">
      <c r="A6911" s="65" t="str">
        <f>IF(ROW()=1,"KEY",IF(ISNA(VLOOKUP(B6911,車名対応マスタ!B:D,3,FALSE)),"",IF(VLOOKUP(B6911,車名対応マスタ!B:D,3,FALSE)="","",$D6911&amp;" "&amp;IF($G6911="9","J","O")&amp;" "&amp;$I6911&amp;" "&amp;IF($I6911&lt;=TEXT(★完成資料!$A$1,"yyyymm"),TEXT(★完成資料!$A$1,"yyyymm"),"999999")&amp; " " &amp; LEFT(F6911 &amp; "          ",10))))</f>
        <v xml:space="preserve">T O 202205 yyyy00 HV        </v>
      </c>
      <c r="B6911" s="68" t="s">
        <v>231</v>
      </c>
      <c r="C6911" s="68" t="s">
        <v>146</v>
      </c>
      <c r="D6911" s="68" t="s">
        <v>287</v>
      </c>
      <c r="E6911" s="68" t="s">
        <v>531</v>
      </c>
      <c r="F6911" s="68" t="s">
        <v>360</v>
      </c>
      <c r="G6911" s="68" t="s">
        <v>75</v>
      </c>
      <c r="H6911" s="68" t="s">
        <v>246</v>
      </c>
      <c r="I6911" s="68" t="s">
        <v>647</v>
      </c>
      <c r="J6911" s="65">
        <v>739</v>
      </c>
      <c r="K6911" s="65">
        <v>473</v>
      </c>
      <c r="L6911" s="65">
        <v>209</v>
      </c>
      <c r="M6911" s="65" t="s">
        <v>289</v>
      </c>
    </row>
    <row r="6912" spans="1:13" ht="12.75" customHeight="1">
      <c r="A6912" s="65" t="str">
        <f>IF(ROW()=1,"KEY",IF(ISNA(VLOOKUP(B6912,車名対応マスタ!B:D,3,FALSE)),"",IF(VLOOKUP(B6912,車名対応マスタ!B:D,3,FALSE)="","",$D6912&amp;" "&amp;IF($G6912="9","J","O")&amp;" "&amp;$I6912&amp;" "&amp;IF($I6912&lt;=TEXT(★完成資料!$A$1,"yyyymm"),TEXT(★完成資料!$A$1,"yyyymm"),"999999")&amp; " " &amp; LEFT(F6912 &amp; "          ",10))))</f>
        <v xml:space="preserve">T O 202206 yyyy00 HV        </v>
      </c>
      <c r="B6912" s="68" t="s">
        <v>231</v>
      </c>
      <c r="C6912" s="68" t="s">
        <v>146</v>
      </c>
      <c r="D6912" s="68" t="s">
        <v>287</v>
      </c>
      <c r="E6912" s="68" t="s">
        <v>531</v>
      </c>
      <c r="F6912" s="68" t="s">
        <v>360</v>
      </c>
      <c r="G6912" s="68" t="s">
        <v>75</v>
      </c>
      <c r="H6912" s="68" t="s">
        <v>246</v>
      </c>
      <c r="I6912" s="68" t="s">
        <v>652</v>
      </c>
      <c r="J6912" s="65">
        <v>558</v>
      </c>
      <c r="K6912" s="65">
        <v>924</v>
      </c>
      <c r="L6912" s="65">
        <v>209</v>
      </c>
      <c r="M6912" s="65" t="s">
        <v>289</v>
      </c>
    </row>
    <row r="6913" spans="1:13" ht="12.75" customHeight="1">
      <c r="A6913" s="65" t="str">
        <f>IF(ROW()=1,"KEY",IF(ISNA(VLOOKUP(B6913,車名対応マスタ!B:D,3,FALSE)),"",IF(VLOOKUP(B6913,車名対応マスタ!B:D,3,FALSE)="","",$D6913&amp;" "&amp;IF($G6913="9","J","O")&amp;" "&amp;$I6913&amp;" "&amp;IF($I6913&lt;=TEXT(★完成資料!$A$1,"yyyymm"),TEXT(★完成資料!$A$1,"yyyymm"),"999999")&amp; " " &amp; LEFT(F6913 &amp; "          ",10))))</f>
        <v xml:space="preserve">T O 202207 yyyy00 HV        </v>
      </c>
      <c r="B6913" s="68" t="s">
        <v>231</v>
      </c>
      <c r="C6913" s="68" t="s">
        <v>146</v>
      </c>
      <c r="D6913" s="68" t="s">
        <v>287</v>
      </c>
      <c r="E6913" s="68" t="s">
        <v>531</v>
      </c>
      <c r="F6913" s="68" t="s">
        <v>360</v>
      </c>
      <c r="G6913" s="68" t="s">
        <v>75</v>
      </c>
      <c r="H6913" s="68" t="s">
        <v>246</v>
      </c>
      <c r="I6913" s="68" t="s">
        <v>655</v>
      </c>
      <c r="J6913" s="65">
        <v>298</v>
      </c>
      <c r="K6913" s="65">
        <v>1210</v>
      </c>
      <c r="L6913" s="65">
        <v>209</v>
      </c>
      <c r="M6913" s="65" t="s">
        <v>289</v>
      </c>
    </row>
    <row r="6914" spans="1:13" ht="12.75" customHeight="1">
      <c r="A6914" s="65" t="str">
        <f>IF(ROW()=1,"KEY",IF(ISNA(VLOOKUP(B6914,車名対応マスタ!B:D,3,FALSE)),"",IF(VLOOKUP(B6914,車名対応マスタ!B:D,3,FALSE)="","",$D6914&amp;" "&amp;IF($G6914="9","J","O")&amp;" "&amp;$I6914&amp;" "&amp;IF($I6914&lt;=TEXT(★完成資料!$A$1,"yyyymm"),TEXT(★完成資料!$A$1,"yyyymm"),"999999")&amp; " " &amp; LEFT(F6914 &amp; "          ",10))))</f>
        <v xml:space="preserve">T O 202208 yyyy00 HV        </v>
      </c>
      <c r="B6914" s="68" t="s">
        <v>231</v>
      </c>
      <c r="C6914" s="68" t="s">
        <v>146</v>
      </c>
      <c r="D6914" s="68" t="s">
        <v>287</v>
      </c>
      <c r="E6914" s="68" t="s">
        <v>531</v>
      </c>
      <c r="F6914" s="68" t="s">
        <v>360</v>
      </c>
      <c r="G6914" s="68" t="s">
        <v>75</v>
      </c>
      <c r="H6914" s="68" t="s">
        <v>246</v>
      </c>
      <c r="I6914" s="68" t="s">
        <v>656</v>
      </c>
      <c r="J6914" s="65">
        <v>227</v>
      </c>
      <c r="K6914" s="65">
        <v>1028</v>
      </c>
      <c r="L6914" s="65">
        <v>209</v>
      </c>
      <c r="M6914" s="65" t="s">
        <v>289</v>
      </c>
    </row>
    <row r="6915" spans="1:13" ht="12.75" customHeight="1">
      <c r="A6915" s="65" t="str">
        <f>IF(ROW()=1,"KEY",IF(ISNA(VLOOKUP(B6915,車名対応マスタ!B:D,3,FALSE)),"",IF(VLOOKUP(B6915,車名対応マスタ!B:D,3,FALSE)="","",$D6915&amp;" "&amp;IF($G6915="9","J","O")&amp;" "&amp;$I6915&amp;" "&amp;IF($I6915&lt;=TEXT(★完成資料!$A$1,"yyyymm"),TEXT(★完成資料!$A$1,"yyyymm"),"999999")&amp; " " &amp; LEFT(F6915 &amp; "          ",10))))</f>
        <v xml:space="preserve">T O 202209 yyyy00 HV        </v>
      </c>
      <c r="B6915" s="68" t="s">
        <v>231</v>
      </c>
      <c r="C6915" s="68" t="s">
        <v>146</v>
      </c>
      <c r="D6915" s="68" t="s">
        <v>287</v>
      </c>
      <c r="E6915" s="68" t="s">
        <v>531</v>
      </c>
      <c r="F6915" s="68" t="s">
        <v>360</v>
      </c>
      <c r="G6915" s="68" t="s">
        <v>75</v>
      </c>
      <c r="H6915" s="68" t="s">
        <v>246</v>
      </c>
      <c r="I6915" s="68" t="s">
        <v>657</v>
      </c>
      <c r="J6915" s="65">
        <v>321</v>
      </c>
      <c r="K6915" s="65">
        <v>1237</v>
      </c>
      <c r="L6915" s="65">
        <v>209</v>
      </c>
      <c r="M6915" s="65" t="s">
        <v>289</v>
      </c>
    </row>
    <row r="6916" spans="1:13" ht="12.75" customHeight="1">
      <c r="A6916" s="65" t="str">
        <f>IF(ROW()=1,"KEY",IF(ISNA(VLOOKUP(B6916,車名対応マスタ!B:D,3,FALSE)),"",IF(VLOOKUP(B6916,車名対応マスタ!B:D,3,FALSE)="","",$D6916&amp;" "&amp;IF($G6916="9","J","O")&amp;" "&amp;$I6916&amp;" "&amp;IF($I6916&lt;=TEXT(★完成資料!$A$1,"yyyymm"),TEXT(★完成資料!$A$1,"yyyymm"),"999999")&amp; " " &amp; LEFT(F6916 &amp; "          ",10))))</f>
        <v xml:space="preserve">T O 202210 yyyy00 HV        </v>
      </c>
      <c r="B6916" s="68" t="s">
        <v>231</v>
      </c>
      <c r="C6916" s="68" t="s">
        <v>146</v>
      </c>
      <c r="D6916" s="68" t="s">
        <v>287</v>
      </c>
      <c r="E6916" s="68" t="s">
        <v>531</v>
      </c>
      <c r="F6916" s="68" t="s">
        <v>360</v>
      </c>
      <c r="G6916" s="68" t="s">
        <v>75</v>
      </c>
      <c r="H6916" s="68" t="s">
        <v>246</v>
      </c>
      <c r="I6916" s="68" t="s">
        <v>663</v>
      </c>
      <c r="J6916" s="65">
        <v>241</v>
      </c>
      <c r="K6916" s="65">
        <v>596</v>
      </c>
      <c r="L6916" s="65">
        <v>209</v>
      </c>
      <c r="M6916" s="65" t="s">
        <v>289</v>
      </c>
    </row>
    <row r="6917" spans="1:13" ht="12.75" customHeight="1">
      <c r="A6917" s="65" t="str">
        <f>IF(ROW()=1,"KEY",IF(ISNA(VLOOKUP(B6917,車名対応マスタ!B:D,3,FALSE)),"",IF(VLOOKUP(B6917,車名対応マスタ!B:D,3,FALSE)="","",$D6917&amp;" "&amp;IF($G6917="9","J","O")&amp;" "&amp;$I6917&amp;" "&amp;IF($I6917&lt;=TEXT(★完成資料!$A$1,"yyyymm"),TEXT(★完成資料!$A$1,"yyyymm"),"999999")&amp; " " &amp; LEFT(F6917 &amp; "          ",10))))</f>
        <v xml:space="preserve">T O 202201 yyyy00 HV        </v>
      </c>
      <c r="B6917" s="68" t="s">
        <v>231</v>
      </c>
      <c r="C6917" s="68" t="s">
        <v>146</v>
      </c>
      <c r="D6917" s="68" t="s">
        <v>287</v>
      </c>
      <c r="E6917" s="68" t="s">
        <v>531</v>
      </c>
      <c r="F6917" s="68" t="s">
        <v>360</v>
      </c>
      <c r="G6917" s="68" t="s">
        <v>77</v>
      </c>
      <c r="H6917" s="68" t="s">
        <v>273</v>
      </c>
      <c r="I6917" s="68" t="s">
        <v>639</v>
      </c>
      <c r="J6917" s="65">
        <v>1</v>
      </c>
      <c r="L6917" s="65">
        <v>451</v>
      </c>
      <c r="M6917" s="65" t="s">
        <v>328</v>
      </c>
    </row>
    <row r="6918" spans="1:13" ht="12.75" customHeight="1">
      <c r="A6918" s="65" t="str">
        <f>IF(ROW()=1,"KEY",IF(ISNA(VLOOKUP(B6918,車名対応マスタ!B:D,3,FALSE)),"",IF(VLOOKUP(B6918,車名対応マスタ!B:D,3,FALSE)="","",$D6918&amp;" "&amp;IF($G6918="9","J","O")&amp;" "&amp;$I6918&amp;" "&amp;IF($I6918&lt;=TEXT(★完成資料!$A$1,"yyyymm"),TEXT(★完成資料!$A$1,"yyyymm"),"999999")&amp; " " &amp; LEFT(F6918 &amp; "          ",10))))</f>
        <v xml:space="preserve">T O 202202 yyyy00 HV        </v>
      </c>
      <c r="B6918" s="68" t="s">
        <v>231</v>
      </c>
      <c r="C6918" s="68" t="s">
        <v>146</v>
      </c>
      <c r="D6918" s="68" t="s">
        <v>287</v>
      </c>
      <c r="E6918" s="68" t="s">
        <v>531</v>
      </c>
      <c r="F6918" s="68" t="s">
        <v>360</v>
      </c>
      <c r="G6918" s="68" t="s">
        <v>77</v>
      </c>
      <c r="H6918" s="68" t="s">
        <v>273</v>
      </c>
      <c r="I6918" s="68" t="s">
        <v>640</v>
      </c>
      <c r="J6918" s="65">
        <v>2</v>
      </c>
      <c r="L6918" s="65">
        <v>451</v>
      </c>
      <c r="M6918" s="65" t="s">
        <v>328</v>
      </c>
    </row>
    <row r="6919" spans="1:13" ht="12.75" customHeight="1">
      <c r="A6919" s="65" t="str">
        <f>IF(ROW()=1,"KEY",IF(ISNA(VLOOKUP(B6919,車名対応マスタ!B:D,3,FALSE)),"",IF(VLOOKUP(B6919,車名対応マスタ!B:D,3,FALSE)="","",$D6919&amp;" "&amp;IF($G6919="9","J","O")&amp;" "&amp;$I6919&amp;" "&amp;IF($I6919&lt;=TEXT(★完成資料!$A$1,"yyyymm"),TEXT(★完成資料!$A$1,"yyyymm"),"999999")&amp; " " &amp; LEFT(F6919 &amp; "          ",10))))</f>
        <v xml:space="preserve">T O 202203 yyyy00 HV        </v>
      </c>
      <c r="B6919" s="68" t="s">
        <v>231</v>
      </c>
      <c r="C6919" s="68" t="s">
        <v>146</v>
      </c>
      <c r="D6919" s="68" t="s">
        <v>287</v>
      </c>
      <c r="E6919" s="68" t="s">
        <v>531</v>
      </c>
      <c r="F6919" s="68" t="s">
        <v>360</v>
      </c>
      <c r="G6919" s="68" t="s">
        <v>77</v>
      </c>
      <c r="H6919" s="68" t="s">
        <v>273</v>
      </c>
      <c r="I6919" s="68" t="s">
        <v>641</v>
      </c>
      <c r="J6919" s="65">
        <v>1</v>
      </c>
      <c r="L6919" s="65">
        <v>451</v>
      </c>
      <c r="M6919" s="65" t="s">
        <v>328</v>
      </c>
    </row>
    <row r="6920" spans="1:13" ht="12.75" customHeight="1">
      <c r="A6920" s="65" t="str">
        <f>IF(ROW()=1,"KEY",IF(ISNA(VLOOKUP(B6920,車名対応マスタ!B:D,3,FALSE)),"",IF(VLOOKUP(B6920,車名対応マスタ!B:D,3,FALSE)="","",$D6920&amp;" "&amp;IF($G6920="9","J","O")&amp;" "&amp;$I6920&amp;" "&amp;IF($I6920&lt;=TEXT(★完成資料!$A$1,"yyyymm"),TEXT(★完成資料!$A$1,"yyyymm"),"999999")&amp; " " &amp; LEFT(F6920 &amp; "          ",10))))</f>
        <v xml:space="preserve">T O 202204 yyyy00 HV        </v>
      </c>
      <c r="B6920" s="68" t="s">
        <v>231</v>
      </c>
      <c r="C6920" s="68" t="s">
        <v>146</v>
      </c>
      <c r="D6920" s="68" t="s">
        <v>287</v>
      </c>
      <c r="E6920" s="68" t="s">
        <v>531</v>
      </c>
      <c r="F6920" s="68" t="s">
        <v>360</v>
      </c>
      <c r="G6920" s="68" t="s">
        <v>77</v>
      </c>
      <c r="H6920" s="68" t="s">
        <v>273</v>
      </c>
      <c r="I6920" s="68" t="s">
        <v>642</v>
      </c>
      <c r="J6920" s="65">
        <v>3</v>
      </c>
      <c r="L6920" s="65">
        <v>451</v>
      </c>
      <c r="M6920" s="65" t="s">
        <v>328</v>
      </c>
    </row>
    <row r="6921" spans="1:13" ht="12.75" customHeight="1">
      <c r="A6921" s="65" t="str">
        <f>IF(ROW()=1,"KEY",IF(ISNA(VLOOKUP(B6921,車名対応マスタ!B:D,3,FALSE)),"",IF(VLOOKUP(B6921,車名対応マスタ!B:D,3,FALSE)="","",$D6921&amp;" "&amp;IF($G6921="9","J","O")&amp;" "&amp;$I6921&amp;" "&amp;IF($I6921&lt;=TEXT(★完成資料!$A$1,"yyyymm"),TEXT(★完成資料!$A$1,"yyyymm"),"999999")&amp; " " &amp; LEFT(F6921 &amp; "          ",10))))</f>
        <v xml:space="preserve">T O 202205 yyyy00 HV        </v>
      </c>
      <c r="B6921" s="68" t="s">
        <v>231</v>
      </c>
      <c r="C6921" s="68" t="s">
        <v>146</v>
      </c>
      <c r="D6921" s="68" t="s">
        <v>287</v>
      </c>
      <c r="E6921" s="68" t="s">
        <v>531</v>
      </c>
      <c r="F6921" s="68" t="s">
        <v>360</v>
      </c>
      <c r="G6921" s="68" t="s">
        <v>77</v>
      </c>
      <c r="H6921" s="68" t="s">
        <v>273</v>
      </c>
      <c r="I6921" s="68" t="s">
        <v>647</v>
      </c>
      <c r="J6921" s="65">
        <v>1</v>
      </c>
      <c r="K6921" s="65">
        <v>3</v>
      </c>
      <c r="L6921" s="65">
        <v>451</v>
      </c>
      <c r="M6921" s="65" t="s">
        <v>328</v>
      </c>
    </row>
    <row r="6922" spans="1:13" ht="12.75" customHeight="1">
      <c r="A6922" s="65" t="str">
        <f>IF(ROW()=1,"KEY",IF(ISNA(VLOOKUP(B6922,車名対応マスタ!B:D,3,FALSE)),"",IF(VLOOKUP(B6922,車名対応マスタ!B:D,3,FALSE)="","",$D6922&amp;" "&amp;IF($G6922="9","J","O")&amp;" "&amp;$I6922&amp;" "&amp;IF($I6922&lt;=TEXT(★完成資料!$A$1,"yyyymm"),TEXT(★完成資料!$A$1,"yyyymm"),"999999")&amp; " " &amp; LEFT(F6922 &amp; "          ",10))))</f>
        <v xml:space="preserve">T O 202206 yyyy00 HV        </v>
      </c>
      <c r="B6922" s="68" t="s">
        <v>231</v>
      </c>
      <c r="C6922" s="68" t="s">
        <v>146</v>
      </c>
      <c r="D6922" s="68" t="s">
        <v>287</v>
      </c>
      <c r="E6922" s="68" t="s">
        <v>531</v>
      </c>
      <c r="F6922" s="68" t="s">
        <v>360</v>
      </c>
      <c r="G6922" s="68" t="s">
        <v>77</v>
      </c>
      <c r="H6922" s="68" t="s">
        <v>273</v>
      </c>
      <c r="I6922" s="68" t="s">
        <v>652</v>
      </c>
      <c r="J6922" s="65">
        <v>3</v>
      </c>
      <c r="K6922" s="65">
        <v>3</v>
      </c>
      <c r="L6922" s="65">
        <v>451</v>
      </c>
      <c r="M6922" s="65" t="s">
        <v>328</v>
      </c>
    </row>
    <row r="6923" spans="1:13" ht="12.75" customHeight="1">
      <c r="A6923" s="65" t="str">
        <f>IF(ROW()=1,"KEY",IF(ISNA(VLOOKUP(B6923,車名対応マスタ!B:D,3,FALSE)),"",IF(VLOOKUP(B6923,車名対応マスタ!B:D,3,FALSE)="","",$D6923&amp;" "&amp;IF($G6923="9","J","O")&amp;" "&amp;$I6923&amp;" "&amp;IF($I6923&lt;=TEXT(★完成資料!$A$1,"yyyymm"),TEXT(★完成資料!$A$1,"yyyymm"),"999999")&amp; " " &amp; LEFT(F6923 &amp; "          ",10))))</f>
        <v xml:space="preserve">T O 202208 yyyy00 HV        </v>
      </c>
      <c r="B6923" s="68" t="s">
        <v>231</v>
      </c>
      <c r="C6923" s="68" t="s">
        <v>146</v>
      </c>
      <c r="D6923" s="68" t="s">
        <v>287</v>
      </c>
      <c r="E6923" s="68" t="s">
        <v>531</v>
      </c>
      <c r="F6923" s="68" t="s">
        <v>360</v>
      </c>
      <c r="G6923" s="68" t="s">
        <v>77</v>
      </c>
      <c r="H6923" s="68" t="s">
        <v>273</v>
      </c>
      <c r="I6923" s="68" t="s">
        <v>656</v>
      </c>
      <c r="K6923" s="65">
        <v>2</v>
      </c>
      <c r="L6923" s="65">
        <v>451</v>
      </c>
      <c r="M6923" s="65" t="s">
        <v>328</v>
      </c>
    </row>
    <row r="6924" spans="1:13" ht="12.75" customHeight="1">
      <c r="A6924" s="65" t="str">
        <f>IF(ROW()=1,"KEY",IF(ISNA(VLOOKUP(B6924,車名対応マスタ!B:D,3,FALSE)),"",IF(VLOOKUP(B6924,車名対応マスタ!B:D,3,FALSE)="","",$D6924&amp;" "&amp;IF($G6924="9","J","O")&amp;" "&amp;$I6924&amp;" "&amp;IF($I6924&lt;=TEXT(★完成資料!$A$1,"yyyymm"),TEXT(★完成資料!$A$1,"yyyymm"),"999999")&amp; " " &amp; LEFT(F6924 &amp; "          ",10))))</f>
        <v xml:space="preserve">T O 202209 yyyy00 HV        </v>
      </c>
      <c r="B6924" s="68" t="s">
        <v>231</v>
      </c>
      <c r="C6924" s="68" t="s">
        <v>146</v>
      </c>
      <c r="D6924" s="68" t="s">
        <v>287</v>
      </c>
      <c r="E6924" s="68" t="s">
        <v>531</v>
      </c>
      <c r="F6924" s="68" t="s">
        <v>360</v>
      </c>
      <c r="G6924" s="68" t="s">
        <v>77</v>
      </c>
      <c r="H6924" s="68" t="s">
        <v>273</v>
      </c>
      <c r="I6924" s="68" t="s">
        <v>657</v>
      </c>
      <c r="K6924" s="65">
        <v>1</v>
      </c>
      <c r="L6924" s="65">
        <v>451</v>
      </c>
      <c r="M6924" s="65" t="s">
        <v>328</v>
      </c>
    </row>
    <row r="6925" spans="1:13" ht="12.75" customHeight="1">
      <c r="A6925" s="65" t="str">
        <f>IF(ROW()=1,"KEY",IF(ISNA(VLOOKUP(B6925,車名対応マスタ!B:D,3,FALSE)),"",IF(VLOOKUP(B6925,車名対応マスタ!B:D,3,FALSE)="","",$D6925&amp;" "&amp;IF($G6925="9","J","O")&amp;" "&amp;$I6925&amp;" "&amp;IF($I6925&lt;=TEXT(★完成資料!$A$1,"yyyymm"),TEXT(★完成資料!$A$1,"yyyymm"),"999999")&amp; " " &amp; LEFT(F6925 &amp; "          ",10))))</f>
        <v xml:space="preserve">T O 202210 yyyy00 HV        </v>
      </c>
      <c r="B6925" s="68" t="s">
        <v>231</v>
      </c>
      <c r="C6925" s="68" t="s">
        <v>146</v>
      </c>
      <c r="D6925" s="68" t="s">
        <v>287</v>
      </c>
      <c r="E6925" s="68" t="s">
        <v>531</v>
      </c>
      <c r="F6925" s="68" t="s">
        <v>360</v>
      </c>
      <c r="G6925" s="68" t="s">
        <v>77</v>
      </c>
      <c r="H6925" s="68" t="s">
        <v>273</v>
      </c>
      <c r="I6925" s="68" t="s">
        <v>663</v>
      </c>
      <c r="K6925" s="65">
        <v>4</v>
      </c>
      <c r="L6925" s="65">
        <v>451</v>
      </c>
      <c r="M6925" s="65" t="s">
        <v>328</v>
      </c>
    </row>
    <row r="6926" spans="1:13" ht="12.75" customHeight="1">
      <c r="A6926" s="65" t="str">
        <f>IF(ROW()=1,"KEY",IF(ISNA(VLOOKUP(B6926,車名対応マスタ!B:D,3,FALSE)),"",IF(VLOOKUP(B6926,車名対応マスタ!B:D,3,FALSE)="","",$D6926&amp;" "&amp;IF($G6926="9","J","O")&amp;" "&amp;$I6926&amp;" "&amp;IF($I6926&lt;=TEXT(★完成資料!$A$1,"yyyymm"),TEXT(★完成資料!$A$1,"yyyymm"),"999999")&amp; " " &amp; LEFT(F6926 &amp; "          ",10))))</f>
        <v xml:space="preserve">T O 202201 yyyy00 HV        </v>
      </c>
      <c r="B6926" s="68" t="s">
        <v>231</v>
      </c>
      <c r="C6926" s="68" t="s">
        <v>146</v>
      </c>
      <c r="D6926" s="68" t="s">
        <v>287</v>
      </c>
      <c r="E6926" s="68" t="s">
        <v>531</v>
      </c>
      <c r="F6926" s="68" t="s">
        <v>360</v>
      </c>
      <c r="G6926" s="68" t="s">
        <v>204</v>
      </c>
      <c r="H6926" s="68" t="s">
        <v>384</v>
      </c>
      <c r="I6926" s="68" t="s">
        <v>639</v>
      </c>
      <c r="J6926" s="65">
        <v>4328</v>
      </c>
      <c r="L6926" s="65">
        <v>707</v>
      </c>
      <c r="M6926" s="65" t="s">
        <v>386</v>
      </c>
    </row>
    <row r="6927" spans="1:13" ht="12.75" customHeight="1">
      <c r="A6927" s="65" t="str">
        <f>IF(ROW()=1,"KEY",IF(ISNA(VLOOKUP(B6927,車名対応マスタ!B:D,3,FALSE)),"",IF(VLOOKUP(B6927,車名対応マスタ!B:D,3,FALSE)="","",$D6927&amp;" "&amp;IF($G6927="9","J","O")&amp;" "&amp;$I6927&amp;" "&amp;IF($I6927&lt;=TEXT(★完成資料!$A$1,"yyyymm"),TEXT(★完成資料!$A$1,"yyyymm"),"999999")&amp; " " &amp; LEFT(F6927 &amp; "          ",10))))</f>
        <v xml:space="preserve">T O 202202 yyyy00 HV        </v>
      </c>
      <c r="B6927" s="68" t="s">
        <v>231</v>
      </c>
      <c r="C6927" s="68" t="s">
        <v>146</v>
      </c>
      <c r="D6927" s="68" t="s">
        <v>287</v>
      </c>
      <c r="E6927" s="68" t="s">
        <v>531</v>
      </c>
      <c r="F6927" s="68" t="s">
        <v>360</v>
      </c>
      <c r="G6927" s="68" t="s">
        <v>204</v>
      </c>
      <c r="H6927" s="68" t="s">
        <v>384</v>
      </c>
      <c r="I6927" s="68" t="s">
        <v>640</v>
      </c>
      <c r="J6927" s="65">
        <v>4121</v>
      </c>
      <c r="L6927" s="65">
        <v>707</v>
      </c>
      <c r="M6927" s="65" t="s">
        <v>386</v>
      </c>
    </row>
    <row r="6928" spans="1:13" ht="12.75" customHeight="1">
      <c r="A6928" s="65" t="str">
        <f>IF(ROW()=1,"KEY",IF(ISNA(VLOOKUP(B6928,車名対応マスタ!B:D,3,FALSE)),"",IF(VLOOKUP(B6928,車名対応マスタ!B:D,3,FALSE)="","",$D6928&amp;" "&amp;IF($G6928="9","J","O")&amp;" "&amp;$I6928&amp;" "&amp;IF($I6928&lt;=TEXT(★完成資料!$A$1,"yyyymm"),TEXT(★完成資料!$A$1,"yyyymm"),"999999")&amp; " " &amp; LEFT(F6928 &amp; "          ",10))))</f>
        <v xml:space="preserve">T O 202203 yyyy00 HV        </v>
      </c>
      <c r="B6928" s="68" t="s">
        <v>231</v>
      </c>
      <c r="C6928" s="68" t="s">
        <v>146</v>
      </c>
      <c r="D6928" s="68" t="s">
        <v>287</v>
      </c>
      <c r="E6928" s="68" t="s">
        <v>531</v>
      </c>
      <c r="F6928" s="68" t="s">
        <v>360</v>
      </c>
      <c r="G6928" s="68" t="s">
        <v>204</v>
      </c>
      <c r="H6928" s="68" t="s">
        <v>384</v>
      </c>
      <c r="I6928" s="68" t="s">
        <v>641</v>
      </c>
      <c r="J6928" s="65">
        <v>6444</v>
      </c>
      <c r="L6928" s="65">
        <v>707</v>
      </c>
      <c r="M6928" s="65" t="s">
        <v>386</v>
      </c>
    </row>
    <row r="6929" spans="1:13" ht="12.75" customHeight="1">
      <c r="A6929" s="65" t="str">
        <f>IF(ROW()=1,"KEY",IF(ISNA(VLOOKUP(B6929,車名対応マスタ!B:D,3,FALSE)),"",IF(VLOOKUP(B6929,車名対応マスタ!B:D,3,FALSE)="","",$D6929&amp;" "&amp;IF($G6929="9","J","O")&amp;" "&amp;$I6929&amp;" "&amp;IF($I6929&lt;=TEXT(★完成資料!$A$1,"yyyymm"),TEXT(★完成資料!$A$1,"yyyymm"),"999999")&amp; " " &amp; LEFT(F6929 &amp; "          ",10))))</f>
        <v xml:space="preserve">T O 202204 yyyy00 HV        </v>
      </c>
      <c r="B6929" s="68" t="s">
        <v>231</v>
      </c>
      <c r="C6929" s="68" t="s">
        <v>146</v>
      </c>
      <c r="D6929" s="68" t="s">
        <v>287</v>
      </c>
      <c r="E6929" s="68" t="s">
        <v>531</v>
      </c>
      <c r="F6929" s="68" t="s">
        <v>360</v>
      </c>
      <c r="G6929" s="68" t="s">
        <v>204</v>
      </c>
      <c r="H6929" s="68" t="s">
        <v>384</v>
      </c>
      <c r="I6929" s="68" t="s">
        <v>642</v>
      </c>
      <c r="J6929" s="65">
        <v>4993</v>
      </c>
      <c r="L6929" s="65">
        <v>707</v>
      </c>
      <c r="M6929" s="65" t="s">
        <v>386</v>
      </c>
    </row>
    <row r="6930" spans="1:13" ht="12.75" customHeight="1">
      <c r="A6930" s="65" t="str">
        <f>IF(ROW()=1,"KEY",IF(ISNA(VLOOKUP(B6930,車名対応マスタ!B:D,3,FALSE)),"",IF(VLOOKUP(B6930,車名対応マスタ!B:D,3,FALSE)="","",$D6930&amp;" "&amp;IF($G6930="9","J","O")&amp;" "&amp;$I6930&amp;" "&amp;IF($I6930&lt;=TEXT(★完成資料!$A$1,"yyyymm"),TEXT(★完成資料!$A$1,"yyyymm"),"999999")&amp; " " &amp; LEFT(F6930 &amp; "          ",10))))</f>
        <v xml:space="preserve">T O 202205 yyyy00 HV        </v>
      </c>
      <c r="B6930" s="68" t="s">
        <v>231</v>
      </c>
      <c r="C6930" s="68" t="s">
        <v>146</v>
      </c>
      <c r="D6930" s="68" t="s">
        <v>287</v>
      </c>
      <c r="E6930" s="68" t="s">
        <v>531</v>
      </c>
      <c r="F6930" s="68" t="s">
        <v>360</v>
      </c>
      <c r="G6930" s="68" t="s">
        <v>204</v>
      </c>
      <c r="H6930" s="68" t="s">
        <v>384</v>
      </c>
      <c r="I6930" s="68" t="s">
        <v>647</v>
      </c>
      <c r="J6930" s="65">
        <v>6574</v>
      </c>
      <c r="L6930" s="65">
        <v>707</v>
      </c>
      <c r="M6930" s="65" t="s">
        <v>386</v>
      </c>
    </row>
    <row r="6931" spans="1:13" ht="12.75" customHeight="1">
      <c r="A6931" s="65" t="str">
        <f>IF(ROW()=1,"KEY",IF(ISNA(VLOOKUP(B6931,車名対応マスタ!B:D,3,FALSE)),"",IF(VLOOKUP(B6931,車名対応マスタ!B:D,3,FALSE)="","",$D6931&amp;" "&amp;IF($G6931="9","J","O")&amp;" "&amp;$I6931&amp;" "&amp;IF($I6931&lt;=TEXT(★完成資料!$A$1,"yyyymm"),TEXT(★完成資料!$A$1,"yyyymm"),"999999")&amp; " " &amp; LEFT(F6931 &amp; "          ",10))))</f>
        <v xml:space="preserve">T O 202206 yyyy00 HV        </v>
      </c>
      <c r="B6931" s="68" t="s">
        <v>231</v>
      </c>
      <c r="C6931" s="68" t="s">
        <v>146</v>
      </c>
      <c r="D6931" s="68" t="s">
        <v>287</v>
      </c>
      <c r="E6931" s="68" t="s">
        <v>531</v>
      </c>
      <c r="F6931" s="68" t="s">
        <v>360</v>
      </c>
      <c r="G6931" s="68" t="s">
        <v>204</v>
      </c>
      <c r="H6931" s="68" t="s">
        <v>384</v>
      </c>
      <c r="I6931" s="68" t="s">
        <v>652</v>
      </c>
      <c r="J6931" s="65">
        <v>7586</v>
      </c>
      <c r="L6931" s="65">
        <v>707</v>
      </c>
      <c r="M6931" s="65" t="s">
        <v>386</v>
      </c>
    </row>
    <row r="6932" spans="1:13" ht="12.75" customHeight="1">
      <c r="A6932" s="65" t="str">
        <f>IF(ROW()=1,"KEY",IF(ISNA(VLOOKUP(B6932,車名対応マスタ!B:D,3,FALSE)),"",IF(VLOOKUP(B6932,車名対応マスタ!B:D,3,FALSE)="","",$D6932&amp;" "&amp;IF($G6932="9","J","O")&amp;" "&amp;$I6932&amp;" "&amp;IF($I6932&lt;=TEXT(★完成資料!$A$1,"yyyymm"),TEXT(★完成資料!$A$1,"yyyymm"),"999999")&amp; " " &amp; LEFT(F6932 &amp; "          ",10))))</f>
        <v xml:space="preserve">T O 202207 yyyy00 HV        </v>
      </c>
      <c r="B6932" s="68" t="s">
        <v>231</v>
      </c>
      <c r="C6932" s="68" t="s">
        <v>146</v>
      </c>
      <c r="D6932" s="68" t="s">
        <v>287</v>
      </c>
      <c r="E6932" s="68" t="s">
        <v>531</v>
      </c>
      <c r="F6932" s="68" t="s">
        <v>360</v>
      </c>
      <c r="G6932" s="68" t="s">
        <v>204</v>
      </c>
      <c r="H6932" s="68" t="s">
        <v>384</v>
      </c>
      <c r="I6932" s="68" t="s">
        <v>655</v>
      </c>
      <c r="J6932" s="65">
        <v>6820</v>
      </c>
      <c r="L6932" s="65">
        <v>707</v>
      </c>
      <c r="M6932" s="65" t="s">
        <v>386</v>
      </c>
    </row>
    <row r="6933" spans="1:13" ht="12.75" customHeight="1">
      <c r="A6933" s="65" t="str">
        <f>IF(ROW()=1,"KEY",IF(ISNA(VLOOKUP(B6933,車名対応マスタ!B:D,3,FALSE)),"",IF(VLOOKUP(B6933,車名対応マスタ!B:D,3,FALSE)="","",$D6933&amp;" "&amp;IF($G6933="9","J","O")&amp;" "&amp;$I6933&amp;" "&amp;IF($I6933&lt;=TEXT(★完成資料!$A$1,"yyyymm"),TEXT(★完成資料!$A$1,"yyyymm"),"999999")&amp; " " &amp; LEFT(F6933 &amp; "          ",10))))</f>
        <v xml:space="preserve">T O 202208 yyyy00 HV        </v>
      </c>
      <c r="B6933" s="68" t="s">
        <v>231</v>
      </c>
      <c r="C6933" s="68" t="s">
        <v>146</v>
      </c>
      <c r="D6933" s="68" t="s">
        <v>287</v>
      </c>
      <c r="E6933" s="68" t="s">
        <v>531</v>
      </c>
      <c r="F6933" s="68" t="s">
        <v>360</v>
      </c>
      <c r="G6933" s="68" t="s">
        <v>204</v>
      </c>
      <c r="H6933" s="68" t="s">
        <v>384</v>
      </c>
      <c r="I6933" s="68" t="s">
        <v>656</v>
      </c>
      <c r="J6933" s="65">
        <v>6652</v>
      </c>
      <c r="L6933" s="65">
        <v>707</v>
      </c>
      <c r="M6933" s="65" t="s">
        <v>386</v>
      </c>
    </row>
    <row r="6934" spans="1:13" ht="12.75" customHeight="1">
      <c r="A6934" s="65" t="str">
        <f>IF(ROW()=1,"KEY",IF(ISNA(VLOOKUP(B6934,車名対応マスタ!B:D,3,FALSE)),"",IF(VLOOKUP(B6934,車名対応マスタ!B:D,3,FALSE)="","",$D6934&amp;" "&amp;IF($G6934="9","J","O")&amp;" "&amp;$I6934&amp;" "&amp;IF($I6934&lt;=TEXT(★完成資料!$A$1,"yyyymm"),TEXT(★完成資料!$A$1,"yyyymm"),"999999")&amp; " " &amp; LEFT(F6934 &amp; "          ",10))))</f>
        <v xml:space="preserve">T O 202209 yyyy00 HV        </v>
      </c>
      <c r="B6934" s="68" t="s">
        <v>231</v>
      </c>
      <c r="C6934" s="68" t="s">
        <v>146</v>
      </c>
      <c r="D6934" s="68" t="s">
        <v>287</v>
      </c>
      <c r="E6934" s="68" t="s">
        <v>531</v>
      </c>
      <c r="F6934" s="68" t="s">
        <v>360</v>
      </c>
      <c r="G6934" s="68" t="s">
        <v>204</v>
      </c>
      <c r="H6934" s="68" t="s">
        <v>384</v>
      </c>
      <c r="I6934" s="68" t="s">
        <v>657</v>
      </c>
      <c r="J6934" s="65">
        <v>6796</v>
      </c>
      <c r="L6934" s="65">
        <v>707</v>
      </c>
      <c r="M6934" s="65" t="s">
        <v>386</v>
      </c>
    </row>
    <row r="6935" spans="1:13" ht="12.75" customHeight="1">
      <c r="A6935" s="65" t="str">
        <f>IF(ROW()=1,"KEY",IF(ISNA(VLOOKUP(B6935,車名対応マスタ!B:D,3,FALSE)),"",IF(VLOOKUP(B6935,車名対応マスタ!B:D,3,FALSE)="","",$D6935&amp;" "&amp;IF($G6935="9","J","O")&amp;" "&amp;$I6935&amp;" "&amp;IF($I6935&lt;=TEXT(★完成資料!$A$1,"yyyymm"),TEXT(★完成資料!$A$1,"yyyymm"),"999999")&amp; " " &amp; LEFT(F6935 &amp; "          ",10))))</f>
        <v xml:space="preserve">T O 202210 yyyy00 HV        </v>
      </c>
      <c r="B6935" s="68" t="s">
        <v>231</v>
      </c>
      <c r="C6935" s="68" t="s">
        <v>146</v>
      </c>
      <c r="D6935" s="68" t="s">
        <v>287</v>
      </c>
      <c r="E6935" s="68" t="s">
        <v>531</v>
      </c>
      <c r="F6935" s="68" t="s">
        <v>360</v>
      </c>
      <c r="G6935" s="68" t="s">
        <v>204</v>
      </c>
      <c r="H6935" s="68" t="s">
        <v>384</v>
      </c>
      <c r="I6935" s="68" t="s">
        <v>663</v>
      </c>
      <c r="J6935" s="65">
        <v>6802</v>
      </c>
      <c r="L6935" s="65">
        <v>707</v>
      </c>
      <c r="M6935" s="65" t="s">
        <v>386</v>
      </c>
    </row>
    <row r="6936" spans="1:13" ht="12.75" customHeight="1">
      <c r="A6936" s="65" t="str">
        <f>IF(ROW()=1,"KEY",IF(ISNA(VLOOKUP(B6936,車名対応マスタ!B:D,3,FALSE)),"",IF(VLOOKUP(B6936,車名対応マスタ!B:D,3,FALSE)="","",$D6936&amp;" "&amp;IF($G6936="9","J","O")&amp;" "&amp;$I6936&amp;" "&amp;IF($I6936&lt;=TEXT(★完成資料!$A$1,"yyyymm"),TEXT(★完成資料!$A$1,"yyyymm"),"999999")&amp; " " &amp; LEFT(F6936 &amp; "          ",10))))</f>
        <v xml:space="preserve">T O 202201 yyyy00 HV        </v>
      </c>
      <c r="B6936" s="68" t="s">
        <v>231</v>
      </c>
      <c r="C6936" s="68" t="s">
        <v>146</v>
      </c>
      <c r="D6936" s="68" t="s">
        <v>287</v>
      </c>
      <c r="E6936" s="68" t="s">
        <v>531</v>
      </c>
      <c r="F6936" s="68" t="s">
        <v>360</v>
      </c>
      <c r="G6936" s="68" t="s">
        <v>78</v>
      </c>
      <c r="H6936" s="68" t="s">
        <v>384</v>
      </c>
      <c r="I6936" s="68" t="s">
        <v>639</v>
      </c>
      <c r="J6936" s="65">
        <v>181</v>
      </c>
      <c r="K6936" s="65">
        <v>0</v>
      </c>
      <c r="L6936" s="65">
        <v>721</v>
      </c>
      <c r="M6936" s="65" t="s">
        <v>502</v>
      </c>
    </row>
    <row r="6937" spans="1:13" ht="12.75" customHeight="1">
      <c r="A6937" s="65" t="str">
        <f>IF(ROW()=1,"KEY",IF(ISNA(VLOOKUP(B6937,車名対応マスタ!B:D,3,FALSE)),"",IF(VLOOKUP(B6937,車名対応マスタ!B:D,3,FALSE)="","",$D6937&amp;" "&amp;IF($G6937="9","J","O")&amp;" "&amp;$I6937&amp;" "&amp;IF($I6937&lt;=TEXT(★完成資料!$A$1,"yyyymm"),TEXT(★完成資料!$A$1,"yyyymm"),"999999")&amp; " " &amp; LEFT(F6937 &amp; "          ",10))))</f>
        <v xml:space="preserve">T O 202202 yyyy00 HV        </v>
      </c>
      <c r="B6937" s="68" t="s">
        <v>231</v>
      </c>
      <c r="C6937" s="68" t="s">
        <v>146</v>
      </c>
      <c r="D6937" s="68" t="s">
        <v>287</v>
      </c>
      <c r="E6937" s="68" t="s">
        <v>531</v>
      </c>
      <c r="F6937" s="68" t="s">
        <v>360</v>
      </c>
      <c r="G6937" s="68" t="s">
        <v>78</v>
      </c>
      <c r="H6937" s="68" t="s">
        <v>384</v>
      </c>
      <c r="I6937" s="68" t="s">
        <v>640</v>
      </c>
      <c r="J6937" s="65">
        <v>3</v>
      </c>
      <c r="K6937" s="65">
        <v>0</v>
      </c>
      <c r="L6937" s="65">
        <v>721</v>
      </c>
      <c r="M6937" s="65" t="s">
        <v>502</v>
      </c>
    </row>
    <row r="6938" spans="1:13" ht="12.75" customHeight="1">
      <c r="A6938" s="65" t="str">
        <f>IF(ROW()=1,"KEY",IF(ISNA(VLOOKUP(B6938,車名対応マスタ!B:D,3,FALSE)),"",IF(VLOOKUP(B6938,車名対応マスタ!B:D,3,FALSE)="","",$D6938&amp;" "&amp;IF($G6938="9","J","O")&amp;" "&amp;$I6938&amp;" "&amp;IF($I6938&lt;=TEXT(★完成資料!$A$1,"yyyymm"),TEXT(★完成資料!$A$1,"yyyymm"),"999999")&amp; " " &amp; LEFT(F6938 &amp; "          ",10))))</f>
        <v xml:space="preserve">T O 202203 yyyy00 HV        </v>
      </c>
      <c r="B6938" s="68" t="s">
        <v>231</v>
      </c>
      <c r="C6938" s="68" t="s">
        <v>146</v>
      </c>
      <c r="D6938" s="68" t="s">
        <v>287</v>
      </c>
      <c r="E6938" s="68" t="s">
        <v>531</v>
      </c>
      <c r="F6938" s="68" t="s">
        <v>360</v>
      </c>
      <c r="G6938" s="68" t="s">
        <v>78</v>
      </c>
      <c r="H6938" s="68" t="s">
        <v>384</v>
      </c>
      <c r="I6938" s="68" t="s">
        <v>641</v>
      </c>
      <c r="J6938" s="65">
        <v>1</v>
      </c>
      <c r="K6938" s="65">
        <v>84</v>
      </c>
      <c r="L6938" s="65">
        <v>721</v>
      </c>
      <c r="M6938" s="65" t="s">
        <v>502</v>
      </c>
    </row>
    <row r="6939" spans="1:13" ht="12.75" customHeight="1">
      <c r="A6939" s="65" t="str">
        <f>IF(ROW()=1,"KEY",IF(ISNA(VLOOKUP(B6939,車名対応マスタ!B:D,3,FALSE)),"",IF(VLOOKUP(B6939,車名対応マスタ!B:D,3,FALSE)="","",$D6939&amp;" "&amp;IF($G6939="9","J","O")&amp;" "&amp;$I6939&amp;" "&amp;IF($I6939&lt;=TEXT(★完成資料!$A$1,"yyyymm"),TEXT(★完成資料!$A$1,"yyyymm"),"999999")&amp; " " &amp; LEFT(F6939 &amp; "          ",10))))</f>
        <v xml:space="preserve">T O 202204 yyyy00 HV        </v>
      </c>
      <c r="B6939" s="68" t="s">
        <v>231</v>
      </c>
      <c r="C6939" s="68" t="s">
        <v>146</v>
      </c>
      <c r="D6939" s="68" t="s">
        <v>287</v>
      </c>
      <c r="E6939" s="68" t="s">
        <v>531</v>
      </c>
      <c r="F6939" s="68" t="s">
        <v>360</v>
      </c>
      <c r="G6939" s="68" t="s">
        <v>78</v>
      </c>
      <c r="H6939" s="68" t="s">
        <v>384</v>
      </c>
      <c r="I6939" s="68" t="s">
        <v>642</v>
      </c>
      <c r="J6939" s="65">
        <v>19</v>
      </c>
      <c r="K6939" s="65">
        <v>104</v>
      </c>
      <c r="L6939" s="65">
        <v>721</v>
      </c>
      <c r="M6939" s="65" t="s">
        <v>502</v>
      </c>
    </row>
    <row r="6940" spans="1:13" ht="12.75" customHeight="1">
      <c r="A6940" s="65" t="str">
        <f>IF(ROW()=1,"KEY",IF(ISNA(VLOOKUP(B6940,車名対応マスタ!B:D,3,FALSE)),"",IF(VLOOKUP(B6940,車名対応マスタ!B:D,3,FALSE)="","",$D6940&amp;" "&amp;IF($G6940="9","J","O")&amp;" "&amp;$I6940&amp;" "&amp;IF($I6940&lt;=TEXT(★完成資料!$A$1,"yyyymm"),TEXT(★完成資料!$A$1,"yyyymm"),"999999")&amp; " " &amp; LEFT(F6940 &amp; "          ",10))))</f>
        <v xml:space="preserve">T O 202205 yyyy00 HV        </v>
      </c>
      <c r="B6940" s="68" t="s">
        <v>231</v>
      </c>
      <c r="C6940" s="68" t="s">
        <v>146</v>
      </c>
      <c r="D6940" s="68" t="s">
        <v>287</v>
      </c>
      <c r="E6940" s="68" t="s">
        <v>531</v>
      </c>
      <c r="F6940" s="68" t="s">
        <v>360</v>
      </c>
      <c r="G6940" s="68" t="s">
        <v>78</v>
      </c>
      <c r="H6940" s="68" t="s">
        <v>384</v>
      </c>
      <c r="I6940" s="68" t="s">
        <v>647</v>
      </c>
      <c r="J6940" s="65">
        <v>0</v>
      </c>
      <c r="K6940" s="65">
        <v>27</v>
      </c>
      <c r="L6940" s="65">
        <v>721</v>
      </c>
      <c r="M6940" s="65" t="s">
        <v>502</v>
      </c>
    </row>
    <row r="6941" spans="1:13" ht="12.75" customHeight="1">
      <c r="A6941" s="65" t="str">
        <f>IF(ROW()=1,"KEY",IF(ISNA(VLOOKUP(B6941,車名対応マスタ!B:D,3,FALSE)),"",IF(VLOOKUP(B6941,車名対応マスタ!B:D,3,FALSE)="","",$D6941&amp;" "&amp;IF($G6941="9","J","O")&amp;" "&amp;$I6941&amp;" "&amp;IF($I6941&lt;=TEXT(★完成資料!$A$1,"yyyymm"),TEXT(★完成資料!$A$1,"yyyymm"),"999999")&amp; " " &amp; LEFT(F6941 &amp; "          ",10))))</f>
        <v xml:space="preserve">T O 202206 yyyy00 HV        </v>
      </c>
      <c r="B6941" s="68" t="s">
        <v>231</v>
      </c>
      <c r="C6941" s="68" t="s">
        <v>146</v>
      </c>
      <c r="D6941" s="68" t="s">
        <v>287</v>
      </c>
      <c r="E6941" s="68" t="s">
        <v>531</v>
      </c>
      <c r="F6941" s="68" t="s">
        <v>360</v>
      </c>
      <c r="G6941" s="68" t="s">
        <v>78</v>
      </c>
      <c r="H6941" s="68" t="s">
        <v>384</v>
      </c>
      <c r="I6941" s="68" t="s">
        <v>652</v>
      </c>
      <c r="J6941" s="65">
        <v>1</v>
      </c>
      <c r="K6941" s="65">
        <v>42</v>
      </c>
      <c r="L6941" s="65">
        <v>721</v>
      </c>
      <c r="M6941" s="65" t="s">
        <v>502</v>
      </c>
    </row>
    <row r="6942" spans="1:13" ht="12.75" customHeight="1">
      <c r="A6942" s="65" t="str">
        <f>IF(ROW()=1,"KEY",IF(ISNA(VLOOKUP(B6942,車名対応マスタ!B:D,3,FALSE)),"",IF(VLOOKUP(B6942,車名対応マスタ!B:D,3,FALSE)="","",$D6942&amp;" "&amp;IF($G6942="9","J","O")&amp;" "&amp;$I6942&amp;" "&amp;IF($I6942&lt;=TEXT(★完成資料!$A$1,"yyyymm"),TEXT(★完成資料!$A$1,"yyyymm"),"999999")&amp; " " &amp; LEFT(F6942 &amp; "          ",10))))</f>
        <v xml:space="preserve">T O 202207 yyyy00 HV        </v>
      </c>
      <c r="B6942" s="68" t="s">
        <v>231</v>
      </c>
      <c r="C6942" s="68" t="s">
        <v>146</v>
      </c>
      <c r="D6942" s="68" t="s">
        <v>287</v>
      </c>
      <c r="E6942" s="68" t="s">
        <v>531</v>
      </c>
      <c r="F6942" s="68" t="s">
        <v>360</v>
      </c>
      <c r="G6942" s="68" t="s">
        <v>78</v>
      </c>
      <c r="H6942" s="68" t="s">
        <v>384</v>
      </c>
      <c r="I6942" s="68" t="s">
        <v>655</v>
      </c>
      <c r="J6942" s="65">
        <v>274</v>
      </c>
      <c r="K6942" s="65">
        <v>91</v>
      </c>
      <c r="L6942" s="65">
        <v>721</v>
      </c>
      <c r="M6942" s="65" t="s">
        <v>502</v>
      </c>
    </row>
    <row r="6943" spans="1:13" ht="12.75" customHeight="1">
      <c r="A6943" s="65" t="str">
        <f>IF(ROW()=1,"KEY",IF(ISNA(VLOOKUP(B6943,車名対応マスタ!B:D,3,FALSE)),"",IF(VLOOKUP(B6943,車名対応マスタ!B:D,3,FALSE)="","",$D6943&amp;" "&amp;IF($G6943="9","J","O")&amp;" "&amp;$I6943&amp;" "&amp;IF($I6943&lt;=TEXT(★完成資料!$A$1,"yyyymm"),TEXT(★完成資料!$A$1,"yyyymm"),"999999")&amp; " " &amp; LEFT(F6943 &amp; "          ",10))))</f>
        <v xml:space="preserve">T O 202208 yyyy00 HV        </v>
      </c>
      <c r="B6943" s="68" t="s">
        <v>231</v>
      </c>
      <c r="C6943" s="68" t="s">
        <v>146</v>
      </c>
      <c r="D6943" s="68" t="s">
        <v>287</v>
      </c>
      <c r="E6943" s="68" t="s">
        <v>531</v>
      </c>
      <c r="F6943" s="68" t="s">
        <v>360</v>
      </c>
      <c r="G6943" s="68" t="s">
        <v>78</v>
      </c>
      <c r="H6943" s="68" t="s">
        <v>384</v>
      </c>
      <c r="I6943" s="68" t="s">
        <v>656</v>
      </c>
      <c r="J6943" s="65">
        <v>86</v>
      </c>
      <c r="K6943" s="65">
        <v>22</v>
      </c>
      <c r="L6943" s="65">
        <v>721</v>
      </c>
      <c r="M6943" s="65" t="s">
        <v>502</v>
      </c>
    </row>
    <row r="6944" spans="1:13" ht="12.75" customHeight="1">
      <c r="A6944" s="65" t="str">
        <f>IF(ROW()=1,"KEY",IF(ISNA(VLOOKUP(B6944,車名対応マスタ!B:D,3,FALSE)),"",IF(VLOOKUP(B6944,車名対応マスタ!B:D,3,FALSE)="","",$D6944&amp;" "&amp;IF($G6944="9","J","O")&amp;" "&amp;$I6944&amp;" "&amp;IF($I6944&lt;=TEXT(★完成資料!$A$1,"yyyymm"),TEXT(★完成資料!$A$1,"yyyymm"),"999999")&amp; " " &amp; LEFT(F6944 &amp; "          ",10))))</f>
        <v xml:space="preserve">T O 202209 yyyy00 HV        </v>
      </c>
      <c r="B6944" s="68" t="s">
        <v>231</v>
      </c>
      <c r="C6944" s="68" t="s">
        <v>146</v>
      </c>
      <c r="D6944" s="68" t="s">
        <v>287</v>
      </c>
      <c r="E6944" s="68" t="s">
        <v>531</v>
      </c>
      <c r="F6944" s="68" t="s">
        <v>360</v>
      </c>
      <c r="G6944" s="68" t="s">
        <v>78</v>
      </c>
      <c r="H6944" s="68" t="s">
        <v>384</v>
      </c>
      <c r="I6944" s="68" t="s">
        <v>657</v>
      </c>
      <c r="J6944" s="65">
        <v>93</v>
      </c>
      <c r="K6944" s="65">
        <v>126</v>
      </c>
      <c r="L6944" s="65">
        <v>721</v>
      </c>
      <c r="M6944" s="65" t="s">
        <v>502</v>
      </c>
    </row>
    <row r="6945" spans="1:13" ht="12.75" customHeight="1">
      <c r="A6945" s="65" t="str">
        <f>IF(ROW()=1,"KEY",IF(ISNA(VLOOKUP(B6945,車名対応マスタ!B:D,3,FALSE)),"",IF(VLOOKUP(B6945,車名対応マスタ!B:D,3,FALSE)="","",$D6945&amp;" "&amp;IF($G6945="9","J","O")&amp;" "&amp;$I6945&amp;" "&amp;IF($I6945&lt;=TEXT(★完成資料!$A$1,"yyyymm"),TEXT(★完成資料!$A$1,"yyyymm"),"999999")&amp; " " &amp; LEFT(F6945 &amp; "          ",10))))</f>
        <v xml:space="preserve">T O 202210 yyyy00 HV        </v>
      </c>
      <c r="B6945" s="68" t="s">
        <v>231</v>
      </c>
      <c r="C6945" s="68" t="s">
        <v>146</v>
      </c>
      <c r="D6945" s="68" t="s">
        <v>287</v>
      </c>
      <c r="E6945" s="68" t="s">
        <v>531</v>
      </c>
      <c r="F6945" s="68" t="s">
        <v>360</v>
      </c>
      <c r="G6945" s="68" t="s">
        <v>78</v>
      </c>
      <c r="H6945" s="68" t="s">
        <v>384</v>
      </c>
      <c r="I6945" s="68" t="s">
        <v>663</v>
      </c>
      <c r="J6945" s="65">
        <v>73</v>
      </c>
      <c r="K6945" s="65">
        <v>90</v>
      </c>
      <c r="L6945" s="65">
        <v>721</v>
      </c>
      <c r="M6945" s="65" t="s">
        <v>502</v>
      </c>
    </row>
    <row r="6946" spans="1:13" ht="12.75" customHeight="1">
      <c r="A6946" s="65" t="str">
        <f>IF(ROW()=1,"KEY",IF(ISNA(VLOOKUP(B6946,車名対応マスタ!B:D,3,FALSE)),"",IF(VLOOKUP(B6946,車名対応マスタ!B:D,3,FALSE)="","",$D6946&amp;" "&amp;IF($G6946="9","J","O")&amp;" "&amp;$I6946&amp;" "&amp;IF($I6946&lt;=TEXT(★完成資料!$A$1,"yyyymm"),TEXT(★完成資料!$A$1,"yyyymm"),"999999")&amp; " " &amp; LEFT(F6946 &amp; "          ",10))))</f>
        <v xml:space="preserve">T O 202201 yyyy00 HV        </v>
      </c>
      <c r="B6946" s="68" t="s">
        <v>231</v>
      </c>
      <c r="C6946" s="68" t="s">
        <v>146</v>
      </c>
      <c r="D6946" s="68" t="s">
        <v>287</v>
      </c>
      <c r="E6946" s="68" t="s">
        <v>531</v>
      </c>
      <c r="F6946" s="68" t="s">
        <v>360</v>
      </c>
      <c r="G6946" s="68" t="s">
        <v>78</v>
      </c>
      <c r="H6946" s="68" t="s">
        <v>384</v>
      </c>
      <c r="I6946" s="68" t="s">
        <v>639</v>
      </c>
      <c r="J6946" s="65">
        <v>82</v>
      </c>
      <c r="K6946" s="65">
        <v>0</v>
      </c>
      <c r="L6946" s="65">
        <v>719</v>
      </c>
      <c r="M6946" s="65" t="s">
        <v>389</v>
      </c>
    </row>
    <row r="6947" spans="1:13" ht="12.75" customHeight="1">
      <c r="A6947" s="65" t="str">
        <f>IF(ROW()=1,"KEY",IF(ISNA(VLOOKUP(B6947,車名対応マスタ!B:D,3,FALSE)),"",IF(VLOOKUP(B6947,車名対応マスタ!B:D,3,FALSE)="","",$D6947&amp;" "&amp;IF($G6947="9","J","O")&amp;" "&amp;$I6947&amp;" "&amp;IF($I6947&lt;=TEXT(★完成資料!$A$1,"yyyymm"),TEXT(★完成資料!$A$1,"yyyymm"),"999999")&amp; " " &amp; LEFT(F6947 &amp; "          ",10))))</f>
        <v xml:space="preserve">T O 202202 yyyy00 HV        </v>
      </c>
      <c r="B6947" s="68" t="s">
        <v>231</v>
      </c>
      <c r="C6947" s="68" t="s">
        <v>146</v>
      </c>
      <c r="D6947" s="68" t="s">
        <v>287</v>
      </c>
      <c r="E6947" s="68" t="s">
        <v>531</v>
      </c>
      <c r="F6947" s="68" t="s">
        <v>360</v>
      </c>
      <c r="G6947" s="68" t="s">
        <v>78</v>
      </c>
      <c r="H6947" s="68" t="s">
        <v>384</v>
      </c>
      <c r="I6947" s="68" t="s">
        <v>640</v>
      </c>
      <c r="J6947" s="65">
        <v>79</v>
      </c>
      <c r="K6947" s="65">
        <v>0</v>
      </c>
      <c r="L6947" s="65">
        <v>719</v>
      </c>
      <c r="M6947" s="65" t="s">
        <v>389</v>
      </c>
    </row>
    <row r="6948" spans="1:13" ht="12.75" customHeight="1">
      <c r="A6948" s="65" t="str">
        <f>IF(ROW()=1,"KEY",IF(ISNA(VLOOKUP(B6948,車名対応マスタ!B:D,3,FALSE)),"",IF(VLOOKUP(B6948,車名対応マスタ!B:D,3,FALSE)="","",$D6948&amp;" "&amp;IF($G6948="9","J","O")&amp;" "&amp;$I6948&amp;" "&amp;IF($I6948&lt;=TEXT(★完成資料!$A$1,"yyyymm"),TEXT(★完成資料!$A$1,"yyyymm"),"999999")&amp; " " &amp; LEFT(F6948 &amp; "          ",10))))</f>
        <v xml:space="preserve">T O 202203 yyyy00 HV        </v>
      </c>
      <c r="B6948" s="68" t="s">
        <v>231</v>
      </c>
      <c r="C6948" s="68" t="s">
        <v>146</v>
      </c>
      <c r="D6948" s="68" t="s">
        <v>287</v>
      </c>
      <c r="E6948" s="68" t="s">
        <v>531</v>
      </c>
      <c r="F6948" s="68" t="s">
        <v>360</v>
      </c>
      <c r="G6948" s="68" t="s">
        <v>78</v>
      </c>
      <c r="H6948" s="68" t="s">
        <v>384</v>
      </c>
      <c r="I6948" s="68" t="s">
        <v>641</v>
      </c>
      <c r="J6948" s="65">
        <v>89</v>
      </c>
      <c r="K6948" s="65">
        <v>3</v>
      </c>
      <c r="L6948" s="65">
        <v>719</v>
      </c>
      <c r="M6948" s="65" t="s">
        <v>389</v>
      </c>
    </row>
    <row r="6949" spans="1:13" ht="12.75" customHeight="1">
      <c r="A6949" s="65" t="str">
        <f>IF(ROW()=1,"KEY",IF(ISNA(VLOOKUP(B6949,車名対応マスタ!B:D,3,FALSE)),"",IF(VLOOKUP(B6949,車名対応マスタ!B:D,3,FALSE)="","",$D6949&amp;" "&amp;IF($G6949="9","J","O")&amp;" "&amp;$I6949&amp;" "&amp;IF($I6949&lt;=TEXT(★完成資料!$A$1,"yyyymm"),TEXT(★完成資料!$A$1,"yyyymm"),"999999")&amp; " " &amp; LEFT(F6949 &amp; "          ",10))))</f>
        <v xml:space="preserve">T O 202204 yyyy00 HV        </v>
      </c>
      <c r="B6949" s="68" t="s">
        <v>231</v>
      </c>
      <c r="C6949" s="68" t="s">
        <v>146</v>
      </c>
      <c r="D6949" s="68" t="s">
        <v>287</v>
      </c>
      <c r="E6949" s="68" t="s">
        <v>531</v>
      </c>
      <c r="F6949" s="68" t="s">
        <v>360</v>
      </c>
      <c r="G6949" s="68" t="s">
        <v>78</v>
      </c>
      <c r="H6949" s="68" t="s">
        <v>384</v>
      </c>
      <c r="I6949" s="68" t="s">
        <v>642</v>
      </c>
      <c r="J6949" s="65">
        <v>66</v>
      </c>
      <c r="K6949" s="65">
        <v>145</v>
      </c>
      <c r="L6949" s="65">
        <v>719</v>
      </c>
      <c r="M6949" s="65" t="s">
        <v>389</v>
      </c>
    </row>
    <row r="6950" spans="1:13" ht="12.75" customHeight="1">
      <c r="A6950" s="65" t="str">
        <f>IF(ROW()=1,"KEY",IF(ISNA(VLOOKUP(B6950,車名対応マスタ!B:D,3,FALSE)),"",IF(VLOOKUP(B6950,車名対応マスタ!B:D,3,FALSE)="","",$D6950&amp;" "&amp;IF($G6950="9","J","O")&amp;" "&amp;$I6950&amp;" "&amp;IF($I6950&lt;=TEXT(★完成資料!$A$1,"yyyymm"),TEXT(★完成資料!$A$1,"yyyymm"),"999999")&amp; " " &amp; LEFT(F6950 &amp; "          ",10))))</f>
        <v xml:space="preserve">T O 202205 yyyy00 HV        </v>
      </c>
      <c r="B6950" s="68" t="s">
        <v>231</v>
      </c>
      <c r="C6950" s="68" t="s">
        <v>146</v>
      </c>
      <c r="D6950" s="68" t="s">
        <v>287</v>
      </c>
      <c r="E6950" s="68" t="s">
        <v>531</v>
      </c>
      <c r="F6950" s="68" t="s">
        <v>360</v>
      </c>
      <c r="G6950" s="68" t="s">
        <v>78</v>
      </c>
      <c r="H6950" s="68" t="s">
        <v>384</v>
      </c>
      <c r="I6950" s="68" t="s">
        <v>647</v>
      </c>
      <c r="J6950" s="65">
        <v>10</v>
      </c>
      <c r="K6950" s="65">
        <v>224</v>
      </c>
      <c r="L6950" s="65">
        <v>719</v>
      </c>
      <c r="M6950" s="65" t="s">
        <v>389</v>
      </c>
    </row>
    <row r="6951" spans="1:13" ht="12.75" customHeight="1">
      <c r="A6951" s="65" t="str">
        <f>IF(ROW()=1,"KEY",IF(ISNA(VLOOKUP(B6951,車名対応マスタ!B:D,3,FALSE)),"",IF(VLOOKUP(B6951,車名対応マスタ!B:D,3,FALSE)="","",$D6951&amp;" "&amp;IF($G6951="9","J","O")&amp;" "&amp;$I6951&amp;" "&amp;IF($I6951&lt;=TEXT(★完成資料!$A$1,"yyyymm"),TEXT(★完成資料!$A$1,"yyyymm"),"999999")&amp; " " &amp; LEFT(F6951 &amp; "          ",10))))</f>
        <v xml:space="preserve">T O 202206 yyyy00 HV        </v>
      </c>
      <c r="B6951" s="68" t="s">
        <v>231</v>
      </c>
      <c r="C6951" s="68" t="s">
        <v>146</v>
      </c>
      <c r="D6951" s="68" t="s">
        <v>287</v>
      </c>
      <c r="E6951" s="68" t="s">
        <v>531</v>
      </c>
      <c r="F6951" s="68" t="s">
        <v>360</v>
      </c>
      <c r="G6951" s="68" t="s">
        <v>78</v>
      </c>
      <c r="H6951" s="68" t="s">
        <v>384</v>
      </c>
      <c r="I6951" s="68" t="s">
        <v>652</v>
      </c>
      <c r="J6951" s="65">
        <v>156</v>
      </c>
      <c r="K6951" s="65">
        <v>191</v>
      </c>
      <c r="L6951" s="65">
        <v>719</v>
      </c>
      <c r="M6951" s="65" t="s">
        <v>389</v>
      </c>
    </row>
    <row r="6952" spans="1:13" ht="12.75" customHeight="1">
      <c r="A6952" s="65" t="str">
        <f>IF(ROW()=1,"KEY",IF(ISNA(VLOOKUP(B6952,車名対応マスタ!B:D,3,FALSE)),"",IF(VLOOKUP(B6952,車名対応マスタ!B:D,3,FALSE)="","",$D6952&amp;" "&amp;IF($G6952="9","J","O")&amp;" "&amp;$I6952&amp;" "&amp;IF($I6952&lt;=TEXT(★完成資料!$A$1,"yyyymm"),TEXT(★完成資料!$A$1,"yyyymm"),"999999")&amp; " " &amp; LEFT(F6952 &amp; "          ",10))))</f>
        <v xml:space="preserve">T O 202207 yyyy00 HV        </v>
      </c>
      <c r="B6952" s="68" t="s">
        <v>231</v>
      </c>
      <c r="C6952" s="68" t="s">
        <v>146</v>
      </c>
      <c r="D6952" s="68" t="s">
        <v>287</v>
      </c>
      <c r="E6952" s="68" t="s">
        <v>531</v>
      </c>
      <c r="F6952" s="68" t="s">
        <v>360</v>
      </c>
      <c r="G6952" s="68" t="s">
        <v>78</v>
      </c>
      <c r="H6952" s="68" t="s">
        <v>384</v>
      </c>
      <c r="I6952" s="68" t="s">
        <v>655</v>
      </c>
      <c r="J6952" s="65">
        <v>184</v>
      </c>
      <c r="K6952" s="65">
        <v>228</v>
      </c>
      <c r="L6952" s="65">
        <v>719</v>
      </c>
      <c r="M6952" s="65" t="s">
        <v>389</v>
      </c>
    </row>
    <row r="6953" spans="1:13" ht="12.75" customHeight="1">
      <c r="A6953" s="65" t="str">
        <f>IF(ROW()=1,"KEY",IF(ISNA(VLOOKUP(B6953,車名対応マスタ!B:D,3,FALSE)),"",IF(VLOOKUP(B6953,車名対応マスタ!B:D,3,FALSE)="","",$D6953&amp;" "&amp;IF($G6953="9","J","O")&amp;" "&amp;$I6953&amp;" "&amp;IF($I6953&lt;=TEXT(★完成資料!$A$1,"yyyymm"),TEXT(★完成資料!$A$1,"yyyymm"),"999999")&amp; " " &amp; LEFT(F6953 &amp; "          ",10))))</f>
        <v xml:space="preserve">T O 202208 yyyy00 HV        </v>
      </c>
      <c r="B6953" s="68" t="s">
        <v>231</v>
      </c>
      <c r="C6953" s="68" t="s">
        <v>146</v>
      </c>
      <c r="D6953" s="68" t="s">
        <v>287</v>
      </c>
      <c r="E6953" s="68" t="s">
        <v>531</v>
      </c>
      <c r="F6953" s="68" t="s">
        <v>360</v>
      </c>
      <c r="G6953" s="68" t="s">
        <v>78</v>
      </c>
      <c r="H6953" s="68" t="s">
        <v>384</v>
      </c>
      <c r="I6953" s="68" t="s">
        <v>656</v>
      </c>
      <c r="J6953" s="65">
        <v>173</v>
      </c>
      <c r="K6953" s="65">
        <v>12</v>
      </c>
      <c r="L6953" s="65">
        <v>719</v>
      </c>
      <c r="M6953" s="65" t="s">
        <v>389</v>
      </c>
    </row>
    <row r="6954" spans="1:13" ht="12.75" customHeight="1">
      <c r="A6954" s="65" t="str">
        <f>IF(ROW()=1,"KEY",IF(ISNA(VLOOKUP(B6954,車名対応マスタ!B:D,3,FALSE)),"",IF(VLOOKUP(B6954,車名対応マスタ!B:D,3,FALSE)="","",$D6954&amp;" "&amp;IF($G6954="9","J","O")&amp;" "&amp;$I6954&amp;" "&amp;IF($I6954&lt;=TEXT(★完成資料!$A$1,"yyyymm"),TEXT(★完成資料!$A$1,"yyyymm"),"999999")&amp; " " &amp; LEFT(F6954 &amp; "          ",10))))</f>
        <v xml:space="preserve">T O 202209 yyyy00 HV        </v>
      </c>
      <c r="B6954" s="68" t="s">
        <v>231</v>
      </c>
      <c r="C6954" s="68" t="s">
        <v>146</v>
      </c>
      <c r="D6954" s="68" t="s">
        <v>287</v>
      </c>
      <c r="E6954" s="68" t="s">
        <v>531</v>
      </c>
      <c r="F6954" s="68" t="s">
        <v>360</v>
      </c>
      <c r="G6954" s="68" t="s">
        <v>78</v>
      </c>
      <c r="H6954" s="68" t="s">
        <v>384</v>
      </c>
      <c r="I6954" s="68" t="s">
        <v>657</v>
      </c>
      <c r="J6954" s="65">
        <v>147</v>
      </c>
      <c r="K6954" s="65">
        <v>75</v>
      </c>
      <c r="L6954" s="65">
        <v>719</v>
      </c>
      <c r="M6954" s="65" t="s">
        <v>389</v>
      </c>
    </row>
    <row r="6955" spans="1:13" ht="12.75" customHeight="1">
      <c r="A6955" s="65" t="str">
        <f>IF(ROW()=1,"KEY",IF(ISNA(VLOOKUP(B6955,車名対応マスタ!B:D,3,FALSE)),"",IF(VLOOKUP(B6955,車名対応マスタ!B:D,3,FALSE)="","",$D6955&amp;" "&amp;IF($G6955="9","J","O")&amp;" "&amp;$I6955&amp;" "&amp;IF($I6955&lt;=TEXT(★完成資料!$A$1,"yyyymm"),TEXT(★完成資料!$A$1,"yyyymm"),"999999")&amp; " " &amp; LEFT(F6955 &amp; "          ",10))))</f>
        <v xml:space="preserve">T O 202210 yyyy00 HV        </v>
      </c>
      <c r="B6955" s="68" t="s">
        <v>231</v>
      </c>
      <c r="C6955" s="68" t="s">
        <v>146</v>
      </c>
      <c r="D6955" s="68" t="s">
        <v>287</v>
      </c>
      <c r="E6955" s="68" t="s">
        <v>531</v>
      </c>
      <c r="F6955" s="68" t="s">
        <v>360</v>
      </c>
      <c r="G6955" s="68" t="s">
        <v>78</v>
      </c>
      <c r="H6955" s="68" t="s">
        <v>384</v>
      </c>
      <c r="I6955" s="68" t="s">
        <v>663</v>
      </c>
      <c r="J6955" s="65">
        <v>111</v>
      </c>
      <c r="K6955" s="65">
        <v>184</v>
      </c>
      <c r="L6955" s="65">
        <v>719</v>
      </c>
      <c r="M6955" s="65" t="s">
        <v>389</v>
      </c>
    </row>
    <row r="6956" spans="1:13" ht="12.75" customHeight="1">
      <c r="A6956" s="65" t="str">
        <f>IF(ROW()=1,"KEY",IF(ISNA(VLOOKUP(B6956,車名対応マスタ!B:D,3,FALSE)),"",IF(VLOOKUP(B6956,車名対応マスタ!B:D,3,FALSE)="","",$D6956&amp;" "&amp;IF($G6956="9","J","O")&amp;" "&amp;$I6956&amp;" "&amp;IF($I6956&lt;=TEXT(★完成資料!$A$1,"yyyymm"),TEXT(★完成資料!$A$1,"yyyymm"),"999999")&amp; " " &amp; LEFT(F6956 &amp; "          ",10))))</f>
        <v xml:space="preserve">T O 202201 yyyy00 HV        </v>
      </c>
      <c r="B6956" s="68" t="s">
        <v>231</v>
      </c>
      <c r="C6956" s="68" t="s">
        <v>146</v>
      </c>
      <c r="D6956" s="68" t="s">
        <v>287</v>
      </c>
      <c r="E6956" s="68" t="s">
        <v>531</v>
      </c>
      <c r="F6956" s="68" t="s">
        <v>360</v>
      </c>
      <c r="G6956" s="68" t="s">
        <v>79</v>
      </c>
      <c r="H6956" s="68" t="s">
        <v>392</v>
      </c>
      <c r="I6956" s="68" t="s">
        <v>639</v>
      </c>
      <c r="J6956" s="65">
        <v>1</v>
      </c>
      <c r="K6956" s="65">
        <v>0</v>
      </c>
      <c r="L6956" s="65">
        <v>806</v>
      </c>
      <c r="M6956" s="65" t="s">
        <v>264</v>
      </c>
    </row>
    <row r="6957" spans="1:13" ht="12.75" customHeight="1">
      <c r="A6957" s="65" t="str">
        <f>IF(ROW()=1,"KEY",IF(ISNA(VLOOKUP(B6957,車名対応マスタ!B:D,3,FALSE)),"",IF(VLOOKUP(B6957,車名対応マスタ!B:D,3,FALSE)="","",$D6957&amp;" "&amp;IF($G6957="9","J","O")&amp;" "&amp;$I6957&amp;" "&amp;IF($I6957&lt;=TEXT(★完成資料!$A$1,"yyyymm"),TEXT(★完成資料!$A$1,"yyyymm"),"999999")&amp; " " &amp; LEFT(F6957 &amp; "          ",10))))</f>
        <v xml:space="preserve">T O 202202 yyyy00 HV        </v>
      </c>
      <c r="B6957" s="68" t="s">
        <v>231</v>
      </c>
      <c r="C6957" s="68" t="s">
        <v>146</v>
      </c>
      <c r="D6957" s="68" t="s">
        <v>287</v>
      </c>
      <c r="E6957" s="68" t="s">
        <v>531</v>
      </c>
      <c r="F6957" s="68" t="s">
        <v>360</v>
      </c>
      <c r="G6957" s="68" t="s">
        <v>79</v>
      </c>
      <c r="H6957" s="68" t="s">
        <v>392</v>
      </c>
      <c r="I6957" s="68" t="s">
        <v>640</v>
      </c>
      <c r="J6957" s="65">
        <v>2</v>
      </c>
      <c r="K6957" s="65">
        <v>0</v>
      </c>
      <c r="L6957" s="65">
        <v>806</v>
      </c>
      <c r="M6957" s="65" t="s">
        <v>264</v>
      </c>
    </row>
    <row r="6958" spans="1:13" ht="12.75" customHeight="1">
      <c r="A6958" s="65" t="str">
        <f>IF(ROW()=1,"KEY",IF(ISNA(VLOOKUP(B6958,車名対応マスタ!B:D,3,FALSE)),"",IF(VLOOKUP(B6958,車名対応マスタ!B:D,3,FALSE)="","",$D6958&amp;" "&amp;IF($G6958="9","J","O")&amp;" "&amp;$I6958&amp;" "&amp;IF($I6958&lt;=TEXT(★完成資料!$A$1,"yyyymm"),TEXT(★完成資料!$A$1,"yyyymm"),"999999")&amp; " " &amp; LEFT(F6958 &amp; "          ",10))))</f>
        <v xml:space="preserve">T O 202203 yyyy00 HV        </v>
      </c>
      <c r="B6958" s="68" t="s">
        <v>231</v>
      </c>
      <c r="C6958" s="68" t="s">
        <v>146</v>
      </c>
      <c r="D6958" s="68" t="s">
        <v>287</v>
      </c>
      <c r="E6958" s="68" t="s">
        <v>531</v>
      </c>
      <c r="F6958" s="68" t="s">
        <v>360</v>
      </c>
      <c r="G6958" s="68" t="s">
        <v>79</v>
      </c>
      <c r="H6958" s="68" t="s">
        <v>392</v>
      </c>
      <c r="I6958" s="68" t="s">
        <v>641</v>
      </c>
      <c r="J6958" s="65">
        <v>1</v>
      </c>
      <c r="K6958" s="65">
        <v>0</v>
      </c>
      <c r="L6958" s="65">
        <v>806</v>
      </c>
      <c r="M6958" s="65" t="s">
        <v>264</v>
      </c>
    </row>
    <row r="6959" spans="1:13" ht="12.75" customHeight="1">
      <c r="A6959" s="65" t="str">
        <f>IF(ROW()=1,"KEY",IF(ISNA(VLOOKUP(B6959,車名対応マスタ!B:D,3,FALSE)),"",IF(VLOOKUP(B6959,車名対応マスタ!B:D,3,FALSE)="","",$D6959&amp;" "&amp;IF($G6959="9","J","O")&amp;" "&amp;$I6959&amp;" "&amp;IF($I6959&lt;=TEXT(★完成資料!$A$1,"yyyymm"),TEXT(★完成資料!$A$1,"yyyymm"),"999999")&amp; " " &amp; LEFT(F6959 &amp; "          ",10))))</f>
        <v xml:space="preserve">T O 202204 yyyy00 HV        </v>
      </c>
      <c r="B6959" s="68" t="s">
        <v>231</v>
      </c>
      <c r="C6959" s="68" t="s">
        <v>146</v>
      </c>
      <c r="D6959" s="68" t="s">
        <v>287</v>
      </c>
      <c r="E6959" s="68" t="s">
        <v>531</v>
      </c>
      <c r="F6959" s="68" t="s">
        <v>360</v>
      </c>
      <c r="G6959" s="68" t="s">
        <v>79</v>
      </c>
      <c r="H6959" s="68" t="s">
        <v>392</v>
      </c>
      <c r="I6959" s="68" t="s">
        <v>642</v>
      </c>
      <c r="J6959" s="65">
        <v>1</v>
      </c>
      <c r="K6959" s="65">
        <v>0</v>
      </c>
      <c r="L6959" s="65">
        <v>806</v>
      </c>
      <c r="M6959" s="65" t="s">
        <v>264</v>
      </c>
    </row>
    <row r="6960" spans="1:13" ht="12.75" customHeight="1">
      <c r="A6960" s="65" t="str">
        <f>IF(ROW()=1,"KEY",IF(ISNA(VLOOKUP(B6960,車名対応マスタ!B:D,3,FALSE)),"",IF(VLOOKUP(B6960,車名対応マスタ!B:D,3,FALSE)="","",$D6960&amp;" "&amp;IF($G6960="9","J","O")&amp;" "&amp;$I6960&amp;" "&amp;IF($I6960&lt;=TEXT(★完成資料!$A$1,"yyyymm"),TEXT(★完成資料!$A$1,"yyyymm"),"999999")&amp; " " &amp; LEFT(F6960 &amp; "          ",10))))</f>
        <v xml:space="preserve">T O 202205 yyyy00 HV        </v>
      </c>
      <c r="B6960" s="68" t="s">
        <v>231</v>
      </c>
      <c r="C6960" s="68" t="s">
        <v>146</v>
      </c>
      <c r="D6960" s="68" t="s">
        <v>287</v>
      </c>
      <c r="E6960" s="68" t="s">
        <v>531</v>
      </c>
      <c r="F6960" s="68" t="s">
        <v>360</v>
      </c>
      <c r="G6960" s="68" t="s">
        <v>79</v>
      </c>
      <c r="H6960" s="68" t="s">
        <v>392</v>
      </c>
      <c r="I6960" s="68" t="s">
        <v>647</v>
      </c>
      <c r="J6960" s="65">
        <v>4</v>
      </c>
      <c r="K6960" s="65">
        <v>1</v>
      </c>
      <c r="L6960" s="65">
        <v>806</v>
      </c>
      <c r="M6960" s="65" t="s">
        <v>264</v>
      </c>
    </row>
    <row r="6961" spans="1:13" ht="12.75" customHeight="1">
      <c r="A6961" s="65" t="str">
        <f>IF(ROW()=1,"KEY",IF(ISNA(VLOOKUP(B6961,車名対応マスタ!B:D,3,FALSE)),"",IF(VLOOKUP(B6961,車名対応マスタ!B:D,3,FALSE)="","",$D6961&amp;" "&amp;IF($G6961="9","J","O")&amp;" "&amp;$I6961&amp;" "&amp;IF($I6961&lt;=TEXT(★完成資料!$A$1,"yyyymm"),TEXT(★完成資料!$A$1,"yyyymm"),"999999")&amp; " " &amp; LEFT(F6961 &amp; "          ",10))))</f>
        <v xml:space="preserve">T O 202206 yyyy00 HV        </v>
      </c>
      <c r="B6961" s="68" t="s">
        <v>231</v>
      </c>
      <c r="C6961" s="68" t="s">
        <v>146</v>
      </c>
      <c r="D6961" s="68" t="s">
        <v>287</v>
      </c>
      <c r="E6961" s="68" t="s">
        <v>531</v>
      </c>
      <c r="F6961" s="68" t="s">
        <v>360</v>
      </c>
      <c r="G6961" s="68" t="s">
        <v>79</v>
      </c>
      <c r="H6961" s="68" t="s">
        <v>392</v>
      </c>
      <c r="I6961" s="68" t="s">
        <v>652</v>
      </c>
      <c r="J6961" s="65">
        <v>3</v>
      </c>
      <c r="K6961" s="65">
        <v>1</v>
      </c>
      <c r="L6961" s="65">
        <v>806</v>
      </c>
      <c r="M6961" s="65" t="s">
        <v>264</v>
      </c>
    </row>
    <row r="6962" spans="1:13" ht="12.75" customHeight="1">
      <c r="A6962" s="65" t="str">
        <f>IF(ROW()=1,"KEY",IF(ISNA(VLOOKUP(B6962,車名対応マスタ!B:D,3,FALSE)),"",IF(VLOOKUP(B6962,車名対応マスタ!B:D,3,FALSE)="","",$D6962&amp;" "&amp;IF($G6962="9","J","O")&amp;" "&amp;$I6962&amp;" "&amp;IF($I6962&lt;=TEXT(★完成資料!$A$1,"yyyymm"),TEXT(★完成資料!$A$1,"yyyymm"),"999999")&amp; " " &amp; LEFT(F6962 &amp; "          ",10))))</f>
        <v xml:space="preserve">T O 202207 yyyy00 HV        </v>
      </c>
      <c r="B6962" s="68" t="s">
        <v>231</v>
      </c>
      <c r="C6962" s="68" t="s">
        <v>146</v>
      </c>
      <c r="D6962" s="68" t="s">
        <v>287</v>
      </c>
      <c r="E6962" s="68" t="s">
        <v>531</v>
      </c>
      <c r="F6962" s="68" t="s">
        <v>360</v>
      </c>
      <c r="G6962" s="68" t="s">
        <v>79</v>
      </c>
      <c r="H6962" s="68" t="s">
        <v>392</v>
      </c>
      <c r="I6962" s="68" t="s">
        <v>655</v>
      </c>
      <c r="J6962" s="65">
        <v>1</v>
      </c>
      <c r="K6962" s="65">
        <v>0</v>
      </c>
      <c r="L6962" s="65">
        <v>806</v>
      </c>
      <c r="M6962" s="65" t="s">
        <v>264</v>
      </c>
    </row>
    <row r="6963" spans="1:13" ht="12.75" customHeight="1">
      <c r="A6963" s="65" t="str">
        <f>IF(ROW()=1,"KEY",IF(ISNA(VLOOKUP(B6963,車名対応マスタ!B:D,3,FALSE)),"",IF(VLOOKUP(B6963,車名対応マスタ!B:D,3,FALSE)="","",$D6963&amp;" "&amp;IF($G6963="9","J","O")&amp;" "&amp;$I6963&amp;" "&amp;IF($I6963&lt;=TEXT(★完成資料!$A$1,"yyyymm"),TEXT(★完成資料!$A$1,"yyyymm"),"999999")&amp; " " &amp; LEFT(F6963 &amp; "          ",10))))</f>
        <v xml:space="preserve">T O 202208 yyyy00 HV        </v>
      </c>
      <c r="B6963" s="68" t="s">
        <v>231</v>
      </c>
      <c r="C6963" s="68" t="s">
        <v>146</v>
      </c>
      <c r="D6963" s="68" t="s">
        <v>287</v>
      </c>
      <c r="E6963" s="68" t="s">
        <v>531</v>
      </c>
      <c r="F6963" s="68" t="s">
        <v>360</v>
      </c>
      <c r="G6963" s="68" t="s">
        <v>79</v>
      </c>
      <c r="H6963" s="68" t="s">
        <v>392</v>
      </c>
      <c r="I6963" s="68" t="s">
        <v>656</v>
      </c>
      <c r="J6963" s="65">
        <v>2</v>
      </c>
      <c r="K6963" s="65">
        <v>1</v>
      </c>
      <c r="L6963" s="65">
        <v>806</v>
      </c>
      <c r="M6963" s="65" t="s">
        <v>264</v>
      </c>
    </row>
    <row r="6964" spans="1:13" ht="12.75" customHeight="1">
      <c r="A6964" s="65" t="str">
        <f>IF(ROW()=1,"KEY",IF(ISNA(VLOOKUP(B6964,車名対応マスタ!B:D,3,FALSE)),"",IF(VLOOKUP(B6964,車名対応マスタ!B:D,3,FALSE)="","",$D6964&amp;" "&amp;IF($G6964="9","J","O")&amp;" "&amp;$I6964&amp;" "&amp;IF($I6964&lt;=TEXT(★完成資料!$A$1,"yyyymm"),TEXT(★完成資料!$A$1,"yyyymm"),"999999")&amp; " " &amp; LEFT(F6964 &amp; "          ",10))))</f>
        <v xml:space="preserve">T O 202209 yyyy00 HV        </v>
      </c>
      <c r="B6964" s="68" t="s">
        <v>231</v>
      </c>
      <c r="C6964" s="68" t="s">
        <v>146</v>
      </c>
      <c r="D6964" s="68" t="s">
        <v>287</v>
      </c>
      <c r="E6964" s="68" t="s">
        <v>531</v>
      </c>
      <c r="F6964" s="68" t="s">
        <v>360</v>
      </c>
      <c r="G6964" s="68" t="s">
        <v>79</v>
      </c>
      <c r="H6964" s="68" t="s">
        <v>392</v>
      </c>
      <c r="I6964" s="68" t="s">
        <v>657</v>
      </c>
      <c r="J6964" s="65">
        <v>8</v>
      </c>
      <c r="K6964" s="65">
        <v>1</v>
      </c>
      <c r="L6964" s="65">
        <v>806</v>
      </c>
      <c r="M6964" s="65" t="s">
        <v>264</v>
      </c>
    </row>
    <row r="6965" spans="1:13" ht="12.75" customHeight="1">
      <c r="A6965" s="65" t="str">
        <f>IF(ROW()=1,"KEY",IF(ISNA(VLOOKUP(B6965,車名対応マスタ!B:D,3,FALSE)),"",IF(VLOOKUP(B6965,車名対応マスタ!B:D,3,FALSE)="","",$D6965&amp;" "&amp;IF($G6965="9","J","O")&amp;" "&amp;$I6965&amp;" "&amp;IF($I6965&lt;=TEXT(★完成資料!$A$1,"yyyymm"),TEXT(★完成資料!$A$1,"yyyymm"),"999999")&amp; " " &amp; LEFT(F6965 &amp; "          ",10))))</f>
        <v xml:space="preserve">T O 202210 yyyy00 HV        </v>
      </c>
      <c r="B6965" s="68" t="s">
        <v>231</v>
      </c>
      <c r="C6965" s="68" t="s">
        <v>146</v>
      </c>
      <c r="D6965" s="68" t="s">
        <v>287</v>
      </c>
      <c r="E6965" s="68" t="s">
        <v>531</v>
      </c>
      <c r="F6965" s="68" t="s">
        <v>360</v>
      </c>
      <c r="G6965" s="68" t="s">
        <v>79</v>
      </c>
      <c r="H6965" s="68" t="s">
        <v>392</v>
      </c>
      <c r="I6965" s="68" t="s">
        <v>663</v>
      </c>
      <c r="J6965" s="65">
        <v>3</v>
      </c>
      <c r="K6965" s="65">
        <v>4</v>
      </c>
      <c r="L6965" s="65">
        <v>806</v>
      </c>
      <c r="M6965" s="65" t="s">
        <v>264</v>
      </c>
    </row>
    <row r="6966" spans="1:13" ht="12.75" customHeight="1">
      <c r="A6966" s="65" t="str">
        <f>IF(ROW()=1,"KEY",IF(ISNA(VLOOKUP(B6966,車名対応マスタ!B:D,3,FALSE)),"",IF(VLOOKUP(B6966,車名対応マスタ!B:D,3,FALSE)="","",$D6966&amp;" "&amp;IF($G6966="9","J","O")&amp;" "&amp;$I6966&amp;" "&amp;IF($I6966&lt;=TEXT(★完成資料!$A$1,"yyyymm"),TEXT(★完成資料!$A$1,"yyyymm"),"999999")&amp; " " &amp; LEFT(F6966 &amp; "          ",10))))</f>
        <v xml:space="preserve">T O 202202 yyyy00 HV        </v>
      </c>
      <c r="B6966" s="68" t="s">
        <v>231</v>
      </c>
      <c r="C6966" s="68" t="s">
        <v>146</v>
      </c>
      <c r="D6966" s="68" t="s">
        <v>287</v>
      </c>
      <c r="E6966" s="68" t="s">
        <v>531</v>
      </c>
      <c r="F6966" s="68" t="s">
        <v>360</v>
      </c>
      <c r="G6966" s="68" t="s">
        <v>79</v>
      </c>
      <c r="H6966" s="68" t="s">
        <v>392</v>
      </c>
      <c r="I6966" s="68" t="s">
        <v>640</v>
      </c>
      <c r="J6966" s="65">
        <v>2</v>
      </c>
      <c r="K6966" s="65">
        <v>0</v>
      </c>
      <c r="L6966" s="65">
        <v>819</v>
      </c>
      <c r="M6966" s="65" t="s">
        <v>513</v>
      </c>
    </row>
    <row r="6967" spans="1:13" ht="12.75" customHeight="1">
      <c r="A6967" s="65" t="str">
        <f>IF(ROW()=1,"KEY",IF(ISNA(VLOOKUP(B6967,車名対応マスタ!B:D,3,FALSE)),"",IF(VLOOKUP(B6967,車名対応マスタ!B:D,3,FALSE)="","",$D6967&amp;" "&amp;IF($G6967="9","J","O")&amp;" "&amp;$I6967&amp;" "&amp;IF($I6967&lt;=TEXT(★完成資料!$A$1,"yyyymm"),TEXT(★完成資料!$A$1,"yyyymm"),"999999")&amp; " " &amp; LEFT(F6967 &amp; "          ",10))))</f>
        <v xml:space="preserve">T O 202204 yyyy00 HV        </v>
      </c>
      <c r="B6967" s="68" t="s">
        <v>231</v>
      </c>
      <c r="C6967" s="68" t="s">
        <v>146</v>
      </c>
      <c r="D6967" s="68" t="s">
        <v>287</v>
      </c>
      <c r="E6967" s="68" t="s">
        <v>531</v>
      </c>
      <c r="F6967" s="68" t="s">
        <v>360</v>
      </c>
      <c r="G6967" s="68" t="s">
        <v>79</v>
      </c>
      <c r="H6967" s="68" t="s">
        <v>392</v>
      </c>
      <c r="I6967" s="68" t="s">
        <v>642</v>
      </c>
      <c r="J6967" s="65">
        <v>0</v>
      </c>
      <c r="K6967" s="65">
        <v>1</v>
      </c>
      <c r="L6967" s="65">
        <v>819</v>
      </c>
      <c r="M6967" s="65" t="s">
        <v>513</v>
      </c>
    </row>
    <row r="6968" spans="1:13" ht="12.75" customHeight="1">
      <c r="A6968" s="65" t="str">
        <f>IF(ROW()=1,"KEY",IF(ISNA(VLOOKUP(B6968,車名対応マスタ!B:D,3,FALSE)),"",IF(VLOOKUP(B6968,車名対応マスタ!B:D,3,FALSE)="","",$D6968&amp;" "&amp;IF($G6968="9","J","O")&amp;" "&amp;$I6968&amp;" "&amp;IF($I6968&lt;=TEXT(★完成資料!$A$1,"yyyymm"),TEXT(★完成資料!$A$1,"yyyymm"),"999999")&amp; " " &amp; LEFT(F6968 &amp; "          ",10))))</f>
        <v xml:space="preserve">T O 202208 yyyy00 HV        </v>
      </c>
      <c r="B6968" s="68" t="s">
        <v>231</v>
      </c>
      <c r="C6968" s="68" t="s">
        <v>146</v>
      </c>
      <c r="D6968" s="68" t="s">
        <v>287</v>
      </c>
      <c r="E6968" s="68" t="s">
        <v>531</v>
      </c>
      <c r="F6968" s="68" t="s">
        <v>360</v>
      </c>
      <c r="G6968" s="68" t="s">
        <v>79</v>
      </c>
      <c r="H6968" s="68" t="s">
        <v>392</v>
      </c>
      <c r="I6968" s="68" t="s">
        <v>656</v>
      </c>
      <c r="J6968" s="65">
        <v>1</v>
      </c>
      <c r="K6968" s="65">
        <v>0</v>
      </c>
      <c r="L6968" s="65">
        <v>819</v>
      </c>
      <c r="M6968" s="65" t="s">
        <v>513</v>
      </c>
    </row>
    <row r="6969" spans="1:13" ht="12.75" customHeight="1">
      <c r="A6969" s="65" t="str">
        <f>IF(ROW()=1,"KEY",IF(ISNA(VLOOKUP(B6969,車名対応マスタ!B:D,3,FALSE)),"",IF(VLOOKUP(B6969,車名対応マスタ!B:D,3,FALSE)="","",$D6969&amp;" "&amp;IF($G6969="9","J","O")&amp;" "&amp;$I6969&amp;" "&amp;IF($I6969&lt;=TEXT(★完成資料!$A$1,"yyyymm"),TEXT(★完成資料!$A$1,"yyyymm"),"999999")&amp; " " &amp; LEFT(F6969 &amp; "          ",10))))</f>
        <v xml:space="preserve">T O 202210 yyyy00 HV        </v>
      </c>
      <c r="B6969" s="68" t="s">
        <v>231</v>
      </c>
      <c r="C6969" s="68" t="s">
        <v>146</v>
      </c>
      <c r="D6969" s="68" t="s">
        <v>287</v>
      </c>
      <c r="E6969" s="68" t="s">
        <v>531</v>
      </c>
      <c r="F6969" s="68" t="s">
        <v>360</v>
      </c>
      <c r="G6969" s="68" t="s">
        <v>79</v>
      </c>
      <c r="H6969" s="68" t="s">
        <v>392</v>
      </c>
      <c r="I6969" s="68" t="s">
        <v>663</v>
      </c>
      <c r="J6969" s="65">
        <v>0</v>
      </c>
      <c r="K6969" s="65">
        <v>2</v>
      </c>
      <c r="L6969" s="65">
        <v>819</v>
      </c>
      <c r="M6969" s="65" t="s">
        <v>513</v>
      </c>
    </row>
    <row r="6970" spans="1:13" ht="12.75" customHeight="1">
      <c r="A6970" s="65" t="str">
        <f>IF(ROW()=1,"KEY",IF(ISNA(VLOOKUP(B6970,車名対応マスタ!B:D,3,FALSE)),"",IF(VLOOKUP(B6970,車名対応マスタ!B:D,3,FALSE)="","",$D6970&amp;" "&amp;IF($G6970="9","J","O")&amp;" "&amp;$I6970&amp;" "&amp;IF($I6970&lt;=TEXT(★完成資料!$A$1,"yyyymm"),TEXT(★完成資料!$A$1,"yyyymm"),"999999")&amp; " " &amp; LEFT(F6970 &amp; "          ",10))))</f>
        <v xml:space="preserve">T J 202204 yyyy00 HV        </v>
      </c>
      <c r="B6970" s="68" t="s">
        <v>329</v>
      </c>
      <c r="C6970" s="68" t="s">
        <v>533</v>
      </c>
      <c r="D6970" s="68" t="s">
        <v>287</v>
      </c>
      <c r="E6970" s="68" t="s">
        <v>531</v>
      </c>
      <c r="F6970" s="68" t="s">
        <v>360</v>
      </c>
      <c r="G6970" s="68" t="s">
        <v>82</v>
      </c>
      <c r="H6970" s="68" t="s">
        <v>403</v>
      </c>
      <c r="I6970" s="68" t="s">
        <v>642</v>
      </c>
      <c r="K6970" s="65">
        <v>1</v>
      </c>
      <c r="L6970" s="65">
        <v>930</v>
      </c>
      <c r="M6970" s="65" t="s">
        <v>249</v>
      </c>
    </row>
    <row r="6971" spans="1:13" ht="12.75" customHeight="1">
      <c r="A6971" s="65" t="str">
        <f>IF(ROW()=1,"KEY",IF(ISNA(VLOOKUP(B6971,車名対応マスタ!B:D,3,FALSE)),"",IF(VLOOKUP(B6971,車名対応マスタ!B:D,3,FALSE)="","",$D6971&amp;" "&amp;IF($G6971="9","J","O")&amp;" "&amp;$I6971&amp;" "&amp;IF($I6971&lt;=TEXT(★完成資料!$A$1,"yyyymm"),TEXT(★完成資料!$A$1,"yyyymm"),"999999")&amp; " " &amp; LEFT(F6971 &amp; "          ",10))))</f>
        <v xml:space="preserve">T O 202201 yyyy00 HV        </v>
      </c>
      <c r="B6971" s="68" t="s">
        <v>330</v>
      </c>
      <c r="C6971" s="68" t="s">
        <v>471</v>
      </c>
      <c r="D6971" s="68" t="s">
        <v>287</v>
      </c>
      <c r="E6971" s="68" t="s">
        <v>531</v>
      </c>
      <c r="F6971" s="68" t="s">
        <v>360</v>
      </c>
      <c r="G6971" s="68" t="s">
        <v>75</v>
      </c>
      <c r="H6971" s="68" t="s">
        <v>246</v>
      </c>
      <c r="I6971" s="68" t="s">
        <v>639</v>
      </c>
      <c r="J6971" s="65">
        <v>4460</v>
      </c>
      <c r="K6971" s="65">
        <v>3339</v>
      </c>
      <c r="L6971" s="65">
        <v>104</v>
      </c>
      <c r="M6971" s="65" t="s">
        <v>361</v>
      </c>
    </row>
    <row r="6972" spans="1:13" ht="12.75" customHeight="1">
      <c r="A6972" s="65" t="str">
        <f>IF(ROW()=1,"KEY",IF(ISNA(VLOOKUP(B6972,車名対応マスタ!B:D,3,FALSE)),"",IF(VLOOKUP(B6972,車名対応マスタ!B:D,3,FALSE)="","",$D6972&amp;" "&amp;IF($G6972="9","J","O")&amp;" "&amp;$I6972&amp;" "&amp;IF($I6972&lt;=TEXT(★完成資料!$A$1,"yyyymm"),TEXT(★完成資料!$A$1,"yyyymm"),"999999")&amp; " " &amp; LEFT(F6972 &amp; "          ",10))))</f>
        <v xml:space="preserve">T O 202202 yyyy00 HV        </v>
      </c>
      <c r="B6972" s="68" t="s">
        <v>330</v>
      </c>
      <c r="C6972" s="68" t="s">
        <v>471</v>
      </c>
      <c r="D6972" s="68" t="s">
        <v>287</v>
      </c>
      <c r="E6972" s="68" t="s">
        <v>531</v>
      </c>
      <c r="F6972" s="68" t="s">
        <v>360</v>
      </c>
      <c r="G6972" s="68" t="s">
        <v>75</v>
      </c>
      <c r="H6972" s="68" t="s">
        <v>246</v>
      </c>
      <c r="I6972" s="68" t="s">
        <v>640</v>
      </c>
      <c r="J6972" s="65">
        <v>3721</v>
      </c>
      <c r="K6972" s="65">
        <v>3740</v>
      </c>
      <c r="L6972" s="65">
        <v>104</v>
      </c>
      <c r="M6972" s="65" t="s">
        <v>361</v>
      </c>
    </row>
    <row r="6973" spans="1:13" ht="12.75" customHeight="1">
      <c r="A6973" s="65" t="str">
        <f>IF(ROW()=1,"KEY",IF(ISNA(VLOOKUP(B6973,車名対応マスタ!B:D,3,FALSE)),"",IF(VLOOKUP(B6973,車名対応マスタ!B:D,3,FALSE)="","",$D6973&amp;" "&amp;IF($G6973="9","J","O")&amp;" "&amp;$I6973&amp;" "&amp;IF($I6973&lt;=TEXT(★完成資料!$A$1,"yyyymm"),TEXT(★完成資料!$A$1,"yyyymm"),"999999")&amp; " " &amp; LEFT(F6973 &amp; "          ",10))))</f>
        <v xml:space="preserve">T O 202203 yyyy00 HV        </v>
      </c>
      <c r="B6973" s="68" t="s">
        <v>330</v>
      </c>
      <c r="C6973" s="68" t="s">
        <v>471</v>
      </c>
      <c r="D6973" s="68" t="s">
        <v>287</v>
      </c>
      <c r="E6973" s="68" t="s">
        <v>531</v>
      </c>
      <c r="F6973" s="68" t="s">
        <v>360</v>
      </c>
      <c r="G6973" s="68" t="s">
        <v>75</v>
      </c>
      <c r="H6973" s="68" t="s">
        <v>246</v>
      </c>
      <c r="I6973" s="68" t="s">
        <v>641</v>
      </c>
      <c r="J6973" s="65">
        <v>2610</v>
      </c>
      <c r="K6973" s="65">
        <v>6499</v>
      </c>
      <c r="L6973" s="65">
        <v>104</v>
      </c>
      <c r="M6973" s="65" t="s">
        <v>361</v>
      </c>
    </row>
    <row r="6974" spans="1:13" ht="12.75" customHeight="1">
      <c r="A6974" s="65" t="str">
        <f>IF(ROW()=1,"KEY",IF(ISNA(VLOOKUP(B6974,車名対応マスタ!B:D,3,FALSE)),"",IF(VLOOKUP(B6974,車名対応マスタ!B:D,3,FALSE)="","",$D6974&amp;" "&amp;IF($G6974="9","J","O")&amp;" "&amp;$I6974&amp;" "&amp;IF($I6974&lt;=TEXT(★完成資料!$A$1,"yyyymm"),TEXT(★完成資料!$A$1,"yyyymm"),"999999")&amp; " " &amp; LEFT(F6974 &amp; "          ",10))))</f>
        <v xml:space="preserve">T O 202204 yyyy00 HV        </v>
      </c>
      <c r="B6974" s="68" t="s">
        <v>330</v>
      </c>
      <c r="C6974" s="68" t="s">
        <v>471</v>
      </c>
      <c r="D6974" s="68" t="s">
        <v>287</v>
      </c>
      <c r="E6974" s="68" t="s">
        <v>531</v>
      </c>
      <c r="F6974" s="68" t="s">
        <v>360</v>
      </c>
      <c r="G6974" s="68" t="s">
        <v>75</v>
      </c>
      <c r="H6974" s="68" t="s">
        <v>246</v>
      </c>
      <c r="I6974" s="68" t="s">
        <v>642</v>
      </c>
      <c r="J6974" s="65">
        <v>2286</v>
      </c>
      <c r="K6974" s="65">
        <v>8100</v>
      </c>
      <c r="L6974" s="65">
        <v>104</v>
      </c>
      <c r="M6974" s="65" t="s">
        <v>361</v>
      </c>
    </row>
    <row r="6975" spans="1:13" ht="12.75" customHeight="1">
      <c r="A6975" s="65" t="str">
        <f>IF(ROW()=1,"KEY",IF(ISNA(VLOOKUP(B6975,車名対応マスタ!B:D,3,FALSE)),"",IF(VLOOKUP(B6975,車名対応マスタ!B:D,3,FALSE)="","",$D6975&amp;" "&amp;IF($G6975="9","J","O")&amp;" "&amp;$I6975&amp;" "&amp;IF($I6975&lt;=TEXT(★完成資料!$A$1,"yyyymm"),TEXT(★完成資料!$A$1,"yyyymm"),"999999")&amp; " " &amp; LEFT(F6975 &amp; "          ",10))))</f>
        <v xml:space="preserve">T O 202205 yyyy00 HV        </v>
      </c>
      <c r="B6975" s="68" t="s">
        <v>330</v>
      </c>
      <c r="C6975" s="68" t="s">
        <v>471</v>
      </c>
      <c r="D6975" s="68" t="s">
        <v>287</v>
      </c>
      <c r="E6975" s="68" t="s">
        <v>531</v>
      </c>
      <c r="F6975" s="68" t="s">
        <v>360</v>
      </c>
      <c r="G6975" s="68" t="s">
        <v>75</v>
      </c>
      <c r="H6975" s="68" t="s">
        <v>246</v>
      </c>
      <c r="I6975" s="68" t="s">
        <v>647</v>
      </c>
      <c r="J6975" s="65">
        <v>2945</v>
      </c>
      <c r="K6975" s="65">
        <v>9296</v>
      </c>
      <c r="L6975" s="65">
        <v>104</v>
      </c>
      <c r="M6975" s="65" t="s">
        <v>361</v>
      </c>
    </row>
    <row r="6976" spans="1:13" ht="12.75" customHeight="1">
      <c r="A6976" s="65" t="str">
        <f>IF(ROW()=1,"KEY",IF(ISNA(VLOOKUP(B6976,車名対応マスタ!B:D,3,FALSE)),"",IF(VLOOKUP(B6976,車名対応マスタ!B:D,3,FALSE)="","",$D6976&amp;" "&amp;IF($G6976="9","J","O")&amp;" "&amp;$I6976&amp;" "&amp;IF($I6976&lt;=TEXT(★完成資料!$A$1,"yyyymm"),TEXT(★完成資料!$A$1,"yyyymm"),"999999")&amp; " " &amp; LEFT(F6976 &amp; "          ",10))))</f>
        <v xml:space="preserve">T O 202206 yyyy00 HV        </v>
      </c>
      <c r="B6976" s="68" t="s">
        <v>330</v>
      </c>
      <c r="C6976" s="68" t="s">
        <v>471</v>
      </c>
      <c r="D6976" s="68" t="s">
        <v>287</v>
      </c>
      <c r="E6976" s="68" t="s">
        <v>531</v>
      </c>
      <c r="F6976" s="68" t="s">
        <v>360</v>
      </c>
      <c r="G6976" s="68" t="s">
        <v>75</v>
      </c>
      <c r="H6976" s="68" t="s">
        <v>246</v>
      </c>
      <c r="I6976" s="68" t="s">
        <v>652</v>
      </c>
      <c r="J6976" s="65">
        <v>2533</v>
      </c>
      <c r="K6976" s="65">
        <v>4770</v>
      </c>
      <c r="L6976" s="65">
        <v>104</v>
      </c>
      <c r="M6976" s="65" t="s">
        <v>361</v>
      </c>
    </row>
    <row r="6977" spans="1:13" ht="12.75" customHeight="1">
      <c r="A6977" s="65" t="str">
        <f>IF(ROW()=1,"KEY",IF(ISNA(VLOOKUP(B6977,車名対応マスタ!B:D,3,FALSE)),"",IF(VLOOKUP(B6977,車名対応マスタ!B:D,3,FALSE)="","",$D6977&amp;" "&amp;IF($G6977="9","J","O")&amp;" "&amp;$I6977&amp;" "&amp;IF($I6977&lt;=TEXT(★完成資料!$A$1,"yyyymm"),TEXT(★完成資料!$A$1,"yyyymm"),"999999")&amp; " " &amp; LEFT(F6977 &amp; "          ",10))))</f>
        <v xml:space="preserve">T O 202207 yyyy00 HV        </v>
      </c>
      <c r="B6977" s="68" t="s">
        <v>330</v>
      </c>
      <c r="C6977" s="68" t="s">
        <v>471</v>
      </c>
      <c r="D6977" s="68" t="s">
        <v>287</v>
      </c>
      <c r="E6977" s="68" t="s">
        <v>531</v>
      </c>
      <c r="F6977" s="68" t="s">
        <v>360</v>
      </c>
      <c r="G6977" s="68" t="s">
        <v>75</v>
      </c>
      <c r="H6977" s="68" t="s">
        <v>246</v>
      </c>
      <c r="I6977" s="68" t="s">
        <v>655</v>
      </c>
      <c r="J6977" s="65">
        <v>2052</v>
      </c>
      <c r="K6977" s="65">
        <v>5095</v>
      </c>
      <c r="L6977" s="65">
        <v>104</v>
      </c>
      <c r="M6977" s="65" t="s">
        <v>361</v>
      </c>
    </row>
    <row r="6978" spans="1:13" ht="12.75" customHeight="1">
      <c r="A6978" s="65" t="str">
        <f>IF(ROW()=1,"KEY",IF(ISNA(VLOOKUP(B6978,車名対応マスタ!B:D,3,FALSE)),"",IF(VLOOKUP(B6978,車名対応マスタ!B:D,3,FALSE)="","",$D6978&amp;" "&amp;IF($G6978="9","J","O")&amp;" "&amp;$I6978&amp;" "&amp;IF($I6978&lt;=TEXT(★完成資料!$A$1,"yyyymm"),TEXT(★完成資料!$A$1,"yyyymm"),"999999")&amp; " " &amp; LEFT(F6978 &amp; "          ",10))))</f>
        <v xml:space="preserve">T O 202208 yyyy00 HV        </v>
      </c>
      <c r="B6978" s="68" t="s">
        <v>330</v>
      </c>
      <c r="C6978" s="68" t="s">
        <v>471</v>
      </c>
      <c r="D6978" s="68" t="s">
        <v>287</v>
      </c>
      <c r="E6978" s="68" t="s">
        <v>531</v>
      </c>
      <c r="F6978" s="68" t="s">
        <v>360</v>
      </c>
      <c r="G6978" s="68" t="s">
        <v>75</v>
      </c>
      <c r="H6978" s="68" t="s">
        <v>246</v>
      </c>
      <c r="I6978" s="68" t="s">
        <v>656</v>
      </c>
      <c r="J6978" s="65">
        <v>1094</v>
      </c>
      <c r="K6978" s="65">
        <v>5319</v>
      </c>
      <c r="L6978" s="65">
        <v>104</v>
      </c>
      <c r="M6978" s="65" t="s">
        <v>361</v>
      </c>
    </row>
    <row r="6979" spans="1:13" ht="12.75" customHeight="1">
      <c r="A6979" s="65" t="str">
        <f>IF(ROW()=1,"KEY",IF(ISNA(VLOOKUP(B6979,車名対応マスタ!B:D,3,FALSE)),"",IF(VLOOKUP(B6979,車名対応マスタ!B:D,3,FALSE)="","",$D6979&amp;" "&amp;IF($G6979="9","J","O")&amp;" "&amp;$I6979&amp;" "&amp;IF($I6979&lt;=TEXT(★完成資料!$A$1,"yyyymm"),TEXT(★完成資料!$A$1,"yyyymm"),"999999")&amp; " " &amp; LEFT(F6979 &amp; "          ",10))))</f>
        <v xml:space="preserve">T O 202209 yyyy00 HV        </v>
      </c>
      <c r="B6979" s="68" t="s">
        <v>330</v>
      </c>
      <c r="C6979" s="68" t="s">
        <v>471</v>
      </c>
      <c r="D6979" s="68" t="s">
        <v>287</v>
      </c>
      <c r="E6979" s="68" t="s">
        <v>531</v>
      </c>
      <c r="F6979" s="68" t="s">
        <v>360</v>
      </c>
      <c r="G6979" s="68" t="s">
        <v>75</v>
      </c>
      <c r="H6979" s="68" t="s">
        <v>246</v>
      </c>
      <c r="I6979" s="68" t="s">
        <v>657</v>
      </c>
      <c r="J6979" s="65">
        <v>1296</v>
      </c>
      <c r="K6979" s="65">
        <v>4212</v>
      </c>
      <c r="L6979" s="65">
        <v>104</v>
      </c>
      <c r="M6979" s="65" t="s">
        <v>361</v>
      </c>
    </row>
    <row r="6980" spans="1:13" ht="12.75" customHeight="1">
      <c r="A6980" s="65" t="str">
        <f>IF(ROW()=1,"KEY",IF(ISNA(VLOOKUP(B6980,車名対応マスタ!B:D,3,FALSE)),"",IF(VLOOKUP(B6980,車名対応マスタ!B:D,3,FALSE)="","",$D6980&amp;" "&amp;IF($G6980="9","J","O")&amp;" "&amp;$I6980&amp;" "&amp;IF($I6980&lt;=TEXT(★完成資料!$A$1,"yyyymm"),TEXT(★完成資料!$A$1,"yyyymm"),"999999")&amp; " " &amp; LEFT(F6980 &amp; "          ",10))))</f>
        <v xml:space="preserve">T O 202210 yyyy00 HV        </v>
      </c>
      <c r="B6980" s="68" t="s">
        <v>330</v>
      </c>
      <c r="C6980" s="68" t="s">
        <v>471</v>
      </c>
      <c r="D6980" s="68" t="s">
        <v>287</v>
      </c>
      <c r="E6980" s="68" t="s">
        <v>531</v>
      </c>
      <c r="F6980" s="68" t="s">
        <v>360</v>
      </c>
      <c r="G6980" s="68" t="s">
        <v>75</v>
      </c>
      <c r="H6980" s="68" t="s">
        <v>246</v>
      </c>
      <c r="I6980" s="68" t="s">
        <v>663</v>
      </c>
      <c r="J6980" s="65">
        <v>3691</v>
      </c>
      <c r="K6980" s="65">
        <v>3511</v>
      </c>
      <c r="L6980" s="65">
        <v>104</v>
      </c>
      <c r="M6980" s="65" t="s">
        <v>361</v>
      </c>
    </row>
    <row r="6981" spans="1:13" ht="12.75" customHeight="1">
      <c r="A6981" s="65" t="str">
        <f>IF(ROW()=1,"KEY",IF(ISNA(VLOOKUP(B6981,車名対応マスタ!B:D,3,FALSE)),"",IF(VLOOKUP(B6981,車名対応マスタ!B:D,3,FALSE)="","",$D6981&amp;" "&amp;IF($G6981="9","J","O")&amp;" "&amp;$I6981&amp;" "&amp;IF($I6981&lt;=TEXT(★完成資料!$A$1,"yyyymm"),TEXT(★完成資料!$A$1,"yyyymm"),"999999")&amp; " " &amp; LEFT(F6981 &amp; "          ",10))))</f>
        <v xml:space="preserve">T O 202201 yyyy00 HV        </v>
      </c>
      <c r="B6981" s="68" t="s">
        <v>330</v>
      </c>
      <c r="C6981" s="68" t="s">
        <v>471</v>
      </c>
      <c r="D6981" s="68" t="s">
        <v>287</v>
      </c>
      <c r="E6981" s="68" t="s">
        <v>531</v>
      </c>
      <c r="F6981" s="68" t="s">
        <v>360</v>
      </c>
      <c r="G6981" s="68" t="s">
        <v>75</v>
      </c>
      <c r="H6981" s="68" t="s">
        <v>246</v>
      </c>
      <c r="I6981" s="68" t="s">
        <v>639</v>
      </c>
      <c r="J6981" s="65">
        <v>4</v>
      </c>
      <c r="K6981" s="65">
        <v>19</v>
      </c>
      <c r="L6981" s="65">
        <v>103</v>
      </c>
      <c r="M6981" s="65" t="s">
        <v>370</v>
      </c>
    </row>
    <row r="6982" spans="1:13" ht="12.75" customHeight="1">
      <c r="A6982" s="65" t="str">
        <f>IF(ROW()=1,"KEY",IF(ISNA(VLOOKUP(B6982,車名対応マスタ!B:D,3,FALSE)),"",IF(VLOOKUP(B6982,車名対応マスタ!B:D,3,FALSE)="","",$D6982&amp;" "&amp;IF($G6982="9","J","O")&amp;" "&amp;$I6982&amp;" "&amp;IF($I6982&lt;=TEXT(★完成資料!$A$1,"yyyymm"),TEXT(★完成資料!$A$1,"yyyymm"),"999999")&amp; " " &amp; LEFT(F6982 &amp; "          ",10))))</f>
        <v xml:space="preserve">T O 202202 yyyy00 HV        </v>
      </c>
      <c r="B6982" s="68" t="s">
        <v>330</v>
      </c>
      <c r="C6982" s="68" t="s">
        <v>471</v>
      </c>
      <c r="D6982" s="68" t="s">
        <v>287</v>
      </c>
      <c r="E6982" s="68" t="s">
        <v>531</v>
      </c>
      <c r="F6982" s="68" t="s">
        <v>360</v>
      </c>
      <c r="G6982" s="68" t="s">
        <v>75</v>
      </c>
      <c r="H6982" s="68" t="s">
        <v>246</v>
      </c>
      <c r="I6982" s="68" t="s">
        <v>640</v>
      </c>
      <c r="J6982" s="65">
        <v>15</v>
      </c>
      <c r="K6982" s="65">
        <v>13</v>
      </c>
      <c r="L6982" s="65">
        <v>103</v>
      </c>
      <c r="M6982" s="65" t="s">
        <v>370</v>
      </c>
    </row>
    <row r="6983" spans="1:13" ht="12.75" customHeight="1">
      <c r="A6983" s="65" t="str">
        <f>IF(ROW()=1,"KEY",IF(ISNA(VLOOKUP(B6983,車名対応マスタ!B:D,3,FALSE)),"",IF(VLOOKUP(B6983,車名対応マスタ!B:D,3,FALSE)="","",$D6983&amp;" "&amp;IF($G6983="9","J","O")&amp;" "&amp;$I6983&amp;" "&amp;IF($I6983&lt;=TEXT(★完成資料!$A$1,"yyyymm"),TEXT(★完成資料!$A$1,"yyyymm"),"999999")&amp; " " &amp; LEFT(F6983 &amp; "          ",10))))</f>
        <v xml:space="preserve">T O 202203 yyyy00 HV        </v>
      </c>
      <c r="B6983" s="68" t="s">
        <v>330</v>
      </c>
      <c r="C6983" s="68" t="s">
        <v>471</v>
      </c>
      <c r="D6983" s="68" t="s">
        <v>287</v>
      </c>
      <c r="E6983" s="68" t="s">
        <v>531</v>
      </c>
      <c r="F6983" s="68" t="s">
        <v>360</v>
      </c>
      <c r="G6983" s="68" t="s">
        <v>75</v>
      </c>
      <c r="H6983" s="68" t="s">
        <v>246</v>
      </c>
      <c r="I6983" s="68" t="s">
        <v>641</v>
      </c>
      <c r="J6983" s="65">
        <v>26</v>
      </c>
      <c r="K6983" s="65">
        <v>13</v>
      </c>
      <c r="L6983" s="65">
        <v>103</v>
      </c>
      <c r="M6983" s="65" t="s">
        <v>370</v>
      </c>
    </row>
    <row r="6984" spans="1:13" ht="12.75" customHeight="1">
      <c r="A6984" s="65" t="str">
        <f>IF(ROW()=1,"KEY",IF(ISNA(VLOOKUP(B6984,車名対応マスタ!B:D,3,FALSE)),"",IF(VLOOKUP(B6984,車名対応マスタ!B:D,3,FALSE)="","",$D6984&amp;" "&amp;IF($G6984="9","J","O")&amp;" "&amp;$I6984&amp;" "&amp;IF($I6984&lt;=TEXT(★完成資料!$A$1,"yyyymm"),TEXT(★完成資料!$A$1,"yyyymm"),"999999")&amp; " " &amp; LEFT(F6984 &amp; "          ",10))))</f>
        <v xml:space="preserve">T O 202204 yyyy00 HV        </v>
      </c>
      <c r="B6984" s="68" t="s">
        <v>330</v>
      </c>
      <c r="C6984" s="68" t="s">
        <v>471</v>
      </c>
      <c r="D6984" s="68" t="s">
        <v>287</v>
      </c>
      <c r="E6984" s="68" t="s">
        <v>531</v>
      </c>
      <c r="F6984" s="68" t="s">
        <v>360</v>
      </c>
      <c r="G6984" s="68" t="s">
        <v>75</v>
      </c>
      <c r="H6984" s="68" t="s">
        <v>246</v>
      </c>
      <c r="I6984" s="68" t="s">
        <v>642</v>
      </c>
      <c r="J6984" s="65">
        <v>23</v>
      </c>
      <c r="K6984" s="65">
        <v>12</v>
      </c>
      <c r="L6984" s="65">
        <v>103</v>
      </c>
      <c r="M6984" s="65" t="s">
        <v>370</v>
      </c>
    </row>
    <row r="6985" spans="1:13" ht="12.75" customHeight="1">
      <c r="A6985" s="65" t="str">
        <f>IF(ROW()=1,"KEY",IF(ISNA(VLOOKUP(B6985,車名対応マスタ!B:D,3,FALSE)),"",IF(VLOOKUP(B6985,車名対応マスタ!B:D,3,FALSE)="","",$D6985&amp;" "&amp;IF($G6985="9","J","O")&amp;" "&amp;$I6985&amp;" "&amp;IF($I6985&lt;=TEXT(★完成資料!$A$1,"yyyymm"),TEXT(★完成資料!$A$1,"yyyymm"),"999999")&amp; " " &amp; LEFT(F6985 &amp; "          ",10))))</f>
        <v xml:space="preserve">T O 202205 yyyy00 HV        </v>
      </c>
      <c r="B6985" s="68" t="s">
        <v>330</v>
      </c>
      <c r="C6985" s="68" t="s">
        <v>471</v>
      </c>
      <c r="D6985" s="68" t="s">
        <v>287</v>
      </c>
      <c r="E6985" s="68" t="s">
        <v>531</v>
      </c>
      <c r="F6985" s="68" t="s">
        <v>360</v>
      </c>
      <c r="G6985" s="68" t="s">
        <v>75</v>
      </c>
      <c r="H6985" s="68" t="s">
        <v>246</v>
      </c>
      <c r="I6985" s="68" t="s">
        <v>647</v>
      </c>
      <c r="J6985" s="65">
        <v>30</v>
      </c>
      <c r="K6985" s="65">
        <v>22</v>
      </c>
      <c r="L6985" s="65">
        <v>103</v>
      </c>
      <c r="M6985" s="65" t="s">
        <v>370</v>
      </c>
    </row>
    <row r="6986" spans="1:13" ht="12.75" customHeight="1">
      <c r="A6986" s="65" t="str">
        <f>IF(ROW()=1,"KEY",IF(ISNA(VLOOKUP(B6986,車名対応マスタ!B:D,3,FALSE)),"",IF(VLOOKUP(B6986,車名対応マスタ!B:D,3,FALSE)="","",$D6986&amp;" "&amp;IF($G6986="9","J","O")&amp;" "&amp;$I6986&amp;" "&amp;IF($I6986&lt;=TEXT(★完成資料!$A$1,"yyyymm"),TEXT(★完成資料!$A$1,"yyyymm"),"999999")&amp; " " &amp; LEFT(F6986 &amp; "          ",10))))</f>
        <v xml:space="preserve">T O 202206 yyyy00 HV        </v>
      </c>
      <c r="B6986" s="68" t="s">
        <v>330</v>
      </c>
      <c r="C6986" s="68" t="s">
        <v>471</v>
      </c>
      <c r="D6986" s="68" t="s">
        <v>287</v>
      </c>
      <c r="E6986" s="68" t="s">
        <v>531</v>
      </c>
      <c r="F6986" s="68" t="s">
        <v>360</v>
      </c>
      <c r="G6986" s="68" t="s">
        <v>75</v>
      </c>
      <c r="H6986" s="68" t="s">
        <v>246</v>
      </c>
      <c r="I6986" s="68" t="s">
        <v>652</v>
      </c>
      <c r="J6986" s="65">
        <v>13</v>
      </c>
      <c r="K6986" s="65">
        <v>11</v>
      </c>
      <c r="L6986" s="65">
        <v>103</v>
      </c>
      <c r="M6986" s="65" t="s">
        <v>370</v>
      </c>
    </row>
    <row r="6987" spans="1:13" ht="12.75" customHeight="1">
      <c r="A6987" s="65" t="str">
        <f>IF(ROW()=1,"KEY",IF(ISNA(VLOOKUP(B6987,車名対応マスタ!B:D,3,FALSE)),"",IF(VLOOKUP(B6987,車名対応マスタ!B:D,3,FALSE)="","",$D6987&amp;" "&amp;IF($G6987="9","J","O")&amp;" "&amp;$I6987&amp;" "&amp;IF($I6987&lt;=TEXT(★完成資料!$A$1,"yyyymm"),TEXT(★完成資料!$A$1,"yyyymm"),"999999")&amp; " " &amp; LEFT(F6987 &amp; "          ",10))))</f>
        <v xml:space="preserve">T O 202207 yyyy00 HV        </v>
      </c>
      <c r="B6987" s="68" t="s">
        <v>330</v>
      </c>
      <c r="C6987" s="68" t="s">
        <v>471</v>
      </c>
      <c r="D6987" s="68" t="s">
        <v>287</v>
      </c>
      <c r="E6987" s="68" t="s">
        <v>531</v>
      </c>
      <c r="F6987" s="68" t="s">
        <v>360</v>
      </c>
      <c r="G6987" s="68" t="s">
        <v>75</v>
      </c>
      <c r="H6987" s="68" t="s">
        <v>246</v>
      </c>
      <c r="I6987" s="68" t="s">
        <v>655</v>
      </c>
      <c r="J6987" s="65">
        <v>12</v>
      </c>
      <c r="K6987" s="65">
        <v>11</v>
      </c>
      <c r="L6987" s="65">
        <v>103</v>
      </c>
      <c r="M6987" s="65" t="s">
        <v>370</v>
      </c>
    </row>
    <row r="6988" spans="1:13" ht="12.75" customHeight="1">
      <c r="A6988" s="65" t="str">
        <f>IF(ROW()=1,"KEY",IF(ISNA(VLOOKUP(B6988,車名対応マスタ!B:D,3,FALSE)),"",IF(VLOOKUP(B6988,車名対応マスタ!B:D,3,FALSE)="","",$D6988&amp;" "&amp;IF($G6988="9","J","O")&amp;" "&amp;$I6988&amp;" "&amp;IF($I6988&lt;=TEXT(★完成資料!$A$1,"yyyymm"),TEXT(★完成資料!$A$1,"yyyymm"),"999999")&amp; " " &amp; LEFT(F6988 &amp; "          ",10))))</f>
        <v xml:space="preserve">T O 202208 yyyy00 HV        </v>
      </c>
      <c r="B6988" s="68" t="s">
        <v>330</v>
      </c>
      <c r="C6988" s="68" t="s">
        <v>471</v>
      </c>
      <c r="D6988" s="68" t="s">
        <v>287</v>
      </c>
      <c r="E6988" s="68" t="s">
        <v>531</v>
      </c>
      <c r="F6988" s="68" t="s">
        <v>360</v>
      </c>
      <c r="G6988" s="68" t="s">
        <v>75</v>
      </c>
      <c r="H6988" s="68" t="s">
        <v>246</v>
      </c>
      <c r="I6988" s="68" t="s">
        <v>656</v>
      </c>
      <c r="J6988" s="65">
        <v>4</v>
      </c>
      <c r="K6988" s="65">
        <v>10</v>
      </c>
      <c r="L6988" s="65">
        <v>103</v>
      </c>
      <c r="M6988" s="65" t="s">
        <v>370</v>
      </c>
    </row>
    <row r="6989" spans="1:13" ht="12.75" customHeight="1">
      <c r="A6989" s="65" t="str">
        <f>IF(ROW()=1,"KEY",IF(ISNA(VLOOKUP(B6989,車名対応マスタ!B:D,3,FALSE)),"",IF(VLOOKUP(B6989,車名対応マスタ!B:D,3,FALSE)="","",$D6989&amp;" "&amp;IF($G6989="9","J","O")&amp;" "&amp;$I6989&amp;" "&amp;IF($I6989&lt;=TEXT(★完成資料!$A$1,"yyyymm"),TEXT(★完成資料!$A$1,"yyyymm"),"999999")&amp; " " &amp; LEFT(F6989 &amp; "          ",10))))</f>
        <v xml:space="preserve">T O 202209 yyyy00 HV        </v>
      </c>
      <c r="B6989" s="68" t="s">
        <v>330</v>
      </c>
      <c r="C6989" s="68" t="s">
        <v>471</v>
      </c>
      <c r="D6989" s="68" t="s">
        <v>287</v>
      </c>
      <c r="E6989" s="68" t="s">
        <v>531</v>
      </c>
      <c r="F6989" s="68" t="s">
        <v>360</v>
      </c>
      <c r="G6989" s="68" t="s">
        <v>75</v>
      </c>
      <c r="H6989" s="68" t="s">
        <v>246</v>
      </c>
      <c r="I6989" s="68" t="s">
        <v>657</v>
      </c>
      <c r="J6989" s="65">
        <v>7</v>
      </c>
      <c r="K6989" s="65">
        <v>12</v>
      </c>
      <c r="L6989" s="65">
        <v>103</v>
      </c>
      <c r="M6989" s="65" t="s">
        <v>370</v>
      </c>
    </row>
    <row r="6990" spans="1:13" ht="12.75" customHeight="1">
      <c r="A6990" s="65" t="str">
        <f>IF(ROW()=1,"KEY",IF(ISNA(VLOOKUP(B6990,車名対応マスタ!B:D,3,FALSE)),"",IF(VLOOKUP(B6990,車名対応マスタ!B:D,3,FALSE)="","",$D6990&amp;" "&amp;IF($G6990="9","J","O")&amp;" "&amp;$I6990&amp;" "&amp;IF($I6990&lt;=TEXT(★完成資料!$A$1,"yyyymm"),TEXT(★完成資料!$A$1,"yyyymm"),"999999")&amp; " " &amp; LEFT(F6990 &amp; "          ",10))))</f>
        <v xml:space="preserve">T O 202210 yyyy00 HV        </v>
      </c>
      <c r="B6990" s="68" t="s">
        <v>330</v>
      </c>
      <c r="C6990" s="68" t="s">
        <v>471</v>
      </c>
      <c r="D6990" s="68" t="s">
        <v>287</v>
      </c>
      <c r="E6990" s="68" t="s">
        <v>531</v>
      </c>
      <c r="F6990" s="68" t="s">
        <v>360</v>
      </c>
      <c r="G6990" s="68" t="s">
        <v>75</v>
      </c>
      <c r="H6990" s="68" t="s">
        <v>246</v>
      </c>
      <c r="I6990" s="68" t="s">
        <v>663</v>
      </c>
      <c r="J6990" s="65">
        <v>14</v>
      </c>
      <c r="K6990" s="65">
        <v>10</v>
      </c>
      <c r="L6990" s="65">
        <v>103</v>
      </c>
      <c r="M6990" s="65" t="s">
        <v>370</v>
      </c>
    </row>
    <row r="6991" spans="1:13" ht="12.75" customHeight="1">
      <c r="A6991" s="65" t="str">
        <f>IF(ROW()=1,"KEY",IF(ISNA(VLOOKUP(B6991,車名対応マスタ!B:D,3,FALSE)),"",IF(VLOOKUP(B6991,車名対応マスタ!B:D,3,FALSE)="","",$D6991&amp;" "&amp;IF($G6991="9","J","O")&amp;" "&amp;$I6991&amp;" "&amp;IF($I6991&lt;=TEXT(★完成資料!$A$1,"yyyymm"),TEXT(★完成資料!$A$1,"yyyymm"),"999999")&amp; " " &amp; LEFT(F6991 &amp; "          ",10))))</f>
        <v xml:space="preserve">T O 202201 yyyy00 HV        </v>
      </c>
      <c r="B6991" s="68" t="s">
        <v>330</v>
      </c>
      <c r="C6991" s="68" t="s">
        <v>471</v>
      </c>
      <c r="D6991" s="68" t="s">
        <v>287</v>
      </c>
      <c r="E6991" s="68" t="s">
        <v>531</v>
      </c>
      <c r="F6991" s="68" t="s">
        <v>360</v>
      </c>
      <c r="G6991" s="68" t="s">
        <v>75</v>
      </c>
      <c r="H6991" s="68" t="s">
        <v>246</v>
      </c>
      <c r="I6991" s="68" t="s">
        <v>639</v>
      </c>
      <c r="J6991" s="65">
        <v>18</v>
      </c>
      <c r="K6991" s="65">
        <v>20</v>
      </c>
      <c r="L6991" s="65">
        <v>212</v>
      </c>
      <c r="M6991" s="65" t="s">
        <v>276</v>
      </c>
    </row>
    <row r="6992" spans="1:13" ht="12.75" customHeight="1">
      <c r="A6992" s="65" t="str">
        <f>IF(ROW()=1,"KEY",IF(ISNA(VLOOKUP(B6992,車名対応マスタ!B:D,3,FALSE)),"",IF(VLOOKUP(B6992,車名対応マスタ!B:D,3,FALSE)="","",$D6992&amp;" "&amp;IF($G6992="9","J","O")&amp;" "&amp;$I6992&amp;" "&amp;IF($I6992&lt;=TEXT(★完成資料!$A$1,"yyyymm"),TEXT(★完成資料!$A$1,"yyyymm"),"999999")&amp; " " &amp; LEFT(F6992 &amp; "          ",10))))</f>
        <v xml:space="preserve">T O 202202 yyyy00 HV        </v>
      </c>
      <c r="B6992" s="68" t="s">
        <v>330</v>
      </c>
      <c r="C6992" s="68" t="s">
        <v>471</v>
      </c>
      <c r="D6992" s="68" t="s">
        <v>287</v>
      </c>
      <c r="E6992" s="68" t="s">
        <v>531</v>
      </c>
      <c r="F6992" s="68" t="s">
        <v>360</v>
      </c>
      <c r="G6992" s="68" t="s">
        <v>75</v>
      </c>
      <c r="H6992" s="68" t="s">
        <v>246</v>
      </c>
      <c r="I6992" s="68" t="s">
        <v>640</v>
      </c>
      <c r="J6992" s="65">
        <v>69</v>
      </c>
      <c r="K6992" s="65">
        <v>31</v>
      </c>
      <c r="L6992" s="65">
        <v>212</v>
      </c>
      <c r="M6992" s="65" t="s">
        <v>276</v>
      </c>
    </row>
    <row r="6993" spans="1:13" ht="12.75" customHeight="1">
      <c r="A6993" s="65" t="str">
        <f>IF(ROW()=1,"KEY",IF(ISNA(VLOOKUP(B6993,車名対応マスタ!B:D,3,FALSE)),"",IF(VLOOKUP(B6993,車名対応マスタ!B:D,3,FALSE)="","",$D6993&amp;" "&amp;IF($G6993="9","J","O")&amp;" "&amp;$I6993&amp;" "&amp;IF($I6993&lt;=TEXT(★完成資料!$A$1,"yyyymm"),TEXT(★完成資料!$A$1,"yyyymm"),"999999")&amp; " " &amp; LEFT(F6993 &amp; "          ",10))))</f>
        <v xml:space="preserve">T O 202203 yyyy00 HV        </v>
      </c>
      <c r="B6993" s="68" t="s">
        <v>330</v>
      </c>
      <c r="C6993" s="68" t="s">
        <v>471</v>
      </c>
      <c r="D6993" s="68" t="s">
        <v>287</v>
      </c>
      <c r="E6993" s="68" t="s">
        <v>531</v>
      </c>
      <c r="F6993" s="68" t="s">
        <v>360</v>
      </c>
      <c r="G6993" s="68" t="s">
        <v>75</v>
      </c>
      <c r="H6993" s="68" t="s">
        <v>246</v>
      </c>
      <c r="I6993" s="68" t="s">
        <v>641</v>
      </c>
      <c r="J6993" s="65">
        <v>87</v>
      </c>
      <c r="K6993" s="65">
        <v>8</v>
      </c>
      <c r="L6993" s="65">
        <v>212</v>
      </c>
      <c r="M6993" s="65" t="s">
        <v>276</v>
      </c>
    </row>
    <row r="6994" spans="1:13" ht="12.75" customHeight="1">
      <c r="A6994" s="65" t="str">
        <f>IF(ROW()=1,"KEY",IF(ISNA(VLOOKUP(B6994,車名対応マスタ!B:D,3,FALSE)),"",IF(VLOOKUP(B6994,車名対応マスタ!B:D,3,FALSE)="","",$D6994&amp;" "&amp;IF($G6994="9","J","O")&amp;" "&amp;$I6994&amp;" "&amp;IF($I6994&lt;=TEXT(★完成資料!$A$1,"yyyymm"),TEXT(★完成資料!$A$1,"yyyymm"),"999999")&amp; " " &amp; LEFT(F6994 &amp; "          ",10))))</f>
        <v xml:space="preserve">T O 202204 yyyy00 HV        </v>
      </c>
      <c r="B6994" s="68" t="s">
        <v>330</v>
      </c>
      <c r="C6994" s="68" t="s">
        <v>471</v>
      </c>
      <c r="D6994" s="68" t="s">
        <v>287</v>
      </c>
      <c r="E6994" s="68" t="s">
        <v>531</v>
      </c>
      <c r="F6994" s="68" t="s">
        <v>360</v>
      </c>
      <c r="G6994" s="68" t="s">
        <v>75</v>
      </c>
      <c r="H6994" s="68" t="s">
        <v>246</v>
      </c>
      <c r="I6994" s="68" t="s">
        <v>642</v>
      </c>
      <c r="J6994" s="65">
        <v>38</v>
      </c>
      <c r="K6994" s="65">
        <v>8</v>
      </c>
      <c r="L6994" s="65">
        <v>212</v>
      </c>
      <c r="M6994" s="65" t="s">
        <v>276</v>
      </c>
    </row>
    <row r="6995" spans="1:13" ht="12.75" customHeight="1">
      <c r="A6995" s="65" t="str">
        <f>IF(ROW()=1,"KEY",IF(ISNA(VLOOKUP(B6995,車名対応マスタ!B:D,3,FALSE)),"",IF(VLOOKUP(B6995,車名対応マスタ!B:D,3,FALSE)="","",$D6995&amp;" "&amp;IF($G6995="9","J","O")&amp;" "&amp;$I6995&amp;" "&amp;IF($I6995&lt;=TEXT(★完成資料!$A$1,"yyyymm"),TEXT(★完成資料!$A$1,"yyyymm"),"999999")&amp; " " &amp; LEFT(F6995 &amp; "          ",10))))</f>
        <v xml:space="preserve">T O 202205 yyyy00 HV        </v>
      </c>
      <c r="B6995" s="68" t="s">
        <v>330</v>
      </c>
      <c r="C6995" s="68" t="s">
        <v>471</v>
      </c>
      <c r="D6995" s="68" t="s">
        <v>287</v>
      </c>
      <c r="E6995" s="68" t="s">
        <v>531</v>
      </c>
      <c r="F6995" s="68" t="s">
        <v>360</v>
      </c>
      <c r="G6995" s="68" t="s">
        <v>75</v>
      </c>
      <c r="H6995" s="68" t="s">
        <v>246</v>
      </c>
      <c r="I6995" s="68" t="s">
        <v>647</v>
      </c>
      <c r="J6995" s="65">
        <v>18</v>
      </c>
      <c r="K6995" s="65">
        <v>50</v>
      </c>
      <c r="L6995" s="65">
        <v>212</v>
      </c>
      <c r="M6995" s="65" t="s">
        <v>276</v>
      </c>
    </row>
    <row r="6996" spans="1:13" ht="12.75" customHeight="1">
      <c r="A6996" s="65" t="str">
        <f>IF(ROW()=1,"KEY",IF(ISNA(VLOOKUP(B6996,車名対応マスタ!B:D,3,FALSE)),"",IF(VLOOKUP(B6996,車名対応マスタ!B:D,3,FALSE)="","",$D6996&amp;" "&amp;IF($G6996="9","J","O")&amp;" "&amp;$I6996&amp;" "&amp;IF($I6996&lt;=TEXT(★完成資料!$A$1,"yyyymm"),TEXT(★完成資料!$A$1,"yyyymm"),"999999")&amp; " " &amp; LEFT(F6996 &amp; "          ",10))))</f>
        <v xml:space="preserve">T O 202206 yyyy00 HV        </v>
      </c>
      <c r="B6996" s="68" t="s">
        <v>330</v>
      </c>
      <c r="C6996" s="68" t="s">
        <v>471</v>
      </c>
      <c r="D6996" s="68" t="s">
        <v>287</v>
      </c>
      <c r="E6996" s="68" t="s">
        <v>531</v>
      </c>
      <c r="F6996" s="68" t="s">
        <v>360</v>
      </c>
      <c r="G6996" s="68" t="s">
        <v>75</v>
      </c>
      <c r="H6996" s="68" t="s">
        <v>246</v>
      </c>
      <c r="I6996" s="68" t="s">
        <v>652</v>
      </c>
      <c r="J6996" s="65">
        <v>155</v>
      </c>
      <c r="K6996" s="65">
        <v>18</v>
      </c>
      <c r="L6996" s="65">
        <v>212</v>
      </c>
      <c r="M6996" s="65" t="s">
        <v>276</v>
      </c>
    </row>
    <row r="6997" spans="1:13" ht="12.75" customHeight="1">
      <c r="A6997" s="65" t="str">
        <f>IF(ROW()=1,"KEY",IF(ISNA(VLOOKUP(B6997,車名対応マスタ!B:D,3,FALSE)),"",IF(VLOOKUP(B6997,車名対応マスタ!B:D,3,FALSE)="","",$D6997&amp;" "&amp;IF($G6997="9","J","O")&amp;" "&amp;$I6997&amp;" "&amp;IF($I6997&lt;=TEXT(★完成資料!$A$1,"yyyymm"),TEXT(★完成資料!$A$1,"yyyymm"),"999999")&amp; " " &amp; LEFT(F6997 &amp; "          ",10))))</f>
        <v xml:space="preserve">T O 202207 yyyy00 HV        </v>
      </c>
      <c r="B6997" s="68" t="s">
        <v>330</v>
      </c>
      <c r="C6997" s="68" t="s">
        <v>471</v>
      </c>
      <c r="D6997" s="68" t="s">
        <v>287</v>
      </c>
      <c r="E6997" s="68" t="s">
        <v>531</v>
      </c>
      <c r="F6997" s="68" t="s">
        <v>360</v>
      </c>
      <c r="G6997" s="68" t="s">
        <v>75</v>
      </c>
      <c r="H6997" s="68" t="s">
        <v>246</v>
      </c>
      <c r="I6997" s="68" t="s">
        <v>655</v>
      </c>
      <c r="J6997" s="65">
        <v>105</v>
      </c>
      <c r="K6997" s="65">
        <v>16</v>
      </c>
      <c r="L6997" s="65">
        <v>212</v>
      </c>
      <c r="M6997" s="65" t="s">
        <v>276</v>
      </c>
    </row>
    <row r="6998" spans="1:13" ht="12.75" customHeight="1">
      <c r="A6998" s="65" t="str">
        <f>IF(ROW()=1,"KEY",IF(ISNA(VLOOKUP(B6998,車名対応マスタ!B:D,3,FALSE)),"",IF(VLOOKUP(B6998,車名対応マスタ!B:D,3,FALSE)="","",$D6998&amp;" "&amp;IF($G6998="9","J","O")&amp;" "&amp;$I6998&amp;" "&amp;IF($I6998&lt;=TEXT(★完成資料!$A$1,"yyyymm"),TEXT(★完成資料!$A$1,"yyyymm"),"999999")&amp; " " &amp; LEFT(F6998 &amp; "          ",10))))</f>
        <v xml:space="preserve">T O 202208 yyyy00 HV        </v>
      </c>
      <c r="B6998" s="68" t="s">
        <v>330</v>
      </c>
      <c r="C6998" s="68" t="s">
        <v>471</v>
      </c>
      <c r="D6998" s="68" t="s">
        <v>287</v>
      </c>
      <c r="E6998" s="68" t="s">
        <v>531</v>
      </c>
      <c r="F6998" s="68" t="s">
        <v>360</v>
      </c>
      <c r="G6998" s="68" t="s">
        <v>75</v>
      </c>
      <c r="H6998" s="68" t="s">
        <v>246</v>
      </c>
      <c r="I6998" s="68" t="s">
        <v>656</v>
      </c>
      <c r="J6998" s="65">
        <v>47</v>
      </c>
      <c r="K6998" s="65">
        <v>107</v>
      </c>
      <c r="L6998" s="65">
        <v>212</v>
      </c>
      <c r="M6998" s="65" t="s">
        <v>276</v>
      </c>
    </row>
    <row r="6999" spans="1:13" ht="12.75" customHeight="1">
      <c r="A6999" s="65" t="str">
        <f>IF(ROW()=1,"KEY",IF(ISNA(VLOOKUP(B6999,車名対応マスタ!B:D,3,FALSE)),"",IF(VLOOKUP(B6999,車名対応マスタ!B:D,3,FALSE)="","",$D6999&amp;" "&amp;IF($G6999="9","J","O")&amp;" "&amp;$I6999&amp;" "&amp;IF($I6999&lt;=TEXT(★完成資料!$A$1,"yyyymm"),TEXT(★完成資料!$A$1,"yyyymm"),"999999")&amp; " " &amp; LEFT(F6999 &amp; "          ",10))))</f>
        <v xml:space="preserve">T O 202209 yyyy00 HV        </v>
      </c>
      <c r="B6999" s="68" t="s">
        <v>330</v>
      </c>
      <c r="C6999" s="68" t="s">
        <v>471</v>
      </c>
      <c r="D6999" s="68" t="s">
        <v>287</v>
      </c>
      <c r="E6999" s="68" t="s">
        <v>531</v>
      </c>
      <c r="F6999" s="68" t="s">
        <v>360</v>
      </c>
      <c r="G6999" s="68" t="s">
        <v>75</v>
      </c>
      <c r="H6999" s="68" t="s">
        <v>246</v>
      </c>
      <c r="I6999" s="68" t="s">
        <v>657</v>
      </c>
      <c r="J6999" s="65">
        <v>30</v>
      </c>
      <c r="K6999" s="65">
        <v>70</v>
      </c>
      <c r="L6999" s="65">
        <v>212</v>
      </c>
      <c r="M6999" s="65" t="s">
        <v>276</v>
      </c>
    </row>
    <row r="7000" spans="1:13" ht="12.75" customHeight="1">
      <c r="A7000" s="65" t="str">
        <f>IF(ROW()=1,"KEY",IF(ISNA(VLOOKUP(B7000,車名対応マスタ!B:D,3,FALSE)),"",IF(VLOOKUP(B7000,車名対応マスタ!B:D,3,FALSE)="","",$D7000&amp;" "&amp;IF($G7000="9","J","O")&amp;" "&amp;$I7000&amp;" "&amp;IF($I7000&lt;=TEXT(★完成資料!$A$1,"yyyymm"),TEXT(★完成資料!$A$1,"yyyymm"),"999999")&amp; " " &amp; LEFT(F7000 &amp; "          ",10))))</f>
        <v xml:space="preserve">T O 202210 yyyy00 HV        </v>
      </c>
      <c r="B7000" s="68" t="s">
        <v>330</v>
      </c>
      <c r="C7000" s="68" t="s">
        <v>471</v>
      </c>
      <c r="D7000" s="68" t="s">
        <v>287</v>
      </c>
      <c r="E7000" s="68" t="s">
        <v>531</v>
      </c>
      <c r="F7000" s="68" t="s">
        <v>360</v>
      </c>
      <c r="G7000" s="68" t="s">
        <v>75</v>
      </c>
      <c r="H7000" s="68" t="s">
        <v>246</v>
      </c>
      <c r="I7000" s="68" t="s">
        <v>663</v>
      </c>
      <c r="J7000" s="65">
        <v>42</v>
      </c>
      <c r="K7000" s="65">
        <v>58</v>
      </c>
      <c r="L7000" s="65">
        <v>212</v>
      </c>
      <c r="M7000" s="65" t="s">
        <v>276</v>
      </c>
    </row>
    <row r="7001" spans="1:13" ht="12.75" customHeight="1">
      <c r="A7001" s="65" t="str">
        <f>IF(ROW()=1,"KEY",IF(ISNA(VLOOKUP(B7001,車名対応マスタ!B:D,3,FALSE)),"",IF(VLOOKUP(B7001,車名対応マスタ!B:D,3,FALSE)="","",$D7001&amp;" "&amp;IF($G7001="9","J","O")&amp;" "&amp;$I7001&amp;" "&amp;IF($I7001&lt;=TEXT(★完成資料!$A$1,"yyyymm"),TEXT(★完成資料!$A$1,"yyyymm"),"999999")&amp; " " &amp; LEFT(F7001 &amp; "          ",10))))</f>
        <v xml:space="preserve">T O 202201 yyyy00 HV        </v>
      </c>
      <c r="B7001" s="68" t="s">
        <v>330</v>
      </c>
      <c r="C7001" s="68" t="s">
        <v>471</v>
      </c>
      <c r="D7001" s="68" t="s">
        <v>287</v>
      </c>
      <c r="E7001" s="68" t="s">
        <v>531</v>
      </c>
      <c r="F7001" s="68" t="s">
        <v>360</v>
      </c>
      <c r="G7001" s="68" t="s">
        <v>75</v>
      </c>
      <c r="H7001" s="68" t="s">
        <v>246</v>
      </c>
      <c r="I7001" s="68" t="s">
        <v>639</v>
      </c>
      <c r="J7001" s="65">
        <v>308</v>
      </c>
      <c r="K7001" s="65">
        <v>174</v>
      </c>
      <c r="L7001" s="65">
        <v>102</v>
      </c>
      <c r="M7001" s="65" t="s">
        <v>371</v>
      </c>
    </row>
    <row r="7002" spans="1:13" ht="12.75" customHeight="1">
      <c r="A7002" s="65" t="str">
        <f>IF(ROW()=1,"KEY",IF(ISNA(VLOOKUP(B7002,車名対応マスタ!B:D,3,FALSE)),"",IF(VLOOKUP(B7002,車名対応マスタ!B:D,3,FALSE)="","",$D7002&amp;" "&amp;IF($G7002="9","J","O")&amp;" "&amp;$I7002&amp;" "&amp;IF($I7002&lt;=TEXT(★完成資料!$A$1,"yyyymm"),TEXT(★完成資料!$A$1,"yyyymm"),"999999")&amp; " " &amp; LEFT(F7002 &amp; "          ",10))))</f>
        <v xml:space="preserve">T O 202202 yyyy00 HV        </v>
      </c>
      <c r="B7002" s="68" t="s">
        <v>330</v>
      </c>
      <c r="C7002" s="68" t="s">
        <v>471</v>
      </c>
      <c r="D7002" s="68" t="s">
        <v>287</v>
      </c>
      <c r="E7002" s="68" t="s">
        <v>531</v>
      </c>
      <c r="F7002" s="68" t="s">
        <v>360</v>
      </c>
      <c r="G7002" s="68" t="s">
        <v>75</v>
      </c>
      <c r="H7002" s="68" t="s">
        <v>246</v>
      </c>
      <c r="I7002" s="68" t="s">
        <v>640</v>
      </c>
      <c r="J7002" s="65">
        <v>302</v>
      </c>
      <c r="K7002" s="65">
        <v>217</v>
      </c>
      <c r="L7002" s="65">
        <v>102</v>
      </c>
      <c r="M7002" s="65" t="s">
        <v>371</v>
      </c>
    </row>
    <row r="7003" spans="1:13" ht="12.75" customHeight="1">
      <c r="A7003" s="65" t="str">
        <f>IF(ROW()=1,"KEY",IF(ISNA(VLOOKUP(B7003,車名対応マスタ!B:D,3,FALSE)),"",IF(VLOOKUP(B7003,車名対応マスタ!B:D,3,FALSE)="","",$D7003&amp;" "&amp;IF($G7003="9","J","O")&amp;" "&amp;$I7003&amp;" "&amp;IF($I7003&lt;=TEXT(★完成資料!$A$1,"yyyymm"),TEXT(★完成資料!$A$1,"yyyymm"),"999999")&amp; " " &amp; LEFT(F7003 &amp; "          ",10))))</f>
        <v xml:space="preserve">T O 202203 yyyy00 HV        </v>
      </c>
      <c r="B7003" s="68" t="s">
        <v>330</v>
      </c>
      <c r="C7003" s="68" t="s">
        <v>471</v>
      </c>
      <c r="D7003" s="68" t="s">
        <v>287</v>
      </c>
      <c r="E7003" s="68" t="s">
        <v>531</v>
      </c>
      <c r="F7003" s="68" t="s">
        <v>360</v>
      </c>
      <c r="G7003" s="68" t="s">
        <v>75</v>
      </c>
      <c r="H7003" s="68" t="s">
        <v>246</v>
      </c>
      <c r="I7003" s="68" t="s">
        <v>641</v>
      </c>
      <c r="J7003" s="65">
        <v>540</v>
      </c>
      <c r="K7003" s="65">
        <v>407</v>
      </c>
      <c r="L7003" s="65">
        <v>102</v>
      </c>
      <c r="M7003" s="65" t="s">
        <v>371</v>
      </c>
    </row>
    <row r="7004" spans="1:13" ht="12.75" customHeight="1">
      <c r="A7004" s="65" t="str">
        <f>IF(ROW()=1,"KEY",IF(ISNA(VLOOKUP(B7004,車名対応マスタ!B:D,3,FALSE)),"",IF(VLOOKUP(B7004,車名対応マスタ!B:D,3,FALSE)="","",$D7004&amp;" "&amp;IF($G7004="9","J","O")&amp;" "&amp;$I7004&amp;" "&amp;IF($I7004&lt;=TEXT(★完成資料!$A$1,"yyyymm"),TEXT(★完成資料!$A$1,"yyyymm"),"999999")&amp; " " &amp; LEFT(F7004 &amp; "          ",10))))</f>
        <v xml:space="preserve">T O 202204 yyyy00 HV        </v>
      </c>
      <c r="B7004" s="68" t="s">
        <v>330</v>
      </c>
      <c r="C7004" s="68" t="s">
        <v>471</v>
      </c>
      <c r="D7004" s="68" t="s">
        <v>287</v>
      </c>
      <c r="E7004" s="68" t="s">
        <v>531</v>
      </c>
      <c r="F7004" s="68" t="s">
        <v>360</v>
      </c>
      <c r="G7004" s="68" t="s">
        <v>75</v>
      </c>
      <c r="H7004" s="68" t="s">
        <v>246</v>
      </c>
      <c r="I7004" s="68" t="s">
        <v>642</v>
      </c>
      <c r="J7004" s="65">
        <v>262</v>
      </c>
      <c r="K7004" s="65">
        <v>494</v>
      </c>
      <c r="L7004" s="65">
        <v>102</v>
      </c>
      <c r="M7004" s="65" t="s">
        <v>371</v>
      </c>
    </row>
    <row r="7005" spans="1:13" ht="12.75" customHeight="1">
      <c r="A7005" s="65" t="str">
        <f>IF(ROW()=1,"KEY",IF(ISNA(VLOOKUP(B7005,車名対応マスタ!B:D,3,FALSE)),"",IF(VLOOKUP(B7005,車名対応マスタ!B:D,3,FALSE)="","",$D7005&amp;" "&amp;IF($G7005="9","J","O")&amp;" "&amp;$I7005&amp;" "&amp;IF($I7005&lt;=TEXT(★完成資料!$A$1,"yyyymm"),TEXT(★完成資料!$A$1,"yyyymm"),"999999")&amp; " " &amp; LEFT(F7005 &amp; "          ",10))))</f>
        <v xml:space="preserve">T O 202205 yyyy00 HV        </v>
      </c>
      <c r="B7005" s="68" t="s">
        <v>330</v>
      </c>
      <c r="C7005" s="68" t="s">
        <v>471</v>
      </c>
      <c r="D7005" s="68" t="s">
        <v>287</v>
      </c>
      <c r="E7005" s="68" t="s">
        <v>531</v>
      </c>
      <c r="F7005" s="68" t="s">
        <v>360</v>
      </c>
      <c r="G7005" s="68" t="s">
        <v>75</v>
      </c>
      <c r="H7005" s="68" t="s">
        <v>246</v>
      </c>
      <c r="I7005" s="68" t="s">
        <v>647</v>
      </c>
      <c r="J7005" s="65">
        <v>808</v>
      </c>
      <c r="K7005" s="65">
        <v>500</v>
      </c>
      <c r="L7005" s="65">
        <v>102</v>
      </c>
      <c r="M7005" s="65" t="s">
        <v>371</v>
      </c>
    </row>
    <row r="7006" spans="1:13" ht="12.75" customHeight="1">
      <c r="A7006" s="65" t="str">
        <f>IF(ROW()=1,"KEY",IF(ISNA(VLOOKUP(B7006,車名対応マスタ!B:D,3,FALSE)),"",IF(VLOOKUP(B7006,車名対応マスタ!B:D,3,FALSE)="","",$D7006&amp;" "&amp;IF($G7006="9","J","O")&amp;" "&amp;$I7006&amp;" "&amp;IF($I7006&lt;=TEXT(★完成資料!$A$1,"yyyymm"),TEXT(★完成資料!$A$1,"yyyymm"),"999999")&amp; " " &amp; LEFT(F7006 &amp; "          ",10))))</f>
        <v xml:space="preserve">T O 202206 yyyy00 HV        </v>
      </c>
      <c r="B7006" s="68" t="s">
        <v>330</v>
      </c>
      <c r="C7006" s="68" t="s">
        <v>471</v>
      </c>
      <c r="D7006" s="68" t="s">
        <v>287</v>
      </c>
      <c r="E7006" s="68" t="s">
        <v>531</v>
      </c>
      <c r="F7006" s="68" t="s">
        <v>360</v>
      </c>
      <c r="G7006" s="68" t="s">
        <v>75</v>
      </c>
      <c r="H7006" s="68" t="s">
        <v>246</v>
      </c>
      <c r="I7006" s="68" t="s">
        <v>652</v>
      </c>
      <c r="J7006" s="65">
        <v>318</v>
      </c>
      <c r="K7006" s="65">
        <v>505</v>
      </c>
      <c r="L7006" s="65">
        <v>102</v>
      </c>
      <c r="M7006" s="65" t="s">
        <v>371</v>
      </c>
    </row>
    <row r="7007" spans="1:13" ht="12.75" customHeight="1">
      <c r="A7007" s="65" t="str">
        <f>IF(ROW()=1,"KEY",IF(ISNA(VLOOKUP(B7007,車名対応マスタ!B:D,3,FALSE)),"",IF(VLOOKUP(B7007,車名対応マスタ!B:D,3,FALSE)="","",$D7007&amp;" "&amp;IF($G7007="9","J","O")&amp;" "&amp;$I7007&amp;" "&amp;IF($I7007&lt;=TEXT(★完成資料!$A$1,"yyyymm"),TEXT(★完成資料!$A$1,"yyyymm"),"999999")&amp; " " &amp; LEFT(F7007 &amp; "          ",10))))</f>
        <v xml:space="preserve">T O 202207 yyyy00 HV        </v>
      </c>
      <c r="B7007" s="68" t="s">
        <v>330</v>
      </c>
      <c r="C7007" s="68" t="s">
        <v>471</v>
      </c>
      <c r="D7007" s="68" t="s">
        <v>287</v>
      </c>
      <c r="E7007" s="68" t="s">
        <v>531</v>
      </c>
      <c r="F7007" s="68" t="s">
        <v>360</v>
      </c>
      <c r="G7007" s="68" t="s">
        <v>75</v>
      </c>
      <c r="H7007" s="68" t="s">
        <v>246</v>
      </c>
      <c r="I7007" s="68" t="s">
        <v>655</v>
      </c>
      <c r="J7007" s="65">
        <v>226</v>
      </c>
      <c r="K7007" s="65">
        <v>744</v>
      </c>
      <c r="L7007" s="65">
        <v>102</v>
      </c>
      <c r="M7007" s="65" t="s">
        <v>371</v>
      </c>
    </row>
    <row r="7008" spans="1:13" ht="12.75" customHeight="1">
      <c r="A7008" s="65" t="str">
        <f>IF(ROW()=1,"KEY",IF(ISNA(VLOOKUP(B7008,車名対応マスタ!B:D,3,FALSE)),"",IF(VLOOKUP(B7008,車名対応マスタ!B:D,3,FALSE)="","",$D7008&amp;" "&amp;IF($G7008="9","J","O")&amp;" "&amp;$I7008&amp;" "&amp;IF($I7008&lt;=TEXT(★完成資料!$A$1,"yyyymm"),TEXT(★完成資料!$A$1,"yyyymm"),"999999")&amp; " " &amp; LEFT(F7008 &amp; "          ",10))))</f>
        <v xml:space="preserve">T O 202208 yyyy00 HV        </v>
      </c>
      <c r="B7008" s="68" t="s">
        <v>330</v>
      </c>
      <c r="C7008" s="68" t="s">
        <v>471</v>
      </c>
      <c r="D7008" s="68" t="s">
        <v>287</v>
      </c>
      <c r="E7008" s="68" t="s">
        <v>531</v>
      </c>
      <c r="F7008" s="68" t="s">
        <v>360</v>
      </c>
      <c r="G7008" s="68" t="s">
        <v>75</v>
      </c>
      <c r="H7008" s="68" t="s">
        <v>246</v>
      </c>
      <c r="I7008" s="68" t="s">
        <v>656</v>
      </c>
      <c r="J7008" s="65">
        <v>228</v>
      </c>
      <c r="K7008" s="65">
        <v>841</v>
      </c>
      <c r="L7008" s="65">
        <v>102</v>
      </c>
      <c r="M7008" s="65" t="s">
        <v>371</v>
      </c>
    </row>
    <row r="7009" spans="1:13" ht="12.75" customHeight="1">
      <c r="A7009" s="65" t="str">
        <f>IF(ROW()=1,"KEY",IF(ISNA(VLOOKUP(B7009,車名対応マスタ!B:D,3,FALSE)),"",IF(VLOOKUP(B7009,車名対応マスタ!B:D,3,FALSE)="","",$D7009&amp;" "&amp;IF($G7009="9","J","O")&amp;" "&amp;$I7009&amp;" "&amp;IF($I7009&lt;=TEXT(★完成資料!$A$1,"yyyymm"),TEXT(★完成資料!$A$1,"yyyymm"),"999999")&amp; " " &amp; LEFT(F7009 &amp; "          ",10))))</f>
        <v xml:space="preserve">T O 202209 yyyy00 HV        </v>
      </c>
      <c r="B7009" s="68" t="s">
        <v>330</v>
      </c>
      <c r="C7009" s="68" t="s">
        <v>471</v>
      </c>
      <c r="D7009" s="68" t="s">
        <v>287</v>
      </c>
      <c r="E7009" s="68" t="s">
        <v>531</v>
      </c>
      <c r="F7009" s="68" t="s">
        <v>360</v>
      </c>
      <c r="G7009" s="68" t="s">
        <v>75</v>
      </c>
      <c r="H7009" s="68" t="s">
        <v>246</v>
      </c>
      <c r="I7009" s="68" t="s">
        <v>657</v>
      </c>
      <c r="J7009" s="65">
        <v>245</v>
      </c>
      <c r="K7009" s="65">
        <v>948</v>
      </c>
      <c r="L7009" s="65">
        <v>102</v>
      </c>
      <c r="M7009" s="65" t="s">
        <v>371</v>
      </c>
    </row>
    <row r="7010" spans="1:13" ht="12.75" customHeight="1">
      <c r="A7010" s="65" t="str">
        <f>IF(ROW()=1,"KEY",IF(ISNA(VLOOKUP(B7010,車名対応マスタ!B:D,3,FALSE)),"",IF(VLOOKUP(B7010,車名対応マスタ!B:D,3,FALSE)="","",$D7010&amp;" "&amp;IF($G7010="9","J","O")&amp;" "&amp;$I7010&amp;" "&amp;IF($I7010&lt;=TEXT(★完成資料!$A$1,"yyyymm"),TEXT(★完成資料!$A$1,"yyyymm"),"999999")&amp; " " &amp; LEFT(F7010 &amp; "          ",10))))</f>
        <v xml:space="preserve">T O 202210 yyyy00 HV        </v>
      </c>
      <c r="B7010" s="68" t="s">
        <v>330</v>
      </c>
      <c r="C7010" s="68" t="s">
        <v>471</v>
      </c>
      <c r="D7010" s="68" t="s">
        <v>287</v>
      </c>
      <c r="E7010" s="68" t="s">
        <v>531</v>
      </c>
      <c r="F7010" s="68" t="s">
        <v>360</v>
      </c>
      <c r="G7010" s="68" t="s">
        <v>75</v>
      </c>
      <c r="H7010" s="68" t="s">
        <v>246</v>
      </c>
      <c r="I7010" s="68" t="s">
        <v>663</v>
      </c>
      <c r="J7010" s="65">
        <v>350</v>
      </c>
      <c r="K7010" s="65">
        <v>695</v>
      </c>
      <c r="L7010" s="65">
        <v>102</v>
      </c>
      <c r="M7010" s="65" t="s">
        <v>371</v>
      </c>
    </row>
    <row r="7011" spans="1:13" ht="12.75" customHeight="1">
      <c r="A7011" s="65" t="str">
        <f>IF(ROW()=1,"KEY",IF(ISNA(VLOOKUP(B7011,車名対応マスタ!B:D,3,FALSE)),"",IF(VLOOKUP(B7011,車名対応マスタ!B:D,3,FALSE)="","",$D7011&amp;" "&amp;IF($G7011="9","J","O")&amp;" "&amp;$I7011&amp;" "&amp;IF($I7011&lt;=TEXT(★完成資料!$A$1,"yyyymm"),TEXT(★完成資料!$A$1,"yyyymm"),"999999")&amp; " " &amp; LEFT(F7011 &amp; "          ",10))))</f>
        <v xml:space="preserve">T O 202201 yyyy00 HV        </v>
      </c>
      <c r="B7011" s="68" t="s">
        <v>330</v>
      </c>
      <c r="C7011" s="68" t="s">
        <v>471</v>
      </c>
      <c r="D7011" s="68" t="s">
        <v>287</v>
      </c>
      <c r="E7011" s="68" t="s">
        <v>531</v>
      </c>
      <c r="F7011" s="68" t="s">
        <v>360</v>
      </c>
      <c r="G7011" s="68" t="s">
        <v>204</v>
      </c>
      <c r="H7011" s="68" t="s">
        <v>384</v>
      </c>
      <c r="I7011" s="68" t="s">
        <v>639</v>
      </c>
      <c r="J7011" s="65">
        <v>703</v>
      </c>
      <c r="L7011" s="65">
        <v>707</v>
      </c>
      <c r="M7011" s="65" t="s">
        <v>386</v>
      </c>
    </row>
    <row r="7012" spans="1:13" ht="12.75" customHeight="1">
      <c r="A7012" s="65" t="str">
        <f>IF(ROW()=1,"KEY",IF(ISNA(VLOOKUP(B7012,車名対応マスタ!B:D,3,FALSE)),"",IF(VLOOKUP(B7012,車名対応マスタ!B:D,3,FALSE)="","",$D7012&amp;" "&amp;IF($G7012="9","J","O")&amp;" "&amp;$I7012&amp;" "&amp;IF($I7012&lt;=TEXT(★完成資料!$A$1,"yyyymm"),TEXT(★完成資料!$A$1,"yyyymm"),"999999")&amp; " " &amp; LEFT(F7012 &amp; "          ",10))))</f>
        <v xml:space="preserve">T O 202202 yyyy00 HV        </v>
      </c>
      <c r="B7012" s="68" t="s">
        <v>330</v>
      </c>
      <c r="C7012" s="68" t="s">
        <v>471</v>
      </c>
      <c r="D7012" s="68" t="s">
        <v>287</v>
      </c>
      <c r="E7012" s="68" t="s">
        <v>531</v>
      </c>
      <c r="F7012" s="68" t="s">
        <v>360</v>
      </c>
      <c r="G7012" s="68" t="s">
        <v>204</v>
      </c>
      <c r="H7012" s="68" t="s">
        <v>384</v>
      </c>
      <c r="I7012" s="68" t="s">
        <v>640</v>
      </c>
      <c r="J7012" s="65">
        <v>994</v>
      </c>
      <c r="L7012" s="65">
        <v>707</v>
      </c>
      <c r="M7012" s="65" t="s">
        <v>386</v>
      </c>
    </row>
    <row r="7013" spans="1:13" ht="12.75" customHeight="1">
      <c r="A7013" s="65" t="str">
        <f>IF(ROW()=1,"KEY",IF(ISNA(VLOOKUP(B7013,車名対応マスタ!B:D,3,FALSE)),"",IF(VLOOKUP(B7013,車名対応マスタ!B:D,3,FALSE)="","",$D7013&amp;" "&amp;IF($G7013="9","J","O")&amp;" "&amp;$I7013&amp;" "&amp;IF($I7013&lt;=TEXT(★完成資料!$A$1,"yyyymm"),TEXT(★完成資料!$A$1,"yyyymm"),"999999")&amp; " " &amp; LEFT(F7013 &amp; "          ",10))))</f>
        <v xml:space="preserve">T O 202203 yyyy00 HV        </v>
      </c>
      <c r="B7013" s="68" t="s">
        <v>330</v>
      </c>
      <c r="C7013" s="68" t="s">
        <v>471</v>
      </c>
      <c r="D7013" s="68" t="s">
        <v>287</v>
      </c>
      <c r="E7013" s="68" t="s">
        <v>531</v>
      </c>
      <c r="F7013" s="68" t="s">
        <v>360</v>
      </c>
      <c r="G7013" s="68" t="s">
        <v>204</v>
      </c>
      <c r="H7013" s="68" t="s">
        <v>384</v>
      </c>
      <c r="I7013" s="68" t="s">
        <v>641</v>
      </c>
      <c r="J7013" s="65">
        <v>1750</v>
      </c>
      <c r="L7013" s="65">
        <v>707</v>
      </c>
      <c r="M7013" s="65" t="s">
        <v>386</v>
      </c>
    </row>
    <row r="7014" spans="1:13" ht="12.75" customHeight="1">
      <c r="A7014" s="65" t="str">
        <f>IF(ROW()=1,"KEY",IF(ISNA(VLOOKUP(B7014,車名対応マスタ!B:D,3,FALSE)),"",IF(VLOOKUP(B7014,車名対応マスタ!B:D,3,FALSE)="","",$D7014&amp;" "&amp;IF($G7014="9","J","O")&amp;" "&amp;$I7014&amp;" "&amp;IF($I7014&lt;=TEXT(★完成資料!$A$1,"yyyymm"),TEXT(★完成資料!$A$1,"yyyymm"),"999999")&amp; " " &amp; LEFT(F7014 &amp; "          ",10))))</f>
        <v xml:space="preserve">T O 202204 yyyy00 HV        </v>
      </c>
      <c r="B7014" s="68" t="s">
        <v>330</v>
      </c>
      <c r="C7014" s="68" t="s">
        <v>471</v>
      </c>
      <c r="D7014" s="68" t="s">
        <v>287</v>
      </c>
      <c r="E7014" s="68" t="s">
        <v>531</v>
      </c>
      <c r="F7014" s="68" t="s">
        <v>360</v>
      </c>
      <c r="G7014" s="68" t="s">
        <v>204</v>
      </c>
      <c r="H7014" s="68" t="s">
        <v>384</v>
      </c>
      <c r="I7014" s="68" t="s">
        <v>642</v>
      </c>
      <c r="J7014" s="65">
        <v>690</v>
      </c>
      <c r="L7014" s="65">
        <v>707</v>
      </c>
      <c r="M7014" s="65" t="s">
        <v>386</v>
      </c>
    </row>
    <row r="7015" spans="1:13" ht="12.75" customHeight="1">
      <c r="A7015" s="65" t="str">
        <f>IF(ROW()=1,"KEY",IF(ISNA(VLOOKUP(B7015,車名対応マスタ!B:D,3,FALSE)),"",IF(VLOOKUP(B7015,車名対応マスタ!B:D,3,FALSE)="","",$D7015&amp;" "&amp;IF($G7015="9","J","O")&amp;" "&amp;$I7015&amp;" "&amp;IF($I7015&lt;=TEXT(★完成資料!$A$1,"yyyymm"),TEXT(★完成資料!$A$1,"yyyymm"),"999999")&amp; " " &amp; LEFT(F7015 &amp; "          ",10))))</f>
        <v xml:space="preserve">T O 202205 yyyy00 HV        </v>
      </c>
      <c r="B7015" s="68" t="s">
        <v>330</v>
      </c>
      <c r="C7015" s="68" t="s">
        <v>471</v>
      </c>
      <c r="D7015" s="68" t="s">
        <v>287</v>
      </c>
      <c r="E7015" s="68" t="s">
        <v>531</v>
      </c>
      <c r="F7015" s="68" t="s">
        <v>360</v>
      </c>
      <c r="G7015" s="68" t="s">
        <v>204</v>
      </c>
      <c r="H7015" s="68" t="s">
        <v>384</v>
      </c>
      <c r="I7015" s="68" t="s">
        <v>647</v>
      </c>
      <c r="J7015" s="65">
        <v>1886</v>
      </c>
      <c r="L7015" s="65">
        <v>707</v>
      </c>
      <c r="M7015" s="65" t="s">
        <v>386</v>
      </c>
    </row>
    <row r="7016" spans="1:13" ht="12.75" customHeight="1">
      <c r="A7016" s="65" t="str">
        <f>IF(ROW()=1,"KEY",IF(ISNA(VLOOKUP(B7016,車名対応マスタ!B:D,3,FALSE)),"",IF(VLOOKUP(B7016,車名対応マスタ!B:D,3,FALSE)="","",$D7016&amp;" "&amp;IF($G7016="9","J","O")&amp;" "&amp;$I7016&amp;" "&amp;IF($I7016&lt;=TEXT(★完成資料!$A$1,"yyyymm"),TEXT(★完成資料!$A$1,"yyyymm"),"999999")&amp; " " &amp; LEFT(F7016 &amp; "          ",10))))</f>
        <v xml:space="preserve">T O 202206 yyyy00 HV        </v>
      </c>
      <c r="B7016" s="68" t="s">
        <v>330</v>
      </c>
      <c r="C7016" s="68" t="s">
        <v>471</v>
      </c>
      <c r="D7016" s="68" t="s">
        <v>287</v>
      </c>
      <c r="E7016" s="68" t="s">
        <v>531</v>
      </c>
      <c r="F7016" s="68" t="s">
        <v>360</v>
      </c>
      <c r="G7016" s="68" t="s">
        <v>204</v>
      </c>
      <c r="H7016" s="68" t="s">
        <v>384</v>
      </c>
      <c r="I7016" s="68" t="s">
        <v>652</v>
      </c>
      <c r="J7016" s="65">
        <v>2025</v>
      </c>
      <c r="L7016" s="65">
        <v>707</v>
      </c>
      <c r="M7016" s="65" t="s">
        <v>386</v>
      </c>
    </row>
    <row r="7017" spans="1:13" ht="12.75" customHeight="1">
      <c r="A7017" s="65" t="str">
        <f>IF(ROW()=1,"KEY",IF(ISNA(VLOOKUP(B7017,車名対応マスタ!B:D,3,FALSE)),"",IF(VLOOKUP(B7017,車名対応マスタ!B:D,3,FALSE)="","",$D7017&amp;" "&amp;IF($G7017="9","J","O")&amp;" "&amp;$I7017&amp;" "&amp;IF($I7017&lt;=TEXT(★完成資料!$A$1,"yyyymm"),TEXT(★完成資料!$A$1,"yyyymm"),"999999")&amp; " " &amp; LEFT(F7017 &amp; "          ",10))))</f>
        <v xml:space="preserve">T O 202207 yyyy00 HV        </v>
      </c>
      <c r="B7017" s="68" t="s">
        <v>330</v>
      </c>
      <c r="C7017" s="68" t="s">
        <v>471</v>
      </c>
      <c r="D7017" s="68" t="s">
        <v>287</v>
      </c>
      <c r="E7017" s="68" t="s">
        <v>531</v>
      </c>
      <c r="F7017" s="68" t="s">
        <v>360</v>
      </c>
      <c r="G7017" s="68" t="s">
        <v>204</v>
      </c>
      <c r="H7017" s="68" t="s">
        <v>384</v>
      </c>
      <c r="I7017" s="68" t="s">
        <v>655</v>
      </c>
      <c r="J7017" s="65">
        <v>1987</v>
      </c>
      <c r="L7017" s="65">
        <v>707</v>
      </c>
      <c r="M7017" s="65" t="s">
        <v>386</v>
      </c>
    </row>
    <row r="7018" spans="1:13" ht="12.75" customHeight="1">
      <c r="A7018" s="65" t="str">
        <f>IF(ROW()=1,"KEY",IF(ISNA(VLOOKUP(B7018,車名対応マスタ!B:D,3,FALSE)),"",IF(VLOOKUP(B7018,車名対応マスタ!B:D,3,FALSE)="","",$D7018&amp;" "&amp;IF($G7018="9","J","O")&amp;" "&amp;$I7018&amp;" "&amp;IF($I7018&lt;=TEXT(★完成資料!$A$1,"yyyymm"),TEXT(★完成資料!$A$1,"yyyymm"),"999999")&amp; " " &amp; LEFT(F7018 &amp; "          ",10))))</f>
        <v xml:space="preserve">T O 202208 yyyy00 HV        </v>
      </c>
      <c r="B7018" s="68" t="s">
        <v>330</v>
      </c>
      <c r="C7018" s="68" t="s">
        <v>471</v>
      </c>
      <c r="D7018" s="68" t="s">
        <v>287</v>
      </c>
      <c r="E7018" s="68" t="s">
        <v>531</v>
      </c>
      <c r="F7018" s="68" t="s">
        <v>360</v>
      </c>
      <c r="G7018" s="68" t="s">
        <v>204</v>
      </c>
      <c r="H7018" s="68" t="s">
        <v>384</v>
      </c>
      <c r="I7018" s="68" t="s">
        <v>656</v>
      </c>
      <c r="J7018" s="65">
        <v>1913</v>
      </c>
      <c r="L7018" s="65">
        <v>707</v>
      </c>
      <c r="M7018" s="65" t="s">
        <v>386</v>
      </c>
    </row>
    <row r="7019" spans="1:13" ht="12.75" customHeight="1">
      <c r="A7019" s="65" t="str">
        <f>IF(ROW()=1,"KEY",IF(ISNA(VLOOKUP(B7019,車名対応マスタ!B:D,3,FALSE)),"",IF(VLOOKUP(B7019,車名対応マスタ!B:D,3,FALSE)="","",$D7019&amp;" "&amp;IF($G7019="9","J","O")&amp;" "&amp;$I7019&amp;" "&amp;IF($I7019&lt;=TEXT(★完成資料!$A$1,"yyyymm"),TEXT(★完成資料!$A$1,"yyyymm"),"999999")&amp; " " &amp; LEFT(F7019 &amp; "          ",10))))</f>
        <v xml:space="preserve">T O 202209 yyyy00 HV        </v>
      </c>
      <c r="B7019" s="68" t="s">
        <v>330</v>
      </c>
      <c r="C7019" s="68" t="s">
        <v>471</v>
      </c>
      <c r="D7019" s="68" t="s">
        <v>287</v>
      </c>
      <c r="E7019" s="68" t="s">
        <v>531</v>
      </c>
      <c r="F7019" s="68" t="s">
        <v>360</v>
      </c>
      <c r="G7019" s="68" t="s">
        <v>204</v>
      </c>
      <c r="H7019" s="68" t="s">
        <v>384</v>
      </c>
      <c r="I7019" s="68" t="s">
        <v>657</v>
      </c>
      <c r="J7019" s="65">
        <v>1489</v>
      </c>
      <c r="L7019" s="65">
        <v>707</v>
      </c>
      <c r="M7019" s="65" t="s">
        <v>386</v>
      </c>
    </row>
    <row r="7020" spans="1:13" ht="12.75" customHeight="1">
      <c r="A7020" s="65" t="str">
        <f>IF(ROW()=1,"KEY",IF(ISNA(VLOOKUP(B7020,車名対応マスタ!B:D,3,FALSE)),"",IF(VLOOKUP(B7020,車名対応マスタ!B:D,3,FALSE)="","",$D7020&amp;" "&amp;IF($G7020="9","J","O")&amp;" "&amp;$I7020&amp;" "&amp;IF($I7020&lt;=TEXT(★完成資料!$A$1,"yyyymm"),TEXT(★完成資料!$A$1,"yyyymm"),"999999")&amp; " " &amp; LEFT(F7020 &amp; "          ",10))))</f>
        <v xml:space="preserve">T O 202210 yyyy00 HV        </v>
      </c>
      <c r="B7020" s="68" t="s">
        <v>330</v>
      </c>
      <c r="C7020" s="68" t="s">
        <v>471</v>
      </c>
      <c r="D7020" s="68" t="s">
        <v>287</v>
      </c>
      <c r="E7020" s="68" t="s">
        <v>531</v>
      </c>
      <c r="F7020" s="68" t="s">
        <v>360</v>
      </c>
      <c r="G7020" s="68" t="s">
        <v>204</v>
      </c>
      <c r="H7020" s="68" t="s">
        <v>384</v>
      </c>
      <c r="I7020" s="68" t="s">
        <v>663</v>
      </c>
      <c r="J7020" s="65">
        <v>1732</v>
      </c>
      <c r="K7020" s="65">
        <v>0</v>
      </c>
      <c r="L7020" s="65">
        <v>707</v>
      </c>
      <c r="M7020" s="65" t="s">
        <v>386</v>
      </c>
    </row>
    <row r="7021" spans="1:13" ht="12.75" customHeight="1">
      <c r="A7021" s="65" t="str">
        <f>IF(ROW()=1,"KEY",IF(ISNA(VLOOKUP(B7021,車名対応マスタ!B:D,3,FALSE)),"",IF(VLOOKUP(B7021,車名対応マスタ!B:D,3,FALSE)="","",$D7021&amp;" "&amp;IF($G7021="9","J","O")&amp;" "&amp;$I7021&amp;" "&amp;IF($I7021&lt;=TEXT(★完成資料!$A$1,"yyyymm"),TEXT(★完成資料!$A$1,"yyyymm"),"999999")&amp; " " &amp; LEFT(F7021 &amp; "          ",10))))</f>
        <v xml:space="preserve">T O 202201 yyyy00 HV        </v>
      </c>
      <c r="B7021" s="68" t="s">
        <v>330</v>
      </c>
      <c r="C7021" s="68" t="s">
        <v>471</v>
      </c>
      <c r="D7021" s="68" t="s">
        <v>287</v>
      </c>
      <c r="E7021" s="68" t="s">
        <v>531</v>
      </c>
      <c r="F7021" s="68" t="s">
        <v>360</v>
      </c>
      <c r="G7021" s="68" t="s">
        <v>78</v>
      </c>
      <c r="H7021" s="68" t="s">
        <v>384</v>
      </c>
      <c r="I7021" s="68" t="s">
        <v>639</v>
      </c>
      <c r="J7021" s="65">
        <v>34</v>
      </c>
      <c r="K7021" s="65">
        <v>50</v>
      </c>
      <c r="L7021" s="65">
        <v>718</v>
      </c>
      <c r="M7021" s="65" t="s">
        <v>503</v>
      </c>
    </row>
    <row r="7022" spans="1:13" ht="12.75" customHeight="1">
      <c r="A7022" s="65" t="str">
        <f>IF(ROW()=1,"KEY",IF(ISNA(VLOOKUP(B7022,車名対応マスタ!B:D,3,FALSE)),"",IF(VLOOKUP(B7022,車名対応マスタ!B:D,3,FALSE)="","",$D7022&amp;" "&amp;IF($G7022="9","J","O")&amp;" "&amp;$I7022&amp;" "&amp;IF($I7022&lt;=TEXT(★完成資料!$A$1,"yyyymm"),TEXT(★完成資料!$A$1,"yyyymm"),"999999")&amp; " " &amp; LEFT(F7022 &amp; "          ",10))))</f>
        <v xml:space="preserve">T O 202202 yyyy00 HV        </v>
      </c>
      <c r="B7022" s="68" t="s">
        <v>330</v>
      </c>
      <c r="C7022" s="68" t="s">
        <v>471</v>
      </c>
      <c r="D7022" s="68" t="s">
        <v>287</v>
      </c>
      <c r="E7022" s="68" t="s">
        <v>531</v>
      </c>
      <c r="F7022" s="68" t="s">
        <v>360</v>
      </c>
      <c r="G7022" s="68" t="s">
        <v>78</v>
      </c>
      <c r="H7022" s="68" t="s">
        <v>384</v>
      </c>
      <c r="I7022" s="68" t="s">
        <v>640</v>
      </c>
      <c r="J7022" s="65">
        <v>30</v>
      </c>
      <c r="K7022" s="65">
        <v>43</v>
      </c>
      <c r="L7022" s="65">
        <v>718</v>
      </c>
      <c r="M7022" s="65" t="s">
        <v>503</v>
      </c>
    </row>
    <row r="7023" spans="1:13" ht="12.75" customHeight="1">
      <c r="A7023" s="65" t="str">
        <f>IF(ROW()=1,"KEY",IF(ISNA(VLOOKUP(B7023,車名対応マスタ!B:D,3,FALSE)),"",IF(VLOOKUP(B7023,車名対応マスタ!B:D,3,FALSE)="","",$D7023&amp;" "&amp;IF($G7023="9","J","O")&amp;" "&amp;$I7023&amp;" "&amp;IF($I7023&lt;=TEXT(★完成資料!$A$1,"yyyymm"),TEXT(★完成資料!$A$1,"yyyymm"),"999999")&amp; " " &amp; LEFT(F7023 &amp; "          ",10))))</f>
        <v xml:space="preserve">T O 202203 yyyy00 HV        </v>
      </c>
      <c r="B7023" s="68" t="s">
        <v>330</v>
      </c>
      <c r="C7023" s="68" t="s">
        <v>471</v>
      </c>
      <c r="D7023" s="68" t="s">
        <v>287</v>
      </c>
      <c r="E7023" s="68" t="s">
        <v>531</v>
      </c>
      <c r="F7023" s="68" t="s">
        <v>360</v>
      </c>
      <c r="G7023" s="68" t="s">
        <v>78</v>
      </c>
      <c r="H7023" s="68" t="s">
        <v>384</v>
      </c>
      <c r="I7023" s="68" t="s">
        <v>641</v>
      </c>
      <c r="J7023" s="65">
        <v>38</v>
      </c>
      <c r="K7023" s="65">
        <v>105</v>
      </c>
      <c r="L7023" s="65">
        <v>718</v>
      </c>
      <c r="M7023" s="65" t="s">
        <v>503</v>
      </c>
    </row>
    <row r="7024" spans="1:13" ht="12.75" customHeight="1">
      <c r="A7024" s="65" t="str">
        <f>IF(ROW()=1,"KEY",IF(ISNA(VLOOKUP(B7024,車名対応マスタ!B:D,3,FALSE)),"",IF(VLOOKUP(B7024,車名対応マスタ!B:D,3,FALSE)="","",$D7024&amp;" "&amp;IF($G7024="9","J","O")&amp;" "&amp;$I7024&amp;" "&amp;IF($I7024&lt;=TEXT(★完成資料!$A$1,"yyyymm"),TEXT(★完成資料!$A$1,"yyyymm"),"999999")&amp; " " &amp; LEFT(F7024 &amp; "          ",10))))</f>
        <v xml:space="preserve">T O 202204 yyyy00 HV        </v>
      </c>
      <c r="B7024" s="68" t="s">
        <v>330</v>
      </c>
      <c r="C7024" s="68" t="s">
        <v>471</v>
      </c>
      <c r="D7024" s="68" t="s">
        <v>287</v>
      </c>
      <c r="E7024" s="68" t="s">
        <v>531</v>
      </c>
      <c r="F7024" s="68" t="s">
        <v>360</v>
      </c>
      <c r="G7024" s="68" t="s">
        <v>78</v>
      </c>
      <c r="H7024" s="68" t="s">
        <v>384</v>
      </c>
      <c r="I7024" s="68" t="s">
        <v>642</v>
      </c>
      <c r="J7024" s="65">
        <v>29</v>
      </c>
      <c r="K7024" s="65">
        <v>69</v>
      </c>
      <c r="L7024" s="65">
        <v>718</v>
      </c>
      <c r="M7024" s="65" t="s">
        <v>503</v>
      </c>
    </row>
    <row r="7025" spans="1:13" ht="12.75" customHeight="1">
      <c r="A7025" s="65" t="str">
        <f>IF(ROW()=1,"KEY",IF(ISNA(VLOOKUP(B7025,車名対応マスタ!B:D,3,FALSE)),"",IF(VLOOKUP(B7025,車名対応マスタ!B:D,3,FALSE)="","",$D7025&amp;" "&amp;IF($G7025="9","J","O")&amp;" "&amp;$I7025&amp;" "&amp;IF($I7025&lt;=TEXT(★完成資料!$A$1,"yyyymm"),TEXT(★完成資料!$A$1,"yyyymm"),"999999")&amp; " " &amp; LEFT(F7025 &amp; "          ",10))))</f>
        <v xml:space="preserve">T O 202205 yyyy00 HV        </v>
      </c>
      <c r="B7025" s="68" t="s">
        <v>330</v>
      </c>
      <c r="C7025" s="68" t="s">
        <v>471</v>
      </c>
      <c r="D7025" s="68" t="s">
        <v>287</v>
      </c>
      <c r="E7025" s="68" t="s">
        <v>531</v>
      </c>
      <c r="F7025" s="68" t="s">
        <v>360</v>
      </c>
      <c r="G7025" s="68" t="s">
        <v>78</v>
      </c>
      <c r="H7025" s="68" t="s">
        <v>384</v>
      </c>
      <c r="I7025" s="68" t="s">
        <v>647</v>
      </c>
      <c r="J7025" s="65">
        <v>37</v>
      </c>
      <c r="K7025" s="65">
        <v>99</v>
      </c>
      <c r="L7025" s="65">
        <v>718</v>
      </c>
      <c r="M7025" s="65" t="s">
        <v>503</v>
      </c>
    </row>
    <row r="7026" spans="1:13" ht="12.75" customHeight="1">
      <c r="A7026" s="65" t="str">
        <f>IF(ROW()=1,"KEY",IF(ISNA(VLOOKUP(B7026,車名対応マスタ!B:D,3,FALSE)),"",IF(VLOOKUP(B7026,車名対応マスタ!B:D,3,FALSE)="","",$D7026&amp;" "&amp;IF($G7026="9","J","O")&amp;" "&amp;$I7026&amp;" "&amp;IF($I7026&lt;=TEXT(★完成資料!$A$1,"yyyymm"),TEXT(★完成資料!$A$1,"yyyymm"),"999999")&amp; " " &amp; LEFT(F7026 &amp; "          ",10))))</f>
        <v xml:space="preserve">T O 202206 yyyy00 HV        </v>
      </c>
      <c r="B7026" s="68" t="s">
        <v>330</v>
      </c>
      <c r="C7026" s="68" t="s">
        <v>471</v>
      </c>
      <c r="D7026" s="68" t="s">
        <v>287</v>
      </c>
      <c r="E7026" s="68" t="s">
        <v>531</v>
      </c>
      <c r="F7026" s="68" t="s">
        <v>360</v>
      </c>
      <c r="G7026" s="68" t="s">
        <v>78</v>
      </c>
      <c r="H7026" s="68" t="s">
        <v>384</v>
      </c>
      <c r="I7026" s="68" t="s">
        <v>652</v>
      </c>
      <c r="J7026" s="65">
        <v>57</v>
      </c>
      <c r="K7026" s="65">
        <v>83</v>
      </c>
      <c r="L7026" s="65">
        <v>718</v>
      </c>
      <c r="M7026" s="65" t="s">
        <v>503</v>
      </c>
    </row>
    <row r="7027" spans="1:13" ht="12.75" customHeight="1">
      <c r="A7027" s="65" t="str">
        <f>IF(ROW()=1,"KEY",IF(ISNA(VLOOKUP(B7027,車名対応マスタ!B:D,3,FALSE)),"",IF(VLOOKUP(B7027,車名対応マスタ!B:D,3,FALSE)="","",$D7027&amp;" "&amp;IF($G7027="9","J","O")&amp;" "&amp;$I7027&amp;" "&amp;IF($I7027&lt;=TEXT(★完成資料!$A$1,"yyyymm"),TEXT(★完成資料!$A$1,"yyyymm"),"999999")&amp; " " &amp; LEFT(F7027 &amp; "          ",10))))</f>
        <v xml:space="preserve">T O 202207 yyyy00 HV        </v>
      </c>
      <c r="B7027" s="68" t="s">
        <v>330</v>
      </c>
      <c r="C7027" s="68" t="s">
        <v>471</v>
      </c>
      <c r="D7027" s="68" t="s">
        <v>287</v>
      </c>
      <c r="E7027" s="68" t="s">
        <v>531</v>
      </c>
      <c r="F7027" s="68" t="s">
        <v>360</v>
      </c>
      <c r="G7027" s="68" t="s">
        <v>78</v>
      </c>
      <c r="H7027" s="68" t="s">
        <v>384</v>
      </c>
      <c r="I7027" s="68" t="s">
        <v>655</v>
      </c>
      <c r="J7027" s="65">
        <v>28</v>
      </c>
      <c r="K7027" s="65">
        <v>82</v>
      </c>
      <c r="L7027" s="65">
        <v>718</v>
      </c>
      <c r="M7027" s="65" t="s">
        <v>503</v>
      </c>
    </row>
    <row r="7028" spans="1:13" ht="12.75" customHeight="1">
      <c r="A7028" s="65" t="str">
        <f>IF(ROW()=1,"KEY",IF(ISNA(VLOOKUP(B7028,車名対応マスタ!B:D,3,FALSE)),"",IF(VLOOKUP(B7028,車名対応マスタ!B:D,3,FALSE)="","",$D7028&amp;" "&amp;IF($G7028="9","J","O")&amp;" "&amp;$I7028&amp;" "&amp;IF($I7028&lt;=TEXT(★完成資料!$A$1,"yyyymm"),TEXT(★完成資料!$A$1,"yyyymm"),"999999")&amp; " " &amp; LEFT(F7028 &amp; "          ",10))))</f>
        <v xml:space="preserve">T O 202208 yyyy00 HV        </v>
      </c>
      <c r="B7028" s="68" t="s">
        <v>330</v>
      </c>
      <c r="C7028" s="68" t="s">
        <v>471</v>
      </c>
      <c r="D7028" s="68" t="s">
        <v>287</v>
      </c>
      <c r="E7028" s="68" t="s">
        <v>531</v>
      </c>
      <c r="F7028" s="68" t="s">
        <v>360</v>
      </c>
      <c r="G7028" s="68" t="s">
        <v>78</v>
      </c>
      <c r="H7028" s="68" t="s">
        <v>384</v>
      </c>
      <c r="I7028" s="68" t="s">
        <v>656</v>
      </c>
      <c r="J7028" s="65">
        <v>56</v>
      </c>
      <c r="K7028" s="65">
        <v>62</v>
      </c>
      <c r="L7028" s="65">
        <v>718</v>
      </c>
      <c r="M7028" s="65" t="s">
        <v>503</v>
      </c>
    </row>
    <row r="7029" spans="1:13" ht="12.75" customHeight="1">
      <c r="A7029" s="65" t="str">
        <f>IF(ROW()=1,"KEY",IF(ISNA(VLOOKUP(B7029,車名対応マスタ!B:D,3,FALSE)),"",IF(VLOOKUP(B7029,車名対応マスタ!B:D,3,FALSE)="","",$D7029&amp;" "&amp;IF($G7029="9","J","O")&amp;" "&amp;$I7029&amp;" "&amp;IF($I7029&lt;=TEXT(★完成資料!$A$1,"yyyymm"),TEXT(★完成資料!$A$1,"yyyymm"),"999999")&amp; " " &amp; LEFT(F7029 &amp; "          ",10))))</f>
        <v xml:space="preserve">T O 202209 yyyy00 HV        </v>
      </c>
      <c r="B7029" s="68" t="s">
        <v>330</v>
      </c>
      <c r="C7029" s="68" t="s">
        <v>471</v>
      </c>
      <c r="D7029" s="68" t="s">
        <v>287</v>
      </c>
      <c r="E7029" s="68" t="s">
        <v>531</v>
      </c>
      <c r="F7029" s="68" t="s">
        <v>360</v>
      </c>
      <c r="G7029" s="68" t="s">
        <v>78</v>
      </c>
      <c r="H7029" s="68" t="s">
        <v>384</v>
      </c>
      <c r="I7029" s="68" t="s">
        <v>657</v>
      </c>
      <c r="J7029" s="65">
        <v>30</v>
      </c>
      <c r="K7029" s="65">
        <v>65</v>
      </c>
      <c r="L7029" s="65">
        <v>718</v>
      </c>
      <c r="M7029" s="65" t="s">
        <v>503</v>
      </c>
    </row>
    <row r="7030" spans="1:13" ht="12.75" customHeight="1">
      <c r="A7030" s="65" t="str">
        <f>IF(ROW()=1,"KEY",IF(ISNA(VLOOKUP(B7030,車名対応マスタ!B:D,3,FALSE)),"",IF(VLOOKUP(B7030,車名対応マスタ!B:D,3,FALSE)="","",$D7030&amp;" "&amp;IF($G7030="9","J","O")&amp;" "&amp;$I7030&amp;" "&amp;IF($I7030&lt;=TEXT(★完成資料!$A$1,"yyyymm"),TEXT(★完成資料!$A$1,"yyyymm"),"999999")&amp; " " &amp; LEFT(F7030 &amp; "          ",10))))</f>
        <v xml:space="preserve">T O 202210 yyyy00 HV        </v>
      </c>
      <c r="B7030" s="68" t="s">
        <v>330</v>
      </c>
      <c r="C7030" s="68" t="s">
        <v>471</v>
      </c>
      <c r="D7030" s="68" t="s">
        <v>287</v>
      </c>
      <c r="E7030" s="68" t="s">
        <v>531</v>
      </c>
      <c r="F7030" s="68" t="s">
        <v>360</v>
      </c>
      <c r="G7030" s="68" t="s">
        <v>78</v>
      </c>
      <c r="H7030" s="68" t="s">
        <v>384</v>
      </c>
      <c r="I7030" s="68" t="s">
        <v>663</v>
      </c>
      <c r="J7030" s="65">
        <v>18</v>
      </c>
      <c r="K7030" s="65">
        <v>57</v>
      </c>
      <c r="L7030" s="65">
        <v>718</v>
      </c>
      <c r="M7030" s="65" t="s">
        <v>503</v>
      </c>
    </row>
    <row r="7031" spans="1:13" ht="12.75" customHeight="1">
      <c r="A7031" s="65" t="str">
        <f>IF(ROW()=1,"KEY",IF(ISNA(VLOOKUP(B7031,車名対応マスタ!B:D,3,FALSE)),"",IF(VLOOKUP(B7031,車名対応マスタ!B:D,3,FALSE)="","",$D7031&amp;" "&amp;IF($G7031="9","J","O")&amp;" "&amp;$I7031&amp;" "&amp;IF($I7031&lt;=TEXT(★完成資料!$A$1,"yyyymm"),TEXT(★完成資料!$A$1,"yyyymm"),"999999")&amp; " " &amp; LEFT(F7031 &amp; "          ",10))))</f>
        <v xml:space="preserve">T O 202201 yyyy00 HV        </v>
      </c>
      <c r="B7031" s="68" t="s">
        <v>330</v>
      </c>
      <c r="C7031" s="68" t="s">
        <v>471</v>
      </c>
      <c r="D7031" s="68" t="s">
        <v>287</v>
      </c>
      <c r="E7031" s="68" t="s">
        <v>531</v>
      </c>
      <c r="F7031" s="68" t="s">
        <v>360</v>
      </c>
      <c r="G7031" s="68" t="s">
        <v>79</v>
      </c>
      <c r="H7031" s="68" t="s">
        <v>392</v>
      </c>
      <c r="I7031" s="68" t="s">
        <v>639</v>
      </c>
      <c r="J7031" s="65">
        <v>5</v>
      </c>
      <c r="K7031" s="65">
        <v>0</v>
      </c>
      <c r="L7031" s="65">
        <v>806</v>
      </c>
      <c r="M7031" s="65" t="s">
        <v>264</v>
      </c>
    </row>
    <row r="7032" spans="1:13" ht="12.75" customHeight="1">
      <c r="A7032" s="65" t="str">
        <f>IF(ROW()=1,"KEY",IF(ISNA(VLOOKUP(B7032,車名対応マスタ!B:D,3,FALSE)),"",IF(VLOOKUP(B7032,車名対応マスタ!B:D,3,FALSE)="","",$D7032&amp;" "&amp;IF($G7032="9","J","O")&amp;" "&amp;$I7032&amp;" "&amp;IF($I7032&lt;=TEXT(★完成資料!$A$1,"yyyymm"),TEXT(★完成資料!$A$1,"yyyymm"),"999999")&amp; " " &amp; LEFT(F7032 &amp; "          ",10))))</f>
        <v xml:space="preserve">T O 202202 yyyy00 HV        </v>
      </c>
      <c r="B7032" s="68" t="s">
        <v>330</v>
      </c>
      <c r="C7032" s="68" t="s">
        <v>471</v>
      </c>
      <c r="D7032" s="68" t="s">
        <v>287</v>
      </c>
      <c r="E7032" s="68" t="s">
        <v>531</v>
      </c>
      <c r="F7032" s="68" t="s">
        <v>360</v>
      </c>
      <c r="G7032" s="68" t="s">
        <v>79</v>
      </c>
      <c r="H7032" s="68" t="s">
        <v>392</v>
      </c>
      <c r="I7032" s="68" t="s">
        <v>640</v>
      </c>
      <c r="J7032" s="65">
        <v>3</v>
      </c>
      <c r="K7032" s="65">
        <v>1</v>
      </c>
      <c r="L7032" s="65">
        <v>806</v>
      </c>
      <c r="M7032" s="65" t="s">
        <v>264</v>
      </c>
    </row>
    <row r="7033" spans="1:13" ht="12.75" customHeight="1">
      <c r="A7033" s="65" t="str">
        <f>IF(ROW()=1,"KEY",IF(ISNA(VLOOKUP(B7033,車名対応マスタ!B:D,3,FALSE)),"",IF(VLOOKUP(B7033,車名対応マスタ!B:D,3,FALSE)="","",$D7033&amp;" "&amp;IF($G7033="9","J","O")&amp;" "&amp;$I7033&amp;" "&amp;IF($I7033&lt;=TEXT(★完成資料!$A$1,"yyyymm"),TEXT(★完成資料!$A$1,"yyyymm"),"999999")&amp; " " &amp; LEFT(F7033 &amp; "          ",10))))</f>
        <v xml:space="preserve">T O 202203 yyyy00 HV        </v>
      </c>
      <c r="B7033" s="68" t="s">
        <v>330</v>
      </c>
      <c r="C7033" s="68" t="s">
        <v>471</v>
      </c>
      <c r="D7033" s="68" t="s">
        <v>287</v>
      </c>
      <c r="E7033" s="68" t="s">
        <v>531</v>
      </c>
      <c r="F7033" s="68" t="s">
        <v>360</v>
      </c>
      <c r="G7033" s="68" t="s">
        <v>79</v>
      </c>
      <c r="H7033" s="68" t="s">
        <v>392</v>
      </c>
      <c r="I7033" s="68" t="s">
        <v>641</v>
      </c>
      <c r="J7033" s="65">
        <v>2</v>
      </c>
      <c r="K7033" s="65">
        <v>0</v>
      </c>
      <c r="L7033" s="65">
        <v>806</v>
      </c>
      <c r="M7033" s="65" t="s">
        <v>264</v>
      </c>
    </row>
    <row r="7034" spans="1:13" ht="12.75" customHeight="1">
      <c r="A7034" s="65" t="str">
        <f>IF(ROW()=1,"KEY",IF(ISNA(VLOOKUP(B7034,車名対応マスタ!B:D,3,FALSE)),"",IF(VLOOKUP(B7034,車名対応マスタ!B:D,3,FALSE)="","",$D7034&amp;" "&amp;IF($G7034="9","J","O")&amp;" "&amp;$I7034&amp;" "&amp;IF($I7034&lt;=TEXT(★完成資料!$A$1,"yyyymm"),TEXT(★完成資料!$A$1,"yyyymm"),"999999")&amp; " " &amp; LEFT(F7034 &amp; "          ",10))))</f>
        <v xml:space="preserve">T O 202204 yyyy00 HV        </v>
      </c>
      <c r="B7034" s="68" t="s">
        <v>330</v>
      </c>
      <c r="C7034" s="68" t="s">
        <v>471</v>
      </c>
      <c r="D7034" s="68" t="s">
        <v>287</v>
      </c>
      <c r="E7034" s="68" t="s">
        <v>531</v>
      </c>
      <c r="F7034" s="68" t="s">
        <v>360</v>
      </c>
      <c r="G7034" s="68" t="s">
        <v>79</v>
      </c>
      <c r="H7034" s="68" t="s">
        <v>392</v>
      </c>
      <c r="I7034" s="68" t="s">
        <v>642</v>
      </c>
      <c r="J7034" s="65">
        <v>3</v>
      </c>
      <c r="K7034" s="65">
        <v>1</v>
      </c>
      <c r="L7034" s="65">
        <v>806</v>
      </c>
      <c r="M7034" s="65" t="s">
        <v>264</v>
      </c>
    </row>
    <row r="7035" spans="1:13" ht="12.75" customHeight="1">
      <c r="A7035" s="65" t="str">
        <f>IF(ROW()=1,"KEY",IF(ISNA(VLOOKUP(B7035,車名対応マスタ!B:D,3,FALSE)),"",IF(VLOOKUP(B7035,車名対応マスタ!B:D,3,FALSE)="","",$D7035&amp;" "&amp;IF($G7035="9","J","O")&amp;" "&amp;$I7035&amp;" "&amp;IF($I7035&lt;=TEXT(★完成資料!$A$1,"yyyymm"),TEXT(★完成資料!$A$1,"yyyymm"),"999999")&amp; " " &amp; LEFT(F7035 &amp; "          ",10))))</f>
        <v xml:space="preserve">T O 202205 yyyy00 HV        </v>
      </c>
      <c r="B7035" s="68" t="s">
        <v>330</v>
      </c>
      <c r="C7035" s="68" t="s">
        <v>471</v>
      </c>
      <c r="D7035" s="68" t="s">
        <v>287</v>
      </c>
      <c r="E7035" s="68" t="s">
        <v>531</v>
      </c>
      <c r="F7035" s="68" t="s">
        <v>360</v>
      </c>
      <c r="G7035" s="68" t="s">
        <v>79</v>
      </c>
      <c r="H7035" s="68" t="s">
        <v>392</v>
      </c>
      <c r="I7035" s="68" t="s">
        <v>647</v>
      </c>
      <c r="J7035" s="65">
        <v>7</v>
      </c>
      <c r="K7035" s="65">
        <v>1</v>
      </c>
      <c r="L7035" s="65">
        <v>806</v>
      </c>
      <c r="M7035" s="65" t="s">
        <v>264</v>
      </c>
    </row>
    <row r="7036" spans="1:13" ht="12.75" customHeight="1">
      <c r="A7036" s="65" t="str">
        <f>IF(ROW()=1,"KEY",IF(ISNA(VLOOKUP(B7036,車名対応マスタ!B:D,3,FALSE)),"",IF(VLOOKUP(B7036,車名対応マスタ!B:D,3,FALSE)="","",$D7036&amp;" "&amp;IF($G7036="9","J","O")&amp;" "&amp;$I7036&amp;" "&amp;IF($I7036&lt;=TEXT(★完成資料!$A$1,"yyyymm"),TEXT(★完成資料!$A$1,"yyyymm"),"999999")&amp; " " &amp; LEFT(F7036 &amp; "          ",10))))</f>
        <v xml:space="preserve">T O 202206 yyyy00 HV        </v>
      </c>
      <c r="B7036" s="68" t="s">
        <v>330</v>
      </c>
      <c r="C7036" s="68" t="s">
        <v>471</v>
      </c>
      <c r="D7036" s="68" t="s">
        <v>287</v>
      </c>
      <c r="E7036" s="68" t="s">
        <v>531</v>
      </c>
      <c r="F7036" s="68" t="s">
        <v>360</v>
      </c>
      <c r="G7036" s="68" t="s">
        <v>79</v>
      </c>
      <c r="H7036" s="68" t="s">
        <v>392</v>
      </c>
      <c r="I7036" s="68" t="s">
        <v>652</v>
      </c>
      <c r="J7036" s="65">
        <v>1</v>
      </c>
      <c r="K7036" s="65">
        <v>1</v>
      </c>
      <c r="L7036" s="65">
        <v>806</v>
      </c>
      <c r="M7036" s="65" t="s">
        <v>264</v>
      </c>
    </row>
    <row r="7037" spans="1:13" ht="12.75" customHeight="1">
      <c r="A7037" s="65" t="str">
        <f>IF(ROW()=1,"KEY",IF(ISNA(VLOOKUP(B7037,車名対応マスタ!B:D,3,FALSE)),"",IF(VLOOKUP(B7037,車名対応マスタ!B:D,3,FALSE)="","",$D7037&amp;" "&amp;IF($G7037="9","J","O")&amp;" "&amp;$I7037&amp;" "&amp;IF($I7037&lt;=TEXT(★完成資料!$A$1,"yyyymm"),TEXT(★完成資料!$A$1,"yyyymm"),"999999")&amp; " " &amp; LEFT(F7037 &amp; "          ",10))))</f>
        <v xml:space="preserve">T O 202207 yyyy00 HV        </v>
      </c>
      <c r="B7037" s="68" t="s">
        <v>330</v>
      </c>
      <c r="C7037" s="68" t="s">
        <v>471</v>
      </c>
      <c r="D7037" s="68" t="s">
        <v>287</v>
      </c>
      <c r="E7037" s="68" t="s">
        <v>531</v>
      </c>
      <c r="F7037" s="68" t="s">
        <v>360</v>
      </c>
      <c r="G7037" s="68" t="s">
        <v>79</v>
      </c>
      <c r="H7037" s="68" t="s">
        <v>392</v>
      </c>
      <c r="I7037" s="68" t="s">
        <v>655</v>
      </c>
      <c r="J7037" s="65">
        <v>6</v>
      </c>
      <c r="K7037" s="65">
        <v>28</v>
      </c>
      <c r="L7037" s="65">
        <v>806</v>
      </c>
      <c r="M7037" s="65" t="s">
        <v>264</v>
      </c>
    </row>
    <row r="7038" spans="1:13" ht="12.75" customHeight="1">
      <c r="A7038" s="65" t="str">
        <f>IF(ROW()=1,"KEY",IF(ISNA(VLOOKUP(B7038,車名対応マスタ!B:D,3,FALSE)),"",IF(VLOOKUP(B7038,車名対応マスタ!B:D,3,FALSE)="","",$D7038&amp;" "&amp;IF($G7038="9","J","O")&amp;" "&amp;$I7038&amp;" "&amp;IF($I7038&lt;=TEXT(★完成資料!$A$1,"yyyymm"),TEXT(★完成資料!$A$1,"yyyymm"),"999999")&amp; " " &amp; LEFT(F7038 &amp; "          ",10))))</f>
        <v xml:space="preserve">T O 202208 yyyy00 HV        </v>
      </c>
      <c r="B7038" s="68" t="s">
        <v>330</v>
      </c>
      <c r="C7038" s="68" t="s">
        <v>471</v>
      </c>
      <c r="D7038" s="68" t="s">
        <v>287</v>
      </c>
      <c r="E7038" s="68" t="s">
        <v>531</v>
      </c>
      <c r="F7038" s="68" t="s">
        <v>360</v>
      </c>
      <c r="G7038" s="68" t="s">
        <v>79</v>
      </c>
      <c r="H7038" s="68" t="s">
        <v>392</v>
      </c>
      <c r="I7038" s="68" t="s">
        <v>656</v>
      </c>
      <c r="J7038" s="65">
        <v>0</v>
      </c>
      <c r="K7038" s="65">
        <v>2</v>
      </c>
      <c r="L7038" s="65">
        <v>806</v>
      </c>
      <c r="M7038" s="65" t="s">
        <v>264</v>
      </c>
    </row>
    <row r="7039" spans="1:13" ht="12.75" customHeight="1">
      <c r="A7039" s="65" t="str">
        <f>IF(ROW()=1,"KEY",IF(ISNA(VLOOKUP(B7039,車名対応マスタ!B:D,3,FALSE)),"",IF(VLOOKUP(B7039,車名対応マスタ!B:D,3,FALSE)="","",$D7039&amp;" "&amp;IF($G7039="9","J","O")&amp;" "&amp;$I7039&amp;" "&amp;IF($I7039&lt;=TEXT(★完成資料!$A$1,"yyyymm"),TEXT(★完成資料!$A$1,"yyyymm"),"999999")&amp; " " &amp; LEFT(F7039 &amp; "          ",10))))</f>
        <v xml:space="preserve">T O 202209 yyyy00 HV        </v>
      </c>
      <c r="B7039" s="68" t="s">
        <v>330</v>
      </c>
      <c r="C7039" s="68" t="s">
        <v>471</v>
      </c>
      <c r="D7039" s="68" t="s">
        <v>287</v>
      </c>
      <c r="E7039" s="68" t="s">
        <v>531</v>
      </c>
      <c r="F7039" s="68" t="s">
        <v>360</v>
      </c>
      <c r="G7039" s="68" t="s">
        <v>79</v>
      </c>
      <c r="H7039" s="68" t="s">
        <v>392</v>
      </c>
      <c r="I7039" s="68" t="s">
        <v>657</v>
      </c>
      <c r="J7039" s="65">
        <v>8</v>
      </c>
      <c r="K7039" s="65">
        <v>1</v>
      </c>
      <c r="L7039" s="65">
        <v>806</v>
      </c>
      <c r="M7039" s="65" t="s">
        <v>264</v>
      </c>
    </row>
    <row r="7040" spans="1:13" ht="12.75" customHeight="1">
      <c r="A7040" s="65" t="str">
        <f>IF(ROW()=1,"KEY",IF(ISNA(VLOOKUP(B7040,車名対応マスタ!B:D,3,FALSE)),"",IF(VLOOKUP(B7040,車名対応マスタ!B:D,3,FALSE)="","",$D7040&amp;" "&amp;IF($G7040="9","J","O")&amp;" "&amp;$I7040&amp;" "&amp;IF($I7040&lt;=TEXT(★完成資料!$A$1,"yyyymm"),TEXT(★完成資料!$A$1,"yyyymm"),"999999")&amp; " " &amp; LEFT(F7040 &amp; "          ",10))))</f>
        <v xml:space="preserve">T O 202210 yyyy00 HV        </v>
      </c>
      <c r="B7040" s="68" t="s">
        <v>330</v>
      </c>
      <c r="C7040" s="68" t="s">
        <v>471</v>
      </c>
      <c r="D7040" s="68" t="s">
        <v>287</v>
      </c>
      <c r="E7040" s="68" t="s">
        <v>531</v>
      </c>
      <c r="F7040" s="68" t="s">
        <v>360</v>
      </c>
      <c r="G7040" s="68" t="s">
        <v>79</v>
      </c>
      <c r="H7040" s="68" t="s">
        <v>392</v>
      </c>
      <c r="I7040" s="68" t="s">
        <v>663</v>
      </c>
      <c r="J7040" s="65">
        <v>3</v>
      </c>
      <c r="K7040" s="65">
        <v>0</v>
      </c>
      <c r="L7040" s="65">
        <v>806</v>
      </c>
      <c r="M7040" s="65" t="s">
        <v>264</v>
      </c>
    </row>
    <row r="7041" spans="1:13" ht="12.75" customHeight="1">
      <c r="A7041" s="65" t="str">
        <f>IF(ROW()=1,"KEY",IF(ISNA(VLOOKUP(B7041,車名対応マスタ!B:D,3,FALSE)),"",IF(VLOOKUP(B7041,車名対応マスタ!B:D,3,FALSE)="","",$D7041&amp;" "&amp;IF($G7041="9","J","O")&amp;" "&amp;$I7041&amp;" "&amp;IF($I7041&lt;=TEXT(★完成資料!$A$1,"yyyymm"),TEXT(★完成資料!$A$1,"yyyymm"),"999999")&amp; " " &amp; LEFT(F7041 &amp; "          ",10))))</f>
        <v xml:space="preserve">T O 202201 yyyy00 HV        </v>
      </c>
      <c r="B7041" s="68" t="s">
        <v>330</v>
      </c>
      <c r="C7041" s="68" t="s">
        <v>471</v>
      </c>
      <c r="D7041" s="68" t="s">
        <v>287</v>
      </c>
      <c r="E7041" s="68" t="s">
        <v>531</v>
      </c>
      <c r="F7041" s="68" t="s">
        <v>360</v>
      </c>
      <c r="G7041" s="68" t="s">
        <v>79</v>
      </c>
      <c r="H7041" s="68" t="s">
        <v>392</v>
      </c>
      <c r="I7041" s="68" t="s">
        <v>639</v>
      </c>
      <c r="J7041" s="65">
        <v>1</v>
      </c>
      <c r="K7041" s="65">
        <v>0</v>
      </c>
      <c r="L7041" s="65">
        <v>819</v>
      </c>
      <c r="M7041" s="65" t="s">
        <v>513</v>
      </c>
    </row>
    <row r="7042" spans="1:13" ht="12.75" customHeight="1">
      <c r="A7042" s="65" t="str">
        <f>IF(ROW()=1,"KEY",IF(ISNA(VLOOKUP(B7042,車名対応マスタ!B:D,3,FALSE)),"",IF(VLOOKUP(B7042,車名対応マスタ!B:D,3,FALSE)="","",$D7042&amp;" "&amp;IF($G7042="9","J","O")&amp;" "&amp;$I7042&amp;" "&amp;IF($I7042&lt;=TEXT(★完成資料!$A$1,"yyyymm"),TEXT(★完成資料!$A$1,"yyyymm"),"999999")&amp; " " &amp; LEFT(F7042 &amp; "          ",10))))</f>
        <v xml:space="preserve">T O 202202 yyyy00 HV        </v>
      </c>
      <c r="B7042" s="68" t="s">
        <v>330</v>
      </c>
      <c r="C7042" s="68" t="s">
        <v>471</v>
      </c>
      <c r="D7042" s="68" t="s">
        <v>287</v>
      </c>
      <c r="E7042" s="68" t="s">
        <v>531</v>
      </c>
      <c r="F7042" s="68" t="s">
        <v>360</v>
      </c>
      <c r="G7042" s="68" t="s">
        <v>79</v>
      </c>
      <c r="H7042" s="68" t="s">
        <v>392</v>
      </c>
      <c r="I7042" s="68" t="s">
        <v>640</v>
      </c>
      <c r="J7042" s="65">
        <v>1</v>
      </c>
      <c r="K7042" s="65">
        <v>1</v>
      </c>
      <c r="L7042" s="65">
        <v>819</v>
      </c>
      <c r="M7042" s="65" t="s">
        <v>513</v>
      </c>
    </row>
    <row r="7043" spans="1:13" ht="12.75" customHeight="1">
      <c r="A7043" s="65" t="str">
        <f>IF(ROW()=1,"KEY",IF(ISNA(VLOOKUP(B7043,車名対応マスタ!B:D,3,FALSE)),"",IF(VLOOKUP(B7043,車名対応マスタ!B:D,3,FALSE)="","",$D7043&amp;" "&amp;IF($G7043="9","J","O")&amp;" "&amp;$I7043&amp;" "&amp;IF($I7043&lt;=TEXT(★完成資料!$A$1,"yyyymm"),TEXT(★完成資料!$A$1,"yyyymm"),"999999")&amp; " " &amp; LEFT(F7043 &amp; "          ",10))))</f>
        <v xml:space="preserve">T O 202204 yyyy00 HV        </v>
      </c>
      <c r="B7043" s="68" t="s">
        <v>330</v>
      </c>
      <c r="C7043" s="68" t="s">
        <v>471</v>
      </c>
      <c r="D7043" s="68" t="s">
        <v>287</v>
      </c>
      <c r="E7043" s="68" t="s">
        <v>531</v>
      </c>
      <c r="F7043" s="68" t="s">
        <v>360</v>
      </c>
      <c r="G7043" s="68" t="s">
        <v>79</v>
      </c>
      <c r="H7043" s="68" t="s">
        <v>392</v>
      </c>
      <c r="I7043" s="68" t="s">
        <v>642</v>
      </c>
      <c r="J7043" s="65">
        <v>2</v>
      </c>
      <c r="K7043" s="65">
        <v>0</v>
      </c>
      <c r="L7043" s="65">
        <v>819</v>
      </c>
      <c r="M7043" s="65" t="s">
        <v>513</v>
      </c>
    </row>
    <row r="7044" spans="1:13" ht="12.75" customHeight="1">
      <c r="A7044" s="65" t="str">
        <f>IF(ROW()=1,"KEY",IF(ISNA(VLOOKUP(B7044,車名対応マスタ!B:D,3,FALSE)),"",IF(VLOOKUP(B7044,車名対応マスタ!B:D,3,FALSE)="","",$D7044&amp;" "&amp;IF($G7044="9","J","O")&amp;" "&amp;$I7044&amp;" "&amp;IF($I7044&lt;=TEXT(★完成資料!$A$1,"yyyymm"),TEXT(★完成資料!$A$1,"yyyymm"),"999999")&amp; " " &amp; LEFT(F7044 &amp; "          ",10))))</f>
        <v xml:space="preserve">T O 202205 yyyy00 HV        </v>
      </c>
      <c r="B7044" s="68" t="s">
        <v>330</v>
      </c>
      <c r="C7044" s="68" t="s">
        <v>471</v>
      </c>
      <c r="D7044" s="68" t="s">
        <v>287</v>
      </c>
      <c r="E7044" s="68" t="s">
        <v>531</v>
      </c>
      <c r="F7044" s="68" t="s">
        <v>360</v>
      </c>
      <c r="G7044" s="68" t="s">
        <v>79</v>
      </c>
      <c r="H7044" s="68" t="s">
        <v>392</v>
      </c>
      <c r="I7044" s="68" t="s">
        <v>647</v>
      </c>
      <c r="J7044" s="65">
        <v>1</v>
      </c>
      <c r="K7044" s="65">
        <v>1</v>
      </c>
      <c r="L7044" s="65">
        <v>819</v>
      </c>
      <c r="M7044" s="65" t="s">
        <v>513</v>
      </c>
    </row>
    <row r="7045" spans="1:13" ht="12.75" customHeight="1">
      <c r="A7045" s="65" t="str">
        <f>IF(ROW()=1,"KEY",IF(ISNA(VLOOKUP(B7045,車名対応マスタ!B:D,3,FALSE)),"",IF(VLOOKUP(B7045,車名対応マスタ!B:D,3,FALSE)="","",$D7045&amp;" "&amp;IF($G7045="9","J","O")&amp;" "&amp;$I7045&amp;" "&amp;IF($I7045&lt;=TEXT(★完成資料!$A$1,"yyyymm"),TEXT(★完成資料!$A$1,"yyyymm"),"999999")&amp; " " &amp; LEFT(F7045 &amp; "          ",10))))</f>
        <v xml:space="preserve">T O 202206 yyyy00 HV        </v>
      </c>
      <c r="B7045" s="68" t="s">
        <v>330</v>
      </c>
      <c r="C7045" s="68" t="s">
        <v>471</v>
      </c>
      <c r="D7045" s="68" t="s">
        <v>287</v>
      </c>
      <c r="E7045" s="68" t="s">
        <v>531</v>
      </c>
      <c r="F7045" s="68" t="s">
        <v>360</v>
      </c>
      <c r="G7045" s="68" t="s">
        <v>79</v>
      </c>
      <c r="H7045" s="68" t="s">
        <v>392</v>
      </c>
      <c r="I7045" s="68" t="s">
        <v>652</v>
      </c>
      <c r="J7045" s="65">
        <v>2</v>
      </c>
      <c r="K7045" s="65">
        <v>1</v>
      </c>
      <c r="L7045" s="65">
        <v>819</v>
      </c>
      <c r="M7045" s="65" t="s">
        <v>513</v>
      </c>
    </row>
    <row r="7046" spans="1:13" ht="12.75" customHeight="1">
      <c r="A7046" s="65" t="str">
        <f>IF(ROW()=1,"KEY",IF(ISNA(VLOOKUP(B7046,車名対応マスタ!B:D,3,FALSE)),"",IF(VLOOKUP(B7046,車名対応マスタ!B:D,3,FALSE)="","",$D7046&amp;" "&amp;IF($G7046="9","J","O")&amp;" "&amp;$I7046&amp;" "&amp;IF($I7046&lt;=TEXT(★完成資料!$A$1,"yyyymm"),TEXT(★完成資料!$A$1,"yyyymm"),"999999")&amp; " " &amp; LEFT(F7046 &amp; "          ",10))))</f>
        <v xml:space="preserve">T O 202207 yyyy00 HV        </v>
      </c>
      <c r="B7046" s="68" t="s">
        <v>330</v>
      </c>
      <c r="C7046" s="68" t="s">
        <v>471</v>
      </c>
      <c r="D7046" s="68" t="s">
        <v>287</v>
      </c>
      <c r="E7046" s="68" t="s">
        <v>531</v>
      </c>
      <c r="F7046" s="68" t="s">
        <v>360</v>
      </c>
      <c r="G7046" s="68" t="s">
        <v>79</v>
      </c>
      <c r="H7046" s="68" t="s">
        <v>392</v>
      </c>
      <c r="I7046" s="68" t="s">
        <v>655</v>
      </c>
      <c r="J7046" s="65">
        <v>3</v>
      </c>
      <c r="K7046" s="65">
        <v>6</v>
      </c>
      <c r="L7046" s="65">
        <v>819</v>
      </c>
      <c r="M7046" s="65" t="s">
        <v>513</v>
      </c>
    </row>
    <row r="7047" spans="1:13" ht="12.75" customHeight="1">
      <c r="A7047" s="65" t="str">
        <f>IF(ROW()=1,"KEY",IF(ISNA(VLOOKUP(B7047,車名対応マスタ!B:D,3,FALSE)),"",IF(VLOOKUP(B7047,車名対応マスタ!B:D,3,FALSE)="","",$D7047&amp;" "&amp;IF($G7047="9","J","O")&amp;" "&amp;$I7047&amp;" "&amp;IF($I7047&lt;=TEXT(★完成資料!$A$1,"yyyymm"),TEXT(★完成資料!$A$1,"yyyymm"),"999999")&amp; " " &amp; LEFT(F7047 &amp; "          ",10))))</f>
        <v xml:space="preserve">T O 202208 yyyy00 HV        </v>
      </c>
      <c r="B7047" s="68" t="s">
        <v>330</v>
      </c>
      <c r="C7047" s="68" t="s">
        <v>471</v>
      </c>
      <c r="D7047" s="68" t="s">
        <v>287</v>
      </c>
      <c r="E7047" s="68" t="s">
        <v>531</v>
      </c>
      <c r="F7047" s="68" t="s">
        <v>360</v>
      </c>
      <c r="G7047" s="68" t="s">
        <v>79</v>
      </c>
      <c r="H7047" s="68" t="s">
        <v>392</v>
      </c>
      <c r="I7047" s="68" t="s">
        <v>656</v>
      </c>
      <c r="J7047" s="65">
        <v>0</v>
      </c>
      <c r="K7047" s="65">
        <v>1</v>
      </c>
      <c r="L7047" s="65">
        <v>819</v>
      </c>
      <c r="M7047" s="65" t="s">
        <v>513</v>
      </c>
    </row>
    <row r="7048" spans="1:13" ht="12.75" customHeight="1">
      <c r="A7048" s="65" t="str">
        <f>IF(ROW()=1,"KEY",IF(ISNA(VLOOKUP(B7048,車名対応マスタ!B:D,3,FALSE)),"",IF(VLOOKUP(B7048,車名対応マスタ!B:D,3,FALSE)="","",$D7048&amp;" "&amp;IF($G7048="9","J","O")&amp;" "&amp;$I7048&amp;" "&amp;IF($I7048&lt;=TEXT(★完成資料!$A$1,"yyyymm"),TEXT(★完成資料!$A$1,"yyyymm"),"999999")&amp; " " &amp; LEFT(F7048 &amp; "          ",10))))</f>
        <v xml:space="preserve">T O 202209 yyyy00 HV        </v>
      </c>
      <c r="B7048" s="68" t="s">
        <v>330</v>
      </c>
      <c r="C7048" s="68" t="s">
        <v>471</v>
      </c>
      <c r="D7048" s="68" t="s">
        <v>287</v>
      </c>
      <c r="E7048" s="68" t="s">
        <v>531</v>
      </c>
      <c r="F7048" s="68" t="s">
        <v>360</v>
      </c>
      <c r="G7048" s="68" t="s">
        <v>79</v>
      </c>
      <c r="H7048" s="68" t="s">
        <v>392</v>
      </c>
      <c r="I7048" s="68" t="s">
        <v>657</v>
      </c>
      <c r="J7048" s="65">
        <v>0</v>
      </c>
      <c r="K7048" s="65">
        <v>2</v>
      </c>
      <c r="L7048" s="65">
        <v>819</v>
      </c>
      <c r="M7048" s="65" t="s">
        <v>513</v>
      </c>
    </row>
    <row r="7049" spans="1:13" ht="12.75" customHeight="1">
      <c r="A7049" s="65" t="str">
        <f>IF(ROW()=1,"KEY",IF(ISNA(VLOOKUP(B7049,車名対応マスタ!B:D,3,FALSE)),"",IF(VLOOKUP(B7049,車名対応マスタ!B:D,3,FALSE)="","",$D7049&amp;" "&amp;IF($G7049="9","J","O")&amp;" "&amp;$I7049&amp;" "&amp;IF($I7049&lt;=TEXT(★完成資料!$A$1,"yyyymm"),TEXT(★完成資料!$A$1,"yyyymm"),"999999")&amp; " " &amp; LEFT(F7049 &amp; "          ",10))))</f>
        <v xml:space="preserve">T O 202210 yyyy00 HV        </v>
      </c>
      <c r="B7049" s="68" t="s">
        <v>330</v>
      </c>
      <c r="C7049" s="68" t="s">
        <v>471</v>
      </c>
      <c r="D7049" s="68" t="s">
        <v>287</v>
      </c>
      <c r="E7049" s="68" t="s">
        <v>531</v>
      </c>
      <c r="F7049" s="68" t="s">
        <v>360</v>
      </c>
      <c r="G7049" s="68" t="s">
        <v>79</v>
      </c>
      <c r="H7049" s="68" t="s">
        <v>392</v>
      </c>
      <c r="I7049" s="68" t="s">
        <v>663</v>
      </c>
      <c r="J7049" s="65">
        <v>1</v>
      </c>
      <c r="K7049" s="65">
        <v>2</v>
      </c>
      <c r="L7049" s="65">
        <v>819</v>
      </c>
      <c r="M7049" s="65" t="s">
        <v>513</v>
      </c>
    </row>
    <row r="7050" spans="1:13" ht="12.75" customHeight="1">
      <c r="A7050" s="65" t="str">
        <f>IF(ROW()=1,"KEY",IF(ISNA(VLOOKUP(B7050,車名対応マスタ!B:D,3,FALSE)),"",IF(VLOOKUP(B7050,車名対応マスタ!B:D,3,FALSE)="","",$D7050&amp;" "&amp;IF($G7050="9","J","O")&amp;" "&amp;$I7050&amp;" "&amp;IF($I7050&lt;=TEXT(★完成資料!$A$1,"yyyymm"),TEXT(★完成資料!$A$1,"yyyymm"),"999999")&amp; " " &amp; LEFT(F7050 &amp; "          ",10))))</f>
        <v xml:space="preserve">T O 202201 yyyy00 HV        </v>
      </c>
      <c r="B7050" s="68" t="s">
        <v>331</v>
      </c>
      <c r="C7050" s="68" t="s">
        <v>472</v>
      </c>
      <c r="D7050" s="68" t="s">
        <v>287</v>
      </c>
      <c r="E7050" s="68" t="s">
        <v>531</v>
      </c>
      <c r="F7050" s="68" t="s">
        <v>360</v>
      </c>
      <c r="G7050" s="68" t="s">
        <v>75</v>
      </c>
      <c r="H7050" s="68" t="s">
        <v>246</v>
      </c>
      <c r="I7050" s="68" t="s">
        <v>639</v>
      </c>
      <c r="J7050" s="65">
        <v>4064</v>
      </c>
      <c r="K7050" s="65">
        <v>5406</v>
      </c>
      <c r="L7050" s="65">
        <v>104</v>
      </c>
      <c r="M7050" s="65" t="s">
        <v>361</v>
      </c>
    </row>
    <row r="7051" spans="1:13" ht="12.75" customHeight="1">
      <c r="A7051" s="65" t="str">
        <f>IF(ROW()=1,"KEY",IF(ISNA(VLOOKUP(B7051,車名対応マスタ!B:D,3,FALSE)),"",IF(VLOOKUP(B7051,車名対応マスタ!B:D,3,FALSE)="","",$D7051&amp;" "&amp;IF($G7051="9","J","O")&amp;" "&amp;$I7051&amp;" "&amp;IF($I7051&lt;=TEXT(★完成資料!$A$1,"yyyymm"),TEXT(★完成資料!$A$1,"yyyymm"),"999999")&amp; " " &amp; LEFT(F7051 &amp; "          ",10))))</f>
        <v xml:space="preserve">T O 202202 yyyy00 HV        </v>
      </c>
      <c r="B7051" s="68" t="s">
        <v>331</v>
      </c>
      <c r="C7051" s="68" t="s">
        <v>472</v>
      </c>
      <c r="D7051" s="68" t="s">
        <v>287</v>
      </c>
      <c r="E7051" s="68" t="s">
        <v>531</v>
      </c>
      <c r="F7051" s="68" t="s">
        <v>360</v>
      </c>
      <c r="G7051" s="68" t="s">
        <v>75</v>
      </c>
      <c r="H7051" s="68" t="s">
        <v>246</v>
      </c>
      <c r="I7051" s="68" t="s">
        <v>640</v>
      </c>
      <c r="J7051" s="65">
        <v>6054</v>
      </c>
      <c r="K7051" s="65">
        <v>5847</v>
      </c>
      <c r="L7051" s="65">
        <v>104</v>
      </c>
      <c r="M7051" s="65" t="s">
        <v>361</v>
      </c>
    </row>
    <row r="7052" spans="1:13" ht="12.75" customHeight="1">
      <c r="A7052" s="65" t="str">
        <f>IF(ROW()=1,"KEY",IF(ISNA(VLOOKUP(B7052,車名対応マスタ!B:D,3,FALSE)),"",IF(VLOOKUP(B7052,車名対応マスタ!B:D,3,FALSE)="","",$D7052&amp;" "&amp;IF($G7052="9","J","O")&amp;" "&amp;$I7052&amp;" "&amp;IF($I7052&lt;=TEXT(★完成資料!$A$1,"yyyymm"),TEXT(★完成資料!$A$1,"yyyymm"),"999999")&amp; " " &amp; LEFT(F7052 &amp; "          ",10))))</f>
        <v xml:space="preserve">T O 202203 yyyy00 HV        </v>
      </c>
      <c r="B7052" s="68" t="s">
        <v>331</v>
      </c>
      <c r="C7052" s="68" t="s">
        <v>472</v>
      </c>
      <c r="D7052" s="68" t="s">
        <v>287</v>
      </c>
      <c r="E7052" s="68" t="s">
        <v>531</v>
      </c>
      <c r="F7052" s="68" t="s">
        <v>360</v>
      </c>
      <c r="G7052" s="68" t="s">
        <v>75</v>
      </c>
      <c r="H7052" s="68" t="s">
        <v>246</v>
      </c>
      <c r="I7052" s="68" t="s">
        <v>641</v>
      </c>
      <c r="J7052" s="65">
        <v>6376</v>
      </c>
      <c r="K7052" s="65">
        <v>7548</v>
      </c>
      <c r="L7052" s="65">
        <v>104</v>
      </c>
      <c r="M7052" s="65" t="s">
        <v>361</v>
      </c>
    </row>
    <row r="7053" spans="1:13" ht="12.75" customHeight="1">
      <c r="A7053" s="65" t="str">
        <f>IF(ROW()=1,"KEY",IF(ISNA(VLOOKUP(B7053,車名対応マスタ!B:D,3,FALSE)),"",IF(VLOOKUP(B7053,車名対応マスタ!B:D,3,FALSE)="","",$D7053&amp;" "&amp;IF($G7053="9","J","O")&amp;" "&amp;$I7053&amp;" "&amp;IF($I7053&lt;=TEXT(★完成資料!$A$1,"yyyymm"),TEXT(★完成資料!$A$1,"yyyymm"),"999999")&amp; " " &amp; LEFT(F7053 &amp; "          ",10))))</f>
        <v xml:space="preserve">T O 202204 yyyy00 HV        </v>
      </c>
      <c r="B7053" s="68" t="s">
        <v>331</v>
      </c>
      <c r="C7053" s="68" t="s">
        <v>472</v>
      </c>
      <c r="D7053" s="68" t="s">
        <v>287</v>
      </c>
      <c r="E7053" s="68" t="s">
        <v>531</v>
      </c>
      <c r="F7053" s="68" t="s">
        <v>360</v>
      </c>
      <c r="G7053" s="68" t="s">
        <v>75</v>
      </c>
      <c r="H7053" s="68" t="s">
        <v>246</v>
      </c>
      <c r="I7053" s="68" t="s">
        <v>642</v>
      </c>
      <c r="J7053" s="65">
        <v>4348</v>
      </c>
      <c r="K7053" s="65">
        <v>5630</v>
      </c>
      <c r="L7053" s="65">
        <v>104</v>
      </c>
      <c r="M7053" s="65" t="s">
        <v>361</v>
      </c>
    </row>
    <row r="7054" spans="1:13" ht="12.75" customHeight="1">
      <c r="A7054" s="65" t="str">
        <f>IF(ROW()=1,"KEY",IF(ISNA(VLOOKUP(B7054,車名対応マスタ!B:D,3,FALSE)),"",IF(VLOOKUP(B7054,車名対応マスタ!B:D,3,FALSE)="","",$D7054&amp;" "&amp;IF($G7054="9","J","O")&amp;" "&amp;$I7054&amp;" "&amp;IF($I7054&lt;=TEXT(★完成資料!$A$1,"yyyymm"),TEXT(★完成資料!$A$1,"yyyymm"),"999999")&amp; " " &amp; LEFT(F7054 &amp; "          ",10))))</f>
        <v xml:space="preserve">T O 202205 yyyy00 HV        </v>
      </c>
      <c r="B7054" s="68" t="s">
        <v>331</v>
      </c>
      <c r="C7054" s="68" t="s">
        <v>472</v>
      </c>
      <c r="D7054" s="68" t="s">
        <v>287</v>
      </c>
      <c r="E7054" s="68" t="s">
        <v>531</v>
      </c>
      <c r="F7054" s="68" t="s">
        <v>360</v>
      </c>
      <c r="G7054" s="68" t="s">
        <v>75</v>
      </c>
      <c r="H7054" s="68" t="s">
        <v>246</v>
      </c>
      <c r="I7054" s="68" t="s">
        <v>647</v>
      </c>
      <c r="J7054" s="65">
        <v>3982</v>
      </c>
      <c r="K7054" s="65">
        <v>5201</v>
      </c>
      <c r="L7054" s="65">
        <v>104</v>
      </c>
      <c r="M7054" s="65" t="s">
        <v>361</v>
      </c>
    </row>
    <row r="7055" spans="1:13" ht="12.75" customHeight="1">
      <c r="A7055" s="65" t="str">
        <f>IF(ROW()=1,"KEY",IF(ISNA(VLOOKUP(B7055,車名対応マスタ!B:D,3,FALSE)),"",IF(VLOOKUP(B7055,車名対応マスタ!B:D,3,FALSE)="","",$D7055&amp;" "&amp;IF($G7055="9","J","O")&amp;" "&amp;$I7055&amp;" "&amp;IF($I7055&lt;=TEXT(★完成資料!$A$1,"yyyymm"),TEXT(★完成資料!$A$1,"yyyymm"),"999999")&amp; " " &amp; LEFT(F7055 &amp; "          ",10))))</f>
        <v xml:space="preserve">T O 202206 yyyy00 HV        </v>
      </c>
      <c r="B7055" s="68" t="s">
        <v>331</v>
      </c>
      <c r="C7055" s="68" t="s">
        <v>472</v>
      </c>
      <c r="D7055" s="68" t="s">
        <v>287</v>
      </c>
      <c r="E7055" s="68" t="s">
        <v>531</v>
      </c>
      <c r="F7055" s="68" t="s">
        <v>360</v>
      </c>
      <c r="G7055" s="68" t="s">
        <v>75</v>
      </c>
      <c r="H7055" s="68" t="s">
        <v>246</v>
      </c>
      <c r="I7055" s="68" t="s">
        <v>652</v>
      </c>
      <c r="J7055" s="65">
        <v>2911</v>
      </c>
      <c r="K7055" s="65">
        <v>4875</v>
      </c>
      <c r="L7055" s="65">
        <v>104</v>
      </c>
      <c r="M7055" s="65" t="s">
        <v>361</v>
      </c>
    </row>
    <row r="7056" spans="1:13" ht="12.75" customHeight="1">
      <c r="A7056" s="65" t="str">
        <f>IF(ROW()=1,"KEY",IF(ISNA(VLOOKUP(B7056,車名対応マスタ!B:D,3,FALSE)),"",IF(VLOOKUP(B7056,車名対応マスタ!B:D,3,FALSE)="","",$D7056&amp;" "&amp;IF($G7056="9","J","O")&amp;" "&amp;$I7056&amp;" "&amp;IF($I7056&lt;=TEXT(★完成資料!$A$1,"yyyymm"),TEXT(★完成資料!$A$1,"yyyymm"),"999999")&amp; " " &amp; LEFT(F7056 &amp; "          ",10))))</f>
        <v xml:space="preserve">T O 202207 yyyy00 HV        </v>
      </c>
      <c r="B7056" s="68" t="s">
        <v>331</v>
      </c>
      <c r="C7056" s="68" t="s">
        <v>472</v>
      </c>
      <c r="D7056" s="68" t="s">
        <v>287</v>
      </c>
      <c r="E7056" s="68" t="s">
        <v>531</v>
      </c>
      <c r="F7056" s="68" t="s">
        <v>360</v>
      </c>
      <c r="G7056" s="68" t="s">
        <v>75</v>
      </c>
      <c r="H7056" s="68" t="s">
        <v>246</v>
      </c>
      <c r="I7056" s="68" t="s">
        <v>655</v>
      </c>
      <c r="J7056" s="65">
        <v>1224</v>
      </c>
      <c r="K7056" s="65">
        <v>5542</v>
      </c>
      <c r="L7056" s="65">
        <v>104</v>
      </c>
      <c r="M7056" s="65" t="s">
        <v>361</v>
      </c>
    </row>
    <row r="7057" spans="1:13" ht="12.75" customHeight="1">
      <c r="A7057" s="65" t="str">
        <f>IF(ROW()=1,"KEY",IF(ISNA(VLOOKUP(B7057,車名対応マスタ!B:D,3,FALSE)),"",IF(VLOOKUP(B7057,車名対応マスタ!B:D,3,FALSE)="","",$D7057&amp;" "&amp;IF($G7057="9","J","O")&amp;" "&amp;$I7057&amp;" "&amp;IF($I7057&lt;=TEXT(★完成資料!$A$1,"yyyymm"),TEXT(★完成資料!$A$1,"yyyymm"),"999999")&amp; " " &amp; LEFT(F7057 &amp; "          ",10))))</f>
        <v xml:space="preserve">T O 202208 yyyy00 HV        </v>
      </c>
      <c r="B7057" s="68" t="s">
        <v>331</v>
      </c>
      <c r="C7057" s="68" t="s">
        <v>472</v>
      </c>
      <c r="D7057" s="68" t="s">
        <v>287</v>
      </c>
      <c r="E7057" s="68" t="s">
        <v>531</v>
      </c>
      <c r="F7057" s="68" t="s">
        <v>360</v>
      </c>
      <c r="G7057" s="68" t="s">
        <v>75</v>
      </c>
      <c r="H7057" s="68" t="s">
        <v>246</v>
      </c>
      <c r="I7057" s="68" t="s">
        <v>656</v>
      </c>
      <c r="J7057" s="65">
        <v>1304</v>
      </c>
      <c r="K7057" s="65">
        <v>5220</v>
      </c>
      <c r="L7057" s="65">
        <v>104</v>
      </c>
      <c r="M7057" s="65" t="s">
        <v>361</v>
      </c>
    </row>
    <row r="7058" spans="1:13" ht="12.75" customHeight="1">
      <c r="A7058" s="65" t="str">
        <f>IF(ROW()=1,"KEY",IF(ISNA(VLOOKUP(B7058,車名対応マスタ!B:D,3,FALSE)),"",IF(VLOOKUP(B7058,車名対応マスタ!B:D,3,FALSE)="","",$D7058&amp;" "&amp;IF($G7058="9","J","O")&amp;" "&amp;$I7058&amp;" "&amp;IF($I7058&lt;=TEXT(★完成資料!$A$1,"yyyymm"),TEXT(★完成資料!$A$1,"yyyymm"),"999999")&amp; " " &amp; LEFT(F7058 &amp; "          ",10))))</f>
        <v xml:space="preserve">T O 202209 yyyy00 HV        </v>
      </c>
      <c r="B7058" s="68" t="s">
        <v>331</v>
      </c>
      <c r="C7058" s="68" t="s">
        <v>472</v>
      </c>
      <c r="D7058" s="68" t="s">
        <v>287</v>
      </c>
      <c r="E7058" s="68" t="s">
        <v>531</v>
      </c>
      <c r="F7058" s="68" t="s">
        <v>360</v>
      </c>
      <c r="G7058" s="68" t="s">
        <v>75</v>
      </c>
      <c r="H7058" s="68" t="s">
        <v>246</v>
      </c>
      <c r="I7058" s="68" t="s">
        <v>657</v>
      </c>
      <c r="J7058" s="65">
        <v>1432</v>
      </c>
      <c r="K7058" s="65">
        <v>5149</v>
      </c>
      <c r="L7058" s="65">
        <v>104</v>
      </c>
      <c r="M7058" s="65" t="s">
        <v>361</v>
      </c>
    </row>
    <row r="7059" spans="1:13" ht="12.75" customHeight="1">
      <c r="A7059" s="65" t="str">
        <f>IF(ROW()=1,"KEY",IF(ISNA(VLOOKUP(B7059,車名対応マスタ!B:D,3,FALSE)),"",IF(VLOOKUP(B7059,車名対応マスタ!B:D,3,FALSE)="","",$D7059&amp;" "&amp;IF($G7059="9","J","O")&amp;" "&amp;$I7059&amp;" "&amp;IF($I7059&lt;=TEXT(★完成資料!$A$1,"yyyymm"),TEXT(★完成資料!$A$1,"yyyymm"),"999999")&amp; " " &amp; LEFT(F7059 &amp; "          ",10))))</f>
        <v xml:space="preserve">T O 202210 yyyy00 HV        </v>
      </c>
      <c r="B7059" s="68" t="s">
        <v>331</v>
      </c>
      <c r="C7059" s="68" t="s">
        <v>472</v>
      </c>
      <c r="D7059" s="68" t="s">
        <v>287</v>
      </c>
      <c r="E7059" s="68" t="s">
        <v>531</v>
      </c>
      <c r="F7059" s="68" t="s">
        <v>360</v>
      </c>
      <c r="G7059" s="68" t="s">
        <v>75</v>
      </c>
      <c r="H7059" s="68" t="s">
        <v>246</v>
      </c>
      <c r="I7059" s="68" t="s">
        <v>663</v>
      </c>
      <c r="J7059" s="65">
        <v>1302</v>
      </c>
      <c r="K7059" s="65">
        <v>4628</v>
      </c>
      <c r="L7059" s="65">
        <v>104</v>
      </c>
      <c r="M7059" s="65" t="s">
        <v>361</v>
      </c>
    </row>
    <row r="7060" spans="1:13" ht="12.75" customHeight="1">
      <c r="A7060" s="65" t="str">
        <f>IF(ROW()=1,"KEY",IF(ISNA(VLOOKUP(B7060,車名対応マスタ!B:D,3,FALSE)),"",IF(VLOOKUP(B7060,車名対応マスタ!B:D,3,FALSE)="","",$D7060&amp;" "&amp;IF($G7060="9","J","O")&amp;" "&amp;$I7060&amp;" "&amp;IF($I7060&lt;=TEXT(★完成資料!$A$1,"yyyymm"),TEXT(★完成資料!$A$1,"yyyymm"),"999999")&amp; " " &amp; LEFT(F7060 &amp; "          ",10))))</f>
        <v xml:space="preserve">T O 202201 yyyy00 HV        </v>
      </c>
      <c r="B7060" s="68" t="s">
        <v>331</v>
      </c>
      <c r="C7060" s="68" t="s">
        <v>472</v>
      </c>
      <c r="D7060" s="68" t="s">
        <v>287</v>
      </c>
      <c r="E7060" s="68" t="s">
        <v>531</v>
      </c>
      <c r="F7060" s="68" t="s">
        <v>360</v>
      </c>
      <c r="G7060" s="68" t="s">
        <v>75</v>
      </c>
      <c r="H7060" s="68" t="s">
        <v>246</v>
      </c>
      <c r="I7060" s="68" t="s">
        <v>639</v>
      </c>
      <c r="J7060" s="65">
        <v>25</v>
      </c>
      <c r="K7060" s="65">
        <v>1</v>
      </c>
      <c r="L7060" s="65">
        <v>103</v>
      </c>
      <c r="M7060" s="65" t="s">
        <v>370</v>
      </c>
    </row>
    <row r="7061" spans="1:13" ht="12.75" customHeight="1">
      <c r="A7061" s="65" t="str">
        <f>IF(ROW()=1,"KEY",IF(ISNA(VLOOKUP(B7061,車名対応マスタ!B:D,3,FALSE)),"",IF(VLOOKUP(B7061,車名対応マスタ!B:D,3,FALSE)="","",$D7061&amp;" "&amp;IF($G7061="9","J","O")&amp;" "&amp;$I7061&amp;" "&amp;IF($I7061&lt;=TEXT(★完成資料!$A$1,"yyyymm"),TEXT(★完成資料!$A$1,"yyyymm"),"999999")&amp; " " &amp; LEFT(F7061 &amp; "          ",10))))</f>
        <v xml:space="preserve">T O 202202 yyyy00 HV        </v>
      </c>
      <c r="B7061" s="68" t="s">
        <v>331</v>
      </c>
      <c r="C7061" s="68" t="s">
        <v>472</v>
      </c>
      <c r="D7061" s="68" t="s">
        <v>287</v>
      </c>
      <c r="E7061" s="68" t="s">
        <v>531</v>
      </c>
      <c r="F7061" s="68" t="s">
        <v>360</v>
      </c>
      <c r="G7061" s="68" t="s">
        <v>75</v>
      </c>
      <c r="H7061" s="68" t="s">
        <v>246</v>
      </c>
      <c r="I7061" s="68" t="s">
        <v>640</v>
      </c>
      <c r="J7061" s="65">
        <v>4</v>
      </c>
      <c r="K7061" s="65">
        <v>5</v>
      </c>
      <c r="L7061" s="65">
        <v>103</v>
      </c>
      <c r="M7061" s="65" t="s">
        <v>370</v>
      </c>
    </row>
    <row r="7062" spans="1:13" ht="12.75" customHeight="1">
      <c r="A7062" s="65" t="str">
        <f>IF(ROW()=1,"KEY",IF(ISNA(VLOOKUP(B7062,車名対応マスタ!B:D,3,FALSE)),"",IF(VLOOKUP(B7062,車名対応マスタ!B:D,3,FALSE)="","",$D7062&amp;" "&amp;IF($G7062="9","J","O")&amp;" "&amp;$I7062&amp;" "&amp;IF($I7062&lt;=TEXT(★完成資料!$A$1,"yyyymm"),TEXT(★完成資料!$A$1,"yyyymm"),"999999")&amp; " " &amp; LEFT(F7062 &amp; "          ",10))))</f>
        <v xml:space="preserve">T O 202203 yyyy00 HV        </v>
      </c>
      <c r="B7062" s="68" t="s">
        <v>331</v>
      </c>
      <c r="C7062" s="68" t="s">
        <v>472</v>
      </c>
      <c r="D7062" s="68" t="s">
        <v>287</v>
      </c>
      <c r="E7062" s="68" t="s">
        <v>531</v>
      </c>
      <c r="F7062" s="68" t="s">
        <v>360</v>
      </c>
      <c r="G7062" s="68" t="s">
        <v>75</v>
      </c>
      <c r="H7062" s="68" t="s">
        <v>246</v>
      </c>
      <c r="I7062" s="68" t="s">
        <v>641</v>
      </c>
      <c r="J7062" s="65">
        <v>20</v>
      </c>
      <c r="K7062" s="65">
        <v>9</v>
      </c>
      <c r="L7062" s="65">
        <v>103</v>
      </c>
      <c r="M7062" s="65" t="s">
        <v>370</v>
      </c>
    </row>
    <row r="7063" spans="1:13" ht="12.75" customHeight="1">
      <c r="A7063" s="65" t="str">
        <f>IF(ROW()=1,"KEY",IF(ISNA(VLOOKUP(B7063,車名対応マスタ!B:D,3,FALSE)),"",IF(VLOOKUP(B7063,車名対応マスタ!B:D,3,FALSE)="","",$D7063&amp;" "&amp;IF($G7063="9","J","O")&amp;" "&amp;$I7063&amp;" "&amp;IF($I7063&lt;=TEXT(★完成資料!$A$1,"yyyymm"),TEXT(★完成資料!$A$1,"yyyymm"),"999999")&amp; " " &amp; LEFT(F7063 &amp; "          ",10))))</f>
        <v xml:space="preserve">T O 202204 yyyy00 HV        </v>
      </c>
      <c r="B7063" s="68" t="s">
        <v>331</v>
      </c>
      <c r="C7063" s="68" t="s">
        <v>472</v>
      </c>
      <c r="D7063" s="68" t="s">
        <v>287</v>
      </c>
      <c r="E7063" s="68" t="s">
        <v>531</v>
      </c>
      <c r="F7063" s="68" t="s">
        <v>360</v>
      </c>
      <c r="G7063" s="68" t="s">
        <v>75</v>
      </c>
      <c r="H7063" s="68" t="s">
        <v>246</v>
      </c>
      <c r="I7063" s="68" t="s">
        <v>642</v>
      </c>
      <c r="J7063" s="65">
        <v>16</v>
      </c>
      <c r="K7063" s="65">
        <v>3</v>
      </c>
      <c r="L7063" s="65">
        <v>103</v>
      </c>
      <c r="M7063" s="65" t="s">
        <v>370</v>
      </c>
    </row>
    <row r="7064" spans="1:13" ht="12.75" customHeight="1">
      <c r="A7064" s="65" t="str">
        <f>IF(ROW()=1,"KEY",IF(ISNA(VLOOKUP(B7064,車名対応マスタ!B:D,3,FALSE)),"",IF(VLOOKUP(B7064,車名対応マスタ!B:D,3,FALSE)="","",$D7064&amp;" "&amp;IF($G7064="9","J","O")&amp;" "&amp;$I7064&amp;" "&amp;IF($I7064&lt;=TEXT(★完成資料!$A$1,"yyyymm"),TEXT(★完成資料!$A$1,"yyyymm"),"999999")&amp; " " &amp; LEFT(F7064 &amp; "          ",10))))</f>
        <v xml:space="preserve">T O 202205 yyyy00 HV        </v>
      </c>
      <c r="B7064" s="68" t="s">
        <v>331</v>
      </c>
      <c r="C7064" s="68" t="s">
        <v>472</v>
      </c>
      <c r="D7064" s="68" t="s">
        <v>287</v>
      </c>
      <c r="E7064" s="68" t="s">
        <v>531</v>
      </c>
      <c r="F7064" s="68" t="s">
        <v>360</v>
      </c>
      <c r="G7064" s="68" t="s">
        <v>75</v>
      </c>
      <c r="H7064" s="68" t="s">
        <v>246</v>
      </c>
      <c r="I7064" s="68" t="s">
        <v>647</v>
      </c>
      <c r="J7064" s="65">
        <v>5</v>
      </c>
      <c r="K7064" s="65">
        <v>1</v>
      </c>
      <c r="L7064" s="65">
        <v>103</v>
      </c>
      <c r="M7064" s="65" t="s">
        <v>370</v>
      </c>
    </row>
    <row r="7065" spans="1:13" ht="12.75" customHeight="1">
      <c r="A7065" s="65" t="str">
        <f>IF(ROW()=1,"KEY",IF(ISNA(VLOOKUP(B7065,車名対応マスタ!B:D,3,FALSE)),"",IF(VLOOKUP(B7065,車名対応マスタ!B:D,3,FALSE)="","",$D7065&amp;" "&amp;IF($G7065="9","J","O")&amp;" "&amp;$I7065&amp;" "&amp;IF($I7065&lt;=TEXT(★完成資料!$A$1,"yyyymm"),TEXT(★完成資料!$A$1,"yyyymm"),"999999")&amp; " " &amp; LEFT(F7065 &amp; "          ",10))))</f>
        <v xml:space="preserve">T O 202206 yyyy00 HV        </v>
      </c>
      <c r="B7065" s="68" t="s">
        <v>331</v>
      </c>
      <c r="C7065" s="68" t="s">
        <v>472</v>
      </c>
      <c r="D7065" s="68" t="s">
        <v>287</v>
      </c>
      <c r="E7065" s="68" t="s">
        <v>531</v>
      </c>
      <c r="F7065" s="68" t="s">
        <v>360</v>
      </c>
      <c r="G7065" s="68" t="s">
        <v>75</v>
      </c>
      <c r="H7065" s="68" t="s">
        <v>246</v>
      </c>
      <c r="I7065" s="68" t="s">
        <v>652</v>
      </c>
      <c r="J7065" s="65">
        <v>4</v>
      </c>
      <c r="K7065" s="65">
        <v>2</v>
      </c>
      <c r="L7065" s="65">
        <v>103</v>
      </c>
      <c r="M7065" s="65" t="s">
        <v>370</v>
      </c>
    </row>
    <row r="7066" spans="1:13" ht="12.75" customHeight="1">
      <c r="A7066" s="65" t="str">
        <f>IF(ROW()=1,"KEY",IF(ISNA(VLOOKUP(B7066,車名対応マスタ!B:D,3,FALSE)),"",IF(VLOOKUP(B7066,車名対応マスタ!B:D,3,FALSE)="","",$D7066&amp;" "&amp;IF($G7066="9","J","O")&amp;" "&amp;$I7066&amp;" "&amp;IF($I7066&lt;=TEXT(★完成資料!$A$1,"yyyymm"),TEXT(★完成資料!$A$1,"yyyymm"),"999999")&amp; " " &amp; LEFT(F7066 &amp; "          ",10))))</f>
        <v xml:space="preserve">T O 202207 yyyy00 HV        </v>
      </c>
      <c r="B7066" s="68" t="s">
        <v>331</v>
      </c>
      <c r="C7066" s="68" t="s">
        <v>472</v>
      </c>
      <c r="D7066" s="68" t="s">
        <v>287</v>
      </c>
      <c r="E7066" s="68" t="s">
        <v>531</v>
      </c>
      <c r="F7066" s="68" t="s">
        <v>360</v>
      </c>
      <c r="G7066" s="68" t="s">
        <v>75</v>
      </c>
      <c r="H7066" s="68" t="s">
        <v>246</v>
      </c>
      <c r="I7066" s="68" t="s">
        <v>655</v>
      </c>
      <c r="J7066" s="65">
        <v>13</v>
      </c>
      <c r="K7066" s="65">
        <v>10</v>
      </c>
      <c r="L7066" s="65">
        <v>103</v>
      </c>
      <c r="M7066" s="65" t="s">
        <v>370</v>
      </c>
    </row>
    <row r="7067" spans="1:13" ht="12.75" customHeight="1">
      <c r="A7067" s="65" t="str">
        <f>IF(ROW()=1,"KEY",IF(ISNA(VLOOKUP(B7067,車名対応マスタ!B:D,3,FALSE)),"",IF(VLOOKUP(B7067,車名対応マスタ!B:D,3,FALSE)="","",$D7067&amp;" "&amp;IF($G7067="9","J","O")&amp;" "&amp;$I7067&amp;" "&amp;IF($I7067&lt;=TEXT(★完成資料!$A$1,"yyyymm"),TEXT(★完成資料!$A$1,"yyyymm"),"999999")&amp; " " &amp; LEFT(F7067 &amp; "          ",10))))</f>
        <v xml:space="preserve">T O 202208 yyyy00 HV        </v>
      </c>
      <c r="B7067" s="68" t="s">
        <v>331</v>
      </c>
      <c r="C7067" s="68" t="s">
        <v>472</v>
      </c>
      <c r="D7067" s="68" t="s">
        <v>287</v>
      </c>
      <c r="E7067" s="68" t="s">
        <v>531</v>
      </c>
      <c r="F7067" s="68" t="s">
        <v>360</v>
      </c>
      <c r="G7067" s="68" t="s">
        <v>75</v>
      </c>
      <c r="H7067" s="68" t="s">
        <v>246</v>
      </c>
      <c r="I7067" s="68" t="s">
        <v>656</v>
      </c>
      <c r="J7067" s="65">
        <v>5</v>
      </c>
      <c r="K7067" s="65">
        <v>5</v>
      </c>
      <c r="L7067" s="65">
        <v>103</v>
      </c>
      <c r="M7067" s="65" t="s">
        <v>370</v>
      </c>
    </row>
    <row r="7068" spans="1:13" ht="12.75" customHeight="1">
      <c r="A7068" s="65" t="str">
        <f>IF(ROW()=1,"KEY",IF(ISNA(VLOOKUP(B7068,車名対応マスタ!B:D,3,FALSE)),"",IF(VLOOKUP(B7068,車名対応マスタ!B:D,3,FALSE)="","",$D7068&amp;" "&amp;IF($G7068="9","J","O")&amp;" "&amp;$I7068&amp;" "&amp;IF($I7068&lt;=TEXT(★完成資料!$A$1,"yyyymm"),TEXT(★完成資料!$A$1,"yyyymm"),"999999")&amp; " " &amp; LEFT(F7068 &amp; "          ",10))))</f>
        <v xml:space="preserve">T O 202209 yyyy00 HV        </v>
      </c>
      <c r="B7068" s="68" t="s">
        <v>331</v>
      </c>
      <c r="C7068" s="68" t="s">
        <v>472</v>
      </c>
      <c r="D7068" s="68" t="s">
        <v>287</v>
      </c>
      <c r="E7068" s="68" t="s">
        <v>531</v>
      </c>
      <c r="F7068" s="68" t="s">
        <v>360</v>
      </c>
      <c r="G7068" s="68" t="s">
        <v>75</v>
      </c>
      <c r="H7068" s="68" t="s">
        <v>246</v>
      </c>
      <c r="I7068" s="68" t="s">
        <v>657</v>
      </c>
      <c r="J7068" s="65">
        <v>0</v>
      </c>
      <c r="K7068" s="65">
        <v>10</v>
      </c>
      <c r="L7068" s="65">
        <v>103</v>
      </c>
      <c r="M7068" s="65" t="s">
        <v>370</v>
      </c>
    </row>
    <row r="7069" spans="1:13" ht="12.75" customHeight="1">
      <c r="A7069" s="65" t="str">
        <f>IF(ROW()=1,"KEY",IF(ISNA(VLOOKUP(B7069,車名対応マスタ!B:D,3,FALSE)),"",IF(VLOOKUP(B7069,車名対応マスタ!B:D,3,FALSE)="","",$D7069&amp;" "&amp;IF($G7069="9","J","O")&amp;" "&amp;$I7069&amp;" "&amp;IF($I7069&lt;=TEXT(★完成資料!$A$1,"yyyymm"),TEXT(★完成資料!$A$1,"yyyymm"),"999999")&amp; " " &amp; LEFT(F7069 &amp; "          ",10))))</f>
        <v xml:space="preserve">T O 202210 yyyy00 HV        </v>
      </c>
      <c r="B7069" s="68" t="s">
        <v>331</v>
      </c>
      <c r="C7069" s="68" t="s">
        <v>472</v>
      </c>
      <c r="D7069" s="68" t="s">
        <v>287</v>
      </c>
      <c r="E7069" s="68" t="s">
        <v>531</v>
      </c>
      <c r="F7069" s="68" t="s">
        <v>360</v>
      </c>
      <c r="G7069" s="68" t="s">
        <v>75</v>
      </c>
      <c r="H7069" s="68" t="s">
        <v>246</v>
      </c>
      <c r="I7069" s="68" t="s">
        <v>663</v>
      </c>
      <c r="J7069" s="65">
        <v>5</v>
      </c>
      <c r="K7069" s="65">
        <v>6</v>
      </c>
      <c r="L7069" s="65">
        <v>103</v>
      </c>
      <c r="M7069" s="65" t="s">
        <v>370</v>
      </c>
    </row>
    <row r="7070" spans="1:13" ht="12.75" customHeight="1">
      <c r="A7070" s="65" t="str">
        <f>IF(ROW()=1,"KEY",IF(ISNA(VLOOKUP(B7070,車名対応マスタ!B:D,3,FALSE)),"",IF(VLOOKUP(B7070,車名対応マスタ!B:D,3,FALSE)="","",$D7070&amp;" "&amp;IF($G7070="9","J","O")&amp;" "&amp;$I7070&amp;" "&amp;IF($I7070&lt;=TEXT(★完成資料!$A$1,"yyyymm"),TEXT(★完成資料!$A$1,"yyyymm"),"999999")&amp; " " &amp; LEFT(F7070 &amp; "          ",10))))</f>
        <v xml:space="preserve">T O 202201 yyyy00 HV        </v>
      </c>
      <c r="B7070" s="68" t="s">
        <v>331</v>
      </c>
      <c r="C7070" s="68" t="s">
        <v>472</v>
      </c>
      <c r="D7070" s="68" t="s">
        <v>287</v>
      </c>
      <c r="E7070" s="68" t="s">
        <v>531</v>
      </c>
      <c r="F7070" s="68" t="s">
        <v>360</v>
      </c>
      <c r="G7070" s="68" t="s">
        <v>75</v>
      </c>
      <c r="H7070" s="68" t="s">
        <v>246</v>
      </c>
      <c r="I7070" s="68" t="s">
        <v>639</v>
      </c>
      <c r="J7070" s="65">
        <v>15</v>
      </c>
      <c r="K7070" s="65">
        <v>12</v>
      </c>
      <c r="L7070" s="65">
        <v>212</v>
      </c>
      <c r="M7070" s="65" t="s">
        <v>276</v>
      </c>
    </row>
    <row r="7071" spans="1:13" ht="12.75" customHeight="1">
      <c r="A7071" s="65" t="str">
        <f>IF(ROW()=1,"KEY",IF(ISNA(VLOOKUP(B7071,車名対応マスタ!B:D,3,FALSE)),"",IF(VLOOKUP(B7071,車名対応マスタ!B:D,3,FALSE)="","",$D7071&amp;" "&amp;IF($G7071="9","J","O")&amp;" "&amp;$I7071&amp;" "&amp;IF($I7071&lt;=TEXT(★完成資料!$A$1,"yyyymm"),TEXT(★完成資料!$A$1,"yyyymm"),"999999")&amp; " " &amp; LEFT(F7071 &amp; "          ",10))))</f>
        <v xml:space="preserve">T O 202202 yyyy00 HV        </v>
      </c>
      <c r="B7071" s="68" t="s">
        <v>331</v>
      </c>
      <c r="C7071" s="68" t="s">
        <v>472</v>
      </c>
      <c r="D7071" s="68" t="s">
        <v>287</v>
      </c>
      <c r="E7071" s="68" t="s">
        <v>531</v>
      </c>
      <c r="F7071" s="68" t="s">
        <v>360</v>
      </c>
      <c r="G7071" s="68" t="s">
        <v>75</v>
      </c>
      <c r="H7071" s="68" t="s">
        <v>246</v>
      </c>
      <c r="I7071" s="68" t="s">
        <v>640</v>
      </c>
      <c r="J7071" s="65">
        <v>18</v>
      </c>
      <c r="K7071" s="65">
        <v>5</v>
      </c>
      <c r="L7071" s="65">
        <v>212</v>
      </c>
      <c r="M7071" s="65" t="s">
        <v>276</v>
      </c>
    </row>
    <row r="7072" spans="1:13" ht="12.75" customHeight="1">
      <c r="A7072" s="65" t="str">
        <f>IF(ROW()=1,"KEY",IF(ISNA(VLOOKUP(B7072,車名対応マスタ!B:D,3,FALSE)),"",IF(VLOOKUP(B7072,車名対応マスタ!B:D,3,FALSE)="","",$D7072&amp;" "&amp;IF($G7072="9","J","O")&amp;" "&amp;$I7072&amp;" "&amp;IF($I7072&lt;=TEXT(★完成資料!$A$1,"yyyymm"),TEXT(★完成資料!$A$1,"yyyymm"),"999999")&amp; " " &amp; LEFT(F7072 &amp; "          ",10))))</f>
        <v xml:space="preserve">T O 202203 yyyy00 HV        </v>
      </c>
      <c r="B7072" s="68" t="s">
        <v>331</v>
      </c>
      <c r="C7072" s="68" t="s">
        <v>472</v>
      </c>
      <c r="D7072" s="68" t="s">
        <v>287</v>
      </c>
      <c r="E7072" s="68" t="s">
        <v>531</v>
      </c>
      <c r="F7072" s="68" t="s">
        <v>360</v>
      </c>
      <c r="G7072" s="68" t="s">
        <v>75</v>
      </c>
      <c r="H7072" s="68" t="s">
        <v>246</v>
      </c>
      <c r="I7072" s="68" t="s">
        <v>641</v>
      </c>
      <c r="J7072" s="65">
        <v>22</v>
      </c>
      <c r="K7072" s="65">
        <v>8</v>
      </c>
      <c r="L7072" s="65">
        <v>212</v>
      </c>
      <c r="M7072" s="65" t="s">
        <v>276</v>
      </c>
    </row>
    <row r="7073" spans="1:13" ht="12.75" customHeight="1">
      <c r="A7073" s="65" t="str">
        <f>IF(ROW()=1,"KEY",IF(ISNA(VLOOKUP(B7073,車名対応マスタ!B:D,3,FALSE)),"",IF(VLOOKUP(B7073,車名対応マスタ!B:D,3,FALSE)="","",$D7073&amp;" "&amp;IF($G7073="9","J","O")&amp;" "&amp;$I7073&amp;" "&amp;IF($I7073&lt;=TEXT(★完成資料!$A$1,"yyyymm"),TEXT(★完成資料!$A$1,"yyyymm"),"999999")&amp; " " &amp; LEFT(F7073 &amp; "          ",10))))</f>
        <v xml:space="preserve">T O 202204 yyyy00 HV        </v>
      </c>
      <c r="B7073" s="68" t="s">
        <v>331</v>
      </c>
      <c r="C7073" s="68" t="s">
        <v>472</v>
      </c>
      <c r="D7073" s="68" t="s">
        <v>287</v>
      </c>
      <c r="E7073" s="68" t="s">
        <v>531</v>
      </c>
      <c r="F7073" s="68" t="s">
        <v>360</v>
      </c>
      <c r="G7073" s="68" t="s">
        <v>75</v>
      </c>
      <c r="H7073" s="68" t="s">
        <v>246</v>
      </c>
      <c r="I7073" s="68" t="s">
        <v>642</v>
      </c>
      <c r="J7073" s="65">
        <v>7</v>
      </c>
      <c r="K7073" s="65">
        <v>7</v>
      </c>
      <c r="L7073" s="65">
        <v>212</v>
      </c>
      <c r="M7073" s="65" t="s">
        <v>276</v>
      </c>
    </row>
    <row r="7074" spans="1:13" ht="12.75" customHeight="1">
      <c r="A7074" s="65" t="str">
        <f>IF(ROW()=1,"KEY",IF(ISNA(VLOOKUP(B7074,車名対応マスタ!B:D,3,FALSE)),"",IF(VLOOKUP(B7074,車名対応マスタ!B:D,3,FALSE)="","",$D7074&amp;" "&amp;IF($G7074="9","J","O")&amp;" "&amp;$I7074&amp;" "&amp;IF($I7074&lt;=TEXT(★完成資料!$A$1,"yyyymm"),TEXT(★完成資料!$A$1,"yyyymm"),"999999")&amp; " " &amp; LEFT(F7074 &amp; "          ",10))))</f>
        <v xml:space="preserve">T O 202205 yyyy00 HV        </v>
      </c>
      <c r="B7074" s="68" t="s">
        <v>331</v>
      </c>
      <c r="C7074" s="68" t="s">
        <v>472</v>
      </c>
      <c r="D7074" s="68" t="s">
        <v>287</v>
      </c>
      <c r="E7074" s="68" t="s">
        <v>531</v>
      </c>
      <c r="F7074" s="68" t="s">
        <v>360</v>
      </c>
      <c r="G7074" s="68" t="s">
        <v>75</v>
      </c>
      <c r="H7074" s="68" t="s">
        <v>246</v>
      </c>
      <c r="I7074" s="68" t="s">
        <v>647</v>
      </c>
      <c r="J7074" s="65">
        <v>18</v>
      </c>
      <c r="K7074" s="65">
        <v>15</v>
      </c>
      <c r="L7074" s="65">
        <v>212</v>
      </c>
      <c r="M7074" s="65" t="s">
        <v>276</v>
      </c>
    </row>
    <row r="7075" spans="1:13" ht="12.75" customHeight="1">
      <c r="A7075" s="65" t="str">
        <f>IF(ROW()=1,"KEY",IF(ISNA(VLOOKUP(B7075,車名対応マスタ!B:D,3,FALSE)),"",IF(VLOOKUP(B7075,車名対応マスタ!B:D,3,FALSE)="","",$D7075&amp;" "&amp;IF($G7075="9","J","O")&amp;" "&amp;$I7075&amp;" "&amp;IF($I7075&lt;=TEXT(★完成資料!$A$1,"yyyymm"),TEXT(★完成資料!$A$1,"yyyymm"),"999999")&amp; " " &amp; LEFT(F7075 &amp; "          ",10))))</f>
        <v xml:space="preserve">T O 202206 yyyy00 HV        </v>
      </c>
      <c r="B7075" s="68" t="s">
        <v>331</v>
      </c>
      <c r="C7075" s="68" t="s">
        <v>472</v>
      </c>
      <c r="D7075" s="68" t="s">
        <v>287</v>
      </c>
      <c r="E7075" s="68" t="s">
        <v>531</v>
      </c>
      <c r="F7075" s="68" t="s">
        <v>360</v>
      </c>
      <c r="G7075" s="68" t="s">
        <v>75</v>
      </c>
      <c r="H7075" s="68" t="s">
        <v>246</v>
      </c>
      <c r="I7075" s="68" t="s">
        <v>652</v>
      </c>
      <c r="J7075" s="65">
        <v>24</v>
      </c>
      <c r="K7075" s="65">
        <v>12</v>
      </c>
      <c r="L7075" s="65">
        <v>212</v>
      </c>
      <c r="M7075" s="65" t="s">
        <v>276</v>
      </c>
    </row>
    <row r="7076" spans="1:13" ht="12.75" customHeight="1">
      <c r="A7076" s="65" t="str">
        <f>IF(ROW()=1,"KEY",IF(ISNA(VLOOKUP(B7076,車名対応マスタ!B:D,3,FALSE)),"",IF(VLOOKUP(B7076,車名対応マスタ!B:D,3,FALSE)="","",$D7076&amp;" "&amp;IF($G7076="9","J","O")&amp;" "&amp;$I7076&amp;" "&amp;IF($I7076&lt;=TEXT(★完成資料!$A$1,"yyyymm"),TEXT(★完成資料!$A$1,"yyyymm"),"999999")&amp; " " &amp; LEFT(F7076 &amp; "          ",10))))</f>
        <v xml:space="preserve">T O 202207 yyyy00 HV        </v>
      </c>
      <c r="B7076" s="68" t="s">
        <v>331</v>
      </c>
      <c r="C7076" s="68" t="s">
        <v>472</v>
      </c>
      <c r="D7076" s="68" t="s">
        <v>287</v>
      </c>
      <c r="E7076" s="68" t="s">
        <v>531</v>
      </c>
      <c r="F7076" s="68" t="s">
        <v>360</v>
      </c>
      <c r="G7076" s="68" t="s">
        <v>75</v>
      </c>
      <c r="H7076" s="68" t="s">
        <v>246</v>
      </c>
      <c r="I7076" s="68" t="s">
        <v>655</v>
      </c>
      <c r="J7076" s="65">
        <v>22</v>
      </c>
      <c r="K7076" s="65">
        <v>6</v>
      </c>
      <c r="L7076" s="65">
        <v>212</v>
      </c>
      <c r="M7076" s="65" t="s">
        <v>276</v>
      </c>
    </row>
    <row r="7077" spans="1:13" ht="12.75" customHeight="1">
      <c r="A7077" s="65" t="str">
        <f>IF(ROW()=1,"KEY",IF(ISNA(VLOOKUP(B7077,車名対応マスタ!B:D,3,FALSE)),"",IF(VLOOKUP(B7077,車名対応マスタ!B:D,3,FALSE)="","",$D7077&amp;" "&amp;IF($G7077="9","J","O")&amp;" "&amp;$I7077&amp;" "&amp;IF($I7077&lt;=TEXT(★完成資料!$A$1,"yyyymm"),TEXT(★完成資料!$A$1,"yyyymm"),"999999")&amp; " " &amp; LEFT(F7077 &amp; "          ",10))))</f>
        <v xml:space="preserve">T O 202208 yyyy00 HV        </v>
      </c>
      <c r="B7077" s="68" t="s">
        <v>331</v>
      </c>
      <c r="C7077" s="68" t="s">
        <v>472</v>
      </c>
      <c r="D7077" s="68" t="s">
        <v>287</v>
      </c>
      <c r="E7077" s="68" t="s">
        <v>531</v>
      </c>
      <c r="F7077" s="68" t="s">
        <v>360</v>
      </c>
      <c r="G7077" s="68" t="s">
        <v>75</v>
      </c>
      <c r="H7077" s="68" t="s">
        <v>246</v>
      </c>
      <c r="I7077" s="68" t="s">
        <v>656</v>
      </c>
      <c r="J7077" s="65">
        <v>24</v>
      </c>
      <c r="K7077" s="65">
        <v>11</v>
      </c>
      <c r="L7077" s="65">
        <v>212</v>
      </c>
      <c r="M7077" s="65" t="s">
        <v>276</v>
      </c>
    </row>
    <row r="7078" spans="1:13" ht="12.75" customHeight="1">
      <c r="A7078" s="65" t="str">
        <f>IF(ROW()=1,"KEY",IF(ISNA(VLOOKUP(B7078,車名対応マスタ!B:D,3,FALSE)),"",IF(VLOOKUP(B7078,車名対応マスタ!B:D,3,FALSE)="","",$D7078&amp;" "&amp;IF($G7078="9","J","O")&amp;" "&amp;$I7078&amp;" "&amp;IF($I7078&lt;=TEXT(★完成資料!$A$1,"yyyymm"),TEXT(★完成資料!$A$1,"yyyymm"),"999999")&amp; " " &amp; LEFT(F7078 &amp; "          ",10))))</f>
        <v xml:space="preserve">T O 202209 yyyy00 HV        </v>
      </c>
      <c r="B7078" s="68" t="s">
        <v>331</v>
      </c>
      <c r="C7078" s="68" t="s">
        <v>472</v>
      </c>
      <c r="D7078" s="68" t="s">
        <v>287</v>
      </c>
      <c r="E7078" s="68" t="s">
        <v>531</v>
      </c>
      <c r="F7078" s="68" t="s">
        <v>360</v>
      </c>
      <c r="G7078" s="68" t="s">
        <v>75</v>
      </c>
      <c r="H7078" s="68" t="s">
        <v>246</v>
      </c>
      <c r="I7078" s="68" t="s">
        <v>657</v>
      </c>
      <c r="J7078" s="65">
        <v>21</v>
      </c>
      <c r="K7078" s="65">
        <v>5</v>
      </c>
      <c r="L7078" s="65">
        <v>212</v>
      </c>
      <c r="M7078" s="65" t="s">
        <v>276</v>
      </c>
    </row>
    <row r="7079" spans="1:13" ht="12.75" customHeight="1">
      <c r="A7079" s="65" t="str">
        <f>IF(ROW()=1,"KEY",IF(ISNA(VLOOKUP(B7079,車名対応マスタ!B:D,3,FALSE)),"",IF(VLOOKUP(B7079,車名対応マスタ!B:D,3,FALSE)="","",$D7079&amp;" "&amp;IF($G7079="9","J","O")&amp;" "&amp;$I7079&amp;" "&amp;IF($I7079&lt;=TEXT(★完成資料!$A$1,"yyyymm"),TEXT(★完成資料!$A$1,"yyyymm"),"999999")&amp; " " &amp; LEFT(F7079 &amp; "          ",10))))</f>
        <v xml:space="preserve">T O 202210 yyyy00 HV        </v>
      </c>
      <c r="B7079" s="68" t="s">
        <v>331</v>
      </c>
      <c r="C7079" s="68" t="s">
        <v>472</v>
      </c>
      <c r="D7079" s="68" t="s">
        <v>287</v>
      </c>
      <c r="E7079" s="68" t="s">
        <v>531</v>
      </c>
      <c r="F7079" s="68" t="s">
        <v>360</v>
      </c>
      <c r="G7079" s="68" t="s">
        <v>75</v>
      </c>
      <c r="H7079" s="68" t="s">
        <v>246</v>
      </c>
      <c r="I7079" s="68" t="s">
        <v>663</v>
      </c>
      <c r="J7079" s="65">
        <v>26</v>
      </c>
      <c r="K7079" s="65">
        <v>2</v>
      </c>
      <c r="L7079" s="65">
        <v>212</v>
      </c>
      <c r="M7079" s="65" t="s">
        <v>276</v>
      </c>
    </row>
    <row r="7080" spans="1:13" ht="12.75" customHeight="1">
      <c r="A7080" s="65" t="str">
        <f>IF(ROW()=1,"KEY",IF(ISNA(VLOOKUP(B7080,車名対応マスタ!B:D,3,FALSE)),"",IF(VLOOKUP(B7080,車名対応マスタ!B:D,3,FALSE)="","",$D7080&amp;" "&amp;IF($G7080="9","J","O")&amp;" "&amp;$I7080&amp;" "&amp;IF($I7080&lt;=TEXT(★完成資料!$A$1,"yyyymm"),TEXT(★完成資料!$A$1,"yyyymm"),"999999")&amp; " " &amp; LEFT(F7080 &amp; "          ",10))))</f>
        <v xml:space="preserve">T O 202201 yyyy00 HV        </v>
      </c>
      <c r="B7080" s="68" t="s">
        <v>331</v>
      </c>
      <c r="C7080" s="68" t="s">
        <v>472</v>
      </c>
      <c r="D7080" s="68" t="s">
        <v>287</v>
      </c>
      <c r="E7080" s="68" t="s">
        <v>531</v>
      </c>
      <c r="F7080" s="68" t="s">
        <v>360</v>
      </c>
      <c r="G7080" s="68" t="s">
        <v>75</v>
      </c>
      <c r="H7080" s="68" t="s">
        <v>246</v>
      </c>
      <c r="I7080" s="68" t="s">
        <v>639</v>
      </c>
      <c r="J7080" s="65">
        <v>307</v>
      </c>
      <c r="K7080" s="65">
        <v>308</v>
      </c>
      <c r="L7080" s="65">
        <v>102</v>
      </c>
      <c r="M7080" s="65" t="s">
        <v>371</v>
      </c>
    </row>
    <row r="7081" spans="1:13" ht="12.75" customHeight="1">
      <c r="A7081" s="65" t="str">
        <f>IF(ROW()=1,"KEY",IF(ISNA(VLOOKUP(B7081,車名対応マスタ!B:D,3,FALSE)),"",IF(VLOOKUP(B7081,車名対応マスタ!B:D,3,FALSE)="","",$D7081&amp;" "&amp;IF($G7081="9","J","O")&amp;" "&amp;$I7081&amp;" "&amp;IF($I7081&lt;=TEXT(★完成資料!$A$1,"yyyymm"),TEXT(★完成資料!$A$1,"yyyymm"),"999999")&amp; " " &amp; LEFT(F7081 &amp; "          ",10))))</f>
        <v xml:space="preserve">T O 202202 yyyy00 HV        </v>
      </c>
      <c r="B7081" s="68" t="s">
        <v>331</v>
      </c>
      <c r="C7081" s="68" t="s">
        <v>472</v>
      </c>
      <c r="D7081" s="68" t="s">
        <v>287</v>
      </c>
      <c r="E7081" s="68" t="s">
        <v>531</v>
      </c>
      <c r="F7081" s="68" t="s">
        <v>360</v>
      </c>
      <c r="G7081" s="68" t="s">
        <v>75</v>
      </c>
      <c r="H7081" s="68" t="s">
        <v>246</v>
      </c>
      <c r="I7081" s="68" t="s">
        <v>640</v>
      </c>
      <c r="J7081" s="65">
        <v>247</v>
      </c>
      <c r="K7081" s="65">
        <v>381</v>
      </c>
      <c r="L7081" s="65">
        <v>102</v>
      </c>
      <c r="M7081" s="65" t="s">
        <v>371</v>
      </c>
    </row>
    <row r="7082" spans="1:13" ht="12.75" customHeight="1">
      <c r="A7082" s="65" t="str">
        <f>IF(ROW()=1,"KEY",IF(ISNA(VLOOKUP(B7082,車名対応マスタ!B:D,3,FALSE)),"",IF(VLOOKUP(B7082,車名対応マスタ!B:D,3,FALSE)="","",$D7082&amp;" "&amp;IF($G7082="9","J","O")&amp;" "&amp;$I7082&amp;" "&amp;IF($I7082&lt;=TEXT(★完成資料!$A$1,"yyyymm"),TEXT(★完成資料!$A$1,"yyyymm"),"999999")&amp; " " &amp; LEFT(F7082 &amp; "          ",10))))</f>
        <v xml:space="preserve">T O 202203 yyyy00 HV        </v>
      </c>
      <c r="B7082" s="68" t="s">
        <v>331</v>
      </c>
      <c r="C7082" s="68" t="s">
        <v>472</v>
      </c>
      <c r="D7082" s="68" t="s">
        <v>287</v>
      </c>
      <c r="E7082" s="68" t="s">
        <v>531</v>
      </c>
      <c r="F7082" s="68" t="s">
        <v>360</v>
      </c>
      <c r="G7082" s="68" t="s">
        <v>75</v>
      </c>
      <c r="H7082" s="68" t="s">
        <v>246</v>
      </c>
      <c r="I7082" s="68" t="s">
        <v>641</v>
      </c>
      <c r="J7082" s="65">
        <v>273</v>
      </c>
      <c r="K7082" s="65">
        <v>613</v>
      </c>
      <c r="L7082" s="65">
        <v>102</v>
      </c>
      <c r="M7082" s="65" t="s">
        <v>371</v>
      </c>
    </row>
    <row r="7083" spans="1:13" ht="12.75" customHeight="1">
      <c r="A7083" s="65" t="str">
        <f>IF(ROW()=1,"KEY",IF(ISNA(VLOOKUP(B7083,車名対応マスタ!B:D,3,FALSE)),"",IF(VLOOKUP(B7083,車名対応マスタ!B:D,3,FALSE)="","",$D7083&amp;" "&amp;IF($G7083="9","J","O")&amp;" "&amp;$I7083&amp;" "&amp;IF($I7083&lt;=TEXT(★完成資料!$A$1,"yyyymm"),TEXT(★完成資料!$A$1,"yyyymm"),"999999")&amp; " " &amp; LEFT(F7083 &amp; "          ",10))))</f>
        <v xml:space="preserve">T O 202204 yyyy00 HV        </v>
      </c>
      <c r="B7083" s="68" t="s">
        <v>331</v>
      </c>
      <c r="C7083" s="68" t="s">
        <v>472</v>
      </c>
      <c r="D7083" s="68" t="s">
        <v>287</v>
      </c>
      <c r="E7083" s="68" t="s">
        <v>531</v>
      </c>
      <c r="F7083" s="68" t="s">
        <v>360</v>
      </c>
      <c r="G7083" s="68" t="s">
        <v>75</v>
      </c>
      <c r="H7083" s="68" t="s">
        <v>246</v>
      </c>
      <c r="I7083" s="68" t="s">
        <v>642</v>
      </c>
      <c r="J7083" s="65">
        <v>166</v>
      </c>
      <c r="K7083" s="65">
        <v>559</v>
      </c>
      <c r="L7083" s="65">
        <v>102</v>
      </c>
      <c r="M7083" s="65" t="s">
        <v>371</v>
      </c>
    </row>
    <row r="7084" spans="1:13" ht="12.75" customHeight="1">
      <c r="A7084" s="65" t="str">
        <f>IF(ROW()=1,"KEY",IF(ISNA(VLOOKUP(B7084,車名対応マスタ!B:D,3,FALSE)),"",IF(VLOOKUP(B7084,車名対応マスタ!B:D,3,FALSE)="","",$D7084&amp;" "&amp;IF($G7084="9","J","O")&amp;" "&amp;$I7084&amp;" "&amp;IF($I7084&lt;=TEXT(★完成資料!$A$1,"yyyymm"),TEXT(★完成資料!$A$1,"yyyymm"),"999999")&amp; " " &amp; LEFT(F7084 &amp; "          ",10))))</f>
        <v xml:space="preserve">T O 202205 yyyy00 HV        </v>
      </c>
      <c r="B7084" s="68" t="s">
        <v>331</v>
      </c>
      <c r="C7084" s="68" t="s">
        <v>472</v>
      </c>
      <c r="D7084" s="68" t="s">
        <v>287</v>
      </c>
      <c r="E7084" s="68" t="s">
        <v>531</v>
      </c>
      <c r="F7084" s="68" t="s">
        <v>360</v>
      </c>
      <c r="G7084" s="68" t="s">
        <v>75</v>
      </c>
      <c r="H7084" s="68" t="s">
        <v>246</v>
      </c>
      <c r="I7084" s="68" t="s">
        <v>647</v>
      </c>
      <c r="J7084" s="65">
        <v>208</v>
      </c>
      <c r="K7084" s="65">
        <v>680</v>
      </c>
      <c r="L7084" s="65">
        <v>102</v>
      </c>
      <c r="M7084" s="65" t="s">
        <v>371</v>
      </c>
    </row>
    <row r="7085" spans="1:13" ht="12.75" customHeight="1">
      <c r="A7085" s="65" t="str">
        <f>IF(ROW()=1,"KEY",IF(ISNA(VLOOKUP(B7085,車名対応マスタ!B:D,3,FALSE)),"",IF(VLOOKUP(B7085,車名対応マスタ!B:D,3,FALSE)="","",$D7085&amp;" "&amp;IF($G7085="9","J","O")&amp;" "&amp;$I7085&amp;" "&amp;IF($I7085&lt;=TEXT(★完成資料!$A$1,"yyyymm"),TEXT(★完成資料!$A$1,"yyyymm"),"999999")&amp; " " &amp; LEFT(F7085 &amp; "          ",10))))</f>
        <v xml:space="preserve">T O 202206 yyyy00 HV        </v>
      </c>
      <c r="B7085" s="68" t="s">
        <v>331</v>
      </c>
      <c r="C7085" s="68" t="s">
        <v>472</v>
      </c>
      <c r="D7085" s="68" t="s">
        <v>287</v>
      </c>
      <c r="E7085" s="68" t="s">
        <v>531</v>
      </c>
      <c r="F7085" s="68" t="s">
        <v>360</v>
      </c>
      <c r="G7085" s="68" t="s">
        <v>75</v>
      </c>
      <c r="H7085" s="68" t="s">
        <v>246</v>
      </c>
      <c r="I7085" s="68" t="s">
        <v>652</v>
      </c>
      <c r="J7085" s="65">
        <v>255</v>
      </c>
      <c r="K7085" s="65">
        <v>779</v>
      </c>
      <c r="L7085" s="65">
        <v>102</v>
      </c>
      <c r="M7085" s="65" t="s">
        <v>371</v>
      </c>
    </row>
    <row r="7086" spans="1:13" ht="12.75" customHeight="1">
      <c r="A7086" s="65" t="str">
        <f>IF(ROW()=1,"KEY",IF(ISNA(VLOOKUP(B7086,車名対応マスタ!B:D,3,FALSE)),"",IF(VLOOKUP(B7086,車名対応マスタ!B:D,3,FALSE)="","",$D7086&amp;" "&amp;IF($G7086="9","J","O")&amp;" "&amp;$I7086&amp;" "&amp;IF($I7086&lt;=TEXT(★完成資料!$A$1,"yyyymm"),TEXT(★完成資料!$A$1,"yyyymm"),"999999")&amp; " " &amp; LEFT(F7086 &amp; "          ",10))))</f>
        <v xml:space="preserve">T O 202207 yyyy00 HV        </v>
      </c>
      <c r="B7086" s="68" t="s">
        <v>331</v>
      </c>
      <c r="C7086" s="68" t="s">
        <v>472</v>
      </c>
      <c r="D7086" s="68" t="s">
        <v>287</v>
      </c>
      <c r="E7086" s="68" t="s">
        <v>531</v>
      </c>
      <c r="F7086" s="68" t="s">
        <v>360</v>
      </c>
      <c r="G7086" s="68" t="s">
        <v>75</v>
      </c>
      <c r="H7086" s="68" t="s">
        <v>246</v>
      </c>
      <c r="I7086" s="68" t="s">
        <v>655</v>
      </c>
      <c r="J7086" s="65">
        <v>279</v>
      </c>
      <c r="K7086" s="65">
        <v>462</v>
      </c>
      <c r="L7086" s="65">
        <v>102</v>
      </c>
      <c r="M7086" s="65" t="s">
        <v>371</v>
      </c>
    </row>
    <row r="7087" spans="1:13" ht="12.75" customHeight="1">
      <c r="A7087" s="65" t="str">
        <f>IF(ROW()=1,"KEY",IF(ISNA(VLOOKUP(B7087,車名対応マスタ!B:D,3,FALSE)),"",IF(VLOOKUP(B7087,車名対応マスタ!B:D,3,FALSE)="","",$D7087&amp;" "&amp;IF($G7087="9","J","O")&amp;" "&amp;$I7087&amp;" "&amp;IF($I7087&lt;=TEXT(★完成資料!$A$1,"yyyymm"),TEXT(★完成資料!$A$1,"yyyymm"),"999999")&amp; " " &amp; LEFT(F7087 &amp; "          ",10))))</f>
        <v xml:space="preserve">T O 202208 yyyy00 HV        </v>
      </c>
      <c r="B7087" s="68" t="s">
        <v>331</v>
      </c>
      <c r="C7087" s="68" t="s">
        <v>472</v>
      </c>
      <c r="D7087" s="68" t="s">
        <v>287</v>
      </c>
      <c r="E7087" s="68" t="s">
        <v>531</v>
      </c>
      <c r="F7087" s="68" t="s">
        <v>360</v>
      </c>
      <c r="G7087" s="68" t="s">
        <v>75</v>
      </c>
      <c r="H7087" s="68" t="s">
        <v>246</v>
      </c>
      <c r="I7087" s="68" t="s">
        <v>656</v>
      </c>
      <c r="J7087" s="65">
        <v>231</v>
      </c>
      <c r="K7087" s="65">
        <v>382</v>
      </c>
      <c r="L7087" s="65">
        <v>102</v>
      </c>
      <c r="M7087" s="65" t="s">
        <v>371</v>
      </c>
    </row>
    <row r="7088" spans="1:13" ht="12.75" customHeight="1">
      <c r="A7088" s="65" t="str">
        <f>IF(ROW()=1,"KEY",IF(ISNA(VLOOKUP(B7088,車名対応マスタ!B:D,3,FALSE)),"",IF(VLOOKUP(B7088,車名対応マスタ!B:D,3,FALSE)="","",$D7088&amp;" "&amp;IF($G7088="9","J","O")&amp;" "&amp;$I7088&amp;" "&amp;IF($I7088&lt;=TEXT(★完成資料!$A$1,"yyyymm"),TEXT(★完成資料!$A$1,"yyyymm"),"999999")&amp; " " &amp; LEFT(F7088 &amp; "          ",10))))</f>
        <v xml:space="preserve">T O 202209 yyyy00 HV        </v>
      </c>
      <c r="B7088" s="68" t="s">
        <v>331</v>
      </c>
      <c r="C7088" s="68" t="s">
        <v>472</v>
      </c>
      <c r="D7088" s="68" t="s">
        <v>287</v>
      </c>
      <c r="E7088" s="68" t="s">
        <v>531</v>
      </c>
      <c r="F7088" s="68" t="s">
        <v>360</v>
      </c>
      <c r="G7088" s="68" t="s">
        <v>75</v>
      </c>
      <c r="H7088" s="68" t="s">
        <v>246</v>
      </c>
      <c r="I7088" s="68" t="s">
        <v>657</v>
      </c>
      <c r="J7088" s="65">
        <v>227</v>
      </c>
      <c r="K7088" s="65">
        <v>187</v>
      </c>
      <c r="L7088" s="65">
        <v>102</v>
      </c>
      <c r="M7088" s="65" t="s">
        <v>371</v>
      </c>
    </row>
    <row r="7089" spans="1:13" ht="12.75" customHeight="1">
      <c r="A7089" s="65" t="str">
        <f>IF(ROW()=1,"KEY",IF(ISNA(VLOOKUP(B7089,車名対応マスタ!B:D,3,FALSE)),"",IF(VLOOKUP(B7089,車名対応マスタ!B:D,3,FALSE)="","",$D7089&amp;" "&amp;IF($G7089="9","J","O")&amp;" "&amp;$I7089&amp;" "&amp;IF($I7089&lt;=TEXT(★完成資料!$A$1,"yyyymm"),TEXT(★完成資料!$A$1,"yyyymm"),"999999")&amp; " " &amp; LEFT(F7089 &amp; "          ",10))))</f>
        <v xml:space="preserve">T O 202210 yyyy00 HV        </v>
      </c>
      <c r="B7089" s="68" t="s">
        <v>331</v>
      </c>
      <c r="C7089" s="68" t="s">
        <v>472</v>
      </c>
      <c r="D7089" s="68" t="s">
        <v>287</v>
      </c>
      <c r="E7089" s="68" t="s">
        <v>531</v>
      </c>
      <c r="F7089" s="68" t="s">
        <v>360</v>
      </c>
      <c r="G7089" s="68" t="s">
        <v>75</v>
      </c>
      <c r="H7089" s="68" t="s">
        <v>246</v>
      </c>
      <c r="I7089" s="68" t="s">
        <v>663</v>
      </c>
      <c r="J7089" s="65">
        <v>73</v>
      </c>
      <c r="K7089" s="65">
        <v>266</v>
      </c>
      <c r="L7089" s="65">
        <v>102</v>
      </c>
      <c r="M7089" s="65" t="s">
        <v>371</v>
      </c>
    </row>
    <row r="7090" spans="1:13" ht="12.75" customHeight="1">
      <c r="A7090" s="65" t="str">
        <f>IF(ROW()=1,"KEY",IF(ISNA(VLOOKUP(B7090,車名対応マスタ!B:D,3,FALSE)),"",IF(VLOOKUP(B7090,車名対応マスタ!B:D,3,FALSE)="","",$D7090&amp;" "&amp;IF($G7090="9","J","O")&amp;" "&amp;$I7090&amp;" "&amp;IF($I7090&lt;=TEXT(★完成資料!$A$1,"yyyymm"),TEXT(★完成資料!$A$1,"yyyymm"),"999999")&amp; " " &amp; LEFT(F7090 &amp; "          ",10))))</f>
        <v xml:space="preserve">T O 202201 yyyy00 HV        </v>
      </c>
      <c r="B7090" s="68" t="s">
        <v>331</v>
      </c>
      <c r="C7090" s="68" t="s">
        <v>472</v>
      </c>
      <c r="D7090" s="68" t="s">
        <v>287</v>
      </c>
      <c r="E7090" s="68" t="s">
        <v>531</v>
      </c>
      <c r="F7090" s="68" t="s">
        <v>360</v>
      </c>
      <c r="G7090" s="68" t="s">
        <v>77</v>
      </c>
      <c r="H7090" s="68" t="s">
        <v>273</v>
      </c>
      <c r="I7090" s="68" t="s">
        <v>639</v>
      </c>
      <c r="J7090" s="65">
        <v>42</v>
      </c>
      <c r="K7090" s="65">
        <v>0</v>
      </c>
      <c r="L7090" s="65">
        <v>427</v>
      </c>
      <c r="M7090" s="65" t="s">
        <v>376</v>
      </c>
    </row>
    <row r="7091" spans="1:13" ht="12.75" customHeight="1">
      <c r="A7091" s="65" t="str">
        <f>IF(ROW()=1,"KEY",IF(ISNA(VLOOKUP(B7091,車名対応マスタ!B:D,3,FALSE)),"",IF(VLOOKUP(B7091,車名対応マスタ!B:D,3,FALSE)="","",$D7091&amp;" "&amp;IF($G7091="9","J","O")&amp;" "&amp;$I7091&amp;" "&amp;IF($I7091&lt;=TEXT(★完成資料!$A$1,"yyyymm"),TEXT(★完成資料!$A$1,"yyyymm"),"999999")&amp; " " &amp; LEFT(F7091 &amp; "          ",10))))</f>
        <v xml:space="preserve">T O 202202 yyyy00 HV        </v>
      </c>
      <c r="B7091" s="68" t="s">
        <v>331</v>
      </c>
      <c r="C7091" s="68" t="s">
        <v>472</v>
      </c>
      <c r="D7091" s="68" t="s">
        <v>287</v>
      </c>
      <c r="E7091" s="68" t="s">
        <v>531</v>
      </c>
      <c r="F7091" s="68" t="s">
        <v>360</v>
      </c>
      <c r="G7091" s="68" t="s">
        <v>77</v>
      </c>
      <c r="H7091" s="68" t="s">
        <v>273</v>
      </c>
      <c r="I7091" s="68" t="s">
        <v>640</v>
      </c>
      <c r="J7091" s="65">
        <v>33</v>
      </c>
      <c r="K7091" s="65">
        <v>100</v>
      </c>
      <c r="L7091" s="65">
        <v>427</v>
      </c>
      <c r="M7091" s="65" t="s">
        <v>376</v>
      </c>
    </row>
    <row r="7092" spans="1:13" ht="12.75" customHeight="1">
      <c r="A7092" s="65" t="str">
        <f>IF(ROW()=1,"KEY",IF(ISNA(VLOOKUP(B7092,車名対応マスタ!B:D,3,FALSE)),"",IF(VLOOKUP(B7092,車名対応マスタ!B:D,3,FALSE)="","",$D7092&amp;" "&amp;IF($G7092="9","J","O")&amp;" "&amp;$I7092&amp;" "&amp;IF($I7092&lt;=TEXT(★完成資料!$A$1,"yyyymm"),TEXT(★完成資料!$A$1,"yyyymm"),"999999")&amp; " " &amp; LEFT(F7092 &amp; "          ",10))))</f>
        <v xml:space="preserve">T O 202203 yyyy00 HV        </v>
      </c>
      <c r="B7092" s="68" t="s">
        <v>331</v>
      </c>
      <c r="C7092" s="68" t="s">
        <v>472</v>
      </c>
      <c r="D7092" s="68" t="s">
        <v>287</v>
      </c>
      <c r="E7092" s="68" t="s">
        <v>531</v>
      </c>
      <c r="F7092" s="68" t="s">
        <v>360</v>
      </c>
      <c r="G7092" s="68" t="s">
        <v>77</v>
      </c>
      <c r="H7092" s="68" t="s">
        <v>273</v>
      </c>
      <c r="I7092" s="68" t="s">
        <v>641</v>
      </c>
      <c r="J7092" s="65">
        <v>38</v>
      </c>
      <c r="K7092" s="65">
        <v>100</v>
      </c>
      <c r="L7092" s="65">
        <v>427</v>
      </c>
      <c r="M7092" s="65" t="s">
        <v>376</v>
      </c>
    </row>
    <row r="7093" spans="1:13" ht="12.75" customHeight="1">
      <c r="A7093" s="65" t="str">
        <f>IF(ROW()=1,"KEY",IF(ISNA(VLOOKUP(B7093,車名対応マスタ!B:D,3,FALSE)),"",IF(VLOOKUP(B7093,車名対応マスタ!B:D,3,FALSE)="","",$D7093&amp;" "&amp;IF($G7093="9","J","O")&amp;" "&amp;$I7093&amp;" "&amp;IF($I7093&lt;=TEXT(★完成資料!$A$1,"yyyymm"),TEXT(★完成資料!$A$1,"yyyymm"),"999999")&amp; " " &amp; LEFT(F7093 &amp; "          ",10))))</f>
        <v xml:space="preserve">T O 202204 yyyy00 HV        </v>
      </c>
      <c r="B7093" s="68" t="s">
        <v>331</v>
      </c>
      <c r="C7093" s="68" t="s">
        <v>472</v>
      </c>
      <c r="D7093" s="68" t="s">
        <v>287</v>
      </c>
      <c r="E7093" s="68" t="s">
        <v>531</v>
      </c>
      <c r="F7093" s="68" t="s">
        <v>360</v>
      </c>
      <c r="G7093" s="68" t="s">
        <v>77</v>
      </c>
      <c r="H7093" s="68" t="s">
        <v>273</v>
      </c>
      <c r="I7093" s="68" t="s">
        <v>642</v>
      </c>
      <c r="J7093" s="65">
        <v>47</v>
      </c>
      <c r="K7093" s="65">
        <v>85</v>
      </c>
      <c r="L7093" s="65">
        <v>427</v>
      </c>
      <c r="M7093" s="65" t="s">
        <v>376</v>
      </c>
    </row>
    <row r="7094" spans="1:13" ht="12.75" customHeight="1">
      <c r="A7094" s="65" t="str">
        <f>IF(ROW()=1,"KEY",IF(ISNA(VLOOKUP(B7094,車名対応マスタ!B:D,3,FALSE)),"",IF(VLOOKUP(B7094,車名対応マスタ!B:D,3,FALSE)="","",$D7094&amp;" "&amp;IF($G7094="9","J","O")&amp;" "&amp;$I7094&amp;" "&amp;IF($I7094&lt;=TEXT(★完成資料!$A$1,"yyyymm"),TEXT(★完成資料!$A$1,"yyyymm"),"999999")&amp; " " &amp; LEFT(F7094 &amp; "          ",10))))</f>
        <v xml:space="preserve">T O 202205 yyyy00 HV        </v>
      </c>
      <c r="B7094" s="68" t="s">
        <v>331</v>
      </c>
      <c r="C7094" s="68" t="s">
        <v>472</v>
      </c>
      <c r="D7094" s="68" t="s">
        <v>287</v>
      </c>
      <c r="E7094" s="68" t="s">
        <v>531</v>
      </c>
      <c r="F7094" s="68" t="s">
        <v>360</v>
      </c>
      <c r="G7094" s="68" t="s">
        <v>77</v>
      </c>
      <c r="H7094" s="68" t="s">
        <v>273</v>
      </c>
      <c r="I7094" s="68" t="s">
        <v>647</v>
      </c>
      <c r="J7094" s="65">
        <v>39</v>
      </c>
      <c r="K7094" s="65">
        <v>53</v>
      </c>
      <c r="L7094" s="65">
        <v>427</v>
      </c>
      <c r="M7094" s="65" t="s">
        <v>376</v>
      </c>
    </row>
    <row r="7095" spans="1:13" ht="12.75" customHeight="1">
      <c r="A7095" s="65" t="str">
        <f>IF(ROW()=1,"KEY",IF(ISNA(VLOOKUP(B7095,車名対応マスタ!B:D,3,FALSE)),"",IF(VLOOKUP(B7095,車名対応マスタ!B:D,3,FALSE)="","",$D7095&amp;" "&amp;IF($G7095="9","J","O")&amp;" "&amp;$I7095&amp;" "&amp;IF($I7095&lt;=TEXT(★完成資料!$A$1,"yyyymm"),TEXT(★完成資料!$A$1,"yyyymm"),"999999")&amp; " " &amp; LEFT(F7095 &amp; "          ",10))))</f>
        <v xml:space="preserve">T O 202206 yyyy00 HV        </v>
      </c>
      <c r="B7095" s="68" t="s">
        <v>331</v>
      </c>
      <c r="C7095" s="68" t="s">
        <v>472</v>
      </c>
      <c r="D7095" s="68" t="s">
        <v>287</v>
      </c>
      <c r="E7095" s="68" t="s">
        <v>531</v>
      </c>
      <c r="F7095" s="68" t="s">
        <v>360</v>
      </c>
      <c r="G7095" s="68" t="s">
        <v>77</v>
      </c>
      <c r="H7095" s="68" t="s">
        <v>273</v>
      </c>
      <c r="I7095" s="68" t="s">
        <v>652</v>
      </c>
      <c r="J7095" s="65">
        <v>53</v>
      </c>
      <c r="K7095" s="65">
        <v>56</v>
      </c>
      <c r="L7095" s="65">
        <v>427</v>
      </c>
      <c r="M7095" s="65" t="s">
        <v>376</v>
      </c>
    </row>
    <row r="7096" spans="1:13" ht="12.75" customHeight="1">
      <c r="A7096" s="65" t="str">
        <f>IF(ROW()=1,"KEY",IF(ISNA(VLOOKUP(B7096,車名対応マスタ!B:D,3,FALSE)),"",IF(VLOOKUP(B7096,車名対応マスタ!B:D,3,FALSE)="","",$D7096&amp;" "&amp;IF($G7096="9","J","O")&amp;" "&amp;$I7096&amp;" "&amp;IF($I7096&lt;=TEXT(★完成資料!$A$1,"yyyymm"),TEXT(★完成資料!$A$1,"yyyymm"),"999999")&amp; " " &amp; LEFT(F7096 &amp; "          ",10))))</f>
        <v xml:space="preserve">T O 202207 yyyy00 HV        </v>
      </c>
      <c r="B7096" s="68" t="s">
        <v>331</v>
      </c>
      <c r="C7096" s="68" t="s">
        <v>472</v>
      </c>
      <c r="D7096" s="68" t="s">
        <v>287</v>
      </c>
      <c r="E7096" s="68" t="s">
        <v>531</v>
      </c>
      <c r="F7096" s="68" t="s">
        <v>360</v>
      </c>
      <c r="G7096" s="68" t="s">
        <v>77</v>
      </c>
      <c r="H7096" s="68" t="s">
        <v>273</v>
      </c>
      <c r="I7096" s="68" t="s">
        <v>655</v>
      </c>
      <c r="J7096" s="65">
        <v>49</v>
      </c>
      <c r="K7096" s="65">
        <v>19</v>
      </c>
      <c r="L7096" s="65">
        <v>427</v>
      </c>
      <c r="M7096" s="65" t="s">
        <v>376</v>
      </c>
    </row>
    <row r="7097" spans="1:13" ht="12.75" customHeight="1">
      <c r="A7097" s="65" t="str">
        <f>IF(ROW()=1,"KEY",IF(ISNA(VLOOKUP(B7097,車名対応マスタ!B:D,3,FALSE)),"",IF(VLOOKUP(B7097,車名対応マスタ!B:D,3,FALSE)="","",$D7097&amp;" "&amp;IF($G7097="9","J","O")&amp;" "&amp;$I7097&amp;" "&amp;IF($I7097&lt;=TEXT(★完成資料!$A$1,"yyyymm"),TEXT(★完成資料!$A$1,"yyyymm"),"999999")&amp; " " &amp; LEFT(F7097 &amp; "          ",10))))</f>
        <v xml:space="preserve">T O 202208 yyyy00 HV        </v>
      </c>
      <c r="B7097" s="68" t="s">
        <v>331</v>
      </c>
      <c r="C7097" s="68" t="s">
        <v>472</v>
      </c>
      <c r="D7097" s="68" t="s">
        <v>287</v>
      </c>
      <c r="E7097" s="68" t="s">
        <v>531</v>
      </c>
      <c r="F7097" s="68" t="s">
        <v>360</v>
      </c>
      <c r="G7097" s="68" t="s">
        <v>77</v>
      </c>
      <c r="H7097" s="68" t="s">
        <v>273</v>
      </c>
      <c r="I7097" s="68" t="s">
        <v>656</v>
      </c>
      <c r="J7097" s="65">
        <v>31</v>
      </c>
      <c r="K7097" s="65">
        <v>39</v>
      </c>
      <c r="L7097" s="65">
        <v>427</v>
      </c>
      <c r="M7097" s="65" t="s">
        <v>376</v>
      </c>
    </row>
    <row r="7098" spans="1:13" ht="12.75" customHeight="1">
      <c r="A7098" s="65" t="str">
        <f>IF(ROW()=1,"KEY",IF(ISNA(VLOOKUP(B7098,車名対応マスタ!B:D,3,FALSE)),"",IF(VLOOKUP(B7098,車名対応マスタ!B:D,3,FALSE)="","",$D7098&amp;" "&amp;IF($G7098="9","J","O")&amp;" "&amp;$I7098&amp;" "&amp;IF($I7098&lt;=TEXT(★完成資料!$A$1,"yyyymm"),TEXT(★完成資料!$A$1,"yyyymm"),"999999")&amp; " " &amp; LEFT(F7098 &amp; "          ",10))))</f>
        <v xml:space="preserve">T O 202209 yyyy00 HV        </v>
      </c>
      <c r="B7098" s="68" t="s">
        <v>331</v>
      </c>
      <c r="C7098" s="68" t="s">
        <v>472</v>
      </c>
      <c r="D7098" s="68" t="s">
        <v>287</v>
      </c>
      <c r="E7098" s="68" t="s">
        <v>531</v>
      </c>
      <c r="F7098" s="68" t="s">
        <v>360</v>
      </c>
      <c r="G7098" s="68" t="s">
        <v>77</v>
      </c>
      <c r="H7098" s="68" t="s">
        <v>273</v>
      </c>
      <c r="I7098" s="68" t="s">
        <v>657</v>
      </c>
      <c r="J7098" s="65">
        <v>25</v>
      </c>
      <c r="K7098" s="65">
        <v>68</v>
      </c>
      <c r="L7098" s="65">
        <v>427</v>
      </c>
      <c r="M7098" s="65" t="s">
        <v>376</v>
      </c>
    </row>
    <row r="7099" spans="1:13" ht="12.75" customHeight="1">
      <c r="A7099" s="65" t="str">
        <f>IF(ROW()=1,"KEY",IF(ISNA(VLOOKUP(B7099,車名対応マスタ!B:D,3,FALSE)),"",IF(VLOOKUP(B7099,車名対応マスタ!B:D,3,FALSE)="","",$D7099&amp;" "&amp;IF($G7099="9","J","O")&amp;" "&amp;$I7099&amp;" "&amp;IF($I7099&lt;=TEXT(★完成資料!$A$1,"yyyymm"),TEXT(★完成資料!$A$1,"yyyymm"),"999999")&amp; " " &amp; LEFT(F7099 &amp; "          ",10))))</f>
        <v xml:space="preserve">T O 202210 yyyy00 HV        </v>
      </c>
      <c r="B7099" s="68" t="s">
        <v>331</v>
      </c>
      <c r="C7099" s="68" t="s">
        <v>472</v>
      </c>
      <c r="D7099" s="68" t="s">
        <v>287</v>
      </c>
      <c r="E7099" s="68" t="s">
        <v>531</v>
      </c>
      <c r="F7099" s="68" t="s">
        <v>360</v>
      </c>
      <c r="G7099" s="68" t="s">
        <v>77</v>
      </c>
      <c r="H7099" s="68" t="s">
        <v>273</v>
      </c>
      <c r="I7099" s="68" t="s">
        <v>663</v>
      </c>
      <c r="J7099" s="65">
        <v>7</v>
      </c>
      <c r="K7099" s="65">
        <v>46</v>
      </c>
      <c r="L7099" s="65">
        <v>427</v>
      </c>
      <c r="M7099" s="65" t="s">
        <v>376</v>
      </c>
    </row>
    <row r="7100" spans="1:13" ht="12.75" customHeight="1">
      <c r="A7100" s="65" t="str">
        <f>IF(ROW()=1,"KEY",IF(ISNA(VLOOKUP(B7100,車名対応マスタ!B:D,3,FALSE)),"",IF(VLOOKUP(B7100,車名対応マスタ!B:D,3,FALSE)="","",$D7100&amp;" "&amp;IF($G7100="9","J","O")&amp;" "&amp;$I7100&amp;" "&amp;IF($I7100&lt;=TEXT(★完成資料!$A$1,"yyyymm"),TEXT(★完成資料!$A$1,"yyyymm"),"999999")&amp; " " &amp; LEFT(F7100 &amp; "          ",10))))</f>
        <v xml:space="preserve">T O 202201 yyyy00 HV        </v>
      </c>
      <c r="B7100" s="68" t="s">
        <v>331</v>
      </c>
      <c r="C7100" s="68" t="s">
        <v>472</v>
      </c>
      <c r="D7100" s="68" t="s">
        <v>287</v>
      </c>
      <c r="E7100" s="68" t="s">
        <v>531</v>
      </c>
      <c r="F7100" s="68" t="s">
        <v>360</v>
      </c>
      <c r="G7100" s="68" t="s">
        <v>77</v>
      </c>
      <c r="H7100" s="68" t="s">
        <v>273</v>
      </c>
      <c r="I7100" s="68" t="s">
        <v>639</v>
      </c>
      <c r="J7100" s="65">
        <v>39</v>
      </c>
      <c r="K7100" s="65">
        <v>13</v>
      </c>
      <c r="L7100" s="65">
        <v>410</v>
      </c>
      <c r="M7100" s="65" t="s">
        <v>495</v>
      </c>
    </row>
    <row r="7101" spans="1:13" ht="12.75" customHeight="1">
      <c r="A7101" s="65" t="str">
        <f>IF(ROW()=1,"KEY",IF(ISNA(VLOOKUP(B7101,車名対応マスタ!B:D,3,FALSE)),"",IF(VLOOKUP(B7101,車名対応マスタ!B:D,3,FALSE)="","",$D7101&amp;" "&amp;IF($G7101="9","J","O")&amp;" "&amp;$I7101&amp;" "&amp;IF($I7101&lt;=TEXT(★完成資料!$A$1,"yyyymm"),TEXT(★完成資料!$A$1,"yyyymm"),"999999")&amp; " " &amp; LEFT(F7101 &amp; "          ",10))))</f>
        <v xml:space="preserve">T O 202202 yyyy00 HV        </v>
      </c>
      <c r="B7101" s="68" t="s">
        <v>331</v>
      </c>
      <c r="C7101" s="68" t="s">
        <v>472</v>
      </c>
      <c r="D7101" s="68" t="s">
        <v>287</v>
      </c>
      <c r="E7101" s="68" t="s">
        <v>531</v>
      </c>
      <c r="F7101" s="68" t="s">
        <v>360</v>
      </c>
      <c r="G7101" s="68" t="s">
        <v>77</v>
      </c>
      <c r="H7101" s="68" t="s">
        <v>273</v>
      </c>
      <c r="I7101" s="68" t="s">
        <v>640</v>
      </c>
      <c r="J7101" s="65">
        <v>42</v>
      </c>
      <c r="K7101" s="65">
        <v>143</v>
      </c>
      <c r="L7101" s="65">
        <v>410</v>
      </c>
      <c r="M7101" s="65" t="s">
        <v>495</v>
      </c>
    </row>
    <row r="7102" spans="1:13" ht="12.75" customHeight="1">
      <c r="A7102" s="65" t="str">
        <f>IF(ROW()=1,"KEY",IF(ISNA(VLOOKUP(B7102,車名対応マスタ!B:D,3,FALSE)),"",IF(VLOOKUP(B7102,車名対応マスタ!B:D,3,FALSE)="","",$D7102&amp;" "&amp;IF($G7102="9","J","O")&amp;" "&amp;$I7102&amp;" "&amp;IF($I7102&lt;=TEXT(★完成資料!$A$1,"yyyymm"),TEXT(★完成資料!$A$1,"yyyymm"),"999999")&amp; " " &amp; LEFT(F7102 &amp; "          ",10))))</f>
        <v xml:space="preserve">T O 202203 yyyy00 HV        </v>
      </c>
      <c r="B7102" s="68" t="s">
        <v>331</v>
      </c>
      <c r="C7102" s="68" t="s">
        <v>472</v>
      </c>
      <c r="D7102" s="68" t="s">
        <v>287</v>
      </c>
      <c r="E7102" s="68" t="s">
        <v>531</v>
      </c>
      <c r="F7102" s="68" t="s">
        <v>360</v>
      </c>
      <c r="G7102" s="68" t="s">
        <v>77</v>
      </c>
      <c r="H7102" s="68" t="s">
        <v>273</v>
      </c>
      <c r="I7102" s="68" t="s">
        <v>641</v>
      </c>
      <c r="J7102" s="65">
        <v>25</v>
      </c>
      <c r="K7102" s="65">
        <v>24</v>
      </c>
      <c r="L7102" s="65">
        <v>410</v>
      </c>
      <c r="M7102" s="65" t="s">
        <v>495</v>
      </c>
    </row>
    <row r="7103" spans="1:13" ht="12.75" customHeight="1">
      <c r="A7103" s="65" t="str">
        <f>IF(ROW()=1,"KEY",IF(ISNA(VLOOKUP(B7103,車名対応マスタ!B:D,3,FALSE)),"",IF(VLOOKUP(B7103,車名対応マスタ!B:D,3,FALSE)="","",$D7103&amp;" "&amp;IF($G7103="9","J","O")&amp;" "&amp;$I7103&amp;" "&amp;IF($I7103&lt;=TEXT(★完成資料!$A$1,"yyyymm"),TEXT(★完成資料!$A$1,"yyyymm"),"999999")&amp; " " &amp; LEFT(F7103 &amp; "          ",10))))</f>
        <v xml:space="preserve">T O 202204 yyyy00 HV        </v>
      </c>
      <c r="B7103" s="68" t="s">
        <v>331</v>
      </c>
      <c r="C7103" s="68" t="s">
        <v>472</v>
      </c>
      <c r="D7103" s="68" t="s">
        <v>287</v>
      </c>
      <c r="E7103" s="68" t="s">
        <v>531</v>
      </c>
      <c r="F7103" s="68" t="s">
        <v>360</v>
      </c>
      <c r="G7103" s="68" t="s">
        <v>77</v>
      </c>
      <c r="H7103" s="68" t="s">
        <v>273</v>
      </c>
      <c r="I7103" s="68" t="s">
        <v>642</v>
      </c>
      <c r="J7103" s="65">
        <v>52</v>
      </c>
      <c r="K7103" s="65">
        <v>9</v>
      </c>
      <c r="L7103" s="65">
        <v>410</v>
      </c>
      <c r="M7103" s="65" t="s">
        <v>495</v>
      </c>
    </row>
    <row r="7104" spans="1:13" ht="12.75" customHeight="1">
      <c r="A7104" s="65" t="str">
        <f>IF(ROW()=1,"KEY",IF(ISNA(VLOOKUP(B7104,車名対応マスタ!B:D,3,FALSE)),"",IF(VLOOKUP(B7104,車名対応マスタ!B:D,3,FALSE)="","",$D7104&amp;" "&amp;IF($G7104="9","J","O")&amp;" "&amp;$I7104&amp;" "&amp;IF($I7104&lt;=TEXT(★完成資料!$A$1,"yyyymm"),TEXT(★完成資料!$A$1,"yyyymm"),"999999")&amp; " " &amp; LEFT(F7104 &amp; "          ",10))))</f>
        <v xml:space="preserve">T O 202205 yyyy00 HV        </v>
      </c>
      <c r="B7104" s="68" t="s">
        <v>331</v>
      </c>
      <c r="C7104" s="68" t="s">
        <v>472</v>
      </c>
      <c r="D7104" s="68" t="s">
        <v>287</v>
      </c>
      <c r="E7104" s="68" t="s">
        <v>531</v>
      </c>
      <c r="F7104" s="68" t="s">
        <v>360</v>
      </c>
      <c r="G7104" s="68" t="s">
        <v>77</v>
      </c>
      <c r="H7104" s="68" t="s">
        <v>273</v>
      </c>
      <c r="I7104" s="68" t="s">
        <v>647</v>
      </c>
      <c r="J7104" s="65">
        <v>43</v>
      </c>
      <c r="K7104" s="65">
        <v>13</v>
      </c>
      <c r="L7104" s="65">
        <v>410</v>
      </c>
      <c r="M7104" s="65" t="s">
        <v>495</v>
      </c>
    </row>
    <row r="7105" spans="1:13" ht="12.75" customHeight="1">
      <c r="A7105" s="65" t="str">
        <f>IF(ROW()=1,"KEY",IF(ISNA(VLOOKUP(B7105,車名対応マスタ!B:D,3,FALSE)),"",IF(VLOOKUP(B7105,車名対応マスタ!B:D,3,FALSE)="","",$D7105&amp;" "&amp;IF($G7105="9","J","O")&amp;" "&amp;$I7105&amp;" "&amp;IF($I7105&lt;=TEXT(★完成資料!$A$1,"yyyymm"),TEXT(★完成資料!$A$1,"yyyymm"),"999999")&amp; " " &amp; LEFT(F7105 &amp; "          ",10))))</f>
        <v xml:space="preserve">T O 202206 yyyy00 HV        </v>
      </c>
      <c r="B7105" s="68" t="s">
        <v>331</v>
      </c>
      <c r="C7105" s="68" t="s">
        <v>472</v>
      </c>
      <c r="D7105" s="68" t="s">
        <v>287</v>
      </c>
      <c r="E7105" s="68" t="s">
        <v>531</v>
      </c>
      <c r="F7105" s="68" t="s">
        <v>360</v>
      </c>
      <c r="G7105" s="68" t="s">
        <v>77</v>
      </c>
      <c r="H7105" s="68" t="s">
        <v>273</v>
      </c>
      <c r="I7105" s="68" t="s">
        <v>652</v>
      </c>
      <c r="J7105" s="65">
        <v>34</v>
      </c>
      <c r="K7105" s="65">
        <v>12</v>
      </c>
      <c r="L7105" s="65">
        <v>410</v>
      </c>
      <c r="M7105" s="65" t="s">
        <v>495</v>
      </c>
    </row>
    <row r="7106" spans="1:13" ht="12.75" customHeight="1">
      <c r="A7106" s="65" t="str">
        <f>IF(ROW()=1,"KEY",IF(ISNA(VLOOKUP(B7106,車名対応マスタ!B:D,3,FALSE)),"",IF(VLOOKUP(B7106,車名対応マスタ!B:D,3,FALSE)="","",$D7106&amp;" "&amp;IF($G7106="9","J","O")&amp;" "&amp;$I7106&amp;" "&amp;IF($I7106&lt;=TEXT(★完成資料!$A$1,"yyyymm"),TEXT(★完成資料!$A$1,"yyyymm"),"999999")&amp; " " &amp; LEFT(F7106 &amp; "          ",10))))</f>
        <v xml:space="preserve">T O 202207 yyyy00 HV        </v>
      </c>
      <c r="B7106" s="68" t="s">
        <v>331</v>
      </c>
      <c r="C7106" s="68" t="s">
        <v>472</v>
      </c>
      <c r="D7106" s="68" t="s">
        <v>287</v>
      </c>
      <c r="E7106" s="68" t="s">
        <v>531</v>
      </c>
      <c r="F7106" s="68" t="s">
        <v>360</v>
      </c>
      <c r="G7106" s="68" t="s">
        <v>77</v>
      </c>
      <c r="H7106" s="68" t="s">
        <v>273</v>
      </c>
      <c r="I7106" s="68" t="s">
        <v>655</v>
      </c>
      <c r="J7106" s="65">
        <v>25</v>
      </c>
      <c r="K7106" s="65">
        <v>26</v>
      </c>
      <c r="L7106" s="65">
        <v>410</v>
      </c>
      <c r="M7106" s="65" t="s">
        <v>495</v>
      </c>
    </row>
    <row r="7107" spans="1:13" ht="12.75" customHeight="1">
      <c r="A7107" s="65" t="str">
        <f>IF(ROW()=1,"KEY",IF(ISNA(VLOOKUP(B7107,車名対応マスタ!B:D,3,FALSE)),"",IF(VLOOKUP(B7107,車名対応マスタ!B:D,3,FALSE)="","",$D7107&amp;" "&amp;IF($G7107="9","J","O")&amp;" "&amp;$I7107&amp;" "&amp;IF($I7107&lt;=TEXT(★完成資料!$A$1,"yyyymm"),TEXT(★完成資料!$A$1,"yyyymm"),"999999")&amp; " " &amp; LEFT(F7107 &amp; "          ",10))))</f>
        <v xml:space="preserve">T O 202208 yyyy00 HV        </v>
      </c>
      <c r="B7107" s="68" t="s">
        <v>331</v>
      </c>
      <c r="C7107" s="68" t="s">
        <v>472</v>
      </c>
      <c r="D7107" s="68" t="s">
        <v>287</v>
      </c>
      <c r="E7107" s="68" t="s">
        <v>531</v>
      </c>
      <c r="F7107" s="68" t="s">
        <v>360</v>
      </c>
      <c r="G7107" s="68" t="s">
        <v>77</v>
      </c>
      <c r="H7107" s="68" t="s">
        <v>273</v>
      </c>
      <c r="I7107" s="68" t="s">
        <v>656</v>
      </c>
      <c r="J7107" s="65">
        <v>27</v>
      </c>
      <c r="K7107" s="65">
        <v>33</v>
      </c>
      <c r="L7107" s="65">
        <v>410</v>
      </c>
      <c r="M7107" s="65" t="s">
        <v>495</v>
      </c>
    </row>
    <row r="7108" spans="1:13" ht="12.75" customHeight="1">
      <c r="A7108" s="65" t="str">
        <f>IF(ROW()=1,"KEY",IF(ISNA(VLOOKUP(B7108,車名対応マスタ!B:D,3,FALSE)),"",IF(VLOOKUP(B7108,車名対応マスタ!B:D,3,FALSE)="","",$D7108&amp;" "&amp;IF($G7108="9","J","O")&amp;" "&amp;$I7108&amp;" "&amp;IF($I7108&lt;=TEXT(★完成資料!$A$1,"yyyymm"),TEXT(★完成資料!$A$1,"yyyymm"),"999999")&amp; " " &amp; LEFT(F7108 &amp; "          ",10))))</f>
        <v xml:space="preserve">T O 202209 yyyy00 HV        </v>
      </c>
      <c r="B7108" s="68" t="s">
        <v>331</v>
      </c>
      <c r="C7108" s="68" t="s">
        <v>472</v>
      </c>
      <c r="D7108" s="68" t="s">
        <v>287</v>
      </c>
      <c r="E7108" s="68" t="s">
        <v>531</v>
      </c>
      <c r="F7108" s="68" t="s">
        <v>360</v>
      </c>
      <c r="G7108" s="68" t="s">
        <v>77</v>
      </c>
      <c r="H7108" s="68" t="s">
        <v>273</v>
      </c>
      <c r="I7108" s="68" t="s">
        <v>657</v>
      </c>
      <c r="J7108" s="65">
        <v>31</v>
      </c>
      <c r="K7108" s="65">
        <v>48</v>
      </c>
      <c r="L7108" s="65">
        <v>410</v>
      </c>
      <c r="M7108" s="65" t="s">
        <v>495</v>
      </c>
    </row>
    <row r="7109" spans="1:13" ht="12.75" customHeight="1">
      <c r="A7109" s="65" t="str">
        <f>IF(ROW()=1,"KEY",IF(ISNA(VLOOKUP(B7109,車名対応マスタ!B:D,3,FALSE)),"",IF(VLOOKUP(B7109,車名対応マスタ!B:D,3,FALSE)="","",$D7109&amp;" "&amp;IF($G7109="9","J","O")&amp;" "&amp;$I7109&amp;" "&amp;IF($I7109&lt;=TEXT(★完成資料!$A$1,"yyyymm"),TEXT(★完成資料!$A$1,"yyyymm"),"999999")&amp; " " &amp; LEFT(F7109 &amp; "          ",10))))</f>
        <v xml:space="preserve">T O 202210 yyyy00 HV        </v>
      </c>
      <c r="B7109" s="68" t="s">
        <v>331</v>
      </c>
      <c r="C7109" s="68" t="s">
        <v>472</v>
      </c>
      <c r="D7109" s="68" t="s">
        <v>287</v>
      </c>
      <c r="E7109" s="68" t="s">
        <v>531</v>
      </c>
      <c r="F7109" s="68" t="s">
        <v>360</v>
      </c>
      <c r="G7109" s="68" t="s">
        <v>77</v>
      </c>
      <c r="H7109" s="68" t="s">
        <v>273</v>
      </c>
      <c r="I7109" s="68" t="s">
        <v>663</v>
      </c>
      <c r="J7109" s="65">
        <v>18</v>
      </c>
      <c r="K7109" s="65">
        <v>33</v>
      </c>
      <c r="L7109" s="65">
        <v>410</v>
      </c>
      <c r="M7109" s="65" t="s">
        <v>495</v>
      </c>
    </row>
    <row r="7110" spans="1:13" ht="12.75" customHeight="1">
      <c r="A7110" s="65" t="str">
        <f>IF(ROW()=1,"KEY",IF(ISNA(VLOOKUP(B7110,車名対応マスタ!B:D,3,FALSE)),"",IF(VLOOKUP(B7110,車名対応マスタ!B:D,3,FALSE)="","",$D7110&amp;" "&amp;IF($G7110="9","J","O")&amp;" "&amp;$I7110&amp;" "&amp;IF($I7110&lt;=TEXT(★完成資料!$A$1,"yyyymm"),TEXT(★完成資料!$A$1,"yyyymm"),"999999")&amp; " " &amp; LEFT(F7110 &amp; "          ",10))))</f>
        <v xml:space="preserve">T O 202201 yyyy00 HV        </v>
      </c>
      <c r="B7110" s="68" t="s">
        <v>331</v>
      </c>
      <c r="C7110" s="68" t="s">
        <v>472</v>
      </c>
      <c r="D7110" s="68" t="s">
        <v>287</v>
      </c>
      <c r="E7110" s="68" t="s">
        <v>531</v>
      </c>
      <c r="F7110" s="68" t="s">
        <v>360</v>
      </c>
      <c r="G7110" s="68" t="s">
        <v>77</v>
      </c>
      <c r="H7110" s="68" t="s">
        <v>273</v>
      </c>
      <c r="I7110" s="68" t="s">
        <v>639</v>
      </c>
      <c r="J7110" s="65">
        <v>43</v>
      </c>
      <c r="L7110" s="65">
        <v>408</v>
      </c>
      <c r="M7110" s="65" t="s">
        <v>496</v>
      </c>
    </row>
    <row r="7111" spans="1:13" ht="12.75" customHeight="1">
      <c r="A7111" s="65" t="str">
        <f>IF(ROW()=1,"KEY",IF(ISNA(VLOOKUP(B7111,車名対応マスタ!B:D,3,FALSE)),"",IF(VLOOKUP(B7111,車名対応マスタ!B:D,3,FALSE)="","",$D7111&amp;" "&amp;IF($G7111="9","J","O")&amp;" "&amp;$I7111&amp;" "&amp;IF($I7111&lt;=TEXT(★完成資料!$A$1,"yyyymm"),TEXT(★完成資料!$A$1,"yyyymm"),"999999")&amp; " " &amp; LEFT(F7111 &amp; "          ",10))))</f>
        <v xml:space="preserve">T O 202202 yyyy00 HV        </v>
      </c>
      <c r="B7111" s="68" t="s">
        <v>331</v>
      </c>
      <c r="C7111" s="68" t="s">
        <v>472</v>
      </c>
      <c r="D7111" s="68" t="s">
        <v>287</v>
      </c>
      <c r="E7111" s="68" t="s">
        <v>531</v>
      </c>
      <c r="F7111" s="68" t="s">
        <v>360</v>
      </c>
      <c r="G7111" s="68" t="s">
        <v>77</v>
      </c>
      <c r="H7111" s="68" t="s">
        <v>273</v>
      </c>
      <c r="I7111" s="68" t="s">
        <v>640</v>
      </c>
      <c r="J7111" s="65">
        <v>10</v>
      </c>
      <c r="K7111" s="65">
        <v>2</v>
      </c>
      <c r="L7111" s="65">
        <v>408</v>
      </c>
      <c r="M7111" s="65" t="s">
        <v>496</v>
      </c>
    </row>
    <row r="7112" spans="1:13" ht="12.75" customHeight="1">
      <c r="A7112" s="65" t="str">
        <f>IF(ROW()=1,"KEY",IF(ISNA(VLOOKUP(B7112,車名対応マスタ!B:D,3,FALSE)),"",IF(VLOOKUP(B7112,車名対応マスタ!B:D,3,FALSE)="","",$D7112&amp;" "&amp;IF($G7112="9","J","O")&amp;" "&amp;$I7112&amp;" "&amp;IF($I7112&lt;=TEXT(★完成資料!$A$1,"yyyymm"),TEXT(★完成資料!$A$1,"yyyymm"),"999999")&amp; " " &amp; LEFT(F7112 &amp; "          ",10))))</f>
        <v xml:space="preserve">T O 202203 yyyy00 HV        </v>
      </c>
      <c r="B7112" s="68" t="s">
        <v>331</v>
      </c>
      <c r="C7112" s="68" t="s">
        <v>472</v>
      </c>
      <c r="D7112" s="68" t="s">
        <v>287</v>
      </c>
      <c r="E7112" s="68" t="s">
        <v>531</v>
      </c>
      <c r="F7112" s="68" t="s">
        <v>360</v>
      </c>
      <c r="G7112" s="68" t="s">
        <v>77</v>
      </c>
      <c r="H7112" s="68" t="s">
        <v>273</v>
      </c>
      <c r="I7112" s="68" t="s">
        <v>641</v>
      </c>
      <c r="J7112" s="65">
        <v>57</v>
      </c>
      <c r="K7112" s="65">
        <v>104</v>
      </c>
      <c r="L7112" s="65">
        <v>408</v>
      </c>
      <c r="M7112" s="65" t="s">
        <v>496</v>
      </c>
    </row>
    <row r="7113" spans="1:13" ht="12.75" customHeight="1">
      <c r="A7113" s="65" t="str">
        <f>IF(ROW()=1,"KEY",IF(ISNA(VLOOKUP(B7113,車名対応マスタ!B:D,3,FALSE)),"",IF(VLOOKUP(B7113,車名対応マスタ!B:D,3,FALSE)="","",$D7113&amp;" "&amp;IF($G7113="9","J","O")&amp;" "&amp;$I7113&amp;" "&amp;IF($I7113&lt;=TEXT(★完成資料!$A$1,"yyyymm"),TEXT(★完成資料!$A$1,"yyyymm"),"999999")&amp; " " &amp; LEFT(F7113 &amp; "          ",10))))</f>
        <v xml:space="preserve">T O 202204 yyyy00 HV        </v>
      </c>
      <c r="B7113" s="68" t="s">
        <v>331</v>
      </c>
      <c r="C7113" s="68" t="s">
        <v>472</v>
      </c>
      <c r="D7113" s="68" t="s">
        <v>287</v>
      </c>
      <c r="E7113" s="68" t="s">
        <v>531</v>
      </c>
      <c r="F7113" s="68" t="s">
        <v>360</v>
      </c>
      <c r="G7113" s="68" t="s">
        <v>77</v>
      </c>
      <c r="H7113" s="68" t="s">
        <v>273</v>
      </c>
      <c r="I7113" s="68" t="s">
        <v>642</v>
      </c>
      <c r="J7113" s="65">
        <v>29</v>
      </c>
      <c r="K7113" s="65">
        <v>41</v>
      </c>
      <c r="L7113" s="65">
        <v>408</v>
      </c>
      <c r="M7113" s="65" t="s">
        <v>496</v>
      </c>
    </row>
    <row r="7114" spans="1:13" ht="12.75" customHeight="1">
      <c r="A7114" s="65" t="str">
        <f>IF(ROW()=1,"KEY",IF(ISNA(VLOOKUP(B7114,車名対応マスタ!B:D,3,FALSE)),"",IF(VLOOKUP(B7114,車名対応マスタ!B:D,3,FALSE)="","",$D7114&amp;" "&amp;IF($G7114="9","J","O")&amp;" "&amp;$I7114&amp;" "&amp;IF($I7114&lt;=TEXT(★完成資料!$A$1,"yyyymm"),TEXT(★完成資料!$A$1,"yyyymm"),"999999")&amp; " " &amp; LEFT(F7114 &amp; "          ",10))))</f>
        <v xml:space="preserve">T O 202205 yyyy00 HV        </v>
      </c>
      <c r="B7114" s="68" t="s">
        <v>331</v>
      </c>
      <c r="C7114" s="68" t="s">
        <v>472</v>
      </c>
      <c r="D7114" s="68" t="s">
        <v>287</v>
      </c>
      <c r="E7114" s="68" t="s">
        <v>531</v>
      </c>
      <c r="F7114" s="68" t="s">
        <v>360</v>
      </c>
      <c r="G7114" s="68" t="s">
        <v>77</v>
      </c>
      <c r="H7114" s="68" t="s">
        <v>273</v>
      </c>
      <c r="I7114" s="68" t="s">
        <v>647</v>
      </c>
      <c r="J7114" s="65">
        <v>24</v>
      </c>
      <c r="K7114" s="65">
        <v>24</v>
      </c>
      <c r="L7114" s="65">
        <v>408</v>
      </c>
      <c r="M7114" s="65" t="s">
        <v>496</v>
      </c>
    </row>
    <row r="7115" spans="1:13" ht="12.75" customHeight="1">
      <c r="A7115" s="65" t="str">
        <f>IF(ROW()=1,"KEY",IF(ISNA(VLOOKUP(B7115,車名対応マスタ!B:D,3,FALSE)),"",IF(VLOOKUP(B7115,車名対応マスタ!B:D,3,FALSE)="","",$D7115&amp;" "&amp;IF($G7115="9","J","O")&amp;" "&amp;$I7115&amp;" "&amp;IF($I7115&lt;=TEXT(★完成資料!$A$1,"yyyymm"),TEXT(★完成資料!$A$1,"yyyymm"),"999999")&amp; " " &amp; LEFT(F7115 &amp; "          ",10))))</f>
        <v xml:space="preserve">T O 202206 yyyy00 HV        </v>
      </c>
      <c r="B7115" s="68" t="s">
        <v>331</v>
      </c>
      <c r="C7115" s="68" t="s">
        <v>472</v>
      </c>
      <c r="D7115" s="68" t="s">
        <v>287</v>
      </c>
      <c r="E7115" s="68" t="s">
        <v>531</v>
      </c>
      <c r="F7115" s="68" t="s">
        <v>360</v>
      </c>
      <c r="G7115" s="68" t="s">
        <v>77</v>
      </c>
      <c r="H7115" s="68" t="s">
        <v>273</v>
      </c>
      <c r="I7115" s="68" t="s">
        <v>652</v>
      </c>
      <c r="J7115" s="65">
        <v>83</v>
      </c>
      <c r="K7115" s="65">
        <v>35</v>
      </c>
      <c r="L7115" s="65">
        <v>408</v>
      </c>
      <c r="M7115" s="65" t="s">
        <v>496</v>
      </c>
    </row>
    <row r="7116" spans="1:13" ht="12.75" customHeight="1">
      <c r="A7116" s="65" t="str">
        <f>IF(ROW()=1,"KEY",IF(ISNA(VLOOKUP(B7116,車名対応マスタ!B:D,3,FALSE)),"",IF(VLOOKUP(B7116,車名対応マスタ!B:D,3,FALSE)="","",$D7116&amp;" "&amp;IF($G7116="9","J","O")&amp;" "&amp;$I7116&amp;" "&amp;IF($I7116&lt;=TEXT(★完成資料!$A$1,"yyyymm"),TEXT(★完成資料!$A$1,"yyyymm"),"999999")&amp; " " &amp; LEFT(F7116 &amp; "          ",10))))</f>
        <v xml:space="preserve">T O 202207 yyyy00 HV        </v>
      </c>
      <c r="B7116" s="68" t="s">
        <v>331</v>
      </c>
      <c r="C7116" s="68" t="s">
        <v>472</v>
      </c>
      <c r="D7116" s="68" t="s">
        <v>287</v>
      </c>
      <c r="E7116" s="68" t="s">
        <v>531</v>
      </c>
      <c r="F7116" s="68" t="s">
        <v>360</v>
      </c>
      <c r="G7116" s="68" t="s">
        <v>77</v>
      </c>
      <c r="H7116" s="68" t="s">
        <v>273</v>
      </c>
      <c r="I7116" s="68" t="s">
        <v>655</v>
      </c>
      <c r="J7116" s="65">
        <v>65</v>
      </c>
      <c r="K7116" s="65">
        <v>117</v>
      </c>
      <c r="L7116" s="65">
        <v>408</v>
      </c>
      <c r="M7116" s="65" t="s">
        <v>496</v>
      </c>
    </row>
    <row r="7117" spans="1:13" ht="12.75" customHeight="1">
      <c r="A7117" s="65" t="str">
        <f>IF(ROW()=1,"KEY",IF(ISNA(VLOOKUP(B7117,車名対応マスタ!B:D,3,FALSE)),"",IF(VLOOKUP(B7117,車名対応マスタ!B:D,3,FALSE)="","",$D7117&amp;" "&amp;IF($G7117="9","J","O")&amp;" "&amp;$I7117&amp;" "&amp;IF($I7117&lt;=TEXT(★完成資料!$A$1,"yyyymm"),TEXT(★完成資料!$A$1,"yyyymm"),"999999")&amp; " " &amp; LEFT(F7117 &amp; "          ",10))))</f>
        <v xml:space="preserve">T O 202208 yyyy00 HV        </v>
      </c>
      <c r="B7117" s="68" t="s">
        <v>331</v>
      </c>
      <c r="C7117" s="68" t="s">
        <v>472</v>
      </c>
      <c r="D7117" s="68" t="s">
        <v>287</v>
      </c>
      <c r="E7117" s="68" t="s">
        <v>531</v>
      </c>
      <c r="F7117" s="68" t="s">
        <v>360</v>
      </c>
      <c r="G7117" s="68" t="s">
        <v>77</v>
      </c>
      <c r="H7117" s="68" t="s">
        <v>273</v>
      </c>
      <c r="I7117" s="68" t="s">
        <v>656</v>
      </c>
      <c r="J7117" s="65">
        <v>34</v>
      </c>
      <c r="K7117" s="65">
        <v>30</v>
      </c>
      <c r="L7117" s="65">
        <v>408</v>
      </c>
      <c r="M7117" s="65" t="s">
        <v>496</v>
      </c>
    </row>
    <row r="7118" spans="1:13" ht="12.75" customHeight="1">
      <c r="A7118" s="65" t="str">
        <f>IF(ROW()=1,"KEY",IF(ISNA(VLOOKUP(B7118,車名対応マスタ!B:D,3,FALSE)),"",IF(VLOOKUP(B7118,車名対応マスタ!B:D,3,FALSE)="","",$D7118&amp;" "&amp;IF($G7118="9","J","O")&amp;" "&amp;$I7118&amp;" "&amp;IF($I7118&lt;=TEXT(★完成資料!$A$1,"yyyymm"),TEXT(★完成資料!$A$1,"yyyymm"),"999999")&amp; " " &amp; LEFT(F7118 &amp; "          ",10))))</f>
        <v xml:space="preserve">T O 202209 yyyy00 HV        </v>
      </c>
      <c r="B7118" s="68" t="s">
        <v>331</v>
      </c>
      <c r="C7118" s="68" t="s">
        <v>472</v>
      </c>
      <c r="D7118" s="68" t="s">
        <v>287</v>
      </c>
      <c r="E7118" s="68" t="s">
        <v>531</v>
      </c>
      <c r="F7118" s="68" t="s">
        <v>360</v>
      </c>
      <c r="G7118" s="68" t="s">
        <v>77</v>
      </c>
      <c r="H7118" s="68" t="s">
        <v>273</v>
      </c>
      <c r="I7118" s="68" t="s">
        <v>657</v>
      </c>
      <c r="J7118" s="65">
        <v>69</v>
      </c>
      <c r="K7118" s="65">
        <v>177</v>
      </c>
      <c r="L7118" s="65">
        <v>408</v>
      </c>
      <c r="M7118" s="65" t="s">
        <v>496</v>
      </c>
    </row>
    <row r="7119" spans="1:13" ht="12.75" customHeight="1">
      <c r="A7119" s="65" t="str">
        <f>IF(ROW()=1,"KEY",IF(ISNA(VLOOKUP(B7119,車名対応マスタ!B:D,3,FALSE)),"",IF(VLOOKUP(B7119,車名対応マスタ!B:D,3,FALSE)="","",$D7119&amp;" "&amp;IF($G7119="9","J","O")&amp;" "&amp;$I7119&amp;" "&amp;IF($I7119&lt;=TEXT(★完成資料!$A$1,"yyyymm"),TEXT(★完成資料!$A$1,"yyyymm"),"999999")&amp; " " &amp; LEFT(F7119 &amp; "          ",10))))</f>
        <v xml:space="preserve">T O 202210 yyyy00 HV        </v>
      </c>
      <c r="B7119" s="68" t="s">
        <v>331</v>
      </c>
      <c r="C7119" s="68" t="s">
        <v>472</v>
      </c>
      <c r="D7119" s="68" t="s">
        <v>287</v>
      </c>
      <c r="E7119" s="68" t="s">
        <v>531</v>
      </c>
      <c r="F7119" s="68" t="s">
        <v>360</v>
      </c>
      <c r="G7119" s="68" t="s">
        <v>77</v>
      </c>
      <c r="H7119" s="68" t="s">
        <v>273</v>
      </c>
      <c r="I7119" s="68" t="s">
        <v>663</v>
      </c>
      <c r="J7119" s="65">
        <v>29</v>
      </c>
      <c r="K7119" s="65">
        <v>85</v>
      </c>
      <c r="L7119" s="65">
        <v>408</v>
      </c>
      <c r="M7119" s="65" t="s">
        <v>496</v>
      </c>
    </row>
    <row r="7120" spans="1:13" ht="12.75" customHeight="1">
      <c r="A7120" s="65" t="str">
        <f>IF(ROW()=1,"KEY",IF(ISNA(VLOOKUP(B7120,車名対応マスタ!B:D,3,FALSE)),"",IF(VLOOKUP(B7120,車名対応マスタ!B:D,3,FALSE)="","",$D7120&amp;" "&amp;IF($G7120="9","J","O")&amp;" "&amp;$I7120&amp;" "&amp;IF($I7120&lt;=TEXT(★完成資料!$A$1,"yyyymm"),TEXT(★完成資料!$A$1,"yyyymm"),"999999")&amp; " " &amp; LEFT(F7120 &amp; "          ",10))))</f>
        <v xml:space="preserve">T O 202201 yyyy00 HV        </v>
      </c>
      <c r="B7120" s="68" t="s">
        <v>331</v>
      </c>
      <c r="C7120" s="68" t="s">
        <v>472</v>
      </c>
      <c r="D7120" s="68" t="s">
        <v>287</v>
      </c>
      <c r="E7120" s="68" t="s">
        <v>531</v>
      </c>
      <c r="F7120" s="68" t="s">
        <v>360</v>
      </c>
      <c r="G7120" s="68" t="s">
        <v>77</v>
      </c>
      <c r="H7120" s="68" t="s">
        <v>273</v>
      </c>
      <c r="I7120" s="68" t="s">
        <v>639</v>
      </c>
      <c r="J7120" s="65">
        <v>54</v>
      </c>
      <c r="L7120" s="65">
        <v>414</v>
      </c>
      <c r="M7120" s="65" t="s">
        <v>377</v>
      </c>
    </row>
    <row r="7121" spans="1:13" ht="12.75" customHeight="1">
      <c r="A7121" s="65" t="str">
        <f>IF(ROW()=1,"KEY",IF(ISNA(VLOOKUP(B7121,車名対応マスタ!B:D,3,FALSE)),"",IF(VLOOKUP(B7121,車名対応マスタ!B:D,3,FALSE)="","",$D7121&amp;" "&amp;IF($G7121="9","J","O")&amp;" "&amp;$I7121&amp;" "&amp;IF($I7121&lt;=TEXT(★完成資料!$A$1,"yyyymm"),TEXT(★完成資料!$A$1,"yyyymm"),"999999")&amp; " " &amp; LEFT(F7121 &amp; "          ",10))))</f>
        <v xml:space="preserve">T O 202202 yyyy00 HV        </v>
      </c>
      <c r="B7121" s="68" t="s">
        <v>331</v>
      </c>
      <c r="C7121" s="68" t="s">
        <v>472</v>
      </c>
      <c r="D7121" s="68" t="s">
        <v>287</v>
      </c>
      <c r="E7121" s="68" t="s">
        <v>531</v>
      </c>
      <c r="F7121" s="68" t="s">
        <v>360</v>
      </c>
      <c r="G7121" s="68" t="s">
        <v>77</v>
      </c>
      <c r="H7121" s="68" t="s">
        <v>273</v>
      </c>
      <c r="I7121" s="68" t="s">
        <v>640</v>
      </c>
      <c r="J7121" s="65">
        <v>43</v>
      </c>
      <c r="K7121" s="65">
        <v>59</v>
      </c>
      <c r="L7121" s="65">
        <v>414</v>
      </c>
      <c r="M7121" s="65" t="s">
        <v>377</v>
      </c>
    </row>
    <row r="7122" spans="1:13" ht="12.75" customHeight="1">
      <c r="A7122" s="65" t="str">
        <f>IF(ROW()=1,"KEY",IF(ISNA(VLOOKUP(B7122,車名対応マスタ!B:D,3,FALSE)),"",IF(VLOOKUP(B7122,車名対応マスタ!B:D,3,FALSE)="","",$D7122&amp;" "&amp;IF($G7122="9","J","O")&amp;" "&amp;$I7122&amp;" "&amp;IF($I7122&lt;=TEXT(★完成資料!$A$1,"yyyymm"),TEXT(★完成資料!$A$1,"yyyymm"),"999999")&amp; " " &amp; LEFT(F7122 &amp; "          ",10))))</f>
        <v xml:space="preserve">T O 202203 yyyy00 HV        </v>
      </c>
      <c r="B7122" s="68" t="s">
        <v>331</v>
      </c>
      <c r="C7122" s="68" t="s">
        <v>472</v>
      </c>
      <c r="D7122" s="68" t="s">
        <v>287</v>
      </c>
      <c r="E7122" s="68" t="s">
        <v>531</v>
      </c>
      <c r="F7122" s="68" t="s">
        <v>360</v>
      </c>
      <c r="G7122" s="68" t="s">
        <v>77</v>
      </c>
      <c r="H7122" s="68" t="s">
        <v>273</v>
      </c>
      <c r="I7122" s="68" t="s">
        <v>641</v>
      </c>
      <c r="J7122" s="65">
        <v>24</v>
      </c>
      <c r="K7122" s="65">
        <v>48</v>
      </c>
      <c r="L7122" s="65">
        <v>414</v>
      </c>
      <c r="M7122" s="65" t="s">
        <v>377</v>
      </c>
    </row>
    <row r="7123" spans="1:13" ht="12.75" customHeight="1">
      <c r="A7123" s="65" t="str">
        <f>IF(ROW()=1,"KEY",IF(ISNA(VLOOKUP(B7123,車名対応マスタ!B:D,3,FALSE)),"",IF(VLOOKUP(B7123,車名対応マスタ!B:D,3,FALSE)="","",$D7123&amp;" "&amp;IF($G7123="9","J","O")&amp;" "&amp;$I7123&amp;" "&amp;IF($I7123&lt;=TEXT(★完成資料!$A$1,"yyyymm"),TEXT(★完成資料!$A$1,"yyyymm"),"999999")&amp; " " &amp; LEFT(F7123 &amp; "          ",10))))</f>
        <v xml:space="preserve">T O 202204 yyyy00 HV        </v>
      </c>
      <c r="B7123" s="68" t="s">
        <v>331</v>
      </c>
      <c r="C7123" s="68" t="s">
        <v>472</v>
      </c>
      <c r="D7123" s="68" t="s">
        <v>287</v>
      </c>
      <c r="E7123" s="68" t="s">
        <v>531</v>
      </c>
      <c r="F7123" s="68" t="s">
        <v>360</v>
      </c>
      <c r="G7123" s="68" t="s">
        <v>77</v>
      </c>
      <c r="H7123" s="68" t="s">
        <v>273</v>
      </c>
      <c r="I7123" s="68" t="s">
        <v>642</v>
      </c>
      <c r="J7123" s="65">
        <v>44</v>
      </c>
      <c r="K7123" s="65">
        <v>21</v>
      </c>
      <c r="L7123" s="65">
        <v>414</v>
      </c>
      <c r="M7123" s="65" t="s">
        <v>377</v>
      </c>
    </row>
    <row r="7124" spans="1:13" ht="12.75" customHeight="1">
      <c r="A7124" s="65" t="str">
        <f>IF(ROW()=1,"KEY",IF(ISNA(VLOOKUP(B7124,車名対応マスタ!B:D,3,FALSE)),"",IF(VLOOKUP(B7124,車名対応マスタ!B:D,3,FALSE)="","",$D7124&amp;" "&amp;IF($G7124="9","J","O")&amp;" "&amp;$I7124&amp;" "&amp;IF($I7124&lt;=TEXT(★完成資料!$A$1,"yyyymm"),TEXT(★完成資料!$A$1,"yyyymm"),"999999")&amp; " " &amp; LEFT(F7124 &amp; "          ",10))))</f>
        <v xml:space="preserve">T O 202205 yyyy00 HV        </v>
      </c>
      <c r="B7124" s="68" t="s">
        <v>331</v>
      </c>
      <c r="C7124" s="68" t="s">
        <v>472</v>
      </c>
      <c r="D7124" s="68" t="s">
        <v>287</v>
      </c>
      <c r="E7124" s="68" t="s">
        <v>531</v>
      </c>
      <c r="F7124" s="68" t="s">
        <v>360</v>
      </c>
      <c r="G7124" s="68" t="s">
        <v>77</v>
      </c>
      <c r="H7124" s="68" t="s">
        <v>273</v>
      </c>
      <c r="I7124" s="68" t="s">
        <v>647</v>
      </c>
      <c r="J7124" s="65">
        <v>16</v>
      </c>
      <c r="K7124" s="65">
        <v>34</v>
      </c>
      <c r="L7124" s="65">
        <v>414</v>
      </c>
      <c r="M7124" s="65" t="s">
        <v>377</v>
      </c>
    </row>
    <row r="7125" spans="1:13" ht="12.75" customHeight="1">
      <c r="A7125" s="65" t="str">
        <f>IF(ROW()=1,"KEY",IF(ISNA(VLOOKUP(B7125,車名対応マスタ!B:D,3,FALSE)),"",IF(VLOOKUP(B7125,車名対応マスタ!B:D,3,FALSE)="","",$D7125&amp;" "&amp;IF($G7125="9","J","O")&amp;" "&amp;$I7125&amp;" "&amp;IF($I7125&lt;=TEXT(★完成資料!$A$1,"yyyymm"),TEXT(★完成資料!$A$1,"yyyymm"),"999999")&amp; " " &amp; LEFT(F7125 &amp; "          ",10))))</f>
        <v xml:space="preserve">T O 202206 yyyy00 HV        </v>
      </c>
      <c r="B7125" s="68" t="s">
        <v>331</v>
      </c>
      <c r="C7125" s="68" t="s">
        <v>472</v>
      </c>
      <c r="D7125" s="68" t="s">
        <v>287</v>
      </c>
      <c r="E7125" s="68" t="s">
        <v>531</v>
      </c>
      <c r="F7125" s="68" t="s">
        <v>360</v>
      </c>
      <c r="G7125" s="68" t="s">
        <v>77</v>
      </c>
      <c r="H7125" s="68" t="s">
        <v>273</v>
      </c>
      <c r="I7125" s="68" t="s">
        <v>652</v>
      </c>
      <c r="J7125" s="65">
        <v>19</v>
      </c>
      <c r="K7125" s="65">
        <v>25</v>
      </c>
      <c r="L7125" s="65">
        <v>414</v>
      </c>
      <c r="M7125" s="65" t="s">
        <v>377</v>
      </c>
    </row>
    <row r="7126" spans="1:13" ht="12.75" customHeight="1">
      <c r="A7126" s="65" t="str">
        <f>IF(ROW()=1,"KEY",IF(ISNA(VLOOKUP(B7126,車名対応マスタ!B:D,3,FALSE)),"",IF(VLOOKUP(B7126,車名対応マスタ!B:D,3,FALSE)="","",$D7126&amp;" "&amp;IF($G7126="9","J","O")&amp;" "&amp;$I7126&amp;" "&amp;IF($I7126&lt;=TEXT(★完成資料!$A$1,"yyyymm"),TEXT(★完成資料!$A$1,"yyyymm"),"999999")&amp; " " &amp; LEFT(F7126 &amp; "          ",10))))</f>
        <v xml:space="preserve">T O 202207 yyyy00 HV        </v>
      </c>
      <c r="B7126" s="68" t="s">
        <v>331</v>
      </c>
      <c r="C7126" s="68" t="s">
        <v>472</v>
      </c>
      <c r="D7126" s="68" t="s">
        <v>287</v>
      </c>
      <c r="E7126" s="68" t="s">
        <v>531</v>
      </c>
      <c r="F7126" s="68" t="s">
        <v>360</v>
      </c>
      <c r="G7126" s="68" t="s">
        <v>77</v>
      </c>
      <c r="H7126" s="68" t="s">
        <v>273</v>
      </c>
      <c r="I7126" s="68" t="s">
        <v>655</v>
      </c>
      <c r="J7126" s="65">
        <v>15</v>
      </c>
      <c r="K7126" s="65">
        <v>26</v>
      </c>
      <c r="L7126" s="65">
        <v>414</v>
      </c>
      <c r="M7126" s="65" t="s">
        <v>377</v>
      </c>
    </row>
    <row r="7127" spans="1:13" ht="12.75" customHeight="1">
      <c r="A7127" s="65" t="str">
        <f>IF(ROW()=1,"KEY",IF(ISNA(VLOOKUP(B7127,車名対応マスタ!B:D,3,FALSE)),"",IF(VLOOKUP(B7127,車名対応マスタ!B:D,3,FALSE)="","",$D7127&amp;" "&amp;IF($G7127="9","J","O")&amp;" "&amp;$I7127&amp;" "&amp;IF($I7127&lt;=TEXT(★完成資料!$A$1,"yyyymm"),TEXT(★完成資料!$A$1,"yyyymm"),"999999")&amp; " " &amp; LEFT(F7127 &amp; "          ",10))))</f>
        <v xml:space="preserve">T O 202208 yyyy00 HV        </v>
      </c>
      <c r="B7127" s="68" t="s">
        <v>331</v>
      </c>
      <c r="C7127" s="68" t="s">
        <v>472</v>
      </c>
      <c r="D7127" s="68" t="s">
        <v>287</v>
      </c>
      <c r="E7127" s="68" t="s">
        <v>531</v>
      </c>
      <c r="F7127" s="68" t="s">
        <v>360</v>
      </c>
      <c r="G7127" s="68" t="s">
        <v>77</v>
      </c>
      <c r="H7127" s="68" t="s">
        <v>273</v>
      </c>
      <c r="I7127" s="68" t="s">
        <v>656</v>
      </c>
      <c r="J7127" s="65">
        <v>6</v>
      </c>
      <c r="K7127" s="65">
        <v>15</v>
      </c>
      <c r="L7127" s="65">
        <v>414</v>
      </c>
      <c r="M7127" s="65" t="s">
        <v>377</v>
      </c>
    </row>
    <row r="7128" spans="1:13" ht="12.75" customHeight="1">
      <c r="A7128" s="65" t="str">
        <f>IF(ROW()=1,"KEY",IF(ISNA(VLOOKUP(B7128,車名対応マスタ!B:D,3,FALSE)),"",IF(VLOOKUP(B7128,車名対応マスタ!B:D,3,FALSE)="","",$D7128&amp;" "&amp;IF($G7128="9","J","O")&amp;" "&amp;$I7128&amp;" "&amp;IF($I7128&lt;=TEXT(★完成資料!$A$1,"yyyymm"),TEXT(★完成資料!$A$1,"yyyymm"),"999999")&amp; " " &amp; LEFT(F7128 &amp; "          ",10))))</f>
        <v xml:space="preserve">T O 202209 yyyy00 HV        </v>
      </c>
      <c r="B7128" s="68" t="s">
        <v>331</v>
      </c>
      <c r="C7128" s="68" t="s">
        <v>472</v>
      </c>
      <c r="D7128" s="68" t="s">
        <v>287</v>
      </c>
      <c r="E7128" s="68" t="s">
        <v>531</v>
      </c>
      <c r="F7128" s="68" t="s">
        <v>360</v>
      </c>
      <c r="G7128" s="68" t="s">
        <v>77</v>
      </c>
      <c r="H7128" s="68" t="s">
        <v>273</v>
      </c>
      <c r="I7128" s="68" t="s">
        <v>657</v>
      </c>
      <c r="J7128" s="65">
        <v>12</v>
      </c>
      <c r="K7128" s="65">
        <v>73</v>
      </c>
      <c r="L7128" s="65">
        <v>414</v>
      </c>
      <c r="M7128" s="65" t="s">
        <v>377</v>
      </c>
    </row>
    <row r="7129" spans="1:13" ht="12.75" customHeight="1">
      <c r="A7129" s="65" t="str">
        <f>IF(ROW()=1,"KEY",IF(ISNA(VLOOKUP(B7129,車名対応マスタ!B:D,3,FALSE)),"",IF(VLOOKUP(B7129,車名対応マスタ!B:D,3,FALSE)="","",$D7129&amp;" "&amp;IF($G7129="9","J","O")&amp;" "&amp;$I7129&amp;" "&amp;IF($I7129&lt;=TEXT(★完成資料!$A$1,"yyyymm"),TEXT(★完成資料!$A$1,"yyyymm"),"999999")&amp; " " &amp; LEFT(F7129 &amp; "          ",10))))</f>
        <v xml:space="preserve">T O 202210 yyyy00 HV        </v>
      </c>
      <c r="B7129" s="68" t="s">
        <v>331</v>
      </c>
      <c r="C7129" s="68" t="s">
        <v>472</v>
      </c>
      <c r="D7129" s="68" t="s">
        <v>287</v>
      </c>
      <c r="E7129" s="68" t="s">
        <v>531</v>
      </c>
      <c r="F7129" s="68" t="s">
        <v>360</v>
      </c>
      <c r="G7129" s="68" t="s">
        <v>77</v>
      </c>
      <c r="H7129" s="68" t="s">
        <v>273</v>
      </c>
      <c r="I7129" s="68" t="s">
        <v>663</v>
      </c>
      <c r="J7129" s="65">
        <v>12</v>
      </c>
      <c r="K7129" s="65">
        <v>46</v>
      </c>
      <c r="L7129" s="65">
        <v>414</v>
      </c>
      <c r="M7129" s="65" t="s">
        <v>377</v>
      </c>
    </row>
    <row r="7130" spans="1:13" ht="12.75" customHeight="1">
      <c r="A7130" s="65" t="str">
        <f>IF(ROW()=1,"KEY",IF(ISNA(VLOOKUP(B7130,車名対応マスタ!B:D,3,FALSE)),"",IF(VLOOKUP(B7130,車名対応マスタ!B:D,3,FALSE)="","",$D7130&amp;" "&amp;IF($G7130="9","J","O")&amp;" "&amp;$I7130&amp;" "&amp;IF($I7130&lt;=TEXT(★完成資料!$A$1,"yyyymm"),TEXT(★完成資料!$A$1,"yyyymm"),"999999")&amp; " " &amp; LEFT(F7130 &amp; "          ",10))))</f>
        <v xml:space="preserve">T O 202201 yyyy00 HV        </v>
      </c>
      <c r="B7130" s="68" t="s">
        <v>331</v>
      </c>
      <c r="C7130" s="68" t="s">
        <v>472</v>
      </c>
      <c r="D7130" s="68" t="s">
        <v>287</v>
      </c>
      <c r="E7130" s="68" t="s">
        <v>531</v>
      </c>
      <c r="F7130" s="68" t="s">
        <v>360</v>
      </c>
      <c r="G7130" s="68" t="s">
        <v>77</v>
      </c>
      <c r="H7130" s="68" t="s">
        <v>273</v>
      </c>
      <c r="I7130" s="68" t="s">
        <v>639</v>
      </c>
      <c r="J7130" s="65">
        <v>35</v>
      </c>
      <c r="K7130" s="65">
        <v>0</v>
      </c>
      <c r="L7130" s="65">
        <v>424</v>
      </c>
      <c r="M7130" s="65" t="s">
        <v>378</v>
      </c>
    </row>
    <row r="7131" spans="1:13" ht="12.75" customHeight="1">
      <c r="A7131" s="65" t="str">
        <f>IF(ROW()=1,"KEY",IF(ISNA(VLOOKUP(B7131,車名対応マスタ!B:D,3,FALSE)),"",IF(VLOOKUP(B7131,車名対応マスタ!B:D,3,FALSE)="","",$D7131&amp;" "&amp;IF($G7131="9","J","O")&amp;" "&amp;$I7131&amp;" "&amp;IF($I7131&lt;=TEXT(★完成資料!$A$1,"yyyymm"),TEXT(★完成資料!$A$1,"yyyymm"),"999999")&amp; " " &amp; LEFT(F7131 &amp; "          ",10))))</f>
        <v xml:space="preserve">T O 202202 yyyy00 HV        </v>
      </c>
      <c r="B7131" s="68" t="s">
        <v>331</v>
      </c>
      <c r="C7131" s="68" t="s">
        <v>472</v>
      </c>
      <c r="D7131" s="68" t="s">
        <v>287</v>
      </c>
      <c r="E7131" s="68" t="s">
        <v>531</v>
      </c>
      <c r="F7131" s="68" t="s">
        <v>360</v>
      </c>
      <c r="G7131" s="68" t="s">
        <v>77</v>
      </c>
      <c r="H7131" s="68" t="s">
        <v>273</v>
      </c>
      <c r="I7131" s="68" t="s">
        <v>640</v>
      </c>
      <c r="J7131" s="65">
        <v>29</v>
      </c>
      <c r="K7131" s="65">
        <v>45</v>
      </c>
      <c r="L7131" s="65">
        <v>424</v>
      </c>
      <c r="M7131" s="65" t="s">
        <v>378</v>
      </c>
    </row>
    <row r="7132" spans="1:13" ht="12.75" customHeight="1">
      <c r="A7132" s="65" t="str">
        <f>IF(ROW()=1,"KEY",IF(ISNA(VLOOKUP(B7132,車名対応マスタ!B:D,3,FALSE)),"",IF(VLOOKUP(B7132,車名対応マスタ!B:D,3,FALSE)="","",$D7132&amp;" "&amp;IF($G7132="9","J","O")&amp;" "&amp;$I7132&amp;" "&amp;IF($I7132&lt;=TEXT(★完成資料!$A$1,"yyyymm"),TEXT(★完成資料!$A$1,"yyyymm"),"999999")&amp; " " &amp; LEFT(F7132 &amp; "          ",10))))</f>
        <v xml:space="preserve">T O 202203 yyyy00 HV        </v>
      </c>
      <c r="B7132" s="68" t="s">
        <v>331</v>
      </c>
      <c r="C7132" s="68" t="s">
        <v>472</v>
      </c>
      <c r="D7132" s="68" t="s">
        <v>287</v>
      </c>
      <c r="E7132" s="68" t="s">
        <v>531</v>
      </c>
      <c r="F7132" s="68" t="s">
        <v>360</v>
      </c>
      <c r="G7132" s="68" t="s">
        <v>77</v>
      </c>
      <c r="H7132" s="68" t="s">
        <v>273</v>
      </c>
      <c r="I7132" s="68" t="s">
        <v>641</v>
      </c>
      <c r="J7132" s="65">
        <v>21</v>
      </c>
      <c r="K7132" s="65">
        <v>45</v>
      </c>
      <c r="L7132" s="65">
        <v>424</v>
      </c>
      <c r="M7132" s="65" t="s">
        <v>378</v>
      </c>
    </row>
    <row r="7133" spans="1:13" ht="12.75" customHeight="1">
      <c r="A7133" s="65" t="str">
        <f>IF(ROW()=1,"KEY",IF(ISNA(VLOOKUP(B7133,車名対応マスタ!B:D,3,FALSE)),"",IF(VLOOKUP(B7133,車名対応マスタ!B:D,3,FALSE)="","",$D7133&amp;" "&amp;IF($G7133="9","J","O")&amp;" "&amp;$I7133&amp;" "&amp;IF($I7133&lt;=TEXT(★完成資料!$A$1,"yyyymm"),TEXT(★完成資料!$A$1,"yyyymm"),"999999")&amp; " " &amp; LEFT(F7133 &amp; "          ",10))))</f>
        <v xml:space="preserve">T O 202204 yyyy00 HV        </v>
      </c>
      <c r="B7133" s="68" t="s">
        <v>331</v>
      </c>
      <c r="C7133" s="68" t="s">
        <v>472</v>
      </c>
      <c r="D7133" s="68" t="s">
        <v>287</v>
      </c>
      <c r="E7133" s="68" t="s">
        <v>531</v>
      </c>
      <c r="F7133" s="68" t="s">
        <v>360</v>
      </c>
      <c r="G7133" s="68" t="s">
        <v>77</v>
      </c>
      <c r="H7133" s="68" t="s">
        <v>273</v>
      </c>
      <c r="I7133" s="68" t="s">
        <v>642</v>
      </c>
      <c r="J7133" s="65">
        <v>54</v>
      </c>
      <c r="K7133" s="65">
        <v>28</v>
      </c>
      <c r="L7133" s="65">
        <v>424</v>
      </c>
      <c r="M7133" s="65" t="s">
        <v>378</v>
      </c>
    </row>
    <row r="7134" spans="1:13" ht="12.75" customHeight="1">
      <c r="A7134" s="65" t="str">
        <f>IF(ROW()=1,"KEY",IF(ISNA(VLOOKUP(B7134,車名対応マスタ!B:D,3,FALSE)),"",IF(VLOOKUP(B7134,車名対応マスタ!B:D,3,FALSE)="","",$D7134&amp;" "&amp;IF($G7134="9","J","O")&amp;" "&amp;$I7134&amp;" "&amp;IF($I7134&lt;=TEXT(★完成資料!$A$1,"yyyymm"),TEXT(★完成資料!$A$1,"yyyymm"),"999999")&amp; " " &amp; LEFT(F7134 &amp; "          ",10))))</f>
        <v xml:space="preserve">T O 202205 yyyy00 HV        </v>
      </c>
      <c r="B7134" s="68" t="s">
        <v>331</v>
      </c>
      <c r="C7134" s="68" t="s">
        <v>472</v>
      </c>
      <c r="D7134" s="68" t="s">
        <v>287</v>
      </c>
      <c r="E7134" s="68" t="s">
        <v>531</v>
      </c>
      <c r="F7134" s="68" t="s">
        <v>360</v>
      </c>
      <c r="G7134" s="68" t="s">
        <v>77</v>
      </c>
      <c r="H7134" s="68" t="s">
        <v>273</v>
      </c>
      <c r="I7134" s="68" t="s">
        <v>647</v>
      </c>
      <c r="J7134" s="65">
        <v>55</v>
      </c>
      <c r="K7134" s="65">
        <v>28</v>
      </c>
      <c r="L7134" s="65">
        <v>424</v>
      </c>
      <c r="M7134" s="65" t="s">
        <v>378</v>
      </c>
    </row>
    <row r="7135" spans="1:13" ht="12.75" customHeight="1">
      <c r="A7135" s="65" t="str">
        <f>IF(ROW()=1,"KEY",IF(ISNA(VLOOKUP(B7135,車名対応マスタ!B:D,3,FALSE)),"",IF(VLOOKUP(B7135,車名対応マスタ!B:D,3,FALSE)="","",$D7135&amp;" "&amp;IF($G7135="9","J","O")&amp;" "&amp;$I7135&amp;" "&amp;IF($I7135&lt;=TEXT(★完成資料!$A$1,"yyyymm"),TEXT(★完成資料!$A$1,"yyyymm"),"999999")&amp; " " &amp; LEFT(F7135 &amp; "          ",10))))</f>
        <v xml:space="preserve">T O 202206 yyyy00 HV        </v>
      </c>
      <c r="B7135" s="68" t="s">
        <v>331</v>
      </c>
      <c r="C7135" s="68" t="s">
        <v>472</v>
      </c>
      <c r="D7135" s="68" t="s">
        <v>287</v>
      </c>
      <c r="E7135" s="68" t="s">
        <v>531</v>
      </c>
      <c r="F7135" s="68" t="s">
        <v>360</v>
      </c>
      <c r="G7135" s="68" t="s">
        <v>77</v>
      </c>
      <c r="H7135" s="68" t="s">
        <v>273</v>
      </c>
      <c r="I7135" s="68" t="s">
        <v>652</v>
      </c>
      <c r="J7135" s="65">
        <v>52</v>
      </c>
      <c r="K7135" s="65">
        <v>34</v>
      </c>
      <c r="L7135" s="65">
        <v>424</v>
      </c>
      <c r="M7135" s="65" t="s">
        <v>378</v>
      </c>
    </row>
    <row r="7136" spans="1:13" ht="12.75" customHeight="1">
      <c r="A7136" s="65" t="str">
        <f>IF(ROW()=1,"KEY",IF(ISNA(VLOOKUP(B7136,車名対応マスタ!B:D,3,FALSE)),"",IF(VLOOKUP(B7136,車名対応マスタ!B:D,3,FALSE)="","",$D7136&amp;" "&amp;IF($G7136="9","J","O")&amp;" "&amp;$I7136&amp;" "&amp;IF($I7136&lt;=TEXT(★完成資料!$A$1,"yyyymm"),TEXT(★完成資料!$A$1,"yyyymm"),"999999")&amp; " " &amp; LEFT(F7136 &amp; "          ",10))))</f>
        <v xml:space="preserve">T O 202207 yyyy00 HV        </v>
      </c>
      <c r="B7136" s="68" t="s">
        <v>331</v>
      </c>
      <c r="C7136" s="68" t="s">
        <v>472</v>
      </c>
      <c r="D7136" s="68" t="s">
        <v>287</v>
      </c>
      <c r="E7136" s="68" t="s">
        <v>531</v>
      </c>
      <c r="F7136" s="68" t="s">
        <v>360</v>
      </c>
      <c r="G7136" s="68" t="s">
        <v>77</v>
      </c>
      <c r="H7136" s="68" t="s">
        <v>273</v>
      </c>
      <c r="I7136" s="68" t="s">
        <v>655</v>
      </c>
      <c r="J7136" s="65">
        <v>35</v>
      </c>
      <c r="K7136" s="65">
        <v>56</v>
      </c>
      <c r="L7136" s="65">
        <v>424</v>
      </c>
      <c r="M7136" s="65" t="s">
        <v>378</v>
      </c>
    </row>
    <row r="7137" spans="1:13" ht="12.75" customHeight="1">
      <c r="A7137" s="65" t="str">
        <f>IF(ROW()=1,"KEY",IF(ISNA(VLOOKUP(B7137,車名対応マスタ!B:D,3,FALSE)),"",IF(VLOOKUP(B7137,車名対応マスタ!B:D,3,FALSE)="","",$D7137&amp;" "&amp;IF($G7137="9","J","O")&amp;" "&amp;$I7137&amp;" "&amp;IF($I7137&lt;=TEXT(★完成資料!$A$1,"yyyymm"),TEXT(★完成資料!$A$1,"yyyymm"),"999999")&amp; " " &amp; LEFT(F7137 &amp; "          ",10))))</f>
        <v xml:space="preserve">T O 202208 yyyy00 HV        </v>
      </c>
      <c r="B7137" s="68" t="s">
        <v>331</v>
      </c>
      <c r="C7137" s="68" t="s">
        <v>472</v>
      </c>
      <c r="D7137" s="68" t="s">
        <v>287</v>
      </c>
      <c r="E7137" s="68" t="s">
        <v>531</v>
      </c>
      <c r="F7137" s="68" t="s">
        <v>360</v>
      </c>
      <c r="G7137" s="68" t="s">
        <v>77</v>
      </c>
      <c r="H7137" s="68" t="s">
        <v>273</v>
      </c>
      <c r="I7137" s="68" t="s">
        <v>656</v>
      </c>
      <c r="J7137" s="65">
        <v>19</v>
      </c>
      <c r="K7137" s="65">
        <v>30</v>
      </c>
      <c r="L7137" s="65">
        <v>424</v>
      </c>
      <c r="M7137" s="65" t="s">
        <v>378</v>
      </c>
    </row>
    <row r="7138" spans="1:13" ht="12.75" customHeight="1">
      <c r="A7138" s="65" t="str">
        <f>IF(ROW()=1,"KEY",IF(ISNA(VLOOKUP(B7138,車名対応マスタ!B:D,3,FALSE)),"",IF(VLOOKUP(B7138,車名対応マスタ!B:D,3,FALSE)="","",$D7138&amp;" "&amp;IF($G7138="9","J","O")&amp;" "&amp;$I7138&amp;" "&amp;IF($I7138&lt;=TEXT(★完成資料!$A$1,"yyyymm"),TEXT(★完成資料!$A$1,"yyyymm"),"999999")&amp; " " &amp; LEFT(F7138 &amp; "          ",10))))</f>
        <v xml:space="preserve">T O 202209 yyyy00 HV        </v>
      </c>
      <c r="B7138" s="68" t="s">
        <v>331</v>
      </c>
      <c r="C7138" s="68" t="s">
        <v>472</v>
      </c>
      <c r="D7138" s="68" t="s">
        <v>287</v>
      </c>
      <c r="E7138" s="68" t="s">
        <v>531</v>
      </c>
      <c r="F7138" s="68" t="s">
        <v>360</v>
      </c>
      <c r="G7138" s="68" t="s">
        <v>77</v>
      </c>
      <c r="H7138" s="68" t="s">
        <v>273</v>
      </c>
      <c r="I7138" s="68" t="s">
        <v>657</v>
      </c>
      <c r="J7138" s="65">
        <v>32</v>
      </c>
      <c r="K7138" s="65">
        <v>41</v>
      </c>
      <c r="L7138" s="65">
        <v>424</v>
      </c>
      <c r="M7138" s="65" t="s">
        <v>378</v>
      </c>
    </row>
    <row r="7139" spans="1:13" ht="12.75" customHeight="1">
      <c r="A7139" s="65" t="str">
        <f>IF(ROW()=1,"KEY",IF(ISNA(VLOOKUP(B7139,車名対応マスタ!B:D,3,FALSE)),"",IF(VLOOKUP(B7139,車名対応マスタ!B:D,3,FALSE)="","",$D7139&amp;" "&amp;IF($G7139="9","J","O")&amp;" "&amp;$I7139&amp;" "&amp;IF($I7139&lt;=TEXT(★完成資料!$A$1,"yyyymm"),TEXT(★完成資料!$A$1,"yyyymm"),"999999")&amp; " " &amp; LEFT(F7139 &amp; "          ",10))))</f>
        <v xml:space="preserve">T O 202210 yyyy00 HV        </v>
      </c>
      <c r="B7139" s="68" t="s">
        <v>331</v>
      </c>
      <c r="C7139" s="68" t="s">
        <v>472</v>
      </c>
      <c r="D7139" s="68" t="s">
        <v>287</v>
      </c>
      <c r="E7139" s="68" t="s">
        <v>531</v>
      </c>
      <c r="F7139" s="68" t="s">
        <v>360</v>
      </c>
      <c r="G7139" s="68" t="s">
        <v>77</v>
      </c>
      <c r="H7139" s="68" t="s">
        <v>273</v>
      </c>
      <c r="I7139" s="68" t="s">
        <v>663</v>
      </c>
      <c r="J7139" s="65">
        <v>28</v>
      </c>
      <c r="K7139" s="65">
        <v>33</v>
      </c>
      <c r="L7139" s="65">
        <v>424</v>
      </c>
      <c r="M7139" s="65" t="s">
        <v>378</v>
      </c>
    </row>
    <row r="7140" spans="1:13" ht="12.75" customHeight="1">
      <c r="A7140" s="65" t="str">
        <f>IF(ROW()=1,"KEY",IF(ISNA(VLOOKUP(B7140,車名対応マスタ!B:D,3,FALSE)),"",IF(VLOOKUP(B7140,車名対応マスタ!B:D,3,FALSE)="","",$D7140&amp;" "&amp;IF($G7140="9","J","O")&amp;" "&amp;$I7140&amp;" "&amp;IF($I7140&lt;=TEXT(★完成資料!$A$1,"yyyymm"),TEXT(★完成資料!$A$1,"yyyymm"),"999999")&amp; " " &amp; LEFT(F7140 &amp; "          ",10))))</f>
        <v xml:space="preserve">T O 202201 yyyy00 HV        </v>
      </c>
      <c r="B7140" s="68" t="s">
        <v>331</v>
      </c>
      <c r="C7140" s="68" t="s">
        <v>472</v>
      </c>
      <c r="D7140" s="68" t="s">
        <v>287</v>
      </c>
      <c r="E7140" s="68" t="s">
        <v>531</v>
      </c>
      <c r="F7140" s="68" t="s">
        <v>360</v>
      </c>
      <c r="G7140" s="68" t="s">
        <v>77</v>
      </c>
      <c r="H7140" s="68" t="s">
        <v>273</v>
      </c>
      <c r="I7140" s="68" t="s">
        <v>639</v>
      </c>
      <c r="J7140" s="65">
        <v>21</v>
      </c>
      <c r="K7140" s="65">
        <v>2</v>
      </c>
      <c r="L7140" s="65">
        <v>419</v>
      </c>
      <c r="M7140" s="65" t="s">
        <v>262</v>
      </c>
    </row>
    <row r="7141" spans="1:13" ht="12.75" customHeight="1">
      <c r="A7141" s="65" t="str">
        <f>IF(ROW()=1,"KEY",IF(ISNA(VLOOKUP(B7141,車名対応マスタ!B:D,3,FALSE)),"",IF(VLOOKUP(B7141,車名対応マスタ!B:D,3,FALSE)="","",$D7141&amp;" "&amp;IF($G7141="9","J","O")&amp;" "&amp;$I7141&amp;" "&amp;IF($I7141&lt;=TEXT(★完成資料!$A$1,"yyyymm"),TEXT(★完成資料!$A$1,"yyyymm"),"999999")&amp; " " &amp; LEFT(F7141 &amp; "          ",10))))</f>
        <v xml:space="preserve">T O 202202 yyyy00 HV        </v>
      </c>
      <c r="B7141" s="68" t="s">
        <v>331</v>
      </c>
      <c r="C7141" s="68" t="s">
        <v>472</v>
      </c>
      <c r="D7141" s="68" t="s">
        <v>287</v>
      </c>
      <c r="E7141" s="68" t="s">
        <v>531</v>
      </c>
      <c r="F7141" s="68" t="s">
        <v>360</v>
      </c>
      <c r="G7141" s="68" t="s">
        <v>77</v>
      </c>
      <c r="H7141" s="68" t="s">
        <v>273</v>
      </c>
      <c r="I7141" s="68" t="s">
        <v>640</v>
      </c>
      <c r="J7141" s="65">
        <v>4</v>
      </c>
      <c r="K7141" s="65">
        <v>24</v>
      </c>
      <c r="L7141" s="65">
        <v>419</v>
      </c>
      <c r="M7141" s="65" t="s">
        <v>262</v>
      </c>
    </row>
    <row r="7142" spans="1:13" ht="12.75" customHeight="1">
      <c r="A7142" s="65" t="str">
        <f>IF(ROW()=1,"KEY",IF(ISNA(VLOOKUP(B7142,車名対応マスタ!B:D,3,FALSE)),"",IF(VLOOKUP(B7142,車名対応マスタ!B:D,3,FALSE)="","",$D7142&amp;" "&amp;IF($G7142="9","J","O")&amp;" "&amp;$I7142&amp;" "&amp;IF($I7142&lt;=TEXT(★完成資料!$A$1,"yyyymm"),TEXT(★完成資料!$A$1,"yyyymm"),"999999")&amp; " " &amp; LEFT(F7142 &amp; "          ",10))))</f>
        <v xml:space="preserve">T O 202203 yyyy00 HV        </v>
      </c>
      <c r="B7142" s="68" t="s">
        <v>331</v>
      </c>
      <c r="C7142" s="68" t="s">
        <v>472</v>
      </c>
      <c r="D7142" s="68" t="s">
        <v>287</v>
      </c>
      <c r="E7142" s="68" t="s">
        <v>531</v>
      </c>
      <c r="F7142" s="68" t="s">
        <v>360</v>
      </c>
      <c r="G7142" s="68" t="s">
        <v>77</v>
      </c>
      <c r="H7142" s="68" t="s">
        <v>273</v>
      </c>
      <c r="I7142" s="68" t="s">
        <v>641</v>
      </c>
      <c r="J7142" s="65">
        <v>7</v>
      </c>
      <c r="K7142" s="65">
        <v>2</v>
      </c>
      <c r="L7142" s="65">
        <v>419</v>
      </c>
      <c r="M7142" s="65" t="s">
        <v>262</v>
      </c>
    </row>
    <row r="7143" spans="1:13" ht="12.75" customHeight="1">
      <c r="A7143" s="65" t="str">
        <f>IF(ROW()=1,"KEY",IF(ISNA(VLOOKUP(B7143,車名対応マスタ!B:D,3,FALSE)),"",IF(VLOOKUP(B7143,車名対応マスタ!B:D,3,FALSE)="","",$D7143&amp;" "&amp;IF($G7143="9","J","O")&amp;" "&amp;$I7143&amp;" "&amp;IF($I7143&lt;=TEXT(★完成資料!$A$1,"yyyymm"),TEXT(★完成資料!$A$1,"yyyymm"),"999999")&amp; " " &amp; LEFT(F7143 &amp; "          ",10))))</f>
        <v xml:space="preserve">T O 202204 yyyy00 HV        </v>
      </c>
      <c r="B7143" s="68" t="s">
        <v>331</v>
      </c>
      <c r="C7143" s="68" t="s">
        <v>472</v>
      </c>
      <c r="D7143" s="68" t="s">
        <v>287</v>
      </c>
      <c r="E7143" s="68" t="s">
        <v>531</v>
      </c>
      <c r="F7143" s="68" t="s">
        <v>360</v>
      </c>
      <c r="G7143" s="68" t="s">
        <v>77</v>
      </c>
      <c r="H7143" s="68" t="s">
        <v>273</v>
      </c>
      <c r="I7143" s="68" t="s">
        <v>642</v>
      </c>
      <c r="J7143" s="65">
        <v>10</v>
      </c>
      <c r="K7143" s="65">
        <v>8</v>
      </c>
      <c r="L7143" s="65">
        <v>419</v>
      </c>
      <c r="M7143" s="65" t="s">
        <v>262</v>
      </c>
    </row>
    <row r="7144" spans="1:13" ht="12.75" customHeight="1">
      <c r="A7144" s="65" t="str">
        <f>IF(ROW()=1,"KEY",IF(ISNA(VLOOKUP(B7144,車名対応マスタ!B:D,3,FALSE)),"",IF(VLOOKUP(B7144,車名対応マスタ!B:D,3,FALSE)="","",$D7144&amp;" "&amp;IF($G7144="9","J","O")&amp;" "&amp;$I7144&amp;" "&amp;IF($I7144&lt;=TEXT(★完成資料!$A$1,"yyyymm"),TEXT(★完成資料!$A$1,"yyyymm"),"999999")&amp; " " &amp; LEFT(F7144 &amp; "          ",10))))</f>
        <v xml:space="preserve">T O 202205 yyyy00 HV        </v>
      </c>
      <c r="B7144" s="68" t="s">
        <v>331</v>
      </c>
      <c r="C7144" s="68" t="s">
        <v>472</v>
      </c>
      <c r="D7144" s="68" t="s">
        <v>287</v>
      </c>
      <c r="E7144" s="68" t="s">
        <v>531</v>
      </c>
      <c r="F7144" s="68" t="s">
        <v>360</v>
      </c>
      <c r="G7144" s="68" t="s">
        <v>77</v>
      </c>
      <c r="H7144" s="68" t="s">
        <v>273</v>
      </c>
      <c r="I7144" s="68" t="s">
        <v>647</v>
      </c>
      <c r="J7144" s="65">
        <v>5</v>
      </c>
      <c r="K7144" s="65">
        <v>10</v>
      </c>
      <c r="L7144" s="65">
        <v>419</v>
      </c>
      <c r="M7144" s="65" t="s">
        <v>262</v>
      </c>
    </row>
    <row r="7145" spans="1:13" ht="12.75" customHeight="1">
      <c r="A7145" s="65" t="str">
        <f>IF(ROW()=1,"KEY",IF(ISNA(VLOOKUP(B7145,車名対応マスタ!B:D,3,FALSE)),"",IF(VLOOKUP(B7145,車名対応マスタ!B:D,3,FALSE)="","",$D7145&amp;" "&amp;IF($G7145="9","J","O")&amp;" "&amp;$I7145&amp;" "&amp;IF($I7145&lt;=TEXT(★完成資料!$A$1,"yyyymm"),TEXT(★完成資料!$A$1,"yyyymm"),"999999")&amp; " " &amp; LEFT(F7145 &amp; "          ",10))))</f>
        <v xml:space="preserve">T O 202206 yyyy00 HV        </v>
      </c>
      <c r="B7145" s="68" t="s">
        <v>331</v>
      </c>
      <c r="C7145" s="68" t="s">
        <v>472</v>
      </c>
      <c r="D7145" s="68" t="s">
        <v>287</v>
      </c>
      <c r="E7145" s="68" t="s">
        <v>531</v>
      </c>
      <c r="F7145" s="68" t="s">
        <v>360</v>
      </c>
      <c r="G7145" s="68" t="s">
        <v>77</v>
      </c>
      <c r="H7145" s="68" t="s">
        <v>273</v>
      </c>
      <c r="I7145" s="68" t="s">
        <v>652</v>
      </c>
      <c r="J7145" s="65">
        <v>8</v>
      </c>
      <c r="K7145" s="65">
        <v>13</v>
      </c>
      <c r="L7145" s="65">
        <v>419</v>
      </c>
      <c r="M7145" s="65" t="s">
        <v>262</v>
      </c>
    </row>
    <row r="7146" spans="1:13" ht="12.75" customHeight="1">
      <c r="A7146" s="65" t="str">
        <f>IF(ROW()=1,"KEY",IF(ISNA(VLOOKUP(B7146,車名対応マスタ!B:D,3,FALSE)),"",IF(VLOOKUP(B7146,車名対応マスタ!B:D,3,FALSE)="","",$D7146&amp;" "&amp;IF($G7146="9","J","O")&amp;" "&amp;$I7146&amp;" "&amp;IF($I7146&lt;=TEXT(★完成資料!$A$1,"yyyymm"),TEXT(★完成資料!$A$1,"yyyymm"),"999999")&amp; " " &amp; LEFT(F7146 &amp; "          ",10))))</f>
        <v xml:space="preserve">T O 202207 yyyy00 HV        </v>
      </c>
      <c r="B7146" s="68" t="s">
        <v>331</v>
      </c>
      <c r="C7146" s="68" t="s">
        <v>472</v>
      </c>
      <c r="D7146" s="68" t="s">
        <v>287</v>
      </c>
      <c r="E7146" s="68" t="s">
        <v>531</v>
      </c>
      <c r="F7146" s="68" t="s">
        <v>360</v>
      </c>
      <c r="G7146" s="68" t="s">
        <v>77</v>
      </c>
      <c r="H7146" s="68" t="s">
        <v>273</v>
      </c>
      <c r="I7146" s="68" t="s">
        <v>655</v>
      </c>
      <c r="J7146" s="65">
        <v>7</v>
      </c>
      <c r="K7146" s="65">
        <v>10</v>
      </c>
      <c r="L7146" s="65">
        <v>419</v>
      </c>
      <c r="M7146" s="65" t="s">
        <v>262</v>
      </c>
    </row>
    <row r="7147" spans="1:13" ht="12.75" customHeight="1">
      <c r="A7147" s="65" t="str">
        <f>IF(ROW()=1,"KEY",IF(ISNA(VLOOKUP(B7147,車名対応マスタ!B:D,3,FALSE)),"",IF(VLOOKUP(B7147,車名対応マスタ!B:D,3,FALSE)="","",$D7147&amp;" "&amp;IF($G7147="9","J","O")&amp;" "&amp;$I7147&amp;" "&amp;IF($I7147&lt;=TEXT(★完成資料!$A$1,"yyyymm"),TEXT(★完成資料!$A$1,"yyyymm"),"999999")&amp; " " &amp; LEFT(F7147 &amp; "          ",10))))</f>
        <v xml:space="preserve">T O 202208 yyyy00 HV        </v>
      </c>
      <c r="B7147" s="68" t="s">
        <v>331</v>
      </c>
      <c r="C7147" s="68" t="s">
        <v>472</v>
      </c>
      <c r="D7147" s="68" t="s">
        <v>287</v>
      </c>
      <c r="E7147" s="68" t="s">
        <v>531</v>
      </c>
      <c r="F7147" s="68" t="s">
        <v>360</v>
      </c>
      <c r="G7147" s="68" t="s">
        <v>77</v>
      </c>
      <c r="H7147" s="68" t="s">
        <v>273</v>
      </c>
      <c r="I7147" s="68" t="s">
        <v>656</v>
      </c>
      <c r="J7147" s="65">
        <v>6</v>
      </c>
      <c r="K7147" s="65">
        <v>7</v>
      </c>
      <c r="L7147" s="65">
        <v>419</v>
      </c>
      <c r="M7147" s="65" t="s">
        <v>262</v>
      </c>
    </row>
    <row r="7148" spans="1:13" ht="12.75" customHeight="1">
      <c r="A7148" s="65" t="str">
        <f>IF(ROW()=1,"KEY",IF(ISNA(VLOOKUP(B7148,車名対応マスタ!B:D,3,FALSE)),"",IF(VLOOKUP(B7148,車名対応マスタ!B:D,3,FALSE)="","",$D7148&amp;" "&amp;IF($G7148="9","J","O")&amp;" "&amp;$I7148&amp;" "&amp;IF($I7148&lt;=TEXT(★完成資料!$A$1,"yyyymm"),TEXT(★完成資料!$A$1,"yyyymm"),"999999")&amp; " " &amp; LEFT(F7148 &amp; "          ",10))))</f>
        <v xml:space="preserve">T O 202209 yyyy00 HV        </v>
      </c>
      <c r="B7148" s="68" t="s">
        <v>331</v>
      </c>
      <c r="C7148" s="68" t="s">
        <v>472</v>
      </c>
      <c r="D7148" s="68" t="s">
        <v>287</v>
      </c>
      <c r="E7148" s="68" t="s">
        <v>531</v>
      </c>
      <c r="F7148" s="68" t="s">
        <v>360</v>
      </c>
      <c r="G7148" s="68" t="s">
        <v>77</v>
      </c>
      <c r="H7148" s="68" t="s">
        <v>273</v>
      </c>
      <c r="I7148" s="68" t="s">
        <v>657</v>
      </c>
      <c r="J7148" s="65">
        <v>3</v>
      </c>
      <c r="K7148" s="65">
        <v>12</v>
      </c>
      <c r="L7148" s="65">
        <v>419</v>
      </c>
      <c r="M7148" s="65" t="s">
        <v>262</v>
      </c>
    </row>
    <row r="7149" spans="1:13" ht="12.75" customHeight="1">
      <c r="A7149" s="65" t="str">
        <f>IF(ROW()=1,"KEY",IF(ISNA(VLOOKUP(B7149,車名対応マスタ!B:D,3,FALSE)),"",IF(VLOOKUP(B7149,車名対応マスタ!B:D,3,FALSE)="","",$D7149&amp;" "&amp;IF($G7149="9","J","O")&amp;" "&amp;$I7149&amp;" "&amp;IF($I7149&lt;=TEXT(★完成資料!$A$1,"yyyymm"),TEXT(★完成資料!$A$1,"yyyymm"),"999999")&amp; " " &amp; LEFT(F7149 &amp; "          ",10))))</f>
        <v xml:space="preserve">T O 202210 yyyy00 HV        </v>
      </c>
      <c r="B7149" s="68" t="s">
        <v>331</v>
      </c>
      <c r="C7149" s="68" t="s">
        <v>472</v>
      </c>
      <c r="D7149" s="68" t="s">
        <v>287</v>
      </c>
      <c r="E7149" s="68" t="s">
        <v>531</v>
      </c>
      <c r="F7149" s="68" t="s">
        <v>360</v>
      </c>
      <c r="G7149" s="68" t="s">
        <v>77</v>
      </c>
      <c r="H7149" s="68" t="s">
        <v>273</v>
      </c>
      <c r="I7149" s="68" t="s">
        <v>663</v>
      </c>
      <c r="J7149" s="65">
        <v>3</v>
      </c>
      <c r="K7149" s="65">
        <v>7</v>
      </c>
      <c r="L7149" s="65">
        <v>419</v>
      </c>
      <c r="M7149" s="65" t="s">
        <v>262</v>
      </c>
    </row>
    <row r="7150" spans="1:13" ht="12.75" customHeight="1">
      <c r="A7150" s="65" t="str">
        <f>IF(ROW()=1,"KEY",IF(ISNA(VLOOKUP(B7150,車名対応マスタ!B:D,3,FALSE)),"",IF(VLOOKUP(B7150,車名対応マスタ!B:D,3,FALSE)="","",$D7150&amp;" "&amp;IF($G7150="9","J","O")&amp;" "&amp;$I7150&amp;" "&amp;IF($I7150&lt;=TEXT(★完成資料!$A$1,"yyyymm"),TEXT(★完成資料!$A$1,"yyyymm"),"999999")&amp; " " &amp; LEFT(F7150 &amp; "          ",10))))</f>
        <v xml:space="preserve">T O 202201 yyyy00 HV        </v>
      </c>
      <c r="B7150" s="68" t="s">
        <v>331</v>
      </c>
      <c r="C7150" s="68" t="s">
        <v>472</v>
      </c>
      <c r="D7150" s="68" t="s">
        <v>287</v>
      </c>
      <c r="E7150" s="68" t="s">
        <v>531</v>
      </c>
      <c r="F7150" s="68" t="s">
        <v>360</v>
      </c>
      <c r="G7150" s="68" t="s">
        <v>77</v>
      </c>
      <c r="H7150" s="68" t="s">
        <v>273</v>
      </c>
      <c r="I7150" s="68" t="s">
        <v>639</v>
      </c>
      <c r="J7150" s="65">
        <v>20</v>
      </c>
      <c r="K7150" s="65">
        <v>9</v>
      </c>
      <c r="L7150" s="65">
        <v>403</v>
      </c>
      <c r="M7150" s="65" t="s">
        <v>428</v>
      </c>
    </row>
    <row r="7151" spans="1:13" ht="12.75" customHeight="1">
      <c r="A7151" s="65" t="str">
        <f>IF(ROW()=1,"KEY",IF(ISNA(VLOOKUP(B7151,車名対応マスタ!B:D,3,FALSE)),"",IF(VLOOKUP(B7151,車名対応マスタ!B:D,3,FALSE)="","",$D7151&amp;" "&amp;IF($G7151="9","J","O")&amp;" "&amp;$I7151&amp;" "&amp;IF($I7151&lt;=TEXT(★完成資料!$A$1,"yyyymm"),TEXT(★完成資料!$A$1,"yyyymm"),"999999")&amp; " " &amp; LEFT(F7151 &amp; "          ",10))))</f>
        <v xml:space="preserve">T O 202202 yyyy00 HV        </v>
      </c>
      <c r="B7151" s="68" t="s">
        <v>331</v>
      </c>
      <c r="C7151" s="68" t="s">
        <v>472</v>
      </c>
      <c r="D7151" s="68" t="s">
        <v>287</v>
      </c>
      <c r="E7151" s="68" t="s">
        <v>531</v>
      </c>
      <c r="F7151" s="68" t="s">
        <v>360</v>
      </c>
      <c r="G7151" s="68" t="s">
        <v>77</v>
      </c>
      <c r="H7151" s="68" t="s">
        <v>273</v>
      </c>
      <c r="I7151" s="68" t="s">
        <v>640</v>
      </c>
      <c r="J7151" s="65">
        <v>10</v>
      </c>
      <c r="K7151" s="65">
        <v>35</v>
      </c>
      <c r="L7151" s="65">
        <v>403</v>
      </c>
      <c r="M7151" s="65" t="s">
        <v>428</v>
      </c>
    </row>
    <row r="7152" spans="1:13" ht="12.75" customHeight="1">
      <c r="A7152" s="65" t="str">
        <f>IF(ROW()=1,"KEY",IF(ISNA(VLOOKUP(B7152,車名対応マスタ!B:D,3,FALSE)),"",IF(VLOOKUP(B7152,車名対応マスタ!B:D,3,FALSE)="","",$D7152&amp;" "&amp;IF($G7152="9","J","O")&amp;" "&amp;$I7152&amp;" "&amp;IF($I7152&lt;=TEXT(★完成資料!$A$1,"yyyymm"),TEXT(★完成資料!$A$1,"yyyymm"),"999999")&amp; " " &amp; LEFT(F7152 &amp; "          ",10))))</f>
        <v xml:space="preserve">T O 202203 yyyy00 HV        </v>
      </c>
      <c r="B7152" s="68" t="s">
        <v>331</v>
      </c>
      <c r="C7152" s="68" t="s">
        <v>472</v>
      </c>
      <c r="D7152" s="68" t="s">
        <v>287</v>
      </c>
      <c r="E7152" s="68" t="s">
        <v>531</v>
      </c>
      <c r="F7152" s="68" t="s">
        <v>360</v>
      </c>
      <c r="G7152" s="68" t="s">
        <v>77</v>
      </c>
      <c r="H7152" s="68" t="s">
        <v>273</v>
      </c>
      <c r="I7152" s="68" t="s">
        <v>641</v>
      </c>
      <c r="J7152" s="65">
        <v>11</v>
      </c>
      <c r="K7152" s="65">
        <v>20</v>
      </c>
      <c r="L7152" s="65">
        <v>403</v>
      </c>
      <c r="M7152" s="65" t="s">
        <v>428</v>
      </c>
    </row>
    <row r="7153" spans="1:13" ht="12.75" customHeight="1">
      <c r="A7153" s="65" t="str">
        <f>IF(ROW()=1,"KEY",IF(ISNA(VLOOKUP(B7153,車名対応マスタ!B:D,3,FALSE)),"",IF(VLOOKUP(B7153,車名対応マスタ!B:D,3,FALSE)="","",$D7153&amp;" "&amp;IF($G7153="9","J","O")&amp;" "&amp;$I7153&amp;" "&amp;IF($I7153&lt;=TEXT(★完成資料!$A$1,"yyyymm"),TEXT(★完成資料!$A$1,"yyyymm"),"999999")&amp; " " &amp; LEFT(F7153 &amp; "          ",10))))</f>
        <v xml:space="preserve">T O 202204 yyyy00 HV        </v>
      </c>
      <c r="B7153" s="68" t="s">
        <v>331</v>
      </c>
      <c r="C7153" s="68" t="s">
        <v>472</v>
      </c>
      <c r="D7153" s="68" t="s">
        <v>287</v>
      </c>
      <c r="E7153" s="68" t="s">
        <v>531</v>
      </c>
      <c r="F7153" s="68" t="s">
        <v>360</v>
      </c>
      <c r="G7153" s="68" t="s">
        <v>77</v>
      </c>
      <c r="H7153" s="68" t="s">
        <v>273</v>
      </c>
      <c r="I7153" s="68" t="s">
        <v>642</v>
      </c>
      <c r="J7153" s="65">
        <v>23</v>
      </c>
      <c r="K7153" s="65">
        <v>8</v>
      </c>
      <c r="L7153" s="65">
        <v>403</v>
      </c>
      <c r="M7153" s="65" t="s">
        <v>428</v>
      </c>
    </row>
    <row r="7154" spans="1:13" ht="12.75" customHeight="1">
      <c r="A7154" s="65" t="str">
        <f>IF(ROW()=1,"KEY",IF(ISNA(VLOOKUP(B7154,車名対応マスタ!B:D,3,FALSE)),"",IF(VLOOKUP(B7154,車名対応マスタ!B:D,3,FALSE)="","",$D7154&amp;" "&amp;IF($G7154="9","J","O")&amp;" "&amp;$I7154&amp;" "&amp;IF($I7154&lt;=TEXT(★完成資料!$A$1,"yyyymm"),TEXT(★完成資料!$A$1,"yyyymm"),"999999")&amp; " " &amp; LEFT(F7154 &amp; "          ",10))))</f>
        <v xml:space="preserve">T O 202205 yyyy00 HV        </v>
      </c>
      <c r="B7154" s="68" t="s">
        <v>331</v>
      </c>
      <c r="C7154" s="68" t="s">
        <v>472</v>
      </c>
      <c r="D7154" s="68" t="s">
        <v>287</v>
      </c>
      <c r="E7154" s="68" t="s">
        <v>531</v>
      </c>
      <c r="F7154" s="68" t="s">
        <v>360</v>
      </c>
      <c r="G7154" s="68" t="s">
        <v>77</v>
      </c>
      <c r="H7154" s="68" t="s">
        <v>273</v>
      </c>
      <c r="I7154" s="68" t="s">
        <v>647</v>
      </c>
      <c r="J7154" s="65">
        <v>15</v>
      </c>
      <c r="K7154" s="65">
        <v>9</v>
      </c>
      <c r="L7154" s="65">
        <v>403</v>
      </c>
      <c r="M7154" s="65" t="s">
        <v>428</v>
      </c>
    </row>
    <row r="7155" spans="1:13" ht="12.75" customHeight="1">
      <c r="A7155" s="65" t="str">
        <f>IF(ROW()=1,"KEY",IF(ISNA(VLOOKUP(B7155,車名対応マスタ!B:D,3,FALSE)),"",IF(VLOOKUP(B7155,車名対応マスタ!B:D,3,FALSE)="","",$D7155&amp;" "&amp;IF($G7155="9","J","O")&amp;" "&amp;$I7155&amp;" "&amp;IF($I7155&lt;=TEXT(★完成資料!$A$1,"yyyymm"),TEXT(★完成資料!$A$1,"yyyymm"),"999999")&amp; " " &amp; LEFT(F7155 &amp; "          ",10))))</f>
        <v xml:space="preserve">T O 202206 yyyy00 HV        </v>
      </c>
      <c r="B7155" s="68" t="s">
        <v>331</v>
      </c>
      <c r="C7155" s="68" t="s">
        <v>472</v>
      </c>
      <c r="D7155" s="68" t="s">
        <v>287</v>
      </c>
      <c r="E7155" s="68" t="s">
        <v>531</v>
      </c>
      <c r="F7155" s="68" t="s">
        <v>360</v>
      </c>
      <c r="G7155" s="68" t="s">
        <v>77</v>
      </c>
      <c r="H7155" s="68" t="s">
        <v>273</v>
      </c>
      <c r="I7155" s="68" t="s">
        <v>652</v>
      </c>
      <c r="J7155" s="65">
        <v>17</v>
      </c>
      <c r="K7155" s="65">
        <v>19</v>
      </c>
      <c r="L7155" s="65">
        <v>403</v>
      </c>
      <c r="M7155" s="65" t="s">
        <v>428</v>
      </c>
    </row>
    <row r="7156" spans="1:13" ht="12.75" customHeight="1">
      <c r="A7156" s="65" t="str">
        <f>IF(ROW()=1,"KEY",IF(ISNA(VLOOKUP(B7156,車名対応マスタ!B:D,3,FALSE)),"",IF(VLOOKUP(B7156,車名対応マスタ!B:D,3,FALSE)="","",$D7156&amp;" "&amp;IF($G7156="9","J","O")&amp;" "&amp;$I7156&amp;" "&amp;IF($I7156&lt;=TEXT(★完成資料!$A$1,"yyyymm"),TEXT(★完成資料!$A$1,"yyyymm"),"999999")&amp; " " &amp; LEFT(F7156 &amp; "          ",10))))</f>
        <v xml:space="preserve">T O 202207 yyyy00 HV        </v>
      </c>
      <c r="B7156" s="68" t="s">
        <v>331</v>
      </c>
      <c r="C7156" s="68" t="s">
        <v>472</v>
      </c>
      <c r="D7156" s="68" t="s">
        <v>287</v>
      </c>
      <c r="E7156" s="68" t="s">
        <v>531</v>
      </c>
      <c r="F7156" s="68" t="s">
        <v>360</v>
      </c>
      <c r="G7156" s="68" t="s">
        <v>77</v>
      </c>
      <c r="H7156" s="68" t="s">
        <v>273</v>
      </c>
      <c r="I7156" s="68" t="s">
        <v>655</v>
      </c>
      <c r="J7156" s="65">
        <v>9</v>
      </c>
      <c r="K7156" s="65">
        <v>6</v>
      </c>
      <c r="L7156" s="65">
        <v>403</v>
      </c>
      <c r="M7156" s="65" t="s">
        <v>428</v>
      </c>
    </row>
    <row r="7157" spans="1:13" ht="12.75" customHeight="1">
      <c r="A7157" s="65" t="str">
        <f>IF(ROW()=1,"KEY",IF(ISNA(VLOOKUP(B7157,車名対応マスタ!B:D,3,FALSE)),"",IF(VLOOKUP(B7157,車名対応マスタ!B:D,3,FALSE)="","",$D7157&amp;" "&amp;IF($G7157="9","J","O")&amp;" "&amp;$I7157&amp;" "&amp;IF($I7157&lt;=TEXT(★完成資料!$A$1,"yyyymm"),TEXT(★完成資料!$A$1,"yyyymm"),"999999")&amp; " " &amp; LEFT(F7157 &amp; "          ",10))))</f>
        <v xml:space="preserve">T O 202208 yyyy00 HV        </v>
      </c>
      <c r="B7157" s="68" t="s">
        <v>331</v>
      </c>
      <c r="C7157" s="68" t="s">
        <v>472</v>
      </c>
      <c r="D7157" s="68" t="s">
        <v>287</v>
      </c>
      <c r="E7157" s="68" t="s">
        <v>531</v>
      </c>
      <c r="F7157" s="68" t="s">
        <v>360</v>
      </c>
      <c r="G7157" s="68" t="s">
        <v>77</v>
      </c>
      <c r="H7157" s="68" t="s">
        <v>273</v>
      </c>
      <c r="I7157" s="68" t="s">
        <v>656</v>
      </c>
      <c r="J7157" s="65">
        <v>23</v>
      </c>
      <c r="K7157" s="65">
        <v>29</v>
      </c>
      <c r="L7157" s="65">
        <v>403</v>
      </c>
      <c r="M7157" s="65" t="s">
        <v>428</v>
      </c>
    </row>
    <row r="7158" spans="1:13" ht="12.75" customHeight="1">
      <c r="A7158" s="65" t="str">
        <f>IF(ROW()=1,"KEY",IF(ISNA(VLOOKUP(B7158,車名対応マスタ!B:D,3,FALSE)),"",IF(VLOOKUP(B7158,車名対応マスタ!B:D,3,FALSE)="","",$D7158&amp;" "&amp;IF($G7158="9","J","O")&amp;" "&amp;$I7158&amp;" "&amp;IF($I7158&lt;=TEXT(★完成資料!$A$1,"yyyymm"),TEXT(★完成資料!$A$1,"yyyymm"),"999999")&amp; " " &amp; LEFT(F7158 &amp; "          ",10))))</f>
        <v xml:space="preserve">T O 202209 yyyy00 HV        </v>
      </c>
      <c r="B7158" s="68" t="s">
        <v>331</v>
      </c>
      <c r="C7158" s="68" t="s">
        <v>472</v>
      </c>
      <c r="D7158" s="68" t="s">
        <v>287</v>
      </c>
      <c r="E7158" s="68" t="s">
        <v>531</v>
      </c>
      <c r="F7158" s="68" t="s">
        <v>360</v>
      </c>
      <c r="G7158" s="68" t="s">
        <v>77</v>
      </c>
      <c r="H7158" s="68" t="s">
        <v>273</v>
      </c>
      <c r="I7158" s="68" t="s">
        <v>657</v>
      </c>
      <c r="J7158" s="65">
        <v>3</v>
      </c>
      <c r="K7158" s="65">
        <v>16</v>
      </c>
      <c r="L7158" s="65">
        <v>403</v>
      </c>
      <c r="M7158" s="65" t="s">
        <v>428</v>
      </c>
    </row>
    <row r="7159" spans="1:13" ht="12.75" customHeight="1">
      <c r="A7159" s="65" t="str">
        <f>IF(ROW()=1,"KEY",IF(ISNA(VLOOKUP(B7159,車名対応マスタ!B:D,3,FALSE)),"",IF(VLOOKUP(B7159,車名対応マスタ!B:D,3,FALSE)="","",$D7159&amp;" "&amp;IF($G7159="9","J","O")&amp;" "&amp;$I7159&amp;" "&amp;IF($I7159&lt;=TEXT(★完成資料!$A$1,"yyyymm"),TEXT(★完成資料!$A$1,"yyyymm"),"999999")&amp; " " &amp; LEFT(F7159 &amp; "          ",10))))</f>
        <v xml:space="preserve">T O 202210 yyyy00 HV        </v>
      </c>
      <c r="B7159" s="68" t="s">
        <v>331</v>
      </c>
      <c r="C7159" s="68" t="s">
        <v>472</v>
      </c>
      <c r="D7159" s="68" t="s">
        <v>287</v>
      </c>
      <c r="E7159" s="68" t="s">
        <v>531</v>
      </c>
      <c r="F7159" s="68" t="s">
        <v>360</v>
      </c>
      <c r="G7159" s="68" t="s">
        <v>77</v>
      </c>
      <c r="H7159" s="68" t="s">
        <v>273</v>
      </c>
      <c r="I7159" s="68" t="s">
        <v>663</v>
      </c>
      <c r="J7159" s="65">
        <v>6</v>
      </c>
      <c r="K7159" s="65">
        <v>13</v>
      </c>
      <c r="L7159" s="65">
        <v>403</v>
      </c>
      <c r="M7159" s="65" t="s">
        <v>428</v>
      </c>
    </row>
    <row r="7160" spans="1:13" ht="12.75" customHeight="1">
      <c r="A7160" s="65" t="str">
        <f>IF(ROW()=1,"KEY",IF(ISNA(VLOOKUP(B7160,車名対応マスタ!B:D,3,FALSE)),"",IF(VLOOKUP(B7160,車名対応マスタ!B:D,3,FALSE)="","",$D7160&amp;" "&amp;IF($G7160="9","J","O")&amp;" "&amp;$I7160&amp;" "&amp;IF($I7160&lt;=TEXT(★完成資料!$A$1,"yyyymm"),TEXT(★完成資料!$A$1,"yyyymm"),"999999")&amp; " " &amp; LEFT(F7160 &amp; "          ",10))))</f>
        <v xml:space="preserve">T O 202203 yyyy00 HV        </v>
      </c>
      <c r="B7160" s="68" t="s">
        <v>331</v>
      </c>
      <c r="C7160" s="68" t="s">
        <v>472</v>
      </c>
      <c r="D7160" s="68" t="s">
        <v>287</v>
      </c>
      <c r="E7160" s="68" t="s">
        <v>531</v>
      </c>
      <c r="F7160" s="68" t="s">
        <v>360</v>
      </c>
      <c r="G7160" s="68" t="s">
        <v>77</v>
      </c>
      <c r="H7160" s="68" t="s">
        <v>273</v>
      </c>
      <c r="I7160" s="68" t="s">
        <v>641</v>
      </c>
      <c r="J7160" s="65">
        <v>0</v>
      </c>
      <c r="K7160" s="65">
        <v>2</v>
      </c>
      <c r="L7160" s="65">
        <v>418</v>
      </c>
      <c r="M7160" s="65" t="s">
        <v>429</v>
      </c>
    </row>
    <row r="7161" spans="1:13" ht="12.75" customHeight="1">
      <c r="A7161" s="65" t="str">
        <f>IF(ROW()=1,"KEY",IF(ISNA(VLOOKUP(B7161,車名対応マスタ!B:D,3,FALSE)),"",IF(VLOOKUP(B7161,車名対応マスタ!B:D,3,FALSE)="","",$D7161&amp;" "&amp;IF($G7161="9","J","O")&amp;" "&amp;$I7161&amp;" "&amp;IF($I7161&lt;=TEXT(★完成資料!$A$1,"yyyymm"),TEXT(★完成資料!$A$1,"yyyymm"),"999999")&amp; " " &amp; LEFT(F7161 &amp; "          ",10))))</f>
        <v xml:space="preserve">T O 202204 yyyy00 HV        </v>
      </c>
      <c r="B7161" s="68" t="s">
        <v>331</v>
      </c>
      <c r="C7161" s="68" t="s">
        <v>472</v>
      </c>
      <c r="D7161" s="68" t="s">
        <v>287</v>
      </c>
      <c r="E7161" s="68" t="s">
        <v>531</v>
      </c>
      <c r="F7161" s="68" t="s">
        <v>360</v>
      </c>
      <c r="G7161" s="68" t="s">
        <v>77</v>
      </c>
      <c r="H7161" s="68" t="s">
        <v>273</v>
      </c>
      <c r="I7161" s="68" t="s">
        <v>642</v>
      </c>
      <c r="J7161" s="65">
        <v>0</v>
      </c>
      <c r="K7161" s="65">
        <v>4</v>
      </c>
      <c r="L7161" s="65">
        <v>418</v>
      </c>
      <c r="M7161" s="65" t="s">
        <v>429</v>
      </c>
    </row>
    <row r="7162" spans="1:13" ht="12.75" customHeight="1">
      <c r="A7162" s="65" t="str">
        <f>IF(ROW()=1,"KEY",IF(ISNA(VLOOKUP(B7162,車名対応マスタ!B:D,3,FALSE)),"",IF(VLOOKUP(B7162,車名対応マスタ!B:D,3,FALSE)="","",$D7162&amp;" "&amp;IF($G7162="9","J","O")&amp;" "&amp;$I7162&amp;" "&amp;IF($I7162&lt;=TEXT(★完成資料!$A$1,"yyyymm"),TEXT(★完成資料!$A$1,"yyyymm"),"999999")&amp; " " &amp; LEFT(F7162 &amp; "          ",10))))</f>
        <v xml:space="preserve">T O 202205 yyyy00 HV        </v>
      </c>
      <c r="B7162" s="68" t="s">
        <v>331</v>
      </c>
      <c r="C7162" s="68" t="s">
        <v>472</v>
      </c>
      <c r="D7162" s="68" t="s">
        <v>287</v>
      </c>
      <c r="E7162" s="68" t="s">
        <v>531</v>
      </c>
      <c r="F7162" s="68" t="s">
        <v>360</v>
      </c>
      <c r="G7162" s="68" t="s">
        <v>77</v>
      </c>
      <c r="H7162" s="68" t="s">
        <v>273</v>
      </c>
      <c r="I7162" s="68" t="s">
        <v>647</v>
      </c>
      <c r="J7162" s="65">
        <v>2</v>
      </c>
      <c r="K7162" s="65">
        <v>1</v>
      </c>
      <c r="L7162" s="65">
        <v>418</v>
      </c>
      <c r="M7162" s="65" t="s">
        <v>429</v>
      </c>
    </row>
    <row r="7163" spans="1:13" ht="12.75" customHeight="1">
      <c r="A7163" s="65" t="str">
        <f>IF(ROW()=1,"KEY",IF(ISNA(VLOOKUP(B7163,車名対応マスタ!B:D,3,FALSE)),"",IF(VLOOKUP(B7163,車名対応マスタ!B:D,3,FALSE)="","",$D7163&amp;" "&amp;IF($G7163="9","J","O")&amp;" "&amp;$I7163&amp;" "&amp;IF($I7163&lt;=TEXT(★完成資料!$A$1,"yyyymm"),TEXT(★完成資料!$A$1,"yyyymm"),"999999")&amp; " " &amp; LEFT(F7163 &amp; "          ",10))))</f>
        <v xml:space="preserve">T O 202206 yyyy00 HV        </v>
      </c>
      <c r="B7163" s="68" t="s">
        <v>331</v>
      </c>
      <c r="C7163" s="68" t="s">
        <v>472</v>
      </c>
      <c r="D7163" s="68" t="s">
        <v>287</v>
      </c>
      <c r="E7163" s="68" t="s">
        <v>531</v>
      </c>
      <c r="F7163" s="68" t="s">
        <v>360</v>
      </c>
      <c r="G7163" s="68" t="s">
        <v>77</v>
      </c>
      <c r="H7163" s="68" t="s">
        <v>273</v>
      </c>
      <c r="I7163" s="68" t="s">
        <v>652</v>
      </c>
      <c r="J7163" s="65">
        <v>2</v>
      </c>
      <c r="K7163" s="65">
        <v>2</v>
      </c>
      <c r="L7163" s="65">
        <v>418</v>
      </c>
      <c r="M7163" s="65" t="s">
        <v>429</v>
      </c>
    </row>
    <row r="7164" spans="1:13" ht="12.75" customHeight="1">
      <c r="A7164" s="65" t="str">
        <f>IF(ROW()=1,"KEY",IF(ISNA(VLOOKUP(B7164,車名対応マスタ!B:D,3,FALSE)),"",IF(VLOOKUP(B7164,車名対応マスタ!B:D,3,FALSE)="","",$D7164&amp;" "&amp;IF($G7164="9","J","O")&amp;" "&amp;$I7164&amp;" "&amp;IF($I7164&lt;=TEXT(★完成資料!$A$1,"yyyymm"),TEXT(★完成資料!$A$1,"yyyymm"),"999999")&amp; " " &amp; LEFT(F7164 &amp; "          ",10))))</f>
        <v xml:space="preserve">T O 202207 yyyy00 HV        </v>
      </c>
      <c r="B7164" s="68" t="s">
        <v>331</v>
      </c>
      <c r="C7164" s="68" t="s">
        <v>472</v>
      </c>
      <c r="D7164" s="68" t="s">
        <v>287</v>
      </c>
      <c r="E7164" s="68" t="s">
        <v>531</v>
      </c>
      <c r="F7164" s="68" t="s">
        <v>360</v>
      </c>
      <c r="G7164" s="68" t="s">
        <v>77</v>
      </c>
      <c r="H7164" s="68" t="s">
        <v>273</v>
      </c>
      <c r="I7164" s="68" t="s">
        <v>655</v>
      </c>
      <c r="J7164" s="65">
        <v>2</v>
      </c>
      <c r="K7164" s="65">
        <v>2</v>
      </c>
      <c r="L7164" s="65">
        <v>418</v>
      </c>
      <c r="M7164" s="65" t="s">
        <v>429</v>
      </c>
    </row>
    <row r="7165" spans="1:13" ht="12.75" customHeight="1">
      <c r="A7165" s="65" t="str">
        <f>IF(ROW()=1,"KEY",IF(ISNA(VLOOKUP(B7165,車名対応マスタ!B:D,3,FALSE)),"",IF(VLOOKUP(B7165,車名対応マスタ!B:D,3,FALSE)="","",$D7165&amp;" "&amp;IF($G7165="9","J","O")&amp;" "&amp;$I7165&amp;" "&amp;IF($I7165&lt;=TEXT(★完成資料!$A$1,"yyyymm"),TEXT(★完成資料!$A$1,"yyyymm"),"999999")&amp; " " &amp; LEFT(F7165 &amp; "          ",10))))</f>
        <v xml:space="preserve">T O 202208 yyyy00 HV        </v>
      </c>
      <c r="B7165" s="68" t="s">
        <v>331</v>
      </c>
      <c r="C7165" s="68" t="s">
        <v>472</v>
      </c>
      <c r="D7165" s="68" t="s">
        <v>287</v>
      </c>
      <c r="E7165" s="68" t="s">
        <v>531</v>
      </c>
      <c r="F7165" s="68" t="s">
        <v>360</v>
      </c>
      <c r="G7165" s="68" t="s">
        <v>77</v>
      </c>
      <c r="H7165" s="68" t="s">
        <v>273</v>
      </c>
      <c r="I7165" s="68" t="s">
        <v>656</v>
      </c>
      <c r="J7165" s="65">
        <v>1</v>
      </c>
      <c r="L7165" s="65">
        <v>418</v>
      </c>
      <c r="M7165" s="65" t="s">
        <v>429</v>
      </c>
    </row>
    <row r="7166" spans="1:13" ht="12.75" customHeight="1">
      <c r="A7166" s="65" t="str">
        <f>IF(ROW()=1,"KEY",IF(ISNA(VLOOKUP(B7166,車名対応マスタ!B:D,3,FALSE)),"",IF(VLOOKUP(B7166,車名対応マスタ!B:D,3,FALSE)="","",$D7166&amp;" "&amp;IF($G7166="9","J","O")&amp;" "&amp;$I7166&amp;" "&amp;IF($I7166&lt;=TEXT(★完成資料!$A$1,"yyyymm"),TEXT(★完成資料!$A$1,"yyyymm"),"999999")&amp; " " &amp; LEFT(F7166 &amp; "          ",10))))</f>
        <v xml:space="preserve">T O 202210 yyyy00 HV        </v>
      </c>
      <c r="B7166" s="68" t="s">
        <v>331</v>
      </c>
      <c r="C7166" s="68" t="s">
        <v>472</v>
      </c>
      <c r="D7166" s="68" t="s">
        <v>287</v>
      </c>
      <c r="E7166" s="68" t="s">
        <v>531</v>
      </c>
      <c r="F7166" s="68" t="s">
        <v>360</v>
      </c>
      <c r="G7166" s="68" t="s">
        <v>77</v>
      </c>
      <c r="H7166" s="68" t="s">
        <v>273</v>
      </c>
      <c r="I7166" s="68" t="s">
        <v>663</v>
      </c>
      <c r="J7166" s="65">
        <v>1</v>
      </c>
      <c r="L7166" s="65">
        <v>418</v>
      </c>
      <c r="M7166" s="65" t="s">
        <v>429</v>
      </c>
    </row>
    <row r="7167" spans="1:13" ht="12.75" customHeight="1">
      <c r="A7167" s="65" t="str">
        <f>IF(ROW()=1,"KEY",IF(ISNA(VLOOKUP(B7167,車名対応マスタ!B:D,3,FALSE)),"",IF(VLOOKUP(B7167,車名対応マスタ!B:D,3,FALSE)="","",$D7167&amp;" "&amp;IF($G7167="9","J","O")&amp;" "&amp;$I7167&amp;" "&amp;IF($I7167&lt;=TEXT(★完成資料!$A$1,"yyyymm"),TEXT(★完成資料!$A$1,"yyyymm"),"999999")&amp; " " &amp; LEFT(F7167 &amp; "          ",10))))</f>
        <v xml:space="preserve">T O 202201 yyyy00 HV        </v>
      </c>
      <c r="B7167" s="68" t="s">
        <v>331</v>
      </c>
      <c r="C7167" s="68" t="s">
        <v>472</v>
      </c>
      <c r="D7167" s="68" t="s">
        <v>287</v>
      </c>
      <c r="E7167" s="68" t="s">
        <v>531</v>
      </c>
      <c r="F7167" s="68" t="s">
        <v>360</v>
      </c>
      <c r="G7167" s="68" t="s">
        <v>77</v>
      </c>
      <c r="H7167" s="68" t="s">
        <v>273</v>
      </c>
      <c r="I7167" s="68" t="s">
        <v>639</v>
      </c>
      <c r="J7167" s="65">
        <v>13</v>
      </c>
      <c r="K7167" s="65">
        <v>5</v>
      </c>
      <c r="L7167" s="65">
        <v>411</v>
      </c>
      <c r="M7167" s="65" t="s">
        <v>498</v>
      </c>
    </row>
    <row r="7168" spans="1:13" ht="12.75" customHeight="1">
      <c r="A7168" s="65" t="str">
        <f>IF(ROW()=1,"KEY",IF(ISNA(VLOOKUP(B7168,車名対応マスタ!B:D,3,FALSE)),"",IF(VLOOKUP(B7168,車名対応マスタ!B:D,3,FALSE)="","",$D7168&amp;" "&amp;IF($G7168="9","J","O")&amp;" "&amp;$I7168&amp;" "&amp;IF($I7168&lt;=TEXT(★完成資料!$A$1,"yyyymm"),TEXT(★完成資料!$A$1,"yyyymm"),"999999")&amp; " " &amp; LEFT(F7168 &amp; "          ",10))))</f>
        <v xml:space="preserve">T O 202202 yyyy00 HV        </v>
      </c>
      <c r="B7168" s="68" t="s">
        <v>331</v>
      </c>
      <c r="C7168" s="68" t="s">
        <v>472</v>
      </c>
      <c r="D7168" s="68" t="s">
        <v>287</v>
      </c>
      <c r="E7168" s="68" t="s">
        <v>531</v>
      </c>
      <c r="F7168" s="68" t="s">
        <v>360</v>
      </c>
      <c r="G7168" s="68" t="s">
        <v>77</v>
      </c>
      <c r="H7168" s="68" t="s">
        <v>273</v>
      </c>
      <c r="I7168" s="68" t="s">
        <v>640</v>
      </c>
      <c r="J7168" s="65">
        <v>3</v>
      </c>
      <c r="K7168" s="65">
        <v>20</v>
      </c>
      <c r="L7168" s="65">
        <v>411</v>
      </c>
      <c r="M7168" s="65" t="s">
        <v>498</v>
      </c>
    </row>
    <row r="7169" spans="1:13" ht="12.75" customHeight="1">
      <c r="A7169" s="65" t="str">
        <f>IF(ROW()=1,"KEY",IF(ISNA(VLOOKUP(B7169,車名対応マスタ!B:D,3,FALSE)),"",IF(VLOOKUP(B7169,車名対応マスタ!B:D,3,FALSE)="","",$D7169&amp;" "&amp;IF($G7169="9","J","O")&amp;" "&amp;$I7169&amp;" "&amp;IF($I7169&lt;=TEXT(★完成資料!$A$1,"yyyymm"),TEXT(★完成資料!$A$1,"yyyymm"),"999999")&amp; " " &amp; LEFT(F7169 &amp; "          ",10))))</f>
        <v xml:space="preserve">T O 202203 yyyy00 HV        </v>
      </c>
      <c r="B7169" s="68" t="s">
        <v>331</v>
      </c>
      <c r="C7169" s="68" t="s">
        <v>472</v>
      </c>
      <c r="D7169" s="68" t="s">
        <v>287</v>
      </c>
      <c r="E7169" s="68" t="s">
        <v>531</v>
      </c>
      <c r="F7169" s="68" t="s">
        <v>360</v>
      </c>
      <c r="G7169" s="68" t="s">
        <v>77</v>
      </c>
      <c r="H7169" s="68" t="s">
        <v>273</v>
      </c>
      <c r="I7169" s="68" t="s">
        <v>641</v>
      </c>
      <c r="J7169" s="65">
        <v>6</v>
      </c>
      <c r="K7169" s="65">
        <v>7</v>
      </c>
      <c r="L7169" s="65">
        <v>411</v>
      </c>
      <c r="M7169" s="65" t="s">
        <v>498</v>
      </c>
    </row>
    <row r="7170" spans="1:13" ht="12.75" customHeight="1">
      <c r="A7170" s="65" t="str">
        <f>IF(ROW()=1,"KEY",IF(ISNA(VLOOKUP(B7170,車名対応マスタ!B:D,3,FALSE)),"",IF(VLOOKUP(B7170,車名対応マスタ!B:D,3,FALSE)="","",$D7170&amp;" "&amp;IF($G7170="9","J","O")&amp;" "&amp;$I7170&amp;" "&amp;IF($I7170&lt;=TEXT(★完成資料!$A$1,"yyyymm"),TEXT(★完成資料!$A$1,"yyyymm"),"999999")&amp; " " &amp; LEFT(F7170 &amp; "          ",10))))</f>
        <v xml:space="preserve">T O 202204 yyyy00 HV        </v>
      </c>
      <c r="B7170" s="68" t="s">
        <v>331</v>
      </c>
      <c r="C7170" s="68" t="s">
        <v>472</v>
      </c>
      <c r="D7170" s="68" t="s">
        <v>287</v>
      </c>
      <c r="E7170" s="68" t="s">
        <v>531</v>
      </c>
      <c r="F7170" s="68" t="s">
        <v>360</v>
      </c>
      <c r="G7170" s="68" t="s">
        <v>77</v>
      </c>
      <c r="H7170" s="68" t="s">
        <v>273</v>
      </c>
      <c r="I7170" s="68" t="s">
        <v>642</v>
      </c>
      <c r="J7170" s="65">
        <v>0</v>
      </c>
      <c r="K7170" s="65">
        <v>8</v>
      </c>
      <c r="L7170" s="65">
        <v>411</v>
      </c>
      <c r="M7170" s="65" t="s">
        <v>498</v>
      </c>
    </row>
    <row r="7171" spans="1:13" ht="12.75" customHeight="1">
      <c r="A7171" s="65" t="str">
        <f>IF(ROW()=1,"KEY",IF(ISNA(VLOOKUP(B7171,車名対応マスタ!B:D,3,FALSE)),"",IF(VLOOKUP(B7171,車名対応マスタ!B:D,3,FALSE)="","",$D7171&amp;" "&amp;IF($G7171="9","J","O")&amp;" "&amp;$I7171&amp;" "&amp;IF($I7171&lt;=TEXT(★完成資料!$A$1,"yyyymm"),TEXT(★完成資料!$A$1,"yyyymm"),"999999")&amp; " " &amp; LEFT(F7171 &amp; "          ",10))))</f>
        <v xml:space="preserve">T O 202205 yyyy00 HV        </v>
      </c>
      <c r="B7171" s="68" t="s">
        <v>331</v>
      </c>
      <c r="C7171" s="68" t="s">
        <v>472</v>
      </c>
      <c r="D7171" s="68" t="s">
        <v>287</v>
      </c>
      <c r="E7171" s="68" t="s">
        <v>531</v>
      </c>
      <c r="F7171" s="68" t="s">
        <v>360</v>
      </c>
      <c r="G7171" s="68" t="s">
        <v>77</v>
      </c>
      <c r="H7171" s="68" t="s">
        <v>273</v>
      </c>
      <c r="I7171" s="68" t="s">
        <v>647</v>
      </c>
      <c r="J7171" s="65">
        <v>2</v>
      </c>
      <c r="K7171" s="65">
        <v>7</v>
      </c>
      <c r="L7171" s="65">
        <v>411</v>
      </c>
      <c r="M7171" s="65" t="s">
        <v>498</v>
      </c>
    </row>
    <row r="7172" spans="1:13" ht="12.75" customHeight="1">
      <c r="A7172" s="65" t="str">
        <f>IF(ROW()=1,"KEY",IF(ISNA(VLOOKUP(B7172,車名対応マスタ!B:D,3,FALSE)),"",IF(VLOOKUP(B7172,車名対応マスタ!B:D,3,FALSE)="","",$D7172&amp;" "&amp;IF($G7172="9","J","O")&amp;" "&amp;$I7172&amp;" "&amp;IF($I7172&lt;=TEXT(★完成資料!$A$1,"yyyymm"),TEXT(★完成資料!$A$1,"yyyymm"),"999999")&amp; " " &amp; LEFT(F7172 &amp; "          ",10))))</f>
        <v xml:space="preserve">T O 202206 yyyy00 HV        </v>
      </c>
      <c r="B7172" s="68" t="s">
        <v>331</v>
      </c>
      <c r="C7172" s="68" t="s">
        <v>472</v>
      </c>
      <c r="D7172" s="68" t="s">
        <v>287</v>
      </c>
      <c r="E7172" s="68" t="s">
        <v>531</v>
      </c>
      <c r="F7172" s="68" t="s">
        <v>360</v>
      </c>
      <c r="G7172" s="68" t="s">
        <v>77</v>
      </c>
      <c r="H7172" s="68" t="s">
        <v>273</v>
      </c>
      <c r="I7172" s="68" t="s">
        <v>652</v>
      </c>
      <c r="J7172" s="65">
        <v>1</v>
      </c>
      <c r="L7172" s="65">
        <v>411</v>
      </c>
      <c r="M7172" s="65" t="s">
        <v>498</v>
      </c>
    </row>
    <row r="7173" spans="1:13" ht="12.75" customHeight="1">
      <c r="A7173" s="65" t="str">
        <f>IF(ROW()=1,"KEY",IF(ISNA(VLOOKUP(B7173,車名対応マスタ!B:D,3,FALSE)),"",IF(VLOOKUP(B7173,車名対応マスタ!B:D,3,FALSE)="","",$D7173&amp;" "&amp;IF($G7173="9","J","O")&amp;" "&amp;$I7173&amp;" "&amp;IF($I7173&lt;=TEXT(★完成資料!$A$1,"yyyymm"),TEXT(★完成資料!$A$1,"yyyymm"),"999999")&amp; " " &amp; LEFT(F7173 &amp; "          ",10))))</f>
        <v xml:space="preserve">T O 202207 yyyy00 HV        </v>
      </c>
      <c r="B7173" s="68" t="s">
        <v>331</v>
      </c>
      <c r="C7173" s="68" t="s">
        <v>472</v>
      </c>
      <c r="D7173" s="68" t="s">
        <v>287</v>
      </c>
      <c r="E7173" s="68" t="s">
        <v>531</v>
      </c>
      <c r="F7173" s="68" t="s">
        <v>360</v>
      </c>
      <c r="G7173" s="68" t="s">
        <v>77</v>
      </c>
      <c r="H7173" s="68" t="s">
        <v>273</v>
      </c>
      <c r="I7173" s="68" t="s">
        <v>655</v>
      </c>
      <c r="J7173" s="65">
        <v>12</v>
      </c>
      <c r="K7173" s="65">
        <v>11</v>
      </c>
      <c r="L7173" s="65">
        <v>411</v>
      </c>
      <c r="M7173" s="65" t="s">
        <v>498</v>
      </c>
    </row>
    <row r="7174" spans="1:13" ht="12.75" customHeight="1">
      <c r="A7174" s="65" t="str">
        <f>IF(ROW()=1,"KEY",IF(ISNA(VLOOKUP(B7174,車名対応マスタ!B:D,3,FALSE)),"",IF(VLOOKUP(B7174,車名対応マスタ!B:D,3,FALSE)="","",$D7174&amp;" "&amp;IF($G7174="9","J","O")&amp;" "&amp;$I7174&amp;" "&amp;IF($I7174&lt;=TEXT(★完成資料!$A$1,"yyyymm"),TEXT(★完成資料!$A$1,"yyyymm"),"999999")&amp; " " &amp; LEFT(F7174 &amp; "          ",10))))</f>
        <v xml:space="preserve">T O 202208 yyyy00 HV        </v>
      </c>
      <c r="B7174" s="68" t="s">
        <v>331</v>
      </c>
      <c r="C7174" s="68" t="s">
        <v>472</v>
      </c>
      <c r="D7174" s="68" t="s">
        <v>287</v>
      </c>
      <c r="E7174" s="68" t="s">
        <v>531</v>
      </c>
      <c r="F7174" s="68" t="s">
        <v>360</v>
      </c>
      <c r="G7174" s="68" t="s">
        <v>77</v>
      </c>
      <c r="H7174" s="68" t="s">
        <v>273</v>
      </c>
      <c r="I7174" s="68" t="s">
        <v>656</v>
      </c>
      <c r="J7174" s="65">
        <v>9</v>
      </c>
      <c r="K7174" s="65">
        <v>7</v>
      </c>
      <c r="L7174" s="65">
        <v>411</v>
      </c>
      <c r="M7174" s="65" t="s">
        <v>498</v>
      </c>
    </row>
    <row r="7175" spans="1:13" ht="12.75" customHeight="1">
      <c r="A7175" s="65" t="str">
        <f>IF(ROW()=1,"KEY",IF(ISNA(VLOOKUP(B7175,車名対応マスタ!B:D,3,FALSE)),"",IF(VLOOKUP(B7175,車名対応マスタ!B:D,3,FALSE)="","",$D7175&amp;" "&amp;IF($G7175="9","J","O")&amp;" "&amp;$I7175&amp;" "&amp;IF($I7175&lt;=TEXT(★完成資料!$A$1,"yyyymm"),TEXT(★完成資料!$A$1,"yyyymm"),"999999")&amp; " " &amp; LEFT(F7175 &amp; "          ",10))))</f>
        <v xml:space="preserve">T O 202209 yyyy00 HV        </v>
      </c>
      <c r="B7175" s="68" t="s">
        <v>331</v>
      </c>
      <c r="C7175" s="68" t="s">
        <v>472</v>
      </c>
      <c r="D7175" s="68" t="s">
        <v>287</v>
      </c>
      <c r="E7175" s="68" t="s">
        <v>531</v>
      </c>
      <c r="F7175" s="68" t="s">
        <v>360</v>
      </c>
      <c r="G7175" s="68" t="s">
        <v>77</v>
      </c>
      <c r="H7175" s="68" t="s">
        <v>273</v>
      </c>
      <c r="I7175" s="68" t="s">
        <v>657</v>
      </c>
      <c r="J7175" s="65">
        <v>10</v>
      </c>
      <c r="K7175" s="65">
        <v>6</v>
      </c>
      <c r="L7175" s="65">
        <v>411</v>
      </c>
      <c r="M7175" s="65" t="s">
        <v>498</v>
      </c>
    </row>
    <row r="7176" spans="1:13" ht="12.75" customHeight="1">
      <c r="A7176" s="65" t="str">
        <f>IF(ROW()=1,"KEY",IF(ISNA(VLOOKUP(B7176,車名対応マスタ!B:D,3,FALSE)),"",IF(VLOOKUP(B7176,車名対応マスタ!B:D,3,FALSE)="","",$D7176&amp;" "&amp;IF($G7176="9","J","O")&amp;" "&amp;$I7176&amp;" "&amp;IF($I7176&lt;=TEXT(★完成資料!$A$1,"yyyymm"),TEXT(★完成資料!$A$1,"yyyymm"),"999999")&amp; " " &amp; LEFT(F7176 &amp; "          ",10))))</f>
        <v xml:space="preserve">T O 202210 yyyy00 HV        </v>
      </c>
      <c r="B7176" s="68" t="s">
        <v>331</v>
      </c>
      <c r="C7176" s="68" t="s">
        <v>472</v>
      </c>
      <c r="D7176" s="68" t="s">
        <v>287</v>
      </c>
      <c r="E7176" s="68" t="s">
        <v>531</v>
      </c>
      <c r="F7176" s="68" t="s">
        <v>360</v>
      </c>
      <c r="G7176" s="68" t="s">
        <v>77</v>
      </c>
      <c r="H7176" s="68" t="s">
        <v>273</v>
      </c>
      <c r="I7176" s="68" t="s">
        <v>663</v>
      </c>
      <c r="J7176" s="65">
        <v>3</v>
      </c>
      <c r="K7176" s="65">
        <v>3</v>
      </c>
      <c r="L7176" s="65">
        <v>411</v>
      </c>
      <c r="M7176" s="65" t="s">
        <v>498</v>
      </c>
    </row>
    <row r="7177" spans="1:13" ht="12.75" customHeight="1">
      <c r="A7177" s="65" t="str">
        <f>IF(ROW()=1,"KEY",IF(ISNA(VLOOKUP(B7177,車名対応マスタ!B:D,3,FALSE)),"",IF(VLOOKUP(B7177,車名対応マスタ!B:D,3,FALSE)="","",$D7177&amp;" "&amp;IF($G7177="9","J","O")&amp;" "&amp;$I7177&amp;" "&amp;IF($I7177&lt;=TEXT(★完成資料!$A$1,"yyyymm"),TEXT(★完成資料!$A$1,"yyyymm"),"999999")&amp; " " &amp; LEFT(F7177 &amp; "          ",10))))</f>
        <v xml:space="preserve">T O 202201 yyyy00 HV        </v>
      </c>
      <c r="B7177" s="68" t="s">
        <v>331</v>
      </c>
      <c r="C7177" s="68" t="s">
        <v>472</v>
      </c>
      <c r="D7177" s="68" t="s">
        <v>287</v>
      </c>
      <c r="E7177" s="68" t="s">
        <v>531</v>
      </c>
      <c r="F7177" s="68" t="s">
        <v>360</v>
      </c>
      <c r="G7177" s="68" t="s">
        <v>77</v>
      </c>
      <c r="H7177" s="68" t="s">
        <v>273</v>
      </c>
      <c r="I7177" s="68" t="s">
        <v>639</v>
      </c>
      <c r="J7177" s="65">
        <v>4</v>
      </c>
      <c r="L7177" s="65">
        <v>429</v>
      </c>
      <c r="M7177" s="65" t="s">
        <v>380</v>
      </c>
    </row>
    <row r="7178" spans="1:13" ht="12.75" customHeight="1">
      <c r="A7178" s="65" t="str">
        <f>IF(ROW()=1,"KEY",IF(ISNA(VLOOKUP(B7178,車名対応マスタ!B:D,3,FALSE)),"",IF(VLOOKUP(B7178,車名対応マスタ!B:D,3,FALSE)="","",$D7178&amp;" "&amp;IF($G7178="9","J","O")&amp;" "&amp;$I7178&amp;" "&amp;IF($I7178&lt;=TEXT(★完成資料!$A$1,"yyyymm"),TEXT(★完成資料!$A$1,"yyyymm"),"999999")&amp; " " &amp; LEFT(F7178 &amp; "          ",10))))</f>
        <v xml:space="preserve">T O 202202 yyyy00 HV        </v>
      </c>
      <c r="B7178" s="68" t="s">
        <v>331</v>
      </c>
      <c r="C7178" s="68" t="s">
        <v>472</v>
      </c>
      <c r="D7178" s="68" t="s">
        <v>287</v>
      </c>
      <c r="E7178" s="68" t="s">
        <v>531</v>
      </c>
      <c r="F7178" s="68" t="s">
        <v>360</v>
      </c>
      <c r="G7178" s="68" t="s">
        <v>77</v>
      </c>
      <c r="H7178" s="68" t="s">
        <v>273</v>
      </c>
      <c r="I7178" s="68" t="s">
        <v>640</v>
      </c>
      <c r="J7178" s="65">
        <v>8</v>
      </c>
      <c r="L7178" s="65">
        <v>429</v>
      </c>
      <c r="M7178" s="65" t="s">
        <v>380</v>
      </c>
    </row>
    <row r="7179" spans="1:13" ht="12.75" customHeight="1">
      <c r="A7179" s="65" t="str">
        <f>IF(ROW()=1,"KEY",IF(ISNA(VLOOKUP(B7179,車名対応マスタ!B:D,3,FALSE)),"",IF(VLOOKUP(B7179,車名対応マスタ!B:D,3,FALSE)="","",$D7179&amp;" "&amp;IF($G7179="9","J","O")&amp;" "&amp;$I7179&amp;" "&amp;IF($I7179&lt;=TEXT(★完成資料!$A$1,"yyyymm"),TEXT(★完成資料!$A$1,"yyyymm"),"999999")&amp; " " &amp; LEFT(F7179 &amp; "          ",10))))</f>
        <v xml:space="preserve">T O 202203 yyyy00 HV        </v>
      </c>
      <c r="B7179" s="68" t="s">
        <v>331</v>
      </c>
      <c r="C7179" s="68" t="s">
        <v>472</v>
      </c>
      <c r="D7179" s="68" t="s">
        <v>287</v>
      </c>
      <c r="E7179" s="68" t="s">
        <v>531</v>
      </c>
      <c r="F7179" s="68" t="s">
        <v>360</v>
      </c>
      <c r="G7179" s="68" t="s">
        <v>77</v>
      </c>
      <c r="H7179" s="68" t="s">
        <v>273</v>
      </c>
      <c r="I7179" s="68" t="s">
        <v>641</v>
      </c>
      <c r="J7179" s="65">
        <v>11</v>
      </c>
      <c r="K7179" s="65">
        <v>16</v>
      </c>
      <c r="L7179" s="65">
        <v>429</v>
      </c>
      <c r="M7179" s="65" t="s">
        <v>380</v>
      </c>
    </row>
    <row r="7180" spans="1:13" ht="12.75" customHeight="1">
      <c r="A7180" s="65" t="str">
        <f>IF(ROW()=1,"KEY",IF(ISNA(VLOOKUP(B7180,車名対応マスタ!B:D,3,FALSE)),"",IF(VLOOKUP(B7180,車名対応マスタ!B:D,3,FALSE)="","",$D7180&amp;" "&amp;IF($G7180="9","J","O")&amp;" "&amp;$I7180&amp;" "&amp;IF($I7180&lt;=TEXT(★完成資料!$A$1,"yyyymm"),TEXT(★完成資料!$A$1,"yyyymm"),"999999")&amp; " " &amp; LEFT(F7180 &amp; "          ",10))))</f>
        <v xml:space="preserve">T O 202204 yyyy00 HV        </v>
      </c>
      <c r="B7180" s="68" t="s">
        <v>331</v>
      </c>
      <c r="C7180" s="68" t="s">
        <v>472</v>
      </c>
      <c r="D7180" s="68" t="s">
        <v>287</v>
      </c>
      <c r="E7180" s="68" t="s">
        <v>531</v>
      </c>
      <c r="F7180" s="68" t="s">
        <v>360</v>
      </c>
      <c r="G7180" s="68" t="s">
        <v>77</v>
      </c>
      <c r="H7180" s="68" t="s">
        <v>273</v>
      </c>
      <c r="I7180" s="68" t="s">
        <v>642</v>
      </c>
      <c r="J7180" s="65">
        <v>9</v>
      </c>
      <c r="K7180" s="65">
        <v>12</v>
      </c>
      <c r="L7180" s="65">
        <v>429</v>
      </c>
      <c r="M7180" s="65" t="s">
        <v>380</v>
      </c>
    </row>
    <row r="7181" spans="1:13" ht="12.75" customHeight="1">
      <c r="A7181" s="65" t="str">
        <f>IF(ROW()=1,"KEY",IF(ISNA(VLOOKUP(B7181,車名対応マスタ!B:D,3,FALSE)),"",IF(VLOOKUP(B7181,車名対応マスタ!B:D,3,FALSE)="","",$D7181&amp;" "&amp;IF($G7181="9","J","O")&amp;" "&amp;$I7181&amp;" "&amp;IF($I7181&lt;=TEXT(★完成資料!$A$1,"yyyymm"),TEXT(★完成資料!$A$1,"yyyymm"),"999999")&amp; " " &amp; LEFT(F7181 &amp; "          ",10))))</f>
        <v xml:space="preserve">T O 202205 yyyy00 HV        </v>
      </c>
      <c r="B7181" s="68" t="s">
        <v>331</v>
      </c>
      <c r="C7181" s="68" t="s">
        <v>472</v>
      </c>
      <c r="D7181" s="68" t="s">
        <v>287</v>
      </c>
      <c r="E7181" s="68" t="s">
        <v>531</v>
      </c>
      <c r="F7181" s="68" t="s">
        <v>360</v>
      </c>
      <c r="G7181" s="68" t="s">
        <v>77</v>
      </c>
      <c r="H7181" s="68" t="s">
        <v>273</v>
      </c>
      <c r="I7181" s="68" t="s">
        <v>647</v>
      </c>
      <c r="J7181" s="65">
        <v>8</v>
      </c>
      <c r="K7181" s="65">
        <v>9</v>
      </c>
      <c r="L7181" s="65">
        <v>429</v>
      </c>
      <c r="M7181" s="65" t="s">
        <v>380</v>
      </c>
    </row>
    <row r="7182" spans="1:13" ht="12.75" customHeight="1">
      <c r="A7182" s="65" t="str">
        <f>IF(ROW()=1,"KEY",IF(ISNA(VLOOKUP(B7182,車名対応マスタ!B:D,3,FALSE)),"",IF(VLOOKUP(B7182,車名対応マスタ!B:D,3,FALSE)="","",$D7182&amp;" "&amp;IF($G7182="9","J","O")&amp;" "&amp;$I7182&amp;" "&amp;IF($I7182&lt;=TEXT(★完成資料!$A$1,"yyyymm"),TEXT(★完成資料!$A$1,"yyyymm"),"999999")&amp; " " &amp; LEFT(F7182 &amp; "          ",10))))</f>
        <v xml:space="preserve">T O 202206 yyyy00 HV        </v>
      </c>
      <c r="B7182" s="68" t="s">
        <v>331</v>
      </c>
      <c r="C7182" s="68" t="s">
        <v>472</v>
      </c>
      <c r="D7182" s="68" t="s">
        <v>287</v>
      </c>
      <c r="E7182" s="68" t="s">
        <v>531</v>
      </c>
      <c r="F7182" s="68" t="s">
        <v>360</v>
      </c>
      <c r="G7182" s="68" t="s">
        <v>77</v>
      </c>
      <c r="H7182" s="68" t="s">
        <v>273</v>
      </c>
      <c r="I7182" s="68" t="s">
        <v>652</v>
      </c>
      <c r="J7182" s="65">
        <v>10</v>
      </c>
      <c r="K7182" s="65">
        <v>4</v>
      </c>
      <c r="L7182" s="65">
        <v>429</v>
      </c>
      <c r="M7182" s="65" t="s">
        <v>380</v>
      </c>
    </row>
    <row r="7183" spans="1:13" ht="12.75" customHeight="1">
      <c r="A7183" s="65" t="str">
        <f>IF(ROW()=1,"KEY",IF(ISNA(VLOOKUP(B7183,車名対応マスタ!B:D,3,FALSE)),"",IF(VLOOKUP(B7183,車名対応マスタ!B:D,3,FALSE)="","",$D7183&amp;" "&amp;IF($G7183="9","J","O")&amp;" "&amp;$I7183&amp;" "&amp;IF($I7183&lt;=TEXT(★完成資料!$A$1,"yyyymm"),TEXT(★完成資料!$A$1,"yyyymm"),"999999")&amp; " " &amp; LEFT(F7183 &amp; "          ",10))))</f>
        <v xml:space="preserve">T O 202207 yyyy00 HV        </v>
      </c>
      <c r="B7183" s="68" t="s">
        <v>331</v>
      </c>
      <c r="C7183" s="68" t="s">
        <v>472</v>
      </c>
      <c r="D7183" s="68" t="s">
        <v>287</v>
      </c>
      <c r="E7183" s="68" t="s">
        <v>531</v>
      </c>
      <c r="F7183" s="68" t="s">
        <v>360</v>
      </c>
      <c r="G7183" s="68" t="s">
        <v>77</v>
      </c>
      <c r="H7183" s="68" t="s">
        <v>273</v>
      </c>
      <c r="I7183" s="68" t="s">
        <v>655</v>
      </c>
      <c r="J7183" s="65">
        <v>12</v>
      </c>
      <c r="K7183" s="65">
        <v>4</v>
      </c>
      <c r="L7183" s="65">
        <v>429</v>
      </c>
      <c r="M7183" s="65" t="s">
        <v>380</v>
      </c>
    </row>
    <row r="7184" spans="1:13" ht="12.75" customHeight="1">
      <c r="A7184" s="65" t="str">
        <f>IF(ROW()=1,"KEY",IF(ISNA(VLOOKUP(B7184,車名対応マスタ!B:D,3,FALSE)),"",IF(VLOOKUP(B7184,車名対応マスタ!B:D,3,FALSE)="","",$D7184&amp;" "&amp;IF($G7184="9","J","O")&amp;" "&amp;$I7184&amp;" "&amp;IF($I7184&lt;=TEXT(★完成資料!$A$1,"yyyymm"),TEXT(★完成資料!$A$1,"yyyymm"),"999999")&amp; " " &amp; LEFT(F7184 &amp; "          ",10))))</f>
        <v xml:space="preserve">T O 202208 yyyy00 HV        </v>
      </c>
      <c r="B7184" s="68" t="s">
        <v>331</v>
      </c>
      <c r="C7184" s="68" t="s">
        <v>472</v>
      </c>
      <c r="D7184" s="68" t="s">
        <v>287</v>
      </c>
      <c r="E7184" s="68" t="s">
        <v>531</v>
      </c>
      <c r="F7184" s="68" t="s">
        <v>360</v>
      </c>
      <c r="G7184" s="68" t="s">
        <v>77</v>
      </c>
      <c r="H7184" s="68" t="s">
        <v>273</v>
      </c>
      <c r="I7184" s="68" t="s">
        <v>656</v>
      </c>
      <c r="J7184" s="65">
        <v>8</v>
      </c>
      <c r="K7184" s="65">
        <v>16</v>
      </c>
      <c r="L7184" s="65">
        <v>429</v>
      </c>
      <c r="M7184" s="65" t="s">
        <v>380</v>
      </c>
    </row>
    <row r="7185" spans="1:13" ht="12.75" customHeight="1">
      <c r="A7185" s="65" t="str">
        <f>IF(ROW()=1,"KEY",IF(ISNA(VLOOKUP(B7185,車名対応マスタ!B:D,3,FALSE)),"",IF(VLOOKUP(B7185,車名対応マスタ!B:D,3,FALSE)="","",$D7185&amp;" "&amp;IF($G7185="9","J","O")&amp;" "&amp;$I7185&amp;" "&amp;IF($I7185&lt;=TEXT(★完成資料!$A$1,"yyyymm"),TEXT(★完成資料!$A$1,"yyyymm"),"999999")&amp; " " &amp; LEFT(F7185 &amp; "          ",10))))</f>
        <v xml:space="preserve">T O 202209 yyyy00 HV        </v>
      </c>
      <c r="B7185" s="68" t="s">
        <v>331</v>
      </c>
      <c r="C7185" s="68" t="s">
        <v>472</v>
      </c>
      <c r="D7185" s="68" t="s">
        <v>287</v>
      </c>
      <c r="E7185" s="68" t="s">
        <v>531</v>
      </c>
      <c r="F7185" s="68" t="s">
        <v>360</v>
      </c>
      <c r="G7185" s="68" t="s">
        <v>77</v>
      </c>
      <c r="H7185" s="68" t="s">
        <v>273</v>
      </c>
      <c r="I7185" s="68" t="s">
        <v>657</v>
      </c>
      <c r="J7185" s="65">
        <v>2</v>
      </c>
      <c r="K7185" s="65">
        <v>17</v>
      </c>
      <c r="L7185" s="65">
        <v>429</v>
      </c>
      <c r="M7185" s="65" t="s">
        <v>380</v>
      </c>
    </row>
    <row r="7186" spans="1:13" ht="12.75" customHeight="1">
      <c r="A7186" s="65" t="str">
        <f>IF(ROW()=1,"KEY",IF(ISNA(VLOOKUP(B7186,車名対応マスタ!B:D,3,FALSE)),"",IF(VLOOKUP(B7186,車名対応マスタ!B:D,3,FALSE)="","",$D7186&amp;" "&amp;IF($G7186="9","J","O")&amp;" "&amp;$I7186&amp;" "&amp;IF($I7186&lt;=TEXT(★完成資料!$A$1,"yyyymm"),TEXT(★完成資料!$A$1,"yyyymm"),"999999")&amp; " " &amp; LEFT(F7186 &amp; "          ",10))))</f>
        <v xml:space="preserve">T O 202210 yyyy00 HV        </v>
      </c>
      <c r="B7186" s="68" t="s">
        <v>331</v>
      </c>
      <c r="C7186" s="68" t="s">
        <v>472</v>
      </c>
      <c r="D7186" s="68" t="s">
        <v>287</v>
      </c>
      <c r="E7186" s="68" t="s">
        <v>531</v>
      </c>
      <c r="F7186" s="68" t="s">
        <v>360</v>
      </c>
      <c r="G7186" s="68" t="s">
        <v>77</v>
      </c>
      <c r="H7186" s="68" t="s">
        <v>273</v>
      </c>
      <c r="I7186" s="68" t="s">
        <v>663</v>
      </c>
      <c r="J7186" s="65">
        <v>5</v>
      </c>
      <c r="K7186" s="65">
        <v>7</v>
      </c>
      <c r="L7186" s="65">
        <v>429</v>
      </c>
      <c r="M7186" s="65" t="s">
        <v>380</v>
      </c>
    </row>
    <row r="7187" spans="1:13" ht="12.75" customHeight="1">
      <c r="A7187" s="65" t="str">
        <f>IF(ROW()=1,"KEY",IF(ISNA(VLOOKUP(B7187,車名対応マスタ!B:D,3,FALSE)),"",IF(VLOOKUP(B7187,車名対応マスタ!B:D,3,FALSE)="","",$D7187&amp;" "&amp;IF($G7187="9","J","O")&amp;" "&amp;$I7187&amp;" "&amp;IF($I7187&lt;=TEXT(★完成資料!$A$1,"yyyymm"),TEXT(★完成資料!$A$1,"yyyymm"),"999999")&amp; " " &amp; LEFT(F7187 &amp; "          ",10))))</f>
        <v xml:space="preserve">T O 202201 yyyy00 HV        </v>
      </c>
      <c r="B7187" s="68" t="s">
        <v>331</v>
      </c>
      <c r="C7187" s="68" t="s">
        <v>472</v>
      </c>
      <c r="D7187" s="68" t="s">
        <v>287</v>
      </c>
      <c r="E7187" s="68" t="s">
        <v>531</v>
      </c>
      <c r="F7187" s="68" t="s">
        <v>360</v>
      </c>
      <c r="G7187" s="68" t="s">
        <v>77</v>
      </c>
      <c r="H7187" s="68" t="s">
        <v>273</v>
      </c>
      <c r="I7187" s="68" t="s">
        <v>639</v>
      </c>
      <c r="J7187" s="65">
        <v>12</v>
      </c>
      <c r="K7187" s="65">
        <v>13</v>
      </c>
      <c r="L7187" s="65">
        <v>423</v>
      </c>
      <c r="M7187" s="65" t="s">
        <v>381</v>
      </c>
    </row>
    <row r="7188" spans="1:13" ht="12.75" customHeight="1">
      <c r="A7188" s="65" t="str">
        <f>IF(ROW()=1,"KEY",IF(ISNA(VLOOKUP(B7188,車名対応マスタ!B:D,3,FALSE)),"",IF(VLOOKUP(B7188,車名対応マスタ!B:D,3,FALSE)="","",$D7188&amp;" "&amp;IF($G7188="9","J","O")&amp;" "&amp;$I7188&amp;" "&amp;IF($I7188&lt;=TEXT(★完成資料!$A$1,"yyyymm"),TEXT(★完成資料!$A$1,"yyyymm"),"999999")&amp; " " &amp; LEFT(F7188 &amp; "          ",10))))</f>
        <v xml:space="preserve">T O 202202 yyyy00 HV        </v>
      </c>
      <c r="B7188" s="68" t="s">
        <v>331</v>
      </c>
      <c r="C7188" s="68" t="s">
        <v>472</v>
      </c>
      <c r="D7188" s="68" t="s">
        <v>287</v>
      </c>
      <c r="E7188" s="68" t="s">
        <v>531</v>
      </c>
      <c r="F7188" s="68" t="s">
        <v>360</v>
      </c>
      <c r="G7188" s="68" t="s">
        <v>77</v>
      </c>
      <c r="H7188" s="68" t="s">
        <v>273</v>
      </c>
      <c r="I7188" s="68" t="s">
        <v>640</v>
      </c>
      <c r="J7188" s="65">
        <v>30</v>
      </c>
      <c r="K7188" s="65">
        <v>24</v>
      </c>
      <c r="L7188" s="65">
        <v>423</v>
      </c>
      <c r="M7188" s="65" t="s">
        <v>381</v>
      </c>
    </row>
    <row r="7189" spans="1:13" ht="12.75" customHeight="1">
      <c r="A7189" s="65" t="str">
        <f>IF(ROW()=1,"KEY",IF(ISNA(VLOOKUP(B7189,車名対応マスタ!B:D,3,FALSE)),"",IF(VLOOKUP(B7189,車名対応マスタ!B:D,3,FALSE)="","",$D7189&amp;" "&amp;IF($G7189="9","J","O")&amp;" "&amp;$I7189&amp;" "&amp;IF($I7189&lt;=TEXT(★完成資料!$A$1,"yyyymm"),TEXT(★完成資料!$A$1,"yyyymm"),"999999")&amp; " " &amp; LEFT(F7189 &amp; "          ",10))))</f>
        <v xml:space="preserve">T O 202203 yyyy00 HV        </v>
      </c>
      <c r="B7189" s="68" t="s">
        <v>331</v>
      </c>
      <c r="C7189" s="68" t="s">
        <v>472</v>
      </c>
      <c r="D7189" s="68" t="s">
        <v>287</v>
      </c>
      <c r="E7189" s="68" t="s">
        <v>531</v>
      </c>
      <c r="F7189" s="68" t="s">
        <v>360</v>
      </c>
      <c r="G7189" s="68" t="s">
        <v>77</v>
      </c>
      <c r="H7189" s="68" t="s">
        <v>273</v>
      </c>
      <c r="I7189" s="68" t="s">
        <v>641</v>
      </c>
      <c r="J7189" s="65">
        <v>17</v>
      </c>
      <c r="K7189" s="65">
        <v>30</v>
      </c>
      <c r="L7189" s="65">
        <v>423</v>
      </c>
      <c r="M7189" s="65" t="s">
        <v>381</v>
      </c>
    </row>
    <row r="7190" spans="1:13" ht="12.75" customHeight="1">
      <c r="A7190" s="65" t="str">
        <f>IF(ROW()=1,"KEY",IF(ISNA(VLOOKUP(B7190,車名対応マスタ!B:D,3,FALSE)),"",IF(VLOOKUP(B7190,車名対応マスタ!B:D,3,FALSE)="","",$D7190&amp;" "&amp;IF($G7190="9","J","O")&amp;" "&amp;$I7190&amp;" "&amp;IF($I7190&lt;=TEXT(★完成資料!$A$1,"yyyymm"),TEXT(★完成資料!$A$1,"yyyymm"),"999999")&amp; " " &amp; LEFT(F7190 &amp; "          ",10))))</f>
        <v xml:space="preserve">T O 202204 yyyy00 HV        </v>
      </c>
      <c r="B7190" s="68" t="s">
        <v>331</v>
      </c>
      <c r="C7190" s="68" t="s">
        <v>472</v>
      </c>
      <c r="D7190" s="68" t="s">
        <v>287</v>
      </c>
      <c r="E7190" s="68" t="s">
        <v>531</v>
      </c>
      <c r="F7190" s="68" t="s">
        <v>360</v>
      </c>
      <c r="G7190" s="68" t="s">
        <v>77</v>
      </c>
      <c r="H7190" s="68" t="s">
        <v>273</v>
      </c>
      <c r="I7190" s="68" t="s">
        <v>642</v>
      </c>
      <c r="J7190" s="65">
        <v>18</v>
      </c>
      <c r="K7190" s="65">
        <v>17</v>
      </c>
      <c r="L7190" s="65">
        <v>423</v>
      </c>
      <c r="M7190" s="65" t="s">
        <v>381</v>
      </c>
    </row>
    <row r="7191" spans="1:13" ht="12.75" customHeight="1">
      <c r="A7191" s="65" t="str">
        <f>IF(ROW()=1,"KEY",IF(ISNA(VLOOKUP(B7191,車名対応マスタ!B:D,3,FALSE)),"",IF(VLOOKUP(B7191,車名対応マスタ!B:D,3,FALSE)="","",$D7191&amp;" "&amp;IF($G7191="9","J","O")&amp;" "&amp;$I7191&amp;" "&amp;IF($I7191&lt;=TEXT(★完成資料!$A$1,"yyyymm"),TEXT(★完成資料!$A$1,"yyyymm"),"999999")&amp; " " &amp; LEFT(F7191 &amp; "          ",10))))</f>
        <v xml:space="preserve">T O 202205 yyyy00 HV        </v>
      </c>
      <c r="B7191" s="68" t="s">
        <v>331</v>
      </c>
      <c r="C7191" s="68" t="s">
        <v>472</v>
      </c>
      <c r="D7191" s="68" t="s">
        <v>287</v>
      </c>
      <c r="E7191" s="68" t="s">
        <v>531</v>
      </c>
      <c r="F7191" s="68" t="s">
        <v>360</v>
      </c>
      <c r="G7191" s="68" t="s">
        <v>77</v>
      </c>
      <c r="H7191" s="68" t="s">
        <v>273</v>
      </c>
      <c r="I7191" s="68" t="s">
        <v>647</v>
      </c>
      <c r="J7191" s="65">
        <v>21</v>
      </c>
      <c r="K7191" s="65">
        <v>14</v>
      </c>
      <c r="L7191" s="65">
        <v>423</v>
      </c>
      <c r="M7191" s="65" t="s">
        <v>381</v>
      </c>
    </row>
    <row r="7192" spans="1:13" ht="12.75" customHeight="1">
      <c r="A7192" s="65" t="str">
        <f>IF(ROW()=1,"KEY",IF(ISNA(VLOOKUP(B7192,車名対応マスタ!B:D,3,FALSE)),"",IF(VLOOKUP(B7192,車名対応マスタ!B:D,3,FALSE)="","",$D7192&amp;" "&amp;IF($G7192="9","J","O")&amp;" "&amp;$I7192&amp;" "&amp;IF($I7192&lt;=TEXT(★完成資料!$A$1,"yyyymm"),TEXT(★完成資料!$A$1,"yyyymm"),"999999")&amp; " " &amp; LEFT(F7192 &amp; "          ",10))))</f>
        <v xml:space="preserve">T O 202206 yyyy00 HV        </v>
      </c>
      <c r="B7192" s="68" t="s">
        <v>331</v>
      </c>
      <c r="C7192" s="68" t="s">
        <v>472</v>
      </c>
      <c r="D7192" s="68" t="s">
        <v>287</v>
      </c>
      <c r="E7192" s="68" t="s">
        <v>531</v>
      </c>
      <c r="F7192" s="68" t="s">
        <v>360</v>
      </c>
      <c r="G7192" s="68" t="s">
        <v>77</v>
      </c>
      <c r="H7192" s="68" t="s">
        <v>273</v>
      </c>
      <c r="I7192" s="68" t="s">
        <v>652</v>
      </c>
      <c r="J7192" s="65">
        <v>21</v>
      </c>
      <c r="K7192" s="65">
        <v>14</v>
      </c>
      <c r="L7192" s="65">
        <v>423</v>
      </c>
      <c r="M7192" s="65" t="s">
        <v>381</v>
      </c>
    </row>
    <row r="7193" spans="1:13" ht="12.75" customHeight="1">
      <c r="A7193" s="65" t="str">
        <f>IF(ROW()=1,"KEY",IF(ISNA(VLOOKUP(B7193,車名対応マスタ!B:D,3,FALSE)),"",IF(VLOOKUP(B7193,車名対応マスタ!B:D,3,FALSE)="","",$D7193&amp;" "&amp;IF($G7193="9","J","O")&amp;" "&amp;$I7193&amp;" "&amp;IF($I7193&lt;=TEXT(★完成資料!$A$1,"yyyymm"),TEXT(★完成資料!$A$1,"yyyymm"),"999999")&amp; " " &amp; LEFT(F7193 &amp; "          ",10))))</f>
        <v xml:space="preserve">T O 202207 yyyy00 HV        </v>
      </c>
      <c r="B7193" s="68" t="s">
        <v>331</v>
      </c>
      <c r="C7193" s="68" t="s">
        <v>472</v>
      </c>
      <c r="D7193" s="68" t="s">
        <v>287</v>
      </c>
      <c r="E7193" s="68" t="s">
        <v>531</v>
      </c>
      <c r="F7193" s="68" t="s">
        <v>360</v>
      </c>
      <c r="G7193" s="68" t="s">
        <v>77</v>
      </c>
      <c r="H7193" s="68" t="s">
        <v>273</v>
      </c>
      <c r="I7193" s="68" t="s">
        <v>655</v>
      </c>
      <c r="J7193" s="65">
        <v>6</v>
      </c>
      <c r="K7193" s="65">
        <v>18</v>
      </c>
      <c r="L7193" s="65">
        <v>423</v>
      </c>
      <c r="M7193" s="65" t="s">
        <v>381</v>
      </c>
    </row>
    <row r="7194" spans="1:13" ht="12.75" customHeight="1">
      <c r="A7194" s="65" t="str">
        <f>IF(ROW()=1,"KEY",IF(ISNA(VLOOKUP(B7194,車名対応マスタ!B:D,3,FALSE)),"",IF(VLOOKUP(B7194,車名対応マスタ!B:D,3,FALSE)="","",$D7194&amp;" "&amp;IF($G7194="9","J","O")&amp;" "&amp;$I7194&amp;" "&amp;IF($I7194&lt;=TEXT(★完成資料!$A$1,"yyyymm"),TEXT(★完成資料!$A$1,"yyyymm"),"999999")&amp; " " &amp; LEFT(F7194 &amp; "          ",10))))</f>
        <v xml:space="preserve">T O 202208 yyyy00 HV        </v>
      </c>
      <c r="B7194" s="68" t="s">
        <v>331</v>
      </c>
      <c r="C7194" s="68" t="s">
        <v>472</v>
      </c>
      <c r="D7194" s="68" t="s">
        <v>287</v>
      </c>
      <c r="E7194" s="68" t="s">
        <v>531</v>
      </c>
      <c r="F7194" s="68" t="s">
        <v>360</v>
      </c>
      <c r="G7194" s="68" t="s">
        <v>77</v>
      </c>
      <c r="H7194" s="68" t="s">
        <v>273</v>
      </c>
      <c r="I7194" s="68" t="s">
        <v>656</v>
      </c>
      <c r="J7194" s="65">
        <v>8</v>
      </c>
      <c r="K7194" s="65">
        <v>13</v>
      </c>
      <c r="L7194" s="65">
        <v>423</v>
      </c>
      <c r="M7194" s="65" t="s">
        <v>381</v>
      </c>
    </row>
    <row r="7195" spans="1:13" ht="12.75" customHeight="1">
      <c r="A7195" s="65" t="str">
        <f>IF(ROW()=1,"KEY",IF(ISNA(VLOOKUP(B7195,車名対応マスタ!B:D,3,FALSE)),"",IF(VLOOKUP(B7195,車名対応マスタ!B:D,3,FALSE)="","",$D7195&amp;" "&amp;IF($G7195="9","J","O")&amp;" "&amp;$I7195&amp;" "&amp;IF($I7195&lt;=TEXT(★完成資料!$A$1,"yyyymm"),TEXT(★完成資料!$A$1,"yyyymm"),"999999")&amp; " " &amp; LEFT(F7195 &amp; "          ",10))))</f>
        <v xml:space="preserve">T O 202209 yyyy00 HV        </v>
      </c>
      <c r="B7195" s="68" t="s">
        <v>331</v>
      </c>
      <c r="C7195" s="68" t="s">
        <v>472</v>
      </c>
      <c r="D7195" s="68" t="s">
        <v>287</v>
      </c>
      <c r="E7195" s="68" t="s">
        <v>531</v>
      </c>
      <c r="F7195" s="68" t="s">
        <v>360</v>
      </c>
      <c r="G7195" s="68" t="s">
        <v>77</v>
      </c>
      <c r="H7195" s="68" t="s">
        <v>273</v>
      </c>
      <c r="I7195" s="68" t="s">
        <v>657</v>
      </c>
      <c r="J7195" s="65">
        <v>11</v>
      </c>
      <c r="K7195" s="65">
        <v>15</v>
      </c>
      <c r="L7195" s="65">
        <v>423</v>
      </c>
      <c r="M7195" s="65" t="s">
        <v>381</v>
      </c>
    </row>
    <row r="7196" spans="1:13" ht="12.75" customHeight="1">
      <c r="A7196" s="65" t="str">
        <f>IF(ROW()=1,"KEY",IF(ISNA(VLOOKUP(B7196,車名対応マスタ!B:D,3,FALSE)),"",IF(VLOOKUP(B7196,車名対応マスタ!B:D,3,FALSE)="","",$D7196&amp;" "&amp;IF($G7196="9","J","O")&amp;" "&amp;$I7196&amp;" "&amp;IF($I7196&lt;=TEXT(★完成資料!$A$1,"yyyymm"),TEXT(★完成資料!$A$1,"yyyymm"),"999999")&amp; " " &amp; LEFT(F7196 &amp; "          ",10))))</f>
        <v xml:space="preserve">T O 202210 yyyy00 HV        </v>
      </c>
      <c r="B7196" s="68" t="s">
        <v>331</v>
      </c>
      <c r="C7196" s="68" t="s">
        <v>472</v>
      </c>
      <c r="D7196" s="68" t="s">
        <v>287</v>
      </c>
      <c r="E7196" s="68" t="s">
        <v>531</v>
      </c>
      <c r="F7196" s="68" t="s">
        <v>360</v>
      </c>
      <c r="G7196" s="68" t="s">
        <v>77</v>
      </c>
      <c r="H7196" s="68" t="s">
        <v>273</v>
      </c>
      <c r="I7196" s="68" t="s">
        <v>663</v>
      </c>
      <c r="J7196" s="65">
        <v>8</v>
      </c>
      <c r="K7196" s="65">
        <v>10</v>
      </c>
      <c r="L7196" s="65">
        <v>423</v>
      </c>
      <c r="M7196" s="65" t="s">
        <v>381</v>
      </c>
    </row>
    <row r="7197" spans="1:13" ht="12.75" customHeight="1">
      <c r="A7197" s="65" t="str">
        <f>IF(ROW()=1,"KEY",IF(ISNA(VLOOKUP(B7197,車名対応マスタ!B:D,3,FALSE)),"",IF(VLOOKUP(B7197,車名対応マスタ!B:D,3,FALSE)="","",$D7197&amp;" "&amp;IF($G7197="9","J","O")&amp;" "&amp;$I7197&amp;" "&amp;IF($I7197&lt;=TEXT(★完成資料!$A$1,"yyyymm"),TEXT(★完成資料!$A$1,"yyyymm"),"999999")&amp; " " &amp; LEFT(F7197 &amp; "          ",10))))</f>
        <v xml:space="preserve">T O 202201 yyyy00 HV        </v>
      </c>
      <c r="B7197" s="68" t="s">
        <v>331</v>
      </c>
      <c r="C7197" s="68" t="s">
        <v>472</v>
      </c>
      <c r="D7197" s="68" t="s">
        <v>287</v>
      </c>
      <c r="E7197" s="68" t="s">
        <v>531</v>
      </c>
      <c r="F7197" s="68" t="s">
        <v>360</v>
      </c>
      <c r="G7197" s="68" t="s">
        <v>77</v>
      </c>
      <c r="H7197" s="68" t="s">
        <v>273</v>
      </c>
      <c r="I7197" s="68" t="s">
        <v>639</v>
      </c>
      <c r="J7197" s="65">
        <v>3</v>
      </c>
      <c r="K7197" s="65">
        <v>0</v>
      </c>
      <c r="L7197" s="65">
        <v>603</v>
      </c>
      <c r="M7197" s="65" t="s">
        <v>263</v>
      </c>
    </row>
    <row r="7198" spans="1:13" ht="12.75" customHeight="1">
      <c r="A7198" s="65" t="str">
        <f>IF(ROW()=1,"KEY",IF(ISNA(VLOOKUP(B7198,車名対応マスタ!B:D,3,FALSE)),"",IF(VLOOKUP(B7198,車名対応マスタ!B:D,3,FALSE)="","",$D7198&amp;" "&amp;IF($G7198="9","J","O")&amp;" "&amp;$I7198&amp;" "&amp;IF($I7198&lt;=TEXT(★完成資料!$A$1,"yyyymm"),TEXT(★完成資料!$A$1,"yyyymm"),"999999")&amp; " " &amp; LEFT(F7198 &amp; "          ",10))))</f>
        <v xml:space="preserve">T O 202203 yyyy00 HV        </v>
      </c>
      <c r="B7198" s="68" t="s">
        <v>331</v>
      </c>
      <c r="C7198" s="68" t="s">
        <v>472</v>
      </c>
      <c r="D7198" s="68" t="s">
        <v>287</v>
      </c>
      <c r="E7198" s="68" t="s">
        <v>531</v>
      </c>
      <c r="F7198" s="68" t="s">
        <v>360</v>
      </c>
      <c r="G7198" s="68" t="s">
        <v>77</v>
      </c>
      <c r="H7198" s="68" t="s">
        <v>273</v>
      </c>
      <c r="I7198" s="68" t="s">
        <v>641</v>
      </c>
      <c r="J7198" s="65">
        <v>3</v>
      </c>
      <c r="L7198" s="65">
        <v>603</v>
      </c>
      <c r="M7198" s="65" t="s">
        <v>263</v>
      </c>
    </row>
    <row r="7199" spans="1:13" ht="12.75" customHeight="1">
      <c r="A7199" s="65" t="str">
        <f>IF(ROW()=1,"KEY",IF(ISNA(VLOOKUP(B7199,車名対応マスタ!B:D,3,FALSE)),"",IF(VLOOKUP(B7199,車名対応マスタ!B:D,3,FALSE)="","",$D7199&amp;" "&amp;IF($G7199="9","J","O")&amp;" "&amp;$I7199&amp;" "&amp;IF($I7199&lt;=TEXT(★完成資料!$A$1,"yyyymm"),TEXT(★完成資料!$A$1,"yyyymm"),"999999")&amp; " " &amp; LEFT(F7199 &amp; "          ",10))))</f>
        <v xml:space="preserve">T O 202204 yyyy00 HV        </v>
      </c>
      <c r="B7199" s="68" t="s">
        <v>331</v>
      </c>
      <c r="C7199" s="68" t="s">
        <v>472</v>
      </c>
      <c r="D7199" s="68" t="s">
        <v>287</v>
      </c>
      <c r="E7199" s="68" t="s">
        <v>531</v>
      </c>
      <c r="F7199" s="68" t="s">
        <v>360</v>
      </c>
      <c r="G7199" s="68" t="s">
        <v>77</v>
      </c>
      <c r="H7199" s="68" t="s">
        <v>273</v>
      </c>
      <c r="I7199" s="68" t="s">
        <v>642</v>
      </c>
      <c r="J7199" s="65">
        <v>1</v>
      </c>
      <c r="L7199" s="65">
        <v>603</v>
      </c>
      <c r="M7199" s="65" t="s">
        <v>263</v>
      </c>
    </row>
    <row r="7200" spans="1:13" ht="12.75" customHeight="1">
      <c r="A7200" s="65" t="str">
        <f>IF(ROW()=1,"KEY",IF(ISNA(VLOOKUP(B7200,車名対応マスタ!B:D,3,FALSE)),"",IF(VLOOKUP(B7200,車名対応マスタ!B:D,3,FALSE)="","",$D7200&amp;" "&amp;IF($G7200="9","J","O")&amp;" "&amp;$I7200&amp;" "&amp;IF($I7200&lt;=TEXT(★完成資料!$A$1,"yyyymm"),TEXT(★完成資料!$A$1,"yyyymm"),"999999")&amp; " " &amp; LEFT(F7200 &amp; "          ",10))))</f>
        <v xml:space="preserve">T O 202205 yyyy00 HV        </v>
      </c>
      <c r="B7200" s="68" t="s">
        <v>331</v>
      </c>
      <c r="C7200" s="68" t="s">
        <v>472</v>
      </c>
      <c r="D7200" s="68" t="s">
        <v>287</v>
      </c>
      <c r="E7200" s="68" t="s">
        <v>531</v>
      </c>
      <c r="F7200" s="68" t="s">
        <v>360</v>
      </c>
      <c r="G7200" s="68" t="s">
        <v>77</v>
      </c>
      <c r="H7200" s="68" t="s">
        <v>273</v>
      </c>
      <c r="I7200" s="68" t="s">
        <v>647</v>
      </c>
      <c r="J7200" s="65">
        <v>4</v>
      </c>
      <c r="K7200" s="65">
        <v>3</v>
      </c>
      <c r="L7200" s="65">
        <v>603</v>
      </c>
      <c r="M7200" s="65" t="s">
        <v>263</v>
      </c>
    </row>
    <row r="7201" spans="1:13" ht="12.75" customHeight="1">
      <c r="A7201" s="65" t="str">
        <f>IF(ROW()=1,"KEY",IF(ISNA(VLOOKUP(B7201,車名対応マスタ!B:D,3,FALSE)),"",IF(VLOOKUP(B7201,車名対応マスタ!B:D,3,FALSE)="","",$D7201&amp;" "&amp;IF($G7201="9","J","O")&amp;" "&amp;$I7201&amp;" "&amp;IF($I7201&lt;=TEXT(★完成資料!$A$1,"yyyymm"),TEXT(★完成資料!$A$1,"yyyymm"),"999999")&amp; " " &amp; LEFT(F7201 &amp; "          ",10))))</f>
        <v xml:space="preserve">T O 202206 yyyy00 HV        </v>
      </c>
      <c r="B7201" s="68" t="s">
        <v>331</v>
      </c>
      <c r="C7201" s="68" t="s">
        <v>472</v>
      </c>
      <c r="D7201" s="68" t="s">
        <v>287</v>
      </c>
      <c r="E7201" s="68" t="s">
        <v>531</v>
      </c>
      <c r="F7201" s="68" t="s">
        <v>360</v>
      </c>
      <c r="G7201" s="68" t="s">
        <v>77</v>
      </c>
      <c r="H7201" s="68" t="s">
        <v>273</v>
      </c>
      <c r="I7201" s="68" t="s">
        <v>652</v>
      </c>
      <c r="J7201" s="65">
        <v>5</v>
      </c>
      <c r="K7201" s="65">
        <v>1</v>
      </c>
      <c r="L7201" s="65">
        <v>603</v>
      </c>
      <c r="M7201" s="65" t="s">
        <v>263</v>
      </c>
    </row>
    <row r="7202" spans="1:13" ht="12.75" customHeight="1">
      <c r="A7202" s="65" t="str">
        <f>IF(ROW()=1,"KEY",IF(ISNA(VLOOKUP(B7202,車名対応マスタ!B:D,3,FALSE)),"",IF(VLOOKUP(B7202,車名対応マスタ!B:D,3,FALSE)="","",$D7202&amp;" "&amp;IF($G7202="9","J","O")&amp;" "&amp;$I7202&amp;" "&amp;IF($I7202&lt;=TEXT(★完成資料!$A$1,"yyyymm"),TEXT(★完成資料!$A$1,"yyyymm"),"999999")&amp; " " &amp; LEFT(F7202 &amp; "          ",10))))</f>
        <v xml:space="preserve">T O 202207 yyyy00 HV        </v>
      </c>
      <c r="B7202" s="68" t="s">
        <v>331</v>
      </c>
      <c r="C7202" s="68" t="s">
        <v>472</v>
      </c>
      <c r="D7202" s="68" t="s">
        <v>287</v>
      </c>
      <c r="E7202" s="68" t="s">
        <v>531</v>
      </c>
      <c r="F7202" s="68" t="s">
        <v>360</v>
      </c>
      <c r="G7202" s="68" t="s">
        <v>77</v>
      </c>
      <c r="H7202" s="68" t="s">
        <v>273</v>
      </c>
      <c r="I7202" s="68" t="s">
        <v>655</v>
      </c>
      <c r="J7202" s="65">
        <v>6</v>
      </c>
      <c r="L7202" s="65">
        <v>603</v>
      </c>
      <c r="M7202" s="65" t="s">
        <v>263</v>
      </c>
    </row>
    <row r="7203" spans="1:13" ht="12.75" customHeight="1">
      <c r="A7203" s="65" t="str">
        <f>IF(ROW()=1,"KEY",IF(ISNA(VLOOKUP(B7203,車名対応マスタ!B:D,3,FALSE)),"",IF(VLOOKUP(B7203,車名対応マスタ!B:D,3,FALSE)="","",$D7203&amp;" "&amp;IF($G7203="9","J","O")&amp;" "&amp;$I7203&amp;" "&amp;IF($I7203&lt;=TEXT(★完成資料!$A$1,"yyyymm"),TEXT(★完成資料!$A$1,"yyyymm"),"999999")&amp; " " &amp; LEFT(F7203 &amp; "          ",10))))</f>
        <v xml:space="preserve">T O 202208 yyyy00 HV        </v>
      </c>
      <c r="B7203" s="68" t="s">
        <v>331</v>
      </c>
      <c r="C7203" s="68" t="s">
        <v>472</v>
      </c>
      <c r="D7203" s="68" t="s">
        <v>287</v>
      </c>
      <c r="E7203" s="68" t="s">
        <v>531</v>
      </c>
      <c r="F7203" s="68" t="s">
        <v>360</v>
      </c>
      <c r="G7203" s="68" t="s">
        <v>77</v>
      </c>
      <c r="H7203" s="68" t="s">
        <v>273</v>
      </c>
      <c r="I7203" s="68" t="s">
        <v>656</v>
      </c>
      <c r="J7203" s="65">
        <v>0</v>
      </c>
      <c r="K7203" s="65">
        <v>3</v>
      </c>
      <c r="L7203" s="65">
        <v>603</v>
      </c>
      <c r="M7203" s="65" t="s">
        <v>263</v>
      </c>
    </row>
    <row r="7204" spans="1:13" ht="12.75" customHeight="1">
      <c r="A7204" s="65" t="str">
        <f>IF(ROW()=1,"KEY",IF(ISNA(VLOOKUP(B7204,車名対応マスタ!B:D,3,FALSE)),"",IF(VLOOKUP(B7204,車名対応マスタ!B:D,3,FALSE)="","",$D7204&amp;" "&amp;IF($G7204="9","J","O")&amp;" "&amp;$I7204&amp;" "&amp;IF($I7204&lt;=TEXT(★完成資料!$A$1,"yyyymm"),TEXT(★完成資料!$A$1,"yyyymm"),"999999")&amp; " " &amp; LEFT(F7204 &amp; "          ",10))))</f>
        <v xml:space="preserve">T O 202209 yyyy00 HV        </v>
      </c>
      <c r="B7204" s="68" t="s">
        <v>331</v>
      </c>
      <c r="C7204" s="68" t="s">
        <v>472</v>
      </c>
      <c r="D7204" s="68" t="s">
        <v>287</v>
      </c>
      <c r="E7204" s="68" t="s">
        <v>531</v>
      </c>
      <c r="F7204" s="68" t="s">
        <v>360</v>
      </c>
      <c r="G7204" s="68" t="s">
        <v>77</v>
      </c>
      <c r="H7204" s="68" t="s">
        <v>273</v>
      </c>
      <c r="I7204" s="68" t="s">
        <v>657</v>
      </c>
      <c r="J7204" s="65">
        <v>12</v>
      </c>
      <c r="K7204" s="65">
        <v>0</v>
      </c>
      <c r="L7204" s="65">
        <v>603</v>
      </c>
      <c r="M7204" s="65" t="s">
        <v>263</v>
      </c>
    </row>
    <row r="7205" spans="1:13" ht="12.75" customHeight="1">
      <c r="A7205" s="65" t="str">
        <f>IF(ROW()=1,"KEY",IF(ISNA(VLOOKUP(B7205,車名対応マスタ!B:D,3,FALSE)),"",IF(VLOOKUP(B7205,車名対応マスタ!B:D,3,FALSE)="","",$D7205&amp;" "&amp;IF($G7205="9","J","O")&amp;" "&amp;$I7205&amp;" "&amp;IF($I7205&lt;=TEXT(★完成資料!$A$1,"yyyymm"),TEXT(★完成資料!$A$1,"yyyymm"),"999999")&amp; " " &amp; LEFT(F7205 &amp; "          ",10))))</f>
        <v xml:space="preserve">T O 202210 yyyy00 HV        </v>
      </c>
      <c r="B7205" s="68" t="s">
        <v>331</v>
      </c>
      <c r="C7205" s="68" t="s">
        <v>472</v>
      </c>
      <c r="D7205" s="68" t="s">
        <v>287</v>
      </c>
      <c r="E7205" s="68" t="s">
        <v>531</v>
      </c>
      <c r="F7205" s="68" t="s">
        <v>360</v>
      </c>
      <c r="G7205" s="68" t="s">
        <v>77</v>
      </c>
      <c r="H7205" s="68" t="s">
        <v>273</v>
      </c>
      <c r="I7205" s="68" t="s">
        <v>663</v>
      </c>
      <c r="J7205" s="65">
        <v>4</v>
      </c>
      <c r="K7205" s="65">
        <v>3</v>
      </c>
      <c r="L7205" s="65">
        <v>603</v>
      </c>
      <c r="M7205" s="65" t="s">
        <v>263</v>
      </c>
    </row>
    <row r="7206" spans="1:13" ht="12.75" customHeight="1">
      <c r="A7206" s="65" t="str">
        <f>IF(ROW()=1,"KEY",IF(ISNA(VLOOKUP(B7206,車名対応マスタ!B:D,3,FALSE)),"",IF(VLOOKUP(B7206,車名対応マスタ!B:D,3,FALSE)="","",$D7206&amp;" "&amp;IF($G7206="9","J","O")&amp;" "&amp;$I7206&amp;" "&amp;IF($I7206&lt;=TEXT(★完成資料!$A$1,"yyyymm"),TEXT(★完成資料!$A$1,"yyyymm"),"999999")&amp; " " &amp; LEFT(F7206 &amp; "          ",10))))</f>
        <v xml:space="preserve">T O 202201 yyyy00 HV        </v>
      </c>
      <c r="B7206" s="68" t="s">
        <v>331</v>
      </c>
      <c r="C7206" s="68" t="s">
        <v>472</v>
      </c>
      <c r="D7206" s="68" t="s">
        <v>287</v>
      </c>
      <c r="E7206" s="68" t="s">
        <v>531</v>
      </c>
      <c r="F7206" s="68" t="s">
        <v>360</v>
      </c>
      <c r="G7206" s="68" t="s">
        <v>77</v>
      </c>
      <c r="H7206" s="68" t="s">
        <v>273</v>
      </c>
      <c r="I7206" s="68" t="s">
        <v>639</v>
      </c>
      <c r="J7206" s="65">
        <v>381</v>
      </c>
      <c r="K7206" s="65">
        <v>5</v>
      </c>
      <c r="L7206" s="65">
        <v>417</v>
      </c>
      <c r="M7206" s="65" t="s">
        <v>499</v>
      </c>
    </row>
    <row r="7207" spans="1:13" ht="12.75" customHeight="1">
      <c r="A7207" s="65" t="str">
        <f>IF(ROW()=1,"KEY",IF(ISNA(VLOOKUP(B7207,車名対応マスタ!B:D,3,FALSE)),"",IF(VLOOKUP(B7207,車名対応マスタ!B:D,3,FALSE)="","",$D7207&amp;" "&amp;IF($G7207="9","J","O")&amp;" "&amp;$I7207&amp;" "&amp;IF($I7207&lt;=TEXT(★完成資料!$A$1,"yyyymm"),TEXT(★完成資料!$A$1,"yyyymm"),"999999")&amp; " " &amp; LEFT(F7207 &amp; "          ",10))))</f>
        <v xml:space="preserve">T O 202202 yyyy00 HV        </v>
      </c>
      <c r="B7207" s="68" t="s">
        <v>331</v>
      </c>
      <c r="C7207" s="68" t="s">
        <v>472</v>
      </c>
      <c r="D7207" s="68" t="s">
        <v>287</v>
      </c>
      <c r="E7207" s="68" t="s">
        <v>531</v>
      </c>
      <c r="F7207" s="68" t="s">
        <v>360</v>
      </c>
      <c r="G7207" s="68" t="s">
        <v>77</v>
      </c>
      <c r="H7207" s="68" t="s">
        <v>273</v>
      </c>
      <c r="I7207" s="68" t="s">
        <v>640</v>
      </c>
      <c r="J7207" s="65">
        <v>110</v>
      </c>
      <c r="K7207" s="65">
        <v>91</v>
      </c>
      <c r="L7207" s="65">
        <v>417</v>
      </c>
      <c r="M7207" s="65" t="s">
        <v>499</v>
      </c>
    </row>
    <row r="7208" spans="1:13" ht="12.75" customHeight="1">
      <c r="A7208" s="65" t="str">
        <f>IF(ROW()=1,"KEY",IF(ISNA(VLOOKUP(B7208,車名対応マスタ!B:D,3,FALSE)),"",IF(VLOOKUP(B7208,車名対応マスタ!B:D,3,FALSE)="","",$D7208&amp;" "&amp;IF($G7208="9","J","O")&amp;" "&amp;$I7208&amp;" "&amp;IF($I7208&lt;=TEXT(★完成資料!$A$1,"yyyymm"),TEXT(★完成資料!$A$1,"yyyymm"),"999999")&amp; " " &amp; LEFT(F7208 &amp; "          ",10))))</f>
        <v xml:space="preserve">T O 202203 yyyy00 HV        </v>
      </c>
      <c r="B7208" s="68" t="s">
        <v>331</v>
      </c>
      <c r="C7208" s="68" t="s">
        <v>472</v>
      </c>
      <c r="D7208" s="68" t="s">
        <v>287</v>
      </c>
      <c r="E7208" s="68" t="s">
        <v>531</v>
      </c>
      <c r="F7208" s="68" t="s">
        <v>360</v>
      </c>
      <c r="G7208" s="68" t="s">
        <v>77</v>
      </c>
      <c r="H7208" s="68" t="s">
        <v>273</v>
      </c>
      <c r="I7208" s="68" t="s">
        <v>641</v>
      </c>
      <c r="K7208" s="65">
        <v>1</v>
      </c>
      <c r="L7208" s="65">
        <v>417</v>
      </c>
      <c r="M7208" s="65" t="s">
        <v>499</v>
      </c>
    </row>
    <row r="7209" spans="1:13" ht="12.75" customHeight="1">
      <c r="A7209" s="65" t="str">
        <f>IF(ROW()=1,"KEY",IF(ISNA(VLOOKUP(B7209,車名対応マスタ!B:D,3,FALSE)),"",IF(VLOOKUP(B7209,車名対応マスタ!B:D,3,FALSE)="","",$D7209&amp;" "&amp;IF($G7209="9","J","O")&amp;" "&amp;$I7209&amp;" "&amp;IF($I7209&lt;=TEXT(★完成資料!$A$1,"yyyymm"),TEXT(★完成資料!$A$1,"yyyymm"),"999999")&amp; " " &amp; LEFT(F7209 &amp; "          ",10))))</f>
        <v xml:space="preserve">T O 202204 yyyy00 HV        </v>
      </c>
      <c r="B7209" s="68" t="s">
        <v>331</v>
      </c>
      <c r="C7209" s="68" t="s">
        <v>472</v>
      </c>
      <c r="D7209" s="68" t="s">
        <v>287</v>
      </c>
      <c r="E7209" s="68" t="s">
        <v>531</v>
      </c>
      <c r="F7209" s="68" t="s">
        <v>360</v>
      </c>
      <c r="G7209" s="68" t="s">
        <v>77</v>
      </c>
      <c r="H7209" s="68" t="s">
        <v>273</v>
      </c>
      <c r="I7209" s="68" t="s">
        <v>642</v>
      </c>
      <c r="K7209" s="65">
        <v>276</v>
      </c>
      <c r="L7209" s="65">
        <v>417</v>
      </c>
      <c r="M7209" s="65" t="s">
        <v>499</v>
      </c>
    </row>
    <row r="7210" spans="1:13" ht="12.75" customHeight="1">
      <c r="A7210" s="65" t="str">
        <f>IF(ROW()=1,"KEY",IF(ISNA(VLOOKUP(B7210,車名対応マスタ!B:D,3,FALSE)),"",IF(VLOOKUP(B7210,車名対応マスタ!B:D,3,FALSE)="","",$D7210&amp;" "&amp;IF($G7210="9","J","O")&amp;" "&amp;$I7210&amp;" "&amp;IF($I7210&lt;=TEXT(★完成資料!$A$1,"yyyymm"),TEXT(★完成資料!$A$1,"yyyymm"),"999999")&amp; " " &amp; LEFT(F7210 &amp; "          ",10))))</f>
        <v xml:space="preserve">T O 202205 yyyy00 HV        </v>
      </c>
      <c r="B7210" s="68" t="s">
        <v>331</v>
      </c>
      <c r="C7210" s="68" t="s">
        <v>472</v>
      </c>
      <c r="D7210" s="68" t="s">
        <v>287</v>
      </c>
      <c r="E7210" s="68" t="s">
        <v>531</v>
      </c>
      <c r="F7210" s="68" t="s">
        <v>360</v>
      </c>
      <c r="G7210" s="68" t="s">
        <v>77</v>
      </c>
      <c r="H7210" s="68" t="s">
        <v>273</v>
      </c>
      <c r="I7210" s="68" t="s">
        <v>647</v>
      </c>
      <c r="K7210" s="65">
        <v>109</v>
      </c>
      <c r="L7210" s="65">
        <v>417</v>
      </c>
      <c r="M7210" s="65" t="s">
        <v>499</v>
      </c>
    </row>
    <row r="7211" spans="1:13" ht="12.75" customHeight="1">
      <c r="A7211" s="65" t="str">
        <f>IF(ROW()=1,"KEY",IF(ISNA(VLOOKUP(B7211,車名対応マスタ!B:D,3,FALSE)),"",IF(VLOOKUP(B7211,車名対応マスタ!B:D,3,FALSE)="","",$D7211&amp;" "&amp;IF($G7211="9","J","O")&amp;" "&amp;$I7211&amp;" "&amp;IF($I7211&lt;=TEXT(★完成資料!$A$1,"yyyymm"),TEXT(★完成資料!$A$1,"yyyymm"),"999999")&amp; " " &amp; LEFT(F7211 &amp; "          ",10))))</f>
        <v xml:space="preserve">T O 202206 yyyy00 HV        </v>
      </c>
      <c r="B7211" s="68" t="s">
        <v>331</v>
      </c>
      <c r="C7211" s="68" t="s">
        <v>472</v>
      </c>
      <c r="D7211" s="68" t="s">
        <v>287</v>
      </c>
      <c r="E7211" s="68" t="s">
        <v>531</v>
      </c>
      <c r="F7211" s="68" t="s">
        <v>360</v>
      </c>
      <c r="G7211" s="68" t="s">
        <v>77</v>
      </c>
      <c r="H7211" s="68" t="s">
        <v>273</v>
      </c>
      <c r="I7211" s="68" t="s">
        <v>652</v>
      </c>
      <c r="K7211" s="65">
        <v>114</v>
      </c>
      <c r="L7211" s="65">
        <v>417</v>
      </c>
      <c r="M7211" s="65" t="s">
        <v>499</v>
      </c>
    </row>
    <row r="7212" spans="1:13" ht="12.75" customHeight="1">
      <c r="A7212" s="65" t="str">
        <f>IF(ROW()=1,"KEY",IF(ISNA(VLOOKUP(B7212,車名対応マスタ!B:D,3,FALSE)),"",IF(VLOOKUP(B7212,車名対応マスタ!B:D,3,FALSE)="","",$D7212&amp;" "&amp;IF($G7212="9","J","O")&amp;" "&amp;$I7212&amp;" "&amp;IF($I7212&lt;=TEXT(★完成資料!$A$1,"yyyymm"),TEXT(★完成資料!$A$1,"yyyymm"),"999999")&amp; " " &amp; LEFT(F7212 &amp; "          ",10))))</f>
        <v xml:space="preserve">T O 202207 yyyy00 HV        </v>
      </c>
      <c r="B7212" s="68" t="s">
        <v>331</v>
      </c>
      <c r="C7212" s="68" t="s">
        <v>472</v>
      </c>
      <c r="D7212" s="68" t="s">
        <v>287</v>
      </c>
      <c r="E7212" s="68" t="s">
        <v>531</v>
      </c>
      <c r="F7212" s="68" t="s">
        <v>360</v>
      </c>
      <c r="G7212" s="68" t="s">
        <v>77</v>
      </c>
      <c r="H7212" s="68" t="s">
        <v>273</v>
      </c>
      <c r="I7212" s="68" t="s">
        <v>655</v>
      </c>
      <c r="K7212" s="65">
        <v>123</v>
      </c>
      <c r="L7212" s="65">
        <v>417</v>
      </c>
      <c r="M7212" s="65" t="s">
        <v>499</v>
      </c>
    </row>
    <row r="7213" spans="1:13" ht="12.75" customHeight="1">
      <c r="A7213" s="65" t="str">
        <f>IF(ROW()=1,"KEY",IF(ISNA(VLOOKUP(B7213,車名対応マスタ!B:D,3,FALSE)),"",IF(VLOOKUP(B7213,車名対応マスタ!B:D,3,FALSE)="","",$D7213&amp;" "&amp;IF($G7213="9","J","O")&amp;" "&amp;$I7213&amp;" "&amp;IF($I7213&lt;=TEXT(★完成資料!$A$1,"yyyymm"),TEXT(★完成資料!$A$1,"yyyymm"),"999999")&amp; " " &amp; LEFT(F7213 &amp; "          ",10))))</f>
        <v xml:space="preserve">T O 202208 yyyy00 HV        </v>
      </c>
      <c r="B7213" s="68" t="s">
        <v>331</v>
      </c>
      <c r="C7213" s="68" t="s">
        <v>472</v>
      </c>
      <c r="D7213" s="68" t="s">
        <v>287</v>
      </c>
      <c r="E7213" s="68" t="s">
        <v>531</v>
      </c>
      <c r="F7213" s="68" t="s">
        <v>360</v>
      </c>
      <c r="G7213" s="68" t="s">
        <v>77</v>
      </c>
      <c r="H7213" s="68" t="s">
        <v>273</v>
      </c>
      <c r="I7213" s="68" t="s">
        <v>656</v>
      </c>
      <c r="K7213" s="65">
        <v>118</v>
      </c>
      <c r="L7213" s="65">
        <v>417</v>
      </c>
      <c r="M7213" s="65" t="s">
        <v>499</v>
      </c>
    </row>
    <row r="7214" spans="1:13" ht="12.75" customHeight="1">
      <c r="A7214" s="65" t="str">
        <f>IF(ROW()=1,"KEY",IF(ISNA(VLOOKUP(B7214,車名対応マスタ!B:D,3,FALSE)),"",IF(VLOOKUP(B7214,車名対応マスタ!B:D,3,FALSE)="","",$D7214&amp;" "&amp;IF($G7214="9","J","O")&amp;" "&amp;$I7214&amp;" "&amp;IF($I7214&lt;=TEXT(★完成資料!$A$1,"yyyymm"),TEXT(★完成資料!$A$1,"yyyymm"),"999999")&amp; " " &amp; LEFT(F7214 &amp; "          ",10))))</f>
        <v xml:space="preserve">T O 202209 yyyy00 HV        </v>
      </c>
      <c r="B7214" s="68" t="s">
        <v>331</v>
      </c>
      <c r="C7214" s="68" t="s">
        <v>472</v>
      </c>
      <c r="D7214" s="68" t="s">
        <v>287</v>
      </c>
      <c r="E7214" s="68" t="s">
        <v>531</v>
      </c>
      <c r="F7214" s="68" t="s">
        <v>360</v>
      </c>
      <c r="G7214" s="68" t="s">
        <v>77</v>
      </c>
      <c r="H7214" s="68" t="s">
        <v>273</v>
      </c>
      <c r="I7214" s="68" t="s">
        <v>657</v>
      </c>
      <c r="K7214" s="65">
        <v>249</v>
      </c>
      <c r="L7214" s="65">
        <v>417</v>
      </c>
      <c r="M7214" s="65" t="s">
        <v>499</v>
      </c>
    </row>
    <row r="7215" spans="1:13" ht="12.75" customHeight="1">
      <c r="A7215" s="65" t="str">
        <f>IF(ROW()=1,"KEY",IF(ISNA(VLOOKUP(B7215,車名対応マスタ!B:D,3,FALSE)),"",IF(VLOOKUP(B7215,車名対応マスタ!B:D,3,FALSE)="","",$D7215&amp;" "&amp;IF($G7215="9","J","O")&amp;" "&amp;$I7215&amp;" "&amp;IF($I7215&lt;=TEXT(★完成資料!$A$1,"yyyymm"),TEXT(★完成資料!$A$1,"yyyymm"),"999999")&amp; " " &amp; LEFT(F7215 &amp; "          ",10))))</f>
        <v xml:space="preserve">T O 202210 yyyy00 HV        </v>
      </c>
      <c r="B7215" s="68" t="s">
        <v>331</v>
      </c>
      <c r="C7215" s="68" t="s">
        <v>472</v>
      </c>
      <c r="D7215" s="68" t="s">
        <v>287</v>
      </c>
      <c r="E7215" s="68" t="s">
        <v>531</v>
      </c>
      <c r="F7215" s="68" t="s">
        <v>360</v>
      </c>
      <c r="G7215" s="68" t="s">
        <v>77</v>
      </c>
      <c r="H7215" s="68" t="s">
        <v>273</v>
      </c>
      <c r="I7215" s="68" t="s">
        <v>663</v>
      </c>
      <c r="K7215" s="65">
        <v>113</v>
      </c>
      <c r="L7215" s="65">
        <v>417</v>
      </c>
      <c r="M7215" s="65" t="s">
        <v>499</v>
      </c>
    </row>
    <row r="7216" spans="1:13" ht="12.75" customHeight="1">
      <c r="A7216" s="65" t="str">
        <f>IF(ROW()=1,"KEY",IF(ISNA(VLOOKUP(B7216,車名対応マスタ!B:D,3,FALSE)),"",IF(VLOOKUP(B7216,車名対応マスタ!B:D,3,FALSE)="","",$D7216&amp;" "&amp;IF($G7216="9","J","O")&amp;" "&amp;$I7216&amp;" "&amp;IF($I7216&lt;=TEXT(★完成資料!$A$1,"yyyymm"),TEXT(★完成資料!$A$1,"yyyymm"),"999999")&amp; " " &amp; LEFT(F7216 &amp; "          ",10))))</f>
        <v xml:space="preserve">T O 202201 yyyy00 HV        </v>
      </c>
      <c r="B7216" s="68" t="s">
        <v>331</v>
      </c>
      <c r="C7216" s="68" t="s">
        <v>472</v>
      </c>
      <c r="D7216" s="68" t="s">
        <v>287</v>
      </c>
      <c r="E7216" s="68" t="s">
        <v>531</v>
      </c>
      <c r="F7216" s="68" t="s">
        <v>360</v>
      </c>
      <c r="G7216" s="68" t="s">
        <v>77</v>
      </c>
      <c r="H7216" s="68" t="s">
        <v>273</v>
      </c>
      <c r="I7216" s="68" t="s">
        <v>639</v>
      </c>
      <c r="J7216" s="65">
        <v>50</v>
      </c>
      <c r="K7216" s="65">
        <v>5</v>
      </c>
      <c r="L7216" s="65">
        <v>443</v>
      </c>
      <c r="M7216" s="65" t="s">
        <v>232</v>
      </c>
    </row>
    <row r="7217" spans="1:13" ht="12.75" customHeight="1">
      <c r="A7217" s="65" t="str">
        <f>IF(ROW()=1,"KEY",IF(ISNA(VLOOKUP(B7217,車名対応マスタ!B:D,3,FALSE)),"",IF(VLOOKUP(B7217,車名対応マスタ!B:D,3,FALSE)="","",$D7217&amp;" "&amp;IF($G7217="9","J","O")&amp;" "&amp;$I7217&amp;" "&amp;IF($I7217&lt;=TEXT(★完成資料!$A$1,"yyyymm"),TEXT(★完成資料!$A$1,"yyyymm"),"999999")&amp; " " &amp; LEFT(F7217 &amp; "          ",10))))</f>
        <v xml:space="preserve">T O 202202 yyyy00 HV        </v>
      </c>
      <c r="B7217" s="68" t="s">
        <v>331</v>
      </c>
      <c r="C7217" s="68" t="s">
        <v>472</v>
      </c>
      <c r="D7217" s="68" t="s">
        <v>287</v>
      </c>
      <c r="E7217" s="68" t="s">
        <v>531</v>
      </c>
      <c r="F7217" s="68" t="s">
        <v>360</v>
      </c>
      <c r="G7217" s="68" t="s">
        <v>77</v>
      </c>
      <c r="H7217" s="68" t="s">
        <v>273</v>
      </c>
      <c r="I7217" s="68" t="s">
        <v>640</v>
      </c>
      <c r="J7217" s="65">
        <v>67</v>
      </c>
      <c r="K7217" s="65">
        <v>13</v>
      </c>
      <c r="L7217" s="65">
        <v>443</v>
      </c>
      <c r="M7217" s="65" t="s">
        <v>232</v>
      </c>
    </row>
    <row r="7218" spans="1:13" ht="12.75" customHeight="1">
      <c r="A7218" s="65" t="str">
        <f>IF(ROW()=1,"KEY",IF(ISNA(VLOOKUP(B7218,車名対応マスタ!B:D,3,FALSE)),"",IF(VLOOKUP(B7218,車名対応マスタ!B:D,3,FALSE)="","",$D7218&amp;" "&amp;IF($G7218="9","J","O")&amp;" "&amp;$I7218&amp;" "&amp;IF($I7218&lt;=TEXT(★完成資料!$A$1,"yyyymm"),TEXT(★完成資料!$A$1,"yyyymm"),"999999")&amp; " " &amp; LEFT(F7218 &amp; "          ",10))))</f>
        <v xml:space="preserve">T O 202203 yyyy00 HV        </v>
      </c>
      <c r="B7218" s="68" t="s">
        <v>331</v>
      </c>
      <c r="C7218" s="68" t="s">
        <v>472</v>
      </c>
      <c r="D7218" s="68" t="s">
        <v>287</v>
      </c>
      <c r="E7218" s="68" t="s">
        <v>531</v>
      </c>
      <c r="F7218" s="68" t="s">
        <v>360</v>
      </c>
      <c r="G7218" s="68" t="s">
        <v>77</v>
      </c>
      <c r="H7218" s="68" t="s">
        <v>273</v>
      </c>
      <c r="I7218" s="68" t="s">
        <v>641</v>
      </c>
      <c r="J7218" s="65">
        <v>2</v>
      </c>
      <c r="K7218" s="65">
        <v>13</v>
      </c>
      <c r="L7218" s="65">
        <v>443</v>
      </c>
      <c r="M7218" s="65" t="s">
        <v>232</v>
      </c>
    </row>
    <row r="7219" spans="1:13" ht="12.75" customHeight="1">
      <c r="A7219" s="65" t="str">
        <f>IF(ROW()=1,"KEY",IF(ISNA(VLOOKUP(B7219,車名対応マスタ!B:D,3,FALSE)),"",IF(VLOOKUP(B7219,車名対応マスタ!B:D,3,FALSE)="","",$D7219&amp;" "&amp;IF($G7219="9","J","O")&amp;" "&amp;$I7219&amp;" "&amp;IF($I7219&lt;=TEXT(★完成資料!$A$1,"yyyymm"),TEXT(★完成資料!$A$1,"yyyymm"),"999999")&amp; " " &amp; LEFT(F7219 &amp; "          ",10))))</f>
        <v xml:space="preserve">T O 202204 yyyy00 HV        </v>
      </c>
      <c r="B7219" s="68" t="s">
        <v>331</v>
      </c>
      <c r="C7219" s="68" t="s">
        <v>472</v>
      </c>
      <c r="D7219" s="68" t="s">
        <v>287</v>
      </c>
      <c r="E7219" s="68" t="s">
        <v>531</v>
      </c>
      <c r="F7219" s="68" t="s">
        <v>360</v>
      </c>
      <c r="G7219" s="68" t="s">
        <v>77</v>
      </c>
      <c r="H7219" s="68" t="s">
        <v>273</v>
      </c>
      <c r="I7219" s="68" t="s">
        <v>642</v>
      </c>
      <c r="J7219" s="65">
        <v>27</v>
      </c>
      <c r="K7219" s="65">
        <v>100</v>
      </c>
      <c r="L7219" s="65">
        <v>443</v>
      </c>
      <c r="M7219" s="65" t="s">
        <v>232</v>
      </c>
    </row>
    <row r="7220" spans="1:13" ht="12.75" customHeight="1">
      <c r="A7220" s="65" t="str">
        <f>IF(ROW()=1,"KEY",IF(ISNA(VLOOKUP(B7220,車名対応マスタ!B:D,3,FALSE)),"",IF(VLOOKUP(B7220,車名対応マスタ!B:D,3,FALSE)="","",$D7220&amp;" "&amp;IF($G7220="9","J","O")&amp;" "&amp;$I7220&amp;" "&amp;IF($I7220&lt;=TEXT(★完成資料!$A$1,"yyyymm"),TEXT(★完成資料!$A$1,"yyyymm"),"999999")&amp; " " &amp; LEFT(F7220 &amp; "          ",10))))</f>
        <v xml:space="preserve">T O 202205 yyyy00 HV        </v>
      </c>
      <c r="B7220" s="68" t="s">
        <v>331</v>
      </c>
      <c r="C7220" s="68" t="s">
        <v>472</v>
      </c>
      <c r="D7220" s="68" t="s">
        <v>287</v>
      </c>
      <c r="E7220" s="68" t="s">
        <v>531</v>
      </c>
      <c r="F7220" s="68" t="s">
        <v>360</v>
      </c>
      <c r="G7220" s="68" t="s">
        <v>77</v>
      </c>
      <c r="H7220" s="68" t="s">
        <v>273</v>
      </c>
      <c r="I7220" s="68" t="s">
        <v>647</v>
      </c>
      <c r="J7220" s="65">
        <v>50</v>
      </c>
      <c r="K7220" s="65">
        <v>113</v>
      </c>
      <c r="L7220" s="65">
        <v>443</v>
      </c>
      <c r="M7220" s="65" t="s">
        <v>232</v>
      </c>
    </row>
    <row r="7221" spans="1:13" ht="12.75" customHeight="1">
      <c r="A7221" s="65" t="str">
        <f>IF(ROW()=1,"KEY",IF(ISNA(VLOOKUP(B7221,車名対応マスタ!B:D,3,FALSE)),"",IF(VLOOKUP(B7221,車名対応マスタ!B:D,3,FALSE)="","",$D7221&amp;" "&amp;IF($G7221="9","J","O")&amp;" "&amp;$I7221&amp;" "&amp;IF($I7221&lt;=TEXT(★完成資料!$A$1,"yyyymm"),TEXT(★完成資料!$A$1,"yyyymm"),"999999")&amp; " " &amp; LEFT(F7221 &amp; "          ",10))))</f>
        <v xml:space="preserve">T O 202206 yyyy00 HV        </v>
      </c>
      <c r="B7221" s="68" t="s">
        <v>331</v>
      </c>
      <c r="C7221" s="68" t="s">
        <v>472</v>
      </c>
      <c r="D7221" s="68" t="s">
        <v>287</v>
      </c>
      <c r="E7221" s="68" t="s">
        <v>531</v>
      </c>
      <c r="F7221" s="68" t="s">
        <v>360</v>
      </c>
      <c r="G7221" s="68" t="s">
        <v>77</v>
      </c>
      <c r="H7221" s="68" t="s">
        <v>273</v>
      </c>
      <c r="I7221" s="68" t="s">
        <v>652</v>
      </c>
      <c r="J7221" s="65">
        <v>136</v>
      </c>
      <c r="K7221" s="65">
        <v>50</v>
      </c>
      <c r="L7221" s="65">
        <v>443</v>
      </c>
      <c r="M7221" s="65" t="s">
        <v>232</v>
      </c>
    </row>
    <row r="7222" spans="1:13" ht="12.75" customHeight="1">
      <c r="A7222" s="65" t="str">
        <f>IF(ROW()=1,"KEY",IF(ISNA(VLOOKUP(B7222,車名対応マスタ!B:D,3,FALSE)),"",IF(VLOOKUP(B7222,車名対応マスタ!B:D,3,FALSE)="","",$D7222&amp;" "&amp;IF($G7222="9","J","O")&amp;" "&amp;$I7222&amp;" "&amp;IF($I7222&lt;=TEXT(★完成資料!$A$1,"yyyymm"),TEXT(★完成資料!$A$1,"yyyymm"),"999999")&amp; " " &amp; LEFT(F7222 &amp; "          ",10))))</f>
        <v xml:space="preserve">T O 202207 yyyy00 HV        </v>
      </c>
      <c r="B7222" s="68" t="s">
        <v>331</v>
      </c>
      <c r="C7222" s="68" t="s">
        <v>472</v>
      </c>
      <c r="D7222" s="68" t="s">
        <v>287</v>
      </c>
      <c r="E7222" s="68" t="s">
        <v>531</v>
      </c>
      <c r="F7222" s="68" t="s">
        <v>360</v>
      </c>
      <c r="G7222" s="68" t="s">
        <v>77</v>
      </c>
      <c r="H7222" s="68" t="s">
        <v>273</v>
      </c>
      <c r="I7222" s="68" t="s">
        <v>655</v>
      </c>
      <c r="J7222" s="65">
        <v>57</v>
      </c>
      <c r="K7222" s="65">
        <v>55</v>
      </c>
      <c r="L7222" s="65">
        <v>443</v>
      </c>
      <c r="M7222" s="65" t="s">
        <v>232</v>
      </c>
    </row>
    <row r="7223" spans="1:13" ht="12.75" customHeight="1">
      <c r="A7223" s="65" t="str">
        <f>IF(ROW()=1,"KEY",IF(ISNA(VLOOKUP(B7223,車名対応マスタ!B:D,3,FALSE)),"",IF(VLOOKUP(B7223,車名対応マスタ!B:D,3,FALSE)="","",$D7223&amp;" "&amp;IF($G7223="9","J","O")&amp;" "&amp;$I7223&amp;" "&amp;IF($I7223&lt;=TEXT(★完成資料!$A$1,"yyyymm"),TEXT(★完成資料!$A$1,"yyyymm"),"999999")&amp; " " &amp; LEFT(F7223 &amp; "          ",10))))</f>
        <v xml:space="preserve">T O 202208 yyyy00 HV        </v>
      </c>
      <c r="B7223" s="68" t="s">
        <v>331</v>
      </c>
      <c r="C7223" s="68" t="s">
        <v>472</v>
      </c>
      <c r="D7223" s="68" t="s">
        <v>287</v>
      </c>
      <c r="E7223" s="68" t="s">
        <v>531</v>
      </c>
      <c r="F7223" s="68" t="s">
        <v>360</v>
      </c>
      <c r="G7223" s="68" t="s">
        <v>77</v>
      </c>
      <c r="H7223" s="68" t="s">
        <v>273</v>
      </c>
      <c r="I7223" s="68" t="s">
        <v>656</v>
      </c>
      <c r="J7223" s="65">
        <v>31</v>
      </c>
      <c r="K7223" s="65">
        <v>36</v>
      </c>
      <c r="L7223" s="65">
        <v>443</v>
      </c>
      <c r="M7223" s="65" t="s">
        <v>232</v>
      </c>
    </row>
    <row r="7224" spans="1:13" ht="12.75" customHeight="1">
      <c r="A7224" s="65" t="str">
        <f>IF(ROW()=1,"KEY",IF(ISNA(VLOOKUP(B7224,車名対応マスタ!B:D,3,FALSE)),"",IF(VLOOKUP(B7224,車名対応マスタ!B:D,3,FALSE)="","",$D7224&amp;" "&amp;IF($G7224="9","J","O")&amp;" "&amp;$I7224&amp;" "&amp;IF($I7224&lt;=TEXT(★完成資料!$A$1,"yyyymm"),TEXT(★完成資料!$A$1,"yyyymm"),"999999")&amp; " " &amp; LEFT(F7224 &amp; "          ",10))))</f>
        <v xml:space="preserve">T O 202209 yyyy00 HV        </v>
      </c>
      <c r="B7224" s="68" t="s">
        <v>331</v>
      </c>
      <c r="C7224" s="68" t="s">
        <v>472</v>
      </c>
      <c r="D7224" s="68" t="s">
        <v>287</v>
      </c>
      <c r="E7224" s="68" t="s">
        <v>531</v>
      </c>
      <c r="F7224" s="68" t="s">
        <v>360</v>
      </c>
      <c r="G7224" s="68" t="s">
        <v>77</v>
      </c>
      <c r="H7224" s="68" t="s">
        <v>273</v>
      </c>
      <c r="I7224" s="68" t="s">
        <v>657</v>
      </c>
      <c r="J7224" s="65">
        <v>18</v>
      </c>
      <c r="K7224" s="65">
        <v>57</v>
      </c>
      <c r="L7224" s="65">
        <v>443</v>
      </c>
      <c r="M7224" s="65" t="s">
        <v>232</v>
      </c>
    </row>
    <row r="7225" spans="1:13" ht="12.75" customHeight="1">
      <c r="A7225" s="65" t="str">
        <f>IF(ROW()=1,"KEY",IF(ISNA(VLOOKUP(B7225,車名対応マスタ!B:D,3,FALSE)),"",IF(VLOOKUP(B7225,車名対応マスタ!B:D,3,FALSE)="","",$D7225&amp;" "&amp;IF($G7225="9","J","O")&amp;" "&amp;$I7225&amp;" "&amp;IF($I7225&lt;=TEXT(★完成資料!$A$1,"yyyymm"),TEXT(★完成資料!$A$1,"yyyymm"),"999999")&amp; " " &amp; LEFT(F7225 &amp; "          ",10))))</f>
        <v xml:space="preserve">T O 202210 yyyy00 HV        </v>
      </c>
      <c r="B7225" s="68" t="s">
        <v>331</v>
      </c>
      <c r="C7225" s="68" t="s">
        <v>472</v>
      </c>
      <c r="D7225" s="68" t="s">
        <v>287</v>
      </c>
      <c r="E7225" s="68" t="s">
        <v>531</v>
      </c>
      <c r="F7225" s="68" t="s">
        <v>360</v>
      </c>
      <c r="G7225" s="68" t="s">
        <v>77</v>
      </c>
      <c r="H7225" s="68" t="s">
        <v>273</v>
      </c>
      <c r="I7225" s="68" t="s">
        <v>663</v>
      </c>
      <c r="J7225" s="65">
        <v>10</v>
      </c>
      <c r="K7225" s="65">
        <v>73</v>
      </c>
      <c r="L7225" s="65">
        <v>443</v>
      </c>
      <c r="M7225" s="65" t="s">
        <v>232</v>
      </c>
    </row>
    <row r="7226" spans="1:13" ht="12.75" customHeight="1">
      <c r="A7226" s="65" t="str">
        <f>IF(ROW()=1,"KEY",IF(ISNA(VLOOKUP(B7226,車名対応マスタ!B:D,3,FALSE)),"",IF(VLOOKUP(B7226,車名対応マスタ!B:D,3,FALSE)="","",$D7226&amp;" "&amp;IF($G7226="9","J","O")&amp;" "&amp;$I7226&amp;" "&amp;IF($I7226&lt;=TEXT(★完成資料!$A$1,"yyyymm"),TEXT(★完成資料!$A$1,"yyyymm"),"999999")&amp; " " &amp; LEFT(F7226 &amp; "          ",10))))</f>
        <v xml:space="preserve">T O 202201 yyyy00 HV        </v>
      </c>
      <c r="B7226" s="68" t="s">
        <v>331</v>
      </c>
      <c r="C7226" s="68" t="s">
        <v>472</v>
      </c>
      <c r="D7226" s="68" t="s">
        <v>287</v>
      </c>
      <c r="E7226" s="68" t="s">
        <v>531</v>
      </c>
      <c r="F7226" s="68" t="s">
        <v>360</v>
      </c>
      <c r="G7226" s="68" t="s">
        <v>77</v>
      </c>
      <c r="H7226" s="68" t="s">
        <v>273</v>
      </c>
      <c r="I7226" s="68" t="s">
        <v>639</v>
      </c>
      <c r="J7226" s="65">
        <v>69</v>
      </c>
      <c r="K7226" s="65">
        <v>41</v>
      </c>
      <c r="L7226" s="65">
        <v>413</v>
      </c>
      <c r="M7226" s="65" t="s">
        <v>500</v>
      </c>
    </row>
    <row r="7227" spans="1:13" ht="12.75" customHeight="1">
      <c r="A7227" s="65" t="str">
        <f>IF(ROW()=1,"KEY",IF(ISNA(VLOOKUP(B7227,車名対応マスタ!B:D,3,FALSE)),"",IF(VLOOKUP(B7227,車名対応マスタ!B:D,3,FALSE)="","",$D7227&amp;" "&amp;IF($G7227="9","J","O")&amp;" "&amp;$I7227&amp;" "&amp;IF($I7227&lt;=TEXT(★完成資料!$A$1,"yyyymm"),TEXT(★完成資料!$A$1,"yyyymm"),"999999")&amp; " " &amp; LEFT(F7227 &amp; "          ",10))))</f>
        <v xml:space="preserve">T O 202202 yyyy00 HV        </v>
      </c>
      <c r="B7227" s="68" t="s">
        <v>331</v>
      </c>
      <c r="C7227" s="68" t="s">
        <v>472</v>
      </c>
      <c r="D7227" s="68" t="s">
        <v>287</v>
      </c>
      <c r="E7227" s="68" t="s">
        <v>531</v>
      </c>
      <c r="F7227" s="68" t="s">
        <v>360</v>
      </c>
      <c r="G7227" s="68" t="s">
        <v>77</v>
      </c>
      <c r="H7227" s="68" t="s">
        <v>273</v>
      </c>
      <c r="I7227" s="68" t="s">
        <v>640</v>
      </c>
      <c r="J7227" s="65">
        <v>1</v>
      </c>
      <c r="K7227" s="65">
        <v>63</v>
      </c>
      <c r="L7227" s="65">
        <v>413</v>
      </c>
      <c r="M7227" s="65" t="s">
        <v>500</v>
      </c>
    </row>
    <row r="7228" spans="1:13" ht="12.75" customHeight="1">
      <c r="A7228" s="65" t="str">
        <f>IF(ROW()=1,"KEY",IF(ISNA(VLOOKUP(B7228,車名対応マスタ!B:D,3,FALSE)),"",IF(VLOOKUP(B7228,車名対応マスタ!B:D,3,FALSE)="","",$D7228&amp;" "&amp;IF($G7228="9","J","O")&amp;" "&amp;$I7228&amp;" "&amp;IF($I7228&lt;=TEXT(★完成資料!$A$1,"yyyymm"),TEXT(★完成資料!$A$1,"yyyymm"),"999999")&amp; " " &amp; LEFT(F7228 &amp; "          ",10))))</f>
        <v xml:space="preserve">T O 202203 yyyy00 HV        </v>
      </c>
      <c r="B7228" s="68" t="s">
        <v>331</v>
      </c>
      <c r="C7228" s="68" t="s">
        <v>472</v>
      </c>
      <c r="D7228" s="68" t="s">
        <v>287</v>
      </c>
      <c r="E7228" s="68" t="s">
        <v>531</v>
      </c>
      <c r="F7228" s="68" t="s">
        <v>360</v>
      </c>
      <c r="G7228" s="68" t="s">
        <v>77</v>
      </c>
      <c r="H7228" s="68" t="s">
        <v>273</v>
      </c>
      <c r="I7228" s="68" t="s">
        <v>641</v>
      </c>
      <c r="J7228" s="65">
        <v>10</v>
      </c>
      <c r="K7228" s="65">
        <v>44</v>
      </c>
      <c r="L7228" s="65">
        <v>413</v>
      </c>
      <c r="M7228" s="65" t="s">
        <v>500</v>
      </c>
    </row>
    <row r="7229" spans="1:13" ht="12.75" customHeight="1">
      <c r="A7229" s="65" t="str">
        <f>IF(ROW()=1,"KEY",IF(ISNA(VLOOKUP(B7229,車名対応マスタ!B:D,3,FALSE)),"",IF(VLOOKUP(B7229,車名対応マスタ!B:D,3,FALSE)="","",$D7229&amp;" "&amp;IF($G7229="9","J","O")&amp;" "&amp;$I7229&amp;" "&amp;IF($I7229&lt;=TEXT(★完成資料!$A$1,"yyyymm"),TEXT(★完成資料!$A$1,"yyyymm"),"999999")&amp; " " &amp; LEFT(F7229 &amp; "          ",10))))</f>
        <v xml:space="preserve">T O 202204 yyyy00 HV        </v>
      </c>
      <c r="B7229" s="68" t="s">
        <v>331</v>
      </c>
      <c r="C7229" s="68" t="s">
        <v>472</v>
      </c>
      <c r="D7229" s="68" t="s">
        <v>287</v>
      </c>
      <c r="E7229" s="68" t="s">
        <v>531</v>
      </c>
      <c r="F7229" s="68" t="s">
        <v>360</v>
      </c>
      <c r="G7229" s="68" t="s">
        <v>77</v>
      </c>
      <c r="H7229" s="68" t="s">
        <v>273</v>
      </c>
      <c r="I7229" s="68" t="s">
        <v>642</v>
      </c>
      <c r="J7229" s="65">
        <v>526</v>
      </c>
      <c r="K7229" s="65">
        <v>84</v>
      </c>
      <c r="L7229" s="65">
        <v>413</v>
      </c>
      <c r="M7229" s="65" t="s">
        <v>500</v>
      </c>
    </row>
    <row r="7230" spans="1:13" ht="12.75" customHeight="1">
      <c r="A7230" s="65" t="str">
        <f>IF(ROW()=1,"KEY",IF(ISNA(VLOOKUP(B7230,車名対応マスタ!B:D,3,FALSE)),"",IF(VLOOKUP(B7230,車名対応マスタ!B:D,3,FALSE)="","",$D7230&amp;" "&amp;IF($G7230="9","J","O")&amp;" "&amp;$I7230&amp;" "&amp;IF($I7230&lt;=TEXT(★完成資料!$A$1,"yyyymm"),TEXT(★完成資料!$A$1,"yyyymm"),"999999")&amp; " " &amp; LEFT(F7230 &amp; "          ",10))))</f>
        <v xml:space="preserve">T O 202205 yyyy00 HV        </v>
      </c>
      <c r="B7230" s="68" t="s">
        <v>331</v>
      </c>
      <c r="C7230" s="68" t="s">
        <v>472</v>
      </c>
      <c r="D7230" s="68" t="s">
        <v>287</v>
      </c>
      <c r="E7230" s="68" t="s">
        <v>531</v>
      </c>
      <c r="F7230" s="68" t="s">
        <v>360</v>
      </c>
      <c r="G7230" s="68" t="s">
        <v>77</v>
      </c>
      <c r="H7230" s="68" t="s">
        <v>273</v>
      </c>
      <c r="I7230" s="68" t="s">
        <v>647</v>
      </c>
      <c r="J7230" s="65">
        <v>251</v>
      </c>
      <c r="K7230" s="65">
        <v>72</v>
      </c>
      <c r="L7230" s="65">
        <v>413</v>
      </c>
      <c r="M7230" s="65" t="s">
        <v>500</v>
      </c>
    </row>
    <row r="7231" spans="1:13" ht="12.75" customHeight="1">
      <c r="A7231" s="65" t="str">
        <f>IF(ROW()=1,"KEY",IF(ISNA(VLOOKUP(B7231,車名対応マスタ!B:D,3,FALSE)),"",IF(VLOOKUP(B7231,車名対応マスタ!B:D,3,FALSE)="","",$D7231&amp;" "&amp;IF($G7231="9","J","O")&amp;" "&amp;$I7231&amp;" "&amp;IF($I7231&lt;=TEXT(★完成資料!$A$1,"yyyymm"),TEXT(★完成資料!$A$1,"yyyymm"),"999999")&amp; " " &amp; LEFT(F7231 &amp; "          ",10))))</f>
        <v xml:space="preserve">T O 202206 yyyy00 HV        </v>
      </c>
      <c r="B7231" s="68" t="s">
        <v>331</v>
      </c>
      <c r="C7231" s="68" t="s">
        <v>472</v>
      </c>
      <c r="D7231" s="68" t="s">
        <v>287</v>
      </c>
      <c r="E7231" s="68" t="s">
        <v>531</v>
      </c>
      <c r="F7231" s="68" t="s">
        <v>360</v>
      </c>
      <c r="G7231" s="68" t="s">
        <v>77</v>
      </c>
      <c r="H7231" s="68" t="s">
        <v>273</v>
      </c>
      <c r="I7231" s="68" t="s">
        <v>652</v>
      </c>
      <c r="J7231" s="65">
        <v>351</v>
      </c>
      <c r="K7231" s="65">
        <v>112</v>
      </c>
      <c r="L7231" s="65">
        <v>413</v>
      </c>
      <c r="M7231" s="65" t="s">
        <v>500</v>
      </c>
    </row>
    <row r="7232" spans="1:13" ht="12.75" customHeight="1">
      <c r="A7232" s="65" t="str">
        <f>IF(ROW()=1,"KEY",IF(ISNA(VLOOKUP(B7232,車名対応マスタ!B:D,3,FALSE)),"",IF(VLOOKUP(B7232,車名対応マスタ!B:D,3,FALSE)="","",$D7232&amp;" "&amp;IF($G7232="9","J","O")&amp;" "&amp;$I7232&amp;" "&amp;IF($I7232&lt;=TEXT(★完成資料!$A$1,"yyyymm"),TEXT(★完成資料!$A$1,"yyyymm"),"999999")&amp; " " &amp; LEFT(F7232 &amp; "          ",10))))</f>
        <v xml:space="preserve">T O 202207 yyyy00 HV        </v>
      </c>
      <c r="B7232" s="68" t="s">
        <v>331</v>
      </c>
      <c r="C7232" s="68" t="s">
        <v>472</v>
      </c>
      <c r="D7232" s="68" t="s">
        <v>287</v>
      </c>
      <c r="E7232" s="68" t="s">
        <v>531</v>
      </c>
      <c r="F7232" s="68" t="s">
        <v>360</v>
      </c>
      <c r="G7232" s="68" t="s">
        <v>77</v>
      </c>
      <c r="H7232" s="68" t="s">
        <v>273</v>
      </c>
      <c r="I7232" s="68" t="s">
        <v>655</v>
      </c>
      <c r="J7232" s="65">
        <v>290</v>
      </c>
      <c r="K7232" s="65">
        <v>110</v>
      </c>
      <c r="L7232" s="65">
        <v>413</v>
      </c>
      <c r="M7232" s="65" t="s">
        <v>500</v>
      </c>
    </row>
    <row r="7233" spans="1:13" ht="12.75" customHeight="1">
      <c r="A7233" s="65" t="str">
        <f>IF(ROW()=1,"KEY",IF(ISNA(VLOOKUP(B7233,車名対応マスタ!B:D,3,FALSE)),"",IF(VLOOKUP(B7233,車名対応マスタ!B:D,3,FALSE)="","",$D7233&amp;" "&amp;IF($G7233="9","J","O")&amp;" "&amp;$I7233&amp;" "&amp;IF($I7233&lt;=TEXT(★完成資料!$A$1,"yyyymm"),TEXT(★完成資料!$A$1,"yyyymm"),"999999")&amp; " " &amp; LEFT(F7233 &amp; "          ",10))))</f>
        <v xml:space="preserve">T O 202208 yyyy00 HV        </v>
      </c>
      <c r="B7233" s="68" t="s">
        <v>331</v>
      </c>
      <c r="C7233" s="68" t="s">
        <v>472</v>
      </c>
      <c r="D7233" s="68" t="s">
        <v>287</v>
      </c>
      <c r="E7233" s="68" t="s">
        <v>531</v>
      </c>
      <c r="F7233" s="68" t="s">
        <v>360</v>
      </c>
      <c r="G7233" s="68" t="s">
        <v>77</v>
      </c>
      <c r="H7233" s="68" t="s">
        <v>273</v>
      </c>
      <c r="I7233" s="68" t="s">
        <v>656</v>
      </c>
      <c r="J7233" s="65">
        <v>369</v>
      </c>
      <c r="K7233" s="65">
        <v>129</v>
      </c>
      <c r="L7233" s="65">
        <v>413</v>
      </c>
      <c r="M7233" s="65" t="s">
        <v>500</v>
      </c>
    </row>
    <row r="7234" spans="1:13" ht="12.75" customHeight="1">
      <c r="A7234" s="65" t="str">
        <f>IF(ROW()=1,"KEY",IF(ISNA(VLOOKUP(B7234,車名対応マスタ!B:D,3,FALSE)),"",IF(VLOOKUP(B7234,車名対応マスタ!B:D,3,FALSE)="","",$D7234&amp;" "&amp;IF($G7234="9","J","O")&amp;" "&amp;$I7234&amp;" "&amp;IF($I7234&lt;=TEXT(★完成資料!$A$1,"yyyymm"),TEXT(★完成資料!$A$1,"yyyymm"),"999999")&amp; " " &amp; LEFT(F7234 &amp; "          ",10))))</f>
        <v xml:space="preserve">T O 202209 yyyy00 HV        </v>
      </c>
      <c r="B7234" s="68" t="s">
        <v>331</v>
      </c>
      <c r="C7234" s="68" t="s">
        <v>472</v>
      </c>
      <c r="D7234" s="68" t="s">
        <v>287</v>
      </c>
      <c r="E7234" s="68" t="s">
        <v>531</v>
      </c>
      <c r="F7234" s="68" t="s">
        <v>360</v>
      </c>
      <c r="G7234" s="68" t="s">
        <v>77</v>
      </c>
      <c r="H7234" s="68" t="s">
        <v>273</v>
      </c>
      <c r="I7234" s="68" t="s">
        <v>657</v>
      </c>
      <c r="J7234" s="65">
        <v>185</v>
      </c>
      <c r="K7234" s="65">
        <v>168</v>
      </c>
      <c r="L7234" s="65">
        <v>413</v>
      </c>
      <c r="M7234" s="65" t="s">
        <v>500</v>
      </c>
    </row>
    <row r="7235" spans="1:13" ht="12.75" customHeight="1">
      <c r="A7235" s="65" t="str">
        <f>IF(ROW()=1,"KEY",IF(ISNA(VLOOKUP(B7235,車名対応マスタ!B:D,3,FALSE)),"",IF(VLOOKUP(B7235,車名対応マスタ!B:D,3,FALSE)="","",$D7235&amp;" "&amp;IF($G7235="9","J","O")&amp;" "&amp;$I7235&amp;" "&amp;IF($I7235&lt;=TEXT(★完成資料!$A$1,"yyyymm"),TEXT(★完成資料!$A$1,"yyyymm"),"999999")&amp; " " &amp; LEFT(F7235 &amp; "          ",10))))</f>
        <v xml:space="preserve">T O 202210 yyyy00 HV        </v>
      </c>
      <c r="B7235" s="68" t="s">
        <v>331</v>
      </c>
      <c r="C7235" s="68" t="s">
        <v>472</v>
      </c>
      <c r="D7235" s="68" t="s">
        <v>287</v>
      </c>
      <c r="E7235" s="68" t="s">
        <v>531</v>
      </c>
      <c r="F7235" s="68" t="s">
        <v>360</v>
      </c>
      <c r="G7235" s="68" t="s">
        <v>77</v>
      </c>
      <c r="H7235" s="68" t="s">
        <v>273</v>
      </c>
      <c r="I7235" s="68" t="s">
        <v>663</v>
      </c>
      <c r="J7235" s="65">
        <v>132</v>
      </c>
      <c r="K7235" s="65">
        <v>78</v>
      </c>
      <c r="L7235" s="65">
        <v>413</v>
      </c>
      <c r="M7235" s="65" t="s">
        <v>500</v>
      </c>
    </row>
    <row r="7236" spans="1:13" ht="12.75" customHeight="1">
      <c r="A7236" s="65" t="str">
        <f>IF(ROW()=1,"KEY",IF(ISNA(VLOOKUP(B7236,車名対応マスタ!B:D,3,FALSE)),"",IF(VLOOKUP(B7236,車名対応マスタ!B:D,3,FALSE)="","",$D7236&amp;" "&amp;IF($G7236="9","J","O")&amp;" "&amp;$I7236&amp;" "&amp;IF($I7236&lt;=TEXT(★完成資料!$A$1,"yyyymm"),TEXT(★完成資料!$A$1,"yyyymm"),"999999")&amp; " " &amp; LEFT(F7236 &amp; "          ",10))))</f>
        <v xml:space="preserve">T O 202201 yyyy00 HV        </v>
      </c>
      <c r="B7236" s="68" t="s">
        <v>331</v>
      </c>
      <c r="C7236" s="68" t="s">
        <v>472</v>
      </c>
      <c r="D7236" s="68" t="s">
        <v>287</v>
      </c>
      <c r="E7236" s="68" t="s">
        <v>531</v>
      </c>
      <c r="F7236" s="68" t="s">
        <v>360</v>
      </c>
      <c r="G7236" s="68" t="s">
        <v>77</v>
      </c>
      <c r="H7236" s="68" t="s">
        <v>273</v>
      </c>
      <c r="I7236" s="68" t="s">
        <v>639</v>
      </c>
      <c r="J7236" s="65">
        <v>6</v>
      </c>
      <c r="K7236" s="65">
        <v>6</v>
      </c>
      <c r="L7236" s="65">
        <v>431</v>
      </c>
      <c r="M7236" s="65" t="s">
        <v>282</v>
      </c>
    </row>
    <row r="7237" spans="1:13" ht="12.75" customHeight="1">
      <c r="A7237" s="65" t="str">
        <f>IF(ROW()=1,"KEY",IF(ISNA(VLOOKUP(B7237,車名対応マスタ!B:D,3,FALSE)),"",IF(VLOOKUP(B7237,車名対応マスタ!B:D,3,FALSE)="","",$D7237&amp;" "&amp;IF($G7237="9","J","O")&amp;" "&amp;$I7237&amp;" "&amp;IF($I7237&lt;=TEXT(★完成資料!$A$1,"yyyymm"),TEXT(★完成資料!$A$1,"yyyymm"),"999999")&amp; " " &amp; LEFT(F7237 &amp; "          ",10))))</f>
        <v xml:space="preserve">T O 202202 yyyy00 HV        </v>
      </c>
      <c r="B7237" s="68" t="s">
        <v>331</v>
      </c>
      <c r="C7237" s="68" t="s">
        <v>472</v>
      </c>
      <c r="D7237" s="68" t="s">
        <v>287</v>
      </c>
      <c r="E7237" s="68" t="s">
        <v>531</v>
      </c>
      <c r="F7237" s="68" t="s">
        <v>360</v>
      </c>
      <c r="G7237" s="68" t="s">
        <v>77</v>
      </c>
      <c r="H7237" s="68" t="s">
        <v>273</v>
      </c>
      <c r="I7237" s="68" t="s">
        <v>640</v>
      </c>
      <c r="J7237" s="65">
        <v>3</v>
      </c>
      <c r="K7237" s="65">
        <v>10</v>
      </c>
      <c r="L7237" s="65">
        <v>431</v>
      </c>
      <c r="M7237" s="65" t="s">
        <v>282</v>
      </c>
    </row>
    <row r="7238" spans="1:13" ht="12.75" customHeight="1">
      <c r="A7238" s="65" t="str">
        <f>IF(ROW()=1,"KEY",IF(ISNA(VLOOKUP(B7238,車名対応マスタ!B:D,3,FALSE)),"",IF(VLOOKUP(B7238,車名対応マスタ!B:D,3,FALSE)="","",$D7238&amp;" "&amp;IF($G7238="9","J","O")&amp;" "&amp;$I7238&amp;" "&amp;IF($I7238&lt;=TEXT(★完成資料!$A$1,"yyyymm"),TEXT(★完成資料!$A$1,"yyyymm"),"999999")&amp; " " &amp; LEFT(F7238 &amp; "          ",10))))</f>
        <v xml:space="preserve">T O 202203 yyyy00 HV        </v>
      </c>
      <c r="B7238" s="68" t="s">
        <v>331</v>
      </c>
      <c r="C7238" s="68" t="s">
        <v>472</v>
      </c>
      <c r="D7238" s="68" t="s">
        <v>287</v>
      </c>
      <c r="E7238" s="68" t="s">
        <v>531</v>
      </c>
      <c r="F7238" s="68" t="s">
        <v>360</v>
      </c>
      <c r="G7238" s="68" t="s">
        <v>77</v>
      </c>
      <c r="H7238" s="68" t="s">
        <v>273</v>
      </c>
      <c r="I7238" s="68" t="s">
        <v>641</v>
      </c>
      <c r="J7238" s="65">
        <v>4</v>
      </c>
      <c r="K7238" s="65">
        <v>10</v>
      </c>
      <c r="L7238" s="65">
        <v>431</v>
      </c>
      <c r="M7238" s="65" t="s">
        <v>282</v>
      </c>
    </row>
    <row r="7239" spans="1:13" ht="12.75" customHeight="1">
      <c r="A7239" s="65" t="str">
        <f>IF(ROW()=1,"KEY",IF(ISNA(VLOOKUP(B7239,車名対応マスタ!B:D,3,FALSE)),"",IF(VLOOKUP(B7239,車名対応マスタ!B:D,3,FALSE)="","",$D7239&amp;" "&amp;IF($G7239="9","J","O")&amp;" "&amp;$I7239&amp;" "&amp;IF($I7239&lt;=TEXT(★完成資料!$A$1,"yyyymm"),TEXT(★完成資料!$A$1,"yyyymm"),"999999")&amp; " " &amp; LEFT(F7239 &amp; "          ",10))))</f>
        <v xml:space="preserve">T O 202204 yyyy00 HV        </v>
      </c>
      <c r="B7239" s="68" t="s">
        <v>331</v>
      </c>
      <c r="C7239" s="68" t="s">
        <v>472</v>
      </c>
      <c r="D7239" s="68" t="s">
        <v>287</v>
      </c>
      <c r="E7239" s="68" t="s">
        <v>531</v>
      </c>
      <c r="F7239" s="68" t="s">
        <v>360</v>
      </c>
      <c r="G7239" s="68" t="s">
        <v>77</v>
      </c>
      <c r="H7239" s="68" t="s">
        <v>273</v>
      </c>
      <c r="I7239" s="68" t="s">
        <v>642</v>
      </c>
      <c r="J7239" s="65">
        <v>12</v>
      </c>
      <c r="K7239" s="65">
        <v>7</v>
      </c>
      <c r="L7239" s="65">
        <v>431</v>
      </c>
      <c r="M7239" s="65" t="s">
        <v>282</v>
      </c>
    </row>
    <row r="7240" spans="1:13" ht="12.75" customHeight="1">
      <c r="A7240" s="65" t="str">
        <f>IF(ROW()=1,"KEY",IF(ISNA(VLOOKUP(B7240,車名対応マスタ!B:D,3,FALSE)),"",IF(VLOOKUP(B7240,車名対応マスタ!B:D,3,FALSE)="","",$D7240&amp;" "&amp;IF($G7240="9","J","O")&amp;" "&amp;$I7240&amp;" "&amp;IF($I7240&lt;=TEXT(★完成資料!$A$1,"yyyymm"),TEXT(★完成資料!$A$1,"yyyymm"),"999999")&amp; " " &amp; LEFT(F7240 &amp; "          ",10))))</f>
        <v xml:space="preserve">T O 202205 yyyy00 HV        </v>
      </c>
      <c r="B7240" s="68" t="s">
        <v>331</v>
      </c>
      <c r="C7240" s="68" t="s">
        <v>472</v>
      </c>
      <c r="D7240" s="68" t="s">
        <v>287</v>
      </c>
      <c r="E7240" s="68" t="s">
        <v>531</v>
      </c>
      <c r="F7240" s="68" t="s">
        <v>360</v>
      </c>
      <c r="G7240" s="68" t="s">
        <v>77</v>
      </c>
      <c r="H7240" s="68" t="s">
        <v>273</v>
      </c>
      <c r="I7240" s="68" t="s">
        <v>647</v>
      </c>
      <c r="J7240" s="65">
        <v>7</v>
      </c>
      <c r="K7240" s="65">
        <v>7</v>
      </c>
      <c r="L7240" s="65">
        <v>431</v>
      </c>
      <c r="M7240" s="65" t="s">
        <v>282</v>
      </c>
    </row>
    <row r="7241" spans="1:13" ht="12.75" customHeight="1">
      <c r="A7241" s="65" t="str">
        <f>IF(ROW()=1,"KEY",IF(ISNA(VLOOKUP(B7241,車名対応マスタ!B:D,3,FALSE)),"",IF(VLOOKUP(B7241,車名対応マスタ!B:D,3,FALSE)="","",$D7241&amp;" "&amp;IF($G7241="9","J","O")&amp;" "&amp;$I7241&amp;" "&amp;IF($I7241&lt;=TEXT(★完成資料!$A$1,"yyyymm"),TEXT(★完成資料!$A$1,"yyyymm"),"999999")&amp; " " &amp; LEFT(F7241 &amp; "          ",10))))</f>
        <v xml:space="preserve">T O 202206 yyyy00 HV        </v>
      </c>
      <c r="B7241" s="68" t="s">
        <v>331</v>
      </c>
      <c r="C7241" s="68" t="s">
        <v>472</v>
      </c>
      <c r="D7241" s="68" t="s">
        <v>287</v>
      </c>
      <c r="E7241" s="68" t="s">
        <v>531</v>
      </c>
      <c r="F7241" s="68" t="s">
        <v>360</v>
      </c>
      <c r="G7241" s="68" t="s">
        <v>77</v>
      </c>
      <c r="H7241" s="68" t="s">
        <v>273</v>
      </c>
      <c r="I7241" s="68" t="s">
        <v>652</v>
      </c>
      <c r="J7241" s="65">
        <v>24</v>
      </c>
      <c r="K7241" s="65">
        <v>10</v>
      </c>
      <c r="L7241" s="65">
        <v>431</v>
      </c>
      <c r="M7241" s="65" t="s">
        <v>282</v>
      </c>
    </row>
    <row r="7242" spans="1:13" ht="12.75" customHeight="1">
      <c r="A7242" s="65" t="str">
        <f>IF(ROW()=1,"KEY",IF(ISNA(VLOOKUP(B7242,車名対応マスタ!B:D,3,FALSE)),"",IF(VLOOKUP(B7242,車名対応マスタ!B:D,3,FALSE)="","",$D7242&amp;" "&amp;IF($G7242="9","J","O")&amp;" "&amp;$I7242&amp;" "&amp;IF($I7242&lt;=TEXT(★完成資料!$A$1,"yyyymm"),TEXT(★完成資料!$A$1,"yyyymm"),"999999")&amp; " " &amp; LEFT(F7242 &amp; "          ",10))))</f>
        <v xml:space="preserve">T O 202207 yyyy00 HV        </v>
      </c>
      <c r="B7242" s="68" t="s">
        <v>331</v>
      </c>
      <c r="C7242" s="68" t="s">
        <v>472</v>
      </c>
      <c r="D7242" s="68" t="s">
        <v>287</v>
      </c>
      <c r="E7242" s="68" t="s">
        <v>531</v>
      </c>
      <c r="F7242" s="68" t="s">
        <v>360</v>
      </c>
      <c r="G7242" s="68" t="s">
        <v>77</v>
      </c>
      <c r="H7242" s="68" t="s">
        <v>273</v>
      </c>
      <c r="I7242" s="68" t="s">
        <v>655</v>
      </c>
      <c r="J7242" s="65">
        <v>9</v>
      </c>
      <c r="K7242" s="65">
        <v>16</v>
      </c>
      <c r="L7242" s="65">
        <v>431</v>
      </c>
      <c r="M7242" s="65" t="s">
        <v>282</v>
      </c>
    </row>
    <row r="7243" spans="1:13" ht="12.75" customHeight="1">
      <c r="A7243" s="65" t="str">
        <f>IF(ROW()=1,"KEY",IF(ISNA(VLOOKUP(B7243,車名対応マスタ!B:D,3,FALSE)),"",IF(VLOOKUP(B7243,車名対応マスタ!B:D,3,FALSE)="","",$D7243&amp;" "&amp;IF($G7243="9","J","O")&amp;" "&amp;$I7243&amp;" "&amp;IF($I7243&lt;=TEXT(★完成資料!$A$1,"yyyymm"),TEXT(★完成資料!$A$1,"yyyymm"),"999999")&amp; " " &amp; LEFT(F7243 &amp; "          ",10))))</f>
        <v xml:space="preserve">T O 202208 yyyy00 HV        </v>
      </c>
      <c r="B7243" s="68" t="s">
        <v>331</v>
      </c>
      <c r="C7243" s="68" t="s">
        <v>472</v>
      </c>
      <c r="D7243" s="68" t="s">
        <v>287</v>
      </c>
      <c r="E7243" s="68" t="s">
        <v>531</v>
      </c>
      <c r="F7243" s="68" t="s">
        <v>360</v>
      </c>
      <c r="G7243" s="68" t="s">
        <v>77</v>
      </c>
      <c r="H7243" s="68" t="s">
        <v>273</v>
      </c>
      <c r="I7243" s="68" t="s">
        <v>656</v>
      </c>
      <c r="J7243" s="65">
        <v>12</v>
      </c>
      <c r="K7243" s="65">
        <v>8</v>
      </c>
      <c r="L7243" s="65">
        <v>431</v>
      </c>
      <c r="M7243" s="65" t="s">
        <v>282</v>
      </c>
    </row>
    <row r="7244" spans="1:13" ht="12.75" customHeight="1">
      <c r="A7244" s="65" t="str">
        <f>IF(ROW()=1,"KEY",IF(ISNA(VLOOKUP(B7244,車名対応マスタ!B:D,3,FALSE)),"",IF(VLOOKUP(B7244,車名対応マスタ!B:D,3,FALSE)="","",$D7244&amp;" "&amp;IF($G7244="9","J","O")&amp;" "&amp;$I7244&amp;" "&amp;IF($I7244&lt;=TEXT(★完成資料!$A$1,"yyyymm"),TEXT(★完成資料!$A$1,"yyyymm"),"999999")&amp; " " &amp; LEFT(F7244 &amp; "          ",10))))</f>
        <v xml:space="preserve">T O 202209 yyyy00 HV        </v>
      </c>
      <c r="B7244" s="68" t="s">
        <v>331</v>
      </c>
      <c r="C7244" s="68" t="s">
        <v>472</v>
      </c>
      <c r="D7244" s="68" t="s">
        <v>287</v>
      </c>
      <c r="E7244" s="68" t="s">
        <v>531</v>
      </c>
      <c r="F7244" s="68" t="s">
        <v>360</v>
      </c>
      <c r="G7244" s="68" t="s">
        <v>77</v>
      </c>
      <c r="H7244" s="68" t="s">
        <v>273</v>
      </c>
      <c r="I7244" s="68" t="s">
        <v>657</v>
      </c>
      <c r="J7244" s="65">
        <v>6</v>
      </c>
      <c r="K7244" s="65">
        <v>5</v>
      </c>
      <c r="L7244" s="65">
        <v>431</v>
      </c>
      <c r="M7244" s="65" t="s">
        <v>282</v>
      </c>
    </row>
    <row r="7245" spans="1:13" ht="12.75" customHeight="1">
      <c r="A7245" s="65" t="str">
        <f>IF(ROW()=1,"KEY",IF(ISNA(VLOOKUP(B7245,車名対応マスタ!B:D,3,FALSE)),"",IF(VLOOKUP(B7245,車名対応マスタ!B:D,3,FALSE)="","",$D7245&amp;" "&amp;IF($G7245="9","J","O")&amp;" "&amp;$I7245&amp;" "&amp;IF($I7245&lt;=TEXT(★完成資料!$A$1,"yyyymm"),TEXT(★完成資料!$A$1,"yyyymm"),"999999")&amp; " " &amp; LEFT(F7245 &amp; "          ",10))))</f>
        <v xml:space="preserve">T O 202210 yyyy00 HV        </v>
      </c>
      <c r="B7245" s="68" t="s">
        <v>331</v>
      </c>
      <c r="C7245" s="68" t="s">
        <v>472</v>
      </c>
      <c r="D7245" s="68" t="s">
        <v>287</v>
      </c>
      <c r="E7245" s="68" t="s">
        <v>531</v>
      </c>
      <c r="F7245" s="68" t="s">
        <v>360</v>
      </c>
      <c r="G7245" s="68" t="s">
        <v>77</v>
      </c>
      <c r="H7245" s="68" t="s">
        <v>273</v>
      </c>
      <c r="I7245" s="68" t="s">
        <v>663</v>
      </c>
      <c r="J7245" s="65">
        <v>4</v>
      </c>
      <c r="K7245" s="65">
        <v>3</v>
      </c>
      <c r="L7245" s="65">
        <v>431</v>
      </c>
      <c r="M7245" s="65" t="s">
        <v>282</v>
      </c>
    </row>
    <row r="7246" spans="1:13" ht="12.75" customHeight="1">
      <c r="A7246" s="65" t="str">
        <f>IF(ROW()=1,"KEY",IF(ISNA(VLOOKUP(B7246,車名対応マスタ!B:D,3,FALSE)),"",IF(VLOOKUP(B7246,車名対応マスタ!B:D,3,FALSE)="","",$D7246&amp;" "&amp;IF($G7246="9","J","O")&amp;" "&amp;$I7246&amp;" "&amp;IF($I7246&lt;=TEXT(★完成資料!$A$1,"yyyymm"),TEXT(★完成資料!$A$1,"yyyymm"),"999999")&amp; " " &amp; LEFT(F7246 &amp; "          ",10))))</f>
        <v xml:space="preserve">T O 202201 yyyy00 HV        </v>
      </c>
      <c r="B7246" s="68" t="s">
        <v>331</v>
      </c>
      <c r="C7246" s="68" t="s">
        <v>472</v>
      </c>
      <c r="D7246" s="68" t="s">
        <v>287</v>
      </c>
      <c r="E7246" s="68" t="s">
        <v>531</v>
      </c>
      <c r="F7246" s="68" t="s">
        <v>360</v>
      </c>
      <c r="G7246" s="68" t="s">
        <v>77</v>
      </c>
      <c r="H7246" s="68" t="s">
        <v>273</v>
      </c>
      <c r="I7246" s="68" t="s">
        <v>639</v>
      </c>
      <c r="J7246" s="65">
        <v>13</v>
      </c>
      <c r="L7246" s="65">
        <v>421</v>
      </c>
      <c r="M7246" s="65" t="s">
        <v>382</v>
      </c>
    </row>
    <row r="7247" spans="1:13" ht="12.75" customHeight="1">
      <c r="A7247" s="65" t="str">
        <f>IF(ROW()=1,"KEY",IF(ISNA(VLOOKUP(B7247,車名対応マスタ!B:D,3,FALSE)),"",IF(VLOOKUP(B7247,車名対応マスタ!B:D,3,FALSE)="","",$D7247&amp;" "&amp;IF($G7247="9","J","O")&amp;" "&amp;$I7247&amp;" "&amp;IF($I7247&lt;=TEXT(★完成資料!$A$1,"yyyymm"),TEXT(★完成資料!$A$1,"yyyymm"),"999999")&amp; " " &amp; LEFT(F7247 &amp; "          ",10))))</f>
        <v xml:space="preserve">T O 202202 yyyy00 HV        </v>
      </c>
      <c r="B7247" s="68" t="s">
        <v>331</v>
      </c>
      <c r="C7247" s="68" t="s">
        <v>472</v>
      </c>
      <c r="D7247" s="68" t="s">
        <v>287</v>
      </c>
      <c r="E7247" s="68" t="s">
        <v>531</v>
      </c>
      <c r="F7247" s="68" t="s">
        <v>360</v>
      </c>
      <c r="G7247" s="68" t="s">
        <v>77</v>
      </c>
      <c r="H7247" s="68" t="s">
        <v>273</v>
      </c>
      <c r="I7247" s="68" t="s">
        <v>640</v>
      </c>
      <c r="J7247" s="65">
        <v>21</v>
      </c>
      <c r="K7247" s="65">
        <v>1</v>
      </c>
      <c r="L7247" s="65">
        <v>421</v>
      </c>
      <c r="M7247" s="65" t="s">
        <v>382</v>
      </c>
    </row>
    <row r="7248" spans="1:13" ht="12.75" customHeight="1">
      <c r="A7248" s="65" t="str">
        <f>IF(ROW()=1,"KEY",IF(ISNA(VLOOKUP(B7248,車名対応マスタ!B:D,3,FALSE)),"",IF(VLOOKUP(B7248,車名対応マスタ!B:D,3,FALSE)="","",$D7248&amp;" "&amp;IF($G7248="9","J","O")&amp;" "&amp;$I7248&amp;" "&amp;IF($I7248&lt;=TEXT(★完成資料!$A$1,"yyyymm"),TEXT(★完成資料!$A$1,"yyyymm"),"999999")&amp; " " &amp; LEFT(F7248 &amp; "          ",10))))</f>
        <v xml:space="preserve">T O 202203 yyyy00 HV        </v>
      </c>
      <c r="B7248" s="68" t="s">
        <v>331</v>
      </c>
      <c r="C7248" s="68" t="s">
        <v>472</v>
      </c>
      <c r="D7248" s="68" t="s">
        <v>287</v>
      </c>
      <c r="E7248" s="68" t="s">
        <v>531</v>
      </c>
      <c r="F7248" s="68" t="s">
        <v>360</v>
      </c>
      <c r="G7248" s="68" t="s">
        <v>77</v>
      </c>
      <c r="H7248" s="68" t="s">
        <v>273</v>
      </c>
      <c r="I7248" s="68" t="s">
        <v>641</v>
      </c>
      <c r="J7248" s="65">
        <v>18</v>
      </c>
      <c r="K7248" s="65">
        <v>5</v>
      </c>
      <c r="L7248" s="65">
        <v>421</v>
      </c>
      <c r="M7248" s="65" t="s">
        <v>382</v>
      </c>
    </row>
    <row r="7249" spans="1:13" ht="12.75" customHeight="1">
      <c r="A7249" s="65" t="str">
        <f>IF(ROW()=1,"KEY",IF(ISNA(VLOOKUP(B7249,車名対応マスタ!B:D,3,FALSE)),"",IF(VLOOKUP(B7249,車名対応マスタ!B:D,3,FALSE)="","",$D7249&amp;" "&amp;IF($G7249="9","J","O")&amp;" "&amp;$I7249&amp;" "&amp;IF($I7249&lt;=TEXT(★完成資料!$A$1,"yyyymm"),TEXT(★完成資料!$A$1,"yyyymm"),"999999")&amp; " " &amp; LEFT(F7249 &amp; "          ",10))))</f>
        <v xml:space="preserve">T O 202204 yyyy00 HV        </v>
      </c>
      <c r="B7249" s="68" t="s">
        <v>331</v>
      </c>
      <c r="C7249" s="68" t="s">
        <v>472</v>
      </c>
      <c r="D7249" s="68" t="s">
        <v>287</v>
      </c>
      <c r="E7249" s="68" t="s">
        <v>531</v>
      </c>
      <c r="F7249" s="68" t="s">
        <v>360</v>
      </c>
      <c r="G7249" s="68" t="s">
        <v>77</v>
      </c>
      <c r="H7249" s="68" t="s">
        <v>273</v>
      </c>
      <c r="I7249" s="68" t="s">
        <v>642</v>
      </c>
      <c r="J7249" s="65">
        <v>18</v>
      </c>
      <c r="K7249" s="65">
        <v>27</v>
      </c>
      <c r="L7249" s="65">
        <v>421</v>
      </c>
      <c r="M7249" s="65" t="s">
        <v>382</v>
      </c>
    </row>
    <row r="7250" spans="1:13" ht="12.75" customHeight="1">
      <c r="A7250" s="65" t="str">
        <f>IF(ROW()=1,"KEY",IF(ISNA(VLOOKUP(B7250,車名対応マスタ!B:D,3,FALSE)),"",IF(VLOOKUP(B7250,車名対応マスタ!B:D,3,FALSE)="","",$D7250&amp;" "&amp;IF($G7250="9","J","O")&amp;" "&amp;$I7250&amp;" "&amp;IF($I7250&lt;=TEXT(★完成資料!$A$1,"yyyymm"),TEXT(★完成資料!$A$1,"yyyymm"),"999999")&amp; " " &amp; LEFT(F7250 &amp; "          ",10))))</f>
        <v xml:space="preserve">T O 202205 yyyy00 HV        </v>
      </c>
      <c r="B7250" s="68" t="s">
        <v>331</v>
      </c>
      <c r="C7250" s="68" t="s">
        <v>472</v>
      </c>
      <c r="D7250" s="68" t="s">
        <v>287</v>
      </c>
      <c r="E7250" s="68" t="s">
        <v>531</v>
      </c>
      <c r="F7250" s="68" t="s">
        <v>360</v>
      </c>
      <c r="G7250" s="68" t="s">
        <v>77</v>
      </c>
      <c r="H7250" s="68" t="s">
        <v>273</v>
      </c>
      <c r="I7250" s="68" t="s">
        <v>647</v>
      </c>
      <c r="J7250" s="65">
        <v>20</v>
      </c>
      <c r="K7250" s="65">
        <v>28</v>
      </c>
      <c r="L7250" s="65">
        <v>421</v>
      </c>
      <c r="M7250" s="65" t="s">
        <v>382</v>
      </c>
    </row>
    <row r="7251" spans="1:13" ht="12.75" customHeight="1">
      <c r="A7251" s="65" t="str">
        <f>IF(ROW()=1,"KEY",IF(ISNA(VLOOKUP(B7251,車名対応マスタ!B:D,3,FALSE)),"",IF(VLOOKUP(B7251,車名対応マスタ!B:D,3,FALSE)="","",$D7251&amp;" "&amp;IF($G7251="9","J","O")&amp;" "&amp;$I7251&amp;" "&amp;IF($I7251&lt;=TEXT(★完成資料!$A$1,"yyyymm"),TEXT(★完成資料!$A$1,"yyyymm"),"999999")&amp; " " &amp; LEFT(F7251 &amp; "          ",10))))</f>
        <v xml:space="preserve">T O 202206 yyyy00 HV        </v>
      </c>
      <c r="B7251" s="68" t="s">
        <v>331</v>
      </c>
      <c r="C7251" s="68" t="s">
        <v>472</v>
      </c>
      <c r="D7251" s="68" t="s">
        <v>287</v>
      </c>
      <c r="E7251" s="68" t="s">
        <v>531</v>
      </c>
      <c r="F7251" s="68" t="s">
        <v>360</v>
      </c>
      <c r="G7251" s="68" t="s">
        <v>77</v>
      </c>
      <c r="H7251" s="68" t="s">
        <v>273</v>
      </c>
      <c r="I7251" s="68" t="s">
        <v>652</v>
      </c>
      <c r="J7251" s="65">
        <v>45</v>
      </c>
      <c r="K7251" s="65">
        <v>26</v>
      </c>
      <c r="L7251" s="65">
        <v>421</v>
      </c>
      <c r="M7251" s="65" t="s">
        <v>382</v>
      </c>
    </row>
    <row r="7252" spans="1:13" ht="12.75" customHeight="1">
      <c r="A7252" s="65" t="str">
        <f>IF(ROW()=1,"KEY",IF(ISNA(VLOOKUP(B7252,車名対応マスタ!B:D,3,FALSE)),"",IF(VLOOKUP(B7252,車名対応マスタ!B:D,3,FALSE)="","",$D7252&amp;" "&amp;IF($G7252="9","J","O")&amp;" "&amp;$I7252&amp;" "&amp;IF($I7252&lt;=TEXT(★完成資料!$A$1,"yyyymm"),TEXT(★完成資料!$A$1,"yyyymm"),"999999")&amp; " " &amp; LEFT(F7252 &amp; "          ",10))))</f>
        <v xml:space="preserve">T O 202207 yyyy00 HV        </v>
      </c>
      <c r="B7252" s="68" t="s">
        <v>331</v>
      </c>
      <c r="C7252" s="68" t="s">
        <v>472</v>
      </c>
      <c r="D7252" s="68" t="s">
        <v>287</v>
      </c>
      <c r="E7252" s="68" t="s">
        <v>531</v>
      </c>
      <c r="F7252" s="68" t="s">
        <v>360</v>
      </c>
      <c r="G7252" s="68" t="s">
        <v>77</v>
      </c>
      <c r="H7252" s="68" t="s">
        <v>273</v>
      </c>
      <c r="I7252" s="68" t="s">
        <v>655</v>
      </c>
      <c r="J7252" s="65">
        <v>43</v>
      </c>
      <c r="K7252" s="65">
        <v>40</v>
      </c>
      <c r="L7252" s="65">
        <v>421</v>
      </c>
      <c r="M7252" s="65" t="s">
        <v>382</v>
      </c>
    </row>
    <row r="7253" spans="1:13" ht="12.75" customHeight="1">
      <c r="A7253" s="65" t="str">
        <f>IF(ROW()=1,"KEY",IF(ISNA(VLOOKUP(B7253,車名対応マスタ!B:D,3,FALSE)),"",IF(VLOOKUP(B7253,車名対応マスタ!B:D,3,FALSE)="","",$D7253&amp;" "&amp;IF($G7253="9","J","O")&amp;" "&amp;$I7253&amp;" "&amp;IF($I7253&lt;=TEXT(★完成資料!$A$1,"yyyymm"),TEXT(★完成資料!$A$1,"yyyymm"),"999999")&amp; " " &amp; LEFT(F7253 &amp; "          ",10))))</f>
        <v xml:space="preserve">T O 202208 yyyy00 HV        </v>
      </c>
      <c r="B7253" s="68" t="s">
        <v>331</v>
      </c>
      <c r="C7253" s="68" t="s">
        <v>472</v>
      </c>
      <c r="D7253" s="68" t="s">
        <v>287</v>
      </c>
      <c r="E7253" s="68" t="s">
        <v>531</v>
      </c>
      <c r="F7253" s="68" t="s">
        <v>360</v>
      </c>
      <c r="G7253" s="68" t="s">
        <v>77</v>
      </c>
      <c r="H7253" s="68" t="s">
        <v>273</v>
      </c>
      <c r="I7253" s="68" t="s">
        <v>656</v>
      </c>
      <c r="J7253" s="65">
        <v>41</v>
      </c>
      <c r="K7253" s="65">
        <v>19</v>
      </c>
      <c r="L7253" s="65">
        <v>421</v>
      </c>
      <c r="M7253" s="65" t="s">
        <v>382</v>
      </c>
    </row>
    <row r="7254" spans="1:13" ht="12.75" customHeight="1">
      <c r="A7254" s="65" t="str">
        <f>IF(ROW()=1,"KEY",IF(ISNA(VLOOKUP(B7254,車名対応マスタ!B:D,3,FALSE)),"",IF(VLOOKUP(B7254,車名対応マスタ!B:D,3,FALSE)="","",$D7254&amp;" "&amp;IF($G7254="9","J","O")&amp;" "&amp;$I7254&amp;" "&amp;IF($I7254&lt;=TEXT(★完成資料!$A$1,"yyyymm"),TEXT(★完成資料!$A$1,"yyyymm"),"999999")&amp; " " &amp; LEFT(F7254 &amp; "          ",10))))</f>
        <v xml:space="preserve">T O 202209 yyyy00 HV        </v>
      </c>
      <c r="B7254" s="68" t="s">
        <v>331</v>
      </c>
      <c r="C7254" s="68" t="s">
        <v>472</v>
      </c>
      <c r="D7254" s="68" t="s">
        <v>287</v>
      </c>
      <c r="E7254" s="68" t="s">
        <v>531</v>
      </c>
      <c r="F7254" s="68" t="s">
        <v>360</v>
      </c>
      <c r="G7254" s="68" t="s">
        <v>77</v>
      </c>
      <c r="H7254" s="68" t="s">
        <v>273</v>
      </c>
      <c r="I7254" s="68" t="s">
        <v>657</v>
      </c>
      <c r="J7254" s="65">
        <v>27</v>
      </c>
      <c r="K7254" s="65">
        <v>23</v>
      </c>
      <c r="L7254" s="65">
        <v>421</v>
      </c>
      <c r="M7254" s="65" t="s">
        <v>382</v>
      </c>
    </row>
    <row r="7255" spans="1:13" ht="12.75" customHeight="1">
      <c r="A7255" s="65" t="str">
        <f>IF(ROW()=1,"KEY",IF(ISNA(VLOOKUP(B7255,車名対応マスタ!B:D,3,FALSE)),"",IF(VLOOKUP(B7255,車名対応マスタ!B:D,3,FALSE)="","",$D7255&amp;" "&amp;IF($G7255="9","J","O")&amp;" "&amp;$I7255&amp;" "&amp;IF($I7255&lt;=TEXT(★完成資料!$A$1,"yyyymm"),TEXT(★完成資料!$A$1,"yyyymm"),"999999")&amp; " " &amp; LEFT(F7255 &amp; "          ",10))))</f>
        <v xml:space="preserve">T O 202210 yyyy00 HV        </v>
      </c>
      <c r="B7255" s="68" t="s">
        <v>331</v>
      </c>
      <c r="C7255" s="68" t="s">
        <v>472</v>
      </c>
      <c r="D7255" s="68" t="s">
        <v>287</v>
      </c>
      <c r="E7255" s="68" t="s">
        <v>531</v>
      </c>
      <c r="F7255" s="68" t="s">
        <v>360</v>
      </c>
      <c r="G7255" s="68" t="s">
        <v>77</v>
      </c>
      <c r="H7255" s="68" t="s">
        <v>273</v>
      </c>
      <c r="I7255" s="68" t="s">
        <v>663</v>
      </c>
      <c r="J7255" s="65">
        <v>22</v>
      </c>
      <c r="K7255" s="65">
        <v>34</v>
      </c>
      <c r="L7255" s="65">
        <v>421</v>
      </c>
      <c r="M7255" s="65" t="s">
        <v>382</v>
      </c>
    </row>
    <row r="7256" spans="1:13" ht="12.75" customHeight="1">
      <c r="A7256" s="65" t="str">
        <f>IF(ROW()=1,"KEY",IF(ISNA(VLOOKUP(B7256,車名対応マスタ!B:D,3,FALSE)),"",IF(VLOOKUP(B7256,車名対応マスタ!B:D,3,FALSE)="","",$D7256&amp;" "&amp;IF($G7256="9","J","O")&amp;" "&amp;$I7256&amp;" "&amp;IF($I7256&lt;=TEXT(★完成資料!$A$1,"yyyymm"),TEXT(★完成資料!$A$1,"yyyymm"),"999999")&amp; " " &amp; LEFT(F7256 &amp; "          ",10))))</f>
        <v xml:space="preserve">T O 202201 yyyy00 HV        </v>
      </c>
      <c r="B7256" s="68" t="s">
        <v>331</v>
      </c>
      <c r="C7256" s="68" t="s">
        <v>472</v>
      </c>
      <c r="D7256" s="68" t="s">
        <v>287</v>
      </c>
      <c r="E7256" s="68" t="s">
        <v>531</v>
      </c>
      <c r="F7256" s="68" t="s">
        <v>360</v>
      </c>
      <c r="G7256" s="68" t="s">
        <v>77</v>
      </c>
      <c r="H7256" s="68" t="s">
        <v>273</v>
      </c>
      <c r="I7256" s="68" t="s">
        <v>639</v>
      </c>
      <c r="J7256" s="65">
        <v>41</v>
      </c>
      <c r="L7256" s="65">
        <v>440</v>
      </c>
      <c r="M7256" s="65" t="s">
        <v>501</v>
      </c>
    </row>
    <row r="7257" spans="1:13" ht="12.75" customHeight="1">
      <c r="A7257" s="65" t="str">
        <f>IF(ROW()=1,"KEY",IF(ISNA(VLOOKUP(B7257,車名対応マスタ!B:D,3,FALSE)),"",IF(VLOOKUP(B7257,車名対応マスタ!B:D,3,FALSE)="","",$D7257&amp;" "&amp;IF($G7257="9","J","O")&amp;" "&amp;$I7257&amp;" "&amp;IF($I7257&lt;=TEXT(★完成資料!$A$1,"yyyymm"),TEXT(★完成資料!$A$1,"yyyymm"),"999999")&amp; " " &amp; LEFT(F7257 &amp; "          ",10))))</f>
        <v xml:space="preserve">T O 202202 yyyy00 HV        </v>
      </c>
      <c r="B7257" s="68" t="s">
        <v>331</v>
      </c>
      <c r="C7257" s="68" t="s">
        <v>472</v>
      </c>
      <c r="D7257" s="68" t="s">
        <v>287</v>
      </c>
      <c r="E7257" s="68" t="s">
        <v>531</v>
      </c>
      <c r="F7257" s="68" t="s">
        <v>360</v>
      </c>
      <c r="G7257" s="68" t="s">
        <v>77</v>
      </c>
      <c r="H7257" s="68" t="s">
        <v>273</v>
      </c>
      <c r="I7257" s="68" t="s">
        <v>640</v>
      </c>
      <c r="J7257" s="65">
        <v>64</v>
      </c>
      <c r="K7257" s="65">
        <v>37</v>
      </c>
      <c r="L7257" s="65">
        <v>440</v>
      </c>
      <c r="M7257" s="65" t="s">
        <v>501</v>
      </c>
    </row>
    <row r="7258" spans="1:13" ht="12.75" customHeight="1">
      <c r="A7258" s="65" t="str">
        <f>IF(ROW()=1,"KEY",IF(ISNA(VLOOKUP(B7258,車名対応マスタ!B:D,3,FALSE)),"",IF(VLOOKUP(B7258,車名対応マスタ!B:D,3,FALSE)="","",$D7258&amp;" "&amp;IF($G7258="9","J","O")&amp;" "&amp;$I7258&amp;" "&amp;IF($I7258&lt;=TEXT(★完成資料!$A$1,"yyyymm"),TEXT(★完成資料!$A$1,"yyyymm"),"999999")&amp; " " &amp; LEFT(F7258 &amp; "          ",10))))</f>
        <v xml:space="preserve">T O 202203 yyyy00 HV        </v>
      </c>
      <c r="B7258" s="68" t="s">
        <v>331</v>
      </c>
      <c r="C7258" s="68" t="s">
        <v>472</v>
      </c>
      <c r="D7258" s="68" t="s">
        <v>287</v>
      </c>
      <c r="E7258" s="68" t="s">
        <v>531</v>
      </c>
      <c r="F7258" s="68" t="s">
        <v>360</v>
      </c>
      <c r="G7258" s="68" t="s">
        <v>77</v>
      </c>
      <c r="H7258" s="68" t="s">
        <v>273</v>
      </c>
      <c r="I7258" s="68" t="s">
        <v>641</v>
      </c>
      <c r="J7258" s="65">
        <v>49</v>
      </c>
      <c r="K7258" s="65">
        <v>31</v>
      </c>
      <c r="L7258" s="65">
        <v>440</v>
      </c>
      <c r="M7258" s="65" t="s">
        <v>501</v>
      </c>
    </row>
    <row r="7259" spans="1:13" ht="12.75" customHeight="1">
      <c r="A7259" s="65" t="str">
        <f>IF(ROW()=1,"KEY",IF(ISNA(VLOOKUP(B7259,車名対応マスタ!B:D,3,FALSE)),"",IF(VLOOKUP(B7259,車名対応マスタ!B:D,3,FALSE)="","",$D7259&amp;" "&amp;IF($G7259="9","J","O")&amp;" "&amp;$I7259&amp;" "&amp;IF($I7259&lt;=TEXT(★完成資料!$A$1,"yyyymm"),TEXT(★完成資料!$A$1,"yyyymm"),"999999")&amp; " " &amp; LEFT(F7259 &amp; "          ",10))))</f>
        <v xml:space="preserve">T O 202204 yyyy00 HV        </v>
      </c>
      <c r="B7259" s="68" t="s">
        <v>331</v>
      </c>
      <c r="C7259" s="68" t="s">
        <v>472</v>
      </c>
      <c r="D7259" s="68" t="s">
        <v>287</v>
      </c>
      <c r="E7259" s="68" t="s">
        <v>531</v>
      </c>
      <c r="F7259" s="68" t="s">
        <v>360</v>
      </c>
      <c r="G7259" s="68" t="s">
        <v>77</v>
      </c>
      <c r="H7259" s="68" t="s">
        <v>273</v>
      </c>
      <c r="I7259" s="68" t="s">
        <v>642</v>
      </c>
      <c r="J7259" s="65">
        <v>81</v>
      </c>
      <c r="K7259" s="65">
        <v>50</v>
      </c>
      <c r="L7259" s="65">
        <v>440</v>
      </c>
      <c r="M7259" s="65" t="s">
        <v>501</v>
      </c>
    </row>
    <row r="7260" spans="1:13" ht="12.75" customHeight="1">
      <c r="A7260" s="65" t="str">
        <f>IF(ROW()=1,"KEY",IF(ISNA(VLOOKUP(B7260,車名対応マスタ!B:D,3,FALSE)),"",IF(VLOOKUP(B7260,車名対応マスタ!B:D,3,FALSE)="","",$D7260&amp;" "&amp;IF($G7260="9","J","O")&amp;" "&amp;$I7260&amp;" "&amp;IF($I7260&lt;=TEXT(★完成資料!$A$1,"yyyymm"),TEXT(★完成資料!$A$1,"yyyymm"),"999999")&amp; " " &amp; LEFT(F7260 &amp; "          ",10))))</f>
        <v xml:space="preserve">T O 202205 yyyy00 HV        </v>
      </c>
      <c r="B7260" s="68" t="s">
        <v>331</v>
      </c>
      <c r="C7260" s="68" t="s">
        <v>472</v>
      </c>
      <c r="D7260" s="68" t="s">
        <v>287</v>
      </c>
      <c r="E7260" s="68" t="s">
        <v>531</v>
      </c>
      <c r="F7260" s="68" t="s">
        <v>360</v>
      </c>
      <c r="G7260" s="68" t="s">
        <v>77</v>
      </c>
      <c r="H7260" s="68" t="s">
        <v>273</v>
      </c>
      <c r="I7260" s="68" t="s">
        <v>647</v>
      </c>
      <c r="J7260" s="65">
        <v>24</v>
      </c>
      <c r="K7260" s="65">
        <v>66</v>
      </c>
      <c r="L7260" s="65">
        <v>440</v>
      </c>
      <c r="M7260" s="65" t="s">
        <v>501</v>
      </c>
    </row>
    <row r="7261" spans="1:13" ht="12.75" customHeight="1">
      <c r="A7261" s="65" t="str">
        <f>IF(ROW()=1,"KEY",IF(ISNA(VLOOKUP(B7261,車名対応マスタ!B:D,3,FALSE)),"",IF(VLOOKUP(B7261,車名対応マスタ!B:D,3,FALSE)="","",$D7261&amp;" "&amp;IF($G7261="9","J","O")&amp;" "&amp;$I7261&amp;" "&amp;IF($I7261&lt;=TEXT(★完成資料!$A$1,"yyyymm"),TEXT(★完成資料!$A$1,"yyyymm"),"999999")&amp; " " &amp; LEFT(F7261 &amp; "          ",10))))</f>
        <v xml:space="preserve">T O 202206 yyyy00 HV        </v>
      </c>
      <c r="B7261" s="68" t="s">
        <v>331</v>
      </c>
      <c r="C7261" s="68" t="s">
        <v>472</v>
      </c>
      <c r="D7261" s="68" t="s">
        <v>287</v>
      </c>
      <c r="E7261" s="68" t="s">
        <v>531</v>
      </c>
      <c r="F7261" s="68" t="s">
        <v>360</v>
      </c>
      <c r="G7261" s="68" t="s">
        <v>77</v>
      </c>
      <c r="H7261" s="68" t="s">
        <v>273</v>
      </c>
      <c r="I7261" s="68" t="s">
        <v>652</v>
      </c>
      <c r="J7261" s="65">
        <v>34</v>
      </c>
      <c r="K7261" s="65">
        <v>49</v>
      </c>
      <c r="L7261" s="65">
        <v>440</v>
      </c>
      <c r="M7261" s="65" t="s">
        <v>501</v>
      </c>
    </row>
    <row r="7262" spans="1:13" ht="12.75" customHeight="1">
      <c r="A7262" s="65" t="str">
        <f>IF(ROW()=1,"KEY",IF(ISNA(VLOOKUP(B7262,車名対応マスタ!B:D,3,FALSE)),"",IF(VLOOKUP(B7262,車名対応マスタ!B:D,3,FALSE)="","",$D7262&amp;" "&amp;IF($G7262="9","J","O")&amp;" "&amp;$I7262&amp;" "&amp;IF($I7262&lt;=TEXT(★完成資料!$A$1,"yyyymm"),TEXT(★完成資料!$A$1,"yyyymm"),"999999")&amp; " " &amp; LEFT(F7262 &amp; "          ",10))))</f>
        <v xml:space="preserve">T O 202207 yyyy00 HV        </v>
      </c>
      <c r="B7262" s="68" t="s">
        <v>331</v>
      </c>
      <c r="C7262" s="68" t="s">
        <v>472</v>
      </c>
      <c r="D7262" s="68" t="s">
        <v>287</v>
      </c>
      <c r="E7262" s="68" t="s">
        <v>531</v>
      </c>
      <c r="F7262" s="68" t="s">
        <v>360</v>
      </c>
      <c r="G7262" s="68" t="s">
        <v>77</v>
      </c>
      <c r="H7262" s="68" t="s">
        <v>273</v>
      </c>
      <c r="I7262" s="68" t="s">
        <v>655</v>
      </c>
      <c r="J7262" s="65">
        <v>24</v>
      </c>
      <c r="K7262" s="65">
        <v>48</v>
      </c>
      <c r="L7262" s="65">
        <v>440</v>
      </c>
      <c r="M7262" s="65" t="s">
        <v>501</v>
      </c>
    </row>
    <row r="7263" spans="1:13" ht="12.75" customHeight="1">
      <c r="A7263" s="65" t="str">
        <f>IF(ROW()=1,"KEY",IF(ISNA(VLOOKUP(B7263,車名対応マスタ!B:D,3,FALSE)),"",IF(VLOOKUP(B7263,車名対応マスタ!B:D,3,FALSE)="","",$D7263&amp;" "&amp;IF($G7263="9","J","O")&amp;" "&amp;$I7263&amp;" "&amp;IF($I7263&lt;=TEXT(★完成資料!$A$1,"yyyymm"),TEXT(★完成資料!$A$1,"yyyymm"),"999999")&amp; " " &amp; LEFT(F7263 &amp; "          ",10))))</f>
        <v xml:space="preserve">T O 202208 yyyy00 HV        </v>
      </c>
      <c r="B7263" s="68" t="s">
        <v>331</v>
      </c>
      <c r="C7263" s="68" t="s">
        <v>472</v>
      </c>
      <c r="D7263" s="68" t="s">
        <v>287</v>
      </c>
      <c r="E7263" s="68" t="s">
        <v>531</v>
      </c>
      <c r="F7263" s="68" t="s">
        <v>360</v>
      </c>
      <c r="G7263" s="68" t="s">
        <v>77</v>
      </c>
      <c r="H7263" s="68" t="s">
        <v>273</v>
      </c>
      <c r="I7263" s="68" t="s">
        <v>656</v>
      </c>
      <c r="J7263" s="65">
        <v>32</v>
      </c>
      <c r="K7263" s="65">
        <v>59</v>
      </c>
      <c r="L7263" s="65">
        <v>440</v>
      </c>
      <c r="M7263" s="65" t="s">
        <v>501</v>
      </c>
    </row>
    <row r="7264" spans="1:13" ht="12.75" customHeight="1">
      <c r="A7264" s="65" t="str">
        <f>IF(ROW()=1,"KEY",IF(ISNA(VLOOKUP(B7264,車名対応マスタ!B:D,3,FALSE)),"",IF(VLOOKUP(B7264,車名対応マスタ!B:D,3,FALSE)="","",$D7264&amp;" "&amp;IF($G7264="9","J","O")&amp;" "&amp;$I7264&amp;" "&amp;IF($I7264&lt;=TEXT(★完成資料!$A$1,"yyyymm"),TEXT(★完成資料!$A$1,"yyyymm"),"999999")&amp; " " &amp; LEFT(F7264 &amp; "          ",10))))</f>
        <v xml:space="preserve">T O 202209 yyyy00 HV        </v>
      </c>
      <c r="B7264" s="68" t="s">
        <v>331</v>
      </c>
      <c r="C7264" s="68" t="s">
        <v>472</v>
      </c>
      <c r="D7264" s="68" t="s">
        <v>287</v>
      </c>
      <c r="E7264" s="68" t="s">
        <v>531</v>
      </c>
      <c r="F7264" s="68" t="s">
        <v>360</v>
      </c>
      <c r="G7264" s="68" t="s">
        <v>77</v>
      </c>
      <c r="H7264" s="68" t="s">
        <v>273</v>
      </c>
      <c r="I7264" s="68" t="s">
        <v>657</v>
      </c>
      <c r="J7264" s="65">
        <v>23</v>
      </c>
      <c r="K7264" s="65">
        <v>62</v>
      </c>
      <c r="L7264" s="65">
        <v>440</v>
      </c>
      <c r="M7264" s="65" t="s">
        <v>501</v>
      </c>
    </row>
    <row r="7265" spans="1:13" ht="12.75" customHeight="1">
      <c r="A7265" s="65" t="str">
        <f>IF(ROW()=1,"KEY",IF(ISNA(VLOOKUP(B7265,車名対応マスタ!B:D,3,FALSE)),"",IF(VLOOKUP(B7265,車名対応マスタ!B:D,3,FALSE)="","",$D7265&amp;" "&amp;IF($G7265="9","J","O")&amp;" "&amp;$I7265&amp;" "&amp;IF($I7265&lt;=TEXT(★完成資料!$A$1,"yyyymm"),TEXT(★完成資料!$A$1,"yyyymm"),"999999")&amp; " " &amp; LEFT(F7265 &amp; "          ",10))))</f>
        <v xml:space="preserve">T O 202210 yyyy00 HV        </v>
      </c>
      <c r="B7265" s="68" t="s">
        <v>331</v>
      </c>
      <c r="C7265" s="68" t="s">
        <v>472</v>
      </c>
      <c r="D7265" s="68" t="s">
        <v>287</v>
      </c>
      <c r="E7265" s="68" t="s">
        <v>531</v>
      </c>
      <c r="F7265" s="68" t="s">
        <v>360</v>
      </c>
      <c r="G7265" s="68" t="s">
        <v>77</v>
      </c>
      <c r="H7265" s="68" t="s">
        <v>273</v>
      </c>
      <c r="I7265" s="68" t="s">
        <v>663</v>
      </c>
      <c r="J7265" s="65">
        <v>22</v>
      </c>
      <c r="K7265" s="65">
        <v>33</v>
      </c>
      <c r="L7265" s="65">
        <v>440</v>
      </c>
      <c r="M7265" s="65" t="s">
        <v>501</v>
      </c>
    </row>
    <row r="7266" spans="1:13" ht="12.75" customHeight="1">
      <c r="A7266" s="65" t="str">
        <f>IF(ROW()=1,"KEY",IF(ISNA(VLOOKUP(B7266,車名対応マスタ!B:D,3,FALSE)),"",IF(VLOOKUP(B7266,車名対応マスタ!B:D,3,FALSE)="","",$D7266&amp;" "&amp;IF($G7266="9","J","O")&amp;" "&amp;$I7266&amp;" "&amp;IF($I7266&lt;=TEXT(★完成資料!$A$1,"yyyymm"),TEXT(★完成資料!$A$1,"yyyymm"),"999999")&amp; " " &amp; LEFT(F7266 &amp; "          ",10))))</f>
        <v xml:space="preserve">T O 202201 yyyy00 HV        </v>
      </c>
      <c r="B7266" s="68" t="s">
        <v>331</v>
      </c>
      <c r="C7266" s="68" t="s">
        <v>472</v>
      </c>
      <c r="D7266" s="68" t="s">
        <v>287</v>
      </c>
      <c r="E7266" s="68" t="s">
        <v>531</v>
      </c>
      <c r="F7266" s="68" t="s">
        <v>360</v>
      </c>
      <c r="G7266" s="68" t="s">
        <v>77</v>
      </c>
      <c r="H7266" s="68" t="s">
        <v>273</v>
      </c>
      <c r="I7266" s="68" t="s">
        <v>639</v>
      </c>
      <c r="J7266" s="65">
        <v>12</v>
      </c>
      <c r="L7266" s="65">
        <v>467</v>
      </c>
      <c r="M7266" s="65" t="s">
        <v>275</v>
      </c>
    </row>
    <row r="7267" spans="1:13" ht="12.75" customHeight="1">
      <c r="A7267" s="65" t="str">
        <f>IF(ROW()=1,"KEY",IF(ISNA(VLOOKUP(B7267,車名対応マスタ!B:D,3,FALSE)),"",IF(VLOOKUP(B7267,車名対応マスタ!B:D,3,FALSE)="","",$D7267&amp;" "&amp;IF($G7267="9","J","O")&amp;" "&amp;$I7267&amp;" "&amp;IF($I7267&lt;=TEXT(★完成資料!$A$1,"yyyymm"),TEXT(★完成資料!$A$1,"yyyymm"),"999999")&amp; " " &amp; LEFT(F7267 &amp; "          ",10))))</f>
        <v xml:space="preserve">T O 202202 yyyy00 HV        </v>
      </c>
      <c r="B7267" s="68" t="s">
        <v>331</v>
      </c>
      <c r="C7267" s="68" t="s">
        <v>472</v>
      </c>
      <c r="D7267" s="68" t="s">
        <v>287</v>
      </c>
      <c r="E7267" s="68" t="s">
        <v>531</v>
      </c>
      <c r="F7267" s="68" t="s">
        <v>360</v>
      </c>
      <c r="G7267" s="68" t="s">
        <v>77</v>
      </c>
      <c r="H7267" s="68" t="s">
        <v>273</v>
      </c>
      <c r="I7267" s="68" t="s">
        <v>640</v>
      </c>
      <c r="J7267" s="65">
        <v>14</v>
      </c>
      <c r="K7267" s="65">
        <v>16</v>
      </c>
      <c r="L7267" s="65">
        <v>467</v>
      </c>
      <c r="M7267" s="65" t="s">
        <v>275</v>
      </c>
    </row>
    <row r="7268" spans="1:13" ht="12.75" customHeight="1">
      <c r="A7268" s="65" t="str">
        <f>IF(ROW()=1,"KEY",IF(ISNA(VLOOKUP(B7268,車名対応マスタ!B:D,3,FALSE)),"",IF(VLOOKUP(B7268,車名対応マスタ!B:D,3,FALSE)="","",$D7268&amp;" "&amp;IF($G7268="9","J","O")&amp;" "&amp;$I7268&amp;" "&amp;IF($I7268&lt;=TEXT(★完成資料!$A$1,"yyyymm"),TEXT(★完成資料!$A$1,"yyyymm"),"999999")&amp; " " &amp; LEFT(F7268 &amp; "          ",10))))</f>
        <v xml:space="preserve">T O 202203 yyyy00 HV        </v>
      </c>
      <c r="B7268" s="68" t="s">
        <v>331</v>
      </c>
      <c r="C7268" s="68" t="s">
        <v>472</v>
      </c>
      <c r="D7268" s="68" t="s">
        <v>287</v>
      </c>
      <c r="E7268" s="68" t="s">
        <v>531</v>
      </c>
      <c r="F7268" s="68" t="s">
        <v>360</v>
      </c>
      <c r="G7268" s="68" t="s">
        <v>77</v>
      </c>
      <c r="H7268" s="68" t="s">
        <v>273</v>
      </c>
      <c r="I7268" s="68" t="s">
        <v>641</v>
      </c>
      <c r="J7268" s="65">
        <v>22</v>
      </c>
      <c r="K7268" s="65">
        <v>18</v>
      </c>
      <c r="L7268" s="65">
        <v>467</v>
      </c>
      <c r="M7268" s="65" t="s">
        <v>275</v>
      </c>
    </row>
    <row r="7269" spans="1:13" ht="12.75" customHeight="1">
      <c r="A7269" s="65" t="str">
        <f>IF(ROW()=1,"KEY",IF(ISNA(VLOOKUP(B7269,車名対応マスタ!B:D,3,FALSE)),"",IF(VLOOKUP(B7269,車名対応マスタ!B:D,3,FALSE)="","",$D7269&amp;" "&amp;IF($G7269="9","J","O")&amp;" "&amp;$I7269&amp;" "&amp;IF($I7269&lt;=TEXT(★完成資料!$A$1,"yyyymm"),TEXT(★完成資料!$A$1,"yyyymm"),"999999")&amp; " " &amp; LEFT(F7269 &amp; "          ",10))))</f>
        <v xml:space="preserve">T O 202204 yyyy00 HV        </v>
      </c>
      <c r="B7269" s="68" t="s">
        <v>331</v>
      </c>
      <c r="C7269" s="68" t="s">
        <v>472</v>
      </c>
      <c r="D7269" s="68" t="s">
        <v>287</v>
      </c>
      <c r="E7269" s="68" t="s">
        <v>531</v>
      </c>
      <c r="F7269" s="68" t="s">
        <v>360</v>
      </c>
      <c r="G7269" s="68" t="s">
        <v>77</v>
      </c>
      <c r="H7269" s="68" t="s">
        <v>273</v>
      </c>
      <c r="I7269" s="68" t="s">
        <v>642</v>
      </c>
      <c r="J7269" s="65">
        <v>17</v>
      </c>
      <c r="K7269" s="65">
        <v>10</v>
      </c>
      <c r="L7269" s="65">
        <v>467</v>
      </c>
      <c r="M7269" s="65" t="s">
        <v>275</v>
      </c>
    </row>
    <row r="7270" spans="1:13" ht="12.75" customHeight="1">
      <c r="A7270" s="65" t="str">
        <f>IF(ROW()=1,"KEY",IF(ISNA(VLOOKUP(B7270,車名対応マスタ!B:D,3,FALSE)),"",IF(VLOOKUP(B7270,車名対応マスタ!B:D,3,FALSE)="","",$D7270&amp;" "&amp;IF($G7270="9","J","O")&amp;" "&amp;$I7270&amp;" "&amp;IF($I7270&lt;=TEXT(★完成資料!$A$1,"yyyymm"),TEXT(★完成資料!$A$1,"yyyymm"),"999999")&amp; " " &amp; LEFT(F7270 &amp; "          ",10))))</f>
        <v xml:space="preserve">T O 202205 yyyy00 HV        </v>
      </c>
      <c r="B7270" s="68" t="s">
        <v>331</v>
      </c>
      <c r="C7270" s="68" t="s">
        <v>472</v>
      </c>
      <c r="D7270" s="68" t="s">
        <v>287</v>
      </c>
      <c r="E7270" s="68" t="s">
        <v>531</v>
      </c>
      <c r="F7270" s="68" t="s">
        <v>360</v>
      </c>
      <c r="G7270" s="68" t="s">
        <v>77</v>
      </c>
      <c r="H7270" s="68" t="s">
        <v>273</v>
      </c>
      <c r="I7270" s="68" t="s">
        <v>647</v>
      </c>
      <c r="J7270" s="65">
        <v>12</v>
      </c>
      <c r="K7270" s="65">
        <v>3</v>
      </c>
      <c r="L7270" s="65">
        <v>467</v>
      </c>
      <c r="M7270" s="65" t="s">
        <v>275</v>
      </c>
    </row>
    <row r="7271" spans="1:13" ht="12.75" customHeight="1">
      <c r="A7271" s="65" t="str">
        <f>IF(ROW()=1,"KEY",IF(ISNA(VLOOKUP(B7271,車名対応マスタ!B:D,3,FALSE)),"",IF(VLOOKUP(B7271,車名対応マスタ!B:D,3,FALSE)="","",$D7271&amp;" "&amp;IF($G7271="9","J","O")&amp;" "&amp;$I7271&amp;" "&amp;IF($I7271&lt;=TEXT(★完成資料!$A$1,"yyyymm"),TEXT(★完成資料!$A$1,"yyyymm"),"999999")&amp; " " &amp; LEFT(F7271 &amp; "          ",10))))</f>
        <v xml:space="preserve">T O 202206 yyyy00 HV        </v>
      </c>
      <c r="B7271" s="68" t="s">
        <v>331</v>
      </c>
      <c r="C7271" s="68" t="s">
        <v>472</v>
      </c>
      <c r="D7271" s="68" t="s">
        <v>287</v>
      </c>
      <c r="E7271" s="68" t="s">
        <v>531</v>
      </c>
      <c r="F7271" s="68" t="s">
        <v>360</v>
      </c>
      <c r="G7271" s="68" t="s">
        <v>77</v>
      </c>
      <c r="H7271" s="68" t="s">
        <v>273</v>
      </c>
      <c r="I7271" s="68" t="s">
        <v>652</v>
      </c>
      <c r="J7271" s="65">
        <v>26</v>
      </c>
      <c r="K7271" s="65">
        <v>4</v>
      </c>
      <c r="L7271" s="65">
        <v>467</v>
      </c>
      <c r="M7271" s="65" t="s">
        <v>275</v>
      </c>
    </row>
    <row r="7272" spans="1:13" ht="12.75" customHeight="1">
      <c r="A7272" s="65" t="str">
        <f>IF(ROW()=1,"KEY",IF(ISNA(VLOOKUP(B7272,車名対応マスタ!B:D,3,FALSE)),"",IF(VLOOKUP(B7272,車名対応マスタ!B:D,3,FALSE)="","",$D7272&amp;" "&amp;IF($G7272="9","J","O")&amp;" "&amp;$I7272&amp;" "&amp;IF($I7272&lt;=TEXT(★完成資料!$A$1,"yyyymm"),TEXT(★完成資料!$A$1,"yyyymm"),"999999")&amp; " " &amp; LEFT(F7272 &amp; "          ",10))))</f>
        <v xml:space="preserve">T O 202207 yyyy00 HV        </v>
      </c>
      <c r="B7272" s="68" t="s">
        <v>331</v>
      </c>
      <c r="C7272" s="68" t="s">
        <v>472</v>
      </c>
      <c r="D7272" s="68" t="s">
        <v>287</v>
      </c>
      <c r="E7272" s="68" t="s">
        <v>531</v>
      </c>
      <c r="F7272" s="68" t="s">
        <v>360</v>
      </c>
      <c r="G7272" s="68" t="s">
        <v>77</v>
      </c>
      <c r="H7272" s="68" t="s">
        <v>273</v>
      </c>
      <c r="I7272" s="68" t="s">
        <v>655</v>
      </c>
      <c r="J7272" s="65">
        <v>32</v>
      </c>
      <c r="K7272" s="65">
        <v>19</v>
      </c>
      <c r="L7272" s="65">
        <v>467</v>
      </c>
      <c r="M7272" s="65" t="s">
        <v>275</v>
      </c>
    </row>
    <row r="7273" spans="1:13" ht="12.75" customHeight="1">
      <c r="A7273" s="65" t="str">
        <f>IF(ROW()=1,"KEY",IF(ISNA(VLOOKUP(B7273,車名対応マスタ!B:D,3,FALSE)),"",IF(VLOOKUP(B7273,車名対応マスタ!B:D,3,FALSE)="","",$D7273&amp;" "&amp;IF($G7273="9","J","O")&amp;" "&amp;$I7273&amp;" "&amp;IF($I7273&lt;=TEXT(★完成資料!$A$1,"yyyymm"),TEXT(★完成資料!$A$1,"yyyymm"),"999999")&amp; " " &amp; LEFT(F7273 &amp; "          ",10))))</f>
        <v xml:space="preserve">T O 202208 yyyy00 HV        </v>
      </c>
      <c r="B7273" s="68" t="s">
        <v>331</v>
      </c>
      <c r="C7273" s="68" t="s">
        <v>472</v>
      </c>
      <c r="D7273" s="68" t="s">
        <v>287</v>
      </c>
      <c r="E7273" s="68" t="s">
        <v>531</v>
      </c>
      <c r="F7273" s="68" t="s">
        <v>360</v>
      </c>
      <c r="G7273" s="68" t="s">
        <v>77</v>
      </c>
      <c r="H7273" s="68" t="s">
        <v>273</v>
      </c>
      <c r="I7273" s="68" t="s">
        <v>656</v>
      </c>
      <c r="J7273" s="65">
        <v>18</v>
      </c>
      <c r="K7273" s="65">
        <v>6</v>
      </c>
      <c r="L7273" s="65">
        <v>467</v>
      </c>
      <c r="M7273" s="65" t="s">
        <v>275</v>
      </c>
    </row>
    <row r="7274" spans="1:13" ht="12.75" customHeight="1">
      <c r="A7274" s="65" t="str">
        <f>IF(ROW()=1,"KEY",IF(ISNA(VLOOKUP(B7274,車名対応マスタ!B:D,3,FALSE)),"",IF(VLOOKUP(B7274,車名対応マスタ!B:D,3,FALSE)="","",$D7274&amp;" "&amp;IF($G7274="9","J","O")&amp;" "&amp;$I7274&amp;" "&amp;IF($I7274&lt;=TEXT(★完成資料!$A$1,"yyyymm"),TEXT(★完成資料!$A$1,"yyyymm"),"999999")&amp; " " &amp; LEFT(F7274 &amp; "          ",10))))</f>
        <v xml:space="preserve">T O 202209 yyyy00 HV        </v>
      </c>
      <c r="B7274" s="68" t="s">
        <v>331</v>
      </c>
      <c r="C7274" s="68" t="s">
        <v>472</v>
      </c>
      <c r="D7274" s="68" t="s">
        <v>287</v>
      </c>
      <c r="E7274" s="68" t="s">
        <v>531</v>
      </c>
      <c r="F7274" s="68" t="s">
        <v>360</v>
      </c>
      <c r="G7274" s="68" t="s">
        <v>77</v>
      </c>
      <c r="H7274" s="68" t="s">
        <v>273</v>
      </c>
      <c r="I7274" s="68" t="s">
        <v>657</v>
      </c>
      <c r="J7274" s="65">
        <v>15</v>
      </c>
      <c r="K7274" s="65">
        <v>22</v>
      </c>
      <c r="L7274" s="65">
        <v>467</v>
      </c>
      <c r="M7274" s="65" t="s">
        <v>275</v>
      </c>
    </row>
    <row r="7275" spans="1:13" ht="12.75" customHeight="1">
      <c r="A7275" s="65" t="str">
        <f>IF(ROW()=1,"KEY",IF(ISNA(VLOOKUP(B7275,車名対応マスタ!B:D,3,FALSE)),"",IF(VLOOKUP(B7275,車名対応マスタ!B:D,3,FALSE)="","",$D7275&amp;" "&amp;IF($G7275="9","J","O")&amp;" "&amp;$I7275&amp;" "&amp;IF($I7275&lt;=TEXT(★完成資料!$A$1,"yyyymm"),TEXT(★完成資料!$A$1,"yyyymm"),"999999")&amp; " " &amp; LEFT(F7275 &amp; "          ",10))))</f>
        <v xml:space="preserve">T O 202210 yyyy00 HV        </v>
      </c>
      <c r="B7275" s="68" t="s">
        <v>331</v>
      </c>
      <c r="C7275" s="68" t="s">
        <v>472</v>
      </c>
      <c r="D7275" s="68" t="s">
        <v>287</v>
      </c>
      <c r="E7275" s="68" t="s">
        <v>531</v>
      </c>
      <c r="F7275" s="68" t="s">
        <v>360</v>
      </c>
      <c r="G7275" s="68" t="s">
        <v>77</v>
      </c>
      <c r="H7275" s="68" t="s">
        <v>273</v>
      </c>
      <c r="I7275" s="68" t="s">
        <v>663</v>
      </c>
      <c r="J7275" s="65">
        <v>11</v>
      </c>
      <c r="K7275" s="65">
        <v>14</v>
      </c>
      <c r="L7275" s="65">
        <v>467</v>
      </c>
      <c r="M7275" s="65" t="s">
        <v>275</v>
      </c>
    </row>
    <row r="7276" spans="1:13" ht="12.75" customHeight="1">
      <c r="A7276" s="65" t="str">
        <f>IF(ROW()=1,"KEY",IF(ISNA(VLOOKUP(B7276,車名対応マスタ!B:D,3,FALSE)),"",IF(VLOOKUP(B7276,車名対応マスタ!B:D,3,FALSE)="","",$D7276&amp;" "&amp;IF($G7276="9","J","O")&amp;" "&amp;$I7276&amp;" "&amp;IF($I7276&lt;=TEXT(★完成資料!$A$1,"yyyymm"),TEXT(★完成資料!$A$1,"yyyymm"),"999999")&amp; " " &amp; LEFT(F7276 &amp; "          ",10))))</f>
        <v xml:space="preserve">T O 202201 yyyy00 HV        </v>
      </c>
      <c r="B7276" s="68" t="s">
        <v>331</v>
      </c>
      <c r="C7276" s="68" t="s">
        <v>472</v>
      </c>
      <c r="D7276" s="68" t="s">
        <v>287</v>
      </c>
      <c r="E7276" s="68" t="s">
        <v>531</v>
      </c>
      <c r="F7276" s="68" t="s">
        <v>360</v>
      </c>
      <c r="G7276" s="68" t="s">
        <v>77</v>
      </c>
      <c r="H7276" s="68" t="s">
        <v>273</v>
      </c>
      <c r="I7276" s="68" t="s">
        <v>639</v>
      </c>
      <c r="J7276" s="65">
        <v>2</v>
      </c>
      <c r="K7276" s="65">
        <v>0</v>
      </c>
      <c r="L7276" s="65">
        <v>432</v>
      </c>
      <c r="M7276" s="65" t="s">
        <v>424</v>
      </c>
    </row>
    <row r="7277" spans="1:13" ht="12.75" customHeight="1">
      <c r="A7277" s="65" t="str">
        <f>IF(ROW()=1,"KEY",IF(ISNA(VLOOKUP(B7277,車名対応マスタ!B:D,3,FALSE)),"",IF(VLOOKUP(B7277,車名対応マスタ!B:D,3,FALSE)="","",$D7277&amp;" "&amp;IF($G7277="9","J","O")&amp;" "&amp;$I7277&amp;" "&amp;IF($I7277&lt;=TEXT(★完成資料!$A$1,"yyyymm"),TEXT(★完成資料!$A$1,"yyyymm"),"999999")&amp; " " &amp; LEFT(F7277 &amp; "          ",10))))</f>
        <v xml:space="preserve">T O 202202 yyyy00 HV        </v>
      </c>
      <c r="B7277" s="68" t="s">
        <v>331</v>
      </c>
      <c r="C7277" s="68" t="s">
        <v>472</v>
      </c>
      <c r="D7277" s="68" t="s">
        <v>287</v>
      </c>
      <c r="E7277" s="68" t="s">
        <v>531</v>
      </c>
      <c r="F7277" s="68" t="s">
        <v>360</v>
      </c>
      <c r="G7277" s="68" t="s">
        <v>77</v>
      </c>
      <c r="H7277" s="68" t="s">
        <v>273</v>
      </c>
      <c r="I7277" s="68" t="s">
        <v>640</v>
      </c>
      <c r="J7277" s="65">
        <v>1</v>
      </c>
      <c r="L7277" s="65">
        <v>432</v>
      </c>
      <c r="M7277" s="65" t="s">
        <v>424</v>
      </c>
    </row>
    <row r="7278" spans="1:13" ht="12.75" customHeight="1">
      <c r="A7278" s="65" t="str">
        <f>IF(ROW()=1,"KEY",IF(ISNA(VLOOKUP(B7278,車名対応マスタ!B:D,3,FALSE)),"",IF(VLOOKUP(B7278,車名対応マスタ!B:D,3,FALSE)="","",$D7278&amp;" "&amp;IF($G7278="9","J","O")&amp;" "&amp;$I7278&amp;" "&amp;IF($I7278&lt;=TEXT(★完成資料!$A$1,"yyyymm"),TEXT(★完成資料!$A$1,"yyyymm"),"999999")&amp; " " &amp; LEFT(F7278 &amp; "          ",10))))</f>
        <v xml:space="preserve">T O 202204 yyyy00 HV        </v>
      </c>
      <c r="B7278" s="68" t="s">
        <v>331</v>
      </c>
      <c r="C7278" s="68" t="s">
        <v>472</v>
      </c>
      <c r="D7278" s="68" t="s">
        <v>287</v>
      </c>
      <c r="E7278" s="68" t="s">
        <v>531</v>
      </c>
      <c r="F7278" s="68" t="s">
        <v>360</v>
      </c>
      <c r="G7278" s="68" t="s">
        <v>77</v>
      </c>
      <c r="H7278" s="68" t="s">
        <v>273</v>
      </c>
      <c r="I7278" s="68" t="s">
        <v>642</v>
      </c>
      <c r="J7278" s="65">
        <v>1</v>
      </c>
      <c r="K7278" s="65">
        <v>1</v>
      </c>
      <c r="L7278" s="65">
        <v>432</v>
      </c>
      <c r="M7278" s="65" t="s">
        <v>424</v>
      </c>
    </row>
    <row r="7279" spans="1:13" ht="12.75" customHeight="1">
      <c r="A7279" s="65" t="str">
        <f>IF(ROW()=1,"KEY",IF(ISNA(VLOOKUP(B7279,車名対応マスタ!B:D,3,FALSE)),"",IF(VLOOKUP(B7279,車名対応マスタ!B:D,3,FALSE)="","",$D7279&amp;" "&amp;IF($G7279="9","J","O")&amp;" "&amp;$I7279&amp;" "&amp;IF($I7279&lt;=TEXT(★完成資料!$A$1,"yyyymm"),TEXT(★完成資料!$A$1,"yyyymm"),"999999")&amp; " " &amp; LEFT(F7279 &amp; "          ",10))))</f>
        <v xml:space="preserve">T O 202205 yyyy00 HV        </v>
      </c>
      <c r="B7279" s="68" t="s">
        <v>331</v>
      </c>
      <c r="C7279" s="68" t="s">
        <v>472</v>
      </c>
      <c r="D7279" s="68" t="s">
        <v>287</v>
      </c>
      <c r="E7279" s="68" t="s">
        <v>531</v>
      </c>
      <c r="F7279" s="68" t="s">
        <v>360</v>
      </c>
      <c r="G7279" s="68" t="s">
        <v>77</v>
      </c>
      <c r="H7279" s="68" t="s">
        <v>273</v>
      </c>
      <c r="I7279" s="68" t="s">
        <v>647</v>
      </c>
      <c r="J7279" s="65">
        <v>1</v>
      </c>
      <c r="K7279" s="65">
        <v>0</v>
      </c>
      <c r="L7279" s="65">
        <v>432</v>
      </c>
      <c r="M7279" s="65" t="s">
        <v>424</v>
      </c>
    </row>
    <row r="7280" spans="1:13" ht="12.75" customHeight="1">
      <c r="A7280" s="65" t="str">
        <f>IF(ROW()=1,"KEY",IF(ISNA(VLOOKUP(B7280,車名対応マスタ!B:D,3,FALSE)),"",IF(VLOOKUP(B7280,車名対応マスタ!B:D,3,FALSE)="","",$D7280&amp;" "&amp;IF($G7280="9","J","O")&amp;" "&amp;$I7280&amp;" "&amp;IF($I7280&lt;=TEXT(★完成資料!$A$1,"yyyymm"),TEXT(★完成資料!$A$1,"yyyymm"),"999999")&amp; " " &amp; LEFT(F7280 &amp; "          ",10))))</f>
        <v xml:space="preserve">T O 202206 yyyy00 HV        </v>
      </c>
      <c r="B7280" s="68" t="s">
        <v>331</v>
      </c>
      <c r="C7280" s="68" t="s">
        <v>472</v>
      </c>
      <c r="D7280" s="68" t="s">
        <v>287</v>
      </c>
      <c r="E7280" s="68" t="s">
        <v>531</v>
      </c>
      <c r="F7280" s="68" t="s">
        <v>360</v>
      </c>
      <c r="G7280" s="68" t="s">
        <v>77</v>
      </c>
      <c r="H7280" s="68" t="s">
        <v>273</v>
      </c>
      <c r="I7280" s="68" t="s">
        <v>652</v>
      </c>
      <c r="J7280" s="65">
        <v>1</v>
      </c>
      <c r="K7280" s="65">
        <v>1</v>
      </c>
      <c r="L7280" s="65">
        <v>432</v>
      </c>
      <c r="M7280" s="65" t="s">
        <v>424</v>
      </c>
    </row>
    <row r="7281" spans="1:13" ht="12.75" customHeight="1">
      <c r="A7281" s="65" t="str">
        <f>IF(ROW()=1,"KEY",IF(ISNA(VLOOKUP(B7281,車名対応マスタ!B:D,3,FALSE)),"",IF(VLOOKUP(B7281,車名対応マスタ!B:D,3,FALSE)="","",$D7281&amp;" "&amp;IF($G7281="9","J","O")&amp;" "&amp;$I7281&amp;" "&amp;IF($I7281&lt;=TEXT(★完成資料!$A$1,"yyyymm"),TEXT(★完成資料!$A$1,"yyyymm"),"999999")&amp; " " &amp; LEFT(F7281 &amp; "          ",10))))</f>
        <v xml:space="preserve">T O 202207 yyyy00 HV        </v>
      </c>
      <c r="B7281" s="68" t="s">
        <v>331</v>
      </c>
      <c r="C7281" s="68" t="s">
        <v>472</v>
      </c>
      <c r="D7281" s="68" t="s">
        <v>287</v>
      </c>
      <c r="E7281" s="68" t="s">
        <v>531</v>
      </c>
      <c r="F7281" s="68" t="s">
        <v>360</v>
      </c>
      <c r="G7281" s="68" t="s">
        <v>77</v>
      </c>
      <c r="H7281" s="68" t="s">
        <v>273</v>
      </c>
      <c r="I7281" s="68" t="s">
        <v>655</v>
      </c>
      <c r="J7281" s="65">
        <v>2</v>
      </c>
      <c r="L7281" s="65">
        <v>432</v>
      </c>
      <c r="M7281" s="65" t="s">
        <v>424</v>
      </c>
    </row>
    <row r="7282" spans="1:13" ht="12.75" customHeight="1">
      <c r="A7282" s="65" t="str">
        <f>IF(ROW()=1,"KEY",IF(ISNA(VLOOKUP(B7282,車名対応マスタ!B:D,3,FALSE)),"",IF(VLOOKUP(B7282,車名対応マスタ!B:D,3,FALSE)="","",$D7282&amp;" "&amp;IF($G7282="9","J","O")&amp;" "&amp;$I7282&amp;" "&amp;IF($I7282&lt;=TEXT(★完成資料!$A$1,"yyyymm"),TEXT(★完成資料!$A$1,"yyyymm"),"999999")&amp; " " &amp; LEFT(F7282 &amp; "          ",10))))</f>
        <v xml:space="preserve">T O 202208 yyyy00 HV        </v>
      </c>
      <c r="B7282" s="68" t="s">
        <v>331</v>
      </c>
      <c r="C7282" s="68" t="s">
        <v>472</v>
      </c>
      <c r="D7282" s="68" t="s">
        <v>287</v>
      </c>
      <c r="E7282" s="68" t="s">
        <v>531</v>
      </c>
      <c r="F7282" s="68" t="s">
        <v>360</v>
      </c>
      <c r="G7282" s="68" t="s">
        <v>77</v>
      </c>
      <c r="H7282" s="68" t="s">
        <v>273</v>
      </c>
      <c r="I7282" s="68" t="s">
        <v>656</v>
      </c>
      <c r="J7282" s="65">
        <v>1</v>
      </c>
      <c r="L7282" s="65">
        <v>432</v>
      </c>
      <c r="M7282" s="65" t="s">
        <v>424</v>
      </c>
    </row>
    <row r="7283" spans="1:13" ht="12.75" customHeight="1">
      <c r="A7283" s="65" t="str">
        <f>IF(ROW()=1,"KEY",IF(ISNA(VLOOKUP(B7283,車名対応マスタ!B:D,3,FALSE)),"",IF(VLOOKUP(B7283,車名対応マスタ!B:D,3,FALSE)="","",$D7283&amp;" "&amp;IF($G7283="9","J","O")&amp;" "&amp;$I7283&amp;" "&amp;IF($I7283&lt;=TEXT(★完成資料!$A$1,"yyyymm"),TEXT(★完成資料!$A$1,"yyyymm"),"999999")&amp; " " &amp; LEFT(F7283 &amp; "          ",10))))</f>
        <v xml:space="preserve">T O 202209 yyyy00 HV        </v>
      </c>
      <c r="B7283" s="68" t="s">
        <v>331</v>
      </c>
      <c r="C7283" s="68" t="s">
        <v>472</v>
      </c>
      <c r="D7283" s="68" t="s">
        <v>287</v>
      </c>
      <c r="E7283" s="68" t="s">
        <v>531</v>
      </c>
      <c r="F7283" s="68" t="s">
        <v>360</v>
      </c>
      <c r="G7283" s="68" t="s">
        <v>77</v>
      </c>
      <c r="H7283" s="68" t="s">
        <v>273</v>
      </c>
      <c r="I7283" s="68" t="s">
        <v>657</v>
      </c>
      <c r="K7283" s="65">
        <v>1</v>
      </c>
      <c r="L7283" s="65">
        <v>432</v>
      </c>
      <c r="M7283" s="65" t="s">
        <v>424</v>
      </c>
    </row>
    <row r="7284" spans="1:13" ht="12.75" customHeight="1">
      <c r="A7284" s="65" t="str">
        <f>IF(ROW()=1,"KEY",IF(ISNA(VLOOKUP(B7284,車名対応マスタ!B:D,3,FALSE)),"",IF(VLOOKUP(B7284,車名対応マスタ!B:D,3,FALSE)="","",$D7284&amp;" "&amp;IF($G7284="9","J","O")&amp;" "&amp;$I7284&amp;" "&amp;IF($I7284&lt;=TEXT(★完成資料!$A$1,"yyyymm"),TEXT(★完成資料!$A$1,"yyyymm"),"999999")&amp; " " &amp; LEFT(F7284 &amp; "          ",10))))</f>
        <v xml:space="preserve">T O 202201 yyyy00 HV        </v>
      </c>
      <c r="B7284" s="68" t="s">
        <v>331</v>
      </c>
      <c r="C7284" s="68" t="s">
        <v>472</v>
      </c>
      <c r="D7284" s="68" t="s">
        <v>287</v>
      </c>
      <c r="E7284" s="68" t="s">
        <v>531</v>
      </c>
      <c r="F7284" s="68" t="s">
        <v>360</v>
      </c>
      <c r="G7284" s="68" t="s">
        <v>204</v>
      </c>
      <c r="H7284" s="68" t="s">
        <v>384</v>
      </c>
      <c r="I7284" s="68" t="s">
        <v>639</v>
      </c>
      <c r="J7284" s="65">
        <v>9422</v>
      </c>
      <c r="L7284" s="65">
        <v>707</v>
      </c>
      <c r="M7284" s="65" t="s">
        <v>386</v>
      </c>
    </row>
    <row r="7285" spans="1:13" ht="12.75" customHeight="1">
      <c r="A7285" s="65" t="str">
        <f>IF(ROW()=1,"KEY",IF(ISNA(VLOOKUP(B7285,車名対応マスタ!B:D,3,FALSE)),"",IF(VLOOKUP(B7285,車名対応マスタ!B:D,3,FALSE)="","",$D7285&amp;" "&amp;IF($G7285="9","J","O")&amp;" "&amp;$I7285&amp;" "&amp;IF($I7285&lt;=TEXT(★完成資料!$A$1,"yyyymm"),TEXT(★完成資料!$A$1,"yyyymm"),"999999")&amp; " " &amp; LEFT(F7285 &amp; "          ",10))))</f>
        <v xml:space="preserve">T O 202202 yyyy00 HV        </v>
      </c>
      <c r="B7285" s="68" t="s">
        <v>331</v>
      </c>
      <c r="C7285" s="68" t="s">
        <v>472</v>
      </c>
      <c r="D7285" s="68" t="s">
        <v>287</v>
      </c>
      <c r="E7285" s="68" t="s">
        <v>531</v>
      </c>
      <c r="F7285" s="68" t="s">
        <v>360</v>
      </c>
      <c r="G7285" s="68" t="s">
        <v>204</v>
      </c>
      <c r="H7285" s="68" t="s">
        <v>384</v>
      </c>
      <c r="I7285" s="68" t="s">
        <v>640</v>
      </c>
      <c r="J7285" s="65">
        <v>10354</v>
      </c>
      <c r="L7285" s="65">
        <v>707</v>
      </c>
      <c r="M7285" s="65" t="s">
        <v>386</v>
      </c>
    </row>
    <row r="7286" spans="1:13" ht="12.75" customHeight="1">
      <c r="A7286" s="65" t="str">
        <f>IF(ROW()=1,"KEY",IF(ISNA(VLOOKUP(B7286,車名対応マスタ!B:D,3,FALSE)),"",IF(VLOOKUP(B7286,車名対応マスタ!B:D,3,FALSE)="","",$D7286&amp;" "&amp;IF($G7286="9","J","O")&amp;" "&amp;$I7286&amp;" "&amp;IF($I7286&lt;=TEXT(★完成資料!$A$1,"yyyymm"),TEXT(★完成資料!$A$1,"yyyymm"),"999999")&amp; " " &amp; LEFT(F7286 &amp; "          ",10))))</f>
        <v xml:space="preserve">T O 202203 yyyy00 HV        </v>
      </c>
      <c r="B7286" s="68" t="s">
        <v>331</v>
      </c>
      <c r="C7286" s="68" t="s">
        <v>472</v>
      </c>
      <c r="D7286" s="68" t="s">
        <v>287</v>
      </c>
      <c r="E7286" s="68" t="s">
        <v>531</v>
      </c>
      <c r="F7286" s="68" t="s">
        <v>360</v>
      </c>
      <c r="G7286" s="68" t="s">
        <v>204</v>
      </c>
      <c r="H7286" s="68" t="s">
        <v>384</v>
      </c>
      <c r="I7286" s="68" t="s">
        <v>641</v>
      </c>
      <c r="J7286" s="65">
        <v>11626</v>
      </c>
      <c r="L7286" s="65">
        <v>707</v>
      </c>
      <c r="M7286" s="65" t="s">
        <v>386</v>
      </c>
    </row>
    <row r="7287" spans="1:13" ht="12.75" customHeight="1">
      <c r="A7287" s="65" t="str">
        <f>IF(ROW()=1,"KEY",IF(ISNA(VLOOKUP(B7287,車名対応マスタ!B:D,3,FALSE)),"",IF(VLOOKUP(B7287,車名対応マスタ!B:D,3,FALSE)="","",$D7287&amp;" "&amp;IF($G7287="9","J","O")&amp;" "&amp;$I7287&amp;" "&amp;IF($I7287&lt;=TEXT(★完成資料!$A$1,"yyyymm"),TEXT(★完成資料!$A$1,"yyyymm"),"999999")&amp; " " &amp; LEFT(F7287 &amp; "          ",10))))</f>
        <v xml:space="preserve">T O 202204 yyyy00 HV        </v>
      </c>
      <c r="B7287" s="68" t="s">
        <v>331</v>
      </c>
      <c r="C7287" s="68" t="s">
        <v>472</v>
      </c>
      <c r="D7287" s="68" t="s">
        <v>287</v>
      </c>
      <c r="E7287" s="68" t="s">
        <v>531</v>
      </c>
      <c r="F7287" s="68" t="s">
        <v>360</v>
      </c>
      <c r="G7287" s="68" t="s">
        <v>204</v>
      </c>
      <c r="H7287" s="68" t="s">
        <v>384</v>
      </c>
      <c r="I7287" s="68" t="s">
        <v>642</v>
      </c>
      <c r="J7287" s="65">
        <v>9456</v>
      </c>
      <c r="L7287" s="65">
        <v>707</v>
      </c>
      <c r="M7287" s="65" t="s">
        <v>386</v>
      </c>
    </row>
    <row r="7288" spans="1:13" ht="12.75" customHeight="1">
      <c r="A7288" s="65" t="str">
        <f>IF(ROW()=1,"KEY",IF(ISNA(VLOOKUP(B7288,車名対応マスタ!B:D,3,FALSE)),"",IF(VLOOKUP(B7288,車名対応マスタ!B:D,3,FALSE)="","",$D7288&amp;" "&amp;IF($G7288="9","J","O")&amp;" "&amp;$I7288&amp;" "&amp;IF($I7288&lt;=TEXT(★完成資料!$A$1,"yyyymm"),TEXT(★完成資料!$A$1,"yyyymm"),"999999")&amp; " " &amp; LEFT(F7288 &amp; "          ",10))))</f>
        <v xml:space="preserve">T O 202205 yyyy00 HV        </v>
      </c>
      <c r="B7288" s="68" t="s">
        <v>331</v>
      </c>
      <c r="C7288" s="68" t="s">
        <v>472</v>
      </c>
      <c r="D7288" s="68" t="s">
        <v>287</v>
      </c>
      <c r="E7288" s="68" t="s">
        <v>531</v>
      </c>
      <c r="F7288" s="68" t="s">
        <v>360</v>
      </c>
      <c r="G7288" s="68" t="s">
        <v>204</v>
      </c>
      <c r="H7288" s="68" t="s">
        <v>384</v>
      </c>
      <c r="I7288" s="68" t="s">
        <v>647</v>
      </c>
      <c r="J7288" s="65">
        <v>10479</v>
      </c>
      <c r="L7288" s="65">
        <v>707</v>
      </c>
      <c r="M7288" s="65" t="s">
        <v>386</v>
      </c>
    </row>
    <row r="7289" spans="1:13" ht="12.75" customHeight="1">
      <c r="A7289" s="65" t="str">
        <f>IF(ROW()=1,"KEY",IF(ISNA(VLOOKUP(B7289,車名対応マスタ!B:D,3,FALSE)),"",IF(VLOOKUP(B7289,車名対応マスタ!B:D,3,FALSE)="","",$D7289&amp;" "&amp;IF($G7289="9","J","O")&amp;" "&amp;$I7289&amp;" "&amp;IF($I7289&lt;=TEXT(★完成資料!$A$1,"yyyymm"),TEXT(★完成資料!$A$1,"yyyymm"),"999999")&amp; " " &amp; LEFT(F7289 &amp; "          ",10))))</f>
        <v xml:space="preserve">T O 202206 yyyy00 HV        </v>
      </c>
      <c r="B7289" s="68" t="s">
        <v>331</v>
      </c>
      <c r="C7289" s="68" t="s">
        <v>472</v>
      </c>
      <c r="D7289" s="68" t="s">
        <v>287</v>
      </c>
      <c r="E7289" s="68" t="s">
        <v>531</v>
      </c>
      <c r="F7289" s="68" t="s">
        <v>360</v>
      </c>
      <c r="G7289" s="68" t="s">
        <v>204</v>
      </c>
      <c r="H7289" s="68" t="s">
        <v>384</v>
      </c>
      <c r="I7289" s="68" t="s">
        <v>652</v>
      </c>
      <c r="J7289" s="65">
        <v>13629</v>
      </c>
      <c r="K7289" s="65">
        <v>0</v>
      </c>
      <c r="L7289" s="65">
        <v>707</v>
      </c>
      <c r="M7289" s="65" t="s">
        <v>386</v>
      </c>
    </row>
    <row r="7290" spans="1:13" ht="12.75" customHeight="1">
      <c r="A7290" s="65" t="str">
        <f>IF(ROW()=1,"KEY",IF(ISNA(VLOOKUP(B7290,車名対応マスタ!B:D,3,FALSE)),"",IF(VLOOKUP(B7290,車名対応マスタ!B:D,3,FALSE)="","",$D7290&amp;" "&amp;IF($G7290="9","J","O")&amp;" "&amp;$I7290&amp;" "&amp;IF($I7290&lt;=TEXT(★完成資料!$A$1,"yyyymm"),TEXT(★完成資料!$A$1,"yyyymm"),"999999")&amp; " " &amp; LEFT(F7290 &amp; "          ",10))))</f>
        <v xml:space="preserve">T O 202207 yyyy00 HV        </v>
      </c>
      <c r="B7290" s="68" t="s">
        <v>331</v>
      </c>
      <c r="C7290" s="68" t="s">
        <v>472</v>
      </c>
      <c r="D7290" s="68" t="s">
        <v>287</v>
      </c>
      <c r="E7290" s="68" t="s">
        <v>531</v>
      </c>
      <c r="F7290" s="68" t="s">
        <v>360</v>
      </c>
      <c r="G7290" s="68" t="s">
        <v>204</v>
      </c>
      <c r="H7290" s="68" t="s">
        <v>384</v>
      </c>
      <c r="I7290" s="68" t="s">
        <v>655</v>
      </c>
      <c r="J7290" s="65">
        <v>13384</v>
      </c>
      <c r="K7290" s="65">
        <v>0</v>
      </c>
      <c r="L7290" s="65">
        <v>707</v>
      </c>
      <c r="M7290" s="65" t="s">
        <v>386</v>
      </c>
    </row>
    <row r="7291" spans="1:13" ht="12.75" customHeight="1">
      <c r="A7291" s="65" t="str">
        <f>IF(ROW()=1,"KEY",IF(ISNA(VLOOKUP(B7291,車名対応マスタ!B:D,3,FALSE)),"",IF(VLOOKUP(B7291,車名対応マスタ!B:D,3,FALSE)="","",$D7291&amp;" "&amp;IF($G7291="9","J","O")&amp;" "&amp;$I7291&amp;" "&amp;IF($I7291&lt;=TEXT(★完成資料!$A$1,"yyyymm"),TEXT(★完成資料!$A$1,"yyyymm"),"999999")&amp; " " &amp; LEFT(F7291 &amp; "          ",10))))</f>
        <v xml:space="preserve">T O 202208 yyyy00 HV        </v>
      </c>
      <c r="B7291" s="68" t="s">
        <v>331</v>
      </c>
      <c r="C7291" s="68" t="s">
        <v>472</v>
      </c>
      <c r="D7291" s="68" t="s">
        <v>287</v>
      </c>
      <c r="E7291" s="68" t="s">
        <v>531</v>
      </c>
      <c r="F7291" s="68" t="s">
        <v>360</v>
      </c>
      <c r="G7291" s="68" t="s">
        <v>204</v>
      </c>
      <c r="H7291" s="68" t="s">
        <v>384</v>
      </c>
      <c r="I7291" s="68" t="s">
        <v>656</v>
      </c>
      <c r="J7291" s="65">
        <v>10994</v>
      </c>
      <c r="K7291" s="65">
        <v>3595</v>
      </c>
      <c r="L7291" s="65">
        <v>707</v>
      </c>
      <c r="M7291" s="65" t="s">
        <v>386</v>
      </c>
    </row>
    <row r="7292" spans="1:13" ht="12.75" customHeight="1">
      <c r="A7292" s="65" t="str">
        <f>IF(ROW()=1,"KEY",IF(ISNA(VLOOKUP(B7292,車名対応マスタ!B:D,3,FALSE)),"",IF(VLOOKUP(B7292,車名対応マスタ!B:D,3,FALSE)="","",$D7292&amp;" "&amp;IF($G7292="9","J","O")&amp;" "&amp;$I7292&amp;" "&amp;IF($I7292&lt;=TEXT(★完成資料!$A$1,"yyyymm"),TEXT(★完成資料!$A$1,"yyyymm"),"999999")&amp; " " &amp; LEFT(F7292 &amp; "          ",10))))</f>
        <v xml:space="preserve">T O 202209 yyyy00 HV        </v>
      </c>
      <c r="B7292" s="68" t="s">
        <v>331</v>
      </c>
      <c r="C7292" s="68" t="s">
        <v>472</v>
      </c>
      <c r="D7292" s="68" t="s">
        <v>287</v>
      </c>
      <c r="E7292" s="68" t="s">
        <v>531</v>
      </c>
      <c r="F7292" s="68" t="s">
        <v>360</v>
      </c>
      <c r="G7292" s="68" t="s">
        <v>204</v>
      </c>
      <c r="H7292" s="68" t="s">
        <v>384</v>
      </c>
      <c r="I7292" s="68" t="s">
        <v>657</v>
      </c>
      <c r="J7292" s="65">
        <v>8049</v>
      </c>
      <c r="K7292" s="65">
        <v>9623</v>
      </c>
      <c r="L7292" s="65">
        <v>707</v>
      </c>
      <c r="M7292" s="65" t="s">
        <v>386</v>
      </c>
    </row>
    <row r="7293" spans="1:13" ht="12.75" customHeight="1">
      <c r="A7293" s="65" t="str">
        <f>IF(ROW()=1,"KEY",IF(ISNA(VLOOKUP(B7293,車名対応マスタ!B:D,3,FALSE)),"",IF(VLOOKUP(B7293,車名対応マスタ!B:D,3,FALSE)="","",$D7293&amp;" "&amp;IF($G7293="9","J","O")&amp;" "&amp;$I7293&amp;" "&amp;IF($I7293&lt;=TEXT(★完成資料!$A$1,"yyyymm"),TEXT(★完成資料!$A$1,"yyyymm"),"999999")&amp; " " &amp; LEFT(F7293 &amp; "          ",10))))</f>
        <v xml:space="preserve">T O 202210 yyyy00 HV        </v>
      </c>
      <c r="B7293" s="68" t="s">
        <v>331</v>
      </c>
      <c r="C7293" s="68" t="s">
        <v>472</v>
      </c>
      <c r="D7293" s="68" t="s">
        <v>287</v>
      </c>
      <c r="E7293" s="68" t="s">
        <v>531</v>
      </c>
      <c r="F7293" s="68" t="s">
        <v>360</v>
      </c>
      <c r="G7293" s="68" t="s">
        <v>204</v>
      </c>
      <c r="H7293" s="68" t="s">
        <v>384</v>
      </c>
      <c r="I7293" s="68" t="s">
        <v>663</v>
      </c>
      <c r="J7293" s="65">
        <v>7042</v>
      </c>
      <c r="K7293" s="65">
        <v>14440</v>
      </c>
      <c r="L7293" s="65">
        <v>707</v>
      </c>
      <c r="M7293" s="65" t="s">
        <v>386</v>
      </c>
    </row>
    <row r="7294" spans="1:13" ht="12.75" customHeight="1">
      <c r="A7294" s="65" t="str">
        <f>IF(ROW()=1,"KEY",IF(ISNA(VLOOKUP(B7294,車名対応マスタ!B:D,3,FALSE)),"",IF(VLOOKUP(B7294,車名対応マスタ!B:D,3,FALSE)="","",$D7294&amp;" "&amp;IF($G7294="9","J","O")&amp;" "&amp;$I7294&amp;" "&amp;IF($I7294&lt;=TEXT(★完成資料!$A$1,"yyyymm"),TEXT(★完成資料!$A$1,"yyyymm"),"999999")&amp; " " &amp; LEFT(F7294 &amp; "          ",10))))</f>
        <v xml:space="preserve">T O 202201 yyyy00 HV        </v>
      </c>
      <c r="B7294" s="68" t="s">
        <v>331</v>
      </c>
      <c r="C7294" s="68" t="s">
        <v>472</v>
      </c>
      <c r="D7294" s="68" t="s">
        <v>287</v>
      </c>
      <c r="E7294" s="68" t="s">
        <v>531</v>
      </c>
      <c r="F7294" s="68" t="s">
        <v>360</v>
      </c>
      <c r="G7294" s="68" t="s">
        <v>79</v>
      </c>
      <c r="H7294" s="68" t="s">
        <v>392</v>
      </c>
      <c r="I7294" s="68" t="s">
        <v>639</v>
      </c>
      <c r="J7294" s="65">
        <v>69</v>
      </c>
      <c r="K7294" s="65">
        <v>0</v>
      </c>
      <c r="L7294" s="65">
        <v>801</v>
      </c>
      <c r="M7294" s="65" t="s">
        <v>393</v>
      </c>
    </row>
    <row r="7295" spans="1:13" ht="12.75" customHeight="1">
      <c r="A7295" s="65" t="str">
        <f>IF(ROW()=1,"KEY",IF(ISNA(VLOOKUP(B7295,車名対応マスタ!B:D,3,FALSE)),"",IF(VLOOKUP(B7295,車名対応マスタ!B:D,3,FALSE)="","",$D7295&amp;" "&amp;IF($G7295="9","J","O")&amp;" "&amp;$I7295&amp;" "&amp;IF($I7295&lt;=TEXT(★完成資料!$A$1,"yyyymm"),TEXT(★完成資料!$A$1,"yyyymm"),"999999")&amp; " " &amp; LEFT(F7295 &amp; "          ",10))))</f>
        <v xml:space="preserve">T O 202202 yyyy00 HV        </v>
      </c>
      <c r="B7295" s="68" t="s">
        <v>331</v>
      </c>
      <c r="C7295" s="68" t="s">
        <v>472</v>
      </c>
      <c r="D7295" s="68" t="s">
        <v>287</v>
      </c>
      <c r="E7295" s="68" t="s">
        <v>531</v>
      </c>
      <c r="F7295" s="68" t="s">
        <v>360</v>
      </c>
      <c r="G7295" s="68" t="s">
        <v>79</v>
      </c>
      <c r="H7295" s="68" t="s">
        <v>392</v>
      </c>
      <c r="I7295" s="68" t="s">
        <v>640</v>
      </c>
      <c r="J7295" s="65">
        <v>452</v>
      </c>
      <c r="K7295" s="65">
        <v>0</v>
      </c>
      <c r="L7295" s="65">
        <v>801</v>
      </c>
      <c r="M7295" s="65" t="s">
        <v>393</v>
      </c>
    </row>
    <row r="7296" spans="1:13" ht="12.75" customHeight="1">
      <c r="A7296" s="65" t="str">
        <f>IF(ROW()=1,"KEY",IF(ISNA(VLOOKUP(B7296,車名対応マスタ!B:D,3,FALSE)),"",IF(VLOOKUP(B7296,車名対応マスタ!B:D,3,FALSE)="","",$D7296&amp;" "&amp;IF($G7296="9","J","O")&amp;" "&amp;$I7296&amp;" "&amp;IF($I7296&lt;=TEXT(★完成資料!$A$1,"yyyymm"),TEXT(★完成資料!$A$1,"yyyymm"),"999999")&amp; " " &amp; LEFT(F7296 &amp; "          ",10))))</f>
        <v xml:space="preserve">T O 202203 yyyy00 HV        </v>
      </c>
      <c r="B7296" s="68" t="s">
        <v>331</v>
      </c>
      <c r="C7296" s="68" t="s">
        <v>472</v>
      </c>
      <c r="D7296" s="68" t="s">
        <v>287</v>
      </c>
      <c r="E7296" s="68" t="s">
        <v>531</v>
      </c>
      <c r="F7296" s="68" t="s">
        <v>360</v>
      </c>
      <c r="G7296" s="68" t="s">
        <v>79</v>
      </c>
      <c r="H7296" s="68" t="s">
        <v>392</v>
      </c>
      <c r="I7296" s="68" t="s">
        <v>641</v>
      </c>
      <c r="J7296" s="65">
        <v>533</v>
      </c>
      <c r="K7296" s="65">
        <v>0</v>
      </c>
      <c r="L7296" s="65">
        <v>801</v>
      </c>
      <c r="M7296" s="65" t="s">
        <v>393</v>
      </c>
    </row>
    <row r="7297" spans="1:13" ht="12.75" customHeight="1">
      <c r="A7297" s="65" t="str">
        <f>IF(ROW()=1,"KEY",IF(ISNA(VLOOKUP(B7297,車名対応マスタ!B:D,3,FALSE)),"",IF(VLOOKUP(B7297,車名対応マスタ!B:D,3,FALSE)="","",$D7297&amp;" "&amp;IF($G7297="9","J","O")&amp;" "&amp;$I7297&amp;" "&amp;IF($I7297&lt;=TEXT(★完成資料!$A$1,"yyyymm"),TEXT(★完成資料!$A$1,"yyyymm"),"999999")&amp; " " &amp; LEFT(F7297 &amp; "          ",10))))</f>
        <v xml:space="preserve">T O 202204 yyyy00 HV        </v>
      </c>
      <c r="B7297" s="68" t="s">
        <v>331</v>
      </c>
      <c r="C7297" s="68" t="s">
        <v>472</v>
      </c>
      <c r="D7297" s="68" t="s">
        <v>287</v>
      </c>
      <c r="E7297" s="68" t="s">
        <v>531</v>
      </c>
      <c r="F7297" s="68" t="s">
        <v>360</v>
      </c>
      <c r="G7297" s="68" t="s">
        <v>79</v>
      </c>
      <c r="H7297" s="68" t="s">
        <v>392</v>
      </c>
      <c r="I7297" s="68" t="s">
        <v>642</v>
      </c>
      <c r="J7297" s="65">
        <v>917</v>
      </c>
      <c r="K7297" s="65">
        <v>0</v>
      </c>
      <c r="L7297" s="65">
        <v>801</v>
      </c>
      <c r="M7297" s="65" t="s">
        <v>393</v>
      </c>
    </row>
    <row r="7298" spans="1:13" ht="12.75" customHeight="1">
      <c r="A7298" s="65" t="str">
        <f>IF(ROW()=1,"KEY",IF(ISNA(VLOOKUP(B7298,車名対応マスタ!B:D,3,FALSE)),"",IF(VLOOKUP(B7298,車名対応マスタ!B:D,3,FALSE)="","",$D7298&amp;" "&amp;IF($G7298="9","J","O")&amp;" "&amp;$I7298&amp;" "&amp;IF($I7298&lt;=TEXT(★完成資料!$A$1,"yyyymm"),TEXT(★完成資料!$A$1,"yyyymm"),"999999")&amp; " " &amp; LEFT(F7298 &amp; "          ",10))))</f>
        <v xml:space="preserve">T O 202205 yyyy00 HV        </v>
      </c>
      <c r="B7298" s="68" t="s">
        <v>331</v>
      </c>
      <c r="C7298" s="68" t="s">
        <v>472</v>
      </c>
      <c r="D7298" s="68" t="s">
        <v>287</v>
      </c>
      <c r="E7298" s="68" t="s">
        <v>531</v>
      </c>
      <c r="F7298" s="68" t="s">
        <v>360</v>
      </c>
      <c r="G7298" s="68" t="s">
        <v>79</v>
      </c>
      <c r="H7298" s="68" t="s">
        <v>392</v>
      </c>
      <c r="I7298" s="68" t="s">
        <v>647</v>
      </c>
      <c r="J7298" s="65">
        <v>1016</v>
      </c>
      <c r="K7298" s="65">
        <v>0</v>
      </c>
      <c r="L7298" s="65">
        <v>801</v>
      </c>
      <c r="M7298" s="65" t="s">
        <v>393</v>
      </c>
    </row>
    <row r="7299" spans="1:13" ht="12.75" customHeight="1">
      <c r="A7299" s="65" t="str">
        <f>IF(ROW()=1,"KEY",IF(ISNA(VLOOKUP(B7299,車名対応マスタ!B:D,3,FALSE)),"",IF(VLOOKUP(B7299,車名対応マスタ!B:D,3,FALSE)="","",$D7299&amp;" "&amp;IF($G7299="9","J","O")&amp;" "&amp;$I7299&amp;" "&amp;IF($I7299&lt;=TEXT(★完成資料!$A$1,"yyyymm"),TEXT(★完成資料!$A$1,"yyyymm"),"999999")&amp; " " &amp; LEFT(F7299 &amp; "          ",10))))</f>
        <v xml:space="preserve">T O 202206 yyyy00 HV        </v>
      </c>
      <c r="B7299" s="68" t="s">
        <v>331</v>
      </c>
      <c r="C7299" s="68" t="s">
        <v>472</v>
      </c>
      <c r="D7299" s="68" t="s">
        <v>287</v>
      </c>
      <c r="E7299" s="68" t="s">
        <v>531</v>
      </c>
      <c r="F7299" s="68" t="s">
        <v>360</v>
      </c>
      <c r="G7299" s="68" t="s">
        <v>79</v>
      </c>
      <c r="H7299" s="68" t="s">
        <v>392</v>
      </c>
      <c r="I7299" s="68" t="s">
        <v>652</v>
      </c>
      <c r="J7299" s="65">
        <v>1023</v>
      </c>
      <c r="K7299" s="65">
        <v>1118</v>
      </c>
      <c r="L7299" s="65">
        <v>801</v>
      </c>
      <c r="M7299" s="65" t="s">
        <v>393</v>
      </c>
    </row>
    <row r="7300" spans="1:13" ht="12.75" customHeight="1">
      <c r="A7300" s="65" t="str">
        <f>IF(ROW()=1,"KEY",IF(ISNA(VLOOKUP(B7300,車名対応マスタ!B:D,3,FALSE)),"",IF(VLOOKUP(B7300,車名対応マスタ!B:D,3,FALSE)="","",$D7300&amp;" "&amp;IF($G7300="9","J","O")&amp;" "&amp;$I7300&amp;" "&amp;IF($I7300&lt;=TEXT(★完成資料!$A$1,"yyyymm"),TEXT(★完成資料!$A$1,"yyyymm"),"999999")&amp; " " &amp; LEFT(F7300 &amp; "          ",10))))</f>
        <v xml:space="preserve">T O 202207 yyyy00 HV        </v>
      </c>
      <c r="B7300" s="68" t="s">
        <v>331</v>
      </c>
      <c r="C7300" s="68" t="s">
        <v>472</v>
      </c>
      <c r="D7300" s="68" t="s">
        <v>287</v>
      </c>
      <c r="E7300" s="68" t="s">
        <v>531</v>
      </c>
      <c r="F7300" s="68" t="s">
        <v>360</v>
      </c>
      <c r="G7300" s="68" t="s">
        <v>79</v>
      </c>
      <c r="H7300" s="68" t="s">
        <v>392</v>
      </c>
      <c r="I7300" s="68" t="s">
        <v>655</v>
      </c>
      <c r="J7300" s="65">
        <v>1266</v>
      </c>
      <c r="K7300" s="65">
        <v>667</v>
      </c>
      <c r="L7300" s="65">
        <v>801</v>
      </c>
      <c r="M7300" s="65" t="s">
        <v>393</v>
      </c>
    </row>
    <row r="7301" spans="1:13" ht="12.75" customHeight="1">
      <c r="A7301" s="65" t="str">
        <f>IF(ROW()=1,"KEY",IF(ISNA(VLOOKUP(B7301,車名対応マスタ!B:D,3,FALSE)),"",IF(VLOOKUP(B7301,車名対応マスタ!B:D,3,FALSE)="","",$D7301&amp;" "&amp;IF($G7301="9","J","O")&amp;" "&amp;$I7301&amp;" "&amp;IF($I7301&lt;=TEXT(★完成資料!$A$1,"yyyymm"),TEXT(★完成資料!$A$1,"yyyymm"),"999999")&amp; " " &amp; LEFT(F7301 &amp; "          ",10))))</f>
        <v xml:space="preserve">T O 202208 yyyy00 HV        </v>
      </c>
      <c r="B7301" s="68" t="s">
        <v>331</v>
      </c>
      <c r="C7301" s="68" t="s">
        <v>472</v>
      </c>
      <c r="D7301" s="68" t="s">
        <v>287</v>
      </c>
      <c r="E7301" s="68" t="s">
        <v>531</v>
      </c>
      <c r="F7301" s="68" t="s">
        <v>360</v>
      </c>
      <c r="G7301" s="68" t="s">
        <v>79</v>
      </c>
      <c r="H7301" s="68" t="s">
        <v>392</v>
      </c>
      <c r="I7301" s="68" t="s">
        <v>656</v>
      </c>
      <c r="J7301" s="65">
        <v>1149</v>
      </c>
      <c r="K7301" s="65">
        <v>579</v>
      </c>
      <c r="L7301" s="65">
        <v>801</v>
      </c>
      <c r="M7301" s="65" t="s">
        <v>393</v>
      </c>
    </row>
    <row r="7302" spans="1:13" ht="12.75" customHeight="1">
      <c r="A7302" s="65" t="str">
        <f>IF(ROW()=1,"KEY",IF(ISNA(VLOOKUP(B7302,車名対応マスタ!B:D,3,FALSE)),"",IF(VLOOKUP(B7302,車名対応マスタ!B:D,3,FALSE)="","",$D7302&amp;" "&amp;IF($G7302="9","J","O")&amp;" "&amp;$I7302&amp;" "&amp;IF($I7302&lt;=TEXT(★完成資料!$A$1,"yyyymm"),TEXT(★完成資料!$A$1,"yyyymm"),"999999")&amp; " " &amp; LEFT(F7302 &amp; "          ",10))))</f>
        <v xml:space="preserve">T O 202209 yyyy00 HV        </v>
      </c>
      <c r="B7302" s="68" t="s">
        <v>331</v>
      </c>
      <c r="C7302" s="68" t="s">
        <v>472</v>
      </c>
      <c r="D7302" s="68" t="s">
        <v>287</v>
      </c>
      <c r="E7302" s="68" t="s">
        <v>531</v>
      </c>
      <c r="F7302" s="68" t="s">
        <v>360</v>
      </c>
      <c r="G7302" s="68" t="s">
        <v>79</v>
      </c>
      <c r="H7302" s="68" t="s">
        <v>392</v>
      </c>
      <c r="I7302" s="68" t="s">
        <v>657</v>
      </c>
      <c r="J7302" s="65">
        <v>250</v>
      </c>
      <c r="K7302" s="65">
        <v>727</v>
      </c>
      <c r="L7302" s="65">
        <v>801</v>
      </c>
      <c r="M7302" s="65" t="s">
        <v>393</v>
      </c>
    </row>
    <row r="7303" spans="1:13" ht="12.75" customHeight="1">
      <c r="A7303" s="65" t="str">
        <f>IF(ROW()=1,"KEY",IF(ISNA(VLOOKUP(B7303,車名対応マスタ!B:D,3,FALSE)),"",IF(VLOOKUP(B7303,車名対応マスタ!B:D,3,FALSE)="","",$D7303&amp;" "&amp;IF($G7303="9","J","O")&amp;" "&amp;$I7303&amp;" "&amp;IF($I7303&lt;=TEXT(★完成資料!$A$1,"yyyymm"),TEXT(★完成資料!$A$1,"yyyymm"),"999999")&amp; " " &amp; LEFT(F7303 &amp; "          ",10))))</f>
        <v xml:space="preserve">T O 202210 yyyy00 HV        </v>
      </c>
      <c r="B7303" s="68" t="s">
        <v>331</v>
      </c>
      <c r="C7303" s="68" t="s">
        <v>472</v>
      </c>
      <c r="D7303" s="68" t="s">
        <v>287</v>
      </c>
      <c r="E7303" s="68" t="s">
        <v>531</v>
      </c>
      <c r="F7303" s="68" t="s">
        <v>360</v>
      </c>
      <c r="G7303" s="68" t="s">
        <v>79</v>
      </c>
      <c r="H7303" s="68" t="s">
        <v>392</v>
      </c>
      <c r="I7303" s="68" t="s">
        <v>663</v>
      </c>
      <c r="J7303" s="65">
        <v>606</v>
      </c>
      <c r="K7303" s="65">
        <v>768</v>
      </c>
      <c r="L7303" s="65">
        <v>801</v>
      </c>
      <c r="M7303" s="65" t="s">
        <v>393</v>
      </c>
    </row>
    <row r="7304" spans="1:13" ht="12.75" customHeight="1">
      <c r="A7304" s="65" t="str">
        <f>IF(ROW()=1,"KEY",IF(ISNA(VLOOKUP(B7304,車名対応マスタ!B:D,3,FALSE)),"",IF(VLOOKUP(B7304,車名対応マスタ!B:D,3,FALSE)="","",$D7304&amp;" "&amp;IF($G7304="9","J","O")&amp;" "&amp;$I7304&amp;" "&amp;IF($I7304&lt;=TEXT(★完成資料!$A$1,"yyyymm"),TEXT(★完成資料!$A$1,"yyyymm"),"999999")&amp; " " &amp; LEFT(F7304 &amp; "          ",10))))</f>
        <v xml:space="preserve">T O 202201 yyyy00 HV        </v>
      </c>
      <c r="B7304" s="68" t="s">
        <v>331</v>
      </c>
      <c r="C7304" s="68" t="s">
        <v>472</v>
      </c>
      <c r="D7304" s="68" t="s">
        <v>287</v>
      </c>
      <c r="E7304" s="68" t="s">
        <v>531</v>
      </c>
      <c r="F7304" s="68" t="s">
        <v>360</v>
      </c>
      <c r="G7304" s="68" t="s">
        <v>79</v>
      </c>
      <c r="H7304" s="68" t="s">
        <v>392</v>
      </c>
      <c r="I7304" s="68" t="s">
        <v>639</v>
      </c>
      <c r="J7304" s="65">
        <v>28</v>
      </c>
      <c r="K7304" s="65">
        <v>0</v>
      </c>
      <c r="L7304" s="65">
        <v>809</v>
      </c>
      <c r="M7304" s="65" t="s">
        <v>394</v>
      </c>
    </row>
    <row r="7305" spans="1:13" ht="12.75" customHeight="1">
      <c r="A7305" s="65" t="str">
        <f>IF(ROW()=1,"KEY",IF(ISNA(VLOOKUP(B7305,車名対応マスタ!B:D,3,FALSE)),"",IF(VLOOKUP(B7305,車名対応マスタ!B:D,3,FALSE)="","",$D7305&amp;" "&amp;IF($G7305="9","J","O")&amp;" "&amp;$I7305&amp;" "&amp;IF($I7305&lt;=TEXT(★完成資料!$A$1,"yyyymm"),TEXT(★完成資料!$A$1,"yyyymm"),"999999")&amp; " " &amp; LEFT(F7305 &amp; "          ",10))))</f>
        <v xml:space="preserve">T O 202202 yyyy00 HV        </v>
      </c>
      <c r="B7305" s="68" t="s">
        <v>331</v>
      </c>
      <c r="C7305" s="68" t="s">
        <v>472</v>
      </c>
      <c r="D7305" s="68" t="s">
        <v>287</v>
      </c>
      <c r="E7305" s="68" t="s">
        <v>531</v>
      </c>
      <c r="F7305" s="68" t="s">
        <v>360</v>
      </c>
      <c r="G7305" s="68" t="s">
        <v>79</v>
      </c>
      <c r="H7305" s="68" t="s">
        <v>392</v>
      </c>
      <c r="I7305" s="68" t="s">
        <v>640</v>
      </c>
      <c r="J7305" s="65">
        <v>54</v>
      </c>
      <c r="K7305" s="65">
        <v>0</v>
      </c>
      <c r="L7305" s="65">
        <v>809</v>
      </c>
      <c r="M7305" s="65" t="s">
        <v>394</v>
      </c>
    </row>
    <row r="7306" spans="1:13" ht="12.75" customHeight="1">
      <c r="A7306" s="65" t="str">
        <f>IF(ROW()=1,"KEY",IF(ISNA(VLOOKUP(B7306,車名対応マスタ!B:D,3,FALSE)),"",IF(VLOOKUP(B7306,車名対応マスタ!B:D,3,FALSE)="","",$D7306&amp;" "&amp;IF($G7306="9","J","O")&amp;" "&amp;$I7306&amp;" "&amp;IF($I7306&lt;=TEXT(★完成資料!$A$1,"yyyymm"),TEXT(★完成資料!$A$1,"yyyymm"),"999999")&amp; " " &amp; LEFT(F7306 &amp; "          ",10))))</f>
        <v xml:space="preserve">T O 202203 yyyy00 HV        </v>
      </c>
      <c r="B7306" s="68" t="s">
        <v>331</v>
      </c>
      <c r="C7306" s="68" t="s">
        <v>472</v>
      </c>
      <c r="D7306" s="68" t="s">
        <v>287</v>
      </c>
      <c r="E7306" s="68" t="s">
        <v>531</v>
      </c>
      <c r="F7306" s="68" t="s">
        <v>360</v>
      </c>
      <c r="G7306" s="68" t="s">
        <v>79</v>
      </c>
      <c r="H7306" s="68" t="s">
        <v>392</v>
      </c>
      <c r="I7306" s="68" t="s">
        <v>641</v>
      </c>
      <c r="J7306" s="65">
        <v>28</v>
      </c>
      <c r="K7306" s="65">
        <v>0</v>
      </c>
      <c r="L7306" s="65">
        <v>809</v>
      </c>
      <c r="M7306" s="65" t="s">
        <v>394</v>
      </c>
    </row>
    <row r="7307" spans="1:13" ht="12.75" customHeight="1">
      <c r="A7307" s="65" t="str">
        <f>IF(ROW()=1,"KEY",IF(ISNA(VLOOKUP(B7307,車名対応マスタ!B:D,3,FALSE)),"",IF(VLOOKUP(B7307,車名対応マスタ!B:D,3,FALSE)="","",$D7307&amp;" "&amp;IF($G7307="9","J","O")&amp;" "&amp;$I7307&amp;" "&amp;IF($I7307&lt;=TEXT(★完成資料!$A$1,"yyyymm"),TEXT(★完成資料!$A$1,"yyyymm"),"999999")&amp; " " &amp; LEFT(F7307 &amp; "          ",10))))</f>
        <v xml:space="preserve">T O 202204 yyyy00 HV        </v>
      </c>
      <c r="B7307" s="68" t="s">
        <v>331</v>
      </c>
      <c r="C7307" s="68" t="s">
        <v>472</v>
      </c>
      <c r="D7307" s="68" t="s">
        <v>287</v>
      </c>
      <c r="E7307" s="68" t="s">
        <v>531</v>
      </c>
      <c r="F7307" s="68" t="s">
        <v>360</v>
      </c>
      <c r="G7307" s="68" t="s">
        <v>79</v>
      </c>
      <c r="H7307" s="68" t="s">
        <v>392</v>
      </c>
      <c r="I7307" s="68" t="s">
        <v>642</v>
      </c>
      <c r="J7307" s="65">
        <v>171</v>
      </c>
      <c r="K7307" s="65">
        <v>0</v>
      </c>
      <c r="L7307" s="65">
        <v>809</v>
      </c>
      <c r="M7307" s="65" t="s">
        <v>394</v>
      </c>
    </row>
    <row r="7308" spans="1:13" ht="12.75" customHeight="1">
      <c r="A7308" s="65" t="str">
        <f>IF(ROW()=1,"KEY",IF(ISNA(VLOOKUP(B7308,車名対応マスタ!B:D,3,FALSE)),"",IF(VLOOKUP(B7308,車名対応マスタ!B:D,3,FALSE)="","",$D7308&amp;" "&amp;IF($G7308="9","J","O")&amp;" "&amp;$I7308&amp;" "&amp;IF($I7308&lt;=TEXT(★完成資料!$A$1,"yyyymm"),TEXT(★完成資料!$A$1,"yyyymm"),"999999")&amp; " " &amp; LEFT(F7308 &amp; "          ",10))))</f>
        <v xml:space="preserve">T O 202205 yyyy00 HV        </v>
      </c>
      <c r="B7308" s="68" t="s">
        <v>331</v>
      </c>
      <c r="C7308" s="68" t="s">
        <v>472</v>
      </c>
      <c r="D7308" s="68" t="s">
        <v>287</v>
      </c>
      <c r="E7308" s="68" t="s">
        <v>531</v>
      </c>
      <c r="F7308" s="68" t="s">
        <v>360</v>
      </c>
      <c r="G7308" s="68" t="s">
        <v>79</v>
      </c>
      <c r="H7308" s="68" t="s">
        <v>392</v>
      </c>
      <c r="I7308" s="68" t="s">
        <v>647</v>
      </c>
      <c r="J7308" s="65">
        <v>154</v>
      </c>
      <c r="K7308" s="65">
        <v>4</v>
      </c>
      <c r="L7308" s="65">
        <v>809</v>
      </c>
      <c r="M7308" s="65" t="s">
        <v>394</v>
      </c>
    </row>
    <row r="7309" spans="1:13" ht="12.75" customHeight="1">
      <c r="A7309" s="65" t="str">
        <f>IF(ROW()=1,"KEY",IF(ISNA(VLOOKUP(B7309,車名対応マスタ!B:D,3,FALSE)),"",IF(VLOOKUP(B7309,車名対応マスタ!B:D,3,FALSE)="","",$D7309&amp;" "&amp;IF($G7309="9","J","O")&amp;" "&amp;$I7309&amp;" "&amp;IF($I7309&lt;=TEXT(★完成資料!$A$1,"yyyymm"),TEXT(★完成資料!$A$1,"yyyymm"),"999999")&amp; " " &amp; LEFT(F7309 &amp; "          ",10))))</f>
        <v xml:space="preserve">T O 202206 yyyy00 HV        </v>
      </c>
      <c r="B7309" s="68" t="s">
        <v>331</v>
      </c>
      <c r="C7309" s="68" t="s">
        <v>472</v>
      </c>
      <c r="D7309" s="68" t="s">
        <v>287</v>
      </c>
      <c r="E7309" s="68" t="s">
        <v>531</v>
      </c>
      <c r="F7309" s="68" t="s">
        <v>360</v>
      </c>
      <c r="G7309" s="68" t="s">
        <v>79</v>
      </c>
      <c r="H7309" s="68" t="s">
        <v>392</v>
      </c>
      <c r="I7309" s="68" t="s">
        <v>652</v>
      </c>
      <c r="J7309" s="65">
        <v>159</v>
      </c>
      <c r="K7309" s="65">
        <v>186</v>
      </c>
      <c r="L7309" s="65">
        <v>809</v>
      </c>
      <c r="M7309" s="65" t="s">
        <v>394</v>
      </c>
    </row>
    <row r="7310" spans="1:13" ht="12.75" customHeight="1">
      <c r="A7310" s="65" t="str">
        <f>IF(ROW()=1,"KEY",IF(ISNA(VLOOKUP(B7310,車名対応マスタ!B:D,3,FALSE)),"",IF(VLOOKUP(B7310,車名対応マスタ!B:D,3,FALSE)="","",$D7310&amp;" "&amp;IF($G7310="9","J","O")&amp;" "&amp;$I7310&amp;" "&amp;IF($I7310&lt;=TEXT(★完成資料!$A$1,"yyyymm"),TEXT(★完成資料!$A$1,"yyyymm"),"999999")&amp; " " &amp; LEFT(F7310 &amp; "          ",10))))</f>
        <v xml:space="preserve">T O 202207 yyyy00 HV        </v>
      </c>
      <c r="B7310" s="68" t="s">
        <v>331</v>
      </c>
      <c r="C7310" s="68" t="s">
        <v>472</v>
      </c>
      <c r="D7310" s="68" t="s">
        <v>287</v>
      </c>
      <c r="E7310" s="68" t="s">
        <v>531</v>
      </c>
      <c r="F7310" s="68" t="s">
        <v>360</v>
      </c>
      <c r="G7310" s="68" t="s">
        <v>79</v>
      </c>
      <c r="H7310" s="68" t="s">
        <v>392</v>
      </c>
      <c r="I7310" s="68" t="s">
        <v>655</v>
      </c>
      <c r="J7310" s="65">
        <v>226</v>
      </c>
      <c r="K7310" s="65">
        <v>200</v>
      </c>
      <c r="L7310" s="65">
        <v>809</v>
      </c>
      <c r="M7310" s="65" t="s">
        <v>394</v>
      </c>
    </row>
    <row r="7311" spans="1:13" ht="12.75" customHeight="1">
      <c r="A7311" s="65" t="str">
        <f>IF(ROW()=1,"KEY",IF(ISNA(VLOOKUP(B7311,車名対応マスタ!B:D,3,FALSE)),"",IF(VLOOKUP(B7311,車名対応マスタ!B:D,3,FALSE)="","",$D7311&amp;" "&amp;IF($G7311="9","J","O")&amp;" "&amp;$I7311&amp;" "&amp;IF($I7311&lt;=TEXT(★完成資料!$A$1,"yyyymm"),TEXT(★完成資料!$A$1,"yyyymm"),"999999")&amp; " " &amp; LEFT(F7311 &amp; "          ",10))))</f>
        <v xml:space="preserve">T O 202208 yyyy00 HV        </v>
      </c>
      <c r="B7311" s="68" t="s">
        <v>331</v>
      </c>
      <c r="C7311" s="68" t="s">
        <v>472</v>
      </c>
      <c r="D7311" s="68" t="s">
        <v>287</v>
      </c>
      <c r="E7311" s="68" t="s">
        <v>531</v>
      </c>
      <c r="F7311" s="68" t="s">
        <v>360</v>
      </c>
      <c r="G7311" s="68" t="s">
        <v>79</v>
      </c>
      <c r="H7311" s="68" t="s">
        <v>392</v>
      </c>
      <c r="I7311" s="68" t="s">
        <v>656</v>
      </c>
      <c r="J7311" s="65">
        <v>153</v>
      </c>
      <c r="K7311" s="65">
        <v>67</v>
      </c>
      <c r="L7311" s="65">
        <v>809</v>
      </c>
      <c r="M7311" s="65" t="s">
        <v>394</v>
      </c>
    </row>
    <row r="7312" spans="1:13" ht="12.75" customHeight="1">
      <c r="A7312" s="65" t="str">
        <f>IF(ROW()=1,"KEY",IF(ISNA(VLOOKUP(B7312,車名対応マスタ!B:D,3,FALSE)),"",IF(VLOOKUP(B7312,車名対応マスタ!B:D,3,FALSE)="","",$D7312&amp;" "&amp;IF($G7312="9","J","O")&amp;" "&amp;$I7312&amp;" "&amp;IF($I7312&lt;=TEXT(★完成資料!$A$1,"yyyymm"),TEXT(★完成資料!$A$1,"yyyymm"),"999999")&amp; " " &amp; LEFT(F7312 &amp; "          ",10))))</f>
        <v xml:space="preserve">T O 202209 yyyy00 HV        </v>
      </c>
      <c r="B7312" s="68" t="s">
        <v>331</v>
      </c>
      <c r="C7312" s="68" t="s">
        <v>472</v>
      </c>
      <c r="D7312" s="68" t="s">
        <v>287</v>
      </c>
      <c r="E7312" s="68" t="s">
        <v>531</v>
      </c>
      <c r="F7312" s="68" t="s">
        <v>360</v>
      </c>
      <c r="G7312" s="68" t="s">
        <v>79</v>
      </c>
      <c r="H7312" s="68" t="s">
        <v>392</v>
      </c>
      <c r="I7312" s="68" t="s">
        <v>657</v>
      </c>
      <c r="J7312" s="65">
        <v>108</v>
      </c>
      <c r="K7312" s="65">
        <v>165</v>
      </c>
      <c r="L7312" s="65">
        <v>809</v>
      </c>
      <c r="M7312" s="65" t="s">
        <v>394</v>
      </c>
    </row>
    <row r="7313" spans="1:13" ht="12.75" customHeight="1">
      <c r="A7313" s="65" t="str">
        <f>IF(ROW()=1,"KEY",IF(ISNA(VLOOKUP(B7313,車名対応マスタ!B:D,3,FALSE)),"",IF(VLOOKUP(B7313,車名対応マスタ!B:D,3,FALSE)="","",$D7313&amp;" "&amp;IF($G7313="9","J","O")&amp;" "&amp;$I7313&amp;" "&amp;IF($I7313&lt;=TEXT(★完成資料!$A$1,"yyyymm"),TEXT(★完成資料!$A$1,"yyyymm"),"999999")&amp; " " &amp; LEFT(F7313 &amp; "          ",10))))</f>
        <v xml:space="preserve">T O 202210 yyyy00 HV        </v>
      </c>
      <c r="B7313" s="68" t="s">
        <v>331</v>
      </c>
      <c r="C7313" s="68" t="s">
        <v>472</v>
      </c>
      <c r="D7313" s="68" t="s">
        <v>287</v>
      </c>
      <c r="E7313" s="68" t="s">
        <v>531</v>
      </c>
      <c r="F7313" s="68" t="s">
        <v>360</v>
      </c>
      <c r="G7313" s="68" t="s">
        <v>79</v>
      </c>
      <c r="H7313" s="68" t="s">
        <v>392</v>
      </c>
      <c r="I7313" s="68" t="s">
        <v>663</v>
      </c>
      <c r="J7313" s="65">
        <v>57</v>
      </c>
      <c r="K7313" s="65">
        <v>148</v>
      </c>
      <c r="L7313" s="65">
        <v>809</v>
      </c>
      <c r="M7313" s="65" t="s">
        <v>394</v>
      </c>
    </row>
    <row r="7314" spans="1:13" ht="12.75" customHeight="1">
      <c r="A7314" s="65" t="str">
        <f>IF(ROW()=1,"KEY",IF(ISNA(VLOOKUP(B7314,車名対応マスタ!B:D,3,FALSE)),"",IF(VLOOKUP(B7314,車名対応マスタ!B:D,3,FALSE)="","",$D7314&amp;" "&amp;IF($G7314="9","J","O")&amp;" "&amp;$I7314&amp;" "&amp;IF($I7314&lt;=TEXT(★完成資料!$A$1,"yyyymm"),TEXT(★完成資料!$A$1,"yyyymm"),"999999")&amp; " " &amp; LEFT(F7314 &amp; "          ",10))))</f>
        <v xml:space="preserve">T O 202201 yyyy00 HV        </v>
      </c>
      <c r="B7314" s="68" t="s">
        <v>331</v>
      </c>
      <c r="C7314" s="68" t="s">
        <v>472</v>
      </c>
      <c r="D7314" s="68" t="s">
        <v>287</v>
      </c>
      <c r="E7314" s="68" t="s">
        <v>531</v>
      </c>
      <c r="F7314" s="68" t="s">
        <v>360</v>
      </c>
      <c r="G7314" s="68" t="s">
        <v>80</v>
      </c>
      <c r="H7314" s="68" t="s">
        <v>395</v>
      </c>
      <c r="I7314" s="68" t="s">
        <v>639</v>
      </c>
      <c r="J7314" s="65">
        <v>342</v>
      </c>
      <c r="K7314" s="65">
        <v>325</v>
      </c>
      <c r="L7314" s="65">
        <v>618</v>
      </c>
      <c r="M7314" s="65" t="s">
        <v>396</v>
      </c>
    </row>
    <row r="7315" spans="1:13" ht="12.75" customHeight="1">
      <c r="A7315" s="65" t="str">
        <f>IF(ROW()=1,"KEY",IF(ISNA(VLOOKUP(B7315,車名対応マスタ!B:D,3,FALSE)),"",IF(VLOOKUP(B7315,車名対応マスタ!B:D,3,FALSE)="","",$D7315&amp;" "&amp;IF($G7315="9","J","O")&amp;" "&amp;$I7315&amp;" "&amp;IF($I7315&lt;=TEXT(★完成資料!$A$1,"yyyymm"),TEXT(★完成資料!$A$1,"yyyymm"),"999999")&amp; " " &amp; LEFT(F7315 &amp; "          ",10))))</f>
        <v xml:space="preserve">T O 202202 yyyy00 HV        </v>
      </c>
      <c r="B7315" s="68" t="s">
        <v>331</v>
      </c>
      <c r="C7315" s="68" t="s">
        <v>472</v>
      </c>
      <c r="D7315" s="68" t="s">
        <v>287</v>
      </c>
      <c r="E7315" s="68" t="s">
        <v>531</v>
      </c>
      <c r="F7315" s="68" t="s">
        <v>360</v>
      </c>
      <c r="G7315" s="68" t="s">
        <v>80</v>
      </c>
      <c r="H7315" s="68" t="s">
        <v>395</v>
      </c>
      <c r="I7315" s="68" t="s">
        <v>640</v>
      </c>
      <c r="J7315" s="65">
        <v>35</v>
      </c>
      <c r="K7315" s="65">
        <v>165</v>
      </c>
      <c r="L7315" s="65">
        <v>618</v>
      </c>
      <c r="M7315" s="65" t="s">
        <v>396</v>
      </c>
    </row>
    <row r="7316" spans="1:13" ht="12.75" customHeight="1">
      <c r="A7316" s="65" t="str">
        <f>IF(ROW()=1,"KEY",IF(ISNA(VLOOKUP(B7316,車名対応マスタ!B:D,3,FALSE)),"",IF(VLOOKUP(B7316,車名対応マスタ!B:D,3,FALSE)="","",$D7316&amp;" "&amp;IF($G7316="9","J","O")&amp;" "&amp;$I7316&amp;" "&amp;IF($I7316&lt;=TEXT(★完成資料!$A$1,"yyyymm"),TEXT(★完成資料!$A$1,"yyyymm"),"999999")&amp; " " &amp; LEFT(F7316 &amp; "          ",10))))</f>
        <v xml:space="preserve">T O 202203 yyyy00 HV        </v>
      </c>
      <c r="B7316" s="68" t="s">
        <v>331</v>
      </c>
      <c r="C7316" s="68" t="s">
        <v>472</v>
      </c>
      <c r="D7316" s="68" t="s">
        <v>287</v>
      </c>
      <c r="E7316" s="68" t="s">
        <v>531</v>
      </c>
      <c r="F7316" s="68" t="s">
        <v>360</v>
      </c>
      <c r="G7316" s="68" t="s">
        <v>80</v>
      </c>
      <c r="H7316" s="68" t="s">
        <v>395</v>
      </c>
      <c r="I7316" s="68" t="s">
        <v>641</v>
      </c>
      <c r="J7316" s="65">
        <v>665</v>
      </c>
      <c r="K7316" s="65">
        <v>254</v>
      </c>
      <c r="L7316" s="65">
        <v>618</v>
      </c>
      <c r="M7316" s="65" t="s">
        <v>396</v>
      </c>
    </row>
    <row r="7317" spans="1:13" ht="12.75" customHeight="1">
      <c r="A7317" s="65" t="str">
        <f>IF(ROW()=1,"KEY",IF(ISNA(VLOOKUP(B7317,車名対応マスタ!B:D,3,FALSE)),"",IF(VLOOKUP(B7317,車名対応マスタ!B:D,3,FALSE)="","",$D7317&amp;" "&amp;IF($G7317="9","J","O")&amp;" "&amp;$I7317&amp;" "&amp;IF($I7317&lt;=TEXT(★完成資料!$A$1,"yyyymm"),TEXT(★完成資料!$A$1,"yyyymm"),"999999")&amp; " " &amp; LEFT(F7317 &amp; "          ",10))))</f>
        <v xml:space="preserve">T O 202204 yyyy00 HV        </v>
      </c>
      <c r="B7317" s="68" t="s">
        <v>331</v>
      </c>
      <c r="C7317" s="68" t="s">
        <v>472</v>
      </c>
      <c r="D7317" s="68" t="s">
        <v>287</v>
      </c>
      <c r="E7317" s="68" t="s">
        <v>531</v>
      </c>
      <c r="F7317" s="68" t="s">
        <v>360</v>
      </c>
      <c r="G7317" s="68" t="s">
        <v>80</v>
      </c>
      <c r="H7317" s="68" t="s">
        <v>395</v>
      </c>
      <c r="I7317" s="68" t="s">
        <v>642</v>
      </c>
      <c r="J7317" s="65">
        <v>658</v>
      </c>
      <c r="K7317" s="65">
        <v>388</v>
      </c>
      <c r="L7317" s="65">
        <v>618</v>
      </c>
      <c r="M7317" s="65" t="s">
        <v>396</v>
      </c>
    </row>
    <row r="7318" spans="1:13" ht="12.75" customHeight="1">
      <c r="A7318" s="65" t="str">
        <f>IF(ROW()=1,"KEY",IF(ISNA(VLOOKUP(B7318,車名対応マスタ!B:D,3,FALSE)),"",IF(VLOOKUP(B7318,車名対応マスタ!B:D,3,FALSE)="","",$D7318&amp;" "&amp;IF($G7318="9","J","O")&amp;" "&amp;$I7318&amp;" "&amp;IF($I7318&lt;=TEXT(★完成資料!$A$1,"yyyymm"),TEXT(★完成資料!$A$1,"yyyymm"),"999999")&amp; " " &amp; LEFT(F7318 &amp; "          ",10))))</f>
        <v xml:space="preserve">T O 202205 yyyy00 HV        </v>
      </c>
      <c r="B7318" s="68" t="s">
        <v>331</v>
      </c>
      <c r="C7318" s="68" t="s">
        <v>472</v>
      </c>
      <c r="D7318" s="68" t="s">
        <v>287</v>
      </c>
      <c r="E7318" s="68" t="s">
        <v>531</v>
      </c>
      <c r="F7318" s="68" t="s">
        <v>360</v>
      </c>
      <c r="G7318" s="68" t="s">
        <v>80</v>
      </c>
      <c r="H7318" s="68" t="s">
        <v>395</v>
      </c>
      <c r="I7318" s="68" t="s">
        <v>647</v>
      </c>
      <c r="J7318" s="65">
        <v>489</v>
      </c>
      <c r="K7318" s="65">
        <v>266</v>
      </c>
      <c r="L7318" s="65">
        <v>618</v>
      </c>
      <c r="M7318" s="65" t="s">
        <v>396</v>
      </c>
    </row>
    <row r="7319" spans="1:13" ht="12.75" customHeight="1">
      <c r="A7319" s="65" t="str">
        <f>IF(ROW()=1,"KEY",IF(ISNA(VLOOKUP(B7319,車名対応マスタ!B:D,3,FALSE)),"",IF(VLOOKUP(B7319,車名対応マスタ!B:D,3,FALSE)="","",$D7319&amp;" "&amp;IF($G7319="9","J","O")&amp;" "&amp;$I7319&amp;" "&amp;IF($I7319&lt;=TEXT(★完成資料!$A$1,"yyyymm"),TEXT(★完成資料!$A$1,"yyyymm"),"999999")&amp; " " &amp; LEFT(F7319 &amp; "          ",10))))</f>
        <v xml:space="preserve">T O 202206 yyyy00 HV        </v>
      </c>
      <c r="B7319" s="68" t="s">
        <v>331</v>
      </c>
      <c r="C7319" s="68" t="s">
        <v>472</v>
      </c>
      <c r="D7319" s="68" t="s">
        <v>287</v>
      </c>
      <c r="E7319" s="68" t="s">
        <v>531</v>
      </c>
      <c r="F7319" s="68" t="s">
        <v>360</v>
      </c>
      <c r="G7319" s="68" t="s">
        <v>80</v>
      </c>
      <c r="H7319" s="68" t="s">
        <v>395</v>
      </c>
      <c r="I7319" s="68" t="s">
        <v>652</v>
      </c>
      <c r="J7319" s="65">
        <v>461</v>
      </c>
      <c r="K7319" s="65">
        <v>167</v>
      </c>
      <c r="L7319" s="65">
        <v>618</v>
      </c>
      <c r="M7319" s="65" t="s">
        <v>396</v>
      </c>
    </row>
    <row r="7320" spans="1:13" ht="12.75" customHeight="1">
      <c r="A7320" s="65" t="str">
        <f>IF(ROW()=1,"KEY",IF(ISNA(VLOOKUP(B7320,車名対応マスタ!B:D,3,FALSE)),"",IF(VLOOKUP(B7320,車名対応マスタ!B:D,3,FALSE)="","",$D7320&amp;" "&amp;IF($G7320="9","J","O")&amp;" "&amp;$I7320&amp;" "&amp;IF($I7320&lt;=TEXT(★完成資料!$A$1,"yyyymm"),TEXT(★完成資料!$A$1,"yyyymm"),"999999")&amp; " " &amp; LEFT(F7320 &amp; "          ",10))))</f>
        <v xml:space="preserve">T O 202207 yyyy00 HV        </v>
      </c>
      <c r="B7320" s="68" t="s">
        <v>331</v>
      </c>
      <c r="C7320" s="68" t="s">
        <v>472</v>
      </c>
      <c r="D7320" s="68" t="s">
        <v>287</v>
      </c>
      <c r="E7320" s="68" t="s">
        <v>531</v>
      </c>
      <c r="F7320" s="68" t="s">
        <v>360</v>
      </c>
      <c r="G7320" s="68" t="s">
        <v>80</v>
      </c>
      <c r="H7320" s="68" t="s">
        <v>395</v>
      </c>
      <c r="I7320" s="68" t="s">
        <v>655</v>
      </c>
      <c r="J7320" s="65">
        <v>313</v>
      </c>
      <c r="K7320" s="65">
        <v>281</v>
      </c>
      <c r="L7320" s="65">
        <v>618</v>
      </c>
      <c r="M7320" s="65" t="s">
        <v>396</v>
      </c>
    </row>
    <row r="7321" spans="1:13" ht="12.75" customHeight="1">
      <c r="A7321" s="65" t="str">
        <f>IF(ROW()=1,"KEY",IF(ISNA(VLOOKUP(B7321,車名対応マスタ!B:D,3,FALSE)),"",IF(VLOOKUP(B7321,車名対応マスタ!B:D,3,FALSE)="","",$D7321&amp;" "&amp;IF($G7321="9","J","O")&amp;" "&amp;$I7321&amp;" "&amp;IF($I7321&lt;=TEXT(★完成資料!$A$1,"yyyymm"),TEXT(★完成資料!$A$1,"yyyymm"),"999999")&amp; " " &amp; LEFT(F7321 &amp; "          ",10))))</f>
        <v xml:space="preserve">T O 202208 yyyy00 HV        </v>
      </c>
      <c r="B7321" s="68" t="s">
        <v>331</v>
      </c>
      <c r="C7321" s="68" t="s">
        <v>472</v>
      </c>
      <c r="D7321" s="68" t="s">
        <v>287</v>
      </c>
      <c r="E7321" s="68" t="s">
        <v>531</v>
      </c>
      <c r="F7321" s="68" t="s">
        <v>360</v>
      </c>
      <c r="G7321" s="68" t="s">
        <v>80</v>
      </c>
      <c r="H7321" s="68" t="s">
        <v>395</v>
      </c>
      <c r="I7321" s="68" t="s">
        <v>656</v>
      </c>
      <c r="J7321" s="65">
        <v>326</v>
      </c>
      <c r="K7321" s="65">
        <v>198</v>
      </c>
      <c r="L7321" s="65">
        <v>618</v>
      </c>
      <c r="M7321" s="65" t="s">
        <v>396</v>
      </c>
    </row>
    <row r="7322" spans="1:13" ht="12.75" customHeight="1">
      <c r="A7322" s="65" t="str">
        <f>IF(ROW()=1,"KEY",IF(ISNA(VLOOKUP(B7322,車名対応マスタ!B:D,3,FALSE)),"",IF(VLOOKUP(B7322,車名対応マスタ!B:D,3,FALSE)="","",$D7322&amp;" "&amp;IF($G7322="9","J","O")&amp;" "&amp;$I7322&amp;" "&amp;IF($I7322&lt;=TEXT(★完成資料!$A$1,"yyyymm"),TEXT(★完成資料!$A$1,"yyyymm"),"999999")&amp; " " &amp; LEFT(F7322 &amp; "          ",10))))</f>
        <v xml:space="preserve">T O 202209 yyyy00 HV        </v>
      </c>
      <c r="B7322" s="68" t="s">
        <v>331</v>
      </c>
      <c r="C7322" s="68" t="s">
        <v>472</v>
      </c>
      <c r="D7322" s="68" t="s">
        <v>287</v>
      </c>
      <c r="E7322" s="68" t="s">
        <v>531</v>
      </c>
      <c r="F7322" s="68" t="s">
        <v>360</v>
      </c>
      <c r="G7322" s="68" t="s">
        <v>80</v>
      </c>
      <c r="H7322" s="68" t="s">
        <v>395</v>
      </c>
      <c r="I7322" s="68" t="s">
        <v>657</v>
      </c>
      <c r="J7322" s="65">
        <v>181</v>
      </c>
      <c r="K7322" s="65">
        <v>370</v>
      </c>
      <c r="L7322" s="65">
        <v>618</v>
      </c>
      <c r="M7322" s="65" t="s">
        <v>396</v>
      </c>
    </row>
    <row r="7323" spans="1:13" ht="12.75" customHeight="1">
      <c r="A7323" s="65" t="str">
        <f>IF(ROW()=1,"KEY",IF(ISNA(VLOOKUP(B7323,車名対応マスタ!B:D,3,FALSE)),"",IF(VLOOKUP(B7323,車名対応マスタ!B:D,3,FALSE)="","",$D7323&amp;" "&amp;IF($G7323="9","J","O")&amp;" "&amp;$I7323&amp;" "&amp;IF($I7323&lt;=TEXT(★完成資料!$A$1,"yyyymm"),TEXT(★完成資料!$A$1,"yyyymm"),"999999")&amp; " " &amp; LEFT(F7323 &amp; "          ",10))))</f>
        <v xml:space="preserve">T O 202210 yyyy00 HV        </v>
      </c>
      <c r="B7323" s="68" t="s">
        <v>331</v>
      </c>
      <c r="C7323" s="68" t="s">
        <v>472</v>
      </c>
      <c r="D7323" s="68" t="s">
        <v>287</v>
      </c>
      <c r="E7323" s="68" t="s">
        <v>531</v>
      </c>
      <c r="F7323" s="68" t="s">
        <v>360</v>
      </c>
      <c r="G7323" s="68" t="s">
        <v>80</v>
      </c>
      <c r="H7323" s="68" t="s">
        <v>395</v>
      </c>
      <c r="I7323" s="68" t="s">
        <v>663</v>
      </c>
      <c r="J7323" s="65">
        <v>453</v>
      </c>
      <c r="K7323" s="65">
        <v>488</v>
      </c>
      <c r="L7323" s="65">
        <v>618</v>
      </c>
      <c r="M7323" s="65" t="s">
        <v>396</v>
      </c>
    </row>
    <row r="7324" spans="1:13" ht="12.75" customHeight="1">
      <c r="A7324" s="65" t="str">
        <f>IF(ROW()=1,"KEY",IF(ISNA(VLOOKUP(B7324,車名対応マスタ!B:D,3,FALSE)),"",IF(VLOOKUP(B7324,車名対応マスタ!B:D,3,FALSE)="","",$D7324&amp;" "&amp;IF($G7324="9","J","O")&amp;" "&amp;$I7324&amp;" "&amp;IF($I7324&lt;=TEXT(★完成資料!$A$1,"yyyymm"),TEXT(★完成資料!$A$1,"yyyymm"),"999999")&amp; " " &amp; LEFT(F7324 &amp; "          ",10))))</f>
        <v xml:space="preserve">T O 202201 yyyy00 HV        </v>
      </c>
      <c r="B7324" s="68" t="s">
        <v>331</v>
      </c>
      <c r="C7324" s="68" t="s">
        <v>472</v>
      </c>
      <c r="D7324" s="68" t="s">
        <v>287</v>
      </c>
      <c r="E7324" s="68" t="s">
        <v>531</v>
      </c>
      <c r="F7324" s="68" t="s">
        <v>360</v>
      </c>
      <c r="G7324" s="68" t="s">
        <v>80</v>
      </c>
      <c r="H7324" s="68" t="s">
        <v>395</v>
      </c>
      <c r="I7324" s="68" t="s">
        <v>639</v>
      </c>
      <c r="J7324" s="65">
        <v>2</v>
      </c>
      <c r="K7324" s="65">
        <v>9</v>
      </c>
      <c r="L7324" s="65">
        <v>620</v>
      </c>
      <c r="M7324" s="65" t="s">
        <v>505</v>
      </c>
    </row>
    <row r="7325" spans="1:13" ht="12.75" customHeight="1">
      <c r="A7325" s="65" t="str">
        <f>IF(ROW()=1,"KEY",IF(ISNA(VLOOKUP(B7325,車名対応マスタ!B:D,3,FALSE)),"",IF(VLOOKUP(B7325,車名対応マスタ!B:D,3,FALSE)="","",$D7325&amp;" "&amp;IF($G7325="9","J","O")&amp;" "&amp;$I7325&amp;" "&amp;IF($I7325&lt;=TEXT(★完成資料!$A$1,"yyyymm"),TEXT(★完成資料!$A$1,"yyyymm"),"999999")&amp; " " &amp; LEFT(F7325 &amp; "          ",10))))</f>
        <v xml:space="preserve">T O 202202 yyyy00 HV        </v>
      </c>
      <c r="B7325" s="68" t="s">
        <v>331</v>
      </c>
      <c r="C7325" s="68" t="s">
        <v>472</v>
      </c>
      <c r="D7325" s="68" t="s">
        <v>287</v>
      </c>
      <c r="E7325" s="68" t="s">
        <v>531</v>
      </c>
      <c r="F7325" s="68" t="s">
        <v>360</v>
      </c>
      <c r="G7325" s="68" t="s">
        <v>80</v>
      </c>
      <c r="H7325" s="68" t="s">
        <v>395</v>
      </c>
      <c r="I7325" s="68" t="s">
        <v>640</v>
      </c>
      <c r="J7325" s="65">
        <v>2</v>
      </c>
      <c r="K7325" s="65">
        <v>17</v>
      </c>
      <c r="L7325" s="65">
        <v>620</v>
      </c>
      <c r="M7325" s="65" t="s">
        <v>505</v>
      </c>
    </row>
    <row r="7326" spans="1:13" ht="12.75" customHeight="1">
      <c r="A7326" s="65" t="str">
        <f>IF(ROW()=1,"KEY",IF(ISNA(VLOOKUP(B7326,車名対応マスタ!B:D,3,FALSE)),"",IF(VLOOKUP(B7326,車名対応マスタ!B:D,3,FALSE)="","",$D7326&amp;" "&amp;IF($G7326="9","J","O")&amp;" "&amp;$I7326&amp;" "&amp;IF($I7326&lt;=TEXT(★完成資料!$A$1,"yyyymm"),TEXT(★完成資料!$A$1,"yyyymm"),"999999")&amp; " " &amp; LEFT(F7326 &amp; "          ",10))))</f>
        <v xml:space="preserve">T O 202203 yyyy00 HV        </v>
      </c>
      <c r="B7326" s="68" t="s">
        <v>331</v>
      </c>
      <c r="C7326" s="68" t="s">
        <v>472</v>
      </c>
      <c r="D7326" s="68" t="s">
        <v>287</v>
      </c>
      <c r="E7326" s="68" t="s">
        <v>531</v>
      </c>
      <c r="F7326" s="68" t="s">
        <v>360</v>
      </c>
      <c r="G7326" s="68" t="s">
        <v>80</v>
      </c>
      <c r="H7326" s="68" t="s">
        <v>395</v>
      </c>
      <c r="I7326" s="68" t="s">
        <v>641</v>
      </c>
      <c r="J7326" s="65">
        <v>1</v>
      </c>
      <c r="K7326" s="65">
        <v>22</v>
      </c>
      <c r="L7326" s="65">
        <v>620</v>
      </c>
      <c r="M7326" s="65" t="s">
        <v>505</v>
      </c>
    </row>
    <row r="7327" spans="1:13" ht="12.75" customHeight="1">
      <c r="A7327" s="65" t="str">
        <f>IF(ROW()=1,"KEY",IF(ISNA(VLOOKUP(B7327,車名対応マスタ!B:D,3,FALSE)),"",IF(VLOOKUP(B7327,車名対応マスタ!B:D,3,FALSE)="","",$D7327&amp;" "&amp;IF($G7327="9","J","O")&amp;" "&amp;$I7327&amp;" "&amp;IF($I7327&lt;=TEXT(★完成資料!$A$1,"yyyymm"),TEXT(★完成資料!$A$1,"yyyymm"),"999999")&amp; " " &amp; LEFT(F7327 &amp; "          ",10))))</f>
        <v xml:space="preserve">T O 202204 yyyy00 HV        </v>
      </c>
      <c r="B7327" s="68" t="s">
        <v>331</v>
      </c>
      <c r="C7327" s="68" t="s">
        <v>472</v>
      </c>
      <c r="D7327" s="68" t="s">
        <v>287</v>
      </c>
      <c r="E7327" s="68" t="s">
        <v>531</v>
      </c>
      <c r="F7327" s="68" t="s">
        <v>360</v>
      </c>
      <c r="G7327" s="68" t="s">
        <v>80</v>
      </c>
      <c r="H7327" s="68" t="s">
        <v>395</v>
      </c>
      <c r="I7327" s="68" t="s">
        <v>642</v>
      </c>
      <c r="J7327" s="65">
        <v>1</v>
      </c>
      <c r="K7327" s="65">
        <v>29</v>
      </c>
      <c r="L7327" s="65">
        <v>620</v>
      </c>
      <c r="M7327" s="65" t="s">
        <v>505</v>
      </c>
    </row>
    <row r="7328" spans="1:13" ht="12.75" customHeight="1">
      <c r="A7328" s="65" t="str">
        <f>IF(ROW()=1,"KEY",IF(ISNA(VLOOKUP(B7328,車名対応マスタ!B:D,3,FALSE)),"",IF(VLOOKUP(B7328,車名対応マスタ!B:D,3,FALSE)="","",$D7328&amp;" "&amp;IF($G7328="9","J","O")&amp;" "&amp;$I7328&amp;" "&amp;IF($I7328&lt;=TEXT(★完成資料!$A$1,"yyyymm"),TEXT(★完成資料!$A$1,"yyyymm"),"999999")&amp; " " &amp; LEFT(F7328 &amp; "          ",10))))</f>
        <v xml:space="preserve">T O 202205 yyyy00 HV        </v>
      </c>
      <c r="B7328" s="68" t="s">
        <v>331</v>
      </c>
      <c r="C7328" s="68" t="s">
        <v>472</v>
      </c>
      <c r="D7328" s="68" t="s">
        <v>287</v>
      </c>
      <c r="E7328" s="68" t="s">
        <v>531</v>
      </c>
      <c r="F7328" s="68" t="s">
        <v>360</v>
      </c>
      <c r="G7328" s="68" t="s">
        <v>80</v>
      </c>
      <c r="H7328" s="68" t="s">
        <v>395</v>
      </c>
      <c r="I7328" s="68" t="s">
        <v>647</v>
      </c>
      <c r="J7328" s="65">
        <v>18</v>
      </c>
      <c r="K7328" s="65">
        <v>16</v>
      </c>
      <c r="L7328" s="65">
        <v>620</v>
      </c>
      <c r="M7328" s="65" t="s">
        <v>505</v>
      </c>
    </row>
    <row r="7329" spans="1:13" ht="12.75" customHeight="1">
      <c r="A7329" s="65" t="str">
        <f>IF(ROW()=1,"KEY",IF(ISNA(VLOOKUP(B7329,車名対応マスタ!B:D,3,FALSE)),"",IF(VLOOKUP(B7329,車名対応マスタ!B:D,3,FALSE)="","",$D7329&amp;" "&amp;IF($G7329="9","J","O")&amp;" "&amp;$I7329&amp;" "&amp;IF($I7329&lt;=TEXT(★完成資料!$A$1,"yyyymm"),TEXT(★完成資料!$A$1,"yyyymm"),"999999")&amp; " " &amp; LEFT(F7329 &amp; "          ",10))))</f>
        <v xml:space="preserve">T O 202206 yyyy00 HV        </v>
      </c>
      <c r="B7329" s="68" t="s">
        <v>331</v>
      </c>
      <c r="C7329" s="68" t="s">
        <v>472</v>
      </c>
      <c r="D7329" s="68" t="s">
        <v>287</v>
      </c>
      <c r="E7329" s="68" t="s">
        <v>531</v>
      </c>
      <c r="F7329" s="68" t="s">
        <v>360</v>
      </c>
      <c r="G7329" s="68" t="s">
        <v>80</v>
      </c>
      <c r="H7329" s="68" t="s">
        <v>395</v>
      </c>
      <c r="I7329" s="68" t="s">
        <v>652</v>
      </c>
      <c r="J7329" s="65">
        <v>15</v>
      </c>
      <c r="K7329" s="65">
        <v>7</v>
      </c>
      <c r="L7329" s="65">
        <v>620</v>
      </c>
      <c r="M7329" s="65" t="s">
        <v>505</v>
      </c>
    </row>
    <row r="7330" spans="1:13" ht="12.75" customHeight="1">
      <c r="A7330" s="65" t="str">
        <f>IF(ROW()=1,"KEY",IF(ISNA(VLOOKUP(B7330,車名対応マスタ!B:D,3,FALSE)),"",IF(VLOOKUP(B7330,車名対応マスタ!B:D,3,FALSE)="","",$D7330&amp;" "&amp;IF($G7330="9","J","O")&amp;" "&amp;$I7330&amp;" "&amp;IF($I7330&lt;=TEXT(★完成資料!$A$1,"yyyymm"),TEXT(★完成資料!$A$1,"yyyymm"),"999999")&amp; " " &amp; LEFT(F7330 &amp; "          ",10))))</f>
        <v xml:space="preserve">T O 202207 yyyy00 HV        </v>
      </c>
      <c r="B7330" s="68" t="s">
        <v>331</v>
      </c>
      <c r="C7330" s="68" t="s">
        <v>472</v>
      </c>
      <c r="D7330" s="68" t="s">
        <v>287</v>
      </c>
      <c r="E7330" s="68" t="s">
        <v>531</v>
      </c>
      <c r="F7330" s="68" t="s">
        <v>360</v>
      </c>
      <c r="G7330" s="68" t="s">
        <v>80</v>
      </c>
      <c r="H7330" s="68" t="s">
        <v>395</v>
      </c>
      <c r="I7330" s="68" t="s">
        <v>655</v>
      </c>
      <c r="J7330" s="65">
        <v>17</v>
      </c>
      <c r="K7330" s="65">
        <v>6</v>
      </c>
      <c r="L7330" s="65">
        <v>620</v>
      </c>
      <c r="M7330" s="65" t="s">
        <v>505</v>
      </c>
    </row>
    <row r="7331" spans="1:13" ht="12.75" customHeight="1">
      <c r="A7331" s="65" t="str">
        <f>IF(ROW()=1,"KEY",IF(ISNA(VLOOKUP(B7331,車名対応マスタ!B:D,3,FALSE)),"",IF(VLOOKUP(B7331,車名対応マスタ!B:D,3,FALSE)="","",$D7331&amp;" "&amp;IF($G7331="9","J","O")&amp;" "&amp;$I7331&amp;" "&amp;IF($I7331&lt;=TEXT(★完成資料!$A$1,"yyyymm"),TEXT(★完成資料!$A$1,"yyyymm"),"999999")&amp; " " &amp; LEFT(F7331 &amp; "          ",10))))</f>
        <v xml:space="preserve">T O 202208 yyyy00 HV        </v>
      </c>
      <c r="B7331" s="68" t="s">
        <v>331</v>
      </c>
      <c r="C7331" s="68" t="s">
        <v>472</v>
      </c>
      <c r="D7331" s="68" t="s">
        <v>287</v>
      </c>
      <c r="E7331" s="68" t="s">
        <v>531</v>
      </c>
      <c r="F7331" s="68" t="s">
        <v>360</v>
      </c>
      <c r="G7331" s="68" t="s">
        <v>80</v>
      </c>
      <c r="H7331" s="68" t="s">
        <v>395</v>
      </c>
      <c r="I7331" s="68" t="s">
        <v>656</v>
      </c>
      <c r="J7331" s="65">
        <v>6</v>
      </c>
      <c r="K7331" s="65">
        <v>21</v>
      </c>
      <c r="L7331" s="65">
        <v>620</v>
      </c>
      <c r="M7331" s="65" t="s">
        <v>505</v>
      </c>
    </row>
    <row r="7332" spans="1:13" ht="12.75" customHeight="1">
      <c r="A7332" s="65" t="str">
        <f>IF(ROW()=1,"KEY",IF(ISNA(VLOOKUP(B7332,車名対応マスタ!B:D,3,FALSE)),"",IF(VLOOKUP(B7332,車名対応マスタ!B:D,3,FALSE)="","",$D7332&amp;" "&amp;IF($G7332="9","J","O")&amp;" "&amp;$I7332&amp;" "&amp;IF($I7332&lt;=TEXT(★完成資料!$A$1,"yyyymm"),TEXT(★完成資料!$A$1,"yyyymm"),"999999")&amp; " " &amp; LEFT(F7332 &amp; "          ",10))))</f>
        <v xml:space="preserve">T O 202209 yyyy00 HV        </v>
      </c>
      <c r="B7332" s="68" t="s">
        <v>331</v>
      </c>
      <c r="C7332" s="68" t="s">
        <v>472</v>
      </c>
      <c r="D7332" s="68" t="s">
        <v>287</v>
      </c>
      <c r="E7332" s="68" t="s">
        <v>531</v>
      </c>
      <c r="F7332" s="68" t="s">
        <v>360</v>
      </c>
      <c r="G7332" s="68" t="s">
        <v>80</v>
      </c>
      <c r="H7332" s="68" t="s">
        <v>395</v>
      </c>
      <c r="I7332" s="68" t="s">
        <v>657</v>
      </c>
      <c r="J7332" s="65">
        <v>8</v>
      </c>
      <c r="K7332" s="65">
        <v>36</v>
      </c>
      <c r="L7332" s="65">
        <v>620</v>
      </c>
      <c r="M7332" s="65" t="s">
        <v>505</v>
      </c>
    </row>
    <row r="7333" spans="1:13" ht="12.75" customHeight="1">
      <c r="A7333" s="65" t="str">
        <f>IF(ROW()=1,"KEY",IF(ISNA(VLOOKUP(B7333,車名対応マスタ!B:D,3,FALSE)),"",IF(VLOOKUP(B7333,車名対応マスタ!B:D,3,FALSE)="","",$D7333&amp;" "&amp;IF($G7333="9","J","O")&amp;" "&amp;$I7333&amp;" "&amp;IF($I7333&lt;=TEXT(★完成資料!$A$1,"yyyymm"),TEXT(★完成資料!$A$1,"yyyymm"),"999999")&amp; " " &amp; LEFT(F7333 &amp; "          ",10))))</f>
        <v xml:space="preserve">T O 202210 yyyy00 HV        </v>
      </c>
      <c r="B7333" s="68" t="s">
        <v>331</v>
      </c>
      <c r="C7333" s="68" t="s">
        <v>472</v>
      </c>
      <c r="D7333" s="68" t="s">
        <v>287</v>
      </c>
      <c r="E7333" s="68" t="s">
        <v>531</v>
      </c>
      <c r="F7333" s="68" t="s">
        <v>360</v>
      </c>
      <c r="G7333" s="68" t="s">
        <v>80</v>
      </c>
      <c r="H7333" s="68" t="s">
        <v>395</v>
      </c>
      <c r="I7333" s="68" t="s">
        <v>663</v>
      </c>
      <c r="J7333" s="65">
        <v>23</v>
      </c>
      <c r="K7333" s="65">
        <v>29</v>
      </c>
      <c r="L7333" s="65">
        <v>620</v>
      </c>
      <c r="M7333" s="65" t="s">
        <v>505</v>
      </c>
    </row>
    <row r="7334" spans="1:13" ht="12.75" customHeight="1">
      <c r="A7334" s="65" t="str">
        <f>IF(ROW()=1,"KEY",IF(ISNA(VLOOKUP(B7334,車名対応マスタ!B:D,3,FALSE)),"",IF(VLOOKUP(B7334,車名対応マスタ!B:D,3,FALSE)="","",$D7334&amp;" "&amp;IF($G7334="9","J","O")&amp;" "&amp;$I7334&amp;" "&amp;IF($I7334&lt;=TEXT(★完成資料!$A$1,"yyyymm"),TEXT(★完成資料!$A$1,"yyyymm"),"999999")&amp; " " &amp; LEFT(F7334 &amp; "          ",10))))</f>
        <v xml:space="preserve">T O 202201 yyyy00 HV        </v>
      </c>
      <c r="B7334" s="68" t="s">
        <v>331</v>
      </c>
      <c r="C7334" s="68" t="s">
        <v>472</v>
      </c>
      <c r="D7334" s="68" t="s">
        <v>287</v>
      </c>
      <c r="E7334" s="68" t="s">
        <v>531</v>
      </c>
      <c r="F7334" s="68" t="s">
        <v>360</v>
      </c>
      <c r="G7334" s="68" t="s">
        <v>80</v>
      </c>
      <c r="H7334" s="68" t="s">
        <v>395</v>
      </c>
      <c r="I7334" s="68" t="s">
        <v>639</v>
      </c>
      <c r="J7334" s="65">
        <v>11</v>
      </c>
      <c r="K7334" s="65">
        <v>1</v>
      </c>
      <c r="L7334" s="65">
        <v>613</v>
      </c>
      <c r="M7334" s="65" t="s">
        <v>397</v>
      </c>
    </row>
    <row r="7335" spans="1:13" ht="12.75" customHeight="1">
      <c r="A7335" s="65" t="str">
        <f>IF(ROW()=1,"KEY",IF(ISNA(VLOOKUP(B7335,車名対応マスタ!B:D,3,FALSE)),"",IF(VLOOKUP(B7335,車名対応マスタ!B:D,3,FALSE)="","",$D7335&amp;" "&amp;IF($G7335="9","J","O")&amp;" "&amp;$I7335&amp;" "&amp;IF($I7335&lt;=TEXT(★完成資料!$A$1,"yyyymm"),TEXT(★完成資料!$A$1,"yyyymm"),"999999")&amp; " " &amp; LEFT(F7335 &amp; "          ",10))))</f>
        <v xml:space="preserve">T O 202202 yyyy00 HV        </v>
      </c>
      <c r="B7335" s="68" t="s">
        <v>331</v>
      </c>
      <c r="C7335" s="68" t="s">
        <v>472</v>
      </c>
      <c r="D7335" s="68" t="s">
        <v>287</v>
      </c>
      <c r="E7335" s="68" t="s">
        <v>531</v>
      </c>
      <c r="F7335" s="68" t="s">
        <v>360</v>
      </c>
      <c r="G7335" s="68" t="s">
        <v>80</v>
      </c>
      <c r="H7335" s="68" t="s">
        <v>395</v>
      </c>
      <c r="I7335" s="68" t="s">
        <v>640</v>
      </c>
      <c r="J7335" s="65">
        <v>15</v>
      </c>
      <c r="K7335" s="65">
        <v>6</v>
      </c>
      <c r="L7335" s="65">
        <v>613</v>
      </c>
      <c r="M7335" s="65" t="s">
        <v>397</v>
      </c>
    </row>
    <row r="7336" spans="1:13" ht="12.75" customHeight="1">
      <c r="A7336" s="65" t="str">
        <f>IF(ROW()=1,"KEY",IF(ISNA(VLOOKUP(B7336,車名対応マスタ!B:D,3,FALSE)),"",IF(VLOOKUP(B7336,車名対応マスタ!B:D,3,FALSE)="","",$D7336&amp;" "&amp;IF($G7336="9","J","O")&amp;" "&amp;$I7336&amp;" "&amp;IF($I7336&lt;=TEXT(★完成資料!$A$1,"yyyymm"),TEXT(★完成資料!$A$1,"yyyymm"),"999999")&amp; " " &amp; LEFT(F7336 &amp; "          ",10))))</f>
        <v xml:space="preserve">T O 202203 yyyy00 HV        </v>
      </c>
      <c r="B7336" s="68" t="s">
        <v>331</v>
      </c>
      <c r="C7336" s="68" t="s">
        <v>472</v>
      </c>
      <c r="D7336" s="68" t="s">
        <v>287</v>
      </c>
      <c r="E7336" s="68" t="s">
        <v>531</v>
      </c>
      <c r="F7336" s="68" t="s">
        <v>360</v>
      </c>
      <c r="G7336" s="68" t="s">
        <v>80</v>
      </c>
      <c r="H7336" s="68" t="s">
        <v>395</v>
      </c>
      <c r="I7336" s="68" t="s">
        <v>641</v>
      </c>
      <c r="J7336" s="65">
        <v>16</v>
      </c>
      <c r="K7336" s="65">
        <v>2</v>
      </c>
      <c r="L7336" s="65">
        <v>613</v>
      </c>
      <c r="M7336" s="65" t="s">
        <v>397</v>
      </c>
    </row>
    <row r="7337" spans="1:13" ht="12.75" customHeight="1">
      <c r="A7337" s="65" t="str">
        <f>IF(ROW()=1,"KEY",IF(ISNA(VLOOKUP(B7337,車名対応マスタ!B:D,3,FALSE)),"",IF(VLOOKUP(B7337,車名対応マスタ!B:D,3,FALSE)="","",$D7337&amp;" "&amp;IF($G7337="9","J","O")&amp;" "&amp;$I7337&amp;" "&amp;IF($I7337&lt;=TEXT(★完成資料!$A$1,"yyyymm"),TEXT(★完成資料!$A$1,"yyyymm"),"999999")&amp; " " &amp; LEFT(F7337 &amp; "          ",10))))</f>
        <v xml:space="preserve">T O 202204 yyyy00 HV        </v>
      </c>
      <c r="B7337" s="68" t="s">
        <v>331</v>
      </c>
      <c r="C7337" s="68" t="s">
        <v>472</v>
      </c>
      <c r="D7337" s="68" t="s">
        <v>287</v>
      </c>
      <c r="E7337" s="68" t="s">
        <v>531</v>
      </c>
      <c r="F7337" s="68" t="s">
        <v>360</v>
      </c>
      <c r="G7337" s="68" t="s">
        <v>80</v>
      </c>
      <c r="H7337" s="68" t="s">
        <v>395</v>
      </c>
      <c r="I7337" s="68" t="s">
        <v>642</v>
      </c>
      <c r="J7337" s="65">
        <v>14</v>
      </c>
      <c r="K7337" s="65">
        <v>4</v>
      </c>
      <c r="L7337" s="65">
        <v>613</v>
      </c>
      <c r="M7337" s="65" t="s">
        <v>397</v>
      </c>
    </row>
    <row r="7338" spans="1:13" ht="12.75" customHeight="1">
      <c r="A7338" s="65" t="str">
        <f>IF(ROW()=1,"KEY",IF(ISNA(VLOOKUP(B7338,車名対応マスタ!B:D,3,FALSE)),"",IF(VLOOKUP(B7338,車名対応マスタ!B:D,3,FALSE)="","",$D7338&amp;" "&amp;IF($G7338="9","J","O")&amp;" "&amp;$I7338&amp;" "&amp;IF($I7338&lt;=TEXT(★完成資料!$A$1,"yyyymm"),TEXT(★完成資料!$A$1,"yyyymm"),"999999")&amp; " " &amp; LEFT(F7338 &amp; "          ",10))))</f>
        <v xml:space="preserve">T O 202205 yyyy00 HV        </v>
      </c>
      <c r="B7338" s="68" t="s">
        <v>331</v>
      </c>
      <c r="C7338" s="68" t="s">
        <v>472</v>
      </c>
      <c r="D7338" s="68" t="s">
        <v>287</v>
      </c>
      <c r="E7338" s="68" t="s">
        <v>531</v>
      </c>
      <c r="F7338" s="68" t="s">
        <v>360</v>
      </c>
      <c r="G7338" s="68" t="s">
        <v>80</v>
      </c>
      <c r="H7338" s="68" t="s">
        <v>395</v>
      </c>
      <c r="I7338" s="68" t="s">
        <v>647</v>
      </c>
      <c r="J7338" s="65">
        <v>6</v>
      </c>
      <c r="K7338" s="65">
        <v>3</v>
      </c>
      <c r="L7338" s="65">
        <v>613</v>
      </c>
      <c r="M7338" s="65" t="s">
        <v>397</v>
      </c>
    </row>
    <row r="7339" spans="1:13" ht="12.75" customHeight="1">
      <c r="A7339" s="65" t="str">
        <f>IF(ROW()=1,"KEY",IF(ISNA(VLOOKUP(B7339,車名対応マスタ!B:D,3,FALSE)),"",IF(VLOOKUP(B7339,車名対応マスタ!B:D,3,FALSE)="","",$D7339&amp;" "&amp;IF($G7339="9","J","O")&amp;" "&amp;$I7339&amp;" "&amp;IF($I7339&lt;=TEXT(★完成資料!$A$1,"yyyymm"),TEXT(★完成資料!$A$1,"yyyymm"),"999999")&amp; " " &amp; LEFT(F7339 &amp; "          ",10))))</f>
        <v xml:space="preserve">T O 202206 yyyy00 HV        </v>
      </c>
      <c r="B7339" s="68" t="s">
        <v>331</v>
      </c>
      <c r="C7339" s="68" t="s">
        <v>472</v>
      </c>
      <c r="D7339" s="68" t="s">
        <v>287</v>
      </c>
      <c r="E7339" s="68" t="s">
        <v>531</v>
      </c>
      <c r="F7339" s="68" t="s">
        <v>360</v>
      </c>
      <c r="G7339" s="68" t="s">
        <v>80</v>
      </c>
      <c r="H7339" s="68" t="s">
        <v>395</v>
      </c>
      <c r="I7339" s="68" t="s">
        <v>652</v>
      </c>
      <c r="J7339" s="65">
        <v>6</v>
      </c>
      <c r="K7339" s="65">
        <v>7</v>
      </c>
      <c r="L7339" s="65">
        <v>613</v>
      </c>
      <c r="M7339" s="65" t="s">
        <v>397</v>
      </c>
    </row>
    <row r="7340" spans="1:13" ht="12.75" customHeight="1">
      <c r="A7340" s="65" t="str">
        <f>IF(ROW()=1,"KEY",IF(ISNA(VLOOKUP(B7340,車名対応マスタ!B:D,3,FALSE)),"",IF(VLOOKUP(B7340,車名対応マスタ!B:D,3,FALSE)="","",$D7340&amp;" "&amp;IF($G7340="9","J","O")&amp;" "&amp;$I7340&amp;" "&amp;IF($I7340&lt;=TEXT(★完成資料!$A$1,"yyyymm"),TEXT(★完成資料!$A$1,"yyyymm"),"999999")&amp; " " &amp; LEFT(F7340 &amp; "          ",10))))</f>
        <v xml:space="preserve">T O 202207 yyyy00 HV        </v>
      </c>
      <c r="B7340" s="68" t="s">
        <v>331</v>
      </c>
      <c r="C7340" s="68" t="s">
        <v>472</v>
      </c>
      <c r="D7340" s="68" t="s">
        <v>287</v>
      </c>
      <c r="E7340" s="68" t="s">
        <v>531</v>
      </c>
      <c r="F7340" s="68" t="s">
        <v>360</v>
      </c>
      <c r="G7340" s="68" t="s">
        <v>80</v>
      </c>
      <c r="H7340" s="68" t="s">
        <v>395</v>
      </c>
      <c r="I7340" s="68" t="s">
        <v>655</v>
      </c>
      <c r="J7340" s="65">
        <v>5</v>
      </c>
      <c r="K7340" s="65">
        <v>5</v>
      </c>
      <c r="L7340" s="65">
        <v>613</v>
      </c>
      <c r="M7340" s="65" t="s">
        <v>397</v>
      </c>
    </row>
    <row r="7341" spans="1:13" ht="12.75" customHeight="1">
      <c r="A7341" s="65" t="str">
        <f>IF(ROW()=1,"KEY",IF(ISNA(VLOOKUP(B7341,車名対応マスタ!B:D,3,FALSE)),"",IF(VLOOKUP(B7341,車名対応マスタ!B:D,3,FALSE)="","",$D7341&amp;" "&amp;IF($G7341="9","J","O")&amp;" "&amp;$I7341&amp;" "&amp;IF($I7341&lt;=TEXT(★完成資料!$A$1,"yyyymm"),TEXT(★完成資料!$A$1,"yyyymm"),"999999")&amp; " " &amp; LEFT(F7341 &amp; "          ",10))))</f>
        <v xml:space="preserve">T O 202208 yyyy00 HV        </v>
      </c>
      <c r="B7341" s="68" t="s">
        <v>331</v>
      </c>
      <c r="C7341" s="68" t="s">
        <v>472</v>
      </c>
      <c r="D7341" s="68" t="s">
        <v>287</v>
      </c>
      <c r="E7341" s="68" t="s">
        <v>531</v>
      </c>
      <c r="F7341" s="68" t="s">
        <v>360</v>
      </c>
      <c r="G7341" s="68" t="s">
        <v>80</v>
      </c>
      <c r="H7341" s="68" t="s">
        <v>395</v>
      </c>
      <c r="I7341" s="68" t="s">
        <v>656</v>
      </c>
      <c r="J7341" s="65">
        <v>1</v>
      </c>
      <c r="K7341" s="65">
        <v>16</v>
      </c>
      <c r="L7341" s="65">
        <v>613</v>
      </c>
      <c r="M7341" s="65" t="s">
        <v>397</v>
      </c>
    </row>
    <row r="7342" spans="1:13" ht="12.75" customHeight="1">
      <c r="A7342" s="65" t="str">
        <f>IF(ROW()=1,"KEY",IF(ISNA(VLOOKUP(B7342,車名対応マスタ!B:D,3,FALSE)),"",IF(VLOOKUP(B7342,車名対応マスタ!B:D,3,FALSE)="","",$D7342&amp;" "&amp;IF($G7342="9","J","O")&amp;" "&amp;$I7342&amp;" "&amp;IF($I7342&lt;=TEXT(★完成資料!$A$1,"yyyymm"),TEXT(★完成資料!$A$1,"yyyymm"),"999999")&amp; " " &amp; LEFT(F7342 &amp; "          ",10))))</f>
        <v xml:space="preserve">T O 202209 yyyy00 HV        </v>
      </c>
      <c r="B7342" s="68" t="s">
        <v>331</v>
      </c>
      <c r="C7342" s="68" t="s">
        <v>472</v>
      </c>
      <c r="D7342" s="68" t="s">
        <v>287</v>
      </c>
      <c r="E7342" s="68" t="s">
        <v>531</v>
      </c>
      <c r="F7342" s="68" t="s">
        <v>360</v>
      </c>
      <c r="G7342" s="68" t="s">
        <v>80</v>
      </c>
      <c r="H7342" s="68" t="s">
        <v>395</v>
      </c>
      <c r="I7342" s="68" t="s">
        <v>657</v>
      </c>
      <c r="J7342" s="65">
        <v>1</v>
      </c>
      <c r="K7342" s="65">
        <v>14</v>
      </c>
      <c r="L7342" s="65">
        <v>613</v>
      </c>
      <c r="M7342" s="65" t="s">
        <v>397</v>
      </c>
    </row>
    <row r="7343" spans="1:13" ht="12.75" customHeight="1">
      <c r="A7343" s="65" t="str">
        <f>IF(ROW()=1,"KEY",IF(ISNA(VLOOKUP(B7343,車名対応マスタ!B:D,3,FALSE)),"",IF(VLOOKUP(B7343,車名対応マスタ!B:D,3,FALSE)="","",$D7343&amp;" "&amp;IF($G7343="9","J","O")&amp;" "&amp;$I7343&amp;" "&amp;IF($I7343&lt;=TEXT(★完成資料!$A$1,"yyyymm"),TEXT(★完成資料!$A$1,"yyyymm"),"999999")&amp; " " &amp; LEFT(F7343 &amp; "          ",10))))</f>
        <v xml:space="preserve">T O 202210 yyyy00 HV        </v>
      </c>
      <c r="B7343" s="68" t="s">
        <v>331</v>
      </c>
      <c r="C7343" s="68" t="s">
        <v>472</v>
      </c>
      <c r="D7343" s="68" t="s">
        <v>287</v>
      </c>
      <c r="E7343" s="68" t="s">
        <v>531</v>
      </c>
      <c r="F7343" s="68" t="s">
        <v>360</v>
      </c>
      <c r="G7343" s="68" t="s">
        <v>80</v>
      </c>
      <c r="H7343" s="68" t="s">
        <v>395</v>
      </c>
      <c r="I7343" s="68" t="s">
        <v>663</v>
      </c>
      <c r="J7343" s="65">
        <v>0</v>
      </c>
      <c r="K7343" s="65">
        <v>25</v>
      </c>
      <c r="L7343" s="65">
        <v>613</v>
      </c>
      <c r="M7343" s="65" t="s">
        <v>397</v>
      </c>
    </row>
    <row r="7344" spans="1:13" ht="12.75" customHeight="1">
      <c r="A7344" s="65" t="str">
        <f>IF(ROW()=1,"KEY",IF(ISNA(VLOOKUP(B7344,車名対応マスタ!B:D,3,FALSE)),"",IF(VLOOKUP(B7344,車名対応マスタ!B:D,3,FALSE)="","",$D7344&amp;" "&amp;IF($G7344="9","J","O")&amp;" "&amp;$I7344&amp;" "&amp;IF($I7344&lt;=TEXT(★完成資料!$A$1,"yyyymm"),TEXT(★完成資料!$A$1,"yyyymm"),"999999")&amp; " " &amp; LEFT(F7344 &amp; "          ",10))))</f>
        <v xml:space="preserve">T O 202201 yyyy00 HV        </v>
      </c>
      <c r="B7344" s="68" t="s">
        <v>331</v>
      </c>
      <c r="C7344" s="68" t="s">
        <v>472</v>
      </c>
      <c r="D7344" s="68" t="s">
        <v>287</v>
      </c>
      <c r="E7344" s="68" t="s">
        <v>531</v>
      </c>
      <c r="F7344" s="68" t="s">
        <v>360</v>
      </c>
      <c r="G7344" s="68" t="s">
        <v>80</v>
      </c>
      <c r="H7344" s="68" t="s">
        <v>395</v>
      </c>
      <c r="I7344" s="68" t="s">
        <v>639</v>
      </c>
      <c r="J7344" s="65">
        <v>52</v>
      </c>
      <c r="K7344" s="65">
        <v>59</v>
      </c>
      <c r="L7344" s="65">
        <v>615</v>
      </c>
      <c r="M7344" s="65" t="s">
        <v>398</v>
      </c>
    </row>
    <row r="7345" spans="1:13" ht="12.75" customHeight="1">
      <c r="A7345" s="65" t="str">
        <f>IF(ROW()=1,"KEY",IF(ISNA(VLOOKUP(B7345,車名対応マスタ!B:D,3,FALSE)),"",IF(VLOOKUP(B7345,車名対応マスタ!B:D,3,FALSE)="","",$D7345&amp;" "&amp;IF($G7345="9","J","O")&amp;" "&amp;$I7345&amp;" "&amp;IF($I7345&lt;=TEXT(★完成資料!$A$1,"yyyymm"),TEXT(★完成資料!$A$1,"yyyymm"),"999999")&amp; " " &amp; LEFT(F7345 &amp; "          ",10))))</f>
        <v xml:space="preserve">T O 202202 yyyy00 HV        </v>
      </c>
      <c r="B7345" s="68" t="s">
        <v>331</v>
      </c>
      <c r="C7345" s="68" t="s">
        <v>472</v>
      </c>
      <c r="D7345" s="68" t="s">
        <v>287</v>
      </c>
      <c r="E7345" s="68" t="s">
        <v>531</v>
      </c>
      <c r="F7345" s="68" t="s">
        <v>360</v>
      </c>
      <c r="G7345" s="68" t="s">
        <v>80</v>
      </c>
      <c r="H7345" s="68" t="s">
        <v>395</v>
      </c>
      <c r="I7345" s="68" t="s">
        <v>640</v>
      </c>
      <c r="J7345" s="65">
        <v>97</v>
      </c>
      <c r="K7345" s="65">
        <v>37</v>
      </c>
      <c r="L7345" s="65">
        <v>615</v>
      </c>
      <c r="M7345" s="65" t="s">
        <v>398</v>
      </c>
    </row>
    <row r="7346" spans="1:13" ht="12.75" customHeight="1">
      <c r="A7346" s="65" t="str">
        <f>IF(ROW()=1,"KEY",IF(ISNA(VLOOKUP(B7346,車名対応マスタ!B:D,3,FALSE)),"",IF(VLOOKUP(B7346,車名対応マスタ!B:D,3,FALSE)="","",$D7346&amp;" "&amp;IF($G7346="9","J","O")&amp;" "&amp;$I7346&amp;" "&amp;IF($I7346&lt;=TEXT(★完成資料!$A$1,"yyyymm"),TEXT(★完成資料!$A$1,"yyyymm"),"999999")&amp; " " &amp; LEFT(F7346 &amp; "          ",10))))</f>
        <v xml:space="preserve">T O 202203 yyyy00 HV        </v>
      </c>
      <c r="B7346" s="68" t="s">
        <v>331</v>
      </c>
      <c r="C7346" s="68" t="s">
        <v>472</v>
      </c>
      <c r="D7346" s="68" t="s">
        <v>287</v>
      </c>
      <c r="E7346" s="68" t="s">
        <v>531</v>
      </c>
      <c r="F7346" s="68" t="s">
        <v>360</v>
      </c>
      <c r="G7346" s="68" t="s">
        <v>80</v>
      </c>
      <c r="H7346" s="68" t="s">
        <v>395</v>
      </c>
      <c r="I7346" s="68" t="s">
        <v>641</v>
      </c>
      <c r="J7346" s="65">
        <v>117</v>
      </c>
      <c r="K7346" s="65">
        <v>71</v>
      </c>
      <c r="L7346" s="65">
        <v>615</v>
      </c>
      <c r="M7346" s="65" t="s">
        <v>398</v>
      </c>
    </row>
    <row r="7347" spans="1:13" ht="12.75" customHeight="1">
      <c r="A7347" s="65" t="str">
        <f>IF(ROW()=1,"KEY",IF(ISNA(VLOOKUP(B7347,車名対応マスタ!B:D,3,FALSE)),"",IF(VLOOKUP(B7347,車名対応マスタ!B:D,3,FALSE)="","",$D7347&amp;" "&amp;IF($G7347="9","J","O")&amp;" "&amp;$I7347&amp;" "&amp;IF($I7347&lt;=TEXT(★完成資料!$A$1,"yyyymm"),TEXT(★完成資料!$A$1,"yyyymm"),"999999")&amp; " " &amp; LEFT(F7347 &amp; "          ",10))))</f>
        <v xml:space="preserve">T O 202204 yyyy00 HV        </v>
      </c>
      <c r="B7347" s="68" t="s">
        <v>331</v>
      </c>
      <c r="C7347" s="68" t="s">
        <v>472</v>
      </c>
      <c r="D7347" s="68" t="s">
        <v>287</v>
      </c>
      <c r="E7347" s="68" t="s">
        <v>531</v>
      </c>
      <c r="F7347" s="68" t="s">
        <v>360</v>
      </c>
      <c r="G7347" s="68" t="s">
        <v>80</v>
      </c>
      <c r="H7347" s="68" t="s">
        <v>395</v>
      </c>
      <c r="I7347" s="68" t="s">
        <v>642</v>
      </c>
      <c r="J7347" s="65">
        <v>89</v>
      </c>
      <c r="K7347" s="65">
        <v>56</v>
      </c>
      <c r="L7347" s="65">
        <v>615</v>
      </c>
      <c r="M7347" s="65" t="s">
        <v>398</v>
      </c>
    </row>
    <row r="7348" spans="1:13" ht="12.75" customHeight="1">
      <c r="A7348" s="65" t="str">
        <f>IF(ROW()=1,"KEY",IF(ISNA(VLOOKUP(B7348,車名対応マスタ!B:D,3,FALSE)),"",IF(VLOOKUP(B7348,車名対応マスタ!B:D,3,FALSE)="","",$D7348&amp;" "&amp;IF($G7348="9","J","O")&amp;" "&amp;$I7348&amp;" "&amp;IF($I7348&lt;=TEXT(★完成資料!$A$1,"yyyymm"),TEXT(★完成資料!$A$1,"yyyymm"),"999999")&amp; " " &amp; LEFT(F7348 &amp; "          ",10))))</f>
        <v xml:space="preserve">T O 202205 yyyy00 HV        </v>
      </c>
      <c r="B7348" s="68" t="s">
        <v>331</v>
      </c>
      <c r="C7348" s="68" t="s">
        <v>472</v>
      </c>
      <c r="D7348" s="68" t="s">
        <v>287</v>
      </c>
      <c r="E7348" s="68" t="s">
        <v>531</v>
      </c>
      <c r="F7348" s="68" t="s">
        <v>360</v>
      </c>
      <c r="G7348" s="68" t="s">
        <v>80</v>
      </c>
      <c r="H7348" s="68" t="s">
        <v>395</v>
      </c>
      <c r="I7348" s="68" t="s">
        <v>647</v>
      </c>
      <c r="J7348" s="65">
        <v>55</v>
      </c>
      <c r="K7348" s="65">
        <v>72</v>
      </c>
      <c r="L7348" s="65">
        <v>615</v>
      </c>
      <c r="M7348" s="65" t="s">
        <v>398</v>
      </c>
    </row>
    <row r="7349" spans="1:13" ht="12.75" customHeight="1">
      <c r="A7349" s="65" t="str">
        <f>IF(ROW()=1,"KEY",IF(ISNA(VLOOKUP(B7349,車名対応マスタ!B:D,3,FALSE)),"",IF(VLOOKUP(B7349,車名対応マスタ!B:D,3,FALSE)="","",$D7349&amp;" "&amp;IF($G7349="9","J","O")&amp;" "&amp;$I7349&amp;" "&amp;IF($I7349&lt;=TEXT(★完成資料!$A$1,"yyyymm"),TEXT(★完成資料!$A$1,"yyyymm"),"999999")&amp; " " &amp; LEFT(F7349 &amp; "          ",10))))</f>
        <v xml:space="preserve">T O 202206 yyyy00 HV        </v>
      </c>
      <c r="B7349" s="68" t="s">
        <v>331</v>
      </c>
      <c r="C7349" s="68" t="s">
        <v>472</v>
      </c>
      <c r="D7349" s="68" t="s">
        <v>287</v>
      </c>
      <c r="E7349" s="68" t="s">
        <v>531</v>
      </c>
      <c r="F7349" s="68" t="s">
        <v>360</v>
      </c>
      <c r="G7349" s="68" t="s">
        <v>80</v>
      </c>
      <c r="H7349" s="68" t="s">
        <v>395</v>
      </c>
      <c r="I7349" s="68" t="s">
        <v>652</v>
      </c>
      <c r="J7349" s="65">
        <v>104</v>
      </c>
      <c r="K7349" s="65">
        <v>66</v>
      </c>
      <c r="L7349" s="65">
        <v>615</v>
      </c>
      <c r="M7349" s="65" t="s">
        <v>398</v>
      </c>
    </row>
    <row r="7350" spans="1:13" ht="12.75" customHeight="1">
      <c r="A7350" s="65" t="str">
        <f>IF(ROW()=1,"KEY",IF(ISNA(VLOOKUP(B7350,車名対応マスタ!B:D,3,FALSE)),"",IF(VLOOKUP(B7350,車名対応マスタ!B:D,3,FALSE)="","",$D7350&amp;" "&amp;IF($G7350="9","J","O")&amp;" "&amp;$I7350&amp;" "&amp;IF($I7350&lt;=TEXT(★完成資料!$A$1,"yyyymm"),TEXT(★完成資料!$A$1,"yyyymm"),"999999")&amp; " " &amp; LEFT(F7350 &amp; "          ",10))))</f>
        <v xml:space="preserve">T O 202207 yyyy00 HV        </v>
      </c>
      <c r="B7350" s="68" t="s">
        <v>331</v>
      </c>
      <c r="C7350" s="68" t="s">
        <v>472</v>
      </c>
      <c r="D7350" s="68" t="s">
        <v>287</v>
      </c>
      <c r="E7350" s="68" t="s">
        <v>531</v>
      </c>
      <c r="F7350" s="68" t="s">
        <v>360</v>
      </c>
      <c r="G7350" s="68" t="s">
        <v>80</v>
      </c>
      <c r="H7350" s="68" t="s">
        <v>395</v>
      </c>
      <c r="I7350" s="68" t="s">
        <v>655</v>
      </c>
      <c r="J7350" s="65">
        <v>62</v>
      </c>
      <c r="K7350" s="65">
        <v>62</v>
      </c>
      <c r="L7350" s="65">
        <v>615</v>
      </c>
      <c r="M7350" s="65" t="s">
        <v>398</v>
      </c>
    </row>
    <row r="7351" spans="1:13" ht="12.75" customHeight="1">
      <c r="A7351" s="65" t="str">
        <f>IF(ROW()=1,"KEY",IF(ISNA(VLOOKUP(B7351,車名対応マスタ!B:D,3,FALSE)),"",IF(VLOOKUP(B7351,車名対応マスタ!B:D,3,FALSE)="","",$D7351&amp;" "&amp;IF($G7351="9","J","O")&amp;" "&amp;$I7351&amp;" "&amp;IF($I7351&lt;=TEXT(★完成資料!$A$1,"yyyymm"),TEXT(★完成資料!$A$1,"yyyymm"),"999999")&amp; " " &amp; LEFT(F7351 &amp; "          ",10))))</f>
        <v xml:space="preserve">T O 202208 yyyy00 HV        </v>
      </c>
      <c r="B7351" s="68" t="s">
        <v>331</v>
      </c>
      <c r="C7351" s="68" t="s">
        <v>472</v>
      </c>
      <c r="D7351" s="68" t="s">
        <v>287</v>
      </c>
      <c r="E7351" s="68" t="s">
        <v>531</v>
      </c>
      <c r="F7351" s="68" t="s">
        <v>360</v>
      </c>
      <c r="G7351" s="68" t="s">
        <v>80</v>
      </c>
      <c r="H7351" s="68" t="s">
        <v>395</v>
      </c>
      <c r="I7351" s="68" t="s">
        <v>656</v>
      </c>
      <c r="J7351" s="65">
        <v>63</v>
      </c>
      <c r="K7351" s="65">
        <v>19</v>
      </c>
      <c r="L7351" s="65">
        <v>615</v>
      </c>
      <c r="M7351" s="65" t="s">
        <v>398</v>
      </c>
    </row>
    <row r="7352" spans="1:13" ht="12.75" customHeight="1">
      <c r="A7352" s="65" t="str">
        <f>IF(ROW()=1,"KEY",IF(ISNA(VLOOKUP(B7352,車名対応マスタ!B:D,3,FALSE)),"",IF(VLOOKUP(B7352,車名対応マスタ!B:D,3,FALSE)="","",$D7352&amp;" "&amp;IF($G7352="9","J","O")&amp;" "&amp;$I7352&amp;" "&amp;IF($I7352&lt;=TEXT(★完成資料!$A$1,"yyyymm"),TEXT(★完成資料!$A$1,"yyyymm"),"999999")&amp; " " &amp; LEFT(F7352 &amp; "          ",10))))</f>
        <v xml:space="preserve">T O 202209 yyyy00 HV        </v>
      </c>
      <c r="B7352" s="68" t="s">
        <v>331</v>
      </c>
      <c r="C7352" s="68" t="s">
        <v>472</v>
      </c>
      <c r="D7352" s="68" t="s">
        <v>287</v>
      </c>
      <c r="E7352" s="68" t="s">
        <v>531</v>
      </c>
      <c r="F7352" s="68" t="s">
        <v>360</v>
      </c>
      <c r="G7352" s="68" t="s">
        <v>80</v>
      </c>
      <c r="H7352" s="68" t="s">
        <v>395</v>
      </c>
      <c r="I7352" s="68" t="s">
        <v>657</v>
      </c>
      <c r="J7352" s="65">
        <v>11</v>
      </c>
      <c r="K7352" s="65">
        <v>9</v>
      </c>
      <c r="L7352" s="65">
        <v>615</v>
      </c>
      <c r="M7352" s="65" t="s">
        <v>398</v>
      </c>
    </row>
    <row r="7353" spans="1:13" ht="12.75" customHeight="1">
      <c r="A7353" s="65" t="str">
        <f>IF(ROW()=1,"KEY",IF(ISNA(VLOOKUP(B7353,車名対応マスタ!B:D,3,FALSE)),"",IF(VLOOKUP(B7353,車名対応マスタ!B:D,3,FALSE)="","",$D7353&amp;" "&amp;IF($G7353="9","J","O")&amp;" "&amp;$I7353&amp;" "&amp;IF($I7353&lt;=TEXT(★完成資料!$A$1,"yyyymm"),TEXT(★完成資料!$A$1,"yyyymm"),"999999")&amp; " " &amp; LEFT(F7353 &amp; "          ",10))))</f>
        <v xml:space="preserve">T O 202210 yyyy00 HV        </v>
      </c>
      <c r="B7353" s="68" t="s">
        <v>331</v>
      </c>
      <c r="C7353" s="68" t="s">
        <v>472</v>
      </c>
      <c r="D7353" s="68" t="s">
        <v>287</v>
      </c>
      <c r="E7353" s="68" t="s">
        <v>531</v>
      </c>
      <c r="F7353" s="68" t="s">
        <v>360</v>
      </c>
      <c r="G7353" s="68" t="s">
        <v>80</v>
      </c>
      <c r="H7353" s="68" t="s">
        <v>395</v>
      </c>
      <c r="I7353" s="68" t="s">
        <v>663</v>
      </c>
      <c r="J7353" s="65">
        <v>47</v>
      </c>
      <c r="K7353" s="65">
        <v>8</v>
      </c>
      <c r="L7353" s="65">
        <v>615</v>
      </c>
      <c r="M7353" s="65" t="s">
        <v>398</v>
      </c>
    </row>
    <row r="7354" spans="1:13" ht="12.75" customHeight="1">
      <c r="A7354" s="65" t="str">
        <f>IF(ROW()=1,"KEY",IF(ISNA(VLOOKUP(B7354,車名対応マスタ!B:D,3,FALSE)),"",IF(VLOOKUP(B7354,車名対応マスタ!B:D,3,FALSE)="","",$D7354&amp;" "&amp;IF($G7354="9","J","O")&amp;" "&amp;$I7354&amp;" "&amp;IF($I7354&lt;=TEXT(★完成資料!$A$1,"yyyymm"),TEXT(★完成資料!$A$1,"yyyymm"),"999999")&amp; " " &amp; LEFT(F7354 &amp; "          ",10))))</f>
        <v xml:space="preserve">T O 202201 yyyy00 HV        </v>
      </c>
      <c r="B7354" s="68" t="s">
        <v>331</v>
      </c>
      <c r="C7354" s="68" t="s">
        <v>472</v>
      </c>
      <c r="D7354" s="68" t="s">
        <v>287</v>
      </c>
      <c r="E7354" s="68" t="s">
        <v>531</v>
      </c>
      <c r="F7354" s="68" t="s">
        <v>360</v>
      </c>
      <c r="G7354" s="68" t="s">
        <v>80</v>
      </c>
      <c r="H7354" s="68" t="s">
        <v>395</v>
      </c>
      <c r="I7354" s="68" t="s">
        <v>639</v>
      </c>
      <c r="J7354" s="65">
        <v>0</v>
      </c>
      <c r="K7354" s="65">
        <v>9</v>
      </c>
      <c r="L7354" s="65">
        <v>611</v>
      </c>
      <c r="M7354" s="65" t="s">
        <v>399</v>
      </c>
    </row>
    <row r="7355" spans="1:13" ht="12.75" customHeight="1">
      <c r="A7355" s="65" t="str">
        <f>IF(ROW()=1,"KEY",IF(ISNA(VLOOKUP(B7355,車名対応マスタ!B:D,3,FALSE)),"",IF(VLOOKUP(B7355,車名対応マスタ!B:D,3,FALSE)="","",$D7355&amp;" "&amp;IF($G7355="9","J","O")&amp;" "&amp;$I7355&amp;" "&amp;IF($I7355&lt;=TEXT(★完成資料!$A$1,"yyyymm"),TEXT(★完成資料!$A$1,"yyyymm"),"999999")&amp; " " &amp; LEFT(F7355 &amp; "          ",10))))</f>
        <v xml:space="preserve">T O 202202 yyyy00 HV        </v>
      </c>
      <c r="B7355" s="68" t="s">
        <v>331</v>
      </c>
      <c r="C7355" s="68" t="s">
        <v>472</v>
      </c>
      <c r="D7355" s="68" t="s">
        <v>287</v>
      </c>
      <c r="E7355" s="68" t="s">
        <v>531</v>
      </c>
      <c r="F7355" s="68" t="s">
        <v>360</v>
      </c>
      <c r="G7355" s="68" t="s">
        <v>80</v>
      </c>
      <c r="H7355" s="68" t="s">
        <v>395</v>
      </c>
      <c r="I7355" s="68" t="s">
        <v>640</v>
      </c>
      <c r="J7355" s="65">
        <v>6</v>
      </c>
      <c r="K7355" s="65">
        <v>31</v>
      </c>
      <c r="L7355" s="65">
        <v>611</v>
      </c>
      <c r="M7355" s="65" t="s">
        <v>399</v>
      </c>
    </row>
    <row r="7356" spans="1:13" ht="12.75" customHeight="1">
      <c r="A7356" s="65" t="str">
        <f>IF(ROW()=1,"KEY",IF(ISNA(VLOOKUP(B7356,車名対応マスタ!B:D,3,FALSE)),"",IF(VLOOKUP(B7356,車名対応マスタ!B:D,3,FALSE)="","",$D7356&amp;" "&amp;IF($G7356="9","J","O")&amp;" "&amp;$I7356&amp;" "&amp;IF($I7356&lt;=TEXT(★完成資料!$A$1,"yyyymm"),TEXT(★完成資料!$A$1,"yyyymm"),"999999")&amp; " " &amp; LEFT(F7356 &amp; "          ",10))))</f>
        <v xml:space="preserve">T O 202203 yyyy00 HV        </v>
      </c>
      <c r="B7356" s="68" t="s">
        <v>331</v>
      </c>
      <c r="C7356" s="68" t="s">
        <v>472</v>
      </c>
      <c r="D7356" s="68" t="s">
        <v>287</v>
      </c>
      <c r="E7356" s="68" t="s">
        <v>531</v>
      </c>
      <c r="F7356" s="68" t="s">
        <v>360</v>
      </c>
      <c r="G7356" s="68" t="s">
        <v>80</v>
      </c>
      <c r="H7356" s="68" t="s">
        <v>395</v>
      </c>
      <c r="I7356" s="68" t="s">
        <v>641</v>
      </c>
      <c r="J7356" s="65">
        <v>2</v>
      </c>
      <c r="K7356" s="65">
        <v>3</v>
      </c>
      <c r="L7356" s="65">
        <v>611</v>
      </c>
      <c r="M7356" s="65" t="s">
        <v>399</v>
      </c>
    </row>
    <row r="7357" spans="1:13" ht="12.75" customHeight="1">
      <c r="A7357" s="65" t="str">
        <f>IF(ROW()=1,"KEY",IF(ISNA(VLOOKUP(B7357,車名対応マスタ!B:D,3,FALSE)),"",IF(VLOOKUP(B7357,車名対応マスタ!B:D,3,FALSE)="","",$D7357&amp;" "&amp;IF($G7357="9","J","O")&amp;" "&amp;$I7357&amp;" "&amp;IF($I7357&lt;=TEXT(★完成資料!$A$1,"yyyymm"),TEXT(★完成資料!$A$1,"yyyymm"),"999999")&amp; " " &amp; LEFT(F7357 &amp; "          ",10))))</f>
        <v xml:space="preserve">T O 202204 yyyy00 HV        </v>
      </c>
      <c r="B7357" s="68" t="s">
        <v>331</v>
      </c>
      <c r="C7357" s="68" t="s">
        <v>472</v>
      </c>
      <c r="D7357" s="68" t="s">
        <v>287</v>
      </c>
      <c r="E7357" s="68" t="s">
        <v>531</v>
      </c>
      <c r="F7357" s="68" t="s">
        <v>360</v>
      </c>
      <c r="G7357" s="68" t="s">
        <v>80</v>
      </c>
      <c r="H7357" s="68" t="s">
        <v>395</v>
      </c>
      <c r="I7357" s="68" t="s">
        <v>642</v>
      </c>
      <c r="J7357" s="65">
        <v>2</v>
      </c>
      <c r="K7357" s="65">
        <v>17</v>
      </c>
      <c r="L7357" s="65">
        <v>611</v>
      </c>
      <c r="M7357" s="65" t="s">
        <v>399</v>
      </c>
    </row>
    <row r="7358" spans="1:13" ht="12.75" customHeight="1">
      <c r="A7358" s="65" t="str">
        <f>IF(ROW()=1,"KEY",IF(ISNA(VLOOKUP(B7358,車名対応マスタ!B:D,3,FALSE)),"",IF(VLOOKUP(B7358,車名対応マスタ!B:D,3,FALSE)="","",$D7358&amp;" "&amp;IF($G7358="9","J","O")&amp;" "&amp;$I7358&amp;" "&amp;IF($I7358&lt;=TEXT(★完成資料!$A$1,"yyyymm"),TEXT(★完成資料!$A$1,"yyyymm"),"999999")&amp; " " &amp; LEFT(F7358 &amp; "          ",10))))</f>
        <v xml:space="preserve">T O 202205 yyyy00 HV        </v>
      </c>
      <c r="B7358" s="68" t="s">
        <v>331</v>
      </c>
      <c r="C7358" s="68" t="s">
        <v>472</v>
      </c>
      <c r="D7358" s="68" t="s">
        <v>287</v>
      </c>
      <c r="E7358" s="68" t="s">
        <v>531</v>
      </c>
      <c r="F7358" s="68" t="s">
        <v>360</v>
      </c>
      <c r="G7358" s="68" t="s">
        <v>80</v>
      </c>
      <c r="H7358" s="68" t="s">
        <v>395</v>
      </c>
      <c r="I7358" s="68" t="s">
        <v>647</v>
      </c>
      <c r="J7358" s="65">
        <v>0</v>
      </c>
      <c r="K7358" s="65">
        <v>8</v>
      </c>
      <c r="L7358" s="65">
        <v>611</v>
      </c>
      <c r="M7358" s="65" t="s">
        <v>399</v>
      </c>
    </row>
    <row r="7359" spans="1:13" ht="12.75" customHeight="1">
      <c r="A7359" s="65" t="str">
        <f>IF(ROW()=1,"KEY",IF(ISNA(VLOOKUP(B7359,車名対応マスタ!B:D,3,FALSE)),"",IF(VLOOKUP(B7359,車名対応マスタ!B:D,3,FALSE)="","",$D7359&amp;" "&amp;IF($G7359="9","J","O")&amp;" "&amp;$I7359&amp;" "&amp;IF($I7359&lt;=TEXT(★完成資料!$A$1,"yyyymm"),TEXT(★完成資料!$A$1,"yyyymm"),"999999")&amp; " " &amp; LEFT(F7359 &amp; "          ",10))))</f>
        <v xml:space="preserve">T O 202206 yyyy00 HV        </v>
      </c>
      <c r="B7359" s="68" t="s">
        <v>331</v>
      </c>
      <c r="C7359" s="68" t="s">
        <v>472</v>
      </c>
      <c r="D7359" s="68" t="s">
        <v>287</v>
      </c>
      <c r="E7359" s="68" t="s">
        <v>531</v>
      </c>
      <c r="F7359" s="68" t="s">
        <v>360</v>
      </c>
      <c r="G7359" s="68" t="s">
        <v>80</v>
      </c>
      <c r="H7359" s="68" t="s">
        <v>395</v>
      </c>
      <c r="I7359" s="68" t="s">
        <v>652</v>
      </c>
      <c r="J7359" s="65">
        <v>0</v>
      </c>
      <c r="K7359" s="65">
        <v>3</v>
      </c>
      <c r="L7359" s="65">
        <v>611</v>
      </c>
      <c r="M7359" s="65" t="s">
        <v>399</v>
      </c>
    </row>
    <row r="7360" spans="1:13" ht="12.75" customHeight="1">
      <c r="A7360" s="65" t="str">
        <f>IF(ROW()=1,"KEY",IF(ISNA(VLOOKUP(B7360,車名対応マスタ!B:D,3,FALSE)),"",IF(VLOOKUP(B7360,車名対応マスタ!B:D,3,FALSE)="","",$D7360&amp;" "&amp;IF($G7360="9","J","O")&amp;" "&amp;$I7360&amp;" "&amp;IF($I7360&lt;=TEXT(★完成資料!$A$1,"yyyymm"),TEXT(★完成資料!$A$1,"yyyymm"),"999999")&amp; " " &amp; LEFT(F7360 &amp; "          ",10))))</f>
        <v xml:space="preserve">T O 202207 yyyy00 HV        </v>
      </c>
      <c r="B7360" s="68" t="s">
        <v>331</v>
      </c>
      <c r="C7360" s="68" t="s">
        <v>472</v>
      </c>
      <c r="D7360" s="68" t="s">
        <v>287</v>
      </c>
      <c r="E7360" s="68" t="s">
        <v>531</v>
      </c>
      <c r="F7360" s="68" t="s">
        <v>360</v>
      </c>
      <c r="G7360" s="68" t="s">
        <v>80</v>
      </c>
      <c r="H7360" s="68" t="s">
        <v>395</v>
      </c>
      <c r="I7360" s="68" t="s">
        <v>655</v>
      </c>
      <c r="J7360" s="65">
        <v>0</v>
      </c>
      <c r="K7360" s="65">
        <v>3</v>
      </c>
      <c r="L7360" s="65">
        <v>611</v>
      </c>
      <c r="M7360" s="65" t="s">
        <v>399</v>
      </c>
    </row>
    <row r="7361" spans="1:13" ht="12.75" customHeight="1">
      <c r="A7361" s="65" t="str">
        <f>IF(ROW()=1,"KEY",IF(ISNA(VLOOKUP(B7361,車名対応マスタ!B:D,3,FALSE)),"",IF(VLOOKUP(B7361,車名対応マスタ!B:D,3,FALSE)="","",$D7361&amp;" "&amp;IF($G7361="9","J","O")&amp;" "&amp;$I7361&amp;" "&amp;IF($I7361&lt;=TEXT(★完成資料!$A$1,"yyyymm"),TEXT(★完成資料!$A$1,"yyyymm"),"999999")&amp; " " &amp; LEFT(F7361 &amp; "          ",10))))</f>
        <v xml:space="preserve">T O 202208 yyyy00 HV        </v>
      </c>
      <c r="B7361" s="68" t="s">
        <v>331</v>
      </c>
      <c r="C7361" s="68" t="s">
        <v>472</v>
      </c>
      <c r="D7361" s="68" t="s">
        <v>287</v>
      </c>
      <c r="E7361" s="68" t="s">
        <v>531</v>
      </c>
      <c r="F7361" s="68" t="s">
        <v>360</v>
      </c>
      <c r="G7361" s="68" t="s">
        <v>80</v>
      </c>
      <c r="H7361" s="68" t="s">
        <v>395</v>
      </c>
      <c r="I7361" s="68" t="s">
        <v>656</v>
      </c>
      <c r="J7361" s="65">
        <v>4</v>
      </c>
      <c r="K7361" s="65">
        <v>3</v>
      </c>
      <c r="L7361" s="65">
        <v>611</v>
      </c>
      <c r="M7361" s="65" t="s">
        <v>399</v>
      </c>
    </row>
    <row r="7362" spans="1:13" ht="12.75" customHeight="1">
      <c r="A7362" s="65" t="str">
        <f>IF(ROW()=1,"KEY",IF(ISNA(VLOOKUP(B7362,車名対応マスタ!B:D,3,FALSE)),"",IF(VLOOKUP(B7362,車名対応マスタ!B:D,3,FALSE)="","",$D7362&amp;" "&amp;IF($G7362="9","J","O")&amp;" "&amp;$I7362&amp;" "&amp;IF($I7362&lt;=TEXT(★完成資料!$A$1,"yyyymm"),TEXT(★完成資料!$A$1,"yyyymm"),"999999")&amp; " " &amp; LEFT(F7362 &amp; "          ",10))))</f>
        <v xml:space="preserve">T O 202209 yyyy00 HV        </v>
      </c>
      <c r="B7362" s="68" t="s">
        <v>331</v>
      </c>
      <c r="C7362" s="68" t="s">
        <v>472</v>
      </c>
      <c r="D7362" s="68" t="s">
        <v>287</v>
      </c>
      <c r="E7362" s="68" t="s">
        <v>531</v>
      </c>
      <c r="F7362" s="68" t="s">
        <v>360</v>
      </c>
      <c r="G7362" s="68" t="s">
        <v>80</v>
      </c>
      <c r="H7362" s="68" t="s">
        <v>395</v>
      </c>
      <c r="I7362" s="68" t="s">
        <v>657</v>
      </c>
      <c r="J7362" s="65">
        <v>2</v>
      </c>
      <c r="K7362" s="65">
        <v>4</v>
      </c>
      <c r="L7362" s="65">
        <v>611</v>
      </c>
      <c r="M7362" s="65" t="s">
        <v>399</v>
      </c>
    </row>
    <row r="7363" spans="1:13" ht="12.75" customHeight="1">
      <c r="A7363" s="65" t="str">
        <f>IF(ROW()=1,"KEY",IF(ISNA(VLOOKUP(B7363,車名対応マスタ!B:D,3,FALSE)),"",IF(VLOOKUP(B7363,車名対応マスタ!B:D,3,FALSE)="","",$D7363&amp;" "&amp;IF($G7363="9","J","O")&amp;" "&amp;$I7363&amp;" "&amp;IF($I7363&lt;=TEXT(★完成資料!$A$1,"yyyymm"),TEXT(★完成資料!$A$1,"yyyymm"),"999999")&amp; " " &amp; LEFT(F7363 &amp; "          ",10))))</f>
        <v xml:space="preserve">T O 202210 yyyy00 HV        </v>
      </c>
      <c r="B7363" s="68" t="s">
        <v>331</v>
      </c>
      <c r="C7363" s="68" t="s">
        <v>472</v>
      </c>
      <c r="D7363" s="68" t="s">
        <v>287</v>
      </c>
      <c r="E7363" s="68" t="s">
        <v>531</v>
      </c>
      <c r="F7363" s="68" t="s">
        <v>360</v>
      </c>
      <c r="G7363" s="68" t="s">
        <v>80</v>
      </c>
      <c r="H7363" s="68" t="s">
        <v>395</v>
      </c>
      <c r="I7363" s="68" t="s">
        <v>663</v>
      </c>
      <c r="J7363" s="65">
        <v>0</v>
      </c>
      <c r="K7363" s="65">
        <v>8</v>
      </c>
      <c r="L7363" s="65">
        <v>611</v>
      </c>
      <c r="M7363" s="65" t="s">
        <v>399</v>
      </c>
    </row>
    <row r="7364" spans="1:13" ht="12.75" customHeight="1">
      <c r="A7364" s="65" t="str">
        <f>IF(ROW()=1,"KEY",IF(ISNA(VLOOKUP(B7364,車名対応マスタ!B:D,3,FALSE)),"",IF(VLOOKUP(B7364,車名対応マスタ!B:D,3,FALSE)="","",$D7364&amp;" "&amp;IF($G7364="9","J","O")&amp;" "&amp;$I7364&amp;" "&amp;IF($I7364&lt;=TEXT(★完成資料!$A$1,"yyyymm"),TEXT(★完成資料!$A$1,"yyyymm"),"999999")&amp; " " &amp; LEFT(F7364 &amp; "          ",10))))</f>
        <v xml:space="preserve">T O 202202 yyyy00 HV        </v>
      </c>
      <c r="B7364" s="68" t="s">
        <v>331</v>
      </c>
      <c r="C7364" s="68" t="s">
        <v>472</v>
      </c>
      <c r="D7364" s="68" t="s">
        <v>287</v>
      </c>
      <c r="E7364" s="68" t="s">
        <v>531</v>
      </c>
      <c r="F7364" s="68" t="s">
        <v>360</v>
      </c>
      <c r="G7364" s="68" t="s">
        <v>80</v>
      </c>
      <c r="H7364" s="68" t="s">
        <v>395</v>
      </c>
      <c r="I7364" s="68" t="s">
        <v>640</v>
      </c>
      <c r="J7364" s="65">
        <v>0</v>
      </c>
      <c r="K7364" s="65">
        <v>1</v>
      </c>
      <c r="L7364" s="65">
        <v>612</v>
      </c>
      <c r="M7364" s="65" t="s">
        <v>506</v>
      </c>
    </row>
    <row r="7365" spans="1:13" ht="12.75" customHeight="1">
      <c r="A7365" s="65" t="str">
        <f>IF(ROW()=1,"KEY",IF(ISNA(VLOOKUP(B7365,車名対応マスタ!B:D,3,FALSE)),"",IF(VLOOKUP(B7365,車名対応マスタ!B:D,3,FALSE)="","",$D7365&amp;" "&amp;IF($G7365="9","J","O")&amp;" "&amp;$I7365&amp;" "&amp;IF($I7365&lt;=TEXT(★完成資料!$A$1,"yyyymm"),TEXT(★完成資料!$A$1,"yyyymm"),"999999")&amp; " " &amp; LEFT(F7365 &amp; "          ",10))))</f>
        <v xml:space="preserve">T O 202203 yyyy00 HV        </v>
      </c>
      <c r="B7365" s="68" t="s">
        <v>331</v>
      </c>
      <c r="C7365" s="68" t="s">
        <v>472</v>
      </c>
      <c r="D7365" s="68" t="s">
        <v>287</v>
      </c>
      <c r="E7365" s="68" t="s">
        <v>531</v>
      </c>
      <c r="F7365" s="68" t="s">
        <v>360</v>
      </c>
      <c r="G7365" s="68" t="s">
        <v>80</v>
      </c>
      <c r="H7365" s="68" t="s">
        <v>395</v>
      </c>
      <c r="I7365" s="68" t="s">
        <v>641</v>
      </c>
      <c r="J7365" s="65">
        <v>1</v>
      </c>
      <c r="K7365" s="65">
        <v>3</v>
      </c>
      <c r="L7365" s="65">
        <v>612</v>
      </c>
      <c r="M7365" s="65" t="s">
        <v>506</v>
      </c>
    </row>
    <row r="7366" spans="1:13" ht="12.75" customHeight="1">
      <c r="A7366" s="65" t="str">
        <f>IF(ROW()=1,"KEY",IF(ISNA(VLOOKUP(B7366,車名対応マスタ!B:D,3,FALSE)),"",IF(VLOOKUP(B7366,車名対応マスタ!B:D,3,FALSE)="","",$D7366&amp;" "&amp;IF($G7366="9","J","O")&amp;" "&amp;$I7366&amp;" "&amp;IF($I7366&lt;=TEXT(★完成資料!$A$1,"yyyymm"),TEXT(★完成資料!$A$1,"yyyymm"),"999999")&amp; " " &amp; LEFT(F7366 &amp; "          ",10))))</f>
        <v xml:space="preserve">T O 202204 yyyy00 HV        </v>
      </c>
      <c r="B7366" s="68" t="s">
        <v>331</v>
      </c>
      <c r="C7366" s="68" t="s">
        <v>472</v>
      </c>
      <c r="D7366" s="68" t="s">
        <v>287</v>
      </c>
      <c r="E7366" s="68" t="s">
        <v>531</v>
      </c>
      <c r="F7366" s="68" t="s">
        <v>360</v>
      </c>
      <c r="G7366" s="68" t="s">
        <v>80</v>
      </c>
      <c r="H7366" s="68" t="s">
        <v>395</v>
      </c>
      <c r="I7366" s="68" t="s">
        <v>642</v>
      </c>
      <c r="J7366" s="65">
        <v>0</v>
      </c>
      <c r="K7366" s="65">
        <v>1</v>
      </c>
      <c r="L7366" s="65">
        <v>612</v>
      </c>
      <c r="M7366" s="65" t="s">
        <v>506</v>
      </c>
    </row>
    <row r="7367" spans="1:13" ht="12.75" customHeight="1">
      <c r="A7367" s="65" t="str">
        <f>IF(ROW()=1,"KEY",IF(ISNA(VLOOKUP(B7367,車名対応マスタ!B:D,3,FALSE)),"",IF(VLOOKUP(B7367,車名対応マスタ!B:D,3,FALSE)="","",$D7367&amp;" "&amp;IF($G7367="9","J","O")&amp;" "&amp;$I7367&amp;" "&amp;IF($I7367&lt;=TEXT(★完成資料!$A$1,"yyyymm"),TEXT(★完成資料!$A$1,"yyyymm"),"999999")&amp; " " &amp; LEFT(F7367 &amp; "          ",10))))</f>
        <v xml:space="preserve">T O 202206 yyyy00 HV        </v>
      </c>
      <c r="B7367" s="68" t="s">
        <v>331</v>
      </c>
      <c r="C7367" s="68" t="s">
        <v>472</v>
      </c>
      <c r="D7367" s="68" t="s">
        <v>287</v>
      </c>
      <c r="E7367" s="68" t="s">
        <v>531</v>
      </c>
      <c r="F7367" s="68" t="s">
        <v>360</v>
      </c>
      <c r="G7367" s="68" t="s">
        <v>80</v>
      </c>
      <c r="H7367" s="68" t="s">
        <v>395</v>
      </c>
      <c r="I7367" s="68" t="s">
        <v>652</v>
      </c>
      <c r="J7367" s="65">
        <v>3</v>
      </c>
      <c r="K7367" s="65">
        <v>2</v>
      </c>
      <c r="L7367" s="65">
        <v>612</v>
      </c>
      <c r="M7367" s="65" t="s">
        <v>506</v>
      </c>
    </row>
    <row r="7368" spans="1:13" ht="12.75" customHeight="1">
      <c r="A7368" s="65" t="str">
        <f>IF(ROW()=1,"KEY",IF(ISNA(VLOOKUP(B7368,車名対応マスタ!B:D,3,FALSE)),"",IF(VLOOKUP(B7368,車名対応マスタ!B:D,3,FALSE)="","",$D7368&amp;" "&amp;IF($G7368="9","J","O")&amp;" "&amp;$I7368&amp;" "&amp;IF($I7368&lt;=TEXT(★完成資料!$A$1,"yyyymm"),TEXT(★完成資料!$A$1,"yyyymm"),"999999")&amp; " " &amp; LEFT(F7368 &amp; "          ",10))))</f>
        <v xml:space="preserve">T O 202207 yyyy00 HV        </v>
      </c>
      <c r="B7368" s="68" t="s">
        <v>331</v>
      </c>
      <c r="C7368" s="68" t="s">
        <v>472</v>
      </c>
      <c r="D7368" s="68" t="s">
        <v>287</v>
      </c>
      <c r="E7368" s="68" t="s">
        <v>531</v>
      </c>
      <c r="F7368" s="68" t="s">
        <v>360</v>
      </c>
      <c r="G7368" s="68" t="s">
        <v>80</v>
      </c>
      <c r="H7368" s="68" t="s">
        <v>395</v>
      </c>
      <c r="I7368" s="68" t="s">
        <v>655</v>
      </c>
      <c r="J7368" s="65">
        <v>3</v>
      </c>
      <c r="K7368" s="65">
        <v>3</v>
      </c>
      <c r="L7368" s="65">
        <v>612</v>
      </c>
      <c r="M7368" s="65" t="s">
        <v>506</v>
      </c>
    </row>
    <row r="7369" spans="1:13" ht="12.75" customHeight="1">
      <c r="A7369" s="65" t="str">
        <f>IF(ROW()=1,"KEY",IF(ISNA(VLOOKUP(B7369,車名対応マスタ!B:D,3,FALSE)),"",IF(VLOOKUP(B7369,車名対応マスタ!B:D,3,FALSE)="","",$D7369&amp;" "&amp;IF($G7369="9","J","O")&amp;" "&amp;$I7369&amp;" "&amp;IF($I7369&lt;=TEXT(★完成資料!$A$1,"yyyymm"),TEXT(★完成資料!$A$1,"yyyymm"),"999999")&amp; " " &amp; LEFT(F7369 &amp; "          ",10))))</f>
        <v xml:space="preserve">T O 202208 yyyy00 HV        </v>
      </c>
      <c r="B7369" s="68" t="s">
        <v>331</v>
      </c>
      <c r="C7369" s="68" t="s">
        <v>472</v>
      </c>
      <c r="D7369" s="68" t="s">
        <v>287</v>
      </c>
      <c r="E7369" s="68" t="s">
        <v>531</v>
      </c>
      <c r="F7369" s="68" t="s">
        <v>360</v>
      </c>
      <c r="G7369" s="68" t="s">
        <v>80</v>
      </c>
      <c r="H7369" s="68" t="s">
        <v>395</v>
      </c>
      <c r="I7369" s="68" t="s">
        <v>656</v>
      </c>
      <c r="J7369" s="65">
        <v>1</v>
      </c>
      <c r="K7369" s="65">
        <v>2</v>
      </c>
      <c r="L7369" s="65">
        <v>612</v>
      </c>
      <c r="M7369" s="65" t="s">
        <v>506</v>
      </c>
    </row>
    <row r="7370" spans="1:13" ht="12.75" customHeight="1">
      <c r="A7370" s="65" t="str">
        <f>IF(ROW()=1,"KEY",IF(ISNA(VLOOKUP(B7370,車名対応マスタ!B:D,3,FALSE)),"",IF(VLOOKUP(B7370,車名対応マスタ!B:D,3,FALSE)="","",$D7370&amp;" "&amp;IF($G7370="9","J","O")&amp;" "&amp;$I7370&amp;" "&amp;IF($I7370&lt;=TEXT(★完成資料!$A$1,"yyyymm"),TEXT(★完成資料!$A$1,"yyyymm"),"999999")&amp; " " &amp; LEFT(F7370 &amp; "          ",10))))</f>
        <v xml:space="preserve">T O 202209 yyyy00 HV        </v>
      </c>
      <c r="B7370" s="68" t="s">
        <v>331</v>
      </c>
      <c r="C7370" s="68" t="s">
        <v>472</v>
      </c>
      <c r="D7370" s="68" t="s">
        <v>287</v>
      </c>
      <c r="E7370" s="68" t="s">
        <v>531</v>
      </c>
      <c r="F7370" s="68" t="s">
        <v>360</v>
      </c>
      <c r="G7370" s="68" t="s">
        <v>80</v>
      </c>
      <c r="H7370" s="68" t="s">
        <v>395</v>
      </c>
      <c r="I7370" s="68" t="s">
        <v>657</v>
      </c>
      <c r="J7370" s="65">
        <v>1</v>
      </c>
      <c r="K7370" s="65">
        <v>2</v>
      </c>
      <c r="L7370" s="65">
        <v>612</v>
      </c>
      <c r="M7370" s="65" t="s">
        <v>506</v>
      </c>
    </row>
    <row r="7371" spans="1:13" ht="12.75" customHeight="1">
      <c r="A7371" s="65" t="str">
        <f>IF(ROW()=1,"KEY",IF(ISNA(VLOOKUP(B7371,車名対応マスタ!B:D,3,FALSE)),"",IF(VLOOKUP(B7371,車名対応マスタ!B:D,3,FALSE)="","",$D7371&amp;" "&amp;IF($G7371="9","J","O")&amp;" "&amp;$I7371&amp;" "&amp;IF($I7371&lt;=TEXT(★完成資料!$A$1,"yyyymm"),TEXT(★完成資料!$A$1,"yyyymm"),"999999")&amp; " " &amp; LEFT(F7371 &amp; "          ",10))))</f>
        <v xml:space="preserve">T O 202210 yyyy00 HV        </v>
      </c>
      <c r="B7371" s="68" t="s">
        <v>331</v>
      </c>
      <c r="C7371" s="68" t="s">
        <v>472</v>
      </c>
      <c r="D7371" s="68" t="s">
        <v>287</v>
      </c>
      <c r="E7371" s="68" t="s">
        <v>531</v>
      </c>
      <c r="F7371" s="68" t="s">
        <v>360</v>
      </c>
      <c r="G7371" s="68" t="s">
        <v>80</v>
      </c>
      <c r="H7371" s="68" t="s">
        <v>395</v>
      </c>
      <c r="I7371" s="68" t="s">
        <v>663</v>
      </c>
      <c r="J7371" s="65">
        <v>0</v>
      </c>
      <c r="K7371" s="65">
        <v>5</v>
      </c>
      <c r="L7371" s="65">
        <v>612</v>
      </c>
      <c r="M7371" s="65" t="s">
        <v>506</v>
      </c>
    </row>
    <row r="7372" spans="1:13" ht="12.75" customHeight="1">
      <c r="A7372" s="65" t="str">
        <f>IF(ROW()=1,"KEY",IF(ISNA(VLOOKUP(B7372,車名対応マスタ!B:D,3,FALSE)),"",IF(VLOOKUP(B7372,車名対応マスタ!B:D,3,FALSE)="","",$D7372&amp;" "&amp;IF($G7372="9","J","O")&amp;" "&amp;$I7372&amp;" "&amp;IF($I7372&lt;=TEXT(★完成資料!$A$1,"yyyymm"),TEXT(★完成資料!$A$1,"yyyymm"),"999999")&amp; " " &amp; LEFT(F7372 &amp; "          ",10))))</f>
        <v xml:space="preserve">T O 202201 yyyy00 HV        </v>
      </c>
      <c r="B7372" s="68" t="s">
        <v>331</v>
      </c>
      <c r="C7372" s="68" t="s">
        <v>472</v>
      </c>
      <c r="D7372" s="68" t="s">
        <v>287</v>
      </c>
      <c r="E7372" s="68" t="s">
        <v>531</v>
      </c>
      <c r="F7372" s="68" t="s">
        <v>360</v>
      </c>
      <c r="G7372" s="68" t="s">
        <v>80</v>
      </c>
      <c r="H7372" s="68" t="s">
        <v>395</v>
      </c>
      <c r="I7372" s="68" t="s">
        <v>639</v>
      </c>
      <c r="J7372" s="65">
        <v>0</v>
      </c>
      <c r="K7372" s="65">
        <v>6</v>
      </c>
      <c r="L7372" s="65">
        <v>608</v>
      </c>
      <c r="M7372" s="65" t="s">
        <v>507</v>
      </c>
    </row>
    <row r="7373" spans="1:13" ht="12.75" customHeight="1">
      <c r="A7373" s="65" t="str">
        <f>IF(ROW()=1,"KEY",IF(ISNA(VLOOKUP(B7373,車名対応マスタ!B:D,3,FALSE)),"",IF(VLOOKUP(B7373,車名対応マスタ!B:D,3,FALSE)="","",$D7373&amp;" "&amp;IF($G7373="9","J","O")&amp;" "&amp;$I7373&amp;" "&amp;IF($I7373&lt;=TEXT(★完成資料!$A$1,"yyyymm"),TEXT(★完成資料!$A$1,"yyyymm"),"999999")&amp; " " &amp; LEFT(F7373 &amp; "          ",10))))</f>
        <v xml:space="preserve">T O 202202 yyyy00 HV        </v>
      </c>
      <c r="B7373" s="68" t="s">
        <v>331</v>
      </c>
      <c r="C7373" s="68" t="s">
        <v>472</v>
      </c>
      <c r="D7373" s="68" t="s">
        <v>287</v>
      </c>
      <c r="E7373" s="68" t="s">
        <v>531</v>
      </c>
      <c r="F7373" s="68" t="s">
        <v>360</v>
      </c>
      <c r="G7373" s="68" t="s">
        <v>80</v>
      </c>
      <c r="H7373" s="68" t="s">
        <v>395</v>
      </c>
      <c r="I7373" s="68" t="s">
        <v>640</v>
      </c>
      <c r="J7373" s="65">
        <v>0</v>
      </c>
      <c r="K7373" s="65">
        <v>3</v>
      </c>
      <c r="L7373" s="65">
        <v>608</v>
      </c>
      <c r="M7373" s="65" t="s">
        <v>507</v>
      </c>
    </row>
    <row r="7374" spans="1:13" ht="12.75" customHeight="1">
      <c r="A7374" s="65" t="str">
        <f>IF(ROW()=1,"KEY",IF(ISNA(VLOOKUP(B7374,車名対応マスタ!B:D,3,FALSE)),"",IF(VLOOKUP(B7374,車名対応マスタ!B:D,3,FALSE)="","",$D7374&amp;" "&amp;IF($G7374="9","J","O")&amp;" "&amp;$I7374&amp;" "&amp;IF($I7374&lt;=TEXT(★完成資料!$A$1,"yyyymm"),TEXT(★完成資料!$A$1,"yyyymm"),"999999")&amp; " " &amp; LEFT(F7374 &amp; "          ",10))))</f>
        <v xml:space="preserve">T O 202203 yyyy00 HV        </v>
      </c>
      <c r="B7374" s="68" t="s">
        <v>331</v>
      </c>
      <c r="C7374" s="68" t="s">
        <v>472</v>
      </c>
      <c r="D7374" s="68" t="s">
        <v>287</v>
      </c>
      <c r="E7374" s="68" t="s">
        <v>531</v>
      </c>
      <c r="F7374" s="68" t="s">
        <v>360</v>
      </c>
      <c r="G7374" s="68" t="s">
        <v>80</v>
      </c>
      <c r="H7374" s="68" t="s">
        <v>395</v>
      </c>
      <c r="I7374" s="68" t="s">
        <v>641</v>
      </c>
      <c r="J7374" s="65">
        <v>0</v>
      </c>
      <c r="K7374" s="65">
        <v>18</v>
      </c>
      <c r="L7374" s="65">
        <v>608</v>
      </c>
      <c r="M7374" s="65" t="s">
        <v>507</v>
      </c>
    </row>
    <row r="7375" spans="1:13" ht="12.75" customHeight="1">
      <c r="A7375" s="65" t="str">
        <f>IF(ROW()=1,"KEY",IF(ISNA(VLOOKUP(B7375,車名対応マスタ!B:D,3,FALSE)),"",IF(VLOOKUP(B7375,車名対応マスタ!B:D,3,FALSE)="","",$D7375&amp;" "&amp;IF($G7375="9","J","O")&amp;" "&amp;$I7375&amp;" "&amp;IF($I7375&lt;=TEXT(★完成資料!$A$1,"yyyymm"),TEXT(★完成資料!$A$1,"yyyymm"),"999999")&amp; " " &amp; LEFT(F7375 &amp; "          ",10))))</f>
        <v xml:space="preserve">T O 202204 yyyy00 HV        </v>
      </c>
      <c r="B7375" s="68" t="s">
        <v>331</v>
      </c>
      <c r="C7375" s="68" t="s">
        <v>472</v>
      </c>
      <c r="D7375" s="68" t="s">
        <v>287</v>
      </c>
      <c r="E7375" s="68" t="s">
        <v>531</v>
      </c>
      <c r="F7375" s="68" t="s">
        <v>360</v>
      </c>
      <c r="G7375" s="68" t="s">
        <v>80</v>
      </c>
      <c r="H7375" s="68" t="s">
        <v>395</v>
      </c>
      <c r="I7375" s="68" t="s">
        <v>642</v>
      </c>
      <c r="J7375" s="65">
        <v>25</v>
      </c>
      <c r="K7375" s="65">
        <v>12</v>
      </c>
      <c r="L7375" s="65">
        <v>608</v>
      </c>
      <c r="M7375" s="65" t="s">
        <v>507</v>
      </c>
    </row>
    <row r="7376" spans="1:13" ht="12.75" customHeight="1">
      <c r="A7376" s="65" t="str">
        <f>IF(ROW()=1,"KEY",IF(ISNA(VLOOKUP(B7376,車名対応マスタ!B:D,3,FALSE)),"",IF(VLOOKUP(B7376,車名対応マスタ!B:D,3,FALSE)="","",$D7376&amp;" "&amp;IF($G7376="9","J","O")&amp;" "&amp;$I7376&amp;" "&amp;IF($I7376&lt;=TEXT(★完成資料!$A$1,"yyyymm"),TEXT(★完成資料!$A$1,"yyyymm"),"999999")&amp; " " &amp; LEFT(F7376 &amp; "          ",10))))</f>
        <v xml:space="preserve">T O 202205 yyyy00 HV        </v>
      </c>
      <c r="B7376" s="68" t="s">
        <v>331</v>
      </c>
      <c r="C7376" s="68" t="s">
        <v>472</v>
      </c>
      <c r="D7376" s="68" t="s">
        <v>287</v>
      </c>
      <c r="E7376" s="68" t="s">
        <v>531</v>
      </c>
      <c r="F7376" s="68" t="s">
        <v>360</v>
      </c>
      <c r="G7376" s="68" t="s">
        <v>80</v>
      </c>
      <c r="H7376" s="68" t="s">
        <v>395</v>
      </c>
      <c r="I7376" s="68" t="s">
        <v>647</v>
      </c>
      <c r="J7376" s="65">
        <v>8</v>
      </c>
      <c r="K7376" s="65">
        <v>7</v>
      </c>
      <c r="L7376" s="65">
        <v>608</v>
      </c>
      <c r="M7376" s="65" t="s">
        <v>507</v>
      </c>
    </row>
    <row r="7377" spans="1:13" ht="12.75" customHeight="1">
      <c r="A7377" s="65" t="str">
        <f>IF(ROW()=1,"KEY",IF(ISNA(VLOOKUP(B7377,車名対応マスタ!B:D,3,FALSE)),"",IF(VLOOKUP(B7377,車名対応マスタ!B:D,3,FALSE)="","",$D7377&amp;" "&amp;IF($G7377="9","J","O")&amp;" "&amp;$I7377&amp;" "&amp;IF($I7377&lt;=TEXT(★完成資料!$A$1,"yyyymm"),TEXT(★完成資料!$A$1,"yyyymm"),"999999")&amp; " " &amp; LEFT(F7377 &amp; "          ",10))))</f>
        <v xml:space="preserve">T O 202206 yyyy00 HV        </v>
      </c>
      <c r="B7377" s="68" t="s">
        <v>331</v>
      </c>
      <c r="C7377" s="68" t="s">
        <v>472</v>
      </c>
      <c r="D7377" s="68" t="s">
        <v>287</v>
      </c>
      <c r="E7377" s="68" t="s">
        <v>531</v>
      </c>
      <c r="F7377" s="68" t="s">
        <v>360</v>
      </c>
      <c r="G7377" s="68" t="s">
        <v>80</v>
      </c>
      <c r="H7377" s="68" t="s">
        <v>395</v>
      </c>
      <c r="I7377" s="68" t="s">
        <v>652</v>
      </c>
      <c r="J7377" s="65">
        <v>13</v>
      </c>
      <c r="K7377" s="65">
        <v>8</v>
      </c>
      <c r="L7377" s="65">
        <v>608</v>
      </c>
      <c r="M7377" s="65" t="s">
        <v>507</v>
      </c>
    </row>
    <row r="7378" spans="1:13" ht="12.75" customHeight="1">
      <c r="A7378" s="65" t="str">
        <f>IF(ROW()=1,"KEY",IF(ISNA(VLOOKUP(B7378,車名対応マスタ!B:D,3,FALSE)),"",IF(VLOOKUP(B7378,車名対応マスタ!B:D,3,FALSE)="","",$D7378&amp;" "&amp;IF($G7378="9","J","O")&amp;" "&amp;$I7378&amp;" "&amp;IF($I7378&lt;=TEXT(★完成資料!$A$1,"yyyymm"),TEXT(★完成資料!$A$1,"yyyymm"),"999999")&amp; " " &amp; LEFT(F7378 &amp; "          ",10))))</f>
        <v xml:space="preserve">T O 202207 yyyy00 HV        </v>
      </c>
      <c r="B7378" s="68" t="s">
        <v>331</v>
      </c>
      <c r="C7378" s="68" t="s">
        <v>472</v>
      </c>
      <c r="D7378" s="68" t="s">
        <v>287</v>
      </c>
      <c r="E7378" s="68" t="s">
        <v>531</v>
      </c>
      <c r="F7378" s="68" t="s">
        <v>360</v>
      </c>
      <c r="G7378" s="68" t="s">
        <v>80</v>
      </c>
      <c r="H7378" s="68" t="s">
        <v>395</v>
      </c>
      <c r="I7378" s="68" t="s">
        <v>655</v>
      </c>
      <c r="J7378" s="65">
        <v>16</v>
      </c>
      <c r="K7378" s="65">
        <v>9</v>
      </c>
      <c r="L7378" s="65">
        <v>608</v>
      </c>
      <c r="M7378" s="65" t="s">
        <v>507</v>
      </c>
    </row>
    <row r="7379" spans="1:13" ht="12.75" customHeight="1">
      <c r="A7379" s="65" t="str">
        <f>IF(ROW()=1,"KEY",IF(ISNA(VLOOKUP(B7379,車名対応マスタ!B:D,3,FALSE)),"",IF(VLOOKUP(B7379,車名対応マスタ!B:D,3,FALSE)="","",$D7379&amp;" "&amp;IF($G7379="9","J","O")&amp;" "&amp;$I7379&amp;" "&amp;IF($I7379&lt;=TEXT(★完成資料!$A$1,"yyyymm"),TEXT(★完成資料!$A$1,"yyyymm"),"999999")&amp; " " &amp; LEFT(F7379 &amp; "          ",10))))</f>
        <v xml:space="preserve">T O 202208 yyyy00 HV        </v>
      </c>
      <c r="B7379" s="68" t="s">
        <v>331</v>
      </c>
      <c r="C7379" s="68" t="s">
        <v>472</v>
      </c>
      <c r="D7379" s="68" t="s">
        <v>287</v>
      </c>
      <c r="E7379" s="68" t="s">
        <v>531</v>
      </c>
      <c r="F7379" s="68" t="s">
        <v>360</v>
      </c>
      <c r="G7379" s="68" t="s">
        <v>80</v>
      </c>
      <c r="H7379" s="68" t="s">
        <v>395</v>
      </c>
      <c r="I7379" s="68" t="s">
        <v>656</v>
      </c>
      <c r="J7379" s="65">
        <v>0</v>
      </c>
      <c r="K7379" s="65">
        <v>9</v>
      </c>
      <c r="L7379" s="65">
        <v>608</v>
      </c>
      <c r="M7379" s="65" t="s">
        <v>507</v>
      </c>
    </row>
    <row r="7380" spans="1:13" ht="12.75" customHeight="1">
      <c r="A7380" s="65" t="str">
        <f>IF(ROW()=1,"KEY",IF(ISNA(VLOOKUP(B7380,車名対応マスタ!B:D,3,FALSE)),"",IF(VLOOKUP(B7380,車名対応マスタ!B:D,3,FALSE)="","",$D7380&amp;" "&amp;IF($G7380="9","J","O")&amp;" "&amp;$I7380&amp;" "&amp;IF($I7380&lt;=TEXT(★完成資料!$A$1,"yyyymm"),TEXT(★完成資料!$A$1,"yyyymm"),"999999")&amp; " " &amp; LEFT(F7380 &amp; "          ",10))))</f>
        <v xml:space="preserve">T O 202209 yyyy00 HV        </v>
      </c>
      <c r="B7380" s="68" t="s">
        <v>331</v>
      </c>
      <c r="C7380" s="68" t="s">
        <v>472</v>
      </c>
      <c r="D7380" s="68" t="s">
        <v>287</v>
      </c>
      <c r="E7380" s="68" t="s">
        <v>531</v>
      </c>
      <c r="F7380" s="68" t="s">
        <v>360</v>
      </c>
      <c r="G7380" s="68" t="s">
        <v>80</v>
      </c>
      <c r="H7380" s="68" t="s">
        <v>395</v>
      </c>
      <c r="I7380" s="68" t="s">
        <v>657</v>
      </c>
      <c r="J7380" s="65">
        <v>0</v>
      </c>
      <c r="K7380" s="65">
        <v>13</v>
      </c>
      <c r="L7380" s="65">
        <v>608</v>
      </c>
      <c r="M7380" s="65" t="s">
        <v>507</v>
      </c>
    </row>
    <row r="7381" spans="1:13" ht="12.75" customHeight="1">
      <c r="A7381" s="65" t="str">
        <f>IF(ROW()=1,"KEY",IF(ISNA(VLOOKUP(B7381,車名対応マスタ!B:D,3,FALSE)),"",IF(VLOOKUP(B7381,車名対応マスタ!B:D,3,FALSE)="","",$D7381&amp;" "&amp;IF($G7381="9","J","O")&amp;" "&amp;$I7381&amp;" "&amp;IF($I7381&lt;=TEXT(★完成資料!$A$1,"yyyymm"),TEXT(★完成資料!$A$1,"yyyymm"),"999999")&amp; " " &amp; LEFT(F7381 &amp; "          ",10))))</f>
        <v xml:space="preserve">T O 202210 yyyy00 HV        </v>
      </c>
      <c r="B7381" s="68" t="s">
        <v>331</v>
      </c>
      <c r="C7381" s="68" t="s">
        <v>472</v>
      </c>
      <c r="D7381" s="68" t="s">
        <v>287</v>
      </c>
      <c r="E7381" s="68" t="s">
        <v>531</v>
      </c>
      <c r="F7381" s="68" t="s">
        <v>360</v>
      </c>
      <c r="G7381" s="68" t="s">
        <v>80</v>
      </c>
      <c r="H7381" s="68" t="s">
        <v>395</v>
      </c>
      <c r="I7381" s="68" t="s">
        <v>663</v>
      </c>
      <c r="J7381" s="65">
        <v>22</v>
      </c>
      <c r="K7381" s="65">
        <v>16</v>
      </c>
      <c r="L7381" s="65">
        <v>608</v>
      </c>
      <c r="M7381" s="65" t="s">
        <v>507</v>
      </c>
    </row>
    <row r="7382" spans="1:13" ht="12.75" customHeight="1">
      <c r="A7382" s="65" t="str">
        <f>IF(ROW()=1,"KEY",IF(ISNA(VLOOKUP(B7382,車名対応マスタ!B:D,3,FALSE)),"",IF(VLOOKUP(B7382,車名対応マスタ!B:D,3,FALSE)="","",$D7382&amp;" "&amp;IF($G7382="9","J","O")&amp;" "&amp;$I7382&amp;" "&amp;IF($I7382&lt;=TEXT(★完成資料!$A$1,"yyyymm"),TEXT(★完成資料!$A$1,"yyyymm"),"999999")&amp; " " &amp; LEFT(F7382 &amp; "          ",10))))</f>
        <v xml:space="preserve">T O 202201 yyyy00 HV        </v>
      </c>
      <c r="B7382" s="68" t="s">
        <v>331</v>
      </c>
      <c r="C7382" s="68" t="s">
        <v>472</v>
      </c>
      <c r="D7382" s="68" t="s">
        <v>287</v>
      </c>
      <c r="E7382" s="68" t="s">
        <v>531</v>
      </c>
      <c r="F7382" s="68" t="s">
        <v>360</v>
      </c>
      <c r="G7382" s="68" t="s">
        <v>80</v>
      </c>
      <c r="H7382" s="68" t="s">
        <v>395</v>
      </c>
      <c r="I7382" s="68" t="s">
        <v>639</v>
      </c>
      <c r="J7382" s="65">
        <v>1</v>
      </c>
      <c r="K7382" s="65">
        <v>0</v>
      </c>
      <c r="L7382" s="65">
        <v>609</v>
      </c>
      <c r="M7382" s="65" t="s">
        <v>252</v>
      </c>
    </row>
    <row r="7383" spans="1:13" ht="12.75" customHeight="1">
      <c r="A7383" s="65" t="str">
        <f>IF(ROW()=1,"KEY",IF(ISNA(VLOOKUP(B7383,車名対応マスタ!B:D,3,FALSE)),"",IF(VLOOKUP(B7383,車名対応マスタ!B:D,3,FALSE)="","",$D7383&amp;" "&amp;IF($G7383="9","J","O")&amp;" "&amp;$I7383&amp;" "&amp;IF($I7383&lt;=TEXT(★完成資料!$A$1,"yyyymm"),TEXT(★完成資料!$A$1,"yyyymm"),"999999")&amp; " " &amp; LEFT(F7383 &amp; "          ",10))))</f>
        <v xml:space="preserve">T O 202202 yyyy00 HV        </v>
      </c>
      <c r="B7383" s="68" t="s">
        <v>331</v>
      </c>
      <c r="C7383" s="68" t="s">
        <v>472</v>
      </c>
      <c r="D7383" s="68" t="s">
        <v>287</v>
      </c>
      <c r="E7383" s="68" t="s">
        <v>531</v>
      </c>
      <c r="F7383" s="68" t="s">
        <v>360</v>
      </c>
      <c r="G7383" s="68" t="s">
        <v>80</v>
      </c>
      <c r="H7383" s="68" t="s">
        <v>395</v>
      </c>
      <c r="I7383" s="68" t="s">
        <v>640</v>
      </c>
      <c r="J7383" s="65">
        <v>5</v>
      </c>
      <c r="K7383" s="65">
        <v>0</v>
      </c>
      <c r="L7383" s="65">
        <v>609</v>
      </c>
      <c r="M7383" s="65" t="s">
        <v>252</v>
      </c>
    </row>
    <row r="7384" spans="1:13" ht="12.75" customHeight="1">
      <c r="A7384" s="65" t="str">
        <f>IF(ROW()=1,"KEY",IF(ISNA(VLOOKUP(B7384,車名対応マスタ!B:D,3,FALSE)),"",IF(VLOOKUP(B7384,車名対応マスタ!B:D,3,FALSE)="","",$D7384&amp;" "&amp;IF($G7384="9","J","O")&amp;" "&amp;$I7384&amp;" "&amp;IF($I7384&lt;=TEXT(★完成資料!$A$1,"yyyymm"),TEXT(★完成資料!$A$1,"yyyymm"),"999999")&amp; " " &amp; LEFT(F7384 &amp; "          ",10))))</f>
        <v xml:space="preserve">T O 202203 yyyy00 HV        </v>
      </c>
      <c r="B7384" s="68" t="s">
        <v>331</v>
      </c>
      <c r="C7384" s="68" t="s">
        <v>472</v>
      </c>
      <c r="D7384" s="68" t="s">
        <v>287</v>
      </c>
      <c r="E7384" s="68" t="s">
        <v>531</v>
      </c>
      <c r="F7384" s="68" t="s">
        <v>360</v>
      </c>
      <c r="G7384" s="68" t="s">
        <v>80</v>
      </c>
      <c r="H7384" s="68" t="s">
        <v>395</v>
      </c>
      <c r="I7384" s="68" t="s">
        <v>641</v>
      </c>
      <c r="J7384" s="65">
        <v>5</v>
      </c>
      <c r="K7384" s="65">
        <v>0</v>
      </c>
      <c r="L7384" s="65">
        <v>609</v>
      </c>
      <c r="M7384" s="65" t="s">
        <v>252</v>
      </c>
    </row>
    <row r="7385" spans="1:13" ht="12.75" customHeight="1">
      <c r="A7385" s="65" t="str">
        <f>IF(ROW()=1,"KEY",IF(ISNA(VLOOKUP(B7385,車名対応マスタ!B:D,3,FALSE)),"",IF(VLOOKUP(B7385,車名対応マスタ!B:D,3,FALSE)="","",$D7385&amp;" "&amp;IF($G7385="9","J","O")&amp;" "&amp;$I7385&amp;" "&amp;IF($I7385&lt;=TEXT(★完成資料!$A$1,"yyyymm"),TEXT(★完成資料!$A$1,"yyyymm"),"999999")&amp; " " &amp; LEFT(F7385 &amp; "          ",10))))</f>
        <v xml:space="preserve">T O 202204 yyyy00 HV        </v>
      </c>
      <c r="B7385" s="68" t="s">
        <v>331</v>
      </c>
      <c r="C7385" s="68" t="s">
        <v>472</v>
      </c>
      <c r="D7385" s="68" t="s">
        <v>287</v>
      </c>
      <c r="E7385" s="68" t="s">
        <v>531</v>
      </c>
      <c r="F7385" s="68" t="s">
        <v>360</v>
      </c>
      <c r="G7385" s="68" t="s">
        <v>80</v>
      </c>
      <c r="H7385" s="68" t="s">
        <v>395</v>
      </c>
      <c r="I7385" s="68" t="s">
        <v>642</v>
      </c>
      <c r="J7385" s="65">
        <v>5</v>
      </c>
      <c r="K7385" s="65">
        <v>0</v>
      </c>
      <c r="L7385" s="65">
        <v>609</v>
      </c>
      <c r="M7385" s="65" t="s">
        <v>252</v>
      </c>
    </row>
    <row r="7386" spans="1:13" ht="12.75" customHeight="1">
      <c r="A7386" s="65" t="str">
        <f>IF(ROW()=1,"KEY",IF(ISNA(VLOOKUP(B7386,車名対応マスタ!B:D,3,FALSE)),"",IF(VLOOKUP(B7386,車名対応マスタ!B:D,3,FALSE)="","",$D7386&amp;" "&amp;IF($G7386="9","J","O")&amp;" "&amp;$I7386&amp;" "&amp;IF($I7386&lt;=TEXT(★完成資料!$A$1,"yyyymm"),TEXT(★完成資料!$A$1,"yyyymm"),"999999")&amp; " " &amp; LEFT(F7386 &amp; "          ",10))))</f>
        <v xml:space="preserve">T O 202205 yyyy00 HV        </v>
      </c>
      <c r="B7386" s="68" t="s">
        <v>331</v>
      </c>
      <c r="C7386" s="68" t="s">
        <v>472</v>
      </c>
      <c r="D7386" s="68" t="s">
        <v>287</v>
      </c>
      <c r="E7386" s="68" t="s">
        <v>531</v>
      </c>
      <c r="F7386" s="68" t="s">
        <v>360</v>
      </c>
      <c r="G7386" s="68" t="s">
        <v>80</v>
      </c>
      <c r="H7386" s="68" t="s">
        <v>395</v>
      </c>
      <c r="I7386" s="68" t="s">
        <v>647</v>
      </c>
      <c r="J7386" s="65">
        <v>4</v>
      </c>
      <c r="K7386" s="65">
        <v>20</v>
      </c>
      <c r="L7386" s="65">
        <v>609</v>
      </c>
      <c r="M7386" s="65" t="s">
        <v>252</v>
      </c>
    </row>
    <row r="7387" spans="1:13" ht="12.75" customHeight="1">
      <c r="A7387" s="65" t="str">
        <f>IF(ROW()=1,"KEY",IF(ISNA(VLOOKUP(B7387,車名対応マスタ!B:D,3,FALSE)),"",IF(VLOOKUP(B7387,車名対応マスタ!B:D,3,FALSE)="","",$D7387&amp;" "&amp;IF($G7387="9","J","O")&amp;" "&amp;$I7387&amp;" "&amp;IF($I7387&lt;=TEXT(★完成資料!$A$1,"yyyymm"),TEXT(★完成資料!$A$1,"yyyymm"),"999999")&amp; " " &amp; LEFT(F7387 &amp; "          ",10))))</f>
        <v xml:space="preserve">T O 202206 yyyy00 HV        </v>
      </c>
      <c r="B7387" s="68" t="s">
        <v>331</v>
      </c>
      <c r="C7387" s="68" t="s">
        <v>472</v>
      </c>
      <c r="D7387" s="68" t="s">
        <v>287</v>
      </c>
      <c r="E7387" s="68" t="s">
        <v>531</v>
      </c>
      <c r="F7387" s="68" t="s">
        <v>360</v>
      </c>
      <c r="G7387" s="68" t="s">
        <v>80</v>
      </c>
      <c r="H7387" s="68" t="s">
        <v>395</v>
      </c>
      <c r="I7387" s="68" t="s">
        <v>652</v>
      </c>
      <c r="J7387" s="65">
        <v>1</v>
      </c>
      <c r="K7387" s="65">
        <v>15</v>
      </c>
      <c r="L7387" s="65">
        <v>609</v>
      </c>
      <c r="M7387" s="65" t="s">
        <v>252</v>
      </c>
    </row>
    <row r="7388" spans="1:13" ht="12.75" customHeight="1">
      <c r="A7388" s="65" t="str">
        <f>IF(ROW()=1,"KEY",IF(ISNA(VLOOKUP(B7388,車名対応マスタ!B:D,3,FALSE)),"",IF(VLOOKUP(B7388,車名対応マスタ!B:D,3,FALSE)="","",$D7388&amp;" "&amp;IF($G7388="9","J","O")&amp;" "&amp;$I7388&amp;" "&amp;IF($I7388&lt;=TEXT(★完成資料!$A$1,"yyyymm"),TEXT(★完成資料!$A$1,"yyyymm"),"999999")&amp; " " &amp; LEFT(F7388 &amp; "          ",10))))</f>
        <v xml:space="preserve">T O 202207 yyyy00 HV        </v>
      </c>
      <c r="B7388" s="68" t="s">
        <v>331</v>
      </c>
      <c r="C7388" s="68" t="s">
        <v>472</v>
      </c>
      <c r="D7388" s="68" t="s">
        <v>287</v>
      </c>
      <c r="E7388" s="68" t="s">
        <v>531</v>
      </c>
      <c r="F7388" s="68" t="s">
        <v>360</v>
      </c>
      <c r="G7388" s="68" t="s">
        <v>80</v>
      </c>
      <c r="H7388" s="68" t="s">
        <v>395</v>
      </c>
      <c r="I7388" s="68" t="s">
        <v>655</v>
      </c>
      <c r="J7388" s="65">
        <v>0</v>
      </c>
      <c r="K7388" s="65">
        <v>1</v>
      </c>
      <c r="L7388" s="65">
        <v>609</v>
      </c>
      <c r="M7388" s="65" t="s">
        <v>252</v>
      </c>
    </row>
    <row r="7389" spans="1:13" ht="12.75" customHeight="1">
      <c r="A7389" s="65" t="str">
        <f>IF(ROW()=1,"KEY",IF(ISNA(VLOOKUP(B7389,車名対応マスタ!B:D,3,FALSE)),"",IF(VLOOKUP(B7389,車名対応マスタ!B:D,3,FALSE)="","",$D7389&amp;" "&amp;IF($G7389="9","J","O")&amp;" "&amp;$I7389&amp;" "&amp;IF($I7389&lt;=TEXT(★完成資料!$A$1,"yyyymm"),TEXT(★完成資料!$A$1,"yyyymm"),"999999")&amp; " " &amp; LEFT(F7389 &amp; "          ",10))))</f>
        <v xml:space="preserve">T O 202208 yyyy00 HV        </v>
      </c>
      <c r="B7389" s="68" t="s">
        <v>331</v>
      </c>
      <c r="C7389" s="68" t="s">
        <v>472</v>
      </c>
      <c r="D7389" s="68" t="s">
        <v>287</v>
      </c>
      <c r="E7389" s="68" t="s">
        <v>531</v>
      </c>
      <c r="F7389" s="68" t="s">
        <v>360</v>
      </c>
      <c r="G7389" s="68" t="s">
        <v>80</v>
      </c>
      <c r="H7389" s="68" t="s">
        <v>395</v>
      </c>
      <c r="I7389" s="68" t="s">
        <v>656</v>
      </c>
      <c r="J7389" s="65">
        <v>1</v>
      </c>
      <c r="K7389" s="65">
        <v>1</v>
      </c>
      <c r="L7389" s="65">
        <v>609</v>
      </c>
      <c r="M7389" s="65" t="s">
        <v>252</v>
      </c>
    </row>
    <row r="7390" spans="1:13" ht="12.75" customHeight="1">
      <c r="A7390" s="65" t="str">
        <f>IF(ROW()=1,"KEY",IF(ISNA(VLOOKUP(B7390,車名対応マスタ!B:D,3,FALSE)),"",IF(VLOOKUP(B7390,車名対応マスタ!B:D,3,FALSE)="","",$D7390&amp;" "&amp;IF($G7390="9","J","O")&amp;" "&amp;$I7390&amp;" "&amp;IF($I7390&lt;=TEXT(★完成資料!$A$1,"yyyymm"),TEXT(★完成資料!$A$1,"yyyymm"),"999999")&amp; " " &amp; LEFT(F7390 &amp; "          ",10))))</f>
        <v xml:space="preserve">T O 202209 yyyy00 HV        </v>
      </c>
      <c r="B7390" s="68" t="s">
        <v>331</v>
      </c>
      <c r="C7390" s="68" t="s">
        <v>472</v>
      </c>
      <c r="D7390" s="68" t="s">
        <v>287</v>
      </c>
      <c r="E7390" s="68" t="s">
        <v>531</v>
      </c>
      <c r="F7390" s="68" t="s">
        <v>360</v>
      </c>
      <c r="G7390" s="68" t="s">
        <v>80</v>
      </c>
      <c r="H7390" s="68" t="s">
        <v>395</v>
      </c>
      <c r="I7390" s="68" t="s">
        <v>657</v>
      </c>
      <c r="J7390" s="65">
        <v>22</v>
      </c>
      <c r="K7390" s="65">
        <v>0</v>
      </c>
      <c r="L7390" s="65">
        <v>609</v>
      </c>
      <c r="M7390" s="65" t="s">
        <v>252</v>
      </c>
    </row>
    <row r="7391" spans="1:13" ht="12.75" customHeight="1">
      <c r="A7391" s="65" t="str">
        <f>IF(ROW()=1,"KEY",IF(ISNA(VLOOKUP(B7391,車名対応マスタ!B:D,3,FALSE)),"",IF(VLOOKUP(B7391,車名対応マスタ!B:D,3,FALSE)="","",$D7391&amp;" "&amp;IF($G7391="9","J","O")&amp;" "&amp;$I7391&amp;" "&amp;IF($I7391&lt;=TEXT(★完成資料!$A$1,"yyyymm"),TEXT(★完成資料!$A$1,"yyyymm"),"999999")&amp; " " &amp; LEFT(F7391 &amp; "          ",10))))</f>
        <v xml:space="preserve">T O 202210 yyyy00 HV        </v>
      </c>
      <c r="B7391" s="68" t="s">
        <v>331</v>
      </c>
      <c r="C7391" s="68" t="s">
        <v>472</v>
      </c>
      <c r="D7391" s="68" t="s">
        <v>287</v>
      </c>
      <c r="E7391" s="68" t="s">
        <v>531</v>
      </c>
      <c r="F7391" s="68" t="s">
        <v>360</v>
      </c>
      <c r="G7391" s="68" t="s">
        <v>80</v>
      </c>
      <c r="H7391" s="68" t="s">
        <v>395</v>
      </c>
      <c r="I7391" s="68" t="s">
        <v>663</v>
      </c>
      <c r="J7391" s="65">
        <v>3</v>
      </c>
      <c r="K7391" s="65">
        <v>0</v>
      </c>
      <c r="L7391" s="65">
        <v>609</v>
      </c>
      <c r="M7391" s="65" t="s">
        <v>252</v>
      </c>
    </row>
    <row r="7392" spans="1:13" ht="12.75" customHeight="1">
      <c r="A7392" s="65" t="str">
        <f>IF(ROW()=1,"KEY",IF(ISNA(VLOOKUP(B7392,車名対応マスタ!B:D,3,FALSE)),"",IF(VLOOKUP(B7392,車名対応マスタ!B:D,3,FALSE)="","",$D7392&amp;" "&amp;IF($G7392="9","J","O")&amp;" "&amp;$I7392&amp;" "&amp;IF($I7392&lt;=TEXT(★完成資料!$A$1,"yyyymm"),TEXT(★完成資料!$A$1,"yyyymm"),"999999")&amp; " " &amp; LEFT(F7392 &amp; "          ",10))))</f>
        <v xml:space="preserve">T O 202210 yyyy00 HV        </v>
      </c>
      <c r="B7392" s="68" t="s">
        <v>331</v>
      </c>
      <c r="C7392" s="68" t="s">
        <v>472</v>
      </c>
      <c r="D7392" s="68" t="s">
        <v>287</v>
      </c>
      <c r="E7392" s="68" t="s">
        <v>531</v>
      </c>
      <c r="F7392" s="68" t="s">
        <v>360</v>
      </c>
      <c r="G7392" s="68" t="s">
        <v>80</v>
      </c>
      <c r="H7392" s="68" t="s">
        <v>395</v>
      </c>
      <c r="I7392" s="68" t="s">
        <v>663</v>
      </c>
      <c r="J7392" s="65">
        <v>37</v>
      </c>
      <c r="K7392" s="65">
        <v>0</v>
      </c>
      <c r="L7392" s="65">
        <v>606</v>
      </c>
      <c r="M7392" s="65" t="s">
        <v>508</v>
      </c>
    </row>
    <row r="7393" spans="1:13" ht="12.75" customHeight="1">
      <c r="A7393" s="65" t="str">
        <f>IF(ROW()=1,"KEY",IF(ISNA(VLOOKUP(B7393,車名対応マスタ!B:D,3,FALSE)),"",IF(VLOOKUP(B7393,車名対応マスタ!B:D,3,FALSE)="","",$D7393&amp;" "&amp;IF($G7393="9","J","O")&amp;" "&amp;$I7393&amp;" "&amp;IF($I7393&lt;=TEXT(★完成資料!$A$1,"yyyymm"),TEXT(★完成資料!$A$1,"yyyymm"),"999999")&amp; " " &amp; LEFT(F7393 &amp; "          ",10))))</f>
        <v xml:space="preserve">T O 202206 yyyy00 HV        </v>
      </c>
      <c r="B7393" s="68" t="s">
        <v>331</v>
      </c>
      <c r="C7393" s="68" t="s">
        <v>472</v>
      </c>
      <c r="D7393" s="68" t="s">
        <v>287</v>
      </c>
      <c r="E7393" s="68" t="s">
        <v>531</v>
      </c>
      <c r="F7393" s="68" t="s">
        <v>360</v>
      </c>
      <c r="G7393" s="68" t="s">
        <v>80</v>
      </c>
      <c r="H7393" s="68" t="s">
        <v>395</v>
      </c>
      <c r="I7393" s="68" t="s">
        <v>652</v>
      </c>
      <c r="J7393" s="65">
        <v>2</v>
      </c>
      <c r="L7393" s="65">
        <v>464</v>
      </c>
      <c r="M7393" s="65" t="s">
        <v>653</v>
      </c>
    </row>
    <row r="7394" spans="1:13" ht="12.75" customHeight="1">
      <c r="A7394" s="65" t="str">
        <f>IF(ROW()=1,"KEY",IF(ISNA(VLOOKUP(B7394,車名対応マスタ!B:D,3,FALSE)),"",IF(VLOOKUP(B7394,車名対応マスタ!B:D,3,FALSE)="","",$D7394&amp;" "&amp;IF($G7394="9","J","O")&amp;" "&amp;$I7394&amp;" "&amp;IF($I7394&lt;=TEXT(★完成資料!$A$1,"yyyymm"),TEXT(★完成資料!$A$1,"yyyymm"),"999999")&amp; " " &amp; LEFT(F7394 &amp; "          ",10))))</f>
        <v xml:space="preserve">T O 202210 yyyy00 HV        </v>
      </c>
      <c r="B7394" s="68" t="s">
        <v>331</v>
      </c>
      <c r="C7394" s="68" t="s">
        <v>472</v>
      </c>
      <c r="D7394" s="68" t="s">
        <v>287</v>
      </c>
      <c r="E7394" s="68" t="s">
        <v>531</v>
      </c>
      <c r="F7394" s="68" t="s">
        <v>360</v>
      </c>
      <c r="G7394" s="68" t="s">
        <v>80</v>
      </c>
      <c r="H7394" s="68" t="s">
        <v>395</v>
      </c>
      <c r="I7394" s="68" t="s">
        <v>663</v>
      </c>
      <c r="J7394" s="65">
        <v>1</v>
      </c>
      <c r="K7394" s="65">
        <v>0</v>
      </c>
      <c r="L7394" s="65">
        <v>464</v>
      </c>
      <c r="M7394" s="65" t="s">
        <v>653</v>
      </c>
    </row>
    <row r="7395" spans="1:13" ht="12.75" customHeight="1">
      <c r="A7395" s="65" t="str">
        <f>IF(ROW()=1,"KEY",IF(ISNA(VLOOKUP(B7395,車名対応マスタ!B:D,3,FALSE)),"",IF(VLOOKUP(B7395,車名対応マスタ!B:D,3,FALSE)="","",$D7395&amp;" "&amp;IF($G7395="9","J","O")&amp;" "&amp;$I7395&amp;" "&amp;IF($I7395&lt;=TEXT(★完成資料!$A$1,"yyyymm"),TEXT(★完成資料!$A$1,"yyyymm"),"999999")&amp; " " &amp; LEFT(F7395 &amp; "          ",10))))</f>
        <v xml:space="preserve">T O 202201 yyyy00 HV        </v>
      </c>
      <c r="B7395" s="68" t="s">
        <v>331</v>
      </c>
      <c r="C7395" s="68" t="s">
        <v>472</v>
      </c>
      <c r="D7395" s="68" t="s">
        <v>287</v>
      </c>
      <c r="E7395" s="68" t="s">
        <v>531</v>
      </c>
      <c r="F7395" s="68" t="s">
        <v>360</v>
      </c>
      <c r="G7395" s="68" t="s">
        <v>80</v>
      </c>
      <c r="H7395" s="68" t="s">
        <v>395</v>
      </c>
      <c r="I7395" s="68" t="s">
        <v>639</v>
      </c>
      <c r="J7395" s="65">
        <v>35</v>
      </c>
      <c r="L7395" s="65">
        <v>448</v>
      </c>
      <c r="M7395" s="65" t="s">
        <v>400</v>
      </c>
    </row>
    <row r="7396" spans="1:13" ht="12.75" customHeight="1">
      <c r="A7396" s="65" t="str">
        <f>IF(ROW()=1,"KEY",IF(ISNA(VLOOKUP(B7396,車名対応マスタ!B:D,3,FALSE)),"",IF(VLOOKUP(B7396,車名対応マスタ!B:D,3,FALSE)="","",$D7396&amp;" "&amp;IF($G7396="9","J","O")&amp;" "&amp;$I7396&amp;" "&amp;IF($I7396&lt;=TEXT(★完成資料!$A$1,"yyyymm"),TEXT(★完成資料!$A$1,"yyyymm"),"999999")&amp; " " &amp; LEFT(F7396 &amp; "          ",10))))</f>
        <v xml:space="preserve">T O 202202 yyyy00 HV        </v>
      </c>
      <c r="B7396" s="68" t="s">
        <v>331</v>
      </c>
      <c r="C7396" s="68" t="s">
        <v>472</v>
      </c>
      <c r="D7396" s="68" t="s">
        <v>287</v>
      </c>
      <c r="E7396" s="68" t="s">
        <v>531</v>
      </c>
      <c r="F7396" s="68" t="s">
        <v>360</v>
      </c>
      <c r="G7396" s="68" t="s">
        <v>80</v>
      </c>
      <c r="H7396" s="68" t="s">
        <v>395</v>
      </c>
      <c r="I7396" s="68" t="s">
        <v>640</v>
      </c>
      <c r="J7396" s="65">
        <v>19</v>
      </c>
      <c r="K7396" s="65">
        <v>6</v>
      </c>
      <c r="L7396" s="65">
        <v>448</v>
      </c>
      <c r="M7396" s="65" t="s">
        <v>400</v>
      </c>
    </row>
    <row r="7397" spans="1:13" ht="12.75" customHeight="1">
      <c r="A7397" s="65" t="str">
        <f>IF(ROW()=1,"KEY",IF(ISNA(VLOOKUP(B7397,車名対応マスタ!B:D,3,FALSE)),"",IF(VLOOKUP(B7397,車名対応マスタ!B:D,3,FALSE)="","",$D7397&amp;" "&amp;IF($G7397="9","J","O")&amp;" "&amp;$I7397&amp;" "&amp;IF($I7397&lt;=TEXT(★完成資料!$A$1,"yyyymm"),TEXT(★完成資料!$A$1,"yyyymm"),"999999")&amp; " " &amp; LEFT(F7397 &amp; "          ",10))))</f>
        <v xml:space="preserve">T O 202203 yyyy00 HV        </v>
      </c>
      <c r="B7397" s="68" t="s">
        <v>331</v>
      </c>
      <c r="C7397" s="68" t="s">
        <v>472</v>
      </c>
      <c r="D7397" s="68" t="s">
        <v>287</v>
      </c>
      <c r="E7397" s="68" t="s">
        <v>531</v>
      </c>
      <c r="F7397" s="68" t="s">
        <v>360</v>
      </c>
      <c r="G7397" s="68" t="s">
        <v>80</v>
      </c>
      <c r="H7397" s="68" t="s">
        <v>395</v>
      </c>
      <c r="I7397" s="68" t="s">
        <v>641</v>
      </c>
      <c r="J7397" s="65">
        <v>21</v>
      </c>
      <c r="K7397" s="65">
        <v>3</v>
      </c>
      <c r="L7397" s="65">
        <v>448</v>
      </c>
      <c r="M7397" s="65" t="s">
        <v>400</v>
      </c>
    </row>
    <row r="7398" spans="1:13" ht="12.75" customHeight="1">
      <c r="A7398" s="65" t="str">
        <f>IF(ROW()=1,"KEY",IF(ISNA(VLOOKUP(B7398,車名対応マスタ!B:D,3,FALSE)),"",IF(VLOOKUP(B7398,車名対応マスタ!B:D,3,FALSE)="","",$D7398&amp;" "&amp;IF($G7398="9","J","O")&amp;" "&amp;$I7398&amp;" "&amp;IF($I7398&lt;=TEXT(★完成資料!$A$1,"yyyymm"),TEXT(★完成資料!$A$1,"yyyymm"),"999999")&amp; " " &amp; LEFT(F7398 &amp; "          ",10))))</f>
        <v xml:space="preserve">T O 202204 yyyy00 HV        </v>
      </c>
      <c r="B7398" s="68" t="s">
        <v>331</v>
      </c>
      <c r="C7398" s="68" t="s">
        <v>472</v>
      </c>
      <c r="D7398" s="68" t="s">
        <v>287</v>
      </c>
      <c r="E7398" s="68" t="s">
        <v>531</v>
      </c>
      <c r="F7398" s="68" t="s">
        <v>360</v>
      </c>
      <c r="G7398" s="68" t="s">
        <v>80</v>
      </c>
      <c r="H7398" s="68" t="s">
        <v>395</v>
      </c>
      <c r="I7398" s="68" t="s">
        <v>642</v>
      </c>
      <c r="J7398" s="65">
        <v>4</v>
      </c>
      <c r="K7398" s="65">
        <v>11</v>
      </c>
      <c r="L7398" s="65">
        <v>448</v>
      </c>
      <c r="M7398" s="65" t="s">
        <v>400</v>
      </c>
    </row>
    <row r="7399" spans="1:13" ht="12.75" customHeight="1">
      <c r="A7399" s="65" t="str">
        <f>IF(ROW()=1,"KEY",IF(ISNA(VLOOKUP(B7399,車名対応マスタ!B:D,3,FALSE)),"",IF(VLOOKUP(B7399,車名対応マスタ!B:D,3,FALSE)="","",$D7399&amp;" "&amp;IF($G7399="9","J","O")&amp;" "&amp;$I7399&amp;" "&amp;IF($I7399&lt;=TEXT(★完成資料!$A$1,"yyyymm"),TEXT(★完成資料!$A$1,"yyyymm"),"999999")&amp; " " &amp; LEFT(F7399 &amp; "          ",10))))</f>
        <v xml:space="preserve">T O 202205 yyyy00 HV        </v>
      </c>
      <c r="B7399" s="68" t="s">
        <v>331</v>
      </c>
      <c r="C7399" s="68" t="s">
        <v>472</v>
      </c>
      <c r="D7399" s="68" t="s">
        <v>287</v>
      </c>
      <c r="E7399" s="68" t="s">
        <v>531</v>
      </c>
      <c r="F7399" s="68" t="s">
        <v>360</v>
      </c>
      <c r="G7399" s="68" t="s">
        <v>80</v>
      </c>
      <c r="H7399" s="68" t="s">
        <v>395</v>
      </c>
      <c r="I7399" s="68" t="s">
        <v>647</v>
      </c>
      <c r="J7399" s="65">
        <v>72</v>
      </c>
      <c r="K7399" s="65">
        <v>26</v>
      </c>
      <c r="L7399" s="65">
        <v>448</v>
      </c>
      <c r="M7399" s="65" t="s">
        <v>400</v>
      </c>
    </row>
    <row r="7400" spans="1:13" ht="12.75" customHeight="1">
      <c r="A7400" s="65" t="str">
        <f>IF(ROW()=1,"KEY",IF(ISNA(VLOOKUP(B7400,車名対応マスタ!B:D,3,FALSE)),"",IF(VLOOKUP(B7400,車名対応マスタ!B:D,3,FALSE)="","",$D7400&amp;" "&amp;IF($G7400="9","J","O")&amp;" "&amp;$I7400&amp;" "&amp;IF($I7400&lt;=TEXT(★完成資料!$A$1,"yyyymm"),TEXT(★完成資料!$A$1,"yyyymm"),"999999")&amp; " " &amp; LEFT(F7400 &amp; "          ",10))))</f>
        <v xml:space="preserve">T O 202206 yyyy00 HV        </v>
      </c>
      <c r="B7400" s="68" t="s">
        <v>331</v>
      </c>
      <c r="C7400" s="68" t="s">
        <v>472</v>
      </c>
      <c r="D7400" s="68" t="s">
        <v>287</v>
      </c>
      <c r="E7400" s="68" t="s">
        <v>531</v>
      </c>
      <c r="F7400" s="68" t="s">
        <v>360</v>
      </c>
      <c r="G7400" s="68" t="s">
        <v>80</v>
      </c>
      <c r="H7400" s="68" t="s">
        <v>395</v>
      </c>
      <c r="I7400" s="68" t="s">
        <v>652</v>
      </c>
      <c r="J7400" s="65">
        <v>28</v>
      </c>
      <c r="K7400" s="65">
        <v>27</v>
      </c>
      <c r="L7400" s="65">
        <v>448</v>
      </c>
      <c r="M7400" s="65" t="s">
        <v>400</v>
      </c>
    </row>
    <row r="7401" spans="1:13" ht="12.75" customHeight="1">
      <c r="A7401" s="65" t="str">
        <f>IF(ROW()=1,"KEY",IF(ISNA(VLOOKUP(B7401,車名対応マスタ!B:D,3,FALSE)),"",IF(VLOOKUP(B7401,車名対応マスタ!B:D,3,FALSE)="","",$D7401&amp;" "&amp;IF($G7401="9","J","O")&amp;" "&amp;$I7401&amp;" "&amp;IF($I7401&lt;=TEXT(★完成資料!$A$1,"yyyymm"),TEXT(★完成資料!$A$1,"yyyymm"),"999999")&amp; " " &amp; LEFT(F7401 &amp; "          ",10))))</f>
        <v xml:space="preserve">T O 202207 yyyy00 HV        </v>
      </c>
      <c r="B7401" s="68" t="s">
        <v>331</v>
      </c>
      <c r="C7401" s="68" t="s">
        <v>472</v>
      </c>
      <c r="D7401" s="68" t="s">
        <v>287</v>
      </c>
      <c r="E7401" s="68" t="s">
        <v>531</v>
      </c>
      <c r="F7401" s="68" t="s">
        <v>360</v>
      </c>
      <c r="G7401" s="68" t="s">
        <v>80</v>
      </c>
      <c r="H7401" s="68" t="s">
        <v>395</v>
      </c>
      <c r="I7401" s="68" t="s">
        <v>655</v>
      </c>
      <c r="J7401" s="65">
        <v>2</v>
      </c>
      <c r="K7401" s="65">
        <v>15</v>
      </c>
      <c r="L7401" s="65">
        <v>448</v>
      </c>
      <c r="M7401" s="65" t="s">
        <v>400</v>
      </c>
    </row>
    <row r="7402" spans="1:13" ht="12.75" customHeight="1">
      <c r="A7402" s="65" t="str">
        <f>IF(ROW()=1,"KEY",IF(ISNA(VLOOKUP(B7402,車名対応マスタ!B:D,3,FALSE)),"",IF(VLOOKUP(B7402,車名対応マスタ!B:D,3,FALSE)="","",$D7402&amp;" "&amp;IF($G7402="9","J","O")&amp;" "&amp;$I7402&amp;" "&amp;IF($I7402&lt;=TEXT(★完成資料!$A$1,"yyyymm"),TEXT(★完成資料!$A$1,"yyyymm"),"999999")&amp; " " &amp; LEFT(F7402 &amp; "          ",10))))</f>
        <v xml:space="preserve">T O 202208 yyyy00 HV        </v>
      </c>
      <c r="B7402" s="68" t="s">
        <v>331</v>
      </c>
      <c r="C7402" s="68" t="s">
        <v>472</v>
      </c>
      <c r="D7402" s="68" t="s">
        <v>287</v>
      </c>
      <c r="E7402" s="68" t="s">
        <v>531</v>
      </c>
      <c r="F7402" s="68" t="s">
        <v>360</v>
      </c>
      <c r="G7402" s="68" t="s">
        <v>80</v>
      </c>
      <c r="H7402" s="68" t="s">
        <v>395</v>
      </c>
      <c r="I7402" s="68" t="s">
        <v>656</v>
      </c>
      <c r="J7402" s="65">
        <v>13</v>
      </c>
      <c r="K7402" s="65">
        <v>24</v>
      </c>
      <c r="L7402" s="65">
        <v>448</v>
      </c>
      <c r="M7402" s="65" t="s">
        <v>400</v>
      </c>
    </row>
    <row r="7403" spans="1:13" ht="12.75" customHeight="1">
      <c r="A7403" s="65" t="str">
        <f>IF(ROW()=1,"KEY",IF(ISNA(VLOOKUP(B7403,車名対応マスタ!B:D,3,FALSE)),"",IF(VLOOKUP(B7403,車名対応マスタ!B:D,3,FALSE)="","",$D7403&amp;" "&amp;IF($G7403="9","J","O")&amp;" "&amp;$I7403&amp;" "&amp;IF($I7403&lt;=TEXT(★完成資料!$A$1,"yyyymm"),TEXT(★完成資料!$A$1,"yyyymm"),"999999")&amp; " " &amp; LEFT(F7403 &amp; "          ",10))))</f>
        <v xml:space="preserve">T O 202209 yyyy00 HV        </v>
      </c>
      <c r="B7403" s="68" t="s">
        <v>331</v>
      </c>
      <c r="C7403" s="68" t="s">
        <v>472</v>
      </c>
      <c r="D7403" s="68" t="s">
        <v>287</v>
      </c>
      <c r="E7403" s="68" t="s">
        <v>531</v>
      </c>
      <c r="F7403" s="68" t="s">
        <v>360</v>
      </c>
      <c r="G7403" s="68" t="s">
        <v>80</v>
      </c>
      <c r="H7403" s="68" t="s">
        <v>395</v>
      </c>
      <c r="I7403" s="68" t="s">
        <v>657</v>
      </c>
      <c r="J7403" s="65">
        <v>8</v>
      </c>
      <c r="K7403" s="65">
        <v>22</v>
      </c>
      <c r="L7403" s="65">
        <v>448</v>
      </c>
      <c r="M7403" s="65" t="s">
        <v>400</v>
      </c>
    </row>
    <row r="7404" spans="1:13" ht="12.75" customHeight="1">
      <c r="A7404" s="65" t="str">
        <f>IF(ROW()=1,"KEY",IF(ISNA(VLOOKUP(B7404,車名対応マスタ!B:D,3,FALSE)),"",IF(VLOOKUP(B7404,車名対応マスタ!B:D,3,FALSE)="","",$D7404&amp;" "&amp;IF($G7404="9","J","O")&amp;" "&amp;$I7404&amp;" "&amp;IF($I7404&lt;=TEXT(★完成資料!$A$1,"yyyymm"),TEXT(★完成資料!$A$1,"yyyymm"),"999999")&amp; " " &amp; LEFT(F7404 &amp; "          ",10))))</f>
        <v xml:space="preserve">T O 202210 yyyy00 HV        </v>
      </c>
      <c r="B7404" s="68" t="s">
        <v>331</v>
      </c>
      <c r="C7404" s="68" t="s">
        <v>472</v>
      </c>
      <c r="D7404" s="68" t="s">
        <v>287</v>
      </c>
      <c r="E7404" s="68" t="s">
        <v>531</v>
      </c>
      <c r="F7404" s="68" t="s">
        <v>360</v>
      </c>
      <c r="G7404" s="68" t="s">
        <v>80</v>
      </c>
      <c r="H7404" s="68" t="s">
        <v>395</v>
      </c>
      <c r="I7404" s="68" t="s">
        <v>663</v>
      </c>
      <c r="J7404" s="65">
        <v>17</v>
      </c>
      <c r="K7404" s="65">
        <v>27</v>
      </c>
      <c r="L7404" s="65">
        <v>448</v>
      </c>
      <c r="M7404" s="65" t="s">
        <v>400</v>
      </c>
    </row>
    <row r="7405" spans="1:13" ht="12.75" customHeight="1">
      <c r="A7405" s="65" t="str">
        <f>IF(ROW()=1,"KEY",IF(ISNA(VLOOKUP(B7405,車名対応マスタ!B:D,3,FALSE)),"",IF(VLOOKUP(B7405,車名対応マスタ!B:D,3,FALSE)="","",$D7405&amp;" "&amp;IF($G7405="9","J","O")&amp;" "&amp;$I7405&amp;" "&amp;IF($I7405&lt;=TEXT(★完成資料!$A$1,"yyyymm"),TEXT(★完成資料!$A$1,"yyyymm"),"999999")&amp; " " &amp; LEFT(F7405 &amp; "          ",10))))</f>
        <v xml:space="preserve">T O 202201 yyyy00 HV        </v>
      </c>
      <c r="B7405" s="68" t="s">
        <v>331</v>
      </c>
      <c r="C7405" s="68" t="s">
        <v>472</v>
      </c>
      <c r="D7405" s="68" t="s">
        <v>287</v>
      </c>
      <c r="E7405" s="68" t="s">
        <v>531</v>
      </c>
      <c r="F7405" s="68" t="s">
        <v>360</v>
      </c>
      <c r="G7405" s="68" t="s">
        <v>80</v>
      </c>
      <c r="H7405" s="68" t="s">
        <v>395</v>
      </c>
      <c r="I7405" s="68" t="s">
        <v>639</v>
      </c>
      <c r="J7405" s="65">
        <v>48</v>
      </c>
      <c r="L7405" s="65">
        <v>607</v>
      </c>
      <c r="M7405" s="65" t="s">
        <v>401</v>
      </c>
    </row>
    <row r="7406" spans="1:13" ht="12.75" customHeight="1">
      <c r="A7406" s="65" t="str">
        <f>IF(ROW()=1,"KEY",IF(ISNA(VLOOKUP(B7406,車名対応マスタ!B:D,3,FALSE)),"",IF(VLOOKUP(B7406,車名対応マスタ!B:D,3,FALSE)="","",$D7406&amp;" "&amp;IF($G7406="9","J","O")&amp;" "&amp;$I7406&amp;" "&amp;IF($I7406&lt;=TEXT(★完成資料!$A$1,"yyyymm"),TEXT(★完成資料!$A$1,"yyyymm"),"999999")&amp; " " &amp; LEFT(F7406 &amp; "          ",10))))</f>
        <v xml:space="preserve">T O 202202 yyyy00 HV        </v>
      </c>
      <c r="B7406" s="68" t="s">
        <v>331</v>
      </c>
      <c r="C7406" s="68" t="s">
        <v>472</v>
      </c>
      <c r="D7406" s="68" t="s">
        <v>287</v>
      </c>
      <c r="E7406" s="68" t="s">
        <v>531</v>
      </c>
      <c r="F7406" s="68" t="s">
        <v>360</v>
      </c>
      <c r="G7406" s="68" t="s">
        <v>80</v>
      </c>
      <c r="H7406" s="68" t="s">
        <v>395</v>
      </c>
      <c r="I7406" s="68" t="s">
        <v>640</v>
      </c>
      <c r="J7406" s="65">
        <v>88</v>
      </c>
      <c r="K7406" s="65">
        <v>21</v>
      </c>
      <c r="L7406" s="65">
        <v>607</v>
      </c>
      <c r="M7406" s="65" t="s">
        <v>401</v>
      </c>
    </row>
    <row r="7407" spans="1:13" ht="12.75" customHeight="1">
      <c r="A7407" s="65" t="str">
        <f>IF(ROW()=1,"KEY",IF(ISNA(VLOOKUP(B7407,車名対応マスタ!B:D,3,FALSE)),"",IF(VLOOKUP(B7407,車名対応マスタ!B:D,3,FALSE)="","",$D7407&amp;" "&amp;IF($G7407="9","J","O")&amp;" "&amp;$I7407&amp;" "&amp;IF($I7407&lt;=TEXT(★完成資料!$A$1,"yyyymm"),TEXT(★完成資料!$A$1,"yyyymm"),"999999")&amp; " " &amp; LEFT(F7407 &amp; "          ",10))))</f>
        <v xml:space="preserve">T O 202203 yyyy00 HV        </v>
      </c>
      <c r="B7407" s="68" t="s">
        <v>331</v>
      </c>
      <c r="C7407" s="68" t="s">
        <v>472</v>
      </c>
      <c r="D7407" s="68" t="s">
        <v>287</v>
      </c>
      <c r="E7407" s="68" t="s">
        <v>531</v>
      </c>
      <c r="F7407" s="68" t="s">
        <v>360</v>
      </c>
      <c r="G7407" s="68" t="s">
        <v>80</v>
      </c>
      <c r="H7407" s="68" t="s">
        <v>395</v>
      </c>
      <c r="I7407" s="68" t="s">
        <v>641</v>
      </c>
      <c r="J7407" s="65">
        <v>84</v>
      </c>
      <c r="K7407" s="65">
        <v>53</v>
      </c>
      <c r="L7407" s="65">
        <v>607</v>
      </c>
      <c r="M7407" s="65" t="s">
        <v>401</v>
      </c>
    </row>
    <row r="7408" spans="1:13" ht="12.75" customHeight="1">
      <c r="A7408" s="65" t="str">
        <f>IF(ROW()=1,"KEY",IF(ISNA(VLOOKUP(B7408,車名対応マスタ!B:D,3,FALSE)),"",IF(VLOOKUP(B7408,車名対応マスタ!B:D,3,FALSE)="","",$D7408&amp;" "&amp;IF($G7408="9","J","O")&amp;" "&amp;$I7408&amp;" "&amp;IF($I7408&lt;=TEXT(★完成資料!$A$1,"yyyymm"),TEXT(★完成資料!$A$1,"yyyymm"),"999999")&amp; " " &amp; LEFT(F7408 &amp; "          ",10))))</f>
        <v xml:space="preserve">T O 202204 yyyy00 HV        </v>
      </c>
      <c r="B7408" s="68" t="s">
        <v>331</v>
      </c>
      <c r="C7408" s="68" t="s">
        <v>472</v>
      </c>
      <c r="D7408" s="68" t="s">
        <v>287</v>
      </c>
      <c r="E7408" s="68" t="s">
        <v>531</v>
      </c>
      <c r="F7408" s="68" t="s">
        <v>360</v>
      </c>
      <c r="G7408" s="68" t="s">
        <v>80</v>
      </c>
      <c r="H7408" s="68" t="s">
        <v>395</v>
      </c>
      <c r="I7408" s="68" t="s">
        <v>642</v>
      </c>
      <c r="J7408" s="65">
        <v>71</v>
      </c>
      <c r="K7408" s="65">
        <v>40</v>
      </c>
      <c r="L7408" s="65">
        <v>607</v>
      </c>
      <c r="M7408" s="65" t="s">
        <v>401</v>
      </c>
    </row>
    <row r="7409" spans="1:13" ht="12.75" customHeight="1">
      <c r="A7409" s="65" t="str">
        <f>IF(ROW()=1,"KEY",IF(ISNA(VLOOKUP(B7409,車名対応マスタ!B:D,3,FALSE)),"",IF(VLOOKUP(B7409,車名対応マスタ!B:D,3,FALSE)="","",$D7409&amp;" "&amp;IF($G7409="9","J","O")&amp;" "&amp;$I7409&amp;" "&amp;IF($I7409&lt;=TEXT(★完成資料!$A$1,"yyyymm"),TEXT(★完成資料!$A$1,"yyyymm"),"999999")&amp; " " &amp; LEFT(F7409 &amp; "          ",10))))</f>
        <v xml:space="preserve">T O 202205 yyyy00 HV        </v>
      </c>
      <c r="B7409" s="68" t="s">
        <v>331</v>
      </c>
      <c r="C7409" s="68" t="s">
        <v>472</v>
      </c>
      <c r="D7409" s="68" t="s">
        <v>287</v>
      </c>
      <c r="E7409" s="68" t="s">
        <v>531</v>
      </c>
      <c r="F7409" s="68" t="s">
        <v>360</v>
      </c>
      <c r="G7409" s="68" t="s">
        <v>80</v>
      </c>
      <c r="H7409" s="68" t="s">
        <v>395</v>
      </c>
      <c r="I7409" s="68" t="s">
        <v>647</v>
      </c>
      <c r="J7409" s="65">
        <v>52</v>
      </c>
      <c r="K7409" s="65">
        <v>45</v>
      </c>
      <c r="L7409" s="65">
        <v>607</v>
      </c>
      <c r="M7409" s="65" t="s">
        <v>401</v>
      </c>
    </row>
    <row r="7410" spans="1:13" ht="12.75" customHeight="1">
      <c r="A7410" s="65" t="str">
        <f>IF(ROW()=1,"KEY",IF(ISNA(VLOOKUP(B7410,車名対応マスタ!B:D,3,FALSE)),"",IF(VLOOKUP(B7410,車名対応マスタ!B:D,3,FALSE)="","",$D7410&amp;" "&amp;IF($G7410="9","J","O")&amp;" "&amp;$I7410&amp;" "&amp;IF($I7410&lt;=TEXT(★完成資料!$A$1,"yyyymm"),TEXT(★完成資料!$A$1,"yyyymm"),"999999")&amp; " " &amp; LEFT(F7410 &amp; "          ",10))))</f>
        <v xml:space="preserve">T O 202206 yyyy00 HV        </v>
      </c>
      <c r="B7410" s="68" t="s">
        <v>331</v>
      </c>
      <c r="C7410" s="68" t="s">
        <v>472</v>
      </c>
      <c r="D7410" s="68" t="s">
        <v>287</v>
      </c>
      <c r="E7410" s="68" t="s">
        <v>531</v>
      </c>
      <c r="F7410" s="68" t="s">
        <v>360</v>
      </c>
      <c r="G7410" s="68" t="s">
        <v>80</v>
      </c>
      <c r="H7410" s="68" t="s">
        <v>395</v>
      </c>
      <c r="I7410" s="68" t="s">
        <v>652</v>
      </c>
      <c r="J7410" s="65">
        <v>46</v>
      </c>
      <c r="K7410" s="65">
        <v>36</v>
      </c>
      <c r="L7410" s="65">
        <v>607</v>
      </c>
      <c r="M7410" s="65" t="s">
        <v>401</v>
      </c>
    </row>
    <row r="7411" spans="1:13" ht="12.75" customHeight="1">
      <c r="A7411" s="65" t="str">
        <f>IF(ROW()=1,"KEY",IF(ISNA(VLOOKUP(B7411,車名対応マスタ!B:D,3,FALSE)),"",IF(VLOOKUP(B7411,車名対応マスタ!B:D,3,FALSE)="","",$D7411&amp;" "&amp;IF($G7411="9","J","O")&amp;" "&amp;$I7411&amp;" "&amp;IF($I7411&lt;=TEXT(★完成資料!$A$1,"yyyymm"),TEXT(★完成資料!$A$1,"yyyymm"),"999999")&amp; " " &amp; LEFT(F7411 &amp; "          ",10))))</f>
        <v xml:space="preserve">T O 202207 yyyy00 HV        </v>
      </c>
      <c r="B7411" s="68" t="s">
        <v>331</v>
      </c>
      <c r="C7411" s="68" t="s">
        <v>472</v>
      </c>
      <c r="D7411" s="68" t="s">
        <v>287</v>
      </c>
      <c r="E7411" s="68" t="s">
        <v>531</v>
      </c>
      <c r="F7411" s="68" t="s">
        <v>360</v>
      </c>
      <c r="G7411" s="68" t="s">
        <v>80</v>
      </c>
      <c r="H7411" s="68" t="s">
        <v>395</v>
      </c>
      <c r="I7411" s="68" t="s">
        <v>655</v>
      </c>
      <c r="J7411" s="65">
        <v>35</v>
      </c>
      <c r="K7411" s="65">
        <v>70</v>
      </c>
      <c r="L7411" s="65">
        <v>607</v>
      </c>
      <c r="M7411" s="65" t="s">
        <v>401</v>
      </c>
    </row>
    <row r="7412" spans="1:13" ht="12.75" customHeight="1">
      <c r="A7412" s="65" t="str">
        <f>IF(ROW()=1,"KEY",IF(ISNA(VLOOKUP(B7412,車名対応マスタ!B:D,3,FALSE)),"",IF(VLOOKUP(B7412,車名対応マスタ!B:D,3,FALSE)="","",$D7412&amp;" "&amp;IF($G7412="9","J","O")&amp;" "&amp;$I7412&amp;" "&amp;IF($I7412&lt;=TEXT(★完成資料!$A$1,"yyyymm"),TEXT(★完成資料!$A$1,"yyyymm"),"999999")&amp; " " &amp; LEFT(F7412 &amp; "          ",10))))</f>
        <v xml:space="preserve">T O 202208 yyyy00 HV        </v>
      </c>
      <c r="B7412" s="68" t="s">
        <v>331</v>
      </c>
      <c r="C7412" s="68" t="s">
        <v>472</v>
      </c>
      <c r="D7412" s="68" t="s">
        <v>287</v>
      </c>
      <c r="E7412" s="68" t="s">
        <v>531</v>
      </c>
      <c r="F7412" s="68" t="s">
        <v>360</v>
      </c>
      <c r="G7412" s="68" t="s">
        <v>80</v>
      </c>
      <c r="H7412" s="68" t="s">
        <v>395</v>
      </c>
      <c r="I7412" s="68" t="s">
        <v>656</v>
      </c>
      <c r="J7412" s="65">
        <v>60</v>
      </c>
      <c r="K7412" s="65">
        <v>87</v>
      </c>
      <c r="L7412" s="65">
        <v>607</v>
      </c>
      <c r="M7412" s="65" t="s">
        <v>401</v>
      </c>
    </row>
    <row r="7413" spans="1:13" ht="12.75" customHeight="1">
      <c r="A7413" s="65" t="str">
        <f>IF(ROW()=1,"KEY",IF(ISNA(VLOOKUP(B7413,車名対応マスタ!B:D,3,FALSE)),"",IF(VLOOKUP(B7413,車名対応マスタ!B:D,3,FALSE)="","",$D7413&amp;" "&amp;IF($G7413="9","J","O")&amp;" "&amp;$I7413&amp;" "&amp;IF($I7413&lt;=TEXT(★完成資料!$A$1,"yyyymm"),TEXT(★完成資料!$A$1,"yyyymm"),"999999")&amp; " " &amp; LEFT(F7413 &amp; "          ",10))))</f>
        <v xml:space="preserve">T O 202209 yyyy00 HV        </v>
      </c>
      <c r="B7413" s="68" t="s">
        <v>331</v>
      </c>
      <c r="C7413" s="68" t="s">
        <v>472</v>
      </c>
      <c r="D7413" s="68" t="s">
        <v>287</v>
      </c>
      <c r="E7413" s="68" t="s">
        <v>531</v>
      </c>
      <c r="F7413" s="68" t="s">
        <v>360</v>
      </c>
      <c r="G7413" s="68" t="s">
        <v>80</v>
      </c>
      <c r="H7413" s="68" t="s">
        <v>395</v>
      </c>
      <c r="I7413" s="68" t="s">
        <v>657</v>
      </c>
      <c r="J7413" s="65">
        <v>29</v>
      </c>
      <c r="K7413" s="65">
        <v>62</v>
      </c>
      <c r="L7413" s="65">
        <v>607</v>
      </c>
      <c r="M7413" s="65" t="s">
        <v>401</v>
      </c>
    </row>
    <row r="7414" spans="1:13" ht="12.75" customHeight="1">
      <c r="A7414" s="65" t="str">
        <f>IF(ROW()=1,"KEY",IF(ISNA(VLOOKUP(B7414,車名対応マスタ!B:D,3,FALSE)),"",IF(VLOOKUP(B7414,車名対応マスタ!B:D,3,FALSE)="","",$D7414&amp;" "&amp;IF($G7414="9","J","O")&amp;" "&amp;$I7414&amp;" "&amp;IF($I7414&lt;=TEXT(★完成資料!$A$1,"yyyymm"),TEXT(★完成資料!$A$1,"yyyymm"),"999999")&amp; " " &amp; LEFT(F7414 &amp; "          ",10))))</f>
        <v xml:space="preserve">T O 202210 yyyy00 HV        </v>
      </c>
      <c r="B7414" s="68" t="s">
        <v>331</v>
      </c>
      <c r="C7414" s="68" t="s">
        <v>472</v>
      </c>
      <c r="D7414" s="68" t="s">
        <v>287</v>
      </c>
      <c r="E7414" s="68" t="s">
        <v>531</v>
      </c>
      <c r="F7414" s="68" t="s">
        <v>360</v>
      </c>
      <c r="G7414" s="68" t="s">
        <v>80</v>
      </c>
      <c r="H7414" s="68" t="s">
        <v>395</v>
      </c>
      <c r="I7414" s="68" t="s">
        <v>663</v>
      </c>
      <c r="J7414" s="65">
        <v>13</v>
      </c>
      <c r="K7414" s="65">
        <v>68</v>
      </c>
      <c r="L7414" s="65">
        <v>607</v>
      </c>
      <c r="M7414" s="65" t="s">
        <v>401</v>
      </c>
    </row>
    <row r="7415" spans="1:13" ht="12.75" customHeight="1">
      <c r="A7415" s="65" t="str">
        <f>IF(ROW()=1,"KEY",IF(ISNA(VLOOKUP(B7415,車名対応マスタ!B:D,3,FALSE)),"",IF(VLOOKUP(B7415,車名対応マスタ!B:D,3,FALSE)="","",$D7415&amp;" "&amp;IF($G7415="9","J","O")&amp;" "&amp;$I7415&amp;" "&amp;IF($I7415&lt;=TEXT(★完成資料!$A$1,"yyyymm"),TEXT(★完成資料!$A$1,"yyyymm"),"999999")&amp; " " &amp; LEFT(F7415 &amp; "          ",10))))</f>
        <v xml:space="preserve">T O 202201 yyyy00 HV        </v>
      </c>
      <c r="B7415" s="68" t="s">
        <v>480</v>
      </c>
      <c r="C7415" s="68" t="s">
        <v>473</v>
      </c>
      <c r="D7415" s="68" t="s">
        <v>287</v>
      </c>
      <c r="E7415" s="68" t="s">
        <v>531</v>
      </c>
      <c r="F7415" s="68" t="s">
        <v>360</v>
      </c>
      <c r="G7415" s="68" t="s">
        <v>75</v>
      </c>
      <c r="H7415" s="68" t="s">
        <v>246</v>
      </c>
      <c r="I7415" s="68" t="s">
        <v>639</v>
      </c>
      <c r="J7415" s="65">
        <v>12017</v>
      </c>
      <c r="K7415" s="65">
        <v>8133</v>
      </c>
      <c r="L7415" s="65">
        <v>104</v>
      </c>
      <c r="M7415" s="65" t="s">
        <v>361</v>
      </c>
    </row>
    <row r="7416" spans="1:13" ht="12.75" customHeight="1">
      <c r="A7416" s="65" t="str">
        <f>IF(ROW()=1,"KEY",IF(ISNA(VLOOKUP(B7416,車名対応マスタ!B:D,3,FALSE)),"",IF(VLOOKUP(B7416,車名対応マスタ!B:D,3,FALSE)="","",$D7416&amp;" "&amp;IF($G7416="9","J","O")&amp;" "&amp;$I7416&amp;" "&amp;IF($I7416&lt;=TEXT(★完成資料!$A$1,"yyyymm"),TEXT(★完成資料!$A$1,"yyyymm"),"999999")&amp; " " &amp; LEFT(F7416 &amp; "          ",10))))</f>
        <v xml:space="preserve">T O 202202 yyyy00 HV        </v>
      </c>
      <c r="B7416" s="68" t="s">
        <v>480</v>
      </c>
      <c r="C7416" s="68" t="s">
        <v>473</v>
      </c>
      <c r="D7416" s="68" t="s">
        <v>287</v>
      </c>
      <c r="E7416" s="68" t="s">
        <v>531</v>
      </c>
      <c r="F7416" s="68" t="s">
        <v>360</v>
      </c>
      <c r="G7416" s="68" t="s">
        <v>75</v>
      </c>
      <c r="H7416" s="68" t="s">
        <v>246</v>
      </c>
      <c r="I7416" s="68" t="s">
        <v>640</v>
      </c>
      <c r="J7416" s="65">
        <v>11136</v>
      </c>
      <c r="K7416" s="65">
        <v>9572</v>
      </c>
      <c r="L7416" s="65">
        <v>104</v>
      </c>
      <c r="M7416" s="65" t="s">
        <v>361</v>
      </c>
    </row>
    <row r="7417" spans="1:13" ht="12.75" customHeight="1">
      <c r="A7417" s="65" t="str">
        <f>IF(ROW()=1,"KEY",IF(ISNA(VLOOKUP(B7417,車名対応マスタ!B:D,3,FALSE)),"",IF(VLOOKUP(B7417,車名対応マスタ!B:D,3,FALSE)="","",$D7417&amp;" "&amp;IF($G7417="9","J","O")&amp;" "&amp;$I7417&amp;" "&amp;IF($I7417&lt;=TEXT(★完成資料!$A$1,"yyyymm"),TEXT(★完成資料!$A$1,"yyyymm"),"999999")&amp; " " &amp; LEFT(F7417 &amp; "          ",10))))</f>
        <v xml:space="preserve">T O 202203 yyyy00 HV        </v>
      </c>
      <c r="B7417" s="68" t="s">
        <v>480</v>
      </c>
      <c r="C7417" s="68" t="s">
        <v>473</v>
      </c>
      <c r="D7417" s="68" t="s">
        <v>287</v>
      </c>
      <c r="E7417" s="68" t="s">
        <v>531</v>
      </c>
      <c r="F7417" s="68" t="s">
        <v>360</v>
      </c>
      <c r="G7417" s="68" t="s">
        <v>75</v>
      </c>
      <c r="H7417" s="68" t="s">
        <v>246</v>
      </c>
      <c r="I7417" s="68" t="s">
        <v>641</v>
      </c>
      <c r="J7417" s="65">
        <v>15745</v>
      </c>
      <c r="K7417" s="65">
        <v>11670</v>
      </c>
      <c r="L7417" s="65">
        <v>104</v>
      </c>
      <c r="M7417" s="65" t="s">
        <v>361</v>
      </c>
    </row>
    <row r="7418" spans="1:13" ht="12.75" customHeight="1">
      <c r="A7418" s="65" t="str">
        <f>IF(ROW()=1,"KEY",IF(ISNA(VLOOKUP(B7418,車名対応マスタ!B:D,3,FALSE)),"",IF(VLOOKUP(B7418,車名対応マスタ!B:D,3,FALSE)="","",$D7418&amp;" "&amp;IF($G7418="9","J","O")&amp;" "&amp;$I7418&amp;" "&amp;IF($I7418&lt;=TEXT(★完成資料!$A$1,"yyyymm"),TEXT(★完成資料!$A$1,"yyyymm"),"999999")&amp; " " &amp; LEFT(F7418 &amp; "          ",10))))</f>
        <v xml:space="preserve">T O 202204 yyyy00 HV        </v>
      </c>
      <c r="B7418" s="68" t="s">
        <v>480</v>
      </c>
      <c r="C7418" s="68" t="s">
        <v>473</v>
      </c>
      <c r="D7418" s="68" t="s">
        <v>287</v>
      </c>
      <c r="E7418" s="68" t="s">
        <v>531</v>
      </c>
      <c r="F7418" s="68" t="s">
        <v>360</v>
      </c>
      <c r="G7418" s="68" t="s">
        <v>75</v>
      </c>
      <c r="H7418" s="68" t="s">
        <v>246</v>
      </c>
      <c r="I7418" s="68" t="s">
        <v>642</v>
      </c>
      <c r="J7418" s="65">
        <v>16878</v>
      </c>
      <c r="K7418" s="65">
        <v>8553</v>
      </c>
      <c r="L7418" s="65">
        <v>104</v>
      </c>
      <c r="M7418" s="65" t="s">
        <v>361</v>
      </c>
    </row>
    <row r="7419" spans="1:13" ht="12.75" customHeight="1">
      <c r="A7419" s="65" t="str">
        <f>IF(ROW()=1,"KEY",IF(ISNA(VLOOKUP(B7419,車名対応マスタ!B:D,3,FALSE)),"",IF(VLOOKUP(B7419,車名対応マスタ!B:D,3,FALSE)="","",$D7419&amp;" "&amp;IF($G7419="9","J","O")&amp;" "&amp;$I7419&amp;" "&amp;IF($I7419&lt;=TEXT(★完成資料!$A$1,"yyyymm"),TEXT(★完成資料!$A$1,"yyyymm"),"999999")&amp; " " &amp; LEFT(F7419 &amp; "          ",10))))</f>
        <v xml:space="preserve">T O 202205 yyyy00 HV        </v>
      </c>
      <c r="B7419" s="68" t="s">
        <v>480</v>
      </c>
      <c r="C7419" s="68" t="s">
        <v>473</v>
      </c>
      <c r="D7419" s="68" t="s">
        <v>287</v>
      </c>
      <c r="E7419" s="68" t="s">
        <v>531</v>
      </c>
      <c r="F7419" s="68" t="s">
        <v>360</v>
      </c>
      <c r="G7419" s="68" t="s">
        <v>75</v>
      </c>
      <c r="H7419" s="68" t="s">
        <v>246</v>
      </c>
      <c r="I7419" s="68" t="s">
        <v>647</v>
      </c>
      <c r="J7419" s="65">
        <v>17014</v>
      </c>
      <c r="K7419" s="65">
        <v>7331</v>
      </c>
      <c r="L7419" s="65">
        <v>104</v>
      </c>
      <c r="M7419" s="65" t="s">
        <v>361</v>
      </c>
    </row>
    <row r="7420" spans="1:13" ht="12.75" customHeight="1">
      <c r="A7420" s="65" t="str">
        <f>IF(ROW()=1,"KEY",IF(ISNA(VLOOKUP(B7420,車名対応マスタ!B:D,3,FALSE)),"",IF(VLOOKUP(B7420,車名対応マスタ!B:D,3,FALSE)="","",$D7420&amp;" "&amp;IF($G7420="9","J","O")&amp;" "&amp;$I7420&amp;" "&amp;IF($I7420&lt;=TEXT(★完成資料!$A$1,"yyyymm"),TEXT(★完成資料!$A$1,"yyyymm"),"999999")&amp; " " &amp; LEFT(F7420 &amp; "          ",10))))</f>
        <v xml:space="preserve">T O 202206 yyyy00 HV        </v>
      </c>
      <c r="B7420" s="68" t="s">
        <v>480</v>
      </c>
      <c r="C7420" s="68" t="s">
        <v>473</v>
      </c>
      <c r="D7420" s="68" t="s">
        <v>287</v>
      </c>
      <c r="E7420" s="68" t="s">
        <v>531</v>
      </c>
      <c r="F7420" s="68" t="s">
        <v>360</v>
      </c>
      <c r="G7420" s="68" t="s">
        <v>75</v>
      </c>
      <c r="H7420" s="68" t="s">
        <v>246</v>
      </c>
      <c r="I7420" s="68" t="s">
        <v>652</v>
      </c>
      <c r="J7420" s="65">
        <v>13883</v>
      </c>
      <c r="K7420" s="65">
        <v>7005</v>
      </c>
      <c r="L7420" s="65">
        <v>104</v>
      </c>
      <c r="M7420" s="65" t="s">
        <v>361</v>
      </c>
    </row>
    <row r="7421" spans="1:13" ht="12.75" customHeight="1">
      <c r="A7421" s="65" t="str">
        <f>IF(ROW()=1,"KEY",IF(ISNA(VLOOKUP(B7421,車名対応マスタ!B:D,3,FALSE)),"",IF(VLOOKUP(B7421,車名対応マスタ!B:D,3,FALSE)="","",$D7421&amp;" "&amp;IF($G7421="9","J","O")&amp;" "&amp;$I7421&amp;" "&amp;IF($I7421&lt;=TEXT(★完成資料!$A$1,"yyyymm"),TEXT(★完成資料!$A$1,"yyyymm"),"999999")&amp; " " &amp; LEFT(F7421 &amp; "          ",10))))</f>
        <v xml:space="preserve">T O 202207 yyyy00 HV        </v>
      </c>
      <c r="B7421" s="68" t="s">
        <v>480</v>
      </c>
      <c r="C7421" s="68" t="s">
        <v>473</v>
      </c>
      <c r="D7421" s="68" t="s">
        <v>287</v>
      </c>
      <c r="E7421" s="68" t="s">
        <v>531</v>
      </c>
      <c r="F7421" s="68" t="s">
        <v>360</v>
      </c>
      <c r="G7421" s="68" t="s">
        <v>75</v>
      </c>
      <c r="H7421" s="68" t="s">
        <v>246</v>
      </c>
      <c r="I7421" s="68" t="s">
        <v>655</v>
      </c>
      <c r="J7421" s="65">
        <v>14775</v>
      </c>
      <c r="K7421" s="65">
        <v>11627</v>
      </c>
      <c r="L7421" s="65">
        <v>104</v>
      </c>
      <c r="M7421" s="65" t="s">
        <v>361</v>
      </c>
    </row>
    <row r="7422" spans="1:13" ht="12.75" customHeight="1">
      <c r="A7422" s="65" t="str">
        <f>IF(ROW()=1,"KEY",IF(ISNA(VLOOKUP(B7422,車名対応マスタ!B:D,3,FALSE)),"",IF(VLOOKUP(B7422,車名対応マスタ!B:D,3,FALSE)="","",$D7422&amp;" "&amp;IF($G7422="9","J","O")&amp;" "&amp;$I7422&amp;" "&amp;IF($I7422&lt;=TEXT(★完成資料!$A$1,"yyyymm"),TEXT(★完成資料!$A$1,"yyyymm"),"999999")&amp; " " &amp; LEFT(F7422 &amp; "          ",10))))</f>
        <v xml:space="preserve">T O 202208 yyyy00 HV        </v>
      </c>
      <c r="B7422" s="68" t="s">
        <v>480</v>
      </c>
      <c r="C7422" s="68" t="s">
        <v>473</v>
      </c>
      <c r="D7422" s="68" t="s">
        <v>287</v>
      </c>
      <c r="E7422" s="68" t="s">
        <v>531</v>
      </c>
      <c r="F7422" s="68" t="s">
        <v>360</v>
      </c>
      <c r="G7422" s="68" t="s">
        <v>75</v>
      </c>
      <c r="H7422" s="68" t="s">
        <v>246</v>
      </c>
      <c r="I7422" s="68" t="s">
        <v>656</v>
      </c>
      <c r="J7422" s="65">
        <v>13104</v>
      </c>
      <c r="K7422" s="65">
        <v>9267</v>
      </c>
      <c r="L7422" s="65">
        <v>104</v>
      </c>
      <c r="M7422" s="65" t="s">
        <v>361</v>
      </c>
    </row>
    <row r="7423" spans="1:13" ht="12.75" customHeight="1">
      <c r="A7423" s="65" t="str">
        <f>IF(ROW()=1,"KEY",IF(ISNA(VLOOKUP(B7423,車名対応マスタ!B:D,3,FALSE)),"",IF(VLOOKUP(B7423,車名対応マスタ!B:D,3,FALSE)="","",$D7423&amp;" "&amp;IF($G7423="9","J","O")&amp;" "&amp;$I7423&amp;" "&amp;IF($I7423&lt;=TEXT(★完成資料!$A$1,"yyyymm"),TEXT(★完成資料!$A$1,"yyyymm"),"999999")&amp; " " &amp; LEFT(F7423 &amp; "          ",10))))</f>
        <v xml:space="preserve">T O 202209 yyyy00 HV        </v>
      </c>
      <c r="B7423" s="68" t="s">
        <v>480</v>
      </c>
      <c r="C7423" s="68" t="s">
        <v>473</v>
      </c>
      <c r="D7423" s="68" t="s">
        <v>287</v>
      </c>
      <c r="E7423" s="68" t="s">
        <v>531</v>
      </c>
      <c r="F7423" s="68" t="s">
        <v>360</v>
      </c>
      <c r="G7423" s="68" t="s">
        <v>75</v>
      </c>
      <c r="H7423" s="68" t="s">
        <v>246</v>
      </c>
      <c r="I7423" s="68" t="s">
        <v>657</v>
      </c>
      <c r="J7423" s="65">
        <v>9382</v>
      </c>
      <c r="K7423" s="65">
        <v>9171</v>
      </c>
      <c r="L7423" s="65">
        <v>104</v>
      </c>
      <c r="M7423" s="65" t="s">
        <v>361</v>
      </c>
    </row>
    <row r="7424" spans="1:13" ht="12.75" customHeight="1">
      <c r="A7424" s="65" t="str">
        <f>IF(ROW()=1,"KEY",IF(ISNA(VLOOKUP(B7424,車名対応マスタ!B:D,3,FALSE)),"",IF(VLOOKUP(B7424,車名対応マスタ!B:D,3,FALSE)="","",$D7424&amp;" "&amp;IF($G7424="9","J","O")&amp;" "&amp;$I7424&amp;" "&amp;IF($I7424&lt;=TEXT(★完成資料!$A$1,"yyyymm"),TEXT(★完成資料!$A$1,"yyyymm"),"999999")&amp; " " &amp; LEFT(F7424 &amp; "          ",10))))</f>
        <v xml:space="preserve">T O 202210 yyyy00 HV        </v>
      </c>
      <c r="B7424" s="68" t="s">
        <v>480</v>
      </c>
      <c r="C7424" s="68" t="s">
        <v>473</v>
      </c>
      <c r="D7424" s="68" t="s">
        <v>287</v>
      </c>
      <c r="E7424" s="68" t="s">
        <v>531</v>
      </c>
      <c r="F7424" s="68" t="s">
        <v>360</v>
      </c>
      <c r="G7424" s="68" t="s">
        <v>75</v>
      </c>
      <c r="H7424" s="68" t="s">
        <v>246</v>
      </c>
      <c r="I7424" s="68" t="s">
        <v>663</v>
      </c>
      <c r="J7424" s="65">
        <v>10313</v>
      </c>
      <c r="K7424" s="65">
        <v>11663</v>
      </c>
      <c r="L7424" s="65">
        <v>104</v>
      </c>
      <c r="M7424" s="65" t="s">
        <v>361</v>
      </c>
    </row>
    <row r="7425" spans="1:13" ht="12.75" customHeight="1">
      <c r="A7425" s="65" t="str">
        <f>IF(ROW()=1,"KEY",IF(ISNA(VLOOKUP(B7425,車名対応マスタ!B:D,3,FALSE)),"",IF(VLOOKUP(B7425,車名対応マスタ!B:D,3,FALSE)="","",$D7425&amp;" "&amp;IF($G7425="9","J","O")&amp;" "&amp;$I7425&amp;" "&amp;IF($I7425&lt;=TEXT(★完成資料!$A$1,"yyyymm"),TEXT(★完成資料!$A$1,"yyyymm"),"999999")&amp; " " &amp; LEFT(F7425 &amp; "          ",10))))</f>
        <v xml:space="preserve">T O 202201 yyyy00 HV        </v>
      </c>
      <c r="B7425" s="68" t="s">
        <v>480</v>
      </c>
      <c r="C7425" s="68" t="s">
        <v>473</v>
      </c>
      <c r="D7425" s="68" t="s">
        <v>287</v>
      </c>
      <c r="E7425" s="68" t="s">
        <v>531</v>
      </c>
      <c r="F7425" s="68" t="s">
        <v>360</v>
      </c>
      <c r="G7425" s="68" t="s">
        <v>75</v>
      </c>
      <c r="H7425" s="68" t="s">
        <v>246</v>
      </c>
      <c r="I7425" s="68" t="s">
        <v>639</v>
      </c>
      <c r="J7425" s="65">
        <v>11</v>
      </c>
      <c r="K7425" s="65">
        <v>36</v>
      </c>
      <c r="L7425" s="65">
        <v>103</v>
      </c>
      <c r="M7425" s="65" t="s">
        <v>370</v>
      </c>
    </row>
    <row r="7426" spans="1:13" ht="12.75" customHeight="1">
      <c r="A7426" s="65" t="str">
        <f>IF(ROW()=1,"KEY",IF(ISNA(VLOOKUP(B7426,車名対応マスタ!B:D,3,FALSE)),"",IF(VLOOKUP(B7426,車名対応マスタ!B:D,3,FALSE)="","",$D7426&amp;" "&amp;IF($G7426="9","J","O")&amp;" "&amp;$I7426&amp;" "&amp;IF($I7426&lt;=TEXT(★完成資料!$A$1,"yyyymm"),TEXT(★完成資料!$A$1,"yyyymm"),"999999")&amp; " " &amp; LEFT(F7426 &amp; "          ",10))))</f>
        <v xml:space="preserve">T O 202202 yyyy00 HV        </v>
      </c>
      <c r="B7426" s="68" t="s">
        <v>480</v>
      </c>
      <c r="C7426" s="68" t="s">
        <v>473</v>
      </c>
      <c r="D7426" s="68" t="s">
        <v>287</v>
      </c>
      <c r="E7426" s="68" t="s">
        <v>531</v>
      </c>
      <c r="F7426" s="68" t="s">
        <v>360</v>
      </c>
      <c r="G7426" s="68" t="s">
        <v>75</v>
      </c>
      <c r="H7426" s="68" t="s">
        <v>246</v>
      </c>
      <c r="I7426" s="68" t="s">
        <v>640</v>
      </c>
      <c r="J7426" s="65">
        <v>17</v>
      </c>
      <c r="K7426" s="65">
        <v>38</v>
      </c>
      <c r="L7426" s="65">
        <v>103</v>
      </c>
      <c r="M7426" s="65" t="s">
        <v>370</v>
      </c>
    </row>
    <row r="7427" spans="1:13" ht="12.75" customHeight="1">
      <c r="A7427" s="65" t="str">
        <f>IF(ROW()=1,"KEY",IF(ISNA(VLOOKUP(B7427,車名対応マスタ!B:D,3,FALSE)),"",IF(VLOOKUP(B7427,車名対応マスタ!B:D,3,FALSE)="","",$D7427&amp;" "&amp;IF($G7427="9","J","O")&amp;" "&amp;$I7427&amp;" "&amp;IF($I7427&lt;=TEXT(★完成資料!$A$1,"yyyymm"),TEXT(★完成資料!$A$1,"yyyymm"),"999999")&amp; " " &amp; LEFT(F7427 &amp; "          ",10))))</f>
        <v xml:space="preserve">T O 202203 yyyy00 HV        </v>
      </c>
      <c r="B7427" s="68" t="s">
        <v>480</v>
      </c>
      <c r="C7427" s="68" t="s">
        <v>473</v>
      </c>
      <c r="D7427" s="68" t="s">
        <v>287</v>
      </c>
      <c r="E7427" s="68" t="s">
        <v>531</v>
      </c>
      <c r="F7427" s="68" t="s">
        <v>360</v>
      </c>
      <c r="G7427" s="68" t="s">
        <v>75</v>
      </c>
      <c r="H7427" s="68" t="s">
        <v>246</v>
      </c>
      <c r="I7427" s="68" t="s">
        <v>641</v>
      </c>
      <c r="J7427" s="65">
        <v>26</v>
      </c>
      <c r="K7427" s="65">
        <v>22</v>
      </c>
      <c r="L7427" s="65">
        <v>103</v>
      </c>
      <c r="M7427" s="65" t="s">
        <v>370</v>
      </c>
    </row>
    <row r="7428" spans="1:13" ht="12.75" customHeight="1">
      <c r="A7428" s="65" t="str">
        <f>IF(ROW()=1,"KEY",IF(ISNA(VLOOKUP(B7428,車名対応マスタ!B:D,3,FALSE)),"",IF(VLOOKUP(B7428,車名対応マスタ!B:D,3,FALSE)="","",$D7428&amp;" "&amp;IF($G7428="9","J","O")&amp;" "&amp;$I7428&amp;" "&amp;IF($I7428&lt;=TEXT(★完成資料!$A$1,"yyyymm"),TEXT(★完成資料!$A$1,"yyyymm"),"999999")&amp; " " &amp; LEFT(F7428 &amp; "          ",10))))</f>
        <v xml:space="preserve">T O 202204 yyyy00 HV        </v>
      </c>
      <c r="B7428" s="68" t="s">
        <v>480</v>
      </c>
      <c r="C7428" s="68" t="s">
        <v>473</v>
      </c>
      <c r="D7428" s="68" t="s">
        <v>287</v>
      </c>
      <c r="E7428" s="68" t="s">
        <v>531</v>
      </c>
      <c r="F7428" s="68" t="s">
        <v>360</v>
      </c>
      <c r="G7428" s="68" t="s">
        <v>75</v>
      </c>
      <c r="H7428" s="68" t="s">
        <v>246</v>
      </c>
      <c r="I7428" s="68" t="s">
        <v>642</v>
      </c>
      <c r="J7428" s="65">
        <v>19</v>
      </c>
      <c r="K7428" s="65">
        <v>19</v>
      </c>
      <c r="L7428" s="65">
        <v>103</v>
      </c>
      <c r="M7428" s="65" t="s">
        <v>370</v>
      </c>
    </row>
    <row r="7429" spans="1:13" ht="12.75" customHeight="1">
      <c r="A7429" s="65" t="str">
        <f>IF(ROW()=1,"KEY",IF(ISNA(VLOOKUP(B7429,車名対応マスタ!B:D,3,FALSE)),"",IF(VLOOKUP(B7429,車名対応マスタ!B:D,3,FALSE)="","",$D7429&amp;" "&amp;IF($G7429="9","J","O")&amp;" "&amp;$I7429&amp;" "&amp;IF($I7429&lt;=TEXT(★完成資料!$A$1,"yyyymm"),TEXT(★完成資料!$A$1,"yyyymm"),"999999")&amp; " " &amp; LEFT(F7429 &amp; "          ",10))))</f>
        <v xml:space="preserve">T O 202205 yyyy00 HV        </v>
      </c>
      <c r="B7429" s="68" t="s">
        <v>480</v>
      </c>
      <c r="C7429" s="68" t="s">
        <v>473</v>
      </c>
      <c r="D7429" s="68" t="s">
        <v>287</v>
      </c>
      <c r="E7429" s="68" t="s">
        <v>531</v>
      </c>
      <c r="F7429" s="68" t="s">
        <v>360</v>
      </c>
      <c r="G7429" s="68" t="s">
        <v>75</v>
      </c>
      <c r="H7429" s="68" t="s">
        <v>246</v>
      </c>
      <c r="I7429" s="68" t="s">
        <v>647</v>
      </c>
      <c r="J7429" s="65">
        <v>27</v>
      </c>
      <c r="K7429" s="65">
        <v>18</v>
      </c>
      <c r="L7429" s="65">
        <v>103</v>
      </c>
      <c r="M7429" s="65" t="s">
        <v>370</v>
      </c>
    </row>
    <row r="7430" spans="1:13" ht="12.75" customHeight="1">
      <c r="A7430" s="65" t="str">
        <f>IF(ROW()=1,"KEY",IF(ISNA(VLOOKUP(B7430,車名対応マスタ!B:D,3,FALSE)),"",IF(VLOOKUP(B7430,車名対応マスタ!B:D,3,FALSE)="","",$D7430&amp;" "&amp;IF($G7430="9","J","O")&amp;" "&amp;$I7430&amp;" "&amp;IF($I7430&lt;=TEXT(★完成資料!$A$1,"yyyymm"),TEXT(★完成資料!$A$1,"yyyymm"),"999999")&amp; " " &amp; LEFT(F7430 &amp; "          ",10))))</f>
        <v xml:space="preserve">T O 202206 yyyy00 HV        </v>
      </c>
      <c r="B7430" s="68" t="s">
        <v>480</v>
      </c>
      <c r="C7430" s="68" t="s">
        <v>473</v>
      </c>
      <c r="D7430" s="68" t="s">
        <v>287</v>
      </c>
      <c r="E7430" s="68" t="s">
        <v>531</v>
      </c>
      <c r="F7430" s="68" t="s">
        <v>360</v>
      </c>
      <c r="G7430" s="68" t="s">
        <v>75</v>
      </c>
      <c r="H7430" s="68" t="s">
        <v>246</v>
      </c>
      <c r="I7430" s="68" t="s">
        <v>652</v>
      </c>
      <c r="J7430" s="65">
        <v>30</v>
      </c>
      <c r="K7430" s="65">
        <v>49</v>
      </c>
      <c r="L7430" s="65">
        <v>103</v>
      </c>
      <c r="M7430" s="65" t="s">
        <v>370</v>
      </c>
    </row>
    <row r="7431" spans="1:13" ht="12.75" customHeight="1">
      <c r="A7431" s="65" t="str">
        <f>IF(ROW()=1,"KEY",IF(ISNA(VLOOKUP(B7431,車名対応マスタ!B:D,3,FALSE)),"",IF(VLOOKUP(B7431,車名対応マスタ!B:D,3,FALSE)="","",$D7431&amp;" "&amp;IF($G7431="9","J","O")&amp;" "&amp;$I7431&amp;" "&amp;IF($I7431&lt;=TEXT(★完成資料!$A$1,"yyyymm"),TEXT(★完成資料!$A$1,"yyyymm"),"999999")&amp; " " &amp; LEFT(F7431 &amp; "          ",10))))</f>
        <v xml:space="preserve">T O 202207 yyyy00 HV        </v>
      </c>
      <c r="B7431" s="68" t="s">
        <v>480</v>
      </c>
      <c r="C7431" s="68" t="s">
        <v>473</v>
      </c>
      <c r="D7431" s="68" t="s">
        <v>287</v>
      </c>
      <c r="E7431" s="68" t="s">
        <v>531</v>
      </c>
      <c r="F7431" s="68" t="s">
        <v>360</v>
      </c>
      <c r="G7431" s="68" t="s">
        <v>75</v>
      </c>
      <c r="H7431" s="68" t="s">
        <v>246</v>
      </c>
      <c r="I7431" s="68" t="s">
        <v>655</v>
      </c>
      <c r="J7431" s="65">
        <v>38</v>
      </c>
      <c r="K7431" s="65">
        <v>24</v>
      </c>
      <c r="L7431" s="65">
        <v>103</v>
      </c>
      <c r="M7431" s="65" t="s">
        <v>370</v>
      </c>
    </row>
    <row r="7432" spans="1:13" ht="12.75" customHeight="1">
      <c r="A7432" s="65" t="str">
        <f>IF(ROW()=1,"KEY",IF(ISNA(VLOOKUP(B7432,車名対応マスタ!B:D,3,FALSE)),"",IF(VLOOKUP(B7432,車名対応マスタ!B:D,3,FALSE)="","",$D7432&amp;" "&amp;IF($G7432="9","J","O")&amp;" "&amp;$I7432&amp;" "&amp;IF($I7432&lt;=TEXT(★完成資料!$A$1,"yyyymm"),TEXT(★完成資料!$A$1,"yyyymm"),"999999")&amp; " " &amp; LEFT(F7432 &amp; "          ",10))))</f>
        <v xml:space="preserve">T O 202208 yyyy00 HV        </v>
      </c>
      <c r="B7432" s="68" t="s">
        <v>480</v>
      </c>
      <c r="C7432" s="68" t="s">
        <v>473</v>
      </c>
      <c r="D7432" s="68" t="s">
        <v>287</v>
      </c>
      <c r="E7432" s="68" t="s">
        <v>531</v>
      </c>
      <c r="F7432" s="68" t="s">
        <v>360</v>
      </c>
      <c r="G7432" s="68" t="s">
        <v>75</v>
      </c>
      <c r="H7432" s="68" t="s">
        <v>246</v>
      </c>
      <c r="I7432" s="68" t="s">
        <v>656</v>
      </c>
      <c r="J7432" s="65">
        <v>31</v>
      </c>
      <c r="K7432" s="65">
        <v>39</v>
      </c>
      <c r="L7432" s="65">
        <v>103</v>
      </c>
      <c r="M7432" s="65" t="s">
        <v>370</v>
      </c>
    </row>
    <row r="7433" spans="1:13" ht="12.75" customHeight="1">
      <c r="A7433" s="65" t="str">
        <f>IF(ROW()=1,"KEY",IF(ISNA(VLOOKUP(B7433,車名対応マスタ!B:D,3,FALSE)),"",IF(VLOOKUP(B7433,車名対応マスタ!B:D,3,FALSE)="","",$D7433&amp;" "&amp;IF($G7433="9","J","O")&amp;" "&amp;$I7433&amp;" "&amp;IF($I7433&lt;=TEXT(★完成資料!$A$1,"yyyymm"),TEXT(★完成資料!$A$1,"yyyymm"),"999999")&amp; " " &amp; LEFT(F7433 &amp; "          ",10))))</f>
        <v xml:space="preserve">T O 202209 yyyy00 HV        </v>
      </c>
      <c r="B7433" s="68" t="s">
        <v>480</v>
      </c>
      <c r="C7433" s="68" t="s">
        <v>473</v>
      </c>
      <c r="D7433" s="68" t="s">
        <v>287</v>
      </c>
      <c r="E7433" s="68" t="s">
        <v>531</v>
      </c>
      <c r="F7433" s="68" t="s">
        <v>360</v>
      </c>
      <c r="G7433" s="68" t="s">
        <v>75</v>
      </c>
      <c r="H7433" s="68" t="s">
        <v>246</v>
      </c>
      <c r="I7433" s="68" t="s">
        <v>657</v>
      </c>
      <c r="J7433" s="65">
        <v>20</v>
      </c>
      <c r="K7433" s="65">
        <v>17</v>
      </c>
      <c r="L7433" s="65">
        <v>103</v>
      </c>
      <c r="M7433" s="65" t="s">
        <v>370</v>
      </c>
    </row>
    <row r="7434" spans="1:13" ht="12.75" customHeight="1">
      <c r="A7434" s="65" t="str">
        <f>IF(ROW()=1,"KEY",IF(ISNA(VLOOKUP(B7434,車名対応マスタ!B:D,3,FALSE)),"",IF(VLOOKUP(B7434,車名対応マスタ!B:D,3,FALSE)="","",$D7434&amp;" "&amp;IF($G7434="9","J","O")&amp;" "&amp;$I7434&amp;" "&amp;IF($I7434&lt;=TEXT(★完成資料!$A$1,"yyyymm"),TEXT(★完成資料!$A$1,"yyyymm"),"999999")&amp; " " &amp; LEFT(F7434 &amp; "          ",10))))</f>
        <v xml:space="preserve">T O 202210 yyyy00 HV        </v>
      </c>
      <c r="B7434" s="68" t="s">
        <v>480</v>
      </c>
      <c r="C7434" s="68" t="s">
        <v>473</v>
      </c>
      <c r="D7434" s="68" t="s">
        <v>287</v>
      </c>
      <c r="E7434" s="68" t="s">
        <v>531</v>
      </c>
      <c r="F7434" s="68" t="s">
        <v>360</v>
      </c>
      <c r="G7434" s="68" t="s">
        <v>75</v>
      </c>
      <c r="H7434" s="68" t="s">
        <v>246</v>
      </c>
      <c r="I7434" s="68" t="s">
        <v>663</v>
      </c>
      <c r="J7434" s="65">
        <v>26</v>
      </c>
      <c r="K7434" s="65">
        <v>10</v>
      </c>
      <c r="L7434" s="65">
        <v>103</v>
      </c>
      <c r="M7434" s="65" t="s">
        <v>370</v>
      </c>
    </row>
    <row r="7435" spans="1:13" ht="12.75" customHeight="1">
      <c r="A7435" s="65" t="str">
        <f>IF(ROW()=1,"KEY",IF(ISNA(VLOOKUP(B7435,車名対応マスタ!B:D,3,FALSE)),"",IF(VLOOKUP(B7435,車名対応マスタ!B:D,3,FALSE)="","",$D7435&amp;" "&amp;IF($G7435="9","J","O")&amp;" "&amp;$I7435&amp;" "&amp;IF($I7435&lt;=TEXT(★完成資料!$A$1,"yyyymm"),TEXT(★完成資料!$A$1,"yyyymm"),"999999")&amp; " " &amp; LEFT(F7435 &amp; "          ",10))))</f>
        <v xml:space="preserve">T O 202201 yyyy00 HV        </v>
      </c>
      <c r="B7435" s="68" t="s">
        <v>480</v>
      </c>
      <c r="C7435" s="68" t="s">
        <v>473</v>
      </c>
      <c r="D7435" s="68" t="s">
        <v>287</v>
      </c>
      <c r="E7435" s="68" t="s">
        <v>531</v>
      </c>
      <c r="F7435" s="68" t="s">
        <v>360</v>
      </c>
      <c r="G7435" s="68" t="s">
        <v>75</v>
      </c>
      <c r="H7435" s="68" t="s">
        <v>246</v>
      </c>
      <c r="I7435" s="68" t="s">
        <v>639</v>
      </c>
      <c r="J7435" s="65">
        <v>79</v>
      </c>
      <c r="K7435" s="65">
        <v>120</v>
      </c>
      <c r="L7435" s="65">
        <v>212</v>
      </c>
      <c r="M7435" s="65" t="s">
        <v>276</v>
      </c>
    </row>
    <row r="7436" spans="1:13" ht="12.75" customHeight="1">
      <c r="A7436" s="65" t="str">
        <f>IF(ROW()=1,"KEY",IF(ISNA(VLOOKUP(B7436,車名対応マスタ!B:D,3,FALSE)),"",IF(VLOOKUP(B7436,車名対応マスタ!B:D,3,FALSE)="","",$D7436&amp;" "&amp;IF($G7436="9","J","O")&amp;" "&amp;$I7436&amp;" "&amp;IF($I7436&lt;=TEXT(★完成資料!$A$1,"yyyymm"),TEXT(★完成資料!$A$1,"yyyymm"),"999999")&amp; " " &amp; LEFT(F7436 &amp; "          ",10))))</f>
        <v xml:space="preserve">T O 202202 yyyy00 HV        </v>
      </c>
      <c r="B7436" s="68" t="s">
        <v>480</v>
      </c>
      <c r="C7436" s="68" t="s">
        <v>473</v>
      </c>
      <c r="D7436" s="68" t="s">
        <v>287</v>
      </c>
      <c r="E7436" s="68" t="s">
        <v>531</v>
      </c>
      <c r="F7436" s="68" t="s">
        <v>360</v>
      </c>
      <c r="G7436" s="68" t="s">
        <v>75</v>
      </c>
      <c r="H7436" s="68" t="s">
        <v>246</v>
      </c>
      <c r="I7436" s="68" t="s">
        <v>640</v>
      </c>
      <c r="J7436" s="65">
        <v>154</v>
      </c>
      <c r="K7436" s="65">
        <v>122</v>
      </c>
      <c r="L7436" s="65">
        <v>212</v>
      </c>
      <c r="M7436" s="65" t="s">
        <v>276</v>
      </c>
    </row>
    <row r="7437" spans="1:13" ht="12.75" customHeight="1">
      <c r="A7437" s="65" t="str">
        <f>IF(ROW()=1,"KEY",IF(ISNA(VLOOKUP(B7437,車名対応マスタ!B:D,3,FALSE)),"",IF(VLOOKUP(B7437,車名対応マスタ!B:D,3,FALSE)="","",$D7437&amp;" "&amp;IF($G7437="9","J","O")&amp;" "&amp;$I7437&amp;" "&amp;IF($I7437&lt;=TEXT(★完成資料!$A$1,"yyyymm"),TEXT(★完成資料!$A$1,"yyyymm"),"999999")&amp; " " &amp; LEFT(F7437 &amp; "          ",10))))</f>
        <v xml:space="preserve">T O 202203 yyyy00 HV        </v>
      </c>
      <c r="B7437" s="68" t="s">
        <v>480</v>
      </c>
      <c r="C7437" s="68" t="s">
        <v>473</v>
      </c>
      <c r="D7437" s="68" t="s">
        <v>287</v>
      </c>
      <c r="E7437" s="68" t="s">
        <v>531</v>
      </c>
      <c r="F7437" s="68" t="s">
        <v>360</v>
      </c>
      <c r="G7437" s="68" t="s">
        <v>75</v>
      </c>
      <c r="H7437" s="68" t="s">
        <v>246</v>
      </c>
      <c r="I7437" s="68" t="s">
        <v>641</v>
      </c>
      <c r="J7437" s="65">
        <v>229</v>
      </c>
      <c r="K7437" s="65">
        <v>132</v>
      </c>
      <c r="L7437" s="65">
        <v>212</v>
      </c>
      <c r="M7437" s="65" t="s">
        <v>276</v>
      </c>
    </row>
    <row r="7438" spans="1:13" ht="12.75" customHeight="1">
      <c r="A7438" s="65" t="str">
        <f>IF(ROW()=1,"KEY",IF(ISNA(VLOOKUP(B7438,車名対応マスタ!B:D,3,FALSE)),"",IF(VLOOKUP(B7438,車名対応マスタ!B:D,3,FALSE)="","",$D7438&amp;" "&amp;IF($G7438="9","J","O")&amp;" "&amp;$I7438&amp;" "&amp;IF($I7438&lt;=TEXT(★完成資料!$A$1,"yyyymm"),TEXT(★完成資料!$A$1,"yyyymm"),"999999")&amp; " " &amp; LEFT(F7438 &amp; "          ",10))))</f>
        <v xml:space="preserve">T O 202204 yyyy00 HV        </v>
      </c>
      <c r="B7438" s="68" t="s">
        <v>480</v>
      </c>
      <c r="C7438" s="68" t="s">
        <v>473</v>
      </c>
      <c r="D7438" s="68" t="s">
        <v>287</v>
      </c>
      <c r="E7438" s="68" t="s">
        <v>531</v>
      </c>
      <c r="F7438" s="68" t="s">
        <v>360</v>
      </c>
      <c r="G7438" s="68" t="s">
        <v>75</v>
      </c>
      <c r="H7438" s="68" t="s">
        <v>246</v>
      </c>
      <c r="I7438" s="68" t="s">
        <v>642</v>
      </c>
      <c r="J7438" s="65">
        <v>231</v>
      </c>
      <c r="K7438" s="65">
        <v>109</v>
      </c>
      <c r="L7438" s="65">
        <v>212</v>
      </c>
      <c r="M7438" s="65" t="s">
        <v>276</v>
      </c>
    </row>
    <row r="7439" spans="1:13" ht="12.75" customHeight="1">
      <c r="A7439" s="65" t="str">
        <f>IF(ROW()=1,"KEY",IF(ISNA(VLOOKUP(B7439,車名対応マスタ!B:D,3,FALSE)),"",IF(VLOOKUP(B7439,車名対応マスタ!B:D,3,FALSE)="","",$D7439&amp;" "&amp;IF($G7439="9","J","O")&amp;" "&amp;$I7439&amp;" "&amp;IF($I7439&lt;=TEXT(★完成資料!$A$1,"yyyymm"),TEXT(★完成資料!$A$1,"yyyymm"),"999999")&amp; " " &amp; LEFT(F7439 &amp; "          ",10))))</f>
        <v xml:space="preserve">T O 202205 yyyy00 HV        </v>
      </c>
      <c r="B7439" s="68" t="s">
        <v>480</v>
      </c>
      <c r="C7439" s="68" t="s">
        <v>473</v>
      </c>
      <c r="D7439" s="68" t="s">
        <v>287</v>
      </c>
      <c r="E7439" s="68" t="s">
        <v>531</v>
      </c>
      <c r="F7439" s="68" t="s">
        <v>360</v>
      </c>
      <c r="G7439" s="68" t="s">
        <v>75</v>
      </c>
      <c r="H7439" s="68" t="s">
        <v>246</v>
      </c>
      <c r="I7439" s="68" t="s">
        <v>647</v>
      </c>
      <c r="J7439" s="65">
        <v>114</v>
      </c>
      <c r="K7439" s="65">
        <v>67</v>
      </c>
      <c r="L7439" s="65">
        <v>212</v>
      </c>
      <c r="M7439" s="65" t="s">
        <v>276</v>
      </c>
    </row>
    <row r="7440" spans="1:13" ht="12.75" customHeight="1">
      <c r="A7440" s="65" t="str">
        <f>IF(ROW()=1,"KEY",IF(ISNA(VLOOKUP(B7440,車名対応マスタ!B:D,3,FALSE)),"",IF(VLOOKUP(B7440,車名対応マスタ!B:D,3,FALSE)="","",$D7440&amp;" "&amp;IF($G7440="9","J","O")&amp;" "&amp;$I7440&amp;" "&amp;IF($I7440&lt;=TEXT(★完成資料!$A$1,"yyyymm"),TEXT(★完成資料!$A$1,"yyyymm"),"999999")&amp; " " &amp; LEFT(F7440 &amp; "          ",10))))</f>
        <v xml:space="preserve">T O 202206 yyyy00 HV        </v>
      </c>
      <c r="B7440" s="68" t="s">
        <v>480</v>
      </c>
      <c r="C7440" s="68" t="s">
        <v>473</v>
      </c>
      <c r="D7440" s="68" t="s">
        <v>287</v>
      </c>
      <c r="E7440" s="68" t="s">
        <v>531</v>
      </c>
      <c r="F7440" s="68" t="s">
        <v>360</v>
      </c>
      <c r="G7440" s="68" t="s">
        <v>75</v>
      </c>
      <c r="H7440" s="68" t="s">
        <v>246</v>
      </c>
      <c r="I7440" s="68" t="s">
        <v>652</v>
      </c>
      <c r="J7440" s="65">
        <v>61</v>
      </c>
      <c r="K7440" s="65">
        <v>50</v>
      </c>
      <c r="L7440" s="65">
        <v>212</v>
      </c>
      <c r="M7440" s="65" t="s">
        <v>276</v>
      </c>
    </row>
    <row r="7441" spans="1:13" ht="12.75" customHeight="1">
      <c r="A7441" s="65" t="str">
        <f>IF(ROW()=1,"KEY",IF(ISNA(VLOOKUP(B7441,車名対応マスタ!B:D,3,FALSE)),"",IF(VLOOKUP(B7441,車名対応マスタ!B:D,3,FALSE)="","",$D7441&amp;" "&amp;IF($G7441="9","J","O")&amp;" "&amp;$I7441&amp;" "&amp;IF($I7441&lt;=TEXT(★完成資料!$A$1,"yyyymm"),TEXT(★完成資料!$A$1,"yyyymm"),"999999")&amp; " " &amp; LEFT(F7441 &amp; "          ",10))))</f>
        <v xml:space="preserve">T O 202207 yyyy00 HV        </v>
      </c>
      <c r="B7441" s="68" t="s">
        <v>480</v>
      </c>
      <c r="C7441" s="68" t="s">
        <v>473</v>
      </c>
      <c r="D7441" s="68" t="s">
        <v>287</v>
      </c>
      <c r="E7441" s="68" t="s">
        <v>531</v>
      </c>
      <c r="F7441" s="68" t="s">
        <v>360</v>
      </c>
      <c r="G7441" s="68" t="s">
        <v>75</v>
      </c>
      <c r="H7441" s="68" t="s">
        <v>246</v>
      </c>
      <c r="I7441" s="68" t="s">
        <v>655</v>
      </c>
      <c r="J7441" s="65">
        <v>252</v>
      </c>
      <c r="K7441" s="65">
        <v>21</v>
      </c>
      <c r="L7441" s="65">
        <v>212</v>
      </c>
      <c r="M7441" s="65" t="s">
        <v>276</v>
      </c>
    </row>
    <row r="7442" spans="1:13" ht="12.75" customHeight="1">
      <c r="A7442" s="65" t="str">
        <f>IF(ROW()=1,"KEY",IF(ISNA(VLOOKUP(B7442,車名対応マスタ!B:D,3,FALSE)),"",IF(VLOOKUP(B7442,車名対応マスタ!B:D,3,FALSE)="","",$D7442&amp;" "&amp;IF($G7442="9","J","O")&amp;" "&amp;$I7442&amp;" "&amp;IF($I7442&lt;=TEXT(★完成資料!$A$1,"yyyymm"),TEXT(★完成資料!$A$1,"yyyymm"),"999999")&amp; " " &amp; LEFT(F7442 &amp; "          ",10))))</f>
        <v xml:space="preserve">T O 202208 yyyy00 HV        </v>
      </c>
      <c r="B7442" s="68" t="s">
        <v>480</v>
      </c>
      <c r="C7442" s="68" t="s">
        <v>473</v>
      </c>
      <c r="D7442" s="68" t="s">
        <v>287</v>
      </c>
      <c r="E7442" s="68" t="s">
        <v>531</v>
      </c>
      <c r="F7442" s="68" t="s">
        <v>360</v>
      </c>
      <c r="G7442" s="68" t="s">
        <v>75</v>
      </c>
      <c r="H7442" s="68" t="s">
        <v>246</v>
      </c>
      <c r="I7442" s="68" t="s">
        <v>656</v>
      </c>
      <c r="J7442" s="65">
        <v>142</v>
      </c>
      <c r="K7442" s="65">
        <v>124</v>
      </c>
      <c r="L7442" s="65">
        <v>212</v>
      </c>
      <c r="M7442" s="65" t="s">
        <v>276</v>
      </c>
    </row>
    <row r="7443" spans="1:13" ht="12.75" customHeight="1">
      <c r="A7443" s="65" t="str">
        <f>IF(ROW()=1,"KEY",IF(ISNA(VLOOKUP(B7443,車名対応マスタ!B:D,3,FALSE)),"",IF(VLOOKUP(B7443,車名対応マスタ!B:D,3,FALSE)="","",$D7443&amp;" "&amp;IF($G7443="9","J","O")&amp;" "&amp;$I7443&amp;" "&amp;IF($I7443&lt;=TEXT(★完成資料!$A$1,"yyyymm"),TEXT(★完成資料!$A$1,"yyyymm"),"999999")&amp; " " &amp; LEFT(F7443 &amp; "          ",10))))</f>
        <v xml:space="preserve">T O 202209 yyyy00 HV        </v>
      </c>
      <c r="B7443" s="68" t="s">
        <v>480</v>
      </c>
      <c r="C7443" s="68" t="s">
        <v>473</v>
      </c>
      <c r="D7443" s="68" t="s">
        <v>287</v>
      </c>
      <c r="E7443" s="68" t="s">
        <v>531</v>
      </c>
      <c r="F7443" s="68" t="s">
        <v>360</v>
      </c>
      <c r="G7443" s="68" t="s">
        <v>75</v>
      </c>
      <c r="H7443" s="68" t="s">
        <v>246</v>
      </c>
      <c r="I7443" s="68" t="s">
        <v>657</v>
      </c>
      <c r="J7443" s="65">
        <v>56</v>
      </c>
      <c r="K7443" s="65">
        <v>22</v>
      </c>
      <c r="L7443" s="65">
        <v>212</v>
      </c>
      <c r="M7443" s="65" t="s">
        <v>276</v>
      </c>
    </row>
    <row r="7444" spans="1:13" ht="12.75" customHeight="1">
      <c r="A7444" s="65" t="str">
        <f>IF(ROW()=1,"KEY",IF(ISNA(VLOOKUP(B7444,車名対応マスタ!B:D,3,FALSE)),"",IF(VLOOKUP(B7444,車名対応マスタ!B:D,3,FALSE)="","",$D7444&amp;" "&amp;IF($G7444="9","J","O")&amp;" "&amp;$I7444&amp;" "&amp;IF($I7444&lt;=TEXT(★完成資料!$A$1,"yyyymm"),TEXT(★完成資料!$A$1,"yyyymm"),"999999")&amp; " " &amp; LEFT(F7444 &amp; "          ",10))))</f>
        <v xml:space="preserve">T O 202210 yyyy00 HV        </v>
      </c>
      <c r="B7444" s="68" t="s">
        <v>480</v>
      </c>
      <c r="C7444" s="68" t="s">
        <v>473</v>
      </c>
      <c r="D7444" s="68" t="s">
        <v>287</v>
      </c>
      <c r="E7444" s="68" t="s">
        <v>531</v>
      </c>
      <c r="F7444" s="68" t="s">
        <v>360</v>
      </c>
      <c r="G7444" s="68" t="s">
        <v>75</v>
      </c>
      <c r="H7444" s="68" t="s">
        <v>246</v>
      </c>
      <c r="I7444" s="68" t="s">
        <v>663</v>
      </c>
      <c r="J7444" s="65">
        <v>129</v>
      </c>
      <c r="K7444" s="65">
        <v>89</v>
      </c>
      <c r="L7444" s="65">
        <v>212</v>
      </c>
      <c r="M7444" s="65" t="s">
        <v>276</v>
      </c>
    </row>
    <row r="7445" spans="1:13" ht="12.75" customHeight="1">
      <c r="A7445" s="65" t="str">
        <f>IF(ROW()=1,"KEY",IF(ISNA(VLOOKUP(B7445,車名対応マスタ!B:D,3,FALSE)),"",IF(VLOOKUP(B7445,車名対応マスタ!B:D,3,FALSE)="","",$D7445&amp;" "&amp;IF($G7445="9","J","O")&amp;" "&amp;$I7445&amp;" "&amp;IF($I7445&lt;=TEXT(★完成資料!$A$1,"yyyymm"),TEXT(★完成資料!$A$1,"yyyymm"),"999999")&amp; " " &amp; LEFT(F7445 &amp; "          ",10))))</f>
        <v xml:space="preserve">T O 202201 yyyy00 HV        </v>
      </c>
      <c r="B7445" s="68" t="s">
        <v>480</v>
      </c>
      <c r="C7445" s="68" t="s">
        <v>473</v>
      </c>
      <c r="D7445" s="68" t="s">
        <v>287</v>
      </c>
      <c r="E7445" s="68" t="s">
        <v>531</v>
      </c>
      <c r="F7445" s="68" t="s">
        <v>360</v>
      </c>
      <c r="G7445" s="68" t="s">
        <v>75</v>
      </c>
      <c r="H7445" s="68" t="s">
        <v>246</v>
      </c>
      <c r="I7445" s="68" t="s">
        <v>639</v>
      </c>
      <c r="J7445" s="65">
        <v>231</v>
      </c>
      <c r="K7445" s="65">
        <v>748</v>
      </c>
      <c r="L7445" s="65">
        <v>102</v>
      </c>
      <c r="M7445" s="65" t="s">
        <v>371</v>
      </c>
    </row>
    <row r="7446" spans="1:13" ht="12.75" customHeight="1">
      <c r="A7446" s="65" t="str">
        <f>IF(ROW()=1,"KEY",IF(ISNA(VLOOKUP(B7446,車名対応マスタ!B:D,3,FALSE)),"",IF(VLOOKUP(B7446,車名対応マスタ!B:D,3,FALSE)="","",$D7446&amp;" "&amp;IF($G7446="9","J","O")&amp;" "&amp;$I7446&amp;" "&amp;IF($I7446&lt;=TEXT(★完成資料!$A$1,"yyyymm"),TEXT(★完成資料!$A$1,"yyyymm"),"999999")&amp; " " &amp; LEFT(F7446 &amp; "          ",10))))</f>
        <v xml:space="preserve">T O 202202 yyyy00 HV        </v>
      </c>
      <c r="B7446" s="68" t="s">
        <v>480</v>
      </c>
      <c r="C7446" s="68" t="s">
        <v>473</v>
      </c>
      <c r="D7446" s="68" t="s">
        <v>287</v>
      </c>
      <c r="E7446" s="68" t="s">
        <v>531</v>
      </c>
      <c r="F7446" s="68" t="s">
        <v>360</v>
      </c>
      <c r="G7446" s="68" t="s">
        <v>75</v>
      </c>
      <c r="H7446" s="68" t="s">
        <v>246</v>
      </c>
      <c r="I7446" s="68" t="s">
        <v>640</v>
      </c>
      <c r="J7446" s="65">
        <v>84</v>
      </c>
      <c r="K7446" s="65">
        <v>992</v>
      </c>
      <c r="L7446" s="65">
        <v>102</v>
      </c>
      <c r="M7446" s="65" t="s">
        <v>371</v>
      </c>
    </row>
    <row r="7447" spans="1:13" ht="12.75" customHeight="1">
      <c r="A7447" s="65" t="str">
        <f>IF(ROW()=1,"KEY",IF(ISNA(VLOOKUP(B7447,車名対応マスタ!B:D,3,FALSE)),"",IF(VLOOKUP(B7447,車名対応マスタ!B:D,3,FALSE)="","",$D7447&amp;" "&amp;IF($G7447="9","J","O")&amp;" "&amp;$I7447&amp;" "&amp;IF($I7447&lt;=TEXT(★完成資料!$A$1,"yyyymm"),TEXT(★完成資料!$A$1,"yyyymm"),"999999")&amp; " " &amp; LEFT(F7447 &amp; "          ",10))))</f>
        <v xml:space="preserve">T O 202203 yyyy00 HV        </v>
      </c>
      <c r="B7447" s="68" t="s">
        <v>480</v>
      </c>
      <c r="C7447" s="68" t="s">
        <v>473</v>
      </c>
      <c r="D7447" s="68" t="s">
        <v>287</v>
      </c>
      <c r="E7447" s="68" t="s">
        <v>531</v>
      </c>
      <c r="F7447" s="68" t="s">
        <v>360</v>
      </c>
      <c r="G7447" s="68" t="s">
        <v>75</v>
      </c>
      <c r="H7447" s="68" t="s">
        <v>246</v>
      </c>
      <c r="I7447" s="68" t="s">
        <v>641</v>
      </c>
      <c r="J7447" s="65">
        <v>604</v>
      </c>
      <c r="K7447" s="65">
        <v>2144</v>
      </c>
      <c r="L7447" s="65">
        <v>102</v>
      </c>
      <c r="M7447" s="65" t="s">
        <v>371</v>
      </c>
    </row>
    <row r="7448" spans="1:13" ht="12.75" customHeight="1">
      <c r="A7448" s="65" t="str">
        <f>IF(ROW()=1,"KEY",IF(ISNA(VLOOKUP(B7448,車名対応マスタ!B:D,3,FALSE)),"",IF(VLOOKUP(B7448,車名対応マスタ!B:D,3,FALSE)="","",$D7448&amp;" "&amp;IF($G7448="9","J","O")&amp;" "&amp;$I7448&amp;" "&amp;IF($I7448&lt;=TEXT(★完成資料!$A$1,"yyyymm"),TEXT(★完成資料!$A$1,"yyyymm"),"999999")&amp; " " &amp; LEFT(F7448 &amp; "          ",10))))</f>
        <v xml:space="preserve">T O 202204 yyyy00 HV        </v>
      </c>
      <c r="B7448" s="68" t="s">
        <v>480</v>
      </c>
      <c r="C7448" s="68" t="s">
        <v>473</v>
      </c>
      <c r="D7448" s="68" t="s">
        <v>287</v>
      </c>
      <c r="E7448" s="68" t="s">
        <v>531</v>
      </c>
      <c r="F7448" s="68" t="s">
        <v>360</v>
      </c>
      <c r="G7448" s="68" t="s">
        <v>75</v>
      </c>
      <c r="H7448" s="68" t="s">
        <v>246</v>
      </c>
      <c r="I7448" s="68" t="s">
        <v>642</v>
      </c>
      <c r="J7448" s="65">
        <v>1574</v>
      </c>
      <c r="K7448" s="65">
        <v>1899</v>
      </c>
      <c r="L7448" s="65">
        <v>102</v>
      </c>
      <c r="M7448" s="65" t="s">
        <v>371</v>
      </c>
    </row>
    <row r="7449" spans="1:13" ht="12.75" customHeight="1">
      <c r="A7449" s="65" t="str">
        <f>IF(ROW()=1,"KEY",IF(ISNA(VLOOKUP(B7449,車名対応マスタ!B:D,3,FALSE)),"",IF(VLOOKUP(B7449,車名対応マスタ!B:D,3,FALSE)="","",$D7449&amp;" "&amp;IF($G7449="9","J","O")&amp;" "&amp;$I7449&amp;" "&amp;IF($I7449&lt;=TEXT(★完成資料!$A$1,"yyyymm"),TEXT(★完成資料!$A$1,"yyyymm"),"999999")&amp; " " &amp; LEFT(F7449 &amp; "          ",10))))</f>
        <v xml:space="preserve">T O 202205 yyyy00 HV        </v>
      </c>
      <c r="B7449" s="68" t="s">
        <v>480</v>
      </c>
      <c r="C7449" s="68" t="s">
        <v>473</v>
      </c>
      <c r="D7449" s="68" t="s">
        <v>287</v>
      </c>
      <c r="E7449" s="68" t="s">
        <v>531</v>
      </c>
      <c r="F7449" s="68" t="s">
        <v>360</v>
      </c>
      <c r="G7449" s="68" t="s">
        <v>75</v>
      </c>
      <c r="H7449" s="68" t="s">
        <v>246</v>
      </c>
      <c r="I7449" s="68" t="s">
        <v>647</v>
      </c>
      <c r="J7449" s="65">
        <v>2674</v>
      </c>
      <c r="K7449" s="65">
        <v>1839</v>
      </c>
      <c r="L7449" s="65">
        <v>102</v>
      </c>
      <c r="M7449" s="65" t="s">
        <v>371</v>
      </c>
    </row>
    <row r="7450" spans="1:13" ht="12.75" customHeight="1">
      <c r="A7450" s="65" t="str">
        <f>IF(ROW()=1,"KEY",IF(ISNA(VLOOKUP(B7450,車名対応マスタ!B:D,3,FALSE)),"",IF(VLOOKUP(B7450,車名対応マスタ!B:D,3,FALSE)="","",$D7450&amp;" "&amp;IF($G7450="9","J","O")&amp;" "&amp;$I7450&amp;" "&amp;IF($I7450&lt;=TEXT(★完成資料!$A$1,"yyyymm"),TEXT(★完成資料!$A$1,"yyyymm"),"999999")&amp; " " &amp; LEFT(F7450 &amp; "          ",10))))</f>
        <v xml:space="preserve">T O 202206 yyyy00 HV        </v>
      </c>
      <c r="B7450" s="68" t="s">
        <v>480</v>
      </c>
      <c r="C7450" s="68" t="s">
        <v>473</v>
      </c>
      <c r="D7450" s="68" t="s">
        <v>287</v>
      </c>
      <c r="E7450" s="68" t="s">
        <v>531</v>
      </c>
      <c r="F7450" s="68" t="s">
        <v>360</v>
      </c>
      <c r="G7450" s="68" t="s">
        <v>75</v>
      </c>
      <c r="H7450" s="68" t="s">
        <v>246</v>
      </c>
      <c r="I7450" s="68" t="s">
        <v>652</v>
      </c>
      <c r="J7450" s="65">
        <v>2759</v>
      </c>
      <c r="K7450" s="65">
        <v>1424</v>
      </c>
      <c r="L7450" s="65">
        <v>102</v>
      </c>
      <c r="M7450" s="65" t="s">
        <v>371</v>
      </c>
    </row>
    <row r="7451" spans="1:13" ht="12.75" customHeight="1">
      <c r="A7451" s="65" t="str">
        <f>IF(ROW()=1,"KEY",IF(ISNA(VLOOKUP(B7451,車名対応マスタ!B:D,3,FALSE)),"",IF(VLOOKUP(B7451,車名対応マスタ!B:D,3,FALSE)="","",$D7451&amp;" "&amp;IF($G7451="9","J","O")&amp;" "&amp;$I7451&amp;" "&amp;IF($I7451&lt;=TEXT(★完成資料!$A$1,"yyyymm"),TEXT(★完成資料!$A$1,"yyyymm"),"999999")&amp; " " &amp; LEFT(F7451 &amp; "          ",10))))</f>
        <v xml:space="preserve">T O 202207 yyyy00 HV        </v>
      </c>
      <c r="B7451" s="68" t="s">
        <v>480</v>
      </c>
      <c r="C7451" s="68" t="s">
        <v>473</v>
      </c>
      <c r="D7451" s="68" t="s">
        <v>287</v>
      </c>
      <c r="E7451" s="68" t="s">
        <v>531</v>
      </c>
      <c r="F7451" s="68" t="s">
        <v>360</v>
      </c>
      <c r="G7451" s="68" t="s">
        <v>75</v>
      </c>
      <c r="H7451" s="68" t="s">
        <v>246</v>
      </c>
      <c r="I7451" s="68" t="s">
        <v>655</v>
      </c>
      <c r="J7451" s="65">
        <v>1268</v>
      </c>
      <c r="K7451" s="65">
        <v>1320</v>
      </c>
      <c r="L7451" s="65">
        <v>102</v>
      </c>
      <c r="M7451" s="65" t="s">
        <v>371</v>
      </c>
    </row>
    <row r="7452" spans="1:13" ht="12.75" customHeight="1">
      <c r="A7452" s="65" t="str">
        <f>IF(ROW()=1,"KEY",IF(ISNA(VLOOKUP(B7452,車名対応マスタ!B:D,3,FALSE)),"",IF(VLOOKUP(B7452,車名対応マスタ!B:D,3,FALSE)="","",$D7452&amp;" "&amp;IF($G7452="9","J","O")&amp;" "&amp;$I7452&amp;" "&amp;IF($I7452&lt;=TEXT(★完成資料!$A$1,"yyyymm"),TEXT(★完成資料!$A$1,"yyyymm"),"999999")&amp; " " &amp; LEFT(F7452 &amp; "          ",10))))</f>
        <v xml:space="preserve">T O 202208 yyyy00 HV        </v>
      </c>
      <c r="B7452" s="68" t="s">
        <v>480</v>
      </c>
      <c r="C7452" s="68" t="s">
        <v>473</v>
      </c>
      <c r="D7452" s="68" t="s">
        <v>287</v>
      </c>
      <c r="E7452" s="68" t="s">
        <v>531</v>
      </c>
      <c r="F7452" s="68" t="s">
        <v>360</v>
      </c>
      <c r="G7452" s="68" t="s">
        <v>75</v>
      </c>
      <c r="H7452" s="68" t="s">
        <v>246</v>
      </c>
      <c r="I7452" s="68" t="s">
        <v>656</v>
      </c>
      <c r="J7452" s="65">
        <v>1132</v>
      </c>
      <c r="K7452" s="65">
        <v>983</v>
      </c>
      <c r="L7452" s="65">
        <v>102</v>
      </c>
      <c r="M7452" s="65" t="s">
        <v>371</v>
      </c>
    </row>
    <row r="7453" spans="1:13" ht="12.75" customHeight="1">
      <c r="A7453" s="65" t="str">
        <f>IF(ROW()=1,"KEY",IF(ISNA(VLOOKUP(B7453,車名対応マスタ!B:D,3,FALSE)),"",IF(VLOOKUP(B7453,車名対応マスタ!B:D,3,FALSE)="","",$D7453&amp;" "&amp;IF($G7453="9","J","O")&amp;" "&amp;$I7453&amp;" "&amp;IF($I7453&lt;=TEXT(★完成資料!$A$1,"yyyymm"),TEXT(★完成資料!$A$1,"yyyymm"),"999999")&amp; " " &amp; LEFT(F7453 &amp; "          ",10))))</f>
        <v xml:space="preserve">T O 202209 yyyy00 HV        </v>
      </c>
      <c r="B7453" s="68" t="s">
        <v>480</v>
      </c>
      <c r="C7453" s="68" t="s">
        <v>473</v>
      </c>
      <c r="D7453" s="68" t="s">
        <v>287</v>
      </c>
      <c r="E7453" s="68" t="s">
        <v>531</v>
      </c>
      <c r="F7453" s="68" t="s">
        <v>360</v>
      </c>
      <c r="G7453" s="68" t="s">
        <v>75</v>
      </c>
      <c r="H7453" s="68" t="s">
        <v>246</v>
      </c>
      <c r="I7453" s="68" t="s">
        <v>657</v>
      </c>
      <c r="J7453" s="65">
        <v>954</v>
      </c>
      <c r="K7453" s="65">
        <v>524</v>
      </c>
      <c r="L7453" s="65">
        <v>102</v>
      </c>
      <c r="M7453" s="65" t="s">
        <v>371</v>
      </c>
    </row>
    <row r="7454" spans="1:13" ht="12.75" customHeight="1">
      <c r="A7454" s="65" t="str">
        <f>IF(ROW()=1,"KEY",IF(ISNA(VLOOKUP(B7454,車名対応マスタ!B:D,3,FALSE)),"",IF(VLOOKUP(B7454,車名対応マスタ!B:D,3,FALSE)="","",$D7454&amp;" "&amp;IF($G7454="9","J","O")&amp;" "&amp;$I7454&amp;" "&amp;IF($I7454&lt;=TEXT(★完成資料!$A$1,"yyyymm"),TEXT(★完成資料!$A$1,"yyyymm"),"999999")&amp; " " &amp; LEFT(F7454 &amp; "          ",10))))</f>
        <v xml:space="preserve">T O 202210 yyyy00 HV        </v>
      </c>
      <c r="B7454" s="68" t="s">
        <v>480</v>
      </c>
      <c r="C7454" s="68" t="s">
        <v>473</v>
      </c>
      <c r="D7454" s="68" t="s">
        <v>287</v>
      </c>
      <c r="E7454" s="68" t="s">
        <v>531</v>
      </c>
      <c r="F7454" s="68" t="s">
        <v>360</v>
      </c>
      <c r="G7454" s="68" t="s">
        <v>75</v>
      </c>
      <c r="H7454" s="68" t="s">
        <v>246</v>
      </c>
      <c r="I7454" s="68" t="s">
        <v>663</v>
      </c>
      <c r="J7454" s="65">
        <v>897</v>
      </c>
      <c r="K7454" s="65">
        <v>586</v>
      </c>
      <c r="L7454" s="65">
        <v>102</v>
      </c>
      <c r="M7454" s="65" t="s">
        <v>371</v>
      </c>
    </row>
    <row r="7455" spans="1:13" ht="12.75" customHeight="1">
      <c r="A7455" s="65" t="str">
        <f>IF(ROW()=1,"KEY",IF(ISNA(VLOOKUP(B7455,車名対応マスタ!B:D,3,FALSE)),"",IF(VLOOKUP(B7455,車名対応マスタ!B:D,3,FALSE)="","",$D7455&amp;" "&amp;IF($G7455="9","J","O")&amp;" "&amp;$I7455&amp;" "&amp;IF($I7455&lt;=TEXT(★完成資料!$A$1,"yyyymm"),TEXT(★完成資料!$A$1,"yyyymm"),"999999")&amp; " " &amp; LEFT(F7455 &amp; "          ",10))))</f>
        <v xml:space="preserve">T O 202201 yyyy00 HV        </v>
      </c>
      <c r="B7455" s="68" t="s">
        <v>480</v>
      </c>
      <c r="C7455" s="68" t="s">
        <v>473</v>
      </c>
      <c r="D7455" s="68" t="s">
        <v>287</v>
      </c>
      <c r="E7455" s="68" t="s">
        <v>531</v>
      </c>
      <c r="F7455" s="68" t="s">
        <v>360</v>
      </c>
      <c r="G7455" s="68" t="s">
        <v>75</v>
      </c>
      <c r="H7455" s="68" t="s">
        <v>246</v>
      </c>
      <c r="I7455" s="68" t="s">
        <v>639</v>
      </c>
      <c r="J7455" s="65">
        <v>3</v>
      </c>
      <c r="K7455" s="65">
        <v>380</v>
      </c>
      <c r="L7455" s="65">
        <v>209</v>
      </c>
      <c r="M7455" s="65" t="s">
        <v>289</v>
      </c>
    </row>
    <row r="7456" spans="1:13" ht="12.75" customHeight="1">
      <c r="A7456" s="65" t="str">
        <f>IF(ROW()=1,"KEY",IF(ISNA(VLOOKUP(B7456,車名対応マスタ!B:D,3,FALSE)),"",IF(VLOOKUP(B7456,車名対応マスタ!B:D,3,FALSE)="","",$D7456&amp;" "&amp;IF($G7456="9","J","O")&amp;" "&amp;$I7456&amp;" "&amp;IF($I7456&lt;=TEXT(★完成資料!$A$1,"yyyymm"),TEXT(★完成資料!$A$1,"yyyymm"),"999999")&amp; " " &amp; LEFT(F7456 &amp; "          ",10))))</f>
        <v xml:space="preserve">T O 202202 yyyy00 HV        </v>
      </c>
      <c r="B7456" s="68" t="s">
        <v>480</v>
      </c>
      <c r="C7456" s="68" t="s">
        <v>473</v>
      </c>
      <c r="D7456" s="68" t="s">
        <v>287</v>
      </c>
      <c r="E7456" s="68" t="s">
        <v>531</v>
      </c>
      <c r="F7456" s="68" t="s">
        <v>360</v>
      </c>
      <c r="G7456" s="68" t="s">
        <v>75</v>
      </c>
      <c r="H7456" s="68" t="s">
        <v>246</v>
      </c>
      <c r="I7456" s="68" t="s">
        <v>640</v>
      </c>
      <c r="J7456" s="65">
        <v>0</v>
      </c>
      <c r="K7456" s="65">
        <v>229</v>
      </c>
      <c r="L7456" s="65">
        <v>209</v>
      </c>
      <c r="M7456" s="65" t="s">
        <v>289</v>
      </c>
    </row>
    <row r="7457" spans="1:13" ht="12.75" customHeight="1">
      <c r="A7457" s="65" t="str">
        <f>IF(ROW()=1,"KEY",IF(ISNA(VLOOKUP(B7457,車名対応マスタ!B:D,3,FALSE)),"",IF(VLOOKUP(B7457,車名対応マスタ!B:D,3,FALSE)="","",$D7457&amp;" "&amp;IF($G7457="9","J","O")&amp;" "&amp;$I7457&amp;" "&amp;IF($I7457&lt;=TEXT(★完成資料!$A$1,"yyyymm"),TEXT(★完成資料!$A$1,"yyyymm"),"999999")&amp; " " &amp; LEFT(F7457 &amp; "          ",10))))</f>
        <v xml:space="preserve">T O 202203 yyyy00 HV        </v>
      </c>
      <c r="B7457" s="68" t="s">
        <v>480</v>
      </c>
      <c r="C7457" s="68" t="s">
        <v>473</v>
      </c>
      <c r="D7457" s="68" t="s">
        <v>287</v>
      </c>
      <c r="E7457" s="68" t="s">
        <v>531</v>
      </c>
      <c r="F7457" s="68" t="s">
        <v>360</v>
      </c>
      <c r="G7457" s="68" t="s">
        <v>75</v>
      </c>
      <c r="H7457" s="68" t="s">
        <v>246</v>
      </c>
      <c r="I7457" s="68" t="s">
        <v>641</v>
      </c>
      <c r="J7457" s="65">
        <v>134</v>
      </c>
      <c r="K7457" s="65">
        <v>315</v>
      </c>
      <c r="L7457" s="65">
        <v>209</v>
      </c>
      <c r="M7457" s="65" t="s">
        <v>289</v>
      </c>
    </row>
    <row r="7458" spans="1:13" ht="12.75" customHeight="1">
      <c r="A7458" s="65" t="str">
        <f>IF(ROW()=1,"KEY",IF(ISNA(VLOOKUP(B7458,車名対応マスタ!B:D,3,FALSE)),"",IF(VLOOKUP(B7458,車名対応マスタ!B:D,3,FALSE)="","",$D7458&amp;" "&amp;IF($G7458="9","J","O")&amp;" "&amp;$I7458&amp;" "&amp;IF($I7458&lt;=TEXT(★完成資料!$A$1,"yyyymm"),TEXT(★完成資料!$A$1,"yyyymm"),"999999")&amp; " " &amp; LEFT(F7458 &amp; "          ",10))))</f>
        <v xml:space="preserve">T O 202204 yyyy00 HV        </v>
      </c>
      <c r="B7458" s="68" t="s">
        <v>480</v>
      </c>
      <c r="C7458" s="68" t="s">
        <v>473</v>
      </c>
      <c r="D7458" s="68" t="s">
        <v>287</v>
      </c>
      <c r="E7458" s="68" t="s">
        <v>531</v>
      </c>
      <c r="F7458" s="68" t="s">
        <v>360</v>
      </c>
      <c r="G7458" s="68" t="s">
        <v>75</v>
      </c>
      <c r="H7458" s="68" t="s">
        <v>246</v>
      </c>
      <c r="I7458" s="68" t="s">
        <v>642</v>
      </c>
      <c r="J7458" s="65">
        <v>23</v>
      </c>
      <c r="K7458" s="65">
        <v>550</v>
      </c>
      <c r="L7458" s="65">
        <v>209</v>
      </c>
      <c r="M7458" s="65" t="s">
        <v>289</v>
      </c>
    </row>
    <row r="7459" spans="1:13" ht="12.75" customHeight="1">
      <c r="A7459" s="65" t="str">
        <f>IF(ROW()=1,"KEY",IF(ISNA(VLOOKUP(B7459,車名対応マスタ!B:D,3,FALSE)),"",IF(VLOOKUP(B7459,車名対応マスタ!B:D,3,FALSE)="","",$D7459&amp;" "&amp;IF($G7459="9","J","O")&amp;" "&amp;$I7459&amp;" "&amp;IF($I7459&lt;=TEXT(★完成資料!$A$1,"yyyymm"),TEXT(★完成資料!$A$1,"yyyymm"),"999999")&amp; " " &amp; LEFT(F7459 &amp; "          ",10))))</f>
        <v xml:space="preserve">T O 202205 yyyy00 HV        </v>
      </c>
      <c r="B7459" s="68" t="s">
        <v>480</v>
      </c>
      <c r="C7459" s="68" t="s">
        <v>473</v>
      </c>
      <c r="D7459" s="68" t="s">
        <v>287</v>
      </c>
      <c r="E7459" s="68" t="s">
        <v>531</v>
      </c>
      <c r="F7459" s="68" t="s">
        <v>360</v>
      </c>
      <c r="G7459" s="68" t="s">
        <v>75</v>
      </c>
      <c r="H7459" s="68" t="s">
        <v>246</v>
      </c>
      <c r="I7459" s="68" t="s">
        <v>647</v>
      </c>
      <c r="J7459" s="65">
        <v>109</v>
      </c>
      <c r="K7459" s="65">
        <v>213</v>
      </c>
      <c r="L7459" s="65">
        <v>209</v>
      </c>
      <c r="M7459" s="65" t="s">
        <v>289</v>
      </c>
    </row>
    <row r="7460" spans="1:13" ht="12.75" customHeight="1">
      <c r="A7460" s="65" t="str">
        <f>IF(ROW()=1,"KEY",IF(ISNA(VLOOKUP(B7460,車名対応マスタ!B:D,3,FALSE)),"",IF(VLOOKUP(B7460,車名対応マスタ!B:D,3,FALSE)="","",$D7460&amp;" "&amp;IF($G7460="9","J","O")&amp;" "&amp;$I7460&amp;" "&amp;IF($I7460&lt;=TEXT(★完成資料!$A$1,"yyyymm"),TEXT(★完成資料!$A$1,"yyyymm"),"999999")&amp; " " &amp; LEFT(F7460 &amp; "          ",10))))</f>
        <v xml:space="preserve">T O 202206 yyyy00 HV        </v>
      </c>
      <c r="B7460" s="68" t="s">
        <v>480</v>
      </c>
      <c r="C7460" s="68" t="s">
        <v>473</v>
      </c>
      <c r="D7460" s="68" t="s">
        <v>287</v>
      </c>
      <c r="E7460" s="68" t="s">
        <v>531</v>
      </c>
      <c r="F7460" s="68" t="s">
        <v>360</v>
      </c>
      <c r="G7460" s="68" t="s">
        <v>75</v>
      </c>
      <c r="H7460" s="68" t="s">
        <v>246</v>
      </c>
      <c r="I7460" s="68" t="s">
        <v>652</v>
      </c>
      <c r="J7460" s="65">
        <v>203</v>
      </c>
      <c r="K7460" s="65">
        <v>266</v>
      </c>
      <c r="L7460" s="65">
        <v>209</v>
      </c>
      <c r="M7460" s="65" t="s">
        <v>289</v>
      </c>
    </row>
    <row r="7461" spans="1:13" ht="12.75" customHeight="1">
      <c r="A7461" s="65" t="str">
        <f>IF(ROW()=1,"KEY",IF(ISNA(VLOOKUP(B7461,車名対応マスタ!B:D,3,FALSE)),"",IF(VLOOKUP(B7461,車名対応マスタ!B:D,3,FALSE)="","",$D7461&amp;" "&amp;IF($G7461="9","J","O")&amp;" "&amp;$I7461&amp;" "&amp;IF($I7461&lt;=TEXT(★完成資料!$A$1,"yyyymm"),TEXT(★完成資料!$A$1,"yyyymm"),"999999")&amp; " " &amp; LEFT(F7461 &amp; "          ",10))))</f>
        <v xml:space="preserve">T O 202207 yyyy00 HV        </v>
      </c>
      <c r="B7461" s="68" t="s">
        <v>480</v>
      </c>
      <c r="C7461" s="68" t="s">
        <v>473</v>
      </c>
      <c r="D7461" s="68" t="s">
        <v>287</v>
      </c>
      <c r="E7461" s="68" t="s">
        <v>531</v>
      </c>
      <c r="F7461" s="68" t="s">
        <v>360</v>
      </c>
      <c r="G7461" s="68" t="s">
        <v>75</v>
      </c>
      <c r="H7461" s="68" t="s">
        <v>246</v>
      </c>
      <c r="I7461" s="68" t="s">
        <v>655</v>
      </c>
      <c r="J7461" s="65">
        <v>358</v>
      </c>
      <c r="K7461" s="65">
        <v>445</v>
      </c>
      <c r="L7461" s="65">
        <v>209</v>
      </c>
      <c r="M7461" s="65" t="s">
        <v>289</v>
      </c>
    </row>
    <row r="7462" spans="1:13" ht="12.75" customHeight="1">
      <c r="A7462" s="65" t="str">
        <f>IF(ROW()=1,"KEY",IF(ISNA(VLOOKUP(B7462,車名対応マスタ!B:D,3,FALSE)),"",IF(VLOOKUP(B7462,車名対応マスタ!B:D,3,FALSE)="","",$D7462&amp;" "&amp;IF($G7462="9","J","O")&amp;" "&amp;$I7462&amp;" "&amp;IF($I7462&lt;=TEXT(★完成資料!$A$1,"yyyymm"),TEXT(★完成資料!$A$1,"yyyymm"),"999999")&amp; " " &amp; LEFT(F7462 &amp; "          ",10))))</f>
        <v xml:space="preserve">T O 202208 yyyy00 HV        </v>
      </c>
      <c r="B7462" s="68" t="s">
        <v>480</v>
      </c>
      <c r="C7462" s="68" t="s">
        <v>473</v>
      </c>
      <c r="D7462" s="68" t="s">
        <v>287</v>
      </c>
      <c r="E7462" s="68" t="s">
        <v>531</v>
      </c>
      <c r="F7462" s="68" t="s">
        <v>360</v>
      </c>
      <c r="G7462" s="68" t="s">
        <v>75</v>
      </c>
      <c r="H7462" s="68" t="s">
        <v>246</v>
      </c>
      <c r="I7462" s="68" t="s">
        <v>656</v>
      </c>
      <c r="J7462" s="65">
        <v>276</v>
      </c>
      <c r="K7462" s="65">
        <v>356</v>
      </c>
      <c r="L7462" s="65">
        <v>209</v>
      </c>
      <c r="M7462" s="65" t="s">
        <v>289</v>
      </c>
    </row>
    <row r="7463" spans="1:13" ht="12.75" customHeight="1">
      <c r="A7463" s="65" t="str">
        <f>IF(ROW()=1,"KEY",IF(ISNA(VLOOKUP(B7463,車名対応マスタ!B:D,3,FALSE)),"",IF(VLOOKUP(B7463,車名対応マスタ!B:D,3,FALSE)="","",$D7463&amp;" "&amp;IF($G7463="9","J","O")&amp;" "&amp;$I7463&amp;" "&amp;IF($I7463&lt;=TEXT(★完成資料!$A$1,"yyyymm"),TEXT(★完成資料!$A$1,"yyyymm"),"999999")&amp; " " &amp; LEFT(F7463 &amp; "          ",10))))</f>
        <v xml:space="preserve">T O 202209 yyyy00 HV        </v>
      </c>
      <c r="B7463" s="68" t="s">
        <v>480</v>
      </c>
      <c r="C7463" s="68" t="s">
        <v>473</v>
      </c>
      <c r="D7463" s="68" t="s">
        <v>287</v>
      </c>
      <c r="E7463" s="68" t="s">
        <v>531</v>
      </c>
      <c r="F7463" s="68" t="s">
        <v>360</v>
      </c>
      <c r="G7463" s="68" t="s">
        <v>75</v>
      </c>
      <c r="H7463" s="68" t="s">
        <v>246</v>
      </c>
      <c r="I7463" s="68" t="s">
        <v>657</v>
      </c>
      <c r="J7463" s="65">
        <v>393</v>
      </c>
      <c r="K7463" s="65">
        <v>319</v>
      </c>
      <c r="L7463" s="65">
        <v>209</v>
      </c>
      <c r="M7463" s="65" t="s">
        <v>289</v>
      </c>
    </row>
    <row r="7464" spans="1:13" ht="12.75" customHeight="1">
      <c r="A7464" s="65" t="str">
        <f>IF(ROW()=1,"KEY",IF(ISNA(VLOOKUP(B7464,車名対応マスタ!B:D,3,FALSE)),"",IF(VLOOKUP(B7464,車名対応マスタ!B:D,3,FALSE)="","",$D7464&amp;" "&amp;IF($G7464="9","J","O")&amp;" "&amp;$I7464&amp;" "&amp;IF($I7464&lt;=TEXT(★完成資料!$A$1,"yyyymm"),TEXT(★完成資料!$A$1,"yyyymm"),"999999")&amp; " " &amp; LEFT(F7464 &amp; "          ",10))))</f>
        <v xml:space="preserve">T O 202210 yyyy00 HV        </v>
      </c>
      <c r="B7464" s="68" t="s">
        <v>480</v>
      </c>
      <c r="C7464" s="68" t="s">
        <v>473</v>
      </c>
      <c r="D7464" s="68" t="s">
        <v>287</v>
      </c>
      <c r="E7464" s="68" t="s">
        <v>531</v>
      </c>
      <c r="F7464" s="68" t="s">
        <v>360</v>
      </c>
      <c r="G7464" s="68" t="s">
        <v>75</v>
      </c>
      <c r="H7464" s="68" t="s">
        <v>246</v>
      </c>
      <c r="I7464" s="68" t="s">
        <v>663</v>
      </c>
      <c r="J7464" s="65">
        <v>298</v>
      </c>
      <c r="K7464" s="65">
        <v>155</v>
      </c>
      <c r="L7464" s="65">
        <v>209</v>
      </c>
      <c r="M7464" s="65" t="s">
        <v>289</v>
      </c>
    </row>
    <row r="7465" spans="1:13" ht="12.75" customHeight="1">
      <c r="A7465" s="65" t="str">
        <f>IF(ROW()=1,"KEY",IF(ISNA(VLOOKUP(B7465,車名対応マスタ!B:D,3,FALSE)),"",IF(VLOOKUP(B7465,車名対応マスタ!B:D,3,FALSE)="","",$D7465&amp;" "&amp;IF($G7465="9","J","O")&amp;" "&amp;$I7465&amp;" "&amp;IF($I7465&lt;=TEXT(★完成資料!$A$1,"yyyymm"),TEXT(★完成資料!$A$1,"yyyymm"),"999999")&amp; " " &amp; LEFT(F7465 &amp; "          ",10))))</f>
        <v xml:space="preserve">T O 202201 yyyy00 HV        </v>
      </c>
      <c r="B7465" s="68" t="s">
        <v>480</v>
      </c>
      <c r="C7465" s="68" t="s">
        <v>473</v>
      </c>
      <c r="D7465" s="68" t="s">
        <v>287</v>
      </c>
      <c r="E7465" s="68" t="s">
        <v>531</v>
      </c>
      <c r="F7465" s="68" t="s">
        <v>360</v>
      </c>
      <c r="G7465" s="68" t="s">
        <v>76</v>
      </c>
      <c r="H7465" s="68" t="s">
        <v>492</v>
      </c>
      <c r="I7465" s="68" t="s">
        <v>639</v>
      </c>
      <c r="J7465" s="65">
        <v>25</v>
      </c>
      <c r="K7465" s="65">
        <v>0</v>
      </c>
      <c r="L7465" s="65">
        <v>301</v>
      </c>
      <c r="M7465" s="65" t="s">
        <v>372</v>
      </c>
    </row>
    <row r="7466" spans="1:13" ht="12.75" customHeight="1">
      <c r="A7466" s="65" t="str">
        <f>IF(ROW()=1,"KEY",IF(ISNA(VLOOKUP(B7466,車名対応マスタ!B:D,3,FALSE)),"",IF(VLOOKUP(B7466,車名対応マスタ!B:D,3,FALSE)="","",$D7466&amp;" "&amp;IF($G7466="9","J","O")&amp;" "&amp;$I7466&amp;" "&amp;IF($I7466&lt;=TEXT(★完成資料!$A$1,"yyyymm"),TEXT(★完成資料!$A$1,"yyyymm"),"999999")&amp; " " &amp; LEFT(F7466 &amp; "          ",10))))</f>
        <v xml:space="preserve">T O 202202 yyyy00 HV        </v>
      </c>
      <c r="B7466" s="68" t="s">
        <v>480</v>
      </c>
      <c r="C7466" s="68" t="s">
        <v>473</v>
      </c>
      <c r="D7466" s="68" t="s">
        <v>287</v>
      </c>
      <c r="E7466" s="68" t="s">
        <v>531</v>
      </c>
      <c r="F7466" s="68" t="s">
        <v>360</v>
      </c>
      <c r="G7466" s="68" t="s">
        <v>76</v>
      </c>
      <c r="H7466" s="68" t="s">
        <v>492</v>
      </c>
      <c r="I7466" s="68" t="s">
        <v>640</v>
      </c>
      <c r="J7466" s="65">
        <v>42</v>
      </c>
      <c r="K7466" s="65">
        <v>92</v>
      </c>
      <c r="L7466" s="65">
        <v>301</v>
      </c>
      <c r="M7466" s="65" t="s">
        <v>372</v>
      </c>
    </row>
    <row r="7467" spans="1:13" ht="12.75" customHeight="1">
      <c r="A7467" s="65" t="str">
        <f>IF(ROW()=1,"KEY",IF(ISNA(VLOOKUP(B7467,車名対応マスタ!B:D,3,FALSE)),"",IF(VLOOKUP(B7467,車名対応マスタ!B:D,3,FALSE)="","",$D7467&amp;" "&amp;IF($G7467="9","J","O")&amp;" "&amp;$I7467&amp;" "&amp;IF($I7467&lt;=TEXT(★完成資料!$A$1,"yyyymm"),TEXT(★完成資料!$A$1,"yyyymm"),"999999")&amp; " " &amp; LEFT(F7467 &amp; "          ",10))))</f>
        <v xml:space="preserve">T O 202203 yyyy00 HV        </v>
      </c>
      <c r="B7467" s="68" t="s">
        <v>480</v>
      </c>
      <c r="C7467" s="68" t="s">
        <v>473</v>
      </c>
      <c r="D7467" s="68" t="s">
        <v>287</v>
      </c>
      <c r="E7467" s="68" t="s">
        <v>531</v>
      </c>
      <c r="F7467" s="68" t="s">
        <v>360</v>
      </c>
      <c r="G7467" s="68" t="s">
        <v>76</v>
      </c>
      <c r="H7467" s="68" t="s">
        <v>492</v>
      </c>
      <c r="I7467" s="68" t="s">
        <v>641</v>
      </c>
      <c r="J7467" s="65">
        <v>37</v>
      </c>
      <c r="K7467" s="65">
        <v>20</v>
      </c>
      <c r="L7467" s="65">
        <v>301</v>
      </c>
      <c r="M7467" s="65" t="s">
        <v>372</v>
      </c>
    </row>
    <row r="7468" spans="1:13" ht="12.75" customHeight="1">
      <c r="A7468" s="65" t="str">
        <f>IF(ROW()=1,"KEY",IF(ISNA(VLOOKUP(B7468,車名対応マスタ!B:D,3,FALSE)),"",IF(VLOOKUP(B7468,車名対応マスタ!B:D,3,FALSE)="","",$D7468&amp;" "&amp;IF($G7468="9","J","O")&amp;" "&amp;$I7468&amp;" "&amp;IF($I7468&lt;=TEXT(★完成資料!$A$1,"yyyymm"),TEXT(★完成資料!$A$1,"yyyymm"),"999999")&amp; " " &amp; LEFT(F7468 &amp; "          ",10))))</f>
        <v xml:space="preserve">T O 202204 yyyy00 HV        </v>
      </c>
      <c r="B7468" s="68" t="s">
        <v>480</v>
      </c>
      <c r="C7468" s="68" t="s">
        <v>473</v>
      </c>
      <c r="D7468" s="68" t="s">
        <v>287</v>
      </c>
      <c r="E7468" s="68" t="s">
        <v>531</v>
      </c>
      <c r="F7468" s="68" t="s">
        <v>360</v>
      </c>
      <c r="G7468" s="68" t="s">
        <v>76</v>
      </c>
      <c r="H7468" s="68" t="s">
        <v>492</v>
      </c>
      <c r="I7468" s="68" t="s">
        <v>642</v>
      </c>
      <c r="J7468" s="65">
        <v>48</v>
      </c>
      <c r="K7468" s="65">
        <v>131</v>
      </c>
      <c r="L7468" s="65">
        <v>301</v>
      </c>
      <c r="M7468" s="65" t="s">
        <v>372</v>
      </c>
    </row>
    <row r="7469" spans="1:13" ht="12.75" customHeight="1">
      <c r="A7469" s="65" t="str">
        <f>IF(ROW()=1,"KEY",IF(ISNA(VLOOKUP(B7469,車名対応マスタ!B:D,3,FALSE)),"",IF(VLOOKUP(B7469,車名対応マスタ!B:D,3,FALSE)="","",$D7469&amp;" "&amp;IF($G7469="9","J","O")&amp;" "&amp;$I7469&amp;" "&amp;IF($I7469&lt;=TEXT(★完成資料!$A$1,"yyyymm"),TEXT(★完成資料!$A$1,"yyyymm"),"999999")&amp; " " &amp; LEFT(F7469 &amp; "          ",10))))</f>
        <v xml:space="preserve">T O 202205 yyyy00 HV        </v>
      </c>
      <c r="B7469" s="68" t="s">
        <v>480</v>
      </c>
      <c r="C7469" s="68" t="s">
        <v>473</v>
      </c>
      <c r="D7469" s="68" t="s">
        <v>287</v>
      </c>
      <c r="E7469" s="68" t="s">
        <v>531</v>
      </c>
      <c r="F7469" s="68" t="s">
        <v>360</v>
      </c>
      <c r="G7469" s="68" t="s">
        <v>76</v>
      </c>
      <c r="H7469" s="68" t="s">
        <v>492</v>
      </c>
      <c r="I7469" s="68" t="s">
        <v>647</v>
      </c>
      <c r="J7469" s="65">
        <v>49</v>
      </c>
      <c r="K7469" s="65">
        <v>61</v>
      </c>
      <c r="L7469" s="65">
        <v>301</v>
      </c>
      <c r="M7469" s="65" t="s">
        <v>372</v>
      </c>
    </row>
    <row r="7470" spans="1:13" ht="12.75" customHeight="1">
      <c r="A7470" s="65" t="str">
        <f>IF(ROW()=1,"KEY",IF(ISNA(VLOOKUP(B7470,車名対応マスタ!B:D,3,FALSE)),"",IF(VLOOKUP(B7470,車名対応マスタ!B:D,3,FALSE)="","",$D7470&amp;" "&amp;IF($G7470="9","J","O")&amp;" "&amp;$I7470&amp;" "&amp;IF($I7470&lt;=TEXT(★完成資料!$A$1,"yyyymm"),TEXT(★完成資料!$A$1,"yyyymm"),"999999")&amp; " " &amp; LEFT(F7470 &amp; "          ",10))))</f>
        <v xml:space="preserve">T O 202206 yyyy00 HV        </v>
      </c>
      <c r="B7470" s="68" t="s">
        <v>480</v>
      </c>
      <c r="C7470" s="68" t="s">
        <v>473</v>
      </c>
      <c r="D7470" s="68" t="s">
        <v>287</v>
      </c>
      <c r="E7470" s="68" t="s">
        <v>531</v>
      </c>
      <c r="F7470" s="68" t="s">
        <v>360</v>
      </c>
      <c r="G7470" s="68" t="s">
        <v>76</v>
      </c>
      <c r="H7470" s="68" t="s">
        <v>492</v>
      </c>
      <c r="I7470" s="68" t="s">
        <v>652</v>
      </c>
      <c r="J7470" s="65">
        <v>30</v>
      </c>
      <c r="K7470" s="65">
        <v>45</v>
      </c>
      <c r="L7470" s="65">
        <v>301</v>
      </c>
      <c r="M7470" s="65" t="s">
        <v>372</v>
      </c>
    </row>
    <row r="7471" spans="1:13" ht="12.75" customHeight="1">
      <c r="A7471" s="65" t="str">
        <f>IF(ROW()=1,"KEY",IF(ISNA(VLOOKUP(B7471,車名対応マスタ!B:D,3,FALSE)),"",IF(VLOOKUP(B7471,車名対応マスタ!B:D,3,FALSE)="","",$D7471&amp;" "&amp;IF($G7471="9","J","O")&amp;" "&amp;$I7471&amp;" "&amp;IF($I7471&lt;=TEXT(★完成資料!$A$1,"yyyymm"),TEXT(★完成資料!$A$1,"yyyymm"),"999999")&amp; " " &amp; LEFT(F7471 &amp; "          ",10))))</f>
        <v xml:space="preserve">T O 202207 yyyy00 HV        </v>
      </c>
      <c r="B7471" s="68" t="s">
        <v>480</v>
      </c>
      <c r="C7471" s="68" t="s">
        <v>473</v>
      </c>
      <c r="D7471" s="68" t="s">
        <v>287</v>
      </c>
      <c r="E7471" s="68" t="s">
        <v>531</v>
      </c>
      <c r="F7471" s="68" t="s">
        <v>360</v>
      </c>
      <c r="G7471" s="68" t="s">
        <v>76</v>
      </c>
      <c r="H7471" s="68" t="s">
        <v>492</v>
      </c>
      <c r="I7471" s="68" t="s">
        <v>655</v>
      </c>
      <c r="J7471" s="65">
        <v>18</v>
      </c>
      <c r="K7471" s="65">
        <v>105</v>
      </c>
      <c r="L7471" s="65">
        <v>301</v>
      </c>
      <c r="M7471" s="65" t="s">
        <v>372</v>
      </c>
    </row>
    <row r="7472" spans="1:13" ht="12.75" customHeight="1">
      <c r="A7472" s="65" t="str">
        <f>IF(ROW()=1,"KEY",IF(ISNA(VLOOKUP(B7472,車名対応マスタ!B:D,3,FALSE)),"",IF(VLOOKUP(B7472,車名対応マスタ!B:D,3,FALSE)="","",$D7472&amp;" "&amp;IF($G7472="9","J","O")&amp;" "&amp;$I7472&amp;" "&amp;IF($I7472&lt;=TEXT(★完成資料!$A$1,"yyyymm"),TEXT(★完成資料!$A$1,"yyyymm"),"999999")&amp; " " &amp; LEFT(F7472 &amp; "          ",10))))</f>
        <v xml:space="preserve">T O 202208 yyyy00 HV        </v>
      </c>
      <c r="B7472" s="68" t="s">
        <v>480</v>
      </c>
      <c r="C7472" s="68" t="s">
        <v>473</v>
      </c>
      <c r="D7472" s="68" t="s">
        <v>287</v>
      </c>
      <c r="E7472" s="68" t="s">
        <v>531</v>
      </c>
      <c r="F7472" s="68" t="s">
        <v>360</v>
      </c>
      <c r="G7472" s="68" t="s">
        <v>76</v>
      </c>
      <c r="H7472" s="68" t="s">
        <v>492</v>
      </c>
      <c r="I7472" s="68" t="s">
        <v>656</v>
      </c>
      <c r="J7472" s="65">
        <v>27</v>
      </c>
      <c r="K7472" s="65">
        <v>109</v>
      </c>
      <c r="L7472" s="65">
        <v>301</v>
      </c>
      <c r="M7472" s="65" t="s">
        <v>372</v>
      </c>
    </row>
    <row r="7473" spans="1:13" ht="12.75" customHeight="1">
      <c r="A7473" s="65" t="str">
        <f>IF(ROW()=1,"KEY",IF(ISNA(VLOOKUP(B7473,車名対応マスタ!B:D,3,FALSE)),"",IF(VLOOKUP(B7473,車名対応マスタ!B:D,3,FALSE)="","",$D7473&amp;" "&amp;IF($G7473="9","J","O")&amp;" "&amp;$I7473&amp;" "&amp;IF($I7473&lt;=TEXT(★完成資料!$A$1,"yyyymm"),TEXT(★完成資料!$A$1,"yyyymm"),"999999")&amp; " " &amp; LEFT(F7473 &amp; "          ",10))))</f>
        <v xml:space="preserve">T O 202209 yyyy00 HV        </v>
      </c>
      <c r="B7473" s="68" t="s">
        <v>480</v>
      </c>
      <c r="C7473" s="68" t="s">
        <v>473</v>
      </c>
      <c r="D7473" s="68" t="s">
        <v>287</v>
      </c>
      <c r="E7473" s="68" t="s">
        <v>531</v>
      </c>
      <c r="F7473" s="68" t="s">
        <v>360</v>
      </c>
      <c r="G7473" s="68" t="s">
        <v>76</v>
      </c>
      <c r="H7473" s="68" t="s">
        <v>492</v>
      </c>
      <c r="I7473" s="68" t="s">
        <v>657</v>
      </c>
      <c r="J7473" s="65">
        <v>21</v>
      </c>
      <c r="K7473" s="65">
        <v>78</v>
      </c>
      <c r="L7473" s="65">
        <v>301</v>
      </c>
      <c r="M7473" s="65" t="s">
        <v>372</v>
      </c>
    </row>
    <row r="7474" spans="1:13" ht="12.75" customHeight="1">
      <c r="A7474" s="65" t="str">
        <f>IF(ROW()=1,"KEY",IF(ISNA(VLOOKUP(B7474,車名対応マスタ!B:D,3,FALSE)),"",IF(VLOOKUP(B7474,車名対応マスタ!B:D,3,FALSE)="","",$D7474&amp;" "&amp;IF($G7474="9","J","O")&amp;" "&amp;$I7474&amp;" "&amp;IF($I7474&lt;=TEXT(★完成資料!$A$1,"yyyymm"),TEXT(★完成資料!$A$1,"yyyymm"),"999999")&amp; " " &amp; LEFT(F7474 &amp; "          ",10))))</f>
        <v xml:space="preserve">T O 202210 yyyy00 HV        </v>
      </c>
      <c r="B7474" s="68" t="s">
        <v>480</v>
      </c>
      <c r="C7474" s="68" t="s">
        <v>473</v>
      </c>
      <c r="D7474" s="68" t="s">
        <v>287</v>
      </c>
      <c r="E7474" s="68" t="s">
        <v>531</v>
      </c>
      <c r="F7474" s="68" t="s">
        <v>360</v>
      </c>
      <c r="G7474" s="68" t="s">
        <v>76</v>
      </c>
      <c r="H7474" s="68" t="s">
        <v>492</v>
      </c>
      <c r="I7474" s="68" t="s">
        <v>663</v>
      </c>
      <c r="J7474" s="65">
        <v>5</v>
      </c>
      <c r="K7474" s="65">
        <v>38</v>
      </c>
      <c r="L7474" s="65">
        <v>301</v>
      </c>
      <c r="M7474" s="65" t="s">
        <v>372</v>
      </c>
    </row>
    <row r="7475" spans="1:13" ht="12.75" customHeight="1">
      <c r="A7475" s="65" t="str">
        <f>IF(ROW()=1,"KEY",IF(ISNA(VLOOKUP(B7475,車名対応マスタ!B:D,3,FALSE)),"",IF(VLOOKUP(B7475,車名対応マスタ!B:D,3,FALSE)="","",$D7475&amp;" "&amp;IF($G7475="9","J","O")&amp;" "&amp;$I7475&amp;" "&amp;IF($I7475&lt;=TEXT(★完成資料!$A$1,"yyyymm"),TEXT(★完成資料!$A$1,"yyyymm"),"999999")&amp; " " &amp; LEFT(F7475 &amp; "          ",10))))</f>
        <v xml:space="preserve">T O 202201 yyyy00 HV        </v>
      </c>
      <c r="B7475" s="68" t="s">
        <v>480</v>
      </c>
      <c r="C7475" s="68" t="s">
        <v>473</v>
      </c>
      <c r="D7475" s="68" t="s">
        <v>287</v>
      </c>
      <c r="E7475" s="68" t="s">
        <v>531</v>
      </c>
      <c r="F7475" s="68" t="s">
        <v>360</v>
      </c>
      <c r="G7475" s="68" t="s">
        <v>76</v>
      </c>
      <c r="H7475" s="68" t="s">
        <v>492</v>
      </c>
      <c r="I7475" s="68" t="s">
        <v>639</v>
      </c>
      <c r="J7475" s="65">
        <v>13</v>
      </c>
      <c r="K7475" s="65">
        <v>20</v>
      </c>
      <c r="L7475" s="65">
        <v>314</v>
      </c>
      <c r="M7475" s="65" t="s">
        <v>265</v>
      </c>
    </row>
    <row r="7476" spans="1:13" ht="12.75" customHeight="1">
      <c r="A7476" s="65" t="str">
        <f>IF(ROW()=1,"KEY",IF(ISNA(VLOOKUP(B7476,車名対応マスタ!B:D,3,FALSE)),"",IF(VLOOKUP(B7476,車名対応マスタ!B:D,3,FALSE)="","",$D7476&amp;" "&amp;IF($G7476="9","J","O")&amp;" "&amp;$I7476&amp;" "&amp;IF($I7476&lt;=TEXT(★完成資料!$A$1,"yyyymm"),TEXT(★完成資料!$A$1,"yyyymm"),"999999")&amp; " " &amp; LEFT(F7476 &amp; "          ",10))))</f>
        <v xml:space="preserve">T O 202202 yyyy00 HV        </v>
      </c>
      <c r="B7476" s="68" t="s">
        <v>480</v>
      </c>
      <c r="C7476" s="68" t="s">
        <v>473</v>
      </c>
      <c r="D7476" s="68" t="s">
        <v>287</v>
      </c>
      <c r="E7476" s="68" t="s">
        <v>531</v>
      </c>
      <c r="F7476" s="68" t="s">
        <v>360</v>
      </c>
      <c r="G7476" s="68" t="s">
        <v>76</v>
      </c>
      <c r="H7476" s="68" t="s">
        <v>492</v>
      </c>
      <c r="I7476" s="68" t="s">
        <v>640</v>
      </c>
      <c r="J7476" s="65">
        <v>13</v>
      </c>
      <c r="K7476" s="65">
        <v>8</v>
      </c>
      <c r="L7476" s="65">
        <v>314</v>
      </c>
      <c r="M7476" s="65" t="s">
        <v>265</v>
      </c>
    </row>
    <row r="7477" spans="1:13" ht="12.75" customHeight="1">
      <c r="A7477" s="65" t="str">
        <f>IF(ROW()=1,"KEY",IF(ISNA(VLOOKUP(B7477,車名対応マスタ!B:D,3,FALSE)),"",IF(VLOOKUP(B7477,車名対応マスタ!B:D,3,FALSE)="","",$D7477&amp;" "&amp;IF($G7477="9","J","O")&amp;" "&amp;$I7477&amp;" "&amp;IF($I7477&lt;=TEXT(★完成資料!$A$1,"yyyymm"),TEXT(★完成資料!$A$1,"yyyymm"),"999999")&amp; " " &amp; LEFT(F7477 &amp; "          ",10))))</f>
        <v xml:space="preserve">T O 202203 yyyy00 HV        </v>
      </c>
      <c r="B7477" s="68" t="s">
        <v>480</v>
      </c>
      <c r="C7477" s="68" t="s">
        <v>473</v>
      </c>
      <c r="D7477" s="68" t="s">
        <v>287</v>
      </c>
      <c r="E7477" s="68" t="s">
        <v>531</v>
      </c>
      <c r="F7477" s="68" t="s">
        <v>360</v>
      </c>
      <c r="G7477" s="68" t="s">
        <v>76</v>
      </c>
      <c r="H7477" s="68" t="s">
        <v>492</v>
      </c>
      <c r="I7477" s="68" t="s">
        <v>641</v>
      </c>
      <c r="J7477" s="65">
        <v>23</v>
      </c>
      <c r="K7477" s="65">
        <v>23</v>
      </c>
      <c r="L7477" s="65">
        <v>314</v>
      </c>
      <c r="M7477" s="65" t="s">
        <v>265</v>
      </c>
    </row>
    <row r="7478" spans="1:13" ht="12.75" customHeight="1">
      <c r="A7478" s="65" t="str">
        <f>IF(ROW()=1,"KEY",IF(ISNA(VLOOKUP(B7478,車名対応マスタ!B:D,3,FALSE)),"",IF(VLOOKUP(B7478,車名対応マスタ!B:D,3,FALSE)="","",$D7478&amp;" "&amp;IF($G7478="9","J","O")&amp;" "&amp;$I7478&amp;" "&amp;IF($I7478&lt;=TEXT(★完成資料!$A$1,"yyyymm"),TEXT(★完成資料!$A$1,"yyyymm"),"999999")&amp; " " &amp; LEFT(F7478 &amp; "          ",10))))</f>
        <v xml:space="preserve">T O 202204 yyyy00 HV        </v>
      </c>
      <c r="B7478" s="68" t="s">
        <v>480</v>
      </c>
      <c r="C7478" s="68" t="s">
        <v>473</v>
      </c>
      <c r="D7478" s="68" t="s">
        <v>287</v>
      </c>
      <c r="E7478" s="68" t="s">
        <v>531</v>
      </c>
      <c r="F7478" s="68" t="s">
        <v>360</v>
      </c>
      <c r="G7478" s="68" t="s">
        <v>76</v>
      </c>
      <c r="H7478" s="68" t="s">
        <v>492</v>
      </c>
      <c r="I7478" s="68" t="s">
        <v>642</v>
      </c>
      <c r="J7478" s="65">
        <v>34</v>
      </c>
      <c r="K7478" s="65">
        <v>26</v>
      </c>
      <c r="L7478" s="65">
        <v>314</v>
      </c>
      <c r="M7478" s="65" t="s">
        <v>265</v>
      </c>
    </row>
    <row r="7479" spans="1:13" ht="12.75" customHeight="1">
      <c r="A7479" s="65" t="str">
        <f>IF(ROW()=1,"KEY",IF(ISNA(VLOOKUP(B7479,車名対応マスタ!B:D,3,FALSE)),"",IF(VLOOKUP(B7479,車名対応マスタ!B:D,3,FALSE)="","",$D7479&amp;" "&amp;IF($G7479="9","J","O")&amp;" "&amp;$I7479&amp;" "&amp;IF($I7479&lt;=TEXT(★完成資料!$A$1,"yyyymm"),TEXT(★完成資料!$A$1,"yyyymm"),"999999")&amp; " " &amp; LEFT(F7479 &amp; "          ",10))))</f>
        <v xml:space="preserve">T O 202205 yyyy00 HV        </v>
      </c>
      <c r="B7479" s="68" t="s">
        <v>480</v>
      </c>
      <c r="C7479" s="68" t="s">
        <v>473</v>
      </c>
      <c r="D7479" s="68" t="s">
        <v>287</v>
      </c>
      <c r="E7479" s="68" t="s">
        <v>531</v>
      </c>
      <c r="F7479" s="68" t="s">
        <v>360</v>
      </c>
      <c r="G7479" s="68" t="s">
        <v>76</v>
      </c>
      <c r="H7479" s="68" t="s">
        <v>492</v>
      </c>
      <c r="I7479" s="68" t="s">
        <v>647</v>
      </c>
      <c r="J7479" s="65">
        <v>13</v>
      </c>
      <c r="K7479" s="65">
        <v>26</v>
      </c>
      <c r="L7479" s="65">
        <v>314</v>
      </c>
      <c r="M7479" s="65" t="s">
        <v>265</v>
      </c>
    </row>
    <row r="7480" spans="1:13" ht="12.75" customHeight="1">
      <c r="A7480" s="65" t="str">
        <f>IF(ROW()=1,"KEY",IF(ISNA(VLOOKUP(B7480,車名対応マスタ!B:D,3,FALSE)),"",IF(VLOOKUP(B7480,車名対応マスタ!B:D,3,FALSE)="","",$D7480&amp;" "&amp;IF($G7480="9","J","O")&amp;" "&amp;$I7480&amp;" "&amp;IF($I7480&lt;=TEXT(★完成資料!$A$1,"yyyymm"),TEXT(★完成資料!$A$1,"yyyymm"),"999999")&amp; " " &amp; LEFT(F7480 &amp; "          ",10))))</f>
        <v xml:space="preserve">T O 202206 yyyy00 HV        </v>
      </c>
      <c r="B7480" s="68" t="s">
        <v>480</v>
      </c>
      <c r="C7480" s="68" t="s">
        <v>473</v>
      </c>
      <c r="D7480" s="68" t="s">
        <v>287</v>
      </c>
      <c r="E7480" s="68" t="s">
        <v>531</v>
      </c>
      <c r="F7480" s="68" t="s">
        <v>360</v>
      </c>
      <c r="G7480" s="68" t="s">
        <v>76</v>
      </c>
      <c r="H7480" s="68" t="s">
        <v>492</v>
      </c>
      <c r="I7480" s="68" t="s">
        <v>652</v>
      </c>
      <c r="J7480" s="65">
        <v>26</v>
      </c>
      <c r="K7480" s="65">
        <v>15</v>
      </c>
      <c r="L7480" s="65">
        <v>314</v>
      </c>
      <c r="M7480" s="65" t="s">
        <v>265</v>
      </c>
    </row>
    <row r="7481" spans="1:13" ht="12.75" customHeight="1">
      <c r="A7481" s="65" t="str">
        <f>IF(ROW()=1,"KEY",IF(ISNA(VLOOKUP(B7481,車名対応マスタ!B:D,3,FALSE)),"",IF(VLOOKUP(B7481,車名対応マスタ!B:D,3,FALSE)="","",$D7481&amp;" "&amp;IF($G7481="9","J","O")&amp;" "&amp;$I7481&amp;" "&amp;IF($I7481&lt;=TEXT(★完成資料!$A$1,"yyyymm"),TEXT(★完成資料!$A$1,"yyyymm"),"999999")&amp; " " &amp; LEFT(F7481 &amp; "          ",10))))</f>
        <v xml:space="preserve">T O 202207 yyyy00 HV        </v>
      </c>
      <c r="B7481" s="68" t="s">
        <v>480</v>
      </c>
      <c r="C7481" s="68" t="s">
        <v>473</v>
      </c>
      <c r="D7481" s="68" t="s">
        <v>287</v>
      </c>
      <c r="E7481" s="68" t="s">
        <v>531</v>
      </c>
      <c r="F7481" s="68" t="s">
        <v>360</v>
      </c>
      <c r="G7481" s="68" t="s">
        <v>76</v>
      </c>
      <c r="H7481" s="68" t="s">
        <v>492</v>
      </c>
      <c r="I7481" s="68" t="s">
        <v>655</v>
      </c>
      <c r="J7481" s="65">
        <v>18</v>
      </c>
      <c r="K7481" s="65">
        <v>26</v>
      </c>
      <c r="L7481" s="65">
        <v>314</v>
      </c>
      <c r="M7481" s="65" t="s">
        <v>265</v>
      </c>
    </row>
    <row r="7482" spans="1:13" ht="12.75" customHeight="1">
      <c r="A7482" s="65" t="str">
        <f>IF(ROW()=1,"KEY",IF(ISNA(VLOOKUP(B7482,車名対応マスタ!B:D,3,FALSE)),"",IF(VLOOKUP(B7482,車名対応マスタ!B:D,3,FALSE)="","",$D7482&amp;" "&amp;IF($G7482="9","J","O")&amp;" "&amp;$I7482&amp;" "&amp;IF($I7482&lt;=TEXT(★完成資料!$A$1,"yyyymm"),TEXT(★完成資料!$A$1,"yyyymm"),"999999")&amp; " " &amp; LEFT(F7482 &amp; "          ",10))))</f>
        <v xml:space="preserve">T O 202208 yyyy00 HV        </v>
      </c>
      <c r="B7482" s="68" t="s">
        <v>480</v>
      </c>
      <c r="C7482" s="68" t="s">
        <v>473</v>
      </c>
      <c r="D7482" s="68" t="s">
        <v>287</v>
      </c>
      <c r="E7482" s="68" t="s">
        <v>531</v>
      </c>
      <c r="F7482" s="68" t="s">
        <v>360</v>
      </c>
      <c r="G7482" s="68" t="s">
        <v>76</v>
      </c>
      <c r="H7482" s="68" t="s">
        <v>492</v>
      </c>
      <c r="I7482" s="68" t="s">
        <v>656</v>
      </c>
      <c r="J7482" s="65">
        <v>27</v>
      </c>
      <c r="K7482" s="65">
        <v>29</v>
      </c>
      <c r="L7482" s="65">
        <v>314</v>
      </c>
      <c r="M7482" s="65" t="s">
        <v>265</v>
      </c>
    </row>
    <row r="7483" spans="1:13" ht="12.75" customHeight="1">
      <c r="A7483" s="65" t="str">
        <f>IF(ROW()=1,"KEY",IF(ISNA(VLOOKUP(B7483,車名対応マスタ!B:D,3,FALSE)),"",IF(VLOOKUP(B7483,車名対応マスタ!B:D,3,FALSE)="","",$D7483&amp;" "&amp;IF($G7483="9","J","O")&amp;" "&amp;$I7483&amp;" "&amp;IF($I7483&lt;=TEXT(★完成資料!$A$1,"yyyymm"),TEXT(★完成資料!$A$1,"yyyymm"),"999999")&amp; " " &amp; LEFT(F7483 &amp; "          ",10))))</f>
        <v xml:space="preserve">T O 202209 yyyy00 HV        </v>
      </c>
      <c r="B7483" s="68" t="s">
        <v>480</v>
      </c>
      <c r="C7483" s="68" t="s">
        <v>473</v>
      </c>
      <c r="D7483" s="68" t="s">
        <v>287</v>
      </c>
      <c r="E7483" s="68" t="s">
        <v>531</v>
      </c>
      <c r="F7483" s="68" t="s">
        <v>360</v>
      </c>
      <c r="G7483" s="68" t="s">
        <v>76</v>
      </c>
      <c r="H7483" s="68" t="s">
        <v>492</v>
      </c>
      <c r="I7483" s="68" t="s">
        <v>657</v>
      </c>
      <c r="J7483" s="65">
        <v>24</v>
      </c>
      <c r="K7483" s="65">
        <v>16</v>
      </c>
      <c r="L7483" s="65">
        <v>314</v>
      </c>
      <c r="M7483" s="65" t="s">
        <v>265</v>
      </c>
    </row>
    <row r="7484" spans="1:13" ht="12.75" customHeight="1">
      <c r="A7484" s="65" t="str">
        <f>IF(ROW()=1,"KEY",IF(ISNA(VLOOKUP(B7484,車名対応マスタ!B:D,3,FALSE)),"",IF(VLOOKUP(B7484,車名対応マスタ!B:D,3,FALSE)="","",$D7484&amp;" "&amp;IF($G7484="9","J","O")&amp;" "&amp;$I7484&amp;" "&amp;IF($I7484&lt;=TEXT(★完成資料!$A$1,"yyyymm"),TEXT(★完成資料!$A$1,"yyyymm"),"999999")&amp; " " &amp; LEFT(F7484 &amp; "          ",10))))</f>
        <v xml:space="preserve">T O 202210 yyyy00 HV        </v>
      </c>
      <c r="B7484" s="68" t="s">
        <v>480</v>
      </c>
      <c r="C7484" s="68" t="s">
        <v>473</v>
      </c>
      <c r="D7484" s="68" t="s">
        <v>287</v>
      </c>
      <c r="E7484" s="68" t="s">
        <v>531</v>
      </c>
      <c r="F7484" s="68" t="s">
        <v>360</v>
      </c>
      <c r="G7484" s="68" t="s">
        <v>76</v>
      </c>
      <c r="H7484" s="68" t="s">
        <v>492</v>
      </c>
      <c r="I7484" s="68" t="s">
        <v>663</v>
      </c>
      <c r="J7484" s="65">
        <v>16</v>
      </c>
      <c r="K7484" s="65">
        <v>34</v>
      </c>
      <c r="L7484" s="65">
        <v>314</v>
      </c>
      <c r="M7484" s="65" t="s">
        <v>265</v>
      </c>
    </row>
    <row r="7485" spans="1:13" ht="12.75" customHeight="1">
      <c r="A7485" s="65" t="str">
        <f>IF(ROW()=1,"KEY",IF(ISNA(VLOOKUP(B7485,車名対応マスタ!B:D,3,FALSE)),"",IF(VLOOKUP(B7485,車名対応マスタ!B:D,3,FALSE)="","",$D7485&amp;" "&amp;IF($G7485="9","J","O")&amp;" "&amp;$I7485&amp;" "&amp;IF($I7485&lt;=TEXT(★完成資料!$A$1,"yyyymm"),TEXT(★完成資料!$A$1,"yyyymm"),"999999")&amp; " " &amp; LEFT(F7485 &amp; "          ",10))))</f>
        <v xml:space="preserve">T O 202201 yyyy00 HV        </v>
      </c>
      <c r="B7485" s="68" t="s">
        <v>480</v>
      </c>
      <c r="C7485" s="68" t="s">
        <v>473</v>
      </c>
      <c r="D7485" s="68" t="s">
        <v>287</v>
      </c>
      <c r="E7485" s="68" t="s">
        <v>531</v>
      </c>
      <c r="F7485" s="68" t="s">
        <v>360</v>
      </c>
      <c r="G7485" s="68" t="s">
        <v>76</v>
      </c>
      <c r="H7485" s="68" t="s">
        <v>492</v>
      </c>
      <c r="I7485" s="68" t="s">
        <v>639</v>
      </c>
      <c r="J7485" s="65">
        <v>19</v>
      </c>
      <c r="K7485" s="65">
        <v>27</v>
      </c>
      <c r="L7485" s="65">
        <v>305</v>
      </c>
      <c r="M7485" s="65" t="s">
        <v>373</v>
      </c>
    </row>
    <row r="7486" spans="1:13" ht="12.75" customHeight="1">
      <c r="A7486" s="65" t="str">
        <f>IF(ROW()=1,"KEY",IF(ISNA(VLOOKUP(B7486,車名対応マスタ!B:D,3,FALSE)),"",IF(VLOOKUP(B7486,車名対応マスタ!B:D,3,FALSE)="","",$D7486&amp;" "&amp;IF($G7486="9","J","O")&amp;" "&amp;$I7486&amp;" "&amp;IF($I7486&lt;=TEXT(★完成資料!$A$1,"yyyymm"),TEXT(★完成資料!$A$1,"yyyymm"),"999999")&amp; " " &amp; LEFT(F7486 &amp; "          ",10))))</f>
        <v xml:space="preserve">T O 202202 yyyy00 HV        </v>
      </c>
      <c r="B7486" s="68" t="s">
        <v>480</v>
      </c>
      <c r="C7486" s="68" t="s">
        <v>473</v>
      </c>
      <c r="D7486" s="68" t="s">
        <v>287</v>
      </c>
      <c r="E7486" s="68" t="s">
        <v>531</v>
      </c>
      <c r="F7486" s="68" t="s">
        <v>360</v>
      </c>
      <c r="G7486" s="68" t="s">
        <v>76</v>
      </c>
      <c r="H7486" s="68" t="s">
        <v>492</v>
      </c>
      <c r="I7486" s="68" t="s">
        <v>640</v>
      </c>
      <c r="J7486" s="65">
        <v>11</v>
      </c>
      <c r="K7486" s="65">
        <v>26</v>
      </c>
      <c r="L7486" s="65">
        <v>305</v>
      </c>
      <c r="M7486" s="65" t="s">
        <v>373</v>
      </c>
    </row>
    <row r="7487" spans="1:13" ht="12.75" customHeight="1">
      <c r="A7487" s="65" t="str">
        <f>IF(ROW()=1,"KEY",IF(ISNA(VLOOKUP(B7487,車名対応マスタ!B:D,3,FALSE)),"",IF(VLOOKUP(B7487,車名対応マスタ!B:D,3,FALSE)="","",$D7487&amp;" "&amp;IF($G7487="9","J","O")&amp;" "&amp;$I7487&amp;" "&amp;IF($I7487&lt;=TEXT(★完成資料!$A$1,"yyyymm"),TEXT(★完成資料!$A$1,"yyyymm"),"999999")&amp; " " &amp; LEFT(F7487 &amp; "          ",10))))</f>
        <v xml:space="preserve">T O 202203 yyyy00 HV        </v>
      </c>
      <c r="B7487" s="68" t="s">
        <v>480</v>
      </c>
      <c r="C7487" s="68" t="s">
        <v>473</v>
      </c>
      <c r="D7487" s="68" t="s">
        <v>287</v>
      </c>
      <c r="E7487" s="68" t="s">
        <v>531</v>
      </c>
      <c r="F7487" s="68" t="s">
        <v>360</v>
      </c>
      <c r="G7487" s="68" t="s">
        <v>76</v>
      </c>
      <c r="H7487" s="68" t="s">
        <v>492</v>
      </c>
      <c r="I7487" s="68" t="s">
        <v>641</v>
      </c>
      <c r="J7487" s="65">
        <v>19</v>
      </c>
      <c r="K7487" s="65">
        <v>20</v>
      </c>
      <c r="L7487" s="65">
        <v>305</v>
      </c>
      <c r="M7487" s="65" t="s">
        <v>373</v>
      </c>
    </row>
    <row r="7488" spans="1:13" ht="12.75" customHeight="1">
      <c r="A7488" s="65" t="str">
        <f>IF(ROW()=1,"KEY",IF(ISNA(VLOOKUP(B7488,車名対応マスタ!B:D,3,FALSE)),"",IF(VLOOKUP(B7488,車名対応マスタ!B:D,3,FALSE)="","",$D7488&amp;" "&amp;IF($G7488="9","J","O")&amp;" "&amp;$I7488&amp;" "&amp;IF($I7488&lt;=TEXT(★完成資料!$A$1,"yyyymm"),TEXT(★完成資料!$A$1,"yyyymm"),"999999")&amp; " " &amp; LEFT(F7488 &amp; "          ",10))))</f>
        <v xml:space="preserve">T O 202204 yyyy00 HV        </v>
      </c>
      <c r="B7488" s="68" t="s">
        <v>480</v>
      </c>
      <c r="C7488" s="68" t="s">
        <v>473</v>
      </c>
      <c r="D7488" s="68" t="s">
        <v>287</v>
      </c>
      <c r="E7488" s="68" t="s">
        <v>531</v>
      </c>
      <c r="F7488" s="68" t="s">
        <v>360</v>
      </c>
      <c r="G7488" s="68" t="s">
        <v>76</v>
      </c>
      <c r="H7488" s="68" t="s">
        <v>492</v>
      </c>
      <c r="I7488" s="68" t="s">
        <v>642</v>
      </c>
      <c r="J7488" s="65">
        <v>18</v>
      </c>
      <c r="K7488" s="65">
        <v>19</v>
      </c>
      <c r="L7488" s="65">
        <v>305</v>
      </c>
      <c r="M7488" s="65" t="s">
        <v>373</v>
      </c>
    </row>
    <row r="7489" spans="1:13" ht="12.75" customHeight="1">
      <c r="A7489" s="65" t="str">
        <f>IF(ROW()=1,"KEY",IF(ISNA(VLOOKUP(B7489,車名対応マスタ!B:D,3,FALSE)),"",IF(VLOOKUP(B7489,車名対応マスタ!B:D,3,FALSE)="","",$D7489&amp;" "&amp;IF($G7489="9","J","O")&amp;" "&amp;$I7489&amp;" "&amp;IF($I7489&lt;=TEXT(★完成資料!$A$1,"yyyymm"),TEXT(★完成資料!$A$1,"yyyymm"),"999999")&amp; " " &amp; LEFT(F7489 &amp; "          ",10))))</f>
        <v xml:space="preserve">T O 202205 yyyy00 HV        </v>
      </c>
      <c r="B7489" s="68" t="s">
        <v>480</v>
      </c>
      <c r="C7489" s="68" t="s">
        <v>473</v>
      </c>
      <c r="D7489" s="68" t="s">
        <v>287</v>
      </c>
      <c r="E7489" s="68" t="s">
        <v>531</v>
      </c>
      <c r="F7489" s="68" t="s">
        <v>360</v>
      </c>
      <c r="G7489" s="68" t="s">
        <v>76</v>
      </c>
      <c r="H7489" s="68" t="s">
        <v>492</v>
      </c>
      <c r="I7489" s="68" t="s">
        <v>647</v>
      </c>
      <c r="J7489" s="65">
        <v>39</v>
      </c>
      <c r="K7489" s="65">
        <v>19</v>
      </c>
      <c r="L7489" s="65">
        <v>305</v>
      </c>
      <c r="M7489" s="65" t="s">
        <v>373</v>
      </c>
    </row>
    <row r="7490" spans="1:13" ht="12.75" customHeight="1">
      <c r="A7490" s="65" t="str">
        <f>IF(ROW()=1,"KEY",IF(ISNA(VLOOKUP(B7490,車名対応マスタ!B:D,3,FALSE)),"",IF(VLOOKUP(B7490,車名対応マスタ!B:D,3,FALSE)="","",$D7490&amp;" "&amp;IF($G7490="9","J","O")&amp;" "&amp;$I7490&amp;" "&amp;IF($I7490&lt;=TEXT(★完成資料!$A$1,"yyyymm"),TEXT(★完成資料!$A$1,"yyyymm"),"999999")&amp; " " &amp; LEFT(F7490 &amp; "          ",10))))</f>
        <v xml:space="preserve">T O 202206 yyyy00 HV        </v>
      </c>
      <c r="B7490" s="68" t="s">
        <v>480</v>
      </c>
      <c r="C7490" s="68" t="s">
        <v>473</v>
      </c>
      <c r="D7490" s="68" t="s">
        <v>287</v>
      </c>
      <c r="E7490" s="68" t="s">
        <v>531</v>
      </c>
      <c r="F7490" s="68" t="s">
        <v>360</v>
      </c>
      <c r="G7490" s="68" t="s">
        <v>76</v>
      </c>
      <c r="H7490" s="68" t="s">
        <v>492</v>
      </c>
      <c r="I7490" s="68" t="s">
        <v>652</v>
      </c>
      <c r="J7490" s="65">
        <v>35</v>
      </c>
      <c r="K7490" s="65">
        <v>28</v>
      </c>
      <c r="L7490" s="65">
        <v>305</v>
      </c>
      <c r="M7490" s="65" t="s">
        <v>373</v>
      </c>
    </row>
    <row r="7491" spans="1:13" ht="12.75" customHeight="1">
      <c r="A7491" s="65" t="str">
        <f>IF(ROW()=1,"KEY",IF(ISNA(VLOOKUP(B7491,車名対応マスタ!B:D,3,FALSE)),"",IF(VLOOKUP(B7491,車名対応マスタ!B:D,3,FALSE)="","",$D7491&amp;" "&amp;IF($G7491="9","J","O")&amp;" "&amp;$I7491&amp;" "&amp;IF($I7491&lt;=TEXT(★完成資料!$A$1,"yyyymm"),TEXT(★完成資料!$A$1,"yyyymm"),"999999")&amp; " " &amp; LEFT(F7491 &amp; "          ",10))))</f>
        <v xml:space="preserve">T O 202207 yyyy00 HV        </v>
      </c>
      <c r="B7491" s="68" t="s">
        <v>480</v>
      </c>
      <c r="C7491" s="68" t="s">
        <v>473</v>
      </c>
      <c r="D7491" s="68" t="s">
        <v>287</v>
      </c>
      <c r="E7491" s="68" t="s">
        <v>531</v>
      </c>
      <c r="F7491" s="68" t="s">
        <v>360</v>
      </c>
      <c r="G7491" s="68" t="s">
        <v>76</v>
      </c>
      <c r="H7491" s="68" t="s">
        <v>492</v>
      </c>
      <c r="I7491" s="68" t="s">
        <v>655</v>
      </c>
      <c r="J7491" s="65">
        <v>20</v>
      </c>
      <c r="K7491" s="65">
        <v>48</v>
      </c>
      <c r="L7491" s="65">
        <v>305</v>
      </c>
      <c r="M7491" s="65" t="s">
        <v>373</v>
      </c>
    </row>
    <row r="7492" spans="1:13" ht="12.75" customHeight="1">
      <c r="A7492" s="65" t="str">
        <f>IF(ROW()=1,"KEY",IF(ISNA(VLOOKUP(B7492,車名対応マスタ!B:D,3,FALSE)),"",IF(VLOOKUP(B7492,車名対応マスタ!B:D,3,FALSE)="","",$D7492&amp;" "&amp;IF($G7492="9","J","O")&amp;" "&amp;$I7492&amp;" "&amp;IF($I7492&lt;=TEXT(★完成資料!$A$1,"yyyymm"),TEXT(★完成資料!$A$1,"yyyymm"),"999999")&amp; " " &amp; LEFT(F7492 &amp; "          ",10))))</f>
        <v xml:space="preserve">T O 202208 yyyy00 HV        </v>
      </c>
      <c r="B7492" s="68" t="s">
        <v>480</v>
      </c>
      <c r="C7492" s="68" t="s">
        <v>473</v>
      </c>
      <c r="D7492" s="68" t="s">
        <v>287</v>
      </c>
      <c r="E7492" s="68" t="s">
        <v>531</v>
      </c>
      <c r="F7492" s="68" t="s">
        <v>360</v>
      </c>
      <c r="G7492" s="68" t="s">
        <v>76</v>
      </c>
      <c r="H7492" s="68" t="s">
        <v>492</v>
      </c>
      <c r="I7492" s="68" t="s">
        <v>656</v>
      </c>
      <c r="J7492" s="65">
        <v>33</v>
      </c>
      <c r="K7492" s="65">
        <v>60</v>
      </c>
      <c r="L7492" s="65">
        <v>305</v>
      </c>
      <c r="M7492" s="65" t="s">
        <v>373</v>
      </c>
    </row>
    <row r="7493" spans="1:13" ht="12.75" customHeight="1">
      <c r="A7493" s="65" t="str">
        <f>IF(ROW()=1,"KEY",IF(ISNA(VLOOKUP(B7493,車名対応マスタ!B:D,3,FALSE)),"",IF(VLOOKUP(B7493,車名対応マスタ!B:D,3,FALSE)="","",$D7493&amp;" "&amp;IF($G7493="9","J","O")&amp;" "&amp;$I7493&amp;" "&amp;IF($I7493&lt;=TEXT(★完成資料!$A$1,"yyyymm"),TEXT(★完成資料!$A$1,"yyyymm"),"999999")&amp; " " &amp; LEFT(F7493 &amp; "          ",10))))</f>
        <v xml:space="preserve">T O 202209 yyyy00 HV        </v>
      </c>
      <c r="B7493" s="68" t="s">
        <v>480</v>
      </c>
      <c r="C7493" s="68" t="s">
        <v>473</v>
      </c>
      <c r="D7493" s="68" t="s">
        <v>287</v>
      </c>
      <c r="E7493" s="68" t="s">
        <v>531</v>
      </c>
      <c r="F7493" s="68" t="s">
        <v>360</v>
      </c>
      <c r="G7493" s="68" t="s">
        <v>76</v>
      </c>
      <c r="H7493" s="68" t="s">
        <v>492</v>
      </c>
      <c r="I7493" s="68" t="s">
        <v>657</v>
      </c>
      <c r="J7493" s="65">
        <v>40</v>
      </c>
      <c r="K7493" s="65">
        <v>44</v>
      </c>
      <c r="L7493" s="65">
        <v>305</v>
      </c>
      <c r="M7493" s="65" t="s">
        <v>373</v>
      </c>
    </row>
    <row r="7494" spans="1:13" ht="12.75" customHeight="1">
      <c r="A7494" s="65" t="str">
        <f>IF(ROW()=1,"KEY",IF(ISNA(VLOOKUP(B7494,車名対応マスタ!B:D,3,FALSE)),"",IF(VLOOKUP(B7494,車名対応マスタ!B:D,3,FALSE)="","",$D7494&amp;" "&amp;IF($G7494="9","J","O")&amp;" "&amp;$I7494&amp;" "&amp;IF($I7494&lt;=TEXT(★完成資料!$A$1,"yyyymm"),TEXT(★完成資料!$A$1,"yyyymm"),"999999")&amp; " " &amp; LEFT(F7494 &amp; "          ",10))))</f>
        <v xml:space="preserve">T O 202210 yyyy00 HV        </v>
      </c>
      <c r="B7494" s="68" t="s">
        <v>480</v>
      </c>
      <c r="C7494" s="68" t="s">
        <v>473</v>
      </c>
      <c r="D7494" s="68" t="s">
        <v>287</v>
      </c>
      <c r="E7494" s="68" t="s">
        <v>531</v>
      </c>
      <c r="F7494" s="68" t="s">
        <v>360</v>
      </c>
      <c r="G7494" s="68" t="s">
        <v>76</v>
      </c>
      <c r="H7494" s="68" t="s">
        <v>492</v>
      </c>
      <c r="I7494" s="68" t="s">
        <v>663</v>
      </c>
      <c r="J7494" s="65">
        <v>6</v>
      </c>
      <c r="K7494" s="65">
        <v>19</v>
      </c>
      <c r="L7494" s="65">
        <v>305</v>
      </c>
      <c r="M7494" s="65" t="s">
        <v>373</v>
      </c>
    </row>
    <row r="7495" spans="1:13" ht="12.75" customHeight="1">
      <c r="A7495" s="65" t="str">
        <f>IF(ROW()=1,"KEY",IF(ISNA(VLOOKUP(B7495,車名対応マスタ!B:D,3,FALSE)),"",IF(VLOOKUP(B7495,車名対応マスタ!B:D,3,FALSE)="","",$D7495&amp;" "&amp;IF($G7495="9","J","O")&amp;" "&amp;$I7495&amp;" "&amp;IF($I7495&lt;=TEXT(★完成資料!$A$1,"yyyymm"),TEXT(★完成資料!$A$1,"yyyymm"),"999999")&amp; " " &amp; LEFT(F7495 &amp; "          ",10))))</f>
        <v xml:space="preserve">T O 202201 yyyy00 HV        </v>
      </c>
      <c r="B7495" s="68" t="s">
        <v>480</v>
      </c>
      <c r="C7495" s="68" t="s">
        <v>473</v>
      </c>
      <c r="D7495" s="68" t="s">
        <v>287</v>
      </c>
      <c r="E7495" s="68" t="s">
        <v>531</v>
      </c>
      <c r="F7495" s="68" t="s">
        <v>360</v>
      </c>
      <c r="G7495" s="68" t="s">
        <v>76</v>
      </c>
      <c r="H7495" s="68" t="s">
        <v>492</v>
      </c>
      <c r="I7495" s="68" t="s">
        <v>639</v>
      </c>
      <c r="J7495" s="65">
        <v>1</v>
      </c>
      <c r="K7495" s="65">
        <v>93</v>
      </c>
      <c r="L7495" s="65">
        <v>303</v>
      </c>
      <c r="M7495" s="65" t="s">
        <v>374</v>
      </c>
    </row>
    <row r="7496" spans="1:13" ht="12.75" customHeight="1">
      <c r="A7496" s="65" t="str">
        <f>IF(ROW()=1,"KEY",IF(ISNA(VLOOKUP(B7496,車名対応マスタ!B:D,3,FALSE)),"",IF(VLOOKUP(B7496,車名対応マスタ!B:D,3,FALSE)="","",$D7496&amp;" "&amp;IF($G7496="9","J","O")&amp;" "&amp;$I7496&amp;" "&amp;IF($I7496&lt;=TEXT(★完成資料!$A$1,"yyyymm"),TEXT(★完成資料!$A$1,"yyyymm"),"999999")&amp; " " &amp; LEFT(F7496 &amp; "          ",10))))</f>
        <v xml:space="preserve">T O 202202 yyyy00 HV        </v>
      </c>
      <c r="B7496" s="68" t="s">
        <v>480</v>
      </c>
      <c r="C7496" s="68" t="s">
        <v>473</v>
      </c>
      <c r="D7496" s="68" t="s">
        <v>287</v>
      </c>
      <c r="E7496" s="68" t="s">
        <v>531</v>
      </c>
      <c r="F7496" s="68" t="s">
        <v>360</v>
      </c>
      <c r="G7496" s="68" t="s">
        <v>76</v>
      </c>
      <c r="H7496" s="68" t="s">
        <v>492</v>
      </c>
      <c r="I7496" s="68" t="s">
        <v>640</v>
      </c>
      <c r="J7496" s="65">
        <v>1</v>
      </c>
      <c r="K7496" s="65">
        <v>57</v>
      </c>
      <c r="L7496" s="65">
        <v>303</v>
      </c>
      <c r="M7496" s="65" t="s">
        <v>374</v>
      </c>
    </row>
    <row r="7497" spans="1:13" ht="12.75" customHeight="1">
      <c r="A7497" s="65" t="str">
        <f>IF(ROW()=1,"KEY",IF(ISNA(VLOOKUP(B7497,車名対応マスタ!B:D,3,FALSE)),"",IF(VLOOKUP(B7497,車名対応マスタ!B:D,3,FALSE)="","",$D7497&amp;" "&amp;IF($G7497="9","J","O")&amp;" "&amp;$I7497&amp;" "&amp;IF($I7497&lt;=TEXT(★完成資料!$A$1,"yyyymm"),TEXT(★完成資料!$A$1,"yyyymm"),"999999")&amp; " " &amp; LEFT(F7497 &amp; "          ",10))))</f>
        <v xml:space="preserve">T O 202203 yyyy00 HV        </v>
      </c>
      <c r="B7497" s="68" t="s">
        <v>480</v>
      </c>
      <c r="C7497" s="68" t="s">
        <v>473</v>
      </c>
      <c r="D7497" s="68" t="s">
        <v>287</v>
      </c>
      <c r="E7497" s="68" t="s">
        <v>531</v>
      </c>
      <c r="F7497" s="68" t="s">
        <v>360</v>
      </c>
      <c r="G7497" s="68" t="s">
        <v>76</v>
      </c>
      <c r="H7497" s="68" t="s">
        <v>492</v>
      </c>
      <c r="I7497" s="68" t="s">
        <v>641</v>
      </c>
      <c r="J7497" s="65">
        <v>0</v>
      </c>
      <c r="K7497" s="65">
        <v>19</v>
      </c>
      <c r="L7497" s="65">
        <v>303</v>
      </c>
      <c r="M7497" s="65" t="s">
        <v>374</v>
      </c>
    </row>
    <row r="7498" spans="1:13" ht="12.75" customHeight="1">
      <c r="A7498" s="65" t="str">
        <f>IF(ROW()=1,"KEY",IF(ISNA(VLOOKUP(B7498,車名対応マスタ!B:D,3,FALSE)),"",IF(VLOOKUP(B7498,車名対応マスタ!B:D,3,FALSE)="","",$D7498&amp;" "&amp;IF($G7498="9","J","O")&amp;" "&amp;$I7498&amp;" "&amp;IF($I7498&lt;=TEXT(★完成資料!$A$1,"yyyymm"),TEXT(★完成資料!$A$1,"yyyymm"),"999999")&amp; " " &amp; LEFT(F7498 &amp; "          ",10))))</f>
        <v xml:space="preserve">T O 202204 yyyy00 HV        </v>
      </c>
      <c r="B7498" s="68" t="s">
        <v>480</v>
      </c>
      <c r="C7498" s="68" t="s">
        <v>473</v>
      </c>
      <c r="D7498" s="68" t="s">
        <v>287</v>
      </c>
      <c r="E7498" s="68" t="s">
        <v>531</v>
      </c>
      <c r="F7498" s="68" t="s">
        <v>360</v>
      </c>
      <c r="G7498" s="68" t="s">
        <v>76</v>
      </c>
      <c r="H7498" s="68" t="s">
        <v>492</v>
      </c>
      <c r="I7498" s="68" t="s">
        <v>642</v>
      </c>
      <c r="J7498" s="65">
        <v>142</v>
      </c>
      <c r="K7498" s="65">
        <v>12</v>
      </c>
      <c r="L7498" s="65">
        <v>303</v>
      </c>
      <c r="M7498" s="65" t="s">
        <v>374</v>
      </c>
    </row>
    <row r="7499" spans="1:13" ht="12.75" customHeight="1">
      <c r="A7499" s="65" t="str">
        <f>IF(ROW()=1,"KEY",IF(ISNA(VLOOKUP(B7499,車名対応マスタ!B:D,3,FALSE)),"",IF(VLOOKUP(B7499,車名対応マスタ!B:D,3,FALSE)="","",$D7499&amp;" "&amp;IF($G7499="9","J","O")&amp;" "&amp;$I7499&amp;" "&amp;IF($I7499&lt;=TEXT(★完成資料!$A$1,"yyyymm"),TEXT(★完成資料!$A$1,"yyyymm"),"999999")&amp; " " &amp; LEFT(F7499 &amp; "          ",10))))</f>
        <v xml:space="preserve">T O 202205 yyyy00 HV        </v>
      </c>
      <c r="B7499" s="68" t="s">
        <v>480</v>
      </c>
      <c r="C7499" s="68" t="s">
        <v>473</v>
      </c>
      <c r="D7499" s="68" t="s">
        <v>287</v>
      </c>
      <c r="E7499" s="68" t="s">
        <v>531</v>
      </c>
      <c r="F7499" s="68" t="s">
        <v>360</v>
      </c>
      <c r="G7499" s="68" t="s">
        <v>76</v>
      </c>
      <c r="H7499" s="68" t="s">
        <v>492</v>
      </c>
      <c r="I7499" s="68" t="s">
        <v>647</v>
      </c>
      <c r="J7499" s="65">
        <v>239</v>
      </c>
      <c r="K7499" s="65">
        <v>118</v>
      </c>
      <c r="L7499" s="65">
        <v>303</v>
      </c>
      <c r="M7499" s="65" t="s">
        <v>374</v>
      </c>
    </row>
    <row r="7500" spans="1:13" ht="12.75" customHeight="1">
      <c r="A7500" s="65" t="str">
        <f>IF(ROW()=1,"KEY",IF(ISNA(VLOOKUP(B7500,車名対応マスタ!B:D,3,FALSE)),"",IF(VLOOKUP(B7500,車名対応マスタ!B:D,3,FALSE)="","",$D7500&amp;" "&amp;IF($G7500="9","J","O")&amp;" "&amp;$I7500&amp;" "&amp;IF($I7500&lt;=TEXT(★完成資料!$A$1,"yyyymm"),TEXT(★完成資料!$A$1,"yyyymm"),"999999")&amp; " " &amp; LEFT(F7500 &amp; "          ",10))))</f>
        <v xml:space="preserve">T O 202206 yyyy00 HV        </v>
      </c>
      <c r="B7500" s="68" t="s">
        <v>480</v>
      </c>
      <c r="C7500" s="68" t="s">
        <v>473</v>
      </c>
      <c r="D7500" s="68" t="s">
        <v>287</v>
      </c>
      <c r="E7500" s="68" t="s">
        <v>531</v>
      </c>
      <c r="F7500" s="68" t="s">
        <v>360</v>
      </c>
      <c r="G7500" s="68" t="s">
        <v>76</v>
      </c>
      <c r="H7500" s="68" t="s">
        <v>492</v>
      </c>
      <c r="I7500" s="68" t="s">
        <v>652</v>
      </c>
      <c r="J7500" s="65">
        <v>125</v>
      </c>
      <c r="K7500" s="65">
        <v>126</v>
      </c>
      <c r="L7500" s="65">
        <v>303</v>
      </c>
      <c r="M7500" s="65" t="s">
        <v>374</v>
      </c>
    </row>
    <row r="7501" spans="1:13" ht="12.75" customHeight="1">
      <c r="A7501" s="65" t="str">
        <f>IF(ROW()=1,"KEY",IF(ISNA(VLOOKUP(B7501,車名対応マスタ!B:D,3,FALSE)),"",IF(VLOOKUP(B7501,車名対応マスタ!B:D,3,FALSE)="","",$D7501&amp;" "&amp;IF($G7501="9","J","O")&amp;" "&amp;$I7501&amp;" "&amp;IF($I7501&lt;=TEXT(★完成資料!$A$1,"yyyymm"),TEXT(★完成資料!$A$1,"yyyymm"),"999999")&amp; " " &amp; LEFT(F7501 &amp; "          ",10))))</f>
        <v xml:space="preserve">T O 202207 yyyy00 HV        </v>
      </c>
      <c r="B7501" s="68" t="s">
        <v>480</v>
      </c>
      <c r="C7501" s="68" t="s">
        <v>473</v>
      </c>
      <c r="D7501" s="68" t="s">
        <v>287</v>
      </c>
      <c r="E7501" s="68" t="s">
        <v>531</v>
      </c>
      <c r="F7501" s="68" t="s">
        <v>360</v>
      </c>
      <c r="G7501" s="68" t="s">
        <v>76</v>
      </c>
      <c r="H7501" s="68" t="s">
        <v>492</v>
      </c>
      <c r="I7501" s="68" t="s">
        <v>655</v>
      </c>
      <c r="J7501" s="65">
        <v>117</v>
      </c>
      <c r="K7501" s="65">
        <v>101</v>
      </c>
      <c r="L7501" s="65">
        <v>303</v>
      </c>
      <c r="M7501" s="65" t="s">
        <v>374</v>
      </c>
    </row>
    <row r="7502" spans="1:13" ht="12.75" customHeight="1">
      <c r="A7502" s="65" t="str">
        <f>IF(ROW()=1,"KEY",IF(ISNA(VLOOKUP(B7502,車名対応マスタ!B:D,3,FALSE)),"",IF(VLOOKUP(B7502,車名対応マスタ!B:D,3,FALSE)="","",$D7502&amp;" "&amp;IF($G7502="9","J","O")&amp;" "&amp;$I7502&amp;" "&amp;IF($I7502&lt;=TEXT(★完成資料!$A$1,"yyyymm"),TEXT(★完成資料!$A$1,"yyyymm"),"999999")&amp; " " &amp; LEFT(F7502 &amp; "          ",10))))</f>
        <v xml:space="preserve">T O 202208 yyyy00 HV        </v>
      </c>
      <c r="B7502" s="68" t="s">
        <v>480</v>
      </c>
      <c r="C7502" s="68" t="s">
        <v>473</v>
      </c>
      <c r="D7502" s="68" t="s">
        <v>287</v>
      </c>
      <c r="E7502" s="68" t="s">
        <v>531</v>
      </c>
      <c r="F7502" s="68" t="s">
        <v>360</v>
      </c>
      <c r="G7502" s="68" t="s">
        <v>76</v>
      </c>
      <c r="H7502" s="68" t="s">
        <v>492</v>
      </c>
      <c r="I7502" s="68" t="s">
        <v>656</v>
      </c>
      <c r="J7502" s="65">
        <v>119</v>
      </c>
      <c r="K7502" s="65">
        <v>50</v>
      </c>
      <c r="L7502" s="65">
        <v>303</v>
      </c>
      <c r="M7502" s="65" t="s">
        <v>374</v>
      </c>
    </row>
    <row r="7503" spans="1:13" ht="12.75" customHeight="1">
      <c r="A7503" s="65" t="str">
        <f>IF(ROW()=1,"KEY",IF(ISNA(VLOOKUP(B7503,車名対応マスタ!B:D,3,FALSE)),"",IF(VLOOKUP(B7503,車名対応マスタ!B:D,3,FALSE)="","",$D7503&amp;" "&amp;IF($G7503="9","J","O")&amp;" "&amp;$I7503&amp;" "&amp;IF($I7503&lt;=TEXT(★完成資料!$A$1,"yyyymm"),TEXT(★完成資料!$A$1,"yyyymm"),"999999")&amp; " " &amp; LEFT(F7503 &amp; "          ",10))))</f>
        <v xml:space="preserve">T O 202209 yyyy00 HV        </v>
      </c>
      <c r="B7503" s="68" t="s">
        <v>480</v>
      </c>
      <c r="C7503" s="68" t="s">
        <v>473</v>
      </c>
      <c r="D7503" s="68" t="s">
        <v>287</v>
      </c>
      <c r="E7503" s="68" t="s">
        <v>531</v>
      </c>
      <c r="F7503" s="68" t="s">
        <v>360</v>
      </c>
      <c r="G7503" s="68" t="s">
        <v>76</v>
      </c>
      <c r="H7503" s="68" t="s">
        <v>492</v>
      </c>
      <c r="I7503" s="68" t="s">
        <v>657</v>
      </c>
      <c r="J7503" s="65">
        <v>120</v>
      </c>
      <c r="K7503" s="65">
        <v>60</v>
      </c>
      <c r="L7503" s="65">
        <v>303</v>
      </c>
      <c r="M7503" s="65" t="s">
        <v>374</v>
      </c>
    </row>
    <row r="7504" spans="1:13" ht="12.75" customHeight="1">
      <c r="A7504" s="65" t="str">
        <f>IF(ROW()=1,"KEY",IF(ISNA(VLOOKUP(B7504,車名対応マスタ!B:D,3,FALSE)),"",IF(VLOOKUP(B7504,車名対応マスタ!B:D,3,FALSE)="","",$D7504&amp;" "&amp;IF($G7504="9","J","O")&amp;" "&amp;$I7504&amp;" "&amp;IF($I7504&lt;=TEXT(★完成資料!$A$1,"yyyymm"),TEXT(★完成資料!$A$1,"yyyymm"),"999999")&amp; " " &amp; LEFT(F7504 &amp; "          ",10))))</f>
        <v xml:space="preserve">T O 202210 yyyy00 HV        </v>
      </c>
      <c r="B7504" s="68" t="s">
        <v>480</v>
      </c>
      <c r="C7504" s="68" t="s">
        <v>473</v>
      </c>
      <c r="D7504" s="68" t="s">
        <v>287</v>
      </c>
      <c r="E7504" s="68" t="s">
        <v>531</v>
      </c>
      <c r="F7504" s="68" t="s">
        <v>360</v>
      </c>
      <c r="G7504" s="68" t="s">
        <v>76</v>
      </c>
      <c r="H7504" s="68" t="s">
        <v>492</v>
      </c>
      <c r="I7504" s="68" t="s">
        <v>663</v>
      </c>
      <c r="J7504" s="65">
        <v>65</v>
      </c>
      <c r="K7504" s="65">
        <v>36</v>
      </c>
      <c r="L7504" s="65">
        <v>303</v>
      </c>
      <c r="M7504" s="65" t="s">
        <v>374</v>
      </c>
    </row>
    <row r="7505" spans="1:13" ht="12.75" customHeight="1">
      <c r="A7505" s="65" t="str">
        <f>IF(ROW()=1,"KEY",IF(ISNA(VLOOKUP(B7505,車名対応マスタ!B:D,3,FALSE)),"",IF(VLOOKUP(B7505,車名対応マスタ!B:D,3,FALSE)="","",$D7505&amp;" "&amp;IF($G7505="9","J","O")&amp;" "&amp;$I7505&amp;" "&amp;IF($I7505&lt;=TEXT(★完成資料!$A$1,"yyyymm"),TEXT(★完成資料!$A$1,"yyyymm"),"999999")&amp; " " &amp; LEFT(F7505 &amp; "          ",10))))</f>
        <v xml:space="preserve">T O 202201 yyyy00 HV        </v>
      </c>
      <c r="B7505" s="68" t="s">
        <v>480</v>
      </c>
      <c r="C7505" s="68" t="s">
        <v>473</v>
      </c>
      <c r="D7505" s="68" t="s">
        <v>287</v>
      </c>
      <c r="E7505" s="68" t="s">
        <v>531</v>
      </c>
      <c r="F7505" s="68" t="s">
        <v>360</v>
      </c>
      <c r="G7505" s="68" t="s">
        <v>76</v>
      </c>
      <c r="H7505" s="68" t="s">
        <v>492</v>
      </c>
      <c r="I7505" s="68" t="s">
        <v>639</v>
      </c>
      <c r="J7505" s="65">
        <v>216</v>
      </c>
      <c r="K7505" s="65">
        <v>290</v>
      </c>
      <c r="L7505" s="65">
        <v>306</v>
      </c>
      <c r="M7505" s="65" t="s">
        <v>455</v>
      </c>
    </row>
    <row r="7506" spans="1:13" ht="12.75" customHeight="1">
      <c r="A7506" s="65" t="str">
        <f>IF(ROW()=1,"KEY",IF(ISNA(VLOOKUP(B7506,車名対応マスタ!B:D,3,FALSE)),"",IF(VLOOKUP(B7506,車名対応マスタ!B:D,3,FALSE)="","",$D7506&amp;" "&amp;IF($G7506="9","J","O")&amp;" "&amp;$I7506&amp;" "&amp;IF($I7506&lt;=TEXT(★完成資料!$A$1,"yyyymm"),TEXT(★完成資料!$A$1,"yyyymm"),"999999")&amp; " " &amp; LEFT(F7506 &amp; "          ",10))))</f>
        <v xml:space="preserve">T O 202202 yyyy00 HV        </v>
      </c>
      <c r="B7506" s="68" t="s">
        <v>480</v>
      </c>
      <c r="C7506" s="68" t="s">
        <v>473</v>
      </c>
      <c r="D7506" s="68" t="s">
        <v>287</v>
      </c>
      <c r="E7506" s="68" t="s">
        <v>531</v>
      </c>
      <c r="F7506" s="68" t="s">
        <v>360</v>
      </c>
      <c r="G7506" s="68" t="s">
        <v>76</v>
      </c>
      <c r="H7506" s="68" t="s">
        <v>492</v>
      </c>
      <c r="I7506" s="68" t="s">
        <v>640</v>
      </c>
      <c r="J7506" s="65">
        <v>173</v>
      </c>
      <c r="K7506" s="65">
        <v>341</v>
      </c>
      <c r="L7506" s="65">
        <v>306</v>
      </c>
      <c r="M7506" s="65" t="s">
        <v>455</v>
      </c>
    </row>
    <row r="7507" spans="1:13" ht="12.75" customHeight="1">
      <c r="A7507" s="65" t="str">
        <f>IF(ROW()=1,"KEY",IF(ISNA(VLOOKUP(B7507,車名対応マスタ!B:D,3,FALSE)),"",IF(VLOOKUP(B7507,車名対応マスタ!B:D,3,FALSE)="","",$D7507&amp;" "&amp;IF($G7507="9","J","O")&amp;" "&amp;$I7507&amp;" "&amp;IF($I7507&lt;=TEXT(★完成資料!$A$1,"yyyymm"),TEXT(★完成資料!$A$1,"yyyymm"),"999999")&amp; " " &amp; LEFT(F7507 &amp; "          ",10))))</f>
        <v xml:space="preserve">T O 202203 yyyy00 HV        </v>
      </c>
      <c r="B7507" s="68" t="s">
        <v>480</v>
      </c>
      <c r="C7507" s="68" t="s">
        <v>473</v>
      </c>
      <c r="D7507" s="68" t="s">
        <v>287</v>
      </c>
      <c r="E7507" s="68" t="s">
        <v>531</v>
      </c>
      <c r="F7507" s="68" t="s">
        <v>360</v>
      </c>
      <c r="G7507" s="68" t="s">
        <v>76</v>
      </c>
      <c r="H7507" s="68" t="s">
        <v>492</v>
      </c>
      <c r="I7507" s="68" t="s">
        <v>641</v>
      </c>
      <c r="J7507" s="65">
        <v>194</v>
      </c>
      <c r="K7507" s="65">
        <v>233</v>
      </c>
      <c r="L7507" s="65">
        <v>306</v>
      </c>
      <c r="M7507" s="65" t="s">
        <v>455</v>
      </c>
    </row>
    <row r="7508" spans="1:13" ht="12.75" customHeight="1">
      <c r="A7508" s="65" t="str">
        <f>IF(ROW()=1,"KEY",IF(ISNA(VLOOKUP(B7508,車名対応マスタ!B:D,3,FALSE)),"",IF(VLOOKUP(B7508,車名対応マスタ!B:D,3,FALSE)="","",$D7508&amp;" "&amp;IF($G7508="9","J","O")&amp;" "&amp;$I7508&amp;" "&amp;IF($I7508&lt;=TEXT(★完成資料!$A$1,"yyyymm"),TEXT(★完成資料!$A$1,"yyyymm"),"999999")&amp; " " &amp; LEFT(F7508 &amp; "          ",10))))</f>
        <v xml:space="preserve">T O 202204 yyyy00 HV        </v>
      </c>
      <c r="B7508" s="68" t="s">
        <v>480</v>
      </c>
      <c r="C7508" s="68" t="s">
        <v>473</v>
      </c>
      <c r="D7508" s="68" t="s">
        <v>287</v>
      </c>
      <c r="E7508" s="68" t="s">
        <v>531</v>
      </c>
      <c r="F7508" s="68" t="s">
        <v>360</v>
      </c>
      <c r="G7508" s="68" t="s">
        <v>76</v>
      </c>
      <c r="H7508" s="68" t="s">
        <v>492</v>
      </c>
      <c r="I7508" s="68" t="s">
        <v>642</v>
      </c>
      <c r="J7508" s="65">
        <v>183</v>
      </c>
      <c r="K7508" s="65">
        <v>199</v>
      </c>
      <c r="L7508" s="65">
        <v>306</v>
      </c>
      <c r="M7508" s="65" t="s">
        <v>455</v>
      </c>
    </row>
    <row r="7509" spans="1:13" ht="12.75" customHeight="1">
      <c r="A7509" s="65" t="str">
        <f>IF(ROW()=1,"KEY",IF(ISNA(VLOOKUP(B7509,車名対応マスタ!B:D,3,FALSE)),"",IF(VLOOKUP(B7509,車名対応マスタ!B:D,3,FALSE)="","",$D7509&amp;" "&amp;IF($G7509="9","J","O")&amp;" "&amp;$I7509&amp;" "&amp;IF($I7509&lt;=TEXT(★完成資料!$A$1,"yyyymm"),TEXT(★完成資料!$A$1,"yyyymm"),"999999")&amp; " " &amp; LEFT(F7509 &amp; "          ",10))))</f>
        <v xml:space="preserve">T O 202205 yyyy00 HV        </v>
      </c>
      <c r="B7509" s="68" t="s">
        <v>480</v>
      </c>
      <c r="C7509" s="68" t="s">
        <v>473</v>
      </c>
      <c r="D7509" s="68" t="s">
        <v>287</v>
      </c>
      <c r="E7509" s="68" t="s">
        <v>531</v>
      </c>
      <c r="F7509" s="68" t="s">
        <v>360</v>
      </c>
      <c r="G7509" s="68" t="s">
        <v>76</v>
      </c>
      <c r="H7509" s="68" t="s">
        <v>492</v>
      </c>
      <c r="I7509" s="68" t="s">
        <v>647</v>
      </c>
      <c r="J7509" s="65">
        <v>126</v>
      </c>
      <c r="K7509" s="65">
        <v>60</v>
      </c>
      <c r="L7509" s="65">
        <v>306</v>
      </c>
      <c r="M7509" s="65" t="s">
        <v>455</v>
      </c>
    </row>
    <row r="7510" spans="1:13" ht="12.75" customHeight="1">
      <c r="A7510" s="65" t="str">
        <f>IF(ROW()=1,"KEY",IF(ISNA(VLOOKUP(B7510,車名対応マスタ!B:D,3,FALSE)),"",IF(VLOOKUP(B7510,車名対応マスタ!B:D,3,FALSE)="","",$D7510&amp;" "&amp;IF($G7510="9","J","O")&amp;" "&amp;$I7510&amp;" "&amp;IF($I7510&lt;=TEXT(★完成資料!$A$1,"yyyymm"),TEXT(★完成資料!$A$1,"yyyymm"),"999999")&amp; " " &amp; LEFT(F7510 &amp; "          ",10))))</f>
        <v xml:space="preserve">T O 202206 yyyy00 HV        </v>
      </c>
      <c r="B7510" s="68" t="s">
        <v>480</v>
      </c>
      <c r="C7510" s="68" t="s">
        <v>473</v>
      </c>
      <c r="D7510" s="68" t="s">
        <v>287</v>
      </c>
      <c r="E7510" s="68" t="s">
        <v>531</v>
      </c>
      <c r="F7510" s="68" t="s">
        <v>360</v>
      </c>
      <c r="G7510" s="68" t="s">
        <v>76</v>
      </c>
      <c r="H7510" s="68" t="s">
        <v>492</v>
      </c>
      <c r="I7510" s="68" t="s">
        <v>652</v>
      </c>
      <c r="J7510" s="65">
        <v>52</v>
      </c>
      <c r="K7510" s="65">
        <v>23</v>
      </c>
      <c r="L7510" s="65">
        <v>306</v>
      </c>
      <c r="M7510" s="65" t="s">
        <v>455</v>
      </c>
    </row>
    <row r="7511" spans="1:13" ht="12.75" customHeight="1">
      <c r="A7511" s="65" t="str">
        <f>IF(ROW()=1,"KEY",IF(ISNA(VLOOKUP(B7511,車名対応マスタ!B:D,3,FALSE)),"",IF(VLOOKUP(B7511,車名対応マスタ!B:D,3,FALSE)="","",$D7511&amp;" "&amp;IF($G7511="9","J","O")&amp;" "&amp;$I7511&amp;" "&amp;IF($I7511&lt;=TEXT(★完成資料!$A$1,"yyyymm"),TEXT(★完成資料!$A$1,"yyyymm"),"999999")&amp; " " &amp; LEFT(F7511 &amp; "          ",10))))</f>
        <v xml:space="preserve">T O 202207 yyyy00 HV        </v>
      </c>
      <c r="B7511" s="68" t="s">
        <v>480</v>
      </c>
      <c r="C7511" s="68" t="s">
        <v>473</v>
      </c>
      <c r="D7511" s="68" t="s">
        <v>287</v>
      </c>
      <c r="E7511" s="68" t="s">
        <v>531</v>
      </c>
      <c r="F7511" s="68" t="s">
        <v>360</v>
      </c>
      <c r="G7511" s="68" t="s">
        <v>76</v>
      </c>
      <c r="H7511" s="68" t="s">
        <v>492</v>
      </c>
      <c r="I7511" s="68" t="s">
        <v>655</v>
      </c>
      <c r="J7511" s="65">
        <v>126</v>
      </c>
      <c r="K7511" s="65">
        <v>4</v>
      </c>
      <c r="L7511" s="65">
        <v>306</v>
      </c>
      <c r="M7511" s="65" t="s">
        <v>455</v>
      </c>
    </row>
    <row r="7512" spans="1:13" ht="12.75" customHeight="1">
      <c r="A7512" s="65" t="str">
        <f>IF(ROW()=1,"KEY",IF(ISNA(VLOOKUP(B7512,車名対応マスタ!B:D,3,FALSE)),"",IF(VLOOKUP(B7512,車名対応マスタ!B:D,3,FALSE)="","",$D7512&amp;" "&amp;IF($G7512="9","J","O")&amp;" "&amp;$I7512&amp;" "&amp;IF($I7512&lt;=TEXT(★完成資料!$A$1,"yyyymm"),TEXT(★完成資料!$A$1,"yyyymm"),"999999")&amp; " " &amp; LEFT(F7512 &amp; "          ",10))))</f>
        <v xml:space="preserve">T O 202208 yyyy00 HV        </v>
      </c>
      <c r="B7512" s="68" t="s">
        <v>480</v>
      </c>
      <c r="C7512" s="68" t="s">
        <v>473</v>
      </c>
      <c r="D7512" s="68" t="s">
        <v>287</v>
      </c>
      <c r="E7512" s="68" t="s">
        <v>531</v>
      </c>
      <c r="F7512" s="68" t="s">
        <v>360</v>
      </c>
      <c r="G7512" s="68" t="s">
        <v>76</v>
      </c>
      <c r="H7512" s="68" t="s">
        <v>492</v>
      </c>
      <c r="I7512" s="68" t="s">
        <v>656</v>
      </c>
      <c r="J7512" s="65">
        <v>101</v>
      </c>
      <c r="K7512" s="65">
        <v>2</v>
      </c>
      <c r="L7512" s="65">
        <v>306</v>
      </c>
      <c r="M7512" s="65" t="s">
        <v>455</v>
      </c>
    </row>
    <row r="7513" spans="1:13" ht="12.75" customHeight="1">
      <c r="A7513" s="65" t="str">
        <f>IF(ROW()=1,"KEY",IF(ISNA(VLOOKUP(B7513,車名対応マスタ!B:D,3,FALSE)),"",IF(VLOOKUP(B7513,車名対応マスタ!B:D,3,FALSE)="","",$D7513&amp;" "&amp;IF($G7513="9","J","O")&amp;" "&amp;$I7513&amp;" "&amp;IF($I7513&lt;=TEXT(★完成資料!$A$1,"yyyymm"),TEXT(★完成資料!$A$1,"yyyymm"),"999999")&amp; " " &amp; LEFT(F7513 &amp; "          ",10))))</f>
        <v xml:space="preserve">T O 202209 yyyy00 HV        </v>
      </c>
      <c r="B7513" s="68" t="s">
        <v>480</v>
      </c>
      <c r="C7513" s="68" t="s">
        <v>473</v>
      </c>
      <c r="D7513" s="68" t="s">
        <v>287</v>
      </c>
      <c r="E7513" s="68" t="s">
        <v>531</v>
      </c>
      <c r="F7513" s="68" t="s">
        <v>360</v>
      </c>
      <c r="G7513" s="68" t="s">
        <v>76</v>
      </c>
      <c r="H7513" s="68" t="s">
        <v>492</v>
      </c>
      <c r="I7513" s="68" t="s">
        <v>657</v>
      </c>
      <c r="J7513" s="65">
        <v>83</v>
      </c>
      <c r="K7513" s="65">
        <v>336</v>
      </c>
      <c r="L7513" s="65">
        <v>306</v>
      </c>
      <c r="M7513" s="65" t="s">
        <v>455</v>
      </c>
    </row>
    <row r="7514" spans="1:13" ht="12.75" customHeight="1">
      <c r="A7514" s="65" t="str">
        <f>IF(ROW()=1,"KEY",IF(ISNA(VLOOKUP(B7514,車名対応マスタ!B:D,3,FALSE)),"",IF(VLOOKUP(B7514,車名対応マスタ!B:D,3,FALSE)="","",$D7514&amp;" "&amp;IF($G7514="9","J","O")&amp;" "&amp;$I7514&amp;" "&amp;IF($I7514&lt;=TEXT(★完成資料!$A$1,"yyyymm"),TEXT(★完成資料!$A$1,"yyyymm"),"999999")&amp; " " &amp; LEFT(F7514 &amp; "          ",10))))</f>
        <v xml:space="preserve">T O 202210 yyyy00 HV        </v>
      </c>
      <c r="B7514" s="68" t="s">
        <v>480</v>
      </c>
      <c r="C7514" s="68" t="s">
        <v>473</v>
      </c>
      <c r="D7514" s="68" t="s">
        <v>287</v>
      </c>
      <c r="E7514" s="68" t="s">
        <v>531</v>
      </c>
      <c r="F7514" s="68" t="s">
        <v>360</v>
      </c>
      <c r="G7514" s="68" t="s">
        <v>76</v>
      </c>
      <c r="H7514" s="68" t="s">
        <v>492</v>
      </c>
      <c r="I7514" s="68" t="s">
        <v>663</v>
      </c>
      <c r="J7514" s="65">
        <v>135</v>
      </c>
      <c r="K7514" s="65">
        <v>203</v>
      </c>
      <c r="L7514" s="65">
        <v>306</v>
      </c>
      <c r="M7514" s="65" t="s">
        <v>455</v>
      </c>
    </row>
    <row r="7515" spans="1:13" ht="12.75" customHeight="1">
      <c r="A7515" s="65" t="str">
        <f>IF(ROW()=1,"KEY",IF(ISNA(VLOOKUP(B7515,車名対応マスタ!B:D,3,FALSE)),"",IF(VLOOKUP(B7515,車名対応マスタ!B:D,3,FALSE)="","",$D7515&amp;" "&amp;IF($G7515="9","J","O")&amp;" "&amp;$I7515&amp;" "&amp;IF($I7515&lt;=TEXT(★完成資料!$A$1,"yyyymm"),TEXT(★完成資料!$A$1,"yyyymm"),"999999")&amp; " " &amp; LEFT(F7515 &amp; "          ",10))))</f>
        <v xml:space="preserve">T O 202201 yyyy00 HV        </v>
      </c>
      <c r="B7515" s="68" t="s">
        <v>480</v>
      </c>
      <c r="C7515" s="68" t="s">
        <v>473</v>
      </c>
      <c r="D7515" s="68" t="s">
        <v>287</v>
      </c>
      <c r="E7515" s="68" t="s">
        <v>531</v>
      </c>
      <c r="F7515" s="68" t="s">
        <v>360</v>
      </c>
      <c r="G7515" s="68" t="s">
        <v>76</v>
      </c>
      <c r="H7515" s="68" t="s">
        <v>492</v>
      </c>
      <c r="I7515" s="68" t="s">
        <v>639</v>
      </c>
      <c r="J7515" s="65">
        <v>1</v>
      </c>
      <c r="K7515" s="65">
        <v>4</v>
      </c>
      <c r="L7515" s="65">
        <v>309</v>
      </c>
      <c r="M7515" s="65" t="s">
        <v>519</v>
      </c>
    </row>
    <row r="7516" spans="1:13" ht="12.75" customHeight="1">
      <c r="A7516" s="65" t="str">
        <f>IF(ROW()=1,"KEY",IF(ISNA(VLOOKUP(B7516,車名対応マスタ!B:D,3,FALSE)),"",IF(VLOOKUP(B7516,車名対応マスタ!B:D,3,FALSE)="","",$D7516&amp;" "&amp;IF($G7516="9","J","O")&amp;" "&amp;$I7516&amp;" "&amp;IF($I7516&lt;=TEXT(★完成資料!$A$1,"yyyymm"),TEXT(★完成資料!$A$1,"yyyymm"),"999999")&amp; " " &amp; LEFT(F7516 &amp; "          ",10))))</f>
        <v xml:space="preserve">T O 202202 yyyy00 HV        </v>
      </c>
      <c r="B7516" s="68" t="s">
        <v>480</v>
      </c>
      <c r="C7516" s="68" t="s">
        <v>473</v>
      </c>
      <c r="D7516" s="68" t="s">
        <v>287</v>
      </c>
      <c r="E7516" s="68" t="s">
        <v>531</v>
      </c>
      <c r="F7516" s="68" t="s">
        <v>360</v>
      </c>
      <c r="G7516" s="68" t="s">
        <v>76</v>
      </c>
      <c r="H7516" s="68" t="s">
        <v>492</v>
      </c>
      <c r="I7516" s="68" t="s">
        <v>640</v>
      </c>
      <c r="J7516" s="65">
        <v>3</v>
      </c>
      <c r="K7516" s="65">
        <v>1</v>
      </c>
      <c r="L7516" s="65">
        <v>309</v>
      </c>
      <c r="M7516" s="65" t="s">
        <v>519</v>
      </c>
    </row>
    <row r="7517" spans="1:13" ht="12.75" customHeight="1">
      <c r="A7517" s="65" t="str">
        <f>IF(ROW()=1,"KEY",IF(ISNA(VLOOKUP(B7517,車名対応マスタ!B:D,3,FALSE)),"",IF(VLOOKUP(B7517,車名対応マスタ!B:D,3,FALSE)="","",$D7517&amp;" "&amp;IF($G7517="9","J","O")&amp;" "&amp;$I7517&amp;" "&amp;IF($I7517&lt;=TEXT(★完成資料!$A$1,"yyyymm"),TEXT(★完成資料!$A$1,"yyyymm"),"999999")&amp; " " &amp; LEFT(F7517 &amp; "          ",10))))</f>
        <v xml:space="preserve">T O 202203 yyyy00 HV        </v>
      </c>
      <c r="B7517" s="68" t="s">
        <v>480</v>
      </c>
      <c r="C7517" s="68" t="s">
        <v>473</v>
      </c>
      <c r="D7517" s="68" t="s">
        <v>287</v>
      </c>
      <c r="E7517" s="68" t="s">
        <v>531</v>
      </c>
      <c r="F7517" s="68" t="s">
        <v>360</v>
      </c>
      <c r="G7517" s="68" t="s">
        <v>76</v>
      </c>
      <c r="H7517" s="68" t="s">
        <v>492</v>
      </c>
      <c r="I7517" s="68" t="s">
        <v>641</v>
      </c>
      <c r="J7517" s="65">
        <v>2</v>
      </c>
      <c r="K7517" s="65">
        <v>2</v>
      </c>
      <c r="L7517" s="65">
        <v>309</v>
      </c>
      <c r="M7517" s="65" t="s">
        <v>519</v>
      </c>
    </row>
    <row r="7518" spans="1:13" ht="12.75" customHeight="1">
      <c r="A7518" s="65" t="str">
        <f>IF(ROW()=1,"KEY",IF(ISNA(VLOOKUP(B7518,車名対応マスタ!B:D,3,FALSE)),"",IF(VLOOKUP(B7518,車名対応マスタ!B:D,3,FALSE)="","",$D7518&amp;" "&amp;IF($G7518="9","J","O")&amp;" "&amp;$I7518&amp;" "&amp;IF($I7518&lt;=TEXT(★完成資料!$A$1,"yyyymm"),TEXT(★完成資料!$A$1,"yyyymm"),"999999")&amp; " " &amp; LEFT(F7518 &amp; "          ",10))))</f>
        <v xml:space="preserve">T O 202204 yyyy00 HV        </v>
      </c>
      <c r="B7518" s="68" t="s">
        <v>480</v>
      </c>
      <c r="C7518" s="68" t="s">
        <v>473</v>
      </c>
      <c r="D7518" s="68" t="s">
        <v>287</v>
      </c>
      <c r="E7518" s="68" t="s">
        <v>531</v>
      </c>
      <c r="F7518" s="68" t="s">
        <v>360</v>
      </c>
      <c r="G7518" s="68" t="s">
        <v>76</v>
      </c>
      <c r="H7518" s="68" t="s">
        <v>492</v>
      </c>
      <c r="I7518" s="68" t="s">
        <v>642</v>
      </c>
      <c r="J7518" s="65">
        <v>6</v>
      </c>
      <c r="K7518" s="65">
        <v>5</v>
      </c>
      <c r="L7518" s="65">
        <v>309</v>
      </c>
      <c r="M7518" s="65" t="s">
        <v>519</v>
      </c>
    </row>
    <row r="7519" spans="1:13" ht="12.75" customHeight="1">
      <c r="A7519" s="65" t="str">
        <f>IF(ROW()=1,"KEY",IF(ISNA(VLOOKUP(B7519,車名対応マスタ!B:D,3,FALSE)),"",IF(VLOOKUP(B7519,車名対応マスタ!B:D,3,FALSE)="","",$D7519&amp;" "&amp;IF($G7519="9","J","O")&amp;" "&amp;$I7519&amp;" "&amp;IF($I7519&lt;=TEXT(★完成資料!$A$1,"yyyymm"),TEXT(★完成資料!$A$1,"yyyymm"),"999999")&amp; " " &amp; LEFT(F7519 &amp; "          ",10))))</f>
        <v xml:space="preserve">T O 202205 yyyy00 HV        </v>
      </c>
      <c r="B7519" s="68" t="s">
        <v>480</v>
      </c>
      <c r="C7519" s="68" t="s">
        <v>473</v>
      </c>
      <c r="D7519" s="68" t="s">
        <v>287</v>
      </c>
      <c r="E7519" s="68" t="s">
        <v>531</v>
      </c>
      <c r="F7519" s="68" t="s">
        <v>360</v>
      </c>
      <c r="G7519" s="68" t="s">
        <v>76</v>
      </c>
      <c r="H7519" s="68" t="s">
        <v>492</v>
      </c>
      <c r="I7519" s="68" t="s">
        <v>647</v>
      </c>
      <c r="J7519" s="65">
        <v>7</v>
      </c>
      <c r="K7519" s="65">
        <v>2</v>
      </c>
      <c r="L7519" s="65">
        <v>309</v>
      </c>
      <c r="M7519" s="65" t="s">
        <v>519</v>
      </c>
    </row>
    <row r="7520" spans="1:13" ht="12.75" customHeight="1">
      <c r="A7520" s="65" t="str">
        <f>IF(ROW()=1,"KEY",IF(ISNA(VLOOKUP(B7520,車名対応マスタ!B:D,3,FALSE)),"",IF(VLOOKUP(B7520,車名対応マスタ!B:D,3,FALSE)="","",$D7520&amp;" "&amp;IF($G7520="9","J","O")&amp;" "&amp;$I7520&amp;" "&amp;IF($I7520&lt;=TEXT(★完成資料!$A$1,"yyyymm"),TEXT(★完成資料!$A$1,"yyyymm"),"999999")&amp; " " &amp; LEFT(F7520 &amp; "          ",10))))</f>
        <v xml:space="preserve">T O 202206 yyyy00 HV        </v>
      </c>
      <c r="B7520" s="68" t="s">
        <v>480</v>
      </c>
      <c r="C7520" s="68" t="s">
        <v>473</v>
      </c>
      <c r="D7520" s="68" t="s">
        <v>287</v>
      </c>
      <c r="E7520" s="68" t="s">
        <v>531</v>
      </c>
      <c r="F7520" s="68" t="s">
        <v>360</v>
      </c>
      <c r="G7520" s="68" t="s">
        <v>76</v>
      </c>
      <c r="H7520" s="68" t="s">
        <v>492</v>
      </c>
      <c r="I7520" s="68" t="s">
        <v>652</v>
      </c>
      <c r="J7520" s="65">
        <v>7</v>
      </c>
      <c r="K7520" s="65">
        <v>4</v>
      </c>
      <c r="L7520" s="65">
        <v>309</v>
      </c>
      <c r="M7520" s="65" t="s">
        <v>519</v>
      </c>
    </row>
    <row r="7521" spans="1:13" ht="12.75" customHeight="1">
      <c r="A7521" s="65" t="str">
        <f>IF(ROW()=1,"KEY",IF(ISNA(VLOOKUP(B7521,車名対応マスタ!B:D,3,FALSE)),"",IF(VLOOKUP(B7521,車名対応マスタ!B:D,3,FALSE)="","",$D7521&amp;" "&amp;IF($G7521="9","J","O")&amp;" "&amp;$I7521&amp;" "&amp;IF($I7521&lt;=TEXT(★完成資料!$A$1,"yyyymm"),TEXT(★完成資料!$A$1,"yyyymm"),"999999")&amp; " " &amp; LEFT(F7521 &amp; "          ",10))))</f>
        <v xml:space="preserve">T O 202207 yyyy00 HV        </v>
      </c>
      <c r="B7521" s="68" t="s">
        <v>480</v>
      </c>
      <c r="C7521" s="68" t="s">
        <v>473</v>
      </c>
      <c r="D7521" s="68" t="s">
        <v>287</v>
      </c>
      <c r="E7521" s="68" t="s">
        <v>531</v>
      </c>
      <c r="F7521" s="68" t="s">
        <v>360</v>
      </c>
      <c r="G7521" s="68" t="s">
        <v>76</v>
      </c>
      <c r="H7521" s="68" t="s">
        <v>492</v>
      </c>
      <c r="I7521" s="68" t="s">
        <v>655</v>
      </c>
      <c r="J7521" s="65">
        <v>3</v>
      </c>
      <c r="K7521" s="65">
        <v>4</v>
      </c>
      <c r="L7521" s="65">
        <v>309</v>
      </c>
      <c r="M7521" s="65" t="s">
        <v>519</v>
      </c>
    </row>
    <row r="7522" spans="1:13" ht="12.75" customHeight="1">
      <c r="A7522" s="65" t="str">
        <f>IF(ROW()=1,"KEY",IF(ISNA(VLOOKUP(B7522,車名対応マスタ!B:D,3,FALSE)),"",IF(VLOOKUP(B7522,車名対応マスタ!B:D,3,FALSE)="","",$D7522&amp;" "&amp;IF($G7522="9","J","O")&amp;" "&amp;$I7522&amp;" "&amp;IF($I7522&lt;=TEXT(★完成資料!$A$1,"yyyymm"),TEXT(★完成資料!$A$1,"yyyymm"),"999999")&amp; " " &amp; LEFT(F7522 &amp; "          ",10))))</f>
        <v xml:space="preserve">T O 202208 yyyy00 HV        </v>
      </c>
      <c r="B7522" s="68" t="s">
        <v>480</v>
      </c>
      <c r="C7522" s="68" t="s">
        <v>473</v>
      </c>
      <c r="D7522" s="68" t="s">
        <v>287</v>
      </c>
      <c r="E7522" s="68" t="s">
        <v>531</v>
      </c>
      <c r="F7522" s="68" t="s">
        <v>360</v>
      </c>
      <c r="G7522" s="68" t="s">
        <v>76</v>
      </c>
      <c r="H7522" s="68" t="s">
        <v>492</v>
      </c>
      <c r="I7522" s="68" t="s">
        <v>656</v>
      </c>
      <c r="J7522" s="65">
        <v>3</v>
      </c>
      <c r="K7522" s="65">
        <v>7</v>
      </c>
      <c r="L7522" s="65">
        <v>309</v>
      </c>
      <c r="M7522" s="65" t="s">
        <v>519</v>
      </c>
    </row>
    <row r="7523" spans="1:13" ht="12.75" customHeight="1">
      <c r="A7523" s="65" t="str">
        <f>IF(ROW()=1,"KEY",IF(ISNA(VLOOKUP(B7523,車名対応マスタ!B:D,3,FALSE)),"",IF(VLOOKUP(B7523,車名対応マスタ!B:D,3,FALSE)="","",$D7523&amp;" "&amp;IF($G7523="9","J","O")&amp;" "&amp;$I7523&amp;" "&amp;IF($I7523&lt;=TEXT(★完成資料!$A$1,"yyyymm"),TEXT(★完成資料!$A$1,"yyyymm"),"999999")&amp; " " &amp; LEFT(F7523 &amp; "          ",10))))</f>
        <v xml:space="preserve">T O 202209 yyyy00 HV        </v>
      </c>
      <c r="B7523" s="68" t="s">
        <v>480</v>
      </c>
      <c r="C7523" s="68" t="s">
        <v>473</v>
      </c>
      <c r="D7523" s="68" t="s">
        <v>287</v>
      </c>
      <c r="E7523" s="68" t="s">
        <v>531</v>
      </c>
      <c r="F7523" s="68" t="s">
        <v>360</v>
      </c>
      <c r="G7523" s="68" t="s">
        <v>76</v>
      </c>
      <c r="H7523" s="68" t="s">
        <v>492</v>
      </c>
      <c r="I7523" s="68" t="s">
        <v>657</v>
      </c>
      <c r="J7523" s="65">
        <v>5</v>
      </c>
      <c r="K7523" s="65">
        <v>7</v>
      </c>
      <c r="L7523" s="65">
        <v>309</v>
      </c>
      <c r="M7523" s="65" t="s">
        <v>519</v>
      </c>
    </row>
    <row r="7524" spans="1:13" ht="12.75" customHeight="1">
      <c r="A7524" s="65" t="str">
        <f>IF(ROW()=1,"KEY",IF(ISNA(VLOOKUP(B7524,車名対応マスタ!B:D,3,FALSE)),"",IF(VLOOKUP(B7524,車名対応マスタ!B:D,3,FALSE)="","",$D7524&amp;" "&amp;IF($G7524="9","J","O")&amp;" "&amp;$I7524&amp;" "&amp;IF($I7524&lt;=TEXT(★完成資料!$A$1,"yyyymm"),TEXT(★完成資料!$A$1,"yyyymm"),"999999")&amp; " " &amp; LEFT(F7524 &amp; "          ",10))))</f>
        <v xml:space="preserve">T O 202210 yyyy00 HV        </v>
      </c>
      <c r="B7524" s="68" t="s">
        <v>480</v>
      </c>
      <c r="C7524" s="68" t="s">
        <v>473</v>
      </c>
      <c r="D7524" s="68" t="s">
        <v>287</v>
      </c>
      <c r="E7524" s="68" t="s">
        <v>531</v>
      </c>
      <c r="F7524" s="68" t="s">
        <v>360</v>
      </c>
      <c r="G7524" s="68" t="s">
        <v>76</v>
      </c>
      <c r="H7524" s="68" t="s">
        <v>492</v>
      </c>
      <c r="I7524" s="68" t="s">
        <v>663</v>
      </c>
      <c r="J7524" s="65">
        <v>2</v>
      </c>
      <c r="K7524" s="65">
        <v>7</v>
      </c>
      <c r="L7524" s="65">
        <v>309</v>
      </c>
      <c r="M7524" s="65" t="s">
        <v>519</v>
      </c>
    </row>
    <row r="7525" spans="1:13" ht="12.75" customHeight="1">
      <c r="A7525" s="65" t="str">
        <f>IF(ROW()=1,"KEY",IF(ISNA(VLOOKUP(B7525,車名対応マスタ!B:D,3,FALSE)),"",IF(VLOOKUP(B7525,車名対応マスタ!B:D,3,FALSE)="","",$D7525&amp;" "&amp;IF($G7525="9","J","O")&amp;" "&amp;$I7525&amp;" "&amp;IF($I7525&lt;=TEXT(★完成資料!$A$1,"yyyymm"),TEXT(★完成資料!$A$1,"yyyymm"),"999999")&amp; " " &amp; LEFT(F7525 &amp; "          ",10))))</f>
        <v xml:space="preserve">T O 202201 yyyy00 HV        </v>
      </c>
      <c r="B7525" s="68" t="s">
        <v>480</v>
      </c>
      <c r="C7525" s="68" t="s">
        <v>473</v>
      </c>
      <c r="D7525" s="68" t="s">
        <v>287</v>
      </c>
      <c r="E7525" s="68" t="s">
        <v>531</v>
      </c>
      <c r="F7525" s="68" t="s">
        <v>360</v>
      </c>
      <c r="G7525" s="68" t="s">
        <v>76</v>
      </c>
      <c r="H7525" s="68" t="s">
        <v>492</v>
      </c>
      <c r="I7525" s="68" t="s">
        <v>639</v>
      </c>
      <c r="J7525" s="65">
        <v>7</v>
      </c>
      <c r="K7525" s="65">
        <v>0</v>
      </c>
      <c r="L7525" s="65">
        <v>313</v>
      </c>
      <c r="M7525" s="65" t="s">
        <v>294</v>
      </c>
    </row>
    <row r="7526" spans="1:13" ht="12.75" customHeight="1">
      <c r="A7526" s="65" t="str">
        <f>IF(ROW()=1,"KEY",IF(ISNA(VLOOKUP(B7526,車名対応マスタ!B:D,3,FALSE)),"",IF(VLOOKUP(B7526,車名対応マスタ!B:D,3,FALSE)="","",$D7526&amp;" "&amp;IF($G7526="9","J","O")&amp;" "&amp;$I7526&amp;" "&amp;IF($I7526&lt;=TEXT(★完成資料!$A$1,"yyyymm"),TEXT(★完成資料!$A$1,"yyyymm"),"999999")&amp; " " &amp; LEFT(F7526 &amp; "          ",10))))</f>
        <v xml:space="preserve">T O 202202 yyyy00 HV        </v>
      </c>
      <c r="B7526" s="68" t="s">
        <v>480</v>
      </c>
      <c r="C7526" s="68" t="s">
        <v>473</v>
      </c>
      <c r="D7526" s="68" t="s">
        <v>287</v>
      </c>
      <c r="E7526" s="68" t="s">
        <v>531</v>
      </c>
      <c r="F7526" s="68" t="s">
        <v>360</v>
      </c>
      <c r="G7526" s="68" t="s">
        <v>76</v>
      </c>
      <c r="H7526" s="68" t="s">
        <v>492</v>
      </c>
      <c r="I7526" s="68" t="s">
        <v>640</v>
      </c>
      <c r="J7526" s="65">
        <v>20</v>
      </c>
      <c r="K7526" s="65">
        <v>8</v>
      </c>
      <c r="L7526" s="65">
        <v>313</v>
      </c>
      <c r="M7526" s="65" t="s">
        <v>294</v>
      </c>
    </row>
    <row r="7527" spans="1:13" ht="12.75" customHeight="1">
      <c r="A7527" s="65" t="str">
        <f>IF(ROW()=1,"KEY",IF(ISNA(VLOOKUP(B7527,車名対応マスタ!B:D,3,FALSE)),"",IF(VLOOKUP(B7527,車名対応マスタ!B:D,3,FALSE)="","",$D7527&amp;" "&amp;IF($G7527="9","J","O")&amp;" "&amp;$I7527&amp;" "&amp;IF($I7527&lt;=TEXT(★完成資料!$A$1,"yyyymm"),TEXT(★完成資料!$A$1,"yyyymm"),"999999")&amp; " " &amp; LEFT(F7527 &amp; "          ",10))))</f>
        <v xml:space="preserve">T O 202203 yyyy00 HV        </v>
      </c>
      <c r="B7527" s="68" t="s">
        <v>480</v>
      </c>
      <c r="C7527" s="68" t="s">
        <v>473</v>
      </c>
      <c r="D7527" s="68" t="s">
        <v>287</v>
      </c>
      <c r="E7527" s="68" t="s">
        <v>531</v>
      </c>
      <c r="F7527" s="68" t="s">
        <v>360</v>
      </c>
      <c r="G7527" s="68" t="s">
        <v>76</v>
      </c>
      <c r="H7527" s="68" t="s">
        <v>492</v>
      </c>
      <c r="I7527" s="68" t="s">
        <v>641</v>
      </c>
      <c r="J7527" s="65">
        <v>8</v>
      </c>
      <c r="K7527" s="65">
        <v>10</v>
      </c>
      <c r="L7527" s="65">
        <v>313</v>
      </c>
      <c r="M7527" s="65" t="s">
        <v>294</v>
      </c>
    </row>
    <row r="7528" spans="1:13" ht="12.75" customHeight="1">
      <c r="A7528" s="65" t="str">
        <f>IF(ROW()=1,"KEY",IF(ISNA(VLOOKUP(B7528,車名対応マスタ!B:D,3,FALSE)),"",IF(VLOOKUP(B7528,車名対応マスタ!B:D,3,FALSE)="","",$D7528&amp;" "&amp;IF($G7528="9","J","O")&amp;" "&amp;$I7528&amp;" "&amp;IF($I7528&lt;=TEXT(★完成資料!$A$1,"yyyymm"),TEXT(★完成資料!$A$1,"yyyymm"),"999999")&amp; " " &amp; LEFT(F7528 &amp; "          ",10))))</f>
        <v xml:space="preserve">T O 202204 yyyy00 HV        </v>
      </c>
      <c r="B7528" s="68" t="s">
        <v>480</v>
      </c>
      <c r="C7528" s="68" t="s">
        <v>473</v>
      </c>
      <c r="D7528" s="68" t="s">
        <v>287</v>
      </c>
      <c r="E7528" s="68" t="s">
        <v>531</v>
      </c>
      <c r="F7528" s="68" t="s">
        <v>360</v>
      </c>
      <c r="G7528" s="68" t="s">
        <v>76</v>
      </c>
      <c r="H7528" s="68" t="s">
        <v>492</v>
      </c>
      <c r="I7528" s="68" t="s">
        <v>642</v>
      </c>
      <c r="J7528" s="65">
        <v>12</v>
      </c>
      <c r="K7528" s="65">
        <v>10</v>
      </c>
      <c r="L7528" s="65">
        <v>313</v>
      </c>
      <c r="M7528" s="65" t="s">
        <v>294</v>
      </c>
    </row>
    <row r="7529" spans="1:13" ht="12.75" customHeight="1">
      <c r="A7529" s="65" t="str">
        <f>IF(ROW()=1,"KEY",IF(ISNA(VLOOKUP(B7529,車名対応マスタ!B:D,3,FALSE)),"",IF(VLOOKUP(B7529,車名対応マスタ!B:D,3,FALSE)="","",$D7529&amp;" "&amp;IF($G7529="9","J","O")&amp;" "&amp;$I7529&amp;" "&amp;IF($I7529&lt;=TEXT(★完成資料!$A$1,"yyyymm"),TEXT(★完成資料!$A$1,"yyyymm"),"999999")&amp; " " &amp; LEFT(F7529 &amp; "          ",10))))</f>
        <v xml:space="preserve">T O 202205 yyyy00 HV        </v>
      </c>
      <c r="B7529" s="68" t="s">
        <v>480</v>
      </c>
      <c r="C7529" s="68" t="s">
        <v>473</v>
      </c>
      <c r="D7529" s="68" t="s">
        <v>287</v>
      </c>
      <c r="E7529" s="68" t="s">
        <v>531</v>
      </c>
      <c r="F7529" s="68" t="s">
        <v>360</v>
      </c>
      <c r="G7529" s="68" t="s">
        <v>76</v>
      </c>
      <c r="H7529" s="68" t="s">
        <v>492</v>
      </c>
      <c r="I7529" s="68" t="s">
        <v>647</v>
      </c>
      <c r="J7529" s="65">
        <v>21</v>
      </c>
      <c r="K7529" s="65">
        <v>10</v>
      </c>
      <c r="L7529" s="65">
        <v>313</v>
      </c>
      <c r="M7529" s="65" t="s">
        <v>294</v>
      </c>
    </row>
    <row r="7530" spans="1:13" ht="12.75" customHeight="1">
      <c r="A7530" s="65" t="str">
        <f>IF(ROW()=1,"KEY",IF(ISNA(VLOOKUP(B7530,車名対応マスタ!B:D,3,FALSE)),"",IF(VLOOKUP(B7530,車名対応マスタ!B:D,3,FALSE)="","",$D7530&amp;" "&amp;IF($G7530="9","J","O")&amp;" "&amp;$I7530&amp;" "&amp;IF($I7530&lt;=TEXT(★完成資料!$A$1,"yyyymm"),TEXT(★完成資料!$A$1,"yyyymm"),"999999")&amp; " " &amp; LEFT(F7530 &amp; "          ",10))))</f>
        <v xml:space="preserve">T O 202206 yyyy00 HV        </v>
      </c>
      <c r="B7530" s="68" t="s">
        <v>480</v>
      </c>
      <c r="C7530" s="68" t="s">
        <v>473</v>
      </c>
      <c r="D7530" s="68" t="s">
        <v>287</v>
      </c>
      <c r="E7530" s="68" t="s">
        <v>531</v>
      </c>
      <c r="F7530" s="68" t="s">
        <v>360</v>
      </c>
      <c r="G7530" s="68" t="s">
        <v>76</v>
      </c>
      <c r="H7530" s="68" t="s">
        <v>492</v>
      </c>
      <c r="I7530" s="68" t="s">
        <v>652</v>
      </c>
      <c r="J7530" s="65">
        <v>21</v>
      </c>
      <c r="K7530" s="65">
        <v>20</v>
      </c>
      <c r="L7530" s="65">
        <v>313</v>
      </c>
      <c r="M7530" s="65" t="s">
        <v>294</v>
      </c>
    </row>
    <row r="7531" spans="1:13" ht="12.75" customHeight="1">
      <c r="A7531" s="65" t="str">
        <f>IF(ROW()=1,"KEY",IF(ISNA(VLOOKUP(B7531,車名対応マスタ!B:D,3,FALSE)),"",IF(VLOOKUP(B7531,車名対応マスタ!B:D,3,FALSE)="","",$D7531&amp;" "&amp;IF($G7531="9","J","O")&amp;" "&amp;$I7531&amp;" "&amp;IF($I7531&lt;=TEXT(★完成資料!$A$1,"yyyymm"),TEXT(★完成資料!$A$1,"yyyymm"),"999999")&amp; " " &amp; LEFT(F7531 &amp; "          ",10))))</f>
        <v xml:space="preserve">T O 202207 yyyy00 HV        </v>
      </c>
      <c r="B7531" s="68" t="s">
        <v>480</v>
      </c>
      <c r="C7531" s="68" t="s">
        <v>473</v>
      </c>
      <c r="D7531" s="68" t="s">
        <v>287</v>
      </c>
      <c r="E7531" s="68" t="s">
        <v>531</v>
      </c>
      <c r="F7531" s="68" t="s">
        <v>360</v>
      </c>
      <c r="G7531" s="68" t="s">
        <v>76</v>
      </c>
      <c r="H7531" s="68" t="s">
        <v>492</v>
      </c>
      <c r="I7531" s="68" t="s">
        <v>655</v>
      </c>
      <c r="J7531" s="65">
        <v>21</v>
      </c>
      <c r="K7531" s="65">
        <v>15</v>
      </c>
      <c r="L7531" s="65">
        <v>313</v>
      </c>
      <c r="M7531" s="65" t="s">
        <v>294</v>
      </c>
    </row>
    <row r="7532" spans="1:13" ht="12.75" customHeight="1">
      <c r="A7532" s="65" t="str">
        <f>IF(ROW()=1,"KEY",IF(ISNA(VLOOKUP(B7532,車名対応マスタ!B:D,3,FALSE)),"",IF(VLOOKUP(B7532,車名対応マスタ!B:D,3,FALSE)="","",$D7532&amp;" "&amp;IF($G7532="9","J","O")&amp;" "&amp;$I7532&amp;" "&amp;IF($I7532&lt;=TEXT(★完成資料!$A$1,"yyyymm"),TEXT(★完成資料!$A$1,"yyyymm"),"999999")&amp; " " &amp; LEFT(F7532 &amp; "          ",10))))</f>
        <v xml:space="preserve">T O 202208 yyyy00 HV        </v>
      </c>
      <c r="B7532" s="68" t="s">
        <v>480</v>
      </c>
      <c r="C7532" s="68" t="s">
        <v>473</v>
      </c>
      <c r="D7532" s="68" t="s">
        <v>287</v>
      </c>
      <c r="E7532" s="68" t="s">
        <v>531</v>
      </c>
      <c r="F7532" s="68" t="s">
        <v>360</v>
      </c>
      <c r="G7532" s="68" t="s">
        <v>76</v>
      </c>
      <c r="H7532" s="68" t="s">
        <v>492</v>
      </c>
      <c r="I7532" s="68" t="s">
        <v>656</v>
      </c>
      <c r="J7532" s="65">
        <v>17</v>
      </c>
      <c r="K7532" s="65">
        <v>12</v>
      </c>
      <c r="L7532" s="65">
        <v>313</v>
      </c>
      <c r="M7532" s="65" t="s">
        <v>294</v>
      </c>
    </row>
    <row r="7533" spans="1:13" ht="12.75" customHeight="1">
      <c r="A7533" s="65" t="str">
        <f>IF(ROW()=1,"KEY",IF(ISNA(VLOOKUP(B7533,車名対応マスタ!B:D,3,FALSE)),"",IF(VLOOKUP(B7533,車名対応マスタ!B:D,3,FALSE)="","",$D7533&amp;" "&amp;IF($G7533="9","J","O")&amp;" "&amp;$I7533&amp;" "&amp;IF($I7533&lt;=TEXT(★完成資料!$A$1,"yyyymm"),TEXT(★完成資料!$A$1,"yyyymm"),"999999")&amp; " " &amp; LEFT(F7533 &amp; "          ",10))))</f>
        <v xml:space="preserve">T O 202209 yyyy00 HV        </v>
      </c>
      <c r="B7533" s="68" t="s">
        <v>480</v>
      </c>
      <c r="C7533" s="68" t="s">
        <v>473</v>
      </c>
      <c r="D7533" s="68" t="s">
        <v>287</v>
      </c>
      <c r="E7533" s="68" t="s">
        <v>531</v>
      </c>
      <c r="F7533" s="68" t="s">
        <v>360</v>
      </c>
      <c r="G7533" s="68" t="s">
        <v>76</v>
      </c>
      <c r="H7533" s="68" t="s">
        <v>492</v>
      </c>
      <c r="I7533" s="68" t="s">
        <v>657</v>
      </c>
      <c r="J7533" s="65">
        <v>18</v>
      </c>
      <c r="K7533" s="65">
        <v>4</v>
      </c>
      <c r="L7533" s="65">
        <v>313</v>
      </c>
      <c r="M7533" s="65" t="s">
        <v>294</v>
      </c>
    </row>
    <row r="7534" spans="1:13" ht="12.75" customHeight="1">
      <c r="A7534" s="65" t="str">
        <f>IF(ROW()=1,"KEY",IF(ISNA(VLOOKUP(B7534,車名対応マスタ!B:D,3,FALSE)),"",IF(VLOOKUP(B7534,車名対応マスタ!B:D,3,FALSE)="","",$D7534&amp;" "&amp;IF($G7534="9","J","O")&amp;" "&amp;$I7534&amp;" "&amp;IF($I7534&lt;=TEXT(★完成資料!$A$1,"yyyymm"),TEXT(★完成資料!$A$1,"yyyymm"),"999999")&amp; " " &amp; LEFT(F7534 &amp; "          ",10))))</f>
        <v xml:space="preserve">T O 202210 yyyy00 HV        </v>
      </c>
      <c r="B7534" s="68" t="s">
        <v>480</v>
      </c>
      <c r="C7534" s="68" t="s">
        <v>473</v>
      </c>
      <c r="D7534" s="68" t="s">
        <v>287</v>
      </c>
      <c r="E7534" s="68" t="s">
        <v>531</v>
      </c>
      <c r="F7534" s="68" t="s">
        <v>360</v>
      </c>
      <c r="G7534" s="68" t="s">
        <v>76</v>
      </c>
      <c r="H7534" s="68" t="s">
        <v>492</v>
      </c>
      <c r="I7534" s="68" t="s">
        <v>663</v>
      </c>
      <c r="J7534" s="65">
        <v>15</v>
      </c>
      <c r="K7534" s="65">
        <v>11</v>
      </c>
      <c r="L7534" s="65">
        <v>313</v>
      </c>
      <c r="M7534" s="65" t="s">
        <v>294</v>
      </c>
    </row>
    <row r="7535" spans="1:13" ht="12.75" customHeight="1">
      <c r="A7535" s="65" t="str">
        <f>IF(ROW()=1,"KEY",IF(ISNA(VLOOKUP(B7535,車名対応マスタ!B:D,3,FALSE)),"",IF(VLOOKUP(B7535,車名対応マスタ!B:D,3,FALSE)="","",$D7535&amp;" "&amp;IF($G7535="9","J","O")&amp;" "&amp;$I7535&amp;" "&amp;IF($I7535&lt;=TEXT(★完成資料!$A$1,"yyyymm"),TEXT(★完成資料!$A$1,"yyyymm"),"999999")&amp; " " &amp; LEFT(F7535 &amp; "          ",10))))</f>
        <v xml:space="preserve">T O 202201 yyyy00 HV        </v>
      </c>
      <c r="B7535" s="68" t="s">
        <v>480</v>
      </c>
      <c r="C7535" s="68" t="s">
        <v>473</v>
      </c>
      <c r="D7535" s="68" t="s">
        <v>287</v>
      </c>
      <c r="E7535" s="68" t="s">
        <v>531</v>
      </c>
      <c r="F7535" s="68" t="s">
        <v>360</v>
      </c>
      <c r="G7535" s="68" t="s">
        <v>76</v>
      </c>
      <c r="H7535" s="68" t="s">
        <v>492</v>
      </c>
      <c r="I7535" s="68" t="s">
        <v>639</v>
      </c>
      <c r="J7535" s="65">
        <v>4</v>
      </c>
      <c r="K7535" s="65">
        <v>11</v>
      </c>
      <c r="L7535" s="65">
        <v>315</v>
      </c>
      <c r="M7535" s="65" t="s">
        <v>295</v>
      </c>
    </row>
    <row r="7536" spans="1:13" ht="12.75" customHeight="1">
      <c r="A7536" s="65" t="str">
        <f>IF(ROW()=1,"KEY",IF(ISNA(VLOOKUP(B7536,車名対応マスタ!B:D,3,FALSE)),"",IF(VLOOKUP(B7536,車名対応マスタ!B:D,3,FALSE)="","",$D7536&amp;" "&amp;IF($G7536="9","J","O")&amp;" "&amp;$I7536&amp;" "&amp;IF($I7536&lt;=TEXT(★完成資料!$A$1,"yyyymm"),TEXT(★完成資料!$A$1,"yyyymm"),"999999")&amp; " " &amp; LEFT(F7536 &amp; "          ",10))))</f>
        <v xml:space="preserve">T O 202202 yyyy00 HV        </v>
      </c>
      <c r="B7536" s="68" t="s">
        <v>480</v>
      </c>
      <c r="C7536" s="68" t="s">
        <v>473</v>
      </c>
      <c r="D7536" s="68" t="s">
        <v>287</v>
      </c>
      <c r="E7536" s="68" t="s">
        <v>531</v>
      </c>
      <c r="F7536" s="68" t="s">
        <v>360</v>
      </c>
      <c r="G7536" s="68" t="s">
        <v>76</v>
      </c>
      <c r="H7536" s="68" t="s">
        <v>492</v>
      </c>
      <c r="I7536" s="68" t="s">
        <v>640</v>
      </c>
      <c r="J7536" s="65">
        <v>16</v>
      </c>
      <c r="K7536" s="65">
        <v>8</v>
      </c>
      <c r="L7536" s="65">
        <v>315</v>
      </c>
      <c r="M7536" s="65" t="s">
        <v>295</v>
      </c>
    </row>
    <row r="7537" spans="1:13" ht="12.75" customHeight="1">
      <c r="A7537" s="65" t="str">
        <f>IF(ROW()=1,"KEY",IF(ISNA(VLOOKUP(B7537,車名対応マスタ!B:D,3,FALSE)),"",IF(VLOOKUP(B7537,車名対応マスタ!B:D,3,FALSE)="","",$D7537&amp;" "&amp;IF($G7537="9","J","O")&amp;" "&amp;$I7537&amp;" "&amp;IF($I7537&lt;=TEXT(★完成資料!$A$1,"yyyymm"),TEXT(★完成資料!$A$1,"yyyymm"),"999999")&amp; " " &amp; LEFT(F7537 &amp; "          ",10))))</f>
        <v xml:space="preserve">T O 202203 yyyy00 HV        </v>
      </c>
      <c r="B7537" s="68" t="s">
        <v>480</v>
      </c>
      <c r="C7537" s="68" t="s">
        <v>473</v>
      </c>
      <c r="D7537" s="68" t="s">
        <v>287</v>
      </c>
      <c r="E7537" s="68" t="s">
        <v>531</v>
      </c>
      <c r="F7537" s="68" t="s">
        <v>360</v>
      </c>
      <c r="G7537" s="68" t="s">
        <v>76</v>
      </c>
      <c r="H7537" s="68" t="s">
        <v>492</v>
      </c>
      <c r="I7537" s="68" t="s">
        <v>641</v>
      </c>
      <c r="J7537" s="65">
        <v>8</v>
      </c>
      <c r="K7537" s="65">
        <v>4</v>
      </c>
      <c r="L7537" s="65">
        <v>315</v>
      </c>
      <c r="M7537" s="65" t="s">
        <v>295</v>
      </c>
    </row>
    <row r="7538" spans="1:13" ht="12.75" customHeight="1">
      <c r="A7538" s="65" t="str">
        <f>IF(ROW()=1,"KEY",IF(ISNA(VLOOKUP(B7538,車名対応マスタ!B:D,3,FALSE)),"",IF(VLOOKUP(B7538,車名対応マスタ!B:D,3,FALSE)="","",$D7538&amp;" "&amp;IF($G7538="9","J","O")&amp;" "&amp;$I7538&amp;" "&amp;IF($I7538&lt;=TEXT(★完成資料!$A$1,"yyyymm"),TEXT(★完成資料!$A$1,"yyyymm"),"999999")&amp; " " &amp; LEFT(F7538 &amp; "          ",10))))</f>
        <v xml:space="preserve">T O 202204 yyyy00 HV        </v>
      </c>
      <c r="B7538" s="68" t="s">
        <v>480</v>
      </c>
      <c r="C7538" s="68" t="s">
        <v>473</v>
      </c>
      <c r="D7538" s="68" t="s">
        <v>287</v>
      </c>
      <c r="E7538" s="68" t="s">
        <v>531</v>
      </c>
      <c r="F7538" s="68" t="s">
        <v>360</v>
      </c>
      <c r="G7538" s="68" t="s">
        <v>76</v>
      </c>
      <c r="H7538" s="68" t="s">
        <v>492</v>
      </c>
      <c r="I7538" s="68" t="s">
        <v>642</v>
      </c>
      <c r="J7538" s="65">
        <v>39</v>
      </c>
      <c r="K7538" s="65">
        <v>26</v>
      </c>
      <c r="L7538" s="65">
        <v>315</v>
      </c>
      <c r="M7538" s="65" t="s">
        <v>295</v>
      </c>
    </row>
    <row r="7539" spans="1:13" ht="12.75" customHeight="1">
      <c r="A7539" s="65" t="str">
        <f>IF(ROW()=1,"KEY",IF(ISNA(VLOOKUP(B7539,車名対応マスタ!B:D,3,FALSE)),"",IF(VLOOKUP(B7539,車名対応マスタ!B:D,3,FALSE)="","",$D7539&amp;" "&amp;IF($G7539="9","J","O")&amp;" "&amp;$I7539&amp;" "&amp;IF($I7539&lt;=TEXT(★完成資料!$A$1,"yyyymm"),TEXT(★完成資料!$A$1,"yyyymm"),"999999")&amp; " " &amp; LEFT(F7539 &amp; "          ",10))))</f>
        <v xml:space="preserve">T O 202205 yyyy00 HV        </v>
      </c>
      <c r="B7539" s="68" t="s">
        <v>480</v>
      </c>
      <c r="C7539" s="68" t="s">
        <v>473</v>
      </c>
      <c r="D7539" s="68" t="s">
        <v>287</v>
      </c>
      <c r="E7539" s="68" t="s">
        <v>531</v>
      </c>
      <c r="F7539" s="68" t="s">
        <v>360</v>
      </c>
      <c r="G7539" s="68" t="s">
        <v>76</v>
      </c>
      <c r="H7539" s="68" t="s">
        <v>492</v>
      </c>
      <c r="I7539" s="68" t="s">
        <v>647</v>
      </c>
      <c r="J7539" s="65">
        <v>29</v>
      </c>
      <c r="K7539" s="65">
        <v>21</v>
      </c>
      <c r="L7539" s="65">
        <v>315</v>
      </c>
      <c r="M7539" s="65" t="s">
        <v>295</v>
      </c>
    </row>
    <row r="7540" spans="1:13" ht="12.75" customHeight="1">
      <c r="A7540" s="65" t="str">
        <f>IF(ROW()=1,"KEY",IF(ISNA(VLOOKUP(B7540,車名対応マスタ!B:D,3,FALSE)),"",IF(VLOOKUP(B7540,車名対応マスタ!B:D,3,FALSE)="","",$D7540&amp;" "&amp;IF($G7540="9","J","O")&amp;" "&amp;$I7540&amp;" "&amp;IF($I7540&lt;=TEXT(★完成資料!$A$1,"yyyymm"),TEXT(★完成資料!$A$1,"yyyymm"),"999999")&amp; " " &amp; LEFT(F7540 &amp; "          ",10))))</f>
        <v xml:space="preserve">T O 202206 yyyy00 HV        </v>
      </c>
      <c r="B7540" s="68" t="s">
        <v>480</v>
      </c>
      <c r="C7540" s="68" t="s">
        <v>473</v>
      </c>
      <c r="D7540" s="68" t="s">
        <v>287</v>
      </c>
      <c r="E7540" s="68" t="s">
        <v>531</v>
      </c>
      <c r="F7540" s="68" t="s">
        <v>360</v>
      </c>
      <c r="G7540" s="68" t="s">
        <v>76</v>
      </c>
      <c r="H7540" s="68" t="s">
        <v>492</v>
      </c>
      <c r="I7540" s="68" t="s">
        <v>652</v>
      </c>
      <c r="J7540" s="65">
        <v>11</v>
      </c>
      <c r="K7540" s="65">
        <v>22</v>
      </c>
      <c r="L7540" s="65">
        <v>315</v>
      </c>
      <c r="M7540" s="65" t="s">
        <v>295</v>
      </c>
    </row>
    <row r="7541" spans="1:13" ht="12.75" customHeight="1">
      <c r="A7541" s="65" t="str">
        <f>IF(ROW()=1,"KEY",IF(ISNA(VLOOKUP(B7541,車名対応マスタ!B:D,3,FALSE)),"",IF(VLOOKUP(B7541,車名対応マスタ!B:D,3,FALSE)="","",$D7541&amp;" "&amp;IF($G7541="9","J","O")&amp;" "&amp;$I7541&amp;" "&amp;IF($I7541&lt;=TEXT(★完成資料!$A$1,"yyyymm"),TEXT(★完成資料!$A$1,"yyyymm"),"999999")&amp; " " &amp; LEFT(F7541 &amp; "          ",10))))</f>
        <v xml:space="preserve">T O 202207 yyyy00 HV        </v>
      </c>
      <c r="B7541" s="68" t="s">
        <v>480</v>
      </c>
      <c r="C7541" s="68" t="s">
        <v>473</v>
      </c>
      <c r="D7541" s="68" t="s">
        <v>287</v>
      </c>
      <c r="E7541" s="68" t="s">
        <v>531</v>
      </c>
      <c r="F7541" s="68" t="s">
        <v>360</v>
      </c>
      <c r="G7541" s="68" t="s">
        <v>76</v>
      </c>
      <c r="H7541" s="68" t="s">
        <v>492</v>
      </c>
      <c r="I7541" s="68" t="s">
        <v>655</v>
      </c>
      <c r="J7541" s="65">
        <v>5</v>
      </c>
      <c r="K7541" s="65">
        <v>28</v>
      </c>
      <c r="L7541" s="65">
        <v>315</v>
      </c>
      <c r="M7541" s="65" t="s">
        <v>295</v>
      </c>
    </row>
    <row r="7542" spans="1:13" ht="12.75" customHeight="1">
      <c r="A7542" s="65" t="str">
        <f>IF(ROW()=1,"KEY",IF(ISNA(VLOOKUP(B7542,車名対応マスタ!B:D,3,FALSE)),"",IF(VLOOKUP(B7542,車名対応マスタ!B:D,3,FALSE)="","",$D7542&amp;" "&amp;IF($G7542="9","J","O")&amp;" "&amp;$I7542&amp;" "&amp;IF($I7542&lt;=TEXT(★完成資料!$A$1,"yyyymm"),TEXT(★完成資料!$A$1,"yyyymm"),"999999")&amp; " " &amp; LEFT(F7542 &amp; "          ",10))))</f>
        <v xml:space="preserve">T O 202208 yyyy00 HV        </v>
      </c>
      <c r="B7542" s="68" t="s">
        <v>480</v>
      </c>
      <c r="C7542" s="68" t="s">
        <v>473</v>
      </c>
      <c r="D7542" s="68" t="s">
        <v>287</v>
      </c>
      <c r="E7542" s="68" t="s">
        <v>531</v>
      </c>
      <c r="F7542" s="68" t="s">
        <v>360</v>
      </c>
      <c r="G7542" s="68" t="s">
        <v>76</v>
      </c>
      <c r="H7542" s="68" t="s">
        <v>492</v>
      </c>
      <c r="I7542" s="68" t="s">
        <v>656</v>
      </c>
      <c r="J7542" s="65">
        <v>12</v>
      </c>
      <c r="K7542" s="65">
        <v>11</v>
      </c>
      <c r="L7542" s="65">
        <v>315</v>
      </c>
      <c r="M7542" s="65" t="s">
        <v>295</v>
      </c>
    </row>
    <row r="7543" spans="1:13" ht="12.75" customHeight="1">
      <c r="A7543" s="65" t="str">
        <f>IF(ROW()=1,"KEY",IF(ISNA(VLOOKUP(B7543,車名対応マスタ!B:D,3,FALSE)),"",IF(VLOOKUP(B7543,車名対応マスタ!B:D,3,FALSE)="","",$D7543&amp;" "&amp;IF($G7543="9","J","O")&amp;" "&amp;$I7543&amp;" "&amp;IF($I7543&lt;=TEXT(★完成資料!$A$1,"yyyymm"),TEXT(★完成資料!$A$1,"yyyymm"),"999999")&amp; " " &amp; LEFT(F7543 &amp; "          ",10))))</f>
        <v xml:space="preserve">T O 202209 yyyy00 HV        </v>
      </c>
      <c r="B7543" s="68" t="s">
        <v>480</v>
      </c>
      <c r="C7543" s="68" t="s">
        <v>473</v>
      </c>
      <c r="D7543" s="68" t="s">
        <v>287</v>
      </c>
      <c r="E7543" s="68" t="s">
        <v>531</v>
      </c>
      <c r="F7543" s="68" t="s">
        <v>360</v>
      </c>
      <c r="G7543" s="68" t="s">
        <v>76</v>
      </c>
      <c r="H7543" s="68" t="s">
        <v>492</v>
      </c>
      <c r="I7543" s="68" t="s">
        <v>657</v>
      </c>
      <c r="J7543" s="65">
        <v>11</v>
      </c>
      <c r="K7543" s="65">
        <v>21</v>
      </c>
      <c r="L7543" s="65">
        <v>315</v>
      </c>
      <c r="M7543" s="65" t="s">
        <v>295</v>
      </c>
    </row>
    <row r="7544" spans="1:13" ht="12.75" customHeight="1">
      <c r="A7544" s="65" t="str">
        <f>IF(ROW()=1,"KEY",IF(ISNA(VLOOKUP(B7544,車名対応マスタ!B:D,3,FALSE)),"",IF(VLOOKUP(B7544,車名対応マスタ!B:D,3,FALSE)="","",$D7544&amp;" "&amp;IF($G7544="9","J","O")&amp;" "&amp;$I7544&amp;" "&amp;IF($I7544&lt;=TEXT(★完成資料!$A$1,"yyyymm"),TEXT(★完成資料!$A$1,"yyyymm"),"999999")&amp; " " &amp; LEFT(F7544 &amp; "          ",10))))</f>
        <v xml:space="preserve">T O 202210 yyyy00 HV        </v>
      </c>
      <c r="B7544" s="68" t="s">
        <v>480</v>
      </c>
      <c r="C7544" s="68" t="s">
        <v>473</v>
      </c>
      <c r="D7544" s="68" t="s">
        <v>287</v>
      </c>
      <c r="E7544" s="68" t="s">
        <v>531</v>
      </c>
      <c r="F7544" s="68" t="s">
        <v>360</v>
      </c>
      <c r="G7544" s="68" t="s">
        <v>76</v>
      </c>
      <c r="H7544" s="68" t="s">
        <v>492</v>
      </c>
      <c r="I7544" s="68" t="s">
        <v>663</v>
      </c>
      <c r="J7544" s="65">
        <v>11</v>
      </c>
      <c r="K7544" s="65">
        <v>26</v>
      </c>
      <c r="L7544" s="65">
        <v>315</v>
      </c>
      <c r="M7544" s="65" t="s">
        <v>295</v>
      </c>
    </row>
    <row r="7545" spans="1:13" ht="12.75" customHeight="1">
      <c r="A7545" s="65" t="str">
        <f>IF(ROW()=1,"KEY",IF(ISNA(VLOOKUP(B7545,車名対応マスタ!B:D,3,FALSE)),"",IF(VLOOKUP(B7545,車名対応マスタ!B:D,3,FALSE)="","",$D7545&amp;" "&amp;IF($G7545="9","J","O")&amp;" "&amp;$I7545&amp;" "&amp;IF($I7545&lt;=TEXT(★完成資料!$A$1,"yyyymm"),TEXT(★完成資料!$A$1,"yyyymm"),"999999")&amp; " " &amp; LEFT(F7545 &amp; "          ",10))))</f>
        <v xml:space="preserve">T O 202201 yyyy00 HV        </v>
      </c>
      <c r="B7545" s="68" t="s">
        <v>480</v>
      </c>
      <c r="C7545" s="68" t="s">
        <v>473</v>
      </c>
      <c r="D7545" s="68" t="s">
        <v>287</v>
      </c>
      <c r="E7545" s="68" t="s">
        <v>531</v>
      </c>
      <c r="F7545" s="68" t="s">
        <v>360</v>
      </c>
      <c r="G7545" s="68" t="s">
        <v>76</v>
      </c>
      <c r="H7545" s="68" t="s">
        <v>492</v>
      </c>
      <c r="I7545" s="68" t="s">
        <v>639</v>
      </c>
      <c r="J7545" s="65">
        <v>8</v>
      </c>
      <c r="K7545" s="65">
        <v>26</v>
      </c>
      <c r="L7545" s="65">
        <v>202</v>
      </c>
      <c r="M7545" s="65" t="s">
        <v>427</v>
      </c>
    </row>
    <row r="7546" spans="1:13" ht="12.75" customHeight="1">
      <c r="A7546" s="65" t="str">
        <f>IF(ROW()=1,"KEY",IF(ISNA(VLOOKUP(B7546,車名対応マスタ!B:D,3,FALSE)),"",IF(VLOOKUP(B7546,車名対応マスタ!B:D,3,FALSE)="","",$D7546&amp;" "&amp;IF($G7546="9","J","O")&amp;" "&amp;$I7546&amp;" "&amp;IF($I7546&lt;=TEXT(★完成資料!$A$1,"yyyymm"),TEXT(★完成資料!$A$1,"yyyymm"),"999999")&amp; " " &amp; LEFT(F7546 &amp; "          ",10))))</f>
        <v xml:space="preserve">T O 202202 yyyy00 HV        </v>
      </c>
      <c r="B7546" s="68" t="s">
        <v>480</v>
      </c>
      <c r="C7546" s="68" t="s">
        <v>473</v>
      </c>
      <c r="D7546" s="68" t="s">
        <v>287</v>
      </c>
      <c r="E7546" s="68" t="s">
        <v>531</v>
      </c>
      <c r="F7546" s="68" t="s">
        <v>360</v>
      </c>
      <c r="G7546" s="68" t="s">
        <v>76</v>
      </c>
      <c r="H7546" s="68" t="s">
        <v>492</v>
      </c>
      <c r="I7546" s="68" t="s">
        <v>640</v>
      </c>
      <c r="J7546" s="65">
        <v>7</v>
      </c>
      <c r="K7546" s="65">
        <v>10</v>
      </c>
      <c r="L7546" s="65">
        <v>202</v>
      </c>
      <c r="M7546" s="65" t="s">
        <v>427</v>
      </c>
    </row>
    <row r="7547" spans="1:13" ht="12.75" customHeight="1">
      <c r="A7547" s="65" t="str">
        <f>IF(ROW()=1,"KEY",IF(ISNA(VLOOKUP(B7547,車名対応マスタ!B:D,3,FALSE)),"",IF(VLOOKUP(B7547,車名対応マスタ!B:D,3,FALSE)="","",$D7547&amp;" "&amp;IF($G7547="9","J","O")&amp;" "&amp;$I7547&amp;" "&amp;IF($I7547&lt;=TEXT(★完成資料!$A$1,"yyyymm"),TEXT(★完成資料!$A$1,"yyyymm"),"999999")&amp; " " &amp; LEFT(F7547 &amp; "          ",10))))</f>
        <v xml:space="preserve">T O 202203 yyyy00 HV        </v>
      </c>
      <c r="B7547" s="68" t="s">
        <v>480</v>
      </c>
      <c r="C7547" s="68" t="s">
        <v>473</v>
      </c>
      <c r="D7547" s="68" t="s">
        <v>287</v>
      </c>
      <c r="E7547" s="68" t="s">
        <v>531</v>
      </c>
      <c r="F7547" s="68" t="s">
        <v>360</v>
      </c>
      <c r="G7547" s="68" t="s">
        <v>76</v>
      </c>
      <c r="H7547" s="68" t="s">
        <v>492</v>
      </c>
      <c r="I7547" s="68" t="s">
        <v>641</v>
      </c>
      <c r="J7547" s="65">
        <v>10</v>
      </c>
      <c r="K7547" s="65">
        <v>34</v>
      </c>
      <c r="L7547" s="65">
        <v>202</v>
      </c>
      <c r="M7547" s="65" t="s">
        <v>427</v>
      </c>
    </row>
    <row r="7548" spans="1:13" ht="12.75" customHeight="1">
      <c r="A7548" s="65" t="str">
        <f>IF(ROW()=1,"KEY",IF(ISNA(VLOOKUP(B7548,車名対応マスタ!B:D,3,FALSE)),"",IF(VLOOKUP(B7548,車名対応マスタ!B:D,3,FALSE)="","",$D7548&amp;" "&amp;IF($G7548="9","J","O")&amp;" "&amp;$I7548&amp;" "&amp;IF($I7548&lt;=TEXT(★完成資料!$A$1,"yyyymm"),TEXT(★完成資料!$A$1,"yyyymm"),"999999")&amp; " " &amp; LEFT(F7548 &amp; "          ",10))))</f>
        <v xml:space="preserve">T O 202204 yyyy00 HV        </v>
      </c>
      <c r="B7548" s="68" t="s">
        <v>480</v>
      </c>
      <c r="C7548" s="68" t="s">
        <v>473</v>
      </c>
      <c r="D7548" s="68" t="s">
        <v>287</v>
      </c>
      <c r="E7548" s="68" t="s">
        <v>531</v>
      </c>
      <c r="F7548" s="68" t="s">
        <v>360</v>
      </c>
      <c r="G7548" s="68" t="s">
        <v>76</v>
      </c>
      <c r="H7548" s="68" t="s">
        <v>492</v>
      </c>
      <c r="I7548" s="68" t="s">
        <v>642</v>
      </c>
      <c r="J7548" s="65">
        <v>7</v>
      </c>
      <c r="K7548" s="65">
        <v>30</v>
      </c>
      <c r="L7548" s="65">
        <v>202</v>
      </c>
      <c r="M7548" s="65" t="s">
        <v>427</v>
      </c>
    </row>
    <row r="7549" spans="1:13" ht="12.75" customHeight="1">
      <c r="A7549" s="65" t="str">
        <f>IF(ROW()=1,"KEY",IF(ISNA(VLOOKUP(B7549,車名対応マスタ!B:D,3,FALSE)),"",IF(VLOOKUP(B7549,車名対応マスタ!B:D,3,FALSE)="","",$D7549&amp;" "&amp;IF($G7549="9","J","O")&amp;" "&amp;$I7549&amp;" "&amp;IF($I7549&lt;=TEXT(★完成資料!$A$1,"yyyymm"),TEXT(★完成資料!$A$1,"yyyymm"),"999999")&amp; " " &amp; LEFT(F7549 &amp; "          ",10))))</f>
        <v xml:space="preserve">T O 202205 yyyy00 HV        </v>
      </c>
      <c r="B7549" s="68" t="s">
        <v>480</v>
      </c>
      <c r="C7549" s="68" t="s">
        <v>473</v>
      </c>
      <c r="D7549" s="68" t="s">
        <v>287</v>
      </c>
      <c r="E7549" s="68" t="s">
        <v>531</v>
      </c>
      <c r="F7549" s="68" t="s">
        <v>360</v>
      </c>
      <c r="G7549" s="68" t="s">
        <v>76</v>
      </c>
      <c r="H7549" s="68" t="s">
        <v>492</v>
      </c>
      <c r="I7549" s="68" t="s">
        <v>647</v>
      </c>
      <c r="J7549" s="65">
        <v>25</v>
      </c>
      <c r="K7549" s="65">
        <v>22</v>
      </c>
      <c r="L7549" s="65">
        <v>202</v>
      </c>
      <c r="M7549" s="65" t="s">
        <v>427</v>
      </c>
    </row>
    <row r="7550" spans="1:13" ht="12.75" customHeight="1">
      <c r="A7550" s="65" t="str">
        <f>IF(ROW()=1,"KEY",IF(ISNA(VLOOKUP(B7550,車名対応マスタ!B:D,3,FALSE)),"",IF(VLOOKUP(B7550,車名対応マスタ!B:D,3,FALSE)="","",$D7550&amp;" "&amp;IF($G7550="9","J","O")&amp;" "&amp;$I7550&amp;" "&amp;IF($I7550&lt;=TEXT(★完成資料!$A$1,"yyyymm"),TEXT(★完成資料!$A$1,"yyyymm"),"999999")&amp; " " &amp; LEFT(F7550 &amp; "          ",10))))</f>
        <v xml:space="preserve">T O 202206 yyyy00 HV        </v>
      </c>
      <c r="B7550" s="68" t="s">
        <v>480</v>
      </c>
      <c r="C7550" s="68" t="s">
        <v>473</v>
      </c>
      <c r="D7550" s="68" t="s">
        <v>287</v>
      </c>
      <c r="E7550" s="68" t="s">
        <v>531</v>
      </c>
      <c r="F7550" s="68" t="s">
        <v>360</v>
      </c>
      <c r="G7550" s="68" t="s">
        <v>76</v>
      </c>
      <c r="H7550" s="68" t="s">
        <v>492</v>
      </c>
      <c r="I7550" s="68" t="s">
        <v>652</v>
      </c>
      <c r="J7550" s="65">
        <v>18</v>
      </c>
      <c r="K7550" s="65">
        <v>6</v>
      </c>
      <c r="L7550" s="65">
        <v>202</v>
      </c>
      <c r="M7550" s="65" t="s">
        <v>427</v>
      </c>
    </row>
    <row r="7551" spans="1:13" ht="12.75" customHeight="1">
      <c r="A7551" s="65" t="str">
        <f>IF(ROW()=1,"KEY",IF(ISNA(VLOOKUP(B7551,車名対応マスタ!B:D,3,FALSE)),"",IF(VLOOKUP(B7551,車名対応マスタ!B:D,3,FALSE)="","",$D7551&amp;" "&amp;IF($G7551="9","J","O")&amp;" "&amp;$I7551&amp;" "&amp;IF($I7551&lt;=TEXT(★完成資料!$A$1,"yyyymm"),TEXT(★完成資料!$A$1,"yyyymm"),"999999")&amp; " " &amp; LEFT(F7551 &amp; "          ",10))))</f>
        <v xml:space="preserve">T O 202207 yyyy00 HV        </v>
      </c>
      <c r="B7551" s="68" t="s">
        <v>480</v>
      </c>
      <c r="C7551" s="68" t="s">
        <v>473</v>
      </c>
      <c r="D7551" s="68" t="s">
        <v>287</v>
      </c>
      <c r="E7551" s="68" t="s">
        <v>531</v>
      </c>
      <c r="F7551" s="68" t="s">
        <v>360</v>
      </c>
      <c r="G7551" s="68" t="s">
        <v>76</v>
      </c>
      <c r="H7551" s="68" t="s">
        <v>492</v>
      </c>
      <c r="I7551" s="68" t="s">
        <v>655</v>
      </c>
      <c r="J7551" s="65">
        <v>11</v>
      </c>
      <c r="K7551" s="65">
        <v>34</v>
      </c>
      <c r="L7551" s="65">
        <v>202</v>
      </c>
      <c r="M7551" s="65" t="s">
        <v>427</v>
      </c>
    </row>
    <row r="7552" spans="1:13" ht="12.75" customHeight="1">
      <c r="A7552" s="65" t="str">
        <f>IF(ROW()=1,"KEY",IF(ISNA(VLOOKUP(B7552,車名対応マスタ!B:D,3,FALSE)),"",IF(VLOOKUP(B7552,車名対応マスタ!B:D,3,FALSE)="","",$D7552&amp;" "&amp;IF($G7552="9","J","O")&amp;" "&amp;$I7552&amp;" "&amp;IF($I7552&lt;=TEXT(★完成資料!$A$1,"yyyymm"),TEXT(★完成資料!$A$1,"yyyymm"),"999999")&amp; " " &amp; LEFT(F7552 &amp; "          ",10))))</f>
        <v xml:space="preserve">T O 202208 yyyy00 HV        </v>
      </c>
      <c r="B7552" s="68" t="s">
        <v>480</v>
      </c>
      <c r="C7552" s="68" t="s">
        <v>473</v>
      </c>
      <c r="D7552" s="68" t="s">
        <v>287</v>
      </c>
      <c r="E7552" s="68" t="s">
        <v>531</v>
      </c>
      <c r="F7552" s="68" t="s">
        <v>360</v>
      </c>
      <c r="G7552" s="68" t="s">
        <v>76</v>
      </c>
      <c r="H7552" s="68" t="s">
        <v>492</v>
      </c>
      <c r="I7552" s="68" t="s">
        <v>656</v>
      </c>
      <c r="J7552" s="65">
        <v>16</v>
      </c>
      <c r="K7552" s="65">
        <v>30</v>
      </c>
      <c r="L7552" s="65">
        <v>202</v>
      </c>
      <c r="M7552" s="65" t="s">
        <v>427</v>
      </c>
    </row>
    <row r="7553" spans="1:13" ht="12.75" customHeight="1">
      <c r="A7553" s="65" t="str">
        <f>IF(ROW()=1,"KEY",IF(ISNA(VLOOKUP(B7553,車名対応マスタ!B:D,3,FALSE)),"",IF(VLOOKUP(B7553,車名対応マスタ!B:D,3,FALSE)="","",$D7553&amp;" "&amp;IF($G7553="9","J","O")&amp;" "&amp;$I7553&amp;" "&amp;IF($I7553&lt;=TEXT(★完成資料!$A$1,"yyyymm"),TEXT(★完成資料!$A$1,"yyyymm"),"999999")&amp; " " &amp; LEFT(F7553 &amp; "          ",10))))</f>
        <v xml:space="preserve">T O 202209 yyyy00 HV        </v>
      </c>
      <c r="B7553" s="68" t="s">
        <v>480</v>
      </c>
      <c r="C7553" s="68" t="s">
        <v>473</v>
      </c>
      <c r="D7553" s="68" t="s">
        <v>287</v>
      </c>
      <c r="E7553" s="68" t="s">
        <v>531</v>
      </c>
      <c r="F7553" s="68" t="s">
        <v>360</v>
      </c>
      <c r="G7553" s="68" t="s">
        <v>76</v>
      </c>
      <c r="H7553" s="68" t="s">
        <v>492</v>
      </c>
      <c r="I7553" s="68" t="s">
        <v>657</v>
      </c>
      <c r="J7553" s="65">
        <v>16</v>
      </c>
      <c r="K7553" s="65">
        <v>54</v>
      </c>
      <c r="L7553" s="65">
        <v>202</v>
      </c>
      <c r="M7553" s="65" t="s">
        <v>427</v>
      </c>
    </row>
    <row r="7554" spans="1:13" ht="12.75" customHeight="1">
      <c r="A7554" s="65" t="str">
        <f>IF(ROW()=1,"KEY",IF(ISNA(VLOOKUP(B7554,車名対応マスタ!B:D,3,FALSE)),"",IF(VLOOKUP(B7554,車名対応マスタ!B:D,3,FALSE)="","",$D7554&amp;" "&amp;IF($G7554="9","J","O")&amp;" "&amp;$I7554&amp;" "&amp;IF($I7554&lt;=TEXT(★完成資料!$A$1,"yyyymm"),TEXT(★完成資料!$A$1,"yyyymm"),"999999")&amp; " " &amp; LEFT(F7554 &amp; "          ",10))))</f>
        <v xml:space="preserve">T O 202210 yyyy00 HV        </v>
      </c>
      <c r="B7554" s="68" t="s">
        <v>480</v>
      </c>
      <c r="C7554" s="68" t="s">
        <v>473</v>
      </c>
      <c r="D7554" s="68" t="s">
        <v>287</v>
      </c>
      <c r="E7554" s="68" t="s">
        <v>531</v>
      </c>
      <c r="F7554" s="68" t="s">
        <v>360</v>
      </c>
      <c r="G7554" s="68" t="s">
        <v>76</v>
      </c>
      <c r="H7554" s="68" t="s">
        <v>492</v>
      </c>
      <c r="I7554" s="68" t="s">
        <v>663</v>
      </c>
      <c r="J7554" s="65">
        <v>16</v>
      </c>
      <c r="K7554" s="65">
        <v>33</v>
      </c>
      <c r="L7554" s="65">
        <v>202</v>
      </c>
      <c r="M7554" s="65" t="s">
        <v>427</v>
      </c>
    </row>
    <row r="7555" spans="1:13" ht="12.75" customHeight="1">
      <c r="A7555" s="65" t="str">
        <f>IF(ROW()=1,"KEY",IF(ISNA(VLOOKUP(B7555,車名対応マスタ!B:D,3,FALSE)),"",IF(VLOOKUP(B7555,車名対応マスタ!B:D,3,FALSE)="","",$D7555&amp;" "&amp;IF($G7555="9","J","O")&amp;" "&amp;$I7555&amp;" "&amp;IF($I7555&lt;=TEXT(★完成資料!$A$1,"yyyymm"),TEXT(★完成資料!$A$1,"yyyymm"),"999999")&amp; " " &amp; LEFT(F7555 &amp; "          ",10))))</f>
        <v xml:space="preserve">T O 202201 yyyy00 HV        </v>
      </c>
      <c r="B7555" s="68" t="s">
        <v>480</v>
      </c>
      <c r="C7555" s="68" t="s">
        <v>473</v>
      </c>
      <c r="D7555" s="68" t="s">
        <v>287</v>
      </c>
      <c r="E7555" s="68" t="s">
        <v>531</v>
      </c>
      <c r="F7555" s="68" t="s">
        <v>360</v>
      </c>
      <c r="G7555" s="68" t="s">
        <v>76</v>
      </c>
      <c r="H7555" s="68" t="s">
        <v>492</v>
      </c>
      <c r="I7555" s="68" t="s">
        <v>639</v>
      </c>
      <c r="J7555" s="65">
        <v>5</v>
      </c>
      <c r="K7555" s="65">
        <v>1</v>
      </c>
      <c r="L7555" s="65">
        <v>211</v>
      </c>
      <c r="M7555" s="65" t="s">
        <v>266</v>
      </c>
    </row>
    <row r="7556" spans="1:13" ht="12.75" customHeight="1">
      <c r="A7556" s="65" t="str">
        <f>IF(ROW()=1,"KEY",IF(ISNA(VLOOKUP(B7556,車名対応マスタ!B:D,3,FALSE)),"",IF(VLOOKUP(B7556,車名対応マスタ!B:D,3,FALSE)="","",$D7556&amp;" "&amp;IF($G7556="9","J","O")&amp;" "&amp;$I7556&amp;" "&amp;IF($I7556&lt;=TEXT(★完成資料!$A$1,"yyyymm"),TEXT(★完成資料!$A$1,"yyyymm"),"999999")&amp; " " &amp; LEFT(F7556 &amp; "          ",10))))</f>
        <v xml:space="preserve">T O 202202 yyyy00 HV        </v>
      </c>
      <c r="B7556" s="68" t="s">
        <v>480</v>
      </c>
      <c r="C7556" s="68" t="s">
        <v>473</v>
      </c>
      <c r="D7556" s="68" t="s">
        <v>287</v>
      </c>
      <c r="E7556" s="68" t="s">
        <v>531</v>
      </c>
      <c r="F7556" s="68" t="s">
        <v>360</v>
      </c>
      <c r="G7556" s="68" t="s">
        <v>76</v>
      </c>
      <c r="H7556" s="68" t="s">
        <v>492</v>
      </c>
      <c r="I7556" s="68" t="s">
        <v>640</v>
      </c>
      <c r="J7556" s="65">
        <v>1</v>
      </c>
      <c r="K7556" s="65">
        <v>2</v>
      </c>
      <c r="L7556" s="65">
        <v>211</v>
      </c>
      <c r="M7556" s="65" t="s">
        <v>266</v>
      </c>
    </row>
    <row r="7557" spans="1:13" ht="12.75" customHeight="1">
      <c r="A7557" s="65" t="str">
        <f>IF(ROW()=1,"KEY",IF(ISNA(VLOOKUP(B7557,車名対応マスタ!B:D,3,FALSE)),"",IF(VLOOKUP(B7557,車名対応マスタ!B:D,3,FALSE)="","",$D7557&amp;" "&amp;IF($G7557="9","J","O")&amp;" "&amp;$I7557&amp;" "&amp;IF($I7557&lt;=TEXT(★完成資料!$A$1,"yyyymm"),TEXT(★完成資料!$A$1,"yyyymm"),"999999")&amp; " " &amp; LEFT(F7557 &amp; "          ",10))))</f>
        <v xml:space="preserve">T O 202203 yyyy00 HV        </v>
      </c>
      <c r="B7557" s="68" t="s">
        <v>480</v>
      </c>
      <c r="C7557" s="68" t="s">
        <v>473</v>
      </c>
      <c r="D7557" s="68" t="s">
        <v>287</v>
      </c>
      <c r="E7557" s="68" t="s">
        <v>531</v>
      </c>
      <c r="F7557" s="68" t="s">
        <v>360</v>
      </c>
      <c r="G7557" s="68" t="s">
        <v>76</v>
      </c>
      <c r="H7557" s="68" t="s">
        <v>492</v>
      </c>
      <c r="I7557" s="68" t="s">
        <v>641</v>
      </c>
      <c r="J7557" s="65">
        <v>3</v>
      </c>
      <c r="K7557" s="65">
        <v>3</v>
      </c>
      <c r="L7557" s="65">
        <v>211</v>
      </c>
      <c r="M7557" s="65" t="s">
        <v>266</v>
      </c>
    </row>
    <row r="7558" spans="1:13" ht="12.75" customHeight="1">
      <c r="A7558" s="65" t="str">
        <f>IF(ROW()=1,"KEY",IF(ISNA(VLOOKUP(B7558,車名対応マスタ!B:D,3,FALSE)),"",IF(VLOOKUP(B7558,車名対応マスタ!B:D,3,FALSE)="","",$D7558&amp;" "&amp;IF($G7558="9","J","O")&amp;" "&amp;$I7558&amp;" "&amp;IF($I7558&lt;=TEXT(★完成資料!$A$1,"yyyymm"),TEXT(★完成資料!$A$1,"yyyymm"),"999999")&amp; " " &amp; LEFT(F7558 &amp; "          ",10))))</f>
        <v xml:space="preserve">T O 202204 yyyy00 HV        </v>
      </c>
      <c r="B7558" s="68" t="s">
        <v>480</v>
      </c>
      <c r="C7558" s="68" t="s">
        <v>473</v>
      </c>
      <c r="D7558" s="68" t="s">
        <v>287</v>
      </c>
      <c r="E7558" s="68" t="s">
        <v>531</v>
      </c>
      <c r="F7558" s="68" t="s">
        <v>360</v>
      </c>
      <c r="G7558" s="68" t="s">
        <v>76</v>
      </c>
      <c r="H7558" s="68" t="s">
        <v>492</v>
      </c>
      <c r="I7558" s="68" t="s">
        <v>642</v>
      </c>
      <c r="J7558" s="65">
        <v>2</v>
      </c>
      <c r="K7558" s="65">
        <v>5</v>
      </c>
      <c r="L7558" s="65">
        <v>211</v>
      </c>
      <c r="M7558" s="65" t="s">
        <v>266</v>
      </c>
    </row>
    <row r="7559" spans="1:13" ht="12.75" customHeight="1">
      <c r="A7559" s="65" t="str">
        <f>IF(ROW()=1,"KEY",IF(ISNA(VLOOKUP(B7559,車名対応マスタ!B:D,3,FALSE)),"",IF(VLOOKUP(B7559,車名対応マスタ!B:D,3,FALSE)="","",$D7559&amp;" "&amp;IF($G7559="9","J","O")&amp;" "&amp;$I7559&amp;" "&amp;IF($I7559&lt;=TEXT(★完成資料!$A$1,"yyyymm"),TEXT(★完成資料!$A$1,"yyyymm"),"999999")&amp; " " &amp; LEFT(F7559 &amp; "          ",10))))</f>
        <v xml:space="preserve">T O 202205 yyyy00 HV        </v>
      </c>
      <c r="B7559" s="68" t="s">
        <v>480</v>
      </c>
      <c r="C7559" s="68" t="s">
        <v>473</v>
      </c>
      <c r="D7559" s="68" t="s">
        <v>287</v>
      </c>
      <c r="E7559" s="68" t="s">
        <v>531</v>
      </c>
      <c r="F7559" s="68" t="s">
        <v>360</v>
      </c>
      <c r="G7559" s="68" t="s">
        <v>76</v>
      </c>
      <c r="H7559" s="68" t="s">
        <v>492</v>
      </c>
      <c r="I7559" s="68" t="s">
        <v>647</v>
      </c>
      <c r="J7559" s="65">
        <v>1</v>
      </c>
      <c r="K7559" s="65">
        <v>3</v>
      </c>
      <c r="L7559" s="65">
        <v>211</v>
      </c>
      <c r="M7559" s="65" t="s">
        <v>266</v>
      </c>
    </row>
    <row r="7560" spans="1:13" ht="12.75" customHeight="1">
      <c r="A7560" s="65" t="str">
        <f>IF(ROW()=1,"KEY",IF(ISNA(VLOOKUP(B7560,車名対応マスタ!B:D,3,FALSE)),"",IF(VLOOKUP(B7560,車名対応マスタ!B:D,3,FALSE)="","",$D7560&amp;" "&amp;IF($G7560="9","J","O")&amp;" "&amp;$I7560&amp;" "&amp;IF($I7560&lt;=TEXT(★完成資料!$A$1,"yyyymm"),TEXT(★完成資料!$A$1,"yyyymm"),"999999")&amp; " " &amp; LEFT(F7560 &amp; "          ",10))))</f>
        <v xml:space="preserve">T O 202206 yyyy00 HV        </v>
      </c>
      <c r="B7560" s="68" t="s">
        <v>480</v>
      </c>
      <c r="C7560" s="68" t="s">
        <v>473</v>
      </c>
      <c r="D7560" s="68" t="s">
        <v>287</v>
      </c>
      <c r="E7560" s="68" t="s">
        <v>531</v>
      </c>
      <c r="F7560" s="68" t="s">
        <v>360</v>
      </c>
      <c r="G7560" s="68" t="s">
        <v>76</v>
      </c>
      <c r="H7560" s="68" t="s">
        <v>492</v>
      </c>
      <c r="I7560" s="68" t="s">
        <v>652</v>
      </c>
      <c r="J7560" s="65">
        <v>3</v>
      </c>
      <c r="K7560" s="65">
        <v>2</v>
      </c>
      <c r="L7560" s="65">
        <v>211</v>
      </c>
      <c r="M7560" s="65" t="s">
        <v>266</v>
      </c>
    </row>
    <row r="7561" spans="1:13" ht="12.75" customHeight="1">
      <c r="A7561" s="65" t="str">
        <f>IF(ROW()=1,"KEY",IF(ISNA(VLOOKUP(B7561,車名対応マスタ!B:D,3,FALSE)),"",IF(VLOOKUP(B7561,車名対応マスタ!B:D,3,FALSE)="","",$D7561&amp;" "&amp;IF($G7561="9","J","O")&amp;" "&amp;$I7561&amp;" "&amp;IF($I7561&lt;=TEXT(★完成資料!$A$1,"yyyymm"),TEXT(★完成資料!$A$1,"yyyymm"),"999999")&amp; " " &amp; LEFT(F7561 &amp; "          ",10))))</f>
        <v xml:space="preserve">T O 202207 yyyy00 HV        </v>
      </c>
      <c r="B7561" s="68" t="s">
        <v>480</v>
      </c>
      <c r="C7561" s="68" t="s">
        <v>473</v>
      </c>
      <c r="D7561" s="68" t="s">
        <v>287</v>
      </c>
      <c r="E7561" s="68" t="s">
        <v>531</v>
      </c>
      <c r="F7561" s="68" t="s">
        <v>360</v>
      </c>
      <c r="G7561" s="68" t="s">
        <v>76</v>
      </c>
      <c r="H7561" s="68" t="s">
        <v>492</v>
      </c>
      <c r="I7561" s="68" t="s">
        <v>655</v>
      </c>
      <c r="J7561" s="65">
        <v>2</v>
      </c>
      <c r="K7561" s="65">
        <v>2</v>
      </c>
      <c r="L7561" s="65">
        <v>211</v>
      </c>
      <c r="M7561" s="65" t="s">
        <v>266</v>
      </c>
    </row>
    <row r="7562" spans="1:13" ht="12.75" customHeight="1">
      <c r="A7562" s="65" t="str">
        <f>IF(ROW()=1,"KEY",IF(ISNA(VLOOKUP(B7562,車名対応マスタ!B:D,3,FALSE)),"",IF(VLOOKUP(B7562,車名対応マスタ!B:D,3,FALSE)="","",$D7562&amp;" "&amp;IF($G7562="9","J","O")&amp;" "&amp;$I7562&amp;" "&amp;IF($I7562&lt;=TEXT(★完成資料!$A$1,"yyyymm"),TEXT(★完成資料!$A$1,"yyyymm"),"999999")&amp; " " &amp; LEFT(F7562 &amp; "          ",10))))</f>
        <v xml:space="preserve">T O 202208 yyyy00 HV        </v>
      </c>
      <c r="B7562" s="68" t="s">
        <v>480</v>
      </c>
      <c r="C7562" s="68" t="s">
        <v>473</v>
      </c>
      <c r="D7562" s="68" t="s">
        <v>287</v>
      </c>
      <c r="E7562" s="68" t="s">
        <v>531</v>
      </c>
      <c r="F7562" s="68" t="s">
        <v>360</v>
      </c>
      <c r="G7562" s="68" t="s">
        <v>76</v>
      </c>
      <c r="H7562" s="68" t="s">
        <v>492</v>
      </c>
      <c r="I7562" s="68" t="s">
        <v>656</v>
      </c>
      <c r="J7562" s="65">
        <v>5</v>
      </c>
      <c r="K7562" s="65">
        <v>0</v>
      </c>
      <c r="L7562" s="65">
        <v>211</v>
      </c>
      <c r="M7562" s="65" t="s">
        <v>266</v>
      </c>
    </row>
    <row r="7563" spans="1:13" ht="12.75" customHeight="1">
      <c r="A7563" s="65" t="str">
        <f>IF(ROW()=1,"KEY",IF(ISNA(VLOOKUP(B7563,車名対応マスタ!B:D,3,FALSE)),"",IF(VLOOKUP(B7563,車名対応マスタ!B:D,3,FALSE)="","",$D7563&amp;" "&amp;IF($G7563="9","J","O")&amp;" "&amp;$I7563&amp;" "&amp;IF($I7563&lt;=TEXT(★完成資料!$A$1,"yyyymm"),TEXT(★完成資料!$A$1,"yyyymm"),"999999")&amp; " " &amp; LEFT(F7563 &amp; "          ",10))))</f>
        <v xml:space="preserve">T O 202209 yyyy00 HV        </v>
      </c>
      <c r="B7563" s="68" t="s">
        <v>480</v>
      </c>
      <c r="C7563" s="68" t="s">
        <v>473</v>
      </c>
      <c r="D7563" s="68" t="s">
        <v>287</v>
      </c>
      <c r="E7563" s="68" t="s">
        <v>531</v>
      </c>
      <c r="F7563" s="68" t="s">
        <v>360</v>
      </c>
      <c r="G7563" s="68" t="s">
        <v>76</v>
      </c>
      <c r="H7563" s="68" t="s">
        <v>492</v>
      </c>
      <c r="I7563" s="68" t="s">
        <v>657</v>
      </c>
      <c r="J7563" s="65">
        <v>3</v>
      </c>
      <c r="K7563" s="65">
        <v>0</v>
      </c>
      <c r="L7563" s="65">
        <v>211</v>
      </c>
      <c r="M7563" s="65" t="s">
        <v>266</v>
      </c>
    </row>
    <row r="7564" spans="1:13" ht="12.75" customHeight="1">
      <c r="A7564" s="65" t="str">
        <f>IF(ROW()=1,"KEY",IF(ISNA(VLOOKUP(B7564,車名対応マスタ!B:D,3,FALSE)),"",IF(VLOOKUP(B7564,車名対応マスタ!B:D,3,FALSE)="","",$D7564&amp;" "&amp;IF($G7564="9","J","O")&amp;" "&amp;$I7564&amp;" "&amp;IF($I7564&lt;=TEXT(★完成資料!$A$1,"yyyymm"),TEXT(★完成資料!$A$1,"yyyymm"),"999999")&amp; " " &amp; LEFT(F7564 &amp; "          ",10))))</f>
        <v xml:space="preserve">T O 202210 yyyy00 HV        </v>
      </c>
      <c r="B7564" s="68" t="s">
        <v>480</v>
      </c>
      <c r="C7564" s="68" t="s">
        <v>473</v>
      </c>
      <c r="D7564" s="68" t="s">
        <v>287</v>
      </c>
      <c r="E7564" s="68" t="s">
        <v>531</v>
      </c>
      <c r="F7564" s="68" t="s">
        <v>360</v>
      </c>
      <c r="G7564" s="68" t="s">
        <v>76</v>
      </c>
      <c r="H7564" s="68" t="s">
        <v>492</v>
      </c>
      <c r="I7564" s="68" t="s">
        <v>663</v>
      </c>
      <c r="J7564" s="65">
        <v>3</v>
      </c>
      <c r="K7564" s="65">
        <v>0</v>
      </c>
      <c r="L7564" s="65">
        <v>211</v>
      </c>
      <c r="M7564" s="65" t="s">
        <v>266</v>
      </c>
    </row>
    <row r="7565" spans="1:13" ht="12.75" customHeight="1">
      <c r="A7565" s="65" t="str">
        <f>IF(ROW()=1,"KEY",IF(ISNA(VLOOKUP(B7565,車名対応マスタ!B:D,3,FALSE)),"",IF(VLOOKUP(B7565,車名対応マスタ!B:D,3,FALSE)="","",$D7565&amp;" "&amp;IF($G7565="9","J","O")&amp;" "&amp;$I7565&amp;" "&amp;IF($I7565&lt;=TEXT(★完成資料!$A$1,"yyyymm"),TEXT(★完成資料!$A$1,"yyyymm"),"999999")&amp; " " &amp; LEFT(F7565 &amp; "          ",10))))</f>
        <v xml:space="preserve">T O 202203 yyyy00 HV        </v>
      </c>
      <c r="B7565" s="68" t="s">
        <v>480</v>
      </c>
      <c r="C7565" s="68" t="s">
        <v>473</v>
      </c>
      <c r="D7565" s="68" t="s">
        <v>287</v>
      </c>
      <c r="E7565" s="68" t="s">
        <v>531</v>
      </c>
      <c r="F7565" s="68" t="s">
        <v>360</v>
      </c>
      <c r="G7565" s="68" t="s">
        <v>76</v>
      </c>
      <c r="H7565" s="68" t="s">
        <v>492</v>
      </c>
      <c r="I7565" s="68" t="s">
        <v>641</v>
      </c>
      <c r="J7565" s="65">
        <v>1</v>
      </c>
      <c r="K7565" s="65">
        <v>0</v>
      </c>
      <c r="L7565" s="65">
        <v>213</v>
      </c>
      <c r="M7565" s="65" t="s">
        <v>309</v>
      </c>
    </row>
    <row r="7566" spans="1:13" ht="12.75" customHeight="1">
      <c r="A7566" s="65" t="str">
        <f>IF(ROW()=1,"KEY",IF(ISNA(VLOOKUP(B7566,車名対応マスタ!B:D,3,FALSE)),"",IF(VLOOKUP(B7566,車名対応マスタ!B:D,3,FALSE)="","",$D7566&amp;" "&amp;IF($G7566="9","J","O")&amp;" "&amp;$I7566&amp;" "&amp;IF($I7566&lt;=TEXT(★完成資料!$A$1,"yyyymm"),TEXT(★完成資料!$A$1,"yyyymm"),"999999")&amp; " " &amp; LEFT(F7566 &amp; "          ",10))))</f>
        <v xml:space="preserve">T O 202204 yyyy00 HV        </v>
      </c>
      <c r="B7566" s="68" t="s">
        <v>480</v>
      </c>
      <c r="C7566" s="68" t="s">
        <v>473</v>
      </c>
      <c r="D7566" s="68" t="s">
        <v>287</v>
      </c>
      <c r="E7566" s="68" t="s">
        <v>531</v>
      </c>
      <c r="F7566" s="68" t="s">
        <v>360</v>
      </c>
      <c r="G7566" s="68" t="s">
        <v>76</v>
      </c>
      <c r="H7566" s="68" t="s">
        <v>492</v>
      </c>
      <c r="I7566" s="68" t="s">
        <v>642</v>
      </c>
      <c r="J7566" s="65">
        <v>0</v>
      </c>
      <c r="K7566" s="65">
        <v>2</v>
      </c>
      <c r="L7566" s="65">
        <v>213</v>
      </c>
      <c r="M7566" s="65" t="s">
        <v>309</v>
      </c>
    </row>
    <row r="7567" spans="1:13" ht="12.75" customHeight="1">
      <c r="A7567" s="65" t="str">
        <f>IF(ROW()=1,"KEY",IF(ISNA(VLOOKUP(B7567,車名対応マスタ!B:D,3,FALSE)),"",IF(VLOOKUP(B7567,車名対応マスタ!B:D,3,FALSE)="","",$D7567&amp;" "&amp;IF($G7567="9","J","O")&amp;" "&amp;$I7567&amp;" "&amp;IF($I7567&lt;=TEXT(★完成資料!$A$1,"yyyymm"),TEXT(★完成資料!$A$1,"yyyymm"),"999999")&amp; " " &amp; LEFT(F7567 &amp; "          ",10))))</f>
        <v xml:space="preserve">T O 202205 yyyy00 HV        </v>
      </c>
      <c r="B7567" s="68" t="s">
        <v>480</v>
      </c>
      <c r="C7567" s="68" t="s">
        <v>473</v>
      </c>
      <c r="D7567" s="68" t="s">
        <v>287</v>
      </c>
      <c r="E7567" s="68" t="s">
        <v>531</v>
      </c>
      <c r="F7567" s="68" t="s">
        <v>360</v>
      </c>
      <c r="G7567" s="68" t="s">
        <v>76</v>
      </c>
      <c r="H7567" s="68" t="s">
        <v>492</v>
      </c>
      <c r="I7567" s="68" t="s">
        <v>647</v>
      </c>
      <c r="J7567" s="65">
        <v>1</v>
      </c>
      <c r="K7567" s="65">
        <v>0</v>
      </c>
      <c r="L7567" s="65">
        <v>213</v>
      </c>
      <c r="M7567" s="65" t="s">
        <v>309</v>
      </c>
    </row>
    <row r="7568" spans="1:13" ht="12.75" customHeight="1">
      <c r="A7568" s="65" t="str">
        <f>IF(ROW()=1,"KEY",IF(ISNA(VLOOKUP(B7568,車名対応マスタ!B:D,3,FALSE)),"",IF(VLOOKUP(B7568,車名対応マスタ!B:D,3,FALSE)="","",$D7568&amp;" "&amp;IF($G7568="9","J","O")&amp;" "&amp;$I7568&amp;" "&amp;IF($I7568&lt;=TEXT(★完成資料!$A$1,"yyyymm"),TEXT(★完成資料!$A$1,"yyyymm"),"999999")&amp; " " &amp; LEFT(F7568 &amp; "          ",10))))</f>
        <v xml:space="preserve">T O 202207 yyyy00 HV        </v>
      </c>
      <c r="B7568" s="68" t="s">
        <v>480</v>
      </c>
      <c r="C7568" s="68" t="s">
        <v>473</v>
      </c>
      <c r="D7568" s="68" t="s">
        <v>287</v>
      </c>
      <c r="E7568" s="68" t="s">
        <v>531</v>
      </c>
      <c r="F7568" s="68" t="s">
        <v>360</v>
      </c>
      <c r="G7568" s="68" t="s">
        <v>76</v>
      </c>
      <c r="H7568" s="68" t="s">
        <v>492</v>
      </c>
      <c r="I7568" s="68" t="s">
        <v>655</v>
      </c>
      <c r="J7568" s="65">
        <v>0</v>
      </c>
      <c r="K7568" s="65">
        <v>1</v>
      </c>
      <c r="L7568" s="65">
        <v>213</v>
      </c>
      <c r="M7568" s="65" t="s">
        <v>309</v>
      </c>
    </row>
    <row r="7569" spans="1:13" ht="12.75" customHeight="1">
      <c r="A7569" s="65" t="str">
        <f>IF(ROW()=1,"KEY",IF(ISNA(VLOOKUP(B7569,車名対応マスタ!B:D,3,FALSE)),"",IF(VLOOKUP(B7569,車名対応マスタ!B:D,3,FALSE)="","",$D7569&amp;" "&amp;IF($G7569="9","J","O")&amp;" "&amp;$I7569&amp;" "&amp;IF($I7569&lt;=TEXT(★完成資料!$A$1,"yyyymm"),TEXT(★完成資料!$A$1,"yyyymm"),"999999")&amp; " " &amp; LEFT(F7569 &amp; "          ",10))))</f>
        <v xml:space="preserve">T O 202209 yyyy00 HV        </v>
      </c>
      <c r="B7569" s="68" t="s">
        <v>480</v>
      </c>
      <c r="C7569" s="68" t="s">
        <v>473</v>
      </c>
      <c r="D7569" s="68" t="s">
        <v>287</v>
      </c>
      <c r="E7569" s="68" t="s">
        <v>531</v>
      </c>
      <c r="F7569" s="68" t="s">
        <v>360</v>
      </c>
      <c r="G7569" s="68" t="s">
        <v>76</v>
      </c>
      <c r="H7569" s="68" t="s">
        <v>492</v>
      </c>
      <c r="I7569" s="68" t="s">
        <v>657</v>
      </c>
      <c r="J7569" s="65">
        <v>2</v>
      </c>
      <c r="K7569" s="65">
        <v>0</v>
      </c>
      <c r="L7569" s="65">
        <v>213</v>
      </c>
      <c r="M7569" s="65" t="s">
        <v>309</v>
      </c>
    </row>
    <row r="7570" spans="1:13" ht="12.75" customHeight="1">
      <c r="A7570" s="65" t="str">
        <f>IF(ROW()=1,"KEY",IF(ISNA(VLOOKUP(B7570,車名対応マスタ!B:D,3,FALSE)),"",IF(VLOOKUP(B7570,車名対応マスタ!B:D,3,FALSE)="","",$D7570&amp;" "&amp;IF($G7570="9","J","O")&amp;" "&amp;$I7570&amp;" "&amp;IF($I7570&lt;=TEXT(★完成資料!$A$1,"yyyymm"),TEXT(★完成資料!$A$1,"yyyymm"),"999999")&amp; " " &amp; LEFT(F7570 &amp; "          ",10))))</f>
        <v xml:space="preserve">T O 202210 yyyy00 HV        </v>
      </c>
      <c r="B7570" s="68" t="s">
        <v>480</v>
      </c>
      <c r="C7570" s="68" t="s">
        <v>473</v>
      </c>
      <c r="D7570" s="68" t="s">
        <v>287</v>
      </c>
      <c r="E7570" s="68" t="s">
        <v>531</v>
      </c>
      <c r="F7570" s="68" t="s">
        <v>360</v>
      </c>
      <c r="G7570" s="68" t="s">
        <v>76</v>
      </c>
      <c r="H7570" s="68" t="s">
        <v>492</v>
      </c>
      <c r="I7570" s="68" t="s">
        <v>663</v>
      </c>
      <c r="J7570" s="65">
        <v>1</v>
      </c>
      <c r="K7570" s="65">
        <v>0</v>
      </c>
      <c r="L7570" s="65">
        <v>213</v>
      </c>
      <c r="M7570" s="65" t="s">
        <v>309</v>
      </c>
    </row>
    <row r="7571" spans="1:13" ht="12.75" customHeight="1">
      <c r="A7571" s="65" t="str">
        <f>IF(ROW()=1,"KEY",IF(ISNA(VLOOKUP(B7571,車名対応マスタ!B:D,3,FALSE)),"",IF(VLOOKUP(B7571,車名対応マスタ!B:D,3,FALSE)="","",$D7571&amp;" "&amp;IF($G7571="9","J","O")&amp;" "&amp;$I7571&amp;" "&amp;IF($I7571&lt;=TEXT(★完成資料!$A$1,"yyyymm"),TEXT(★完成資料!$A$1,"yyyymm"),"999999")&amp; " " &amp; LEFT(F7571 &amp; "          ",10))))</f>
        <v xml:space="preserve">T O 202201 yyyy00 HV        </v>
      </c>
      <c r="B7571" s="68" t="s">
        <v>480</v>
      </c>
      <c r="C7571" s="68" t="s">
        <v>473</v>
      </c>
      <c r="D7571" s="68" t="s">
        <v>287</v>
      </c>
      <c r="E7571" s="68" t="s">
        <v>531</v>
      </c>
      <c r="F7571" s="68" t="s">
        <v>360</v>
      </c>
      <c r="G7571" s="68" t="s">
        <v>76</v>
      </c>
      <c r="H7571" s="68" t="s">
        <v>492</v>
      </c>
      <c r="I7571" s="68" t="s">
        <v>639</v>
      </c>
      <c r="J7571" s="65">
        <v>12</v>
      </c>
      <c r="K7571" s="65">
        <v>2</v>
      </c>
      <c r="L7571" s="65">
        <v>204</v>
      </c>
      <c r="M7571" s="65" t="s">
        <v>286</v>
      </c>
    </row>
    <row r="7572" spans="1:13" ht="12.75" customHeight="1">
      <c r="A7572" s="65" t="str">
        <f>IF(ROW()=1,"KEY",IF(ISNA(VLOOKUP(B7572,車名対応マスタ!B:D,3,FALSE)),"",IF(VLOOKUP(B7572,車名対応マスタ!B:D,3,FALSE)="","",$D7572&amp;" "&amp;IF($G7572="9","J","O")&amp;" "&amp;$I7572&amp;" "&amp;IF($I7572&lt;=TEXT(★完成資料!$A$1,"yyyymm"),TEXT(★完成資料!$A$1,"yyyymm"),"999999")&amp; " " &amp; LEFT(F7572 &amp; "          ",10))))</f>
        <v xml:space="preserve">T O 202202 yyyy00 HV        </v>
      </c>
      <c r="B7572" s="68" t="s">
        <v>480</v>
      </c>
      <c r="C7572" s="68" t="s">
        <v>473</v>
      </c>
      <c r="D7572" s="68" t="s">
        <v>287</v>
      </c>
      <c r="E7572" s="68" t="s">
        <v>531</v>
      </c>
      <c r="F7572" s="68" t="s">
        <v>360</v>
      </c>
      <c r="G7572" s="68" t="s">
        <v>76</v>
      </c>
      <c r="H7572" s="68" t="s">
        <v>492</v>
      </c>
      <c r="I7572" s="68" t="s">
        <v>640</v>
      </c>
      <c r="J7572" s="65">
        <v>14</v>
      </c>
      <c r="K7572" s="65">
        <v>6</v>
      </c>
      <c r="L7572" s="65">
        <v>204</v>
      </c>
      <c r="M7572" s="65" t="s">
        <v>286</v>
      </c>
    </row>
    <row r="7573" spans="1:13" ht="12.75" customHeight="1">
      <c r="A7573" s="65" t="str">
        <f>IF(ROW()=1,"KEY",IF(ISNA(VLOOKUP(B7573,車名対応マスタ!B:D,3,FALSE)),"",IF(VLOOKUP(B7573,車名対応マスタ!B:D,3,FALSE)="","",$D7573&amp;" "&amp;IF($G7573="9","J","O")&amp;" "&amp;$I7573&amp;" "&amp;IF($I7573&lt;=TEXT(★完成資料!$A$1,"yyyymm"),TEXT(★完成資料!$A$1,"yyyymm"),"999999")&amp; " " &amp; LEFT(F7573 &amp; "          ",10))))</f>
        <v xml:space="preserve">T O 202203 yyyy00 HV        </v>
      </c>
      <c r="B7573" s="68" t="s">
        <v>480</v>
      </c>
      <c r="C7573" s="68" t="s">
        <v>473</v>
      </c>
      <c r="D7573" s="68" t="s">
        <v>287</v>
      </c>
      <c r="E7573" s="68" t="s">
        <v>531</v>
      </c>
      <c r="F7573" s="68" t="s">
        <v>360</v>
      </c>
      <c r="G7573" s="68" t="s">
        <v>76</v>
      </c>
      <c r="H7573" s="68" t="s">
        <v>492</v>
      </c>
      <c r="I7573" s="68" t="s">
        <v>641</v>
      </c>
      <c r="J7573" s="65">
        <v>21</v>
      </c>
      <c r="K7573" s="65">
        <v>9</v>
      </c>
      <c r="L7573" s="65">
        <v>204</v>
      </c>
      <c r="M7573" s="65" t="s">
        <v>286</v>
      </c>
    </row>
    <row r="7574" spans="1:13" ht="12.75" customHeight="1">
      <c r="A7574" s="65" t="str">
        <f>IF(ROW()=1,"KEY",IF(ISNA(VLOOKUP(B7574,車名対応マスタ!B:D,3,FALSE)),"",IF(VLOOKUP(B7574,車名対応マスタ!B:D,3,FALSE)="","",$D7574&amp;" "&amp;IF($G7574="9","J","O")&amp;" "&amp;$I7574&amp;" "&amp;IF($I7574&lt;=TEXT(★完成資料!$A$1,"yyyymm"),TEXT(★完成資料!$A$1,"yyyymm"),"999999")&amp; " " &amp; LEFT(F7574 &amp; "          ",10))))</f>
        <v xml:space="preserve">T O 202204 yyyy00 HV        </v>
      </c>
      <c r="B7574" s="68" t="s">
        <v>480</v>
      </c>
      <c r="C7574" s="68" t="s">
        <v>473</v>
      </c>
      <c r="D7574" s="68" t="s">
        <v>287</v>
      </c>
      <c r="E7574" s="68" t="s">
        <v>531</v>
      </c>
      <c r="F7574" s="68" t="s">
        <v>360</v>
      </c>
      <c r="G7574" s="68" t="s">
        <v>76</v>
      </c>
      <c r="H7574" s="68" t="s">
        <v>492</v>
      </c>
      <c r="I7574" s="68" t="s">
        <v>642</v>
      </c>
      <c r="J7574" s="65">
        <v>14</v>
      </c>
      <c r="K7574" s="65">
        <v>15</v>
      </c>
      <c r="L7574" s="65">
        <v>204</v>
      </c>
      <c r="M7574" s="65" t="s">
        <v>286</v>
      </c>
    </row>
    <row r="7575" spans="1:13" ht="12.75" customHeight="1">
      <c r="A7575" s="65" t="str">
        <f>IF(ROW()=1,"KEY",IF(ISNA(VLOOKUP(B7575,車名対応マスタ!B:D,3,FALSE)),"",IF(VLOOKUP(B7575,車名対応マスタ!B:D,3,FALSE)="","",$D7575&amp;" "&amp;IF($G7575="9","J","O")&amp;" "&amp;$I7575&amp;" "&amp;IF($I7575&lt;=TEXT(★完成資料!$A$1,"yyyymm"),TEXT(★完成資料!$A$1,"yyyymm"),"999999")&amp; " " &amp; LEFT(F7575 &amp; "          ",10))))</f>
        <v xml:space="preserve">T O 202205 yyyy00 HV        </v>
      </c>
      <c r="B7575" s="68" t="s">
        <v>480</v>
      </c>
      <c r="C7575" s="68" t="s">
        <v>473</v>
      </c>
      <c r="D7575" s="68" t="s">
        <v>287</v>
      </c>
      <c r="E7575" s="68" t="s">
        <v>531</v>
      </c>
      <c r="F7575" s="68" t="s">
        <v>360</v>
      </c>
      <c r="G7575" s="68" t="s">
        <v>76</v>
      </c>
      <c r="H7575" s="68" t="s">
        <v>492</v>
      </c>
      <c r="I7575" s="68" t="s">
        <v>647</v>
      </c>
      <c r="J7575" s="65">
        <v>19</v>
      </c>
      <c r="K7575" s="65">
        <v>20</v>
      </c>
      <c r="L7575" s="65">
        <v>204</v>
      </c>
      <c r="M7575" s="65" t="s">
        <v>286</v>
      </c>
    </row>
    <row r="7576" spans="1:13" ht="12.75" customHeight="1">
      <c r="A7576" s="65" t="str">
        <f>IF(ROW()=1,"KEY",IF(ISNA(VLOOKUP(B7576,車名対応マスタ!B:D,3,FALSE)),"",IF(VLOOKUP(B7576,車名対応マスタ!B:D,3,FALSE)="","",$D7576&amp;" "&amp;IF($G7576="9","J","O")&amp;" "&amp;$I7576&amp;" "&amp;IF($I7576&lt;=TEXT(★完成資料!$A$1,"yyyymm"),TEXT(★完成資料!$A$1,"yyyymm"),"999999")&amp; " " &amp; LEFT(F7576 &amp; "          ",10))))</f>
        <v xml:space="preserve">T O 202206 yyyy00 HV        </v>
      </c>
      <c r="B7576" s="68" t="s">
        <v>480</v>
      </c>
      <c r="C7576" s="68" t="s">
        <v>473</v>
      </c>
      <c r="D7576" s="68" t="s">
        <v>287</v>
      </c>
      <c r="E7576" s="68" t="s">
        <v>531</v>
      </c>
      <c r="F7576" s="68" t="s">
        <v>360</v>
      </c>
      <c r="G7576" s="68" t="s">
        <v>76</v>
      </c>
      <c r="H7576" s="68" t="s">
        <v>492</v>
      </c>
      <c r="I7576" s="68" t="s">
        <v>652</v>
      </c>
      <c r="J7576" s="65">
        <v>9</v>
      </c>
      <c r="K7576" s="65">
        <v>26</v>
      </c>
      <c r="L7576" s="65">
        <v>204</v>
      </c>
      <c r="M7576" s="65" t="s">
        <v>286</v>
      </c>
    </row>
    <row r="7577" spans="1:13" ht="12.75" customHeight="1">
      <c r="A7577" s="65" t="str">
        <f>IF(ROW()=1,"KEY",IF(ISNA(VLOOKUP(B7577,車名対応マスタ!B:D,3,FALSE)),"",IF(VLOOKUP(B7577,車名対応マスタ!B:D,3,FALSE)="","",$D7577&amp;" "&amp;IF($G7577="9","J","O")&amp;" "&amp;$I7577&amp;" "&amp;IF($I7577&lt;=TEXT(★完成資料!$A$1,"yyyymm"),TEXT(★完成資料!$A$1,"yyyymm"),"999999")&amp; " " &amp; LEFT(F7577 &amp; "          ",10))))</f>
        <v xml:space="preserve">T O 202207 yyyy00 HV        </v>
      </c>
      <c r="B7577" s="68" t="s">
        <v>480</v>
      </c>
      <c r="C7577" s="68" t="s">
        <v>473</v>
      </c>
      <c r="D7577" s="68" t="s">
        <v>287</v>
      </c>
      <c r="E7577" s="68" t="s">
        <v>531</v>
      </c>
      <c r="F7577" s="68" t="s">
        <v>360</v>
      </c>
      <c r="G7577" s="68" t="s">
        <v>76</v>
      </c>
      <c r="H7577" s="68" t="s">
        <v>492</v>
      </c>
      <c r="I7577" s="68" t="s">
        <v>655</v>
      </c>
      <c r="J7577" s="65">
        <v>22</v>
      </c>
      <c r="K7577" s="65">
        <v>23</v>
      </c>
      <c r="L7577" s="65">
        <v>204</v>
      </c>
      <c r="M7577" s="65" t="s">
        <v>286</v>
      </c>
    </row>
    <row r="7578" spans="1:13" ht="12.75" customHeight="1">
      <c r="A7578" s="65" t="str">
        <f>IF(ROW()=1,"KEY",IF(ISNA(VLOOKUP(B7578,車名対応マスタ!B:D,3,FALSE)),"",IF(VLOOKUP(B7578,車名対応マスタ!B:D,3,FALSE)="","",$D7578&amp;" "&amp;IF($G7578="9","J","O")&amp;" "&amp;$I7578&amp;" "&amp;IF($I7578&lt;=TEXT(★完成資料!$A$1,"yyyymm"),TEXT(★完成資料!$A$1,"yyyymm"),"999999")&amp; " " &amp; LEFT(F7578 &amp; "          ",10))))</f>
        <v xml:space="preserve">T O 202208 yyyy00 HV        </v>
      </c>
      <c r="B7578" s="68" t="s">
        <v>480</v>
      </c>
      <c r="C7578" s="68" t="s">
        <v>473</v>
      </c>
      <c r="D7578" s="68" t="s">
        <v>287</v>
      </c>
      <c r="E7578" s="68" t="s">
        <v>531</v>
      </c>
      <c r="F7578" s="68" t="s">
        <v>360</v>
      </c>
      <c r="G7578" s="68" t="s">
        <v>76</v>
      </c>
      <c r="H7578" s="68" t="s">
        <v>492</v>
      </c>
      <c r="I7578" s="68" t="s">
        <v>656</v>
      </c>
      <c r="J7578" s="65">
        <v>11</v>
      </c>
      <c r="K7578" s="65">
        <v>20</v>
      </c>
      <c r="L7578" s="65">
        <v>204</v>
      </c>
      <c r="M7578" s="65" t="s">
        <v>286</v>
      </c>
    </row>
    <row r="7579" spans="1:13" ht="12.75" customHeight="1">
      <c r="A7579" s="65" t="str">
        <f>IF(ROW()=1,"KEY",IF(ISNA(VLOOKUP(B7579,車名対応マスタ!B:D,3,FALSE)),"",IF(VLOOKUP(B7579,車名対応マスタ!B:D,3,FALSE)="","",$D7579&amp;" "&amp;IF($G7579="9","J","O")&amp;" "&amp;$I7579&amp;" "&amp;IF($I7579&lt;=TEXT(★完成資料!$A$1,"yyyymm"),TEXT(★完成資料!$A$1,"yyyymm"),"999999")&amp; " " &amp; LEFT(F7579 &amp; "          ",10))))</f>
        <v xml:space="preserve">T O 202209 yyyy00 HV        </v>
      </c>
      <c r="B7579" s="68" t="s">
        <v>480</v>
      </c>
      <c r="C7579" s="68" t="s">
        <v>473</v>
      </c>
      <c r="D7579" s="68" t="s">
        <v>287</v>
      </c>
      <c r="E7579" s="68" t="s">
        <v>531</v>
      </c>
      <c r="F7579" s="68" t="s">
        <v>360</v>
      </c>
      <c r="G7579" s="68" t="s">
        <v>76</v>
      </c>
      <c r="H7579" s="68" t="s">
        <v>492</v>
      </c>
      <c r="I7579" s="68" t="s">
        <v>657</v>
      </c>
      <c r="J7579" s="65">
        <v>18</v>
      </c>
      <c r="K7579" s="65">
        <v>22</v>
      </c>
      <c r="L7579" s="65">
        <v>204</v>
      </c>
      <c r="M7579" s="65" t="s">
        <v>286</v>
      </c>
    </row>
    <row r="7580" spans="1:13" ht="12.75" customHeight="1">
      <c r="A7580" s="65" t="str">
        <f>IF(ROW()=1,"KEY",IF(ISNA(VLOOKUP(B7580,車名対応マスタ!B:D,3,FALSE)),"",IF(VLOOKUP(B7580,車名対応マスタ!B:D,3,FALSE)="","",$D7580&amp;" "&amp;IF($G7580="9","J","O")&amp;" "&amp;$I7580&amp;" "&amp;IF($I7580&lt;=TEXT(★完成資料!$A$1,"yyyymm"),TEXT(★完成資料!$A$1,"yyyymm"),"999999")&amp; " " &amp; LEFT(F7580 &amp; "          ",10))))</f>
        <v xml:space="preserve">T O 202210 yyyy00 HV        </v>
      </c>
      <c r="B7580" s="68" t="s">
        <v>480</v>
      </c>
      <c r="C7580" s="68" t="s">
        <v>473</v>
      </c>
      <c r="D7580" s="68" t="s">
        <v>287</v>
      </c>
      <c r="E7580" s="68" t="s">
        <v>531</v>
      </c>
      <c r="F7580" s="68" t="s">
        <v>360</v>
      </c>
      <c r="G7580" s="68" t="s">
        <v>76</v>
      </c>
      <c r="H7580" s="68" t="s">
        <v>492</v>
      </c>
      <c r="I7580" s="68" t="s">
        <v>663</v>
      </c>
      <c r="J7580" s="65">
        <v>16</v>
      </c>
      <c r="K7580" s="65">
        <v>19</v>
      </c>
      <c r="L7580" s="65">
        <v>204</v>
      </c>
      <c r="M7580" s="65" t="s">
        <v>286</v>
      </c>
    </row>
    <row r="7581" spans="1:13" ht="12.75" customHeight="1">
      <c r="A7581" s="65" t="str">
        <f>IF(ROW()=1,"KEY",IF(ISNA(VLOOKUP(B7581,車名対応マスタ!B:D,3,FALSE)),"",IF(VLOOKUP(B7581,車名対応マスタ!B:D,3,FALSE)="","",$D7581&amp;" "&amp;IF($G7581="9","J","O")&amp;" "&amp;$I7581&amp;" "&amp;IF($I7581&lt;=TEXT(★完成資料!$A$1,"yyyymm"),TEXT(★完成資料!$A$1,"yyyymm"),"999999")&amp; " " &amp; LEFT(F7581 &amp; "          ",10))))</f>
        <v xml:space="preserve">T O 202201 yyyy00 HV        </v>
      </c>
      <c r="B7581" s="68" t="s">
        <v>480</v>
      </c>
      <c r="C7581" s="68" t="s">
        <v>473</v>
      </c>
      <c r="D7581" s="68" t="s">
        <v>287</v>
      </c>
      <c r="E7581" s="68" t="s">
        <v>531</v>
      </c>
      <c r="F7581" s="68" t="s">
        <v>360</v>
      </c>
      <c r="G7581" s="68" t="s">
        <v>76</v>
      </c>
      <c r="H7581" s="68" t="s">
        <v>492</v>
      </c>
      <c r="I7581" s="68" t="s">
        <v>639</v>
      </c>
      <c r="J7581" s="65">
        <v>3</v>
      </c>
      <c r="K7581" s="65">
        <v>1</v>
      </c>
      <c r="L7581" s="65">
        <v>206</v>
      </c>
      <c r="M7581" s="65" t="s">
        <v>261</v>
      </c>
    </row>
    <row r="7582" spans="1:13" ht="12.75" customHeight="1">
      <c r="A7582" s="65" t="str">
        <f>IF(ROW()=1,"KEY",IF(ISNA(VLOOKUP(B7582,車名対応マスタ!B:D,3,FALSE)),"",IF(VLOOKUP(B7582,車名対応マスタ!B:D,3,FALSE)="","",$D7582&amp;" "&amp;IF($G7582="9","J","O")&amp;" "&amp;$I7582&amp;" "&amp;IF($I7582&lt;=TEXT(★完成資料!$A$1,"yyyymm"),TEXT(★完成資料!$A$1,"yyyymm"),"999999")&amp; " " &amp; LEFT(F7582 &amp; "          ",10))))</f>
        <v xml:space="preserve">T O 202202 yyyy00 HV        </v>
      </c>
      <c r="B7582" s="68" t="s">
        <v>480</v>
      </c>
      <c r="C7582" s="68" t="s">
        <v>473</v>
      </c>
      <c r="D7582" s="68" t="s">
        <v>287</v>
      </c>
      <c r="E7582" s="68" t="s">
        <v>531</v>
      </c>
      <c r="F7582" s="68" t="s">
        <v>360</v>
      </c>
      <c r="G7582" s="68" t="s">
        <v>76</v>
      </c>
      <c r="H7582" s="68" t="s">
        <v>492</v>
      </c>
      <c r="I7582" s="68" t="s">
        <v>640</v>
      </c>
      <c r="J7582" s="65">
        <v>12</v>
      </c>
      <c r="K7582" s="65">
        <v>3</v>
      </c>
      <c r="L7582" s="65">
        <v>206</v>
      </c>
      <c r="M7582" s="65" t="s">
        <v>261</v>
      </c>
    </row>
    <row r="7583" spans="1:13" ht="12.75" customHeight="1">
      <c r="A7583" s="65" t="str">
        <f>IF(ROW()=1,"KEY",IF(ISNA(VLOOKUP(B7583,車名対応マスタ!B:D,3,FALSE)),"",IF(VLOOKUP(B7583,車名対応マスタ!B:D,3,FALSE)="","",$D7583&amp;" "&amp;IF($G7583="9","J","O")&amp;" "&amp;$I7583&amp;" "&amp;IF($I7583&lt;=TEXT(★完成資料!$A$1,"yyyymm"),TEXT(★完成資料!$A$1,"yyyymm"),"999999")&amp; " " &amp; LEFT(F7583 &amp; "          ",10))))</f>
        <v xml:space="preserve">T O 202203 yyyy00 HV        </v>
      </c>
      <c r="B7583" s="68" t="s">
        <v>480</v>
      </c>
      <c r="C7583" s="68" t="s">
        <v>473</v>
      </c>
      <c r="D7583" s="68" t="s">
        <v>287</v>
      </c>
      <c r="E7583" s="68" t="s">
        <v>531</v>
      </c>
      <c r="F7583" s="68" t="s">
        <v>360</v>
      </c>
      <c r="G7583" s="68" t="s">
        <v>76</v>
      </c>
      <c r="H7583" s="68" t="s">
        <v>492</v>
      </c>
      <c r="I7583" s="68" t="s">
        <v>641</v>
      </c>
      <c r="J7583" s="65">
        <v>7</v>
      </c>
      <c r="K7583" s="65">
        <v>4</v>
      </c>
      <c r="L7583" s="65">
        <v>206</v>
      </c>
      <c r="M7583" s="65" t="s">
        <v>261</v>
      </c>
    </row>
    <row r="7584" spans="1:13" ht="12.75" customHeight="1">
      <c r="A7584" s="65" t="str">
        <f>IF(ROW()=1,"KEY",IF(ISNA(VLOOKUP(B7584,車名対応マスタ!B:D,3,FALSE)),"",IF(VLOOKUP(B7584,車名対応マスタ!B:D,3,FALSE)="","",$D7584&amp;" "&amp;IF($G7584="9","J","O")&amp;" "&amp;$I7584&amp;" "&amp;IF($I7584&lt;=TEXT(★完成資料!$A$1,"yyyymm"),TEXT(★完成資料!$A$1,"yyyymm"),"999999")&amp; " " &amp; LEFT(F7584 &amp; "          ",10))))</f>
        <v xml:space="preserve">T O 202204 yyyy00 HV        </v>
      </c>
      <c r="B7584" s="68" t="s">
        <v>480</v>
      </c>
      <c r="C7584" s="68" t="s">
        <v>473</v>
      </c>
      <c r="D7584" s="68" t="s">
        <v>287</v>
      </c>
      <c r="E7584" s="68" t="s">
        <v>531</v>
      </c>
      <c r="F7584" s="68" t="s">
        <v>360</v>
      </c>
      <c r="G7584" s="68" t="s">
        <v>76</v>
      </c>
      <c r="H7584" s="68" t="s">
        <v>492</v>
      </c>
      <c r="I7584" s="68" t="s">
        <v>642</v>
      </c>
      <c r="J7584" s="65">
        <v>9</v>
      </c>
      <c r="K7584" s="65">
        <v>8</v>
      </c>
      <c r="L7584" s="65">
        <v>206</v>
      </c>
      <c r="M7584" s="65" t="s">
        <v>261</v>
      </c>
    </row>
    <row r="7585" spans="1:13" ht="12.75" customHeight="1">
      <c r="A7585" s="65" t="str">
        <f>IF(ROW()=1,"KEY",IF(ISNA(VLOOKUP(B7585,車名対応マスタ!B:D,3,FALSE)),"",IF(VLOOKUP(B7585,車名対応マスタ!B:D,3,FALSE)="","",$D7585&amp;" "&amp;IF($G7585="9","J","O")&amp;" "&amp;$I7585&amp;" "&amp;IF($I7585&lt;=TEXT(★完成資料!$A$1,"yyyymm"),TEXT(★完成資料!$A$1,"yyyymm"),"999999")&amp; " " &amp; LEFT(F7585 &amp; "          ",10))))</f>
        <v xml:space="preserve">T O 202205 yyyy00 HV        </v>
      </c>
      <c r="B7585" s="68" t="s">
        <v>480</v>
      </c>
      <c r="C7585" s="68" t="s">
        <v>473</v>
      </c>
      <c r="D7585" s="68" t="s">
        <v>287</v>
      </c>
      <c r="E7585" s="68" t="s">
        <v>531</v>
      </c>
      <c r="F7585" s="68" t="s">
        <v>360</v>
      </c>
      <c r="G7585" s="68" t="s">
        <v>76</v>
      </c>
      <c r="H7585" s="68" t="s">
        <v>492</v>
      </c>
      <c r="I7585" s="68" t="s">
        <v>647</v>
      </c>
      <c r="J7585" s="65">
        <v>21</v>
      </c>
      <c r="K7585" s="65">
        <v>12</v>
      </c>
      <c r="L7585" s="65">
        <v>206</v>
      </c>
      <c r="M7585" s="65" t="s">
        <v>261</v>
      </c>
    </row>
    <row r="7586" spans="1:13" ht="12.75" customHeight="1">
      <c r="A7586" s="65" t="str">
        <f>IF(ROW()=1,"KEY",IF(ISNA(VLOOKUP(B7586,車名対応マスタ!B:D,3,FALSE)),"",IF(VLOOKUP(B7586,車名対応マスタ!B:D,3,FALSE)="","",$D7586&amp;" "&amp;IF($G7586="9","J","O")&amp;" "&amp;$I7586&amp;" "&amp;IF($I7586&lt;=TEXT(★完成資料!$A$1,"yyyymm"),TEXT(★完成資料!$A$1,"yyyymm"),"999999")&amp; " " &amp; LEFT(F7586 &amp; "          ",10))))</f>
        <v xml:space="preserve">T O 202206 yyyy00 HV        </v>
      </c>
      <c r="B7586" s="68" t="s">
        <v>480</v>
      </c>
      <c r="C7586" s="68" t="s">
        <v>473</v>
      </c>
      <c r="D7586" s="68" t="s">
        <v>287</v>
      </c>
      <c r="E7586" s="68" t="s">
        <v>531</v>
      </c>
      <c r="F7586" s="68" t="s">
        <v>360</v>
      </c>
      <c r="G7586" s="68" t="s">
        <v>76</v>
      </c>
      <c r="H7586" s="68" t="s">
        <v>492</v>
      </c>
      <c r="I7586" s="68" t="s">
        <v>652</v>
      </c>
      <c r="J7586" s="65">
        <v>10</v>
      </c>
      <c r="K7586" s="65">
        <v>6</v>
      </c>
      <c r="L7586" s="65">
        <v>206</v>
      </c>
      <c r="M7586" s="65" t="s">
        <v>261</v>
      </c>
    </row>
    <row r="7587" spans="1:13" ht="12.75" customHeight="1">
      <c r="A7587" s="65" t="str">
        <f>IF(ROW()=1,"KEY",IF(ISNA(VLOOKUP(B7587,車名対応マスタ!B:D,3,FALSE)),"",IF(VLOOKUP(B7587,車名対応マスタ!B:D,3,FALSE)="","",$D7587&amp;" "&amp;IF($G7587="9","J","O")&amp;" "&amp;$I7587&amp;" "&amp;IF($I7587&lt;=TEXT(★完成資料!$A$1,"yyyymm"),TEXT(★完成資料!$A$1,"yyyymm"),"999999")&amp; " " &amp; LEFT(F7587 &amp; "          ",10))))</f>
        <v xml:space="preserve">T O 202207 yyyy00 HV        </v>
      </c>
      <c r="B7587" s="68" t="s">
        <v>480</v>
      </c>
      <c r="C7587" s="68" t="s">
        <v>473</v>
      </c>
      <c r="D7587" s="68" t="s">
        <v>287</v>
      </c>
      <c r="E7587" s="68" t="s">
        <v>531</v>
      </c>
      <c r="F7587" s="68" t="s">
        <v>360</v>
      </c>
      <c r="G7587" s="68" t="s">
        <v>76</v>
      </c>
      <c r="H7587" s="68" t="s">
        <v>492</v>
      </c>
      <c r="I7587" s="68" t="s">
        <v>655</v>
      </c>
      <c r="J7587" s="65">
        <v>5</v>
      </c>
      <c r="K7587" s="65">
        <v>9</v>
      </c>
      <c r="L7587" s="65">
        <v>206</v>
      </c>
      <c r="M7587" s="65" t="s">
        <v>261</v>
      </c>
    </row>
    <row r="7588" spans="1:13" ht="12.75" customHeight="1">
      <c r="A7588" s="65" t="str">
        <f>IF(ROW()=1,"KEY",IF(ISNA(VLOOKUP(B7588,車名対応マスタ!B:D,3,FALSE)),"",IF(VLOOKUP(B7588,車名対応マスタ!B:D,3,FALSE)="","",$D7588&amp;" "&amp;IF($G7588="9","J","O")&amp;" "&amp;$I7588&amp;" "&amp;IF($I7588&lt;=TEXT(★完成資料!$A$1,"yyyymm"),TEXT(★完成資料!$A$1,"yyyymm"),"999999")&amp; " " &amp; LEFT(F7588 &amp; "          ",10))))</f>
        <v xml:space="preserve">T O 202208 yyyy00 HV        </v>
      </c>
      <c r="B7588" s="68" t="s">
        <v>480</v>
      </c>
      <c r="C7588" s="68" t="s">
        <v>473</v>
      </c>
      <c r="D7588" s="68" t="s">
        <v>287</v>
      </c>
      <c r="E7588" s="68" t="s">
        <v>531</v>
      </c>
      <c r="F7588" s="68" t="s">
        <v>360</v>
      </c>
      <c r="G7588" s="68" t="s">
        <v>76</v>
      </c>
      <c r="H7588" s="68" t="s">
        <v>492</v>
      </c>
      <c r="I7588" s="68" t="s">
        <v>656</v>
      </c>
      <c r="J7588" s="65">
        <v>8</v>
      </c>
      <c r="K7588" s="65">
        <v>4</v>
      </c>
      <c r="L7588" s="65">
        <v>206</v>
      </c>
      <c r="M7588" s="65" t="s">
        <v>261</v>
      </c>
    </row>
    <row r="7589" spans="1:13" ht="12.75" customHeight="1">
      <c r="A7589" s="65" t="str">
        <f>IF(ROW()=1,"KEY",IF(ISNA(VLOOKUP(B7589,車名対応マスタ!B:D,3,FALSE)),"",IF(VLOOKUP(B7589,車名対応マスタ!B:D,3,FALSE)="","",$D7589&amp;" "&amp;IF($G7589="9","J","O")&amp;" "&amp;$I7589&amp;" "&amp;IF($I7589&lt;=TEXT(★完成資料!$A$1,"yyyymm"),TEXT(★完成資料!$A$1,"yyyymm"),"999999")&amp; " " &amp; LEFT(F7589 &amp; "          ",10))))</f>
        <v xml:space="preserve">T O 202209 yyyy00 HV        </v>
      </c>
      <c r="B7589" s="68" t="s">
        <v>480</v>
      </c>
      <c r="C7589" s="68" t="s">
        <v>473</v>
      </c>
      <c r="D7589" s="68" t="s">
        <v>287</v>
      </c>
      <c r="E7589" s="68" t="s">
        <v>531</v>
      </c>
      <c r="F7589" s="68" t="s">
        <v>360</v>
      </c>
      <c r="G7589" s="68" t="s">
        <v>76</v>
      </c>
      <c r="H7589" s="68" t="s">
        <v>492</v>
      </c>
      <c r="I7589" s="68" t="s">
        <v>657</v>
      </c>
      <c r="J7589" s="65">
        <v>5</v>
      </c>
      <c r="K7589" s="65">
        <v>7</v>
      </c>
      <c r="L7589" s="65">
        <v>206</v>
      </c>
      <c r="M7589" s="65" t="s">
        <v>261</v>
      </c>
    </row>
    <row r="7590" spans="1:13" ht="12.75" customHeight="1">
      <c r="A7590" s="65" t="str">
        <f>IF(ROW()=1,"KEY",IF(ISNA(VLOOKUP(B7590,車名対応マスタ!B:D,3,FALSE)),"",IF(VLOOKUP(B7590,車名対応マスタ!B:D,3,FALSE)="","",$D7590&amp;" "&amp;IF($G7590="9","J","O")&amp;" "&amp;$I7590&amp;" "&amp;IF($I7590&lt;=TEXT(★完成資料!$A$1,"yyyymm"),TEXT(★完成資料!$A$1,"yyyymm"),"999999")&amp; " " &amp; LEFT(F7590 &amp; "          ",10))))</f>
        <v xml:space="preserve">T O 202210 yyyy00 HV        </v>
      </c>
      <c r="B7590" s="68" t="s">
        <v>480</v>
      </c>
      <c r="C7590" s="68" t="s">
        <v>473</v>
      </c>
      <c r="D7590" s="68" t="s">
        <v>287</v>
      </c>
      <c r="E7590" s="68" t="s">
        <v>531</v>
      </c>
      <c r="F7590" s="68" t="s">
        <v>360</v>
      </c>
      <c r="G7590" s="68" t="s">
        <v>76</v>
      </c>
      <c r="H7590" s="68" t="s">
        <v>492</v>
      </c>
      <c r="I7590" s="68" t="s">
        <v>663</v>
      </c>
      <c r="J7590" s="65">
        <v>6</v>
      </c>
      <c r="K7590" s="65">
        <v>3</v>
      </c>
      <c r="L7590" s="65">
        <v>206</v>
      </c>
      <c r="M7590" s="65" t="s">
        <v>261</v>
      </c>
    </row>
    <row r="7591" spans="1:13" ht="12.75" customHeight="1">
      <c r="A7591" s="65" t="str">
        <f>IF(ROW()=1,"KEY",IF(ISNA(VLOOKUP(B7591,車名対応マスタ!B:D,3,FALSE)),"",IF(VLOOKUP(B7591,車名対応マスタ!B:D,3,FALSE)="","",$D7591&amp;" "&amp;IF($G7591="9","J","O")&amp;" "&amp;$I7591&amp;" "&amp;IF($I7591&lt;=TEXT(★完成資料!$A$1,"yyyymm"),TEXT(★完成資料!$A$1,"yyyymm"),"999999")&amp; " " &amp; LEFT(F7591 &amp; "          ",10))))</f>
        <v xml:space="preserve">T O 202207 yyyy00 HV        </v>
      </c>
      <c r="B7591" s="68" t="s">
        <v>480</v>
      </c>
      <c r="C7591" s="68" t="s">
        <v>473</v>
      </c>
      <c r="D7591" s="68" t="s">
        <v>287</v>
      </c>
      <c r="E7591" s="68" t="s">
        <v>531</v>
      </c>
      <c r="F7591" s="68" t="s">
        <v>360</v>
      </c>
      <c r="G7591" s="68" t="s">
        <v>76</v>
      </c>
      <c r="H7591" s="68" t="s">
        <v>492</v>
      </c>
      <c r="I7591" s="68" t="s">
        <v>655</v>
      </c>
      <c r="J7591" s="65">
        <v>1</v>
      </c>
      <c r="K7591" s="65">
        <v>0</v>
      </c>
      <c r="L7591" s="65">
        <v>214</v>
      </c>
      <c r="M7591" s="65" t="s">
        <v>534</v>
      </c>
    </row>
    <row r="7592" spans="1:13" ht="12.75" customHeight="1">
      <c r="A7592" s="65" t="str">
        <f>IF(ROW()=1,"KEY",IF(ISNA(VLOOKUP(B7592,車名対応マスタ!B:D,3,FALSE)),"",IF(VLOOKUP(B7592,車名対応マスタ!B:D,3,FALSE)="","",$D7592&amp;" "&amp;IF($G7592="9","J","O")&amp;" "&amp;$I7592&amp;" "&amp;IF($I7592&lt;=TEXT(★完成資料!$A$1,"yyyymm"),TEXT(★完成資料!$A$1,"yyyymm"),"999999")&amp; " " &amp; LEFT(F7592 &amp; "          ",10))))</f>
        <v xml:space="preserve">T O 202202 yyyy00 HV        </v>
      </c>
      <c r="B7592" s="68" t="s">
        <v>480</v>
      </c>
      <c r="C7592" s="68" t="s">
        <v>473</v>
      </c>
      <c r="D7592" s="68" t="s">
        <v>287</v>
      </c>
      <c r="E7592" s="68" t="s">
        <v>531</v>
      </c>
      <c r="F7592" s="68" t="s">
        <v>360</v>
      </c>
      <c r="G7592" s="68" t="s">
        <v>76</v>
      </c>
      <c r="H7592" s="68" t="s">
        <v>492</v>
      </c>
      <c r="I7592" s="68" t="s">
        <v>640</v>
      </c>
      <c r="J7592" s="65">
        <v>3</v>
      </c>
      <c r="K7592" s="65">
        <v>0</v>
      </c>
      <c r="L7592" s="65">
        <v>310</v>
      </c>
      <c r="M7592" s="65" t="s">
        <v>493</v>
      </c>
    </row>
    <row r="7593" spans="1:13" ht="12.75" customHeight="1">
      <c r="A7593" s="65" t="str">
        <f>IF(ROW()=1,"KEY",IF(ISNA(VLOOKUP(B7593,車名対応マスタ!B:D,3,FALSE)),"",IF(VLOOKUP(B7593,車名対応マスタ!B:D,3,FALSE)="","",$D7593&amp;" "&amp;IF($G7593="9","J","O")&amp;" "&amp;$I7593&amp;" "&amp;IF($I7593&lt;=TEXT(★完成資料!$A$1,"yyyymm"),TEXT(★完成資料!$A$1,"yyyymm"),"999999")&amp; " " &amp; LEFT(F7593 &amp; "          ",10))))</f>
        <v xml:space="preserve">T O 202203 yyyy00 HV        </v>
      </c>
      <c r="B7593" s="68" t="s">
        <v>480</v>
      </c>
      <c r="C7593" s="68" t="s">
        <v>473</v>
      </c>
      <c r="D7593" s="68" t="s">
        <v>287</v>
      </c>
      <c r="E7593" s="68" t="s">
        <v>531</v>
      </c>
      <c r="F7593" s="68" t="s">
        <v>360</v>
      </c>
      <c r="G7593" s="68" t="s">
        <v>76</v>
      </c>
      <c r="H7593" s="68" t="s">
        <v>492</v>
      </c>
      <c r="I7593" s="68" t="s">
        <v>641</v>
      </c>
      <c r="J7593" s="65">
        <v>2</v>
      </c>
      <c r="K7593" s="65">
        <v>0</v>
      </c>
      <c r="L7593" s="65">
        <v>310</v>
      </c>
      <c r="M7593" s="65" t="s">
        <v>493</v>
      </c>
    </row>
    <row r="7594" spans="1:13" ht="12.75" customHeight="1">
      <c r="A7594" s="65" t="str">
        <f>IF(ROW()=1,"KEY",IF(ISNA(VLOOKUP(B7594,車名対応マスタ!B:D,3,FALSE)),"",IF(VLOOKUP(B7594,車名対応マスタ!B:D,3,FALSE)="","",$D7594&amp;" "&amp;IF($G7594="9","J","O")&amp;" "&amp;$I7594&amp;" "&amp;IF($I7594&lt;=TEXT(★完成資料!$A$1,"yyyymm"),TEXT(★完成資料!$A$1,"yyyymm"),"999999")&amp; " " &amp; LEFT(F7594 &amp; "          ",10))))</f>
        <v xml:space="preserve">T O 202205 yyyy00 HV        </v>
      </c>
      <c r="B7594" s="68" t="s">
        <v>480</v>
      </c>
      <c r="C7594" s="68" t="s">
        <v>473</v>
      </c>
      <c r="D7594" s="68" t="s">
        <v>287</v>
      </c>
      <c r="E7594" s="68" t="s">
        <v>531</v>
      </c>
      <c r="F7594" s="68" t="s">
        <v>360</v>
      </c>
      <c r="G7594" s="68" t="s">
        <v>76</v>
      </c>
      <c r="H7594" s="68" t="s">
        <v>492</v>
      </c>
      <c r="I7594" s="68" t="s">
        <v>647</v>
      </c>
      <c r="J7594" s="65">
        <v>0</v>
      </c>
      <c r="K7594" s="65">
        <v>2</v>
      </c>
      <c r="L7594" s="65">
        <v>310</v>
      </c>
      <c r="M7594" s="65" t="s">
        <v>493</v>
      </c>
    </row>
    <row r="7595" spans="1:13" ht="12.75" customHeight="1">
      <c r="A7595" s="65" t="str">
        <f>IF(ROW()=1,"KEY",IF(ISNA(VLOOKUP(B7595,車名対応マスタ!B:D,3,FALSE)),"",IF(VLOOKUP(B7595,車名対応マスタ!B:D,3,FALSE)="","",$D7595&amp;" "&amp;IF($G7595="9","J","O")&amp;" "&amp;$I7595&amp;" "&amp;IF($I7595&lt;=TEXT(★完成資料!$A$1,"yyyymm"),TEXT(★完成資料!$A$1,"yyyymm"),"999999")&amp; " " &amp; LEFT(F7595 &amp; "          ",10))))</f>
        <v xml:space="preserve">T O 202206 yyyy00 HV        </v>
      </c>
      <c r="B7595" s="68" t="s">
        <v>480</v>
      </c>
      <c r="C7595" s="68" t="s">
        <v>473</v>
      </c>
      <c r="D7595" s="68" t="s">
        <v>287</v>
      </c>
      <c r="E7595" s="68" t="s">
        <v>531</v>
      </c>
      <c r="F7595" s="68" t="s">
        <v>360</v>
      </c>
      <c r="G7595" s="68" t="s">
        <v>76</v>
      </c>
      <c r="H7595" s="68" t="s">
        <v>492</v>
      </c>
      <c r="I7595" s="68" t="s">
        <v>652</v>
      </c>
      <c r="J7595" s="65">
        <v>1</v>
      </c>
      <c r="K7595" s="65">
        <v>3</v>
      </c>
      <c r="L7595" s="65">
        <v>310</v>
      </c>
      <c r="M7595" s="65" t="s">
        <v>493</v>
      </c>
    </row>
    <row r="7596" spans="1:13" ht="12.75" customHeight="1">
      <c r="A7596" s="65" t="str">
        <f>IF(ROW()=1,"KEY",IF(ISNA(VLOOKUP(B7596,車名対応マスタ!B:D,3,FALSE)),"",IF(VLOOKUP(B7596,車名対応マスタ!B:D,3,FALSE)="","",$D7596&amp;" "&amp;IF($G7596="9","J","O")&amp;" "&amp;$I7596&amp;" "&amp;IF($I7596&lt;=TEXT(★完成資料!$A$1,"yyyymm"),TEXT(★完成資料!$A$1,"yyyymm"),"999999")&amp; " " &amp; LEFT(F7596 &amp; "          ",10))))</f>
        <v xml:space="preserve">T O 202207 yyyy00 HV        </v>
      </c>
      <c r="B7596" s="68" t="s">
        <v>480</v>
      </c>
      <c r="C7596" s="68" t="s">
        <v>473</v>
      </c>
      <c r="D7596" s="68" t="s">
        <v>287</v>
      </c>
      <c r="E7596" s="68" t="s">
        <v>531</v>
      </c>
      <c r="F7596" s="68" t="s">
        <v>360</v>
      </c>
      <c r="G7596" s="68" t="s">
        <v>76</v>
      </c>
      <c r="H7596" s="68" t="s">
        <v>492</v>
      </c>
      <c r="I7596" s="68" t="s">
        <v>655</v>
      </c>
      <c r="J7596" s="65">
        <v>0</v>
      </c>
      <c r="K7596" s="65">
        <v>1</v>
      </c>
      <c r="L7596" s="65">
        <v>310</v>
      </c>
      <c r="M7596" s="65" t="s">
        <v>493</v>
      </c>
    </row>
    <row r="7597" spans="1:13" ht="12.75" customHeight="1">
      <c r="A7597" s="65" t="str">
        <f>IF(ROW()=1,"KEY",IF(ISNA(VLOOKUP(B7597,車名対応マスタ!B:D,3,FALSE)),"",IF(VLOOKUP(B7597,車名対応マスタ!B:D,3,FALSE)="","",$D7597&amp;" "&amp;IF($G7597="9","J","O")&amp;" "&amp;$I7597&amp;" "&amp;IF($I7597&lt;=TEXT(★完成資料!$A$1,"yyyymm"),TEXT(★完成資料!$A$1,"yyyymm"),"999999")&amp; " " &amp; LEFT(F7597 &amp; "          ",10))))</f>
        <v xml:space="preserve">T O 202208 yyyy00 HV        </v>
      </c>
      <c r="B7597" s="68" t="s">
        <v>480</v>
      </c>
      <c r="C7597" s="68" t="s">
        <v>473</v>
      </c>
      <c r="D7597" s="68" t="s">
        <v>287</v>
      </c>
      <c r="E7597" s="68" t="s">
        <v>531</v>
      </c>
      <c r="F7597" s="68" t="s">
        <v>360</v>
      </c>
      <c r="G7597" s="68" t="s">
        <v>76</v>
      </c>
      <c r="H7597" s="68" t="s">
        <v>492</v>
      </c>
      <c r="I7597" s="68" t="s">
        <v>656</v>
      </c>
      <c r="J7597" s="65">
        <v>2</v>
      </c>
      <c r="K7597" s="65">
        <v>1</v>
      </c>
      <c r="L7597" s="65">
        <v>310</v>
      </c>
      <c r="M7597" s="65" t="s">
        <v>493</v>
      </c>
    </row>
    <row r="7598" spans="1:13" ht="12.75" customHeight="1">
      <c r="A7598" s="65" t="str">
        <f>IF(ROW()=1,"KEY",IF(ISNA(VLOOKUP(B7598,車名対応マスタ!B:D,3,FALSE)),"",IF(VLOOKUP(B7598,車名対応マスタ!B:D,3,FALSE)="","",$D7598&amp;" "&amp;IF($G7598="9","J","O")&amp;" "&amp;$I7598&amp;" "&amp;IF($I7598&lt;=TEXT(★完成資料!$A$1,"yyyymm"),TEXT(★完成資料!$A$1,"yyyymm"),"999999")&amp; " " &amp; LEFT(F7598 &amp; "          ",10))))</f>
        <v xml:space="preserve">T O 202209 yyyy00 HV        </v>
      </c>
      <c r="B7598" s="68" t="s">
        <v>480</v>
      </c>
      <c r="C7598" s="68" t="s">
        <v>473</v>
      </c>
      <c r="D7598" s="68" t="s">
        <v>287</v>
      </c>
      <c r="E7598" s="68" t="s">
        <v>531</v>
      </c>
      <c r="F7598" s="68" t="s">
        <v>360</v>
      </c>
      <c r="G7598" s="68" t="s">
        <v>76</v>
      </c>
      <c r="H7598" s="68" t="s">
        <v>492</v>
      </c>
      <c r="I7598" s="68" t="s">
        <v>657</v>
      </c>
      <c r="J7598" s="65">
        <v>1</v>
      </c>
      <c r="K7598" s="65">
        <v>2</v>
      </c>
      <c r="L7598" s="65">
        <v>310</v>
      </c>
      <c r="M7598" s="65" t="s">
        <v>493</v>
      </c>
    </row>
    <row r="7599" spans="1:13" ht="12.75" customHeight="1">
      <c r="A7599" s="65" t="str">
        <f>IF(ROW()=1,"KEY",IF(ISNA(VLOOKUP(B7599,車名対応マスタ!B:D,3,FALSE)),"",IF(VLOOKUP(B7599,車名対応マスタ!B:D,3,FALSE)="","",$D7599&amp;" "&amp;IF($G7599="9","J","O")&amp;" "&amp;$I7599&amp;" "&amp;IF($I7599&lt;=TEXT(★完成資料!$A$1,"yyyymm"),TEXT(★完成資料!$A$1,"yyyymm"),"999999")&amp; " " &amp; LEFT(F7599 &amp; "          ",10))))</f>
        <v xml:space="preserve">T O 202210 yyyy00 HV        </v>
      </c>
      <c r="B7599" s="68" t="s">
        <v>480</v>
      </c>
      <c r="C7599" s="68" t="s">
        <v>473</v>
      </c>
      <c r="D7599" s="68" t="s">
        <v>287</v>
      </c>
      <c r="E7599" s="68" t="s">
        <v>531</v>
      </c>
      <c r="F7599" s="68" t="s">
        <v>360</v>
      </c>
      <c r="G7599" s="68" t="s">
        <v>76</v>
      </c>
      <c r="H7599" s="68" t="s">
        <v>492</v>
      </c>
      <c r="I7599" s="68" t="s">
        <v>663</v>
      </c>
      <c r="J7599" s="65">
        <v>0</v>
      </c>
      <c r="K7599" s="65">
        <v>1</v>
      </c>
      <c r="L7599" s="65">
        <v>310</v>
      </c>
      <c r="M7599" s="65" t="s">
        <v>493</v>
      </c>
    </row>
    <row r="7600" spans="1:13" ht="12.75" customHeight="1">
      <c r="A7600" s="65" t="str">
        <f>IF(ROW()=1,"KEY",IF(ISNA(VLOOKUP(B7600,車名対応マスタ!B:D,3,FALSE)),"",IF(VLOOKUP(B7600,車名対応マスタ!B:D,3,FALSE)="","",$D7600&amp;" "&amp;IF($G7600="9","J","O")&amp;" "&amp;$I7600&amp;" "&amp;IF($I7600&lt;=TEXT(★完成資料!$A$1,"yyyymm"),TEXT(★完成資料!$A$1,"yyyymm"),"999999")&amp; " " &amp; LEFT(F7600 &amp; "          ",10))))</f>
        <v xml:space="preserve">T O 202201 yyyy00 HV        </v>
      </c>
      <c r="B7600" s="68" t="s">
        <v>480</v>
      </c>
      <c r="C7600" s="68" t="s">
        <v>473</v>
      </c>
      <c r="D7600" s="68" t="s">
        <v>287</v>
      </c>
      <c r="E7600" s="68" t="s">
        <v>531</v>
      </c>
      <c r="F7600" s="68" t="s">
        <v>360</v>
      </c>
      <c r="G7600" s="68" t="s">
        <v>76</v>
      </c>
      <c r="H7600" s="68" t="s">
        <v>492</v>
      </c>
      <c r="I7600" s="68" t="s">
        <v>639</v>
      </c>
      <c r="J7600" s="65">
        <v>0</v>
      </c>
      <c r="K7600" s="65">
        <v>1</v>
      </c>
      <c r="L7600" s="65">
        <v>311</v>
      </c>
      <c r="M7600" s="65" t="s">
        <v>296</v>
      </c>
    </row>
    <row r="7601" spans="1:13" ht="12.75" customHeight="1">
      <c r="A7601" s="65" t="str">
        <f>IF(ROW()=1,"KEY",IF(ISNA(VLOOKUP(B7601,車名対応マスタ!B:D,3,FALSE)),"",IF(VLOOKUP(B7601,車名対応マスタ!B:D,3,FALSE)="","",$D7601&amp;" "&amp;IF($G7601="9","J","O")&amp;" "&amp;$I7601&amp;" "&amp;IF($I7601&lt;=TEXT(★完成資料!$A$1,"yyyymm"),TEXT(★完成資料!$A$1,"yyyymm"),"999999")&amp; " " &amp; LEFT(F7601 &amp; "          ",10))))</f>
        <v xml:space="preserve">T O 202202 yyyy00 HV        </v>
      </c>
      <c r="B7601" s="68" t="s">
        <v>480</v>
      </c>
      <c r="C7601" s="68" t="s">
        <v>473</v>
      </c>
      <c r="D7601" s="68" t="s">
        <v>287</v>
      </c>
      <c r="E7601" s="68" t="s">
        <v>531</v>
      </c>
      <c r="F7601" s="68" t="s">
        <v>360</v>
      </c>
      <c r="G7601" s="68" t="s">
        <v>76</v>
      </c>
      <c r="H7601" s="68" t="s">
        <v>492</v>
      </c>
      <c r="I7601" s="68" t="s">
        <v>640</v>
      </c>
      <c r="J7601" s="65">
        <v>1</v>
      </c>
      <c r="K7601" s="65">
        <v>2</v>
      </c>
      <c r="L7601" s="65">
        <v>311</v>
      </c>
      <c r="M7601" s="65" t="s">
        <v>296</v>
      </c>
    </row>
    <row r="7602" spans="1:13" ht="12.75" customHeight="1">
      <c r="A7602" s="65" t="str">
        <f>IF(ROW()=1,"KEY",IF(ISNA(VLOOKUP(B7602,車名対応マスタ!B:D,3,FALSE)),"",IF(VLOOKUP(B7602,車名対応マスタ!B:D,3,FALSE)="","",$D7602&amp;" "&amp;IF($G7602="9","J","O")&amp;" "&amp;$I7602&amp;" "&amp;IF($I7602&lt;=TEXT(★完成資料!$A$1,"yyyymm"),TEXT(★完成資料!$A$1,"yyyymm"),"999999")&amp; " " &amp; LEFT(F7602 &amp; "          ",10))))</f>
        <v xml:space="preserve">T O 202203 yyyy00 HV        </v>
      </c>
      <c r="B7602" s="68" t="s">
        <v>480</v>
      </c>
      <c r="C7602" s="68" t="s">
        <v>473</v>
      </c>
      <c r="D7602" s="68" t="s">
        <v>287</v>
      </c>
      <c r="E7602" s="68" t="s">
        <v>531</v>
      </c>
      <c r="F7602" s="68" t="s">
        <v>360</v>
      </c>
      <c r="G7602" s="68" t="s">
        <v>76</v>
      </c>
      <c r="H7602" s="68" t="s">
        <v>492</v>
      </c>
      <c r="I7602" s="68" t="s">
        <v>641</v>
      </c>
      <c r="J7602" s="65">
        <v>1</v>
      </c>
      <c r="K7602" s="65">
        <v>2</v>
      </c>
      <c r="L7602" s="65">
        <v>311</v>
      </c>
      <c r="M7602" s="65" t="s">
        <v>296</v>
      </c>
    </row>
    <row r="7603" spans="1:13" ht="12.75" customHeight="1">
      <c r="A7603" s="65" t="str">
        <f>IF(ROW()=1,"KEY",IF(ISNA(VLOOKUP(B7603,車名対応マスタ!B:D,3,FALSE)),"",IF(VLOOKUP(B7603,車名対応マスタ!B:D,3,FALSE)="","",$D7603&amp;" "&amp;IF($G7603="9","J","O")&amp;" "&amp;$I7603&amp;" "&amp;IF($I7603&lt;=TEXT(★完成資料!$A$1,"yyyymm"),TEXT(★完成資料!$A$1,"yyyymm"),"999999")&amp; " " &amp; LEFT(F7603 &amp; "          ",10))))</f>
        <v xml:space="preserve">T O 202204 yyyy00 HV        </v>
      </c>
      <c r="B7603" s="68" t="s">
        <v>480</v>
      </c>
      <c r="C7603" s="68" t="s">
        <v>473</v>
      </c>
      <c r="D7603" s="68" t="s">
        <v>287</v>
      </c>
      <c r="E7603" s="68" t="s">
        <v>531</v>
      </c>
      <c r="F7603" s="68" t="s">
        <v>360</v>
      </c>
      <c r="G7603" s="68" t="s">
        <v>76</v>
      </c>
      <c r="H7603" s="68" t="s">
        <v>492</v>
      </c>
      <c r="I7603" s="68" t="s">
        <v>642</v>
      </c>
      <c r="J7603" s="65">
        <v>1</v>
      </c>
      <c r="K7603" s="65">
        <v>0</v>
      </c>
      <c r="L7603" s="65">
        <v>311</v>
      </c>
      <c r="M7603" s="65" t="s">
        <v>296</v>
      </c>
    </row>
    <row r="7604" spans="1:13" ht="12.75" customHeight="1">
      <c r="A7604" s="65" t="str">
        <f>IF(ROW()=1,"KEY",IF(ISNA(VLOOKUP(B7604,車名対応マスタ!B:D,3,FALSE)),"",IF(VLOOKUP(B7604,車名対応マスタ!B:D,3,FALSE)="","",$D7604&amp;" "&amp;IF($G7604="9","J","O")&amp;" "&amp;$I7604&amp;" "&amp;IF($I7604&lt;=TEXT(★完成資料!$A$1,"yyyymm"),TEXT(★完成資料!$A$1,"yyyymm"),"999999")&amp; " " &amp; LEFT(F7604 &amp; "          ",10))))</f>
        <v xml:space="preserve">T O 202206 yyyy00 HV        </v>
      </c>
      <c r="B7604" s="68" t="s">
        <v>480</v>
      </c>
      <c r="C7604" s="68" t="s">
        <v>473</v>
      </c>
      <c r="D7604" s="68" t="s">
        <v>287</v>
      </c>
      <c r="E7604" s="68" t="s">
        <v>531</v>
      </c>
      <c r="F7604" s="68" t="s">
        <v>360</v>
      </c>
      <c r="G7604" s="68" t="s">
        <v>76</v>
      </c>
      <c r="H7604" s="68" t="s">
        <v>492</v>
      </c>
      <c r="I7604" s="68" t="s">
        <v>652</v>
      </c>
      <c r="J7604" s="65">
        <v>2</v>
      </c>
      <c r="K7604" s="65">
        <v>1</v>
      </c>
      <c r="L7604" s="65">
        <v>311</v>
      </c>
      <c r="M7604" s="65" t="s">
        <v>296</v>
      </c>
    </row>
    <row r="7605" spans="1:13" ht="12.75" customHeight="1">
      <c r="A7605" s="65" t="str">
        <f>IF(ROW()=1,"KEY",IF(ISNA(VLOOKUP(B7605,車名対応マスタ!B:D,3,FALSE)),"",IF(VLOOKUP(B7605,車名対応マスタ!B:D,3,FALSE)="","",$D7605&amp;" "&amp;IF($G7605="9","J","O")&amp;" "&amp;$I7605&amp;" "&amp;IF($I7605&lt;=TEXT(★完成資料!$A$1,"yyyymm"),TEXT(★完成資料!$A$1,"yyyymm"),"999999")&amp; " " &amp; LEFT(F7605 &amp; "          ",10))))</f>
        <v xml:space="preserve">T O 202208 yyyy00 HV        </v>
      </c>
      <c r="B7605" s="68" t="s">
        <v>480</v>
      </c>
      <c r="C7605" s="68" t="s">
        <v>473</v>
      </c>
      <c r="D7605" s="68" t="s">
        <v>287</v>
      </c>
      <c r="E7605" s="68" t="s">
        <v>531</v>
      </c>
      <c r="F7605" s="68" t="s">
        <v>360</v>
      </c>
      <c r="G7605" s="68" t="s">
        <v>76</v>
      </c>
      <c r="H7605" s="68" t="s">
        <v>492</v>
      </c>
      <c r="I7605" s="68" t="s">
        <v>656</v>
      </c>
      <c r="J7605" s="65">
        <v>2</v>
      </c>
      <c r="K7605" s="65">
        <v>2</v>
      </c>
      <c r="L7605" s="65">
        <v>311</v>
      </c>
      <c r="M7605" s="65" t="s">
        <v>296</v>
      </c>
    </row>
    <row r="7606" spans="1:13" ht="12.75" customHeight="1">
      <c r="A7606" s="65" t="str">
        <f>IF(ROW()=1,"KEY",IF(ISNA(VLOOKUP(B7606,車名対応マスタ!B:D,3,FALSE)),"",IF(VLOOKUP(B7606,車名対応マスタ!B:D,3,FALSE)="","",$D7606&amp;" "&amp;IF($G7606="9","J","O")&amp;" "&amp;$I7606&amp;" "&amp;IF($I7606&lt;=TEXT(★完成資料!$A$1,"yyyymm"),TEXT(★完成資料!$A$1,"yyyymm"),"999999")&amp; " " &amp; LEFT(F7606 &amp; "          ",10))))</f>
        <v xml:space="preserve">T O 202209 yyyy00 HV        </v>
      </c>
      <c r="B7606" s="68" t="s">
        <v>480</v>
      </c>
      <c r="C7606" s="68" t="s">
        <v>473</v>
      </c>
      <c r="D7606" s="68" t="s">
        <v>287</v>
      </c>
      <c r="E7606" s="68" t="s">
        <v>531</v>
      </c>
      <c r="F7606" s="68" t="s">
        <v>360</v>
      </c>
      <c r="G7606" s="68" t="s">
        <v>76</v>
      </c>
      <c r="H7606" s="68" t="s">
        <v>492</v>
      </c>
      <c r="I7606" s="68" t="s">
        <v>657</v>
      </c>
      <c r="J7606" s="65">
        <v>1</v>
      </c>
      <c r="K7606" s="65">
        <v>1</v>
      </c>
      <c r="L7606" s="65">
        <v>311</v>
      </c>
      <c r="M7606" s="65" t="s">
        <v>296</v>
      </c>
    </row>
    <row r="7607" spans="1:13" ht="12.75" customHeight="1">
      <c r="A7607" s="65" t="str">
        <f>IF(ROW()=1,"KEY",IF(ISNA(VLOOKUP(B7607,車名対応マスタ!B:D,3,FALSE)),"",IF(VLOOKUP(B7607,車名対応マスタ!B:D,3,FALSE)="","",$D7607&amp;" "&amp;IF($G7607="9","J","O")&amp;" "&amp;$I7607&amp;" "&amp;IF($I7607&lt;=TEXT(★完成資料!$A$1,"yyyymm"),TEXT(★完成資料!$A$1,"yyyymm"),"999999")&amp; " " &amp; LEFT(F7607 &amp; "          ",10))))</f>
        <v xml:space="preserve">T O 202210 yyyy00 HV        </v>
      </c>
      <c r="B7607" s="68" t="s">
        <v>480</v>
      </c>
      <c r="C7607" s="68" t="s">
        <v>473</v>
      </c>
      <c r="D7607" s="68" t="s">
        <v>287</v>
      </c>
      <c r="E7607" s="68" t="s">
        <v>531</v>
      </c>
      <c r="F7607" s="68" t="s">
        <v>360</v>
      </c>
      <c r="G7607" s="68" t="s">
        <v>76</v>
      </c>
      <c r="H7607" s="68" t="s">
        <v>492</v>
      </c>
      <c r="I7607" s="68" t="s">
        <v>663</v>
      </c>
      <c r="J7607" s="65">
        <v>0</v>
      </c>
      <c r="K7607" s="65">
        <v>1</v>
      </c>
      <c r="L7607" s="65">
        <v>311</v>
      </c>
      <c r="M7607" s="65" t="s">
        <v>296</v>
      </c>
    </row>
    <row r="7608" spans="1:13" ht="12.75" customHeight="1">
      <c r="A7608" s="65" t="str">
        <f>IF(ROW()=1,"KEY",IF(ISNA(VLOOKUP(B7608,車名対応マスタ!B:D,3,FALSE)),"",IF(VLOOKUP(B7608,車名対応マスタ!B:D,3,FALSE)="","",$D7608&amp;" "&amp;IF($G7608="9","J","O")&amp;" "&amp;$I7608&amp;" "&amp;IF($I7608&lt;=TEXT(★完成資料!$A$1,"yyyymm"),TEXT(★完成資料!$A$1,"yyyymm"),"999999")&amp; " " &amp; LEFT(F7608 &amp; "          ",10))))</f>
        <v xml:space="preserve">T O 202201 yyyy00 HV        </v>
      </c>
      <c r="B7608" s="68" t="s">
        <v>480</v>
      </c>
      <c r="C7608" s="68" t="s">
        <v>473</v>
      </c>
      <c r="D7608" s="68" t="s">
        <v>287</v>
      </c>
      <c r="E7608" s="68" t="s">
        <v>531</v>
      </c>
      <c r="F7608" s="68" t="s">
        <v>360</v>
      </c>
      <c r="G7608" s="68" t="s">
        <v>76</v>
      </c>
      <c r="H7608" s="68" t="s">
        <v>492</v>
      </c>
      <c r="I7608" s="68" t="s">
        <v>639</v>
      </c>
      <c r="J7608" s="65">
        <v>7</v>
      </c>
      <c r="K7608" s="65">
        <v>13</v>
      </c>
      <c r="L7608" s="65">
        <v>227</v>
      </c>
      <c r="M7608" s="65" t="s">
        <v>302</v>
      </c>
    </row>
    <row r="7609" spans="1:13" ht="12.75" customHeight="1">
      <c r="A7609" s="65" t="str">
        <f>IF(ROW()=1,"KEY",IF(ISNA(VLOOKUP(B7609,車名対応マスタ!B:D,3,FALSE)),"",IF(VLOOKUP(B7609,車名対応マスタ!B:D,3,FALSE)="","",$D7609&amp;" "&amp;IF($G7609="9","J","O")&amp;" "&amp;$I7609&amp;" "&amp;IF($I7609&lt;=TEXT(★完成資料!$A$1,"yyyymm"),TEXT(★完成資料!$A$1,"yyyymm"),"999999")&amp; " " &amp; LEFT(F7609 &amp; "          ",10))))</f>
        <v xml:space="preserve">T O 202202 yyyy00 HV        </v>
      </c>
      <c r="B7609" s="68" t="s">
        <v>480</v>
      </c>
      <c r="C7609" s="68" t="s">
        <v>473</v>
      </c>
      <c r="D7609" s="68" t="s">
        <v>287</v>
      </c>
      <c r="E7609" s="68" t="s">
        <v>531</v>
      </c>
      <c r="F7609" s="68" t="s">
        <v>360</v>
      </c>
      <c r="G7609" s="68" t="s">
        <v>76</v>
      </c>
      <c r="H7609" s="68" t="s">
        <v>492</v>
      </c>
      <c r="I7609" s="68" t="s">
        <v>640</v>
      </c>
      <c r="J7609" s="65">
        <v>5</v>
      </c>
      <c r="K7609" s="65">
        <v>12</v>
      </c>
      <c r="L7609" s="65">
        <v>227</v>
      </c>
      <c r="M7609" s="65" t="s">
        <v>302</v>
      </c>
    </row>
    <row r="7610" spans="1:13" ht="12.75" customHeight="1">
      <c r="A7610" s="65" t="str">
        <f>IF(ROW()=1,"KEY",IF(ISNA(VLOOKUP(B7610,車名対応マスタ!B:D,3,FALSE)),"",IF(VLOOKUP(B7610,車名対応マスタ!B:D,3,FALSE)="","",$D7610&amp;" "&amp;IF($G7610="9","J","O")&amp;" "&amp;$I7610&amp;" "&amp;IF($I7610&lt;=TEXT(★完成資料!$A$1,"yyyymm"),TEXT(★完成資料!$A$1,"yyyymm"),"999999")&amp; " " &amp; LEFT(F7610 &amp; "          ",10))))</f>
        <v xml:space="preserve">T O 202203 yyyy00 HV        </v>
      </c>
      <c r="B7610" s="68" t="s">
        <v>480</v>
      </c>
      <c r="C7610" s="68" t="s">
        <v>473</v>
      </c>
      <c r="D7610" s="68" t="s">
        <v>287</v>
      </c>
      <c r="E7610" s="68" t="s">
        <v>531</v>
      </c>
      <c r="F7610" s="68" t="s">
        <v>360</v>
      </c>
      <c r="G7610" s="68" t="s">
        <v>76</v>
      </c>
      <c r="H7610" s="68" t="s">
        <v>492</v>
      </c>
      <c r="I7610" s="68" t="s">
        <v>641</v>
      </c>
      <c r="J7610" s="65">
        <v>4</v>
      </c>
      <c r="K7610" s="65">
        <v>9</v>
      </c>
      <c r="L7610" s="65">
        <v>227</v>
      </c>
      <c r="M7610" s="65" t="s">
        <v>302</v>
      </c>
    </row>
    <row r="7611" spans="1:13" ht="12.75" customHeight="1">
      <c r="A7611" s="65" t="str">
        <f>IF(ROW()=1,"KEY",IF(ISNA(VLOOKUP(B7611,車名対応マスタ!B:D,3,FALSE)),"",IF(VLOOKUP(B7611,車名対応マスタ!B:D,3,FALSE)="","",$D7611&amp;" "&amp;IF($G7611="9","J","O")&amp;" "&amp;$I7611&amp;" "&amp;IF($I7611&lt;=TEXT(★完成資料!$A$1,"yyyymm"),TEXT(★完成資料!$A$1,"yyyymm"),"999999")&amp; " " &amp; LEFT(F7611 &amp; "          ",10))))</f>
        <v xml:space="preserve">T O 202204 yyyy00 HV        </v>
      </c>
      <c r="B7611" s="68" t="s">
        <v>480</v>
      </c>
      <c r="C7611" s="68" t="s">
        <v>473</v>
      </c>
      <c r="D7611" s="68" t="s">
        <v>287</v>
      </c>
      <c r="E7611" s="68" t="s">
        <v>531</v>
      </c>
      <c r="F7611" s="68" t="s">
        <v>360</v>
      </c>
      <c r="G7611" s="68" t="s">
        <v>76</v>
      </c>
      <c r="H7611" s="68" t="s">
        <v>492</v>
      </c>
      <c r="I7611" s="68" t="s">
        <v>642</v>
      </c>
      <c r="J7611" s="65">
        <v>12</v>
      </c>
      <c r="K7611" s="65">
        <v>6</v>
      </c>
      <c r="L7611" s="65">
        <v>227</v>
      </c>
      <c r="M7611" s="65" t="s">
        <v>302</v>
      </c>
    </row>
    <row r="7612" spans="1:13" ht="12.75" customHeight="1">
      <c r="A7612" s="65" t="str">
        <f>IF(ROW()=1,"KEY",IF(ISNA(VLOOKUP(B7612,車名対応マスタ!B:D,3,FALSE)),"",IF(VLOOKUP(B7612,車名対応マスタ!B:D,3,FALSE)="","",$D7612&amp;" "&amp;IF($G7612="9","J","O")&amp;" "&amp;$I7612&amp;" "&amp;IF($I7612&lt;=TEXT(★完成資料!$A$1,"yyyymm"),TEXT(★完成資料!$A$1,"yyyymm"),"999999")&amp; " " &amp; LEFT(F7612 &amp; "          ",10))))</f>
        <v xml:space="preserve">T O 202205 yyyy00 HV        </v>
      </c>
      <c r="B7612" s="68" t="s">
        <v>480</v>
      </c>
      <c r="C7612" s="68" t="s">
        <v>473</v>
      </c>
      <c r="D7612" s="68" t="s">
        <v>287</v>
      </c>
      <c r="E7612" s="68" t="s">
        <v>531</v>
      </c>
      <c r="F7612" s="68" t="s">
        <v>360</v>
      </c>
      <c r="G7612" s="68" t="s">
        <v>76</v>
      </c>
      <c r="H7612" s="68" t="s">
        <v>492</v>
      </c>
      <c r="I7612" s="68" t="s">
        <v>647</v>
      </c>
      <c r="J7612" s="65">
        <v>3</v>
      </c>
      <c r="K7612" s="65">
        <v>1</v>
      </c>
      <c r="L7612" s="65">
        <v>227</v>
      </c>
      <c r="M7612" s="65" t="s">
        <v>302</v>
      </c>
    </row>
    <row r="7613" spans="1:13" ht="12.75" customHeight="1">
      <c r="A7613" s="65" t="str">
        <f>IF(ROW()=1,"KEY",IF(ISNA(VLOOKUP(B7613,車名対応マスタ!B:D,3,FALSE)),"",IF(VLOOKUP(B7613,車名対応マスタ!B:D,3,FALSE)="","",$D7613&amp;" "&amp;IF($G7613="9","J","O")&amp;" "&amp;$I7613&amp;" "&amp;IF($I7613&lt;=TEXT(★完成資料!$A$1,"yyyymm"),TEXT(★完成資料!$A$1,"yyyymm"),"999999")&amp; " " &amp; LEFT(F7613 &amp; "          ",10))))</f>
        <v xml:space="preserve">T O 202206 yyyy00 HV        </v>
      </c>
      <c r="B7613" s="68" t="s">
        <v>480</v>
      </c>
      <c r="C7613" s="68" t="s">
        <v>473</v>
      </c>
      <c r="D7613" s="68" t="s">
        <v>287</v>
      </c>
      <c r="E7613" s="68" t="s">
        <v>531</v>
      </c>
      <c r="F7613" s="68" t="s">
        <v>360</v>
      </c>
      <c r="G7613" s="68" t="s">
        <v>76</v>
      </c>
      <c r="H7613" s="68" t="s">
        <v>492</v>
      </c>
      <c r="I7613" s="68" t="s">
        <v>652</v>
      </c>
      <c r="J7613" s="65">
        <v>10</v>
      </c>
      <c r="K7613" s="65">
        <v>7</v>
      </c>
      <c r="L7613" s="65">
        <v>227</v>
      </c>
      <c r="M7613" s="65" t="s">
        <v>302</v>
      </c>
    </row>
    <row r="7614" spans="1:13" ht="12.75" customHeight="1">
      <c r="A7614" s="65" t="str">
        <f>IF(ROW()=1,"KEY",IF(ISNA(VLOOKUP(B7614,車名対応マスタ!B:D,3,FALSE)),"",IF(VLOOKUP(B7614,車名対応マスタ!B:D,3,FALSE)="","",$D7614&amp;" "&amp;IF($G7614="9","J","O")&amp;" "&amp;$I7614&amp;" "&amp;IF($I7614&lt;=TEXT(★完成資料!$A$1,"yyyymm"),TEXT(★完成資料!$A$1,"yyyymm"),"999999")&amp; " " &amp; LEFT(F7614 &amp; "          ",10))))</f>
        <v xml:space="preserve">T O 202207 yyyy00 HV        </v>
      </c>
      <c r="B7614" s="68" t="s">
        <v>480</v>
      </c>
      <c r="C7614" s="68" t="s">
        <v>473</v>
      </c>
      <c r="D7614" s="68" t="s">
        <v>287</v>
      </c>
      <c r="E7614" s="68" t="s">
        <v>531</v>
      </c>
      <c r="F7614" s="68" t="s">
        <v>360</v>
      </c>
      <c r="G7614" s="68" t="s">
        <v>76</v>
      </c>
      <c r="H7614" s="68" t="s">
        <v>492</v>
      </c>
      <c r="I7614" s="68" t="s">
        <v>655</v>
      </c>
      <c r="J7614" s="65">
        <v>9</v>
      </c>
      <c r="K7614" s="65">
        <v>6</v>
      </c>
      <c r="L7614" s="65">
        <v>227</v>
      </c>
      <c r="M7614" s="65" t="s">
        <v>302</v>
      </c>
    </row>
    <row r="7615" spans="1:13" ht="12.75" customHeight="1">
      <c r="A7615" s="65" t="str">
        <f>IF(ROW()=1,"KEY",IF(ISNA(VLOOKUP(B7615,車名対応マスタ!B:D,3,FALSE)),"",IF(VLOOKUP(B7615,車名対応マスタ!B:D,3,FALSE)="","",$D7615&amp;" "&amp;IF($G7615="9","J","O")&amp;" "&amp;$I7615&amp;" "&amp;IF($I7615&lt;=TEXT(★完成資料!$A$1,"yyyymm"),TEXT(★完成資料!$A$1,"yyyymm"),"999999")&amp; " " &amp; LEFT(F7615 &amp; "          ",10))))</f>
        <v xml:space="preserve">T O 202208 yyyy00 HV        </v>
      </c>
      <c r="B7615" s="68" t="s">
        <v>480</v>
      </c>
      <c r="C7615" s="68" t="s">
        <v>473</v>
      </c>
      <c r="D7615" s="68" t="s">
        <v>287</v>
      </c>
      <c r="E7615" s="68" t="s">
        <v>531</v>
      </c>
      <c r="F7615" s="68" t="s">
        <v>360</v>
      </c>
      <c r="G7615" s="68" t="s">
        <v>76</v>
      </c>
      <c r="H7615" s="68" t="s">
        <v>492</v>
      </c>
      <c r="I7615" s="68" t="s">
        <v>656</v>
      </c>
      <c r="J7615" s="65">
        <v>8</v>
      </c>
      <c r="K7615" s="65">
        <v>5</v>
      </c>
      <c r="L7615" s="65">
        <v>227</v>
      </c>
      <c r="M7615" s="65" t="s">
        <v>302</v>
      </c>
    </row>
    <row r="7616" spans="1:13" ht="12.75" customHeight="1">
      <c r="A7616" s="65" t="str">
        <f>IF(ROW()=1,"KEY",IF(ISNA(VLOOKUP(B7616,車名対応マスタ!B:D,3,FALSE)),"",IF(VLOOKUP(B7616,車名対応マスタ!B:D,3,FALSE)="","",$D7616&amp;" "&amp;IF($G7616="9","J","O")&amp;" "&amp;$I7616&amp;" "&amp;IF($I7616&lt;=TEXT(★完成資料!$A$1,"yyyymm"),TEXT(★完成資料!$A$1,"yyyymm"),"999999")&amp; " " &amp; LEFT(F7616 &amp; "          ",10))))</f>
        <v xml:space="preserve">T O 202209 yyyy00 HV        </v>
      </c>
      <c r="B7616" s="68" t="s">
        <v>480</v>
      </c>
      <c r="C7616" s="68" t="s">
        <v>473</v>
      </c>
      <c r="D7616" s="68" t="s">
        <v>287</v>
      </c>
      <c r="E7616" s="68" t="s">
        <v>531</v>
      </c>
      <c r="F7616" s="68" t="s">
        <v>360</v>
      </c>
      <c r="G7616" s="68" t="s">
        <v>76</v>
      </c>
      <c r="H7616" s="68" t="s">
        <v>492</v>
      </c>
      <c r="I7616" s="68" t="s">
        <v>657</v>
      </c>
      <c r="J7616" s="65">
        <v>8</v>
      </c>
      <c r="K7616" s="65">
        <v>2</v>
      </c>
      <c r="L7616" s="65">
        <v>227</v>
      </c>
      <c r="M7616" s="65" t="s">
        <v>302</v>
      </c>
    </row>
    <row r="7617" spans="1:13" ht="12.75" customHeight="1">
      <c r="A7617" s="65" t="str">
        <f>IF(ROW()=1,"KEY",IF(ISNA(VLOOKUP(B7617,車名対応マスタ!B:D,3,FALSE)),"",IF(VLOOKUP(B7617,車名対応マスタ!B:D,3,FALSE)="","",$D7617&amp;" "&amp;IF($G7617="9","J","O")&amp;" "&amp;$I7617&amp;" "&amp;IF($I7617&lt;=TEXT(★完成資料!$A$1,"yyyymm"),TEXT(★完成資料!$A$1,"yyyymm"),"999999")&amp; " " &amp; LEFT(F7617 &amp; "          ",10))))</f>
        <v xml:space="preserve">T O 202210 yyyy00 HV        </v>
      </c>
      <c r="B7617" s="68" t="s">
        <v>480</v>
      </c>
      <c r="C7617" s="68" t="s">
        <v>473</v>
      </c>
      <c r="D7617" s="68" t="s">
        <v>287</v>
      </c>
      <c r="E7617" s="68" t="s">
        <v>531</v>
      </c>
      <c r="F7617" s="68" t="s">
        <v>360</v>
      </c>
      <c r="G7617" s="68" t="s">
        <v>76</v>
      </c>
      <c r="H7617" s="68" t="s">
        <v>492</v>
      </c>
      <c r="I7617" s="68" t="s">
        <v>663</v>
      </c>
      <c r="J7617" s="65">
        <v>9</v>
      </c>
      <c r="K7617" s="65">
        <v>9</v>
      </c>
      <c r="L7617" s="65">
        <v>227</v>
      </c>
      <c r="M7617" s="65" t="s">
        <v>302</v>
      </c>
    </row>
    <row r="7618" spans="1:13" ht="12.75" customHeight="1">
      <c r="A7618" s="65" t="str">
        <f>IF(ROW()=1,"KEY",IF(ISNA(VLOOKUP(B7618,車名対応マスタ!B:D,3,FALSE)),"",IF(VLOOKUP(B7618,車名対応マスタ!B:D,3,FALSE)="","",$D7618&amp;" "&amp;IF($G7618="9","J","O")&amp;" "&amp;$I7618&amp;" "&amp;IF($I7618&lt;=TEXT(★完成資料!$A$1,"yyyymm"),TEXT(★完成資料!$A$1,"yyyymm"),"999999")&amp; " " &amp; LEFT(F7618 &amp; "          ",10))))</f>
        <v xml:space="preserve">T O 202201 yyyy00 HV        </v>
      </c>
      <c r="B7618" s="68" t="s">
        <v>480</v>
      </c>
      <c r="C7618" s="68" t="s">
        <v>473</v>
      </c>
      <c r="D7618" s="68" t="s">
        <v>287</v>
      </c>
      <c r="E7618" s="68" t="s">
        <v>531</v>
      </c>
      <c r="F7618" s="68" t="s">
        <v>360</v>
      </c>
      <c r="G7618" s="68" t="s">
        <v>76</v>
      </c>
      <c r="H7618" s="68" t="s">
        <v>492</v>
      </c>
      <c r="I7618" s="68" t="s">
        <v>639</v>
      </c>
      <c r="J7618" s="65">
        <v>5</v>
      </c>
      <c r="K7618" s="65">
        <v>10</v>
      </c>
      <c r="L7618" s="65">
        <v>228</v>
      </c>
      <c r="M7618" s="65" t="s">
        <v>303</v>
      </c>
    </row>
    <row r="7619" spans="1:13" ht="12.75" customHeight="1">
      <c r="A7619" s="65" t="str">
        <f>IF(ROW()=1,"KEY",IF(ISNA(VLOOKUP(B7619,車名対応マスタ!B:D,3,FALSE)),"",IF(VLOOKUP(B7619,車名対応マスタ!B:D,3,FALSE)="","",$D7619&amp;" "&amp;IF($G7619="9","J","O")&amp;" "&amp;$I7619&amp;" "&amp;IF($I7619&lt;=TEXT(★完成資料!$A$1,"yyyymm"),TEXT(★完成資料!$A$1,"yyyymm"),"999999")&amp; " " &amp; LEFT(F7619 &amp; "          ",10))))</f>
        <v xml:space="preserve">T O 202202 yyyy00 HV        </v>
      </c>
      <c r="B7619" s="68" t="s">
        <v>480</v>
      </c>
      <c r="C7619" s="68" t="s">
        <v>473</v>
      </c>
      <c r="D7619" s="68" t="s">
        <v>287</v>
      </c>
      <c r="E7619" s="68" t="s">
        <v>531</v>
      </c>
      <c r="F7619" s="68" t="s">
        <v>360</v>
      </c>
      <c r="G7619" s="68" t="s">
        <v>76</v>
      </c>
      <c r="H7619" s="68" t="s">
        <v>492</v>
      </c>
      <c r="I7619" s="68" t="s">
        <v>640</v>
      </c>
      <c r="J7619" s="65">
        <v>6</v>
      </c>
      <c r="K7619" s="65">
        <v>5</v>
      </c>
      <c r="L7619" s="65">
        <v>228</v>
      </c>
      <c r="M7619" s="65" t="s">
        <v>303</v>
      </c>
    </row>
    <row r="7620" spans="1:13" ht="12.75" customHeight="1">
      <c r="A7620" s="65" t="str">
        <f>IF(ROW()=1,"KEY",IF(ISNA(VLOOKUP(B7620,車名対応マスタ!B:D,3,FALSE)),"",IF(VLOOKUP(B7620,車名対応マスタ!B:D,3,FALSE)="","",$D7620&amp;" "&amp;IF($G7620="9","J","O")&amp;" "&amp;$I7620&amp;" "&amp;IF($I7620&lt;=TEXT(★完成資料!$A$1,"yyyymm"),TEXT(★完成資料!$A$1,"yyyymm"),"999999")&amp; " " &amp; LEFT(F7620 &amp; "          ",10))))</f>
        <v xml:space="preserve">T O 202203 yyyy00 HV        </v>
      </c>
      <c r="B7620" s="68" t="s">
        <v>480</v>
      </c>
      <c r="C7620" s="68" t="s">
        <v>473</v>
      </c>
      <c r="D7620" s="68" t="s">
        <v>287</v>
      </c>
      <c r="E7620" s="68" t="s">
        <v>531</v>
      </c>
      <c r="F7620" s="68" t="s">
        <v>360</v>
      </c>
      <c r="G7620" s="68" t="s">
        <v>76</v>
      </c>
      <c r="H7620" s="68" t="s">
        <v>492</v>
      </c>
      <c r="I7620" s="68" t="s">
        <v>641</v>
      </c>
      <c r="J7620" s="65">
        <v>10</v>
      </c>
      <c r="K7620" s="65">
        <v>12</v>
      </c>
      <c r="L7620" s="65">
        <v>228</v>
      </c>
      <c r="M7620" s="65" t="s">
        <v>303</v>
      </c>
    </row>
    <row r="7621" spans="1:13" ht="12.75" customHeight="1">
      <c r="A7621" s="65" t="str">
        <f>IF(ROW()=1,"KEY",IF(ISNA(VLOOKUP(B7621,車名対応マスタ!B:D,3,FALSE)),"",IF(VLOOKUP(B7621,車名対応マスタ!B:D,3,FALSE)="","",$D7621&amp;" "&amp;IF($G7621="9","J","O")&amp;" "&amp;$I7621&amp;" "&amp;IF($I7621&lt;=TEXT(★完成資料!$A$1,"yyyymm"),TEXT(★完成資料!$A$1,"yyyymm"),"999999")&amp; " " &amp; LEFT(F7621 &amp; "          ",10))))</f>
        <v xml:space="preserve">T O 202204 yyyy00 HV        </v>
      </c>
      <c r="B7621" s="68" t="s">
        <v>480</v>
      </c>
      <c r="C7621" s="68" t="s">
        <v>473</v>
      </c>
      <c r="D7621" s="68" t="s">
        <v>287</v>
      </c>
      <c r="E7621" s="68" t="s">
        <v>531</v>
      </c>
      <c r="F7621" s="68" t="s">
        <v>360</v>
      </c>
      <c r="G7621" s="68" t="s">
        <v>76</v>
      </c>
      <c r="H7621" s="68" t="s">
        <v>492</v>
      </c>
      <c r="I7621" s="68" t="s">
        <v>642</v>
      </c>
      <c r="J7621" s="65">
        <v>6</v>
      </c>
      <c r="K7621" s="65">
        <v>12</v>
      </c>
      <c r="L7621" s="65">
        <v>228</v>
      </c>
      <c r="M7621" s="65" t="s">
        <v>303</v>
      </c>
    </row>
    <row r="7622" spans="1:13" ht="12.75" customHeight="1">
      <c r="A7622" s="65" t="str">
        <f>IF(ROW()=1,"KEY",IF(ISNA(VLOOKUP(B7622,車名対応マスタ!B:D,3,FALSE)),"",IF(VLOOKUP(B7622,車名対応マスタ!B:D,3,FALSE)="","",$D7622&amp;" "&amp;IF($G7622="9","J","O")&amp;" "&amp;$I7622&amp;" "&amp;IF($I7622&lt;=TEXT(★完成資料!$A$1,"yyyymm"),TEXT(★完成資料!$A$1,"yyyymm"),"999999")&amp; " " &amp; LEFT(F7622 &amp; "          ",10))))</f>
        <v xml:space="preserve">T O 202205 yyyy00 HV        </v>
      </c>
      <c r="B7622" s="68" t="s">
        <v>480</v>
      </c>
      <c r="C7622" s="68" t="s">
        <v>473</v>
      </c>
      <c r="D7622" s="68" t="s">
        <v>287</v>
      </c>
      <c r="E7622" s="68" t="s">
        <v>531</v>
      </c>
      <c r="F7622" s="68" t="s">
        <v>360</v>
      </c>
      <c r="G7622" s="68" t="s">
        <v>76</v>
      </c>
      <c r="H7622" s="68" t="s">
        <v>492</v>
      </c>
      <c r="I7622" s="68" t="s">
        <v>647</v>
      </c>
      <c r="J7622" s="65">
        <v>22</v>
      </c>
      <c r="K7622" s="65">
        <v>12</v>
      </c>
      <c r="L7622" s="65">
        <v>228</v>
      </c>
      <c r="M7622" s="65" t="s">
        <v>303</v>
      </c>
    </row>
    <row r="7623" spans="1:13" ht="12.75" customHeight="1">
      <c r="A7623" s="65" t="str">
        <f>IF(ROW()=1,"KEY",IF(ISNA(VLOOKUP(B7623,車名対応マスタ!B:D,3,FALSE)),"",IF(VLOOKUP(B7623,車名対応マスタ!B:D,3,FALSE)="","",$D7623&amp;" "&amp;IF($G7623="9","J","O")&amp;" "&amp;$I7623&amp;" "&amp;IF($I7623&lt;=TEXT(★完成資料!$A$1,"yyyymm"),TEXT(★完成資料!$A$1,"yyyymm"),"999999")&amp; " " &amp; LEFT(F7623 &amp; "          ",10))))</f>
        <v xml:space="preserve">T O 202206 yyyy00 HV        </v>
      </c>
      <c r="B7623" s="68" t="s">
        <v>480</v>
      </c>
      <c r="C7623" s="68" t="s">
        <v>473</v>
      </c>
      <c r="D7623" s="68" t="s">
        <v>287</v>
      </c>
      <c r="E7623" s="68" t="s">
        <v>531</v>
      </c>
      <c r="F7623" s="68" t="s">
        <v>360</v>
      </c>
      <c r="G7623" s="68" t="s">
        <v>76</v>
      </c>
      <c r="H7623" s="68" t="s">
        <v>492</v>
      </c>
      <c r="I7623" s="68" t="s">
        <v>652</v>
      </c>
      <c r="J7623" s="65">
        <v>14</v>
      </c>
      <c r="K7623" s="65">
        <v>19</v>
      </c>
      <c r="L7623" s="65">
        <v>228</v>
      </c>
      <c r="M7623" s="65" t="s">
        <v>303</v>
      </c>
    </row>
    <row r="7624" spans="1:13" ht="12.75" customHeight="1">
      <c r="A7624" s="65" t="str">
        <f>IF(ROW()=1,"KEY",IF(ISNA(VLOOKUP(B7624,車名対応マスタ!B:D,3,FALSE)),"",IF(VLOOKUP(B7624,車名対応マスタ!B:D,3,FALSE)="","",$D7624&amp;" "&amp;IF($G7624="9","J","O")&amp;" "&amp;$I7624&amp;" "&amp;IF($I7624&lt;=TEXT(★完成資料!$A$1,"yyyymm"),TEXT(★完成資料!$A$1,"yyyymm"),"999999")&amp; " " &amp; LEFT(F7624 &amp; "          ",10))))</f>
        <v xml:space="preserve">T O 202207 yyyy00 HV        </v>
      </c>
      <c r="B7624" s="68" t="s">
        <v>480</v>
      </c>
      <c r="C7624" s="68" t="s">
        <v>473</v>
      </c>
      <c r="D7624" s="68" t="s">
        <v>287</v>
      </c>
      <c r="E7624" s="68" t="s">
        <v>531</v>
      </c>
      <c r="F7624" s="68" t="s">
        <v>360</v>
      </c>
      <c r="G7624" s="68" t="s">
        <v>76</v>
      </c>
      <c r="H7624" s="68" t="s">
        <v>492</v>
      </c>
      <c r="I7624" s="68" t="s">
        <v>655</v>
      </c>
      <c r="J7624" s="65">
        <v>14</v>
      </c>
      <c r="K7624" s="65">
        <v>8</v>
      </c>
      <c r="L7624" s="65">
        <v>228</v>
      </c>
      <c r="M7624" s="65" t="s">
        <v>303</v>
      </c>
    </row>
    <row r="7625" spans="1:13" ht="12.75" customHeight="1">
      <c r="A7625" s="65" t="str">
        <f>IF(ROW()=1,"KEY",IF(ISNA(VLOOKUP(B7625,車名対応マスタ!B:D,3,FALSE)),"",IF(VLOOKUP(B7625,車名対応マスタ!B:D,3,FALSE)="","",$D7625&amp;" "&amp;IF($G7625="9","J","O")&amp;" "&amp;$I7625&amp;" "&amp;IF($I7625&lt;=TEXT(★完成資料!$A$1,"yyyymm"),TEXT(★完成資料!$A$1,"yyyymm"),"999999")&amp; " " &amp; LEFT(F7625 &amp; "          ",10))))</f>
        <v xml:space="preserve">T O 202208 yyyy00 HV        </v>
      </c>
      <c r="B7625" s="68" t="s">
        <v>480</v>
      </c>
      <c r="C7625" s="68" t="s">
        <v>473</v>
      </c>
      <c r="D7625" s="68" t="s">
        <v>287</v>
      </c>
      <c r="E7625" s="68" t="s">
        <v>531</v>
      </c>
      <c r="F7625" s="68" t="s">
        <v>360</v>
      </c>
      <c r="G7625" s="68" t="s">
        <v>76</v>
      </c>
      <c r="H7625" s="68" t="s">
        <v>492</v>
      </c>
      <c r="I7625" s="68" t="s">
        <v>656</v>
      </c>
      <c r="J7625" s="65">
        <v>11</v>
      </c>
      <c r="K7625" s="65">
        <v>9</v>
      </c>
      <c r="L7625" s="65">
        <v>228</v>
      </c>
      <c r="M7625" s="65" t="s">
        <v>303</v>
      </c>
    </row>
    <row r="7626" spans="1:13" ht="12.75" customHeight="1">
      <c r="A7626" s="65" t="str">
        <f>IF(ROW()=1,"KEY",IF(ISNA(VLOOKUP(B7626,車名対応マスタ!B:D,3,FALSE)),"",IF(VLOOKUP(B7626,車名対応マスタ!B:D,3,FALSE)="","",$D7626&amp;" "&amp;IF($G7626="9","J","O")&amp;" "&amp;$I7626&amp;" "&amp;IF($I7626&lt;=TEXT(★完成資料!$A$1,"yyyymm"),TEXT(★完成資料!$A$1,"yyyymm"),"999999")&amp; " " &amp; LEFT(F7626 &amp; "          ",10))))</f>
        <v xml:space="preserve">T O 202209 yyyy00 HV        </v>
      </c>
      <c r="B7626" s="68" t="s">
        <v>480</v>
      </c>
      <c r="C7626" s="68" t="s">
        <v>473</v>
      </c>
      <c r="D7626" s="68" t="s">
        <v>287</v>
      </c>
      <c r="E7626" s="68" t="s">
        <v>531</v>
      </c>
      <c r="F7626" s="68" t="s">
        <v>360</v>
      </c>
      <c r="G7626" s="68" t="s">
        <v>76</v>
      </c>
      <c r="H7626" s="68" t="s">
        <v>492</v>
      </c>
      <c r="I7626" s="68" t="s">
        <v>657</v>
      </c>
      <c r="J7626" s="65">
        <v>15</v>
      </c>
      <c r="K7626" s="65">
        <v>6</v>
      </c>
      <c r="L7626" s="65">
        <v>228</v>
      </c>
      <c r="M7626" s="65" t="s">
        <v>303</v>
      </c>
    </row>
    <row r="7627" spans="1:13" ht="12.75" customHeight="1">
      <c r="A7627" s="65" t="str">
        <f>IF(ROW()=1,"KEY",IF(ISNA(VLOOKUP(B7627,車名対応マスタ!B:D,3,FALSE)),"",IF(VLOOKUP(B7627,車名対応マスタ!B:D,3,FALSE)="","",$D7627&amp;" "&amp;IF($G7627="9","J","O")&amp;" "&amp;$I7627&amp;" "&amp;IF($I7627&lt;=TEXT(★完成資料!$A$1,"yyyymm"),TEXT(★完成資料!$A$1,"yyyymm"),"999999")&amp; " " &amp; LEFT(F7627 &amp; "          ",10))))</f>
        <v xml:space="preserve">T O 202210 yyyy00 HV        </v>
      </c>
      <c r="B7627" s="68" t="s">
        <v>480</v>
      </c>
      <c r="C7627" s="68" t="s">
        <v>473</v>
      </c>
      <c r="D7627" s="68" t="s">
        <v>287</v>
      </c>
      <c r="E7627" s="68" t="s">
        <v>531</v>
      </c>
      <c r="F7627" s="68" t="s">
        <v>360</v>
      </c>
      <c r="G7627" s="68" t="s">
        <v>76</v>
      </c>
      <c r="H7627" s="68" t="s">
        <v>492</v>
      </c>
      <c r="I7627" s="68" t="s">
        <v>663</v>
      </c>
      <c r="J7627" s="65">
        <v>20</v>
      </c>
      <c r="K7627" s="65">
        <v>10</v>
      </c>
      <c r="L7627" s="65">
        <v>228</v>
      </c>
      <c r="M7627" s="65" t="s">
        <v>303</v>
      </c>
    </row>
    <row r="7628" spans="1:13" ht="12.75" customHeight="1">
      <c r="A7628" s="65" t="str">
        <f>IF(ROW()=1,"KEY",IF(ISNA(VLOOKUP(B7628,車名対応マスタ!B:D,3,FALSE)),"",IF(VLOOKUP(B7628,車名対応マスタ!B:D,3,FALSE)="","",$D7628&amp;" "&amp;IF($G7628="9","J","O")&amp;" "&amp;$I7628&amp;" "&amp;IF($I7628&lt;=TEXT(★完成資料!$A$1,"yyyymm"),TEXT(★完成資料!$A$1,"yyyymm"),"999999")&amp; " " &amp; LEFT(F7628 &amp; "          ",10))))</f>
        <v xml:space="preserve">T O 202201 yyyy00 HV        </v>
      </c>
      <c r="B7628" s="68" t="s">
        <v>480</v>
      </c>
      <c r="C7628" s="68" t="s">
        <v>473</v>
      </c>
      <c r="D7628" s="68" t="s">
        <v>287</v>
      </c>
      <c r="E7628" s="68" t="s">
        <v>531</v>
      </c>
      <c r="F7628" s="68" t="s">
        <v>360</v>
      </c>
      <c r="G7628" s="68" t="s">
        <v>76</v>
      </c>
      <c r="H7628" s="68" t="s">
        <v>492</v>
      </c>
      <c r="I7628" s="68" t="s">
        <v>639</v>
      </c>
      <c r="J7628" s="65">
        <v>4</v>
      </c>
      <c r="K7628" s="65">
        <v>3</v>
      </c>
      <c r="L7628" s="65">
        <v>215</v>
      </c>
      <c r="M7628" s="65" t="s">
        <v>291</v>
      </c>
    </row>
    <row r="7629" spans="1:13" ht="12.75" customHeight="1">
      <c r="A7629" s="65" t="str">
        <f>IF(ROW()=1,"KEY",IF(ISNA(VLOOKUP(B7629,車名対応マスタ!B:D,3,FALSE)),"",IF(VLOOKUP(B7629,車名対応マスタ!B:D,3,FALSE)="","",$D7629&amp;" "&amp;IF($G7629="9","J","O")&amp;" "&amp;$I7629&amp;" "&amp;IF($I7629&lt;=TEXT(★完成資料!$A$1,"yyyymm"),TEXT(★完成資料!$A$1,"yyyymm"),"999999")&amp; " " &amp; LEFT(F7629 &amp; "          ",10))))</f>
        <v xml:space="preserve">T O 202202 yyyy00 HV        </v>
      </c>
      <c r="B7629" s="68" t="s">
        <v>480</v>
      </c>
      <c r="C7629" s="68" t="s">
        <v>473</v>
      </c>
      <c r="D7629" s="68" t="s">
        <v>287</v>
      </c>
      <c r="E7629" s="68" t="s">
        <v>531</v>
      </c>
      <c r="F7629" s="68" t="s">
        <v>360</v>
      </c>
      <c r="G7629" s="68" t="s">
        <v>76</v>
      </c>
      <c r="H7629" s="68" t="s">
        <v>492</v>
      </c>
      <c r="I7629" s="68" t="s">
        <v>640</v>
      </c>
      <c r="J7629" s="65">
        <v>0</v>
      </c>
      <c r="K7629" s="65">
        <v>2</v>
      </c>
      <c r="L7629" s="65">
        <v>215</v>
      </c>
      <c r="M7629" s="65" t="s">
        <v>291</v>
      </c>
    </row>
    <row r="7630" spans="1:13" ht="12.75" customHeight="1">
      <c r="A7630" s="65" t="str">
        <f>IF(ROW()=1,"KEY",IF(ISNA(VLOOKUP(B7630,車名対応マスタ!B:D,3,FALSE)),"",IF(VLOOKUP(B7630,車名対応マスタ!B:D,3,FALSE)="","",$D7630&amp;" "&amp;IF($G7630="9","J","O")&amp;" "&amp;$I7630&amp;" "&amp;IF($I7630&lt;=TEXT(★完成資料!$A$1,"yyyymm"),TEXT(★完成資料!$A$1,"yyyymm"),"999999")&amp; " " &amp; LEFT(F7630 &amp; "          ",10))))</f>
        <v xml:space="preserve">T O 202203 yyyy00 HV        </v>
      </c>
      <c r="B7630" s="68" t="s">
        <v>480</v>
      </c>
      <c r="C7630" s="68" t="s">
        <v>473</v>
      </c>
      <c r="D7630" s="68" t="s">
        <v>287</v>
      </c>
      <c r="E7630" s="68" t="s">
        <v>531</v>
      </c>
      <c r="F7630" s="68" t="s">
        <v>360</v>
      </c>
      <c r="G7630" s="68" t="s">
        <v>76</v>
      </c>
      <c r="H7630" s="68" t="s">
        <v>492</v>
      </c>
      <c r="I7630" s="68" t="s">
        <v>641</v>
      </c>
      <c r="J7630" s="65">
        <v>4</v>
      </c>
      <c r="K7630" s="65">
        <v>3</v>
      </c>
      <c r="L7630" s="65">
        <v>215</v>
      </c>
      <c r="M7630" s="65" t="s">
        <v>291</v>
      </c>
    </row>
    <row r="7631" spans="1:13" ht="12.75" customHeight="1">
      <c r="A7631" s="65" t="str">
        <f>IF(ROW()=1,"KEY",IF(ISNA(VLOOKUP(B7631,車名対応マスタ!B:D,3,FALSE)),"",IF(VLOOKUP(B7631,車名対応マスタ!B:D,3,FALSE)="","",$D7631&amp;" "&amp;IF($G7631="9","J","O")&amp;" "&amp;$I7631&amp;" "&amp;IF($I7631&lt;=TEXT(★完成資料!$A$1,"yyyymm"),TEXT(★完成資料!$A$1,"yyyymm"),"999999")&amp; " " &amp; LEFT(F7631 &amp; "          ",10))))</f>
        <v xml:space="preserve">T O 202204 yyyy00 HV        </v>
      </c>
      <c r="B7631" s="68" t="s">
        <v>480</v>
      </c>
      <c r="C7631" s="68" t="s">
        <v>473</v>
      </c>
      <c r="D7631" s="68" t="s">
        <v>287</v>
      </c>
      <c r="E7631" s="68" t="s">
        <v>531</v>
      </c>
      <c r="F7631" s="68" t="s">
        <v>360</v>
      </c>
      <c r="G7631" s="68" t="s">
        <v>76</v>
      </c>
      <c r="H7631" s="68" t="s">
        <v>492</v>
      </c>
      <c r="I7631" s="68" t="s">
        <v>642</v>
      </c>
      <c r="J7631" s="65">
        <v>2</v>
      </c>
      <c r="K7631" s="65">
        <v>2</v>
      </c>
      <c r="L7631" s="65">
        <v>215</v>
      </c>
      <c r="M7631" s="65" t="s">
        <v>291</v>
      </c>
    </row>
    <row r="7632" spans="1:13" ht="12.75" customHeight="1">
      <c r="A7632" s="65" t="str">
        <f>IF(ROW()=1,"KEY",IF(ISNA(VLOOKUP(B7632,車名対応マスタ!B:D,3,FALSE)),"",IF(VLOOKUP(B7632,車名対応マスタ!B:D,3,FALSE)="","",$D7632&amp;" "&amp;IF($G7632="9","J","O")&amp;" "&amp;$I7632&amp;" "&amp;IF($I7632&lt;=TEXT(★完成資料!$A$1,"yyyymm"),TEXT(★完成資料!$A$1,"yyyymm"),"999999")&amp; " " &amp; LEFT(F7632 &amp; "          ",10))))</f>
        <v xml:space="preserve">T O 202205 yyyy00 HV        </v>
      </c>
      <c r="B7632" s="68" t="s">
        <v>480</v>
      </c>
      <c r="C7632" s="68" t="s">
        <v>473</v>
      </c>
      <c r="D7632" s="68" t="s">
        <v>287</v>
      </c>
      <c r="E7632" s="68" t="s">
        <v>531</v>
      </c>
      <c r="F7632" s="68" t="s">
        <v>360</v>
      </c>
      <c r="G7632" s="68" t="s">
        <v>76</v>
      </c>
      <c r="H7632" s="68" t="s">
        <v>492</v>
      </c>
      <c r="I7632" s="68" t="s">
        <v>647</v>
      </c>
      <c r="J7632" s="65">
        <v>6</v>
      </c>
      <c r="K7632" s="65">
        <v>3</v>
      </c>
      <c r="L7632" s="65">
        <v>215</v>
      </c>
      <c r="M7632" s="65" t="s">
        <v>291</v>
      </c>
    </row>
    <row r="7633" spans="1:13" ht="12.75" customHeight="1">
      <c r="A7633" s="65" t="str">
        <f>IF(ROW()=1,"KEY",IF(ISNA(VLOOKUP(B7633,車名対応マスタ!B:D,3,FALSE)),"",IF(VLOOKUP(B7633,車名対応マスタ!B:D,3,FALSE)="","",$D7633&amp;" "&amp;IF($G7633="9","J","O")&amp;" "&amp;$I7633&amp;" "&amp;IF($I7633&lt;=TEXT(★完成資料!$A$1,"yyyymm"),TEXT(★完成資料!$A$1,"yyyymm"),"999999")&amp; " " &amp; LEFT(F7633 &amp; "          ",10))))</f>
        <v xml:space="preserve">T O 202206 yyyy00 HV        </v>
      </c>
      <c r="B7633" s="68" t="s">
        <v>480</v>
      </c>
      <c r="C7633" s="68" t="s">
        <v>473</v>
      </c>
      <c r="D7633" s="68" t="s">
        <v>287</v>
      </c>
      <c r="E7633" s="68" t="s">
        <v>531</v>
      </c>
      <c r="F7633" s="68" t="s">
        <v>360</v>
      </c>
      <c r="G7633" s="68" t="s">
        <v>76</v>
      </c>
      <c r="H7633" s="68" t="s">
        <v>492</v>
      </c>
      <c r="I7633" s="68" t="s">
        <v>652</v>
      </c>
      <c r="J7633" s="65">
        <v>5</v>
      </c>
      <c r="K7633" s="65">
        <v>7</v>
      </c>
      <c r="L7633" s="65">
        <v>215</v>
      </c>
      <c r="M7633" s="65" t="s">
        <v>291</v>
      </c>
    </row>
    <row r="7634" spans="1:13" ht="12.75" customHeight="1">
      <c r="A7634" s="65" t="str">
        <f>IF(ROW()=1,"KEY",IF(ISNA(VLOOKUP(B7634,車名対応マスタ!B:D,3,FALSE)),"",IF(VLOOKUP(B7634,車名対応マスタ!B:D,3,FALSE)="","",$D7634&amp;" "&amp;IF($G7634="9","J","O")&amp;" "&amp;$I7634&amp;" "&amp;IF($I7634&lt;=TEXT(★完成資料!$A$1,"yyyymm"),TEXT(★完成資料!$A$1,"yyyymm"),"999999")&amp; " " &amp; LEFT(F7634 &amp; "          ",10))))</f>
        <v xml:space="preserve">T O 202207 yyyy00 HV        </v>
      </c>
      <c r="B7634" s="68" t="s">
        <v>480</v>
      </c>
      <c r="C7634" s="68" t="s">
        <v>473</v>
      </c>
      <c r="D7634" s="68" t="s">
        <v>287</v>
      </c>
      <c r="E7634" s="68" t="s">
        <v>531</v>
      </c>
      <c r="F7634" s="68" t="s">
        <v>360</v>
      </c>
      <c r="G7634" s="68" t="s">
        <v>76</v>
      </c>
      <c r="H7634" s="68" t="s">
        <v>492</v>
      </c>
      <c r="I7634" s="68" t="s">
        <v>655</v>
      </c>
      <c r="J7634" s="65">
        <v>1</v>
      </c>
      <c r="K7634" s="65">
        <v>0</v>
      </c>
      <c r="L7634" s="65">
        <v>215</v>
      </c>
      <c r="M7634" s="65" t="s">
        <v>291</v>
      </c>
    </row>
    <row r="7635" spans="1:13" ht="12.75" customHeight="1">
      <c r="A7635" s="65" t="str">
        <f>IF(ROW()=1,"KEY",IF(ISNA(VLOOKUP(B7635,車名対応マスタ!B:D,3,FALSE)),"",IF(VLOOKUP(B7635,車名対応マスタ!B:D,3,FALSE)="","",$D7635&amp;" "&amp;IF($G7635="9","J","O")&amp;" "&amp;$I7635&amp;" "&amp;IF($I7635&lt;=TEXT(★完成資料!$A$1,"yyyymm"),TEXT(★完成資料!$A$1,"yyyymm"),"999999")&amp; " " &amp; LEFT(F7635 &amp; "          ",10))))</f>
        <v xml:space="preserve">T O 202208 yyyy00 HV        </v>
      </c>
      <c r="B7635" s="68" t="s">
        <v>480</v>
      </c>
      <c r="C7635" s="68" t="s">
        <v>473</v>
      </c>
      <c r="D7635" s="68" t="s">
        <v>287</v>
      </c>
      <c r="E7635" s="68" t="s">
        <v>531</v>
      </c>
      <c r="F7635" s="68" t="s">
        <v>360</v>
      </c>
      <c r="G7635" s="68" t="s">
        <v>76</v>
      </c>
      <c r="H7635" s="68" t="s">
        <v>492</v>
      </c>
      <c r="I7635" s="68" t="s">
        <v>656</v>
      </c>
      <c r="J7635" s="65">
        <v>4</v>
      </c>
      <c r="K7635" s="65">
        <v>3</v>
      </c>
      <c r="L7635" s="65">
        <v>215</v>
      </c>
      <c r="M7635" s="65" t="s">
        <v>291</v>
      </c>
    </row>
    <row r="7636" spans="1:13" ht="12.75" customHeight="1">
      <c r="A7636" s="65" t="str">
        <f>IF(ROW()=1,"KEY",IF(ISNA(VLOOKUP(B7636,車名対応マスタ!B:D,3,FALSE)),"",IF(VLOOKUP(B7636,車名対応マスタ!B:D,3,FALSE)="","",$D7636&amp;" "&amp;IF($G7636="9","J","O")&amp;" "&amp;$I7636&amp;" "&amp;IF($I7636&lt;=TEXT(★完成資料!$A$1,"yyyymm"),TEXT(★完成資料!$A$1,"yyyymm"),"999999")&amp; " " &amp; LEFT(F7636 &amp; "          ",10))))</f>
        <v xml:space="preserve">T O 202209 yyyy00 HV        </v>
      </c>
      <c r="B7636" s="68" t="s">
        <v>480</v>
      </c>
      <c r="C7636" s="68" t="s">
        <v>473</v>
      </c>
      <c r="D7636" s="68" t="s">
        <v>287</v>
      </c>
      <c r="E7636" s="68" t="s">
        <v>531</v>
      </c>
      <c r="F7636" s="68" t="s">
        <v>360</v>
      </c>
      <c r="G7636" s="68" t="s">
        <v>76</v>
      </c>
      <c r="H7636" s="68" t="s">
        <v>492</v>
      </c>
      <c r="I7636" s="68" t="s">
        <v>657</v>
      </c>
      <c r="J7636" s="65">
        <v>3</v>
      </c>
      <c r="K7636" s="65">
        <v>3</v>
      </c>
      <c r="L7636" s="65">
        <v>215</v>
      </c>
      <c r="M7636" s="65" t="s">
        <v>291</v>
      </c>
    </row>
    <row r="7637" spans="1:13" ht="12.75" customHeight="1">
      <c r="A7637" s="65" t="str">
        <f>IF(ROW()=1,"KEY",IF(ISNA(VLOOKUP(B7637,車名対応マスタ!B:D,3,FALSE)),"",IF(VLOOKUP(B7637,車名対応マスタ!B:D,3,FALSE)="","",$D7637&amp;" "&amp;IF($G7637="9","J","O")&amp;" "&amp;$I7637&amp;" "&amp;IF($I7637&lt;=TEXT(★完成資料!$A$1,"yyyymm"),TEXT(★完成資料!$A$1,"yyyymm"),"999999")&amp; " " &amp; LEFT(F7637 &amp; "          ",10))))</f>
        <v xml:space="preserve">T O 202210 yyyy00 HV        </v>
      </c>
      <c r="B7637" s="68" t="s">
        <v>480</v>
      </c>
      <c r="C7637" s="68" t="s">
        <v>473</v>
      </c>
      <c r="D7637" s="68" t="s">
        <v>287</v>
      </c>
      <c r="E7637" s="68" t="s">
        <v>531</v>
      </c>
      <c r="F7637" s="68" t="s">
        <v>360</v>
      </c>
      <c r="G7637" s="68" t="s">
        <v>76</v>
      </c>
      <c r="H7637" s="68" t="s">
        <v>492</v>
      </c>
      <c r="I7637" s="68" t="s">
        <v>663</v>
      </c>
      <c r="J7637" s="65">
        <v>1</v>
      </c>
      <c r="K7637" s="65">
        <v>3</v>
      </c>
      <c r="L7637" s="65">
        <v>215</v>
      </c>
      <c r="M7637" s="65" t="s">
        <v>291</v>
      </c>
    </row>
    <row r="7638" spans="1:13" ht="12.75" customHeight="1">
      <c r="A7638" s="65" t="str">
        <f>IF(ROW()=1,"KEY",IF(ISNA(VLOOKUP(B7638,車名対応マスタ!B:D,3,FALSE)),"",IF(VLOOKUP(B7638,車名対応マスタ!B:D,3,FALSE)="","",$D7638&amp;" "&amp;IF($G7638="9","J","O")&amp;" "&amp;$I7638&amp;" "&amp;IF($I7638&lt;=TEXT(★完成資料!$A$1,"yyyymm"),TEXT(★完成資料!$A$1,"yyyymm"),"999999")&amp; " " &amp; LEFT(F7638 &amp; "          ",10))))</f>
        <v xml:space="preserve">T O 202201 yyyy00 HV        </v>
      </c>
      <c r="B7638" s="68" t="s">
        <v>480</v>
      </c>
      <c r="C7638" s="68" t="s">
        <v>473</v>
      </c>
      <c r="D7638" s="68" t="s">
        <v>287</v>
      </c>
      <c r="E7638" s="68" t="s">
        <v>531</v>
      </c>
      <c r="F7638" s="68" t="s">
        <v>360</v>
      </c>
      <c r="G7638" s="68" t="s">
        <v>76</v>
      </c>
      <c r="H7638" s="68" t="s">
        <v>492</v>
      </c>
      <c r="I7638" s="68" t="s">
        <v>639</v>
      </c>
      <c r="J7638" s="65">
        <v>40</v>
      </c>
      <c r="K7638" s="65">
        <v>1</v>
      </c>
      <c r="L7638" s="65">
        <v>203</v>
      </c>
      <c r="M7638" s="65" t="s">
        <v>494</v>
      </c>
    </row>
    <row r="7639" spans="1:13" ht="12.75" customHeight="1">
      <c r="A7639" s="65" t="str">
        <f>IF(ROW()=1,"KEY",IF(ISNA(VLOOKUP(B7639,車名対応マスタ!B:D,3,FALSE)),"",IF(VLOOKUP(B7639,車名対応マスタ!B:D,3,FALSE)="","",$D7639&amp;" "&amp;IF($G7639="9","J","O")&amp;" "&amp;$I7639&amp;" "&amp;IF($I7639&lt;=TEXT(★完成資料!$A$1,"yyyymm"),TEXT(★完成資料!$A$1,"yyyymm"),"999999")&amp; " " &amp; LEFT(F7639 &amp; "          ",10))))</f>
        <v xml:space="preserve">T O 202202 yyyy00 HV        </v>
      </c>
      <c r="B7639" s="68" t="s">
        <v>480</v>
      </c>
      <c r="C7639" s="68" t="s">
        <v>473</v>
      </c>
      <c r="D7639" s="68" t="s">
        <v>287</v>
      </c>
      <c r="E7639" s="68" t="s">
        <v>531</v>
      </c>
      <c r="F7639" s="68" t="s">
        <v>360</v>
      </c>
      <c r="G7639" s="68" t="s">
        <v>76</v>
      </c>
      <c r="H7639" s="68" t="s">
        <v>492</v>
      </c>
      <c r="I7639" s="68" t="s">
        <v>640</v>
      </c>
      <c r="J7639" s="65">
        <v>12</v>
      </c>
      <c r="K7639" s="65">
        <v>5</v>
      </c>
      <c r="L7639" s="65">
        <v>203</v>
      </c>
      <c r="M7639" s="65" t="s">
        <v>494</v>
      </c>
    </row>
    <row r="7640" spans="1:13" ht="12.75" customHeight="1">
      <c r="A7640" s="65" t="str">
        <f>IF(ROW()=1,"KEY",IF(ISNA(VLOOKUP(B7640,車名対応マスタ!B:D,3,FALSE)),"",IF(VLOOKUP(B7640,車名対応マスタ!B:D,3,FALSE)="","",$D7640&amp;" "&amp;IF($G7640="9","J","O")&amp;" "&amp;$I7640&amp;" "&amp;IF($I7640&lt;=TEXT(★完成資料!$A$1,"yyyymm"),TEXT(★完成資料!$A$1,"yyyymm"),"999999")&amp; " " &amp; LEFT(F7640 &amp; "          ",10))))</f>
        <v xml:space="preserve">T O 202203 yyyy00 HV        </v>
      </c>
      <c r="B7640" s="68" t="s">
        <v>480</v>
      </c>
      <c r="C7640" s="68" t="s">
        <v>473</v>
      </c>
      <c r="D7640" s="68" t="s">
        <v>287</v>
      </c>
      <c r="E7640" s="68" t="s">
        <v>531</v>
      </c>
      <c r="F7640" s="68" t="s">
        <v>360</v>
      </c>
      <c r="G7640" s="68" t="s">
        <v>76</v>
      </c>
      <c r="H7640" s="68" t="s">
        <v>492</v>
      </c>
      <c r="I7640" s="68" t="s">
        <v>641</v>
      </c>
      <c r="J7640" s="65">
        <v>27</v>
      </c>
      <c r="K7640" s="65">
        <v>7</v>
      </c>
      <c r="L7640" s="65">
        <v>203</v>
      </c>
      <c r="M7640" s="65" t="s">
        <v>494</v>
      </c>
    </row>
    <row r="7641" spans="1:13" ht="12.75" customHeight="1">
      <c r="A7641" s="65" t="str">
        <f>IF(ROW()=1,"KEY",IF(ISNA(VLOOKUP(B7641,車名対応マスタ!B:D,3,FALSE)),"",IF(VLOOKUP(B7641,車名対応マスタ!B:D,3,FALSE)="","",$D7641&amp;" "&amp;IF($G7641="9","J","O")&amp;" "&amp;$I7641&amp;" "&amp;IF($I7641&lt;=TEXT(★完成資料!$A$1,"yyyymm"),TEXT(★完成資料!$A$1,"yyyymm"),"999999")&amp; " " &amp; LEFT(F7641 &amp; "          ",10))))</f>
        <v xml:space="preserve">T O 202204 yyyy00 HV        </v>
      </c>
      <c r="B7641" s="68" t="s">
        <v>480</v>
      </c>
      <c r="C7641" s="68" t="s">
        <v>473</v>
      </c>
      <c r="D7641" s="68" t="s">
        <v>287</v>
      </c>
      <c r="E7641" s="68" t="s">
        <v>531</v>
      </c>
      <c r="F7641" s="68" t="s">
        <v>360</v>
      </c>
      <c r="G7641" s="68" t="s">
        <v>76</v>
      </c>
      <c r="H7641" s="68" t="s">
        <v>492</v>
      </c>
      <c r="I7641" s="68" t="s">
        <v>642</v>
      </c>
      <c r="J7641" s="65">
        <v>31</v>
      </c>
      <c r="K7641" s="65">
        <v>26</v>
      </c>
      <c r="L7641" s="65">
        <v>203</v>
      </c>
      <c r="M7641" s="65" t="s">
        <v>494</v>
      </c>
    </row>
    <row r="7642" spans="1:13" ht="12.75" customHeight="1">
      <c r="A7642" s="65" t="str">
        <f>IF(ROW()=1,"KEY",IF(ISNA(VLOOKUP(B7642,車名対応マスタ!B:D,3,FALSE)),"",IF(VLOOKUP(B7642,車名対応マスタ!B:D,3,FALSE)="","",$D7642&amp;" "&amp;IF($G7642="9","J","O")&amp;" "&amp;$I7642&amp;" "&amp;IF($I7642&lt;=TEXT(★完成資料!$A$1,"yyyymm"),TEXT(★完成資料!$A$1,"yyyymm"),"999999")&amp; " " &amp; LEFT(F7642 &amp; "          ",10))))</f>
        <v xml:space="preserve">T O 202205 yyyy00 HV        </v>
      </c>
      <c r="B7642" s="68" t="s">
        <v>480</v>
      </c>
      <c r="C7642" s="68" t="s">
        <v>473</v>
      </c>
      <c r="D7642" s="68" t="s">
        <v>287</v>
      </c>
      <c r="E7642" s="68" t="s">
        <v>531</v>
      </c>
      <c r="F7642" s="68" t="s">
        <v>360</v>
      </c>
      <c r="G7642" s="68" t="s">
        <v>76</v>
      </c>
      <c r="H7642" s="68" t="s">
        <v>492</v>
      </c>
      <c r="I7642" s="68" t="s">
        <v>647</v>
      </c>
      <c r="J7642" s="65">
        <v>49</v>
      </c>
      <c r="K7642" s="65">
        <v>21</v>
      </c>
      <c r="L7642" s="65">
        <v>203</v>
      </c>
      <c r="M7642" s="65" t="s">
        <v>494</v>
      </c>
    </row>
    <row r="7643" spans="1:13" ht="12.75" customHeight="1">
      <c r="A7643" s="65" t="str">
        <f>IF(ROW()=1,"KEY",IF(ISNA(VLOOKUP(B7643,車名対応マスタ!B:D,3,FALSE)),"",IF(VLOOKUP(B7643,車名対応マスタ!B:D,3,FALSE)="","",$D7643&amp;" "&amp;IF($G7643="9","J","O")&amp;" "&amp;$I7643&amp;" "&amp;IF($I7643&lt;=TEXT(★完成資料!$A$1,"yyyymm"),TEXT(★完成資料!$A$1,"yyyymm"),"999999")&amp; " " &amp; LEFT(F7643 &amp; "          ",10))))</f>
        <v xml:space="preserve">T O 202206 yyyy00 HV        </v>
      </c>
      <c r="B7643" s="68" t="s">
        <v>480</v>
      </c>
      <c r="C7643" s="68" t="s">
        <v>473</v>
      </c>
      <c r="D7643" s="68" t="s">
        <v>287</v>
      </c>
      <c r="E7643" s="68" t="s">
        <v>531</v>
      </c>
      <c r="F7643" s="68" t="s">
        <v>360</v>
      </c>
      <c r="G7643" s="68" t="s">
        <v>76</v>
      </c>
      <c r="H7643" s="68" t="s">
        <v>492</v>
      </c>
      <c r="I7643" s="68" t="s">
        <v>652</v>
      </c>
      <c r="J7643" s="65">
        <v>33</v>
      </c>
      <c r="K7643" s="65">
        <v>32</v>
      </c>
      <c r="L7643" s="65">
        <v>203</v>
      </c>
      <c r="M7643" s="65" t="s">
        <v>494</v>
      </c>
    </row>
    <row r="7644" spans="1:13" ht="12.75" customHeight="1">
      <c r="A7644" s="65" t="str">
        <f>IF(ROW()=1,"KEY",IF(ISNA(VLOOKUP(B7644,車名対応マスタ!B:D,3,FALSE)),"",IF(VLOOKUP(B7644,車名対応マスタ!B:D,3,FALSE)="","",$D7644&amp;" "&amp;IF($G7644="9","J","O")&amp;" "&amp;$I7644&amp;" "&amp;IF($I7644&lt;=TEXT(★完成資料!$A$1,"yyyymm"),TEXT(★完成資料!$A$1,"yyyymm"),"999999")&amp; " " &amp; LEFT(F7644 &amp; "          ",10))))</f>
        <v xml:space="preserve">T O 202207 yyyy00 HV        </v>
      </c>
      <c r="B7644" s="68" t="s">
        <v>480</v>
      </c>
      <c r="C7644" s="68" t="s">
        <v>473</v>
      </c>
      <c r="D7644" s="68" t="s">
        <v>287</v>
      </c>
      <c r="E7644" s="68" t="s">
        <v>531</v>
      </c>
      <c r="F7644" s="68" t="s">
        <v>360</v>
      </c>
      <c r="G7644" s="68" t="s">
        <v>76</v>
      </c>
      <c r="H7644" s="68" t="s">
        <v>492</v>
      </c>
      <c r="I7644" s="68" t="s">
        <v>655</v>
      </c>
      <c r="J7644" s="65">
        <v>46</v>
      </c>
      <c r="K7644" s="65">
        <v>20</v>
      </c>
      <c r="L7644" s="65">
        <v>203</v>
      </c>
      <c r="M7644" s="65" t="s">
        <v>494</v>
      </c>
    </row>
    <row r="7645" spans="1:13" ht="12.75" customHeight="1">
      <c r="A7645" s="65" t="str">
        <f>IF(ROW()=1,"KEY",IF(ISNA(VLOOKUP(B7645,車名対応マスタ!B:D,3,FALSE)),"",IF(VLOOKUP(B7645,車名対応マスタ!B:D,3,FALSE)="","",$D7645&amp;" "&amp;IF($G7645="9","J","O")&amp;" "&amp;$I7645&amp;" "&amp;IF($I7645&lt;=TEXT(★完成資料!$A$1,"yyyymm"),TEXT(★完成資料!$A$1,"yyyymm"),"999999")&amp; " " &amp; LEFT(F7645 &amp; "          ",10))))</f>
        <v xml:space="preserve">T O 202208 yyyy00 HV        </v>
      </c>
      <c r="B7645" s="68" t="s">
        <v>480</v>
      </c>
      <c r="C7645" s="68" t="s">
        <v>473</v>
      </c>
      <c r="D7645" s="68" t="s">
        <v>287</v>
      </c>
      <c r="E7645" s="68" t="s">
        <v>531</v>
      </c>
      <c r="F7645" s="68" t="s">
        <v>360</v>
      </c>
      <c r="G7645" s="68" t="s">
        <v>76</v>
      </c>
      <c r="H7645" s="68" t="s">
        <v>492</v>
      </c>
      <c r="I7645" s="68" t="s">
        <v>656</v>
      </c>
      <c r="J7645" s="65">
        <v>48</v>
      </c>
      <c r="K7645" s="65">
        <v>3</v>
      </c>
      <c r="L7645" s="65">
        <v>203</v>
      </c>
      <c r="M7645" s="65" t="s">
        <v>494</v>
      </c>
    </row>
    <row r="7646" spans="1:13" ht="12.75" customHeight="1">
      <c r="A7646" s="65" t="str">
        <f>IF(ROW()=1,"KEY",IF(ISNA(VLOOKUP(B7646,車名対応マスタ!B:D,3,FALSE)),"",IF(VLOOKUP(B7646,車名対応マスタ!B:D,3,FALSE)="","",$D7646&amp;" "&amp;IF($G7646="9","J","O")&amp;" "&amp;$I7646&amp;" "&amp;IF($I7646&lt;=TEXT(★完成資料!$A$1,"yyyymm"),TEXT(★完成資料!$A$1,"yyyymm"),"999999")&amp; " " &amp; LEFT(F7646 &amp; "          ",10))))</f>
        <v xml:space="preserve">T O 202209 yyyy00 HV        </v>
      </c>
      <c r="B7646" s="68" t="s">
        <v>480</v>
      </c>
      <c r="C7646" s="68" t="s">
        <v>473</v>
      </c>
      <c r="D7646" s="68" t="s">
        <v>287</v>
      </c>
      <c r="E7646" s="68" t="s">
        <v>531</v>
      </c>
      <c r="F7646" s="68" t="s">
        <v>360</v>
      </c>
      <c r="G7646" s="68" t="s">
        <v>76</v>
      </c>
      <c r="H7646" s="68" t="s">
        <v>492</v>
      </c>
      <c r="I7646" s="68" t="s">
        <v>657</v>
      </c>
      <c r="J7646" s="65">
        <v>46</v>
      </c>
      <c r="K7646" s="65">
        <v>35</v>
      </c>
      <c r="L7646" s="65">
        <v>203</v>
      </c>
      <c r="M7646" s="65" t="s">
        <v>494</v>
      </c>
    </row>
    <row r="7647" spans="1:13" ht="12.75" customHeight="1">
      <c r="A7647" s="65" t="str">
        <f>IF(ROW()=1,"KEY",IF(ISNA(VLOOKUP(B7647,車名対応マスタ!B:D,3,FALSE)),"",IF(VLOOKUP(B7647,車名対応マスタ!B:D,3,FALSE)="","",$D7647&amp;" "&amp;IF($G7647="9","J","O")&amp;" "&amp;$I7647&amp;" "&amp;IF($I7647&lt;=TEXT(★完成資料!$A$1,"yyyymm"),TEXT(★完成資料!$A$1,"yyyymm"),"999999")&amp; " " &amp; LEFT(F7647 &amp; "          ",10))))</f>
        <v xml:space="preserve">T O 202210 yyyy00 HV        </v>
      </c>
      <c r="B7647" s="68" t="s">
        <v>480</v>
      </c>
      <c r="C7647" s="68" t="s">
        <v>473</v>
      </c>
      <c r="D7647" s="68" t="s">
        <v>287</v>
      </c>
      <c r="E7647" s="68" t="s">
        <v>531</v>
      </c>
      <c r="F7647" s="68" t="s">
        <v>360</v>
      </c>
      <c r="G7647" s="68" t="s">
        <v>76</v>
      </c>
      <c r="H7647" s="68" t="s">
        <v>492</v>
      </c>
      <c r="I7647" s="68" t="s">
        <v>663</v>
      </c>
      <c r="J7647" s="65">
        <v>30</v>
      </c>
      <c r="K7647" s="65">
        <v>46</v>
      </c>
      <c r="L7647" s="65">
        <v>203</v>
      </c>
      <c r="M7647" s="65" t="s">
        <v>494</v>
      </c>
    </row>
    <row r="7648" spans="1:13" ht="12.75" customHeight="1">
      <c r="A7648" s="65" t="str">
        <f>IF(ROW()=1,"KEY",IF(ISNA(VLOOKUP(B7648,車名対応マスタ!B:D,3,FALSE)),"",IF(VLOOKUP(B7648,車名対応マスタ!B:D,3,FALSE)="","",$D7648&amp;" "&amp;IF($G7648="9","J","O")&amp;" "&amp;$I7648&amp;" "&amp;IF($I7648&lt;=TEXT(★完成資料!$A$1,"yyyymm"),TEXT(★完成資料!$A$1,"yyyymm"),"999999")&amp; " " &amp; LEFT(F7648 &amp; "          ",10))))</f>
        <v xml:space="preserve">T O 202201 yyyy00 HV        </v>
      </c>
      <c r="B7648" s="68" t="s">
        <v>480</v>
      </c>
      <c r="C7648" s="68" t="s">
        <v>473</v>
      </c>
      <c r="D7648" s="68" t="s">
        <v>287</v>
      </c>
      <c r="E7648" s="68" t="s">
        <v>531</v>
      </c>
      <c r="F7648" s="68" t="s">
        <v>360</v>
      </c>
      <c r="G7648" s="68" t="s">
        <v>76</v>
      </c>
      <c r="H7648" s="68" t="s">
        <v>492</v>
      </c>
      <c r="I7648" s="68" t="s">
        <v>639</v>
      </c>
      <c r="J7648" s="65">
        <v>4</v>
      </c>
      <c r="K7648" s="65">
        <v>4</v>
      </c>
      <c r="L7648" s="65">
        <v>229</v>
      </c>
      <c r="M7648" s="65" t="s">
        <v>267</v>
      </c>
    </row>
    <row r="7649" spans="1:13" ht="12.75" customHeight="1">
      <c r="A7649" s="65" t="str">
        <f>IF(ROW()=1,"KEY",IF(ISNA(VLOOKUP(B7649,車名対応マスタ!B:D,3,FALSE)),"",IF(VLOOKUP(B7649,車名対応マスタ!B:D,3,FALSE)="","",$D7649&amp;" "&amp;IF($G7649="9","J","O")&amp;" "&amp;$I7649&amp;" "&amp;IF($I7649&lt;=TEXT(★完成資料!$A$1,"yyyymm"),TEXT(★完成資料!$A$1,"yyyymm"),"999999")&amp; " " &amp; LEFT(F7649 &amp; "          ",10))))</f>
        <v xml:space="preserve">T O 202202 yyyy00 HV        </v>
      </c>
      <c r="B7649" s="68" t="s">
        <v>480</v>
      </c>
      <c r="C7649" s="68" t="s">
        <v>473</v>
      </c>
      <c r="D7649" s="68" t="s">
        <v>287</v>
      </c>
      <c r="E7649" s="68" t="s">
        <v>531</v>
      </c>
      <c r="F7649" s="68" t="s">
        <v>360</v>
      </c>
      <c r="G7649" s="68" t="s">
        <v>76</v>
      </c>
      <c r="H7649" s="68" t="s">
        <v>492</v>
      </c>
      <c r="I7649" s="68" t="s">
        <v>640</v>
      </c>
      <c r="J7649" s="65">
        <v>4</v>
      </c>
      <c r="K7649" s="65">
        <v>0</v>
      </c>
      <c r="L7649" s="65">
        <v>229</v>
      </c>
      <c r="M7649" s="65" t="s">
        <v>267</v>
      </c>
    </row>
    <row r="7650" spans="1:13" ht="12.75" customHeight="1">
      <c r="A7650" s="65" t="str">
        <f>IF(ROW()=1,"KEY",IF(ISNA(VLOOKUP(B7650,車名対応マスタ!B:D,3,FALSE)),"",IF(VLOOKUP(B7650,車名対応マスタ!B:D,3,FALSE)="","",$D7650&amp;" "&amp;IF($G7650="9","J","O")&amp;" "&amp;$I7650&amp;" "&amp;IF($I7650&lt;=TEXT(★完成資料!$A$1,"yyyymm"),TEXT(★完成資料!$A$1,"yyyymm"),"999999")&amp; " " &amp; LEFT(F7650 &amp; "          ",10))))</f>
        <v xml:space="preserve">T O 202203 yyyy00 HV        </v>
      </c>
      <c r="B7650" s="68" t="s">
        <v>480</v>
      </c>
      <c r="C7650" s="68" t="s">
        <v>473</v>
      </c>
      <c r="D7650" s="68" t="s">
        <v>287</v>
      </c>
      <c r="E7650" s="68" t="s">
        <v>531</v>
      </c>
      <c r="F7650" s="68" t="s">
        <v>360</v>
      </c>
      <c r="G7650" s="68" t="s">
        <v>76</v>
      </c>
      <c r="H7650" s="68" t="s">
        <v>492</v>
      </c>
      <c r="I7650" s="68" t="s">
        <v>641</v>
      </c>
      <c r="J7650" s="65">
        <v>4</v>
      </c>
      <c r="K7650" s="65">
        <v>4</v>
      </c>
      <c r="L7650" s="65">
        <v>229</v>
      </c>
      <c r="M7650" s="65" t="s">
        <v>267</v>
      </c>
    </row>
    <row r="7651" spans="1:13" ht="12.75" customHeight="1">
      <c r="A7651" s="65" t="str">
        <f>IF(ROW()=1,"KEY",IF(ISNA(VLOOKUP(B7651,車名対応マスタ!B:D,3,FALSE)),"",IF(VLOOKUP(B7651,車名対応マスタ!B:D,3,FALSE)="","",$D7651&amp;" "&amp;IF($G7651="9","J","O")&amp;" "&amp;$I7651&amp;" "&amp;IF($I7651&lt;=TEXT(★完成資料!$A$1,"yyyymm"),TEXT(★完成資料!$A$1,"yyyymm"),"999999")&amp; " " &amp; LEFT(F7651 &amp; "          ",10))))</f>
        <v xml:space="preserve">T O 202204 yyyy00 HV        </v>
      </c>
      <c r="B7651" s="68" t="s">
        <v>480</v>
      </c>
      <c r="C7651" s="68" t="s">
        <v>473</v>
      </c>
      <c r="D7651" s="68" t="s">
        <v>287</v>
      </c>
      <c r="E7651" s="68" t="s">
        <v>531</v>
      </c>
      <c r="F7651" s="68" t="s">
        <v>360</v>
      </c>
      <c r="G7651" s="68" t="s">
        <v>76</v>
      </c>
      <c r="H7651" s="68" t="s">
        <v>492</v>
      </c>
      <c r="I7651" s="68" t="s">
        <v>642</v>
      </c>
      <c r="J7651" s="65">
        <v>2</v>
      </c>
      <c r="K7651" s="65">
        <v>4</v>
      </c>
      <c r="L7651" s="65">
        <v>229</v>
      </c>
      <c r="M7651" s="65" t="s">
        <v>267</v>
      </c>
    </row>
    <row r="7652" spans="1:13" ht="12.75" customHeight="1">
      <c r="A7652" s="65" t="str">
        <f>IF(ROW()=1,"KEY",IF(ISNA(VLOOKUP(B7652,車名対応マスタ!B:D,3,FALSE)),"",IF(VLOOKUP(B7652,車名対応マスタ!B:D,3,FALSE)="","",$D7652&amp;" "&amp;IF($G7652="9","J","O")&amp;" "&amp;$I7652&amp;" "&amp;IF($I7652&lt;=TEXT(★完成資料!$A$1,"yyyymm"),TEXT(★完成資料!$A$1,"yyyymm"),"999999")&amp; " " &amp; LEFT(F7652 &amp; "          ",10))))</f>
        <v xml:space="preserve">T O 202205 yyyy00 HV        </v>
      </c>
      <c r="B7652" s="68" t="s">
        <v>480</v>
      </c>
      <c r="C7652" s="68" t="s">
        <v>473</v>
      </c>
      <c r="D7652" s="68" t="s">
        <v>287</v>
      </c>
      <c r="E7652" s="68" t="s">
        <v>531</v>
      </c>
      <c r="F7652" s="68" t="s">
        <v>360</v>
      </c>
      <c r="G7652" s="68" t="s">
        <v>76</v>
      </c>
      <c r="H7652" s="68" t="s">
        <v>492</v>
      </c>
      <c r="I7652" s="68" t="s">
        <v>647</v>
      </c>
      <c r="J7652" s="65">
        <v>5</v>
      </c>
      <c r="K7652" s="65">
        <v>3</v>
      </c>
      <c r="L7652" s="65">
        <v>229</v>
      </c>
      <c r="M7652" s="65" t="s">
        <v>267</v>
      </c>
    </row>
    <row r="7653" spans="1:13" ht="12.75" customHeight="1">
      <c r="A7653" s="65" t="str">
        <f>IF(ROW()=1,"KEY",IF(ISNA(VLOOKUP(B7653,車名対応マスタ!B:D,3,FALSE)),"",IF(VLOOKUP(B7653,車名対応マスタ!B:D,3,FALSE)="","",$D7653&amp;" "&amp;IF($G7653="9","J","O")&amp;" "&amp;$I7653&amp;" "&amp;IF($I7653&lt;=TEXT(★完成資料!$A$1,"yyyymm"),TEXT(★完成資料!$A$1,"yyyymm"),"999999")&amp; " " &amp; LEFT(F7653 &amp; "          ",10))))</f>
        <v xml:space="preserve">T O 202206 yyyy00 HV        </v>
      </c>
      <c r="B7653" s="68" t="s">
        <v>480</v>
      </c>
      <c r="C7653" s="68" t="s">
        <v>473</v>
      </c>
      <c r="D7653" s="68" t="s">
        <v>287</v>
      </c>
      <c r="E7653" s="68" t="s">
        <v>531</v>
      </c>
      <c r="F7653" s="68" t="s">
        <v>360</v>
      </c>
      <c r="G7653" s="68" t="s">
        <v>76</v>
      </c>
      <c r="H7653" s="68" t="s">
        <v>492</v>
      </c>
      <c r="I7653" s="68" t="s">
        <v>652</v>
      </c>
      <c r="J7653" s="65">
        <v>1</v>
      </c>
      <c r="K7653" s="65">
        <v>0</v>
      </c>
      <c r="L7653" s="65">
        <v>229</v>
      </c>
      <c r="M7653" s="65" t="s">
        <v>267</v>
      </c>
    </row>
    <row r="7654" spans="1:13" ht="12.75" customHeight="1">
      <c r="A7654" s="65" t="str">
        <f>IF(ROW()=1,"KEY",IF(ISNA(VLOOKUP(B7654,車名対応マスタ!B:D,3,FALSE)),"",IF(VLOOKUP(B7654,車名対応マスタ!B:D,3,FALSE)="","",$D7654&amp;" "&amp;IF($G7654="9","J","O")&amp;" "&amp;$I7654&amp;" "&amp;IF($I7654&lt;=TEXT(★完成資料!$A$1,"yyyymm"),TEXT(★完成資料!$A$1,"yyyymm"),"999999")&amp; " " &amp; LEFT(F7654 &amp; "          ",10))))</f>
        <v xml:space="preserve">T O 202207 yyyy00 HV        </v>
      </c>
      <c r="B7654" s="68" t="s">
        <v>480</v>
      </c>
      <c r="C7654" s="68" t="s">
        <v>473</v>
      </c>
      <c r="D7654" s="68" t="s">
        <v>287</v>
      </c>
      <c r="E7654" s="68" t="s">
        <v>531</v>
      </c>
      <c r="F7654" s="68" t="s">
        <v>360</v>
      </c>
      <c r="G7654" s="68" t="s">
        <v>76</v>
      </c>
      <c r="H7654" s="68" t="s">
        <v>492</v>
      </c>
      <c r="I7654" s="68" t="s">
        <v>655</v>
      </c>
      <c r="J7654" s="65">
        <v>1</v>
      </c>
      <c r="K7654" s="65">
        <v>0</v>
      </c>
      <c r="L7654" s="65">
        <v>229</v>
      </c>
      <c r="M7654" s="65" t="s">
        <v>267</v>
      </c>
    </row>
    <row r="7655" spans="1:13" ht="12.75" customHeight="1">
      <c r="A7655" s="65" t="str">
        <f>IF(ROW()=1,"KEY",IF(ISNA(VLOOKUP(B7655,車名対応マスタ!B:D,3,FALSE)),"",IF(VLOOKUP(B7655,車名対応マスタ!B:D,3,FALSE)="","",$D7655&amp;" "&amp;IF($G7655="9","J","O")&amp;" "&amp;$I7655&amp;" "&amp;IF($I7655&lt;=TEXT(★完成資料!$A$1,"yyyymm"),TEXT(★完成資料!$A$1,"yyyymm"),"999999")&amp; " " &amp; LEFT(F7655 &amp; "          ",10))))</f>
        <v xml:space="preserve">T O 202208 yyyy00 HV        </v>
      </c>
      <c r="B7655" s="68" t="s">
        <v>480</v>
      </c>
      <c r="C7655" s="68" t="s">
        <v>473</v>
      </c>
      <c r="D7655" s="68" t="s">
        <v>287</v>
      </c>
      <c r="E7655" s="68" t="s">
        <v>531</v>
      </c>
      <c r="F7655" s="68" t="s">
        <v>360</v>
      </c>
      <c r="G7655" s="68" t="s">
        <v>76</v>
      </c>
      <c r="H7655" s="68" t="s">
        <v>492</v>
      </c>
      <c r="I7655" s="68" t="s">
        <v>656</v>
      </c>
      <c r="J7655" s="65">
        <v>4</v>
      </c>
      <c r="K7655" s="65">
        <v>4</v>
      </c>
      <c r="L7655" s="65">
        <v>229</v>
      </c>
      <c r="M7655" s="65" t="s">
        <v>267</v>
      </c>
    </row>
    <row r="7656" spans="1:13" ht="12.75" customHeight="1">
      <c r="A7656" s="65" t="str">
        <f>IF(ROW()=1,"KEY",IF(ISNA(VLOOKUP(B7656,車名対応マスタ!B:D,3,FALSE)),"",IF(VLOOKUP(B7656,車名対応マスタ!B:D,3,FALSE)="","",$D7656&amp;" "&amp;IF($G7656="9","J","O")&amp;" "&amp;$I7656&amp;" "&amp;IF($I7656&lt;=TEXT(★完成資料!$A$1,"yyyymm"),TEXT(★完成資料!$A$1,"yyyymm"),"999999")&amp; " " &amp; LEFT(F7656 &amp; "          ",10))))</f>
        <v xml:space="preserve">T O 202209 yyyy00 HV        </v>
      </c>
      <c r="B7656" s="68" t="s">
        <v>480</v>
      </c>
      <c r="C7656" s="68" t="s">
        <v>473</v>
      </c>
      <c r="D7656" s="68" t="s">
        <v>287</v>
      </c>
      <c r="E7656" s="68" t="s">
        <v>531</v>
      </c>
      <c r="F7656" s="68" t="s">
        <v>360</v>
      </c>
      <c r="G7656" s="68" t="s">
        <v>76</v>
      </c>
      <c r="H7656" s="68" t="s">
        <v>492</v>
      </c>
      <c r="I7656" s="68" t="s">
        <v>657</v>
      </c>
      <c r="J7656" s="65">
        <v>4</v>
      </c>
      <c r="K7656" s="65">
        <v>4</v>
      </c>
      <c r="L7656" s="65">
        <v>229</v>
      </c>
      <c r="M7656" s="65" t="s">
        <v>267</v>
      </c>
    </row>
    <row r="7657" spans="1:13" ht="12.75" customHeight="1">
      <c r="A7657" s="65" t="str">
        <f>IF(ROW()=1,"KEY",IF(ISNA(VLOOKUP(B7657,車名対応マスタ!B:D,3,FALSE)),"",IF(VLOOKUP(B7657,車名対応マスタ!B:D,3,FALSE)="","",$D7657&amp;" "&amp;IF($G7657="9","J","O")&amp;" "&amp;$I7657&amp;" "&amp;IF($I7657&lt;=TEXT(★完成資料!$A$1,"yyyymm"),TEXT(★完成資料!$A$1,"yyyymm"),"999999")&amp; " " &amp; LEFT(F7657 &amp; "          ",10))))</f>
        <v xml:space="preserve">T O 202210 yyyy00 HV        </v>
      </c>
      <c r="B7657" s="68" t="s">
        <v>480</v>
      </c>
      <c r="C7657" s="68" t="s">
        <v>473</v>
      </c>
      <c r="D7657" s="68" t="s">
        <v>287</v>
      </c>
      <c r="E7657" s="68" t="s">
        <v>531</v>
      </c>
      <c r="F7657" s="68" t="s">
        <v>360</v>
      </c>
      <c r="G7657" s="68" t="s">
        <v>76</v>
      </c>
      <c r="H7657" s="68" t="s">
        <v>492</v>
      </c>
      <c r="I7657" s="68" t="s">
        <v>663</v>
      </c>
      <c r="J7657" s="65">
        <v>3</v>
      </c>
      <c r="K7657" s="65">
        <v>2</v>
      </c>
      <c r="L7657" s="65">
        <v>229</v>
      </c>
      <c r="M7657" s="65" t="s">
        <v>267</v>
      </c>
    </row>
    <row r="7658" spans="1:13" ht="12.75" customHeight="1">
      <c r="A7658" s="65" t="str">
        <f>IF(ROW()=1,"KEY",IF(ISNA(VLOOKUP(B7658,車名対応マスタ!B:D,3,FALSE)),"",IF(VLOOKUP(B7658,車名対応マスタ!B:D,3,FALSE)="","",$D7658&amp;" "&amp;IF($G7658="9","J","O")&amp;" "&amp;$I7658&amp;" "&amp;IF($I7658&lt;=TEXT(★完成資料!$A$1,"yyyymm"),TEXT(★完成資料!$A$1,"yyyymm"),"999999")&amp; " " &amp; LEFT(F7658 &amp; "          ",10))))</f>
        <v xml:space="preserve">T O 202202 yyyy00 HV        </v>
      </c>
      <c r="B7658" s="68" t="s">
        <v>480</v>
      </c>
      <c r="C7658" s="68" t="s">
        <v>473</v>
      </c>
      <c r="D7658" s="68" t="s">
        <v>287</v>
      </c>
      <c r="E7658" s="68" t="s">
        <v>531</v>
      </c>
      <c r="F7658" s="68" t="s">
        <v>360</v>
      </c>
      <c r="G7658" s="68" t="s">
        <v>76</v>
      </c>
      <c r="H7658" s="68" t="s">
        <v>492</v>
      </c>
      <c r="I7658" s="68" t="s">
        <v>640</v>
      </c>
      <c r="J7658" s="65">
        <v>2</v>
      </c>
      <c r="K7658" s="65">
        <v>0</v>
      </c>
      <c r="L7658" s="65">
        <v>218</v>
      </c>
      <c r="M7658" s="65" t="s">
        <v>297</v>
      </c>
    </row>
    <row r="7659" spans="1:13" ht="12.75" customHeight="1">
      <c r="A7659" s="65" t="str">
        <f>IF(ROW()=1,"KEY",IF(ISNA(VLOOKUP(B7659,車名対応マスタ!B:D,3,FALSE)),"",IF(VLOOKUP(B7659,車名対応マスタ!B:D,3,FALSE)="","",$D7659&amp;" "&amp;IF($G7659="9","J","O")&amp;" "&amp;$I7659&amp;" "&amp;IF($I7659&lt;=TEXT(★完成資料!$A$1,"yyyymm"),TEXT(★完成資料!$A$1,"yyyymm"),"999999")&amp; " " &amp; LEFT(F7659 &amp; "          ",10))))</f>
        <v xml:space="preserve">T O 202204 yyyy00 HV        </v>
      </c>
      <c r="B7659" s="68" t="s">
        <v>480</v>
      </c>
      <c r="C7659" s="68" t="s">
        <v>473</v>
      </c>
      <c r="D7659" s="68" t="s">
        <v>287</v>
      </c>
      <c r="E7659" s="68" t="s">
        <v>531</v>
      </c>
      <c r="F7659" s="68" t="s">
        <v>360</v>
      </c>
      <c r="G7659" s="68" t="s">
        <v>76</v>
      </c>
      <c r="H7659" s="68" t="s">
        <v>492</v>
      </c>
      <c r="I7659" s="68" t="s">
        <v>642</v>
      </c>
      <c r="J7659" s="65">
        <v>0</v>
      </c>
      <c r="K7659" s="65">
        <v>1</v>
      </c>
      <c r="L7659" s="65">
        <v>218</v>
      </c>
      <c r="M7659" s="65" t="s">
        <v>297</v>
      </c>
    </row>
    <row r="7660" spans="1:13" ht="12.75" customHeight="1">
      <c r="A7660" s="65" t="str">
        <f>IF(ROW()=1,"KEY",IF(ISNA(VLOOKUP(B7660,車名対応マスタ!B:D,3,FALSE)),"",IF(VLOOKUP(B7660,車名対応マスタ!B:D,3,FALSE)="","",$D7660&amp;" "&amp;IF($G7660="9","J","O")&amp;" "&amp;$I7660&amp;" "&amp;IF($I7660&lt;=TEXT(★完成資料!$A$1,"yyyymm"),TEXT(★完成資料!$A$1,"yyyymm"),"999999")&amp; " " &amp; LEFT(F7660 &amp; "          ",10))))</f>
        <v xml:space="preserve">T O 202205 yyyy00 HV        </v>
      </c>
      <c r="B7660" s="68" t="s">
        <v>480</v>
      </c>
      <c r="C7660" s="68" t="s">
        <v>473</v>
      </c>
      <c r="D7660" s="68" t="s">
        <v>287</v>
      </c>
      <c r="E7660" s="68" t="s">
        <v>531</v>
      </c>
      <c r="F7660" s="68" t="s">
        <v>360</v>
      </c>
      <c r="G7660" s="68" t="s">
        <v>76</v>
      </c>
      <c r="H7660" s="68" t="s">
        <v>492</v>
      </c>
      <c r="I7660" s="68" t="s">
        <v>647</v>
      </c>
      <c r="J7660" s="65">
        <v>0</v>
      </c>
      <c r="K7660" s="65">
        <v>1</v>
      </c>
      <c r="L7660" s="65">
        <v>218</v>
      </c>
      <c r="M7660" s="65" t="s">
        <v>297</v>
      </c>
    </row>
    <row r="7661" spans="1:13" ht="12.75" customHeight="1">
      <c r="A7661" s="65" t="str">
        <f>IF(ROW()=1,"KEY",IF(ISNA(VLOOKUP(B7661,車名対応マスタ!B:D,3,FALSE)),"",IF(VLOOKUP(B7661,車名対応マスタ!B:D,3,FALSE)="","",$D7661&amp;" "&amp;IF($G7661="9","J","O")&amp;" "&amp;$I7661&amp;" "&amp;IF($I7661&lt;=TEXT(★完成資料!$A$1,"yyyymm"),TEXT(★完成資料!$A$1,"yyyymm"),"999999")&amp; " " &amp; LEFT(F7661 &amp; "          ",10))))</f>
        <v xml:space="preserve">T O 202206 yyyy00 HV        </v>
      </c>
      <c r="B7661" s="68" t="s">
        <v>480</v>
      </c>
      <c r="C7661" s="68" t="s">
        <v>473</v>
      </c>
      <c r="D7661" s="68" t="s">
        <v>287</v>
      </c>
      <c r="E7661" s="68" t="s">
        <v>531</v>
      </c>
      <c r="F7661" s="68" t="s">
        <v>360</v>
      </c>
      <c r="G7661" s="68" t="s">
        <v>76</v>
      </c>
      <c r="H7661" s="68" t="s">
        <v>492</v>
      </c>
      <c r="I7661" s="68" t="s">
        <v>652</v>
      </c>
      <c r="J7661" s="65">
        <v>1</v>
      </c>
      <c r="K7661" s="65">
        <v>0</v>
      </c>
      <c r="L7661" s="65">
        <v>218</v>
      </c>
      <c r="M7661" s="65" t="s">
        <v>297</v>
      </c>
    </row>
    <row r="7662" spans="1:13" ht="12.75" customHeight="1">
      <c r="A7662" s="65" t="str">
        <f>IF(ROW()=1,"KEY",IF(ISNA(VLOOKUP(B7662,車名対応マスタ!B:D,3,FALSE)),"",IF(VLOOKUP(B7662,車名対応マスタ!B:D,3,FALSE)="","",$D7662&amp;" "&amp;IF($G7662="9","J","O")&amp;" "&amp;$I7662&amp;" "&amp;IF($I7662&lt;=TEXT(★完成資料!$A$1,"yyyymm"),TEXT(★完成資料!$A$1,"yyyymm"),"999999")&amp; " " &amp; LEFT(F7662 &amp; "          ",10))))</f>
        <v xml:space="preserve">T O 202208 yyyy00 HV        </v>
      </c>
      <c r="B7662" s="68" t="s">
        <v>480</v>
      </c>
      <c r="C7662" s="68" t="s">
        <v>473</v>
      </c>
      <c r="D7662" s="68" t="s">
        <v>287</v>
      </c>
      <c r="E7662" s="68" t="s">
        <v>531</v>
      </c>
      <c r="F7662" s="68" t="s">
        <v>360</v>
      </c>
      <c r="G7662" s="68" t="s">
        <v>76</v>
      </c>
      <c r="H7662" s="68" t="s">
        <v>492</v>
      </c>
      <c r="I7662" s="68" t="s">
        <v>656</v>
      </c>
      <c r="J7662" s="65">
        <v>1</v>
      </c>
      <c r="K7662" s="65">
        <v>0</v>
      </c>
      <c r="L7662" s="65">
        <v>218</v>
      </c>
      <c r="M7662" s="65" t="s">
        <v>297</v>
      </c>
    </row>
    <row r="7663" spans="1:13" ht="12.75" customHeight="1">
      <c r="A7663" s="65" t="str">
        <f>IF(ROW()=1,"KEY",IF(ISNA(VLOOKUP(B7663,車名対応マスタ!B:D,3,FALSE)),"",IF(VLOOKUP(B7663,車名対応マスタ!B:D,3,FALSE)="","",$D7663&amp;" "&amp;IF($G7663="9","J","O")&amp;" "&amp;$I7663&amp;" "&amp;IF($I7663&lt;=TEXT(★完成資料!$A$1,"yyyymm"),TEXT(★完成資料!$A$1,"yyyymm"),"999999")&amp; " " &amp; LEFT(F7663 &amp; "          ",10))))</f>
        <v xml:space="preserve">T O 202210 yyyy00 HV        </v>
      </c>
      <c r="B7663" s="68" t="s">
        <v>480</v>
      </c>
      <c r="C7663" s="68" t="s">
        <v>473</v>
      </c>
      <c r="D7663" s="68" t="s">
        <v>287</v>
      </c>
      <c r="E7663" s="68" t="s">
        <v>531</v>
      </c>
      <c r="F7663" s="68" t="s">
        <v>360</v>
      </c>
      <c r="G7663" s="68" t="s">
        <v>76</v>
      </c>
      <c r="H7663" s="68" t="s">
        <v>492</v>
      </c>
      <c r="I7663" s="68" t="s">
        <v>663</v>
      </c>
      <c r="J7663" s="65">
        <v>2</v>
      </c>
      <c r="K7663" s="65">
        <v>0</v>
      </c>
      <c r="L7663" s="65">
        <v>218</v>
      </c>
      <c r="M7663" s="65" t="s">
        <v>297</v>
      </c>
    </row>
    <row r="7664" spans="1:13" ht="12.75" customHeight="1">
      <c r="A7664" s="65" t="str">
        <f>IF(ROW()=1,"KEY",IF(ISNA(VLOOKUP(B7664,車名対応マスタ!B:D,3,FALSE)),"",IF(VLOOKUP(B7664,車名対応マスタ!B:D,3,FALSE)="","",$D7664&amp;" "&amp;IF($G7664="9","J","O")&amp;" "&amp;$I7664&amp;" "&amp;IF($I7664&lt;=TEXT(★完成資料!$A$1,"yyyymm"),TEXT(★完成資料!$A$1,"yyyymm"),"999999")&amp; " " &amp; LEFT(F7664 &amp; "          ",10))))</f>
        <v xml:space="preserve">T O 202201 yyyy00 HV        </v>
      </c>
      <c r="B7664" s="68" t="s">
        <v>480</v>
      </c>
      <c r="C7664" s="68" t="s">
        <v>473</v>
      </c>
      <c r="D7664" s="68" t="s">
        <v>287</v>
      </c>
      <c r="E7664" s="68" t="s">
        <v>531</v>
      </c>
      <c r="F7664" s="68" t="s">
        <v>360</v>
      </c>
      <c r="G7664" s="68" t="s">
        <v>76</v>
      </c>
      <c r="H7664" s="68" t="s">
        <v>492</v>
      </c>
      <c r="I7664" s="68" t="s">
        <v>639</v>
      </c>
      <c r="J7664" s="65">
        <v>1</v>
      </c>
      <c r="K7664" s="65">
        <v>2</v>
      </c>
      <c r="L7664" s="65">
        <v>233</v>
      </c>
      <c r="M7664" s="65" t="s">
        <v>298</v>
      </c>
    </row>
    <row r="7665" spans="1:13" ht="12.75" customHeight="1">
      <c r="A7665" s="65" t="str">
        <f>IF(ROW()=1,"KEY",IF(ISNA(VLOOKUP(B7665,車名対応マスタ!B:D,3,FALSE)),"",IF(VLOOKUP(B7665,車名対応マスタ!B:D,3,FALSE)="","",$D7665&amp;" "&amp;IF($G7665="9","J","O")&amp;" "&amp;$I7665&amp;" "&amp;IF($I7665&lt;=TEXT(★完成資料!$A$1,"yyyymm"),TEXT(★完成資料!$A$1,"yyyymm"),"999999")&amp; " " &amp; LEFT(F7665 &amp; "          ",10))))</f>
        <v xml:space="preserve">T O 202202 yyyy00 HV        </v>
      </c>
      <c r="B7665" s="68" t="s">
        <v>480</v>
      </c>
      <c r="C7665" s="68" t="s">
        <v>473</v>
      </c>
      <c r="D7665" s="68" t="s">
        <v>287</v>
      </c>
      <c r="E7665" s="68" t="s">
        <v>531</v>
      </c>
      <c r="F7665" s="68" t="s">
        <v>360</v>
      </c>
      <c r="G7665" s="68" t="s">
        <v>76</v>
      </c>
      <c r="H7665" s="68" t="s">
        <v>492</v>
      </c>
      <c r="I7665" s="68" t="s">
        <v>640</v>
      </c>
      <c r="J7665" s="65">
        <v>1</v>
      </c>
      <c r="K7665" s="65">
        <v>2</v>
      </c>
      <c r="L7665" s="65">
        <v>233</v>
      </c>
      <c r="M7665" s="65" t="s">
        <v>298</v>
      </c>
    </row>
    <row r="7666" spans="1:13" ht="12.75" customHeight="1">
      <c r="A7666" s="65" t="str">
        <f>IF(ROW()=1,"KEY",IF(ISNA(VLOOKUP(B7666,車名対応マスタ!B:D,3,FALSE)),"",IF(VLOOKUP(B7666,車名対応マスタ!B:D,3,FALSE)="","",$D7666&amp;" "&amp;IF($G7666="9","J","O")&amp;" "&amp;$I7666&amp;" "&amp;IF($I7666&lt;=TEXT(★完成資料!$A$1,"yyyymm"),TEXT(★完成資料!$A$1,"yyyymm"),"999999")&amp; " " &amp; LEFT(F7666 &amp; "          ",10))))</f>
        <v xml:space="preserve">T O 202203 yyyy00 HV        </v>
      </c>
      <c r="B7666" s="68" t="s">
        <v>480</v>
      </c>
      <c r="C7666" s="68" t="s">
        <v>473</v>
      </c>
      <c r="D7666" s="68" t="s">
        <v>287</v>
      </c>
      <c r="E7666" s="68" t="s">
        <v>531</v>
      </c>
      <c r="F7666" s="68" t="s">
        <v>360</v>
      </c>
      <c r="G7666" s="68" t="s">
        <v>76</v>
      </c>
      <c r="H7666" s="68" t="s">
        <v>492</v>
      </c>
      <c r="I7666" s="68" t="s">
        <v>641</v>
      </c>
      <c r="J7666" s="65">
        <v>4</v>
      </c>
      <c r="K7666" s="65">
        <v>0</v>
      </c>
      <c r="L7666" s="65">
        <v>233</v>
      </c>
      <c r="M7666" s="65" t="s">
        <v>298</v>
      </c>
    </row>
    <row r="7667" spans="1:13" ht="12.75" customHeight="1">
      <c r="A7667" s="65" t="str">
        <f>IF(ROW()=1,"KEY",IF(ISNA(VLOOKUP(B7667,車名対応マスタ!B:D,3,FALSE)),"",IF(VLOOKUP(B7667,車名対応マスタ!B:D,3,FALSE)="","",$D7667&amp;" "&amp;IF($G7667="9","J","O")&amp;" "&amp;$I7667&amp;" "&amp;IF($I7667&lt;=TEXT(★完成資料!$A$1,"yyyymm"),TEXT(★完成資料!$A$1,"yyyymm"),"999999")&amp; " " &amp; LEFT(F7667 &amp; "          ",10))))</f>
        <v xml:space="preserve">T O 202204 yyyy00 HV        </v>
      </c>
      <c r="B7667" s="68" t="s">
        <v>480</v>
      </c>
      <c r="C7667" s="68" t="s">
        <v>473</v>
      </c>
      <c r="D7667" s="68" t="s">
        <v>287</v>
      </c>
      <c r="E7667" s="68" t="s">
        <v>531</v>
      </c>
      <c r="F7667" s="68" t="s">
        <v>360</v>
      </c>
      <c r="G7667" s="68" t="s">
        <v>76</v>
      </c>
      <c r="H7667" s="68" t="s">
        <v>492</v>
      </c>
      <c r="I7667" s="68" t="s">
        <v>642</v>
      </c>
      <c r="J7667" s="65">
        <v>1</v>
      </c>
      <c r="K7667" s="65">
        <v>0</v>
      </c>
      <c r="L7667" s="65">
        <v>233</v>
      </c>
      <c r="M7667" s="65" t="s">
        <v>298</v>
      </c>
    </row>
    <row r="7668" spans="1:13" ht="12.75" customHeight="1">
      <c r="A7668" s="65" t="str">
        <f>IF(ROW()=1,"KEY",IF(ISNA(VLOOKUP(B7668,車名対応マスタ!B:D,3,FALSE)),"",IF(VLOOKUP(B7668,車名対応マスタ!B:D,3,FALSE)="","",$D7668&amp;" "&amp;IF($G7668="9","J","O")&amp;" "&amp;$I7668&amp;" "&amp;IF($I7668&lt;=TEXT(★完成資料!$A$1,"yyyymm"),TEXT(★完成資料!$A$1,"yyyymm"),"999999")&amp; " " &amp; LEFT(F7668 &amp; "          ",10))))</f>
        <v xml:space="preserve">T O 202205 yyyy00 HV        </v>
      </c>
      <c r="B7668" s="68" t="s">
        <v>480</v>
      </c>
      <c r="C7668" s="68" t="s">
        <v>473</v>
      </c>
      <c r="D7668" s="68" t="s">
        <v>287</v>
      </c>
      <c r="E7668" s="68" t="s">
        <v>531</v>
      </c>
      <c r="F7668" s="68" t="s">
        <v>360</v>
      </c>
      <c r="G7668" s="68" t="s">
        <v>76</v>
      </c>
      <c r="H7668" s="68" t="s">
        <v>492</v>
      </c>
      <c r="I7668" s="68" t="s">
        <v>647</v>
      </c>
      <c r="J7668" s="65">
        <v>1</v>
      </c>
      <c r="K7668" s="65">
        <v>5</v>
      </c>
      <c r="L7668" s="65">
        <v>233</v>
      </c>
      <c r="M7668" s="65" t="s">
        <v>298</v>
      </c>
    </row>
    <row r="7669" spans="1:13" ht="12.75" customHeight="1">
      <c r="A7669" s="65" t="str">
        <f>IF(ROW()=1,"KEY",IF(ISNA(VLOOKUP(B7669,車名対応マスタ!B:D,3,FALSE)),"",IF(VLOOKUP(B7669,車名対応マスタ!B:D,3,FALSE)="","",$D7669&amp;" "&amp;IF($G7669="9","J","O")&amp;" "&amp;$I7669&amp;" "&amp;IF($I7669&lt;=TEXT(★完成資料!$A$1,"yyyymm"),TEXT(★完成資料!$A$1,"yyyymm"),"999999")&amp; " " &amp; LEFT(F7669 &amp; "          ",10))))</f>
        <v xml:space="preserve">T O 202206 yyyy00 HV        </v>
      </c>
      <c r="B7669" s="68" t="s">
        <v>480</v>
      </c>
      <c r="C7669" s="68" t="s">
        <v>473</v>
      </c>
      <c r="D7669" s="68" t="s">
        <v>287</v>
      </c>
      <c r="E7669" s="68" t="s">
        <v>531</v>
      </c>
      <c r="F7669" s="68" t="s">
        <v>360</v>
      </c>
      <c r="G7669" s="68" t="s">
        <v>76</v>
      </c>
      <c r="H7669" s="68" t="s">
        <v>492</v>
      </c>
      <c r="I7669" s="68" t="s">
        <v>652</v>
      </c>
      <c r="J7669" s="65">
        <v>5</v>
      </c>
      <c r="K7669" s="65">
        <v>6</v>
      </c>
      <c r="L7669" s="65">
        <v>233</v>
      </c>
      <c r="M7669" s="65" t="s">
        <v>298</v>
      </c>
    </row>
    <row r="7670" spans="1:13" ht="12.75" customHeight="1">
      <c r="A7670" s="65" t="str">
        <f>IF(ROW()=1,"KEY",IF(ISNA(VLOOKUP(B7670,車名対応マスタ!B:D,3,FALSE)),"",IF(VLOOKUP(B7670,車名対応マスタ!B:D,3,FALSE)="","",$D7670&amp;" "&amp;IF($G7670="9","J","O")&amp;" "&amp;$I7670&amp;" "&amp;IF($I7670&lt;=TEXT(★完成資料!$A$1,"yyyymm"),TEXT(★完成資料!$A$1,"yyyymm"),"999999")&amp; " " &amp; LEFT(F7670 &amp; "          ",10))))</f>
        <v xml:space="preserve">T O 202207 yyyy00 HV        </v>
      </c>
      <c r="B7670" s="68" t="s">
        <v>480</v>
      </c>
      <c r="C7670" s="68" t="s">
        <v>473</v>
      </c>
      <c r="D7670" s="68" t="s">
        <v>287</v>
      </c>
      <c r="E7670" s="68" t="s">
        <v>531</v>
      </c>
      <c r="F7670" s="68" t="s">
        <v>360</v>
      </c>
      <c r="G7670" s="68" t="s">
        <v>76</v>
      </c>
      <c r="H7670" s="68" t="s">
        <v>492</v>
      </c>
      <c r="I7670" s="68" t="s">
        <v>655</v>
      </c>
      <c r="J7670" s="65">
        <v>1</v>
      </c>
      <c r="K7670" s="65">
        <v>0</v>
      </c>
      <c r="L7670" s="65">
        <v>233</v>
      </c>
      <c r="M7670" s="65" t="s">
        <v>298</v>
      </c>
    </row>
    <row r="7671" spans="1:13" ht="12.75" customHeight="1">
      <c r="A7671" s="65" t="str">
        <f>IF(ROW()=1,"KEY",IF(ISNA(VLOOKUP(B7671,車名対応マスタ!B:D,3,FALSE)),"",IF(VLOOKUP(B7671,車名対応マスタ!B:D,3,FALSE)="","",$D7671&amp;" "&amp;IF($G7671="9","J","O")&amp;" "&amp;$I7671&amp;" "&amp;IF($I7671&lt;=TEXT(★完成資料!$A$1,"yyyymm"),TEXT(★完成資料!$A$1,"yyyymm"),"999999")&amp; " " &amp; LEFT(F7671 &amp; "          ",10))))</f>
        <v xml:space="preserve">T O 202208 yyyy00 HV        </v>
      </c>
      <c r="B7671" s="68" t="s">
        <v>480</v>
      </c>
      <c r="C7671" s="68" t="s">
        <v>473</v>
      </c>
      <c r="D7671" s="68" t="s">
        <v>287</v>
      </c>
      <c r="E7671" s="68" t="s">
        <v>531</v>
      </c>
      <c r="F7671" s="68" t="s">
        <v>360</v>
      </c>
      <c r="G7671" s="68" t="s">
        <v>76</v>
      </c>
      <c r="H7671" s="68" t="s">
        <v>492</v>
      </c>
      <c r="I7671" s="68" t="s">
        <v>656</v>
      </c>
      <c r="J7671" s="65">
        <v>5</v>
      </c>
      <c r="K7671" s="65">
        <v>2</v>
      </c>
      <c r="L7671" s="65">
        <v>233</v>
      </c>
      <c r="M7671" s="65" t="s">
        <v>298</v>
      </c>
    </row>
    <row r="7672" spans="1:13" ht="12.75" customHeight="1">
      <c r="A7672" s="65" t="str">
        <f>IF(ROW()=1,"KEY",IF(ISNA(VLOOKUP(B7672,車名対応マスタ!B:D,3,FALSE)),"",IF(VLOOKUP(B7672,車名対応マスタ!B:D,3,FALSE)="","",$D7672&amp;" "&amp;IF($G7672="9","J","O")&amp;" "&amp;$I7672&amp;" "&amp;IF($I7672&lt;=TEXT(★完成資料!$A$1,"yyyymm"),TEXT(★完成資料!$A$1,"yyyymm"),"999999")&amp; " " &amp; LEFT(F7672 &amp; "          ",10))))</f>
        <v xml:space="preserve">T O 202209 yyyy00 HV        </v>
      </c>
      <c r="B7672" s="68" t="s">
        <v>480</v>
      </c>
      <c r="C7672" s="68" t="s">
        <v>473</v>
      </c>
      <c r="D7672" s="68" t="s">
        <v>287</v>
      </c>
      <c r="E7672" s="68" t="s">
        <v>531</v>
      </c>
      <c r="F7672" s="68" t="s">
        <v>360</v>
      </c>
      <c r="G7672" s="68" t="s">
        <v>76</v>
      </c>
      <c r="H7672" s="68" t="s">
        <v>492</v>
      </c>
      <c r="I7672" s="68" t="s">
        <v>657</v>
      </c>
      <c r="J7672" s="65">
        <v>7</v>
      </c>
      <c r="K7672" s="65">
        <v>2</v>
      </c>
      <c r="L7672" s="65">
        <v>233</v>
      </c>
      <c r="M7672" s="65" t="s">
        <v>298</v>
      </c>
    </row>
    <row r="7673" spans="1:13" ht="12.75" customHeight="1">
      <c r="A7673" s="65" t="str">
        <f>IF(ROW()=1,"KEY",IF(ISNA(VLOOKUP(B7673,車名対応マスタ!B:D,3,FALSE)),"",IF(VLOOKUP(B7673,車名対応マスタ!B:D,3,FALSE)="","",$D7673&amp;" "&amp;IF($G7673="9","J","O")&amp;" "&amp;$I7673&amp;" "&amp;IF($I7673&lt;=TEXT(★完成資料!$A$1,"yyyymm"),TEXT(★完成資料!$A$1,"yyyymm"),"999999")&amp; " " &amp; LEFT(F7673 &amp; "          ",10))))</f>
        <v xml:space="preserve">T O 202210 yyyy00 HV        </v>
      </c>
      <c r="B7673" s="68" t="s">
        <v>480</v>
      </c>
      <c r="C7673" s="68" t="s">
        <v>473</v>
      </c>
      <c r="D7673" s="68" t="s">
        <v>287</v>
      </c>
      <c r="E7673" s="68" t="s">
        <v>531</v>
      </c>
      <c r="F7673" s="68" t="s">
        <v>360</v>
      </c>
      <c r="G7673" s="68" t="s">
        <v>76</v>
      </c>
      <c r="H7673" s="68" t="s">
        <v>492</v>
      </c>
      <c r="I7673" s="68" t="s">
        <v>663</v>
      </c>
      <c r="J7673" s="65">
        <v>2</v>
      </c>
      <c r="K7673" s="65">
        <v>2</v>
      </c>
      <c r="L7673" s="65">
        <v>233</v>
      </c>
      <c r="M7673" s="65" t="s">
        <v>298</v>
      </c>
    </row>
    <row r="7674" spans="1:13" ht="12.75" customHeight="1">
      <c r="A7674" s="65" t="str">
        <f>IF(ROW()=1,"KEY",IF(ISNA(VLOOKUP(B7674,車名対応マスタ!B:D,3,FALSE)),"",IF(VLOOKUP(B7674,車名対応マスタ!B:D,3,FALSE)="","",$D7674&amp;" "&amp;IF($G7674="9","J","O")&amp;" "&amp;$I7674&amp;" "&amp;IF($I7674&lt;=TEXT(★完成資料!$A$1,"yyyymm"),TEXT(★完成資料!$A$1,"yyyymm"),"999999")&amp; " " &amp; LEFT(F7674 &amp; "          ",10))))</f>
        <v xml:space="preserve">T O 202201 yyyy00 HV        </v>
      </c>
      <c r="B7674" s="68" t="s">
        <v>480</v>
      </c>
      <c r="C7674" s="68" t="s">
        <v>473</v>
      </c>
      <c r="D7674" s="68" t="s">
        <v>287</v>
      </c>
      <c r="E7674" s="68" t="s">
        <v>531</v>
      </c>
      <c r="F7674" s="68" t="s">
        <v>360</v>
      </c>
      <c r="G7674" s="68" t="s">
        <v>76</v>
      </c>
      <c r="H7674" s="68" t="s">
        <v>492</v>
      </c>
      <c r="I7674" s="68" t="s">
        <v>639</v>
      </c>
      <c r="J7674" s="65">
        <v>16</v>
      </c>
      <c r="K7674" s="65">
        <v>2</v>
      </c>
      <c r="L7674" s="65">
        <v>217</v>
      </c>
      <c r="M7674" s="65" t="s">
        <v>332</v>
      </c>
    </row>
    <row r="7675" spans="1:13" ht="12.75" customHeight="1">
      <c r="A7675" s="65" t="str">
        <f>IF(ROW()=1,"KEY",IF(ISNA(VLOOKUP(B7675,車名対応マスタ!B:D,3,FALSE)),"",IF(VLOOKUP(B7675,車名対応マスタ!B:D,3,FALSE)="","",$D7675&amp;" "&amp;IF($G7675="9","J","O")&amp;" "&amp;$I7675&amp;" "&amp;IF($I7675&lt;=TEXT(★完成資料!$A$1,"yyyymm"),TEXT(★完成資料!$A$1,"yyyymm"),"999999")&amp; " " &amp; LEFT(F7675 &amp; "          ",10))))</f>
        <v xml:space="preserve">T O 202202 yyyy00 HV        </v>
      </c>
      <c r="B7675" s="68" t="s">
        <v>480</v>
      </c>
      <c r="C7675" s="68" t="s">
        <v>473</v>
      </c>
      <c r="D7675" s="68" t="s">
        <v>287</v>
      </c>
      <c r="E7675" s="68" t="s">
        <v>531</v>
      </c>
      <c r="F7675" s="68" t="s">
        <v>360</v>
      </c>
      <c r="G7675" s="68" t="s">
        <v>76</v>
      </c>
      <c r="H7675" s="68" t="s">
        <v>492</v>
      </c>
      <c r="I7675" s="68" t="s">
        <v>640</v>
      </c>
      <c r="J7675" s="65">
        <v>11</v>
      </c>
      <c r="K7675" s="65">
        <v>0</v>
      </c>
      <c r="L7675" s="65">
        <v>217</v>
      </c>
      <c r="M7675" s="65" t="s">
        <v>332</v>
      </c>
    </row>
    <row r="7676" spans="1:13" ht="12.75" customHeight="1">
      <c r="A7676" s="65" t="str">
        <f>IF(ROW()=1,"KEY",IF(ISNA(VLOOKUP(B7676,車名対応マスタ!B:D,3,FALSE)),"",IF(VLOOKUP(B7676,車名対応マスタ!B:D,3,FALSE)="","",$D7676&amp;" "&amp;IF($G7676="9","J","O")&amp;" "&amp;$I7676&amp;" "&amp;IF($I7676&lt;=TEXT(★完成資料!$A$1,"yyyymm"),TEXT(★完成資料!$A$1,"yyyymm"),"999999")&amp; " " &amp; LEFT(F7676 &amp; "          ",10))))</f>
        <v xml:space="preserve">T O 202203 yyyy00 HV        </v>
      </c>
      <c r="B7676" s="68" t="s">
        <v>480</v>
      </c>
      <c r="C7676" s="68" t="s">
        <v>473</v>
      </c>
      <c r="D7676" s="68" t="s">
        <v>287</v>
      </c>
      <c r="E7676" s="68" t="s">
        <v>531</v>
      </c>
      <c r="F7676" s="68" t="s">
        <v>360</v>
      </c>
      <c r="G7676" s="68" t="s">
        <v>76</v>
      </c>
      <c r="H7676" s="68" t="s">
        <v>492</v>
      </c>
      <c r="I7676" s="68" t="s">
        <v>641</v>
      </c>
      <c r="J7676" s="65">
        <v>12</v>
      </c>
      <c r="K7676" s="65">
        <v>4</v>
      </c>
      <c r="L7676" s="65">
        <v>217</v>
      </c>
      <c r="M7676" s="65" t="s">
        <v>332</v>
      </c>
    </row>
    <row r="7677" spans="1:13" ht="12.75" customHeight="1">
      <c r="A7677" s="65" t="str">
        <f>IF(ROW()=1,"KEY",IF(ISNA(VLOOKUP(B7677,車名対応マスタ!B:D,3,FALSE)),"",IF(VLOOKUP(B7677,車名対応マスタ!B:D,3,FALSE)="","",$D7677&amp;" "&amp;IF($G7677="9","J","O")&amp;" "&amp;$I7677&amp;" "&amp;IF($I7677&lt;=TEXT(★完成資料!$A$1,"yyyymm"),TEXT(★完成資料!$A$1,"yyyymm"),"999999")&amp; " " &amp; LEFT(F7677 &amp; "          ",10))))</f>
        <v xml:space="preserve">T O 202204 yyyy00 HV        </v>
      </c>
      <c r="B7677" s="68" t="s">
        <v>480</v>
      </c>
      <c r="C7677" s="68" t="s">
        <v>473</v>
      </c>
      <c r="D7677" s="68" t="s">
        <v>287</v>
      </c>
      <c r="E7677" s="68" t="s">
        <v>531</v>
      </c>
      <c r="F7677" s="68" t="s">
        <v>360</v>
      </c>
      <c r="G7677" s="68" t="s">
        <v>76</v>
      </c>
      <c r="H7677" s="68" t="s">
        <v>492</v>
      </c>
      <c r="I7677" s="68" t="s">
        <v>642</v>
      </c>
      <c r="J7677" s="65">
        <v>13</v>
      </c>
      <c r="K7677" s="65">
        <v>10</v>
      </c>
      <c r="L7677" s="65">
        <v>217</v>
      </c>
      <c r="M7677" s="65" t="s">
        <v>332</v>
      </c>
    </row>
    <row r="7678" spans="1:13" ht="12.75" customHeight="1">
      <c r="A7678" s="65" t="str">
        <f>IF(ROW()=1,"KEY",IF(ISNA(VLOOKUP(B7678,車名対応マスタ!B:D,3,FALSE)),"",IF(VLOOKUP(B7678,車名対応マスタ!B:D,3,FALSE)="","",$D7678&amp;" "&amp;IF($G7678="9","J","O")&amp;" "&amp;$I7678&amp;" "&amp;IF($I7678&lt;=TEXT(★完成資料!$A$1,"yyyymm"),TEXT(★完成資料!$A$1,"yyyymm"),"999999")&amp; " " &amp; LEFT(F7678 &amp; "          ",10))))</f>
        <v xml:space="preserve">T O 202205 yyyy00 HV        </v>
      </c>
      <c r="B7678" s="68" t="s">
        <v>480</v>
      </c>
      <c r="C7678" s="68" t="s">
        <v>473</v>
      </c>
      <c r="D7678" s="68" t="s">
        <v>287</v>
      </c>
      <c r="E7678" s="68" t="s">
        <v>531</v>
      </c>
      <c r="F7678" s="68" t="s">
        <v>360</v>
      </c>
      <c r="G7678" s="68" t="s">
        <v>76</v>
      </c>
      <c r="H7678" s="68" t="s">
        <v>492</v>
      </c>
      <c r="I7678" s="68" t="s">
        <v>647</v>
      </c>
      <c r="J7678" s="65">
        <v>21</v>
      </c>
      <c r="K7678" s="65">
        <v>2</v>
      </c>
      <c r="L7678" s="65">
        <v>217</v>
      </c>
      <c r="M7678" s="65" t="s">
        <v>332</v>
      </c>
    </row>
    <row r="7679" spans="1:13" ht="12.75" customHeight="1">
      <c r="A7679" s="65" t="str">
        <f>IF(ROW()=1,"KEY",IF(ISNA(VLOOKUP(B7679,車名対応マスタ!B:D,3,FALSE)),"",IF(VLOOKUP(B7679,車名対応マスタ!B:D,3,FALSE)="","",$D7679&amp;" "&amp;IF($G7679="9","J","O")&amp;" "&amp;$I7679&amp;" "&amp;IF($I7679&lt;=TEXT(★完成資料!$A$1,"yyyymm"),TEXT(★完成資料!$A$1,"yyyymm"),"999999")&amp; " " &amp; LEFT(F7679 &amp; "          ",10))))</f>
        <v xml:space="preserve">T O 202206 yyyy00 HV        </v>
      </c>
      <c r="B7679" s="68" t="s">
        <v>480</v>
      </c>
      <c r="C7679" s="68" t="s">
        <v>473</v>
      </c>
      <c r="D7679" s="68" t="s">
        <v>287</v>
      </c>
      <c r="E7679" s="68" t="s">
        <v>531</v>
      </c>
      <c r="F7679" s="68" t="s">
        <v>360</v>
      </c>
      <c r="G7679" s="68" t="s">
        <v>76</v>
      </c>
      <c r="H7679" s="68" t="s">
        <v>492</v>
      </c>
      <c r="I7679" s="68" t="s">
        <v>652</v>
      </c>
      <c r="J7679" s="65">
        <v>5</v>
      </c>
      <c r="K7679" s="65">
        <v>6</v>
      </c>
      <c r="L7679" s="65">
        <v>217</v>
      </c>
      <c r="M7679" s="65" t="s">
        <v>332</v>
      </c>
    </row>
    <row r="7680" spans="1:13" ht="12.75" customHeight="1">
      <c r="A7680" s="65" t="str">
        <f>IF(ROW()=1,"KEY",IF(ISNA(VLOOKUP(B7680,車名対応マスタ!B:D,3,FALSE)),"",IF(VLOOKUP(B7680,車名対応マスタ!B:D,3,FALSE)="","",$D7680&amp;" "&amp;IF($G7680="9","J","O")&amp;" "&amp;$I7680&amp;" "&amp;IF($I7680&lt;=TEXT(★完成資料!$A$1,"yyyymm"),TEXT(★完成資料!$A$1,"yyyymm"),"999999")&amp; " " &amp; LEFT(F7680 &amp; "          ",10))))</f>
        <v xml:space="preserve">T O 202207 yyyy00 HV        </v>
      </c>
      <c r="B7680" s="68" t="s">
        <v>480</v>
      </c>
      <c r="C7680" s="68" t="s">
        <v>473</v>
      </c>
      <c r="D7680" s="68" t="s">
        <v>287</v>
      </c>
      <c r="E7680" s="68" t="s">
        <v>531</v>
      </c>
      <c r="F7680" s="68" t="s">
        <v>360</v>
      </c>
      <c r="G7680" s="68" t="s">
        <v>76</v>
      </c>
      <c r="H7680" s="68" t="s">
        <v>492</v>
      </c>
      <c r="I7680" s="68" t="s">
        <v>655</v>
      </c>
      <c r="J7680" s="65">
        <v>9</v>
      </c>
      <c r="K7680" s="65">
        <v>4</v>
      </c>
      <c r="L7680" s="65">
        <v>217</v>
      </c>
      <c r="M7680" s="65" t="s">
        <v>332</v>
      </c>
    </row>
    <row r="7681" spans="1:13" ht="12.75" customHeight="1">
      <c r="A7681" s="65" t="str">
        <f>IF(ROW()=1,"KEY",IF(ISNA(VLOOKUP(B7681,車名対応マスタ!B:D,3,FALSE)),"",IF(VLOOKUP(B7681,車名対応マスタ!B:D,3,FALSE)="","",$D7681&amp;" "&amp;IF($G7681="9","J","O")&amp;" "&amp;$I7681&amp;" "&amp;IF($I7681&lt;=TEXT(★完成資料!$A$1,"yyyymm"),TEXT(★完成資料!$A$1,"yyyymm"),"999999")&amp; " " &amp; LEFT(F7681 &amp; "          ",10))))</f>
        <v xml:space="preserve">T O 202208 yyyy00 HV        </v>
      </c>
      <c r="B7681" s="68" t="s">
        <v>480</v>
      </c>
      <c r="C7681" s="68" t="s">
        <v>473</v>
      </c>
      <c r="D7681" s="68" t="s">
        <v>287</v>
      </c>
      <c r="E7681" s="68" t="s">
        <v>531</v>
      </c>
      <c r="F7681" s="68" t="s">
        <v>360</v>
      </c>
      <c r="G7681" s="68" t="s">
        <v>76</v>
      </c>
      <c r="H7681" s="68" t="s">
        <v>492</v>
      </c>
      <c r="I7681" s="68" t="s">
        <v>656</v>
      </c>
      <c r="J7681" s="65">
        <v>17</v>
      </c>
      <c r="K7681" s="65">
        <v>2</v>
      </c>
      <c r="L7681" s="65">
        <v>217</v>
      </c>
      <c r="M7681" s="65" t="s">
        <v>332</v>
      </c>
    </row>
    <row r="7682" spans="1:13" ht="12.75" customHeight="1">
      <c r="A7682" s="65" t="str">
        <f>IF(ROW()=1,"KEY",IF(ISNA(VLOOKUP(B7682,車名対応マスタ!B:D,3,FALSE)),"",IF(VLOOKUP(B7682,車名対応マスタ!B:D,3,FALSE)="","",$D7682&amp;" "&amp;IF($G7682="9","J","O")&amp;" "&amp;$I7682&amp;" "&amp;IF($I7682&lt;=TEXT(★完成資料!$A$1,"yyyymm"),TEXT(★完成資料!$A$1,"yyyymm"),"999999")&amp; " " &amp; LEFT(F7682 &amp; "          ",10))))</f>
        <v xml:space="preserve">T O 202209 yyyy00 HV        </v>
      </c>
      <c r="B7682" s="68" t="s">
        <v>480</v>
      </c>
      <c r="C7682" s="68" t="s">
        <v>473</v>
      </c>
      <c r="D7682" s="68" t="s">
        <v>287</v>
      </c>
      <c r="E7682" s="68" t="s">
        <v>531</v>
      </c>
      <c r="F7682" s="68" t="s">
        <v>360</v>
      </c>
      <c r="G7682" s="68" t="s">
        <v>76</v>
      </c>
      <c r="H7682" s="68" t="s">
        <v>492</v>
      </c>
      <c r="I7682" s="68" t="s">
        <v>657</v>
      </c>
      <c r="J7682" s="65">
        <v>12</v>
      </c>
      <c r="K7682" s="65">
        <v>12</v>
      </c>
      <c r="L7682" s="65">
        <v>217</v>
      </c>
      <c r="M7682" s="65" t="s">
        <v>332</v>
      </c>
    </row>
    <row r="7683" spans="1:13" ht="12.75" customHeight="1">
      <c r="A7683" s="65" t="str">
        <f>IF(ROW()=1,"KEY",IF(ISNA(VLOOKUP(B7683,車名対応マスタ!B:D,3,FALSE)),"",IF(VLOOKUP(B7683,車名対応マスタ!B:D,3,FALSE)="","",$D7683&amp;" "&amp;IF($G7683="9","J","O")&amp;" "&amp;$I7683&amp;" "&amp;IF($I7683&lt;=TEXT(★完成資料!$A$1,"yyyymm"),TEXT(★完成資料!$A$1,"yyyymm"),"999999")&amp; " " &amp; LEFT(F7683 &amp; "          ",10))))</f>
        <v xml:space="preserve">T O 202210 yyyy00 HV        </v>
      </c>
      <c r="B7683" s="68" t="s">
        <v>480</v>
      </c>
      <c r="C7683" s="68" t="s">
        <v>473</v>
      </c>
      <c r="D7683" s="68" t="s">
        <v>287</v>
      </c>
      <c r="E7683" s="68" t="s">
        <v>531</v>
      </c>
      <c r="F7683" s="68" t="s">
        <v>360</v>
      </c>
      <c r="G7683" s="68" t="s">
        <v>76</v>
      </c>
      <c r="H7683" s="68" t="s">
        <v>492</v>
      </c>
      <c r="I7683" s="68" t="s">
        <v>663</v>
      </c>
      <c r="J7683" s="65">
        <v>17</v>
      </c>
      <c r="K7683" s="65">
        <v>12</v>
      </c>
      <c r="L7683" s="65">
        <v>217</v>
      </c>
      <c r="M7683" s="65" t="s">
        <v>332</v>
      </c>
    </row>
    <row r="7684" spans="1:13" ht="12.75" customHeight="1">
      <c r="A7684" s="65" t="str">
        <f>IF(ROW()=1,"KEY",IF(ISNA(VLOOKUP(B7684,車名対応マスタ!B:D,3,FALSE)),"",IF(VLOOKUP(B7684,車名対応マスタ!B:D,3,FALSE)="","",$D7684&amp;" "&amp;IF($G7684="9","J","O")&amp;" "&amp;$I7684&amp;" "&amp;IF($I7684&lt;=TEXT(★完成資料!$A$1,"yyyymm"),TEXT(★完成資料!$A$1,"yyyymm"),"999999")&amp; " " &amp; LEFT(F7684 &amp; "          ",10))))</f>
        <v xml:space="preserve">T O 202210 yyyy00 HV        </v>
      </c>
      <c r="B7684" s="68" t="s">
        <v>480</v>
      </c>
      <c r="C7684" s="68" t="s">
        <v>473</v>
      </c>
      <c r="D7684" s="68" t="s">
        <v>287</v>
      </c>
      <c r="E7684" s="68" t="s">
        <v>531</v>
      </c>
      <c r="F7684" s="68" t="s">
        <v>360</v>
      </c>
      <c r="G7684" s="68" t="s">
        <v>76</v>
      </c>
      <c r="H7684" s="68" t="s">
        <v>492</v>
      </c>
      <c r="I7684" s="68" t="s">
        <v>663</v>
      </c>
      <c r="J7684" s="65">
        <v>1</v>
      </c>
      <c r="K7684" s="65">
        <v>0</v>
      </c>
      <c r="L7684" s="65">
        <v>236</v>
      </c>
      <c r="M7684" s="65" t="s">
        <v>522</v>
      </c>
    </row>
    <row r="7685" spans="1:13" ht="12.75" customHeight="1">
      <c r="A7685" s="65" t="str">
        <f>IF(ROW()=1,"KEY",IF(ISNA(VLOOKUP(B7685,車名対応マスタ!B:D,3,FALSE)),"",IF(VLOOKUP(B7685,車名対応マスタ!B:D,3,FALSE)="","",$D7685&amp;" "&amp;IF($G7685="9","J","O")&amp;" "&amp;$I7685&amp;" "&amp;IF($I7685&lt;=TEXT(★完成資料!$A$1,"yyyymm"),TEXT(★完成資料!$A$1,"yyyymm"),"999999")&amp; " " &amp; LEFT(F7685 &amp; "          ",10))))</f>
        <v xml:space="preserve">T O 202201 yyyy00 HV        </v>
      </c>
      <c r="B7685" s="68" t="s">
        <v>480</v>
      </c>
      <c r="C7685" s="68" t="s">
        <v>473</v>
      </c>
      <c r="D7685" s="68" t="s">
        <v>287</v>
      </c>
      <c r="E7685" s="68" t="s">
        <v>531</v>
      </c>
      <c r="F7685" s="68" t="s">
        <v>360</v>
      </c>
      <c r="G7685" s="68" t="s">
        <v>77</v>
      </c>
      <c r="H7685" s="68" t="s">
        <v>273</v>
      </c>
      <c r="I7685" s="68" t="s">
        <v>639</v>
      </c>
      <c r="J7685" s="65">
        <v>417</v>
      </c>
      <c r="K7685" s="65">
        <v>227</v>
      </c>
      <c r="L7685" s="65">
        <v>427</v>
      </c>
      <c r="M7685" s="65" t="s">
        <v>376</v>
      </c>
    </row>
    <row r="7686" spans="1:13" ht="12.75" customHeight="1">
      <c r="A7686" s="65" t="str">
        <f>IF(ROW()=1,"KEY",IF(ISNA(VLOOKUP(B7686,車名対応マスタ!B:D,3,FALSE)),"",IF(VLOOKUP(B7686,車名対応マスタ!B:D,3,FALSE)="","",$D7686&amp;" "&amp;IF($G7686="9","J","O")&amp;" "&amp;$I7686&amp;" "&amp;IF($I7686&lt;=TEXT(★完成資料!$A$1,"yyyymm"),TEXT(★完成資料!$A$1,"yyyymm"),"999999")&amp; " " &amp; LEFT(F7686 &amp; "          ",10))))</f>
        <v xml:space="preserve">T O 202202 yyyy00 HV        </v>
      </c>
      <c r="B7686" s="68" t="s">
        <v>480</v>
      </c>
      <c r="C7686" s="68" t="s">
        <v>473</v>
      </c>
      <c r="D7686" s="68" t="s">
        <v>287</v>
      </c>
      <c r="E7686" s="68" t="s">
        <v>531</v>
      </c>
      <c r="F7686" s="68" t="s">
        <v>360</v>
      </c>
      <c r="G7686" s="68" t="s">
        <v>77</v>
      </c>
      <c r="H7686" s="68" t="s">
        <v>273</v>
      </c>
      <c r="I7686" s="68" t="s">
        <v>640</v>
      </c>
      <c r="J7686" s="65">
        <v>432</v>
      </c>
      <c r="K7686" s="65">
        <v>370</v>
      </c>
      <c r="L7686" s="65">
        <v>427</v>
      </c>
      <c r="M7686" s="65" t="s">
        <v>376</v>
      </c>
    </row>
    <row r="7687" spans="1:13" ht="12.75" customHeight="1">
      <c r="A7687" s="65" t="str">
        <f>IF(ROW()=1,"KEY",IF(ISNA(VLOOKUP(B7687,車名対応マスタ!B:D,3,FALSE)),"",IF(VLOOKUP(B7687,車名対応マスタ!B:D,3,FALSE)="","",$D7687&amp;" "&amp;IF($G7687="9","J","O")&amp;" "&amp;$I7687&amp;" "&amp;IF($I7687&lt;=TEXT(★完成資料!$A$1,"yyyymm"),TEXT(★完成資料!$A$1,"yyyymm"),"999999")&amp; " " &amp; LEFT(F7687 &amp; "          ",10))))</f>
        <v xml:space="preserve">T O 202203 yyyy00 HV        </v>
      </c>
      <c r="B7687" s="68" t="s">
        <v>480</v>
      </c>
      <c r="C7687" s="68" t="s">
        <v>473</v>
      </c>
      <c r="D7687" s="68" t="s">
        <v>287</v>
      </c>
      <c r="E7687" s="68" t="s">
        <v>531</v>
      </c>
      <c r="F7687" s="68" t="s">
        <v>360</v>
      </c>
      <c r="G7687" s="68" t="s">
        <v>77</v>
      </c>
      <c r="H7687" s="68" t="s">
        <v>273</v>
      </c>
      <c r="I7687" s="68" t="s">
        <v>641</v>
      </c>
      <c r="J7687" s="65">
        <v>451</v>
      </c>
      <c r="K7687" s="65">
        <v>733</v>
      </c>
      <c r="L7687" s="65">
        <v>427</v>
      </c>
      <c r="M7687" s="65" t="s">
        <v>376</v>
      </c>
    </row>
    <row r="7688" spans="1:13" ht="12.75" customHeight="1">
      <c r="A7688" s="65" t="str">
        <f>IF(ROW()=1,"KEY",IF(ISNA(VLOOKUP(B7688,車名対応マスタ!B:D,3,FALSE)),"",IF(VLOOKUP(B7688,車名対応マスタ!B:D,3,FALSE)="","",$D7688&amp;" "&amp;IF($G7688="9","J","O")&amp;" "&amp;$I7688&amp;" "&amp;IF($I7688&lt;=TEXT(★完成資料!$A$1,"yyyymm"),TEXT(★完成資料!$A$1,"yyyymm"),"999999")&amp; " " &amp; LEFT(F7688 &amp; "          ",10))))</f>
        <v xml:space="preserve">T O 202204 yyyy00 HV        </v>
      </c>
      <c r="B7688" s="68" t="s">
        <v>480</v>
      </c>
      <c r="C7688" s="68" t="s">
        <v>473</v>
      </c>
      <c r="D7688" s="68" t="s">
        <v>287</v>
      </c>
      <c r="E7688" s="68" t="s">
        <v>531</v>
      </c>
      <c r="F7688" s="68" t="s">
        <v>360</v>
      </c>
      <c r="G7688" s="68" t="s">
        <v>77</v>
      </c>
      <c r="H7688" s="68" t="s">
        <v>273</v>
      </c>
      <c r="I7688" s="68" t="s">
        <v>642</v>
      </c>
      <c r="J7688" s="65">
        <v>283</v>
      </c>
      <c r="K7688" s="65">
        <v>488</v>
      </c>
      <c r="L7688" s="65">
        <v>427</v>
      </c>
      <c r="M7688" s="65" t="s">
        <v>376</v>
      </c>
    </row>
    <row r="7689" spans="1:13" ht="12.75" customHeight="1">
      <c r="A7689" s="65" t="str">
        <f>IF(ROW()=1,"KEY",IF(ISNA(VLOOKUP(B7689,車名対応マスタ!B:D,3,FALSE)),"",IF(VLOOKUP(B7689,車名対応マスタ!B:D,3,FALSE)="","",$D7689&amp;" "&amp;IF($G7689="9","J","O")&amp;" "&amp;$I7689&amp;" "&amp;IF($I7689&lt;=TEXT(★完成資料!$A$1,"yyyymm"),TEXT(★完成資料!$A$1,"yyyymm"),"999999")&amp; " " &amp; LEFT(F7689 &amp; "          ",10))))</f>
        <v xml:space="preserve">T O 202205 yyyy00 HV        </v>
      </c>
      <c r="B7689" s="68" t="s">
        <v>480</v>
      </c>
      <c r="C7689" s="68" t="s">
        <v>473</v>
      </c>
      <c r="D7689" s="68" t="s">
        <v>287</v>
      </c>
      <c r="E7689" s="68" t="s">
        <v>531</v>
      </c>
      <c r="F7689" s="68" t="s">
        <v>360</v>
      </c>
      <c r="G7689" s="68" t="s">
        <v>77</v>
      </c>
      <c r="H7689" s="68" t="s">
        <v>273</v>
      </c>
      <c r="I7689" s="68" t="s">
        <v>647</v>
      </c>
      <c r="J7689" s="65">
        <v>151</v>
      </c>
      <c r="K7689" s="65">
        <v>490</v>
      </c>
      <c r="L7689" s="65">
        <v>427</v>
      </c>
      <c r="M7689" s="65" t="s">
        <v>376</v>
      </c>
    </row>
    <row r="7690" spans="1:13" ht="12.75" customHeight="1">
      <c r="A7690" s="65" t="str">
        <f>IF(ROW()=1,"KEY",IF(ISNA(VLOOKUP(B7690,車名対応マスタ!B:D,3,FALSE)),"",IF(VLOOKUP(B7690,車名対応マスタ!B:D,3,FALSE)="","",$D7690&amp;" "&amp;IF($G7690="9","J","O")&amp;" "&amp;$I7690&amp;" "&amp;IF($I7690&lt;=TEXT(★完成資料!$A$1,"yyyymm"),TEXT(★完成資料!$A$1,"yyyymm"),"999999")&amp; " " &amp; LEFT(F7690 &amp; "          ",10))))</f>
        <v xml:space="preserve">T O 202206 yyyy00 HV        </v>
      </c>
      <c r="B7690" s="68" t="s">
        <v>480</v>
      </c>
      <c r="C7690" s="68" t="s">
        <v>473</v>
      </c>
      <c r="D7690" s="68" t="s">
        <v>287</v>
      </c>
      <c r="E7690" s="68" t="s">
        <v>531</v>
      </c>
      <c r="F7690" s="68" t="s">
        <v>360</v>
      </c>
      <c r="G7690" s="68" t="s">
        <v>77</v>
      </c>
      <c r="H7690" s="68" t="s">
        <v>273</v>
      </c>
      <c r="I7690" s="68" t="s">
        <v>652</v>
      </c>
      <c r="J7690" s="65">
        <v>191</v>
      </c>
      <c r="K7690" s="65">
        <v>594</v>
      </c>
      <c r="L7690" s="65">
        <v>427</v>
      </c>
      <c r="M7690" s="65" t="s">
        <v>376</v>
      </c>
    </row>
    <row r="7691" spans="1:13" ht="12.75" customHeight="1">
      <c r="A7691" s="65" t="str">
        <f>IF(ROW()=1,"KEY",IF(ISNA(VLOOKUP(B7691,車名対応マスタ!B:D,3,FALSE)),"",IF(VLOOKUP(B7691,車名対応マスタ!B:D,3,FALSE)="","",$D7691&amp;" "&amp;IF($G7691="9","J","O")&amp;" "&amp;$I7691&amp;" "&amp;IF($I7691&lt;=TEXT(★完成資料!$A$1,"yyyymm"),TEXT(★完成資料!$A$1,"yyyymm"),"999999")&amp; " " &amp; LEFT(F7691 &amp; "          ",10))))</f>
        <v xml:space="preserve">T O 202207 yyyy00 HV        </v>
      </c>
      <c r="B7691" s="68" t="s">
        <v>480</v>
      </c>
      <c r="C7691" s="68" t="s">
        <v>473</v>
      </c>
      <c r="D7691" s="68" t="s">
        <v>287</v>
      </c>
      <c r="E7691" s="68" t="s">
        <v>531</v>
      </c>
      <c r="F7691" s="68" t="s">
        <v>360</v>
      </c>
      <c r="G7691" s="68" t="s">
        <v>77</v>
      </c>
      <c r="H7691" s="68" t="s">
        <v>273</v>
      </c>
      <c r="I7691" s="68" t="s">
        <v>655</v>
      </c>
      <c r="J7691" s="65">
        <v>167</v>
      </c>
      <c r="K7691" s="65">
        <v>392</v>
      </c>
      <c r="L7691" s="65">
        <v>427</v>
      </c>
      <c r="M7691" s="65" t="s">
        <v>376</v>
      </c>
    </row>
    <row r="7692" spans="1:13" ht="12.75" customHeight="1">
      <c r="A7692" s="65" t="str">
        <f>IF(ROW()=1,"KEY",IF(ISNA(VLOOKUP(B7692,車名対応マスタ!B:D,3,FALSE)),"",IF(VLOOKUP(B7692,車名対応マスタ!B:D,3,FALSE)="","",$D7692&amp;" "&amp;IF($G7692="9","J","O")&amp;" "&amp;$I7692&amp;" "&amp;IF($I7692&lt;=TEXT(★完成資料!$A$1,"yyyymm"),TEXT(★完成資料!$A$1,"yyyymm"),"999999")&amp; " " &amp; LEFT(F7692 &amp; "          ",10))))</f>
        <v xml:space="preserve">T O 202208 yyyy00 HV        </v>
      </c>
      <c r="B7692" s="68" t="s">
        <v>480</v>
      </c>
      <c r="C7692" s="68" t="s">
        <v>473</v>
      </c>
      <c r="D7692" s="68" t="s">
        <v>287</v>
      </c>
      <c r="E7692" s="68" t="s">
        <v>531</v>
      </c>
      <c r="F7692" s="68" t="s">
        <v>360</v>
      </c>
      <c r="G7692" s="68" t="s">
        <v>77</v>
      </c>
      <c r="H7692" s="68" t="s">
        <v>273</v>
      </c>
      <c r="I7692" s="68" t="s">
        <v>656</v>
      </c>
      <c r="J7692" s="65">
        <v>386</v>
      </c>
      <c r="K7692" s="65">
        <v>570</v>
      </c>
      <c r="L7692" s="65">
        <v>427</v>
      </c>
      <c r="M7692" s="65" t="s">
        <v>376</v>
      </c>
    </row>
    <row r="7693" spans="1:13" ht="12.75" customHeight="1">
      <c r="A7693" s="65" t="str">
        <f>IF(ROW()=1,"KEY",IF(ISNA(VLOOKUP(B7693,車名対応マスタ!B:D,3,FALSE)),"",IF(VLOOKUP(B7693,車名対応マスタ!B:D,3,FALSE)="","",$D7693&amp;" "&amp;IF($G7693="9","J","O")&amp;" "&amp;$I7693&amp;" "&amp;IF($I7693&lt;=TEXT(★完成資料!$A$1,"yyyymm"),TEXT(★完成資料!$A$1,"yyyymm"),"999999")&amp; " " &amp; LEFT(F7693 &amp; "          ",10))))</f>
        <v xml:space="preserve">T O 202209 yyyy00 HV        </v>
      </c>
      <c r="B7693" s="68" t="s">
        <v>480</v>
      </c>
      <c r="C7693" s="68" t="s">
        <v>473</v>
      </c>
      <c r="D7693" s="68" t="s">
        <v>287</v>
      </c>
      <c r="E7693" s="68" t="s">
        <v>531</v>
      </c>
      <c r="F7693" s="68" t="s">
        <v>360</v>
      </c>
      <c r="G7693" s="68" t="s">
        <v>77</v>
      </c>
      <c r="H7693" s="68" t="s">
        <v>273</v>
      </c>
      <c r="I7693" s="68" t="s">
        <v>657</v>
      </c>
      <c r="J7693" s="65">
        <v>308</v>
      </c>
      <c r="K7693" s="65">
        <v>636</v>
      </c>
      <c r="L7693" s="65">
        <v>427</v>
      </c>
      <c r="M7693" s="65" t="s">
        <v>376</v>
      </c>
    </row>
    <row r="7694" spans="1:13" ht="12.75" customHeight="1">
      <c r="A7694" s="65" t="str">
        <f>IF(ROW()=1,"KEY",IF(ISNA(VLOOKUP(B7694,車名対応マスタ!B:D,3,FALSE)),"",IF(VLOOKUP(B7694,車名対応マスタ!B:D,3,FALSE)="","",$D7694&amp;" "&amp;IF($G7694="9","J","O")&amp;" "&amp;$I7694&amp;" "&amp;IF($I7694&lt;=TEXT(★完成資料!$A$1,"yyyymm"),TEXT(★完成資料!$A$1,"yyyymm"),"999999")&amp; " " &amp; LEFT(F7694 &amp; "          ",10))))</f>
        <v xml:space="preserve">T O 202210 yyyy00 HV        </v>
      </c>
      <c r="B7694" s="68" t="s">
        <v>480</v>
      </c>
      <c r="C7694" s="68" t="s">
        <v>473</v>
      </c>
      <c r="D7694" s="68" t="s">
        <v>287</v>
      </c>
      <c r="E7694" s="68" t="s">
        <v>531</v>
      </c>
      <c r="F7694" s="68" t="s">
        <v>360</v>
      </c>
      <c r="G7694" s="68" t="s">
        <v>77</v>
      </c>
      <c r="H7694" s="68" t="s">
        <v>273</v>
      </c>
      <c r="I7694" s="68" t="s">
        <v>663</v>
      </c>
      <c r="J7694" s="65">
        <v>236</v>
      </c>
      <c r="K7694" s="65">
        <v>422</v>
      </c>
      <c r="L7694" s="65">
        <v>427</v>
      </c>
      <c r="M7694" s="65" t="s">
        <v>376</v>
      </c>
    </row>
    <row r="7695" spans="1:13" ht="12.75" customHeight="1">
      <c r="A7695" s="65" t="str">
        <f>IF(ROW()=1,"KEY",IF(ISNA(VLOOKUP(B7695,車名対応マスタ!B:D,3,FALSE)),"",IF(VLOOKUP(B7695,車名対応マスタ!B:D,3,FALSE)="","",$D7695&amp;" "&amp;IF($G7695="9","J","O")&amp;" "&amp;$I7695&amp;" "&amp;IF($I7695&lt;=TEXT(★完成資料!$A$1,"yyyymm"),TEXT(★完成資料!$A$1,"yyyymm"),"999999")&amp; " " &amp; LEFT(F7695 &amp; "          ",10))))</f>
        <v xml:space="preserve">T O 202201 yyyy00 HV        </v>
      </c>
      <c r="B7695" s="68" t="s">
        <v>480</v>
      </c>
      <c r="C7695" s="68" t="s">
        <v>473</v>
      </c>
      <c r="D7695" s="68" t="s">
        <v>287</v>
      </c>
      <c r="E7695" s="68" t="s">
        <v>531</v>
      </c>
      <c r="F7695" s="68" t="s">
        <v>360</v>
      </c>
      <c r="G7695" s="68" t="s">
        <v>77</v>
      </c>
      <c r="H7695" s="68" t="s">
        <v>273</v>
      </c>
      <c r="I7695" s="68" t="s">
        <v>639</v>
      </c>
      <c r="J7695" s="65">
        <v>1015</v>
      </c>
      <c r="K7695" s="65">
        <v>769</v>
      </c>
      <c r="L7695" s="65">
        <v>410</v>
      </c>
      <c r="M7695" s="65" t="s">
        <v>495</v>
      </c>
    </row>
    <row r="7696" spans="1:13" ht="12.75" customHeight="1">
      <c r="A7696" s="65" t="str">
        <f>IF(ROW()=1,"KEY",IF(ISNA(VLOOKUP(B7696,車名対応マスタ!B:D,3,FALSE)),"",IF(VLOOKUP(B7696,車名対応マスタ!B:D,3,FALSE)="","",$D7696&amp;" "&amp;IF($G7696="9","J","O")&amp;" "&amp;$I7696&amp;" "&amp;IF($I7696&lt;=TEXT(★完成資料!$A$1,"yyyymm"),TEXT(★完成資料!$A$1,"yyyymm"),"999999")&amp; " " &amp; LEFT(F7696 &amp; "          ",10))))</f>
        <v xml:space="preserve">T O 202202 yyyy00 HV        </v>
      </c>
      <c r="B7696" s="68" t="s">
        <v>480</v>
      </c>
      <c r="C7696" s="68" t="s">
        <v>473</v>
      </c>
      <c r="D7696" s="68" t="s">
        <v>287</v>
      </c>
      <c r="E7696" s="68" t="s">
        <v>531</v>
      </c>
      <c r="F7696" s="68" t="s">
        <v>360</v>
      </c>
      <c r="G7696" s="68" t="s">
        <v>77</v>
      </c>
      <c r="H7696" s="68" t="s">
        <v>273</v>
      </c>
      <c r="I7696" s="68" t="s">
        <v>640</v>
      </c>
      <c r="J7696" s="65">
        <v>402</v>
      </c>
      <c r="K7696" s="65">
        <v>619</v>
      </c>
      <c r="L7696" s="65">
        <v>410</v>
      </c>
      <c r="M7696" s="65" t="s">
        <v>495</v>
      </c>
    </row>
    <row r="7697" spans="1:13" ht="12.75" customHeight="1">
      <c r="A7697" s="65" t="str">
        <f>IF(ROW()=1,"KEY",IF(ISNA(VLOOKUP(B7697,車名対応マスタ!B:D,3,FALSE)),"",IF(VLOOKUP(B7697,車名対応マスタ!B:D,3,FALSE)="","",$D7697&amp;" "&amp;IF($G7697="9","J","O")&amp;" "&amp;$I7697&amp;" "&amp;IF($I7697&lt;=TEXT(★完成資料!$A$1,"yyyymm"),TEXT(★完成資料!$A$1,"yyyymm"),"999999")&amp; " " &amp; LEFT(F7697 &amp; "          ",10))))</f>
        <v xml:space="preserve">T O 202203 yyyy00 HV        </v>
      </c>
      <c r="B7697" s="68" t="s">
        <v>480</v>
      </c>
      <c r="C7697" s="68" t="s">
        <v>473</v>
      </c>
      <c r="D7697" s="68" t="s">
        <v>287</v>
      </c>
      <c r="E7697" s="68" t="s">
        <v>531</v>
      </c>
      <c r="F7697" s="68" t="s">
        <v>360</v>
      </c>
      <c r="G7697" s="68" t="s">
        <v>77</v>
      </c>
      <c r="H7697" s="68" t="s">
        <v>273</v>
      </c>
      <c r="I7697" s="68" t="s">
        <v>641</v>
      </c>
      <c r="J7697" s="65">
        <v>471</v>
      </c>
      <c r="K7697" s="65">
        <v>658</v>
      </c>
      <c r="L7697" s="65">
        <v>410</v>
      </c>
      <c r="M7697" s="65" t="s">
        <v>495</v>
      </c>
    </row>
    <row r="7698" spans="1:13" ht="12.75" customHeight="1">
      <c r="A7698" s="65" t="str">
        <f>IF(ROW()=1,"KEY",IF(ISNA(VLOOKUP(B7698,車名対応マスタ!B:D,3,FALSE)),"",IF(VLOOKUP(B7698,車名対応マスタ!B:D,3,FALSE)="","",$D7698&amp;" "&amp;IF($G7698="9","J","O")&amp;" "&amp;$I7698&amp;" "&amp;IF($I7698&lt;=TEXT(★完成資料!$A$1,"yyyymm"),TEXT(★完成資料!$A$1,"yyyymm"),"999999")&amp; " " &amp; LEFT(F7698 &amp; "          ",10))))</f>
        <v xml:space="preserve">T O 202204 yyyy00 HV        </v>
      </c>
      <c r="B7698" s="68" t="s">
        <v>480</v>
      </c>
      <c r="C7698" s="68" t="s">
        <v>473</v>
      </c>
      <c r="D7698" s="68" t="s">
        <v>287</v>
      </c>
      <c r="E7698" s="68" t="s">
        <v>531</v>
      </c>
      <c r="F7698" s="68" t="s">
        <v>360</v>
      </c>
      <c r="G7698" s="68" t="s">
        <v>77</v>
      </c>
      <c r="H7698" s="68" t="s">
        <v>273</v>
      </c>
      <c r="I7698" s="68" t="s">
        <v>642</v>
      </c>
      <c r="J7698" s="65">
        <v>473</v>
      </c>
      <c r="K7698" s="65">
        <v>1064</v>
      </c>
      <c r="L7698" s="65">
        <v>410</v>
      </c>
      <c r="M7698" s="65" t="s">
        <v>495</v>
      </c>
    </row>
    <row r="7699" spans="1:13" ht="12.75" customHeight="1">
      <c r="A7699" s="65" t="str">
        <f>IF(ROW()=1,"KEY",IF(ISNA(VLOOKUP(B7699,車名対応マスタ!B:D,3,FALSE)),"",IF(VLOOKUP(B7699,車名対応マスタ!B:D,3,FALSE)="","",$D7699&amp;" "&amp;IF($G7699="9","J","O")&amp;" "&amp;$I7699&amp;" "&amp;IF($I7699&lt;=TEXT(★完成資料!$A$1,"yyyymm"),TEXT(★完成資料!$A$1,"yyyymm"),"999999")&amp; " " &amp; LEFT(F7699 &amp; "          ",10))))</f>
        <v xml:space="preserve">T O 202205 yyyy00 HV        </v>
      </c>
      <c r="B7699" s="68" t="s">
        <v>480</v>
      </c>
      <c r="C7699" s="68" t="s">
        <v>473</v>
      </c>
      <c r="D7699" s="68" t="s">
        <v>287</v>
      </c>
      <c r="E7699" s="68" t="s">
        <v>531</v>
      </c>
      <c r="F7699" s="68" t="s">
        <v>360</v>
      </c>
      <c r="G7699" s="68" t="s">
        <v>77</v>
      </c>
      <c r="H7699" s="68" t="s">
        <v>273</v>
      </c>
      <c r="I7699" s="68" t="s">
        <v>647</v>
      </c>
      <c r="J7699" s="65">
        <v>442</v>
      </c>
      <c r="K7699" s="65">
        <v>800</v>
      </c>
      <c r="L7699" s="65">
        <v>410</v>
      </c>
      <c r="M7699" s="65" t="s">
        <v>495</v>
      </c>
    </row>
    <row r="7700" spans="1:13" ht="12.75" customHeight="1">
      <c r="A7700" s="65" t="str">
        <f>IF(ROW()=1,"KEY",IF(ISNA(VLOOKUP(B7700,車名対応マスタ!B:D,3,FALSE)),"",IF(VLOOKUP(B7700,車名対応マスタ!B:D,3,FALSE)="","",$D7700&amp;" "&amp;IF($G7700="9","J","O")&amp;" "&amp;$I7700&amp;" "&amp;IF($I7700&lt;=TEXT(★完成資料!$A$1,"yyyymm"),TEXT(★完成資料!$A$1,"yyyymm"),"999999")&amp; " " &amp; LEFT(F7700 &amp; "          ",10))))</f>
        <v xml:space="preserve">T O 202206 yyyy00 HV        </v>
      </c>
      <c r="B7700" s="68" t="s">
        <v>480</v>
      </c>
      <c r="C7700" s="68" t="s">
        <v>473</v>
      </c>
      <c r="D7700" s="68" t="s">
        <v>287</v>
      </c>
      <c r="E7700" s="68" t="s">
        <v>531</v>
      </c>
      <c r="F7700" s="68" t="s">
        <v>360</v>
      </c>
      <c r="G7700" s="68" t="s">
        <v>77</v>
      </c>
      <c r="H7700" s="68" t="s">
        <v>273</v>
      </c>
      <c r="I7700" s="68" t="s">
        <v>652</v>
      </c>
      <c r="J7700" s="65">
        <v>313</v>
      </c>
      <c r="K7700" s="65">
        <v>1111</v>
      </c>
      <c r="L7700" s="65">
        <v>410</v>
      </c>
      <c r="M7700" s="65" t="s">
        <v>495</v>
      </c>
    </row>
    <row r="7701" spans="1:13" ht="12.75" customHeight="1">
      <c r="A7701" s="65" t="str">
        <f>IF(ROW()=1,"KEY",IF(ISNA(VLOOKUP(B7701,車名対応マスタ!B:D,3,FALSE)),"",IF(VLOOKUP(B7701,車名対応マスタ!B:D,3,FALSE)="","",$D7701&amp;" "&amp;IF($G7701="9","J","O")&amp;" "&amp;$I7701&amp;" "&amp;IF($I7701&lt;=TEXT(★完成資料!$A$1,"yyyymm"),TEXT(★完成資料!$A$1,"yyyymm"),"999999")&amp; " " &amp; LEFT(F7701 &amp; "          ",10))))</f>
        <v xml:space="preserve">T O 202207 yyyy00 HV        </v>
      </c>
      <c r="B7701" s="68" t="s">
        <v>480</v>
      </c>
      <c r="C7701" s="68" t="s">
        <v>473</v>
      </c>
      <c r="D7701" s="68" t="s">
        <v>287</v>
      </c>
      <c r="E7701" s="68" t="s">
        <v>531</v>
      </c>
      <c r="F7701" s="68" t="s">
        <v>360</v>
      </c>
      <c r="G7701" s="68" t="s">
        <v>77</v>
      </c>
      <c r="H7701" s="68" t="s">
        <v>273</v>
      </c>
      <c r="I7701" s="68" t="s">
        <v>655</v>
      </c>
      <c r="J7701" s="65">
        <v>197</v>
      </c>
      <c r="K7701" s="65">
        <v>896</v>
      </c>
      <c r="L7701" s="65">
        <v>410</v>
      </c>
      <c r="M7701" s="65" t="s">
        <v>495</v>
      </c>
    </row>
    <row r="7702" spans="1:13" ht="12.75" customHeight="1">
      <c r="A7702" s="65" t="str">
        <f>IF(ROW()=1,"KEY",IF(ISNA(VLOOKUP(B7702,車名対応マスタ!B:D,3,FALSE)),"",IF(VLOOKUP(B7702,車名対応マスタ!B:D,3,FALSE)="","",$D7702&amp;" "&amp;IF($G7702="9","J","O")&amp;" "&amp;$I7702&amp;" "&amp;IF($I7702&lt;=TEXT(★完成資料!$A$1,"yyyymm"),TEXT(★完成資料!$A$1,"yyyymm"),"999999")&amp; " " &amp; LEFT(F7702 &amp; "          ",10))))</f>
        <v xml:space="preserve">T O 202208 yyyy00 HV        </v>
      </c>
      <c r="B7702" s="68" t="s">
        <v>480</v>
      </c>
      <c r="C7702" s="68" t="s">
        <v>473</v>
      </c>
      <c r="D7702" s="68" t="s">
        <v>287</v>
      </c>
      <c r="E7702" s="68" t="s">
        <v>531</v>
      </c>
      <c r="F7702" s="68" t="s">
        <v>360</v>
      </c>
      <c r="G7702" s="68" t="s">
        <v>77</v>
      </c>
      <c r="H7702" s="68" t="s">
        <v>273</v>
      </c>
      <c r="I7702" s="68" t="s">
        <v>656</v>
      </c>
      <c r="J7702" s="65">
        <v>613</v>
      </c>
      <c r="K7702" s="65">
        <v>651</v>
      </c>
      <c r="L7702" s="65">
        <v>410</v>
      </c>
      <c r="M7702" s="65" t="s">
        <v>495</v>
      </c>
    </row>
    <row r="7703" spans="1:13" ht="12.75" customHeight="1">
      <c r="A7703" s="65" t="str">
        <f>IF(ROW()=1,"KEY",IF(ISNA(VLOOKUP(B7703,車名対応マスタ!B:D,3,FALSE)),"",IF(VLOOKUP(B7703,車名対応マスタ!B:D,3,FALSE)="","",$D7703&amp;" "&amp;IF($G7703="9","J","O")&amp;" "&amp;$I7703&amp;" "&amp;IF($I7703&lt;=TEXT(★完成資料!$A$1,"yyyymm"),TEXT(★完成資料!$A$1,"yyyymm"),"999999")&amp; " " &amp; LEFT(F7703 &amp; "          ",10))))</f>
        <v xml:space="preserve">T O 202209 yyyy00 HV        </v>
      </c>
      <c r="B7703" s="68" t="s">
        <v>480</v>
      </c>
      <c r="C7703" s="68" t="s">
        <v>473</v>
      </c>
      <c r="D7703" s="68" t="s">
        <v>287</v>
      </c>
      <c r="E7703" s="68" t="s">
        <v>531</v>
      </c>
      <c r="F7703" s="68" t="s">
        <v>360</v>
      </c>
      <c r="G7703" s="68" t="s">
        <v>77</v>
      </c>
      <c r="H7703" s="68" t="s">
        <v>273</v>
      </c>
      <c r="I7703" s="68" t="s">
        <v>657</v>
      </c>
      <c r="J7703" s="65">
        <v>523</v>
      </c>
      <c r="K7703" s="65">
        <v>578</v>
      </c>
      <c r="L7703" s="65">
        <v>410</v>
      </c>
      <c r="M7703" s="65" t="s">
        <v>495</v>
      </c>
    </row>
    <row r="7704" spans="1:13" ht="12.75" customHeight="1">
      <c r="A7704" s="65" t="str">
        <f>IF(ROW()=1,"KEY",IF(ISNA(VLOOKUP(B7704,車名対応マスタ!B:D,3,FALSE)),"",IF(VLOOKUP(B7704,車名対応マスタ!B:D,3,FALSE)="","",$D7704&amp;" "&amp;IF($G7704="9","J","O")&amp;" "&amp;$I7704&amp;" "&amp;IF($I7704&lt;=TEXT(★完成資料!$A$1,"yyyymm"),TEXT(★完成資料!$A$1,"yyyymm"),"999999")&amp; " " &amp; LEFT(F7704 &amp; "          ",10))))</f>
        <v xml:space="preserve">T O 202210 yyyy00 HV        </v>
      </c>
      <c r="B7704" s="68" t="s">
        <v>480</v>
      </c>
      <c r="C7704" s="68" t="s">
        <v>473</v>
      </c>
      <c r="D7704" s="68" t="s">
        <v>287</v>
      </c>
      <c r="E7704" s="68" t="s">
        <v>531</v>
      </c>
      <c r="F7704" s="68" t="s">
        <v>360</v>
      </c>
      <c r="G7704" s="68" t="s">
        <v>77</v>
      </c>
      <c r="H7704" s="68" t="s">
        <v>273</v>
      </c>
      <c r="I7704" s="68" t="s">
        <v>663</v>
      </c>
      <c r="J7704" s="65">
        <v>654</v>
      </c>
      <c r="K7704" s="65">
        <v>521</v>
      </c>
      <c r="L7704" s="65">
        <v>410</v>
      </c>
      <c r="M7704" s="65" t="s">
        <v>495</v>
      </c>
    </row>
    <row r="7705" spans="1:13" ht="12.75" customHeight="1">
      <c r="A7705" s="65" t="str">
        <f>IF(ROW()=1,"KEY",IF(ISNA(VLOOKUP(B7705,車名対応マスタ!B:D,3,FALSE)),"",IF(VLOOKUP(B7705,車名対応マスタ!B:D,3,FALSE)="","",$D7705&amp;" "&amp;IF($G7705="9","J","O")&amp;" "&amp;$I7705&amp;" "&amp;IF($I7705&lt;=TEXT(★完成資料!$A$1,"yyyymm"),TEXT(★完成資料!$A$1,"yyyymm"),"999999")&amp; " " &amp; LEFT(F7705 &amp; "          ",10))))</f>
        <v xml:space="preserve">T O 202201 yyyy00 HV        </v>
      </c>
      <c r="B7705" s="68" t="s">
        <v>480</v>
      </c>
      <c r="C7705" s="68" t="s">
        <v>473</v>
      </c>
      <c r="D7705" s="68" t="s">
        <v>287</v>
      </c>
      <c r="E7705" s="68" t="s">
        <v>531</v>
      </c>
      <c r="F7705" s="68" t="s">
        <v>360</v>
      </c>
      <c r="G7705" s="68" t="s">
        <v>77</v>
      </c>
      <c r="H7705" s="68" t="s">
        <v>273</v>
      </c>
      <c r="I7705" s="68" t="s">
        <v>639</v>
      </c>
      <c r="J7705" s="65">
        <v>1036</v>
      </c>
      <c r="K7705" s="65">
        <v>745</v>
      </c>
      <c r="L7705" s="65">
        <v>408</v>
      </c>
      <c r="M7705" s="65" t="s">
        <v>496</v>
      </c>
    </row>
    <row r="7706" spans="1:13" ht="12.75" customHeight="1">
      <c r="A7706" s="65" t="str">
        <f>IF(ROW()=1,"KEY",IF(ISNA(VLOOKUP(B7706,車名対応マスタ!B:D,3,FALSE)),"",IF(VLOOKUP(B7706,車名対応マスタ!B:D,3,FALSE)="","",$D7706&amp;" "&amp;IF($G7706="9","J","O")&amp;" "&amp;$I7706&amp;" "&amp;IF($I7706&lt;=TEXT(★完成資料!$A$1,"yyyymm"),TEXT(★完成資料!$A$1,"yyyymm"),"999999")&amp; " " &amp; LEFT(F7706 &amp; "          ",10))))</f>
        <v xml:space="preserve">T O 202202 yyyy00 HV        </v>
      </c>
      <c r="B7706" s="68" t="s">
        <v>480</v>
      </c>
      <c r="C7706" s="68" t="s">
        <v>473</v>
      </c>
      <c r="D7706" s="68" t="s">
        <v>287</v>
      </c>
      <c r="E7706" s="68" t="s">
        <v>531</v>
      </c>
      <c r="F7706" s="68" t="s">
        <v>360</v>
      </c>
      <c r="G7706" s="68" t="s">
        <v>77</v>
      </c>
      <c r="H7706" s="68" t="s">
        <v>273</v>
      </c>
      <c r="I7706" s="68" t="s">
        <v>640</v>
      </c>
      <c r="J7706" s="65">
        <v>532</v>
      </c>
      <c r="K7706" s="65">
        <v>357</v>
      </c>
      <c r="L7706" s="65">
        <v>408</v>
      </c>
      <c r="M7706" s="65" t="s">
        <v>496</v>
      </c>
    </row>
    <row r="7707" spans="1:13" ht="12.75" customHeight="1">
      <c r="A7707" s="65" t="str">
        <f>IF(ROW()=1,"KEY",IF(ISNA(VLOOKUP(B7707,車名対応マスタ!B:D,3,FALSE)),"",IF(VLOOKUP(B7707,車名対応マスタ!B:D,3,FALSE)="","",$D7707&amp;" "&amp;IF($G7707="9","J","O")&amp;" "&amp;$I7707&amp;" "&amp;IF($I7707&lt;=TEXT(★完成資料!$A$1,"yyyymm"),TEXT(★完成資料!$A$1,"yyyymm"),"999999")&amp; " " &amp; LEFT(F7707 &amp; "          ",10))))</f>
        <v xml:space="preserve">T O 202203 yyyy00 HV        </v>
      </c>
      <c r="B7707" s="68" t="s">
        <v>480</v>
      </c>
      <c r="C7707" s="68" t="s">
        <v>473</v>
      </c>
      <c r="D7707" s="68" t="s">
        <v>287</v>
      </c>
      <c r="E7707" s="68" t="s">
        <v>531</v>
      </c>
      <c r="F7707" s="68" t="s">
        <v>360</v>
      </c>
      <c r="G7707" s="68" t="s">
        <v>77</v>
      </c>
      <c r="H7707" s="68" t="s">
        <v>273</v>
      </c>
      <c r="I7707" s="68" t="s">
        <v>641</v>
      </c>
      <c r="J7707" s="65">
        <v>1658</v>
      </c>
      <c r="K7707" s="65">
        <v>2154</v>
      </c>
      <c r="L7707" s="65">
        <v>408</v>
      </c>
      <c r="M7707" s="65" t="s">
        <v>496</v>
      </c>
    </row>
    <row r="7708" spans="1:13" ht="12.75" customHeight="1">
      <c r="A7708" s="65" t="str">
        <f>IF(ROW()=1,"KEY",IF(ISNA(VLOOKUP(B7708,車名対応マスタ!B:D,3,FALSE)),"",IF(VLOOKUP(B7708,車名対応マスタ!B:D,3,FALSE)="","",$D7708&amp;" "&amp;IF($G7708="9","J","O")&amp;" "&amp;$I7708&amp;" "&amp;IF($I7708&lt;=TEXT(★完成資料!$A$1,"yyyymm"),TEXT(★完成資料!$A$1,"yyyymm"),"999999")&amp; " " &amp; LEFT(F7708 &amp; "          ",10))))</f>
        <v xml:space="preserve">T O 202204 yyyy00 HV        </v>
      </c>
      <c r="B7708" s="68" t="s">
        <v>480</v>
      </c>
      <c r="C7708" s="68" t="s">
        <v>473</v>
      </c>
      <c r="D7708" s="68" t="s">
        <v>287</v>
      </c>
      <c r="E7708" s="68" t="s">
        <v>531</v>
      </c>
      <c r="F7708" s="68" t="s">
        <v>360</v>
      </c>
      <c r="G7708" s="68" t="s">
        <v>77</v>
      </c>
      <c r="H7708" s="68" t="s">
        <v>273</v>
      </c>
      <c r="I7708" s="68" t="s">
        <v>642</v>
      </c>
      <c r="J7708" s="65">
        <v>457</v>
      </c>
      <c r="K7708" s="65">
        <v>1048</v>
      </c>
      <c r="L7708" s="65">
        <v>408</v>
      </c>
      <c r="M7708" s="65" t="s">
        <v>496</v>
      </c>
    </row>
    <row r="7709" spans="1:13" ht="12.75" customHeight="1">
      <c r="A7709" s="65" t="str">
        <f>IF(ROW()=1,"KEY",IF(ISNA(VLOOKUP(B7709,車名対応マスタ!B:D,3,FALSE)),"",IF(VLOOKUP(B7709,車名対応マスタ!B:D,3,FALSE)="","",$D7709&amp;" "&amp;IF($G7709="9","J","O")&amp;" "&amp;$I7709&amp;" "&amp;IF($I7709&lt;=TEXT(★完成資料!$A$1,"yyyymm"),TEXT(★完成資料!$A$1,"yyyymm"),"999999")&amp; " " &amp; LEFT(F7709 &amp; "          ",10))))</f>
        <v xml:space="preserve">T O 202205 yyyy00 HV        </v>
      </c>
      <c r="B7709" s="68" t="s">
        <v>480</v>
      </c>
      <c r="C7709" s="68" t="s">
        <v>473</v>
      </c>
      <c r="D7709" s="68" t="s">
        <v>287</v>
      </c>
      <c r="E7709" s="68" t="s">
        <v>531</v>
      </c>
      <c r="F7709" s="68" t="s">
        <v>360</v>
      </c>
      <c r="G7709" s="68" t="s">
        <v>77</v>
      </c>
      <c r="H7709" s="68" t="s">
        <v>273</v>
      </c>
      <c r="I7709" s="68" t="s">
        <v>647</v>
      </c>
      <c r="J7709" s="65">
        <v>551</v>
      </c>
      <c r="K7709" s="65">
        <v>1414</v>
      </c>
      <c r="L7709" s="65">
        <v>408</v>
      </c>
      <c r="M7709" s="65" t="s">
        <v>496</v>
      </c>
    </row>
    <row r="7710" spans="1:13" ht="12.75" customHeight="1">
      <c r="A7710" s="65" t="str">
        <f>IF(ROW()=1,"KEY",IF(ISNA(VLOOKUP(B7710,車名対応マスタ!B:D,3,FALSE)),"",IF(VLOOKUP(B7710,車名対応マスタ!B:D,3,FALSE)="","",$D7710&amp;" "&amp;IF($G7710="9","J","O")&amp;" "&amp;$I7710&amp;" "&amp;IF($I7710&lt;=TEXT(★完成資料!$A$1,"yyyymm"),TEXT(★完成資料!$A$1,"yyyymm"),"999999")&amp; " " &amp; LEFT(F7710 &amp; "          ",10))))</f>
        <v xml:space="preserve">T O 202206 yyyy00 HV        </v>
      </c>
      <c r="B7710" s="68" t="s">
        <v>480</v>
      </c>
      <c r="C7710" s="68" t="s">
        <v>473</v>
      </c>
      <c r="D7710" s="68" t="s">
        <v>287</v>
      </c>
      <c r="E7710" s="68" t="s">
        <v>531</v>
      </c>
      <c r="F7710" s="68" t="s">
        <v>360</v>
      </c>
      <c r="G7710" s="68" t="s">
        <v>77</v>
      </c>
      <c r="H7710" s="68" t="s">
        <v>273</v>
      </c>
      <c r="I7710" s="68" t="s">
        <v>652</v>
      </c>
      <c r="J7710" s="65">
        <v>515</v>
      </c>
      <c r="K7710" s="65">
        <v>1368</v>
      </c>
      <c r="L7710" s="65">
        <v>408</v>
      </c>
      <c r="M7710" s="65" t="s">
        <v>496</v>
      </c>
    </row>
    <row r="7711" spans="1:13" ht="12.75" customHeight="1">
      <c r="A7711" s="65" t="str">
        <f>IF(ROW()=1,"KEY",IF(ISNA(VLOOKUP(B7711,車名対応マスタ!B:D,3,FALSE)),"",IF(VLOOKUP(B7711,車名対応マスタ!B:D,3,FALSE)="","",$D7711&amp;" "&amp;IF($G7711="9","J","O")&amp;" "&amp;$I7711&amp;" "&amp;IF($I7711&lt;=TEXT(★完成資料!$A$1,"yyyymm"),TEXT(★完成資料!$A$1,"yyyymm"),"999999")&amp; " " &amp; LEFT(F7711 &amp; "          ",10))))</f>
        <v xml:space="preserve">T O 202207 yyyy00 HV        </v>
      </c>
      <c r="B7711" s="68" t="s">
        <v>480</v>
      </c>
      <c r="C7711" s="68" t="s">
        <v>473</v>
      </c>
      <c r="D7711" s="68" t="s">
        <v>287</v>
      </c>
      <c r="E7711" s="68" t="s">
        <v>531</v>
      </c>
      <c r="F7711" s="68" t="s">
        <v>360</v>
      </c>
      <c r="G7711" s="68" t="s">
        <v>77</v>
      </c>
      <c r="H7711" s="68" t="s">
        <v>273</v>
      </c>
      <c r="I7711" s="68" t="s">
        <v>655</v>
      </c>
      <c r="J7711" s="65">
        <v>414</v>
      </c>
      <c r="K7711" s="65">
        <v>1039</v>
      </c>
      <c r="L7711" s="65">
        <v>408</v>
      </c>
      <c r="M7711" s="65" t="s">
        <v>496</v>
      </c>
    </row>
    <row r="7712" spans="1:13" ht="12.75" customHeight="1">
      <c r="A7712" s="65" t="str">
        <f>IF(ROW()=1,"KEY",IF(ISNA(VLOOKUP(B7712,車名対応マスタ!B:D,3,FALSE)),"",IF(VLOOKUP(B7712,車名対応マスタ!B:D,3,FALSE)="","",$D7712&amp;" "&amp;IF($G7712="9","J","O")&amp;" "&amp;$I7712&amp;" "&amp;IF($I7712&lt;=TEXT(★完成資料!$A$1,"yyyymm"),TEXT(★完成資料!$A$1,"yyyymm"),"999999")&amp; " " &amp; LEFT(F7712 &amp; "          ",10))))</f>
        <v xml:space="preserve">T O 202208 yyyy00 HV        </v>
      </c>
      <c r="B7712" s="68" t="s">
        <v>480</v>
      </c>
      <c r="C7712" s="68" t="s">
        <v>473</v>
      </c>
      <c r="D7712" s="68" t="s">
        <v>287</v>
      </c>
      <c r="E7712" s="68" t="s">
        <v>531</v>
      </c>
      <c r="F7712" s="68" t="s">
        <v>360</v>
      </c>
      <c r="G7712" s="68" t="s">
        <v>77</v>
      </c>
      <c r="H7712" s="68" t="s">
        <v>273</v>
      </c>
      <c r="I7712" s="68" t="s">
        <v>656</v>
      </c>
      <c r="J7712" s="65">
        <v>374</v>
      </c>
      <c r="K7712" s="65">
        <v>613</v>
      </c>
      <c r="L7712" s="65">
        <v>408</v>
      </c>
      <c r="M7712" s="65" t="s">
        <v>496</v>
      </c>
    </row>
    <row r="7713" spans="1:13" ht="12.75" customHeight="1">
      <c r="A7713" s="65" t="str">
        <f>IF(ROW()=1,"KEY",IF(ISNA(VLOOKUP(B7713,車名対応マスタ!B:D,3,FALSE)),"",IF(VLOOKUP(B7713,車名対応マスタ!B:D,3,FALSE)="","",$D7713&amp;" "&amp;IF($G7713="9","J","O")&amp;" "&amp;$I7713&amp;" "&amp;IF($I7713&lt;=TEXT(★完成資料!$A$1,"yyyymm"),TEXT(★完成資料!$A$1,"yyyymm"),"999999")&amp; " " &amp; LEFT(F7713 &amp; "          ",10))))</f>
        <v xml:space="preserve">T O 202209 yyyy00 HV        </v>
      </c>
      <c r="B7713" s="68" t="s">
        <v>480</v>
      </c>
      <c r="C7713" s="68" t="s">
        <v>473</v>
      </c>
      <c r="D7713" s="68" t="s">
        <v>287</v>
      </c>
      <c r="E7713" s="68" t="s">
        <v>531</v>
      </c>
      <c r="F7713" s="68" t="s">
        <v>360</v>
      </c>
      <c r="G7713" s="68" t="s">
        <v>77</v>
      </c>
      <c r="H7713" s="68" t="s">
        <v>273</v>
      </c>
      <c r="I7713" s="68" t="s">
        <v>657</v>
      </c>
      <c r="J7713" s="65">
        <v>1004</v>
      </c>
      <c r="K7713" s="65">
        <v>1611</v>
      </c>
      <c r="L7713" s="65">
        <v>408</v>
      </c>
      <c r="M7713" s="65" t="s">
        <v>496</v>
      </c>
    </row>
    <row r="7714" spans="1:13" ht="12.75" customHeight="1">
      <c r="A7714" s="65" t="str">
        <f>IF(ROW()=1,"KEY",IF(ISNA(VLOOKUP(B7714,車名対応マスタ!B:D,3,FALSE)),"",IF(VLOOKUP(B7714,車名対応マスタ!B:D,3,FALSE)="","",$D7714&amp;" "&amp;IF($G7714="9","J","O")&amp;" "&amp;$I7714&amp;" "&amp;IF($I7714&lt;=TEXT(★完成資料!$A$1,"yyyymm"),TEXT(★完成資料!$A$1,"yyyymm"),"999999")&amp; " " &amp; LEFT(F7714 &amp; "          ",10))))</f>
        <v xml:space="preserve">T O 202210 yyyy00 HV        </v>
      </c>
      <c r="B7714" s="68" t="s">
        <v>480</v>
      </c>
      <c r="C7714" s="68" t="s">
        <v>473</v>
      </c>
      <c r="D7714" s="68" t="s">
        <v>287</v>
      </c>
      <c r="E7714" s="68" t="s">
        <v>531</v>
      </c>
      <c r="F7714" s="68" t="s">
        <v>360</v>
      </c>
      <c r="G7714" s="68" t="s">
        <v>77</v>
      </c>
      <c r="H7714" s="68" t="s">
        <v>273</v>
      </c>
      <c r="I7714" s="68" t="s">
        <v>663</v>
      </c>
      <c r="J7714" s="65">
        <v>601</v>
      </c>
      <c r="K7714" s="65">
        <v>610</v>
      </c>
      <c r="L7714" s="65">
        <v>408</v>
      </c>
      <c r="M7714" s="65" t="s">
        <v>496</v>
      </c>
    </row>
    <row r="7715" spans="1:13" ht="12.75" customHeight="1">
      <c r="A7715" s="65" t="str">
        <f>IF(ROW()=1,"KEY",IF(ISNA(VLOOKUP(B7715,車名対応マスタ!B:D,3,FALSE)),"",IF(VLOOKUP(B7715,車名対応マスタ!B:D,3,FALSE)="","",$D7715&amp;" "&amp;IF($G7715="9","J","O")&amp;" "&amp;$I7715&amp;" "&amp;IF($I7715&lt;=TEXT(★完成資料!$A$1,"yyyymm"),TEXT(★完成資料!$A$1,"yyyymm"),"999999")&amp; " " &amp; LEFT(F7715 &amp; "          ",10))))</f>
        <v xml:space="preserve">T O 202201 yyyy00 HV        </v>
      </c>
      <c r="B7715" s="68" t="s">
        <v>480</v>
      </c>
      <c r="C7715" s="68" t="s">
        <v>473</v>
      </c>
      <c r="D7715" s="68" t="s">
        <v>287</v>
      </c>
      <c r="E7715" s="68" t="s">
        <v>531</v>
      </c>
      <c r="F7715" s="68" t="s">
        <v>360</v>
      </c>
      <c r="G7715" s="68" t="s">
        <v>77</v>
      </c>
      <c r="H7715" s="68" t="s">
        <v>273</v>
      </c>
      <c r="I7715" s="68" t="s">
        <v>639</v>
      </c>
      <c r="J7715" s="65">
        <v>779</v>
      </c>
      <c r="K7715" s="65">
        <v>600</v>
      </c>
      <c r="L7715" s="65">
        <v>414</v>
      </c>
      <c r="M7715" s="65" t="s">
        <v>377</v>
      </c>
    </row>
    <row r="7716" spans="1:13" ht="12.75" customHeight="1">
      <c r="A7716" s="65" t="str">
        <f>IF(ROW()=1,"KEY",IF(ISNA(VLOOKUP(B7716,車名対応マスタ!B:D,3,FALSE)),"",IF(VLOOKUP(B7716,車名対応マスタ!B:D,3,FALSE)="","",$D7716&amp;" "&amp;IF($G7716="9","J","O")&amp;" "&amp;$I7716&amp;" "&amp;IF($I7716&lt;=TEXT(★完成資料!$A$1,"yyyymm"),TEXT(★完成資料!$A$1,"yyyymm"),"999999")&amp; " " &amp; LEFT(F7716 &amp; "          ",10))))</f>
        <v xml:space="preserve">T O 202202 yyyy00 HV        </v>
      </c>
      <c r="B7716" s="68" t="s">
        <v>480</v>
      </c>
      <c r="C7716" s="68" t="s">
        <v>473</v>
      </c>
      <c r="D7716" s="68" t="s">
        <v>287</v>
      </c>
      <c r="E7716" s="68" t="s">
        <v>531</v>
      </c>
      <c r="F7716" s="68" t="s">
        <v>360</v>
      </c>
      <c r="G7716" s="68" t="s">
        <v>77</v>
      </c>
      <c r="H7716" s="68" t="s">
        <v>273</v>
      </c>
      <c r="I7716" s="68" t="s">
        <v>640</v>
      </c>
      <c r="J7716" s="65">
        <v>636</v>
      </c>
      <c r="K7716" s="65">
        <v>749</v>
      </c>
      <c r="L7716" s="65">
        <v>414</v>
      </c>
      <c r="M7716" s="65" t="s">
        <v>377</v>
      </c>
    </row>
    <row r="7717" spans="1:13" ht="12.75" customHeight="1">
      <c r="A7717" s="65" t="str">
        <f>IF(ROW()=1,"KEY",IF(ISNA(VLOOKUP(B7717,車名対応マスタ!B:D,3,FALSE)),"",IF(VLOOKUP(B7717,車名対応マスタ!B:D,3,FALSE)="","",$D7717&amp;" "&amp;IF($G7717="9","J","O")&amp;" "&amp;$I7717&amp;" "&amp;IF($I7717&lt;=TEXT(★完成資料!$A$1,"yyyymm"),TEXT(★完成資料!$A$1,"yyyymm"),"999999")&amp; " " &amp; LEFT(F7717 &amp; "          ",10))))</f>
        <v xml:space="preserve">T O 202203 yyyy00 HV        </v>
      </c>
      <c r="B7717" s="68" t="s">
        <v>480</v>
      </c>
      <c r="C7717" s="68" t="s">
        <v>473</v>
      </c>
      <c r="D7717" s="68" t="s">
        <v>287</v>
      </c>
      <c r="E7717" s="68" t="s">
        <v>531</v>
      </c>
      <c r="F7717" s="68" t="s">
        <v>360</v>
      </c>
      <c r="G7717" s="68" t="s">
        <v>77</v>
      </c>
      <c r="H7717" s="68" t="s">
        <v>273</v>
      </c>
      <c r="I7717" s="68" t="s">
        <v>641</v>
      </c>
      <c r="J7717" s="65">
        <v>667</v>
      </c>
      <c r="K7717" s="65">
        <v>813</v>
      </c>
      <c r="L7717" s="65">
        <v>414</v>
      </c>
      <c r="M7717" s="65" t="s">
        <v>377</v>
      </c>
    </row>
    <row r="7718" spans="1:13" ht="12.75" customHeight="1">
      <c r="A7718" s="65" t="str">
        <f>IF(ROW()=1,"KEY",IF(ISNA(VLOOKUP(B7718,車名対応マスタ!B:D,3,FALSE)),"",IF(VLOOKUP(B7718,車名対応マスタ!B:D,3,FALSE)="","",$D7718&amp;" "&amp;IF($G7718="9","J","O")&amp;" "&amp;$I7718&amp;" "&amp;IF($I7718&lt;=TEXT(★完成資料!$A$1,"yyyymm"),TEXT(★完成資料!$A$1,"yyyymm"),"999999")&amp; " " &amp; LEFT(F7718 &amp; "          ",10))))</f>
        <v xml:space="preserve">T O 202204 yyyy00 HV        </v>
      </c>
      <c r="B7718" s="68" t="s">
        <v>480</v>
      </c>
      <c r="C7718" s="68" t="s">
        <v>473</v>
      </c>
      <c r="D7718" s="68" t="s">
        <v>287</v>
      </c>
      <c r="E7718" s="68" t="s">
        <v>531</v>
      </c>
      <c r="F7718" s="68" t="s">
        <v>360</v>
      </c>
      <c r="G7718" s="68" t="s">
        <v>77</v>
      </c>
      <c r="H7718" s="68" t="s">
        <v>273</v>
      </c>
      <c r="I7718" s="68" t="s">
        <v>642</v>
      </c>
      <c r="J7718" s="65">
        <v>801</v>
      </c>
      <c r="K7718" s="65">
        <v>684</v>
      </c>
      <c r="L7718" s="65">
        <v>414</v>
      </c>
      <c r="M7718" s="65" t="s">
        <v>377</v>
      </c>
    </row>
    <row r="7719" spans="1:13" ht="12.75" customHeight="1">
      <c r="A7719" s="65" t="str">
        <f>IF(ROW()=1,"KEY",IF(ISNA(VLOOKUP(B7719,車名対応マスタ!B:D,3,FALSE)),"",IF(VLOOKUP(B7719,車名対応マスタ!B:D,3,FALSE)="","",$D7719&amp;" "&amp;IF($G7719="9","J","O")&amp;" "&amp;$I7719&amp;" "&amp;IF($I7719&lt;=TEXT(★完成資料!$A$1,"yyyymm"),TEXT(★完成資料!$A$1,"yyyymm"),"999999")&amp; " " &amp; LEFT(F7719 &amp; "          ",10))))</f>
        <v xml:space="preserve">T O 202205 yyyy00 HV        </v>
      </c>
      <c r="B7719" s="68" t="s">
        <v>480</v>
      </c>
      <c r="C7719" s="68" t="s">
        <v>473</v>
      </c>
      <c r="D7719" s="68" t="s">
        <v>287</v>
      </c>
      <c r="E7719" s="68" t="s">
        <v>531</v>
      </c>
      <c r="F7719" s="68" t="s">
        <v>360</v>
      </c>
      <c r="G7719" s="68" t="s">
        <v>77</v>
      </c>
      <c r="H7719" s="68" t="s">
        <v>273</v>
      </c>
      <c r="I7719" s="68" t="s">
        <v>647</v>
      </c>
      <c r="J7719" s="65">
        <v>625</v>
      </c>
      <c r="K7719" s="65">
        <v>721</v>
      </c>
      <c r="L7719" s="65">
        <v>414</v>
      </c>
      <c r="M7719" s="65" t="s">
        <v>377</v>
      </c>
    </row>
    <row r="7720" spans="1:13" ht="12.75" customHeight="1">
      <c r="A7720" s="65" t="str">
        <f>IF(ROW()=1,"KEY",IF(ISNA(VLOOKUP(B7720,車名対応マスタ!B:D,3,FALSE)),"",IF(VLOOKUP(B7720,車名対応マスタ!B:D,3,FALSE)="","",$D7720&amp;" "&amp;IF($G7720="9","J","O")&amp;" "&amp;$I7720&amp;" "&amp;IF($I7720&lt;=TEXT(★完成資料!$A$1,"yyyymm"),TEXT(★完成資料!$A$1,"yyyymm"),"999999")&amp; " " &amp; LEFT(F7720 &amp; "          ",10))))</f>
        <v xml:space="preserve">T O 202206 yyyy00 HV        </v>
      </c>
      <c r="B7720" s="68" t="s">
        <v>480</v>
      </c>
      <c r="C7720" s="68" t="s">
        <v>473</v>
      </c>
      <c r="D7720" s="68" t="s">
        <v>287</v>
      </c>
      <c r="E7720" s="68" t="s">
        <v>531</v>
      </c>
      <c r="F7720" s="68" t="s">
        <v>360</v>
      </c>
      <c r="G7720" s="68" t="s">
        <v>77</v>
      </c>
      <c r="H7720" s="68" t="s">
        <v>273</v>
      </c>
      <c r="I7720" s="68" t="s">
        <v>652</v>
      </c>
      <c r="J7720" s="65">
        <v>481</v>
      </c>
      <c r="K7720" s="65">
        <v>757</v>
      </c>
      <c r="L7720" s="65">
        <v>414</v>
      </c>
      <c r="M7720" s="65" t="s">
        <v>377</v>
      </c>
    </row>
    <row r="7721" spans="1:13" ht="12.75" customHeight="1">
      <c r="A7721" s="65" t="str">
        <f>IF(ROW()=1,"KEY",IF(ISNA(VLOOKUP(B7721,車名対応マスタ!B:D,3,FALSE)),"",IF(VLOOKUP(B7721,車名対応マスタ!B:D,3,FALSE)="","",$D7721&amp;" "&amp;IF($G7721="9","J","O")&amp;" "&amp;$I7721&amp;" "&amp;IF($I7721&lt;=TEXT(★完成資料!$A$1,"yyyymm"),TEXT(★完成資料!$A$1,"yyyymm"),"999999")&amp; " " &amp; LEFT(F7721 &amp; "          ",10))))</f>
        <v xml:space="preserve">T O 202207 yyyy00 HV        </v>
      </c>
      <c r="B7721" s="68" t="s">
        <v>480</v>
      </c>
      <c r="C7721" s="68" t="s">
        <v>473</v>
      </c>
      <c r="D7721" s="68" t="s">
        <v>287</v>
      </c>
      <c r="E7721" s="68" t="s">
        <v>531</v>
      </c>
      <c r="F7721" s="68" t="s">
        <v>360</v>
      </c>
      <c r="G7721" s="68" t="s">
        <v>77</v>
      </c>
      <c r="H7721" s="68" t="s">
        <v>273</v>
      </c>
      <c r="I7721" s="68" t="s">
        <v>655</v>
      </c>
      <c r="J7721" s="65">
        <v>449</v>
      </c>
      <c r="K7721" s="65">
        <v>736</v>
      </c>
      <c r="L7721" s="65">
        <v>414</v>
      </c>
      <c r="M7721" s="65" t="s">
        <v>377</v>
      </c>
    </row>
    <row r="7722" spans="1:13" ht="12.75" customHeight="1">
      <c r="A7722" s="65" t="str">
        <f>IF(ROW()=1,"KEY",IF(ISNA(VLOOKUP(B7722,車名対応マスタ!B:D,3,FALSE)),"",IF(VLOOKUP(B7722,車名対応マスタ!B:D,3,FALSE)="","",$D7722&amp;" "&amp;IF($G7722="9","J","O")&amp;" "&amp;$I7722&amp;" "&amp;IF($I7722&lt;=TEXT(★完成資料!$A$1,"yyyymm"),TEXT(★完成資料!$A$1,"yyyymm"),"999999")&amp; " " &amp; LEFT(F7722 &amp; "          ",10))))</f>
        <v xml:space="preserve">T O 202208 yyyy00 HV        </v>
      </c>
      <c r="B7722" s="68" t="s">
        <v>480</v>
      </c>
      <c r="C7722" s="68" t="s">
        <v>473</v>
      </c>
      <c r="D7722" s="68" t="s">
        <v>287</v>
      </c>
      <c r="E7722" s="68" t="s">
        <v>531</v>
      </c>
      <c r="F7722" s="68" t="s">
        <v>360</v>
      </c>
      <c r="G7722" s="68" t="s">
        <v>77</v>
      </c>
      <c r="H7722" s="68" t="s">
        <v>273</v>
      </c>
      <c r="I7722" s="68" t="s">
        <v>656</v>
      </c>
      <c r="J7722" s="65">
        <v>304</v>
      </c>
      <c r="K7722" s="65">
        <v>350</v>
      </c>
      <c r="L7722" s="65">
        <v>414</v>
      </c>
      <c r="M7722" s="65" t="s">
        <v>377</v>
      </c>
    </row>
    <row r="7723" spans="1:13" ht="12.75" customHeight="1">
      <c r="A7723" s="65" t="str">
        <f>IF(ROW()=1,"KEY",IF(ISNA(VLOOKUP(B7723,車名対応マスタ!B:D,3,FALSE)),"",IF(VLOOKUP(B7723,車名対応マスタ!B:D,3,FALSE)="","",$D7723&amp;" "&amp;IF($G7723="9","J","O")&amp;" "&amp;$I7723&amp;" "&amp;IF($I7723&lt;=TEXT(★完成資料!$A$1,"yyyymm"),TEXT(★完成資料!$A$1,"yyyymm"),"999999")&amp; " " &amp; LEFT(F7723 &amp; "          ",10))))</f>
        <v xml:space="preserve">T O 202209 yyyy00 HV        </v>
      </c>
      <c r="B7723" s="68" t="s">
        <v>480</v>
      </c>
      <c r="C7723" s="68" t="s">
        <v>473</v>
      </c>
      <c r="D7723" s="68" t="s">
        <v>287</v>
      </c>
      <c r="E7723" s="68" t="s">
        <v>531</v>
      </c>
      <c r="F7723" s="68" t="s">
        <v>360</v>
      </c>
      <c r="G7723" s="68" t="s">
        <v>77</v>
      </c>
      <c r="H7723" s="68" t="s">
        <v>273</v>
      </c>
      <c r="I7723" s="68" t="s">
        <v>657</v>
      </c>
      <c r="J7723" s="65">
        <v>521</v>
      </c>
      <c r="K7723" s="65">
        <v>677</v>
      </c>
      <c r="L7723" s="65">
        <v>414</v>
      </c>
      <c r="M7723" s="65" t="s">
        <v>377</v>
      </c>
    </row>
    <row r="7724" spans="1:13" ht="12.75" customHeight="1">
      <c r="A7724" s="65" t="str">
        <f>IF(ROW()=1,"KEY",IF(ISNA(VLOOKUP(B7724,車名対応マスタ!B:D,3,FALSE)),"",IF(VLOOKUP(B7724,車名対応マスタ!B:D,3,FALSE)="","",$D7724&amp;" "&amp;IF($G7724="9","J","O")&amp;" "&amp;$I7724&amp;" "&amp;IF($I7724&lt;=TEXT(★完成資料!$A$1,"yyyymm"),TEXT(★完成資料!$A$1,"yyyymm"),"999999")&amp; " " &amp; LEFT(F7724 &amp; "          ",10))))</f>
        <v xml:space="preserve">T O 202210 yyyy00 HV        </v>
      </c>
      <c r="B7724" s="68" t="s">
        <v>480</v>
      </c>
      <c r="C7724" s="68" t="s">
        <v>473</v>
      </c>
      <c r="D7724" s="68" t="s">
        <v>287</v>
      </c>
      <c r="E7724" s="68" t="s">
        <v>531</v>
      </c>
      <c r="F7724" s="68" t="s">
        <v>360</v>
      </c>
      <c r="G7724" s="68" t="s">
        <v>77</v>
      </c>
      <c r="H7724" s="68" t="s">
        <v>273</v>
      </c>
      <c r="I7724" s="68" t="s">
        <v>663</v>
      </c>
      <c r="J7724" s="65">
        <v>348</v>
      </c>
      <c r="K7724" s="65">
        <v>654</v>
      </c>
      <c r="L7724" s="65">
        <v>414</v>
      </c>
      <c r="M7724" s="65" t="s">
        <v>377</v>
      </c>
    </row>
    <row r="7725" spans="1:13" ht="12.75" customHeight="1">
      <c r="A7725" s="65" t="str">
        <f>IF(ROW()=1,"KEY",IF(ISNA(VLOOKUP(B7725,車名対応マスタ!B:D,3,FALSE)),"",IF(VLOOKUP(B7725,車名対応マスタ!B:D,3,FALSE)="","",$D7725&amp;" "&amp;IF($G7725="9","J","O")&amp;" "&amp;$I7725&amp;" "&amp;IF($I7725&lt;=TEXT(★完成資料!$A$1,"yyyymm"),TEXT(★完成資料!$A$1,"yyyymm"),"999999")&amp; " " &amp; LEFT(F7725 &amp; "          ",10))))</f>
        <v xml:space="preserve">T O 202201 yyyy00 HV        </v>
      </c>
      <c r="B7725" s="68" t="s">
        <v>480</v>
      </c>
      <c r="C7725" s="68" t="s">
        <v>473</v>
      </c>
      <c r="D7725" s="68" t="s">
        <v>287</v>
      </c>
      <c r="E7725" s="68" t="s">
        <v>531</v>
      </c>
      <c r="F7725" s="68" t="s">
        <v>360</v>
      </c>
      <c r="G7725" s="68" t="s">
        <v>77</v>
      </c>
      <c r="H7725" s="68" t="s">
        <v>273</v>
      </c>
      <c r="I7725" s="68" t="s">
        <v>639</v>
      </c>
      <c r="J7725" s="65">
        <v>1463</v>
      </c>
      <c r="K7725" s="65">
        <v>849</v>
      </c>
      <c r="L7725" s="65">
        <v>424</v>
      </c>
      <c r="M7725" s="65" t="s">
        <v>378</v>
      </c>
    </row>
    <row r="7726" spans="1:13" ht="12.75" customHeight="1">
      <c r="A7726" s="65" t="str">
        <f>IF(ROW()=1,"KEY",IF(ISNA(VLOOKUP(B7726,車名対応マスタ!B:D,3,FALSE)),"",IF(VLOOKUP(B7726,車名対応マスタ!B:D,3,FALSE)="","",$D7726&amp;" "&amp;IF($G7726="9","J","O")&amp;" "&amp;$I7726&amp;" "&amp;IF($I7726&lt;=TEXT(★完成資料!$A$1,"yyyymm"),TEXT(★完成資料!$A$1,"yyyymm"),"999999")&amp; " " &amp; LEFT(F7726 &amp; "          ",10))))</f>
        <v xml:space="preserve">T O 202202 yyyy00 HV        </v>
      </c>
      <c r="B7726" s="68" t="s">
        <v>480</v>
      </c>
      <c r="C7726" s="68" t="s">
        <v>473</v>
      </c>
      <c r="D7726" s="68" t="s">
        <v>287</v>
      </c>
      <c r="E7726" s="68" t="s">
        <v>531</v>
      </c>
      <c r="F7726" s="68" t="s">
        <v>360</v>
      </c>
      <c r="G7726" s="68" t="s">
        <v>77</v>
      </c>
      <c r="H7726" s="68" t="s">
        <v>273</v>
      </c>
      <c r="I7726" s="68" t="s">
        <v>640</v>
      </c>
      <c r="J7726" s="65">
        <v>373</v>
      </c>
      <c r="K7726" s="65">
        <v>635</v>
      </c>
      <c r="L7726" s="65">
        <v>424</v>
      </c>
      <c r="M7726" s="65" t="s">
        <v>378</v>
      </c>
    </row>
    <row r="7727" spans="1:13" ht="12.75" customHeight="1">
      <c r="A7727" s="65" t="str">
        <f>IF(ROW()=1,"KEY",IF(ISNA(VLOOKUP(B7727,車名対応マスタ!B:D,3,FALSE)),"",IF(VLOOKUP(B7727,車名対応マスタ!B:D,3,FALSE)="","",$D7727&amp;" "&amp;IF($G7727="9","J","O")&amp;" "&amp;$I7727&amp;" "&amp;IF($I7727&lt;=TEXT(★完成資料!$A$1,"yyyymm"),TEXT(★完成資料!$A$1,"yyyymm"),"999999")&amp; " " &amp; LEFT(F7727 &amp; "          ",10))))</f>
        <v xml:space="preserve">T O 202203 yyyy00 HV        </v>
      </c>
      <c r="B7727" s="68" t="s">
        <v>480</v>
      </c>
      <c r="C7727" s="68" t="s">
        <v>473</v>
      </c>
      <c r="D7727" s="68" t="s">
        <v>287</v>
      </c>
      <c r="E7727" s="68" t="s">
        <v>531</v>
      </c>
      <c r="F7727" s="68" t="s">
        <v>360</v>
      </c>
      <c r="G7727" s="68" t="s">
        <v>77</v>
      </c>
      <c r="H7727" s="68" t="s">
        <v>273</v>
      </c>
      <c r="I7727" s="68" t="s">
        <v>641</v>
      </c>
      <c r="J7727" s="65">
        <v>39</v>
      </c>
      <c r="K7727" s="65">
        <v>1049</v>
      </c>
      <c r="L7727" s="65">
        <v>424</v>
      </c>
      <c r="M7727" s="65" t="s">
        <v>378</v>
      </c>
    </row>
    <row r="7728" spans="1:13" ht="12.75" customHeight="1">
      <c r="A7728" s="65" t="str">
        <f>IF(ROW()=1,"KEY",IF(ISNA(VLOOKUP(B7728,車名対応マスタ!B:D,3,FALSE)),"",IF(VLOOKUP(B7728,車名対応マスタ!B:D,3,FALSE)="","",$D7728&amp;" "&amp;IF($G7728="9","J","O")&amp;" "&amp;$I7728&amp;" "&amp;IF($I7728&lt;=TEXT(★完成資料!$A$1,"yyyymm"),TEXT(★完成資料!$A$1,"yyyymm"),"999999")&amp; " " &amp; LEFT(F7728 &amp; "          ",10))))</f>
        <v xml:space="preserve">T O 202204 yyyy00 HV        </v>
      </c>
      <c r="B7728" s="68" t="s">
        <v>480</v>
      </c>
      <c r="C7728" s="68" t="s">
        <v>473</v>
      </c>
      <c r="D7728" s="68" t="s">
        <v>287</v>
      </c>
      <c r="E7728" s="68" t="s">
        <v>531</v>
      </c>
      <c r="F7728" s="68" t="s">
        <v>360</v>
      </c>
      <c r="G7728" s="68" t="s">
        <v>77</v>
      </c>
      <c r="H7728" s="68" t="s">
        <v>273</v>
      </c>
      <c r="I7728" s="68" t="s">
        <v>642</v>
      </c>
      <c r="J7728" s="65">
        <v>890</v>
      </c>
      <c r="K7728" s="65">
        <v>836</v>
      </c>
      <c r="L7728" s="65">
        <v>424</v>
      </c>
      <c r="M7728" s="65" t="s">
        <v>378</v>
      </c>
    </row>
    <row r="7729" spans="1:13" ht="12.75" customHeight="1">
      <c r="A7729" s="65" t="str">
        <f>IF(ROW()=1,"KEY",IF(ISNA(VLOOKUP(B7729,車名対応マスタ!B:D,3,FALSE)),"",IF(VLOOKUP(B7729,車名対応マスタ!B:D,3,FALSE)="","",$D7729&amp;" "&amp;IF($G7729="9","J","O")&amp;" "&amp;$I7729&amp;" "&amp;IF($I7729&lt;=TEXT(★完成資料!$A$1,"yyyymm"),TEXT(★完成資料!$A$1,"yyyymm"),"999999")&amp; " " &amp; LEFT(F7729 &amp; "          ",10))))</f>
        <v xml:space="preserve">T O 202205 yyyy00 HV        </v>
      </c>
      <c r="B7729" s="68" t="s">
        <v>480</v>
      </c>
      <c r="C7729" s="68" t="s">
        <v>473</v>
      </c>
      <c r="D7729" s="68" t="s">
        <v>287</v>
      </c>
      <c r="E7729" s="68" t="s">
        <v>531</v>
      </c>
      <c r="F7729" s="68" t="s">
        <v>360</v>
      </c>
      <c r="G7729" s="68" t="s">
        <v>77</v>
      </c>
      <c r="H7729" s="68" t="s">
        <v>273</v>
      </c>
      <c r="I7729" s="68" t="s">
        <v>647</v>
      </c>
      <c r="J7729" s="65">
        <v>757</v>
      </c>
      <c r="K7729" s="65">
        <v>1038</v>
      </c>
      <c r="L7729" s="65">
        <v>424</v>
      </c>
      <c r="M7729" s="65" t="s">
        <v>378</v>
      </c>
    </row>
    <row r="7730" spans="1:13" ht="12.75" customHeight="1">
      <c r="A7730" s="65" t="str">
        <f>IF(ROW()=1,"KEY",IF(ISNA(VLOOKUP(B7730,車名対応マスタ!B:D,3,FALSE)),"",IF(VLOOKUP(B7730,車名対応マスタ!B:D,3,FALSE)="","",$D7730&amp;" "&amp;IF($G7730="9","J","O")&amp;" "&amp;$I7730&amp;" "&amp;IF($I7730&lt;=TEXT(★完成資料!$A$1,"yyyymm"),TEXT(★完成資料!$A$1,"yyyymm"),"999999")&amp; " " &amp; LEFT(F7730 &amp; "          ",10))))</f>
        <v xml:space="preserve">T O 202206 yyyy00 HV        </v>
      </c>
      <c r="B7730" s="68" t="s">
        <v>480</v>
      </c>
      <c r="C7730" s="68" t="s">
        <v>473</v>
      </c>
      <c r="D7730" s="68" t="s">
        <v>287</v>
      </c>
      <c r="E7730" s="68" t="s">
        <v>531</v>
      </c>
      <c r="F7730" s="68" t="s">
        <v>360</v>
      </c>
      <c r="G7730" s="68" t="s">
        <v>77</v>
      </c>
      <c r="H7730" s="68" t="s">
        <v>273</v>
      </c>
      <c r="I7730" s="68" t="s">
        <v>652</v>
      </c>
      <c r="J7730" s="65">
        <v>578</v>
      </c>
      <c r="K7730" s="65">
        <v>1009</v>
      </c>
      <c r="L7730" s="65">
        <v>424</v>
      </c>
      <c r="M7730" s="65" t="s">
        <v>378</v>
      </c>
    </row>
    <row r="7731" spans="1:13" ht="12.75" customHeight="1">
      <c r="A7731" s="65" t="str">
        <f>IF(ROW()=1,"KEY",IF(ISNA(VLOOKUP(B7731,車名対応マスタ!B:D,3,FALSE)),"",IF(VLOOKUP(B7731,車名対応マスタ!B:D,3,FALSE)="","",$D7731&amp;" "&amp;IF($G7731="9","J","O")&amp;" "&amp;$I7731&amp;" "&amp;IF($I7731&lt;=TEXT(★完成資料!$A$1,"yyyymm"),TEXT(★完成資料!$A$1,"yyyymm"),"999999")&amp; " " &amp; LEFT(F7731 &amp; "          ",10))))</f>
        <v xml:space="preserve">T O 202207 yyyy00 HV        </v>
      </c>
      <c r="B7731" s="68" t="s">
        <v>480</v>
      </c>
      <c r="C7731" s="68" t="s">
        <v>473</v>
      </c>
      <c r="D7731" s="68" t="s">
        <v>287</v>
      </c>
      <c r="E7731" s="68" t="s">
        <v>531</v>
      </c>
      <c r="F7731" s="68" t="s">
        <v>360</v>
      </c>
      <c r="G7731" s="68" t="s">
        <v>77</v>
      </c>
      <c r="H7731" s="68" t="s">
        <v>273</v>
      </c>
      <c r="I7731" s="68" t="s">
        <v>655</v>
      </c>
      <c r="J7731" s="65">
        <v>418</v>
      </c>
      <c r="K7731" s="65">
        <v>962</v>
      </c>
      <c r="L7731" s="65">
        <v>424</v>
      </c>
      <c r="M7731" s="65" t="s">
        <v>378</v>
      </c>
    </row>
    <row r="7732" spans="1:13" ht="12.75" customHeight="1">
      <c r="A7732" s="65" t="str">
        <f>IF(ROW()=1,"KEY",IF(ISNA(VLOOKUP(B7732,車名対応マスタ!B:D,3,FALSE)),"",IF(VLOOKUP(B7732,車名対応マスタ!B:D,3,FALSE)="","",$D7732&amp;" "&amp;IF($G7732="9","J","O")&amp;" "&amp;$I7732&amp;" "&amp;IF($I7732&lt;=TEXT(★完成資料!$A$1,"yyyymm"),TEXT(★完成資料!$A$1,"yyyymm"),"999999")&amp; " " &amp; LEFT(F7732 &amp; "          ",10))))</f>
        <v xml:space="preserve">T O 202208 yyyy00 HV        </v>
      </c>
      <c r="B7732" s="68" t="s">
        <v>480</v>
      </c>
      <c r="C7732" s="68" t="s">
        <v>473</v>
      </c>
      <c r="D7732" s="68" t="s">
        <v>287</v>
      </c>
      <c r="E7732" s="68" t="s">
        <v>531</v>
      </c>
      <c r="F7732" s="68" t="s">
        <v>360</v>
      </c>
      <c r="G7732" s="68" t="s">
        <v>77</v>
      </c>
      <c r="H7732" s="68" t="s">
        <v>273</v>
      </c>
      <c r="I7732" s="68" t="s">
        <v>656</v>
      </c>
      <c r="J7732" s="65">
        <v>364</v>
      </c>
      <c r="K7732" s="65">
        <v>482</v>
      </c>
      <c r="L7732" s="65">
        <v>424</v>
      </c>
      <c r="M7732" s="65" t="s">
        <v>378</v>
      </c>
    </row>
    <row r="7733" spans="1:13" ht="12.75" customHeight="1">
      <c r="A7733" s="65" t="str">
        <f>IF(ROW()=1,"KEY",IF(ISNA(VLOOKUP(B7733,車名対応マスタ!B:D,3,FALSE)),"",IF(VLOOKUP(B7733,車名対応マスタ!B:D,3,FALSE)="","",$D7733&amp;" "&amp;IF($G7733="9","J","O")&amp;" "&amp;$I7733&amp;" "&amp;IF($I7733&lt;=TEXT(★完成資料!$A$1,"yyyymm"),TEXT(★完成資料!$A$1,"yyyymm"),"999999")&amp; " " &amp; LEFT(F7733 &amp; "          ",10))))</f>
        <v xml:space="preserve">T O 202209 yyyy00 HV        </v>
      </c>
      <c r="B7733" s="68" t="s">
        <v>480</v>
      </c>
      <c r="C7733" s="68" t="s">
        <v>473</v>
      </c>
      <c r="D7733" s="68" t="s">
        <v>287</v>
      </c>
      <c r="E7733" s="68" t="s">
        <v>531</v>
      </c>
      <c r="F7733" s="68" t="s">
        <v>360</v>
      </c>
      <c r="G7733" s="68" t="s">
        <v>77</v>
      </c>
      <c r="H7733" s="68" t="s">
        <v>273</v>
      </c>
      <c r="I7733" s="68" t="s">
        <v>657</v>
      </c>
      <c r="J7733" s="65">
        <v>565</v>
      </c>
      <c r="K7733" s="65">
        <v>590</v>
      </c>
      <c r="L7733" s="65">
        <v>424</v>
      </c>
      <c r="M7733" s="65" t="s">
        <v>378</v>
      </c>
    </row>
    <row r="7734" spans="1:13" ht="12.75" customHeight="1">
      <c r="A7734" s="65" t="str">
        <f>IF(ROW()=1,"KEY",IF(ISNA(VLOOKUP(B7734,車名対応マスタ!B:D,3,FALSE)),"",IF(VLOOKUP(B7734,車名対応マスタ!B:D,3,FALSE)="","",$D7734&amp;" "&amp;IF($G7734="9","J","O")&amp;" "&amp;$I7734&amp;" "&amp;IF($I7734&lt;=TEXT(★完成資料!$A$1,"yyyymm"),TEXT(★完成資料!$A$1,"yyyymm"),"999999")&amp; " " &amp; LEFT(F7734 &amp; "          ",10))))</f>
        <v xml:space="preserve">T O 202210 yyyy00 HV        </v>
      </c>
      <c r="B7734" s="68" t="s">
        <v>480</v>
      </c>
      <c r="C7734" s="68" t="s">
        <v>473</v>
      </c>
      <c r="D7734" s="68" t="s">
        <v>287</v>
      </c>
      <c r="E7734" s="68" t="s">
        <v>531</v>
      </c>
      <c r="F7734" s="68" t="s">
        <v>360</v>
      </c>
      <c r="G7734" s="68" t="s">
        <v>77</v>
      </c>
      <c r="H7734" s="68" t="s">
        <v>273</v>
      </c>
      <c r="I7734" s="68" t="s">
        <v>663</v>
      </c>
      <c r="J7734" s="65">
        <v>952</v>
      </c>
      <c r="K7734" s="65">
        <v>344</v>
      </c>
      <c r="L7734" s="65">
        <v>424</v>
      </c>
      <c r="M7734" s="65" t="s">
        <v>378</v>
      </c>
    </row>
    <row r="7735" spans="1:13" ht="12.75" customHeight="1">
      <c r="A7735" s="65" t="str">
        <f>IF(ROW()=1,"KEY",IF(ISNA(VLOOKUP(B7735,車名対応マスタ!B:D,3,FALSE)),"",IF(VLOOKUP(B7735,車名対応マスタ!B:D,3,FALSE)="","",$D7735&amp;" "&amp;IF($G7735="9","J","O")&amp;" "&amp;$I7735&amp;" "&amp;IF($I7735&lt;=TEXT(★完成資料!$A$1,"yyyymm"),TEXT(★完成資料!$A$1,"yyyymm"),"999999")&amp; " " &amp; LEFT(F7735 &amp; "          ",10))))</f>
        <v xml:space="preserve">T O 202201 yyyy00 HV        </v>
      </c>
      <c r="B7735" s="68" t="s">
        <v>480</v>
      </c>
      <c r="C7735" s="68" t="s">
        <v>473</v>
      </c>
      <c r="D7735" s="68" t="s">
        <v>287</v>
      </c>
      <c r="E7735" s="68" t="s">
        <v>531</v>
      </c>
      <c r="F7735" s="68" t="s">
        <v>360</v>
      </c>
      <c r="G7735" s="68" t="s">
        <v>77</v>
      </c>
      <c r="H7735" s="68" t="s">
        <v>273</v>
      </c>
      <c r="I7735" s="68" t="s">
        <v>639</v>
      </c>
      <c r="J7735" s="65">
        <v>191</v>
      </c>
      <c r="K7735" s="65">
        <v>151</v>
      </c>
      <c r="L7735" s="65">
        <v>419</v>
      </c>
      <c r="M7735" s="65" t="s">
        <v>262</v>
      </c>
    </row>
    <row r="7736" spans="1:13" ht="12.75" customHeight="1">
      <c r="A7736" s="65" t="str">
        <f>IF(ROW()=1,"KEY",IF(ISNA(VLOOKUP(B7736,車名対応マスタ!B:D,3,FALSE)),"",IF(VLOOKUP(B7736,車名対応マスタ!B:D,3,FALSE)="","",$D7736&amp;" "&amp;IF($G7736="9","J","O")&amp;" "&amp;$I7736&amp;" "&amp;IF($I7736&lt;=TEXT(★完成資料!$A$1,"yyyymm"),TEXT(★完成資料!$A$1,"yyyymm"),"999999")&amp; " " &amp; LEFT(F7736 &amp; "          ",10))))</f>
        <v xml:space="preserve">T O 202202 yyyy00 HV        </v>
      </c>
      <c r="B7736" s="68" t="s">
        <v>480</v>
      </c>
      <c r="C7736" s="68" t="s">
        <v>473</v>
      </c>
      <c r="D7736" s="68" t="s">
        <v>287</v>
      </c>
      <c r="E7736" s="68" t="s">
        <v>531</v>
      </c>
      <c r="F7736" s="68" t="s">
        <v>360</v>
      </c>
      <c r="G7736" s="68" t="s">
        <v>77</v>
      </c>
      <c r="H7736" s="68" t="s">
        <v>273</v>
      </c>
      <c r="I7736" s="68" t="s">
        <v>640</v>
      </c>
      <c r="J7736" s="65">
        <v>107</v>
      </c>
      <c r="K7736" s="65">
        <v>90</v>
      </c>
      <c r="L7736" s="65">
        <v>419</v>
      </c>
      <c r="M7736" s="65" t="s">
        <v>262</v>
      </c>
    </row>
    <row r="7737" spans="1:13" ht="12.75" customHeight="1">
      <c r="A7737" s="65" t="str">
        <f>IF(ROW()=1,"KEY",IF(ISNA(VLOOKUP(B7737,車名対応マスタ!B:D,3,FALSE)),"",IF(VLOOKUP(B7737,車名対応マスタ!B:D,3,FALSE)="","",$D7737&amp;" "&amp;IF($G7737="9","J","O")&amp;" "&amp;$I7737&amp;" "&amp;IF($I7737&lt;=TEXT(★完成資料!$A$1,"yyyymm"),TEXT(★完成資料!$A$1,"yyyymm"),"999999")&amp; " " &amp; LEFT(F7737 &amp; "          ",10))))</f>
        <v xml:space="preserve">T O 202203 yyyy00 HV        </v>
      </c>
      <c r="B7737" s="68" t="s">
        <v>480</v>
      </c>
      <c r="C7737" s="68" t="s">
        <v>473</v>
      </c>
      <c r="D7737" s="68" t="s">
        <v>287</v>
      </c>
      <c r="E7737" s="68" t="s">
        <v>531</v>
      </c>
      <c r="F7737" s="68" t="s">
        <v>360</v>
      </c>
      <c r="G7737" s="68" t="s">
        <v>77</v>
      </c>
      <c r="H7737" s="68" t="s">
        <v>273</v>
      </c>
      <c r="I7737" s="68" t="s">
        <v>641</v>
      </c>
      <c r="J7737" s="65">
        <v>70</v>
      </c>
      <c r="K7737" s="65">
        <v>110</v>
      </c>
      <c r="L7737" s="65">
        <v>419</v>
      </c>
      <c r="M7737" s="65" t="s">
        <v>262</v>
      </c>
    </row>
    <row r="7738" spans="1:13" ht="12.75" customHeight="1">
      <c r="A7738" s="65" t="str">
        <f>IF(ROW()=1,"KEY",IF(ISNA(VLOOKUP(B7738,車名対応マスタ!B:D,3,FALSE)),"",IF(VLOOKUP(B7738,車名対応マスタ!B:D,3,FALSE)="","",$D7738&amp;" "&amp;IF($G7738="9","J","O")&amp;" "&amp;$I7738&amp;" "&amp;IF($I7738&lt;=TEXT(★完成資料!$A$1,"yyyymm"),TEXT(★完成資料!$A$1,"yyyymm"),"999999")&amp; " " &amp; LEFT(F7738 &amp; "          ",10))))</f>
        <v xml:space="preserve">T O 202204 yyyy00 HV        </v>
      </c>
      <c r="B7738" s="68" t="s">
        <v>480</v>
      </c>
      <c r="C7738" s="68" t="s">
        <v>473</v>
      </c>
      <c r="D7738" s="68" t="s">
        <v>287</v>
      </c>
      <c r="E7738" s="68" t="s">
        <v>531</v>
      </c>
      <c r="F7738" s="68" t="s">
        <v>360</v>
      </c>
      <c r="G7738" s="68" t="s">
        <v>77</v>
      </c>
      <c r="H7738" s="68" t="s">
        <v>273</v>
      </c>
      <c r="I7738" s="68" t="s">
        <v>642</v>
      </c>
      <c r="J7738" s="65">
        <v>181</v>
      </c>
      <c r="K7738" s="65">
        <v>103</v>
      </c>
      <c r="L7738" s="65">
        <v>419</v>
      </c>
      <c r="M7738" s="65" t="s">
        <v>262</v>
      </c>
    </row>
    <row r="7739" spans="1:13" ht="12.75" customHeight="1">
      <c r="A7739" s="65" t="str">
        <f>IF(ROW()=1,"KEY",IF(ISNA(VLOOKUP(B7739,車名対応マスタ!B:D,3,FALSE)),"",IF(VLOOKUP(B7739,車名対応マスタ!B:D,3,FALSE)="","",$D7739&amp;" "&amp;IF($G7739="9","J","O")&amp;" "&amp;$I7739&amp;" "&amp;IF($I7739&lt;=TEXT(★完成資料!$A$1,"yyyymm"),TEXT(★完成資料!$A$1,"yyyymm"),"999999")&amp; " " &amp; LEFT(F7739 &amp; "          ",10))))</f>
        <v xml:space="preserve">T O 202205 yyyy00 HV        </v>
      </c>
      <c r="B7739" s="68" t="s">
        <v>480</v>
      </c>
      <c r="C7739" s="68" t="s">
        <v>473</v>
      </c>
      <c r="D7739" s="68" t="s">
        <v>287</v>
      </c>
      <c r="E7739" s="68" t="s">
        <v>531</v>
      </c>
      <c r="F7739" s="68" t="s">
        <v>360</v>
      </c>
      <c r="G7739" s="68" t="s">
        <v>77</v>
      </c>
      <c r="H7739" s="68" t="s">
        <v>273</v>
      </c>
      <c r="I7739" s="68" t="s">
        <v>647</v>
      </c>
      <c r="J7739" s="65">
        <v>161</v>
      </c>
      <c r="K7739" s="65">
        <v>142</v>
      </c>
      <c r="L7739" s="65">
        <v>419</v>
      </c>
      <c r="M7739" s="65" t="s">
        <v>262</v>
      </c>
    </row>
    <row r="7740" spans="1:13" ht="12.75" customHeight="1">
      <c r="A7740" s="65" t="str">
        <f>IF(ROW()=1,"KEY",IF(ISNA(VLOOKUP(B7740,車名対応マスタ!B:D,3,FALSE)),"",IF(VLOOKUP(B7740,車名対応マスタ!B:D,3,FALSE)="","",$D7740&amp;" "&amp;IF($G7740="9","J","O")&amp;" "&amp;$I7740&amp;" "&amp;IF($I7740&lt;=TEXT(★完成資料!$A$1,"yyyymm"),TEXT(★完成資料!$A$1,"yyyymm"),"999999")&amp; " " &amp; LEFT(F7740 &amp; "          ",10))))</f>
        <v xml:space="preserve">T O 202206 yyyy00 HV        </v>
      </c>
      <c r="B7740" s="68" t="s">
        <v>480</v>
      </c>
      <c r="C7740" s="68" t="s">
        <v>473</v>
      </c>
      <c r="D7740" s="68" t="s">
        <v>287</v>
      </c>
      <c r="E7740" s="68" t="s">
        <v>531</v>
      </c>
      <c r="F7740" s="68" t="s">
        <v>360</v>
      </c>
      <c r="G7740" s="68" t="s">
        <v>77</v>
      </c>
      <c r="H7740" s="68" t="s">
        <v>273</v>
      </c>
      <c r="I7740" s="68" t="s">
        <v>652</v>
      </c>
      <c r="J7740" s="65">
        <v>87</v>
      </c>
      <c r="K7740" s="65">
        <v>102</v>
      </c>
      <c r="L7740" s="65">
        <v>419</v>
      </c>
      <c r="M7740" s="65" t="s">
        <v>262</v>
      </c>
    </row>
    <row r="7741" spans="1:13" ht="12.75" customHeight="1">
      <c r="A7741" s="65" t="str">
        <f>IF(ROW()=1,"KEY",IF(ISNA(VLOOKUP(B7741,車名対応マスタ!B:D,3,FALSE)),"",IF(VLOOKUP(B7741,車名対応マスタ!B:D,3,FALSE)="","",$D7741&amp;" "&amp;IF($G7741="9","J","O")&amp;" "&amp;$I7741&amp;" "&amp;IF($I7741&lt;=TEXT(★完成資料!$A$1,"yyyymm"),TEXT(★完成資料!$A$1,"yyyymm"),"999999")&amp; " " &amp; LEFT(F7741 &amp; "          ",10))))</f>
        <v xml:space="preserve">T O 202207 yyyy00 HV        </v>
      </c>
      <c r="B7741" s="68" t="s">
        <v>480</v>
      </c>
      <c r="C7741" s="68" t="s">
        <v>473</v>
      </c>
      <c r="D7741" s="68" t="s">
        <v>287</v>
      </c>
      <c r="E7741" s="68" t="s">
        <v>531</v>
      </c>
      <c r="F7741" s="68" t="s">
        <v>360</v>
      </c>
      <c r="G7741" s="68" t="s">
        <v>77</v>
      </c>
      <c r="H7741" s="68" t="s">
        <v>273</v>
      </c>
      <c r="I7741" s="68" t="s">
        <v>655</v>
      </c>
      <c r="J7741" s="65">
        <v>58</v>
      </c>
      <c r="K7741" s="65">
        <v>99</v>
      </c>
      <c r="L7741" s="65">
        <v>419</v>
      </c>
      <c r="M7741" s="65" t="s">
        <v>262</v>
      </c>
    </row>
    <row r="7742" spans="1:13" ht="12.75" customHeight="1">
      <c r="A7742" s="65" t="str">
        <f>IF(ROW()=1,"KEY",IF(ISNA(VLOOKUP(B7742,車名対応マスタ!B:D,3,FALSE)),"",IF(VLOOKUP(B7742,車名対応マスタ!B:D,3,FALSE)="","",$D7742&amp;" "&amp;IF($G7742="9","J","O")&amp;" "&amp;$I7742&amp;" "&amp;IF($I7742&lt;=TEXT(★完成資料!$A$1,"yyyymm"),TEXT(★完成資料!$A$1,"yyyymm"),"999999")&amp; " " &amp; LEFT(F7742 &amp; "          ",10))))</f>
        <v xml:space="preserve">T O 202208 yyyy00 HV        </v>
      </c>
      <c r="B7742" s="68" t="s">
        <v>480</v>
      </c>
      <c r="C7742" s="68" t="s">
        <v>473</v>
      </c>
      <c r="D7742" s="68" t="s">
        <v>287</v>
      </c>
      <c r="E7742" s="68" t="s">
        <v>531</v>
      </c>
      <c r="F7742" s="68" t="s">
        <v>360</v>
      </c>
      <c r="G7742" s="68" t="s">
        <v>77</v>
      </c>
      <c r="H7742" s="68" t="s">
        <v>273</v>
      </c>
      <c r="I7742" s="68" t="s">
        <v>656</v>
      </c>
      <c r="J7742" s="65">
        <v>31</v>
      </c>
      <c r="K7742" s="65">
        <v>84</v>
      </c>
      <c r="L7742" s="65">
        <v>419</v>
      </c>
      <c r="M7742" s="65" t="s">
        <v>262</v>
      </c>
    </row>
    <row r="7743" spans="1:13" ht="12.75" customHeight="1">
      <c r="A7743" s="65" t="str">
        <f>IF(ROW()=1,"KEY",IF(ISNA(VLOOKUP(B7743,車名対応マスタ!B:D,3,FALSE)),"",IF(VLOOKUP(B7743,車名対応マスタ!B:D,3,FALSE)="","",$D7743&amp;" "&amp;IF($G7743="9","J","O")&amp;" "&amp;$I7743&amp;" "&amp;IF($I7743&lt;=TEXT(★完成資料!$A$1,"yyyymm"),TEXT(★完成資料!$A$1,"yyyymm"),"999999")&amp; " " &amp; LEFT(F7743 &amp; "          ",10))))</f>
        <v xml:space="preserve">T O 202209 yyyy00 HV        </v>
      </c>
      <c r="B7743" s="68" t="s">
        <v>480</v>
      </c>
      <c r="C7743" s="68" t="s">
        <v>473</v>
      </c>
      <c r="D7743" s="68" t="s">
        <v>287</v>
      </c>
      <c r="E7743" s="68" t="s">
        <v>531</v>
      </c>
      <c r="F7743" s="68" t="s">
        <v>360</v>
      </c>
      <c r="G7743" s="68" t="s">
        <v>77</v>
      </c>
      <c r="H7743" s="68" t="s">
        <v>273</v>
      </c>
      <c r="I7743" s="68" t="s">
        <v>657</v>
      </c>
      <c r="J7743" s="65">
        <v>12</v>
      </c>
      <c r="K7743" s="65">
        <v>190</v>
      </c>
      <c r="L7743" s="65">
        <v>419</v>
      </c>
      <c r="M7743" s="65" t="s">
        <v>262</v>
      </c>
    </row>
    <row r="7744" spans="1:13" ht="12.75" customHeight="1">
      <c r="A7744" s="65" t="str">
        <f>IF(ROW()=1,"KEY",IF(ISNA(VLOOKUP(B7744,車名対応マスタ!B:D,3,FALSE)),"",IF(VLOOKUP(B7744,車名対応マスタ!B:D,3,FALSE)="","",$D7744&amp;" "&amp;IF($G7744="9","J","O")&amp;" "&amp;$I7744&amp;" "&amp;IF($I7744&lt;=TEXT(★完成資料!$A$1,"yyyymm"),TEXT(★完成資料!$A$1,"yyyymm"),"999999")&amp; " " &amp; LEFT(F7744 &amp; "          ",10))))</f>
        <v xml:space="preserve">T O 202210 yyyy00 HV        </v>
      </c>
      <c r="B7744" s="68" t="s">
        <v>480</v>
      </c>
      <c r="C7744" s="68" t="s">
        <v>473</v>
      </c>
      <c r="D7744" s="68" t="s">
        <v>287</v>
      </c>
      <c r="E7744" s="68" t="s">
        <v>531</v>
      </c>
      <c r="F7744" s="68" t="s">
        <v>360</v>
      </c>
      <c r="G7744" s="68" t="s">
        <v>77</v>
      </c>
      <c r="H7744" s="68" t="s">
        <v>273</v>
      </c>
      <c r="I7744" s="68" t="s">
        <v>663</v>
      </c>
      <c r="J7744" s="65">
        <v>14</v>
      </c>
      <c r="K7744" s="65">
        <v>80</v>
      </c>
      <c r="L7744" s="65">
        <v>419</v>
      </c>
      <c r="M7744" s="65" t="s">
        <v>262</v>
      </c>
    </row>
    <row r="7745" spans="1:13" ht="12.75" customHeight="1">
      <c r="A7745" s="65" t="str">
        <f>IF(ROW()=1,"KEY",IF(ISNA(VLOOKUP(B7745,車名対応マスタ!B:D,3,FALSE)),"",IF(VLOOKUP(B7745,車名対応マスタ!B:D,3,FALSE)="","",$D7745&amp;" "&amp;IF($G7745="9","J","O")&amp;" "&amp;$I7745&amp;" "&amp;IF($I7745&lt;=TEXT(★完成資料!$A$1,"yyyymm"),TEXT(★完成資料!$A$1,"yyyymm"),"999999")&amp; " " &amp; LEFT(F7745 &amp; "          ",10))))</f>
        <v xml:space="preserve">T O 202201 yyyy00 HV        </v>
      </c>
      <c r="B7745" s="68" t="s">
        <v>480</v>
      </c>
      <c r="C7745" s="68" t="s">
        <v>473</v>
      </c>
      <c r="D7745" s="68" t="s">
        <v>287</v>
      </c>
      <c r="E7745" s="68" t="s">
        <v>531</v>
      </c>
      <c r="F7745" s="68" t="s">
        <v>360</v>
      </c>
      <c r="G7745" s="68" t="s">
        <v>77</v>
      </c>
      <c r="H7745" s="68" t="s">
        <v>273</v>
      </c>
      <c r="I7745" s="68" t="s">
        <v>639</v>
      </c>
      <c r="J7745" s="65">
        <v>359</v>
      </c>
      <c r="K7745" s="65">
        <v>270</v>
      </c>
      <c r="L7745" s="65">
        <v>403</v>
      </c>
      <c r="M7745" s="65" t="s">
        <v>428</v>
      </c>
    </row>
    <row r="7746" spans="1:13" ht="12.75" customHeight="1">
      <c r="A7746" s="65" t="str">
        <f>IF(ROW()=1,"KEY",IF(ISNA(VLOOKUP(B7746,車名対応マスタ!B:D,3,FALSE)),"",IF(VLOOKUP(B7746,車名対応マスタ!B:D,3,FALSE)="","",$D7746&amp;" "&amp;IF($G7746="9","J","O")&amp;" "&amp;$I7746&amp;" "&amp;IF($I7746&lt;=TEXT(★完成資料!$A$1,"yyyymm"),TEXT(★完成資料!$A$1,"yyyymm"),"999999")&amp; " " &amp; LEFT(F7746 &amp; "          ",10))))</f>
        <v xml:space="preserve">T O 202202 yyyy00 HV        </v>
      </c>
      <c r="B7746" s="68" t="s">
        <v>480</v>
      </c>
      <c r="C7746" s="68" t="s">
        <v>473</v>
      </c>
      <c r="D7746" s="68" t="s">
        <v>287</v>
      </c>
      <c r="E7746" s="68" t="s">
        <v>531</v>
      </c>
      <c r="F7746" s="68" t="s">
        <v>360</v>
      </c>
      <c r="G7746" s="68" t="s">
        <v>77</v>
      </c>
      <c r="H7746" s="68" t="s">
        <v>273</v>
      </c>
      <c r="I7746" s="68" t="s">
        <v>640</v>
      </c>
      <c r="J7746" s="65">
        <v>136</v>
      </c>
      <c r="K7746" s="65">
        <v>195</v>
      </c>
      <c r="L7746" s="65">
        <v>403</v>
      </c>
      <c r="M7746" s="65" t="s">
        <v>428</v>
      </c>
    </row>
    <row r="7747" spans="1:13" ht="12.75" customHeight="1">
      <c r="A7747" s="65" t="str">
        <f>IF(ROW()=1,"KEY",IF(ISNA(VLOOKUP(B7747,車名対応マスタ!B:D,3,FALSE)),"",IF(VLOOKUP(B7747,車名対応マスタ!B:D,3,FALSE)="","",$D7747&amp;" "&amp;IF($G7747="9","J","O")&amp;" "&amp;$I7747&amp;" "&amp;IF($I7747&lt;=TEXT(★完成資料!$A$1,"yyyymm"),TEXT(★完成資料!$A$1,"yyyymm"),"999999")&amp; " " &amp; LEFT(F7747 &amp; "          ",10))))</f>
        <v xml:space="preserve">T O 202203 yyyy00 HV        </v>
      </c>
      <c r="B7747" s="68" t="s">
        <v>480</v>
      </c>
      <c r="C7747" s="68" t="s">
        <v>473</v>
      </c>
      <c r="D7747" s="68" t="s">
        <v>287</v>
      </c>
      <c r="E7747" s="68" t="s">
        <v>531</v>
      </c>
      <c r="F7747" s="68" t="s">
        <v>360</v>
      </c>
      <c r="G7747" s="68" t="s">
        <v>77</v>
      </c>
      <c r="H7747" s="68" t="s">
        <v>273</v>
      </c>
      <c r="I7747" s="68" t="s">
        <v>641</v>
      </c>
      <c r="J7747" s="65">
        <v>117</v>
      </c>
      <c r="K7747" s="65">
        <v>230</v>
      </c>
      <c r="L7747" s="65">
        <v>403</v>
      </c>
      <c r="M7747" s="65" t="s">
        <v>428</v>
      </c>
    </row>
    <row r="7748" spans="1:13" ht="12.75" customHeight="1">
      <c r="A7748" s="65" t="str">
        <f>IF(ROW()=1,"KEY",IF(ISNA(VLOOKUP(B7748,車名対応マスタ!B:D,3,FALSE)),"",IF(VLOOKUP(B7748,車名対応マスタ!B:D,3,FALSE)="","",$D7748&amp;" "&amp;IF($G7748="9","J","O")&amp;" "&amp;$I7748&amp;" "&amp;IF($I7748&lt;=TEXT(★完成資料!$A$1,"yyyymm"),TEXT(★完成資料!$A$1,"yyyymm"),"999999")&amp; " " &amp; LEFT(F7748 &amp; "          ",10))))</f>
        <v xml:space="preserve">T O 202204 yyyy00 HV        </v>
      </c>
      <c r="B7748" s="68" t="s">
        <v>480</v>
      </c>
      <c r="C7748" s="68" t="s">
        <v>473</v>
      </c>
      <c r="D7748" s="68" t="s">
        <v>287</v>
      </c>
      <c r="E7748" s="68" t="s">
        <v>531</v>
      </c>
      <c r="F7748" s="68" t="s">
        <v>360</v>
      </c>
      <c r="G7748" s="68" t="s">
        <v>77</v>
      </c>
      <c r="H7748" s="68" t="s">
        <v>273</v>
      </c>
      <c r="I7748" s="68" t="s">
        <v>642</v>
      </c>
      <c r="J7748" s="65">
        <v>179</v>
      </c>
      <c r="K7748" s="65">
        <v>132</v>
      </c>
      <c r="L7748" s="65">
        <v>403</v>
      </c>
      <c r="M7748" s="65" t="s">
        <v>428</v>
      </c>
    </row>
    <row r="7749" spans="1:13" ht="12.75" customHeight="1">
      <c r="A7749" s="65" t="str">
        <f>IF(ROW()=1,"KEY",IF(ISNA(VLOOKUP(B7749,車名対応マスタ!B:D,3,FALSE)),"",IF(VLOOKUP(B7749,車名対応マスタ!B:D,3,FALSE)="","",$D7749&amp;" "&amp;IF($G7749="9","J","O")&amp;" "&amp;$I7749&amp;" "&amp;IF($I7749&lt;=TEXT(★完成資料!$A$1,"yyyymm"),TEXT(★完成資料!$A$1,"yyyymm"),"999999")&amp; " " &amp; LEFT(F7749 &amp; "          ",10))))</f>
        <v xml:space="preserve">T O 202205 yyyy00 HV        </v>
      </c>
      <c r="B7749" s="68" t="s">
        <v>480</v>
      </c>
      <c r="C7749" s="68" t="s">
        <v>473</v>
      </c>
      <c r="D7749" s="68" t="s">
        <v>287</v>
      </c>
      <c r="E7749" s="68" t="s">
        <v>531</v>
      </c>
      <c r="F7749" s="68" t="s">
        <v>360</v>
      </c>
      <c r="G7749" s="68" t="s">
        <v>77</v>
      </c>
      <c r="H7749" s="68" t="s">
        <v>273</v>
      </c>
      <c r="I7749" s="68" t="s">
        <v>647</v>
      </c>
      <c r="J7749" s="65">
        <v>207</v>
      </c>
      <c r="K7749" s="65">
        <v>160</v>
      </c>
      <c r="L7749" s="65">
        <v>403</v>
      </c>
      <c r="M7749" s="65" t="s">
        <v>428</v>
      </c>
    </row>
    <row r="7750" spans="1:13" ht="12.75" customHeight="1">
      <c r="A7750" s="65" t="str">
        <f>IF(ROW()=1,"KEY",IF(ISNA(VLOOKUP(B7750,車名対応マスタ!B:D,3,FALSE)),"",IF(VLOOKUP(B7750,車名対応マスタ!B:D,3,FALSE)="","",$D7750&amp;" "&amp;IF($G7750="9","J","O")&amp;" "&amp;$I7750&amp;" "&amp;IF($I7750&lt;=TEXT(★完成資料!$A$1,"yyyymm"),TEXT(★完成資料!$A$1,"yyyymm"),"999999")&amp; " " &amp; LEFT(F7750 &amp; "          ",10))))</f>
        <v xml:space="preserve">T O 202206 yyyy00 HV        </v>
      </c>
      <c r="B7750" s="68" t="s">
        <v>480</v>
      </c>
      <c r="C7750" s="68" t="s">
        <v>473</v>
      </c>
      <c r="D7750" s="68" t="s">
        <v>287</v>
      </c>
      <c r="E7750" s="68" t="s">
        <v>531</v>
      </c>
      <c r="F7750" s="68" t="s">
        <v>360</v>
      </c>
      <c r="G7750" s="68" t="s">
        <v>77</v>
      </c>
      <c r="H7750" s="68" t="s">
        <v>273</v>
      </c>
      <c r="I7750" s="68" t="s">
        <v>652</v>
      </c>
      <c r="J7750" s="65">
        <v>128</v>
      </c>
      <c r="K7750" s="65">
        <v>186</v>
      </c>
      <c r="L7750" s="65">
        <v>403</v>
      </c>
      <c r="M7750" s="65" t="s">
        <v>428</v>
      </c>
    </row>
    <row r="7751" spans="1:13" ht="12.75" customHeight="1">
      <c r="A7751" s="65" t="str">
        <f>IF(ROW()=1,"KEY",IF(ISNA(VLOOKUP(B7751,車名対応マスタ!B:D,3,FALSE)),"",IF(VLOOKUP(B7751,車名対応マスタ!B:D,3,FALSE)="","",$D7751&amp;" "&amp;IF($G7751="9","J","O")&amp;" "&amp;$I7751&amp;" "&amp;IF($I7751&lt;=TEXT(★完成資料!$A$1,"yyyymm"),TEXT(★完成資料!$A$1,"yyyymm"),"999999")&amp; " " &amp; LEFT(F7751 &amp; "          ",10))))</f>
        <v xml:space="preserve">T O 202207 yyyy00 HV        </v>
      </c>
      <c r="B7751" s="68" t="s">
        <v>480</v>
      </c>
      <c r="C7751" s="68" t="s">
        <v>473</v>
      </c>
      <c r="D7751" s="68" t="s">
        <v>287</v>
      </c>
      <c r="E7751" s="68" t="s">
        <v>531</v>
      </c>
      <c r="F7751" s="68" t="s">
        <v>360</v>
      </c>
      <c r="G7751" s="68" t="s">
        <v>77</v>
      </c>
      <c r="H7751" s="68" t="s">
        <v>273</v>
      </c>
      <c r="I7751" s="68" t="s">
        <v>655</v>
      </c>
      <c r="J7751" s="65">
        <v>127</v>
      </c>
      <c r="K7751" s="65">
        <v>123</v>
      </c>
      <c r="L7751" s="65">
        <v>403</v>
      </c>
      <c r="M7751" s="65" t="s">
        <v>428</v>
      </c>
    </row>
    <row r="7752" spans="1:13" ht="12.75" customHeight="1">
      <c r="A7752" s="65" t="str">
        <f>IF(ROW()=1,"KEY",IF(ISNA(VLOOKUP(B7752,車名対応マスタ!B:D,3,FALSE)),"",IF(VLOOKUP(B7752,車名対応マスタ!B:D,3,FALSE)="","",$D7752&amp;" "&amp;IF($G7752="9","J","O")&amp;" "&amp;$I7752&amp;" "&amp;IF($I7752&lt;=TEXT(★完成資料!$A$1,"yyyymm"),TEXT(★完成資料!$A$1,"yyyymm"),"999999")&amp; " " &amp; LEFT(F7752 &amp; "          ",10))))</f>
        <v xml:space="preserve">T O 202208 yyyy00 HV        </v>
      </c>
      <c r="B7752" s="68" t="s">
        <v>480</v>
      </c>
      <c r="C7752" s="68" t="s">
        <v>473</v>
      </c>
      <c r="D7752" s="68" t="s">
        <v>287</v>
      </c>
      <c r="E7752" s="68" t="s">
        <v>531</v>
      </c>
      <c r="F7752" s="68" t="s">
        <v>360</v>
      </c>
      <c r="G7752" s="68" t="s">
        <v>77</v>
      </c>
      <c r="H7752" s="68" t="s">
        <v>273</v>
      </c>
      <c r="I7752" s="68" t="s">
        <v>656</v>
      </c>
      <c r="J7752" s="65">
        <v>261</v>
      </c>
      <c r="K7752" s="65">
        <v>144</v>
      </c>
      <c r="L7752" s="65">
        <v>403</v>
      </c>
      <c r="M7752" s="65" t="s">
        <v>428</v>
      </c>
    </row>
    <row r="7753" spans="1:13" ht="12.75" customHeight="1">
      <c r="A7753" s="65" t="str">
        <f>IF(ROW()=1,"KEY",IF(ISNA(VLOOKUP(B7753,車名対応マスタ!B:D,3,FALSE)),"",IF(VLOOKUP(B7753,車名対応マスタ!B:D,3,FALSE)="","",$D7753&amp;" "&amp;IF($G7753="9","J","O")&amp;" "&amp;$I7753&amp;" "&amp;IF($I7753&lt;=TEXT(★完成資料!$A$1,"yyyymm"),TEXT(★完成資料!$A$1,"yyyymm"),"999999")&amp; " " &amp; LEFT(F7753 &amp; "          ",10))))</f>
        <v xml:space="preserve">T O 202209 yyyy00 HV        </v>
      </c>
      <c r="B7753" s="68" t="s">
        <v>480</v>
      </c>
      <c r="C7753" s="68" t="s">
        <v>473</v>
      </c>
      <c r="D7753" s="68" t="s">
        <v>287</v>
      </c>
      <c r="E7753" s="68" t="s">
        <v>531</v>
      </c>
      <c r="F7753" s="68" t="s">
        <v>360</v>
      </c>
      <c r="G7753" s="68" t="s">
        <v>77</v>
      </c>
      <c r="H7753" s="68" t="s">
        <v>273</v>
      </c>
      <c r="I7753" s="68" t="s">
        <v>657</v>
      </c>
      <c r="J7753" s="65">
        <v>107</v>
      </c>
      <c r="K7753" s="65">
        <v>181</v>
      </c>
      <c r="L7753" s="65">
        <v>403</v>
      </c>
      <c r="M7753" s="65" t="s">
        <v>428</v>
      </c>
    </row>
    <row r="7754" spans="1:13" ht="12.75" customHeight="1">
      <c r="A7754" s="65" t="str">
        <f>IF(ROW()=1,"KEY",IF(ISNA(VLOOKUP(B7754,車名対応マスタ!B:D,3,FALSE)),"",IF(VLOOKUP(B7754,車名対応マスタ!B:D,3,FALSE)="","",$D7754&amp;" "&amp;IF($G7754="9","J","O")&amp;" "&amp;$I7754&amp;" "&amp;IF($I7754&lt;=TEXT(★完成資料!$A$1,"yyyymm"),TEXT(★完成資料!$A$1,"yyyymm"),"999999")&amp; " " &amp; LEFT(F7754 &amp; "          ",10))))</f>
        <v xml:space="preserve">T O 202210 yyyy00 HV        </v>
      </c>
      <c r="B7754" s="68" t="s">
        <v>480</v>
      </c>
      <c r="C7754" s="68" t="s">
        <v>473</v>
      </c>
      <c r="D7754" s="68" t="s">
        <v>287</v>
      </c>
      <c r="E7754" s="68" t="s">
        <v>531</v>
      </c>
      <c r="F7754" s="68" t="s">
        <v>360</v>
      </c>
      <c r="G7754" s="68" t="s">
        <v>77</v>
      </c>
      <c r="H7754" s="68" t="s">
        <v>273</v>
      </c>
      <c r="I7754" s="68" t="s">
        <v>663</v>
      </c>
      <c r="J7754" s="65">
        <v>114</v>
      </c>
      <c r="K7754" s="65">
        <v>172</v>
      </c>
      <c r="L7754" s="65">
        <v>403</v>
      </c>
      <c r="M7754" s="65" t="s">
        <v>428</v>
      </c>
    </row>
    <row r="7755" spans="1:13" ht="12.75" customHeight="1">
      <c r="A7755" s="65" t="str">
        <f>IF(ROW()=1,"KEY",IF(ISNA(VLOOKUP(B7755,車名対応マスタ!B:D,3,FALSE)),"",IF(VLOOKUP(B7755,車名対応マスタ!B:D,3,FALSE)="","",$D7755&amp;" "&amp;IF($G7755="9","J","O")&amp;" "&amp;$I7755&amp;" "&amp;IF($I7755&lt;=TEXT(★完成資料!$A$1,"yyyymm"),TEXT(★完成資料!$A$1,"yyyymm"),"999999")&amp; " " &amp; LEFT(F7755 &amp; "          ",10))))</f>
        <v xml:space="preserve">T O 202201 yyyy00 HV        </v>
      </c>
      <c r="B7755" s="68" t="s">
        <v>480</v>
      </c>
      <c r="C7755" s="68" t="s">
        <v>473</v>
      </c>
      <c r="D7755" s="68" t="s">
        <v>287</v>
      </c>
      <c r="E7755" s="68" t="s">
        <v>531</v>
      </c>
      <c r="F7755" s="68" t="s">
        <v>360</v>
      </c>
      <c r="G7755" s="68" t="s">
        <v>77</v>
      </c>
      <c r="H7755" s="68" t="s">
        <v>273</v>
      </c>
      <c r="I7755" s="68" t="s">
        <v>639</v>
      </c>
      <c r="J7755" s="65">
        <v>28</v>
      </c>
      <c r="K7755" s="65">
        <v>14</v>
      </c>
      <c r="L7755" s="65">
        <v>418</v>
      </c>
      <c r="M7755" s="65" t="s">
        <v>429</v>
      </c>
    </row>
    <row r="7756" spans="1:13" ht="12.75" customHeight="1">
      <c r="A7756" s="65" t="str">
        <f>IF(ROW()=1,"KEY",IF(ISNA(VLOOKUP(B7756,車名対応マスタ!B:D,3,FALSE)),"",IF(VLOOKUP(B7756,車名対応マスタ!B:D,3,FALSE)="","",$D7756&amp;" "&amp;IF($G7756="9","J","O")&amp;" "&amp;$I7756&amp;" "&amp;IF($I7756&lt;=TEXT(★完成資料!$A$1,"yyyymm"),TEXT(★完成資料!$A$1,"yyyymm"),"999999")&amp; " " &amp; LEFT(F7756 &amp; "          ",10))))</f>
        <v xml:space="preserve">T O 202202 yyyy00 HV        </v>
      </c>
      <c r="B7756" s="68" t="s">
        <v>480</v>
      </c>
      <c r="C7756" s="68" t="s">
        <v>473</v>
      </c>
      <c r="D7756" s="68" t="s">
        <v>287</v>
      </c>
      <c r="E7756" s="68" t="s">
        <v>531</v>
      </c>
      <c r="F7756" s="68" t="s">
        <v>360</v>
      </c>
      <c r="G7756" s="68" t="s">
        <v>77</v>
      </c>
      <c r="H7756" s="68" t="s">
        <v>273</v>
      </c>
      <c r="I7756" s="68" t="s">
        <v>640</v>
      </c>
      <c r="J7756" s="65">
        <v>26</v>
      </c>
      <c r="K7756" s="65">
        <v>31</v>
      </c>
      <c r="L7756" s="65">
        <v>418</v>
      </c>
      <c r="M7756" s="65" t="s">
        <v>429</v>
      </c>
    </row>
    <row r="7757" spans="1:13" ht="12.75" customHeight="1">
      <c r="A7757" s="65" t="str">
        <f>IF(ROW()=1,"KEY",IF(ISNA(VLOOKUP(B7757,車名対応マスタ!B:D,3,FALSE)),"",IF(VLOOKUP(B7757,車名対応マスタ!B:D,3,FALSE)="","",$D7757&amp;" "&amp;IF($G7757="9","J","O")&amp;" "&amp;$I7757&amp;" "&amp;IF($I7757&lt;=TEXT(★完成資料!$A$1,"yyyymm"),TEXT(★完成資料!$A$1,"yyyymm"),"999999")&amp; " " &amp; LEFT(F7757 &amp; "          ",10))))</f>
        <v xml:space="preserve">T O 202203 yyyy00 HV        </v>
      </c>
      <c r="B7757" s="68" t="s">
        <v>480</v>
      </c>
      <c r="C7757" s="68" t="s">
        <v>473</v>
      </c>
      <c r="D7757" s="68" t="s">
        <v>287</v>
      </c>
      <c r="E7757" s="68" t="s">
        <v>531</v>
      </c>
      <c r="F7757" s="68" t="s">
        <v>360</v>
      </c>
      <c r="G7757" s="68" t="s">
        <v>77</v>
      </c>
      <c r="H7757" s="68" t="s">
        <v>273</v>
      </c>
      <c r="I7757" s="68" t="s">
        <v>641</v>
      </c>
      <c r="J7757" s="65">
        <v>25</v>
      </c>
      <c r="K7757" s="65">
        <v>10</v>
      </c>
      <c r="L7757" s="65">
        <v>418</v>
      </c>
      <c r="M7757" s="65" t="s">
        <v>429</v>
      </c>
    </row>
    <row r="7758" spans="1:13" ht="12.75" customHeight="1">
      <c r="A7758" s="65" t="str">
        <f>IF(ROW()=1,"KEY",IF(ISNA(VLOOKUP(B7758,車名対応マスタ!B:D,3,FALSE)),"",IF(VLOOKUP(B7758,車名対応マスタ!B:D,3,FALSE)="","",$D7758&amp;" "&amp;IF($G7758="9","J","O")&amp;" "&amp;$I7758&amp;" "&amp;IF($I7758&lt;=TEXT(★完成資料!$A$1,"yyyymm"),TEXT(★完成資料!$A$1,"yyyymm"),"999999")&amp; " " &amp; LEFT(F7758 &amp; "          ",10))))</f>
        <v xml:space="preserve">T O 202204 yyyy00 HV        </v>
      </c>
      <c r="B7758" s="68" t="s">
        <v>480</v>
      </c>
      <c r="C7758" s="68" t="s">
        <v>473</v>
      </c>
      <c r="D7758" s="68" t="s">
        <v>287</v>
      </c>
      <c r="E7758" s="68" t="s">
        <v>531</v>
      </c>
      <c r="F7758" s="68" t="s">
        <v>360</v>
      </c>
      <c r="G7758" s="68" t="s">
        <v>77</v>
      </c>
      <c r="H7758" s="68" t="s">
        <v>273</v>
      </c>
      <c r="I7758" s="68" t="s">
        <v>642</v>
      </c>
      <c r="J7758" s="65">
        <v>11</v>
      </c>
      <c r="K7758" s="65">
        <v>18</v>
      </c>
      <c r="L7758" s="65">
        <v>418</v>
      </c>
      <c r="M7758" s="65" t="s">
        <v>429</v>
      </c>
    </row>
    <row r="7759" spans="1:13" ht="12.75" customHeight="1">
      <c r="A7759" s="65" t="str">
        <f>IF(ROW()=1,"KEY",IF(ISNA(VLOOKUP(B7759,車名対応マスタ!B:D,3,FALSE)),"",IF(VLOOKUP(B7759,車名対応マスタ!B:D,3,FALSE)="","",$D7759&amp;" "&amp;IF($G7759="9","J","O")&amp;" "&amp;$I7759&amp;" "&amp;IF($I7759&lt;=TEXT(★完成資料!$A$1,"yyyymm"),TEXT(★完成資料!$A$1,"yyyymm"),"999999")&amp; " " &amp; LEFT(F7759 &amp; "          ",10))))</f>
        <v xml:space="preserve">T O 202205 yyyy00 HV        </v>
      </c>
      <c r="B7759" s="68" t="s">
        <v>480</v>
      </c>
      <c r="C7759" s="68" t="s">
        <v>473</v>
      </c>
      <c r="D7759" s="68" t="s">
        <v>287</v>
      </c>
      <c r="E7759" s="68" t="s">
        <v>531</v>
      </c>
      <c r="F7759" s="68" t="s">
        <v>360</v>
      </c>
      <c r="G7759" s="68" t="s">
        <v>77</v>
      </c>
      <c r="H7759" s="68" t="s">
        <v>273</v>
      </c>
      <c r="I7759" s="68" t="s">
        <v>647</v>
      </c>
      <c r="J7759" s="65">
        <v>14</v>
      </c>
      <c r="K7759" s="65">
        <v>29</v>
      </c>
      <c r="L7759" s="65">
        <v>418</v>
      </c>
      <c r="M7759" s="65" t="s">
        <v>429</v>
      </c>
    </row>
    <row r="7760" spans="1:13" ht="12.75" customHeight="1">
      <c r="A7760" s="65" t="str">
        <f>IF(ROW()=1,"KEY",IF(ISNA(VLOOKUP(B7760,車名対応マスタ!B:D,3,FALSE)),"",IF(VLOOKUP(B7760,車名対応マスタ!B:D,3,FALSE)="","",$D7760&amp;" "&amp;IF($G7760="9","J","O")&amp;" "&amp;$I7760&amp;" "&amp;IF($I7760&lt;=TEXT(★完成資料!$A$1,"yyyymm"),TEXT(★完成資料!$A$1,"yyyymm"),"999999")&amp; " " &amp; LEFT(F7760 &amp; "          ",10))))</f>
        <v xml:space="preserve">T O 202206 yyyy00 HV        </v>
      </c>
      <c r="B7760" s="68" t="s">
        <v>480</v>
      </c>
      <c r="C7760" s="68" t="s">
        <v>473</v>
      </c>
      <c r="D7760" s="68" t="s">
        <v>287</v>
      </c>
      <c r="E7760" s="68" t="s">
        <v>531</v>
      </c>
      <c r="F7760" s="68" t="s">
        <v>360</v>
      </c>
      <c r="G7760" s="68" t="s">
        <v>77</v>
      </c>
      <c r="H7760" s="68" t="s">
        <v>273</v>
      </c>
      <c r="I7760" s="68" t="s">
        <v>652</v>
      </c>
      <c r="J7760" s="65">
        <v>12</v>
      </c>
      <c r="K7760" s="65">
        <v>37</v>
      </c>
      <c r="L7760" s="65">
        <v>418</v>
      </c>
      <c r="M7760" s="65" t="s">
        <v>429</v>
      </c>
    </row>
    <row r="7761" spans="1:13" ht="12.75" customHeight="1">
      <c r="A7761" s="65" t="str">
        <f>IF(ROW()=1,"KEY",IF(ISNA(VLOOKUP(B7761,車名対応マスタ!B:D,3,FALSE)),"",IF(VLOOKUP(B7761,車名対応マスタ!B:D,3,FALSE)="","",$D7761&amp;" "&amp;IF($G7761="9","J","O")&amp;" "&amp;$I7761&amp;" "&amp;IF($I7761&lt;=TEXT(★完成資料!$A$1,"yyyymm"),TEXT(★完成資料!$A$1,"yyyymm"),"999999")&amp; " " &amp; LEFT(F7761 &amp; "          ",10))))</f>
        <v xml:space="preserve">T O 202207 yyyy00 HV        </v>
      </c>
      <c r="B7761" s="68" t="s">
        <v>480</v>
      </c>
      <c r="C7761" s="68" t="s">
        <v>473</v>
      </c>
      <c r="D7761" s="68" t="s">
        <v>287</v>
      </c>
      <c r="E7761" s="68" t="s">
        <v>531</v>
      </c>
      <c r="F7761" s="68" t="s">
        <v>360</v>
      </c>
      <c r="G7761" s="68" t="s">
        <v>77</v>
      </c>
      <c r="H7761" s="68" t="s">
        <v>273</v>
      </c>
      <c r="I7761" s="68" t="s">
        <v>655</v>
      </c>
      <c r="J7761" s="65">
        <v>26</v>
      </c>
      <c r="K7761" s="65">
        <v>25</v>
      </c>
      <c r="L7761" s="65">
        <v>418</v>
      </c>
      <c r="M7761" s="65" t="s">
        <v>429</v>
      </c>
    </row>
    <row r="7762" spans="1:13" ht="12.75" customHeight="1">
      <c r="A7762" s="65" t="str">
        <f>IF(ROW()=1,"KEY",IF(ISNA(VLOOKUP(B7762,車名対応マスタ!B:D,3,FALSE)),"",IF(VLOOKUP(B7762,車名対応マスタ!B:D,3,FALSE)="","",$D7762&amp;" "&amp;IF($G7762="9","J","O")&amp;" "&amp;$I7762&amp;" "&amp;IF($I7762&lt;=TEXT(★完成資料!$A$1,"yyyymm"),TEXT(★完成資料!$A$1,"yyyymm"),"999999")&amp; " " &amp; LEFT(F7762 &amp; "          ",10))))</f>
        <v xml:space="preserve">T O 202208 yyyy00 HV        </v>
      </c>
      <c r="B7762" s="68" t="s">
        <v>480</v>
      </c>
      <c r="C7762" s="68" t="s">
        <v>473</v>
      </c>
      <c r="D7762" s="68" t="s">
        <v>287</v>
      </c>
      <c r="E7762" s="68" t="s">
        <v>531</v>
      </c>
      <c r="F7762" s="68" t="s">
        <v>360</v>
      </c>
      <c r="G7762" s="68" t="s">
        <v>77</v>
      </c>
      <c r="H7762" s="68" t="s">
        <v>273</v>
      </c>
      <c r="I7762" s="68" t="s">
        <v>656</v>
      </c>
      <c r="J7762" s="65">
        <v>13</v>
      </c>
      <c r="K7762" s="65">
        <v>32</v>
      </c>
      <c r="L7762" s="65">
        <v>418</v>
      </c>
      <c r="M7762" s="65" t="s">
        <v>429</v>
      </c>
    </row>
    <row r="7763" spans="1:13" ht="12.75" customHeight="1">
      <c r="A7763" s="65" t="str">
        <f>IF(ROW()=1,"KEY",IF(ISNA(VLOOKUP(B7763,車名対応マスタ!B:D,3,FALSE)),"",IF(VLOOKUP(B7763,車名対応マスタ!B:D,3,FALSE)="","",$D7763&amp;" "&amp;IF($G7763="9","J","O")&amp;" "&amp;$I7763&amp;" "&amp;IF($I7763&lt;=TEXT(★完成資料!$A$1,"yyyymm"),TEXT(★完成資料!$A$1,"yyyymm"),"999999")&amp; " " &amp; LEFT(F7763 &amp; "          ",10))))</f>
        <v xml:space="preserve">T O 202209 yyyy00 HV        </v>
      </c>
      <c r="B7763" s="68" t="s">
        <v>480</v>
      </c>
      <c r="C7763" s="68" t="s">
        <v>473</v>
      </c>
      <c r="D7763" s="68" t="s">
        <v>287</v>
      </c>
      <c r="E7763" s="68" t="s">
        <v>531</v>
      </c>
      <c r="F7763" s="68" t="s">
        <v>360</v>
      </c>
      <c r="G7763" s="68" t="s">
        <v>77</v>
      </c>
      <c r="H7763" s="68" t="s">
        <v>273</v>
      </c>
      <c r="I7763" s="68" t="s">
        <v>657</v>
      </c>
      <c r="J7763" s="65">
        <v>3</v>
      </c>
      <c r="K7763" s="65">
        <v>26</v>
      </c>
      <c r="L7763" s="65">
        <v>418</v>
      </c>
      <c r="M7763" s="65" t="s">
        <v>429</v>
      </c>
    </row>
    <row r="7764" spans="1:13" ht="12.75" customHeight="1">
      <c r="A7764" s="65" t="str">
        <f>IF(ROW()=1,"KEY",IF(ISNA(VLOOKUP(B7764,車名対応マスタ!B:D,3,FALSE)),"",IF(VLOOKUP(B7764,車名対応マスタ!B:D,3,FALSE)="","",$D7764&amp;" "&amp;IF($G7764="9","J","O")&amp;" "&amp;$I7764&amp;" "&amp;IF($I7764&lt;=TEXT(★完成資料!$A$1,"yyyymm"),TEXT(★完成資料!$A$1,"yyyymm"),"999999")&amp; " " &amp; LEFT(F7764 &amp; "          ",10))))</f>
        <v xml:space="preserve">T O 202210 yyyy00 HV        </v>
      </c>
      <c r="B7764" s="68" t="s">
        <v>480</v>
      </c>
      <c r="C7764" s="68" t="s">
        <v>473</v>
      </c>
      <c r="D7764" s="68" t="s">
        <v>287</v>
      </c>
      <c r="E7764" s="68" t="s">
        <v>531</v>
      </c>
      <c r="F7764" s="68" t="s">
        <v>360</v>
      </c>
      <c r="G7764" s="68" t="s">
        <v>77</v>
      </c>
      <c r="H7764" s="68" t="s">
        <v>273</v>
      </c>
      <c r="I7764" s="68" t="s">
        <v>663</v>
      </c>
      <c r="J7764" s="65">
        <v>13</v>
      </c>
      <c r="K7764" s="65">
        <v>17</v>
      </c>
      <c r="L7764" s="65">
        <v>418</v>
      </c>
      <c r="M7764" s="65" t="s">
        <v>429</v>
      </c>
    </row>
    <row r="7765" spans="1:13" ht="12.75" customHeight="1">
      <c r="A7765" s="65" t="str">
        <f>IF(ROW()=1,"KEY",IF(ISNA(VLOOKUP(B7765,車名対応マスタ!B:D,3,FALSE)),"",IF(VLOOKUP(B7765,車名対応マスタ!B:D,3,FALSE)="","",$D7765&amp;" "&amp;IF($G7765="9","J","O")&amp;" "&amp;$I7765&amp;" "&amp;IF($I7765&lt;=TEXT(★完成資料!$A$1,"yyyymm"),TEXT(★完成資料!$A$1,"yyyymm"),"999999")&amp; " " &amp; LEFT(F7765 &amp; "          ",10))))</f>
        <v xml:space="preserve">T O 202201 yyyy00 HV        </v>
      </c>
      <c r="B7765" s="68" t="s">
        <v>480</v>
      </c>
      <c r="C7765" s="68" t="s">
        <v>473</v>
      </c>
      <c r="D7765" s="68" t="s">
        <v>287</v>
      </c>
      <c r="E7765" s="68" t="s">
        <v>531</v>
      </c>
      <c r="F7765" s="68" t="s">
        <v>360</v>
      </c>
      <c r="G7765" s="68" t="s">
        <v>77</v>
      </c>
      <c r="H7765" s="68" t="s">
        <v>273</v>
      </c>
      <c r="I7765" s="68" t="s">
        <v>639</v>
      </c>
      <c r="J7765" s="65">
        <v>72</v>
      </c>
      <c r="K7765" s="65">
        <v>48</v>
      </c>
      <c r="L7765" s="65">
        <v>406</v>
      </c>
      <c r="M7765" s="65" t="s">
        <v>497</v>
      </c>
    </row>
    <row r="7766" spans="1:13" ht="12.75" customHeight="1">
      <c r="A7766" s="65" t="str">
        <f>IF(ROW()=1,"KEY",IF(ISNA(VLOOKUP(B7766,車名対応マスタ!B:D,3,FALSE)),"",IF(VLOOKUP(B7766,車名対応マスタ!B:D,3,FALSE)="","",$D7766&amp;" "&amp;IF($G7766="9","J","O")&amp;" "&amp;$I7766&amp;" "&amp;IF($I7766&lt;=TEXT(★完成資料!$A$1,"yyyymm"),TEXT(★完成資料!$A$1,"yyyymm"),"999999")&amp; " " &amp; LEFT(F7766 &amp; "          ",10))))</f>
        <v xml:space="preserve">T O 202202 yyyy00 HV        </v>
      </c>
      <c r="B7766" s="68" t="s">
        <v>480</v>
      </c>
      <c r="C7766" s="68" t="s">
        <v>473</v>
      </c>
      <c r="D7766" s="68" t="s">
        <v>287</v>
      </c>
      <c r="E7766" s="68" t="s">
        <v>531</v>
      </c>
      <c r="F7766" s="68" t="s">
        <v>360</v>
      </c>
      <c r="G7766" s="68" t="s">
        <v>77</v>
      </c>
      <c r="H7766" s="68" t="s">
        <v>273</v>
      </c>
      <c r="I7766" s="68" t="s">
        <v>640</v>
      </c>
      <c r="J7766" s="65">
        <v>73</v>
      </c>
      <c r="K7766" s="65">
        <v>75</v>
      </c>
      <c r="L7766" s="65">
        <v>406</v>
      </c>
      <c r="M7766" s="65" t="s">
        <v>497</v>
      </c>
    </row>
    <row r="7767" spans="1:13" ht="12.75" customHeight="1">
      <c r="A7767" s="65" t="str">
        <f>IF(ROW()=1,"KEY",IF(ISNA(VLOOKUP(B7767,車名対応マスタ!B:D,3,FALSE)),"",IF(VLOOKUP(B7767,車名対応マスタ!B:D,3,FALSE)="","",$D7767&amp;" "&amp;IF($G7767="9","J","O")&amp;" "&amp;$I7767&amp;" "&amp;IF($I7767&lt;=TEXT(★完成資料!$A$1,"yyyymm"),TEXT(★完成資料!$A$1,"yyyymm"),"999999")&amp; " " &amp; LEFT(F7767 &amp; "          ",10))))</f>
        <v xml:space="preserve">T O 202203 yyyy00 HV        </v>
      </c>
      <c r="B7767" s="68" t="s">
        <v>480</v>
      </c>
      <c r="C7767" s="68" t="s">
        <v>473</v>
      </c>
      <c r="D7767" s="68" t="s">
        <v>287</v>
      </c>
      <c r="E7767" s="68" t="s">
        <v>531</v>
      </c>
      <c r="F7767" s="68" t="s">
        <v>360</v>
      </c>
      <c r="G7767" s="68" t="s">
        <v>77</v>
      </c>
      <c r="H7767" s="68" t="s">
        <v>273</v>
      </c>
      <c r="I7767" s="68" t="s">
        <v>641</v>
      </c>
      <c r="J7767" s="65">
        <v>56</v>
      </c>
      <c r="K7767" s="65">
        <v>228</v>
      </c>
      <c r="L7767" s="65">
        <v>406</v>
      </c>
      <c r="M7767" s="65" t="s">
        <v>497</v>
      </c>
    </row>
    <row r="7768" spans="1:13" ht="12.75" customHeight="1">
      <c r="A7768" s="65" t="str">
        <f>IF(ROW()=1,"KEY",IF(ISNA(VLOOKUP(B7768,車名対応マスタ!B:D,3,FALSE)),"",IF(VLOOKUP(B7768,車名対応マスタ!B:D,3,FALSE)="","",$D7768&amp;" "&amp;IF($G7768="9","J","O")&amp;" "&amp;$I7768&amp;" "&amp;IF($I7768&lt;=TEXT(★完成資料!$A$1,"yyyymm"),TEXT(★完成資料!$A$1,"yyyymm"),"999999")&amp; " " &amp; LEFT(F7768 &amp; "          ",10))))</f>
        <v xml:space="preserve">T O 202204 yyyy00 HV        </v>
      </c>
      <c r="B7768" s="68" t="s">
        <v>480</v>
      </c>
      <c r="C7768" s="68" t="s">
        <v>473</v>
      </c>
      <c r="D7768" s="68" t="s">
        <v>287</v>
      </c>
      <c r="E7768" s="68" t="s">
        <v>531</v>
      </c>
      <c r="F7768" s="68" t="s">
        <v>360</v>
      </c>
      <c r="G7768" s="68" t="s">
        <v>77</v>
      </c>
      <c r="H7768" s="68" t="s">
        <v>273</v>
      </c>
      <c r="I7768" s="68" t="s">
        <v>642</v>
      </c>
      <c r="J7768" s="65">
        <v>65</v>
      </c>
      <c r="K7768" s="65">
        <v>126</v>
      </c>
      <c r="L7768" s="65">
        <v>406</v>
      </c>
      <c r="M7768" s="65" t="s">
        <v>497</v>
      </c>
    </row>
    <row r="7769" spans="1:13" ht="12.75" customHeight="1">
      <c r="A7769" s="65" t="str">
        <f>IF(ROW()=1,"KEY",IF(ISNA(VLOOKUP(B7769,車名対応マスタ!B:D,3,FALSE)),"",IF(VLOOKUP(B7769,車名対応マスタ!B:D,3,FALSE)="","",$D7769&amp;" "&amp;IF($G7769="9","J","O")&amp;" "&amp;$I7769&amp;" "&amp;IF($I7769&lt;=TEXT(★完成資料!$A$1,"yyyymm"),TEXT(★完成資料!$A$1,"yyyymm"),"999999")&amp; " " &amp; LEFT(F7769 &amp; "          ",10))))</f>
        <v xml:space="preserve">T O 202205 yyyy00 HV        </v>
      </c>
      <c r="B7769" s="68" t="s">
        <v>480</v>
      </c>
      <c r="C7769" s="68" t="s">
        <v>473</v>
      </c>
      <c r="D7769" s="68" t="s">
        <v>287</v>
      </c>
      <c r="E7769" s="68" t="s">
        <v>531</v>
      </c>
      <c r="F7769" s="68" t="s">
        <v>360</v>
      </c>
      <c r="G7769" s="68" t="s">
        <v>77</v>
      </c>
      <c r="H7769" s="68" t="s">
        <v>273</v>
      </c>
      <c r="I7769" s="68" t="s">
        <v>647</v>
      </c>
      <c r="J7769" s="65">
        <v>50</v>
      </c>
      <c r="K7769" s="65">
        <v>159</v>
      </c>
      <c r="L7769" s="65">
        <v>406</v>
      </c>
      <c r="M7769" s="65" t="s">
        <v>497</v>
      </c>
    </row>
    <row r="7770" spans="1:13" ht="12.75" customHeight="1">
      <c r="A7770" s="65" t="str">
        <f>IF(ROW()=1,"KEY",IF(ISNA(VLOOKUP(B7770,車名対応マスタ!B:D,3,FALSE)),"",IF(VLOOKUP(B7770,車名対応マスタ!B:D,3,FALSE)="","",$D7770&amp;" "&amp;IF($G7770="9","J","O")&amp;" "&amp;$I7770&amp;" "&amp;IF($I7770&lt;=TEXT(★完成資料!$A$1,"yyyymm"),TEXT(★完成資料!$A$1,"yyyymm"),"999999")&amp; " " &amp; LEFT(F7770 &amp; "          ",10))))</f>
        <v xml:space="preserve">T O 202206 yyyy00 HV        </v>
      </c>
      <c r="B7770" s="68" t="s">
        <v>480</v>
      </c>
      <c r="C7770" s="68" t="s">
        <v>473</v>
      </c>
      <c r="D7770" s="68" t="s">
        <v>287</v>
      </c>
      <c r="E7770" s="68" t="s">
        <v>531</v>
      </c>
      <c r="F7770" s="68" t="s">
        <v>360</v>
      </c>
      <c r="G7770" s="68" t="s">
        <v>77</v>
      </c>
      <c r="H7770" s="68" t="s">
        <v>273</v>
      </c>
      <c r="I7770" s="68" t="s">
        <v>652</v>
      </c>
      <c r="J7770" s="65">
        <v>158</v>
      </c>
      <c r="K7770" s="65">
        <v>371</v>
      </c>
      <c r="L7770" s="65">
        <v>406</v>
      </c>
      <c r="M7770" s="65" t="s">
        <v>497</v>
      </c>
    </row>
    <row r="7771" spans="1:13" ht="12.75" customHeight="1">
      <c r="A7771" s="65" t="str">
        <f>IF(ROW()=1,"KEY",IF(ISNA(VLOOKUP(B7771,車名対応マスタ!B:D,3,FALSE)),"",IF(VLOOKUP(B7771,車名対応マスタ!B:D,3,FALSE)="","",$D7771&amp;" "&amp;IF($G7771="9","J","O")&amp;" "&amp;$I7771&amp;" "&amp;IF($I7771&lt;=TEXT(★完成資料!$A$1,"yyyymm"),TEXT(★完成資料!$A$1,"yyyymm"),"999999")&amp; " " &amp; LEFT(F7771 &amp; "          ",10))))</f>
        <v xml:space="preserve">T O 202207 yyyy00 HV        </v>
      </c>
      <c r="B7771" s="68" t="s">
        <v>480</v>
      </c>
      <c r="C7771" s="68" t="s">
        <v>473</v>
      </c>
      <c r="D7771" s="68" t="s">
        <v>287</v>
      </c>
      <c r="E7771" s="68" t="s">
        <v>531</v>
      </c>
      <c r="F7771" s="68" t="s">
        <v>360</v>
      </c>
      <c r="G7771" s="68" t="s">
        <v>77</v>
      </c>
      <c r="H7771" s="68" t="s">
        <v>273</v>
      </c>
      <c r="I7771" s="68" t="s">
        <v>655</v>
      </c>
      <c r="J7771" s="65">
        <v>20</v>
      </c>
      <c r="K7771" s="65">
        <v>175</v>
      </c>
      <c r="L7771" s="65">
        <v>406</v>
      </c>
      <c r="M7771" s="65" t="s">
        <v>497</v>
      </c>
    </row>
    <row r="7772" spans="1:13" ht="12.75" customHeight="1">
      <c r="A7772" s="65" t="str">
        <f>IF(ROW()=1,"KEY",IF(ISNA(VLOOKUP(B7772,車名対応マスタ!B:D,3,FALSE)),"",IF(VLOOKUP(B7772,車名対応マスタ!B:D,3,FALSE)="","",$D7772&amp;" "&amp;IF($G7772="9","J","O")&amp;" "&amp;$I7772&amp;" "&amp;IF($I7772&lt;=TEXT(★完成資料!$A$1,"yyyymm"),TEXT(★完成資料!$A$1,"yyyymm"),"999999")&amp; " " &amp; LEFT(F7772 &amp; "          ",10))))</f>
        <v xml:space="preserve">T O 202208 yyyy00 HV        </v>
      </c>
      <c r="B7772" s="68" t="s">
        <v>480</v>
      </c>
      <c r="C7772" s="68" t="s">
        <v>473</v>
      </c>
      <c r="D7772" s="68" t="s">
        <v>287</v>
      </c>
      <c r="E7772" s="68" t="s">
        <v>531</v>
      </c>
      <c r="F7772" s="68" t="s">
        <v>360</v>
      </c>
      <c r="G7772" s="68" t="s">
        <v>77</v>
      </c>
      <c r="H7772" s="68" t="s">
        <v>273</v>
      </c>
      <c r="I7772" s="68" t="s">
        <v>656</v>
      </c>
      <c r="J7772" s="65">
        <v>123</v>
      </c>
      <c r="K7772" s="65">
        <v>143</v>
      </c>
      <c r="L7772" s="65">
        <v>406</v>
      </c>
      <c r="M7772" s="65" t="s">
        <v>497</v>
      </c>
    </row>
    <row r="7773" spans="1:13" ht="12.75" customHeight="1">
      <c r="A7773" s="65" t="str">
        <f>IF(ROW()=1,"KEY",IF(ISNA(VLOOKUP(B7773,車名対応マスタ!B:D,3,FALSE)),"",IF(VLOOKUP(B7773,車名対応マスタ!B:D,3,FALSE)="","",$D7773&amp;" "&amp;IF($G7773="9","J","O")&amp;" "&amp;$I7773&amp;" "&amp;IF($I7773&lt;=TEXT(★完成資料!$A$1,"yyyymm"),TEXT(★完成資料!$A$1,"yyyymm"),"999999")&amp; " " &amp; LEFT(F7773 &amp; "          ",10))))</f>
        <v xml:space="preserve">T O 202209 yyyy00 HV        </v>
      </c>
      <c r="B7773" s="68" t="s">
        <v>480</v>
      </c>
      <c r="C7773" s="68" t="s">
        <v>473</v>
      </c>
      <c r="D7773" s="68" t="s">
        <v>287</v>
      </c>
      <c r="E7773" s="68" t="s">
        <v>531</v>
      </c>
      <c r="F7773" s="68" t="s">
        <v>360</v>
      </c>
      <c r="G7773" s="68" t="s">
        <v>77</v>
      </c>
      <c r="H7773" s="68" t="s">
        <v>273</v>
      </c>
      <c r="I7773" s="68" t="s">
        <v>657</v>
      </c>
      <c r="J7773" s="65">
        <v>86</v>
      </c>
      <c r="K7773" s="65">
        <v>116</v>
      </c>
      <c r="L7773" s="65">
        <v>406</v>
      </c>
      <c r="M7773" s="65" t="s">
        <v>497</v>
      </c>
    </row>
    <row r="7774" spans="1:13" ht="12.75" customHeight="1">
      <c r="A7774" s="65" t="str">
        <f>IF(ROW()=1,"KEY",IF(ISNA(VLOOKUP(B7774,車名対応マスタ!B:D,3,FALSE)),"",IF(VLOOKUP(B7774,車名対応マスタ!B:D,3,FALSE)="","",$D7774&amp;" "&amp;IF($G7774="9","J","O")&amp;" "&amp;$I7774&amp;" "&amp;IF($I7774&lt;=TEXT(★完成資料!$A$1,"yyyymm"),TEXT(★完成資料!$A$1,"yyyymm"),"999999")&amp; " " &amp; LEFT(F7774 &amp; "          ",10))))</f>
        <v xml:space="preserve">T O 202210 yyyy00 HV        </v>
      </c>
      <c r="B7774" s="68" t="s">
        <v>480</v>
      </c>
      <c r="C7774" s="68" t="s">
        <v>473</v>
      </c>
      <c r="D7774" s="68" t="s">
        <v>287</v>
      </c>
      <c r="E7774" s="68" t="s">
        <v>531</v>
      </c>
      <c r="F7774" s="68" t="s">
        <v>360</v>
      </c>
      <c r="G7774" s="68" t="s">
        <v>77</v>
      </c>
      <c r="H7774" s="68" t="s">
        <v>273</v>
      </c>
      <c r="I7774" s="68" t="s">
        <v>663</v>
      </c>
      <c r="J7774" s="65">
        <v>31</v>
      </c>
      <c r="K7774" s="65">
        <v>40</v>
      </c>
      <c r="L7774" s="65">
        <v>406</v>
      </c>
      <c r="M7774" s="65" t="s">
        <v>497</v>
      </c>
    </row>
    <row r="7775" spans="1:13" ht="12.75" customHeight="1">
      <c r="A7775" s="65" t="str">
        <f>IF(ROW()=1,"KEY",IF(ISNA(VLOOKUP(B7775,車名対応マスタ!B:D,3,FALSE)),"",IF(VLOOKUP(B7775,車名対応マスタ!B:D,3,FALSE)="","",$D7775&amp;" "&amp;IF($G7775="9","J","O")&amp;" "&amp;$I7775&amp;" "&amp;IF($I7775&lt;=TEXT(★完成資料!$A$1,"yyyymm"),TEXT(★完成資料!$A$1,"yyyymm"),"999999")&amp; " " &amp; LEFT(F7775 &amp; "          ",10))))</f>
        <v xml:space="preserve">T O 202201 yyyy00 HV        </v>
      </c>
      <c r="B7775" s="68" t="s">
        <v>480</v>
      </c>
      <c r="C7775" s="68" t="s">
        <v>473</v>
      </c>
      <c r="D7775" s="68" t="s">
        <v>287</v>
      </c>
      <c r="E7775" s="68" t="s">
        <v>531</v>
      </c>
      <c r="F7775" s="68" t="s">
        <v>360</v>
      </c>
      <c r="G7775" s="68" t="s">
        <v>77</v>
      </c>
      <c r="H7775" s="68" t="s">
        <v>273</v>
      </c>
      <c r="I7775" s="68" t="s">
        <v>639</v>
      </c>
      <c r="J7775" s="65">
        <v>30</v>
      </c>
      <c r="K7775" s="65">
        <v>13</v>
      </c>
      <c r="L7775" s="65">
        <v>604</v>
      </c>
      <c r="M7775" s="65" t="s">
        <v>280</v>
      </c>
    </row>
    <row r="7776" spans="1:13" ht="12.75" customHeight="1">
      <c r="A7776" s="65" t="str">
        <f>IF(ROW()=1,"KEY",IF(ISNA(VLOOKUP(B7776,車名対応マスタ!B:D,3,FALSE)),"",IF(VLOOKUP(B7776,車名対応マスタ!B:D,3,FALSE)="","",$D7776&amp;" "&amp;IF($G7776="9","J","O")&amp;" "&amp;$I7776&amp;" "&amp;IF($I7776&lt;=TEXT(★完成資料!$A$1,"yyyymm"),TEXT(★完成資料!$A$1,"yyyymm"),"999999")&amp; " " &amp; LEFT(F7776 &amp; "          ",10))))</f>
        <v xml:space="preserve">T O 202202 yyyy00 HV        </v>
      </c>
      <c r="B7776" s="68" t="s">
        <v>480</v>
      </c>
      <c r="C7776" s="68" t="s">
        <v>473</v>
      </c>
      <c r="D7776" s="68" t="s">
        <v>287</v>
      </c>
      <c r="E7776" s="68" t="s">
        <v>531</v>
      </c>
      <c r="F7776" s="68" t="s">
        <v>360</v>
      </c>
      <c r="G7776" s="68" t="s">
        <v>77</v>
      </c>
      <c r="H7776" s="68" t="s">
        <v>273</v>
      </c>
      <c r="I7776" s="68" t="s">
        <v>640</v>
      </c>
      <c r="J7776" s="65">
        <v>24</v>
      </c>
      <c r="K7776" s="65">
        <v>12</v>
      </c>
      <c r="L7776" s="65">
        <v>604</v>
      </c>
      <c r="M7776" s="65" t="s">
        <v>280</v>
      </c>
    </row>
    <row r="7777" spans="1:13" ht="12.75" customHeight="1">
      <c r="A7777" s="65" t="str">
        <f>IF(ROW()=1,"KEY",IF(ISNA(VLOOKUP(B7777,車名対応マスタ!B:D,3,FALSE)),"",IF(VLOOKUP(B7777,車名対応マスタ!B:D,3,FALSE)="","",$D7777&amp;" "&amp;IF($G7777="9","J","O")&amp;" "&amp;$I7777&amp;" "&amp;IF($I7777&lt;=TEXT(★完成資料!$A$1,"yyyymm"),TEXT(★完成資料!$A$1,"yyyymm"),"999999")&amp; " " &amp; LEFT(F7777 &amp; "          ",10))))</f>
        <v xml:space="preserve">T O 202203 yyyy00 HV        </v>
      </c>
      <c r="B7777" s="68" t="s">
        <v>480</v>
      </c>
      <c r="C7777" s="68" t="s">
        <v>473</v>
      </c>
      <c r="D7777" s="68" t="s">
        <v>287</v>
      </c>
      <c r="E7777" s="68" t="s">
        <v>531</v>
      </c>
      <c r="F7777" s="68" t="s">
        <v>360</v>
      </c>
      <c r="G7777" s="68" t="s">
        <v>77</v>
      </c>
      <c r="H7777" s="68" t="s">
        <v>273</v>
      </c>
      <c r="I7777" s="68" t="s">
        <v>641</v>
      </c>
      <c r="J7777" s="65">
        <v>22</v>
      </c>
      <c r="K7777" s="65">
        <v>17</v>
      </c>
      <c r="L7777" s="65">
        <v>604</v>
      </c>
      <c r="M7777" s="65" t="s">
        <v>280</v>
      </c>
    </row>
    <row r="7778" spans="1:13" ht="12.75" customHeight="1">
      <c r="A7778" s="65" t="str">
        <f>IF(ROW()=1,"KEY",IF(ISNA(VLOOKUP(B7778,車名対応マスタ!B:D,3,FALSE)),"",IF(VLOOKUP(B7778,車名対応マスタ!B:D,3,FALSE)="","",$D7778&amp;" "&amp;IF($G7778="9","J","O")&amp;" "&amp;$I7778&amp;" "&amp;IF($I7778&lt;=TEXT(★完成資料!$A$1,"yyyymm"),TEXT(★完成資料!$A$1,"yyyymm"),"999999")&amp; " " &amp; LEFT(F7778 &amp; "          ",10))))</f>
        <v xml:space="preserve">T O 202204 yyyy00 HV        </v>
      </c>
      <c r="B7778" s="68" t="s">
        <v>480</v>
      </c>
      <c r="C7778" s="68" t="s">
        <v>473</v>
      </c>
      <c r="D7778" s="68" t="s">
        <v>287</v>
      </c>
      <c r="E7778" s="68" t="s">
        <v>531</v>
      </c>
      <c r="F7778" s="68" t="s">
        <v>360</v>
      </c>
      <c r="G7778" s="68" t="s">
        <v>77</v>
      </c>
      <c r="H7778" s="68" t="s">
        <v>273</v>
      </c>
      <c r="I7778" s="68" t="s">
        <v>642</v>
      </c>
      <c r="J7778" s="65">
        <v>7</v>
      </c>
      <c r="K7778" s="65">
        <v>14</v>
      </c>
      <c r="L7778" s="65">
        <v>604</v>
      </c>
      <c r="M7778" s="65" t="s">
        <v>280</v>
      </c>
    </row>
    <row r="7779" spans="1:13" ht="12.75" customHeight="1">
      <c r="A7779" s="65" t="str">
        <f>IF(ROW()=1,"KEY",IF(ISNA(VLOOKUP(B7779,車名対応マスタ!B:D,3,FALSE)),"",IF(VLOOKUP(B7779,車名対応マスタ!B:D,3,FALSE)="","",$D7779&amp;" "&amp;IF($G7779="9","J","O")&amp;" "&amp;$I7779&amp;" "&amp;IF($I7779&lt;=TEXT(★完成資料!$A$1,"yyyymm"),TEXT(★完成資料!$A$1,"yyyymm"),"999999")&amp; " " &amp; LEFT(F7779 &amp; "          ",10))))</f>
        <v xml:space="preserve">T O 202205 yyyy00 HV        </v>
      </c>
      <c r="B7779" s="68" t="s">
        <v>480</v>
      </c>
      <c r="C7779" s="68" t="s">
        <v>473</v>
      </c>
      <c r="D7779" s="68" t="s">
        <v>287</v>
      </c>
      <c r="E7779" s="68" t="s">
        <v>531</v>
      </c>
      <c r="F7779" s="68" t="s">
        <v>360</v>
      </c>
      <c r="G7779" s="68" t="s">
        <v>77</v>
      </c>
      <c r="H7779" s="68" t="s">
        <v>273</v>
      </c>
      <c r="I7779" s="68" t="s">
        <v>647</v>
      </c>
      <c r="J7779" s="65">
        <v>6</v>
      </c>
      <c r="K7779" s="65">
        <v>19</v>
      </c>
      <c r="L7779" s="65">
        <v>604</v>
      </c>
      <c r="M7779" s="65" t="s">
        <v>280</v>
      </c>
    </row>
    <row r="7780" spans="1:13" ht="12.75" customHeight="1">
      <c r="A7780" s="65" t="str">
        <f>IF(ROW()=1,"KEY",IF(ISNA(VLOOKUP(B7780,車名対応マスタ!B:D,3,FALSE)),"",IF(VLOOKUP(B7780,車名対応マスタ!B:D,3,FALSE)="","",$D7780&amp;" "&amp;IF($G7780="9","J","O")&amp;" "&amp;$I7780&amp;" "&amp;IF($I7780&lt;=TEXT(★完成資料!$A$1,"yyyymm"),TEXT(★完成資料!$A$1,"yyyymm"),"999999")&amp; " " &amp; LEFT(F7780 &amp; "          ",10))))</f>
        <v xml:space="preserve">T O 202206 yyyy00 HV        </v>
      </c>
      <c r="B7780" s="68" t="s">
        <v>480</v>
      </c>
      <c r="C7780" s="68" t="s">
        <v>473</v>
      </c>
      <c r="D7780" s="68" t="s">
        <v>287</v>
      </c>
      <c r="E7780" s="68" t="s">
        <v>531</v>
      </c>
      <c r="F7780" s="68" t="s">
        <v>360</v>
      </c>
      <c r="G7780" s="68" t="s">
        <v>77</v>
      </c>
      <c r="H7780" s="68" t="s">
        <v>273</v>
      </c>
      <c r="I7780" s="68" t="s">
        <v>652</v>
      </c>
      <c r="J7780" s="65">
        <v>33</v>
      </c>
      <c r="K7780" s="65">
        <v>19</v>
      </c>
      <c r="L7780" s="65">
        <v>604</v>
      </c>
      <c r="M7780" s="65" t="s">
        <v>280</v>
      </c>
    </row>
    <row r="7781" spans="1:13" ht="12.75" customHeight="1">
      <c r="A7781" s="65" t="str">
        <f>IF(ROW()=1,"KEY",IF(ISNA(VLOOKUP(B7781,車名対応マスタ!B:D,3,FALSE)),"",IF(VLOOKUP(B7781,車名対応マスタ!B:D,3,FALSE)="","",$D7781&amp;" "&amp;IF($G7781="9","J","O")&amp;" "&amp;$I7781&amp;" "&amp;IF($I7781&lt;=TEXT(★完成資料!$A$1,"yyyymm"),TEXT(★完成資料!$A$1,"yyyymm"),"999999")&amp; " " &amp; LEFT(F7781 &amp; "          ",10))))</f>
        <v xml:space="preserve">T O 202207 yyyy00 HV        </v>
      </c>
      <c r="B7781" s="68" t="s">
        <v>480</v>
      </c>
      <c r="C7781" s="68" t="s">
        <v>473</v>
      </c>
      <c r="D7781" s="68" t="s">
        <v>287</v>
      </c>
      <c r="E7781" s="68" t="s">
        <v>531</v>
      </c>
      <c r="F7781" s="68" t="s">
        <v>360</v>
      </c>
      <c r="G7781" s="68" t="s">
        <v>77</v>
      </c>
      <c r="H7781" s="68" t="s">
        <v>273</v>
      </c>
      <c r="I7781" s="68" t="s">
        <v>655</v>
      </c>
      <c r="J7781" s="65">
        <v>18</v>
      </c>
      <c r="K7781" s="65">
        <v>24</v>
      </c>
      <c r="L7781" s="65">
        <v>604</v>
      </c>
      <c r="M7781" s="65" t="s">
        <v>280</v>
      </c>
    </row>
    <row r="7782" spans="1:13" ht="12.75" customHeight="1">
      <c r="A7782" s="65" t="str">
        <f>IF(ROW()=1,"KEY",IF(ISNA(VLOOKUP(B7782,車名対応マスタ!B:D,3,FALSE)),"",IF(VLOOKUP(B7782,車名対応マスタ!B:D,3,FALSE)="","",$D7782&amp;" "&amp;IF($G7782="9","J","O")&amp;" "&amp;$I7782&amp;" "&amp;IF($I7782&lt;=TEXT(★完成資料!$A$1,"yyyymm"),TEXT(★完成資料!$A$1,"yyyymm"),"999999")&amp; " " &amp; LEFT(F7782 &amp; "          ",10))))</f>
        <v xml:space="preserve">T O 202208 yyyy00 HV        </v>
      </c>
      <c r="B7782" s="68" t="s">
        <v>480</v>
      </c>
      <c r="C7782" s="68" t="s">
        <v>473</v>
      </c>
      <c r="D7782" s="68" t="s">
        <v>287</v>
      </c>
      <c r="E7782" s="68" t="s">
        <v>531</v>
      </c>
      <c r="F7782" s="68" t="s">
        <v>360</v>
      </c>
      <c r="G7782" s="68" t="s">
        <v>77</v>
      </c>
      <c r="H7782" s="68" t="s">
        <v>273</v>
      </c>
      <c r="I7782" s="68" t="s">
        <v>656</v>
      </c>
      <c r="J7782" s="65">
        <v>5</v>
      </c>
      <c r="K7782" s="65">
        <v>22</v>
      </c>
      <c r="L7782" s="65">
        <v>604</v>
      </c>
      <c r="M7782" s="65" t="s">
        <v>280</v>
      </c>
    </row>
    <row r="7783" spans="1:13" ht="12.75" customHeight="1">
      <c r="A7783" s="65" t="str">
        <f>IF(ROW()=1,"KEY",IF(ISNA(VLOOKUP(B7783,車名対応マスタ!B:D,3,FALSE)),"",IF(VLOOKUP(B7783,車名対応マスタ!B:D,3,FALSE)="","",$D7783&amp;" "&amp;IF($G7783="9","J","O")&amp;" "&amp;$I7783&amp;" "&amp;IF($I7783&lt;=TEXT(★完成資料!$A$1,"yyyymm"),TEXT(★完成資料!$A$1,"yyyymm"),"999999")&amp; " " &amp; LEFT(F7783 &amp; "          ",10))))</f>
        <v xml:space="preserve">T O 202209 yyyy00 HV        </v>
      </c>
      <c r="B7783" s="68" t="s">
        <v>480</v>
      </c>
      <c r="C7783" s="68" t="s">
        <v>473</v>
      </c>
      <c r="D7783" s="68" t="s">
        <v>287</v>
      </c>
      <c r="E7783" s="68" t="s">
        <v>531</v>
      </c>
      <c r="F7783" s="68" t="s">
        <v>360</v>
      </c>
      <c r="G7783" s="68" t="s">
        <v>77</v>
      </c>
      <c r="H7783" s="68" t="s">
        <v>273</v>
      </c>
      <c r="I7783" s="68" t="s">
        <v>657</v>
      </c>
      <c r="J7783" s="65">
        <v>8</v>
      </c>
      <c r="K7783" s="65">
        <v>28</v>
      </c>
      <c r="L7783" s="65">
        <v>604</v>
      </c>
      <c r="M7783" s="65" t="s">
        <v>280</v>
      </c>
    </row>
    <row r="7784" spans="1:13" ht="12.75" customHeight="1">
      <c r="A7784" s="65" t="str">
        <f>IF(ROW()=1,"KEY",IF(ISNA(VLOOKUP(B7784,車名対応マスタ!B:D,3,FALSE)),"",IF(VLOOKUP(B7784,車名対応マスタ!B:D,3,FALSE)="","",$D7784&amp;" "&amp;IF($G7784="9","J","O")&amp;" "&amp;$I7784&amp;" "&amp;IF($I7784&lt;=TEXT(★完成資料!$A$1,"yyyymm"),TEXT(★完成資料!$A$1,"yyyymm"),"999999")&amp; " " &amp; LEFT(F7784 &amp; "          ",10))))</f>
        <v xml:space="preserve">T O 202210 yyyy00 HV        </v>
      </c>
      <c r="B7784" s="68" t="s">
        <v>480</v>
      </c>
      <c r="C7784" s="68" t="s">
        <v>473</v>
      </c>
      <c r="D7784" s="68" t="s">
        <v>287</v>
      </c>
      <c r="E7784" s="68" t="s">
        <v>531</v>
      </c>
      <c r="F7784" s="68" t="s">
        <v>360</v>
      </c>
      <c r="G7784" s="68" t="s">
        <v>77</v>
      </c>
      <c r="H7784" s="68" t="s">
        <v>273</v>
      </c>
      <c r="I7784" s="68" t="s">
        <v>663</v>
      </c>
      <c r="J7784" s="65">
        <v>5</v>
      </c>
      <c r="K7784" s="65">
        <v>24</v>
      </c>
      <c r="L7784" s="65">
        <v>604</v>
      </c>
      <c r="M7784" s="65" t="s">
        <v>280</v>
      </c>
    </row>
    <row r="7785" spans="1:13" ht="12.75" customHeight="1">
      <c r="A7785" s="65" t="str">
        <f>IF(ROW()=1,"KEY",IF(ISNA(VLOOKUP(B7785,車名対応マスタ!B:D,3,FALSE)),"",IF(VLOOKUP(B7785,車名対応マスタ!B:D,3,FALSE)="","",$D7785&amp;" "&amp;IF($G7785="9","J","O")&amp;" "&amp;$I7785&amp;" "&amp;IF($I7785&lt;=TEXT(★完成資料!$A$1,"yyyymm"),TEXT(★完成資料!$A$1,"yyyymm"),"999999")&amp; " " &amp; LEFT(F7785 &amp; "          ",10))))</f>
        <v xml:space="preserve">T O 202201 yyyy00 HV        </v>
      </c>
      <c r="B7785" s="68" t="s">
        <v>480</v>
      </c>
      <c r="C7785" s="68" t="s">
        <v>473</v>
      </c>
      <c r="D7785" s="68" t="s">
        <v>287</v>
      </c>
      <c r="E7785" s="68" t="s">
        <v>531</v>
      </c>
      <c r="F7785" s="68" t="s">
        <v>360</v>
      </c>
      <c r="G7785" s="68" t="s">
        <v>77</v>
      </c>
      <c r="H7785" s="68" t="s">
        <v>273</v>
      </c>
      <c r="I7785" s="68" t="s">
        <v>639</v>
      </c>
      <c r="J7785" s="65">
        <v>902</v>
      </c>
      <c r="K7785" s="65">
        <v>841</v>
      </c>
      <c r="L7785" s="65">
        <v>411</v>
      </c>
      <c r="M7785" s="65" t="s">
        <v>498</v>
      </c>
    </row>
    <row r="7786" spans="1:13" ht="12.75" customHeight="1">
      <c r="A7786" s="65" t="str">
        <f>IF(ROW()=1,"KEY",IF(ISNA(VLOOKUP(B7786,車名対応マスタ!B:D,3,FALSE)),"",IF(VLOOKUP(B7786,車名対応マスタ!B:D,3,FALSE)="","",$D7786&amp;" "&amp;IF($G7786="9","J","O")&amp;" "&amp;$I7786&amp;" "&amp;IF($I7786&lt;=TEXT(★完成資料!$A$1,"yyyymm"),TEXT(★完成資料!$A$1,"yyyymm"),"999999")&amp; " " &amp; LEFT(F7786 &amp; "          ",10))))</f>
        <v xml:space="preserve">T O 202202 yyyy00 HV        </v>
      </c>
      <c r="B7786" s="68" t="s">
        <v>480</v>
      </c>
      <c r="C7786" s="68" t="s">
        <v>473</v>
      </c>
      <c r="D7786" s="68" t="s">
        <v>287</v>
      </c>
      <c r="E7786" s="68" t="s">
        <v>531</v>
      </c>
      <c r="F7786" s="68" t="s">
        <v>360</v>
      </c>
      <c r="G7786" s="68" t="s">
        <v>77</v>
      </c>
      <c r="H7786" s="68" t="s">
        <v>273</v>
      </c>
      <c r="I7786" s="68" t="s">
        <v>640</v>
      </c>
      <c r="J7786" s="65">
        <v>253</v>
      </c>
      <c r="K7786" s="65">
        <v>364</v>
      </c>
      <c r="L7786" s="65">
        <v>411</v>
      </c>
      <c r="M7786" s="65" t="s">
        <v>498</v>
      </c>
    </row>
    <row r="7787" spans="1:13" ht="12.75" customHeight="1">
      <c r="A7787" s="65" t="str">
        <f>IF(ROW()=1,"KEY",IF(ISNA(VLOOKUP(B7787,車名対応マスタ!B:D,3,FALSE)),"",IF(VLOOKUP(B7787,車名対応マスタ!B:D,3,FALSE)="","",$D7787&amp;" "&amp;IF($G7787="9","J","O")&amp;" "&amp;$I7787&amp;" "&amp;IF($I7787&lt;=TEXT(★完成資料!$A$1,"yyyymm"),TEXT(★完成資料!$A$1,"yyyymm"),"999999")&amp; " " &amp; LEFT(F7787 &amp; "          ",10))))</f>
        <v xml:space="preserve">T O 202203 yyyy00 HV        </v>
      </c>
      <c r="B7787" s="68" t="s">
        <v>480</v>
      </c>
      <c r="C7787" s="68" t="s">
        <v>473</v>
      </c>
      <c r="D7787" s="68" t="s">
        <v>287</v>
      </c>
      <c r="E7787" s="68" t="s">
        <v>531</v>
      </c>
      <c r="F7787" s="68" t="s">
        <v>360</v>
      </c>
      <c r="G7787" s="68" t="s">
        <v>77</v>
      </c>
      <c r="H7787" s="68" t="s">
        <v>273</v>
      </c>
      <c r="I7787" s="68" t="s">
        <v>641</v>
      </c>
      <c r="J7787" s="65">
        <v>204</v>
      </c>
      <c r="K7787" s="65">
        <v>179</v>
      </c>
      <c r="L7787" s="65">
        <v>411</v>
      </c>
      <c r="M7787" s="65" t="s">
        <v>498</v>
      </c>
    </row>
    <row r="7788" spans="1:13" ht="12.75" customHeight="1">
      <c r="A7788" s="65" t="str">
        <f>IF(ROW()=1,"KEY",IF(ISNA(VLOOKUP(B7788,車名対応マスタ!B:D,3,FALSE)),"",IF(VLOOKUP(B7788,車名対応マスタ!B:D,3,FALSE)="","",$D7788&amp;" "&amp;IF($G7788="9","J","O")&amp;" "&amp;$I7788&amp;" "&amp;IF($I7788&lt;=TEXT(★完成資料!$A$1,"yyyymm"),TEXT(★完成資料!$A$1,"yyyymm"),"999999")&amp; " " &amp; LEFT(F7788 &amp; "          ",10))))</f>
        <v xml:space="preserve">T O 202204 yyyy00 HV        </v>
      </c>
      <c r="B7788" s="68" t="s">
        <v>480</v>
      </c>
      <c r="C7788" s="68" t="s">
        <v>473</v>
      </c>
      <c r="D7788" s="68" t="s">
        <v>287</v>
      </c>
      <c r="E7788" s="68" t="s">
        <v>531</v>
      </c>
      <c r="F7788" s="68" t="s">
        <v>360</v>
      </c>
      <c r="G7788" s="68" t="s">
        <v>77</v>
      </c>
      <c r="H7788" s="68" t="s">
        <v>273</v>
      </c>
      <c r="I7788" s="68" t="s">
        <v>642</v>
      </c>
      <c r="J7788" s="65">
        <v>122</v>
      </c>
      <c r="K7788" s="65">
        <v>109</v>
      </c>
      <c r="L7788" s="65">
        <v>411</v>
      </c>
      <c r="M7788" s="65" t="s">
        <v>498</v>
      </c>
    </row>
    <row r="7789" spans="1:13" ht="12.75" customHeight="1">
      <c r="A7789" s="65" t="str">
        <f>IF(ROW()=1,"KEY",IF(ISNA(VLOOKUP(B7789,車名対応マスタ!B:D,3,FALSE)),"",IF(VLOOKUP(B7789,車名対応マスタ!B:D,3,FALSE)="","",$D7789&amp;" "&amp;IF($G7789="9","J","O")&amp;" "&amp;$I7789&amp;" "&amp;IF($I7789&lt;=TEXT(★完成資料!$A$1,"yyyymm"),TEXT(★完成資料!$A$1,"yyyymm"),"999999")&amp; " " &amp; LEFT(F7789 &amp; "          ",10))))</f>
        <v xml:space="preserve">T O 202205 yyyy00 HV        </v>
      </c>
      <c r="B7789" s="68" t="s">
        <v>480</v>
      </c>
      <c r="C7789" s="68" t="s">
        <v>473</v>
      </c>
      <c r="D7789" s="68" t="s">
        <v>287</v>
      </c>
      <c r="E7789" s="68" t="s">
        <v>531</v>
      </c>
      <c r="F7789" s="68" t="s">
        <v>360</v>
      </c>
      <c r="G7789" s="68" t="s">
        <v>77</v>
      </c>
      <c r="H7789" s="68" t="s">
        <v>273</v>
      </c>
      <c r="I7789" s="68" t="s">
        <v>647</v>
      </c>
      <c r="J7789" s="65">
        <v>80</v>
      </c>
      <c r="K7789" s="65">
        <v>193</v>
      </c>
      <c r="L7789" s="65">
        <v>411</v>
      </c>
      <c r="M7789" s="65" t="s">
        <v>498</v>
      </c>
    </row>
    <row r="7790" spans="1:13" ht="12.75" customHeight="1">
      <c r="A7790" s="65" t="str">
        <f>IF(ROW()=1,"KEY",IF(ISNA(VLOOKUP(B7790,車名対応マスタ!B:D,3,FALSE)),"",IF(VLOOKUP(B7790,車名対応マスタ!B:D,3,FALSE)="","",$D7790&amp;" "&amp;IF($G7790="9","J","O")&amp;" "&amp;$I7790&amp;" "&amp;IF($I7790&lt;=TEXT(★完成資料!$A$1,"yyyymm"),TEXT(★完成資料!$A$1,"yyyymm"),"999999")&amp; " " &amp; LEFT(F7790 &amp; "          ",10))))</f>
        <v xml:space="preserve">T O 202206 yyyy00 HV        </v>
      </c>
      <c r="B7790" s="68" t="s">
        <v>480</v>
      </c>
      <c r="C7790" s="68" t="s">
        <v>473</v>
      </c>
      <c r="D7790" s="68" t="s">
        <v>287</v>
      </c>
      <c r="E7790" s="68" t="s">
        <v>531</v>
      </c>
      <c r="F7790" s="68" t="s">
        <v>360</v>
      </c>
      <c r="G7790" s="68" t="s">
        <v>77</v>
      </c>
      <c r="H7790" s="68" t="s">
        <v>273</v>
      </c>
      <c r="I7790" s="68" t="s">
        <v>652</v>
      </c>
      <c r="J7790" s="65">
        <v>19</v>
      </c>
      <c r="K7790" s="65">
        <v>79</v>
      </c>
      <c r="L7790" s="65">
        <v>411</v>
      </c>
      <c r="M7790" s="65" t="s">
        <v>498</v>
      </c>
    </row>
    <row r="7791" spans="1:13" ht="12.75" customHeight="1">
      <c r="A7791" s="65" t="str">
        <f>IF(ROW()=1,"KEY",IF(ISNA(VLOOKUP(B7791,車名対応マスタ!B:D,3,FALSE)),"",IF(VLOOKUP(B7791,車名対応マスタ!B:D,3,FALSE)="","",$D7791&amp;" "&amp;IF($G7791="9","J","O")&amp;" "&amp;$I7791&amp;" "&amp;IF($I7791&lt;=TEXT(★完成資料!$A$1,"yyyymm"),TEXT(★完成資料!$A$1,"yyyymm"),"999999")&amp; " " &amp; LEFT(F7791 &amp; "          ",10))))</f>
        <v xml:space="preserve">T O 202207 yyyy00 HV        </v>
      </c>
      <c r="B7791" s="68" t="s">
        <v>480</v>
      </c>
      <c r="C7791" s="68" t="s">
        <v>473</v>
      </c>
      <c r="D7791" s="68" t="s">
        <v>287</v>
      </c>
      <c r="E7791" s="68" t="s">
        <v>531</v>
      </c>
      <c r="F7791" s="68" t="s">
        <v>360</v>
      </c>
      <c r="G7791" s="68" t="s">
        <v>77</v>
      </c>
      <c r="H7791" s="68" t="s">
        <v>273</v>
      </c>
      <c r="I7791" s="68" t="s">
        <v>655</v>
      </c>
      <c r="J7791" s="65">
        <v>439</v>
      </c>
      <c r="K7791" s="65">
        <v>628</v>
      </c>
      <c r="L7791" s="65">
        <v>411</v>
      </c>
      <c r="M7791" s="65" t="s">
        <v>498</v>
      </c>
    </row>
    <row r="7792" spans="1:13" ht="12.75" customHeight="1">
      <c r="A7792" s="65" t="str">
        <f>IF(ROW()=1,"KEY",IF(ISNA(VLOOKUP(B7792,車名対応マスタ!B:D,3,FALSE)),"",IF(VLOOKUP(B7792,車名対応マスタ!B:D,3,FALSE)="","",$D7792&amp;" "&amp;IF($G7792="9","J","O")&amp;" "&amp;$I7792&amp;" "&amp;IF($I7792&lt;=TEXT(★完成資料!$A$1,"yyyymm"),TEXT(★完成資料!$A$1,"yyyymm"),"999999")&amp; " " &amp; LEFT(F7792 &amp; "          ",10))))</f>
        <v xml:space="preserve">T O 202208 yyyy00 HV        </v>
      </c>
      <c r="B7792" s="68" t="s">
        <v>480</v>
      </c>
      <c r="C7792" s="68" t="s">
        <v>473</v>
      </c>
      <c r="D7792" s="68" t="s">
        <v>287</v>
      </c>
      <c r="E7792" s="68" t="s">
        <v>531</v>
      </c>
      <c r="F7792" s="68" t="s">
        <v>360</v>
      </c>
      <c r="G7792" s="68" t="s">
        <v>77</v>
      </c>
      <c r="H7792" s="68" t="s">
        <v>273</v>
      </c>
      <c r="I7792" s="68" t="s">
        <v>656</v>
      </c>
      <c r="J7792" s="65">
        <v>120</v>
      </c>
      <c r="K7792" s="65">
        <v>104</v>
      </c>
      <c r="L7792" s="65">
        <v>411</v>
      </c>
      <c r="M7792" s="65" t="s">
        <v>498</v>
      </c>
    </row>
    <row r="7793" spans="1:13" ht="12.75" customHeight="1">
      <c r="A7793" s="65" t="str">
        <f>IF(ROW()=1,"KEY",IF(ISNA(VLOOKUP(B7793,車名対応マスタ!B:D,3,FALSE)),"",IF(VLOOKUP(B7793,車名対応マスタ!B:D,3,FALSE)="","",$D7793&amp;" "&amp;IF($G7793="9","J","O")&amp;" "&amp;$I7793&amp;" "&amp;IF($I7793&lt;=TEXT(★完成資料!$A$1,"yyyymm"),TEXT(★完成資料!$A$1,"yyyymm"),"999999")&amp; " " &amp; LEFT(F7793 &amp; "          ",10))))</f>
        <v xml:space="preserve">T O 202209 yyyy00 HV        </v>
      </c>
      <c r="B7793" s="68" t="s">
        <v>480</v>
      </c>
      <c r="C7793" s="68" t="s">
        <v>473</v>
      </c>
      <c r="D7793" s="68" t="s">
        <v>287</v>
      </c>
      <c r="E7793" s="68" t="s">
        <v>531</v>
      </c>
      <c r="F7793" s="68" t="s">
        <v>360</v>
      </c>
      <c r="G7793" s="68" t="s">
        <v>77</v>
      </c>
      <c r="H7793" s="68" t="s">
        <v>273</v>
      </c>
      <c r="I7793" s="68" t="s">
        <v>657</v>
      </c>
      <c r="J7793" s="65">
        <v>20</v>
      </c>
      <c r="K7793" s="65">
        <v>28</v>
      </c>
      <c r="L7793" s="65">
        <v>411</v>
      </c>
      <c r="M7793" s="65" t="s">
        <v>498</v>
      </c>
    </row>
    <row r="7794" spans="1:13" ht="12.75" customHeight="1">
      <c r="A7794" s="65" t="str">
        <f>IF(ROW()=1,"KEY",IF(ISNA(VLOOKUP(B7794,車名対応マスタ!B:D,3,FALSE)),"",IF(VLOOKUP(B7794,車名対応マスタ!B:D,3,FALSE)="","",$D7794&amp;" "&amp;IF($G7794="9","J","O")&amp;" "&amp;$I7794&amp;" "&amp;IF($I7794&lt;=TEXT(★完成資料!$A$1,"yyyymm"),TEXT(★完成資料!$A$1,"yyyymm"),"999999")&amp; " " &amp; LEFT(F7794 &amp; "          ",10))))</f>
        <v xml:space="preserve">T O 202210 yyyy00 HV        </v>
      </c>
      <c r="B7794" s="68" t="s">
        <v>480</v>
      </c>
      <c r="C7794" s="68" t="s">
        <v>473</v>
      </c>
      <c r="D7794" s="68" t="s">
        <v>287</v>
      </c>
      <c r="E7794" s="68" t="s">
        <v>531</v>
      </c>
      <c r="F7794" s="68" t="s">
        <v>360</v>
      </c>
      <c r="G7794" s="68" t="s">
        <v>77</v>
      </c>
      <c r="H7794" s="68" t="s">
        <v>273</v>
      </c>
      <c r="I7794" s="68" t="s">
        <v>663</v>
      </c>
      <c r="J7794" s="65">
        <v>4</v>
      </c>
      <c r="K7794" s="65">
        <v>27</v>
      </c>
      <c r="L7794" s="65">
        <v>411</v>
      </c>
      <c r="M7794" s="65" t="s">
        <v>498</v>
      </c>
    </row>
    <row r="7795" spans="1:13" ht="12.75" customHeight="1">
      <c r="A7795" s="65" t="str">
        <f>IF(ROW()=1,"KEY",IF(ISNA(VLOOKUP(B7795,車名対応マスタ!B:D,3,FALSE)),"",IF(VLOOKUP(B7795,車名対応マスタ!B:D,3,FALSE)="","",$D7795&amp;" "&amp;IF($G7795="9","J","O")&amp;" "&amp;$I7795&amp;" "&amp;IF($I7795&lt;=TEXT(★完成資料!$A$1,"yyyymm"),TEXT(★完成資料!$A$1,"yyyymm"),"999999")&amp; " " &amp; LEFT(F7795 &amp; "          ",10))))</f>
        <v xml:space="preserve">T O 202201 yyyy00 HV        </v>
      </c>
      <c r="B7795" s="68" t="s">
        <v>480</v>
      </c>
      <c r="C7795" s="68" t="s">
        <v>473</v>
      </c>
      <c r="D7795" s="68" t="s">
        <v>287</v>
      </c>
      <c r="E7795" s="68" t="s">
        <v>531</v>
      </c>
      <c r="F7795" s="68" t="s">
        <v>360</v>
      </c>
      <c r="G7795" s="68" t="s">
        <v>77</v>
      </c>
      <c r="H7795" s="68" t="s">
        <v>273</v>
      </c>
      <c r="I7795" s="68" t="s">
        <v>639</v>
      </c>
      <c r="J7795" s="65">
        <v>581</v>
      </c>
      <c r="K7795" s="65">
        <v>353</v>
      </c>
      <c r="L7795" s="65">
        <v>425</v>
      </c>
      <c r="M7795" s="65" t="s">
        <v>379</v>
      </c>
    </row>
    <row r="7796" spans="1:13" ht="12.75" customHeight="1">
      <c r="A7796" s="65" t="str">
        <f>IF(ROW()=1,"KEY",IF(ISNA(VLOOKUP(B7796,車名対応マスタ!B:D,3,FALSE)),"",IF(VLOOKUP(B7796,車名対応マスタ!B:D,3,FALSE)="","",$D7796&amp;" "&amp;IF($G7796="9","J","O")&amp;" "&amp;$I7796&amp;" "&amp;IF($I7796&lt;=TEXT(★完成資料!$A$1,"yyyymm"),TEXT(★完成資料!$A$1,"yyyymm"),"999999")&amp; " " &amp; LEFT(F7796 &amp; "          ",10))))</f>
        <v xml:space="preserve">T O 202202 yyyy00 HV        </v>
      </c>
      <c r="B7796" s="68" t="s">
        <v>480</v>
      </c>
      <c r="C7796" s="68" t="s">
        <v>473</v>
      </c>
      <c r="D7796" s="68" t="s">
        <v>287</v>
      </c>
      <c r="E7796" s="68" t="s">
        <v>531</v>
      </c>
      <c r="F7796" s="68" t="s">
        <v>360</v>
      </c>
      <c r="G7796" s="68" t="s">
        <v>77</v>
      </c>
      <c r="H7796" s="68" t="s">
        <v>273</v>
      </c>
      <c r="I7796" s="68" t="s">
        <v>640</v>
      </c>
      <c r="J7796" s="65">
        <v>439</v>
      </c>
      <c r="K7796" s="65">
        <v>341</v>
      </c>
      <c r="L7796" s="65">
        <v>425</v>
      </c>
      <c r="M7796" s="65" t="s">
        <v>379</v>
      </c>
    </row>
    <row r="7797" spans="1:13" ht="12.75" customHeight="1">
      <c r="A7797" s="65" t="str">
        <f>IF(ROW()=1,"KEY",IF(ISNA(VLOOKUP(B7797,車名対応マスタ!B:D,3,FALSE)),"",IF(VLOOKUP(B7797,車名対応マスタ!B:D,3,FALSE)="","",$D7797&amp;" "&amp;IF($G7797="9","J","O")&amp;" "&amp;$I7797&amp;" "&amp;IF($I7797&lt;=TEXT(★完成資料!$A$1,"yyyymm"),TEXT(★完成資料!$A$1,"yyyymm"),"999999")&amp; " " &amp; LEFT(F7797 &amp; "          ",10))))</f>
        <v xml:space="preserve">T O 202203 yyyy00 HV        </v>
      </c>
      <c r="B7797" s="68" t="s">
        <v>480</v>
      </c>
      <c r="C7797" s="68" t="s">
        <v>473</v>
      </c>
      <c r="D7797" s="68" t="s">
        <v>287</v>
      </c>
      <c r="E7797" s="68" t="s">
        <v>531</v>
      </c>
      <c r="F7797" s="68" t="s">
        <v>360</v>
      </c>
      <c r="G7797" s="68" t="s">
        <v>77</v>
      </c>
      <c r="H7797" s="68" t="s">
        <v>273</v>
      </c>
      <c r="I7797" s="68" t="s">
        <v>641</v>
      </c>
      <c r="J7797" s="65">
        <v>259</v>
      </c>
      <c r="K7797" s="65">
        <v>207</v>
      </c>
      <c r="L7797" s="65">
        <v>425</v>
      </c>
      <c r="M7797" s="65" t="s">
        <v>379</v>
      </c>
    </row>
    <row r="7798" spans="1:13" ht="12.75" customHeight="1">
      <c r="A7798" s="65" t="str">
        <f>IF(ROW()=1,"KEY",IF(ISNA(VLOOKUP(B7798,車名対応マスタ!B:D,3,FALSE)),"",IF(VLOOKUP(B7798,車名対応マスタ!B:D,3,FALSE)="","",$D7798&amp;" "&amp;IF($G7798="9","J","O")&amp;" "&amp;$I7798&amp;" "&amp;IF($I7798&lt;=TEXT(★完成資料!$A$1,"yyyymm"),TEXT(★完成資料!$A$1,"yyyymm"),"999999")&amp; " " &amp; LEFT(F7798 &amp; "          ",10))))</f>
        <v xml:space="preserve">T O 202204 yyyy00 HV        </v>
      </c>
      <c r="B7798" s="68" t="s">
        <v>480</v>
      </c>
      <c r="C7798" s="68" t="s">
        <v>473</v>
      </c>
      <c r="D7798" s="68" t="s">
        <v>287</v>
      </c>
      <c r="E7798" s="68" t="s">
        <v>531</v>
      </c>
      <c r="F7798" s="68" t="s">
        <v>360</v>
      </c>
      <c r="G7798" s="68" t="s">
        <v>77</v>
      </c>
      <c r="H7798" s="68" t="s">
        <v>273</v>
      </c>
      <c r="I7798" s="68" t="s">
        <v>642</v>
      </c>
      <c r="J7798" s="65">
        <v>252</v>
      </c>
      <c r="K7798" s="65">
        <v>550</v>
      </c>
      <c r="L7798" s="65">
        <v>425</v>
      </c>
      <c r="M7798" s="65" t="s">
        <v>379</v>
      </c>
    </row>
    <row r="7799" spans="1:13" ht="12.75" customHeight="1">
      <c r="A7799" s="65" t="str">
        <f>IF(ROW()=1,"KEY",IF(ISNA(VLOOKUP(B7799,車名対応マスタ!B:D,3,FALSE)),"",IF(VLOOKUP(B7799,車名対応マスタ!B:D,3,FALSE)="","",$D7799&amp;" "&amp;IF($G7799="9","J","O")&amp;" "&amp;$I7799&amp;" "&amp;IF($I7799&lt;=TEXT(★完成資料!$A$1,"yyyymm"),TEXT(★完成資料!$A$1,"yyyymm"),"999999")&amp; " " &amp; LEFT(F7799 &amp; "          ",10))))</f>
        <v xml:space="preserve">T O 202205 yyyy00 HV        </v>
      </c>
      <c r="B7799" s="68" t="s">
        <v>480</v>
      </c>
      <c r="C7799" s="68" t="s">
        <v>473</v>
      </c>
      <c r="D7799" s="68" t="s">
        <v>287</v>
      </c>
      <c r="E7799" s="68" t="s">
        <v>531</v>
      </c>
      <c r="F7799" s="68" t="s">
        <v>360</v>
      </c>
      <c r="G7799" s="68" t="s">
        <v>77</v>
      </c>
      <c r="H7799" s="68" t="s">
        <v>273</v>
      </c>
      <c r="I7799" s="68" t="s">
        <v>647</v>
      </c>
      <c r="J7799" s="65">
        <v>332</v>
      </c>
      <c r="K7799" s="65">
        <v>425</v>
      </c>
      <c r="L7799" s="65">
        <v>425</v>
      </c>
      <c r="M7799" s="65" t="s">
        <v>379</v>
      </c>
    </row>
    <row r="7800" spans="1:13" ht="12.75" customHeight="1">
      <c r="A7800" s="65" t="str">
        <f>IF(ROW()=1,"KEY",IF(ISNA(VLOOKUP(B7800,車名対応マスタ!B:D,3,FALSE)),"",IF(VLOOKUP(B7800,車名対応マスタ!B:D,3,FALSE)="","",$D7800&amp;" "&amp;IF($G7800="9","J","O")&amp;" "&amp;$I7800&amp;" "&amp;IF($I7800&lt;=TEXT(★完成資料!$A$1,"yyyymm"),TEXT(★完成資料!$A$1,"yyyymm"),"999999")&amp; " " &amp; LEFT(F7800 &amp; "          ",10))))</f>
        <v xml:space="preserve">T O 202206 yyyy00 HV        </v>
      </c>
      <c r="B7800" s="68" t="s">
        <v>480</v>
      </c>
      <c r="C7800" s="68" t="s">
        <v>473</v>
      </c>
      <c r="D7800" s="68" t="s">
        <v>287</v>
      </c>
      <c r="E7800" s="68" t="s">
        <v>531</v>
      </c>
      <c r="F7800" s="68" t="s">
        <v>360</v>
      </c>
      <c r="G7800" s="68" t="s">
        <v>77</v>
      </c>
      <c r="H7800" s="68" t="s">
        <v>273</v>
      </c>
      <c r="I7800" s="68" t="s">
        <v>652</v>
      </c>
      <c r="J7800" s="65">
        <v>339</v>
      </c>
      <c r="K7800" s="65">
        <v>387</v>
      </c>
      <c r="L7800" s="65">
        <v>425</v>
      </c>
      <c r="M7800" s="65" t="s">
        <v>379</v>
      </c>
    </row>
    <row r="7801" spans="1:13" ht="12.75" customHeight="1">
      <c r="A7801" s="65" t="str">
        <f>IF(ROW()=1,"KEY",IF(ISNA(VLOOKUP(B7801,車名対応マスタ!B:D,3,FALSE)),"",IF(VLOOKUP(B7801,車名対応マスタ!B:D,3,FALSE)="","",$D7801&amp;" "&amp;IF($G7801="9","J","O")&amp;" "&amp;$I7801&amp;" "&amp;IF($I7801&lt;=TEXT(★完成資料!$A$1,"yyyymm"),TEXT(★完成資料!$A$1,"yyyymm"),"999999")&amp; " " &amp; LEFT(F7801 &amp; "          ",10))))</f>
        <v xml:space="preserve">T O 202207 yyyy00 HV        </v>
      </c>
      <c r="B7801" s="68" t="s">
        <v>480</v>
      </c>
      <c r="C7801" s="68" t="s">
        <v>473</v>
      </c>
      <c r="D7801" s="68" t="s">
        <v>287</v>
      </c>
      <c r="E7801" s="68" t="s">
        <v>531</v>
      </c>
      <c r="F7801" s="68" t="s">
        <v>360</v>
      </c>
      <c r="G7801" s="68" t="s">
        <v>77</v>
      </c>
      <c r="H7801" s="68" t="s">
        <v>273</v>
      </c>
      <c r="I7801" s="68" t="s">
        <v>655</v>
      </c>
      <c r="J7801" s="65">
        <v>271</v>
      </c>
      <c r="K7801" s="65">
        <v>260</v>
      </c>
      <c r="L7801" s="65">
        <v>425</v>
      </c>
      <c r="M7801" s="65" t="s">
        <v>379</v>
      </c>
    </row>
    <row r="7802" spans="1:13" ht="12.75" customHeight="1">
      <c r="A7802" s="65" t="str">
        <f>IF(ROW()=1,"KEY",IF(ISNA(VLOOKUP(B7802,車名対応マスタ!B:D,3,FALSE)),"",IF(VLOOKUP(B7802,車名対応マスタ!B:D,3,FALSE)="","",$D7802&amp;" "&amp;IF($G7802="9","J","O")&amp;" "&amp;$I7802&amp;" "&amp;IF($I7802&lt;=TEXT(★完成資料!$A$1,"yyyymm"),TEXT(★完成資料!$A$1,"yyyymm"),"999999")&amp; " " &amp; LEFT(F7802 &amp; "          ",10))))</f>
        <v xml:space="preserve">T O 202208 yyyy00 HV        </v>
      </c>
      <c r="B7802" s="68" t="s">
        <v>480</v>
      </c>
      <c r="C7802" s="68" t="s">
        <v>473</v>
      </c>
      <c r="D7802" s="68" t="s">
        <v>287</v>
      </c>
      <c r="E7802" s="68" t="s">
        <v>531</v>
      </c>
      <c r="F7802" s="68" t="s">
        <v>360</v>
      </c>
      <c r="G7802" s="68" t="s">
        <v>77</v>
      </c>
      <c r="H7802" s="68" t="s">
        <v>273</v>
      </c>
      <c r="I7802" s="68" t="s">
        <v>656</v>
      </c>
      <c r="J7802" s="65">
        <v>701</v>
      </c>
      <c r="K7802" s="65">
        <v>412</v>
      </c>
      <c r="L7802" s="65">
        <v>425</v>
      </c>
      <c r="M7802" s="65" t="s">
        <v>379</v>
      </c>
    </row>
    <row r="7803" spans="1:13" ht="12.75" customHeight="1">
      <c r="A7803" s="65" t="str">
        <f>IF(ROW()=1,"KEY",IF(ISNA(VLOOKUP(B7803,車名対応マスタ!B:D,3,FALSE)),"",IF(VLOOKUP(B7803,車名対応マスタ!B:D,3,FALSE)="","",$D7803&amp;" "&amp;IF($G7803="9","J","O")&amp;" "&amp;$I7803&amp;" "&amp;IF($I7803&lt;=TEXT(★完成資料!$A$1,"yyyymm"),TEXT(★完成資料!$A$1,"yyyymm"),"999999")&amp; " " &amp; LEFT(F7803 &amp; "          ",10))))</f>
        <v xml:space="preserve">T O 202209 yyyy00 HV        </v>
      </c>
      <c r="B7803" s="68" t="s">
        <v>480</v>
      </c>
      <c r="C7803" s="68" t="s">
        <v>473</v>
      </c>
      <c r="D7803" s="68" t="s">
        <v>287</v>
      </c>
      <c r="E7803" s="68" t="s">
        <v>531</v>
      </c>
      <c r="F7803" s="68" t="s">
        <v>360</v>
      </c>
      <c r="G7803" s="68" t="s">
        <v>77</v>
      </c>
      <c r="H7803" s="68" t="s">
        <v>273</v>
      </c>
      <c r="I7803" s="68" t="s">
        <v>657</v>
      </c>
      <c r="J7803" s="65">
        <v>536</v>
      </c>
      <c r="K7803" s="65">
        <v>223</v>
      </c>
      <c r="L7803" s="65">
        <v>425</v>
      </c>
      <c r="M7803" s="65" t="s">
        <v>379</v>
      </c>
    </row>
    <row r="7804" spans="1:13" ht="12.75" customHeight="1">
      <c r="A7804" s="65" t="str">
        <f>IF(ROW()=1,"KEY",IF(ISNA(VLOOKUP(B7804,車名対応マスタ!B:D,3,FALSE)),"",IF(VLOOKUP(B7804,車名対応マスタ!B:D,3,FALSE)="","",$D7804&amp;" "&amp;IF($G7804="9","J","O")&amp;" "&amp;$I7804&amp;" "&amp;IF($I7804&lt;=TEXT(★完成資料!$A$1,"yyyymm"),TEXT(★完成資料!$A$1,"yyyymm"),"999999")&amp; " " &amp; LEFT(F7804 &amp; "          ",10))))</f>
        <v xml:space="preserve">T O 202210 yyyy00 HV        </v>
      </c>
      <c r="B7804" s="68" t="s">
        <v>480</v>
      </c>
      <c r="C7804" s="68" t="s">
        <v>473</v>
      </c>
      <c r="D7804" s="68" t="s">
        <v>287</v>
      </c>
      <c r="E7804" s="68" t="s">
        <v>531</v>
      </c>
      <c r="F7804" s="68" t="s">
        <v>360</v>
      </c>
      <c r="G7804" s="68" t="s">
        <v>77</v>
      </c>
      <c r="H7804" s="68" t="s">
        <v>273</v>
      </c>
      <c r="I7804" s="68" t="s">
        <v>663</v>
      </c>
      <c r="J7804" s="65">
        <v>428</v>
      </c>
      <c r="K7804" s="65">
        <v>127</v>
      </c>
      <c r="L7804" s="65">
        <v>425</v>
      </c>
      <c r="M7804" s="65" t="s">
        <v>379</v>
      </c>
    </row>
    <row r="7805" spans="1:13" ht="12.75" customHeight="1">
      <c r="A7805" s="65" t="str">
        <f>IF(ROW()=1,"KEY",IF(ISNA(VLOOKUP(B7805,車名対応マスタ!B:D,3,FALSE)),"",IF(VLOOKUP(B7805,車名対応マスタ!B:D,3,FALSE)="","",$D7805&amp;" "&amp;IF($G7805="9","J","O")&amp;" "&amp;$I7805&amp;" "&amp;IF($I7805&lt;=TEXT(★完成資料!$A$1,"yyyymm"),TEXT(★完成資料!$A$1,"yyyymm"),"999999")&amp; " " &amp; LEFT(F7805 &amp; "          ",10))))</f>
        <v xml:space="preserve">T O 202201 yyyy00 HV        </v>
      </c>
      <c r="B7805" s="68" t="s">
        <v>480</v>
      </c>
      <c r="C7805" s="68" t="s">
        <v>473</v>
      </c>
      <c r="D7805" s="68" t="s">
        <v>287</v>
      </c>
      <c r="E7805" s="68" t="s">
        <v>531</v>
      </c>
      <c r="F7805" s="68" t="s">
        <v>360</v>
      </c>
      <c r="G7805" s="68" t="s">
        <v>77</v>
      </c>
      <c r="H7805" s="68" t="s">
        <v>273</v>
      </c>
      <c r="I7805" s="68" t="s">
        <v>639</v>
      </c>
      <c r="J7805" s="65">
        <v>104</v>
      </c>
      <c r="K7805" s="65">
        <v>27</v>
      </c>
      <c r="L7805" s="65">
        <v>429</v>
      </c>
      <c r="M7805" s="65" t="s">
        <v>380</v>
      </c>
    </row>
    <row r="7806" spans="1:13" ht="12.75" customHeight="1">
      <c r="A7806" s="65" t="str">
        <f>IF(ROW()=1,"KEY",IF(ISNA(VLOOKUP(B7806,車名対応マスタ!B:D,3,FALSE)),"",IF(VLOOKUP(B7806,車名対応マスタ!B:D,3,FALSE)="","",$D7806&amp;" "&amp;IF($G7806="9","J","O")&amp;" "&amp;$I7806&amp;" "&amp;IF($I7806&lt;=TEXT(★完成資料!$A$1,"yyyymm"),TEXT(★完成資料!$A$1,"yyyymm"),"999999")&amp; " " &amp; LEFT(F7806 &amp; "          ",10))))</f>
        <v xml:space="preserve">T O 202202 yyyy00 HV        </v>
      </c>
      <c r="B7806" s="68" t="s">
        <v>480</v>
      </c>
      <c r="C7806" s="68" t="s">
        <v>473</v>
      </c>
      <c r="D7806" s="68" t="s">
        <v>287</v>
      </c>
      <c r="E7806" s="68" t="s">
        <v>531</v>
      </c>
      <c r="F7806" s="68" t="s">
        <v>360</v>
      </c>
      <c r="G7806" s="68" t="s">
        <v>77</v>
      </c>
      <c r="H7806" s="68" t="s">
        <v>273</v>
      </c>
      <c r="I7806" s="68" t="s">
        <v>640</v>
      </c>
      <c r="J7806" s="65">
        <v>122</v>
      </c>
      <c r="K7806" s="65">
        <v>105</v>
      </c>
      <c r="L7806" s="65">
        <v>429</v>
      </c>
      <c r="M7806" s="65" t="s">
        <v>380</v>
      </c>
    </row>
    <row r="7807" spans="1:13" ht="12.75" customHeight="1">
      <c r="A7807" s="65" t="str">
        <f>IF(ROW()=1,"KEY",IF(ISNA(VLOOKUP(B7807,車名対応マスタ!B:D,3,FALSE)),"",IF(VLOOKUP(B7807,車名対応マスタ!B:D,3,FALSE)="","",$D7807&amp;" "&amp;IF($G7807="9","J","O")&amp;" "&amp;$I7807&amp;" "&amp;IF($I7807&lt;=TEXT(★完成資料!$A$1,"yyyymm"),TEXT(★完成資料!$A$1,"yyyymm"),"999999")&amp; " " &amp; LEFT(F7807 &amp; "          ",10))))</f>
        <v xml:space="preserve">T O 202203 yyyy00 HV        </v>
      </c>
      <c r="B7807" s="68" t="s">
        <v>480</v>
      </c>
      <c r="C7807" s="68" t="s">
        <v>473</v>
      </c>
      <c r="D7807" s="68" t="s">
        <v>287</v>
      </c>
      <c r="E7807" s="68" t="s">
        <v>531</v>
      </c>
      <c r="F7807" s="68" t="s">
        <v>360</v>
      </c>
      <c r="G7807" s="68" t="s">
        <v>77</v>
      </c>
      <c r="H7807" s="68" t="s">
        <v>273</v>
      </c>
      <c r="I7807" s="68" t="s">
        <v>641</v>
      </c>
      <c r="J7807" s="65">
        <v>87</v>
      </c>
      <c r="K7807" s="65">
        <v>105</v>
      </c>
      <c r="L7807" s="65">
        <v>429</v>
      </c>
      <c r="M7807" s="65" t="s">
        <v>380</v>
      </c>
    </row>
    <row r="7808" spans="1:13" ht="12.75" customHeight="1">
      <c r="A7808" s="65" t="str">
        <f>IF(ROW()=1,"KEY",IF(ISNA(VLOOKUP(B7808,車名対応マスタ!B:D,3,FALSE)),"",IF(VLOOKUP(B7808,車名対応マスタ!B:D,3,FALSE)="","",$D7808&amp;" "&amp;IF($G7808="9","J","O")&amp;" "&amp;$I7808&amp;" "&amp;IF($I7808&lt;=TEXT(★完成資料!$A$1,"yyyymm"),TEXT(★完成資料!$A$1,"yyyymm"),"999999")&amp; " " &amp; LEFT(F7808 &amp; "          ",10))))</f>
        <v xml:space="preserve">T O 202204 yyyy00 HV        </v>
      </c>
      <c r="B7808" s="68" t="s">
        <v>480</v>
      </c>
      <c r="C7808" s="68" t="s">
        <v>473</v>
      </c>
      <c r="D7808" s="68" t="s">
        <v>287</v>
      </c>
      <c r="E7808" s="68" t="s">
        <v>531</v>
      </c>
      <c r="F7808" s="68" t="s">
        <v>360</v>
      </c>
      <c r="G7808" s="68" t="s">
        <v>77</v>
      </c>
      <c r="H7808" s="68" t="s">
        <v>273</v>
      </c>
      <c r="I7808" s="68" t="s">
        <v>642</v>
      </c>
      <c r="J7808" s="65">
        <v>60</v>
      </c>
      <c r="K7808" s="65">
        <v>102</v>
      </c>
      <c r="L7808" s="65">
        <v>429</v>
      </c>
      <c r="M7808" s="65" t="s">
        <v>380</v>
      </c>
    </row>
    <row r="7809" spans="1:13" ht="12.75" customHeight="1">
      <c r="A7809" s="65" t="str">
        <f>IF(ROW()=1,"KEY",IF(ISNA(VLOOKUP(B7809,車名対応マスタ!B:D,3,FALSE)),"",IF(VLOOKUP(B7809,車名対応マスタ!B:D,3,FALSE)="","",$D7809&amp;" "&amp;IF($G7809="9","J","O")&amp;" "&amp;$I7809&amp;" "&amp;IF($I7809&lt;=TEXT(★完成資料!$A$1,"yyyymm"),TEXT(★完成資料!$A$1,"yyyymm"),"999999")&amp; " " &amp; LEFT(F7809 &amp; "          ",10))))</f>
        <v xml:space="preserve">T O 202205 yyyy00 HV        </v>
      </c>
      <c r="B7809" s="68" t="s">
        <v>480</v>
      </c>
      <c r="C7809" s="68" t="s">
        <v>473</v>
      </c>
      <c r="D7809" s="68" t="s">
        <v>287</v>
      </c>
      <c r="E7809" s="68" t="s">
        <v>531</v>
      </c>
      <c r="F7809" s="68" t="s">
        <v>360</v>
      </c>
      <c r="G7809" s="68" t="s">
        <v>77</v>
      </c>
      <c r="H7809" s="68" t="s">
        <v>273</v>
      </c>
      <c r="I7809" s="68" t="s">
        <v>647</v>
      </c>
      <c r="J7809" s="65">
        <v>73</v>
      </c>
      <c r="K7809" s="65">
        <v>127</v>
      </c>
      <c r="L7809" s="65">
        <v>429</v>
      </c>
      <c r="M7809" s="65" t="s">
        <v>380</v>
      </c>
    </row>
    <row r="7810" spans="1:13" ht="12.75" customHeight="1">
      <c r="A7810" s="65" t="str">
        <f>IF(ROW()=1,"KEY",IF(ISNA(VLOOKUP(B7810,車名対応マスタ!B:D,3,FALSE)),"",IF(VLOOKUP(B7810,車名対応マスタ!B:D,3,FALSE)="","",$D7810&amp;" "&amp;IF($G7810="9","J","O")&amp;" "&amp;$I7810&amp;" "&amp;IF($I7810&lt;=TEXT(★完成資料!$A$1,"yyyymm"),TEXT(★完成資料!$A$1,"yyyymm"),"999999")&amp; " " &amp; LEFT(F7810 &amp; "          ",10))))</f>
        <v xml:space="preserve">T O 202206 yyyy00 HV        </v>
      </c>
      <c r="B7810" s="68" t="s">
        <v>480</v>
      </c>
      <c r="C7810" s="68" t="s">
        <v>473</v>
      </c>
      <c r="D7810" s="68" t="s">
        <v>287</v>
      </c>
      <c r="E7810" s="68" t="s">
        <v>531</v>
      </c>
      <c r="F7810" s="68" t="s">
        <v>360</v>
      </c>
      <c r="G7810" s="68" t="s">
        <v>77</v>
      </c>
      <c r="H7810" s="68" t="s">
        <v>273</v>
      </c>
      <c r="I7810" s="68" t="s">
        <v>652</v>
      </c>
      <c r="J7810" s="65">
        <v>16</v>
      </c>
      <c r="K7810" s="65">
        <v>89</v>
      </c>
      <c r="L7810" s="65">
        <v>429</v>
      </c>
      <c r="M7810" s="65" t="s">
        <v>380</v>
      </c>
    </row>
    <row r="7811" spans="1:13" ht="12.75" customHeight="1">
      <c r="A7811" s="65" t="str">
        <f>IF(ROW()=1,"KEY",IF(ISNA(VLOOKUP(B7811,車名対応マスタ!B:D,3,FALSE)),"",IF(VLOOKUP(B7811,車名対応マスタ!B:D,3,FALSE)="","",$D7811&amp;" "&amp;IF($G7811="9","J","O")&amp;" "&amp;$I7811&amp;" "&amp;IF($I7811&lt;=TEXT(★完成資料!$A$1,"yyyymm"),TEXT(★完成資料!$A$1,"yyyymm"),"999999")&amp; " " &amp; LEFT(F7811 &amp; "          ",10))))</f>
        <v xml:space="preserve">T O 202207 yyyy00 HV        </v>
      </c>
      <c r="B7811" s="68" t="s">
        <v>480</v>
      </c>
      <c r="C7811" s="68" t="s">
        <v>473</v>
      </c>
      <c r="D7811" s="68" t="s">
        <v>287</v>
      </c>
      <c r="E7811" s="68" t="s">
        <v>531</v>
      </c>
      <c r="F7811" s="68" t="s">
        <v>360</v>
      </c>
      <c r="G7811" s="68" t="s">
        <v>77</v>
      </c>
      <c r="H7811" s="68" t="s">
        <v>273</v>
      </c>
      <c r="I7811" s="68" t="s">
        <v>655</v>
      </c>
      <c r="J7811" s="65">
        <v>55</v>
      </c>
      <c r="K7811" s="65">
        <v>70</v>
      </c>
      <c r="L7811" s="65">
        <v>429</v>
      </c>
      <c r="M7811" s="65" t="s">
        <v>380</v>
      </c>
    </row>
    <row r="7812" spans="1:13" ht="12.75" customHeight="1">
      <c r="A7812" s="65" t="str">
        <f>IF(ROW()=1,"KEY",IF(ISNA(VLOOKUP(B7812,車名対応マスタ!B:D,3,FALSE)),"",IF(VLOOKUP(B7812,車名対応マスタ!B:D,3,FALSE)="","",$D7812&amp;" "&amp;IF($G7812="9","J","O")&amp;" "&amp;$I7812&amp;" "&amp;IF($I7812&lt;=TEXT(★完成資料!$A$1,"yyyymm"),TEXT(★完成資料!$A$1,"yyyymm"),"999999")&amp; " " &amp; LEFT(F7812 &amp; "          ",10))))</f>
        <v xml:space="preserve">T O 202208 yyyy00 HV        </v>
      </c>
      <c r="B7812" s="68" t="s">
        <v>480</v>
      </c>
      <c r="C7812" s="68" t="s">
        <v>473</v>
      </c>
      <c r="D7812" s="68" t="s">
        <v>287</v>
      </c>
      <c r="E7812" s="68" t="s">
        <v>531</v>
      </c>
      <c r="F7812" s="68" t="s">
        <v>360</v>
      </c>
      <c r="G7812" s="68" t="s">
        <v>77</v>
      </c>
      <c r="H7812" s="68" t="s">
        <v>273</v>
      </c>
      <c r="I7812" s="68" t="s">
        <v>656</v>
      </c>
      <c r="J7812" s="65">
        <v>21</v>
      </c>
      <c r="K7812" s="65">
        <v>72</v>
      </c>
      <c r="L7812" s="65">
        <v>429</v>
      </c>
      <c r="M7812" s="65" t="s">
        <v>380</v>
      </c>
    </row>
    <row r="7813" spans="1:13" ht="12.75" customHeight="1">
      <c r="A7813" s="65" t="str">
        <f>IF(ROW()=1,"KEY",IF(ISNA(VLOOKUP(B7813,車名対応マスタ!B:D,3,FALSE)),"",IF(VLOOKUP(B7813,車名対応マスタ!B:D,3,FALSE)="","",$D7813&amp;" "&amp;IF($G7813="9","J","O")&amp;" "&amp;$I7813&amp;" "&amp;IF($I7813&lt;=TEXT(★完成資料!$A$1,"yyyymm"),TEXT(★完成資料!$A$1,"yyyymm"),"999999")&amp; " " &amp; LEFT(F7813 &amp; "          ",10))))</f>
        <v xml:space="preserve">T O 202209 yyyy00 HV        </v>
      </c>
      <c r="B7813" s="68" t="s">
        <v>480</v>
      </c>
      <c r="C7813" s="68" t="s">
        <v>473</v>
      </c>
      <c r="D7813" s="68" t="s">
        <v>287</v>
      </c>
      <c r="E7813" s="68" t="s">
        <v>531</v>
      </c>
      <c r="F7813" s="68" t="s">
        <v>360</v>
      </c>
      <c r="G7813" s="68" t="s">
        <v>77</v>
      </c>
      <c r="H7813" s="68" t="s">
        <v>273</v>
      </c>
      <c r="I7813" s="68" t="s">
        <v>657</v>
      </c>
      <c r="J7813" s="65">
        <v>94</v>
      </c>
      <c r="K7813" s="65">
        <v>108</v>
      </c>
      <c r="L7813" s="65">
        <v>429</v>
      </c>
      <c r="M7813" s="65" t="s">
        <v>380</v>
      </c>
    </row>
    <row r="7814" spans="1:13" ht="12.75" customHeight="1">
      <c r="A7814" s="65" t="str">
        <f>IF(ROW()=1,"KEY",IF(ISNA(VLOOKUP(B7814,車名対応マスタ!B:D,3,FALSE)),"",IF(VLOOKUP(B7814,車名対応マスタ!B:D,3,FALSE)="","",$D7814&amp;" "&amp;IF($G7814="9","J","O")&amp;" "&amp;$I7814&amp;" "&amp;IF($I7814&lt;=TEXT(★完成資料!$A$1,"yyyymm"),TEXT(★完成資料!$A$1,"yyyymm"),"999999")&amp; " " &amp; LEFT(F7814 &amp; "          ",10))))</f>
        <v xml:space="preserve">T O 202210 yyyy00 HV        </v>
      </c>
      <c r="B7814" s="68" t="s">
        <v>480</v>
      </c>
      <c r="C7814" s="68" t="s">
        <v>473</v>
      </c>
      <c r="D7814" s="68" t="s">
        <v>287</v>
      </c>
      <c r="E7814" s="68" t="s">
        <v>531</v>
      </c>
      <c r="F7814" s="68" t="s">
        <v>360</v>
      </c>
      <c r="G7814" s="68" t="s">
        <v>77</v>
      </c>
      <c r="H7814" s="68" t="s">
        <v>273</v>
      </c>
      <c r="I7814" s="68" t="s">
        <v>663</v>
      </c>
      <c r="J7814" s="65">
        <v>87</v>
      </c>
      <c r="K7814" s="65">
        <v>37</v>
      </c>
      <c r="L7814" s="65">
        <v>429</v>
      </c>
      <c r="M7814" s="65" t="s">
        <v>380</v>
      </c>
    </row>
    <row r="7815" spans="1:13" ht="12.75" customHeight="1">
      <c r="A7815" s="65" t="str">
        <f>IF(ROW()=1,"KEY",IF(ISNA(VLOOKUP(B7815,車名対応マスタ!B:D,3,FALSE)),"",IF(VLOOKUP(B7815,車名対応マスタ!B:D,3,FALSE)="","",$D7815&amp;" "&amp;IF($G7815="9","J","O")&amp;" "&amp;$I7815&amp;" "&amp;IF($I7815&lt;=TEXT(★完成資料!$A$1,"yyyymm"),TEXT(★完成資料!$A$1,"yyyymm"),"999999")&amp; " " &amp; LEFT(F7815 &amp; "          ",10))))</f>
        <v xml:space="preserve">T O 202201 yyyy00 HV        </v>
      </c>
      <c r="B7815" s="68" t="s">
        <v>480</v>
      </c>
      <c r="C7815" s="68" t="s">
        <v>473</v>
      </c>
      <c r="D7815" s="68" t="s">
        <v>287</v>
      </c>
      <c r="E7815" s="68" t="s">
        <v>531</v>
      </c>
      <c r="F7815" s="68" t="s">
        <v>360</v>
      </c>
      <c r="G7815" s="68" t="s">
        <v>77</v>
      </c>
      <c r="H7815" s="68" t="s">
        <v>273</v>
      </c>
      <c r="I7815" s="68" t="s">
        <v>639</v>
      </c>
      <c r="J7815" s="65">
        <v>215</v>
      </c>
      <c r="K7815" s="65">
        <v>235</v>
      </c>
      <c r="L7815" s="65">
        <v>409</v>
      </c>
      <c r="M7815" s="65" t="s">
        <v>281</v>
      </c>
    </row>
    <row r="7816" spans="1:13" ht="12.75" customHeight="1">
      <c r="A7816" s="65" t="str">
        <f>IF(ROW()=1,"KEY",IF(ISNA(VLOOKUP(B7816,車名対応マスタ!B:D,3,FALSE)),"",IF(VLOOKUP(B7816,車名対応マスタ!B:D,3,FALSE)="","",$D7816&amp;" "&amp;IF($G7816="9","J","O")&amp;" "&amp;$I7816&amp;" "&amp;IF($I7816&lt;=TEXT(★完成資料!$A$1,"yyyymm"),TEXT(★完成資料!$A$1,"yyyymm"),"999999")&amp; " " &amp; LEFT(F7816 &amp; "          ",10))))</f>
        <v xml:space="preserve">T O 202202 yyyy00 HV        </v>
      </c>
      <c r="B7816" s="68" t="s">
        <v>480</v>
      </c>
      <c r="C7816" s="68" t="s">
        <v>473</v>
      </c>
      <c r="D7816" s="68" t="s">
        <v>287</v>
      </c>
      <c r="E7816" s="68" t="s">
        <v>531</v>
      </c>
      <c r="F7816" s="68" t="s">
        <v>360</v>
      </c>
      <c r="G7816" s="68" t="s">
        <v>77</v>
      </c>
      <c r="H7816" s="68" t="s">
        <v>273</v>
      </c>
      <c r="I7816" s="68" t="s">
        <v>640</v>
      </c>
      <c r="J7816" s="65">
        <v>115</v>
      </c>
      <c r="K7816" s="65">
        <v>125</v>
      </c>
      <c r="L7816" s="65">
        <v>409</v>
      </c>
      <c r="M7816" s="65" t="s">
        <v>281</v>
      </c>
    </row>
    <row r="7817" spans="1:13" ht="12.75" customHeight="1">
      <c r="A7817" s="65" t="str">
        <f>IF(ROW()=1,"KEY",IF(ISNA(VLOOKUP(B7817,車名対応マスタ!B:D,3,FALSE)),"",IF(VLOOKUP(B7817,車名対応マスタ!B:D,3,FALSE)="","",$D7817&amp;" "&amp;IF($G7817="9","J","O")&amp;" "&amp;$I7817&amp;" "&amp;IF($I7817&lt;=TEXT(★完成資料!$A$1,"yyyymm"),TEXT(★完成資料!$A$1,"yyyymm"),"999999")&amp; " " &amp; LEFT(F7817 &amp; "          ",10))))</f>
        <v xml:space="preserve">T O 202203 yyyy00 HV        </v>
      </c>
      <c r="B7817" s="68" t="s">
        <v>480</v>
      </c>
      <c r="C7817" s="68" t="s">
        <v>473</v>
      </c>
      <c r="D7817" s="68" t="s">
        <v>287</v>
      </c>
      <c r="E7817" s="68" t="s">
        <v>531</v>
      </c>
      <c r="F7817" s="68" t="s">
        <v>360</v>
      </c>
      <c r="G7817" s="68" t="s">
        <v>77</v>
      </c>
      <c r="H7817" s="68" t="s">
        <v>273</v>
      </c>
      <c r="I7817" s="68" t="s">
        <v>641</v>
      </c>
      <c r="J7817" s="65">
        <v>91</v>
      </c>
      <c r="K7817" s="65">
        <v>139</v>
      </c>
      <c r="L7817" s="65">
        <v>409</v>
      </c>
      <c r="M7817" s="65" t="s">
        <v>281</v>
      </c>
    </row>
    <row r="7818" spans="1:13" ht="12.75" customHeight="1">
      <c r="A7818" s="65" t="str">
        <f>IF(ROW()=1,"KEY",IF(ISNA(VLOOKUP(B7818,車名対応マスタ!B:D,3,FALSE)),"",IF(VLOOKUP(B7818,車名対応マスタ!B:D,3,FALSE)="","",$D7818&amp;" "&amp;IF($G7818="9","J","O")&amp;" "&amp;$I7818&amp;" "&amp;IF($I7818&lt;=TEXT(★完成資料!$A$1,"yyyymm"),TEXT(★完成資料!$A$1,"yyyymm"),"999999")&amp; " " &amp; LEFT(F7818 &amp; "          ",10))))</f>
        <v xml:space="preserve">T O 202204 yyyy00 HV        </v>
      </c>
      <c r="B7818" s="68" t="s">
        <v>480</v>
      </c>
      <c r="C7818" s="68" t="s">
        <v>473</v>
      </c>
      <c r="D7818" s="68" t="s">
        <v>287</v>
      </c>
      <c r="E7818" s="68" t="s">
        <v>531</v>
      </c>
      <c r="F7818" s="68" t="s">
        <v>360</v>
      </c>
      <c r="G7818" s="68" t="s">
        <v>77</v>
      </c>
      <c r="H7818" s="68" t="s">
        <v>273</v>
      </c>
      <c r="I7818" s="68" t="s">
        <v>642</v>
      </c>
      <c r="J7818" s="65">
        <v>135</v>
      </c>
      <c r="K7818" s="65">
        <v>124</v>
      </c>
      <c r="L7818" s="65">
        <v>409</v>
      </c>
      <c r="M7818" s="65" t="s">
        <v>281</v>
      </c>
    </row>
    <row r="7819" spans="1:13" ht="12.75" customHeight="1">
      <c r="A7819" s="65" t="str">
        <f>IF(ROW()=1,"KEY",IF(ISNA(VLOOKUP(B7819,車名対応マスタ!B:D,3,FALSE)),"",IF(VLOOKUP(B7819,車名対応マスタ!B:D,3,FALSE)="","",$D7819&amp;" "&amp;IF($G7819="9","J","O")&amp;" "&amp;$I7819&amp;" "&amp;IF($I7819&lt;=TEXT(★完成資料!$A$1,"yyyymm"),TEXT(★完成資料!$A$1,"yyyymm"),"999999")&amp; " " &amp; LEFT(F7819 &amp; "          ",10))))</f>
        <v xml:space="preserve">T O 202205 yyyy00 HV        </v>
      </c>
      <c r="B7819" s="68" t="s">
        <v>480</v>
      </c>
      <c r="C7819" s="68" t="s">
        <v>473</v>
      </c>
      <c r="D7819" s="68" t="s">
        <v>287</v>
      </c>
      <c r="E7819" s="68" t="s">
        <v>531</v>
      </c>
      <c r="F7819" s="68" t="s">
        <v>360</v>
      </c>
      <c r="G7819" s="68" t="s">
        <v>77</v>
      </c>
      <c r="H7819" s="68" t="s">
        <v>273</v>
      </c>
      <c r="I7819" s="68" t="s">
        <v>647</v>
      </c>
      <c r="J7819" s="65">
        <v>66</v>
      </c>
      <c r="K7819" s="65">
        <v>127</v>
      </c>
      <c r="L7819" s="65">
        <v>409</v>
      </c>
      <c r="M7819" s="65" t="s">
        <v>281</v>
      </c>
    </row>
    <row r="7820" spans="1:13" ht="12.75" customHeight="1">
      <c r="A7820" s="65" t="str">
        <f>IF(ROW()=1,"KEY",IF(ISNA(VLOOKUP(B7820,車名対応マスタ!B:D,3,FALSE)),"",IF(VLOOKUP(B7820,車名対応マスタ!B:D,3,FALSE)="","",$D7820&amp;" "&amp;IF($G7820="9","J","O")&amp;" "&amp;$I7820&amp;" "&amp;IF($I7820&lt;=TEXT(★完成資料!$A$1,"yyyymm"),TEXT(★完成資料!$A$1,"yyyymm"),"999999")&amp; " " &amp; LEFT(F7820 &amp; "          ",10))))</f>
        <v xml:space="preserve">T O 202206 yyyy00 HV        </v>
      </c>
      <c r="B7820" s="68" t="s">
        <v>480</v>
      </c>
      <c r="C7820" s="68" t="s">
        <v>473</v>
      </c>
      <c r="D7820" s="68" t="s">
        <v>287</v>
      </c>
      <c r="E7820" s="68" t="s">
        <v>531</v>
      </c>
      <c r="F7820" s="68" t="s">
        <v>360</v>
      </c>
      <c r="G7820" s="68" t="s">
        <v>77</v>
      </c>
      <c r="H7820" s="68" t="s">
        <v>273</v>
      </c>
      <c r="I7820" s="68" t="s">
        <v>652</v>
      </c>
      <c r="J7820" s="65">
        <v>83</v>
      </c>
      <c r="K7820" s="65">
        <v>126</v>
      </c>
      <c r="L7820" s="65">
        <v>409</v>
      </c>
      <c r="M7820" s="65" t="s">
        <v>281</v>
      </c>
    </row>
    <row r="7821" spans="1:13" ht="12.75" customHeight="1">
      <c r="A7821" s="65" t="str">
        <f>IF(ROW()=1,"KEY",IF(ISNA(VLOOKUP(B7821,車名対応マスタ!B:D,3,FALSE)),"",IF(VLOOKUP(B7821,車名対応マスタ!B:D,3,FALSE)="","",$D7821&amp;" "&amp;IF($G7821="9","J","O")&amp;" "&amp;$I7821&amp;" "&amp;IF($I7821&lt;=TEXT(★完成資料!$A$1,"yyyymm"),TEXT(★完成資料!$A$1,"yyyymm"),"999999")&amp; " " &amp; LEFT(F7821 &amp; "          ",10))))</f>
        <v xml:space="preserve">T O 202207 yyyy00 HV        </v>
      </c>
      <c r="B7821" s="68" t="s">
        <v>480</v>
      </c>
      <c r="C7821" s="68" t="s">
        <v>473</v>
      </c>
      <c r="D7821" s="68" t="s">
        <v>287</v>
      </c>
      <c r="E7821" s="68" t="s">
        <v>531</v>
      </c>
      <c r="F7821" s="68" t="s">
        <v>360</v>
      </c>
      <c r="G7821" s="68" t="s">
        <v>77</v>
      </c>
      <c r="H7821" s="68" t="s">
        <v>273</v>
      </c>
      <c r="I7821" s="68" t="s">
        <v>655</v>
      </c>
      <c r="J7821" s="65">
        <v>35</v>
      </c>
      <c r="K7821" s="65">
        <v>124</v>
      </c>
      <c r="L7821" s="65">
        <v>409</v>
      </c>
      <c r="M7821" s="65" t="s">
        <v>281</v>
      </c>
    </row>
    <row r="7822" spans="1:13" ht="12.75" customHeight="1">
      <c r="A7822" s="65" t="str">
        <f>IF(ROW()=1,"KEY",IF(ISNA(VLOOKUP(B7822,車名対応マスタ!B:D,3,FALSE)),"",IF(VLOOKUP(B7822,車名対応マスタ!B:D,3,FALSE)="","",$D7822&amp;" "&amp;IF($G7822="9","J","O")&amp;" "&amp;$I7822&amp;" "&amp;IF($I7822&lt;=TEXT(★完成資料!$A$1,"yyyymm"),TEXT(★完成資料!$A$1,"yyyymm"),"999999")&amp; " " &amp; LEFT(F7822 &amp; "          ",10))))</f>
        <v xml:space="preserve">T O 202208 yyyy00 HV        </v>
      </c>
      <c r="B7822" s="68" t="s">
        <v>480</v>
      </c>
      <c r="C7822" s="68" t="s">
        <v>473</v>
      </c>
      <c r="D7822" s="68" t="s">
        <v>287</v>
      </c>
      <c r="E7822" s="68" t="s">
        <v>531</v>
      </c>
      <c r="F7822" s="68" t="s">
        <v>360</v>
      </c>
      <c r="G7822" s="68" t="s">
        <v>77</v>
      </c>
      <c r="H7822" s="68" t="s">
        <v>273</v>
      </c>
      <c r="I7822" s="68" t="s">
        <v>656</v>
      </c>
      <c r="J7822" s="65">
        <v>79</v>
      </c>
      <c r="K7822" s="65">
        <v>153</v>
      </c>
      <c r="L7822" s="65">
        <v>409</v>
      </c>
      <c r="M7822" s="65" t="s">
        <v>281</v>
      </c>
    </row>
    <row r="7823" spans="1:13" ht="12.75" customHeight="1">
      <c r="A7823" s="65" t="str">
        <f>IF(ROW()=1,"KEY",IF(ISNA(VLOOKUP(B7823,車名対応マスタ!B:D,3,FALSE)),"",IF(VLOOKUP(B7823,車名対応マスタ!B:D,3,FALSE)="","",$D7823&amp;" "&amp;IF($G7823="9","J","O")&amp;" "&amp;$I7823&amp;" "&amp;IF($I7823&lt;=TEXT(★完成資料!$A$1,"yyyymm"),TEXT(★完成資料!$A$1,"yyyymm"),"999999")&amp; " " &amp; LEFT(F7823 &amp; "          ",10))))</f>
        <v xml:space="preserve">T O 202209 yyyy00 HV        </v>
      </c>
      <c r="B7823" s="68" t="s">
        <v>480</v>
      </c>
      <c r="C7823" s="68" t="s">
        <v>473</v>
      </c>
      <c r="D7823" s="68" t="s">
        <v>287</v>
      </c>
      <c r="E7823" s="68" t="s">
        <v>531</v>
      </c>
      <c r="F7823" s="68" t="s">
        <v>360</v>
      </c>
      <c r="G7823" s="68" t="s">
        <v>77</v>
      </c>
      <c r="H7823" s="68" t="s">
        <v>273</v>
      </c>
      <c r="I7823" s="68" t="s">
        <v>657</v>
      </c>
      <c r="J7823" s="65">
        <v>132</v>
      </c>
      <c r="K7823" s="65">
        <v>101</v>
      </c>
      <c r="L7823" s="65">
        <v>409</v>
      </c>
      <c r="M7823" s="65" t="s">
        <v>281</v>
      </c>
    </row>
    <row r="7824" spans="1:13" ht="12.75" customHeight="1">
      <c r="A7824" s="65" t="str">
        <f>IF(ROW()=1,"KEY",IF(ISNA(VLOOKUP(B7824,車名対応マスタ!B:D,3,FALSE)),"",IF(VLOOKUP(B7824,車名対応マスタ!B:D,3,FALSE)="","",$D7824&amp;" "&amp;IF($G7824="9","J","O")&amp;" "&amp;$I7824&amp;" "&amp;IF($I7824&lt;=TEXT(★完成資料!$A$1,"yyyymm"),TEXT(★完成資料!$A$1,"yyyymm"),"999999")&amp; " " &amp; LEFT(F7824 &amp; "          ",10))))</f>
        <v xml:space="preserve">T O 202210 yyyy00 HV        </v>
      </c>
      <c r="B7824" s="68" t="s">
        <v>480</v>
      </c>
      <c r="C7824" s="68" t="s">
        <v>473</v>
      </c>
      <c r="D7824" s="68" t="s">
        <v>287</v>
      </c>
      <c r="E7824" s="68" t="s">
        <v>531</v>
      </c>
      <c r="F7824" s="68" t="s">
        <v>360</v>
      </c>
      <c r="G7824" s="68" t="s">
        <v>77</v>
      </c>
      <c r="H7824" s="68" t="s">
        <v>273</v>
      </c>
      <c r="I7824" s="68" t="s">
        <v>663</v>
      </c>
      <c r="J7824" s="65">
        <v>75</v>
      </c>
      <c r="K7824" s="65">
        <v>106</v>
      </c>
      <c r="L7824" s="65">
        <v>409</v>
      </c>
      <c r="M7824" s="65" t="s">
        <v>281</v>
      </c>
    </row>
    <row r="7825" spans="1:13" ht="12.75" customHeight="1">
      <c r="A7825" s="65" t="str">
        <f>IF(ROW()=1,"KEY",IF(ISNA(VLOOKUP(B7825,車名対応マスタ!B:D,3,FALSE)),"",IF(VLOOKUP(B7825,車名対応マスタ!B:D,3,FALSE)="","",$D7825&amp;" "&amp;IF($G7825="9","J","O")&amp;" "&amp;$I7825&amp;" "&amp;IF($I7825&lt;=TEXT(★完成資料!$A$1,"yyyymm"),TEXT(★完成資料!$A$1,"yyyymm"),"999999")&amp; " " &amp; LEFT(F7825 &amp; "          ",10))))</f>
        <v xml:space="preserve">T O 202201 yyyy00 HV        </v>
      </c>
      <c r="B7825" s="68" t="s">
        <v>480</v>
      </c>
      <c r="C7825" s="68" t="s">
        <v>473</v>
      </c>
      <c r="D7825" s="68" t="s">
        <v>287</v>
      </c>
      <c r="E7825" s="68" t="s">
        <v>531</v>
      </c>
      <c r="F7825" s="68" t="s">
        <v>360</v>
      </c>
      <c r="G7825" s="68" t="s">
        <v>77</v>
      </c>
      <c r="H7825" s="68" t="s">
        <v>273</v>
      </c>
      <c r="I7825" s="68" t="s">
        <v>639</v>
      </c>
      <c r="J7825" s="65">
        <v>88</v>
      </c>
      <c r="K7825" s="65">
        <v>90</v>
      </c>
      <c r="L7825" s="65">
        <v>423</v>
      </c>
      <c r="M7825" s="65" t="s">
        <v>381</v>
      </c>
    </row>
    <row r="7826" spans="1:13" ht="12.75" customHeight="1">
      <c r="A7826" s="65" t="str">
        <f>IF(ROW()=1,"KEY",IF(ISNA(VLOOKUP(B7826,車名対応マスタ!B:D,3,FALSE)),"",IF(VLOOKUP(B7826,車名対応マスタ!B:D,3,FALSE)="","",$D7826&amp;" "&amp;IF($G7826="9","J","O")&amp;" "&amp;$I7826&amp;" "&amp;IF($I7826&lt;=TEXT(★完成資料!$A$1,"yyyymm"),TEXT(★完成資料!$A$1,"yyyymm"),"999999")&amp; " " &amp; LEFT(F7826 &amp; "          ",10))))</f>
        <v xml:space="preserve">T O 202202 yyyy00 HV        </v>
      </c>
      <c r="B7826" s="68" t="s">
        <v>480</v>
      </c>
      <c r="C7826" s="68" t="s">
        <v>473</v>
      </c>
      <c r="D7826" s="68" t="s">
        <v>287</v>
      </c>
      <c r="E7826" s="68" t="s">
        <v>531</v>
      </c>
      <c r="F7826" s="68" t="s">
        <v>360</v>
      </c>
      <c r="G7826" s="68" t="s">
        <v>77</v>
      </c>
      <c r="H7826" s="68" t="s">
        <v>273</v>
      </c>
      <c r="I7826" s="68" t="s">
        <v>640</v>
      </c>
      <c r="J7826" s="65">
        <v>102</v>
      </c>
      <c r="K7826" s="65">
        <v>171</v>
      </c>
      <c r="L7826" s="65">
        <v>423</v>
      </c>
      <c r="M7826" s="65" t="s">
        <v>381</v>
      </c>
    </row>
    <row r="7827" spans="1:13" ht="12.75" customHeight="1">
      <c r="A7827" s="65" t="str">
        <f>IF(ROW()=1,"KEY",IF(ISNA(VLOOKUP(B7827,車名対応マスタ!B:D,3,FALSE)),"",IF(VLOOKUP(B7827,車名対応マスタ!B:D,3,FALSE)="","",$D7827&amp;" "&amp;IF($G7827="9","J","O")&amp;" "&amp;$I7827&amp;" "&amp;IF($I7827&lt;=TEXT(★完成資料!$A$1,"yyyymm"),TEXT(★完成資料!$A$1,"yyyymm"),"999999")&amp; " " &amp; LEFT(F7827 &amp; "          ",10))))</f>
        <v xml:space="preserve">T O 202203 yyyy00 HV        </v>
      </c>
      <c r="B7827" s="68" t="s">
        <v>480</v>
      </c>
      <c r="C7827" s="68" t="s">
        <v>473</v>
      </c>
      <c r="D7827" s="68" t="s">
        <v>287</v>
      </c>
      <c r="E7827" s="68" t="s">
        <v>531</v>
      </c>
      <c r="F7827" s="68" t="s">
        <v>360</v>
      </c>
      <c r="G7827" s="68" t="s">
        <v>77</v>
      </c>
      <c r="H7827" s="68" t="s">
        <v>273</v>
      </c>
      <c r="I7827" s="68" t="s">
        <v>641</v>
      </c>
      <c r="J7827" s="65">
        <v>118</v>
      </c>
      <c r="K7827" s="65">
        <v>106</v>
      </c>
      <c r="L7827" s="65">
        <v>423</v>
      </c>
      <c r="M7827" s="65" t="s">
        <v>381</v>
      </c>
    </row>
    <row r="7828" spans="1:13" ht="12.75" customHeight="1">
      <c r="A7828" s="65" t="str">
        <f>IF(ROW()=1,"KEY",IF(ISNA(VLOOKUP(B7828,車名対応マスタ!B:D,3,FALSE)),"",IF(VLOOKUP(B7828,車名対応マスタ!B:D,3,FALSE)="","",$D7828&amp;" "&amp;IF($G7828="9","J","O")&amp;" "&amp;$I7828&amp;" "&amp;IF($I7828&lt;=TEXT(★完成資料!$A$1,"yyyymm"),TEXT(★完成資料!$A$1,"yyyymm"),"999999")&amp; " " &amp; LEFT(F7828 &amp; "          ",10))))</f>
        <v xml:space="preserve">T O 202204 yyyy00 HV        </v>
      </c>
      <c r="B7828" s="68" t="s">
        <v>480</v>
      </c>
      <c r="C7828" s="68" t="s">
        <v>473</v>
      </c>
      <c r="D7828" s="68" t="s">
        <v>287</v>
      </c>
      <c r="E7828" s="68" t="s">
        <v>531</v>
      </c>
      <c r="F7828" s="68" t="s">
        <v>360</v>
      </c>
      <c r="G7828" s="68" t="s">
        <v>77</v>
      </c>
      <c r="H7828" s="68" t="s">
        <v>273</v>
      </c>
      <c r="I7828" s="68" t="s">
        <v>642</v>
      </c>
      <c r="J7828" s="65">
        <v>82</v>
      </c>
      <c r="K7828" s="65">
        <v>100</v>
      </c>
      <c r="L7828" s="65">
        <v>423</v>
      </c>
      <c r="M7828" s="65" t="s">
        <v>381</v>
      </c>
    </row>
    <row r="7829" spans="1:13" ht="12.75" customHeight="1">
      <c r="A7829" s="65" t="str">
        <f>IF(ROW()=1,"KEY",IF(ISNA(VLOOKUP(B7829,車名対応マスタ!B:D,3,FALSE)),"",IF(VLOOKUP(B7829,車名対応マスタ!B:D,3,FALSE)="","",$D7829&amp;" "&amp;IF($G7829="9","J","O")&amp;" "&amp;$I7829&amp;" "&amp;IF($I7829&lt;=TEXT(★完成資料!$A$1,"yyyymm"),TEXT(★完成資料!$A$1,"yyyymm"),"999999")&amp; " " &amp; LEFT(F7829 &amp; "          ",10))))</f>
        <v xml:space="preserve">T O 202205 yyyy00 HV        </v>
      </c>
      <c r="B7829" s="68" t="s">
        <v>480</v>
      </c>
      <c r="C7829" s="68" t="s">
        <v>473</v>
      </c>
      <c r="D7829" s="68" t="s">
        <v>287</v>
      </c>
      <c r="E7829" s="68" t="s">
        <v>531</v>
      </c>
      <c r="F7829" s="68" t="s">
        <v>360</v>
      </c>
      <c r="G7829" s="68" t="s">
        <v>77</v>
      </c>
      <c r="H7829" s="68" t="s">
        <v>273</v>
      </c>
      <c r="I7829" s="68" t="s">
        <v>647</v>
      </c>
      <c r="J7829" s="65">
        <v>61</v>
      </c>
      <c r="K7829" s="65">
        <v>80</v>
      </c>
      <c r="L7829" s="65">
        <v>423</v>
      </c>
      <c r="M7829" s="65" t="s">
        <v>381</v>
      </c>
    </row>
    <row r="7830" spans="1:13" ht="12.75" customHeight="1">
      <c r="A7830" s="65" t="str">
        <f>IF(ROW()=1,"KEY",IF(ISNA(VLOOKUP(B7830,車名対応マスタ!B:D,3,FALSE)),"",IF(VLOOKUP(B7830,車名対応マスタ!B:D,3,FALSE)="","",$D7830&amp;" "&amp;IF($G7830="9","J","O")&amp;" "&amp;$I7830&amp;" "&amp;IF($I7830&lt;=TEXT(★完成資料!$A$1,"yyyymm"),TEXT(★完成資料!$A$1,"yyyymm"),"999999")&amp; " " &amp; LEFT(F7830 &amp; "          ",10))))</f>
        <v xml:space="preserve">T O 202206 yyyy00 HV        </v>
      </c>
      <c r="B7830" s="68" t="s">
        <v>480</v>
      </c>
      <c r="C7830" s="68" t="s">
        <v>473</v>
      </c>
      <c r="D7830" s="68" t="s">
        <v>287</v>
      </c>
      <c r="E7830" s="68" t="s">
        <v>531</v>
      </c>
      <c r="F7830" s="68" t="s">
        <v>360</v>
      </c>
      <c r="G7830" s="68" t="s">
        <v>77</v>
      </c>
      <c r="H7830" s="68" t="s">
        <v>273</v>
      </c>
      <c r="I7830" s="68" t="s">
        <v>652</v>
      </c>
      <c r="J7830" s="65">
        <v>76</v>
      </c>
      <c r="K7830" s="65">
        <v>119</v>
      </c>
      <c r="L7830" s="65">
        <v>423</v>
      </c>
      <c r="M7830" s="65" t="s">
        <v>381</v>
      </c>
    </row>
    <row r="7831" spans="1:13" ht="12.75" customHeight="1">
      <c r="A7831" s="65" t="str">
        <f>IF(ROW()=1,"KEY",IF(ISNA(VLOOKUP(B7831,車名対応マスタ!B:D,3,FALSE)),"",IF(VLOOKUP(B7831,車名対応マスタ!B:D,3,FALSE)="","",$D7831&amp;" "&amp;IF($G7831="9","J","O")&amp;" "&amp;$I7831&amp;" "&amp;IF($I7831&lt;=TEXT(★完成資料!$A$1,"yyyymm"),TEXT(★完成資料!$A$1,"yyyymm"),"999999")&amp; " " &amp; LEFT(F7831 &amp; "          ",10))))</f>
        <v xml:space="preserve">T O 202207 yyyy00 HV        </v>
      </c>
      <c r="B7831" s="68" t="s">
        <v>480</v>
      </c>
      <c r="C7831" s="68" t="s">
        <v>473</v>
      </c>
      <c r="D7831" s="68" t="s">
        <v>287</v>
      </c>
      <c r="E7831" s="68" t="s">
        <v>531</v>
      </c>
      <c r="F7831" s="68" t="s">
        <v>360</v>
      </c>
      <c r="G7831" s="68" t="s">
        <v>77</v>
      </c>
      <c r="H7831" s="68" t="s">
        <v>273</v>
      </c>
      <c r="I7831" s="68" t="s">
        <v>655</v>
      </c>
      <c r="J7831" s="65">
        <v>40</v>
      </c>
      <c r="K7831" s="65">
        <v>91</v>
      </c>
      <c r="L7831" s="65">
        <v>423</v>
      </c>
      <c r="M7831" s="65" t="s">
        <v>381</v>
      </c>
    </row>
    <row r="7832" spans="1:13" ht="12.75" customHeight="1">
      <c r="A7832" s="65" t="str">
        <f>IF(ROW()=1,"KEY",IF(ISNA(VLOOKUP(B7832,車名対応マスタ!B:D,3,FALSE)),"",IF(VLOOKUP(B7832,車名対応マスタ!B:D,3,FALSE)="","",$D7832&amp;" "&amp;IF($G7832="9","J","O")&amp;" "&amp;$I7832&amp;" "&amp;IF($I7832&lt;=TEXT(★完成資料!$A$1,"yyyymm"),TEXT(★完成資料!$A$1,"yyyymm"),"999999")&amp; " " &amp; LEFT(F7832 &amp; "          ",10))))</f>
        <v xml:space="preserve">T O 202208 yyyy00 HV        </v>
      </c>
      <c r="B7832" s="68" t="s">
        <v>480</v>
      </c>
      <c r="C7832" s="68" t="s">
        <v>473</v>
      </c>
      <c r="D7832" s="68" t="s">
        <v>287</v>
      </c>
      <c r="E7832" s="68" t="s">
        <v>531</v>
      </c>
      <c r="F7832" s="68" t="s">
        <v>360</v>
      </c>
      <c r="G7832" s="68" t="s">
        <v>77</v>
      </c>
      <c r="H7832" s="68" t="s">
        <v>273</v>
      </c>
      <c r="I7832" s="68" t="s">
        <v>656</v>
      </c>
      <c r="J7832" s="65">
        <v>41</v>
      </c>
      <c r="K7832" s="65">
        <v>79</v>
      </c>
      <c r="L7832" s="65">
        <v>423</v>
      </c>
      <c r="M7832" s="65" t="s">
        <v>381</v>
      </c>
    </row>
    <row r="7833" spans="1:13" ht="12.75" customHeight="1">
      <c r="A7833" s="65" t="str">
        <f>IF(ROW()=1,"KEY",IF(ISNA(VLOOKUP(B7833,車名対応マスタ!B:D,3,FALSE)),"",IF(VLOOKUP(B7833,車名対応マスタ!B:D,3,FALSE)="","",$D7833&amp;" "&amp;IF($G7833="9","J","O")&amp;" "&amp;$I7833&amp;" "&amp;IF($I7833&lt;=TEXT(★完成資料!$A$1,"yyyymm"),TEXT(★完成資料!$A$1,"yyyymm"),"999999")&amp; " " &amp; LEFT(F7833 &amp; "          ",10))))</f>
        <v xml:space="preserve">T O 202209 yyyy00 HV        </v>
      </c>
      <c r="B7833" s="68" t="s">
        <v>480</v>
      </c>
      <c r="C7833" s="68" t="s">
        <v>473</v>
      </c>
      <c r="D7833" s="68" t="s">
        <v>287</v>
      </c>
      <c r="E7833" s="68" t="s">
        <v>531</v>
      </c>
      <c r="F7833" s="68" t="s">
        <v>360</v>
      </c>
      <c r="G7833" s="68" t="s">
        <v>77</v>
      </c>
      <c r="H7833" s="68" t="s">
        <v>273</v>
      </c>
      <c r="I7833" s="68" t="s">
        <v>657</v>
      </c>
      <c r="J7833" s="65">
        <v>64</v>
      </c>
      <c r="K7833" s="65">
        <v>104</v>
      </c>
      <c r="L7833" s="65">
        <v>423</v>
      </c>
      <c r="M7833" s="65" t="s">
        <v>381</v>
      </c>
    </row>
    <row r="7834" spans="1:13" ht="12.75" customHeight="1">
      <c r="A7834" s="65" t="str">
        <f>IF(ROW()=1,"KEY",IF(ISNA(VLOOKUP(B7834,車名対応マスタ!B:D,3,FALSE)),"",IF(VLOOKUP(B7834,車名対応マスタ!B:D,3,FALSE)="","",$D7834&amp;" "&amp;IF($G7834="9","J","O")&amp;" "&amp;$I7834&amp;" "&amp;IF($I7834&lt;=TEXT(★完成資料!$A$1,"yyyymm"),TEXT(★完成資料!$A$1,"yyyymm"),"999999")&amp; " " &amp; LEFT(F7834 &amp; "          ",10))))</f>
        <v xml:space="preserve">T O 202210 yyyy00 HV        </v>
      </c>
      <c r="B7834" s="68" t="s">
        <v>480</v>
      </c>
      <c r="C7834" s="68" t="s">
        <v>473</v>
      </c>
      <c r="D7834" s="68" t="s">
        <v>287</v>
      </c>
      <c r="E7834" s="68" t="s">
        <v>531</v>
      </c>
      <c r="F7834" s="68" t="s">
        <v>360</v>
      </c>
      <c r="G7834" s="68" t="s">
        <v>77</v>
      </c>
      <c r="H7834" s="68" t="s">
        <v>273</v>
      </c>
      <c r="I7834" s="68" t="s">
        <v>663</v>
      </c>
      <c r="J7834" s="65">
        <v>24</v>
      </c>
      <c r="K7834" s="65">
        <v>77</v>
      </c>
      <c r="L7834" s="65">
        <v>423</v>
      </c>
      <c r="M7834" s="65" t="s">
        <v>381</v>
      </c>
    </row>
    <row r="7835" spans="1:13" ht="12.75" customHeight="1">
      <c r="A7835" s="65" t="str">
        <f>IF(ROW()=1,"KEY",IF(ISNA(VLOOKUP(B7835,車名対応マスタ!B:D,3,FALSE)),"",IF(VLOOKUP(B7835,車名対応マスタ!B:D,3,FALSE)="","",$D7835&amp;" "&amp;IF($G7835="9","J","O")&amp;" "&amp;$I7835&amp;" "&amp;IF($I7835&lt;=TEXT(★完成資料!$A$1,"yyyymm"),TEXT(★完成資料!$A$1,"yyyymm"),"999999")&amp; " " &amp; LEFT(F7835 &amp; "          ",10))))</f>
        <v xml:space="preserve">T O 202201 yyyy00 HV        </v>
      </c>
      <c r="B7835" s="68" t="s">
        <v>480</v>
      </c>
      <c r="C7835" s="68" t="s">
        <v>473</v>
      </c>
      <c r="D7835" s="68" t="s">
        <v>287</v>
      </c>
      <c r="E7835" s="68" t="s">
        <v>531</v>
      </c>
      <c r="F7835" s="68" t="s">
        <v>360</v>
      </c>
      <c r="G7835" s="68" t="s">
        <v>77</v>
      </c>
      <c r="H7835" s="68" t="s">
        <v>273</v>
      </c>
      <c r="I7835" s="68" t="s">
        <v>639</v>
      </c>
      <c r="J7835" s="65">
        <v>152</v>
      </c>
      <c r="K7835" s="65">
        <v>218</v>
      </c>
      <c r="L7835" s="65">
        <v>420</v>
      </c>
      <c r="M7835" s="65" t="s">
        <v>274</v>
      </c>
    </row>
    <row r="7836" spans="1:13" ht="12.75" customHeight="1">
      <c r="A7836" s="65" t="str">
        <f>IF(ROW()=1,"KEY",IF(ISNA(VLOOKUP(B7836,車名対応マスタ!B:D,3,FALSE)),"",IF(VLOOKUP(B7836,車名対応マスタ!B:D,3,FALSE)="","",$D7836&amp;" "&amp;IF($G7836="9","J","O")&amp;" "&amp;$I7836&amp;" "&amp;IF($I7836&lt;=TEXT(★完成資料!$A$1,"yyyymm"),TEXT(★完成資料!$A$1,"yyyymm"),"999999")&amp; " " &amp; LEFT(F7836 &amp; "          ",10))))</f>
        <v xml:space="preserve">T O 202202 yyyy00 HV        </v>
      </c>
      <c r="B7836" s="68" t="s">
        <v>480</v>
      </c>
      <c r="C7836" s="68" t="s">
        <v>473</v>
      </c>
      <c r="D7836" s="68" t="s">
        <v>287</v>
      </c>
      <c r="E7836" s="68" t="s">
        <v>531</v>
      </c>
      <c r="F7836" s="68" t="s">
        <v>360</v>
      </c>
      <c r="G7836" s="68" t="s">
        <v>77</v>
      </c>
      <c r="H7836" s="68" t="s">
        <v>273</v>
      </c>
      <c r="I7836" s="68" t="s">
        <v>640</v>
      </c>
      <c r="J7836" s="65">
        <v>65</v>
      </c>
      <c r="K7836" s="65">
        <v>197</v>
      </c>
      <c r="L7836" s="65">
        <v>420</v>
      </c>
      <c r="M7836" s="65" t="s">
        <v>274</v>
      </c>
    </row>
    <row r="7837" spans="1:13" ht="12.75" customHeight="1">
      <c r="A7837" s="65" t="str">
        <f>IF(ROW()=1,"KEY",IF(ISNA(VLOOKUP(B7837,車名対応マスタ!B:D,3,FALSE)),"",IF(VLOOKUP(B7837,車名対応マスタ!B:D,3,FALSE)="","",$D7837&amp;" "&amp;IF($G7837="9","J","O")&amp;" "&amp;$I7837&amp;" "&amp;IF($I7837&lt;=TEXT(★完成資料!$A$1,"yyyymm"),TEXT(★完成資料!$A$1,"yyyymm"),"999999")&amp; " " &amp; LEFT(F7837 &amp; "          ",10))))</f>
        <v xml:space="preserve">T O 202203 yyyy00 HV        </v>
      </c>
      <c r="B7837" s="68" t="s">
        <v>480</v>
      </c>
      <c r="C7837" s="68" t="s">
        <v>473</v>
      </c>
      <c r="D7837" s="68" t="s">
        <v>287</v>
      </c>
      <c r="E7837" s="68" t="s">
        <v>531</v>
      </c>
      <c r="F7837" s="68" t="s">
        <v>360</v>
      </c>
      <c r="G7837" s="68" t="s">
        <v>77</v>
      </c>
      <c r="H7837" s="68" t="s">
        <v>273</v>
      </c>
      <c r="I7837" s="68" t="s">
        <v>641</v>
      </c>
      <c r="J7837" s="65">
        <v>89</v>
      </c>
      <c r="K7837" s="65">
        <v>142</v>
      </c>
      <c r="L7837" s="65">
        <v>420</v>
      </c>
      <c r="M7837" s="65" t="s">
        <v>274</v>
      </c>
    </row>
    <row r="7838" spans="1:13" ht="12.75" customHeight="1">
      <c r="A7838" s="65" t="str">
        <f>IF(ROW()=1,"KEY",IF(ISNA(VLOOKUP(B7838,車名対応マスタ!B:D,3,FALSE)),"",IF(VLOOKUP(B7838,車名対応マスタ!B:D,3,FALSE)="","",$D7838&amp;" "&amp;IF($G7838="9","J","O")&amp;" "&amp;$I7838&amp;" "&amp;IF($I7838&lt;=TEXT(★完成資料!$A$1,"yyyymm"),TEXT(★完成資料!$A$1,"yyyymm"),"999999")&amp; " " &amp; LEFT(F7838 &amp; "          ",10))))</f>
        <v xml:space="preserve">T O 202204 yyyy00 HV        </v>
      </c>
      <c r="B7838" s="68" t="s">
        <v>480</v>
      </c>
      <c r="C7838" s="68" t="s">
        <v>473</v>
      </c>
      <c r="D7838" s="68" t="s">
        <v>287</v>
      </c>
      <c r="E7838" s="68" t="s">
        <v>531</v>
      </c>
      <c r="F7838" s="68" t="s">
        <v>360</v>
      </c>
      <c r="G7838" s="68" t="s">
        <v>77</v>
      </c>
      <c r="H7838" s="68" t="s">
        <v>273</v>
      </c>
      <c r="I7838" s="68" t="s">
        <v>642</v>
      </c>
      <c r="J7838" s="65">
        <v>51</v>
      </c>
      <c r="K7838" s="65">
        <v>118</v>
      </c>
      <c r="L7838" s="65">
        <v>420</v>
      </c>
      <c r="M7838" s="65" t="s">
        <v>274</v>
      </c>
    </row>
    <row r="7839" spans="1:13" ht="12.75" customHeight="1">
      <c r="A7839" s="65" t="str">
        <f>IF(ROW()=1,"KEY",IF(ISNA(VLOOKUP(B7839,車名対応マスタ!B:D,3,FALSE)),"",IF(VLOOKUP(B7839,車名対応マスタ!B:D,3,FALSE)="","",$D7839&amp;" "&amp;IF($G7839="9","J","O")&amp;" "&amp;$I7839&amp;" "&amp;IF($I7839&lt;=TEXT(★完成資料!$A$1,"yyyymm"),TEXT(★完成資料!$A$1,"yyyymm"),"999999")&amp; " " &amp; LEFT(F7839 &amp; "          ",10))))</f>
        <v xml:space="preserve">T O 202205 yyyy00 HV        </v>
      </c>
      <c r="B7839" s="68" t="s">
        <v>480</v>
      </c>
      <c r="C7839" s="68" t="s">
        <v>473</v>
      </c>
      <c r="D7839" s="68" t="s">
        <v>287</v>
      </c>
      <c r="E7839" s="68" t="s">
        <v>531</v>
      </c>
      <c r="F7839" s="68" t="s">
        <v>360</v>
      </c>
      <c r="G7839" s="68" t="s">
        <v>77</v>
      </c>
      <c r="H7839" s="68" t="s">
        <v>273</v>
      </c>
      <c r="I7839" s="68" t="s">
        <v>647</v>
      </c>
      <c r="J7839" s="65">
        <v>41</v>
      </c>
      <c r="K7839" s="65">
        <v>87</v>
      </c>
      <c r="L7839" s="65">
        <v>420</v>
      </c>
      <c r="M7839" s="65" t="s">
        <v>274</v>
      </c>
    </row>
    <row r="7840" spans="1:13" ht="12.75" customHeight="1">
      <c r="A7840" s="65" t="str">
        <f>IF(ROW()=1,"KEY",IF(ISNA(VLOOKUP(B7840,車名対応マスタ!B:D,3,FALSE)),"",IF(VLOOKUP(B7840,車名対応マスタ!B:D,3,FALSE)="","",$D7840&amp;" "&amp;IF($G7840="9","J","O")&amp;" "&amp;$I7840&amp;" "&amp;IF($I7840&lt;=TEXT(★完成資料!$A$1,"yyyymm"),TEXT(★完成資料!$A$1,"yyyymm"),"999999")&amp; " " &amp; LEFT(F7840 &amp; "          ",10))))</f>
        <v xml:space="preserve">T O 202206 yyyy00 HV        </v>
      </c>
      <c r="B7840" s="68" t="s">
        <v>480</v>
      </c>
      <c r="C7840" s="68" t="s">
        <v>473</v>
      </c>
      <c r="D7840" s="68" t="s">
        <v>287</v>
      </c>
      <c r="E7840" s="68" t="s">
        <v>531</v>
      </c>
      <c r="F7840" s="68" t="s">
        <v>360</v>
      </c>
      <c r="G7840" s="68" t="s">
        <v>77</v>
      </c>
      <c r="H7840" s="68" t="s">
        <v>273</v>
      </c>
      <c r="I7840" s="68" t="s">
        <v>652</v>
      </c>
      <c r="J7840" s="65">
        <v>25</v>
      </c>
      <c r="K7840" s="65">
        <v>247</v>
      </c>
      <c r="L7840" s="65">
        <v>420</v>
      </c>
      <c r="M7840" s="65" t="s">
        <v>274</v>
      </c>
    </row>
    <row r="7841" spans="1:13" ht="12.75" customHeight="1">
      <c r="A7841" s="65" t="str">
        <f>IF(ROW()=1,"KEY",IF(ISNA(VLOOKUP(B7841,車名対応マスタ!B:D,3,FALSE)),"",IF(VLOOKUP(B7841,車名対応マスタ!B:D,3,FALSE)="","",$D7841&amp;" "&amp;IF($G7841="9","J","O")&amp;" "&amp;$I7841&amp;" "&amp;IF($I7841&lt;=TEXT(★完成資料!$A$1,"yyyymm"),TEXT(★完成資料!$A$1,"yyyymm"),"999999")&amp; " " &amp; LEFT(F7841 &amp; "          ",10))))</f>
        <v xml:space="preserve">T O 202207 yyyy00 HV        </v>
      </c>
      <c r="B7841" s="68" t="s">
        <v>480</v>
      </c>
      <c r="C7841" s="68" t="s">
        <v>473</v>
      </c>
      <c r="D7841" s="68" t="s">
        <v>287</v>
      </c>
      <c r="E7841" s="68" t="s">
        <v>531</v>
      </c>
      <c r="F7841" s="68" t="s">
        <v>360</v>
      </c>
      <c r="G7841" s="68" t="s">
        <v>77</v>
      </c>
      <c r="H7841" s="68" t="s">
        <v>273</v>
      </c>
      <c r="I7841" s="68" t="s">
        <v>655</v>
      </c>
      <c r="J7841" s="65">
        <v>28</v>
      </c>
      <c r="K7841" s="65">
        <v>285</v>
      </c>
      <c r="L7841" s="65">
        <v>420</v>
      </c>
      <c r="M7841" s="65" t="s">
        <v>274</v>
      </c>
    </row>
    <row r="7842" spans="1:13" ht="12.75" customHeight="1">
      <c r="A7842" s="65" t="str">
        <f>IF(ROW()=1,"KEY",IF(ISNA(VLOOKUP(B7842,車名対応マスタ!B:D,3,FALSE)),"",IF(VLOOKUP(B7842,車名対応マスタ!B:D,3,FALSE)="","",$D7842&amp;" "&amp;IF($G7842="9","J","O")&amp;" "&amp;$I7842&amp;" "&amp;IF($I7842&lt;=TEXT(★完成資料!$A$1,"yyyymm"),TEXT(★完成資料!$A$1,"yyyymm"),"999999")&amp; " " &amp; LEFT(F7842 &amp; "          ",10))))</f>
        <v xml:space="preserve">T O 202208 yyyy00 HV        </v>
      </c>
      <c r="B7842" s="68" t="s">
        <v>480</v>
      </c>
      <c r="C7842" s="68" t="s">
        <v>473</v>
      </c>
      <c r="D7842" s="68" t="s">
        <v>287</v>
      </c>
      <c r="E7842" s="68" t="s">
        <v>531</v>
      </c>
      <c r="F7842" s="68" t="s">
        <v>360</v>
      </c>
      <c r="G7842" s="68" t="s">
        <v>77</v>
      </c>
      <c r="H7842" s="68" t="s">
        <v>273</v>
      </c>
      <c r="I7842" s="68" t="s">
        <v>656</v>
      </c>
      <c r="J7842" s="65">
        <v>129</v>
      </c>
      <c r="K7842" s="65">
        <v>183</v>
      </c>
      <c r="L7842" s="65">
        <v>420</v>
      </c>
      <c r="M7842" s="65" t="s">
        <v>274</v>
      </c>
    </row>
    <row r="7843" spans="1:13" ht="12.75" customHeight="1">
      <c r="A7843" s="65" t="str">
        <f>IF(ROW()=1,"KEY",IF(ISNA(VLOOKUP(B7843,車名対応マスタ!B:D,3,FALSE)),"",IF(VLOOKUP(B7843,車名対応マスタ!B:D,3,FALSE)="","",$D7843&amp;" "&amp;IF($G7843="9","J","O")&amp;" "&amp;$I7843&amp;" "&amp;IF($I7843&lt;=TEXT(★完成資料!$A$1,"yyyymm"),TEXT(★完成資料!$A$1,"yyyymm"),"999999")&amp; " " &amp; LEFT(F7843 &amp; "          ",10))))</f>
        <v xml:space="preserve">T O 202209 yyyy00 HV        </v>
      </c>
      <c r="B7843" s="68" t="s">
        <v>480</v>
      </c>
      <c r="C7843" s="68" t="s">
        <v>473</v>
      </c>
      <c r="D7843" s="68" t="s">
        <v>287</v>
      </c>
      <c r="E7843" s="68" t="s">
        <v>531</v>
      </c>
      <c r="F7843" s="68" t="s">
        <v>360</v>
      </c>
      <c r="G7843" s="68" t="s">
        <v>77</v>
      </c>
      <c r="H7843" s="68" t="s">
        <v>273</v>
      </c>
      <c r="I7843" s="68" t="s">
        <v>657</v>
      </c>
      <c r="J7843" s="65">
        <v>126</v>
      </c>
      <c r="K7843" s="65">
        <v>340</v>
      </c>
      <c r="L7843" s="65">
        <v>420</v>
      </c>
      <c r="M7843" s="65" t="s">
        <v>274</v>
      </c>
    </row>
    <row r="7844" spans="1:13" ht="12.75" customHeight="1">
      <c r="A7844" s="65" t="str">
        <f>IF(ROW()=1,"KEY",IF(ISNA(VLOOKUP(B7844,車名対応マスタ!B:D,3,FALSE)),"",IF(VLOOKUP(B7844,車名対応マスタ!B:D,3,FALSE)="","",$D7844&amp;" "&amp;IF($G7844="9","J","O")&amp;" "&amp;$I7844&amp;" "&amp;IF($I7844&lt;=TEXT(★完成資料!$A$1,"yyyymm"),TEXT(★完成資料!$A$1,"yyyymm"),"999999")&amp; " " &amp; LEFT(F7844 &amp; "          ",10))))</f>
        <v xml:space="preserve">T O 202210 yyyy00 HV        </v>
      </c>
      <c r="B7844" s="68" t="s">
        <v>480</v>
      </c>
      <c r="C7844" s="68" t="s">
        <v>473</v>
      </c>
      <c r="D7844" s="68" t="s">
        <v>287</v>
      </c>
      <c r="E7844" s="68" t="s">
        <v>531</v>
      </c>
      <c r="F7844" s="68" t="s">
        <v>360</v>
      </c>
      <c r="G7844" s="68" t="s">
        <v>77</v>
      </c>
      <c r="H7844" s="68" t="s">
        <v>273</v>
      </c>
      <c r="I7844" s="68" t="s">
        <v>663</v>
      </c>
      <c r="J7844" s="65">
        <v>43</v>
      </c>
      <c r="K7844" s="65">
        <v>106</v>
      </c>
      <c r="L7844" s="65">
        <v>420</v>
      </c>
      <c r="M7844" s="65" t="s">
        <v>274</v>
      </c>
    </row>
    <row r="7845" spans="1:13" ht="12.75" customHeight="1">
      <c r="A7845" s="65" t="str">
        <f>IF(ROW()=1,"KEY",IF(ISNA(VLOOKUP(B7845,車名対応マスタ!B:D,3,FALSE)),"",IF(VLOOKUP(B7845,車名対応マスタ!B:D,3,FALSE)="","",$D7845&amp;" "&amp;IF($G7845="9","J","O")&amp;" "&amp;$I7845&amp;" "&amp;IF($I7845&lt;=TEXT(★完成資料!$A$1,"yyyymm"),TEXT(★完成資料!$A$1,"yyyymm"),"999999")&amp; " " &amp; LEFT(F7845 &amp; "          ",10))))</f>
        <v xml:space="preserve">T O 202201 yyyy00 HV        </v>
      </c>
      <c r="B7845" s="68" t="s">
        <v>480</v>
      </c>
      <c r="C7845" s="68" t="s">
        <v>473</v>
      </c>
      <c r="D7845" s="68" t="s">
        <v>287</v>
      </c>
      <c r="E7845" s="68" t="s">
        <v>531</v>
      </c>
      <c r="F7845" s="68" t="s">
        <v>360</v>
      </c>
      <c r="G7845" s="68" t="s">
        <v>77</v>
      </c>
      <c r="H7845" s="68" t="s">
        <v>273</v>
      </c>
      <c r="I7845" s="68" t="s">
        <v>639</v>
      </c>
      <c r="J7845" s="65">
        <v>31</v>
      </c>
      <c r="K7845" s="65">
        <v>20</v>
      </c>
      <c r="L7845" s="65">
        <v>603</v>
      </c>
      <c r="M7845" s="65" t="s">
        <v>263</v>
      </c>
    </row>
    <row r="7846" spans="1:13" ht="12.75" customHeight="1">
      <c r="A7846" s="65" t="str">
        <f>IF(ROW()=1,"KEY",IF(ISNA(VLOOKUP(B7846,車名対応マスタ!B:D,3,FALSE)),"",IF(VLOOKUP(B7846,車名対応マスタ!B:D,3,FALSE)="","",$D7846&amp;" "&amp;IF($G7846="9","J","O")&amp;" "&amp;$I7846&amp;" "&amp;IF($I7846&lt;=TEXT(★完成資料!$A$1,"yyyymm"),TEXT(★完成資料!$A$1,"yyyymm"),"999999")&amp; " " &amp; LEFT(F7846 &amp; "          ",10))))</f>
        <v xml:space="preserve">T O 202202 yyyy00 HV        </v>
      </c>
      <c r="B7846" s="68" t="s">
        <v>480</v>
      </c>
      <c r="C7846" s="68" t="s">
        <v>473</v>
      </c>
      <c r="D7846" s="68" t="s">
        <v>287</v>
      </c>
      <c r="E7846" s="68" t="s">
        <v>531</v>
      </c>
      <c r="F7846" s="68" t="s">
        <v>360</v>
      </c>
      <c r="G7846" s="68" t="s">
        <v>77</v>
      </c>
      <c r="H7846" s="68" t="s">
        <v>273</v>
      </c>
      <c r="I7846" s="68" t="s">
        <v>640</v>
      </c>
      <c r="J7846" s="65">
        <v>29</v>
      </c>
      <c r="K7846" s="65">
        <v>29</v>
      </c>
      <c r="L7846" s="65">
        <v>603</v>
      </c>
      <c r="M7846" s="65" t="s">
        <v>263</v>
      </c>
    </row>
    <row r="7847" spans="1:13" ht="12.75" customHeight="1">
      <c r="A7847" s="65" t="str">
        <f>IF(ROW()=1,"KEY",IF(ISNA(VLOOKUP(B7847,車名対応マスタ!B:D,3,FALSE)),"",IF(VLOOKUP(B7847,車名対応マスタ!B:D,3,FALSE)="","",$D7847&amp;" "&amp;IF($G7847="9","J","O")&amp;" "&amp;$I7847&amp;" "&amp;IF($I7847&lt;=TEXT(★完成資料!$A$1,"yyyymm"),TEXT(★完成資料!$A$1,"yyyymm"),"999999")&amp; " " &amp; LEFT(F7847 &amp; "          ",10))))</f>
        <v xml:space="preserve">T O 202203 yyyy00 HV        </v>
      </c>
      <c r="B7847" s="68" t="s">
        <v>480</v>
      </c>
      <c r="C7847" s="68" t="s">
        <v>473</v>
      </c>
      <c r="D7847" s="68" t="s">
        <v>287</v>
      </c>
      <c r="E7847" s="68" t="s">
        <v>531</v>
      </c>
      <c r="F7847" s="68" t="s">
        <v>360</v>
      </c>
      <c r="G7847" s="68" t="s">
        <v>77</v>
      </c>
      <c r="H7847" s="68" t="s">
        <v>273</v>
      </c>
      <c r="I7847" s="68" t="s">
        <v>641</v>
      </c>
      <c r="J7847" s="65">
        <v>23</v>
      </c>
      <c r="K7847" s="65">
        <v>10</v>
      </c>
      <c r="L7847" s="65">
        <v>603</v>
      </c>
      <c r="M7847" s="65" t="s">
        <v>263</v>
      </c>
    </row>
    <row r="7848" spans="1:13" ht="12.75" customHeight="1">
      <c r="A7848" s="65" t="str">
        <f>IF(ROW()=1,"KEY",IF(ISNA(VLOOKUP(B7848,車名対応マスタ!B:D,3,FALSE)),"",IF(VLOOKUP(B7848,車名対応マスタ!B:D,3,FALSE)="","",$D7848&amp;" "&amp;IF($G7848="9","J","O")&amp;" "&amp;$I7848&amp;" "&amp;IF($I7848&lt;=TEXT(★完成資料!$A$1,"yyyymm"),TEXT(★完成資料!$A$1,"yyyymm"),"999999")&amp; " " &amp; LEFT(F7848 &amp; "          ",10))))</f>
        <v xml:space="preserve">T O 202204 yyyy00 HV        </v>
      </c>
      <c r="B7848" s="68" t="s">
        <v>480</v>
      </c>
      <c r="C7848" s="68" t="s">
        <v>473</v>
      </c>
      <c r="D7848" s="68" t="s">
        <v>287</v>
      </c>
      <c r="E7848" s="68" t="s">
        <v>531</v>
      </c>
      <c r="F7848" s="68" t="s">
        <v>360</v>
      </c>
      <c r="G7848" s="68" t="s">
        <v>77</v>
      </c>
      <c r="H7848" s="68" t="s">
        <v>273</v>
      </c>
      <c r="I7848" s="68" t="s">
        <v>642</v>
      </c>
      <c r="J7848" s="65">
        <v>23</v>
      </c>
      <c r="K7848" s="65">
        <v>51</v>
      </c>
      <c r="L7848" s="65">
        <v>603</v>
      </c>
      <c r="M7848" s="65" t="s">
        <v>263</v>
      </c>
    </row>
    <row r="7849" spans="1:13" ht="12.75" customHeight="1">
      <c r="A7849" s="65" t="str">
        <f>IF(ROW()=1,"KEY",IF(ISNA(VLOOKUP(B7849,車名対応マスタ!B:D,3,FALSE)),"",IF(VLOOKUP(B7849,車名対応マスタ!B:D,3,FALSE)="","",$D7849&amp;" "&amp;IF($G7849="9","J","O")&amp;" "&amp;$I7849&amp;" "&amp;IF($I7849&lt;=TEXT(★完成資料!$A$1,"yyyymm"),TEXT(★完成資料!$A$1,"yyyymm"),"999999")&amp; " " &amp; LEFT(F7849 &amp; "          ",10))))</f>
        <v xml:space="preserve">T O 202205 yyyy00 HV        </v>
      </c>
      <c r="B7849" s="68" t="s">
        <v>480</v>
      </c>
      <c r="C7849" s="68" t="s">
        <v>473</v>
      </c>
      <c r="D7849" s="68" t="s">
        <v>287</v>
      </c>
      <c r="E7849" s="68" t="s">
        <v>531</v>
      </c>
      <c r="F7849" s="68" t="s">
        <v>360</v>
      </c>
      <c r="G7849" s="68" t="s">
        <v>77</v>
      </c>
      <c r="H7849" s="68" t="s">
        <v>273</v>
      </c>
      <c r="I7849" s="68" t="s">
        <v>647</v>
      </c>
      <c r="J7849" s="65">
        <v>12</v>
      </c>
      <c r="K7849" s="65">
        <v>29</v>
      </c>
      <c r="L7849" s="65">
        <v>603</v>
      </c>
      <c r="M7849" s="65" t="s">
        <v>263</v>
      </c>
    </row>
    <row r="7850" spans="1:13" ht="12.75" customHeight="1">
      <c r="A7850" s="65" t="str">
        <f>IF(ROW()=1,"KEY",IF(ISNA(VLOOKUP(B7850,車名対応マスタ!B:D,3,FALSE)),"",IF(VLOOKUP(B7850,車名対応マスタ!B:D,3,FALSE)="","",$D7850&amp;" "&amp;IF($G7850="9","J","O")&amp;" "&amp;$I7850&amp;" "&amp;IF($I7850&lt;=TEXT(★完成資料!$A$1,"yyyymm"),TEXT(★完成資料!$A$1,"yyyymm"),"999999")&amp; " " &amp; LEFT(F7850 &amp; "          ",10))))</f>
        <v xml:space="preserve">T O 202206 yyyy00 HV        </v>
      </c>
      <c r="B7850" s="68" t="s">
        <v>480</v>
      </c>
      <c r="C7850" s="68" t="s">
        <v>473</v>
      </c>
      <c r="D7850" s="68" t="s">
        <v>287</v>
      </c>
      <c r="E7850" s="68" t="s">
        <v>531</v>
      </c>
      <c r="F7850" s="68" t="s">
        <v>360</v>
      </c>
      <c r="G7850" s="68" t="s">
        <v>77</v>
      </c>
      <c r="H7850" s="68" t="s">
        <v>273</v>
      </c>
      <c r="I7850" s="68" t="s">
        <v>652</v>
      </c>
      <c r="J7850" s="65">
        <v>35</v>
      </c>
      <c r="K7850" s="65">
        <v>35</v>
      </c>
      <c r="L7850" s="65">
        <v>603</v>
      </c>
      <c r="M7850" s="65" t="s">
        <v>263</v>
      </c>
    </row>
    <row r="7851" spans="1:13" ht="12.75" customHeight="1">
      <c r="A7851" s="65" t="str">
        <f>IF(ROW()=1,"KEY",IF(ISNA(VLOOKUP(B7851,車名対応マスタ!B:D,3,FALSE)),"",IF(VLOOKUP(B7851,車名対応マスタ!B:D,3,FALSE)="","",$D7851&amp;" "&amp;IF($G7851="9","J","O")&amp;" "&amp;$I7851&amp;" "&amp;IF($I7851&lt;=TEXT(★完成資料!$A$1,"yyyymm"),TEXT(★完成資料!$A$1,"yyyymm"),"999999")&amp; " " &amp; LEFT(F7851 &amp; "          ",10))))</f>
        <v xml:space="preserve">T O 202207 yyyy00 HV        </v>
      </c>
      <c r="B7851" s="68" t="s">
        <v>480</v>
      </c>
      <c r="C7851" s="68" t="s">
        <v>473</v>
      </c>
      <c r="D7851" s="68" t="s">
        <v>287</v>
      </c>
      <c r="E7851" s="68" t="s">
        <v>531</v>
      </c>
      <c r="F7851" s="68" t="s">
        <v>360</v>
      </c>
      <c r="G7851" s="68" t="s">
        <v>77</v>
      </c>
      <c r="H7851" s="68" t="s">
        <v>273</v>
      </c>
      <c r="I7851" s="68" t="s">
        <v>655</v>
      </c>
      <c r="J7851" s="65">
        <v>16</v>
      </c>
      <c r="K7851" s="65">
        <v>41</v>
      </c>
      <c r="L7851" s="65">
        <v>603</v>
      </c>
      <c r="M7851" s="65" t="s">
        <v>263</v>
      </c>
    </row>
    <row r="7852" spans="1:13" ht="12.75" customHeight="1">
      <c r="A7852" s="65" t="str">
        <f>IF(ROW()=1,"KEY",IF(ISNA(VLOOKUP(B7852,車名対応マスタ!B:D,3,FALSE)),"",IF(VLOOKUP(B7852,車名対応マスタ!B:D,3,FALSE)="","",$D7852&amp;" "&amp;IF($G7852="9","J","O")&amp;" "&amp;$I7852&amp;" "&amp;IF($I7852&lt;=TEXT(★完成資料!$A$1,"yyyymm"),TEXT(★完成資料!$A$1,"yyyymm"),"999999")&amp; " " &amp; LEFT(F7852 &amp; "          ",10))))</f>
        <v xml:space="preserve">T O 202208 yyyy00 HV        </v>
      </c>
      <c r="B7852" s="68" t="s">
        <v>480</v>
      </c>
      <c r="C7852" s="68" t="s">
        <v>473</v>
      </c>
      <c r="D7852" s="68" t="s">
        <v>287</v>
      </c>
      <c r="E7852" s="68" t="s">
        <v>531</v>
      </c>
      <c r="F7852" s="68" t="s">
        <v>360</v>
      </c>
      <c r="G7852" s="68" t="s">
        <v>77</v>
      </c>
      <c r="H7852" s="68" t="s">
        <v>273</v>
      </c>
      <c r="I7852" s="68" t="s">
        <v>656</v>
      </c>
      <c r="J7852" s="65">
        <v>15</v>
      </c>
      <c r="K7852" s="65">
        <v>15</v>
      </c>
      <c r="L7852" s="65">
        <v>603</v>
      </c>
      <c r="M7852" s="65" t="s">
        <v>263</v>
      </c>
    </row>
    <row r="7853" spans="1:13" ht="12.75" customHeight="1">
      <c r="A7853" s="65" t="str">
        <f>IF(ROW()=1,"KEY",IF(ISNA(VLOOKUP(B7853,車名対応マスタ!B:D,3,FALSE)),"",IF(VLOOKUP(B7853,車名対応マスタ!B:D,3,FALSE)="","",$D7853&amp;" "&amp;IF($G7853="9","J","O")&amp;" "&amp;$I7853&amp;" "&amp;IF($I7853&lt;=TEXT(★完成資料!$A$1,"yyyymm"),TEXT(★完成資料!$A$1,"yyyymm"),"999999")&amp; " " &amp; LEFT(F7853 &amp; "          ",10))))</f>
        <v xml:space="preserve">T O 202209 yyyy00 HV        </v>
      </c>
      <c r="B7853" s="68" t="s">
        <v>480</v>
      </c>
      <c r="C7853" s="68" t="s">
        <v>473</v>
      </c>
      <c r="D7853" s="68" t="s">
        <v>287</v>
      </c>
      <c r="E7853" s="68" t="s">
        <v>531</v>
      </c>
      <c r="F7853" s="68" t="s">
        <v>360</v>
      </c>
      <c r="G7853" s="68" t="s">
        <v>77</v>
      </c>
      <c r="H7853" s="68" t="s">
        <v>273</v>
      </c>
      <c r="I7853" s="68" t="s">
        <v>657</v>
      </c>
      <c r="J7853" s="65">
        <v>27</v>
      </c>
      <c r="K7853" s="65">
        <v>36</v>
      </c>
      <c r="L7853" s="65">
        <v>603</v>
      </c>
      <c r="M7853" s="65" t="s">
        <v>263</v>
      </c>
    </row>
    <row r="7854" spans="1:13" ht="12.75" customHeight="1">
      <c r="A7854" s="65" t="str">
        <f>IF(ROW()=1,"KEY",IF(ISNA(VLOOKUP(B7854,車名対応マスタ!B:D,3,FALSE)),"",IF(VLOOKUP(B7854,車名対応マスタ!B:D,3,FALSE)="","",$D7854&amp;" "&amp;IF($G7854="9","J","O")&amp;" "&amp;$I7854&amp;" "&amp;IF($I7854&lt;=TEXT(★完成資料!$A$1,"yyyymm"),TEXT(★完成資料!$A$1,"yyyymm"),"999999")&amp; " " &amp; LEFT(F7854 &amp; "          ",10))))</f>
        <v xml:space="preserve">T O 202210 yyyy00 HV        </v>
      </c>
      <c r="B7854" s="68" t="s">
        <v>480</v>
      </c>
      <c r="C7854" s="68" t="s">
        <v>473</v>
      </c>
      <c r="D7854" s="68" t="s">
        <v>287</v>
      </c>
      <c r="E7854" s="68" t="s">
        <v>531</v>
      </c>
      <c r="F7854" s="68" t="s">
        <v>360</v>
      </c>
      <c r="G7854" s="68" t="s">
        <v>77</v>
      </c>
      <c r="H7854" s="68" t="s">
        <v>273</v>
      </c>
      <c r="I7854" s="68" t="s">
        <v>663</v>
      </c>
      <c r="J7854" s="65">
        <v>12</v>
      </c>
      <c r="K7854" s="65">
        <v>24</v>
      </c>
      <c r="L7854" s="65">
        <v>603</v>
      </c>
      <c r="M7854" s="65" t="s">
        <v>263</v>
      </c>
    </row>
    <row r="7855" spans="1:13" ht="12.75" customHeight="1">
      <c r="A7855" s="65" t="str">
        <f>IF(ROW()=1,"KEY",IF(ISNA(VLOOKUP(B7855,車名対応マスタ!B:D,3,FALSE)),"",IF(VLOOKUP(B7855,車名対応マスタ!B:D,3,FALSE)="","",$D7855&amp;" "&amp;IF($G7855="9","J","O")&amp;" "&amp;$I7855&amp;" "&amp;IF($I7855&lt;=TEXT(★完成資料!$A$1,"yyyymm"),TEXT(★完成資料!$A$1,"yyyymm"),"999999")&amp; " " &amp; LEFT(F7855 &amp; "          ",10))))</f>
        <v xml:space="preserve">T O 202201 yyyy00 HV        </v>
      </c>
      <c r="B7855" s="68" t="s">
        <v>480</v>
      </c>
      <c r="C7855" s="68" t="s">
        <v>473</v>
      </c>
      <c r="D7855" s="68" t="s">
        <v>287</v>
      </c>
      <c r="E7855" s="68" t="s">
        <v>531</v>
      </c>
      <c r="F7855" s="68" t="s">
        <v>360</v>
      </c>
      <c r="G7855" s="68" t="s">
        <v>77</v>
      </c>
      <c r="H7855" s="68" t="s">
        <v>273</v>
      </c>
      <c r="I7855" s="68" t="s">
        <v>639</v>
      </c>
      <c r="J7855" s="65">
        <v>984</v>
      </c>
      <c r="K7855" s="65">
        <v>402</v>
      </c>
      <c r="L7855" s="65">
        <v>417</v>
      </c>
      <c r="M7855" s="65" t="s">
        <v>499</v>
      </c>
    </row>
    <row r="7856" spans="1:13" ht="12.75" customHeight="1">
      <c r="A7856" s="65" t="str">
        <f>IF(ROW()=1,"KEY",IF(ISNA(VLOOKUP(B7856,車名対応マスタ!B:D,3,FALSE)),"",IF(VLOOKUP(B7856,車名対応マスタ!B:D,3,FALSE)="","",$D7856&amp;" "&amp;IF($G7856="9","J","O")&amp;" "&amp;$I7856&amp;" "&amp;IF($I7856&lt;=TEXT(★完成資料!$A$1,"yyyymm"),TEXT(★完成資料!$A$1,"yyyymm"),"999999")&amp; " " &amp; LEFT(F7856 &amp; "          ",10))))</f>
        <v xml:space="preserve">T O 202202 yyyy00 HV        </v>
      </c>
      <c r="B7856" s="68" t="s">
        <v>480</v>
      </c>
      <c r="C7856" s="68" t="s">
        <v>473</v>
      </c>
      <c r="D7856" s="68" t="s">
        <v>287</v>
      </c>
      <c r="E7856" s="68" t="s">
        <v>531</v>
      </c>
      <c r="F7856" s="68" t="s">
        <v>360</v>
      </c>
      <c r="G7856" s="68" t="s">
        <v>77</v>
      </c>
      <c r="H7856" s="68" t="s">
        <v>273</v>
      </c>
      <c r="I7856" s="68" t="s">
        <v>640</v>
      </c>
      <c r="J7856" s="65">
        <v>391</v>
      </c>
      <c r="K7856" s="65">
        <v>297</v>
      </c>
      <c r="L7856" s="65">
        <v>417</v>
      </c>
      <c r="M7856" s="65" t="s">
        <v>499</v>
      </c>
    </row>
    <row r="7857" spans="1:13" ht="12.75" customHeight="1">
      <c r="A7857" s="65" t="str">
        <f>IF(ROW()=1,"KEY",IF(ISNA(VLOOKUP(B7857,車名対応マスタ!B:D,3,FALSE)),"",IF(VLOOKUP(B7857,車名対応マスタ!B:D,3,FALSE)="","",$D7857&amp;" "&amp;IF($G7857="9","J","O")&amp;" "&amp;$I7857&amp;" "&amp;IF($I7857&lt;=TEXT(★完成資料!$A$1,"yyyymm"),TEXT(★完成資料!$A$1,"yyyymm"),"999999")&amp; " " &amp; LEFT(F7857 &amp; "          ",10))))</f>
        <v xml:space="preserve">T O 202203 yyyy00 HV        </v>
      </c>
      <c r="B7857" s="68" t="s">
        <v>480</v>
      </c>
      <c r="C7857" s="68" t="s">
        <v>473</v>
      </c>
      <c r="D7857" s="68" t="s">
        <v>287</v>
      </c>
      <c r="E7857" s="68" t="s">
        <v>531</v>
      </c>
      <c r="F7857" s="68" t="s">
        <v>360</v>
      </c>
      <c r="G7857" s="68" t="s">
        <v>77</v>
      </c>
      <c r="H7857" s="68" t="s">
        <v>273</v>
      </c>
      <c r="I7857" s="68" t="s">
        <v>641</v>
      </c>
      <c r="K7857" s="65">
        <v>3</v>
      </c>
      <c r="L7857" s="65">
        <v>417</v>
      </c>
      <c r="M7857" s="65" t="s">
        <v>499</v>
      </c>
    </row>
    <row r="7858" spans="1:13" ht="12.75" customHeight="1">
      <c r="A7858" s="65" t="str">
        <f>IF(ROW()=1,"KEY",IF(ISNA(VLOOKUP(B7858,車名対応マスタ!B:D,3,FALSE)),"",IF(VLOOKUP(B7858,車名対応マスタ!B:D,3,FALSE)="","",$D7858&amp;" "&amp;IF($G7858="9","J","O")&amp;" "&amp;$I7858&amp;" "&amp;IF($I7858&lt;=TEXT(★完成資料!$A$1,"yyyymm"),TEXT(★完成資料!$A$1,"yyyymm"),"999999")&amp; " " &amp; LEFT(F7858 &amp; "          ",10))))</f>
        <v xml:space="preserve">T O 202204 yyyy00 HV        </v>
      </c>
      <c r="B7858" s="68" t="s">
        <v>480</v>
      </c>
      <c r="C7858" s="68" t="s">
        <v>473</v>
      </c>
      <c r="D7858" s="68" t="s">
        <v>287</v>
      </c>
      <c r="E7858" s="68" t="s">
        <v>531</v>
      </c>
      <c r="F7858" s="68" t="s">
        <v>360</v>
      </c>
      <c r="G7858" s="68" t="s">
        <v>77</v>
      </c>
      <c r="H7858" s="68" t="s">
        <v>273</v>
      </c>
      <c r="I7858" s="68" t="s">
        <v>642</v>
      </c>
      <c r="K7858" s="65">
        <v>2276</v>
      </c>
      <c r="L7858" s="65">
        <v>417</v>
      </c>
      <c r="M7858" s="65" t="s">
        <v>499</v>
      </c>
    </row>
    <row r="7859" spans="1:13" ht="12.75" customHeight="1">
      <c r="A7859" s="65" t="str">
        <f>IF(ROW()=1,"KEY",IF(ISNA(VLOOKUP(B7859,車名対応マスタ!B:D,3,FALSE)),"",IF(VLOOKUP(B7859,車名対応マスタ!B:D,3,FALSE)="","",$D7859&amp;" "&amp;IF($G7859="9","J","O")&amp;" "&amp;$I7859&amp;" "&amp;IF($I7859&lt;=TEXT(★完成資料!$A$1,"yyyymm"),TEXT(★完成資料!$A$1,"yyyymm"),"999999")&amp; " " &amp; LEFT(F7859 &amp; "          ",10))))</f>
        <v xml:space="preserve">T O 202205 yyyy00 HV        </v>
      </c>
      <c r="B7859" s="68" t="s">
        <v>480</v>
      </c>
      <c r="C7859" s="68" t="s">
        <v>473</v>
      </c>
      <c r="D7859" s="68" t="s">
        <v>287</v>
      </c>
      <c r="E7859" s="68" t="s">
        <v>531</v>
      </c>
      <c r="F7859" s="68" t="s">
        <v>360</v>
      </c>
      <c r="G7859" s="68" t="s">
        <v>77</v>
      </c>
      <c r="H7859" s="68" t="s">
        <v>273</v>
      </c>
      <c r="I7859" s="68" t="s">
        <v>647</v>
      </c>
      <c r="K7859" s="65">
        <v>736</v>
      </c>
      <c r="L7859" s="65">
        <v>417</v>
      </c>
      <c r="M7859" s="65" t="s">
        <v>499</v>
      </c>
    </row>
    <row r="7860" spans="1:13" ht="12.75" customHeight="1">
      <c r="A7860" s="65" t="str">
        <f>IF(ROW()=1,"KEY",IF(ISNA(VLOOKUP(B7860,車名対応マスタ!B:D,3,FALSE)),"",IF(VLOOKUP(B7860,車名対応マスタ!B:D,3,FALSE)="","",$D7860&amp;" "&amp;IF($G7860="9","J","O")&amp;" "&amp;$I7860&amp;" "&amp;IF($I7860&lt;=TEXT(★完成資料!$A$1,"yyyymm"),TEXT(★完成資料!$A$1,"yyyymm"),"999999")&amp; " " &amp; LEFT(F7860 &amp; "          ",10))))</f>
        <v xml:space="preserve">T O 202206 yyyy00 HV        </v>
      </c>
      <c r="B7860" s="68" t="s">
        <v>480</v>
      </c>
      <c r="C7860" s="68" t="s">
        <v>473</v>
      </c>
      <c r="D7860" s="68" t="s">
        <v>287</v>
      </c>
      <c r="E7860" s="68" t="s">
        <v>531</v>
      </c>
      <c r="F7860" s="68" t="s">
        <v>360</v>
      </c>
      <c r="G7860" s="68" t="s">
        <v>77</v>
      </c>
      <c r="H7860" s="68" t="s">
        <v>273</v>
      </c>
      <c r="I7860" s="68" t="s">
        <v>652</v>
      </c>
      <c r="K7860" s="65">
        <v>1245</v>
      </c>
      <c r="L7860" s="65">
        <v>417</v>
      </c>
      <c r="M7860" s="65" t="s">
        <v>499</v>
      </c>
    </row>
    <row r="7861" spans="1:13" ht="12.75" customHeight="1">
      <c r="A7861" s="65" t="str">
        <f>IF(ROW()=1,"KEY",IF(ISNA(VLOOKUP(B7861,車名対応マスタ!B:D,3,FALSE)),"",IF(VLOOKUP(B7861,車名対応マスタ!B:D,3,FALSE)="","",$D7861&amp;" "&amp;IF($G7861="9","J","O")&amp;" "&amp;$I7861&amp;" "&amp;IF($I7861&lt;=TEXT(★完成資料!$A$1,"yyyymm"),TEXT(★完成資料!$A$1,"yyyymm"),"999999")&amp; " " &amp; LEFT(F7861 &amp; "          ",10))))</f>
        <v xml:space="preserve">T O 202207 yyyy00 HV        </v>
      </c>
      <c r="B7861" s="68" t="s">
        <v>480</v>
      </c>
      <c r="C7861" s="68" t="s">
        <v>473</v>
      </c>
      <c r="D7861" s="68" t="s">
        <v>287</v>
      </c>
      <c r="E7861" s="68" t="s">
        <v>531</v>
      </c>
      <c r="F7861" s="68" t="s">
        <v>360</v>
      </c>
      <c r="G7861" s="68" t="s">
        <v>77</v>
      </c>
      <c r="H7861" s="68" t="s">
        <v>273</v>
      </c>
      <c r="I7861" s="68" t="s">
        <v>655</v>
      </c>
      <c r="K7861" s="65">
        <v>881</v>
      </c>
      <c r="L7861" s="65">
        <v>417</v>
      </c>
      <c r="M7861" s="65" t="s">
        <v>499</v>
      </c>
    </row>
    <row r="7862" spans="1:13" ht="12.75" customHeight="1">
      <c r="A7862" s="65" t="str">
        <f>IF(ROW()=1,"KEY",IF(ISNA(VLOOKUP(B7862,車名対応マスタ!B:D,3,FALSE)),"",IF(VLOOKUP(B7862,車名対応マスタ!B:D,3,FALSE)="","",$D7862&amp;" "&amp;IF($G7862="9","J","O")&amp;" "&amp;$I7862&amp;" "&amp;IF($I7862&lt;=TEXT(★完成資料!$A$1,"yyyymm"),TEXT(★完成資料!$A$1,"yyyymm"),"999999")&amp; " " &amp; LEFT(F7862 &amp; "          ",10))))</f>
        <v xml:space="preserve">T O 202208 yyyy00 HV        </v>
      </c>
      <c r="B7862" s="68" t="s">
        <v>480</v>
      </c>
      <c r="C7862" s="68" t="s">
        <v>473</v>
      </c>
      <c r="D7862" s="68" t="s">
        <v>287</v>
      </c>
      <c r="E7862" s="68" t="s">
        <v>531</v>
      </c>
      <c r="F7862" s="68" t="s">
        <v>360</v>
      </c>
      <c r="G7862" s="68" t="s">
        <v>77</v>
      </c>
      <c r="H7862" s="68" t="s">
        <v>273</v>
      </c>
      <c r="I7862" s="68" t="s">
        <v>656</v>
      </c>
      <c r="K7862" s="65">
        <v>1002</v>
      </c>
      <c r="L7862" s="65">
        <v>417</v>
      </c>
      <c r="M7862" s="65" t="s">
        <v>499</v>
      </c>
    </row>
    <row r="7863" spans="1:13" ht="12.75" customHeight="1">
      <c r="A7863" s="65" t="str">
        <f>IF(ROW()=1,"KEY",IF(ISNA(VLOOKUP(B7863,車名対応マスタ!B:D,3,FALSE)),"",IF(VLOOKUP(B7863,車名対応マスタ!B:D,3,FALSE)="","",$D7863&amp;" "&amp;IF($G7863="9","J","O")&amp;" "&amp;$I7863&amp;" "&amp;IF($I7863&lt;=TEXT(★完成資料!$A$1,"yyyymm"),TEXT(★完成資料!$A$1,"yyyymm"),"999999")&amp; " " &amp; LEFT(F7863 &amp; "          ",10))))</f>
        <v xml:space="preserve">T O 202209 yyyy00 HV        </v>
      </c>
      <c r="B7863" s="68" t="s">
        <v>480</v>
      </c>
      <c r="C7863" s="68" t="s">
        <v>473</v>
      </c>
      <c r="D7863" s="68" t="s">
        <v>287</v>
      </c>
      <c r="E7863" s="68" t="s">
        <v>531</v>
      </c>
      <c r="F7863" s="68" t="s">
        <v>360</v>
      </c>
      <c r="G7863" s="68" t="s">
        <v>77</v>
      </c>
      <c r="H7863" s="68" t="s">
        <v>273</v>
      </c>
      <c r="I7863" s="68" t="s">
        <v>657</v>
      </c>
      <c r="K7863" s="65">
        <v>841</v>
      </c>
      <c r="L7863" s="65">
        <v>417</v>
      </c>
      <c r="M7863" s="65" t="s">
        <v>499</v>
      </c>
    </row>
    <row r="7864" spans="1:13" ht="12.75" customHeight="1">
      <c r="A7864" s="65" t="str">
        <f>IF(ROW()=1,"KEY",IF(ISNA(VLOOKUP(B7864,車名対応マスタ!B:D,3,FALSE)),"",IF(VLOOKUP(B7864,車名対応マスタ!B:D,3,FALSE)="","",$D7864&amp;" "&amp;IF($G7864="9","J","O")&amp;" "&amp;$I7864&amp;" "&amp;IF($I7864&lt;=TEXT(★完成資料!$A$1,"yyyymm"),TEXT(★完成資料!$A$1,"yyyymm"),"999999")&amp; " " &amp; LEFT(F7864 &amp; "          ",10))))</f>
        <v xml:space="preserve">T O 202210 yyyy00 HV        </v>
      </c>
      <c r="B7864" s="68" t="s">
        <v>480</v>
      </c>
      <c r="C7864" s="68" t="s">
        <v>473</v>
      </c>
      <c r="D7864" s="68" t="s">
        <v>287</v>
      </c>
      <c r="E7864" s="68" t="s">
        <v>531</v>
      </c>
      <c r="F7864" s="68" t="s">
        <v>360</v>
      </c>
      <c r="G7864" s="68" t="s">
        <v>77</v>
      </c>
      <c r="H7864" s="68" t="s">
        <v>273</v>
      </c>
      <c r="I7864" s="68" t="s">
        <v>663</v>
      </c>
      <c r="K7864" s="65">
        <v>364</v>
      </c>
      <c r="L7864" s="65">
        <v>417</v>
      </c>
      <c r="M7864" s="65" t="s">
        <v>499</v>
      </c>
    </row>
    <row r="7865" spans="1:13" ht="12.75" customHeight="1">
      <c r="A7865" s="65" t="str">
        <f>IF(ROW()=1,"KEY",IF(ISNA(VLOOKUP(B7865,車名対応マスタ!B:D,3,FALSE)),"",IF(VLOOKUP(B7865,車名対応マスタ!B:D,3,FALSE)="","",$D7865&amp;" "&amp;IF($G7865="9","J","O")&amp;" "&amp;$I7865&amp;" "&amp;IF($I7865&lt;=TEXT(★完成資料!$A$1,"yyyymm"),TEXT(★完成資料!$A$1,"yyyymm"),"999999")&amp; " " &amp; LEFT(F7865 &amp; "          ",10))))</f>
        <v xml:space="preserve">T O 202201 yyyy00 HV        </v>
      </c>
      <c r="B7865" s="68" t="s">
        <v>480</v>
      </c>
      <c r="C7865" s="68" t="s">
        <v>473</v>
      </c>
      <c r="D7865" s="68" t="s">
        <v>287</v>
      </c>
      <c r="E7865" s="68" t="s">
        <v>531</v>
      </c>
      <c r="F7865" s="68" t="s">
        <v>360</v>
      </c>
      <c r="G7865" s="68" t="s">
        <v>77</v>
      </c>
      <c r="H7865" s="68" t="s">
        <v>273</v>
      </c>
      <c r="I7865" s="68" t="s">
        <v>639</v>
      </c>
      <c r="J7865" s="65">
        <v>93</v>
      </c>
      <c r="K7865" s="65">
        <v>187</v>
      </c>
      <c r="L7865" s="65">
        <v>443</v>
      </c>
      <c r="M7865" s="65" t="s">
        <v>232</v>
      </c>
    </row>
    <row r="7866" spans="1:13" ht="12.75" customHeight="1">
      <c r="A7866" s="65" t="str">
        <f>IF(ROW()=1,"KEY",IF(ISNA(VLOOKUP(B7866,車名対応マスタ!B:D,3,FALSE)),"",IF(VLOOKUP(B7866,車名対応マスタ!B:D,3,FALSE)="","",$D7866&amp;" "&amp;IF($G7866="9","J","O")&amp;" "&amp;$I7866&amp;" "&amp;IF($I7866&lt;=TEXT(★完成資料!$A$1,"yyyymm"),TEXT(★完成資料!$A$1,"yyyymm"),"999999")&amp; " " &amp; LEFT(F7866 &amp; "          ",10))))</f>
        <v xml:space="preserve">T O 202202 yyyy00 HV        </v>
      </c>
      <c r="B7866" s="68" t="s">
        <v>480</v>
      </c>
      <c r="C7866" s="68" t="s">
        <v>473</v>
      </c>
      <c r="D7866" s="68" t="s">
        <v>287</v>
      </c>
      <c r="E7866" s="68" t="s">
        <v>531</v>
      </c>
      <c r="F7866" s="68" t="s">
        <v>360</v>
      </c>
      <c r="G7866" s="68" t="s">
        <v>77</v>
      </c>
      <c r="H7866" s="68" t="s">
        <v>273</v>
      </c>
      <c r="I7866" s="68" t="s">
        <v>640</v>
      </c>
      <c r="J7866" s="65">
        <v>163</v>
      </c>
      <c r="K7866" s="65">
        <v>301</v>
      </c>
      <c r="L7866" s="65">
        <v>443</v>
      </c>
      <c r="M7866" s="65" t="s">
        <v>232</v>
      </c>
    </row>
    <row r="7867" spans="1:13" ht="12.75" customHeight="1">
      <c r="A7867" s="65" t="str">
        <f>IF(ROW()=1,"KEY",IF(ISNA(VLOOKUP(B7867,車名対応マスタ!B:D,3,FALSE)),"",IF(VLOOKUP(B7867,車名対応マスタ!B:D,3,FALSE)="","",$D7867&amp;" "&amp;IF($G7867="9","J","O")&amp;" "&amp;$I7867&amp;" "&amp;IF($I7867&lt;=TEXT(★完成資料!$A$1,"yyyymm"),TEXT(★完成資料!$A$1,"yyyymm"),"999999")&amp; " " &amp; LEFT(F7867 &amp; "          ",10))))</f>
        <v xml:space="preserve">T O 202203 yyyy00 HV        </v>
      </c>
      <c r="B7867" s="68" t="s">
        <v>480</v>
      </c>
      <c r="C7867" s="68" t="s">
        <v>473</v>
      </c>
      <c r="D7867" s="68" t="s">
        <v>287</v>
      </c>
      <c r="E7867" s="68" t="s">
        <v>531</v>
      </c>
      <c r="F7867" s="68" t="s">
        <v>360</v>
      </c>
      <c r="G7867" s="68" t="s">
        <v>77</v>
      </c>
      <c r="H7867" s="68" t="s">
        <v>273</v>
      </c>
      <c r="I7867" s="68" t="s">
        <v>641</v>
      </c>
      <c r="J7867" s="65">
        <v>21</v>
      </c>
      <c r="K7867" s="65">
        <v>488</v>
      </c>
      <c r="L7867" s="65">
        <v>443</v>
      </c>
      <c r="M7867" s="65" t="s">
        <v>232</v>
      </c>
    </row>
    <row r="7868" spans="1:13" ht="12.75" customHeight="1">
      <c r="A7868" s="65" t="str">
        <f>IF(ROW()=1,"KEY",IF(ISNA(VLOOKUP(B7868,車名対応マスタ!B:D,3,FALSE)),"",IF(VLOOKUP(B7868,車名対応マスタ!B:D,3,FALSE)="","",$D7868&amp;" "&amp;IF($G7868="9","J","O")&amp;" "&amp;$I7868&amp;" "&amp;IF($I7868&lt;=TEXT(★完成資料!$A$1,"yyyymm"),TEXT(★完成資料!$A$1,"yyyymm"),"999999")&amp; " " &amp; LEFT(F7868 &amp; "          ",10))))</f>
        <v xml:space="preserve">T O 202204 yyyy00 HV        </v>
      </c>
      <c r="B7868" s="68" t="s">
        <v>480</v>
      </c>
      <c r="C7868" s="68" t="s">
        <v>473</v>
      </c>
      <c r="D7868" s="68" t="s">
        <v>287</v>
      </c>
      <c r="E7868" s="68" t="s">
        <v>531</v>
      </c>
      <c r="F7868" s="68" t="s">
        <v>360</v>
      </c>
      <c r="G7868" s="68" t="s">
        <v>77</v>
      </c>
      <c r="H7868" s="68" t="s">
        <v>273</v>
      </c>
      <c r="I7868" s="68" t="s">
        <v>642</v>
      </c>
      <c r="J7868" s="65">
        <v>55</v>
      </c>
      <c r="K7868" s="65">
        <v>357</v>
      </c>
      <c r="L7868" s="65">
        <v>443</v>
      </c>
      <c r="M7868" s="65" t="s">
        <v>232</v>
      </c>
    </row>
    <row r="7869" spans="1:13" ht="12.75" customHeight="1">
      <c r="A7869" s="65" t="str">
        <f>IF(ROW()=1,"KEY",IF(ISNA(VLOOKUP(B7869,車名対応マスタ!B:D,3,FALSE)),"",IF(VLOOKUP(B7869,車名対応マスタ!B:D,3,FALSE)="","",$D7869&amp;" "&amp;IF($G7869="9","J","O")&amp;" "&amp;$I7869&amp;" "&amp;IF($I7869&lt;=TEXT(★完成資料!$A$1,"yyyymm"),TEXT(★完成資料!$A$1,"yyyymm"),"999999")&amp; " " &amp; LEFT(F7869 &amp; "          ",10))))</f>
        <v xml:space="preserve">T O 202205 yyyy00 HV        </v>
      </c>
      <c r="B7869" s="68" t="s">
        <v>480</v>
      </c>
      <c r="C7869" s="68" t="s">
        <v>473</v>
      </c>
      <c r="D7869" s="68" t="s">
        <v>287</v>
      </c>
      <c r="E7869" s="68" t="s">
        <v>531</v>
      </c>
      <c r="F7869" s="68" t="s">
        <v>360</v>
      </c>
      <c r="G7869" s="68" t="s">
        <v>77</v>
      </c>
      <c r="H7869" s="68" t="s">
        <v>273</v>
      </c>
      <c r="I7869" s="68" t="s">
        <v>647</v>
      </c>
      <c r="J7869" s="65">
        <v>149</v>
      </c>
      <c r="K7869" s="65">
        <v>337</v>
      </c>
      <c r="L7869" s="65">
        <v>443</v>
      </c>
      <c r="M7869" s="65" t="s">
        <v>232</v>
      </c>
    </row>
    <row r="7870" spans="1:13" ht="12.75" customHeight="1">
      <c r="A7870" s="65" t="str">
        <f>IF(ROW()=1,"KEY",IF(ISNA(VLOOKUP(B7870,車名対応マスタ!B:D,3,FALSE)),"",IF(VLOOKUP(B7870,車名対応マスタ!B:D,3,FALSE)="","",$D7870&amp;" "&amp;IF($G7870="9","J","O")&amp;" "&amp;$I7870&amp;" "&amp;IF($I7870&lt;=TEXT(★完成資料!$A$1,"yyyymm"),TEXT(★完成資料!$A$1,"yyyymm"),"999999")&amp; " " &amp; LEFT(F7870 &amp; "          ",10))))</f>
        <v xml:space="preserve">T O 202206 yyyy00 HV        </v>
      </c>
      <c r="B7870" s="68" t="s">
        <v>480</v>
      </c>
      <c r="C7870" s="68" t="s">
        <v>473</v>
      </c>
      <c r="D7870" s="68" t="s">
        <v>287</v>
      </c>
      <c r="E7870" s="68" t="s">
        <v>531</v>
      </c>
      <c r="F7870" s="68" t="s">
        <v>360</v>
      </c>
      <c r="G7870" s="68" t="s">
        <v>77</v>
      </c>
      <c r="H7870" s="68" t="s">
        <v>273</v>
      </c>
      <c r="I7870" s="68" t="s">
        <v>652</v>
      </c>
      <c r="J7870" s="65">
        <v>96</v>
      </c>
      <c r="K7870" s="65">
        <v>357</v>
      </c>
      <c r="L7870" s="65">
        <v>443</v>
      </c>
      <c r="M7870" s="65" t="s">
        <v>232</v>
      </c>
    </row>
    <row r="7871" spans="1:13" ht="12.75" customHeight="1">
      <c r="A7871" s="65" t="str">
        <f>IF(ROW()=1,"KEY",IF(ISNA(VLOOKUP(B7871,車名対応マスタ!B:D,3,FALSE)),"",IF(VLOOKUP(B7871,車名対応マスタ!B:D,3,FALSE)="","",$D7871&amp;" "&amp;IF($G7871="9","J","O")&amp;" "&amp;$I7871&amp;" "&amp;IF($I7871&lt;=TEXT(★完成資料!$A$1,"yyyymm"),TEXT(★完成資料!$A$1,"yyyymm"),"999999")&amp; " " &amp; LEFT(F7871 &amp; "          ",10))))</f>
        <v xml:space="preserve">T O 202207 yyyy00 HV        </v>
      </c>
      <c r="B7871" s="68" t="s">
        <v>480</v>
      </c>
      <c r="C7871" s="68" t="s">
        <v>473</v>
      </c>
      <c r="D7871" s="68" t="s">
        <v>287</v>
      </c>
      <c r="E7871" s="68" t="s">
        <v>531</v>
      </c>
      <c r="F7871" s="68" t="s">
        <v>360</v>
      </c>
      <c r="G7871" s="68" t="s">
        <v>77</v>
      </c>
      <c r="H7871" s="68" t="s">
        <v>273</v>
      </c>
      <c r="I7871" s="68" t="s">
        <v>655</v>
      </c>
      <c r="J7871" s="65">
        <v>145</v>
      </c>
      <c r="K7871" s="65">
        <v>293</v>
      </c>
      <c r="L7871" s="65">
        <v>443</v>
      </c>
      <c r="M7871" s="65" t="s">
        <v>232</v>
      </c>
    </row>
    <row r="7872" spans="1:13" ht="12.75" customHeight="1">
      <c r="A7872" s="65" t="str">
        <f>IF(ROW()=1,"KEY",IF(ISNA(VLOOKUP(B7872,車名対応マスタ!B:D,3,FALSE)),"",IF(VLOOKUP(B7872,車名対応マスタ!B:D,3,FALSE)="","",$D7872&amp;" "&amp;IF($G7872="9","J","O")&amp;" "&amp;$I7872&amp;" "&amp;IF($I7872&lt;=TEXT(★完成資料!$A$1,"yyyymm"),TEXT(★完成資料!$A$1,"yyyymm"),"999999")&amp; " " &amp; LEFT(F7872 &amp; "          ",10))))</f>
        <v xml:space="preserve">T O 202208 yyyy00 HV        </v>
      </c>
      <c r="B7872" s="68" t="s">
        <v>480</v>
      </c>
      <c r="C7872" s="68" t="s">
        <v>473</v>
      </c>
      <c r="D7872" s="68" t="s">
        <v>287</v>
      </c>
      <c r="E7872" s="68" t="s">
        <v>531</v>
      </c>
      <c r="F7872" s="68" t="s">
        <v>360</v>
      </c>
      <c r="G7872" s="68" t="s">
        <v>77</v>
      </c>
      <c r="H7872" s="68" t="s">
        <v>273</v>
      </c>
      <c r="I7872" s="68" t="s">
        <v>656</v>
      </c>
      <c r="J7872" s="65">
        <v>171</v>
      </c>
      <c r="K7872" s="65">
        <v>157</v>
      </c>
      <c r="L7872" s="65">
        <v>443</v>
      </c>
      <c r="M7872" s="65" t="s">
        <v>232</v>
      </c>
    </row>
    <row r="7873" spans="1:13" ht="12.75" customHeight="1">
      <c r="A7873" s="65" t="str">
        <f>IF(ROW()=1,"KEY",IF(ISNA(VLOOKUP(B7873,車名対応マスタ!B:D,3,FALSE)),"",IF(VLOOKUP(B7873,車名対応マスタ!B:D,3,FALSE)="","",$D7873&amp;" "&amp;IF($G7873="9","J","O")&amp;" "&amp;$I7873&amp;" "&amp;IF($I7873&lt;=TEXT(★完成資料!$A$1,"yyyymm"),TEXT(★完成資料!$A$1,"yyyymm"),"999999")&amp; " " &amp; LEFT(F7873 &amp; "          ",10))))</f>
        <v xml:space="preserve">T O 202209 yyyy00 HV        </v>
      </c>
      <c r="B7873" s="68" t="s">
        <v>480</v>
      </c>
      <c r="C7873" s="68" t="s">
        <v>473</v>
      </c>
      <c r="D7873" s="68" t="s">
        <v>287</v>
      </c>
      <c r="E7873" s="68" t="s">
        <v>531</v>
      </c>
      <c r="F7873" s="68" t="s">
        <v>360</v>
      </c>
      <c r="G7873" s="68" t="s">
        <v>77</v>
      </c>
      <c r="H7873" s="68" t="s">
        <v>273</v>
      </c>
      <c r="I7873" s="68" t="s">
        <v>657</v>
      </c>
      <c r="J7873" s="65">
        <v>107</v>
      </c>
      <c r="K7873" s="65">
        <v>260</v>
      </c>
      <c r="L7873" s="65">
        <v>443</v>
      </c>
      <c r="M7873" s="65" t="s">
        <v>232</v>
      </c>
    </row>
    <row r="7874" spans="1:13" ht="12.75" customHeight="1">
      <c r="A7874" s="65" t="str">
        <f>IF(ROW()=1,"KEY",IF(ISNA(VLOOKUP(B7874,車名対応マスタ!B:D,3,FALSE)),"",IF(VLOOKUP(B7874,車名対応マスタ!B:D,3,FALSE)="","",$D7874&amp;" "&amp;IF($G7874="9","J","O")&amp;" "&amp;$I7874&amp;" "&amp;IF($I7874&lt;=TEXT(★完成資料!$A$1,"yyyymm"),TEXT(★完成資料!$A$1,"yyyymm"),"999999")&amp; " " &amp; LEFT(F7874 &amp; "          ",10))))</f>
        <v xml:space="preserve">T O 202210 yyyy00 HV        </v>
      </c>
      <c r="B7874" s="68" t="s">
        <v>480</v>
      </c>
      <c r="C7874" s="68" t="s">
        <v>473</v>
      </c>
      <c r="D7874" s="68" t="s">
        <v>287</v>
      </c>
      <c r="E7874" s="68" t="s">
        <v>531</v>
      </c>
      <c r="F7874" s="68" t="s">
        <v>360</v>
      </c>
      <c r="G7874" s="68" t="s">
        <v>77</v>
      </c>
      <c r="H7874" s="68" t="s">
        <v>273</v>
      </c>
      <c r="I7874" s="68" t="s">
        <v>663</v>
      </c>
      <c r="J7874" s="65">
        <v>81</v>
      </c>
      <c r="K7874" s="65">
        <v>194</v>
      </c>
      <c r="L7874" s="65">
        <v>443</v>
      </c>
      <c r="M7874" s="65" t="s">
        <v>232</v>
      </c>
    </row>
    <row r="7875" spans="1:13" ht="12.75" customHeight="1">
      <c r="A7875" s="65" t="str">
        <f>IF(ROW()=1,"KEY",IF(ISNA(VLOOKUP(B7875,車名対応マスタ!B:D,3,FALSE)),"",IF(VLOOKUP(B7875,車名対応マスタ!B:D,3,FALSE)="","",$D7875&amp;" "&amp;IF($G7875="9","J","O")&amp;" "&amp;$I7875&amp;" "&amp;IF($I7875&lt;=TEXT(★完成資料!$A$1,"yyyymm"),TEXT(★完成資料!$A$1,"yyyymm"),"999999")&amp; " " &amp; LEFT(F7875 &amp; "          ",10))))</f>
        <v xml:space="preserve">T O 202201 yyyy00 HV        </v>
      </c>
      <c r="B7875" s="68" t="s">
        <v>480</v>
      </c>
      <c r="C7875" s="68" t="s">
        <v>473</v>
      </c>
      <c r="D7875" s="68" t="s">
        <v>287</v>
      </c>
      <c r="E7875" s="68" t="s">
        <v>531</v>
      </c>
      <c r="F7875" s="68" t="s">
        <v>360</v>
      </c>
      <c r="G7875" s="68" t="s">
        <v>77</v>
      </c>
      <c r="H7875" s="68" t="s">
        <v>273</v>
      </c>
      <c r="I7875" s="68" t="s">
        <v>639</v>
      </c>
      <c r="J7875" s="65">
        <v>636</v>
      </c>
      <c r="K7875" s="65">
        <v>328</v>
      </c>
      <c r="L7875" s="65">
        <v>413</v>
      </c>
      <c r="M7875" s="65" t="s">
        <v>500</v>
      </c>
    </row>
    <row r="7876" spans="1:13" ht="12.75" customHeight="1">
      <c r="A7876" s="65" t="str">
        <f>IF(ROW()=1,"KEY",IF(ISNA(VLOOKUP(B7876,車名対応マスタ!B:D,3,FALSE)),"",IF(VLOOKUP(B7876,車名対応マスタ!B:D,3,FALSE)="","",$D7876&amp;" "&amp;IF($G7876="9","J","O")&amp;" "&amp;$I7876&amp;" "&amp;IF($I7876&lt;=TEXT(★完成資料!$A$1,"yyyymm"),TEXT(★完成資料!$A$1,"yyyymm"),"999999")&amp; " " &amp; LEFT(F7876 &amp; "          ",10))))</f>
        <v xml:space="preserve">T O 202202 yyyy00 HV        </v>
      </c>
      <c r="B7876" s="68" t="s">
        <v>480</v>
      </c>
      <c r="C7876" s="68" t="s">
        <v>473</v>
      </c>
      <c r="D7876" s="68" t="s">
        <v>287</v>
      </c>
      <c r="E7876" s="68" t="s">
        <v>531</v>
      </c>
      <c r="F7876" s="68" t="s">
        <v>360</v>
      </c>
      <c r="G7876" s="68" t="s">
        <v>77</v>
      </c>
      <c r="H7876" s="68" t="s">
        <v>273</v>
      </c>
      <c r="I7876" s="68" t="s">
        <v>640</v>
      </c>
      <c r="J7876" s="65">
        <v>134</v>
      </c>
      <c r="K7876" s="65">
        <v>284</v>
      </c>
      <c r="L7876" s="65">
        <v>413</v>
      </c>
      <c r="M7876" s="65" t="s">
        <v>500</v>
      </c>
    </row>
    <row r="7877" spans="1:13" ht="12.75" customHeight="1">
      <c r="A7877" s="65" t="str">
        <f>IF(ROW()=1,"KEY",IF(ISNA(VLOOKUP(B7877,車名対応マスタ!B:D,3,FALSE)),"",IF(VLOOKUP(B7877,車名対応マスタ!B:D,3,FALSE)="","",$D7877&amp;" "&amp;IF($G7877="9","J","O")&amp;" "&amp;$I7877&amp;" "&amp;IF($I7877&lt;=TEXT(★完成資料!$A$1,"yyyymm"),TEXT(★完成資料!$A$1,"yyyymm"),"999999")&amp; " " &amp; LEFT(F7877 &amp; "          ",10))))</f>
        <v xml:space="preserve">T O 202203 yyyy00 HV        </v>
      </c>
      <c r="B7877" s="68" t="s">
        <v>480</v>
      </c>
      <c r="C7877" s="68" t="s">
        <v>473</v>
      </c>
      <c r="D7877" s="68" t="s">
        <v>287</v>
      </c>
      <c r="E7877" s="68" t="s">
        <v>531</v>
      </c>
      <c r="F7877" s="68" t="s">
        <v>360</v>
      </c>
      <c r="G7877" s="68" t="s">
        <v>77</v>
      </c>
      <c r="H7877" s="68" t="s">
        <v>273</v>
      </c>
      <c r="I7877" s="68" t="s">
        <v>641</v>
      </c>
      <c r="J7877" s="65">
        <v>445</v>
      </c>
      <c r="K7877" s="65">
        <v>385</v>
      </c>
      <c r="L7877" s="65">
        <v>413</v>
      </c>
      <c r="M7877" s="65" t="s">
        <v>500</v>
      </c>
    </row>
    <row r="7878" spans="1:13" ht="12.75" customHeight="1">
      <c r="A7878" s="65" t="str">
        <f>IF(ROW()=1,"KEY",IF(ISNA(VLOOKUP(B7878,車名対応マスタ!B:D,3,FALSE)),"",IF(VLOOKUP(B7878,車名対応マスタ!B:D,3,FALSE)="","",$D7878&amp;" "&amp;IF($G7878="9","J","O")&amp;" "&amp;$I7878&amp;" "&amp;IF($I7878&lt;=TEXT(★完成資料!$A$1,"yyyymm"),TEXT(★完成資料!$A$1,"yyyymm"),"999999")&amp; " " &amp; LEFT(F7878 &amp; "          ",10))))</f>
        <v xml:space="preserve">T O 202204 yyyy00 HV        </v>
      </c>
      <c r="B7878" s="68" t="s">
        <v>480</v>
      </c>
      <c r="C7878" s="68" t="s">
        <v>473</v>
      </c>
      <c r="D7878" s="68" t="s">
        <v>287</v>
      </c>
      <c r="E7878" s="68" t="s">
        <v>531</v>
      </c>
      <c r="F7878" s="68" t="s">
        <v>360</v>
      </c>
      <c r="G7878" s="68" t="s">
        <v>77</v>
      </c>
      <c r="H7878" s="68" t="s">
        <v>273</v>
      </c>
      <c r="I7878" s="68" t="s">
        <v>642</v>
      </c>
      <c r="J7878" s="65">
        <v>3227</v>
      </c>
      <c r="K7878" s="65">
        <v>428</v>
      </c>
      <c r="L7878" s="65">
        <v>413</v>
      </c>
      <c r="M7878" s="65" t="s">
        <v>500</v>
      </c>
    </row>
    <row r="7879" spans="1:13" ht="12.75" customHeight="1">
      <c r="A7879" s="65" t="str">
        <f>IF(ROW()=1,"KEY",IF(ISNA(VLOOKUP(B7879,車名対応マスタ!B:D,3,FALSE)),"",IF(VLOOKUP(B7879,車名対応マスタ!B:D,3,FALSE)="","",$D7879&amp;" "&amp;IF($G7879="9","J","O")&amp;" "&amp;$I7879&amp;" "&amp;IF($I7879&lt;=TEXT(★完成資料!$A$1,"yyyymm"),TEXT(★完成資料!$A$1,"yyyymm"),"999999")&amp; " " &amp; LEFT(F7879 &amp; "          ",10))))</f>
        <v xml:space="preserve">T O 202205 yyyy00 HV        </v>
      </c>
      <c r="B7879" s="68" t="s">
        <v>480</v>
      </c>
      <c r="C7879" s="68" t="s">
        <v>473</v>
      </c>
      <c r="D7879" s="68" t="s">
        <v>287</v>
      </c>
      <c r="E7879" s="68" t="s">
        <v>531</v>
      </c>
      <c r="F7879" s="68" t="s">
        <v>360</v>
      </c>
      <c r="G7879" s="68" t="s">
        <v>77</v>
      </c>
      <c r="H7879" s="68" t="s">
        <v>273</v>
      </c>
      <c r="I7879" s="68" t="s">
        <v>647</v>
      </c>
      <c r="J7879" s="65">
        <v>1083</v>
      </c>
      <c r="K7879" s="65">
        <v>488</v>
      </c>
      <c r="L7879" s="65">
        <v>413</v>
      </c>
      <c r="M7879" s="65" t="s">
        <v>500</v>
      </c>
    </row>
    <row r="7880" spans="1:13" ht="12.75" customHeight="1">
      <c r="A7880" s="65" t="str">
        <f>IF(ROW()=1,"KEY",IF(ISNA(VLOOKUP(B7880,車名対応マスタ!B:D,3,FALSE)),"",IF(VLOOKUP(B7880,車名対応マスタ!B:D,3,FALSE)="","",$D7880&amp;" "&amp;IF($G7880="9","J","O")&amp;" "&amp;$I7880&amp;" "&amp;IF($I7880&lt;=TEXT(★完成資料!$A$1,"yyyymm"),TEXT(★完成資料!$A$1,"yyyymm"),"999999")&amp; " " &amp; LEFT(F7880 &amp; "          ",10))))</f>
        <v xml:space="preserve">T O 202206 yyyy00 HV        </v>
      </c>
      <c r="B7880" s="68" t="s">
        <v>480</v>
      </c>
      <c r="C7880" s="68" t="s">
        <v>473</v>
      </c>
      <c r="D7880" s="68" t="s">
        <v>287</v>
      </c>
      <c r="E7880" s="68" t="s">
        <v>531</v>
      </c>
      <c r="F7880" s="68" t="s">
        <v>360</v>
      </c>
      <c r="G7880" s="68" t="s">
        <v>77</v>
      </c>
      <c r="H7880" s="68" t="s">
        <v>273</v>
      </c>
      <c r="I7880" s="68" t="s">
        <v>652</v>
      </c>
      <c r="J7880" s="65">
        <v>1230</v>
      </c>
      <c r="K7880" s="65">
        <v>604</v>
      </c>
      <c r="L7880" s="65">
        <v>413</v>
      </c>
      <c r="M7880" s="65" t="s">
        <v>500</v>
      </c>
    </row>
    <row r="7881" spans="1:13" ht="12.75" customHeight="1">
      <c r="A7881" s="65" t="str">
        <f>IF(ROW()=1,"KEY",IF(ISNA(VLOOKUP(B7881,車名対応マスタ!B:D,3,FALSE)),"",IF(VLOOKUP(B7881,車名対応マスタ!B:D,3,FALSE)="","",$D7881&amp;" "&amp;IF($G7881="9","J","O")&amp;" "&amp;$I7881&amp;" "&amp;IF($I7881&lt;=TEXT(★完成資料!$A$1,"yyyymm"),TEXT(★完成資料!$A$1,"yyyymm"),"999999")&amp; " " &amp; LEFT(F7881 &amp; "          ",10))))</f>
        <v xml:space="preserve">T O 202207 yyyy00 HV        </v>
      </c>
      <c r="B7881" s="68" t="s">
        <v>480</v>
      </c>
      <c r="C7881" s="68" t="s">
        <v>473</v>
      </c>
      <c r="D7881" s="68" t="s">
        <v>287</v>
      </c>
      <c r="E7881" s="68" t="s">
        <v>531</v>
      </c>
      <c r="F7881" s="68" t="s">
        <v>360</v>
      </c>
      <c r="G7881" s="68" t="s">
        <v>77</v>
      </c>
      <c r="H7881" s="68" t="s">
        <v>273</v>
      </c>
      <c r="I7881" s="68" t="s">
        <v>655</v>
      </c>
      <c r="J7881" s="65">
        <v>552</v>
      </c>
      <c r="K7881" s="65">
        <v>463</v>
      </c>
      <c r="L7881" s="65">
        <v>413</v>
      </c>
      <c r="M7881" s="65" t="s">
        <v>500</v>
      </c>
    </row>
    <row r="7882" spans="1:13" ht="12.75" customHeight="1">
      <c r="A7882" s="65" t="str">
        <f>IF(ROW()=1,"KEY",IF(ISNA(VLOOKUP(B7882,車名対応マスタ!B:D,3,FALSE)),"",IF(VLOOKUP(B7882,車名対応マスタ!B:D,3,FALSE)="","",$D7882&amp;" "&amp;IF($G7882="9","J","O")&amp;" "&amp;$I7882&amp;" "&amp;IF($I7882&lt;=TEXT(★完成資料!$A$1,"yyyymm"),TEXT(★完成資料!$A$1,"yyyymm"),"999999")&amp; " " &amp; LEFT(F7882 &amp; "          ",10))))</f>
        <v xml:space="preserve">T O 202208 yyyy00 HV        </v>
      </c>
      <c r="B7882" s="68" t="s">
        <v>480</v>
      </c>
      <c r="C7882" s="68" t="s">
        <v>473</v>
      </c>
      <c r="D7882" s="68" t="s">
        <v>287</v>
      </c>
      <c r="E7882" s="68" t="s">
        <v>531</v>
      </c>
      <c r="F7882" s="68" t="s">
        <v>360</v>
      </c>
      <c r="G7882" s="68" t="s">
        <v>77</v>
      </c>
      <c r="H7882" s="68" t="s">
        <v>273</v>
      </c>
      <c r="I7882" s="68" t="s">
        <v>656</v>
      </c>
      <c r="J7882" s="65">
        <v>1148</v>
      </c>
      <c r="K7882" s="65">
        <v>396</v>
      </c>
      <c r="L7882" s="65">
        <v>413</v>
      </c>
      <c r="M7882" s="65" t="s">
        <v>500</v>
      </c>
    </row>
    <row r="7883" spans="1:13" ht="12.75" customHeight="1">
      <c r="A7883" s="65" t="str">
        <f>IF(ROW()=1,"KEY",IF(ISNA(VLOOKUP(B7883,車名対応マスタ!B:D,3,FALSE)),"",IF(VLOOKUP(B7883,車名対応マスタ!B:D,3,FALSE)="","",$D7883&amp;" "&amp;IF($G7883="9","J","O")&amp;" "&amp;$I7883&amp;" "&amp;IF($I7883&lt;=TEXT(★完成資料!$A$1,"yyyymm"),TEXT(★完成資料!$A$1,"yyyymm"),"999999")&amp; " " &amp; LEFT(F7883 &amp; "          ",10))))</f>
        <v xml:space="preserve">T O 202209 yyyy00 HV        </v>
      </c>
      <c r="B7883" s="68" t="s">
        <v>480</v>
      </c>
      <c r="C7883" s="68" t="s">
        <v>473</v>
      </c>
      <c r="D7883" s="68" t="s">
        <v>287</v>
      </c>
      <c r="E7883" s="68" t="s">
        <v>531</v>
      </c>
      <c r="F7883" s="68" t="s">
        <v>360</v>
      </c>
      <c r="G7883" s="68" t="s">
        <v>77</v>
      </c>
      <c r="H7883" s="68" t="s">
        <v>273</v>
      </c>
      <c r="I7883" s="68" t="s">
        <v>657</v>
      </c>
      <c r="J7883" s="65">
        <v>963</v>
      </c>
      <c r="K7883" s="65">
        <v>400</v>
      </c>
      <c r="L7883" s="65">
        <v>413</v>
      </c>
      <c r="M7883" s="65" t="s">
        <v>500</v>
      </c>
    </row>
    <row r="7884" spans="1:13" ht="12.75" customHeight="1">
      <c r="A7884" s="65" t="str">
        <f>IF(ROW()=1,"KEY",IF(ISNA(VLOOKUP(B7884,車名対応マスタ!B:D,3,FALSE)),"",IF(VLOOKUP(B7884,車名対応マスタ!B:D,3,FALSE)="","",$D7884&amp;" "&amp;IF($G7884="9","J","O")&amp;" "&amp;$I7884&amp;" "&amp;IF($I7884&lt;=TEXT(★完成資料!$A$1,"yyyymm"),TEXT(★完成資料!$A$1,"yyyymm"),"999999")&amp; " " &amp; LEFT(F7884 &amp; "          ",10))))</f>
        <v xml:space="preserve">T O 202210 yyyy00 HV        </v>
      </c>
      <c r="B7884" s="68" t="s">
        <v>480</v>
      </c>
      <c r="C7884" s="68" t="s">
        <v>473</v>
      </c>
      <c r="D7884" s="68" t="s">
        <v>287</v>
      </c>
      <c r="E7884" s="68" t="s">
        <v>531</v>
      </c>
      <c r="F7884" s="68" t="s">
        <v>360</v>
      </c>
      <c r="G7884" s="68" t="s">
        <v>77</v>
      </c>
      <c r="H7884" s="68" t="s">
        <v>273</v>
      </c>
      <c r="I7884" s="68" t="s">
        <v>663</v>
      </c>
      <c r="J7884" s="65">
        <v>1007</v>
      </c>
      <c r="K7884" s="65">
        <v>239</v>
      </c>
      <c r="L7884" s="65">
        <v>413</v>
      </c>
      <c r="M7884" s="65" t="s">
        <v>500</v>
      </c>
    </row>
    <row r="7885" spans="1:13" ht="12.75" customHeight="1">
      <c r="A7885" s="65" t="str">
        <f>IF(ROW()=1,"KEY",IF(ISNA(VLOOKUP(B7885,車名対応マスタ!B:D,3,FALSE)),"",IF(VLOOKUP(B7885,車名対応マスタ!B:D,3,FALSE)="","",$D7885&amp;" "&amp;IF($G7885="9","J","O")&amp;" "&amp;$I7885&amp;" "&amp;IF($I7885&lt;=TEXT(★完成資料!$A$1,"yyyymm"),TEXT(★完成資料!$A$1,"yyyymm"),"999999")&amp; " " &amp; LEFT(F7885 &amp; "          ",10))))</f>
        <v xml:space="preserve">T O 202201 yyyy00 HV        </v>
      </c>
      <c r="B7885" s="68" t="s">
        <v>480</v>
      </c>
      <c r="C7885" s="68" t="s">
        <v>473</v>
      </c>
      <c r="D7885" s="68" t="s">
        <v>287</v>
      </c>
      <c r="E7885" s="68" t="s">
        <v>531</v>
      </c>
      <c r="F7885" s="68" t="s">
        <v>360</v>
      </c>
      <c r="G7885" s="68" t="s">
        <v>77</v>
      </c>
      <c r="H7885" s="68" t="s">
        <v>273</v>
      </c>
      <c r="I7885" s="68" t="s">
        <v>639</v>
      </c>
      <c r="J7885" s="65">
        <v>19</v>
      </c>
      <c r="K7885" s="65">
        <v>13</v>
      </c>
      <c r="L7885" s="65">
        <v>431</v>
      </c>
      <c r="M7885" s="65" t="s">
        <v>282</v>
      </c>
    </row>
    <row r="7886" spans="1:13" ht="12.75" customHeight="1">
      <c r="A7886" s="65" t="str">
        <f>IF(ROW()=1,"KEY",IF(ISNA(VLOOKUP(B7886,車名対応マスタ!B:D,3,FALSE)),"",IF(VLOOKUP(B7886,車名対応マスタ!B:D,3,FALSE)="","",$D7886&amp;" "&amp;IF($G7886="9","J","O")&amp;" "&amp;$I7886&amp;" "&amp;IF($I7886&lt;=TEXT(★完成資料!$A$1,"yyyymm"),TEXT(★完成資料!$A$1,"yyyymm"),"999999")&amp; " " &amp; LEFT(F7886 &amp; "          ",10))))</f>
        <v xml:space="preserve">T O 202202 yyyy00 HV        </v>
      </c>
      <c r="B7886" s="68" t="s">
        <v>480</v>
      </c>
      <c r="C7886" s="68" t="s">
        <v>473</v>
      </c>
      <c r="D7886" s="68" t="s">
        <v>287</v>
      </c>
      <c r="E7886" s="68" t="s">
        <v>531</v>
      </c>
      <c r="F7886" s="68" t="s">
        <v>360</v>
      </c>
      <c r="G7886" s="68" t="s">
        <v>77</v>
      </c>
      <c r="H7886" s="68" t="s">
        <v>273</v>
      </c>
      <c r="I7886" s="68" t="s">
        <v>640</v>
      </c>
      <c r="J7886" s="65">
        <v>32</v>
      </c>
      <c r="K7886" s="65">
        <v>14</v>
      </c>
      <c r="L7886" s="65">
        <v>431</v>
      </c>
      <c r="M7886" s="65" t="s">
        <v>282</v>
      </c>
    </row>
    <row r="7887" spans="1:13" ht="12.75" customHeight="1">
      <c r="A7887" s="65" t="str">
        <f>IF(ROW()=1,"KEY",IF(ISNA(VLOOKUP(B7887,車名対応マスタ!B:D,3,FALSE)),"",IF(VLOOKUP(B7887,車名対応マスタ!B:D,3,FALSE)="","",$D7887&amp;" "&amp;IF($G7887="9","J","O")&amp;" "&amp;$I7887&amp;" "&amp;IF($I7887&lt;=TEXT(★完成資料!$A$1,"yyyymm"),TEXT(★完成資料!$A$1,"yyyymm"),"999999")&amp; " " &amp; LEFT(F7887 &amp; "          ",10))))</f>
        <v xml:space="preserve">T O 202203 yyyy00 HV        </v>
      </c>
      <c r="B7887" s="68" t="s">
        <v>480</v>
      </c>
      <c r="C7887" s="68" t="s">
        <v>473</v>
      </c>
      <c r="D7887" s="68" t="s">
        <v>287</v>
      </c>
      <c r="E7887" s="68" t="s">
        <v>531</v>
      </c>
      <c r="F7887" s="68" t="s">
        <v>360</v>
      </c>
      <c r="G7887" s="68" t="s">
        <v>77</v>
      </c>
      <c r="H7887" s="68" t="s">
        <v>273</v>
      </c>
      <c r="I7887" s="68" t="s">
        <v>641</v>
      </c>
      <c r="J7887" s="65">
        <v>51</v>
      </c>
      <c r="K7887" s="65">
        <v>14</v>
      </c>
      <c r="L7887" s="65">
        <v>431</v>
      </c>
      <c r="M7887" s="65" t="s">
        <v>282</v>
      </c>
    </row>
    <row r="7888" spans="1:13" ht="12.75" customHeight="1">
      <c r="A7888" s="65" t="str">
        <f>IF(ROW()=1,"KEY",IF(ISNA(VLOOKUP(B7888,車名対応マスタ!B:D,3,FALSE)),"",IF(VLOOKUP(B7888,車名対応マスタ!B:D,3,FALSE)="","",$D7888&amp;" "&amp;IF($G7888="9","J","O")&amp;" "&amp;$I7888&amp;" "&amp;IF($I7888&lt;=TEXT(★完成資料!$A$1,"yyyymm"),TEXT(★完成資料!$A$1,"yyyymm"),"999999")&amp; " " &amp; LEFT(F7888 &amp; "          ",10))))</f>
        <v xml:space="preserve">T O 202204 yyyy00 HV        </v>
      </c>
      <c r="B7888" s="68" t="s">
        <v>480</v>
      </c>
      <c r="C7888" s="68" t="s">
        <v>473</v>
      </c>
      <c r="D7888" s="68" t="s">
        <v>287</v>
      </c>
      <c r="E7888" s="68" t="s">
        <v>531</v>
      </c>
      <c r="F7888" s="68" t="s">
        <v>360</v>
      </c>
      <c r="G7888" s="68" t="s">
        <v>77</v>
      </c>
      <c r="H7888" s="68" t="s">
        <v>273</v>
      </c>
      <c r="I7888" s="68" t="s">
        <v>642</v>
      </c>
      <c r="J7888" s="65">
        <v>77</v>
      </c>
      <c r="K7888" s="65">
        <v>19</v>
      </c>
      <c r="L7888" s="65">
        <v>431</v>
      </c>
      <c r="M7888" s="65" t="s">
        <v>282</v>
      </c>
    </row>
    <row r="7889" spans="1:13" ht="12.75" customHeight="1">
      <c r="A7889" s="65" t="str">
        <f>IF(ROW()=1,"KEY",IF(ISNA(VLOOKUP(B7889,車名対応マスタ!B:D,3,FALSE)),"",IF(VLOOKUP(B7889,車名対応マスタ!B:D,3,FALSE)="","",$D7889&amp;" "&amp;IF($G7889="9","J","O")&amp;" "&amp;$I7889&amp;" "&amp;IF($I7889&lt;=TEXT(★完成資料!$A$1,"yyyymm"),TEXT(★完成資料!$A$1,"yyyymm"),"999999")&amp; " " &amp; LEFT(F7889 &amp; "          ",10))))</f>
        <v xml:space="preserve">T O 202205 yyyy00 HV        </v>
      </c>
      <c r="B7889" s="68" t="s">
        <v>480</v>
      </c>
      <c r="C7889" s="68" t="s">
        <v>473</v>
      </c>
      <c r="D7889" s="68" t="s">
        <v>287</v>
      </c>
      <c r="E7889" s="68" t="s">
        <v>531</v>
      </c>
      <c r="F7889" s="68" t="s">
        <v>360</v>
      </c>
      <c r="G7889" s="68" t="s">
        <v>77</v>
      </c>
      <c r="H7889" s="68" t="s">
        <v>273</v>
      </c>
      <c r="I7889" s="68" t="s">
        <v>647</v>
      </c>
      <c r="J7889" s="65">
        <v>38</v>
      </c>
      <c r="K7889" s="65">
        <v>53</v>
      </c>
      <c r="L7889" s="65">
        <v>431</v>
      </c>
      <c r="M7889" s="65" t="s">
        <v>282</v>
      </c>
    </row>
    <row r="7890" spans="1:13" ht="12.75" customHeight="1">
      <c r="A7890" s="65" t="str">
        <f>IF(ROW()=1,"KEY",IF(ISNA(VLOOKUP(B7890,車名対応マスタ!B:D,3,FALSE)),"",IF(VLOOKUP(B7890,車名対応マスタ!B:D,3,FALSE)="","",$D7890&amp;" "&amp;IF($G7890="9","J","O")&amp;" "&amp;$I7890&amp;" "&amp;IF($I7890&lt;=TEXT(★完成資料!$A$1,"yyyymm"),TEXT(★完成資料!$A$1,"yyyymm"),"999999")&amp; " " &amp; LEFT(F7890 &amp; "          ",10))))</f>
        <v xml:space="preserve">T O 202206 yyyy00 HV        </v>
      </c>
      <c r="B7890" s="68" t="s">
        <v>480</v>
      </c>
      <c r="C7890" s="68" t="s">
        <v>473</v>
      </c>
      <c r="D7890" s="68" t="s">
        <v>287</v>
      </c>
      <c r="E7890" s="68" t="s">
        <v>531</v>
      </c>
      <c r="F7890" s="68" t="s">
        <v>360</v>
      </c>
      <c r="G7890" s="68" t="s">
        <v>77</v>
      </c>
      <c r="H7890" s="68" t="s">
        <v>273</v>
      </c>
      <c r="I7890" s="68" t="s">
        <v>652</v>
      </c>
      <c r="J7890" s="65">
        <v>91</v>
      </c>
      <c r="K7890" s="65">
        <v>84</v>
      </c>
      <c r="L7890" s="65">
        <v>431</v>
      </c>
      <c r="M7890" s="65" t="s">
        <v>282</v>
      </c>
    </row>
    <row r="7891" spans="1:13" ht="12.75" customHeight="1">
      <c r="A7891" s="65" t="str">
        <f>IF(ROW()=1,"KEY",IF(ISNA(VLOOKUP(B7891,車名対応マスタ!B:D,3,FALSE)),"",IF(VLOOKUP(B7891,車名対応マスタ!B:D,3,FALSE)="","",$D7891&amp;" "&amp;IF($G7891="9","J","O")&amp;" "&amp;$I7891&amp;" "&amp;IF($I7891&lt;=TEXT(★完成資料!$A$1,"yyyymm"),TEXT(★完成資料!$A$1,"yyyymm"),"999999")&amp; " " &amp; LEFT(F7891 &amp; "          ",10))))</f>
        <v xml:space="preserve">T O 202207 yyyy00 HV        </v>
      </c>
      <c r="B7891" s="68" t="s">
        <v>480</v>
      </c>
      <c r="C7891" s="68" t="s">
        <v>473</v>
      </c>
      <c r="D7891" s="68" t="s">
        <v>287</v>
      </c>
      <c r="E7891" s="68" t="s">
        <v>531</v>
      </c>
      <c r="F7891" s="68" t="s">
        <v>360</v>
      </c>
      <c r="G7891" s="68" t="s">
        <v>77</v>
      </c>
      <c r="H7891" s="68" t="s">
        <v>273</v>
      </c>
      <c r="I7891" s="68" t="s">
        <v>655</v>
      </c>
      <c r="J7891" s="65">
        <v>36</v>
      </c>
      <c r="K7891" s="65">
        <v>80</v>
      </c>
      <c r="L7891" s="65">
        <v>431</v>
      </c>
      <c r="M7891" s="65" t="s">
        <v>282</v>
      </c>
    </row>
    <row r="7892" spans="1:13" ht="12.75" customHeight="1">
      <c r="A7892" s="65" t="str">
        <f>IF(ROW()=1,"KEY",IF(ISNA(VLOOKUP(B7892,車名対応マスタ!B:D,3,FALSE)),"",IF(VLOOKUP(B7892,車名対応マスタ!B:D,3,FALSE)="","",$D7892&amp;" "&amp;IF($G7892="9","J","O")&amp;" "&amp;$I7892&amp;" "&amp;IF($I7892&lt;=TEXT(★完成資料!$A$1,"yyyymm"),TEXT(★完成資料!$A$1,"yyyymm"),"999999")&amp; " " &amp; LEFT(F7892 &amp; "          ",10))))</f>
        <v xml:space="preserve">T O 202208 yyyy00 HV        </v>
      </c>
      <c r="B7892" s="68" t="s">
        <v>480</v>
      </c>
      <c r="C7892" s="68" t="s">
        <v>473</v>
      </c>
      <c r="D7892" s="68" t="s">
        <v>287</v>
      </c>
      <c r="E7892" s="68" t="s">
        <v>531</v>
      </c>
      <c r="F7892" s="68" t="s">
        <v>360</v>
      </c>
      <c r="G7892" s="68" t="s">
        <v>77</v>
      </c>
      <c r="H7892" s="68" t="s">
        <v>273</v>
      </c>
      <c r="I7892" s="68" t="s">
        <v>656</v>
      </c>
      <c r="J7892" s="65">
        <v>8</v>
      </c>
      <c r="K7892" s="65">
        <v>21</v>
      </c>
      <c r="L7892" s="65">
        <v>431</v>
      </c>
      <c r="M7892" s="65" t="s">
        <v>282</v>
      </c>
    </row>
    <row r="7893" spans="1:13" ht="12.75" customHeight="1">
      <c r="A7893" s="65" t="str">
        <f>IF(ROW()=1,"KEY",IF(ISNA(VLOOKUP(B7893,車名対応マスタ!B:D,3,FALSE)),"",IF(VLOOKUP(B7893,車名対応マスタ!B:D,3,FALSE)="","",$D7893&amp;" "&amp;IF($G7893="9","J","O")&amp;" "&amp;$I7893&amp;" "&amp;IF($I7893&lt;=TEXT(★完成資料!$A$1,"yyyymm"),TEXT(★完成資料!$A$1,"yyyymm"),"999999")&amp; " " &amp; LEFT(F7893 &amp; "          ",10))))</f>
        <v xml:space="preserve">T O 202209 yyyy00 HV        </v>
      </c>
      <c r="B7893" s="68" t="s">
        <v>480</v>
      </c>
      <c r="C7893" s="68" t="s">
        <v>473</v>
      </c>
      <c r="D7893" s="68" t="s">
        <v>287</v>
      </c>
      <c r="E7893" s="68" t="s">
        <v>531</v>
      </c>
      <c r="F7893" s="68" t="s">
        <v>360</v>
      </c>
      <c r="G7893" s="68" t="s">
        <v>77</v>
      </c>
      <c r="H7893" s="68" t="s">
        <v>273</v>
      </c>
      <c r="I7893" s="68" t="s">
        <v>657</v>
      </c>
      <c r="J7893" s="65">
        <v>2</v>
      </c>
      <c r="K7893" s="65">
        <v>15</v>
      </c>
      <c r="L7893" s="65">
        <v>431</v>
      </c>
      <c r="M7893" s="65" t="s">
        <v>282</v>
      </c>
    </row>
    <row r="7894" spans="1:13" ht="12.75" customHeight="1">
      <c r="A7894" s="65" t="str">
        <f>IF(ROW()=1,"KEY",IF(ISNA(VLOOKUP(B7894,車名対応マスタ!B:D,3,FALSE)),"",IF(VLOOKUP(B7894,車名対応マスタ!B:D,3,FALSE)="","",$D7894&amp;" "&amp;IF($G7894="9","J","O")&amp;" "&amp;$I7894&amp;" "&amp;IF($I7894&lt;=TEXT(★完成資料!$A$1,"yyyymm"),TEXT(★完成資料!$A$1,"yyyymm"),"999999")&amp; " " &amp; LEFT(F7894 &amp; "          ",10))))</f>
        <v xml:space="preserve">T O 202210 yyyy00 HV        </v>
      </c>
      <c r="B7894" s="68" t="s">
        <v>480</v>
      </c>
      <c r="C7894" s="68" t="s">
        <v>473</v>
      </c>
      <c r="D7894" s="68" t="s">
        <v>287</v>
      </c>
      <c r="E7894" s="68" t="s">
        <v>531</v>
      </c>
      <c r="F7894" s="68" t="s">
        <v>360</v>
      </c>
      <c r="G7894" s="68" t="s">
        <v>77</v>
      </c>
      <c r="H7894" s="68" t="s">
        <v>273</v>
      </c>
      <c r="I7894" s="68" t="s">
        <v>663</v>
      </c>
      <c r="J7894" s="65">
        <v>0</v>
      </c>
      <c r="K7894" s="65">
        <v>15</v>
      </c>
      <c r="L7894" s="65">
        <v>431</v>
      </c>
      <c r="M7894" s="65" t="s">
        <v>282</v>
      </c>
    </row>
    <row r="7895" spans="1:13" ht="12.75" customHeight="1">
      <c r="A7895" s="65" t="str">
        <f>IF(ROW()=1,"KEY",IF(ISNA(VLOOKUP(B7895,車名対応マスタ!B:D,3,FALSE)),"",IF(VLOOKUP(B7895,車名対応マスタ!B:D,3,FALSE)="","",$D7895&amp;" "&amp;IF($G7895="9","J","O")&amp;" "&amp;$I7895&amp;" "&amp;IF($I7895&lt;=TEXT(★完成資料!$A$1,"yyyymm"),TEXT(★完成資料!$A$1,"yyyymm"),"999999")&amp; " " &amp; LEFT(F7895 &amp; "          ",10))))</f>
        <v xml:space="preserve">T O 202201 yyyy00 HV        </v>
      </c>
      <c r="B7895" s="68" t="s">
        <v>480</v>
      </c>
      <c r="C7895" s="68" t="s">
        <v>473</v>
      </c>
      <c r="D7895" s="68" t="s">
        <v>287</v>
      </c>
      <c r="E7895" s="68" t="s">
        <v>531</v>
      </c>
      <c r="F7895" s="68" t="s">
        <v>360</v>
      </c>
      <c r="G7895" s="68" t="s">
        <v>77</v>
      </c>
      <c r="H7895" s="68" t="s">
        <v>273</v>
      </c>
      <c r="I7895" s="68" t="s">
        <v>639</v>
      </c>
      <c r="J7895" s="65">
        <v>4</v>
      </c>
      <c r="L7895" s="65">
        <v>451</v>
      </c>
      <c r="M7895" s="65" t="s">
        <v>328</v>
      </c>
    </row>
    <row r="7896" spans="1:13" ht="12.75" customHeight="1">
      <c r="A7896" s="65" t="str">
        <f>IF(ROW()=1,"KEY",IF(ISNA(VLOOKUP(B7896,車名対応マスタ!B:D,3,FALSE)),"",IF(VLOOKUP(B7896,車名対応マスタ!B:D,3,FALSE)="","",$D7896&amp;" "&amp;IF($G7896="9","J","O")&amp;" "&amp;$I7896&amp;" "&amp;IF($I7896&lt;=TEXT(★完成資料!$A$1,"yyyymm"),TEXT(★完成資料!$A$1,"yyyymm"),"999999")&amp; " " &amp; LEFT(F7896 &amp; "          ",10))))</f>
        <v xml:space="preserve">T O 202202 yyyy00 HV        </v>
      </c>
      <c r="B7896" s="68" t="s">
        <v>480</v>
      </c>
      <c r="C7896" s="68" t="s">
        <v>473</v>
      </c>
      <c r="D7896" s="68" t="s">
        <v>287</v>
      </c>
      <c r="E7896" s="68" t="s">
        <v>531</v>
      </c>
      <c r="F7896" s="68" t="s">
        <v>360</v>
      </c>
      <c r="G7896" s="68" t="s">
        <v>77</v>
      </c>
      <c r="H7896" s="68" t="s">
        <v>273</v>
      </c>
      <c r="I7896" s="68" t="s">
        <v>640</v>
      </c>
      <c r="J7896" s="65">
        <v>3</v>
      </c>
      <c r="L7896" s="65">
        <v>451</v>
      </c>
      <c r="M7896" s="65" t="s">
        <v>328</v>
      </c>
    </row>
    <row r="7897" spans="1:13" ht="12.75" customHeight="1">
      <c r="A7897" s="65" t="str">
        <f>IF(ROW()=1,"KEY",IF(ISNA(VLOOKUP(B7897,車名対応マスタ!B:D,3,FALSE)),"",IF(VLOOKUP(B7897,車名対応マスタ!B:D,3,FALSE)="","",$D7897&amp;" "&amp;IF($G7897="9","J","O")&amp;" "&amp;$I7897&amp;" "&amp;IF($I7897&lt;=TEXT(★完成資料!$A$1,"yyyymm"),TEXT(★完成資料!$A$1,"yyyymm"),"999999")&amp; " " &amp; LEFT(F7897 &amp; "          ",10))))</f>
        <v xml:space="preserve">T O 202203 yyyy00 HV        </v>
      </c>
      <c r="B7897" s="68" t="s">
        <v>480</v>
      </c>
      <c r="C7897" s="68" t="s">
        <v>473</v>
      </c>
      <c r="D7897" s="68" t="s">
        <v>287</v>
      </c>
      <c r="E7897" s="68" t="s">
        <v>531</v>
      </c>
      <c r="F7897" s="68" t="s">
        <v>360</v>
      </c>
      <c r="G7897" s="68" t="s">
        <v>77</v>
      </c>
      <c r="H7897" s="68" t="s">
        <v>273</v>
      </c>
      <c r="I7897" s="68" t="s">
        <v>641</v>
      </c>
      <c r="K7897" s="65">
        <v>6</v>
      </c>
      <c r="L7897" s="65">
        <v>451</v>
      </c>
      <c r="M7897" s="65" t="s">
        <v>328</v>
      </c>
    </row>
    <row r="7898" spans="1:13" ht="12.75" customHeight="1">
      <c r="A7898" s="65" t="str">
        <f>IF(ROW()=1,"KEY",IF(ISNA(VLOOKUP(B7898,車名対応マスタ!B:D,3,FALSE)),"",IF(VLOOKUP(B7898,車名対応マスタ!B:D,3,FALSE)="","",$D7898&amp;" "&amp;IF($G7898="9","J","O")&amp;" "&amp;$I7898&amp;" "&amp;IF($I7898&lt;=TEXT(★完成資料!$A$1,"yyyymm"),TEXT(★完成資料!$A$1,"yyyymm"),"999999")&amp; " " &amp; LEFT(F7898 &amp; "          ",10))))</f>
        <v xml:space="preserve">T O 202204 yyyy00 HV        </v>
      </c>
      <c r="B7898" s="68" t="s">
        <v>480</v>
      </c>
      <c r="C7898" s="68" t="s">
        <v>473</v>
      </c>
      <c r="D7898" s="68" t="s">
        <v>287</v>
      </c>
      <c r="E7898" s="68" t="s">
        <v>531</v>
      </c>
      <c r="F7898" s="68" t="s">
        <v>360</v>
      </c>
      <c r="G7898" s="68" t="s">
        <v>77</v>
      </c>
      <c r="H7898" s="68" t="s">
        <v>273</v>
      </c>
      <c r="I7898" s="68" t="s">
        <v>642</v>
      </c>
      <c r="J7898" s="65">
        <v>1</v>
      </c>
      <c r="K7898" s="65">
        <v>5</v>
      </c>
      <c r="L7898" s="65">
        <v>451</v>
      </c>
      <c r="M7898" s="65" t="s">
        <v>328</v>
      </c>
    </row>
    <row r="7899" spans="1:13" ht="12.75" customHeight="1">
      <c r="A7899" s="65" t="str">
        <f>IF(ROW()=1,"KEY",IF(ISNA(VLOOKUP(B7899,車名対応マスタ!B:D,3,FALSE)),"",IF(VLOOKUP(B7899,車名対応マスタ!B:D,3,FALSE)="","",$D7899&amp;" "&amp;IF($G7899="9","J","O")&amp;" "&amp;$I7899&amp;" "&amp;IF($I7899&lt;=TEXT(★完成資料!$A$1,"yyyymm"),TEXT(★完成資料!$A$1,"yyyymm"),"999999")&amp; " " &amp; LEFT(F7899 &amp; "          ",10))))</f>
        <v xml:space="preserve">T O 202205 yyyy00 HV        </v>
      </c>
      <c r="B7899" s="68" t="s">
        <v>480</v>
      </c>
      <c r="C7899" s="68" t="s">
        <v>473</v>
      </c>
      <c r="D7899" s="68" t="s">
        <v>287</v>
      </c>
      <c r="E7899" s="68" t="s">
        <v>531</v>
      </c>
      <c r="F7899" s="68" t="s">
        <v>360</v>
      </c>
      <c r="G7899" s="68" t="s">
        <v>77</v>
      </c>
      <c r="H7899" s="68" t="s">
        <v>273</v>
      </c>
      <c r="I7899" s="68" t="s">
        <v>647</v>
      </c>
      <c r="J7899" s="65">
        <v>3</v>
      </c>
      <c r="K7899" s="65">
        <v>1</v>
      </c>
      <c r="L7899" s="65">
        <v>451</v>
      </c>
      <c r="M7899" s="65" t="s">
        <v>328</v>
      </c>
    </row>
    <row r="7900" spans="1:13" ht="12.75" customHeight="1">
      <c r="A7900" s="65" t="str">
        <f>IF(ROW()=1,"KEY",IF(ISNA(VLOOKUP(B7900,車名対応マスタ!B:D,3,FALSE)),"",IF(VLOOKUP(B7900,車名対応マスタ!B:D,3,FALSE)="","",$D7900&amp;" "&amp;IF($G7900="9","J","O")&amp;" "&amp;$I7900&amp;" "&amp;IF($I7900&lt;=TEXT(★完成資料!$A$1,"yyyymm"),TEXT(★完成資料!$A$1,"yyyymm"),"999999")&amp; " " &amp; LEFT(F7900 &amp; "          ",10))))</f>
        <v xml:space="preserve">T O 202206 yyyy00 HV        </v>
      </c>
      <c r="B7900" s="68" t="s">
        <v>480</v>
      </c>
      <c r="C7900" s="68" t="s">
        <v>473</v>
      </c>
      <c r="D7900" s="68" t="s">
        <v>287</v>
      </c>
      <c r="E7900" s="68" t="s">
        <v>531</v>
      </c>
      <c r="F7900" s="68" t="s">
        <v>360</v>
      </c>
      <c r="G7900" s="68" t="s">
        <v>77</v>
      </c>
      <c r="H7900" s="68" t="s">
        <v>273</v>
      </c>
      <c r="I7900" s="68" t="s">
        <v>652</v>
      </c>
      <c r="J7900" s="65">
        <v>5</v>
      </c>
      <c r="K7900" s="65">
        <v>10</v>
      </c>
      <c r="L7900" s="65">
        <v>451</v>
      </c>
      <c r="M7900" s="65" t="s">
        <v>328</v>
      </c>
    </row>
    <row r="7901" spans="1:13" ht="12.75" customHeight="1">
      <c r="A7901" s="65" t="str">
        <f>IF(ROW()=1,"KEY",IF(ISNA(VLOOKUP(B7901,車名対応マスタ!B:D,3,FALSE)),"",IF(VLOOKUP(B7901,車名対応マスタ!B:D,3,FALSE)="","",$D7901&amp;" "&amp;IF($G7901="9","J","O")&amp;" "&amp;$I7901&amp;" "&amp;IF($I7901&lt;=TEXT(★完成資料!$A$1,"yyyymm"),TEXT(★完成資料!$A$1,"yyyymm"),"999999")&amp; " " &amp; LEFT(F7901 &amp; "          ",10))))</f>
        <v xml:space="preserve">T O 202207 yyyy00 HV        </v>
      </c>
      <c r="B7901" s="68" t="s">
        <v>480</v>
      </c>
      <c r="C7901" s="68" t="s">
        <v>473</v>
      </c>
      <c r="D7901" s="68" t="s">
        <v>287</v>
      </c>
      <c r="E7901" s="68" t="s">
        <v>531</v>
      </c>
      <c r="F7901" s="68" t="s">
        <v>360</v>
      </c>
      <c r="G7901" s="68" t="s">
        <v>77</v>
      </c>
      <c r="H7901" s="68" t="s">
        <v>273</v>
      </c>
      <c r="I7901" s="68" t="s">
        <v>655</v>
      </c>
      <c r="J7901" s="65">
        <v>6</v>
      </c>
      <c r="K7901" s="65">
        <v>3</v>
      </c>
      <c r="L7901" s="65">
        <v>451</v>
      </c>
      <c r="M7901" s="65" t="s">
        <v>328</v>
      </c>
    </row>
    <row r="7902" spans="1:13" ht="12.75" customHeight="1">
      <c r="A7902" s="65" t="str">
        <f>IF(ROW()=1,"KEY",IF(ISNA(VLOOKUP(B7902,車名対応マスタ!B:D,3,FALSE)),"",IF(VLOOKUP(B7902,車名対応マスタ!B:D,3,FALSE)="","",$D7902&amp;" "&amp;IF($G7902="9","J","O")&amp;" "&amp;$I7902&amp;" "&amp;IF($I7902&lt;=TEXT(★完成資料!$A$1,"yyyymm"),TEXT(★完成資料!$A$1,"yyyymm"),"999999")&amp; " " &amp; LEFT(F7902 &amp; "          ",10))))</f>
        <v xml:space="preserve">T O 202208 yyyy00 HV        </v>
      </c>
      <c r="B7902" s="68" t="s">
        <v>480</v>
      </c>
      <c r="C7902" s="68" t="s">
        <v>473</v>
      </c>
      <c r="D7902" s="68" t="s">
        <v>287</v>
      </c>
      <c r="E7902" s="68" t="s">
        <v>531</v>
      </c>
      <c r="F7902" s="68" t="s">
        <v>360</v>
      </c>
      <c r="G7902" s="68" t="s">
        <v>77</v>
      </c>
      <c r="H7902" s="68" t="s">
        <v>273</v>
      </c>
      <c r="I7902" s="68" t="s">
        <v>656</v>
      </c>
      <c r="J7902" s="65">
        <v>6</v>
      </c>
      <c r="K7902" s="65">
        <v>3</v>
      </c>
      <c r="L7902" s="65">
        <v>451</v>
      </c>
      <c r="M7902" s="65" t="s">
        <v>328</v>
      </c>
    </row>
    <row r="7903" spans="1:13" ht="12.75" customHeight="1">
      <c r="A7903" s="65" t="str">
        <f>IF(ROW()=1,"KEY",IF(ISNA(VLOOKUP(B7903,車名対応マスタ!B:D,3,FALSE)),"",IF(VLOOKUP(B7903,車名対応マスタ!B:D,3,FALSE)="","",$D7903&amp;" "&amp;IF($G7903="9","J","O")&amp;" "&amp;$I7903&amp;" "&amp;IF($I7903&lt;=TEXT(★完成資料!$A$1,"yyyymm"),TEXT(★完成資料!$A$1,"yyyymm"),"999999")&amp; " " &amp; LEFT(F7903 &amp; "          ",10))))</f>
        <v xml:space="preserve">T O 202209 yyyy00 HV        </v>
      </c>
      <c r="B7903" s="68" t="s">
        <v>480</v>
      </c>
      <c r="C7903" s="68" t="s">
        <v>473</v>
      </c>
      <c r="D7903" s="68" t="s">
        <v>287</v>
      </c>
      <c r="E7903" s="68" t="s">
        <v>531</v>
      </c>
      <c r="F7903" s="68" t="s">
        <v>360</v>
      </c>
      <c r="G7903" s="68" t="s">
        <v>77</v>
      </c>
      <c r="H7903" s="68" t="s">
        <v>273</v>
      </c>
      <c r="I7903" s="68" t="s">
        <v>657</v>
      </c>
      <c r="J7903" s="65">
        <v>10</v>
      </c>
      <c r="K7903" s="65">
        <v>4</v>
      </c>
      <c r="L7903" s="65">
        <v>451</v>
      </c>
      <c r="M7903" s="65" t="s">
        <v>328</v>
      </c>
    </row>
    <row r="7904" spans="1:13" ht="12.75" customHeight="1">
      <c r="A7904" s="65" t="str">
        <f>IF(ROW()=1,"KEY",IF(ISNA(VLOOKUP(B7904,車名対応マスタ!B:D,3,FALSE)),"",IF(VLOOKUP(B7904,車名対応マスタ!B:D,3,FALSE)="","",$D7904&amp;" "&amp;IF($G7904="9","J","O")&amp;" "&amp;$I7904&amp;" "&amp;IF($I7904&lt;=TEXT(★完成資料!$A$1,"yyyymm"),TEXT(★完成資料!$A$1,"yyyymm"),"999999")&amp; " " &amp; LEFT(F7904 &amp; "          ",10))))</f>
        <v xml:space="preserve">T O 202210 yyyy00 HV        </v>
      </c>
      <c r="B7904" s="68" t="s">
        <v>480</v>
      </c>
      <c r="C7904" s="68" t="s">
        <v>473</v>
      </c>
      <c r="D7904" s="68" t="s">
        <v>287</v>
      </c>
      <c r="E7904" s="68" t="s">
        <v>531</v>
      </c>
      <c r="F7904" s="68" t="s">
        <v>360</v>
      </c>
      <c r="G7904" s="68" t="s">
        <v>77</v>
      </c>
      <c r="H7904" s="68" t="s">
        <v>273</v>
      </c>
      <c r="I7904" s="68" t="s">
        <v>663</v>
      </c>
      <c r="J7904" s="65">
        <v>1</v>
      </c>
      <c r="K7904" s="65">
        <v>12</v>
      </c>
      <c r="L7904" s="65">
        <v>451</v>
      </c>
      <c r="M7904" s="65" t="s">
        <v>328</v>
      </c>
    </row>
    <row r="7905" spans="1:13" ht="12.75" customHeight="1">
      <c r="A7905" s="65" t="str">
        <f>IF(ROW()=1,"KEY",IF(ISNA(VLOOKUP(B7905,車名対応マスタ!B:D,3,FALSE)),"",IF(VLOOKUP(B7905,車名対応マスタ!B:D,3,FALSE)="","",$D7905&amp;" "&amp;IF($G7905="9","J","O")&amp;" "&amp;$I7905&amp;" "&amp;IF($I7905&lt;=TEXT(★完成資料!$A$1,"yyyymm"),TEXT(★完成資料!$A$1,"yyyymm"),"999999")&amp; " " &amp; LEFT(F7905 &amp; "          ",10))))</f>
        <v xml:space="preserve">T O 202201 yyyy00 HV        </v>
      </c>
      <c r="B7905" s="68" t="s">
        <v>480</v>
      </c>
      <c r="C7905" s="68" t="s">
        <v>473</v>
      </c>
      <c r="D7905" s="68" t="s">
        <v>287</v>
      </c>
      <c r="E7905" s="68" t="s">
        <v>531</v>
      </c>
      <c r="F7905" s="68" t="s">
        <v>360</v>
      </c>
      <c r="G7905" s="68" t="s">
        <v>77</v>
      </c>
      <c r="H7905" s="68" t="s">
        <v>273</v>
      </c>
      <c r="I7905" s="68" t="s">
        <v>639</v>
      </c>
      <c r="J7905" s="65">
        <v>162</v>
      </c>
      <c r="K7905" s="65">
        <v>95</v>
      </c>
      <c r="L7905" s="65">
        <v>421</v>
      </c>
      <c r="M7905" s="65" t="s">
        <v>382</v>
      </c>
    </row>
    <row r="7906" spans="1:13" ht="12.75" customHeight="1">
      <c r="A7906" s="65" t="str">
        <f>IF(ROW()=1,"KEY",IF(ISNA(VLOOKUP(B7906,車名対応マスタ!B:D,3,FALSE)),"",IF(VLOOKUP(B7906,車名対応マスタ!B:D,3,FALSE)="","",$D7906&amp;" "&amp;IF($G7906="9","J","O")&amp;" "&amp;$I7906&amp;" "&amp;IF($I7906&lt;=TEXT(★完成資料!$A$1,"yyyymm"),TEXT(★完成資料!$A$1,"yyyymm"),"999999")&amp; " " &amp; LEFT(F7906 &amp; "          ",10))))</f>
        <v xml:space="preserve">T O 202202 yyyy00 HV        </v>
      </c>
      <c r="B7906" s="68" t="s">
        <v>480</v>
      </c>
      <c r="C7906" s="68" t="s">
        <v>473</v>
      </c>
      <c r="D7906" s="68" t="s">
        <v>287</v>
      </c>
      <c r="E7906" s="68" t="s">
        <v>531</v>
      </c>
      <c r="F7906" s="68" t="s">
        <v>360</v>
      </c>
      <c r="G7906" s="68" t="s">
        <v>77</v>
      </c>
      <c r="H7906" s="68" t="s">
        <v>273</v>
      </c>
      <c r="I7906" s="68" t="s">
        <v>640</v>
      </c>
      <c r="J7906" s="65">
        <v>106</v>
      </c>
      <c r="K7906" s="65">
        <v>102</v>
      </c>
      <c r="L7906" s="65">
        <v>421</v>
      </c>
      <c r="M7906" s="65" t="s">
        <v>382</v>
      </c>
    </row>
    <row r="7907" spans="1:13" ht="12.75" customHeight="1">
      <c r="A7907" s="65" t="str">
        <f>IF(ROW()=1,"KEY",IF(ISNA(VLOOKUP(B7907,車名対応マスタ!B:D,3,FALSE)),"",IF(VLOOKUP(B7907,車名対応マスタ!B:D,3,FALSE)="","",$D7907&amp;" "&amp;IF($G7907="9","J","O")&amp;" "&amp;$I7907&amp;" "&amp;IF($I7907&lt;=TEXT(★完成資料!$A$1,"yyyymm"),TEXT(★完成資料!$A$1,"yyyymm"),"999999")&amp; " " &amp; LEFT(F7907 &amp; "          ",10))))</f>
        <v xml:space="preserve">T O 202203 yyyy00 HV        </v>
      </c>
      <c r="B7907" s="68" t="s">
        <v>480</v>
      </c>
      <c r="C7907" s="68" t="s">
        <v>473</v>
      </c>
      <c r="D7907" s="68" t="s">
        <v>287</v>
      </c>
      <c r="E7907" s="68" t="s">
        <v>531</v>
      </c>
      <c r="F7907" s="68" t="s">
        <v>360</v>
      </c>
      <c r="G7907" s="68" t="s">
        <v>77</v>
      </c>
      <c r="H7907" s="68" t="s">
        <v>273</v>
      </c>
      <c r="I7907" s="68" t="s">
        <v>641</v>
      </c>
      <c r="J7907" s="65">
        <v>174</v>
      </c>
      <c r="K7907" s="65">
        <v>130</v>
      </c>
      <c r="L7907" s="65">
        <v>421</v>
      </c>
      <c r="M7907" s="65" t="s">
        <v>382</v>
      </c>
    </row>
    <row r="7908" spans="1:13" ht="12.75" customHeight="1">
      <c r="A7908" s="65" t="str">
        <f>IF(ROW()=1,"KEY",IF(ISNA(VLOOKUP(B7908,車名対応マスタ!B:D,3,FALSE)),"",IF(VLOOKUP(B7908,車名対応マスタ!B:D,3,FALSE)="","",$D7908&amp;" "&amp;IF($G7908="9","J","O")&amp;" "&amp;$I7908&amp;" "&amp;IF($I7908&lt;=TEXT(★完成資料!$A$1,"yyyymm"),TEXT(★完成資料!$A$1,"yyyymm"),"999999")&amp; " " &amp; LEFT(F7908 &amp; "          ",10))))</f>
        <v xml:space="preserve">T O 202204 yyyy00 HV        </v>
      </c>
      <c r="B7908" s="68" t="s">
        <v>480</v>
      </c>
      <c r="C7908" s="68" t="s">
        <v>473</v>
      </c>
      <c r="D7908" s="68" t="s">
        <v>287</v>
      </c>
      <c r="E7908" s="68" t="s">
        <v>531</v>
      </c>
      <c r="F7908" s="68" t="s">
        <v>360</v>
      </c>
      <c r="G7908" s="68" t="s">
        <v>77</v>
      </c>
      <c r="H7908" s="68" t="s">
        <v>273</v>
      </c>
      <c r="I7908" s="68" t="s">
        <v>642</v>
      </c>
      <c r="J7908" s="65">
        <v>268</v>
      </c>
      <c r="K7908" s="65">
        <v>167</v>
      </c>
      <c r="L7908" s="65">
        <v>421</v>
      </c>
      <c r="M7908" s="65" t="s">
        <v>382</v>
      </c>
    </row>
    <row r="7909" spans="1:13" ht="12.75" customHeight="1">
      <c r="A7909" s="65" t="str">
        <f>IF(ROW()=1,"KEY",IF(ISNA(VLOOKUP(B7909,車名対応マスタ!B:D,3,FALSE)),"",IF(VLOOKUP(B7909,車名対応マスタ!B:D,3,FALSE)="","",$D7909&amp;" "&amp;IF($G7909="9","J","O")&amp;" "&amp;$I7909&amp;" "&amp;IF($I7909&lt;=TEXT(★完成資料!$A$1,"yyyymm"),TEXT(★完成資料!$A$1,"yyyymm"),"999999")&amp; " " &amp; LEFT(F7909 &amp; "          ",10))))</f>
        <v xml:space="preserve">T O 202205 yyyy00 HV        </v>
      </c>
      <c r="B7909" s="68" t="s">
        <v>480</v>
      </c>
      <c r="C7909" s="68" t="s">
        <v>473</v>
      </c>
      <c r="D7909" s="68" t="s">
        <v>287</v>
      </c>
      <c r="E7909" s="68" t="s">
        <v>531</v>
      </c>
      <c r="F7909" s="68" t="s">
        <v>360</v>
      </c>
      <c r="G7909" s="68" t="s">
        <v>77</v>
      </c>
      <c r="H7909" s="68" t="s">
        <v>273</v>
      </c>
      <c r="I7909" s="68" t="s">
        <v>647</v>
      </c>
      <c r="J7909" s="65">
        <v>236</v>
      </c>
      <c r="K7909" s="65">
        <v>181</v>
      </c>
      <c r="L7909" s="65">
        <v>421</v>
      </c>
      <c r="M7909" s="65" t="s">
        <v>382</v>
      </c>
    </row>
    <row r="7910" spans="1:13" ht="12.75" customHeight="1">
      <c r="A7910" s="65" t="str">
        <f>IF(ROW()=1,"KEY",IF(ISNA(VLOOKUP(B7910,車名対応マスタ!B:D,3,FALSE)),"",IF(VLOOKUP(B7910,車名対応マスタ!B:D,3,FALSE)="","",$D7910&amp;" "&amp;IF($G7910="9","J","O")&amp;" "&amp;$I7910&amp;" "&amp;IF($I7910&lt;=TEXT(★完成資料!$A$1,"yyyymm"),TEXT(★完成資料!$A$1,"yyyymm"),"999999")&amp; " " &amp; LEFT(F7910 &amp; "          ",10))))</f>
        <v xml:space="preserve">T O 202206 yyyy00 HV        </v>
      </c>
      <c r="B7910" s="68" t="s">
        <v>480</v>
      </c>
      <c r="C7910" s="68" t="s">
        <v>473</v>
      </c>
      <c r="D7910" s="68" t="s">
        <v>287</v>
      </c>
      <c r="E7910" s="68" t="s">
        <v>531</v>
      </c>
      <c r="F7910" s="68" t="s">
        <v>360</v>
      </c>
      <c r="G7910" s="68" t="s">
        <v>77</v>
      </c>
      <c r="H7910" s="68" t="s">
        <v>273</v>
      </c>
      <c r="I7910" s="68" t="s">
        <v>652</v>
      </c>
      <c r="J7910" s="65">
        <v>208</v>
      </c>
      <c r="K7910" s="65">
        <v>215</v>
      </c>
      <c r="L7910" s="65">
        <v>421</v>
      </c>
      <c r="M7910" s="65" t="s">
        <v>382</v>
      </c>
    </row>
    <row r="7911" spans="1:13" ht="12.75" customHeight="1">
      <c r="A7911" s="65" t="str">
        <f>IF(ROW()=1,"KEY",IF(ISNA(VLOOKUP(B7911,車名対応マスタ!B:D,3,FALSE)),"",IF(VLOOKUP(B7911,車名対応マスタ!B:D,3,FALSE)="","",$D7911&amp;" "&amp;IF($G7911="9","J","O")&amp;" "&amp;$I7911&amp;" "&amp;IF($I7911&lt;=TEXT(★完成資料!$A$1,"yyyymm"),TEXT(★完成資料!$A$1,"yyyymm"),"999999")&amp; " " &amp; LEFT(F7911 &amp; "          ",10))))</f>
        <v xml:space="preserve">T O 202207 yyyy00 HV        </v>
      </c>
      <c r="B7911" s="68" t="s">
        <v>480</v>
      </c>
      <c r="C7911" s="68" t="s">
        <v>473</v>
      </c>
      <c r="D7911" s="68" t="s">
        <v>287</v>
      </c>
      <c r="E7911" s="68" t="s">
        <v>531</v>
      </c>
      <c r="F7911" s="68" t="s">
        <v>360</v>
      </c>
      <c r="G7911" s="68" t="s">
        <v>77</v>
      </c>
      <c r="H7911" s="68" t="s">
        <v>273</v>
      </c>
      <c r="I7911" s="68" t="s">
        <v>655</v>
      </c>
      <c r="J7911" s="65">
        <v>162</v>
      </c>
      <c r="K7911" s="65">
        <v>220</v>
      </c>
      <c r="L7911" s="65">
        <v>421</v>
      </c>
      <c r="M7911" s="65" t="s">
        <v>382</v>
      </c>
    </row>
    <row r="7912" spans="1:13" ht="12.75" customHeight="1">
      <c r="A7912" s="65" t="str">
        <f>IF(ROW()=1,"KEY",IF(ISNA(VLOOKUP(B7912,車名対応マスタ!B:D,3,FALSE)),"",IF(VLOOKUP(B7912,車名対応マスタ!B:D,3,FALSE)="","",$D7912&amp;" "&amp;IF($G7912="9","J","O")&amp;" "&amp;$I7912&amp;" "&amp;IF($I7912&lt;=TEXT(★完成資料!$A$1,"yyyymm"),TEXT(★完成資料!$A$1,"yyyymm"),"999999")&amp; " " &amp; LEFT(F7912 &amp; "          ",10))))</f>
        <v xml:space="preserve">T O 202208 yyyy00 HV        </v>
      </c>
      <c r="B7912" s="68" t="s">
        <v>480</v>
      </c>
      <c r="C7912" s="68" t="s">
        <v>473</v>
      </c>
      <c r="D7912" s="68" t="s">
        <v>287</v>
      </c>
      <c r="E7912" s="68" t="s">
        <v>531</v>
      </c>
      <c r="F7912" s="68" t="s">
        <v>360</v>
      </c>
      <c r="G7912" s="68" t="s">
        <v>77</v>
      </c>
      <c r="H7912" s="68" t="s">
        <v>273</v>
      </c>
      <c r="I7912" s="68" t="s">
        <v>656</v>
      </c>
      <c r="J7912" s="65">
        <v>172</v>
      </c>
      <c r="K7912" s="65">
        <v>253</v>
      </c>
      <c r="L7912" s="65">
        <v>421</v>
      </c>
      <c r="M7912" s="65" t="s">
        <v>382</v>
      </c>
    </row>
    <row r="7913" spans="1:13" ht="12.75" customHeight="1">
      <c r="A7913" s="65" t="str">
        <f>IF(ROW()=1,"KEY",IF(ISNA(VLOOKUP(B7913,車名対応マスタ!B:D,3,FALSE)),"",IF(VLOOKUP(B7913,車名対応マスタ!B:D,3,FALSE)="","",$D7913&amp;" "&amp;IF($G7913="9","J","O")&amp;" "&amp;$I7913&amp;" "&amp;IF($I7913&lt;=TEXT(★完成資料!$A$1,"yyyymm"),TEXT(★完成資料!$A$1,"yyyymm"),"999999")&amp; " " &amp; LEFT(F7913 &amp; "          ",10))))</f>
        <v xml:space="preserve">T O 202209 yyyy00 HV        </v>
      </c>
      <c r="B7913" s="68" t="s">
        <v>480</v>
      </c>
      <c r="C7913" s="68" t="s">
        <v>473</v>
      </c>
      <c r="D7913" s="68" t="s">
        <v>287</v>
      </c>
      <c r="E7913" s="68" t="s">
        <v>531</v>
      </c>
      <c r="F7913" s="68" t="s">
        <v>360</v>
      </c>
      <c r="G7913" s="68" t="s">
        <v>77</v>
      </c>
      <c r="H7913" s="68" t="s">
        <v>273</v>
      </c>
      <c r="I7913" s="68" t="s">
        <v>657</v>
      </c>
      <c r="J7913" s="65">
        <v>183</v>
      </c>
      <c r="K7913" s="65">
        <v>254</v>
      </c>
      <c r="L7913" s="65">
        <v>421</v>
      </c>
      <c r="M7913" s="65" t="s">
        <v>382</v>
      </c>
    </row>
    <row r="7914" spans="1:13" ht="12.75" customHeight="1">
      <c r="A7914" s="65" t="str">
        <f>IF(ROW()=1,"KEY",IF(ISNA(VLOOKUP(B7914,車名対応マスタ!B:D,3,FALSE)),"",IF(VLOOKUP(B7914,車名対応マスタ!B:D,3,FALSE)="","",$D7914&amp;" "&amp;IF($G7914="9","J","O")&amp;" "&amp;$I7914&amp;" "&amp;IF($I7914&lt;=TEXT(★完成資料!$A$1,"yyyymm"),TEXT(★完成資料!$A$1,"yyyymm"),"999999")&amp; " " &amp; LEFT(F7914 &amp; "          ",10))))</f>
        <v xml:space="preserve">T O 202210 yyyy00 HV        </v>
      </c>
      <c r="B7914" s="68" t="s">
        <v>480</v>
      </c>
      <c r="C7914" s="68" t="s">
        <v>473</v>
      </c>
      <c r="D7914" s="68" t="s">
        <v>287</v>
      </c>
      <c r="E7914" s="68" t="s">
        <v>531</v>
      </c>
      <c r="F7914" s="68" t="s">
        <v>360</v>
      </c>
      <c r="G7914" s="68" t="s">
        <v>77</v>
      </c>
      <c r="H7914" s="68" t="s">
        <v>273</v>
      </c>
      <c r="I7914" s="68" t="s">
        <v>663</v>
      </c>
      <c r="J7914" s="65">
        <v>149</v>
      </c>
      <c r="K7914" s="65">
        <v>169</v>
      </c>
      <c r="L7914" s="65">
        <v>421</v>
      </c>
      <c r="M7914" s="65" t="s">
        <v>382</v>
      </c>
    </row>
    <row r="7915" spans="1:13" ht="12.75" customHeight="1">
      <c r="A7915" s="65" t="str">
        <f>IF(ROW()=1,"KEY",IF(ISNA(VLOOKUP(B7915,車名対応マスタ!B:D,3,FALSE)),"",IF(VLOOKUP(B7915,車名対応マスタ!B:D,3,FALSE)="","",$D7915&amp;" "&amp;IF($G7915="9","J","O")&amp;" "&amp;$I7915&amp;" "&amp;IF($I7915&lt;=TEXT(★完成資料!$A$1,"yyyymm"),TEXT(★完成資料!$A$1,"yyyymm"),"999999")&amp; " " &amp; LEFT(F7915 &amp; "          ",10))))</f>
        <v xml:space="preserve">T O 202201 yyyy00 HV        </v>
      </c>
      <c r="B7915" s="68" t="s">
        <v>480</v>
      </c>
      <c r="C7915" s="68" t="s">
        <v>473</v>
      </c>
      <c r="D7915" s="68" t="s">
        <v>287</v>
      </c>
      <c r="E7915" s="68" t="s">
        <v>531</v>
      </c>
      <c r="F7915" s="68" t="s">
        <v>360</v>
      </c>
      <c r="G7915" s="68" t="s">
        <v>77</v>
      </c>
      <c r="H7915" s="68" t="s">
        <v>273</v>
      </c>
      <c r="I7915" s="68" t="s">
        <v>639</v>
      </c>
      <c r="J7915" s="65">
        <v>459</v>
      </c>
      <c r="K7915" s="65">
        <v>107</v>
      </c>
      <c r="L7915" s="65">
        <v>440</v>
      </c>
      <c r="M7915" s="65" t="s">
        <v>501</v>
      </c>
    </row>
    <row r="7916" spans="1:13" ht="12.75" customHeight="1">
      <c r="A7916" s="65" t="str">
        <f>IF(ROW()=1,"KEY",IF(ISNA(VLOOKUP(B7916,車名対応マスタ!B:D,3,FALSE)),"",IF(VLOOKUP(B7916,車名対応マスタ!B:D,3,FALSE)="","",$D7916&amp;" "&amp;IF($G7916="9","J","O")&amp;" "&amp;$I7916&amp;" "&amp;IF($I7916&lt;=TEXT(★完成資料!$A$1,"yyyymm"),TEXT(★完成資料!$A$1,"yyyymm"),"999999")&amp; " " &amp; LEFT(F7916 &amp; "          ",10))))</f>
        <v xml:space="preserve">T O 202202 yyyy00 HV        </v>
      </c>
      <c r="B7916" s="68" t="s">
        <v>480</v>
      </c>
      <c r="C7916" s="68" t="s">
        <v>473</v>
      </c>
      <c r="D7916" s="68" t="s">
        <v>287</v>
      </c>
      <c r="E7916" s="68" t="s">
        <v>531</v>
      </c>
      <c r="F7916" s="68" t="s">
        <v>360</v>
      </c>
      <c r="G7916" s="68" t="s">
        <v>77</v>
      </c>
      <c r="H7916" s="68" t="s">
        <v>273</v>
      </c>
      <c r="I7916" s="68" t="s">
        <v>640</v>
      </c>
      <c r="J7916" s="65">
        <v>297</v>
      </c>
      <c r="K7916" s="65">
        <v>199</v>
      </c>
      <c r="L7916" s="65">
        <v>440</v>
      </c>
      <c r="M7916" s="65" t="s">
        <v>501</v>
      </c>
    </row>
    <row r="7917" spans="1:13" ht="12.75" customHeight="1">
      <c r="A7917" s="65" t="str">
        <f>IF(ROW()=1,"KEY",IF(ISNA(VLOOKUP(B7917,車名対応マスタ!B:D,3,FALSE)),"",IF(VLOOKUP(B7917,車名対応マスタ!B:D,3,FALSE)="","",$D7917&amp;" "&amp;IF($G7917="9","J","O")&amp;" "&amp;$I7917&amp;" "&amp;IF($I7917&lt;=TEXT(★完成資料!$A$1,"yyyymm"),TEXT(★完成資料!$A$1,"yyyymm"),"999999")&amp; " " &amp; LEFT(F7917 &amp; "          ",10))))</f>
        <v xml:space="preserve">T O 202203 yyyy00 HV        </v>
      </c>
      <c r="B7917" s="68" t="s">
        <v>480</v>
      </c>
      <c r="C7917" s="68" t="s">
        <v>473</v>
      </c>
      <c r="D7917" s="68" t="s">
        <v>287</v>
      </c>
      <c r="E7917" s="68" t="s">
        <v>531</v>
      </c>
      <c r="F7917" s="68" t="s">
        <v>360</v>
      </c>
      <c r="G7917" s="68" t="s">
        <v>77</v>
      </c>
      <c r="H7917" s="68" t="s">
        <v>273</v>
      </c>
      <c r="I7917" s="68" t="s">
        <v>641</v>
      </c>
      <c r="J7917" s="65">
        <v>90</v>
      </c>
      <c r="K7917" s="65">
        <v>182</v>
      </c>
      <c r="L7917" s="65">
        <v>440</v>
      </c>
      <c r="M7917" s="65" t="s">
        <v>501</v>
      </c>
    </row>
    <row r="7918" spans="1:13" ht="12.75" customHeight="1">
      <c r="A7918" s="65" t="str">
        <f>IF(ROW()=1,"KEY",IF(ISNA(VLOOKUP(B7918,車名対応マスタ!B:D,3,FALSE)),"",IF(VLOOKUP(B7918,車名対応マスタ!B:D,3,FALSE)="","",$D7918&amp;" "&amp;IF($G7918="9","J","O")&amp;" "&amp;$I7918&amp;" "&amp;IF($I7918&lt;=TEXT(★完成資料!$A$1,"yyyymm"),TEXT(★完成資料!$A$1,"yyyymm"),"999999")&amp; " " &amp; LEFT(F7918 &amp; "          ",10))))</f>
        <v xml:space="preserve">T O 202204 yyyy00 HV        </v>
      </c>
      <c r="B7918" s="68" t="s">
        <v>480</v>
      </c>
      <c r="C7918" s="68" t="s">
        <v>473</v>
      </c>
      <c r="D7918" s="68" t="s">
        <v>287</v>
      </c>
      <c r="E7918" s="68" t="s">
        <v>531</v>
      </c>
      <c r="F7918" s="68" t="s">
        <v>360</v>
      </c>
      <c r="G7918" s="68" t="s">
        <v>77</v>
      </c>
      <c r="H7918" s="68" t="s">
        <v>273</v>
      </c>
      <c r="I7918" s="68" t="s">
        <v>642</v>
      </c>
      <c r="J7918" s="65">
        <v>270</v>
      </c>
      <c r="K7918" s="65">
        <v>233</v>
      </c>
      <c r="L7918" s="65">
        <v>440</v>
      </c>
      <c r="M7918" s="65" t="s">
        <v>501</v>
      </c>
    </row>
    <row r="7919" spans="1:13" ht="12.75" customHeight="1">
      <c r="A7919" s="65" t="str">
        <f>IF(ROW()=1,"KEY",IF(ISNA(VLOOKUP(B7919,車名対応マスタ!B:D,3,FALSE)),"",IF(VLOOKUP(B7919,車名対応マスタ!B:D,3,FALSE)="","",$D7919&amp;" "&amp;IF($G7919="9","J","O")&amp;" "&amp;$I7919&amp;" "&amp;IF($I7919&lt;=TEXT(★完成資料!$A$1,"yyyymm"),TEXT(★完成資料!$A$1,"yyyymm"),"999999")&amp; " " &amp; LEFT(F7919 &amp; "          ",10))))</f>
        <v xml:space="preserve">T O 202205 yyyy00 HV        </v>
      </c>
      <c r="B7919" s="68" t="s">
        <v>480</v>
      </c>
      <c r="C7919" s="68" t="s">
        <v>473</v>
      </c>
      <c r="D7919" s="68" t="s">
        <v>287</v>
      </c>
      <c r="E7919" s="68" t="s">
        <v>531</v>
      </c>
      <c r="F7919" s="68" t="s">
        <v>360</v>
      </c>
      <c r="G7919" s="68" t="s">
        <v>77</v>
      </c>
      <c r="H7919" s="68" t="s">
        <v>273</v>
      </c>
      <c r="I7919" s="68" t="s">
        <v>647</v>
      </c>
      <c r="J7919" s="65">
        <v>84</v>
      </c>
      <c r="K7919" s="65">
        <v>186</v>
      </c>
      <c r="L7919" s="65">
        <v>440</v>
      </c>
      <c r="M7919" s="65" t="s">
        <v>501</v>
      </c>
    </row>
    <row r="7920" spans="1:13" ht="12.75" customHeight="1">
      <c r="A7920" s="65" t="str">
        <f>IF(ROW()=1,"KEY",IF(ISNA(VLOOKUP(B7920,車名対応マスタ!B:D,3,FALSE)),"",IF(VLOOKUP(B7920,車名対応マスタ!B:D,3,FALSE)="","",$D7920&amp;" "&amp;IF($G7920="9","J","O")&amp;" "&amp;$I7920&amp;" "&amp;IF($I7920&lt;=TEXT(★完成資料!$A$1,"yyyymm"),TEXT(★完成資料!$A$1,"yyyymm"),"999999")&amp; " " &amp; LEFT(F7920 &amp; "          ",10))))</f>
        <v xml:space="preserve">T O 202206 yyyy00 HV        </v>
      </c>
      <c r="B7920" s="68" t="s">
        <v>480</v>
      </c>
      <c r="C7920" s="68" t="s">
        <v>473</v>
      </c>
      <c r="D7920" s="68" t="s">
        <v>287</v>
      </c>
      <c r="E7920" s="68" t="s">
        <v>531</v>
      </c>
      <c r="F7920" s="68" t="s">
        <v>360</v>
      </c>
      <c r="G7920" s="68" t="s">
        <v>77</v>
      </c>
      <c r="H7920" s="68" t="s">
        <v>273</v>
      </c>
      <c r="I7920" s="68" t="s">
        <v>652</v>
      </c>
      <c r="J7920" s="65">
        <v>155</v>
      </c>
      <c r="K7920" s="65">
        <v>179</v>
      </c>
      <c r="L7920" s="65">
        <v>440</v>
      </c>
      <c r="M7920" s="65" t="s">
        <v>501</v>
      </c>
    </row>
    <row r="7921" spans="1:13" ht="12.75" customHeight="1">
      <c r="A7921" s="65" t="str">
        <f>IF(ROW()=1,"KEY",IF(ISNA(VLOOKUP(B7921,車名対応マスタ!B:D,3,FALSE)),"",IF(VLOOKUP(B7921,車名対応マスタ!B:D,3,FALSE)="","",$D7921&amp;" "&amp;IF($G7921="9","J","O")&amp;" "&amp;$I7921&amp;" "&amp;IF($I7921&lt;=TEXT(★完成資料!$A$1,"yyyymm"),TEXT(★完成資料!$A$1,"yyyymm"),"999999")&amp; " " &amp; LEFT(F7921 &amp; "          ",10))))</f>
        <v xml:space="preserve">T O 202207 yyyy00 HV        </v>
      </c>
      <c r="B7921" s="68" t="s">
        <v>480</v>
      </c>
      <c r="C7921" s="68" t="s">
        <v>473</v>
      </c>
      <c r="D7921" s="68" t="s">
        <v>287</v>
      </c>
      <c r="E7921" s="68" t="s">
        <v>531</v>
      </c>
      <c r="F7921" s="68" t="s">
        <v>360</v>
      </c>
      <c r="G7921" s="68" t="s">
        <v>77</v>
      </c>
      <c r="H7921" s="68" t="s">
        <v>273</v>
      </c>
      <c r="I7921" s="68" t="s">
        <v>655</v>
      </c>
      <c r="J7921" s="65">
        <v>102</v>
      </c>
      <c r="K7921" s="65">
        <v>201</v>
      </c>
      <c r="L7921" s="65">
        <v>440</v>
      </c>
      <c r="M7921" s="65" t="s">
        <v>501</v>
      </c>
    </row>
    <row r="7922" spans="1:13" ht="12.75" customHeight="1">
      <c r="A7922" s="65" t="str">
        <f>IF(ROW()=1,"KEY",IF(ISNA(VLOOKUP(B7922,車名対応マスタ!B:D,3,FALSE)),"",IF(VLOOKUP(B7922,車名対応マスタ!B:D,3,FALSE)="","",$D7922&amp;" "&amp;IF($G7922="9","J","O")&amp;" "&amp;$I7922&amp;" "&amp;IF($I7922&lt;=TEXT(★完成資料!$A$1,"yyyymm"),TEXT(★完成資料!$A$1,"yyyymm"),"999999")&amp; " " &amp; LEFT(F7922 &amp; "          ",10))))</f>
        <v xml:space="preserve">T O 202208 yyyy00 HV        </v>
      </c>
      <c r="B7922" s="68" t="s">
        <v>480</v>
      </c>
      <c r="C7922" s="68" t="s">
        <v>473</v>
      </c>
      <c r="D7922" s="68" t="s">
        <v>287</v>
      </c>
      <c r="E7922" s="68" t="s">
        <v>531</v>
      </c>
      <c r="F7922" s="68" t="s">
        <v>360</v>
      </c>
      <c r="G7922" s="68" t="s">
        <v>77</v>
      </c>
      <c r="H7922" s="68" t="s">
        <v>273</v>
      </c>
      <c r="I7922" s="68" t="s">
        <v>656</v>
      </c>
      <c r="J7922" s="65">
        <v>174</v>
      </c>
      <c r="K7922" s="65">
        <v>228</v>
      </c>
      <c r="L7922" s="65">
        <v>440</v>
      </c>
      <c r="M7922" s="65" t="s">
        <v>501</v>
      </c>
    </row>
    <row r="7923" spans="1:13" ht="12.75" customHeight="1">
      <c r="A7923" s="65" t="str">
        <f>IF(ROW()=1,"KEY",IF(ISNA(VLOOKUP(B7923,車名対応マスタ!B:D,3,FALSE)),"",IF(VLOOKUP(B7923,車名対応マスタ!B:D,3,FALSE)="","",$D7923&amp;" "&amp;IF($G7923="9","J","O")&amp;" "&amp;$I7923&amp;" "&amp;IF($I7923&lt;=TEXT(★完成資料!$A$1,"yyyymm"),TEXT(★完成資料!$A$1,"yyyymm"),"999999")&amp; " " &amp; LEFT(F7923 &amp; "          ",10))))</f>
        <v xml:space="preserve">T O 202209 yyyy00 HV        </v>
      </c>
      <c r="B7923" s="68" t="s">
        <v>480</v>
      </c>
      <c r="C7923" s="68" t="s">
        <v>473</v>
      </c>
      <c r="D7923" s="68" t="s">
        <v>287</v>
      </c>
      <c r="E7923" s="68" t="s">
        <v>531</v>
      </c>
      <c r="F7923" s="68" t="s">
        <v>360</v>
      </c>
      <c r="G7923" s="68" t="s">
        <v>77</v>
      </c>
      <c r="H7923" s="68" t="s">
        <v>273</v>
      </c>
      <c r="I7923" s="68" t="s">
        <v>657</v>
      </c>
      <c r="J7923" s="65">
        <v>332</v>
      </c>
      <c r="K7923" s="65">
        <v>224</v>
      </c>
      <c r="L7923" s="65">
        <v>440</v>
      </c>
      <c r="M7923" s="65" t="s">
        <v>501</v>
      </c>
    </row>
    <row r="7924" spans="1:13" ht="12.75" customHeight="1">
      <c r="A7924" s="65" t="str">
        <f>IF(ROW()=1,"KEY",IF(ISNA(VLOOKUP(B7924,車名対応マスタ!B:D,3,FALSE)),"",IF(VLOOKUP(B7924,車名対応マスタ!B:D,3,FALSE)="","",$D7924&amp;" "&amp;IF($G7924="9","J","O")&amp;" "&amp;$I7924&amp;" "&amp;IF($I7924&lt;=TEXT(★完成資料!$A$1,"yyyymm"),TEXT(★完成資料!$A$1,"yyyymm"),"999999")&amp; " " &amp; LEFT(F7924 &amp; "          ",10))))</f>
        <v xml:space="preserve">T O 202210 yyyy00 HV        </v>
      </c>
      <c r="B7924" s="68" t="s">
        <v>480</v>
      </c>
      <c r="C7924" s="68" t="s">
        <v>473</v>
      </c>
      <c r="D7924" s="68" t="s">
        <v>287</v>
      </c>
      <c r="E7924" s="68" t="s">
        <v>531</v>
      </c>
      <c r="F7924" s="68" t="s">
        <v>360</v>
      </c>
      <c r="G7924" s="68" t="s">
        <v>77</v>
      </c>
      <c r="H7924" s="68" t="s">
        <v>273</v>
      </c>
      <c r="I7924" s="68" t="s">
        <v>663</v>
      </c>
      <c r="J7924" s="65">
        <v>219</v>
      </c>
      <c r="K7924" s="65">
        <v>191</v>
      </c>
      <c r="L7924" s="65">
        <v>440</v>
      </c>
      <c r="M7924" s="65" t="s">
        <v>501</v>
      </c>
    </row>
    <row r="7925" spans="1:13" ht="12.75" customHeight="1">
      <c r="A7925" s="65" t="str">
        <f>IF(ROW()=1,"KEY",IF(ISNA(VLOOKUP(B7925,車名対応マスタ!B:D,3,FALSE)),"",IF(VLOOKUP(B7925,車名対応マスタ!B:D,3,FALSE)="","",$D7925&amp;" "&amp;IF($G7925="9","J","O")&amp;" "&amp;$I7925&amp;" "&amp;IF($I7925&lt;=TEXT(★完成資料!$A$1,"yyyymm"),TEXT(★完成資料!$A$1,"yyyymm"),"999999")&amp; " " &amp; LEFT(F7925 &amp; "          ",10))))</f>
        <v xml:space="preserve">T O 202201 yyyy00 HV        </v>
      </c>
      <c r="B7925" s="68" t="s">
        <v>480</v>
      </c>
      <c r="C7925" s="68" t="s">
        <v>473</v>
      </c>
      <c r="D7925" s="68" t="s">
        <v>287</v>
      </c>
      <c r="E7925" s="68" t="s">
        <v>531</v>
      </c>
      <c r="F7925" s="68" t="s">
        <v>360</v>
      </c>
      <c r="G7925" s="68" t="s">
        <v>77</v>
      </c>
      <c r="H7925" s="68" t="s">
        <v>273</v>
      </c>
      <c r="I7925" s="68" t="s">
        <v>639</v>
      </c>
      <c r="J7925" s="65">
        <v>51</v>
      </c>
      <c r="K7925" s="65">
        <v>43</v>
      </c>
      <c r="L7925" s="65">
        <v>467</v>
      </c>
      <c r="M7925" s="65" t="s">
        <v>275</v>
      </c>
    </row>
    <row r="7926" spans="1:13" ht="12.75" customHeight="1">
      <c r="A7926" s="65" t="str">
        <f>IF(ROW()=1,"KEY",IF(ISNA(VLOOKUP(B7926,車名対応マスタ!B:D,3,FALSE)),"",IF(VLOOKUP(B7926,車名対応マスタ!B:D,3,FALSE)="","",$D7926&amp;" "&amp;IF($G7926="9","J","O")&amp;" "&amp;$I7926&amp;" "&amp;IF($I7926&lt;=TEXT(★完成資料!$A$1,"yyyymm"),TEXT(★完成資料!$A$1,"yyyymm"),"999999")&amp; " " &amp; LEFT(F7926 &amp; "          ",10))))</f>
        <v xml:space="preserve">T O 202202 yyyy00 HV        </v>
      </c>
      <c r="B7926" s="68" t="s">
        <v>480</v>
      </c>
      <c r="C7926" s="68" t="s">
        <v>473</v>
      </c>
      <c r="D7926" s="68" t="s">
        <v>287</v>
      </c>
      <c r="E7926" s="68" t="s">
        <v>531</v>
      </c>
      <c r="F7926" s="68" t="s">
        <v>360</v>
      </c>
      <c r="G7926" s="68" t="s">
        <v>77</v>
      </c>
      <c r="H7926" s="68" t="s">
        <v>273</v>
      </c>
      <c r="I7926" s="68" t="s">
        <v>640</v>
      </c>
      <c r="J7926" s="65">
        <v>57</v>
      </c>
      <c r="K7926" s="65">
        <v>51</v>
      </c>
      <c r="L7926" s="65">
        <v>467</v>
      </c>
      <c r="M7926" s="65" t="s">
        <v>275</v>
      </c>
    </row>
    <row r="7927" spans="1:13" ht="12.75" customHeight="1">
      <c r="A7927" s="65" t="str">
        <f>IF(ROW()=1,"KEY",IF(ISNA(VLOOKUP(B7927,車名対応マスタ!B:D,3,FALSE)),"",IF(VLOOKUP(B7927,車名対応マスタ!B:D,3,FALSE)="","",$D7927&amp;" "&amp;IF($G7927="9","J","O")&amp;" "&amp;$I7927&amp;" "&amp;IF($I7927&lt;=TEXT(★完成資料!$A$1,"yyyymm"),TEXT(★完成資料!$A$1,"yyyymm"),"999999")&amp; " " &amp; LEFT(F7927 &amp; "          ",10))))</f>
        <v xml:space="preserve">T O 202203 yyyy00 HV        </v>
      </c>
      <c r="B7927" s="68" t="s">
        <v>480</v>
      </c>
      <c r="C7927" s="68" t="s">
        <v>473</v>
      </c>
      <c r="D7927" s="68" t="s">
        <v>287</v>
      </c>
      <c r="E7927" s="68" t="s">
        <v>531</v>
      </c>
      <c r="F7927" s="68" t="s">
        <v>360</v>
      </c>
      <c r="G7927" s="68" t="s">
        <v>77</v>
      </c>
      <c r="H7927" s="68" t="s">
        <v>273</v>
      </c>
      <c r="I7927" s="68" t="s">
        <v>641</v>
      </c>
      <c r="J7927" s="65">
        <v>80</v>
      </c>
      <c r="K7927" s="65">
        <v>68</v>
      </c>
      <c r="L7927" s="65">
        <v>467</v>
      </c>
      <c r="M7927" s="65" t="s">
        <v>275</v>
      </c>
    </row>
    <row r="7928" spans="1:13" ht="12.75" customHeight="1">
      <c r="A7928" s="65" t="str">
        <f>IF(ROW()=1,"KEY",IF(ISNA(VLOOKUP(B7928,車名対応マスタ!B:D,3,FALSE)),"",IF(VLOOKUP(B7928,車名対応マスタ!B:D,3,FALSE)="","",$D7928&amp;" "&amp;IF($G7928="9","J","O")&amp;" "&amp;$I7928&amp;" "&amp;IF($I7928&lt;=TEXT(★完成資料!$A$1,"yyyymm"),TEXT(★完成資料!$A$1,"yyyymm"),"999999")&amp; " " &amp; LEFT(F7928 &amp; "          ",10))))</f>
        <v xml:space="preserve">T O 202204 yyyy00 HV        </v>
      </c>
      <c r="B7928" s="68" t="s">
        <v>480</v>
      </c>
      <c r="C7928" s="68" t="s">
        <v>473</v>
      </c>
      <c r="D7928" s="68" t="s">
        <v>287</v>
      </c>
      <c r="E7928" s="68" t="s">
        <v>531</v>
      </c>
      <c r="F7928" s="68" t="s">
        <v>360</v>
      </c>
      <c r="G7928" s="68" t="s">
        <v>77</v>
      </c>
      <c r="H7928" s="68" t="s">
        <v>273</v>
      </c>
      <c r="I7928" s="68" t="s">
        <v>642</v>
      </c>
      <c r="J7928" s="65">
        <v>71</v>
      </c>
      <c r="K7928" s="65">
        <v>73</v>
      </c>
      <c r="L7928" s="65">
        <v>467</v>
      </c>
      <c r="M7928" s="65" t="s">
        <v>275</v>
      </c>
    </row>
    <row r="7929" spans="1:13" ht="12.75" customHeight="1">
      <c r="A7929" s="65" t="str">
        <f>IF(ROW()=1,"KEY",IF(ISNA(VLOOKUP(B7929,車名対応マスタ!B:D,3,FALSE)),"",IF(VLOOKUP(B7929,車名対応マスタ!B:D,3,FALSE)="","",$D7929&amp;" "&amp;IF($G7929="9","J","O")&amp;" "&amp;$I7929&amp;" "&amp;IF($I7929&lt;=TEXT(★完成資料!$A$1,"yyyymm"),TEXT(★完成資料!$A$1,"yyyymm"),"999999")&amp; " " &amp; LEFT(F7929 &amp; "          ",10))))</f>
        <v xml:space="preserve">T O 202205 yyyy00 HV        </v>
      </c>
      <c r="B7929" s="68" t="s">
        <v>480</v>
      </c>
      <c r="C7929" s="68" t="s">
        <v>473</v>
      </c>
      <c r="D7929" s="68" t="s">
        <v>287</v>
      </c>
      <c r="E7929" s="68" t="s">
        <v>531</v>
      </c>
      <c r="F7929" s="68" t="s">
        <v>360</v>
      </c>
      <c r="G7929" s="68" t="s">
        <v>77</v>
      </c>
      <c r="H7929" s="68" t="s">
        <v>273</v>
      </c>
      <c r="I7929" s="68" t="s">
        <v>647</v>
      </c>
      <c r="J7929" s="65">
        <v>63</v>
      </c>
      <c r="K7929" s="65">
        <v>96</v>
      </c>
      <c r="L7929" s="65">
        <v>467</v>
      </c>
      <c r="M7929" s="65" t="s">
        <v>275</v>
      </c>
    </row>
    <row r="7930" spans="1:13" ht="12.75" customHeight="1">
      <c r="A7930" s="65" t="str">
        <f>IF(ROW()=1,"KEY",IF(ISNA(VLOOKUP(B7930,車名対応マスタ!B:D,3,FALSE)),"",IF(VLOOKUP(B7930,車名対応マスタ!B:D,3,FALSE)="","",$D7930&amp;" "&amp;IF($G7930="9","J","O")&amp;" "&amp;$I7930&amp;" "&amp;IF($I7930&lt;=TEXT(★完成資料!$A$1,"yyyymm"),TEXT(★完成資料!$A$1,"yyyymm"),"999999")&amp; " " &amp; LEFT(F7930 &amp; "          ",10))))</f>
        <v xml:space="preserve">T O 202206 yyyy00 HV        </v>
      </c>
      <c r="B7930" s="68" t="s">
        <v>480</v>
      </c>
      <c r="C7930" s="68" t="s">
        <v>473</v>
      </c>
      <c r="D7930" s="68" t="s">
        <v>287</v>
      </c>
      <c r="E7930" s="68" t="s">
        <v>531</v>
      </c>
      <c r="F7930" s="68" t="s">
        <v>360</v>
      </c>
      <c r="G7930" s="68" t="s">
        <v>77</v>
      </c>
      <c r="H7930" s="68" t="s">
        <v>273</v>
      </c>
      <c r="I7930" s="68" t="s">
        <v>652</v>
      </c>
      <c r="J7930" s="65">
        <v>56</v>
      </c>
      <c r="K7930" s="65">
        <v>65</v>
      </c>
      <c r="L7930" s="65">
        <v>467</v>
      </c>
      <c r="M7930" s="65" t="s">
        <v>275</v>
      </c>
    </row>
    <row r="7931" spans="1:13" ht="12.75" customHeight="1">
      <c r="A7931" s="65" t="str">
        <f>IF(ROW()=1,"KEY",IF(ISNA(VLOOKUP(B7931,車名対応マスタ!B:D,3,FALSE)),"",IF(VLOOKUP(B7931,車名対応マスタ!B:D,3,FALSE)="","",$D7931&amp;" "&amp;IF($G7931="9","J","O")&amp;" "&amp;$I7931&amp;" "&amp;IF($I7931&lt;=TEXT(★完成資料!$A$1,"yyyymm"),TEXT(★完成資料!$A$1,"yyyymm"),"999999")&amp; " " &amp; LEFT(F7931 &amp; "          ",10))))</f>
        <v xml:space="preserve">T O 202207 yyyy00 HV        </v>
      </c>
      <c r="B7931" s="68" t="s">
        <v>480</v>
      </c>
      <c r="C7931" s="68" t="s">
        <v>473</v>
      </c>
      <c r="D7931" s="68" t="s">
        <v>287</v>
      </c>
      <c r="E7931" s="68" t="s">
        <v>531</v>
      </c>
      <c r="F7931" s="68" t="s">
        <v>360</v>
      </c>
      <c r="G7931" s="68" t="s">
        <v>77</v>
      </c>
      <c r="H7931" s="68" t="s">
        <v>273</v>
      </c>
      <c r="I7931" s="68" t="s">
        <v>655</v>
      </c>
      <c r="J7931" s="65">
        <v>48</v>
      </c>
      <c r="K7931" s="65">
        <v>108</v>
      </c>
      <c r="L7931" s="65">
        <v>467</v>
      </c>
      <c r="M7931" s="65" t="s">
        <v>275</v>
      </c>
    </row>
    <row r="7932" spans="1:13" ht="12.75" customHeight="1">
      <c r="A7932" s="65" t="str">
        <f>IF(ROW()=1,"KEY",IF(ISNA(VLOOKUP(B7932,車名対応マスタ!B:D,3,FALSE)),"",IF(VLOOKUP(B7932,車名対応マスタ!B:D,3,FALSE)="","",$D7932&amp;" "&amp;IF($G7932="9","J","O")&amp;" "&amp;$I7932&amp;" "&amp;IF($I7932&lt;=TEXT(★完成資料!$A$1,"yyyymm"),TEXT(★完成資料!$A$1,"yyyymm"),"999999")&amp; " " &amp; LEFT(F7932 &amp; "          ",10))))</f>
        <v xml:space="preserve">T O 202208 yyyy00 HV        </v>
      </c>
      <c r="B7932" s="68" t="s">
        <v>480</v>
      </c>
      <c r="C7932" s="68" t="s">
        <v>473</v>
      </c>
      <c r="D7932" s="68" t="s">
        <v>287</v>
      </c>
      <c r="E7932" s="68" t="s">
        <v>531</v>
      </c>
      <c r="F7932" s="68" t="s">
        <v>360</v>
      </c>
      <c r="G7932" s="68" t="s">
        <v>77</v>
      </c>
      <c r="H7932" s="68" t="s">
        <v>273</v>
      </c>
      <c r="I7932" s="68" t="s">
        <v>656</v>
      </c>
      <c r="J7932" s="65">
        <v>81</v>
      </c>
      <c r="K7932" s="65">
        <v>89</v>
      </c>
      <c r="L7932" s="65">
        <v>467</v>
      </c>
      <c r="M7932" s="65" t="s">
        <v>275</v>
      </c>
    </row>
    <row r="7933" spans="1:13" ht="12.75" customHeight="1">
      <c r="A7933" s="65" t="str">
        <f>IF(ROW()=1,"KEY",IF(ISNA(VLOOKUP(B7933,車名対応マスタ!B:D,3,FALSE)),"",IF(VLOOKUP(B7933,車名対応マスタ!B:D,3,FALSE)="","",$D7933&amp;" "&amp;IF($G7933="9","J","O")&amp;" "&amp;$I7933&amp;" "&amp;IF($I7933&lt;=TEXT(★完成資料!$A$1,"yyyymm"),TEXT(★完成資料!$A$1,"yyyymm"),"999999")&amp; " " &amp; LEFT(F7933 &amp; "          ",10))))</f>
        <v xml:space="preserve">T O 202209 yyyy00 HV        </v>
      </c>
      <c r="B7933" s="68" t="s">
        <v>480</v>
      </c>
      <c r="C7933" s="68" t="s">
        <v>473</v>
      </c>
      <c r="D7933" s="68" t="s">
        <v>287</v>
      </c>
      <c r="E7933" s="68" t="s">
        <v>531</v>
      </c>
      <c r="F7933" s="68" t="s">
        <v>360</v>
      </c>
      <c r="G7933" s="68" t="s">
        <v>77</v>
      </c>
      <c r="H7933" s="68" t="s">
        <v>273</v>
      </c>
      <c r="I7933" s="68" t="s">
        <v>657</v>
      </c>
      <c r="J7933" s="65">
        <v>41</v>
      </c>
      <c r="K7933" s="65">
        <v>119</v>
      </c>
      <c r="L7933" s="65">
        <v>467</v>
      </c>
      <c r="M7933" s="65" t="s">
        <v>275</v>
      </c>
    </row>
    <row r="7934" spans="1:13" ht="12.75" customHeight="1">
      <c r="A7934" s="65" t="str">
        <f>IF(ROW()=1,"KEY",IF(ISNA(VLOOKUP(B7934,車名対応マスタ!B:D,3,FALSE)),"",IF(VLOOKUP(B7934,車名対応マスタ!B:D,3,FALSE)="","",$D7934&amp;" "&amp;IF($G7934="9","J","O")&amp;" "&amp;$I7934&amp;" "&amp;IF($I7934&lt;=TEXT(★完成資料!$A$1,"yyyymm"),TEXT(★完成資料!$A$1,"yyyymm"),"999999")&amp; " " &amp; LEFT(F7934 &amp; "          ",10))))</f>
        <v xml:space="preserve">T O 202210 yyyy00 HV        </v>
      </c>
      <c r="B7934" s="68" t="s">
        <v>480</v>
      </c>
      <c r="C7934" s="68" t="s">
        <v>473</v>
      </c>
      <c r="D7934" s="68" t="s">
        <v>287</v>
      </c>
      <c r="E7934" s="68" t="s">
        <v>531</v>
      </c>
      <c r="F7934" s="68" t="s">
        <v>360</v>
      </c>
      <c r="G7934" s="68" t="s">
        <v>77</v>
      </c>
      <c r="H7934" s="68" t="s">
        <v>273</v>
      </c>
      <c r="I7934" s="68" t="s">
        <v>663</v>
      </c>
      <c r="J7934" s="65">
        <v>30</v>
      </c>
      <c r="K7934" s="65">
        <v>80</v>
      </c>
      <c r="L7934" s="65">
        <v>467</v>
      </c>
      <c r="M7934" s="65" t="s">
        <v>275</v>
      </c>
    </row>
    <row r="7935" spans="1:13" ht="12.75" customHeight="1">
      <c r="A7935" s="65" t="str">
        <f>IF(ROW()=1,"KEY",IF(ISNA(VLOOKUP(B7935,車名対応マスタ!B:D,3,FALSE)),"",IF(VLOOKUP(B7935,車名対応マスタ!B:D,3,FALSE)="","",$D7935&amp;" "&amp;IF($G7935="9","J","O")&amp;" "&amp;$I7935&amp;" "&amp;IF($I7935&lt;=TEXT(★完成資料!$A$1,"yyyymm"),TEXT(★完成資料!$A$1,"yyyymm"),"999999")&amp; " " &amp; LEFT(F7935 &amp; "          ",10))))</f>
        <v xml:space="preserve">T O 202201 yyyy00 HV        </v>
      </c>
      <c r="B7935" s="68" t="s">
        <v>480</v>
      </c>
      <c r="C7935" s="68" t="s">
        <v>473</v>
      </c>
      <c r="D7935" s="68" t="s">
        <v>287</v>
      </c>
      <c r="E7935" s="68" t="s">
        <v>531</v>
      </c>
      <c r="F7935" s="68" t="s">
        <v>360</v>
      </c>
      <c r="G7935" s="68" t="s">
        <v>77</v>
      </c>
      <c r="H7935" s="68" t="s">
        <v>273</v>
      </c>
      <c r="I7935" s="68" t="s">
        <v>639</v>
      </c>
      <c r="J7935" s="65">
        <v>2</v>
      </c>
      <c r="K7935" s="65">
        <v>7</v>
      </c>
      <c r="L7935" s="65">
        <v>616</v>
      </c>
      <c r="M7935" s="65" t="s">
        <v>383</v>
      </c>
    </row>
    <row r="7936" spans="1:13" ht="12.75" customHeight="1">
      <c r="A7936" s="65" t="str">
        <f>IF(ROW()=1,"KEY",IF(ISNA(VLOOKUP(B7936,車名対応マスタ!B:D,3,FALSE)),"",IF(VLOOKUP(B7936,車名対応マスタ!B:D,3,FALSE)="","",$D7936&amp;" "&amp;IF($G7936="9","J","O")&amp;" "&amp;$I7936&amp;" "&amp;IF($I7936&lt;=TEXT(★完成資料!$A$1,"yyyymm"),TEXT(★完成資料!$A$1,"yyyymm"),"999999")&amp; " " &amp; LEFT(F7936 &amp; "          ",10))))</f>
        <v xml:space="preserve">T O 202202 yyyy00 HV        </v>
      </c>
      <c r="B7936" s="68" t="s">
        <v>480</v>
      </c>
      <c r="C7936" s="68" t="s">
        <v>473</v>
      </c>
      <c r="D7936" s="68" t="s">
        <v>287</v>
      </c>
      <c r="E7936" s="68" t="s">
        <v>531</v>
      </c>
      <c r="F7936" s="68" t="s">
        <v>360</v>
      </c>
      <c r="G7936" s="68" t="s">
        <v>77</v>
      </c>
      <c r="H7936" s="68" t="s">
        <v>273</v>
      </c>
      <c r="I7936" s="68" t="s">
        <v>640</v>
      </c>
      <c r="J7936" s="65">
        <v>1</v>
      </c>
      <c r="K7936" s="65">
        <v>36</v>
      </c>
      <c r="L7936" s="65">
        <v>616</v>
      </c>
      <c r="M7936" s="65" t="s">
        <v>383</v>
      </c>
    </row>
    <row r="7937" spans="1:13" ht="12.75" customHeight="1">
      <c r="A7937" s="65" t="str">
        <f>IF(ROW()=1,"KEY",IF(ISNA(VLOOKUP(B7937,車名対応マスタ!B:D,3,FALSE)),"",IF(VLOOKUP(B7937,車名対応マスタ!B:D,3,FALSE)="","",$D7937&amp;" "&amp;IF($G7937="9","J","O")&amp;" "&amp;$I7937&amp;" "&amp;IF($I7937&lt;=TEXT(★完成資料!$A$1,"yyyymm"),TEXT(★完成資料!$A$1,"yyyymm"),"999999")&amp; " " &amp; LEFT(F7937 &amp; "          ",10))))</f>
        <v xml:space="preserve">T O 202203 yyyy00 HV        </v>
      </c>
      <c r="B7937" s="68" t="s">
        <v>480</v>
      </c>
      <c r="C7937" s="68" t="s">
        <v>473</v>
      </c>
      <c r="D7937" s="68" t="s">
        <v>287</v>
      </c>
      <c r="E7937" s="68" t="s">
        <v>531</v>
      </c>
      <c r="F7937" s="68" t="s">
        <v>360</v>
      </c>
      <c r="G7937" s="68" t="s">
        <v>77</v>
      </c>
      <c r="H7937" s="68" t="s">
        <v>273</v>
      </c>
      <c r="I7937" s="68" t="s">
        <v>641</v>
      </c>
      <c r="J7937" s="65">
        <v>12</v>
      </c>
      <c r="K7937" s="65">
        <v>34</v>
      </c>
      <c r="L7937" s="65">
        <v>616</v>
      </c>
      <c r="M7937" s="65" t="s">
        <v>383</v>
      </c>
    </row>
    <row r="7938" spans="1:13" ht="12.75" customHeight="1">
      <c r="A7938" s="65" t="str">
        <f>IF(ROW()=1,"KEY",IF(ISNA(VLOOKUP(B7938,車名対応マスタ!B:D,3,FALSE)),"",IF(VLOOKUP(B7938,車名対応マスタ!B:D,3,FALSE)="","",$D7938&amp;" "&amp;IF($G7938="9","J","O")&amp;" "&amp;$I7938&amp;" "&amp;IF($I7938&lt;=TEXT(★完成資料!$A$1,"yyyymm"),TEXT(★完成資料!$A$1,"yyyymm"),"999999")&amp; " " &amp; LEFT(F7938 &amp; "          ",10))))</f>
        <v xml:space="preserve">T O 202204 yyyy00 HV        </v>
      </c>
      <c r="B7938" s="68" t="s">
        <v>480</v>
      </c>
      <c r="C7938" s="68" t="s">
        <v>473</v>
      </c>
      <c r="D7938" s="68" t="s">
        <v>287</v>
      </c>
      <c r="E7938" s="68" t="s">
        <v>531</v>
      </c>
      <c r="F7938" s="68" t="s">
        <v>360</v>
      </c>
      <c r="G7938" s="68" t="s">
        <v>77</v>
      </c>
      <c r="H7938" s="68" t="s">
        <v>273</v>
      </c>
      <c r="I7938" s="68" t="s">
        <v>642</v>
      </c>
      <c r="J7938" s="65">
        <v>25</v>
      </c>
      <c r="K7938" s="65">
        <v>26</v>
      </c>
      <c r="L7938" s="65">
        <v>616</v>
      </c>
      <c r="M7938" s="65" t="s">
        <v>383</v>
      </c>
    </row>
    <row r="7939" spans="1:13" ht="12.75" customHeight="1">
      <c r="A7939" s="65" t="str">
        <f>IF(ROW()=1,"KEY",IF(ISNA(VLOOKUP(B7939,車名対応マスタ!B:D,3,FALSE)),"",IF(VLOOKUP(B7939,車名対応マスタ!B:D,3,FALSE)="","",$D7939&amp;" "&amp;IF($G7939="9","J","O")&amp;" "&amp;$I7939&amp;" "&amp;IF($I7939&lt;=TEXT(★完成資料!$A$1,"yyyymm"),TEXT(★完成資料!$A$1,"yyyymm"),"999999")&amp; " " &amp; LEFT(F7939 &amp; "          ",10))))</f>
        <v xml:space="preserve">T O 202205 yyyy00 HV        </v>
      </c>
      <c r="B7939" s="68" t="s">
        <v>480</v>
      </c>
      <c r="C7939" s="68" t="s">
        <v>473</v>
      </c>
      <c r="D7939" s="68" t="s">
        <v>287</v>
      </c>
      <c r="E7939" s="68" t="s">
        <v>531</v>
      </c>
      <c r="F7939" s="68" t="s">
        <v>360</v>
      </c>
      <c r="G7939" s="68" t="s">
        <v>77</v>
      </c>
      <c r="H7939" s="68" t="s">
        <v>273</v>
      </c>
      <c r="I7939" s="68" t="s">
        <v>647</v>
      </c>
      <c r="J7939" s="65">
        <v>41</v>
      </c>
      <c r="K7939" s="65">
        <v>17</v>
      </c>
      <c r="L7939" s="65">
        <v>616</v>
      </c>
      <c r="M7939" s="65" t="s">
        <v>383</v>
      </c>
    </row>
    <row r="7940" spans="1:13" ht="12.75" customHeight="1">
      <c r="A7940" s="65" t="str">
        <f>IF(ROW()=1,"KEY",IF(ISNA(VLOOKUP(B7940,車名対応マスタ!B:D,3,FALSE)),"",IF(VLOOKUP(B7940,車名対応マスタ!B:D,3,FALSE)="","",$D7940&amp;" "&amp;IF($G7940="9","J","O")&amp;" "&amp;$I7940&amp;" "&amp;IF($I7940&lt;=TEXT(★完成資料!$A$1,"yyyymm"),TEXT(★完成資料!$A$1,"yyyymm"),"999999")&amp; " " &amp; LEFT(F7940 &amp; "          ",10))))</f>
        <v xml:space="preserve">T O 202206 yyyy00 HV        </v>
      </c>
      <c r="B7940" s="68" t="s">
        <v>480</v>
      </c>
      <c r="C7940" s="68" t="s">
        <v>473</v>
      </c>
      <c r="D7940" s="68" t="s">
        <v>287</v>
      </c>
      <c r="E7940" s="68" t="s">
        <v>531</v>
      </c>
      <c r="F7940" s="68" t="s">
        <v>360</v>
      </c>
      <c r="G7940" s="68" t="s">
        <v>77</v>
      </c>
      <c r="H7940" s="68" t="s">
        <v>273</v>
      </c>
      <c r="I7940" s="68" t="s">
        <v>652</v>
      </c>
      <c r="J7940" s="65">
        <v>18</v>
      </c>
      <c r="K7940" s="65">
        <v>31</v>
      </c>
      <c r="L7940" s="65">
        <v>616</v>
      </c>
      <c r="M7940" s="65" t="s">
        <v>383</v>
      </c>
    </row>
    <row r="7941" spans="1:13" ht="12.75" customHeight="1">
      <c r="A7941" s="65" t="str">
        <f>IF(ROW()=1,"KEY",IF(ISNA(VLOOKUP(B7941,車名対応マスタ!B:D,3,FALSE)),"",IF(VLOOKUP(B7941,車名対応マスタ!B:D,3,FALSE)="","",$D7941&amp;" "&amp;IF($G7941="9","J","O")&amp;" "&amp;$I7941&amp;" "&amp;IF($I7941&lt;=TEXT(★完成資料!$A$1,"yyyymm"),TEXT(★完成資料!$A$1,"yyyymm"),"999999")&amp; " " &amp; LEFT(F7941 &amp; "          ",10))))</f>
        <v xml:space="preserve">T O 202207 yyyy00 HV        </v>
      </c>
      <c r="B7941" s="68" t="s">
        <v>480</v>
      </c>
      <c r="C7941" s="68" t="s">
        <v>473</v>
      </c>
      <c r="D7941" s="68" t="s">
        <v>287</v>
      </c>
      <c r="E7941" s="68" t="s">
        <v>531</v>
      </c>
      <c r="F7941" s="68" t="s">
        <v>360</v>
      </c>
      <c r="G7941" s="68" t="s">
        <v>77</v>
      </c>
      <c r="H7941" s="68" t="s">
        <v>273</v>
      </c>
      <c r="I7941" s="68" t="s">
        <v>655</v>
      </c>
      <c r="J7941" s="65">
        <v>14</v>
      </c>
      <c r="K7941" s="65">
        <v>19</v>
      </c>
      <c r="L7941" s="65">
        <v>616</v>
      </c>
      <c r="M7941" s="65" t="s">
        <v>383</v>
      </c>
    </row>
    <row r="7942" spans="1:13" ht="12.75" customHeight="1">
      <c r="A7942" s="65" t="str">
        <f>IF(ROW()=1,"KEY",IF(ISNA(VLOOKUP(B7942,車名対応マスタ!B:D,3,FALSE)),"",IF(VLOOKUP(B7942,車名対応マスタ!B:D,3,FALSE)="","",$D7942&amp;" "&amp;IF($G7942="9","J","O")&amp;" "&amp;$I7942&amp;" "&amp;IF($I7942&lt;=TEXT(★完成資料!$A$1,"yyyymm"),TEXT(★完成資料!$A$1,"yyyymm"),"999999")&amp; " " &amp; LEFT(F7942 &amp; "          ",10))))</f>
        <v xml:space="preserve">T O 202208 yyyy00 HV        </v>
      </c>
      <c r="B7942" s="68" t="s">
        <v>480</v>
      </c>
      <c r="C7942" s="68" t="s">
        <v>473</v>
      </c>
      <c r="D7942" s="68" t="s">
        <v>287</v>
      </c>
      <c r="E7942" s="68" t="s">
        <v>531</v>
      </c>
      <c r="F7942" s="68" t="s">
        <v>360</v>
      </c>
      <c r="G7942" s="68" t="s">
        <v>77</v>
      </c>
      <c r="H7942" s="68" t="s">
        <v>273</v>
      </c>
      <c r="I7942" s="68" t="s">
        <v>656</v>
      </c>
      <c r="J7942" s="65">
        <v>24</v>
      </c>
      <c r="K7942" s="65">
        <v>10</v>
      </c>
      <c r="L7942" s="65">
        <v>616</v>
      </c>
      <c r="M7942" s="65" t="s">
        <v>383</v>
      </c>
    </row>
    <row r="7943" spans="1:13" ht="12.75" customHeight="1">
      <c r="A7943" s="65" t="str">
        <f>IF(ROW()=1,"KEY",IF(ISNA(VLOOKUP(B7943,車名対応マスタ!B:D,3,FALSE)),"",IF(VLOOKUP(B7943,車名対応マスタ!B:D,3,FALSE)="","",$D7943&amp;" "&amp;IF($G7943="9","J","O")&amp;" "&amp;$I7943&amp;" "&amp;IF($I7943&lt;=TEXT(★完成資料!$A$1,"yyyymm"),TEXT(★完成資料!$A$1,"yyyymm"),"999999")&amp; " " &amp; LEFT(F7943 &amp; "          ",10))))</f>
        <v xml:space="preserve">T O 202209 yyyy00 HV        </v>
      </c>
      <c r="B7943" s="68" t="s">
        <v>480</v>
      </c>
      <c r="C7943" s="68" t="s">
        <v>473</v>
      </c>
      <c r="D7943" s="68" t="s">
        <v>287</v>
      </c>
      <c r="E7943" s="68" t="s">
        <v>531</v>
      </c>
      <c r="F7943" s="68" t="s">
        <v>360</v>
      </c>
      <c r="G7943" s="68" t="s">
        <v>77</v>
      </c>
      <c r="H7943" s="68" t="s">
        <v>273</v>
      </c>
      <c r="I7943" s="68" t="s">
        <v>657</v>
      </c>
      <c r="J7943" s="65">
        <v>44</v>
      </c>
      <c r="K7943" s="65">
        <v>5</v>
      </c>
      <c r="L7943" s="65">
        <v>616</v>
      </c>
      <c r="M7943" s="65" t="s">
        <v>383</v>
      </c>
    </row>
    <row r="7944" spans="1:13" ht="12.75" customHeight="1">
      <c r="A7944" s="65" t="str">
        <f>IF(ROW()=1,"KEY",IF(ISNA(VLOOKUP(B7944,車名対応マスタ!B:D,3,FALSE)),"",IF(VLOOKUP(B7944,車名対応マスタ!B:D,3,FALSE)="","",$D7944&amp;" "&amp;IF($G7944="9","J","O")&amp;" "&amp;$I7944&amp;" "&amp;IF($I7944&lt;=TEXT(★完成資料!$A$1,"yyyymm"),TEXT(★完成資料!$A$1,"yyyymm"),"999999")&amp; " " &amp; LEFT(F7944 &amp; "          ",10))))</f>
        <v xml:space="preserve">T O 202210 yyyy00 HV        </v>
      </c>
      <c r="B7944" s="68" t="s">
        <v>480</v>
      </c>
      <c r="C7944" s="68" t="s">
        <v>473</v>
      </c>
      <c r="D7944" s="68" t="s">
        <v>287</v>
      </c>
      <c r="E7944" s="68" t="s">
        <v>531</v>
      </c>
      <c r="F7944" s="68" t="s">
        <v>360</v>
      </c>
      <c r="G7944" s="68" t="s">
        <v>77</v>
      </c>
      <c r="H7944" s="68" t="s">
        <v>273</v>
      </c>
      <c r="I7944" s="68" t="s">
        <v>663</v>
      </c>
      <c r="J7944" s="65">
        <v>24</v>
      </c>
      <c r="K7944" s="65">
        <v>5</v>
      </c>
      <c r="L7944" s="65">
        <v>616</v>
      </c>
      <c r="M7944" s="65" t="s">
        <v>383</v>
      </c>
    </row>
    <row r="7945" spans="1:13" ht="12.75" customHeight="1">
      <c r="A7945" s="65" t="str">
        <f>IF(ROW()=1,"KEY",IF(ISNA(VLOOKUP(B7945,車名対応マスタ!B:D,3,FALSE)),"",IF(VLOOKUP(B7945,車名対応マスタ!B:D,3,FALSE)="","",$D7945&amp;" "&amp;IF($G7945="9","J","O")&amp;" "&amp;$I7945&amp;" "&amp;IF($I7945&lt;=TEXT(★完成資料!$A$1,"yyyymm"),TEXT(★完成資料!$A$1,"yyyymm"),"999999")&amp; " " &amp; LEFT(F7945 &amp; "          ",10))))</f>
        <v xml:space="preserve">T O 202201 yyyy00 HV        </v>
      </c>
      <c r="B7945" s="68" t="s">
        <v>480</v>
      </c>
      <c r="C7945" s="68" t="s">
        <v>473</v>
      </c>
      <c r="D7945" s="68" t="s">
        <v>287</v>
      </c>
      <c r="E7945" s="68" t="s">
        <v>531</v>
      </c>
      <c r="F7945" s="68" t="s">
        <v>360</v>
      </c>
      <c r="G7945" s="68" t="s">
        <v>77</v>
      </c>
      <c r="H7945" s="68" t="s">
        <v>273</v>
      </c>
      <c r="I7945" s="68" t="s">
        <v>639</v>
      </c>
      <c r="J7945" s="65">
        <v>8</v>
      </c>
      <c r="K7945" s="65">
        <v>50</v>
      </c>
      <c r="L7945" s="65">
        <v>432</v>
      </c>
      <c r="M7945" s="65" t="s">
        <v>424</v>
      </c>
    </row>
    <row r="7946" spans="1:13" ht="12.75" customHeight="1">
      <c r="A7946" s="65" t="str">
        <f>IF(ROW()=1,"KEY",IF(ISNA(VLOOKUP(B7946,車名対応マスタ!B:D,3,FALSE)),"",IF(VLOOKUP(B7946,車名対応マスタ!B:D,3,FALSE)="","",$D7946&amp;" "&amp;IF($G7946="9","J","O")&amp;" "&amp;$I7946&amp;" "&amp;IF($I7946&lt;=TEXT(★完成資料!$A$1,"yyyymm"),TEXT(★完成資料!$A$1,"yyyymm"),"999999")&amp; " " &amp; LEFT(F7946 &amp; "          ",10))))</f>
        <v xml:space="preserve">T O 202202 yyyy00 HV        </v>
      </c>
      <c r="B7946" s="68" t="s">
        <v>480</v>
      </c>
      <c r="C7946" s="68" t="s">
        <v>473</v>
      </c>
      <c r="D7946" s="68" t="s">
        <v>287</v>
      </c>
      <c r="E7946" s="68" t="s">
        <v>531</v>
      </c>
      <c r="F7946" s="68" t="s">
        <v>360</v>
      </c>
      <c r="G7946" s="68" t="s">
        <v>77</v>
      </c>
      <c r="H7946" s="68" t="s">
        <v>273</v>
      </c>
      <c r="I7946" s="68" t="s">
        <v>640</v>
      </c>
      <c r="J7946" s="65">
        <v>8</v>
      </c>
      <c r="K7946" s="65">
        <v>26</v>
      </c>
      <c r="L7946" s="65">
        <v>432</v>
      </c>
      <c r="M7946" s="65" t="s">
        <v>424</v>
      </c>
    </row>
    <row r="7947" spans="1:13" ht="12.75" customHeight="1">
      <c r="A7947" s="65" t="str">
        <f>IF(ROW()=1,"KEY",IF(ISNA(VLOOKUP(B7947,車名対応マスタ!B:D,3,FALSE)),"",IF(VLOOKUP(B7947,車名対応マスタ!B:D,3,FALSE)="","",$D7947&amp;" "&amp;IF($G7947="9","J","O")&amp;" "&amp;$I7947&amp;" "&amp;IF($I7947&lt;=TEXT(★完成資料!$A$1,"yyyymm"),TEXT(★完成資料!$A$1,"yyyymm"),"999999")&amp; " " &amp; LEFT(F7947 &amp; "          ",10))))</f>
        <v xml:space="preserve">T O 202203 yyyy00 HV        </v>
      </c>
      <c r="B7947" s="68" t="s">
        <v>480</v>
      </c>
      <c r="C7947" s="68" t="s">
        <v>473</v>
      </c>
      <c r="D7947" s="68" t="s">
        <v>287</v>
      </c>
      <c r="E7947" s="68" t="s">
        <v>531</v>
      </c>
      <c r="F7947" s="68" t="s">
        <v>360</v>
      </c>
      <c r="G7947" s="68" t="s">
        <v>77</v>
      </c>
      <c r="H7947" s="68" t="s">
        <v>273</v>
      </c>
      <c r="I7947" s="68" t="s">
        <v>641</v>
      </c>
      <c r="J7947" s="65">
        <v>3</v>
      </c>
      <c r="K7947" s="65">
        <v>40</v>
      </c>
      <c r="L7947" s="65">
        <v>432</v>
      </c>
      <c r="M7947" s="65" t="s">
        <v>424</v>
      </c>
    </row>
    <row r="7948" spans="1:13" ht="12.75" customHeight="1">
      <c r="A7948" s="65" t="str">
        <f>IF(ROW()=1,"KEY",IF(ISNA(VLOOKUP(B7948,車名対応マスタ!B:D,3,FALSE)),"",IF(VLOOKUP(B7948,車名対応マスタ!B:D,3,FALSE)="","",$D7948&amp;" "&amp;IF($G7948="9","J","O")&amp;" "&amp;$I7948&amp;" "&amp;IF($I7948&lt;=TEXT(★完成資料!$A$1,"yyyymm"),TEXT(★完成資料!$A$1,"yyyymm"),"999999")&amp; " " &amp; LEFT(F7948 &amp; "          ",10))))</f>
        <v xml:space="preserve">T O 202204 yyyy00 HV        </v>
      </c>
      <c r="B7948" s="68" t="s">
        <v>480</v>
      </c>
      <c r="C7948" s="68" t="s">
        <v>473</v>
      </c>
      <c r="D7948" s="68" t="s">
        <v>287</v>
      </c>
      <c r="E7948" s="68" t="s">
        <v>531</v>
      </c>
      <c r="F7948" s="68" t="s">
        <v>360</v>
      </c>
      <c r="G7948" s="68" t="s">
        <v>77</v>
      </c>
      <c r="H7948" s="68" t="s">
        <v>273</v>
      </c>
      <c r="I7948" s="68" t="s">
        <v>642</v>
      </c>
      <c r="J7948" s="65">
        <v>17</v>
      </c>
      <c r="K7948" s="65">
        <v>14</v>
      </c>
      <c r="L7948" s="65">
        <v>432</v>
      </c>
      <c r="M7948" s="65" t="s">
        <v>424</v>
      </c>
    </row>
    <row r="7949" spans="1:13" ht="12.75" customHeight="1">
      <c r="A7949" s="65" t="str">
        <f>IF(ROW()=1,"KEY",IF(ISNA(VLOOKUP(B7949,車名対応マスタ!B:D,3,FALSE)),"",IF(VLOOKUP(B7949,車名対応マスタ!B:D,3,FALSE)="","",$D7949&amp;" "&amp;IF($G7949="9","J","O")&amp;" "&amp;$I7949&amp;" "&amp;IF($I7949&lt;=TEXT(★完成資料!$A$1,"yyyymm"),TEXT(★完成資料!$A$1,"yyyymm"),"999999")&amp; " " &amp; LEFT(F7949 &amp; "          ",10))))</f>
        <v xml:space="preserve">T O 202205 yyyy00 HV        </v>
      </c>
      <c r="B7949" s="68" t="s">
        <v>480</v>
      </c>
      <c r="C7949" s="68" t="s">
        <v>473</v>
      </c>
      <c r="D7949" s="68" t="s">
        <v>287</v>
      </c>
      <c r="E7949" s="68" t="s">
        <v>531</v>
      </c>
      <c r="F7949" s="68" t="s">
        <v>360</v>
      </c>
      <c r="G7949" s="68" t="s">
        <v>77</v>
      </c>
      <c r="H7949" s="68" t="s">
        <v>273</v>
      </c>
      <c r="I7949" s="68" t="s">
        <v>647</v>
      </c>
      <c r="J7949" s="65">
        <v>5</v>
      </c>
      <c r="K7949" s="65">
        <v>8</v>
      </c>
      <c r="L7949" s="65">
        <v>432</v>
      </c>
      <c r="M7949" s="65" t="s">
        <v>424</v>
      </c>
    </row>
    <row r="7950" spans="1:13" ht="12.75" customHeight="1">
      <c r="A7950" s="65" t="str">
        <f>IF(ROW()=1,"KEY",IF(ISNA(VLOOKUP(B7950,車名対応マスタ!B:D,3,FALSE)),"",IF(VLOOKUP(B7950,車名対応マスタ!B:D,3,FALSE)="","",$D7950&amp;" "&amp;IF($G7950="9","J","O")&amp;" "&amp;$I7950&amp;" "&amp;IF($I7950&lt;=TEXT(★完成資料!$A$1,"yyyymm"),TEXT(★完成資料!$A$1,"yyyymm"),"999999")&amp; " " &amp; LEFT(F7950 &amp; "          ",10))))</f>
        <v xml:space="preserve">T O 202206 yyyy00 HV        </v>
      </c>
      <c r="B7950" s="68" t="s">
        <v>480</v>
      </c>
      <c r="C7950" s="68" t="s">
        <v>473</v>
      </c>
      <c r="D7950" s="68" t="s">
        <v>287</v>
      </c>
      <c r="E7950" s="68" t="s">
        <v>531</v>
      </c>
      <c r="F7950" s="68" t="s">
        <v>360</v>
      </c>
      <c r="G7950" s="68" t="s">
        <v>77</v>
      </c>
      <c r="H7950" s="68" t="s">
        <v>273</v>
      </c>
      <c r="I7950" s="68" t="s">
        <v>652</v>
      </c>
      <c r="J7950" s="65">
        <v>7</v>
      </c>
      <c r="K7950" s="65">
        <v>8</v>
      </c>
      <c r="L7950" s="65">
        <v>432</v>
      </c>
      <c r="M7950" s="65" t="s">
        <v>424</v>
      </c>
    </row>
    <row r="7951" spans="1:13" ht="12.75" customHeight="1">
      <c r="A7951" s="65" t="str">
        <f>IF(ROW()=1,"KEY",IF(ISNA(VLOOKUP(B7951,車名対応マスタ!B:D,3,FALSE)),"",IF(VLOOKUP(B7951,車名対応マスタ!B:D,3,FALSE)="","",$D7951&amp;" "&amp;IF($G7951="9","J","O")&amp;" "&amp;$I7951&amp;" "&amp;IF($I7951&lt;=TEXT(★完成資料!$A$1,"yyyymm"),TEXT(★完成資料!$A$1,"yyyymm"),"999999")&amp; " " &amp; LEFT(F7951 &amp; "          ",10))))</f>
        <v xml:space="preserve">T O 202207 yyyy00 HV        </v>
      </c>
      <c r="B7951" s="68" t="s">
        <v>480</v>
      </c>
      <c r="C7951" s="68" t="s">
        <v>473</v>
      </c>
      <c r="D7951" s="68" t="s">
        <v>287</v>
      </c>
      <c r="E7951" s="68" t="s">
        <v>531</v>
      </c>
      <c r="F7951" s="68" t="s">
        <v>360</v>
      </c>
      <c r="G7951" s="68" t="s">
        <v>77</v>
      </c>
      <c r="H7951" s="68" t="s">
        <v>273</v>
      </c>
      <c r="I7951" s="68" t="s">
        <v>655</v>
      </c>
      <c r="J7951" s="65">
        <v>2</v>
      </c>
      <c r="K7951" s="65">
        <v>10</v>
      </c>
      <c r="L7951" s="65">
        <v>432</v>
      </c>
      <c r="M7951" s="65" t="s">
        <v>424</v>
      </c>
    </row>
    <row r="7952" spans="1:13" ht="12.75" customHeight="1">
      <c r="A7952" s="65" t="str">
        <f>IF(ROW()=1,"KEY",IF(ISNA(VLOOKUP(B7952,車名対応マスタ!B:D,3,FALSE)),"",IF(VLOOKUP(B7952,車名対応マスタ!B:D,3,FALSE)="","",$D7952&amp;" "&amp;IF($G7952="9","J","O")&amp;" "&amp;$I7952&amp;" "&amp;IF($I7952&lt;=TEXT(★完成資料!$A$1,"yyyymm"),TEXT(★完成資料!$A$1,"yyyymm"),"999999")&amp; " " &amp; LEFT(F7952 &amp; "          ",10))))</f>
        <v xml:space="preserve">T O 202208 yyyy00 HV        </v>
      </c>
      <c r="B7952" s="68" t="s">
        <v>480</v>
      </c>
      <c r="C7952" s="68" t="s">
        <v>473</v>
      </c>
      <c r="D7952" s="68" t="s">
        <v>287</v>
      </c>
      <c r="E7952" s="68" t="s">
        <v>531</v>
      </c>
      <c r="F7952" s="68" t="s">
        <v>360</v>
      </c>
      <c r="G7952" s="68" t="s">
        <v>77</v>
      </c>
      <c r="H7952" s="68" t="s">
        <v>273</v>
      </c>
      <c r="I7952" s="68" t="s">
        <v>656</v>
      </c>
      <c r="J7952" s="65">
        <v>3</v>
      </c>
      <c r="K7952" s="65">
        <v>13</v>
      </c>
      <c r="L7952" s="65">
        <v>432</v>
      </c>
      <c r="M7952" s="65" t="s">
        <v>424</v>
      </c>
    </row>
    <row r="7953" spans="1:13" ht="12.75" customHeight="1">
      <c r="A7953" s="65" t="str">
        <f>IF(ROW()=1,"KEY",IF(ISNA(VLOOKUP(B7953,車名対応マスタ!B:D,3,FALSE)),"",IF(VLOOKUP(B7953,車名対応マスタ!B:D,3,FALSE)="","",$D7953&amp;" "&amp;IF($G7953="9","J","O")&amp;" "&amp;$I7953&amp;" "&amp;IF($I7953&lt;=TEXT(★完成資料!$A$1,"yyyymm"),TEXT(★完成資料!$A$1,"yyyymm"),"999999")&amp; " " &amp; LEFT(F7953 &amp; "          ",10))))</f>
        <v xml:space="preserve">T O 202209 yyyy00 HV        </v>
      </c>
      <c r="B7953" s="68" t="s">
        <v>480</v>
      </c>
      <c r="C7953" s="68" t="s">
        <v>473</v>
      </c>
      <c r="D7953" s="68" t="s">
        <v>287</v>
      </c>
      <c r="E7953" s="68" t="s">
        <v>531</v>
      </c>
      <c r="F7953" s="68" t="s">
        <v>360</v>
      </c>
      <c r="G7953" s="68" t="s">
        <v>77</v>
      </c>
      <c r="H7953" s="68" t="s">
        <v>273</v>
      </c>
      <c r="I7953" s="68" t="s">
        <v>657</v>
      </c>
      <c r="K7953" s="65">
        <v>11</v>
      </c>
      <c r="L7953" s="65">
        <v>432</v>
      </c>
      <c r="M7953" s="65" t="s">
        <v>424</v>
      </c>
    </row>
    <row r="7954" spans="1:13" ht="12.75" customHeight="1">
      <c r="A7954" s="65" t="str">
        <f>IF(ROW()=1,"KEY",IF(ISNA(VLOOKUP(B7954,車名対応マスタ!B:D,3,FALSE)),"",IF(VLOOKUP(B7954,車名対応マスタ!B:D,3,FALSE)="","",$D7954&amp;" "&amp;IF($G7954="9","J","O")&amp;" "&amp;$I7954&amp;" "&amp;IF($I7954&lt;=TEXT(★完成資料!$A$1,"yyyymm"),TEXT(★完成資料!$A$1,"yyyymm"),"999999")&amp; " " &amp; LEFT(F7954 &amp; "          ",10))))</f>
        <v xml:space="preserve">T O 202210 yyyy00 HV        </v>
      </c>
      <c r="B7954" s="68" t="s">
        <v>480</v>
      </c>
      <c r="C7954" s="68" t="s">
        <v>473</v>
      </c>
      <c r="D7954" s="68" t="s">
        <v>287</v>
      </c>
      <c r="E7954" s="68" t="s">
        <v>531</v>
      </c>
      <c r="F7954" s="68" t="s">
        <v>360</v>
      </c>
      <c r="G7954" s="68" t="s">
        <v>77</v>
      </c>
      <c r="H7954" s="68" t="s">
        <v>273</v>
      </c>
      <c r="I7954" s="68" t="s">
        <v>663</v>
      </c>
      <c r="K7954" s="65">
        <v>10</v>
      </c>
      <c r="L7954" s="65">
        <v>432</v>
      </c>
      <c r="M7954" s="65" t="s">
        <v>424</v>
      </c>
    </row>
    <row r="7955" spans="1:13" ht="12.75" customHeight="1">
      <c r="A7955" s="65" t="str">
        <f>IF(ROW()=1,"KEY",IF(ISNA(VLOOKUP(B7955,車名対応マスタ!B:D,3,FALSE)),"",IF(VLOOKUP(B7955,車名対応マスタ!B:D,3,FALSE)="","",$D7955&amp;" "&amp;IF($G7955="9","J","O")&amp;" "&amp;$I7955&amp;" "&amp;IF($I7955&lt;=TEXT(★完成資料!$A$1,"yyyymm"),TEXT(★完成資料!$A$1,"yyyymm"),"999999")&amp; " " &amp; LEFT(F7955 &amp; "          ",10))))</f>
        <v xml:space="preserve">T O 202205 yyyy00 HV        </v>
      </c>
      <c r="B7955" s="68" t="s">
        <v>480</v>
      </c>
      <c r="C7955" s="68" t="s">
        <v>473</v>
      </c>
      <c r="D7955" s="68" t="s">
        <v>287</v>
      </c>
      <c r="E7955" s="68" t="s">
        <v>531</v>
      </c>
      <c r="F7955" s="68" t="s">
        <v>360</v>
      </c>
      <c r="G7955" s="68" t="s">
        <v>204</v>
      </c>
      <c r="H7955" s="68" t="s">
        <v>384</v>
      </c>
      <c r="I7955" s="68" t="s">
        <v>647</v>
      </c>
      <c r="J7955" s="65">
        <v>2</v>
      </c>
      <c r="K7955" s="65">
        <v>0</v>
      </c>
      <c r="L7955" s="65">
        <v>708</v>
      </c>
      <c r="M7955" s="65" t="s">
        <v>385</v>
      </c>
    </row>
    <row r="7956" spans="1:13" ht="12.75" customHeight="1">
      <c r="A7956" s="65" t="str">
        <f>IF(ROW()=1,"KEY",IF(ISNA(VLOOKUP(B7956,車名対応マスタ!B:D,3,FALSE)),"",IF(VLOOKUP(B7956,車名対応マスタ!B:D,3,FALSE)="","",$D7956&amp;" "&amp;IF($G7956="9","J","O")&amp;" "&amp;$I7956&amp;" "&amp;IF($I7956&lt;=TEXT(★完成資料!$A$1,"yyyymm"),TEXT(★完成資料!$A$1,"yyyymm"),"999999")&amp; " " &amp; LEFT(F7956 &amp; "          ",10))))</f>
        <v xml:space="preserve">T O 202206 yyyy00 HV        </v>
      </c>
      <c r="B7956" s="68" t="s">
        <v>480</v>
      </c>
      <c r="C7956" s="68" t="s">
        <v>473</v>
      </c>
      <c r="D7956" s="68" t="s">
        <v>287</v>
      </c>
      <c r="E7956" s="68" t="s">
        <v>531</v>
      </c>
      <c r="F7956" s="68" t="s">
        <v>360</v>
      </c>
      <c r="G7956" s="68" t="s">
        <v>204</v>
      </c>
      <c r="H7956" s="68" t="s">
        <v>384</v>
      </c>
      <c r="I7956" s="68" t="s">
        <v>652</v>
      </c>
      <c r="J7956" s="65">
        <v>40</v>
      </c>
      <c r="K7956" s="65">
        <v>0</v>
      </c>
      <c r="L7956" s="65">
        <v>708</v>
      </c>
      <c r="M7956" s="65" t="s">
        <v>385</v>
      </c>
    </row>
    <row r="7957" spans="1:13" ht="12.75" customHeight="1">
      <c r="A7957" s="65" t="str">
        <f>IF(ROW()=1,"KEY",IF(ISNA(VLOOKUP(B7957,車名対応マスタ!B:D,3,FALSE)),"",IF(VLOOKUP(B7957,車名対応マスタ!B:D,3,FALSE)="","",$D7957&amp;" "&amp;IF($G7957="9","J","O")&amp;" "&amp;$I7957&amp;" "&amp;IF($I7957&lt;=TEXT(★完成資料!$A$1,"yyyymm"),TEXT(★完成資料!$A$1,"yyyymm"),"999999")&amp; " " &amp; LEFT(F7957 &amp; "          ",10))))</f>
        <v xml:space="preserve">T O 202207 yyyy00 HV        </v>
      </c>
      <c r="B7957" s="68" t="s">
        <v>480</v>
      </c>
      <c r="C7957" s="68" t="s">
        <v>473</v>
      </c>
      <c r="D7957" s="68" t="s">
        <v>287</v>
      </c>
      <c r="E7957" s="68" t="s">
        <v>531</v>
      </c>
      <c r="F7957" s="68" t="s">
        <v>360</v>
      </c>
      <c r="G7957" s="68" t="s">
        <v>204</v>
      </c>
      <c r="H7957" s="68" t="s">
        <v>384</v>
      </c>
      <c r="I7957" s="68" t="s">
        <v>655</v>
      </c>
      <c r="J7957" s="65">
        <v>24</v>
      </c>
      <c r="K7957" s="65">
        <v>0</v>
      </c>
      <c r="L7957" s="65">
        <v>708</v>
      </c>
      <c r="M7957" s="65" t="s">
        <v>385</v>
      </c>
    </row>
    <row r="7958" spans="1:13" ht="12.75" customHeight="1">
      <c r="A7958" s="65" t="str">
        <f>IF(ROW()=1,"KEY",IF(ISNA(VLOOKUP(B7958,車名対応マスタ!B:D,3,FALSE)),"",IF(VLOOKUP(B7958,車名対応マスタ!B:D,3,FALSE)="","",$D7958&amp;" "&amp;IF($G7958="9","J","O")&amp;" "&amp;$I7958&amp;" "&amp;IF($I7958&lt;=TEXT(★完成資料!$A$1,"yyyymm"),TEXT(★完成資料!$A$1,"yyyymm"),"999999")&amp; " " &amp; LEFT(F7958 &amp; "          ",10))))</f>
        <v xml:space="preserve">T O 202208 yyyy00 HV        </v>
      </c>
      <c r="B7958" s="68" t="s">
        <v>480</v>
      </c>
      <c r="C7958" s="68" t="s">
        <v>473</v>
      </c>
      <c r="D7958" s="68" t="s">
        <v>287</v>
      </c>
      <c r="E7958" s="68" t="s">
        <v>531</v>
      </c>
      <c r="F7958" s="68" t="s">
        <v>360</v>
      </c>
      <c r="G7958" s="68" t="s">
        <v>204</v>
      </c>
      <c r="H7958" s="68" t="s">
        <v>384</v>
      </c>
      <c r="I7958" s="68" t="s">
        <v>656</v>
      </c>
      <c r="J7958" s="65">
        <v>9</v>
      </c>
      <c r="K7958" s="65">
        <v>0</v>
      </c>
      <c r="L7958" s="65">
        <v>708</v>
      </c>
      <c r="M7958" s="65" t="s">
        <v>385</v>
      </c>
    </row>
    <row r="7959" spans="1:13" ht="12.75" customHeight="1">
      <c r="A7959" s="65" t="str">
        <f>IF(ROW()=1,"KEY",IF(ISNA(VLOOKUP(B7959,車名対応マスタ!B:D,3,FALSE)),"",IF(VLOOKUP(B7959,車名対応マスタ!B:D,3,FALSE)="","",$D7959&amp;" "&amp;IF($G7959="9","J","O")&amp;" "&amp;$I7959&amp;" "&amp;IF($I7959&lt;=TEXT(★完成資料!$A$1,"yyyymm"),TEXT(★完成資料!$A$1,"yyyymm"),"999999")&amp; " " &amp; LEFT(F7959 &amp; "          ",10))))</f>
        <v xml:space="preserve">T O 202209 yyyy00 HV        </v>
      </c>
      <c r="B7959" s="68" t="s">
        <v>480</v>
      </c>
      <c r="C7959" s="68" t="s">
        <v>473</v>
      </c>
      <c r="D7959" s="68" t="s">
        <v>287</v>
      </c>
      <c r="E7959" s="68" t="s">
        <v>531</v>
      </c>
      <c r="F7959" s="68" t="s">
        <v>360</v>
      </c>
      <c r="G7959" s="68" t="s">
        <v>204</v>
      </c>
      <c r="H7959" s="68" t="s">
        <v>384</v>
      </c>
      <c r="I7959" s="68" t="s">
        <v>657</v>
      </c>
      <c r="J7959" s="65">
        <v>25</v>
      </c>
      <c r="K7959" s="65">
        <v>0</v>
      </c>
      <c r="L7959" s="65">
        <v>708</v>
      </c>
      <c r="M7959" s="65" t="s">
        <v>385</v>
      </c>
    </row>
    <row r="7960" spans="1:13" ht="12.75" customHeight="1">
      <c r="A7960" s="65" t="str">
        <f>IF(ROW()=1,"KEY",IF(ISNA(VLOOKUP(B7960,車名対応マスタ!B:D,3,FALSE)),"",IF(VLOOKUP(B7960,車名対応マスタ!B:D,3,FALSE)="","",$D7960&amp;" "&amp;IF($G7960="9","J","O")&amp;" "&amp;$I7960&amp;" "&amp;IF($I7960&lt;=TEXT(★完成資料!$A$1,"yyyymm"),TEXT(★完成資料!$A$1,"yyyymm"),"999999")&amp; " " &amp; LEFT(F7960 &amp; "          ",10))))</f>
        <v xml:space="preserve">T O 202210 yyyy00 HV        </v>
      </c>
      <c r="B7960" s="68" t="s">
        <v>480</v>
      </c>
      <c r="C7960" s="68" t="s">
        <v>473</v>
      </c>
      <c r="D7960" s="68" t="s">
        <v>287</v>
      </c>
      <c r="E7960" s="68" t="s">
        <v>531</v>
      </c>
      <c r="F7960" s="68" t="s">
        <v>360</v>
      </c>
      <c r="G7960" s="68" t="s">
        <v>204</v>
      </c>
      <c r="H7960" s="68" t="s">
        <v>384</v>
      </c>
      <c r="I7960" s="68" t="s">
        <v>663</v>
      </c>
      <c r="J7960" s="65">
        <v>44</v>
      </c>
      <c r="K7960" s="65">
        <v>0</v>
      </c>
      <c r="L7960" s="65">
        <v>708</v>
      </c>
      <c r="M7960" s="65" t="s">
        <v>385</v>
      </c>
    </row>
    <row r="7961" spans="1:13" ht="12.75" customHeight="1">
      <c r="A7961" s="65" t="str">
        <f>IF(ROW()=1,"KEY",IF(ISNA(VLOOKUP(B7961,車名対応マスタ!B:D,3,FALSE)),"",IF(VLOOKUP(B7961,車名対応マスタ!B:D,3,FALSE)="","",$D7961&amp;" "&amp;IF($G7961="9","J","O")&amp;" "&amp;$I7961&amp;" "&amp;IF($I7961&lt;=TEXT(★完成資料!$A$1,"yyyymm"),TEXT(★完成資料!$A$1,"yyyymm"),"999999")&amp; " " &amp; LEFT(F7961 &amp; "          ",10))))</f>
        <v xml:space="preserve">T O 202201 yyyy00 HV        </v>
      </c>
      <c r="B7961" s="68" t="s">
        <v>480</v>
      </c>
      <c r="C7961" s="68" t="s">
        <v>473</v>
      </c>
      <c r="D7961" s="68" t="s">
        <v>287</v>
      </c>
      <c r="E7961" s="68" t="s">
        <v>531</v>
      </c>
      <c r="F7961" s="68" t="s">
        <v>360</v>
      </c>
      <c r="G7961" s="68" t="s">
        <v>204</v>
      </c>
      <c r="H7961" s="68" t="s">
        <v>384</v>
      </c>
      <c r="I7961" s="68" t="s">
        <v>639</v>
      </c>
      <c r="J7961" s="65">
        <v>2160</v>
      </c>
      <c r="K7961" s="65">
        <v>3018</v>
      </c>
      <c r="L7961" s="65">
        <v>707</v>
      </c>
      <c r="M7961" s="65" t="s">
        <v>386</v>
      </c>
    </row>
    <row r="7962" spans="1:13" ht="12.75" customHeight="1">
      <c r="A7962" s="65" t="str">
        <f>IF(ROW()=1,"KEY",IF(ISNA(VLOOKUP(B7962,車名対応マスタ!B:D,3,FALSE)),"",IF(VLOOKUP(B7962,車名対応マスタ!B:D,3,FALSE)="","",$D7962&amp;" "&amp;IF($G7962="9","J","O")&amp;" "&amp;$I7962&amp;" "&amp;IF($I7962&lt;=TEXT(★完成資料!$A$1,"yyyymm"),TEXT(★完成資料!$A$1,"yyyymm"),"999999")&amp; " " &amp; LEFT(F7962 &amp; "          ",10))))</f>
        <v xml:space="preserve">T O 202202 yyyy00 HV        </v>
      </c>
      <c r="B7962" s="68" t="s">
        <v>480</v>
      </c>
      <c r="C7962" s="68" t="s">
        <v>473</v>
      </c>
      <c r="D7962" s="68" t="s">
        <v>287</v>
      </c>
      <c r="E7962" s="68" t="s">
        <v>531</v>
      </c>
      <c r="F7962" s="68" t="s">
        <v>360</v>
      </c>
      <c r="G7962" s="68" t="s">
        <v>204</v>
      </c>
      <c r="H7962" s="68" t="s">
        <v>384</v>
      </c>
      <c r="I7962" s="68" t="s">
        <v>640</v>
      </c>
      <c r="J7962" s="65">
        <v>2056</v>
      </c>
      <c r="K7962" s="65">
        <v>2570</v>
      </c>
      <c r="L7962" s="65">
        <v>707</v>
      </c>
      <c r="M7962" s="65" t="s">
        <v>386</v>
      </c>
    </row>
    <row r="7963" spans="1:13" ht="12.75" customHeight="1">
      <c r="A7963" s="65" t="str">
        <f>IF(ROW()=1,"KEY",IF(ISNA(VLOOKUP(B7963,車名対応マスタ!B:D,3,FALSE)),"",IF(VLOOKUP(B7963,車名対応マスタ!B:D,3,FALSE)="","",$D7963&amp;" "&amp;IF($G7963="9","J","O")&amp;" "&amp;$I7963&amp;" "&amp;IF($I7963&lt;=TEXT(★完成資料!$A$1,"yyyymm"),TEXT(★完成資料!$A$1,"yyyymm"),"999999")&amp; " " &amp; LEFT(F7963 &amp; "          ",10))))</f>
        <v xml:space="preserve">T O 202203 yyyy00 HV        </v>
      </c>
      <c r="B7963" s="68" t="s">
        <v>480</v>
      </c>
      <c r="C7963" s="68" t="s">
        <v>473</v>
      </c>
      <c r="D7963" s="68" t="s">
        <v>287</v>
      </c>
      <c r="E7963" s="68" t="s">
        <v>531</v>
      </c>
      <c r="F7963" s="68" t="s">
        <v>360</v>
      </c>
      <c r="G7963" s="68" t="s">
        <v>204</v>
      </c>
      <c r="H7963" s="68" t="s">
        <v>384</v>
      </c>
      <c r="I7963" s="68" t="s">
        <v>641</v>
      </c>
      <c r="J7963" s="65">
        <v>2482</v>
      </c>
      <c r="K7963" s="65">
        <v>2591</v>
      </c>
      <c r="L7963" s="65">
        <v>707</v>
      </c>
      <c r="M7963" s="65" t="s">
        <v>386</v>
      </c>
    </row>
    <row r="7964" spans="1:13" ht="12.75" customHeight="1">
      <c r="A7964" s="65" t="str">
        <f>IF(ROW()=1,"KEY",IF(ISNA(VLOOKUP(B7964,車名対応マスタ!B:D,3,FALSE)),"",IF(VLOOKUP(B7964,車名対応マスタ!B:D,3,FALSE)="","",$D7964&amp;" "&amp;IF($G7964="9","J","O")&amp;" "&amp;$I7964&amp;" "&amp;IF($I7964&lt;=TEXT(★完成資料!$A$1,"yyyymm"),TEXT(★完成資料!$A$1,"yyyymm"),"999999")&amp; " " &amp; LEFT(F7964 &amp; "          ",10))))</f>
        <v xml:space="preserve">T O 202204 yyyy00 HV        </v>
      </c>
      <c r="B7964" s="68" t="s">
        <v>480</v>
      </c>
      <c r="C7964" s="68" t="s">
        <v>473</v>
      </c>
      <c r="D7964" s="68" t="s">
        <v>287</v>
      </c>
      <c r="E7964" s="68" t="s">
        <v>531</v>
      </c>
      <c r="F7964" s="68" t="s">
        <v>360</v>
      </c>
      <c r="G7964" s="68" t="s">
        <v>204</v>
      </c>
      <c r="H7964" s="68" t="s">
        <v>384</v>
      </c>
      <c r="I7964" s="68" t="s">
        <v>642</v>
      </c>
      <c r="J7964" s="65">
        <v>549</v>
      </c>
      <c r="K7964" s="65">
        <v>2697</v>
      </c>
      <c r="L7964" s="65">
        <v>707</v>
      </c>
      <c r="M7964" s="65" t="s">
        <v>386</v>
      </c>
    </row>
    <row r="7965" spans="1:13" ht="12.75" customHeight="1">
      <c r="A7965" s="65" t="str">
        <f>IF(ROW()=1,"KEY",IF(ISNA(VLOOKUP(B7965,車名対応マスタ!B:D,3,FALSE)),"",IF(VLOOKUP(B7965,車名対応マスタ!B:D,3,FALSE)="","",$D7965&amp;" "&amp;IF($G7965="9","J","O")&amp;" "&amp;$I7965&amp;" "&amp;IF($I7965&lt;=TEXT(★完成資料!$A$1,"yyyymm"),TEXT(★完成資料!$A$1,"yyyymm"),"999999")&amp; " " &amp; LEFT(F7965 &amp; "          ",10))))</f>
        <v xml:space="preserve">T O 202205 yyyy00 HV        </v>
      </c>
      <c r="B7965" s="68" t="s">
        <v>480</v>
      </c>
      <c r="C7965" s="68" t="s">
        <v>473</v>
      </c>
      <c r="D7965" s="68" t="s">
        <v>287</v>
      </c>
      <c r="E7965" s="68" t="s">
        <v>531</v>
      </c>
      <c r="F7965" s="68" t="s">
        <v>360</v>
      </c>
      <c r="G7965" s="68" t="s">
        <v>204</v>
      </c>
      <c r="H7965" s="68" t="s">
        <v>384</v>
      </c>
      <c r="I7965" s="68" t="s">
        <v>647</v>
      </c>
      <c r="J7965" s="65">
        <v>1708</v>
      </c>
      <c r="K7965" s="65">
        <v>3321</v>
      </c>
      <c r="L7965" s="65">
        <v>707</v>
      </c>
      <c r="M7965" s="65" t="s">
        <v>386</v>
      </c>
    </row>
    <row r="7966" spans="1:13" ht="12.75" customHeight="1">
      <c r="A7966" s="65" t="str">
        <f>IF(ROW()=1,"KEY",IF(ISNA(VLOOKUP(B7966,車名対応マスタ!B:D,3,FALSE)),"",IF(VLOOKUP(B7966,車名対応マスタ!B:D,3,FALSE)="","",$D7966&amp;" "&amp;IF($G7966="9","J","O")&amp;" "&amp;$I7966&amp;" "&amp;IF($I7966&lt;=TEXT(★完成資料!$A$1,"yyyymm"),TEXT(★完成資料!$A$1,"yyyymm"),"999999")&amp; " " &amp; LEFT(F7966 &amp; "          ",10))))</f>
        <v xml:space="preserve">T O 202206 yyyy00 HV        </v>
      </c>
      <c r="B7966" s="68" t="s">
        <v>480</v>
      </c>
      <c r="C7966" s="68" t="s">
        <v>473</v>
      </c>
      <c r="D7966" s="68" t="s">
        <v>287</v>
      </c>
      <c r="E7966" s="68" t="s">
        <v>531</v>
      </c>
      <c r="F7966" s="68" t="s">
        <v>360</v>
      </c>
      <c r="G7966" s="68" t="s">
        <v>204</v>
      </c>
      <c r="H7966" s="68" t="s">
        <v>384</v>
      </c>
      <c r="I7966" s="68" t="s">
        <v>652</v>
      </c>
      <c r="J7966" s="65">
        <v>1905</v>
      </c>
      <c r="K7966" s="65">
        <v>2828</v>
      </c>
      <c r="L7966" s="65">
        <v>707</v>
      </c>
      <c r="M7966" s="65" t="s">
        <v>386</v>
      </c>
    </row>
    <row r="7967" spans="1:13" ht="12.75" customHeight="1">
      <c r="A7967" s="65" t="str">
        <f>IF(ROW()=1,"KEY",IF(ISNA(VLOOKUP(B7967,車名対応マスタ!B:D,3,FALSE)),"",IF(VLOOKUP(B7967,車名対応マスタ!B:D,3,FALSE)="","",$D7967&amp;" "&amp;IF($G7967="9","J","O")&amp;" "&amp;$I7967&amp;" "&amp;IF($I7967&lt;=TEXT(★完成資料!$A$1,"yyyymm"),TEXT(★完成資料!$A$1,"yyyymm"),"999999")&amp; " " &amp; LEFT(F7967 &amp; "          ",10))))</f>
        <v xml:space="preserve">T O 202207 yyyy00 HV        </v>
      </c>
      <c r="B7967" s="68" t="s">
        <v>480</v>
      </c>
      <c r="C7967" s="68" t="s">
        <v>473</v>
      </c>
      <c r="D7967" s="68" t="s">
        <v>287</v>
      </c>
      <c r="E7967" s="68" t="s">
        <v>531</v>
      </c>
      <c r="F7967" s="68" t="s">
        <v>360</v>
      </c>
      <c r="G7967" s="68" t="s">
        <v>204</v>
      </c>
      <c r="H7967" s="68" t="s">
        <v>384</v>
      </c>
      <c r="I7967" s="68" t="s">
        <v>655</v>
      </c>
      <c r="J7967" s="65">
        <v>2086</v>
      </c>
      <c r="K7967" s="65">
        <v>2841</v>
      </c>
      <c r="L7967" s="65">
        <v>707</v>
      </c>
      <c r="M7967" s="65" t="s">
        <v>386</v>
      </c>
    </row>
    <row r="7968" spans="1:13" ht="12.75" customHeight="1">
      <c r="A7968" s="65" t="str">
        <f>IF(ROW()=1,"KEY",IF(ISNA(VLOOKUP(B7968,車名対応マスタ!B:D,3,FALSE)),"",IF(VLOOKUP(B7968,車名対応マスタ!B:D,3,FALSE)="","",$D7968&amp;" "&amp;IF($G7968="9","J","O")&amp;" "&amp;$I7968&amp;" "&amp;IF($I7968&lt;=TEXT(★完成資料!$A$1,"yyyymm"),TEXT(★完成資料!$A$1,"yyyymm"),"999999")&amp; " " &amp; LEFT(F7968 &amp; "          ",10))))</f>
        <v xml:space="preserve">T O 202208 yyyy00 HV        </v>
      </c>
      <c r="B7968" s="68" t="s">
        <v>480</v>
      </c>
      <c r="C7968" s="68" t="s">
        <v>473</v>
      </c>
      <c r="D7968" s="68" t="s">
        <v>287</v>
      </c>
      <c r="E7968" s="68" t="s">
        <v>531</v>
      </c>
      <c r="F7968" s="68" t="s">
        <v>360</v>
      </c>
      <c r="G7968" s="68" t="s">
        <v>204</v>
      </c>
      <c r="H7968" s="68" t="s">
        <v>384</v>
      </c>
      <c r="I7968" s="68" t="s">
        <v>656</v>
      </c>
      <c r="J7968" s="65">
        <v>2531</v>
      </c>
      <c r="K7968" s="65">
        <v>2418</v>
      </c>
      <c r="L7968" s="65">
        <v>707</v>
      </c>
      <c r="M7968" s="65" t="s">
        <v>386</v>
      </c>
    </row>
    <row r="7969" spans="1:13" ht="12.75" customHeight="1">
      <c r="A7969" s="65" t="str">
        <f>IF(ROW()=1,"KEY",IF(ISNA(VLOOKUP(B7969,車名対応マスタ!B:D,3,FALSE)),"",IF(VLOOKUP(B7969,車名対応マスタ!B:D,3,FALSE)="","",$D7969&amp;" "&amp;IF($G7969="9","J","O")&amp;" "&amp;$I7969&amp;" "&amp;IF($I7969&lt;=TEXT(★完成資料!$A$1,"yyyymm"),TEXT(★完成資料!$A$1,"yyyymm"),"999999")&amp; " " &amp; LEFT(F7969 &amp; "          ",10))))</f>
        <v xml:space="preserve">T O 202209 yyyy00 HV        </v>
      </c>
      <c r="B7969" s="68" t="s">
        <v>480</v>
      </c>
      <c r="C7969" s="68" t="s">
        <v>473</v>
      </c>
      <c r="D7969" s="68" t="s">
        <v>287</v>
      </c>
      <c r="E7969" s="68" t="s">
        <v>531</v>
      </c>
      <c r="F7969" s="68" t="s">
        <v>360</v>
      </c>
      <c r="G7969" s="68" t="s">
        <v>204</v>
      </c>
      <c r="H7969" s="68" t="s">
        <v>384</v>
      </c>
      <c r="I7969" s="68" t="s">
        <v>657</v>
      </c>
      <c r="J7969" s="65">
        <v>1518</v>
      </c>
      <c r="K7969" s="65">
        <v>2894</v>
      </c>
      <c r="L7969" s="65">
        <v>707</v>
      </c>
      <c r="M7969" s="65" t="s">
        <v>386</v>
      </c>
    </row>
    <row r="7970" spans="1:13" ht="12.75" customHeight="1">
      <c r="A7970" s="65" t="str">
        <f>IF(ROW()=1,"KEY",IF(ISNA(VLOOKUP(B7970,車名対応マスタ!B:D,3,FALSE)),"",IF(VLOOKUP(B7970,車名対応マスタ!B:D,3,FALSE)="","",$D7970&amp;" "&amp;IF($G7970="9","J","O")&amp;" "&amp;$I7970&amp;" "&amp;IF($I7970&lt;=TEXT(★完成資料!$A$1,"yyyymm"),TEXT(★完成資料!$A$1,"yyyymm"),"999999")&amp; " " &amp; LEFT(F7970 &amp; "          ",10))))</f>
        <v xml:space="preserve">T O 202210 yyyy00 HV        </v>
      </c>
      <c r="B7970" s="68" t="s">
        <v>480</v>
      </c>
      <c r="C7970" s="68" t="s">
        <v>473</v>
      </c>
      <c r="D7970" s="68" t="s">
        <v>287</v>
      </c>
      <c r="E7970" s="68" t="s">
        <v>531</v>
      </c>
      <c r="F7970" s="68" t="s">
        <v>360</v>
      </c>
      <c r="G7970" s="68" t="s">
        <v>204</v>
      </c>
      <c r="H7970" s="68" t="s">
        <v>384</v>
      </c>
      <c r="I7970" s="68" t="s">
        <v>663</v>
      </c>
      <c r="J7970" s="65">
        <v>1314</v>
      </c>
      <c r="K7970" s="65">
        <v>2299</v>
      </c>
      <c r="L7970" s="65">
        <v>707</v>
      </c>
      <c r="M7970" s="65" t="s">
        <v>386</v>
      </c>
    </row>
    <row r="7971" spans="1:13" ht="12.75" customHeight="1">
      <c r="A7971" s="65" t="str">
        <f>IF(ROW()=1,"KEY",IF(ISNA(VLOOKUP(B7971,車名対応マスタ!B:D,3,FALSE)),"",IF(VLOOKUP(B7971,車名対応マスタ!B:D,3,FALSE)="","",$D7971&amp;" "&amp;IF($G7971="9","J","O")&amp;" "&amp;$I7971&amp;" "&amp;IF($I7971&lt;=TEXT(★完成資料!$A$1,"yyyymm"),TEXT(★完成資料!$A$1,"yyyymm"),"999999")&amp; " " &amp; LEFT(F7971 &amp; "          ",10))))</f>
        <v xml:space="preserve">T O 202201 yyyy00 HV        </v>
      </c>
      <c r="B7971" s="68" t="s">
        <v>480</v>
      </c>
      <c r="C7971" s="68" t="s">
        <v>473</v>
      </c>
      <c r="D7971" s="68" t="s">
        <v>287</v>
      </c>
      <c r="E7971" s="68" t="s">
        <v>531</v>
      </c>
      <c r="F7971" s="68" t="s">
        <v>360</v>
      </c>
      <c r="G7971" s="68" t="s">
        <v>78</v>
      </c>
      <c r="H7971" s="68" t="s">
        <v>384</v>
      </c>
      <c r="I7971" s="68" t="s">
        <v>639</v>
      </c>
      <c r="J7971" s="65">
        <v>791</v>
      </c>
      <c r="K7971" s="65">
        <v>1032</v>
      </c>
      <c r="L7971" s="65">
        <v>721</v>
      </c>
      <c r="M7971" s="65" t="s">
        <v>502</v>
      </c>
    </row>
    <row r="7972" spans="1:13" ht="12.75" customHeight="1">
      <c r="A7972" s="65" t="str">
        <f>IF(ROW()=1,"KEY",IF(ISNA(VLOOKUP(B7972,車名対応マスタ!B:D,3,FALSE)),"",IF(VLOOKUP(B7972,車名対応マスタ!B:D,3,FALSE)="","",$D7972&amp;" "&amp;IF($G7972="9","J","O")&amp;" "&amp;$I7972&amp;" "&amp;IF($I7972&lt;=TEXT(★完成資料!$A$1,"yyyymm"),TEXT(★完成資料!$A$1,"yyyymm"),"999999")&amp; " " &amp; LEFT(F7972 &amp; "          ",10))))</f>
        <v xml:space="preserve">T O 202202 yyyy00 HV        </v>
      </c>
      <c r="B7972" s="68" t="s">
        <v>480</v>
      </c>
      <c r="C7972" s="68" t="s">
        <v>473</v>
      </c>
      <c r="D7972" s="68" t="s">
        <v>287</v>
      </c>
      <c r="E7972" s="68" t="s">
        <v>531</v>
      </c>
      <c r="F7972" s="68" t="s">
        <v>360</v>
      </c>
      <c r="G7972" s="68" t="s">
        <v>78</v>
      </c>
      <c r="H7972" s="68" t="s">
        <v>384</v>
      </c>
      <c r="I7972" s="68" t="s">
        <v>640</v>
      </c>
      <c r="J7972" s="65">
        <v>672</v>
      </c>
      <c r="K7972" s="65">
        <v>433</v>
      </c>
      <c r="L7972" s="65">
        <v>721</v>
      </c>
      <c r="M7972" s="65" t="s">
        <v>502</v>
      </c>
    </row>
    <row r="7973" spans="1:13" ht="12.75" customHeight="1">
      <c r="A7973" s="65" t="str">
        <f>IF(ROW()=1,"KEY",IF(ISNA(VLOOKUP(B7973,車名対応マスタ!B:D,3,FALSE)),"",IF(VLOOKUP(B7973,車名対応マスタ!B:D,3,FALSE)="","",$D7973&amp;" "&amp;IF($G7973="9","J","O")&amp;" "&amp;$I7973&amp;" "&amp;IF($I7973&lt;=TEXT(★完成資料!$A$1,"yyyymm"),TEXT(★完成資料!$A$1,"yyyymm"),"999999")&amp; " " &amp; LEFT(F7973 &amp; "          ",10))))</f>
        <v xml:space="preserve">T O 202203 yyyy00 HV        </v>
      </c>
      <c r="B7973" s="68" t="s">
        <v>480</v>
      </c>
      <c r="C7973" s="68" t="s">
        <v>473</v>
      </c>
      <c r="D7973" s="68" t="s">
        <v>287</v>
      </c>
      <c r="E7973" s="68" t="s">
        <v>531</v>
      </c>
      <c r="F7973" s="68" t="s">
        <v>360</v>
      </c>
      <c r="G7973" s="68" t="s">
        <v>78</v>
      </c>
      <c r="H7973" s="68" t="s">
        <v>384</v>
      </c>
      <c r="I7973" s="68" t="s">
        <v>641</v>
      </c>
      <c r="J7973" s="65">
        <v>513</v>
      </c>
      <c r="K7973" s="65">
        <v>720</v>
      </c>
      <c r="L7973" s="65">
        <v>721</v>
      </c>
      <c r="M7973" s="65" t="s">
        <v>502</v>
      </c>
    </row>
    <row r="7974" spans="1:13" ht="12.75" customHeight="1">
      <c r="A7974" s="65" t="str">
        <f>IF(ROW()=1,"KEY",IF(ISNA(VLOOKUP(B7974,車名対応マスタ!B:D,3,FALSE)),"",IF(VLOOKUP(B7974,車名対応マスタ!B:D,3,FALSE)="","",$D7974&amp;" "&amp;IF($G7974="9","J","O")&amp;" "&amp;$I7974&amp;" "&amp;IF($I7974&lt;=TEXT(★完成資料!$A$1,"yyyymm"),TEXT(★完成資料!$A$1,"yyyymm"),"999999")&amp; " " &amp; LEFT(F7974 &amp; "          ",10))))</f>
        <v xml:space="preserve">T O 202204 yyyy00 HV        </v>
      </c>
      <c r="B7974" s="68" t="s">
        <v>480</v>
      </c>
      <c r="C7974" s="68" t="s">
        <v>473</v>
      </c>
      <c r="D7974" s="68" t="s">
        <v>287</v>
      </c>
      <c r="E7974" s="68" t="s">
        <v>531</v>
      </c>
      <c r="F7974" s="68" t="s">
        <v>360</v>
      </c>
      <c r="G7974" s="68" t="s">
        <v>78</v>
      </c>
      <c r="H7974" s="68" t="s">
        <v>384</v>
      </c>
      <c r="I7974" s="68" t="s">
        <v>642</v>
      </c>
      <c r="J7974" s="65">
        <v>620</v>
      </c>
      <c r="K7974" s="65">
        <v>654</v>
      </c>
      <c r="L7974" s="65">
        <v>721</v>
      </c>
      <c r="M7974" s="65" t="s">
        <v>502</v>
      </c>
    </row>
    <row r="7975" spans="1:13" ht="12.75" customHeight="1">
      <c r="A7975" s="65" t="str">
        <f>IF(ROW()=1,"KEY",IF(ISNA(VLOOKUP(B7975,車名対応マスタ!B:D,3,FALSE)),"",IF(VLOOKUP(B7975,車名対応マスタ!B:D,3,FALSE)="","",$D7975&amp;" "&amp;IF($G7975="9","J","O")&amp;" "&amp;$I7975&amp;" "&amp;IF($I7975&lt;=TEXT(★完成資料!$A$1,"yyyymm"),TEXT(★完成資料!$A$1,"yyyymm"),"999999")&amp; " " &amp; LEFT(F7975 &amp; "          ",10))))</f>
        <v xml:space="preserve">T O 202205 yyyy00 HV        </v>
      </c>
      <c r="B7975" s="68" t="s">
        <v>480</v>
      </c>
      <c r="C7975" s="68" t="s">
        <v>473</v>
      </c>
      <c r="D7975" s="68" t="s">
        <v>287</v>
      </c>
      <c r="E7975" s="68" t="s">
        <v>531</v>
      </c>
      <c r="F7975" s="68" t="s">
        <v>360</v>
      </c>
      <c r="G7975" s="68" t="s">
        <v>78</v>
      </c>
      <c r="H7975" s="68" t="s">
        <v>384</v>
      </c>
      <c r="I7975" s="68" t="s">
        <v>647</v>
      </c>
      <c r="J7975" s="65">
        <v>924</v>
      </c>
      <c r="K7975" s="65">
        <v>439</v>
      </c>
      <c r="L7975" s="65">
        <v>721</v>
      </c>
      <c r="M7975" s="65" t="s">
        <v>502</v>
      </c>
    </row>
    <row r="7976" spans="1:13" ht="12.75" customHeight="1">
      <c r="A7976" s="65" t="str">
        <f>IF(ROW()=1,"KEY",IF(ISNA(VLOOKUP(B7976,車名対応マスタ!B:D,3,FALSE)),"",IF(VLOOKUP(B7976,車名対応マスタ!B:D,3,FALSE)="","",$D7976&amp;" "&amp;IF($G7976="9","J","O")&amp;" "&amp;$I7976&amp;" "&amp;IF($I7976&lt;=TEXT(★完成資料!$A$1,"yyyymm"),TEXT(★完成資料!$A$1,"yyyymm"),"999999")&amp; " " &amp; LEFT(F7976 &amp; "          ",10))))</f>
        <v xml:space="preserve">T O 202206 yyyy00 HV        </v>
      </c>
      <c r="B7976" s="68" t="s">
        <v>480</v>
      </c>
      <c r="C7976" s="68" t="s">
        <v>473</v>
      </c>
      <c r="D7976" s="68" t="s">
        <v>287</v>
      </c>
      <c r="E7976" s="68" t="s">
        <v>531</v>
      </c>
      <c r="F7976" s="68" t="s">
        <v>360</v>
      </c>
      <c r="G7976" s="68" t="s">
        <v>78</v>
      </c>
      <c r="H7976" s="68" t="s">
        <v>384</v>
      </c>
      <c r="I7976" s="68" t="s">
        <v>652</v>
      </c>
      <c r="J7976" s="65">
        <v>671</v>
      </c>
      <c r="K7976" s="65">
        <v>286</v>
      </c>
      <c r="L7976" s="65">
        <v>721</v>
      </c>
      <c r="M7976" s="65" t="s">
        <v>502</v>
      </c>
    </row>
    <row r="7977" spans="1:13" ht="12.75" customHeight="1">
      <c r="A7977" s="65" t="str">
        <f>IF(ROW()=1,"KEY",IF(ISNA(VLOOKUP(B7977,車名対応マスタ!B:D,3,FALSE)),"",IF(VLOOKUP(B7977,車名対応マスタ!B:D,3,FALSE)="","",$D7977&amp;" "&amp;IF($G7977="9","J","O")&amp;" "&amp;$I7977&amp;" "&amp;IF($I7977&lt;=TEXT(★完成資料!$A$1,"yyyymm"),TEXT(★完成資料!$A$1,"yyyymm"),"999999")&amp; " " &amp; LEFT(F7977 &amp; "          ",10))))</f>
        <v xml:space="preserve">T O 202207 yyyy00 HV        </v>
      </c>
      <c r="B7977" s="68" t="s">
        <v>480</v>
      </c>
      <c r="C7977" s="68" t="s">
        <v>473</v>
      </c>
      <c r="D7977" s="68" t="s">
        <v>287</v>
      </c>
      <c r="E7977" s="68" t="s">
        <v>531</v>
      </c>
      <c r="F7977" s="68" t="s">
        <v>360</v>
      </c>
      <c r="G7977" s="68" t="s">
        <v>78</v>
      </c>
      <c r="H7977" s="68" t="s">
        <v>384</v>
      </c>
      <c r="I7977" s="68" t="s">
        <v>655</v>
      </c>
      <c r="J7977" s="65">
        <v>785</v>
      </c>
      <c r="K7977" s="65">
        <v>632</v>
      </c>
      <c r="L7977" s="65">
        <v>721</v>
      </c>
      <c r="M7977" s="65" t="s">
        <v>502</v>
      </c>
    </row>
    <row r="7978" spans="1:13" ht="12.75" customHeight="1">
      <c r="A7978" s="65" t="str">
        <f>IF(ROW()=1,"KEY",IF(ISNA(VLOOKUP(B7978,車名対応マスタ!B:D,3,FALSE)),"",IF(VLOOKUP(B7978,車名対応マスタ!B:D,3,FALSE)="","",$D7978&amp;" "&amp;IF($G7978="9","J","O")&amp;" "&amp;$I7978&amp;" "&amp;IF($I7978&lt;=TEXT(★完成資料!$A$1,"yyyymm"),TEXT(★完成資料!$A$1,"yyyymm"),"999999")&amp; " " &amp; LEFT(F7978 &amp; "          ",10))))</f>
        <v xml:space="preserve">T O 202208 yyyy00 HV        </v>
      </c>
      <c r="B7978" s="68" t="s">
        <v>480</v>
      </c>
      <c r="C7978" s="68" t="s">
        <v>473</v>
      </c>
      <c r="D7978" s="68" t="s">
        <v>287</v>
      </c>
      <c r="E7978" s="68" t="s">
        <v>531</v>
      </c>
      <c r="F7978" s="68" t="s">
        <v>360</v>
      </c>
      <c r="G7978" s="68" t="s">
        <v>78</v>
      </c>
      <c r="H7978" s="68" t="s">
        <v>384</v>
      </c>
      <c r="I7978" s="68" t="s">
        <v>656</v>
      </c>
      <c r="J7978" s="65">
        <v>421</v>
      </c>
      <c r="K7978" s="65">
        <v>475</v>
      </c>
      <c r="L7978" s="65">
        <v>721</v>
      </c>
      <c r="M7978" s="65" t="s">
        <v>502</v>
      </c>
    </row>
    <row r="7979" spans="1:13" ht="12.75" customHeight="1">
      <c r="A7979" s="65" t="str">
        <f>IF(ROW()=1,"KEY",IF(ISNA(VLOOKUP(B7979,車名対応マスタ!B:D,3,FALSE)),"",IF(VLOOKUP(B7979,車名対応マスタ!B:D,3,FALSE)="","",$D7979&amp;" "&amp;IF($G7979="9","J","O")&amp;" "&amp;$I7979&amp;" "&amp;IF($I7979&lt;=TEXT(★完成資料!$A$1,"yyyymm"),TEXT(★完成資料!$A$1,"yyyymm"),"999999")&amp; " " &amp; LEFT(F7979 &amp; "          ",10))))</f>
        <v xml:space="preserve">T O 202209 yyyy00 HV        </v>
      </c>
      <c r="B7979" s="68" t="s">
        <v>480</v>
      </c>
      <c r="C7979" s="68" t="s">
        <v>473</v>
      </c>
      <c r="D7979" s="68" t="s">
        <v>287</v>
      </c>
      <c r="E7979" s="68" t="s">
        <v>531</v>
      </c>
      <c r="F7979" s="68" t="s">
        <v>360</v>
      </c>
      <c r="G7979" s="68" t="s">
        <v>78</v>
      </c>
      <c r="H7979" s="68" t="s">
        <v>384</v>
      </c>
      <c r="I7979" s="68" t="s">
        <v>657</v>
      </c>
      <c r="J7979" s="65">
        <v>1223</v>
      </c>
      <c r="K7979" s="65">
        <v>717</v>
      </c>
      <c r="L7979" s="65">
        <v>721</v>
      </c>
      <c r="M7979" s="65" t="s">
        <v>502</v>
      </c>
    </row>
    <row r="7980" spans="1:13" ht="12.75" customHeight="1">
      <c r="A7980" s="65" t="str">
        <f>IF(ROW()=1,"KEY",IF(ISNA(VLOOKUP(B7980,車名対応マスタ!B:D,3,FALSE)),"",IF(VLOOKUP(B7980,車名対応マスタ!B:D,3,FALSE)="","",$D7980&amp;" "&amp;IF($G7980="9","J","O")&amp;" "&amp;$I7980&amp;" "&amp;IF($I7980&lt;=TEXT(★完成資料!$A$1,"yyyymm"),TEXT(★完成資料!$A$1,"yyyymm"),"999999")&amp; " " &amp; LEFT(F7980 &amp; "          ",10))))</f>
        <v xml:space="preserve">T O 202210 yyyy00 HV        </v>
      </c>
      <c r="B7980" s="68" t="s">
        <v>480</v>
      </c>
      <c r="C7980" s="68" t="s">
        <v>473</v>
      </c>
      <c r="D7980" s="68" t="s">
        <v>287</v>
      </c>
      <c r="E7980" s="68" t="s">
        <v>531</v>
      </c>
      <c r="F7980" s="68" t="s">
        <v>360</v>
      </c>
      <c r="G7980" s="68" t="s">
        <v>78</v>
      </c>
      <c r="H7980" s="68" t="s">
        <v>384</v>
      </c>
      <c r="I7980" s="68" t="s">
        <v>663</v>
      </c>
      <c r="J7980" s="65">
        <v>478</v>
      </c>
      <c r="K7980" s="65">
        <v>778</v>
      </c>
      <c r="L7980" s="65">
        <v>721</v>
      </c>
      <c r="M7980" s="65" t="s">
        <v>502</v>
      </c>
    </row>
    <row r="7981" spans="1:13" ht="12.75" customHeight="1">
      <c r="A7981" s="65" t="str">
        <f>IF(ROW()=1,"KEY",IF(ISNA(VLOOKUP(B7981,車名対応マスタ!B:D,3,FALSE)),"",IF(VLOOKUP(B7981,車名対応マスタ!B:D,3,FALSE)="","",$D7981&amp;" "&amp;IF($G7981="9","J","O")&amp;" "&amp;$I7981&amp;" "&amp;IF($I7981&lt;=TEXT(★完成資料!$A$1,"yyyymm"),TEXT(★完成資料!$A$1,"yyyymm"),"999999")&amp; " " &amp; LEFT(F7981 &amp; "          ",10))))</f>
        <v xml:space="preserve">T O 202202 yyyy00 HV        </v>
      </c>
      <c r="B7981" s="68" t="s">
        <v>480</v>
      </c>
      <c r="C7981" s="68" t="s">
        <v>473</v>
      </c>
      <c r="D7981" s="68" t="s">
        <v>287</v>
      </c>
      <c r="E7981" s="68" t="s">
        <v>531</v>
      </c>
      <c r="F7981" s="68" t="s">
        <v>360</v>
      </c>
      <c r="G7981" s="68" t="s">
        <v>78</v>
      </c>
      <c r="H7981" s="68" t="s">
        <v>384</v>
      </c>
      <c r="I7981" s="68" t="s">
        <v>640</v>
      </c>
      <c r="J7981" s="65">
        <v>19</v>
      </c>
      <c r="L7981" s="65">
        <v>811</v>
      </c>
      <c r="M7981" s="65" t="s">
        <v>388</v>
      </c>
    </row>
    <row r="7982" spans="1:13" ht="12.75" customHeight="1">
      <c r="A7982" s="65" t="str">
        <f>IF(ROW()=1,"KEY",IF(ISNA(VLOOKUP(B7982,車名対応マスタ!B:D,3,FALSE)),"",IF(VLOOKUP(B7982,車名対応マスタ!B:D,3,FALSE)="","",$D7982&amp;" "&amp;IF($G7982="9","J","O")&amp;" "&amp;$I7982&amp;" "&amp;IF($I7982&lt;=TEXT(★完成資料!$A$1,"yyyymm"),TEXT(★完成資料!$A$1,"yyyymm"),"999999")&amp; " " &amp; LEFT(F7982 &amp; "          ",10))))</f>
        <v xml:space="preserve">T O 202203 yyyy00 HV        </v>
      </c>
      <c r="B7982" s="68" t="s">
        <v>480</v>
      </c>
      <c r="C7982" s="68" t="s">
        <v>473</v>
      </c>
      <c r="D7982" s="68" t="s">
        <v>287</v>
      </c>
      <c r="E7982" s="68" t="s">
        <v>531</v>
      </c>
      <c r="F7982" s="68" t="s">
        <v>360</v>
      </c>
      <c r="G7982" s="68" t="s">
        <v>78</v>
      </c>
      <c r="H7982" s="68" t="s">
        <v>384</v>
      </c>
      <c r="I7982" s="68" t="s">
        <v>641</v>
      </c>
      <c r="J7982" s="65">
        <v>31</v>
      </c>
      <c r="L7982" s="65">
        <v>811</v>
      </c>
      <c r="M7982" s="65" t="s">
        <v>388</v>
      </c>
    </row>
    <row r="7983" spans="1:13" ht="12.75" customHeight="1">
      <c r="A7983" s="65" t="str">
        <f>IF(ROW()=1,"KEY",IF(ISNA(VLOOKUP(B7983,車名対応マスタ!B:D,3,FALSE)),"",IF(VLOOKUP(B7983,車名対応マスタ!B:D,3,FALSE)="","",$D7983&amp;" "&amp;IF($G7983="9","J","O")&amp;" "&amp;$I7983&amp;" "&amp;IF($I7983&lt;=TEXT(★完成資料!$A$1,"yyyymm"),TEXT(★完成資料!$A$1,"yyyymm"),"999999")&amp; " " &amp; LEFT(F7983 &amp; "          ",10))))</f>
        <v xml:space="preserve">T O 202204 yyyy00 HV        </v>
      </c>
      <c r="B7983" s="68" t="s">
        <v>480</v>
      </c>
      <c r="C7983" s="68" t="s">
        <v>473</v>
      </c>
      <c r="D7983" s="68" t="s">
        <v>287</v>
      </c>
      <c r="E7983" s="68" t="s">
        <v>531</v>
      </c>
      <c r="F7983" s="68" t="s">
        <v>360</v>
      </c>
      <c r="G7983" s="68" t="s">
        <v>78</v>
      </c>
      <c r="H7983" s="68" t="s">
        <v>384</v>
      </c>
      <c r="I7983" s="68" t="s">
        <v>642</v>
      </c>
      <c r="J7983" s="65">
        <v>21</v>
      </c>
      <c r="L7983" s="65">
        <v>811</v>
      </c>
      <c r="M7983" s="65" t="s">
        <v>388</v>
      </c>
    </row>
    <row r="7984" spans="1:13" ht="12.75" customHeight="1">
      <c r="A7984" s="65" t="str">
        <f>IF(ROW()=1,"KEY",IF(ISNA(VLOOKUP(B7984,車名対応マスタ!B:D,3,FALSE)),"",IF(VLOOKUP(B7984,車名対応マスタ!B:D,3,FALSE)="","",$D7984&amp;" "&amp;IF($G7984="9","J","O")&amp;" "&amp;$I7984&amp;" "&amp;IF($I7984&lt;=TEXT(★完成資料!$A$1,"yyyymm"),TEXT(★完成資料!$A$1,"yyyymm"),"999999")&amp; " " &amp; LEFT(F7984 &amp; "          ",10))))</f>
        <v xml:space="preserve">T O 202205 yyyy00 HV        </v>
      </c>
      <c r="B7984" s="68" t="s">
        <v>480</v>
      </c>
      <c r="C7984" s="68" t="s">
        <v>473</v>
      </c>
      <c r="D7984" s="68" t="s">
        <v>287</v>
      </c>
      <c r="E7984" s="68" t="s">
        <v>531</v>
      </c>
      <c r="F7984" s="68" t="s">
        <v>360</v>
      </c>
      <c r="G7984" s="68" t="s">
        <v>78</v>
      </c>
      <c r="H7984" s="68" t="s">
        <v>384</v>
      </c>
      <c r="I7984" s="68" t="s">
        <v>647</v>
      </c>
      <c r="J7984" s="65">
        <v>28</v>
      </c>
      <c r="K7984" s="65">
        <v>0</v>
      </c>
      <c r="L7984" s="65">
        <v>811</v>
      </c>
      <c r="M7984" s="65" t="s">
        <v>388</v>
      </c>
    </row>
    <row r="7985" spans="1:13" ht="12.75" customHeight="1">
      <c r="A7985" s="65" t="str">
        <f>IF(ROW()=1,"KEY",IF(ISNA(VLOOKUP(B7985,車名対応マスタ!B:D,3,FALSE)),"",IF(VLOOKUP(B7985,車名対応マスタ!B:D,3,FALSE)="","",$D7985&amp;" "&amp;IF($G7985="9","J","O")&amp;" "&amp;$I7985&amp;" "&amp;IF($I7985&lt;=TEXT(★完成資料!$A$1,"yyyymm"),TEXT(★完成資料!$A$1,"yyyymm"),"999999")&amp; " " &amp; LEFT(F7985 &amp; "          ",10))))</f>
        <v xml:space="preserve">T O 202206 yyyy00 HV        </v>
      </c>
      <c r="B7985" s="68" t="s">
        <v>480</v>
      </c>
      <c r="C7985" s="68" t="s">
        <v>473</v>
      </c>
      <c r="D7985" s="68" t="s">
        <v>287</v>
      </c>
      <c r="E7985" s="68" t="s">
        <v>531</v>
      </c>
      <c r="F7985" s="68" t="s">
        <v>360</v>
      </c>
      <c r="G7985" s="68" t="s">
        <v>78</v>
      </c>
      <c r="H7985" s="68" t="s">
        <v>384</v>
      </c>
      <c r="I7985" s="68" t="s">
        <v>652</v>
      </c>
      <c r="J7985" s="65">
        <v>51</v>
      </c>
      <c r="K7985" s="65">
        <v>0</v>
      </c>
      <c r="L7985" s="65">
        <v>811</v>
      </c>
      <c r="M7985" s="65" t="s">
        <v>388</v>
      </c>
    </row>
    <row r="7986" spans="1:13" ht="12.75" customHeight="1">
      <c r="A7986" s="65" t="str">
        <f>IF(ROW()=1,"KEY",IF(ISNA(VLOOKUP(B7986,車名対応マスタ!B:D,3,FALSE)),"",IF(VLOOKUP(B7986,車名対応マスタ!B:D,3,FALSE)="","",$D7986&amp;" "&amp;IF($G7986="9","J","O")&amp;" "&amp;$I7986&amp;" "&amp;IF($I7986&lt;=TEXT(★完成資料!$A$1,"yyyymm"),TEXT(★完成資料!$A$1,"yyyymm"),"999999")&amp; " " &amp; LEFT(F7986 &amp; "          ",10))))</f>
        <v xml:space="preserve">T O 202207 yyyy00 HV        </v>
      </c>
      <c r="B7986" s="68" t="s">
        <v>480</v>
      </c>
      <c r="C7986" s="68" t="s">
        <v>473</v>
      </c>
      <c r="D7986" s="68" t="s">
        <v>287</v>
      </c>
      <c r="E7986" s="68" t="s">
        <v>531</v>
      </c>
      <c r="F7986" s="68" t="s">
        <v>360</v>
      </c>
      <c r="G7986" s="68" t="s">
        <v>78</v>
      </c>
      <c r="H7986" s="68" t="s">
        <v>384</v>
      </c>
      <c r="I7986" s="68" t="s">
        <v>655</v>
      </c>
      <c r="J7986" s="65">
        <v>58</v>
      </c>
      <c r="K7986" s="65">
        <v>0</v>
      </c>
      <c r="L7986" s="65">
        <v>811</v>
      </c>
      <c r="M7986" s="65" t="s">
        <v>388</v>
      </c>
    </row>
    <row r="7987" spans="1:13" ht="12.75" customHeight="1">
      <c r="A7987" s="65" t="str">
        <f>IF(ROW()=1,"KEY",IF(ISNA(VLOOKUP(B7987,車名対応マスタ!B:D,3,FALSE)),"",IF(VLOOKUP(B7987,車名対応マスタ!B:D,3,FALSE)="","",$D7987&amp;" "&amp;IF($G7987="9","J","O")&amp;" "&amp;$I7987&amp;" "&amp;IF($I7987&lt;=TEXT(★完成資料!$A$1,"yyyymm"),TEXT(★完成資料!$A$1,"yyyymm"),"999999")&amp; " " &amp; LEFT(F7987 &amp; "          ",10))))</f>
        <v xml:space="preserve">T O 202208 yyyy00 HV        </v>
      </c>
      <c r="B7987" s="68" t="s">
        <v>480</v>
      </c>
      <c r="C7987" s="68" t="s">
        <v>473</v>
      </c>
      <c r="D7987" s="68" t="s">
        <v>287</v>
      </c>
      <c r="E7987" s="68" t="s">
        <v>531</v>
      </c>
      <c r="F7987" s="68" t="s">
        <v>360</v>
      </c>
      <c r="G7987" s="68" t="s">
        <v>78</v>
      </c>
      <c r="H7987" s="68" t="s">
        <v>384</v>
      </c>
      <c r="I7987" s="68" t="s">
        <v>656</v>
      </c>
      <c r="J7987" s="65">
        <v>52</v>
      </c>
      <c r="K7987" s="65">
        <v>0</v>
      </c>
      <c r="L7987" s="65">
        <v>811</v>
      </c>
      <c r="M7987" s="65" t="s">
        <v>388</v>
      </c>
    </row>
    <row r="7988" spans="1:13" ht="12.75" customHeight="1">
      <c r="A7988" s="65" t="str">
        <f>IF(ROW()=1,"KEY",IF(ISNA(VLOOKUP(B7988,車名対応マスタ!B:D,3,FALSE)),"",IF(VLOOKUP(B7988,車名対応マスタ!B:D,3,FALSE)="","",$D7988&amp;" "&amp;IF($G7988="9","J","O")&amp;" "&amp;$I7988&amp;" "&amp;IF($I7988&lt;=TEXT(★完成資料!$A$1,"yyyymm"),TEXT(★完成資料!$A$1,"yyyymm"),"999999")&amp; " " &amp; LEFT(F7988 &amp; "          ",10))))</f>
        <v xml:space="preserve">T O 202209 yyyy00 HV        </v>
      </c>
      <c r="B7988" s="68" t="s">
        <v>480</v>
      </c>
      <c r="C7988" s="68" t="s">
        <v>473</v>
      </c>
      <c r="D7988" s="68" t="s">
        <v>287</v>
      </c>
      <c r="E7988" s="68" t="s">
        <v>531</v>
      </c>
      <c r="F7988" s="68" t="s">
        <v>360</v>
      </c>
      <c r="G7988" s="68" t="s">
        <v>78</v>
      </c>
      <c r="H7988" s="68" t="s">
        <v>384</v>
      </c>
      <c r="I7988" s="68" t="s">
        <v>657</v>
      </c>
      <c r="J7988" s="65">
        <v>41</v>
      </c>
      <c r="K7988" s="65">
        <v>0</v>
      </c>
      <c r="L7988" s="65">
        <v>811</v>
      </c>
      <c r="M7988" s="65" t="s">
        <v>388</v>
      </c>
    </row>
    <row r="7989" spans="1:13" ht="12.75" customHeight="1">
      <c r="A7989" s="65" t="str">
        <f>IF(ROW()=1,"KEY",IF(ISNA(VLOOKUP(B7989,車名対応マスタ!B:D,3,FALSE)),"",IF(VLOOKUP(B7989,車名対応マスタ!B:D,3,FALSE)="","",$D7989&amp;" "&amp;IF($G7989="9","J","O")&amp;" "&amp;$I7989&amp;" "&amp;IF($I7989&lt;=TEXT(★完成資料!$A$1,"yyyymm"),TEXT(★完成資料!$A$1,"yyyymm"),"999999")&amp; " " &amp; LEFT(F7989 &amp; "          ",10))))</f>
        <v xml:space="preserve">T O 202210 yyyy00 HV        </v>
      </c>
      <c r="B7989" s="68" t="s">
        <v>480</v>
      </c>
      <c r="C7989" s="68" t="s">
        <v>473</v>
      </c>
      <c r="D7989" s="68" t="s">
        <v>287</v>
      </c>
      <c r="E7989" s="68" t="s">
        <v>531</v>
      </c>
      <c r="F7989" s="68" t="s">
        <v>360</v>
      </c>
      <c r="G7989" s="68" t="s">
        <v>78</v>
      </c>
      <c r="H7989" s="68" t="s">
        <v>384</v>
      </c>
      <c r="I7989" s="68" t="s">
        <v>663</v>
      </c>
      <c r="J7989" s="65">
        <v>31</v>
      </c>
      <c r="K7989" s="65">
        <v>0</v>
      </c>
      <c r="L7989" s="65">
        <v>811</v>
      </c>
      <c r="M7989" s="65" t="s">
        <v>388</v>
      </c>
    </row>
    <row r="7990" spans="1:13" ht="12.75" customHeight="1">
      <c r="A7990" s="65" t="str">
        <f>IF(ROW()=1,"KEY",IF(ISNA(VLOOKUP(B7990,車名対応マスタ!B:D,3,FALSE)),"",IF(VLOOKUP(B7990,車名対応マスタ!B:D,3,FALSE)="","",$D7990&amp;" "&amp;IF($G7990="9","J","O")&amp;" "&amp;$I7990&amp;" "&amp;IF($I7990&lt;=TEXT(★完成資料!$A$1,"yyyymm"),TEXT(★完成資料!$A$1,"yyyymm"),"999999")&amp; " " &amp; LEFT(F7990 &amp; "          ",10))))</f>
        <v xml:space="preserve">T O 202201 yyyy00 HV        </v>
      </c>
      <c r="B7990" s="68" t="s">
        <v>480</v>
      </c>
      <c r="C7990" s="68" t="s">
        <v>473</v>
      </c>
      <c r="D7990" s="68" t="s">
        <v>287</v>
      </c>
      <c r="E7990" s="68" t="s">
        <v>531</v>
      </c>
      <c r="F7990" s="68" t="s">
        <v>360</v>
      </c>
      <c r="G7990" s="68" t="s">
        <v>78</v>
      </c>
      <c r="H7990" s="68" t="s">
        <v>384</v>
      </c>
      <c r="I7990" s="68" t="s">
        <v>639</v>
      </c>
      <c r="J7990" s="65">
        <v>2</v>
      </c>
      <c r="K7990" s="65">
        <v>147</v>
      </c>
      <c r="L7990" s="65">
        <v>719</v>
      </c>
      <c r="M7990" s="65" t="s">
        <v>389</v>
      </c>
    </row>
    <row r="7991" spans="1:13" ht="12.75" customHeight="1">
      <c r="A7991" s="65" t="str">
        <f>IF(ROW()=1,"KEY",IF(ISNA(VLOOKUP(B7991,車名対応マスタ!B:D,3,FALSE)),"",IF(VLOOKUP(B7991,車名対応マスタ!B:D,3,FALSE)="","",$D7991&amp;" "&amp;IF($G7991="9","J","O")&amp;" "&amp;$I7991&amp;" "&amp;IF($I7991&lt;=TEXT(★完成資料!$A$1,"yyyymm"),TEXT(★完成資料!$A$1,"yyyymm"),"999999")&amp; " " &amp; LEFT(F7991 &amp; "          ",10))))</f>
        <v xml:space="preserve">T O 202202 yyyy00 HV        </v>
      </c>
      <c r="B7991" s="68" t="s">
        <v>480</v>
      </c>
      <c r="C7991" s="68" t="s">
        <v>473</v>
      </c>
      <c r="D7991" s="68" t="s">
        <v>287</v>
      </c>
      <c r="E7991" s="68" t="s">
        <v>531</v>
      </c>
      <c r="F7991" s="68" t="s">
        <v>360</v>
      </c>
      <c r="G7991" s="68" t="s">
        <v>78</v>
      </c>
      <c r="H7991" s="68" t="s">
        <v>384</v>
      </c>
      <c r="I7991" s="68" t="s">
        <v>640</v>
      </c>
      <c r="J7991" s="65">
        <v>2</v>
      </c>
      <c r="K7991" s="65">
        <v>142</v>
      </c>
      <c r="L7991" s="65">
        <v>719</v>
      </c>
      <c r="M7991" s="65" t="s">
        <v>389</v>
      </c>
    </row>
    <row r="7992" spans="1:13" ht="12.75" customHeight="1">
      <c r="A7992" s="65" t="str">
        <f>IF(ROW()=1,"KEY",IF(ISNA(VLOOKUP(B7992,車名対応マスタ!B:D,3,FALSE)),"",IF(VLOOKUP(B7992,車名対応マスタ!B:D,3,FALSE)="","",$D7992&amp;" "&amp;IF($G7992="9","J","O")&amp;" "&amp;$I7992&amp;" "&amp;IF($I7992&lt;=TEXT(★完成資料!$A$1,"yyyymm"),TEXT(★完成資料!$A$1,"yyyymm"),"999999")&amp; " " &amp; LEFT(F7992 &amp; "          ",10))))</f>
        <v xml:space="preserve">T O 202203 yyyy00 HV        </v>
      </c>
      <c r="B7992" s="68" t="s">
        <v>480</v>
      </c>
      <c r="C7992" s="68" t="s">
        <v>473</v>
      </c>
      <c r="D7992" s="68" t="s">
        <v>287</v>
      </c>
      <c r="E7992" s="68" t="s">
        <v>531</v>
      </c>
      <c r="F7992" s="68" t="s">
        <v>360</v>
      </c>
      <c r="G7992" s="68" t="s">
        <v>78</v>
      </c>
      <c r="H7992" s="68" t="s">
        <v>384</v>
      </c>
      <c r="I7992" s="68" t="s">
        <v>641</v>
      </c>
      <c r="J7992" s="65">
        <v>0</v>
      </c>
      <c r="K7992" s="65">
        <v>168</v>
      </c>
      <c r="L7992" s="65">
        <v>719</v>
      </c>
      <c r="M7992" s="65" t="s">
        <v>389</v>
      </c>
    </row>
    <row r="7993" spans="1:13" ht="12.75" customHeight="1">
      <c r="A7993" s="65" t="str">
        <f>IF(ROW()=1,"KEY",IF(ISNA(VLOOKUP(B7993,車名対応マスタ!B:D,3,FALSE)),"",IF(VLOOKUP(B7993,車名対応マスタ!B:D,3,FALSE)="","",$D7993&amp;" "&amp;IF($G7993="9","J","O")&amp;" "&amp;$I7993&amp;" "&amp;IF($I7993&lt;=TEXT(★完成資料!$A$1,"yyyymm"),TEXT(★完成資料!$A$1,"yyyymm"),"999999")&amp; " " &amp; LEFT(F7993 &amp; "          ",10))))</f>
        <v xml:space="preserve">T O 202204 yyyy00 HV        </v>
      </c>
      <c r="B7993" s="68" t="s">
        <v>480</v>
      </c>
      <c r="C7993" s="68" t="s">
        <v>473</v>
      </c>
      <c r="D7993" s="68" t="s">
        <v>287</v>
      </c>
      <c r="E7993" s="68" t="s">
        <v>531</v>
      </c>
      <c r="F7993" s="68" t="s">
        <v>360</v>
      </c>
      <c r="G7993" s="68" t="s">
        <v>78</v>
      </c>
      <c r="H7993" s="68" t="s">
        <v>384</v>
      </c>
      <c r="I7993" s="68" t="s">
        <v>642</v>
      </c>
      <c r="J7993" s="65">
        <v>297</v>
      </c>
      <c r="K7993" s="65">
        <v>133</v>
      </c>
      <c r="L7993" s="65">
        <v>719</v>
      </c>
      <c r="M7993" s="65" t="s">
        <v>389</v>
      </c>
    </row>
    <row r="7994" spans="1:13" ht="12.75" customHeight="1">
      <c r="A7994" s="65" t="str">
        <f>IF(ROW()=1,"KEY",IF(ISNA(VLOOKUP(B7994,車名対応マスタ!B:D,3,FALSE)),"",IF(VLOOKUP(B7994,車名対応マスタ!B:D,3,FALSE)="","",$D7994&amp;" "&amp;IF($G7994="9","J","O")&amp;" "&amp;$I7994&amp;" "&amp;IF($I7994&lt;=TEXT(★完成資料!$A$1,"yyyymm"),TEXT(★完成資料!$A$1,"yyyymm"),"999999")&amp; " " &amp; LEFT(F7994 &amp; "          ",10))))</f>
        <v xml:space="preserve">T O 202205 yyyy00 HV        </v>
      </c>
      <c r="B7994" s="68" t="s">
        <v>480</v>
      </c>
      <c r="C7994" s="68" t="s">
        <v>473</v>
      </c>
      <c r="D7994" s="68" t="s">
        <v>287</v>
      </c>
      <c r="E7994" s="68" t="s">
        <v>531</v>
      </c>
      <c r="F7994" s="68" t="s">
        <v>360</v>
      </c>
      <c r="G7994" s="68" t="s">
        <v>78</v>
      </c>
      <c r="H7994" s="68" t="s">
        <v>384</v>
      </c>
      <c r="I7994" s="68" t="s">
        <v>647</v>
      </c>
      <c r="J7994" s="65">
        <v>296</v>
      </c>
      <c r="K7994" s="65">
        <v>106</v>
      </c>
      <c r="L7994" s="65">
        <v>719</v>
      </c>
      <c r="M7994" s="65" t="s">
        <v>389</v>
      </c>
    </row>
    <row r="7995" spans="1:13" ht="12.75" customHeight="1">
      <c r="A7995" s="65" t="str">
        <f>IF(ROW()=1,"KEY",IF(ISNA(VLOOKUP(B7995,車名対応マスタ!B:D,3,FALSE)),"",IF(VLOOKUP(B7995,車名対応マスタ!B:D,3,FALSE)="","",$D7995&amp;" "&amp;IF($G7995="9","J","O")&amp;" "&amp;$I7995&amp;" "&amp;IF($I7995&lt;=TEXT(★完成資料!$A$1,"yyyymm"),TEXT(★完成資料!$A$1,"yyyymm"),"999999")&amp; " " &amp; LEFT(F7995 &amp; "          ",10))))</f>
        <v xml:space="preserve">T O 202206 yyyy00 HV        </v>
      </c>
      <c r="B7995" s="68" t="s">
        <v>480</v>
      </c>
      <c r="C7995" s="68" t="s">
        <v>473</v>
      </c>
      <c r="D7995" s="68" t="s">
        <v>287</v>
      </c>
      <c r="E7995" s="68" t="s">
        <v>531</v>
      </c>
      <c r="F7995" s="68" t="s">
        <v>360</v>
      </c>
      <c r="G7995" s="68" t="s">
        <v>78</v>
      </c>
      <c r="H7995" s="68" t="s">
        <v>384</v>
      </c>
      <c r="I7995" s="68" t="s">
        <v>652</v>
      </c>
      <c r="J7995" s="65">
        <v>267</v>
      </c>
      <c r="K7995" s="65">
        <v>198</v>
      </c>
      <c r="L7995" s="65">
        <v>719</v>
      </c>
      <c r="M7995" s="65" t="s">
        <v>389</v>
      </c>
    </row>
    <row r="7996" spans="1:13" ht="12.75" customHeight="1">
      <c r="A7996" s="65" t="str">
        <f>IF(ROW()=1,"KEY",IF(ISNA(VLOOKUP(B7996,車名対応マスタ!B:D,3,FALSE)),"",IF(VLOOKUP(B7996,車名対応マスタ!B:D,3,FALSE)="","",$D7996&amp;" "&amp;IF($G7996="9","J","O")&amp;" "&amp;$I7996&amp;" "&amp;IF($I7996&lt;=TEXT(★完成資料!$A$1,"yyyymm"),TEXT(★完成資料!$A$1,"yyyymm"),"999999")&amp; " " &amp; LEFT(F7996 &amp; "          ",10))))</f>
        <v xml:space="preserve">T O 202207 yyyy00 HV        </v>
      </c>
      <c r="B7996" s="68" t="s">
        <v>480</v>
      </c>
      <c r="C7996" s="68" t="s">
        <v>473</v>
      </c>
      <c r="D7996" s="68" t="s">
        <v>287</v>
      </c>
      <c r="E7996" s="68" t="s">
        <v>531</v>
      </c>
      <c r="F7996" s="68" t="s">
        <v>360</v>
      </c>
      <c r="G7996" s="68" t="s">
        <v>78</v>
      </c>
      <c r="H7996" s="68" t="s">
        <v>384</v>
      </c>
      <c r="I7996" s="68" t="s">
        <v>655</v>
      </c>
      <c r="J7996" s="65">
        <v>192</v>
      </c>
      <c r="K7996" s="65">
        <v>172</v>
      </c>
      <c r="L7996" s="65">
        <v>719</v>
      </c>
      <c r="M7996" s="65" t="s">
        <v>389</v>
      </c>
    </row>
    <row r="7997" spans="1:13" ht="12.75" customHeight="1">
      <c r="A7997" s="65" t="str">
        <f>IF(ROW()=1,"KEY",IF(ISNA(VLOOKUP(B7997,車名対応マスタ!B:D,3,FALSE)),"",IF(VLOOKUP(B7997,車名対応マスタ!B:D,3,FALSE)="","",$D7997&amp;" "&amp;IF($G7997="9","J","O")&amp;" "&amp;$I7997&amp;" "&amp;IF($I7997&lt;=TEXT(★完成資料!$A$1,"yyyymm"),TEXT(★完成資料!$A$1,"yyyymm"),"999999")&amp; " " &amp; LEFT(F7997 &amp; "          ",10))))</f>
        <v xml:space="preserve">T O 202208 yyyy00 HV        </v>
      </c>
      <c r="B7997" s="68" t="s">
        <v>480</v>
      </c>
      <c r="C7997" s="68" t="s">
        <v>473</v>
      </c>
      <c r="D7997" s="68" t="s">
        <v>287</v>
      </c>
      <c r="E7997" s="68" t="s">
        <v>531</v>
      </c>
      <c r="F7997" s="68" t="s">
        <v>360</v>
      </c>
      <c r="G7997" s="68" t="s">
        <v>78</v>
      </c>
      <c r="H7997" s="68" t="s">
        <v>384</v>
      </c>
      <c r="I7997" s="68" t="s">
        <v>656</v>
      </c>
      <c r="J7997" s="65">
        <v>288</v>
      </c>
      <c r="K7997" s="65">
        <v>164</v>
      </c>
      <c r="L7997" s="65">
        <v>719</v>
      </c>
      <c r="M7997" s="65" t="s">
        <v>389</v>
      </c>
    </row>
    <row r="7998" spans="1:13" ht="12.75" customHeight="1">
      <c r="A7998" s="65" t="str">
        <f>IF(ROW()=1,"KEY",IF(ISNA(VLOOKUP(B7998,車名対応マスタ!B:D,3,FALSE)),"",IF(VLOOKUP(B7998,車名対応マスタ!B:D,3,FALSE)="","",$D7998&amp;" "&amp;IF($G7998="9","J","O")&amp;" "&amp;$I7998&amp;" "&amp;IF($I7998&lt;=TEXT(★完成資料!$A$1,"yyyymm"),TEXT(★完成資料!$A$1,"yyyymm"),"999999")&amp; " " &amp; LEFT(F7998 &amp; "          ",10))))</f>
        <v xml:space="preserve">T O 202209 yyyy00 HV        </v>
      </c>
      <c r="B7998" s="68" t="s">
        <v>480</v>
      </c>
      <c r="C7998" s="68" t="s">
        <v>473</v>
      </c>
      <c r="D7998" s="68" t="s">
        <v>287</v>
      </c>
      <c r="E7998" s="68" t="s">
        <v>531</v>
      </c>
      <c r="F7998" s="68" t="s">
        <v>360</v>
      </c>
      <c r="G7998" s="68" t="s">
        <v>78</v>
      </c>
      <c r="H7998" s="68" t="s">
        <v>384</v>
      </c>
      <c r="I7998" s="68" t="s">
        <v>657</v>
      </c>
      <c r="J7998" s="65">
        <v>340</v>
      </c>
      <c r="K7998" s="65">
        <v>115</v>
      </c>
      <c r="L7998" s="65">
        <v>719</v>
      </c>
      <c r="M7998" s="65" t="s">
        <v>389</v>
      </c>
    </row>
    <row r="7999" spans="1:13" ht="12.75" customHeight="1">
      <c r="A7999" s="65" t="str">
        <f>IF(ROW()=1,"KEY",IF(ISNA(VLOOKUP(B7999,車名対応マスタ!B:D,3,FALSE)),"",IF(VLOOKUP(B7999,車名対応マスタ!B:D,3,FALSE)="","",$D7999&amp;" "&amp;IF($G7999="9","J","O")&amp;" "&amp;$I7999&amp;" "&amp;IF($I7999&lt;=TEXT(★完成資料!$A$1,"yyyymm"),TEXT(★完成資料!$A$1,"yyyymm"),"999999")&amp; " " &amp; LEFT(F7999 &amp; "          ",10))))</f>
        <v xml:space="preserve">T O 202210 yyyy00 HV        </v>
      </c>
      <c r="B7999" s="68" t="s">
        <v>480</v>
      </c>
      <c r="C7999" s="68" t="s">
        <v>473</v>
      </c>
      <c r="D7999" s="68" t="s">
        <v>287</v>
      </c>
      <c r="E7999" s="68" t="s">
        <v>531</v>
      </c>
      <c r="F7999" s="68" t="s">
        <v>360</v>
      </c>
      <c r="G7999" s="68" t="s">
        <v>78</v>
      </c>
      <c r="H7999" s="68" t="s">
        <v>384</v>
      </c>
      <c r="I7999" s="68" t="s">
        <v>663</v>
      </c>
      <c r="J7999" s="65">
        <v>318</v>
      </c>
      <c r="K7999" s="65">
        <v>144</v>
      </c>
      <c r="L7999" s="65">
        <v>719</v>
      </c>
      <c r="M7999" s="65" t="s">
        <v>389</v>
      </c>
    </row>
    <row r="8000" spans="1:13" ht="12.75" customHeight="1">
      <c r="A8000" s="65" t="str">
        <f>IF(ROW()=1,"KEY",IF(ISNA(VLOOKUP(B8000,車名対応マスタ!B:D,3,FALSE)),"",IF(VLOOKUP(B8000,車名対応マスタ!B:D,3,FALSE)="","",$D8000&amp;" "&amp;IF($G8000="9","J","O")&amp;" "&amp;$I8000&amp;" "&amp;IF($I8000&lt;=TEXT(★完成資料!$A$1,"yyyymm"),TEXT(★完成資料!$A$1,"yyyymm"),"999999")&amp; " " &amp; LEFT(F8000 &amp; "          ",10))))</f>
        <v xml:space="preserve">T O 202202 yyyy00 HV        </v>
      </c>
      <c r="B8000" s="68" t="s">
        <v>480</v>
      </c>
      <c r="C8000" s="68" t="s">
        <v>473</v>
      </c>
      <c r="D8000" s="68" t="s">
        <v>287</v>
      </c>
      <c r="E8000" s="68" t="s">
        <v>531</v>
      </c>
      <c r="F8000" s="68" t="s">
        <v>360</v>
      </c>
      <c r="G8000" s="68" t="s">
        <v>78</v>
      </c>
      <c r="H8000" s="68" t="s">
        <v>384</v>
      </c>
      <c r="I8000" s="68" t="s">
        <v>640</v>
      </c>
      <c r="J8000" s="65">
        <v>3</v>
      </c>
      <c r="L8000" s="65">
        <v>718</v>
      </c>
      <c r="M8000" s="65" t="s">
        <v>503</v>
      </c>
    </row>
    <row r="8001" spans="1:13" ht="12.75" customHeight="1">
      <c r="A8001" s="65" t="str">
        <f>IF(ROW()=1,"KEY",IF(ISNA(VLOOKUP(B8001,車名対応マスタ!B:D,3,FALSE)),"",IF(VLOOKUP(B8001,車名対応マスタ!B:D,3,FALSE)="","",$D8001&amp;" "&amp;IF($G8001="9","J","O")&amp;" "&amp;$I8001&amp;" "&amp;IF($I8001&lt;=TEXT(★完成資料!$A$1,"yyyymm"),TEXT(★完成資料!$A$1,"yyyymm"),"999999")&amp; " " &amp; LEFT(F8001 &amp; "          ",10))))</f>
        <v xml:space="preserve">T O 202203 yyyy00 HV        </v>
      </c>
      <c r="B8001" s="68" t="s">
        <v>480</v>
      </c>
      <c r="C8001" s="68" t="s">
        <v>473</v>
      </c>
      <c r="D8001" s="68" t="s">
        <v>287</v>
      </c>
      <c r="E8001" s="68" t="s">
        <v>531</v>
      </c>
      <c r="F8001" s="68" t="s">
        <v>360</v>
      </c>
      <c r="G8001" s="68" t="s">
        <v>78</v>
      </c>
      <c r="H8001" s="68" t="s">
        <v>384</v>
      </c>
      <c r="I8001" s="68" t="s">
        <v>641</v>
      </c>
      <c r="J8001" s="65">
        <v>6</v>
      </c>
      <c r="K8001" s="65">
        <v>0</v>
      </c>
      <c r="L8001" s="65">
        <v>718</v>
      </c>
      <c r="M8001" s="65" t="s">
        <v>503</v>
      </c>
    </row>
    <row r="8002" spans="1:13" ht="12.75" customHeight="1">
      <c r="A8002" s="65" t="str">
        <f>IF(ROW()=1,"KEY",IF(ISNA(VLOOKUP(B8002,車名対応マスタ!B:D,3,FALSE)),"",IF(VLOOKUP(B8002,車名対応マスタ!B:D,3,FALSE)="","",$D8002&amp;" "&amp;IF($G8002="9","J","O")&amp;" "&amp;$I8002&amp;" "&amp;IF($I8002&lt;=TEXT(★完成資料!$A$1,"yyyymm"),TEXT(★完成資料!$A$1,"yyyymm"),"999999")&amp; " " &amp; LEFT(F8002 &amp; "          ",10))))</f>
        <v xml:space="preserve">T O 202204 yyyy00 HV        </v>
      </c>
      <c r="B8002" s="68" t="s">
        <v>480</v>
      </c>
      <c r="C8002" s="68" t="s">
        <v>473</v>
      </c>
      <c r="D8002" s="68" t="s">
        <v>287</v>
      </c>
      <c r="E8002" s="68" t="s">
        <v>531</v>
      </c>
      <c r="F8002" s="68" t="s">
        <v>360</v>
      </c>
      <c r="G8002" s="68" t="s">
        <v>78</v>
      </c>
      <c r="H8002" s="68" t="s">
        <v>384</v>
      </c>
      <c r="I8002" s="68" t="s">
        <v>642</v>
      </c>
      <c r="J8002" s="65">
        <v>8</v>
      </c>
      <c r="K8002" s="65">
        <v>0</v>
      </c>
      <c r="L8002" s="65">
        <v>718</v>
      </c>
      <c r="M8002" s="65" t="s">
        <v>503</v>
      </c>
    </row>
    <row r="8003" spans="1:13" ht="12.75" customHeight="1">
      <c r="A8003" s="65" t="str">
        <f>IF(ROW()=1,"KEY",IF(ISNA(VLOOKUP(B8003,車名対応マスタ!B:D,3,FALSE)),"",IF(VLOOKUP(B8003,車名対応マスタ!B:D,3,FALSE)="","",$D8003&amp;" "&amp;IF($G8003="9","J","O")&amp;" "&amp;$I8003&amp;" "&amp;IF($I8003&lt;=TEXT(★完成資料!$A$1,"yyyymm"),TEXT(★完成資料!$A$1,"yyyymm"),"999999")&amp; " " &amp; LEFT(F8003 &amp; "          ",10))))</f>
        <v xml:space="preserve">T O 202205 yyyy00 HV        </v>
      </c>
      <c r="B8003" s="68" t="s">
        <v>480</v>
      </c>
      <c r="C8003" s="68" t="s">
        <v>473</v>
      </c>
      <c r="D8003" s="68" t="s">
        <v>287</v>
      </c>
      <c r="E8003" s="68" t="s">
        <v>531</v>
      </c>
      <c r="F8003" s="68" t="s">
        <v>360</v>
      </c>
      <c r="G8003" s="68" t="s">
        <v>78</v>
      </c>
      <c r="H8003" s="68" t="s">
        <v>384</v>
      </c>
      <c r="I8003" s="68" t="s">
        <v>647</v>
      </c>
      <c r="J8003" s="65">
        <v>6</v>
      </c>
      <c r="K8003" s="65">
        <v>0</v>
      </c>
      <c r="L8003" s="65">
        <v>718</v>
      </c>
      <c r="M8003" s="65" t="s">
        <v>503</v>
      </c>
    </row>
    <row r="8004" spans="1:13" ht="12.75" customHeight="1">
      <c r="A8004" s="65" t="str">
        <f>IF(ROW()=1,"KEY",IF(ISNA(VLOOKUP(B8004,車名対応マスタ!B:D,3,FALSE)),"",IF(VLOOKUP(B8004,車名対応マスタ!B:D,3,FALSE)="","",$D8004&amp;" "&amp;IF($G8004="9","J","O")&amp;" "&amp;$I8004&amp;" "&amp;IF($I8004&lt;=TEXT(★完成資料!$A$1,"yyyymm"),TEXT(★完成資料!$A$1,"yyyymm"),"999999")&amp; " " &amp; LEFT(F8004 &amp; "          ",10))))</f>
        <v xml:space="preserve">T O 202206 yyyy00 HV        </v>
      </c>
      <c r="B8004" s="68" t="s">
        <v>480</v>
      </c>
      <c r="C8004" s="68" t="s">
        <v>473</v>
      </c>
      <c r="D8004" s="68" t="s">
        <v>287</v>
      </c>
      <c r="E8004" s="68" t="s">
        <v>531</v>
      </c>
      <c r="F8004" s="68" t="s">
        <v>360</v>
      </c>
      <c r="G8004" s="68" t="s">
        <v>78</v>
      </c>
      <c r="H8004" s="68" t="s">
        <v>384</v>
      </c>
      <c r="I8004" s="68" t="s">
        <v>652</v>
      </c>
      <c r="J8004" s="65">
        <v>3</v>
      </c>
      <c r="K8004" s="65">
        <v>0</v>
      </c>
      <c r="L8004" s="65">
        <v>718</v>
      </c>
      <c r="M8004" s="65" t="s">
        <v>503</v>
      </c>
    </row>
    <row r="8005" spans="1:13" ht="12.75" customHeight="1">
      <c r="A8005" s="65" t="str">
        <f>IF(ROW()=1,"KEY",IF(ISNA(VLOOKUP(B8005,車名対応マスタ!B:D,3,FALSE)),"",IF(VLOOKUP(B8005,車名対応マスタ!B:D,3,FALSE)="","",$D8005&amp;" "&amp;IF($G8005="9","J","O")&amp;" "&amp;$I8005&amp;" "&amp;IF($I8005&lt;=TEXT(★完成資料!$A$1,"yyyymm"),TEXT(★完成資料!$A$1,"yyyymm"),"999999")&amp; " " &amp; LEFT(F8005 &amp; "          ",10))))</f>
        <v xml:space="preserve">T O 202207 yyyy00 HV        </v>
      </c>
      <c r="B8005" s="68" t="s">
        <v>480</v>
      </c>
      <c r="C8005" s="68" t="s">
        <v>473</v>
      </c>
      <c r="D8005" s="68" t="s">
        <v>287</v>
      </c>
      <c r="E8005" s="68" t="s">
        <v>531</v>
      </c>
      <c r="F8005" s="68" t="s">
        <v>360</v>
      </c>
      <c r="G8005" s="68" t="s">
        <v>78</v>
      </c>
      <c r="H8005" s="68" t="s">
        <v>384</v>
      </c>
      <c r="I8005" s="68" t="s">
        <v>655</v>
      </c>
      <c r="J8005" s="65">
        <v>6</v>
      </c>
      <c r="K8005" s="65">
        <v>0</v>
      </c>
      <c r="L8005" s="65">
        <v>718</v>
      </c>
      <c r="M8005" s="65" t="s">
        <v>503</v>
      </c>
    </row>
    <row r="8006" spans="1:13" ht="12.75" customHeight="1">
      <c r="A8006" s="65" t="str">
        <f>IF(ROW()=1,"KEY",IF(ISNA(VLOOKUP(B8006,車名対応マスタ!B:D,3,FALSE)),"",IF(VLOOKUP(B8006,車名対応マスタ!B:D,3,FALSE)="","",$D8006&amp;" "&amp;IF($G8006="9","J","O")&amp;" "&amp;$I8006&amp;" "&amp;IF($I8006&lt;=TEXT(★完成資料!$A$1,"yyyymm"),TEXT(★完成資料!$A$1,"yyyymm"),"999999")&amp; " " &amp; LEFT(F8006 &amp; "          ",10))))</f>
        <v xml:space="preserve">T O 202208 yyyy00 HV        </v>
      </c>
      <c r="B8006" s="68" t="s">
        <v>480</v>
      </c>
      <c r="C8006" s="68" t="s">
        <v>473</v>
      </c>
      <c r="D8006" s="68" t="s">
        <v>287</v>
      </c>
      <c r="E8006" s="68" t="s">
        <v>531</v>
      </c>
      <c r="F8006" s="68" t="s">
        <v>360</v>
      </c>
      <c r="G8006" s="68" t="s">
        <v>78</v>
      </c>
      <c r="H8006" s="68" t="s">
        <v>384</v>
      </c>
      <c r="I8006" s="68" t="s">
        <v>656</v>
      </c>
      <c r="J8006" s="65">
        <v>4</v>
      </c>
      <c r="K8006" s="65">
        <v>0</v>
      </c>
      <c r="L8006" s="65">
        <v>718</v>
      </c>
      <c r="M8006" s="65" t="s">
        <v>503</v>
      </c>
    </row>
    <row r="8007" spans="1:13" ht="12.75" customHeight="1">
      <c r="A8007" s="65" t="str">
        <f>IF(ROW()=1,"KEY",IF(ISNA(VLOOKUP(B8007,車名対応マスタ!B:D,3,FALSE)),"",IF(VLOOKUP(B8007,車名対応マスタ!B:D,3,FALSE)="","",$D8007&amp;" "&amp;IF($G8007="9","J","O")&amp;" "&amp;$I8007&amp;" "&amp;IF($I8007&lt;=TEXT(★完成資料!$A$1,"yyyymm"),TEXT(★完成資料!$A$1,"yyyymm"),"999999")&amp; " " &amp; LEFT(F8007 &amp; "          ",10))))</f>
        <v xml:space="preserve">T O 202209 yyyy00 HV        </v>
      </c>
      <c r="B8007" s="68" t="s">
        <v>480</v>
      </c>
      <c r="C8007" s="68" t="s">
        <v>473</v>
      </c>
      <c r="D8007" s="68" t="s">
        <v>287</v>
      </c>
      <c r="E8007" s="68" t="s">
        <v>531</v>
      </c>
      <c r="F8007" s="68" t="s">
        <v>360</v>
      </c>
      <c r="G8007" s="68" t="s">
        <v>78</v>
      </c>
      <c r="H8007" s="68" t="s">
        <v>384</v>
      </c>
      <c r="I8007" s="68" t="s">
        <v>657</v>
      </c>
      <c r="J8007" s="65">
        <v>3</v>
      </c>
      <c r="K8007" s="65">
        <v>0</v>
      </c>
      <c r="L8007" s="65">
        <v>718</v>
      </c>
      <c r="M8007" s="65" t="s">
        <v>503</v>
      </c>
    </row>
    <row r="8008" spans="1:13" ht="12.75" customHeight="1">
      <c r="A8008" s="65" t="str">
        <f>IF(ROW()=1,"KEY",IF(ISNA(VLOOKUP(B8008,車名対応マスタ!B:D,3,FALSE)),"",IF(VLOOKUP(B8008,車名対応マスタ!B:D,3,FALSE)="","",$D8008&amp;" "&amp;IF($G8008="9","J","O")&amp;" "&amp;$I8008&amp;" "&amp;IF($I8008&lt;=TEXT(★完成資料!$A$1,"yyyymm"),TEXT(★完成資料!$A$1,"yyyymm"),"999999")&amp; " " &amp; LEFT(F8008 &amp; "          ",10))))</f>
        <v xml:space="preserve">T O 202210 yyyy00 HV        </v>
      </c>
      <c r="B8008" s="68" t="s">
        <v>480</v>
      </c>
      <c r="C8008" s="68" t="s">
        <v>473</v>
      </c>
      <c r="D8008" s="68" t="s">
        <v>287</v>
      </c>
      <c r="E8008" s="68" t="s">
        <v>531</v>
      </c>
      <c r="F8008" s="68" t="s">
        <v>360</v>
      </c>
      <c r="G8008" s="68" t="s">
        <v>78</v>
      </c>
      <c r="H8008" s="68" t="s">
        <v>384</v>
      </c>
      <c r="I8008" s="68" t="s">
        <v>663</v>
      </c>
      <c r="J8008" s="65">
        <v>11</v>
      </c>
      <c r="K8008" s="65">
        <v>0</v>
      </c>
      <c r="L8008" s="65">
        <v>718</v>
      </c>
      <c r="M8008" s="65" t="s">
        <v>503</v>
      </c>
    </row>
    <row r="8009" spans="1:13" ht="12.75" customHeight="1">
      <c r="A8009" s="65" t="str">
        <f>IF(ROW()=1,"KEY",IF(ISNA(VLOOKUP(B8009,車名対応マスタ!B:D,3,FALSE)),"",IF(VLOOKUP(B8009,車名対応マスタ!B:D,3,FALSE)="","",$D8009&amp;" "&amp;IF($G8009="9","J","O")&amp;" "&amp;$I8009&amp;" "&amp;IF($I8009&lt;=TEXT(★完成資料!$A$1,"yyyymm"),TEXT(★完成資料!$A$1,"yyyymm"),"999999")&amp; " " &amp; LEFT(F8009 &amp; "          ",10))))</f>
        <v xml:space="preserve">T O 202202 yyyy00 HV        </v>
      </c>
      <c r="B8009" s="68" t="s">
        <v>480</v>
      </c>
      <c r="C8009" s="68" t="s">
        <v>473</v>
      </c>
      <c r="D8009" s="68" t="s">
        <v>287</v>
      </c>
      <c r="E8009" s="68" t="s">
        <v>531</v>
      </c>
      <c r="F8009" s="68" t="s">
        <v>360</v>
      </c>
      <c r="G8009" s="68" t="s">
        <v>78</v>
      </c>
      <c r="H8009" s="68" t="s">
        <v>384</v>
      </c>
      <c r="I8009" s="68" t="s">
        <v>640</v>
      </c>
      <c r="J8009" s="65">
        <v>1</v>
      </c>
      <c r="K8009" s="65">
        <v>0</v>
      </c>
      <c r="L8009" s="65">
        <v>725</v>
      </c>
      <c r="M8009" s="65" t="s">
        <v>333</v>
      </c>
    </row>
    <row r="8010" spans="1:13" ht="12.75" customHeight="1">
      <c r="A8010" s="65" t="str">
        <f>IF(ROW()=1,"KEY",IF(ISNA(VLOOKUP(B8010,車名対応マスタ!B:D,3,FALSE)),"",IF(VLOOKUP(B8010,車名対応マスタ!B:D,3,FALSE)="","",$D8010&amp;" "&amp;IF($G8010="9","J","O")&amp;" "&amp;$I8010&amp;" "&amp;IF($I8010&lt;=TEXT(★完成資料!$A$1,"yyyymm"),TEXT(★完成資料!$A$1,"yyyymm"),"999999")&amp; " " &amp; LEFT(F8010 &amp; "          ",10))))</f>
        <v xml:space="preserve">T O 202203 yyyy00 HV        </v>
      </c>
      <c r="B8010" s="68" t="s">
        <v>480</v>
      </c>
      <c r="C8010" s="68" t="s">
        <v>473</v>
      </c>
      <c r="D8010" s="68" t="s">
        <v>287</v>
      </c>
      <c r="E8010" s="68" t="s">
        <v>531</v>
      </c>
      <c r="F8010" s="68" t="s">
        <v>360</v>
      </c>
      <c r="G8010" s="68" t="s">
        <v>78</v>
      </c>
      <c r="H8010" s="68" t="s">
        <v>384</v>
      </c>
      <c r="I8010" s="68" t="s">
        <v>641</v>
      </c>
      <c r="J8010" s="65">
        <v>2</v>
      </c>
      <c r="K8010" s="65">
        <v>2</v>
      </c>
      <c r="L8010" s="65">
        <v>725</v>
      </c>
      <c r="M8010" s="65" t="s">
        <v>333</v>
      </c>
    </row>
    <row r="8011" spans="1:13" ht="12.75" customHeight="1">
      <c r="A8011" s="65" t="str">
        <f>IF(ROW()=1,"KEY",IF(ISNA(VLOOKUP(B8011,車名対応マスタ!B:D,3,FALSE)),"",IF(VLOOKUP(B8011,車名対応マスタ!B:D,3,FALSE)="","",$D8011&amp;" "&amp;IF($G8011="9","J","O")&amp;" "&amp;$I8011&amp;" "&amp;IF($I8011&lt;=TEXT(★完成資料!$A$1,"yyyymm"),TEXT(★完成資料!$A$1,"yyyymm"),"999999")&amp; " " &amp; LEFT(F8011 &amp; "          ",10))))</f>
        <v xml:space="preserve">T O 202204 yyyy00 HV        </v>
      </c>
      <c r="B8011" s="68" t="s">
        <v>480</v>
      </c>
      <c r="C8011" s="68" t="s">
        <v>473</v>
      </c>
      <c r="D8011" s="68" t="s">
        <v>287</v>
      </c>
      <c r="E8011" s="68" t="s">
        <v>531</v>
      </c>
      <c r="F8011" s="68" t="s">
        <v>360</v>
      </c>
      <c r="G8011" s="68" t="s">
        <v>78</v>
      </c>
      <c r="H8011" s="68" t="s">
        <v>384</v>
      </c>
      <c r="I8011" s="68" t="s">
        <v>642</v>
      </c>
      <c r="J8011" s="65">
        <v>5</v>
      </c>
      <c r="K8011" s="65">
        <v>1</v>
      </c>
      <c r="L8011" s="65">
        <v>725</v>
      </c>
      <c r="M8011" s="65" t="s">
        <v>333</v>
      </c>
    </row>
    <row r="8012" spans="1:13" ht="12.75" customHeight="1">
      <c r="A8012" s="65" t="str">
        <f>IF(ROW()=1,"KEY",IF(ISNA(VLOOKUP(B8012,車名対応マスタ!B:D,3,FALSE)),"",IF(VLOOKUP(B8012,車名対応マスタ!B:D,3,FALSE)="","",$D8012&amp;" "&amp;IF($G8012="9","J","O")&amp;" "&amp;$I8012&amp;" "&amp;IF($I8012&lt;=TEXT(★完成資料!$A$1,"yyyymm"),TEXT(★完成資料!$A$1,"yyyymm"),"999999")&amp; " " &amp; LEFT(F8012 &amp; "          ",10))))</f>
        <v xml:space="preserve">T O 202205 yyyy00 HV        </v>
      </c>
      <c r="B8012" s="68" t="s">
        <v>480</v>
      </c>
      <c r="C8012" s="68" t="s">
        <v>473</v>
      </c>
      <c r="D8012" s="68" t="s">
        <v>287</v>
      </c>
      <c r="E8012" s="68" t="s">
        <v>531</v>
      </c>
      <c r="F8012" s="68" t="s">
        <v>360</v>
      </c>
      <c r="G8012" s="68" t="s">
        <v>78</v>
      </c>
      <c r="H8012" s="68" t="s">
        <v>384</v>
      </c>
      <c r="I8012" s="68" t="s">
        <v>647</v>
      </c>
      <c r="J8012" s="65">
        <v>0</v>
      </c>
      <c r="K8012" s="65">
        <v>1</v>
      </c>
      <c r="L8012" s="65">
        <v>725</v>
      </c>
      <c r="M8012" s="65" t="s">
        <v>333</v>
      </c>
    </row>
    <row r="8013" spans="1:13" ht="12.75" customHeight="1">
      <c r="A8013" s="65" t="str">
        <f>IF(ROW()=1,"KEY",IF(ISNA(VLOOKUP(B8013,車名対応マスタ!B:D,3,FALSE)),"",IF(VLOOKUP(B8013,車名対応マスタ!B:D,3,FALSE)="","",$D8013&amp;" "&amp;IF($G8013="9","J","O")&amp;" "&amp;$I8013&amp;" "&amp;IF($I8013&lt;=TEXT(★完成資料!$A$1,"yyyymm"),TEXT(★完成資料!$A$1,"yyyymm"),"999999")&amp; " " &amp; LEFT(F8013 &amp; "          ",10))))</f>
        <v xml:space="preserve">T O 202206 yyyy00 HV        </v>
      </c>
      <c r="B8013" s="68" t="s">
        <v>480</v>
      </c>
      <c r="C8013" s="68" t="s">
        <v>473</v>
      </c>
      <c r="D8013" s="68" t="s">
        <v>287</v>
      </c>
      <c r="E8013" s="68" t="s">
        <v>531</v>
      </c>
      <c r="F8013" s="68" t="s">
        <v>360</v>
      </c>
      <c r="G8013" s="68" t="s">
        <v>78</v>
      </c>
      <c r="H8013" s="68" t="s">
        <v>384</v>
      </c>
      <c r="I8013" s="68" t="s">
        <v>652</v>
      </c>
      <c r="J8013" s="65">
        <v>0</v>
      </c>
      <c r="K8013" s="65">
        <v>2</v>
      </c>
      <c r="L8013" s="65">
        <v>725</v>
      </c>
      <c r="M8013" s="65" t="s">
        <v>333</v>
      </c>
    </row>
    <row r="8014" spans="1:13" ht="12.75" customHeight="1">
      <c r="A8014" s="65" t="str">
        <f>IF(ROW()=1,"KEY",IF(ISNA(VLOOKUP(B8014,車名対応マスタ!B:D,3,FALSE)),"",IF(VLOOKUP(B8014,車名対応マスタ!B:D,3,FALSE)="","",$D8014&amp;" "&amp;IF($G8014="9","J","O")&amp;" "&amp;$I8014&amp;" "&amp;IF($I8014&lt;=TEXT(★完成資料!$A$1,"yyyymm"),TEXT(★完成資料!$A$1,"yyyymm"),"999999")&amp; " " &amp; LEFT(F8014 &amp; "          ",10))))</f>
        <v xml:space="preserve">T O 202207 yyyy00 HV        </v>
      </c>
      <c r="B8014" s="68" t="s">
        <v>480</v>
      </c>
      <c r="C8014" s="68" t="s">
        <v>473</v>
      </c>
      <c r="D8014" s="68" t="s">
        <v>287</v>
      </c>
      <c r="E8014" s="68" t="s">
        <v>531</v>
      </c>
      <c r="F8014" s="68" t="s">
        <v>360</v>
      </c>
      <c r="G8014" s="68" t="s">
        <v>78</v>
      </c>
      <c r="H8014" s="68" t="s">
        <v>384</v>
      </c>
      <c r="I8014" s="68" t="s">
        <v>655</v>
      </c>
      <c r="J8014" s="65">
        <v>4</v>
      </c>
      <c r="K8014" s="65">
        <v>1</v>
      </c>
      <c r="L8014" s="65">
        <v>725</v>
      </c>
      <c r="M8014" s="65" t="s">
        <v>333</v>
      </c>
    </row>
    <row r="8015" spans="1:13" ht="12.75" customHeight="1">
      <c r="A8015" s="65" t="str">
        <f>IF(ROW()=1,"KEY",IF(ISNA(VLOOKUP(B8015,車名対応マスタ!B:D,3,FALSE)),"",IF(VLOOKUP(B8015,車名対応マスタ!B:D,3,FALSE)="","",$D8015&amp;" "&amp;IF($G8015="9","J","O")&amp;" "&amp;$I8015&amp;" "&amp;IF($I8015&lt;=TEXT(★完成資料!$A$1,"yyyymm"),TEXT(★完成資料!$A$1,"yyyymm"),"999999")&amp; " " &amp; LEFT(F8015 &amp; "          ",10))))</f>
        <v xml:space="preserve">T O 202208 yyyy00 HV        </v>
      </c>
      <c r="B8015" s="68" t="s">
        <v>480</v>
      </c>
      <c r="C8015" s="68" t="s">
        <v>473</v>
      </c>
      <c r="D8015" s="68" t="s">
        <v>287</v>
      </c>
      <c r="E8015" s="68" t="s">
        <v>531</v>
      </c>
      <c r="F8015" s="68" t="s">
        <v>360</v>
      </c>
      <c r="G8015" s="68" t="s">
        <v>78</v>
      </c>
      <c r="H8015" s="68" t="s">
        <v>384</v>
      </c>
      <c r="I8015" s="68" t="s">
        <v>656</v>
      </c>
      <c r="J8015" s="65">
        <v>0</v>
      </c>
      <c r="K8015" s="65">
        <v>1</v>
      </c>
      <c r="L8015" s="65">
        <v>725</v>
      </c>
      <c r="M8015" s="65" t="s">
        <v>333</v>
      </c>
    </row>
    <row r="8016" spans="1:13" ht="12.75" customHeight="1">
      <c r="A8016" s="65" t="str">
        <f>IF(ROW()=1,"KEY",IF(ISNA(VLOOKUP(B8016,車名対応マスタ!B:D,3,FALSE)),"",IF(VLOOKUP(B8016,車名対応マスタ!B:D,3,FALSE)="","",$D8016&amp;" "&amp;IF($G8016="9","J","O")&amp;" "&amp;$I8016&amp;" "&amp;IF($I8016&lt;=TEXT(★完成資料!$A$1,"yyyymm"),TEXT(★完成資料!$A$1,"yyyymm"),"999999")&amp; " " &amp; LEFT(F8016 &amp; "          ",10))))</f>
        <v xml:space="preserve">T O 202209 yyyy00 HV        </v>
      </c>
      <c r="B8016" s="68" t="s">
        <v>480</v>
      </c>
      <c r="C8016" s="68" t="s">
        <v>473</v>
      </c>
      <c r="D8016" s="68" t="s">
        <v>287</v>
      </c>
      <c r="E8016" s="68" t="s">
        <v>531</v>
      </c>
      <c r="F8016" s="68" t="s">
        <v>360</v>
      </c>
      <c r="G8016" s="68" t="s">
        <v>78</v>
      </c>
      <c r="H8016" s="68" t="s">
        <v>384</v>
      </c>
      <c r="I8016" s="68" t="s">
        <v>657</v>
      </c>
      <c r="J8016" s="65">
        <v>2</v>
      </c>
      <c r="K8016" s="65">
        <v>1</v>
      </c>
      <c r="L8016" s="65">
        <v>725</v>
      </c>
      <c r="M8016" s="65" t="s">
        <v>333</v>
      </c>
    </row>
    <row r="8017" spans="1:13" ht="12.75" customHeight="1">
      <c r="A8017" s="65" t="str">
        <f>IF(ROW()=1,"KEY",IF(ISNA(VLOOKUP(B8017,車名対応マスタ!B:D,3,FALSE)),"",IF(VLOOKUP(B8017,車名対応マスタ!B:D,3,FALSE)="","",$D8017&amp;" "&amp;IF($G8017="9","J","O")&amp;" "&amp;$I8017&amp;" "&amp;IF($I8017&lt;=TEXT(★完成資料!$A$1,"yyyymm"),TEXT(★完成資料!$A$1,"yyyymm"),"999999")&amp; " " &amp; LEFT(F8017 &amp; "          ",10))))</f>
        <v xml:space="preserve">T O 202210 yyyy00 HV        </v>
      </c>
      <c r="B8017" s="68" t="s">
        <v>480</v>
      </c>
      <c r="C8017" s="68" t="s">
        <v>473</v>
      </c>
      <c r="D8017" s="68" t="s">
        <v>287</v>
      </c>
      <c r="E8017" s="68" t="s">
        <v>531</v>
      </c>
      <c r="F8017" s="68" t="s">
        <v>360</v>
      </c>
      <c r="G8017" s="68" t="s">
        <v>78</v>
      </c>
      <c r="H8017" s="68" t="s">
        <v>384</v>
      </c>
      <c r="I8017" s="68" t="s">
        <v>663</v>
      </c>
      <c r="J8017" s="65">
        <v>3</v>
      </c>
      <c r="K8017" s="65">
        <v>0</v>
      </c>
      <c r="L8017" s="65">
        <v>725</v>
      </c>
      <c r="M8017" s="65" t="s">
        <v>333</v>
      </c>
    </row>
    <row r="8018" spans="1:13" ht="12.75" customHeight="1">
      <c r="A8018" s="65" t="str">
        <f>IF(ROW()=1,"KEY",IF(ISNA(VLOOKUP(B8018,車名対応マスタ!B:D,3,FALSE)),"",IF(VLOOKUP(B8018,車名対応マスタ!B:D,3,FALSE)="","",$D8018&amp;" "&amp;IF($G8018="9","J","O")&amp;" "&amp;$I8018&amp;" "&amp;IF($I8018&lt;=TEXT(★完成資料!$A$1,"yyyymm"),TEXT(★完成資料!$A$1,"yyyymm"),"999999")&amp; " " &amp; LEFT(F8018 &amp; "          ",10))))</f>
        <v xml:space="preserve">T O 202202 yyyy00 HV        </v>
      </c>
      <c r="B8018" s="68" t="s">
        <v>480</v>
      </c>
      <c r="C8018" s="68" t="s">
        <v>473</v>
      </c>
      <c r="D8018" s="68" t="s">
        <v>287</v>
      </c>
      <c r="E8018" s="68" t="s">
        <v>531</v>
      </c>
      <c r="F8018" s="68" t="s">
        <v>360</v>
      </c>
      <c r="G8018" s="68" t="s">
        <v>78</v>
      </c>
      <c r="H8018" s="68" t="s">
        <v>384</v>
      </c>
      <c r="I8018" s="68" t="s">
        <v>640</v>
      </c>
      <c r="J8018" s="65">
        <v>0</v>
      </c>
      <c r="K8018" s="65">
        <v>1</v>
      </c>
      <c r="L8018" s="65">
        <v>619</v>
      </c>
      <c r="M8018" s="65" t="s">
        <v>512</v>
      </c>
    </row>
    <row r="8019" spans="1:13" ht="12.75" customHeight="1">
      <c r="A8019" s="65" t="str">
        <f>IF(ROW()=1,"KEY",IF(ISNA(VLOOKUP(B8019,車名対応マスタ!B:D,3,FALSE)),"",IF(VLOOKUP(B8019,車名対応マスタ!B:D,3,FALSE)="","",$D8019&amp;" "&amp;IF($G8019="9","J","O")&amp;" "&amp;$I8019&amp;" "&amp;IF($I8019&lt;=TEXT(★完成資料!$A$1,"yyyymm"),TEXT(★完成資料!$A$1,"yyyymm"),"999999")&amp; " " &amp; LEFT(F8019 &amp; "          ",10))))</f>
        <v xml:space="preserve">T O 202205 yyyy00 HV        </v>
      </c>
      <c r="B8019" s="68" t="s">
        <v>480</v>
      </c>
      <c r="C8019" s="68" t="s">
        <v>473</v>
      </c>
      <c r="D8019" s="68" t="s">
        <v>287</v>
      </c>
      <c r="E8019" s="68" t="s">
        <v>531</v>
      </c>
      <c r="F8019" s="68" t="s">
        <v>360</v>
      </c>
      <c r="G8019" s="68" t="s">
        <v>78</v>
      </c>
      <c r="H8019" s="68" t="s">
        <v>384</v>
      </c>
      <c r="I8019" s="68" t="s">
        <v>647</v>
      </c>
      <c r="J8019" s="65">
        <v>1</v>
      </c>
      <c r="K8019" s="65">
        <v>0</v>
      </c>
      <c r="L8019" s="65">
        <v>619</v>
      </c>
      <c r="M8019" s="65" t="s">
        <v>512</v>
      </c>
    </row>
    <row r="8020" spans="1:13" ht="12.75" customHeight="1">
      <c r="A8020" s="65" t="str">
        <f>IF(ROW()=1,"KEY",IF(ISNA(VLOOKUP(B8020,車名対応マスタ!B:D,3,FALSE)),"",IF(VLOOKUP(B8020,車名対応マスタ!B:D,3,FALSE)="","",$D8020&amp;" "&amp;IF($G8020="9","J","O")&amp;" "&amp;$I8020&amp;" "&amp;IF($I8020&lt;=TEXT(★完成資料!$A$1,"yyyymm"),TEXT(★完成資料!$A$1,"yyyymm"),"999999")&amp; " " &amp; LEFT(F8020 &amp; "          ",10))))</f>
        <v xml:space="preserve">T O 202207 yyyy00 HV        </v>
      </c>
      <c r="B8020" s="68" t="s">
        <v>480</v>
      </c>
      <c r="C8020" s="68" t="s">
        <v>473</v>
      </c>
      <c r="D8020" s="68" t="s">
        <v>287</v>
      </c>
      <c r="E8020" s="68" t="s">
        <v>531</v>
      </c>
      <c r="F8020" s="68" t="s">
        <v>360</v>
      </c>
      <c r="G8020" s="68" t="s">
        <v>78</v>
      </c>
      <c r="H8020" s="68" t="s">
        <v>384</v>
      </c>
      <c r="I8020" s="68" t="s">
        <v>655</v>
      </c>
      <c r="J8020" s="65">
        <v>0</v>
      </c>
      <c r="K8020" s="65">
        <v>1</v>
      </c>
      <c r="L8020" s="65">
        <v>619</v>
      </c>
      <c r="M8020" s="65" t="s">
        <v>512</v>
      </c>
    </row>
    <row r="8021" spans="1:13" ht="12.75" customHeight="1">
      <c r="A8021" s="65" t="str">
        <f>IF(ROW()=1,"KEY",IF(ISNA(VLOOKUP(B8021,車名対応マスタ!B:D,3,FALSE)),"",IF(VLOOKUP(B8021,車名対応マスタ!B:D,3,FALSE)="","",$D8021&amp;" "&amp;IF($G8021="9","J","O")&amp;" "&amp;$I8021&amp;" "&amp;IF($I8021&lt;=TEXT(★完成資料!$A$1,"yyyymm"),TEXT(★完成資料!$A$1,"yyyymm"),"999999")&amp; " " &amp; LEFT(F8021 &amp; "          ",10))))</f>
        <v xml:space="preserve">T O 202205 yyyy00 HV        </v>
      </c>
      <c r="B8021" s="68" t="s">
        <v>480</v>
      </c>
      <c r="C8021" s="68" t="s">
        <v>473</v>
      </c>
      <c r="D8021" s="68" t="s">
        <v>287</v>
      </c>
      <c r="E8021" s="68" t="s">
        <v>531</v>
      </c>
      <c r="F8021" s="68" t="s">
        <v>360</v>
      </c>
      <c r="G8021" s="68" t="s">
        <v>78</v>
      </c>
      <c r="H8021" s="68" t="s">
        <v>384</v>
      </c>
      <c r="I8021" s="68" t="s">
        <v>647</v>
      </c>
      <c r="J8021" s="65">
        <v>0</v>
      </c>
      <c r="K8021" s="65">
        <v>2</v>
      </c>
      <c r="L8021" s="65">
        <v>706</v>
      </c>
      <c r="M8021" s="65" t="s">
        <v>250</v>
      </c>
    </row>
    <row r="8022" spans="1:13" ht="12.75" customHeight="1">
      <c r="A8022" s="65" t="str">
        <f>IF(ROW()=1,"KEY",IF(ISNA(VLOOKUP(B8022,車名対応マスタ!B:D,3,FALSE)),"",IF(VLOOKUP(B8022,車名対応マスタ!B:D,3,FALSE)="","",$D8022&amp;" "&amp;IF($G8022="9","J","O")&amp;" "&amp;$I8022&amp;" "&amp;IF($I8022&lt;=TEXT(★完成資料!$A$1,"yyyymm"),TEXT(★完成資料!$A$1,"yyyymm"),"999999")&amp; " " &amp; LEFT(F8022 &amp; "          ",10))))</f>
        <v xml:space="preserve">T O 202208 yyyy00 HV        </v>
      </c>
      <c r="B8022" s="68" t="s">
        <v>480</v>
      </c>
      <c r="C8022" s="68" t="s">
        <v>473</v>
      </c>
      <c r="D8022" s="68" t="s">
        <v>287</v>
      </c>
      <c r="E8022" s="68" t="s">
        <v>531</v>
      </c>
      <c r="F8022" s="68" t="s">
        <v>360</v>
      </c>
      <c r="G8022" s="68" t="s">
        <v>78</v>
      </c>
      <c r="H8022" s="68" t="s">
        <v>384</v>
      </c>
      <c r="I8022" s="68" t="s">
        <v>656</v>
      </c>
      <c r="J8022" s="65">
        <v>0</v>
      </c>
      <c r="K8022" s="65">
        <v>3</v>
      </c>
      <c r="L8022" s="65">
        <v>706</v>
      </c>
      <c r="M8022" s="65" t="s">
        <v>250</v>
      </c>
    </row>
    <row r="8023" spans="1:13" ht="12.75" customHeight="1">
      <c r="A8023" s="65" t="str">
        <f>IF(ROW()=1,"KEY",IF(ISNA(VLOOKUP(B8023,車名対応マスタ!B:D,3,FALSE)),"",IF(VLOOKUP(B8023,車名対応マスタ!B:D,3,FALSE)="","",$D8023&amp;" "&amp;IF($G8023="9","J","O")&amp;" "&amp;$I8023&amp;" "&amp;IF($I8023&lt;=TEXT(★完成資料!$A$1,"yyyymm"),TEXT(★完成資料!$A$1,"yyyymm"),"999999")&amp; " " &amp; LEFT(F8023 &amp; "          ",10))))</f>
        <v xml:space="preserve">T O 202209 yyyy00 HV        </v>
      </c>
      <c r="B8023" s="68" t="s">
        <v>480</v>
      </c>
      <c r="C8023" s="68" t="s">
        <v>473</v>
      </c>
      <c r="D8023" s="68" t="s">
        <v>287</v>
      </c>
      <c r="E8023" s="68" t="s">
        <v>531</v>
      </c>
      <c r="F8023" s="68" t="s">
        <v>360</v>
      </c>
      <c r="G8023" s="68" t="s">
        <v>78</v>
      </c>
      <c r="H8023" s="68" t="s">
        <v>384</v>
      </c>
      <c r="I8023" s="68" t="s">
        <v>657</v>
      </c>
      <c r="J8023" s="65">
        <v>1</v>
      </c>
      <c r="K8023" s="65">
        <v>0</v>
      </c>
      <c r="L8023" s="65">
        <v>706</v>
      </c>
      <c r="M8023" s="65" t="s">
        <v>250</v>
      </c>
    </row>
    <row r="8024" spans="1:13" ht="12.75" customHeight="1">
      <c r="A8024" s="65" t="str">
        <f>IF(ROW()=1,"KEY",IF(ISNA(VLOOKUP(B8024,車名対応マスタ!B:D,3,FALSE)),"",IF(VLOOKUP(B8024,車名対応マスタ!B:D,3,FALSE)="","",$D8024&amp;" "&amp;IF($G8024="9","J","O")&amp;" "&amp;$I8024&amp;" "&amp;IF($I8024&lt;=TEXT(★完成資料!$A$1,"yyyymm"),TEXT(★完成資料!$A$1,"yyyymm"),"999999")&amp; " " &amp; LEFT(F8024 &amp; "          ",10))))</f>
        <v xml:space="preserve">T O 202210 yyyy00 HV        </v>
      </c>
      <c r="B8024" s="68" t="s">
        <v>480</v>
      </c>
      <c r="C8024" s="68" t="s">
        <v>473</v>
      </c>
      <c r="D8024" s="68" t="s">
        <v>287</v>
      </c>
      <c r="E8024" s="68" t="s">
        <v>531</v>
      </c>
      <c r="F8024" s="68" t="s">
        <v>360</v>
      </c>
      <c r="G8024" s="68" t="s">
        <v>78</v>
      </c>
      <c r="H8024" s="68" t="s">
        <v>384</v>
      </c>
      <c r="I8024" s="68" t="s">
        <v>663</v>
      </c>
      <c r="J8024" s="65">
        <v>1</v>
      </c>
      <c r="K8024" s="65">
        <v>0</v>
      </c>
      <c r="L8024" s="65">
        <v>706</v>
      </c>
      <c r="M8024" s="65" t="s">
        <v>250</v>
      </c>
    </row>
    <row r="8025" spans="1:13" ht="12.75" customHeight="1">
      <c r="A8025" s="65" t="str">
        <f>IF(ROW()=1,"KEY",IF(ISNA(VLOOKUP(B8025,車名対応マスタ!B:D,3,FALSE)),"",IF(VLOOKUP(B8025,車名対応マスタ!B:D,3,FALSE)="","",$D8025&amp;" "&amp;IF($G8025="9","J","O")&amp;" "&amp;$I8025&amp;" "&amp;IF($I8025&lt;=TEXT(★完成資料!$A$1,"yyyymm"),TEXT(★完成資料!$A$1,"yyyymm"),"999999")&amp; " " &amp; LEFT(F8025 &amp; "          ",10))))</f>
        <v xml:space="preserve">T O 202201 yyyy00 HV        </v>
      </c>
      <c r="B8025" s="68" t="s">
        <v>480</v>
      </c>
      <c r="C8025" s="68" t="s">
        <v>473</v>
      </c>
      <c r="D8025" s="68" t="s">
        <v>287</v>
      </c>
      <c r="E8025" s="68" t="s">
        <v>531</v>
      </c>
      <c r="F8025" s="68" t="s">
        <v>360</v>
      </c>
      <c r="G8025" s="68" t="s">
        <v>78</v>
      </c>
      <c r="H8025" s="68" t="s">
        <v>384</v>
      </c>
      <c r="I8025" s="68" t="s">
        <v>639</v>
      </c>
      <c r="J8025" s="65">
        <v>4</v>
      </c>
      <c r="K8025" s="65">
        <v>2</v>
      </c>
      <c r="L8025" s="65">
        <v>714</v>
      </c>
      <c r="M8025" s="65" t="s">
        <v>456</v>
      </c>
    </row>
    <row r="8026" spans="1:13" ht="12.75" customHeight="1">
      <c r="A8026" s="65" t="str">
        <f>IF(ROW()=1,"KEY",IF(ISNA(VLOOKUP(B8026,車名対応マスタ!B:D,3,FALSE)),"",IF(VLOOKUP(B8026,車名対応マスタ!B:D,3,FALSE)="","",$D8026&amp;" "&amp;IF($G8026="9","J","O")&amp;" "&amp;$I8026&amp;" "&amp;IF($I8026&lt;=TEXT(★完成資料!$A$1,"yyyymm"),TEXT(★完成資料!$A$1,"yyyymm"),"999999")&amp; " " &amp; LEFT(F8026 &amp; "          ",10))))</f>
        <v xml:space="preserve">T O 202202 yyyy00 HV        </v>
      </c>
      <c r="B8026" s="68" t="s">
        <v>480</v>
      </c>
      <c r="C8026" s="68" t="s">
        <v>473</v>
      </c>
      <c r="D8026" s="68" t="s">
        <v>287</v>
      </c>
      <c r="E8026" s="68" t="s">
        <v>531</v>
      </c>
      <c r="F8026" s="68" t="s">
        <v>360</v>
      </c>
      <c r="G8026" s="68" t="s">
        <v>78</v>
      </c>
      <c r="H8026" s="68" t="s">
        <v>384</v>
      </c>
      <c r="I8026" s="68" t="s">
        <v>640</v>
      </c>
      <c r="J8026" s="65">
        <v>2</v>
      </c>
      <c r="K8026" s="65">
        <v>2</v>
      </c>
      <c r="L8026" s="65">
        <v>714</v>
      </c>
      <c r="M8026" s="65" t="s">
        <v>456</v>
      </c>
    </row>
    <row r="8027" spans="1:13" ht="12.75" customHeight="1">
      <c r="A8027" s="65" t="str">
        <f>IF(ROW()=1,"KEY",IF(ISNA(VLOOKUP(B8027,車名対応マスタ!B:D,3,FALSE)),"",IF(VLOOKUP(B8027,車名対応マスタ!B:D,3,FALSE)="","",$D8027&amp;" "&amp;IF($G8027="9","J","O")&amp;" "&amp;$I8027&amp;" "&amp;IF($I8027&lt;=TEXT(★完成資料!$A$1,"yyyymm"),TEXT(★完成資料!$A$1,"yyyymm"),"999999")&amp; " " &amp; LEFT(F8027 &amp; "          ",10))))</f>
        <v xml:space="preserve">T O 202203 yyyy00 HV        </v>
      </c>
      <c r="B8027" s="68" t="s">
        <v>480</v>
      </c>
      <c r="C8027" s="68" t="s">
        <v>473</v>
      </c>
      <c r="D8027" s="68" t="s">
        <v>287</v>
      </c>
      <c r="E8027" s="68" t="s">
        <v>531</v>
      </c>
      <c r="F8027" s="68" t="s">
        <v>360</v>
      </c>
      <c r="G8027" s="68" t="s">
        <v>78</v>
      </c>
      <c r="H8027" s="68" t="s">
        <v>384</v>
      </c>
      <c r="I8027" s="68" t="s">
        <v>641</v>
      </c>
      <c r="J8027" s="65">
        <v>0</v>
      </c>
      <c r="K8027" s="65">
        <v>1</v>
      </c>
      <c r="L8027" s="65">
        <v>714</v>
      </c>
      <c r="M8027" s="65" t="s">
        <v>456</v>
      </c>
    </row>
    <row r="8028" spans="1:13" ht="12.75" customHeight="1">
      <c r="A8028" s="65" t="str">
        <f>IF(ROW()=1,"KEY",IF(ISNA(VLOOKUP(B8028,車名対応マスタ!B:D,3,FALSE)),"",IF(VLOOKUP(B8028,車名対応マスタ!B:D,3,FALSE)="","",$D8028&amp;" "&amp;IF($G8028="9","J","O")&amp;" "&amp;$I8028&amp;" "&amp;IF($I8028&lt;=TEXT(★完成資料!$A$1,"yyyymm"),TEXT(★完成資料!$A$1,"yyyymm"),"999999")&amp; " " &amp; LEFT(F8028 &amp; "          ",10))))</f>
        <v xml:space="preserve">T O 202204 yyyy00 HV        </v>
      </c>
      <c r="B8028" s="68" t="s">
        <v>480</v>
      </c>
      <c r="C8028" s="68" t="s">
        <v>473</v>
      </c>
      <c r="D8028" s="68" t="s">
        <v>287</v>
      </c>
      <c r="E8028" s="68" t="s">
        <v>531</v>
      </c>
      <c r="F8028" s="68" t="s">
        <v>360</v>
      </c>
      <c r="G8028" s="68" t="s">
        <v>78</v>
      </c>
      <c r="H8028" s="68" t="s">
        <v>384</v>
      </c>
      <c r="I8028" s="68" t="s">
        <v>642</v>
      </c>
      <c r="J8028" s="65">
        <v>3</v>
      </c>
      <c r="K8028" s="65">
        <v>1</v>
      </c>
      <c r="L8028" s="65">
        <v>714</v>
      </c>
      <c r="M8028" s="65" t="s">
        <v>456</v>
      </c>
    </row>
    <row r="8029" spans="1:13" ht="12.75" customHeight="1">
      <c r="A8029" s="65" t="str">
        <f>IF(ROW()=1,"KEY",IF(ISNA(VLOOKUP(B8029,車名対応マスタ!B:D,3,FALSE)),"",IF(VLOOKUP(B8029,車名対応マスタ!B:D,3,FALSE)="","",$D8029&amp;" "&amp;IF($G8029="9","J","O")&amp;" "&amp;$I8029&amp;" "&amp;IF($I8029&lt;=TEXT(★完成資料!$A$1,"yyyymm"),TEXT(★完成資料!$A$1,"yyyymm"),"999999")&amp; " " &amp; LEFT(F8029 &amp; "          ",10))))</f>
        <v xml:space="preserve">T O 202205 yyyy00 HV        </v>
      </c>
      <c r="B8029" s="68" t="s">
        <v>480</v>
      </c>
      <c r="C8029" s="68" t="s">
        <v>473</v>
      </c>
      <c r="D8029" s="68" t="s">
        <v>287</v>
      </c>
      <c r="E8029" s="68" t="s">
        <v>531</v>
      </c>
      <c r="F8029" s="68" t="s">
        <v>360</v>
      </c>
      <c r="G8029" s="68" t="s">
        <v>78</v>
      </c>
      <c r="H8029" s="68" t="s">
        <v>384</v>
      </c>
      <c r="I8029" s="68" t="s">
        <v>647</v>
      </c>
      <c r="J8029" s="65">
        <v>5</v>
      </c>
      <c r="K8029" s="65">
        <v>0</v>
      </c>
      <c r="L8029" s="65">
        <v>714</v>
      </c>
      <c r="M8029" s="65" t="s">
        <v>456</v>
      </c>
    </row>
    <row r="8030" spans="1:13" ht="12.75" customHeight="1">
      <c r="A8030" s="65" t="str">
        <f>IF(ROW()=1,"KEY",IF(ISNA(VLOOKUP(B8030,車名対応マスタ!B:D,3,FALSE)),"",IF(VLOOKUP(B8030,車名対応マスタ!B:D,3,FALSE)="","",$D8030&amp;" "&amp;IF($G8030="9","J","O")&amp;" "&amp;$I8030&amp;" "&amp;IF($I8030&lt;=TEXT(★完成資料!$A$1,"yyyymm"),TEXT(★完成資料!$A$1,"yyyymm"),"999999")&amp; " " &amp; LEFT(F8030 &amp; "          ",10))))</f>
        <v xml:space="preserve">T O 202206 yyyy00 HV        </v>
      </c>
      <c r="B8030" s="68" t="s">
        <v>480</v>
      </c>
      <c r="C8030" s="68" t="s">
        <v>473</v>
      </c>
      <c r="D8030" s="68" t="s">
        <v>287</v>
      </c>
      <c r="E8030" s="68" t="s">
        <v>531</v>
      </c>
      <c r="F8030" s="68" t="s">
        <v>360</v>
      </c>
      <c r="G8030" s="68" t="s">
        <v>78</v>
      </c>
      <c r="H8030" s="68" t="s">
        <v>384</v>
      </c>
      <c r="I8030" s="68" t="s">
        <v>652</v>
      </c>
      <c r="J8030" s="65">
        <v>3</v>
      </c>
      <c r="K8030" s="65">
        <v>3</v>
      </c>
      <c r="L8030" s="65">
        <v>714</v>
      </c>
      <c r="M8030" s="65" t="s">
        <v>456</v>
      </c>
    </row>
    <row r="8031" spans="1:13" ht="12.75" customHeight="1">
      <c r="A8031" s="65" t="str">
        <f>IF(ROW()=1,"KEY",IF(ISNA(VLOOKUP(B8031,車名対応マスタ!B:D,3,FALSE)),"",IF(VLOOKUP(B8031,車名対応マスタ!B:D,3,FALSE)="","",$D8031&amp;" "&amp;IF($G8031="9","J","O")&amp;" "&amp;$I8031&amp;" "&amp;IF($I8031&lt;=TEXT(★完成資料!$A$1,"yyyymm"),TEXT(★完成資料!$A$1,"yyyymm"),"999999")&amp; " " &amp; LEFT(F8031 &amp; "          ",10))))</f>
        <v xml:space="preserve">T O 202207 yyyy00 HV        </v>
      </c>
      <c r="B8031" s="68" t="s">
        <v>480</v>
      </c>
      <c r="C8031" s="68" t="s">
        <v>473</v>
      </c>
      <c r="D8031" s="68" t="s">
        <v>287</v>
      </c>
      <c r="E8031" s="68" t="s">
        <v>531</v>
      </c>
      <c r="F8031" s="68" t="s">
        <v>360</v>
      </c>
      <c r="G8031" s="68" t="s">
        <v>78</v>
      </c>
      <c r="H8031" s="68" t="s">
        <v>384</v>
      </c>
      <c r="I8031" s="68" t="s">
        <v>655</v>
      </c>
      <c r="J8031" s="65">
        <v>2</v>
      </c>
      <c r="K8031" s="65">
        <v>2</v>
      </c>
      <c r="L8031" s="65">
        <v>714</v>
      </c>
      <c r="M8031" s="65" t="s">
        <v>456</v>
      </c>
    </row>
    <row r="8032" spans="1:13" ht="12.75" customHeight="1">
      <c r="A8032" s="65" t="str">
        <f>IF(ROW()=1,"KEY",IF(ISNA(VLOOKUP(B8032,車名対応マスタ!B:D,3,FALSE)),"",IF(VLOOKUP(B8032,車名対応マスタ!B:D,3,FALSE)="","",$D8032&amp;" "&amp;IF($G8032="9","J","O")&amp;" "&amp;$I8032&amp;" "&amp;IF($I8032&lt;=TEXT(★完成資料!$A$1,"yyyymm"),TEXT(★完成資料!$A$1,"yyyymm"),"999999")&amp; " " &amp; LEFT(F8032 &amp; "          ",10))))</f>
        <v xml:space="preserve">T O 202208 yyyy00 HV        </v>
      </c>
      <c r="B8032" s="68" t="s">
        <v>480</v>
      </c>
      <c r="C8032" s="68" t="s">
        <v>473</v>
      </c>
      <c r="D8032" s="68" t="s">
        <v>287</v>
      </c>
      <c r="E8032" s="68" t="s">
        <v>531</v>
      </c>
      <c r="F8032" s="68" t="s">
        <v>360</v>
      </c>
      <c r="G8032" s="68" t="s">
        <v>78</v>
      </c>
      <c r="H8032" s="68" t="s">
        <v>384</v>
      </c>
      <c r="I8032" s="68" t="s">
        <v>656</v>
      </c>
      <c r="J8032" s="65">
        <v>1</v>
      </c>
      <c r="K8032" s="65">
        <v>2</v>
      </c>
      <c r="L8032" s="65">
        <v>714</v>
      </c>
      <c r="M8032" s="65" t="s">
        <v>456</v>
      </c>
    </row>
    <row r="8033" spans="1:13" ht="12.75" customHeight="1">
      <c r="A8033" s="65" t="str">
        <f>IF(ROW()=1,"KEY",IF(ISNA(VLOOKUP(B8033,車名対応マスタ!B:D,3,FALSE)),"",IF(VLOOKUP(B8033,車名対応マスタ!B:D,3,FALSE)="","",$D8033&amp;" "&amp;IF($G8033="9","J","O")&amp;" "&amp;$I8033&amp;" "&amp;IF($I8033&lt;=TEXT(★完成資料!$A$1,"yyyymm"),TEXT(★完成資料!$A$1,"yyyymm"),"999999")&amp; " " &amp; LEFT(F8033 &amp; "          ",10))))</f>
        <v xml:space="preserve">T O 202209 yyyy00 HV        </v>
      </c>
      <c r="B8033" s="68" t="s">
        <v>480</v>
      </c>
      <c r="C8033" s="68" t="s">
        <v>473</v>
      </c>
      <c r="D8033" s="68" t="s">
        <v>287</v>
      </c>
      <c r="E8033" s="68" t="s">
        <v>531</v>
      </c>
      <c r="F8033" s="68" t="s">
        <v>360</v>
      </c>
      <c r="G8033" s="68" t="s">
        <v>78</v>
      </c>
      <c r="H8033" s="68" t="s">
        <v>384</v>
      </c>
      <c r="I8033" s="68" t="s">
        <v>657</v>
      </c>
      <c r="J8033" s="65">
        <v>2</v>
      </c>
      <c r="K8033" s="65">
        <v>10</v>
      </c>
      <c r="L8033" s="65">
        <v>714</v>
      </c>
      <c r="M8033" s="65" t="s">
        <v>456</v>
      </c>
    </row>
    <row r="8034" spans="1:13" ht="12.75" customHeight="1">
      <c r="A8034" s="65" t="str">
        <f>IF(ROW()=1,"KEY",IF(ISNA(VLOOKUP(B8034,車名対応マスタ!B:D,3,FALSE)),"",IF(VLOOKUP(B8034,車名対応マスタ!B:D,3,FALSE)="","",$D8034&amp;" "&amp;IF($G8034="9","J","O")&amp;" "&amp;$I8034&amp;" "&amp;IF($I8034&lt;=TEXT(★完成資料!$A$1,"yyyymm"),TEXT(★完成資料!$A$1,"yyyymm"),"999999")&amp; " " &amp; LEFT(F8034 &amp; "          ",10))))</f>
        <v xml:space="preserve">T O 202210 yyyy00 HV        </v>
      </c>
      <c r="B8034" s="68" t="s">
        <v>480</v>
      </c>
      <c r="C8034" s="68" t="s">
        <v>473</v>
      </c>
      <c r="D8034" s="68" t="s">
        <v>287</v>
      </c>
      <c r="E8034" s="68" t="s">
        <v>531</v>
      </c>
      <c r="F8034" s="68" t="s">
        <v>360</v>
      </c>
      <c r="G8034" s="68" t="s">
        <v>78</v>
      </c>
      <c r="H8034" s="68" t="s">
        <v>384</v>
      </c>
      <c r="I8034" s="68" t="s">
        <v>663</v>
      </c>
      <c r="J8034" s="65">
        <v>2</v>
      </c>
      <c r="K8034" s="65">
        <v>3</v>
      </c>
      <c r="L8034" s="65">
        <v>714</v>
      </c>
      <c r="M8034" s="65" t="s">
        <v>456</v>
      </c>
    </row>
    <row r="8035" spans="1:13" ht="12.75" customHeight="1">
      <c r="A8035" s="65" t="str">
        <f>IF(ROW()=1,"KEY",IF(ISNA(VLOOKUP(B8035,車名対応マスタ!B:D,3,FALSE)),"",IF(VLOOKUP(B8035,車名対応マスタ!B:D,3,FALSE)="","",$D8035&amp;" "&amp;IF($G8035="9","J","O")&amp;" "&amp;$I8035&amp;" "&amp;IF($I8035&lt;=TEXT(★完成資料!$A$1,"yyyymm"),TEXT(★完成資料!$A$1,"yyyymm"),"999999")&amp; " " &amp; LEFT(F8035 &amp; "          ",10))))</f>
        <v xml:space="preserve">T O 202201 yyyy00 HV        </v>
      </c>
      <c r="B8035" s="68" t="s">
        <v>480</v>
      </c>
      <c r="C8035" s="68" t="s">
        <v>473</v>
      </c>
      <c r="D8035" s="68" t="s">
        <v>287</v>
      </c>
      <c r="E8035" s="68" t="s">
        <v>531</v>
      </c>
      <c r="F8035" s="68" t="s">
        <v>360</v>
      </c>
      <c r="G8035" s="68" t="s">
        <v>78</v>
      </c>
      <c r="H8035" s="68" t="s">
        <v>384</v>
      </c>
      <c r="I8035" s="68" t="s">
        <v>639</v>
      </c>
      <c r="J8035" s="65">
        <v>2</v>
      </c>
      <c r="K8035" s="65">
        <v>0</v>
      </c>
      <c r="L8035" s="65">
        <v>702</v>
      </c>
      <c r="M8035" s="65" t="s">
        <v>312</v>
      </c>
    </row>
    <row r="8036" spans="1:13" ht="12.75" customHeight="1">
      <c r="A8036" s="65" t="str">
        <f>IF(ROW()=1,"KEY",IF(ISNA(VLOOKUP(B8036,車名対応マスタ!B:D,3,FALSE)),"",IF(VLOOKUP(B8036,車名対応マスタ!B:D,3,FALSE)="","",$D8036&amp;" "&amp;IF($G8036="9","J","O")&amp;" "&amp;$I8036&amp;" "&amp;IF($I8036&lt;=TEXT(★完成資料!$A$1,"yyyymm"),TEXT(★完成資料!$A$1,"yyyymm"),"999999")&amp; " " &amp; LEFT(F8036 &amp; "          ",10))))</f>
        <v xml:space="preserve">T O 202202 yyyy00 HV        </v>
      </c>
      <c r="B8036" s="68" t="s">
        <v>480</v>
      </c>
      <c r="C8036" s="68" t="s">
        <v>473</v>
      </c>
      <c r="D8036" s="68" t="s">
        <v>287</v>
      </c>
      <c r="E8036" s="68" t="s">
        <v>531</v>
      </c>
      <c r="F8036" s="68" t="s">
        <v>360</v>
      </c>
      <c r="G8036" s="68" t="s">
        <v>78</v>
      </c>
      <c r="H8036" s="68" t="s">
        <v>384</v>
      </c>
      <c r="I8036" s="68" t="s">
        <v>640</v>
      </c>
      <c r="J8036" s="65">
        <v>0</v>
      </c>
      <c r="K8036" s="65">
        <v>1</v>
      </c>
      <c r="L8036" s="65">
        <v>702</v>
      </c>
      <c r="M8036" s="65" t="s">
        <v>312</v>
      </c>
    </row>
    <row r="8037" spans="1:13" ht="12.75" customHeight="1">
      <c r="A8037" s="65" t="str">
        <f>IF(ROW()=1,"KEY",IF(ISNA(VLOOKUP(B8037,車名対応マスタ!B:D,3,FALSE)),"",IF(VLOOKUP(B8037,車名対応マスタ!B:D,3,FALSE)="","",$D8037&amp;" "&amp;IF($G8037="9","J","O")&amp;" "&amp;$I8037&amp;" "&amp;IF($I8037&lt;=TEXT(★完成資料!$A$1,"yyyymm"),TEXT(★完成資料!$A$1,"yyyymm"),"999999")&amp; " " &amp; LEFT(F8037 &amp; "          ",10))))</f>
        <v xml:space="preserve">T O 202203 yyyy00 HV        </v>
      </c>
      <c r="B8037" s="68" t="s">
        <v>480</v>
      </c>
      <c r="C8037" s="68" t="s">
        <v>473</v>
      </c>
      <c r="D8037" s="68" t="s">
        <v>287</v>
      </c>
      <c r="E8037" s="68" t="s">
        <v>531</v>
      </c>
      <c r="F8037" s="68" t="s">
        <v>360</v>
      </c>
      <c r="G8037" s="68" t="s">
        <v>78</v>
      </c>
      <c r="H8037" s="68" t="s">
        <v>384</v>
      </c>
      <c r="I8037" s="68" t="s">
        <v>641</v>
      </c>
      <c r="J8037" s="65">
        <v>8</v>
      </c>
      <c r="K8037" s="65">
        <v>3</v>
      </c>
      <c r="L8037" s="65">
        <v>702</v>
      </c>
      <c r="M8037" s="65" t="s">
        <v>312</v>
      </c>
    </row>
    <row r="8038" spans="1:13" ht="12.75" customHeight="1">
      <c r="A8038" s="65" t="str">
        <f>IF(ROW()=1,"KEY",IF(ISNA(VLOOKUP(B8038,車名対応マスタ!B:D,3,FALSE)),"",IF(VLOOKUP(B8038,車名対応マスタ!B:D,3,FALSE)="","",$D8038&amp;" "&amp;IF($G8038="9","J","O")&amp;" "&amp;$I8038&amp;" "&amp;IF($I8038&lt;=TEXT(★完成資料!$A$1,"yyyymm"),TEXT(★完成資料!$A$1,"yyyymm"),"999999")&amp; " " &amp; LEFT(F8038 &amp; "          ",10))))</f>
        <v xml:space="preserve">T O 202204 yyyy00 HV        </v>
      </c>
      <c r="B8038" s="68" t="s">
        <v>480</v>
      </c>
      <c r="C8038" s="68" t="s">
        <v>473</v>
      </c>
      <c r="D8038" s="68" t="s">
        <v>287</v>
      </c>
      <c r="E8038" s="68" t="s">
        <v>531</v>
      </c>
      <c r="F8038" s="68" t="s">
        <v>360</v>
      </c>
      <c r="G8038" s="68" t="s">
        <v>78</v>
      </c>
      <c r="H8038" s="68" t="s">
        <v>384</v>
      </c>
      <c r="I8038" s="68" t="s">
        <v>642</v>
      </c>
      <c r="J8038" s="65">
        <v>1</v>
      </c>
      <c r="K8038" s="65">
        <v>0</v>
      </c>
      <c r="L8038" s="65">
        <v>702</v>
      </c>
      <c r="M8038" s="65" t="s">
        <v>312</v>
      </c>
    </row>
    <row r="8039" spans="1:13" ht="12.75" customHeight="1">
      <c r="A8039" s="65" t="str">
        <f>IF(ROW()=1,"KEY",IF(ISNA(VLOOKUP(B8039,車名対応マスタ!B:D,3,FALSE)),"",IF(VLOOKUP(B8039,車名対応マスタ!B:D,3,FALSE)="","",$D8039&amp;" "&amp;IF($G8039="9","J","O")&amp;" "&amp;$I8039&amp;" "&amp;IF($I8039&lt;=TEXT(★完成資料!$A$1,"yyyymm"),TEXT(★完成資料!$A$1,"yyyymm"),"999999")&amp; " " &amp; LEFT(F8039 &amp; "          ",10))))</f>
        <v xml:space="preserve">T O 202206 yyyy00 HV        </v>
      </c>
      <c r="B8039" s="68" t="s">
        <v>480</v>
      </c>
      <c r="C8039" s="68" t="s">
        <v>473</v>
      </c>
      <c r="D8039" s="68" t="s">
        <v>287</v>
      </c>
      <c r="E8039" s="68" t="s">
        <v>531</v>
      </c>
      <c r="F8039" s="68" t="s">
        <v>360</v>
      </c>
      <c r="G8039" s="68" t="s">
        <v>78</v>
      </c>
      <c r="H8039" s="68" t="s">
        <v>384</v>
      </c>
      <c r="I8039" s="68" t="s">
        <v>652</v>
      </c>
      <c r="J8039" s="65">
        <v>17</v>
      </c>
      <c r="K8039" s="65">
        <v>7</v>
      </c>
      <c r="L8039" s="65">
        <v>702</v>
      </c>
      <c r="M8039" s="65" t="s">
        <v>312</v>
      </c>
    </row>
    <row r="8040" spans="1:13" ht="12.75" customHeight="1">
      <c r="A8040" s="65" t="str">
        <f>IF(ROW()=1,"KEY",IF(ISNA(VLOOKUP(B8040,車名対応マスタ!B:D,3,FALSE)),"",IF(VLOOKUP(B8040,車名対応マスタ!B:D,3,FALSE)="","",$D8040&amp;" "&amp;IF($G8040="9","J","O")&amp;" "&amp;$I8040&amp;" "&amp;IF($I8040&lt;=TEXT(★完成資料!$A$1,"yyyymm"),TEXT(★完成資料!$A$1,"yyyymm"),"999999")&amp; " " &amp; LEFT(F8040 &amp; "          ",10))))</f>
        <v xml:space="preserve">T O 202207 yyyy00 HV        </v>
      </c>
      <c r="B8040" s="68" t="s">
        <v>480</v>
      </c>
      <c r="C8040" s="68" t="s">
        <v>473</v>
      </c>
      <c r="D8040" s="68" t="s">
        <v>287</v>
      </c>
      <c r="E8040" s="68" t="s">
        <v>531</v>
      </c>
      <c r="F8040" s="68" t="s">
        <v>360</v>
      </c>
      <c r="G8040" s="68" t="s">
        <v>78</v>
      </c>
      <c r="H8040" s="68" t="s">
        <v>384</v>
      </c>
      <c r="I8040" s="68" t="s">
        <v>655</v>
      </c>
      <c r="J8040" s="65">
        <v>18</v>
      </c>
      <c r="K8040" s="65">
        <v>0</v>
      </c>
      <c r="L8040" s="65">
        <v>702</v>
      </c>
      <c r="M8040" s="65" t="s">
        <v>312</v>
      </c>
    </row>
    <row r="8041" spans="1:13" ht="12.75" customHeight="1">
      <c r="A8041" s="65" t="str">
        <f>IF(ROW()=1,"KEY",IF(ISNA(VLOOKUP(B8041,車名対応マスタ!B:D,3,FALSE)),"",IF(VLOOKUP(B8041,車名対応マスタ!B:D,3,FALSE)="","",$D8041&amp;" "&amp;IF($G8041="9","J","O")&amp;" "&amp;$I8041&amp;" "&amp;IF($I8041&lt;=TEXT(★完成資料!$A$1,"yyyymm"),TEXT(★完成資料!$A$1,"yyyymm"),"999999")&amp; " " &amp; LEFT(F8041 &amp; "          ",10))))</f>
        <v xml:space="preserve">T O 202208 yyyy00 HV        </v>
      </c>
      <c r="B8041" s="68" t="s">
        <v>480</v>
      </c>
      <c r="C8041" s="68" t="s">
        <v>473</v>
      </c>
      <c r="D8041" s="68" t="s">
        <v>287</v>
      </c>
      <c r="E8041" s="68" t="s">
        <v>531</v>
      </c>
      <c r="F8041" s="68" t="s">
        <v>360</v>
      </c>
      <c r="G8041" s="68" t="s">
        <v>78</v>
      </c>
      <c r="H8041" s="68" t="s">
        <v>384</v>
      </c>
      <c r="I8041" s="68" t="s">
        <v>656</v>
      </c>
      <c r="J8041" s="65">
        <v>7</v>
      </c>
      <c r="K8041" s="65">
        <v>1</v>
      </c>
      <c r="L8041" s="65">
        <v>702</v>
      </c>
      <c r="M8041" s="65" t="s">
        <v>312</v>
      </c>
    </row>
    <row r="8042" spans="1:13" ht="12.75" customHeight="1">
      <c r="A8042" s="65" t="str">
        <f>IF(ROW()=1,"KEY",IF(ISNA(VLOOKUP(B8042,車名対応マスタ!B:D,3,FALSE)),"",IF(VLOOKUP(B8042,車名対応マスタ!B:D,3,FALSE)="","",$D8042&amp;" "&amp;IF($G8042="9","J","O")&amp;" "&amp;$I8042&amp;" "&amp;IF($I8042&lt;=TEXT(★完成資料!$A$1,"yyyymm"),TEXT(★完成資料!$A$1,"yyyymm"),"999999")&amp; " " &amp; LEFT(F8042 &amp; "          ",10))))</f>
        <v xml:space="preserve">T O 202209 yyyy00 HV        </v>
      </c>
      <c r="B8042" s="68" t="s">
        <v>480</v>
      </c>
      <c r="C8042" s="68" t="s">
        <v>473</v>
      </c>
      <c r="D8042" s="68" t="s">
        <v>287</v>
      </c>
      <c r="E8042" s="68" t="s">
        <v>531</v>
      </c>
      <c r="F8042" s="68" t="s">
        <v>360</v>
      </c>
      <c r="G8042" s="68" t="s">
        <v>78</v>
      </c>
      <c r="H8042" s="68" t="s">
        <v>384</v>
      </c>
      <c r="I8042" s="68" t="s">
        <v>657</v>
      </c>
      <c r="J8042" s="65">
        <v>16</v>
      </c>
      <c r="K8042" s="65">
        <v>15</v>
      </c>
      <c r="L8042" s="65">
        <v>702</v>
      </c>
      <c r="M8042" s="65" t="s">
        <v>312</v>
      </c>
    </row>
    <row r="8043" spans="1:13" ht="12.75" customHeight="1">
      <c r="A8043" s="65" t="str">
        <f>IF(ROW()=1,"KEY",IF(ISNA(VLOOKUP(B8043,車名対応マスタ!B:D,3,FALSE)),"",IF(VLOOKUP(B8043,車名対応マスタ!B:D,3,FALSE)="","",$D8043&amp;" "&amp;IF($G8043="9","J","O")&amp;" "&amp;$I8043&amp;" "&amp;IF($I8043&lt;=TEXT(★完成資料!$A$1,"yyyymm"),TEXT(★完成資料!$A$1,"yyyymm"),"999999")&amp; " " &amp; LEFT(F8043 &amp; "          ",10))))</f>
        <v xml:space="preserve">T O 202210 yyyy00 HV        </v>
      </c>
      <c r="B8043" s="68" t="s">
        <v>480</v>
      </c>
      <c r="C8043" s="68" t="s">
        <v>473</v>
      </c>
      <c r="D8043" s="68" t="s">
        <v>287</v>
      </c>
      <c r="E8043" s="68" t="s">
        <v>531</v>
      </c>
      <c r="F8043" s="68" t="s">
        <v>360</v>
      </c>
      <c r="G8043" s="68" t="s">
        <v>78</v>
      </c>
      <c r="H8043" s="68" t="s">
        <v>384</v>
      </c>
      <c r="I8043" s="68" t="s">
        <v>663</v>
      </c>
      <c r="J8043" s="65">
        <v>17</v>
      </c>
      <c r="K8043" s="65">
        <v>0</v>
      </c>
      <c r="L8043" s="65">
        <v>702</v>
      </c>
      <c r="M8043" s="65" t="s">
        <v>312</v>
      </c>
    </row>
    <row r="8044" spans="1:13" ht="12.75" customHeight="1">
      <c r="A8044" s="65" t="str">
        <f>IF(ROW()=1,"KEY",IF(ISNA(VLOOKUP(B8044,車名対応マスタ!B:D,3,FALSE)),"",IF(VLOOKUP(B8044,車名対応マスタ!B:D,3,FALSE)="","",$D8044&amp;" "&amp;IF($G8044="9","J","O")&amp;" "&amp;$I8044&amp;" "&amp;IF($I8044&lt;=TEXT(★完成資料!$A$1,"yyyymm"),TEXT(★完成資料!$A$1,"yyyymm"),"999999")&amp; " " &amp; LEFT(F8044 &amp; "          ",10))))</f>
        <v xml:space="preserve">T O 202201 yyyy00 HV        </v>
      </c>
      <c r="B8044" s="68" t="s">
        <v>480</v>
      </c>
      <c r="C8044" s="68" t="s">
        <v>473</v>
      </c>
      <c r="D8044" s="68" t="s">
        <v>287</v>
      </c>
      <c r="E8044" s="68" t="s">
        <v>531</v>
      </c>
      <c r="F8044" s="68" t="s">
        <v>360</v>
      </c>
      <c r="G8044" s="68" t="s">
        <v>79</v>
      </c>
      <c r="H8044" s="68" t="s">
        <v>392</v>
      </c>
      <c r="I8044" s="68" t="s">
        <v>639</v>
      </c>
      <c r="J8044" s="65">
        <v>1337</v>
      </c>
      <c r="K8044" s="65">
        <v>1908</v>
      </c>
      <c r="L8044" s="65">
        <v>801</v>
      </c>
      <c r="M8044" s="65" t="s">
        <v>393</v>
      </c>
    </row>
    <row r="8045" spans="1:13" ht="12.75" customHeight="1">
      <c r="A8045" s="65" t="str">
        <f>IF(ROW()=1,"KEY",IF(ISNA(VLOOKUP(B8045,車名対応マスタ!B:D,3,FALSE)),"",IF(VLOOKUP(B8045,車名対応マスタ!B:D,3,FALSE)="","",$D8045&amp;" "&amp;IF($G8045="9","J","O")&amp;" "&amp;$I8045&amp;" "&amp;IF($I8045&lt;=TEXT(★完成資料!$A$1,"yyyymm"),TEXT(★完成資料!$A$1,"yyyymm"),"999999")&amp; " " &amp; LEFT(F8045 &amp; "          ",10))))</f>
        <v xml:space="preserve">T O 202202 yyyy00 HV        </v>
      </c>
      <c r="B8045" s="68" t="s">
        <v>480</v>
      </c>
      <c r="C8045" s="68" t="s">
        <v>473</v>
      </c>
      <c r="D8045" s="68" t="s">
        <v>287</v>
      </c>
      <c r="E8045" s="68" t="s">
        <v>531</v>
      </c>
      <c r="F8045" s="68" t="s">
        <v>360</v>
      </c>
      <c r="G8045" s="68" t="s">
        <v>79</v>
      </c>
      <c r="H8045" s="68" t="s">
        <v>392</v>
      </c>
      <c r="I8045" s="68" t="s">
        <v>640</v>
      </c>
      <c r="J8045" s="65">
        <v>3846</v>
      </c>
      <c r="K8045" s="65">
        <v>1776</v>
      </c>
      <c r="L8045" s="65">
        <v>801</v>
      </c>
      <c r="M8045" s="65" t="s">
        <v>393</v>
      </c>
    </row>
    <row r="8046" spans="1:13" ht="12.75" customHeight="1">
      <c r="A8046" s="65" t="str">
        <f>IF(ROW()=1,"KEY",IF(ISNA(VLOOKUP(B8046,車名対応マスタ!B:D,3,FALSE)),"",IF(VLOOKUP(B8046,車名対応マスタ!B:D,3,FALSE)="","",$D8046&amp;" "&amp;IF($G8046="9","J","O")&amp;" "&amp;$I8046&amp;" "&amp;IF($I8046&lt;=TEXT(★完成資料!$A$1,"yyyymm"),TEXT(★完成資料!$A$1,"yyyymm"),"999999")&amp; " " &amp; LEFT(F8046 &amp; "          ",10))))</f>
        <v xml:space="preserve">T O 202203 yyyy00 HV        </v>
      </c>
      <c r="B8046" s="68" t="s">
        <v>480</v>
      </c>
      <c r="C8046" s="68" t="s">
        <v>473</v>
      </c>
      <c r="D8046" s="68" t="s">
        <v>287</v>
      </c>
      <c r="E8046" s="68" t="s">
        <v>531</v>
      </c>
      <c r="F8046" s="68" t="s">
        <v>360</v>
      </c>
      <c r="G8046" s="68" t="s">
        <v>79</v>
      </c>
      <c r="H8046" s="68" t="s">
        <v>392</v>
      </c>
      <c r="I8046" s="68" t="s">
        <v>641</v>
      </c>
      <c r="J8046" s="65">
        <v>3351</v>
      </c>
      <c r="K8046" s="65">
        <v>2557</v>
      </c>
      <c r="L8046" s="65">
        <v>801</v>
      </c>
      <c r="M8046" s="65" t="s">
        <v>393</v>
      </c>
    </row>
    <row r="8047" spans="1:13" ht="12.75" customHeight="1">
      <c r="A8047" s="65" t="str">
        <f>IF(ROW()=1,"KEY",IF(ISNA(VLOOKUP(B8047,車名対応マスタ!B:D,3,FALSE)),"",IF(VLOOKUP(B8047,車名対応マスタ!B:D,3,FALSE)="","",$D8047&amp;" "&amp;IF($G8047="9","J","O")&amp;" "&amp;$I8047&amp;" "&amp;IF($I8047&lt;=TEXT(★完成資料!$A$1,"yyyymm"),TEXT(★完成資料!$A$1,"yyyymm"),"999999")&amp; " " &amp; LEFT(F8047 &amp; "          ",10))))</f>
        <v xml:space="preserve">T O 202204 yyyy00 HV        </v>
      </c>
      <c r="B8047" s="68" t="s">
        <v>480</v>
      </c>
      <c r="C8047" s="68" t="s">
        <v>473</v>
      </c>
      <c r="D8047" s="68" t="s">
        <v>287</v>
      </c>
      <c r="E8047" s="68" t="s">
        <v>531</v>
      </c>
      <c r="F8047" s="68" t="s">
        <v>360</v>
      </c>
      <c r="G8047" s="68" t="s">
        <v>79</v>
      </c>
      <c r="H8047" s="68" t="s">
        <v>392</v>
      </c>
      <c r="I8047" s="68" t="s">
        <v>642</v>
      </c>
      <c r="J8047" s="65">
        <v>2198</v>
      </c>
      <c r="K8047" s="65">
        <v>3649</v>
      </c>
      <c r="L8047" s="65">
        <v>801</v>
      </c>
      <c r="M8047" s="65" t="s">
        <v>393</v>
      </c>
    </row>
    <row r="8048" spans="1:13" ht="12.75" customHeight="1">
      <c r="A8048" s="65" t="str">
        <f>IF(ROW()=1,"KEY",IF(ISNA(VLOOKUP(B8048,車名対応マスタ!B:D,3,FALSE)),"",IF(VLOOKUP(B8048,車名対応マスタ!B:D,3,FALSE)="","",$D8048&amp;" "&amp;IF($G8048="9","J","O")&amp;" "&amp;$I8048&amp;" "&amp;IF($I8048&lt;=TEXT(★完成資料!$A$1,"yyyymm"),TEXT(★完成資料!$A$1,"yyyymm"),"999999")&amp; " " &amp; LEFT(F8048 &amp; "          ",10))))</f>
        <v xml:space="preserve">T O 202205 yyyy00 HV        </v>
      </c>
      <c r="B8048" s="68" t="s">
        <v>480</v>
      </c>
      <c r="C8048" s="68" t="s">
        <v>473</v>
      </c>
      <c r="D8048" s="68" t="s">
        <v>287</v>
      </c>
      <c r="E8048" s="68" t="s">
        <v>531</v>
      </c>
      <c r="F8048" s="68" t="s">
        <v>360</v>
      </c>
      <c r="G8048" s="68" t="s">
        <v>79</v>
      </c>
      <c r="H8048" s="68" t="s">
        <v>392</v>
      </c>
      <c r="I8048" s="68" t="s">
        <v>647</v>
      </c>
      <c r="J8048" s="65">
        <v>2739</v>
      </c>
      <c r="K8048" s="65">
        <v>3252</v>
      </c>
      <c r="L8048" s="65">
        <v>801</v>
      </c>
      <c r="M8048" s="65" t="s">
        <v>393</v>
      </c>
    </row>
    <row r="8049" spans="1:13" ht="12.75" customHeight="1">
      <c r="A8049" s="65" t="str">
        <f>IF(ROW()=1,"KEY",IF(ISNA(VLOOKUP(B8049,車名対応マスタ!B:D,3,FALSE)),"",IF(VLOOKUP(B8049,車名対応マスタ!B:D,3,FALSE)="","",$D8049&amp;" "&amp;IF($G8049="9","J","O")&amp;" "&amp;$I8049&amp;" "&amp;IF($I8049&lt;=TEXT(★完成資料!$A$1,"yyyymm"),TEXT(★完成資料!$A$1,"yyyymm"),"999999")&amp; " " &amp; LEFT(F8049 &amp; "          ",10))))</f>
        <v xml:space="preserve">T O 202206 yyyy00 HV        </v>
      </c>
      <c r="B8049" s="68" t="s">
        <v>480</v>
      </c>
      <c r="C8049" s="68" t="s">
        <v>473</v>
      </c>
      <c r="D8049" s="68" t="s">
        <v>287</v>
      </c>
      <c r="E8049" s="68" t="s">
        <v>531</v>
      </c>
      <c r="F8049" s="68" t="s">
        <v>360</v>
      </c>
      <c r="G8049" s="68" t="s">
        <v>79</v>
      </c>
      <c r="H8049" s="68" t="s">
        <v>392</v>
      </c>
      <c r="I8049" s="68" t="s">
        <v>652</v>
      </c>
      <c r="J8049" s="65">
        <v>1964</v>
      </c>
      <c r="K8049" s="65">
        <v>1679</v>
      </c>
      <c r="L8049" s="65">
        <v>801</v>
      </c>
      <c r="M8049" s="65" t="s">
        <v>393</v>
      </c>
    </row>
    <row r="8050" spans="1:13" ht="12.75" customHeight="1">
      <c r="A8050" s="65" t="str">
        <f>IF(ROW()=1,"KEY",IF(ISNA(VLOOKUP(B8050,車名対応マスタ!B:D,3,FALSE)),"",IF(VLOOKUP(B8050,車名対応マスタ!B:D,3,FALSE)="","",$D8050&amp;" "&amp;IF($G8050="9","J","O")&amp;" "&amp;$I8050&amp;" "&amp;IF($I8050&lt;=TEXT(★完成資料!$A$1,"yyyymm"),TEXT(★完成資料!$A$1,"yyyymm"),"999999")&amp; " " &amp; LEFT(F8050 &amp; "          ",10))))</f>
        <v xml:space="preserve">T O 202207 yyyy00 HV        </v>
      </c>
      <c r="B8050" s="68" t="s">
        <v>480</v>
      </c>
      <c r="C8050" s="68" t="s">
        <v>473</v>
      </c>
      <c r="D8050" s="68" t="s">
        <v>287</v>
      </c>
      <c r="E8050" s="68" t="s">
        <v>531</v>
      </c>
      <c r="F8050" s="68" t="s">
        <v>360</v>
      </c>
      <c r="G8050" s="68" t="s">
        <v>79</v>
      </c>
      <c r="H8050" s="68" t="s">
        <v>392</v>
      </c>
      <c r="I8050" s="68" t="s">
        <v>655</v>
      </c>
      <c r="J8050" s="65">
        <v>1960</v>
      </c>
      <c r="K8050" s="65">
        <v>1791</v>
      </c>
      <c r="L8050" s="65">
        <v>801</v>
      </c>
      <c r="M8050" s="65" t="s">
        <v>393</v>
      </c>
    </row>
    <row r="8051" spans="1:13" ht="12.75" customHeight="1">
      <c r="A8051" s="65" t="str">
        <f>IF(ROW()=1,"KEY",IF(ISNA(VLOOKUP(B8051,車名対応マスタ!B:D,3,FALSE)),"",IF(VLOOKUP(B8051,車名対応マスタ!B:D,3,FALSE)="","",$D8051&amp;" "&amp;IF($G8051="9","J","O")&amp;" "&amp;$I8051&amp;" "&amp;IF($I8051&lt;=TEXT(★完成資料!$A$1,"yyyymm"),TEXT(★完成資料!$A$1,"yyyymm"),"999999")&amp; " " &amp; LEFT(F8051 &amp; "          ",10))))</f>
        <v xml:space="preserve">T O 202208 yyyy00 HV        </v>
      </c>
      <c r="B8051" s="68" t="s">
        <v>480</v>
      </c>
      <c r="C8051" s="68" t="s">
        <v>473</v>
      </c>
      <c r="D8051" s="68" t="s">
        <v>287</v>
      </c>
      <c r="E8051" s="68" t="s">
        <v>531</v>
      </c>
      <c r="F8051" s="68" t="s">
        <v>360</v>
      </c>
      <c r="G8051" s="68" t="s">
        <v>79</v>
      </c>
      <c r="H8051" s="68" t="s">
        <v>392</v>
      </c>
      <c r="I8051" s="68" t="s">
        <v>656</v>
      </c>
      <c r="J8051" s="65">
        <v>2110</v>
      </c>
      <c r="K8051" s="65">
        <v>1920</v>
      </c>
      <c r="L8051" s="65">
        <v>801</v>
      </c>
      <c r="M8051" s="65" t="s">
        <v>393</v>
      </c>
    </row>
    <row r="8052" spans="1:13" ht="12.75" customHeight="1">
      <c r="A8052" s="65" t="str">
        <f>IF(ROW()=1,"KEY",IF(ISNA(VLOOKUP(B8052,車名対応マスタ!B:D,3,FALSE)),"",IF(VLOOKUP(B8052,車名対応マスタ!B:D,3,FALSE)="","",$D8052&amp;" "&amp;IF($G8052="9","J","O")&amp;" "&amp;$I8052&amp;" "&amp;IF($I8052&lt;=TEXT(★完成資料!$A$1,"yyyymm"),TEXT(★完成資料!$A$1,"yyyymm"),"999999")&amp; " " &amp; LEFT(F8052 &amp; "          ",10))))</f>
        <v xml:space="preserve">T O 202209 yyyy00 HV        </v>
      </c>
      <c r="B8052" s="68" t="s">
        <v>480</v>
      </c>
      <c r="C8052" s="68" t="s">
        <v>473</v>
      </c>
      <c r="D8052" s="68" t="s">
        <v>287</v>
      </c>
      <c r="E8052" s="68" t="s">
        <v>531</v>
      </c>
      <c r="F8052" s="68" t="s">
        <v>360</v>
      </c>
      <c r="G8052" s="68" t="s">
        <v>79</v>
      </c>
      <c r="H8052" s="68" t="s">
        <v>392</v>
      </c>
      <c r="I8052" s="68" t="s">
        <v>657</v>
      </c>
      <c r="J8052" s="65">
        <v>1581</v>
      </c>
      <c r="K8052" s="65">
        <v>2000</v>
      </c>
      <c r="L8052" s="65">
        <v>801</v>
      </c>
      <c r="M8052" s="65" t="s">
        <v>393</v>
      </c>
    </row>
    <row r="8053" spans="1:13" ht="12.75" customHeight="1">
      <c r="A8053" s="65" t="str">
        <f>IF(ROW()=1,"KEY",IF(ISNA(VLOOKUP(B8053,車名対応マスタ!B:D,3,FALSE)),"",IF(VLOOKUP(B8053,車名対応マスタ!B:D,3,FALSE)="","",$D8053&amp;" "&amp;IF($G8053="9","J","O")&amp;" "&amp;$I8053&amp;" "&amp;IF($I8053&lt;=TEXT(★完成資料!$A$1,"yyyymm"),TEXT(★完成資料!$A$1,"yyyymm"),"999999")&amp; " " &amp; LEFT(F8053 &amp; "          ",10))))</f>
        <v xml:space="preserve">T O 202210 yyyy00 HV        </v>
      </c>
      <c r="B8053" s="68" t="s">
        <v>480</v>
      </c>
      <c r="C8053" s="68" t="s">
        <v>473</v>
      </c>
      <c r="D8053" s="68" t="s">
        <v>287</v>
      </c>
      <c r="E8053" s="68" t="s">
        <v>531</v>
      </c>
      <c r="F8053" s="68" t="s">
        <v>360</v>
      </c>
      <c r="G8053" s="68" t="s">
        <v>79</v>
      </c>
      <c r="H8053" s="68" t="s">
        <v>392</v>
      </c>
      <c r="I8053" s="68" t="s">
        <v>663</v>
      </c>
      <c r="J8053" s="65">
        <v>2111</v>
      </c>
      <c r="K8053" s="65">
        <v>995</v>
      </c>
      <c r="L8053" s="65">
        <v>801</v>
      </c>
      <c r="M8053" s="65" t="s">
        <v>393</v>
      </c>
    </row>
    <row r="8054" spans="1:13" ht="12.75" customHeight="1">
      <c r="A8054" s="65" t="str">
        <f>IF(ROW()=1,"KEY",IF(ISNA(VLOOKUP(B8054,車名対応マスタ!B:D,3,FALSE)),"",IF(VLOOKUP(B8054,車名対応マスタ!B:D,3,FALSE)="","",$D8054&amp;" "&amp;IF($G8054="9","J","O")&amp;" "&amp;$I8054&amp;" "&amp;IF($I8054&lt;=TEXT(★完成資料!$A$1,"yyyymm"),TEXT(★完成資料!$A$1,"yyyymm"),"999999")&amp; " " &amp; LEFT(F8054 &amp; "          ",10))))</f>
        <v xml:space="preserve">T O 202201 yyyy00 HV        </v>
      </c>
      <c r="B8054" s="68" t="s">
        <v>480</v>
      </c>
      <c r="C8054" s="68" t="s">
        <v>473</v>
      </c>
      <c r="D8054" s="68" t="s">
        <v>287</v>
      </c>
      <c r="E8054" s="68" t="s">
        <v>531</v>
      </c>
      <c r="F8054" s="68" t="s">
        <v>360</v>
      </c>
      <c r="G8054" s="68" t="s">
        <v>79</v>
      </c>
      <c r="H8054" s="68" t="s">
        <v>392</v>
      </c>
      <c r="I8054" s="68" t="s">
        <v>639</v>
      </c>
      <c r="J8054" s="65">
        <v>77</v>
      </c>
      <c r="K8054" s="65">
        <v>327</v>
      </c>
      <c r="L8054" s="65">
        <v>809</v>
      </c>
      <c r="M8054" s="65" t="s">
        <v>394</v>
      </c>
    </row>
    <row r="8055" spans="1:13" ht="12.75" customHeight="1">
      <c r="A8055" s="65" t="str">
        <f>IF(ROW()=1,"KEY",IF(ISNA(VLOOKUP(B8055,車名対応マスタ!B:D,3,FALSE)),"",IF(VLOOKUP(B8055,車名対応マスタ!B:D,3,FALSE)="","",$D8055&amp;" "&amp;IF($G8055="9","J","O")&amp;" "&amp;$I8055&amp;" "&amp;IF($I8055&lt;=TEXT(★完成資料!$A$1,"yyyymm"),TEXT(★完成資料!$A$1,"yyyymm"),"999999")&amp; " " &amp; LEFT(F8055 &amp; "          ",10))))</f>
        <v xml:space="preserve">T O 202202 yyyy00 HV        </v>
      </c>
      <c r="B8055" s="68" t="s">
        <v>480</v>
      </c>
      <c r="C8055" s="68" t="s">
        <v>473</v>
      </c>
      <c r="D8055" s="68" t="s">
        <v>287</v>
      </c>
      <c r="E8055" s="68" t="s">
        <v>531</v>
      </c>
      <c r="F8055" s="68" t="s">
        <v>360</v>
      </c>
      <c r="G8055" s="68" t="s">
        <v>79</v>
      </c>
      <c r="H8055" s="68" t="s">
        <v>392</v>
      </c>
      <c r="I8055" s="68" t="s">
        <v>640</v>
      </c>
      <c r="J8055" s="65">
        <v>187</v>
      </c>
      <c r="K8055" s="65">
        <v>181</v>
      </c>
      <c r="L8055" s="65">
        <v>809</v>
      </c>
      <c r="M8055" s="65" t="s">
        <v>394</v>
      </c>
    </row>
    <row r="8056" spans="1:13" ht="12.75" customHeight="1">
      <c r="A8056" s="65" t="str">
        <f>IF(ROW()=1,"KEY",IF(ISNA(VLOOKUP(B8056,車名対応マスタ!B:D,3,FALSE)),"",IF(VLOOKUP(B8056,車名対応マスタ!B:D,3,FALSE)="","",$D8056&amp;" "&amp;IF($G8056="9","J","O")&amp;" "&amp;$I8056&amp;" "&amp;IF($I8056&lt;=TEXT(★完成資料!$A$1,"yyyymm"),TEXT(★完成資料!$A$1,"yyyymm"),"999999")&amp; " " &amp; LEFT(F8056 &amp; "          ",10))))</f>
        <v xml:space="preserve">T O 202203 yyyy00 HV        </v>
      </c>
      <c r="B8056" s="68" t="s">
        <v>480</v>
      </c>
      <c r="C8056" s="68" t="s">
        <v>473</v>
      </c>
      <c r="D8056" s="68" t="s">
        <v>287</v>
      </c>
      <c r="E8056" s="68" t="s">
        <v>531</v>
      </c>
      <c r="F8056" s="68" t="s">
        <v>360</v>
      </c>
      <c r="G8056" s="68" t="s">
        <v>79</v>
      </c>
      <c r="H8056" s="68" t="s">
        <v>392</v>
      </c>
      <c r="I8056" s="68" t="s">
        <v>641</v>
      </c>
      <c r="J8056" s="65">
        <v>85</v>
      </c>
      <c r="K8056" s="65">
        <v>232</v>
      </c>
      <c r="L8056" s="65">
        <v>809</v>
      </c>
      <c r="M8056" s="65" t="s">
        <v>394</v>
      </c>
    </row>
    <row r="8057" spans="1:13" ht="12.75" customHeight="1">
      <c r="A8057" s="65" t="str">
        <f>IF(ROW()=1,"KEY",IF(ISNA(VLOOKUP(B8057,車名対応マスタ!B:D,3,FALSE)),"",IF(VLOOKUP(B8057,車名対応マスタ!B:D,3,FALSE)="","",$D8057&amp;" "&amp;IF($G8057="9","J","O")&amp;" "&amp;$I8057&amp;" "&amp;IF($I8057&lt;=TEXT(★完成資料!$A$1,"yyyymm"),TEXT(★完成資料!$A$1,"yyyymm"),"999999")&amp; " " &amp; LEFT(F8057 &amp; "          ",10))))</f>
        <v xml:space="preserve">T O 202204 yyyy00 HV        </v>
      </c>
      <c r="B8057" s="68" t="s">
        <v>480</v>
      </c>
      <c r="C8057" s="68" t="s">
        <v>473</v>
      </c>
      <c r="D8057" s="68" t="s">
        <v>287</v>
      </c>
      <c r="E8057" s="68" t="s">
        <v>531</v>
      </c>
      <c r="F8057" s="68" t="s">
        <v>360</v>
      </c>
      <c r="G8057" s="68" t="s">
        <v>79</v>
      </c>
      <c r="H8057" s="68" t="s">
        <v>392</v>
      </c>
      <c r="I8057" s="68" t="s">
        <v>642</v>
      </c>
      <c r="J8057" s="65">
        <v>522</v>
      </c>
      <c r="K8057" s="65">
        <v>349</v>
      </c>
      <c r="L8057" s="65">
        <v>809</v>
      </c>
      <c r="M8057" s="65" t="s">
        <v>394</v>
      </c>
    </row>
    <row r="8058" spans="1:13" ht="12.75" customHeight="1">
      <c r="A8058" s="65" t="str">
        <f>IF(ROW()=1,"KEY",IF(ISNA(VLOOKUP(B8058,車名対応マスタ!B:D,3,FALSE)),"",IF(VLOOKUP(B8058,車名対応マスタ!B:D,3,FALSE)="","",$D8058&amp;" "&amp;IF($G8058="9","J","O")&amp;" "&amp;$I8058&amp;" "&amp;IF($I8058&lt;=TEXT(★完成資料!$A$1,"yyyymm"),TEXT(★完成資料!$A$1,"yyyymm"),"999999")&amp; " " &amp; LEFT(F8058 &amp; "          ",10))))</f>
        <v xml:space="preserve">T O 202205 yyyy00 HV        </v>
      </c>
      <c r="B8058" s="68" t="s">
        <v>480</v>
      </c>
      <c r="C8058" s="68" t="s">
        <v>473</v>
      </c>
      <c r="D8058" s="68" t="s">
        <v>287</v>
      </c>
      <c r="E8058" s="68" t="s">
        <v>531</v>
      </c>
      <c r="F8058" s="68" t="s">
        <v>360</v>
      </c>
      <c r="G8058" s="68" t="s">
        <v>79</v>
      </c>
      <c r="H8058" s="68" t="s">
        <v>392</v>
      </c>
      <c r="I8058" s="68" t="s">
        <v>647</v>
      </c>
      <c r="J8058" s="65">
        <v>429</v>
      </c>
      <c r="K8058" s="65">
        <v>427</v>
      </c>
      <c r="L8058" s="65">
        <v>809</v>
      </c>
      <c r="M8058" s="65" t="s">
        <v>394</v>
      </c>
    </row>
    <row r="8059" spans="1:13" ht="12.75" customHeight="1">
      <c r="A8059" s="65" t="str">
        <f>IF(ROW()=1,"KEY",IF(ISNA(VLOOKUP(B8059,車名対応マスタ!B:D,3,FALSE)),"",IF(VLOOKUP(B8059,車名対応マスタ!B:D,3,FALSE)="","",$D8059&amp;" "&amp;IF($G8059="9","J","O")&amp;" "&amp;$I8059&amp;" "&amp;IF($I8059&lt;=TEXT(★完成資料!$A$1,"yyyymm"),TEXT(★完成資料!$A$1,"yyyymm"),"999999")&amp; " " &amp; LEFT(F8059 &amp; "          ",10))))</f>
        <v xml:space="preserve">T O 202206 yyyy00 HV        </v>
      </c>
      <c r="B8059" s="68" t="s">
        <v>480</v>
      </c>
      <c r="C8059" s="68" t="s">
        <v>473</v>
      </c>
      <c r="D8059" s="68" t="s">
        <v>287</v>
      </c>
      <c r="E8059" s="68" t="s">
        <v>531</v>
      </c>
      <c r="F8059" s="68" t="s">
        <v>360</v>
      </c>
      <c r="G8059" s="68" t="s">
        <v>79</v>
      </c>
      <c r="H8059" s="68" t="s">
        <v>392</v>
      </c>
      <c r="I8059" s="68" t="s">
        <v>652</v>
      </c>
      <c r="J8059" s="65">
        <v>226</v>
      </c>
      <c r="K8059" s="65">
        <v>268</v>
      </c>
      <c r="L8059" s="65">
        <v>809</v>
      </c>
      <c r="M8059" s="65" t="s">
        <v>394</v>
      </c>
    </row>
    <row r="8060" spans="1:13" ht="12.75" customHeight="1">
      <c r="A8060" s="65" t="str">
        <f>IF(ROW()=1,"KEY",IF(ISNA(VLOOKUP(B8060,車名対応マスタ!B:D,3,FALSE)),"",IF(VLOOKUP(B8060,車名対応マスタ!B:D,3,FALSE)="","",$D8060&amp;" "&amp;IF($G8060="9","J","O")&amp;" "&amp;$I8060&amp;" "&amp;IF($I8060&lt;=TEXT(★完成資料!$A$1,"yyyymm"),TEXT(★完成資料!$A$1,"yyyymm"),"999999")&amp; " " &amp; LEFT(F8060 &amp; "          ",10))))</f>
        <v xml:space="preserve">T O 202207 yyyy00 HV        </v>
      </c>
      <c r="B8060" s="68" t="s">
        <v>480</v>
      </c>
      <c r="C8060" s="68" t="s">
        <v>473</v>
      </c>
      <c r="D8060" s="68" t="s">
        <v>287</v>
      </c>
      <c r="E8060" s="68" t="s">
        <v>531</v>
      </c>
      <c r="F8060" s="68" t="s">
        <v>360</v>
      </c>
      <c r="G8060" s="68" t="s">
        <v>79</v>
      </c>
      <c r="H8060" s="68" t="s">
        <v>392</v>
      </c>
      <c r="I8060" s="68" t="s">
        <v>655</v>
      </c>
      <c r="J8060" s="65">
        <v>525</v>
      </c>
      <c r="K8060" s="65">
        <v>396</v>
      </c>
      <c r="L8060" s="65">
        <v>809</v>
      </c>
      <c r="M8060" s="65" t="s">
        <v>394</v>
      </c>
    </row>
    <row r="8061" spans="1:13" ht="12.75" customHeight="1">
      <c r="A8061" s="65" t="str">
        <f>IF(ROW()=1,"KEY",IF(ISNA(VLOOKUP(B8061,車名対応マスタ!B:D,3,FALSE)),"",IF(VLOOKUP(B8061,車名対応マスタ!B:D,3,FALSE)="","",$D8061&amp;" "&amp;IF($G8061="9","J","O")&amp;" "&amp;$I8061&amp;" "&amp;IF($I8061&lt;=TEXT(★完成資料!$A$1,"yyyymm"),TEXT(★完成資料!$A$1,"yyyymm"),"999999")&amp; " " &amp; LEFT(F8061 &amp; "          ",10))))</f>
        <v xml:space="preserve">T O 202208 yyyy00 HV        </v>
      </c>
      <c r="B8061" s="68" t="s">
        <v>480</v>
      </c>
      <c r="C8061" s="68" t="s">
        <v>473</v>
      </c>
      <c r="D8061" s="68" t="s">
        <v>287</v>
      </c>
      <c r="E8061" s="68" t="s">
        <v>531</v>
      </c>
      <c r="F8061" s="68" t="s">
        <v>360</v>
      </c>
      <c r="G8061" s="68" t="s">
        <v>79</v>
      </c>
      <c r="H8061" s="68" t="s">
        <v>392</v>
      </c>
      <c r="I8061" s="68" t="s">
        <v>656</v>
      </c>
      <c r="J8061" s="65">
        <v>342</v>
      </c>
      <c r="K8061" s="65">
        <v>217</v>
      </c>
      <c r="L8061" s="65">
        <v>809</v>
      </c>
      <c r="M8061" s="65" t="s">
        <v>394</v>
      </c>
    </row>
    <row r="8062" spans="1:13" ht="12.75" customHeight="1">
      <c r="A8062" s="65" t="str">
        <f>IF(ROW()=1,"KEY",IF(ISNA(VLOOKUP(B8062,車名対応マスタ!B:D,3,FALSE)),"",IF(VLOOKUP(B8062,車名対応マスタ!B:D,3,FALSE)="","",$D8062&amp;" "&amp;IF($G8062="9","J","O")&amp;" "&amp;$I8062&amp;" "&amp;IF($I8062&lt;=TEXT(★完成資料!$A$1,"yyyymm"),TEXT(★完成資料!$A$1,"yyyymm"),"999999")&amp; " " &amp; LEFT(F8062 &amp; "          ",10))))</f>
        <v xml:space="preserve">T O 202209 yyyy00 HV        </v>
      </c>
      <c r="B8062" s="68" t="s">
        <v>480</v>
      </c>
      <c r="C8062" s="68" t="s">
        <v>473</v>
      </c>
      <c r="D8062" s="68" t="s">
        <v>287</v>
      </c>
      <c r="E8062" s="68" t="s">
        <v>531</v>
      </c>
      <c r="F8062" s="68" t="s">
        <v>360</v>
      </c>
      <c r="G8062" s="68" t="s">
        <v>79</v>
      </c>
      <c r="H8062" s="68" t="s">
        <v>392</v>
      </c>
      <c r="I8062" s="68" t="s">
        <v>657</v>
      </c>
      <c r="J8062" s="65">
        <v>246</v>
      </c>
      <c r="K8062" s="65">
        <v>468</v>
      </c>
      <c r="L8062" s="65">
        <v>809</v>
      </c>
      <c r="M8062" s="65" t="s">
        <v>394</v>
      </c>
    </row>
    <row r="8063" spans="1:13" ht="12.75" customHeight="1">
      <c r="A8063" s="65" t="str">
        <f>IF(ROW()=1,"KEY",IF(ISNA(VLOOKUP(B8063,車名対応マスタ!B:D,3,FALSE)),"",IF(VLOOKUP(B8063,車名対応マスタ!B:D,3,FALSE)="","",$D8063&amp;" "&amp;IF($G8063="9","J","O")&amp;" "&amp;$I8063&amp;" "&amp;IF($I8063&lt;=TEXT(★完成資料!$A$1,"yyyymm"),TEXT(★完成資料!$A$1,"yyyymm"),"999999")&amp; " " &amp; LEFT(F8063 &amp; "          ",10))))</f>
        <v xml:space="preserve">T O 202210 yyyy00 HV        </v>
      </c>
      <c r="B8063" s="68" t="s">
        <v>480</v>
      </c>
      <c r="C8063" s="68" t="s">
        <v>473</v>
      </c>
      <c r="D8063" s="68" t="s">
        <v>287</v>
      </c>
      <c r="E8063" s="68" t="s">
        <v>531</v>
      </c>
      <c r="F8063" s="68" t="s">
        <v>360</v>
      </c>
      <c r="G8063" s="68" t="s">
        <v>79</v>
      </c>
      <c r="H8063" s="68" t="s">
        <v>392</v>
      </c>
      <c r="I8063" s="68" t="s">
        <v>663</v>
      </c>
      <c r="J8063" s="65">
        <v>601</v>
      </c>
      <c r="K8063" s="65">
        <v>745</v>
      </c>
      <c r="L8063" s="65">
        <v>809</v>
      </c>
      <c r="M8063" s="65" t="s">
        <v>394</v>
      </c>
    </row>
    <row r="8064" spans="1:13" ht="12.75" customHeight="1">
      <c r="A8064" s="65" t="str">
        <f>IF(ROW()=1,"KEY",IF(ISNA(VLOOKUP(B8064,車名対応マスタ!B:D,3,FALSE)),"",IF(VLOOKUP(B8064,車名対応マスタ!B:D,3,FALSE)="","",$D8064&amp;" "&amp;IF($G8064="9","J","O")&amp;" "&amp;$I8064&amp;" "&amp;IF($I8064&lt;=TEXT(★完成資料!$A$1,"yyyymm"),TEXT(★完成資料!$A$1,"yyyymm"),"999999")&amp; " " &amp; LEFT(F8064 &amp; "          ",10))))</f>
        <v xml:space="preserve">T O 202201 yyyy00 HV        </v>
      </c>
      <c r="B8064" s="68" t="s">
        <v>480</v>
      </c>
      <c r="C8064" s="68" t="s">
        <v>473</v>
      </c>
      <c r="D8064" s="68" t="s">
        <v>287</v>
      </c>
      <c r="E8064" s="68" t="s">
        <v>531</v>
      </c>
      <c r="F8064" s="68" t="s">
        <v>360</v>
      </c>
      <c r="G8064" s="68" t="s">
        <v>79</v>
      </c>
      <c r="H8064" s="68" t="s">
        <v>392</v>
      </c>
      <c r="I8064" s="68" t="s">
        <v>639</v>
      </c>
      <c r="J8064" s="65">
        <v>3</v>
      </c>
      <c r="K8064" s="65">
        <v>2</v>
      </c>
      <c r="L8064" s="65">
        <v>804</v>
      </c>
      <c r="M8064" s="65" t="s">
        <v>334</v>
      </c>
    </row>
    <row r="8065" spans="1:13" ht="12.75" customHeight="1">
      <c r="A8065" s="65" t="str">
        <f>IF(ROW()=1,"KEY",IF(ISNA(VLOOKUP(B8065,車名対応マスタ!B:D,3,FALSE)),"",IF(VLOOKUP(B8065,車名対応マスタ!B:D,3,FALSE)="","",$D8065&amp;" "&amp;IF($G8065="9","J","O")&amp;" "&amp;$I8065&amp;" "&amp;IF($I8065&lt;=TEXT(★完成資料!$A$1,"yyyymm"),TEXT(★完成資料!$A$1,"yyyymm"),"999999")&amp; " " &amp; LEFT(F8065 &amp; "          ",10))))</f>
        <v xml:space="preserve">T O 202203 yyyy00 HV        </v>
      </c>
      <c r="B8065" s="68" t="s">
        <v>480</v>
      </c>
      <c r="C8065" s="68" t="s">
        <v>473</v>
      </c>
      <c r="D8065" s="68" t="s">
        <v>287</v>
      </c>
      <c r="E8065" s="68" t="s">
        <v>531</v>
      </c>
      <c r="F8065" s="68" t="s">
        <v>360</v>
      </c>
      <c r="G8065" s="68" t="s">
        <v>79</v>
      </c>
      <c r="H8065" s="68" t="s">
        <v>392</v>
      </c>
      <c r="I8065" s="68" t="s">
        <v>641</v>
      </c>
      <c r="J8065" s="65">
        <v>8</v>
      </c>
      <c r="K8065" s="65">
        <v>1</v>
      </c>
      <c r="L8065" s="65">
        <v>804</v>
      </c>
      <c r="M8065" s="65" t="s">
        <v>334</v>
      </c>
    </row>
    <row r="8066" spans="1:13" ht="12.75" customHeight="1">
      <c r="A8066" s="65" t="str">
        <f>IF(ROW()=1,"KEY",IF(ISNA(VLOOKUP(B8066,車名対応マスタ!B:D,3,FALSE)),"",IF(VLOOKUP(B8066,車名対応マスタ!B:D,3,FALSE)="","",$D8066&amp;" "&amp;IF($G8066="9","J","O")&amp;" "&amp;$I8066&amp;" "&amp;IF($I8066&lt;=TEXT(★完成資料!$A$1,"yyyymm"),TEXT(★完成資料!$A$1,"yyyymm"),"999999")&amp; " " &amp; LEFT(F8066 &amp; "          ",10))))</f>
        <v xml:space="preserve">T O 202204 yyyy00 HV        </v>
      </c>
      <c r="B8066" s="68" t="s">
        <v>480</v>
      </c>
      <c r="C8066" s="68" t="s">
        <v>473</v>
      </c>
      <c r="D8066" s="68" t="s">
        <v>287</v>
      </c>
      <c r="E8066" s="68" t="s">
        <v>531</v>
      </c>
      <c r="F8066" s="68" t="s">
        <v>360</v>
      </c>
      <c r="G8066" s="68" t="s">
        <v>79</v>
      </c>
      <c r="H8066" s="68" t="s">
        <v>392</v>
      </c>
      <c r="I8066" s="68" t="s">
        <v>642</v>
      </c>
      <c r="J8066" s="65">
        <v>3</v>
      </c>
      <c r="K8066" s="65">
        <v>3</v>
      </c>
      <c r="L8066" s="65">
        <v>804</v>
      </c>
      <c r="M8066" s="65" t="s">
        <v>334</v>
      </c>
    </row>
    <row r="8067" spans="1:13" ht="12.75" customHeight="1">
      <c r="A8067" s="65" t="str">
        <f>IF(ROW()=1,"KEY",IF(ISNA(VLOOKUP(B8067,車名対応マスタ!B:D,3,FALSE)),"",IF(VLOOKUP(B8067,車名対応マスタ!B:D,3,FALSE)="","",$D8067&amp;" "&amp;IF($G8067="9","J","O")&amp;" "&amp;$I8067&amp;" "&amp;IF($I8067&lt;=TEXT(★完成資料!$A$1,"yyyymm"),TEXT(★完成資料!$A$1,"yyyymm"),"999999")&amp; " " &amp; LEFT(F8067 &amp; "          ",10))))</f>
        <v xml:space="preserve">T O 202205 yyyy00 HV        </v>
      </c>
      <c r="B8067" s="68" t="s">
        <v>480</v>
      </c>
      <c r="C8067" s="68" t="s">
        <v>473</v>
      </c>
      <c r="D8067" s="68" t="s">
        <v>287</v>
      </c>
      <c r="E8067" s="68" t="s">
        <v>531</v>
      </c>
      <c r="F8067" s="68" t="s">
        <v>360</v>
      </c>
      <c r="G8067" s="68" t="s">
        <v>79</v>
      </c>
      <c r="H8067" s="68" t="s">
        <v>392</v>
      </c>
      <c r="I8067" s="68" t="s">
        <v>647</v>
      </c>
      <c r="J8067" s="65">
        <v>2</v>
      </c>
      <c r="L8067" s="65">
        <v>804</v>
      </c>
      <c r="M8067" s="65" t="s">
        <v>334</v>
      </c>
    </row>
    <row r="8068" spans="1:13" ht="12.75" customHeight="1">
      <c r="A8068" s="65" t="str">
        <f>IF(ROW()=1,"KEY",IF(ISNA(VLOOKUP(B8068,車名対応マスタ!B:D,3,FALSE)),"",IF(VLOOKUP(B8068,車名対応マスタ!B:D,3,FALSE)="","",$D8068&amp;" "&amp;IF($G8068="9","J","O")&amp;" "&amp;$I8068&amp;" "&amp;IF($I8068&lt;=TEXT(★完成資料!$A$1,"yyyymm"),TEXT(★完成資料!$A$1,"yyyymm"),"999999")&amp; " " &amp; LEFT(F8068 &amp; "          ",10))))</f>
        <v xml:space="preserve">T O 202206 yyyy00 HV        </v>
      </c>
      <c r="B8068" s="68" t="s">
        <v>480</v>
      </c>
      <c r="C8068" s="68" t="s">
        <v>473</v>
      </c>
      <c r="D8068" s="68" t="s">
        <v>287</v>
      </c>
      <c r="E8068" s="68" t="s">
        <v>531</v>
      </c>
      <c r="F8068" s="68" t="s">
        <v>360</v>
      </c>
      <c r="G8068" s="68" t="s">
        <v>79</v>
      </c>
      <c r="H8068" s="68" t="s">
        <v>392</v>
      </c>
      <c r="I8068" s="68" t="s">
        <v>652</v>
      </c>
      <c r="J8068" s="65">
        <v>2</v>
      </c>
      <c r="K8068" s="65">
        <v>0</v>
      </c>
      <c r="L8068" s="65">
        <v>804</v>
      </c>
      <c r="M8068" s="65" t="s">
        <v>334</v>
      </c>
    </row>
    <row r="8069" spans="1:13" ht="12.75" customHeight="1">
      <c r="A8069" s="65" t="str">
        <f>IF(ROW()=1,"KEY",IF(ISNA(VLOOKUP(B8069,車名対応マスタ!B:D,3,FALSE)),"",IF(VLOOKUP(B8069,車名対応マスタ!B:D,3,FALSE)="","",$D8069&amp;" "&amp;IF($G8069="9","J","O")&amp;" "&amp;$I8069&amp;" "&amp;IF($I8069&lt;=TEXT(★完成資料!$A$1,"yyyymm"),TEXT(★完成資料!$A$1,"yyyymm"),"999999")&amp; " " &amp; LEFT(F8069 &amp; "          ",10))))</f>
        <v xml:space="preserve">T O 202207 yyyy00 HV        </v>
      </c>
      <c r="B8069" s="68" t="s">
        <v>480</v>
      </c>
      <c r="C8069" s="68" t="s">
        <v>473</v>
      </c>
      <c r="D8069" s="68" t="s">
        <v>287</v>
      </c>
      <c r="E8069" s="68" t="s">
        <v>531</v>
      </c>
      <c r="F8069" s="68" t="s">
        <v>360</v>
      </c>
      <c r="G8069" s="68" t="s">
        <v>79</v>
      </c>
      <c r="H8069" s="68" t="s">
        <v>392</v>
      </c>
      <c r="I8069" s="68" t="s">
        <v>655</v>
      </c>
      <c r="J8069" s="65">
        <v>3</v>
      </c>
      <c r="K8069" s="65">
        <v>1</v>
      </c>
      <c r="L8069" s="65">
        <v>804</v>
      </c>
      <c r="M8069" s="65" t="s">
        <v>334</v>
      </c>
    </row>
    <row r="8070" spans="1:13" ht="12.75" customHeight="1">
      <c r="A8070" s="65" t="str">
        <f>IF(ROW()=1,"KEY",IF(ISNA(VLOOKUP(B8070,車名対応マスタ!B:D,3,FALSE)),"",IF(VLOOKUP(B8070,車名対応マスタ!B:D,3,FALSE)="","",$D8070&amp;" "&amp;IF($G8070="9","J","O")&amp;" "&amp;$I8070&amp;" "&amp;IF($I8070&lt;=TEXT(★完成資料!$A$1,"yyyymm"),TEXT(★完成資料!$A$1,"yyyymm"),"999999")&amp; " " &amp; LEFT(F8070 &amp; "          ",10))))</f>
        <v xml:space="preserve">T O 202208 yyyy00 HV        </v>
      </c>
      <c r="B8070" s="68" t="s">
        <v>480</v>
      </c>
      <c r="C8070" s="68" t="s">
        <v>473</v>
      </c>
      <c r="D8070" s="68" t="s">
        <v>287</v>
      </c>
      <c r="E8070" s="68" t="s">
        <v>531</v>
      </c>
      <c r="F8070" s="68" t="s">
        <v>360</v>
      </c>
      <c r="G8070" s="68" t="s">
        <v>79</v>
      </c>
      <c r="H8070" s="68" t="s">
        <v>392</v>
      </c>
      <c r="I8070" s="68" t="s">
        <v>656</v>
      </c>
      <c r="J8070" s="65">
        <v>3</v>
      </c>
      <c r="K8070" s="65">
        <v>1</v>
      </c>
      <c r="L8070" s="65">
        <v>804</v>
      </c>
      <c r="M8070" s="65" t="s">
        <v>334</v>
      </c>
    </row>
    <row r="8071" spans="1:13" ht="12.75" customHeight="1">
      <c r="A8071" s="65" t="str">
        <f>IF(ROW()=1,"KEY",IF(ISNA(VLOOKUP(B8071,車名対応マスタ!B:D,3,FALSE)),"",IF(VLOOKUP(B8071,車名対応マスタ!B:D,3,FALSE)="","",$D8071&amp;" "&amp;IF($G8071="9","J","O")&amp;" "&amp;$I8071&amp;" "&amp;IF($I8071&lt;=TEXT(★完成資料!$A$1,"yyyymm"),TEXT(★完成資料!$A$1,"yyyymm"),"999999")&amp; " " &amp; LEFT(F8071 &amp; "          ",10))))</f>
        <v xml:space="preserve">T O 202209 yyyy00 HV        </v>
      </c>
      <c r="B8071" s="68" t="s">
        <v>480</v>
      </c>
      <c r="C8071" s="68" t="s">
        <v>473</v>
      </c>
      <c r="D8071" s="68" t="s">
        <v>287</v>
      </c>
      <c r="E8071" s="68" t="s">
        <v>531</v>
      </c>
      <c r="F8071" s="68" t="s">
        <v>360</v>
      </c>
      <c r="G8071" s="68" t="s">
        <v>79</v>
      </c>
      <c r="H8071" s="68" t="s">
        <v>392</v>
      </c>
      <c r="I8071" s="68" t="s">
        <v>657</v>
      </c>
      <c r="J8071" s="65">
        <v>2</v>
      </c>
      <c r="K8071" s="65">
        <v>3</v>
      </c>
      <c r="L8071" s="65">
        <v>804</v>
      </c>
      <c r="M8071" s="65" t="s">
        <v>334</v>
      </c>
    </row>
    <row r="8072" spans="1:13" ht="12.75" customHeight="1">
      <c r="A8072" s="65" t="str">
        <f>IF(ROW()=1,"KEY",IF(ISNA(VLOOKUP(B8072,車名対応マスタ!B:D,3,FALSE)),"",IF(VLOOKUP(B8072,車名対応マスタ!B:D,3,FALSE)="","",$D8072&amp;" "&amp;IF($G8072="9","J","O")&amp;" "&amp;$I8072&amp;" "&amp;IF($I8072&lt;=TEXT(★完成資料!$A$1,"yyyymm"),TEXT(★完成資料!$A$1,"yyyymm"),"999999")&amp; " " &amp; LEFT(F8072 &amp; "          ",10))))</f>
        <v xml:space="preserve">T O 202210 yyyy00 HV        </v>
      </c>
      <c r="B8072" s="68" t="s">
        <v>480</v>
      </c>
      <c r="C8072" s="68" t="s">
        <v>473</v>
      </c>
      <c r="D8072" s="68" t="s">
        <v>287</v>
      </c>
      <c r="E8072" s="68" t="s">
        <v>531</v>
      </c>
      <c r="F8072" s="68" t="s">
        <v>360</v>
      </c>
      <c r="G8072" s="68" t="s">
        <v>79</v>
      </c>
      <c r="H8072" s="68" t="s">
        <v>392</v>
      </c>
      <c r="I8072" s="68" t="s">
        <v>663</v>
      </c>
      <c r="K8072" s="65">
        <v>5</v>
      </c>
      <c r="L8072" s="65">
        <v>804</v>
      </c>
      <c r="M8072" s="65" t="s">
        <v>334</v>
      </c>
    </row>
    <row r="8073" spans="1:13" ht="12.75" customHeight="1">
      <c r="A8073" s="65" t="str">
        <f>IF(ROW()=1,"KEY",IF(ISNA(VLOOKUP(B8073,車名対応マスタ!B:D,3,FALSE)),"",IF(VLOOKUP(B8073,車名対応マスタ!B:D,3,FALSE)="","",$D8073&amp;" "&amp;IF($G8073="9","J","O")&amp;" "&amp;$I8073&amp;" "&amp;IF($I8073&lt;=TEXT(★完成資料!$A$1,"yyyymm"),TEXT(★完成資料!$A$1,"yyyymm"),"999999")&amp; " " &amp; LEFT(F8073 &amp; "          ",10))))</f>
        <v xml:space="preserve">T O 202201 yyyy00 HV        </v>
      </c>
      <c r="B8073" s="68" t="s">
        <v>480</v>
      </c>
      <c r="C8073" s="68" t="s">
        <v>473</v>
      </c>
      <c r="D8073" s="68" t="s">
        <v>287</v>
      </c>
      <c r="E8073" s="68" t="s">
        <v>531</v>
      </c>
      <c r="F8073" s="68" t="s">
        <v>360</v>
      </c>
      <c r="G8073" s="68" t="s">
        <v>79</v>
      </c>
      <c r="H8073" s="68" t="s">
        <v>392</v>
      </c>
      <c r="I8073" s="68" t="s">
        <v>639</v>
      </c>
      <c r="J8073" s="65">
        <v>26</v>
      </c>
      <c r="K8073" s="65">
        <v>18</v>
      </c>
      <c r="L8073" s="65">
        <v>817</v>
      </c>
      <c r="M8073" s="65" t="s">
        <v>315</v>
      </c>
    </row>
    <row r="8074" spans="1:13" ht="12.75" customHeight="1">
      <c r="A8074" s="65" t="str">
        <f>IF(ROW()=1,"KEY",IF(ISNA(VLOOKUP(B8074,車名対応マスタ!B:D,3,FALSE)),"",IF(VLOOKUP(B8074,車名対応マスタ!B:D,3,FALSE)="","",$D8074&amp;" "&amp;IF($G8074="9","J","O")&amp;" "&amp;$I8074&amp;" "&amp;IF($I8074&lt;=TEXT(★完成資料!$A$1,"yyyymm"),TEXT(★完成資料!$A$1,"yyyymm"),"999999")&amp; " " &amp; LEFT(F8074 &amp; "          ",10))))</f>
        <v xml:space="preserve">T O 202202 yyyy00 HV        </v>
      </c>
      <c r="B8074" s="68" t="s">
        <v>480</v>
      </c>
      <c r="C8074" s="68" t="s">
        <v>473</v>
      </c>
      <c r="D8074" s="68" t="s">
        <v>287</v>
      </c>
      <c r="E8074" s="68" t="s">
        <v>531</v>
      </c>
      <c r="F8074" s="68" t="s">
        <v>360</v>
      </c>
      <c r="G8074" s="68" t="s">
        <v>79</v>
      </c>
      <c r="H8074" s="68" t="s">
        <v>392</v>
      </c>
      <c r="I8074" s="68" t="s">
        <v>640</v>
      </c>
      <c r="J8074" s="65">
        <v>19</v>
      </c>
      <c r="K8074" s="65">
        <v>11</v>
      </c>
      <c r="L8074" s="65">
        <v>817</v>
      </c>
      <c r="M8074" s="65" t="s">
        <v>315</v>
      </c>
    </row>
    <row r="8075" spans="1:13" ht="12.75" customHeight="1">
      <c r="A8075" s="65" t="str">
        <f>IF(ROW()=1,"KEY",IF(ISNA(VLOOKUP(B8075,車名対応マスタ!B:D,3,FALSE)),"",IF(VLOOKUP(B8075,車名対応マスタ!B:D,3,FALSE)="","",$D8075&amp;" "&amp;IF($G8075="9","J","O")&amp;" "&amp;$I8075&amp;" "&amp;IF($I8075&lt;=TEXT(★完成資料!$A$1,"yyyymm"),TEXT(★完成資料!$A$1,"yyyymm"),"999999")&amp; " " &amp; LEFT(F8075 &amp; "          ",10))))</f>
        <v xml:space="preserve">T O 202203 yyyy00 HV        </v>
      </c>
      <c r="B8075" s="68" t="s">
        <v>480</v>
      </c>
      <c r="C8075" s="68" t="s">
        <v>473</v>
      </c>
      <c r="D8075" s="68" t="s">
        <v>287</v>
      </c>
      <c r="E8075" s="68" t="s">
        <v>531</v>
      </c>
      <c r="F8075" s="68" t="s">
        <v>360</v>
      </c>
      <c r="G8075" s="68" t="s">
        <v>79</v>
      </c>
      <c r="H8075" s="68" t="s">
        <v>392</v>
      </c>
      <c r="I8075" s="68" t="s">
        <v>641</v>
      </c>
      <c r="J8075" s="65">
        <v>17</v>
      </c>
      <c r="K8075" s="65">
        <v>8</v>
      </c>
      <c r="L8075" s="65">
        <v>817</v>
      </c>
      <c r="M8075" s="65" t="s">
        <v>315</v>
      </c>
    </row>
    <row r="8076" spans="1:13" ht="12.75" customHeight="1">
      <c r="A8076" s="65" t="str">
        <f>IF(ROW()=1,"KEY",IF(ISNA(VLOOKUP(B8076,車名対応マスタ!B:D,3,FALSE)),"",IF(VLOOKUP(B8076,車名対応マスタ!B:D,3,FALSE)="","",$D8076&amp;" "&amp;IF($G8076="9","J","O")&amp;" "&amp;$I8076&amp;" "&amp;IF($I8076&lt;=TEXT(★完成資料!$A$1,"yyyymm"),TEXT(★完成資料!$A$1,"yyyymm"),"999999")&amp; " " &amp; LEFT(F8076 &amp; "          ",10))))</f>
        <v xml:space="preserve">T O 202204 yyyy00 HV        </v>
      </c>
      <c r="B8076" s="68" t="s">
        <v>480</v>
      </c>
      <c r="C8076" s="68" t="s">
        <v>473</v>
      </c>
      <c r="D8076" s="68" t="s">
        <v>287</v>
      </c>
      <c r="E8076" s="68" t="s">
        <v>531</v>
      </c>
      <c r="F8076" s="68" t="s">
        <v>360</v>
      </c>
      <c r="G8076" s="68" t="s">
        <v>79</v>
      </c>
      <c r="H8076" s="68" t="s">
        <v>392</v>
      </c>
      <c r="I8076" s="68" t="s">
        <v>642</v>
      </c>
      <c r="J8076" s="65">
        <v>13</v>
      </c>
      <c r="K8076" s="65">
        <v>9</v>
      </c>
      <c r="L8076" s="65">
        <v>817</v>
      </c>
      <c r="M8076" s="65" t="s">
        <v>315</v>
      </c>
    </row>
    <row r="8077" spans="1:13" ht="12.75" customHeight="1">
      <c r="A8077" s="65" t="str">
        <f>IF(ROW()=1,"KEY",IF(ISNA(VLOOKUP(B8077,車名対応マスタ!B:D,3,FALSE)),"",IF(VLOOKUP(B8077,車名対応マスタ!B:D,3,FALSE)="","",$D8077&amp;" "&amp;IF($G8077="9","J","O")&amp;" "&amp;$I8077&amp;" "&amp;IF($I8077&lt;=TEXT(★完成資料!$A$1,"yyyymm"),TEXT(★完成資料!$A$1,"yyyymm"),"999999")&amp; " " &amp; LEFT(F8077 &amp; "          ",10))))</f>
        <v xml:space="preserve">T O 202205 yyyy00 HV        </v>
      </c>
      <c r="B8077" s="68" t="s">
        <v>480</v>
      </c>
      <c r="C8077" s="68" t="s">
        <v>473</v>
      </c>
      <c r="D8077" s="68" t="s">
        <v>287</v>
      </c>
      <c r="E8077" s="68" t="s">
        <v>531</v>
      </c>
      <c r="F8077" s="68" t="s">
        <v>360</v>
      </c>
      <c r="G8077" s="68" t="s">
        <v>79</v>
      </c>
      <c r="H8077" s="68" t="s">
        <v>392</v>
      </c>
      <c r="I8077" s="68" t="s">
        <v>647</v>
      </c>
      <c r="J8077" s="65">
        <v>18</v>
      </c>
      <c r="K8077" s="65">
        <v>19</v>
      </c>
      <c r="L8077" s="65">
        <v>817</v>
      </c>
      <c r="M8077" s="65" t="s">
        <v>315</v>
      </c>
    </row>
    <row r="8078" spans="1:13" ht="12.75" customHeight="1">
      <c r="A8078" s="65" t="str">
        <f>IF(ROW()=1,"KEY",IF(ISNA(VLOOKUP(B8078,車名対応マスタ!B:D,3,FALSE)),"",IF(VLOOKUP(B8078,車名対応マスタ!B:D,3,FALSE)="","",$D8078&amp;" "&amp;IF($G8078="9","J","O")&amp;" "&amp;$I8078&amp;" "&amp;IF($I8078&lt;=TEXT(★完成資料!$A$1,"yyyymm"),TEXT(★完成資料!$A$1,"yyyymm"),"999999")&amp; " " &amp; LEFT(F8078 &amp; "          ",10))))</f>
        <v xml:space="preserve">T O 202206 yyyy00 HV        </v>
      </c>
      <c r="B8078" s="68" t="s">
        <v>480</v>
      </c>
      <c r="C8078" s="68" t="s">
        <v>473</v>
      </c>
      <c r="D8078" s="68" t="s">
        <v>287</v>
      </c>
      <c r="E8078" s="68" t="s">
        <v>531</v>
      </c>
      <c r="F8078" s="68" t="s">
        <v>360</v>
      </c>
      <c r="G8078" s="68" t="s">
        <v>79</v>
      </c>
      <c r="H8078" s="68" t="s">
        <v>392</v>
      </c>
      <c r="I8078" s="68" t="s">
        <v>652</v>
      </c>
      <c r="J8078" s="65">
        <v>9</v>
      </c>
      <c r="K8078" s="65">
        <v>13</v>
      </c>
      <c r="L8078" s="65">
        <v>817</v>
      </c>
      <c r="M8078" s="65" t="s">
        <v>315</v>
      </c>
    </row>
    <row r="8079" spans="1:13" ht="12.75" customHeight="1">
      <c r="A8079" s="65" t="str">
        <f>IF(ROW()=1,"KEY",IF(ISNA(VLOOKUP(B8079,車名対応マスタ!B:D,3,FALSE)),"",IF(VLOOKUP(B8079,車名対応マスタ!B:D,3,FALSE)="","",$D8079&amp;" "&amp;IF($G8079="9","J","O")&amp;" "&amp;$I8079&amp;" "&amp;IF($I8079&lt;=TEXT(★完成資料!$A$1,"yyyymm"),TEXT(★完成資料!$A$1,"yyyymm"),"999999")&amp; " " &amp; LEFT(F8079 &amp; "          ",10))))</f>
        <v xml:space="preserve">T O 202207 yyyy00 HV        </v>
      </c>
      <c r="B8079" s="68" t="s">
        <v>480</v>
      </c>
      <c r="C8079" s="68" t="s">
        <v>473</v>
      </c>
      <c r="D8079" s="68" t="s">
        <v>287</v>
      </c>
      <c r="E8079" s="68" t="s">
        <v>531</v>
      </c>
      <c r="F8079" s="68" t="s">
        <v>360</v>
      </c>
      <c r="G8079" s="68" t="s">
        <v>79</v>
      </c>
      <c r="H8079" s="68" t="s">
        <v>392</v>
      </c>
      <c r="I8079" s="68" t="s">
        <v>655</v>
      </c>
      <c r="J8079" s="65">
        <v>24</v>
      </c>
      <c r="K8079" s="65">
        <v>33</v>
      </c>
      <c r="L8079" s="65">
        <v>817</v>
      </c>
      <c r="M8079" s="65" t="s">
        <v>315</v>
      </c>
    </row>
    <row r="8080" spans="1:13" ht="12.75" customHeight="1">
      <c r="A8080" s="65" t="str">
        <f>IF(ROW()=1,"KEY",IF(ISNA(VLOOKUP(B8080,車名対応マスタ!B:D,3,FALSE)),"",IF(VLOOKUP(B8080,車名対応マスタ!B:D,3,FALSE)="","",$D8080&amp;" "&amp;IF($G8080="9","J","O")&amp;" "&amp;$I8080&amp;" "&amp;IF($I8080&lt;=TEXT(★完成資料!$A$1,"yyyymm"),TEXT(★完成資料!$A$1,"yyyymm"),"999999")&amp; " " &amp; LEFT(F8080 &amp; "          ",10))))</f>
        <v xml:space="preserve">T O 202208 yyyy00 HV        </v>
      </c>
      <c r="B8080" s="68" t="s">
        <v>480</v>
      </c>
      <c r="C8080" s="68" t="s">
        <v>473</v>
      </c>
      <c r="D8080" s="68" t="s">
        <v>287</v>
      </c>
      <c r="E8080" s="68" t="s">
        <v>531</v>
      </c>
      <c r="F8080" s="68" t="s">
        <v>360</v>
      </c>
      <c r="G8080" s="68" t="s">
        <v>79</v>
      </c>
      <c r="H8080" s="68" t="s">
        <v>392</v>
      </c>
      <c r="I8080" s="68" t="s">
        <v>656</v>
      </c>
      <c r="J8080" s="65">
        <v>9</v>
      </c>
      <c r="K8080" s="65">
        <v>17</v>
      </c>
      <c r="L8080" s="65">
        <v>817</v>
      </c>
      <c r="M8080" s="65" t="s">
        <v>315</v>
      </c>
    </row>
    <row r="8081" spans="1:13" ht="12.75" customHeight="1">
      <c r="A8081" s="65" t="str">
        <f>IF(ROW()=1,"KEY",IF(ISNA(VLOOKUP(B8081,車名対応マスタ!B:D,3,FALSE)),"",IF(VLOOKUP(B8081,車名対応マスタ!B:D,3,FALSE)="","",$D8081&amp;" "&amp;IF($G8081="9","J","O")&amp;" "&amp;$I8081&amp;" "&amp;IF($I8081&lt;=TEXT(★完成資料!$A$1,"yyyymm"),TEXT(★完成資料!$A$1,"yyyymm"),"999999")&amp; " " &amp; LEFT(F8081 &amp; "          ",10))))</f>
        <v xml:space="preserve">T O 202209 yyyy00 HV        </v>
      </c>
      <c r="B8081" s="68" t="s">
        <v>480</v>
      </c>
      <c r="C8081" s="68" t="s">
        <v>473</v>
      </c>
      <c r="D8081" s="68" t="s">
        <v>287</v>
      </c>
      <c r="E8081" s="68" t="s">
        <v>531</v>
      </c>
      <c r="F8081" s="68" t="s">
        <v>360</v>
      </c>
      <c r="G8081" s="68" t="s">
        <v>79</v>
      </c>
      <c r="H8081" s="68" t="s">
        <v>392</v>
      </c>
      <c r="I8081" s="68" t="s">
        <v>657</v>
      </c>
      <c r="J8081" s="65">
        <v>48</v>
      </c>
      <c r="K8081" s="65">
        <v>11</v>
      </c>
      <c r="L8081" s="65">
        <v>817</v>
      </c>
      <c r="M8081" s="65" t="s">
        <v>315</v>
      </c>
    </row>
    <row r="8082" spans="1:13" ht="12.75" customHeight="1">
      <c r="A8082" s="65" t="str">
        <f>IF(ROW()=1,"KEY",IF(ISNA(VLOOKUP(B8082,車名対応マスタ!B:D,3,FALSE)),"",IF(VLOOKUP(B8082,車名対応マスタ!B:D,3,FALSE)="","",$D8082&amp;" "&amp;IF($G8082="9","J","O")&amp;" "&amp;$I8082&amp;" "&amp;IF($I8082&lt;=TEXT(★完成資料!$A$1,"yyyymm"),TEXT(★完成資料!$A$1,"yyyymm"),"999999")&amp; " " &amp; LEFT(F8082 &amp; "          ",10))))</f>
        <v xml:space="preserve">T O 202210 yyyy00 HV        </v>
      </c>
      <c r="B8082" s="68" t="s">
        <v>480</v>
      </c>
      <c r="C8082" s="68" t="s">
        <v>473</v>
      </c>
      <c r="D8082" s="68" t="s">
        <v>287</v>
      </c>
      <c r="E8082" s="68" t="s">
        <v>531</v>
      </c>
      <c r="F8082" s="68" t="s">
        <v>360</v>
      </c>
      <c r="G8082" s="68" t="s">
        <v>79</v>
      </c>
      <c r="H8082" s="68" t="s">
        <v>392</v>
      </c>
      <c r="I8082" s="68" t="s">
        <v>663</v>
      </c>
      <c r="J8082" s="65">
        <v>11</v>
      </c>
      <c r="K8082" s="65">
        <v>14</v>
      </c>
      <c r="L8082" s="65">
        <v>817</v>
      </c>
      <c r="M8082" s="65" t="s">
        <v>315</v>
      </c>
    </row>
    <row r="8083" spans="1:13" ht="12.75" customHeight="1">
      <c r="A8083" s="65" t="str">
        <f>IF(ROW()=1,"KEY",IF(ISNA(VLOOKUP(B8083,車名対応マスタ!B:D,3,FALSE)),"",IF(VLOOKUP(B8083,車名対応マスタ!B:D,3,FALSE)="","",$D8083&amp;" "&amp;IF($G8083="9","J","O")&amp;" "&amp;$I8083&amp;" "&amp;IF($I8083&lt;=TEXT(★完成資料!$A$1,"yyyymm"),TEXT(★完成資料!$A$1,"yyyymm"),"999999")&amp; " " &amp; LEFT(F8083 &amp; "          ",10))))</f>
        <v xml:space="preserve">T O 202201 yyyy00 HV        </v>
      </c>
      <c r="B8083" s="68" t="s">
        <v>480</v>
      </c>
      <c r="C8083" s="68" t="s">
        <v>473</v>
      </c>
      <c r="D8083" s="68" t="s">
        <v>287</v>
      </c>
      <c r="E8083" s="68" t="s">
        <v>531</v>
      </c>
      <c r="F8083" s="68" t="s">
        <v>360</v>
      </c>
      <c r="G8083" s="68" t="s">
        <v>79</v>
      </c>
      <c r="H8083" s="68" t="s">
        <v>392</v>
      </c>
      <c r="I8083" s="68" t="s">
        <v>639</v>
      </c>
      <c r="J8083" s="65">
        <v>28</v>
      </c>
      <c r="K8083" s="65">
        <v>11</v>
      </c>
      <c r="L8083" s="65">
        <v>824</v>
      </c>
      <c r="M8083" s="65" t="s">
        <v>251</v>
      </c>
    </row>
    <row r="8084" spans="1:13" ht="12.75" customHeight="1">
      <c r="A8084" s="65" t="str">
        <f>IF(ROW()=1,"KEY",IF(ISNA(VLOOKUP(B8084,車名対応マスタ!B:D,3,FALSE)),"",IF(VLOOKUP(B8084,車名対応マスタ!B:D,3,FALSE)="","",$D8084&amp;" "&amp;IF($G8084="9","J","O")&amp;" "&amp;$I8084&amp;" "&amp;IF($I8084&lt;=TEXT(★完成資料!$A$1,"yyyymm"),TEXT(★完成資料!$A$1,"yyyymm"),"999999")&amp; " " &amp; LEFT(F8084 &amp; "          ",10))))</f>
        <v xml:space="preserve">T O 202202 yyyy00 HV        </v>
      </c>
      <c r="B8084" s="68" t="s">
        <v>480</v>
      </c>
      <c r="C8084" s="68" t="s">
        <v>473</v>
      </c>
      <c r="D8084" s="68" t="s">
        <v>287</v>
      </c>
      <c r="E8084" s="68" t="s">
        <v>531</v>
      </c>
      <c r="F8084" s="68" t="s">
        <v>360</v>
      </c>
      <c r="G8084" s="68" t="s">
        <v>79</v>
      </c>
      <c r="H8084" s="68" t="s">
        <v>392</v>
      </c>
      <c r="I8084" s="68" t="s">
        <v>640</v>
      </c>
      <c r="J8084" s="65">
        <v>15</v>
      </c>
      <c r="K8084" s="65">
        <v>21</v>
      </c>
      <c r="L8084" s="65">
        <v>824</v>
      </c>
      <c r="M8084" s="65" t="s">
        <v>251</v>
      </c>
    </row>
    <row r="8085" spans="1:13" ht="12.75" customHeight="1">
      <c r="A8085" s="65" t="str">
        <f>IF(ROW()=1,"KEY",IF(ISNA(VLOOKUP(B8085,車名対応マスタ!B:D,3,FALSE)),"",IF(VLOOKUP(B8085,車名対応マスタ!B:D,3,FALSE)="","",$D8085&amp;" "&amp;IF($G8085="9","J","O")&amp;" "&amp;$I8085&amp;" "&amp;IF($I8085&lt;=TEXT(★完成資料!$A$1,"yyyymm"),TEXT(★完成資料!$A$1,"yyyymm"),"999999")&amp; " " &amp; LEFT(F8085 &amp; "          ",10))))</f>
        <v xml:space="preserve">T O 202203 yyyy00 HV        </v>
      </c>
      <c r="B8085" s="68" t="s">
        <v>480</v>
      </c>
      <c r="C8085" s="68" t="s">
        <v>473</v>
      </c>
      <c r="D8085" s="68" t="s">
        <v>287</v>
      </c>
      <c r="E8085" s="68" t="s">
        <v>531</v>
      </c>
      <c r="F8085" s="68" t="s">
        <v>360</v>
      </c>
      <c r="G8085" s="68" t="s">
        <v>79</v>
      </c>
      <c r="H8085" s="68" t="s">
        <v>392</v>
      </c>
      <c r="I8085" s="68" t="s">
        <v>641</v>
      </c>
      <c r="J8085" s="65">
        <v>16</v>
      </c>
      <c r="K8085" s="65">
        <v>16</v>
      </c>
      <c r="L8085" s="65">
        <v>824</v>
      </c>
      <c r="M8085" s="65" t="s">
        <v>251</v>
      </c>
    </row>
    <row r="8086" spans="1:13" ht="12.75" customHeight="1">
      <c r="A8086" s="65" t="str">
        <f>IF(ROW()=1,"KEY",IF(ISNA(VLOOKUP(B8086,車名対応マスタ!B:D,3,FALSE)),"",IF(VLOOKUP(B8086,車名対応マスタ!B:D,3,FALSE)="","",$D8086&amp;" "&amp;IF($G8086="9","J","O")&amp;" "&amp;$I8086&amp;" "&amp;IF($I8086&lt;=TEXT(★完成資料!$A$1,"yyyymm"),TEXT(★完成資料!$A$1,"yyyymm"),"999999")&amp; " " &amp; LEFT(F8086 &amp; "          ",10))))</f>
        <v xml:space="preserve">T O 202204 yyyy00 HV        </v>
      </c>
      <c r="B8086" s="68" t="s">
        <v>480</v>
      </c>
      <c r="C8086" s="68" t="s">
        <v>473</v>
      </c>
      <c r="D8086" s="68" t="s">
        <v>287</v>
      </c>
      <c r="E8086" s="68" t="s">
        <v>531</v>
      </c>
      <c r="F8086" s="68" t="s">
        <v>360</v>
      </c>
      <c r="G8086" s="68" t="s">
        <v>79</v>
      </c>
      <c r="H8086" s="68" t="s">
        <v>392</v>
      </c>
      <c r="I8086" s="68" t="s">
        <v>642</v>
      </c>
      <c r="J8086" s="65">
        <v>27</v>
      </c>
      <c r="K8086" s="65">
        <v>19</v>
      </c>
      <c r="L8086" s="65">
        <v>824</v>
      </c>
      <c r="M8086" s="65" t="s">
        <v>251</v>
      </c>
    </row>
    <row r="8087" spans="1:13" ht="12.75" customHeight="1">
      <c r="A8087" s="65" t="str">
        <f>IF(ROW()=1,"KEY",IF(ISNA(VLOOKUP(B8087,車名対応マスタ!B:D,3,FALSE)),"",IF(VLOOKUP(B8087,車名対応マスタ!B:D,3,FALSE)="","",$D8087&amp;" "&amp;IF($G8087="9","J","O")&amp;" "&amp;$I8087&amp;" "&amp;IF($I8087&lt;=TEXT(★完成資料!$A$1,"yyyymm"),TEXT(★完成資料!$A$1,"yyyymm"),"999999")&amp; " " &amp; LEFT(F8087 &amp; "          ",10))))</f>
        <v xml:space="preserve">T O 202205 yyyy00 HV        </v>
      </c>
      <c r="B8087" s="68" t="s">
        <v>480</v>
      </c>
      <c r="C8087" s="68" t="s">
        <v>473</v>
      </c>
      <c r="D8087" s="68" t="s">
        <v>287</v>
      </c>
      <c r="E8087" s="68" t="s">
        <v>531</v>
      </c>
      <c r="F8087" s="68" t="s">
        <v>360</v>
      </c>
      <c r="G8087" s="68" t="s">
        <v>79</v>
      </c>
      <c r="H8087" s="68" t="s">
        <v>392</v>
      </c>
      <c r="I8087" s="68" t="s">
        <v>647</v>
      </c>
      <c r="J8087" s="65">
        <v>8</v>
      </c>
      <c r="K8087" s="65">
        <v>18</v>
      </c>
      <c r="L8087" s="65">
        <v>824</v>
      </c>
      <c r="M8087" s="65" t="s">
        <v>251</v>
      </c>
    </row>
    <row r="8088" spans="1:13" ht="12.75" customHeight="1">
      <c r="A8088" s="65" t="str">
        <f>IF(ROW()=1,"KEY",IF(ISNA(VLOOKUP(B8088,車名対応マスタ!B:D,3,FALSE)),"",IF(VLOOKUP(B8088,車名対応マスタ!B:D,3,FALSE)="","",$D8088&amp;" "&amp;IF($G8088="9","J","O")&amp;" "&amp;$I8088&amp;" "&amp;IF($I8088&lt;=TEXT(★完成資料!$A$1,"yyyymm"),TEXT(★完成資料!$A$1,"yyyymm"),"999999")&amp; " " &amp; LEFT(F8088 &amp; "          ",10))))</f>
        <v xml:space="preserve">T O 202206 yyyy00 HV        </v>
      </c>
      <c r="B8088" s="68" t="s">
        <v>480</v>
      </c>
      <c r="C8088" s="68" t="s">
        <v>473</v>
      </c>
      <c r="D8088" s="68" t="s">
        <v>287</v>
      </c>
      <c r="E8088" s="68" t="s">
        <v>531</v>
      </c>
      <c r="F8088" s="68" t="s">
        <v>360</v>
      </c>
      <c r="G8088" s="68" t="s">
        <v>79</v>
      </c>
      <c r="H8088" s="68" t="s">
        <v>392</v>
      </c>
      <c r="I8088" s="68" t="s">
        <v>652</v>
      </c>
      <c r="J8088" s="65">
        <v>28</v>
      </c>
      <c r="K8088" s="65">
        <v>19</v>
      </c>
      <c r="L8088" s="65">
        <v>824</v>
      </c>
      <c r="M8088" s="65" t="s">
        <v>251</v>
      </c>
    </row>
    <row r="8089" spans="1:13" ht="12.75" customHeight="1">
      <c r="A8089" s="65" t="str">
        <f>IF(ROW()=1,"KEY",IF(ISNA(VLOOKUP(B8089,車名対応マスタ!B:D,3,FALSE)),"",IF(VLOOKUP(B8089,車名対応マスタ!B:D,3,FALSE)="","",$D8089&amp;" "&amp;IF($G8089="9","J","O")&amp;" "&amp;$I8089&amp;" "&amp;IF($I8089&lt;=TEXT(★完成資料!$A$1,"yyyymm"),TEXT(★完成資料!$A$1,"yyyymm"),"999999")&amp; " " &amp; LEFT(F8089 &amp; "          ",10))))</f>
        <v xml:space="preserve">T O 202207 yyyy00 HV        </v>
      </c>
      <c r="B8089" s="68" t="s">
        <v>480</v>
      </c>
      <c r="C8089" s="68" t="s">
        <v>473</v>
      </c>
      <c r="D8089" s="68" t="s">
        <v>287</v>
      </c>
      <c r="E8089" s="68" t="s">
        <v>531</v>
      </c>
      <c r="F8089" s="68" t="s">
        <v>360</v>
      </c>
      <c r="G8089" s="68" t="s">
        <v>79</v>
      </c>
      <c r="H8089" s="68" t="s">
        <v>392</v>
      </c>
      <c r="I8089" s="68" t="s">
        <v>655</v>
      </c>
      <c r="J8089" s="65">
        <v>13</v>
      </c>
      <c r="K8089" s="65">
        <v>22</v>
      </c>
      <c r="L8089" s="65">
        <v>824</v>
      </c>
      <c r="M8089" s="65" t="s">
        <v>251</v>
      </c>
    </row>
    <row r="8090" spans="1:13" ht="12.75" customHeight="1">
      <c r="A8090" s="65" t="str">
        <f>IF(ROW()=1,"KEY",IF(ISNA(VLOOKUP(B8090,車名対応マスタ!B:D,3,FALSE)),"",IF(VLOOKUP(B8090,車名対応マスタ!B:D,3,FALSE)="","",$D8090&amp;" "&amp;IF($G8090="9","J","O")&amp;" "&amp;$I8090&amp;" "&amp;IF($I8090&lt;=TEXT(★完成資料!$A$1,"yyyymm"),TEXT(★完成資料!$A$1,"yyyymm"),"999999")&amp; " " &amp; LEFT(F8090 &amp; "          ",10))))</f>
        <v xml:space="preserve">T O 202208 yyyy00 HV        </v>
      </c>
      <c r="B8090" s="68" t="s">
        <v>480</v>
      </c>
      <c r="C8090" s="68" t="s">
        <v>473</v>
      </c>
      <c r="D8090" s="68" t="s">
        <v>287</v>
      </c>
      <c r="E8090" s="68" t="s">
        <v>531</v>
      </c>
      <c r="F8090" s="68" t="s">
        <v>360</v>
      </c>
      <c r="G8090" s="68" t="s">
        <v>79</v>
      </c>
      <c r="H8090" s="68" t="s">
        <v>392</v>
      </c>
      <c r="I8090" s="68" t="s">
        <v>656</v>
      </c>
      <c r="J8090" s="65">
        <v>13</v>
      </c>
      <c r="K8090" s="65">
        <v>22</v>
      </c>
      <c r="L8090" s="65">
        <v>824</v>
      </c>
      <c r="M8090" s="65" t="s">
        <v>251</v>
      </c>
    </row>
    <row r="8091" spans="1:13" ht="12.75" customHeight="1">
      <c r="A8091" s="65" t="str">
        <f>IF(ROW()=1,"KEY",IF(ISNA(VLOOKUP(B8091,車名対応マスタ!B:D,3,FALSE)),"",IF(VLOOKUP(B8091,車名対応マスタ!B:D,3,FALSE)="","",$D8091&amp;" "&amp;IF($G8091="9","J","O")&amp;" "&amp;$I8091&amp;" "&amp;IF($I8091&lt;=TEXT(★完成資料!$A$1,"yyyymm"),TEXT(★完成資料!$A$1,"yyyymm"),"999999")&amp; " " &amp; LEFT(F8091 &amp; "          ",10))))</f>
        <v xml:space="preserve">T O 202209 yyyy00 HV        </v>
      </c>
      <c r="B8091" s="68" t="s">
        <v>480</v>
      </c>
      <c r="C8091" s="68" t="s">
        <v>473</v>
      </c>
      <c r="D8091" s="68" t="s">
        <v>287</v>
      </c>
      <c r="E8091" s="68" t="s">
        <v>531</v>
      </c>
      <c r="F8091" s="68" t="s">
        <v>360</v>
      </c>
      <c r="G8091" s="68" t="s">
        <v>79</v>
      </c>
      <c r="H8091" s="68" t="s">
        <v>392</v>
      </c>
      <c r="I8091" s="68" t="s">
        <v>657</v>
      </c>
      <c r="J8091" s="65">
        <v>61</v>
      </c>
      <c r="K8091" s="65">
        <v>6</v>
      </c>
      <c r="L8091" s="65">
        <v>824</v>
      </c>
      <c r="M8091" s="65" t="s">
        <v>251</v>
      </c>
    </row>
    <row r="8092" spans="1:13" ht="12.75" customHeight="1">
      <c r="A8092" s="65" t="str">
        <f>IF(ROW()=1,"KEY",IF(ISNA(VLOOKUP(B8092,車名対応マスタ!B:D,3,FALSE)),"",IF(VLOOKUP(B8092,車名対応マスタ!B:D,3,FALSE)="","",$D8092&amp;" "&amp;IF($G8092="9","J","O")&amp;" "&amp;$I8092&amp;" "&amp;IF($I8092&lt;=TEXT(★完成資料!$A$1,"yyyymm"),TEXT(★完成資料!$A$1,"yyyymm"),"999999")&amp; " " &amp; LEFT(F8092 &amp; "          ",10))))</f>
        <v xml:space="preserve">T O 202210 yyyy00 HV        </v>
      </c>
      <c r="B8092" s="68" t="s">
        <v>480</v>
      </c>
      <c r="C8092" s="68" t="s">
        <v>473</v>
      </c>
      <c r="D8092" s="68" t="s">
        <v>287</v>
      </c>
      <c r="E8092" s="68" t="s">
        <v>531</v>
      </c>
      <c r="F8092" s="68" t="s">
        <v>360</v>
      </c>
      <c r="G8092" s="68" t="s">
        <v>79</v>
      </c>
      <c r="H8092" s="68" t="s">
        <v>392</v>
      </c>
      <c r="I8092" s="68" t="s">
        <v>663</v>
      </c>
      <c r="J8092" s="65">
        <v>23</v>
      </c>
      <c r="K8092" s="65">
        <v>34</v>
      </c>
      <c r="L8092" s="65">
        <v>824</v>
      </c>
      <c r="M8092" s="65" t="s">
        <v>251</v>
      </c>
    </row>
    <row r="8093" spans="1:13" ht="12.75" customHeight="1">
      <c r="A8093" s="65" t="str">
        <f>IF(ROW()=1,"KEY",IF(ISNA(VLOOKUP(B8093,車名対応マスタ!B:D,3,FALSE)),"",IF(VLOOKUP(B8093,車名対応マスタ!B:D,3,FALSE)="","",$D8093&amp;" "&amp;IF($G8093="9","J","O")&amp;" "&amp;$I8093&amp;" "&amp;IF($I8093&lt;=TEXT(★完成資料!$A$1,"yyyymm"),TEXT(★完成資料!$A$1,"yyyymm"),"999999")&amp; " " &amp; LEFT(F8093 &amp; "          ",10))))</f>
        <v xml:space="preserve">T O 202201 yyyy00 HV        </v>
      </c>
      <c r="B8093" s="68" t="s">
        <v>480</v>
      </c>
      <c r="C8093" s="68" t="s">
        <v>473</v>
      </c>
      <c r="D8093" s="68" t="s">
        <v>287</v>
      </c>
      <c r="E8093" s="68" t="s">
        <v>531</v>
      </c>
      <c r="F8093" s="68" t="s">
        <v>360</v>
      </c>
      <c r="G8093" s="68" t="s">
        <v>80</v>
      </c>
      <c r="H8093" s="68" t="s">
        <v>395</v>
      </c>
      <c r="I8093" s="68" t="s">
        <v>639</v>
      </c>
      <c r="J8093" s="65">
        <v>103</v>
      </c>
      <c r="K8093" s="65">
        <v>66</v>
      </c>
      <c r="L8093" s="65">
        <v>618</v>
      </c>
      <c r="M8093" s="65" t="s">
        <v>396</v>
      </c>
    </row>
    <row r="8094" spans="1:13" ht="12.75" customHeight="1">
      <c r="A8094" s="65" t="str">
        <f>IF(ROW()=1,"KEY",IF(ISNA(VLOOKUP(B8094,車名対応マスタ!B:D,3,FALSE)),"",IF(VLOOKUP(B8094,車名対応マスタ!B:D,3,FALSE)="","",$D8094&amp;" "&amp;IF($G8094="9","J","O")&amp;" "&amp;$I8094&amp;" "&amp;IF($I8094&lt;=TEXT(★完成資料!$A$1,"yyyymm"),TEXT(★完成資料!$A$1,"yyyymm"),"999999")&amp; " " &amp; LEFT(F8094 &amp; "          ",10))))</f>
        <v xml:space="preserve">T O 202202 yyyy00 HV        </v>
      </c>
      <c r="B8094" s="68" t="s">
        <v>480</v>
      </c>
      <c r="C8094" s="68" t="s">
        <v>473</v>
      </c>
      <c r="D8094" s="68" t="s">
        <v>287</v>
      </c>
      <c r="E8094" s="68" t="s">
        <v>531</v>
      </c>
      <c r="F8094" s="68" t="s">
        <v>360</v>
      </c>
      <c r="G8094" s="68" t="s">
        <v>80</v>
      </c>
      <c r="H8094" s="68" t="s">
        <v>395</v>
      </c>
      <c r="I8094" s="68" t="s">
        <v>640</v>
      </c>
      <c r="J8094" s="65">
        <v>181</v>
      </c>
      <c r="K8094" s="65">
        <v>94</v>
      </c>
      <c r="L8094" s="65">
        <v>618</v>
      </c>
      <c r="M8094" s="65" t="s">
        <v>396</v>
      </c>
    </row>
    <row r="8095" spans="1:13" ht="12.75" customHeight="1">
      <c r="A8095" s="65" t="str">
        <f>IF(ROW()=1,"KEY",IF(ISNA(VLOOKUP(B8095,車名対応マスタ!B:D,3,FALSE)),"",IF(VLOOKUP(B8095,車名対応マスタ!B:D,3,FALSE)="","",$D8095&amp;" "&amp;IF($G8095="9","J","O")&amp;" "&amp;$I8095&amp;" "&amp;IF($I8095&lt;=TEXT(★完成資料!$A$1,"yyyymm"),TEXT(★完成資料!$A$1,"yyyymm"),"999999")&amp; " " &amp; LEFT(F8095 &amp; "          ",10))))</f>
        <v xml:space="preserve">T O 202203 yyyy00 HV        </v>
      </c>
      <c r="B8095" s="68" t="s">
        <v>480</v>
      </c>
      <c r="C8095" s="68" t="s">
        <v>473</v>
      </c>
      <c r="D8095" s="68" t="s">
        <v>287</v>
      </c>
      <c r="E8095" s="68" t="s">
        <v>531</v>
      </c>
      <c r="F8095" s="68" t="s">
        <v>360</v>
      </c>
      <c r="G8095" s="68" t="s">
        <v>80</v>
      </c>
      <c r="H8095" s="68" t="s">
        <v>395</v>
      </c>
      <c r="I8095" s="68" t="s">
        <v>641</v>
      </c>
      <c r="J8095" s="65">
        <v>206</v>
      </c>
      <c r="K8095" s="65">
        <v>141</v>
      </c>
      <c r="L8095" s="65">
        <v>618</v>
      </c>
      <c r="M8095" s="65" t="s">
        <v>396</v>
      </c>
    </row>
    <row r="8096" spans="1:13" ht="12.75" customHeight="1">
      <c r="A8096" s="65" t="str">
        <f>IF(ROW()=1,"KEY",IF(ISNA(VLOOKUP(B8096,車名対応マスタ!B:D,3,FALSE)),"",IF(VLOOKUP(B8096,車名対応マスタ!B:D,3,FALSE)="","",$D8096&amp;" "&amp;IF($G8096="9","J","O")&amp;" "&amp;$I8096&amp;" "&amp;IF($I8096&lt;=TEXT(★完成資料!$A$1,"yyyymm"),TEXT(★完成資料!$A$1,"yyyymm"),"999999")&amp; " " &amp; LEFT(F8096 &amp; "          ",10))))</f>
        <v xml:space="preserve">T O 202204 yyyy00 HV        </v>
      </c>
      <c r="B8096" s="68" t="s">
        <v>480</v>
      </c>
      <c r="C8096" s="68" t="s">
        <v>473</v>
      </c>
      <c r="D8096" s="68" t="s">
        <v>287</v>
      </c>
      <c r="E8096" s="68" t="s">
        <v>531</v>
      </c>
      <c r="F8096" s="68" t="s">
        <v>360</v>
      </c>
      <c r="G8096" s="68" t="s">
        <v>80</v>
      </c>
      <c r="H8096" s="68" t="s">
        <v>395</v>
      </c>
      <c r="I8096" s="68" t="s">
        <v>642</v>
      </c>
      <c r="J8096" s="65">
        <v>283</v>
      </c>
      <c r="K8096" s="65">
        <v>63</v>
      </c>
      <c r="L8096" s="65">
        <v>618</v>
      </c>
      <c r="M8096" s="65" t="s">
        <v>396</v>
      </c>
    </row>
    <row r="8097" spans="1:13" ht="12.75" customHeight="1">
      <c r="A8097" s="65" t="str">
        <f>IF(ROW()=1,"KEY",IF(ISNA(VLOOKUP(B8097,車名対応マスタ!B:D,3,FALSE)),"",IF(VLOOKUP(B8097,車名対応マスタ!B:D,3,FALSE)="","",$D8097&amp;" "&amp;IF($G8097="9","J","O")&amp;" "&amp;$I8097&amp;" "&amp;IF($I8097&lt;=TEXT(★完成資料!$A$1,"yyyymm"),TEXT(★完成資料!$A$1,"yyyymm"),"999999")&amp; " " &amp; LEFT(F8097 &amp; "          ",10))))</f>
        <v xml:space="preserve">T O 202205 yyyy00 HV        </v>
      </c>
      <c r="B8097" s="68" t="s">
        <v>480</v>
      </c>
      <c r="C8097" s="68" t="s">
        <v>473</v>
      </c>
      <c r="D8097" s="68" t="s">
        <v>287</v>
      </c>
      <c r="E8097" s="68" t="s">
        <v>531</v>
      </c>
      <c r="F8097" s="68" t="s">
        <v>360</v>
      </c>
      <c r="G8097" s="68" t="s">
        <v>80</v>
      </c>
      <c r="H8097" s="68" t="s">
        <v>395</v>
      </c>
      <c r="I8097" s="68" t="s">
        <v>647</v>
      </c>
      <c r="J8097" s="65">
        <v>199</v>
      </c>
      <c r="K8097" s="65">
        <v>143</v>
      </c>
      <c r="L8097" s="65">
        <v>618</v>
      </c>
      <c r="M8097" s="65" t="s">
        <v>396</v>
      </c>
    </row>
    <row r="8098" spans="1:13" ht="12.75" customHeight="1">
      <c r="A8098" s="65" t="str">
        <f>IF(ROW()=1,"KEY",IF(ISNA(VLOOKUP(B8098,車名対応マスタ!B:D,3,FALSE)),"",IF(VLOOKUP(B8098,車名対応マスタ!B:D,3,FALSE)="","",$D8098&amp;" "&amp;IF($G8098="9","J","O")&amp;" "&amp;$I8098&amp;" "&amp;IF($I8098&lt;=TEXT(★完成資料!$A$1,"yyyymm"),TEXT(★完成資料!$A$1,"yyyymm"),"999999")&amp; " " &amp; LEFT(F8098 &amp; "          ",10))))</f>
        <v xml:space="preserve">T O 202206 yyyy00 HV        </v>
      </c>
      <c r="B8098" s="68" t="s">
        <v>480</v>
      </c>
      <c r="C8098" s="68" t="s">
        <v>473</v>
      </c>
      <c r="D8098" s="68" t="s">
        <v>287</v>
      </c>
      <c r="E8098" s="68" t="s">
        <v>531</v>
      </c>
      <c r="F8098" s="68" t="s">
        <v>360</v>
      </c>
      <c r="G8098" s="68" t="s">
        <v>80</v>
      </c>
      <c r="H8098" s="68" t="s">
        <v>395</v>
      </c>
      <c r="I8098" s="68" t="s">
        <v>652</v>
      </c>
      <c r="J8098" s="65">
        <v>188</v>
      </c>
      <c r="K8098" s="65">
        <v>142</v>
      </c>
      <c r="L8098" s="65">
        <v>618</v>
      </c>
      <c r="M8098" s="65" t="s">
        <v>396</v>
      </c>
    </row>
    <row r="8099" spans="1:13" ht="12.75" customHeight="1">
      <c r="A8099" s="65" t="str">
        <f>IF(ROW()=1,"KEY",IF(ISNA(VLOOKUP(B8099,車名対応マスタ!B:D,3,FALSE)),"",IF(VLOOKUP(B8099,車名対応マスタ!B:D,3,FALSE)="","",$D8099&amp;" "&amp;IF($G8099="9","J","O")&amp;" "&amp;$I8099&amp;" "&amp;IF($I8099&lt;=TEXT(★完成資料!$A$1,"yyyymm"),TEXT(★完成資料!$A$1,"yyyymm"),"999999")&amp; " " &amp; LEFT(F8099 &amp; "          ",10))))</f>
        <v xml:space="preserve">T O 202207 yyyy00 HV        </v>
      </c>
      <c r="B8099" s="68" t="s">
        <v>480</v>
      </c>
      <c r="C8099" s="68" t="s">
        <v>473</v>
      </c>
      <c r="D8099" s="68" t="s">
        <v>287</v>
      </c>
      <c r="E8099" s="68" t="s">
        <v>531</v>
      </c>
      <c r="F8099" s="68" t="s">
        <v>360</v>
      </c>
      <c r="G8099" s="68" t="s">
        <v>80</v>
      </c>
      <c r="H8099" s="68" t="s">
        <v>395</v>
      </c>
      <c r="I8099" s="68" t="s">
        <v>655</v>
      </c>
      <c r="J8099" s="65">
        <v>206</v>
      </c>
      <c r="K8099" s="65">
        <v>117</v>
      </c>
      <c r="L8099" s="65">
        <v>618</v>
      </c>
      <c r="M8099" s="65" t="s">
        <v>396</v>
      </c>
    </row>
    <row r="8100" spans="1:13" ht="12.75" customHeight="1">
      <c r="A8100" s="65" t="str">
        <f>IF(ROW()=1,"KEY",IF(ISNA(VLOOKUP(B8100,車名対応マスタ!B:D,3,FALSE)),"",IF(VLOOKUP(B8100,車名対応マスタ!B:D,3,FALSE)="","",$D8100&amp;" "&amp;IF($G8100="9","J","O")&amp;" "&amp;$I8100&amp;" "&amp;IF($I8100&lt;=TEXT(★完成資料!$A$1,"yyyymm"),TEXT(★完成資料!$A$1,"yyyymm"),"999999")&amp; " " &amp; LEFT(F8100 &amp; "          ",10))))</f>
        <v xml:space="preserve">T O 202208 yyyy00 HV        </v>
      </c>
      <c r="B8100" s="68" t="s">
        <v>480</v>
      </c>
      <c r="C8100" s="68" t="s">
        <v>473</v>
      </c>
      <c r="D8100" s="68" t="s">
        <v>287</v>
      </c>
      <c r="E8100" s="68" t="s">
        <v>531</v>
      </c>
      <c r="F8100" s="68" t="s">
        <v>360</v>
      </c>
      <c r="G8100" s="68" t="s">
        <v>80</v>
      </c>
      <c r="H8100" s="68" t="s">
        <v>395</v>
      </c>
      <c r="I8100" s="68" t="s">
        <v>656</v>
      </c>
      <c r="J8100" s="65">
        <v>250</v>
      </c>
      <c r="K8100" s="65">
        <v>126</v>
      </c>
      <c r="L8100" s="65">
        <v>618</v>
      </c>
      <c r="M8100" s="65" t="s">
        <v>396</v>
      </c>
    </row>
    <row r="8101" spans="1:13" ht="12.75" customHeight="1">
      <c r="A8101" s="65" t="str">
        <f>IF(ROW()=1,"KEY",IF(ISNA(VLOOKUP(B8101,車名対応マスタ!B:D,3,FALSE)),"",IF(VLOOKUP(B8101,車名対応マスタ!B:D,3,FALSE)="","",$D8101&amp;" "&amp;IF($G8101="9","J","O")&amp;" "&amp;$I8101&amp;" "&amp;IF($I8101&lt;=TEXT(★完成資料!$A$1,"yyyymm"),TEXT(★完成資料!$A$1,"yyyymm"),"999999")&amp; " " &amp; LEFT(F8101 &amp; "          ",10))))</f>
        <v xml:space="preserve">T O 202209 yyyy00 HV        </v>
      </c>
      <c r="B8101" s="68" t="s">
        <v>480</v>
      </c>
      <c r="C8101" s="68" t="s">
        <v>473</v>
      </c>
      <c r="D8101" s="68" t="s">
        <v>287</v>
      </c>
      <c r="E8101" s="68" t="s">
        <v>531</v>
      </c>
      <c r="F8101" s="68" t="s">
        <v>360</v>
      </c>
      <c r="G8101" s="68" t="s">
        <v>80</v>
      </c>
      <c r="H8101" s="68" t="s">
        <v>395</v>
      </c>
      <c r="I8101" s="68" t="s">
        <v>657</v>
      </c>
      <c r="J8101" s="65">
        <v>113</v>
      </c>
      <c r="K8101" s="65">
        <v>102</v>
      </c>
      <c r="L8101" s="65">
        <v>618</v>
      </c>
      <c r="M8101" s="65" t="s">
        <v>396</v>
      </c>
    </row>
    <row r="8102" spans="1:13" ht="12.75" customHeight="1">
      <c r="A8102" s="65" t="str">
        <f>IF(ROW()=1,"KEY",IF(ISNA(VLOOKUP(B8102,車名対応マスタ!B:D,3,FALSE)),"",IF(VLOOKUP(B8102,車名対応マスタ!B:D,3,FALSE)="","",$D8102&amp;" "&amp;IF($G8102="9","J","O")&amp;" "&amp;$I8102&amp;" "&amp;IF($I8102&lt;=TEXT(★完成資料!$A$1,"yyyymm"),TEXT(★完成資料!$A$1,"yyyymm"),"999999")&amp; " " &amp; LEFT(F8102 &amp; "          ",10))))</f>
        <v xml:space="preserve">T O 202210 yyyy00 HV        </v>
      </c>
      <c r="B8102" s="68" t="s">
        <v>480</v>
      </c>
      <c r="C8102" s="68" t="s">
        <v>473</v>
      </c>
      <c r="D8102" s="68" t="s">
        <v>287</v>
      </c>
      <c r="E8102" s="68" t="s">
        <v>531</v>
      </c>
      <c r="F8102" s="68" t="s">
        <v>360</v>
      </c>
      <c r="G8102" s="68" t="s">
        <v>80</v>
      </c>
      <c r="H8102" s="68" t="s">
        <v>395</v>
      </c>
      <c r="I8102" s="68" t="s">
        <v>663</v>
      </c>
      <c r="J8102" s="65">
        <v>100</v>
      </c>
      <c r="K8102" s="65">
        <v>127</v>
      </c>
      <c r="L8102" s="65">
        <v>618</v>
      </c>
      <c r="M8102" s="65" t="s">
        <v>396</v>
      </c>
    </row>
    <row r="8103" spans="1:13" ht="12.75" customHeight="1">
      <c r="A8103" s="65" t="str">
        <f>IF(ROW()=1,"KEY",IF(ISNA(VLOOKUP(B8103,車名対応マスタ!B:D,3,FALSE)),"",IF(VLOOKUP(B8103,車名対応マスタ!B:D,3,FALSE)="","",$D8103&amp;" "&amp;IF($G8103="9","J","O")&amp;" "&amp;$I8103&amp;" "&amp;IF($I8103&lt;=TEXT(★完成資料!$A$1,"yyyymm"),TEXT(★完成資料!$A$1,"yyyymm"),"999999")&amp; " " &amp; LEFT(F8103 &amp; "          ",10))))</f>
        <v xml:space="preserve">T O 202201 yyyy00 HV        </v>
      </c>
      <c r="B8103" s="68" t="s">
        <v>480</v>
      </c>
      <c r="C8103" s="68" t="s">
        <v>473</v>
      </c>
      <c r="D8103" s="68" t="s">
        <v>287</v>
      </c>
      <c r="E8103" s="68" t="s">
        <v>531</v>
      </c>
      <c r="F8103" s="68" t="s">
        <v>360</v>
      </c>
      <c r="G8103" s="68" t="s">
        <v>80</v>
      </c>
      <c r="H8103" s="68" t="s">
        <v>395</v>
      </c>
      <c r="I8103" s="68" t="s">
        <v>639</v>
      </c>
      <c r="J8103" s="65">
        <v>15</v>
      </c>
      <c r="K8103" s="65">
        <v>14</v>
      </c>
      <c r="L8103" s="65">
        <v>620</v>
      </c>
      <c r="M8103" s="65" t="s">
        <v>505</v>
      </c>
    </row>
    <row r="8104" spans="1:13" ht="12.75" customHeight="1">
      <c r="A8104" s="65" t="str">
        <f>IF(ROW()=1,"KEY",IF(ISNA(VLOOKUP(B8104,車名対応マスタ!B:D,3,FALSE)),"",IF(VLOOKUP(B8104,車名対応マスタ!B:D,3,FALSE)="","",$D8104&amp;" "&amp;IF($G8104="9","J","O")&amp;" "&amp;$I8104&amp;" "&amp;IF($I8104&lt;=TEXT(★完成資料!$A$1,"yyyymm"),TEXT(★完成資料!$A$1,"yyyymm"),"999999")&amp; " " &amp; LEFT(F8104 &amp; "          ",10))))</f>
        <v xml:space="preserve">T O 202202 yyyy00 HV        </v>
      </c>
      <c r="B8104" s="68" t="s">
        <v>480</v>
      </c>
      <c r="C8104" s="68" t="s">
        <v>473</v>
      </c>
      <c r="D8104" s="68" t="s">
        <v>287</v>
      </c>
      <c r="E8104" s="68" t="s">
        <v>531</v>
      </c>
      <c r="F8104" s="68" t="s">
        <v>360</v>
      </c>
      <c r="G8104" s="68" t="s">
        <v>80</v>
      </c>
      <c r="H8104" s="68" t="s">
        <v>395</v>
      </c>
      <c r="I8104" s="68" t="s">
        <v>640</v>
      </c>
      <c r="J8104" s="65">
        <v>45</v>
      </c>
      <c r="K8104" s="65">
        <v>22</v>
      </c>
      <c r="L8104" s="65">
        <v>620</v>
      </c>
      <c r="M8104" s="65" t="s">
        <v>505</v>
      </c>
    </row>
    <row r="8105" spans="1:13" ht="12.75" customHeight="1">
      <c r="A8105" s="65" t="str">
        <f>IF(ROW()=1,"KEY",IF(ISNA(VLOOKUP(B8105,車名対応マスタ!B:D,3,FALSE)),"",IF(VLOOKUP(B8105,車名対応マスタ!B:D,3,FALSE)="","",$D8105&amp;" "&amp;IF($G8105="9","J","O")&amp;" "&amp;$I8105&amp;" "&amp;IF($I8105&lt;=TEXT(★完成資料!$A$1,"yyyymm"),TEXT(★完成資料!$A$1,"yyyymm"),"999999")&amp; " " &amp; LEFT(F8105 &amp; "          ",10))))</f>
        <v xml:space="preserve">T O 202203 yyyy00 HV        </v>
      </c>
      <c r="B8105" s="68" t="s">
        <v>480</v>
      </c>
      <c r="C8105" s="68" t="s">
        <v>473</v>
      </c>
      <c r="D8105" s="68" t="s">
        <v>287</v>
      </c>
      <c r="E8105" s="68" t="s">
        <v>531</v>
      </c>
      <c r="F8105" s="68" t="s">
        <v>360</v>
      </c>
      <c r="G8105" s="68" t="s">
        <v>80</v>
      </c>
      <c r="H8105" s="68" t="s">
        <v>395</v>
      </c>
      <c r="I8105" s="68" t="s">
        <v>641</v>
      </c>
      <c r="J8105" s="65">
        <v>12</v>
      </c>
      <c r="K8105" s="65">
        <v>34</v>
      </c>
      <c r="L8105" s="65">
        <v>620</v>
      </c>
      <c r="M8105" s="65" t="s">
        <v>505</v>
      </c>
    </row>
    <row r="8106" spans="1:13" ht="12.75" customHeight="1">
      <c r="A8106" s="65" t="str">
        <f>IF(ROW()=1,"KEY",IF(ISNA(VLOOKUP(B8106,車名対応マスタ!B:D,3,FALSE)),"",IF(VLOOKUP(B8106,車名対応マスタ!B:D,3,FALSE)="","",$D8106&amp;" "&amp;IF($G8106="9","J","O")&amp;" "&amp;$I8106&amp;" "&amp;IF($I8106&lt;=TEXT(★完成資料!$A$1,"yyyymm"),TEXT(★完成資料!$A$1,"yyyymm"),"999999")&amp; " " &amp; LEFT(F8106 &amp; "          ",10))))</f>
        <v xml:space="preserve">T O 202204 yyyy00 HV        </v>
      </c>
      <c r="B8106" s="68" t="s">
        <v>480</v>
      </c>
      <c r="C8106" s="68" t="s">
        <v>473</v>
      </c>
      <c r="D8106" s="68" t="s">
        <v>287</v>
      </c>
      <c r="E8106" s="68" t="s">
        <v>531</v>
      </c>
      <c r="F8106" s="68" t="s">
        <v>360</v>
      </c>
      <c r="G8106" s="68" t="s">
        <v>80</v>
      </c>
      <c r="H8106" s="68" t="s">
        <v>395</v>
      </c>
      <c r="I8106" s="68" t="s">
        <v>642</v>
      </c>
      <c r="J8106" s="65">
        <v>5</v>
      </c>
      <c r="K8106" s="65">
        <v>26</v>
      </c>
      <c r="L8106" s="65">
        <v>620</v>
      </c>
      <c r="M8106" s="65" t="s">
        <v>505</v>
      </c>
    </row>
    <row r="8107" spans="1:13" ht="12.75" customHeight="1">
      <c r="A8107" s="65" t="str">
        <f>IF(ROW()=1,"KEY",IF(ISNA(VLOOKUP(B8107,車名対応マスタ!B:D,3,FALSE)),"",IF(VLOOKUP(B8107,車名対応マスタ!B:D,3,FALSE)="","",$D8107&amp;" "&amp;IF($G8107="9","J","O")&amp;" "&amp;$I8107&amp;" "&amp;IF($I8107&lt;=TEXT(★完成資料!$A$1,"yyyymm"),TEXT(★完成資料!$A$1,"yyyymm"),"999999")&amp; " " &amp; LEFT(F8107 &amp; "          ",10))))</f>
        <v xml:space="preserve">T O 202205 yyyy00 HV        </v>
      </c>
      <c r="B8107" s="68" t="s">
        <v>480</v>
      </c>
      <c r="C8107" s="68" t="s">
        <v>473</v>
      </c>
      <c r="D8107" s="68" t="s">
        <v>287</v>
      </c>
      <c r="E8107" s="68" t="s">
        <v>531</v>
      </c>
      <c r="F8107" s="68" t="s">
        <v>360</v>
      </c>
      <c r="G8107" s="68" t="s">
        <v>80</v>
      </c>
      <c r="H8107" s="68" t="s">
        <v>395</v>
      </c>
      <c r="I8107" s="68" t="s">
        <v>647</v>
      </c>
      <c r="J8107" s="65">
        <v>5</v>
      </c>
      <c r="K8107" s="65">
        <v>9</v>
      </c>
      <c r="L8107" s="65">
        <v>620</v>
      </c>
      <c r="M8107" s="65" t="s">
        <v>505</v>
      </c>
    </row>
    <row r="8108" spans="1:13" ht="12.75" customHeight="1">
      <c r="A8108" s="65" t="str">
        <f>IF(ROW()=1,"KEY",IF(ISNA(VLOOKUP(B8108,車名対応マスタ!B:D,3,FALSE)),"",IF(VLOOKUP(B8108,車名対応マスタ!B:D,3,FALSE)="","",$D8108&amp;" "&amp;IF($G8108="9","J","O")&amp;" "&amp;$I8108&amp;" "&amp;IF($I8108&lt;=TEXT(★完成資料!$A$1,"yyyymm"),TEXT(★完成資料!$A$1,"yyyymm"),"999999")&amp; " " &amp; LEFT(F8108 &amp; "          ",10))))</f>
        <v xml:space="preserve">T O 202206 yyyy00 HV        </v>
      </c>
      <c r="B8108" s="68" t="s">
        <v>480</v>
      </c>
      <c r="C8108" s="68" t="s">
        <v>473</v>
      </c>
      <c r="D8108" s="68" t="s">
        <v>287</v>
      </c>
      <c r="E8108" s="68" t="s">
        <v>531</v>
      </c>
      <c r="F8108" s="68" t="s">
        <v>360</v>
      </c>
      <c r="G8108" s="68" t="s">
        <v>80</v>
      </c>
      <c r="H8108" s="68" t="s">
        <v>395</v>
      </c>
      <c r="I8108" s="68" t="s">
        <v>652</v>
      </c>
      <c r="J8108" s="65">
        <v>8</v>
      </c>
      <c r="K8108" s="65">
        <v>0</v>
      </c>
      <c r="L8108" s="65">
        <v>620</v>
      </c>
      <c r="M8108" s="65" t="s">
        <v>505</v>
      </c>
    </row>
    <row r="8109" spans="1:13" ht="12.75" customHeight="1">
      <c r="A8109" s="65" t="str">
        <f>IF(ROW()=1,"KEY",IF(ISNA(VLOOKUP(B8109,車名対応マスタ!B:D,3,FALSE)),"",IF(VLOOKUP(B8109,車名対応マスタ!B:D,3,FALSE)="","",$D8109&amp;" "&amp;IF($G8109="9","J","O")&amp;" "&amp;$I8109&amp;" "&amp;IF($I8109&lt;=TEXT(★完成資料!$A$1,"yyyymm"),TEXT(★完成資料!$A$1,"yyyymm"),"999999")&amp; " " &amp; LEFT(F8109 &amp; "          ",10))))</f>
        <v xml:space="preserve">T O 202207 yyyy00 HV        </v>
      </c>
      <c r="B8109" s="68" t="s">
        <v>480</v>
      </c>
      <c r="C8109" s="68" t="s">
        <v>473</v>
      </c>
      <c r="D8109" s="68" t="s">
        <v>287</v>
      </c>
      <c r="E8109" s="68" t="s">
        <v>531</v>
      </c>
      <c r="F8109" s="68" t="s">
        <v>360</v>
      </c>
      <c r="G8109" s="68" t="s">
        <v>80</v>
      </c>
      <c r="H8109" s="68" t="s">
        <v>395</v>
      </c>
      <c r="I8109" s="68" t="s">
        <v>655</v>
      </c>
      <c r="J8109" s="65">
        <v>7</v>
      </c>
      <c r="K8109" s="65">
        <v>4</v>
      </c>
      <c r="L8109" s="65">
        <v>620</v>
      </c>
      <c r="M8109" s="65" t="s">
        <v>505</v>
      </c>
    </row>
    <row r="8110" spans="1:13" ht="12.75" customHeight="1">
      <c r="A8110" s="65" t="str">
        <f>IF(ROW()=1,"KEY",IF(ISNA(VLOOKUP(B8110,車名対応マスタ!B:D,3,FALSE)),"",IF(VLOOKUP(B8110,車名対応マスタ!B:D,3,FALSE)="","",$D8110&amp;" "&amp;IF($G8110="9","J","O")&amp;" "&amp;$I8110&amp;" "&amp;IF($I8110&lt;=TEXT(★完成資料!$A$1,"yyyymm"),TEXT(★完成資料!$A$1,"yyyymm"),"999999")&amp; " " &amp; LEFT(F8110 &amp; "          ",10))))</f>
        <v xml:space="preserve">T O 202208 yyyy00 HV        </v>
      </c>
      <c r="B8110" s="68" t="s">
        <v>480</v>
      </c>
      <c r="C8110" s="68" t="s">
        <v>473</v>
      </c>
      <c r="D8110" s="68" t="s">
        <v>287</v>
      </c>
      <c r="E8110" s="68" t="s">
        <v>531</v>
      </c>
      <c r="F8110" s="68" t="s">
        <v>360</v>
      </c>
      <c r="G8110" s="68" t="s">
        <v>80</v>
      </c>
      <c r="H8110" s="68" t="s">
        <v>395</v>
      </c>
      <c r="I8110" s="68" t="s">
        <v>656</v>
      </c>
      <c r="J8110" s="65">
        <v>14</v>
      </c>
      <c r="K8110" s="65">
        <v>19</v>
      </c>
      <c r="L8110" s="65">
        <v>620</v>
      </c>
      <c r="M8110" s="65" t="s">
        <v>505</v>
      </c>
    </row>
    <row r="8111" spans="1:13" ht="12.75" customHeight="1">
      <c r="A8111" s="65" t="str">
        <f>IF(ROW()=1,"KEY",IF(ISNA(VLOOKUP(B8111,車名対応マスタ!B:D,3,FALSE)),"",IF(VLOOKUP(B8111,車名対応マスタ!B:D,3,FALSE)="","",$D8111&amp;" "&amp;IF($G8111="9","J","O")&amp;" "&amp;$I8111&amp;" "&amp;IF($I8111&lt;=TEXT(★完成資料!$A$1,"yyyymm"),TEXT(★完成資料!$A$1,"yyyymm"),"999999")&amp; " " &amp; LEFT(F8111 &amp; "          ",10))))</f>
        <v xml:space="preserve">T O 202209 yyyy00 HV        </v>
      </c>
      <c r="B8111" s="68" t="s">
        <v>480</v>
      </c>
      <c r="C8111" s="68" t="s">
        <v>473</v>
      </c>
      <c r="D8111" s="68" t="s">
        <v>287</v>
      </c>
      <c r="E8111" s="68" t="s">
        <v>531</v>
      </c>
      <c r="F8111" s="68" t="s">
        <v>360</v>
      </c>
      <c r="G8111" s="68" t="s">
        <v>80</v>
      </c>
      <c r="H8111" s="68" t="s">
        <v>395</v>
      </c>
      <c r="I8111" s="68" t="s">
        <v>657</v>
      </c>
      <c r="J8111" s="65">
        <v>2</v>
      </c>
      <c r="K8111" s="65">
        <v>38</v>
      </c>
      <c r="L8111" s="65">
        <v>620</v>
      </c>
      <c r="M8111" s="65" t="s">
        <v>505</v>
      </c>
    </row>
    <row r="8112" spans="1:13" ht="12.75" customHeight="1">
      <c r="A8112" s="65" t="str">
        <f>IF(ROW()=1,"KEY",IF(ISNA(VLOOKUP(B8112,車名対応マスタ!B:D,3,FALSE)),"",IF(VLOOKUP(B8112,車名対応マスタ!B:D,3,FALSE)="","",$D8112&amp;" "&amp;IF($G8112="9","J","O")&amp;" "&amp;$I8112&amp;" "&amp;IF($I8112&lt;=TEXT(★完成資料!$A$1,"yyyymm"),TEXT(★完成資料!$A$1,"yyyymm"),"999999")&amp; " " &amp; LEFT(F8112 &amp; "          ",10))))</f>
        <v xml:space="preserve">T O 202210 yyyy00 HV        </v>
      </c>
      <c r="B8112" s="68" t="s">
        <v>480</v>
      </c>
      <c r="C8112" s="68" t="s">
        <v>473</v>
      </c>
      <c r="D8112" s="68" t="s">
        <v>287</v>
      </c>
      <c r="E8112" s="68" t="s">
        <v>531</v>
      </c>
      <c r="F8112" s="68" t="s">
        <v>360</v>
      </c>
      <c r="G8112" s="68" t="s">
        <v>80</v>
      </c>
      <c r="H8112" s="68" t="s">
        <v>395</v>
      </c>
      <c r="I8112" s="68" t="s">
        <v>663</v>
      </c>
      <c r="J8112" s="65">
        <v>1</v>
      </c>
      <c r="K8112" s="65">
        <v>18</v>
      </c>
      <c r="L8112" s="65">
        <v>620</v>
      </c>
      <c r="M8112" s="65" t="s">
        <v>505</v>
      </c>
    </row>
    <row r="8113" spans="1:13" ht="12.75" customHeight="1">
      <c r="A8113" s="65" t="str">
        <f>IF(ROW()=1,"KEY",IF(ISNA(VLOOKUP(B8113,車名対応マスタ!B:D,3,FALSE)),"",IF(VLOOKUP(B8113,車名対応マスタ!B:D,3,FALSE)="","",$D8113&amp;" "&amp;IF($G8113="9","J","O")&amp;" "&amp;$I8113&amp;" "&amp;IF($I8113&lt;=TEXT(★完成資料!$A$1,"yyyymm"),TEXT(★完成資料!$A$1,"yyyymm"),"999999")&amp; " " &amp; LEFT(F8113 &amp; "          ",10))))</f>
        <v xml:space="preserve">T O 202201 yyyy00 HV        </v>
      </c>
      <c r="B8113" s="68" t="s">
        <v>480</v>
      </c>
      <c r="C8113" s="68" t="s">
        <v>473</v>
      </c>
      <c r="D8113" s="68" t="s">
        <v>287</v>
      </c>
      <c r="E8113" s="68" t="s">
        <v>531</v>
      </c>
      <c r="F8113" s="68" t="s">
        <v>360</v>
      </c>
      <c r="G8113" s="68" t="s">
        <v>80</v>
      </c>
      <c r="H8113" s="68" t="s">
        <v>395</v>
      </c>
      <c r="I8113" s="68" t="s">
        <v>639</v>
      </c>
      <c r="J8113" s="65">
        <v>1</v>
      </c>
      <c r="K8113" s="65">
        <v>2</v>
      </c>
      <c r="L8113" s="65">
        <v>613</v>
      </c>
      <c r="M8113" s="65" t="s">
        <v>397</v>
      </c>
    </row>
    <row r="8114" spans="1:13" ht="12.75" customHeight="1">
      <c r="A8114" s="65" t="str">
        <f>IF(ROW()=1,"KEY",IF(ISNA(VLOOKUP(B8114,車名対応マスタ!B:D,3,FALSE)),"",IF(VLOOKUP(B8114,車名対応マスタ!B:D,3,FALSE)="","",$D8114&amp;" "&amp;IF($G8114="9","J","O")&amp;" "&amp;$I8114&amp;" "&amp;IF($I8114&lt;=TEXT(★完成資料!$A$1,"yyyymm"),TEXT(★完成資料!$A$1,"yyyymm"),"999999")&amp; " " &amp; LEFT(F8114 &amp; "          ",10))))</f>
        <v xml:space="preserve">T O 202202 yyyy00 HV        </v>
      </c>
      <c r="B8114" s="68" t="s">
        <v>480</v>
      </c>
      <c r="C8114" s="68" t="s">
        <v>473</v>
      </c>
      <c r="D8114" s="68" t="s">
        <v>287</v>
      </c>
      <c r="E8114" s="68" t="s">
        <v>531</v>
      </c>
      <c r="F8114" s="68" t="s">
        <v>360</v>
      </c>
      <c r="G8114" s="68" t="s">
        <v>80</v>
      </c>
      <c r="H8114" s="68" t="s">
        <v>395</v>
      </c>
      <c r="I8114" s="68" t="s">
        <v>640</v>
      </c>
      <c r="J8114" s="65">
        <v>1</v>
      </c>
      <c r="K8114" s="65">
        <v>2</v>
      </c>
      <c r="L8114" s="65">
        <v>613</v>
      </c>
      <c r="M8114" s="65" t="s">
        <v>397</v>
      </c>
    </row>
    <row r="8115" spans="1:13" ht="12.75" customHeight="1">
      <c r="A8115" s="65" t="str">
        <f>IF(ROW()=1,"KEY",IF(ISNA(VLOOKUP(B8115,車名対応マスタ!B:D,3,FALSE)),"",IF(VLOOKUP(B8115,車名対応マスタ!B:D,3,FALSE)="","",$D8115&amp;" "&amp;IF($G8115="9","J","O")&amp;" "&amp;$I8115&amp;" "&amp;IF($I8115&lt;=TEXT(★完成資料!$A$1,"yyyymm"),TEXT(★完成資料!$A$1,"yyyymm"),"999999")&amp; " " &amp; LEFT(F8115 &amp; "          ",10))))</f>
        <v xml:space="preserve">T O 202203 yyyy00 HV        </v>
      </c>
      <c r="B8115" s="68" t="s">
        <v>480</v>
      </c>
      <c r="C8115" s="68" t="s">
        <v>473</v>
      </c>
      <c r="D8115" s="68" t="s">
        <v>287</v>
      </c>
      <c r="E8115" s="68" t="s">
        <v>531</v>
      </c>
      <c r="F8115" s="68" t="s">
        <v>360</v>
      </c>
      <c r="G8115" s="68" t="s">
        <v>80</v>
      </c>
      <c r="H8115" s="68" t="s">
        <v>395</v>
      </c>
      <c r="I8115" s="68" t="s">
        <v>641</v>
      </c>
      <c r="J8115" s="65">
        <v>7</v>
      </c>
      <c r="K8115" s="65">
        <v>3</v>
      </c>
      <c r="L8115" s="65">
        <v>613</v>
      </c>
      <c r="M8115" s="65" t="s">
        <v>397</v>
      </c>
    </row>
    <row r="8116" spans="1:13" ht="12.75" customHeight="1">
      <c r="A8116" s="65" t="str">
        <f>IF(ROW()=1,"KEY",IF(ISNA(VLOOKUP(B8116,車名対応マスタ!B:D,3,FALSE)),"",IF(VLOOKUP(B8116,車名対応マスタ!B:D,3,FALSE)="","",$D8116&amp;" "&amp;IF($G8116="9","J","O")&amp;" "&amp;$I8116&amp;" "&amp;IF($I8116&lt;=TEXT(★完成資料!$A$1,"yyyymm"),TEXT(★完成資料!$A$1,"yyyymm"),"999999")&amp; " " &amp; LEFT(F8116 &amp; "          ",10))))</f>
        <v xml:space="preserve">T O 202204 yyyy00 HV        </v>
      </c>
      <c r="B8116" s="68" t="s">
        <v>480</v>
      </c>
      <c r="C8116" s="68" t="s">
        <v>473</v>
      </c>
      <c r="D8116" s="68" t="s">
        <v>287</v>
      </c>
      <c r="E8116" s="68" t="s">
        <v>531</v>
      </c>
      <c r="F8116" s="68" t="s">
        <v>360</v>
      </c>
      <c r="G8116" s="68" t="s">
        <v>80</v>
      </c>
      <c r="H8116" s="68" t="s">
        <v>395</v>
      </c>
      <c r="I8116" s="68" t="s">
        <v>642</v>
      </c>
      <c r="J8116" s="65">
        <v>5</v>
      </c>
      <c r="K8116" s="65">
        <v>2</v>
      </c>
      <c r="L8116" s="65">
        <v>613</v>
      </c>
      <c r="M8116" s="65" t="s">
        <v>397</v>
      </c>
    </row>
    <row r="8117" spans="1:13" ht="12.75" customHeight="1">
      <c r="A8117" s="65" t="str">
        <f>IF(ROW()=1,"KEY",IF(ISNA(VLOOKUP(B8117,車名対応マスタ!B:D,3,FALSE)),"",IF(VLOOKUP(B8117,車名対応マスタ!B:D,3,FALSE)="","",$D8117&amp;" "&amp;IF($G8117="9","J","O")&amp;" "&amp;$I8117&amp;" "&amp;IF($I8117&lt;=TEXT(★完成資料!$A$1,"yyyymm"),TEXT(★完成資料!$A$1,"yyyymm"),"999999")&amp; " " &amp; LEFT(F8117 &amp; "          ",10))))</f>
        <v xml:space="preserve">T O 202205 yyyy00 HV        </v>
      </c>
      <c r="B8117" s="68" t="s">
        <v>480</v>
      </c>
      <c r="C8117" s="68" t="s">
        <v>473</v>
      </c>
      <c r="D8117" s="68" t="s">
        <v>287</v>
      </c>
      <c r="E8117" s="68" t="s">
        <v>531</v>
      </c>
      <c r="F8117" s="68" t="s">
        <v>360</v>
      </c>
      <c r="G8117" s="68" t="s">
        <v>80</v>
      </c>
      <c r="H8117" s="68" t="s">
        <v>395</v>
      </c>
      <c r="I8117" s="68" t="s">
        <v>647</v>
      </c>
      <c r="J8117" s="65">
        <v>6</v>
      </c>
      <c r="K8117" s="65">
        <v>2</v>
      </c>
      <c r="L8117" s="65">
        <v>613</v>
      </c>
      <c r="M8117" s="65" t="s">
        <v>397</v>
      </c>
    </row>
    <row r="8118" spans="1:13" ht="12.75" customHeight="1">
      <c r="A8118" s="65" t="str">
        <f>IF(ROW()=1,"KEY",IF(ISNA(VLOOKUP(B8118,車名対応マスタ!B:D,3,FALSE)),"",IF(VLOOKUP(B8118,車名対応マスタ!B:D,3,FALSE)="","",$D8118&amp;" "&amp;IF($G8118="9","J","O")&amp;" "&amp;$I8118&amp;" "&amp;IF($I8118&lt;=TEXT(★完成資料!$A$1,"yyyymm"),TEXT(★完成資料!$A$1,"yyyymm"),"999999")&amp; " " &amp; LEFT(F8118 &amp; "          ",10))))</f>
        <v xml:space="preserve">T O 202206 yyyy00 HV        </v>
      </c>
      <c r="B8118" s="68" t="s">
        <v>480</v>
      </c>
      <c r="C8118" s="68" t="s">
        <v>473</v>
      </c>
      <c r="D8118" s="68" t="s">
        <v>287</v>
      </c>
      <c r="E8118" s="68" t="s">
        <v>531</v>
      </c>
      <c r="F8118" s="68" t="s">
        <v>360</v>
      </c>
      <c r="G8118" s="68" t="s">
        <v>80</v>
      </c>
      <c r="H8118" s="68" t="s">
        <v>395</v>
      </c>
      <c r="I8118" s="68" t="s">
        <v>652</v>
      </c>
      <c r="J8118" s="65">
        <v>6</v>
      </c>
      <c r="K8118" s="65">
        <v>1</v>
      </c>
      <c r="L8118" s="65">
        <v>613</v>
      </c>
      <c r="M8118" s="65" t="s">
        <v>397</v>
      </c>
    </row>
    <row r="8119" spans="1:13" ht="12.75" customHeight="1">
      <c r="A8119" s="65" t="str">
        <f>IF(ROW()=1,"KEY",IF(ISNA(VLOOKUP(B8119,車名対応マスタ!B:D,3,FALSE)),"",IF(VLOOKUP(B8119,車名対応マスタ!B:D,3,FALSE)="","",$D8119&amp;" "&amp;IF($G8119="9","J","O")&amp;" "&amp;$I8119&amp;" "&amp;IF($I8119&lt;=TEXT(★完成資料!$A$1,"yyyymm"),TEXT(★完成資料!$A$1,"yyyymm"),"999999")&amp; " " &amp; LEFT(F8119 &amp; "          ",10))))</f>
        <v xml:space="preserve">T O 202207 yyyy00 HV        </v>
      </c>
      <c r="B8119" s="68" t="s">
        <v>480</v>
      </c>
      <c r="C8119" s="68" t="s">
        <v>473</v>
      </c>
      <c r="D8119" s="68" t="s">
        <v>287</v>
      </c>
      <c r="E8119" s="68" t="s">
        <v>531</v>
      </c>
      <c r="F8119" s="68" t="s">
        <v>360</v>
      </c>
      <c r="G8119" s="68" t="s">
        <v>80</v>
      </c>
      <c r="H8119" s="68" t="s">
        <v>395</v>
      </c>
      <c r="I8119" s="68" t="s">
        <v>655</v>
      </c>
      <c r="J8119" s="65">
        <v>4</v>
      </c>
      <c r="K8119" s="65">
        <v>5</v>
      </c>
      <c r="L8119" s="65">
        <v>613</v>
      </c>
      <c r="M8119" s="65" t="s">
        <v>397</v>
      </c>
    </row>
    <row r="8120" spans="1:13" ht="12.75" customHeight="1">
      <c r="A8120" s="65" t="str">
        <f>IF(ROW()=1,"KEY",IF(ISNA(VLOOKUP(B8120,車名対応マスタ!B:D,3,FALSE)),"",IF(VLOOKUP(B8120,車名対応マスタ!B:D,3,FALSE)="","",$D8120&amp;" "&amp;IF($G8120="9","J","O")&amp;" "&amp;$I8120&amp;" "&amp;IF($I8120&lt;=TEXT(★完成資料!$A$1,"yyyymm"),TEXT(★完成資料!$A$1,"yyyymm"),"999999")&amp; " " &amp; LEFT(F8120 &amp; "          ",10))))</f>
        <v xml:space="preserve">T O 202208 yyyy00 HV        </v>
      </c>
      <c r="B8120" s="68" t="s">
        <v>480</v>
      </c>
      <c r="C8120" s="68" t="s">
        <v>473</v>
      </c>
      <c r="D8120" s="68" t="s">
        <v>287</v>
      </c>
      <c r="E8120" s="68" t="s">
        <v>531</v>
      </c>
      <c r="F8120" s="68" t="s">
        <v>360</v>
      </c>
      <c r="G8120" s="68" t="s">
        <v>80</v>
      </c>
      <c r="H8120" s="68" t="s">
        <v>395</v>
      </c>
      <c r="I8120" s="68" t="s">
        <v>656</v>
      </c>
      <c r="J8120" s="65">
        <v>6</v>
      </c>
      <c r="K8120" s="65">
        <v>7</v>
      </c>
      <c r="L8120" s="65">
        <v>613</v>
      </c>
      <c r="M8120" s="65" t="s">
        <v>397</v>
      </c>
    </row>
    <row r="8121" spans="1:13" ht="12.75" customHeight="1">
      <c r="A8121" s="65" t="str">
        <f>IF(ROW()=1,"KEY",IF(ISNA(VLOOKUP(B8121,車名対応マスタ!B:D,3,FALSE)),"",IF(VLOOKUP(B8121,車名対応マスタ!B:D,3,FALSE)="","",$D8121&amp;" "&amp;IF($G8121="9","J","O")&amp;" "&amp;$I8121&amp;" "&amp;IF($I8121&lt;=TEXT(★完成資料!$A$1,"yyyymm"),TEXT(★完成資料!$A$1,"yyyymm"),"999999")&amp; " " &amp; LEFT(F8121 &amp; "          ",10))))</f>
        <v xml:space="preserve">T O 202209 yyyy00 HV        </v>
      </c>
      <c r="B8121" s="68" t="s">
        <v>480</v>
      </c>
      <c r="C8121" s="68" t="s">
        <v>473</v>
      </c>
      <c r="D8121" s="68" t="s">
        <v>287</v>
      </c>
      <c r="E8121" s="68" t="s">
        <v>531</v>
      </c>
      <c r="F8121" s="68" t="s">
        <v>360</v>
      </c>
      <c r="G8121" s="68" t="s">
        <v>80</v>
      </c>
      <c r="H8121" s="68" t="s">
        <v>395</v>
      </c>
      <c r="I8121" s="68" t="s">
        <v>657</v>
      </c>
      <c r="J8121" s="65">
        <v>6</v>
      </c>
      <c r="K8121" s="65">
        <v>21</v>
      </c>
      <c r="L8121" s="65">
        <v>613</v>
      </c>
      <c r="M8121" s="65" t="s">
        <v>397</v>
      </c>
    </row>
    <row r="8122" spans="1:13" ht="12.75" customHeight="1">
      <c r="A8122" s="65" t="str">
        <f>IF(ROW()=1,"KEY",IF(ISNA(VLOOKUP(B8122,車名対応マスタ!B:D,3,FALSE)),"",IF(VLOOKUP(B8122,車名対応マスタ!B:D,3,FALSE)="","",$D8122&amp;" "&amp;IF($G8122="9","J","O")&amp;" "&amp;$I8122&amp;" "&amp;IF($I8122&lt;=TEXT(★完成資料!$A$1,"yyyymm"),TEXT(★完成資料!$A$1,"yyyymm"),"999999")&amp; " " &amp; LEFT(F8122 &amp; "          ",10))))</f>
        <v xml:space="preserve">T O 202210 yyyy00 HV        </v>
      </c>
      <c r="B8122" s="68" t="s">
        <v>480</v>
      </c>
      <c r="C8122" s="68" t="s">
        <v>473</v>
      </c>
      <c r="D8122" s="68" t="s">
        <v>287</v>
      </c>
      <c r="E8122" s="68" t="s">
        <v>531</v>
      </c>
      <c r="F8122" s="68" t="s">
        <v>360</v>
      </c>
      <c r="G8122" s="68" t="s">
        <v>80</v>
      </c>
      <c r="H8122" s="68" t="s">
        <v>395</v>
      </c>
      <c r="I8122" s="68" t="s">
        <v>663</v>
      </c>
      <c r="J8122" s="65">
        <v>8</v>
      </c>
      <c r="K8122" s="65">
        <v>5</v>
      </c>
      <c r="L8122" s="65">
        <v>613</v>
      </c>
      <c r="M8122" s="65" t="s">
        <v>397</v>
      </c>
    </row>
    <row r="8123" spans="1:13" ht="12.75" customHeight="1">
      <c r="A8123" s="65" t="str">
        <f>IF(ROW()=1,"KEY",IF(ISNA(VLOOKUP(B8123,車名対応マスタ!B:D,3,FALSE)),"",IF(VLOOKUP(B8123,車名対応マスタ!B:D,3,FALSE)="","",$D8123&amp;" "&amp;IF($G8123="9","J","O")&amp;" "&amp;$I8123&amp;" "&amp;IF($I8123&lt;=TEXT(★完成資料!$A$1,"yyyymm"),TEXT(★完成資料!$A$1,"yyyymm"),"999999")&amp; " " &amp; LEFT(F8123 &amp; "          ",10))))</f>
        <v xml:space="preserve">T O 202201 yyyy00 HV        </v>
      </c>
      <c r="B8123" s="68" t="s">
        <v>480</v>
      </c>
      <c r="C8123" s="68" t="s">
        <v>473</v>
      </c>
      <c r="D8123" s="68" t="s">
        <v>287</v>
      </c>
      <c r="E8123" s="68" t="s">
        <v>531</v>
      </c>
      <c r="F8123" s="68" t="s">
        <v>360</v>
      </c>
      <c r="G8123" s="68" t="s">
        <v>80</v>
      </c>
      <c r="H8123" s="68" t="s">
        <v>395</v>
      </c>
      <c r="I8123" s="68" t="s">
        <v>639</v>
      </c>
      <c r="J8123" s="65">
        <v>14</v>
      </c>
      <c r="K8123" s="65">
        <v>20</v>
      </c>
      <c r="L8123" s="65">
        <v>615</v>
      </c>
      <c r="M8123" s="65" t="s">
        <v>398</v>
      </c>
    </row>
    <row r="8124" spans="1:13" ht="12.75" customHeight="1">
      <c r="A8124" s="65" t="str">
        <f>IF(ROW()=1,"KEY",IF(ISNA(VLOOKUP(B8124,車名対応マスタ!B:D,3,FALSE)),"",IF(VLOOKUP(B8124,車名対応マスタ!B:D,3,FALSE)="","",$D8124&amp;" "&amp;IF($G8124="9","J","O")&amp;" "&amp;$I8124&amp;" "&amp;IF($I8124&lt;=TEXT(★完成資料!$A$1,"yyyymm"),TEXT(★完成資料!$A$1,"yyyymm"),"999999")&amp; " " &amp; LEFT(F8124 &amp; "          ",10))))</f>
        <v xml:space="preserve">T O 202202 yyyy00 HV        </v>
      </c>
      <c r="B8124" s="68" t="s">
        <v>480</v>
      </c>
      <c r="C8124" s="68" t="s">
        <v>473</v>
      </c>
      <c r="D8124" s="68" t="s">
        <v>287</v>
      </c>
      <c r="E8124" s="68" t="s">
        <v>531</v>
      </c>
      <c r="F8124" s="68" t="s">
        <v>360</v>
      </c>
      <c r="G8124" s="68" t="s">
        <v>80</v>
      </c>
      <c r="H8124" s="68" t="s">
        <v>395</v>
      </c>
      <c r="I8124" s="68" t="s">
        <v>640</v>
      </c>
      <c r="J8124" s="65">
        <v>68</v>
      </c>
      <c r="K8124" s="65">
        <v>27</v>
      </c>
      <c r="L8124" s="65">
        <v>615</v>
      </c>
      <c r="M8124" s="65" t="s">
        <v>398</v>
      </c>
    </row>
    <row r="8125" spans="1:13" ht="12.75" customHeight="1">
      <c r="A8125" s="65" t="str">
        <f>IF(ROW()=1,"KEY",IF(ISNA(VLOOKUP(B8125,車名対応マスタ!B:D,3,FALSE)),"",IF(VLOOKUP(B8125,車名対応マスタ!B:D,3,FALSE)="","",$D8125&amp;" "&amp;IF($G8125="9","J","O")&amp;" "&amp;$I8125&amp;" "&amp;IF($I8125&lt;=TEXT(★完成資料!$A$1,"yyyymm"),TEXT(★完成資料!$A$1,"yyyymm"),"999999")&amp; " " &amp; LEFT(F8125 &amp; "          ",10))))</f>
        <v xml:space="preserve">T O 202203 yyyy00 HV        </v>
      </c>
      <c r="B8125" s="68" t="s">
        <v>480</v>
      </c>
      <c r="C8125" s="68" t="s">
        <v>473</v>
      </c>
      <c r="D8125" s="68" t="s">
        <v>287</v>
      </c>
      <c r="E8125" s="68" t="s">
        <v>531</v>
      </c>
      <c r="F8125" s="68" t="s">
        <v>360</v>
      </c>
      <c r="G8125" s="68" t="s">
        <v>80</v>
      </c>
      <c r="H8125" s="68" t="s">
        <v>395</v>
      </c>
      <c r="I8125" s="68" t="s">
        <v>641</v>
      </c>
      <c r="J8125" s="65">
        <v>73</v>
      </c>
      <c r="K8125" s="65">
        <v>29</v>
      </c>
      <c r="L8125" s="65">
        <v>615</v>
      </c>
      <c r="M8125" s="65" t="s">
        <v>398</v>
      </c>
    </row>
    <row r="8126" spans="1:13" ht="12.75" customHeight="1">
      <c r="A8126" s="65" t="str">
        <f>IF(ROW()=1,"KEY",IF(ISNA(VLOOKUP(B8126,車名対応マスタ!B:D,3,FALSE)),"",IF(VLOOKUP(B8126,車名対応マスタ!B:D,3,FALSE)="","",$D8126&amp;" "&amp;IF($G8126="9","J","O")&amp;" "&amp;$I8126&amp;" "&amp;IF($I8126&lt;=TEXT(★完成資料!$A$1,"yyyymm"),TEXT(★完成資料!$A$1,"yyyymm"),"999999")&amp; " " &amp; LEFT(F8126 &amp; "          ",10))))</f>
        <v xml:space="preserve">T O 202204 yyyy00 HV        </v>
      </c>
      <c r="B8126" s="68" t="s">
        <v>480</v>
      </c>
      <c r="C8126" s="68" t="s">
        <v>473</v>
      </c>
      <c r="D8126" s="68" t="s">
        <v>287</v>
      </c>
      <c r="E8126" s="68" t="s">
        <v>531</v>
      </c>
      <c r="F8126" s="68" t="s">
        <v>360</v>
      </c>
      <c r="G8126" s="68" t="s">
        <v>80</v>
      </c>
      <c r="H8126" s="68" t="s">
        <v>395</v>
      </c>
      <c r="I8126" s="68" t="s">
        <v>642</v>
      </c>
      <c r="J8126" s="65">
        <v>66</v>
      </c>
      <c r="K8126" s="65">
        <v>59</v>
      </c>
      <c r="L8126" s="65">
        <v>615</v>
      </c>
      <c r="M8126" s="65" t="s">
        <v>398</v>
      </c>
    </row>
    <row r="8127" spans="1:13" ht="12.75" customHeight="1">
      <c r="A8127" s="65" t="str">
        <f>IF(ROW()=1,"KEY",IF(ISNA(VLOOKUP(B8127,車名対応マスタ!B:D,3,FALSE)),"",IF(VLOOKUP(B8127,車名対応マスタ!B:D,3,FALSE)="","",$D8127&amp;" "&amp;IF($G8127="9","J","O")&amp;" "&amp;$I8127&amp;" "&amp;IF($I8127&lt;=TEXT(★完成資料!$A$1,"yyyymm"),TEXT(★完成資料!$A$1,"yyyymm"),"999999")&amp; " " &amp; LEFT(F8127 &amp; "          ",10))))</f>
        <v xml:space="preserve">T O 202205 yyyy00 HV        </v>
      </c>
      <c r="B8127" s="68" t="s">
        <v>480</v>
      </c>
      <c r="C8127" s="68" t="s">
        <v>473</v>
      </c>
      <c r="D8127" s="68" t="s">
        <v>287</v>
      </c>
      <c r="E8127" s="68" t="s">
        <v>531</v>
      </c>
      <c r="F8127" s="68" t="s">
        <v>360</v>
      </c>
      <c r="G8127" s="68" t="s">
        <v>80</v>
      </c>
      <c r="H8127" s="68" t="s">
        <v>395</v>
      </c>
      <c r="I8127" s="68" t="s">
        <v>647</v>
      </c>
      <c r="J8127" s="65">
        <v>51</v>
      </c>
      <c r="K8127" s="65">
        <v>68</v>
      </c>
      <c r="L8127" s="65">
        <v>615</v>
      </c>
      <c r="M8127" s="65" t="s">
        <v>398</v>
      </c>
    </row>
    <row r="8128" spans="1:13" ht="12.75" customHeight="1">
      <c r="A8128" s="65" t="str">
        <f>IF(ROW()=1,"KEY",IF(ISNA(VLOOKUP(B8128,車名対応マスタ!B:D,3,FALSE)),"",IF(VLOOKUP(B8128,車名対応マスタ!B:D,3,FALSE)="","",$D8128&amp;" "&amp;IF($G8128="9","J","O")&amp;" "&amp;$I8128&amp;" "&amp;IF($I8128&lt;=TEXT(★完成資料!$A$1,"yyyymm"),TEXT(★完成資料!$A$1,"yyyymm"),"999999")&amp; " " &amp; LEFT(F8128 &amp; "          ",10))))</f>
        <v xml:space="preserve">T O 202206 yyyy00 HV        </v>
      </c>
      <c r="B8128" s="68" t="s">
        <v>480</v>
      </c>
      <c r="C8128" s="68" t="s">
        <v>473</v>
      </c>
      <c r="D8128" s="68" t="s">
        <v>287</v>
      </c>
      <c r="E8128" s="68" t="s">
        <v>531</v>
      </c>
      <c r="F8128" s="68" t="s">
        <v>360</v>
      </c>
      <c r="G8128" s="68" t="s">
        <v>80</v>
      </c>
      <c r="H8128" s="68" t="s">
        <v>395</v>
      </c>
      <c r="I8128" s="68" t="s">
        <v>652</v>
      </c>
      <c r="J8128" s="65">
        <v>30</v>
      </c>
      <c r="K8128" s="65">
        <v>59</v>
      </c>
      <c r="L8128" s="65">
        <v>615</v>
      </c>
      <c r="M8128" s="65" t="s">
        <v>398</v>
      </c>
    </row>
    <row r="8129" spans="1:13" ht="12.75" customHeight="1">
      <c r="A8129" s="65" t="str">
        <f>IF(ROW()=1,"KEY",IF(ISNA(VLOOKUP(B8129,車名対応マスタ!B:D,3,FALSE)),"",IF(VLOOKUP(B8129,車名対応マスタ!B:D,3,FALSE)="","",$D8129&amp;" "&amp;IF($G8129="9","J","O")&amp;" "&amp;$I8129&amp;" "&amp;IF($I8129&lt;=TEXT(★完成資料!$A$1,"yyyymm"),TEXT(★完成資料!$A$1,"yyyymm"),"999999")&amp; " " &amp; LEFT(F8129 &amp; "          ",10))))</f>
        <v xml:space="preserve">T O 202207 yyyy00 HV        </v>
      </c>
      <c r="B8129" s="68" t="s">
        <v>480</v>
      </c>
      <c r="C8129" s="68" t="s">
        <v>473</v>
      </c>
      <c r="D8129" s="68" t="s">
        <v>287</v>
      </c>
      <c r="E8129" s="68" t="s">
        <v>531</v>
      </c>
      <c r="F8129" s="68" t="s">
        <v>360</v>
      </c>
      <c r="G8129" s="68" t="s">
        <v>80</v>
      </c>
      <c r="H8129" s="68" t="s">
        <v>395</v>
      </c>
      <c r="I8129" s="68" t="s">
        <v>655</v>
      </c>
      <c r="J8129" s="65">
        <v>50</v>
      </c>
      <c r="K8129" s="65">
        <v>76</v>
      </c>
      <c r="L8129" s="65">
        <v>615</v>
      </c>
      <c r="M8129" s="65" t="s">
        <v>398</v>
      </c>
    </row>
    <row r="8130" spans="1:13" ht="12.75" customHeight="1">
      <c r="A8130" s="65" t="str">
        <f>IF(ROW()=1,"KEY",IF(ISNA(VLOOKUP(B8130,車名対応マスタ!B:D,3,FALSE)),"",IF(VLOOKUP(B8130,車名対応マスタ!B:D,3,FALSE)="","",$D8130&amp;" "&amp;IF($G8130="9","J","O")&amp;" "&amp;$I8130&amp;" "&amp;IF($I8130&lt;=TEXT(★完成資料!$A$1,"yyyymm"),TEXT(★完成資料!$A$1,"yyyymm"),"999999")&amp; " " &amp; LEFT(F8130 &amp; "          ",10))))</f>
        <v xml:space="preserve">T O 202208 yyyy00 HV        </v>
      </c>
      <c r="B8130" s="68" t="s">
        <v>480</v>
      </c>
      <c r="C8130" s="68" t="s">
        <v>473</v>
      </c>
      <c r="D8130" s="68" t="s">
        <v>287</v>
      </c>
      <c r="E8130" s="68" t="s">
        <v>531</v>
      </c>
      <c r="F8130" s="68" t="s">
        <v>360</v>
      </c>
      <c r="G8130" s="68" t="s">
        <v>80</v>
      </c>
      <c r="H8130" s="68" t="s">
        <v>395</v>
      </c>
      <c r="I8130" s="68" t="s">
        <v>656</v>
      </c>
      <c r="J8130" s="65">
        <v>71</v>
      </c>
      <c r="K8130" s="65">
        <v>68</v>
      </c>
      <c r="L8130" s="65">
        <v>615</v>
      </c>
      <c r="M8130" s="65" t="s">
        <v>398</v>
      </c>
    </row>
    <row r="8131" spans="1:13" ht="12.75" customHeight="1">
      <c r="A8131" s="65" t="str">
        <f>IF(ROW()=1,"KEY",IF(ISNA(VLOOKUP(B8131,車名対応マスタ!B:D,3,FALSE)),"",IF(VLOOKUP(B8131,車名対応マスタ!B:D,3,FALSE)="","",$D8131&amp;" "&amp;IF($G8131="9","J","O")&amp;" "&amp;$I8131&amp;" "&amp;IF($I8131&lt;=TEXT(★完成資料!$A$1,"yyyymm"),TEXT(★完成資料!$A$1,"yyyymm"),"999999")&amp; " " &amp; LEFT(F8131 &amp; "          ",10))))</f>
        <v xml:space="preserve">T O 202209 yyyy00 HV        </v>
      </c>
      <c r="B8131" s="68" t="s">
        <v>480</v>
      </c>
      <c r="C8131" s="68" t="s">
        <v>473</v>
      </c>
      <c r="D8131" s="68" t="s">
        <v>287</v>
      </c>
      <c r="E8131" s="68" t="s">
        <v>531</v>
      </c>
      <c r="F8131" s="68" t="s">
        <v>360</v>
      </c>
      <c r="G8131" s="68" t="s">
        <v>80</v>
      </c>
      <c r="H8131" s="68" t="s">
        <v>395</v>
      </c>
      <c r="I8131" s="68" t="s">
        <v>657</v>
      </c>
      <c r="J8131" s="65">
        <v>18</v>
      </c>
      <c r="K8131" s="65">
        <v>36</v>
      </c>
      <c r="L8131" s="65">
        <v>615</v>
      </c>
      <c r="M8131" s="65" t="s">
        <v>398</v>
      </c>
    </row>
    <row r="8132" spans="1:13" ht="12.75" customHeight="1">
      <c r="A8132" s="65" t="str">
        <f>IF(ROW()=1,"KEY",IF(ISNA(VLOOKUP(B8132,車名対応マスタ!B:D,3,FALSE)),"",IF(VLOOKUP(B8132,車名対応マスタ!B:D,3,FALSE)="","",$D8132&amp;" "&amp;IF($G8132="9","J","O")&amp;" "&amp;$I8132&amp;" "&amp;IF($I8132&lt;=TEXT(★完成資料!$A$1,"yyyymm"),TEXT(★完成資料!$A$1,"yyyymm"),"999999")&amp; " " &amp; LEFT(F8132 &amp; "          ",10))))</f>
        <v xml:space="preserve">T O 202210 yyyy00 HV        </v>
      </c>
      <c r="B8132" s="68" t="s">
        <v>480</v>
      </c>
      <c r="C8132" s="68" t="s">
        <v>473</v>
      </c>
      <c r="D8132" s="68" t="s">
        <v>287</v>
      </c>
      <c r="E8132" s="68" t="s">
        <v>531</v>
      </c>
      <c r="F8132" s="68" t="s">
        <v>360</v>
      </c>
      <c r="G8132" s="68" t="s">
        <v>80</v>
      </c>
      <c r="H8132" s="68" t="s">
        <v>395</v>
      </c>
      <c r="I8132" s="68" t="s">
        <v>663</v>
      </c>
      <c r="J8132" s="65">
        <v>1</v>
      </c>
      <c r="K8132" s="65">
        <v>18</v>
      </c>
      <c r="L8132" s="65">
        <v>615</v>
      </c>
      <c r="M8132" s="65" t="s">
        <v>398</v>
      </c>
    </row>
    <row r="8133" spans="1:13" ht="12.75" customHeight="1">
      <c r="A8133" s="65" t="str">
        <f>IF(ROW()=1,"KEY",IF(ISNA(VLOOKUP(B8133,車名対応マスタ!B:D,3,FALSE)),"",IF(VLOOKUP(B8133,車名対応マスタ!B:D,3,FALSE)="","",$D8133&amp;" "&amp;IF($G8133="9","J","O")&amp;" "&amp;$I8133&amp;" "&amp;IF($I8133&lt;=TEXT(★完成資料!$A$1,"yyyymm"),TEXT(★完成資料!$A$1,"yyyymm"),"999999")&amp; " " &amp; LEFT(F8133 &amp; "          ",10))))</f>
        <v xml:space="preserve">T O 202201 yyyy00 HV        </v>
      </c>
      <c r="B8133" s="68" t="s">
        <v>480</v>
      </c>
      <c r="C8133" s="68" t="s">
        <v>473</v>
      </c>
      <c r="D8133" s="68" t="s">
        <v>287</v>
      </c>
      <c r="E8133" s="68" t="s">
        <v>531</v>
      </c>
      <c r="F8133" s="68" t="s">
        <v>360</v>
      </c>
      <c r="G8133" s="68" t="s">
        <v>80</v>
      </c>
      <c r="H8133" s="68" t="s">
        <v>395</v>
      </c>
      <c r="I8133" s="68" t="s">
        <v>639</v>
      </c>
      <c r="J8133" s="65">
        <v>1</v>
      </c>
      <c r="K8133" s="65">
        <v>2</v>
      </c>
      <c r="L8133" s="65">
        <v>611</v>
      </c>
      <c r="M8133" s="65" t="s">
        <v>399</v>
      </c>
    </row>
    <row r="8134" spans="1:13" ht="12.75" customHeight="1">
      <c r="A8134" s="65" t="str">
        <f>IF(ROW()=1,"KEY",IF(ISNA(VLOOKUP(B8134,車名対応マスタ!B:D,3,FALSE)),"",IF(VLOOKUP(B8134,車名対応マスタ!B:D,3,FALSE)="","",$D8134&amp;" "&amp;IF($G8134="9","J","O")&amp;" "&amp;$I8134&amp;" "&amp;IF($I8134&lt;=TEXT(★完成資料!$A$1,"yyyymm"),TEXT(★完成資料!$A$1,"yyyymm"),"999999")&amp; " " &amp; LEFT(F8134 &amp; "          ",10))))</f>
        <v xml:space="preserve">T O 202202 yyyy00 HV        </v>
      </c>
      <c r="B8134" s="68" t="s">
        <v>480</v>
      </c>
      <c r="C8134" s="68" t="s">
        <v>473</v>
      </c>
      <c r="D8134" s="68" t="s">
        <v>287</v>
      </c>
      <c r="E8134" s="68" t="s">
        <v>531</v>
      </c>
      <c r="F8134" s="68" t="s">
        <v>360</v>
      </c>
      <c r="G8134" s="68" t="s">
        <v>80</v>
      </c>
      <c r="H8134" s="68" t="s">
        <v>395</v>
      </c>
      <c r="I8134" s="68" t="s">
        <v>640</v>
      </c>
      <c r="J8134" s="65">
        <v>2</v>
      </c>
      <c r="K8134" s="65">
        <v>2</v>
      </c>
      <c r="L8134" s="65">
        <v>611</v>
      </c>
      <c r="M8134" s="65" t="s">
        <v>399</v>
      </c>
    </row>
    <row r="8135" spans="1:13" ht="12.75" customHeight="1">
      <c r="A8135" s="65" t="str">
        <f>IF(ROW()=1,"KEY",IF(ISNA(VLOOKUP(B8135,車名対応マスタ!B:D,3,FALSE)),"",IF(VLOOKUP(B8135,車名対応マスタ!B:D,3,FALSE)="","",$D8135&amp;" "&amp;IF($G8135="9","J","O")&amp;" "&amp;$I8135&amp;" "&amp;IF($I8135&lt;=TEXT(★完成資料!$A$1,"yyyymm"),TEXT(★完成資料!$A$1,"yyyymm"),"999999")&amp; " " &amp; LEFT(F8135 &amp; "          ",10))))</f>
        <v xml:space="preserve">T O 202203 yyyy00 HV        </v>
      </c>
      <c r="B8135" s="68" t="s">
        <v>480</v>
      </c>
      <c r="C8135" s="68" t="s">
        <v>473</v>
      </c>
      <c r="D8135" s="68" t="s">
        <v>287</v>
      </c>
      <c r="E8135" s="68" t="s">
        <v>531</v>
      </c>
      <c r="F8135" s="68" t="s">
        <v>360</v>
      </c>
      <c r="G8135" s="68" t="s">
        <v>80</v>
      </c>
      <c r="H8135" s="68" t="s">
        <v>395</v>
      </c>
      <c r="I8135" s="68" t="s">
        <v>641</v>
      </c>
      <c r="J8135" s="65">
        <v>1</v>
      </c>
      <c r="K8135" s="65">
        <v>0</v>
      </c>
      <c r="L8135" s="65">
        <v>611</v>
      </c>
      <c r="M8135" s="65" t="s">
        <v>399</v>
      </c>
    </row>
    <row r="8136" spans="1:13" ht="12.75" customHeight="1">
      <c r="A8136" s="65" t="str">
        <f>IF(ROW()=1,"KEY",IF(ISNA(VLOOKUP(B8136,車名対応マスタ!B:D,3,FALSE)),"",IF(VLOOKUP(B8136,車名対応マスタ!B:D,3,FALSE)="","",$D8136&amp;" "&amp;IF($G8136="9","J","O")&amp;" "&amp;$I8136&amp;" "&amp;IF($I8136&lt;=TEXT(★完成資料!$A$1,"yyyymm"),TEXT(★完成資料!$A$1,"yyyymm"),"999999")&amp; " " &amp; LEFT(F8136 &amp; "          ",10))))</f>
        <v xml:space="preserve">T O 202204 yyyy00 HV        </v>
      </c>
      <c r="B8136" s="68" t="s">
        <v>480</v>
      </c>
      <c r="C8136" s="68" t="s">
        <v>473</v>
      </c>
      <c r="D8136" s="68" t="s">
        <v>287</v>
      </c>
      <c r="E8136" s="68" t="s">
        <v>531</v>
      </c>
      <c r="F8136" s="68" t="s">
        <v>360</v>
      </c>
      <c r="G8136" s="68" t="s">
        <v>80</v>
      </c>
      <c r="H8136" s="68" t="s">
        <v>395</v>
      </c>
      <c r="I8136" s="68" t="s">
        <v>642</v>
      </c>
      <c r="J8136" s="65">
        <v>3</v>
      </c>
      <c r="K8136" s="65">
        <v>1</v>
      </c>
      <c r="L8136" s="65">
        <v>611</v>
      </c>
      <c r="M8136" s="65" t="s">
        <v>399</v>
      </c>
    </row>
    <row r="8137" spans="1:13" ht="12.75" customHeight="1">
      <c r="A8137" s="65" t="str">
        <f>IF(ROW()=1,"KEY",IF(ISNA(VLOOKUP(B8137,車名対応マスタ!B:D,3,FALSE)),"",IF(VLOOKUP(B8137,車名対応マスタ!B:D,3,FALSE)="","",$D8137&amp;" "&amp;IF($G8137="9","J","O")&amp;" "&amp;$I8137&amp;" "&amp;IF($I8137&lt;=TEXT(★完成資料!$A$1,"yyyymm"),TEXT(★完成資料!$A$1,"yyyymm"),"999999")&amp; " " &amp; LEFT(F8137 &amp; "          ",10))))</f>
        <v xml:space="preserve">T O 202205 yyyy00 HV        </v>
      </c>
      <c r="B8137" s="68" t="s">
        <v>480</v>
      </c>
      <c r="C8137" s="68" t="s">
        <v>473</v>
      </c>
      <c r="D8137" s="68" t="s">
        <v>287</v>
      </c>
      <c r="E8137" s="68" t="s">
        <v>531</v>
      </c>
      <c r="F8137" s="68" t="s">
        <v>360</v>
      </c>
      <c r="G8137" s="68" t="s">
        <v>80</v>
      </c>
      <c r="H8137" s="68" t="s">
        <v>395</v>
      </c>
      <c r="I8137" s="68" t="s">
        <v>647</v>
      </c>
      <c r="J8137" s="65">
        <v>1</v>
      </c>
      <c r="K8137" s="65">
        <v>0</v>
      </c>
      <c r="L8137" s="65">
        <v>611</v>
      </c>
      <c r="M8137" s="65" t="s">
        <v>399</v>
      </c>
    </row>
    <row r="8138" spans="1:13" ht="12.75" customHeight="1">
      <c r="A8138" s="65" t="str">
        <f>IF(ROW()=1,"KEY",IF(ISNA(VLOOKUP(B8138,車名対応マスタ!B:D,3,FALSE)),"",IF(VLOOKUP(B8138,車名対応マスタ!B:D,3,FALSE)="","",$D8138&amp;" "&amp;IF($G8138="9","J","O")&amp;" "&amp;$I8138&amp;" "&amp;IF($I8138&lt;=TEXT(★完成資料!$A$1,"yyyymm"),TEXT(★完成資料!$A$1,"yyyymm"),"999999")&amp; " " &amp; LEFT(F8138 &amp; "          ",10))))</f>
        <v xml:space="preserve">T O 202206 yyyy00 HV        </v>
      </c>
      <c r="B8138" s="68" t="s">
        <v>480</v>
      </c>
      <c r="C8138" s="68" t="s">
        <v>473</v>
      </c>
      <c r="D8138" s="68" t="s">
        <v>287</v>
      </c>
      <c r="E8138" s="68" t="s">
        <v>531</v>
      </c>
      <c r="F8138" s="68" t="s">
        <v>360</v>
      </c>
      <c r="G8138" s="68" t="s">
        <v>80</v>
      </c>
      <c r="H8138" s="68" t="s">
        <v>395</v>
      </c>
      <c r="I8138" s="68" t="s">
        <v>652</v>
      </c>
      <c r="J8138" s="65">
        <v>1</v>
      </c>
      <c r="K8138" s="65">
        <v>0</v>
      </c>
      <c r="L8138" s="65">
        <v>611</v>
      </c>
      <c r="M8138" s="65" t="s">
        <v>399</v>
      </c>
    </row>
    <row r="8139" spans="1:13" ht="12.75" customHeight="1">
      <c r="A8139" s="65" t="str">
        <f>IF(ROW()=1,"KEY",IF(ISNA(VLOOKUP(B8139,車名対応マスタ!B:D,3,FALSE)),"",IF(VLOOKUP(B8139,車名対応マスタ!B:D,3,FALSE)="","",$D8139&amp;" "&amp;IF($G8139="9","J","O")&amp;" "&amp;$I8139&amp;" "&amp;IF($I8139&lt;=TEXT(★完成資料!$A$1,"yyyymm"),TEXT(★完成資料!$A$1,"yyyymm"),"999999")&amp; " " &amp; LEFT(F8139 &amp; "          ",10))))</f>
        <v xml:space="preserve">T O 202207 yyyy00 HV        </v>
      </c>
      <c r="B8139" s="68" t="s">
        <v>480</v>
      </c>
      <c r="C8139" s="68" t="s">
        <v>473</v>
      </c>
      <c r="D8139" s="68" t="s">
        <v>287</v>
      </c>
      <c r="E8139" s="68" t="s">
        <v>531</v>
      </c>
      <c r="F8139" s="68" t="s">
        <v>360</v>
      </c>
      <c r="G8139" s="68" t="s">
        <v>80</v>
      </c>
      <c r="H8139" s="68" t="s">
        <v>395</v>
      </c>
      <c r="I8139" s="68" t="s">
        <v>655</v>
      </c>
      <c r="J8139" s="65">
        <v>2</v>
      </c>
      <c r="K8139" s="65">
        <v>3</v>
      </c>
      <c r="L8139" s="65">
        <v>611</v>
      </c>
      <c r="M8139" s="65" t="s">
        <v>399</v>
      </c>
    </row>
    <row r="8140" spans="1:13" ht="12.75" customHeight="1">
      <c r="A8140" s="65" t="str">
        <f>IF(ROW()=1,"KEY",IF(ISNA(VLOOKUP(B8140,車名対応マスタ!B:D,3,FALSE)),"",IF(VLOOKUP(B8140,車名対応マスタ!B:D,3,FALSE)="","",$D8140&amp;" "&amp;IF($G8140="9","J","O")&amp;" "&amp;$I8140&amp;" "&amp;IF($I8140&lt;=TEXT(★完成資料!$A$1,"yyyymm"),TEXT(★完成資料!$A$1,"yyyymm"),"999999")&amp; " " &amp; LEFT(F8140 &amp; "          ",10))))</f>
        <v xml:space="preserve">T O 202208 yyyy00 HV        </v>
      </c>
      <c r="B8140" s="68" t="s">
        <v>480</v>
      </c>
      <c r="C8140" s="68" t="s">
        <v>473</v>
      </c>
      <c r="D8140" s="68" t="s">
        <v>287</v>
      </c>
      <c r="E8140" s="68" t="s">
        <v>531</v>
      </c>
      <c r="F8140" s="68" t="s">
        <v>360</v>
      </c>
      <c r="G8140" s="68" t="s">
        <v>80</v>
      </c>
      <c r="H8140" s="68" t="s">
        <v>395</v>
      </c>
      <c r="I8140" s="68" t="s">
        <v>656</v>
      </c>
      <c r="J8140" s="65">
        <v>3</v>
      </c>
      <c r="K8140" s="65">
        <v>1</v>
      </c>
      <c r="L8140" s="65">
        <v>611</v>
      </c>
      <c r="M8140" s="65" t="s">
        <v>399</v>
      </c>
    </row>
    <row r="8141" spans="1:13" ht="12.75" customHeight="1">
      <c r="A8141" s="65" t="str">
        <f>IF(ROW()=1,"KEY",IF(ISNA(VLOOKUP(B8141,車名対応マスタ!B:D,3,FALSE)),"",IF(VLOOKUP(B8141,車名対応マスタ!B:D,3,FALSE)="","",$D8141&amp;" "&amp;IF($G8141="9","J","O")&amp;" "&amp;$I8141&amp;" "&amp;IF($I8141&lt;=TEXT(★完成資料!$A$1,"yyyymm"),TEXT(★完成資料!$A$1,"yyyymm"),"999999")&amp; " " &amp; LEFT(F8141 &amp; "          ",10))))</f>
        <v xml:space="preserve">T O 202209 yyyy00 HV        </v>
      </c>
      <c r="B8141" s="68" t="s">
        <v>480</v>
      </c>
      <c r="C8141" s="68" t="s">
        <v>473</v>
      </c>
      <c r="D8141" s="68" t="s">
        <v>287</v>
      </c>
      <c r="E8141" s="68" t="s">
        <v>531</v>
      </c>
      <c r="F8141" s="68" t="s">
        <v>360</v>
      </c>
      <c r="G8141" s="68" t="s">
        <v>80</v>
      </c>
      <c r="H8141" s="68" t="s">
        <v>395</v>
      </c>
      <c r="I8141" s="68" t="s">
        <v>657</v>
      </c>
      <c r="J8141" s="65">
        <v>2</v>
      </c>
      <c r="K8141" s="65">
        <v>2</v>
      </c>
      <c r="L8141" s="65">
        <v>611</v>
      </c>
      <c r="M8141" s="65" t="s">
        <v>399</v>
      </c>
    </row>
    <row r="8142" spans="1:13" ht="12.75" customHeight="1">
      <c r="A8142" s="65" t="str">
        <f>IF(ROW()=1,"KEY",IF(ISNA(VLOOKUP(B8142,車名対応マスタ!B:D,3,FALSE)),"",IF(VLOOKUP(B8142,車名対応マスタ!B:D,3,FALSE)="","",$D8142&amp;" "&amp;IF($G8142="9","J","O")&amp;" "&amp;$I8142&amp;" "&amp;IF($I8142&lt;=TEXT(★完成資料!$A$1,"yyyymm"),TEXT(★完成資料!$A$1,"yyyymm"),"999999")&amp; " " &amp; LEFT(F8142 &amp; "          ",10))))</f>
        <v xml:space="preserve">T O 202210 yyyy00 HV        </v>
      </c>
      <c r="B8142" s="68" t="s">
        <v>480</v>
      </c>
      <c r="C8142" s="68" t="s">
        <v>473</v>
      </c>
      <c r="D8142" s="68" t="s">
        <v>287</v>
      </c>
      <c r="E8142" s="68" t="s">
        <v>531</v>
      </c>
      <c r="F8142" s="68" t="s">
        <v>360</v>
      </c>
      <c r="G8142" s="68" t="s">
        <v>80</v>
      </c>
      <c r="H8142" s="68" t="s">
        <v>395</v>
      </c>
      <c r="I8142" s="68" t="s">
        <v>663</v>
      </c>
      <c r="J8142" s="65">
        <v>2</v>
      </c>
      <c r="K8142" s="65">
        <v>3</v>
      </c>
      <c r="L8142" s="65">
        <v>611</v>
      </c>
      <c r="M8142" s="65" t="s">
        <v>399</v>
      </c>
    </row>
    <row r="8143" spans="1:13" ht="12.75" customHeight="1">
      <c r="A8143" s="65" t="str">
        <f>IF(ROW()=1,"KEY",IF(ISNA(VLOOKUP(B8143,車名対応マスタ!B:D,3,FALSE)),"",IF(VLOOKUP(B8143,車名対応マスタ!B:D,3,FALSE)="","",$D8143&amp;" "&amp;IF($G8143="9","J","O")&amp;" "&amp;$I8143&amp;" "&amp;IF($I8143&lt;=TEXT(★完成資料!$A$1,"yyyymm"),TEXT(★完成資料!$A$1,"yyyymm"),"999999")&amp; " " &amp; LEFT(F8143 &amp; "          ",10))))</f>
        <v xml:space="preserve">T O 202201 yyyy00 HV        </v>
      </c>
      <c r="B8143" s="68" t="s">
        <v>480</v>
      </c>
      <c r="C8143" s="68" t="s">
        <v>473</v>
      </c>
      <c r="D8143" s="68" t="s">
        <v>287</v>
      </c>
      <c r="E8143" s="68" t="s">
        <v>531</v>
      </c>
      <c r="F8143" s="68" t="s">
        <v>360</v>
      </c>
      <c r="G8143" s="68" t="s">
        <v>80</v>
      </c>
      <c r="H8143" s="68" t="s">
        <v>395</v>
      </c>
      <c r="I8143" s="68" t="s">
        <v>639</v>
      </c>
      <c r="J8143" s="65">
        <v>1</v>
      </c>
      <c r="K8143" s="65">
        <v>0</v>
      </c>
      <c r="L8143" s="65">
        <v>612</v>
      </c>
      <c r="M8143" s="65" t="s">
        <v>506</v>
      </c>
    </row>
    <row r="8144" spans="1:13" ht="12.75" customHeight="1">
      <c r="A8144" s="65" t="str">
        <f>IF(ROW()=1,"KEY",IF(ISNA(VLOOKUP(B8144,車名対応マスタ!B:D,3,FALSE)),"",IF(VLOOKUP(B8144,車名対応マスタ!B:D,3,FALSE)="","",$D8144&amp;" "&amp;IF($G8144="9","J","O")&amp;" "&amp;$I8144&amp;" "&amp;IF($I8144&lt;=TEXT(★完成資料!$A$1,"yyyymm"),TEXT(★完成資料!$A$1,"yyyymm"),"999999")&amp; " " &amp; LEFT(F8144 &amp; "          ",10))))</f>
        <v xml:space="preserve">T O 202202 yyyy00 HV        </v>
      </c>
      <c r="B8144" s="68" t="s">
        <v>480</v>
      </c>
      <c r="C8144" s="68" t="s">
        <v>473</v>
      </c>
      <c r="D8144" s="68" t="s">
        <v>287</v>
      </c>
      <c r="E8144" s="68" t="s">
        <v>531</v>
      </c>
      <c r="F8144" s="68" t="s">
        <v>360</v>
      </c>
      <c r="G8144" s="68" t="s">
        <v>80</v>
      </c>
      <c r="H8144" s="68" t="s">
        <v>395</v>
      </c>
      <c r="I8144" s="68" t="s">
        <v>640</v>
      </c>
      <c r="J8144" s="65">
        <v>1</v>
      </c>
      <c r="K8144" s="65">
        <v>0</v>
      </c>
      <c r="L8144" s="65">
        <v>612</v>
      </c>
      <c r="M8144" s="65" t="s">
        <v>506</v>
      </c>
    </row>
    <row r="8145" spans="1:13" ht="12.75" customHeight="1">
      <c r="A8145" s="65" t="str">
        <f>IF(ROW()=1,"KEY",IF(ISNA(VLOOKUP(B8145,車名対応マスタ!B:D,3,FALSE)),"",IF(VLOOKUP(B8145,車名対応マスタ!B:D,3,FALSE)="","",$D8145&amp;" "&amp;IF($G8145="9","J","O")&amp;" "&amp;$I8145&amp;" "&amp;IF($I8145&lt;=TEXT(★完成資料!$A$1,"yyyymm"),TEXT(★完成資料!$A$1,"yyyymm"),"999999")&amp; " " &amp; LEFT(F8145 &amp; "          ",10))))</f>
        <v xml:space="preserve">T O 202203 yyyy00 HV        </v>
      </c>
      <c r="B8145" s="68" t="s">
        <v>480</v>
      </c>
      <c r="C8145" s="68" t="s">
        <v>473</v>
      </c>
      <c r="D8145" s="68" t="s">
        <v>287</v>
      </c>
      <c r="E8145" s="68" t="s">
        <v>531</v>
      </c>
      <c r="F8145" s="68" t="s">
        <v>360</v>
      </c>
      <c r="G8145" s="68" t="s">
        <v>80</v>
      </c>
      <c r="H8145" s="68" t="s">
        <v>395</v>
      </c>
      <c r="I8145" s="68" t="s">
        <v>641</v>
      </c>
      <c r="J8145" s="65">
        <v>5</v>
      </c>
      <c r="K8145" s="65">
        <v>2</v>
      </c>
      <c r="L8145" s="65">
        <v>612</v>
      </c>
      <c r="M8145" s="65" t="s">
        <v>506</v>
      </c>
    </row>
    <row r="8146" spans="1:13" ht="12.75" customHeight="1">
      <c r="A8146" s="65" t="str">
        <f>IF(ROW()=1,"KEY",IF(ISNA(VLOOKUP(B8146,車名対応マスタ!B:D,3,FALSE)),"",IF(VLOOKUP(B8146,車名対応マスタ!B:D,3,FALSE)="","",$D8146&amp;" "&amp;IF($G8146="9","J","O")&amp;" "&amp;$I8146&amp;" "&amp;IF($I8146&lt;=TEXT(★完成資料!$A$1,"yyyymm"),TEXT(★完成資料!$A$1,"yyyymm"),"999999")&amp; " " &amp; LEFT(F8146 &amp; "          ",10))))</f>
        <v xml:space="preserve">T O 202204 yyyy00 HV        </v>
      </c>
      <c r="B8146" s="68" t="s">
        <v>480</v>
      </c>
      <c r="C8146" s="68" t="s">
        <v>473</v>
      </c>
      <c r="D8146" s="68" t="s">
        <v>287</v>
      </c>
      <c r="E8146" s="68" t="s">
        <v>531</v>
      </c>
      <c r="F8146" s="68" t="s">
        <v>360</v>
      </c>
      <c r="G8146" s="68" t="s">
        <v>80</v>
      </c>
      <c r="H8146" s="68" t="s">
        <v>395</v>
      </c>
      <c r="I8146" s="68" t="s">
        <v>642</v>
      </c>
      <c r="J8146" s="65">
        <v>3</v>
      </c>
      <c r="K8146" s="65">
        <v>0</v>
      </c>
      <c r="L8146" s="65">
        <v>612</v>
      </c>
      <c r="M8146" s="65" t="s">
        <v>506</v>
      </c>
    </row>
    <row r="8147" spans="1:13" ht="12.75" customHeight="1">
      <c r="A8147" s="65" t="str">
        <f>IF(ROW()=1,"KEY",IF(ISNA(VLOOKUP(B8147,車名対応マスタ!B:D,3,FALSE)),"",IF(VLOOKUP(B8147,車名対応マスタ!B:D,3,FALSE)="","",$D8147&amp;" "&amp;IF($G8147="9","J","O")&amp;" "&amp;$I8147&amp;" "&amp;IF($I8147&lt;=TEXT(★完成資料!$A$1,"yyyymm"),TEXT(★完成資料!$A$1,"yyyymm"),"999999")&amp; " " &amp; LEFT(F8147 &amp; "          ",10))))</f>
        <v xml:space="preserve">T O 202205 yyyy00 HV        </v>
      </c>
      <c r="B8147" s="68" t="s">
        <v>480</v>
      </c>
      <c r="C8147" s="68" t="s">
        <v>473</v>
      </c>
      <c r="D8147" s="68" t="s">
        <v>287</v>
      </c>
      <c r="E8147" s="68" t="s">
        <v>531</v>
      </c>
      <c r="F8147" s="68" t="s">
        <v>360</v>
      </c>
      <c r="G8147" s="68" t="s">
        <v>80</v>
      </c>
      <c r="H8147" s="68" t="s">
        <v>395</v>
      </c>
      <c r="I8147" s="68" t="s">
        <v>647</v>
      </c>
      <c r="J8147" s="65">
        <v>1</v>
      </c>
      <c r="K8147" s="65">
        <v>0</v>
      </c>
      <c r="L8147" s="65">
        <v>612</v>
      </c>
      <c r="M8147" s="65" t="s">
        <v>506</v>
      </c>
    </row>
    <row r="8148" spans="1:13" ht="12.75" customHeight="1">
      <c r="A8148" s="65" t="str">
        <f>IF(ROW()=1,"KEY",IF(ISNA(VLOOKUP(B8148,車名対応マスタ!B:D,3,FALSE)),"",IF(VLOOKUP(B8148,車名対応マスタ!B:D,3,FALSE)="","",$D8148&amp;" "&amp;IF($G8148="9","J","O")&amp;" "&amp;$I8148&amp;" "&amp;IF($I8148&lt;=TEXT(★完成資料!$A$1,"yyyymm"),TEXT(★完成資料!$A$1,"yyyymm"),"999999")&amp; " " &amp; LEFT(F8148 &amp; "          ",10))))</f>
        <v xml:space="preserve">T O 202206 yyyy00 HV        </v>
      </c>
      <c r="B8148" s="68" t="s">
        <v>480</v>
      </c>
      <c r="C8148" s="68" t="s">
        <v>473</v>
      </c>
      <c r="D8148" s="68" t="s">
        <v>287</v>
      </c>
      <c r="E8148" s="68" t="s">
        <v>531</v>
      </c>
      <c r="F8148" s="68" t="s">
        <v>360</v>
      </c>
      <c r="G8148" s="68" t="s">
        <v>80</v>
      </c>
      <c r="H8148" s="68" t="s">
        <v>395</v>
      </c>
      <c r="I8148" s="68" t="s">
        <v>652</v>
      </c>
      <c r="J8148" s="65">
        <v>4</v>
      </c>
      <c r="K8148" s="65">
        <v>3</v>
      </c>
      <c r="L8148" s="65">
        <v>612</v>
      </c>
      <c r="M8148" s="65" t="s">
        <v>506</v>
      </c>
    </row>
    <row r="8149" spans="1:13" ht="12.75" customHeight="1">
      <c r="A8149" s="65" t="str">
        <f>IF(ROW()=1,"KEY",IF(ISNA(VLOOKUP(B8149,車名対応マスタ!B:D,3,FALSE)),"",IF(VLOOKUP(B8149,車名対応マスタ!B:D,3,FALSE)="","",$D8149&amp;" "&amp;IF($G8149="9","J","O")&amp;" "&amp;$I8149&amp;" "&amp;IF($I8149&lt;=TEXT(★完成資料!$A$1,"yyyymm"),TEXT(★完成資料!$A$1,"yyyymm"),"999999")&amp; " " &amp; LEFT(F8149 &amp; "          ",10))))</f>
        <v xml:space="preserve">T O 202207 yyyy00 HV        </v>
      </c>
      <c r="B8149" s="68" t="s">
        <v>480</v>
      </c>
      <c r="C8149" s="68" t="s">
        <v>473</v>
      </c>
      <c r="D8149" s="68" t="s">
        <v>287</v>
      </c>
      <c r="E8149" s="68" t="s">
        <v>531</v>
      </c>
      <c r="F8149" s="68" t="s">
        <v>360</v>
      </c>
      <c r="G8149" s="68" t="s">
        <v>80</v>
      </c>
      <c r="H8149" s="68" t="s">
        <v>395</v>
      </c>
      <c r="I8149" s="68" t="s">
        <v>655</v>
      </c>
      <c r="J8149" s="65">
        <v>4</v>
      </c>
      <c r="K8149" s="65">
        <v>0</v>
      </c>
      <c r="L8149" s="65">
        <v>612</v>
      </c>
      <c r="M8149" s="65" t="s">
        <v>506</v>
      </c>
    </row>
    <row r="8150" spans="1:13" ht="12.75" customHeight="1">
      <c r="A8150" s="65" t="str">
        <f>IF(ROW()=1,"KEY",IF(ISNA(VLOOKUP(B8150,車名対応マスタ!B:D,3,FALSE)),"",IF(VLOOKUP(B8150,車名対応マスタ!B:D,3,FALSE)="","",$D8150&amp;" "&amp;IF($G8150="9","J","O")&amp;" "&amp;$I8150&amp;" "&amp;IF($I8150&lt;=TEXT(★完成資料!$A$1,"yyyymm"),TEXT(★完成資料!$A$1,"yyyymm"),"999999")&amp; " " &amp; LEFT(F8150 &amp; "          ",10))))</f>
        <v xml:space="preserve">T O 202208 yyyy00 HV        </v>
      </c>
      <c r="B8150" s="68" t="s">
        <v>480</v>
      </c>
      <c r="C8150" s="68" t="s">
        <v>473</v>
      </c>
      <c r="D8150" s="68" t="s">
        <v>287</v>
      </c>
      <c r="E8150" s="68" t="s">
        <v>531</v>
      </c>
      <c r="F8150" s="68" t="s">
        <v>360</v>
      </c>
      <c r="G8150" s="68" t="s">
        <v>80</v>
      </c>
      <c r="H8150" s="68" t="s">
        <v>395</v>
      </c>
      <c r="I8150" s="68" t="s">
        <v>656</v>
      </c>
      <c r="J8150" s="65">
        <v>2</v>
      </c>
      <c r="K8150" s="65">
        <v>0</v>
      </c>
      <c r="L8150" s="65">
        <v>612</v>
      </c>
      <c r="M8150" s="65" t="s">
        <v>506</v>
      </c>
    </row>
    <row r="8151" spans="1:13" ht="12.75" customHeight="1">
      <c r="A8151" s="65" t="str">
        <f>IF(ROW()=1,"KEY",IF(ISNA(VLOOKUP(B8151,車名対応マスタ!B:D,3,FALSE)),"",IF(VLOOKUP(B8151,車名対応マスタ!B:D,3,FALSE)="","",$D8151&amp;" "&amp;IF($G8151="9","J","O")&amp;" "&amp;$I8151&amp;" "&amp;IF($I8151&lt;=TEXT(★完成資料!$A$1,"yyyymm"),TEXT(★完成資料!$A$1,"yyyymm"),"999999")&amp; " " &amp; LEFT(F8151 &amp; "          ",10))))</f>
        <v xml:space="preserve">T O 202209 yyyy00 HV        </v>
      </c>
      <c r="B8151" s="68" t="s">
        <v>480</v>
      </c>
      <c r="C8151" s="68" t="s">
        <v>473</v>
      </c>
      <c r="D8151" s="68" t="s">
        <v>287</v>
      </c>
      <c r="E8151" s="68" t="s">
        <v>531</v>
      </c>
      <c r="F8151" s="68" t="s">
        <v>360</v>
      </c>
      <c r="G8151" s="68" t="s">
        <v>80</v>
      </c>
      <c r="H8151" s="68" t="s">
        <v>395</v>
      </c>
      <c r="I8151" s="68" t="s">
        <v>657</v>
      </c>
      <c r="J8151" s="65">
        <v>1</v>
      </c>
      <c r="K8151" s="65">
        <v>3</v>
      </c>
      <c r="L8151" s="65">
        <v>612</v>
      </c>
      <c r="M8151" s="65" t="s">
        <v>506</v>
      </c>
    </row>
    <row r="8152" spans="1:13" ht="12.75" customHeight="1">
      <c r="A8152" s="65" t="str">
        <f>IF(ROW()=1,"KEY",IF(ISNA(VLOOKUP(B8152,車名対応マスタ!B:D,3,FALSE)),"",IF(VLOOKUP(B8152,車名対応マスタ!B:D,3,FALSE)="","",$D8152&amp;" "&amp;IF($G8152="9","J","O")&amp;" "&amp;$I8152&amp;" "&amp;IF($I8152&lt;=TEXT(★完成資料!$A$1,"yyyymm"),TEXT(★完成資料!$A$1,"yyyymm"),"999999")&amp; " " &amp; LEFT(F8152 &amp; "          ",10))))</f>
        <v xml:space="preserve">T O 202210 yyyy00 HV        </v>
      </c>
      <c r="B8152" s="68" t="s">
        <v>480</v>
      </c>
      <c r="C8152" s="68" t="s">
        <v>473</v>
      </c>
      <c r="D8152" s="68" t="s">
        <v>287</v>
      </c>
      <c r="E8152" s="68" t="s">
        <v>531</v>
      </c>
      <c r="F8152" s="68" t="s">
        <v>360</v>
      </c>
      <c r="G8152" s="68" t="s">
        <v>80</v>
      </c>
      <c r="H8152" s="68" t="s">
        <v>395</v>
      </c>
      <c r="I8152" s="68" t="s">
        <v>663</v>
      </c>
      <c r="J8152" s="65">
        <v>5</v>
      </c>
      <c r="K8152" s="65">
        <v>9</v>
      </c>
      <c r="L8152" s="65">
        <v>612</v>
      </c>
      <c r="M8152" s="65" t="s">
        <v>506</v>
      </c>
    </row>
    <row r="8153" spans="1:13" ht="12.75" customHeight="1">
      <c r="A8153" s="65" t="str">
        <f>IF(ROW()=1,"KEY",IF(ISNA(VLOOKUP(B8153,車名対応マスタ!B:D,3,FALSE)),"",IF(VLOOKUP(B8153,車名対応マスタ!B:D,3,FALSE)="","",$D8153&amp;" "&amp;IF($G8153="9","J","O")&amp;" "&amp;$I8153&amp;" "&amp;IF($I8153&lt;=TEXT(★完成資料!$A$1,"yyyymm"),TEXT(★完成資料!$A$1,"yyyymm"),"999999")&amp; " " &amp; LEFT(F8153 &amp; "          ",10))))</f>
        <v xml:space="preserve">T O 202201 yyyy00 HV        </v>
      </c>
      <c r="B8153" s="68" t="s">
        <v>480</v>
      </c>
      <c r="C8153" s="68" t="s">
        <v>473</v>
      </c>
      <c r="D8153" s="68" t="s">
        <v>287</v>
      </c>
      <c r="E8153" s="68" t="s">
        <v>531</v>
      </c>
      <c r="F8153" s="68" t="s">
        <v>360</v>
      </c>
      <c r="G8153" s="68" t="s">
        <v>80</v>
      </c>
      <c r="H8153" s="68" t="s">
        <v>395</v>
      </c>
      <c r="I8153" s="68" t="s">
        <v>639</v>
      </c>
      <c r="J8153" s="65">
        <v>35</v>
      </c>
      <c r="K8153" s="65">
        <v>14</v>
      </c>
      <c r="L8153" s="65">
        <v>608</v>
      </c>
      <c r="M8153" s="65" t="s">
        <v>507</v>
      </c>
    </row>
    <row r="8154" spans="1:13" ht="12.75" customHeight="1">
      <c r="A8154" s="65" t="str">
        <f>IF(ROW()=1,"KEY",IF(ISNA(VLOOKUP(B8154,車名対応マスタ!B:D,3,FALSE)),"",IF(VLOOKUP(B8154,車名対応マスタ!B:D,3,FALSE)="","",$D8154&amp;" "&amp;IF($G8154="9","J","O")&amp;" "&amp;$I8154&amp;" "&amp;IF($I8154&lt;=TEXT(★完成資料!$A$1,"yyyymm"),TEXT(★完成資料!$A$1,"yyyymm"),"999999")&amp; " " &amp; LEFT(F8154 &amp; "          ",10))))</f>
        <v xml:space="preserve">T O 202202 yyyy00 HV        </v>
      </c>
      <c r="B8154" s="68" t="s">
        <v>480</v>
      </c>
      <c r="C8154" s="68" t="s">
        <v>473</v>
      </c>
      <c r="D8154" s="68" t="s">
        <v>287</v>
      </c>
      <c r="E8154" s="68" t="s">
        <v>531</v>
      </c>
      <c r="F8154" s="68" t="s">
        <v>360</v>
      </c>
      <c r="G8154" s="68" t="s">
        <v>80</v>
      </c>
      <c r="H8154" s="68" t="s">
        <v>395</v>
      </c>
      <c r="I8154" s="68" t="s">
        <v>640</v>
      </c>
      <c r="J8154" s="65">
        <v>27</v>
      </c>
      <c r="K8154" s="65">
        <v>18</v>
      </c>
      <c r="L8154" s="65">
        <v>608</v>
      </c>
      <c r="M8154" s="65" t="s">
        <v>507</v>
      </c>
    </row>
    <row r="8155" spans="1:13" ht="12.75" customHeight="1">
      <c r="A8155" s="65" t="str">
        <f>IF(ROW()=1,"KEY",IF(ISNA(VLOOKUP(B8155,車名対応マスタ!B:D,3,FALSE)),"",IF(VLOOKUP(B8155,車名対応マスタ!B:D,3,FALSE)="","",$D8155&amp;" "&amp;IF($G8155="9","J","O")&amp;" "&amp;$I8155&amp;" "&amp;IF($I8155&lt;=TEXT(★完成資料!$A$1,"yyyymm"),TEXT(★完成資料!$A$1,"yyyymm"),"999999")&amp; " " &amp; LEFT(F8155 &amp; "          ",10))))</f>
        <v xml:space="preserve">T O 202203 yyyy00 HV        </v>
      </c>
      <c r="B8155" s="68" t="s">
        <v>480</v>
      </c>
      <c r="C8155" s="68" t="s">
        <v>473</v>
      </c>
      <c r="D8155" s="68" t="s">
        <v>287</v>
      </c>
      <c r="E8155" s="68" t="s">
        <v>531</v>
      </c>
      <c r="F8155" s="68" t="s">
        <v>360</v>
      </c>
      <c r="G8155" s="68" t="s">
        <v>80</v>
      </c>
      <c r="H8155" s="68" t="s">
        <v>395</v>
      </c>
      <c r="I8155" s="68" t="s">
        <v>641</v>
      </c>
      <c r="J8155" s="65">
        <v>66</v>
      </c>
      <c r="K8155" s="65">
        <v>48</v>
      </c>
      <c r="L8155" s="65">
        <v>608</v>
      </c>
      <c r="M8155" s="65" t="s">
        <v>507</v>
      </c>
    </row>
    <row r="8156" spans="1:13" ht="12.75" customHeight="1">
      <c r="A8156" s="65" t="str">
        <f>IF(ROW()=1,"KEY",IF(ISNA(VLOOKUP(B8156,車名対応マスタ!B:D,3,FALSE)),"",IF(VLOOKUP(B8156,車名対応マスタ!B:D,3,FALSE)="","",$D8156&amp;" "&amp;IF($G8156="9","J","O")&amp;" "&amp;$I8156&amp;" "&amp;IF($I8156&lt;=TEXT(★完成資料!$A$1,"yyyymm"),TEXT(★完成資料!$A$1,"yyyymm"),"999999")&amp; " " &amp; LEFT(F8156 &amp; "          ",10))))</f>
        <v xml:space="preserve">T O 202204 yyyy00 HV        </v>
      </c>
      <c r="B8156" s="68" t="s">
        <v>480</v>
      </c>
      <c r="C8156" s="68" t="s">
        <v>473</v>
      </c>
      <c r="D8156" s="68" t="s">
        <v>287</v>
      </c>
      <c r="E8156" s="68" t="s">
        <v>531</v>
      </c>
      <c r="F8156" s="68" t="s">
        <v>360</v>
      </c>
      <c r="G8156" s="68" t="s">
        <v>80</v>
      </c>
      <c r="H8156" s="68" t="s">
        <v>395</v>
      </c>
      <c r="I8156" s="68" t="s">
        <v>642</v>
      </c>
      <c r="J8156" s="65">
        <v>11</v>
      </c>
      <c r="K8156" s="65">
        <v>41</v>
      </c>
      <c r="L8156" s="65">
        <v>608</v>
      </c>
      <c r="M8156" s="65" t="s">
        <v>507</v>
      </c>
    </row>
    <row r="8157" spans="1:13" ht="12.75" customHeight="1">
      <c r="A8157" s="65" t="str">
        <f>IF(ROW()=1,"KEY",IF(ISNA(VLOOKUP(B8157,車名対応マスタ!B:D,3,FALSE)),"",IF(VLOOKUP(B8157,車名対応マスタ!B:D,3,FALSE)="","",$D8157&amp;" "&amp;IF($G8157="9","J","O")&amp;" "&amp;$I8157&amp;" "&amp;IF($I8157&lt;=TEXT(★完成資料!$A$1,"yyyymm"),TEXT(★完成資料!$A$1,"yyyymm"),"999999")&amp; " " &amp; LEFT(F8157 &amp; "          ",10))))</f>
        <v xml:space="preserve">T O 202205 yyyy00 HV        </v>
      </c>
      <c r="B8157" s="68" t="s">
        <v>480</v>
      </c>
      <c r="C8157" s="68" t="s">
        <v>473</v>
      </c>
      <c r="D8157" s="68" t="s">
        <v>287</v>
      </c>
      <c r="E8157" s="68" t="s">
        <v>531</v>
      </c>
      <c r="F8157" s="68" t="s">
        <v>360</v>
      </c>
      <c r="G8157" s="68" t="s">
        <v>80</v>
      </c>
      <c r="H8157" s="68" t="s">
        <v>395</v>
      </c>
      <c r="I8157" s="68" t="s">
        <v>647</v>
      </c>
      <c r="J8157" s="65">
        <v>37</v>
      </c>
      <c r="K8157" s="65">
        <v>43</v>
      </c>
      <c r="L8157" s="65">
        <v>608</v>
      </c>
      <c r="M8157" s="65" t="s">
        <v>507</v>
      </c>
    </row>
    <row r="8158" spans="1:13" ht="12.75" customHeight="1">
      <c r="A8158" s="65" t="str">
        <f>IF(ROW()=1,"KEY",IF(ISNA(VLOOKUP(B8158,車名対応マスタ!B:D,3,FALSE)),"",IF(VLOOKUP(B8158,車名対応マスタ!B:D,3,FALSE)="","",$D8158&amp;" "&amp;IF($G8158="9","J","O")&amp;" "&amp;$I8158&amp;" "&amp;IF($I8158&lt;=TEXT(★完成資料!$A$1,"yyyymm"),TEXT(★完成資料!$A$1,"yyyymm"),"999999")&amp; " " &amp; LEFT(F8158 &amp; "          ",10))))</f>
        <v xml:space="preserve">T O 202206 yyyy00 HV        </v>
      </c>
      <c r="B8158" s="68" t="s">
        <v>480</v>
      </c>
      <c r="C8158" s="68" t="s">
        <v>473</v>
      </c>
      <c r="D8158" s="68" t="s">
        <v>287</v>
      </c>
      <c r="E8158" s="68" t="s">
        <v>531</v>
      </c>
      <c r="F8158" s="68" t="s">
        <v>360</v>
      </c>
      <c r="G8158" s="68" t="s">
        <v>80</v>
      </c>
      <c r="H8158" s="68" t="s">
        <v>395</v>
      </c>
      <c r="I8158" s="68" t="s">
        <v>652</v>
      </c>
      <c r="J8158" s="65">
        <v>16</v>
      </c>
      <c r="K8158" s="65">
        <v>37</v>
      </c>
      <c r="L8158" s="65">
        <v>608</v>
      </c>
      <c r="M8158" s="65" t="s">
        <v>507</v>
      </c>
    </row>
    <row r="8159" spans="1:13" ht="12.75" customHeight="1">
      <c r="A8159" s="65" t="str">
        <f>IF(ROW()=1,"KEY",IF(ISNA(VLOOKUP(B8159,車名対応マスタ!B:D,3,FALSE)),"",IF(VLOOKUP(B8159,車名対応マスタ!B:D,3,FALSE)="","",$D8159&amp;" "&amp;IF($G8159="9","J","O")&amp;" "&amp;$I8159&amp;" "&amp;IF($I8159&lt;=TEXT(★完成資料!$A$1,"yyyymm"),TEXT(★完成資料!$A$1,"yyyymm"),"999999")&amp; " " &amp; LEFT(F8159 &amp; "          ",10))))</f>
        <v xml:space="preserve">T O 202207 yyyy00 HV        </v>
      </c>
      <c r="B8159" s="68" t="s">
        <v>480</v>
      </c>
      <c r="C8159" s="68" t="s">
        <v>473</v>
      </c>
      <c r="D8159" s="68" t="s">
        <v>287</v>
      </c>
      <c r="E8159" s="68" t="s">
        <v>531</v>
      </c>
      <c r="F8159" s="68" t="s">
        <v>360</v>
      </c>
      <c r="G8159" s="68" t="s">
        <v>80</v>
      </c>
      <c r="H8159" s="68" t="s">
        <v>395</v>
      </c>
      <c r="I8159" s="68" t="s">
        <v>655</v>
      </c>
      <c r="J8159" s="65">
        <v>13</v>
      </c>
      <c r="K8159" s="65">
        <v>35</v>
      </c>
      <c r="L8159" s="65">
        <v>608</v>
      </c>
      <c r="M8159" s="65" t="s">
        <v>507</v>
      </c>
    </row>
    <row r="8160" spans="1:13" ht="12.75" customHeight="1">
      <c r="A8160" s="65" t="str">
        <f>IF(ROW()=1,"KEY",IF(ISNA(VLOOKUP(B8160,車名対応マスタ!B:D,3,FALSE)),"",IF(VLOOKUP(B8160,車名対応マスタ!B:D,3,FALSE)="","",$D8160&amp;" "&amp;IF($G8160="9","J","O")&amp;" "&amp;$I8160&amp;" "&amp;IF($I8160&lt;=TEXT(★完成資料!$A$1,"yyyymm"),TEXT(★完成資料!$A$1,"yyyymm"),"999999")&amp; " " &amp; LEFT(F8160 &amp; "          ",10))))</f>
        <v xml:space="preserve">T O 202208 yyyy00 HV        </v>
      </c>
      <c r="B8160" s="68" t="s">
        <v>480</v>
      </c>
      <c r="C8160" s="68" t="s">
        <v>473</v>
      </c>
      <c r="D8160" s="68" t="s">
        <v>287</v>
      </c>
      <c r="E8160" s="68" t="s">
        <v>531</v>
      </c>
      <c r="F8160" s="68" t="s">
        <v>360</v>
      </c>
      <c r="G8160" s="68" t="s">
        <v>80</v>
      </c>
      <c r="H8160" s="68" t="s">
        <v>395</v>
      </c>
      <c r="I8160" s="68" t="s">
        <v>656</v>
      </c>
      <c r="J8160" s="65">
        <v>24</v>
      </c>
      <c r="K8160" s="65">
        <v>35</v>
      </c>
      <c r="L8160" s="65">
        <v>608</v>
      </c>
      <c r="M8160" s="65" t="s">
        <v>507</v>
      </c>
    </row>
    <row r="8161" spans="1:13" ht="12.75" customHeight="1">
      <c r="A8161" s="65" t="str">
        <f>IF(ROW()=1,"KEY",IF(ISNA(VLOOKUP(B8161,車名対応マスタ!B:D,3,FALSE)),"",IF(VLOOKUP(B8161,車名対応マスタ!B:D,3,FALSE)="","",$D8161&amp;" "&amp;IF($G8161="9","J","O")&amp;" "&amp;$I8161&amp;" "&amp;IF($I8161&lt;=TEXT(★完成資料!$A$1,"yyyymm"),TEXT(★完成資料!$A$1,"yyyymm"),"999999")&amp; " " &amp; LEFT(F8161 &amp; "          ",10))))</f>
        <v xml:space="preserve">T O 202209 yyyy00 HV        </v>
      </c>
      <c r="B8161" s="68" t="s">
        <v>480</v>
      </c>
      <c r="C8161" s="68" t="s">
        <v>473</v>
      </c>
      <c r="D8161" s="68" t="s">
        <v>287</v>
      </c>
      <c r="E8161" s="68" t="s">
        <v>531</v>
      </c>
      <c r="F8161" s="68" t="s">
        <v>360</v>
      </c>
      <c r="G8161" s="68" t="s">
        <v>80</v>
      </c>
      <c r="H8161" s="68" t="s">
        <v>395</v>
      </c>
      <c r="I8161" s="68" t="s">
        <v>657</v>
      </c>
      <c r="J8161" s="65">
        <v>7</v>
      </c>
      <c r="K8161" s="65">
        <v>29</v>
      </c>
      <c r="L8161" s="65">
        <v>608</v>
      </c>
      <c r="M8161" s="65" t="s">
        <v>507</v>
      </c>
    </row>
    <row r="8162" spans="1:13" ht="12.75" customHeight="1">
      <c r="A8162" s="65" t="str">
        <f>IF(ROW()=1,"KEY",IF(ISNA(VLOOKUP(B8162,車名対応マスタ!B:D,3,FALSE)),"",IF(VLOOKUP(B8162,車名対応マスタ!B:D,3,FALSE)="","",$D8162&amp;" "&amp;IF($G8162="9","J","O")&amp;" "&amp;$I8162&amp;" "&amp;IF($I8162&lt;=TEXT(★完成資料!$A$1,"yyyymm"),TEXT(★完成資料!$A$1,"yyyymm"),"999999")&amp; " " &amp; LEFT(F8162 &amp; "          ",10))))</f>
        <v xml:space="preserve">T O 202210 yyyy00 HV        </v>
      </c>
      <c r="B8162" s="68" t="s">
        <v>480</v>
      </c>
      <c r="C8162" s="68" t="s">
        <v>473</v>
      </c>
      <c r="D8162" s="68" t="s">
        <v>287</v>
      </c>
      <c r="E8162" s="68" t="s">
        <v>531</v>
      </c>
      <c r="F8162" s="68" t="s">
        <v>360</v>
      </c>
      <c r="G8162" s="68" t="s">
        <v>80</v>
      </c>
      <c r="H8162" s="68" t="s">
        <v>395</v>
      </c>
      <c r="I8162" s="68" t="s">
        <v>663</v>
      </c>
      <c r="J8162" s="65">
        <v>29</v>
      </c>
      <c r="K8162" s="65">
        <v>33</v>
      </c>
      <c r="L8162" s="65">
        <v>608</v>
      </c>
      <c r="M8162" s="65" t="s">
        <v>507</v>
      </c>
    </row>
    <row r="8163" spans="1:13" ht="12.75" customHeight="1">
      <c r="A8163" s="65" t="str">
        <f>IF(ROW()=1,"KEY",IF(ISNA(VLOOKUP(B8163,車名対応マスタ!B:D,3,FALSE)),"",IF(VLOOKUP(B8163,車名対応マスタ!B:D,3,FALSE)="","",$D8163&amp;" "&amp;IF($G8163="9","J","O")&amp;" "&amp;$I8163&amp;" "&amp;IF($I8163&lt;=TEXT(★完成資料!$A$1,"yyyymm"),TEXT(★完成資料!$A$1,"yyyymm"),"999999")&amp; " " &amp; LEFT(F8163 &amp; "          ",10))))</f>
        <v xml:space="preserve">T O 202201 yyyy00 HV        </v>
      </c>
      <c r="B8163" s="68" t="s">
        <v>480</v>
      </c>
      <c r="C8163" s="68" t="s">
        <v>473</v>
      </c>
      <c r="D8163" s="68" t="s">
        <v>287</v>
      </c>
      <c r="E8163" s="68" t="s">
        <v>531</v>
      </c>
      <c r="F8163" s="68" t="s">
        <v>360</v>
      </c>
      <c r="G8163" s="68" t="s">
        <v>80</v>
      </c>
      <c r="H8163" s="68" t="s">
        <v>395</v>
      </c>
      <c r="I8163" s="68" t="s">
        <v>639</v>
      </c>
      <c r="J8163" s="65">
        <v>6</v>
      </c>
      <c r="K8163" s="65">
        <v>8</v>
      </c>
      <c r="L8163" s="65">
        <v>609</v>
      </c>
      <c r="M8163" s="65" t="s">
        <v>252</v>
      </c>
    </row>
    <row r="8164" spans="1:13" ht="12.75" customHeight="1">
      <c r="A8164" s="65" t="str">
        <f>IF(ROW()=1,"KEY",IF(ISNA(VLOOKUP(B8164,車名対応マスタ!B:D,3,FALSE)),"",IF(VLOOKUP(B8164,車名対応マスタ!B:D,3,FALSE)="","",$D8164&amp;" "&amp;IF($G8164="9","J","O")&amp;" "&amp;$I8164&amp;" "&amp;IF($I8164&lt;=TEXT(★完成資料!$A$1,"yyyymm"),TEXT(★完成資料!$A$1,"yyyymm"),"999999")&amp; " " &amp; LEFT(F8164 &amp; "          ",10))))</f>
        <v xml:space="preserve">T O 202202 yyyy00 HV        </v>
      </c>
      <c r="B8164" s="68" t="s">
        <v>480</v>
      </c>
      <c r="C8164" s="68" t="s">
        <v>473</v>
      </c>
      <c r="D8164" s="68" t="s">
        <v>287</v>
      </c>
      <c r="E8164" s="68" t="s">
        <v>531</v>
      </c>
      <c r="F8164" s="68" t="s">
        <v>360</v>
      </c>
      <c r="G8164" s="68" t="s">
        <v>80</v>
      </c>
      <c r="H8164" s="68" t="s">
        <v>395</v>
      </c>
      <c r="I8164" s="68" t="s">
        <v>640</v>
      </c>
      <c r="J8164" s="65">
        <v>9</v>
      </c>
      <c r="K8164" s="65">
        <v>5</v>
      </c>
      <c r="L8164" s="65">
        <v>609</v>
      </c>
      <c r="M8164" s="65" t="s">
        <v>252</v>
      </c>
    </row>
    <row r="8165" spans="1:13" ht="12.75" customHeight="1">
      <c r="A8165" s="65" t="str">
        <f>IF(ROW()=1,"KEY",IF(ISNA(VLOOKUP(B8165,車名対応マスタ!B:D,3,FALSE)),"",IF(VLOOKUP(B8165,車名対応マスタ!B:D,3,FALSE)="","",$D8165&amp;" "&amp;IF($G8165="9","J","O")&amp;" "&amp;$I8165&amp;" "&amp;IF($I8165&lt;=TEXT(★完成資料!$A$1,"yyyymm"),TEXT(★完成資料!$A$1,"yyyymm"),"999999")&amp; " " &amp; LEFT(F8165 &amp; "          ",10))))</f>
        <v xml:space="preserve">T O 202203 yyyy00 HV        </v>
      </c>
      <c r="B8165" s="68" t="s">
        <v>480</v>
      </c>
      <c r="C8165" s="68" t="s">
        <v>473</v>
      </c>
      <c r="D8165" s="68" t="s">
        <v>287</v>
      </c>
      <c r="E8165" s="68" t="s">
        <v>531</v>
      </c>
      <c r="F8165" s="68" t="s">
        <v>360</v>
      </c>
      <c r="G8165" s="68" t="s">
        <v>80</v>
      </c>
      <c r="H8165" s="68" t="s">
        <v>395</v>
      </c>
      <c r="I8165" s="68" t="s">
        <v>641</v>
      </c>
      <c r="J8165" s="65">
        <v>4</v>
      </c>
      <c r="K8165" s="65">
        <v>10</v>
      </c>
      <c r="L8165" s="65">
        <v>609</v>
      </c>
      <c r="M8165" s="65" t="s">
        <v>252</v>
      </c>
    </row>
    <row r="8166" spans="1:13" ht="12.75" customHeight="1">
      <c r="A8166" s="65" t="str">
        <f>IF(ROW()=1,"KEY",IF(ISNA(VLOOKUP(B8166,車名対応マスタ!B:D,3,FALSE)),"",IF(VLOOKUP(B8166,車名対応マスタ!B:D,3,FALSE)="","",$D8166&amp;" "&amp;IF($G8166="9","J","O")&amp;" "&amp;$I8166&amp;" "&amp;IF($I8166&lt;=TEXT(★完成資料!$A$1,"yyyymm"),TEXT(★完成資料!$A$1,"yyyymm"),"999999")&amp; " " &amp; LEFT(F8166 &amp; "          ",10))))</f>
        <v xml:space="preserve">T O 202204 yyyy00 HV        </v>
      </c>
      <c r="B8166" s="68" t="s">
        <v>480</v>
      </c>
      <c r="C8166" s="68" t="s">
        <v>473</v>
      </c>
      <c r="D8166" s="68" t="s">
        <v>287</v>
      </c>
      <c r="E8166" s="68" t="s">
        <v>531</v>
      </c>
      <c r="F8166" s="68" t="s">
        <v>360</v>
      </c>
      <c r="G8166" s="68" t="s">
        <v>80</v>
      </c>
      <c r="H8166" s="68" t="s">
        <v>395</v>
      </c>
      <c r="I8166" s="68" t="s">
        <v>642</v>
      </c>
      <c r="J8166" s="65">
        <v>6</v>
      </c>
      <c r="K8166" s="65">
        <v>5</v>
      </c>
      <c r="L8166" s="65">
        <v>609</v>
      </c>
      <c r="M8166" s="65" t="s">
        <v>252</v>
      </c>
    </row>
    <row r="8167" spans="1:13" ht="12.75" customHeight="1">
      <c r="A8167" s="65" t="str">
        <f>IF(ROW()=1,"KEY",IF(ISNA(VLOOKUP(B8167,車名対応マスタ!B:D,3,FALSE)),"",IF(VLOOKUP(B8167,車名対応マスタ!B:D,3,FALSE)="","",$D8167&amp;" "&amp;IF($G8167="9","J","O")&amp;" "&amp;$I8167&amp;" "&amp;IF($I8167&lt;=TEXT(★完成資料!$A$1,"yyyymm"),TEXT(★完成資料!$A$1,"yyyymm"),"999999")&amp; " " &amp; LEFT(F8167 &amp; "          ",10))))</f>
        <v xml:space="preserve">T O 202205 yyyy00 HV        </v>
      </c>
      <c r="B8167" s="68" t="s">
        <v>480</v>
      </c>
      <c r="C8167" s="68" t="s">
        <v>473</v>
      </c>
      <c r="D8167" s="68" t="s">
        <v>287</v>
      </c>
      <c r="E8167" s="68" t="s">
        <v>531</v>
      </c>
      <c r="F8167" s="68" t="s">
        <v>360</v>
      </c>
      <c r="G8167" s="68" t="s">
        <v>80</v>
      </c>
      <c r="H8167" s="68" t="s">
        <v>395</v>
      </c>
      <c r="I8167" s="68" t="s">
        <v>647</v>
      </c>
      <c r="J8167" s="65">
        <v>1</v>
      </c>
      <c r="K8167" s="65">
        <v>13</v>
      </c>
      <c r="L8167" s="65">
        <v>609</v>
      </c>
      <c r="M8167" s="65" t="s">
        <v>252</v>
      </c>
    </row>
    <row r="8168" spans="1:13" ht="12.75" customHeight="1">
      <c r="A8168" s="65" t="str">
        <f>IF(ROW()=1,"KEY",IF(ISNA(VLOOKUP(B8168,車名対応マスタ!B:D,3,FALSE)),"",IF(VLOOKUP(B8168,車名対応マスタ!B:D,3,FALSE)="","",$D8168&amp;" "&amp;IF($G8168="9","J","O")&amp;" "&amp;$I8168&amp;" "&amp;IF($I8168&lt;=TEXT(★完成資料!$A$1,"yyyymm"),TEXT(★完成資料!$A$1,"yyyymm"),"999999")&amp; " " &amp; LEFT(F8168 &amp; "          ",10))))</f>
        <v xml:space="preserve">T O 202206 yyyy00 HV        </v>
      </c>
      <c r="B8168" s="68" t="s">
        <v>480</v>
      </c>
      <c r="C8168" s="68" t="s">
        <v>473</v>
      </c>
      <c r="D8168" s="68" t="s">
        <v>287</v>
      </c>
      <c r="E8168" s="68" t="s">
        <v>531</v>
      </c>
      <c r="F8168" s="68" t="s">
        <v>360</v>
      </c>
      <c r="G8168" s="68" t="s">
        <v>80</v>
      </c>
      <c r="H8168" s="68" t="s">
        <v>395</v>
      </c>
      <c r="I8168" s="68" t="s">
        <v>652</v>
      </c>
      <c r="J8168" s="65">
        <v>3</v>
      </c>
      <c r="K8168" s="65">
        <v>9</v>
      </c>
      <c r="L8168" s="65">
        <v>609</v>
      </c>
      <c r="M8168" s="65" t="s">
        <v>252</v>
      </c>
    </row>
    <row r="8169" spans="1:13" ht="12.75" customHeight="1">
      <c r="A8169" s="65" t="str">
        <f>IF(ROW()=1,"KEY",IF(ISNA(VLOOKUP(B8169,車名対応マスタ!B:D,3,FALSE)),"",IF(VLOOKUP(B8169,車名対応マスタ!B:D,3,FALSE)="","",$D8169&amp;" "&amp;IF($G8169="9","J","O")&amp;" "&amp;$I8169&amp;" "&amp;IF($I8169&lt;=TEXT(★完成資料!$A$1,"yyyymm"),TEXT(★完成資料!$A$1,"yyyymm"),"999999")&amp; " " &amp; LEFT(F8169 &amp; "          ",10))))</f>
        <v xml:space="preserve">T O 202207 yyyy00 HV        </v>
      </c>
      <c r="B8169" s="68" t="s">
        <v>480</v>
      </c>
      <c r="C8169" s="68" t="s">
        <v>473</v>
      </c>
      <c r="D8169" s="68" t="s">
        <v>287</v>
      </c>
      <c r="E8169" s="68" t="s">
        <v>531</v>
      </c>
      <c r="F8169" s="68" t="s">
        <v>360</v>
      </c>
      <c r="G8169" s="68" t="s">
        <v>80</v>
      </c>
      <c r="H8169" s="68" t="s">
        <v>395</v>
      </c>
      <c r="I8169" s="68" t="s">
        <v>655</v>
      </c>
      <c r="J8169" s="65">
        <v>6</v>
      </c>
      <c r="K8169" s="65">
        <v>6</v>
      </c>
      <c r="L8169" s="65">
        <v>609</v>
      </c>
      <c r="M8169" s="65" t="s">
        <v>252</v>
      </c>
    </row>
    <row r="8170" spans="1:13" ht="12.75" customHeight="1">
      <c r="A8170" s="65" t="str">
        <f>IF(ROW()=1,"KEY",IF(ISNA(VLOOKUP(B8170,車名対応マスタ!B:D,3,FALSE)),"",IF(VLOOKUP(B8170,車名対応マスタ!B:D,3,FALSE)="","",$D8170&amp;" "&amp;IF($G8170="9","J","O")&amp;" "&amp;$I8170&amp;" "&amp;IF($I8170&lt;=TEXT(★完成資料!$A$1,"yyyymm"),TEXT(★完成資料!$A$1,"yyyymm"),"999999")&amp; " " &amp; LEFT(F8170 &amp; "          ",10))))</f>
        <v xml:space="preserve">T O 202208 yyyy00 HV        </v>
      </c>
      <c r="B8170" s="68" t="s">
        <v>480</v>
      </c>
      <c r="C8170" s="68" t="s">
        <v>473</v>
      </c>
      <c r="D8170" s="68" t="s">
        <v>287</v>
      </c>
      <c r="E8170" s="68" t="s">
        <v>531</v>
      </c>
      <c r="F8170" s="68" t="s">
        <v>360</v>
      </c>
      <c r="G8170" s="68" t="s">
        <v>80</v>
      </c>
      <c r="H8170" s="68" t="s">
        <v>395</v>
      </c>
      <c r="I8170" s="68" t="s">
        <v>656</v>
      </c>
      <c r="J8170" s="65">
        <v>25</v>
      </c>
      <c r="K8170" s="65">
        <v>9</v>
      </c>
      <c r="L8170" s="65">
        <v>609</v>
      </c>
      <c r="M8170" s="65" t="s">
        <v>252</v>
      </c>
    </row>
    <row r="8171" spans="1:13" ht="12.75" customHeight="1">
      <c r="A8171" s="65" t="str">
        <f>IF(ROW()=1,"KEY",IF(ISNA(VLOOKUP(B8171,車名対応マスタ!B:D,3,FALSE)),"",IF(VLOOKUP(B8171,車名対応マスタ!B:D,3,FALSE)="","",$D8171&amp;" "&amp;IF($G8171="9","J","O")&amp;" "&amp;$I8171&amp;" "&amp;IF($I8171&lt;=TEXT(★完成資料!$A$1,"yyyymm"),TEXT(★完成資料!$A$1,"yyyymm"),"999999")&amp; " " &amp; LEFT(F8171 &amp; "          ",10))))</f>
        <v xml:space="preserve">T O 202209 yyyy00 HV        </v>
      </c>
      <c r="B8171" s="68" t="s">
        <v>480</v>
      </c>
      <c r="C8171" s="68" t="s">
        <v>473</v>
      </c>
      <c r="D8171" s="68" t="s">
        <v>287</v>
      </c>
      <c r="E8171" s="68" t="s">
        <v>531</v>
      </c>
      <c r="F8171" s="68" t="s">
        <v>360</v>
      </c>
      <c r="G8171" s="68" t="s">
        <v>80</v>
      </c>
      <c r="H8171" s="68" t="s">
        <v>395</v>
      </c>
      <c r="I8171" s="68" t="s">
        <v>657</v>
      </c>
      <c r="J8171" s="65">
        <v>42</v>
      </c>
      <c r="K8171" s="65">
        <v>12</v>
      </c>
      <c r="L8171" s="65">
        <v>609</v>
      </c>
      <c r="M8171" s="65" t="s">
        <v>252</v>
      </c>
    </row>
    <row r="8172" spans="1:13" ht="12.75" customHeight="1">
      <c r="A8172" s="65" t="str">
        <f>IF(ROW()=1,"KEY",IF(ISNA(VLOOKUP(B8172,車名対応マスタ!B:D,3,FALSE)),"",IF(VLOOKUP(B8172,車名対応マスタ!B:D,3,FALSE)="","",$D8172&amp;" "&amp;IF($G8172="9","J","O")&amp;" "&amp;$I8172&amp;" "&amp;IF($I8172&lt;=TEXT(★完成資料!$A$1,"yyyymm"),TEXT(★完成資料!$A$1,"yyyymm"),"999999")&amp; " " &amp; LEFT(F8172 &amp; "          ",10))))</f>
        <v xml:space="preserve">T O 202210 yyyy00 HV        </v>
      </c>
      <c r="B8172" s="68" t="s">
        <v>480</v>
      </c>
      <c r="C8172" s="68" t="s">
        <v>473</v>
      </c>
      <c r="D8172" s="68" t="s">
        <v>287</v>
      </c>
      <c r="E8172" s="68" t="s">
        <v>531</v>
      </c>
      <c r="F8172" s="68" t="s">
        <v>360</v>
      </c>
      <c r="G8172" s="68" t="s">
        <v>80</v>
      </c>
      <c r="H8172" s="68" t="s">
        <v>395</v>
      </c>
      <c r="I8172" s="68" t="s">
        <v>663</v>
      </c>
      <c r="J8172" s="65">
        <v>9</v>
      </c>
      <c r="K8172" s="65">
        <v>11</v>
      </c>
      <c r="L8172" s="65">
        <v>609</v>
      </c>
      <c r="M8172" s="65" t="s">
        <v>252</v>
      </c>
    </row>
    <row r="8173" spans="1:13" ht="12.75" customHeight="1">
      <c r="A8173" s="65" t="str">
        <f>IF(ROW()=1,"KEY",IF(ISNA(VLOOKUP(B8173,車名対応マスタ!B:D,3,FALSE)),"",IF(VLOOKUP(B8173,車名対応マスタ!B:D,3,FALSE)="","",$D8173&amp;" "&amp;IF($G8173="9","J","O")&amp;" "&amp;$I8173&amp;" "&amp;IF($I8173&lt;=TEXT(★完成資料!$A$1,"yyyymm"),TEXT(★完成資料!$A$1,"yyyymm"),"999999")&amp; " " &amp; LEFT(F8173 &amp; "          ",10))))</f>
        <v xml:space="preserve">T O 202201 yyyy00 HV        </v>
      </c>
      <c r="B8173" s="68" t="s">
        <v>480</v>
      </c>
      <c r="C8173" s="68" t="s">
        <v>473</v>
      </c>
      <c r="D8173" s="68" t="s">
        <v>287</v>
      </c>
      <c r="E8173" s="68" t="s">
        <v>531</v>
      </c>
      <c r="F8173" s="68" t="s">
        <v>360</v>
      </c>
      <c r="G8173" s="68" t="s">
        <v>80</v>
      </c>
      <c r="H8173" s="68" t="s">
        <v>395</v>
      </c>
      <c r="I8173" s="68" t="s">
        <v>639</v>
      </c>
      <c r="J8173" s="65">
        <v>129</v>
      </c>
      <c r="K8173" s="65">
        <v>31</v>
      </c>
      <c r="L8173" s="65">
        <v>448</v>
      </c>
      <c r="M8173" s="65" t="s">
        <v>400</v>
      </c>
    </row>
    <row r="8174" spans="1:13" ht="12.75" customHeight="1">
      <c r="A8174" s="65" t="str">
        <f>IF(ROW()=1,"KEY",IF(ISNA(VLOOKUP(B8174,車名対応マスタ!B:D,3,FALSE)),"",IF(VLOOKUP(B8174,車名対応マスタ!B:D,3,FALSE)="","",$D8174&amp;" "&amp;IF($G8174="9","J","O")&amp;" "&amp;$I8174&amp;" "&amp;IF($I8174&lt;=TEXT(★完成資料!$A$1,"yyyymm"),TEXT(★完成資料!$A$1,"yyyymm"),"999999")&amp; " " &amp; LEFT(F8174 &amp; "          ",10))))</f>
        <v xml:space="preserve">T O 202202 yyyy00 HV        </v>
      </c>
      <c r="B8174" s="68" t="s">
        <v>480</v>
      </c>
      <c r="C8174" s="68" t="s">
        <v>473</v>
      </c>
      <c r="D8174" s="68" t="s">
        <v>287</v>
      </c>
      <c r="E8174" s="68" t="s">
        <v>531</v>
      </c>
      <c r="F8174" s="68" t="s">
        <v>360</v>
      </c>
      <c r="G8174" s="68" t="s">
        <v>80</v>
      </c>
      <c r="H8174" s="68" t="s">
        <v>395</v>
      </c>
      <c r="I8174" s="68" t="s">
        <v>640</v>
      </c>
      <c r="J8174" s="65">
        <v>43</v>
      </c>
      <c r="K8174" s="65">
        <v>29</v>
      </c>
      <c r="L8174" s="65">
        <v>448</v>
      </c>
      <c r="M8174" s="65" t="s">
        <v>400</v>
      </c>
    </row>
    <row r="8175" spans="1:13" ht="12.75" customHeight="1">
      <c r="A8175" s="65" t="str">
        <f>IF(ROW()=1,"KEY",IF(ISNA(VLOOKUP(B8175,車名対応マスタ!B:D,3,FALSE)),"",IF(VLOOKUP(B8175,車名対応マスタ!B:D,3,FALSE)="","",$D8175&amp;" "&amp;IF($G8175="9","J","O")&amp;" "&amp;$I8175&amp;" "&amp;IF($I8175&lt;=TEXT(★完成資料!$A$1,"yyyymm"),TEXT(★完成資料!$A$1,"yyyymm"),"999999")&amp; " " &amp; LEFT(F8175 &amp; "          ",10))))</f>
        <v xml:space="preserve">T O 202203 yyyy00 HV        </v>
      </c>
      <c r="B8175" s="68" t="s">
        <v>480</v>
      </c>
      <c r="C8175" s="68" t="s">
        <v>473</v>
      </c>
      <c r="D8175" s="68" t="s">
        <v>287</v>
      </c>
      <c r="E8175" s="68" t="s">
        <v>531</v>
      </c>
      <c r="F8175" s="68" t="s">
        <v>360</v>
      </c>
      <c r="G8175" s="68" t="s">
        <v>80</v>
      </c>
      <c r="H8175" s="68" t="s">
        <v>395</v>
      </c>
      <c r="I8175" s="68" t="s">
        <v>641</v>
      </c>
      <c r="J8175" s="65">
        <v>22</v>
      </c>
      <c r="K8175" s="65">
        <v>48</v>
      </c>
      <c r="L8175" s="65">
        <v>448</v>
      </c>
      <c r="M8175" s="65" t="s">
        <v>400</v>
      </c>
    </row>
    <row r="8176" spans="1:13" ht="12.75" customHeight="1">
      <c r="A8176" s="65" t="str">
        <f>IF(ROW()=1,"KEY",IF(ISNA(VLOOKUP(B8176,車名対応マスタ!B:D,3,FALSE)),"",IF(VLOOKUP(B8176,車名対応マスタ!B:D,3,FALSE)="","",$D8176&amp;" "&amp;IF($G8176="9","J","O")&amp;" "&amp;$I8176&amp;" "&amp;IF($I8176&lt;=TEXT(★完成資料!$A$1,"yyyymm"),TEXT(★完成資料!$A$1,"yyyymm"),"999999")&amp; " " &amp; LEFT(F8176 &amp; "          ",10))))</f>
        <v xml:space="preserve">T O 202204 yyyy00 HV        </v>
      </c>
      <c r="B8176" s="68" t="s">
        <v>480</v>
      </c>
      <c r="C8176" s="68" t="s">
        <v>473</v>
      </c>
      <c r="D8176" s="68" t="s">
        <v>287</v>
      </c>
      <c r="E8176" s="68" t="s">
        <v>531</v>
      </c>
      <c r="F8176" s="68" t="s">
        <v>360</v>
      </c>
      <c r="G8176" s="68" t="s">
        <v>80</v>
      </c>
      <c r="H8176" s="68" t="s">
        <v>395</v>
      </c>
      <c r="I8176" s="68" t="s">
        <v>642</v>
      </c>
      <c r="J8176" s="65">
        <v>48</v>
      </c>
      <c r="K8176" s="65">
        <v>77</v>
      </c>
      <c r="L8176" s="65">
        <v>448</v>
      </c>
      <c r="M8176" s="65" t="s">
        <v>400</v>
      </c>
    </row>
    <row r="8177" spans="1:13" ht="12.75" customHeight="1">
      <c r="A8177" s="65" t="str">
        <f>IF(ROW()=1,"KEY",IF(ISNA(VLOOKUP(B8177,車名対応マスタ!B:D,3,FALSE)),"",IF(VLOOKUP(B8177,車名対応マスタ!B:D,3,FALSE)="","",$D8177&amp;" "&amp;IF($G8177="9","J","O")&amp;" "&amp;$I8177&amp;" "&amp;IF($I8177&lt;=TEXT(★完成資料!$A$1,"yyyymm"),TEXT(★完成資料!$A$1,"yyyymm"),"999999")&amp; " " &amp; LEFT(F8177 &amp; "          ",10))))</f>
        <v xml:space="preserve">T O 202205 yyyy00 HV        </v>
      </c>
      <c r="B8177" s="68" t="s">
        <v>480</v>
      </c>
      <c r="C8177" s="68" t="s">
        <v>473</v>
      </c>
      <c r="D8177" s="68" t="s">
        <v>287</v>
      </c>
      <c r="E8177" s="68" t="s">
        <v>531</v>
      </c>
      <c r="F8177" s="68" t="s">
        <v>360</v>
      </c>
      <c r="G8177" s="68" t="s">
        <v>80</v>
      </c>
      <c r="H8177" s="68" t="s">
        <v>395</v>
      </c>
      <c r="I8177" s="68" t="s">
        <v>647</v>
      </c>
      <c r="J8177" s="65">
        <v>46</v>
      </c>
      <c r="K8177" s="65">
        <v>64</v>
      </c>
      <c r="L8177" s="65">
        <v>448</v>
      </c>
      <c r="M8177" s="65" t="s">
        <v>400</v>
      </c>
    </row>
    <row r="8178" spans="1:13" ht="12.75" customHeight="1">
      <c r="A8178" s="65" t="str">
        <f>IF(ROW()=1,"KEY",IF(ISNA(VLOOKUP(B8178,車名対応マスタ!B:D,3,FALSE)),"",IF(VLOOKUP(B8178,車名対応マスタ!B:D,3,FALSE)="","",$D8178&amp;" "&amp;IF($G8178="9","J","O")&amp;" "&amp;$I8178&amp;" "&amp;IF($I8178&lt;=TEXT(★完成資料!$A$1,"yyyymm"),TEXT(★完成資料!$A$1,"yyyymm"),"999999")&amp; " " &amp; LEFT(F8178 &amp; "          ",10))))</f>
        <v xml:space="preserve">T O 202206 yyyy00 HV        </v>
      </c>
      <c r="B8178" s="68" t="s">
        <v>480</v>
      </c>
      <c r="C8178" s="68" t="s">
        <v>473</v>
      </c>
      <c r="D8178" s="68" t="s">
        <v>287</v>
      </c>
      <c r="E8178" s="68" t="s">
        <v>531</v>
      </c>
      <c r="F8178" s="68" t="s">
        <v>360</v>
      </c>
      <c r="G8178" s="68" t="s">
        <v>80</v>
      </c>
      <c r="H8178" s="68" t="s">
        <v>395</v>
      </c>
      <c r="I8178" s="68" t="s">
        <v>652</v>
      </c>
      <c r="J8178" s="65">
        <v>127</v>
      </c>
      <c r="K8178" s="65">
        <v>84</v>
      </c>
      <c r="L8178" s="65">
        <v>448</v>
      </c>
      <c r="M8178" s="65" t="s">
        <v>400</v>
      </c>
    </row>
    <row r="8179" spans="1:13" ht="12.75" customHeight="1">
      <c r="A8179" s="65" t="str">
        <f>IF(ROW()=1,"KEY",IF(ISNA(VLOOKUP(B8179,車名対応マスタ!B:D,3,FALSE)),"",IF(VLOOKUP(B8179,車名対応マスタ!B:D,3,FALSE)="","",$D8179&amp;" "&amp;IF($G8179="9","J","O")&amp;" "&amp;$I8179&amp;" "&amp;IF($I8179&lt;=TEXT(★完成資料!$A$1,"yyyymm"),TEXT(★完成資料!$A$1,"yyyymm"),"999999")&amp; " " &amp; LEFT(F8179 &amp; "          ",10))))</f>
        <v xml:space="preserve">T O 202207 yyyy00 HV        </v>
      </c>
      <c r="B8179" s="68" t="s">
        <v>480</v>
      </c>
      <c r="C8179" s="68" t="s">
        <v>473</v>
      </c>
      <c r="D8179" s="68" t="s">
        <v>287</v>
      </c>
      <c r="E8179" s="68" t="s">
        <v>531</v>
      </c>
      <c r="F8179" s="68" t="s">
        <v>360</v>
      </c>
      <c r="G8179" s="68" t="s">
        <v>80</v>
      </c>
      <c r="H8179" s="68" t="s">
        <v>395</v>
      </c>
      <c r="I8179" s="68" t="s">
        <v>655</v>
      </c>
      <c r="J8179" s="65">
        <v>111</v>
      </c>
      <c r="K8179" s="65">
        <v>69</v>
      </c>
      <c r="L8179" s="65">
        <v>448</v>
      </c>
      <c r="M8179" s="65" t="s">
        <v>400</v>
      </c>
    </row>
    <row r="8180" spans="1:13" ht="12.75" customHeight="1">
      <c r="A8180" s="65" t="str">
        <f>IF(ROW()=1,"KEY",IF(ISNA(VLOOKUP(B8180,車名対応マスタ!B:D,3,FALSE)),"",IF(VLOOKUP(B8180,車名対応マスタ!B:D,3,FALSE)="","",$D8180&amp;" "&amp;IF($G8180="9","J","O")&amp;" "&amp;$I8180&amp;" "&amp;IF($I8180&lt;=TEXT(★完成資料!$A$1,"yyyymm"),TEXT(★完成資料!$A$1,"yyyymm"),"999999")&amp; " " &amp; LEFT(F8180 &amp; "          ",10))))</f>
        <v xml:space="preserve">T O 202208 yyyy00 HV        </v>
      </c>
      <c r="B8180" s="68" t="s">
        <v>480</v>
      </c>
      <c r="C8180" s="68" t="s">
        <v>473</v>
      </c>
      <c r="D8180" s="68" t="s">
        <v>287</v>
      </c>
      <c r="E8180" s="68" t="s">
        <v>531</v>
      </c>
      <c r="F8180" s="68" t="s">
        <v>360</v>
      </c>
      <c r="G8180" s="68" t="s">
        <v>80</v>
      </c>
      <c r="H8180" s="68" t="s">
        <v>395</v>
      </c>
      <c r="I8180" s="68" t="s">
        <v>656</v>
      </c>
      <c r="J8180" s="65">
        <v>123</v>
      </c>
      <c r="K8180" s="65">
        <v>85</v>
      </c>
      <c r="L8180" s="65">
        <v>448</v>
      </c>
      <c r="M8180" s="65" t="s">
        <v>400</v>
      </c>
    </row>
    <row r="8181" spans="1:13" ht="12.75" customHeight="1">
      <c r="A8181" s="65" t="str">
        <f>IF(ROW()=1,"KEY",IF(ISNA(VLOOKUP(B8181,車名対応マスタ!B:D,3,FALSE)),"",IF(VLOOKUP(B8181,車名対応マスタ!B:D,3,FALSE)="","",$D8181&amp;" "&amp;IF($G8181="9","J","O")&amp;" "&amp;$I8181&amp;" "&amp;IF($I8181&lt;=TEXT(★完成資料!$A$1,"yyyymm"),TEXT(★完成資料!$A$1,"yyyymm"),"999999")&amp; " " &amp; LEFT(F8181 &amp; "          ",10))))</f>
        <v xml:space="preserve">T O 202209 yyyy00 HV        </v>
      </c>
      <c r="B8181" s="68" t="s">
        <v>480</v>
      </c>
      <c r="C8181" s="68" t="s">
        <v>473</v>
      </c>
      <c r="D8181" s="68" t="s">
        <v>287</v>
      </c>
      <c r="E8181" s="68" t="s">
        <v>531</v>
      </c>
      <c r="F8181" s="68" t="s">
        <v>360</v>
      </c>
      <c r="G8181" s="68" t="s">
        <v>80</v>
      </c>
      <c r="H8181" s="68" t="s">
        <v>395</v>
      </c>
      <c r="I8181" s="68" t="s">
        <v>657</v>
      </c>
      <c r="J8181" s="65">
        <v>24</v>
      </c>
      <c r="K8181" s="65">
        <v>43</v>
      </c>
      <c r="L8181" s="65">
        <v>448</v>
      </c>
      <c r="M8181" s="65" t="s">
        <v>400</v>
      </c>
    </row>
    <row r="8182" spans="1:13" ht="12.75" customHeight="1">
      <c r="A8182" s="65" t="str">
        <f>IF(ROW()=1,"KEY",IF(ISNA(VLOOKUP(B8182,車名対応マスタ!B:D,3,FALSE)),"",IF(VLOOKUP(B8182,車名対応マスタ!B:D,3,FALSE)="","",$D8182&amp;" "&amp;IF($G8182="9","J","O")&amp;" "&amp;$I8182&amp;" "&amp;IF($I8182&lt;=TEXT(★完成資料!$A$1,"yyyymm"),TEXT(★完成資料!$A$1,"yyyymm"),"999999")&amp; " " &amp; LEFT(F8182 &amp; "          ",10))))</f>
        <v xml:space="preserve">T O 202210 yyyy00 HV        </v>
      </c>
      <c r="B8182" s="68" t="s">
        <v>480</v>
      </c>
      <c r="C8182" s="68" t="s">
        <v>473</v>
      </c>
      <c r="D8182" s="68" t="s">
        <v>287</v>
      </c>
      <c r="E8182" s="68" t="s">
        <v>531</v>
      </c>
      <c r="F8182" s="68" t="s">
        <v>360</v>
      </c>
      <c r="G8182" s="68" t="s">
        <v>80</v>
      </c>
      <c r="H8182" s="68" t="s">
        <v>395</v>
      </c>
      <c r="I8182" s="68" t="s">
        <v>663</v>
      </c>
      <c r="J8182" s="65">
        <v>24</v>
      </c>
      <c r="K8182" s="65">
        <v>27</v>
      </c>
      <c r="L8182" s="65">
        <v>448</v>
      </c>
      <c r="M8182" s="65" t="s">
        <v>400</v>
      </c>
    </row>
    <row r="8183" spans="1:13" ht="12.75" customHeight="1">
      <c r="A8183" s="65" t="str">
        <f>IF(ROW()=1,"KEY",IF(ISNA(VLOOKUP(B8183,車名対応マスタ!B:D,3,FALSE)),"",IF(VLOOKUP(B8183,車名対応マスタ!B:D,3,FALSE)="","",$D8183&amp;" "&amp;IF($G8183="9","J","O")&amp;" "&amp;$I8183&amp;" "&amp;IF($I8183&lt;=TEXT(★完成資料!$A$1,"yyyymm"),TEXT(★完成資料!$A$1,"yyyymm"),"999999")&amp; " " &amp; LEFT(F8183 &amp; "          ",10))))</f>
        <v xml:space="preserve">T O 202201 yyyy00 HV        </v>
      </c>
      <c r="B8183" s="68" t="s">
        <v>480</v>
      </c>
      <c r="C8183" s="68" t="s">
        <v>473</v>
      </c>
      <c r="D8183" s="68" t="s">
        <v>287</v>
      </c>
      <c r="E8183" s="68" t="s">
        <v>531</v>
      </c>
      <c r="F8183" s="68" t="s">
        <v>360</v>
      </c>
      <c r="G8183" s="68" t="s">
        <v>80</v>
      </c>
      <c r="H8183" s="68" t="s">
        <v>395</v>
      </c>
      <c r="I8183" s="68" t="s">
        <v>639</v>
      </c>
      <c r="J8183" s="65">
        <v>990</v>
      </c>
      <c r="K8183" s="65">
        <v>649</v>
      </c>
      <c r="L8183" s="65">
        <v>607</v>
      </c>
      <c r="M8183" s="65" t="s">
        <v>401</v>
      </c>
    </row>
    <row r="8184" spans="1:13" ht="12.75" customHeight="1">
      <c r="A8184" s="65" t="str">
        <f>IF(ROW()=1,"KEY",IF(ISNA(VLOOKUP(B8184,車名対応マスタ!B:D,3,FALSE)),"",IF(VLOOKUP(B8184,車名対応マスタ!B:D,3,FALSE)="","",$D8184&amp;" "&amp;IF($G8184="9","J","O")&amp;" "&amp;$I8184&amp;" "&amp;IF($I8184&lt;=TEXT(★完成資料!$A$1,"yyyymm"),TEXT(★完成資料!$A$1,"yyyymm"),"999999")&amp; " " &amp; LEFT(F8184 &amp; "          ",10))))</f>
        <v xml:space="preserve">T O 202202 yyyy00 HV        </v>
      </c>
      <c r="B8184" s="68" t="s">
        <v>480</v>
      </c>
      <c r="C8184" s="68" t="s">
        <v>473</v>
      </c>
      <c r="D8184" s="68" t="s">
        <v>287</v>
      </c>
      <c r="E8184" s="68" t="s">
        <v>531</v>
      </c>
      <c r="F8184" s="68" t="s">
        <v>360</v>
      </c>
      <c r="G8184" s="68" t="s">
        <v>80</v>
      </c>
      <c r="H8184" s="68" t="s">
        <v>395</v>
      </c>
      <c r="I8184" s="68" t="s">
        <v>640</v>
      </c>
      <c r="J8184" s="65">
        <v>407</v>
      </c>
      <c r="K8184" s="65">
        <v>321</v>
      </c>
      <c r="L8184" s="65">
        <v>607</v>
      </c>
      <c r="M8184" s="65" t="s">
        <v>401</v>
      </c>
    </row>
    <row r="8185" spans="1:13" ht="12.75" customHeight="1">
      <c r="A8185" s="65" t="str">
        <f>IF(ROW()=1,"KEY",IF(ISNA(VLOOKUP(B8185,車名対応マスタ!B:D,3,FALSE)),"",IF(VLOOKUP(B8185,車名対応マスタ!B:D,3,FALSE)="","",$D8185&amp;" "&amp;IF($G8185="9","J","O")&amp;" "&amp;$I8185&amp;" "&amp;IF($I8185&lt;=TEXT(★完成資料!$A$1,"yyyymm"),TEXT(★完成資料!$A$1,"yyyymm"),"999999")&amp; " " &amp; LEFT(F8185 &amp; "          ",10))))</f>
        <v xml:space="preserve">T O 202203 yyyy00 HV        </v>
      </c>
      <c r="B8185" s="68" t="s">
        <v>480</v>
      </c>
      <c r="C8185" s="68" t="s">
        <v>473</v>
      </c>
      <c r="D8185" s="68" t="s">
        <v>287</v>
      </c>
      <c r="E8185" s="68" t="s">
        <v>531</v>
      </c>
      <c r="F8185" s="68" t="s">
        <v>360</v>
      </c>
      <c r="G8185" s="68" t="s">
        <v>80</v>
      </c>
      <c r="H8185" s="68" t="s">
        <v>395</v>
      </c>
      <c r="I8185" s="68" t="s">
        <v>641</v>
      </c>
      <c r="J8185" s="65">
        <v>992</v>
      </c>
      <c r="K8185" s="65">
        <v>794</v>
      </c>
      <c r="L8185" s="65">
        <v>607</v>
      </c>
      <c r="M8185" s="65" t="s">
        <v>401</v>
      </c>
    </row>
    <row r="8186" spans="1:13" ht="12.75" customHeight="1">
      <c r="A8186" s="65" t="str">
        <f>IF(ROW()=1,"KEY",IF(ISNA(VLOOKUP(B8186,車名対応マスタ!B:D,3,FALSE)),"",IF(VLOOKUP(B8186,車名対応マスタ!B:D,3,FALSE)="","",$D8186&amp;" "&amp;IF($G8186="9","J","O")&amp;" "&amp;$I8186&amp;" "&amp;IF($I8186&lt;=TEXT(★完成資料!$A$1,"yyyymm"),TEXT(★完成資料!$A$1,"yyyymm"),"999999")&amp; " " &amp; LEFT(F8186 &amp; "          ",10))))</f>
        <v xml:space="preserve">T O 202204 yyyy00 HV        </v>
      </c>
      <c r="B8186" s="68" t="s">
        <v>480</v>
      </c>
      <c r="C8186" s="68" t="s">
        <v>473</v>
      </c>
      <c r="D8186" s="68" t="s">
        <v>287</v>
      </c>
      <c r="E8186" s="68" t="s">
        <v>531</v>
      </c>
      <c r="F8186" s="68" t="s">
        <v>360</v>
      </c>
      <c r="G8186" s="68" t="s">
        <v>80</v>
      </c>
      <c r="H8186" s="68" t="s">
        <v>395</v>
      </c>
      <c r="I8186" s="68" t="s">
        <v>642</v>
      </c>
      <c r="J8186" s="65">
        <v>393</v>
      </c>
      <c r="K8186" s="65">
        <v>547</v>
      </c>
      <c r="L8186" s="65">
        <v>607</v>
      </c>
      <c r="M8186" s="65" t="s">
        <v>401</v>
      </c>
    </row>
    <row r="8187" spans="1:13" ht="12.75" customHeight="1">
      <c r="A8187" s="65" t="str">
        <f>IF(ROW()=1,"KEY",IF(ISNA(VLOOKUP(B8187,車名対応マスタ!B:D,3,FALSE)),"",IF(VLOOKUP(B8187,車名対応マスタ!B:D,3,FALSE)="","",$D8187&amp;" "&amp;IF($G8187="9","J","O")&amp;" "&amp;$I8187&amp;" "&amp;IF($I8187&lt;=TEXT(★完成資料!$A$1,"yyyymm"),TEXT(★完成資料!$A$1,"yyyymm"),"999999")&amp; " " &amp; LEFT(F8187 &amp; "          ",10))))</f>
        <v xml:space="preserve">T O 202205 yyyy00 HV        </v>
      </c>
      <c r="B8187" s="68" t="s">
        <v>480</v>
      </c>
      <c r="C8187" s="68" t="s">
        <v>473</v>
      </c>
      <c r="D8187" s="68" t="s">
        <v>287</v>
      </c>
      <c r="E8187" s="68" t="s">
        <v>531</v>
      </c>
      <c r="F8187" s="68" t="s">
        <v>360</v>
      </c>
      <c r="G8187" s="68" t="s">
        <v>80</v>
      </c>
      <c r="H8187" s="68" t="s">
        <v>395</v>
      </c>
      <c r="I8187" s="68" t="s">
        <v>647</v>
      </c>
      <c r="J8187" s="65">
        <v>353</v>
      </c>
      <c r="K8187" s="65">
        <v>800</v>
      </c>
      <c r="L8187" s="65">
        <v>607</v>
      </c>
      <c r="M8187" s="65" t="s">
        <v>401</v>
      </c>
    </row>
    <row r="8188" spans="1:13" ht="12.75" customHeight="1">
      <c r="A8188" s="65" t="str">
        <f>IF(ROW()=1,"KEY",IF(ISNA(VLOOKUP(B8188,車名対応マスタ!B:D,3,FALSE)),"",IF(VLOOKUP(B8188,車名対応マスタ!B:D,3,FALSE)="","",$D8188&amp;" "&amp;IF($G8188="9","J","O")&amp;" "&amp;$I8188&amp;" "&amp;IF($I8188&lt;=TEXT(★完成資料!$A$1,"yyyymm"),TEXT(★完成資料!$A$1,"yyyymm"),"999999")&amp; " " &amp; LEFT(F8188 &amp; "          ",10))))</f>
        <v xml:space="preserve">T O 202206 yyyy00 HV        </v>
      </c>
      <c r="B8188" s="68" t="s">
        <v>480</v>
      </c>
      <c r="C8188" s="68" t="s">
        <v>473</v>
      </c>
      <c r="D8188" s="68" t="s">
        <v>287</v>
      </c>
      <c r="E8188" s="68" t="s">
        <v>531</v>
      </c>
      <c r="F8188" s="68" t="s">
        <v>360</v>
      </c>
      <c r="G8188" s="68" t="s">
        <v>80</v>
      </c>
      <c r="H8188" s="68" t="s">
        <v>395</v>
      </c>
      <c r="I8188" s="68" t="s">
        <v>652</v>
      </c>
      <c r="J8188" s="65">
        <v>459</v>
      </c>
      <c r="K8188" s="65">
        <v>866</v>
      </c>
      <c r="L8188" s="65">
        <v>607</v>
      </c>
      <c r="M8188" s="65" t="s">
        <v>401</v>
      </c>
    </row>
    <row r="8189" spans="1:13" ht="12.75" customHeight="1">
      <c r="A8189" s="65" t="str">
        <f>IF(ROW()=1,"KEY",IF(ISNA(VLOOKUP(B8189,車名対応マスタ!B:D,3,FALSE)),"",IF(VLOOKUP(B8189,車名対応マスタ!B:D,3,FALSE)="","",$D8189&amp;" "&amp;IF($G8189="9","J","O")&amp;" "&amp;$I8189&amp;" "&amp;IF($I8189&lt;=TEXT(★完成資料!$A$1,"yyyymm"),TEXT(★完成資料!$A$1,"yyyymm"),"999999")&amp; " " &amp; LEFT(F8189 &amp; "          ",10))))</f>
        <v xml:space="preserve">T O 202207 yyyy00 HV        </v>
      </c>
      <c r="B8189" s="68" t="s">
        <v>480</v>
      </c>
      <c r="C8189" s="68" t="s">
        <v>473</v>
      </c>
      <c r="D8189" s="68" t="s">
        <v>287</v>
      </c>
      <c r="E8189" s="68" t="s">
        <v>531</v>
      </c>
      <c r="F8189" s="68" t="s">
        <v>360</v>
      </c>
      <c r="G8189" s="68" t="s">
        <v>80</v>
      </c>
      <c r="H8189" s="68" t="s">
        <v>395</v>
      </c>
      <c r="I8189" s="68" t="s">
        <v>655</v>
      </c>
      <c r="J8189" s="65">
        <v>465</v>
      </c>
      <c r="K8189" s="65">
        <v>810</v>
      </c>
      <c r="L8189" s="65">
        <v>607</v>
      </c>
      <c r="M8189" s="65" t="s">
        <v>401</v>
      </c>
    </row>
    <row r="8190" spans="1:13" ht="12.75" customHeight="1">
      <c r="A8190" s="65" t="str">
        <f>IF(ROW()=1,"KEY",IF(ISNA(VLOOKUP(B8190,車名対応マスタ!B:D,3,FALSE)),"",IF(VLOOKUP(B8190,車名対応マスタ!B:D,3,FALSE)="","",$D8190&amp;" "&amp;IF($G8190="9","J","O")&amp;" "&amp;$I8190&amp;" "&amp;IF($I8190&lt;=TEXT(★完成資料!$A$1,"yyyymm"),TEXT(★完成資料!$A$1,"yyyymm"),"999999")&amp; " " &amp; LEFT(F8190 &amp; "          ",10))))</f>
        <v xml:space="preserve">T O 202208 yyyy00 HV        </v>
      </c>
      <c r="B8190" s="68" t="s">
        <v>480</v>
      </c>
      <c r="C8190" s="68" t="s">
        <v>473</v>
      </c>
      <c r="D8190" s="68" t="s">
        <v>287</v>
      </c>
      <c r="E8190" s="68" t="s">
        <v>531</v>
      </c>
      <c r="F8190" s="68" t="s">
        <v>360</v>
      </c>
      <c r="G8190" s="68" t="s">
        <v>80</v>
      </c>
      <c r="H8190" s="68" t="s">
        <v>395</v>
      </c>
      <c r="I8190" s="68" t="s">
        <v>656</v>
      </c>
      <c r="J8190" s="65">
        <v>418</v>
      </c>
      <c r="K8190" s="65">
        <v>356</v>
      </c>
      <c r="L8190" s="65">
        <v>607</v>
      </c>
      <c r="M8190" s="65" t="s">
        <v>401</v>
      </c>
    </row>
    <row r="8191" spans="1:13" ht="12.75" customHeight="1">
      <c r="A8191" s="65" t="str">
        <f>IF(ROW()=1,"KEY",IF(ISNA(VLOOKUP(B8191,車名対応マスタ!B:D,3,FALSE)),"",IF(VLOOKUP(B8191,車名対応マスタ!B:D,3,FALSE)="","",$D8191&amp;" "&amp;IF($G8191="9","J","O")&amp;" "&amp;$I8191&amp;" "&amp;IF($I8191&lt;=TEXT(★完成資料!$A$1,"yyyymm"),TEXT(★完成資料!$A$1,"yyyymm"),"999999")&amp; " " &amp; LEFT(F8191 &amp; "          ",10))))</f>
        <v xml:space="preserve">T O 202209 yyyy00 HV        </v>
      </c>
      <c r="B8191" s="68" t="s">
        <v>480</v>
      </c>
      <c r="C8191" s="68" t="s">
        <v>473</v>
      </c>
      <c r="D8191" s="68" t="s">
        <v>287</v>
      </c>
      <c r="E8191" s="68" t="s">
        <v>531</v>
      </c>
      <c r="F8191" s="68" t="s">
        <v>360</v>
      </c>
      <c r="G8191" s="68" t="s">
        <v>80</v>
      </c>
      <c r="H8191" s="68" t="s">
        <v>395</v>
      </c>
      <c r="I8191" s="68" t="s">
        <v>657</v>
      </c>
      <c r="J8191" s="65">
        <v>98</v>
      </c>
      <c r="K8191" s="65">
        <v>227</v>
      </c>
      <c r="L8191" s="65">
        <v>607</v>
      </c>
      <c r="M8191" s="65" t="s">
        <v>401</v>
      </c>
    </row>
    <row r="8192" spans="1:13" ht="12.75" customHeight="1">
      <c r="A8192" s="65" t="str">
        <f>IF(ROW()=1,"KEY",IF(ISNA(VLOOKUP(B8192,車名対応マスタ!B:D,3,FALSE)),"",IF(VLOOKUP(B8192,車名対応マスタ!B:D,3,FALSE)="","",$D8192&amp;" "&amp;IF($G8192="9","J","O")&amp;" "&amp;$I8192&amp;" "&amp;IF($I8192&lt;=TEXT(★完成資料!$A$1,"yyyymm"),TEXT(★完成資料!$A$1,"yyyymm"),"999999")&amp; " " &amp; LEFT(F8192 &amp; "          ",10))))</f>
        <v xml:space="preserve">T O 202210 yyyy00 HV        </v>
      </c>
      <c r="B8192" s="68" t="s">
        <v>480</v>
      </c>
      <c r="C8192" s="68" t="s">
        <v>473</v>
      </c>
      <c r="D8192" s="68" t="s">
        <v>287</v>
      </c>
      <c r="E8192" s="68" t="s">
        <v>531</v>
      </c>
      <c r="F8192" s="68" t="s">
        <v>360</v>
      </c>
      <c r="G8192" s="68" t="s">
        <v>80</v>
      </c>
      <c r="H8192" s="68" t="s">
        <v>395</v>
      </c>
      <c r="I8192" s="68" t="s">
        <v>663</v>
      </c>
      <c r="J8192" s="65">
        <v>16</v>
      </c>
      <c r="K8192" s="65">
        <v>193</v>
      </c>
      <c r="L8192" s="65">
        <v>607</v>
      </c>
      <c r="M8192" s="65" t="s">
        <v>401</v>
      </c>
    </row>
    <row r="8193" spans="1:13" ht="12.75" customHeight="1">
      <c r="A8193" s="65" t="str">
        <f>IF(ROW()=1,"KEY",IF(ISNA(VLOOKUP(B8193,車名対応マスタ!B:D,3,FALSE)),"",IF(VLOOKUP(B8193,車名対応マスタ!B:D,3,FALSE)="","",$D8193&amp;" "&amp;IF($G8193="9","J","O")&amp;" "&amp;$I8193&amp;" "&amp;IF($I8193&lt;=TEXT(★完成資料!$A$1,"yyyymm"),TEXT(★完成資料!$A$1,"yyyymm"),"999999")&amp; " " &amp; LEFT(F8193 &amp; "          ",10))))</f>
        <v xml:space="preserve">T O 202202 yyyy00 HV        </v>
      </c>
      <c r="B8193" s="68" t="s">
        <v>480</v>
      </c>
      <c r="C8193" s="68" t="s">
        <v>473</v>
      </c>
      <c r="D8193" s="68" t="s">
        <v>287</v>
      </c>
      <c r="E8193" s="68" t="s">
        <v>531</v>
      </c>
      <c r="F8193" s="68" t="s">
        <v>360</v>
      </c>
      <c r="G8193" s="68" t="s">
        <v>81</v>
      </c>
      <c r="H8193" s="68" t="s">
        <v>402</v>
      </c>
      <c r="I8193" s="68" t="s">
        <v>640</v>
      </c>
      <c r="J8193" s="65">
        <v>6</v>
      </c>
      <c r="L8193" s="65">
        <v>537</v>
      </c>
      <c r="M8193" s="65" t="s">
        <v>284</v>
      </c>
    </row>
    <row r="8194" spans="1:13" ht="12.75" customHeight="1">
      <c r="A8194" s="65" t="str">
        <f>IF(ROW()=1,"KEY",IF(ISNA(VLOOKUP(B8194,車名対応マスタ!B:D,3,FALSE)),"",IF(VLOOKUP(B8194,車名対応マスタ!B:D,3,FALSE)="","",$D8194&amp;" "&amp;IF($G8194="9","J","O")&amp;" "&amp;$I8194&amp;" "&amp;IF($I8194&lt;=TEXT(★完成資料!$A$1,"yyyymm"),TEXT(★完成資料!$A$1,"yyyymm"),"999999")&amp; " " &amp; LEFT(F8194 &amp; "          ",10))))</f>
        <v xml:space="preserve">T O 202203 yyyy00 HV        </v>
      </c>
      <c r="B8194" s="68" t="s">
        <v>480</v>
      </c>
      <c r="C8194" s="68" t="s">
        <v>473</v>
      </c>
      <c r="D8194" s="68" t="s">
        <v>287</v>
      </c>
      <c r="E8194" s="68" t="s">
        <v>531</v>
      </c>
      <c r="F8194" s="68" t="s">
        <v>360</v>
      </c>
      <c r="G8194" s="68" t="s">
        <v>81</v>
      </c>
      <c r="H8194" s="68" t="s">
        <v>402</v>
      </c>
      <c r="I8194" s="68" t="s">
        <v>641</v>
      </c>
      <c r="J8194" s="65">
        <v>12</v>
      </c>
      <c r="K8194" s="65">
        <v>0</v>
      </c>
      <c r="L8194" s="65">
        <v>537</v>
      </c>
      <c r="M8194" s="65" t="s">
        <v>284</v>
      </c>
    </row>
    <row r="8195" spans="1:13" ht="12.75" customHeight="1">
      <c r="A8195" s="65" t="str">
        <f>IF(ROW()=1,"KEY",IF(ISNA(VLOOKUP(B8195,車名対応マスタ!B:D,3,FALSE)),"",IF(VLOOKUP(B8195,車名対応マスタ!B:D,3,FALSE)="","",$D8195&amp;" "&amp;IF($G8195="9","J","O")&amp;" "&amp;$I8195&amp;" "&amp;IF($I8195&lt;=TEXT(★完成資料!$A$1,"yyyymm"),TEXT(★完成資料!$A$1,"yyyymm"),"999999")&amp; " " &amp; LEFT(F8195 &amp; "          ",10))))</f>
        <v xml:space="preserve">T O 202204 yyyy00 HV        </v>
      </c>
      <c r="B8195" s="68" t="s">
        <v>480</v>
      </c>
      <c r="C8195" s="68" t="s">
        <v>473</v>
      </c>
      <c r="D8195" s="68" t="s">
        <v>287</v>
      </c>
      <c r="E8195" s="68" t="s">
        <v>531</v>
      </c>
      <c r="F8195" s="68" t="s">
        <v>360</v>
      </c>
      <c r="G8195" s="68" t="s">
        <v>81</v>
      </c>
      <c r="H8195" s="68" t="s">
        <v>402</v>
      </c>
      <c r="I8195" s="68" t="s">
        <v>642</v>
      </c>
      <c r="J8195" s="65">
        <v>18</v>
      </c>
      <c r="L8195" s="65">
        <v>537</v>
      </c>
      <c r="M8195" s="65" t="s">
        <v>284</v>
      </c>
    </row>
    <row r="8196" spans="1:13" ht="12.75" customHeight="1">
      <c r="A8196" s="65" t="str">
        <f>IF(ROW()=1,"KEY",IF(ISNA(VLOOKUP(B8196,車名対応マスタ!B:D,3,FALSE)),"",IF(VLOOKUP(B8196,車名対応マスタ!B:D,3,FALSE)="","",$D8196&amp;" "&amp;IF($G8196="9","J","O")&amp;" "&amp;$I8196&amp;" "&amp;IF($I8196&lt;=TEXT(★完成資料!$A$1,"yyyymm"),TEXT(★完成資料!$A$1,"yyyymm"),"999999")&amp; " " &amp; LEFT(F8196 &amp; "          ",10))))</f>
        <v xml:space="preserve">T O 202205 yyyy00 HV        </v>
      </c>
      <c r="B8196" s="68" t="s">
        <v>480</v>
      </c>
      <c r="C8196" s="68" t="s">
        <v>473</v>
      </c>
      <c r="D8196" s="68" t="s">
        <v>287</v>
      </c>
      <c r="E8196" s="68" t="s">
        <v>531</v>
      </c>
      <c r="F8196" s="68" t="s">
        <v>360</v>
      </c>
      <c r="G8196" s="68" t="s">
        <v>81</v>
      </c>
      <c r="H8196" s="68" t="s">
        <v>402</v>
      </c>
      <c r="I8196" s="68" t="s">
        <v>647</v>
      </c>
      <c r="J8196" s="65">
        <v>21</v>
      </c>
      <c r="L8196" s="65">
        <v>537</v>
      </c>
      <c r="M8196" s="65" t="s">
        <v>284</v>
      </c>
    </row>
    <row r="8197" spans="1:13" ht="12.75" customHeight="1">
      <c r="A8197" s="65" t="str">
        <f>IF(ROW()=1,"KEY",IF(ISNA(VLOOKUP(B8197,車名対応マスタ!B:D,3,FALSE)),"",IF(VLOOKUP(B8197,車名対応マスタ!B:D,3,FALSE)="","",$D8197&amp;" "&amp;IF($G8197="9","J","O")&amp;" "&amp;$I8197&amp;" "&amp;IF($I8197&lt;=TEXT(★完成資料!$A$1,"yyyymm"),TEXT(★完成資料!$A$1,"yyyymm"),"999999")&amp; " " &amp; LEFT(F8197 &amp; "          ",10))))</f>
        <v xml:space="preserve">T O 202206 yyyy00 HV        </v>
      </c>
      <c r="B8197" s="68" t="s">
        <v>480</v>
      </c>
      <c r="C8197" s="68" t="s">
        <v>473</v>
      </c>
      <c r="D8197" s="68" t="s">
        <v>287</v>
      </c>
      <c r="E8197" s="68" t="s">
        <v>531</v>
      </c>
      <c r="F8197" s="68" t="s">
        <v>360</v>
      </c>
      <c r="G8197" s="68" t="s">
        <v>81</v>
      </c>
      <c r="H8197" s="68" t="s">
        <v>402</v>
      </c>
      <c r="I8197" s="68" t="s">
        <v>652</v>
      </c>
      <c r="J8197" s="65">
        <v>50</v>
      </c>
      <c r="L8197" s="65">
        <v>537</v>
      </c>
      <c r="M8197" s="65" t="s">
        <v>284</v>
      </c>
    </row>
    <row r="8198" spans="1:13" ht="12.75" customHeight="1">
      <c r="A8198" s="65" t="str">
        <f>IF(ROW()=1,"KEY",IF(ISNA(VLOOKUP(B8198,車名対応マスタ!B:D,3,FALSE)),"",IF(VLOOKUP(B8198,車名対応マスタ!B:D,3,FALSE)="","",$D8198&amp;" "&amp;IF($G8198="9","J","O")&amp;" "&amp;$I8198&amp;" "&amp;IF($I8198&lt;=TEXT(★完成資料!$A$1,"yyyymm"),TEXT(★完成資料!$A$1,"yyyymm"),"999999")&amp; " " &amp; LEFT(F8198 &amp; "          ",10))))</f>
        <v xml:space="preserve">T O 202207 yyyy00 HV        </v>
      </c>
      <c r="B8198" s="68" t="s">
        <v>480</v>
      </c>
      <c r="C8198" s="68" t="s">
        <v>473</v>
      </c>
      <c r="D8198" s="68" t="s">
        <v>287</v>
      </c>
      <c r="E8198" s="68" t="s">
        <v>531</v>
      </c>
      <c r="F8198" s="68" t="s">
        <v>360</v>
      </c>
      <c r="G8198" s="68" t="s">
        <v>81</v>
      </c>
      <c r="H8198" s="68" t="s">
        <v>402</v>
      </c>
      <c r="I8198" s="68" t="s">
        <v>655</v>
      </c>
      <c r="J8198" s="65">
        <v>81</v>
      </c>
      <c r="L8198" s="65">
        <v>537</v>
      </c>
      <c r="M8198" s="65" t="s">
        <v>284</v>
      </c>
    </row>
    <row r="8199" spans="1:13" ht="12.75" customHeight="1">
      <c r="A8199" s="65" t="str">
        <f>IF(ROW()=1,"KEY",IF(ISNA(VLOOKUP(B8199,車名対応マスタ!B:D,3,FALSE)),"",IF(VLOOKUP(B8199,車名対応マスタ!B:D,3,FALSE)="","",$D8199&amp;" "&amp;IF($G8199="9","J","O")&amp;" "&amp;$I8199&amp;" "&amp;IF($I8199&lt;=TEXT(★完成資料!$A$1,"yyyymm"),TEXT(★完成資料!$A$1,"yyyymm"),"999999")&amp; " " &amp; LEFT(F8199 &amp; "          ",10))))</f>
        <v xml:space="preserve">T O 202208 yyyy00 HV        </v>
      </c>
      <c r="B8199" s="68" t="s">
        <v>480</v>
      </c>
      <c r="C8199" s="68" t="s">
        <v>473</v>
      </c>
      <c r="D8199" s="68" t="s">
        <v>287</v>
      </c>
      <c r="E8199" s="68" t="s">
        <v>531</v>
      </c>
      <c r="F8199" s="68" t="s">
        <v>360</v>
      </c>
      <c r="G8199" s="68" t="s">
        <v>81</v>
      </c>
      <c r="H8199" s="68" t="s">
        <v>402</v>
      </c>
      <c r="I8199" s="68" t="s">
        <v>656</v>
      </c>
      <c r="J8199" s="65">
        <v>50</v>
      </c>
      <c r="L8199" s="65">
        <v>537</v>
      </c>
      <c r="M8199" s="65" t="s">
        <v>284</v>
      </c>
    </row>
    <row r="8200" spans="1:13" ht="12.75" customHeight="1">
      <c r="A8200" s="65" t="str">
        <f>IF(ROW()=1,"KEY",IF(ISNA(VLOOKUP(B8200,車名対応マスタ!B:D,3,FALSE)),"",IF(VLOOKUP(B8200,車名対応マスタ!B:D,3,FALSE)="","",$D8200&amp;" "&amp;IF($G8200="9","J","O")&amp;" "&amp;$I8200&amp;" "&amp;IF($I8200&lt;=TEXT(★完成資料!$A$1,"yyyymm"),TEXT(★完成資料!$A$1,"yyyymm"),"999999")&amp; " " &amp; LEFT(F8200 &amp; "          ",10))))</f>
        <v xml:space="preserve">T O 202209 yyyy00 HV        </v>
      </c>
      <c r="B8200" s="68" t="s">
        <v>480</v>
      </c>
      <c r="C8200" s="68" t="s">
        <v>473</v>
      </c>
      <c r="D8200" s="68" t="s">
        <v>287</v>
      </c>
      <c r="E8200" s="68" t="s">
        <v>531</v>
      </c>
      <c r="F8200" s="68" t="s">
        <v>360</v>
      </c>
      <c r="G8200" s="68" t="s">
        <v>81</v>
      </c>
      <c r="H8200" s="68" t="s">
        <v>402</v>
      </c>
      <c r="I8200" s="68" t="s">
        <v>657</v>
      </c>
      <c r="J8200" s="65">
        <v>50</v>
      </c>
      <c r="L8200" s="65">
        <v>537</v>
      </c>
      <c r="M8200" s="65" t="s">
        <v>284</v>
      </c>
    </row>
    <row r="8201" spans="1:13" ht="12.75" customHeight="1">
      <c r="A8201" s="65" t="str">
        <f>IF(ROW()=1,"KEY",IF(ISNA(VLOOKUP(B8201,車名対応マスタ!B:D,3,FALSE)),"",IF(VLOOKUP(B8201,車名対応マスタ!B:D,3,FALSE)="","",$D8201&amp;" "&amp;IF($G8201="9","J","O")&amp;" "&amp;$I8201&amp;" "&amp;IF($I8201&lt;=TEXT(★完成資料!$A$1,"yyyymm"),TEXT(★完成資料!$A$1,"yyyymm"),"999999")&amp; " " &amp; LEFT(F8201 &amp; "          ",10))))</f>
        <v xml:space="preserve">T O 202210 yyyy00 HV        </v>
      </c>
      <c r="B8201" s="68" t="s">
        <v>480</v>
      </c>
      <c r="C8201" s="68" t="s">
        <v>473</v>
      </c>
      <c r="D8201" s="68" t="s">
        <v>287</v>
      </c>
      <c r="E8201" s="68" t="s">
        <v>531</v>
      </c>
      <c r="F8201" s="68" t="s">
        <v>360</v>
      </c>
      <c r="G8201" s="68" t="s">
        <v>81</v>
      </c>
      <c r="H8201" s="68" t="s">
        <v>402</v>
      </c>
      <c r="I8201" s="68" t="s">
        <v>663</v>
      </c>
      <c r="J8201" s="65">
        <v>49</v>
      </c>
      <c r="K8201" s="65">
        <v>0</v>
      </c>
      <c r="L8201" s="65">
        <v>537</v>
      </c>
      <c r="M8201" s="65" t="s">
        <v>284</v>
      </c>
    </row>
    <row r="8202" spans="1:13" ht="12.75" customHeight="1">
      <c r="A8202" s="65" t="str">
        <f>IF(ROW()=1,"KEY",IF(ISNA(VLOOKUP(B8202,車名対応マスタ!B:D,3,FALSE)),"",IF(VLOOKUP(B8202,車名対応マスタ!B:D,3,FALSE)="","",$D8202&amp;" "&amp;IF($G8202="9","J","O")&amp;" "&amp;$I8202&amp;" "&amp;IF($I8202&lt;=TEXT(★完成資料!$A$1,"yyyymm"),TEXT(★完成資料!$A$1,"yyyymm"),"999999")&amp; " " &amp; LEFT(F8202 &amp; "          ",10))))</f>
        <v xml:space="preserve">T O 202201 yyyy00 HV        </v>
      </c>
      <c r="B8202" s="68" t="s">
        <v>480</v>
      </c>
      <c r="C8202" s="68" t="s">
        <v>473</v>
      </c>
      <c r="D8202" s="68" t="s">
        <v>287</v>
      </c>
      <c r="E8202" s="68" t="s">
        <v>531</v>
      </c>
      <c r="F8202" s="68" t="s">
        <v>360</v>
      </c>
      <c r="G8202" s="68" t="s">
        <v>81</v>
      </c>
      <c r="H8202" s="68" t="s">
        <v>402</v>
      </c>
      <c r="I8202" s="68" t="s">
        <v>639</v>
      </c>
      <c r="J8202" s="65">
        <v>28</v>
      </c>
      <c r="K8202" s="65">
        <v>13</v>
      </c>
      <c r="L8202" s="65">
        <v>529</v>
      </c>
      <c r="M8202" s="65" t="s">
        <v>509</v>
      </c>
    </row>
    <row r="8203" spans="1:13" ht="12.75" customHeight="1">
      <c r="A8203" s="65" t="str">
        <f>IF(ROW()=1,"KEY",IF(ISNA(VLOOKUP(B8203,車名対応マスタ!B:D,3,FALSE)),"",IF(VLOOKUP(B8203,車名対応マスタ!B:D,3,FALSE)="","",$D8203&amp;" "&amp;IF($G8203="9","J","O")&amp;" "&amp;$I8203&amp;" "&amp;IF($I8203&lt;=TEXT(★完成資料!$A$1,"yyyymm"),TEXT(★完成資料!$A$1,"yyyymm"),"999999")&amp; " " &amp; LEFT(F8203 &amp; "          ",10))))</f>
        <v xml:space="preserve">T O 202202 yyyy00 HV        </v>
      </c>
      <c r="B8203" s="68" t="s">
        <v>480</v>
      </c>
      <c r="C8203" s="68" t="s">
        <v>473</v>
      </c>
      <c r="D8203" s="68" t="s">
        <v>287</v>
      </c>
      <c r="E8203" s="68" t="s">
        <v>531</v>
      </c>
      <c r="F8203" s="68" t="s">
        <v>360</v>
      </c>
      <c r="G8203" s="68" t="s">
        <v>81</v>
      </c>
      <c r="H8203" s="68" t="s">
        <v>402</v>
      </c>
      <c r="I8203" s="68" t="s">
        <v>640</v>
      </c>
      <c r="J8203" s="65">
        <v>45</v>
      </c>
      <c r="K8203" s="65">
        <v>19</v>
      </c>
      <c r="L8203" s="65">
        <v>529</v>
      </c>
      <c r="M8203" s="65" t="s">
        <v>509</v>
      </c>
    </row>
    <row r="8204" spans="1:13" ht="12.75" customHeight="1">
      <c r="A8204" s="65" t="str">
        <f>IF(ROW()=1,"KEY",IF(ISNA(VLOOKUP(B8204,車名対応マスタ!B:D,3,FALSE)),"",IF(VLOOKUP(B8204,車名対応マスタ!B:D,3,FALSE)="","",$D8204&amp;" "&amp;IF($G8204="9","J","O")&amp;" "&amp;$I8204&amp;" "&amp;IF($I8204&lt;=TEXT(★完成資料!$A$1,"yyyymm"),TEXT(★完成資料!$A$1,"yyyymm"),"999999")&amp; " " &amp; LEFT(F8204 &amp; "          ",10))))</f>
        <v xml:space="preserve">T O 202203 yyyy00 HV        </v>
      </c>
      <c r="B8204" s="68" t="s">
        <v>480</v>
      </c>
      <c r="C8204" s="68" t="s">
        <v>473</v>
      </c>
      <c r="D8204" s="68" t="s">
        <v>287</v>
      </c>
      <c r="E8204" s="68" t="s">
        <v>531</v>
      </c>
      <c r="F8204" s="68" t="s">
        <v>360</v>
      </c>
      <c r="G8204" s="68" t="s">
        <v>81</v>
      </c>
      <c r="H8204" s="68" t="s">
        <v>402</v>
      </c>
      <c r="I8204" s="68" t="s">
        <v>641</v>
      </c>
      <c r="J8204" s="65">
        <v>29</v>
      </c>
      <c r="K8204" s="65">
        <v>15</v>
      </c>
      <c r="L8204" s="65">
        <v>529</v>
      </c>
      <c r="M8204" s="65" t="s">
        <v>509</v>
      </c>
    </row>
    <row r="8205" spans="1:13" ht="12.75" customHeight="1">
      <c r="A8205" s="65" t="str">
        <f>IF(ROW()=1,"KEY",IF(ISNA(VLOOKUP(B8205,車名対応マスタ!B:D,3,FALSE)),"",IF(VLOOKUP(B8205,車名対応マスタ!B:D,3,FALSE)="","",$D8205&amp;" "&amp;IF($G8205="9","J","O")&amp;" "&amp;$I8205&amp;" "&amp;IF($I8205&lt;=TEXT(★完成資料!$A$1,"yyyymm"),TEXT(★完成資料!$A$1,"yyyymm"),"999999")&amp; " " &amp; LEFT(F8205 &amp; "          ",10))))</f>
        <v xml:space="preserve">T O 202204 yyyy00 HV        </v>
      </c>
      <c r="B8205" s="68" t="s">
        <v>480</v>
      </c>
      <c r="C8205" s="68" t="s">
        <v>473</v>
      </c>
      <c r="D8205" s="68" t="s">
        <v>287</v>
      </c>
      <c r="E8205" s="68" t="s">
        <v>531</v>
      </c>
      <c r="F8205" s="68" t="s">
        <v>360</v>
      </c>
      <c r="G8205" s="68" t="s">
        <v>81</v>
      </c>
      <c r="H8205" s="68" t="s">
        <v>402</v>
      </c>
      <c r="I8205" s="68" t="s">
        <v>642</v>
      </c>
      <c r="J8205" s="65">
        <v>30</v>
      </c>
      <c r="K8205" s="65">
        <v>18</v>
      </c>
      <c r="L8205" s="65">
        <v>529</v>
      </c>
      <c r="M8205" s="65" t="s">
        <v>509</v>
      </c>
    </row>
    <row r="8206" spans="1:13" ht="12.75" customHeight="1">
      <c r="A8206" s="65" t="str">
        <f>IF(ROW()=1,"KEY",IF(ISNA(VLOOKUP(B8206,車名対応マスタ!B:D,3,FALSE)),"",IF(VLOOKUP(B8206,車名対応マスタ!B:D,3,FALSE)="","",$D8206&amp;" "&amp;IF($G8206="9","J","O")&amp;" "&amp;$I8206&amp;" "&amp;IF($I8206&lt;=TEXT(★完成資料!$A$1,"yyyymm"),TEXT(★完成資料!$A$1,"yyyymm"),"999999")&amp; " " &amp; LEFT(F8206 &amp; "          ",10))))</f>
        <v xml:space="preserve">T O 202205 yyyy00 HV        </v>
      </c>
      <c r="B8206" s="68" t="s">
        <v>480</v>
      </c>
      <c r="C8206" s="68" t="s">
        <v>473</v>
      </c>
      <c r="D8206" s="68" t="s">
        <v>287</v>
      </c>
      <c r="E8206" s="68" t="s">
        <v>531</v>
      </c>
      <c r="F8206" s="68" t="s">
        <v>360</v>
      </c>
      <c r="G8206" s="68" t="s">
        <v>81</v>
      </c>
      <c r="H8206" s="68" t="s">
        <v>402</v>
      </c>
      <c r="I8206" s="68" t="s">
        <v>647</v>
      </c>
      <c r="J8206" s="65">
        <v>42</v>
      </c>
      <c r="K8206" s="65">
        <v>17</v>
      </c>
      <c r="L8206" s="65">
        <v>529</v>
      </c>
      <c r="M8206" s="65" t="s">
        <v>509</v>
      </c>
    </row>
    <row r="8207" spans="1:13" ht="12.75" customHeight="1">
      <c r="A8207" s="65" t="str">
        <f>IF(ROW()=1,"KEY",IF(ISNA(VLOOKUP(B8207,車名対応マスタ!B:D,3,FALSE)),"",IF(VLOOKUP(B8207,車名対応マスタ!B:D,3,FALSE)="","",$D8207&amp;" "&amp;IF($G8207="9","J","O")&amp;" "&amp;$I8207&amp;" "&amp;IF($I8207&lt;=TEXT(★完成資料!$A$1,"yyyymm"),TEXT(★完成資料!$A$1,"yyyymm"),"999999")&amp; " " &amp; LEFT(F8207 &amp; "          ",10))))</f>
        <v xml:space="preserve">T O 202206 yyyy00 HV        </v>
      </c>
      <c r="B8207" s="68" t="s">
        <v>480</v>
      </c>
      <c r="C8207" s="68" t="s">
        <v>473</v>
      </c>
      <c r="D8207" s="68" t="s">
        <v>287</v>
      </c>
      <c r="E8207" s="68" t="s">
        <v>531</v>
      </c>
      <c r="F8207" s="68" t="s">
        <v>360</v>
      </c>
      <c r="G8207" s="68" t="s">
        <v>81</v>
      </c>
      <c r="H8207" s="68" t="s">
        <v>402</v>
      </c>
      <c r="I8207" s="68" t="s">
        <v>652</v>
      </c>
      <c r="J8207" s="65">
        <v>33</v>
      </c>
      <c r="K8207" s="65">
        <v>20</v>
      </c>
      <c r="L8207" s="65">
        <v>529</v>
      </c>
      <c r="M8207" s="65" t="s">
        <v>509</v>
      </c>
    </row>
    <row r="8208" spans="1:13" ht="12.75" customHeight="1">
      <c r="A8208" s="65" t="str">
        <f>IF(ROW()=1,"KEY",IF(ISNA(VLOOKUP(B8208,車名対応マスタ!B:D,3,FALSE)),"",IF(VLOOKUP(B8208,車名対応マスタ!B:D,3,FALSE)="","",$D8208&amp;" "&amp;IF($G8208="9","J","O")&amp;" "&amp;$I8208&amp;" "&amp;IF($I8208&lt;=TEXT(★完成資料!$A$1,"yyyymm"),TEXT(★完成資料!$A$1,"yyyymm"),"999999")&amp; " " &amp; LEFT(F8208 &amp; "          ",10))))</f>
        <v xml:space="preserve">T O 202207 yyyy00 HV        </v>
      </c>
      <c r="B8208" s="68" t="s">
        <v>480</v>
      </c>
      <c r="C8208" s="68" t="s">
        <v>473</v>
      </c>
      <c r="D8208" s="68" t="s">
        <v>287</v>
      </c>
      <c r="E8208" s="68" t="s">
        <v>531</v>
      </c>
      <c r="F8208" s="68" t="s">
        <v>360</v>
      </c>
      <c r="G8208" s="68" t="s">
        <v>81</v>
      </c>
      <c r="H8208" s="68" t="s">
        <v>402</v>
      </c>
      <c r="I8208" s="68" t="s">
        <v>655</v>
      </c>
      <c r="J8208" s="65">
        <v>25</v>
      </c>
      <c r="K8208" s="65">
        <v>27</v>
      </c>
      <c r="L8208" s="65">
        <v>529</v>
      </c>
      <c r="M8208" s="65" t="s">
        <v>509</v>
      </c>
    </row>
    <row r="8209" spans="1:13" ht="12.75" customHeight="1">
      <c r="A8209" s="65" t="str">
        <f>IF(ROW()=1,"KEY",IF(ISNA(VLOOKUP(B8209,車名対応マスタ!B:D,3,FALSE)),"",IF(VLOOKUP(B8209,車名対応マスタ!B:D,3,FALSE)="","",$D8209&amp;" "&amp;IF($G8209="9","J","O")&amp;" "&amp;$I8209&amp;" "&amp;IF($I8209&lt;=TEXT(★完成資料!$A$1,"yyyymm"),TEXT(★完成資料!$A$1,"yyyymm"),"999999")&amp; " " &amp; LEFT(F8209 &amp; "          ",10))))</f>
        <v xml:space="preserve">T O 202208 yyyy00 HV        </v>
      </c>
      <c r="B8209" s="68" t="s">
        <v>480</v>
      </c>
      <c r="C8209" s="68" t="s">
        <v>473</v>
      </c>
      <c r="D8209" s="68" t="s">
        <v>287</v>
      </c>
      <c r="E8209" s="68" t="s">
        <v>531</v>
      </c>
      <c r="F8209" s="68" t="s">
        <v>360</v>
      </c>
      <c r="G8209" s="68" t="s">
        <v>81</v>
      </c>
      <c r="H8209" s="68" t="s">
        <v>402</v>
      </c>
      <c r="I8209" s="68" t="s">
        <v>656</v>
      </c>
      <c r="J8209" s="65">
        <v>35</v>
      </c>
      <c r="K8209" s="65">
        <v>11</v>
      </c>
      <c r="L8209" s="65">
        <v>529</v>
      </c>
      <c r="M8209" s="65" t="s">
        <v>509</v>
      </c>
    </row>
    <row r="8210" spans="1:13" ht="12.75" customHeight="1">
      <c r="A8210" s="65" t="str">
        <f>IF(ROW()=1,"KEY",IF(ISNA(VLOOKUP(B8210,車名対応マスタ!B:D,3,FALSE)),"",IF(VLOOKUP(B8210,車名対応マスタ!B:D,3,FALSE)="","",$D8210&amp;" "&amp;IF($G8210="9","J","O")&amp;" "&amp;$I8210&amp;" "&amp;IF($I8210&lt;=TEXT(★完成資料!$A$1,"yyyymm"),TEXT(★完成資料!$A$1,"yyyymm"),"999999")&amp; " " &amp; LEFT(F8210 &amp; "          ",10))))</f>
        <v xml:space="preserve">T O 202209 yyyy00 HV        </v>
      </c>
      <c r="B8210" s="68" t="s">
        <v>480</v>
      </c>
      <c r="C8210" s="68" t="s">
        <v>473</v>
      </c>
      <c r="D8210" s="68" t="s">
        <v>287</v>
      </c>
      <c r="E8210" s="68" t="s">
        <v>531</v>
      </c>
      <c r="F8210" s="68" t="s">
        <v>360</v>
      </c>
      <c r="G8210" s="68" t="s">
        <v>81</v>
      </c>
      <c r="H8210" s="68" t="s">
        <v>402</v>
      </c>
      <c r="I8210" s="68" t="s">
        <v>657</v>
      </c>
      <c r="J8210" s="65">
        <v>30</v>
      </c>
      <c r="K8210" s="65">
        <v>29</v>
      </c>
      <c r="L8210" s="65">
        <v>529</v>
      </c>
      <c r="M8210" s="65" t="s">
        <v>509</v>
      </c>
    </row>
    <row r="8211" spans="1:13" ht="12.75" customHeight="1">
      <c r="A8211" s="65" t="str">
        <f>IF(ROW()=1,"KEY",IF(ISNA(VLOOKUP(B8211,車名対応マスタ!B:D,3,FALSE)),"",IF(VLOOKUP(B8211,車名対応マスタ!B:D,3,FALSE)="","",$D8211&amp;" "&amp;IF($G8211="9","J","O")&amp;" "&amp;$I8211&amp;" "&amp;IF($I8211&lt;=TEXT(★完成資料!$A$1,"yyyymm"),TEXT(★完成資料!$A$1,"yyyymm"),"999999")&amp; " " &amp; LEFT(F8211 &amp; "          ",10))))</f>
        <v xml:space="preserve">T O 202210 yyyy00 HV        </v>
      </c>
      <c r="B8211" s="68" t="s">
        <v>480</v>
      </c>
      <c r="C8211" s="68" t="s">
        <v>473</v>
      </c>
      <c r="D8211" s="68" t="s">
        <v>287</v>
      </c>
      <c r="E8211" s="68" t="s">
        <v>531</v>
      </c>
      <c r="F8211" s="68" t="s">
        <v>360</v>
      </c>
      <c r="G8211" s="68" t="s">
        <v>81</v>
      </c>
      <c r="H8211" s="68" t="s">
        <v>402</v>
      </c>
      <c r="I8211" s="68" t="s">
        <v>663</v>
      </c>
      <c r="J8211" s="65">
        <v>12</v>
      </c>
      <c r="K8211" s="65">
        <v>19</v>
      </c>
      <c r="L8211" s="65">
        <v>529</v>
      </c>
      <c r="M8211" s="65" t="s">
        <v>509</v>
      </c>
    </row>
    <row r="8212" spans="1:13" ht="12.75" customHeight="1">
      <c r="A8212" s="65" t="str">
        <f>IF(ROW()=1,"KEY",IF(ISNA(VLOOKUP(B8212,車名対応マスタ!B:D,3,FALSE)),"",IF(VLOOKUP(B8212,車名対応マスタ!B:D,3,FALSE)="","",$D8212&amp;" "&amp;IF($G8212="9","J","O")&amp;" "&amp;$I8212&amp;" "&amp;IF($I8212&lt;=TEXT(★完成資料!$A$1,"yyyymm"),TEXT(★完成資料!$A$1,"yyyymm"),"999999")&amp; " " &amp; LEFT(F8212 &amp; "          ",10))))</f>
        <v xml:space="preserve">T O 202201 yyyy00 HV        </v>
      </c>
      <c r="B8212" s="68" t="s">
        <v>480</v>
      </c>
      <c r="C8212" s="68" t="s">
        <v>473</v>
      </c>
      <c r="D8212" s="68" t="s">
        <v>287</v>
      </c>
      <c r="E8212" s="68" t="s">
        <v>531</v>
      </c>
      <c r="F8212" s="68" t="s">
        <v>360</v>
      </c>
      <c r="G8212" s="68" t="s">
        <v>81</v>
      </c>
      <c r="H8212" s="68" t="s">
        <v>402</v>
      </c>
      <c r="I8212" s="68" t="s">
        <v>639</v>
      </c>
      <c r="J8212" s="65">
        <v>20</v>
      </c>
      <c r="K8212" s="65">
        <v>20</v>
      </c>
      <c r="L8212" s="65">
        <v>546</v>
      </c>
      <c r="M8212" s="65" t="s">
        <v>300</v>
      </c>
    </row>
    <row r="8213" spans="1:13" ht="12.75" customHeight="1">
      <c r="A8213" s="65" t="str">
        <f>IF(ROW()=1,"KEY",IF(ISNA(VLOOKUP(B8213,車名対応マスタ!B:D,3,FALSE)),"",IF(VLOOKUP(B8213,車名対応マスタ!B:D,3,FALSE)="","",$D8213&amp;" "&amp;IF($G8213="9","J","O")&amp;" "&amp;$I8213&amp;" "&amp;IF($I8213&lt;=TEXT(★完成資料!$A$1,"yyyymm"),TEXT(★完成資料!$A$1,"yyyymm"),"999999")&amp; " " &amp; LEFT(F8213 &amp; "          ",10))))</f>
        <v xml:space="preserve">T O 202202 yyyy00 HV        </v>
      </c>
      <c r="B8213" s="68" t="s">
        <v>480</v>
      </c>
      <c r="C8213" s="68" t="s">
        <v>473</v>
      </c>
      <c r="D8213" s="68" t="s">
        <v>287</v>
      </c>
      <c r="E8213" s="68" t="s">
        <v>531</v>
      </c>
      <c r="F8213" s="68" t="s">
        <v>360</v>
      </c>
      <c r="G8213" s="68" t="s">
        <v>81</v>
      </c>
      <c r="H8213" s="68" t="s">
        <v>402</v>
      </c>
      <c r="I8213" s="68" t="s">
        <v>640</v>
      </c>
      <c r="J8213" s="65">
        <v>30</v>
      </c>
      <c r="K8213" s="65">
        <v>20</v>
      </c>
      <c r="L8213" s="65">
        <v>546</v>
      </c>
      <c r="M8213" s="65" t="s">
        <v>300</v>
      </c>
    </row>
    <row r="8214" spans="1:13" ht="12.75" customHeight="1">
      <c r="A8214" s="65" t="str">
        <f>IF(ROW()=1,"KEY",IF(ISNA(VLOOKUP(B8214,車名対応マスタ!B:D,3,FALSE)),"",IF(VLOOKUP(B8214,車名対応マスタ!B:D,3,FALSE)="","",$D8214&amp;" "&amp;IF($G8214="9","J","O")&amp;" "&amp;$I8214&amp;" "&amp;IF($I8214&lt;=TEXT(★完成資料!$A$1,"yyyymm"),TEXT(★完成資料!$A$1,"yyyymm"),"999999")&amp; " " &amp; LEFT(F8214 &amp; "          ",10))))</f>
        <v xml:space="preserve">T O 202203 yyyy00 HV        </v>
      </c>
      <c r="B8214" s="68" t="s">
        <v>480</v>
      </c>
      <c r="C8214" s="68" t="s">
        <v>473</v>
      </c>
      <c r="D8214" s="68" t="s">
        <v>287</v>
      </c>
      <c r="E8214" s="68" t="s">
        <v>531</v>
      </c>
      <c r="F8214" s="68" t="s">
        <v>360</v>
      </c>
      <c r="G8214" s="68" t="s">
        <v>81</v>
      </c>
      <c r="H8214" s="68" t="s">
        <v>402</v>
      </c>
      <c r="I8214" s="68" t="s">
        <v>641</v>
      </c>
      <c r="J8214" s="65">
        <v>30</v>
      </c>
      <c r="K8214" s="65">
        <v>25</v>
      </c>
      <c r="L8214" s="65">
        <v>546</v>
      </c>
      <c r="M8214" s="65" t="s">
        <v>300</v>
      </c>
    </row>
    <row r="8215" spans="1:13" ht="12.75" customHeight="1">
      <c r="A8215" s="65" t="str">
        <f>IF(ROW()=1,"KEY",IF(ISNA(VLOOKUP(B8215,車名対応マスタ!B:D,3,FALSE)),"",IF(VLOOKUP(B8215,車名対応マスタ!B:D,3,FALSE)="","",$D8215&amp;" "&amp;IF($G8215="9","J","O")&amp;" "&amp;$I8215&amp;" "&amp;IF($I8215&lt;=TEXT(★完成資料!$A$1,"yyyymm"),TEXT(★完成資料!$A$1,"yyyymm"),"999999")&amp; " " &amp; LEFT(F8215 &amp; "          ",10))))</f>
        <v xml:space="preserve">T O 202204 yyyy00 HV        </v>
      </c>
      <c r="B8215" s="68" t="s">
        <v>480</v>
      </c>
      <c r="C8215" s="68" t="s">
        <v>473</v>
      </c>
      <c r="D8215" s="68" t="s">
        <v>287</v>
      </c>
      <c r="E8215" s="68" t="s">
        <v>531</v>
      </c>
      <c r="F8215" s="68" t="s">
        <v>360</v>
      </c>
      <c r="G8215" s="68" t="s">
        <v>81</v>
      </c>
      <c r="H8215" s="68" t="s">
        <v>402</v>
      </c>
      <c r="I8215" s="68" t="s">
        <v>642</v>
      </c>
      <c r="J8215" s="65">
        <v>24</v>
      </c>
      <c r="K8215" s="65">
        <v>13</v>
      </c>
      <c r="L8215" s="65">
        <v>546</v>
      </c>
      <c r="M8215" s="65" t="s">
        <v>300</v>
      </c>
    </row>
    <row r="8216" spans="1:13" ht="12.75" customHeight="1">
      <c r="A8216" s="65" t="str">
        <f>IF(ROW()=1,"KEY",IF(ISNA(VLOOKUP(B8216,車名対応マスタ!B:D,3,FALSE)),"",IF(VLOOKUP(B8216,車名対応マスタ!B:D,3,FALSE)="","",$D8216&amp;" "&amp;IF($G8216="9","J","O")&amp;" "&amp;$I8216&amp;" "&amp;IF($I8216&lt;=TEXT(★完成資料!$A$1,"yyyymm"),TEXT(★完成資料!$A$1,"yyyymm"),"999999")&amp; " " &amp; LEFT(F8216 &amp; "          ",10))))</f>
        <v xml:space="preserve">T O 202205 yyyy00 HV        </v>
      </c>
      <c r="B8216" s="68" t="s">
        <v>480</v>
      </c>
      <c r="C8216" s="68" t="s">
        <v>473</v>
      </c>
      <c r="D8216" s="68" t="s">
        <v>287</v>
      </c>
      <c r="E8216" s="68" t="s">
        <v>531</v>
      </c>
      <c r="F8216" s="68" t="s">
        <v>360</v>
      </c>
      <c r="G8216" s="68" t="s">
        <v>81</v>
      </c>
      <c r="H8216" s="68" t="s">
        <v>402</v>
      </c>
      <c r="I8216" s="68" t="s">
        <v>647</v>
      </c>
      <c r="J8216" s="65">
        <v>25</v>
      </c>
      <c r="K8216" s="65">
        <v>15</v>
      </c>
      <c r="L8216" s="65">
        <v>546</v>
      </c>
      <c r="M8216" s="65" t="s">
        <v>300</v>
      </c>
    </row>
    <row r="8217" spans="1:13" ht="12.75" customHeight="1">
      <c r="A8217" s="65" t="str">
        <f>IF(ROW()=1,"KEY",IF(ISNA(VLOOKUP(B8217,車名対応マスタ!B:D,3,FALSE)),"",IF(VLOOKUP(B8217,車名対応マスタ!B:D,3,FALSE)="","",$D8217&amp;" "&amp;IF($G8217="9","J","O")&amp;" "&amp;$I8217&amp;" "&amp;IF($I8217&lt;=TEXT(★完成資料!$A$1,"yyyymm"),TEXT(★完成資料!$A$1,"yyyymm"),"999999")&amp; " " &amp; LEFT(F8217 &amp; "          ",10))))</f>
        <v xml:space="preserve">T O 202206 yyyy00 HV        </v>
      </c>
      <c r="B8217" s="68" t="s">
        <v>480</v>
      </c>
      <c r="C8217" s="68" t="s">
        <v>473</v>
      </c>
      <c r="D8217" s="68" t="s">
        <v>287</v>
      </c>
      <c r="E8217" s="68" t="s">
        <v>531</v>
      </c>
      <c r="F8217" s="68" t="s">
        <v>360</v>
      </c>
      <c r="G8217" s="68" t="s">
        <v>81</v>
      </c>
      <c r="H8217" s="68" t="s">
        <v>402</v>
      </c>
      <c r="I8217" s="68" t="s">
        <v>652</v>
      </c>
      <c r="J8217" s="65">
        <v>20</v>
      </c>
      <c r="K8217" s="65">
        <v>9</v>
      </c>
      <c r="L8217" s="65">
        <v>546</v>
      </c>
      <c r="M8217" s="65" t="s">
        <v>300</v>
      </c>
    </row>
    <row r="8218" spans="1:13" ht="12.75" customHeight="1">
      <c r="A8218" s="65" t="str">
        <f>IF(ROW()=1,"KEY",IF(ISNA(VLOOKUP(B8218,車名対応マスタ!B:D,3,FALSE)),"",IF(VLOOKUP(B8218,車名対応マスタ!B:D,3,FALSE)="","",$D8218&amp;" "&amp;IF($G8218="9","J","O")&amp;" "&amp;$I8218&amp;" "&amp;IF($I8218&lt;=TEXT(★完成資料!$A$1,"yyyymm"),TEXT(★完成資料!$A$1,"yyyymm"),"999999")&amp; " " &amp; LEFT(F8218 &amp; "          ",10))))</f>
        <v xml:space="preserve">T O 202207 yyyy00 HV        </v>
      </c>
      <c r="B8218" s="68" t="s">
        <v>480</v>
      </c>
      <c r="C8218" s="68" t="s">
        <v>473</v>
      </c>
      <c r="D8218" s="68" t="s">
        <v>287</v>
      </c>
      <c r="E8218" s="68" t="s">
        <v>531</v>
      </c>
      <c r="F8218" s="68" t="s">
        <v>360</v>
      </c>
      <c r="G8218" s="68" t="s">
        <v>81</v>
      </c>
      <c r="H8218" s="68" t="s">
        <v>402</v>
      </c>
      <c r="I8218" s="68" t="s">
        <v>655</v>
      </c>
      <c r="J8218" s="65">
        <v>20</v>
      </c>
      <c r="K8218" s="65">
        <v>5</v>
      </c>
      <c r="L8218" s="65">
        <v>546</v>
      </c>
      <c r="M8218" s="65" t="s">
        <v>300</v>
      </c>
    </row>
    <row r="8219" spans="1:13" ht="12.75" customHeight="1">
      <c r="A8219" s="65" t="str">
        <f>IF(ROW()=1,"KEY",IF(ISNA(VLOOKUP(B8219,車名対応マスタ!B:D,3,FALSE)),"",IF(VLOOKUP(B8219,車名対応マスタ!B:D,3,FALSE)="","",$D8219&amp;" "&amp;IF($G8219="9","J","O")&amp;" "&amp;$I8219&amp;" "&amp;IF($I8219&lt;=TEXT(★完成資料!$A$1,"yyyymm"),TEXT(★完成資料!$A$1,"yyyymm"),"999999")&amp; " " &amp; LEFT(F8219 &amp; "          ",10))))</f>
        <v xml:space="preserve">T O 202208 yyyy00 HV        </v>
      </c>
      <c r="B8219" s="68" t="s">
        <v>480</v>
      </c>
      <c r="C8219" s="68" t="s">
        <v>473</v>
      </c>
      <c r="D8219" s="68" t="s">
        <v>287</v>
      </c>
      <c r="E8219" s="68" t="s">
        <v>531</v>
      </c>
      <c r="F8219" s="68" t="s">
        <v>360</v>
      </c>
      <c r="G8219" s="68" t="s">
        <v>81</v>
      </c>
      <c r="H8219" s="68" t="s">
        <v>402</v>
      </c>
      <c r="I8219" s="68" t="s">
        <v>656</v>
      </c>
      <c r="J8219" s="65">
        <v>19</v>
      </c>
      <c r="K8219" s="65">
        <v>3</v>
      </c>
      <c r="L8219" s="65">
        <v>546</v>
      </c>
      <c r="M8219" s="65" t="s">
        <v>300</v>
      </c>
    </row>
    <row r="8220" spans="1:13" ht="12.75" customHeight="1">
      <c r="A8220" s="65" t="str">
        <f>IF(ROW()=1,"KEY",IF(ISNA(VLOOKUP(B8220,車名対応マスタ!B:D,3,FALSE)),"",IF(VLOOKUP(B8220,車名対応マスタ!B:D,3,FALSE)="","",$D8220&amp;" "&amp;IF($G8220="9","J","O")&amp;" "&amp;$I8220&amp;" "&amp;IF($I8220&lt;=TEXT(★完成資料!$A$1,"yyyymm"),TEXT(★完成資料!$A$1,"yyyymm"),"999999")&amp; " " &amp; LEFT(F8220 &amp; "          ",10))))</f>
        <v xml:space="preserve">T O 202209 yyyy00 HV        </v>
      </c>
      <c r="B8220" s="68" t="s">
        <v>480</v>
      </c>
      <c r="C8220" s="68" t="s">
        <v>473</v>
      </c>
      <c r="D8220" s="68" t="s">
        <v>287</v>
      </c>
      <c r="E8220" s="68" t="s">
        <v>531</v>
      </c>
      <c r="F8220" s="68" t="s">
        <v>360</v>
      </c>
      <c r="G8220" s="68" t="s">
        <v>81</v>
      </c>
      <c r="H8220" s="68" t="s">
        <v>402</v>
      </c>
      <c r="I8220" s="68" t="s">
        <v>657</v>
      </c>
      <c r="J8220" s="65">
        <v>13</v>
      </c>
      <c r="K8220" s="65">
        <v>17</v>
      </c>
      <c r="L8220" s="65">
        <v>546</v>
      </c>
      <c r="M8220" s="65" t="s">
        <v>300</v>
      </c>
    </row>
    <row r="8221" spans="1:13" ht="12.75" customHeight="1">
      <c r="A8221" s="65" t="str">
        <f>IF(ROW()=1,"KEY",IF(ISNA(VLOOKUP(B8221,車名対応マスタ!B:D,3,FALSE)),"",IF(VLOOKUP(B8221,車名対応マスタ!B:D,3,FALSE)="","",$D8221&amp;" "&amp;IF($G8221="9","J","O")&amp;" "&amp;$I8221&amp;" "&amp;IF($I8221&lt;=TEXT(★完成資料!$A$1,"yyyymm"),TEXT(★完成資料!$A$1,"yyyymm"),"999999")&amp; " " &amp; LEFT(F8221 &amp; "          ",10))))</f>
        <v xml:space="preserve">T O 202210 yyyy00 HV        </v>
      </c>
      <c r="B8221" s="68" t="s">
        <v>480</v>
      </c>
      <c r="C8221" s="68" t="s">
        <v>473</v>
      </c>
      <c r="D8221" s="68" t="s">
        <v>287</v>
      </c>
      <c r="E8221" s="68" t="s">
        <v>531</v>
      </c>
      <c r="F8221" s="68" t="s">
        <v>360</v>
      </c>
      <c r="G8221" s="68" t="s">
        <v>81</v>
      </c>
      <c r="H8221" s="68" t="s">
        <v>402</v>
      </c>
      <c r="I8221" s="68" t="s">
        <v>663</v>
      </c>
      <c r="J8221" s="65">
        <v>16</v>
      </c>
      <c r="K8221" s="65">
        <v>12</v>
      </c>
      <c r="L8221" s="65">
        <v>546</v>
      </c>
      <c r="M8221" s="65" t="s">
        <v>300</v>
      </c>
    </row>
    <row r="8222" spans="1:13" ht="12.75" customHeight="1">
      <c r="A8222" s="65" t="str">
        <f>IF(ROW()=1,"KEY",IF(ISNA(VLOOKUP(B8222,車名対応マスタ!B:D,3,FALSE)),"",IF(VLOOKUP(B8222,車名対応マスタ!B:D,3,FALSE)="","",$D8222&amp;" "&amp;IF($G8222="9","J","O")&amp;" "&amp;$I8222&amp;" "&amp;IF($I8222&lt;=TEXT(★完成資料!$A$1,"yyyymm"),TEXT(★完成資料!$A$1,"yyyymm"),"999999")&amp; " " &amp; LEFT(F8222 &amp; "          ",10))))</f>
        <v xml:space="preserve">T O 202201 yyyy00 HV        </v>
      </c>
      <c r="B8222" s="68" t="s">
        <v>480</v>
      </c>
      <c r="C8222" s="68" t="s">
        <v>473</v>
      </c>
      <c r="D8222" s="68" t="s">
        <v>287</v>
      </c>
      <c r="E8222" s="68" t="s">
        <v>531</v>
      </c>
      <c r="F8222" s="68" t="s">
        <v>360</v>
      </c>
      <c r="G8222" s="68" t="s">
        <v>81</v>
      </c>
      <c r="H8222" s="68" t="s">
        <v>402</v>
      </c>
      <c r="I8222" s="68" t="s">
        <v>639</v>
      </c>
      <c r="J8222" s="65">
        <v>15</v>
      </c>
      <c r="K8222" s="65">
        <v>20</v>
      </c>
      <c r="L8222" s="65">
        <v>539</v>
      </c>
      <c r="M8222" s="65" t="s">
        <v>510</v>
      </c>
    </row>
    <row r="8223" spans="1:13" ht="12.75" customHeight="1">
      <c r="A8223" s="65" t="str">
        <f>IF(ROW()=1,"KEY",IF(ISNA(VLOOKUP(B8223,車名対応マスタ!B:D,3,FALSE)),"",IF(VLOOKUP(B8223,車名対応マスタ!B:D,3,FALSE)="","",$D8223&amp;" "&amp;IF($G8223="9","J","O")&amp;" "&amp;$I8223&amp;" "&amp;IF($I8223&lt;=TEXT(★完成資料!$A$1,"yyyymm"),TEXT(★完成資料!$A$1,"yyyymm"),"999999")&amp; " " &amp; LEFT(F8223 &amp; "          ",10))))</f>
        <v xml:space="preserve">T O 202202 yyyy00 HV        </v>
      </c>
      <c r="B8223" s="68" t="s">
        <v>480</v>
      </c>
      <c r="C8223" s="68" t="s">
        <v>473</v>
      </c>
      <c r="D8223" s="68" t="s">
        <v>287</v>
      </c>
      <c r="E8223" s="68" t="s">
        <v>531</v>
      </c>
      <c r="F8223" s="68" t="s">
        <v>360</v>
      </c>
      <c r="G8223" s="68" t="s">
        <v>81</v>
      </c>
      <c r="H8223" s="68" t="s">
        <v>402</v>
      </c>
      <c r="I8223" s="68" t="s">
        <v>640</v>
      </c>
      <c r="J8223" s="65">
        <v>24</v>
      </c>
      <c r="K8223" s="65">
        <v>32</v>
      </c>
      <c r="L8223" s="65">
        <v>539</v>
      </c>
      <c r="M8223" s="65" t="s">
        <v>510</v>
      </c>
    </row>
    <row r="8224" spans="1:13" ht="12.75" customHeight="1">
      <c r="A8224" s="65" t="str">
        <f>IF(ROW()=1,"KEY",IF(ISNA(VLOOKUP(B8224,車名対応マスタ!B:D,3,FALSE)),"",IF(VLOOKUP(B8224,車名対応マスタ!B:D,3,FALSE)="","",$D8224&amp;" "&amp;IF($G8224="9","J","O")&amp;" "&amp;$I8224&amp;" "&amp;IF($I8224&lt;=TEXT(★完成資料!$A$1,"yyyymm"),TEXT(★完成資料!$A$1,"yyyymm"),"999999")&amp; " " &amp; LEFT(F8224 &amp; "          ",10))))</f>
        <v xml:space="preserve">T O 202203 yyyy00 HV        </v>
      </c>
      <c r="B8224" s="68" t="s">
        <v>480</v>
      </c>
      <c r="C8224" s="68" t="s">
        <v>473</v>
      </c>
      <c r="D8224" s="68" t="s">
        <v>287</v>
      </c>
      <c r="E8224" s="68" t="s">
        <v>531</v>
      </c>
      <c r="F8224" s="68" t="s">
        <v>360</v>
      </c>
      <c r="G8224" s="68" t="s">
        <v>81</v>
      </c>
      <c r="H8224" s="68" t="s">
        <v>402</v>
      </c>
      <c r="I8224" s="68" t="s">
        <v>641</v>
      </c>
      <c r="J8224" s="65">
        <v>28</v>
      </c>
      <c r="K8224" s="65">
        <v>37</v>
      </c>
      <c r="L8224" s="65">
        <v>539</v>
      </c>
      <c r="M8224" s="65" t="s">
        <v>510</v>
      </c>
    </row>
    <row r="8225" spans="1:13" ht="12.75" customHeight="1">
      <c r="A8225" s="65" t="str">
        <f>IF(ROW()=1,"KEY",IF(ISNA(VLOOKUP(B8225,車名対応マスタ!B:D,3,FALSE)),"",IF(VLOOKUP(B8225,車名対応マスタ!B:D,3,FALSE)="","",$D8225&amp;" "&amp;IF($G8225="9","J","O")&amp;" "&amp;$I8225&amp;" "&amp;IF($I8225&lt;=TEXT(★完成資料!$A$1,"yyyymm"),TEXT(★完成資料!$A$1,"yyyymm"),"999999")&amp; " " &amp; LEFT(F8225 &amp; "          ",10))))</f>
        <v xml:space="preserve">T O 202204 yyyy00 HV        </v>
      </c>
      <c r="B8225" s="68" t="s">
        <v>480</v>
      </c>
      <c r="C8225" s="68" t="s">
        <v>473</v>
      </c>
      <c r="D8225" s="68" t="s">
        <v>287</v>
      </c>
      <c r="E8225" s="68" t="s">
        <v>531</v>
      </c>
      <c r="F8225" s="68" t="s">
        <v>360</v>
      </c>
      <c r="G8225" s="68" t="s">
        <v>81</v>
      </c>
      <c r="H8225" s="68" t="s">
        <v>402</v>
      </c>
      <c r="I8225" s="68" t="s">
        <v>642</v>
      </c>
      <c r="J8225" s="65">
        <v>20</v>
      </c>
      <c r="K8225" s="65">
        <v>25</v>
      </c>
      <c r="L8225" s="65">
        <v>539</v>
      </c>
      <c r="M8225" s="65" t="s">
        <v>510</v>
      </c>
    </row>
    <row r="8226" spans="1:13" ht="12.75" customHeight="1">
      <c r="A8226" s="65" t="str">
        <f>IF(ROW()=1,"KEY",IF(ISNA(VLOOKUP(B8226,車名対応マスタ!B:D,3,FALSE)),"",IF(VLOOKUP(B8226,車名対応マスタ!B:D,3,FALSE)="","",$D8226&amp;" "&amp;IF($G8226="9","J","O")&amp;" "&amp;$I8226&amp;" "&amp;IF($I8226&lt;=TEXT(★完成資料!$A$1,"yyyymm"),TEXT(★完成資料!$A$1,"yyyymm"),"999999")&amp; " " &amp; LEFT(F8226 &amp; "          ",10))))</f>
        <v xml:space="preserve">T O 202205 yyyy00 HV        </v>
      </c>
      <c r="B8226" s="68" t="s">
        <v>480</v>
      </c>
      <c r="C8226" s="68" t="s">
        <v>473</v>
      </c>
      <c r="D8226" s="68" t="s">
        <v>287</v>
      </c>
      <c r="E8226" s="68" t="s">
        <v>531</v>
      </c>
      <c r="F8226" s="68" t="s">
        <v>360</v>
      </c>
      <c r="G8226" s="68" t="s">
        <v>81</v>
      </c>
      <c r="H8226" s="68" t="s">
        <v>402</v>
      </c>
      <c r="I8226" s="68" t="s">
        <v>647</v>
      </c>
      <c r="J8226" s="65">
        <v>32</v>
      </c>
      <c r="K8226" s="65">
        <v>27</v>
      </c>
      <c r="L8226" s="65">
        <v>539</v>
      </c>
      <c r="M8226" s="65" t="s">
        <v>510</v>
      </c>
    </row>
    <row r="8227" spans="1:13" ht="12.75" customHeight="1">
      <c r="A8227" s="65" t="str">
        <f>IF(ROW()=1,"KEY",IF(ISNA(VLOOKUP(B8227,車名対応マスタ!B:D,3,FALSE)),"",IF(VLOOKUP(B8227,車名対応マスタ!B:D,3,FALSE)="","",$D8227&amp;" "&amp;IF($G8227="9","J","O")&amp;" "&amp;$I8227&amp;" "&amp;IF($I8227&lt;=TEXT(★完成資料!$A$1,"yyyymm"),TEXT(★完成資料!$A$1,"yyyymm"),"999999")&amp; " " &amp; LEFT(F8227 &amp; "          ",10))))</f>
        <v xml:space="preserve">T O 202206 yyyy00 HV        </v>
      </c>
      <c r="B8227" s="68" t="s">
        <v>480</v>
      </c>
      <c r="C8227" s="68" t="s">
        <v>473</v>
      </c>
      <c r="D8227" s="68" t="s">
        <v>287</v>
      </c>
      <c r="E8227" s="68" t="s">
        <v>531</v>
      </c>
      <c r="F8227" s="68" t="s">
        <v>360</v>
      </c>
      <c r="G8227" s="68" t="s">
        <v>81</v>
      </c>
      <c r="H8227" s="68" t="s">
        <v>402</v>
      </c>
      <c r="I8227" s="68" t="s">
        <v>652</v>
      </c>
      <c r="J8227" s="65">
        <v>32</v>
      </c>
      <c r="K8227" s="65">
        <v>26</v>
      </c>
      <c r="L8227" s="65">
        <v>539</v>
      </c>
      <c r="M8227" s="65" t="s">
        <v>510</v>
      </c>
    </row>
    <row r="8228" spans="1:13" ht="12.75" customHeight="1">
      <c r="A8228" s="65" t="str">
        <f>IF(ROW()=1,"KEY",IF(ISNA(VLOOKUP(B8228,車名対応マスタ!B:D,3,FALSE)),"",IF(VLOOKUP(B8228,車名対応マスタ!B:D,3,FALSE)="","",$D8228&amp;" "&amp;IF($G8228="9","J","O")&amp;" "&amp;$I8228&amp;" "&amp;IF($I8228&lt;=TEXT(★完成資料!$A$1,"yyyymm"),TEXT(★完成資料!$A$1,"yyyymm"),"999999")&amp; " " &amp; LEFT(F8228 &amp; "          ",10))))</f>
        <v xml:space="preserve">T O 202207 yyyy00 HV        </v>
      </c>
      <c r="B8228" s="68" t="s">
        <v>480</v>
      </c>
      <c r="C8228" s="68" t="s">
        <v>473</v>
      </c>
      <c r="D8228" s="68" t="s">
        <v>287</v>
      </c>
      <c r="E8228" s="68" t="s">
        <v>531</v>
      </c>
      <c r="F8228" s="68" t="s">
        <v>360</v>
      </c>
      <c r="G8228" s="68" t="s">
        <v>81</v>
      </c>
      <c r="H8228" s="68" t="s">
        <v>402</v>
      </c>
      <c r="I8228" s="68" t="s">
        <v>655</v>
      </c>
      <c r="J8228" s="65">
        <v>12</v>
      </c>
      <c r="K8228" s="65">
        <v>25</v>
      </c>
      <c r="L8228" s="65">
        <v>539</v>
      </c>
      <c r="M8228" s="65" t="s">
        <v>510</v>
      </c>
    </row>
    <row r="8229" spans="1:13" ht="12.75" customHeight="1">
      <c r="A8229" s="65" t="str">
        <f>IF(ROW()=1,"KEY",IF(ISNA(VLOOKUP(B8229,車名対応マスタ!B:D,3,FALSE)),"",IF(VLOOKUP(B8229,車名対応マスタ!B:D,3,FALSE)="","",$D8229&amp;" "&amp;IF($G8229="9","J","O")&amp;" "&amp;$I8229&amp;" "&amp;IF($I8229&lt;=TEXT(★完成資料!$A$1,"yyyymm"),TEXT(★完成資料!$A$1,"yyyymm"),"999999")&amp; " " &amp; LEFT(F8229 &amp; "          ",10))))</f>
        <v xml:space="preserve">T O 202208 yyyy00 HV        </v>
      </c>
      <c r="B8229" s="68" t="s">
        <v>480</v>
      </c>
      <c r="C8229" s="68" t="s">
        <v>473</v>
      </c>
      <c r="D8229" s="68" t="s">
        <v>287</v>
      </c>
      <c r="E8229" s="68" t="s">
        <v>531</v>
      </c>
      <c r="F8229" s="68" t="s">
        <v>360</v>
      </c>
      <c r="G8229" s="68" t="s">
        <v>81</v>
      </c>
      <c r="H8229" s="68" t="s">
        <v>402</v>
      </c>
      <c r="I8229" s="68" t="s">
        <v>656</v>
      </c>
      <c r="J8229" s="65">
        <v>19</v>
      </c>
      <c r="K8229" s="65">
        <v>23</v>
      </c>
      <c r="L8229" s="65">
        <v>539</v>
      </c>
      <c r="M8229" s="65" t="s">
        <v>510</v>
      </c>
    </row>
    <row r="8230" spans="1:13" ht="12.75" customHeight="1">
      <c r="A8230" s="65" t="str">
        <f>IF(ROW()=1,"KEY",IF(ISNA(VLOOKUP(B8230,車名対応マスタ!B:D,3,FALSE)),"",IF(VLOOKUP(B8230,車名対応マスタ!B:D,3,FALSE)="","",$D8230&amp;" "&amp;IF($G8230="9","J","O")&amp;" "&amp;$I8230&amp;" "&amp;IF($I8230&lt;=TEXT(★完成資料!$A$1,"yyyymm"),TEXT(★完成資料!$A$1,"yyyymm"),"999999")&amp; " " &amp; LEFT(F8230 &amp; "          ",10))))</f>
        <v xml:space="preserve">T O 202209 yyyy00 HV        </v>
      </c>
      <c r="B8230" s="68" t="s">
        <v>480</v>
      </c>
      <c r="C8230" s="68" t="s">
        <v>473</v>
      </c>
      <c r="D8230" s="68" t="s">
        <v>287</v>
      </c>
      <c r="E8230" s="68" t="s">
        <v>531</v>
      </c>
      <c r="F8230" s="68" t="s">
        <v>360</v>
      </c>
      <c r="G8230" s="68" t="s">
        <v>81</v>
      </c>
      <c r="H8230" s="68" t="s">
        <v>402</v>
      </c>
      <c r="I8230" s="68" t="s">
        <v>657</v>
      </c>
      <c r="J8230" s="65">
        <v>30</v>
      </c>
      <c r="K8230" s="65">
        <v>17</v>
      </c>
      <c r="L8230" s="65">
        <v>539</v>
      </c>
      <c r="M8230" s="65" t="s">
        <v>510</v>
      </c>
    </row>
    <row r="8231" spans="1:13" ht="12.75" customHeight="1">
      <c r="A8231" s="65" t="str">
        <f>IF(ROW()=1,"KEY",IF(ISNA(VLOOKUP(B8231,車名対応マスタ!B:D,3,FALSE)),"",IF(VLOOKUP(B8231,車名対応マスタ!B:D,3,FALSE)="","",$D8231&amp;" "&amp;IF($G8231="9","J","O")&amp;" "&amp;$I8231&amp;" "&amp;IF($I8231&lt;=TEXT(★完成資料!$A$1,"yyyymm"),TEXT(★完成資料!$A$1,"yyyymm"),"999999")&amp; " " &amp; LEFT(F8231 &amp; "          ",10))))</f>
        <v xml:space="preserve">T O 202210 yyyy00 HV        </v>
      </c>
      <c r="B8231" s="68" t="s">
        <v>480</v>
      </c>
      <c r="C8231" s="68" t="s">
        <v>473</v>
      </c>
      <c r="D8231" s="68" t="s">
        <v>287</v>
      </c>
      <c r="E8231" s="68" t="s">
        <v>531</v>
      </c>
      <c r="F8231" s="68" t="s">
        <v>360</v>
      </c>
      <c r="G8231" s="68" t="s">
        <v>81</v>
      </c>
      <c r="H8231" s="68" t="s">
        <v>402</v>
      </c>
      <c r="I8231" s="68" t="s">
        <v>663</v>
      </c>
      <c r="J8231" s="65">
        <v>20</v>
      </c>
      <c r="K8231" s="65">
        <v>12</v>
      </c>
      <c r="L8231" s="65">
        <v>539</v>
      </c>
      <c r="M8231" s="65" t="s">
        <v>510</v>
      </c>
    </row>
    <row r="8232" spans="1:13" ht="12.75" customHeight="1">
      <c r="A8232" s="65" t="str">
        <f>IF(ROW()=1,"KEY",IF(ISNA(VLOOKUP(B8232,車名対応マスタ!B:D,3,FALSE)),"",IF(VLOOKUP(B8232,車名対応マスタ!B:D,3,FALSE)="","",$D8232&amp;" "&amp;IF($G8232="9","J","O")&amp;" "&amp;$I8232&amp;" "&amp;IF($I8232&lt;=TEXT(★完成資料!$A$1,"yyyymm"),TEXT(★完成資料!$A$1,"yyyymm"),"999999")&amp; " " &amp; LEFT(F8232 &amp; "          ",10))))</f>
        <v xml:space="preserve">T O 202206 yyyy00 HV        </v>
      </c>
      <c r="B8232" s="68" t="s">
        <v>480</v>
      </c>
      <c r="C8232" s="68" t="s">
        <v>473</v>
      </c>
      <c r="D8232" s="68" t="s">
        <v>287</v>
      </c>
      <c r="E8232" s="68" t="s">
        <v>531</v>
      </c>
      <c r="F8232" s="68" t="s">
        <v>360</v>
      </c>
      <c r="G8232" s="68" t="s">
        <v>81</v>
      </c>
      <c r="H8232" s="68" t="s">
        <v>402</v>
      </c>
      <c r="I8232" s="68" t="s">
        <v>652</v>
      </c>
      <c r="J8232" s="65">
        <v>3</v>
      </c>
      <c r="L8232" s="65">
        <v>540</v>
      </c>
      <c r="M8232" s="65" t="s">
        <v>654</v>
      </c>
    </row>
    <row r="8233" spans="1:13" ht="12.75" customHeight="1">
      <c r="A8233" s="65" t="str">
        <f>IF(ROW()=1,"KEY",IF(ISNA(VLOOKUP(B8233,車名対応マスタ!B:D,3,FALSE)),"",IF(VLOOKUP(B8233,車名対応マスタ!B:D,3,FALSE)="","",$D8233&amp;" "&amp;IF($G8233="9","J","O")&amp;" "&amp;$I8233&amp;" "&amp;IF($I8233&lt;=TEXT(★完成資料!$A$1,"yyyymm"),TEXT(★完成資料!$A$1,"yyyymm"),"999999")&amp; " " &amp; LEFT(F8233 &amp; "          ",10))))</f>
        <v xml:space="preserve">T O 202210 yyyy00 HV        </v>
      </c>
      <c r="B8233" s="68" t="s">
        <v>480</v>
      </c>
      <c r="C8233" s="68" t="s">
        <v>473</v>
      </c>
      <c r="D8233" s="68" t="s">
        <v>287</v>
      </c>
      <c r="E8233" s="68" t="s">
        <v>531</v>
      </c>
      <c r="F8233" s="68" t="s">
        <v>360</v>
      </c>
      <c r="G8233" s="68" t="s">
        <v>81</v>
      </c>
      <c r="H8233" s="68" t="s">
        <v>402</v>
      </c>
      <c r="I8233" s="68" t="s">
        <v>663</v>
      </c>
      <c r="K8233" s="65">
        <v>1</v>
      </c>
      <c r="L8233" s="65">
        <v>43</v>
      </c>
      <c r="M8233" s="65" t="s">
        <v>527</v>
      </c>
    </row>
    <row r="8234" spans="1:13" ht="12.75" customHeight="1">
      <c r="A8234" s="65" t="str">
        <f>IF(ROW()=1,"KEY",IF(ISNA(VLOOKUP(B8234,車名対応マスタ!B:D,3,FALSE)),"",IF(VLOOKUP(B8234,車名対応マスタ!B:D,3,FALSE)="","",$D8234&amp;" "&amp;IF($G8234="9","J","O")&amp;" "&amp;$I8234&amp;" "&amp;IF($I8234&lt;=TEXT(★完成資料!$A$1,"yyyymm"),TEXT(★完成資料!$A$1,"yyyymm"),"999999")&amp; " " &amp; LEFT(F8234 &amp; "          ",10))))</f>
        <v xml:space="preserve">T O 202207 yyyy00 HV        </v>
      </c>
      <c r="B8234" s="68" t="s">
        <v>480</v>
      </c>
      <c r="C8234" s="68" t="s">
        <v>473</v>
      </c>
      <c r="D8234" s="68" t="s">
        <v>287</v>
      </c>
      <c r="E8234" s="68" t="s">
        <v>531</v>
      </c>
      <c r="F8234" s="68" t="s">
        <v>360</v>
      </c>
      <c r="G8234" s="68" t="s">
        <v>81</v>
      </c>
      <c r="H8234" s="68" t="s">
        <v>402</v>
      </c>
      <c r="I8234" s="68" t="s">
        <v>655</v>
      </c>
      <c r="J8234" s="65">
        <v>1</v>
      </c>
      <c r="L8234" s="65">
        <v>15</v>
      </c>
      <c r="M8234" s="65" t="s">
        <v>306</v>
      </c>
    </row>
    <row r="8235" spans="1:13" ht="12.75" customHeight="1">
      <c r="A8235" s="65" t="str">
        <f>IF(ROW()=1,"KEY",IF(ISNA(VLOOKUP(B8235,車名対応マスタ!B:D,3,FALSE)),"",IF(VLOOKUP(B8235,車名対応マスタ!B:D,3,FALSE)="","",$D8235&amp;" "&amp;IF($G8235="9","J","O")&amp;" "&amp;$I8235&amp;" "&amp;IF($I8235&lt;=TEXT(★完成資料!$A$1,"yyyymm"),TEXT(★完成資料!$A$1,"yyyymm"),"999999")&amp; " " &amp; LEFT(F8235 &amp; "          ",10))))</f>
        <v xml:space="preserve">T O 202201 yyyy00 HV        </v>
      </c>
      <c r="B8235" s="68" t="s">
        <v>480</v>
      </c>
      <c r="C8235" s="68" t="s">
        <v>473</v>
      </c>
      <c r="D8235" s="68" t="s">
        <v>287</v>
      </c>
      <c r="E8235" s="68" t="s">
        <v>531</v>
      </c>
      <c r="F8235" s="68" t="s">
        <v>360</v>
      </c>
      <c r="G8235" s="68" t="s">
        <v>81</v>
      </c>
      <c r="H8235" s="68" t="s">
        <v>402</v>
      </c>
      <c r="I8235" s="68" t="s">
        <v>639</v>
      </c>
      <c r="J8235" s="65">
        <v>1</v>
      </c>
      <c r="L8235" s="65">
        <v>44</v>
      </c>
      <c r="M8235" s="65" t="s">
        <v>305</v>
      </c>
    </row>
    <row r="8236" spans="1:13" ht="12.75" customHeight="1">
      <c r="A8236" s="65" t="str">
        <f>IF(ROW()=1,"KEY",IF(ISNA(VLOOKUP(B8236,車名対応マスタ!B:D,3,FALSE)),"",IF(VLOOKUP(B8236,車名対応マスタ!B:D,3,FALSE)="","",$D8236&amp;" "&amp;IF($G8236="9","J","O")&amp;" "&amp;$I8236&amp;" "&amp;IF($I8236&lt;=TEXT(★完成資料!$A$1,"yyyymm"),TEXT(★完成資料!$A$1,"yyyymm"),"999999")&amp; " " &amp; LEFT(F8236 &amp; "          ",10))))</f>
        <v xml:space="preserve">T O 202210 yyyy00 HV        </v>
      </c>
      <c r="B8236" s="68" t="s">
        <v>480</v>
      </c>
      <c r="C8236" s="68" t="s">
        <v>473</v>
      </c>
      <c r="D8236" s="68" t="s">
        <v>287</v>
      </c>
      <c r="E8236" s="68" t="s">
        <v>531</v>
      </c>
      <c r="F8236" s="68" t="s">
        <v>360</v>
      </c>
      <c r="G8236" s="68" t="s">
        <v>81</v>
      </c>
      <c r="H8236" s="68" t="s">
        <v>402</v>
      </c>
      <c r="I8236" s="68" t="s">
        <v>663</v>
      </c>
      <c r="J8236" s="65">
        <v>1</v>
      </c>
      <c r="L8236" s="65">
        <v>44</v>
      </c>
      <c r="M8236" s="65" t="s">
        <v>305</v>
      </c>
    </row>
    <row r="8237" spans="1:13" ht="12.75" customHeight="1">
      <c r="A8237" s="65" t="str">
        <f>IF(ROW()=1,"KEY",IF(ISNA(VLOOKUP(B8237,車名対応マスタ!B:D,3,FALSE)),"",IF(VLOOKUP(B8237,車名対応マスタ!B:D,3,FALSE)="","",$D8237&amp;" "&amp;IF($G8237="9","J","O")&amp;" "&amp;$I8237&amp;" "&amp;IF($I8237&lt;=TEXT(★完成資料!$A$1,"yyyymm"),TEXT(★完成資料!$A$1,"yyyymm"),"999999")&amp; " " &amp; LEFT(F8237 &amp; "          ",10))))</f>
        <v xml:space="preserve">T O 202203 yyyy00 HV        </v>
      </c>
      <c r="B8237" s="68" t="s">
        <v>480</v>
      </c>
      <c r="C8237" s="68" t="s">
        <v>473</v>
      </c>
      <c r="D8237" s="68" t="s">
        <v>287</v>
      </c>
      <c r="E8237" s="68" t="s">
        <v>531</v>
      </c>
      <c r="F8237" s="68" t="s">
        <v>360</v>
      </c>
      <c r="G8237" s="68" t="s">
        <v>81</v>
      </c>
      <c r="H8237" s="68" t="s">
        <v>402</v>
      </c>
      <c r="I8237" s="68" t="s">
        <v>641</v>
      </c>
      <c r="J8237" s="65">
        <v>1</v>
      </c>
      <c r="L8237" s="65">
        <v>593</v>
      </c>
      <c r="M8237" s="65" t="s">
        <v>405</v>
      </c>
    </row>
    <row r="8238" spans="1:13" ht="12.75" customHeight="1">
      <c r="A8238" s="65" t="str">
        <f>IF(ROW()=1,"KEY",IF(ISNA(VLOOKUP(B8238,車名対応マスタ!B:D,3,FALSE)),"",IF(VLOOKUP(B8238,車名対応マスタ!B:D,3,FALSE)="","",$D8238&amp;" "&amp;IF($G8238="9","J","O")&amp;" "&amp;$I8238&amp;" "&amp;IF($I8238&lt;=TEXT(★完成資料!$A$1,"yyyymm"),TEXT(★完成資料!$A$1,"yyyymm"),"999999")&amp; " " &amp; LEFT(F8238 &amp; "          ",10))))</f>
        <v xml:space="preserve">T O 202204 yyyy00 HV        </v>
      </c>
      <c r="B8238" s="68" t="s">
        <v>480</v>
      </c>
      <c r="C8238" s="68" t="s">
        <v>473</v>
      </c>
      <c r="D8238" s="68" t="s">
        <v>287</v>
      </c>
      <c r="E8238" s="68" t="s">
        <v>531</v>
      </c>
      <c r="F8238" s="68" t="s">
        <v>360</v>
      </c>
      <c r="G8238" s="68" t="s">
        <v>81</v>
      </c>
      <c r="H8238" s="68" t="s">
        <v>402</v>
      </c>
      <c r="I8238" s="68" t="s">
        <v>642</v>
      </c>
      <c r="J8238" s="65">
        <v>2</v>
      </c>
      <c r="L8238" s="65">
        <v>593</v>
      </c>
      <c r="M8238" s="65" t="s">
        <v>405</v>
      </c>
    </row>
    <row r="8239" spans="1:13" ht="12.75" customHeight="1">
      <c r="A8239" s="65" t="str">
        <f>IF(ROW()=1,"KEY",IF(ISNA(VLOOKUP(B8239,車名対応マスタ!B:D,3,FALSE)),"",IF(VLOOKUP(B8239,車名対応マスタ!B:D,3,FALSE)="","",$D8239&amp;" "&amp;IF($G8239="9","J","O")&amp;" "&amp;$I8239&amp;" "&amp;IF($I8239&lt;=TEXT(★完成資料!$A$1,"yyyymm"),TEXT(★完成資料!$A$1,"yyyymm"),"999999")&amp; " " &amp; LEFT(F8239 &amp; "          ",10))))</f>
        <v xml:space="preserve">T O 202206 yyyy00 HV        </v>
      </c>
      <c r="B8239" s="68" t="s">
        <v>480</v>
      </c>
      <c r="C8239" s="68" t="s">
        <v>473</v>
      </c>
      <c r="D8239" s="68" t="s">
        <v>287</v>
      </c>
      <c r="E8239" s="68" t="s">
        <v>531</v>
      </c>
      <c r="F8239" s="68" t="s">
        <v>360</v>
      </c>
      <c r="G8239" s="68" t="s">
        <v>81</v>
      </c>
      <c r="H8239" s="68" t="s">
        <v>402</v>
      </c>
      <c r="I8239" s="68" t="s">
        <v>652</v>
      </c>
      <c r="J8239" s="65">
        <v>2</v>
      </c>
      <c r="L8239" s="65">
        <v>593</v>
      </c>
      <c r="M8239" s="65" t="s">
        <v>405</v>
      </c>
    </row>
    <row r="8240" spans="1:13" ht="12.75" customHeight="1">
      <c r="A8240" s="65" t="str">
        <f>IF(ROW()=1,"KEY",IF(ISNA(VLOOKUP(B8240,車名対応マスタ!B:D,3,FALSE)),"",IF(VLOOKUP(B8240,車名対応マスタ!B:D,3,FALSE)="","",$D8240&amp;" "&amp;IF($G8240="9","J","O")&amp;" "&amp;$I8240&amp;" "&amp;IF($I8240&lt;=TEXT(★完成資料!$A$1,"yyyymm"),TEXT(★完成資料!$A$1,"yyyymm"),"999999")&amp; " " &amp; LEFT(F8240 &amp; "          ",10))))</f>
        <v xml:space="preserve">T O 202207 yyyy00 HV        </v>
      </c>
      <c r="B8240" s="68" t="s">
        <v>480</v>
      </c>
      <c r="C8240" s="68" t="s">
        <v>473</v>
      </c>
      <c r="D8240" s="68" t="s">
        <v>287</v>
      </c>
      <c r="E8240" s="68" t="s">
        <v>531</v>
      </c>
      <c r="F8240" s="68" t="s">
        <v>360</v>
      </c>
      <c r="G8240" s="68" t="s">
        <v>81</v>
      </c>
      <c r="H8240" s="68" t="s">
        <v>402</v>
      </c>
      <c r="I8240" s="68" t="s">
        <v>655</v>
      </c>
      <c r="J8240" s="65">
        <v>1</v>
      </c>
      <c r="L8240" s="65">
        <v>593</v>
      </c>
      <c r="M8240" s="65" t="s">
        <v>405</v>
      </c>
    </row>
    <row r="8241" spans="1:13" ht="12.75" customHeight="1">
      <c r="A8241" s="65" t="str">
        <f>IF(ROW()=1,"KEY",IF(ISNA(VLOOKUP(B8241,車名対応マスタ!B:D,3,FALSE)),"",IF(VLOOKUP(B8241,車名対応マスタ!B:D,3,FALSE)="","",$D8241&amp;" "&amp;IF($G8241="9","J","O")&amp;" "&amp;$I8241&amp;" "&amp;IF($I8241&lt;=TEXT(★完成資料!$A$1,"yyyymm"),TEXT(★完成資料!$A$1,"yyyymm"),"999999")&amp; " " &amp; LEFT(F8241 &amp; "          ",10))))</f>
        <v xml:space="preserve">T O 202209 yyyy00 HV        </v>
      </c>
      <c r="B8241" s="68" t="s">
        <v>480</v>
      </c>
      <c r="C8241" s="68" t="s">
        <v>473</v>
      </c>
      <c r="D8241" s="68" t="s">
        <v>287</v>
      </c>
      <c r="E8241" s="68" t="s">
        <v>531</v>
      </c>
      <c r="F8241" s="68" t="s">
        <v>360</v>
      </c>
      <c r="G8241" s="68" t="s">
        <v>81</v>
      </c>
      <c r="H8241" s="68" t="s">
        <v>402</v>
      </c>
      <c r="I8241" s="68" t="s">
        <v>657</v>
      </c>
      <c r="J8241" s="65">
        <v>1</v>
      </c>
      <c r="K8241" s="65">
        <v>0</v>
      </c>
      <c r="L8241" s="65">
        <v>593</v>
      </c>
      <c r="M8241" s="65" t="s">
        <v>405</v>
      </c>
    </row>
    <row r="8242" spans="1:13" ht="12.75" customHeight="1">
      <c r="A8242" s="65" t="str">
        <f>IF(ROW()=1,"KEY",IF(ISNA(VLOOKUP(B8242,車名対応マスタ!B:D,3,FALSE)),"",IF(VLOOKUP(B8242,車名対応マスタ!B:D,3,FALSE)="","",$D8242&amp;" "&amp;IF($G8242="9","J","O")&amp;" "&amp;$I8242&amp;" "&amp;IF($I8242&lt;=TEXT(★完成資料!$A$1,"yyyymm"),TEXT(★完成資料!$A$1,"yyyymm"),"999999")&amp; " " &amp; LEFT(F8242 &amp; "          ",10))))</f>
        <v xml:space="preserve">T O 202210 yyyy00 HV        </v>
      </c>
      <c r="B8242" s="68" t="s">
        <v>480</v>
      </c>
      <c r="C8242" s="68" t="s">
        <v>473</v>
      </c>
      <c r="D8242" s="68" t="s">
        <v>287</v>
      </c>
      <c r="E8242" s="68" t="s">
        <v>531</v>
      </c>
      <c r="F8242" s="68" t="s">
        <v>360</v>
      </c>
      <c r="G8242" s="68" t="s">
        <v>81</v>
      </c>
      <c r="H8242" s="68" t="s">
        <v>402</v>
      </c>
      <c r="I8242" s="68" t="s">
        <v>663</v>
      </c>
      <c r="J8242" s="65">
        <v>1</v>
      </c>
      <c r="K8242" s="65">
        <v>0</v>
      </c>
      <c r="L8242" s="65">
        <v>593</v>
      </c>
      <c r="M8242" s="65" t="s">
        <v>405</v>
      </c>
    </row>
    <row r="8243" spans="1:13" ht="12.75" customHeight="1">
      <c r="A8243" s="65" t="str">
        <f>IF(ROW()=1,"KEY",IF(ISNA(VLOOKUP(B8243,車名対応マスタ!B:D,3,FALSE)),"",IF(VLOOKUP(B8243,車名対応マスタ!B:D,3,FALSE)="","",$D8243&amp;" "&amp;IF($G8243="9","J","O")&amp;" "&amp;$I8243&amp;" "&amp;IF($I8243&lt;=TEXT(★完成資料!$A$1,"yyyymm"),TEXT(★完成資料!$A$1,"yyyymm"),"999999")&amp; " " &amp; LEFT(F8243 &amp; "          ",10))))</f>
        <v xml:space="preserve">T O 202201 yyyy00 HV        </v>
      </c>
      <c r="B8243" s="68" t="s">
        <v>480</v>
      </c>
      <c r="C8243" s="68" t="s">
        <v>473</v>
      </c>
      <c r="D8243" s="68" t="s">
        <v>287</v>
      </c>
      <c r="E8243" s="68" t="s">
        <v>531</v>
      </c>
      <c r="F8243" s="68" t="s">
        <v>360</v>
      </c>
      <c r="G8243" s="68" t="s">
        <v>81</v>
      </c>
      <c r="H8243" s="68" t="s">
        <v>402</v>
      </c>
      <c r="I8243" s="68" t="s">
        <v>639</v>
      </c>
      <c r="J8243" s="65">
        <v>4</v>
      </c>
      <c r="K8243" s="65">
        <v>0</v>
      </c>
      <c r="L8243" s="65">
        <v>560</v>
      </c>
      <c r="M8243" s="65" t="s">
        <v>541</v>
      </c>
    </row>
    <row r="8244" spans="1:13" ht="12.75" customHeight="1">
      <c r="A8244" s="65" t="str">
        <f>IF(ROW()=1,"KEY",IF(ISNA(VLOOKUP(B8244,車名対応マスタ!B:D,3,FALSE)),"",IF(VLOOKUP(B8244,車名対応マスタ!B:D,3,FALSE)="","",$D8244&amp;" "&amp;IF($G8244="9","J","O")&amp;" "&amp;$I8244&amp;" "&amp;IF($I8244&lt;=TEXT(★完成資料!$A$1,"yyyymm"),TEXT(★完成資料!$A$1,"yyyymm"),"999999")&amp; " " &amp; LEFT(F8244 &amp; "          ",10))))</f>
        <v xml:space="preserve">T O 202202 yyyy00 HV        </v>
      </c>
      <c r="B8244" s="68" t="s">
        <v>480</v>
      </c>
      <c r="C8244" s="68" t="s">
        <v>473</v>
      </c>
      <c r="D8244" s="68" t="s">
        <v>287</v>
      </c>
      <c r="E8244" s="68" t="s">
        <v>531</v>
      </c>
      <c r="F8244" s="68" t="s">
        <v>360</v>
      </c>
      <c r="G8244" s="68" t="s">
        <v>81</v>
      </c>
      <c r="H8244" s="68" t="s">
        <v>402</v>
      </c>
      <c r="I8244" s="68" t="s">
        <v>640</v>
      </c>
      <c r="J8244" s="65">
        <v>4</v>
      </c>
      <c r="L8244" s="65">
        <v>560</v>
      </c>
      <c r="M8244" s="65" t="s">
        <v>541</v>
      </c>
    </row>
    <row r="8245" spans="1:13" ht="12.75" customHeight="1">
      <c r="A8245" s="65" t="str">
        <f>IF(ROW()=1,"KEY",IF(ISNA(VLOOKUP(B8245,車名対応マスタ!B:D,3,FALSE)),"",IF(VLOOKUP(B8245,車名対応マスタ!B:D,3,FALSE)="","",$D8245&amp;" "&amp;IF($G8245="9","J","O")&amp;" "&amp;$I8245&amp;" "&amp;IF($I8245&lt;=TEXT(★完成資料!$A$1,"yyyymm"),TEXT(★完成資料!$A$1,"yyyymm"),"999999")&amp; " " &amp; LEFT(F8245 &amp; "          ",10))))</f>
        <v xml:space="preserve">T O 202204 yyyy00 HV        </v>
      </c>
      <c r="B8245" s="68" t="s">
        <v>480</v>
      </c>
      <c r="C8245" s="68" t="s">
        <v>473</v>
      </c>
      <c r="D8245" s="68" t="s">
        <v>287</v>
      </c>
      <c r="E8245" s="68" t="s">
        <v>531</v>
      </c>
      <c r="F8245" s="68" t="s">
        <v>360</v>
      </c>
      <c r="G8245" s="68" t="s">
        <v>81</v>
      </c>
      <c r="H8245" s="68" t="s">
        <v>402</v>
      </c>
      <c r="I8245" s="68" t="s">
        <v>642</v>
      </c>
      <c r="J8245" s="65">
        <v>0</v>
      </c>
      <c r="K8245" s="65">
        <v>2</v>
      </c>
      <c r="L8245" s="65">
        <v>560</v>
      </c>
      <c r="M8245" s="65" t="s">
        <v>541</v>
      </c>
    </row>
    <row r="8246" spans="1:13" ht="12.75" customHeight="1">
      <c r="A8246" s="65" t="str">
        <f>IF(ROW()=1,"KEY",IF(ISNA(VLOOKUP(B8246,車名対応マスタ!B:D,3,FALSE)),"",IF(VLOOKUP(B8246,車名対応マスタ!B:D,3,FALSE)="","",$D8246&amp;" "&amp;IF($G8246="9","J","O")&amp;" "&amp;$I8246&amp;" "&amp;IF($I8246&lt;=TEXT(★完成資料!$A$1,"yyyymm"),TEXT(★完成資料!$A$1,"yyyymm"),"999999")&amp; " " &amp; LEFT(F8246 &amp; "          ",10))))</f>
        <v xml:space="preserve">T O 202205 yyyy00 HV        </v>
      </c>
      <c r="B8246" s="68" t="s">
        <v>480</v>
      </c>
      <c r="C8246" s="68" t="s">
        <v>473</v>
      </c>
      <c r="D8246" s="68" t="s">
        <v>287</v>
      </c>
      <c r="E8246" s="68" t="s">
        <v>531</v>
      </c>
      <c r="F8246" s="68" t="s">
        <v>360</v>
      </c>
      <c r="G8246" s="68" t="s">
        <v>81</v>
      </c>
      <c r="H8246" s="68" t="s">
        <v>402</v>
      </c>
      <c r="I8246" s="68" t="s">
        <v>647</v>
      </c>
      <c r="J8246" s="65">
        <v>2</v>
      </c>
      <c r="K8246" s="65">
        <v>3</v>
      </c>
      <c r="L8246" s="65">
        <v>560</v>
      </c>
      <c r="M8246" s="65" t="s">
        <v>541</v>
      </c>
    </row>
    <row r="8247" spans="1:13" ht="12.75" customHeight="1">
      <c r="A8247" s="65" t="str">
        <f>IF(ROW()=1,"KEY",IF(ISNA(VLOOKUP(B8247,車名対応マスタ!B:D,3,FALSE)),"",IF(VLOOKUP(B8247,車名対応マスタ!B:D,3,FALSE)="","",$D8247&amp;" "&amp;IF($G8247="9","J","O")&amp;" "&amp;$I8247&amp;" "&amp;IF($I8247&lt;=TEXT(★完成資料!$A$1,"yyyymm"),TEXT(★完成資料!$A$1,"yyyymm"),"999999")&amp; " " &amp; LEFT(F8247 &amp; "          ",10))))</f>
        <v xml:space="preserve">T O 202206 yyyy00 HV        </v>
      </c>
      <c r="B8247" s="68" t="s">
        <v>480</v>
      </c>
      <c r="C8247" s="68" t="s">
        <v>473</v>
      </c>
      <c r="D8247" s="68" t="s">
        <v>287</v>
      </c>
      <c r="E8247" s="68" t="s">
        <v>531</v>
      </c>
      <c r="F8247" s="68" t="s">
        <v>360</v>
      </c>
      <c r="G8247" s="68" t="s">
        <v>81</v>
      </c>
      <c r="H8247" s="68" t="s">
        <v>402</v>
      </c>
      <c r="I8247" s="68" t="s">
        <v>652</v>
      </c>
      <c r="J8247" s="65">
        <v>1</v>
      </c>
      <c r="K8247" s="65">
        <v>2</v>
      </c>
      <c r="L8247" s="65">
        <v>560</v>
      </c>
      <c r="M8247" s="65" t="s">
        <v>541</v>
      </c>
    </row>
    <row r="8248" spans="1:13" ht="12.75" customHeight="1">
      <c r="A8248" s="65" t="str">
        <f>IF(ROW()=1,"KEY",IF(ISNA(VLOOKUP(B8248,車名対応マスタ!B:D,3,FALSE)),"",IF(VLOOKUP(B8248,車名対応マスタ!B:D,3,FALSE)="","",$D8248&amp;" "&amp;IF($G8248="9","J","O")&amp;" "&amp;$I8248&amp;" "&amp;IF($I8248&lt;=TEXT(★完成資料!$A$1,"yyyymm"),TEXT(★完成資料!$A$1,"yyyymm"),"999999")&amp; " " &amp; LEFT(F8248 &amp; "          ",10))))</f>
        <v xml:space="preserve">T O 202208 yyyy00 HV        </v>
      </c>
      <c r="B8248" s="68" t="s">
        <v>480</v>
      </c>
      <c r="C8248" s="68" t="s">
        <v>473</v>
      </c>
      <c r="D8248" s="68" t="s">
        <v>287</v>
      </c>
      <c r="E8248" s="68" t="s">
        <v>531</v>
      </c>
      <c r="F8248" s="68" t="s">
        <v>360</v>
      </c>
      <c r="G8248" s="68" t="s">
        <v>81</v>
      </c>
      <c r="H8248" s="68" t="s">
        <v>402</v>
      </c>
      <c r="I8248" s="68" t="s">
        <v>656</v>
      </c>
      <c r="J8248" s="65">
        <v>3</v>
      </c>
      <c r="K8248" s="65">
        <v>3</v>
      </c>
      <c r="L8248" s="65">
        <v>560</v>
      </c>
      <c r="M8248" s="65" t="s">
        <v>541</v>
      </c>
    </row>
    <row r="8249" spans="1:13" ht="12.75" customHeight="1">
      <c r="A8249" s="65" t="str">
        <f>IF(ROW()=1,"KEY",IF(ISNA(VLOOKUP(B8249,車名対応マスタ!B:D,3,FALSE)),"",IF(VLOOKUP(B8249,車名対応マスタ!B:D,3,FALSE)="","",$D8249&amp;" "&amp;IF($G8249="9","J","O")&amp;" "&amp;$I8249&amp;" "&amp;IF($I8249&lt;=TEXT(★完成資料!$A$1,"yyyymm"),TEXT(★完成資料!$A$1,"yyyymm"),"999999")&amp; " " &amp; LEFT(F8249 &amp; "          ",10))))</f>
        <v xml:space="preserve">T O 202209 yyyy00 HV        </v>
      </c>
      <c r="B8249" s="68" t="s">
        <v>480</v>
      </c>
      <c r="C8249" s="68" t="s">
        <v>473</v>
      </c>
      <c r="D8249" s="68" t="s">
        <v>287</v>
      </c>
      <c r="E8249" s="68" t="s">
        <v>531</v>
      </c>
      <c r="F8249" s="68" t="s">
        <v>360</v>
      </c>
      <c r="G8249" s="68" t="s">
        <v>81</v>
      </c>
      <c r="H8249" s="68" t="s">
        <v>402</v>
      </c>
      <c r="I8249" s="68" t="s">
        <v>657</v>
      </c>
      <c r="J8249" s="65">
        <v>0</v>
      </c>
      <c r="K8249" s="65">
        <v>2</v>
      </c>
      <c r="L8249" s="65">
        <v>560</v>
      </c>
      <c r="M8249" s="65" t="s">
        <v>541</v>
      </c>
    </row>
    <row r="8250" spans="1:13" ht="12.75" customHeight="1">
      <c r="A8250" s="65" t="str">
        <f>IF(ROW()=1,"KEY",IF(ISNA(VLOOKUP(B8250,車名対応マスタ!B:D,3,FALSE)),"",IF(VLOOKUP(B8250,車名対応マスタ!B:D,3,FALSE)="","",$D8250&amp;" "&amp;IF($G8250="9","J","O")&amp;" "&amp;$I8250&amp;" "&amp;IF($I8250&lt;=TEXT(★完成資料!$A$1,"yyyymm"),TEXT(★完成資料!$A$1,"yyyymm"),"999999")&amp; " " &amp; LEFT(F8250 &amp; "          ",10))))</f>
        <v xml:space="preserve">T O 202210 yyyy00 HV        </v>
      </c>
      <c r="B8250" s="68" t="s">
        <v>480</v>
      </c>
      <c r="C8250" s="68" t="s">
        <v>473</v>
      </c>
      <c r="D8250" s="68" t="s">
        <v>287</v>
      </c>
      <c r="E8250" s="68" t="s">
        <v>531</v>
      </c>
      <c r="F8250" s="68" t="s">
        <v>360</v>
      </c>
      <c r="G8250" s="68" t="s">
        <v>81</v>
      </c>
      <c r="H8250" s="68" t="s">
        <v>402</v>
      </c>
      <c r="I8250" s="68" t="s">
        <v>663</v>
      </c>
      <c r="J8250" s="65">
        <v>1</v>
      </c>
      <c r="K8250" s="65">
        <v>3</v>
      </c>
      <c r="L8250" s="65">
        <v>560</v>
      </c>
      <c r="M8250" s="65" t="s">
        <v>541</v>
      </c>
    </row>
    <row r="8251" spans="1:13" ht="12.75" customHeight="1">
      <c r="A8251" s="65" t="str">
        <f>IF(ROW()=1,"KEY",IF(ISNA(VLOOKUP(B8251,車名対応マスタ!B:D,3,FALSE)),"",IF(VLOOKUP(B8251,車名対応マスタ!B:D,3,FALSE)="","",$D8251&amp;" "&amp;IF($G8251="9","J","O")&amp;" "&amp;$I8251&amp;" "&amp;IF($I8251&lt;=TEXT(★完成資料!$A$1,"yyyymm"),TEXT(★完成資料!$A$1,"yyyymm"),"999999")&amp; " " &amp; LEFT(F8251 &amp; "          ",10))))</f>
        <v xml:space="preserve">T J 202201 yyyy00 HV        </v>
      </c>
      <c r="B8251" s="68" t="s">
        <v>480</v>
      </c>
      <c r="C8251" s="68" t="s">
        <v>473</v>
      </c>
      <c r="D8251" s="68" t="s">
        <v>287</v>
      </c>
      <c r="E8251" s="68" t="s">
        <v>531</v>
      </c>
      <c r="F8251" s="68" t="s">
        <v>360</v>
      </c>
      <c r="G8251" s="68" t="s">
        <v>82</v>
      </c>
      <c r="H8251" s="68" t="s">
        <v>403</v>
      </c>
      <c r="I8251" s="68" t="s">
        <v>639</v>
      </c>
      <c r="J8251" s="65">
        <v>930</v>
      </c>
      <c r="K8251" s="65">
        <v>1209</v>
      </c>
      <c r="L8251" s="65">
        <v>930</v>
      </c>
      <c r="M8251" s="65" t="s">
        <v>249</v>
      </c>
    </row>
    <row r="8252" spans="1:13" ht="12.75" customHeight="1">
      <c r="A8252" s="65" t="str">
        <f>IF(ROW()=1,"KEY",IF(ISNA(VLOOKUP(B8252,車名対応マスタ!B:D,3,FALSE)),"",IF(VLOOKUP(B8252,車名対応マスタ!B:D,3,FALSE)="","",$D8252&amp;" "&amp;IF($G8252="9","J","O")&amp;" "&amp;$I8252&amp;" "&amp;IF($I8252&lt;=TEXT(★完成資料!$A$1,"yyyymm"),TEXT(★完成資料!$A$1,"yyyymm"),"999999")&amp; " " &amp; LEFT(F8252 &amp; "          ",10))))</f>
        <v xml:space="preserve">T J 202202 yyyy00 HV        </v>
      </c>
      <c r="B8252" s="68" t="s">
        <v>480</v>
      </c>
      <c r="C8252" s="68" t="s">
        <v>473</v>
      </c>
      <c r="D8252" s="68" t="s">
        <v>287</v>
      </c>
      <c r="E8252" s="68" t="s">
        <v>531</v>
      </c>
      <c r="F8252" s="68" t="s">
        <v>360</v>
      </c>
      <c r="G8252" s="68" t="s">
        <v>82</v>
      </c>
      <c r="H8252" s="68" t="s">
        <v>403</v>
      </c>
      <c r="I8252" s="68" t="s">
        <v>640</v>
      </c>
      <c r="J8252" s="65">
        <v>1349</v>
      </c>
      <c r="K8252" s="65">
        <v>1143</v>
      </c>
      <c r="L8252" s="65">
        <v>930</v>
      </c>
      <c r="M8252" s="65" t="s">
        <v>249</v>
      </c>
    </row>
    <row r="8253" spans="1:13" ht="12.75" customHeight="1">
      <c r="A8253" s="65" t="str">
        <f>IF(ROW()=1,"KEY",IF(ISNA(VLOOKUP(B8253,車名対応マスタ!B:D,3,FALSE)),"",IF(VLOOKUP(B8253,車名対応マスタ!B:D,3,FALSE)="","",$D8253&amp;" "&amp;IF($G8253="9","J","O")&amp;" "&amp;$I8253&amp;" "&amp;IF($I8253&lt;=TEXT(★完成資料!$A$1,"yyyymm"),TEXT(★完成資料!$A$1,"yyyymm"),"999999")&amp; " " &amp; LEFT(F8253 &amp; "          ",10))))</f>
        <v xml:space="preserve">T J 202203 yyyy00 HV        </v>
      </c>
      <c r="B8253" s="68" t="s">
        <v>480</v>
      </c>
      <c r="C8253" s="68" t="s">
        <v>473</v>
      </c>
      <c r="D8253" s="68" t="s">
        <v>287</v>
      </c>
      <c r="E8253" s="68" t="s">
        <v>531</v>
      </c>
      <c r="F8253" s="68" t="s">
        <v>360</v>
      </c>
      <c r="G8253" s="68" t="s">
        <v>82</v>
      </c>
      <c r="H8253" s="68" t="s">
        <v>403</v>
      </c>
      <c r="I8253" s="68" t="s">
        <v>641</v>
      </c>
      <c r="J8253" s="65">
        <v>1615</v>
      </c>
      <c r="K8253" s="65">
        <v>1571</v>
      </c>
      <c r="L8253" s="65">
        <v>930</v>
      </c>
      <c r="M8253" s="65" t="s">
        <v>249</v>
      </c>
    </row>
    <row r="8254" spans="1:13" ht="12.75" customHeight="1">
      <c r="A8254" s="65" t="str">
        <f>IF(ROW()=1,"KEY",IF(ISNA(VLOOKUP(B8254,車名対応マスタ!B:D,3,FALSE)),"",IF(VLOOKUP(B8254,車名対応マスタ!B:D,3,FALSE)="","",$D8254&amp;" "&amp;IF($G8254="9","J","O")&amp;" "&amp;$I8254&amp;" "&amp;IF($I8254&lt;=TEXT(★完成資料!$A$1,"yyyymm"),TEXT(★完成資料!$A$1,"yyyymm"),"999999")&amp; " " &amp; LEFT(F8254 &amp; "          ",10))))</f>
        <v xml:space="preserve">T J 202204 yyyy00 HV        </v>
      </c>
      <c r="B8254" s="68" t="s">
        <v>480</v>
      </c>
      <c r="C8254" s="68" t="s">
        <v>473</v>
      </c>
      <c r="D8254" s="68" t="s">
        <v>287</v>
      </c>
      <c r="E8254" s="68" t="s">
        <v>531</v>
      </c>
      <c r="F8254" s="68" t="s">
        <v>360</v>
      </c>
      <c r="G8254" s="68" t="s">
        <v>82</v>
      </c>
      <c r="H8254" s="68" t="s">
        <v>403</v>
      </c>
      <c r="I8254" s="68" t="s">
        <v>642</v>
      </c>
      <c r="J8254" s="65">
        <v>969</v>
      </c>
      <c r="K8254" s="65">
        <v>1272</v>
      </c>
      <c r="L8254" s="65">
        <v>930</v>
      </c>
      <c r="M8254" s="65" t="s">
        <v>249</v>
      </c>
    </row>
    <row r="8255" spans="1:13" ht="12.75" customHeight="1">
      <c r="A8255" s="65" t="str">
        <f>IF(ROW()=1,"KEY",IF(ISNA(VLOOKUP(B8255,車名対応マスタ!B:D,3,FALSE)),"",IF(VLOOKUP(B8255,車名対応マスタ!B:D,3,FALSE)="","",$D8255&amp;" "&amp;IF($G8255="9","J","O")&amp;" "&amp;$I8255&amp;" "&amp;IF($I8255&lt;=TEXT(★完成資料!$A$1,"yyyymm"),TEXT(★完成資料!$A$1,"yyyymm"),"999999")&amp; " " &amp; LEFT(F8255 &amp; "          ",10))))</f>
        <v xml:space="preserve">T J 202205 yyyy00 HV        </v>
      </c>
      <c r="B8255" s="68" t="s">
        <v>480</v>
      </c>
      <c r="C8255" s="68" t="s">
        <v>473</v>
      </c>
      <c r="D8255" s="68" t="s">
        <v>287</v>
      </c>
      <c r="E8255" s="68" t="s">
        <v>531</v>
      </c>
      <c r="F8255" s="68" t="s">
        <v>360</v>
      </c>
      <c r="G8255" s="68" t="s">
        <v>82</v>
      </c>
      <c r="H8255" s="68" t="s">
        <v>403</v>
      </c>
      <c r="I8255" s="68" t="s">
        <v>647</v>
      </c>
      <c r="J8255" s="65">
        <v>530</v>
      </c>
      <c r="K8255" s="65">
        <v>1224</v>
      </c>
      <c r="L8255" s="65">
        <v>930</v>
      </c>
      <c r="M8255" s="65" t="s">
        <v>249</v>
      </c>
    </row>
    <row r="8256" spans="1:13" ht="12.75" customHeight="1">
      <c r="A8256" s="65" t="str">
        <f>IF(ROW()=1,"KEY",IF(ISNA(VLOOKUP(B8256,車名対応マスタ!B:D,3,FALSE)),"",IF(VLOOKUP(B8256,車名対応マスタ!B:D,3,FALSE)="","",$D8256&amp;" "&amp;IF($G8256="9","J","O")&amp;" "&amp;$I8256&amp;" "&amp;IF($I8256&lt;=TEXT(★完成資料!$A$1,"yyyymm"),TEXT(★完成資料!$A$1,"yyyymm"),"999999")&amp; " " &amp; LEFT(F8256 &amp; "          ",10))))</f>
        <v xml:space="preserve">T J 202206 yyyy00 HV        </v>
      </c>
      <c r="B8256" s="68" t="s">
        <v>480</v>
      </c>
      <c r="C8256" s="68" t="s">
        <v>473</v>
      </c>
      <c r="D8256" s="68" t="s">
        <v>287</v>
      </c>
      <c r="E8256" s="68" t="s">
        <v>531</v>
      </c>
      <c r="F8256" s="68" t="s">
        <v>360</v>
      </c>
      <c r="G8256" s="68" t="s">
        <v>82</v>
      </c>
      <c r="H8256" s="68" t="s">
        <v>403</v>
      </c>
      <c r="I8256" s="68" t="s">
        <v>652</v>
      </c>
      <c r="J8256" s="65">
        <v>517</v>
      </c>
      <c r="K8256" s="65">
        <v>1377</v>
      </c>
      <c r="L8256" s="65">
        <v>930</v>
      </c>
      <c r="M8256" s="65" t="s">
        <v>249</v>
      </c>
    </row>
    <row r="8257" spans="1:13" ht="12.75" customHeight="1">
      <c r="A8257" s="65" t="str">
        <f>IF(ROW()=1,"KEY",IF(ISNA(VLOOKUP(B8257,車名対応マスタ!B:D,3,FALSE)),"",IF(VLOOKUP(B8257,車名対応マスタ!B:D,3,FALSE)="","",$D8257&amp;" "&amp;IF($G8257="9","J","O")&amp;" "&amp;$I8257&amp;" "&amp;IF($I8257&lt;=TEXT(★完成資料!$A$1,"yyyymm"),TEXT(★完成資料!$A$1,"yyyymm"),"999999")&amp; " " &amp; LEFT(F8257 &amp; "          ",10))))</f>
        <v xml:space="preserve">T J 202207 yyyy00 HV        </v>
      </c>
      <c r="B8257" s="68" t="s">
        <v>480</v>
      </c>
      <c r="C8257" s="68" t="s">
        <v>473</v>
      </c>
      <c r="D8257" s="68" t="s">
        <v>287</v>
      </c>
      <c r="E8257" s="68" t="s">
        <v>531</v>
      </c>
      <c r="F8257" s="68" t="s">
        <v>360</v>
      </c>
      <c r="G8257" s="68" t="s">
        <v>82</v>
      </c>
      <c r="H8257" s="68" t="s">
        <v>403</v>
      </c>
      <c r="I8257" s="68" t="s">
        <v>655</v>
      </c>
      <c r="J8257" s="65">
        <v>703</v>
      </c>
      <c r="K8257" s="65">
        <v>1272</v>
      </c>
      <c r="L8257" s="65">
        <v>930</v>
      </c>
      <c r="M8257" s="65" t="s">
        <v>249</v>
      </c>
    </row>
    <row r="8258" spans="1:13" ht="12.75" customHeight="1">
      <c r="A8258" s="65" t="str">
        <f>IF(ROW()=1,"KEY",IF(ISNA(VLOOKUP(B8258,車名対応マスタ!B:D,3,FALSE)),"",IF(VLOOKUP(B8258,車名対応マスタ!B:D,3,FALSE)="","",$D8258&amp;" "&amp;IF($G8258="9","J","O")&amp;" "&amp;$I8258&amp;" "&amp;IF($I8258&lt;=TEXT(★完成資料!$A$1,"yyyymm"),TEXT(★完成資料!$A$1,"yyyymm"),"999999")&amp; " " &amp; LEFT(F8258 &amp; "          ",10))))</f>
        <v xml:space="preserve">T J 202208 yyyy00 HV        </v>
      </c>
      <c r="B8258" s="68" t="s">
        <v>480</v>
      </c>
      <c r="C8258" s="68" t="s">
        <v>473</v>
      </c>
      <c r="D8258" s="68" t="s">
        <v>287</v>
      </c>
      <c r="E8258" s="68" t="s">
        <v>531</v>
      </c>
      <c r="F8258" s="68" t="s">
        <v>360</v>
      </c>
      <c r="G8258" s="68" t="s">
        <v>82</v>
      </c>
      <c r="H8258" s="68" t="s">
        <v>403</v>
      </c>
      <c r="I8258" s="68" t="s">
        <v>656</v>
      </c>
      <c r="J8258" s="65">
        <v>653</v>
      </c>
      <c r="K8258" s="65">
        <v>975</v>
      </c>
      <c r="L8258" s="65">
        <v>930</v>
      </c>
      <c r="M8258" s="65" t="s">
        <v>249</v>
      </c>
    </row>
    <row r="8259" spans="1:13" ht="12.75" customHeight="1">
      <c r="A8259" s="65" t="str">
        <f>IF(ROW()=1,"KEY",IF(ISNA(VLOOKUP(B8259,車名対応マスタ!B:D,3,FALSE)),"",IF(VLOOKUP(B8259,車名対応マスタ!B:D,3,FALSE)="","",$D8259&amp;" "&amp;IF($G8259="9","J","O")&amp;" "&amp;$I8259&amp;" "&amp;IF($I8259&lt;=TEXT(★完成資料!$A$1,"yyyymm"),TEXT(★完成資料!$A$1,"yyyymm"),"999999")&amp; " " &amp; LEFT(F8259 &amp; "          ",10))))</f>
        <v xml:space="preserve">T J 202209 yyyy00 HV        </v>
      </c>
      <c r="B8259" s="68" t="s">
        <v>480</v>
      </c>
      <c r="C8259" s="68" t="s">
        <v>473</v>
      </c>
      <c r="D8259" s="68" t="s">
        <v>287</v>
      </c>
      <c r="E8259" s="68" t="s">
        <v>531</v>
      </c>
      <c r="F8259" s="68" t="s">
        <v>360</v>
      </c>
      <c r="G8259" s="68" t="s">
        <v>82</v>
      </c>
      <c r="H8259" s="68" t="s">
        <v>403</v>
      </c>
      <c r="I8259" s="68" t="s">
        <v>657</v>
      </c>
      <c r="J8259" s="65">
        <v>1358</v>
      </c>
      <c r="K8259" s="65">
        <v>1108</v>
      </c>
      <c r="L8259" s="65">
        <v>930</v>
      </c>
      <c r="M8259" s="65" t="s">
        <v>249</v>
      </c>
    </row>
    <row r="8260" spans="1:13" ht="12.75" customHeight="1">
      <c r="A8260" s="65" t="str">
        <f>IF(ROW()=1,"KEY",IF(ISNA(VLOOKUP(B8260,車名対応マスタ!B:D,3,FALSE)),"",IF(VLOOKUP(B8260,車名対応マスタ!B:D,3,FALSE)="","",$D8260&amp;" "&amp;IF($G8260="9","J","O")&amp;" "&amp;$I8260&amp;" "&amp;IF($I8260&lt;=TEXT(★完成資料!$A$1,"yyyymm"),TEXT(★完成資料!$A$1,"yyyymm"),"999999")&amp; " " &amp; LEFT(F8260 &amp; "          ",10))))</f>
        <v xml:space="preserve">T J 202210 yyyy00 HV        </v>
      </c>
      <c r="B8260" s="68" t="s">
        <v>480</v>
      </c>
      <c r="C8260" s="68" t="s">
        <v>473</v>
      </c>
      <c r="D8260" s="68" t="s">
        <v>287</v>
      </c>
      <c r="E8260" s="68" t="s">
        <v>531</v>
      </c>
      <c r="F8260" s="68" t="s">
        <v>360</v>
      </c>
      <c r="G8260" s="68" t="s">
        <v>82</v>
      </c>
      <c r="H8260" s="68" t="s">
        <v>403</v>
      </c>
      <c r="I8260" s="68" t="s">
        <v>663</v>
      </c>
      <c r="J8260" s="65">
        <v>661</v>
      </c>
      <c r="K8260" s="65">
        <v>1315</v>
      </c>
      <c r="L8260" s="65">
        <v>930</v>
      </c>
      <c r="M8260" s="65" t="s">
        <v>249</v>
      </c>
    </row>
    <row r="8261" spans="1:13" ht="12.75" customHeight="1">
      <c r="A8261" s="65" t="str">
        <f>IF(ROW()=1,"KEY",IF(ISNA(VLOOKUP(B8261,車名対応マスタ!B:D,3,FALSE)),"",IF(VLOOKUP(B8261,車名対応マスタ!B:D,3,FALSE)="","",$D8261&amp;" "&amp;IF($G8261="9","J","O")&amp;" "&amp;$I8261&amp;" "&amp;IF($I8261&lt;=TEXT(★完成資料!$A$1,"yyyymm"),TEXT(★完成資料!$A$1,"yyyymm"),"999999")&amp; " " &amp; LEFT(F8261 &amp; "          ",10))))</f>
        <v xml:space="preserve">T O 202201 yyyy00 HV        </v>
      </c>
      <c r="B8261" s="68" t="s">
        <v>335</v>
      </c>
      <c r="C8261" s="68" t="s">
        <v>138</v>
      </c>
      <c r="D8261" s="68" t="s">
        <v>287</v>
      </c>
      <c r="E8261" s="68" t="s">
        <v>531</v>
      </c>
      <c r="F8261" s="68" t="s">
        <v>360</v>
      </c>
      <c r="G8261" s="68" t="s">
        <v>204</v>
      </c>
      <c r="H8261" s="68" t="s">
        <v>384</v>
      </c>
      <c r="I8261" s="68" t="s">
        <v>639</v>
      </c>
      <c r="J8261" s="65">
        <v>2282</v>
      </c>
      <c r="K8261" s="65">
        <v>3029</v>
      </c>
      <c r="L8261" s="65">
        <v>707</v>
      </c>
      <c r="M8261" s="65" t="s">
        <v>386</v>
      </c>
    </row>
    <row r="8262" spans="1:13" ht="12.75" customHeight="1">
      <c r="A8262" s="65" t="str">
        <f>IF(ROW()=1,"KEY",IF(ISNA(VLOOKUP(B8262,車名対応マスタ!B:D,3,FALSE)),"",IF(VLOOKUP(B8262,車名対応マスタ!B:D,3,FALSE)="","",$D8262&amp;" "&amp;IF($G8262="9","J","O")&amp;" "&amp;$I8262&amp;" "&amp;IF($I8262&lt;=TEXT(★完成資料!$A$1,"yyyymm"),TEXT(★完成資料!$A$1,"yyyymm"),"999999")&amp; " " &amp; LEFT(F8262 &amp; "          ",10))))</f>
        <v xml:space="preserve">T O 202202 yyyy00 HV        </v>
      </c>
      <c r="B8262" s="68" t="s">
        <v>335</v>
      </c>
      <c r="C8262" s="68" t="s">
        <v>138</v>
      </c>
      <c r="D8262" s="68" t="s">
        <v>287</v>
      </c>
      <c r="E8262" s="68" t="s">
        <v>531</v>
      </c>
      <c r="F8262" s="68" t="s">
        <v>360</v>
      </c>
      <c r="G8262" s="68" t="s">
        <v>204</v>
      </c>
      <c r="H8262" s="68" t="s">
        <v>384</v>
      </c>
      <c r="I8262" s="68" t="s">
        <v>640</v>
      </c>
      <c r="J8262" s="65">
        <v>1462</v>
      </c>
      <c r="K8262" s="65">
        <v>1919</v>
      </c>
      <c r="L8262" s="65">
        <v>707</v>
      </c>
      <c r="M8262" s="65" t="s">
        <v>386</v>
      </c>
    </row>
    <row r="8263" spans="1:13" ht="12.75" customHeight="1">
      <c r="A8263" s="65" t="str">
        <f>IF(ROW()=1,"KEY",IF(ISNA(VLOOKUP(B8263,車名対応マスタ!B:D,3,FALSE)),"",IF(VLOOKUP(B8263,車名対応マスタ!B:D,3,FALSE)="","",$D8263&amp;" "&amp;IF($G8263="9","J","O")&amp;" "&amp;$I8263&amp;" "&amp;IF($I8263&lt;=TEXT(★完成資料!$A$1,"yyyymm"),TEXT(★完成資料!$A$1,"yyyymm"),"999999")&amp; " " &amp; LEFT(F8263 &amp; "          ",10))))</f>
        <v xml:space="preserve">T O 202203 yyyy00 HV        </v>
      </c>
      <c r="B8263" s="68" t="s">
        <v>335</v>
      </c>
      <c r="C8263" s="68" t="s">
        <v>138</v>
      </c>
      <c r="D8263" s="68" t="s">
        <v>287</v>
      </c>
      <c r="E8263" s="68" t="s">
        <v>531</v>
      </c>
      <c r="F8263" s="68" t="s">
        <v>360</v>
      </c>
      <c r="G8263" s="68" t="s">
        <v>204</v>
      </c>
      <c r="H8263" s="68" t="s">
        <v>384</v>
      </c>
      <c r="I8263" s="68" t="s">
        <v>641</v>
      </c>
      <c r="J8263" s="65">
        <v>2395</v>
      </c>
      <c r="K8263" s="65">
        <v>2420</v>
      </c>
      <c r="L8263" s="65">
        <v>707</v>
      </c>
      <c r="M8263" s="65" t="s">
        <v>386</v>
      </c>
    </row>
    <row r="8264" spans="1:13" ht="12.75" customHeight="1">
      <c r="A8264" s="65" t="str">
        <f>IF(ROW()=1,"KEY",IF(ISNA(VLOOKUP(B8264,車名対応マスタ!B:D,3,FALSE)),"",IF(VLOOKUP(B8264,車名対応マスタ!B:D,3,FALSE)="","",$D8264&amp;" "&amp;IF($G8264="9","J","O")&amp;" "&amp;$I8264&amp;" "&amp;IF($I8264&lt;=TEXT(★完成資料!$A$1,"yyyymm"),TEXT(★完成資料!$A$1,"yyyymm"),"999999")&amp; " " &amp; LEFT(F8264 &amp; "          ",10))))</f>
        <v xml:space="preserve">T O 202204 yyyy00 HV        </v>
      </c>
      <c r="B8264" s="68" t="s">
        <v>335</v>
      </c>
      <c r="C8264" s="68" t="s">
        <v>138</v>
      </c>
      <c r="D8264" s="68" t="s">
        <v>287</v>
      </c>
      <c r="E8264" s="68" t="s">
        <v>531</v>
      </c>
      <c r="F8264" s="68" t="s">
        <v>360</v>
      </c>
      <c r="G8264" s="68" t="s">
        <v>204</v>
      </c>
      <c r="H8264" s="68" t="s">
        <v>384</v>
      </c>
      <c r="I8264" s="68" t="s">
        <v>642</v>
      </c>
      <c r="J8264" s="65">
        <v>2158</v>
      </c>
      <c r="K8264" s="65">
        <v>2350</v>
      </c>
      <c r="L8264" s="65">
        <v>707</v>
      </c>
      <c r="M8264" s="65" t="s">
        <v>386</v>
      </c>
    </row>
    <row r="8265" spans="1:13" ht="12.75" customHeight="1">
      <c r="A8265" s="65" t="str">
        <f>IF(ROW()=1,"KEY",IF(ISNA(VLOOKUP(B8265,車名対応マスタ!B:D,3,FALSE)),"",IF(VLOOKUP(B8265,車名対応マスタ!B:D,3,FALSE)="","",$D8265&amp;" "&amp;IF($G8265="9","J","O")&amp;" "&amp;$I8265&amp;" "&amp;IF($I8265&lt;=TEXT(★完成資料!$A$1,"yyyymm"),TEXT(★完成資料!$A$1,"yyyymm"),"999999")&amp; " " &amp; LEFT(F8265 &amp; "          ",10))))</f>
        <v xml:space="preserve">T O 202205 yyyy00 HV        </v>
      </c>
      <c r="B8265" s="68" t="s">
        <v>335</v>
      </c>
      <c r="C8265" s="68" t="s">
        <v>138</v>
      </c>
      <c r="D8265" s="68" t="s">
        <v>287</v>
      </c>
      <c r="E8265" s="68" t="s">
        <v>531</v>
      </c>
      <c r="F8265" s="68" t="s">
        <v>360</v>
      </c>
      <c r="G8265" s="68" t="s">
        <v>204</v>
      </c>
      <c r="H8265" s="68" t="s">
        <v>384</v>
      </c>
      <c r="I8265" s="68" t="s">
        <v>647</v>
      </c>
      <c r="J8265" s="65">
        <v>1891</v>
      </c>
      <c r="K8265" s="65">
        <v>2736</v>
      </c>
      <c r="L8265" s="65">
        <v>707</v>
      </c>
      <c r="M8265" s="65" t="s">
        <v>386</v>
      </c>
    </row>
    <row r="8266" spans="1:13" ht="12.75" customHeight="1">
      <c r="A8266" s="65" t="str">
        <f>IF(ROW()=1,"KEY",IF(ISNA(VLOOKUP(B8266,車名対応マスタ!B:D,3,FALSE)),"",IF(VLOOKUP(B8266,車名対応マスタ!B:D,3,FALSE)="","",$D8266&amp;" "&amp;IF($G8266="9","J","O")&amp;" "&amp;$I8266&amp;" "&amp;IF($I8266&lt;=TEXT(★完成資料!$A$1,"yyyymm"),TEXT(★完成資料!$A$1,"yyyymm"),"999999")&amp; " " &amp; LEFT(F8266 &amp; "          ",10))))</f>
        <v xml:space="preserve">T O 202206 yyyy00 HV        </v>
      </c>
      <c r="B8266" s="68" t="s">
        <v>335</v>
      </c>
      <c r="C8266" s="68" t="s">
        <v>138</v>
      </c>
      <c r="D8266" s="68" t="s">
        <v>287</v>
      </c>
      <c r="E8266" s="68" t="s">
        <v>531</v>
      </c>
      <c r="F8266" s="68" t="s">
        <v>360</v>
      </c>
      <c r="G8266" s="68" t="s">
        <v>204</v>
      </c>
      <c r="H8266" s="68" t="s">
        <v>384</v>
      </c>
      <c r="I8266" s="68" t="s">
        <v>652</v>
      </c>
      <c r="J8266" s="65">
        <v>1956</v>
      </c>
      <c r="K8266" s="65">
        <v>3391</v>
      </c>
      <c r="L8266" s="65">
        <v>707</v>
      </c>
      <c r="M8266" s="65" t="s">
        <v>386</v>
      </c>
    </row>
    <row r="8267" spans="1:13" ht="12.75" customHeight="1">
      <c r="A8267" s="65" t="str">
        <f>IF(ROW()=1,"KEY",IF(ISNA(VLOOKUP(B8267,車名対応マスタ!B:D,3,FALSE)),"",IF(VLOOKUP(B8267,車名対応マスタ!B:D,3,FALSE)="","",$D8267&amp;" "&amp;IF($G8267="9","J","O")&amp;" "&amp;$I8267&amp;" "&amp;IF($I8267&lt;=TEXT(★完成資料!$A$1,"yyyymm"),TEXT(★完成資料!$A$1,"yyyymm"),"999999")&amp; " " &amp; LEFT(F8267 &amp; "          ",10))))</f>
        <v xml:space="preserve">T O 202207 yyyy00 HV        </v>
      </c>
      <c r="B8267" s="68" t="s">
        <v>335</v>
      </c>
      <c r="C8267" s="68" t="s">
        <v>138</v>
      </c>
      <c r="D8267" s="68" t="s">
        <v>287</v>
      </c>
      <c r="E8267" s="68" t="s">
        <v>531</v>
      </c>
      <c r="F8267" s="68" t="s">
        <v>360</v>
      </c>
      <c r="G8267" s="68" t="s">
        <v>204</v>
      </c>
      <c r="H8267" s="68" t="s">
        <v>384</v>
      </c>
      <c r="I8267" s="68" t="s">
        <v>655</v>
      </c>
      <c r="J8267" s="65">
        <v>1659</v>
      </c>
      <c r="K8267" s="65">
        <v>2696</v>
      </c>
      <c r="L8267" s="65">
        <v>707</v>
      </c>
      <c r="M8267" s="65" t="s">
        <v>386</v>
      </c>
    </row>
    <row r="8268" spans="1:13" ht="12.75" customHeight="1">
      <c r="A8268" s="65" t="str">
        <f>IF(ROW()=1,"KEY",IF(ISNA(VLOOKUP(B8268,車名対応マスタ!B:D,3,FALSE)),"",IF(VLOOKUP(B8268,車名対応マスタ!B:D,3,FALSE)="","",$D8268&amp;" "&amp;IF($G8268="9","J","O")&amp;" "&amp;$I8268&amp;" "&amp;IF($I8268&lt;=TEXT(★完成資料!$A$1,"yyyymm"),TEXT(★完成資料!$A$1,"yyyymm"),"999999")&amp; " " &amp; LEFT(F8268 &amp; "          ",10))))</f>
        <v xml:space="preserve">T O 202208 yyyy00 HV        </v>
      </c>
      <c r="B8268" s="68" t="s">
        <v>335</v>
      </c>
      <c r="C8268" s="68" t="s">
        <v>138</v>
      </c>
      <c r="D8268" s="68" t="s">
        <v>287</v>
      </c>
      <c r="E8268" s="68" t="s">
        <v>531</v>
      </c>
      <c r="F8268" s="68" t="s">
        <v>360</v>
      </c>
      <c r="G8268" s="68" t="s">
        <v>204</v>
      </c>
      <c r="H8268" s="68" t="s">
        <v>384</v>
      </c>
      <c r="I8268" s="68" t="s">
        <v>656</v>
      </c>
      <c r="J8268" s="65">
        <v>1503</v>
      </c>
      <c r="K8268" s="65">
        <v>2508</v>
      </c>
      <c r="L8268" s="65">
        <v>707</v>
      </c>
      <c r="M8268" s="65" t="s">
        <v>386</v>
      </c>
    </row>
    <row r="8269" spans="1:13" ht="12.75" customHeight="1">
      <c r="A8269" s="65" t="str">
        <f>IF(ROW()=1,"KEY",IF(ISNA(VLOOKUP(B8269,車名対応マスタ!B:D,3,FALSE)),"",IF(VLOOKUP(B8269,車名対応マスタ!B:D,3,FALSE)="","",$D8269&amp;" "&amp;IF($G8269="9","J","O")&amp;" "&amp;$I8269&amp;" "&amp;IF($I8269&lt;=TEXT(★完成資料!$A$1,"yyyymm"),TEXT(★完成資料!$A$1,"yyyymm"),"999999")&amp; " " &amp; LEFT(F8269 &amp; "          ",10))))</f>
        <v xml:space="preserve">T O 202209 yyyy00 HV        </v>
      </c>
      <c r="B8269" s="68" t="s">
        <v>335</v>
      </c>
      <c r="C8269" s="68" t="s">
        <v>138</v>
      </c>
      <c r="D8269" s="68" t="s">
        <v>287</v>
      </c>
      <c r="E8269" s="68" t="s">
        <v>531</v>
      </c>
      <c r="F8269" s="68" t="s">
        <v>360</v>
      </c>
      <c r="G8269" s="68" t="s">
        <v>204</v>
      </c>
      <c r="H8269" s="68" t="s">
        <v>384</v>
      </c>
      <c r="I8269" s="68" t="s">
        <v>657</v>
      </c>
      <c r="J8269" s="65">
        <v>1408</v>
      </c>
      <c r="K8269" s="65">
        <v>2652</v>
      </c>
      <c r="L8269" s="65">
        <v>707</v>
      </c>
      <c r="M8269" s="65" t="s">
        <v>386</v>
      </c>
    </row>
    <row r="8270" spans="1:13" ht="12.75" customHeight="1">
      <c r="A8270" s="65" t="str">
        <f>IF(ROW()=1,"KEY",IF(ISNA(VLOOKUP(B8270,車名対応マスタ!B:D,3,FALSE)),"",IF(VLOOKUP(B8270,車名対応マスタ!B:D,3,FALSE)="","",$D8270&amp;" "&amp;IF($G8270="9","J","O")&amp;" "&amp;$I8270&amp;" "&amp;IF($I8270&lt;=TEXT(★完成資料!$A$1,"yyyymm"),TEXT(★完成資料!$A$1,"yyyymm"),"999999")&amp; " " &amp; LEFT(F8270 &amp; "          ",10))))</f>
        <v xml:space="preserve">T O 202210 yyyy00 HV        </v>
      </c>
      <c r="B8270" s="68" t="s">
        <v>335</v>
      </c>
      <c r="C8270" s="68" t="s">
        <v>138</v>
      </c>
      <c r="D8270" s="68" t="s">
        <v>287</v>
      </c>
      <c r="E8270" s="68" t="s">
        <v>531</v>
      </c>
      <c r="F8270" s="68" t="s">
        <v>360</v>
      </c>
      <c r="G8270" s="68" t="s">
        <v>204</v>
      </c>
      <c r="H8270" s="68" t="s">
        <v>384</v>
      </c>
      <c r="I8270" s="68" t="s">
        <v>663</v>
      </c>
      <c r="J8270" s="65">
        <v>1406</v>
      </c>
      <c r="K8270" s="65">
        <v>2246</v>
      </c>
      <c r="L8270" s="65">
        <v>707</v>
      </c>
      <c r="M8270" s="65" t="s">
        <v>386</v>
      </c>
    </row>
    <row r="8271" spans="1:13" ht="12.75" customHeight="1">
      <c r="A8271" s="65" t="str">
        <f>IF(ROW()=1,"KEY",IF(ISNA(VLOOKUP(B8271,車名対応マスタ!B:D,3,FALSE)),"",IF(VLOOKUP(B8271,車名対応マスタ!B:D,3,FALSE)="","",$D8271&amp;" "&amp;IF($G8271="9","J","O")&amp;" "&amp;$I8271&amp;" "&amp;IF($I8271&lt;=TEXT(★完成資料!$A$1,"yyyymm"),TEXT(★完成資料!$A$1,"yyyymm"),"999999")&amp; " " &amp; LEFT(F8271 &amp; "          ",10))))</f>
        <v xml:space="preserve">T O 202201 yyyy00 PHV       </v>
      </c>
      <c r="B8271" s="68" t="s">
        <v>336</v>
      </c>
      <c r="C8271" s="68" t="s">
        <v>142</v>
      </c>
      <c r="D8271" s="68" t="s">
        <v>287</v>
      </c>
      <c r="E8271" s="68" t="s">
        <v>531</v>
      </c>
      <c r="F8271" s="68" t="s">
        <v>517</v>
      </c>
      <c r="G8271" s="68" t="s">
        <v>75</v>
      </c>
      <c r="H8271" s="68" t="s">
        <v>246</v>
      </c>
      <c r="I8271" s="68" t="s">
        <v>639</v>
      </c>
      <c r="J8271" s="65">
        <v>1685</v>
      </c>
      <c r="K8271" s="65">
        <v>811</v>
      </c>
      <c r="L8271" s="65">
        <v>104</v>
      </c>
      <c r="M8271" s="65" t="s">
        <v>361</v>
      </c>
    </row>
    <row r="8272" spans="1:13" ht="12.75" customHeight="1">
      <c r="A8272" s="65" t="str">
        <f>IF(ROW()=1,"KEY",IF(ISNA(VLOOKUP(B8272,車名対応マスタ!B:D,3,FALSE)),"",IF(VLOOKUP(B8272,車名対応マスタ!B:D,3,FALSE)="","",$D8272&amp;" "&amp;IF($G8272="9","J","O")&amp;" "&amp;$I8272&amp;" "&amp;IF($I8272&lt;=TEXT(★完成資料!$A$1,"yyyymm"),TEXT(★完成資料!$A$1,"yyyymm"),"999999")&amp; " " &amp; LEFT(F8272 &amp; "          ",10))))</f>
        <v xml:space="preserve">T O 202202 yyyy00 PHV       </v>
      </c>
      <c r="B8272" s="68" t="s">
        <v>336</v>
      </c>
      <c r="C8272" s="68" t="s">
        <v>142</v>
      </c>
      <c r="D8272" s="68" t="s">
        <v>287</v>
      </c>
      <c r="E8272" s="68" t="s">
        <v>531</v>
      </c>
      <c r="F8272" s="68" t="s">
        <v>517</v>
      </c>
      <c r="G8272" s="68" t="s">
        <v>75</v>
      </c>
      <c r="H8272" s="68" t="s">
        <v>246</v>
      </c>
      <c r="I8272" s="68" t="s">
        <v>640</v>
      </c>
      <c r="J8272" s="65">
        <v>1928</v>
      </c>
      <c r="K8272" s="65">
        <v>836</v>
      </c>
      <c r="L8272" s="65">
        <v>104</v>
      </c>
      <c r="M8272" s="65" t="s">
        <v>361</v>
      </c>
    </row>
    <row r="8273" spans="1:13" ht="12.75" customHeight="1">
      <c r="A8273" s="65" t="str">
        <f>IF(ROW()=1,"KEY",IF(ISNA(VLOOKUP(B8273,車名対応マスタ!B:D,3,FALSE)),"",IF(VLOOKUP(B8273,車名対応マスタ!B:D,3,FALSE)="","",$D8273&amp;" "&amp;IF($G8273="9","J","O")&amp;" "&amp;$I8273&amp;" "&amp;IF($I8273&lt;=TEXT(★完成資料!$A$1,"yyyymm"),TEXT(★完成資料!$A$1,"yyyymm"),"999999")&amp; " " &amp; LEFT(F8273 &amp; "          ",10))))</f>
        <v xml:space="preserve">T O 202203 yyyy00 PHV       </v>
      </c>
      <c r="B8273" s="68" t="s">
        <v>336</v>
      </c>
      <c r="C8273" s="68" t="s">
        <v>142</v>
      </c>
      <c r="D8273" s="68" t="s">
        <v>287</v>
      </c>
      <c r="E8273" s="68" t="s">
        <v>531</v>
      </c>
      <c r="F8273" s="68" t="s">
        <v>517</v>
      </c>
      <c r="G8273" s="68" t="s">
        <v>75</v>
      </c>
      <c r="H8273" s="68" t="s">
        <v>246</v>
      </c>
      <c r="I8273" s="68" t="s">
        <v>641</v>
      </c>
      <c r="J8273" s="65">
        <v>1560</v>
      </c>
      <c r="K8273" s="65">
        <v>1106</v>
      </c>
      <c r="L8273" s="65">
        <v>104</v>
      </c>
      <c r="M8273" s="65" t="s">
        <v>361</v>
      </c>
    </row>
    <row r="8274" spans="1:13" ht="12.75" customHeight="1">
      <c r="A8274" s="65" t="str">
        <f>IF(ROW()=1,"KEY",IF(ISNA(VLOOKUP(B8274,車名対応マスタ!B:D,3,FALSE)),"",IF(VLOOKUP(B8274,車名対応マスタ!B:D,3,FALSE)="","",$D8274&amp;" "&amp;IF($G8274="9","J","O")&amp;" "&amp;$I8274&amp;" "&amp;IF($I8274&lt;=TEXT(★完成資料!$A$1,"yyyymm"),TEXT(★完成資料!$A$1,"yyyymm"),"999999")&amp; " " &amp; LEFT(F8274 &amp; "          ",10))))</f>
        <v xml:space="preserve">T O 202204 yyyy00 PHV       </v>
      </c>
      <c r="B8274" s="68" t="s">
        <v>336</v>
      </c>
      <c r="C8274" s="68" t="s">
        <v>142</v>
      </c>
      <c r="D8274" s="68" t="s">
        <v>287</v>
      </c>
      <c r="E8274" s="68" t="s">
        <v>531</v>
      </c>
      <c r="F8274" s="68" t="s">
        <v>517</v>
      </c>
      <c r="G8274" s="68" t="s">
        <v>75</v>
      </c>
      <c r="H8274" s="68" t="s">
        <v>246</v>
      </c>
      <c r="I8274" s="68" t="s">
        <v>642</v>
      </c>
      <c r="J8274" s="65">
        <v>1353</v>
      </c>
      <c r="K8274" s="65">
        <v>1454</v>
      </c>
      <c r="L8274" s="65">
        <v>104</v>
      </c>
      <c r="M8274" s="65" t="s">
        <v>361</v>
      </c>
    </row>
    <row r="8275" spans="1:13" ht="12.75" customHeight="1">
      <c r="A8275" s="65" t="str">
        <f>IF(ROW()=1,"KEY",IF(ISNA(VLOOKUP(B8275,車名対応マスタ!B:D,3,FALSE)),"",IF(VLOOKUP(B8275,車名対応マスタ!B:D,3,FALSE)="","",$D8275&amp;" "&amp;IF($G8275="9","J","O")&amp;" "&amp;$I8275&amp;" "&amp;IF($I8275&lt;=TEXT(★完成資料!$A$1,"yyyymm"),TEXT(★完成資料!$A$1,"yyyymm"),"999999")&amp; " " &amp; LEFT(F8275 &amp; "          ",10))))</f>
        <v xml:space="preserve">T O 202205 yyyy00 PHV       </v>
      </c>
      <c r="B8275" s="68" t="s">
        <v>336</v>
      </c>
      <c r="C8275" s="68" t="s">
        <v>142</v>
      </c>
      <c r="D8275" s="68" t="s">
        <v>287</v>
      </c>
      <c r="E8275" s="68" t="s">
        <v>531</v>
      </c>
      <c r="F8275" s="68" t="s">
        <v>517</v>
      </c>
      <c r="G8275" s="68" t="s">
        <v>75</v>
      </c>
      <c r="H8275" s="68" t="s">
        <v>246</v>
      </c>
      <c r="I8275" s="68" t="s">
        <v>647</v>
      </c>
      <c r="J8275" s="65">
        <v>1007</v>
      </c>
      <c r="K8275" s="65">
        <v>2407</v>
      </c>
      <c r="L8275" s="65">
        <v>104</v>
      </c>
      <c r="M8275" s="65" t="s">
        <v>361</v>
      </c>
    </row>
    <row r="8276" spans="1:13" ht="12.75" customHeight="1">
      <c r="A8276" s="65" t="str">
        <f>IF(ROW()=1,"KEY",IF(ISNA(VLOOKUP(B8276,車名対応マスタ!B:D,3,FALSE)),"",IF(VLOOKUP(B8276,車名対応マスタ!B:D,3,FALSE)="","",$D8276&amp;" "&amp;IF($G8276="9","J","O")&amp;" "&amp;$I8276&amp;" "&amp;IF($I8276&lt;=TEXT(★完成資料!$A$1,"yyyymm"),TEXT(★完成資料!$A$1,"yyyymm"),"999999")&amp; " " &amp; LEFT(F8276 &amp; "          ",10))))</f>
        <v xml:space="preserve">T O 202206 yyyy00 PHV       </v>
      </c>
      <c r="B8276" s="68" t="s">
        <v>336</v>
      </c>
      <c r="C8276" s="68" t="s">
        <v>142</v>
      </c>
      <c r="D8276" s="68" t="s">
        <v>287</v>
      </c>
      <c r="E8276" s="68" t="s">
        <v>531</v>
      </c>
      <c r="F8276" s="68" t="s">
        <v>517</v>
      </c>
      <c r="G8276" s="68" t="s">
        <v>75</v>
      </c>
      <c r="H8276" s="68" t="s">
        <v>246</v>
      </c>
      <c r="I8276" s="68" t="s">
        <v>652</v>
      </c>
      <c r="J8276" s="65">
        <v>2527</v>
      </c>
      <c r="K8276" s="65">
        <v>2951</v>
      </c>
      <c r="L8276" s="65">
        <v>104</v>
      </c>
      <c r="M8276" s="65" t="s">
        <v>361</v>
      </c>
    </row>
    <row r="8277" spans="1:13" ht="12.75" customHeight="1">
      <c r="A8277" s="65" t="str">
        <f>IF(ROW()=1,"KEY",IF(ISNA(VLOOKUP(B8277,車名対応マスタ!B:D,3,FALSE)),"",IF(VLOOKUP(B8277,車名対応マスタ!B:D,3,FALSE)="","",$D8277&amp;" "&amp;IF($G8277="9","J","O")&amp;" "&amp;$I8277&amp;" "&amp;IF($I8277&lt;=TEXT(★完成資料!$A$1,"yyyymm"),TEXT(★完成資料!$A$1,"yyyymm"),"999999")&amp; " " &amp; LEFT(F8277 &amp; "          ",10))))</f>
        <v xml:space="preserve">T O 202207 yyyy00 PHV       </v>
      </c>
      <c r="B8277" s="68" t="s">
        <v>336</v>
      </c>
      <c r="C8277" s="68" t="s">
        <v>142</v>
      </c>
      <c r="D8277" s="68" t="s">
        <v>287</v>
      </c>
      <c r="E8277" s="68" t="s">
        <v>531</v>
      </c>
      <c r="F8277" s="68" t="s">
        <v>517</v>
      </c>
      <c r="G8277" s="68" t="s">
        <v>75</v>
      </c>
      <c r="H8277" s="68" t="s">
        <v>246</v>
      </c>
      <c r="I8277" s="68" t="s">
        <v>655</v>
      </c>
      <c r="J8277" s="65">
        <v>1199</v>
      </c>
      <c r="K8277" s="65">
        <v>3580</v>
      </c>
      <c r="L8277" s="65">
        <v>104</v>
      </c>
      <c r="M8277" s="65" t="s">
        <v>361</v>
      </c>
    </row>
    <row r="8278" spans="1:13" ht="12.75" customHeight="1">
      <c r="A8278" s="65" t="str">
        <f>IF(ROW()=1,"KEY",IF(ISNA(VLOOKUP(B8278,車名対応マスタ!B:D,3,FALSE)),"",IF(VLOOKUP(B8278,車名対応マスタ!B:D,3,FALSE)="","",$D8278&amp;" "&amp;IF($G8278="9","J","O")&amp;" "&amp;$I8278&amp;" "&amp;IF($I8278&lt;=TEXT(★完成資料!$A$1,"yyyymm"),TEXT(★完成資料!$A$1,"yyyymm"),"999999")&amp; " " &amp; LEFT(F8278 &amp; "          ",10))))</f>
        <v xml:space="preserve">T O 202208 yyyy00 PHV       </v>
      </c>
      <c r="B8278" s="68" t="s">
        <v>336</v>
      </c>
      <c r="C8278" s="68" t="s">
        <v>142</v>
      </c>
      <c r="D8278" s="68" t="s">
        <v>287</v>
      </c>
      <c r="E8278" s="68" t="s">
        <v>531</v>
      </c>
      <c r="F8278" s="68" t="s">
        <v>517</v>
      </c>
      <c r="G8278" s="68" t="s">
        <v>75</v>
      </c>
      <c r="H8278" s="68" t="s">
        <v>246</v>
      </c>
      <c r="I8278" s="68" t="s">
        <v>656</v>
      </c>
      <c r="J8278" s="65">
        <v>1513</v>
      </c>
      <c r="K8278" s="65">
        <v>3594</v>
      </c>
      <c r="L8278" s="65">
        <v>104</v>
      </c>
      <c r="M8278" s="65" t="s">
        <v>361</v>
      </c>
    </row>
    <row r="8279" spans="1:13" ht="12.75" customHeight="1">
      <c r="A8279" s="65" t="str">
        <f>IF(ROW()=1,"KEY",IF(ISNA(VLOOKUP(B8279,車名対応マスタ!B:D,3,FALSE)),"",IF(VLOOKUP(B8279,車名対応マスタ!B:D,3,FALSE)="","",$D8279&amp;" "&amp;IF($G8279="9","J","O")&amp;" "&amp;$I8279&amp;" "&amp;IF($I8279&lt;=TEXT(★完成資料!$A$1,"yyyymm"),TEXT(★完成資料!$A$1,"yyyymm"),"999999")&amp; " " &amp; LEFT(F8279 &amp; "          ",10))))</f>
        <v xml:space="preserve">T O 202209 yyyy00 PHV       </v>
      </c>
      <c r="B8279" s="68" t="s">
        <v>336</v>
      </c>
      <c r="C8279" s="68" t="s">
        <v>142</v>
      </c>
      <c r="D8279" s="68" t="s">
        <v>287</v>
      </c>
      <c r="E8279" s="68" t="s">
        <v>531</v>
      </c>
      <c r="F8279" s="68" t="s">
        <v>517</v>
      </c>
      <c r="G8279" s="68" t="s">
        <v>75</v>
      </c>
      <c r="H8279" s="68" t="s">
        <v>246</v>
      </c>
      <c r="I8279" s="68" t="s">
        <v>657</v>
      </c>
      <c r="J8279" s="65">
        <v>1230</v>
      </c>
      <c r="K8279" s="65">
        <v>3072</v>
      </c>
      <c r="L8279" s="65">
        <v>104</v>
      </c>
      <c r="M8279" s="65" t="s">
        <v>361</v>
      </c>
    </row>
    <row r="8280" spans="1:13" ht="12.75" customHeight="1">
      <c r="A8280" s="65" t="str">
        <f>IF(ROW()=1,"KEY",IF(ISNA(VLOOKUP(B8280,車名対応マスタ!B:D,3,FALSE)),"",IF(VLOOKUP(B8280,車名対応マスタ!B:D,3,FALSE)="","",$D8280&amp;" "&amp;IF($G8280="9","J","O")&amp;" "&amp;$I8280&amp;" "&amp;IF($I8280&lt;=TEXT(★完成資料!$A$1,"yyyymm"),TEXT(★完成資料!$A$1,"yyyymm"),"999999")&amp; " " &amp; LEFT(F8280 &amp; "          ",10))))</f>
        <v xml:space="preserve">T O 202210 yyyy00 PHV       </v>
      </c>
      <c r="B8280" s="68" t="s">
        <v>336</v>
      </c>
      <c r="C8280" s="68" t="s">
        <v>142</v>
      </c>
      <c r="D8280" s="68" t="s">
        <v>287</v>
      </c>
      <c r="E8280" s="68" t="s">
        <v>531</v>
      </c>
      <c r="F8280" s="68" t="s">
        <v>517</v>
      </c>
      <c r="G8280" s="68" t="s">
        <v>75</v>
      </c>
      <c r="H8280" s="68" t="s">
        <v>246</v>
      </c>
      <c r="I8280" s="68" t="s">
        <v>663</v>
      </c>
      <c r="J8280" s="65">
        <v>2075</v>
      </c>
      <c r="K8280" s="65">
        <v>3621</v>
      </c>
      <c r="L8280" s="65">
        <v>104</v>
      </c>
      <c r="M8280" s="65" t="s">
        <v>361</v>
      </c>
    </row>
    <row r="8281" spans="1:13" ht="12.75" customHeight="1">
      <c r="A8281" s="65" t="str">
        <f>IF(ROW()=1,"KEY",IF(ISNA(VLOOKUP(B8281,車名対応マスタ!B:D,3,FALSE)),"",IF(VLOOKUP(B8281,車名対応マスタ!B:D,3,FALSE)="","",$D8281&amp;" "&amp;IF($G8281="9","J","O")&amp;" "&amp;$I8281&amp;" "&amp;IF($I8281&lt;=TEXT(★完成資料!$A$1,"yyyymm"),TEXT(★完成資料!$A$1,"yyyymm"),"999999")&amp; " " &amp; LEFT(F8281 &amp; "          ",10))))</f>
        <v xml:space="preserve">T O 202201 yyyy00 PHV       </v>
      </c>
      <c r="B8281" s="68" t="s">
        <v>336</v>
      </c>
      <c r="C8281" s="68" t="s">
        <v>142</v>
      </c>
      <c r="D8281" s="68" t="s">
        <v>287</v>
      </c>
      <c r="E8281" s="68" t="s">
        <v>531</v>
      </c>
      <c r="F8281" s="68" t="s">
        <v>517</v>
      </c>
      <c r="G8281" s="68" t="s">
        <v>75</v>
      </c>
      <c r="H8281" s="68" t="s">
        <v>246</v>
      </c>
      <c r="I8281" s="68" t="s">
        <v>639</v>
      </c>
      <c r="J8281" s="65">
        <v>4</v>
      </c>
      <c r="K8281" s="65">
        <v>10</v>
      </c>
      <c r="L8281" s="65">
        <v>103</v>
      </c>
      <c r="M8281" s="65" t="s">
        <v>370</v>
      </c>
    </row>
    <row r="8282" spans="1:13" ht="12.75" customHeight="1">
      <c r="A8282" s="65" t="str">
        <f>IF(ROW()=1,"KEY",IF(ISNA(VLOOKUP(B8282,車名対応マスタ!B:D,3,FALSE)),"",IF(VLOOKUP(B8282,車名対応マスタ!B:D,3,FALSE)="","",$D8282&amp;" "&amp;IF($G8282="9","J","O")&amp;" "&amp;$I8282&amp;" "&amp;IF($I8282&lt;=TEXT(★完成資料!$A$1,"yyyymm"),TEXT(★完成資料!$A$1,"yyyymm"),"999999")&amp; " " &amp; LEFT(F8282 &amp; "          ",10))))</f>
        <v xml:space="preserve">T O 202202 yyyy00 PHV       </v>
      </c>
      <c r="B8282" s="68" t="s">
        <v>336</v>
      </c>
      <c r="C8282" s="68" t="s">
        <v>142</v>
      </c>
      <c r="D8282" s="68" t="s">
        <v>287</v>
      </c>
      <c r="E8282" s="68" t="s">
        <v>531</v>
      </c>
      <c r="F8282" s="68" t="s">
        <v>517</v>
      </c>
      <c r="G8282" s="68" t="s">
        <v>75</v>
      </c>
      <c r="H8282" s="68" t="s">
        <v>246</v>
      </c>
      <c r="I8282" s="68" t="s">
        <v>640</v>
      </c>
      <c r="J8282" s="65">
        <v>31</v>
      </c>
      <c r="K8282" s="65">
        <v>21</v>
      </c>
      <c r="L8282" s="65">
        <v>103</v>
      </c>
      <c r="M8282" s="65" t="s">
        <v>370</v>
      </c>
    </row>
    <row r="8283" spans="1:13" ht="12.75" customHeight="1">
      <c r="A8283" s="65" t="str">
        <f>IF(ROW()=1,"KEY",IF(ISNA(VLOOKUP(B8283,車名対応マスタ!B:D,3,FALSE)),"",IF(VLOOKUP(B8283,車名対応マスタ!B:D,3,FALSE)="","",$D8283&amp;" "&amp;IF($G8283="9","J","O")&amp;" "&amp;$I8283&amp;" "&amp;IF($I8283&lt;=TEXT(★完成資料!$A$1,"yyyymm"),TEXT(★完成資料!$A$1,"yyyymm"),"999999")&amp; " " &amp; LEFT(F8283 &amp; "          ",10))))</f>
        <v xml:space="preserve">T O 202203 yyyy00 PHV       </v>
      </c>
      <c r="B8283" s="68" t="s">
        <v>336</v>
      </c>
      <c r="C8283" s="68" t="s">
        <v>142</v>
      </c>
      <c r="D8283" s="68" t="s">
        <v>287</v>
      </c>
      <c r="E8283" s="68" t="s">
        <v>531</v>
      </c>
      <c r="F8283" s="68" t="s">
        <v>517</v>
      </c>
      <c r="G8283" s="68" t="s">
        <v>75</v>
      </c>
      <c r="H8283" s="68" t="s">
        <v>246</v>
      </c>
      <c r="I8283" s="68" t="s">
        <v>641</v>
      </c>
      <c r="J8283" s="65">
        <v>25</v>
      </c>
      <c r="K8283" s="65">
        <v>8</v>
      </c>
      <c r="L8283" s="65">
        <v>103</v>
      </c>
      <c r="M8283" s="65" t="s">
        <v>370</v>
      </c>
    </row>
    <row r="8284" spans="1:13" ht="12.75" customHeight="1">
      <c r="A8284" s="65" t="str">
        <f>IF(ROW()=1,"KEY",IF(ISNA(VLOOKUP(B8284,車名対応マスタ!B:D,3,FALSE)),"",IF(VLOOKUP(B8284,車名対応マスタ!B:D,3,FALSE)="","",$D8284&amp;" "&amp;IF($G8284="9","J","O")&amp;" "&amp;$I8284&amp;" "&amp;IF($I8284&lt;=TEXT(★完成資料!$A$1,"yyyymm"),TEXT(★完成資料!$A$1,"yyyymm"),"999999")&amp; " " &amp; LEFT(F8284 &amp; "          ",10))))</f>
        <v xml:space="preserve">T O 202204 yyyy00 PHV       </v>
      </c>
      <c r="B8284" s="68" t="s">
        <v>336</v>
      </c>
      <c r="C8284" s="68" t="s">
        <v>142</v>
      </c>
      <c r="D8284" s="68" t="s">
        <v>287</v>
      </c>
      <c r="E8284" s="68" t="s">
        <v>531</v>
      </c>
      <c r="F8284" s="68" t="s">
        <v>517</v>
      </c>
      <c r="G8284" s="68" t="s">
        <v>75</v>
      </c>
      <c r="H8284" s="68" t="s">
        <v>246</v>
      </c>
      <c r="I8284" s="68" t="s">
        <v>642</v>
      </c>
      <c r="J8284" s="65">
        <v>11</v>
      </c>
      <c r="K8284" s="65">
        <v>23</v>
      </c>
      <c r="L8284" s="65">
        <v>103</v>
      </c>
      <c r="M8284" s="65" t="s">
        <v>370</v>
      </c>
    </row>
    <row r="8285" spans="1:13" ht="12.75" customHeight="1">
      <c r="A8285" s="65" t="str">
        <f>IF(ROW()=1,"KEY",IF(ISNA(VLOOKUP(B8285,車名対応マスタ!B:D,3,FALSE)),"",IF(VLOOKUP(B8285,車名対応マスタ!B:D,3,FALSE)="","",$D8285&amp;" "&amp;IF($G8285="9","J","O")&amp;" "&amp;$I8285&amp;" "&amp;IF($I8285&lt;=TEXT(★完成資料!$A$1,"yyyymm"),TEXT(★完成資料!$A$1,"yyyymm"),"999999")&amp; " " &amp; LEFT(F8285 &amp; "          ",10))))</f>
        <v xml:space="preserve">T O 202205 yyyy00 PHV       </v>
      </c>
      <c r="B8285" s="68" t="s">
        <v>336</v>
      </c>
      <c r="C8285" s="68" t="s">
        <v>142</v>
      </c>
      <c r="D8285" s="68" t="s">
        <v>287</v>
      </c>
      <c r="E8285" s="68" t="s">
        <v>531</v>
      </c>
      <c r="F8285" s="68" t="s">
        <v>517</v>
      </c>
      <c r="G8285" s="68" t="s">
        <v>75</v>
      </c>
      <c r="H8285" s="68" t="s">
        <v>246</v>
      </c>
      <c r="I8285" s="68" t="s">
        <v>647</v>
      </c>
      <c r="J8285" s="65">
        <v>5</v>
      </c>
      <c r="K8285" s="65">
        <v>16</v>
      </c>
      <c r="L8285" s="65">
        <v>103</v>
      </c>
      <c r="M8285" s="65" t="s">
        <v>370</v>
      </c>
    </row>
    <row r="8286" spans="1:13" ht="12.75" customHeight="1">
      <c r="A8286" s="65" t="str">
        <f>IF(ROW()=1,"KEY",IF(ISNA(VLOOKUP(B8286,車名対応マスタ!B:D,3,FALSE)),"",IF(VLOOKUP(B8286,車名対応マスタ!B:D,3,FALSE)="","",$D8286&amp;" "&amp;IF($G8286="9","J","O")&amp;" "&amp;$I8286&amp;" "&amp;IF($I8286&lt;=TEXT(★完成資料!$A$1,"yyyymm"),TEXT(★完成資料!$A$1,"yyyymm"),"999999")&amp; " " &amp; LEFT(F8286 &amp; "          ",10))))</f>
        <v xml:space="preserve">T O 202206 yyyy00 PHV       </v>
      </c>
      <c r="B8286" s="68" t="s">
        <v>336</v>
      </c>
      <c r="C8286" s="68" t="s">
        <v>142</v>
      </c>
      <c r="D8286" s="68" t="s">
        <v>287</v>
      </c>
      <c r="E8286" s="68" t="s">
        <v>531</v>
      </c>
      <c r="F8286" s="68" t="s">
        <v>517</v>
      </c>
      <c r="G8286" s="68" t="s">
        <v>75</v>
      </c>
      <c r="H8286" s="68" t="s">
        <v>246</v>
      </c>
      <c r="I8286" s="68" t="s">
        <v>652</v>
      </c>
      <c r="J8286" s="65">
        <v>17</v>
      </c>
      <c r="K8286" s="65">
        <v>24</v>
      </c>
      <c r="L8286" s="65">
        <v>103</v>
      </c>
      <c r="M8286" s="65" t="s">
        <v>370</v>
      </c>
    </row>
    <row r="8287" spans="1:13" ht="12.75" customHeight="1">
      <c r="A8287" s="65" t="str">
        <f>IF(ROW()=1,"KEY",IF(ISNA(VLOOKUP(B8287,車名対応マスタ!B:D,3,FALSE)),"",IF(VLOOKUP(B8287,車名対応マスタ!B:D,3,FALSE)="","",$D8287&amp;" "&amp;IF($G8287="9","J","O")&amp;" "&amp;$I8287&amp;" "&amp;IF($I8287&lt;=TEXT(★完成資料!$A$1,"yyyymm"),TEXT(★完成資料!$A$1,"yyyymm"),"999999")&amp; " " &amp; LEFT(F8287 &amp; "          ",10))))</f>
        <v xml:space="preserve">T O 202207 yyyy00 PHV       </v>
      </c>
      <c r="B8287" s="68" t="s">
        <v>336</v>
      </c>
      <c r="C8287" s="68" t="s">
        <v>142</v>
      </c>
      <c r="D8287" s="68" t="s">
        <v>287</v>
      </c>
      <c r="E8287" s="68" t="s">
        <v>531</v>
      </c>
      <c r="F8287" s="68" t="s">
        <v>517</v>
      </c>
      <c r="G8287" s="68" t="s">
        <v>75</v>
      </c>
      <c r="H8287" s="68" t="s">
        <v>246</v>
      </c>
      <c r="I8287" s="68" t="s">
        <v>655</v>
      </c>
      <c r="J8287" s="65">
        <v>15</v>
      </c>
      <c r="K8287" s="65">
        <v>16</v>
      </c>
      <c r="L8287" s="65">
        <v>103</v>
      </c>
      <c r="M8287" s="65" t="s">
        <v>370</v>
      </c>
    </row>
    <row r="8288" spans="1:13" ht="12.75" customHeight="1">
      <c r="A8288" s="65" t="str">
        <f>IF(ROW()=1,"KEY",IF(ISNA(VLOOKUP(B8288,車名対応マスタ!B:D,3,FALSE)),"",IF(VLOOKUP(B8288,車名対応マスタ!B:D,3,FALSE)="","",$D8288&amp;" "&amp;IF($G8288="9","J","O")&amp;" "&amp;$I8288&amp;" "&amp;IF($I8288&lt;=TEXT(★完成資料!$A$1,"yyyymm"),TEXT(★完成資料!$A$1,"yyyymm"),"999999")&amp; " " &amp; LEFT(F8288 &amp; "          ",10))))</f>
        <v xml:space="preserve">T O 202208 yyyy00 PHV       </v>
      </c>
      <c r="B8288" s="68" t="s">
        <v>336</v>
      </c>
      <c r="C8288" s="68" t="s">
        <v>142</v>
      </c>
      <c r="D8288" s="68" t="s">
        <v>287</v>
      </c>
      <c r="E8288" s="68" t="s">
        <v>531</v>
      </c>
      <c r="F8288" s="68" t="s">
        <v>517</v>
      </c>
      <c r="G8288" s="68" t="s">
        <v>75</v>
      </c>
      <c r="H8288" s="68" t="s">
        <v>246</v>
      </c>
      <c r="I8288" s="68" t="s">
        <v>656</v>
      </c>
      <c r="J8288" s="65">
        <v>5</v>
      </c>
      <c r="K8288" s="65">
        <v>9</v>
      </c>
      <c r="L8288" s="65">
        <v>103</v>
      </c>
      <c r="M8288" s="65" t="s">
        <v>370</v>
      </c>
    </row>
    <row r="8289" spans="1:13" ht="12.75" customHeight="1">
      <c r="A8289" s="65" t="str">
        <f>IF(ROW()=1,"KEY",IF(ISNA(VLOOKUP(B8289,車名対応マスタ!B:D,3,FALSE)),"",IF(VLOOKUP(B8289,車名対応マスタ!B:D,3,FALSE)="","",$D8289&amp;" "&amp;IF($G8289="9","J","O")&amp;" "&amp;$I8289&amp;" "&amp;IF($I8289&lt;=TEXT(★完成資料!$A$1,"yyyymm"),TEXT(★完成資料!$A$1,"yyyymm"),"999999")&amp; " " &amp; LEFT(F8289 &amp; "          ",10))))</f>
        <v xml:space="preserve">T O 202209 yyyy00 PHV       </v>
      </c>
      <c r="B8289" s="68" t="s">
        <v>336</v>
      </c>
      <c r="C8289" s="68" t="s">
        <v>142</v>
      </c>
      <c r="D8289" s="68" t="s">
        <v>287</v>
      </c>
      <c r="E8289" s="68" t="s">
        <v>531</v>
      </c>
      <c r="F8289" s="68" t="s">
        <v>517</v>
      </c>
      <c r="G8289" s="68" t="s">
        <v>75</v>
      </c>
      <c r="H8289" s="68" t="s">
        <v>246</v>
      </c>
      <c r="I8289" s="68" t="s">
        <v>657</v>
      </c>
      <c r="J8289" s="65">
        <v>7</v>
      </c>
      <c r="K8289" s="65">
        <v>28</v>
      </c>
      <c r="L8289" s="65">
        <v>103</v>
      </c>
      <c r="M8289" s="65" t="s">
        <v>370</v>
      </c>
    </row>
    <row r="8290" spans="1:13" ht="12.75" customHeight="1">
      <c r="A8290" s="65" t="str">
        <f>IF(ROW()=1,"KEY",IF(ISNA(VLOOKUP(B8290,車名対応マスタ!B:D,3,FALSE)),"",IF(VLOOKUP(B8290,車名対応マスタ!B:D,3,FALSE)="","",$D8290&amp;" "&amp;IF($G8290="9","J","O")&amp;" "&amp;$I8290&amp;" "&amp;IF($I8290&lt;=TEXT(★完成資料!$A$1,"yyyymm"),TEXT(★完成資料!$A$1,"yyyymm"),"999999")&amp; " " &amp; LEFT(F8290 &amp; "          ",10))))</f>
        <v xml:space="preserve">T O 202210 yyyy00 PHV       </v>
      </c>
      <c r="B8290" s="68" t="s">
        <v>336</v>
      </c>
      <c r="C8290" s="68" t="s">
        <v>142</v>
      </c>
      <c r="D8290" s="68" t="s">
        <v>287</v>
      </c>
      <c r="E8290" s="68" t="s">
        <v>531</v>
      </c>
      <c r="F8290" s="68" t="s">
        <v>517</v>
      </c>
      <c r="G8290" s="68" t="s">
        <v>75</v>
      </c>
      <c r="H8290" s="68" t="s">
        <v>246</v>
      </c>
      <c r="I8290" s="68" t="s">
        <v>663</v>
      </c>
      <c r="J8290" s="65">
        <v>7</v>
      </c>
      <c r="K8290" s="65">
        <v>32</v>
      </c>
      <c r="L8290" s="65">
        <v>103</v>
      </c>
      <c r="M8290" s="65" t="s">
        <v>370</v>
      </c>
    </row>
    <row r="8291" spans="1:13" ht="12.75" customHeight="1">
      <c r="A8291" s="65" t="str">
        <f>IF(ROW()=1,"KEY",IF(ISNA(VLOOKUP(B8291,車名対応マスタ!B:D,3,FALSE)),"",IF(VLOOKUP(B8291,車名対応マスタ!B:D,3,FALSE)="","",$D8291&amp;" "&amp;IF($G8291="9","J","O")&amp;" "&amp;$I8291&amp;" "&amp;IF($I8291&lt;=TEXT(★完成資料!$A$1,"yyyymm"),TEXT(★完成資料!$A$1,"yyyymm"),"999999")&amp; " " &amp; LEFT(F8291 &amp; "          ",10))))</f>
        <v xml:space="preserve">T O 202201 yyyy00 PHV       </v>
      </c>
      <c r="B8291" s="68" t="s">
        <v>336</v>
      </c>
      <c r="C8291" s="68" t="s">
        <v>142</v>
      </c>
      <c r="D8291" s="68" t="s">
        <v>287</v>
      </c>
      <c r="E8291" s="68" t="s">
        <v>531</v>
      </c>
      <c r="F8291" s="68" t="s">
        <v>517</v>
      </c>
      <c r="G8291" s="68" t="s">
        <v>75</v>
      </c>
      <c r="H8291" s="68" t="s">
        <v>246</v>
      </c>
      <c r="I8291" s="68" t="s">
        <v>639</v>
      </c>
      <c r="J8291" s="65">
        <v>9</v>
      </c>
      <c r="K8291" s="65">
        <v>126</v>
      </c>
      <c r="L8291" s="65">
        <v>102</v>
      </c>
      <c r="M8291" s="65" t="s">
        <v>371</v>
      </c>
    </row>
    <row r="8292" spans="1:13" ht="12.75" customHeight="1">
      <c r="A8292" s="65" t="str">
        <f>IF(ROW()=1,"KEY",IF(ISNA(VLOOKUP(B8292,車名対応マスタ!B:D,3,FALSE)),"",IF(VLOOKUP(B8292,車名対応マスタ!B:D,3,FALSE)="","",$D8292&amp;" "&amp;IF($G8292="9","J","O")&amp;" "&amp;$I8292&amp;" "&amp;IF($I8292&lt;=TEXT(★完成資料!$A$1,"yyyymm"),TEXT(★完成資料!$A$1,"yyyymm"),"999999")&amp; " " &amp; LEFT(F8292 &amp; "          ",10))))</f>
        <v xml:space="preserve">T O 202202 yyyy00 PHV       </v>
      </c>
      <c r="B8292" s="68" t="s">
        <v>336</v>
      </c>
      <c r="C8292" s="68" t="s">
        <v>142</v>
      </c>
      <c r="D8292" s="68" t="s">
        <v>287</v>
      </c>
      <c r="E8292" s="68" t="s">
        <v>531</v>
      </c>
      <c r="F8292" s="68" t="s">
        <v>517</v>
      </c>
      <c r="G8292" s="68" t="s">
        <v>75</v>
      </c>
      <c r="H8292" s="68" t="s">
        <v>246</v>
      </c>
      <c r="I8292" s="68" t="s">
        <v>640</v>
      </c>
      <c r="J8292" s="65">
        <v>22</v>
      </c>
      <c r="K8292" s="65">
        <v>626</v>
      </c>
      <c r="L8292" s="65">
        <v>102</v>
      </c>
      <c r="M8292" s="65" t="s">
        <v>371</v>
      </c>
    </row>
    <row r="8293" spans="1:13" ht="12.75" customHeight="1">
      <c r="A8293" s="65" t="str">
        <f>IF(ROW()=1,"KEY",IF(ISNA(VLOOKUP(B8293,車名対応マスタ!B:D,3,FALSE)),"",IF(VLOOKUP(B8293,車名対応マスタ!B:D,3,FALSE)="","",$D8293&amp;" "&amp;IF($G8293="9","J","O")&amp;" "&amp;$I8293&amp;" "&amp;IF($I8293&lt;=TEXT(★完成資料!$A$1,"yyyymm"),TEXT(★完成資料!$A$1,"yyyymm"),"999999")&amp; " " &amp; LEFT(F8293 &amp; "          ",10))))</f>
        <v xml:space="preserve">T O 202203 yyyy00 PHV       </v>
      </c>
      <c r="B8293" s="68" t="s">
        <v>336</v>
      </c>
      <c r="C8293" s="68" t="s">
        <v>142</v>
      </c>
      <c r="D8293" s="68" t="s">
        <v>287</v>
      </c>
      <c r="E8293" s="68" t="s">
        <v>531</v>
      </c>
      <c r="F8293" s="68" t="s">
        <v>517</v>
      </c>
      <c r="G8293" s="68" t="s">
        <v>75</v>
      </c>
      <c r="H8293" s="68" t="s">
        <v>246</v>
      </c>
      <c r="I8293" s="68" t="s">
        <v>641</v>
      </c>
      <c r="J8293" s="65">
        <v>77</v>
      </c>
      <c r="K8293" s="65">
        <v>772</v>
      </c>
      <c r="L8293" s="65">
        <v>102</v>
      </c>
      <c r="M8293" s="65" t="s">
        <v>371</v>
      </c>
    </row>
    <row r="8294" spans="1:13" ht="12.75" customHeight="1">
      <c r="A8294" s="65" t="str">
        <f>IF(ROW()=1,"KEY",IF(ISNA(VLOOKUP(B8294,車名対応マスタ!B:D,3,FALSE)),"",IF(VLOOKUP(B8294,車名対応マスタ!B:D,3,FALSE)="","",$D8294&amp;" "&amp;IF($G8294="9","J","O")&amp;" "&amp;$I8294&amp;" "&amp;IF($I8294&lt;=TEXT(★完成資料!$A$1,"yyyymm"),TEXT(★完成資料!$A$1,"yyyymm"),"999999")&amp; " " &amp; LEFT(F8294 &amp; "          ",10))))</f>
        <v xml:space="preserve">T O 202204 yyyy00 PHV       </v>
      </c>
      <c r="B8294" s="68" t="s">
        <v>336</v>
      </c>
      <c r="C8294" s="68" t="s">
        <v>142</v>
      </c>
      <c r="D8294" s="68" t="s">
        <v>287</v>
      </c>
      <c r="E8294" s="68" t="s">
        <v>531</v>
      </c>
      <c r="F8294" s="68" t="s">
        <v>517</v>
      </c>
      <c r="G8294" s="68" t="s">
        <v>75</v>
      </c>
      <c r="H8294" s="68" t="s">
        <v>246</v>
      </c>
      <c r="I8294" s="68" t="s">
        <v>642</v>
      </c>
      <c r="J8294" s="65">
        <v>107</v>
      </c>
      <c r="K8294" s="65">
        <v>995</v>
      </c>
      <c r="L8294" s="65">
        <v>102</v>
      </c>
      <c r="M8294" s="65" t="s">
        <v>371</v>
      </c>
    </row>
    <row r="8295" spans="1:13" ht="12.75" customHeight="1">
      <c r="A8295" s="65" t="str">
        <f>IF(ROW()=1,"KEY",IF(ISNA(VLOOKUP(B8295,車名対応マスタ!B:D,3,FALSE)),"",IF(VLOOKUP(B8295,車名対応マスタ!B:D,3,FALSE)="","",$D8295&amp;" "&amp;IF($G8295="9","J","O")&amp;" "&amp;$I8295&amp;" "&amp;IF($I8295&lt;=TEXT(★完成資料!$A$1,"yyyymm"),TEXT(★完成資料!$A$1,"yyyymm"),"999999")&amp; " " &amp; LEFT(F8295 &amp; "          ",10))))</f>
        <v xml:space="preserve">T O 202205 yyyy00 PHV       </v>
      </c>
      <c r="B8295" s="68" t="s">
        <v>336</v>
      </c>
      <c r="C8295" s="68" t="s">
        <v>142</v>
      </c>
      <c r="D8295" s="68" t="s">
        <v>287</v>
      </c>
      <c r="E8295" s="68" t="s">
        <v>531</v>
      </c>
      <c r="F8295" s="68" t="s">
        <v>517</v>
      </c>
      <c r="G8295" s="68" t="s">
        <v>75</v>
      </c>
      <c r="H8295" s="68" t="s">
        <v>246</v>
      </c>
      <c r="I8295" s="68" t="s">
        <v>647</v>
      </c>
      <c r="J8295" s="65">
        <v>311</v>
      </c>
      <c r="K8295" s="65">
        <v>655</v>
      </c>
      <c r="L8295" s="65">
        <v>102</v>
      </c>
      <c r="M8295" s="65" t="s">
        <v>371</v>
      </c>
    </row>
    <row r="8296" spans="1:13" ht="12.75" customHeight="1">
      <c r="A8296" s="65" t="str">
        <f>IF(ROW()=1,"KEY",IF(ISNA(VLOOKUP(B8296,車名対応マスタ!B:D,3,FALSE)),"",IF(VLOOKUP(B8296,車名対応マスタ!B:D,3,FALSE)="","",$D8296&amp;" "&amp;IF($G8296="9","J","O")&amp;" "&amp;$I8296&amp;" "&amp;IF($I8296&lt;=TEXT(★完成資料!$A$1,"yyyymm"),TEXT(★完成資料!$A$1,"yyyymm"),"999999")&amp; " " &amp; LEFT(F8296 &amp; "          ",10))))</f>
        <v xml:space="preserve">T O 202206 yyyy00 PHV       </v>
      </c>
      <c r="B8296" s="68" t="s">
        <v>336</v>
      </c>
      <c r="C8296" s="68" t="s">
        <v>142</v>
      </c>
      <c r="D8296" s="68" t="s">
        <v>287</v>
      </c>
      <c r="E8296" s="68" t="s">
        <v>531</v>
      </c>
      <c r="F8296" s="68" t="s">
        <v>517</v>
      </c>
      <c r="G8296" s="68" t="s">
        <v>75</v>
      </c>
      <c r="H8296" s="68" t="s">
        <v>246</v>
      </c>
      <c r="I8296" s="68" t="s">
        <v>652</v>
      </c>
      <c r="J8296" s="65">
        <v>171</v>
      </c>
      <c r="K8296" s="65">
        <v>279</v>
      </c>
      <c r="L8296" s="65">
        <v>102</v>
      </c>
      <c r="M8296" s="65" t="s">
        <v>371</v>
      </c>
    </row>
    <row r="8297" spans="1:13" ht="12.75" customHeight="1">
      <c r="A8297" s="65" t="str">
        <f>IF(ROW()=1,"KEY",IF(ISNA(VLOOKUP(B8297,車名対応マスタ!B:D,3,FALSE)),"",IF(VLOOKUP(B8297,車名対応マスタ!B:D,3,FALSE)="","",$D8297&amp;" "&amp;IF($G8297="9","J","O")&amp;" "&amp;$I8297&amp;" "&amp;IF($I8297&lt;=TEXT(★完成資料!$A$1,"yyyymm"),TEXT(★完成資料!$A$1,"yyyymm"),"999999")&amp; " " &amp; LEFT(F8297 &amp; "          ",10))))</f>
        <v xml:space="preserve">T O 202207 yyyy00 PHV       </v>
      </c>
      <c r="B8297" s="68" t="s">
        <v>336</v>
      </c>
      <c r="C8297" s="68" t="s">
        <v>142</v>
      </c>
      <c r="D8297" s="68" t="s">
        <v>287</v>
      </c>
      <c r="E8297" s="68" t="s">
        <v>531</v>
      </c>
      <c r="F8297" s="68" t="s">
        <v>517</v>
      </c>
      <c r="G8297" s="68" t="s">
        <v>75</v>
      </c>
      <c r="H8297" s="68" t="s">
        <v>246</v>
      </c>
      <c r="I8297" s="68" t="s">
        <v>655</v>
      </c>
      <c r="J8297" s="65">
        <v>82</v>
      </c>
      <c r="K8297" s="65">
        <v>173</v>
      </c>
      <c r="L8297" s="65">
        <v>102</v>
      </c>
      <c r="M8297" s="65" t="s">
        <v>371</v>
      </c>
    </row>
    <row r="8298" spans="1:13" ht="12.75" customHeight="1">
      <c r="A8298" s="65" t="str">
        <f>IF(ROW()=1,"KEY",IF(ISNA(VLOOKUP(B8298,車名対応マスタ!B:D,3,FALSE)),"",IF(VLOOKUP(B8298,車名対応マスタ!B:D,3,FALSE)="","",$D8298&amp;" "&amp;IF($G8298="9","J","O")&amp;" "&amp;$I8298&amp;" "&amp;IF($I8298&lt;=TEXT(★完成資料!$A$1,"yyyymm"),TEXT(★完成資料!$A$1,"yyyymm"),"999999")&amp; " " &amp; LEFT(F8298 &amp; "          ",10))))</f>
        <v xml:space="preserve">T O 202208 yyyy00 PHV       </v>
      </c>
      <c r="B8298" s="68" t="s">
        <v>336</v>
      </c>
      <c r="C8298" s="68" t="s">
        <v>142</v>
      </c>
      <c r="D8298" s="68" t="s">
        <v>287</v>
      </c>
      <c r="E8298" s="68" t="s">
        <v>531</v>
      </c>
      <c r="F8298" s="68" t="s">
        <v>517</v>
      </c>
      <c r="G8298" s="68" t="s">
        <v>75</v>
      </c>
      <c r="H8298" s="68" t="s">
        <v>246</v>
      </c>
      <c r="I8298" s="68" t="s">
        <v>656</v>
      </c>
      <c r="J8298" s="65">
        <v>144</v>
      </c>
      <c r="K8298" s="65">
        <v>140</v>
      </c>
      <c r="L8298" s="65">
        <v>102</v>
      </c>
      <c r="M8298" s="65" t="s">
        <v>371</v>
      </c>
    </row>
    <row r="8299" spans="1:13" ht="12.75" customHeight="1">
      <c r="A8299" s="65" t="str">
        <f>IF(ROW()=1,"KEY",IF(ISNA(VLOOKUP(B8299,車名対応マスタ!B:D,3,FALSE)),"",IF(VLOOKUP(B8299,車名対応マスタ!B:D,3,FALSE)="","",$D8299&amp;" "&amp;IF($G8299="9","J","O")&amp;" "&amp;$I8299&amp;" "&amp;IF($I8299&lt;=TEXT(★完成資料!$A$1,"yyyymm"),TEXT(★完成資料!$A$1,"yyyymm"),"999999")&amp; " " &amp; LEFT(F8299 &amp; "          ",10))))</f>
        <v xml:space="preserve">T O 202209 yyyy00 PHV       </v>
      </c>
      <c r="B8299" s="68" t="s">
        <v>336</v>
      </c>
      <c r="C8299" s="68" t="s">
        <v>142</v>
      </c>
      <c r="D8299" s="68" t="s">
        <v>287</v>
      </c>
      <c r="E8299" s="68" t="s">
        <v>531</v>
      </c>
      <c r="F8299" s="68" t="s">
        <v>517</v>
      </c>
      <c r="G8299" s="68" t="s">
        <v>75</v>
      </c>
      <c r="H8299" s="68" t="s">
        <v>246</v>
      </c>
      <c r="I8299" s="68" t="s">
        <v>657</v>
      </c>
      <c r="J8299" s="65">
        <v>173</v>
      </c>
      <c r="K8299" s="65">
        <v>52</v>
      </c>
      <c r="L8299" s="65">
        <v>102</v>
      </c>
      <c r="M8299" s="65" t="s">
        <v>371</v>
      </c>
    </row>
    <row r="8300" spans="1:13" ht="12.75" customHeight="1">
      <c r="A8300" s="65" t="str">
        <f>IF(ROW()=1,"KEY",IF(ISNA(VLOOKUP(B8300,車名対応マスタ!B:D,3,FALSE)),"",IF(VLOOKUP(B8300,車名対応マスタ!B:D,3,FALSE)="","",$D8300&amp;" "&amp;IF($G8300="9","J","O")&amp;" "&amp;$I8300&amp;" "&amp;IF($I8300&lt;=TEXT(★完成資料!$A$1,"yyyymm"),TEXT(★完成資料!$A$1,"yyyymm"),"999999")&amp; " " &amp; LEFT(F8300 &amp; "          ",10))))</f>
        <v xml:space="preserve">T O 202210 yyyy00 PHV       </v>
      </c>
      <c r="B8300" s="68" t="s">
        <v>336</v>
      </c>
      <c r="C8300" s="68" t="s">
        <v>142</v>
      </c>
      <c r="D8300" s="68" t="s">
        <v>287</v>
      </c>
      <c r="E8300" s="68" t="s">
        <v>531</v>
      </c>
      <c r="F8300" s="68" t="s">
        <v>517</v>
      </c>
      <c r="G8300" s="68" t="s">
        <v>75</v>
      </c>
      <c r="H8300" s="68" t="s">
        <v>246</v>
      </c>
      <c r="I8300" s="68" t="s">
        <v>663</v>
      </c>
      <c r="J8300" s="65">
        <v>220</v>
      </c>
      <c r="K8300" s="65">
        <v>120</v>
      </c>
      <c r="L8300" s="65">
        <v>102</v>
      </c>
      <c r="M8300" s="65" t="s">
        <v>371</v>
      </c>
    </row>
    <row r="8301" spans="1:13" ht="12.75" customHeight="1">
      <c r="A8301" s="65" t="str">
        <f>IF(ROW()=1,"KEY",IF(ISNA(VLOOKUP(B8301,車名対応マスタ!B:D,3,FALSE)),"",IF(VLOOKUP(B8301,車名対応マスタ!B:D,3,FALSE)="","",$D8301&amp;" "&amp;IF($G8301="9","J","O")&amp;" "&amp;$I8301&amp;" "&amp;IF($I8301&lt;=TEXT(★完成資料!$A$1,"yyyymm"),TEXT(★完成資料!$A$1,"yyyymm"),"999999")&amp; " " &amp; LEFT(F8301 &amp; "          ",10))))</f>
        <v xml:space="preserve">T O 202207 yyyy00 PHV       </v>
      </c>
      <c r="B8301" s="68" t="s">
        <v>336</v>
      </c>
      <c r="C8301" s="68" t="s">
        <v>142</v>
      </c>
      <c r="D8301" s="68" t="s">
        <v>287</v>
      </c>
      <c r="E8301" s="68" t="s">
        <v>531</v>
      </c>
      <c r="F8301" s="68" t="s">
        <v>517</v>
      </c>
      <c r="G8301" s="68" t="s">
        <v>76</v>
      </c>
      <c r="H8301" s="68" t="s">
        <v>492</v>
      </c>
      <c r="I8301" s="68" t="s">
        <v>655</v>
      </c>
      <c r="J8301" s="65">
        <v>1</v>
      </c>
      <c r="L8301" s="65">
        <v>306</v>
      </c>
      <c r="M8301" s="65" t="s">
        <v>455</v>
      </c>
    </row>
    <row r="8302" spans="1:13" ht="12.75" customHeight="1">
      <c r="A8302" s="65" t="str">
        <f>IF(ROW()=1,"KEY",IF(ISNA(VLOOKUP(B8302,車名対応マスタ!B:D,3,FALSE)),"",IF(VLOOKUP(B8302,車名対応マスタ!B:D,3,FALSE)="","",$D8302&amp;" "&amp;IF($G8302="9","J","O")&amp;" "&amp;$I8302&amp;" "&amp;IF($I8302&lt;=TEXT(★完成資料!$A$1,"yyyymm"),TEXT(★完成資料!$A$1,"yyyymm"),"999999")&amp; " " &amp; LEFT(F8302 &amp; "          ",10))))</f>
        <v xml:space="preserve">T O 202201 yyyy00 PHV       </v>
      </c>
      <c r="B8302" s="68" t="s">
        <v>336</v>
      </c>
      <c r="C8302" s="68" t="s">
        <v>142</v>
      </c>
      <c r="D8302" s="68" t="s">
        <v>287</v>
      </c>
      <c r="E8302" s="68" t="s">
        <v>531</v>
      </c>
      <c r="F8302" s="68" t="s">
        <v>517</v>
      </c>
      <c r="G8302" s="68" t="s">
        <v>77</v>
      </c>
      <c r="H8302" s="68" t="s">
        <v>273</v>
      </c>
      <c r="I8302" s="68" t="s">
        <v>639</v>
      </c>
      <c r="J8302" s="65">
        <v>311</v>
      </c>
      <c r="K8302" s="65">
        <v>4</v>
      </c>
      <c r="L8302" s="65">
        <v>427</v>
      </c>
      <c r="M8302" s="65" t="s">
        <v>376</v>
      </c>
    </row>
    <row r="8303" spans="1:13" ht="12.75" customHeight="1">
      <c r="A8303" s="65" t="str">
        <f>IF(ROW()=1,"KEY",IF(ISNA(VLOOKUP(B8303,車名対応マスタ!B:D,3,FALSE)),"",IF(VLOOKUP(B8303,車名対応マスタ!B:D,3,FALSE)="","",$D8303&amp;" "&amp;IF($G8303="9","J","O")&amp;" "&amp;$I8303&amp;" "&amp;IF($I8303&lt;=TEXT(★完成資料!$A$1,"yyyymm"),TEXT(★完成資料!$A$1,"yyyymm"),"999999")&amp; " " &amp; LEFT(F8303 &amp; "          ",10))))</f>
        <v xml:space="preserve">T O 202202 yyyy00 PHV       </v>
      </c>
      <c r="B8303" s="68" t="s">
        <v>336</v>
      </c>
      <c r="C8303" s="68" t="s">
        <v>142</v>
      </c>
      <c r="D8303" s="68" t="s">
        <v>287</v>
      </c>
      <c r="E8303" s="68" t="s">
        <v>531</v>
      </c>
      <c r="F8303" s="68" t="s">
        <v>517</v>
      </c>
      <c r="G8303" s="68" t="s">
        <v>77</v>
      </c>
      <c r="H8303" s="68" t="s">
        <v>273</v>
      </c>
      <c r="I8303" s="68" t="s">
        <v>640</v>
      </c>
      <c r="J8303" s="65">
        <v>304</v>
      </c>
      <c r="K8303" s="65">
        <v>5</v>
      </c>
      <c r="L8303" s="65">
        <v>427</v>
      </c>
      <c r="M8303" s="65" t="s">
        <v>376</v>
      </c>
    </row>
    <row r="8304" spans="1:13" ht="12.75" customHeight="1">
      <c r="A8304" s="65" t="str">
        <f>IF(ROW()=1,"KEY",IF(ISNA(VLOOKUP(B8304,車名対応マスタ!B:D,3,FALSE)),"",IF(VLOOKUP(B8304,車名対応マスタ!B:D,3,FALSE)="","",$D8304&amp;" "&amp;IF($G8304="9","J","O")&amp;" "&amp;$I8304&amp;" "&amp;IF($I8304&lt;=TEXT(★完成資料!$A$1,"yyyymm"),TEXT(★完成資料!$A$1,"yyyymm"),"999999")&amp; " " &amp; LEFT(F8304 &amp; "          ",10))))</f>
        <v xml:space="preserve">T O 202203 yyyy00 PHV       </v>
      </c>
      <c r="B8304" s="68" t="s">
        <v>336</v>
      </c>
      <c r="C8304" s="68" t="s">
        <v>142</v>
      </c>
      <c r="D8304" s="68" t="s">
        <v>287</v>
      </c>
      <c r="E8304" s="68" t="s">
        <v>531</v>
      </c>
      <c r="F8304" s="68" t="s">
        <v>517</v>
      </c>
      <c r="G8304" s="68" t="s">
        <v>77</v>
      </c>
      <c r="H8304" s="68" t="s">
        <v>273</v>
      </c>
      <c r="I8304" s="68" t="s">
        <v>641</v>
      </c>
      <c r="J8304" s="65">
        <v>372</v>
      </c>
      <c r="K8304" s="65">
        <v>40</v>
      </c>
      <c r="L8304" s="65">
        <v>427</v>
      </c>
      <c r="M8304" s="65" t="s">
        <v>376</v>
      </c>
    </row>
    <row r="8305" spans="1:13" ht="12.75" customHeight="1">
      <c r="A8305" s="65" t="str">
        <f>IF(ROW()=1,"KEY",IF(ISNA(VLOOKUP(B8305,車名対応マスタ!B:D,3,FALSE)),"",IF(VLOOKUP(B8305,車名対応マスタ!B:D,3,FALSE)="","",$D8305&amp;" "&amp;IF($G8305="9","J","O")&amp;" "&amp;$I8305&amp;" "&amp;IF($I8305&lt;=TEXT(★完成資料!$A$1,"yyyymm"),TEXT(★完成資料!$A$1,"yyyymm"),"999999")&amp; " " &amp; LEFT(F8305 &amp; "          ",10))))</f>
        <v xml:space="preserve">T O 202204 yyyy00 PHV       </v>
      </c>
      <c r="B8305" s="68" t="s">
        <v>336</v>
      </c>
      <c r="C8305" s="68" t="s">
        <v>142</v>
      </c>
      <c r="D8305" s="68" t="s">
        <v>287</v>
      </c>
      <c r="E8305" s="68" t="s">
        <v>531</v>
      </c>
      <c r="F8305" s="68" t="s">
        <v>517</v>
      </c>
      <c r="G8305" s="68" t="s">
        <v>77</v>
      </c>
      <c r="H8305" s="68" t="s">
        <v>273</v>
      </c>
      <c r="I8305" s="68" t="s">
        <v>642</v>
      </c>
      <c r="J8305" s="65">
        <v>264</v>
      </c>
      <c r="K8305" s="65">
        <v>228</v>
      </c>
      <c r="L8305" s="65">
        <v>427</v>
      </c>
      <c r="M8305" s="65" t="s">
        <v>376</v>
      </c>
    </row>
    <row r="8306" spans="1:13" ht="12.75" customHeight="1">
      <c r="A8306" s="65" t="str">
        <f>IF(ROW()=1,"KEY",IF(ISNA(VLOOKUP(B8306,車名対応マスタ!B:D,3,FALSE)),"",IF(VLOOKUP(B8306,車名対応マスタ!B:D,3,FALSE)="","",$D8306&amp;" "&amp;IF($G8306="9","J","O")&amp;" "&amp;$I8306&amp;" "&amp;IF($I8306&lt;=TEXT(★完成資料!$A$1,"yyyymm"),TEXT(★完成資料!$A$1,"yyyymm"),"999999")&amp; " " &amp; LEFT(F8306 &amp; "          ",10))))</f>
        <v xml:space="preserve">T O 202205 yyyy00 PHV       </v>
      </c>
      <c r="B8306" s="68" t="s">
        <v>336</v>
      </c>
      <c r="C8306" s="68" t="s">
        <v>142</v>
      </c>
      <c r="D8306" s="68" t="s">
        <v>287</v>
      </c>
      <c r="E8306" s="68" t="s">
        <v>531</v>
      </c>
      <c r="F8306" s="68" t="s">
        <v>517</v>
      </c>
      <c r="G8306" s="68" t="s">
        <v>77</v>
      </c>
      <c r="H8306" s="68" t="s">
        <v>273</v>
      </c>
      <c r="I8306" s="68" t="s">
        <v>647</v>
      </c>
      <c r="J8306" s="65">
        <v>312</v>
      </c>
      <c r="K8306" s="65">
        <v>235</v>
      </c>
      <c r="L8306" s="65">
        <v>427</v>
      </c>
      <c r="M8306" s="65" t="s">
        <v>376</v>
      </c>
    </row>
    <row r="8307" spans="1:13" ht="12.75" customHeight="1">
      <c r="A8307" s="65" t="str">
        <f>IF(ROW()=1,"KEY",IF(ISNA(VLOOKUP(B8307,車名対応マスタ!B:D,3,FALSE)),"",IF(VLOOKUP(B8307,車名対応マスタ!B:D,3,FALSE)="","",$D8307&amp;" "&amp;IF($G8307="9","J","O")&amp;" "&amp;$I8307&amp;" "&amp;IF($I8307&lt;=TEXT(★完成資料!$A$1,"yyyymm"),TEXT(★完成資料!$A$1,"yyyymm"),"999999")&amp; " " &amp; LEFT(F8307 &amp; "          ",10))))</f>
        <v xml:space="preserve">T O 202206 yyyy00 PHV       </v>
      </c>
      <c r="B8307" s="68" t="s">
        <v>336</v>
      </c>
      <c r="C8307" s="68" t="s">
        <v>142</v>
      </c>
      <c r="D8307" s="68" t="s">
        <v>287</v>
      </c>
      <c r="E8307" s="68" t="s">
        <v>531</v>
      </c>
      <c r="F8307" s="68" t="s">
        <v>517</v>
      </c>
      <c r="G8307" s="68" t="s">
        <v>77</v>
      </c>
      <c r="H8307" s="68" t="s">
        <v>273</v>
      </c>
      <c r="I8307" s="68" t="s">
        <v>652</v>
      </c>
      <c r="J8307" s="65">
        <v>245</v>
      </c>
      <c r="K8307" s="65">
        <v>283</v>
      </c>
      <c r="L8307" s="65">
        <v>427</v>
      </c>
      <c r="M8307" s="65" t="s">
        <v>376</v>
      </c>
    </row>
    <row r="8308" spans="1:13" ht="12.75" customHeight="1">
      <c r="A8308" s="65" t="str">
        <f>IF(ROW()=1,"KEY",IF(ISNA(VLOOKUP(B8308,車名対応マスタ!B:D,3,FALSE)),"",IF(VLOOKUP(B8308,車名対応マスタ!B:D,3,FALSE)="","",$D8308&amp;" "&amp;IF($G8308="9","J","O")&amp;" "&amp;$I8308&amp;" "&amp;IF($I8308&lt;=TEXT(★完成資料!$A$1,"yyyymm"),TEXT(★完成資料!$A$1,"yyyymm"),"999999")&amp; " " &amp; LEFT(F8308 &amp; "          ",10))))</f>
        <v xml:space="preserve">T O 202207 yyyy00 PHV       </v>
      </c>
      <c r="B8308" s="68" t="s">
        <v>336</v>
      </c>
      <c r="C8308" s="68" t="s">
        <v>142</v>
      </c>
      <c r="D8308" s="68" t="s">
        <v>287</v>
      </c>
      <c r="E8308" s="68" t="s">
        <v>531</v>
      </c>
      <c r="F8308" s="68" t="s">
        <v>517</v>
      </c>
      <c r="G8308" s="68" t="s">
        <v>77</v>
      </c>
      <c r="H8308" s="68" t="s">
        <v>273</v>
      </c>
      <c r="I8308" s="68" t="s">
        <v>655</v>
      </c>
      <c r="J8308" s="65">
        <v>170</v>
      </c>
      <c r="K8308" s="65">
        <v>271</v>
      </c>
      <c r="L8308" s="65">
        <v>427</v>
      </c>
      <c r="M8308" s="65" t="s">
        <v>376</v>
      </c>
    </row>
    <row r="8309" spans="1:13" ht="12.75" customHeight="1">
      <c r="A8309" s="65" t="str">
        <f>IF(ROW()=1,"KEY",IF(ISNA(VLOOKUP(B8309,車名対応マスタ!B:D,3,FALSE)),"",IF(VLOOKUP(B8309,車名対応マスタ!B:D,3,FALSE)="","",$D8309&amp;" "&amp;IF($G8309="9","J","O")&amp;" "&amp;$I8309&amp;" "&amp;IF($I8309&lt;=TEXT(★完成資料!$A$1,"yyyymm"),TEXT(★完成資料!$A$1,"yyyymm"),"999999")&amp; " " &amp; LEFT(F8309 &amp; "          ",10))))</f>
        <v xml:space="preserve">T O 202208 yyyy00 PHV       </v>
      </c>
      <c r="B8309" s="68" t="s">
        <v>336</v>
      </c>
      <c r="C8309" s="68" t="s">
        <v>142</v>
      </c>
      <c r="D8309" s="68" t="s">
        <v>287</v>
      </c>
      <c r="E8309" s="68" t="s">
        <v>531</v>
      </c>
      <c r="F8309" s="68" t="s">
        <v>517</v>
      </c>
      <c r="G8309" s="68" t="s">
        <v>77</v>
      </c>
      <c r="H8309" s="68" t="s">
        <v>273</v>
      </c>
      <c r="I8309" s="68" t="s">
        <v>656</v>
      </c>
      <c r="J8309" s="65">
        <v>235</v>
      </c>
      <c r="K8309" s="65">
        <v>217</v>
      </c>
      <c r="L8309" s="65">
        <v>427</v>
      </c>
      <c r="M8309" s="65" t="s">
        <v>376</v>
      </c>
    </row>
    <row r="8310" spans="1:13" ht="12.75" customHeight="1">
      <c r="A8310" s="65" t="str">
        <f>IF(ROW()=1,"KEY",IF(ISNA(VLOOKUP(B8310,車名対応マスタ!B:D,3,FALSE)),"",IF(VLOOKUP(B8310,車名対応マスタ!B:D,3,FALSE)="","",$D8310&amp;" "&amp;IF($G8310="9","J","O")&amp;" "&amp;$I8310&amp;" "&amp;IF($I8310&lt;=TEXT(★完成資料!$A$1,"yyyymm"),TEXT(★完成資料!$A$1,"yyyymm"),"999999")&amp; " " &amp; LEFT(F8310 &amp; "          ",10))))</f>
        <v xml:space="preserve">T O 202209 yyyy00 PHV       </v>
      </c>
      <c r="B8310" s="68" t="s">
        <v>336</v>
      </c>
      <c r="C8310" s="68" t="s">
        <v>142</v>
      </c>
      <c r="D8310" s="68" t="s">
        <v>287</v>
      </c>
      <c r="E8310" s="68" t="s">
        <v>531</v>
      </c>
      <c r="F8310" s="68" t="s">
        <v>517</v>
      </c>
      <c r="G8310" s="68" t="s">
        <v>77</v>
      </c>
      <c r="H8310" s="68" t="s">
        <v>273</v>
      </c>
      <c r="I8310" s="68" t="s">
        <v>657</v>
      </c>
      <c r="J8310" s="65">
        <v>215</v>
      </c>
      <c r="K8310" s="65">
        <v>257</v>
      </c>
      <c r="L8310" s="65">
        <v>427</v>
      </c>
      <c r="M8310" s="65" t="s">
        <v>376</v>
      </c>
    </row>
    <row r="8311" spans="1:13" ht="12.75" customHeight="1">
      <c r="A8311" s="65" t="str">
        <f>IF(ROW()=1,"KEY",IF(ISNA(VLOOKUP(B8311,車名対応マスタ!B:D,3,FALSE)),"",IF(VLOOKUP(B8311,車名対応マスタ!B:D,3,FALSE)="","",$D8311&amp;" "&amp;IF($G8311="9","J","O")&amp;" "&amp;$I8311&amp;" "&amp;IF($I8311&lt;=TEXT(★完成資料!$A$1,"yyyymm"),TEXT(★完成資料!$A$1,"yyyymm"),"999999")&amp; " " &amp; LEFT(F8311 &amp; "          ",10))))</f>
        <v xml:space="preserve">T O 202210 yyyy00 PHV       </v>
      </c>
      <c r="B8311" s="68" t="s">
        <v>336</v>
      </c>
      <c r="C8311" s="68" t="s">
        <v>142</v>
      </c>
      <c r="D8311" s="68" t="s">
        <v>287</v>
      </c>
      <c r="E8311" s="68" t="s">
        <v>531</v>
      </c>
      <c r="F8311" s="68" t="s">
        <v>517</v>
      </c>
      <c r="G8311" s="68" t="s">
        <v>77</v>
      </c>
      <c r="H8311" s="68" t="s">
        <v>273</v>
      </c>
      <c r="I8311" s="68" t="s">
        <v>663</v>
      </c>
      <c r="J8311" s="65">
        <v>207</v>
      </c>
      <c r="K8311" s="65">
        <v>286</v>
      </c>
      <c r="L8311" s="65">
        <v>427</v>
      </c>
      <c r="M8311" s="65" t="s">
        <v>376</v>
      </c>
    </row>
    <row r="8312" spans="1:13" ht="12.75" customHeight="1">
      <c r="A8312" s="65" t="str">
        <f>IF(ROW()=1,"KEY",IF(ISNA(VLOOKUP(B8312,車名対応マスタ!B:D,3,FALSE)),"",IF(VLOOKUP(B8312,車名対応マスタ!B:D,3,FALSE)="","",$D8312&amp;" "&amp;IF($G8312="9","J","O")&amp;" "&amp;$I8312&amp;" "&amp;IF($I8312&lt;=TEXT(★完成資料!$A$1,"yyyymm"),TEXT(★完成資料!$A$1,"yyyymm"),"999999")&amp; " " &amp; LEFT(F8312 &amp; "          ",10))))</f>
        <v xml:space="preserve">T O 202201 yyyy00 PHV       </v>
      </c>
      <c r="B8312" s="68" t="s">
        <v>336</v>
      </c>
      <c r="C8312" s="68" t="s">
        <v>142</v>
      </c>
      <c r="D8312" s="68" t="s">
        <v>287</v>
      </c>
      <c r="E8312" s="68" t="s">
        <v>531</v>
      </c>
      <c r="F8312" s="68" t="s">
        <v>517</v>
      </c>
      <c r="G8312" s="68" t="s">
        <v>77</v>
      </c>
      <c r="H8312" s="68" t="s">
        <v>273</v>
      </c>
      <c r="I8312" s="68" t="s">
        <v>639</v>
      </c>
      <c r="J8312" s="65">
        <v>87</v>
      </c>
      <c r="K8312" s="65">
        <v>24</v>
      </c>
      <c r="L8312" s="65">
        <v>410</v>
      </c>
      <c r="M8312" s="65" t="s">
        <v>495</v>
      </c>
    </row>
    <row r="8313" spans="1:13" ht="12.75" customHeight="1">
      <c r="A8313" s="65" t="str">
        <f>IF(ROW()=1,"KEY",IF(ISNA(VLOOKUP(B8313,車名対応マスタ!B:D,3,FALSE)),"",IF(VLOOKUP(B8313,車名対応マスタ!B:D,3,FALSE)="","",$D8313&amp;" "&amp;IF($G8313="9","J","O")&amp;" "&amp;$I8313&amp;" "&amp;IF($I8313&lt;=TEXT(★完成資料!$A$1,"yyyymm"),TEXT(★完成資料!$A$1,"yyyymm"),"999999")&amp; " " &amp; LEFT(F8313 &amp; "          ",10))))</f>
        <v xml:space="preserve">T O 202202 yyyy00 PHV       </v>
      </c>
      <c r="B8313" s="68" t="s">
        <v>336</v>
      </c>
      <c r="C8313" s="68" t="s">
        <v>142</v>
      </c>
      <c r="D8313" s="68" t="s">
        <v>287</v>
      </c>
      <c r="E8313" s="68" t="s">
        <v>531</v>
      </c>
      <c r="F8313" s="68" t="s">
        <v>517</v>
      </c>
      <c r="G8313" s="68" t="s">
        <v>77</v>
      </c>
      <c r="H8313" s="68" t="s">
        <v>273</v>
      </c>
      <c r="I8313" s="68" t="s">
        <v>640</v>
      </c>
      <c r="J8313" s="65">
        <v>148</v>
      </c>
      <c r="K8313" s="65">
        <v>13</v>
      </c>
      <c r="L8313" s="65">
        <v>410</v>
      </c>
      <c r="M8313" s="65" t="s">
        <v>495</v>
      </c>
    </row>
    <row r="8314" spans="1:13" ht="12.75" customHeight="1">
      <c r="A8314" s="65" t="str">
        <f>IF(ROW()=1,"KEY",IF(ISNA(VLOOKUP(B8314,車名対応マスタ!B:D,3,FALSE)),"",IF(VLOOKUP(B8314,車名対応マスタ!B:D,3,FALSE)="","",$D8314&amp;" "&amp;IF($G8314="9","J","O")&amp;" "&amp;$I8314&amp;" "&amp;IF($I8314&lt;=TEXT(★完成資料!$A$1,"yyyymm"),TEXT(★完成資料!$A$1,"yyyymm"),"999999")&amp; " " &amp; LEFT(F8314 &amp; "          ",10))))</f>
        <v xml:space="preserve">T O 202203 yyyy00 PHV       </v>
      </c>
      <c r="B8314" s="68" t="s">
        <v>336</v>
      </c>
      <c r="C8314" s="68" t="s">
        <v>142</v>
      </c>
      <c r="D8314" s="68" t="s">
        <v>287</v>
      </c>
      <c r="E8314" s="68" t="s">
        <v>531</v>
      </c>
      <c r="F8314" s="68" t="s">
        <v>517</v>
      </c>
      <c r="G8314" s="68" t="s">
        <v>77</v>
      </c>
      <c r="H8314" s="68" t="s">
        <v>273</v>
      </c>
      <c r="I8314" s="68" t="s">
        <v>641</v>
      </c>
      <c r="J8314" s="65">
        <v>62</v>
      </c>
      <c r="K8314" s="65">
        <v>27</v>
      </c>
      <c r="L8314" s="65">
        <v>410</v>
      </c>
      <c r="M8314" s="65" t="s">
        <v>495</v>
      </c>
    </row>
    <row r="8315" spans="1:13" ht="12.75" customHeight="1">
      <c r="A8315" s="65" t="str">
        <f>IF(ROW()=1,"KEY",IF(ISNA(VLOOKUP(B8315,車名対応マスタ!B:D,3,FALSE)),"",IF(VLOOKUP(B8315,車名対応マスタ!B:D,3,FALSE)="","",$D8315&amp;" "&amp;IF($G8315="9","J","O")&amp;" "&amp;$I8315&amp;" "&amp;IF($I8315&lt;=TEXT(★完成資料!$A$1,"yyyymm"),TEXT(★完成資料!$A$1,"yyyymm"),"999999")&amp; " " &amp; LEFT(F8315 &amp; "          ",10))))</f>
        <v xml:space="preserve">T O 202204 yyyy00 PHV       </v>
      </c>
      <c r="B8315" s="68" t="s">
        <v>336</v>
      </c>
      <c r="C8315" s="68" t="s">
        <v>142</v>
      </c>
      <c r="D8315" s="68" t="s">
        <v>287</v>
      </c>
      <c r="E8315" s="68" t="s">
        <v>531</v>
      </c>
      <c r="F8315" s="68" t="s">
        <v>517</v>
      </c>
      <c r="G8315" s="68" t="s">
        <v>77</v>
      </c>
      <c r="H8315" s="68" t="s">
        <v>273</v>
      </c>
      <c r="I8315" s="68" t="s">
        <v>642</v>
      </c>
      <c r="J8315" s="65">
        <v>42</v>
      </c>
      <c r="K8315" s="65">
        <v>79</v>
      </c>
      <c r="L8315" s="65">
        <v>410</v>
      </c>
      <c r="M8315" s="65" t="s">
        <v>495</v>
      </c>
    </row>
    <row r="8316" spans="1:13" ht="12.75" customHeight="1">
      <c r="A8316" s="65" t="str">
        <f>IF(ROW()=1,"KEY",IF(ISNA(VLOOKUP(B8316,車名対応マスタ!B:D,3,FALSE)),"",IF(VLOOKUP(B8316,車名対応マスタ!B:D,3,FALSE)="","",$D8316&amp;" "&amp;IF($G8316="9","J","O")&amp;" "&amp;$I8316&amp;" "&amp;IF($I8316&lt;=TEXT(★完成資料!$A$1,"yyyymm"),TEXT(★完成資料!$A$1,"yyyymm"),"999999")&amp; " " &amp; LEFT(F8316 &amp; "          ",10))))</f>
        <v xml:space="preserve">T O 202205 yyyy00 PHV       </v>
      </c>
      <c r="B8316" s="68" t="s">
        <v>336</v>
      </c>
      <c r="C8316" s="68" t="s">
        <v>142</v>
      </c>
      <c r="D8316" s="68" t="s">
        <v>287</v>
      </c>
      <c r="E8316" s="68" t="s">
        <v>531</v>
      </c>
      <c r="F8316" s="68" t="s">
        <v>517</v>
      </c>
      <c r="G8316" s="68" t="s">
        <v>77</v>
      </c>
      <c r="H8316" s="68" t="s">
        <v>273</v>
      </c>
      <c r="I8316" s="68" t="s">
        <v>647</v>
      </c>
      <c r="J8316" s="65">
        <v>373</v>
      </c>
      <c r="K8316" s="65">
        <v>114</v>
      </c>
      <c r="L8316" s="65">
        <v>410</v>
      </c>
      <c r="M8316" s="65" t="s">
        <v>495</v>
      </c>
    </row>
    <row r="8317" spans="1:13" ht="12.75" customHeight="1">
      <c r="A8317" s="65" t="str">
        <f>IF(ROW()=1,"KEY",IF(ISNA(VLOOKUP(B8317,車名対応マスタ!B:D,3,FALSE)),"",IF(VLOOKUP(B8317,車名対応マスタ!B:D,3,FALSE)="","",$D8317&amp;" "&amp;IF($G8317="9","J","O")&amp;" "&amp;$I8317&amp;" "&amp;IF($I8317&lt;=TEXT(★完成資料!$A$1,"yyyymm"),TEXT(★完成資料!$A$1,"yyyymm"),"999999")&amp; " " &amp; LEFT(F8317 &amp; "          ",10))))</f>
        <v xml:space="preserve">T O 202206 yyyy00 PHV       </v>
      </c>
      <c r="B8317" s="68" t="s">
        <v>336</v>
      </c>
      <c r="C8317" s="68" t="s">
        <v>142</v>
      </c>
      <c r="D8317" s="68" t="s">
        <v>287</v>
      </c>
      <c r="E8317" s="68" t="s">
        <v>531</v>
      </c>
      <c r="F8317" s="68" t="s">
        <v>517</v>
      </c>
      <c r="G8317" s="68" t="s">
        <v>77</v>
      </c>
      <c r="H8317" s="68" t="s">
        <v>273</v>
      </c>
      <c r="I8317" s="68" t="s">
        <v>652</v>
      </c>
      <c r="J8317" s="65">
        <v>146</v>
      </c>
      <c r="K8317" s="65">
        <v>211</v>
      </c>
      <c r="L8317" s="65">
        <v>410</v>
      </c>
      <c r="M8317" s="65" t="s">
        <v>495</v>
      </c>
    </row>
    <row r="8318" spans="1:13" ht="12.75" customHeight="1">
      <c r="A8318" s="65" t="str">
        <f>IF(ROW()=1,"KEY",IF(ISNA(VLOOKUP(B8318,車名対応マスタ!B:D,3,FALSE)),"",IF(VLOOKUP(B8318,車名対応マスタ!B:D,3,FALSE)="","",$D8318&amp;" "&amp;IF($G8318="9","J","O")&amp;" "&amp;$I8318&amp;" "&amp;IF($I8318&lt;=TEXT(★完成資料!$A$1,"yyyymm"),TEXT(★完成資料!$A$1,"yyyymm"),"999999")&amp; " " &amp; LEFT(F8318 &amp; "          ",10))))</f>
        <v xml:space="preserve">T O 202207 yyyy00 PHV       </v>
      </c>
      <c r="B8318" s="68" t="s">
        <v>336</v>
      </c>
      <c r="C8318" s="68" t="s">
        <v>142</v>
      </c>
      <c r="D8318" s="68" t="s">
        <v>287</v>
      </c>
      <c r="E8318" s="68" t="s">
        <v>531</v>
      </c>
      <c r="F8318" s="68" t="s">
        <v>517</v>
      </c>
      <c r="G8318" s="68" t="s">
        <v>77</v>
      </c>
      <c r="H8318" s="68" t="s">
        <v>273</v>
      </c>
      <c r="I8318" s="68" t="s">
        <v>655</v>
      </c>
      <c r="J8318" s="65">
        <v>93</v>
      </c>
      <c r="K8318" s="65">
        <v>149</v>
      </c>
      <c r="L8318" s="65">
        <v>410</v>
      </c>
      <c r="M8318" s="65" t="s">
        <v>495</v>
      </c>
    </row>
    <row r="8319" spans="1:13" ht="12.75" customHeight="1">
      <c r="A8319" s="65" t="str">
        <f>IF(ROW()=1,"KEY",IF(ISNA(VLOOKUP(B8319,車名対応マスタ!B:D,3,FALSE)),"",IF(VLOOKUP(B8319,車名対応マスタ!B:D,3,FALSE)="","",$D8319&amp;" "&amp;IF($G8319="9","J","O")&amp;" "&amp;$I8319&amp;" "&amp;IF($I8319&lt;=TEXT(★完成資料!$A$1,"yyyymm"),TEXT(★完成資料!$A$1,"yyyymm"),"999999")&amp; " " &amp; LEFT(F8319 &amp; "          ",10))))</f>
        <v xml:space="preserve">T O 202208 yyyy00 PHV       </v>
      </c>
      <c r="B8319" s="68" t="s">
        <v>336</v>
      </c>
      <c r="C8319" s="68" t="s">
        <v>142</v>
      </c>
      <c r="D8319" s="68" t="s">
        <v>287</v>
      </c>
      <c r="E8319" s="68" t="s">
        <v>531</v>
      </c>
      <c r="F8319" s="68" t="s">
        <v>517</v>
      </c>
      <c r="G8319" s="68" t="s">
        <v>77</v>
      </c>
      <c r="H8319" s="68" t="s">
        <v>273</v>
      </c>
      <c r="I8319" s="68" t="s">
        <v>656</v>
      </c>
      <c r="J8319" s="65">
        <v>87</v>
      </c>
      <c r="K8319" s="65">
        <v>125</v>
      </c>
      <c r="L8319" s="65">
        <v>410</v>
      </c>
      <c r="M8319" s="65" t="s">
        <v>495</v>
      </c>
    </row>
    <row r="8320" spans="1:13" ht="12.75" customHeight="1">
      <c r="A8320" s="65" t="str">
        <f>IF(ROW()=1,"KEY",IF(ISNA(VLOOKUP(B8320,車名対応マスタ!B:D,3,FALSE)),"",IF(VLOOKUP(B8320,車名対応マスタ!B:D,3,FALSE)="","",$D8320&amp;" "&amp;IF($G8320="9","J","O")&amp;" "&amp;$I8320&amp;" "&amp;IF($I8320&lt;=TEXT(★完成資料!$A$1,"yyyymm"),TEXT(★完成資料!$A$1,"yyyymm"),"999999")&amp; " " &amp; LEFT(F8320 &amp; "          ",10))))</f>
        <v xml:space="preserve">T O 202209 yyyy00 PHV       </v>
      </c>
      <c r="B8320" s="68" t="s">
        <v>336</v>
      </c>
      <c r="C8320" s="68" t="s">
        <v>142</v>
      </c>
      <c r="D8320" s="68" t="s">
        <v>287</v>
      </c>
      <c r="E8320" s="68" t="s">
        <v>531</v>
      </c>
      <c r="F8320" s="68" t="s">
        <v>517</v>
      </c>
      <c r="G8320" s="68" t="s">
        <v>77</v>
      </c>
      <c r="H8320" s="68" t="s">
        <v>273</v>
      </c>
      <c r="I8320" s="68" t="s">
        <v>657</v>
      </c>
      <c r="J8320" s="65">
        <v>102</v>
      </c>
      <c r="K8320" s="65">
        <v>60</v>
      </c>
      <c r="L8320" s="65">
        <v>410</v>
      </c>
      <c r="M8320" s="65" t="s">
        <v>495</v>
      </c>
    </row>
    <row r="8321" spans="1:13" ht="12.75" customHeight="1">
      <c r="A8321" s="65" t="str">
        <f>IF(ROW()=1,"KEY",IF(ISNA(VLOOKUP(B8321,車名対応マスタ!B:D,3,FALSE)),"",IF(VLOOKUP(B8321,車名対応マスタ!B:D,3,FALSE)="","",$D8321&amp;" "&amp;IF($G8321="9","J","O")&amp;" "&amp;$I8321&amp;" "&amp;IF($I8321&lt;=TEXT(★完成資料!$A$1,"yyyymm"),TEXT(★完成資料!$A$1,"yyyymm"),"999999")&amp; " " &amp; LEFT(F8321 &amp; "          ",10))))</f>
        <v xml:space="preserve">T O 202210 yyyy00 PHV       </v>
      </c>
      <c r="B8321" s="68" t="s">
        <v>336</v>
      </c>
      <c r="C8321" s="68" t="s">
        <v>142</v>
      </c>
      <c r="D8321" s="68" t="s">
        <v>287</v>
      </c>
      <c r="E8321" s="68" t="s">
        <v>531</v>
      </c>
      <c r="F8321" s="68" t="s">
        <v>517</v>
      </c>
      <c r="G8321" s="68" t="s">
        <v>77</v>
      </c>
      <c r="H8321" s="68" t="s">
        <v>273</v>
      </c>
      <c r="I8321" s="68" t="s">
        <v>663</v>
      </c>
      <c r="J8321" s="65">
        <v>54</v>
      </c>
      <c r="K8321" s="65">
        <v>90</v>
      </c>
      <c r="L8321" s="65">
        <v>410</v>
      </c>
      <c r="M8321" s="65" t="s">
        <v>495</v>
      </c>
    </row>
    <row r="8322" spans="1:13" ht="12.75" customHeight="1">
      <c r="A8322" s="65" t="str">
        <f>IF(ROW()=1,"KEY",IF(ISNA(VLOOKUP(B8322,車名対応マスタ!B:D,3,FALSE)),"",IF(VLOOKUP(B8322,車名対応マスタ!B:D,3,FALSE)="","",$D8322&amp;" "&amp;IF($G8322="9","J","O")&amp;" "&amp;$I8322&amp;" "&amp;IF($I8322&lt;=TEXT(★完成資料!$A$1,"yyyymm"),TEXT(★完成資料!$A$1,"yyyymm"),"999999")&amp; " " &amp; LEFT(F8322 &amp; "          ",10))))</f>
        <v xml:space="preserve">T O 202201 yyyy00 PHV       </v>
      </c>
      <c r="B8322" s="68" t="s">
        <v>336</v>
      </c>
      <c r="C8322" s="68" t="s">
        <v>142</v>
      </c>
      <c r="D8322" s="68" t="s">
        <v>287</v>
      </c>
      <c r="E8322" s="68" t="s">
        <v>531</v>
      </c>
      <c r="F8322" s="68" t="s">
        <v>517</v>
      </c>
      <c r="G8322" s="68" t="s">
        <v>77</v>
      </c>
      <c r="H8322" s="68" t="s">
        <v>273</v>
      </c>
      <c r="I8322" s="68" t="s">
        <v>639</v>
      </c>
      <c r="J8322" s="65">
        <v>200</v>
      </c>
      <c r="L8322" s="65">
        <v>408</v>
      </c>
      <c r="M8322" s="65" t="s">
        <v>496</v>
      </c>
    </row>
    <row r="8323" spans="1:13" ht="12.75" customHeight="1">
      <c r="A8323" s="65" t="str">
        <f>IF(ROW()=1,"KEY",IF(ISNA(VLOOKUP(B8323,車名対応マスタ!B:D,3,FALSE)),"",IF(VLOOKUP(B8323,車名対応マスタ!B:D,3,FALSE)="","",$D8323&amp;" "&amp;IF($G8323="9","J","O")&amp;" "&amp;$I8323&amp;" "&amp;IF($I8323&lt;=TEXT(★完成資料!$A$1,"yyyymm"),TEXT(★完成資料!$A$1,"yyyymm"),"999999")&amp; " " &amp; LEFT(F8323 &amp; "          ",10))))</f>
        <v xml:space="preserve">T O 202202 yyyy00 PHV       </v>
      </c>
      <c r="B8323" s="68" t="s">
        <v>336</v>
      </c>
      <c r="C8323" s="68" t="s">
        <v>142</v>
      </c>
      <c r="D8323" s="68" t="s">
        <v>287</v>
      </c>
      <c r="E8323" s="68" t="s">
        <v>531</v>
      </c>
      <c r="F8323" s="68" t="s">
        <v>517</v>
      </c>
      <c r="G8323" s="68" t="s">
        <v>77</v>
      </c>
      <c r="H8323" s="68" t="s">
        <v>273</v>
      </c>
      <c r="I8323" s="68" t="s">
        <v>640</v>
      </c>
      <c r="J8323" s="65">
        <v>125</v>
      </c>
      <c r="L8323" s="65">
        <v>408</v>
      </c>
      <c r="M8323" s="65" t="s">
        <v>496</v>
      </c>
    </row>
    <row r="8324" spans="1:13" ht="12.75" customHeight="1">
      <c r="A8324" s="65" t="str">
        <f>IF(ROW()=1,"KEY",IF(ISNA(VLOOKUP(B8324,車名対応マスタ!B:D,3,FALSE)),"",IF(VLOOKUP(B8324,車名対応マスタ!B:D,3,FALSE)="","",$D8324&amp;" "&amp;IF($G8324="9","J","O")&amp;" "&amp;$I8324&amp;" "&amp;IF($I8324&lt;=TEXT(★完成資料!$A$1,"yyyymm"),TEXT(★完成資料!$A$1,"yyyymm"),"999999")&amp; " " &amp; LEFT(F8324 &amp; "          ",10))))</f>
        <v xml:space="preserve">T O 202203 yyyy00 PHV       </v>
      </c>
      <c r="B8324" s="68" t="s">
        <v>336</v>
      </c>
      <c r="C8324" s="68" t="s">
        <v>142</v>
      </c>
      <c r="D8324" s="68" t="s">
        <v>287</v>
      </c>
      <c r="E8324" s="68" t="s">
        <v>531</v>
      </c>
      <c r="F8324" s="68" t="s">
        <v>517</v>
      </c>
      <c r="G8324" s="68" t="s">
        <v>77</v>
      </c>
      <c r="H8324" s="68" t="s">
        <v>273</v>
      </c>
      <c r="I8324" s="68" t="s">
        <v>641</v>
      </c>
      <c r="J8324" s="65">
        <v>649</v>
      </c>
      <c r="K8324" s="65">
        <v>36</v>
      </c>
      <c r="L8324" s="65">
        <v>408</v>
      </c>
      <c r="M8324" s="65" t="s">
        <v>496</v>
      </c>
    </row>
    <row r="8325" spans="1:13" ht="12.75" customHeight="1">
      <c r="A8325" s="65" t="str">
        <f>IF(ROW()=1,"KEY",IF(ISNA(VLOOKUP(B8325,車名対応マスタ!B:D,3,FALSE)),"",IF(VLOOKUP(B8325,車名対応マスタ!B:D,3,FALSE)="","",$D8325&amp;" "&amp;IF($G8325="9","J","O")&amp;" "&amp;$I8325&amp;" "&amp;IF($I8325&lt;=TEXT(★完成資料!$A$1,"yyyymm"),TEXT(★完成資料!$A$1,"yyyymm"),"999999")&amp; " " &amp; LEFT(F8325 &amp; "          ",10))))</f>
        <v xml:space="preserve">T O 202204 yyyy00 PHV       </v>
      </c>
      <c r="B8325" s="68" t="s">
        <v>336</v>
      </c>
      <c r="C8325" s="68" t="s">
        <v>142</v>
      </c>
      <c r="D8325" s="68" t="s">
        <v>287</v>
      </c>
      <c r="E8325" s="68" t="s">
        <v>531</v>
      </c>
      <c r="F8325" s="68" t="s">
        <v>517</v>
      </c>
      <c r="G8325" s="68" t="s">
        <v>77</v>
      </c>
      <c r="H8325" s="68" t="s">
        <v>273</v>
      </c>
      <c r="I8325" s="68" t="s">
        <v>642</v>
      </c>
      <c r="J8325" s="65">
        <v>174</v>
      </c>
      <c r="K8325" s="65">
        <v>72</v>
      </c>
      <c r="L8325" s="65">
        <v>408</v>
      </c>
      <c r="M8325" s="65" t="s">
        <v>496</v>
      </c>
    </row>
    <row r="8326" spans="1:13" ht="12.75" customHeight="1">
      <c r="A8326" s="65" t="str">
        <f>IF(ROW()=1,"KEY",IF(ISNA(VLOOKUP(B8326,車名対応マスタ!B:D,3,FALSE)),"",IF(VLOOKUP(B8326,車名対応マスタ!B:D,3,FALSE)="","",$D8326&amp;" "&amp;IF($G8326="9","J","O")&amp;" "&amp;$I8326&amp;" "&amp;IF($I8326&lt;=TEXT(★完成資料!$A$1,"yyyymm"),TEXT(★完成資料!$A$1,"yyyymm"),"999999")&amp; " " &amp; LEFT(F8326 &amp; "          ",10))))</f>
        <v xml:space="preserve">T O 202205 yyyy00 PHV       </v>
      </c>
      <c r="B8326" s="68" t="s">
        <v>336</v>
      </c>
      <c r="C8326" s="68" t="s">
        <v>142</v>
      </c>
      <c r="D8326" s="68" t="s">
        <v>287</v>
      </c>
      <c r="E8326" s="68" t="s">
        <v>531</v>
      </c>
      <c r="F8326" s="68" t="s">
        <v>517</v>
      </c>
      <c r="G8326" s="68" t="s">
        <v>77</v>
      </c>
      <c r="H8326" s="68" t="s">
        <v>273</v>
      </c>
      <c r="I8326" s="68" t="s">
        <v>647</v>
      </c>
      <c r="J8326" s="65">
        <v>247</v>
      </c>
      <c r="K8326" s="65">
        <v>73</v>
      </c>
      <c r="L8326" s="65">
        <v>408</v>
      </c>
      <c r="M8326" s="65" t="s">
        <v>496</v>
      </c>
    </row>
    <row r="8327" spans="1:13" ht="12.75" customHeight="1">
      <c r="A8327" s="65" t="str">
        <f>IF(ROW()=1,"KEY",IF(ISNA(VLOOKUP(B8327,車名対応マスタ!B:D,3,FALSE)),"",IF(VLOOKUP(B8327,車名対応マスタ!B:D,3,FALSE)="","",$D8327&amp;" "&amp;IF($G8327="9","J","O")&amp;" "&amp;$I8327&amp;" "&amp;IF($I8327&lt;=TEXT(★完成資料!$A$1,"yyyymm"),TEXT(★完成資料!$A$1,"yyyymm"),"999999")&amp; " " &amp; LEFT(F8327 &amp; "          ",10))))</f>
        <v xml:space="preserve">T O 202206 yyyy00 PHV       </v>
      </c>
      <c r="B8327" s="68" t="s">
        <v>336</v>
      </c>
      <c r="C8327" s="68" t="s">
        <v>142</v>
      </c>
      <c r="D8327" s="68" t="s">
        <v>287</v>
      </c>
      <c r="E8327" s="68" t="s">
        <v>531</v>
      </c>
      <c r="F8327" s="68" t="s">
        <v>517</v>
      </c>
      <c r="G8327" s="68" t="s">
        <v>77</v>
      </c>
      <c r="H8327" s="68" t="s">
        <v>273</v>
      </c>
      <c r="I8327" s="68" t="s">
        <v>652</v>
      </c>
      <c r="J8327" s="65">
        <v>191</v>
      </c>
      <c r="K8327" s="65">
        <v>49</v>
      </c>
      <c r="L8327" s="65">
        <v>408</v>
      </c>
      <c r="M8327" s="65" t="s">
        <v>496</v>
      </c>
    </row>
    <row r="8328" spans="1:13" ht="12.75" customHeight="1">
      <c r="A8328" s="65" t="str">
        <f>IF(ROW()=1,"KEY",IF(ISNA(VLOOKUP(B8328,車名対応マスタ!B:D,3,FALSE)),"",IF(VLOOKUP(B8328,車名対応マスタ!B:D,3,FALSE)="","",$D8328&amp;" "&amp;IF($G8328="9","J","O")&amp;" "&amp;$I8328&amp;" "&amp;IF($I8328&lt;=TEXT(★完成資料!$A$1,"yyyymm"),TEXT(★完成資料!$A$1,"yyyymm"),"999999")&amp; " " &amp; LEFT(F8328 &amp; "          ",10))))</f>
        <v xml:space="preserve">T O 202207 yyyy00 PHV       </v>
      </c>
      <c r="B8328" s="68" t="s">
        <v>336</v>
      </c>
      <c r="C8328" s="68" t="s">
        <v>142</v>
      </c>
      <c r="D8328" s="68" t="s">
        <v>287</v>
      </c>
      <c r="E8328" s="68" t="s">
        <v>531</v>
      </c>
      <c r="F8328" s="68" t="s">
        <v>517</v>
      </c>
      <c r="G8328" s="68" t="s">
        <v>77</v>
      </c>
      <c r="H8328" s="68" t="s">
        <v>273</v>
      </c>
      <c r="I8328" s="68" t="s">
        <v>655</v>
      </c>
      <c r="J8328" s="65">
        <v>113</v>
      </c>
      <c r="K8328" s="65">
        <v>79</v>
      </c>
      <c r="L8328" s="65">
        <v>408</v>
      </c>
      <c r="M8328" s="65" t="s">
        <v>496</v>
      </c>
    </row>
    <row r="8329" spans="1:13" ht="12.75" customHeight="1">
      <c r="A8329" s="65" t="str">
        <f>IF(ROW()=1,"KEY",IF(ISNA(VLOOKUP(B8329,車名対応マスタ!B:D,3,FALSE)),"",IF(VLOOKUP(B8329,車名対応マスタ!B:D,3,FALSE)="","",$D8329&amp;" "&amp;IF($G8329="9","J","O")&amp;" "&amp;$I8329&amp;" "&amp;IF($I8329&lt;=TEXT(★完成資料!$A$1,"yyyymm"),TEXT(★完成資料!$A$1,"yyyymm"),"999999")&amp; " " &amp; LEFT(F8329 &amp; "          ",10))))</f>
        <v xml:space="preserve">T O 202208 yyyy00 PHV       </v>
      </c>
      <c r="B8329" s="68" t="s">
        <v>336</v>
      </c>
      <c r="C8329" s="68" t="s">
        <v>142</v>
      </c>
      <c r="D8329" s="68" t="s">
        <v>287</v>
      </c>
      <c r="E8329" s="68" t="s">
        <v>531</v>
      </c>
      <c r="F8329" s="68" t="s">
        <v>517</v>
      </c>
      <c r="G8329" s="68" t="s">
        <v>77</v>
      </c>
      <c r="H8329" s="68" t="s">
        <v>273</v>
      </c>
      <c r="I8329" s="68" t="s">
        <v>656</v>
      </c>
      <c r="J8329" s="65">
        <v>56</v>
      </c>
      <c r="K8329" s="65">
        <v>54</v>
      </c>
      <c r="L8329" s="65">
        <v>408</v>
      </c>
      <c r="M8329" s="65" t="s">
        <v>496</v>
      </c>
    </row>
    <row r="8330" spans="1:13" ht="12.75" customHeight="1">
      <c r="A8330" s="65" t="str">
        <f>IF(ROW()=1,"KEY",IF(ISNA(VLOOKUP(B8330,車名対応マスタ!B:D,3,FALSE)),"",IF(VLOOKUP(B8330,車名対応マスタ!B:D,3,FALSE)="","",$D8330&amp;" "&amp;IF($G8330="9","J","O")&amp;" "&amp;$I8330&amp;" "&amp;IF($I8330&lt;=TEXT(★完成資料!$A$1,"yyyymm"),TEXT(★完成資料!$A$1,"yyyymm"),"999999")&amp; " " &amp; LEFT(F8330 &amp; "          ",10))))</f>
        <v xml:space="preserve">T O 202209 yyyy00 PHV       </v>
      </c>
      <c r="B8330" s="68" t="s">
        <v>336</v>
      </c>
      <c r="C8330" s="68" t="s">
        <v>142</v>
      </c>
      <c r="D8330" s="68" t="s">
        <v>287</v>
      </c>
      <c r="E8330" s="68" t="s">
        <v>531</v>
      </c>
      <c r="F8330" s="68" t="s">
        <v>517</v>
      </c>
      <c r="G8330" s="68" t="s">
        <v>77</v>
      </c>
      <c r="H8330" s="68" t="s">
        <v>273</v>
      </c>
      <c r="I8330" s="68" t="s">
        <v>657</v>
      </c>
      <c r="J8330" s="65">
        <v>286</v>
      </c>
      <c r="K8330" s="65">
        <v>563</v>
      </c>
      <c r="L8330" s="65">
        <v>408</v>
      </c>
      <c r="M8330" s="65" t="s">
        <v>496</v>
      </c>
    </row>
    <row r="8331" spans="1:13" ht="12.75" customHeight="1">
      <c r="A8331" s="65" t="str">
        <f>IF(ROW()=1,"KEY",IF(ISNA(VLOOKUP(B8331,車名対応マスタ!B:D,3,FALSE)),"",IF(VLOOKUP(B8331,車名対応マスタ!B:D,3,FALSE)="","",$D8331&amp;" "&amp;IF($G8331="9","J","O")&amp;" "&amp;$I8331&amp;" "&amp;IF($I8331&lt;=TEXT(★完成資料!$A$1,"yyyymm"),TEXT(★完成資料!$A$1,"yyyymm"),"999999")&amp; " " &amp; LEFT(F8331 &amp; "          ",10))))</f>
        <v xml:space="preserve">T O 202210 yyyy00 PHV       </v>
      </c>
      <c r="B8331" s="68" t="s">
        <v>336</v>
      </c>
      <c r="C8331" s="68" t="s">
        <v>142</v>
      </c>
      <c r="D8331" s="68" t="s">
        <v>287</v>
      </c>
      <c r="E8331" s="68" t="s">
        <v>531</v>
      </c>
      <c r="F8331" s="68" t="s">
        <v>517</v>
      </c>
      <c r="G8331" s="68" t="s">
        <v>77</v>
      </c>
      <c r="H8331" s="68" t="s">
        <v>273</v>
      </c>
      <c r="I8331" s="68" t="s">
        <v>663</v>
      </c>
      <c r="J8331" s="65">
        <v>253</v>
      </c>
      <c r="K8331" s="65">
        <v>336</v>
      </c>
      <c r="L8331" s="65">
        <v>408</v>
      </c>
      <c r="M8331" s="65" t="s">
        <v>496</v>
      </c>
    </row>
    <row r="8332" spans="1:13" ht="12.75" customHeight="1">
      <c r="A8332" s="65" t="str">
        <f>IF(ROW()=1,"KEY",IF(ISNA(VLOOKUP(B8332,車名対応マスタ!B:D,3,FALSE)),"",IF(VLOOKUP(B8332,車名対応マスタ!B:D,3,FALSE)="","",$D8332&amp;" "&amp;IF($G8332="9","J","O")&amp;" "&amp;$I8332&amp;" "&amp;IF($I8332&lt;=TEXT(★完成資料!$A$1,"yyyymm"),TEXT(★完成資料!$A$1,"yyyymm"),"999999")&amp; " " &amp; LEFT(F8332 &amp; "          ",10))))</f>
        <v xml:space="preserve">T O 202201 yyyy00 PHV       </v>
      </c>
      <c r="B8332" s="68" t="s">
        <v>336</v>
      </c>
      <c r="C8332" s="68" t="s">
        <v>142</v>
      </c>
      <c r="D8332" s="68" t="s">
        <v>287</v>
      </c>
      <c r="E8332" s="68" t="s">
        <v>531</v>
      </c>
      <c r="F8332" s="68" t="s">
        <v>517</v>
      </c>
      <c r="G8332" s="68" t="s">
        <v>77</v>
      </c>
      <c r="H8332" s="68" t="s">
        <v>273</v>
      </c>
      <c r="I8332" s="68" t="s">
        <v>639</v>
      </c>
      <c r="J8332" s="65">
        <v>161</v>
      </c>
      <c r="L8332" s="65">
        <v>414</v>
      </c>
      <c r="M8332" s="65" t="s">
        <v>377</v>
      </c>
    </row>
    <row r="8333" spans="1:13" ht="12.75" customHeight="1">
      <c r="A8333" s="65" t="str">
        <f>IF(ROW()=1,"KEY",IF(ISNA(VLOOKUP(B8333,車名対応マスタ!B:D,3,FALSE)),"",IF(VLOOKUP(B8333,車名対応マスタ!B:D,3,FALSE)="","",$D8333&amp;" "&amp;IF($G8333="9","J","O")&amp;" "&amp;$I8333&amp;" "&amp;IF($I8333&lt;=TEXT(★完成資料!$A$1,"yyyymm"),TEXT(★完成資料!$A$1,"yyyymm"),"999999")&amp; " " &amp; LEFT(F8333 &amp; "          ",10))))</f>
        <v xml:space="preserve">T O 202202 yyyy00 PHV       </v>
      </c>
      <c r="B8333" s="68" t="s">
        <v>336</v>
      </c>
      <c r="C8333" s="68" t="s">
        <v>142</v>
      </c>
      <c r="D8333" s="68" t="s">
        <v>287</v>
      </c>
      <c r="E8333" s="68" t="s">
        <v>531</v>
      </c>
      <c r="F8333" s="68" t="s">
        <v>517</v>
      </c>
      <c r="G8333" s="68" t="s">
        <v>77</v>
      </c>
      <c r="H8333" s="68" t="s">
        <v>273</v>
      </c>
      <c r="I8333" s="68" t="s">
        <v>640</v>
      </c>
      <c r="J8333" s="65">
        <v>87</v>
      </c>
      <c r="L8333" s="65">
        <v>414</v>
      </c>
      <c r="M8333" s="65" t="s">
        <v>377</v>
      </c>
    </row>
    <row r="8334" spans="1:13" ht="12.75" customHeight="1">
      <c r="A8334" s="65" t="str">
        <f>IF(ROW()=1,"KEY",IF(ISNA(VLOOKUP(B8334,車名対応マスタ!B:D,3,FALSE)),"",IF(VLOOKUP(B8334,車名対応マスタ!B:D,3,FALSE)="","",$D8334&amp;" "&amp;IF($G8334="9","J","O")&amp;" "&amp;$I8334&amp;" "&amp;IF($I8334&lt;=TEXT(★完成資料!$A$1,"yyyymm"),TEXT(★完成資料!$A$1,"yyyymm"),"999999")&amp; " " &amp; LEFT(F8334 &amp; "          ",10))))</f>
        <v xml:space="preserve">T O 202203 yyyy00 PHV       </v>
      </c>
      <c r="B8334" s="68" t="s">
        <v>336</v>
      </c>
      <c r="C8334" s="68" t="s">
        <v>142</v>
      </c>
      <c r="D8334" s="68" t="s">
        <v>287</v>
      </c>
      <c r="E8334" s="68" t="s">
        <v>531</v>
      </c>
      <c r="F8334" s="68" t="s">
        <v>517</v>
      </c>
      <c r="G8334" s="68" t="s">
        <v>77</v>
      </c>
      <c r="H8334" s="68" t="s">
        <v>273</v>
      </c>
      <c r="I8334" s="68" t="s">
        <v>641</v>
      </c>
      <c r="J8334" s="65">
        <v>47</v>
      </c>
      <c r="L8334" s="65">
        <v>414</v>
      </c>
      <c r="M8334" s="65" t="s">
        <v>377</v>
      </c>
    </row>
    <row r="8335" spans="1:13" ht="12.75" customHeight="1">
      <c r="A8335" s="65" t="str">
        <f>IF(ROW()=1,"KEY",IF(ISNA(VLOOKUP(B8335,車名対応マスタ!B:D,3,FALSE)),"",IF(VLOOKUP(B8335,車名対応マスタ!B:D,3,FALSE)="","",$D8335&amp;" "&amp;IF($G8335="9","J","O")&amp;" "&amp;$I8335&amp;" "&amp;IF($I8335&lt;=TEXT(★完成資料!$A$1,"yyyymm"),TEXT(★完成資料!$A$1,"yyyymm"),"999999")&amp; " " &amp; LEFT(F8335 &amp; "          ",10))))</f>
        <v xml:space="preserve">T O 202204 yyyy00 PHV       </v>
      </c>
      <c r="B8335" s="68" t="s">
        <v>336</v>
      </c>
      <c r="C8335" s="68" t="s">
        <v>142</v>
      </c>
      <c r="D8335" s="68" t="s">
        <v>287</v>
      </c>
      <c r="E8335" s="68" t="s">
        <v>531</v>
      </c>
      <c r="F8335" s="68" t="s">
        <v>517</v>
      </c>
      <c r="G8335" s="68" t="s">
        <v>77</v>
      </c>
      <c r="H8335" s="68" t="s">
        <v>273</v>
      </c>
      <c r="I8335" s="68" t="s">
        <v>642</v>
      </c>
      <c r="J8335" s="65">
        <v>262</v>
      </c>
      <c r="K8335" s="65">
        <v>151</v>
      </c>
      <c r="L8335" s="65">
        <v>414</v>
      </c>
      <c r="M8335" s="65" t="s">
        <v>377</v>
      </c>
    </row>
    <row r="8336" spans="1:13" ht="12.75" customHeight="1">
      <c r="A8336" s="65" t="str">
        <f>IF(ROW()=1,"KEY",IF(ISNA(VLOOKUP(B8336,車名対応マスタ!B:D,3,FALSE)),"",IF(VLOOKUP(B8336,車名対応マスタ!B:D,3,FALSE)="","",$D8336&amp;" "&amp;IF($G8336="9","J","O")&amp;" "&amp;$I8336&amp;" "&amp;IF($I8336&lt;=TEXT(★完成資料!$A$1,"yyyymm"),TEXT(★完成資料!$A$1,"yyyymm"),"999999")&amp; " " &amp; LEFT(F8336 &amp; "          ",10))))</f>
        <v xml:space="preserve">T O 202205 yyyy00 PHV       </v>
      </c>
      <c r="B8336" s="68" t="s">
        <v>336</v>
      </c>
      <c r="C8336" s="68" t="s">
        <v>142</v>
      </c>
      <c r="D8336" s="68" t="s">
        <v>287</v>
      </c>
      <c r="E8336" s="68" t="s">
        <v>531</v>
      </c>
      <c r="F8336" s="68" t="s">
        <v>517</v>
      </c>
      <c r="G8336" s="68" t="s">
        <v>77</v>
      </c>
      <c r="H8336" s="68" t="s">
        <v>273</v>
      </c>
      <c r="I8336" s="68" t="s">
        <v>647</v>
      </c>
      <c r="J8336" s="65">
        <v>111</v>
      </c>
      <c r="K8336" s="65">
        <v>146</v>
      </c>
      <c r="L8336" s="65">
        <v>414</v>
      </c>
      <c r="M8336" s="65" t="s">
        <v>377</v>
      </c>
    </row>
    <row r="8337" spans="1:13" ht="12.75" customHeight="1">
      <c r="A8337" s="65" t="str">
        <f>IF(ROW()=1,"KEY",IF(ISNA(VLOOKUP(B8337,車名対応マスタ!B:D,3,FALSE)),"",IF(VLOOKUP(B8337,車名対応マスタ!B:D,3,FALSE)="","",$D8337&amp;" "&amp;IF($G8337="9","J","O")&amp;" "&amp;$I8337&amp;" "&amp;IF($I8337&lt;=TEXT(★完成資料!$A$1,"yyyymm"),TEXT(★完成資料!$A$1,"yyyymm"),"999999")&amp; " " &amp; LEFT(F8337 &amp; "          ",10))))</f>
        <v xml:space="preserve">T O 202206 yyyy00 PHV       </v>
      </c>
      <c r="B8337" s="68" t="s">
        <v>336</v>
      </c>
      <c r="C8337" s="68" t="s">
        <v>142</v>
      </c>
      <c r="D8337" s="68" t="s">
        <v>287</v>
      </c>
      <c r="E8337" s="68" t="s">
        <v>531</v>
      </c>
      <c r="F8337" s="68" t="s">
        <v>517</v>
      </c>
      <c r="G8337" s="68" t="s">
        <v>77</v>
      </c>
      <c r="H8337" s="68" t="s">
        <v>273</v>
      </c>
      <c r="I8337" s="68" t="s">
        <v>652</v>
      </c>
      <c r="J8337" s="65">
        <v>112</v>
      </c>
      <c r="K8337" s="65">
        <v>113</v>
      </c>
      <c r="L8337" s="65">
        <v>414</v>
      </c>
      <c r="M8337" s="65" t="s">
        <v>377</v>
      </c>
    </row>
    <row r="8338" spans="1:13" ht="12.75" customHeight="1">
      <c r="A8338" s="65" t="str">
        <f>IF(ROW()=1,"KEY",IF(ISNA(VLOOKUP(B8338,車名対応マスタ!B:D,3,FALSE)),"",IF(VLOOKUP(B8338,車名対応マスタ!B:D,3,FALSE)="","",$D8338&amp;" "&amp;IF($G8338="9","J","O")&amp;" "&amp;$I8338&amp;" "&amp;IF($I8338&lt;=TEXT(★完成資料!$A$1,"yyyymm"),TEXT(★完成資料!$A$1,"yyyymm"),"999999")&amp; " " &amp; LEFT(F8338 &amp; "          ",10))))</f>
        <v xml:space="preserve">T O 202207 yyyy00 PHV       </v>
      </c>
      <c r="B8338" s="68" t="s">
        <v>336</v>
      </c>
      <c r="C8338" s="68" t="s">
        <v>142</v>
      </c>
      <c r="D8338" s="68" t="s">
        <v>287</v>
      </c>
      <c r="E8338" s="68" t="s">
        <v>531</v>
      </c>
      <c r="F8338" s="68" t="s">
        <v>517</v>
      </c>
      <c r="G8338" s="68" t="s">
        <v>77</v>
      </c>
      <c r="H8338" s="68" t="s">
        <v>273</v>
      </c>
      <c r="I8338" s="68" t="s">
        <v>655</v>
      </c>
      <c r="J8338" s="65">
        <v>37</v>
      </c>
      <c r="K8338" s="65">
        <v>140</v>
      </c>
      <c r="L8338" s="65">
        <v>414</v>
      </c>
      <c r="M8338" s="65" t="s">
        <v>377</v>
      </c>
    </row>
    <row r="8339" spans="1:13" ht="12.75" customHeight="1">
      <c r="A8339" s="65" t="str">
        <f>IF(ROW()=1,"KEY",IF(ISNA(VLOOKUP(B8339,車名対応マスタ!B:D,3,FALSE)),"",IF(VLOOKUP(B8339,車名対応マスタ!B:D,3,FALSE)="","",$D8339&amp;" "&amp;IF($G8339="9","J","O")&amp;" "&amp;$I8339&amp;" "&amp;IF($I8339&lt;=TEXT(★完成資料!$A$1,"yyyymm"),TEXT(★完成資料!$A$1,"yyyymm"),"999999")&amp; " " &amp; LEFT(F8339 &amp; "          ",10))))</f>
        <v xml:space="preserve">T O 202208 yyyy00 PHV       </v>
      </c>
      <c r="B8339" s="68" t="s">
        <v>336</v>
      </c>
      <c r="C8339" s="68" t="s">
        <v>142</v>
      </c>
      <c r="D8339" s="68" t="s">
        <v>287</v>
      </c>
      <c r="E8339" s="68" t="s">
        <v>531</v>
      </c>
      <c r="F8339" s="68" t="s">
        <v>517</v>
      </c>
      <c r="G8339" s="68" t="s">
        <v>77</v>
      </c>
      <c r="H8339" s="68" t="s">
        <v>273</v>
      </c>
      <c r="I8339" s="68" t="s">
        <v>656</v>
      </c>
      <c r="J8339" s="65">
        <v>30</v>
      </c>
      <c r="K8339" s="65">
        <v>40</v>
      </c>
      <c r="L8339" s="65">
        <v>414</v>
      </c>
      <c r="M8339" s="65" t="s">
        <v>377</v>
      </c>
    </row>
    <row r="8340" spans="1:13" ht="12.75" customHeight="1">
      <c r="A8340" s="65" t="str">
        <f>IF(ROW()=1,"KEY",IF(ISNA(VLOOKUP(B8340,車名対応マスタ!B:D,3,FALSE)),"",IF(VLOOKUP(B8340,車名対応マスタ!B:D,3,FALSE)="","",$D8340&amp;" "&amp;IF($G8340="9","J","O")&amp;" "&amp;$I8340&amp;" "&amp;IF($I8340&lt;=TEXT(★完成資料!$A$1,"yyyymm"),TEXT(★完成資料!$A$1,"yyyymm"),"999999")&amp; " " &amp; LEFT(F8340 &amp; "          ",10))))</f>
        <v xml:space="preserve">T O 202209 yyyy00 PHV       </v>
      </c>
      <c r="B8340" s="68" t="s">
        <v>336</v>
      </c>
      <c r="C8340" s="68" t="s">
        <v>142</v>
      </c>
      <c r="D8340" s="68" t="s">
        <v>287</v>
      </c>
      <c r="E8340" s="68" t="s">
        <v>531</v>
      </c>
      <c r="F8340" s="68" t="s">
        <v>517</v>
      </c>
      <c r="G8340" s="68" t="s">
        <v>77</v>
      </c>
      <c r="H8340" s="68" t="s">
        <v>273</v>
      </c>
      <c r="I8340" s="68" t="s">
        <v>657</v>
      </c>
      <c r="J8340" s="65">
        <v>74</v>
      </c>
      <c r="K8340" s="65">
        <v>70</v>
      </c>
      <c r="L8340" s="65">
        <v>414</v>
      </c>
      <c r="M8340" s="65" t="s">
        <v>377</v>
      </c>
    </row>
    <row r="8341" spans="1:13" ht="12.75" customHeight="1">
      <c r="A8341" s="65" t="str">
        <f>IF(ROW()=1,"KEY",IF(ISNA(VLOOKUP(B8341,車名対応マスタ!B:D,3,FALSE)),"",IF(VLOOKUP(B8341,車名対応マスタ!B:D,3,FALSE)="","",$D8341&amp;" "&amp;IF($G8341="9","J","O")&amp;" "&amp;$I8341&amp;" "&amp;IF($I8341&lt;=TEXT(★完成資料!$A$1,"yyyymm"),TEXT(★完成資料!$A$1,"yyyymm"),"999999")&amp; " " &amp; LEFT(F8341 &amp; "          ",10))))</f>
        <v xml:space="preserve">T O 202210 yyyy00 PHV       </v>
      </c>
      <c r="B8341" s="68" t="s">
        <v>336</v>
      </c>
      <c r="C8341" s="68" t="s">
        <v>142</v>
      </c>
      <c r="D8341" s="68" t="s">
        <v>287</v>
      </c>
      <c r="E8341" s="68" t="s">
        <v>531</v>
      </c>
      <c r="F8341" s="68" t="s">
        <v>517</v>
      </c>
      <c r="G8341" s="68" t="s">
        <v>77</v>
      </c>
      <c r="H8341" s="68" t="s">
        <v>273</v>
      </c>
      <c r="I8341" s="68" t="s">
        <v>663</v>
      </c>
      <c r="J8341" s="65">
        <v>49</v>
      </c>
      <c r="K8341" s="65">
        <v>86</v>
      </c>
      <c r="L8341" s="65">
        <v>414</v>
      </c>
      <c r="M8341" s="65" t="s">
        <v>377</v>
      </c>
    </row>
    <row r="8342" spans="1:13" ht="12.75" customHeight="1">
      <c r="A8342" s="65" t="str">
        <f>IF(ROW()=1,"KEY",IF(ISNA(VLOOKUP(B8342,車名対応マスタ!B:D,3,FALSE)),"",IF(VLOOKUP(B8342,車名対応マスタ!B:D,3,FALSE)="","",$D8342&amp;" "&amp;IF($G8342="9","J","O")&amp;" "&amp;$I8342&amp;" "&amp;IF($I8342&lt;=TEXT(★完成資料!$A$1,"yyyymm"),TEXT(★完成資料!$A$1,"yyyymm"),"999999")&amp; " " &amp; LEFT(F8342 &amp; "          ",10))))</f>
        <v xml:space="preserve">T O 202201 yyyy00 PHV       </v>
      </c>
      <c r="B8342" s="68" t="s">
        <v>336</v>
      </c>
      <c r="C8342" s="68" t="s">
        <v>142</v>
      </c>
      <c r="D8342" s="68" t="s">
        <v>287</v>
      </c>
      <c r="E8342" s="68" t="s">
        <v>531</v>
      </c>
      <c r="F8342" s="68" t="s">
        <v>517</v>
      </c>
      <c r="G8342" s="68" t="s">
        <v>77</v>
      </c>
      <c r="H8342" s="68" t="s">
        <v>273</v>
      </c>
      <c r="I8342" s="68" t="s">
        <v>639</v>
      </c>
      <c r="J8342" s="65">
        <v>172</v>
      </c>
      <c r="L8342" s="65">
        <v>424</v>
      </c>
      <c r="M8342" s="65" t="s">
        <v>378</v>
      </c>
    </row>
    <row r="8343" spans="1:13" ht="12.75" customHeight="1">
      <c r="A8343" s="65" t="str">
        <f>IF(ROW()=1,"KEY",IF(ISNA(VLOOKUP(B8343,車名対応マスタ!B:D,3,FALSE)),"",IF(VLOOKUP(B8343,車名対応マスタ!B:D,3,FALSE)="","",$D8343&amp;" "&amp;IF($G8343="9","J","O")&amp;" "&amp;$I8343&amp;" "&amp;IF($I8343&lt;=TEXT(★完成資料!$A$1,"yyyymm"),TEXT(★完成資料!$A$1,"yyyymm"),"999999")&amp; " " &amp; LEFT(F8343 &amp; "          ",10))))</f>
        <v xml:space="preserve">T O 202202 yyyy00 PHV       </v>
      </c>
      <c r="B8343" s="68" t="s">
        <v>336</v>
      </c>
      <c r="C8343" s="68" t="s">
        <v>142</v>
      </c>
      <c r="D8343" s="68" t="s">
        <v>287</v>
      </c>
      <c r="E8343" s="68" t="s">
        <v>531</v>
      </c>
      <c r="F8343" s="68" t="s">
        <v>517</v>
      </c>
      <c r="G8343" s="68" t="s">
        <v>77</v>
      </c>
      <c r="H8343" s="68" t="s">
        <v>273</v>
      </c>
      <c r="I8343" s="68" t="s">
        <v>640</v>
      </c>
      <c r="J8343" s="65">
        <v>131</v>
      </c>
      <c r="L8343" s="65">
        <v>424</v>
      </c>
      <c r="M8343" s="65" t="s">
        <v>378</v>
      </c>
    </row>
    <row r="8344" spans="1:13" ht="12.75" customHeight="1">
      <c r="A8344" s="65" t="str">
        <f>IF(ROW()=1,"KEY",IF(ISNA(VLOOKUP(B8344,車名対応マスタ!B:D,3,FALSE)),"",IF(VLOOKUP(B8344,車名対応マスタ!B:D,3,FALSE)="","",$D8344&amp;" "&amp;IF($G8344="9","J","O")&amp;" "&amp;$I8344&amp;" "&amp;IF($I8344&lt;=TEXT(★完成資料!$A$1,"yyyymm"),TEXT(★完成資料!$A$1,"yyyymm"),"999999")&amp; " " &amp; LEFT(F8344 &amp; "          ",10))))</f>
        <v xml:space="preserve">T O 202203 yyyy00 PHV       </v>
      </c>
      <c r="B8344" s="68" t="s">
        <v>336</v>
      </c>
      <c r="C8344" s="68" t="s">
        <v>142</v>
      </c>
      <c r="D8344" s="68" t="s">
        <v>287</v>
      </c>
      <c r="E8344" s="68" t="s">
        <v>531</v>
      </c>
      <c r="F8344" s="68" t="s">
        <v>517</v>
      </c>
      <c r="G8344" s="68" t="s">
        <v>77</v>
      </c>
      <c r="H8344" s="68" t="s">
        <v>273</v>
      </c>
      <c r="I8344" s="68" t="s">
        <v>641</v>
      </c>
      <c r="J8344" s="65">
        <v>59</v>
      </c>
      <c r="L8344" s="65">
        <v>424</v>
      </c>
      <c r="M8344" s="65" t="s">
        <v>378</v>
      </c>
    </row>
    <row r="8345" spans="1:13" ht="12.75" customHeight="1">
      <c r="A8345" s="65" t="str">
        <f>IF(ROW()=1,"KEY",IF(ISNA(VLOOKUP(B8345,車名対応マスタ!B:D,3,FALSE)),"",IF(VLOOKUP(B8345,車名対応マスタ!B:D,3,FALSE)="","",$D8345&amp;" "&amp;IF($G8345="9","J","O")&amp;" "&amp;$I8345&amp;" "&amp;IF($I8345&lt;=TEXT(★完成資料!$A$1,"yyyymm"),TEXT(★完成資料!$A$1,"yyyymm"),"999999")&amp; " " &amp; LEFT(F8345 &amp; "          ",10))))</f>
        <v xml:space="preserve">T O 202204 yyyy00 PHV       </v>
      </c>
      <c r="B8345" s="68" t="s">
        <v>336</v>
      </c>
      <c r="C8345" s="68" t="s">
        <v>142</v>
      </c>
      <c r="D8345" s="68" t="s">
        <v>287</v>
      </c>
      <c r="E8345" s="68" t="s">
        <v>531</v>
      </c>
      <c r="F8345" s="68" t="s">
        <v>517</v>
      </c>
      <c r="G8345" s="68" t="s">
        <v>77</v>
      </c>
      <c r="H8345" s="68" t="s">
        <v>273</v>
      </c>
      <c r="I8345" s="68" t="s">
        <v>642</v>
      </c>
      <c r="J8345" s="65">
        <v>148</v>
      </c>
      <c r="L8345" s="65">
        <v>424</v>
      </c>
      <c r="M8345" s="65" t="s">
        <v>378</v>
      </c>
    </row>
    <row r="8346" spans="1:13" ht="12.75" customHeight="1">
      <c r="A8346" s="65" t="str">
        <f>IF(ROW()=1,"KEY",IF(ISNA(VLOOKUP(B8346,車名対応マスタ!B:D,3,FALSE)),"",IF(VLOOKUP(B8346,車名対応マスタ!B:D,3,FALSE)="","",$D8346&amp;" "&amp;IF($G8346="9","J","O")&amp;" "&amp;$I8346&amp;" "&amp;IF($I8346&lt;=TEXT(★完成資料!$A$1,"yyyymm"),TEXT(★完成資料!$A$1,"yyyymm"),"999999")&amp; " " &amp; LEFT(F8346 &amp; "          ",10))))</f>
        <v xml:space="preserve">T O 202205 yyyy00 PHV       </v>
      </c>
      <c r="B8346" s="68" t="s">
        <v>336</v>
      </c>
      <c r="C8346" s="68" t="s">
        <v>142</v>
      </c>
      <c r="D8346" s="68" t="s">
        <v>287</v>
      </c>
      <c r="E8346" s="68" t="s">
        <v>531</v>
      </c>
      <c r="F8346" s="68" t="s">
        <v>517</v>
      </c>
      <c r="G8346" s="68" t="s">
        <v>77</v>
      </c>
      <c r="H8346" s="68" t="s">
        <v>273</v>
      </c>
      <c r="I8346" s="68" t="s">
        <v>647</v>
      </c>
      <c r="J8346" s="65">
        <v>155</v>
      </c>
      <c r="K8346" s="65">
        <v>1</v>
      </c>
      <c r="L8346" s="65">
        <v>424</v>
      </c>
      <c r="M8346" s="65" t="s">
        <v>378</v>
      </c>
    </row>
    <row r="8347" spans="1:13" ht="12.75" customHeight="1">
      <c r="A8347" s="65" t="str">
        <f>IF(ROW()=1,"KEY",IF(ISNA(VLOOKUP(B8347,車名対応マスタ!B:D,3,FALSE)),"",IF(VLOOKUP(B8347,車名対応マスタ!B:D,3,FALSE)="","",$D8347&amp;" "&amp;IF($G8347="9","J","O")&amp;" "&amp;$I8347&amp;" "&amp;IF($I8347&lt;=TEXT(★完成資料!$A$1,"yyyymm"),TEXT(★完成資料!$A$1,"yyyymm"),"999999")&amp; " " &amp; LEFT(F8347 &amp; "          ",10))))</f>
        <v xml:space="preserve">T O 202206 yyyy00 PHV       </v>
      </c>
      <c r="B8347" s="68" t="s">
        <v>336</v>
      </c>
      <c r="C8347" s="68" t="s">
        <v>142</v>
      </c>
      <c r="D8347" s="68" t="s">
        <v>287</v>
      </c>
      <c r="E8347" s="68" t="s">
        <v>531</v>
      </c>
      <c r="F8347" s="68" t="s">
        <v>517</v>
      </c>
      <c r="G8347" s="68" t="s">
        <v>77</v>
      </c>
      <c r="H8347" s="68" t="s">
        <v>273</v>
      </c>
      <c r="I8347" s="68" t="s">
        <v>652</v>
      </c>
      <c r="J8347" s="65">
        <v>91</v>
      </c>
      <c r="K8347" s="65">
        <v>89</v>
      </c>
      <c r="L8347" s="65">
        <v>424</v>
      </c>
      <c r="M8347" s="65" t="s">
        <v>378</v>
      </c>
    </row>
    <row r="8348" spans="1:13" ht="12.75" customHeight="1">
      <c r="A8348" s="65" t="str">
        <f>IF(ROW()=1,"KEY",IF(ISNA(VLOOKUP(B8348,車名対応マスタ!B:D,3,FALSE)),"",IF(VLOOKUP(B8348,車名対応マスタ!B:D,3,FALSE)="","",$D8348&amp;" "&amp;IF($G8348="9","J","O")&amp;" "&amp;$I8348&amp;" "&amp;IF($I8348&lt;=TEXT(★完成資料!$A$1,"yyyymm"),TEXT(★完成資料!$A$1,"yyyymm"),"999999")&amp; " " &amp; LEFT(F8348 &amp; "          ",10))))</f>
        <v xml:space="preserve">T O 202207 yyyy00 PHV       </v>
      </c>
      <c r="B8348" s="68" t="s">
        <v>336</v>
      </c>
      <c r="C8348" s="68" t="s">
        <v>142</v>
      </c>
      <c r="D8348" s="68" t="s">
        <v>287</v>
      </c>
      <c r="E8348" s="68" t="s">
        <v>531</v>
      </c>
      <c r="F8348" s="68" t="s">
        <v>517</v>
      </c>
      <c r="G8348" s="68" t="s">
        <v>77</v>
      </c>
      <c r="H8348" s="68" t="s">
        <v>273</v>
      </c>
      <c r="I8348" s="68" t="s">
        <v>655</v>
      </c>
      <c r="J8348" s="65">
        <v>58</v>
      </c>
      <c r="K8348" s="65">
        <v>96</v>
      </c>
      <c r="L8348" s="65">
        <v>424</v>
      </c>
      <c r="M8348" s="65" t="s">
        <v>378</v>
      </c>
    </row>
    <row r="8349" spans="1:13" ht="12.75" customHeight="1">
      <c r="A8349" s="65" t="str">
        <f>IF(ROW()=1,"KEY",IF(ISNA(VLOOKUP(B8349,車名対応マスタ!B:D,3,FALSE)),"",IF(VLOOKUP(B8349,車名対応マスタ!B:D,3,FALSE)="","",$D8349&amp;" "&amp;IF($G8349="9","J","O")&amp;" "&amp;$I8349&amp;" "&amp;IF($I8349&lt;=TEXT(★完成資料!$A$1,"yyyymm"),TEXT(★完成資料!$A$1,"yyyymm"),"999999")&amp; " " &amp; LEFT(F8349 &amp; "          ",10))))</f>
        <v xml:space="preserve">T O 202208 yyyy00 PHV       </v>
      </c>
      <c r="B8349" s="68" t="s">
        <v>336</v>
      </c>
      <c r="C8349" s="68" t="s">
        <v>142</v>
      </c>
      <c r="D8349" s="68" t="s">
        <v>287</v>
      </c>
      <c r="E8349" s="68" t="s">
        <v>531</v>
      </c>
      <c r="F8349" s="68" t="s">
        <v>517</v>
      </c>
      <c r="G8349" s="68" t="s">
        <v>77</v>
      </c>
      <c r="H8349" s="68" t="s">
        <v>273</v>
      </c>
      <c r="I8349" s="68" t="s">
        <v>656</v>
      </c>
      <c r="J8349" s="65">
        <v>63</v>
      </c>
      <c r="K8349" s="65">
        <v>51</v>
      </c>
      <c r="L8349" s="65">
        <v>424</v>
      </c>
      <c r="M8349" s="65" t="s">
        <v>378</v>
      </c>
    </row>
    <row r="8350" spans="1:13" ht="12.75" customHeight="1">
      <c r="A8350" s="65" t="str">
        <f>IF(ROW()=1,"KEY",IF(ISNA(VLOOKUP(B8350,車名対応マスタ!B:D,3,FALSE)),"",IF(VLOOKUP(B8350,車名対応マスタ!B:D,3,FALSE)="","",$D8350&amp;" "&amp;IF($G8350="9","J","O")&amp;" "&amp;$I8350&amp;" "&amp;IF($I8350&lt;=TEXT(★完成資料!$A$1,"yyyymm"),TEXT(★完成資料!$A$1,"yyyymm"),"999999")&amp; " " &amp; LEFT(F8350 &amp; "          ",10))))</f>
        <v xml:space="preserve">T O 202209 yyyy00 PHV       </v>
      </c>
      <c r="B8350" s="68" t="s">
        <v>336</v>
      </c>
      <c r="C8350" s="68" t="s">
        <v>142</v>
      </c>
      <c r="D8350" s="68" t="s">
        <v>287</v>
      </c>
      <c r="E8350" s="68" t="s">
        <v>531</v>
      </c>
      <c r="F8350" s="68" t="s">
        <v>517</v>
      </c>
      <c r="G8350" s="68" t="s">
        <v>77</v>
      </c>
      <c r="H8350" s="68" t="s">
        <v>273</v>
      </c>
      <c r="I8350" s="68" t="s">
        <v>657</v>
      </c>
      <c r="J8350" s="65">
        <v>84</v>
      </c>
      <c r="K8350" s="65">
        <v>131</v>
      </c>
      <c r="L8350" s="65">
        <v>424</v>
      </c>
      <c r="M8350" s="65" t="s">
        <v>378</v>
      </c>
    </row>
    <row r="8351" spans="1:13" ht="12.75" customHeight="1">
      <c r="A8351" s="65" t="str">
        <f>IF(ROW()=1,"KEY",IF(ISNA(VLOOKUP(B8351,車名対応マスタ!B:D,3,FALSE)),"",IF(VLOOKUP(B8351,車名対応マスタ!B:D,3,FALSE)="","",$D8351&amp;" "&amp;IF($G8351="9","J","O")&amp;" "&amp;$I8351&amp;" "&amp;IF($I8351&lt;=TEXT(★完成資料!$A$1,"yyyymm"),TEXT(★完成資料!$A$1,"yyyymm"),"999999")&amp; " " &amp; LEFT(F8351 &amp; "          ",10))))</f>
        <v xml:space="preserve">T O 202210 yyyy00 PHV       </v>
      </c>
      <c r="B8351" s="68" t="s">
        <v>336</v>
      </c>
      <c r="C8351" s="68" t="s">
        <v>142</v>
      </c>
      <c r="D8351" s="68" t="s">
        <v>287</v>
      </c>
      <c r="E8351" s="68" t="s">
        <v>531</v>
      </c>
      <c r="F8351" s="68" t="s">
        <v>517</v>
      </c>
      <c r="G8351" s="68" t="s">
        <v>77</v>
      </c>
      <c r="H8351" s="68" t="s">
        <v>273</v>
      </c>
      <c r="I8351" s="68" t="s">
        <v>663</v>
      </c>
      <c r="J8351" s="65">
        <v>55</v>
      </c>
      <c r="K8351" s="65">
        <v>108</v>
      </c>
      <c r="L8351" s="65">
        <v>424</v>
      </c>
      <c r="M8351" s="65" t="s">
        <v>378</v>
      </c>
    </row>
    <row r="8352" spans="1:13" ht="12.75" customHeight="1">
      <c r="A8352" s="65" t="str">
        <f>IF(ROW()=1,"KEY",IF(ISNA(VLOOKUP(B8352,車名対応マスタ!B:D,3,FALSE)),"",IF(VLOOKUP(B8352,車名対応マスタ!B:D,3,FALSE)="","",$D8352&amp;" "&amp;IF($G8352="9","J","O")&amp;" "&amp;$I8352&amp;" "&amp;IF($I8352&lt;=TEXT(★完成資料!$A$1,"yyyymm"),TEXT(★完成資料!$A$1,"yyyymm"),"999999")&amp; " " &amp; LEFT(F8352 &amp; "          ",10))))</f>
        <v xml:space="preserve">T O 202201 yyyy00 PHV       </v>
      </c>
      <c r="B8352" s="68" t="s">
        <v>336</v>
      </c>
      <c r="C8352" s="68" t="s">
        <v>142</v>
      </c>
      <c r="D8352" s="68" t="s">
        <v>287</v>
      </c>
      <c r="E8352" s="68" t="s">
        <v>531</v>
      </c>
      <c r="F8352" s="68" t="s">
        <v>517</v>
      </c>
      <c r="G8352" s="68" t="s">
        <v>77</v>
      </c>
      <c r="H8352" s="68" t="s">
        <v>273</v>
      </c>
      <c r="I8352" s="68" t="s">
        <v>639</v>
      </c>
      <c r="J8352" s="65">
        <v>40</v>
      </c>
      <c r="L8352" s="65">
        <v>419</v>
      </c>
      <c r="M8352" s="65" t="s">
        <v>262</v>
      </c>
    </row>
    <row r="8353" spans="1:13" ht="12.75" customHeight="1">
      <c r="A8353" s="65" t="str">
        <f>IF(ROW()=1,"KEY",IF(ISNA(VLOOKUP(B8353,車名対応マスタ!B:D,3,FALSE)),"",IF(VLOOKUP(B8353,車名対応マスタ!B:D,3,FALSE)="","",$D8353&amp;" "&amp;IF($G8353="9","J","O")&amp;" "&amp;$I8353&amp;" "&amp;IF($I8353&lt;=TEXT(★完成資料!$A$1,"yyyymm"),TEXT(★完成資料!$A$1,"yyyymm"),"999999")&amp; " " &amp; LEFT(F8353 &amp; "          ",10))))</f>
        <v xml:space="preserve">T O 202202 yyyy00 PHV       </v>
      </c>
      <c r="B8353" s="68" t="s">
        <v>336</v>
      </c>
      <c r="C8353" s="68" t="s">
        <v>142</v>
      </c>
      <c r="D8353" s="68" t="s">
        <v>287</v>
      </c>
      <c r="E8353" s="68" t="s">
        <v>531</v>
      </c>
      <c r="F8353" s="68" t="s">
        <v>517</v>
      </c>
      <c r="G8353" s="68" t="s">
        <v>77</v>
      </c>
      <c r="H8353" s="68" t="s">
        <v>273</v>
      </c>
      <c r="I8353" s="68" t="s">
        <v>640</v>
      </c>
      <c r="J8353" s="65">
        <v>22</v>
      </c>
      <c r="L8353" s="65">
        <v>419</v>
      </c>
      <c r="M8353" s="65" t="s">
        <v>262</v>
      </c>
    </row>
    <row r="8354" spans="1:13" ht="12.75" customHeight="1">
      <c r="A8354" s="65" t="str">
        <f>IF(ROW()=1,"KEY",IF(ISNA(VLOOKUP(B8354,車名対応マスタ!B:D,3,FALSE)),"",IF(VLOOKUP(B8354,車名対応マスタ!B:D,3,FALSE)="","",$D8354&amp;" "&amp;IF($G8354="9","J","O")&amp;" "&amp;$I8354&amp;" "&amp;IF($I8354&lt;=TEXT(★完成資料!$A$1,"yyyymm"),TEXT(★完成資料!$A$1,"yyyymm"),"999999")&amp; " " &amp; LEFT(F8354 &amp; "          ",10))))</f>
        <v xml:space="preserve">T O 202203 yyyy00 PHV       </v>
      </c>
      <c r="B8354" s="68" t="s">
        <v>336</v>
      </c>
      <c r="C8354" s="68" t="s">
        <v>142</v>
      </c>
      <c r="D8354" s="68" t="s">
        <v>287</v>
      </c>
      <c r="E8354" s="68" t="s">
        <v>531</v>
      </c>
      <c r="F8354" s="68" t="s">
        <v>517</v>
      </c>
      <c r="G8354" s="68" t="s">
        <v>77</v>
      </c>
      <c r="H8354" s="68" t="s">
        <v>273</v>
      </c>
      <c r="I8354" s="68" t="s">
        <v>641</v>
      </c>
      <c r="J8354" s="65">
        <v>5</v>
      </c>
      <c r="L8354" s="65">
        <v>419</v>
      </c>
      <c r="M8354" s="65" t="s">
        <v>262</v>
      </c>
    </row>
    <row r="8355" spans="1:13" ht="12.75" customHeight="1">
      <c r="A8355" s="65" t="str">
        <f>IF(ROW()=1,"KEY",IF(ISNA(VLOOKUP(B8355,車名対応マスタ!B:D,3,FALSE)),"",IF(VLOOKUP(B8355,車名対応マスタ!B:D,3,FALSE)="","",$D8355&amp;" "&amp;IF($G8355="9","J","O")&amp;" "&amp;$I8355&amp;" "&amp;IF($I8355&lt;=TEXT(★完成資料!$A$1,"yyyymm"),TEXT(★完成資料!$A$1,"yyyymm"),"999999")&amp; " " &amp; LEFT(F8355 &amp; "          ",10))))</f>
        <v xml:space="preserve">T O 202204 yyyy00 PHV       </v>
      </c>
      <c r="B8355" s="68" t="s">
        <v>336</v>
      </c>
      <c r="C8355" s="68" t="s">
        <v>142</v>
      </c>
      <c r="D8355" s="68" t="s">
        <v>287</v>
      </c>
      <c r="E8355" s="68" t="s">
        <v>531</v>
      </c>
      <c r="F8355" s="68" t="s">
        <v>517</v>
      </c>
      <c r="G8355" s="68" t="s">
        <v>77</v>
      </c>
      <c r="H8355" s="68" t="s">
        <v>273</v>
      </c>
      <c r="I8355" s="68" t="s">
        <v>642</v>
      </c>
      <c r="J8355" s="65">
        <v>10</v>
      </c>
      <c r="L8355" s="65">
        <v>419</v>
      </c>
      <c r="M8355" s="65" t="s">
        <v>262</v>
      </c>
    </row>
    <row r="8356" spans="1:13" ht="12.75" customHeight="1">
      <c r="A8356" s="65" t="str">
        <f>IF(ROW()=1,"KEY",IF(ISNA(VLOOKUP(B8356,車名対応マスタ!B:D,3,FALSE)),"",IF(VLOOKUP(B8356,車名対応マスタ!B:D,3,FALSE)="","",$D8356&amp;" "&amp;IF($G8356="9","J","O")&amp;" "&amp;$I8356&amp;" "&amp;IF($I8356&lt;=TEXT(★完成資料!$A$1,"yyyymm"),TEXT(★完成資料!$A$1,"yyyymm"),"999999")&amp; " " &amp; LEFT(F8356 &amp; "          ",10))))</f>
        <v xml:space="preserve">T O 202205 yyyy00 PHV       </v>
      </c>
      <c r="B8356" s="68" t="s">
        <v>336</v>
      </c>
      <c r="C8356" s="68" t="s">
        <v>142</v>
      </c>
      <c r="D8356" s="68" t="s">
        <v>287</v>
      </c>
      <c r="E8356" s="68" t="s">
        <v>531</v>
      </c>
      <c r="F8356" s="68" t="s">
        <v>517</v>
      </c>
      <c r="G8356" s="68" t="s">
        <v>77</v>
      </c>
      <c r="H8356" s="68" t="s">
        <v>273</v>
      </c>
      <c r="I8356" s="68" t="s">
        <v>647</v>
      </c>
      <c r="J8356" s="65">
        <v>8</v>
      </c>
      <c r="K8356" s="65">
        <v>1</v>
      </c>
      <c r="L8356" s="65">
        <v>419</v>
      </c>
      <c r="M8356" s="65" t="s">
        <v>262</v>
      </c>
    </row>
    <row r="8357" spans="1:13" ht="12.75" customHeight="1">
      <c r="A8357" s="65" t="str">
        <f>IF(ROW()=1,"KEY",IF(ISNA(VLOOKUP(B8357,車名対応マスタ!B:D,3,FALSE)),"",IF(VLOOKUP(B8357,車名対応マスタ!B:D,3,FALSE)="","",$D8357&amp;" "&amp;IF($G8357="9","J","O")&amp;" "&amp;$I8357&amp;" "&amp;IF($I8357&lt;=TEXT(★完成資料!$A$1,"yyyymm"),TEXT(★完成資料!$A$1,"yyyymm"),"999999")&amp; " " &amp; LEFT(F8357 &amp; "          ",10))))</f>
        <v xml:space="preserve">T O 202206 yyyy00 PHV       </v>
      </c>
      <c r="B8357" s="68" t="s">
        <v>336</v>
      </c>
      <c r="C8357" s="68" t="s">
        <v>142</v>
      </c>
      <c r="D8357" s="68" t="s">
        <v>287</v>
      </c>
      <c r="E8357" s="68" t="s">
        <v>531</v>
      </c>
      <c r="F8357" s="68" t="s">
        <v>517</v>
      </c>
      <c r="G8357" s="68" t="s">
        <v>77</v>
      </c>
      <c r="H8357" s="68" t="s">
        <v>273</v>
      </c>
      <c r="I8357" s="68" t="s">
        <v>652</v>
      </c>
      <c r="J8357" s="65">
        <v>17</v>
      </c>
      <c r="K8357" s="65">
        <v>15</v>
      </c>
      <c r="L8357" s="65">
        <v>419</v>
      </c>
      <c r="M8357" s="65" t="s">
        <v>262</v>
      </c>
    </row>
    <row r="8358" spans="1:13" ht="12.75" customHeight="1">
      <c r="A8358" s="65" t="str">
        <f>IF(ROW()=1,"KEY",IF(ISNA(VLOOKUP(B8358,車名対応マスタ!B:D,3,FALSE)),"",IF(VLOOKUP(B8358,車名対応マスタ!B:D,3,FALSE)="","",$D8358&amp;" "&amp;IF($G8358="9","J","O")&amp;" "&amp;$I8358&amp;" "&amp;IF($I8358&lt;=TEXT(★完成資料!$A$1,"yyyymm"),TEXT(★完成資料!$A$1,"yyyymm"),"999999")&amp; " " &amp; LEFT(F8358 &amp; "          ",10))))</f>
        <v xml:space="preserve">T O 202207 yyyy00 PHV       </v>
      </c>
      <c r="B8358" s="68" t="s">
        <v>336</v>
      </c>
      <c r="C8358" s="68" t="s">
        <v>142</v>
      </c>
      <c r="D8358" s="68" t="s">
        <v>287</v>
      </c>
      <c r="E8358" s="68" t="s">
        <v>531</v>
      </c>
      <c r="F8358" s="68" t="s">
        <v>517</v>
      </c>
      <c r="G8358" s="68" t="s">
        <v>77</v>
      </c>
      <c r="H8358" s="68" t="s">
        <v>273</v>
      </c>
      <c r="I8358" s="68" t="s">
        <v>655</v>
      </c>
      <c r="J8358" s="65">
        <v>39</v>
      </c>
      <c r="K8358" s="65">
        <v>14</v>
      </c>
      <c r="L8358" s="65">
        <v>419</v>
      </c>
      <c r="M8358" s="65" t="s">
        <v>262</v>
      </c>
    </row>
    <row r="8359" spans="1:13" ht="12.75" customHeight="1">
      <c r="A8359" s="65" t="str">
        <f>IF(ROW()=1,"KEY",IF(ISNA(VLOOKUP(B8359,車名対応マスタ!B:D,3,FALSE)),"",IF(VLOOKUP(B8359,車名対応マスタ!B:D,3,FALSE)="","",$D8359&amp;" "&amp;IF($G8359="9","J","O")&amp;" "&amp;$I8359&amp;" "&amp;IF($I8359&lt;=TEXT(★完成資料!$A$1,"yyyymm"),TEXT(★完成資料!$A$1,"yyyymm"),"999999")&amp; " " &amp; LEFT(F8359 &amp; "          ",10))))</f>
        <v xml:space="preserve">T O 202208 yyyy00 PHV       </v>
      </c>
      <c r="B8359" s="68" t="s">
        <v>336</v>
      </c>
      <c r="C8359" s="68" t="s">
        <v>142</v>
      </c>
      <c r="D8359" s="68" t="s">
        <v>287</v>
      </c>
      <c r="E8359" s="68" t="s">
        <v>531</v>
      </c>
      <c r="F8359" s="68" t="s">
        <v>517</v>
      </c>
      <c r="G8359" s="68" t="s">
        <v>77</v>
      </c>
      <c r="H8359" s="68" t="s">
        <v>273</v>
      </c>
      <c r="I8359" s="68" t="s">
        <v>656</v>
      </c>
      <c r="J8359" s="65">
        <v>30</v>
      </c>
      <c r="K8359" s="65">
        <v>10</v>
      </c>
      <c r="L8359" s="65">
        <v>419</v>
      </c>
      <c r="M8359" s="65" t="s">
        <v>262</v>
      </c>
    </row>
    <row r="8360" spans="1:13" ht="12.75" customHeight="1">
      <c r="A8360" s="65" t="str">
        <f>IF(ROW()=1,"KEY",IF(ISNA(VLOOKUP(B8360,車名対応マスタ!B:D,3,FALSE)),"",IF(VLOOKUP(B8360,車名対応マスタ!B:D,3,FALSE)="","",$D8360&amp;" "&amp;IF($G8360="9","J","O")&amp;" "&amp;$I8360&amp;" "&amp;IF($I8360&lt;=TEXT(★完成資料!$A$1,"yyyymm"),TEXT(★完成資料!$A$1,"yyyymm"),"999999")&amp; " " &amp; LEFT(F8360 &amp; "          ",10))))</f>
        <v xml:space="preserve">T O 202209 yyyy00 PHV       </v>
      </c>
      <c r="B8360" s="68" t="s">
        <v>336</v>
      </c>
      <c r="C8360" s="68" t="s">
        <v>142</v>
      </c>
      <c r="D8360" s="68" t="s">
        <v>287</v>
      </c>
      <c r="E8360" s="68" t="s">
        <v>531</v>
      </c>
      <c r="F8360" s="68" t="s">
        <v>517</v>
      </c>
      <c r="G8360" s="68" t="s">
        <v>77</v>
      </c>
      <c r="H8360" s="68" t="s">
        <v>273</v>
      </c>
      <c r="I8360" s="68" t="s">
        <v>657</v>
      </c>
      <c r="J8360" s="65">
        <v>8</v>
      </c>
      <c r="K8360" s="65">
        <v>23</v>
      </c>
      <c r="L8360" s="65">
        <v>419</v>
      </c>
      <c r="M8360" s="65" t="s">
        <v>262</v>
      </c>
    </row>
    <row r="8361" spans="1:13" ht="12.75" customHeight="1">
      <c r="A8361" s="65" t="str">
        <f>IF(ROW()=1,"KEY",IF(ISNA(VLOOKUP(B8361,車名対応マスタ!B:D,3,FALSE)),"",IF(VLOOKUP(B8361,車名対応マスタ!B:D,3,FALSE)="","",$D8361&amp;" "&amp;IF($G8361="9","J","O")&amp;" "&amp;$I8361&amp;" "&amp;IF($I8361&lt;=TEXT(★完成資料!$A$1,"yyyymm"),TEXT(★完成資料!$A$1,"yyyymm"),"999999")&amp; " " &amp; LEFT(F8361 &amp; "          ",10))))</f>
        <v xml:space="preserve">T O 202210 yyyy00 PHV       </v>
      </c>
      <c r="B8361" s="68" t="s">
        <v>336</v>
      </c>
      <c r="C8361" s="68" t="s">
        <v>142</v>
      </c>
      <c r="D8361" s="68" t="s">
        <v>287</v>
      </c>
      <c r="E8361" s="68" t="s">
        <v>531</v>
      </c>
      <c r="F8361" s="68" t="s">
        <v>517</v>
      </c>
      <c r="G8361" s="68" t="s">
        <v>77</v>
      </c>
      <c r="H8361" s="68" t="s">
        <v>273</v>
      </c>
      <c r="I8361" s="68" t="s">
        <v>663</v>
      </c>
      <c r="J8361" s="65">
        <v>13</v>
      </c>
      <c r="K8361" s="65">
        <v>10</v>
      </c>
      <c r="L8361" s="65">
        <v>419</v>
      </c>
      <c r="M8361" s="65" t="s">
        <v>262</v>
      </c>
    </row>
    <row r="8362" spans="1:13" ht="12.75" customHeight="1">
      <c r="A8362" s="65" t="str">
        <f>IF(ROW()=1,"KEY",IF(ISNA(VLOOKUP(B8362,車名対応マスタ!B:D,3,FALSE)),"",IF(VLOOKUP(B8362,車名対応マスタ!B:D,3,FALSE)="","",$D8362&amp;" "&amp;IF($G8362="9","J","O")&amp;" "&amp;$I8362&amp;" "&amp;IF($I8362&lt;=TEXT(★完成資料!$A$1,"yyyymm"),TEXT(★完成資料!$A$1,"yyyymm"),"999999")&amp; " " &amp; LEFT(F8362 &amp; "          ",10))))</f>
        <v xml:space="preserve">T O 202201 yyyy00 PHV       </v>
      </c>
      <c r="B8362" s="68" t="s">
        <v>336</v>
      </c>
      <c r="C8362" s="68" t="s">
        <v>142</v>
      </c>
      <c r="D8362" s="68" t="s">
        <v>287</v>
      </c>
      <c r="E8362" s="68" t="s">
        <v>531</v>
      </c>
      <c r="F8362" s="68" t="s">
        <v>517</v>
      </c>
      <c r="G8362" s="68" t="s">
        <v>77</v>
      </c>
      <c r="H8362" s="68" t="s">
        <v>273</v>
      </c>
      <c r="I8362" s="68" t="s">
        <v>639</v>
      </c>
      <c r="J8362" s="65">
        <v>121</v>
      </c>
      <c r="L8362" s="65">
        <v>403</v>
      </c>
      <c r="M8362" s="65" t="s">
        <v>428</v>
      </c>
    </row>
    <row r="8363" spans="1:13" ht="12.75" customHeight="1">
      <c r="A8363" s="65" t="str">
        <f>IF(ROW()=1,"KEY",IF(ISNA(VLOOKUP(B8363,車名対応マスタ!B:D,3,FALSE)),"",IF(VLOOKUP(B8363,車名対応マスタ!B:D,3,FALSE)="","",$D8363&amp;" "&amp;IF($G8363="9","J","O")&amp;" "&amp;$I8363&amp;" "&amp;IF($I8363&lt;=TEXT(★完成資料!$A$1,"yyyymm"),TEXT(★完成資料!$A$1,"yyyymm"),"999999")&amp; " " &amp; LEFT(F8363 &amp; "          ",10))))</f>
        <v xml:space="preserve">T O 202202 yyyy00 PHV       </v>
      </c>
      <c r="B8363" s="68" t="s">
        <v>336</v>
      </c>
      <c r="C8363" s="68" t="s">
        <v>142</v>
      </c>
      <c r="D8363" s="68" t="s">
        <v>287</v>
      </c>
      <c r="E8363" s="68" t="s">
        <v>531</v>
      </c>
      <c r="F8363" s="68" t="s">
        <v>517</v>
      </c>
      <c r="G8363" s="68" t="s">
        <v>77</v>
      </c>
      <c r="H8363" s="68" t="s">
        <v>273</v>
      </c>
      <c r="I8363" s="68" t="s">
        <v>640</v>
      </c>
      <c r="J8363" s="65">
        <v>31</v>
      </c>
      <c r="L8363" s="65">
        <v>403</v>
      </c>
      <c r="M8363" s="65" t="s">
        <v>428</v>
      </c>
    </row>
    <row r="8364" spans="1:13" ht="12.75" customHeight="1">
      <c r="A8364" s="65" t="str">
        <f>IF(ROW()=1,"KEY",IF(ISNA(VLOOKUP(B8364,車名対応マスタ!B:D,3,FALSE)),"",IF(VLOOKUP(B8364,車名対応マスタ!B:D,3,FALSE)="","",$D8364&amp;" "&amp;IF($G8364="9","J","O")&amp;" "&amp;$I8364&amp;" "&amp;IF($I8364&lt;=TEXT(★完成資料!$A$1,"yyyymm"),TEXT(★完成資料!$A$1,"yyyymm"),"999999")&amp; " " &amp; LEFT(F8364 &amp; "          ",10))))</f>
        <v xml:space="preserve">T O 202203 yyyy00 PHV       </v>
      </c>
      <c r="B8364" s="68" t="s">
        <v>336</v>
      </c>
      <c r="C8364" s="68" t="s">
        <v>142</v>
      </c>
      <c r="D8364" s="68" t="s">
        <v>287</v>
      </c>
      <c r="E8364" s="68" t="s">
        <v>531</v>
      </c>
      <c r="F8364" s="68" t="s">
        <v>517</v>
      </c>
      <c r="G8364" s="68" t="s">
        <v>77</v>
      </c>
      <c r="H8364" s="68" t="s">
        <v>273</v>
      </c>
      <c r="I8364" s="68" t="s">
        <v>641</v>
      </c>
      <c r="J8364" s="65">
        <v>15</v>
      </c>
      <c r="L8364" s="65">
        <v>403</v>
      </c>
      <c r="M8364" s="65" t="s">
        <v>428</v>
      </c>
    </row>
    <row r="8365" spans="1:13" ht="12.75" customHeight="1">
      <c r="A8365" s="65" t="str">
        <f>IF(ROW()=1,"KEY",IF(ISNA(VLOOKUP(B8365,車名対応マスタ!B:D,3,FALSE)),"",IF(VLOOKUP(B8365,車名対応マスタ!B:D,3,FALSE)="","",$D8365&amp;" "&amp;IF($G8365="9","J","O")&amp;" "&amp;$I8365&amp;" "&amp;IF($I8365&lt;=TEXT(★完成資料!$A$1,"yyyymm"),TEXT(★完成資料!$A$1,"yyyymm"),"999999")&amp; " " &amp; LEFT(F8365 &amp; "          ",10))))</f>
        <v xml:space="preserve">T O 202204 yyyy00 PHV       </v>
      </c>
      <c r="B8365" s="68" t="s">
        <v>336</v>
      </c>
      <c r="C8365" s="68" t="s">
        <v>142</v>
      </c>
      <c r="D8365" s="68" t="s">
        <v>287</v>
      </c>
      <c r="E8365" s="68" t="s">
        <v>531</v>
      </c>
      <c r="F8365" s="68" t="s">
        <v>517</v>
      </c>
      <c r="G8365" s="68" t="s">
        <v>77</v>
      </c>
      <c r="H8365" s="68" t="s">
        <v>273</v>
      </c>
      <c r="I8365" s="68" t="s">
        <v>642</v>
      </c>
      <c r="J8365" s="65">
        <v>40</v>
      </c>
      <c r="K8365" s="65">
        <v>39</v>
      </c>
      <c r="L8365" s="65">
        <v>403</v>
      </c>
      <c r="M8365" s="65" t="s">
        <v>428</v>
      </c>
    </row>
    <row r="8366" spans="1:13" ht="12.75" customHeight="1">
      <c r="A8366" s="65" t="str">
        <f>IF(ROW()=1,"KEY",IF(ISNA(VLOOKUP(B8366,車名対応マスタ!B:D,3,FALSE)),"",IF(VLOOKUP(B8366,車名対応マスタ!B:D,3,FALSE)="","",$D8366&amp;" "&amp;IF($G8366="9","J","O")&amp;" "&amp;$I8366&amp;" "&amp;IF($I8366&lt;=TEXT(★完成資料!$A$1,"yyyymm"),TEXT(★完成資料!$A$1,"yyyymm"),"999999")&amp; " " &amp; LEFT(F8366 &amp; "          ",10))))</f>
        <v xml:space="preserve">T O 202205 yyyy00 PHV       </v>
      </c>
      <c r="B8366" s="68" t="s">
        <v>336</v>
      </c>
      <c r="C8366" s="68" t="s">
        <v>142</v>
      </c>
      <c r="D8366" s="68" t="s">
        <v>287</v>
      </c>
      <c r="E8366" s="68" t="s">
        <v>531</v>
      </c>
      <c r="F8366" s="68" t="s">
        <v>517</v>
      </c>
      <c r="G8366" s="68" t="s">
        <v>77</v>
      </c>
      <c r="H8366" s="68" t="s">
        <v>273</v>
      </c>
      <c r="I8366" s="68" t="s">
        <v>647</v>
      </c>
      <c r="J8366" s="65">
        <v>52</v>
      </c>
      <c r="K8366" s="65">
        <v>33</v>
      </c>
      <c r="L8366" s="65">
        <v>403</v>
      </c>
      <c r="M8366" s="65" t="s">
        <v>428</v>
      </c>
    </row>
    <row r="8367" spans="1:13" ht="12.75" customHeight="1">
      <c r="A8367" s="65" t="str">
        <f>IF(ROW()=1,"KEY",IF(ISNA(VLOOKUP(B8367,車名対応マスタ!B:D,3,FALSE)),"",IF(VLOOKUP(B8367,車名対応マスタ!B:D,3,FALSE)="","",$D8367&amp;" "&amp;IF($G8367="9","J","O")&amp;" "&amp;$I8367&amp;" "&amp;IF($I8367&lt;=TEXT(★完成資料!$A$1,"yyyymm"),TEXT(★完成資料!$A$1,"yyyymm"),"999999")&amp; " " &amp; LEFT(F8367 &amp; "          ",10))))</f>
        <v xml:space="preserve">T O 202206 yyyy00 PHV       </v>
      </c>
      <c r="B8367" s="68" t="s">
        <v>336</v>
      </c>
      <c r="C8367" s="68" t="s">
        <v>142</v>
      </c>
      <c r="D8367" s="68" t="s">
        <v>287</v>
      </c>
      <c r="E8367" s="68" t="s">
        <v>531</v>
      </c>
      <c r="F8367" s="68" t="s">
        <v>517</v>
      </c>
      <c r="G8367" s="68" t="s">
        <v>77</v>
      </c>
      <c r="H8367" s="68" t="s">
        <v>273</v>
      </c>
      <c r="I8367" s="68" t="s">
        <v>652</v>
      </c>
      <c r="J8367" s="65">
        <v>36</v>
      </c>
      <c r="K8367" s="65">
        <v>24</v>
      </c>
      <c r="L8367" s="65">
        <v>403</v>
      </c>
      <c r="M8367" s="65" t="s">
        <v>428</v>
      </c>
    </row>
    <row r="8368" spans="1:13" ht="12.75" customHeight="1">
      <c r="A8368" s="65" t="str">
        <f>IF(ROW()=1,"KEY",IF(ISNA(VLOOKUP(B8368,車名対応マスタ!B:D,3,FALSE)),"",IF(VLOOKUP(B8368,車名対応マスタ!B:D,3,FALSE)="","",$D8368&amp;" "&amp;IF($G8368="9","J","O")&amp;" "&amp;$I8368&amp;" "&amp;IF($I8368&lt;=TEXT(★完成資料!$A$1,"yyyymm"),TEXT(★完成資料!$A$1,"yyyymm"),"999999")&amp; " " &amp; LEFT(F8368 &amp; "          ",10))))</f>
        <v xml:space="preserve">T O 202207 yyyy00 PHV       </v>
      </c>
      <c r="B8368" s="68" t="s">
        <v>336</v>
      </c>
      <c r="C8368" s="68" t="s">
        <v>142</v>
      </c>
      <c r="D8368" s="68" t="s">
        <v>287</v>
      </c>
      <c r="E8368" s="68" t="s">
        <v>531</v>
      </c>
      <c r="F8368" s="68" t="s">
        <v>517</v>
      </c>
      <c r="G8368" s="68" t="s">
        <v>77</v>
      </c>
      <c r="H8368" s="68" t="s">
        <v>273</v>
      </c>
      <c r="I8368" s="68" t="s">
        <v>655</v>
      </c>
      <c r="J8368" s="65">
        <v>37</v>
      </c>
      <c r="K8368" s="65">
        <v>11</v>
      </c>
      <c r="L8368" s="65">
        <v>403</v>
      </c>
      <c r="M8368" s="65" t="s">
        <v>428</v>
      </c>
    </row>
    <row r="8369" spans="1:13" ht="12.75" customHeight="1">
      <c r="A8369" s="65" t="str">
        <f>IF(ROW()=1,"KEY",IF(ISNA(VLOOKUP(B8369,車名対応マスタ!B:D,3,FALSE)),"",IF(VLOOKUP(B8369,車名対応マスタ!B:D,3,FALSE)="","",$D8369&amp;" "&amp;IF($G8369="9","J","O")&amp;" "&amp;$I8369&amp;" "&amp;IF($I8369&lt;=TEXT(★完成資料!$A$1,"yyyymm"),TEXT(★完成資料!$A$1,"yyyymm"),"999999")&amp; " " &amp; LEFT(F8369 &amp; "          ",10))))</f>
        <v xml:space="preserve">T O 202208 yyyy00 PHV       </v>
      </c>
      <c r="B8369" s="68" t="s">
        <v>336</v>
      </c>
      <c r="C8369" s="68" t="s">
        <v>142</v>
      </c>
      <c r="D8369" s="68" t="s">
        <v>287</v>
      </c>
      <c r="E8369" s="68" t="s">
        <v>531</v>
      </c>
      <c r="F8369" s="68" t="s">
        <v>517</v>
      </c>
      <c r="G8369" s="68" t="s">
        <v>77</v>
      </c>
      <c r="H8369" s="68" t="s">
        <v>273</v>
      </c>
      <c r="I8369" s="68" t="s">
        <v>656</v>
      </c>
      <c r="J8369" s="65">
        <v>60</v>
      </c>
      <c r="K8369" s="65">
        <v>10</v>
      </c>
      <c r="L8369" s="65">
        <v>403</v>
      </c>
      <c r="M8369" s="65" t="s">
        <v>428</v>
      </c>
    </row>
    <row r="8370" spans="1:13" ht="12.75" customHeight="1">
      <c r="A8370" s="65" t="str">
        <f>IF(ROW()=1,"KEY",IF(ISNA(VLOOKUP(B8370,車名対応マスタ!B:D,3,FALSE)),"",IF(VLOOKUP(B8370,車名対応マスタ!B:D,3,FALSE)="","",$D8370&amp;" "&amp;IF($G8370="9","J","O")&amp;" "&amp;$I8370&amp;" "&amp;IF($I8370&lt;=TEXT(★完成資料!$A$1,"yyyymm"),TEXT(★完成資料!$A$1,"yyyymm"),"999999")&amp; " " &amp; LEFT(F8370 &amp; "          ",10))))</f>
        <v xml:space="preserve">T O 202209 yyyy00 PHV       </v>
      </c>
      <c r="B8370" s="68" t="s">
        <v>336</v>
      </c>
      <c r="C8370" s="68" t="s">
        <v>142</v>
      </c>
      <c r="D8370" s="68" t="s">
        <v>287</v>
      </c>
      <c r="E8370" s="68" t="s">
        <v>531</v>
      </c>
      <c r="F8370" s="68" t="s">
        <v>517</v>
      </c>
      <c r="G8370" s="68" t="s">
        <v>77</v>
      </c>
      <c r="H8370" s="68" t="s">
        <v>273</v>
      </c>
      <c r="I8370" s="68" t="s">
        <v>657</v>
      </c>
      <c r="J8370" s="65">
        <v>41</v>
      </c>
      <c r="K8370" s="65">
        <v>14</v>
      </c>
      <c r="L8370" s="65">
        <v>403</v>
      </c>
      <c r="M8370" s="65" t="s">
        <v>428</v>
      </c>
    </row>
    <row r="8371" spans="1:13" ht="12.75" customHeight="1">
      <c r="A8371" s="65" t="str">
        <f>IF(ROW()=1,"KEY",IF(ISNA(VLOOKUP(B8371,車名対応マスタ!B:D,3,FALSE)),"",IF(VLOOKUP(B8371,車名対応マスタ!B:D,3,FALSE)="","",$D8371&amp;" "&amp;IF($G8371="9","J","O")&amp;" "&amp;$I8371&amp;" "&amp;IF($I8371&lt;=TEXT(★完成資料!$A$1,"yyyymm"),TEXT(★完成資料!$A$1,"yyyymm"),"999999")&amp; " " &amp; LEFT(F8371 &amp; "          ",10))))</f>
        <v xml:space="preserve">T O 202210 yyyy00 PHV       </v>
      </c>
      <c r="B8371" s="68" t="s">
        <v>336</v>
      </c>
      <c r="C8371" s="68" t="s">
        <v>142</v>
      </c>
      <c r="D8371" s="68" t="s">
        <v>287</v>
      </c>
      <c r="E8371" s="68" t="s">
        <v>531</v>
      </c>
      <c r="F8371" s="68" t="s">
        <v>517</v>
      </c>
      <c r="G8371" s="68" t="s">
        <v>77</v>
      </c>
      <c r="H8371" s="68" t="s">
        <v>273</v>
      </c>
      <c r="I8371" s="68" t="s">
        <v>663</v>
      </c>
      <c r="J8371" s="65">
        <v>36</v>
      </c>
      <c r="K8371" s="65">
        <v>23</v>
      </c>
      <c r="L8371" s="65">
        <v>403</v>
      </c>
      <c r="M8371" s="65" t="s">
        <v>428</v>
      </c>
    </row>
    <row r="8372" spans="1:13" ht="12.75" customHeight="1">
      <c r="A8372" s="65" t="str">
        <f>IF(ROW()=1,"KEY",IF(ISNA(VLOOKUP(B8372,車名対応マスタ!B:D,3,FALSE)),"",IF(VLOOKUP(B8372,車名対応マスタ!B:D,3,FALSE)="","",$D8372&amp;" "&amp;IF($G8372="9","J","O")&amp;" "&amp;$I8372&amp;" "&amp;IF($I8372&lt;=TEXT(★完成資料!$A$1,"yyyymm"),TEXT(★完成資料!$A$1,"yyyymm"),"999999")&amp; " " &amp; LEFT(F8372 &amp; "          ",10))))</f>
        <v xml:space="preserve">T O 202201 yyyy00 PHV       </v>
      </c>
      <c r="B8372" s="68" t="s">
        <v>336</v>
      </c>
      <c r="C8372" s="68" t="s">
        <v>142</v>
      </c>
      <c r="D8372" s="68" t="s">
        <v>287</v>
      </c>
      <c r="E8372" s="68" t="s">
        <v>531</v>
      </c>
      <c r="F8372" s="68" t="s">
        <v>517</v>
      </c>
      <c r="G8372" s="68" t="s">
        <v>77</v>
      </c>
      <c r="H8372" s="68" t="s">
        <v>273</v>
      </c>
      <c r="I8372" s="68" t="s">
        <v>639</v>
      </c>
      <c r="J8372" s="65">
        <v>46</v>
      </c>
      <c r="L8372" s="65">
        <v>418</v>
      </c>
      <c r="M8372" s="65" t="s">
        <v>429</v>
      </c>
    </row>
    <row r="8373" spans="1:13" ht="12.75" customHeight="1">
      <c r="A8373" s="65" t="str">
        <f>IF(ROW()=1,"KEY",IF(ISNA(VLOOKUP(B8373,車名対応マスタ!B:D,3,FALSE)),"",IF(VLOOKUP(B8373,車名対応マスタ!B:D,3,FALSE)="","",$D8373&amp;" "&amp;IF($G8373="9","J","O")&amp;" "&amp;$I8373&amp;" "&amp;IF($I8373&lt;=TEXT(★完成資料!$A$1,"yyyymm"),TEXT(★完成資料!$A$1,"yyyymm"),"999999")&amp; " " &amp; LEFT(F8373 &amp; "          ",10))))</f>
        <v xml:space="preserve">T O 202202 yyyy00 PHV       </v>
      </c>
      <c r="B8373" s="68" t="s">
        <v>336</v>
      </c>
      <c r="C8373" s="68" t="s">
        <v>142</v>
      </c>
      <c r="D8373" s="68" t="s">
        <v>287</v>
      </c>
      <c r="E8373" s="68" t="s">
        <v>531</v>
      </c>
      <c r="F8373" s="68" t="s">
        <v>517</v>
      </c>
      <c r="G8373" s="68" t="s">
        <v>77</v>
      </c>
      <c r="H8373" s="68" t="s">
        <v>273</v>
      </c>
      <c r="I8373" s="68" t="s">
        <v>640</v>
      </c>
      <c r="J8373" s="65">
        <v>36</v>
      </c>
      <c r="L8373" s="65">
        <v>418</v>
      </c>
      <c r="M8373" s="65" t="s">
        <v>429</v>
      </c>
    </row>
    <row r="8374" spans="1:13" ht="12.75" customHeight="1">
      <c r="A8374" s="65" t="str">
        <f>IF(ROW()=1,"KEY",IF(ISNA(VLOOKUP(B8374,車名対応マスタ!B:D,3,FALSE)),"",IF(VLOOKUP(B8374,車名対応マスタ!B:D,3,FALSE)="","",$D8374&amp;" "&amp;IF($G8374="9","J","O")&amp;" "&amp;$I8374&amp;" "&amp;IF($I8374&lt;=TEXT(★完成資料!$A$1,"yyyymm"),TEXT(★完成資料!$A$1,"yyyymm"),"999999")&amp; " " &amp; LEFT(F8374 &amp; "          ",10))))</f>
        <v xml:space="preserve">T O 202203 yyyy00 PHV       </v>
      </c>
      <c r="B8374" s="68" t="s">
        <v>336</v>
      </c>
      <c r="C8374" s="68" t="s">
        <v>142</v>
      </c>
      <c r="D8374" s="68" t="s">
        <v>287</v>
      </c>
      <c r="E8374" s="68" t="s">
        <v>531</v>
      </c>
      <c r="F8374" s="68" t="s">
        <v>517</v>
      </c>
      <c r="G8374" s="68" t="s">
        <v>77</v>
      </c>
      <c r="H8374" s="68" t="s">
        <v>273</v>
      </c>
      <c r="I8374" s="68" t="s">
        <v>641</v>
      </c>
      <c r="J8374" s="65">
        <v>41</v>
      </c>
      <c r="K8374" s="65">
        <v>1</v>
      </c>
      <c r="L8374" s="65">
        <v>418</v>
      </c>
      <c r="M8374" s="65" t="s">
        <v>429</v>
      </c>
    </row>
    <row r="8375" spans="1:13" ht="12.75" customHeight="1">
      <c r="A8375" s="65" t="str">
        <f>IF(ROW()=1,"KEY",IF(ISNA(VLOOKUP(B8375,車名対応マスタ!B:D,3,FALSE)),"",IF(VLOOKUP(B8375,車名対応マスタ!B:D,3,FALSE)="","",$D8375&amp;" "&amp;IF($G8375="9","J","O")&amp;" "&amp;$I8375&amp;" "&amp;IF($I8375&lt;=TEXT(★完成資料!$A$1,"yyyymm"),TEXT(★完成資料!$A$1,"yyyymm"),"999999")&amp; " " &amp; LEFT(F8375 &amp; "          ",10))))</f>
        <v xml:space="preserve">T O 202204 yyyy00 PHV       </v>
      </c>
      <c r="B8375" s="68" t="s">
        <v>336</v>
      </c>
      <c r="C8375" s="68" t="s">
        <v>142</v>
      </c>
      <c r="D8375" s="68" t="s">
        <v>287</v>
      </c>
      <c r="E8375" s="68" t="s">
        <v>531</v>
      </c>
      <c r="F8375" s="68" t="s">
        <v>517</v>
      </c>
      <c r="G8375" s="68" t="s">
        <v>77</v>
      </c>
      <c r="H8375" s="68" t="s">
        <v>273</v>
      </c>
      <c r="I8375" s="68" t="s">
        <v>642</v>
      </c>
      <c r="J8375" s="65">
        <v>30</v>
      </c>
      <c r="K8375" s="65">
        <v>14</v>
      </c>
      <c r="L8375" s="65">
        <v>418</v>
      </c>
      <c r="M8375" s="65" t="s">
        <v>429</v>
      </c>
    </row>
    <row r="8376" spans="1:13" ht="12.75" customHeight="1">
      <c r="A8376" s="65" t="str">
        <f>IF(ROW()=1,"KEY",IF(ISNA(VLOOKUP(B8376,車名対応マスタ!B:D,3,FALSE)),"",IF(VLOOKUP(B8376,車名対応マスタ!B:D,3,FALSE)="","",$D8376&amp;" "&amp;IF($G8376="9","J","O")&amp;" "&amp;$I8376&amp;" "&amp;IF($I8376&lt;=TEXT(★完成資料!$A$1,"yyyymm"),TEXT(★完成資料!$A$1,"yyyymm"),"999999")&amp; " " &amp; LEFT(F8376 &amp; "          ",10))))</f>
        <v xml:space="preserve">T O 202205 yyyy00 PHV       </v>
      </c>
      <c r="B8376" s="68" t="s">
        <v>336</v>
      </c>
      <c r="C8376" s="68" t="s">
        <v>142</v>
      </c>
      <c r="D8376" s="68" t="s">
        <v>287</v>
      </c>
      <c r="E8376" s="68" t="s">
        <v>531</v>
      </c>
      <c r="F8376" s="68" t="s">
        <v>517</v>
      </c>
      <c r="G8376" s="68" t="s">
        <v>77</v>
      </c>
      <c r="H8376" s="68" t="s">
        <v>273</v>
      </c>
      <c r="I8376" s="68" t="s">
        <v>647</v>
      </c>
      <c r="J8376" s="65">
        <v>44</v>
      </c>
      <c r="K8376" s="65">
        <v>20</v>
      </c>
      <c r="L8376" s="65">
        <v>418</v>
      </c>
      <c r="M8376" s="65" t="s">
        <v>429</v>
      </c>
    </row>
    <row r="8377" spans="1:13" ht="12.75" customHeight="1">
      <c r="A8377" s="65" t="str">
        <f>IF(ROW()=1,"KEY",IF(ISNA(VLOOKUP(B8377,車名対応マスタ!B:D,3,FALSE)),"",IF(VLOOKUP(B8377,車名対応マスタ!B:D,3,FALSE)="","",$D8377&amp;" "&amp;IF($G8377="9","J","O")&amp;" "&amp;$I8377&amp;" "&amp;IF($I8377&lt;=TEXT(★完成資料!$A$1,"yyyymm"),TEXT(★完成資料!$A$1,"yyyymm"),"999999")&amp; " " &amp; LEFT(F8377 &amp; "          ",10))))</f>
        <v xml:space="preserve">T O 202206 yyyy00 PHV       </v>
      </c>
      <c r="B8377" s="68" t="s">
        <v>336</v>
      </c>
      <c r="C8377" s="68" t="s">
        <v>142</v>
      </c>
      <c r="D8377" s="68" t="s">
        <v>287</v>
      </c>
      <c r="E8377" s="68" t="s">
        <v>531</v>
      </c>
      <c r="F8377" s="68" t="s">
        <v>517</v>
      </c>
      <c r="G8377" s="68" t="s">
        <v>77</v>
      </c>
      <c r="H8377" s="68" t="s">
        <v>273</v>
      </c>
      <c r="I8377" s="68" t="s">
        <v>652</v>
      </c>
      <c r="J8377" s="65">
        <v>31</v>
      </c>
      <c r="K8377" s="65">
        <v>16</v>
      </c>
      <c r="L8377" s="65">
        <v>418</v>
      </c>
      <c r="M8377" s="65" t="s">
        <v>429</v>
      </c>
    </row>
    <row r="8378" spans="1:13" ht="12.75" customHeight="1">
      <c r="A8378" s="65" t="str">
        <f>IF(ROW()=1,"KEY",IF(ISNA(VLOOKUP(B8378,車名対応マスタ!B:D,3,FALSE)),"",IF(VLOOKUP(B8378,車名対応マスタ!B:D,3,FALSE)="","",$D8378&amp;" "&amp;IF($G8378="9","J","O")&amp;" "&amp;$I8378&amp;" "&amp;IF($I8378&lt;=TEXT(★完成資料!$A$1,"yyyymm"),TEXT(★完成資料!$A$1,"yyyymm"),"999999")&amp; " " &amp; LEFT(F8378 &amp; "          ",10))))</f>
        <v xml:space="preserve">T O 202207 yyyy00 PHV       </v>
      </c>
      <c r="B8378" s="68" t="s">
        <v>336</v>
      </c>
      <c r="C8378" s="68" t="s">
        <v>142</v>
      </c>
      <c r="D8378" s="68" t="s">
        <v>287</v>
      </c>
      <c r="E8378" s="68" t="s">
        <v>531</v>
      </c>
      <c r="F8378" s="68" t="s">
        <v>517</v>
      </c>
      <c r="G8378" s="68" t="s">
        <v>77</v>
      </c>
      <c r="H8378" s="68" t="s">
        <v>273</v>
      </c>
      <c r="I8378" s="68" t="s">
        <v>655</v>
      </c>
      <c r="J8378" s="65">
        <v>36</v>
      </c>
      <c r="K8378" s="65">
        <v>26</v>
      </c>
      <c r="L8378" s="65">
        <v>418</v>
      </c>
      <c r="M8378" s="65" t="s">
        <v>429</v>
      </c>
    </row>
    <row r="8379" spans="1:13" ht="12.75" customHeight="1">
      <c r="A8379" s="65" t="str">
        <f>IF(ROW()=1,"KEY",IF(ISNA(VLOOKUP(B8379,車名対応マスタ!B:D,3,FALSE)),"",IF(VLOOKUP(B8379,車名対応マスタ!B:D,3,FALSE)="","",$D8379&amp;" "&amp;IF($G8379="9","J","O")&amp;" "&amp;$I8379&amp;" "&amp;IF($I8379&lt;=TEXT(★完成資料!$A$1,"yyyymm"),TEXT(★完成資料!$A$1,"yyyymm"),"999999")&amp; " " &amp; LEFT(F8379 &amp; "          ",10))))</f>
        <v xml:space="preserve">T O 202208 yyyy00 PHV       </v>
      </c>
      <c r="B8379" s="68" t="s">
        <v>336</v>
      </c>
      <c r="C8379" s="68" t="s">
        <v>142</v>
      </c>
      <c r="D8379" s="68" t="s">
        <v>287</v>
      </c>
      <c r="E8379" s="68" t="s">
        <v>531</v>
      </c>
      <c r="F8379" s="68" t="s">
        <v>517</v>
      </c>
      <c r="G8379" s="68" t="s">
        <v>77</v>
      </c>
      <c r="H8379" s="68" t="s">
        <v>273</v>
      </c>
      <c r="I8379" s="68" t="s">
        <v>656</v>
      </c>
      <c r="J8379" s="65">
        <v>17</v>
      </c>
      <c r="K8379" s="65">
        <v>21</v>
      </c>
      <c r="L8379" s="65">
        <v>418</v>
      </c>
      <c r="M8379" s="65" t="s">
        <v>429</v>
      </c>
    </row>
    <row r="8380" spans="1:13" ht="12.75" customHeight="1">
      <c r="A8380" s="65" t="str">
        <f>IF(ROW()=1,"KEY",IF(ISNA(VLOOKUP(B8380,車名対応マスタ!B:D,3,FALSE)),"",IF(VLOOKUP(B8380,車名対応マスタ!B:D,3,FALSE)="","",$D8380&amp;" "&amp;IF($G8380="9","J","O")&amp;" "&amp;$I8380&amp;" "&amp;IF($I8380&lt;=TEXT(★完成資料!$A$1,"yyyymm"),TEXT(★完成資料!$A$1,"yyyymm"),"999999")&amp; " " &amp; LEFT(F8380 &amp; "          ",10))))</f>
        <v xml:space="preserve">T O 202209 yyyy00 PHV       </v>
      </c>
      <c r="B8380" s="68" t="s">
        <v>336</v>
      </c>
      <c r="C8380" s="68" t="s">
        <v>142</v>
      </c>
      <c r="D8380" s="68" t="s">
        <v>287</v>
      </c>
      <c r="E8380" s="68" t="s">
        <v>531</v>
      </c>
      <c r="F8380" s="68" t="s">
        <v>517</v>
      </c>
      <c r="G8380" s="68" t="s">
        <v>77</v>
      </c>
      <c r="H8380" s="68" t="s">
        <v>273</v>
      </c>
      <c r="I8380" s="68" t="s">
        <v>657</v>
      </c>
      <c r="J8380" s="65">
        <v>21</v>
      </c>
      <c r="K8380" s="65">
        <v>28</v>
      </c>
      <c r="L8380" s="65">
        <v>418</v>
      </c>
      <c r="M8380" s="65" t="s">
        <v>429</v>
      </c>
    </row>
    <row r="8381" spans="1:13" ht="12.75" customHeight="1">
      <c r="A8381" s="65" t="str">
        <f>IF(ROW()=1,"KEY",IF(ISNA(VLOOKUP(B8381,車名対応マスタ!B:D,3,FALSE)),"",IF(VLOOKUP(B8381,車名対応マスタ!B:D,3,FALSE)="","",$D8381&amp;" "&amp;IF($G8381="9","J","O")&amp;" "&amp;$I8381&amp;" "&amp;IF($I8381&lt;=TEXT(★完成資料!$A$1,"yyyymm"),TEXT(★完成資料!$A$1,"yyyymm"),"999999")&amp; " " &amp; LEFT(F8381 &amp; "          ",10))))</f>
        <v xml:space="preserve">T O 202210 yyyy00 PHV       </v>
      </c>
      <c r="B8381" s="68" t="s">
        <v>336</v>
      </c>
      <c r="C8381" s="68" t="s">
        <v>142</v>
      </c>
      <c r="D8381" s="68" t="s">
        <v>287</v>
      </c>
      <c r="E8381" s="68" t="s">
        <v>531</v>
      </c>
      <c r="F8381" s="68" t="s">
        <v>517</v>
      </c>
      <c r="G8381" s="68" t="s">
        <v>77</v>
      </c>
      <c r="H8381" s="68" t="s">
        <v>273</v>
      </c>
      <c r="I8381" s="68" t="s">
        <v>663</v>
      </c>
      <c r="J8381" s="65">
        <v>38</v>
      </c>
      <c r="K8381" s="65">
        <v>31</v>
      </c>
      <c r="L8381" s="65">
        <v>418</v>
      </c>
      <c r="M8381" s="65" t="s">
        <v>429</v>
      </c>
    </row>
    <row r="8382" spans="1:13" ht="12.75" customHeight="1">
      <c r="A8382" s="65" t="str">
        <f>IF(ROW()=1,"KEY",IF(ISNA(VLOOKUP(B8382,車名対応マスタ!B:D,3,FALSE)),"",IF(VLOOKUP(B8382,車名対応マスタ!B:D,3,FALSE)="","",$D8382&amp;" "&amp;IF($G8382="9","J","O")&amp;" "&amp;$I8382&amp;" "&amp;IF($I8382&lt;=TEXT(★完成資料!$A$1,"yyyymm"),TEXT(★完成資料!$A$1,"yyyymm"),"999999")&amp; " " &amp; LEFT(F8382 &amp; "          ",10))))</f>
        <v xml:space="preserve">T O 202201 yyyy00 PHV       </v>
      </c>
      <c r="B8382" s="68" t="s">
        <v>336</v>
      </c>
      <c r="C8382" s="68" t="s">
        <v>142</v>
      </c>
      <c r="D8382" s="68" t="s">
        <v>287</v>
      </c>
      <c r="E8382" s="68" t="s">
        <v>531</v>
      </c>
      <c r="F8382" s="68" t="s">
        <v>517</v>
      </c>
      <c r="G8382" s="68" t="s">
        <v>77</v>
      </c>
      <c r="H8382" s="68" t="s">
        <v>273</v>
      </c>
      <c r="I8382" s="68" t="s">
        <v>639</v>
      </c>
      <c r="J8382" s="65">
        <v>174</v>
      </c>
      <c r="K8382" s="65">
        <v>16</v>
      </c>
      <c r="L8382" s="65">
        <v>406</v>
      </c>
      <c r="M8382" s="65" t="s">
        <v>497</v>
      </c>
    </row>
    <row r="8383" spans="1:13" ht="12.75" customHeight="1">
      <c r="A8383" s="65" t="str">
        <f>IF(ROW()=1,"KEY",IF(ISNA(VLOOKUP(B8383,車名対応マスタ!B:D,3,FALSE)),"",IF(VLOOKUP(B8383,車名対応マスタ!B:D,3,FALSE)="","",$D8383&amp;" "&amp;IF($G8383="9","J","O")&amp;" "&amp;$I8383&amp;" "&amp;IF($I8383&lt;=TEXT(★完成資料!$A$1,"yyyymm"),TEXT(★完成資料!$A$1,"yyyymm"),"999999")&amp; " " &amp; LEFT(F8383 &amp; "          ",10))))</f>
        <v xml:space="preserve">T O 202202 yyyy00 PHV       </v>
      </c>
      <c r="B8383" s="68" t="s">
        <v>336</v>
      </c>
      <c r="C8383" s="68" t="s">
        <v>142</v>
      </c>
      <c r="D8383" s="68" t="s">
        <v>287</v>
      </c>
      <c r="E8383" s="68" t="s">
        <v>531</v>
      </c>
      <c r="F8383" s="68" t="s">
        <v>517</v>
      </c>
      <c r="G8383" s="68" t="s">
        <v>77</v>
      </c>
      <c r="H8383" s="68" t="s">
        <v>273</v>
      </c>
      <c r="I8383" s="68" t="s">
        <v>640</v>
      </c>
      <c r="J8383" s="65">
        <v>103</v>
      </c>
      <c r="K8383" s="65">
        <v>95</v>
      </c>
      <c r="L8383" s="65">
        <v>406</v>
      </c>
      <c r="M8383" s="65" t="s">
        <v>497</v>
      </c>
    </row>
    <row r="8384" spans="1:13" ht="12.75" customHeight="1">
      <c r="A8384" s="65" t="str">
        <f>IF(ROW()=1,"KEY",IF(ISNA(VLOOKUP(B8384,車名対応マスタ!B:D,3,FALSE)),"",IF(VLOOKUP(B8384,車名対応マスタ!B:D,3,FALSE)="","",$D8384&amp;" "&amp;IF($G8384="9","J","O")&amp;" "&amp;$I8384&amp;" "&amp;IF($I8384&lt;=TEXT(★完成資料!$A$1,"yyyymm"),TEXT(★完成資料!$A$1,"yyyymm"),"999999")&amp; " " &amp; LEFT(F8384 &amp; "          ",10))))</f>
        <v xml:space="preserve">T O 202203 yyyy00 PHV       </v>
      </c>
      <c r="B8384" s="68" t="s">
        <v>336</v>
      </c>
      <c r="C8384" s="68" t="s">
        <v>142</v>
      </c>
      <c r="D8384" s="68" t="s">
        <v>287</v>
      </c>
      <c r="E8384" s="68" t="s">
        <v>531</v>
      </c>
      <c r="F8384" s="68" t="s">
        <v>517</v>
      </c>
      <c r="G8384" s="68" t="s">
        <v>77</v>
      </c>
      <c r="H8384" s="68" t="s">
        <v>273</v>
      </c>
      <c r="I8384" s="68" t="s">
        <v>641</v>
      </c>
      <c r="J8384" s="65">
        <v>97</v>
      </c>
      <c r="K8384" s="65">
        <v>334</v>
      </c>
      <c r="L8384" s="65">
        <v>406</v>
      </c>
      <c r="M8384" s="65" t="s">
        <v>497</v>
      </c>
    </row>
    <row r="8385" spans="1:13" ht="12.75" customHeight="1">
      <c r="A8385" s="65" t="str">
        <f>IF(ROW()=1,"KEY",IF(ISNA(VLOOKUP(B8385,車名対応マスタ!B:D,3,FALSE)),"",IF(VLOOKUP(B8385,車名対応マスタ!B:D,3,FALSE)="","",$D8385&amp;" "&amp;IF($G8385="9","J","O")&amp;" "&amp;$I8385&amp;" "&amp;IF($I8385&lt;=TEXT(★完成資料!$A$1,"yyyymm"),TEXT(★完成資料!$A$1,"yyyymm"),"999999")&amp; " " &amp; LEFT(F8385 &amp; "          ",10))))</f>
        <v xml:space="preserve">T O 202204 yyyy00 PHV       </v>
      </c>
      <c r="B8385" s="68" t="s">
        <v>336</v>
      </c>
      <c r="C8385" s="68" t="s">
        <v>142</v>
      </c>
      <c r="D8385" s="68" t="s">
        <v>287</v>
      </c>
      <c r="E8385" s="68" t="s">
        <v>531</v>
      </c>
      <c r="F8385" s="68" t="s">
        <v>517</v>
      </c>
      <c r="G8385" s="68" t="s">
        <v>77</v>
      </c>
      <c r="H8385" s="68" t="s">
        <v>273</v>
      </c>
      <c r="I8385" s="68" t="s">
        <v>642</v>
      </c>
      <c r="J8385" s="65">
        <v>90</v>
      </c>
      <c r="K8385" s="65">
        <v>214</v>
      </c>
      <c r="L8385" s="65">
        <v>406</v>
      </c>
      <c r="M8385" s="65" t="s">
        <v>497</v>
      </c>
    </row>
    <row r="8386" spans="1:13" ht="12.75" customHeight="1">
      <c r="A8386" s="65" t="str">
        <f>IF(ROW()=1,"KEY",IF(ISNA(VLOOKUP(B8386,車名対応マスタ!B:D,3,FALSE)),"",IF(VLOOKUP(B8386,車名対応マスタ!B:D,3,FALSE)="","",$D8386&amp;" "&amp;IF($G8386="9","J","O")&amp;" "&amp;$I8386&amp;" "&amp;IF($I8386&lt;=TEXT(★完成資料!$A$1,"yyyymm"),TEXT(★完成資料!$A$1,"yyyymm"),"999999")&amp; " " &amp; LEFT(F8386 &amp; "          ",10))))</f>
        <v xml:space="preserve">T O 202205 yyyy00 PHV       </v>
      </c>
      <c r="B8386" s="68" t="s">
        <v>336</v>
      </c>
      <c r="C8386" s="68" t="s">
        <v>142</v>
      </c>
      <c r="D8386" s="68" t="s">
        <v>287</v>
      </c>
      <c r="E8386" s="68" t="s">
        <v>531</v>
      </c>
      <c r="F8386" s="68" t="s">
        <v>517</v>
      </c>
      <c r="G8386" s="68" t="s">
        <v>77</v>
      </c>
      <c r="H8386" s="68" t="s">
        <v>273</v>
      </c>
      <c r="I8386" s="68" t="s">
        <v>647</v>
      </c>
      <c r="J8386" s="65">
        <v>101</v>
      </c>
      <c r="K8386" s="65">
        <v>315</v>
      </c>
      <c r="L8386" s="65">
        <v>406</v>
      </c>
      <c r="M8386" s="65" t="s">
        <v>497</v>
      </c>
    </row>
    <row r="8387" spans="1:13" ht="12.75" customHeight="1">
      <c r="A8387" s="65" t="str">
        <f>IF(ROW()=1,"KEY",IF(ISNA(VLOOKUP(B8387,車名対応マスタ!B:D,3,FALSE)),"",IF(VLOOKUP(B8387,車名対応マスタ!B:D,3,FALSE)="","",$D8387&amp;" "&amp;IF($G8387="9","J","O")&amp;" "&amp;$I8387&amp;" "&amp;IF($I8387&lt;=TEXT(★完成資料!$A$1,"yyyymm"),TEXT(★完成資料!$A$1,"yyyymm"),"999999")&amp; " " &amp; LEFT(F8387 &amp; "          ",10))))</f>
        <v xml:space="preserve">T O 202206 yyyy00 PHV       </v>
      </c>
      <c r="B8387" s="68" t="s">
        <v>336</v>
      </c>
      <c r="C8387" s="68" t="s">
        <v>142</v>
      </c>
      <c r="D8387" s="68" t="s">
        <v>287</v>
      </c>
      <c r="E8387" s="68" t="s">
        <v>531</v>
      </c>
      <c r="F8387" s="68" t="s">
        <v>517</v>
      </c>
      <c r="G8387" s="68" t="s">
        <v>77</v>
      </c>
      <c r="H8387" s="68" t="s">
        <v>273</v>
      </c>
      <c r="I8387" s="68" t="s">
        <v>652</v>
      </c>
      <c r="J8387" s="65">
        <v>149</v>
      </c>
      <c r="K8387" s="65">
        <v>325</v>
      </c>
      <c r="L8387" s="65">
        <v>406</v>
      </c>
      <c r="M8387" s="65" t="s">
        <v>497</v>
      </c>
    </row>
    <row r="8388" spans="1:13" ht="12.75" customHeight="1">
      <c r="A8388" s="65" t="str">
        <f>IF(ROW()=1,"KEY",IF(ISNA(VLOOKUP(B8388,車名対応マスタ!B:D,3,FALSE)),"",IF(VLOOKUP(B8388,車名対応マスタ!B:D,3,FALSE)="","",$D8388&amp;" "&amp;IF($G8388="9","J","O")&amp;" "&amp;$I8388&amp;" "&amp;IF($I8388&lt;=TEXT(★完成資料!$A$1,"yyyymm"),TEXT(★完成資料!$A$1,"yyyymm"),"999999")&amp; " " &amp; LEFT(F8388 &amp; "          ",10))))</f>
        <v xml:space="preserve">T O 202207 yyyy00 PHV       </v>
      </c>
      <c r="B8388" s="68" t="s">
        <v>336</v>
      </c>
      <c r="C8388" s="68" t="s">
        <v>142</v>
      </c>
      <c r="D8388" s="68" t="s">
        <v>287</v>
      </c>
      <c r="E8388" s="68" t="s">
        <v>531</v>
      </c>
      <c r="F8388" s="68" t="s">
        <v>517</v>
      </c>
      <c r="G8388" s="68" t="s">
        <v>77</v>
      </c>
      <c r="H8388" s="68" t="s">
        <v>273</v>
      </c>
      <c r="I8388" s="68" t="s">
        <v>655</v>
      </c>
      <c r="J8388" s="65">
        <v>92</v>
      </c>
      <c r="K8388" s="65">
        <v>180</v>
      </c>
      <c r="L8388" s="65">
        <v>406</v>
      </c>
      <c r="M8388" s="65" t="s">
        <v>497</v>
      </c>
    </row>
    <row r="8389" spans="1:13" ht="12.75" customHeight="1">
      <c r="A8389" s="65" t="str">
        <f>IF(ROW()=1,"KEY",IF(ISNA(VLOOKUP(B8389,車名対応マスタ!B:D,3,FALSE)),"",IF(VLOOKUP(B8389,車名対応マスタ!B:D,3,FALSE)="","",$D8389&amp;" "&amp;IF($G8389="9","J","O")&amp;" "&amp;$I8389&amp;" "&amp;IF($I8389&lt;=TEXT(★完成資料!$A$1,"yyyymm"),TEXT(★完成資料!$A$1,"yyyymm"),"999999")&amp; " " &amp; LEFT(F8389 &amp; "          ",10))))</f>
        <v xml:space="preserve">T O 202208 yyyy00 PHV       </v>
      </c>
      <c r="B8389" s="68" t="s">
        <v>336</v>
      </c>
      <c r="C8389" s="68" t="s">
        <v>142</v>
      </c>
      <c r="D8389" s="68" t="s">
        <v>287</v>
      </c>
      <c r="E8389" s="68" t="s">
        <v>531</v>
      </c>
      <c r="F8389" s="68" t="s">
        <v>517</v>
      </c>
      <c r="G8389" s="68" t="s">
        <v>77</v>
      </c>
      <c r="H8389" s="68" t="s">
        <v>273</v>
      </c>
      <c r="I8389" s="68" t="s">
        <v>656</v>
      </c>
      <c r="J8389" s="65">
        <v>127</v>
      </c>
      <c r="K8389" s="65">
        <v>148</v>
      </c>
      <c r="L8389" s="65">
        <v>406</v>
      </c>
      <c r="M8389" s="65" t="s">
        <v>497</v>
      </c>
    </row>
    <row r="8390" spans="1:13" ht="12.75" customHeight="1">
      <c r="A8390" s="65" t="str">
        <f>IF(ROW()=1,"KEY",IF(ISNA(VLOOKUP(B8390,車名対応マスタ!B:D,3,FALSE)),"",IF(VLOOKUP(B8390,車名対応マスタ!B:D,3,FALSE)="","",$D8390&amp;" "&amp;IF($G8390="9","J","O")&amp;" "&amp;$I8390&amp;" "&amp;IF($I8390&lt;=TEXT(★完成資料!$A$1,"yyyymm"),TEXT(★完成資料!$A$1,"yyyymm"),"999999")&amp; " " &amp; LEFT(F8390 &amp; "          ",10))))</f>
        <v xml:space="preserve">T O 202209 yyyy00 PHV       </v>
      </c>
      <c r="B8390" s="68" t="s">
        <v>336</v>
      </c>
      <c r="C8390" s="68" t="s">
        <v>142</v>
      </c>
      <c r="D8390" s="68" t="s">
        <v>287</v>
      </c>
      <c r="E8390" s="68" t="s">
        <v>531</v>
      </c>
      <c r="F8390" s="68" t="s">
        <v>517</v>
      </c>
      <c r="G8390" s="68" t="s">
        <v>77</v>
      </c>
      <c r="H8390" s="68" t="s">
        <v>273</v>
      </c>
      <c r="I8390" s="68" t="s">
        <v>657</v>
      </c>
      <c r="J8390" s="65">
        <v>134</v>
      </c>
      <c r="K8390" s="65">
        <v>162</v>
      </c>
      <c r="L8390" s="65">
        <v>406</v>
      </c>
      <c r="M8390" s="65" t="s">
        <v>497</v>
      </c>
    </row>
    <row r="8391" spans="1:13" ht="12.75" customHeight="1">
      <c r="A8391" s="65" t="str">
        <f>IF(ROW()=1,"KEY",IF(ISNA(VLOOKUP(B8391,車名対応マスタ!B:D,3,FALSE)),"",IF(VLOOKUP(B8391,車名対応マスタ!B:D,3,FALSE)="","",$D8391&amp;" "&amp;IF($G8391="9","J","O")&amp;" "&amp;$I8391&amp;" "&amp;IF($I8391&lt;=TEXT(★完成資料!$A$1,"yyyymm"),TEXT(★完成資料!$A$1,"yyyymm"),"999999")&amp; " " &amp; LEFT(F8391 &amp; "          ",10))))</f>
        <v xml:space="preserve">T O 202210 yyyy00 PHV       </v>
      </c>
      <c r="B8391" s="68" t="s">
        <v>336</v>
      </c>
      <c r="C8391" s="68" t="s">
        <v>142</v>
      </c>
      <c r="D8391" s="68" t="s">
        <v>287</v>
      </c>
      <c r="E8391" s="68" t="s">
        <v>531</v>
      </c>
      <c r="F8391" s="68" t="s">
        <v>517</v>
      </c>
      <c r="G8391" s="68" t="s">
        <v>77</v>
      </c>
      <c r="H8391" s="68" t="s">
        <v>273</v>
      </c>
      <c r="I8391" s="68" t="s">
        <v>663</v>
      </c>
      <c r="J8391" s="65">
        <v>84</v>
      </c>
      <c r="K8391" s="65">
        <v>95</v>
      </c>
      <c r="L8391" s="65">
        <v>406</v>
      </c>
      <c r="M8391" s="65" t="s">
        <v>497</v>
      </c>
    </row>
    <row r="8392" spans="1:13" ht="12.75" customHeight="1">
      <c r="A8392" s="65" t="str">
        <f>IF(ROW()=1,"KEY",IF(ISNA(VLOOKUP(B8392,車名対応マスタ!B:D,3,FALSE)),"",IF(VLOOKUP(B8392,車名対応マスタ!B:D,3,FALSE)="","",$D8392&amp;" "&amp;IF($G8392="9","J","O")&amp;" "&amp;$I8392&amp;" "&amp;IF($I8392&lt;=TEXT(★完成資料!$A$1,"yyyymm"),TEXT(★完成資料!$A$1,"yyyymm"),"999999")&amp; " " &amp; LEFT(F8392 &amp; "          ",10))))</f>
        <v xml:space="preserve">T O 202201 yyyy00 PHV       </v>
      </c>
      <c r="B8392" s="68" t="s">
        <v>336</v>
      </c>
      <c r="C8392" s="68" t="s">
        <v>142</v>
      </c>
      <c r="D8392" s="68" t="s">
        <v>287</v>
      </c>
      <c r="E8392" s="68" t="s">
        <v>531</v>
      </c>
      <c r="F8392" s="68" t="s">
        <v>517</v>
      </c>
      <c r="G8392" s="68" t="s">
        <v>77</v>
      </c>
      <c r="H8392" s="68" t="s">
        <v>273</v>
      </c>
      <c r="I8392" s="68" t="s">
        <v>639</v>
      </c>
      <c r="J8392" s="65">
        <v>10</v>
      </c>
      <c r="L8392" s="65">
        <v>604</v>
      </c>
      <c r="M8392" s="65" t="s">
        <v>280</v>
      </c>
    </row>
    <row r="8393" spans="1:13" ht="12.75" customHeight="1">
      <c r="A8393" s="65" t="str">
        <f>IF(ROW()=1,"KEY",IF(ISNA(VLOOKUP(B8393,車名対応マスタ!B:D,3,FALSE)),"",IF(VLOOKUP(B8393,車名対応マスタ!B:D,3,FALSE)="","",$D8393&amp;" "&amp;IF($G8393="9","J","O")&amp;" "&amp;$I8393&amp;" "&amp;IF($I8393&lt;=TEXT(★完成資料!$A$1,"yyyymm"),TEXT(★完成資料!$A$1,"yyyymm"),"999999")&amp; " " &amp; LEFT(F8393 &amp; "          ",10))))</f>
        <v xml:space="preserve">T O 202202 yyyy00 PHV       </v>
      </c>
      <c r="B8393" s="68" t="s">
        <v>336</v>
      </c>
      <c r="C8393" s="68" t="s">
        <v>142</v>
      </c>
      <c r="D8393" s="68" t="s">
        <v>287</v>
      </c>
      <c r="E8393" s="68" t="s">
        <v>531</v>
      </c>
      <c r="F8393" s="68" t="s">
        <v>517</v>
      </c>
      <c r="G8393" s="68" t="s">
        <v>77</v>
      </c>
      <c r="H8393" s="68" t="s">
        <v>273</v>
      </c>
      <c r="I8393" s="68" t="s">
        <v>640</v>
      </c>
      <c r="J8393" s="65">
        <v>2</v>
      </c>
      <c r="L8393" s="65">
        <v>604</v>
      </c>
      <c r="M8393" s="65" t="s">
        <v>280</v>
      </c>
    </row>
    <row r="8394" spans="1:13" ht="12.75" customHeight="1">
      <c r="A8394" s="65" t="str">
        <f>IF(ROW()=1,"KEY",IF(ISNA(VLOOKUP(B8394,車名対応マスタ!B:D,3,FALSE)),"",IF(VLOOKUP(B8394,車名対応マスタ!B:D,3,FALSE)="","",$D8394&amp;" "&amp;IF($G8394="9","J","O")&amp;" "&amp;$I8394&amp;" "&amp;IF($I8394&lt;=TEXT(★完成資料!$A$1,"yyyymm"),TEXT(★完成資料!$A$1,"yyyymm"),"999999")&amp; " " &amp; LEFT(F8394 &amp; "          ",10))))</f>
        <v xml:space="preserve">T O 202203 yyyy00 PHV       </v>
      </c>
      <c r="B8394" s="68" t="s">
        <v>336</v>
      </c>
      <c r="C8394" s="68" t="s">
        <v>142</v>
      </c>
      <c r="D8394" s="68" t="s">
        <v>287</v>
      </c>
      <c r="E8394" s="68" t="s">
        <v>531</v>
      </c>
      <c r="F8394" s="68" t="s">
        <v>517</v>
      </c>
      <c r="G8394" s="68" t="s">
        <v>77</v>
      </c>
      <c r="H8394" s="68" t="s">
        <v>273</v>
      </c>
      <c r="I8394" s="68" t="s">
        <v>641</v>
      </c>
      <c r="J8394" s="65">
        <v>7</v>
      </c>
      <c r="L8394" s="65">
        <v>604</v>
      </c>
      <c r="M8394" s="65" t="s">
        <v>280</v>
      </c>
    </row>
    <row r="8395" spans="1:13" ht="12.75" customHeight="1">
      <c r="A8395" s="65" t="str">
        <f>IF(ROW()=1,"KEY",IF(ISNA(VLOOKUP(B8395,車名対応マスタ!B:D,3,FALSE)),"",IF(VLOOKUP(B8395,車名対応マスタ!B:D,3,FALSE)="","",$D8395&amp;" "&amp;IF($G8395="9","J","O")&amp;" "&amp;$I8395&amp;" "&amp;IF($I8395&lt;=TEXT(★完成資料!$A$1,"yyyymm"),TEXT(★完成資料!$A$1,"yyyymm"),"999999")&amp; " " &amp; LEFT(F8395 &amp; "          ",10))))</f>
        <v xml:space="preserve">T O 202204 yyyy00 PHV       </v>
      </c>
      <c r="B8395" s="68" t="s">
        <v>336</v>
      </c>
      <c r="C8395" s="68" t="s">
        <v>142</v>
      </c>
      <c r="D8395" s="68" t="s">
        <v>287</v>
      </c>
      <c r="E8395" s="68" t="s">
        <v>531</v>
      </c>
      <c r="F8395" s="68" t="s">
        <v>517</v>
      </c>
      <c r="G8395" s="68" t="s">
        <v>77</v>
      </c>
      <c r="H8395" s="68" t="s">
        <v>273</v>
      </c>
      <c r="I8395" s="68" t="s">
        <v>642</v>
      </c>
      <c r="J8395" s="65">
        <v>10</v>
      </c>
      <c r="K8395" s="65">
        <v>0</v>
      </c>
      <c r="L8395" s="65">
        <v>604</v>
      </c>
      <c r="M8395" s="65" t="s">
        <v>280</v>
      </c>
    </row>
    <row r="8396" spans="1:13" ht="12.75" customHeight="1">
      <c r="A8396" s="65" t="str">
        <f>IF(ROW()=1,"KEY",IF(ISNA(VLOOKUP(B8396,車名対応マスタ!B:D,3,FALSE)),"",IF(VLOOKUP(B8396,車名対応マスタ!B:D,3,FALSE)="","",$D8396&amp;" "&amp;IF($G8396="9","J","O")&amp;" "&amp;$I8396&amp;" "&amp;IF($I8396&lt;=TEXT(★完成資料!$A$1,"yyyymm"),TEXT(★完成資料!$A$1,"yyyymm"),"999999")&amp; " " &amp; LEFT(F8396 &amp; "          ",10))))</f>
        <v xml:space="preserve">T O 202205 yyyy00 PHV       </v>
      </c>
      <c r="B8396" s="68" t="s">
        <v>336</v>
      </c>
      <c r="C8396" s="68" t="s">
        <v>142</v>
      </c>
      <c r="D8396" s="68" t="s">
        <v>287</v>
      </c>
      <c r="E8396" s="68" t="s">
        <v>531</v>
      </c>
      <c r="F8396" s="68" t="s">
        <v>517</v>
      </c>
      <c r="G8396" s="68" t="s">
        <v>77</v>
      </c>
      <c r="H8396" s="68" t="s">
        <v>273</v>
      </c>
      <c r="I8396" s="68" t="s">
        <v>647</v>
      </c>
      <c r="J8396" s="65">
        <v>11</v>
      </c>
      <c r="K8396" s="65">
        <v>0</v>
      </c>
      <c r="L8396" s="65">
        <v>604</v>
      </c>
      <c r="M8396" s="65" t="s">
        <v>280</v>
      </c>
    </row>
    <row r="8397" spans="1:13" ht="12.75" customHeight="1">
      <c r="A8397" s="65" t="str">
        <f>IF(ROW()=1,"KEY",IF(ISNA(VLOOKUP(B8397,車名対応マスタ!B:D,3,FALSE)),"",IF(VLOOKUP(B8397,車名対応マスタ!B:D,3,FALSE)="","",$D8397&amp;" "&amp;IF($G8397="9","J","O")&amp;" "&amp;$I8397&amp;" "&amp;IF($I8397&lt;=TEXT(★完成資料!$A$1,"yyyymm"),TEXT(★完成資料!$A$1,"yyyymm"),"999999")&amp; " " &amp; LEFT(F8397 &amp; "          ",10))))</f>
        <v xml:space="preserve">T O 202206 yyyy00 PHV       </v>
      </c>
      <c r="B8397" s="68" t="s">
        <v>336</v>
      </c>
      <c r="C8397" s="68" t="s">
        <v>142</v>
      </c>
      <c r="D8397" s="68" t="s">
        <v>287</v>
      </c>
      <c r="E8397" s="68" t="s">
        <v>531</v>
      </c>
      <c r="F8397" s="68" t="s">
        <v>517</v>
      </c>
      <c r="G8397" s="68" t="s">
        <v>77</v>
      </c>
      <c r="H8397" s="68" t="s">
        <v>273</v>
      </c>
      <c r="I8397" s="68" t="s">
        <v>652</v>
      </c>
      <c r="J8397" s="65">
        <v>14</v>
      </c>
      <c r="K8397" s="65">
        <v>2</v>
      </c>
      <c r="L8397" s="65">
        <v>604</v>
      </c>
      <c r="M8397" s="65" t="s">
        <v>280</v>
      </c>
    </row>
    <row r="8398" spans="1:13" ht="12.75" customHeight="1">
      <c r="A8398" s="65" t="str">
        <f>IF(ROW()=1,"KEY",IF(ISNA(VLOOKUP(B8398,車名対応マスタ!B:D,3,FALSE)),"",IF(VLOOKUP(B8398,車名対応マスタ!B:D,3,FALSE)="","",$D8398&amp;" "&amp;IF($G8398="9","J","O")&amp;" "&amp;$I8398&amp;" "&amp;IF($I8398&lt;=TEXT(★完成資料!$A$1,"yyyymm"),TEXT(★完成資料!$A$1,"yyyymm"),"999999")&amp; " " &amp; LEFT(F8398 &amp; "          ",10))))</f>
        <v xml:space="preserve">T O 202207 yyyy00 PHV       </v>
      </c>
      <c r="B8398" s="68" t="s">
        <v>336</v>
      </c>
      <c r="C8398" s="68" t="s">
        <v>142</v>
      </c>
      <c r="D8398" s="68" t="s">
        <v>287</v>
      </c>
      <c r="E8398" s="68" t="s">
        <v>531</v>
      </c>
      <c r="F8398" s="68" t="s">
        <v>517</v>
      </c>
      <c r="G8398" s="68" t="s">
        <v>77</v>
      </c>
      <c r="H8398" s="68" t="s">
        <v>273</v>
      </c>
      <c r="I8398" s="68" t="s">
        <v>655</v>
      </c>
      <c r="J8398" s="65">
        <v>9</v>
      </c>
      <c r="K8398" s="65">
        <v>14</v>
      </c>
      <c r="L8398" s="65">
        <v>604</v>
      </c>
      <c r="M8398" s="65" t="s">
        <v>280</v>
      </c>
    </row>
    <row r="8399" spans="1:13" ht="12.75" customHeight="1">
      <c r="A8399" s="65" t="str">
        <f>IF(ROW()=1,"KEY",IF(ISNA(VLOOKUP(B8399,車名対応マスタ!B:D,3,FALSE)),"",IF(VLOOKUP(B8399,車名対応マスタ!B:D,3,FALSE)="","",$D8399&amp;" "&amp;IF($G8399="9","J","O")&amp;" "&amp;$I8399&amp;" "&amp;IF($I8399&lt;=TEXT(★完成資料!$A$1,"yyyymm"),TEXT(★完成資料!$A$1,"yyyymm"),"999999")&amp; " " &amp; LEFT(F8399 &amp; "          ",10))))</f>
        <v xml:space="preserve">T O 202208 yyyy00 PHV       </v>
      </c>
      <c r="B8399" s="68" t="s">
        <v>336</v>
      </c>
      <c r="C8399" s="68" t="s">
        <v>142</v>
      </c>
      <c r="D8399" s="68" t="s">
        <v>287</v>
      </c>
      <c r="E8399" s="68" t="s">
        <v>531</v>
      </c>
      <c r="F8399" s="68" t="s">
        <v>517</v>
      </c>
      <c r="G8399" s="68" t="s">
        <v>77</v>
      </c>
      <c r="H8399" s="68" t="s">
        <v>273</v>
      </c>
      <c r="I8399" s="68" t="s">
        <v>656</v>
      </c>
      <c r="J8399" s="65">
        <v>6</v>
      </c>
      <c r="K8399" s="65">
        <v>9</v>
      </c>
      <c r="L8399" s="65">
        <v>604</v>
      </c>
      <c r="M8399" s="65" t="s">
        <v>280</v>
      </c>
    </row>
    <row r="8400" spans="1:13" ht="12.75" customHeight="1">
      <c r="A8400" s="65" t="str">
        <f>IF(ROW()=1,"KEY",IF(ISNA(VLOOKUP(B8400,車名対応マスタ!B:D,3,FALSE)),"",IF(VLOOKUP(B8400,車名対応マスタ!B:D,3,FALSE)="","",$D8400&amp;" "&amp;IF($G8400="9","J","O")&amp;" "&amp;$I8400&amp;" "&amp;IF($I8400&lt;=TEXT(★完成資料!$A$1,"yyyymm"),TEXT(★完成資料!$A$1,"yyyymm"),"999999")&amp; " " &amp; LEFT(F8400 &amp; "          ",10))))</f>
        <v xml:space="preserve">T O 202209 yyyy00 PHV       </v>
      </c>
      <c r="B8400" s="68" t="s">
        <v>336</v>
      </c>
      <c r="C8400" s="68" t="s">
        <v>142</v>
      </c>
      <c r="D8400" s="68" t="s">
        <v>287</v>
      </c>
      <c r="E8400" s="68" t="s">
        <v>531</v>
      </c>
      <c r="F8400" s="68" t="s">
        <v>517</v>
      </c>
      <c r="G8400" s="68" t="s">
        <v>77</v>
      </c>
      <c r="H8400" s="68" t="s">
        <v>273</v>
      </c>
      <c r="I8400" s="68" t="s">
        <v>657</v>
      </c>
      <c r="J8400" s="65">
        <v>11</v>
      </c>
      <c r="K8400" s="65">
        <v>10</v>
      </c>
      <c r="L8400" s="65">
        <v>604</v>
      </c>
      <c r="M8400" s="65" t="s">
        <v>280</v>
      </c>
    </row>
    <row r="8401" spans="1:13" ht="12.75" customHeight="1">
      <c r="A8401" s="65" t="str">
        <f>IF(ROW()=1,"KEY",IF(ISNA(VLOOKUP(B8401,車名対応マスタ!B:D,3,FALSE)),"",IF(VLOOKUP(B8401,車名対応マスタ!B:D,3,FALSE)="","",$D8401&amp;" "&amp;IF($G8401="9","J","O")&amp;" "&amp;$I8401&amp;" "&amp;IF($I8401&lt;=TEXT(★完成資料!$A$1,"yyyymm"),TEXT(★完成資料!$A$1,"yyyymm"),"999999")&amp; " " &amp; LEFT(F8401 &amp; "          ",10))))</f>
        <v xml:space="preserve">T O 202210 yyyy00 PHV       </v>
      </c>
      <c r="B8401" s="68" t="s">
        <v>336</v>
      </c>
      <c r="C8401" s="68" t="s">
        <v>142</v>
      </c>
      <c r="D8401" s="68" t="s">
        <v>287</v>
      </c>
      <c r="E8401" s="68" t="s">
        <v>531</v>
      </c>
      <c r="F8401" s="68" t="s">
        <v>517</v>
      </c>
      <c r="G8401" s="68" t="s">
        <v>77</v>
      </c>
      <c r="H8401" s="68" t="s">
        <v>273</v>
      </c>
      <c r="I8401" s="68" t="s">
        <v>663</v>
      </c>
      <c r="J8401" s="65">
        <v>3</v>
      </c>
      <c r="K8401" s="65">
        <v>8</v>
      </c>
      <c r="L8401" s="65">
        <v>604</v>
      </c>
      <c r="M8401" s="65" t="s">
        <v>280</v>
      </c>
    </row>
    <row r="8402" spans="1:13" ht="12.75" customHeight="1">
      <c r="A8402" s="65" t="str">
        <f>IF(ROW()=1,"KEY",IF(ISNA(VLOOKUP(B8402,車名対応マスタ!B:D,3,FALSE)),"",IF(VLOOKUP(B8402,車名対応マスタ!B:D,3,FALSE)="","",$D8402&amp;" "&amp;IF($G8402="9","J","O")&amp;" "&amp;$I8402&amp;" "&amp;IF($I8402&lt;=TEXT(★完成資料!$A$1,"yyyymm"),TEXT(★完成資料!$A$1,"yyyymm"),"999999")&amp; " " &amp; LEFT(F8402 &amp; "          ",10))))</f>
        <v xml:space="preserve">T O 202201 yyyy00 PHV       </v>
      </c>
      <c r="B8402" s="68" t="s">
        <v>336</v>
      </c>
      <c r="C8402" s="68" t="s">
        <v>142</v>
      </c>
      <c r="D8402" s="68" t="s">
        <v>287</v>
      </c>
      <c r="E8402" s="68" t="s">
        <v>531</v>
      </c>
      <c r="F8402" s="68" t="s">
        <v>517</v>
      </c>
      <c r="G8402" s="68" t="s">
        <v>77</v>
      </c>
      <c r="H8402" s="68" t="s">
        <v>273</v>
      </c>
      <c r="I8402" s="68" t="s">
        <v>639</v>
      </c>
      <c r="J8402" s="65">
        <v>241</v>
      </c>
      <c r="K8402" s="65">
        <v>0</v>
      </c>
      <c r="L8402" s="65">
        <v>411</v>
      </c>
      <c r="M8402" s="65" t="s">
        <v>498</v>
      </c>
    </row>
    <row r="8403" spans="1:13" ht="12.75" customHeight="1">
      <c r="A8403" s="65" t="str">
        <f>IF(ROW()=1,"KEY",IF(ISNA(VLOOKUP(B8403,車名対応マスタ!B:D,3,FALSE)),"",IF(VLOOKUP(B8403,車名対応マスタ!B:D,3,FALSE)="","",$D8403&amp;" "&amp;IF($G8403="9","J","O")&amp;" "&amp;$I8403&amp;" "&amp;IF($I8403&lt;=TEXT(★完成資料!$A$1,"yyyymm"),TEXT(★完成資料!$A$1,"yyyymm"),"999999")&amp; " " &amp; LEFT(F8403 &amp; "          ",10))))</f>
        <v xml:space="preserve">T O 202202 yyyy00 PHV       </v>
      </c>
      <c r="B8403" s="68" t="s">
        <v>336</v>
      </c>
      <c r="C8403" s="68" t="s">
        <v>142</v>
      </c>
      <c r="D8403" s="68" t="s">
        <v>287</v>
      </c>
      <c r="E8403" s="68" t="s">
        <v>531</v>
      </c>
      <c r="F8403" s="68" t="s">
        <v>517</v>
      </c>
      <c r="G8403" s="68" t="s">
        <v>77</v>
      </c>
      <c r="H8403" s="68" t="s">
        <v>273</v>
      </c>
      <c r="I8403" s="68" t="s">
        <v>640</v>
      </c>
      <c r="J8403" s="65">
        <v>81</v>
      </c>
      <c r="L8403" s="65">
        <v>411</v>
      </c>
      <c r="M8403" s="65" t="s">
        <v>498</v>
      </c>
    </row>
    <row r="8404" spans="1:13" ht="12.75" customHeight="1">
      <c r="A8404" s="65" t="str">
        <f>IF(ROW()=1,"KEY",IF(ISNA(VLOOKUP(B8404,車名対応マスタ!B:D,3,FALSE)),"",IF(VLOOKUP(B8404,車名対応マスタ!B:D,3,FALSE)="","",$D8404&amp;" "&amp;IF($G8404="9","J","O")&amp;" "&amp;$I8404&amp;" "&amp;IF($I8404&lt;=TEXT(★完成資料!$A$1,"yyyymm"),TEXT(★完成資料!$A$1,"yyyymm"),"999999")&amp; " " &amp; LEFT(F8404 &amp; "          ",10))))</f>
        <v xml:space="preserve">T O 202203 yyyy00 PHV       </v>
      </c>
      <c r="B8404" s="68" t="s">
        <v>336</v>
      </c>
      <c r="C8404" s="68" t="s">
        <v>142</v>
      </c>
      <c r="D8404" s="68" t="s">
        <v>287</v>
      </c>
      <c r="E8404" s="68" t="s">
        <v>531</v>
      </c>
      <c r="F8404" s="68" t="s">
        <v>517</v>
      </c>
      <c r="G8404" s="68" t="s">
        <v>77</v>
      </c>
      <c r="H8404" s="68" t="s">
        <v>273</v>
      </c>
      <c r="I8404" s="68" t="s">
        <v>641</v>
      </c>
      <c r="J8404" s="65">
        <v>113</v>
      </c>
      <c r="K8404" s="65">
        <v>3</v>
      </c>
      <c r="L8404" s="65">
        <v>411</v>
      </c>
      <c r="M8404" s="65" t="s">
        <v>498</v>
      </c>
    </row>
    <row r="8405" spans="1:13" ht="12.75" customHeight="1">
      <c r="A8405" s="65" t="str">
        <f>IF(ROW()=1,"KEY",IF(ISNA(VLOOKUP(B8405,車名対応マスタ!B:D,3,FALSE)),"",IF(VLOOKUP(B8405,車名対応マスタ!B:D,3,FALSE)="","",$D8405&amp;" "&amp;IF($G8405="9","J","O")&amp;" "&amp;$I8405&amp;" "&amp;IF($I8405&lt;=TEXT(★完成資料!$A$1,"yyyymm"),TEXT(★完成資料!$A$1,"yyyymm"),"999999")&amp; " " &amp; LEFT(F8405 &amp; "          ",10))))</f>
        <v xml:space="preserve">T O 202204 yyyy00 PHV       </v>
      </c>
      <c r="B8405" s="68" t="s">
        <v>336</v>
      </c>
      <c r="C8405" s="68" t="s">
        <v>142</v>
      </c>
      <c r="D8405" s="68" t="s">
        <v>287</v>
      </c>
      <c r="E8405" s="68" t="s">
        <v>531</v>
      </c>
      <c r="F8405" s="68" t="s">
        <v>517</v>
      </c>
      <c r="G8405" s="68" t="s">
        <v>77</v>
      </c>
      <c r="H8405" s="68" t="s">
        <v>273</v>
      </c>
      <c r="I8405" s="68" t="s">
        <v>642</v>
      </c>
      <c r="J8405" s="65">
        <v>62</v>
      </c>
      <c r="L8405" s="65">
        <v>411</v>
      </c>
      <c r="M8405" s="65" t="s">
        <v>498</v>
      </c>
    </row>
    <row r="8406" spans="1:13" ht="12.75" customHeight="1">
      <c r="A8406" s="65" t="str">
        <f>IF(ROW()=1,"KEY",IF(ISNA(VLOOKUP(B8406,車名対応マスタ!B:D,3,FALSE)),"",IF(VLOOKUP(B8406,車名対応マスタ!B:D,3,FALSE)="","",$D8406&amp;" "&amp;IF($G8406="9","J","O")&amp;" "&amp;$I8406&amp;" "&amp;IF($I8406&lt;=TEXT(★完成資料!$A$1,"yyyymm"),TEXT(★完成資料!$A$1,"yyyymm"),"999999")&amp; " " &amp; LEFT(F8406 &amp; "          ",10))))</f>
        <v xml:space="preserve">T O 202205 yyyy00 PHV       </v>
      </c>
      <c r="B8406" s="68" t="s">
        <v>336</v>
      </c>
      <c r="C8406" s="68" t="s">
        <v>142</v>
      </c>
      <c r="D8406" s="68" t="s">
        <v>287</v>
      </c>
      <c r="E8406" s="68" t="s">
        <v>531</v>
      </c>
      <c r="F8406" s="68" t="s">
        <v>517</v>
      </c>
      <c r="G8406" s="68" t="s">
        <v>77</v>
      </c>
      <c r="H8406" s="68" t="s">
        <v>273</v>
      </c>
      <c r="I8406" s="68" t="s">
        <v>647</v>
      </c>
      <c r="J8406" s="65">
        <v>54</v>
      </c>
      <c r="L8406" s="65">
        <v>411</v>
      </c>
      <c r="M8406" s="65" t="s">
        <v>498</v>
      </c>
    </row>
    <row r="8407" spans="1:13" ht="12.75" customHeight="1">
      <c r="A8407" s="65" t="str">
        <f>IF(ROW()=1,"KEY",IF(ISNA(VLOOKUP(B8407,車名対応マスタ!B:D,3,FALSE)),"",IF(VLOOKUP(B8407,車名対応マスタ!B:D,3,FALSE)="","",$D8407&amp;" "&amp;IF($G8407="9","J","O")&amp;" "&amp;$I8407&amp;" "&amp;IF($I8407&lt;=TEXT(★完成資料!$A$1,"yyyymm"),TEXT(★完成資料!$A$1,"yyyymm"),"999999")&amp; " " &amp; LEFT(F8407 &amp; "          ",10))))</f>
        <v xml:space="preserve">T O 202206 yyyy00 PHV       </v>
      </c>
      <c r="B8407" s="68" t="s">
        <v>336</v>
      </c>
      <c r="C8407" s="68" t="s">
        <v>142</v>
      </c>
      <c r="D8407" s="68" t="s">
        <v>287</v>
      </c>
      <c r="E8407" s="68" t="s">
        <v>531</v>
      </c>
      <c r="F8407" s="68" t="s">
        <v>517</v>
      </c>
      <c r="G8407" s="68" t="s">
        <v>77</v>
      </c>
      <c r="H8407" s="68" t="s">
        <v>273</v>
      </c>
      <c r="I8407" s="68" t="s">
        <v>652</v>
      </c>
      <c r="J8407" s="65">
        <v>4</v>
      </c>
      <c r="L8407" s="65">
        <v>411</v>
      </c>
      <c r="M8407" s="65" t="s">
        <v>498</v>
      </c>
    </row>
    <row r="8408" spans="1:13" ht="12.75" customHeight="1">
      <c r="A8408" s="65" t="str">
        <f>IF(ROW()=1,"KEY",IF(ISNA(VLOOKUP(B8408,車名対応マスタ!B:D,3,FALSE)),"",IF(VLOOKUP(B8408,車名対応マスタ!B:D,3,FALSE)="","",$D8408&amp;" "&amp;IF($G8408="9","J","O")&amp;" "&amp;$I8408&amp;" "&amp;IF($I8408&lt;=TEXT(★完成資料!$A$1,"yyyymm"),TEXT(★完成資料!$A$1,"yyyymm"),"999999")&amp; " " &amp; LEFT(F8408 &amp; "          ",10))))</f>
        <v xml:space="preserve">T O 202207 yyyy00 PHV       </v>
      </c>
      <c r="B8408" s="68" t="s">
        <v>336</v>
      </c>
      <c r="C8408" s="68" t="s">
        <v>142</v>
      </c>
      <c r="D8408" s="68" t="s">
        <v>287</v>
      </c>
      <c r="E8408" s="68" t="s">
        <v>531</v>
      </c>
      <c r="F8408" s="68" t="s">
        <v>517</v>
      </c>
      <c r="G8408" s="68" t="s">
        <v>77</v>
      </c>
      <c r="H8408" s="68" t="s">
        <v>273</v>
      </c>
      <c r="I8408" s="68" t="s">
        <v>655</v>
      </c>
      <c r="J8408" s="65">
        <v>137</v>
      </c>
      <c r="L8408" s="65">
        <v>411</v>
      </c>
      <c r="M8408" s="65" t="s">
        <v>498</v>
      </c>
    </row>
    <row r="8409" spans="1:13" ht="12.75" customHeight="1">
      <c r="A8409" s="65" t="str">
        <f>IF(ROW()=1,"KEY",IF(ISNA(VLOOKUP(B8409,車名対応マスタ!B:D,3,FALSE)),"",IF(VLOOKUP(B8409,車名対応マスタ!B:D,3,FALSE)="","",$D8409&amp;" "&amp;IF($G8409="9","J","O")&amp;" "&amp;$I8409&amp;" "&amp;IF($I8409&lt;=TEXT(★完成資料!$A$1,"yyyymm"),TEXT(★完成資料!$A$1,"yyyymm"),"999999")&amp; " " &amp; LEFT(F8409 &amp; "          ",10))))</f>
        <v xml:space="preserve">T O 202208 yyyy00 PHV       </v>
      </c>
      <c r="B8409" s="68" t="s">
        <v>336</v>
      </c>
      <c r="C8409" s="68" t="s">
        <v>142</v>
      </c>
      <c r="D8409" s="68" t="s">
        <v>287</v>
      </c>
      <c r="E8409" s="68" t="s">
        <v>531</v>
      </c>
      <c r="F8409" s="68" t="s">
        <v>517</v>
      </c>
      <c r="G8409" s="68" t="s">
        <v>77</v>
      </c>
      <c r="H8409" s="68" t="s">
        <v>273</v>
      </c>
      <c r="I8409" s="68" t="s">
        <v>656</v>
      </c>
      <c r="J8409" s="65">
        <v>25</v>
      </c>
      <c r="L8409" s="65">
        <v>411</v>
      </c>
      <c r="M8409" s="65" t="s">
        <v>498</v>
      </c>
    </row>
    <row r="8410" spans="1:13" ht="12.75" customHeight="1">
      <c r="A8410" s="65" t="str">
        <f>IF(ROW()=1,"KEY",IF(ISNA(VLOOKUP(B8410,車名対応マスタ!B:D,3,FALSE)),"",IF(VLOOKUP(B8410,車名対応マスタ!B:D,3,FALSE)="","",$D8410&amp;" "&amp;IF($G8410="9","J","O")&amp;" "&amp;$I8410&amp;" "&amp;IF($I8410&lt;=TEXT(★完成資料!$A$1,"yyyymm"),TEXT(★完成資料!$A$1,"yyyymm"),"999999")&amp; " " &amp; LEFT(F8410 &amp; "          ",10))))</f>
        <v xml:space="preserve">T O 202209 yyyy00 PHV       </v>
      </c>
      <c r="B8410" s="68" t="s">
        <v>336</v>
      </c>
      <c r="C8410" s="68" t="s">
        <v>142</v>
      </c>
      <c r="D8410" s="68" t="s">
        <v>287</v>
      </c>
      <c r="E8410" s="68" t="s">
        <v>531</v>
      </c>
      <c r="F8410" s="68" t="s">
        <v>517</v>
      </c>
      <c r="G8410" s="68" t="s">
        <v>77</v>
      </c>
      <c r="H8410" s="68" t="s">
        <v>273</v>
      </c>
      <c r="I8410" s="68" t="s">
        <v>657</v>
      </c>
      <c r="J8410" s="65">
        <v>16</v>
      </c>
      <c r="L8410" s="65">
        <v>411</v>
      </c>
      <c r="M8410" s="65" t="s">
        <v>498</v>
      </c>
    </row>
    <row r="8411" spans="1:13" ht="12.75" customHeight="1">
      <c r="A8411" s="65" t="str">
        <f>IF(ROW()=1,"KEY",IF(ISNA(VLOOKUP(B8411,車名対応マスタ!B:D,3,FALSE)),"",IF(VLOOKUP(B8411,車名対応マスタ!B:D,3,FALSE)="","",$D8411&amp;" "&amp;IF($G8411="9","J","O")&amp;" "&amp;$I8411&amp;" "&amp;IF($I8411&lt;=TEXT(★完成資料!$A$1,"yyyymm"),TEXT(★完成資料!$A$1,"yyyymm"),"999999")&amp; " " &amp; LEFT(F8411 &amp; "          ",10))))</f>
        <v xml:space="preserve">T O 202210 yyyy00 PHV       </v>
      </c>
      <c r="B8411" s="68" t="s">
        <v>336</v>
      </c>
      <c r="C8411" s="68" t="s">
        <v>142</v>
      </c>
      <c r="D8411" s="68" t="s">
        <v>287</v>
      </c>
      <c r="E8411" s="68" t="s">
        <v>531</v>
      </c>
      <c r="F8411" s="68" t="s">
        <v>517</v>
      </c>
      <c r="G8411" s="68" t="s">
        <v>77</v>
      </c>
      <c r="H8411" s="68" t="s">
        <v>273</v>
      </c>
      <c r="I8411" s="68" t="s">
        <v>663</v>
      </c>
      <c r="J8411" s="65">
        <v>3</v>
      </c>
      <c r="L8411" s="65">
        <v>411</v>
      </c>
      <c r="M8411" s="65" t="s">
        <v>498</v>
      </c>
    </row>
    <row r="8412" spans="1:13" ht="12.75" customHeight="1">
      <c r="A8412" s="65" t="str">
        <f>IF(ROW()=1,"KEY",IF(ISNA(VLOOKUP(B8412,車名対応マスタ!B:D,3,FALSE)),"",IF(VLOOKUP(B8412,車名対応マスタ!B:D,3,FALSE)="","",$D8412&amp;" "&amp;IF($G8412="9","J","O")&amp;" "&amp;$I8412&amp;" "&amp;IF($I8412&lt;=TEXT(★完成資料!$A$1,"yyyymm"),TEXT(★完成資料!$A$1,"yyyymm"),"999999")&amp; " " &amp; LEFT(F8412 &amp; "          ",10))))</f>
        <v xml:space="preserve">T O 202201 yyyy00 PHV       </v>
      </c>
      <c r="B8412" s="68" t="s">
        <v>336</v>
      </c>
      <c r="C8412" s="68" t="s">
        <v>142</v>
      </c>
      <c r="D8412" s="68" t="s">
        <v>287</v>
      </c>
      <c r="E8412" s="68" t="s">
        <v>531</v>
      </c>
      <c r="F8412" s="68" t="s">
        <v>517</v>
      </c>
      <c r="G8412" s="68" t="s">
        <v>77</v>
      </c>
      <c r="H8412" s="68" t="s">
        <v>273</v>
      </c>
      <c r="I8412" s="68" t="s">
        <v>639</v>
      </c>
      <c r="J8412" s="65">
        <v>222</v>
      </c>
      <c r="K8412" s="65">
        <v>381</v>
      </c>
      <c r="L8412" s="65">
        <v>425</v>
      </c>
      <c r="M8412" s="65" t="s">
        <v>379</v>
      </c>
    </row>
    <row r="8413" spans="1:13" ht="12.75" customHeight="1">
      <c r="A8413" s="65" t="str">
        <f>IF(ROW()=1,"KEY",IF(ISNA(VLOOKUP(B8413,車名対応マスタ!B:D,3,FALSE)),"",IF(VLOOKUP(B8413,車名対応マスタ!B:D,3,FALSE)="","",$D8413&amp;" "&amp;IF($G8413="9","J","O")&amp;" "&amp;$I8413&amp;" "&amp;IF($I8413&lt;=TEXT(★完成資料!$A$1,"yyyymm"),TEXT(★完成資料!$A$1,"yyyymm"),"999999")&amp; " " &amp; LEFT(F8413 &amp; "          ",10))))</f>
        <v xml:space="preserve">T O 202202 yyyy00 PHV       </v>
      </c>
      <c r="B8413" s="68" t="s">
        <v>336</v>
      </c>
      <c r="C8413" s="68" t="s">
        <v>142</v>
      </c>
      <c r="D8413" s="68" t="s">
        <v>287</v>
      </c>
      <c r="E8413" s="68" t="s">
        <v>531</v>
      </c>
      <c r="F8413" s="68" t="s">
        <v>517</v>
      </c>
      <c r="G8413" s="68" t="s">
        <v>77</v>
      </c>
      <c r="H8413" s="68" t="s">
        <v>273</v>
      </c>
      <c r="I8413" s="68" t="s">
        <v>640</v>
      </c>
      <c r="J8413" s="65">
        <v>327</v>
      </c>
      <c r="K8413" s="65">
        <v>531</v>
      </c>
      <c r="L8413" s="65">
        <v>425</v>
      </c>
      <c r="M8413" s="65" t="s">
        <v>379</v>
      </c>
    </row>
    <row r="8414" spans="1:13" ht="12.75" customHeight="1">
      <c r="A8414" s="65" t="str">
        <f>IF(ROW()=1,"KEY",IF(ISNA(VLOOKUP(B8414,車名対応マスタ!B:D,3,FALSE)),"",IF(VLOOKUP(B8414,車名対応マスタ!B:D,3,FALSE)="","",$D8414&amp;" "&amp;IF($G8414="9","J","O")&amp;" "&amp;$I8414&amp;" "&amp;IF($I8414&lt;=TEXT(★完成資料!$A$1,"yyyymm"),TEXT(★完成資料!$A$1,"yyyymm"),"999999")&amp; " " &amp; LEFT(F8414 &amp; "          ",10))))</f>
        <v xml:space="preserve">T O 202203 yyyy00 PHV       </v>
      </c>
      <c r="B8414" s="68" t="s">
        <v>336</v>
      </c>
      <c r="C8414" s="68" t="s">
        <v>142</v>
      </c>
      <c r="D8414" s="68" t="s">
        <v>287</v>
      </c>
      <c r="E8414" s="68" t="s">
        <v>531</v>
      </c>
      <c r="F8414" s="68" t="s">
        <v>517</v>
      </c>
      <c r="G8414" s="68" t="s">
        <v>77</v>
      </c>
      <c r="H8414" s="68" t="s">
        <v>273</v>
      </c>
      <c r="I8414" s="68" t="s">
        <v>641</v>
      </c>
      <c r="J8414" s="65">
        <v>205</v>
      </c>
      <c r="K8414" s="65">
        <v>508</v>
      </c>
      <c r="L8414" s="65">
        <v>425</v>
      </c>
      <c r="M8414" s="65" t="s">
        <v>379</v>
      </c>
    </row>
    <row r="8415" spans="1:13" ht="12.75" customHeight="1">
      <c r="A8415" s="65" t="str">
        <f>IF(ROW()=1,"KEY",IF(ISNA(VLOOKUP(B8415,車名対応マスタ!B:D,3,FALSE)),"",IF(VLOOKUP(B8415,車名対応マスタ!B:D,3,FALSE)="","",$D8415&amp;" "&amp;IF($G8415="9","J","O")&amp;" "&amp;$I8415&amp;" "&amp;IF($I8415&lt;=TEXT(★完成資料!$A$1,"yyyymm"),TEXT(★完成資料!$A$1,"yyyymm"),"999999")&amp; " " &amp; LEFT(F8415 &amp; "          ",10))))</f>
        <v xml:space="preserve">T O 202204 yyyy00 PHV       </v>
      </c>
      <c r="B8415" s="68" t="s">
        <v>336</v>
      </c>
      <c r="C8415" s="68" t="s">
        <v>142</v>
      </c>
      <c r="D8415" s="68" t="s">
        <v>287</v>
      </c>
      <c r="E8415" s="68" t="s">
        <v>531</v>
      </c>
      <c r="F8415" s="68" t="s">
        <v>517</v>
      </c>
      <c r="G8415" s="68" t="s">
        <v>77</v>
      </c>
      <c r="H8415" s="68" t="s">
        <v>273</v>
      </c>
      <c r="I8415" s="68" t="s">
        <v>642</v>
      </c>
      <c r="J8415" s="65">
        <v>136</v>
      </c>
      <c r="K8415" s="65">
        <v>772</v>
      </c>
      <c r="L8415" s="65">
        <v>425</v>
      </c>
      <c r="M8415" s="65" t="s">
        <v>379</v>
      </c>
    </row>
    <row r="8416" spans="1:13" ht="12.75" customHeight="1">
      <c r="A8416" s="65" t="str">
        <f>IF(ROW()=1,"KEY",IF(ISNA(VLOOKUP(B8416,車名対応マスタ!B:D,3,FALSE)),"",IF(VLOOKUP(B8416,車名対応マスタ!B:D,3,FALSE)="","",$D8416&amp;" "&amp;IF($G8416="9","J","O")&amp;" "&amp;$I8416&amp;" "&amp;IF($I8416&lt;=TEXT(★完成資料!$A$1,"yyyymm"),TEXT(★完成資料!$A$1,"yyyymm"),"999999")&amp; " " &amp; LEFT(F8416 &amp; "          ",10))))</f>
        <v xml:space="preserve">T O 202205 yyyy00 PHV       </v>
      </c>
      <c r="B8416" s="68" t="s">
        <v>336</v>
      </c>
      <c r="C8416" s="68" t="s">
        <v>142</v>
      </c>
      <c r="D8416" s="68" t="s">
        <v>287</v>
      </c>
      <c r="E8416" s="68" t="s">
        <v>531</v>
      </c>
      <c r="F8416" s="68" t="s">
        <v>517</v>
      </c>
      <c r="G8416" s="68" t="s">
        <v>77</v>
      </c>
      <c r="H8416" s="68" t="s">
        <v>273</v>
      </c>
      <c r="I8416" s="68" t="s">
        <v>647</v>
      </c>
      <c r="J8416" s="65">
        <v>155</v>
      </c>
      <c r="K8416" s="65">
        <v>209</v>
      </c>
      <c r="L8416" s="65">
        <v>425</v>
      </c>
      <c r="M8416" s="65" t="s">
        <v>379</v>
      </c>
    </row>
    <row r="8417" spans="1:13" ht="12.75" customHeight="1">
      <c r="A8417" s="65" t="str">
        <f>IF(ROW()=1,"KEY",IF(ISNA(VLOOKUP(B8417,車名対応マスタ!B:D,3,FALSE)),"",IF(VLOOKUP(B8417,車名対応マスタ!B:D,3,FALSE)="","",$D8417&amp;" "&amp;IF($G8417="9","J","O")&amp;" "&amp;$I8417&amp;" "&amp;IF($I8417&lt;=TEXT(★完成資料!$A$1,"yyyymm"),TEXT(★完成資料!$A$1,"yyyymm"),"999999")&amp; " " &amp; LEFT(F8417 &amp; "          ",10))))</f>
        <v xml:space="preserve">T O 202206 yyyy00 PHV       </v>
      </c>
      <c r="B8417" s="68" t="s">
        <v>336</v>
      </c>
      <c r="C8417" s="68" t="s">
        <v>142</v>
      </c>
      <c r="D8417" s="68" t="s">
        <v>287</v>
      </c>
      <c r="E8417" s="68" t="s">
        <v>531</v>
      </c>
      <c r="F8417" s="68" t="s">
        <v>517</v>
      </c>
      <c r="G8417" s="68" t="s">
        <v>77</v>
      </c>
      <c r="H8417" s="68" t="s">
        <v>273</v>
      </c>
      <c r="I8417" s="68" t="s">
        <v>652</v>
      </c>
      <c r="J8417" s="65">
        <v>113</v>
      </c>
      <c r="K8417" s="65">
        <v>277</v>
      </c>
      <c r="L8417" s="65">
        <v>425</v>
      </c>
      <c r="M8417" s="65" t="s">
        <v>379</v>
      </c>
    </row>
    <row r="8418" spans="1:13" ht="12.75" customHeight="1">
      <c r="A8418" s="65" t="str">
        <f>IF(ROW()=1,"KEY",IF(ISNA(VLOOKUP(B8418,車名対応マスタ!B:D,3,FALSE)),"",IF(VLOOKUP(B8418,車名対応マスタ!B:D,3,FALSE)="","",$D8418&amp;" "&amp;IF($G8418="9","J","O")&amp;" "&amp;$I8418&amp;" "&amp;IF($I8418&lt;=TEXT(★完成資料!$A$1,"yyyymm"),TEXT(★完成資料!$A$1,"yyyymm"),"999999")&amp; " " &amp; LEFT(F8418 &amp; "          ",10))))</f>
        <v xml:space="preserve">T O 202207 yyyy00 PHV       </v>
      </c>
      <c r="B8418" s="68" t="s">
        <v>336</v>
      </c>
      <c r="C8418" s="68" t="s">
        <v>142</v>
      </c>
      <c r="D8418" s="68" t="s">
        <v>287</v>
      </c>
      <c r="E8418" s="68" t="s">
        <v>531</v>
      </c>
      <c r="F8418" s="68" t="s">
        <v>517</v>
      </c>
      <c r="G8418" s="68" t="s">
        <v>77</v>
      </c>
      <c r="H8418" s="68" t="s">
        <v>273</v>
      </c>
      <c r="I8418" s="68" t="s">
        <v>655</v>
      </c>
      <c r="J8418" s="65">
        <v>46</v>
      </c>
      <c r="K8418" s="65">
        <v>169</v>
      </c>
      <c r="L8418" s="65">
        <v>425</v>
      </c>
      <c r="M8418" s="65" t="s">
        <v>379</v>
      </c>
    </row>
    <row r="8419" spans="1:13" ht="12.75" customHeight="1">
      <c r="A8419" s="65" t="str">
        <f>IF(ROW()=1,"KEY",IF(ISNA(VLOOKUP(B8419,車名対応マスタ!B:D,3,FALSE)),"",IF(VLOOKUP(B8419,車名対応マスタ!B:D,3,FALSE)="","",$D8419&amp;" "&amp;IF($G8419="9","J","O")&amp;" "&amp;$I8419&amp;" "&amp;IF($I8419&lt;=TEXT(★完成資料!$A$1,"yyyymm"),TEXT(★完成資料!$A$1,"yyyymm"),"999999")&amp; " " &amp; LEFT(F8419 &amp; "          ",10))))</f>
        <v xml:space="preserve">T O 202208 yyyy00 PHV       </v>
      </c>
      <c r="B8419" s="68" t="s">
        <v>336</v>
      </c>
      <c r="C8419" s="68" t="s">
        <v>142</v>
      </c>
      <c r="D8419" s="68" t="s">
        <v>287</v>
      </c>
      <c r="E8419" s="68" t="s">
        <v>531</v>
      </c>
      <c r="F8419" s="68" t="s">
        <v>517</v>
      </c>
      <c r="G8419" s="68" t="s">
        <v>77</v>
      </c>
      <c r="H8419" s="68" t="s">
        <v>273</v>
      </c>
      <c r="I8419" s="68" t="s">
        <v>656</v>
      </c>
      <c r="J8419" s="65">
        <v>71</v>
      </c>
      <c r="K8419" s="65">
        <v>271</v>
      </c>
      <c r="L8419" s="65">
        <v>425</v>
      </c>
      <c r="M8419" s="65" t="s">
        <v>379</v>
      </c>
    </row>
    <row r="8420" spans="1:13" ht="12.75" customHeight="1">
      <c r="A8420" s="65" t="str">
        <f>IF(ROW()=1,"KEY",IF(ISNA(VLOOKUP(B8420,車名対応マスタ!B:D,3,FALSE)),"",IF(VLOOKUP(B8420,車名対応マスタ!B:D,3,FALSE)="","",$D8420&amp;" "&amp;IF($G8420="9","J","O")&amp;" "&amp;$I8420&amp;" "&amp;IF($I8420&lt;=TEXT(★完成資料!$A$1,"yyyymm"),TEXT(★完成資料!$A$1,"yyyymm"),"999999")&amp; " " &amp; LEFT(F8420 &amp; "          ",10))))</f>
        <v xml:space="preserve">T O 202209 yyyy00 PHV       </v>
      </c>
      <c r="B8420" s="68" t="s">
        <v>336</v>
      </c>
      <c r="C8420" s="68" t="s">
        <v>142</v>
      </c>
      <c r="D8420" s="68" t="s">
        <v>287</v>
      </c>
      <c r="E8420" s="68" t="s">
        <v>531</v>
      </c>
      <c r="F8420" s="68" t="s">
        <v>517</v>
      </c>
      <c r="G8420" s="68" t="s">
        <v>77</v>
      </c>
      <c r="H8420" s="68" t="s">
        <v>273</v>
      </c>
      <c r="I8420" s="68" t="s">
        <v>657</v>
      </c>
      <c r="J8420" s="65">
        <v>84</v>
      </c>
      <c r="K8420" s="65">
        <v>262</v>
      </c>
      <c r="L8420" s="65">
        <v>425</v>
      </c>
      <c r="M8420" s="65" t="s">
        <v>379</v>
      </c>
    </row>
    <row r="8421" spans="1:13" ht="12.75" customHeight="1">
      <c r="A8421" s="65" t="str">
        <f>IF(ROW()=1,"KEY",IF(ISNA(VLOOKUP(B8421,車名対応マスタ!B:D,3,FALSE)),"",IF(VLOOKUP(B8421,車名対応マスタ!B:D,3,FALSE)="","",$D8421&amp;" "&amp;IF($G8421="9","J","O")&amp;" "&amp;$I8421&amp;" "&amp;IF($I8421&lt;=TEXT(★完成資料!$A$1,"yyyymm"),TEXT(★完成資料!$A$1,"yyyymm"),"999999")&amp; " " &amp; LEFT(F8421 &amp; "          ",10))))</f>
        <v xml:space="preserve">T O 202210 yyyy00 PHV       </v>
      </c>
      <c r="B8421" s="68" t="s">
        <v>336</v>
      </c>
      <c r="C8421" s="68" t="s">
        <v>142</v>
      </c>
      <c r="D8421" s="68" t="s">
        <v>287</v>
      </c>
      <c r="E8421" s="68" t="s">
        <v>531</v>
      </c>
      <c r="F8421" s="68" t="s">
        <v>517</v>
      </c>
      <c r="G8421" s="68" t="s">
        <v>77</v>
      </c>
      <c r="H8421" s="68" t="s">
        <v>273</v>
      </c>
      <c r="I8421" s="68" t="s">
        <v>663</v>
      </c>
      <c r="J8421" s="65">
        <v>46</v>
      </c>
      <c r="K8421" s="65">
        <v>309</v>
      </c>
      <c r="L8421" s="65">
        <v>425</v>
      </c>
      <c r="M8421" s="65" t="s">
        <v>379</v>
      </c>
    </row>
    <row r="8422" spans="1:13" ht="12.75" customHeight="1">
      <c r="A8422" s="65" t="str">
        <f>IF(ROW()=1,"KEY",IF(ISNA(VLOOKUP(B8422,車名対応マスタ!B:D,3,FALSE)),"",IF(VLOOKUP(B8422,車名対応マスタ!B:D,3,FALSE)="","",$D8422&amp;" "&amp;IF($G8422="9","J","O")&amp;" "&amp;$I8422&amp;" "&amp;IF($I8422&lt;=TEXT(★完成資料!$A$1,"yyyymm"),TEXT(★完成資料!$A$1,"yyyymm"),"999999")&amp; " " &amp; LEFT(F8422 &amp; "          ",10))))</f>
        <v xml:space="preserve">T O 202201 yyyy00 PHV       </v>
      </c>
      <c r="B8422" s="68" t="s">
        <v>336</v>
      </c>
      <c r="C8422" s="68" t="s">
        <v>142</v>
      </c>
      <c r="D8422" s="68" t="s">
        <v>287</v>
      </c>
      <c r="E8422" s="68" t="s">
        <v>531</v>
      </c>
      <c r="F8422" s="68" t="s">
        <v>517</v>
      </c>
      <c r="G8422" s="68" t="s">
        <v>77</v>
      </c>
      <c r="H8422" s="68" t="s">
        <v>273</v>
      </c>
      <c r="I8422" s="68" t="s">
        <v>639</v>
      </c>
      <c r="J8422" s="65">
        <v>17</v>
      </c>
      <c r="L8422" s="65">
        <v>429</v>
      </c>
      <c r="M8422" s="65" t="s">
        <v>380</v>
      </c>
    </row>
    <row r="8423" spans="1:13" ht="12.75" customHeight="1">
      <c r="A8423" s="65" t="str">
        <f>IF(ROW()=1,"KEY",IF(ISNA(VLOOKUP(B8423,車名対応マスタ!B:D,3,FALSE)),"",IF(VLOOKUP(B8423,車名対応マスタ!B:D,3,FALSE)="","",$D8423&amp;" "&amp;IF($G8423="9","J","O")&amp;" "&amp;$I8423&amp;" "&amp;IF($I8423&lt;=TEXT(★完成資料!$A$1,"yyyymm"),TEXT(★完成資料!$A$1,"yyyymm"),"999999")&amp; " " &amp; LEFT(F8423 &amp; "          ",10))))</f>
        <v xml:space="preserve">T O 202202 yyyy00 PHV       </v>
      </c>
      <c r="B8423" s="68" t="s">
        <v>336</v>
      </c>
      <c r="C8423" s="68" t="s">
        <v>142</v>
      </c>
      <c r="D8423" s="68" t="s">
        <v>287</v>
      </c>
      <c r="E8423" s="68" t="s">
        <v>531</v>
      </c>
      <c r="F8423" s="68" t="s">
        <v>517</v>
      </c>
      <c r="G8423" s="68" t="s">
        <v>77</v>
      </c>
      <c r="H8423" s="68" t="s">
        <v>273</v>
      </c>
      <c r="I8423" s="68" t="s">
        <v>640</v>
      </c>
      <c r="J8423" s="65">
        <v>23</v>
      </c>
      <c r="L8423" s="65">
        <v>429</v>
      </c>
      <c r="M8423" s="65" t="s">
        <v>380</v>
      </c>
    </row>
    <row r="8424" spans="1:13" ht="12.75" customHeight="1">
      <c r="A8424" s="65" t="str">
        <f>IF(ROW()=1,"KEY",IF(ISNA(VLOOKUP(B8424,車名対応マスタ!B:D,3,FALSE)),"",IF(VLOOKUP(B8424,車名対応マスタ!B:D,3,FALSE)="","",$D8424&amp;" "&amp;IF($G8424="9","J","O")&amp;" "&amp;$I8424&amp;" "&amp;IF($I8424&lt;=TEXT(★完成資料!$A$1,"yyyymm"),TEXT(★完成資料!$A$1,"yyyymm"),"999999")&amp; " " &amp; LEFT(F8424 &amp; "          ",10))))</f>
        <v xml:space="preserve">T O 202203 yyyy00 PHV       </v>
      </c>
      <c r="B8424" s="68" t="s">
        <v>336</v>
      </c>
      <c r="C8424" s="68" t="s">
        <v>142</v>
      </c>
      <c r="D8424" s="68" t="s">
        <v>287</v>
      </c>
      <c r="E8424" s="68" t="s">
        <v>531</v>
      </c>
      <c r="F8424" s="68" t="s">
        <v>517</v>
      </c>
      <c r="G8424" s="68" t="s">
        <v>77</v>
      </c>
      <c r="H8424" s="68" t="s">
        <v>273</v>
      </c>
      <c r="I8424" s="68" t="s">
        <v>641</v>
      </c>
      <c r="J8424" s="65">
        <v>10</v>
      </c>
      <c r="L8424" s="65">
        <v>429</v>
      </c>
      <c r="M8424" s="65" t="s">
        <v>380</v>
      </c>
    </row>
    <row r="8425" spans="1:13" ht="12.75" customHeight="1">
      <c r="A8425" s="65" t="str">
        <f>IF(ROW()=1,"KEY",IF(ISNA(VLOOKUP(B8425,車名対応マスタ!B:D,3,FALSE)),"",IF(VLOOKUP(B8425,車名対応マスタ!B:D,3,FALSE)="","",$D8425&amp;" "&amp;IF($G8425="9","J","O")&amp;" "&amp;$I8425&amp;" "&amp;IF($I8425&lt;=TEXT(★完成資料!$A$1,"yyyymm"),TEXT(★完成資料!$A$1,"yyyymm"),"999999")&amp; " " &amp; LEFT(F8425 &amp; "          ",10))))</f>
        <v xml:space="preserve">T O 202204 yyyy00 PHV       </v>
      </c>
      <c r="B8425" s="68" t="s">
        <v>336</v>
      </c>
      <c r="C8425" s="68" t="s">
        <v>142</v>
      </c>
      <c r="D8425" s="68" t="s">
        <v>287</v>
      </c>
      <c r="E8425" s="68" t="s">
        <v>531</v>
      </c>
      <c r="F8425" s="68" t="s">
        <v>517</v>
      </c>
      <c r="G8425" s="68" t="s">
        <v>77</v>
      </c>
      <c r="H8425" s="68" t="s">
        <v>273</v>
      </c>
      <c r="I8425" s="68" t="s">
        <v>642</v>
      </c>
      <c r="J8425" s="65">
        <v>9</v>
      </c>
      <c r="K8425" s="65">
        <v>0</v>
      </c>
      <c r="L8425" s="65">
        <v>429</v>
      </c>
      <c r="M8425" s="65" t="s">
        <v>380</v>
      </c>
    </row>
    <row r="8426" spans="1:13" ht="12.75" customHeight="1">
      <c r="A8426" s="65" t="str">
        <f>IF(ROW()=1,"KEY",IF(ISNA(VLOOKUP(B8426,車名対応マスタ!B:D,3,FALSE)),"",IF(VLOOKUP(B8426,車名対応マスタ!B:D,3,FALSE)="","",$D8426&amp;" "&amp;IF($G8426="9","J","O")&amp;" "&amp;$I8426&amp;" "&amp;IF($I8426&lt;=TEXT(★完成資料!$A$1,"yyyymm"),TEXT(★完成資料!$A$1,"yyyymm"),"999999")&amp; " " &amp; LEFT(F8426 &amp; "          ",10))))</f>
        <v xml:space="preserve">T O 202205 yyyy00 PHV       </v>
      </c>
      <c r="B8426" s="68" t="s">
        <v>336</v>
      </c>
      <c r="C8426" s="68" t="s">
        <v>142</v>
      </c>
      <c r="D8426" s="68" t="s">
        <v>287</v>
      </c>
      <c r="E8426" s="68" t="s">
        <v>531</v>
      </c>
      <c r="F8426" s="68" t="s">
        <v>517</v>
      </c>
      <c r="G8426" s="68" t="s">
        <v>77</v>
      </c>
      <c r="H8426" s="68" t="s">
        <v>273</v>
      </c>
      <c r="I8426" s="68" t="s">
        <v>647</v>
      </c>
      <c r="J8426" s="65">
        <v>39</v>
      </c>
      <c r="K8426" s="65">
        <v>3</v>
      </c>
      <c r="L8426" s="65">
        <v>429</v>
      </c>
      <c r="M8426" s="65" t="s">
        <v>380</v>
      </c>
    </row>
    <row r="8427" spans="1:13" ht="12.75" customHeight="1">
      <c r="A8427" s="65" t="str">
        <f>IF(ROW()=1,"KEY",IF(ISNA(VLOOKUP(B8427,車名対応マスタ!B:D,3,FALSE)),"",IF(VLOOKUP(B8427,車名対応マスタ!B:D,3,FALSE)="","",$D8427&amp;" "&amp;IF($G8427="9","J","O")&amp;" "&amp;$I8427&amp;" "&amp;IF($I8427&lt;=TEXT(★完成資料!$A$1,"yyyymm"),TEXT(★完成資料!$A$1,"yyyymm"),"999999")&amp; " " &amp; LEFT(F8427 &amp; "          ",10))))</f>
        <v xml:space="preserve">T O 202206 yyyy00 PHV       </v>
      </c>
      <c r="B8427" s="68" t="s">
        <v>336</v>
      </c>
      <c r="C8427" s="68" t="s">
        <v>142</v>
      </c>
      <c r="D8427" s="68" t="s">
        <v>287</v>
      </c>
      <c r="E8427" s="68" t="s">
        <v>531</v>
      </c>
      <c r="F8427" s="68" t="s">
        <v>517</v>
      </c>
      <c r="G8427" s="68" t="s">
        <v>77</v>
      </c>
      <c r="H8427" s="68" t="s">
        <v>273</v>
      </c>
      <c r="I8427" s="68" t="s">
        <v>652</v>
      </c>
      <c r="J8427" s="65">
        <v>20</v>
      </c>
      <c r="K8427" s="65">
        <v>1</v>
      </c>
      <c r="L8427" s="65">
        <v>429</v>
      </c>
      <c r="M8427" s="65" t="s">
        <v>380</v>
      </c>
    </row>
    <row r="8428" spans="1:13" ht="12.75" customHeight="1">
      <c r="A8428" s="65" t="str">
        <f>IF(ROW()=1,"KEY",IF(ISNA(VLOOKUP(B8428,車名対応マスタ!B:D,3,FALSE)),"",IF(VLOOKUP(B8428,車名対応マスタ!B:D,3,FALSE)="","",$D8428&amp;" "&amp;IF($G8428="9","J","O")&amp;" "&amp;$I8428&amp;" "&amp;IF($I8428&lt;=TEXT(★完成資料!$A$1,"yyyymm"),TEXT(★完成資料!$A$1,"yyyymm"),"999999")&amp; " " &amp; LEFT(F8428 &amp; "          ",10))))</f>
        <v xml:space="preserve">T O 202207 yyyy00 PHV       </v>
      </c>
      <c r="B8428" s="68" t="s">
        <v>336</v>
      </c>
      <c r="C8428" s="68" t="s">
        <v>142</v>
      </c>
      <c r="D8428" s="68" t="s">
        <v>287</v>
      </c>
      <c r="E8428" s="68" t="s">
        <v>531</v>
      </c>
      <c r="F8428" s="68" t="s">
        <v>517</v>
      </c>
      <c r="G8428" s="68" t="s">
        <v>77</v>
      </c>
      <c r="H8428" s="68" t="s">
        <v>273</v>
      </c>
      <c r="I8428" s="68" t="s">
        <v>655</v>
      </c>
      <c r="J8428" s="65">
        <v>14</v>
      </c>
      <c r="K8428" s="65">
        <v>7</v>
      </c>
      <c r="L8428" s="65">
        <v>429</v>
      </c>
      <c r="M8428" s="65" t="s">
        <v>380</v>
      </c>
    </row>
    <row r="8429" spans="1:13" ht="12.75" customHeight="1">
      <c r="A8429" s="65" t="str">
        <f>IF(ROW()=1,"KEY",IF(ISNA(VLOOKUP(B8429,車名対応マスタ!B:D,3,FALSE)),"",IF(VLOOKUP(B8429,車名対応マスタ!B:D,3,FALSE)="","",$D8429&amp;" "&amp;IF($G8429="9","J","O")&amp;" "&amp;$I8429&amp;" "&amp;IF($I8429&lt;=TEXT(★完成資料!$A$1,"yyyymm"),TEXT(★完成資料!$A$1,"yyyymm"),"999999")&amp; " " &amp; LEFT(F8429 &amp; "          ",10))))</f>
        <v xml:space="preserve">T O 202208 yyyy00 PHV       </v>
      </c>
      <c r="B8429" s="68" t="s">
        <v>336</v>
      </c>
      <c r="C8429" s="68" t="s">
        <v>142</v>
      </c>
      <c r="D8429" s="68" t="s">
        <v>287</v>
      </c>
      <c r="E8429" s="68" t="s">
        <v>531</v>
      </c>
      <c r="F8429" s="68" t="s">
        <v>517</v>
      </c>
      <c r="G8429" s="68" t="s">
        <v>77</v>
      </c>
      <c r="H8429" s="68" t="s">
        <v>273</v>
      </c>
      <c r="I8429" s="68" t="s">
        <v>656</v>
      </c>
      <c r="J8429" s="65">
        <v>3</v>
      </c>
      <c r="K8429" s="65">
        <v>7</v>
      </c>
      <c r="L8429" s="65">
        <v>429</v>
      </c>
      <c r="M8429" s="65" t="s">
        <v>380</v>
      </c>
    </row>
    <row r="8430" spans="1:13" ht="12.75" customHeight="1">
      <c r="A8430" s="65" t="str">
        <f>IF(ROW()=1,"KEY",IF(ISNA(VLOOKUP(B8430,車名対応マスタ!B:D,3,FALSE)),"",IF(VLOOKUP(B8430,車名対応マスタ!B:D,3,FALSE)="","",$D8430&amp;" "&amp;IF($G8430="9","J","O")&amp;" "&amp;$I8430&amp;" "&amp;IF($I8430&lt;=TEXT(★完成資料!$A$1,"yyyymm"),TEXT(★完成資料!$A$1,"yyyymm"),"999999")&amp; " " &amp; LEFT(F8430 &amp; "          ",10))))</f>
        <v xml:space="preserve">T O 202209 yyyy00 PHV       </v>
      </c>
      <c r="B8430" s="68" t="s">
        <v>336</v>
      </c>
      <c r="C8430" s="68" t="s">
        <v>142</v>
      </c>
      <c r="D8430" s="68" t="s">
        <v>287</v>
      </c>
      <c r="E8430" s="68" t="s">
        <v>531</v>
      </c>
      <c r="F8430" s="68" t="s">
        <v>517</v>
      </c>
      <c r="G8430" s="68" t="s">
        <v>77</v>
      </c>
      <c r="H8430" s="68" t="s">
        <v>273</v>
      </c>
      <c r="I8430" s="68" t="s">
        <v>657</v>
      </c>
      <c r="J8430" s="65">
        <v>18</v>
      </c>
      <c r="K8430" s="65">
        <v>4</v>
      </c>
      <c r="L8430" s="65">
        <v>429</v>
      </c>
      <c r="M8430" s="65" t="s">
        <v>380</v>
      </c>
    </row>
    <row r="8431" spans="1:13" ht="12.75" customHeight="1">
      <c r="A8431" s="65" t="str">
        <f>IF(ROW()=1,"KEY",IF(ISNA(VLOOKUP(B8431,車名対応マスタ!B:D,3,FALSE)),"",IF(VLOOKUP(B8431,車名対応マスタ!B:D,3,FALSE)="","",$D8431&amp;" "&amp;IF($G8431="9","J","O")&amp;" "&amp;$I8431&amp;" "&amp;IF($I8431&lt;=TEXT(★完成資料!$A$1,"yyyymm"),TEXT(★完成資料!$A$1,"yyyymm"),"999999")&amp; " " &amp; LEFT(F8431 &amp; "          ",10))))</f>
        <v xml:space="preserve">T O 202210 yyyy00 PHV       </v>
      </c>
      <c r="B8431" s="68" t="s">
        <v>336</v>
      </c>
      <c r="C8431" s="68" t="s">
        <v>142</v>
      </c>
      <c r="D8431" s="68" t="s">
        <v>287</v>
      </c>
      <c r="E8431" s="68" t="s">
        <v>531</v>
      </c>
      <c r="F8431" s="68" t="s">
        <v>517</v>
      </c>
      <c r="G8431" s="68" t="s">
        <v>77</v>
      </c>
      <c r="H8431" s="68" t="s">
        <v>273</v>
      </c>
      <c r="I8431" s="68" t="s">
        <v>663</v>
      </c>
      <c r="J8431" s="65">
        <v>1</v>
      </c>
      <c r="K8431" s="65">
        <v>6</v>
      </c>
      <c r="L8431" s="65">
        <v>429</v>
      </c>
      <c r="M8431" s="65" t="s">
        <v>380</v>
      </c>
    </row>
    <row r="8432" spans="1:13" ht="12.75" customHeight="1">
      <c r="A8432" s="65" t="str">
        <f>IF(ROW()=1,"KEY",IF(ISNA(VLOOKUP(B8432,車名対応マスタ!B:D,3,FALSE)),"",IF(VLOOKUP(B8432,車名対応マスタ!B:D,3,FALSE)="","",$D8432&amp;" "&amp;IF($G8432="9","J","O")&amp;" "&amp;$I8432&amp;" "&amp;IF($I8432&lt;=TEXT(★完成資料!$A$1,"yyyymm"),TEXT(★完成資料!$A$1,"yyyymm"),"999999")&amp; " " &amp; LEFT(F8432 &amp; "          ",10))))</f>
        <v xml:space="preserve">T O 202201 yyyy00 PHV       </v>
      </c>
      <c r="B8432" s="68" t="s">
        <v>336</v>
      </c>
      <c r="C8432" s="68" t="s">
        <v>142</v>
      </c>
      <c r="D8432" s="68" t="s">
        <v>287</v>
      </c>
      <c r="E8432" s="68" t="s">
        <v>531</v>
      </c>
      <c r="F8432" s="68" t="s">
        <v>517</v>
      </c>
      <c r="G8432" s="68" t="s">
        <v>77</v>
      </c>
      <c r="H8432" s="68" t="s">
        <v>273</v>
      </c>
      <c r="I8432" s="68" t="s">
        <v>639</v>
      </c>
      <c r="J8432" s="65">
        <v>107</v>
      </c>
      <c r="K8432" s="65">
        <v>92</v>
      </c>
      <c r="L8432" s="65">
        <v>409</v>
      </c>
      <c r="M8432" s="65" t="s">
        <v>281</v>
      </c>
    </row>
    <row r="8433" spans="1:13" ht="12.75" customHeight="1">
      <c r="A8433" s="65" t="str">
        <f>IF(ROW()=1,"KEY",IF(ISNA(VLOOKUP(B8433,車名対応マスタ!B:D,3,FALSE)),"",IF(VLOOKUP(B8433,車名対応マスタ!B:D,3,FALSE)="","",$D8433&amp;" "&amp;IF($G8433="9","J","O")&amp;" "&amp;$I8433&amp;" "&amp;IF($I8433&lt;=TEXT(★完成資料!$A$1,"yyyymm"),TEXT(★完成資料!$A$1,"yyyymm"),"999999")&amp; " " &amp; LEFT(F8433 &amp; "          ",10))))</f>
        <v xml:space="preserve">T O 202202 yyyy00 PHV       </v>
      </c>
      <c r="B8433" s="68" t="s">
        <v>336</v>
      </c>
      <c r="C8433" s="68" t="s">
        <v>142</v>
      </c>
      <c r="D8433" s="68" t="s">
        <v>287</v>
      </c>
      <c r="E8433" s="68" t="s">
        <v>531</v>
      </c>
      <c r="F8433" s="68" t="s">
        <v>517</v>
      </c>
      <c r="G8433" s="68" t="s">
        <v>77</v>
      </c>
      <c r="H8433" s="68" t="s">
        <v>273</v>
      </c>
      <c r="I8433" s="68" t="s">
        <v>640</v>
      </c>
      <c r="J8433" s="65">
        <v>76</v>
      </c>
      <c r="K8433" s="65">
        <v>117</v>
      </c>
      <c r="L8433" s="65">
        <v>409</v>
      </c>
      <c r="M8433" s="65" t="s">
        <v>281</v>
      </c>
    </row>
    <row r="8434" spans="1:13" ht="12.75" customHeight="1">
      <c r="A8434" s="65" t="str">
        <f>IF(ROW()=1,"KEY",IF(ISNA(VLOOKUP(B8434,車名対応マスタ!B:D,3,FALSE)),"",IF(VLOOKUP(B8434,車名対応マスタ!B:D,3,FALSE)="","",$D8434&amp;" "&amp;IF($G8434="9","J","O")&amp;" "&amp;$I8434&amp;" "&amp;IF($I8434&lt;=TEXT(★完成資料!$A$1,"yyyymm"),TEXT(★完成資料!$A$1,"yyyymm"),"999999")&amp; " " &amp; LEFT(F8434 &amp; "          ",10))))</f>
        <v xml:space="preserve">T O 202203 yyyy00 PHV       </v>
      </c>
      <c r="B8434" s="68" t="s">
        <v>336</v>
      </c>
      <c r="C8434" s="68" t="s">
        <v>142</v>
      </c>
      <c r="D8434" s="68" t="s">
        <v>287</v>
      </c>
      <c r="E8434" s="68" t="s">
        <v>531</v>
      </c>
      <c r="F8434" s="68" t="s">
        <v>517</v>
      </c>
      <c r="G8434" s="68" t="s">
        <v>77</v>
      </c>
      <c r="H8434" s="68" t="s">
        <v>273</v>
      </c>
      <c r="I8434" s="68" t="s">
        <v>641</v>
      </c>
      <c r="J8434" s="65">
        <v>61</v>
      </c>
      <c r="K8434" s="65">
        <v>110</v>
      </c>
      <c r="L8434" s="65">
        <v>409</v>
      </c>
      <c r="M8434" s="65" t="s">
        <v>281</v>
      </c>
    </row>
    <row r="8435" spans="1:13" ht="12.75" customHeight="1">
      <c r="A8435" s="65" t="str">
        <f>IF(ROW()=1,"KEY",IF(ISNA(VLOOKUP(B8435,車名対応マスタ!B:D,3,FALSE)),"",IF(VLOOKUP(B8435,車名対応マスタ!B:D,3,FALSE)="","",$D8435&amp;" "&amp;IF($G8435="9","J","O")&amp;" "&amp;$I8435&amp;" "&amp;IF($I8435&lt;=TEXT(★完成資料!$A$1,"yyyymm"),TEXT(★完成資料!$A$1,"yyyymm"),"999999")&amp; " " &amp; LEFT(F8435 &amp; "          ",10))))</f>
        <v xml:space="preserve">T O 202204 yyyy00 PHV       </v>
      </c>
      <c r="B8435" s="68" t="s">
        <v>336</v>
      </c>
      <c r="C8435" s="68" t="s">
        <v>142</v>
      </c>
      <c r="D8435" s="68" t="s">
        <v>287</v>
      </c>
      <c r="E8435" s="68" t="s">
        <v>531</v>
      </c>
      <c r="F8435" s="68" t="s">
        <v>517</v>
      </c>
      <c r="G8435" s="68" t="s">
        <v>77</v>
      </c>
      <c r="H8435" s="68" t="s">
        <v>273</v>
      </c>
      <c r="I8435" s="68" t="s">
        <v>642</v>
      </c>
      <c r="J8435" s="65">
        <v>44</v>
      </c>
      <c r="K8435" s="65">
        <v>115</v>
      </c>
      <c r="L8435" s="65">
        <v>409</v>
      </c>
      <c r="M8435" s="65" t="s">
        <v>281</v>
      </c>
    </row>
    <row r="8436" spans="1:13" ht="12.75" customHeight="1">
      <c r="A8436" s="65" t="str">
        <f>IF(ROW()=1,"KEY",IF(ISNA(VLOOKUP(B8436,車名対応マスタ!B:D,3,FALSE)),"",IF(VLOOKUP(B8436,車名対応マスタ!B:D,3,FALSE)="","",$D8436&amp;" "&amp;IF($G8436="9","J","O")&amp;" "&amp;$I8436&amp;" "&amp;IF($I8436&lt;=TEXT(★完成資料!$A$1,"yyyymm"),TEXT(★完成資料!$A$1,"yyyymm"),"999999")&amp; " " &amp; LEFT(F8436 &amp; "          ",10))))</f>
        <v xml:space="preserve">T O 202205 yyyy00 PHV       </v>
      </c>
      <c r="B8436" s="68" t="s">
        <v>336</v>
      </c>
      <c r="C8436" s="68" t="s">
        <v>142</v>
      </c>
      <c r="D8436" s="68" t="s">
        <v>287</v>
      </c>
      <c r="E8436" s="68" t="s">
        <v>531</v>
      </c>
      <c r="F8436" s="68" t="s">
        <v>517</v>
      </c>
      <c r="G8436" s="68" t="s">
        <v>77</v>
      </c>
      <c r="H8436" s="68" t="s">
        <v>273</v>
      </c>
      <c r="I8436" s="68" t="s">
        <v>647</v>
      </c>
      <c r="J8436" s="65">
        <v>26</v>
      </c>
      <c r="K8436" s="65">
        <v>57</v>
      </c>
      <c r="L8436" s="65">
        <v>409</v>
      </c>
      <c r="M8436" s="65" t="s">
        <v>281</v>
      </c>
    </row>
    <row r="8437" spans="1:13" ht="12.75" customHeight="1">
      <c r="A8437" s="65" t="str">
        <f>IF(ROW()=1,"KEY",IF(ISNA(VLOOKUP(B8437,車名対応マスタ!B:D,3,FALSE)),"",IF(VLOOKUP(B8437,車名対応マスタ!B:D,3,FALSE)="","",$D8437&amp;" "&amp;IF($G8437="9","J","O")&amp;" "&amp;$I8437&amp;" "&amp;IF($I8437&lt;=TEXT(★完成資料!$A$1,"yyyymm"),TEXT(★完成資料!$A$1,"yyyymm"),"999999")&amp; " " &amp; LEFT(F8437 &amp; "          ",10))))</f>
        <v xml:space="preserve">T O 202206 yyyy00 PHV       </v>
      </c>
      <c r="B8437" s="68" t="s">
        <v>336</v>
      </c>
      <c r="C8437" s="68" t="s">
        <v>142</v>
      </c>
      <c r="D8437" s="68" t="s">
        <v>287</v>
      </c>
      <c r="E8437" s="68" t="s">
        <v>531</v>
      </c>
      <c r="F8437" s="68" t="s">
        <v>517</v>
      </c>
      <c r="G8437" s="68" t="s">
        <v>77</v>
      </c>
      <c r="H8437" s="68" t="s">
        <v>273</v>
      </c>
      <c r="I8437" s="68" t="s">
        <v>652</v>
      </c>
      <c r="J8437" s="65">
        <v>118</v>
      </c>
      <c r="K8437" s="65">
        <v>57</v>
      </c>
      <c r="L8437" s="65">
        <v>409</v>
      </c>
      <c r="M8437" s="65" t="s">
        <v>281</v>
      </c>
    </row>
    <row r="8438" spans="1:13" ht="12.75" customHeight="1">
      <c r="A8438" s="65" t="str">
        <f>IF(ROW()=1,"KEY",IF(ISNA(VLOOKUP(B8438,車名対応マスタ!B:D,3,FALSE)),"",IF(VLOOKUP(B8438,車名対応マスタ!B:D,3,FALSE)="","",$D8438&amp;" "&amp;IF($G8438="9","J","O")&amp;" "&amp;$I8438&amp;" "&amp;IF($I8438&lt;=TEXT(★完成資料!$A$1,"yyyymm"),TEXT(★完成資料!$A$1,"yyyymm"),"999999")&amp; " " &amp; LEFT(F8438 &amp; "          ",10))))</f>
        <v xml:space="preserve">T O 202207 yyyy00 PHV       </v>
      </c>
      <c r="B8438" s="68" t="s">
        <v>336</v>
      </c>
      <c r="C8438" s="68" t="s">
        <v>142</v>
      </c>
      <c r="D8438" s="68" t="s">
        <v>287</v>
      </c>
      <c r="E8438" s="68" t="s">
        <v>531</v>
      </c>
      <c r="F8438" s="68" t="s">
        <v>517</v>
      </c>
      <c r="G8438" s="68" t="s">
        <v>77</v>
      </c>
      <c r="H8438" s="68" t="s">
        <v>273</v>
      </c>
      <c r="I8438" s="68" t="s">
        <v>655</v>
      </c>
      <c r="J8438" s="65">
        <v>73</v>
      </c>
      <c r="K8438" s="65">
        <v>57</v>
      </c>
      <c r="L8438" s="65">
        <v>409</v>
      </c>
      <c r="M8438" s="65" t="s">
        <v>281</v>
      </c>
    </row>
    <row r="8439" spans="1:13" ht="12.75" customHeight="1">
      <c r="A8439" s="65" t="str">
        <f>IF(ROW()=1,"KEY",IF(ISNA(VLOOKUP(B8439,車名対応マスタ!B:D,3,FALSE)),"",IF(VLOOKUP(B8439,車名対応マスタ!B:D,3,FALSE)="","",$D8439&amp;" "&amp;IF($G8439="9","J","O")&amp;" "&amp;$I8439&amp;" "&amp;IF($I8439&lt;=TEXT(★完成資料!$A$1,"yyyymm"),TEXT(★完成資料!$A$1,"yyyymm"),"999999")&amp; " " &amp; LEFT(F8439 &amp; "          ",10))))</f>
        <v xml:space="preserve">T O 202208 yyyy00 PHV       </v>
      </c>
      <c r="B8439" s="68" t="s">
        <v>336</v>
      </c>
      <c r="C8439" s="68" t="s">
        <v>142</v>
      </c>
      <c r="D8439" s="68" t="s">
        <v>287</v>
      </c>
      <c r="E8439" s="68" t="s">
        <v>531</v>
      </c>
      <c r="F8439" s="68" t="s">
        <v>517</v>
      </c>
      <c r="G8439" s="68" t="s">
        <v>77</v>
      </c>
      <c r="H8439" s="68" t="s">
        <v>273</v>
      </c>
      <c r="I8439" s="68" t="s">
        <v>656</v>
      </c>
      <c r="J8439" s="65">
        <v>63</v>
      </c>
      <c r="K8439" s="65">
        <v>72</v>
      </c>
      <c r="L8439" s="65">
        <v>409</v>
      </c>
      <c r="M8439" s="65" t="s">
        <v>281</v>
      </c>
    </row>
    <row r="8440" spans="1:13" ht="12.75" customHeight="1">
      <c r="A8440" s="65" t="str">
        <f>IF(ROW()=1,"KEY",IF(ISNA(VLOOKUP(B8440,車名対応マスタ!B:D,3,FALSE)),"",IF(VLOOKUP(B8440,車名対応マスタ!B:D,3,FALSE)="","",$D8440&amp;" "&amp;IF($G8440="9","J","O")&amp;" "&amp;$I8440&amp;" "&amp;IF($I8440&lt;=TEXT(★完成資料!$A$1,"yyyymm"),TEXT(★完成資料!$A$1,"yyyymm"),"999999")&amp; " " &amp; LEFT(F8440 &amp; "          ",10))))</f>
        <v xml:space="preserve">T O 202209 yyyy00 PHV       </v>
      </c>
      <c r="B8440" s="68" t="s">
        <v>336</v>
      </c>
      <c r="C8440" s="68" t="s">
        <v>142</v>
      </c>
      <c r="D8440" s="68" t="s">
        <v>287</v>
      </c>
      <c r="E8440" s="68" t="s">
        <v>531</v>
      </c>
      <c r="F8440" s="68" t="s">
        <v>517</v>
      </c>
      <c r="G8440" s="68" t="s">
        <v>77</v>
      </c>
      <c r="H8440" s="68" t="s">
        <v>273</v>
      </c>
      <c r="I8440" s="68" t="s">
        <v>657</v>
      </c>
      <c r="J8440" s="65">
        <v>61</v>
      </c>
      <c r="K8440" s="65">
        <v>45</v>
      </c>
      <c r="L8440" s="65">
        <v>409</v>
      </c>
      <c r="M8440" s="65" t="s">
        <v>281</v>
      </c>
    </row>
    <row r="8441" spans="1:13" ht="12.75" customHeight="1">
      <c r="A8441" s="65" t="str">
        <f>IF(ROW()=1,"KEY",IF(ISNA(VLOOKUP(B8441,車名対応マスタ!B:D,3,FALSE)),"",IF(VLOOKUP(B8441,車名対応マスタ!B:D,3,FALSE)="","",$D8441&amp;" "&amp;IF($G8441="9","J","O")&amp;" "&amp;$I8441&amp;" "&amp;IF($I8441&lt;=TEXT(★完成資料!$A$1,"yyyymm"),TEXT(★完成資料!$A$1,"yyyymm"),"999999")&amp; " " &amp; LEFT(F8441 &amp; "          ",10))))</f>
        <v xml:space="preserve">T O 202210 yyyy00 PHV       </v>
      </c>
      <c r="B8441" s="68" t="s">
        <v>336</v>
      </c>
      <c r="C8441" s="68" t="s">
        <v>142</v>
      </c>
      <c r="D8441" s="68" t="s">
        <v>287</v>
      </c>
      <c r="E8441" s="68" t="s">
        <v>531</v>
      </c>
      <c r="F8441" s="68" t="s">
        <v>517</v>
      </c>
      <c r="G8441" s="68" t="s">
        <v>77</v>
      </c>
      <c r="H8441" s="68" t="s">
        <v>273</v>
      </c>
      <c r="I8441" s="68" t="s">
        <v>663</v>
      </c>
      <c r="J8441" s="65">
        <v>15</v>
      </c>
      <c r="K8441" s="65">
        <v>54</v>
      </c>
      <c r="L8441" s="65">
        <v>409</v>
      </c>
      <c r="M8441" s="65" t="s">
        <v>281</v>
      </c>
    </row>
    <row r="8442" spans="1:13" ht="12.75" customHeight="1">
      <c r="A8442" s="65" t="str">
        <f>IF(ROW()=1,"KEY",IF(ISNA(VLOOKUP(B8442,車名対応マスタ!B:D,3,FALSE)),"",IF(VLOOKUP(B8442,車名対応マスタ!B:D,3,FALSE)="","",$D8442&amp;" "&amp;IF($G8442="9","J","O")&amp;" "&amp;$I8442&amp;" "&amp;IF($I8442&lt;=TEXT(★完成資料!$A$1,"yyyymm"),TEXT(★完成資料!$A$1,"yyyymm"),"999999")&amp; " " &amp; LEFT(F8442 &amp; "          ",10))))</f>
        <v xml:space="preserve">T O 202201 yyyy00 PHV       </v>
      </c>
      <c r="B8442" s="68" t="s">
        <v>336</v>
      </c>
      <c r="C8442" s="68" t="s">
        <v>142</v>
      </c>
      <c r="D8442" s="68" t="s">
        <v>287</v>
      </c>
      <c r="E8442" s="68" t="s">
        <v>531</v>
      </c>
      <c r="F8442" s="68" t="s">
        <v>517</v>
      </c>
      <c r="G8442" s="68" t="s">
        <v>77</v>
      </c>
      <c r="H8442" s="68" t="s">
        <v>273</v>
      </c>
      <c r="I8442" s="68" t="s">
        <v>639</v>
      </c>
      <c r="J8442" s="65">
        <v>60</v>
      </c>
      <c r="K8442" s="65">
        <v>4</v>
      </c>
      <c r="L8442" s="65">
        <v>423</v>
      </c>
      <c r="M8442" s="65" t="s">
        <v>381</v>
      </c>
    </row>
    <row r="8443" spans="1:13" ht="12.75" customHeight="1">
      <c r="A8443" s="65" t="str">
        <f>IF(ROW()=1,"KEY",IF(ISNA(VLOOKUP(B8443,車名対応マスタ!B:D,3,FALSE)),"",IF(VLOOKUP(B8443,車名対応マスタ!B:D,3,FALSE)="","",$D8443&amp;" "&amp;IF($G8443="9","J","O")&amp;" "&amp;$I8443&amp;" "&amp;IF($I8443&lt;=TEXT(★完成資料!$A$1,"yyyymm"),TEXT(★完成資料!$A$1,"yyyymm"),"999999")&amp; " " &amp; LEFT(F8443 &amp; "          ",10))))</f>
        <v xml:space="preserve">T O 202202 yyyy00 PHV       </v>
      </c>
      <c r="B8443" s="68" t="s">
        <v>336</v>
      </c>
      <c r="C8443" s="68" t="s">
        <v>142</v>
      </c>
      <c r="D8443" s="68" t="s">
        <v>287</v>
      </c>
      <c r="E8443" s="68" t="s">
        <v>531</v>
      </c>
      <c r="F8443" s="68" t="s">
        <v>517</v>
      </c>
      <c r="G8443" s="68" t="s">
        <v>77</v>
      </c>
      <c r="H8443" s="68" t="s">
        <v>273</v>
      </c>
      <c r="I8443" s="68" t="s">
        <v>640</v>
      </c>
      <c r="J8443" s="65">
        <v>71</v>
      </c>
      <c r="K8443" s="65">
        <v>2</v>
      </c>
      <c r="L8443" s="65">
        <v>423</v>
      </c>
      <c r="M8443" s="65" t="s">
        <v>381</v>
      </c>
    </row>
    <row r="8444" spans="1:13" ht="12.75" customHeight="1">
      <c r="A8444" s="65" t="str">
        <f>IF(ROW()=1,"KEY",IF(ISNA(VLOOKUP(B8444,車名対応マスタ!B:D,3,FALSE)),"",IF(VLOOKUP(B8444,車名対応マスタ!B:D,3,FALSE)="","",$D8444&amp;" "&amp;IF($G8444="9","J","O")&amp;" "&amp;$I8444&amp;" "&amp;IF($I8444&lt;=TEXT(★完成資料!$A$1,"yyyymm"),TEXT(★完成資料!$A$1,"yyyymm"),"999999")&amp; " " &amp; LEFT(F8444 &amp; "          ",10))))</f>
        <v xml:space="preserve">T O 202203 yyyy00 PHV       </v>
      </c>
      <c r="B8444" s="68" t="s">
        <v>336</v>
      </c>
      <c r="C8444" s="68" t="s">
        <v>142</v>
      </c>
      <c r="D8444" s="68" t="s">
        <v>287</v>
      </c>
      <c r="E8444" s="68" t="s">
        <v>531</v>
      </c>
      <c r="F8444" s="68" t="s">
        <v>517</v>
      </c>
      <c r="G8444" s="68" t="s">
        <v>77</v>
      </c>
      <c r="H8444" s="68" t="s">
        <v>273</v>
      </c>
      <c r="I8444" s="68" t="s">
        <v>641</v>
      </c>
      <c r="J8444" s="65">
        <v>70</v>
      </c>
      <c r="K8444" s="65">
        <v>9</v>
      </c>
      <c r="L8444" s="65">
        <v>423</v>
      </c>
      <c r="M8444" s="65" t="s">
        <v>381</v>
      </c>
    </row>
    <row r="8445" spans="1:13" ht="12.75" customHeight="1">
      <c r="A8445" s="65" t="str">
        <f>IF(ROW()=1,"KEY",IF(ISNA(VLOOKUP(B8445,車名対応マスタ!B:D,3,FALSE)),"",IF(VLOOKUP(B8445,車名対応マスタ!B:D,3,FALSE)="","",$D8445&amp;" "&amp;IF($G8445="9","J","O")&amp;" "&amp;$I8445&amp;" "&amp;IF($I8445&lt;=TEXT(★完成資料!$A$1,"yyyymm"),TEXT(★完成資料!$A$1,"yyyymm"),"999999")&amp; " " &amp; LEFT(F8445 &amp; "          ",10))))</f>
        <v xml:space="preserve">T O 202204 yyyy00 PHV       </v>
      </c>
      <c r="B8445" s="68" t="s">
        <v>336</v>
      </c>
      <c r="C8445" s="68" t="s">
        <v>142</v>
      </c>
      <c r="D8445" s="68" t="s">
        <v>287</v>
      </c>
      <c r="E8445" s="68" t="s">
        <v>531</v>
      </c>
      <c r="F8445" s="68" t="s">
        <v>517</v>
      </c>
      <c r="G8445" s="68" t="s">
        <v>77</v>
      </c>
      <c r="H8445" s="68" t="s">
        <v>273</v>
      </c>
      <c r="I8445" s="68" t="s">
        <v>642</v>
      </c>
      <c r="J8445" s="65">
        <v>37</v>
      </c>
      <c r="K8445" s="65">
        <v>110</v>
      </c>
      <c r="L8445" s="65">
        <v>423</v>
      </c>
      <c r="M8445" s="65" t="s">
        <v>381</v>
      </c>
    </row>
    <row r="8446" spans="1:13" ht="12.75" customHeight="1">
      <c r="A8446" s="65" t="str">
        <f>IF(ROW()=1,"KEY",IF(ISNA(VLOOKUP(B8446,車名対応マスタ!B:D,3,FALSE)),"",IF(VLOOKUP(B8446,車名対応マスタ!B:D,3,FALSE)="","",$D8446&amp;" "&amp;IF($G8446="9","J","O")&amp;" "&amp;$I8446&amp;" "&amp;IF($I8446&lt;=TEXT(★完成資料!$A$1,"yyyymm"),TEXT(★完成資料!$A$1,"yyyymm"),"999999")&amp; " " &amp; LEFT(F8446 &amp; "          ",10))))</f>
        <v xml:space="preserve">T O 202205 yyyy00 PHV       </v>
      </c>
      <c r="B8446" s="68" t="s">
        <v>336</v>
      </c>
      <c r="C8446" s="68" t="s">
        <v>142</v>
      </c>
      <c r="D8446" s="68" t="s">
        <v>287</v>
      </c>
      <c r="E8446" s="68" t="s">
        <v>531</v>
      </c>
      <c r="F8446" s="68" t="s">
        <v>517</v>
      </c>
      <c r="G8446" s="68" t="s">
        <v>77</v>
      </c>
      <c r="H8446" s="68" t="s">
        <v>273</v>
      </c>
      <c r="I8446" s="68" t="s">
        <v>647</v>
      </c>
      <c r="J8446" s="65">
        <v>58</v>
      </c>
      <c r="K8446" s="65">
        <v>85</v>
      </c>
      <c r="L8446" s="65">
        <v>423</v>
      </c>
      <c r="M8446" s="65" t="s">
        <v>381</v>
      </c>
    </row>
    <row r="8447" spans="1:13" ht="12.75" customHeight="1">
      <c r="A8447" s="65" t="str">
        <f>IF(ROW()=1,"KEY",IF(ISNA(VLOOKUP(B8447,車名対応マスタ!B:D,3,FALSE)),"",IF(VLOOKUP(B8447,車名対応マスタ!B:D,3,FALSE)="","",$D8447&amp;" "&amp;IF($G8447="9","J","O")&amp;" "&amp;$I8447&amp;" "&amp;IF($I8447&lt;=TEXT(★完成資料!$A$1,"yyyymm"),TEXT(★完成資料!$A$1,"yyyymm"),"999999")&amp; " " &amp; LEFT(F8447 &amp; "          ",10))))</f>
        <v xml:space="preserve">T O 202206 yyyy00 PHV       </v>
      </c>
      <c r="B8447" s="68" t="s">
        <v>336</v>
      </c>
      <c r="C8447" s="68" t="s">
        <v>142</v>
      </c>
      <c r="D8447" s="68" t="s">
        <v>287</v>
      </c>
      <c r="E8447" s="68" t="s">
        <v>531</v>
      </c>
      <c r="F8447" s="68" t="s">
        <v>517</v>
      </c>
      <c r="G8447" s="68" t="s">
        <v>77</v>
      </c>
      <c r="H8447" s="68" t="s">
        <v>273</v>
      </c>
      <c r="I8447" s="68" t="s">
        <v>652</v>
      </c>
      <c r="J8447" s="65">
        <v>52</v>
      </c>
      <c r="K8447" s="65">
        <v>80</v>
      </c>
      <c r="L8447" s="65">
        <v>423</v>
      </c>
      <c r="M8447" s="65" t="s">
        <v>381</v>
      </c>
    </row>
    <row r="8448" spans="1:13" ht="12.75" customHeight="1">
      <c r="A8448" s="65" t="str">
        <f>IF(ROW()=1,"KEY",IF(ISNA(VLOOKUP(B8448,車名対応マスタ!B:D,3,FALSE)),"",IF(VLOOKUP(B8448,車名対応マスタ!B:D,3,FALSE)="","",$D8448&amp;" "&amp;IF($G8448="9","J","O")&amp;" "&amp;$I8448&amp;" "&amp;IF($I8448&lt;=TEXT(★完成資料!$A$1,"yyyymm"),TEXT(★完成資料!$A$1,"yyyymm"),"999999")&amp; " " &amp; LEFT(F8448 &amp; "          ",10))))</f>
        <v xml:space="preserve">T O 202207 yyyy00 PHV       </v>
      </c>
      <c r="B8448" s="68" t="s">
        <v>336</v>
      </c>
      <c r="C8448" s="68" t="s">
        <v>142</v>
      </c>
      <c r="D8448" s="68" t="s">
        <v>287</v>
      </c>
      <c r="E8448" s="68" t="s">
        <v>531</v>
      </c>
      <c r="F8448" s="68" t="s">
        <v>517</v>
      </c>
      <c r="G8448" s="68" t="s">
        <v>77</v>
      </c>
      <c r="H8448" s="68" t="s">
        <v>273</v>
      </c>
      <c r="I8448" s="68" t="s">
        <v>655</v>
      </c>
      <c r="J8448" s="65">
        <v>32</v>
      </c>
      <c r="K8448" s="65">
        <v>45</v>
      </c>
      <c r="L8448" s="65">
        <v>423</v>
      </c>
      <c r="M8448" s="65" t="s">
        <v>381</v>
      </c>
    </row>
    <row r="8449" spans="1:13" ht="12.75" customHeight="1">
      <c r="A8449" s="65" t="str">
        <f>IF(ROW()=1,"KEY",IF(ISNA(VLOOKUP(B8449,車名対応マスタ!B:D,3,FALSE)),"",IF(VLOOKUP(B8449,車名対応マスタ!B:D,3,FALSE)="","",$D8449&amp;" "&amp;IF($G8449="9","J","O")&amp;" "&amp;$I8449&amp;" "&amp;IF($I8449&lt;=TEXT(★完成資料!$A$1,"yyyymm"),TEXT(★完成資料!$A$1,"yyyymm"),"999999")&amp; " " &amp; LEFT(F8449 &amp; "          ",10))))</f>
        <v xml:space="preserve">T O 202208 yyyy00 PHV       </v>
      </c>
      <c r="B8449" s="68" t="s">
        <v>336</v>
      </c>
      <c r="C8449" s="68" t="s">
        <v>142</v>
      </c>
      <c r="D8449" s="68" t="s">
        <v>287</v>
      </c>
      <c r="E8449" s="68" t="s">
        <v>531</v>
      </c>
      <c r="F8449" s="68" t="s">
        <v>517</v>
      </c>
      <c r="G8449" s="68" t="s">
        <v>77</v>
      </c>
      <c r="H8449" s="68" t="s">
        <v>273</v>
      </c>
      <c r="I8449" s="68" t="s">
        <v>656</v>
      </c>
      <c r="J8449" s="65">
        <v>42</v>
      </c>
      <c r="K8449" s="65">
        <v>59</v>
      </c>
      <c r="L8449" s="65">
        <v>423</v>
      </c>
      <c r="M8449" s="65" t="s">
        <v>381</v>
      </c>
    </row>
    <row r="8450" spans="1:13" ht="12.75" customHeight="1">
      <c r="A8450" s="65" t="str">
        <f>IF(ROW()=1,"KEY",IF(ISNA(VLOOKUP(B8450,車名対応マスタ!B:D,3,FALSE)),"",IF(VLOOKUP(B8450,車名対応マスタ!B:D,3,FALSE)="","",$D8450&amp;" "&amp;IF($G8450="9","J","O")&amp;" "&amp;$I8450&amp;" "&amp;IF($I8450&lt;=TEXT(★完成資料!$A$1,"yyyymm"),TEXT(★完成資料!$A$1,"yyyymm"),"999999")&amp; " " &amp; LEFT(F8450 &amp; "          ",10))))</f>
        <v xml:space="preserve">T O 202209 yyyy00 PHV       </v>
      </c>
      <c r="B8450" s="68" t="s">
        <v>336</v>
      </c>
      <c r="C8450" s="68" t="s">
        <v>142</v>
      </c>
      <c r="D8450" s="68" t="s">
        <v>287</v>
      </c>
      <c r="E8450" s="68" t="s">
        <v>531</v>
      </c>
      <c r="F8450" s="68" t="s">
        <v>517</v>
      </c>
      <c r="G8450" s="68" t="s">
        <v>77</v>
      </c>
      <c r="H8450" s="68" t="s">
        <v>273</v>
      </c>
      <c r="I8450" s="68" t="s">
        <v>657</v>
      </c>
      <c r="J8450" s="65">
        <v>58</v>
      </c>
      <c r="K8450" s="65">
        <v>58</v>
      </c>
      <c r="L8450" s="65">
        <v>423</v>
      </c>
      <c r="M8450" s="65" t="s">
        <v>381</v>
      </c>
    </row>
    <row r="8451" spans="1:13" ht="12.75" customHeight="1">
      <c r="A8451" s="65" t="str">
        <f>IF(ROW()=1,"KEY",IF(ISNA(VLOOKUP(B8451,車名対応マスタ!B:D,3,FALSE)),"",IF(VLOOKUP(B8451,車名対応マスタ!B:D,3,FALSE)="","",$D8451&amp;" "&amp;IF($G8451="9","J","O")&amp;" "&amp;$I8451&amp;" "&amp;IF($I8451&lt;=TEXT(★完成資料!$A$1,"yyyymm"),TEXT(★完成資料!$A$1,"yyyymm"),"999999")&amp; " " &amp; LEFT(F8451 &amp; "          ",10))))</f>
        <v xml:space="preserve">T O 202210 yyyy00 PHV       </v>
      </c>
      <c r="B8451" s="68" t="s">
        <v>336</v>
      </c>
      <c r="C8451" s="68" t="s">
        <v>142</v>
      </c>
      <c r="D8451" s="68" t="s">
        <v>287</v>
      </c>
      <c r="E8451" s="68" t="s">
        <v>531</v>
      </c>
      <c r="F8451" s="68" t="s">
        <v>517</v>
      </c>
      <c r="G8451" s="68" t="s">
        <v>77</v>
      </c>
      <c r="H8451" s="68" t="s">
        <v>273</v>
      </c>
      <c r="I8451" s="68" t="s">
        <v>663</v>
      </c>
      <c r="J8451" s="65">
        <v>22</v>
      </c>
      <c r="K8451" s="65">
        <v>43</v>
      </c>
      <c r="L8451" s="65">
        <v>423</v>
      </c>
      <c r="M8451" s="65" t="s">
        <v>381</v>
      </c>
    </row>
    <row r="8452" spans="1:13" ht="12.75" customHeight="1">
      <c r="A8452" s="65" t="str">
        <f>IF(ROW()=1,"KEY",IF(ISNA(VLOOKUP(B8452,車名対応マスタ!B:D,3,FALSE)),"",IF(VLOOKUP(B8452,車名対応マスタ!B:D,3,FALSE)="","",$D8452&amp;" "&amp;IF($G8452="9","J","O")&amp;" "&amp;$I8452&amp;" "&amp;IF($I8452&lt;=TEXT(★完成資料!$A$1,"yyyymm"),TEXT(★完成資料!$A$1,"yyyymm"),"999999")&amp; " " &amp; LEFT(F8452 &amp; "          ",10))))</f>
        <v xml:space="preserve">T O 202201 yyyy00 PHV       </v>
      </c>
      <c r="B8452" s="68" t="s">
        <v>336</v>
      </c>
      <c r="C8452" s="68" t="s">
        <v>142</v>
      </c>
      <c r="D8452" s="68" t="s">
        <v>287</v>
      </c>
      <c r="E8452" s="68" t="s">
        <v>531</v>
      </c>
      <c r="F8452" s="68" t="s">
        <v>517</v>
      </c>
      <c r="G8452" s="68" t="s">
        <v>77</v>
      </c>
      <c r="H8452" s="68" t="s">
        <v>273</v>
      </c>
      <c r="I8452" s="68" t="s">
        <v>639</v>
      </c>
      <c r="J8452" s="65">
        <v>570</v>
      </c>
      <c r="K8452" s="65">
        <v>434</v>
      </c>
      <c r="L8452" s="65">
        <v>420</v>
      </c>
      <c r="M8452" s="65" t="s">
        <v>274</v>
      </c>
    </row>
    <row r="8453" spans="1:13" ht="12.75" customHeight="1">
      <c r="A8453" s="65" t="str">
        <f>IF(ROW()=1,"KEY",IF(ISNA(VLOOKUP(B8453,車名対応マスタ!B:D,3,FALSE)),"",IF(VLOOKUP(B8453,車名対応マスタ!B:D,3,FALSE)="","",$D8453&amp;" "&amp;IF($G8453="9","J","O")&amp;" "&amp;$I8453&amp;" "&amp;IF($I8453&lt;=TEXT(★完成資料!$A$1,"yyyymm"),TEXT(★完成資料!$A$1,"yyyymm"),"999999")&amp; " " &amp; LEFT(F8453 &amp; "          ",10))))</f>
        <v xml:space="preserve">T O 202202 yyyy00 PHV       </v>
      </c>
      <c r="B8453" s="68" t="s">
        <v>336</v>
      </c>
      <c r="C8453" s="68" t="s">
        <v>142</v>
      </c>
      <c r="D8453" s="68" t="s">
        <v>287</v>
      </c>
      <c r="E8453" s="68" t="s">
        <v>531</v>
      </c>
      <c r="F8453" s="68" t="s">
        <v>517</v>
      </c>
      <c r="G8453" s="68" t="s">
        <v>77</v>
      </c>
      <c r="H8453" s="68" t="s">
        <v>273</v>
      </c>
      <c r="I8453" s="68" t="s">
        <v>640</v>
      </c>
      <c r="J8453" s="65">
        <v>377</v>
      </c>
      <c r="K8453" s="65">
        <v>554</v>
      </c>
      <c r="L8453" s="65">
        <v>420</v>
      </c>
      <c r="M8453" s="65" t="s">
        <v>274</v>
      </c>
    </row>
    <row r="8454" spans="1:13" ht="12.75" customHeight="1">
      <c r="A8454" s="65" t="str">
        <f>IF(ROW()=1,"KEY",IF(ISNA(VLOOKUP(B8454,車名対応マスタ!B:D,3,FALSE)),"",IF(VLOOKUP(B8454,車名対応マスタ!B:D,3,FALSE)="","",$D8454&amp;" "&amp;IF($G8454="9","J","O")&amp;" "&amp;$I8454&amp;" "&amp;IF($I8454&lt;=TEXT(★完成資料!$A$1,"yyyymm"),TEXT(★完成資料!$A$1,"yyyymm"),"999999")&amp; " " &amp; LEFT(F8454 &amp; "          ",10))))</f>
        <v xml:space="preserve">T O 202203 yyyy00 PHV       </v>
      </c>
      <c r="B8454" s="68" t="s">
        <v>336</v>
      </c>
      <c r="C8454" s="68" t="s">
        <v>142</v>
      </c>
      <c r="D8454" s="68" t="s">
        <v>287</v>
      </c>
      <c r="E8454" s="68" t="s">
        <v>531</v>
      </c>
      <c r="F8454" s="68" t="s">
        <v>517</v>
      </c>
      <c r="G8454" s="68" t="s">
        <v>77</v>
      </c>
      <c r="H8454" s="68" t="s">
        <v>273</v>
      </c>
      <c r="I8454" s="68" t="s">
        <v>641</v>
      </c>
      <c r="J8454" s="65">
        <v>98</v>
      </c>
      <c r="K8454" s="65">
        <v>688</v>
      </c>
      <c r="L8454" s="65">
        <v>420</v>
      </c>
      <c r="M8454" s="65" t="s">
        <v>274</v>
      </c>
    </row>
    <row r="8455" spans="1:13" ht="12.75" customHeight="1">
      <c r="A8455" s="65" t="str">
        <f>IF(ROW()=1,"KEY",IF(ISNA(VLOOKUP(B8455,車名対応マスタ!B:D,3,FALSE)),"",IF(VLOOKUP(B8455,車名対応マスタ!B:D,3,FALSE)="","",$D8455&amp;" "&amp;IF($G8455="9","J","O")&amp;" "&amp;$I8455&amp;" "&amp;IF($I8455&lt;=TEXT(★完成資料!$A$1,"yyyymm"),TEXT(★完成資料!$A$1,"yyyymm"),"999999")&amp; " " &amp; LEFT(F8455 &amp; "          ",10))))</f>
        <v xml:space="preserve">T O 202204 yyyy00 PHV       </v>
      </c>
      <c r="B8455" s="68" t="s">
        <v>336</v>
      </c>
      <c r="C8455" s="68" t="s">
        <v>142</v>
      </c>
      <c r="D8455" s="68" t="s">
        <v>287</v>
      </c>
      <c r="E8455" s="68" t="s">
        <v>531</v>
      </c>
      <c r="F8455" s="68" t="s">
        <v>517</v>
      </c>
      <c r="G8455" s="68" t="s">
        <v>77</v>
      </c>
      <c r="H8455" s="68" t="s">
        <v>273</v>
      </c>
      <c r="I8455" s="68" t="s">
        <v>642</v>
      </c>
      <c r="J8455" s="65">
        <v>108</v>
      </c>
      <c r="K8455" s="65">
        <v>685</v>
      </c>
      <c r="L8455" s="65">
        <v>420</v>
      </c>
      <c r="M8455" s="65" t="s">
        <v>274</v>
      </c>
    </row>
    <row r="8456" spans="1:13" ht="12.75" customHeight="1">
      <c r="A8456" s="65" t="str">
        <f>IF(ROW()=1,"KEY",IF(ISNA(VLOOKUP(B8456,車名対応マスタ!B:D,3,FALSE)),"",IF(VLOOKUP(B8456,車名対応マスタ!B:D,3,FALSE)="","",$D8456&amp;" "&amp;IF($G8456="9","J","O")&amp;" "&amp;$I8456&amp;" "&amp;IF($I8456&lt;=TEXT(★完成資料!$A$1,"yyyymm"),TEXT(★完成資料!$A$1,"yyyymm"),"999999")&amp; " " &amp; LEFT(F8456 &amp; "          ",10))))</f>
        <v xml:space="preserve">T O 202205 yyyy00 PHV       </v>
      </c>
      <c r="B8456" s="68" t="s">
        <v>336</v>
      </c>
      <c r="C8456" s="68" t="s">
        <v>142</v>
      </c>
      <c r="D8456" s="68" t="s">
        <v>287</v>
      </c>
      <c r="E8456" s="68" t="s">
        <v>531</v>
      </c>
      <c r="F8456" s="68" t="s">
        <v>517</v>
      </c>
      <c r="G8456" s="68" t="s">
        <v>77</v>
      </c>
      <c r="H8456" s="68" t="s">
        <v>273</v>
      </c>
      <c r="I8456" s="68" t="s">
        <v>647</v>
      </c>
      <c r="J8456" s="65">
        <v>248</v>
      </c>
      <c r="K8456" s="65">
        <v>619</v>
      </c>
      <c r="L8456" s="65">
        <v>420</v>
      </c>
      <c r="M8456" s="65" t="s">
        <v>274</v>
      </c>
    </row>
    <row r="8457" spans="1:13" ht="12.75" customHeight="1">
      <c r="A8457" s="65" t="str">
        <f>IF(ROW()=1,"KEY",IF(ISNA(VLOOKUP(B8457,車名対応マスタ!B:D,3,FALSE)),"",IF(VLOOKUP(B8457,車名対応マスタ!B:D,3,FALSE)="","",$D8457&amp;" "&amp;IF($G8457="9","J","O")&amp;" "&amp;$I8457&amp;" "&amp;IF($I8457&lt;=TEXT(★完成資料!$A$1,"yyyymm"),TEXT(★完成資料!$A$1,"yyyymm"),"999999")&amp; " " &amp; LEFT(F8457 &amp; "          ",10))))</f>
        <v xml:space="preserve">T O 202206 yyyy00 PHV       </v>
      </c>
      <c r="B8457" s="68" t="s">
        <v>336</v>
      </c>
      <c r="C8457" s="68" t="s">
        <v>142</v>
      </c>
      <c r="D8457" s="68" t="s">
        <v>287</v>
      </c>
      <c r="E8457" s="68" t="s">
        <v>531</v>
      </c>
      <c r="F8457" s="68" t="s">
        <v>517</v>
      </c>
      <c r="G8457" s="68" t="s">
        <v>77</v>
      </c>
      <c r="H8457" s="68" t="s">
        <v>273</v>
      </c>
      <c r="I8457" s="68" t="s">
        <v>652</v>
      </c>
      <c r="J8457" s="65">
        <v>410</v>
      </c>
      <c r="K8457" s="65">
        <v>791</v>
      </c>
      <c r="L8457" s="65">
        <v>420</v>
      </c>
      <c r="M8457" s="65" t="s">
        <v>274</v>
      </c>
    </row>
    <row r="8458" spans="1:13" ht="12.75" customHeight="1">
      <c r="A8458" s="65" t="str">
        <f>IF(ROW()=1,"KEY",IF(ISNA(VLOOKUP(B8458,車名対応マスタ!B:D,3,FALSE)),"",IF(VLOOKUP(B8458,車名対応マスタ!B:D,3,FALSE)="","",$D8458&amp;" "&amp;IF($G8458="9","J","O")&amp;" "&amp;$I8458&amp;" "&amp;IF($I8458&lt;=TEXT(★完成資料!$A$1,"yyyymm"),TEXT(★完成資料!$A$1,"yyyymm"),"999999")&amp; " " &amp; LEFT(F8458 &amp; "          ",10))))</f>
        <v xml:space="preserve">T O 202207 yyyy00 PHV       </v>
      </c>
      <c r="B8458" s="68" t="s">
        <v>336</v>
      </c>
      <c r="C8458" s="68" t="s">
        <v>142</v>
      </c>
      <c r="D8458" s="68" t="s">
        <v>287</v>
      </c>
      <c r="E8458" s="68" t="s">
        <v>531</v>
      </c>
      <c r="F8458" s="68" t="s">
        <v>517</v>
      </c>
      <c r="G8458" s="68" t="s">
        <v>77</v>
      </c>
      <c r="H8458" s="68" t="s">
        <v>273</v>
      </c>
      <c r="I8458" s="68" t="s">
        <v>655</v>
      </c>
      <c r="J8458" s="65">
        <v>146</v>
      </c>
      <c r="K8458" s="65">
        <v>367</v>
      </c>
      <c r="L8458" s="65">
        <v>420</v>
      </c>
      <c r="M8458" s="65" t="s">
        <v>274</v>
      </c>
    </row>
    <row r="8459" spans="1:13" ht="12.75" customHeight="1">
      <c r="A8459" s="65" t="str">
        <f>IF(ROW()=1,"KEY",IF(ISNA(VLOOKUP(B8459,車名対応マスタ!B:D,3,FALSE)),"",IF(VLOOKUP(B8459,車名対応マスタ!B:D,3,FALSE)="","",$D8459&amp;" "&amp;IF($G8459="9","J","O")&amp;" "&amp;$I8459&amp;" "&amp;IF($I8459&lt;=TEXT(★完成資料!$A$1,"yyyymm"),TEXT(★完成資料!$A$1,"yyyymm"),"999999")&amp; " " &amp; LEFT(F8459 &amp; "          ",10))))</f>
        <v xml:space="preserve">T O 202208 yyyy00 PHV       </v>
      </c>
      <c r="B8459" s="68" t="s">
        <v>336</v>
      </c>
      <c r="C8459" s="68" t="s">
        <v>142</v>
      </c>
      <c r="D8459" s="68" t="s">
        <v>287</v>
      </c>
      <c r="E8459" s="68" t="s">
        <v>531</v>
      </c>
      <c r="F8459" s="68" t="s">
        <v>517</v>
      </c>
      <c r="G8459" s="68" t="s">
        <v>77</v>
      </c>
      <c r="H8459" s="68" t="s">
        <v>273</v>
      </c>
      <c r="I8459" s="68" t="s">
        <v>656</v>
      </c>
      <c r="J8459" s="65">
        <v>409</v>
      </c>
      <c r="K8459" s="65">
        <v>402</v>
      </c>
      <c r="L8459" s="65">
        <v>420</v>
      </c>
      <c r="M8459" s="65" t="s">
        <v>274</v>
      </c>
    </row>
    <row r="8460" spans="1:13" ht="12.75" customHeight="1">
      <c r="A8460" s="65" t="str">
        <f>IF(ROW()=1,"KEY",IF(ISNA(VLOOKUP(B8460,車名対応マスタ!B:D,3,FALSE)),"",IF(VLOOKUP(B8460,車名対応マスタ!B:D,3,FALSE)="","",$D8460&amp;" "&amp;IF($G8460="9","J","O")&amp;" "&amp;$I8460&amp;" "&amp;IF($I8460&lt;=TEXT(★完成資料!$A$1,"yyyymm"),TEXT(★完成資料!$A$1,"yyyymm"),"999999")&amp; " " &amp; LEFT(F8460 &amp; "          ",10))))</f>
        <v xml:space="preserve">T O 202209 yyyy00 PHV       </v>
      </c>
      <c r="B8460" s="68" t="s">
        <v>336</v>
      </c>
      <c r="C8460" s="68" t="s">
        <v>142</v>
      </c>
      <c r="D8460" s="68" t="s">
        <v>287</v>
      </c>
      <c r="E8460" s="68" t="s">
        <v>531</v>
      </c>
      <c r="F8460" s="68" t="s">
        <v>517</v>
      </c>
      <c r="G8460" s="68" t="s">
        <v>77</v>
      </c>
      <c r="H8460" s="68" t="s">
        <v>273</v>
      </c>
      <c r="I8460" s="68" t="s">
        <v>657</v>
      </c>
      <c r="J8460" s="65">
        <v>419</v>
      </c>
      <c r="K8460" s="65">
        <v>794</v>
      </c>
      <c r="L8460" s="65">
        <v>420</v>
      </c>
      <c r="M8460" s="65" t="s">
        <v>274</v>
      </c>
    </row>
    <row r="8461" spans="1:13" ht="12.75" customHeight="1">
      <c r="A8461" s="65" t="str">
        <f>IF(ROW()=1,"KEY",IF(ISNA(VLOOKUP(B8461,車名対応マスタ!B:D,3,FALSE)),"",IF(VLOOKUP(B8461,車名対応マスタ!B:D,3,FALSE)="","",$D8461&amp;" "&amp;IF($G8461="9","J","O")&amp;" "&amp;$I8461&amp;" "&amp;IF($I8461&lt;=TEXT(★完成資料!$A$1,"yyyymm"),TEXT(★完成資料!$A$1,"yyyymm"),"999999")&amp; " " &amp; LEFT(F8461 &amp; "          ",10))))</f>
        <v xml:space="preserve">T O 202210 yyyy00 PHV       </v>
      </c>
      <c r="B8461" s="68" t="s">
        <v>336</v>
      </c>
      <c r="C8461" s="68" t="s">
        <v>142</v>
      </c>
      <c r="D8461" s="68" t="s">
        <v>287</v>
      </c>
      <c r="E8461" s="68" t="s">
        <v>531</v>
      </c>
      <c r="F8461" s="68" t="s">
        <v>517</v>
      </c>
      <c r="G8461" s="68" t="s">
        <v>77</v>
      </c>
      <c r="H8461" s="68" t="s">
        <v>273</v>
      </c>
      <c r="I8461" s="68" t="s">
        <v>663</v>
      </c>
      <c r="J8461" s="65">
        <v>177</v>
      </c>
      <c r="K8461" s="65">
        <v>259</v>
      </c>
      <c r="L8461" s="65">
        <v>420</v>
      </c>
      <c r="M8461" s="65" t="s">
        <v>274</v>
      </c>
    </row>
    <row r="8462" spans="1:13" ht="12.75" customHeight="1">
      <c r="A8462" s="65" t="str">
        <f>IF(ROW()=1,"KEY",IF(ISNA(VLOOKUP(B8462,車名対応マスタ!B:D,3,FALSE)),"",IF(VLOOKUP(B8462,車名対応マスタ!B:D,3,FALSE)="","",$D8462&amp;" "&amp;IF($G8462="9","J","O")&amp;" "&amp;$I8462&amp;" "&amp;IF($I8462&lt;=TEXT(★完成資料!$A$1,"yyyymm"),TEXT(★完成資料!$A$1,"yyyymm"),"999999")&amp; " " &amp; LEFT(F8462 &amp; "          ",10))))</f>
        <v xml:space="preserve">T O 202202 yyyy00 PHV       </v>
      </c>
      <c r="B8462" s="68" t="s">
        <v>336</v>
      </c>
      <c r="C8462" s="68" t="s">
        <v>142</v>
      </c>
      <c r="D8462" s="68" t="s">
        <v>287</v>
      </c>
      <c r="E8462" s="68" t="s">
        <v>531</v>
      </c>
      <c r="F8462" s="68" t="s">
        <v>517</v>
      </c>
      <c r="G8462" s="68" t="s">
        <v>77</v>
      </c>
      <c r="H8462" s="68" t="s">
        <v>273</v>
      </c>
      <c r="I8462" s="68" t="s">
        <v>640</v>
      </c>
      <c r="J8462" s="65">
        <v>3</v>
      </c>
      <c r="L8462" s="65">
        <v>603</v>
      </c>
      <c r="M8462" s="65" t="s">
        <v>263</v>
      </c>
    </row>
    <row r="8463" spans="1:13" ht="12.75" customHeight="1">
      <c r="A8463" s="65" t="str">
        <f>IF(ROW()=1,"KEY",IF(ISNA(VLOOKUP(B8463,車名対応マスタ!B:D,3,FALSE)),"",IF(VLOOKUP(B8463,車名対応マスタ!B:D,3,FALSE)="","",$D8463&amp;" "&amp;IF($G8463="9","J","O")&amp;" "&amp;$I8463&amp;" "&amp;IF($I8463&lt;=TEXT(★完成資料!$A$1,"yyyymm"),TEXT(★完成資料!$A$1,"yyyymm"),"999999")&amp; " " &amp; LEFT(F8463 &amp; "          ",10))))</f>
        <v xml:space="preserve">T O 202203 yyyy00 PHV       </v>
      </c>
      <c r="B8463" s="68" t="s">
        <v>336</v>
      </c>
      <c r="C8463" s="68" t="s">
        <v>142</v>
      </c>
      <c r="D8463" s="68" t="s">
        <v>287</v>
      </c>
      <c r="E8463" s="68" t="s">
        <v>531</v>
      </c>
      <c r="F8463" s="68" t="s">
        <v>517</v>
      </c>
      <c r="G8463" s="68" t="s">
        <v>77</v>
      </c>
      <c r="H8463" s="68" t="s">
        <v>273</v>
      </c>
      <c r="I8463" s="68" t="s">
        <v>641</v>
      </c>
      <c r="J8463" s="65">
        <v>1</v>
      </c>
      <c r="L8463" s="65">
        <v>603</v>
      </c>
      <c r="M8463" s="65" t="s">
        <v>263</v>
      </c>
    </row>
    <row r="8464" spans="1:13" ht="12.75" customHeight="1">
      <c r="A8464" s="65" t="str">
        <f>IF(ROW()=1,"KEY",IF(ISNA(VLOOKUP(B8464,車名対応マスタ!B:D,3,FALSE)),"",IF(VLOOKUP(B8464,車名対応マスタ!B:D,3,FALSE)="","",$D8464&amp;" "&amp;IF($G8464="9","J","O")&amp;" "&amp;$I8464&amp;" "&amp;IF($I8464&lt;=TEXT(★完成資料!$A$1,"yyyymm"),TEXT(★完成資料!$A$1,"yyyymm"),"999999")&amp; " " &amp; LEFT(F8464 &amp; "          ",10))))</f>
        <v xml:space="preserve">T O 202204 yyyy00 PHV       </v>
      </c>
      <c r="B8464" s="68" t="s">
        <v>336</v>
      </c>
      <c r="C8464" s="68" t="s">
        <v>142</v>
      </c>
      <c r="D8464" s="68" t="s">
        <v>287</v>
      </c>
      <c r="E8464" s="68" t="s">
        <v>531</v>
      </c>
      <c r="F8464" s="68" t="s">
        <v>517</v>
      </c>
      <c r="G8464" s="68" t="s">
        <v>77</v>
      </c>
      <c r="H8464" s="68" t="s">
        <v>273</v>
      </c>
      <c r="I8464" s="68" t="s">
        <v>642</v>
      </c>
      <c r="J8464" s="65">
        <v>3</v>
      </c>
      <c r="L8464" s="65">
        <v>603</v>
      </c>
      <c r="M8464" s="65" t="s">
        <v>263</v>
      </c>
    </row>
    <row r="8465" spans="1:13" ht="12.75" customHeight="1">
      <c r="A8465" s="65" t="str">
        <f>IF(ROW()=1,"KEY",IF(ISNA(VLOOKUP(B8465,車名対応マスタ!B:D,3,FALSE)),"",IF(VLOOKUP(B8465,車名対応マスタ!B:D,3,FALSE)="","",$D8465&amp;" "&amp;IF($G8465="9","J","O")&amp;" "&amp;$I8465&amp;" "&amp;IF($I8465&lt;=TEXT(★完成資料!$A$1,"yyyymm"),TEXT(★完成資料!$A$1,"yyyymm"),"999999")&amp; " " &amp; LEFT(F8465 &amp; "          ",10))))</f>
        <v xml:space="preserve">T O 202205 yyyy00 PHV       </v>
      </c>
      <c r="B8465" s="68" t="s">
        <v>336</v>
      </c>
      <c r="C8465" s="68" t="s">
        <v>142</v>
      </c>
      <c r="D8465" s="68" t="s">
        <v>287</v>
      </c>
      <c r="E8465" s="68" t="s">
        <v>531</v>
      </c>
      <c r="F8465" s="68" t="s">
        <v>517</v>
      </c>
      <c r="G8465" s="68" t="s">
        <v>77</v>
      </c>
      <c r="H8465" s="68" t="s">
        <v>273</v>
      </c>
      <c r="I8465" s="68" t="s">
        <v>647</v>
      </c>
      <c r="J8465" s="65">
        <v>2</v>
      </c>
      <c r="L8465" s="65">
        <v>603</v>
      </c>
      <c r="M8465" s="65" t="s">
        <v>263</v>
      </c>
    </row>
    <row r="8466" spans="1:13" ht="12.75" customHeight="1">
      <c r="A8466" s="65" t="str">
        <f>IF(ROW()=1,"KEY",IF(ISNA(VLOOKUP(B8466,車名対応マスタ!B:D,3,FALSE)),"",IF(VLOOKUP(B8466,車名対応マスタ!B:D,3,FALSE)="","",$D8466&amp;" "&amp;IF($G8466="9","J","O")&amp;" "&amp;$I8466&amp;" "&amp;IF($I8466&lt;=TEXT(★完成資料!$A$1,"yyyymm"),TEXT(★完成資料!$A$1,"yyyymm"),"999999")&amp; " " &amp; LEFT(F8466 &amp; "          ",10))))</f>
        <v xml:space="preserve">T O 202207 yyyy00 PHV       </v>
      </c>
      <c r="B8466" s="68" t="s">
        <v>336</v>
      </c>
      <c r="C8466" s="68" t="s">
        <v>142</v>
      </c>
      <c r="D8466" s="68" t="s">
        <v>287</v>
      </c>
      <c r="E8466" s="68" t="s">
        <v>531</v>
      </c>
      <c r="F8466" s="68" t="s">
        <v>517</v>
      </c>
      <c r="G8466" s="68" t="s">
        <v>77</v>
      </c>
      <c r="H8466" s="68" t="s">
        <v>273</v>
      </c>
      <c r="I8466" s="68" t="s">
        <v>655</v>
      </c>
      <c r="J8466" s="65">
        <v>1</v>
      </c>
      <c r="L8466" s="65">
        <v>603</v>
      </c>
      <c r="M8466" s="65" t="s">
        <v>263</v>
      </c>
    </row>
    <row r="8467" spans="1:13" ht="12.75" customHeight="1">
      <c r="A8467" s="65" t="str">
        <f>IF(ROW()=1,"KEY",IF(ISNA(VLOOKUP(B8467,車名対応マスタ!B:D,3,FALSE)),"",IF(VLOOKUP(B8467,車名対応マスタ!B:D,3,FALSE)="","",$D8467&amp;" "&amp;IF($G8467="9","J","O")&amp;" "&amp;$I8467&amp;" "&amp;IF($I8467&lt;=TEXT(★完成資料!$A$1,"yyyymm"),TEXT(★完成資料!$A$1,"yyyymm"),"999999")&amp; " " &amp; LEFT(F8467 &amp; "          ",10))))</f>
        <v xml:space="preserve">T O 202208 yyyy00 PHV       </v>
      </c>
      <c r="B8467" s="68" t="s">
        <v>336</v>
      </c>
      <c r="C8467" s="68" t="s">
        <v>142</v>
      </c>
      <c r="D8467" s="68" t="s">
        <v>287</v>
      </c>
      <c r="E8467" s="68" t="s">
        <v>531</v>
      </c>
      <c r="F8467" s="68" t="s">
        <v>517</v>
      </c>
      <c r="G8467" s="68" t="s">
        <v>77</v>
      </c>
      <c r="H8467" s="68" t="s">
        <v>273</v>
      </c>
      <c r="I8467" s="68" t="s">
        <v>656</v>
      </c>
      <c r="J8467" s="65">
        <v>3</v>
      </c>
      <c r="L8467" s="65">
        <v>603</v>
      </c>
      <c r="M8467" s="65" t="s">
        <v>263</v>
      </c>
    </row>
    <row r="8468" spans="1:13" ht="12.75" customHeight="1">
      <c r="A8468" s="65" t="str">
        <f>IF(ROW()=1,"KEY",IF(ISNA(VLOOKUP(B8468,車名対応マスタ!B:D,3,FALSE)),"",IF(VLOOKUP(B8468,車名対応マスタ!B:D,3,FALSE)="","",$D8468&amp;" "&amp;IF($G8468="9","J","O")&amp;" "&amp;$I8468&amp;" "&amp;IF($I8468&lt;=TEXT(★完成資料!$A$1,"yyyymm"),TEXT(★完成資料!$A$1,"yyyymm"),"999999")&amp; " " &amp; LEFT(F8468 &amp; "          ",10))))</f>
        <v xml:space="preserve">T O 202209 yyyy00 PHV       </v>
      </c>
      <c r="B8468" s="68" t="s">
        <v>336</v>
      </c>
      <c r="C8468" s="68" t="s">
        <v>142</v>
      </c>
      <c r="D8468" s="68" t="s">
        <v>287</v>
      </c>
      <c r="E8468" s="68" t="s">
        <v>531</v>
      </c>
      <c r="F8468" s="68" t="s">
        <v>517</v>
      </c>
      <c r="G8468" s="68" t="s">
        <v>77</v>
      </c>
      <c r="H8468" s="68" t="s">
        <v>273</v>
      </c>
      <c r="I8468" s="68" t="s">
        <v>657</v>
      </c>
      <c r="J8468" s="65">
        <v>1</v>
      </c>
      <c r="K8468" s="65">
        <v>1</v>
      </c>
      <c r="L8468" s="65">
        <v>603</v>
      </c>
      <c r="M8468" s="65" t="s">
        <v>263</v>
      </c>
    </row>
    <row r="8469" spans="1:13" ht="12.75" customHeight="1">
      <c r="A8469" s="65" t="str">
        <f>IF(ROW()=1,"KEY",IF(ISNA(VLOOKUP(B8469,車名対応マスタ!B:D,3,FALSE)),"",IF(VLOOKUP(B8469,車名対応マスタ!B:D,3,FALSE)="","",$D8469&amp;" "&amp;IF($G8469="9","J","O")&amp;" "&amp;$I8469&amp;" "&amp;IF($I8469&lt;=TEXT(★完成資料!$A$1,"yyyymm"),TEXT(★完成資料!$A$1,"yyyymm"),"999999")&amp; " " &amp; LEFT(F8469 &amp; "          ",10))))</f>
        <v xml:space="preserve">T O 202201 yyyy00 PHV       </v>
      </c>
      <c r="B8469" s="68" t="s">
        <v>336</v>
      </c>
      <c r="C8469" s="68" t="s">
        <v>142</v>
      </c>
      <c r="D8469" s="68" t="s">
        <v>287</v>
      </c>
      <c r="E8469" s="68" t="s">
        <v>531</v>
      </c>
      <c r="F8469" s="68" t="s">
        <v>517</v>
      </c>
      <c r="G8469" s="68" t="s">
        <v>77</v>
      </c>
      <c r="H8469" s="68" t="s">
        <v>273</v>
      </c>
      <c r="I8469" s="68" t="s">
        <v>639</v>
      </c>
      <c r="J8469" s="65">
        <v>86</v>
      </c>
      <c r="L8469" s="65">
        <v>417</v>
      </c>
      <c r="M8469" s="65" t="s">
        <v>499</v>
      </c>
    </row>
    <row r="8470" spans="1:13" ht="12.75" customHeight="1">
      <c r="A8470" s="65" t="str">
        <f>IF(ROW()=1,"KEY",IF(ISNA(VLOOKUP(B8470,車名対応マスタ!B:D,3,FALSE)),"",IF(VLOOKUP(B8470,車名対応マスタ!B:D,3,FALSE)="","",$D8470&amp;" "&amp;IF($G8470="9","J","O")&amp;" "&amp;$I8470&amp;" "&amp;IF($I8470&lt;=TEXT(★完成資料!$A$1,"yyyymm"),TEXT(★完成資料!$A$1,"yyyymm"),"999999")&amp; " " &amp; LEFT(F8470 &amp; "          ",10))))</f>
        <v xml:space="preserve">T O 202202 yyyy00 PHV       </v>
      </c>
      <c r="B8470" s="68" t="s">
        <v>336</v>
      </c>
      <c r="C8470" s="68" t="s">
        <v>142</v>
      </c>
      <c r="D8470" s="68" t="s">
        <v>287</v>
      </c>
      <c r="E8470" s="68" t="s">
        <v>531</v>
      </c>
      <c r="F8470" s="68" t="s">
        <v>517</v>
      </c>
      <c r="G8470" s="68" t="s">
        <v>77</v>
      </c>
      <c r="H8470" s="68" t="s">
        <v>273</v>
      </c>
      <c r="I8470" s="68" t="s">
        <v>640</v>
      </c>
      <c r="J8470" s="65">
        <v>53</v>
      </c>
      <c r="L8470" s="65">
        <v>417</v>
      </c>
      <c r="M8470" s="65" t="s">
        <v>499</v>
      </c>
    </row>
    <row r="8471" spans="1:13" ht="12.75" customHeight="1">
      <c r="A8471" s="65" t="str">
        <f>IF(ROW()=1,"KEY",IF(ISNA(VLOOKUP(B8471,車名対応マスタ!B:D,3,FALSE)),"",IF(VLOOKUP(B8471,車名対応マスタ!B:D,3,FALSE)="","",$D8471&amp;" "&amp;IF($G8471="9","J","O")&amp;" "&amp;$I8471&amp;" "&amp;IF($I8471&lt;=TEXT(★完成資料!$A$1,"yyyymm"),TEXT(★完成資料!$A$1,"yyyymm"),"999999")&amp; " " &amp; LEFT(F8471 &amp; "          ",10))))</f>
        <v xml:space="preserve">T O 202204 yyyy00 PHV       </v>
      </c>
      <c r="B8471" s="68" t="s">
        <v>336</v>
      </c>
      <c r="C8471" s="68" t="s">
        <v>142</v>
      </c>
      <c r="D8471" s="68" t="s">
        <v>287</v>
      </c>
      <c r="E8471" s="68" t="s">
        <v>531</v>
      </c>
      <c r="F8471" s="68" t="s">
        <v>517</v>
      </c>
      <c r="G8471" s="68" t="s">
        <v>77</v>
      </c>
      <c r="H8471" s="68" t="s">
        <v>273</v>
      </c>
      <c r="I8471" s="68" t="s">
        <v>642</v>
      </c>
      <c r="K8471" s="65">
        <v>26</v>
      </c>
      <c r="L8471" s="65">
        <v>417</v>
      </c>
      <c r="M8471" s="65" t="s">
        <v>499</v>
      </c>
    </row>
    <row r="8472" spans="1:13" ht="12.75" customHeight="1">
      <c r="A8472" s="65" t="str">
        <f>IF(ROW()=1,"KEY",IF(ISNA(VLOOKUP(B8472,車名対応マスタ!B:D,3,FALSE)),"",IF(VLOOKUP(B8472,車名対応マスタ!B:D,3,FALSE)="","",$D8472&amp;" "&amp;IF($G8472="9","J","O")&amp;" "&amp;$I8472&amp;" "&amp;IF($I8472&lt;=TEXT(★完成資料!$A$1,"yyyymm"),TEXT(★完成資料!$A$1,"yyyymm"),"999999")&amp; " " &amp; LEFT(F8472 &amp; "          ",10))))</f>
        <v xml:space="preserve">T O 202205 yyyy00 PHV       </v>
      </c>
      <c r="B8472" s="68" t="s">
        <v>336</v>
      </c>
      <c r="C8472" s="68" t="s">
        <v>142</v>
      </c>
      <c r="D8472" s="68" t="s">
        <v>287</v>
      </c>
      <c r="E8472" s="68" t="s">
        <v>531</v>
      </c>
      <c r="F8472" s="68" t="s">
        <v>517</v>
      </c>
      <c r="G8472" s="68" t="s">
        <v>77</v>
      </c>
      <c r="H8472" s="68" t="s">
        <v>273</v>
      </c>
      <c r="I8472" s="68" t="s">
        <v>647</v>
      </c>
      <c r="K8472" s="65">
        <v>10</v>
      </c>
      <c r="L8472" s="65">
        <v>417</v>
      </c>
      <c r="M8472" s="65" t="s">
        <v>499</v>
      </c>
    </row>
    <row r="8473" spans="1:13" ht="12.75" customHeight="1">
      <c r="A8473" s="65" t="str">
        <f>IF(ROW()=1,"KEY",IF(ISNA(VLOOKUP(B8473,車名対応マスタ!B:D,3,FALSE)),"",IF(VLOOKUP(B8473,車名対応マスタ!B:D,3,FALSE)="","",$D8473&amp;" "&amp;IF($G8473="9","J","O")&amp;" "&amp;$I8473&amp;" "&amp;IF($I8473&lt;=TEXT(★完成資料!$A$1,"yyyymm"),TEXT(★完成資料!$A$1,"yyyymm"),"999999")&amp; " " &amp; LEFT(F8473 &amp; "          ",10))))</f>
        <v xml:space="preserve">T O 202206 yyyy00 PHV       </v>
      </c>
      <c r="B8473" s="68" t="s">
        <v>336</v>
      </c>
      <c r="C8473" s="68" t="s">
        <v>142</v>
      </c>
      <c r="D8473" s="68" t="s">
        <v>287</v>
      </c>
      <c r="E8473" s="68" t="s">
        <v>531</v>
      </c>
      <c r="F8473" s="68" t="s">
        <v>517</v>
      </c>
      <c r="G8473" s="68" t="s">
        <v>77</v>
      </c>
      <c r="H8473" s="68" t="s">
        <v>273</v>
      </c>
      <c r="I8473" s="68" t="s">
        <v>652</v>
      </c>
      <c r="K8473" s="65">
        <v>15</v>
      </c>
      <c r="L8473" s="65">
        <v>417</v>
      </c>
      <c r="M8473" s="65" t="s">
        <v>499</v>
      </c>
    </row>
    <row r="8474" spans="1:13" ht="12.75" customHeight="1">
      <c r="A8474" s="65" t="str">
        <f>IF(ROW()=1,"KEY",IF(ISNA(VLOOKUP(B8474,車名対応マスタ!B:D,3,FALSE)),"",IF(VLOOKUP(B8474,車名対応マスタ!B:D,3,FALSE)="","",$D8474&amp;" "&amp;IF($G8474="9","J","O")&amp;" "&amp;$I8474&amp;" "&amp;IF($I8474&lt;=TEXT(★完成資料!$A$1,"yyyymm"),TEXT(★完成資料!$A$1,"yyyymm"),"999999")&amp; " " &amp; LEFT(F8474 &amp; "          ",10))))</f>
        <v xml:space="preserve">T O 202207 yyyy00 PHV       </v>
      </c>
      <c r="B8474" s="68" t="s">
        <v>336</v>
      </c>
      <c r="C8474" s="68" t="s">
        <v>142</v>
      </c>
      <c r="D8474" s="68" t="s">
        <v>287</v>
      </c>
      <c r="E8474" s="68" t="s">
        <v>531</v>
      </c>
      <c r="F8474" s="68" t="s">
        <v>517</v>
      </c>
      <c r="G8474" s="68" t="s">
        <v>77</v>
      </c>
      <c r="H8474" s="68" t="s">
        <v>273</v>
      </c>
      <c r="I8474" s="68" t="s">
        <v>655</v>
      </c>
      <c r="K8474" s="65">
        <v>34</v>
      </c>
      <c r="L8474" s="65">
        <v>417</v>
      </c>
      <c r="M8474" s="65" t="s">
        <v>499</v>
      </c>
    </row>
    <row r="8475" spans="1:13" ht="12.75" customHeight="1">
      <c r="A8475" s="65" t="str">
        <f>IF(ROW()=1,"KEY",IF(ISNA(VLOOKUP(B8475,車名対応マスタ!B:D,3,FALSE)),"",IF(VLOOKUP(B8475,車名対応マスタ!B:D,3,FALSE)="","",$D8475&amp;" "&amp;IF($G8475="9","J","O")&amp;" "&amp;$I8475&amp;" "&amp;IF($I8475&lt;=TEXT(★完成資料!$A$1,"yyyymm"),TEXT(★完成資料!$A$1,"yyyymm"),"999999")&amp; " " &amp; LEFT(F8475 &amp; "          ",10))))</f>
        <v xml:space="preserve">T O 202208 yyyy00 PHV       </v>
      </c>
      <c r="B8475" s="68" t="s">
        <v>336</v>
      </c>
      <c r="C8475" s="68" t="s">
        <v>142</v>
      </c>
      <c r="D8475" s="68" t="s">
        <v>287</v>
      </c>
      <c r="E8475" s="68" t="s">
        <v>531</v>
      </c>
      <c r="F8475" s="68" t="s">
        <v>517</v>
      </c>
      <c r="G8475" s="68" t="s">
        <v>77</v>
      </c>
      <c r="H8475" s="68" t="s">
        <v>273</v>
      </c>
      <c r="I8475" s="68" t="s">
        <v>656</v>
      </c>
      <c r="K8475" s="65">
        <v>59</v>
      </c>
      <c r="L8475" s="65">
        <v>417</v>
      </c>
      <c r="M8475" s="65" t="s">
        <v>499</v>
      </c>
    </row>
    <row r="8476" spans="1:13" ht="12.75" customHeight="1">
      <c r="A8476" s="65" t="str">
        <f>IF(ROW()=1,"KEY",IF(ISNA(VLOOKUP(B8476,車名対応マスタ!B:D,3,FALSE)),"",IF(VLOOKUP(B8476,車名対応マスタ!B:D,3,FALSE)="","",$D8476&amp;" "&amp;IF($G8476="9","J","O")&amp;" "&amp;$I8476&amp;" "&amp;IF($I8476&lt;=TEXT(★完成資料!$A$1,"yyyymm"),TEXT(★完成資料!$A$1,"yyyymm"),"999999")&amp; " " &amp; LEFT(F8476 &amp; "          ",10))))</f>
        <v xml:space="preserve">T O 202209 yyyy00 PHV       </v>
      </c>
      <c r="B8476" s="68" t="s">
        <v>336</v>
      </c>
      <c r="C8476" s="68" t="s">
        <v>142</v>
      </c>
      <c r="D8476" s="68" t="s">
        <v>287</v>
      </c>
      <c r="E8476" s="68" t="s">
        <v>531</v>
      </c>
      <c r="F8476" s="68" t="s">
        <v>517</v>
      </c>
      <c r="G8476" s="68" t="s">
        <v>77</v>
      </c>
      <c r="H8476" s="68" t="s">
        <v>273</v>
      </c>
      <c r="I8476" s="68" t="s">
        <v>657</v>
      </c>
      <c r="K8476" s="65">
        <v>65</v>
      </c>
      <c r="L8476" s="65">
        <v>417</v>
      </c>
      <c r="M8476" s="65" t="s">
        <v>499</v>
      </c>
    </row>
    <row r="8477" spans="1:13" ht="12.75" customHeight="1">
      <c r="A8477" s="65" t="str">
        <f>IF(ROW()=1,"KEY",IF(ISNA(VLOOKUP(B8477,車名対応マスタ!B:D,3,FALSE)),"",IF(VLOOKUP(B8477,車名対応マスタ!B:D,3,FALSE)="","",$D8477&amp;" "&amp;IF($G8477="9","J","O")&amp;" "&amp;$I8477&amp;" "&amp;IF($I8477&lt;=TEXT(★完成資料!$A$1,"yyyymm"),TEXT(★完成資料!$A$1,"yyyymm"),"999999")&amp; " " &amp; LEFT(F8477 &amp; "          ",10))))</f>
        <v xml:space="preserve">T O 202210 yyyy00 PHV       </v>
      </c>
      <c r="B8477" s="68" t="s">
        <v>336</v>
      </c>
      <c r="C8477" s="68" t="s">
        <v>142</v>
      </c>
      <c r="D8477" s="68" t="s">
        <v>287</v>
      </c>
      <c r="E8477" s="68" t="s">
        <v>531</v>
      </c>
      <c r="F8477" s="68" t="s">
        <v>517</v>
      </c>
      <c r="G8477" s="68" t="s">
        <v>77</v>
      </c>
      <c r="H8477" s="68" t="s">
        <v>273</v>
      </c>
      <c r="I8477" s="68" t="s">
        <v>663</v>
      </c>
      <c r="K8477" s="65">
        <v>44</v>
      </c>
      <c r="L8477" s="65">
        <v>417</v>
      </c>
      <c r="M8477" s="65" t="s">
        <v>499</v>
      </c>
    </row>
    <row r="8478" spans="1:13" ht="12.75" customHeight="1">
      <c r="A8478" s="65" t="str">
        <f>IF(ROW()=1,"KEY",IF(ISNA(VLOOKUP(B8478,車名対応マスタ!B:D,3,FALSE)),"",IF(VLOOKUP(B8478,車名対応マスタ!B:D,3,FALSE)="","",$D8478&amp;" "&amp;IF($G8478="9","J","O")&amp;" "&amp;$I8478&amp;" "&amp;IF($I8478&lt;=TEXT(★完成資料!$A$1,"yyyymm"),TEXT(★完成資料!$A$1,"yyyymm"),"999999")&amp; " " &amp; LEFT(F8478 &amp; "          ",10))))</f>
        <v xml:space="preserve">T O 202201 yyyy00 PHV       </v>
      </c>
      <c r="B8478" s="68" t="s">
        <v>336</v>
      </c>
      <c r="C8478" s="68" t="s">
        <v>142</v>
      </c>
      <c r="D8478" s="68" t="s">
        <v>287</v>
      </c>
      <c r="E8478" s="68" t="s">
        <v>531</v>
      </c>
      <c r="F8478" s="68" t="s">
        <v>517</v>
      </c>
      <c r="G8478" s="68" t="s">
        <v>77</v>
      </c>
      <c r="H8478" s="68" t="s">
        <v>273</v>
      </c>
      <c r="I8478" s="68" t="s">
        <v>639</v>
      </c>
      <c r="J8478" s="65">
        <v>16</v>
      </c>
      <c r="K8478" s="65">
        <v>1</v>
      </c>
      <c r="L8478" s="65">
        <v>443</v>
      </c>
      <c r="M8478" s="65" t="s">
        <v>232</v>
      </c>
    </row>
    <row r="8479" spans="1:13" ht="12.75" customHeight="1">
      <c r="A8479" s="65" t="str">
        <f>IF(ROW()=1,"KEY",IF(ISNA(VLOOKUP(B8479,車名対応マスタ!B:D,3,FALSE)),"",IF(VLOOKUP(B8479,車名対応マスタ!B:D,3,FALSE)="","",$D8479&amp;" "&amp;IF($G8479="9","J","O")&amp;" "&amp;$I8479&amp;" "&amp;IF($I8479&lt;=TEXT(★完成資料!$A$1,"yyyymm"),TEXT(★完成資料!$A$1,"yyyymm"),"999999")&amp; " " &amp; LEFT(F8479 &amp; "          ",10))))</f>
        <v xml:space="preserve">T O 202202 yyyy00 PHV       </v>
      </c>
      <c r="B8479" s="68" t="s">
        <v>336</v>
      </c>
      <c r="C8479" s="68" t="s">
        <v>142</v>
      </c>
      <c r="D8479" s="68" t="s">
        <v>287</v>
      </c>
      <c r="E8479" s="68" t="s">
        <v>531</v>
      </c>
      <c r="F8479" s="68" t="s">
        <v>517</v>
      </c>
      <c r="G8479" s="68" t="s">
        <v>77</v>
      </c>
      <c r="H8479" s="68" t="s">
        <v>273</v>
      </c>
      <c r="I8479" s="68" t="s">
        <v>640</v>
      </c>
      <c r="J8479" s="65">
        <v>16</v>
      </c>
      <c r="L8479" s="65">
        <v>443</v>
      </c>
      <c r="M8479" s="65" t="s">
        <v>232</v>
      </c>
    </row>
    <row r="8480" spans="1:13" ht="12.75" customHeight="1">
      <c r="A8480" s="65" t="str">
        <f>IF(ROW()=1,"KEY",IF(ISNA(VLOOKUP(B8480,車名対応マスタ!B:D,3,FALSE)),"",IF(VLOOKUP(B8480,車名対応マスタ!B:D,3,FALSE)="","",$D8480&amp;" "&amp;IF($G8480="9","J","O")&amp;" "&amp;$I8480&amp;" "&amp;IF($I8480&lt;=TEXT(★完成資料!$A$1,"yyyymm"),TEXT(★完成資料!$A$1,"yyyymm"),"999999")&amp; " " &amp; LEFT(F8480 &amp; "          ",10))))</f>
        <v xml:space="preserve">T O 202203 yyyy00 PHV       </v>
      </c>
      <c r="B8480" s="68" t="s">
        <v>336</v>
      </c>
      <c r="C8480" s="68" t="s">
        <v>142</v>
      </c>
      <c r="D8480" s="68" t="s">
        <v>287</v>
      </c>
      <c r="E8480" s="68" t="s">
        <v>531</v>
      </c>
      <c r="F8480" s="68" t="s">
        <v>517</v>
      </c>
      <c r="G8480" s="68" t="s">
        <v>77</v>
      </c>
      <c r="H8480" s="68" t="s">
        <v>273</v>
      </c>
      <c r="I8480" s="68" t="s">
        <v>641</v>
      </c>
      <c r="J8480" s="65">
        <v>3</v>
      </c>
      <c r="L8480" s="65">
        <v>443</v>
      </c>
      <c r="M8480" s="65" t="s">
        <v>232</v>
      </c>
    </row>
    <row r="8481" spans="1:13" ht="12.75" customHeight="1">
      <c r="A8481" s="65" t="str">
        <f>IF(ROW()=1,"KEY",IF(ISNA(VLOOKUP(B8481,車名対応マスタ!B:D,3,FALSE)),"",IF(VLOOKUP(B8481,車名対応マスタ!B:D,3,FALSE)="","",$D8481&amp;" "&amp;IF($G8481="9","J","O")&amp;" "&amp;$I8481&amp;" "&amp;IF($I8481&lt;=TEXT(★完成資料!$A$1,"yyyymm"),TEXT(★完成資料!$A$1,"yyyymm"),"999999")&amp; " " &amp; LEFT(F8481 &amp; "          ",10))))</f>
        <v xml:space="preserve">T O 202204 yyyy00 PHV       </v>
      </c>
      <c r="B8481" s="68" t="s">
        <v>336</v>
      </c>
      <c r="C8481" s="68" t="s">
        <v>142</v>
      </c>
      <c r="D8481" s="68" t="s">
        <v>287</v>
      </c>
      <c r="E8481" s="68" t="s">
        <v>531</v>
      </c>
      <c r="F8481" s="68" t="s">
        <v>517</v>
      </c>
      <c r="G8481" s="68" t="s">
        <v>77</v>
      </c>
      <c r="H8481" s="68" t="s">
        <v>273</v>
      </c>
      <c r="I8481" s="68" t="s">
        <v>642</v>
      </c>
      <c r="J8481" s="65">
        <v>2</v>
      </c>
      <c r="K8481" s="65">
        <v>10</v>
      </c>
      <c r="L8481" s="65">
        <v>443</v>
      </c>
      <c r="M8481" s="65" t="s">
        <v>232</v>
      </c>
    </row>
    <row r="8482" spans="1:13" ht="12.75" customHeight="1">
      <c r="A8482" s="65" t="str">
        <f>IF(ROW()=1,"KEY",IF(ISNA(VLOOKUP(B8482,車名対応マスタ!B:D,3,FALSE)),"",IF(VLOOKUP(B8482,車名対応マスタ!B:D,3,FALSE)="","",$D8482&amp;" "&amp;IF($G8482="9","J","O")&amp;" "&amp;$I8482&amp;" "&amp;IF($I8482&lt;=TEXT(★完成資料!$A$1,"yyyymm"),TEXT(★完成資料!$A$1,"yyyymm"),"999999")&amp; " " &amp; LEFT(F8482 &amp; "          ",10))))</f>
        <v xml:space="preserve">T O 202205 yyyy00 PHV       </v>
      </c>
      <c r="B8482" s="68" t="s">
        <v>336</v>
      </c>
      <c r="C8482" s="68" t="s">
        <v>142</v>
      </c>
      <c r="D8482" s="68" t="s">
        <v>287</v>
      </c>
      <c r="E8482" s="68" t="s">
        <v>531</v>
      </c>
      <c r="F8482" s="68" t="s">
        <v>517</v>
      </c>
      <c r="G8482" s="68" t="s">
        <v>77</v>
      </c>
      <c r="H8482" s="68" t="s">
        <v>273</v>
      </c>
      <c r="I8482" s="68" t="s">
        <v>647</v>
      </c>
      <c r="J8482" s="65">
        <v>7</v>
      </c>
      <c r="K8482" s="65">
        <v>11</v>
      </c>
      <c r="L8482" s="65">
        <v>443</v>
      </c>
      <c r="M8482" s="65" t="s">
        <v>232</v>
      </c>
    </row>
    <row r="8483" spans="1:13" ht="12.75" customHeight="1">
      <c r="A8483" s="65" t="str">
        <f>IF(ROW()=1,"KEY",IF(ISNA(VLOOKUP(B8483,車名対応マスタ!B:D,3,FALSE)),"",IF(VLOOKUP(B8483,車名対応マスタ!B:D,3,FALSE)="","",$D8483&amp;" "&amp;IF($G8483="9","J","O")&amp;" "&amp;$I8483&amp;" "&amp;IF($I8483&lt;=TEXT(★完成資料!$A$1,"yyyymm"),TEXT(★完成資料!$A$1,"yyyymm"),"999999")&amp; " " &amp; LEFT(F8483 &amp; "          ",10))))</f>
        <v xml:space="preserve">T O 202206 yyyy00 PHV       </v>
      </c>
      <c r="B8483" s="68" t="s">
        <v>336</v>
      </c>
      <c r="C8483" s="68" t="s">
        <v>142</v>
      </c>
      <c r="D8483" s="68" t="s">
        <v>287</v>
      </c>
      <c r="E8483" s="68" t="s">
        <v>531</v>
      </c>
      <c r="F8483" s="68" t="s">
        <v>517</v>
      </c>
      <c r="G8483" s="68" t="s">
        <v>77</v>
      </c>
      <c r="H8483" s="68" t="s">
        <v>273</v>
      </c>
      <c r="I8483" s="68" t="s">
        <v>652</v>
      </c>
      <c r="J8483" s="65">
        <v>4</v>
      </c>
      <c r="K8483" s="65">
        <v>12</v>
      </c>
      <c r="L8483" s="65">
        <v>443</v>
      </c>
      <c r="M8483" s="65" t="s">
        <v>232</v>
      </c>
    </row>
    <row r="8484" spans="1:13" ht="12.75" customHeight="1">
      <c r="A8484" s="65" t="str">
        <f>IF(ROW()=1,"KEY",IF(ISNA(VLOOKUP(B8484,車名対応マスタ!B:D,3,FALSE)),"",IF(VLOOKUP(B8484,車名対応マスタ!B:D,3,FALSE)="","",$D8484&amp;" "&amp;IF($G8484="9","J","O")&amp;" "&amp;$I8484&amp;" "&amp;IF($I8484&lt;=TEXT(★完成資料!$A$1,"yyyymm"),TEXT(★完成資料!$A$1,"yyyymm"),"999999")&amp; " " &amp; LEFT(F8484 &amp; "          ",10))))</f>
        <v xml:space="preserve">T O 202207 yyyy00 PHV       </v>
      </c>
      <c r="B8484" s="68" t="s">
        <v>336</v>
      </c>
      <c r="C8484" s="68" t="s">
        <v>142</v>
      </c>
      <c r="D8484" s="68" t="s">
        <v>287</v>
      </c>
      <c r="E8484" s="68" t="s">
        <v>531</v>
      </c>
      <c r="F8484" s="68" t="s">
        <v>517</v>
      </c>
      <c r="G8484" s="68" t="s">
        <v>77</v>
      </c>
      <c r="H8484" s="68" t="s">
        <v>273</v>
      </c>
      <c r="I8484" s="68" t="s">
        <v>655</v>
      </c>
      <c r="J8484" s="65">
        <v>5</v>
      </c>
      <c r="K8484" s="65">
        <v>14</v>
      </c>
      <c r="L8484" s="65">
        <v>443</v>
      </c>
      <c r="M8484" s="65" t="s">
        <v>232</v>
      </c>
    </row>
    <row r="8485" spans="1:13" ht="12.75" customHeight="1">
      <c r="A8485" s="65" t="str">
        <f>IF(ROW()=1,"KEY",IF(ISNA(VLOOKUP(B8485,車名対応マスタ!B:D,3,FALSE)),"",IF(VLOOKUP(B8485,車名対応マスタ!B:D,3,FALSE)="","",$D8485&amp;" "&amp;IF($G8485="9","J","O")&amp;" "&amp;$I8485&amp;" "&amp;IF($I8485&lt;=TEXT(★完成資料!$A$1,"yyyymm"),TEXT(★完成資料!$A$1,"yyyymm"),"999999")&amp; " " &amp; LEFT(F8485 &amp; "          ",10))))</f>
        <v xml:space="preserve">T O 202208 yyyy00 PHV       </v>
      </c>
      <c r="B8485" s="68" t="s">
        <v>336</v>
      </c>
      <c r="C8485" s="68" t="s">
        <v>142</v>
      </c>
      <c r="D8485" s="68" t="s">
        <v>287</v>
      </c>
      <c r="E8485" s="68" t="s">
        <v>531</v>
      </c>
      <c r="F8485" s="68" t="s">
        <v>517</v>
      </c>
      <c r="G8485" s="68" t="s">
        <v>77</v>
      </c>
      <c r="H8485" s="68" t="s">
        <v>273</v>
      </c>
      <c r="I8485" s="68" t="s">
        <v>656</v>
      </c>
      <c r="J8485" s="65">
        <v>16</v>
      </c>
      <c r="K8485" s="65">
        <v>7</v>
      </c>
      <c r="L8485" s="65">
        <v>443</v>
      </c>
      <c r="M8485" s="65" t="s">
        <v>232</v>
      </c>
    </row>
    <row r="8486" spans="1:13" ht="12.75" customHeight="1">
      <c r="A8486" s="65" t="str">
        <f>IF(ROW()=1,"KEY",IF(ISNA(VLOOKUP(B8486,車名対応マスタ!B:D,3,FALSE)),"",IF(VLOOKUP(B8486,車名対応マスタ!B:D,3,FALSE)="","",$D8486&amp;" "&amp;IF($G8486="9","J","O")&amp;" "&amp;$I8486&amp;" "&amp;IF($I8486&lt;=TEXT(★完成資料!$A$1,"yyyymm"),TEXT(★完成資料!$A$1,"yyyymm"),"999999")&amp; " " &amp; LEFT(F8486 &amp; "          ",10))))</f>
        <v xml:space="preserve">T O 202209 yyyy00 PHV       </v>
      </c>
      <c r="B8486" s="68" t="s">
        <v>336</v>
      </c>
      <c r="C8486" s="68" t="s">
        <v>142</v>
      </c>
      <c r="D8486" s="68" t="s">
        <v>287</v>
      </c>
      <c r="E8486" s="68" t="s">
        <v>531</v>
      </c>
      <c r="F8486" s="68" t="s">
        <v>517</v>
      </c>
      <c r="G8486" s="68" t="s">
        <v>77</v>
      </c>
      <c r="H8486" s="68" t="s">
        <v>273</v>
      </c>
      <c r="I8486" s="68" t="s">
        <v>657</v>
      </c>
      <c r="J8486" s="65">
        <v>6</v>
      </c>
      <c r="K8486" s="65">
        <v>6</v>
      </c>
      <c r="L8486" s="65">
        <v>443</v>
      </c>
      <c r="M8486" s="65" t="s">
        <v>232</v>
      </c>
    </row>
    <row r="8487" spans="1:13" ht="12.75" customHeight="1">
      <c r="A8487" s="65" t="str">
        <f>IF(ROW()=1,"KEY",IF(ISNA(VLOOKUP(B8487,車名対応マスタ!B:D,3,FALSE)),"",IF(VLOOKUP(B8487,車名対応マスタ!B:D,3,FALSE)="","",$D8487&amp;" "&amp;IF($G8487="9","J","O")&amp;" "&amp;$I8487&amp;" "&amp;IF($I8487&lt;=TEXT(★完成資料!$A$1,"yyyymm"),TEXT(★完成資料!$A$1,"yyyymm"),"999999")&amp; " " &amp; LEFT(F8487 &amp; "          ",10))))</f>
        <v xml:space="preserve">T O 202210 yyyy00 PHV       </v>
      </c>
      <c r="B8487" s="68" t="s">
        <v>336</v>
      </c>
      <c r="C8487" s="68" t="s">
        <v>142</v>
      </c>
      <c r="D8487" s="68" t="s">
        <v>287</v>
      </c>
      <c r="E8487" s="68" t="s">
        <v>531</v>
      </c>
      <c r="F8487" s="68" t="s">
        <v>517</v>
      </c>
      <c r="G8487" s="68" t="s">
        <v>77</v>
      </c>
      <c r="H8487" s="68" t="s">
        <v>273</v>
      </c>
      <c r="I8487" s="68" t="s">
        <v>663</v>
      </c>
      <c r="J8487" s="65">
        <v>7</v>
      </c>
      <c r="K8487" s="65">
        <v>10</v>
      </c>
      <c r="L8487" s="65">
        <v>443</v>
      </c>
      <c r="M8487" s="65" t="s">
        <v>232</v>
      </c>
    </row>
    <row r="8488" spans="1:13" ht="12.75" customHeight="1">
      <c r="A8488" s="65" t="str">
        <f>IF(ROW()=1,"KEY",IF(ISNA(VLOOKUP(B8488,車名対応マスタ!B:D,3,FALSE)),"",IF(VLOOKUP(B8488,車名対応マスタ!B:D,3,FALSE)="","",$D8488&amp;" "&amp;IF($G8488="9","J","O")&amp;" "&amp;$I8488&amp;" "&amp;IF($I8488&lt;=TEXT(★完成資料!$A$1,"yyyymm"),TEXT(★完成資料!$A$1,"yyyymm"),"999999")&amp; " " &amp; LEFT(F8488 &amp; "          ",10))))</f>
        <v xml:space="preserve">T O 202201 yyyy00 PHV       </v>
      </c>
      <c r="B8488" s="68" t="s">
        <v>336</v>
      </c>
      <c r="C8488" s="68" t="s">
        <v>142</v>
      </c>
      <c r="D8488" s="68" t="s">
        <v>287</v>
      </c>
      <c r="E8488" s="68" t="s">
        <v>531</v>
      </c>
      <c r="F8488" s="68" t="s">
        <v>517</v>
      </c>
      <c r="G8488" s="68" t="s">
        <v>77</v>
      </c>
      <c r="H8488" s="68" t="s">
        <v>273</v>
      </c>
      <c r="I8488" s="68" t="s">
        <v>639</v>
      </c>
      <c r="J8488" s="65">
        <v>112</v>
      </c>
      <c r="K8488" s="65">
        <v>2</v>
      </c>
      <c r="L8488" s="65">
        <v>413</v>
      </c>
      <c r="M8488" s="65" t="s">
        <v>500</v>
      </c>
    </row>
    <row r="8489" spans="1:13" ht="12.75" customHeight="1">
      <c r="A8489" s="65" t="str">
        <f>IF(ROW()=1,"KEY",IF(ISNA(VLOOKUP(B8489,車名対応マスタ!B:D,3,FALSE)),"",IF(VLOOKUP(B8489,車名対応マスタ!B:D,3,FALSE)="","",$D8489&amp;" "&amp;IF($G8489="9","J","O")&amp;" "&amp;$I8489&amp;" "&amp;IF($I8489&lt;=TEXT(★完成資料!$A$1,"yyyymm"),TEXT(★完成資料!$A$1,"yyyymm"),"999999")&amp; " " &amp; LEFT(F8489 &amp; "          ",10))))</f>
        <v xml:space="preserve">T O 202202 yyyy00 PHV       </v>
      </c>
      <c r="B8489" s="68" t="s">
        <v>336</v>
      </c>
      <c r="C8489" s="68" t="s">
        <v>142</v>
      </c>
      <c r="D8489" s="68" t="s">
        <v>287</v>
      </c>
      <c r="E8489" s="68" t="s">
        <v>531</v>
      </c>
      <c r="F8489" s="68" t="s">
        <v>517</v>
      </c>
      <c r="G8489" s="68" t="s">
        <v>77</v>
      </c>
      <c r="H8489" s="68" t="s">
        <v>273</v>
      </c>
      <c r="I8489" s="68" t="s">
        <v>640</v>
      </c>
      <c r="J8489" s="65">
        <v>18</v>
      </c>
      <c r="L8489" s="65">
        <v>413</v>
      </c>
      <c r="M8489" s="65" t="s">
        <v>500</v>
      </c>
    </row>
    <row r="8490" spans="1:13" ht="12.75" customHeight="1">
      <c r="A8490" s="65" t="str">
        <f>IF(ROW()=1,"KEY",IF(ISNA(VLOOKUP(B8490,車名対応マスタ!B:D,3,FALSE)),"",IF(VLOOKUP(B8490,車名対応マスタ!B:D,3,FALSE)="","",$D8490&amp;" "&amp;IF($G8490="9","J","O")&amp;" "&amp;$I8490&amp;" "&amp;IF($I8490&lt;=TEXT(★完成資料!$A$1,"yyyymm"),TEXT(★完成資料!$A$1,"yyyymm"),"999999")&amp; " " &amp; LEFT(F8490 &amp; "          ",10))))</f>
        <v xml:space="preserve">T O 202203 yyyy00 PHV       </v>
      </c>
      <c r="B8490" s="68" t="s">
        <v>336</v>
      </c>
      <c r="C8490" s="68" t="s">
        <v>142</v>
      </c>
      <c r="D8490" s="68" t="s">
        <v>287</v>
      </c>
      <c r="E8490" s="68" t="s">
        <v>531</v>
      </c>
      <c r="F8490" s="68" t="s">
        <v>517</v>
      </c>
      <c r="G8490" s="68" t="s">
        <v>77</v>
      </c>
      <c r="H8490" s="68" t="s">
        <v>273</v>
      </c>
      <c r="I8490" s="68" t="s">
        <v>641</v>
      </c>
      <c r="J8490" s="65">
        <v>3</v>
      </c>
      <c r="K8490" s="65">
        <v>6</v>
      </c>
      <c r="L8490" s="65">
        <v>413</v>
      </c>
      <c r="M8490" s="65" t="s">
        <v>500</v>
      </c>
    </row>
    <row r="8491" spans="1:13" ht="12.75" customHeight="1">
      <c r="A8491" s="65" t="str">
        <f>IF(ROW()=1,"KEY",IF(ISNA(VLOOKUP(B8491,車名対応マスタ!B:D,3,FALSE)),"",IF(VLOOKUP(B8491,車名対応マスタ!B:D,3,FALSE)="","",$D8491&amp;" "&amp;IF($G8491="9","J","O")&amp;" "&amp;$I8491&amp;" "&amp;IF($I8491&lt;=TEXT(★完成資料!$A$1,"yyyymm"),TEXT(★完成資料!$A$1,"yyyymm"),"999999")&amp; " " &amp; LEFT(F8491 &amp; "          ",10))))</f>
        <v xml:space="preserve">T O 202204 yyyy00 PHV       </v>
      </c>
      <c r="B8491" s="68" t="s">
        <v>336</v>
      </c>
      <c r="C8491" s="68" t="s">
        <v>142</v>
      </c>
      <c r="D8491" s="68" t="s">
        <v>287</v>
      </c>
      <c r="E8491" s="68" t="s">
        <v>531</v>
      </c>
      <c r="F8491" s="68" t="s">
        <v>517</v>
      </c>
      <c r="G8491" s="68" t="s">
        <v>77</v>
      </c>
      <c r="H8491" s="68" t="s">
        <v>273</v>
      </c>
      <c r="I8491" s="68" t="s">
        <v>642</v>
      </c>
      <c r="J8491" s="65">
        <v>181</v>
      </c>
      <c r="K8491" s="65">
        <v>34</v>
      </c>
      <c r="L8491" s="65">
        <v>413</v>
      </c>
      <c r="M8491" s="65" t="s">
        <v>500</v>
      </c>
    </row>
    <row r="8492" spans="1:13" ht="12.75" customHeight="1">
      <c r="A8492" s="65" t="str">
        <f>IF(ROW()=1,"KEY",IF(ISNA(VLOOKUP(B8492,車名対応マスタ!B:D,3,FALSE)),"",IF(VLOOKUP(B8492,車名対応マスタ!B:D,3,FALSE)="","",$D8492&amp;" "&amp;IF($G8492="9","J","O")&amp;" "&amp;$I8492&amp;" "&amp;IF($I8492&lt;=TEXT(★完成資料!$A$1,"yyyymm"),TEXT(★完成資料!$A$1,"yyyymm"),"999999")&amp; " " &amp; LEFT(F8492 &amp; "          ",10))))</f>
        <v xml:space="preserve">T O 202205 yyyy00 PHV       </v>
      </c>
      <c r="B8492" s="68" t="s">
        <v>336</v>
      </c>
      <c r="C8492" s="68" t="s">
        <v>142</v>
      </c>
      <c r="D8492" s="68" t="s">
        <v>287</v>
      </c>
      <c r="E8492" s="68" t="s">
        <v>531</v>
      </c>
      <c r="F8492" s="68" t="s">
        <v>517</v>
      </c>
      <c r="G8492" s="68" t="s">
        <v>77</v>
      </c>
      <c r="H8492" s="68" t="s">
        <v>273</v>
      </c>
      <c r="I8492" s="68" t="s">
        <v>647</v>
      </c>
      <c r="J8492" s="65">
        <v>96</v>
      </c>
      <c r="K8492" s="65">
        <v>37</v>
      </c>
      <c r="L8492" s="65">
        <v>413</v>
      </c>
      <c r="M8492" s="65" t="s">
        <v>500</v>
      </c>
    </row>
    <row r="8493" spans="1:13" ht="12.75" customHeight="1">
      <c r="A8493" s="65" t="str">
        <f>IF(ROW()=1,"KEY",IF(ISNA(VLOOKUP(B8493,車名対応マスタ!B:D,3,FALSE)),"",IF(VLOOKUP(B8493,車名対応マスタ!B:D,3,FALSE)="","",$D8493&amp;" "&amp;IF($G8493="9","J","O")&amp;" "&amp;$I8493&amp;" "&amp;IF($I8493&lt;=TEXT(★完成資料!$A$1,"yyyymm"),TEXT(★完成資料!$A$1,"yyyymm"),"999999")&amp; " " &amp; LEFT(F8493 &amp; "          ",10))))</f>
        <v xml:space="preserve">T O 202206 yyyy00 PHV       </v>
      </c>
      <c r="B8493" s="68" t="s">
        <v>336</v>
      </c>
      <c r="C8493" s="68" t="s">
        <v>142</v>
      </c>
      <c r="D8493" s="68" t="s">
        <v>287</v>
      </c>
      <c r="E8493" s="68" t="s">
        <v>531</v>
      </c>
      <c r="F8493" s="68" t="s">
        <v>517</v>
      </c>
      <c r="G8493" s="68" t="s">
        <v>77</v>
      </c>
      <c r="H8493" s="68" t="s">
        <v>273</v>
      </c>
      <c r="I8493" s="68" t="s">
        <v>652</v>
      </c>
      <c r="J8493" s="65">
        <v>99</v>
      </c>
      <c r="K8493" s="65">
        <v>19</v>
      </c>
      <c r="L8493" s="65">
        <v>413</v>
      </c>
      <c r="M8493" s="65" t="s">
        <v>500</v>
      </c>
    </row>
    <row r="8494" spans="1:13" ht="12.75" customHeight="1">
      <c r="A8494" s="65" t="str">
        <f>IF(ROW()=1,"KEY",IF(ISNA(VLOOKUP(B8494,車名対応マスタ!B:D,3,FALSE)),"",IF(VLOOKUP(B8494,車名対応マスタ!B:D,3,FALSE)="","",$D8494&amp;" "&amp;IF($G8494="9","J","O")&amp;" "&amp;$I8494&amp;" "&amp;IF($I8494&lt;=TEXT(★完成資料!$A$1,"yyyymm"),TEXT(★完成資料!$A$1,"yyyymm"),"999999")&amp; " " &amp; LEFT(F8494 &amp; "          ",10))))</f>
        <v xml:space="preserve">T O 202207 yyyy00 PHV       </v>
      </c>
      <c r="B8494" s="68" t="s">
        <v>336</v>
      </c>
      <c r="C8494" s="68" t="s">
        <v>142</v>
      </c>
      <c r="D8494" s="68" t="s">
        <v>287</v>
      </c>
      <c r="E8494" s="68" t="s">
        <v>531</v>
      </c>
      <c r="F8494" s="68" t="s">
        <v>517</v>
      </c>
      <c r="G8494" s="68" t="s">
        <v>77</v>
      </c>
      <c r="H8494" s="68" t="s">
        <v>273</v>
      </c>
      <c r="I8494" s="68" t="s">
        <v>655</v>
      </c>
      <c r="J8494" s="65">
        <v>46</v>
      </c>
      <c r="K8494" s="65">
        <v>18</v>
      </c>
      <c r="L8494" s="65">
        <v>413</v>
      </c>
      <c r="M8494" s="65" t="s">
        <v>500</v>
      </c>
    </row>
    <row r="8495" spans="1:13" ht="12.75" customHeight="1">
      <c r="A8495" s="65" t="str">
        <f>IF(ROW()=1,"KEY",IF(ISNA(VLOOKUP(B8495,車名対応マスタ!B:D,3,FALSE)),"",IF(VLOOKUP(B8495,車名対応マスタ!B:D,3,FALSE)="","",$D8495&amp;" "&amp;IF($G8495="9","J","O")&amp;" "&amp;$I8495&amp;" "&amp;IF($I8495&lt;=TEXT(★完成資料!$A$1,"yyyymm"),TEXT(★完成資料!$A$1,"yyyymm"),"999999")&amp; " " &amp; LEFT(F8495 &amp; "          ",10))))</f>
        <v xml:space="preserve">T O 202208 yyyy00 PHV       </v>
      </c>
      <c r="B8495" s="68" t="s">
        <v>336</v>
      </c>
      <c r="C8495" s="68" t="s">
        <v>142</v>
      </c>
      <c r="D8495" s="68" t="s">
        <v>287</v>
      </c>
      <c r="E8495" s="68" t="s">
        <v>531</v>
      </c>
      <c r="F8495" s="68" t="s">
        <v>517</v>
      </c>
      <c r="G8495" s="68" t="s">
        <v>77</v>
      </c>
      <c r="H8495" s="68" t="s">
        <v>273</v>
      </c>
      <c r="I8495" s="68" t="s">
        <v>656</v>
      </c>
      <c r="J8495" s="65">
        <v>94</v>
      </c>
      <c r="K8495" s="65">
        <v>45</v>
      </c>
      <c r="L8495" s="65">
        <v>413</v>
      </c>
      <c r="M8495" s="65" t="s">
        <v>500</v>
      </c>
    </row>
    <row r="8496" spans="1:13" ht="12.75" customHeight="1">
      <c r="A8496" s="65" t="str">
        <f>IF(ROW()=1,"KEY",IF(ISNA(VLOOKUP(B8496,車名対応マスタ!B:D,3,FALSE)),"",IF(VLOOKUP(B8496,車名対応マスタ!B:D,3,FALSE)="","",$D8496&amp;" "&amp;IF($G8496="9","J","O")&amp;" "&amp;$I8496&amp;" "&amp;IF($I8496&lt;=TEXT(★完成資料!$A$1,"yyyymm"),TEXT(★完成資料!$A$1,"yyyymm"),"999999")&amp; " " &amp; LEFT(F8496 &amp; "          ",10))))</f>
        <v xml:space="preserve">T O 202209 yyyy00 PHV       </v>
      </c>
      <c r="B8496" s="68" t="s">
        <v>336</v>
      </c>
      <c r="C8496" s="68" t="s">
        <v>142</v>
      </c>
      <c r="D8496" s="68" t="s">
        <v>287</v>
      </c>
      <c r="E8496" s="68" t="s">
        <v>531</v>
      </c>
      <c r="F8496" s="68" t="s">
        <v>517</v>
      </c>
      <c r="G8496" s="68" t="s">
        <v>77</v>
      </c>
      <c r="H8496" s="68" t="s">
        <v>273</v>
      </c>
      <c r="I8496" s="68" t="s">
        <v>657</v>
      </c>
      <c r="J8496" s="65">
        <v>31</v>
      </c>
      <c r="K8496" s="65">
        <v>51</v>
      </c>
      <c r="L8496" s="65">
        <v>413</v>
      </c>
      <c r="M8496" s="65" t="s">
        <v>500</v>
      </c>
    </row>
    <row r="8497" spans="1:13" ht="12.75" customHeight="1">
      <c r="A8497" s="65" t="str">
        <f>IF(ROW()=1,"KEY",IF(ISNA(VLOOKUP(B8497,車名対応マスタ!B:D,3,FALSE)),"",IF(VLOOKUP(B8497,車名対応マスタ!B:D,3,FALSE)="","",$D8497&amp;" "&amp;IF($G8497="9","J","O")&amp;" "&amp;$I8497&amp;" "&amp;IF($I8497&lt;=TEXT(★完成資料!$A$1,"yyyymm"),TEXT(★完成資料!$A$1,"yyyymm"),"999999")&amp; " " &amp; LEFT(F8497 &amp; "          ",10))))</f>
        <v xml:space="preserve">T O 202210 yyyy00 PHV       </v>
      </c>
      <c r="B8497" s="68" t="s">
        <v>336</v>
      </c>
      <c r="C8497" s="68" t="s">
        <v>142</v>
      </c>
      <c r="D8497" s="68" t="s">
        <v>287</v>
      </c>
      <c r="E8497" s="68" t="s">
        <v>531</v>
      </c>
      <c r="F8497" s="68" t="s">
        <v>517</v>
      </c>
      <c r="G8497" s="68" t="s">
        <v>77</v>
      </c>
      <c r="H8497" s="68" t="s">
        <v>273</v>
      </c>
      <c r="I8497" s="68" t="s">
        <v>663</v>
      </c>
      <c r="J8497" s="65">
        <v>12</v>
      </c>
      <c r="K8497" s="65">
        <v>26</v>
      </c>
      <c r="L8497" s="65">
        <v>413</v>
      </c>
      <c r="M8497" s="65" t="s">
        <v>500</v>
      </c>
    </row>
    <row r="8498" spans="1:13" ht="12.75" customHeight="1">
      <c r="A8498" s="65" t="str">
        <f>IF(ROW()=1,"KEY",IF(ISNA(VLOOKUP(B8498,車名対応マスタ!B:D,3,FALSE)),"",IF(VLOOKUP(B8498,車名対応マスタ!B:D,3,FALSE)="","",$D8498&amp;" "&amp;IF($G8498="9","J","O")&amp;" "&amp;$I8498&amp;" "&amp;IF($I8498&lt;=TEXT(★完成資料!$A$1,"yyyymm"),TEXT(★完成資料!$A$1,"yyyymm"),"999999")&amp; " " &amp; LEFT(F8498 &amp; "          ",10))))</f>
        <v xml:space="preserve">T O 202201 yyyy00 PHV       </v>
      </c>
      <c r="B8498" s="68" t="s">
        <v>336</v>
      </c>
      <c r="C8498" s="68" t="s">
        <v>142</v>
      </c>
      <c r="D8498" s="68" t="s">
        <v>287</v>
      </c>
      <c r="E8498" s="68" t="s">
        <v>531</v>
      </c>
      <c r="F8498" s="68" t="s">
        <v>517</v>
      </c>
      <c r="G8498" s="68" t="s">
        <v>77</v>
      </c>
      <c r="H8498" s="68" t="s">
        <v>273</v>
      </c>
      <c r="I8498" s="68" t="s">
        <v>639</v>
      </c>
      <c r="J8498" s="65">
        <v>5</v>
      </c>
      <c r="K8498" s="65">
        <v>3</v>
      </c>
      <c r="L8498" s="65">
        <v>431</v>
      </c>
      <c r="M8498" s="65" t="s">
        <v>282</v>
      </c>
    </row>
    <row r="8499" spans="1:13" ht="12.75" customHeight="1">
      <c r="A8499" s="65" t="str">
        <f>IF(ROW()=1,"KEY",IF(ISNA(VLOOKUP(B8499,車名対応マスタ!B:D,3,FALSE)),"",IF(VLOOKUP(B8499,車名対応マスタ!B:D,3,FALSE)="","",$D8499&amp;" "&amp;IF($G8499="9","J","O")&amp;" "&amp;$I8499&amp;" "&amp;IF($I8499&lt;=TEXT(★完成資料!$A$1,"yyyymm"),TEXT(★完成資料!$A$1,"yyyymm"),"999999")&amp; " " &amp; LEFT(F8499 &amp; "          ",10))))</f>
        <v xml:space="preserve">T O 202202 yyyy00 PHV       </v>
      </c>
      <c r="B8499" s="68" t="s">
        <v>336</v>
      </c>
      <c r="C8499" s="68" t="s">
        <v>142</v>
      </c>
      <c r="D8499" s="68" t="s">
        <v>287</v>
      </c>
      <c r="E8499" s="68" t="s">
        <v>531</v>
      </c>
      <c r="F8499" s="68" t="s">
        <v>517</v>
      </c>
      <c r="G8499" s="68" t="s">
        <v>77</v>
      </c>
      <c r="H8499" s="68" t="s">
        <v>273</v>
      </c>
      <c r="I8499" s="68" t="s">
        <v>640</v>
      </c>
      <c r="J8499" s="65">
        <v>10</v>
      </c>
      <c r="K8499" s="65">
        <v>1</v>
      </c>
      <c r="L8499" s="65">
        <v>431</v>
      </c>
      <c r="M8499" s="65" t="s">
        <v>282</v>
      </c>
    </row>
    <row r="8500" spans="1:13" ht="12.75" customHeight="1">
      <c r="A8500" s="65" t="str">
        <f>IF(ROW()=1,"KEY",IF(ISNA(VLOOKUP(B8500,車名対応マスタ!B:D,3,FALSE)),"",IF(VLOOKUP(B8500,車名対応マスタ!B:D,3,FALSE)="","",$D8500&amp;" "&amp;IF($G8500="9","J","O")&amp;" "&amp;$I8500&amp;" "&amp;IF($I8500&lt;=TEXT(★完成資料!$A$1,"yyyymm"),TEXT(★完成資料!$A$1,"yyyymm"),"999999")&amp; " " &amp; LEFT(F8500 &amp; "          ",10))))</f>
        <v xml:space="preserve">T O 202203 yyyy00 PHV       </v>
      </c>
      <c r="B8500" s="68" t="s">
        <v>336</v>
      </c>
      <c r="C8500" s="68" t="s">
        <v>142</v>
      </c>
      <c r="D8500" s="68" t="s">
        <v>287</v>
      </c>
      <c r="E8500" s="68" t="s">
        <v>531</v>
      </c>
      <c r="F8500" s="68" t="s">
        <v>517</v>
      </c>
      <c r="G8500" s="68" t="s">
        <v>77</v>
      </c>
      <c r="H8500" s="68" t="s">
        <v>273</v>
      </c>
      <c r="I8500" s="68" t="s">
        <v>641</v>
      </c>
      <c r="J8500" s="65">
        <v>7</v>
      </c>
      <c r="K8500" s="65">
        <v>14</v>
      </c>
      <c r="L8500" s="65">
        <v>431</v>
      </c>
      <c r="M8500" s="65" t="s">
        <v>282</v>
      </c>
    </row>
    <row r="8501" spans="1:13" ht="12.75" customHeight="1">
      <c r="A8501" s="65" t="str">
        <f>IF(ROW()=1,"KEY",IF(ISNA(VLOOKUP(B8501,車名対応マスタ!B:D,3,FALSE)),"",IF(VLOOKUP(B8501,車名対応マスタ!B:D,3,FALSE)="","",$D8501&amp;" "&amp;IF($G8501="9","J","O")&amp;" "&amp;$I8501&amp;" "&amp;IF($I8501&lt;=TEXT(★完成資料!$A$1,"yyyymm"),TEXT(★完成資料!$A$1,"yyyymm"),"999999")&amp; " " &amp; LEFT(F8501 &amp; "          ",10))))</f>
        <v xml:space="preserve">T O 202204 yyyy00 PHV       </v>
      </c>
      <c r="B8501" s="68" t="s">
        <v>336</v>
      </c>
      <c r="C8501" s="68" t="s">
        <v>142</v>
      </c>
      <c r="D8501" s="68" t="s">
        <v>287</v>
      </c>
      <c r="E8501" s="68" t="s">
        <v>531</v>
      </c>
      <c r="F8501" s="68" t="s">
        <v>517</v>
      </c>
      <c r="G8501" s="68" t="s">
        <v>77</v>
      </c>
      <c r="H8501" s="68" t="s">
        <v>273</v>
      </c>
      <c r="I8501" s="68" t="s">
        <v>642</v>
      </c>
      <c r="J8501" s="65">
        <v>14</v>
      </c>
      <c r="K8501" s="65">
        <v>4</v>
      </c>
      <c r="L8501" s="65">
        <v>431</v>
      </c>
      <c r="M8501" s="65" t="s">
        <v>282</v>
      </c>
    </row>
    <row r="8502" spans="1:13" ht="12.75" customHeight="1">
      <c r="A8502" s="65" t="str">
        <f>IF(ROW()=1,"KEY",IF(ISNA(VLOOKUP(B8502,車名対応マスタ!B:D,3,FALSE)),"",IF(VLOOKUP(B8502,車名対応マスタ!B:D,3,FALSE)="","",$D8502&amp;" "&amp;IF($G8502="9","J","O")&amp;" "&amp;$I8502&amp;" "&amp;IF($I8502&lt;=TEXT(★完成資料!$A$1,"yyyymm"),TEXT(★完成資料!$A$1,"yyyymm"),"999999")&amp; " " &amp; LEFT(F8502 &amp; "          ",10))))</f>
        <v xml:space="preserve">T O 202205 yyyy00 PHV       </v>
      </c>
      <c r="B8502" s="68" t="s">
        <v>336</v>
      </c>
      <c r="C8502" s="68" t="s">
        <v>142</v>
      </c>
      <c r="D8502" s="68" t="s">
        <v>287</v>
      </c>
      <c r="E8502" s="68" t="s">
        <v>531</v>
      </c>
      <c r="F8502" s="68" t="s">
        <v>517</v>
      </c>
      <c r="G8502" s="68" t="s">
        <v>77</v>
      </c>
      <c r="H8502" s="68" t="s">
        <v>273</v>
      </c>
      <c r="I8502" s="68" t="s">
        <v>647</v>
      </c>
      <c r="J8502" s="65">
        <v>5</v>
      </c>
      <c r="K8502" s="65">
        <v>11</v>
      </c>
      <c r="L8502" s="65">
        <v>431</v>
      </c>
      <c r="M8502" s="65" t="s">
        <v>282</v>
      </c>
    </row>
    <row r="8503" spans="1:13" ht="12.75" customHeight="1">
      <c r="A8503" s="65" t="str">
        <f>IF(ROW()=1,"KEY",IF(ISNA(VLOOKUP(B8503,車名対応マスタ!B:D,3,FALSE)),"",IF(VLOOKUP(B8503,車名対応マスタ!B:D,3,FALSE)="","",$D8503&amp;" "&amp;IF($G8503="9","J","O")&amp;" "&amp;$I8503&amp;" "&amp;IF($I8503&lt;=TEXT(★完成資料!$A$1,"yyyymm"),TEXT(★完成資料!$A$1,"yyyymm"),"999999")&amp; " " &amp; LEFT(F8503 &amp; "          ",10))))</f>
        <v xml:space="preserve">T O 202206 yyyy00 PHV       </v>
      </c>
      <c r="B8503" s="68" t="s">
        <v>336</v>
      </c>
      <c r="C8503" s="68" t="s">
        <v>142</v>
      </c>
      <c r="D8503" s="68" t="s">
        <v>287</v>
      </c>
      <c r="E8503" s="68" t="s">
        <v>531</v>
      </c>
      <c r="F8503" s="68" t="s">
        <v>517</v>
      </c>
      <c r="G8503" s="68" t="s">
        <v>77</v>
      </c>
      <c r="H8503" s="68" t="s">
        <v>273</v>
      </c>
      <c r="I8503" s="68" t="s">
        <v>652</v>
      </c>
      <c r="J8503" s="65">
        <v>21</v>
      </c>
      <c r="K8503" s="65">
        <v>11</v>
      </c>
      <c r="L8503" s="65">
        <v>431</v>
      </c>
      <c r="M8503" s="65" t="s">
        <v>282</v>
      </c>
    </row>
    <row r="8504" spans="1:13" ht="12.75" customHeight="1">
      <c r="A8504" s="65" t="str">
        <f>IF(ROW()=1,"KEY",IF(ISNA(VLOOKUP(B8504,車名対応マスタ!B:D,3,FALSE)),"",IF(VLOOKUP(B8504,車名対応マスタ!B:D,3,FALSE)="","",$D8504&amp;" "&amp;IF($G8504="9","J","O")&amp;" "&amp;$I8504&amp;" "&amp;IF($I8504&lt;=TEXT(★完成資料!$A$1,"yyyymm"),TEXT(★完成資料!$A$1,"yyyymm"),"999999")&amp; " " &amp; LEFT(F8504 &amp; "          ",10))))</f>
        <v xml:space="preserve">T O 202207 yyyy00 PHV       </v>
      </c>
      <c r="B8504" s="68" t="s">
        <v>336</v>
      </c>
      <c r="C8504" s="68" t="s">
        <v>142</v>
      </c>
      <c r="D8504" s="68" t="s">
        <v>287</v>
      </c>
      <c r="E8504" s="68" t="s">
        <v>531</v>
      </c>
      <c r="F8504" s="68" t="s">
        <v>517</v>
      </c>
      <c r="G8504" s="68" t="s">
        <v>77</v>
      </c>
      <c r="H8504" s="68" t="s">
        <v>273</v>
      </c>
      <c r="I8504" s="68" t="s">
        <v>655</v>
      </c>
      <c r="J8504" s="65">
        <v>12</v>
      </c>
      <c r="K8504" s="65">
        <v>12</v>
      </c>
      <c r="L8504" s="65">
        <v>431</v>
      </c>
      <c r="M8504" s="65" t="s">
        <v>282</v>
      </c>
    </row>
    <row r="8505" spans="1:13" ht="12.75" customHeight="1">
      <c r="A8505" s="65" t="str">
        <f>IF(ROW()=1,"KEY",IF(ISNA(VLOOKUP(B8505,車名対応マスタ!B:D,3,FALSE)),"",IF(VLOOKUP(B8505,車名対応マスタ!B:D,3,FALSE)="","",$D8505&amp;" "&amp;IF($G8505="9","J","O")&amp;" "&amp;$I8505&amp;" "&amp;IF($I8505&lt;=TEXT(★完成資料!$A$1,"yyyymm"),TEXT(★完成資料!$A$1,"yyyymm"),"999999")&amp; " " &amp; LEFT(F8505 &amp; "          ",10))))</f>
        <v xml:space="preserve">T O 202208 yyyy00 PHV       </v>
      </c>
      <c r="B8505" s="68" t="s">
        <v>336</v>
      </c>
      <c r="C8505" s="68" t="s">
        <v>142</v>
      </c>
      <c r="D8505" s="68" t="s">
        <v>287</v>
      </c>
      <c r="E8505" s="68" t="s">
        <v>531</v>
      </c>
      <c r="F8505" s="68" t="s">
        <v>517</v>
      </c>
      <c r="G8505" s="68" t="s">
        <v>77</v>
      </c>
      <c r="H8505" s="68" t="s">
        <v>273</v>
      </c>
      <c r="I8505" s="68" t="s">
        <v>656</v>
      </c>
      <c r="J8505" s="65">
        <v>10</v>
      </c>
      <c r="K8505" s="65">
        <v>9</v>
      </c>
      <c r="L8505" s="65">
        <v>431</v>
      </c>
      <c r="M8505" s="65" t="s">
        <v>282</v>
      </c>
    </row>
    <row r="8506" spans="1:13" ht="12.75" customHeight="1">
      <c r="A8506" s="65" t="str">
        <f>IF(ROW()=1,"KEY",IF(ISNA(VLOOKUP(B8506,車名対応マスタ!B:D,3,FALSE)),"",IF(VLOOKUP(B8506,車名対応マスタ!B:D,3,FALSE)="","",$D8506&amp;" "&amp;IF($G8506="9","J","O")&amp;" "&amp;$I8506&amp;" "&amp;IF($I8506&lt;=TEXT(★完成資料!$A$1,"yyyymm"),TEXT(★完成資料!$A$1,"yyyymm"),"999999")&amp; " " &amp; LEFT(F8506 &amp; "          ",10))))</f>
        <v xml:space="preserve">T O 202209 yyyy00 PHV       </v>
      </c>
      <c r="B8506" s="68" t="s">
        <v>336</v>
      </c>
      <c r="C8506" s="68" t="s">
        <v>142</v>
      </c>
      <c r="D8506" s="68" t="s">
        <v>287</v>
      </c>
      <c r="E8506" s="68" t="s">
        <v>531</v>
      </c>
      <c r="F8506" s="68" t="s">
        <v>517</v>
      </c>
      <c r="G8506" s="68" t="s">
        <v>77</v>
      </c>
      <c r="H8506" s="68" t="s">
        <v>273</v>
      </c>
      <c r="I8506" s="68" t="s">
        <v>657</v>
      </c>
      <c r="J8506" s="65">
        <v>12</v>
      </c>
      <c r="K8506" s="65">
        <v>14</v>
      </c>
      <c r="L8506" s="65">
        <v>431</v>
      </c>
      <c r="M8506" s="65" t="s">
        <v>282</v>
      </c>
    </row>
    <row r="8507" spans="1:13" ht="12.75" customHeight="1">
      <c r="A8507" s="65" t="str">
        <f>IF(ROW()=1,"KEY",IF(ISNA(VLOOKUP(B8507,車名対応マスタ!B:D,3,FALSE)),"",IF(VLOOKUP(B8507,車名対応マスタ!B:D,3,FALSE)="","",$D8507&amp;" "&amp;IF($G8507="9","J","O")&amp;" "&amp;$I8507&amp;" "&amp;IF($I8507&lt;=TEXT(★完成資料!$A$1,"yyyymm"),TEXT(★完成資料!$A$1,"yyyymm"),"999999")&amp; " " &amp; LEFT(F8507 &amp; "          ",10))))</f>
        <v xml:space="preserve">T O 202210 yyyy00 PHV       </v>
      </c>
      <c r="B8507" s="68" t="s">
        <v>336</v>
      </c>
      <c r="C8507" s="68" t="s">
        <v>142</v>
      </c>
      <c r="D8507" s="68" t="s">
        <v>287</v>
      </c>
      <c r="E8507" s="68" t="s">
        <v>531</v>
      </c>
      <c r="F8507" s="68" t="s">
        <v>517</v>
      </c>
      <c r="G8507" s="68" t="s">
        <v>77</v>
      </c>
      <c r="H8507" s="68" t="s">
        <v>273</v>
      </c>
      <c r="I8507" s="68" t="s">
        <v>663</v>
      </c>
      <c r="J8507" s="65">
        <v>4</v>
      </c>
      <c r="K8507" s="65">
        <v>11</v>
      </c>
      <c r="L8507" s="65">
        <v>431</v>
      </c>
      <c r="M8507" s="65" t="s">
        <v>282</v>
      </c>
    </row>
    <row r="8508" spans="1:13" ht="12.75" customHeight="1">
      <c r="A8508" s="65" t="str">
        <f>IF(ROW()=1,"KEY",IF(ISNA(VLOOKUP(B8508,車名対応マスタ!B:D,3,FALSE)),"",IF(VLOOKUP(B8508,車名対応マスタ!B:D,3,FALSE)="","",$D8508&amp;" "&amp;IF($G8508="9","J","O")&amp;" "&amp;$I8508&amp;" "&amp;IF($I8508&lt;=TEXT(★完成資料!$A$1,"yyyymm"),TEXT(★完成資料!$A$1,"yyyymm"),"999999")&amp; " " &amp; LEFT(F8508 &amp; "          ",10))))</f>
        <v xml:space="preserve">T O 202201 yyyy00 PHV       </v>
      </c>
      <c r="B8508" s="68" t="s">
        <v>336</v>
      </c>
      <c r="C8508" s="68" t="s">
        <v>142</v>
      </c>
      <c r="D8508" s="68" t="s">
        <v>287</v>
      </c>
      <c r="E8508" s="68" t="s">
        <v>531</v>
      </c>
      <c r="F8508" s="68" t="s">
        <v>517</v>
      </c>
      <c r="G8508" s="68" t="s">
        <v>77</v>
      </c>
      <c r="H8508" s="68" t="s">
        <v>273</v>
      </c>
      <c r="I8508" s="68" t="s">
        <v>639</v>
      </c>
      <c r="J8508" s="65">
        <v>1</v>
      </c>
      <c r="L8508" s="65">
        <v>421</v>
      </c>
      <c r="M8508" s="65" t="s">
        <v>382</v>
      </c>
    </row>
    <row r="8509" spans="1:13" ht="12.75" customHeight="1">
      <c r="A8509" s="65" t="str">
        <f>IF(ROW()=1,"KEY",IF(ISNA(VLOOKUP(B8509,車名対応マスタ!B:D,3,FALSE)),"",IF(VLOOKUP(B8509,車名対応マスタ!B:D,3,FALSE)="","",$D8509&amp;" "&amp;IF($G8509="9","J","O")&amp;" "&amp;$I8509&amp;" "&amp;IF($I8509&lt;=TEXT(★完成資料!$A$1,"yyyymm"),TEXT(★完成資料!$A$1,"yyyymm"),"999999")&amp; " " &amp; LEFT(F8509 &amp; "          ",10))))</f>
        <v xml:space="preserve">T O 202202 yyyy00 PHV       </v>
      </c>
      <c r="B8509" s="68" t="s">
        <v>336</v>
      </c>
      <c r="C8509" s="68" t="s">
        <v>142</v>
      </c>
      <c r="D8509" s="68" t="s">
        <v>287</v>
      </c>
      <c r="E8509" s="68" t="s">
        <v>531</v>
      </c>
      <c r="F8509" s="68" t="s">
        <v>517</v>
      </c>
      <c r="G8509" s="68" t="s">
        <v>77</v>
      </c>
      <c r="H8509" s="68" t="s">
        <v>273</v>
      </c>
      <c r="I8509" s="68" t="s">
        <v>640</v>
      </c>
      <c r="J8509" s="65">
        <v>9</v>
      </c>
      <c r="L8509" s="65">
        <v>421</v>
      </c>
      <c r="M8509" s="65" t="s">
        <v>382</v>
      </c>
    </row>
    <row r="8510" spans="1:13" ht="12.75" customHeight="1">
      <c r="A8510" s="65" t="str">
        <f>IF(ROW()=1,"KEY",IF(ISNA(VLOOKUP(B8510,車名対応マスタ!B:D,3,FALSE)),"",IF(VLOOKUP(B8510,車名対応マスタ!B:D,3,FALSE)="","",$D8510&amp;" "&amp;IF($G8510="9","J","O")&amp;" "&amp;$I8510&amp;" "&amp;IF($I8510&lt;=TEXT(★完成資料!$A$1,"yyyymm"),TEXT(★完成資料!$A$1,"yyyymm"),"999999")&amp; " " &amp; LEFT(F8510 &amp; "          ",10))))</f>
        <v xml:space="preserve">T O 202203 yyyy00 PHV       </v>
      </c>
      <c r="B8510" s="68" t="s">
        <v>336</v>
      </c>
      <c r="C8510" s="68" t="s">
        <v>142</v>
      </c>
      <c r="D8510" s="68" t="s">
        <v>287</v>
      </c>
      <c r="E8510" s="68" t="s">
        <v>531</v>
      </c>
      <c r="F8510" s="68" t="s">
        <v>517</v>
      </c>
      <c r="G8510" s="68" t="s">
        <v>77</v>
      </c>
      <c r="H8510" s="68" t="s">
        <v>273</v>
      </c>
      <c r="I8510" s="68" t="s">
        <v>641</v>
      </c>
      <c r="J8510" s="65">
        <v>8</v>
      </c>
      <c r="L8510" s="65">
        <v>421</v>
      </c>
      <c r="M8510" s="65" t="s">
        <v>382</v>
      </c>
    </row>
    <row r="8511" spans="1:13" ht="12.75" customHeight="1">
      <c r="A8511" s="65" t="str">
        <f>IF(ROW()=1,"KEY",IF(ISNA(VLOOKUP(B8511,車名対応マスタ!B:D,3,FALSE)),"",IF(VLOOKUP(B8511,車名対応マスタ!B:D,3,FALSE)="","",$D8511&amp;" "&amp;IF($G8511="9","J","O")&amp;" "&amp;$I8511&amp;" "&amp;IF($I8511&lt;=TEXT(★完成資料!$A$1,"yyyymm"),TEXT(★完成資料!$A$1,"yyyymm"),"999999")&amp; " " &amp; LEFT(F8511 &amp; "          ",10))))</f>
        <v xml:space="preserve">T O 202204 yyyy00 PHV       </v>
      </c>
      <c r="B8511" s="68" t="s">
        <v>336</v>
      </c>
      <c r="C8511" s="68" t="s">
        <v>142</v>
      </c>
      <c r="D8511" s="68" t="s">
        <v>287</v>
      </c>
      <c r="E8511" s="68" t="s">
        <v>531</v>
      </c>
      <c r="F8511" s="68" t="s">
        <v>517</v>
      </c>
      <c r="G8511" s="68" t="s">
        <v>77</v>
      </c>
      <c r="H8511" s="68" t="s">
        <v>273</v>
      </c>
      <c r="I8511" s="68" t="s">
        <v>642</v>
      </c>
      <c r="J8511" s="65">
        <v>12</v>
      </c>
      <c r="L8511" s="65">
        <v>421</v>
      </c>
      <c r="M8511" s="65" t="s">
        <v>382</v>
      </c>
    </row>
    <row r="8512" spans="1:13" ht="12.75" customHeight="1">
      <c r="A8512" s="65" t="str">
        <f>IF(ROW()=1,"KEY",IF(ISNA(VLOOKUP(B8512,車名対応マスタ!B:D,3,FALSE)),"",IF(VLOOKUP(B8512,車名対応マスタ!B:D,3,FALSE)="","",$D8512&amp;" "&amp;IF($G8512="9","J","O")&amp;" "&amp;$I8512&amp;" "&amp;IF($I8512&lt;=TEXT(★完成資料!$A$1,"yyyymm"),TEXT(★完成資料!$A$1,"yyyymm"),"999999")&amp; " " &amp; LEFT(F8512 &amp; "          ",10))))</f>
        <v xml:space="preserve">T O 202205 yyyy00 PHV       </v>
      </c>
      <c r="B8512" s="68" t="s">
        <v>336</v>
      </c>
      <c r="C8512" s="68" t="s">
        <v>142</v>
      </c>
      <c r="D8512" s="68" t="s">
        <v>287</v>
      </c>
      <c r="E8512" s="68" t="s">
        <v>531</v>
      </c>
      <c r="F8512" s="68" t="s">
        <v>517</v>
      </c>
      <c r="G8512" s="68" t="s">
        <v>77</v>
      </c>
      <c r="H8512" s="68" t="s">
        <v>273</v>
      </c>
      <c r="I8512" s="68" t="s">
        <v>647</v>
      </c>
      <c r="J8512" s="65">
        <v>40</v>
      </c>
      <c r="L8512" s="65">
        <v>421</v>
      </c>
      <c r="M8512" s="65" t="s">
        <v>382</v>
      </c>
    </row>
    <row r="8513" spans="1:13" ht="12.75" customHeight="1">
      <c r="A8513" s="65" t="str">
        <f>IF(ROW()=1,"KEY",IF(ISNA(VLOOKUP(B8513,車名対応マスタ!B:D,3,FALSE)),"",IF(VLOOKUP(B8513,車名対応マスタ!B:D,3,FALSE)="","",$D8513&amp;" "&amp;IF($G8513="9","J","O")&amp;" "&amp;$I8513&amp;" "&amp;IF($I8513&lt;=TEXT(★完成資料!$A$1,"yyyymm"),TEXT(★完成資料!$A$1,"yyyymm"),"999999")&amp; " " &amp; LEFT(F8513 &amp; "          ",10))))</f>
        <v xml:space="preserve">T O 202206 yyyy00 PHV       </v>
      </c>
      <c r="B8513" s="68" t="s">
        <v>336</v>
      </c>
      <c r="C8513" s="68" t="s">
        <v>142</v>
      </c>
      <c r="D8513" s="68" t="s">
        <v>287</v>
      </c>
      <c r="E8513" s="68" t="s">
        <v>531</v>
      </c>
      <c r="F8513" s="68" t="s">
        <v>517</v>
      </c>
      <c r="G8513" s="68" t="s">
        <v>77</v>
      </c>
      <c r="H8513" s="68" t="s">
        <v>273</v>
      </c>
      <c r="I8513" s="68" t="s">
        <v>652</v>
      </c>
      <c r="J8513" s="65">
        <v>19</v>
      </c>
      <c r="L8513" s="65">
        <v>421</v>
      </c>
      <c r="M8513" s="65" t="s">
        <v>382</v>
      </c>
    </row>
    <row r="8514" spans="1:13" ht="12.75" customHeight="1">
      <c r="A8514" s="65" t="str">
        <f>IF(ROW()=1,"KEY",IF(ISNA(VLOOKUP(B8514,車名対応マスタ!B:D,3,FALSE)),"",IF(VLOOKUP(B8514,車名対応マスタ!B:D,3,FALSE)="","",$D8514&amp;" "&amp;IF($G8514="9","J","O")&amp;" "&amp;$I8514&amp;" "&amp;IF($I8514&lt;=TEXT(★完成資料!$A$1,"yyyymm"),TEXT(★完成資料!$A$1,"yyyymm"),"999999")&amp; " " &amp; LEFT(F8514 &amp; "          ",10))))</f>
        <v xml:space="preserve">T O 202207 yyyy00 PHV       </v>
      </c>
      <c r="B8514" s="68" t="s">
        <v>336</v>
      </c>
      <c r="C8514" s="68" t="s">
        <v>142</v>
      </c>
      <c r="D8514" s="68" t="s">
        <v>287</v>
      </c>
      <c r="E8514" s="68" t="s">
        <v>531</v>
      </c>
      <c r="F8514" s="68" t="s">
        <v>517</v>
      </c>
      <c r="G8514" s="68" t="s">
        <v>77</v>
      </c>
      <c r="H8514" s="68" t="s">
        <v>273</v>
      </c>
      <c r="I8514" s="68" t="s">
        <v>655</v>
      </c>
      <c r="J8514" s="65">
        <v>12</v>
      </c>
      <c r="L8514" s="65">
        <v>421</v>
      </c>
      <c r="M8514" s="65" t="s">
        <v>382</v>
      </c>
    </row>
    <row r="8515" spans="1:13" ht="12.75" customHeight="1">
      <c r="A8515" s="65" t="str">
        <f>IF(ROW()=1,"KEY",IF(ISNA(VLOOKUP(B8515,車名対応マスタ!B:D,3,FALSE)),"",IF(VLOOKUP(B8515,車名対応マスタ!B:D,3,FALSE)="","",$D8515&amp;" "&amp;IF($G8515="9","J","O")&amp;" "&amp;$I8515&amp;" "&amp;IF($I8515&lt;=TEXT(★完成資料!$A$1,"yyyymm"),TEXT(★完成資料!$A$1,"yyyymm"),"999999")&amp; " " &amp; LEFT(F8515 &amp; "          ",10))))</f>
        <v xml:space="preserve">T O 202208 yyyy00 PHV       </v>
      </c>
      <c r="B8515" s="68" t="s">
        <v>336</v>
      </c>
      <c r="C8515" s="68" t="s">
        <v>142</v>
      </c>
      <c r="D8515" s="68" t="s">
        <v>287</v>
      </c>
      <c r="E8515" s="68" t="s">
        <v>531</v>
      </c>
      <c r="F8515" s="68" t="s">
        <v>517</v>
      </c>
      <c r="G8515" s="68" t="s">
        <v>77</v>
      </c>
      <c r="H8515" s="68" t="s">
        <v>273</v>
      </c>
      <c r="I8515" s="68" t="s">
        <v>656</v>
      </c>
      <c r="J8515" s="65">
        <v>23</v>
      </c>
      <c r="L8515" s="65">
        <v>421</v>
      </c>
      <c r="M8515" s="65" t="s">
        <v>382</v>
      </c>
    </row>
    <row r="8516" spans="1:13" ht="12.75" customHeight="1">
      <c r="A8516" s="65" t="str">
        <f>IF(ROW()=1,"KEY",IF(ISNA(VLOOKUP(B8516,車名対応マスタ!B:D,3,FALSE)),"",IF(VLOOKUP(B8516,車名対応マスタ!B:D,3,FALSE)="","",$D8516&amp;" "&amp;IF($G8516="9","J","O")&amp;" "&amp;$I8516&amp;" "&amp;IF($I8516&lt;=TEXT(★完成資料!$A$1,"yyyymm"),TEXT(★完成資料!$A$1,"yyyymm"),"999999")&amp; " " &amp; LEFT(F8516 &amp; "          ",10))))</f>
        <v xml:space="preserve">T O 202209 yyyy00 PHV       </v>
      </c>
      <c r="B8516" s="68" t="s">
        <v>336</v>
      </c>
      <c r="C8516" s="68" t="s">
        <v>142</v>
      </c>
      <c r="D8516" s="68" t="s">
        <v>287</v>
      </c>
      <c r="E8516" s="68" t="s">
        <v>531</v>
      </c>
      <c r="F8516" s="68" t="s">
        <v>517</v>
      </c>
      <c r="G8516" s="68" t="s">
        <v>77</v>
      </c>
      <c r="H8516" s="68" t="s">
        <v>273</v>
      </c>
      <c r="I8516" s="68" t="s">
        <v>657</v>
      </c>
      <c r="J8516" s="65">
        <v>6</v>
      </c>
      <c r="L8516" s="65">
        <v>421</v>
      </c>
      <c r="M8516" s="65" t="s">
        <v>382</v>
      </c>
    </row>
    <row r="8517" spans="1:13" ht="12.75" customHeight="1">
      <c r="A8517" s="65" t="str">
        <f>IF(ROW()=1,"KEY",IF(ISNA(VLOOKUP(B8517,車名対応マスタ!B:D,3,FALSE)),"",IF(VLOOKUP(B8517,車名対応マスタ!B:D,3,FALSE)="","",$D8517&amp;" "&amp;IF($G8517="9","J","O")&amp;" "&amp;$I8517&amp;" "&amp;IF($I8517&lt;=TEXT(★完成資料!$A$1,"yyyymm"),TEXT(★完成資料!$A$1,"yyyymm"),"999999")&amp; " " &amp; LEFT(F8517 &amp; "          ",10))))</f>
        <v xml:space="preserve">T O 202201 yyyy00 PHV       </v>
      </c>
      <c r="B8517" s="68" t="s">
        <v>336</v>
      </c>
      <c r="C8517" s="68" t="s">
        <v>142</v>
      </c>
      <c r="D8517" s="68" t="s">
        <v>287</v>
      </c>
      <c r="E8517" s="68" t="s">
        <v>531</v>
      </c>
      <c r="F8517" s="68" t="s">
        <v>517</v>
      </c>
      <c r="G8517" s="68" t="s">
        <v>77</v>
      </c>
      <c r="H8517" s="68" t="s">
        <v>273</v>
      </c>
      <c r="I8517" s="68" t="s">
        <v>639</v>
      </c>
      <c r="J8517" s="65">
        <v>18</v>
      </c>
      <c r="L8517" s="65">
        <v>440</v>
      </c>
      <c r="M8517" s="65" t="s">
        <v>501</v>
      </c>
    </row>
    <row r="8518" spans="1:13" ht="12.75" customHeight="1">
      <c r="A8518" s="65" t="str">
        <f>IF(ROW()=1,"KEY",IF(ISNA(VLOOKUP(B8518,車名対応マスタ!B:D,3,FALSE)),"",IF(VLOOKUP(B8518,車名対応マスタ!B:D,3,FALSE)="","",$D8518&amp;" "&amp;IF($G8518="9","J","O")&amp;" "&amp;$I8518&amp;" "&amp;IF($I8518&lt;=TEXT(★完成資料!$A$1,"yyyymm"),TEXT(★完成資料!$A$1,"yyyymm"),"999999")&amp; " " &amp; LEFT(F8518 &amp; "          ",10))))</f>
        <v xml:space="preserve">T O 202202 yyyy00 PHV       </v>
      </c>
      <c r="B8518" s="68" t="s">
        <v>336</v>
      </c>
      <c r="C8518" s="68" t="s">
        <v>142</v>
      </c>
      <c r="D8518" s="68" t="s">
        <v>287</v>
      </c>
      <c r="E8518" s="68" t="s">
        <v>531</v>
      </c>
      <c r="F8518" s="68" t="s">
        <v>517</v>
      </c>
      <c r="G8518" s="68" t="s">
        <v>77</v>
      </c>
      <c r="H8518" s="68" t="s">
        <v>273</v>
      </c>
      <c r="I8518" s="68" t="s">
        <v>640</v>
      </c>
      <c r="J8518" s="65">
        <v>6</v>
      </c>
      <c r="L8518" s="65">
        <v>440</v>
      </c>
      <c r="M8518" s="65" t="s">
        <v>501</v>
      </c>
    </row>
    <row r="8519" spans="1:13" ht="12.75" customHeight="1">
      <c r="A8519" s="65" t="str">
        <f>IF(ROW()=1,"KEY",IF(ISNA(VLOOKUP(B8519,車名対応マスタ!B:D,3,FALSE)),"",IF(VLOOKUP(B8519,車名対応マスタ!B:D,3,FALSE)="","",$D8519&amp;" "&amp;IF($G8519="9","J","O")&amp;" "&amp;$I8519&amp;" "&amp;IF($I8519&lt;=TEXT(★完成資料!$A$1,"yyyymm"),TEXT(★完成資料!$A$1,"yyyymm"),"999999")&amp; " " &amp; LEFT(F8519 &amp; "          ",10))))</f>
        <v xml:space="preserve">T O 202203 yyyy00 PHV       </v>
      </c>
      <c r="B8519" s="68" t="s">
        <v>336</v>
      </c>
      <c r="C8519" s="68" t="s">
        <v>142</v>
      </c>
      <c r="D8519" s="68" t="s">
        <v>287</v>
      </c>
      <c r="E8519" s="68" t="s">
        <v>531</v>
      </c>
      <c r="F8519" s="68" t="s">
        <v>517</v>
      </c>
      <c r="G8519" s="68" t="s">
        <v>77</v>
      </c>
      <c r="H8519" s="68" t="s">
        <v>273</v>
      </c>
      <c r="I8519" s="68" t="s">
        <v>641</v>
      </c>
      <c r="J8519" s="65">
        <v>3</v>
      </c>
      <c r="L8519" s="65">
        <v>440</v>
      </c>
      <c r="M8519" s="65" t="s">
        <v>501</v>
      </c>
    </row>
    <row r="8520" spans="1:13" ht="12.75" customHeight="1">
      <c r="A8520" s="65" t="str">
        <f>IF(ROW()=1,"KEY",IF(ISNA(VLOOKUP(B8520,車名対応マスタ!B:D,3,FALSE)),"",IF(VLOOKUP(B8520,車名対応マスタ!B:D,3,FALSE)="","",$D8520&amp;" "&amp;IF($G8520="9","J","O")&amp;" "&amp;$I8520&amp;" "&amp;IF($I8520&lt;=TEXT(★完成資料!$A$1,"yyyymm"),TEXT(★完成資料!$A$1,"yyyymm"),"999999")&amp; " " &amp; LEFT(F8520 &amp; "          ",10))))</f>
        <v xml:space="preserve">T O 202204 yyyy00 PHV       </v>
      </c>
      <c r="B8520" s="68" t="s">
        <v>336</v>
      </c>
      <c r="C8520" s="68" t="s">
        <v>142</v>
      </c>
      <c r="D8520" s="68" t="s">
        <v>287</v>
      </c>
      <c r="E8520" s="68" t="s">
        <v>531</v>
      </c>
      <c r="F8520" s="68" t="s">
        <v>517</v>
      </c>
      <c r="G8520" s="68" t="s">
        <v>77</v>
      </c>
      <c r="H8520" s="68" t="s">
        <v>273</v>
      </c>
      <c r="I8520" s="68" t="s">
        <v>642</v>
      </c>
      <c r="J8520" s="65">
        <v>21</v>
      </c>
      <c r="L8520" s="65">
        <v>440</v>
      </c>
      <c r="M8520" s="65" t="s">
        <v>501</v>
      </c>
    </row>
    <row r="8521" spans="1:13" ht="12.75" customHeight="1">
      <c r="A8521" s="65" t="str">
        <f>IF(ROW()=1,"KEY",IF(ISNA(VLOOKUP(B8521,車名対応マスタ!B:D,3,FALSE)),"",IF(VLOOKUP(B8521,車名対応マスタ!B:D,3,FALSE)="","",$D8521&amp;" "&amp;IF($G8521="9","J","O")&amp;" "&amp;$I8521&amp;" "&amp;IF($I8521&lt;=TEXT(★完成資料!$A$1,"yyyymm"),TEXT(★完成資料!$A$1,"yyyymm"),"999999")&amp; " " &amp; LEFT(F8521 &amp; "          ",10))))</f>
        <v xml:space="preserve">T O 202205 yyyy00 PHV       </v>
      </c>
      <c r="B8521" s="68" t="s">
        <v>336</v>
      </c>
      <c r="C8521" s="68" t="s">
        <v>142</v>
      </c>
      <c r="D8521" s="68" t="s">
        <v>287</v>
      </c>
      <c r="E8521" s="68" t="s">
        <v>531</v>
      </c>
      <c r="F8521" s="68" t="s">
        <v>517</v>
      </c>
      <c r="G8521" s="68" t="s">
        <v>77</v>
      </c>
      <c r="H8521" s="68" t="s">
        <v>273</v>
      </c>
      <c r="I8521" s="68" t="s">
        <v>647</v>
      </c>
      <c r="J8521" s="65">
        <v>15</v>
      </c>
      <c r="L8521" s="65">
        <v>440</v>
      </c>
      <c r="M8521" s="65" t="s">
        <v>501</v>
      </c>
    </row>
    <row r="8522" spans="1:13" ht="12.75" customHeight="1">
      <c r="A8522" s="65" t="str">
        <f>IF(ROW()=1,"KEY",IF(ISNA(VLOOKUP(B8522,車名対応マスタ!B:D,3,FALSE)),"",IF(VLOOKUP(B8522,車名対応マスタ!B:D,3,FALSE)="","",$D8522&amp;" "&amp;IF($G8522="9","J","O")&amp;" "&amp;$I8522&amp;" "&amp;IF($I8522&lt;=TEXT(★完成資料!$A$1,"yyyymm"),TEXT(★完成資料!$A$1,"yyyymm"),"999999")&amp; " " &amp; LEFT(F8522 &amp; "          ",10))))</f>
        <v xml:space="preserve">T O 202206 yyyy00 PHV       </v>
      </c>
      <c r="B8522" s="68" t="s">
        <v>336</v>
      </c>
      <c r="C8522" s="68" t="s">
        <v>142</v>
      </c>
      <c r="D8522" s="68" t="s">
        <v>287</v>
      </c>
      <c r="E8522" s="68" t="s">
        <v>531</v>
      </c>
      <c r="F8522" s="68" t="s">
        <v>517</v>
      </c>
      <c r="G8522" s="68" t="s">
        <v>77</v>
      </c>
      <c r="H8522" s="68" t="s">
        <v>273</v>
      </c>
      <c r="I8522" s="68" t="s">
        <v>652</v>
      </c>
      <c r="J8522" s="65">
        <v>26</v>
      </c>
      <c r="L8522" s="65">
        <v>440</v>
      </c>
      <c r="M8522" s="65" t="s">
        <v>501</v>
      </c>
    </row>
    <row r="8523" spans="1:13" ht="12.75" customHeight="1">
      <c r="A8523" s="65" t="str">
        <f>IF(ROW()=1,"KEY",IF(ISNA(VLOOKUP(B8523,車名対応マスタ!B:D,3,FALSE)),"",IF(VLOOKUP(B8523,車名対応マスタ!B:D,3,FALSE)="","",$D8523&amp;" "&amp;IF($G8523="9","J","O")&amp;" "&amp;$I8523&amp;" "&amp;IF($I8523&lt;=TEXT(★完成資料!$A$1,"yyyymm"),TEXT(★完成資料!$A$1,"yyyymm"),"999999")&amp; " " &amp; LEFT(F8523 &amp; "          ",10))))</f>
        <v xml:space="preserve">T O 202207 yyyy00 PHV       </v>
      </c>
      <c r="B8523" s="68" t="s">
        <v>336</v>
      </c>
      <c r="C8523" s="68" t="s">
        <v>142</v>
      </c>
      <c r="D8523" s="68" t="s">
        <v>287</v>
      </c>
      <c r="E8523" s="68" t="s">
        <v>531</v>
      </c>
      <c r="F8523" s="68" t="s">
        <v>517</v>
      </c>
      <c r="G8523" s="68" t="s">
        <v>77</v>
      </c>
      <c r="H8523" s="68" t="s">
        <v>273</v>
      </c>
      <c r="I8523" s="68" t="s">
        <v>655</v>
      </c>
      <c r="J8523" s="65">
        <v>18</v>
      </c>
      <c r="K8523" s="65">
        <v>1</v>
      </c>
      <c r="L8523" s="65">
        <v>440</v>
      </c>
      <c r="M8523" s="65" t="s">
        <v>501</v>
      </c>
    </row>
    <row r="8524" spans="1:13" ht="12.75" customHeight="1">
      <c r="A8524" s="65" t="str">
        <f>IF(ROW()=1,"KEY",IF(ISNA(VLOOKUP(B8524,車名対応マスタ!B:D,3,FALSE)),"",IF(VLOOKUP(B8524,車名対応マスタ!B:D,3,FALSE)="","",$D8524&amp;" "&amp;IF($G8524="9","J","O")&amp;" "&amp;$I8524&amp;" "&amp;IF($I8524&lt;=TEXT(★完成資料!$A$1,"yyyymm"),TEXT(★完成資料!$A$1,"yyyymm"),"999999")&amp; " " &amp; LEFT(F8524 &amp; "          ",10))))</f>
        <v xml:space="preserve">T O 202208 yyyy00 PHV       </v>
      </c>
      <c r="B8524" s="68" t="s">
        <v>336</v>
      </c>
      <c r="C8524" s="68" t="s">
        <v>142</v>
      </c>
      <c r="D8524" s="68" t="s">
        <v>287</v>
      </c>
      <c r="E8524" s="68" t="s">
        <v>531</v>
      </c>
      <c r="F8524" s="68" t="s">
        <v>517</v>
      </c>
      <c r="G8524" s="68" t="s">
        <v>77</v>
      </c>
      <c r="H8524" s="68" t="s">
        <v>273</v>
      </c>
      <c r="I8524" s="68" t="s">
        <v>656</v>
      </c>
      <c r="J8524" s="65">
        <v>19</v>
      </c>
      <c r="K8524" s="65">
        <v>14</v>
      </c>
      <c r="L8524" s="65">
        <v>440</v>
      </c>
      <c r="M8524" s="65" t="s">
        <v>501</v>
      </c>
    </row>
    <row r="8525" spans="1:13" ht="12.75" customHeight="1">
      <c r="A8525" s="65" t="str">
        <f>IF(ROW()=1,"KEY",IF(ISNA(VLOOKUP(B8525,車名対応マスタ!B:D,3,FALSE)),"",IF(VLOOKUP(B8525,車名対応マスタ!B:D,3,FALSE)="","",$D8525&amp;" "&amp;IF($G8525="9","J","O")&amp;" "&amp;$I8525&amp;" "&amp;IF($I8525&lt;=TEXT(★完成資料!$A$1,"yyyymm"),TEXT(★完成資料!$A$1,"yyyymm"),"999999")&amp; " " &amp; LEFT(F8525 &amp; "          ",10))))</f>
        <v xml:space="preserve">T O 202209 yyyy00 PHV       </v>
      </c>
      <c r="B8525" s="68" t="s">
        <v>336</v>
      </c>
      <c r="C8525" s="68" t="s">
        <v>142</v>
      </c>
      <c r="D8525" s="68" t="s">
        <v>287</v>
      </c>
      <c r="E8525" s="68" t="s">
        <v>531</v>
      </c>
      <c r="F8525" s="68" t="s">
        <v>517</v>
      </c>
      <c r="G8525" s="68" t="s">
        <v>77</v>
      </c>
      <c r="H8525" s="68" t="s">
        <v>273</v>
      </c>
      <c r="I8525" s="68" t="s">
        <v>657</v>
      </c>
      <c r="J8525" s="65">
        <v>9</v>
      </c>
      <c r="K8525" s="65">
        <v>7</v>
      </c>
      <c r="L8525" s="65">
        <v>440</v>
      </c>
      <c r="M8525" s="65" t="s">
        <v>501</v>
      </c>
    </row>
    <row r="8526" spans="1:13" ht="12.75" customHeight="1">
      <c r="A8526" s="65" t="str">
        <f>IF(ROW()=1,"KEY",IF(ISNA(VLOOKUP(B8526,車名対応マスタ!B:D,3,FALSE)),"",IF(VLOOKUP(B8526,車名対応マスタ!B:D,3,FALSE)="","",$D8526&amp;" "&amp;IF($G8526="9","J","O")&amp;" "&amp;$I8526&amp;" "&amp;IF($I8526&lt;=TEXT(★完成資料!$A$1,"yyyymm"),TEXT(★完成資料!$A$1,"yyyymm"),"999999")&amp; " " &amp; LEFT(F8526 &amp; "          ",10))))</f>
        <v xml:space="preserve">T O 202210 yyyy00 PHV       </v>
      </c>
      <c r="B8526" s="68" t="s">
        <v>336</v>
      </c>
      <c r="C8526" s="68" t="s">
        <v>142</v>
      </c>
      <c r="D8526" s="68" t="s">
        <v>287</v>
      </c>
      <c r="E8526" s="68" t="s">
        <v>531</v>
      </c>
      <c r="F8526" s="68" t="s">
        <v>517</v>
      </c>
      <c r="G8526" s="68" t="s">
        <v>77</v>
      </c>
      <c r="H8526" s="68" t="s">
        <v>273</v>
      </c>
      <c r="I8526" s="68" t="s">
        <v>663</v>
      </c>
      <c r="J8526" s="65">
        <v>21</v>
      </c>
      <c r="K8526" s="65">
        <v>6</v>
      </c>
      <c r="L8526" s="65">
        <v>440</v>
      </c>
      <c r="M8526" s="65" t="s">
        <v>501</v>
      </c>
    </row>
    <row r="8527" spans="1:13" ht="12.75" customHeight="1">
      <c r="A8527" s="65" t="str">
        <f>IF(ROW()=1,"KEY",IF(ISNA(VLOOKUP(B8527,車名対応マスタ!B:D,3,FALSE)),"",IF(VLOOKUP(B8527,車名対応マスタ!B:D,3,FALSE)="","",$D8527&amp;" "&amp;IF($G8527="9","J","O")&amp;" "&amp;$I8527&amp;" "&amp;IF($I8527&lt;=TEXT(★完成資料!$A$1,"yyyymm"),TEXT(★完成資料!$A$1,"yyyymm"),"999999")&amp; " " &amp; LEFT(F8527 &amp; "          ",10))))</f>
        <v xml:space="preserve">T O 202201 yyyy00 PHV       </v>
      </c>
      <c r="B8527" s="68" t="s">
        <v>336</v>
      </c>
      <c r="C8527" s="68" t="s">
        <v>142</v>
      </c>
      <c r="D8527" s="68" t="s">
        <v>287</v>
      </c>
      <c r="E8527" s="68" t="s">
        <v>531</v>
      </c>
      <c r="F8527" s="68" t="s">
        <v>517</v>
      </c>
      <c r="G8527" s="68" t="s">
        <v>77</v>
      </c>
      <c r="H8527" s="68" t="s">
        <v>273</v>
      </c>
      <c r="I8527" s="68" t="s">
        <v>639</v>
      </c>
      <c r="J8527" s="65">
        <v>13</v>
      </c>
      <c r="L8527" s="65">
        <v>467</v>
      </c>
      <c r="M8527" s="65" t="s">
        <v>275</v>
      </c>
    </row>
    <row r="8528" spans="1:13" ht="12.75" customHeight="1">
      <c r="A8528" s="65" t="str">
        <f>IF(ROW()=1,"KEY",IF(ISNA(VLOOKUP(B8528,車名対応マスタ!B:D,3,FALSE)),"",IF(VLOOKUP(B8528,車名対応マスタ!B:D,3,FALSE)="","",$D8528&amp;" "&amp;IF($G8528="9","J","O")&amp;" "&amp;$I8528&amp;" "&amp;IF($I8528&lt;=TEXT(★完成資料!$A$1,"yyyymm"),TEXT(★完成資料!$A$1,"yyyymm"),"999999")&amp; " " &amp; LEFT(F8528 &amp; "          ",10))))</f>
        <v xml:space="preserve">T O 202202 yyyy00 PHV       </v>
      </c>
      <c r="B8528" s="68" t="s">
        <v>336</v>
      </c>
      <c r="C8528" s="68" t="s">
        <v>142</v>
      </c>
      <c r="D8528" s="68" t="s">
        <v>287</v>
      </c>
      <c r="E8528" s="68" t="s">
        <v>531</v>
      </c>
      <c r="F8528" s="68" t="s">
        <v>517</v>
      </c>
      <c r="G8528" s="68" t="s">
        <v>77</v>
      </c>
      <c r="H8528" s="68" t="s">
        <v>273</v>
      </c>
      <c r="I8528" s="68" t="s">
        <v>640</v>
      </c>
      <c r="J8528" s="65">
        <v>17</v>
      </c>
      <c r="K8528" s="65">
        <v>1</v>
      </c>
      <c r="L8528" s="65">
        <v>467</v>
      </c>
      <c r="M8528" s="65" t="s">
        <v>275</v>
      </c>
    </row>
    <row r="8529" spans="1:13" ht="12.75" customHeight="1">
      <c r="A8529" s="65" t="str">
        <f>IF(ROW()=1,"KEY",IF(ISNA(VLOOKUP(B8529,車名対応マスタ!B:D,3,FALSE)),"",IF(VLOOKUP(B8529,車名対応マスタ!B:D,3,FALSE)="","",$D8529&amp;" "&amp;IF($G8529="9","J","O")&amp;" "&amp;$I8529&amp;" "&amp;IF($I8529&lt;=TEXT(★完成資料!$A$1,"yyyymm"),TEXT(★完成資料!$A$1,"yyyymm"),"999999")&amp; " " &amp; LEFT(F8529 &amp; "          ",10))))</f>
        <v xml:space="preserve">T O 202203 yyyy00 PHV       </v>
      </c>
      <c r="B8529" s="68" t="s">
        <v>336</v>
      </c>
      <c r="C8529" s="68" t="s">
        <v>142</v>
      </c>
      <c r="D8529" s="68" t="s">
        <v>287</v>
      </c>
      <c r="E8529" s="68" t="s">
        <v>531</v>
      </c>
      <c r="F8529" s="68" t="s">
        <v>517</v>
      </c>
      <c r="G8529" s="68" t="s">
        <v>77</v>
      </c>
      <c r="H8529" s="68" t="s">
        <v>273</v>
      </c>
      <c r="I8529" s="68" t="s">
        <v>641</v>
      </c>
      <c r="J8529" s="65">
        <v>5</v>
      </c>
      <c r="K8529" s="65">
        <v>1</v>
      </c>
      <c r="L8529" s="65">
        <v>467</v>
      </c>
      <c r="M8529" s="65" t="s">
        <v>275</v>
      </c>
    </row>
    <row r="8530" spans="1:13" ht="12.75" customHeight="1">
      <c r="A8530" s="65" t="str">
        <f>IF(ROW()=1,"KEY",IF(ISNA(VLOOKUP(B8530,車名対応マスタ!B:D,3,FALSE)),"",IF(VLOOKUP(B8530,車名対応マスタ!B:D,3,FALSE)="","",$D8530&amp;" "&amp;IF($G8530="9","J","O")&amp;" "&amp;$I8530&amp;" "&amp;IF($I8530&lt;=TEXT(★完成資料!$A$1,"yyyymm"),TEXT(★完成資料!$A$1,"yyyymm"),"999999")&amp; " " &amp; LEFT(F8530 &amp; "          ",10))))</f>
        <v xml:space="preserve">T O 202204 yyyy00 PHV       </v>
      </c>
      <c r="B8530" s="68" t="s">
        <v>336</v>
      </c>
      <c r="C8530" s="68" t="s">
        <v>142</v>
      </c>
      <c r="D8530" s="68" t="s">
        <v>287</v>
      </c>
      <c r="E8530" s="68" t="s">
        <v>531</v>
      </c>
      <c r="F8530" s="68" t="s">
        <v>517</v>
      </c>
      <c r="G8530" s="68" t="s">
        <v>77</v>
      </c>
      <c r="H8530" s="68" t="s">
        <v>273</v>
      </c>
      <c r="I8530" s="68" t="s">
        <v>642</v>
      </c>
      <c r="J8530" s="65">
        <v>7</v>
      </c>
      <c r="L8530" s="65">
        <v>467</v>
      </c>
      <c r="M8530" s="65" t="s">
        <v>275</v>
      </c>
    </row>
    <row r="8531" spans="1:13" ht="12.75" customHeight="1">
      <c r="A8531" s="65" t="str">
        <f>IF(ROW()=1,"KEY",IF(ISNA(VLOOKUP(B8531,車名対応マスタ!B:D,3,FALSE)),"",IF(VLOOKUP(B8531,車名対応マスタ!B:D,3,FALSE)="","",$D8531&amp;" "&amp;IF($G8531="9","J","O")&amp;" "&amp;$I8531&amp;" "&amp;IF($I8531&lt;=TEXT(★完成資料!$A$1,"yyyymm"),TEXT(★完成資料!$A$1,"yyyymm"),"999999")&amp; " " &amp; LEFT(F8531 &amp; "          ",10))))</f>
        <v xml:space="preserve">T O 202205 yyyy00 PHV       </v>
      </c>
      <c r="B8531" s="68" t="s">
        <v>336</v>
      </c>
      <c r="C8531" s="68" t="s">
        <v>142</v>
      </c>
      <c r="D8531" s="68" t="s">
        <v>287</v>
      </c>
      <c r="E8531" s="68" t="s">
        <v>531</v>
      </c>
      <c r="F8531" s="68" t="s">
        <v>517</v>
      </c>
      <c r="G8531" s="68" t="s">
        <v>77</v>
      </c>
      <c r="H8531" s="68" t="s">
        <v>273</v>
      </c>
      <c r="I8531" s="68" t="s">
        <v>647</v>
      </c>
      <c r="J8531" s="65">
        <v>6</v>
      </c>
      <c r="L8531" s="65">
        <v>467</v>
      </c>
      <c r="M8531" s="65" t="s">
        <v>275</v>
      </c>
    </row>
    <row r="8532" spans="1:13" ht="12.75" customHeight="1">
      <c r="A8532" s="65" t="str">
        <f>IF(ROW()=1,"KEY",IF(ISNA(VLOOKUP(B8532,車名対応マスタ!B:D,3,FALSE)),"",IF(VLOOKUP(B8532,車名対応マスタ!B:D,3,FALSE)="","",$D8532&amp;" "&amp;IF($G8532="9","J","O")&amp;" "&amp;$I8532&amp;" "&amp;IF($I8532&lt;=TEXT(★完成資料!$A$1,"yyyymm"),TEXT(★完成資料!$A$1,"yyyymm"),"999999")&amp; " " &amp; LEFT(F8532 &amp; "          ",10))))</f>
        <v xml:space="preserve">T O 202206 yyyy00 PHV       </v>
      </c>
      <c r="B8532" s="68" t="s">
        <v>336</v>
      </c>
      <c r="C8532" s="68" t="s">
        <v>142</v>
      </c>
      <c r="D8532" s="68" t="s">
        <v>287</v>
      </c>
      <c r="E8532" s="68" t="s">
        <v>531</v>
      </c>
      <c r="F8532" s="68" t="s">
        <v>517</v>
      </c>
      <c r="G8532" s="68" t="s">
        <v>77</v>
      </c>
      <c r="H8532" s="68" t="s">
        <v>273</v>
      </c>
      <c r="I8532" s="68" t="s">
        <v>652</v>
      </c>
      <c r="J8532" s="65">
        <v>9</v>
      </c>
      <c r="K8532" s="65">
        <v>0</v>
      </c>
      <c r="L8532" s="65">
        <v>467</v>
      </c>
      <c r="M8532" s="65" t="s">
        <v>275</v>
      </c>
    </row>
    <row r="8533" spans="1:13" ht="12.75" customHeight="1">
      <c r="A8533" s="65" t="str">
        <f>IF(ROW()=1,"KEY",IF(ISNA(VLOOKUP(B8533,車名対応マスタ!B:D,3,FALSE)),"",IF(VLOOKUP(B8533,車名対応マスタ!B:D,3,FALSE)="","",$D8533&amp;" "&amp;IF($G8533="9","J","O")&amp;" "&amp;$I8533&amp;" "&amp;IF($I8533&lt;=TEXT(★完成資料!$A$1,"yyyymm"),TEXT(★完成資料!$A$1,"yyyymm"),"999999")&amp; " " &amp; LEFT(F8533 &amp; "          ",10))))</f>
        <v xml:space="preserve">T O 202207 yyyy00 PHV       </v>
      </c>
      <c r="B8533" s="68" t="s">
        <v>336</v>
      </c>
      <c r="C8533" s="68" t="s">
        <v>142</v>
      </c>
      <c r="D8533" s="68" t="s">
        <v>287</v>
      </c>
      <c r="E8533" s="68" t="s">
        <v>531</v>
      </c>
      <c r="F8533" s="68" t="s">
        <v>517</v>
      </c>
      <c r="G8533" s="68" t="s">
        <v>77</v>
      </c>
      <c r="H8533" s="68" t="s">
        <v>273</v>
      </c>
      <c r="I8533" s="68" t="s">
        <v>655</v>
      </c>
      <c r="J8533" s="65">
        <v>7</v>
      </c>
      <c r="K8533" s="65">
        <v>4</v>
      </c>
      <c r="L8533" s="65">
        <v>467</v>
      </c>
      <c r="M8533" s="65" t="s">
        <v>275</v>
      </c>
    </row>
    <row r="8534" spans="1:13" ht="12.75" customHeight="1">
      <c r="A8534" s="65" t="str">
        <f>IF(ROW()=1,"KEY",IF(ISNA(VLOOKUP(B8534,車名対応マスタ!B:D,3,FALSE)),"",IF(VLOOKUP(B8534,車名対応マスタ!B:D,3,FALSE)="","",$D8534&amp;" "&amp;IF($G8534="9","J","O")&amp;" "&amp;$I8534&amp;" "&amp;IF($I8534&lt;=TEXT(★完成資料!$A$1,"yyyymm"),TEXT(★完成資料!$A$1,"yyyymm"),"999999")&amp; " " &amp; LEFT(F8534 &amp; "          ",10))))</f>
        <v xml:space="preserve">T O 202208 yyyy00 PHV       </v>
      </c>
      <c r="B8534" s="68" t="s">
        <v>336</v>
      </c>
      <c r="C8534" s="68" t="s">
        <v>142</v>
      </c>
      <c r="D8534" s="68" t="s">
        <v>287</v>
      </c>
      <c r="E8534" s="68" t="s">
        <v>531</v>
      </c>
      <c r="F8534" s="68" t="s">
        <v>517</v>
      </c>
      <c r="G8534" s="68" t="s">
        <v>77</v>
      </c>
      <c r="H8534" s="68" t="s">
        <v>273</v>
      </c>
      <c r="I8534" s="68" t="s">
        <v>656</v>
      </c>
      <c r="J8534" s="65">
        <v>7</v>
      </c>
      <c r="K8534" s="65">
        <v>3</v>
      </c>
      <c r="L8534" s="65">
        <v>467</v>
      </c>
      <c r="M8534" s="65" t="s">
        <v>275</v>
      </c>
    </row>
    <row r="8535" spans="1:13" ht="12.75" customHeight="1">
      <c r="A8535" s="65" t="str">
        <f>IF(ROW()=1,"KEY",IF(ISNA(VLOOKUP(B8535,車名対応マスタ!B:D,3,FALSE)),"",IF(VLOOKUP(B8535,車名対応マスタ!B:D,3,FALSE)="","",$D8535&amp;" "&amp;IF($G8535="9","J","O")&amp;" "&amp;$I8535&amp;" "&amp;IF($I8535&lt;=TEXT(★完成資料!$A$1,"yyyymm"),TEXT(★完成資料!$A$1,"yyyymm"),"999999")&amp; " " &amp; LEFT(F8535 &amp; "          ",10))))</f>
        <v xml:space="preserve">T O 202209 yyyy00 PHV       </v>
      </c>
      <c r="B8535" s="68" t="s">
        <v>336</v>
      </c>
      <c r="C8535" s="68" t="s">
        <v>142</v>
      </c>
      <c r="D8535" s="68" t="s">
        <v>287</v>
      </c>
      <c r="E8535" s="68" t="s">
        <v>531</v>
      </c>
      <c r="F8535" s="68" t="s">
        <v>517</v>
      </c>
      <c r="G8535" s="68" t="s">
        <v>77</v>
      </c>
      <c r="H8535" s="68" t="s">
        <v>273</v>
      </c>
      <c r="I8535" s="68" t="s">
        <v>657</v>
      </c>
      <c r="J8535" s="65">
        <v>4</v>
      </c>
      <c r="K8535" s="65">
        <v>4</v>
      </c>
      <c r="L8535" s="65">
        <v>467</v>
      </c>
      <c r="M8535" s="65" t="s">
        <v>275</v>
      </c>
    </row>
    <row r="8536" spans="1:13" ht="12.75" customHeight="1">
      <c r="A8536" s="65" t="str">
        <f>IF(ROW()=1,"KEY",IF(ISNA(VLOOKUP(B8536,車名対応マスタ!B:D,3,FALSE)),"",IF(VLOOKUP(B8536,車名対応マスタ!B:D,3,FALSE)="","",$D8536&amp;" "&amp;IF($G8536="9","J","O")&amp;" "&amp;$I8536&amp;" "&amp;IF($I8536&lt;=TEXT(★完成資料!$A$1,"yyyymm"),TEXT(★完成資料!$A$1,"yyyymm"),"999999")&amp; " " &amp; LEFT(F8536 &amp; "          ",10))))</f>
        <v xml:space="preserve">T O 202210 yyyy00 PHV       </v>
      </c>
      <c r="B8536" s="68" t="s">
        <v>336</v>
      </c>
      <c r="C8536" s="68" t="s">
        <v>142</v>
      </c>
      <c r="D8536" s="68" t="s">
        <v>287</v>
      </c>
      <c r="E8536" s="68" t="s">
        <v>531</v>
      </c>
      <c r="F8536" s="68" t="s">
        <v>517</v>
      </c>
      <c r="G8536" s="68" t="s">
        <v>77</v>
      </c>
      <c r="H8536" s="68" t="s">
        <v>273</v>
      </c>
      <c r="I8536" s="68" t="s">
        <v>663</v>
      </c>
      <c r="J8536" s="65">
        <v>2</v>
      </c>
      <c r="K8536" s="65">
        <v>5</v>
      </c>
      <c r="L8536" s="65">
        <v>467</v>
      </c>
      <c r="M8536" s="65" t="s">
        <v>275</v>
      </c>
    </row>
    <row r="8537" spans="1:13" ht="12.75" customHeight="1">
      <c r="A8537" s="65" t="str">
        <f>IF(ROW()=1,"KEY",IF(ISNA(VLOOKUP(B8537,車名対応マスタ!B:D,3,FALSE)),"",IF(VLOOKUP(B8537,車名対応マスタ!B:D,3,FALSE)="","",$D8537&amp;" "&amp;IF($G8537="9","J","O")&amp;" "&amp;$I8537&amp;" "&amp;IF($I8537&lt;=TEXT(★完成資料!$A$1,"yyyymm"),TEXT(★完成資料!$A$1,"yyyymm"),"999999")&amp; " " &amp; LEFT(F8537 &amp; "          ",10))))</f>
        <v xml:space="preserve">T O 202204 yyyy00 PHV       </v>
      </c>
      <c r="B8537" s="68" t="s">
        <v>336</v>
      </c>
      <c r="C8537" s="68" t="s">
        <v>142</v>
      </c>
      <c r="D8537" s="68" t="s">
        <v>287</v>
      </c>
      <c r="E8537" s="68" t="s">
        <v>531</v>
      </c>
      <c r="F8537" s="68" t="s">
        <v>517</v>
      </c>
      <c r="G8537" s="68" t="s">
        <v>77</v>
      </c>
      <c r="H8537" s="68" t="s">
        <v>273</v>
      </c>
      <c r="I8537" s="68" t="s">
        <v>642</v>
      </c>
      <c r="J8537" s="65">
        <v>3</v>
      </c>
      <c r="L8537" s="65">
        <v>432</v>
      </c>
      <c r="M8537" s="65" t="s">
        <v>424</v>
      </c>
    </row>
    <row r="8538" spans="1:13" ht="12.75" customHeight="1">
      <c r="A8538" s="65" t="str">
        <f>IF(ROW()=1,"KEY",IF(ISNA(VLOOKUP(B8538,車名対応マスタ!B:D,3,FALSE)),"",IF(VLOOKUP(B8538,車名対応マスタ!B:D,3,FALSE)="","",$D8538&amp;" "&amp;IF($G8538="9","J","O")&amp;" "&amp;$I8538&amp;" "&amp;IF($I8538&lt;=TEXT(★完成資料!$A$1,"yyyymm"),TEXT(★完成資料!$A$1,"yyyymm"),"999999")&amp; " " &amp; LEFT(F8538 &amp; "          ",10))))</f>
        <v xml:space="preserve">T O 202205 yyyy00 PHV       </v>
      </c>
      <c r="B8538" s="68" t="s">
        <v>336</v>
      </c>
      <c r="C8538" s="68" t="s">
        <v>142</v>
      </c>
      <c r="D8538" s="68" t="s">
        <v>287</v>
      </c>
      <c r="E8538" s="68" t="s">
        <v>531</v>
      </c>
      <c r="F8538" s="68" t="s">
        <v>517</v>
      </c>
      <c r="G8538" s="68" t="s">
        <v>77</v>
      </c>
      <c r="H8538" s="68" t="s">
        <v>273</v>
      </c>
      <c r="I8538" s="68" t="s">
        <v>647</v>
      </c>
      <c r="J8538" s="65">
        <v>1</v>
      </c>
      <c r="L8538" s="65">
        <v>432</v>
      </c>
      <c r="M8538" s="65" t="s">
        <v>424</v>
      </c>
    </row>
    <row r="8539" spans="1:13" ht="12.75" customHeight="1">
      <c r="A8539" s="65" t="str">
        <f>IF(ROW()=1,"KEY",IF(ISNA(VLOOKUP(B8539,車名対応マスタ!B:D,3,FALSE)),"",IF(VLOOKUP(B8539,車名対応マスタ!B:D,3,FALSE)="","",$D8539&amp;" "&amp;IF($G8539="9","J","O")&amp;" "&amp;$I8539&amp;" "&amp;IF($I8539&lt;=TEXT(★完成資料!$A$1,"yyyymm"),TEXT(★完成資料!$A$1,"yyyymm"),"999999")&amp; " " &amp; LEFT(F8539 &amp; "          ",10))))</f>
        <v xml:space="preserve">T O 202206 yyyy00 PHV       </v>
      </c>
      <c r="B8539" s="68" t="s">
        <v>336</v>
      </c>
      <c r="C8539" s="68" t="s">
        <v>142</v>
      </c>
      <c r="D8539" s="68" t="s">
        <v>287</v>
      </c>
      <c r="E8539" s="68" t="s">
        <v>531</v>
      </c>
      <c r="F8539" s="68" t="s">
        <v>517</v>
      </c>
      <c r="G8539" s="68" t="s">
        <v>77</v>
      </c>
      <c r="H8539" s="68" t="s">
        <v>273</v>
      </c>
      <c r="I8539" s="68" t="s">
        <v>652</v>
      </c>
      <c r="J8539" s="65">
        <v>6</v>
      </c>
      <c r="L8539" s="65">
        <v>432</v>
      </c>
      <c r="M8539" s="65" t="s">
        <v>424</v>
      </c>
    </row>
    <row r="8540" spans="1:13" ht="12.75" customHeight="1">
      <c r="A8540" s="65" t="str">
        <f>IF(ROW()=1,"KEY",IF(ISNA(VLOOKUP(B8540,車名対応マスタ!B:D,3,FALSE)),"",IF(VLOOKUP(B8540,車名対応マスタ!B:D,3,FALSE)="","",$D8540&amp;" "&amp;IF($G8540="9","J","O")&amp;" "&amp;$I8540&amp;" "&amp;IF($I8540&lt;=TEXT(★完成資料!$A$1,"yyyymm"),TEXT(★完成資料!$A$1,"yyyymm"),"999999")&amp; " " &amp; LEFT(F8540 &amp; "          ",10))))</f>
        <v xml:space="preserve">T O 202207 yyyy00 PHV       </v>
      </c>
      <c r="B8540" s="68" t="s">
        <v>336</v>
      </c>
      <c r="C8540" s="68" t="s">
        <v>142</v>
      </c>
      <c r="D8540" s="68" t="s">
        <v>287</v>
      </c>
      <c r="E8540" s="68" t="s">
        <v>531</v>
      </c>
      <c r="F8540" s="68" t="s">
        <v>517</v>
      </c>
      <c r="G8540" s="68" t="s">
        <v>77</v>
      </c>
      <c r="H8540" s="68" t="s">
        <v>273</v>
      </c>
      <c r="I8540" s="68" t="s">
        <v>655</v>
      </c>
      <c r="J8540" s="65">
        <v>7</v>
      </c>
      <c r="L8540" s="65">
        <v>432</v>
      </c>
      <c r="M8540" s="65" t="s">
        <v>424</v>
      </c>
    </row>
    <row r="8541" spans="1:13" ht="12.75" customHeight="1">
      <c r="A8541" s="65" t="str">
        <f>IF(ROW()=1,"KEY",IF(ISNA(VLOOKUP(B8541,車名対応マスタ!B:D,3,FALSE)),"",IF(VLOOKUP(B8541,車名対応マスタ!B:D,3,FALSE)="","",$D8541&amp;" "&amp;IF($G8541="9","J","O")&amp;" "&amp;$I8541&amp;" "&amp;IF($I8541&lt;=TEXT(★完成資料!$A$1,"yyyymm"),TEXT(★完成資料!$A$1,"yyyymm"),"999999")&amp; " " &amp; LEFT(F8541 &amp; "          ",10))))</f>
        <v xml:space="preserve">T O 202208 yyyy00 PHV       </v>
      </c>
      <c r="B8541" s="68" t="s">
        <v>336</v>
      </c>
      <c r="C8541" s="68" t="s">
        <v>142</v>
      </c>
      <c r="D8541" s="68" t="s">
        <v>287</v>
      </c>
      <c r="E8541" s="68" t="s">
        <v>531</v>
      </c>
      <c r="F8541" s="68" t="s">
        <v>517</v>
      </c>
      <c r="G8541" s="68" t="s">
        <v>77</v>
      </c>
      <c r="H8541" s="68" t="s">
        <v>273</v>
      </c>
      <c r="I8541" s="68" t="s">
        <v>656</v>
      </c>
      <c r="J8541" s="65">
        <v>4</v>
      </c>
      <c r="L8541" s="65">
        <v>432</v>
      </c>
      <c r="M8541" s="65" t="s">
        <v>424</v>
      </c>
    </row>
    <row r="8542" spans="1:13" ht="12.75" customHeight="1">
      <c r="A8542" s="65" t="str">
        <f>IF(ROW()=1,"KEY",IF(ISNA(VLOOKUP(B8542,車名対応マスタ!B:D,3,FALSE)),"",IF(VLOOKUP(B8542,車名対応マスタ!B:D,3,FALSE)="","",$D8542&amp;" "&amp;IF($G8542="9","J","O")&amp;" "&amp;$I8542&amp;" "&amp;IF($I8542&lt;=TEXT(★完成資料!$A$1,"yyyymm"),TEXT(★完成資料!$A$1,"yyyymm"),"999999")&amp; " " &amp; LEFT(F8542 &amp; "          ",10))))</f>
        <v xml:space="preserve">T O 202209 yyyy00 PHV       </v>
      </c>
      <c r="B8542" s="68" t="s">
        <v>336</v>
      </c>
      <c r="C8542" s="68" t="s">
        <v>142</v>
      </c>
      <c r="D8542" s="68" t="s">
        <v>287</v>
      </c>
      <c r="E8542" s="68" t="s">
        <v>531</v>
      </c>
      <c r="F8542" s="68" t="s">
        <v>517</v>
      </c>
      <c r="G8542" s="68" t="s">
        <v>77</v>
      </c>
      <c r="H8542" s="68" t="s">
        <v>273</v>
      </c>
      <c r="I8542" s="68" t="s">
        <v>657</v>
      </c>
      <c r="J8542" s="65">
        <v>2</v>
      </c>
      <c r="L8542" s="65">
        <v>432</v>
      </c>
      <c r="M8542" s="65" t="s">
        <v>424</v>
      </c>
    </row>
    <row r="8543" spans="1:13" ht="12.75" customHeight="1">
      <c r="A8543" s="65" t="str">
        <f>IF(ROW()=1,"KEY",IF(ISNA(VLOOKUP(B8543,車名対応マスタ!B:D,3,FALSE)),"",IF(VLOOKUP(B8543,車名対応マスタ!B:D,3,FALSE)="","",$D8543&amp;" "&amp;IF($G8543="9","J","O")&amp;" "&amp;$I8543&amp;" "&amp;IF($I8543&lt;=TEXT(★完成資料!$A$1,"yyyymm"),TEXT(★完成資料!$A$1,"yyyymm"),"999999")&amp; " " &amp; LEFT(F8543 &amp; "          ",10))))</f>
        <v xml:space="preserve">T O 202210 yyyy00 PHV       </v>
      </c>
      <c r="B8543" s="68" t="s">
        <v>336</v>
      </c>
      <c r="C8543" s="68" t="s">
        <v>142</v>
      </c>
      <c r="D8543" s="68" t="s">
        <v>287</v>
      </c>
      <c r="E8543" s="68" t="s">
        <v>531</v>
      </c>
      <c r="F8543" s="68" t="s">
        <v>517</v>
      </c>
      <c r="G8543" s="68" t="s">
        <v>77</v>
      </c>
      <c r="H8543" s="68" t="s">
        <v>273</v>
      </c>
      <c r="I8543" s="68" t="s">
        <v>663</v>
      </c>
      <c r="J8543" s="65">
        <v>1</v>
      </c>
      <c r="L8543" s="65">
        <v>432</v>
      </c>
      <c r="M8543" s="65" t="s">
        <v>424</v>
      </c>
    </row>
    <row r="8544" spans="1:13" ht="12.75" customHeight="1">
      <c r="A8544" s="65" t="str">
        <f>IF(ROW()=1,"KEY",IF(ISNA(VLOOKUP(B8544,車名対応マスタ!B:D,3,FALSE)),"",IF(VLOOKUP(B8544,車名対応マスタ!B:D,3,FALSE)="","",$D8544&amp;" "&amp;IF($G8544="9","J","O")&amp;" "&amp;$I8544&amp;" "&amp;IF($I8544&lt;=TEXT(★完成資料!$A$1,"yyyymm"),TEXT(★完成資料!$A$1,"yyyymm"),"999999")&amp; " " &amp; LEFT(F8544 &amp; "          ",10))))</f>
        <v xml:space="preserve">T O 202201 yyyy00 PHV       </v>
      </c>
      <c r="B8544" s="68" t="s">
        <v>336</v>
      </c>
      <c r="C8544" s="68" t="s">
        <v>142</v>
      </c>
      <c r="D8544" s="68" t="s">
        <v>287</v>
      </c>
      <c r="E8544" s="68" t="s">
        <v>531</v>
      </c>
      <c r="F8544" s="68" t="s">
        <v>517</v>
      </c>
      <c r="G8544" s="68" t="s">
        <v>204</v>
      </c>
      <c r="H8544" s="68" t="s">
        <v>384</v>
      </c>
      <c r="I8544" s="68" t="s">
        <v>639</v>
      </c>
      <c r="J8544" s="65">
        <v>346</v>
      </c>
      <c r="L8544" s="65">
        <v>707</v>
      </c>
      <c r="M8544" s="65" t="s">
        <v>386</v>
      </c>
    </row>
    <row r="8545" spans="1:13" ht="12.75" customHeight="1">
      <c r="A8545" s="65" t="str">
        <f>IF(ROW()=1,"KEY",IF(ISNA(VLOOKUP(B8545,車名対応マスタ!B:D,3,FALSE)),"",IF(VLOOKUP(B8545,車名対応マスタ!B:D,3,FALSE)="","",$D8545&amp;" "&amp;IF($G8545="9","J","O")&amp;" "&amp;$I8545&amp;" "&amp;IF($I8545&lt;=TEXT(★完成資料!$A$1,"yyyymm"),TEXT(★完成資料!$A$1,"yyyymm"),"999999")&amp; " " &amp; LEFT(F8545 &amp; "          ",10))))</f>
        <v xml:space="preserve">T O 202202 yyyy00 PHV       </v>
      </c>
      <c r="B8545" s="68" t="s">
        <v>336</v>
      </c>
      <c r="C8545" s="68" t="s">
        <v>142</v>
      </c>
      <c r="D8545" s="68" t="s">
        <v>287</v>
      </c>
      <c r="E8545" s="68" t="s">
        <v>531</v>
      </c>
      <c r="F8545" s="68" t="s">
        <v>517</v>
      </c>
      <c r="G8545" s="68" t="s">
        <v>204</v>
      </c>
      <c r="H8545" s="68" t="s">
        <v>384</v>
      </c>
      <c r="I8545" s="68" t="s">
        <v>640</v>
      </c>
      <c r="J8545" s="65">
        <v>416</v>
      </c>
      <c r="L8545" s="65">
        <v>707</v>
      </c>
      <c r="M8545" s="65" t="s">
        <v>386</v>
      </c>
    </row>
    <row r="8546" spans="1:13" ht="12.75" customHeight="1">
      <c r="A8546" s="65" t="str">
        <f>IF(ROW()=1,"KEY",IF(ISNA(VLOOKUP(B8546,車名対応マスタ!B:D,3,FALSE)),"",IF(VLOOKUP(B8546,車名対応マスタ!B:D,3,FALSE)="","",$D8546&amp;" "&amp;IF($G8546="9","J","O")&amp;" "&amp;$I8546&amp;" "&amp;IF($I8546&lt;=TEXT(★完成資料!$A$1,"yyyymm"),TEXT(★完成資料!$A$1,"yyyymm"),"999999")&amp; " " &amp; LEFT(F8546 &amp; "          ",10))))</f>
        <v xml:space="preserve">T O 202203 yyyy00 PHV       </v>
      </c>
      <c r="B8546" s="68" t="s">
        <v>336</v>
      </c>
      <c r="C8546" s="68" t="s">
        <v>142</v>
      </c>
      <c r="D8546" s="68" t="s">
        <v>287</v>
      </c>
      <c r="E8546" s="68" t="s">
        <v>531</v>
      </c>
      <c r="F8546" s="68" t="s">
        <v>517</v>
      </c>
      <c r="G8546" s="68" t="s">
        <v>204</v>
      </c>
      <c r="H8546" s="68" t="s">
        <v>384</v>
      </c>
      <c r="I8546" s="68" t="s">
        <v>641</v>
      </c>
      <c r="J8546" s="65">
        <v>315</v>
      </c>
      <c r="L8546" s="65">
        <v>707</v>
      </c>
      <c r="M8546" s="65" t="s">
        <v>386</v>
      </c>
    </row>
    <row r="8547" spans="1:13" ht="12.75" customHeight="1">
      <c r="A8547" s="65" t="str">
        <f>IF(ROW()=1,"KEY",IF(ISNA(VLOOKUP(B8547,車名対応マスタ!B:D,3,FALSE)),"",IF(VLOOKUP(B8547,車名対応マスタ!B:D,3,FALSE)="","",$D8547&amp;" "&amp;IF($G8547="9","J","O")&amp;" "&amp;$I8547&amp;" "&amp;IF($I8547&lt;=TEXT(★完成資料!$A$1,"yyyymm"),TEXT(★完成資料!$A$1,"yyyymm"),"999999")&amp; " " &amp; LEFT(F8547 &amp; "          ",10))))</f>
        <v xml:space="preserve">T O 202204 yyyy00 PHV       </v>
      </c>
      <c r="B8547" s="68" t="s">
        <v>336</v>
      </c>
      <c r="C8547" s="68" t="s">
        <v>142</v>
      </c>
      <c r="D8547" s="68" t="s">
        <v>287</v>
      </c>
      <c r="E8547" s="68" t="s">
        <v>531</v>
      </c>
      <c r="F8547" s="68" t="s">
        <v>517</v>
      </c>
      <c r="G8547" s="68" t="s">
        <v>204</v>
      </c>
      <c r="H8547" s="68" t="s">
        <v>384</v>
      </c>
      <c r="I8547" s="68" t="s">
        <v>642</v>
      </c>
      <c r="J8547" s="65">
        <v>127</v>
      </c>
      <c r="K8547" s="65">
        <v>161</v>
      </c>
      <c r="L8547" s="65">
        <v>707</v>
      </c>
      <c r="M8547" s="65" t="s">
        <v>386</v>
      </c>
    </row>
    <row r="8548" spans="1:13" ht="12.75" customHeight="1">
      <c r="A8548" s="65" t="str">
        <f>IF(ROW()=1,"KEY",IF(ISNA(VLOOKUP(B8548,車名対応マスタ!B:D,3,FALSE)),"",IF(VLOOKUP(B8548,車名対応マスタ!B:D,3,FALSE)="","",$D8548&amp;" "&amp;IF($G8548="9","J","O")&amp;" "&amp;$I8548&amp;" "&amp;IF($I8548&lt;=TEXT(★完成資料!$A$1,"yyyymm"),TEXT(★完成資料!$A$1,"yyyymm"),"999999")&amp; " " &amp; LEFT(F8548 &amp; "          ",10))))</f>
        <v xml:space="preserve">T O 202205 yyyy00 PHV       </v>
      </c>
      <c r="B8548" s="68" t="s">
        <v>336</v>
      </c>
      <c r="C8548" s="68" t="s">
        <v>142</v>
      </c>
      <c r="D8548" s="68" t="s">
        <v>287</v>
      </c>
      <c r="E8548" s="68" t="s">
        <v>531</v>
      </c>
      <c r="F8548" s="68" t="s">
        <v>517</v>
      </c>
      <c r="G8548" s="68" t="s">
        <v>204</v>
      </c>
      <c r="H8548" s="68" t="s">
        <v>384</v>
      </c>
      <c r="I8548" s="68" t="s">
        <v>647</v>
      </c>
      <c r="J8548" s="65">
        <v>133</v>
      </c>
      <c r="K8548" s="65">
        <v>430</v>
      </c>
      <c r="L8548" s="65">
        <v>707</v>
      </c>
      <c r="M8548" s="65" t="s">
        <v>386</v>
      </c>
    </row>
    <row r="8549" spans="1:13" ht="12.75" customHeight="1">
      <c r="A8549" s="65" t="str">
        <f>IF(ROW()=1,"KEY",IF(ISNA(VLOOKUP(B8549,車名対応マスタ!B:D,3,FALSE)),"",IF(VLOOKUP(B8549,車名対応マスタ!B:D,3,FALSE)="","",$D8549&amp;" "&amp;IF($G8549="9","J","O")&amp;" "&amp;$I8549&amp;" "&amp;IF($I8549&lt;=TEXT(★完成資料!$A$1,"yyyymm"),TEXT(★完成資料!$A$1,"yyyymm"),"999999")&amp; " " &amp; LEFT(F8549 &amp; "          ",10))))</f>
        <v xml:space="preserve">T O 202206 yyyy00 PHV       </v>
      </c>
      <c r="B8549" s="68" t="s">
        <v>336</v>
      </c>
      <c r="C8549" s="68" t="s">
        <v>142</v>
      </c>
      <c r="D8549" s="68" t="s">
        <v>287</v>
      </c>
      <c r="E8549" s="68" t="s">
        <v>531</v>
      </c>
      <c r="F8549" s="68" t="s">
        <v>517</v>
      </c>
      <c r="G8549" s="68" t="s">
        <v>204</v>
      </c>
      <c r="H8549" s="68" t="s">
        <v>384</v>
      </c>
      <c r="I8549" s="68" t="s">
        <v>652</v>
      </c>
      <c r="J8549" s="65">
        <v>171</v>
      </c>
      <c r="K8549" s="65">
        <v>551</v>
      </c>
      <c r="L8549" s="65">
        <v>707</v>
      </c>
      <c r="M8549" s="65" t="s">
        <v>386</v>
      </c>
    </row>
    <row r="8550" spans="1:13" ht="12.75" customHeight="1">
      <c r="A8550" s="65" t="str">
        <f>IF(ROW()=1,"KEY",IF(ISNA(VLOOKUP(B8550,車名対応マスタ!B:D,3,FALSE)),"",IF(VLOOKUP(B8550,車名対応マスタ!B:D,3,FALSE)="","",$D8550&amp;" "&amp;IF($G8550="9","J","O")&amp;" "&amp;$I8550&amp;" "&amp;IF($I8550&lt;=TEXT(★完成資料!$A$1,"yyyymm"),TEXT(★完成資料!$A$1,"yyyymm"),"999999")&amp; " " &amp; LEFT(F8550 &amp; "          ",10))))</f>
        <v xml:space="preserve">T O 202207 yyyy00 PHV       </v>
      </c>
      <c r="B8550" s="68" t="s">
        <v>336</v>
      </c>
      <c r="C8550" s="68" t="s">
        <v>142</v>
      </c>
      <c r="D8550" s="68" t="s">
        <v>287</v>
      </c>
      <c r="E8550" s="68" t="s">
        <v>531</v>
      </c>
      <c r="F8550" s="68" t="s">
        <v>517</v>
      </c>
      <c r="G8550" s="68" t="s">
        <v>204</v>
      </c>
      <c r="H8550" s="68" t="s">
        <v>384</v>
      </c>
      <c r="I8550" s="68" t="s">
        <v>655</v>
      </c>
      <c r="J8550" s="65">
        <v>403</v>
      </c>
      <c r="K8550" s="65">
        <v>532</v>
      </c>
      <c r="L8550" s="65">
        <v>707</v>
      </c>
      <c r="M8550" s="65" t="s">
        <v>386</v>
      </c>
    </row>
    <row r="8551" spans="1:13" ht="12.75" customHeight="1">
      <c r="A8551" s="65" t="str">
        <f>IF(ROW()=1,"KEY",IF(ISNA(VLOOKUP(B8551,車名対応マスタ!B:D,3,FALSE)),"",IF(VLOOKUP(B8551,車名対応マスタ!B:D,3,FALSE)="","",$D8551&amp;" "&amp;IF($G8551="9","J","O")&amp;" "&amp;$I8551&amp;" "&amp;IF($I8551&lt;=TEXT(★完成資料!$A$1,"yyyymm"),TEXT(★完成資料!$A$1,"yyyymm"),"999999")&amp; " " &amp; LEFT(F8551 &amp; "          ",10))))</f>
        <v xml:space="preserve">T O 202208 yyyy00 PHV       </v>
      </c>
      <c r="B8551" s="68" t="s">
        <v>336</v>
      </c>
      <c r="C8551" s="68" t="s">
        <v>142</v>
      </c>
      <c r="D8551" s="68" t="s">
        <v>287</v>
      </c>
      <c r="E8551" s="68" t="s">
        <v>531</v>
      </c>
      <c r="F8551" s="68" t="s">
        <v>517</v>
      </c>
      <c r="G8551" s="68" t="s">
        <v>204</v>
      </c>
      <c r="H8551" s="68" t="s">
        <v>384</v>
      </c>
      <c r="I8551" s="68" t="s">
        <v>656</v>
      </c>
      <c r="J8551" s="65">
        <v>230</v>
      </c>
      <c r="K8551" s="65">
        <v>439</v>
      </c>
      <c r="L8551" s="65">
        <v>707</v>
      </c>
      <c r="M8551" s="65" t="s">
        <v>386</v>
      </c>
    </row>
    <row r="8552" spans="1:13" ht="12.75" customHeight="1">
      <c r="A8552" s="65" t="str">
        <f>IF(ROW()=1,"KEY",IF(ISNA(VLOOKUP(B8552,車名対応マスタ!B:D,3,FALSE)),"",IF(VLOOKUP(B8552,車名対応マスタ!B:D,3,FALSE)="","",$D8552&amp;" "&amp;IF($G8552="9","J","O")&amp;" "&amp;$I8552&amp;" "&amp;IF($I8552&lt;=TEXT(★完成資料!$A$1,"yyyymm"),TEXT(★完成資料!$A$1,"yyyymm"),"999999")&amp; " " &amp; LEFT(F8552 &amp; "          ",10))))</f>
        <v xml:space="preserve">T O 202209 yyyy00 PHV       </v>
      </c>
      <c r="B8552" s="68" t="s">
        <v>336</v>
      </c>
      <c r="C8552" s="68" t="s">
        <v>142</v>
      </c>
      <c r="D8552" s="68" t="s">
        <v>287</v>
      </c>
      <c r="E8552" s="68" t="s">
        <v>531</v>
      </c>
      <c r="F8552" s="68" t="s">
        <v>517</v>
      </c>
      <c r="G8552" s="68" t="s">
        <v>204</v>
      </c>
      <c r="H8552" s="68" t="s">
        <v>384</v>
      </c>
      <c r="I8552" s="68" t="s">
        <v>657</v>
      </c>
      <c r="J8552" s="65">
        <v>161</v>
      </c>
      <c r="K8552" s="65">
        <v>459</v>
      </c>
      <c r="L8552" s="65">
        <v>707</v>
      </c>
      <c r="M8552" s="65" t="s">
        <v>386</v>
      </c>
    </row>
    <row r="8553" spans="1:13" ht="12.75" customHeight="1">
      <c r="A8553" s="65" t="str">
        <f>IF(ROW()=1,"KEY",IF(ISNA(VLOOKUP(B8553,車名対応マスタ!B:D,3,FALSE)),"",IF(VLOOKUP(B8553,車名対応マスタ!B:D,3,FALSE)="","",$D8553&amp;" "&amp;IF($G8553="9","J","O")&amp;" "&amp;$I8553&amp;" "&amp;IF($I8553&lt;=TEXT(★完成資料!$A$1,"yyyymm"),TEXT(★完成資料!$A$1,"yyyymm"),"999999")&amp; " " &amp; LEFT(F8553 &amp; "          ",10))))</f>
        <v xml:space="preserve">T O 202210 yyyy00 PHV       </v>
      </c>
      <c r="B8553" s="68" t="s">
        <v>336</v>
      </c>
      <c r="C8553" s="68" t="s">
        <v>142</v>
      </c>
      <c r="D8553" s="68" t="s">
        <v>287</v>
      </c>
      <c r="E8553" s="68" t="s">
        <v>531</v>
      </c>
      <c r="F8553" s="68" t="s">
        <v>517</v>
      </c>
      <c r="G8553" s="68" t="s">
        <v>204</v>
      </c>
      <c r="H8553" s="68" t="s">
        <v>384</v>
      </c>
      <c r="I8553" s="68" t="s">
        <v>663</v>
      </c>
      <c r="J8553" s="65">
        <v>123</v>
      </c>
      <c r="K8553" s="65">
        <v>413</v>
      </c>
      <c r="L8553" s="65">
        <v>707</v>
      </c>
      <c r="M8553" s="65" t="s">
        <v>386</v>
      </c>
    </row>
    <row r="8554" spans="1:13" ht="12.75" customHeight="1">
      <c r="A8554" s="65" t="str">
        <f>IF(ROW()=1,"KEY",IF(ISNA(VLOOKUP(B8554,車名対応マスタ!B:D,3,FALSE)),"",IF(VLOOKUP(B8554,車名対応マスタ!B:D,3,FALSE)="","",$D8554&amp;" "&amp;IF($G8554="9","J","O")&amp;" "&amp;$I8554&amp;" "&amp;IF($I8554&lt;=TEXT(★完成資料!$A$1,"yyyymm"),TEXT(★完成資料!$A$1,"yyyymm"),"999999")&amp; " " &amp; LEFT(F8554 &amp; "          ",10))))</f>
        <v xml:space="preserve">T O 202201 yyyy00 PHV       </v>
      </c>
      <c r="B8554" s="68" t="s">
        <v>336</v>
      </c>
      <c r="C8554" s="68" t="s">
        <v>142</v>
      </c>
      <c r="D8554" s="68" t="s">
        <v>287</v>
      </c>
      <c r="E8554" s="68" t="s">
        <v>531</v>
      </c>
      <c r="F8554" s="68" t="s">
        <v>517</v>
      </c>
      <c r="G8554" s="68" t="s">
        <v>80</v>
      </c>
      <c r="H8554" s="68" t="s">
        <v>395</v>
      </c>
      <c r="I8554" s="68" t="s">
        <v>639</v>
      </c>
      <c r="J8554" s="65">
        <v>108</v>
      </c>
      <c r="L8554" s="65">
        <v>607</v>
      </c>
      <c r="M8554" s="65" t="s">
        <v>401</v>
      </c>
    </row>
    <row r="8555" spans="1:13" ht="12.75" customHeight="1">
      <c r="A8555" s="65" t="str">
        <f>IF(ROW()=1,"KEY",IF(ISNA(VLOOKUP(B8555,車名対応マスタ!B:D,3,FALSE)),"",IF(VLOOKUP(B8555,車名対応マスタ!B:D,3,FALSE)="","",$D8555&amp;" "&amp;IF($G8555="9","J","O")&amp;" "&amp;$I8555&amp;" "&amp;IF($I8555&lt;=TEXT(★完成資料!$A$1,"yyyymm"),TEXT(★完成資料!$A$1,"yyyymm"),"999999")&amp; " " &amp; LEFT(F8555 &amp; "          ",10))))</f>
        <v xml:space="preserve">T O 202202 yyyy00 PHV       </v>
      </c>
      <c r="B8555" s="68" t="s">
        <v>336</v>
      </c>
      <c r="C8555" s="68" t="s">
        <v>142</v>
      </c>
      <c r="D8555" s="68" t="s">
        <v>287</v>
      </c>
      <c r="E8555" s="68" t="s">
        <v>531</v>
      </c>
      <c r="F8555" s="68" t="s">
        <v>517</v>
      </c>
      <c r="G8555" s="68" t="s">
        <v>80</v>
      </c>
      <c r="H8555" s="68" t="s">
        <v>395</v>
      </c>
      <c r="I8555" s="68" t="s">
        <v>640</v>
      </c>
      <c r="J8555" s="65">
        <v>40</v>
      </c>
      <c r="L8555" s="65">
        <v>607</v>
      </c>
      <c r="M8555" s="65" t="s">
        <v>401</v>
      </c>
    </row>
    <row r="8556" spans="1:13" ht="12.75" customHeight="1">
      <c r="A8556" s="65" t="str">
        <f>IF(ROW()=1,"KEY",IF(ISNA(VLOOKUP(B8556,車名対応マスタ!B:D,3,FALSE)),"",IF(VLOOKUP(B8556,車名対応マスタ!B:D,3,FALSE)="","",$D8556&amp;" "&amp;IF($G8556="9","J","O")&amp;" "&amp;$I8556&amp;" "&amp;IF($I8556&lt;=TEXT(★完成資料!$A$1,"yyyymm"),TEXT(★完成資料!$A$1,"yyyymm"),"999999")&amp; " " &amp; LEFT(F8556 &amp; "          ",10))))</f>
        <v xml:space="preserve">T O 202203 yyyy00 PHV       </v>
      </c>
      <c r="B8556" s="68" t="s">
        <v>336</v>
      </c>
      <c r="C8556" s="68" t="s">
        <v>142</v>
      </c>
      <c r="D8556" s="68" t="s">
        <v>287</v>
      </c>
      <c r="E8556" s="68" t="s">
        <v>531</v>
      </c>
      <c r="F8556" s="68" t="s">
        <v>517</v>
      </c>
      <c r="G8556" s="68" t="s">
        <v>80</v>
      </c>
      <c r="H8556" s="68" t="s">
        <v>395</v>
      </c>
      <c r="I8556" s="68" t="s">
        <v>641</v>
      </c>
      <c r="J8556" s="65">
        <v>84</v>
      </c>
      <c r="L8556" s="65">
        <v>607</v>
      </c>
      <c r="M8556" s="65" t="s">
        <v>401</v>
      </c>
    </row>
    <row r="8557" spans="1:13" ht="12.75" customHeight="1">
      <c r="A8557" s="65" t="str">
        <f>IF(ROW()=1,"KEY",IF(ISNA(VLOOKUP(B8557,車名対応マスタ!B:D,3,FALSE)),"",IF(VLOOKUP(B8557,車名対応マスタ!B:D,3,FALSE)="","",$D8557&amp;" "&amp;IF($G8557="9","J","O")&amp;" "&amp;$I8557&amp;" "&amp;IF($I8557&lt;=TEXT(★完成資料!$A$1,"yyyymm"),TEXT(★完成資料!$A$1,"yyyymm"),"999999")&amp; " " &amp; LEFT(F8557 &amp; "          ",10))))</f>
        <v xml:space="preserve">T O 202204 yyyy00 PHV       </v>
      </c>
      <c r="B8557" s="68" t="s">
        <v>336</v>
      </c>
      <c r="C8557" s="68" t="s">
        <v>142</v>
      </c>
      <c r="D8557" s="68" t="s">
        <v>287</v>
      </c>
      <c r="E8557" s="68" t="s">
        <v>531</v>
      </c>
      <c r="F8557" s="68" t="s">
        <v>517</v>
      </c>
      <c r="G8557" s="68" t="s">
        <v>80</v>
      </c>
      <c r="H8557" s="68" t="s">
        <v>395</v>
      </c>
      <c r="I8557" s="68" t="s">
        <v>642</v>
      </c>
      <c r="J8557" s="65">
        <v>37</v>
      </c>
      <c r="K8557" s="65">
        <v>31</v>
      </c>
      <c r="L8557" s="65">
        <v>607</v>
      </c>
      <c r="M8557" s="65" t="s">
        <v>401</v>
      </c>
    </row>
    <row r="8558" spans="1:13" ht="12.75" customHeight="1">
      <c r="A8558" s="65" t="str">
        <f>IF(ROW()=1,"KEY",IF(ISNA(VLOOKUP(B8558,車名対応マスタ!B:D,3,FALSE)),"",IF(VLOOKUP(B8558,車名対応マスタ!B:D,3,FALSE)="","",$D8558&amp;" "&amp;IF($G8558="9","J","O")&amp;" "&amp;$I8558&amp;" "&amp;IF($I8558&lt;=TEXT(★完成資料!$A$1,"yyyymm"),TEXT(★完成資料!$A$1,"yyyymm"),"999999")&amp; " " &amp; LEFT(F8558 &amp; "          ",10))))</f>
        <v xml:space="preserve">T O 202205 yyyy00 PHV       </v>
      </c>
      <c r="B8558" s="68" t="s">
        <v>336</v>
      </c>
      <c r="C8558" s="68" t="s">
        <v>142</v>
      </c>
      <c r="D8558" s="68" t="s">
        <v>287</v>
      </c>
      <c r="E8558" s="68" t="s">
        <v>531</v>
      </c>
      <c r="F8558" s="68" t="s">
        <v>517</v>
      </c>
      <c r="G8558" s="68" t="s">
        <v>80</v>
      </c>
      <c r="H8558" s="68" t="s">
        <v>395</v>
      </c>
      <c r="I8558" s="68" t="s">
        <v>647</v>
      </c>
      <c r="J8558" s="65">
        <v>18</v>
      </c>
      <c r="K8558" s="65">
        <v>65</v>
      </c>
      <c r="L8558" s="65">
        <v>607</v>
      </c>
      <c r="M8558" s="65" t="s">
        <v>401</v>
      </c>
    </row>
    <row r="8559" spans="1:13" ht="12.75" customHeight="1">
      <c r="A8559" s="65" t="str">
        <f>IF(ROW()=1,"KEY",IF(ISNA(VLOOKUP(B8559,車名対応マスタ!B:D,3,FALSE)),"",IF(VLOOKUP(B8559,車名対応マスタ!B:D,3,FALSE)="","",$D8559&amp;" "&amp;IF($G8559="9","J","O")&amp;" "&amp;$I8559&amp;" "&amp;IF($I8559&lt;=TEXT(★完成資料!$A$1,"yyyymm"),TEXT(★完成資料!$A$1,"yyyymm"),"999999")&amp; " " &amp; LEFT(F8559 &amp; "          ",10))))</f>
        <v xml:space="preserve">T O 202206 yyyy00 PHV       </v>
      </c>
      <c r="B8559" s="68" t="s">
        <v>336</v>
      </c>
      <c r="C8559" s="68" t="s">
        <v>142</v>
      </c>
      <c r="D8559" s="68" t="s">
        <v>287</v>
      </c>
      <c r="E8559" s="68" t="s">
        <v>531</v>
      </c>
      <c r="F8559" s="68" t="s">
        <v>517</v>
      </c>
      <c r="G8559" s="68" t="s">
        <v>80</v>
      </c>
      <c r="H8559" s="68" t="s">
        <v>395</v>
      </c>
      <c r="I8559" s="68" t="s">
        <v>652</v>
      </c>
      <c r="J8559" s="65">
        <v>37</v>
      </c>
      <c r="K8559" s="65">
        <v>34</v>
      </c>
      <c r="L8559" s="65">
        <v>607</v>
      </c>
      <c r="M8559" s="65" t="s">
        <v>401</v>
      </c>
    </row>
    <row r="8560" spans="1:13" ht="12.75" customHeight="1">
      <c r="A8560" s="65" t="str">
        <f>IF(ROW()=1,"KEY",IF(ISNA(VLOOKUP(B8560,車名対応マスタ!B:D,3,FALSE)),"",IF(VLOOKUP(B8560,車名対応マスタ!B:D,3,FALSE)="","",$D8560&amp;" "&amp;IF($G8560="9","J","O")&amp;" "&amp;$I8560&amp;" "&amp;IF($I8560&lt;=TEXT(★完成資料!$A$1,"yyyymm"),TEXT(★完成資料!$A$1,"yyyymm"),"999999")&amp; " " &amp; LEFT(F8560 &amp; "          ",10))))</f>
        <v xml:space="preserve">T O 202207 yyyy00 PHV       </v>
      </c>
      <c r="B8560" s="68" t="s">
        <v>336</v>
      </c>
      <c r="C8560" s="68" t="s">
        <v>142</v>
      </c>
      <c r="D8560" s="68" t="s">
        <v>287</v>
      </c>
      <c r="E8560" s="68" t="s">
        <v>531</v>
      </c>
      <c r="F8560" s="68" t="s">
        <v>517</v>
      </c>
      <c r="G8560" s="68" t="s">
        <v>80</v>
      </c>
      <c r="H8560" s="68" t="s">
        <v>395</v>
      </c>
      <c r="I8560" s="68" t="s">
        <v>655</v>
      </c>
      <c r="J8560" s="65">
        <v>11</v>
      </c>
      <c r="K8560" s="65">
        <v>25</v>
      </c>
      <c r="L8560" s="65">
        <v>607</v>
      </c>
      <c r="M8560" s="65" t="s">
        <v>401</v>
      </c>
    </row>
    <row r="8561" spans="1:13" ht="12.75" customHeight="1">
      <c r="A8561" s="65" t="str">
        <f>IF(ROW()=1,"KEY",IF(ISNA(VLOOKUP(B8561,車名対応マスタ!B:D,3,FALSE)),"",IF(VLOOKUP(B8561,車名対応マスタ!B:D,3,FALSE)="","",$D8561&amp;" "&amp;IF($G8561="9","J","O")&amp;" "&amp;$I8561&amp;" "&amp;IF($I8561&lt;=TEXT(★完成資料!$A$1,"yyyymm"),TEXT(★完成資料!$A$1,"yyyymm"),"999999")&amp; " " &amp; LEFT(F8561 &amp; "          ",10))))</f>
        <v xml:space="preserve">T O 202208 yyyy00 PHV       </v>
      </c>
      <c r="B8561" s="68" t="s">
        <v>336</v>
      </c>
      <c r="C8561" s="68" t="s">
        <v>142</v>
      </c>
      <c r="D8561" s="68" t="s">
        <v>287</v>
      </c>
      <c r="E8561" s="68" t="s">
        <v>531</v>
      </c>
      <c r="F8561" s="68" t="s">
        <v>517</v>
      </c>
      <c r="G8561" s="68" t="s">
        <v>80</v>
      </c>
      <c r="H8561" s="68" t="s">
        <v>395</v>
      </c>
      <c r="I8561" s="68" t="s">
        <v>656</v>
      </c>
      <c r="J8561" s="65">
        <v>1</v>
      </c>
      <c r="K8561" s="65">
        <v>41</v>
      </c>
      <c r="L8561" s="65">
        <v>607</v>
      </c>
      <c r="M8561" s="65" t="s">
        <v>401</v>
      </c>
    </row>
    <row r="8562" spans="1:13" ht="12.75" customHeight="1">
      <c r="A8562" s="65" t="str">
        <f>IF(ROW()=1,"KEY",IF(ISNA(VLOOKUP(B8562,車名対応マスタ!B:D,3,FALSE)),"",IF(VLOOKUP(B8562,車名対応マスタ!B:D,3,FALSE)="","",$D8562&amp;" "&amp;IF($G8562="9","J","O")&amp;" "&amp;$I8562&amp;" "&amp;IF($I8562&lt;=TEXT(★完成資料!$A$1,"yyyymm"),TEXT(★完成資料!$A$1,"yyyymm"),"999999")&amp; " " &amp; LEFT(F8562 &amp; "          ",10))))</f>
        <v xml:space="preserve">T O 202209 yyyy00 PHV       </v>
      </c>
      <c r="B8562" s="68" t="s">
        <v>336</v>
      </c>
      <c r="C8562" s="68" t="s">
        <v>142</v>
      </c>
      <c r="D8562" s="68" t="s">
        <v>287</v>
      </c>
      <c r="E8562" s="68" t="s">
        <v>531</v>
      </c>
      <c r="F8562" s="68" t="s">
        <v>517</v>
      </c>
      <c r="G8562" s="68" t="s">
        <v>80</v>
      </c>
      <c r="H8562" s="68" t="s">
        <v>395</v>
      </c>
      <c r="I8562" s="68" t="s">
        <v>657</v>
      </c>
      <c r="J8562" s="65">
        <v>5</v>
      </c>
      <c r="K8562" s="65">
        <v>60</v>
      </c>
      <c r="L8562" s="65">
        <v>607</v>
      </c>
      <c r="M8562" s="65" t="s">
        <v>401</v>
      </c>
    </row>
    <row r="8563" spans="1:13" ht="12.75" customHeight="1">
      <c r="A8563" s="65" t="str">
        <f>IF(ROW()=1,"KEY",IF(ISNA(VLOOKUP(B8563,車名対応マスタ!B:D,3,FALSE)),"",IF(VLOOKUP(B8563,車名対応マスタ!B:D,3,FALSE)="","",$D8563&amp;" "&amp;IF($G8563="9","J","O")&amp;" "&amp;$I8563&amp;" "&amp;IF($I8563&lt;=TEXT(★完成資料!$A$1,"yyyymm"),TEXT(★完成資料!$A$1,"yyyymm"),"999999")&amp; " " &amp; LEFT(F8563 &amp; "          ",10))))</f>
        <v xml:space="preserve">T O 202210 yyyy00 PHV       </v>
      </c>
      <c r="B8563" s="68" t="s">
        <v>336</v>
      </c>
      <c r="C8563" s="68" t="s">
        <v>142</v>
      </c>
      <c r="D8563" s="68" t="s">
        <v>287</v>
      </c>
      <c r="E8563" s="68" t="s">
        <v>531</v>
      </c>
      <c r="F8563" s="68" t="s">
        <v>517</v>
      </c>
      <c r="G8563" s="68" t="s">
        <v>80</v>
      </c>
      <c r="H8563" s="68" t="s">
        <v>395</v>
      </c>
      <c r="I8563" s="68" t="s">
        <v>663</v>
      </c>
      <c r="J8563" s="65">
        <v>9</v>
      </c>
      <c r="K8563" s="65">
        <v>30</v>
      </c>
      <c r="L8563" s="65">
        <v>607</v>
      </c>
      <c r="M8563" s="65" t="s">
        <v>401</v>
      </c>
    </row>
    <row r="8564" spans="1:13" ht="12.75" customHeight="1">
      <c r="A8564" s="65" t="str">
        <f>IF(ROW()=1,"KEY",IF(ISNA(VLOOKUP(B8564,車名対応マスタ!B:D,3,FALSE)),"",IF(VLOOKUP(B8564,車名対応マスタ!B:D,3,FALSE)="","",$D8564&amp;" "&amp;IF($G8564="9","J","O")&amp;" "&amp;$I8564&amp;" "&amp;IF($I8564&lt;=TEXT(★完成資料!$A$1,"yyyymm"),TEXT(★完成資料!$A$1,"yyyymm"),"999999")&amp; " " &amp; LEFT(F8564 &amp; "          ",10))))</f>
        <v xml:space="preserve">T J 202201 yyyy00 PHV       </v>
      </c>
      <c r="B8564" s="68" t="s">
        <v>336</v>
      </c>
      <c r="C8564" s="68" t="s">
        <v>142</v>
      </c>
      <c r="D8564" s="68" t="s">
        <v>287</v>
      </c>
      <c r="E8564" s="68" t="s">
        <v>531</v>
      </c>
      <c r="F8564" s="68" t="s">
        <v>517</v>
      </c>
      <c r="G8564" s="68" t="s">
        <v>82</v>
      </c>
      <c r="H8564" s="68" t="s">
        <v>403</v>
      </c>
      <c r="I8564" s="68" t="s">
        <v>639</v>
      </c>
      <c r="J8564" s="65">
        <v>151</v>
      </c>
      <c r="K8564" s="65">
        <v>171</v>
      </c>
      <c r="L8564" s="65">
        <v>930</v>
      </c>
      <c r="M8564" s="65" t="s">
        <v>249</v>
      </c>
    </row>
    <row r="8565" spans="1:13" ht="12.75" customHeight="1">
      <c r="A8565" s="65" t="str">
        <f>IF(ROW()=1,"KEY",IF(ISNA(VLOOKUP(B8565,車名対応マスタ!B:D,3,FALSE)),"",IF(VLOOKUP(B8565,車名対応マスタ!B:D,3,FALSE)="","",$D8565&amp;" "&amp;IF($G8565="9","J","O")&amp;" "&amp;$I8565&amp;" "&amp;IF($I8565&lt;=TEXT(★完成資料!$A$1,"yyyymm"),TEXT(★完成資料!$A$1,"yyyymm"),"999999")&amp; " " &amp; LEFT(F8565 &amp; "          ",10))))</f>
        <v xml:space="preserve">T J 202202 yyyy00 PHV       </v>
      </c>
      <c r="B8565" s="68" t="s">
        <v>336</v>
      </c>
      <c r="C8565" s="68" t="s">
        <v>142</v>
      </c>
      <c r="D8565" s="68" t="s">
        <v>287</v>
      </c>
      <c r="E8565" s="68" t="s">
        <v>531</v>
      </c>
      <c r="F8565" s="68" t="s">
        <v>517</v>
      </c>
      <c r="G8565" s="68" t="s">
        <v>82</v>
      </c>
      <c r="H8565" s="68" t="s">
        <v>403</v>
      </c>
      <c r="I8565" s="68" t="s">
        <v>640</v>
      </c>
      <c r="J8565" s="65">
        <v>201</v>
      </c>
      <c r="K8565" s="65">
        <v>203</v>
      </c>
      <c r="L8565" s="65">
        <v>930</v>
      </c>
      <c r="M8565" s="65" t="s">
        <v>249</v>
      </c>
    </row>
    <row r="8566" spans="1:13" ht="12.75" customHeight="1">
      <c r="A8566" s="65" t="str">
        <f>IF(ROW()=1,"KEY",IF(ISNA(VLOOKUP(B8566,車名対応マスタ!B:D,3,FALSE)),"",IF(VLOOKUP(B8566,車名対応マスタ!B:D,3,FALSE)="","",$D8566&amp;" "&amp;IF($G8566="9","J","O")&amp;" "&amp;$I8566&amp;" "&amp;IF($I8566&lt;=TEXT(★完成資料!$A$1,"yyyymm"),TEXT(★完成資料!$A$1,"yyyymm"),"999999")&amp; " " &amp; LEFT(F8566 &amp; "          ",10))))</f>
        <v xml:space="preserve">T J 202203 yyyy00 PHV       </v>
      </c>
      <c r="B8566" s="68" t="s">
        <v>336</v>
      </c>
      <c r="C8566" s="68" t="s">
        <v>142</v>
      </c>
      <c r="D8566" s="68" t="s">
        <v>287</v>
      </c>
      <c r="E8566" s="68" t="s">
        <v>531</v>
      </c>
      <c r="F8566" s="68" t="s">
        <v>517</v>
      </c>
      <c r="G8566" s="68" t="s">
        <v>82</v>
      </c>
      <c r="H8566" s="68" t="s">
        <v>403</v>
      </c>
      <c r="I8566" s="68" t="s">
        <v>641</v>
      </c>
      <c r="J8566" s="65">
        <v>622</v>
      </c>
      <c r="K8566" s="65">
        <v>230</v>
      </c>
      <c r="L8566" s="65">
        <v>930</v>
      </c>
      <c r="M8566" s="65" t="s">
        <v>249</v>
      </c>
    </row>
    <row r="8567" spans="1:13" ht="12.75" customHeight="1">
      <c r="A8567" s="65" t="str">
        <f>IF(ROW()=1,"KEY",IF(ISNA(VLOOKUP(B8567,車名対応マスタ!B:D,3,FALSE)),"",IF(VLOOKUP(B8567,車名対応マスタ!B:D,3,FALSE)="","",$D8567&amp;" "&amp;IF($G8567="9","J","O")&amp;" "&amp;$I8567&amp;" "&amp;IF($I8567&lt;=TEXT(★完成資料!$A$1,"yyyymm"),TEXT(★完成資料!$A$1,"yyyymm"),"999999")&amp; " " &amp; LEFT(F8567 &amp; "          ",10))))</f>
        <v xml:space="preserve">T J 202204 yyyy00 PHV       </v>
      </c>
      <c r="B8567" s="68" t="s">
        <v>336</v>
      </c>
      <c r="C8567" s="68" t="s">
        <v>142</v>
      </c>
      <c r="D8567" s="68" t="s">
        <v>287</v>
      </c>
      <c r="E8567" s="68" t="s">
        <v>531</v>
      </c>
      <c r="F8567" s="68" t="s">
        <v>517</v>
      </c>
      <c r="G8567" s="68" t="s">
        <v>82</v>
      </c>
      <c r="H8567" s="68" t="s">
        <v>403</v>
      </c>
      <c r="I8567" s="68" t="s">
        <v>642</v>
      </c>
      <c r="J8567" s="65">
        <v>169</v>
      </c>
      <c r="K8567" s="65">
        <v>282</v>
      </c>
      <c r="L8567" s="65">
        <v>930</v>
      </c>
      <c r="M8567" s="65" t="s">
        <v>249</v>
      </c>
    </row>
    <row r="8568" spans="1:13" ht="12.75" customHeight="1">
      <c r="A8568" s="65" t="str">
        <f>IF(ROW()=1,"KEY",IF(ISNA(VLOOKUP(B8568,車名対応マスタ!B:D,3,FALSE)),"",IF(VLOOKUP(B8568,車名対応マスタ!B:D,3,FALSE)="","",$D8568&amp;" "&amp;IF($G8568="9","J","O")&amp;" "&amp;$I8568&amp;" "&amp;IF($I8568&lt;=TEXT(★完成資料!$A$1,"yyyymm"),TEXT(★完成資料!$A$1,"yyyymm"),"999999")&amp; " " &amp; LEFT(F8568 &amp; "          ",10))))</f>
        <v xml:space="preserve">T J 202205 yyyy00 PHV       </v>
      </c>
      <c r="B8568" s="68" t="s">
        <v>336</v>
      </c>
      <c r="C8568" s="68" t="s">
        <v>142</v>
      </c>
      <c r="D8568" s="68" t="s">
        <v>287</v>
      </c>
      <c r="E8568" s="68" t="s">
        <v>531</v>
      </c>
      <c r="F8568" s="68" t="s">
        <v>517</v>
      </c>
      <c r="G8568" s="68" t="s">
        <v>82</v>
      </c>
      <c r="H8568" s="68" t="s">
        <v>403</v>
      </c>
      <c r="I8568" s="68" t="s">
        <v>647</v>
      </c>
      <c r="J8568" s="65">
        <v>115</v>
      </c>
      <c r="K8568" s="65">
        <v>405</v>
      </c>
      <c r="L8568" s="65">
        <v>930</v>
      </c>
      <c r="M8568" s="65" t="s">
        <v>249</v>
      </c>
    </row>
    <row r="8569" spans="1:13" ht="12.75" customHeight="1">
      <c r="A8569" s="65" t="str">
        <f>IF(ROW()=1,"KEY",IF(ISNA(VLOOKUP(B8569,車名対応マスタ!B:D,3,FALSE)),"",IF(VLOOKUP(B8569,車名対応マスタ!B:D,3,FALSE)="","",$D8569&amp;" "&amp;IF($G8569="9","J","O")&amp;" "&amp;$I8569&amp;" "&amp;IF($I8569&lt;=TEXT(★完成資料!$A$1,"yyyymm"),TEXT(★完成資料!$A$1,"yyyymm"),"999999")&amp; " " &amp; LEFT(F8569 &amp; "          ",10))))</f>
        <v xml:space="preserve">T J 202206 yyyy00 PHV       </v>
      </c>
      <c r="B8569" s="68" t="s">
        <v>336</v>
      </c>
      <c r="C8569" s="68" t="s">
        <v>142</v>
      </c>
      <c r="D8569" s="68" t="s">
        <v>287</v>
      </c>
      <c r="E8569" s="68" t="s">
        <v>531</v>
      </c>
      <c r="F8569" s="68" t="s">
        <v>517</v>
      </c>
      <c r="G8569" s="68" t="s">
        <v>82</v>
      </c>
      <c r="H8569" s="68" t="s">
        <v>403</v>
      </c>
      <c r="I8569" s="68" t="s">
        <v>652</v>
      </c>
      <c r="J8569" s="65">
        <v>116</v>
      </c>
      <c r="K8569" s="65">
        <v>448</v>
      </c>
      <c r="L8569" s="65">
        <v>930</v>
      </c>
      <c r="M8569" s="65" t="s">
        <v>249</v>
      </c>
    </row>
    <row r="8570" spans="1:13" ht="12.75" customHeight="1">
      <c r="A8570" s="65" t="str">
        <f>IF(ROW()=1,"KEY",IF(ISNA(VLOOKUP(B8570,車名対応マスタ!B:D,3,FALSE)),"",IF(VLOOKUP(B8570,車名対応マスタ!B:D,3,FALSE)="","",$D8570&amp;" "&amp;IF($G8570="9","J","O")&amp;" "&amp;$I8570&amp;" "&amp;IF($I8570&lt;=TEXT(★完成資料!$A$1,"yyyymm"),TEXT(★完成資料!$A$1,"yyyymm"),"999999")&amp; " " &amp; LEFT(F8570 &amp; "          ",10))))</f>
        <v xml:space="preserve">T J 202207 yyyy00 PHV       </v>
      </c>
      <c r="B8570" s="68" t="s">
        <v>336</v>
      </c>
      <c r="C8570" s="68" t="s">
        <v>142</v>
      </c>
      <c r="D8570" s="68" t="s">
        <v>287</v>
      </c>
      <c r="E8570" s="68" t="s">
        <v>531</v>
      </c>
      <c r="F8570" s="68" t="s">
        <v>517</v>
      </c>
      <c r="G8570" s="68" t="s">
        <v>82</v>
      </c>
      <c r="H8570" s="68" t="s">
        <v>403</v>
      </c>
      <c r="I8570" s="68" t="s">
        <v>655</v>
      </c>
      <c r="J8570" s="65">
        <v>338</v>
      </c>
      <c r="K8570" s="65">
        <v>423</v>
      </c>
      <c r="L8570" s="65">
        <v>930</v>
      </c>
      <c r="M8570" s="65" t="s">
        <v>249</v>
      </c>
    </row>
    <row r="8571" spans="1:13" ht="12.75" customHeight="1">
      <c r="A8571" s="65" t="str">
        <f>IF(ROW()=1,"KEY",IF(ISNA(VLOOKUP(B8571,車名対応マスタ!B:D,3,FALSE)),"",IF(VLOOKUP(B8571,車名対応マスタ!B:D,3,FALSE)="","",$D8571&amp;" "&amp;IF($G8571="9","J","O")&amp;" "&amp;$I8571&amp;" "&amp;IF($I8571&lt;=TEXT(★完成資料!$A$1,"yyyymm"),TEXT(★完成資料!$A$1,"yyyymm"),"999999")&amp; " " &amp; LEFT(F8571 &amp; "          ",10))))</f>
        <v xml:space="preserve">T J 202208 yyyy00 PHV       </v>
      </c>
      <c r="B8571" s="68" t="s">
        <v>336</v>
      </c>
      <c r="C8571" s="68" t="s">
        <v>142</v>
      </c>
      <c r="D8571" s="68" t="s">
        <v>287</v>
      </c>
      <c r="E8571" s="68" t="s">
        <v>531</v>
      </c>
      <c r="F8571" s="68" t="s">
        <v>517</v>
      </c>
      <c r="G8571" s="68" t="s">
        <v>82</v>
      </c>
      <c r="H8571" s="68" t="s">
        <v>403</v>
      </c>
      <c r="I8571" s="68" t="s">
        <v>656</v>
      </c>
      <c r="J8571" s="65">
        <v>253</v>
      </c>
      <c r="K8571" s="65">
        <v>401</v>
      </c>
      <c r="L8571" s="65">
        <v>930</v>
      </c>
      <c r="M8571" s="65" t="s">
        <v>249</v>
      </c>
    </row>
    <row r="8572" spans="1:13" ht="12.75" customHeight="1">
      <c r="A8572" s="65" t="str">
        <f>IF(ROW()=1,"KEY",IF(ISNA(VLOOKUP(B8572,車名対応マスタ!B:D,3,FALSE)),"",IF(VLOOKUP(B8572,車名対応マスタ!B:D,3,FALSE)="","",$D8572&amp;" "&amp;IF($G8572="9","J","O")&amp;" "&amp;$I8572&amp;" "&amp;IF($I8572&lt;=TEXT(★完成資料!$A$1,"yyyymm"),TEXT(★完成資料!$A$1,"yyyymm"),"999999")&amp; " " &amp; LEFT(F8572 &amp; "          ",10))))</f>
        <v xml:space="preserve">T J 202209 yyyy00 PHV       </v>
      </c>
      <c r="B8572" s="68" t="s">
        <v>336</v>
      </c>
      <c r="C8572" s="68" t="s">
        <v>142</v>
      </c>
      <c r="D8572" s="68" t="s">
        <v>287</v>
      </c>
      <c r="E8572" s="68" t="s">
        <v>531</v>
      </c>
      <c r="F8572" s="68" t="s">
        <v>517</v>
      </c>
      <c r="G8572" s="68" t="s">
        <v>82</v>
      </c>
      <c r="H8572" s="68" t="s">
        <v>403</v>
      </c>
      <c r="I8572" s="68" t="s">
        <v>657</v>
      </c>
      <c r="J8572" s="65">
        <v>234</v>
      </c>
      <c r="K8572" s="65">
        <v>518</v>
      </c>
      <c r="L8572" s="65">
        <v>930</v>
      </c>
      <c r="M8572" s="65" t="s">
        <v>249</v>
      </c>
    </row>
    <row r="8573" spans="1:13" ht="12.75" customHeight="1">
      <c r="A8573" s="65" t="str">
        <f>IF(ROW()=1,"KEY",IF(ISNA(VLOOKUP(B8573,車名対応マスタ!B:D,3,FALSE)),"",IF(VLOOKUP(B8573,車名対応マスタ!B:D,3,FALSE)="","",$D8573&amp;" "&amp;IF($G8573="9","J","O")&amp;" "&amp;$I8573&amp;" "&amp;IF($I8573&lt;=TEXT(★完成資料!$A$1,"yyyymm"),TEXT(★完成資料!$A$1,"yyyymm"),"999999")&amp; " " &amp; LEFT(F8573 &amp; "          ",10))))</f>
        <v xml:space="preserve">T J 202210 yyyy00 PHV       </v>
      </c>
      <c r="B8573" s="68" t="s">
        <v>336</v>
      </c>
      <c r="C8573" s="68" t="s">
        <v>142</v>
      </c>
      <c r="D8573" s="68" t="s">
        <v>287</v>
      </c>
      <c r="E8573" s="68" t="s">
        <v>531</v>
      </c>
      <c r="F8573" s="68" t="s">
        <v>517</v>
      </c>
      <c r="G8573" s="68" t="s">
        <v>82</v>
      </c>
      <c r="H8573" s="68" t="s">
        <v>403</v>
      </c>
      <c r="I8573" s="68" t="s">
        <v>663</v>
      </c>
      <c r="J8573" s="65">
        <v>70</v>
      </c>
      <c r="K8573" s="65">
        <v>344</v>
      </c>
      <c r="L8573" s="65">
        <v>930</v>
      </c>
      <c r="M8573" s="65" t="s">
        <v>249</v>
      </c>
    </row>
    <row r="8574" spans="1:13" ht="12.75" customHeight="1">
      <c r="A8574" s="65" t="str">
        <f>IF(ROW()=1,"KEY",IF(ISNA(VLOOKUP(B8574,車名対応マスタ!B:D,3,FALSE)),"",IF(VLOOKUP(B8574,車名対応マスタ!B:D,3,FALSE)="","",$D8574&amp;" "&amp;IF($G8574="9","J","O")&amp;" "&amp;$I8574&amp;" "&amp;IF($I8574&lt;=TEXT(★完成資料!$A$1,"yyyymm"),TEXT(★完成資料!$A$1,"yyyymm"),"999999")&amp; " " &amp; LEFT(F8574 &amp; "          ",10))))</f>
        <v xml:space="preserve">T O 202201 yyyy00 PHV       </v>
      </c>
      <c r="B8574" s="68" t="s">
        <v>542</v>
      </c>
      <c r="C8574" s="68" t="s">
        <v>277</v>
      </c>
      <c r="D8574" s="68" t="s">
        <v>287</v>
      </c>
      <c r="E8574" s="68" t="s">
        <v>531</v>
      </c>
      <c r="F8574" s="68" t="s">
        <v>517</v>
      </c>
      <c r="G8574" s="68" t="s">
        <v>204</v>
      </c>
      <c r="H8574" s="68" t="s">
        <v>384</v>
      </c>
      <c r="I8574" s="68" t="s">
        <v>639</v>
      </c>
      <c r="J8574" s="65">
        <v>439</v>
      </c>
      <c r="L8574" s="65">
        <v>707</v>
      </c>
      <c r="M8574" s="65" t="s">
        <v>386</v>
      </c>
    </row>
    <row r="8575" spans="1:13" ht="12.75" customHeight="1">
      <c r="A8575" s="65" t="str">
        <f>IF(ROW()=1,"KEY",IF(ISNA(VLOOKUP(B8575,車名対応マスタ!B:D,3,FALSE)),"",IF(VLOOKUP(B8575,車名対応マスタ!B:D,3,FALSE)="","",$D8575&amp;" "&amp;IF($G8575="9","J","O")&amp;" "&amp;$I8575&amp;" "&amp;IF($I8575&lt;=TEXT(★完成資料!$A$1,"yyyymm"),TEXT(★完成資料!$A$1,"yyyymm"),"999999")&amp; " " &amp; LEFT(F8575 &amp; "          ",10))))</f>
        <v xml:space="preserve">T O 202202 yyyy00 PHV       </v>
      </c>
      <c r="B8575" s="68" t="s">
        <v>542</v>
      </c>
      <c r="C8575" s="68" t="s">
        <v>277</v>
      </c>
      <c r="D8575" s="68" t="s">
        <v>287</v>
      </c>
      <c r="E8575" s="68" t="s">
        <v>531</v>
      </c>
      <c r="F8575" s="68" t="s">
        <v>517</v>
      </c>
      <c r="G8575" s="68" t="s">
        <v>204</v>
      </c>
      <c r="H8575" s="68" t="s">
        <v>384</v>
      </c>
      <c r="I8575" s="68" t="s">
        <v>640</v>
      </c>
      <c r="J8575" s="65">
        <v>268</v>
      </c>
      <c r="L8575" s="65">
        <v>707</v>
      </c>
      <c r="M8575" s="65" t="s">
        <v>386</v>
      </c>
    </row>
    <row r="8576" spans="1:13" ht="12.75" customHeight="1">
      <c r="A8576" s="65" t="str">
        <f>IF(ROW()=1,"KEY",IF(ISNA(VLOOKUP(B8576,車名対応マスタ!B:D,3,FALSE)),"",IF(VLOOKUP(B8576,車名対応マスタ!B:D,3,FALSE)="","",$D8576&amp;" "&amp;IF($G8576="9","J","O")&amp;" "&amp;$I8576&amp;" "&amp;IF($I8576&lt;=TEXT(★完成資料!$A$1,"yyyymm"),TEXT(★完成資料!$A$1,"yyyymm"),"999999")&amp; " " &amp; LEFT(F8576 &amp; "          ",10))))</f>
        <v xml:space="preserve">T O 202203 yyyy00 PHV       </v>
      </c>
      <c r="B8576" s="68" t="s">
        <v>542</v>
      </c>
      <c r="C8576" s="68" t="s">
        <v>277</v>
      </c>
      <c r="D8576" s="68" t="s">
        <v>287</v>
      </c>
      <c r="E8576" s="68" t="s">
        <v>531</v>
      </c>
      <c r="F8576" s="68" t="s">
        <v>517</v>
      </c>
      <c r="G8576" s="68" t="s">
        <v>204</v>
      </c>
      <c r="H8576" s="68" t="s">
        <v>384</v>
      </c>
      <c r="I8576" s="68" t="s">
        <v>641</v>
      </c>
      <c r="J8576" s="65">
        <v>448</v>
      </c>
      <c r="L8576" s="65">
        <v>707</v>
      </c>
      <c r="M8576" s="65" t="s">
        <v>386</v>
      </c>
    </row>
    <row r="8577" spans="1:13" ht="12.75" customHeight="1">
      <c r="A8577" s="65" t="str">
        <f>IF(ROW()=1,"KEY",IF(ISNA(VLOOKUP(B8577,車名対応マスタ!B:D,3,FALSE)),"",IF(VLOOKUP(B8577,車名対応マスタ!B:D,3,FALSE)="","",$D8577&amp;" "&amp;IF($G8577="9","J","O")&amp;" "&amp;$I8577&amp;" "&amp;IF($I8577&lt;=TEXT(★完成資料!$A$1,"yyyymm"),TEXT(★完成資料!$A$1,"yyyymm"),"999999")&amp; " " &amp; LEFT(F8577 &amp; "          ",10))))</f>
        <v xml:space="preserve">T O 202204 yyyy00 PHV       </v>
      </c>
      <c r="B8577" s="68" t="s">
        <v>542</v>
      </c>
      <c r="C8577" s="68" t="s">
        <v>277</v>
      </c>
      <c r="D8577" s="68" t="s">
        <v>287</v>
      </c>
      <c r="E8577" s="68" t="s">
        <v>531</v>
      </c>
      <c r="F8577" s="68" t="s">
        <v>517</v>
      </c>
      <c r="G8577" s="68" t="s">
        <v>204</v>
      </c>
      <c r="H8577" s="68" t="s">
        <v>384</v>
      </c>
      <c r="I8577" s="68" t="s">
        <v>642</v>
      </c>
      <c r="J8577" s="65">
        <v>317</v>
      </c>
      <c r="K8577" s="65">
        <v>0</v>
      </c>
      <c r="L8577" s="65">
        <v>707</v>
      </c>
      <c r="M8577" s="65" t="s">
        <v>386</v>
      </c>
    </row>
    <row r="8578" spans="1:13" ht="12.75" customHeight="1">
      <c r="A8578" s="65" t="str">
        <f>IF(ROW()=1,"KEY",IF(ISNA(VLOOKUP(B8578,車名対応マスタ!B:D,3,FALSE)),"",IF(VLOOKUP(B8578,車名対応マスタ!B:D,3,FALSE)="","",$D8578&amp;" "&amp;IF($G8578="9","J","O")&amp;" "&amp;$I8578&amp;" "&amp;IF($I8578&lt;=TEXT(★完成資料!$A$1,"yyyymm"),TEXT(★完成資料!$A$1,"yyyymm"),"999999")&amp; " " &amp; LEFT(F8578 &amp; "          ",10))))</f>
        <v xml:space="preserve">T O 202205 yyyy00 PHV       </v>
      </c>
      <c r="B8578" s="68" t="s">
        <v>542</v>
      </c>
      <c r="C8578" s="68" t="s">
        <v>277</v>
      </c>
      <c r="D8578" s="68" t="s">
        <v>287</v>
      </c>
      <c r="E8578" s="68" t="s">
        <v>531</v>
      </c>
      <c r="F8578" s="68" t="s">
        <v>517</v>
      </c>
      <c r="G8578" s="68" t="s">
        <v>204</v>
      </c>
      <c r="H8578" s="68" t="s">
        <v>384</v>
      </c>
      <c r="I8578" s="68" t="s">
        <v>647</v>
      </c>
      <c r="J8578" s="65">
        <v>471</v>
      </c>
      <c r="K8578" s="65">
        <v>64</v>
      </c>
      <c r="L8578" s="65">
        <v>707</v>
      </c>
      <c r="M8578" s="65" t="s">
        <v>386</v>
      </c>
    </row>
    <row r="8579" spans="1:13" ht="12.75" customHeight="1">
      <c r="A8579" s="65" t="str">
        <f>IF(ROW()=1,"KEY",IF(ISNA(VLOOKUP(B8579,車名対応マスタ!B:D,3,FALSE)),"",IF(VLOOKUP(B8579,車名対応マスタ!B:D,3,FALSE)="","",$D8579&amp;" "&amp;IF($G8579="9","J","O")&amp;" "&amp;$I8579&amp;" "&amp;IF($I8579&lt;=TEXT(★完成資料!$A$1,"yyyymm"),TEXT(★完成資料!$A$1,"yyyymm"),"999999")&amp; " " &amp; LEFT(F8579 &amp; "          ",10))))</f>
        <v xml:space="preserve">T O 202206 yyyy00 PHV       </v>
      </c>
      <c r="B8579" s="68" t="s">
        <v>542</v>
      </c>
      <c r="C8579" s="68" t="s">
        <v>277</v>
      </c>
      <c r="D8579" s="68" t="s">
        <v>287</v>
      </c>
      <c r="E8579" s="68" t="s">
        <v>531</v>
      </c>
      <c r="F8579" s="68" t="s">
        <v>517</v>
      </c>
      <c r="G8579" s="68" t="s">
        <v>204</v>
      </c>
      <c r="H8579" s="68" t="s">
        <v>384</v>
      </c>
      <c r="I8579" s="68" t="s">
        <v>652</v>
      </c>
      <c r="J8579" s="65">
        <v>303</v>
      </c>
      <c r="K8579" s="65">
        <v>714</v>
      </c>
      <c r="L8579" s="65">
        <v>707</v>
      </c>
      <c r="M8579" s="65" t="s">
        <v>386</v>
      </c>
    </row>
    <row r="8580" spans="1:13" ht="12.75" customHeight="1">
      <c r="A8580" s="65" t="str">
        <f>IF(ROW()=1,"KEY",IF(ISNA(VLOOKUP(B8580,車名対応マスタ!B:D,3,FALSE)),"",IF(VLOOKUP(B8580,車名対応マスタ!B:D,3,FALSE)="","",$D8580&amp;" "&amp;IF($G8580="9","J","O")&amp;" "&amp;$I8580&amp;" "&amp;IF($I8580&lt;=TEXT(★完成資料!$A$1,"yyyymm"),TEXT(★完成資料!$A$1,"yyyymm"),"999999")&amp; " " &amp; LEFT(F8580 &amp; "          ",10))))</f>
        <v xml:space="preserve">T O 202207 yyyy00 PHV       </v>
      </c>
      <c r="B8580" s="68" t="s">
        <v>542</v>
      </c>
      <c r="C8580" s="68" t="s">
        <v>277</v>
      </c>
      <c r="D8580" s="68" t="s">
        <v>287</v>
      </c>
      <c r="E8580" s="68" t="s">
        <v>531</v>
      </c>
      <c r="F8580" s="68" t="s">
        <v>517</v>
      </c>
      <c r="G8580" s="68" t="s">
        <v>204</v>
      </c>
      <c r="H8580" s="68" t="s">
        <v>384</v>
      </c>
      <c r="I8580" s="68" t="s">
        <v>655</v>
      </c>
      <c r="J8580" s="65">
        <v>294</v>
      </c>
      <c r="K8580" s="65">
        <v>471</v>
      </c>
      <c r="L8580" s="65">
        <v>707</v>
      </c>
      <c r="M8580" s="65" t="s">
        <v>386</v>
      </c>
    </row>
    <row r="8581" spans="1:13" ht="12.75" customHeight="1">
      <c r="A8581" s="65" t="str">
        <f>IF(ROW()=1,"KEY",IF(ISNA(VLOOKUP(B8581,車名対応マスタ!B:D,3,FALSE)),"",IF(VLOOKUP(B8581,車名対応マスタ!B:D,3,FALSE)="","",$D8581&amp;" "&amp;IF($G8581="9","J","O")&amp;" "&amp;$I8581&amp;" "&amp;IF($I8581&lt;=TEXT(★完成資料!$A$1,"yyyymm"),TEXT(★完成資料!$A$1,"yyyymm"),"999999")&amp; " " &amp; LEFT(F8581 &amp; "          ",10))))</f>
        <v xml:space="preserve">T O 202208 yyyy00 PHV       </v>
      </c>
      <c r="B8581" s="68" t="s">
        <v>542</v>
      </c>
      <c r="C8581" s="68" t="s">
        <v>277</v>
      </c>
      <c r="D8581" s="68" t="s">
        <v>287</v>
      </c>
      <c r="E8581" s="68" t="s">
        <v>531</v>
      </c>
      <c r="F8581" s="68" t="s">
        <v>517</v>
      </c>
      <c r="G8581" s="68" t="s">
        <v>204</v>
      </c>
      <c r="H8581" s="68" t="s">
        <v>384</v>
      </c>
      <c r="I8581" s="68" t="s">
        <v>656</v>
      </c>
      <c r="J8581" s="65">
        <v>290</v>
      </c>
      <c r="K8581" s="65">
        <v>560</v>
      </c>
      <c r="L8581" s="65">
        <v>707</v>
      </c>
      <c r="M8581" s="65" t="s">
        <v>386</v>
      </c>
    </row>
    <row r="8582" spans="1:13" ht="12.75" customHeight="1">
      <c r="A8582" s="65" t="str">
        <f>IF(ROW()=1,"KEY",IF(ISNA(VLOOKUP(B8582,車名対応マスタ!B:D,3,FALSE)),"",IF(VLOOKUP(B8582,車名対応マスタ!B:D,3,FALSE)="","",$D8582&amp;" "&amp;IF($G8582="9","J","O")&amp;" "&amp;$I8582&amp;" "&amp;IF($I8582&lt;=TEXT(★完成資料!$A$1,"yyyymm"),TEXT(★完成資料!$A$1,"yyyymm"),"999999")&amp; " " &amp; LEFT(F8582 &amp; "          ",10))))</f>
        <v xml:space="preserve">T O 202209 yyyy00 PHV       </v>
      </c>
      <c r="B8582" s="68" t="s">
        <v>542</v>
      </c>
      <c r="C8582" s="68" t="s">
        <v>277</v>
      </c>
      <c r="D8582" s="68" t="s">
        <v>287</v>
      </c>
      <c r="E8582" s="68" t="s">
        <v>531</v>
      </c>
      <c r="F8582" s="68" t="s">
        <v>517</v>
      </c>
      <c r="G8582" s="68" t="s">
        <v>204</v>
      </c>
      <c r="H8582" s="68" t="s">
        <v>384</v>
      </c>
      <c r="I8582" s="68" t="s">
        <v>657</v>
      </c>
      <c r="J8582" s="65">
        <v>93</v>
      </c>
      <c r="K8582" s="65">
        <v>690</v>
      </c>
      <c r="L8582" s="65">
        <v>707</v>
      </c>
      <c r="M8582" s="65" t="s">
        <v>386</v>
      </c>
    </row>
    <row r="8583" spans="1:13" ht="12.75" customHeight="1">
      <c r="A8583" s="65" t="str">
        <f>IF(ROW()=1,"KEY",IF(ISNA(VLOOKUP(B8583,車名対応マスタ!B:D,3,FALSE)),"",IF(VLOOKUP(B8583,車名対応マスタ!B:D,3,FALSE)="","",$D8583&amp;" "&amp;IF($G8583="9","J","O")&amp;" "&amp;$I8583&amp;" "&amp;IF($I8583&lt;=TEXT(★完成資料!$A$1,"yyyymm"),TEXT(★完成資料!$A$1,"yyyymm"),"999999")&amp; " " &amp; LEFT(F8583 &amp; "          ",10))))</f>
        <v xml:space="preserve">T O 202210 yyyy00 PHV       </v>
      </c>
      <c r="B8583" s="68" t="s">
        <v>542</v>
      </c>
      <c r="C8583" s="68" t="s">
        <v>277</v>
      </c>
      <c r="D8583" s="68" t="s">
        <v>287</v>
      </c>
      <c r="E8583" s="68" t="s">
        <v>531</v>
      </c>
      <c r="F8583" s="68" t="s">
        <v>517</v>
      </c>
      <c r="G8583" s="68" t="s">
        <v>204</v>
      </c>
      <c r="H8583" s="68" t="s">
        <v>384</v>
      </c>
      <c r="I8583" s="68" t="s">
        <v>663</v>
      </c>
      <c r="J8583" s="65">
        <v>49</v>
      </c>
      <c r="K8583" s="65">
        <v>696</v>
      </c>
      <c r="L8583" s="65">
        <v>707</v>
      </c>
      <c r="M8583" s="65" t="s">
        <v>386</v>
      </c>
    </row>
    <row r="8584" spans="1:13" ht="12.75" customHeight="1">
      <c r="A8584" s="65" t="str">
        <f>IF(ROW()=1,"KEY",IF(ISNA(VLOOKUP(B8584,車名対応マスタ!B:D,3,FALSE)),"",IF(VLOOKUP(B8584,車名対応マスタ!B:D,3,FALSE)="","",$D8584&amp;" "&amp;IF($G8584="9","J","O")&amp;" "&amp;$I8584&amp;" "&amp;IF($I8584&lt;=TEXT(★完成資料!$A$1,"yyyymm"),TEXT(★完成資料!$A$1,"yyyymm"),"999999")&amp; " " &amp; LEFT(F8584 &amp; "          ",10))))</f>
        <v xml:space="preserve">T O 202201 yyyy00 HV        </v>
      </c>
      <c r="B8584" s="68" t="s">
        <v>475</v>
      </c>
      <c r="C8584" s="68" t="s">
        <v>119</v>
      </c>
      <c r="D8584" s="68" t="s">
        <v>287</v>
      </c>
      <c r="E8584" s="68" t="s">
        <v>531</v>
      </c>
      <c r="F8584" s="68" t="s">
        <v>360</v>
      </c>
      <c r="G8584" s="68" t="s">
        <v>76</v>
      </c>
      <c r="H8584" s="68" t="s">
        <v>492</v>
      </c>
      <c r="I8584" s="68" t="s">
        <v>639</v>
      </c>
      <c r="J8584" s="65">
        <v>11</v>
      </c>
      <c r="K8584" s="65">
        <v>0</v>
      </c>
      <c r="L8584" s="65">
        <v>301</v>
      </c>
      <c r="M8584" s="65" t="s">
        <v>372</v>
      </c>
    </row>
    <row r="8585" spans="1:13" ht="12.75" customHeight="1">
      <c r="A8585" s="65" t="str">
        <f>IF(ROW()=1,"KEY",IF(ISNA(VLOOKUP(B8585,車名対応マスタ!B:D,3,FALSE)),"",IF(VLOOKUP(B8585,車名対応マスタ!B:D,3,FALSE)="","",$D8585&amp;" "&amp;IF($G8585="9","J","O")&amp;" "&amp;$I8585&amp;" "&amp;IF($I8585&lt;=TEXT(★完成資料!$A$1,"yyyymm"),TEXT(★完成資料!$A$1,"yyyymm"),"999999")&amp; " " &amp; LEFT(F8585 &amp; "          ",10))))</f>
        <v xml:space="preserve">T O 202202 yyyy00 HV        </v>
      </c>
      <c r="B8585" s="68" t="s">
        <v>475</v>
      </c>
      <c r="C8585" s="68" t="s">
        <v>119</v>
      </c>
      <c r="D8585" s="68" t="s">
        <v>287</v>
      </c>
      <c r="E8585" s="68" t="s">
        <v>531</v>
      </c>
      <c r="F8585" s="68" t="s">
        <v>360</v>
      </c>
      <c r="G8585" s="68" t="s">
        <v>76</v>
      </c>
      <c r="H8585" s="68" t="s">
        <v>492</v>
      </c>
      <c r="I8585" s="68" t="s">
        <v>640</v>
      </c>
      <c r="J8585" s="65">
        <v>0</v>
      </c>
      <c r="K8585" s="65">
        <v>42</v>
      </c>
      <c r="L8585" s="65">
        <v>301</v>
      </c>
      <c r="M8585" s="65" t="s">
        <v>372</v>
      </c>
    </row>
    <row r="8586" spans="1:13" ht="12.75" customHeight="1">
      <c r="A8586" s="65" t="str">
        <f>IF(ROW()=1,"KEY",IF(ISNA(VLOOKUP(B8586,車名対応マスタ!B:D,3,FALSE)),"",IF(VLOOKUP(B8586,車名対応マスタ!B:D,3,FALSE)="","",$D8586&amp;" "&amp;IF($G8586="9","J","O")&amp;" "&amp;$I8586&amp;" "&amp;IF($I8586&lt;=TEXT(★完成資料!$A$1,"yyyymm"),TEXT(★完成資料!$A$1,"yyyymm"),"999999")&amp; " " &amp; LEFT(F8586 &amp; "          ",10))))</f>
        <v xml:space="preserve">T O 202203 yyyy00 HV        </v>
      </c>
      <c r="B8586" s="68" t="s">
        <v>475</v>
      </c>
      <c r="C8586" s="68" t="s">
        <v>119</v>
      </c>
      <c r="D8586" s="68" t="s">
        <v>287</v>
      </c>
      <c r="E8586" s="68" t="s">
        <v>531</v>
      </c>
      <c r="F8586" s="68" t="s">
        <v>360</v>
      </c>
      <c r="G8586" s="68" t="s">
        <v>76</v>
      </c>
      <c r="H8586" s="68" t="s">
        <v>492</v>
      </c>
      <c r="I8586" s="68" t="s">
        <v>641</v>
      </c>
      <c r="J8586" s="65">
        <v>13</v>
      </c>
      <c r="K8586" s="65">
        <v>10</v>
      </c>
      <c r="L8586" s="65">
        <v>301</v>
      </c>
      <c r="M8586" s="65" t="s">
        <v>372</v>
      </c>
    </row>
    <row r="8587" spans="1:13" ht="12.75" customHeight="1">
      <c r="A8587" s="65" t="str">
        <f>IF(ROW()=1,"KEY",IF(ISNA(VLOOKUP(B8587,車名対応マスタ!B:D,3,FALSE)),"",IF(VLOOKUP(B8587,車名対応マスタ!B:D,3,FALSE)="","",$D8587&amp;" "&amp;IF($G8587="9","J","O")&amp;" "&amp;$I8587&amp;" "&amp;IF($I8587&lt;=TEXT(★完成資料!$A$1,"yyyymm"),TEXT(★完成資料!$A$1,"yyyymm"),"999999")&amp; " " &amp; LEFT(F8587 &amp; "          ",10))))</f>
        <v xml:space="preserve">T O 202204 yyyy00 HV        </v>
      </c>
      <c r="B8587" s="68" t="s">
        <v>475</v>
      </c>
      <c r="C8587" s="68" t="s">
        <v>119</v>
      </c>
      <c r="D8587" s="68" t="s">
        <v>287</v>
      </c>
      <c r="E8587" s="68" t="s">
        <v>531</v>
      </c>
      <c r="F8587" s="68" t="s">
        <v>360</v>
      </c>
      <c r="G8587" s="68" t="s">
        <v>76</v>
      </c>
      <c r="H8587" s="68" t="s">
        <v>492</v>
      </c>
      <c r="I8587" s="68" t="s">
        <v>642</v>
      </c>
      <c r="J8587" s="65">
        <v>32</v>
      </c>
      <c r="K8587" s="65">
        <v>9</v>
      </c>
      <c r="L8587" s="65">
        <v>301</v>
      </c>
      <c r="M8587" s="65" t="s">
        <v>372</v>
      </c>
    </row>
    <row r="8588" spans="1:13" ht="12.75" customHeight="1">
      <c r="A8588" s="65" t="str">
        <f>IF(ROW()=1,"KEY",IF(ISNA(VLOOKUP(B8588,車名対応マスタ!B:D,3,FALSE)),"",IF(VLOOKUP(B8588,車名対応マスタ!B:D,3,FALSE)="","",$D8588&amp;" "&amp;IF($G8588="9","J","O")&amp;" "&amp;$I8588&amp;" "&amp;IF($I8588&lt;=TEXT(★完成資料!$A$1,"yyyymm"),TEXT(★完成資料!$A$1,"yyyymm"),"999999")&amp; " " &amp; LEFT(F8588 &amp; "          ",10))))</f>
        <v xml:space="preserve">T O 202205 yyyy00 HV        </v>
      </c>
      <c r="B8588" s="68" t="s">
        <v>475</v>
      </c>
      <c r="C8588" s="68" t="s">
        <v>119</v>
      </c>
      <c r="D8588" s="68" t="s">
        <v>287</v>
      </c>
      <c r="E8588" s="68" t="s">
        <v>531</v>
      </c>
      <c r="F8588" s="68" t="s">
        <v>360</v>
      </c>
      <c r="G8588" s="68" t="s">
        <v>76</v>
      </c>
      <c r="H8588" s="68" t="s">
        <v>492</v>
      </c>
      <c r="I8588" s="68" t="s">
        <v>647</v>
      </c>
      <c r="J8588" s="65">
        <v>9</v>
      </c>
      <c r="K8588" s="65">
        <v>3</v>
      </c>
      <c r="L8588" s="65">
        <v>301</v>
      </c>
      <c r="M8588" s="65" t="s">
        <v>372</v>
      </c>
    </row>
    <row r="8589" spans="1:13" ht="12.75" customHeight="1">
      <c r="A8589" s="65" t="str">
        <f>IF(ROW()=1,"KEY",IF(ISNA(VLOOKUP(B8589,車名対応マスタ!B:D,3,FALSE)),"",IF(VLOOKUP(B8589,車名対応マスタ!B:D,3,FALSE)="","",$D8589&amp;" "&amp;IF($G8589="9","J","O")&amp;" "&amp;$I8589&amp;" "&amp;IF($I8589&lt;=TEXT(★完成資料!$A$1,"yyyymm"),TEXT(★完成資料!$A$1,"yyyymm"),"999999")&amp; " " &amp; LEFT(F8589 &amp; "          ",10))))</f>
        <v xml:space="preserve">T O 202206 yyyy00 HV        </v>
      </c>
      <c r="B8589" s="68" t="s">
        <v>475</v>
      </c>
      <c r="C8589" s="68" t="s">
        <v>119</v>
      </c>
      <c r="D8589" s="68" t="s">
        <v>287</v>
      </c>
      <c r="E8589" s="68" t="s">
        <v>531</v>
      </c>
      <c r="F8589" s="68" t="s">
        <v>360</v>
      </c>
      <c r="G8589" s="68" t="s">
        <v>76</v>
      </c>
      <c r="H8589" s="68" t="s">
        <v>492</v>
      </c>
      <c r="I8589" s="68" t="s">
        <v>652</v>
      </c>
      <c r="J8589" s="65">
        <v>40</v>
      </c>
      <c r="K8589" s="65">
        <v>0</v>
      </c>
      <c r="L8589" s="65">
        <v>301</v>
      </c>
      <c r="M8589" s="65" t="s">
        <v>372</v>
      </c>
    </row>
    <row r="8590" spans="1:13" ht="12.75" customHeight="1">
      <c r="A8590" s="65" t="str">
        <f>IF(ROW()=1,"KEY",IF(ISNA(VLOOKUP(B8590,車名対応マスタ!B:D,3,FALSE)),"",IF(VLOOKUP(B8590,車名対応マスタ!B:D,3,FALSE)="","",$D8590&amp;" "&amp;IF($G8590="9","J","O")&amp;" "&amp;$I8590&amp;" "&amp;IF($I8590&lt;=TEXT(★完成資料!$A$1,"yyyymm"),TEXT(★完成資料!$A$1,"yyyymm"),"999999")&amp; " " &amp; LEFT(F8590 &amp; "          ",10))))</f>
        <v xml:space="preserve">T O 202207 yyyy00 HV        </v>
      </c>
      <c r="B8590" s="68" t="s">
        <v>475</v>
      </c>
      <c r="C8590" s="68" t="s">
        <v>119</v>
      </c>
      <c r="D8590" s="68" t="s">
        <v>287</v>
      </c>
      <c r="E8590" s="68" t="s">
        <v>531</v>
      </c>
      <c r="F8590" s="68" t="s">
        <v>360</v>
      </c>
      <c r="G8590" s="68" t="s">
        <v>76</v>
      </c>
      <c r="H8590" s="68" t="s">
        <v>492</v>
      </c>
      <c r="I8590" s="68" t="s">
        <v>655</v>
      </c>
      <c r="J8590" s="65">
        <v>13</v>
      </c>
      <c r="K8590" s="65">
        <v>12</v>
      </c>
      <c r="L8590" s="65">
        <v>301</v>
      </c>
      <c r="M8590" s="65" t="s">
        <v>372</v>
      </c>
    </row>
    <row r="8591" spans="1:13" ht="12.75" customHeight="1">
      <c r="A8591" s="65" t="str">
        <f>IF(ROW()=1,"KEY",IF(ISNA(VLOOKUP(B8591,車名対応マスタ!B:D,3,FALSE)),"",IF(VLOOKUP(B8591,車名対応マスタ!B:D,3,FALSE)="","",$D8591&amp;" "&amp;IF($G8591="9","J","O")&amp;" "&amp;$I8591&amp;" "&amp;IF($I8591&lt;=TEXT(★完成資料!$A$1,"yyyymm"),TEXT(★完成資料!$A$1,"yyyymm"),"999999")&amp; " " &amp; LEFT(F8591 &amp; "          ",10))))</f>
        <v xml:space="preserve">T O 202208 yyyy00 HV        </v>
      </c>
      <c r="B8591" s="68" t="s">
        <v>475</v>
      </c>
      <c r="C8591" s="68" t="s">
        <v>119</v>
      </c>
      <c r="D8591" s="68" t="s">
        <v>287</v>
      </c>
      <c r="E8591" s="68" t="s">
        <v>531</v>
      </c>
      <c r="F8591" s="68" t="s">
        <v>360</v>
      </c>
      <c r="G8591" s="68" t="s">
        <v>76</v>
      </c>
      <c r="H8591" s="68" t="s">
        <v>492</v>
      </c>
      <c r="I8591" s="68" t="s">
        <v>656</v>
      </c>
      <c r="J8591" s="65">
        <v>4</v>
      </c>
      <c r="K8591" s="65">
        <v>20</v>
      </c>
      <c r="L8591" s="65">
        <v>301</v>
      </c>
      <c r="M8591" s="65" t="s">
        <v>372</v>
      </c>
    </row>
    <row r="8592" spans="1:13" ht="12.75" customHeight="1">
      <c r="A8592" s="65" t="str">
        <f>IF(ROW()=1,"KEY",IF(ISNA(VLOOKUP(B8592,車名対応マスタ!B:D,3,FALSE)),"",IF(VLOOKUP(B8592,車名対応マスタ!B:D,3,FALSE)="","",$D8592&amp;" "&amp;IF($G8592="9","J","O")&amp;" "&amp;$I8592&amp;" "&amp;IF($I8592&lt;=TEXT(★完成資料!$A$1,"yyyymm"),TEXT(★完成資料!$A$1,"yyyymm"),"999999")&amp; " " &amp; LEFT(F8592 &amp; "          ",10))))</f>
        <v xml:space="preserve">T O 202209 yyyy00 HV        </v>
      </c>
      <c r="B8592" s="68" t="s">
        <v>475</v>
      </c>
      <c r="C8592" s="68" t="s">
        <v>119</v>
      </c>
      <c r="D8592" s="68" t="s">
        <v>287</v>
      </c>
      <c r="E8592" s="68" t="s">
        <v>531</v>
      </c>
      <c r="F8592" s="68" t="s">
        <v>360</v>
      </c>
      <c r="G8592" s="68" t="s">
        <v>76</v>
      </c>
      <c r="H8592" s="68" t="s">
        <v>492</v>
      </c>
      <c r="I8592" s="68" t="s">
        <v>657</v>
      </c>
      <c r="J8592" s="65">
        <v>27</v>
      </c>
      <c r="K8592" s="65">
        <v>11</v>
      </c>
      <c r="L8592" s="65">
        <v>301</v>
      </c>
      <c r="M8592" s="65" t="s">
        <v>372</v>
      </c>
    </row>
    <row r="8593" spans="1:13" ht="12.75" customHeight="1">
      <c r="A8593" s="65" t="str">
        <f>IF(ROW()=1,"KEY",IF(ISNA(VLOOKUP(B8593,車名対応マスタ!B:D,3,FALSE)),"",IF(VLOOKUP(B8593,車名対応マスタ!B:D,3,FALSE)="","",$D8593&amp;" "&amp;IF($G8593="9","J","O")&amp;" "&amp;$I8593&amp;" "&amp;IF($I8593&lt;=TEXT(★完成資料!$A$1,"yyyymm"),TEXT(★完成資料!$A$1,"yyyymm"),"999999")&amp; " " &amp; LEFT(F8593 &amp; "          ",10))))</f>
        <v xml:space="preserve">T O 202210 yyyy00 HV        </v>
      </c>
      <c r="B8593" s="68" t="s">
        <v>475</v>
      </c>
      <c r="C8593" s="68" t="s">
        <v>119</v>
      </c>
      <c r="D8593" s="68" t="s">
        <v>287</v>
      </c>
      <c r="E8593" s="68" t="s">
        <v>531</v>
      </c>
      <c r="F8593" s="68" t="s">
        <v>360</v>
      </c>
      <c r="G8593" s="68" t="s">
        <v>76</v>
      </c>
      <c r="H8593" s="68" t="s">
        <v>492</v>
      </c>
      <c r="I8593" s="68" t="s">
        <v>663</v>
      </c>
      <c r="J8593" s="65">
        <v>14</v>
      </c>
      <c r="K8593" s="65">
        <v>4</v>
      </c>
      <c r="L8593" s="65">
        <v>301</v>
      </c>
      <c r="M8593" s="65" t="s">
        <v>372</v>
      </c>
    </row>
    <row r="8594" spans="1:13" ht="12.75" customHeight="1">
      <c r="A8594" s="65" t="str">
        <f>IF(ROW()=1,"KEY",IF(ISNA(VLOOKUP(B8594,車名対応マスタ!B:D,3,FALSE)),"",IF(VLOOKUP(B8594,車名対応マスタ!B:D,3,FALSE)="","",$D8594&amp;" "&amp;IF($G8594="9","J","O")&amp;" "&amp;$I8594&amp;" "&amp;IF($I8594&lt;=TEXT(★完成資料!$A$1,"yyyymm"),TEXT(★完成資料!$A$1,"yyyymm"),"999999")&amp; " " &amp; LEFT(F8594 &amp; "          ",10))))</f>
        <v xml:space="preserve">T O 202201 yyyy00 HV        </v>
      </c>
      <c r="B8594" s="68" t="s">
        <v>475</v>
      </c>
      <c r="C8594" s="68" t="s">
        <v>119</v>
      </c>
      <c r="D8594" s="68" t="s">
        <v>287</v>
      </c>
      <c r="E8594" s="68" t="s">
        <v>531</v>
      </c>
      <c r="F8594" s="68" t="s">
        <v>360</v>
      </c>
      <c r="G8594" s="68" t="s">
        <v>76</v>
      </c>
      <c r="H8594" s="68" t="s">
        <v>492</v>
      </c>
      <c r="I8594" s="68" t="s">
        <v>639</v>
      </c>
      <c r="J8594" s="65">
        <v>27</v>
      </c>
      <c r="K8594" s="65">
        <v>17</v>
      </c>
      <c r="L8594" s="65">
        <v>314</v>
      </c>
      <c r="M8594" s="65" t="s">
        <v>265</v>
      </c>
    </row>
    <row r="8595" spans="1:13" ht="12.75" customHeight="1">
      <c r="A8595" s="65" t="str">
        <f>IF(ROW()=1,"KEY",IF(ISNA(VLOOKUP(B8595,車名対応マスタ!B:D,3,FALSE)),"",IF(VLOOKUP(B8595,車名対応マスタ!B:D,3,FALSE)="","",$D8595&amp;" "&amp;IF($G8595="9","J","O")&amp;" "&amp;$I8595&amp;" "&amp;IF($I8595&lt;=TEXT(★完成資料!$A$1,"yyyymm"),TEXT(★完成資料!$A$1,"yyyymm"),"999999")&amp; " " &amp; LEFT(F8595 &amp; "          ",10))))</f>
        <v xml:space="preserve">T O 202202 yyyy00 HV        </v>
      </c>
      <c r="B8595" s="68" t="s">
        <v>475</v>
      </c>
      <c r="C8595" s="68" t="s">
        <v>119</v>
      </c>
      <c r="D8595" s="68" t="s">
        <v>287</v>
      </c>
      <c r="E8595" s="68" t="s">
        <v>531</v>
      </c>
      <c r="F8595" s="68" t="s">
        <v>360</v>
      </c>
      <c r="G8595" s="68" t="s">
        <v>76</v>
      </c>
      <c r="H8595" s="68" t="s">
        <v>492</v>
      </c>
      <c r="I8595" s="68" t="s">
        <v>640</v>
      </c>
      <c r="J8595" s="65">
        <v>10</v>
      </c>
      <c r="K8595" s="65">
        <v>6</v>
      </c>
      <c r="L8595" s="65">
        <v>314</v>
      </c>
      <c r="M8595" s="65" t="s">
        <v>265</v>
      </c>
    </row>
    <row r="8596" spans="1:13" ht="12.75" customHeight="1">
      <c r="A8596" s="65" t="str">
        <f>IF(ROW()=1,"KEY",IF(ISNA(VLOOKUP(B8596,車名対応マスタ!B:D,3,FALSE)),"",IF(VLOOKUP(B8596,車名対応マスタ!B:D,3,FALSE)="","",$D8596&amp;" "&amp;IF($G8596="9","J","O")&amp;" "&amp;$I8596&amp;" "&amp;IF($I8596&lt;=TEXT(★完成資料!$A$1,"yyyymm"),TEXT(★完成資料!$A$1,"yyyymm"),"999999")&amp; " " &amp; LEFT(F8596 &amp; "          ",10))))</f>
        <v xml:space="preserve">T O 202203 yyyy00 HV        </v>
      </c>
      <c r="B8596" s="68" t="s">
        <v>475</v>
      </c>
      <c r="C8596" s="68" t="s">
        <v>119</v>
      </c>
      <c r="D8596" s="68" t="s">
        <v>287</v>
      </c>
      <c r="E8596" s="68" t="s">
        <v>531</v>
      </c>
      <c r="F8596" s="68" t="s">
        <v>360</v>
      </c>
      <c r="G8596" s="68" t="s">
        <v>76</v>
      </c>
      <c r="H8596" s="68" t="s">
        <v>492</v>
      </c>
      <c r="I8596" s="68" t="s">
        <v>641</v>
      </c>
      <c r="J8596" s="65">
        <v>5</v>
      </c>
      <c r="K8596" s="65">
        <v>10</v>
      </c>
      <c r="L8596" s="65">
        <v>314</v>
      </c>
      <c r="M8596" s="65" t="s">
        <v>265</v>
      </c>
    </row>
    <row r="8597" spans="1:13" ht="12.75" customHeight="1">
      <c r="A8597" s="65" t="str">
        <f>IF(ROW()=1,"KEY",IF(ISNA(VLOOKUP(B8597,車名対応マスタ!B:D,3,FALSE)),"",IF(VLOOKUP(B8597,車名対応マスタ!B:D,3,FALSE)="","",$D8597&amp;" "&amp;IF($G8597="9","J","O")&amp;" "&amp;$I8597&amp;" "&amp;IF($I8597&lt;=TEXT(★完成資料!$A$1,"yyyymm"),TEXT(★完成資料!$A$1,"yyyymm"),"999999")&amp; " " &amp; LEFT(F8597 &amp; "          ",10))))</f>
        <v xml:space="preserve">T O 202204 yyyy00 HV        </v>
      </c>
      <c r="B8597" s="68" t="s">
        <v>475</v>
      </c>
      <c r="C8597" s="68" t="s">
        <v>119</v>
      </c>
      <c r="D8597" s="68" t="s">
        <v>287</v>
      </c>
      <c r="E8597" s="68" t="s">
        <v>531</v>
      </c>
      <c r="F8597" s="68" t="s">
        <v>360</v>
      </c>
      <c r="G8597" s="68" t="s">
        <v>76</v>
      </c>
      <c r="H8597" s="68" t="s">
        <v>492</v>
      </c>
      <c r="I8597" s="68" t="s">
        <v>642</v>
      </c>
      <c r="J8597" s="65">
        <v>12</v>
      </c>
      <c r="K8597" s="65">
        <v>5</v>
      </c>
      <c r="L8597" s="65">
        <v>314</v>
      </c>
      <c r="M8597" s="65" t="s">
        <v>265</v>
      </c>
    </row>
    <row r="8598" spans="1:13" ht="12.75" customHeight="1">
      <c r="A8598" s="65" t="str">
        <f>IF(ROW()=1,"KEY",IF(ISNA(VLOOKUP(B8598,車名対応マスタ!B:D,3,FALSE)),"",IF(VLOOKUP(B8598,車名対応マスタ!B:D,3,FALSE)="","",$D8598&amp;" "&amp;IF($G8598="9","J","O")&amp;" "&amp;$I8598&amp;" "&amp;IF($I8598&lt;=TEXT(★完成資料!$A$1,"yyyymm"),TEXT(★完成資料!$A$1,"yyyymm"),"999999")&amp; " " &amp; LEFT(F8598 &amp; "          ",10))))</f>
        <v xml:space="preserve">T O 202205 yyyy00 HV        </v>
      </c>
      <c r="B8598" s="68" t="s">
        <v>475</v>
      </c>
      <c r="C8598" s="68" t="s">
        <v>119</v>
      </c>
      <c r="D8598" s="68" t="s">
        <v>287</v>
      </c>
      <c r="E8598" s="68" t="s">
        <v>531</v>
      </c>
      <c r="F8598" s="68" t="s">
        <v>360</v>
      </c>
      <c r="G8598" s="68" t="s">
        <v>76</v>
      </c>
      <c r="H8598" s="68" t="s">
        <v>492</v>
      </c>
      <c r="I8598" s="68" t="s">
        <v>647</v>
      </c>
      <c r="J8598" s="65">
        <v>2</v>
      </c>
      <c r="K8598" s="65">
        <v>4</v>
      </c>
      <c r="L8598" s="65">
        <v>314</v>
      </c>
      <c r="M8598" s="65" t="s">
        <v>265</v>
      </c>
    </row>
    <row r="8599" spans="1:13" ht="12.75" customHeight="1">
      <c r="A8599" s="65" t="str">
        <f>IF(ROW()=1,"KEY",IF(ISNA(VLOOKUP(B8599,車名対応マスタ!B:D,3,FALSE)),"",IF(VLOOKUP(B8599,車名対応マスタ!B:D,3,FALSE)="","",$D8599&amp;" "&amp;IF($G8599="9","J","O")&amp;" "&amp;$I8599&amp;" "&amp;IF($I8599&lt;=TEXT(★完成資料!$A$1,"yyyymm"),TEXT(★完成資料!$A$1,"yyyymm"),"999999")&amp; " " &amp; LEFT(F8599 &amp; "          ",10))))</f>
        <v xml:space="preserve">T O 202206 yyyy00 HV        </v>
      </c>
      <c r="B8599" s="68" t="s">
        <v>475</v>
      </c>
      <c r="C8599" s="68" t="s">
        <v>119</v>
      </c>
      <c r="D8599" s="68" t="s">
        <v>287</v>
      </c>
      <c r="E8599" s="68" t="s">
        <v>531</v>
      </c>
      <c r="F8599" s="68" t="s">
        <v>360</v>
      </c>
      <c r="G8599" s="68" t="s">
        <v>76</v>
      </c>
      <c r="H8599" s="68" t="s">
        <v>492</v>
      </c>
      <c r="I8599" s="68" t="s">
        <v>652</v>
      </c>
      <c r="J8599" s="65">
        <v>2</v>
      </c>
      <c r="K8599" s="65">
        <v>5</v>
      </c>
      <c r="L8599" s="65">
        <v>314</v>
      </c>
      <c r="M8599" s="65" t="s">
        <v>265</v>
      </c>
    </row>
    <row r="8600" spans="1:13" ht="12.75" customHeight="1">
      <c r="A8600" s="65" t="str">
        <f>IF(ROW()=1,"KEY",IF(ISNA(VLOOKUP(B8600,車名対応マスタ!B:D,3,FALSE)),"",IF(VLOOKUP(B8600,車名対応マスタ!B:D,3,FALSE)="","",$D8600&amp;" "&amp;IF($G8600="9","J","O")&amp;" "&amp;$I8600&amp;" "&amp;IF($I8600&lt;=TEXT(★完成資料!$A$1,"yyyymm"),TEXT(★完成資料!$A$1,"yyyymm"),"999999")&amp; " " &amp; LEFT(F8600 &amp; "          ",10))))</f>
        <v xml:space="preserve">T O 202207 yyyy00 HV        </v>
      </c>
      <c r="B8600" s="68" t="s">
        <v>475</v>
      </c>
      <c r="C8600" s="68" t="s">
        <v>119</v>
      </c>
      <c r="D8600" s="68" t="s">
        <v>287</v>
      </c>
      <c r="E8600" s="68" t="s">
        <v>531</v>
      </c>
      <c r="F8600" s="68" t="s">
        <v>360</v>
      </c>
      <c r="G8600" s="68" t="s">
        <v>76</v>
      </c>
      <c r="H8600" s="68" t="s">
        <v>492</v>
      </c>
      <c r="I8600" s="68" t="s">
        <v>655</v>
      </c>
      <c r="J8600" s="65">
        <v>0</v>
      </c>
      <c r="K8600" s="65">
        <v>2</v>
      </c>
      <c r="L8600" s="65">
        <v>314</v>
      </c>
      <c r="M8600" s="65" t="s">
        <v>265</v>
      </c>
    </row>
    <row r="8601" spans="1:13" ht="12.75" customHeight="1">
      <c r="A8601" s="65" t="str">
        <f>IF(ROW()=1,"KEY",IF(ISNA(VLOOKUP(B8601,車名対応マスタ!B:D,3,FALSE)),"",IF(VLOOKUP(B8601,車名対応マスタ!B:D,3,FALSE)="","",$D8601&amp;" "&amp;IF($G8601="9","J","O")&amp;" "&amp;$I8601&amp;" "&amp;IF($I8601&lt;=TEXT(★完成資料!$A$1,"yyyymm"),TEXT(★完成資料!$A$1,"yyyymm"),"999999")&amp; " " &amp; LEFT(F8601 &amp; "          ",10))))</f>
        <v xml:space="preserve">T O 202208 yyyy00 HV        </v>
      </c>
      <c r="B8601" s="68" t="s">
        <v>475</v>
      </c>
      <c r="C8601" s="68" t="s">
        <v>119</v>
      </c>
      <c r="D8601" s="68" t="s">
        <v>287</v>
      </c>
      <c r="E8601" s="68" t="s">
        <v>531</v>
      </c>
      <c r="F8601" s="68" t="s">
        <v>360</v>
      </c>
      <c r="G8601" s="68" t="s">
        <v>76</v>
      </c>
      <c r="H8601" s="68" t="s">
        <v>492</v>
      </c>
      <c r="I8601" s="68" t="s">
        <v>656</v>
      </c>
      <c r="J8601" s="65">
        <v>2</v>
      </c>
      <c r="K8601" s="65">
        <v>7</v>
      </c>
      <c r="L8601" s="65">
        <v>314</v>
      </c>
      <c r="M8601" s="65" t="s">
        <v>265</v>
      </c>
    </row>
    <row r="8602" spans="1:13" ht="12.75" customHeight="1">
      <c r="A8602" s="65" t="str">
        <f>IF(ROW()=1,"KEY",IF(ISNA(VLOOKUP(B8602,車名対応マスタ!B:D,3,FALSE)),"",IF(VLOOKUP(B8602,車名対応マスタ!B:D,3,FALSE)="","",$D8602&amp;" "&amp;IF($G8602="9","J","O")&amp;" "&amp;$I8602&amp;" "&amp;IF($I8602&lt;=TEXT(★完成資料!$A$1,"yyyymm"),TEXT(★完成資料!$A$1,"yyyymm"),"999999")&amp; " " &amp; LEFT(F8602 &amp; "          ",10))))</f>
        <v xml:space="preserve">T O 202209 yyyy00 HV        </v>
      </c>
      <c r="B8602" s="68" t="s">
        <v>475</v>
      </c>
      <c r="C8602" s="68" t="s">
        <v>119</v>
      </c>
      <c r="D8602" s="68" t="s">
        <v>287</v>
      </c>
      <c r="E8602" s="68" t="s">
        <v>531</v>
      </c>
      <c r="F8602" s="68" t="s">
        <v>360</v>
      </c>
      <c r="G8602" s="68" t="s">
        <v>76</v>
      </c>
      <c r="H8602" s="68" t="s">
        <v>492</v>
      </c>
      <c r="I8602" s="68" t="s">
        <v>657</v>
      </c>
      <c r="J8602" s="65">
        <v>0</v>
      </c>
      <c r="K8602" s="65">
        <v>5</v>
      </c>
      <c r="L8602" s="65">
        <v>314</v>
      </c>
      <c r="M8602" s="65" t="s">
        <v>265</v>
      </c>
    </row>
    <row r="8603" spans="1:13" ht="12.75" customHeight="1">
      <c r="A8603" s="65" t="str">
        <f>IF(ROW()=1,"KEY",IF(ISNA(VLOOKUP(B8603,車名対応マスタ!B:D,3,FALSE)),"",IF(VLOOKUP(B8603,車名対応マスタ!B:D,3,FALSE)="","",$D8603&amp;" "&amp;IF($G8603="9","J","O")&amp;" "&amp;$I8603&amp;" "&amp;IF($I8603&lt;=TEXT(★完成資料!$A$1,"yyyymm"),TEXT(★完成資料!$A$1,"yyyymm"),"999999")&amp; " " &amp; LEFT(F8603 &amp; "          ",10))))</f>
        <v xml:space="preserve">T O 202210 yyyy00 HV        </v>
      </c>
      <c r="B8603" s="68" t="s">
        <v>475</v>
      </c>
      <c r="C8603" s="68" t="s">
        <v>119</v>
      </c>
      <c r="D8603" s="68" t="s">
        <v>287</v>
      </c>
      <c r="E8603" s="68" t="s">
        <v>531</v>
      </c>
      <c r="F8603" s="68" t="s">
        <v>360</v>
      </c>
      <c r="G8603" s="68" t="s">
        <v>76</v>
      </c>
      <c r="H8603" s="68" t="s">
        <v>492</v>
      </c>
      <c r="I8603" s="68" t="s">
        <v>663</v>
      </c>
      <c r="J8603" s="65">
        <v>0</v>
      </c>
      <c r="K8603" s="65">
        <v>4</v>
      </c>
      <c r="L8603" s="65">
        <v>314</v>
      </c>
      <c r="M8603" s="65" t="s">
        <v>265</v>
      </c>
    </row>
    <row r="8604" spans="1:13" ht="12.75" customHeight="1">
      <c r="A8604" s="65" t="str">
        <f>IF(ROW()=1,"KEY",IF(ISNA(VLOOKUP(B8604,車名対応マスタ!B:D,3,FALSE)),"",IF(VLOOKUP(B8604,車名対応マスタ!B:D,3,FALSE)="","",$D8604&amp;" "&amp;IF($G8604="9","J","O")&amp;" "&amp;$I8604&amp;" "&amp;IF($I8604&lt;=TEXT(★完成資料!$A$1,"yyyymm"),TEXT(★完成資料!$A$1,"yyyymm"),"999999")&amp; " " &amp; LEFT(F8604 &amp; "          ",10))))</f>
        <v xml:space="preserve">T O 202201 yyyy00 HV        </v>
      </c>
      <c r="B8604" s="68" t="s">
        <v>475</v>
      </c>
      <c r="C8604" s="68" t="s">
        <v>119</v>
      </c>
      <c r="D8604" s="68" t="s">
        <v>287</v>
      </c>
      <c r="E8604" s="68" t="s">
        <v>531</v>
      </c>
      <c r="F8604" s="68" t="s">
        <v>360</v>
      </c>
      <c r="G8604" s="68" t="s">
        <v>76</v>
      </c>
      <c r="H8604" s="68" t="s">
        <v>492</v>
      </c>
      <c r="I8604" s="68" t="s">
        <v>639</v>
      </c>
      <c r="J8604" s="65">
        <v>0</v>
      </c>
      <c r="K8604" s="65">
        <v>6</v>
      </c>
      <c r="L8604" s="65">
        <v>305</v>
      </c>
      <c r="M8604" s="65" t="s">
        <v>373</v>
      </c>
    </row>
    <row r="8605" spans="1:13" ht="12.75" customHeight="1">
      <c r="A8605" s="65" t="str">
        <f>IF(ROW()=1,"KEY",IF(ISNA(VLOOKUP(B8605,車名対応マスタ!B:D,3,FALSE)),"",IF(VLOOKUP(B8605,車名対応マスタ!B:D,3,FALSE)="","",$D8605&amp;" "&amp;IF($G8605="9","J","O")&amp;" "&amp;$I8605&amp;" "&amp;IF($I8605&lt;=TEXT(★完成資料!$A$1,"yyyymm"),TEXT(★完成資料!$A$1,"yyyymm"),"999999")&amp; " " &amp; LEFT(F8605 &amp; "          ",10))))</f>
        <v xml:space="preserve">T O 202202 yyyy00 HV        </v>
      </c>
      <c r="B8605" s="68" t="s">
        <v>475</v>
      </c>
      <c r="C8605" s="68" t="s">
        <v>119</v>
      </c>
      <c r="D8605" s="68" t="s">
        <v>287</v>
      </c>
      <c r="E8605" s="68" t="s">
        <v>531</v>
      </c>
      <c r="F8605" s="68" t="s">
        <v>360</v>
      </c>
      <c r="G8605" s="68" t="s">
        <v>76</v>
      </c>
      <c r="H8605" s="68" t="s">
        <v>492</v>
      </c>
      <c r="I8605" s="68" t="s">
        <v>640</v>
      </c>
      <c r="J8605" s="65">
        <v>0</v>
      </c>
      <c r="K8605" s="65">
        <v>7</v>
      </c>
      <c r="L8605" s="65">
        <v>305</v>
      </c>
      <c r="M8605" s="65" t="s">
        <v>373</v>
      </c>
    </row>
    <row r="8606" spans="1:13" ht="12.75" customHeight="1">
      <c r="A8606" s="65" t="str">
        <f>IF(ROW()=1,"KEY",IF(ISNA(VLOOKUP(B8606,車名対応マスタ!B:D,3,FALSE)),"",IF(VLOOKUP(B8606,車名対応マスタ!B:D,3,FALSE)="","",$D8606&amp;" "&amp;IF($G8606="9","J","O")&amp;" "&amp;$I8606&amp;" "&amp;IF($I8606&lt;=TEXT(★完成資料!$A$1,"yyyymm"),TEXT(★完成資料!$A$1,"yyyymm"),"999999")&amp; " " &amp; LEFT(F8606 &amp; "          ",10))))</f>
        <v xml:space="preserve">T O 202203 yyyy00 HV        </v>
      </c>
      <c r="B8606" s="68" t="s">
        <v>475</v>
      </c>
      <c r="C8606" s="68" t="s">
        <v>119</v>
      </c>
      <c r="D8606" s="68" t="s">
        <v>287</v>
      </c>
      <c r="E8606" s="68" t="s">
        <v>531</v>
      </c>
      <c r="F8606" s="68" t="s">
        <v>360</v>
      </c>
      <c r="G8606" s="68" t="s">
        <v>76</v>
      </c>
      <c r="H8606" s="68" t="s">
        <v>492</v>
      </c>
      <c r="I8606" s="68" t="s">
        <v>641</v>
      </c>
      <c r="J8606" s="65">
        <v>10</v>
      </c>
      <c r="K8606" s="65">
        <v>3</v>
      </c>
      <c r="L8606" s="65">
        <v>305</v>
      </c>
      <c r="M8606" s="65" t="s">
        <v>373</v>
      </c>
    </row>
    <row r="8607" spans="1:13" ht="12.75" customHeight="1">
      <c r="A8607" s="65" t="str">
        <f>IF(ROW()=1,"KEY",IF(ISNA(VLOOKUP(B8607,車名対応マスタ!B:D,3,FALSE)),"",IF(VLOOKUP(B8607,車名対応マスタ!B:D,3,FALSE)="","",$D8607&amp;" "&amp;IF($G8607="9","J","O")&amp;" "&amp;$I8607&amp;" "&amp;IF($I8607&lt;=TEXT(★完成資料!$A$1,"yyyymm"),TEXT(★完成資料!$A$1,"yyyymm"),"999999")&amp; " " &amp; LEFT(F8607 &amp; "          ",10))))</f>
        <v xml:space="preserve">T O 202204 yyyy00 HV        </v>
      </c>
      <c r="B8607" s="68" t="s">
        <v>475</v>
      </c>
      <c r="C8607" s="68" t="s">
        <v>119</v>
      </c>
      <c r="D8607" s="68" t="s">
        <v>287</v>
      </c>
      <c r="E8607" s="68" t="s">
        <v>531</v>
      </c>
      <c r="F8607" s="68" t="s">
        <v>360</v>
      </c>
      <c r="G8607" s="68" t="s">
        <v>76</v>
      </c>
      <c r="H8607" s="68" t="s">
        <v>492</v>
      </c>
      <c r="I8607" s="68" t="s">
        <v>642</v>
      </c>
      <c r="J8607" s="65">
        <v>4</v>
      </c>
      <c r="K8607" s="65">
        <v>2</v>
      </c>
      <c r="L8607" s="65">
        <v>305</v>
      </c>
      <c r="M8607" s="65" t="s">
        <v>373</v>
      </c>
    </row>
    <row r="8608" spans="1:13" ht="12.75" customHeight="1">
      <c r="A8608" s="65" t="str">
        <f>IF(ROW()=1,"KEY",IF(ISNA(VLOOKUP(B8608,車名対応マスタ!B:D,3,FALSE)),"",IF(VLOOKUP(B8608,車名対応マスタ!B:D,3,FALSE)="","",$D8608&amp;" "&amp;IF($G8608="9","J","O")&amp;" "&amp;$I8608&amp;" "&amp;IF($I8608&lt;=TEXT(★完成資料!$A$1,"yyyymm"),TEXT(★完成資料!$A$1,"yyyymm"),"999999")&amp; " " &amp; LEFT(F8608 &amp; "          ",10))))</f>
        <v xml:space="preserve">T O 202205 yyyy00 HV        </v>
      </c>
      <c r="B8608" s="68" t="s">
        <v>475</v>
      </c>
      <c r="C8608" s="68" t="s">
        <v>119</v>
      </c>
      <c r="D8608" s="68" t="s">
        <v>287</v>
      </c>
      <c r="E8608" s="68" t="s">
        <v>531</v>
      </c>
      <c r="F8608" s="68" t="s">
        <v>360</v>
      </c>
      <c r="G8608" s="68" t="s">
        <v>76</v>
      </c>
      <c r="H8608" s="68" t="s">
        <v>492</v>
      </c>
      <c r="I8608" s="68" t="s">
        <v>647</v>
      </c>
      <c r="J8608" s="65">
        <v>0</v>
      </c>
      <c r="K8608" s="65">
        <v>3</v>
      </c>
      <c r="L8608" s="65">
        <v>305</v>
      </c>
      <c r="M8608" s="65" t="s">
        <v>373</v>
      </c>
    </row>
    <row r="8609" spans="1:13" ht="12.75" customHeight="1">
      <c r="A8609" s="65" t="str">
        <f>IF(ROW()=1,"KEY",IF(ISNA(VLOOKUP(B8609,車名対応マスタ!B:D,3,FALSE)),"",IF(VLOOKUP(B8609,車名対応マスタ!B:D,3,FALSE)="","",$D8609&amp;" "&amp;IF($G8609="9","J","O")&amp;" "&amp;$I8609&amp;" "&amp;IF($I8609&lt;=TEXT(★完成資料!$A$1,"yyyymm"),TEXT(★完成資料!$A$1,"yyyymm"),"999999")&amp; " " &amp; LEFT(F8609 &amp; "          ",10))))</f>
        <v xml:space="preserve">T O 202206 yyyy00 HV        </v>
      </c>
      <c r="B8609" s="68" t="s">
        <v>475</v>
      </c>
      <c r="C8609" s="68" t="s">
        <v>119</v>
      </c>
      <c r="D8609" s="68" t="s">
        <v>287</v>
      </c>
      <c r="E8609" s="68" t="s">
        <v>531</v>
      </c>
      <c r="F8609" s="68" t="s">
        <v>360</v>
      </c>
      <c r="G8609" s="68" t="s">
        <v>76</v>
      </c>
      <c r="H8609" s="68" t="s">
        <v>492</v>
      </c>
      <c r="I8609" s="68" t="s">
        <v>652</v>
      </c>
      <c r="J8609" s="65">
        <v>25</v>
      </c>
      <c r="K8609" s="65">
        <v>2</v>
      </c>
      <c r="L8609" s="65">
        <v>305</v>
      </c>
      <c r="M8609" s="65" t="s">
        <v>373</v>
      </c>
    </row>
    <row r="8610" spans="1:13" ht="12.75" customHeight="1">
      <c r="A8610" s="65" t="str">
        <f>IF(ROW()=1,"KEY",IF(ISNA(VLOOKUP(B8610,車名対応マスタ!B:D,3,FALSE)),"",IF(VLOOKUP(B8610,車名対応マスタ!B:D,3,FALSE)="","",$D8610&amp;" "&amp;IF($G8610="9","J","O")&amp;" "&amp;$I8610&amp;" "&amp;IF($I8610&lt;=TEXT(★完成資料!$A$1,"yyyymm"),TEXT(★完成資料!$A$1,"yyyymm"),"999999")&amp; " " &amp; LEFT(F8610 &amp; "          ",10))))</f>
        <v xml:space="preserve">T O 202207 yyyy00 HV        </v>
      </c>
      <c r="B8610" s="68" t="s">
        <v>475</v>
      </c>
      <c r="C8610" s="68" t="s">
        <v>119</v>
      </c>
      <c r="D8610" s="68" t="s">
        <v>287</v>
      </c>
      <c r="E8610" s="68" t="s">
        <v>531</v>
      </c>
      <c r="F8610" s="68" t="s">
        <v>360</v>
      </c>
      <c r="G8610" s="68" t="s">
        <v>76</v>
      </c>
      <c r="H8610" s="68" t="s">
        <v>492</v>
      </c>
      <c r="I8610" s="68" t="s">
        <v>655</v>
      </c>
      <c r="J8610" s="65">
        <v>3</v>
      </c>
      <c r="K8610" s="65">
        <v>10</v>
      </c>
      <c r="L8610" s="65">
        <v>305</v>
      </c>
      <c r="M8610" s="65" t="s">
        <v>373</v>
      </c>
    </row>
    <row r="8611" spans="1:13" ht="12.75" customHeight="1">
      <c r="A8611" s="65" t="str">
        <f>IF(ROW()=1,"KEY",IF(ISNA(VLOOKUP(B8611,車名対応マスタ!B:D,3,FALSE)),"",IF(VLOOKUP(B8611,車名対応マスタ!B:D,3,FALSE)="","",$D8611&amp;" "&amp;IF($G8611="9","J","O")&amp;" "&amp;$I8611&amp;" "&amp;IF($I8611&lt;=TEXT(★完成資料!$A$1,"yyyymm"),TEXT(★完成資料!$A$1,"yyyymm"),"999999")&amp; " " &amp; LEFT(F8611 &amp; "          ",10))))</f>
        <v xml:space="preserve">T O 202208 yyyy00 HV        </v>
      </c>
      <c r="B8611" s="68" t="s">
        <v>475</v>
      </c>
      <c r="C8611" s="68" t="s">
        <v>119</v>
      </c>
      <c r="D8611" s="68" t="s">
        <v>287</v>
      </c>
      <c r="E8611" s="68" t="s">
        <v>531</v>
      </c>
      <c r="F8611" s="68" t="s">
        <v>360</v>
      </c>
      <c r="G8611" s="68" t="s">
        <v>76</v>
      </c>
      <c r="H8611" s="68" t="s">
        <v>492</v>
      </c>
      <c r="I8611" s="68" t="s">
        <v>656</v>
      </c>
      <c r="J8611" s="65">
        <v>13</v>
      </c>
      <c r="K8611" s="65">
        <v>11</v>
      </c>
      <c r="L8611" s="65">
        <v>305</v>
      </c>
      <c r="M8611" s="65" t="s">
        <v>373</v>
      </c>
    </row>
    <row r="8612" spans="1:13" ht="12.75" customHeight="1">
      <c r="A8612" s="65" t="str">
        <f>IF(ROW()=1,"KEY",IF(ISNA(VLOOKUP(B8612,車名対応マスタ!B:D,3,FALSE)),"",IF(VLOOKUP(B8612,車名対応マスタ!B:D,3,FALSE)="","",$D8612&amp;" "&amp;IF($G8612="9","J","O")&amp;" "&amp;$I8612&amp;" "&amp;IF($I8612&lt;=TEXT(★完成資料!$A$1,"yyyymm"),TEXT(★完成資料!$A$1,"yyyymm"),"999999")&amp; " " &amp; LEFT(F8612 &amp; "          ",10))))</f>
        <v xml:space="preserve">T O 202209 yyyy00 HV        </v>
      </c>
      <c r="B8612" s="68" t="s">
        <v>475</v>
      </c>
      <c r="C8612" s="68" t="s">
        <v>119</v>
      </c>
      <c r="D8612" s="68" t="s">
        <v>287</v>
      </c>
      <c r="E8612" s="68" t="s">
        <v>531</v>
      </c>
      <c r="F8612" s="68" t="s">
        <v>360</v>
      </c>
      <c r="G8612" s="68" t="s">
        <v>76</v>
      </c>
      <c r="H8612" s="68" t="s">
        <v>492</v>
      </c>
      <c r="I8612" s="68" t="s">
        <v>657</v>
      </c>
      <c r="J8612" s="65">
        <v>14</v>
      </c>
      <c r="K8612" s="65">
        <v>13</v>
      </c>
      <c r="L8612" s="65">
        <v>305</v>
      </c>
      <c r="M8612" s="65" t="s">
        <v>373</v>
      </c>
    </row>
    <row r="8613" spans="1:13" ht="12.75" customHeight="1">
      <c r="A8613" s="65" t="str">
        <f>IF(ROW()=1,"KEY",IF(ISNA(VLOOKUP(B8613,車名対応マスタ!B:D,3,FALSE)),"",IF(VLOOKUP(B8613,車名対応マスタ!B:D,3,FALSE)="","",$D8613&amp;" "&amp;IF($G8613="9","J","O")&amp;" "&amp;$I8613&amp;" "&amp;IF($I8613&lt;=TEXT(★完成資料!$A$1,"yyyymm"),TEXT(★完成資料!$A$1,"yyyymm"),"999999")&amp; " " &amp; LEFT(F8613 &amp; "          ",10))))</f>
        <v xml:space="preserve">T O 202210 yyyy00 HV        </v>
      </c>
      <c r="B8613" s="68" t="s">
        <v>475</v>
      </c>
      <c r="C8613" s="68" t="s">
        <v>119</v>
      </c>
      <c r="D8613" s="68" t="s">
        <v>287</v>
      </c>
      <c r="E8613" s="68" t="s">
        <v>531</v>
      </c>
      <c r="F8613" s="68" t="s">
        <v>360</v>
      </c>
      <c r="G8613" s="68" t="s">
        <v>76</v>
      </c>
      <c r="H8613" s="68" t="s">
        <v>492</v>
      </c>
      <c r="I8613" s="68" t="s">
        <v>663</v>
      </c>
      <c r="J8613" s="65">
        <v>7</v>
      </c>
      <c r="K8613" s="65">
        <v>13</v>
      </c>
      <c r="L8613" s="65">
        <v>305</v>
      </c>
      <c r="M8613" s="65" t="s">
        <v>373</v>
      </c>
    </row>
    <row r="8614" spans="1:13" ht="12.75" customHeight="1">
      <c r="A8614" s="65" t="str">
        <f>IF(ROW()=1,"KEY",IF(ISNA(VLOOKUP(B8614,車名対応マスタ!B:D,3,FALSE)),"",IF(VLOOKUP(B8614,車名対応マスタ!B:D,3,FALSE)="","",$D8614&amp;" "&amp;IF($G8614="9","J","O")&amp;" "&amp;$I8614&amp;" "&amp;IF($I8614&lt;=TEXT(★完成資料!$A$1,"yyyymm"),TEXT(★完成資料!$A$1,"yyyymm"),"999999")&amp; " " &amp; LEFT(F8614 &amp; "          ",10))))</f>
        <v xml:space="preserve">T O 202201 yyyy00 HV        </v>
      </c>
      <c r="B8614" s="68" t="s">
        <v>475</v>
      </c>
      <c r="C8614" s="68" t="s">
        <v>119</v>
      </c>
      <c r="D8614" s="68" t="s">
        <v>287</v>
      </c>
      <c r="E8614" s="68" t="s">
        <v>531</v>
      </c>
      <c r="F8614" s="68" t="s">
        <v>360</v>
      </c>
      <c r="G8614" s="68" t="s">
        <v>76</v>
      </c>
      <c r="H8614" s="68" t="s">
        <v>492</v>
      </c>
      <c r="I8614" s="68" t="s">
        <v>639</v>
      </c>
      <c r="J8614" s="65">
        <v>13</v>
      </c>
      <c r="K8614" s="65">
        <v>6</v>
      </c>
      <c r="L8614" s="65">
        <v>307</v>
      </c>
      <c r="M8614" s="65" t="s">
        <v>293</v>
      </c>
    </row>
    <row r="8615" spans="1:13" ht="12.75" customHeight="1">
      <c r="A8615" s="65" t="str">
        <f>IF(ROW()=1,"KEY",IF(ISNA(VLOOKUP(B8615,車名対応マスタ!B:D,3,FALSE)),"",IF(VLOOKUP(B8615,車名対応マスタ!B:D,3,FALSE)="","",$D8615&amp;" "&amp;IF($G8615="9","J","O")&amp;" "&amp;$I8615&amp;" "&amp;IF($I8615&lt;=TEXT(★完成資料!$A$1,"yyyymm"),TEXT(★完成資料!$A$1,"yyyymm"),"999999")&amp; " " &amp; LEFT(F8615 &amp; "          ",10))))</f>
        <v xml:space="preserve">T O 202202 yyyy00 HV        </v>
      </c>
      <c r="B8615" s="68" t="s">
        <v>475</v>
      </c>
      <c r="C8615" s="68" t="s">
        <v>119</v>
      </c>
      <c r="D8615" s="68" t="s">
        <v>287</v>
      </c>
      <c r="E8615" s="68" t="s">
        <v>531</v>
      </c>
      <c r="F8615" s="68" t="s">
        <v>360</v>
      </c>
      <c r="G8615" s="68" t="s">
        <v>76</v>
      </c>
      <c r="H8615" s="68" t="s">
        <v>492</v>
      </c>
      <c r="I8615" s="68" t="s">
        <v>640</v>
      </c>
      <c r="J8615" s="65">
        <v>1</v>
      </c>
      <c r="K8615" s="65">
        <v>2</v>
      </c>
      <c r="L8615" s="65">
        <v>307</v>
      </c>
      <c r="M8615" s="65" t="s">
        <v>293</v>
      </c>
    </row>
    <row r="8616" spans="1:13" ht="12.75" customHeight="1">
      <c r="A8616" s="65" t="str">
        <f>IF(ROW()=1,"KEY",IF(ISNA(VLOOKUP(B8616,車名対応マスタ!B:D,3,FALSE)),"",IF(VLOOKUP(B8616,車名対応マスタ!B:D,3,FALSE)="","",$D8616&amp;" "&amp;IF($G8616="9","J","O")&amp;" "&amp;$I8616&amp;" "&amp;IF($I8616&lt;=TEXT(★完成資料!$A$1,"yyyymm"),TEXT(★完成資料!$A$1,"yyyymm"),"999999")&amp; " " &amp; LEFT(F8616 &amp; "          ",10))))</f>
        <v xml:space="preserve">T O 202203 yyyy00 HV        </v>
      </c>
      <c r="B8616" s="68" t="s">
        <v>475</v>
      </c>
      <c r="C8616" s="68" t="s">
        <v>119</v>
      </c>
      <c r="D8616" s="68" t="s">
        <v>287</v>
      </c>
      <c r="E8616" s="68" t="s">
        <v>531</v>
      </c>
      <c r="F8616" s="68" t="s">
        <v>360</v>
      </c>
      <c r="G8616" s="68" t="s">
        <v>76</v>
      </c>
      <c r="H8616" s="68" t="s">
        <v>492</v>
      </c>
      <c r="I8616" s="68" t="s">
        <v>641</v>
      </c>
      <c r="J8616" s="65">
        <v>8</v>
      </c>
      <c r="K8616" s="65">
        <v>15</v>
      </c>
      <c r="L8616" s="65">
        <v>307</v>
      </c>
      <c r="M8616" s="65" t="s">
        <v>293</v>
      </c>
    </row>
    <row r="8617" spans="1:13" ht="12.75" customHeight="1">
      <c r="A8617" s="65" t="str">
        <f>IF(ROW()=1,"KEY",IF(ISNA(VLOOKUP(B8617,車名対応マスタ!B:D,3,FALSE)),"",IF(VLOOKUP(B8617,車名対応マスタ!B:D,3,FALSE)="","",$D8617&amp;" "&amp;IF($G8617="9","J","O")&amp;" "&amp;$I8617&amp;" "&amp;IF($I8617&lt;=TEXT(★完成資料!$A$1,"yyyymm"),TEXT(★完成資料!$A$1,"yyyymm"),"999999")&amp; " " &amp; LEFT(F8617 &amp; "          ",10))))</f>
        <v xml:space="preserve">T O 202204 yyyy00 HV        </v>
      </c>
      <c r="B8617" s="68" t="s">
        <v>475</v>
      </c>
      <c r="C8617" s="68" t="s">
        <v>119</v>
      </c>
      <c r="D8617" s="68" t="s">
        <v>287</v>
      </c>
      <c r="E8617" s="68" t="s">
        <v>531</v>
      </c>
      <c r="F8617" s="68" t="s">
        <v>360</v>
      </c>
      <c r="G8617" s="68" t="s">
        <v>76</v>
      </c>
      <c r="H8617" s="68" t="s">
        <v>492</v>
      </c>
      <c r="I8617" s="68" t="s">
        <v>642</v>
      </c>
      <c r="J8617" s="65">
        <v>5</v>
      </c>
      <c r="K8617" s="65">
        <v>14</v>
      </c>
      <c r="L8617" s="65">
        <v>307</v>
      </c>
      <c r="M8617" s="65" t="s">
        <v>293</v>
      </c>
    </row>
    <row r="8618" spans="1:13" ht="12.75" customHeight="1">
      <c r="A8618" s="65" t="str">
        <f>IF(ROW()=1,"KEY",IF(ISNA(VLOOKUP(B8618,車名対応マスタ!B:D,3,FALSE)),"",IF(VLOOKUP(B8618,車名対応マスタ!B:D,3,FALSE)="","",$D8618&amp;" "&amp;IF($G8618="9","J","O")&amp;" "&amp;$I8618&amp;" "&amp;IF($I8618&lt;=TEXT(★完成資料!$A$1,"yyyymm"),TEXT(★完成資料!$A$1,"yyyymm"),"999999")&amp; " " &amp; LEFT(F8618 &amp; "          ",10))))</f>
        <v xml:space="preserve">T O 202205 yyyy00 HV        </v>
      </c>
      <c r="B8618" s="68" t="s">
        <v>475</v>
      </c>
      <c r="C8618" s="68" t="s">
        <v>119</v>
      </c>
      <c r="D8618" s="68" t="s">
        <v>287</v>
      </c>
      <c r="E8618" s="68" t="s">
        <v>531</v>
      </c>
      <c r="F8618" s="68" t="s">
        <v>360</v>
      </c>
      <c r="G8618" s="68" t="s">
        <v>76</v>
      </c>
      <c r="H8618" s="68" t="s">
        <v>492</v>
      </c>
      <c r="I8618" s="68" t="s">
        <v>647</v>
      </c>
      <c r="J8618" s="65">
        <v>9</v>
      </c>
      <c r="K8618" s="65">
        <v>5</v>
      </c>
      <c r="L8618" s="65">
        <v>307</v>
      </c>
      <c r="M8618" s="65" t="s">
        <v>293</v>
      </c>
    </row>
    <row r="8619" spans="1:13" ht="12.75" customHeight="1">
      <c r="A8619" s="65" t="str">
        <f>IF(ROW()=1,"KEY",IF(ISNA(VLOOKUP(B8619,車名対応マスタ!B:D,3,FALSE)),"",IF(VLOOKUP(B8619,車名対応マスタ!B:D,3,FALSE)="","",$D8619&amp;" "&amp;IF($G8619="9","J","O")&amp;" "&amp;$I8619&amp;" "&amp;IF($I8619&lt;=TEXT(★完成資料!$A$1,"yyyymm"),TEXT(★完成資料!$A$1,"yyyymm"),"999999")&amp; " " &amp; LEFT(F8619 &amp; "          ",10))))</f>
        <v xml:space="preserve">T O 202206 yyyy00 HV        </v>
      </c>
      <c r="B8619" s="68" t="s">
        <v>475</v>
      </c>
      <c r="C8619" s="68" t="s">
        <v>119</v>
      </c>
      <c r="D8619" s="68" t="s">
        <v>287</v>
      </c>
      <c r="E8619" s="68" t="s">
        <v>531</v>
      </c>
      <c r="F8619" s="68" t="s">
        <v>360</v>
      </c>
      <c r="G8619" s="68" t="s">
        <v>76</v>
      </c>
      <c r="H8619" s="68" t="s">
        <v>492</v>
      </c>
      <c r="I8619" s="68" t="s">
        <v>652</v>
      </c>
      <c r="J8619" s="65">
        <v>14</v>
      </c>
      <c r="K8619" s="65">
        <v>13</v>
      </c>
      <c r="L8619" s="65">
        <v>307</v>
      </c>
      <c r="M8619" s="65" t="s">
        <v>293</v>
      </c>
    </row>
    <row r="8620" spans="1:13" ht="12.75" customHeight="1">
      <c r="A8620" s="65" t="str">
        <f>IF(ROW()=1,"KEY",IF(ISNA(VLOOKUP(B8620,車名対応マスタ!B:D,3,FALSE)),"",IF(VLOOKUP(B8620,車名対応マスタ!B:D,3,FALSE)="","",$D8620&amp;" "&amp;IF($G8620="9","J","O")&amp;" "&amp;$I8620&amp;" "&amp;IF($I8620&lt;=TEXT(★完成資料!$A$1,"yyyymm"),TEXT(★完成資料!$A$1,"yyyymm"),"999999")&amp; " " &amp; LEFT(F8620 &amp; "          ",10))))</f>
        <v xml:space="preserve">T O 202207 yyyy00 HV        </v>
      </c>
      <c r="B8620" s="68" t="s">
        <v>475</v>
      </c>
      <c r="C8620" s="68" t="s">
        <v>119</v>
      </c>
      <c r="D8620" s="68" t="s">
        <v>287</v>
      </c>
      <c r="E8620" s="68" t="s">
        <v>531</v>
      </c>
      <c r="F8620" s="68" t="s">
        <v>360</v>
      </c>
      <c r="G8620" s="68" t="s">
        <v>76</v>
      </c>
      <c r="H8620" s="68" t="s">
        <v>492</v>
      </c>
      <c r="I8620" s="68" t="s">
        <v>655</v>
      </c>
      <c r="J8620" s="65">
        <v>8</v>
      </c>
      <c r="K8620" s="65">
        <v>9</v>
      </c>
      <c r="L8620" s="65">
        <v>307</v>
      </c>
      <c r="M8620" s="65" t="s">
        <v>293</v>
      </c>
    </row>
    <row r="8621" spans="1:13" ht="12.75" customHeight="1">
      <c r="A8621" s="65" t="str">
        <f>IF(ROW()=1,"KEY",IF(ISNA(VLOOKUP(B8621,車名対応マスタ!B:D,3,FALSE)),"",IF(VLOOKUP(B8621,車名対応マスタ!B:D,3,FALSE)="","",$D8621&amp;" "&amp;IF($G8621="9","J","O")&amp;" "&amp;$I8621&amp;" "&amp;IF($I8621&lt;=TEXT(★完成資料!$A$1,"yyyymm"),TEXT(★完成資料!$A$1,"yyyymm"),"999999")&amp; " " &amp; LEFT(F8621 &amp; "          ",10))))</f>
        <v xml:space="preserve">T O 202208 yyyy00 HV        </v>
      </c>
      <c r="B8621" s="68" t="s">
        <v>475</v>
      </c>
      <c r="C8621" s="68" t="s">
        <v>119</v>
      </c>
      <c r="D8621" s="68" t="s">
        <v>287</v>
      </c>
      <c r="E8621" s="68" t="s">
        <v>531</v>
      </c>
      <c r="F8621" s="68" t="s">
        <v>360</v>
      </c>
      <c r="G8621" s="68" t="s">
        <v>76</v>
      </c>
      <c r="H8621" s="68" t="s">
        <v>492</v>
      </c>
      <c r="I8621" s="68" t="s">
        <v>656</v>
      </c>
      <c r="J8621" s="65">
        <v>11</v>
      </c>
      <c r="K8621" s="65">
        <v>8</v>
      </c>
      <c r="L8621" s="65">
        <v>307</v>
      </c>
      <c r="M8621" s="65" t="s">
        <v>293</v>
      </c>
    </row>
    <row r="8622" spans="1:13" ht="12.75" customHeight="1">
      <c r="A8622" s="65" t="str">
        <f>IF(ROW()=1,"KEY",IF(ISNA(VLOOKUP(B8622,車名対応マスタ!B:D,3,FALSE)),"",IF(VLOOKUP(B8622,車名対応マスタ!B:D,3,FALSE)="","",$D8622&amp;" "&amp;IF($G8622="9","J","O")&amp;" "&amp;$I8622&amp;" "&amp;IF($I8622&lt;=TEXT(★完成資料!$A$1,"yyyymm"),TEXT(★完成資料!$A$1,"yyyymm"),"999999")&amp; " " &amp; LEFT(F8622 &amp; "          ",10))))</f>
        <v xml:space="preserve">T O 202209 yyyy00 HV        </v>
      </c>
      <c r="B8622" s="68" t="s">
        <v>475</v>
      </c>
      <c r="C8622" s="68" t="s">
        <v>119</v>
      </c>
      <c r="D8622" s="68" t="s">
        <v>287</v>
      </c>
      <c r="E8622" s="68" t="s">
        <v>531</v>
      </c>
      <c r="F8622" s="68" t="s">
        <v>360</v>
      </c>
      <c r="G8622" s="68" t="s">
        <v>76</v>
      </c>
      <c r="H8622" s="68" t="s">
        <v>492</v>
      </c>
      <c r="I8622" s="68" t="s">
        <v>657</v>
      </c>
      <c r="J8622" s="65">
        <v>0</v>
      </c>
      <c r="K8622" s="65">
        <v>12</v>
      </c>
      <c r="L8622" s="65">
        <v>307</v>
      </c>
      <c r="M8622" s="65" t="s">
        <v>293</v>
      </c>
    </row>
    <row r="8623" spans="1:13" ht="12.75" customHeight="1">
      <c r="A8623" s="65" t="str">
        <f>IF(ROW()=1,"KEY",IF(ISNA(VLOOKUP(B8623,車名対応マスタ!B:D,3,FALSE)),"",IF(VLOOKUP(B8623,車名対応マスタ!B:D,3,FALSE)="","",$D8623&amp;" "&amp;IF($G8623="9","J","O")&amp;" "&amp;$I8623&amp;" "&amp;IF($I8623&lt;=TEXT(★完成資料!$A$1,"yyyymm"),TEXT(★完成資料!$A$1,"yyyymm"),"999999")&amp; " " &amp; LEFT(F8623 &amp; "          ",10))))</f>
        <v xml:space="preserve">T O 202210 yyyy00 HV        </v>
      </c>
      <c r="B8623" s="68" t="s">
        <v>475</v>
      </c>
      <c r="C8623" s="68" t="s">
        <v>119</v>
      </c>
      <c r="D8623" s="68" t="s">
        <v>287</v>
      </c>
      <c r="E8623" s="68" t="s">
        <v>531</v>
      </c>
      <c r="F8623" s="68" t="s">
        <v>360</v>
      </c>
      <c r="G8623" s="68" t="s">
        <v>76</v>
      </c>
      <c r="H8623" s="68" t="s">
        <v>492</v>
      </c>
      <c r="I8623" s="68" t="s">
        <v>663</v>
      </c>
      <c r="J8623" s="65">
        <v>3</v>
      </c>
      <c r="K8623" s="65">
        <v>12</v>
      </c>
      <c r="L8623" s="65">
        <v>307</v>
      </c>
      <c r="M8623" s="65" t="s">
        <v>293</v>
      </c>
    </row>
    <row r="8624" spans="1:13" ht="12.75" customHeight="1">
      <c r="A8624" s="65" t="str">
        <f>IF(ROW()=1,"KEY",IF(ISNA(VLOOKUP(B8624,車名対応マスタ!B:D,3,FALSE)),"",IF(VLOOKUP(B8624,車名対応マスタ!B:D,3,FALSE)="","",$D8624&amp;" "&amp;IF($G8624="9","J","O")&amp;" "&amp;$I8624&amp;" "&amp;IF($I8624&lt;=TEXT(★完成資料!$A$1,"yyyymm"),TEXT(★完成資料!$A$1,"yyyymm"),"999999")&amp; " " &amp; LEFT(F8624 &amp; "          ",10))))</f>
        <v xml:space="preserve">T O 202201 yyyy00 HV        </v>
      </c>
      <c r="B8624" s="68" t="s">
        <v>475</v>
      </c>
      <c r="C8624" s="68" t="s">
        <v>119</v>
      </c>
      <c r="D8624" s="68" t="s">
        <v>287</v>
      </c>
      <c r="E8624" s="68" t="s">
        <v>531</v>
      </c>
      <c r="F8624" s="68" t="s">
        <v>360</v>
      </c>
      <c r="G8624" s="68" t="s">
        <v>76</v>
      </c>
      <c r="H8624" s="68" t="s">
        <v>492</v>
      </c>
      <c r="I8624" s="68" t="s">
        <v>639</v>
      </c>
      <c r="J8624" s="65">
        <v>3</v>
      </c>
      <c r="K8624" s="65">
        <v>1</v>
      </c>
      <c r="L8624" s="65">
        <v>309</v>
      </c>
      <c r="M8624" s="65" t="s">
        <v>519</v>
      </c>
    </row>
    <row r="8625" spans="1:13" ht="12.75" customHeight="1">
      <c r="A8625" s="65" t="str">
        <f>IF(ROW()=1,"KEY",IF(ISNA(VLOOKUP(B8625,車名対応マスタ!B:D,3,FALSE)),"",IF(VLOOKUP(B8625,車名対応マスタ!B:D,3,FALSE)="","",$D8625&amp;" "&amp;IF($G8625="9","J","O")&amp;" "&amp;$I8625&amp;" "&amp;IF($I8625&lt;=TEXT(★完成資料!$A$1,"yyyymm"),TEXT(★完成資料!$A$1,"yyyymm"),"999999")&amp; " " &amp; LEFT(F8625 &amp; "          ",10))))</f>
        <v xml:space="preserve">T O 202202 yyyy00 HV        </v>
      </c>
      <c r="B8625" s="68" t="s">
        <v>475</v>
      </c>
      <c r="C8625" s="68" t="s">
        <v>119</v>
      </c>
      <c r="D8625" s="68" t="s">
        <v>287</v>
      </c>
      <c r="E8625" s="68" t="s">
        <v>531</v>
      </c>
      <c r="F8625" s="68" t="s">
        <v>360</v>
      </c>
      <c r="G8625" s="68" t="s">
        <v>76</v>
      </c>
      <c r="H8625" s="68" t="s">
        <v>492</v>
      </c>
      <c r="I8625" s="68" t="s">
        <v>640</v>
      </c>
      <c r="J8625" s="65">
        <v>2</v>
      </c>
      <c r="K8625" s="65">
        <v>6</v>
      </c>
      <c r="L8625" s="65">
        <v>309</v>
      </c>
      <c r="M8625" s="65" t="s">
        <v>519</v>
      </c>
    </row>
    <row r="8626" spans="1:13" ht="12.75" customHeight="1">
      <c r="A8626" s="65" t="str">
        <f>IF(ROW()=1,"KEY",IF(ISNA(VLOOKUP(B8626,車名対応マスタ!B:D,3,FALSE)),"",IF(VLOOKUP(B8626,車名対応マスタ!B:D,3,FALSE)="","",$D8626&amp;" "&amp;IF($G8626="9","J","O")&amp;" "&amp;$I8626&amp;" "&amp;IF($I8626&lt;=TEXT(★完成資料!$A$1,"yyyymm"),TEXT(★完成資料!$A$1,"yyyymm"),"999999")&amp; " " &amp; LEFT(F8626 &amp; "          ",10))))</f>
        <v xml:space="preserve">T O 202203 yyyy00 HV        </v>
      </c>
      <c r="B8626" s="68" t="s">
        <v>475</v>
      </c>
      <c r="C8626" s="68" t="s">
        <v>119</v>
      </c>
      <c r="D8626" s="68" t="s">
        <v>287</v>
      </c>
      <c r="E8626" s="68" t="s">
        <v>531</v>
      </c>
      <c r="F8626" s="68" t="s">
        <v>360</v>
      </c>
      <c r="G8626" s="68" t="s">
        <v>76</v>
      </c>
      <c r="H8626" s="68" t="s">
        <v>492</v>
      </c>
      <c r="I8626" s="68" t="s">
        <v>641</v>
      </c>
      <c r="J8626" s="65">
        <v>3</v>
      </c>
      <c r="K8626" s="65">
        <v>7</v>
      </c>
      <c r="L8626" s="65">
        <v>309</v>
      </c>
      <c r="M8626" s="65" t="s">
        <v>519</v>
      </c>
    </row>
    <row r="8627" spans="1:13" ht="12.75" customHeight="1">
      <c r="A8627" s="65" t="str">
        <f>IF(ROW()=1,"KEY",IF(ISNA(VLOOKUP(B8627,車名対応マスタ!B:D,3,FALSE)),"",IF(VLOOKUP(B8627,車名対応マスタ!B:D,3,FALSE)="","",$D8627&amp;" "&amp;IF($G8627="9","J","O")&amp;" "&amp;$I8627&amp;" "&amp;IF($I8627&lt;=TEXT(★完成資料!$A$1,"yyyymm"),TEXT(★完成資料!$A$1,"yyyymm"),"999999")&amp; " " &amp; LEFT(F8627 &amp; "          ",10))))</f>
        <v xml:space="preserve">T O 202204 yyyy00 HV        </v>
      </c>
      <c r="B8627" s="68" t="s">
        <v>475</v>
      </c>
      <c r="C8627" s="68" t="s">
        <v>119</v>
      </c>
      <c r="D8627" s="68" t="s">
        <v>287</v>
      </c>
      <c r="E8627" s="68" t="s">
        <v>531</v>
      </c>
      <c r="F8627" s="68" t="s">
        <v>360</v>
      </c>
      <c r="G8627" s="68" t="s">
        <v>76</v>
      </c>
      <c r="H8627" s="68" t="s">
        <v>492</v>
      </c>
      <c r="I8627" s="68" t="s">
        <v>642</v>
      </c>
      <c r="J8627" s="65">
        <v>6</v>
      </c>
      <c r="K8627" s="65">
        <v>8</v>
      </c>
      <c r="L8627" s="65">
        <v>309</v>
      </c>
      <c r="M8627" s="65" t="s">
        <v>519</v>
      </c>
    </row>
    <row r="8628" spans="1:13" ht="12.75" customHeight="1">
      <c r="A8628" s="65" t="str">
        <f>IF(ROW()=1,"KEY",IF(ISNA(VLOOKUP(B8628,車名対応マスタ!B:D,3,FALSE)),"",IF(VLOOKUP(B8628,車名対応マスタ!B:D,3,FALSE)="","",$D8628&amp;" "&amp;IF($G8628="9","J","O")&amp;" "&amp;$I8628&amp;" "&amp;IF($I8628&lt;=TEXT(★完成資料!$A$1,"yyyymm"),TEXT(★完成資料!$A$1,"yyyymm"),"999999")&amp; " " &amp; LEFT(F8628 &amp; "          ",10))))</f>
        <v xml:space="preserve">T O 202205 yyyy00 HV        </v>
      </c>
      <c r="B8628" s="68" t="s">
        <v>475</v>
      </c>
      <c r="C8628" s="68" t="s">
        <v>119</v>
      </c>
      <c r="D8628" s="68" t="s">
        <v>287</v>
      </c>
      <c r="E8628" s="68" t="s">
        <v>531</v>
      </c>
      <c r="F8628" s="68" t="s">
        <v>360</v>
      </c>
      <c r="G8628" s="68" t="s">
        <v>76</v>
      </c>
      <c r="H8628" s="68" t="s">
        <v>492</v>
      </c>
      <c r="I8628" s="68" t="s">
        <v>647</v>
      </c>
      <c r="J8628" s="65">
        <v>8</v>
      </c>
      <c r="K8628" s="65">
        <v>4</v>
      </c>
      <c r="L8628" s="65">
        <v>309</v>
      </c>
      <c r="M8628" s="65" t="s">
        <v>519</v>
      </c>
    </row>
    <row r="8629" spans="1:13" ht="12.75" customHeight="1">
      <c r="A8629" s="65" t="str">
        <f>IF(ROW()=1,"KEY",IF(ISNA(VLOOKUP(B8629,車名対応マスタ!B:D,3,FALSE)),"",IF(VLOOKUP(B8629,車名対応マスタ!B:D,3,FALSE)="","",$D8629&amp;" "&amp;IF($G8629="9","J","O")&amp;" "&amp;$I8629&amp;" "&amp;IF($I8629&lt;=TEXT(★完成資料!$A$1,"yyyymm"),TEXT(★完成資料!$A$1,"yyyymm"),"999999")&amp; " " &amp; LEFT(F8629 &amp; "          ",10))))</f>
        <v xml:space="preserve">T O 202206 yyyy00 HV        </v>
      </c>
      <c r="B8629" s="68" t="s">
        <v>475</v>
      </c>
      <c r="C8629" s="68" t="s">
        <v>119</v>
      </c>
      <c r="D8629" s="68" t="s">
        <v>287</v>
      </c>
      <c r="E8629" s="68" t="s">
        <v>531</v>
      </c>
      <c r="F8629" s="68" t="s">
        <v>360</v>
      </c>
      <c r="G8629" s="68" t="s">
        <v>76</v>
      </c>
      <c r="H8629" s="68" t="s">
        <v>492</v>
      </c>
      <c r="I8629" s="68" t="s">
        <v>652</v>
      </c>
      <c r="J8629" s="65">
        <v>6</v>
      </c>
      <c r="K8629" s="65">
        <v>4</v>
      </c>
      <c r="L8629" s="65">
        <v>309</v>
      </c>
      <c r="M8629" s="65" t="s">
        <v>519</v>
      </c>
    </row>
    <row r="8630" spans="1:13" ht="12.75" customHeight="1">
      <c r="A8630" s="65" t="str">
        <f>IF(ROW()=1,"KEY",IF(ISNA(VLOOKUP(B8630,車名対応マスタ!B:D,3,FALSE)),"",IF(VLOOKUP(B8630,車名対応マスタ!B:D,3,FALSE)="","",$D8630&amp;" "&amp;IF($G8630="9","J","O")&amp;" "&amp;$I8630&amp;" "&amp;IF($I8630&lt;=TEXT(★完成資料!$A$1,"yyyymm"),TEXT(★完成資料!$A$1,"yyyymm"),"999999")&amp; " " &amp; LEFT(F8630 &amp; "          ",10))))</f>
        <v xml:space="preserve">T O 202207 yyyy00 HV        </v>
      </c>
      <c r="B8630" s="68" t="s">
        <v>475</v>
      </c>
      <c r="C8630" s="68" t="s">
        <v>119</v>
      </c>
      <c r="D8630" s="68" t="s">
        <v>287</v>
      </c>
      <c r="E8630" s="68" t="s">
        <v>531</v>
      </c>
      <c r="F8630" s="68" t="s">
        <v>360</v>
      </c>
      <c r="G8630" s="68" t="s">
        <v>76</v>
      </c>
      <c r="H8630" s="68" t="s">
        <v>492</v>
      </c>
      <c r="I8630" s="68" t="s">
        <v>655</v>
      </c>
      <c r="J8630" s="65">
        <v>2</v>
      </c>
      <c r="K8630" s="65">
        <v>4</v>
      </c>
      <c r="L8630" s="65">
        <v>309</v>
      </c>
      <c r="M8630" s="65" t="s">
        <v>519</v>
      </c>
    </row>
    <row r="8631" spans="1:13" ht="12.75" customHeight="1">
      <c r="A8631" s="65" t="str">
        <f>IF(ROW()=1,"KEY",IF(ISNA(VLOOKUP(B8631,車名対応マスタ!B:D,3,FALSE)),"",IF(VLOOKUP(B8631,車名対応マスタ!B:D,3,FALSE)="","",$D8631&amp;" "&amp;IF($G8631="9","J","O")&amp;" "&amp;$I8631&amp;" "&amp;IF($I8631&lt;=TEXT(★完成資料!$A$1,"yyyymm"),TEXT(★完成資料!$A$1,"yyyymm"),"999999")&amp; " " &amp; LEFT(F8631 &amp; "          ",10))))</f>
        <v xml:space="preserve">T O 202208 yyyy00 HV        </v>
      </c>
      <c r="B8631" s="68" t="s">
        <v>475</v>
      </c>
      <c r="C8631" s="68" t="s">
        <v>119</v>
      </c>
      <c r="D8631" s="68" t="s">
        <v>287</v>
      </c>
      <c r="E8631" s="68" t="s">
        <v>531</v>
      </c>
      <c r="F8631" s="68" t="s">
        <v>360</v>
      </c>
      <c r="G8631" s="68" t="s">
        <v>76</v>
      </c>
      <c r="H8631" s="68" t="s">
        <v>492</v>
      </c>
      <c r="I8631" s="68" t="s">
        <v>656</v>
      </c>
      <c r="J8631" s="65">
        <v>0</v>
      </c>
      <c r="K8631" s="65">
        <v>6</v>
      </c>
      <c r="L8631" s="65">
        <v>309</v>
      </c>
      <c r="M8631" s="65" t="s">
        <v>519</v>
      </c>
    </row>
    <row r="8632" spans="1:13" ht="12.75" customHeight="1">
      <c r="A8632" s="65" t="str">
        <f>IF(ROW()=1,"KEY",IF(ISNA(VLOOKUP(B8632,車名対応マスタ!B:D,3,FALSE)),"",IF(VLOOKUP(B8632,車名対応マスタ!B:D,3,FALSE)="","",$D8632&amp;" "&amp;IF($G8632="9","J","O")&amp;" "&amp;$I8632&amp;" "&amp;IF($I8632&lt;=TEXT(★完成資料!$A$1,"yyyymm"),TEXT(★完成資料!$A$1,"yyyymm"),"999999")&amp; " " &amp; LEFT(F8632 &amp; "          ",10))))</f>
        <v xml:space="preserve">T O 202209 yyyy00 HV        </v>
      </c>
      <c r="B8632" s="68" t="s">
        <v>475</v>
      </c>
      <c r="C8632" s="68" t="s">
        <v>119</v>
      </c>
      <c r="D8632" s="68" t="s">
        <v>287</v>
      </c>
      <c r="E8632" s="68" t="s">
        <v>531</v>
      </c>
      <c r="F8632" s="68" t="s">
        <v>360</v>
      </c>
      <c r="G8632" s="68" t="s">
        <v>76</v>
      </c>
      <c r="H8632" s="68" t="s">
        <v>492</v>
      </c>
      <c r="I8632" s="68" t="s">
        <v>657</v>
      </c>
      <c r="J8632" s="65">
        <v>3</v>
      </c>
      <c r="K8632" s="65">
        <v>4</v>
      </c>
      <c r="L8632" s="65">
        <v>309</v>
      </c>
      <c r="M8632" s="65" t="s">
        <v>519</v>
      </c>
    </row>
    <row r="8633" spans="1:13" ht="12.75" customHeight="1">
      <c r="A8633" s="65" t="str">
        <f>IF(ROW()=1,"KEY",IF(ISNA(VLOOKUP(B8633,車名対応マスタ!B:D,3,FALSE)),"",IF(VLOOKUP(B8633,車名対応マスタ!B:D,3,FALSE)="","",$D8633&amp;" "&amp;IF($G8633="9","J","O")&amp;" "&amp;$I8633&amp;" "&amp;IF($I8633&lt;=TEXT(★完成資料!$A$1,"yyyymm"),TEXT(★完成資料!$A$1,"yyyymm"),"999999")&amp; " " &amp; LEFT(F8633 &amp; "          ",10))))</f>
        <v xml:space="preserve">T O 202210 yyyy00 HV        </v>
      </c>
      <c r="B8633" s="68" t="s">
        <v>475</v>
      </c>
      <c r="C8633" s="68" t="s">
        <v>119</v>
      </c>
      <c r="D8633" s="68" t="s">
        <v>287</v>
      </c>
      <c r="E8633" s="68" t="s">
        <v>531</v>
      </c>
      <c r="F8633" s="68" t="s">
        <v>360</v>
      </c>
      <c r="G8633" s="68" t="s">
        <v>76</v>
      </c>
      <c r="H8633" s="68" t="s">
        <v>492</v>
      </c>
      <c r="I8633" s="68" t="s">
        <v>663</v>
      </c>
      <c r="J8633" s="65">
        <v>6</v>
      </c>
      <c r="K8633" s="65">
        <v>1</v>
      </c>
      <c r="L8633" s="65">
        <v>309</v>
      </c>
      <c r="M8633" s="65" t="s">
        <v>519</v>
      </c>
    </row>
    <row r="8634" spans="1:13" ht="12.75" customHeight="1">
      <c r="A8634" s="65" t="str">
        <f>IF(ROW()=1,"KEY",IF(ISNA(VLOOKUP(B8634,車名対応マスタ!B:D,3,FALSE)),"",IF(VLOOKUP(B8634,車名対応マスタ!B:D,3,FALSE)="","",$D8634&amp;" "&amp;IF($G8634="9","J","O")&amp;" "&amp;$I8634&amp;" "&amp;IF($I8634&lt;=TEXT(★完成資料!$A$1,"yyyymm"),TEXT(★完成資料!$A$1,"yyyymm"),"999999")&amp; " " &amp; LEFT(F8634 &amp; "          ",10))))</f>
        <v xml:space="preserve">T O 202201 yyyy00 HV        </v>
      </c>
      <c r="B8634" s="68" t="s">
        <v>475</v>
      </c>
      <c r="C8634" s="68" t="s">
        <v>119</v>
      </c>
      <c r="D8634" s="68" t="s">
        <v>287</v>
      </c>
      <c r="E8634" s="68" t="s">
        <v>531</v>
      </c>
      <c r="F8634" s="68" t="s">
        <v>360</v>
      </c>
      <c r="G8634" s="68" t="s">
        <v>76</v>
      </c>
      <c r="H8634" s="68" t="s">
        <v>492</v>
      </c>
      <c r="I8634" s="68" t="s">
        <v>639</v>
      </c>
      <c r="J8634" s="65">
        <v>2</v>
      </c>
      <c r="K8634" s="65">
        <v>6</v>
      </c>
      <c r="L8634" s="65">
        <v>313</v>
      </c>
      <c r="M8634" s="65" t="s">
        <v>294</v>
      </c>
    </row>
    <row r="8635" spans="1:13" ht="12.75" customHeight="1">
      <c r="A8635" s="65" t="str">
        <f>IF(ROW()=1,"KEY",IF(ISNA(VLOOKUP(B8635,車名対応マスタ!B:D,3,FALSE)),"",IF(VLOOKUP(B8635,車名対応マスタ!B:D,3,FALSE)="","",$D8635&amp;" "&amp;IF($G8635="9","J","O")&amp;" "&amp;$I8635&amp;" "&amp;IF($I8635&lt;=TEXT(★完成資料!$A$1,"yyyymm"),TEXT(★完成資料!$A$1,"yyyymm"),"999999")&amp; " " &amp; LEFT(F8635 &amp; "          ",10))))</f>
        <v xml:space="preserve">T O 202202 yyyy00 HV        </v>
      </c>
      <c r="B8635" s="68" t="s">
        <v>475</v>
      </c>
      <c r="C8635" s="68" t="s">
        <v>119</v>
      </c>
      <c r="D8635" s="68" t="s">
        <v>287</v>
      </c>
      <c r="E8635" s="68" t="s">
        <v>531</v>
      </c>
      <c r="F8635" s="68" t="s">
        <v>360</v>
      </c>
      <c r="G8635" s="68" t="s">
        <v>76</v>
      </c>
      <c r="H8635" s="68" t="s">
        <v>492</v>
      </c>
      <c r="I8635" s="68" t="s">
        <v>640</v>
      </c>
      <c r="J8635" s="65">
        <v>1</v>
      </c>
      <c r="K8635" s="65">
        <v>4</v>
      </c>
      <c r="L8635" s="65">
        <v>313</v>
      </c>
      <c r="M8635" s="65" t="s">
        <v>294</v>
      </c>
    </row>
    <row r="8636" spans="1:13" ht="12.75" customHeight="1">
      <c r="A8636" s="65" t="str">
        <f>IF(ROW()=1,"KEY",IF(ISNA(VLOOKUP(B8636,車名対応マスタ!B:D,3,FALSE)),"",IF(VLOOKUP(B8636,車名対応マスタ!B:D,3,FALSE)="","",$D8636&amp;" "&amp;IF($G8636="9","J","O")&amp;" "&amp;$I8636&amp;" "&amp;IF($I8636&lt;=TEXT(★完成資料!$A$1,"yyyymm"),TEXT(★完成資料!$A$1,"yyyymm"),"999999")&amp; " " &amp; LEFT(F8636 &amp; "          ",10))))</f>
        <v xml:space="preserve">T O 202203 yyyy00 HV        </v>
      </c>
      <c r="B8636" s="68" t="s">
        <v>475</v>
      </c>
      <c r="C8636" s="68" t="s">
        <v>119</v>
      </c>
      <c r="D8636" s="68" t="s">
        <v>287</v>
      </c>
      <c r="E8636" s="68" t="s">
        <v>531</v>
      </c>
      <c r="F8636" s="68" t="s">
        <v>360</v>
      </c>
      <c r="G8636" s="68" t="s">
        <v>76</v>
      </c>
      <c r="H8636" s="68" t="s">
        <v>492</v>
      </c>
      <c r="I8636" s="68" t="s">
        <v>641</v>
      </c>
      <c r="J8636" s="65">
        <v>2</v>
      </c>
      <c r="K8636" s="65">
        <v>1</v>
      </c>
      <c r="L8636" s="65">
        <v>313</v>
      </c>
      <c r="M8636" s="65" t="s">
        <v>294</v>
      </c>
    </row>
    <row r="8637" spans="1:13" ht="12.75" customHeight="1">
      <c r="A8637" s="65" t="str">
        <f>IF(ROW()=1,"KEY",IF(ISNA(VLOOKUP(B8637,車名対応マスタ!B:D,3,FALSE)),"",IF(VLOOKUP(B8637,車名対応マスタ!B:D,3,FALSE)="","",$D8637&amp;" "&amp;IF($G8637="9","J","O")&amp;" "&amp;$I8637&amp;" "&amp;IF($I8637&lt;=TEXT(★完成資料!$A$1,"yyyymm"),TEXT(★完成資料!$A$1,"yyyymm"),"999999")&amp; " " &amp; LEFT(F8637 &amp; "          ",10))))</f>
        <v xml:space="preserve">T O 202204 yyyy00 HV        </v>
      </c>
      <c r="B8637" s="68" t="s">
        <v>475</v>
      </c>
      <c r="C8637" s="68" t="s">
        <v>119</v>
      </c>
      <c r="D8637" s="68" t="s">
        <v>287</v>
      </c>
      <c r="E8637" s="68" t="s">
        <v>531</v>
      </c>
      <c r="F8637" s="68" t="s">
        <v>360</v>
      </c>
      <c r="G8637" s="68" t="s">
        <v>76</v>
      </c>
      <c r="H8637" s="68" t="s">
        <v>492</v>
      </c>
      <c r="I8637" s="68" t="s">
        <v>642</v>
      </c>
      <c r="J8637" s="65">
        <v>1</v>
      </c>
      <c r="K8637" s="65">
        <v>0</v>
      </c>
      <c r="L8637" s="65">
        <v>313</v>
      </c>
      <c r="M8637" s="65" t="s">
        <v>294</v>
      </c>
    </row>
    <row r="8638" spans="1:13" ht="12.75" customHeight="1">
      <c r="A8638" s="65" t="str">
        <f>IF(ROW()=1,"KEY",IF(ISNA(VLOOKUP(B8638,車名対応マスタ!B:D,3,FALSE)),"",IF(VLOOKUP(B8638,車名対応マスタ!B:D,3,FALSE)="","",$D8638&amp;" "&amp;IF($G8638="9","J","O")&amp;" "&amp;$I8638&amp;" "&amp;IF($I8638&lt;=TEXT(★完成資料!$A$1,"yyyymm"),TEXT(★完成資料!$A$1,"yyyymm"),"999999")&amp; " " &amp; LEFT(F8638 &amp; "          ",10))))</f>
        <v xml:space="preserve">T O 202205 yyyy00 HV        </v>
      </c>
      <c r="B8638" s="68" t="s">
        <v>475</v>
      </c>
      <c r="C8638" s="68" t="s">
        <v>119</v>
      </c>
      <c r="D8638" s="68" t="s">
        <v>287</v>
      </c>
      <c r="E8638" s="68" t="s">
        <v>531</v>
      </c>
      <c r="F8638" s="68" t="s">
        <v>360</v>
      </c>
      <c r="G8638" s="68" t="s">
        <v>76</v>
      </c>
      <c r="H8638" s="68" t="s">
        <v>492</v>
      </c>
      <c r="I8638" s="68" t="s">
        <v>647</v>
      </c>
      <c r="J8638" s="65">
        <v>1</v>
      </c>
      <c r="K8638" s="65">
        <v>0</v>
      </c>
      <c r="L8638" s="65">
        <v>313</v>
      </c>
      <c r="M8638" s="65" t="s">
        <v>294</v>
      </c>
    </row>
    <row r="8639" spans="1:13" ht="12.75" customHeight="1">
      <c r="A8639" s="65" t="str">
        <f>IF(ROW()=1,"KEY",IF(ISNA(VLOOKUP(B8639,車名対応マスタ!B:D,3,FALSE)),"",IF(VLOOKUP(B8639,車名対応マスタ!B:D,3,FALSE)="","",$D8639&amp;" "&amp;IF($G8639="9","J","O")&amp;" "&amp;$I8639&amp;" "&amp;IF($I8639&lt;=TEXT(★完成資料!$A$1,"yyyymm"),TEXT(★完成資料!$A$1,"yyyymm"),"999999")&amp; " " &amp; LEFT(F8639 &amp; "          ",10))))</f>
        <v xml:space="preserve">T O 202209 yyyy00 HV        </v>
      </c>
      <c r="B8639" s="68" t="s">
        <v>475</v>
      </c>
      <c r="C8639" s="68" t="s">
        <v>119</v>
      </c>
      <c r="D8639" s="68" t="s">
        <v>287</v>
      </c>
      <c r="E8639" s="68" t="s">
        <v>531</v>
      </c>
      <c r="F8639" s="68" t="s">
        <v>360</v>
      </c>
      <c r="G8639" s="68" t="s">
        <v>76</v>
      </c>
      <c r="H8639" s="68" t="s">
        <v>492</v>
      </c>
      <c r="I8639" s="68" t="s">
        <v>657</v>
      </c>
      <c r="J8639" s="65">
        <v>0</v>
      </c>
      <c r="K8639" s="65">
        <v>1</v>
      </c>
      <c r="L8639" s="65">
        <v>313</v>
      </c>
      <c r="M8639" s="65" t="s">
        <v>294</v>
      </c>
    </row>
    <row r="8640" spans="1:13" ht="12.75" customHeight="1">
      <c r="A8640" s="65" t="str">
        <f>IF(ROW()=1,"KEY",IF(ISNA(VLOOKUP(B8640,車名対応マスタ!B:D,3,FALSE)),"",IF(VLOOKUP(B8640,車名対応マスタ!B:D,3,FALSE)="","",$D8640&amp;" "&amp;IF($G8640="9","J","O")&amp;" "&amp;$I8640&amp;" "&amp;IF($I8640&lt;=TEXT(★完成資料!$A$1,"yyyymm"),TEXT(★完成資料!$A$1,"yyyymm"),"999999")&amp; " " &amp; LEFT(F8640 &amp; "          ",10))))</f>
        <v xml:space="preserve">T O 202210 yyyy00 HV        </v>
      </c>
      <c r="B8640" s="68" t="s">
        <v>475</v>
      </c>
      <c r="C8640" s="68" t="s">
        <v>119</v>
      </c>
      <c r="D8640" s="68" t="s">
        <v>287</v>
      </c>
      <c r="E8640" s="68" t="s">
        <v>531</v>
      </c>
      <c r="F8640" s="68" t="s">
        <v>360</v>
      </c>
      <c r="G8640" s="68" t="s">
        <v>76</v>
      </c>
      <c r="H8640" s="68" t="s">
        <v>492</v>
      </c>
      <c r="I8640" s="68" t="s">
        <v>663</v>
      </c>
      <c r="J8640" s="65">
        <v>2</v>
      </c>
      <c r="K8640" s="65">
        <v>1</v>
      </c>
      <c r="L8640" s="65">
        <v>313</v>
      </c>
      <c r="M8640" s="65" t="s">
        <v>294</v>
      </c>
    </row>
    <row r="8641" spans="1:13" ht="12.75" customHeight="1">
      <c r="A8641" s="65" t="str">
        <f>IF(ROW()=1,"KEY",IF(ISNA(VLOOKUP(B8641,車名対応マスタ!B:D,3,FALSE)),"",IF(VLOOKUP(B8641,車名対応マスタ!B:D,3,FALSE)="","",$D8641&amp;" "&amp;IF($G8641="9","J","O")&amp;" "&amp;$I8641&amp;" "&amp;IF($I8641&lt;=TEXT(★完成資料!$A$1,"yyyymm"),TEXT(★完成資料!$A$1,"yyyymm"),"999999")&amp; " " &amp; LEFT(F8641 &amp; "          ",10))))</f>
        <v xml:space="preserve">T O 202201 yyyy00 HV        </v>
      </c>
      <c r="B8641" s="68" t="s">
        <v>475</v>
      </c>
      <c r="C8641" s="68" t="s">
        <v>119</v>
      </c>
      <c r="D8641" s="68" t="s">
        <v>287</v>
      </c>
      <c r="E8641" s="68" t="s">
        <v>531</v>
      </c>
      <c r="F8641" s="68" t="s">
        <v>360</v>
      </c>
      <c r="G8641" s="68" t="s">
        <v>76</v>
      </c>
      <c r="H8641" s="68" t="s">
        <v>492</v>
      </c>
      <c r="I8641" s="68" t="s">
        <v>639</v>
      </c>
      <c r="J8641" s="65">
        <v>0</v>
      </c>
      <c r="K8641" s="65">
        <v>2</v>
      </c>
      <c r="L8641" s="65">
        <v>315</v>
      </c>
      <c r="M8641" s="65" t="s">
        <v>295</v>
      </c>
    </row>
    <row r="8642" spans="1:13" ht="12.75" customHeight="1">
      <c r="A8642" s="65" t="str">
        <f>IF(ROW()=1,"KEY",IF(ISNA(VLOOKUP(B8642,車名対応マスタ!B:D,3,FALSE)),"",IF(VLOOKUP(B8642,車名対応マスタ!B:D,3,FALSE)="","",$D8642&amp;" "&amp;IF($G8642="9","J","O")&amp;" "&amp;$I8642&amp;" "&amp;IF($I8642&lt;=TEXT(★完成資料!$A$1,"yyyymm"),TEXT(★完成資料!$A$1,"yyyymm"),"999999")&amp; " " &amp; LEFT(F8642 &amp; "          ",10))))</f>
        <v xml:space="preserve">T O 202202 yyyy00 HV        </v>
      </c>
      <c r="B8642" s="68" t="s">
        <v>475</v>
      </c>
      <c r="C8642" s="68" t="s">
        <v>119</v>
      </c>
      <c r="D8642" s="68" t="s">
        <v>287</v>
      </c>
      <c r="E8642" s="68" t="s">
        <v>531</v>
      </c>
      <c r="F8642" s="68" t="s">
        <v>360</v>
      </c>
      <c r="G8642" s="68" t="s">
        <v>76</v>
      </c>
      <c r="H8642" s="68" t="s">
        <v>492</v>
      </c>
      <c r="I8642" s="68" t="s">
        <v>640</v>
      </c>
      <c r="J8642" s="65">
        <v>2</v>
      </c>
      <c r="K8642" s="65">
        <v>1</v>
      </c>
      <c r="L8642" s="65">
        <v>315</v>
      </c>
      <c r="M8642" s="65" t="s">
        <v>295</v>
      </c>
    </row>
    <row r="8643" spans="1:13" ht="12.75" customHeight="1">
      <c r="A8643" s="65" t="str">
        <f>IF(ROW()=1,"KEY",IF(ISNA(VLOOKUP(B8643,車名対応マスタ!B:D,3,FALSE)),"",IF(VLOOKUP(B8643,車名対応マスタ!B:D,3,FALSE)="","",$D8643&amp;" "&amp;IF($G8643="9","J","O")&amp;" "&amp;$I8643&amp;" "&amp;IF($I8643&lt;=TEXT(★完成資料!$A$1,"yyyymm"),TEXT(★完成資料!$A$1,"yyyymm"),"999999")&amp; " " &amp; LEFT(F8643 &amp; "          ",10))))</f>
        <v xml:space="preserve">T O 202203 yyyy00 HV        </v>
      </c>
      <c r="B8643" s="68" t="s">
        <v>475</v>
      </c>
      <c r="C8643" s="68" t="s">
        <v>119</v>
      </c>
      <c r="D8643" s="68" t="s">
        <v>287</v>
      </c>
      <c r="E8643" s="68" t="s">
        <v>531</v>
      </c>
      <c r="F8643" s="68" t="s">
        <v>360</v>
      </c>
      <c r="G8643" s="68" t="s">
        <v>76</v>
      </c>
      <c r="H8643" s="68" t="s">
        <v>492</v>
      </c>
      <c r="I8643" s="68" t="s">
        <v>641</v>
      </c>
      <c r="J8643" s="65">
        <v>0</v>
      </c>
      <c r="K8643" s="65">
        <v>1</v>
      </c>
      <c r="L8643" s="65">
        <v>315</v>
      </c>
      <c r="M8643" s="65" t="s">
        <v>295</v>
      </c>
    </row>
    <row r="8644" spans="1:13" ht="12.75" customHeight="1">
      <c r="A8644" s="65" t="str">
        <f>IF(ROW()=1,"KEY",IF(ISNA(VLOOKUP(B8644,車名対応マスタ!B:D,3,FALSE)),"",IF(VLOOKUP(B8644,車名対応マスタ!B:D,3,FALSE)="","",$D8644&amp;" "&amp;IF($G8644="9","J","O")&amp;" "&amp;$I8644&amp;" "&amp;IF($I8644&lt;=TEXT(★完成資料!$A$1,"yyyymm"),TEXT(★完成資料!$A$1,"yyyymm"),"999999")&amp; " " &amp; LEFT(F8644 &amp; "          ",10))))</f>
        <v xml:space="preserve">T O 202204 yyyy00 HV        </v>
      </c>
      <c r="B8644" s="68" t="s">
        <v>475</v>
      </c>
      <c r="C8644" s="68" t="s">
        <v>119</v>
      </c>
      <c r="D8644" s="68" t="s">
        <v>287</v>
      </c>
      <c r="E8644" s="68" t="s">
        <v>531</v>
      </c>
      <c r="F8644" s="68" t="s">
        <v>360</v>
      </c>
      <c r="G8644" s="68" t="s">
        <v>76</v>
      </c>
      <c r="H8644" s="68" t="s">
        <v>492</v>
      </c>
      <c r="I8644" s="68" t="s">
        <v>642</v>
      </c>
      <c r="J8644" s="65">
        <v>1</v>
      </c>
      <c r="K8644" s="65">
        <v>1</v>
      </c>
      <c r="L8644" s="65">
        <v>315</v>
      </c>
      <c r="M8644" s="65" t="s">
        <v>295</v>
      </c>
    </row>
    <row r="8645" spans="1:13" ht="12.75" customHeight="1">
      <c r="A8645" s="65" t="str">
        <f>IF(ROW()=1,"KEY",IF(ISNA(VLOOKUP(B8645,車名対応マスタ!B:D,3,FALSE)),"",IF(VLOOKUP(B8645,車名対応マスタ!B:D,3,FALSE)="","",$D8645&amp;" "&amp;IF($G8645="9","J","O")&amp;" "&amp;$I8645&amp;" "&amp;IF($I8645&lt;=TEXT(★完成資料!$A$1,"yyyymm"),TEXT(★完成資料!$A$1,"yyyymm"),"999999")&amp; " " &amp; LEFT(F8645 &amp; "          ",10))))</f>
        <v xml:space="preserve">T O 202205 yyyy00 HV        </v>
      </c>
      <c r="B8645" s="68" t="s">
        <v>475</v>
      </c>
      <c r="C8645" s="68" t="s">
        <v>119</v>
      </c>
      <c r="D8645" s="68" t="s">
        <v>287</v>
      </c>
      <c r="E8645" s="68" t="s">
        <v>531</v>
      </c>
      <c r="F8645" s="68" t="s">
        <v>360</v>
      </c>
      <c r="G8645" s="68" t="s">
        <v>76</v>
      </c>
      <c r="H8645" s="68" t="s">
        <v>492</v>
      </c>
      <c r="I8645" s="68" t="s">
        <v>647</v>
      </c>
      <c r="J8645" s="65">
        <v>2</v>
      </c>
      <c r="K8645" s="65">
        <v>1</v>
      </c>
      <c r="L8645" s="65">
        <v>315</v>
      </c>
      <c r="M8645" s="65" t="s">
        <v>295</v>
      </c>
    </row>
    <row r="8646" spans="1:13" ht="12.75" customHeight="1">
      <c r="A8646" s="65" t="str">
        <f>IF(ROW()=1,"KEY",IF(ISNA(VLOOKUP(B8646,車名対応マスタ!B:D,3,FALSE)),"",IF(VLOOKUP(B8646,車名対応マスタ!B:D,3,FALSE)="","",$D8646&amp;" "&amp;IF($G8646="9","J","O")&amp;" "&amp;$I8646&amp;" "&amp;IF($I8646&lt;=TEXT(★完成資料!$A$1,"yyyymm"),TEXT(★完成資料!$A$1,"yyyymm"),"999999")&amp; " " &amp; LEFT(F8646 &amp; "          ",10))))</f>
        <v xml:space="preserve">T O 202206 yyyy00 HV        </v>
      </c>
      <c r="B8646" s="68" t="s">
        <v>475</v>
      </c>
      <c r="C8646" s="68" t="s">
        <v>119</v>
      </c>
      <c r="D8646" s="68" t="s">
        <v>287</v>
      </c>
      <c r="E8646" s="68" t="s">
        <v>531</v>
      </c>
      <c r="F8646" s="68" t="s">
        <v>360</v>
      </c>
      <c r="G8646" s="68" t="s">
        <v>76</v>
      </c>
      <c r="H8646" s="68" t="s">
        <v>492</v>
      </c>
      <c r="I8646" s="68" t="s">
        <v>652</v>
      </c>
      <c r="J8646" s="65">
        <v>1</v>
      </c>
      <c r="K8646" s="65">
        <v>0</v>
      </c>
      <c r="L8646" s="65">
        <v>315</v>
      </c>
      <c r="M8646" s="65" t="s">
        <v>295</v>
      </c>
    </row>
    <row r="8647" spans="1:13" ht="12.75" customHeight="1">
      <c r="A8647" s="65" t="str">
        <f>IF(ROW()=1,"KEY",IF(ISNA(VLOOKUP(B8647,車名対応マスタ!B:D,3,FALSE)),"",IF(VLOOKUP(B8647,車名対応マスタ!B:D,3,FALSE)="","",$D8647&amp;" "&amp;IF($G8647="9","J","O")&amp;" "&amp;$I8647&amp;" "&amp;IF($I8647&lt;=TEXT(★完成資料!$A$1,"yyyymm"),TEXT(★完成資料!$A$1,"yyyymm"),"999999")&amp; " " &amp; LEFT(F8647 &amp; "          ",10))))</f>
        <v xml:space="preserve">T O 202207 yyyy00 HV        </v>
      </c>
      <c r="B8647" s="68" t="s">
        <v>475</v>
      </c>
      <c r="C8647" s="68" t="s">
        <v>119</v>
      </c>
      <c r="D8647" s="68" t="s">
        <v>287</v>
      </c>
      <c r="E8647" s="68" t="s">
        <v>531</v>
      </c>
      <c r="F8647" s="68" t="s">
        <v>360</v>
      </c>
      <c r="G8647" s="68" t="s">
        <v>76</v>
      </c>
      <c r="H8647" s="68" t="s">
        <v>492</v>
      </c>
      <c r="I8647" s="68" t="s">
        <v>655</v>
      </c>
      <c r="J8647" s="65">
        <v>0</v>
      </c>
      <c r="K8647" s="65">
        <v>1</v>
      </c>
      <c r="L8647" s="65">
        <v>315</v>
      </c>
      <c r="M8647" s="65" t="s">
        <v>295</v>
      </c>
    </row>
    <row r="8648" spans="1:13" ht="12.75" customHeight="1">
      <c r="A8648" s="65" t="str">
        <f>IF(ROW()=1,"KEY",IF(ISNA(VLOOKUP(B8648,車名対応マスタ!B:D,3,FALSE)),"",IF(VLOOKUP(B8648,車名対応マスタ!B:D,3,FALSE)="","",$D8648&amp;" "&amp;IF($G8648="9","J","O")&amp;" "&amp;$I8648&amp;" "&amp;IF($I8648&lt;=TEXT(★完成資料!$A$1,"yyyymm"),TEXT(★完成資料!$A$1,"yyyymm"),"999999")&amp; " " &amp; LEFT(F8648 &amp; "          ",10))))</f>
        <v xml:space="preserve">T O 202209 yyyy00 HV        </v>
      </c>
      <c r="B8648" s="68" t="s">
        <v>475</v>
      </c>
      <c r="C8648" s="68" t="s">
        <v>119</v>
      </c>
      <c r="D8648" s="68" t="s">
        <v>287</v>
      </c>
      <c r="E8648" s="68" t="s">
        <v>531</v>
      </c>
      <c r="F8648" s="68" t="s">
        <v>360</v>
      </c>
      <c r="G8648" s="68" t="s">
        <v>76</v>
      </c>
      <c r="H8648" s="68" t="s">
        <v>492</v>
      </c>
      <c r="I8648" s="68" t="s">
        <v>657</v>
      </c>
      <c r="J8648" s="65">
        <v>2</v>
      </c>
      <c r="K8648" s="65">
        <v>0</v>
      </c>
      <c r="L8648" s="65">
        <v>315</v>
      </c>
      <c r="M8648" s="65" t="s">
        <v>295</v>
      </c>
    </row>
    <row r="8649" spans="1:13" ht="12.75" customHeight="1">
      <c r="A8649" s="65" t="str">
        <f>IF(ROW()=1,"KEY",IF(ISNA(VLOOKUP(B8649,車名対応マスタ!B:D,3,FALSE)),"",IF(VLOOKUP(B8649,車名対応マスタ!B:D,3,FALSE)="","",$D8649&amp;" "&amp;IF($G8649="9","J","O")&amp;" "&amp;$I8649&amp;" "&amp;IF($I8649&lt;=TEXT(★完成資料!$A$1,"yyyymm"),TEXT(★完成資料!$A$1,"yyyymm"),"999999")&amp; " " &amp; LEFT(F8649 &amp; "          ",10))))</f>
        <v xml:space="preserve">T O 202210 yyyy00 HV        </v>
      </c>
      <c r="B8649" s="68" t="s">
        <v>475</v>
      </c>
      <c r="C8649" s="68" t="s">
        <v>119</v>
      </c>
      <c r="D8649" s="68" t="s">
        <v>287</v>
      </c>
      <c r="E8649" s="68" t="s">
        <v>531</v>
      </c>
      <c r="F8649" s="68" t="s">
        <v>360</v>
      </c>
      <c r="G8649" s="68" t="s">
        <v>76</v>
      </c>
      <c r="H8649" s="68" t="s">
        <v>492</v>
      </c>
      <c r="I8649" s="68" t="s">
        <v>663</v>
      </c>
      <c r="J8649" s="65">
        <v>0</v>
      </c>
      <c r="K8649" s="65">
        <v>1</v>
      </c>
      <c r="L8649" s="65">
        <v>315</v>
      </c>
      <c r="M8649" s="65" t="s">
        <v>295</v>
      </c>
    </row>
    <row r="8650" spans="1:13" ht="12.75" customHeight="1">
      <c r="A8650" s="65" t="str">
        <f>IF(ROW()=1,"KEY",IF(ISNA(VLOOKUP(B8650,車名対応マスタ!B:D,3,FALSE)),"",IF(VLOOKUP(B8650,車名対応マスタ!B:D,3,FALSE)="","",$D8650&amp;" "&amp;IF($G8650="9","J","O")&amp;" "&amp;$I8650&amp;" "&amp;IF($I8650&lt;=TEXT(★完成資料!$A$1,"yyyymm"),TEXT(★完成資料!$A$1,"yyyymm"),"999999")&amp; " " &amp; LEFT(F8650 &amp; "          ",10))))</f>
        <v xml:space="preserve">T O 202201 yyyy00 HV        </v>
      </c>
      <c r="B8650" s="68" t="s">
        <v>475</v>
      </c>
      <c r="C8650" s="68" t="s">
        <v>119</v>
      </c>
      <c r="D8650" s="68" t="s">
        <v>287</v>
      </c>
      <c r="E8650" s="68" t="s">
        <v>531</v>
      </c>
      <c r="F8650" s="68" t="s">
        <v>360</v>
      </c>
      <c r="G8650" s="68" t="s">
        <v>76</v>
      </c>
      <c r="H8650" s="68" t="s">
        <v>492</v>
      </c>
      <c r="I8650" s="68" t="s">
        <v>639</v>
      </c>
      <c r="J8650" s="65">
        <v>9</v>
      </c>
      <c r="K8650" s="65">
        <v>12</v>
      </c>
      <c r="L8650" s="65">
        <v>202</v>
      </c>
      <c r="M8650" s="65" t="s">
        <v>427</v>
      </c>
    </row>
    <row r="8651" spans="1:13" ht="12.75" customHeight="1">
      <c r="A8651" s="65" t="str">
        <f>IF(ROW()=1,"KEY",IF(ISNA(VLOOKUP(B8651,車名対応マスタ!B:D,3,FALSE)),"",IF(VLOOKUP(B8651,車名対応マスタ!B:D,3,FALSE)="","",$D8651&amp;" "&amp;IF($G8651="9","J","O")&amp;" "&amp;$I8651&amp;" "&amp;IF($I8651&lt;=TEXT(★完成資料!$A$1,"yyyymm"),TEXT(★完成資料!$A$1,"yyyymm"),"999999")&amp; " " &amp; LEFT(F8651 &amp; "          ",10))))</f>
        <v xml:space="preserve">T O 202202 yyyy00 HV        </v>
      </c>
      <c r="B8651" s="68" t="s">
        <v>475</v>
      </c>
      <c r="C8651" s="68" t="s">
        <v>119</v>
      </c>
      <c r="D8651" s="68" t="s">
        <v>287</v>
      </c>
      <c r="E8651" s="68" t="s">
        <v>531</v>
      </c>
      <c r="F8651" s="68" t="s">
        <v>360</v>
      </c>
      <c r="G8651" s="68" t="s">
        <v>76</v>
      </c>
      <c r="H8651" s="68" t="s">
        <v>492</v>
      </c>
      <c r="I8651" s="68" t="s">
        <v>640</v>
      </c>
      <c r="J8651" s="65">
        <v>14</v>
      </c>
      <c r="K8651" s="65">
        <v>3</v>
      </c>
      <c r="L8651" s="65">
        <v>202</v>
      </c>
      <c r="M8651" s="65" t="s">
        <v>427</v>
      </c>
    </row>
    <row r="8652" spans="1:13" ht="12.75" customHeight="1">
      <c r="A8652" s="65" t="str">
        <f>IF(ROW()=1,"KEY",IF(ISNA(VLOOKUP(B8652,車名対応マスタ!B:D,3,FALSE)),"",IF(VLOOKUP(B8652,車名対応マスタ!B:D,3,FALSE)="","",$D8652&amp;" "&amp;IF($G8652="9","J","O")&amp;" "&amp;$I8652&amp;" "&amp;IF($I8652&lt;=TEXT(★完成資料!$A$1,"yyyymm"),TEXT(★完成資料!$A$1,"yyyymm"),"999999")&amp; " " &amp; LEFT(F8652 &amp; "          ",10))))</f>
        <v xml:space="preserve">T O 202203 yyyy00 HV        </v>
      </c>
      <c r="B8652" s="68" t="s">
        <v>475</v>
      </c>
      <c r="C8652" s="68" t="s">
        <v>119</v>
      </c>
      <c r="D8652" s="68" t="s">
        <v>287</v>
      </c>
      <c r="E8652" s="68" t="s">
        <v>531</v>
      </c>
      <c r="F8652" s="68" t="s">
        <v>360</v>
      </c>
      <c r="G8652" s="68" t="s">
        <v>76</v>
      </c>
      <c r="H8652" s="68" t="s">
        <v>492</v>
      </c>
      <c r="I8652" s="68" t="s">
        <v>641</v>
      </c>
      <c r="J8652" s="65">
        <v>18</v>
      </c>
      <c r="K8652" s="65">
        <v>2</v>
      </c>
      <c r="L8652" s="65">
        <v>202</v>
      </c>
      <c r="M8652" s="65" t="s">
        <v>427</v>
      </c>
    </row>
    <row r="8653" spans="1:13" ht="12.75" customHeight="1">
      <c r="A8653" s="65" t="str">
        <f>IF(ROW()=1,"KEY",IF(ISNA(VLOOKUP(B8653,車名対応マスタ!B:D,3,FALSE)),"",IF(VLOOKUP(B8653,車名対応マスタ!B:D,3,FALSE)="","",$D8653&amp;" "&amp;IF($G8653="9","J","O")&amp;" "&amp;$I8653&amp;" "&amp;IF($I8653&lt;=TEXT(★完成資料!$A$1,"yyyymm"),TEXT(★完成資料!$A$1,"yyyymm"),"999999")&amp; " " &amp; LEFT(F8653 &amp; "          ",10))))</f>
        <v xml:space="preserve">T O 202204 yyyy00 HV        </v>
      </c>
      <c r="B8653" s="68" t="s">
        <v>475</v>
      </c>
      <c r="C8653" s="68" t="s">
        <v>119</v>
      </c>
      <c r="D8653" s="68" t="s">
        <v>287</v>
      </c>
      <c r="E8653" s="68" t="s">
        <v>531</v>
      </c>
      <c r="F8653" s="68" t="s">
        <v>360</v>
      </c>
      <c r="G8653" s="68" t="s">
        <v>76</v>
      </c>
      <c r="H8653" s="68" t="s">
        <v>492</v>
      </c>
      <c r="I8653" s="68" t="s">
        <v>642</v>
      </c>
      <c r="J8653" s="65">
        <v>6</v>
      </c>
      <c r="K8653" s="65">
        <v>1</v>
      </c>
      <c r="L8653" s="65">
        <v>202</v>
      </c>
      <c r="M8653" s="65" t="s">
        <v>427</v>
      </c>
    </row>
    <row r="8654" spans="1:13" ht="12.75" customHeight="1">
      <c r="A8654" s="65" t="str">
        <f>IF(ROW()=1,"KEY",IF(ISNA(VLOOKUP(B8654,車名対応マスタ!B:D,3,FALSE)),"",IF(VLOOKUP(B8654,車名対応マスタ!B:D,3,FALSE)="","",$D8654&amp;" "&amp;IF($G8654="9","J","O")&amp;" "&amp;$I8654&amp;" "&amp;IF($I8654&lt;=TEXT(★完成資料!$A$1,"yyyymm"),TEXT(★完成資料!$A$1,"yyyymm"),"999999")&amp; " " &amp; LEFT(F8654 &amp; "          ",10))))</f>
        <v xml:space="preserve">T O 202205 yyyy00 HV        </v>
      </c>
      <c r="B8654" s="68" t="s">
        <v>475</v>
      </c>
      <c r="C8654" s="68" t="s">
        <v>119</v>
      </c>
      <c r="D8654" s="68" t="s">
        <v>287</v>
      </c>
      <c r="E8654" s="68" t="s">
        <v>531</v>
      </c>
      <c r="F8654" s="68" t="s">
        <v>360</v>
      </c>
      <c r="G8654" s="68" t="s">
        <v>76</v>
      </c>
      <c r="H8654" s="68" t="s">
        <v>492</v>
      </c>
      <c r="I8654" s="68" t="s">
        <v>647</v>
      </c>
      <c r="J8654" s="65">
        <v>2</v>
      </c>
      <c r="K8654" s="65">
        <v>0</v>
      </c>
      <c r="L8654" s="65">
        <v>202</v>
      </c>
      <c r="M8654" s="65" t="s">
        <v>427</v>
      </c>
    </row>
    <row r="8655" spans="1:13" ht="12.75" customHeight="1">
      <c r="A8655" s="65" t="str">
        <f>IF(ROW()=1,"KEY",IF(ISNA(VLOOKUP(B8655,車名対応マスタ!B:D,3,FALSE)),"",IF(VLOOKUP(B8655,車名対応マスタ!B:D,3,FALSE)="","",$D8655&amp;" "&amp;IF($G8655="9","J","O")&amp;" "&amp;$I8655&amp;" "&amp;IF($I8655&lt;=TEXT(★完成資料!$A$1,"yyyymm"),TEXT(★完成資料!$A$1,"yyyymm"),"999999")&amp; " " &amp; LEFT(F8655 &amp; "          ",10))))</f>
        <v xml:space="preserve">T O 202206 yyyy00 HV        </v>
      </c>
      <c r="B8655" s="68" t="s">
        <v>475</v>
      </c>
      <c r="C8655" s="68" t="s">
        <v>119</v>
      </c>
      <c r="D8655" s="68" t="s">
        <v>287</v>
      </c>
      <c r="E8655" s="68" t="s">
        <v>531</v>
      </c>
      <c r="F8655" s="68" t="s">
        <v>360</v>
      </c>
      <c r="G8655" s="68" t="s">
        <v>76</v>
      </c>
      <c r="H8655" s="68" t="s">
        <v>492</v>
      </c>
      <c r="I8655" s="68" t="s">
        <v>652</v>
      </c>
      <c r="J8655" s="65">
        <v>4</v>
      </c>
      <c r="K8655" s="65">
        <v>4</v>
      </c>
      <c r="L8655" s="65">
        <v>202</v>
      </c>
      <c r="M8655" s="65" t="s">
        <v>427</v>
      </c>
    </row>
    <row r="8656" spans="1:13" ht="12.75" customHeight="1">
      <c r="A8656" s="65" t="str">
        <f>IF(ROW()=1,"KEY",IF(ISNA(VLOOKUP(B8656,車名対応マスタ!B:D,3,FALSE)),"",IF(VLOOKUP(B8656,車名対応マスタ!B:D,3,FALSE)="","",$D8656&amp;" "&amp;IF($G8656="9","J","O")&amp;" "&amp;$I8656&amp;" "&amp;IF($I8656&lt;=TEXT(★完成資料!$A$1,"yyyymm"),TEXT(★完成資料!$A$1,"yyyymm"),"999999")&amp; " " &amp; LEFT(F8656 &amp; "          ",10))))</f>
        <v xml:space="preserve">T O 202207 yyyy00 HV        </v>
      </c>
      <c r="B8656" s="68" t="s">
        <v>475</v>
      </c>
      <c r="C8656" s="68" t="s">
        <v>119</v>
      </c>
      <c r="D8656" s="68" t="s">
        <v>287</v>
      </c>
      <c r="E8656" s="68" t="s">
        <v>531</v>
      </c>
      <c r="F8656" s="68" t="s">
        <v>360</v>
      </c>
      <c r="G8656" s="68" t="s">
        <v>76</v>
      </c>
      <c r="H8656" s="68" t="s">
        <v>492</v>
      </c>
      <c r="I8656" s="68" t="s">
        <v>655</v>
      </c>
      <c r="J8656" s="65">
        <v>0</v>
      </c>
      <c r="K8656" s="65">
        <v>1</v>
      </c>
      <c r="L8656" s="65">
        <v>202</v>
      </c>
      <c r="M8656" s="65" t="s">
        <v>427</v>
      </c>
    </row>
    <row r="8657" spans="1:13" ht="12.75" customHeight="1">
      <c r="A8657" s="65" t="str">
        <f>IF(ROW()=1,"KEY",IF(ISNA(VLOOKUP(B8657,車名対応マスタ!B:D,3,FALSE)),"",IF(VLOOKUP(B8657,車名対応マスタ!B:D,3,FALSE)="","",$D8657&amp;" "&amp;IF($G8657="9","J","O")&amp;" "&amp;$I8657&amp;" "&amp;IF($I8657&lt;=TEXT(★完成資料!$A$1,"yyyymm"),TEXT(★完成資料!$A$1,"yyyymm"),"999999")&amp; " " &amp; LEFT(F8657 &amp; "          ",10))))</f>
        <v xml:space="preserve">T O 202208 yyyy00 HV        </v>
      </c>
      <c r="B8657" s="68" t="s">
        <v>475</v>
      </c>
      <c r="C8657" s="68" t="s">
        <v>119</v>
      </c>
      <c r="D8657" s="68" t="s">
        <v>287</v>
      </c>
      <c r="E8657" s="68" t="s">
        <v>531</v>
      </c>
      <c r="F8657" s="68" t="s">
        <v>360</v>
      </c>
      <c r="G8657" s="68" t="s">
        <v>76</v>
      </c>
      <c r="H8657" s="68" t="s">
        <v>492</v>
      </c>
      <c r="I8657" s="68" t="s">
        <v>656</v>
      </c>
      <c r="J8657" s="65">
        <v>1</v>
      </c>
      <c r="K8657" s="65">
        <v>0</v>
      </c>
      <c r="L8657" s="65">
        <v>202</v>
      </c>
      <c r="M8657" s="65" t="s">
        <v>427</v>
      </c>
    </row>
    <row r="8658" spans="1:13" ht="12.75" customHeight="1">
      <c r="A8658" s="65" t="str">
        <f>IF(ROW()=1,"KEY",IF(ISNA(VLOOKUP(B8658,車名対応マスタ!B:D,3,FALSE)),"",IF(VLOOKUP(B8658,車名対応マスタ!B:D,3,FALSE)="","",$D8658&amp;" "&amp;IF($G8658="9","J","O")&amp;" "&amp;$I8658&amp;" "&amp;IF($I8658&lt;=TEXT(★完成資料!$A$1,"yyyymm"),TEXT(★完成資料!$A$1,"yyyymm"),"999999")&amp; " " &amp; LEFT(F8658 &amp; "          ",10))))</f>
        <v xml:space="preserve">T O 202209 yyyy00 HV        </v>
      </c>
      <c r="B8658" s="68" t="s">
        <v>475</v>
      </c>
      <c r="C8658" s="68" t="s">
        <v>119</v>
      </c>
      <c r="D8658" s="68" t="s">
        <v>287</v>
      </c>
      <c r="E8658" s="68" t="s">
        <v>531</v>
      </c>
      <c r="F8658" s="68" t="s">
        <v>360</v>
      </c>
      <c r="G8658" s="68" t="s">
        <v>76</v>
      </c>
      <c r="H8658" s="68" t="s">
        <v>492</v>
      </c>
      <c r="I8658" s="68" t="s">
        <v>657</v>
      </c>
      <c r="J8658" s="65">
        <v>1</v>
      </c>
      <c r="K8658" s="65">
        <v>5</v>
      </c>
      <c r="L8658" s="65">
        <v>202</v>
      </c>
      <c r="M8658" s="65" t="s">
        <v>427</v>
      </c>
    </row>
    <row r="8659" spans="1:13" ht="12.75" customHeight="1">
      <c r="A8659" s="65" t="str">
        <f>IF(ROW()=1,"KEY",IF(ISNA(VLOOKUP(B8659,車名対応マスタ!B:D,3,FALSE)),"",IF(VLOOKUP(B8659,車名対応マスタ!B:D,3,FALSE)="","",$D8659&amp;" "&amp;IF($G8659="9","J","O")&amp;" "&amp;$I8659&amp;" "&amp;IF($I8659&lt;=TEXT(★完成資料!$A$1,"yyyymm"),TEXT(★完成資料!$A$1,"yyyymm"),"999999")&amp; " " &amp; LEFT(F8659 &amp; "          ",10))))</f>
        <v xml:space="preserve">T O 202210 yyyy00 HV        </v>
      </c>
      <c r="B8659" s="68" t="s">
        <v>475</v>
      </c>
      <c r="C8659" s="68" t="s">
        <v>119</v>
      </c>
      <c r="D8659" s="68" t="s">
        <v>287</v>
      </c>
      <c r="E8659" s="68" t="s">
        <v>531</v>
      </c>
      <c r="F8659" s="68" t="s">
        <v>360</v>
      </c>
      <c r="G8659" s="68" t="s">
        <v>76</v>
      </c>
      <c r="H8659" s="68" t="s">
        <v>492</v>
      </c>
      <c r="I8659" s="68" t="s">
        <v>663</v>
      </c>
      <c r="J8659" s="65">
        <v>1</v>
      </c>
      <c r="K8659" s="65">
        <v>21</v>
      </c>
      <c r="L8659" s="65">
        <v>202</v>
      </c>
      <c r="M8659" s="65" t="s">
        <v>427</v>
      </c>
    </row>
    <row r="8660" spans="1:13" ht="12.75" customHeight="1">
      <c r="A8660" s="65" t="str">
        <f>IF(ROW()=1,"KEY",IF(ISNA(VLOOKUP(B8660,車名対応マスタ!B:D,3,FALSE)),"",IF(VLOOKUP(B8660,車名対応マスタ!B:D,3,FALSE)="","",$D8660&amp;" "&amp;IF($G8660="9","J","O")&amp;" "&amp;$I8660&amp;" "&amp;IF($I8660&lt;=TEXT(★完成資料!$A$1,"yyyymm"),TEXT(★完成資料!$A$1,"yyyymm"),"999999")&amp; " " &amp; LEFT(F8660 &amp; "          ",10))))</f>
        <v xml:space="preserve">T O 202202 yyyy00 HV        </v>
      </c>
      <c r="B8660" s="68" t="s">
        <v>475</v>
      </c>
      <c r="C8660" s="68" t="s">
        <v>119</v>
      </c>
      <c r="D8660" s="68" t="s">
        <v>287</v>
      </c>
      <c r="E8660" s="68" t="s">
        <v>531</v>
      </c>
      <c r="F8660" s="68" t="s">
        <v>360</v>
      </c>
      <c r="G8660" s="68" t="s">
        <v>76</v>
      </c>
      <c r="H8660" s="68" t="s">
        <v>492</v>
      </c>
      <c r="I8660" s="68" t="s">
        <v>640</v>
      </c>
      <c r="J8660" s="65">
        <v>0</v>
      </c>
      <c r="K8660" s="65">
        <v>1</v>
      </c>
      <c r="L8660" s="65">
        <v>211</v>
      </c>
      <c r="M8660" s="65" t="s">
        <v>266</v>
      </c>
    </row>
    <row r="8661" spans="1:13" ht="12.75" customHeight="1">
      <c r="A8661" s="65" t="str">
        <f>IF(ROW()=1,"KEY",IF(ISNA(VLOOKUP(B8661,車名対応マスタ!B:D,3,FALSE)),"",IF(VLOOKUP(B8661,車名対応マスタ!B:D,3,FALSE)="","",$D8661&amp;" "&amp;IF($G8661="9","J","O")&amp;" "&amp;$I8661&amp;" "&amp;IF($I8661&lt;=TEXT(★完成資料!$A$1,"yyyymm"),TEXT(★完成資料!$A$1,"yyyymm"),"999999")&amp; " " &amp; LEFT(F8661 &amp; "          ",10))))</f>
        <v xml:space="preserve">T O 202204 yyyy00 HV        </v>
      </c>
      <c r="B8661" s="68" t="s">
        <v>475</v>
      </c>
      <c r="C8661" s="68" t="s">
        <v>119</v>
      </c>
      <c r="D8661" s="68" t="s">
        <v>287</v>
      </c>
      <c r="E8661" s="68" t="s">
        <v>531</v>
      </c>
      <c r="F8661" s="68" t="s">
        <v>360</v>
      </c>
      <c r="G8661" s="68" t="s">
        <v>76</v>
      </c>
      <c r="H8661" s="68" t="s">
        <v>492</v>
      </c>
      <c r="I8661" s="68" t="s">
        <v>642</v>
      </c>
      <c r="J8661" s="65">
        <v>0</v>
      </c>
      <c r="K8661" s="65">
        <v>2</v>
      </c>
      <c r="L8661" s="65">
        <v>211</v>
      </c>
      <c r="M8661" s="65" t="s">
        <v>266</v>
      </c>
    </row>
    <row r="8662" spans="1:13" ht="12.75" customHeight="1">
      <c r="A8662" s="65" t="str">
        <f>IF(ROW()=1,"KEY",IF(ISNA(VLOOKUP(B8662,車名対応マスタ!B:D,3,FALSE)),"",IF(VLOOKUP(B8662,車名対応マスタ!B:D,3,FALSE)="","",$D8662&amp;" "&amp;IF($G8662="9","J","O")&amp;" "&amp;$I8662&amp;" "&amp;IF($I8662&lt;=TEXT(★完成資料!$A$1,"yyyymm"),TEXT(★完成資料!$A$1,"yyyymm"),"999999")&amp; " " &amp; LEFT(F8662 &amp; "          ",10))))</f>
        <v xml:space="preserve">T O 202205 yyyy00 HV        </v>
      </c>
      <c r="B8662" s="68" t="s">
        <v>475</v>
      </c>
      <c r="C8662" s="68" t="s">
        <v>119</v>
      </c>
      <c r="D8662" s="68" t="s">
        <v>287</v>
      </c>
      <c r="E8662" s="68" t="s">
        <v>531</v>
      </c>
      <c r="F8662" s="68" t="s">
        <v>360</v>
      </c>
      <c r="G8662" s="68" t="s">
        <v>76</v>
      </c>
      <c r="H8662" s="68" t="s">
        <v>492</v>
      </c>
      <c r="I8662" s="68" t="s">
        <v>647</v>
      </c>
      <c r="J8662" s="65">
        <v>0</v>
      </c>
      <c r="K8662" s="65">
        <v>1</v>
      </c>
      <c r="L8662" s="65">
        <v>211</v>
      </c>
      <c r="M8662" s="65" t="s">
        <v>266</v>
      </c>
    </row>
    <row r="8663" spans="1:13" ht="12.75" customHeight="1">
      <c r="A8663" s="65" t="str">
        <f>IF(ROW()=1,"KEY",IF(ISNA(VLOOKUP(B8663,車名対応マスタ!B:D,3,FALSE)),"",IF(VLOOKUP(B8663,車名対応マスタ!B:D,3,FALSE)="","",$D8663&amp;" "&amp;IF($G8663="9","J","O")&amp;" "&amp;$I8663&amp;" "&amp;IF($I8663&lt;=TEXT(★完成資料!$A$1,"yyyymm"),TEXT(★完成資料!$A$1,"yyyymm"),"999999")&amp; " " &amp; LEFT(F8663 &amp; "          ",10))))</f>
        <v xml:space="preserve">T O 202206 yyyy00 HV        </v>
      </c>
      <c r="B8663" s="68" t="s">
        <v>475</v>
      </c>
      <c r="C8663" s="68" t="s">
        <v>119</v>
      </c>
      <c r="D8663" s="68" t="s">
        <v>287</v>
      </c>
      <c r="E8663" s="68" t="s">
        <v>531</v>
      </c>
      <c r="F8663" s="68" t="s">
        <v>360</v>
      </c>
      <c r="G8663" s="68" t="s">
        <v>76</v>
      </c>
      <c r="H8663" s="68" t="s">
        <v>492</v>
      </c>
      <c r="I8663" s="68" t="s">
        <v>652</v>
      </c>
      <c r="J8663" s="65">
        <v>0</v>
      </c>
      <c r="K8663" s="65">
        <v>1</v>
      </c>
      <c r="L8663" s="65">
        <v>211</v>
      </c>
      <c r="M8663" s="65" t="s">
        <v>266</v>
      </c>
    </row>
    <row r="8664" spans="1:13" ht="12.75" customHeight="1">
      <c r="A8664" s="65" t="str">
        <f>IF(ROW()=1,"KEY",IF(ISNA(VLOOKUP(B8664,車名対応マスタ!B:D,3,FALSE)),"",IF(VLOOKUP(B8664,車名対応マスタ!B:D,3,FALSE)="","",$D8664&amp;" "&amp;IF($G8664="9","J","O")&amp;" "&amp;$I8664&amp;" "&amp;IF($I8664&lt;=TEXT(★完成資料!$A$1,"yyyymm"),TEXT(★完成資料!$A$1,"yyyymm"),"999999")&amp; " " &amp; LEFT(F8664 &amp; "          ",10))))</f>
        <v xml:space="preserve">T O 202207 yyyy00 HV        </v>
      </c>
      <c r="B8664" s="68" t="s">
        <v>475</v>
      </c>
      <c r="C8664" s="68" t="s">
        <v>119</v>
      </c>
      <c r="D8664" s="68" t="s">
        <v>287</v>
      </c>
      <c r="E8664" s="68" t="s">
        <v>531</v>
      </c>
      <c r="F8664" s="68" t="s">
        <v>360</v>
      </c>
      <c r="G8664" s="68" t="s">
        <v>76</v>
      </c>
      <c r="H8664" s="68" t="s">
        <v>492</v>
      </c>
      <c r="I8664" s="68" t="s">
        <v>655</v>
      </c>
      <c r="J8664" s="65">
        <v>0</v>
      </c>
      <c r="K8664" s="65">
        <v>2</v>
      </c>
      <c r="L8664" s="65">
        <v>211</v>
      </c>
      <c r="M8664" s="65" t="s">
        <v>266</v>
      </c>
    </row>
    <row r="8665" spans="1:13" ht="12.75" customHeight="1">
      <c r="A8665" s="65" t="str">
        <f>IF(ROW()=1,"KEY",IF(ISNA(VLOOKUP(B8665,車名対応マスタ!B:D,3,FALSE)),"",IF(VLOOKUP(B8665,車名対応マスタ!B:D,3,FALSE)="","",$D8665&amp;" "&amp;IF($G8665="9","J","O")&amp;" "&amp;$I8665&amp;" "&amp;IF($I8665&lt;=TEXT(★完成資料!$A$1,"yyyymm"),TEXT(★完成資料!$A$1,"yyyymm"),"999999")&amp; " " &amp; LEFT(F8665 &amp; "          ",10))))</f>
        <v xml:space="preserve">T O 202208 yyyy00 HV        </v>
      </c>
      <c r="B8665" s="68" t="s">
        <v>475</v>
      </c>
      <c r="C8665" s="68" t="s">
        <v>119</v>
      </c>
      <c r="D8665" s="68" t="s">
        <v>287</v>
      </c>
      <c r="E8665" s="68" t="s">
        <v>531</v>
      </c>
      <c r="F8665" s="68" t="s">
        <v>360</v>
      </c>
      <c r="G8665" s="68" t="s">
        <v>76</v>
      </c>
      <c r="H8665" s="68" t="s">
        <v>492</v>
      </c>
      <c r="I8665" s="68" t="s">
        <v>656</v>
      </c>
      <c r="K8665" s="65">
        <v>2</v>
      </c>
      <c r="L8665" s="65">
        <v>211</v>
      </c>
      <c r="M8665" s="65" t="s">
        <v>266</v>
      </c>
    </row>
    <row r="8666" spans="1:13" ht="12.75" customHeight="1">
      <c r="A8666" s="65" t="str">
        <f>IF(ROW()=1,"KEY",IF(ISNA(VLOOKUP(B8666,車名対応マスタ!B:D,3,FALSE)),"",IF(VLOOKUP(B8666,車名対応マスタ!B:D,3,FALSE)="","",$D8666&amp;" "&amp;IF($G8666="9","J","O")&amp;" "&amp;$I8666&amp;" "&amp;IF($I8666&lt;=TEXT(★完成資料!$A$1,"yyyymm"),TEXT(★完成資料!$A$1,"yyyymm"),"999999")&amp; " " &amp; LEFT(F8666 &amp; "          ",10))))</f>
        <v xml:space="preserve">T O 202209 yyyy00 HV        </v>
      </c>
      <c r="B8666" s="68" t="s">
        <v>475</v>
      </c>
      <c r="C8666" s="68" t="s">
        <v>119</v>
      </c>
      <c r="D8666" s="68" t="s">
        <v>287</v>
      </c>
      <c r="E8666" s="68" t="s">
        <v>531</v>
      </c>
      <c r="F8666" s="68" t="s">
        <v>360</v>
      </c>
      <c r="G8666" s="68" t="s">
        <v>76</v>
      </c>
      <c r="H8666" s="68" t="s">
        <v>492</v>
      </c>
      <c r="I8666" s="68" t="s">
        <v>657</v>
      </c>
      <c r="K8666" s="65">
        <v>1</v>
      </c>
      <c r="L8666" s="65">
        <v>211</v>
      </c>
      <c r="M8666" s="65" t="s">
        <v>266</v>
      </c>
    </row>
    <row r="8667" spans="1:13" ht="12.75" customHeight="1">
      <c r="A8667" s="65" t="str">
        <f>IF(ROW()=1,"KEY",IF(ISNA(VLOOKUP(B8667,車名対応マスタ!B:D,3,FALSE)),"",IF(VLOOKUP(B8667,車名対応マスタ!B:D,3,FALSE)="","",$D8667&amp;" "&amp;IF($G8667="9","J","O")&amp;" "&amp;$I8667&amp;" "&amp;IF($I8667&lt;=TEXT(★完成資料!$A$1,"yyyymm"),TEXT(★完成資料!$A$1,"yyyymm"),"999999")&amp; " " &amp; LEFT(F8667 &amp; "          ",10))))</f>
        <v xml:space="preserve">T O 202210 yyyy00 HV        </v>
      </c>
      <c r="B8667" s="68" t="s">
        <v>475</v>
      </c>
      <c r="C8667" s="68" t="s">
        <v>119</v>
      </c>
      <c r="D8667" s="68" t="s">
        <v>287</v>
      </c>
      <c r="E8667" s="68" t="s">
        <v>531</v>
      </c>
      <c r="F8667" s="68" t="s">
        <v>360</v>
      </c>
      <c r="G8667" s="68" t="s">
        <v>76</v>
      </c>
      <c r="H8667" s="68" t="s">
        <v>492</v>
      </c>
      <c r="I8667" s="68" t="s">
        <v>663</v>
      </c>
      <c r="K8667" s="65">
        <v>1</v>
      </c>
      <c r="L8667" s="65">
        <v>211</v>
      </c>
      <c r="M8667" s="65" t="s">
        <v>266</v>
      </c>
    </row>
    <row r="8668" spans="1:13" ht="12.75" customHeight="1">
      <c r="A8668" s="65" t="str">
        <f>IF(ROW()=1,"KEY",IF(ISNA(VLOOKUP(B8668,車名対応マスタ!B:D,3,FALSE)),"",IF(VLOOKUP(B8668,車名対応マスタ!B:D,3,FALSE)="","",$D8668&amp;" "&amp;IF($G8668="9","J","O")&amp;" "&amp;$I8668&amp;" "&amp;IF($I8668&lt;=TEXT(★完成資料!$A$1,"yyyymm"),TEXT(★完成資料!$A$1,"yyyymm"),"999999")&amp; " " &amp; LEFT(F8668 &amp; "          ",10))))</f>
        <v xml:space="preserve">T O 202201 yyyy00 HV        </v>
      </c>
      <c r="B8668" s="68" t="s">
        <v>475</v>
      </c>
      <c r="C8668" s="68" t="s">
        <v>119</v>
      </c>
      <c r="D8668" s="68" t="s">
        <v>287</v>
      </c>
      <c r="E8668" s="68" t="s">
        <v>531</v>
      </c>
      <c r="F8668" s="68" t="s">
        <v>360</v>
      </c>
      <c r="G8668" s="68" t="s">
        <v>76</v>
      </c>
      <c r="H8668" s="68" t="s">
        <v>492</v>
      </c>
      <c r="I8668" s="68" t="s">
        <v>639</v>
      </c>
      <c r="J8668" s="65">
        <v>3</v>
      </c>
      <c r="K8668" s="65">
        <v>3</v>
      </c>
      <c r="L8668" s="65">
        <v>204</v>
      </c>
      <c r="M8668" s="65" t="s">
        <v>286</v>
      </c>
    </row>
    <row r="8669" spans="1:13" ht="12.75" customHeight="1">
      <c r="A8669" s="65" t="str">
        <f>IF(ROW()=1,"KEY",IF(ISNA(VLOOKUP(B8669,車名対応マスタ!B:D,3,FALSE)),"",IF(VLOOKUP(B8669,車名対応マスタ!B:D,3,FALSE)="","",$D8669&amp;" "&amp;IF($G8669="9","J","O")&amp;" "&amp;$I8669&amp;" "&amp;IF($I8669&lt;=TEXT(★完成資料!$A$1,"yyyymm"),TEXT(★完成資料!$A$1,"yyyymm"),"999999")&amp; " " &amp; LEFT(F8669 &amp; "          ",10))))</f>
        <v xml:space="preserve">T O 202202 yyyy00 HV        </v>
      </c>
      <c r="B8669" s="68" t="s">
        <v>475</v>
      </c>
      <c r="C8669" s="68" t="s">
        <v>119</v>
      </c>
      <c r="D8669" s="68" t="s">
        <v>287</v>
      </c>
      <c r="E8669" s="68" t="s">
        <v>531</v>
      </c>
      <c r="F8669" s="68" t="s">
        <v>360</v>
      </c>
      <c r="G8669" s="68" t="s">
        <v>76</v>
      </c>
      <c r="H8669" s="68" t="s">
        <v>492</v>
      </c>
      <c r="I8669" s="68" t="s">
        <v>640</v>
      </c>
      <c r="J8669" s="65">
        <v>1</v>
      </c>
      <c r="K8669" s="65">
        <v>0</v>
      </c>
      <c r="L8669" s="65">
        <v>204</v>
      </c>
      <c r="M8669" s="65" t="s">
        <v>286</v>
      </c>
    </row>
    <row r="8670" spans="1:13" ht="12.75" customHeight="1">
      <c r="A8670" s="65" t="str">
        <f>IF(ROW()=1,"KEY",IF(ISNA(VLOOKUP(B8670,車名対応マスタ!B:D,3,FALSE)),"",IF(VLOOKUP(B8670,車名対応マスタ!B:D,3,FALSE)="","",$D8670&amp;" "&amp;IF($G8670="9","J","O")&amp;" "&amp;$I8670&amp;" "&amp;IF($I8670&lt;=TEXT(★完成資料!$A$1,"yyyymm"),TEXT(★完成資料!$A$1,"yyyymm"),"999999")&amp; " " &amp; LEFT(F8670 &amp; "          ",10))))</f>
        <v xml:space="preserve">T O 202203 yyyy00 HV        </v>
      </c>
      <c r="B8670" s="68" t="s">
        <v>475</v>
      </c>
      <c r="C8670" s="68" t="s">
        <v>119</v>
      </c>
      <c r="D8670" s="68" t="s">
        <v>287</v>
      </c>
      <c r="E8670" s="68" t="s">
        <v>531</v>
      </c>
      <c r="F8670" s="68" t="s">
        <v>360</v>
      </c>
      <c r="G8670" s="68" t="s">
        <v>76</v>
      </c>
      <c r="H8670" s="68" t="s">
        <v>492</v>
      </c>
      <c r="I8670" s="68" t="s">
        <v>641</v>
      </c>
      <c r="J8670" s="65">
        <v>5</v>
      </c>
      <c r="L8670" s="65">
        <v>204</v>
      </c>
      <c r="M8670" s="65" t="s">
        <v>286</v>
      </c>
    </row>
    <row r="8671" spans="1:13" ht="12.75" customHeight="1">
      <c r="A8671" s="65" t="str">
        <f>IF(ROW()=1,"KEY",IF(ISNA(VLOOKUP(B8671,車名対応マスタ!B:D,3,FALSE)),"",IF(VLOOKUP(B8671,車名対応マスタ!B:D,3,FALSE)="","",$D8671&amp;" "&amp;IF($G8671="9","J","O")&amp;" "&amp;$I8671&amp;" "&amp;IF($I8671&lt;=TEXT(★完成資料!$A$1,"yyyymm"),TEXT(★完成資料!$A$1,"yyyymm"),"999999")&amp; " " &amp; LEFT(F8671 &amp; "          ",10))))</f>
        <v xml:space="preserve">T O 202204 yyyy00 HV        </v>
      </c>
      <c r="B8671" s="68" t="s">
        <v>475</v>
      </c>
      <c r="C8671" s="68" t="s">
        <v>119</v>
      </c>
      <c r="D8671" s="68" t="s">
        <v>287</v>
      </c>
      <c r="E8671" s="68" t="s">
        <v>531</v>
      </c>
      <c r="F8671" s="68" t="s">
        <v>360</v>
      </c>
      <c r="G8671" s="68" t="s">
        <v>76</v>
      </c>
      <c r="H8671" s="68" t="s">
        <v>492</v>
      </c>
      <c r="I8671" s="68" t="s">
        <v>642</v>
      </c>
      <c r="J8671" s="65">
        <v>4</v>
      </c>
      <c r="K8671" s="65">
        <v>0</v>
      </c>
      <c r="L8671" s="65">
        <v>204</v>
      </c>
      <c r="M8671" s="65" t="s">
        <v>286</v>
      </c>
    </row>
    <row r="8672" spans="1:13" ht="12.75" customHeight="1">
      <c r="A8672" s="65" t="str">
        <f>IF(ROW()=1,"KEY",IF(ISNA(VLOOKUP(B8672,車名対応マスタ!B:D,3,FALSE)),"",IF(VLOOKUP(B8672,車名対応マスタ!B:D,3,FALSE)="","",$D8672&amp;" "&amp;IF($G8672="9","J","O")&amp;" "&amp;$I8672&amp;" "&amp;IF($I8672&lt;=TEXT(★完成資料!$A$1,"yyyymm"),TEXT(★完成資料!$A$1,"yyyymm"),"999999")&amp; " " &amp; LEFT(F8672 &amp; "          ",10))))</f>
        <v xml:space="preserve">T O 202205 yyyy00 HV        </v>
      </c>
      <c r="B8672" s="68" t="s">
        <v>475</v>
      </c>
      <c r="C8672" s="68" t="s">
        <v>119</v>
      </c>
      <c r="D8672" s="68" t="s">
        <v>287</v>
      </c>
      <c r="E8672" s="68" t="s">
        <v>531</v>
      </c>
      <c r="F8672" s="68" t="s">
        <v>360</v>
      </c>
      <c r="G8672" s="68" t="s">
        <v>76</v>
      </c>
      <c r="H8672" s="68" t="s">
        <v>492</v>
      </c>
      <c r="I8672" s="68" t="s">
        <v>647</v>
      </c>
      <c r="J8672" s="65">
        <v>2</v>
      </c>
      <c r="K8672" s="65">
        <v>1</v>
      </c>
      <c r="L8672" s="65">
        <v>204</v>
      </c>
      <c r="M8672" s="65" t="s">
        <v>286</v>
      </c>
    </row>
    <row r="8673" spans="1:13" ht="12.75" customHeight="1">
      <c r="A8673" s="65" t="str">
        <f>IF(ROW()=1,"KEY",IF(ISNA(VLOOKUP(B8673,車名対応マスタ!B:D,3,FALSE)),"",IF(VLOOKUP(B8673,車名対応マスタ!B:D,3,FALSE)="","",$D8673&amp;" "&amp;IF($G8673="9","J","O")&amp;" "&amp;$I8673&amp;" "&amp;IF($I8673&lt;=TEXT(★完成資料!$A$1,"yyyymm"),TEXT(★完成資料!$A$1,"yyyymm"),"999999")&amp; " " &amp; LEFT(F8673 &amp; "          ",10))))</f>
        <v xml:space="preserve">T O 202206 yyyy00 HV        </v>
      </c>
      <c r="B8673" s="68" t="s">
        <v>475</v>
      </c>
      <c r="C8673" s="68" t="s">
        <v>119</v>
      </c>
      <c r="D8673" s="68" t="s">
        <v>287</v>
      </c>
      <c r="E8673" s="68" t="s">
        <v>531</v>
      </c>
      <c r="F8673" s="68" t="s">
        <v>360</v>
      </c>
      <c r="G8673" s="68" t="s">
        <v>76</v>
      </c>
      <c r="H8673" s="68" t="s">
        <v>492</v>
      </c>
      <c r="I8673" s="68" t="s">
        <v>652</v>
      </c>
      <c r="J8673" s="65">
        <v>3</v>
      </c>
      <c r="K8673" s="65">
        <v>2</v>
      </c>
      <c r="L8673" s="65">
        <v>204</v>
      </c>
      <c r="M8673" s="65" t="s">
        <v>286</v>
      </c>
    </row>
    <row r="8674" spans="1:13" ht="12.75" customHeight="1">
      <c r="A8674" s="65" t="str">
        <f>IF(ROW()=1,"KEY",IF(ISNA(VLOOKUP(B8674,車名対応マスタ!B:D,3,FALSE)),"",IF(VLOOKUP(B8674,車名対応マスタ!B:D,3,FALSE)="","",$D8674&amp;" "&amp;IF($G8674="9","J","O")&amp;" "&amp;$I8674&amp;" "&amp;IF($I8674&lt;=TEXT(★完成資料!$A$1,"yyyymm"),TEXT(★完成資料!$A$1,"yyyymm"),"999999")&amp; " " &amp; LEFT(F8674 &amp; "          ",10))))</f>
        <v xml:space="preserve">T O 202207 yyyy00 HV        </v>
      </c>
      <c r="B8674" s="68" t="s">
        <v>475</v>
      </c>
      <c r="C8674" s="68" t="s">
        <v>119</v>
      </c>
      <c r="D8674" s="68" t="s">
        <v>287</v>
      </c>
      <c r="E8674" s="68" t="s">
        <v>531</v>
      </c>
      <c r="F8674" s="68" t="s">
        <v>360</v>
      </c>
      <c r="G8674" s="68" t="s">
        <v>76</v>
      </c>
      <c r="H8674" s="68" t="s">
        <v>492</v>
      </c>
      <c r="I8674" s="68" t="s">
        <v>655</v>
      </c>
      <c r="J8674" s="65">
        <v>3</v>
      </c>
      <c r="K8674" s="65">
        <v>5</v>
      </c>
      <c r="L8674" s="65">
        <v>204</v>
      </c>
      <c r="M8674" s="65" t="s">
        <v>286</v>
      </c>
    </row>
    <row r="8675" spans="1:13" ht="12.75" customHeight="1">
      <c r="A8675" s="65" t="str">
        <f>IF(ROW()=1,"KEY",IF(ISNA(VLOOKUP(B8675,車名対応マスタ!B:D,3,FALSE)),"",IF(VLOOKUP(B8675,車名対応マスタ!B:D,3,FALSE)="","",$D8675&amp;" "&amp;IF($G8675="9","J","O")&amp;" "&amp;$I8675&amp;" "&amp;IF($I8675&lt;=TEXT(★完成資料!$A$1,"yyyymm"),TEXT(★完成資料!$A$1,"yyyymm"),"999999")&amp; " " &amp; LEFT(F8675 &amp; "          ",10))))</f>
        <v xml:space="preserve">T O 202208 yyyy00 HV        </v>
      </c>
      <c r="B8675" s="68" t="s">
        <v>475</v>
      </c>
      <c r="C8675" s="68" t="s">
        <v>119</v>
      </c>
      <c r="D8675" s="68" t="s">
        <v>287</v>
      </c>
      <c r="E8675" s="68" t="s">
        <v>531</v>
      </c>
      <c r="F8675" s="68" t="s">
        <v>360</v>
      </c>
      <c r="G8675" s="68" t="s">
        <v>76</v>
      </c>
      <c r="H8675" s="68" t="s">
        <v>492</v>
      </c>
      <c r="I8675" s="68" t="s">
        <v>656</v>
      </c>
      <c r="J8675" s="65">
        <v>1</v>
      </c>
      <c r="K8675" s="65">
        <v>1</v>
      </c>
      <c r="L8675" s="65">
        <v>204</v>
      </c>
      <c r="M8675" s="65" t="s">
        <v>286</v>
      </c>
    </row>
    <row r="8676" spans="1:13" ht="12.75" customHeight="1">
      <c r="A8676" s="65" t="str">
        <f>IF(ROW()=1,"KEY",IF(ISNA(VLOOKUP(B8676,車名対応マスタ!B:D,3,FALSE)),"",IF(VLOOKUP(B8676,車名対応マスタ!B:D,3,FALSE)="","",$D8676&amp;" "&amp;IF($G8676="9","J","O")&amp;" "&amp;$I8676&amp;" "&amp;IF($I8676&lt;=TEXT(★完成資料!$A$1,"yyyymm"),TEXT(★完成資料!$A$1,"yyyymm"),"999999")&amp; " " &amp; LEFT(F8676 &amp; "          ",10))))</f>
        <v xml:space="preserve">T O 202209 yyyy00 HV        </v>
      </c>
      <c r="B8676" s="68" t="s">
        <v>475</v>
      </c>
      <c r="C8676" s="68" t="s">
        <v>119</v>
      </c>
      <c r="D8676" s="68" t="s">
        <v>287</v>
      </c>
      <c r="E8676" s="68" t="s">
        <v>531</v>
      </c>
      <c r="F8676" s="68" t="s">
        <v>360</v>
      </c>
      <c r="G8676" s="68" t="s">
        <v>76</v>
      </c>
      <c r="H8676" s="68" t="s">
        <v>492</v>
      </c>
      <c r="I8676" s="68" t="s">
        <v>657</v>
      </c>
      <c r="J8676" s="65">
        <v>2</v>
      </c>
      <c r="K8676" s="65">
        <v>2</v>
      </c>
      <c r="L8676" s="65">
        <v>204</v>
      </c>
      <c r="M8676" s="65" t="s">
        <v>286</v>
      </c>
    </row>
    <row r="8677" spans="1:13" ht="12.75" customHeight="1">
      <c r="A8677" s="65" t="str">
        <f>IF(ROW()=1,"KEY",IF(ISNA(VLOOKUP(B8677,車名対応マスタ!B:D,3,FALSE)),"",IF(VLOOKUP(B8677,車名対応マスタ!B:D,3,FALSE)="","",$D8677&amp;" "&amp;IF($G8677="9","J","O")&amp;" "&amp;$I8677&amp;" "&amp;IF($I8677&lt;=TEXT(★完成資料!$A$1,"yyyymm"),TEXT(★完成資料!$A$1,"yyyymm"),"999999")&amp; " " &amp; LEFT(F8677 &amp; "          ",10))))</f>
        <v xml:space="preserve">T O 202210 yyyy00 HV        </v>
      </c>
      <c r="B8677" s="68" t="s">
        <v>475</v>
      </c>
      <c r="C8677" s="68" t="s">
        <v>119</v>
      </c>
      <c r="D8677" s="68" t="s">
        <v>287</v>
      </c>
      <c r="E8677" s="68" t="s">
        <v>531</v>
      </c>
      <c r="F8677" s="68" t="s">
        <v>360</v>
      </c>
      <c r="G8677" s="68" t="s">
        <v>76</v>
      </c>
      <c r="H8677" s="68" t="s">
        <v>492</v>
      </c>
      <c r="I8677" s="68" t="s">
        <v>663</v>
      </c>
      <c r="J8677" s="65">
        <v>1</v>
      </c>
      <c r="K8677" s="65">
        <v>0</v>
      </c>
      <c r="L8677" s="65">
        <v>204</v>
      </c>
      <c r="M8677" s="65" t="s">
        <v>286</v>
      </c>
    </row>
    <row r="8678" spans="1:13" ht="12.75" customHeight="1">
      <c r="A8678" s="65" t="str">
        <f>IF(ROW()=1,"KEY",IF(ISNA(VLOOKUP(B8678,車名対応マスタ!B:D,3,FALSE)),"",IF(VLOOKUP(B8678,車名対応マスタ!B:D,3,FALSE)="","",$D8678&amp;" "&amp;IF($G8678="9","J","O")&amp;" "&amp;$I8678&amp;" "&amp;IF($I8678&lt;=TEXT(★完成資料!$A$1,"yyyymm"),TEXT(★完成資料!$A$1,"yyyymm"),"999999")&amp; " " &amp; LEFT(F8678 &amp; "          ",10))))</f>
        <v xml:space="preserve">T O 202201 yyyy00 HV        </v>
      </c>
      <c r="B8678" s="68" t="s">
        <v>475</v>
      </c>
      <c r="C8678" s="68" t="s">
        <v>119</v>
      </c>
      <c r="D8678" s="68" t="s">
        <v>287</v>
      </c>
      <c r="E8678" s="68" t="s">
        <v>531</v>
      </c>
      <c r="F8678" s="68" t="s">
        <v>360</v>
      </c>
      <c r="G8678" s="68" t="s">
        <v>76</v>
      </c>
      <c r="H8678" s="68" t="s">
        <v>492</v>
      </c>
      <c r="I8678" s="68" t="s">
        <v>639</v>
      </c>
      <c r="J8678" s="65">
        <v>8</v>
      </c>
      <c r="K8678" s="65">
        <v>9</v>
      </c>
      <c r="L8678" s="65">
        <v>227</v>
      </c>
      <c r="M8678" s="65" t="s">
        <v>302</v>
      </c>
    </row>
    <row r="8679" spans="1:13" ht="12.75" customHeight="1">
      <c r="A8679" s="65" t="str">
        <f>IF(ROW()=1,"KEY",IF(ISNA(VLOOKUP(B8679,車名対応マスタ!B:D,3,FALSE)),"",IF(VLOOKUP(B8679,車名対応マスタ!B:D,3,FALSE)="","",$D8679&amp;" "&amp;IF($G8679="9","J","O")&amp;" "&amp;$I8679&amp;" "&amp;IF($I8679&lt;=TEXT(★完成資料!$A$1,"yyyymm"),TEXT(★完成資料!$A$1,"yyyymm"),"999999")&amp; " " &amp; LEFT(F8679 &amp; "          ",10))))</f>
        <v xml:space="preserve">T O 202202 yyyy00 HV        </v>
      </c>
      <c r="B8679" s="68" t="s">
        <v>475</v>
      </c>
      <c r="C8679" s="68" t="s">
        <v>119</v>
      </c>
      <c r="D8679" s="68" t="s">
        <v>287</v>
      </c>
      <c r="E8679" s="68" t="s">
        <v>531</v>
      </c>
      <c r="F8679" s="68" t="s">
        <v>360</v>
      </c>
      <c r="G8679" s="68" t="s">
        <v>76</v>
      </c>
      <c r="H8679" s="68" t="s">
        <v>492</v>
      </c>
      <c r="I8679" s="68" t="s">
        <v>640</v>
      </c>
      <c r="J8679" s="65">
        <v>5</v>
      </c>
      <c r="K8679" s="65">
        <v>9</v>
      </c>
      <c r="L8679" s="65">
        <v>227</v>
      </c>
      <c r="M8679" s="65" t="s">
        <v>302</v>
      </c>
    </row>
    <row r="8680" spans="1:13" ht="12.75" customHeight="1">
      <c r="A8680" s="65" t="str">
        <f>IF(ROW()=1,"KEY",IF(ISNA(VLOOKUP(B8680,車名対応マスタ!B:D,3,FALSE)),"",IF(VLOOKUP(B8680,車名対応マスタ!B:D,3,FALSE)="","",$D8680&amp;" "&amp;IF($G8680="9","J","O")&amp;" "&amp;$I8680&amp;" "&amp;IF($I8680&lt;=TEXT(★完成資料!$A$1,"yyyymm"),TEXT(★完成資料!$A$1,"yyyymm"),"999999")&amp; " " &amp; LEFT(F8680 &amp; "          ",10))))</f>
        <v xml:space="preserve">T O 202203 yyyy00 HV        </v>
      </c>
      <c r="B8680" s="68" t="s">
        <v>475</v>
      </c>
      <c r="C8680" s="68" t="s">
        <v>119</v>
      </c>
      <c r="D8680" s="68" t="s">
        <v>287</v>
      </c>
      <c r="E8680" s="68" t="s">
        <v>531</v>
      </c>
      <c r="F8680" s="68" t="s">
        <v>360</v>
      </c>
      <c r="G8680" s="68" t="s">
        <v>76</v>
      </c>
      <c r="H8680" s="68" t="s">
        <v>492</v>
      </c>
      <c r="I8680" s="68" t="s">
        <v>641</v>
      </c>
      <c r="J8680" s="65">
        <v>11</v>
      </c>
      <c r="K8680" s="65">
        <v>10</v>
      </c>
      <c r="L8680" s="65">
        <v>227</v>
      </c>
      <c r="M8680" s="65" t="s">
        <v>302</v>
      </c>
    </row>
    <row r="8681" spans="1:13" ht="12.75" customHeight="1">
      <c r="A8681" s="65" t="str">
        <f>IF(ROW()=1,"KEY",IF(ISNA(VLOOKUP(B8681,車名対応マスタ!B:D,3,FALSE)),"",IF(VLOOKUP(B8681,車名対応マスタ!B:D,3,FALSE)="","",$D8681&amp;" "&amp;IF($G8681="9","J","O")&amp;" "&amp;$I8681&amp;" "&amp;IF($I8681&lt;=TEXT(★完成資料!$A$1,"yyyymm"),TEXT(★完成資料!$A$1,"yyyymm"),"999999")&amp; " " &amp; LEFT(F8681 &amp; "          ",10))))</f>
        <v xml:space="preserve">T O 202204 yyyy00 HV        </v>
      </c>
      <c r="B8681" s="68" t="s">
        <v>475</v>
      </c>
      <c r="C8681" s="68" t="s">
        <v>119</v>
      </c>
      <c r="D8681" s="68" t="s">
        <v>287</v>
      </c>
      <c r="E8681" s="68" t="s">
        <v>531</v>
      </c>
      <c r="F8681" s="68" t="s">
        <v>360</v>
      </c>
      <c r="G8681" s="68" t="s">
        <v>76</v>
      </c>
      <c r="H8681" s="68" t="s">
        <v>492</v>
      </c>
      <c r="I8681" s="68" t="s">
        <v>642</v>
      </c>
      <c r="J8681" s="65">
        <v>11</v>
      </c>
      <c r="K8681" s="65">
        <v>10</v>
      </c>
      <c r="L8681" s="65">
        <v>227</v>
      </c>
      <c r="M8681" s="65" t="s">
        <v>302</v>
      </c>
    </row>
    <row r="8682" spans="1:13" ht="12.75" customHeight="1">
      <c r="A8682" s="65" t="str">
        <f>IF(ROW()=1,"KEY",IF(ISNA(VLOOKUP(B8682,車名対応マスタ!B:D,3,FALSE)),"",IF(VLOOKUP(B8682,車名対応マスタ!B:D,3,FALSE)="","",$D8682&amp;" "&amp;IF($G8682="9","J","O")&amp;" "&amp;$I8682&amp;" "&amp;IF($I8682&lt;=TEXT(★完成資料!$A$1,"yyyymm"),TEXT(★完成資料!$A$1,"yyyymm"),"999999")&amp; " " &amp; LEFT(F8682 &amp; "          ",10))))</f>
        <v xml:space="preserve">T O 202205 yyyy00 HV        </v>
      </c>
      <c r="B8682" s="68" t="s">
        <v>475</v>
      </c>
      <c r="C8682" s="68" t="s">
        <v>119</v>
      </c>
      <c r="D8682" s="68" t="s">
        <v>287</v>
      </c>
      <c r="E8682" s="68" t="s">
        <v>531</v>
      </c>
      <c r="F8682" s="68" t="s">
        <v>360</v>
      </c>
      <c r="G8682" s="68" t="s">
        <v>76</v>
      </c>
      <c r="H8682" s="68" t="s">
        <v>492</v>
      </c>
      <c r="I8682" s="68" t="s">
        <v>647</v>
      </c>
      <c r="J8682" s="65">
        <v>7</v>
      </c>
      <c r="K8682" s="65">
        <v>7</v>
      </c>
      <c r="L8682" s="65">
        <v>227</v>
      </c>
      <c r="M8682" s="65" t="s">
        <v>302</v>
      </c>
    </row>
    <row r="8683" spans="1:13" ht="12.75" customHeight="1">
      <c r="A8683" s="65" t="str">
        <f>IF(ROW()=1,"KEY",IF(ISNA(VLOOKUP(B8683,車名対応マスタ!B:D,3,FALSE)),"",IF(VLOOKUP(B8683,車名対応マスタ!B:D,3,FALSE)="","",$D8683&amp;" "&amp;IF($G8683="9","J","O")&amp;" "&amp;$I8683&amp;" "&amp;IF($I8683&lt;=TEXT(★完成資料!$A$1,"yyyymm"),TEXT(★完成資料!$A$1,"yyyymm"),"999999")&amp; " " &amp; LEFT(F8683 &amp; "          ",10))))</f>
        <v xml:space="preserve">T O 202206 yyyy00 HV        </v>
      </c>
      <c r="B8683" s="68" t="s">
        <v>475</v>
      </c>
      <c r="C8683" s="68" t="s">
        <v>119</v>
      </c>
      <c r="D8683" s="68" t="s">
        <v>287</v>
      </c>
      <c r="E8683" s="68" t="s">
        <v>531</v>
      </c>
      <c r="F8683" s="68" t="s">
        <v>360</v>
      </c>
      <c r="G8683" s="68" t="s">
        <v>76</v>
      </c>
      <c r="H8683" s="68" t="s">
        <v>492</v>
      </c>
      <c r="I8683" s="68" t="s">
        <v>652</v>
      </c>
      <c r="J8683" s="65">
        <v>15</v>
      </c>
      <c r="K8683" s="65">
        <v>12</v>
      </c>
      <c r="L8683" s="65">
        <v>227</v>
      </c>
      <c r="M8683" s="65" t="s">
        <v>302</v>
      </c>
    </row>
    <row r="8684" spans="1:13" ht="12.75" customHeight="1">
      <c r="A8684" s="65" t="str">
        <f>IF(ROW()=1,"KEY",IF(ISNA(VLOOKUP(B8684,車名対応マスタ!B:D,3,FALSE)),"",IF(VLOOKUP(B8684,車名対応マスタ!B:D,3,FALSE)="","",$D8684&amp;" "&amp;IF($G8684="9","J","O")&amp;" "&amp;$I8684&amp;" "&amp;IF($I8684&lt;=TEXT(★完成資料!$A$1,"yyyymm"),TEXT(★完成資料!$A$1,"yyyymm"),"999999")&amp; " " &amp; LEFT(F8684 &amp; "          ",10))))</f>
        <v xml:space="preserve">T O 202207 yyyy00 HV        </v>
      </c>
      <c r="B8684" s="68" t="s">
        <v>475</v>
      </c>
      <c r="C8684" s="68" t="s">
        <v>119</v>
      </c>
      <c r="D8684" s="68" t="s">
        <v>287</v>
      </c>
      <c r="E8684" s="68" t="s">
        <v>531</v>
      </c>
      <c r="F8684" s="68" t="s">
        <v>360</v>
      </c>
      <c r="G8684" s="68" t="s">
        <v>76</v>
      </c>
      <c r="H8684" s="68" t="s">
        <v>492</v>
      </c>
      <c r="I8684" s="68" t="s">
        <v>655</v>
      </c>
      <c r="J8684" s="65">
        <v>2</v>
      </c>
      <c r="K8684" s="65">
        <v>8</v>
      </c>
      <c r="L8684" s="65">
        <v>227</v>
      </c>
      <c r="M8684" s="65" t="s">
        <v>302</v>
      </c>
    </row>
    <row r="8685" spans="1:13" ht="12.75" customHeight="1">
      <c r="A8685" s="65" t="str">
        <f>IF(ROW()=1,"KEY",IF(ISNA(VLOOKUP(B8685,車名対応マスタ!B:D,3,FALSE)),"",IF(VLOOKUP(B8685,車名対応マスタ!B:D,3,FALSE)="","",$D8685&amp;" "&amp;IF($G8685="9","J","O")&amp;" "&amp;$I8685&amp;" "&amp;IF($I8685&lt;=TEXT(★完成資料!$A$1,"yyyymm"),TEXT(★完成資料!$A$1,"yyyymm"),"999999")&amp; " " &amp; LEFT(F8685 &amp; "          ",10))))</f>
        <v xml:space="preserve">T O 202208 yyyy00 HV        </v>
      </c>
      <c r="B8685" s="68" t="s">
        <v>475</v>
      </c>
      <c r="C8685" s="68" t="s">
        <v>119</v>
      </c>
      <c r="D8685" s="68" t="s">
        <v>287</v>
      </c>
      <c r="E8685" s="68" t="s">
        <v>531</v>
      </c>
      <c r="F8685" s="68" t="s">
        <v>360</v>
      </c>
      <c r="G8685" s="68" t="s">
        <v>76</v>
      </c>
      <c r="H8685" s="68" t="s">
        <v>492</v>
      </c>
      <c r="I8685" s="68" t="s">
        <v>656</v>
      </c>
      <c r="J8685" s="65">
        <v>6</v>
      </c>
      <c r="K8685" s="65">
        <v>7</v>
      </c>
      <c r="L8685" s="65">
        <v>227</v>
      </c>
      <c r="M8685" s="65" t="s">
        <v>302</v>
      </c>
    </row>
    <row r="8686" spans="1:13" ht="12.75" customHeight="1">
      <c r="A8686" s="65" t="str">
        <f>IF(ROW()=1,"KEY",IF(ISNA(VLOOKUP(B8686,車名対応マスタ!B:D,3,FALSE)),"",IF(VLOOKUP(B8686,車名対応マスタ!B:D,3,FALSE)="","",$D8686&amp;" "&amp;IF($G8686="9","J","O")&amp;" "&amp;$I8686&amp;" "&amp;IF($I8686&lt;=TEXT(★完成資料!$A$1,"yyyymm"),TEXT(★完成資料!$A$1,"yyyymm"),"999999")&amp; " " &amp; LEFT(F8686 &amp; "          ",10))))</f>
        <v xml:space="preserve">T O 202209 yyyy00 HV        </v>
      </c>
      <c r="B8686" s="68" t="s">
        <v>475</v>
      </c>
      <c r="C8686" s="68" t="s">
        <v>119</v>
      </c>
      <c r="D8686" s="68" t="s">
        <v>287</v>
      </c>
      <c r="E8686" s="68" t="s">
        <v>531</v>
      </c>
      <c r="F8686" s="68" t="s">
        <v>360</v>
      </c>
      <c r="G8686" s="68" t="s">
        <v>76</v>
      </c>
      <c r="H8686" s="68" t="s">
        <v>492</v>
      </c>
      <c r="I8686" s="68" t="s">
        <v>657</v>
      </c>
      <c r="J8686" s="65">
        <v>11</v>
      </c>
      <c r="K8686" s="65">
        <v>7</v>
      </c>
      <c r="L8686" s="65">
        <v>227</v>
      </c>
      <c r="M8686" s="65" t="s">
        <v>302</v>
      </c>
    </row>
    <row r="8687" spans="1:13" ht="12.75" customHeight="1">
      <c r="A8687" s="65" t="str">
        <f>IF(ROW()=1,"KEY",IF(ISNA(VLOOKUP(B8687,車名対応マスタ!B:D,3,FALSE)),"",IF(VLOOKUP(B8687,車名対応マスタ!B:D,3,FALSE)="","",$D8687&amp;" "&amp;IF($G8687="9","J","O")&amp;" "&amp;$I8687&amp;" "&amp;IF($I8687&lt;=TEXT(★完成資料!$A$1,"yyyymm"),TEXT(★完成資料!$A$1,"yyyymm"),"999999")&amp; " " &amp; LEFT(F8687 &amp; "          ",10))))</f>
        <v xml:space="preserve">T O 202210 yyyy00 HV        </v>
      </c>
      <c r="B8687" s="68" t="s">
        <v>475</v>
      </c>
      <c r="C8687" s="68" t="s">
        <v>119</v>
      </c>
      <c r="D8687" s="68" t="s">
        <v>287</v>
      </c>
      <c r="E8687" s="68" t="s">
        <v>531</v>
      </c>
      <c r="F8687" s="68" t="s">
        <v>360</v>
      </c>
      <c r="G8687" s="68" t="s">
        <v>76</v>
      </c>
      <c r="H8687" s="68" t="s">
        <v>492</v>
      </c>
      <c r="I8687" s="68" t="s">
        <v>663</v>
      </c>
      <c r="J8687" s="65">
        <v>10</v>
      </c>
      <c r="K8687" s="65">
        <v>17</v>
      </c>
      <c r="L8687" s="65">
        <v>227</v>
      </c>
      <c r="M8687" s="65" t="s">
        <v>302</v>
      </c>
    </row>
    <row r="8688" spans="1:13" ht="12.75" customHeight="1">
      <c r="A8688" s="65" t="str">
        <f>IF(ROW()=1,"KEY",IF(ISNA(VLOOKUP(B8688,車名対応マスタ!B:D,3,FALSE)),"",IF(VLOOKUP(B8688,車名対応マスタ!B:D,3,FALSE)="","",$D8688&amp;" "&amp;IF($G8688="9","J","O")&amp;" "&amp;$I8688&amp;" "&amp;IF($I8688&lt;=TEXT(★完成資料!$A$1,"yyyymm"),TEXT(★完成資料!$A$1,"yyyymm"),"999999")&amp; " " &amp; LEFT(F8688 &amp; "          ",10))))</f>
        <v xml:space="preserve">T O 202201 yyyy00 HV        </v>
      </c>
      <c r="B8688" s="68" t="s">
        <v>475</v>
      </c>
      <c r="C8688" s="68" t="s">
        <v>119</v>
      </c>
      <c r="D8688" s="68" t="s">
        <v>287</v>
      </c>
      <c r="E8688" s="68" t="s">
        <v>531</v>
      </c>
      <c r="F8688" s="68" t="s">
        <v>360</v>
      </c>
      <c r="G8688" s="68" t="s">
        <v>76</v>
      </c>
      <c r="H8688" s="68" t="s">
        <v>492</v>
      </c>
      <c r="I8688" s="68" t="s">
        <v>639</v>
      </c>
      <c r="J8688" s="65">
        <v>9</v>
      </c>
      <c r="K8688" s="65">
        <v>14</v>
      </c>
      <c r="L8688" s="65">
        <v>228</v>
      </c>
      <c r="M8688" s="65" t="s">
        <v>303</v>
      </c>
    </row>
    <row r="8689" spans="1:13" ht="12.75" customHeight="1">
      <c r="A8689" s="65" t="str">
        <f>IF(ROW()=1,"KEY",IF(ISNA(VLOOKUP(B8689,車名対応マスタ!B:D,3,FALSE)),"",IF(VLOOKUP(B8689,車名対応マスタ!B:D,3,FALSE)="","",$D8689&amp;" "&amp;IF($G8689="9","J","O")&amp;" "&amp;$I8689&amp;" "&amp;IF($I8689&lt;=TEXT(★完成資料!$A$1,"yyyymm"),TEXT(★完成資料!$A$1,"yyyymm"),"999999")&amp; " " &amp; LEFT(F8689 &amp; "          ",10))))</f>
        <v xml:space="preserve">T O 202202 yyyy00 HV        </v>
      </c>
      <c r="B8689" s="68" t="s">
        <v>475</v>
      </c>
      <c r="C8689" s="68" t="s">
        <v>119</v>
      </c>
      <c r="D8689" s="68" t="s">
        <v>287</v>
      </c>
      <c r="E8689" s="68" t="s">
        <v>531</v>
      </c>
      <c r="F8689" s="68" t="s">
        <v>360</v>
      </c>
      <c r="G8689" s="68" t="s">
        <v>76</v>
      </c>
      <c r="H8689" s="68" t="s">
        <v>492</v>
      </c>
      <c r="I8689" s="68" t="s">
        <v>640</v>
      </c>
      <c r="J8689" s="65">
        <v>13</v>
      </c>
      <c r="K8689" s="65">
        <v>22</v>
      </c>
      <c r="L8689" s="65">
        <v>228</v>
      </c>
      <c r="M8689" s="65" t="s">
        <v>303</v>
      </c>
    </row>
    <row r="8690" spans="1:13" ht="12.75" customHeight="1">
      <c r="A8690" s="65" t="str">
        <f>IF(ROW()=1,"KEY",IF(ISNA(VLOOKUP(B8690,車名対応マスタ!B:D,3,FALSE)),"",IF(VLOOKUP(B8690,車名対応マスタ!B:D,3,FALSE)="","",$D8690&amp;" "&amp;IF($G8690="9","J","O")&amp;" "&amp;$I8690&amp;" "&amp;IF($I8690&lt;=TEXT(★完成資料!$A$1,"yyyymm"),TEXT(★完成資料!$A$1,"yyyymm"),"999999")&amp; " " &amp; LEFT(F8690 &amp; "          ",10))))</f>
        <v xml:space="preserve">T O 202203 yyyy00 HV        </v>
      </c>
      <c r="B8690" s="68" t="s">
        <v>475</v>
      </c>
      <c r="C8690" s="68" t="s">
        <v>119</v>
      </c>
      <c r="D8690" s="68" t="s">
        <v>287</v>
      </c>
      <c r="E8690" s="68" t="s">
        <v>531</v>
      </c>
      <c r="F8690" s="68" t="s">
        <v>360</v>
      </c>
      <c r="G8690" s="68" t="s">
        <v>76</v>
      </c>
      <c r="H8690" s="68" t="s">
        <v>492</v>
      </c>
      <c r="I8690" s="68" t="s">
        <v>641</v>
      </c>
      <c r="J8690" s="65">
        <v>14</v>
      </c>
      <c r="K8690" s="65">
        <v>12</v>
      </c>
      <c r="L8690" s="65">
        <v>228</v>
      </c>
      <c r="M8690" s="65" t="s">
        <v>303</v>
      </c>
    </row>
    <row r="8691" spans="1:13" ht="12.75" customHeight="1">
      <c r="A8691" s="65" t="str">
        <f>IF(ROW()=1,"KEY",IF(ISNA(VLOOKUP(B8691,車名対応マスタ!B:D,3,FALSE)),"",IF(VLOOKUP(B8691,車名対応マスタ!B:D,3,FALSE)="","",$D8691&amp;" "&amp;IF($G8691="9","J","O")&amp;" "&amp;$I8691&amp;" "&amp;IF($I8691&lt;=TEXT(★完成資料!$A$1,"yyyymm"),TEXT(★完成資料!$A$1,"yyyymm"),"999999")&amp; " " &amp; LEFT(F8691 &amp; "          ",10))))</f>
        <v xml:space="preserve">T O 202204 yyyy00 HV        </v>
      </c>
      <c r="B8691" s="68" t="s">
        <v>475</v>
      </c>
      <c r="C8691" s="68" t="s">
        <v>119</v>
      </c>
      <c r="D8691" s="68" t="s">
        <v>287</v>
      </c>
      <c r="E8691" s="68" t="s">
        <v>531</v>
      </c>
      <c r="F8691" s="68" t="s">
        <v>360</v>
      </c>
      <c r="G8691" s="68" t="s">
        <v>76</v>
      </c>
      <c r="H8691" s="68" t="s">
        <v>492</v>
      </c>
      <c r="I8691" s="68" t="s">
        <v>642</v>
      </c>
      <c r="J8691" s="65">
        <v>5</v>
      </c>
      <c r="K8691" s="65">
        <v>15</v>
      </c>
      <c r="L8691" s="65">
        <v>228</v>
      </c>
      <c r="M8691" s="65" t="s">
        <v>303</v>
      </c>
    </row>
    <row r="8692" spans="1:13" ht="12.75" customHeight="1">
      <c r="A8692" s="65" t="str">
        <f>IF(ROW()=1,"KEY",IF(ISNA(VLOOKUP(B8692,車名対応マスタ!B:D,3,FALSE)),"",IF(VLOOKUP(B8692,車名対応マスタ!B:D,3,FALSE)="","",$D8692&amp;" "&amp;IF($G8692="9","J","O")&amp;" "&amp;$I8692&amp;" "&amp;IF($I8692&lt;=TEXT(★完成資料!$A$1,"yyyymm"),TEXT(★完成資料!$A$1,"yyyymm"),"999999")&amp; " " &amp; LEFT(F8692 &amp; "          ",10))))</f>
        <v xml:space="preserve">T O 202205 yyyy00 HV        </v>
      </c>
      <c r="B8692" s="68" t="s">
        <v>475</v>
      </c>
      <c r="C8692" s="68" t="s">
        <v>119</v>
      </c>
      <c r="D8692" s="68" t="s">
        <v>287</v>
      </c>
      <c r="E8692" s="68" t="s">
        <v>531</v>
      </c>
      <c r="F8692" s="68" t="s">
        <v>360</v>
      </c>
      <c r="G8692" s="68" t="s">
        <v>76</v>
      </c>
      <c r="H8692" s="68" t="s">
        <v>492</v>
      </c>
      <c r="I8692" s="68" t="s">
        <v>647</v>
      </c>
      <c r="J8692" s="65">
        <v>22</v>
      </c>
      <c r="K8692" s="65">
        <v>15</v>
      </c>
      <c r="L8692" s="65">
        <v>228</v>
      </c>
      <c r="M8692" s="65" t="s">
        <v>303</v>
      </c>
    </row>
    <row r="8693" spans="1:13" ht="12.75" customHeight="1">
      <c r="A8693" s="65" t="str">
        <f>IF(ROW()=1,"KEY",IF(ISNA(VLOOKUP(B8693,車名対応マスタ!B:D,3,FALSE)),"",IF(VLOOKUP(B8693,車名対応マスタ!B:D,3,FALSE)="","",$D8693&amp;" "&amp;IF($G8693="9","J","O")&amp;" "&amp;$I8693&amp;" "&amp;IF($I8693&lt;=TEXT(★完成資料!$A$1,"yyyymm"),TEXT(★完成資料!$A$1,"yyyymm"),"999999")&amp; " " &amp; LEFT(F8693 &amp; "          ",10))))</f>
        <v xml:space="preserve">T O 202206 yyyy00 HV        </v>
      </c>
      <c r="B8693" s="68" t="s">
        <v>475</v>
      </c>
      <c r="C8693" s="68" t="s">
        <v>119</v>
      </c>
      <c r="D8693" s="68" t="s">
        <v>287</v>
      </c>
      <c r="E8693" s="68" t="s">
        <v>531</v>
      </c>
      <c r="F8693" s="68" t="s">
        <v>360</v>
      </c>
      <c r="G8693" s="68" t="s">
        <v>76</v>
      </c>
      <c r="H8693" s="68" t="s">
        <v>492</v>
      </c>
      <c r="I8693" s="68" t="s">
        <v>652</v>
      </c>
      <c r="J8693" s="65">
        <v>13</v>
      </c>
      <c r="K8693" s="65">
        <v>8</v>
      </c>
      <c r="L8693" s="65">
        <v>228</v>
      </c>
      <c r="M8693" s="65" t="s">
        <v>303</v>
      </c>
    </row>
    <row r="8694" spans="1:13" ht="12.75" customHeight="1">
      <c r="A8694" s="65" t="str">
        <f>IF(ROW()=1,"KEY",IF(ISNA(VLOOKUP(B8694,車名対応マスタ!B:D,3,FALSE)),"",IF(VLOOKUP(B8694,車名対応マスタ!B:D,3,FALSE)="","",$D8694&amp;" "&amp;IF($G8694="9","J","O")&amp;" "&amp;$I8694&amp;" "&amp;IF($I8694&lt;=TEXT(★完成資料!$A$1,"yyyymm"),TEXT(★完成資料!$A$1,"yyyymm"),"999999")&amp; " " &amp; LEFT(F8694 &amp; "          ",10))))</f>
        <v xml:space="preserve">T O 202207 yyyy00 HV        </v>
      </c>
      <c r="B8694" s="68" t="s">
        <v>475</v>
      </c>
      <c r="C8694" s="68" t="s">
        <v>119</v>
      </c>
      <c r="D8694" s="68" t="s">
        <v>287</v>
      </c>
      <c r="E8694" s="68" t="s">
        <v>531</v>
      </c>
      <c r="F8694" s="68" t="s">
        <v>360</v>
      </c>
      <c r="G8694" s="68" t="s">
        <v>76</v>
      </c>
      <c r="H8694" s="68" t="s">
        <v>492</v>
      </c>
      <c r="I8694" s="68" t="s">
        <v>655</v>
      </c>
      <c r="J8694" s="65">
        <v>4</v>
      </c>
      <c r="K8694" s="65">
        <v>8</v>
      </c>
      <c r="L8694" s="65">
        <v>228</v>
      </c>
      <c r="M8694" s="65" t="s">
        <v>303</v>
      </c>
    </row>
    <row r="8695" spans="1:13" ht="12.75" customHeight="1">
      <c r="A8695" s="65" t="str">
        <f>IF(ROW()=1,"KEY",IF(ISNA(VLOOKUP(B8695,車名対応マスタ!B:D,3,FALSE)),"",IF(VLOOKUP(B8695,車名対応マスタ!B:D,3,FALSE)="","",$D8695&amp;" "&amp;IF($G8695="9","J","O")&amp;" "&amp;$I8695&amp;" "&amp;IF($I8695&lt;=TEXT(★完成資料!$A$1,"yyyymm"),TEXT(★完成資料!$A$1,"yyyymm"),"999999")&amp; " " &amp; LEFT(F8695 &amp; "          ",10))))</f>
        <v xml:space="preserve">T O 202208 yyyy00 HV        </v>
      </c>
      <c r="B8695" s="68" t="s">
        <v>475</v>
      </c>
      <c r="C8695" s="68" t="s">
        <v>119</v>
      </c>
      <c r="D8695" s="68" t="s">
        <v>287</v>
      </c>
      <c r="E8695" s="68" t="s">
        <v>531</v>
      </c>
      <c r="F8695" s="68" t="s">
        <v>360</v>
      </c>
      <c r="G8695" s="68" t="s">
        <v>76</v>
      </c>
      <c r="H8695" s="68" t="s">
        <v>492</v>
      </c>
      <c r="I8695" s="68" t="s">
        <v>656</v>
      </c>
      <c r="J8695" s="65">
        <v>9</v>
      </c>
      <c r="K8695" s="65">
        <v>11</v>
      </c>
      <c r="L8695" s="65">
        <v>228</v>
      </c>
      <c r="M8695" s="65" t="s">
        <v>303</v>
      </c>
    </row>
    <row r="8696" spans="1:13" ht="12.75" customHeight="1">
      <c r="A8696" s="65" t="str">
        <f>IF(ROW()=1,"KEY",IF(ISNA(VLOOKUP(B8696,車名対応マスタ!B:D,3,FALSE)),"",IF(VLOOKUP(B8696,車名対応マスタ!B:D,3,FALSE)="","",$D8696&amp;" "&amp;IF($G8696="9","J","O")&amp;" "&amp;$I8696&amp;" "&amp;IF($I8696&lt;=TEXT(★完成資料!$A$1,"yyyymm"),TEXT(★完成資料!$A$1,"yyyymm"),"999999")&amp; " " &amp; LEFT(F8696 &amp; "          ",10))))</f>
        <v xml:space="preserve">T O 202209 yyyy00 HV        </v>
      </c>
      <c r="B8696" s="68" t="s">
        <v>475</v>
      </c>
      <c r="C8696" s="68" t="s">
        <v>119</v>
      </c>
      <c r="D8696" s="68" t="s">
        <v>287</v>
      </c>
      <c r="E8696" s="68" t="s">
        <v>531</v>
      </c>
      <c r="F8696" s="68" t="s">
        <v>360</v>
      </c>
      <c r="G8696" s="68" t="s">
        <v>76</v>
      </c>
      <c r="H8696" s="68" t="s">
        <v>492</v>
      </c>
      <c r="I8696" s="68" t="s">
        <v>657</v>
      </c>
      <c r="J8696" s="65">
        <v>18</v>
      </c>
      <c r="K8696" s="65">
        <v>4</v>
      </c>
      <c r="L8696" s="65">
        <v>228</v>
      </c>
      <c r="M8696" s="65" t="s">
        <v>303</v>
      </c>
    </row>
    <row r="8697" spans="1:13" ht="12.75" customHeight="1">
      <c r="A8697" s="65" t="str">
        <f>IF(ROW()=1,"KEY",IF(ISNA(VLOOKUP(B8697,車名対応マスタ!B:D,3,FALSE)),"",IF(VLOOKUP(B8697,車名対応マスタ!B:D,3,FALSE)="","",$D8697&amp;" "&amp;IF($G8697="9","J","O")&amp;" "&amp;$I8697&amp;" "&amp;IF($I8697&lt;=TEXT(★完成資料!$A$1,"yyyymm"),TEXT(★完成資料!$A$1,"yyyymm"),"999999")&amp; " " &amp; LEFT(F8697 &amp; "          ",10))))</f>
        <v xml:space="preserve">T O 202210 yyyy00 HV        </v>
      </c>
      <c r="B8697" s="68" t="s">
        <v>475</v>
      </c>
      <c r="C8697" s="68" t="s">
        <v>119</v>
      </c>
      <c r="D8697" s="68" t="s">
        <v>287</v>
      </c>
      <c r="E8697" s="68" t="s">
        <v>531</v>
      </c>
      <c r="F8697" s="68" t="s">
        <v>360</v>
      </c>
      <c r="G8697" s="68" t="s">
        <v>76</v>
      </c>
      <c r="H8697" s="68" t="s">
        <v>492</v>
      </c>
      <c r="I8697" s="68" t="s">
        <v>663</v>
      </c>
      <c r="J8697" s="65">
        <v>7</v>
      </c>
      <c r="K8697" s="65">
        <v>5</v>
      </c>
      <c r="L8697" s="65">
        <v>228</v>
      </c>
      <c r="M8697" s="65" t="s">
        <v>303</v>
      </c>
    </row>
    <row r="8698" spans="1:13" ht="12.75" customHeight="1">
      <c r="A8698" s="65" t="str">
        <f>IF(ROW()=1,"KEY",IF(ISNA(VLOOKUP(B8698,車名対応マスタ!B:D,3,FALSE)),"",IF(VLOOKUP(B8698,車名対応マスタ!B:D,3,FALSE)="","",$D8698&amp;" "&amp;IF($G8698="9","J","O")&amp;" "&amp;$I8698&amp;" "&amp;IF($I8698&lt;=TEXT(★完成資料!$A$1,"yyyymm"),TEXT(★完成資料!$A$1,"yyyymm"),"999999")&amp; " " &amp; LEFT(F8698 &amp; "          ",10))))</f>
        <v xml:space="preserve">T O 202201 yyyy00 HV        </v>
      </c>
      <c r="B8698" s="68" t="s">
        <v>475</v>
      </c>
      <c r="C8698" s="68" t="s">
        <v>119</v>
      </c>
      <c r="D8698" s="68" t="s">
        <v>287</v>
      </c>
      <c r="E8698" s="68" t="s">
        <v>531</v>
      </c>
      <c r="F8698" s="68" t="s">
        <v>360</v>
      </c>
      <c r="G8698" s="68" t="s">
        <v>76</v>
      </c>
      <c r="H8698" s="68" t="s">
        <v>492</v>
      </c>
      <c r="I8698" s="68" t="s">
        <v>639</v>
      </c>
      <c r="J8698" s="65">
        <v>2</v>
      </c>
      <c r="K8698" s="65">
        <v>0</v>
      </c>
      <c r="L8698" s="65">
        <v>224</v>
      </c>
      <c r="M8698" s="65" t="s">
        <v>310</v>
      </c>
    </row>
    <row r="8699" spans="1:13" ht="12.75" customHeight="1">
      <c r="A8699" s="65" t="str">
        <f>IF(ROW()=1,"KEY",IF(ISNA(VLOOKUP(B8699,車名対応マスタ!B:D,3,FALSE)),"",IF(VLOOKUP(B8699,車名対応マスタ!B:D,3,FALSE)="","",$D8699&amp;" "&amp;IF($G8699="9","J","O")&amp;" "&amp;$I8699&amp;" "&amp;IF($I8699&lt;=TEXT(★完成資料!$A$1,"yyyymm"),TEXT(★完成資料!$A$1,"yyyymm"),"999999")&amp; " " &amp; LEFT(F8699 &amp; "          ",10))))</f>
        <v xml:space="preserve">T O 202202 yyyy00 HV        </v>
      </c>
      <c r="B8699" s="68" t="s">
        <v>475</v>
      </c>
      <c r="C8699" s="68" t="s">
        <v>119</v>
      </c>
      <c r="D8699" s="68" t="s">
        <v>287</v>
      </c>
      <c r="E8699" s="68" t="s">
        <v>531</v>
      </c>
      <c r="F8699" s="68" t="s">
        <v>360</v>
      </c>
      <c r="G8699" s="68" t="s">
        <v>76</v>
      </c>
      <c r="H8699" s="68" t="s">
        <v>492</v>
      </c>
      <c r="I8699" s="68" t="s">
        <v>640</v>
      </c>
      <c r="J8699" s="65">
        <v>2</v>
      </c>
      <c r="K8699" s="65">
        <v>0</v>
      </c>
      <c r="L8699" s="65">
        <v>224</v>
      </c>
      <c r="M8699" s="65" t="s">
        <v>310</v>
      </c>
    </row>
    <row r="8700" spans="1:13" ht="12.75" customHeight="1">
      <c r="A8700" s="65" t="str">
        <f>IF(ROW()=1,"KEY",IF(ISNA(VLOOKUP(B8700,車名対応マスタ!B:D,3,FALSE)),"",IF(VLOOKUP(B8700,車名対応マスタ!B:D,3,FALSE)="","",$D8700&amp;" "&amp;IF($G8700="9","J","O")&amp;" "&amp;$I8700&amp;" "&amp;IF($I8700&lt;=TEXT(★完成資料!$A$1,"yyyymm"),TEXT(★完成資料!$A$1,"yyyymm"),"999999")&amp; " " &amp; LEFT(F8700 &amp; "          ",10))))</f>
        <v xml:space="preserve">T O 202203 yyyy00 HV        </v>
      </c>
      <c r="B8700" s="68" t="s">
        <v>475</v>
      </c>
      <c r="C8700" s="68" t="s">
        <v>119</v>
      </c>
      <c r="D8700" s="68" t="s">
        <v>287</v>
      </c>
      <c r="E8700" s="68" t="s">
        <v>531</v>
      </c>
      <c r="F8700" s="68" t="s">
        <v>360</v>
      </c>
      <c r="G8700" s="68" t="s">
        <v>76</v>
      </c>
      <c r="H8700" s="68" t="s">
        <v>492</v>
      </c>
      <c r="I8700" s="68" t="s">
        <v>641</v>
      </c>
      <c r="J8700" s="65">
        <v>3</v>
      </c>
      <c r="K8700" s="65">
        <v>0</v>
      </c>
      <c r="L8700" s="65">
        <v>224</v>
      </c>
      <c r="M8700" s="65" t="s">
        <v>310</v>
      </c>
    </row>
    <row r="8701" spans="1:13" ht="12.75" customHeight="1">
      <c r="A8701" s="65" t="str">
        <f>IF(ROW()=1,"KEY",IF(ISNA(VLOOKUP(B8701,車名対応マスタ!B:D,3,FALSE)),"",IF(VLOOKUP(B8701,車名対応マスタ!B:D,3,FALSE)="","",$D8701&amp;" "&amp;IF($G8701="9","J","O")&amp;" "&amp;$I8701&amp;" "&amp;IF($I8701&lt;=TEXT(★完成資料!$A$1,"yyyymm"),TEXT(★完成資料!$A$1,"yyyymm"),"999999")&amp; " " &amp; LEFT(F8701 &amp; "          ",10))))</f>
        <v xml:space="preserve">T O 202204 yyyy00 HV        </v>
      </c>
      <c r="B8701" s="68" t="s">
        <v>475</v>
      </c>
      <c r="C8701" s="68" t="s">
        <v>119</v>
      </c>
      <c r="D8701" s="68" t="s">
        <v>287</v>
      </c>
      <c r="E8701" s="68" t="s">
        <v>531</v>
      </c>
      <c r="F8701" s="68" t="s">
        <v>360</v>
      </c>
      <c r="G8701" s="68" t="s">
        <v>76</v>
      </c>
      <c r="H8701" s="68" t="s">
        <v>492</v>
      </c>
      <c r="I8701" s="68" t="s">
        <v>642</v>
      </c>
      <c r="J8701" s="65">
        <v>3</v>
      </c>
      <c r="K8701" s="65">
        <v>1</v>
      </c>
      <c r="L8701" s="65">
        <v>224</v>
      </c>
      <c r="M8701" s="65" t="s">
        <v>310</v>
      </c>
    </row>
    <row r="8702" spans="1:13" ht="12.75" customHeight="1">
      <c r="A8702" s="65" t="str">
        <f>IF(ROW()=1,"KEY",IF(ISNA(VLOOKUP(B8702,車名対応マスタ!B:D,3,FALSE)),"",IF(VLOOKUP(B8702,車名対応マスタ!B:D,3,FALSE)="","",$D8702&amp;" "&amp;IF($G8702="9","J","O")&amp;" "&amp;$I8702&amp;" "&amp;IF($I8702&lt;=TEXT(★完成資料!$A$1,"yyyymm"),TEXT(★完成資料!$A$1,"yyyymm"),"999999")&amp; " " &amp; LEFT(F8702 &amp; "          ",10))))</f>
        <v xml:space="preserve">T O 202205 yyyy00 HV        </v>
      </c>
      <c r="B8702" s="68" t="s">
        <v>475</v>
      </c>
      <c r="C8702" s="68" t="s">
        <v>119</v>
      </c>
      <c r="D8702" s="68" t="s">
        <v>287</v>
      </c>
      <c r="E8702" s="68" t="s">
        <v>531</v>
      </c>
      <c r="F8702" s="68" t="s">
        <v>360</v>
      </c>
      <c r="G8702" s="68" t="s">
        <v>76</v>
      </c>
      <c r="H8702" s="68" t="s">
        <v>492</v>
      </c>
      <c r="I8702" s="68" t="s">
        <v>647</v>
      </c>
      <c r="J8702" s="65">
        <v>4</v>
      </c>
      <c r="K8702" s="65">
        <v>2</v>
      </c>
      <c r="L8702" s="65">
        <v>224</v>
      </c>
      <c r="M8702" s="65" t="s">
        <v>310</v>
      </c>
    </row>
    <row r="8703" spans="1:13" ht="12.75" customHeight="1">
      <c r="A8703" s="65" t="str">
        <f>IF(ROW()=1,"KEY",IF(ISNA(VLOOKUP(B8703,車名対応マスタ!B:D,3,FALSE)),"",IF(VLOOKUP(B8703,車名対応マスタ!B:D,3,FALSE)="","",$D8703&amp;" "&amp;IF($G8703="9","J","O")&amp;" "&amp;$I8703&amp;" "&amp;IF($I8703&lt;=TEXT(★完成資料!$A$1,"yyyymm"),TEXT(★完成資料!$A$1,"yyyymm"),"999999")&amp; " " &amp; LEFT(F8703 &amp; "          ",10))))</f>
        <v xml:space="preserve">T O 202206 yyyy00 HV        </v>
      </c>
      <c r="B8703" s="68" t="s">
        <v>475</v>
      </c>
      <c r="C8703" s="68" t="s">
        <v>119</v>
      </c>
      <c r="D8703" s="68" t="s">
        <v>287</v>
      </c>
      <c r="E8703" s="68" t="s">
        <v>531</v>
      </c>
      <c r="F8703" s="68" t="s">
        <v>360</v>
      </c>
      <c r="G8703" s="68" t="s">
        <v>76</v>
      </c>
      <c r="H8703" s="68" t="s">
        <v>492</v>
      </c>
      <c r="I8703" s="68" t="s">
        <v>652</v>
      </c>
      <c r="J8703" s="65">
        <v>1</v>
      </c>
      <c r="K8703" s="65">
        <v>2</v>
      </c>
      <c r="L8703" s="65">
        <v>224</v>
      </c>
      <c r="M8703" s="65" t="s">
        <v>310</v>
      </c>
    </row>
    <row r="8704" spans="1:13" ht="12.75" customHeight="1">
      <c r="A8704" s="65" t="str">
        <f>IF(ROW()=1,"KEY",IF(ISNA(VLOOKUP(B8704,車名対応マスタ!B:D,3,FALSE)),"",IF(VLOOKUP(B8704,車名対応マスタ!B:D,3,FALSE)="","",$D8704&amp;" "&amp;IF($G8704="9","J","O")&amp;" "&amp;$I8704&amp;" "&amp;IF($I8704&lt;=TEXT(★完成資料!$A$1,"yyyymm"),TEXT(★完成資料!$A$1,"yyyymm"),"999999")&amp; " " &amp; LEFT(F8704 &amp; "          ",10))))</f>
        <v xml:space="preserve">T O 202207 yyyy00 HV        </v>
      </c>
      <c r="B8704" s="68" t="s">
        <v>475</v>
      </c>
      <c r="C8704" s="68" t="s">
        <v>119</v>
      </c>
      <c r="D8704" s="68" t="s">
        <v>287</v>
      </c>
      <c r="E8704" s="68" t="s">
        <v>531</v>
      </c>
      <c r="F8704" s="68" t="s">
        <v>360</v>
      </c>
      <c r="G8704" s="68" t="s">
        <v>76</v>
      </c>
      <c r="H8704" s="68" t="s">
        <v>492</v>
      </c>
      <c r="I8704" s="68" t="s">
        <v>655</v>
      </c>
      <c r="J8704" s="65">
        <v>3</v>
      </c>
      <c r="K8704" s="65">
        <v>2</v>
      </c>
      <c r="L8704" s="65">
        <v>224</v>
      </c>
      <c r="M8704" s="65" t="s">
        <v>310</v>
      </c>
    </row>
    <row r="8705" spans="1:13" ht="12.75" customHeight="1">
      <c r="A8705" s="65" t="str">
        <f>IF(ROW()=1,"KEY",IF(ISNA(VLOOKUP(B8705,車名対応マスタ!B:D,3,FALSE)),"",IF(VLOOKUP(B8705,車名対応マスタ!B:D,3,FALSE)="","",$D8705&amp;" "&amp;IF($G8705="9","J","O")&amp;" "&amp;$I8705&amp;" "&amp;IF($I8705&lt;=TEXT(★完成資料!$A$1,"yyyymm"),TEXT(★完成資料!$A$1,"yyyymm"),"999999")&amp; " " &amp; LEFT(F8705 &amp; "          ",10))))</f>
        <v xml:space="preserve">T O 202208 yyyy00 HV        </v>
      </c>
      <c r="B8705" s="68" t="s">
        <v>475</v>
      </c>
      <c r="C8705" s="68" t="s">
        <v>119</v>
      </c>
      <c r="D8705" s="68" t="s">
        <v>287</v>
      </c>
      <c r="E8705" s="68" t="s">
        <v>531</v>
      </c>
      <c r="F8705" s="68" t="s">
        <v>360</v>
      </c>
      <c r="G8705" s="68" t="s">
        <v>76</v>
      </c>
      <c r="H8705" s="68" t="s">
        <v>492</v>
      </c>
      <c r="I8705" s="68" t="s">
        <v>656</v>
      </c>
      <c r="J8705" s="65">
        <v>2</v>
      </c>
      <c r="K8705" s="65">
        <v>1</v>
      </c>
      <c r="L8705" s="65">
        <v>224</v>
      </c>
      <c r="M8705" s="65" t="s">
        <v>310</v>
      </c>
    </row>
    <row r="8706" spans="1:13" ht="12.75" customHeight="1">
      <c r="A8706" s="65" t="str">
        <f>IF(ROW()=1,"KEY",IF(ISNA(VLOOKUP(B8706,車名対応マスタ!B:D,3,FALSE)),"",IF(VLOOKUP(B8706,車名対応マスタ!B:D,3,FALSE)="","",$D8706&amp;" "&amp;IF($G8706="9","J","O")&amp;" "&amp;$I8706&amp;" "&amp;IF($I8706&lt;=TEXT(★完成資料!$A$1,"yyyymm"),TEXT(★完成資料!$A$1,"yyyymm"),"999999")&amp; " " &amp; LEFT(F8706 &amp; "          ",10))))</f>
        <v xml:space="preserve">T O 202209 yyyy00 HV        </v>
      </c>
      <c r="B8706" s="68" t="s">
        <v>475</v>
      </c>
      <c r="C8706" s="68" t="s">
        <v>119</v>
      </c>
      <c r="D8706" s="68" t="s">
        <v>287</v>
      </c>
      <c r="E8706" s="68" t="s">
        <v>531</v>
      </c>
      <c r="F8706" s="68" t="s">
        <v>360</v>
      </c>
      <c r="G8706" s="68" t="s">
        <v>76</v>
      </c>
      <c r="H8706" s="68" t="s">
        <v>492</v>
      </c>
      <c r="I8706" s="68" t="s">
        <v>657</v>
      </c>
      <c r="J8706" s="65">
        <v>4</v>
      </c>
      <c r="K8706" s="65">
        <v>2</v>
      </c>
      <c r="L8706" s="65">
        <v>224</v>
      </c>
      <c r="M8706" s="65" t="s">
        <v>310</v>
      </c>
    </row>
    <row r="8707" spans="1:13" ht="12.75" customHeight="1">
      <c r="A8707" s="65" t="str">
        <f>IF(ROW()=1,"KEY",IF(ISNA(VLOOKUP(B8707,車名対応マスタ!B:D,3,FALSE)),"",IF(VLOOKUP(B8707,車名対応マスタ!B:D,3,FALSE)="","",$D8707&amp;" "&amp;IF($G8707="9","J","O")&amp;" "&amp;$I8707&amp;" "&amp;IF($I8707&lt;=TEXT(★完成資料!$A$1,"yyyymm"),TEXT(★完成資料!$A$1,"yyyymm"),"999999")&amp; " " &amp; LEFT(F8707 &amp; "          ",10))))</f>
        <v xml:space="preserve">T O 202210 yyyy00 HV        </v>
      </c>
      <c r="B8707" s="68" t="s">
        <v>475</v>
      </c>
      <c r="C8707" s="68" t="s">
        <v>119</v>
      </c>
      <c r="D8707" s="68" t="s">
        <v>287</v>
      </c>
      <c r="E8707" s="68" t="s">
        <v>531</v>
      </c>
      <c r="F8707" s="68" t="s">
        <v>360</v>
      </c>
      <c r="G8707" s="68" t="s">
        <v>76</v>
      </c>
      <c r="H8707" s="68" t="s">
        <v>492</v>
      </c>
      <c r="I8707" s="68" t="s">
        <v>663</v>
      </c>
      <c r="J8707" s="65">
        <v>2</v>
      </c>
      <c r="K8707" s="65">
        <v>0</v>
      </c>
      <c r="L8707" s="65">
        <v>224</v>
      </c>
      <c r="M8707" s="65" t="s">
        <v>310</v>
      </c>
    </row>
    <row r="8708" spans="1:13" ht="12.75" customHeight="1">
      <c r="A8708" s="65" t="str">
        <f>IF(ROW()=1,"KEY",IF(ISNA(VLOOKUP(B8708,車名対応マスタ!B:D,3,FALSE)),"",IF(VLOOKUP(B8708,車名対応マスタ!B:D,3,FALSE)="","",$D8708&amp;" "&amp;IF($G8708="9","J","O")&amp;" "&amp;$I8708&amp;" "&amp;IF($I8708&lt;=TEXT(★完成資料!$A$1,"yyyymm"),TEXT(★完成資料!$A$1,"yyyymm"),"999999")&amp; " " &amp; LEFT(F8708 &amp; "          ",10))))</f>
        <v xml:space="preserve">T O 202201 yyyy00 HV        </v>
      </c>
      <c r="B8708" s="68" t="s">
        <v>475</v>
      </c>
      <c r="C8708" s="68" t="s">
        <v>119</v>
      </c>
      <c r="D8708" s="68" t="s">
        <v>287</v>
      </c>
      <c r="E8708" s="68" t="s">
        <v>531</v>
      </c>
      <c r="F8708" s="68" t="s">
        <v>360</v>
      </c>
      <c r="G8708" s="68" t="s">
        <v>76</v>
      </c>
      <c r="H8708" s="68" t="s">
        <v>492</v>
      </c>
      <c r="I8708" s="68" t="s">
        <v>639</v>
      </c>
      <c r="J8708" s="65">
        <v>2</v>
      </c>
      <c r="K8708" s="65">
        <v>2</v>
      </c>
      <c r="L8708" s="65">
        <v>229</v>
      </c>
      <c r="M8708" s="65" t="s">
        <v>267</v>
      </c>
    </row>
    <row r="8709" spans="1:13" ht="12.75" customHeight="1">
      <c r="A8709" s="65" t="str">
        <f>IF(ROW()=1,"KEY",IF(ISNA(VLOOKUP(B8709,車名対応マスタ!B:D,3,FALSE)),"",IF(VLOOKUP(B8709,車名対応マスタ!B:D,3,FALSE)="","",$D8709&amp;" "&amp;IF($G8709="9","J","O")&amp;" "&amp;$I8709&amp;" "&amp;IF($I8709&lt;=TEXT(★完成資料!$A$1,"yyyymm"),TEXT(★完成資料!$A$1,"yyyymm"),"999999")&amp; " " &amp; LEFT(F8709 &amp; "          ",10))))</f>
        <v xml:space="preserve">T O 202202 yyyy00 HV        </v>
      </c>
      <c r="B8709" s="68" t="s">
        <v>475</v>
      </c>
      <c r="C8709" s="68" t="s">
        <v>119</v>
      </c>
      <c r="D8709" s="68" t="s">
        <v>287</v>
      </c>
      <c r="E8709" s="68" t="s">
        <v>531</v>
      </c>
      <c r="F8709" s="68" t="s">
        <v>360</v>
      </c>
      <c r="G8709" s="68" t="s">
        <v>76</v>
      </c>
      <c r="H8709" s="68" t="s">
        <v>492</v>
      </c>
      <c r="I8709" s="68" t="s">
        <v>640</v>
      </c>
      <c r="J8709" s="65">
        <v>0</v>
      </c>
      <c r="K8709" s="65">
        <v>5</v>
      </c>
      <c r="L8709" s="65">
        <v>229</v>
      </c>
      <c r="M8709" s="65" t="s">
        <v>267</v>
      </c>
    </row>
    <row r="8710" spans="1:13" ht="12.75" customHeight="1">
      <c r="A8710" s="65" t="str">
        <f>IF(ROW()=1,"KEY",IF(ISNA(VLOOKUP(B8710,車名対応マスタ!B:D,3,FALSE)),"",IF(VLOOKUP(B8710,車名対応マスタ!B:D,3,FALSE)="","",$D8710&amp;" "&amp;IF($G8710="9","J","O")&amp;" "&amp;$I8710&amp;" "&amp;IF($I8710&lt;=TEXT(★完成資料!$A$1,"yyyymm"),TEXT(★完成資料!$A$1,"yyyymm"),"999999")&amp; " " &amp; LEFT(F8710 &amp; "          ",10))))</f>
        <v xml:space="preserve">T O 202203 yyyy00 HV        </v>
      </c>
      <c r="B8710" s="68" t="s">
        <v>475</v>
      </c>
      <c r="C8710" s="68" t="s">
        <v>119</v>
      </c>
      <c r="D8710" s="68" t="s">
        <v>287</v>
      </c>
      <c r="E8710" s="68" t="s">
        <v>531</v>
      </c>
      <c r="F8710" s="68" t="s">
        <v>360</v>
      </c>
      <c r="G8710" s="68" t="s">
        <v>76</v>
      </c>
      <c r="H8710" s="68" t="s">
        <v>492</v>
      </c>
      <c r="I8710" s="68" t="s">
        <v>641</v>
      </c>
      <c r="J8710" s="65">
        <v>1</v>
      </c>
      <c r="K8710" s="65">
        <v>2</v>
      </c>
      <c r="L8710" s="65">
        <v>229</v>
      </c>
      <c r="M8710" s="65" t="s">
        <v>267</v>
      </c>
    </row>
    <row r="8711" spans="1:13" ht="12.75" customHeight="1">
      <c r="A8711" s="65" t="str">
        <f>IF(ROW()=1,"KEY",IF(ISNA(VLOOKUP(B8711,車名対応マスタ!B:D,3,FALSE)),"",IF(VLOOKUP(B8711,車名対応マスタ!B:D,3,FALSE)="","",$D8711&amp;" "&amp;IF($G8711="9","J","O")&amp;" "&amp;$I8711&amp;" "&amp;IF($I8711&lt;=TEXT(★完成資料!$A$1,"yyyymm"),TEXT(★完成資料!$A$1,"yyyymm"),"999999")&amp; " " &amp; LEFT(F8711 &amp; "          ",10))))</f>
        <v xml:space="preserve">T O 202204 yyyy00 HV        </v>
      </c>
      <c r="B8711" s="68" t="s">
        <v>475</v>
      </c>
      <c r="C8711" s="68" t="s">
        <v>119</v>
      </c>
      <c r="D8711" s="68" t="s">
        <v>287</v>
      </c>
      <c r="E8711" s="68" t="s">
        <v>531</v>
      </c>
      <c r="F8711" s="68" t="s">
        <v>360</v>
      </c>
      <c r="G8711" s="68" t="s">
        <v>76</v>
      </c>
      <c r="H8711" s="68" t="s">
        <v>492</v>
      </c>
      <c r="I8711" s="68" t="s">
        <v>642</v>
      </c>
      <c r="J8711" s="65">
        <v>2</v>
      </c>
      <c r="K8711" s="65">
        <v>1</v>
      </c>
      <c r="L8711" s="65">
        <v>229</v>
      </c>
      <c r="M8711" s="65" t="s">
        <v>267</v>
      </c>
    </row>
    <row r="8712" spans="1:13" ht="12.75" customHeight="1">
      <c r="A8712" s="65" t="str">
        <f>IF(ROW()=1,"KEY",IF(ISNA(VLOOKUP(B8712,車名対応マスタ!B:D,3,FALSE)),"",IF(VLOOKUP(B8712,車名対応マスタ!B:D,3,FALSE)="","",$D8712&amp;" "&amp;IF($G8712="9","J","O")&amp;" "&amp;$I8712&amp;" "&amp;IF($I8712&lt;=TEXT(★完成資料!$A$1,"yyyymm"),TEXT(★完成資料!$A$1,"yyyymm"),"999999")&amp; " " &amp; LEFT(F8712 &amp; "          ",10))))</f>
        <v xml:space="preserve">T O 202205 yyyy00 HV        </v>
      </c>
      <c r="B8712" s="68" t="s">
        <v>475</v>
      </c>
      <c r="C8712" s="68" t="s">
        <v>119</v>
      </c>
      <c r="D8712" s="68" t="s">
        <v>287</v>
      </c>
      <c r="E8712" s="68" t="s">
        <v>531</v>
      </c>
      <c r="F8712" s="68" t="s">
        <v>360</v>
      </c>
      <c r="G8712" s="68" t="s">
        <v>76</v>
      </c>
      <c r="H8712" s="68" t="s">
        <v>492</v>
      </c>
      <c r="I8712" s="68" t="s">
        <v>647</v>
      </c>
      <c r="J8712" s="65">
        <v>0</v>
      </c>
      <c r="K8712" s="65">
        <v>4</v>
      </c>
      <c r="L8712" s="65">
        <v>229</v>
      </c>
      <c r="M8712" s="65" t="s">
        <v>267</v>
      </c>
    </row>
    <row r="8713" spans="1:13" ht="12.75" customHeight="1">
      <c r="A8713" s="65" t="str">
        <f>IF(ROW()=1,"KEY",IF(ISNA(VLOOKUP(B8713,車名対応マスタ!B:D,3,FALSE)),"",IF(VLOOKUP(B8713,車名対応マスタ!B:D,3,FALSE)="","",$D8713&amp;" "&amp;IF($G8713="9","J","O")&amp;" "&amp;$I8713&amp;" "&amp;IF($I8713&lt;=TEXT(★完成資料!$A$1,"yyyymm"),TEXT(★完成資料!$A$1,"yyyymm"),"999999")&amp; " " &amp; LEFT(F8713 &amp; "          ",10))))</f>
        <v xml:space="preserve">T O 202206 yyyy00 HV        </v>
      </c>
      <c r="B8713" s="68" t="s">
        <v>475</v>
      </c>
      <c r="C8713" s="68" t="s">
        <v>119</v>
      </c>
      <c r="D8713" s="68" t="s">
        <v>287</v>
      </c>
      <c r="E8713" s="68" t="s">
        <v>531</v>
      </c>
      <c r="F8713" s="68" t="s">
        <v>360</v>
      </c>
      <c r="G8713" s="68" t="s">
        <v>76</v>
      </c>
      <c r="H8713" s="68" t="s">
        <v>492</v>
      </c>
      <c r="I8713" s="68" t="s">
        <v>652</v>
      </c>
      <c r="J8713" s="65">
        <v>4</v>
      </c>
      <c r="K8713" s="65">
        <v>0</v>
      </c>
      <c r="L8713" s="65">
        <v>229</v>
      </c>
      <c r="M8713" s="65" t="s">
        <v>267</v>
      </c>
    </row>
    <row r="8714" spans="1:13" ht="12.75" customHeight="1">
      <c r="A8714" s="65" t="str">
        <f>IF(ROW()=1,"KEY",IF(ISNA(VLOOKUP(B8714,車名対応マスタ!B:D,3,FALSE)),"",IF(VLOOKUP(B8714,車名対応マスタ!B:D,3,FALSE)="","",$D8714&amp;" "&amp;IF($G8714="9","J","O")&amp;" "&amp;$I8714&amp;" "&amp;IF($I8714&lt;=TEXT(★完成資料!$A$1,"yyyymm"),TEXT(★完成資料!$A$1,"yyyymm"),"999999")&amp; " " &amp; LEFT(F8714 &amp; "          ",10))))</f>
        <v xml:space="preserve">T O 202207 yyyy00 HV        </v>
      </c>
      <c r="B8714" s="68" t="s">
        <v>475</v>
      </c>
      <c r="C8714" s="68" t="s">
        <v>119</v>
      </c>
      <c r="D8714" s="68" t="s">
        <v>287</v>
      </c>
      <c r="E8714" s="68" t="s">
        <v>531</v>
      </c>
      <c r="F8714" s="68" t="s">
        <v>360</v>
      </c>
      <c r="G8714" s="68" t="s">
        <v>76</v>
      </c>
      <c r="H8714" s="68" t="s">
        <v>492</v>
      </c>
      <c r="I8714" s="68" t="s">
        <v>655</v>
      </c>
      <c r="J8714" s="65">
        <v>2</v>
      </c>
      <c r="K8714" s="65">
        <v>0</v>
      </c>
      <c r="L8714" s="65">
        <v>229</v>
      </c>
      <c r="M8714" s="65" t="s">
        <v>267</v>
      </c>
    </row>
    <row r="8715" spans="1:13" ht="12.75" customHeight="1">
      <c r="A8715" s="65" t="str">
        <f>IF(ROW()=1,"KEY",IF(ISNA(VLOOKUP(B8715,車名対応マスタ!B:D,3,FALSE)),"",IF(VLOOKUP(B8715,車名対応マスタ!B:D,3,FALSE)="","",$D8715&amp;" "&amp;IF($G8715="9","J","O")&amp;" "&amp;$I8715&amp;" "&amp;IF($I8715&lt;=TEXT(★完成資料!$A$1,"yyyymm"),TEXT(★完成資料!$A$1,"yyyymm"),"999999")&amp; " " &amp; LEFT(F8715 &amp; "          ",10))))</f>
        <v xml:space="preserve">T O 202208 yyyy00 HV        </v>
      </c>
      <c r="B8715" s="68" t="s">
        <v>475</v>
      </c>
      <c r="C8715" s="68" t="s">
        <v>119</v>
      </c>
      <c r="D8715" s="68" t="s">
        <v>287</v>
      </c>
      <c r="E8715" s="68" t="s">
        <v>531</v>
      </c>
      <c r="F8715" s="68" t="s">
        <v>360</v>
      </c>
      <c r="G8715" s="68" t="s">
        <v>76</v>
      </c>
      <c r="H8715" s="68" t="s">
        <v>492</v>
      </c>
      <c r="I8715" s="68" t="s">
        <v>656</v>
      </c>
      <c r="J8715" s="65">
        <v>1</v>
      </c>
      <c r="K8715" s="65">
        <v>1</v>
      </c>
      <c r="L8715" s="65">
        <v>229</v>
      </c>
      <c r="M8715" s="65" t="s">
        <v>267</v>
      </c>
    </row>
    <row r="8716" spans="1:13" ht="12.75" customHeight="1">
      <c r="A8716" s="65" t="str">
        <f>IF(ROW()=1,"KEY",IF(ISNA(VLOOKUP(B8716,車名対応マスタ!B:D,3,FALSE)),"",IF(VLOOKUP(B8716,車名対応マスタ!B:D,3,FALSE)="","",$D8716&amp;" "&amp;IF($G8716="9","J","O")&amp;" "&amp;$I8716&amp;" "&amp;IF($I8716&lt;=TEXT(★完成資料!$A$1,"yyyymm"),TEXT(★完成資料!$A$1,"yyyymm"),"999999")&amp; " " &amp; LEFT(F8716 &amp; "          ",10))))</f>
        <v xml:space="preserve">T O 202209 yyyy00 HV        </v>
      </c>
      <c r="B8716" s="68" t="s">
        <v>475</v>
      </c>
      <c r="C8716" s="68" t="s">
        <v>119</v>
      </c>
      <c r="D8716" s="68" t="s">
        <v>287</v>
      </c>
      <c r="E8716" s="68" t="s">
        <v>531</v>
      </c>
      <c r="F8716" s="68" t="s">
        <v>360</v>
      </c>
      <c r="G8716" s="68" t="s">
        <v>76</v>
      </c>
      <c r="H8716" s="68" t="s">
        <v>492</v>
      </c>
      <c r="I8716" s="68" t="s">
        <v>657</v>
      </c>
      <c r="J8716" s="65">
        <v>1</v>
      </c>
      <c r="K8716" s="65">
        <v>0</v>
      </c>
      <c r="L8716" s="65">
        <v>229</v>
      </c>
      <c r="M8716" s="65" t="s">
        <v>267</v>
      </c>
    </row>
    <row r="8717" spans="1:13" ht="12.75" customHeight="1">
      <c r="A8717" s="65" t="str">
        <f>IF(ROW()=1,"KEY",IF(ISNA(VLOOKUP(B8717,車名対応マスタ!B:D,3,FALSE)),"",IF(VLOOKUP(B8717,車名対応マスタ!B:D,3,FALSE)="","",$D8717&amp;" "&amp;IF($G8717="9","J","O")&amp;" "&amp;$I8717&amp;" "&amp;IF($I8717&lt;=TEXT(★完成資料!$A$1,"yyyymm"),TEXT(★完成資料!$A$1,"yyyymm"),"999999")&amp; " " &amp; LEFT(F8717 &amp; "          ",10))))</f>
        <v xml:space="preserve">T O 202210 yyyy00 HV        </v>
      </c>
      <c r="B8717" s="68" t="s">
        <v>475</v>
      </c>
      <c r="C8717" s="68" t="s">
        <v>119</v>
      </c>
      <c r="D8717" s="68" t="s">
        <v>287</v>
      </c>
      <c r="E8717" s="68" t="s">
        <v>531</v>
      </c>
      <c r="F8717" s="68" t="s">
        <v>360</v>
      </c>
      <c r="G8717" s="68" t="s">
        <v>76</v>
      </c>
      <c r="H8717" s="68" t="s">
        <v>492</v>
      </c>
      <c r="I8717" s="68" t="s">
        <v>663</v>
      </c>
      <c r="J8717" s="65">
        <v>3</v>
      </c>
      <c r="K8717" s="65">
        <v>0</v>
      </c>
      <c r="L8717" s="65">
        <v>229</v>
      </c>
      <c r="M8717" s="65" t="s">
        <v>267</v>
      </c>
    </row>
    <row r="8718" spans="1:13" ht="12.75" customHeight="1">
      <c r="A8718" s="65" t="str">
        <f>IF(ROW()=1,"KEY",IF(ISNA(VLOOKUP(B8718,車名対応マスタ!B:D,3,FALSE)),"",IF(VLOOKUP(B8718,車名対応マスタ!B:D,3,FALSE)="","",$D8718&amp;" "&amp;IF($G8718="9","J","O")&amp;" "&amp;$I8718&amp;" "&amp;IF($I8718&lt;=TEXT(★完成資料!$A$1,"yyyymm"),TEXT(★完成資料!$A$1,"yyyymm"),"999999")&amp; " " &amp; LEFT(F8718 &amp; "          ",10))))</f>
        <v xml:space="preserve">T O 202201 yyyy00 HV        </v>
      </c>
      <c r="B8718" s="68" t="s">
        <v>475</v>
      </c>
      <c r="C8718" s="68" t="s">
        <v>119</v>
      </c>
      <c r="D8718" s="68" t="s">
        <v>287</v>
      </c>
      <c r="E8718" s="68" t="s">
        <v>531</v>
      </c>
      <c r="F8718" s="68" t="s">
        <v>360</v>
      </c>
      <c r="G8718" s="68" t="s">
        <v>76</v>
      </c>
      <c r="H8718" s="68" t="s">
        <v>492</v>
      </c>
      <c r="I8718" s="68" t="s">
        <v>639</v>
      </c>
      <c r="J8718" s="65">
        <v>0</v>
      </c>
      <c r="K8718" s="65">
        <v>1</v>
      </c>
      <c r="L8718" s="65">
        <v>218</v>
      </c>
      <c r="M8718" s="65" t="s">
        <v>297</v>
      </c>
    </row>
    <row r="8719" spans="1:13" ht="12.75" customHeight="1">
      <c r="A8719" s="65" t="str">
        <f>IF(ROW()=1,"KEY",IF(ISNA(VLOOKUP(B8719,車名対応マスタ!B:D,3,FALSE)),"",IF(VLOOKUP(B8719,車名対応マスタ!B:D,3,FALSE)="","",$D8719&amp;" "&amp;IF($G8719="9","J","O")&amp;" "&amp;$I8719&amp;" "&amp;IF($I8719&lt;=TEXT(★完成資料!$A$1,"yyyymm"),TEXT(★完成資料!$A$1,"yyyymm"),"999999")&amp; " " &amp; LEFT(F8719 &amp; "          ",10))))</f>
        <v xml:space="preserve">T O 202203 yyyy00 HV        </v>
      </c>
      <c r="B8719" s="68" t="s">
        <v>475</v>
      </c>
      <c r="C8719" s="68" t="s">
        <v>119</v>
      </c>
      <c r="D8719" s="68" t="s">
        <v>287</v>
      </c>
      <c r="E8719" s="68" t="s">
        <v>531</v>
      </c>
      <c r="F8719" s="68" t="s">
        <v>360</v>
      </c>
      <c r="G8719" s="68" t="s">
        <v>76</v>
      </c>
      <c r="H8719" s="68" t="s">
        <v>492</v>
      </c>
      <c r="I8719" s="68" t="s">
        <v>641</v>
      </c>
      <c r="J8719" s="65">
        <v>0</v>
      </c>
      <c r="K8719" s="65">
        <v>2</v>
      </c>
      <c r="L8719" s="65">
        <v>218</v>
      </c>
      <c r="M8719" s="65" t="s">
        <v>297</v>
      </c>
    </row>
    <row r="8720" spans="1:13" ht="12.75" customHeight="1">
      <c r="A8720" s="65" t="str">
        <f>IF(ROW()=1,"KEY",IF(ISNA(VLOOKUP(B8720,車名対応マスタ!B:D,3,FALSE)),"",IF(VLOOKUP(B8720,車名対応マスタ!B:D,3,FALSE)="","",$D8720&amp;" "&amp;IF($G8720="9","J","O")&amp;" "&amp;$I8720&amp;" "&amp;IF($I8720&lt;=TEXT(★完成資料!$A$1,"yyyymm"),TEXT(★完成資料!$A$1,"yyyymm"),"999999")&amp; " " &amp; LEFT(F8720 &amp; "          ",10))))</f>
        <v xml:space="preserve">T O 202205 yyyy00 HV        </v>
      </c>
      <c r="B8720" s="68" t="s">
        <v>475</v>
      </c>
      <c r="C8720" s="68" t="s">
        <v>119</v>
      </c>
      <c r="D8720" s="68" t="s">
        <v>287</v>
      </c>
      <c r="E8720" s="68" t="s">
        <v>531</v>
      </c>
      <c r="F8720" s="68" t="s">
        <v>360</v>
      </c>
      <c r="G8720" s="68" t="s">
        <v>76</v>
      </c>
      <c r="H8720" s="68" t="s">
        <v>492</v>
      </c>
      <c r="I8720" s="68" t="s">
        <v>647</v>
      </c>
      <c r="J8720" s="65">
        <v>0</v>
      </c>
      <c r="K8720" s="65">
        <v>1</v>
      </c>
      <c r="L8720" s="65">
        <v>218</v>
      </c>
      <c r="M8720" s="65" t="s">
        <v>297</v>
      </c>
    </row>
    <row r="8721" spans="1:13" ht="12.75" customHeight="1">
      <c r="A8721" s="65" t="str">
        <f>IF(ROW()=1,"KEY",IF(ISNA(VLOOKUP(B8721,車名対応マスタ!B:D,3,FALSE)),"",IF(VLOOKUP(B8721,車名対応マスタ!B:D,3,FALSE)="","",$D8721&amp;" "&amp;IF($G8721="9","J","O")&amp;" "&amp;$I8721&amp;" "&amp;IF($I8721&lt;=TEXT(★完成資料!$A$1,"yyyymm"),TEXT(★完成資料!$A$1,"yyyymm"),"999999")&amp; " " &amp; LEFT(F8721 &amp; "          ",10))))</f>
        <v xml:space="preserve">T O 202206 yyyy00 HV        </v>
      </c>
      <c r="B8721" s="68" t="s">
        <v>475</v>
      </c>
      <c r="C8721" s="68" t="s">
        <v>119</v>
      </c>
      <c r="D8721" s="68" t="s">
        <v>287</v>
      </c>
      <c r="E8721" s="68" t="s">
        <v>531</v>
      </c>
      <c r="F8721" s="68" t="s">
        <v>360</v>
      </c>
      <c r="G8721" s="68" t="s">
        <v>76</v>
      </c>
      <c r="H8721" s="68" t="s">
        <v>492</v>
      </c>
      <c r="I8721" s="68" t="s">
        <v>652</v>
      </c>
      <c r="J8721" s="65">
        <v>0</v>
      </c>
      <c r="K8721" s="65">
        <v>1</v>
      </c>
      <c r="L8721" s="65">
        <v>218</v>
      </c>
      <c r="M8721" s="65" t="s">
        <v>297</v>
      </c>
    </row>
    <row r="8722" spans="1:13" ht="12.75" customHeight="1">
      <c r="A8722" s="65" t="str">
        <f>IF(ROW()=1,"KEY",IF(ISNA(VLOOKUP(B8722,車名対応マスタ!B:D,3,FALSE)),"",IF(VLOOKUP(B8722,車名対応マスタ!B:D,3,FALSE)="","",$D8722&amp;" "&amp;IF($G8722="9","J","O")&amp;" "&amp;$I8722&amp;" "&amp;IF($I8722&lt;=TEXT(★完成資料!$A$1,"yyyymm"),TEXT(★完成資料!$A$1,"yyyymm"),"999999")&amp; " " &amp; LEFT(F8722 &amp; "          ",10))))</f>
        <v xml:space="preserve">T O 202208 yyyy00 HV        </v>
      </c>
      <c r="B8722" s="68" t="s">
        <v>475</v>
      </c>
      <c r="C8722" s="68" t="s">
        <v>119</v>
      </c>
      <c r="D8722" s="68" t="s">
        <v>287</v>
      </c>
      <c r="E8722" s="68" t="s">
        <v>531</v>
      </c>
      <c r="F8722" s="68" t="s">
        <v>360</v>
      </c>
      <c r="G8722" s="68" t="s">
        <v>76</v>
      </c>
      <c r="H8722" s="68" t="s">
        <v>492</v>
      </c>
      <c r="I8722" s="68" t="s">
        <v>656</v>
      </c>
      <c r="J8722" s="65">
        <v>2</v>
      </c>
      <c r="K8722" s="65">
        <v>1</v>
      </c>
      <c r="L8722" s="65">
        <v>218</v>
      </c>
      <c r="M8722" s="65" t="s">
        <v>297</v>
      </c>
    </row>
    <row r="8723" spans="1:13" ht="12.75" customHeight="1">
      <c r="A8723" s="65" t="str">
        <f>IF(ROW()=1,"KEY",IF(ISNA(VLOOKUP(B8723,車名対応マスタ!B:D,3,FALSE)),"",IF(VLOOKUP(B8723,車名対応マスタ!B:D,3,FALSE)="","",$D8723&amp;" "&amp;IF($G8723="9","J","O")&amp;" "&amp;$I8723&amp;" "&amp;IF($I8723&lt;=TEXT(★完成資料!$A$1,"yyyymm"),TEXT(★完成資料!$A$1,"yyyymm"),"999999")&amp; " " &amp; LEFT(F8723 &amp; "          ",10))))</f>
        <v xml:space="preserve">T O 202209 yyyy00 HV        </v>
      </c>
      <c r="B8723" s="68" t="s">
        <v>475</v>
      </c>
      <c r="C8723" s="68" t="s">
        <v>119</v>
      </c>
      <c r="D8723" s="68" t="s">
        <v>287</v>
      </c>
      <c r="E8723" s="68" t="s">
        <v>531</v>
      </c>
      <c r="F8723" s="68" t="s">
        <v>360</v>
      </c>
      <c r="G8723" s="68" t="s">
        <v>76</v>
      </c>
      <c r="H8723" s="68" t="s">
        <v>492</v>
      </c>
      <c r="I8723" s="68" t="s">
        <v>657</v>
      </c>
      <c r="J8723" s="65">
        <v>0</v>
      </c>
      <c r="K8723" s="65">
        <v>1</v>
      </c>
      <c r="L8723" s="65">
        <v>218</v>
      </c>
      <c r="M8723" s="65" t="s">
        <v>297</v>
      </c>
    </row>
    <row r="8724" spans="1:13" ht="12.75" customHeight="1">
      <c r="A8724" s="65" t="str">
        <f>IF(ROW()=1,"KEY",IF(ISNA(VLOOKUP(B8724,車名対応マスタ!B:D,3,FALSE)),"",IF(VLOOKUP(B8724,車名対応マスタ!B:D,3,FALSE)="","",$D8724&amp;" "&amp;IF($G8724="9","J","O")&amp;" "&amp;$I8724&amp;" "&amp;IF($I8724&lt;=TEXT(★完成資料!$A$1,"yyyymm"),TEXT(★完成資料!$A$1,"yyyymm"),"999999")&amp; " " &amp; LEFT(F8724 &amp; "          ",10))))</f>
        <v xml:space="preserve">T O 202210 yyyy00 HV        </v>
      </c>
      <c r="B8724" s="68" t="s">
        <v>475</v>
      </c>
      <c r="C8724" s="68" t="s">
        <v>119</v>
      </c>
      <c r="D8724" s="68" t="s">
        <v>287</v>
      </c>
      <c r="E8724" s="68" t="s">
        <v>531</v>
      </c>
      <c r="F8724" s="68" t="s">
        <v>360</v>
      </c>
      <c r="G8724" s="68" t="s">
        <v>76</v>
      </c>
      <c r="H8724" s="68" t="s">
        <v>492</v>
      </c>
      <c r="I8724" s="68" t="s">
        <v>663</v>
      </c>
      <c r="J8724" s="65">
        <v>0</v>
      </c>
      <c r="K8724" s="65">
        <v>2</v>
      </c>
      <c r="L8724" s="65">
        <v>218</v>
      </c>
      <c r="M8724" s="65" t="s">
        <v>297</v>
      </c>
    </row>
    <row r="8725" spans="1:13" ht="12.75" customHeight="1">
      <c r="A8725" s="65" t="str">
        <f>IF(ROW()=1,"KEY",IF(ISNA(VLOOKUP(B8725,車名対応マスタ!B:D,3,FALSE)),"",IF(VLOOKUP(B8725,車名対応マスタ!B:D,3,FALSE)="","",$D8725&amp;" "&amp;IF($G8725="9","J","O")&amp;" "&amp;$I8725&amp;" "&amp;IF($I8725&lt;=TEXT(★完成資料!$A$1,"yyyymm"),TEXT(★完成資料!$A$1,"yyyymm"),"999999")&amp; " " &amp; LEFT(F8725 &amp; "          ",10))))</f>
        <v xml:space="preserve">T O 202202 yyyy00 HV        </v>
      </c>
      <c r="B8725" s="68" t="s">
        <v>475</v>
      </c>
      <c r="C8725" s="68" t="s">
        <v>119</v>
      </c>
      <c r="D8725" s="68" t="s">
        <v>287</v>
      </c>
      <c r="E8725" s="68" t="s">
        <v>531</v>
      </c>
      <c r="F8725" s="68" t="s">
        <v>360</v>
      </c>
      <c r="G8725" s="68" t="s">
        <v>76</v>
      </c>
      <c r="H8725" s="68" t="s">
        <v>492</v>
      </c>
      <c r="I8725" s="68" t="s">
        <v>640</v>
      </c>
      <c r="J8725" s="65">
        <v>0</v>
      </c>
      <c r="K8725" s="65">
        <v>1</v>
      </c>
      <c r="L8725" s="65">
        <v>217</v>
      </c>
      <c r="M8725" s="65" t="s">
        <v>332</v>
      </c>
    </row>
    <row r="8726" spans="1:13" ht="12.75" customHeight="1">
      <c r="A8726" s="65" t="str">
        <f>IF(ROW()=1,"KEY",IF(ISNA(VLOOKUP(B8726,車名対応マスタ!B:D,3,FALSE)),"",IF(VLOOKUP(B8726,車名対応マスタ!B:D,3,FALSE)="","",$D8726&amp;" "&amp;IF($G8726="9","J","O")&amp;" "&amp;$I8726&amp;" "&amp;IF($I8726&lt;=TEXT(★完成資料!$A$1,"yyyymm"),TEXT(★完成資料!$A$1,"yyyymm"),"999999")&amp; " " &amp; LEFT(F8726 &amp; "          ",10))))</f>
        <v xml:space="preserve">T O 202203 yyyy00 HV        </v>
      </c>
      <c r="B8726" s="68" t="s">
        <v>475</v>
      </c>
      <c r="C8726" s="68" t="s">
        <v>119</v>
      </c>
      <c r="D8726" s="68" t="s">
        <v>287</v>
      </c>
      <c r="E8726" s="68" t="s">
        <v>531</v>
      </c>
      <c r="F8726" s="68" t="s">
        <v>360</v>
      </c>
      <c r="G8726" s="68" t="s">
        <v>76</v>
      </c>
      <c r="H8726" s="68" t="s">
        <v>492</v>
      </c>
      <c r="I8726" s="68" t="s">
        <v>641</v>
      </c>
      <c r="J8726" s="65">
        <v>1</v>
      </c>
      <c r="K8726" s="65">
        <v>0</v>
      </c>
      <c r="L8726" s="65">
        <v>217</v>
      </c>
      <c r="M8726" s="65" t="s">
        <v>332</v>
      </c>
    </row>
    <row r="8727" spans="1:13" ht="12.75" customHeight="1">
      <c r="A8727" s="65" t="str">
        <f>IF(ROW()=1,"KEY",IF(ISNA(VLOOKUP(B8727,車名対応マスタ!B:D,3,FALSE)),"",IF(VLOOKUP(B8727,車名対応マスタ!B:D,3,FALSE)="","",$D8727&amp;" "&amp;IF($G8727="9","J","O")&amp;" "&amp;$I8727&amp;" "&amp;IF($I8727&lt;=TEXT(★完成資料!$A$1,"yyyymm"),TEXT(★完成資料!$A$1,"yyyymm"),"999999")&amp; " " &amp; LEFT(F8727 &amp; "          ",10))))</f>
        <v xml:space="preserve">T O 202205 yyyy00 HV        </v>
      </c>
      <c r="B8727" s="68" t="s">
        <v>475</v>
      </c>
      <c r="C8727" s="68" t="s">
        <v>119</v>
      </c>
      <c r="D8727" s="68" t="s">
        <v>287</v>
      </c>
      <c r="E8727" s="68" t="s">
        <v>531</v>
      </c>
      <c r="F8727" s="68" t="s">
        <v>360</v>
      </c>
      <c r="G8727" s="68" t="s">
        <v>76</v>
      </c>
      <c r="H8727" s="68" t="s">
        <v>492</v>
      </c>
      <c r="I8727" s="68" t="s">
        <v>647</v>
      </c>
      <c r="J8727" s="65">
        <v>0</v>
      </c>
      <c r="K8727" s="65">
        <v>2</v>
      </c>
      <c r="L8727" s="65">
        <v>217</v>
      </c>
      <c r="M8727" s="65" t="s">
        <v>332</v>
      </c>
    </row>
    <row r="8728" spans="1:13" ht="12.75" customHeight="1">
      <c r="A8728" s="65" t="str">
        <f>IF(ROW()=1,"KEY",IF(ISNA(VLOOKUP(B8728,車名対応マスタ!B:D,3,FALSE)),"",IF(VLOOKUP(B8728,車名対応マスタ!B:D,3,FALSE)="","",$D8728&amp;" "&amp;IF($G8728="9","J","O")&amp;" "&amp;$I8728&amp;" "&amp;IF($I8728&lt;=TEXT(★完成資料!$A$1,"yyyymm"),TEXT(★完成資料!$A$1,"yyyymm"),"999999")&amp; " " &amp; LEFT(F8728 &amp; "          ",10))))</f>
        <v xml:space="preserve">T O 202207 yyyy00 HV        </v>
      </c>
      <c r="B8728" s="68" t="s">
        <v>475</v>
      </c>
      <c r="C8728" s="68" t="s">
        <v>119</v>
      </c>
      <c r="D8728" s="68" t="s">
        <v>287</v>
      </c>
      <c r="E8728" s="68" t="s">
        <v>531</v>
      </c>
      <c r="F8728" s="68" t="s">
        <v>360</v>
      </c>
      <c r="G8728" s="68" t="s">
        <v>76</v>
      </c>
      <c r="H8728" s="68" t="s">
        <v>492</v>
      </c>
      <c r="I8728" s="68" t="s">
        <v>655</v>
      </c>
      <c r="J8728" s="65">
        <v>0</v>
      </c>
      <c r="K8728" s="65">
        <v>3</v>
      </c>
      <c r="L8728" s="65">
        <v>230</v>
      </c>
      <c r="M8728" s="65" t="s">
        <v>322</v>
      </c>
    </row>
    <row r="8729" spans="1:13" ht="12.75" customHeight="1">
      <c r="A8729" s="65" t="str">
        <f>IF(ROW()=1,"KEY",IF(ISNA(VLOOKUP(B8729,車名対応マスタ!B:D,3,FALSE)),"",IF(VLOOKUP(B8729,車名対応マスタ!B:D,3,FALSE)="","",$D8729&amp;" "&amp;IF($G8729="9","J","O")&amp;" "&amp;$I8729&amp;" "&amp;IF($I8729&lt;=TEXT(★完成資料!$A$1,"yyyymm"),TEXT(★完成資料!$A$1,"yyyymm"),"999999")&amp; " " &amp; LEFT(F8729 &amp; "          ",10))))</f>
        <v xml:space="preserve">T O 202208 yyyy00 HV        </v>
      </c>
      <c r="B8729" s="68" t="s">
        <v>475</v>
      </c>
      <c r="C8729" s="68" t="s">
        <v>119</v>
      </c>
      <c r="D8729" s="68" t="s">
        <v>287</v>
      </c>
      <c r="E8729" s="68" t="s">
        <v>531</v>
      </c>
      <c r="F8729" s="68" t="s">
        <v>360</v>
      </c>
      <c r="G8729" s="68" t="s">
        <v>76</v>
      </c>
      <c r="H8729" s="68" t="s">
        <v>492</v>
      </c>
      <c r="I8729" s="68" t="s">
        <v>656</v>
      </c>
      <c r="J8729" s="65">
        <v>0</v>
      </c>
      <c r="K8729" s="65">
        <v>1</v>
      </c>
      <c r="L8729" s="65">
        <v>230</v>
      </c>
      <c r="M8729" s="65" t="s">
        <v>322</v>
      </c>
    </row>
    <row r="8730" spans="1:13" ht="12.75" customHeight="1">
      <c r="A8730" s="65" t="str">
        <f>IF(ROW()=1,"KEY",IF(ISNA(VLOOKUP(B8730,車名対応マスタ!B:D,3,FALSE)),"",IF(VLOOKUP(B8730,車名対応マスタ!B:D,3,FALSE)="","",$D8730&amp;" "&amp;IF($G8730="9","J","O")&amp;" "&amp;$I8730&amp;" "&amp;IF($I8730&lt;=TEXT(★完成資料!$A$1,"yyyymm"),TEXT(★完成資料!$A$1,"yyyymm"),"999999")&amp; " " &amp; LEFT(F8730 &amp; "          ",10))))</f>
        <v xml:space="preserve">T O 202205 yyyy00 HV        </v>
      </c>
      <c r="B8730" s="68" t="s">
        <v>475</v>
      </c>
      <c r="C8730" s="68" t="s">
        <v>119</v>
      </c>
      <c r="D8730" s="68" t="s">
        <v>287</v>
      </c>
      <c r="E8730" s="68" t="s">
        <v>531</v>
      </c>
      <c r="F8730" s="68" t="s">
        <v>360</v>
      </c>
      <c r="G8730" s="68" t="s">
        <v>76</v>
      </c>
      <c r="H8730" s="68" t="s">
        <v>492</v>
      </c>
      <c r="I8730" s="68" t="s">
        <v>647</v>
      </c>
      <c r="J8730" s="65">
        <v>0</v>
      </c>
      <c r="K8730" s="65">
        <v>1</v>
      </c>
      <c r="L8730" s="65">
        <v>236</v>
      </c>
      <c r="M8730" s="65" t="s">
        <v>522</v>
      </c>
    </row>
    <row r="8731" spans="1:13" ht="12.75" customHeight="1">
      <c r="A8731" s="65" t="str">
        <f>IF(ROW()=1,"KEY",IF(ISNA(VLOOKUP(B8731,車名対応マスタ!B:D,3,FALSE)),"",IF(VLOOKUP(B8731,車名対応マスタ!B:D,3,FALSE)="","",$D8731&amp;" "&amp;IF($G8731="9","J","O")&amp;" "&amp;$I8731&amp;" "&amp;IF($I8731&lt;=TEXT(★完成資料!$A$1,"yyyymm"),TEXT(★完成資料!$A$1,"yyyymm"),"999999")&amp; " " &amp; LEFT(F8731 &amp; "          ",10))))</f>
        <v xml:space="preserve">T O 202201 yyyy00 HV        </v>
      </c>
      <c r="B8731" s="68" t="s">
        <v>475</v>
      </c>
      <c r="C8731" s="68" t="s">
        <v>119</v>
      </c>
      <c r="D8731" s="68" t="s">
        <v>287</v>
      </c>
      <c r="E8731" s="68" t="s">
        <v>531</v>
      </c>
      <c r="F8731" s="68" t="s">
        <v>360</v>
      </c>
      <c r="G8731" s="68" t="s">
        <v>77</v>
      </c>
      <c r="H8731" s="68" t="s">
        <v>273</v>
      </c>
      <c r="I8731" s="68" t="s">
        <v>639</v>
      </c>
      <c r="J8731" s="65">
        <v>613</v>
      </c>
      <c r="K8731" s="65">
        <v>247</v>
      </c>
      <c r="L8731" s="65">
        <v>427</v>
      </c>
      <c r="M8731" s="65" t="s">
        <v>376</v>
      </c>
    </row>
    <row r="8732" spans="1:13" ht="12.75" customHeight="1">
      <c r="A8732" s="65" t="str">
        <f>IF(ROW()=1,"KEY",IF(ISNA(VLOOKUP(B8732,車名対応マスタ!B:D,3,FALSE)),"",IF(VLOOKUP(B8732,車名対応マスタ!B:D,3,FALSE)="","",$D8732&amp;" "&amp;IF($G8732="9","J","O")&amp;" "&amp;$I8732&amp;" "&amp;IF($I8732&lt;=TEXT(★完成資料!$A$1,"yyyymm"),TEXT(★完成資料!$A$1,"yyyymm"),"999999")&amp; " " &amp; LEFT(F8732 &amp; "          ",10))))</f>
        <v xml:space="preserve">T O 202202 yyyy00 HV        </v>
      </c>
      <c r="B8732" s="68" t="s">
        <v>475</v>
      </c>
      <c r="C8732" s="68" t="s">
        <v>119</v>
      </c>
      <c r="D8732" s="68" t="s">
        <v>287</v>
      </c>
      <c r="E8732" s="68" t="s">
        <v>531</v>
      </c>
      <c r="F8732" s="68" t="s">
        <v>360</v>
      </c>
      <c r="G8732" s="68" t="s">
        <v>77</v>
      </c>
      <c r="H8732" s="68" t="s">
        <v>273</v>
      </c>
      <c r="I8732" s="68" t="s">
        <v>640</v>
      </c>
      <c r="J8732" s="65">
        <v>804</v>
      </c>
      <c r="K8732" s="65">
        <v>380</v>
      </c>
      <c r="L8732" s="65">
        <v>427</v>
      </c>
      <c r="M8732" s="65" t="s">
        <v>376</v>
      </c>
    </row>
    <row r="8733" spans="1:13" ht="12.75" customHeight="1">
      <c r="A8733" s="65" t="str">
        <f>IF(ROW()=1,"KEY",IF(ISNA(VLOOKUP(B8733,車名対応マスタ!B:D,3,FALSE)),"",IF(VLOOKUP(B8733,車名対応マスタ!B:D,3,FALSE)="","",$D8733&amp;" "&amp;IF($G8733="9","J","O")&amp;" "&amp;$I8733&amp;" "&amp;IF($I8733&lt;=TEXT(★完成資料!$A$1,"yyyymm"),TEXT(★完成資料!$A$1,"yyyymm"),"999999")&amp; " " &amp; LEFT(F8733 &amp; "          ",10))))</f>
        <v xml:space="preserve">T O 202203 yyyy00 HV        </v>
      </c>
      <c r="B8733" s="68" t="s">
        <v>475</v>
      </c>
      <c r="C8733" s="68" t="s">
        <v>119</v>
      </c>
      <c r="D8733" s="68" t="s">
        <v>287</v>
      </c>
      <c r="E8733" s="68" t="s">
        <v>531</v>
      </c>
      <c r="F8733" s="68" t="s">
        <v>360</v>
      </c>
      <c r="G8733" s="68" t="s">
        <v>77</v>
      </c>
      <c r="H8733" s="68" t="s">
        <v>273</v>
      </c>
      <c r="I8733" s="68" t="s">
        <v>641</v>
      </c>
      <c r="J8733" s="65">
        <v>1114</v>
      </c>
      <c r="K8733" s="65">
        <v>1048</v>
      </c>
      <c r="L8733" s="65">
        <v>427</v>
      </c>
      <c r="M8733" s="65" t="s">
        <v>376</v>
      </c>
    </row>
    <row r="8734" spans="1:13" ht="12.75" customHeight="1">
      <c r="A8734" s="65" t="str">
        <f>IF(ROW()=1,"KEY",IF(ISNA(VLOOKUP(B8734,車名対応マスタ!B:D,3,FALSE)),"",IF(VLOOKUP(B8734,車名対応マスタ!B:D,3,FALSE)="","",$D8734&amp;" "&amp;IF($G8734="9","J","O")&amp;" "&amp;$I8734&amp;" "&amp;IF($I8734&lt;=TEXT(★完成資料!$A$1,"yyyymm"),TEXT(★完成資料!$A$1,"yyyymm"),"999999")&amp; " " &amp; LEFT(F8734 &amp; "          ",10))))</f>
        <v xml:space="preserve">T O 202204 yyyy00 HV        </v>
      </c>
      <c r="B8734" s="68" t="s">
        <v>475</v>
      </c>
      <c r="C8734" s="68" t="s">
        <v>119</v>
      </c>
      <c r="D8734" s="68" t="s">
        <v>287</v>
      </c>
      <c r="E8734" s="68" t="s">
        <v>531</v>
      </c>
      <c r="F8734" s="68" t="s">
        <v>360</v>
      </c>
      <c r="G8734" s="68" t="s">
        <v>77</v>
      </c>
      <c r="H8734" s="68" t="s">
        <v>273</v>
      </c>
      <c r="I8734" s="68" t="s">
        <v>642</v>
      </c>
      <c r="J8734" s="65">
        <v>1524</v>
      </c>
      <c r="K8734" s="65">
        <v>653</v>
      </c>
      <c r="L8734" s="65">
        <v>427</v>
      </c>
      <c r="M8734" s="65" t="s">
        <v>376</v>
      </c>
    </row>
    <row r="8735" spans="1:13" ht="12.75" customHeight="1">
      <c r="A8735" s="65" t="str">
        <f>IF(ROW()=1,"KEY",IF(ISNA(VLOOKUP(B8735,車名対応マスタ!B:D,3,FALSE)),"",IF(VLOOKUP(B8735,車名対応マスタ!B:D,3,FALSE)="","",$D8735&amp;" "&amp;IF($G8735="9","J","O")&amp;" "&amp;$I8735&amp;" "&amp;IF($I8735&lt;=TEXT(★完成資料!$A$1,"yyyymm"),TEXT(★完成資料!$A$1,"yyyymm"),"999999")&amp; " " &amp; LEFT(F8735 &amp; "          ",10))))</f>
        <v xml:space="preserve">T O 202205 yyyy00 HV        </v>
      </c>
      <c r="B8735" s="68" t="s">
        <v>475</v>
      </c>
      <c r="C8735" s="68" t="s">
        <v>119</v>
      </c>
      <c r="D8735" s="68" t="s">
        <v>287</v>
      </c>
      <c r="E8735" s="68" t="s">
        <v>531</v>
      </c>
      <c r="F8735" s="68" t="s">
        <v>360</v>
      </c>
      <c r="G8735" s="68" t="s">
        <v>77</v>
      </c>
      <c r="H8735" s="68" t="s">
        <v>273</v>
      </c>
      <c r="I8735" s="68" t="s">
        <v>647</v>
      </c>
      <c r="J8735" s="65">
        <v>672</v>
      </c>
      <c r="K8735" s="65">
        <v>635</v>
      </c>
      <c r="L8735" s="65">
        <v>427</v>
      </c>
      <c r="M8735" s="65" t="s">
        <v>376</v>
      </c>
    </row>
    <row r="8736" spans="1:13" ht="12.75" customHeight="1">
      <c r="A8736" s="65" t="str">
        <f>IF(ROW()=1,"KEY",IF(ISNA(VLOOKUP(B8736,車名対応マスタ!B:D,3,FALSE)),"",IF(VLOOKUP(B8736,車名対応マスタ!B:D,3,FALSE)="","",$D8736&amp;" "&amp;IF($G8736="9","J","O")&amp;" "&amp;$I8736&amp;" "&amp;IF($I8736&lt;=TEXT(★完成資料!$A$1,"yyyymm"),TEXT(★完成資料!$A$1,"yyyymm"),"999999")&amp; " " &amp; LEFT(F8736 &amp; "          ",10))))</f>
        <v xml:space="preserve">T O 202206 yyyy00 HV        </v>
      </c>
      <c r="B8736" s="68" t="s">
        <v>475</v>
      </c>
      <c r="C8736" s="68" t="s">
        <v>119</v>
      </c>
      <c r="D8736" s="68" t="s">
        <v>287</v>
      </c>
      <c r="E8736" s="68" t="s">
        <v>531</v>
      </c>
      <c r="F8736" s="68" t="s">
        <v>360</v>
      </c>
      <c r="G8736" s="68" t="s">
        <v>77</v>
      </c>
      <c r="H8736" s="68" t="s">
        <v>273</v>
      </c>
      <c r="I8736" s="68" t="s">
        <v>652</v>
      </c>
      <c r="J8736" s="65">
        <v>763</v>
      </c>
      <c r="K8736" s="65">
        <v>1160</v>
      </c>
      <c r="L8736" s="65">
        <v>427</v>
      </c>
      <c r="M8736" s="65" t="s">
        <v>376</v>
      </c>
    </row>
    <row r="8737" spans="1:13" ht="12.75" customHeight="1">
      <c r="A8737" s="65" t="str">
        <f>IF(ROW()=1,"KEY",IF(ISNA(VLOOKUP(B8737,車名対応マスタ!B:D,3,FALSE)),"",IF(VLOOKUP(B8737,車名対応マスタ!B:D,3,FALSE)="","",$D8737&amp;" "&amp;IF($G8737="9","J","O")&amp;" "&amp;$I8737&amp;" "&amp;IF($I8737&lt;=TEXT(★完成資料!$A$1,"yyyymm"),TEXT(★完成資料!$A$1,"yyyymm"),"999999")&amp; " " &amp; LEFT(F8737 &amp; "          ",10))))</f>
        <v xml:space="preserve">T O 202207 yyyy00 HV        </v>
      </c>
      <c r="B8737" s="68" t="s">
        <v>475</v>
      </c>
      <c r="C8737" s="68" t="s">
        <v>119</v>
      </c>
      <c r="D8737" s="68" t="s">
        <v>287</v>
      </c>
      <c r="E8737" s="68" t="s">
        <v>531</v>
      </c>
      <c r="F8737" s="68" t="s">
        <v>360</v>
      </c>
      <c r="G8737" s="68" t="s">
        <v>77</v>
      </c>
      <c r="H8737" s="68" t="s">
        <v>273</v>
      </c>
      <c r="I8737" s="68" t="s">
        <v>655</v>
      </c>
      <c r="J8737" s="65">
        <v>954</v>
      </c>
      <c r="K8737" s="65">
        <v>852</v>
      </c>
      <c r="L8737" s="65">
        <v>427</v>
      </c>
      <c r="M8737" s="65" t="s">
        <v>376</v>
      </c>
    </row>
    <row r="8738" spans="1:13" ht="12.75" customHeight="1">
      <c r="A8738" s="65" t="str">
        <f>IF(ROW()=1,"KEY",IF(ISNA(VLOOKUP(B8738,車名対応マスタ!B:D,3,FALSE)),"",IF(VLOOKUP(B8738,車名対応マスタ!B:D,3,FALSE)="","",$D8738&amp;" "&amp;IF($G8738="9","J","O")&amp;" "&amp;$I8738&amp;" "&amp;IF($I8738&lt;=TEXT(★完成資料!$A$1,"yyyymm"),TEXT(★完成資料!$A$1,"yyyymm"),"999999")&amp; " " &amp; LEFT(F8738 &amp; "          ",10))))</f>
        <v xml:space="preserve">T O 202208 yyyy00 HV        </v>
      </c>
      <c r="B8738" s="68" t="s">
        <v>475</v>
      </c>
      <c r="C8738" s="68" t="s">
        <v>119</v>
      </c>
      <c r="D8738" s="68" t="s">
        <v>287</v>
      </c>
      <c r="E8738" s="68" t="s">
        <v>531</v>
      </c>
      <c r="F8738" s="68" t="s">
        <v>360</v>
      </c>
      <c r="G8738" s="68" t="s">
        <v>77</v>
      </c>
      <c r="H8738" s="68" t="s">
        <v>273</v>
      </c>
      <c r="I8738" s="68" t="s">
        <v>656</v>
      </c>
      <c r="J8738" s="65">
        <v>716</v>
      </c>
      <c r="K8738" s="65">
        <v>873</v>
      </c>
      <c r="L8738" s="65">
        <v>427</v>
      </c>
      <c r="M8738" s="65" t="s">
        <v>376</v>
      </c>
    </row>
    <row r="8739" spans="1:13" ht="12.75" customHeight="1">
      <c r="A8739" s="65" t="str">
        <f>IF(ROW()=1,"KEY",IF(ISNA(VLOOKUP(B8739,車名対応マスタ!B:D,3,FALSE)),"",IF(VLOOKUP(B8739,車名対応マスタ!B:D,3,FALSE)="","",$D8739&amp;" "&amp;IF($G8739="9","J","O")&amp;" "&amp;$I8739&amp;" "&amp;IF($I8739&lt;=TEXT(★完成資料!$A$1,"yyyymm"),TEXT(★完成資料!$A$1,"yyyymm"),"999999")&amp; " " &amp; LEFT(F8739 &amp; "          ",10))))</f>
        <v xml:space="preserve">T O 202209 yyyy00 HV        </v>
      </c>
      <c r="B8739" s="68" t="s">
        <v>475</v>
      </c>
      <c r="C8739" s="68" t="s">
        <v>119</v>
      </c>
      <c r="D8739" s="68" t="s">
        <v>287</v>
      </c>
      <c r="E8739" s="68" t="s">
        <v>531</v>
      </c>
      <c r="F8739" s="68" t="s">
        <v>360</v>
      </c>
      <c r="G8739" s="68" t="s">
        <v>77</v>
      </c>
      <c r="H8739" s="68" t="s">
        <v>273</v>
      </c>
      <c r="I8739" s="68" t="s">
        <v>657</v>
      </c>
      <c r="J8739" s="65">
        <v>310</v>
      </c>
      <c r="K8739" s="65">
        <v>900</v>
      </c>
      <c r="L8739" s="65">
        <v>427</v>
      </c>
      <c r="M8739" s="65" t="s">
        <v>376</v>
      </c>
    </row>
    <row r="8740" spans="1:13" ht="12.75" customHeight="1">
      <c r="A8740" s="65" t="str">
        <f>IF(ROW()=1,"KEY",IF(ISNA(VLOOKUP(B8740,車名対応マスタ!B:D,3,FALSE)),"",IF(VLOOKUP(B8740,車名対応マスタ!B:D,3,FALSE)="","",$D8740&amp;" "&amp;IF($G8740="9","J","O")&amp;" "&amp;$I8740&amp;" "&amp;IF($I8740&lt;=TEXT(★完成資料!$A$1,"yyyymm"),TEXT(★完成資料!$A$1,"yyyymm"),"999999")&amp; " " &amp; LEFT(F8740 &amp; "          ",10))))</f>
        <v xml:space="preserve">T O 202210 yyyy00 HV        </v>
      </c>
      <c r="B8740" s="68" t="s">
        <v>475</v>
      </c>
      <c r="C8740" s="68" t="s">
        <v>119</v>
      </c>
      <c r="D8740" s="68" t="s">
        <v>287</v>
      </c>
      <c r="E8740" s="68" t="s">
        <v>531</v>
      </c>
      <c r="F8740" s="68" t="s">
        <v>360</v>
      </c>
      <c r="G8740" s="68" t="s">
        <v>77</v>
      </c>
      <c r="H8740" s="68" t="s">
        <v>273</v>
      </c>
      <c r="I8740" s="68" t="s">
        <v>663</v>
      </c>
      <c r="J8740" s="65">
        <v>381</v>
      </c>
      <c r="K8740" s="65">
        <v>375</v>
      </c>
      <c r="L8740" s="65">
        <v>427</v>
      </c>
      <c r="M8740" s="65" t="s">
        <v>376</v>
      </c>
    </row>
    <row r="8741" spans="1:13" ht="12.75" customHeight="1">
      <c r="A8741" s="65" t="str">
        <f>IF(ROW()=1,"KEY",IF(ISNA(VLOOKUP(B8741,車名対応マスタ!B:D,3,FALSE)),"",IF(VLOOKUP(B8741,車名対応マスタ!B:D,3,FALSE)="","",$D8741&amp;" "&amp;IF($G8741="9","J","O")&amp;" "&amp;$I8741&amp;" "&amp;IF($I8741&lt;=TEXT(★完成資料!$A$1,"yyyymm"),TEXT(★完成資料!$A$1,"yyyymm"),"999999")&amp; " " &amp; LEFT(F8741 &amp; "          ",10))))</f>
        <v xml:space="preserve">T O 202201 yyyy00 HV        </v>
      </c>
      <c r="B8741" s="68" t="s">
        <v>475</v>
      </c>
      <c r="C8741" s="68" t="s">
        <v>119</v>
      </c>
      <c r="D8741" s="68" t="s">
        <v>287</v>
      </c>
      <c r="E8741" s="68" t="s">
        <v>531</v>
      </c>
      <c r="F8741" s="68" t="s">
        <v>360</v>
      </c>
      <c r="G8741" s="68" t="s">
        <v>77</v>
      </c>
      <c r="H8741" s="68" t="s">
        <v>273</v>
      </c>
      <c r="I8741" s="68" t="s">
        <v>639</v>
      </c>
      <c r="J8741" s="65">
        <v>1536</v>
      </c>
      <c r="K8741" s="65">
        <v>1212</v>
      </c>
      <c r="L8741" s="65">
        <v>410</v>
      </c>
      <c r="M8741" s="65" t="s">
        <v>495</v>
      </c>
    </row>
    <row r="8742" spans="1:13" ht="12.75" customHeight="1">
      <c r="A8742" s="65" t="str">
        <f>IF(ROW()=1,"KEY",IF(ISNA(VLOOKUP(B8742,車名対応マスタ!B:D,3,FALSE)),"",IF(VLOOKUP(B8742,車名対応マスタ!B:D,3,FALSE)="","",$D8742&amp;" "&amp;IF($G8742="9","J","O")&amp;" "&amp;$I8742&amp;" "&amp;IF($I8742&lt;=TEXT(★完成資料!$A$1,"yyyymm"),TEXT(★完成資料!$A$1,"yyyymm"),"999999")&amp; " " &amp; LEFT(F8742 &amp; "          ",10))))</f>
        <v xml:space="preserve">T O 202202 yyyy00 HV        </v>
      </c>
      <c r="B8742" s="68" t="s">
        <v>475</v>
      </c>
      <c r="C8742" s="68" t="s">
        <v>119</v>
      </c>
      <c r="D8742" s="68" t="s">
        <v>287</v>
      </c>
      <c r="E8742" s="68" t="s">
        <v>531</v>
      </c>
      <c r="F8742" s="68" t="s">
        <v>360</v>
      </c>
      <c r="G8742" s="68" t="s">
        <v>77</v>
      </c>
      <c r="H8742" s="68" t="s">
        <v>273</v>
      </c>
      <c r="I8742" s="68" t="s">
        <v>640</v>
      </c>
      <c r="J8742" s="65">
        <v>1372</v>
      </c>
      <c r="K8742" s="65">
        <v>1621</v>
      </c>
      <c r="L8742" s="65">
        <v>410</v>
      </c>
      <c r="M8742" s="65" t="s">
        <v>495</v>
      </c>
    </row>
    <row r="8743" spans="1:13" ht="12.75" customHeight="1">
      <c r="A8743" s="65" t="str">
        <f>IF(ROW()=1,"KEY",IF(ISNA(VLOOKUP(B8743,車名対応マスタ!B:D,3,FALSE)),"",IF(VLOOKUP(B8743,車名対応マスタ!B:D,3,FALSE)="","",$D8743&amp;" "&amp;IF($G8743="9","J","O")&amp;" "&amp;$I8743&amp;" "&amp;IF($I8743&lt;=TEXT(★完成資料!$A$1,"yyyymm"),TEXT(★完成資料!$A$1,"yyyymm"),"999999")&amp; " " &amp; LEFT(F8743 &amp; "          ",10))))</f>
        <v xml:space="preserve">T O 202203 yyyy00 HV        </v>
      </c>
      <c r="B8743" s="68" t="s">
        <v>475</v>
      </c>
      <c r="C8743" s="68" t="s">
        <v>119</v>
      </c>
      <c r="D8743" s="68" t="s">
        <v>287</v>
      </c>
      <c r="E8743" s="68" t="s">
        <v>531</v>
      </c>
      <c r="F8743" s="68" t="s">
        <v>360</v>
      </c>
      <c r="G8743" s="68" t="s">
        <v>77</v>
      </c>
      <c r="H8743" s="68" t="s">
        <v>273</v>
      </c>
      <c r="I8743" s="68" t="s">
        <v>641</v>
      </c>
      <c r="J8743" s="65">
        <v>1635</v>
      </c>
      <c r="K8743" s="65">
        <v>1138</v>
      </c>
      <c r="L8743" s="65">
        <v>410</v>
      </c>
      <c r="M8743" s="65" t="s">
        <v>495</v>
      </c>
    </row>
    <row r="8744" spans="1:13" ht="12.75" customHeight="1">
      <c r="A8744" s="65" t="str">
        <f>IF(ROW()=1,"KEY",IF(ISNA(VLOOKUP(B8744,車名対応マスタ!B:D,3,FALSE)),"",IF(VLOOKUP(B8744,車名対応マスタ!B:D,3,FALSE)="","",$D8744&amp;" "&amp;IF($G8744="9","J","O")&amp;" "&amp;$I8744&amp;" "&amp;IF($I8744&lt;=TEXT(★完成資料!$A$1,"yyyymm"),TEXT(★完成資料!$A$1,"yyyymm"),"999999")&amp; " " &amp; LEFT(F8744 &amp; "          ",10))))</f>
        <v xml:space="preserve">T O 202204 yyyy00 HV        </v>
      </c>
      <c r="B8744" s="68" t="s">
        <v>475</v>
      </c>
      <c r="C8744" s="68" t="s">
        <v>119</v>
      </c>
      <c r="D8744" s="68" t="s">
        <v>287</v>
      </c>
      <c r="E8744" s="68" t="s">
        <v>531</v>
      </c>
      <c r="F8744" s="68" t="s">
        <v>360</v>
      </c>
      <c r="G8744" s="68" t="s">
        <v>77</v>
      </c>
      <c r="H8744" s="68" t="s">
        <v>273</v>
      </c>
      <c r="I8744" s="68" t="s">
        <v>642</v>
      </c>
      <c r="J8744" s="65">
        <v>1289</v>
      </c>
      <c r="K8744" s="65">
        <v>2095</v>
      </c>
      <c r="L8744" s="65">
        <v>410</v>
      </c>
      <c r="M8744" s="65" t="s">
        <v>495</v>
      </c>
    </row>
    <row r="8745" spans="1:13" ht="12.75" customHeight="1">
      <c r="A8745" s="65" t="str">
        <f>IF(ROW()=1,"KEY",IF(ISNA(VLOOKUP(B8745,車名対応マスタ!B:D,3,FALSE)),"",IF(VLOOKUP(B8745,車名対応マスタ!B:D,3,FALSE)="","",$D8745&amp;" "&amp;IF($G8745="9","J","O")&amp;" "&amp;$I8745&amp;" "&amp;IF($I8745&lt;=TEXT(★完成資料!$A$1,"yyyymm"),TEXT(★完成資料!$A$1,"yyyymm"),"999999")&amp; " " &amp; LEFT(F8745 &amp; "          ",10))))</f>
        <v xml:space="preserve">T O 202205 yyyy00 HV        </v>
      </c>
      <c r="B8745" s="68" t="s">
        <v>475</v>
      </c>
      <c r="C8745" s="68" t="s">
        <v>119</v>
      </c>
      <c r="D8745" s="68" t="s">
        <v>287</v>
      </c>
      <c r="E8745" s="68" t="s">
        <v>531</v>
      </c>
      <c r="F8745" s="68" t="s">
        <v>360</v>
      </c>
      <c r="G8745" s="68" t="s">
        <v>77</v>
      </c>
      <c r="H8745" s="68" t="s">
        <v>273</v>
      </c>
      <c r="I8745" s="68" t="s">
        <v>647</v>
      </c>
      <c r="J8745" s="65">
        <v>1227</v>
      </c>
      <c r="K8745" s="65">
        <v>1391</v>
      </c>
      <c r="L8745" s="65">
        <v>410</v>
      </c>
      <c r="M8745" s="65" t="s">
        <v>495</v>
      </c>
    </row>
    <row r="8746" spans="1:13" ht="12.75" customHeight="1">
      <c r="A8746" s="65" t="str">
        <f>IF(ROW()=1,"KEY",IF(ISNA(VLOOKUP(B8746,車名対応マスタ!B:D,3,FALSE)),"",IF(VLOOKUP(B8746,車名対応マスタ!B:D,3,FALSE)="","",$D8746&amp;" "&amp;IF($G8746="9","J","O")&amp;" "&amp;$I8746&amp;" "&amp;IF($I8746&lt;=TEXT(★完成資料!$A$1,"yyyymm"),TEXT(★完成資料!$A$1,"yyyymm"),"999999")&amp; " " &amp; LEFT(F8746 &amp; "          ",10))))</f>
        <v xml:space="preserve">T O 202206 yyyy00 HV        </v>
      </c>
      <c r="B8746" s="68" t="s">
        <v>475</v>
      </c>
      <c r="C8746" s="68" t="s">
        <v>119</v>
      </c>
      <c r="D8746" s="68" t="s">
        <v>287</v>
      </c>
      <c r="E8746" s="68" t="s">
        <v>531</v>
      </c>
      <c r="F8746" s="68" t="s">
        <v>360</v>
      </c>
      <c r="G8746" s="68" t="s">
        <v>77</v>
      </c>
      <c r="H8746" s="68" t="s">
        <v>273</v>
      </c>
      <c r="I8746" s="68" t="s">
        <v>652</v>
      </c>
      <c r="J8746" s="65">
        <v>998</v>
      </c>
      <c r="K8746" s="65">
        <v>2087</v>
      </c>
      <c r="L8746" s="65">
        <v>410</v>
      </c>
      <c r="M8746" s="65" t="s">
        <v>495</v>
      </c>
    </row>
    <row r="8747" spans="1:13" ht="12.75" customHeight="1">
      <c r="A8747" s="65" t="str">
        <f>IF(ROW()=1,"KEY",IF(ISNA(VLOOKUP(B8747,車名対応マスタ!B:D,3,FALSE)),"",IF(VLOOKUP(B8747,車名対応マスタ!B:D,3,FALSE)="","",$D8747&amp;" "&amp;IF($G8747="9","J","O")&amp;" "&amp;$I8747&amp;" "&amp;IF($I8747&lt;=TEXT(★完成資料!$A$1,"yyyymm"),TEXT(★完成資料!$A$1,"yyyymm"),"999999")&amp; " " &amp; LEFT(F8747 &amp; "          ",10))))</f>
        <v xml:space="preserve">T O 202207 yyyy00 HV        </v>
      </c>
      <c r="B8747" s="68" t="s">
        <v>475</v>
      </c>
      <c r="C8747" s="68" t="s">
        <v>119</v>
      </c>
      <c r="D8747" s="68" t="s">
        <v>287</v>
      </c>
      <c r="E8747" s="68" t="s">
        <v>531</v>
      </c>
      <c r="F8747" s="68" t="s">
        <v>360</v>
      </c>
      <c r="G8747" s="68" t="s">
        <v>77</v>
      </c>
      <c r="H8747" s="68" t="s">
        <v>273</v>
      </c>
      <c r="I8747" s="68" t="s">
        <v>655</v>
      </c>
      <c r="J8747" s="65">
        <v>579</v>
      </c>
      <c r="K8747" s="65">
        <v>1230</v>
      </c>
      <c r="L8747" s="65">
        <v>410</v>
      </c>
      <c r="M8747" s="65" t="s">
        <v>495</v>
      </c>
    </row>
    <row r="8748" spans="1:13" ht="12.75" customHeight="1">
      <c r="A8748" s="65" t="str">
        <f>IF(ROW()=1,"KEY",IF(ISNA(VLOOKUP(B8748,車名対応マスタ!B:D,3,FALSE)),"",IF(VLOOKUP(B8748,車名対応マスタ!B:D,3,FALSE)="","",$D8748&amp;" "&amp;IF($G8748="9","J","O")&amp;" "&amp;$I8748&amp;" "&amp;IF($I8748&lt;=TEXT(★完成資料!$A$1,"yyyymm"),TEXT(★完成資料!$A$1,"yyyymm"),"999999")&amp; " " &amp; LEFT(F8748 &amp; "          ",10))))</f>
        <v xml:space="preserve">T O 202208 yyyy00 HV        </v>
      </c>
      <c r="B8748" s="68" t="s">
        <v>475</v>
      </c>
      <c r="C8748" s="68" t="s">
        <v>119</v>
      </c>
      <c r="D8748" s="68" t="s">
        <v>287</v>
      </c>
      <c r="E8748" s="68" t="s">
        <v>531</v>
      </c>
      <c r="F8748" s="68" t="s">
        <v>360</v>
      </c>
      <c r="G8748" s="68" t="s">
        <v>77</v>
      </c>
      <c r="H8748" s="68" t="s">
        <v>273</v>
      </c>
      <c r="I8748" s="68" t="s">
        <v>656</v>
      </c>
      <c r="J8748" s="65">
        <v>570</v>
      </c>
      <c r="K8748" s="65">
        <v>656</v>
      </c>
      <c r="L8748" s="65">
        <v>410</v>
      </c>
      <c r="M8748" s="65" t="s">
        <v>495</v>
      </c>
    </row>
    <row r="8749" spans="1:13" ht="12.75" customHeight="1">
      <c r="A8749" s="65" t="str">
        <f>IF(ROW()=1,"KEY",IF(ISNA(VLOOKUP(B8749,車名対応マスタ!B:D,3,FALSE)),"",IF(VLOOKUP(B8749,車名対応マスタ!B:D,3,FALSE)="","",$D8749&amp;" "&amp;IF($G8749="9","J","O")&amp;" "&amp;$I8749&amp;" "&amp;IF($I8749&lt;=TEXT(★完成資料!$A$1,"yyyymm"),TEXT(★完成資料!$A$1,"yyyymm"),"999999")&amp; " " &amp; LEFT(F8749 &amp; "          ",10))))</f>
        <v xml:space="preserve">T O 202209 yyyy00 HV        </v>
      </c>
      <c r="B8749" s="68" t="s">
        <v>475</v>
      </c>
      <c r="C8749" s="68" t="s">
        <v>119</v>
      </c>
      <c r="D8749" s="68" t="s">
        <v>287</v>
      </c>
      <c r="E8749" s="68" t="s">
        <v>531</v>
      </c>
      <c r="F8749" s="68" t="s">
        <v>360</v>
      </c>
      <c r="G8749" s="68" t="s">
        <v>77</v>
      </c>
      <c r="H8749" s="68" t="s">
        <v>273</v>
      </c>
      <c r="I8749" s="68" t="s">
        <v>657</v>
      </c>
      <c r="J8749" s="65">
        <v>1347</v>
      </c>
      <c r="K8749" s="65">
        <v>516</v>
      </c>
      <c r="L8749" s="65">
        <v>410</v>
      </c>
      <c r="M8749" s="65" t="s">
        <v>495</v>
      </c>
    </row>
    <row r="8750" spans="1:13" ht="12.75" customHeight="1">
      <c r="A8750" s="65" t="str">
        <f>IF(ROW()=1,"KEY",IF(ISNA(VLOOKUP(B8750,車名対応マスタ!B:D,3,FALSE)),"",IF(VLOOKUP(B8750,車名対応マスタ!B:D,3,FALSE)="","",$D8750&amp;" "&amp;IF($G8750="9","J","O")&amp;" "&amp;$I8750&amp;" "&amp;IF($I8750&lt;=TEXT(★完成資料!$A$1,"yyyymm"),TEXT(★完成資料!$A$1,"yyyymm"),"999999")&amp; " " &amp; LEFT(F8750 &amp; "          ",10))))</f>
        <v xml:space="preserve">T O 202210 yyyy00 HV        </v>
      </c>
      <c r="B8750" s="68" t="s">
        <v>475</v>
      </c>
      <c r="C8750" s="68" t="s">
        <v>119</v>
      </c>
      <c r="D8750" s="68" t="s">
        <v>287</v>
      </c>
      <c r="E8750" s="68" t="s">
        <v>531</v>
      </c>
      <c r="F8750" s="68" t="s">
        <v>360</v>
      </c>
      <c r="G8750" s="68" t="s">
        <v>77</v>
      </c>
      <c r="H8750" s="68" t="s">
        <v>273</v>
      </c>
      <c r="I8750" s="68" t="s">
        <v>663</v>
      </c>
      <c r="J8750" s="65">
        <v>859</v>
      </c>
      <c r="K8750" s="65">
        <v>548</v>
      </c>
      <c r="L8750" s="65">
        <v>410</v>
      </c>
      <c r="M8750" s="65" t="s">
        <v>495</v>
      </c>
    </row>
    <row r="8751" spans="1:13" ht="12.75" customHeight="1">
      <c r="A8751" s="65" t="str">
        <f>IF(ROW()=1,"KEY",IF(ISNA(VLOOKUP(B8751,車名対応マスタ!B:D,3,FALSE)),"",IF(VLOOKUP(B8751,車名対応マスタ!B:D,3,FALSE)="","",$D8751&amp;" "&amp;IF($G8751="9","J","O")&amp;" "&amp;$I8751&amp;" "&amp;IF($I8751&lt;=TEXT(★完成資料!$A$1,"yyyymm"),TEXT(★完成資料!$A$1,"yyyymm"),"999999")&amp; " " &amp; LEFT(F8751 &amp; "          ",10))))</f>
        <v xml:space="preserve">T O 202201 yyyy00 HV        </v>
      </c>
      <c r="B8751" s="68" t="s">
        <v>475</v>
      </c>
      <c r="C8751" s="68" t="s">
        <v>119</v>
      </c>
      <c r="D8751" s="68" t="s">
        <v>287</v>
      </c>
      <c r="E8751" s="68" t="s">
        <v>531</v>
      </c>
      <c r="F8751" s="68" t="s">
        <v>360</v>
      </c>
      <c r="G8751" s="68" t="s">
        <v>77</v>
      </c>
      <c r="H8751" s="68" t="s">
        <v>273</v>
      </c>
      <c r="I8751" s="68" t="s">
        <v>639</v>
      </c>
      <c r="J8751" s="65">
        <v>1663</v>
      </c>
      <c r="K8751" s="65">
        <v>829</v>
      </c>
      <c r="L8751" s="65">
        <v>408</v>
      </c>
      <c r="M8751" s="65" t="s">
        <v>496</v>
      </c>
    </row>
    <row r="8752" spans="1:13" ht="12.75" customHeight="1">
      <c r="A8752" s="65" t="str">
        <f>IF(ROW()=1,"KEY",IF(ISNA(VLOOKUP(B8752,車名対応マスタ!B:D,3,FALSE)),"",IF(VLOOKUP(B8752,車名対応マスタ!B:D,3,FALSE)="","",$D8752&amp;" "&amp;IF($G8752="9","J","O")&amp;" "&amp;$I8752&amp;" "&amp;IF($I8752&lt;=TEXT(★完成資料!$A$1,"yyyymm"),TEXT(★完成資料!$A$1,"yyyymm"),"999999")&amp; " " &amp; LEFT(F8752 &amp; "          ",10))))</f>
        <v xml:space="preserve">T O 202202 yyyy00 HV        </v>
      </c>
      <c r="B8752" s="68" t="s">
        <v>475</v>
      </c>
      <c r="C8752" s="68" t="s">
        <v>119</v>
      </c>
      <c r="D8752" s="68" t="s">
        <v>287</v>
      </c>
      <c r="E8752" s="68" t="s">
        <v>531</v>
      </c>
      <c r="F8752" s="68" t="s">
        <v>360</v>
      </c>
      <c r="G8752" s="68" t="s">
        <v>77</v>
      </c>
      <c r="H8752" s="68" t="s">
        <v>273</v>
      </c>
      <c r="I8752" s="68" t="s">
        <v>640</v>
      </c>
      <c r="J8752" s="65">
        <v>701</v>
      </c>
      <c r="K8752" s="65">
        <v>427</v>
      </c>
      <c r="L8752" s="65">
        <v>408</v>
      </c>
      <c r="M8752" s="65" t="s">
        <v>496</v>
      </c>
    </row>
    <row r="8753" spans="1:13" ht="12.75" customHeight="1">
      <c r="A8753" s="65" t="str">
        <f>IF(ROW()=1,"KEY",IF(ISNA(VLOOKUP(B8753,車名対応マスタ!B:D,3,FALSE)),"",IF(VLOOKUP(B8753,車名対応マスタ!B:D,3,FALSE)="","",$D8753&amp;" "&amp;IF($G8753="9","J","O")&amp;" "&amp;$I8753&amp;" "&amp;IF($I8753&lt;=TEXT(★完成資料!$A$1,"yyyymm"),TEXT(★完成資料!$A$1,"yyyymm"),"999999")&amp; " " &amp; LEFT(F8753 &amp; "          ",10))))</f>
        <v xml:space="preserve">T O 202203 yyyy00 HV        </v>
      </c>
      <c r="B8753" s="68" t="s">
        <v>475</v>
      </c>
      <c r="C8753" s="68" t="s">
        <v>119</v>
      </c>
      <c r="D8753" s="68" t="s">
        <v>287</v>
      </c>
      <c r="E8753" s="68" t="s">
        <v>531</v>
      </c>
      <c r="F8753" s="68" t="s">
        <v>360</v>
      </c>
      <c r="G8753" s="68" t="s">
        <v>77</v>
      </c>
      <c r="H8753" s="68" t="s">
        <v>273</v>
      </c>
      <c r="I8753" s="68" t="s">
        <v>641</v>
      </c>
      <c r="J8753" s="65">
        <v>3697</v>
      </c>
      <c r="K8753" s="65">
        <v>3057</v>
      </c>
      <c r="L8753" s="65">
        <v>408</v>
      </c>
      <c r="M8753" s="65" t="s">
        <v>496</v>
      </c>
    </row>
    <row r="8754" spans="1:13" ht="12.75" customHeight="1">
      <c r="A8754" s="65" t="str">
        <f>IF(ROW()=1,"KEY",IF(ISNA(VLOOKUP(B8754,車名対応マスタ!B:D,3,FALSE)),"",IF(VLOOKUP(B8754,車名対応マスタ!B:D,3,FALSE)="","",$D8754&amp;" "&amp;IF($G8754="9","J","O")&amp;" "&amp;$I8754&amp;" "&amp;IF($I8754&lt;=TEXT(★完成資料!$A$1,"yyyymm"),TEXT(★完成資料!$A$1,"yyyymm"),"999999")&amp; " " &amp; LEFT(F8754 &amp; "          ",10))))</f>
        <v xml:space="preserve">T O 202204 yyyy00 HV        </v>
      </c>
      <c r="B8754" s="68" t="s">
        <v>475</v>
      </c>
      <c r="C8754" s="68" t="s">
        <v>119</v>
      </c>
      <c r="D8754" s="68" t="s">
        <v>287</v>
      </c>
      <c r="E8754" s="68" t="s">
        <v>531</v>
      </c>
      <c r="F8754" s="68" t="s">
        <v>360</v>
      </c>
      <c r="G8754" s="68" t="s">
        <v>77</v>
      </c>
      <c r="H8754" s="68" t="s">
        <v>273</v>
      </c>
      <c r="I8754" s="68" t="s">
        <v>642</v>
      </c>
      <c r="J8754" s="65">
        <v>1258</v>
      </c>
      <c r="K8754" s="65">
        <v>1807</v>
      </c>
      <c r="L8754" s="65">
        <v>408</v>
      </c>
      <c r="M8754" s="65" t="s">
        <v>496</v>
      </c>
    </row>
    <row r="8755" spans="1:13" ht="12.75" customHeight="1">
      <c r="A8755" s="65" t="str">
        <f>IF(ROW()=1,"KEY",IF(ISNA(VLOOKUP(B8755,車名対応マスタ!B:D,3,FALSE)),"",IF(VLOOKUP(B8755,車名対応マスタ!B:D,3,FALSE)="","",$D8755&amp;" "&amp;IF($G8755="9","J","O")&amp;" "&amp;$I8755&amp;" "&amp;IF($I8755&lt;=TEXT(★完成資料!$A$1,"yyyymm"),TEXT(★完成資料!$A$1,"yyyymm"),"999999")&amp; " " &amp; LEFT(F8755 &amp; "          ",10))))</f>
        <v xml:space="preserve">T O 202205 yyyy00 HV        </v>
      </c>
      <c r="B8755" s="68" t="s">
        <v>475</v>
      </c>
      <c r="C8755" s="68" t="s">
        <v>119</v>
      </c>
      <c r="D8755" s="68" t="s">
        <v>287</v>
      </c>
      <c r="E8755" s="68" t="s">
        <v>531</v>
      </c>
      <c r="F8755" s="68" t="s">
        <v>360</v>
      </c>
      <c r="G8755" s="68" t="s">
        <v>77</v>
      </c>
      <c r="H8755" s="68" t="s">
        <v>273</v>
      </c>
      <c r="I8755" s="68" t="s">
        <v>647</v>
      </c>
      <c r="J8755" s="65">
        <v>1399</v>
      </c>
      <c r="K8755" s="65">
        <v>1630</v>
      </c>
      <c r="L8755" s="65">
        <v>408</v>
      </c>
      <c r="M8755" s="65" t="s">
        <v>496</v>
      </c>
    </row>
    <row r="8756" spans="1:13" ht="12.75" customHeight="1">
      <c r="A8756" s="65" t="str">
        <f>IF(ROW()=1,"KEY",IF(ISNA(VLOOKUP(B8756,車名対応マスタ!B:D,3,FALSE)),"",IF(VLOOKUP(B8756,車名対応マスタ!B:D,3,FALSE)="","",$D8756&amp;" "&amp;IF($G8756="9","J","O")&amp;" "&amp;$I8756&amp;" "&amp;IF($I8756&lt;=TEXT(★完成資料!$A$1,"yyyymm"),TEXT(★完成資料!$A$1,"yyyymm"),"999999")&amp; " " &amp; LEFT(F8756 &amp; "          ",10))))</f>
        <v xml:space="preserve">T O 202206 yyyy00 HV        </v>
      </c>
      <c r="B8756" s="68" t="s">
        <v>475</v>
      </c>
      <c r="C8756" s="68" t="s">
        <v>119</v>
      </c>
      <c r="D8756" s="68" t="s">
        <v>287</v>
      </c>
      <c r="E8756" s="68" t="s">
        <v>531</v>
      </c>
      <c r="F8756" s="68" t="s">
        <v>360</v>
      </c>
      <c r="G8756" s="68" t="s">
        <v>77</v>
      </c>
      <c r="H8756" s="68" t="s">
        <v>273</v>
      </c>
      <c r="I8756" s="68" t="s">
        <v>652</v>
      </c>
      <c r="J8756" s="65">
        <v>1556</v>
      </c>
      <c r="K8756" s="65">
        <v>2419</v>
      </c>
      <c r="L8756" s="65">
        <v>408</v>
      </c>
      <c r="M8756" s="65" t="s">
        <v>496</v>
      </c>
    </row>
    <row r="8757" spans="1:13" ht="12.75" customHeight="1">
      <c r="A8757" s="65" t="str">
        <f>IF(ROW()=1,"KEY",IF(ISNA(VLOOKUP(B8757,車名対応マスタ!B:D,3,FALSE)),"",IF(VLOOKUP(B8757,車名対応マスタ!B:D,3,FALSE)="","",$D8757&amp;" "&amp;IF($G8757="9","J","O")&amp;" "&amp;$I8757&amp;" "&amp;IF($I8757&lt;=TEXT(★完成資料!$A$1,"yyyymm"),TEXT(★完成資料!$A$1,"yyyymm"),"999999")&amp; " " &amp; LEFT(F8757 &amp; "          ",10))))</f>
        <v xml:space="preserve">T O 202207 yyyy00 HV        </v>
      </c>
      <c r="B8757" s="68" t="s">
        <v>475</v>
      </c>
      <c r="C8757" s="68" t="s">
        <v>119</v>
      </c>
      <c r="D8757" s="68" t="s">
        <v>287</v>
      </c>
      <c r="E8757" s="68" t="s">
        <v>531</v>
      </c>
      <c r="F8757" s="68" t="s">
        <v>360</v>
      </c>
      <c r="G8757" s="68" t="s">
        <v>77</v>
      </c>
      <c r="H8757" s="68" t="s">
        <v>273</v>
      </c>
      <c r="I8757" s="68" t="s">
        <v>655</v>
      </c>
      <c r="J8757" s="65">
        <v>1569</v>
      </c>
      <c r="K8757" s="65">
        <v>1661</v>
      </c>
      <c r="L8757" s="65">
        <v>408</v>
      </c>
      <c r="M8757" s="65" t="s">
        <v>496</v>
      </c>
    </row>
    <row r="8758" spans="1:13" ht="12.75" customHeight="1">
      <c r="A8758" s="65" t="str">
        <f>IF(ROW()=1,"KEY",IF(ISNA(VLOOKUP(B8758,車名対応マスタ!B:D,3,FALSE)),"",IF(VLOOKUP(B8758,車名対応マスタ!B:D,3,FALSE)="","",$D8758&amp;" "&amp;IF($G8758="9","J","O")&amp;" "&amp;$I8758&amp;" "&amp;IF($I8758&lt;=TEXT(★完成資料!$A$1,"yyyymm"),TEXT(★完成資料!$A$1,"yyyymm"),"999999")&amp; " " &amp; LEFT(F8758 &amp; "          ",10))))</f>
        <v xml:space="preserve">T O 202208 yyyy00 HV        </v>
      </c>
      <c r="B8758" s="68" t="s">
        <v>475</v>
      </c>
      <c r="C8758" s="68" t="s">
        <v>119</v>
      </c>
      <c r="D8758" s="68" t="s">
        <v>287</v>
      </c>
      <c r="E8758" s="68" t="s">
        <v>531</v>
      </c>
      <c r="F8758" s="68" t="s">
        <v>360</v>
      </c>
      <c r="G8758" s="68" t="s">
        <v>77</v>
      </c>
      <c r="H8758" s="68" t="s">
        <v>273</v>
      </c>
      <c r="I8758" s="68" t="s">
        <v>656</v>
      </c>
      <c r="J8758" s="65">
        <v>810</v>
      </c>
      <c r="K8758" s="65">
        <v>732</v>
      </c>
      <c r="L8758" s="65">
        <v>408</v>
      </c>
      <c r="M8758" s="65" t="s">
        <v>496</v>
      </c>
    </row>
    <row r="8759" spans="1:13" ht="12.75" customHeight="1">
      <c r="A8759" s="65" t="str">
        <f>IF(ROW()=1,"KEY",IF(ISNA(VLOOKUP(B8759,車名対応マスタ!B:D,3,FALSE)),"",IF(VLOOKUP(B8759,車名対応マスタ!B:D,3,FALSE)="","",$D8759&amp;" "&amp;IF($G8759="9","J","O")&amp;" "&amp;$I8759&amp;" "&amp;IF($I8759&lt;=TEXT(★完成資料!$A$1,"yyyymm"),TEXT(★完成資料!$A$1,"yyyymm"),"999999")&amp; " " &amp; LEFT(F8759 &amp; "          ",10))))</f>
        <v xml:space="preserve">T O 202209 yyyy00 HV        </v>
      </c>
      <c r="B8759" s="68" t="s">
        <v>475</v>
      </c>
      <c r="C8759" s="68" t="s">
        <v>119</v>
      </c>
      <c r="D8759" s="68" t="s">
        <v>287</v>
      </c>
      <c r="E8759" s="68" t="s">
        <v>531</v>
      </c>
      <c r="F8759" s="68" t="s">
        <v>360</v>
      </c>
      <c r="G8759" s="68" t="s">
        <v>77</v>
      </c>
      <c r="H8759" s="68" t="s">
        <v>273</v>
      </c>
      <c r="I8759" s="68" t="s">
        <v>657</v>
      </c>
      <c r="J8759" s="65">
        <v>2365</v>
      </c>
      <c r="K8759" s="65">
        <v>2774</v>
      </c>
      <c r="L8759" s="65">
        <v>408</v>
      </c>
      <c r="M8759" s="65" t="s">
        <v>496</v>
      </c>
    </row>
    <row r="8760" spans="1:13" ht="12.75" customHeight="1">
      <c r="A8760" s="65" t="str">
        <f>IF(ROW()=1,"KEY",IF(ISNA(VLOOKUP(B8760,車名対応マスタ!B:D,3,FALSE)),"",IF(VLOOKUP(B8760,車名対応マスタ!B:D,3,FALSE)="","",$D8760&amp;" "&amp;IF($G8760="9","J","O")&amp;" "&amp;$I8760&amp;" "&amp;IF($I8760&lt;=TEXT(★完成資料!$A$1,"yyyymm"),TEXT(★完成資料!$A$1,"yyyymm"),"999999")&amp; " " &amp; LEFT(F8760 &amp; "          ",10))))</f>
        <v xml:space="preserve">T O 202210 yyyy00 HV        </v>
      </c>
      <c r="B8760" s="68" t="s">
        <v>475</v>
      </c>
      <c r="C8760" s="68" t="s">
        <v>119</v>
      </c>
      <c r="D8760" s="68" t="s">
        <v>287</v>
      </c>
      <c r="E8760" s="68" t="s">
        <v>531</v>
      </c>
      <c r="F8760" s="68" t="s">
        <v>360</v>
      </c>
      <c r="G8760" s="68" t="s">
        <v>77</v>
      </c>
      <c r="H8760" s="68" t="s">
        <v>273</v>
      </c>
      <c r="I8760" s="68" t="s">
        <v>663</v>
      </c>
      <c r="J8760" s="65">
        <v>1159</v>
      </c>
      <c r="K8760" s="65">
        <v>590</v>
      </c>
      <c r="L8760" s="65">
        <v>408</v>
      </c>
      <c r="M8760" s="65" t="s">
        <v>496</v>
      </c>
    </row>
    <row r="8761" spans="1:13" ht="12.75" customHeight="1">
      <c r="A8761" s="65" t="str">
        <f>IF(ROW()=1,"KEY",IF(ISNA(VLOOKUP(B8761,車名対応マスタ!B:D,3,FALSE)),"",IF(VLOOKUP(B8761,車名対応マスタ!B:D,3,FALSE)="","",$D8761&amp;" "&amp;IF($G8761="9","J","O")&amp;" "&amp;$I8761&amp;" "&amp;IF($I8761&lt;=TEXT(★完成資料!$A$1,"yyyymm"),TEXT(★完成資料!$A$1,"yyyymm"),"999999")&amp; " " &amp; LEFT(F8761 &amp; "          ",10))))</f>
        <v xml:space="preserve">T O 202201 yyyy00 HV        </v>
      </c>
      <c r="B8761" s="68" t="s">
        <v>475</v>
      </c>
      <c r="C8761" s="68" t="s">
        <v>119</v>
      </c>
      <c r="D8761" s="68" t="s">
        <v>287</v>
      </c>
      <c r="E8761" s="68" t="s">
        <v>531</v>
      </c>
      <c r="F8761" s="68" t="s">
        <v>360</v>
      </c>
      <c r="G8761" s="68" t="s">
        <v>77</v>
      </c>
      <c r="H8761" s="68" t="s">
        <v>273</v>
      </c>
      <c r="I8761" s="68" t="s">
        <v>639</v>
      </c>
      <c r="J8761" s="65">
        <v>1083</v>
      </c>
      <c r="K8761" s="65">
        <v>1039</v>
      </c>
      <c r="L8761" s="65">
        <v>414</v>
      </c>
      <c r="M8761" s="65" t="s">
        <v>377</v>
      </c>
    </row>
    <row r="8762" spans="1:13" ht="12.75" customHeight="1">
      <c r="A8762" s="65" t="str">
        <f>IF(ROW()=1,"KEY",IF(ISNA(VLOOKUP(B8762,車名対応マスタ!B:D,3,FALSE)),"",IF(VLOOKUP(B8762,車名対応マスタ!B:D,3,FALSE)="","",$D8762&amp;" "&amp;IF($G8762="9","J","O")&amp;" "&amp;$I8762&amp;" "&amp;IF($I8762&lt;=TEXT(★完成資料!$A$1,"yyyymm"),TEXT(★完成資料!$A$1,"yyyymm"),"999999")&amp; " " &amp; LEFT(F8762 &amp; "          ",10))))</f>
        <v xml:space="preserve">T O 202202 yyyy00 HV        </v>
      </c>
      <c r="B8762" s="68" t="s">
        <v>475</v>
      </c>
      <c r="C8762" s="68" t="s">
        <v>119</v>
      </c>
      <c r="D8762" s="68" t="s">
        <v>287</v>
      </c>
      <c r="E8762" s="68" t="s">
        <v>531</v>
      </c>
      <c r="F8762" s="68" t="s">
        <v>360</v>
      </c>
      <c r="G8762" s="68" t="s">
        <v>77</v>
      </c>
      <c r="H8762" s="68" t="s">
        <v>273</v>
      </c>
      <c r="I8762" s="68" t="s">
        <v>640</v>
      </c>
      <c r="J8762" s="65">
        <v>1000</v>
      </c>
      <c r="K8762" s="65">
        <v>1262</v>
      </c>
      <c r="L8762" s="65">
        <v>414</v>
      </c>
      <c r="M8762" s="65" t="s">
        <v>377</v>
      </c>
    </row>
    <row r="8763" spans="1:13" ht="12.75" customHeight="1">
      <c r="A8763" s="65" t="str">
        <f>IF(ROW()=1,"KEY",IF(ISNA(VLOOKUP(B8763,車名対応マスタ!B:D,3,FALSE)),"",IF(VLOOKUP(B8763,車名対応マスタ!B:D,3,FALSE)="","",$D8763&amp;" "&amp;IF($G8763="9","J","O")&amp;" "&amp;$I8763&amp;" "&amp;IF($I8763&lt;=TEXT(★完成資料!$A$1,"yyyymm"),TEXT(★完成資料!$A$1,"yyyymm"),"999999")&amp; " " &amp; LEFT(F8763 &amp; "          ",10))))</f>
        <v xml:space="preserve">T O 202203 yyyy00 HV        </v>
      </c>
      <c r="B8763" s="68" t="s">
        <v>475</v>
      </c>
      <c r="C8763" s="68" t="s">
        <v>119</v>
      </c>
      <c r="D8763" s="68" t="s">
        <v>287</v>
      </c>
      <c r="E8763" s="68" t="s">
        <v>531</v>
      </c>
      <c r="F8763" s="68" t="s">
        <v>360</v>
      </c>
      <c r="G8763" s="68" t="s">
        <v>77</v>
      </c>
      <c r="H8763" s="68" t="s">
        <v>273</v>
      </c>
      <c r="I8763" s="68" t="s">
        <v>641</v>
      </c>
      <c r="J8763" s="65">
        <v>676</v>
      </c>
      <c r="K8763" s="65">
        <v>1699</v>
      </c>
      <c r="L8763" s="65">
        <v>414</v>
      </c>
      <c r="M8763" s="65" t="s">
        <v>377</v>
      </c>
    </row>
    <row r="8764" spans="1:13" ht="12.75" customHeight="1">
      <c r="A8764" s="65" t="str">
        <f>IF(ROW()=1,"KEY",IF(ISNA(VLOOKUP(B8764,車名対応マスタ!B:D,3,FALSE)),"",IF(VLOOKUP(B8764,車名対応マスタ!B:D,3,FALSE)="","",$D8764&amp;" "&amp;IF($G8764="9","J","O")&amp;" "&amp;$I8764&amp;" "&amp;IF($I8764&lt;=TEXT(★完成資料!$A$1,"yyyymm"),TEXT(★完成資料!$A$1,"yyyymm"),"999999")&amp; " " &amp; LEFT(F8764 &amp; "          ",10))))</f>
        <v xml:space="preserve">T O 202204 yyyy00 HV        </v>
      </c>
      <c r="B8764" s="68" t="s">
        <v>475</v>
      </c>
      <c r="C8764" s="68" t="s">
        <v>119</v>
      </c>
      <c r="D8764" s="68" t="s">
        <v>287</v>
      </c>
      <c r="E8764" s="68" t="s">
        <v>531</v>
      </c>
      <c r="F8764" s="68" t="s">
        <v>360</v>
      </c>
      <c r="G8764" s="68" t="s">
        <v>77</v>
      </c>
      <c r="H8764" s="68" t="s">
        <v>273</v>
      </c>
      <c r="I8764" s="68" t="s">
        <v>642</v>
      </c>
      <c r="J8764" s="65">
        <v>1552</v>
      </c>
      <c r="K8764" s="65">
        <v>793</v>
      </c>
      <c r="L8764" s="65">
        <v>414</v>
      </c>
      <c r="M8764" s="65" t="s">
        <v>377</v>
      </c>
    </row>
    <row r="8765" spans="1:13" ht="12.75" customHeight="1">
      <c r="A8765" s="65" t="str">
        <f>IF(ROW()=1,"KEY",IF(ISNA(VLOOKUP(B8765,車名対応マスタ!B:D,3,FALSE)),"",IF(VLOOKUP(B8765,車名対応マスタ!B:D,3,FALSE)="","",$D8765&amp;" "&amp;IF($G8765="9","J","O")&amp;" "&amp;$I8765&amp;" "&amp;IF($I8765&lt;=TEXT(★完成資料!$A$1,"yyyymm"),TEXT(★完成資料!$A$1,"yyyymm"),"999999")&amp; " " &amp; LEFT(F8765 &amp; "          ",10))))</f>
        <v xml:space="preserve">T O 202205 yyyy00 HV        </v>
      </c>
      <c r="B8765" s="68" t="s">
        <v>475</v>
      </c>
      <c r="C8765" s="68" t="s">
        <v>119</v>
      </c>
      <c r="D8765" s="68" t="s">
        <v>287</v>
      </c>
      <c r="E8765" s="68" t="s">
        <v>531</v>
      </c>
      <c r="F8765" s="68" t="s">
        <v>360</v>
      </c>
      <c r="G8765" s="68" t="s">
        <v>77</v>
      </c>
      <c r="H8765" s="68" t="s">
        <v>273</v>
      </c>
      <c r="I8765" s="68" t="s">
        <v>647</v>
      </c>
      <c r="J8765" s="65">
        <v>786</v>
      </c>
      <c r="K8765" s="65">
        <v>1378</v>
      </c>
      <c r="L8765" s="65">
        <v>414</v>
      </c>
      <c r="M8765" s="65" t="s">
        <v>377</v>
      </c>
    </row>
    <row r="8766" spans="1:13" ht="12.75" customHeight="1">
      <c r="A8766" s="65" t="str">
        <f>IF(ROW()=1,"KEY",IF(ISNA(VLOOKUP(B8766,車名対応マスタ!B:D,3,FALSE)),"",IF(VLOOKUP(B8766,車名対応マスタ!B:D,3,FALSE)="","",$D8766&amp;" "&amp;IF($G8766="9","J","O")&amp;" "&amp;$I8766&amp;" "&amp;IF($I8766&lt;=TEXT(★完成資料!$A$1,"yyyymm"),TEXT(★完成資料!$A$1,"yyyymm"),"999999")&amp; " " &amp; LEFT(F8766 &amp; "          ",10))))</f>
        <v xml:space="preserve">T O 202206 yyyy00 HV        </v>
      </c>
      <c r="B8766" s="68" t="s">
        <v>475</v>
      </c>
      <c r="C8766" s="68" t="s">
        <v>119</v>
      </c>
      <c r="D8766" s="68" t="s">
        <v>287</v>
      </c>
      <c r="E8766" s="68" t="s">
        <v>531</v>
      </c>
      <c r="F8766" s="68" t="s">
        <v>360</v>
      </c>
      <c r="G8766" s="68" t="s">
        <v>77</v>
      </c>
      <c r="H8766" s="68" t="s">
        <v>273</v>
      </c>
      <c r="I8766" s="68" t="s">
        <v>652</v>
      </c>
      <c r="J8766" s="65">
        <v>1063</v>
      </c>
      <c r="K8766" s="65">
        <v>1365</v>
      </c>
      <c r="L8766" s="65">
        <v>414</v>
      </c>
      <c r="M8766" s="65" t="s">
        <v>377</v>
      </c>
    </row>
    <row r="8767" spans="1:13" ht="12.75" customHeight="1">
      <c r="A8767" s="65" t="str">
        <f>IF(ROW()=1,"KEY",IF(ISNA(VLOOKUP(B8767,車名対応マスタ!B:D,3,FALSE)),"",IF(VLOOKUP(B8767,車名対応マスタ!B:D,3,FALSE)="","",$D8767&amp;" "&amp;IF($G8767="9","J","O")&amp;" "&amp;$I8767&amp;" "&amp;IF($I8767&lt;=TEXT(★完成資料!$A$1,"yyyymm"),TEXT(★完成資料!$A$1,"yyyymm"),"999999")&amp; " " &amp; LEFT(F8767 &amp; "          ",10))))</f>
        <v xml:space="preserve">T O 202207 yyyy00 HV        </v>
      </c>
      <c r="B8767" s="68" t="s">
        <v>475</v>
      </c>
      <c r="C8767" s="68" t="s">
        <v>119</v>
      </c>
      <c r="D8767" s="68" t="s">
        <v>287</v>
      </c>
      <c r="E8767" s="68" t="s">
        <v>531</v>
      </c>
      <c r="F8767" s="68" t="s">
        <v>360</v>
      </c>
      <c r="G8767" s="68" t="s">
        <v>77</v>
      </c>
      <c r="H8767" s="68" t="s">
        <v>273</v>
      </c>
      <c r="I8767" s="68" t="s">
        <v>655</v>
      </c>
      <c r="J8767" s="65">
        <v>942</v>
      </c>
      <c r="K8767" s="65">
        <v>700</v>
      </c>
      <c r="L8767" s="65">
        <v>414</v>
      </c>
      <c r="M8767" s="65" t="s">
        <v>377</v>
      </c>
    </row>
    <row r="8768" spans="1:13" ht="12.75" customHeight="1">
      <c r="A8768" s="65" t="str">
        <f>IF(ROW()=1,"KEY",IF(ISNA(VLOOKUP(B8768,車名対応マスタ!B:D,3,FALSE)),"",IF(VLOOKUP(B8768,車名対応マスタ!B:D,3,FALSE)="","",$D8768&amp;" "&amp;IF($G8768="9","J","O")&amp;" "&amp;$I8768&amp;" "&amp;IF($I8768&lt;=TEXT(★完成資料!$A$1,"yyyymm"),TEXT(★完成資料!$A$1,"yyyymm"),"999999")&amp; " " &amp; LEFT(F8768 &amp; "          ",10))))</f>
        <v xml:space="preserve">T O 202208 yyyy00 HV        </v>
      </c>
      <c r="B8768" s="68" t="s">
        <v>475</v>
      </c>
      <c r="C8768" s="68" t="s">
        <v>119</v>
      </c>
      <c r="D8768" s="68" t="s">
        <v>287</v>
      </c>
      <c r="E8768" s="68" t="s">
        <v>531</v>
      </c>
      <c r="F8768" s="68" t="s">
        <v>360</v>
      </c>
      <c r="G8768" s="68" t="s">
        <v>77</v>
      </c>
      <c r="H8768" s="68" t="s">
        <v>273</v>
      </c>
      <c r="I8768" s="68" t="s">
        <v>656</v>
      </c>
      <c r="J8768" s="65">
        <v>383</v>
      </c>
      <c r="K8768" s="65">
        <v>373</v>
      </c>
      <c r="L8768" s="65">
        <v>414</v>
      </c>
      <c r="M8768" s="65" t="s">
        <v>377</v>
      </c>
    </row>
    <row r="8769" spans="1:13" ht="12.75" customHeight="1">
      <c r="A8769" s="65" t="str">
        <f>IF(ROW()=1,"KEY",IF(ISNA(VLOOKUP(B8769,車名対応マスタ!B:D,3,FALSE)),"",IF(VLOOKUP(B8769,車名対応マスタ!B:D,3,FALSE)="","",$D8769&amp;" "&amp;IF($G8769="9","J","O")&amp;" "&amp;$I8769&amp;" "&amp;IF($I8769&lt;=TEXT(★完成資料!$A$1,"yyyymm"),TEXT(★完成資料!$A$1,"yyyymm"),"999999")&amp; " " &amp; LEFT(F8769 &amp; "          ",10))))</f>
        <v xml:space="preserve">T O 202209 yyyy00 HV        </v>
      </c>
      <c r="B8769" s="68" t="s">
        <v>475</v>
      </c>
      <c r="C8769" s="68" t="s">
        <v>119</v>
      </c>
      <c r="D8769" s="68" t="s">
        <v>287</v>
      </c>
      <c r="E8769" s="68" t="s">
        <v>531</v>
      </c>
      <c r="F8769" s="68" t="s">
        <v>360</v>
      </c>
      <c r="G8769" s="68" t="s">
        <v>77</v>
      </c>
      <c r="H8769" s="68" t="s">
        <v>273</v>
      </c>
      <c r="I8769" s="68" t="s">
        <v>657</v>
      </c>
      <c r="J8769" s="65">
        <v>651</v>
      </c>
      <c r="K8769" s="65">
        <v>900</v>
      </c>
      <c r="L8769" s="65">
        <v>414</v>
      </c>
      <c r="M8769" s="65" t="s">
        <v>377</v>
      </c>
    </row>
    <row r="8770" spans="1:13" ht="12.75" customHeight="1">
      <c r="A8770" s="65" t="str">
        <f>IF(ROW()=1,"KEY",IF(ISNA(VLOOKUP(B8770,車名対応マスタ!B:D,3,FALSE)),"",IF(VLOOKUP(B8770,車名対応マスタ!B:D,3,FALSE)="","",$D8770&amp;" "&amp;IF($G8770="9","J","O")&amp;" "&amp;$I8770&amp;" "&amp;IF($I8770&lt;=TEXT(★完成資料!$A$1,"yyyymm"),TEXT(★完成資料!$A$1,"yyyymm"),"999999")&amp; " " &amp; LEFT(F8770 &amp; "          ",10))))</f>
        <v xml:space="preserve">T O 202210 yyyy00 HV        </v>
      </c>
      <c r="B8770" s="68" t="s">
        <v>475</v>
      </c>
      <c r="C8770" s="68" t="s">
        <v>119</v>
      </c>
      <c r="D8770" s="68" t="s">
        <v>287</v>
      </c>
      <c r="E8770" s="68" t="s">
        <v>531</v>
      </c>
      <c r="F8770" s="68" t="s">
        <v>360</v>
      </c>
      <c r="G8770" s="68" t="s">
        <v>77</v>
      </c>
      <c r="H8770" s="68" t="s">
        <v>273</v>
      </c>
      <c r="I8770" s="68" t="s">
        <v>663</v>
      </c>
      <c r="J8770" s="65">
        <v>582</v>
      </c>
      <c r="K8770" s="65">
        <v>645</v>
      </c>
      <c r="L8770" s="65">
        <v>414</v>
      </c>
      <c r="M8770" s="65" t="s">
        <v>377</v>
      </c>
    </row>
    <row r="8771" spans="1:13" ht="12.75" customHeight="1">
      <c r="A8771" s="65" t="str">
        <f>IF(ROW()=1,"KEY",IF(ISNA(VLOOKUP(B8771,車名対応マスタ!B:D,3,FALSE)),"",IF(VLOOKUP(B8771,車名対応マスタ!B:D,3,FALSE)="","",$D8771&amp;" "&amp;IF($G8771="9","J","O")&amp;" "&amp;$I8771&amp;" "&amp;IF($I8771&lt;=TEXT(★完成資料!$A$1,"yyyymm"),TEXT(★完成資料!$A$1,"yyyymm"),"999999")&amp; " " &amp; LEFT(F8771 &amp; "          ",10))))</f>
        <v xml:space="preserve">T O 202201 yyyy00 HV        </v>
      </c>
      <c r="B8771" s="68" t="s">
        <v>475</v>
      </c>
      <c r="C8771" s="68" t="s">
        <v>119</v>
      </c>
      <c r="D8771" s="68" t="s">
        <v>287</v>
      </c>
      <c r="E8771" s="68" t="s">
        <v>531</v>
      </c>
      <c r="F8771" s="68" t="s">
        <v>360</v>
      </c>
      <c r="G8771" s="68" t="s">
        <v>77</v>
      </c>
      <c r="H8771" s="68" t="s">
        <v>273</v>
      </c>
      <c r="I8771" s="68" t="s">
        <v>639</v>
      </c>
      <c r="J8771" s="65">
        <v>2478</v>
      </c>
      <c r="K8771" s="65">
        <v>1176</v>
      </c>
      <c r="L8771" s="65">
        <v>424</v>
      </c>
      <c r="M8771" s="65" t="s">
        <v>378</v>
      </c>
    </row>
    <row r="8772" spans="1:13" ht="12.75" customHeight="1">
      <c r="A8772" s="65" t="str">
        <f>IF(ROW()=1,"KEY",IF(ISNA(VLOOKUP(B8772,車名対応マスタ!B:D,3,FALSE)),"",IF(VLOOKUP(B8772,車名対応マスタ!B:D,3,FALSE)="","",$D8772&amp;" "&amp;IF($G8772="9","J","O")&amp;" "&amp;$I8772&amp;" "&amp;IF($I8772&lt;=TEXT(★完成資料!$A$1,"yyyymm"),TEXT(★完成資料!$A$1,"yyyymm"),"999999")&amp; " " &amp; LEFT(F8772 &amp; "          ",10))))</f>
        <v xml:space="preserve">T O 202202 yyyy00 HV        </v>
      </c>
      <c r="B8772" s="68" t="s">
        <v>475</v>
      </c>
      <c r="C8772" s="68" t="s">
        <v>119</v>
      </c>
      <c r="D8772" s="68" t="s">
        <v>287</v>
      </c>
      <c r="E8772" s="68" t="s">
        <v>531</v>
      </c>
      <c r="F8772" s="68" t="s">
        <v>360</v>
      </c>
      <c r="G8772" s="68" t="s">
        <v>77</v>
      </c>
      <c r="H8772" s="68" t="s">
        <v>273</v>
      </c>
      <c r="I8772" s="68" t="s">
        <v>640</v>
      </c>
      <c r="J8772" s="65">
        <v>1510</v>
      </c>
      <c r="K8772" s="65">
        <v>1054</v>
      </c>
      <c r="L8772" s="65">
        <v>424</v>
      </c>
      <c r="M8772" s="65" t="s">
        <v>378</v>
      </c>
    </row>
    <row r="8773" spans="1:13" ht="12.75" customHeight="1">
      <c r="A8773" s="65" t="str">
        <f>IF(ROW()=1,"KEY",IF(ISNA(VLOOKUP(B8773,車名対応マスタ!B:D,3,FALSE)),"",IF(VLOOKUP(B8773,車名対応マスタ!B:D,3,FALSE)="","",$D8773&amp;" "&amp;IF($G8773="9","J","O")&amp;" "&amp;$I8773&amp;" "&amp;IF($I8773&lt;=TEXT(★完成資料!$A$1,"yyyymm"),TEXT(★完成資料!$A$1,"yyyymm"),"999999")&amp; " " &amp; LEFT(F8773 &amp; "          ",10))))</f>
        <v xml:space="preserve">T O 202203 yyyy00 HV        </v>
      </c>
      <c r="B8773" s="68" t="s">
        <v>475</v>
      </c>
      <c r="C8773" s="68" t="s">
        <v>119</v>
      </c>
      <c r="D8773" s="68" t="s">
        <v>287</v>
      </c>
      <c r="E8773" s="68" t="s">
        <v>531</v>
      </c>
      <c r="F8773" s="68" t="s">
        <v>360</v>
      </c>
      <c r="G8773" s="68" t="s">
        <v>77</v>
      </c>
      <c r="H8773" s="68" t="s">
        <v>273</v>
      </c>
      <c r="I8773" s="68" t="s">
        <v>641</v>
      </c>
      <c r="J8773" s="65">
        <v>138</v>
      </c>
      <c r="K8773" s="65">
        <v>1227</v>
      </c>
      <c r="L8773" s="65">
        <v>424</v>
      </c>
      <c r="M8773" s="65" t="s">
        <v>378</v>
      </c>
    </row>
    <row r="8774" spans="1:13" ht="12.75" customHeight="1">
      <c r="A8774" s="65" t="str">
        <f>IF(ROW()=1,"KEY",IF(ISNA(VLOOKUP(B8774,車名対応マスタ!B:D,3,FALSE)),"",IF(VLOOKUP(B8774,車名対応マスタ!B:D,3,FALSE)="","",$D8774&amp;" "&amp;IF($G8774="9","J","O")&amp;" "&amp;$I8774&amp;" "&amp;IF($I8774&lt;=TEXT(★完成資料!$A$1,"yyyymm"),TEXT(★完成資料!$A$1,"yyyymm"),"999999")&amp; " " &amp; LEFT(F8774 &amp; "          ",10))))</f>
        <v xml:space="preserve">T O 202204 yyyy00 HV        </v>
      </c>
      <c r="B8774" s="68" t="s">
        <v>475</v>
      </c>
      <c r="C8774" s="68" t="s">
        <v>119</v>
      </c>
      <c r="D8774" s="68" t="s">
        <v>287</v>
      </c>
      <c r="E8774" s="68" t="s">
        <v>531</v>
      </c>
      <c r="F8774" s="68" t="s">
        <v>360</v>
      </c>
      <c r="G8774" s="68" t="s">
        <v>77</v>
      </c>
      <c r="H8774" s="68" t="s">
        <v>273</v>
      </c>
      <c r="I8774" s="68" t="s">
        <v>642</v>
      </c>
      <c r="J8774" s="65">
        <v>2653</v>
      </c>
      <c r="K8774" s="65">
        <v>1569</v>
      </c>
      <c r="L8774" s="65">
        <v>424</v>
      </c>
      <c r="M8774" s="65" t="s">
        <v>378</v>
      </c>
    </row>
    <row r="8775" spans="1:13" ht="12.75" customHeight="1">
      <c r="A8775" s="65" t="str">
        <f>IF(ROW()=1,"KEY",IF(ISNA(VLOOKUP(B8775,車名対応マスタ!B:D,3,FALSE)),"",IF(VLOOKUP(B8775,車名対応マスタ!B:D,3,FALSE)="","",$D8775&amp;" "&amp;IF($G8775="9","J","O")&amp;" "&amp;$I8775&amp;" "&amp;IF($I8775&lt;=TEXT(★完成資料!$A$1,"yyyymm"),TEXT(★完成資料!$A$1,"yyyymm"),"999999")&amp; " " &amp; LEFT(F8775 &amp; "          ",10))))</f>
        <v xml:space="preserve">T O 202205 yyyy00 HV        </v>
      </c>
      <c r="B8775" s="68" t="s">
        <v>475</v>
      </c>
      <c r="C8775" s="68" t="s">
        <v>119</v>
      </c>
      <c r="D8775" s="68" t="s">
        <v>287</v>
      </c>
      <c r="E8775" s="68" t="s">
        <v>531</v>
      </c>
      <c r="F8775" s="68" t="s">
        <v>360</v>
      </c>
      <c r="G8775" s="68" t="s">
        <v>77</v>
      </c>
      <c r="H8775" s="68" t="s">
        <v>273</v>
      </c>
      <c r="I8775" s="68" t="s">
        <v>647</v>
      </c>
      <c r="J8775" s="65">
        <v>1592</v>
      </c>
      <c r="K8775" s="65">
        <v>1683</v>
      </c>
      <c r="L8775" s="65">
        <v>424</v>
      </c>
      <c r="M8775" s="65" t="s">
        <v>378</v>
      </c>
    </row>
    <row r="8776" spans="1:13" ht="12.75" customHeight="1">
      <c r="A8776" s="65" t="str">
        <f>IF(ROW()=1,"KEY",IF(ISNA(VLOOKUP(B8776,車名対応マスタ!B:D,3,FALSE)),"",IF(VLOOKUP(B8776,車名対応マスタ!B:D,3,FALSE)="","",$D8776&amp;" "&amp;IF($G8776="9","J","O")&amp;" "&amp;$I8776&amp;" "&amp;IF($I8776&lt;=TEXT(★完成資料!$A$1,"yyyymm"),TEXT(★完成資料!$A$1,"yyyymm"),"999999")&amp; " " &amp; LEFT(F8776 &amp; "          ",10))))</f>
        <v xml:space="preserve">T O 202206 yyyy00 HV        </v>
      </c>
      <c r="B8776" s="68" t="s">
        <v>475</v>
      </c>
      <c r="C8776" s="68" t="s">
        <v>119</v>
      </c>
      <c r="D8776" s="68" t="s">
        <v>287</v>
      </c>
      <c r="E8776" s="68" t="s">
        <v>531</v>
      </c>
      <c r="F8776" s="68" t="s">
        <v>360</v>
      </c>
      <c r="G8776" s="68" t="s">
        <v>77</v>
      </c>
      <c r="H8776" s="68" t="s">
        <v>273</v>
      </c>
      <c r="I8776" s="68" t="s">
        <v>652</v>
      </c>
      <c r="J8776" s="65">
        <v>2292</v>
      </c>
      <c r="K8776" s="65">
        <v>1946</v>
      </c>
      <c r="L8776" s="65">
        <v>424</v>
      </c>
      <c r="M8776" s="65" t="s">
        <v>378</v>
      </c>
    </row>
    <row r="8777" spans="1:13" ht="12.75" customHeight="1">
      <c r="A8777" s="65" t="str">
        <f>IF(ROW()=1,"KEY",IF(ISNA(VLOOKUP(B8777,車名対応マスタ!B:D,3,FALSE)),"",IF(VLOOKUP(B8777,車名対応マスタ!B:D,3,FALSE)="","",$D8777&amp;" "&amp;IF($G8777="9","J","O")&amp;" "&amp;$I8777&amp;" "&amp;IF($I8777&lt;=TEXT(★完成資料!$A$1,"yyyymm"),TEXT(★完成資料!$A$1,"yyyymm"),"999999")&amp; " " &amp; LEFT(F8777 &amp; "          ",10))))</f>
        <v xml:space="preserve">T O 202207 yyyy00 HV        </v>
      </c>
      <c r="B8777" s="68" t="s">
        <v>475</v>
      </c>
      <c r="C8777" s="68" t="s">
        <v>119</v>
      </c>
      <c r="D8777" s="68" t="s">
        <v>287</v>
      </c>
      <c r="E8777" s="68" t="s">
        <v>531</v>
      </c>
      <c r="F8777" s="68" t="s">
        <v>360</v>
      </c>
      <c r="G8777" s="68" t="s">
        <v>77</v>
      </c>
      <c r="H8777" s="68" t="s">
        <v>273</v>
      </c>
      <c r="I8777" s="68" t="s">
        <v>655</v>
      </c>
      <c r="J8777" s="65">
        <v>1048</v>
      </c>
      <c r="K8777" s="65">
        <v>1054</v>
      </c>
      <c r="L8777" s="65">
        <v>424</v>
      </c>
      <c r="M8777" s="65" t="s">
        <v>378</v>
      </c>
    </row>
    <row r="8778" spans="1:13" ht="12.75" customHeight="1">
      <c r="A8778" s="65" t="str">
        <f>IF(ROW()=1,"KEY",IF(ISNA(VLOOKUP(B8778,車名対応マスタ!B:D,3,FALSE)),"",IF(VLOOKUP(B8778,車名対応マスタ!B:D,3,FALSE)="","",$D8778&amp;" "&amp;IF($G8778="9","J","O")&amp;" "&amp;$I8778&amp;" "&amp;IF($I8778&lt;=TEXT(★完成資料!$A$1,"yyyymm"),TEXT(★完成資料!$A$1,"yyyymm"),"999999")&amp; " " &amp; LEFT(F8778 &amp; "          ",10))))</f>
        <v xml:space="preserve">T O 202208 yyyy00 HV        </v>
      </c>
      <c r="B8778" s="68" t="s">
        <v>475</v>
      </c>
      <c r="C8778" s="68" t="s">
        <v>119</v>
      </c>
      <c r="D8778" s="68" t="s">
        <v>287</v>
      </c>
      <c r="E8778" s="68" t="s">
        <v>531</v>
      </c>
      <c r="F8778" s="68" t="s">
        <v>360</v>
      </c>
      <c r="G8778" s="68" t="s">
        <v>77</v>
      </c>
      <c r="H8778" s="68" t="s">
        <v>273</v>
      </c>
      <c r="I8778" s="68" t="s">
        <v>656</v>
      </c>
      <c r="J8778" s="65">
        <v>441</v>
      </c>
      <c r="K8778" s="65">
        <v>657</v>
      </c>
      <c r="L8778" s="65">
        <v>424</v>
      </c>
      <c r="M8778" s="65" t="s">
        <v>378</v>
      </c>
    </row>
    <row r="8779" spans="1:13" ht="12.75" customHeight="1">
      <c r="A8779" s="65" t="str">
        <f>IF(ROW()=1,"KEY",IF(ISNA(VLOOKUP(B8779,車名対応マスタ!B:D,3,FALSE)),"",IF(VLOOKUP(B8779,車名対応マスタ!B:D,3,FALSE)="","",$D8779&amp;" "&amp;IF($G8779="9","J","O")&amp;" "&amp;$I8779&amp;" "&amp;IF($I8779&lt;=TEXT(★完成資料!$A$1,"yyyymm"),TEXT(★完成資料!$A$1,"yyyymm"),"999999")&amp; " " &amp; LEFT(F8779 &amp; "          ",10))))</f>
        <v xml:space="preserve">T O 202209 yyyy00 HV        </v>
      </c>
      <c r="B8779" s="68" t="s">
        <v>475</v>
      </c>
      <c r="C8779" s="68" t="s">
        <v>119</v>
      </c>
      <c r="D8779" s="68" t="s">
        <v>287</v>
      </c>
      <c r="E8779" s="68" t="s">
        <v>531</v>
      </c>
      <c r="F8779" s="68" t="s">
        <v>360</v>
      </c>
      <c r="G8779" s="68" t="s">
        <v>77</v>
      </c>
      <c r="H8779" s="68" t="s">
        <v>273</v>
      </c>
      <c r="I8779" s="68" t="s">
        <v>657</v>
      </c>
      <c r="J8779" s="65">
        <v>1539</v>
      </c>
      <c r="K8779" s="65">
        <v>467</v>
      </c>
      <c r="L8779" s="65">
        <v>424</v>
      </c>
      <c r="M8779" s="65" t="s">
        <v>378</v>
      </c>
    </row>
    <row r="8780" spans="1:13" ht="12.75" customHeight="1">
      <c r="A8780" s="65" t="str">
        <f>IF(ROW()=1,"KEY",IF(ISNA(VLOOKUP(B8780,車名対応マスタ!B:D,3,FALSE)),"",IF(VLOOKUP(B8780,車名対応マスタ!B:D,3,FALSE)="","",$D8780&amp;" "&amp;IF($G8780="9","J","O")&amp;" "&amp;$I8780&amp;" "&amp;IF($I8780&lt;=TEXT(★完成資料!$A$1,"yyyymm"),TEXT(★完成資料!$A$1,"yyyymm"),"999999")&amp; " " &amp; LEFT(F8780 &amp; "          ",10))))</f>
        <v xml:space="preserve">T O 202210 yyyy00 HV        </v>
      </c>
      <c r="B8780" s="68" t="s">
        <v>475</v>
      </c>
      <c r="C8780" s="68" t="s">
        <v>119</v>
      </c>
      <c r="D8780" s="68" t="s">
        <v>287</v>
      </c>
      <c r="E8780" s="68" t="s">
        <v>531</v>
      </c>
      <c r="F8780" s="68" t="s">
        <v>360</v>
      </c>
      <c r="G8780" s="68" t="s">
        <v>77</v>
      </c>
      <c r="H8780" s="68" t="s">
        <v>273</v>
      </c>
      <c r="I8780" s="68" t="s">
        <v>663</v>
      </c>
      <c r="J8780" s="65">
        <v>1181</v>
      </c>
      <c r="K8780" s="65">
        <v>975</v>
      </c>
      <c r="L8780" s="65">
        <v>424</v>
      </c>
      <c r="M8780" s="65" t="s">
        <v>378</v>
      </c>
    </row>
    <row r="8781" spans="1:13" ht="12.75" customHeight="1">
      <c r="A8781" s="65" t="str">
        <f>IF(ROW()=1,"KEY",IF(ISNA(VLOOKUP(B8781,車名対応マスタ!B:D,3,FALSE)),"",IF(VLOOKUP(B8781,車名対応マスタ!B:D,3,FALSE)="","",$D8781&amp;" "&amp;IF($G8781="9","J","O")&amp;" "&amp;$I8781&amp;" "&amp;IF($I8781&lt;=TEXT(★完成資料!$A$1,"yyyymm"),TEXT(★完成資料!$A$1,"yyyymm"),"999999")&amp; " " &amp; LEFT(F8781 &amp; "          ",10))))</f>
        <v xml:space="preserve">T O 202201 yyyy00 HV        </v>
      </c>
      <c r="B8781" s="68" t="s">
        <v>475</v>
      </c>
      <c r="C8781" s="68" t="s">
        <v>119</v>
      </c>
      <c r="D8781" s="68" t="s">
        <v>287</v>
      </c>
      <c r="E8781" s="68" t="s">
        <v>531</v>
      </c>
      <c r="F8781" s="68" t="s">
        <v>360</v>
      </c>
      <c r="G8781" s="68" t="s">
        <v>77</v>
      </c>
      <c r="H8781" s="68" t="s">
        <v>273</v>
      </c>
      <c r="I8781" s="68" t="s">
        <v>639</v>
      </c>
      <c r="J8781" s="65">
        <v>224</v>
      </c>
      <c r="K8781" s="65">
        <v>270</v>
      </c>
      <c r="L8781" s="65">
        <v>419</v>
      </c>
      <c r="M8781" s="65" t="s">
        <v>262</v>
      </c>
    </row>
    <row r="8782" spans="1:13" ht="12.75" customHeight="1">
      <c r="A8782" s="65" t="str">
        <f>IF(ROW()=1,"KEY",IF(ISNA(VLOOKUP(B8782,車名対応マスタ!B:D,3,FALSE)),"",IF(VLOOKUP(B8782,車名対応マスタ!B:D,3,FALSE)="","",$D8782&amp;" "&amp;IF($G8782="9","J","O")&amp;" "&amp;$I8782&amp;" "&amp;IF($I8782&lt;=TEXT(★完成資料!$A$1,"yyyymm"),TEXT(★完成資料!$A$1,"yyyymm"),"999999")&amp; " " &amp; LEFT(F8782 &amp; "          ",10))))</f>
        <v xml:space="preserve">T O 202202 yyyy00 HV        </v>
      </c>
      <c r="B8782" s="68" t="s">
        <v>475</v>
      </c>
      <c r="C8782" s="68" t="s">
        <v>119</v>
      </c>
      <c r="D8782" s="68" t="s">
        <v>287</v>
      </c>
      <c r="E8782" s="68" t="s">
        <v>531</v>
      </c>
      <c r="F8782" s="68" t="s">
        <v>360</v>
      </c>
      <c r="G8782" s="68" t="s">
        <v>77</v>
      </c>
      <c r="H8782" s="68" t="s">
        <v>273</v>
      </c>
      <c r="I8782" s="68" t="s">
        <v>640</v>
      </c>
      <c r="J8782" s="65">
        <v>98</v>
      </c>
      <c r="K8782" s="65">
        <v>103</v>
      </c>
      <c r="L8782" s="65">
        <v>419</v>
      </c>
      <c r="M8782" s="65" t="s">
        <v>262</v>
      </c>
    </row>
    <row r="8783" spans="1:13" ht="12.75" customHeight="1">
      <c r="A8783" s="65" t="str">
        <f>IF(ROW()=1,"KEY",IF(ISNA(VLOOKUP(B8783,車名対応マスタ!B:D,3,FALSE)),"",IF(VLOOKUP(B8783,車名対応マスタ!B:D,3,FALSE)="","",$D8783&amp;" "&amp;IF($G8783="9","J","O")&amp;" "&amp;$I8783&amp;" "&amp;IF($I8783&lt;=TEXT(★完成資料!$A$1,"yyyymm"),TEXT(★完成資料!$A$1,"yyyymm"),"999999")&amp; " " &amp; LEFT(F8783 &amp; "          ",10))))</f>
        <v xml:space="preserve">T O 202203 yyyy00 HV        </v>
      </c>
      <c r="B8783" s="68" t="s">
        <v>475</v>
      </c>
      <c r="C8783" s="68" t="s">
        <v>119</v>
      </c>
      <c r="D8783" s="68" t="s">
        <v>287</v>
      </c>
      <c r="E8783" s="68" t="s">
        <v>531</v>
      </c>
      <c r="F8783" s="68" t="s">
        <v>360</v>
      </c>
      <c r="G8783" s="68" t="s">
        <v>77</v>
      </c>
      <c r="H8783" s="68" t="s">
        <v>273</v>
      </c>
      <c r="I8783" s="68" t="s">
        <v>641</v>
      </c>
      <c r="J8783" s="65">
        <v>198</v>
      </c>
      <c r="K8783" s="65">
        <v>166</v>
      </c>
      <c r="L8783" s="65">
        <v>419</v>
      </c>
      <c r="M8783" s="65" t="s">
        <v>262</v>
      </c>
    </row>
    <row r="8784" spans="1:13" ht="12.75" customHeight="1">
      <c r="A8784" s="65" t="str">
        <f>IF(ROW()=1,"KEY",IF(ISNA(VLOOKUP(B8784,車名対応マスタ!B:D,3,FALSE)),"",IF(VLOOKUP(B8784,車名対応マスタ!B:D,3,FALSE)="","",$D8784&amp;" "&amp;IF($G8784="9","J","O")&amp;" "&amp;$I8784&amp;" "&amp;IF($I8784&lt;=TEXT(★完成資料!$A$1,"yyyymm"),TEXT(★完成資料!$A$1,"yyyymm"),"999999")&amp; " " &amp; LEFT(F8784 &amp; "          ",10))))</f>
        <v xml:space="preserve">T O 202204 yyyy00 HV        </v>
      </c>
      <c r="B8784" s="68" t="s">
        <v>475</v>
      </c>
      <c r="C8784" s="68" t="s">
        <v>119</v>
      </c>
      <c r="D8784" s="68" t="s">
        <v>287</v>
      </c>
      <c r="E8784" s="68" t="s">
        <v>531</v>
      </c>
      <c r="F8784" s="68" t="s">
        <v>360</v>
      </c>
      <c r="G8784" s="68" t="s">
        <v>77</v>
      </c>
      <c r="H8784" s="68" t="s">
        <v>273</v>
      </c>
      <c r="I8784" s="68" t="s">
        <v>642</v>
      </c>
      <c r="J8784" s="65">
        <v>258</v>
      </c>
      <c r="K8784" s="65">
        <v>191</v>
      </c>
      <c r="L8784" s="65">
        <v>419</v>
      </c>
      <c r="M8784" s="65" t="s">
        <v>262</v>
      </c>
    </row>
    <row r="8785" spans="1:13" ht="12.75" customHeight="1">
      <c r="A8785" s="65" t="str">
        <f>IF(ROW()=1,"KEY",IF(ISNA(VLOOKUP(B8785,車名対応マスタ!B:D,3,FALSE)),"",IF(VLOOKUP(B8785,車名対応マスタ!B:D,3,FALSE)="","",$D8785&amp;" "&amp;IF($G8785="9","J","O")&amp;" "&amp;$I8785&amp;" "&amp;IF($I8785&lt;=TEXT(★完成資料!$A$1,"yyyymm"),TEXT(★完成資料!$A$1,"yyyymm"),"999999")&amp; " " &amp; LEFT(F8785 &amp; "          ",10))))</f>
        <v xml:space="preserve">T O 202205 yyyy00 HV        </v>
      </c>
      <c r="B8785" s="68" t="s">
        <v>475</v>
      </c>
      <c r="C8785" s="68" t="s">
        <v>119</v>
      </c>
      <c r="D8785" s="68" t="s">
        <v>287</v>
      </c>
      <c r="E8785" s="68" t="s">
        <v>531</v>
      </c>
      <c r="F8785" s="68" t="s">
        <v>360</v>
      </c>
      <c r="G8785" s="68" t="s">
        <v>77</v>
      </c>
      <c r="H8785" s="68" t="s">
        <v>273</v>
      </c>
      <c r="I8785" s="68" t="s">
        <v>647</v>
      </c>
      <c r="J8785" s="65">
        <v>193</v>
      </c>
      <c r="K8785" s="65">
        <v>207</v>
      </c>
      <c r="L8785" s="65">
        <v>419</v>
      </c>
      <c r="M8785" s="65" t="s">
        <v>262</v>
      </c>
    </row>
    <row r="8786" spans="1:13" ht="12.75" customHeight="1">
      <c r="A8786" s="65" t="str">
        <f>IF(ROW()=1,"KEY",IF(ISNA(VLOOKUP(B8786,車名対応マスタ!B:D,3,FALSE)),"",IF(VLOOKUP(B8786,車名対応マスタ!B:D,3,FALSE)="","",$D8786&amp;" "&amp;IF($G8786="9","J","O")&amp;" "&amp;$I8786&amp;" "&amp;IF($I8786&lt;=TEXT(★完成資料!$A$1,"yyyymm"),TEXT(★完成資料!$A$1,"yyyymm"),"999999")&amp; " " &amp; LEFT(F8786 &amp; "          ",10))))</f>
        <v xml:space="preserve">T O 202206 yyyy00 HV        </v>
      </c>
      <c r="B8786" s="68" t="s">
        <v>475</v>
      </c>
      <c r="C8786" s="68" t="s">
        <v>119</v>
      </c>
      <c r="D8786" s="68" t="s">
        <v>287</v>
      </c>
      <c r="E8786" s="68" t="s">
        <v>531</v>
      </c>
      <c r="F8786" s="68" t="s">
        <v>360</v>
      </c>
      <c r="G8786" s="68" t="s">
        <v>77</v>
      </c>
      <c r="H8786" s="68" t="s">
        <v>273</v>
      </c>
      <c r="I8786" s="68" t="s">
        <v>652</v>
      </c>
      <c r="J8786" s="65">
        <v>121</v>
      </c>
      <c r="K8786" s="65">
        <v>256</v>
      </c>
      <c r="L8786" s="65">
        <v>419</v>
      </c>
      <c r="M8786" s="65" t="s">
        <v>262</v>
      </c>
    </row>
    <row r="8787" spans="1:13" ht="12.75" customHeight="1">
      <c r="A8787" s="65" t="str">
        <f>IF(ROW()=1,"KEY",IF(ISNA(VLOOKUP(B8787,車名対応マスタ!B:D,3,FALSE)),"",IF(VLOOKUP(B8787,車名対応マスタ!B:D,3,FALSE)="","",$D8787&amp;" "&amp;IF($G8787="9","J","O")&amp;" "&amp;$I8787&amp;" "&amp;IF($I8787&lt;=TEXT(★完成資料!$A$1,"yyyymm"),TEXT(★完成資料!$A$1,"yyyymm"),"999999")&amp; " " &amp; LEFT(F8787 &amp; "          ",10))))</f>
        <v xml:space="preserve">T O 202207 yyyy00 HV        </v>
      </c>
      <c r="B8787" s="68" t="s">
        <v>475</v>
      </c>
      <c r="C8787" s="68" t="s">
        <v>119</v>
      </c>
      <c r="D8787" s="68" t="s">
        <v>287</v>
      </c>
      <c r="E8787" s="68" t="s">
        <v>531</v>
      </c>
      <c r="F8787" s="68" t="s">
        <v>360</v>
      </c>
      <c r="G8787" s="68" t="s">
        <v>77</v>
      </c>
      <c r="H8787" s="68" t="s">
        <v>273</v>
      </c>
      <c r="I8787" s="68" t="s">
        <v>655</v>
      </c>
      <c r="J8787" s="65">
        <v>54</v>
      </c>
      <c r="K8787" s="65">
        <v>132</v>
      </c>
      <c r="L8787" s="65">
        <v>419</v>
      </c>
      <c r="M8787" s="65" t="s">
        <v>262</v>
      </c>
    </row>
    <row r="8788" spans="1:13" ht="12.75" customHeight="1">
      <c r="A8788" s="65" t="str">
        <f>IF(ROW()=1,"KEY",IF(ISNA(VLOOKUP(B8788,車名対応マスタ!B:D,3,FALSE)),"",IF(VLOOKUP(B8788,車名対応マスタ!B:D,3,FALSE)="","",$D8788&amp;" "&amp;IF($G8788="9","J","O")&amp;" "&amp;$I8788&amp;" "&amp;IF($I8788&lt;=TEXT(★完成資料!$A$1,"yyyymm"),TEXT(★完成資料!$A$1,"yyyymm"),"999999")&amp; " " &amp; LEFT(F8788 &amp; "          ",10))))</f>
        <v xml:space="preserve">T O 202208 yyyy00 HV        </v>
      </c>
      <c r="B8788" s="68" t="s">
        <v>475</v>
      </c>
      <c r="C8788" s="68" t="s">
        <v>119</v>
      </c>
      <c r="D8788" s="68" t="s">
        <v>287</v>
      </c>
      <c r="E8788" s="68" t="s">
        <v>531</v>
      </c>
      <c r="F8788" s="68" t="s">
        <v>360</v>
      </c>
      <c r="G8788" s="68" t="s">
        <v>77</v>
      </c>
      <c r="H8788" s="68" t="s">
        <v>273</v>
      </c>
      <c r="I8788" s="68" t="s">
        <v>656</v>
      </c>
      <c r="J8788" s="65">
        <v>187</v>
      </c>
      <c r="K8788" s="65">
        <v>203</v>
      </c>
      <c r="L8788" s="65">
        <v>419</v>
      </c>
      <c r="M8788" s="65" t="s">
        <v>262</v>
      </c>
    </row>
    <row r="8789" spans="1:13" ht="12.75" customHeight="1">
      <c r="A8789" s="65" t="str">
        <f>IF(ROW()=1,"KEY",IF(ISNA(VLOOKUP(B8789,車名対応マスタ!B:D,3,FALSE)),"",IF(VLOOKUP(B8789,車名対応マスタ!B:D,3,FALSE)="","",$D8789&amp;" "&amp;IF($G8789="9","J","O")&amp;" "&amp;$I8789&amp;" "&amp;IF($I8789&lt;=TEXT(★完成資料!$A$1,"yyyymm"),TEXT(★完成資料!$A$1,"yyyymm"),"999999")&amp; " " &amp; LEFT(F8789 &amp; "          ",10))))</f>
        <v xml:space="preserve">T O 202209 yyyy00 HV        </v>
      </c>
      <c r="B8789" s="68" t="s">
        <v>475</v>
      </c>
      <c r="C8789" s="68" t="s">
        <v>119</v>
      </c>
      <c r="D8789" s="68" t="s">
        <v>287</v>
      </c>
      <c r="E8789" s="68" t="s">
        <v>531</v>
      </c>
      <c r="F8789" s="68" t="s">
        <v>360</v>
      </c>
      <c r="G8789" s="68" t="s">
        <v>77</v>
      </c>
      <c r="H8789" s="68" t="s">
        <v>273</v>
      </c>
      <c r="I8789" s="68" t="s">
        <v>657</v>
      </c>
      <c r="J8789" s="65">
        <v>178</v>
      </c>
      <c r="K8789" s="65">
        <v>244</v>
      </c>
      <c r="L8789" s="65">
        <v>419</v>
      </c>
      <c r="M8789" s="65" t="s">
        <v>262</v>
      </c>
    </row>
    <row r="8790" spans="1:13" ht="12.75" customHeight="1">
      <c r="A8790" s="65" t="str">
        <f>IF(ROW()=1,"KEY",IF(ISNA(VLOOKUP(B8790,車名対応マスタ!B:D,3,FALSE)),"",IF(VLOOKUP(B8790,車名対応マスタ!B:D,3,FALSE)="","",$D8790&amp;" "&amp;IF($G8790="9","J","O")&amp;" "&amp;$I8790&amp;" "&amp;IF($I8790&lt;=TEXT(★完成資料!$A$1,"yyyymm"),TEXT(★完成資料!$A$1,"yyyymm"),"999999")&amp; " " &amp; LEFT(F8790 &amp; "          ",10))))</f>
        <v xml:space="preserve">T O 202210 yyyy00 HV        </v>
      </c>
      <c r="B8790" s="68" t="s">
        <v>475</v>
      </c>
      <c r="C8790" s="68" t="s">
        <v>119</v>
      </c>
      <c r="D8790" s="68" t="s">
        <v>287</v>
      </c>
      <c r="E8790" s="68" t="s">
        <v>531</v>
      </c>
      <c r="F8790" s="68" t="s">
        <v>360</v>
      </c>
      <c r="G8790" s="68" t="s">
        <v>77</v>
      </c>
      <c r="H8790" s="68" t="s">
        <v>273</v>
      </c>
      <c r="I8790" s="68" t="s">
        <v>663</v>
      </c>
      <c r="J8790" s="65">
        <v>200</v>
      </c>
      <c r="K8790" s="65">
        <v>145</v>
      </c>
      <c r="L8790" s="65">
        <v>419</v>
      </c>
      <c r="M8790" s="65" t="s">
        <v>262</v>
      </c>
    </row>
    <row r="8791" spans="1:13" ht="12.75" customHeight="1">
      <c r="A8791" s="65" t="str">
        <f>IF(ROW()=1,"KEY",IF(ISNA(VLOOKUP(B8791,車名対応マスタ!B:D,3,FALSE)),"",IF(VLOOKUP(B8791,車名対応マスタ!B:D,3,FALSE)="","",$D8791&amp;" "&amp;IF($G8791="9","J","O")&amp;" "&amp;$I8791&amp;" "&amp;IF($I8791&lt;=TEXT(★完成資料!$A$1,"yyyymm"),TEXT(★完成資料!$A$1,"yyyymm"),"999999")&amp; " " &amp; LEFT(F8791 &amp; "          ",10))))</f>
        <v xml:space="preserve">T O 202201 yyyy00 HV        </v>
      </c>
      <c r="B8791" s="68" t="s">
        <v>475</v>
      </c>
      <c r="C8791" s="68" t="s">
        <v>119</v>
      </c>
      <c r="D8791" s="68" t="s">
        <v>287</v>
      </c>
      <c r="E8791" s="68" t="s">
        <v>531</v>
      </c>
      <c r="F8791" s="68" t="s">
        <v>360</v>
      </c>
      <c r="G8791" s="68" t="s">
        <v>77</v>
      </c>
      <c r="H8791" s="68" t="s">
        <v>273</v>
      </c>
      <c r="I8791" s="68" t="s">
        <v>639</v>
      </c>
      <c r="J8791" s="65">
        <v>314</v>
      </c>
      <c r="K8791" s="65">
        <v>185</v>
      </c>
      <c r="L8791" s="65">
        <v>403</v>
      </c>
      <c r="M8791" s="65" t="s">
        <v>428</v>
      </c>
    </row>
    <row r="8792" spans="1:13" ht="12.75" customHeight="1">
      <c r="A8792" s="65" t="str">
        <f>IF(ROW()=1,"KEY",IF(ISNA(VLOOKUP(B8792,車名対応マスタ!B:D,3,FALSE)),"",IF(VLOOKUP(B8792,車名対応マスタ!B:D,3,FALSE)="","",$D8792&amp;" "&amp;IF($G8792="9","J","O")&amp;" "&amp;$I8792&amp;" "&amp;IF($I8792&lt;=TEXT(★完成資料!$A$1,"yyyymm"),TEXT(★完成資料!$A$1,"yyyymm"),"999999")&amp; " " &amp; LEFT(F8792 &amp; "          ",10))))</f>
        <v xml:space="preserve">T O 202202 yyyy00 HV        </v>
      </c>
      <c r="B8792" s="68" t="s">
        <v>475</v>
      </c>
      <c r="C8792" s="68" t="s">
        <v>119</v>
      </c>
      <c r="D8792" s="68" t="s">
        <v>287</v>
      </c>
      <c r="E8792" s="68" t="s">
        <v>531</v>
      </c>
      <c r="F8792" s="68" t="s">
        <v>360</v>
      </c>
      <c r="G8792" s="68" t="s">
        <v>77</v>
      </c>
      <c r="H8792" s="68" t="s">
        <v>273</v>
      </c>
      <c r="I8792" s="68" t="s">
        <v>640</v>
      </c>
      <c r="J8792" s="65">
        <v>321</v>
      </c>
      <c r="K8792" s="65">
        <v>269</v>
      </c>
      <c r="L8792" s="65">
        <v>403</v>
      </c>
      <c r="M8792" s="65" t="s">
        <v>428</v>
      </c>
    </row>
    <row r="8793" spans="1:13" ht="12.75" customHeight="1">
      <c r="A8793" s="65" t="str">
        <f>IF(ROW()=1,"KEY",IF(ISNA(VLOOKUP(B8793,車名対応マスタ!B:D,3,FALSE)),"",IF(VLOOKUP(B8793,車名対応マスタ!B:D,3,FALSE)="","",$D8793&amp;" "&amp;IF($G8793="9","J","O")&amp;" "&amp;$I8793&amp;" "&amp;IF($I8793&lt;=TEXT(★完成資料!$A$1,"yyyymm"),TEXT(★完成資料!$A$1,"yyyymm"),"999999")&amp; " " &amp; LEFT(F8793 &amp; "          ",10))))</f>
        <v xml:space="preserve">T O 202203 yyyy00 HV        </v>
      </c>
      <c r="B8793" s="68" t="s">
        <v>475</v>
      </c>
      <c r="C8793" s="68" t="s">
        <v>119</v>
      </c>
      <c r="D8793" s="68" t="s">
        <v>287</v>
      </c>
      <c r="E8793" s="68" t="s">
        <v>531</v>
      </c>
      <c r="F8793" s="68" t="s">
        <v>360</v>
      </c>
      <c r="G8793" s="68" t="s">
        <v>77</v>
      </c>
      <c r="H8793" s="68" t="s">
        <v>273</v>
      </c>
      <c r="I8793" s="68" t="s">
        <v>641</v>
      </c>
      <c r="J8793" s="65">
        <v>159</v>
      </c>
      <c r="K8793" s="65">
        <v>339</v>
      </c>
      <c r="L8793" s="65">
        <v>403</v>
      </c>
      <c r="M8793" s="65" t="s">
        <v>428</v>
      </c>
    </row>
    <row r="8794" spans="1:13" ht="12.75" customHeight="1">
      <c r="A8794" s="65" t="str">
        <f>IF(ROW()=1,"KEY",IF(ISNA(VLOOKUP(B8794,車名対応マスタ!B:D,3,FALSE)),"",IF(VLOOKUP(B8794,車名対応マスタ!B:D,3,FALSE)="","",$D8794&amp;" "&amp;IF($G8794="9","J","O")&amp;" "&amp;$I8794&amp;" "&amp;IF($I8794&lt;=TEXT(★完成資料!$A$1,"yyyymm"),TEXT(★完成資料!$A$1,"yyyymm"),"999999")&amp; " " &amp; LEFT(F8794 &amp; "          ",10))))</f>
        <v xml:space="preserve">T O 202204 yyyy00 HV        </v>
      </c>
      <c r="B8794" s="68" t="s">
        <v>475</v>
      </c>
      <c r="C8794" s="68" t="s">
        <v>119</v>
      </c>
      <c r="D8794" s="68" t="s">
        <v>287</v>
      </c>
      <c r="E8794" s="68" t="s">
        <v>531</v>
      </c>
      <c r="F8794" s="68" t="s">
        <v>360</v>
      </c>
      <c r="G8794" s="68" t="s">
        <v>77</v>
      </c>
      <c r="H8794" s="68" t="s">
        <v>273</v>
      </c>
      <c r="I8794" s="68" t="s">
        <v>642</v>
      </c>
      <c r="J8794" s="65">
        <v>292</v>
      </c>
      <c r="K8794" s="65">
        <v>151</v>
      </c>
      <c r="L8794" s="65">
        <v>403</v>
      </c>
      <c r="M8794" s="65" t="s">
        <v>428</v>
      </c>
    </row>
    <row r="8795" spans="1:13" ht="12.75" customHeight="1">
      <c r="A8795" s="65" t="str">
        <f>IF(ROW()=1,"KEY",IF(ISNA(VLOOKUP(B8795,車名対応マスタ!B:D,3,FALSE)),"",IF(VLOOKUP(B8795,車名対応マスタ!B:D,3,FALSE)="","",$D8795&amp;" "&amp;IF($G8795="9","J","O")&amp;" "&amp;$I8795&amp;" "&amp;IF($I8795&lt;=TEXT(★完成資料!$A$1,"yyyymm"),TEXT(★完成資料!$A$1,"yyyymm"),"999999")&amp; " " &amp; LEFT(F8795 &amp; "          ",10))))</f>
        <v xml:space="preserve">T O 202205 yyyy00 HV        </v>
      </c>
      <c r="B8795" s="68" t="s">
        <v>475</v>
      </c>
      <c r="C8795" s="68" t="s">
        <v>119</v>
      </c>
      <c r="D8795" s="68" t="s">
        <v>287</v>
      </c>
      <c r="E8795" s="68" t="s">
        <v>531</v>
      </c>
      <c r="F8795" s="68" t="s">
        <v>360</v>
      </c>
      <c r="G8795" s="68" t="s">
        <v>77</v>
      </c>
      <c r="H8795" s="68" t="s">
        <v>273</v>
      </c>
      <c r="I8795" s="68" t="s">
        <v>647</v>
      </c>
      <c r="J8795" s="65">
        <v>210</v>
      </c>
      <c r="K8795" s="65">
        <v>248</v>
      </c>
      <c r="L8795" s="65">
        <v>403</v>
      </c>
      <c r="M8795" s="65" t="s">
        <v>428</v>
      </c>
    </row>
    <row r="8796" spans="1:13" ht="12.75" customHeight="1">
      <c r="A8796" s="65" t="str">
        <f>IF(ROW()=1,"KEY",IF(ISNA(VLOOKUP(B8796,車名対応マスタ!B:D,3,FALSE)),"",IF(VLOOKUP(B8796,車名対応マスタ!B:D,3,FALSE)="","",$D8796&amp;" "&amp;IF($G8796="9","J","O")&amp;" "&amp;$I8796&amp;" "&amp;IF($I8796&lt;=TEXT(★完成資料!$A$1,"yyyymm"),TEXT(★完成資料!$A$1,"yyyymm"),"999999")&amp; " " &amp; LEFT(F8796 &amp; "          ",10))))</f>
        <v xml:space="preserve">T O 202206 yyyy00 HV        </v>
      </c>
      <c r="B8796" s="68" t="s">
        <v>475</v>
      </c>
      <c r="C8796" s="68" t="s">
        <v>119</v>
      </c>
      <c r="D8796" s="68" t="s">
        <v>287</v>
      </c>
      <c r="E8796" s="68" t="s">
        <v>531</v>
      </c>
      <c r="F8796" s="68" t="s">
        <v>360</v>
      </c>
      <c r="G8796" s="68" t="s">
        <v>77</v>
      </c>
      <c r="H8796" s="68" t="s">
        <v>273</v>
      </c>
      <c r="I8796" s="68" t="s">
        <v>652</v>
      </c>
      <c r="J8796" s="65">
        <v>345</v>
      </c>
      <c r="K8796" s="65">
        <v>301</v>
      </c>
      <c r="L8796" s="65">
        <v>403</v>
      </c>
      <c r="M8796" s="65" t="s">
        <v>428</v>
      </c>
    </row>
    <row r="8797" spans="1:13" ht="12.75" customHeight="1">
      <c r="A8797" s="65" t="str">
        <f>IF(ROW()=1,"KEY",IF(ISNA(VLOOKUP(B8797,車名対応マスタ!B:D,3,FALSE)),"",IF(VLOOKUP(B8797,車名対応マスタ!B:D,3,FALSE)="","",$D8797&amp;" "&amp;IF($G8797="9","J","O")&amp;" "&amp;$I8797&amp;" "&amp;IF($I8797&lt;=TEXT(★完成資料!$A$1,"yyyymm"),TEXT(★完成資料!$A$1,"yyyymm"),"999999")&amp; " " &amp; LEFT(F8797 &amp; "          ",10))))</f>
        <v xml:space="preserve">T O 202207 yyyy00 HV        </v>
      </c>
      <c r="B8797" s="68" t="s">
        <v>475</v>
      </c>
      <c r="C8797" s="68" t="s">
        <v>119</v>
      </c>
      <c r="D8797" s="68" t="s">
        <v>287</v>
      </c>
      <c r="E8797" s="68" t="s">
        <v>531</v>
      </c>
      <c r="F8797" s="68" t="s">
        <v>360</v>
      </c>
      <c r="G8797" s="68" t="s">
        <v>77</v>
      </c>
      <c r="H8797" s="68" t="s">
        <v>273</v>
      </c>
      <c r="I8797" s="68" t="s">
        <v>655</v>
      </c>
      <c r="J8797" s="65">
        <v>310</v>
      </c>
      <c r="K8797" s="65">
        <v>122</v>
      </c>
      <c r="L8797" s="65">
        <v>403</v>
      </c>
      <c r="M8797" s="65" t="s">
        <v>428</v>
      </c>
    </row>
    <row r="8798" spans="1:13" ht="12.75" customHeight="1">
      <c r="A8798" s="65" t="str">
        <f>IF(ROW()=1,"KEY",IF(ISNA(VLOOKUP(B8798,車名対応マスタ!B:D,3,FALSE)),"",IF(VLOOKUP(B8798,車名対応マスタ!B:D,3,FALSE)="","",$D8798&amp;" "&amp;IF($G8798="9","J","O")&amp;" "&amp;$I8798&amp;" "&amp;IF($I8798&lt;=TEXT(★完成資料!$A$1,"yyyymm"),TEXT(★完成資料!$A$1,"yyyymm"),"999999")&amp; " " &amp; LEFT(F8798 &amp; "          ",10))))</f>
        <v xml:space="preserve">T O 202208 yyyy00 HV        </v>
      </c>
      <c r="B8798" s="68" t="s">
        <v>475</v>
      </c>
      <c r="C8798" s="68" t="s">
        <v>119</v>
      </c>
      <c r="D8798" s="68" t="s">
        <v>287</v>
      </c>
      <c r="E8798" s="68" t="s">
        <v>531</v>
      </c>
      <c r="F8798" s="68" t="s">
        <v>360</v>
      </c>
      <c r="G8798" s="68" t="s">
        <v>77</v>
      </c>
      <c r="H8798" s="68" t="s">
        <v>273</v>
      </c>
      <c r="I8798" s="68" t="s">
        <v>656</v>
      </c>
      <c r="J8798" s="65">
        <v>306</v>
      </c>
      <c r="K8798" s="65">
        <v>164</v>
      </c>
      <c r="L8798" s="65">
        <v>403</v>
      </c>
      <c r="M8798" s="65" t="s">
        <v>428</v>
      </c>
    </row>
    <row r="8799" spans="1:13" ht="12.75" customHeight="1">
      <c r="A8799" s="65" t="str">
        <f>IF(ROW()=1,"KEY",IF(ISNA(VLOOKUP(B8799,車名対応マスタ!B:D,3,FALSE)),"",IF(VLOOKUP(B8799,車名対応マスタ!B:D,3,FALSE)="","",$D8799&amp;" "&amp;IF($G8799="9","J","O")&amp;" "&amp;$I8799&amp;" "&amp;IF($I8799&lt;=TEXT(★完成資料!$A$1,"yyyymm"),TEXT(★完成資料!$A$1,"yyyymm"),"999999")&amp; " " &amp; LEFT(F8799 &amp; "          ",10))))</f>
        <v xml:space="preserve">T O 202209 yyyy00 HV        </v>
      </c>
      <c r="B8799" s="68" t="s">
        <v>475</v>
      </c>
      <c r="C8799" s="68" t="s">
        <v>119</v>
      </c>
      <c r="D8799" s="68" t="s">
        <v>287</v>
      </c>
      <c r="E8799" s="68" t="s">
        <v>531</v>
      </c>
      <c r="F8799" s="68" t="s">
        <v>360</v>
      </c>
      <c r="G8799" s="68" t="s">
        <v>77</v>
      </c>
      <c r="H8799" s="68" t="s">
        <v>273</v>
      </c>
      <c r="I8799" s="68" t="s">
        <v>657</v>
      </c>
      <c r="J8799" s="65">
        <v>231</v>
      </c>
      <c r="K8799" s="65">
        <v>117</v>
      </c>
      <c r="L8799" s="65">
        <v>403</v>
      </c>
      <c r="M8799" s="65" t="s">
        <v>428</v>
      </c>
    </row>
    <row r="8800" spans="1:13" ht="12.75" customHeight="1">
      <c r="A8800" s="65" t="str">
        <f>IF(ROW()=1,"KEY",IF(ISNA(VLOOKUP(B8800,車名対応マスタ!B:D,3,FALSE)),"",IF(VLOOKUP(B8800,車名対応マスタ!B:D,3,FALSE)="","",$D8800&amp;" "&amp;IF($G8800="9","J","O")&amp;" "&amp;$I8800&amp;" "&amp;IF($I8800&lt;=TEXT(★完成資料!$A$1,"yyyymm"),TEXT(★完成資料!$A$1,"yyyymm"),"999999")&amp; " " &amp; LEFT(F8800 &amp; "          ",10))))</f>
        <v xml:space="preserve">T O 202210 yyyy00 HV        </v>
      </c>
      <c r="B8800" s="68" t="s">
        <v>475</v>
      </c>
      <c r="C8800" s="68" t="s">
        <v>119</v>
      </c>
      <c r="D8800" s="68" t="s">
        <v>287</v>
      </c>
      <c r="E8800" s="68" t="s">
        <v>531</v>
      </c>
      <c r="F8800" s="68" t="s">
        <v>360</v>
      </c>
      <c r="G8800" s="68" t="s">
        <v>77</v>
      </c>
      <c r="H8800" s="68" t="s">
        <v>273</v>
      </c>
      <c r="I8800" s="68" t="s">
        <v>663</v>
      </c>
      <c r="J8800" s="65">
        <v>269</v>
      </c>
      <c r="K8800" s="65">
        <v>156</v>
      </c>
      <c r="L8800" s="65">
        <v>403</v>
      </c>
      <c r="M8800" s="65" t="s">
        <v>428</v>
      </c>
    </row>
    <row r="8801" spans="1:13" ht="12.75" customHeight="1">
      <c r="A8801" s="65" t="str">
        <f>IF(ROW()=1,"KEY",IF(ISNA(VLOOKUP(B8801,車名対応マスタ!B:D,3,FALSE)),"",IF(VLOOKUP(B8801,車名対応マスタ!B:D,3,FALSE)="","",$D8801&amp;" "&amp;IF($G8801="9","J","O")&amp;" "&amp;$I8801&amp;" "&amp;IF($I8801&lt;=TEXT(★完成資料!$A$1,"yyyymm"),TEXT(★完成資料!$A$1,"yyyymm"),"999999")&amp; " " &amp; LEFT(F8801 &amp; "          ",10))))</f>
        <v xml:space="preserve">T O 202201 yyyy00 HV        </v>
      </c>
      <c r="B8801" s="68" t="s">
        <v>475</v>
      </c>
      <c r="C8801" s="68" t="s">
        <v>119</v>
      </c>
      <c r="D8801" s="68" t="s">
        <v>287</v>
      </c>
      <c r="E8801" s="68" t="s">
        <v>531</v>
      </c>
      <c r="F8801" s="68" t="s">
        <v>360</v>
      </c>
      <c r="G8801" s="68" t="s">
        <v>77</v>
      </c>
      <c r="H8801" s="68" t="s">
        <v>273</v>
      </c>
      <c r="I8801" s="68" t="s">
        <v>639</v>
      </c>
      <c r="J8801" s="65">
        <v>89</v>
      </c>
      <c r="K8801" s="65">
        <v>40</v>
      </c>
      <c r="L8801" s="65">
        <v>418</v>
      </c>
      <c r="M8801" s="65" t="s">
        <v>429</v>
      </c>
    </row>
    <row r="8802" spans="1:13" ht="12.75" customHeight="1">
      <c r="A8802" s="65" t="str">
        <f>IF(ROW()=1,"KEY",IF(ISNA(VLOOKUP(B8802,車名対応マスタ!B:D,3,FALSE)),"",IF(VLOOKUP(B8802,車名対応マスタ!B:D,3,FALSE)="","",$D8802&amp;" "&amp;IF($G8802="9","J","O")&amp;" "&amp;$I8802&amp;" "&amp;IF($I8802&lt;=TEXT(★完成資料!$A$1,"yyyymm"),TEXT(★完成資料!$A$1,"yyyymm"),"999999")&amp; " " &amp; LEFT(F8802 &amp; "          ",10))))</f>
        <v xml:space="preserve">T O 202202 yyyy00 HV        </v>
      </c>
      <c r="B8802" s="68" t="s">
        <v>475</v>
      </c>
      <c r="C8802" s="68" t="s">
        <v>119</v>
      </c>
      <c r="D8802" s="68" t="s">
        <v>287</v>
      </c>
      <c r="E8802" s="68" t="s">
        <v>531</v>
      </c>
      <c r="F8802" s="68" t="s">
        <v>360</v>
      </c>
      <c r="G8802" s="68" t="s">
        <v>77</v>
      </c>
      <c r="H8802" s="68" t="s">
        <v>273</v>
      </c>
      <c r="I8802" s="68" t="s">
        <v>640</v>
      </c>
      <c r="J8802" s="65">
        <v>117</v>
      </c>
      <c r="K8802" s="65">
        <v>33</v>
      </c>
      <c r="L8802" s="65">
        <v>418</v>
      </c>
      <c r="M8802" s="65" t="s">
        <v>429</v>
      </c>
    </row>
    <row r="8803" spans="1:13" ht="12.75" customHeight="1">
      <c r="A8803" s="65" t="str">
        <f>IF(ROW()=1,"KEY",IF(ISNA(VLOOKUP(B8803,車名対応マスタ!B:D,3,FALSE)),"",IF(VLOOKUP(B8803,車名対応マスタ!B:D,3,FALSE)="","",$D8803&amp;" "&amp;IF($G8803="9","J","O")&amp;" "&amp;$I8803&amp;" "&amp;IF($I8803&lt;=TEXT(★完成資料!$A$1,"yyyymm"),TEXT(★完成資料!$A$1,"yyyymm"),"999999")&amp; " " &amp; LEFT(F8803 &amp; "          ",10))))</f>
        <v xml:space="preserve">T O 202203 yyyy00 HV        </v>
      </c>
      <c r="B8803" s="68" t="s">
        <v>475</v>
      </c>
      <c r="C8803" s="68" t="s">
        <v>119</v>
      </c>
      <c r="D8803" s="68" t="s">
        <v>287</v>
      </c>
      <c r="E8803" s="68" t="s">
        <v>531</v>
      </c>
      <c r="F8803" s="68" t="s">
        <v>360</v>
      </c>
      <c r="G8803" s="68" t="s">
        <v>77</v>
      </c>
      <c r="H8803" s="68" t="s">
        <v>273</v>
      </c>
      <c r="I8803" s="68" t="s">
        <v>641</v>
      </c>
      <c r="J8803" s="65">
        <v>137</v>
      </c>
      <c r="K8803" s="65">
        <v>56</v>
      </c>
      <c r="L8803" s="65">
        <v>418</v>
      </c>
      <c r="M8803" s="65" t="s">
        <v>429</v>
      </c>
    </row>
    <row r="8804" spans="1:13" ht="12.75" customHeight="1">
      <c r="A8804" s="65" t="str">
        <f>IF(ROW()=1,"KEY",IF(ISNA(VLOOKUP(B8804,車名対応マスタ!B:D,3,FALSE)),"",IF(VLOOKUP(B8804,車名対応マスタ!B:D,3,FALSE)="","",$D8804&amp;" "&amp;IF($G8804="9","J","O")&amp;" "&amp;$I8804&amp;" "&amp;IF($I8804&lt;=TEXT(★完成資料!$A$1,"yyyymm"),TEXT(★完成資料!$A$1,"yyyymm"),"999999")&amp; " " &amp; LEFT(F8804 &amp; "          ",10))))</f>
        <v xml:space="preserve">T O 202204 yyyy00 HV        </v>
      </c>
      <c r="B8804" s="68" t="s">
        <v>475</v>
      </c>
      <c r="C8804" s="68" t="s">
        <v>119</v>
      </c>
      <c r="D8804" s="68" t="s">
        <v>287</v>
      </c>
      <c r="E8804" s="68" t="s">
        <v>531</v>
      </c>
      <c r="F8804" s="68" t="s">
        <v>360</v>
      </c>
      <c r="G8804" s="68" t="s">
        <v>77</v>
      </c>
      <c r="H8804" s="68" t="s">
        <v>273</v>
      </c>
      <c r="I8804" s="68" t="s">
        <v>642</v>
      </c>
      <c r="J8804" s="65">
        <v>137</v>
      </c>
      <c r="K8804" s="65">
        <v>92</v>
      </c>
      <c r="L8804" s="65">
        <v>418</v>
      </c>
      <c r="M8804" s="65" t="s">
        <v>429</v>
      </c>
    </row>
    <row r="8805" spans="1:13" ht="12.75" customHeight="1">
      <c r="A8805" s="65" t="str">
        <f>IF(ROW()=1,"KEY",IF(ISNA(VLOOKUP(B8805,車名対応マスタ!B:D,3,FALSE)),"",IF(VLOOKUP(B8805,車名対応マスタ!B:D,3,FALSE)="","",$D8805&amp;" "&amp;IF($G8805="9","J","O")&amp;" "&amp;$I8805&amp;" "&amp;IF($I8805&lt;=TEXT(★完成資料!$A$1,"yyyymm"),TEXT(★完成資料!$A$1,"yyyymm"),"999999")&amp; " " &amp; LEFT(F8805 &amp; "          ",10))))</f>
        <v xml:space="preserve">T O 202205 yyyy00 HV        </v>
      </c>
      <c r="B8805" s="68" t="s">
        <v>475</v>
      </c>
      <c r="C8805" s="68" t="s">
        <v>119</v>
      </c>
      <c r="D8805" s="68" t="s">
        <v>287</v>
      </c>
      <c r="E8805" s="68" t="s">
        <v>531</v>
      </c>
      <c r="F8805" s="68" t="s">
        <v>360</v>
      </c>
      <c r="G8805" s="68" t="s">
        <v>77</v>
      </c>
      <c r="H8805" s="68" t="s">
        <v>273</v>
      </c>
      <c r="I8805" s="68" t="s">
        <v>647</v>
      </c>
      <c r="J8805" s="65">
        <v>217</v>
      </c>
      <c r="K8805" s="65">
        <v>155</v>
      </c>
      <c r="L8805" s="65">
        <v>418</v>
      </c>
      <c r="M8805" s="65" t="s">
        <v>429</v>
      </c>
    </row>
    <row r="8806" spans="1:13" ht="12.75" customHeight="1">
      <c r="A8806" s="65" t="str">
        <f>IF(ROW()=1,"KEY",IF(ISNA(VLOOKUP(B8806,車名対応マスタ!B:D,3,FALSE)),"",IF(VLOOKUP(B8806,車名対応マスタ!B:D,3,FALSE)="","",$D8806&amp;" "&amp;IF($G8806="9","J","O")&amp;" "&amp;$I8806&amp;" "&amp;IF($I8806&lt;=TEXT(★完成資料!$A$1,"yyyymm"),TEXT(★完成資料!$A$1,"yyyymm"),"999999")&amp; " " &amp; LEFT(F8806 &amp; "          ",10))))</f>
        <v xml:space="preserve">T O 202206 yyyy00 HV        </v>
      </c>
      <c r="B8806" s="68" t="s">
        <v>475</v>
      </c>
      <c r="C8806" s="68" t="s">
        <v>119</v>
      </c>
      <c r="D8806" s="68" t="s">
        <v>287</v>
      </c>
      <c r="E8806" s="68" t="s">
        <v>531</v>
      </c>
      <c r="F8806" s="68" t="s">
        <v>360</v>
      </c>
      <c r="G8806" s="68" t="s">
        <v>77</v>
      </c>
      <c r="H8806" s="68" t="s">
        <v>273</v>
      </c>
      <c r="I8806" s="68" t="s">
        <v>652</v>
      </c>
      <c r="J8806" s="65">
        <v>160</v>
      </c>
      <c r="K8806" s="65">
        <v>230</v>
      </c>
      <c r="L8806" s="65">
        <v>418</v>
      </c>
      <c r="M8806" s="65" t="s">
        <v>429</v>
      </c>
    </row>
    <row r="8807" spans="1:13" ht="12.75" customHeight="1">
      <c r="A8807" s="65" t="str">
        <f>IF(ROW()=1,"KEY",IF(ISNA(VLOOKUP(B8807,車名対応マスタ!B:D,3,FALSE)),"",IF(VLOOKUP(B8807,車名対応マスタ!B:D,3,FALSE)="","",$D8807&amp;" "&amp;IF($G8807="9","J","O")&amp;" "&amp;$I8807&amp;" "&amp;IF($I8807&lt;=TEXT(★完成資料!$A$1,"yyyymm"),TEXT(★完成資料!$A$1,"yyyymm"),"999999")&amp; " " &amp; LEFT(F8807 &amp; "          ",10))))</f>
        <v xml:space="preserve">T O 202207 yyyy00 HV        </v>
      </c>
      <c r="B8807" s="68" t="s">
        <v>475</v>
      </c>
      <c r="C8807" s="68" t="s">
        <v>119</v>
      </c>
      <c r="D8807" s="68" t="s">
        <v>287</v>
      </c>
      <c r="E8807" s="68" t="s">
        <v>531</v>
      </c>
      <c r="F8807" s="68" t="s">
        <v>360</v>
      </c>
      <c r="G8807" s="68" t="s">
        <v>77</v>
      </c>
      <c r="H8807" s="68" t="s">
        <v>273</v>
      </c>
      <c r="I8807" s="68" t="s">
        <v>655</v>
      </c>
      <c r="J8807" s="65">
        <v>118</v>
      </c>
      <c r="K8807" s="65">
        <v>79</v>
      </c>
      <c r="L8807" s="65">
        <v>418</v>
      </c>
      <c r="M8807" s="65" t="s">
        <v>429</v>
      </c>
    </row>
    <row r="8808" spans="1:13" ht="12.75" customHeight="1">
      <c r="A8808" s="65" t="str">
        <f>IF(ROW()=1,"KEY",IF(ISNA(VLOOKUP(B8808,車名対応マスタ!B:D,3,FALSE)),"",IF(VLOOKUP(B8808,車名対応マスタ!B:D,3,FALSE)="","",$D8808&amp;" "&amp;IF($G8808="9","J","O")&amp;" "&amp;$I8808&amp;" "&amp;IF($I8808&lt;=TEXT(★完成資料!$A$1,"yyyymm"),TEXT(★完成資料!$A$1,"yyyymm"),"999999")&amp; " " &amp; LEFT(F8808 &amp; "          ",10))))</f>
        <v xml:space="preserve">T O 202208 yyyy00 HV        </v>
      </c>
      <c r="B8808" s="68" t="s">
        <v>475</v>
      </c>
      <c r="C8808" s="68" t="s">
        <v>119</v>
      </c>
      <c r="D8808" s="68" t="s">
        <v>287</v>
      </c>
      <c r="E8808" s="68" t="s">
        <v>531</v>
      </c>
      <c r="F8808" s="68" t="s">
        <v>360</v>
      </c>
      <c r="G8808" s="68" t="s">
        <v>77</v>
      </c>
      <c r="H8808" s="68" t="s">
        <v>273</v>
      </c>
      <c r="I8808" s="68" t="s">
        <v>656</v>
      </c>
      <c r="J8808" s="65">
        <v>40</v>
      </c>
      <c r="K8808" s="65">
        <v>102</v>
      </c>
      <c r="L8808" s="65">
        <v>418</v>
      </c>
      <c r="M8808" s="65" t="s">
        <v>429</v>
      </c>
    </row>
    <row r="8809" spans="1:13" ht="12.75" customHeight="1">
      <c r="A8809" s="65" t="str">
        <f>IF(ROW()=1,"KEY",IF(ISNA(VLOOKUP(B8809,車名対応マスタ!B:D,3,FALSE)),"",IF(VLOOKUP(B8809,車名対応マスタ!B:D,3,FALSE)="","",$D8809&amp;" "&amp;IF($G8809="9","J","O")&amp;" "&amp;$I8809&amp;" "&amp;IF($I8809&lt;=TEXT(★完成資料!$A$1,"yyyymm"),TEXT(★完成資料!$A$1,"yyyymm"),"999999")&amp; " " &amp; LEFT(F8809 &amp; "          ",10))))</f>
        <v xml:space="preserve">T O 202209 yyyy00 HV        </v>
      </c>
      <c r="B8809" s="68" t="s">
        <v>475</v>
      </c>
      <c r="C8809" s="68" t="s">
        <v>119</v>
      </c>
      <c r="D8809" s="68" t="s">
        <v>287</v>
      </c>
      <c r="E8809" s="68" t="s">
        <v>531</v>
      </c>
      <c r="F8809" s="68" t="s">
        <v>360</v>
      </c>
      <c r="G8809" s="68" t="s">
        <v>77</v>
      </c>
      <c r="H8809" s="68" t="s">
        <v>273</v>
      </c>
      <c r="I8809" s="68" t="s">
        <v>657</v>
      </c>
      <c r="J8809" s="65">
        <v>40</v>
      </c>
      <c r="K8809" s="65">
        <v>36</v>
      </c>
      <c r="L8809" s="65">
        <v>418</v>
      </c>
      <c r="M8809" s="65" t="s">
        <v>429</v>
      </c>
    </row>
    <row r="8810" spans="1:13" ht="12.75" customHeight="1">
      <c r="A8810" s="65" t="str">
        <f>IF(ROW()=1,"KEY",IF(ISNA(VLOOKUP(B8810,車名対応マスタ!B:D,3,FALSE)),"",IF(VLOOKUP(B8810,車名対応マスタ!B:D,3,FALSE)="","",$D8810&amp;" "&amp;IF($G8810="9","J","O")&amp;" "&amp;$I8810&amp;" "&amp;IF($I8810&lt;=TEXT(★完成資料!$A$1,"yyyymm"),TEXT(★完成資料!$A$1,"yyyymm"),"999999")&amp; " " &amp; LEFT(F8810 &amp; "          ",10))))</f>
        <v xml:space="preserve">T O 202210 yyyy00 HV        </v>
      </c>
      <c r="B8810" s="68" t="s">
        <v>475</v>
      </c>
      <c r="C8810" s="68" t="s">
        <v>119</v>
      </c>
      <c r="D8810" s="68" t="s">
        <v>287</v>
      </c>
      <c r="E8810" s="68" t="s">
        <v>531</v>
      </c>
      <c r="F8810" s="68" t="s">
        <v>360</v>
      </c>
      <c r="G8810" s="68" t="s">
        <v>77</v>
      </c>
      <c r="H8810" s="68" t="s">
        <v>273</v>
      </c>
      <c r="I8810" s="68" t="s">
        <v>663</v>
      </c>
      <c r="J8810" s="65">
        <v>64</v>
      </c>
      <c r="K8810" s="65">
        <v>153</v>
      </c>
      <c r="L8810" s="65">
        <v>418</v>
      </c>
      <c r="M8810" s="65" t="s">
        <v>429</v>
      </c>
    </row>
    <row r="8811" spans="1:13" ht="12.75" customHeight="1">
      <c r="A8811" s="65" t="str">
        <f>IF(ROW()=1,"KEY",IF(ISNA(VLOOKUP(B8811,車名対応マスタ!B:D,3,FALSE)),"",IF(VLOOKUP(B8811,車名対応マスタ!B:D,3,FALSE)="","",$D8811&amp;" "&amp;IF($G8811="9","J","O")&amp;" "&amp;$I8811&amp;" "&amp;IF($I8811&lt;=TEXT(★完成資料!$A$1,"yyyymm"),TEXT(★完成資料!$A$1,"yyyymm"),"999999")&amp; " " &amp; LEFT(F8811 &amp; "          ",10))))</f>
        <v xml:space="preserve">T O 202201 yyyy00 HV        </v>
      </c>
      <c r="B8811" s="68" t="s">
        <v>475</v>
      </c>
      <c r="C8811" s="68" t="s">
        <v>119</v>
      </c>
      <c r="D8811" s="68" t="s">
        <v>287</v>
      </c>
      <c r="E8811" s="68" t="s">
        <v>531</v>
      </c>
      <c r="F8811" s="68" t="s">
        <v>360</v>
      </c>
      <c r="G8811" s="68" t="s">
        <v>77</v>
      </c>
      <c r="H8811" s="68" t="s">
        <v>273</v>
      </c>
      <c r="I8811" s="68" t="s">
        <v>639</v>
      </c>
      <c r="J8811" s="65">
        <v>93</v>
      </c>
      <c r="K8811" s="65">
        <v>44</v>
      </c>
      <c r="L8811" s="65">
        <v>406</v>
      </c>
      <c r="M8811" s="65" t="s">
        <v>497</v>
      </c>
    </row>
    <row r="8812" spans="1:13" ht="12.75" customHeight="1">
      <c r="A8812" s="65" t="str">
        <f>IF(ROW()=1,"KEY",IF(ISNA(VLOOKUP(B8812,車名対応マスタ!B:D,3,FALSE)),"",IF(VLOOKUP(B8812,車名対応マスタ!B:D,3,FALSE)="","",$D8812&amp;" "&amp;IF($G8812="9","J","O")&amp;" "&amp;$I8812&amp;" "&amp;IF($I8812&lt;=TEXT(★完成資料!$A$1,"yyyymm"),TEXT(★完成資料!$A$1,"yyyymm"),"999999")&amp; " " &amp; LEFT(F8812 &amp; "          ",10))))</f>
        <v xml:space="preserve">T O 202202 yyyy00 HV        </v>
      </c>
      <c r="B8812" s="68" t="s">
        <v>475</v>
      </c>
      <c r="C8812" s="68" t="s">
        <v>119</v>
      </c>
      <c r="D8812" s="68" t="s">
        <v>287</v>
      </c>
      <c r="E8812" s="68" t="s">
        <v>531</v>
      </c>
      <c r="F8812" s="68" t="s">
        <v>360</v>
      </c>
      <c r="G8812" s="68" t="s">
        <v>77</v>
      </c>
      <c r="H8812" s="68" t="s">
        <v>273</v>
      </c>
      <c r="I8812" s="68" t="s">
        <v>640</v>
      </c>
      <c r="J8812" s="65">
        <v>129</v>
      </c>
      <c r="K8812" s="65">
        <v>58</v>
      </c>
      <c r="L8812" s="65">
        <v>406</v>
      </c>
      <c r="M8812" s="65" t="s">
        <v>497</v>
      </c>
    </row>
    <row r="8813" spans="1:13" ht="12.75" customHeight="1">
      <c r="A8813" s="65" t="str">
        <f>IF(ROW()=1,"KEY",IF(ISNA(VLOOKUP(B8813,車名対応マスタ!B:D,3,FALSE)),"",IF(VLOOKUP(B8813,車名対応マスタ!B:D,3,FALSE)="","",$D8813&amp;" "&amp;IF($G8813="9","J","O")&amp;" "&amp;$I8813&amp;" "&amp;IF($I8813&lt;=TEXT(★完成資料!$A$1,"yyyymm"),TEXT(★完成資料!$A$1,"yyyymm"),"999999")&amp; " " &amp; LEFT(F8813 &amp; "          ",10))))</f>
        <v xml:space="preserve">T O 202203 yyyy00 HV        </v>
      </c>
      <c r="B8813" s="68" t="s">
        <v>475</v>
      </c>
      <c r="C8813" s="68" t="s">
        <v>119</v>
      </c>
      <c r="D8813" s="68" t="s">
        <v>287</v>
      </c>
      <c r="E8813" s="68" t="s">
        <v>531</v>
      </c>
      <c r="F8813" s="68" t="s">
        <v>360</v>
      </c>
      <c r="G8813" s="68" t="s">
        <v>77</v>
      </c>
      <c r="H8813" s="68" t="s">
        <v>273</v>
      </c>
      <c r="I8813" s="68" t="s">
        <v>641</v>
      </c>
      <c r="J8813" s="65">
        <v>114</v>
      </c>
      <c r="K8813" s="65">
        <v>395</v>
      </c>
      <c r="L8813" s="65">
        <v>406</v>
      </c>
      <c r="M8813" s="65" t="s">
        <v>497</v>
      </c>
    </row>
    <row r="8814" spans="1:13" ht="12.75" customHeight="1">
      <c r="A8814" s="65" t="str">
        <f>IF(ROW()=1,"KEY",IF(ISNA(VLOOKUP(B8814,車名対応マスタ!B:D,3,FALSE)),"",IF(VLOOKUP(B8814,車名対応マスタ!B:D,3,FALSE)="","",$D8814&amp;" "&amp;IF($G8814="9","J","O")&amp;" "&amp;$I8814&amp;" "&amp;IF($I8814&lt;=TEXT(★完成資料!$A$1,"yyyymm"),TEXT(★完成資料!$A$1,"yyyymm"),"999999")&amp; " " &amp; LEFT(F8814 &amp; "          ",10))))</f>
        <v xml:space="preserve">T O 202204 yyyy00 HV        </v>
      </c>
      <c r="B8814" s="68" t="s">
        <v>475</v>
      </c>
      <c r="C8814" s="68" t="s">
        <v>119</v>
      </c>
      <c r="D8814" s="68" t="s">
        <v>287</v>
      </c>
      <c r="E8814" s="68" t="s">
        <v>531</v>
      </c>
      <c r="F8814" s="68" t="s">
        <v>360</v>
      </c>
      <c r="G8814" s="68" t="s">
        <v>77</v>
      </c>
      <c r="H8814" s="68" t="s">
        <v>273</v>
      </c>
      <c r="I8814" s="68" t="s">
        <v>642</v>
      </c>
      <c r="J8814" s="65">
        <v>166</v>
      </c>
      <c r="K8814" s="65">
        <v>131</v>
      </c>
      <c r="L8814" s="65">
        <v>406</v>
      </c>
      <c r="M8814" s="65" t="s">
        <v>497</v>
      </c>
    </row>
    <row r="8815" spans="1:13" ht="12.75" customHeight="1">
      <c r="A8815" s="65" t="str">
        <f>IF(ROW()=1,"KEY",IF(ISNA(VLOOKUP(B8815,車名対応マスタ!B:D,3,FALSE)),"",IF(VLOOKUP(B8815,車名対応マスタ!B:D,3,FALSE)="","",$D8815&amp;" "&amp;IF($G8815="9","J","O")&amp;" "&amp;$I8815&amp;" "&amp;IF($I8815&lt;=TEXT(★完成資料!$A$1,"yyyymm"),TEXT(★完成資料!$A$1,"yyyymm"),"999999")&amp; " " &amp; LEFT(F8815 &amp; "          ",10))))</f>
        <v xml:space="preserve">T O 202205 yyyy00 HV        </v>
      </c>
      <c r="B8815" s="68" t="s">
        <v>475</v>
      </c>
      <c r="C8815" s="68" t="s">
        <v>119</v>
      </c>
      <c r="D8815" s="68" t="s">
        <v>287</v>
      </c>
      <c r="E8815" s="68" t="s">
        <v>531</v>
      </c>
      <c r="F8815" s="68" t="s">
        <v>360</v>
      </c>
      <c r="G8815" s="68" t="s">
        <v>77</v>
      </c>
      <c r="H8815" s="68" t="s">
        <v>273</v>
      </c>
      <c r="I8815" s="68" t="s">
        <v>647</v>
      </c>
      <c r="J8815" s="65">
        <v>227</v>
      </c>
      <c r="K8815" s="65">
        <v>106</v>
      </c>
      <c r="L8815" s="65">
        <v>406</v>
      </c>
      <c r="M8815" s="65" t="s">
        <v>497</v>
      </c>
    </row>
    <row r="8816" spans="1:13" ht="12.75" customHeight="1">
      <c r="A8816" s="65" t="str">
        <f>IF(ROW()=1,"KEY",IF(ISNA(VLOOKUP(B8816,車名対応マスタ!B:D,3,FALSE)),"",IF(VLOOKUP(B8816,車名対応マスタ!B:D,3,FALSE)="","",$D8816&amp;" "&amp;IF($G8816="9","J","O")&amp;" "&amp;$I8816&amp;" "&amp;IF($I8816&lt;=TEXT(★完成資料!$A$1,"yyyymm"),TEXT(★完成資料!$A$1,"yyyymm"),"999999")&amp; " " &amp; LEFT(F8816 &amp; "          ",10))))</f>
        <v xml:space="preserve">T O 202206 yyyy00 HV        </v>
      </c>
      <c r="B8816" s="68" t="s">
        <v>475</v>
      </c>
      <c r="C8816" s="68" t="s">
        <v>119</v>
      </c>
      <c r="D8816" s="68" t="s">
        <v>287</v>
      </c>
      <c r="E8816" s="68" t="s">
        <v>531</v>
      </c>
      <c r="F8816" s="68" t="s">
        <v>360</v>
      </c>
      <c r="G8816" s="68" t="s">
        <v>77</v>
      </c>
      <c r="H8816" s="68" t="s">
        <v>273</v>
      </c>
      <c r="I8816" s="68" t="s">
        <v>652</v>
      </c>
      <c r="J8816" s="65">
        <v>90</v>
      </c>
      <c r="K8816" s="65">
        <v>151</v>
      </c>
      <c r="L8816" s="65">
        <v>406</v>
      </c>
      <c r="M8816" s="65" t="s">
        <v>497</v>
      </c>
    </row>
    <row r="8817" spans="1:13" ht="12.75" customHeight="1">
      <c r="A8817" s="65" t="str">
        <f>IF(ROW()=1,"KEY",IF(ISNA(VLOOKUP(B8817,車名対応マスタ!B:D,3,FALSE)),"",IF(VLOOKUP(B8817,車名対応マスタ!B:D,3,FALSE)="","",$D8817&amp;" "&amp;IF($G8817="9","J","O")&amp;" "&amp;$I8817&amp;" "&amp;IF($I8817&lt;=TEXT(★完成資料!$A$1,"yyyymm"),TEXT(★完成資料!$A$1,"yyyymm"),"999999")&amp; " " &amp; LEFT(F8817 &amp; "          ",10))))</f>
        <v xml:space="preserve">T O 202207 yyyy00 HV        </v>
      </c>
      <c r="B8817" s="68" t="s">
        <v>475</v>
      </c>
      <c r="C8817" s="68" t="s">
        <v>119</v>
      </c>
      <c r="D8817" s="68" t="s">
        <v>287</v>
      </c>
      <c r="E8817" s="68" t="s">
        <v>531</v>
      </c>
      <c r="F8817" s="68" t="s">
        <v>360</v>
      </c>
      <c r="G8817" s="68" t="s">
        <v>77</v>
      </c>
      <c r="H8817" s="68" t="s">
        <v>273</v>
      </c>
      <c r="I8817" s="68" t="s">
        <v>655</v>
      </c>
      <c r="J8817" s="65">
        <v>33</v>
      </c>
      <c r="K8817" s="65">
        <v>114</v>
      </c>
      <c r="L8817" s="65">
        <v>406</v>
      </c>
      <c r="M8817" s="65" t="s">
        <v>497</v>
      </c>
    </row>
    <row r="8818" spans="1:13" ht="12.75" customHeight="1">
      <c r="A8818" s="65" t="str">
        <f>IF(ROW()=1,"KEY",IF(ISNA(VLOOKUP(B8818,車名対応マスタ!B:D,3,FALSE)),"",IF(VLOOKUP(B8818,車名対応マスタ!B:D,3,FALSE)="","",$D8818&amp;" "&amp;IF($G8818="9","J","O")&amp;" "&amp;$I8818&amp;" "&amp;IF($I8818&lt;=TEXT(★完成資料!$A$1,"yyyymm"),TEXT(★完成資料!$A$1,"yyyymm"),"999999")&amp; " " &amp; LEFT(F8818 &amp; "          ",10))))</f>
        <v xml:space="preserve">T O 202208 yyyy00 HV        </v>
      </c>
      <c r="B8818" s="68" t="s">
        <v>475</v>
      </c>
      <c r="C8818" s="68" t="s">
        <v>119</v>
      </c>
      <c r="D8818" s="68" t="s">
        <v>287</v>
      </c>
      <c r="E8818" s="68" t="s">
        <v>531</v>
      </c>
      <c r="F8818" s="68" t="s">
        <v>360</v>
      </c>
      <c r="G8818" s="68" t="s">
        <v>77</v>
      </c>
      <c r="H8818" s="68" t="s">
        <v>273</v>
      </c>
      <c r="I8818" s="68" t="s">
        <v>656</v>
      </c>
      <c r="J8818" s="65">
        <v>29</v>
      </c>
      <c r="K8818" s="65">
        <v>113</v>
      </c>
      <c r="L8818" s="65">
        <v>406</v>
      </c>
      <c r="M8818" s="65" t="s">
        <v>497</v>
      </c>
    </row>
    <row r="8819" spans="1:13" ht="12.75" customHeight="1">
      <c r="A8819" s="65" t="str">
        <f>IF(ROW()=1,"KEY",IF(ISNA(VLOOKUP(B8819,車名対応マスタ!B:D,3,FALSE)),"",IF(VLOOKUP(B8819,車名対応マスタ!B:D,3,FALSE)="","",$D8819&amp;" "&amp;IF($G8819="9","J","O")&amp;" "&amp;$I8819&amp;" "&amp;IF($I8819&lt;=TEXT(★完成資料!$A$1,"yyyymm"),TEXT(★完成資料!$A$1,"yyyymm"),"999999")&amp; " " &amp; LEFT(F8819 &amp; "          ",10))))</f>
        <v xml:space="preserve">T O 202209 yyyy00 HV        </v>
      </c>
      <c r="B8819" s="68" t="s">
        <v>475</v>
      </c>
      <c r="C8819" s="68" t="s">
        <v>119</v>
      </c>
      <c r="D8819" s="68" t="s">
        <v>287</v>
      </c>
      <c r="E8819" s="68" t="s">
        <v>531</v>
      </c>
      <c r="F8819" s="68" t="s">
        <v>360</v>
      </c>
      <c r="G8819" s="68" t="s">
        <v>77</v>
      </c>
      <c r="H8819" s="68" t="s">
        <v>273</v>
      </c>
      <c r="I8819" s="68" t="s">
        <v>657</v>
      </c>
      <c r="J8819" s="65">
        <v>46</v>
      </c>
      <c r="K8819" s="65">
        <v>223</v>
      </c>
      <c r="L8819" s="65">
        <v>406</v>
      </c>
      <c r="M8819" s="65" t="s">
        <v>497</v>
      </c>
    </row>
    <row r="8820" spans="1:13" ht="12.75" customHeight="1">
      <c r="A8820" s="65" t="str">
        <f>IF(ROW()=1,"KEY",IF(ISNA(VLOOKUP(B8820,車名対応マスタ!B:D,3,FALSE)),"",IF(VLOOKUP(B8820,車名対応マスタ!B:D,3,FALSE)="","",$D8820&amp;" "&amp;IF($G8820="9","J","O")&amp;" "&amp;$I8820&amp;" "&amp;IF($I8820&lt;=TEXT(★完成資料!$A$1,"yyyymm"),TEXT(★完成資料!$A$1,"yyyymm"),"999999")&amp; " " &amp; LEFT(F8820 &amp; "          ",10))))</f>
        <v xml:space="preserve">T O 202210 yyyy00 HV        </v>
      </c>
      <c r="B8820" s="68" t="s">
        <v>475</v>
      </c>
      <c r="C8820" s="68" t="s">
        <v>119</v>
      </c>
      <c r="D8820" s="68" t="s">
        <v>287</v>
      </c>
      <c r="E8820" s="68" t="s">
        <v>531</v>
      </c>
      <c r="F8820" s="68" t="s">
        <v>360</v>
      </c>
      <c r="G8820" s="68" t="s">
        <v>77</v>
      </c>
      <c r="H8820" s="68" t="s">
        <v>273</v>
      </c>
      <c r="I8820" s="68" t="s">
        <v>663</v>
      </c>
      <c r="J8820" s="65">
        <v>135</v>
      </c>
      <c r="K8820" s="65">
        <v>172</v>
      </c>
      <c r="L8820" s="65">
        <v>406</v>
      </c>
      <c r="M8820" s="65" t="s">
        <v>497</v>
      </c>
    </row>
    <row r="8821" spans="1:13" ht="12.75" customHeight="1">
      <c r="A8821" s="65" t="str">
        <f>IF(ROW()=1,"KEY",IF(ISNA(VLOOKUP(B8821,車名対応マスタ!B:D,3,FALSE)),"",IF(VLOOKUP(B8821,車名対応マスタ!B:D,3,FALSE)="","",$D8821&amp;" "&amp;IF($G8821="9","J","O")&amp;" "&amp;$I8821&amp;" "&amp;IF($I8821&lt;=TEXT(★完成資料!$A$1,"yyyymm"),TEXT(★完成資料!$A$1,"yyyymm"),"999999")&amp; " " &amp; LEFT(F8821 &amp; "          ",10))))</f>
        <v xml:space="preserve">T O 202201 yyyy00 HV        </v>
      </c>
      <c r="B8821" s="68" t="s">
        <v>475</v>
      </c>
      <c r="C8821" s="68" t="s">
        <v>119</v>
      </c>
      <c r="D8821" s="68" t="s">
        <v>287</v>
      </c>
      <c r="E8821" s="68" t="s">
        <v>531</v>
      </c>
      <c r="F8821" s="68" t="s">
        <v>360</v>
      </c>
      <c r="G8821" s="68" t="s">
        <v>77</v>
      </c>
      <c r="H8821" s="68" t="s">
        <v>273</v>
      </c>
      <c r="I8821" s="68" t="s">
        <v>639</v>
      </c>
      <c r="J8821" s="65">
        <v>296</v>
      </c>
      <c r="K8821" s="65">
        <v>239</v>
      </c>
      <c r="L8821" s="65">
        <v>604</v>
      </c>
      <c r="M8821" s="65" t="s">
        <v>280</v>
      </c>
    </row>
    <row r="8822" spans="1:13" ht="12.75" customHeight="1">
      <c r="A8822" s="65" t="str">
        <f>IF(ROW()=1,"KEY",IF(ISNA(VLOOKUP(B8822,車名対応マスタ!B:D,3,FALSE)),"",IF(VLOOKUP(B8822,車名対応マスタ!B:D,3,FALSE)="","",$D8822&amp;" "&amp;IF($G8822="9","J","O")&amp;" "&amp;$I8822&amp;" "&amp;IF($I8822&lt;=TEXT(★完成資料!$A$1,"yyyymm"),TEXT(★完成資料!$A$1,"yyyymm"),"999999")&amp; " " &amp; LEFT(F8822 &amp; "          ",10))))</f>
        <v xml:space="preserve">T O 202202 yyyy00 HV        </v>
      </c>
      <c r="B8822" s="68" t="s">
        <v>475</v>
      </c>
      <c r="C8822" s="68" t="s">
        <v>119</v>
      </c>
      <c r="D8822" s="68" t="s">
        <v>287</v>
      </c>
      <c r="E8822" s="68" t="s">
        <v>531</v>
      </c>
      <c r="F8822" s="68" t="s">
        <v>360</v>
      </c>
      <c r="G8822" s="68" t="s">
        <v>77</v>
      </c>
      <c r="H8822" s="68" t="s">
        <v>273</v>
      </c>
      <c r="I8822" s="68" t="s">
        <v>640</v>
      </c>
      <c r="J8822" s="65">
        <v>223</v>
      </c>
      <c r="K8822" s="65">
        <v>216</v>
      </c>
      <c r="L8822" s="65">
        <v>604</v>
      </c>
      <c r="M8822" s="65" t="s">
        <v>280</v>
      </c>
    </row>
    <row r="8823" spans="1:13" ht="12.75" customHeight="1">
      <c r="A8823" s="65" t="str">
        <f>IF(ROW()=1,"KEY",IF(ISNA(VLOOKUP(B8823,車名対応マスタ!B:D,3,FALSE)),"",IF(VLOOKUP(B8823,車名対応マスタ!B:D,3,FALSE)="","",$D8823&amp;" "&amp;IF($G8823="9","J","O")&amp;" "&amp;$I8823&amp;" "&amp;IF($I8823&lt;=TEXT(★完成資料!$A$1,"yyyymm"),TEXT(★完成資料!$A$1,"yyyymm"),"999999")&amp; " " &amp; LEFT(F8823 &amp; "          ",10))))</f>
        <v xml:space="preserve">T O 202203 yyyy00 HV        </v>
      </c>
      <c r="B8823" s="68" t="s">
        <v>475</v>
      </c>
      <c r="C8823" s="68" t="s">
        <v>119</v>
      </c>
      <c r="D8823" s="68" t="s">
        <v>287</v>
      </c>
      <c r="E8823" s="68" t="s">
        <v>531</v>
      </c>
      <c r="F8823" s="68" t="s">
        <v>360</v>
      </c>
      <c r="G8823" s="68" t="s">
        <v>77</v>
      </c>
      <c r="H8823" s="68" t="s">
        <v>273</v>
      </c>
      <c r="I8823" s="68" t="s">
        <v>641</v>
      </c>
      <c r="J8823" s="65">
        <v>399</v>
      </c>
      <c r="K8823" s="65">
        <v>161</v>
      </c>
      <c r="L8823" s="65">
        <v>604</v>
      </c>
      <c r="M8823" s="65" t="s">
        <v>280</v>
      </c>
    </row>
    <row r="8824" spans="1:13" ht="12.75" customHeight="1">
      <c r="A8824" s="65" t="str">
        <f>IF(ROW()=1,"KEY",IF(ISNA(VLOOKUP(B8824,車名対応マスタ!B:D,3,FALSE)),"",IF(VLOOKUP(B8824,車名対応マスタ!B:D,3,FALSE)="","",$D8824&amp;" "&amp;IF($G8824="9","J","O")&amp;" "&amp;$I8824&amp;" "&amp;IF($I8824&lt;=TEXT(★完成資料!$A$1,"yyyymm"),TEXT(★完成資料!$A$1,"yyyymm"),"999999")&amp; " " &amp; LEFT(F8824 &amp; "          ",10))))</f>
        <v xml:space="preserve">T O 202204 yyyy00 HV        </v>
      </c>
      <c r="B8824" s="68" t="s">
        <v>475</v>
      </c>
      <c r="C8824" s="68" t="s">
        <v>119</v>
      </c>
      <c r="D8824" s="68" t="s">
        <v>287</v>
      </c>
      <c r="E8824" s="68" t="s">
        <v>531</v>
      </c>
      <c r="F8824" s="68" t="s">
        <v>360</v>
      </c>
      <c r="G8824" s="68" t="s">
        <v>77</v>
      </c>
      <c r="H8824" s="68" t="s">
        <v>273</v>
      </c>
      <c r="I8824" s="68" t="s">
        <v>642</v>
      </c>
      <c r="J8824" s="65">
        <v>415</v>
      </c>
      <c r="K8824" s="65">
        <v>260</v>
      </c>
      <c r="L8824" s="65">
        <v>604</v>
      </c>
      <c r="M8824" s="65" t="s">
        <v>280</v>
      </c>
    </row>
    <row r="8825" spans="1:13" ht="12.75" customHeight="1">
      <c r="A8825" s="65" t="str">
        <f>IF(ROW()=1,"KEY",IF(ISNA(VLOOKUP(B8825,車名対応マスタ!B:D,3,FALSE)),"",IF(VLOOKUP(B8825,車名対応マスタ!B:D,3,FALSE)="","",$D8825&amp;" "&amp;IF($G8825="9","J","O")&amp;" "&amp;$I8825&amp;" "&amp;IF($I8825&lt;=TEXT(★完成資料!$A$1,"yyyymm"),TEXT(★完成資料!$A$1,"yyyymm"),"999999")&amp; " " &amp; LEFT(F8825 &amp; "          ",10))))</f>
        <v xml:space="preserve">T O 202205 yyyy00 HV        </v>
      </c>
      <c r="B8825" s="68" t="s">
        <v>475</v>
      </c>
      <c r="C8825" s="68" t="s">
        <v>119</v>
      </c>
      <c r="D8825" s="68" t="s">
        <v>287</v>
      </c>
      <c r="E8825" s="68" t="s">
        <v>531</v>
      </c>
      <c r="F8825" s="68" t="s">
        <v>360</v>
      </c>
      <c r="G8825" s="68" t="s">
        <v>77</v>
      </c>
      <c r="H8825" s="68" t="s">
        <v>273</v>
      </c>
      <c r="I8825" s="68" t="s">
        <v>647</v>
      </c>
      <c r="J8825" s="65">
        <v>115</v>
      </c>
      <c r="K8825" s="65">
        <v>285</v>
      </c>
      <c r="L8825" s="65">
        <v>604</v>
      </c>
      <c r="M8825" s="65" t="s">
        <v>280</v>
      </c>
    </row>
    <row r="8826" spans="1:13" ht="12.75" customHeight="1">
      <c r="A8826" s="65" t="str">
        <f>IF(ROW()=1,"KEY",IF(ISNA(VLOOKUP(B8826,車名対応マスタ!B:D,3,FALSE)),"",IF(VLOOKUP(B8826,車名対応マスタ!B:D,3,FALSE)="","",$D8826&amp;" "&amp;IF($G8826="9","J","O")&amp;" "&amp;$I8826&amp;" "&amp;IF($I8826&lt;=TEXT(★完成資料!$A$1,"yyyymm"),TEXT(★完成資料!$A$1,"yyyymm"),"999999")&amp; " " &amp; LEFT(F8826 &amp; "          ",10))))</f>
        <v xml:space="preserve">T O 202206 yyyy00 HV        </v>
      </c>
      <c r="B8826" s="68" t="s">
        <v>475</v>
      </c>
      <c r="C8826" s="68" t="s">
        <v>119</v>
      </c>
      <c r="D8826" s="68" t="s">
        <v>287</v>
      </c>
      <c r="E8826" s="68" t="s">
        <v>531</v>
      </c>
      <c r="F8826" s="68" t="s">
        <v>360</v>
      </c>
      <c r="G8826" s="68" t="s">
        <v>77</v>
      </c>
      <c r="H8826" s="68" t="s">
        <v>273</v>
      </c>
      <c r="I8826" s="68" t="s">
        <v>652</v>
      </c>
      <c r="J8826" s="65">
        <v>236</v>
      </c>
      <c r="K8826" s="65">
        <v>269</v>
      </c>
      <c r="L8826" s="65">
        <v>604</v>
      </c>
      <c r="M8826" s="65" t="s">
        <v>280</v>
      </c>
    </row>
    <row r="8827" spans="1:13" ht="12.75" customHeight="1">
      <c r="A8827" s="65" t="str">
        <f>IF(ROW()=1,"KEY",IF(ISNA(VLOOKUP(B8827,車名対応マスタ!B:D,3,FALSE)),"",IF(VLOOKUP(B8827,車名対応マスタ!B:D,3,FALSE)="","",$D8827&amp;" "&amp;IF($G8827="9","J","O")&amp;" "&amp;$I8827&amp;" "&amp;IF($I8827&lt;=TEXT(★完成資料!$A$1,"yyyymm"),TEXT(★完成資料!$A$1,"yyyymm"),"999999")&amp; " " &amp; LEFT(F8827 &amp; "          ",10))))</f>
        <v xml:space="preserve">T O 202207 yyyy00 HV        </v>
      </c>
      <c r="B8827" s="68" t="s">
        <v>475</v>
      </c>
      <c r="C8827" s="68" t="s">
        <v>119</v>
      </c>
      <c r="D8827" s="68" t="s">
        <v>287</v>
      </c>
      <c r="E8827" s="68" t="s">
        <v>531</v>
      </c>
      <c r="F8827" s="68" t="s">
        <v>360</v>
      </c>
      <c r="G8827" s="68" t="s">
        <v>77</v>
      </c>
      <c r="H8827" s="68" t="s">
        <v>273</v>
      </c>
      <c r="I8827" s="68" t="s">
        <v>655</v>
      </c>
      <c r="J8827" s="65">
        <v>168</v>
      </c>
      <c r="K8827" s="65">
        <v>232</v>
      </c>
      <c r="L8827" s="65">
        <v>604</v>
      </c>
      <c r="M8827" s="65" t="s">
        <v>280</v>
      </c>
    </row>
    <row r="8828" spans="1:13" ht="12.75" customHeight="1">
      <c r="A8828" s="65" t="str">
        <f>IF(ROW()=1,"KEY",IF(ISNA(VLOOKUP(B8828,車名対応マスタ!B:D,3,FALSE)),"",IF(VLOOKUP(B8828,車名対応マスタ!B:D,3,FALSE)="","",$D8828&amp;" "&amp;IF($G8828="9","J","O")&amp;" "&amp;$I8828&amp;" "&amp;IF($I8828&lt;=TEXT(★完成資料!$A$1,"yyyymm"),TEXT(★完成資料!$A$1,"yyyymm"),"999999")&amp; " " &amp; LEFT(F8828 &amp; "          ",10))))</f>
        <v xml:space="preserve">T O 202208 yyyy00 HV        </v>
      </c>
      <c r="B8828" s="68" t="s">
        <v>475</v>
      </c>
      <c r="C8828" s="68" t="s">
        <v>119</v>
      </c>
      <c r="D8828" s="68" t="s">
        <v>287</v>
      </c>
      <c r="E8828" s="68" t="s">
        <v>531</v>
      </c>
      <c r="F8828" s="68" t="s">
        <v>360</v>
      </c>
      <c r="G8828" s="68" t="s">
        <v>77</v>
      </c>
      <c r="H8828" s="68" t="s">
        <v>273</v>
      </c>
      <c r="I8828" s="68" t="s">
        <v>656</v>
      </c>
      <c r="J8828" s="65">
        <v>98</v>
      </c>
      <c r="K8828" s="65">
        <v>273</v>
      </c>
      <c r="L8828" s="65">
        <v>604</v>
      </c>
      <c r="M8828" s="65" t="s">
        <v>280</v>
      </c>
    </row>
    <row r="8829" spans="1:13" ht="12.75" customHeight="1">
      <c r="A8829" s="65" t="str">
        <f>IF(ROW()=1,"KEY",IF(ISNA(VLOOKUP(B8829,車名対応マスタ!B:D,3,FALSE)),"",IF(VLOOKUP(B8829,車名対応マスタ!B:D,3,FALSE)="","",$D8829&amp;" "&amp;IF($G8829="9","J","O")&amp;" "&amp;$I8829&amp;" "&amp;IF($I8829&lt;=TEXT(★完成資料!$A$1,"yyyymm"),TEXT(★完成資料!$A$1,"yyyymm"),"999999")&amp; " " &amp; LEFT(F8829 &amp; "          ",10))))</f>
        <v xml:space="preserve">T O 202209 yyyy00 HV        </v>
      </c>
      <c r="B8829" s="68" t="s">
        <v>475</v>
      </c>
      <c r="C8829" s="68" t="s">
        <v>119</v>
      </c>
      <c r="D8829" s="68" t="s">
        <v>287</v>
      </c>
      <c r="E8829" s="68" t="s">
        <v>531</v>
      </c>
      <c r="F8829" s="68" t="s">
        <v>360</v>
      </c>
      <c r="G8829" s="68" t="s">
        <v>77</v>
      </c>
      <c r="H8829" s="68" t="s">
        <v>273</v>
      </c>
      <c r="I8829" s="68" t="s">
        <v>657</v>
      </c>
      <c r="J8829" s="65">
        <v>65</v>
      </c>
      <c r="K8829" s="65">
        <v>223</v>
      </c>
      <c r="L8829" s="65">
        <v>604</v>
      </c>
      <c r="M8829" s="65" t="s">
        <v>280</v>
      </c>
    </row>
    <row r="8830" spans="1:13" ht="12.75" customHeight="1">
      <c r="A8830" s="65" t="str">
        <f>IF(ROW()=1,"KEY",IF(ISNA(VLOOKUP(B8830,車名対応マスタ!B:D,3,FALSE)),"",IF(VLOOKUP(B8830,車名対応マスタ!B:D,3,FALSE)="","",$D8830&amp;" "&amp;IF($G8830="9","J","O")&amp;" "&amp;$I8830&amp;" "&amp;IF($I8830&lt;=TEXT(★完成資料!$A$1,"yyyymm"),TEXT(★完成資料!$A$1,"yyyymm"),"999999")&amp; " " &amp; LEFT(F8830 &amp; "          ",10))))</f>
        <v xml:space="preserve">T O 202210 yyyy00 HV        </v>
      </c>
      <c r="B8830" s="68" t="s">
        <v>475</v>
      </c>
      <c r="C8830" s="68" t="s">
        <v>119</v>
      </c>
      <c r="D8830" s="68" t="s">
        <v>287</v>
      </c>
      <c r="E8830" s="68" t="s">
        <v>531</v>
      </c>
      <c r="F8830" s="68" t="s">
        <v>360</v>
      </c>
      <c r="G8830" s="68" t="s">
        <v>77</v>
      </c>
      <c r="H8830" s="68" t="s">
        <v>273</v>
      </c>
      <c r="I8830" s="68" t="s">
        <v>663</v>
      </c>
      <c r="J8830" s="65">
        <v>59</v>
      </c>
      <c r="K8830" s="65">
        <v>203</v>
      </c>
      <c r="L8830" s="65">
        <v>604</v>
      </c>
      <c r="M8830" s="65" t="s">
        <v>280</v>
      </c>
    </row>
    <row r="8831" spans="1:13" ht="12.75" customHeight="1">
      <c r="A8831" s="65" t="str">
        <f>IF(ROW()=1,"KEY",IF(ISNA(VLOOKUP(B8831,車名対応マスタ!B:D,3,FALSE)),"",IF(VLOOKUP(B8831,車名対応マスタ!B:D,3,FALSE)="","",$D8831&amp;" "&amp;IF($G8831="9","J","O")&amp;" "&amp;$I8831&amp;" "&amp;IF($I8831&lt;=TEXT(★完成資料!$A$1,"yyyymm"),TEXT(★完成資料!$A$1,"yyyymm"),"999999")&amp; " " &amp; LEFT(F8831 &amp; "          ",10))))</f>
        <v xml:space="preserve">T O 202201 yyyy00 HV        </v>
      </c>
      <c r="B8831" s="68" t="s">
        <v>475</v>
      </c>
      <c r="C8831" s="68" t="s">
        <v>119</v>
      </c>
      <c r="D8831" s="68" t="s">
        <v>287</v>
      </c>
      <c r="E8831" s="68" t="s">
        <v>531</v>
      </c>
      <c r="F8831" s="68" t="s">
        <v>360</v>
      </c>
      <c r="G8831" s="68" t="s">
        <v>77</v>
      </c>
      <c r="H8831" s="68" t="s">
        <v>273</v>
      </c>
      <c r="I8831" s="68" t="s">
        <v>639</v>
      </c>
      <c r="J8831" s="65">
        <v>897</v>
      </c>
      <c r="K8831" s="65">
        <v>705</v>
      </c>
      <c r="L8831" s="65">
        <v>411</v>
      </c>
      <c r="M8831" s="65" t="s">
        <v>498</v>
      </c>
    </row>
    <row r="8832" spans="1:13" ht="12.75" customHeight="1">
      <c r="A8832" s="65" t="str">
        <f>IF(ROW()=1,"KEY",IF(ISNA(VLOOKUP(B8832,車名対応マスタ!B:D,3,FALSE)),"",IF(VLOOKUP(B8832,車名対応マスタ!B:D,3,FALSE)="","",$D8832&amp;" "&amp;IF($G8832="9","J","O")&amp;" "&amp;$I8832&amp;" "&amp;IF($I8832&lt;=TEXT(★完成資料!$A$1,"yyyymm"),TEXT(★完成資料!$A$1,"yyyymm"),"999999")&amp; " " &amp; LEFT(F8832 &amp; "          ",10))))</f>
        <v xml:space="preserve">T O 202202 yyyy00 HV        </v>
      </c>
      <c r="B8832" s="68" t="s">
        <v>475</v>
      </c>
      <c r="C8832" s="68" t="s">
        <v>119</v>
      </c>
      <c r="D8832" s="68" t="s">
        <v>287</v>
      </c>
      <c r="E8832" s="68" t="s">
        <v>531</v>
      </c>
      <c r="F8832" s="68" t="s">
        <v>360</v>
      </c>
      <c r="G8832" s="68" t="s">
        <v>77</v>
      </c>
      <c r="H8832" s="68" t="s">
        <v>273</v>
      </c>
      <c r="I8832" s="68" t="s">
        <v>640</v>
      </c>
      <c r="J8832" s="65">
        <v>324</v>
      </c>
      <c r="K8832" s="65">
        <v>362</v>
      </c>
      <c r="L8832" s="65">
        <v>411</v>
      </c>
      <c r="M8832" s="65" t="s">
        <v>498</v>
      </c>
    </row>
    <row r="8833" spans="1:13" ht="12.75" customHeight="1">
      <c r="A8833" s="65" t="str">
        <f>IF(ROW()=1,"KEY",IF(ISNA(VLOOKUP(B8833,車名対応マスタ!B:D,3,FALSE)),"",IF(VLOOKUP(B8833,車名対応マスタ!B:D,3,FALSE)="","",$D8833&amp;" "&amp;IF($G8833="9","J","O")&amp;" "&amp;$I8833&amp;" "&amp;IF($I8833&lt;=TEXT(★完成資料!$A$1,"yyyymm"),TEXT(★完成資料!$A$1,"yyyymm"),"999999")&amp; " " &amp; LEFT(F8833 &amp; "          ",10))))</f>
        <v xml:space="preserve">T O 202203 yyyy00 HV        </v>
      </c>
      <c r="B8833" s="68" t="s">
        <v>475</v>
      </c>
      <c r="C8833" s="68" t="s">
        <v>119</v>
      </c>
      <c r="D8833" s="68" t="s">
        <v>287</v>
      </c>
      <c r="E8833" s="68" t="s">
        <v>531</v>
      </c>
      <c r="F8833" s="68" t="s">
        <v>360</v>
      </c>
      <c r="G8833" s="68" t="s">
        <v>77</v>
      </c>
      <c r="H8833" s="68" t="s">
        <v>273</v>
      </c>
      <c r="I8833" s="68" t="s">
        <v>641</v>
      </c>
      <c r="J8833" s="65">
        <v>636</v>
      </c>
      <c r="K8833" s="65">
        <v>128</v>
      </c>
      <c r="L8833" s="65">
        <v>411</v>
      </c>
      <c r="M8833" s="65" t="s">
        <v>498</v>
      </c>
    </row>
    <row r="8834" spans="1:13" ht="12.75" customHeight="1">
      <c r="A8834" s="65" t="str">
        <f>IF(ROW()=1,"KEY",IF(ISNA(VLOOKUP(B8834,車名対応マスタ!B:D,3,FALSE)),"",IF(VLOOKUP(B8834,車名対応マスタ!B:D,3,FALSE)="","",$D8834&amp;" "&amp;IF($G8834="9","J","O")&amp;" "&amp;$I8834&amp;" "&amp;IF($I8834&lt;=TEXT(★完成資料!$A$1,"yyyymm"),TEXT(★完成資料!$A$1,"yyyymm"),"999999")&amp; " " &amp; LEFT(F8834 &amp; "          ",10))))</f>
        <v xml:space="preserve">T O 202204 yyyy00 HV        </v>
      </c>
      <c r="B8834" s="68" t="s">
        <v>475</v>
      </c>
      <c r="C8834" s="68" t="s">
        <v>119</v>
      </c>
      <c r="D8834" s="68" t="s">
        <v>287</v>
      </c>
      <c r="E8834" s="68" t="s">
        <v>531</v>
      </c>
      <c r="F8834" s="68" t="s">
        <v>360</v>
      </c>
      <c r="G8834" s="68" t="s">
        <v>77</v>
      </c>
      <c r="H8834" s="68" t="s">
        <v>273</v>
      </c>
      <c r="I8834" s="68" t="s">
        <v>642</v>
      </c>
      <c r="J8834" s="65">
        <v>159</v>
      </c>
      <c r="K8834" s="65">
        <v>198</v>
      </c>
      <c r="L8834" s="65">
        <v>411</v>
      </c>
      <c r="M8834" s="65" t="s">
        <v>498</v>
      </c>
    </row>
    <row r="8835" spans="1:13" ht="12.75" customHeight="1">
      <c r="A8835" s="65" t="str">
        <f>IF(ROW()=1,"KEY",IF(ISNA(VLOOKUP(B8835,車名対応マスタ!B:D,3,FALSE)),"",IF(VLOOKUP(B8835,車名対応マスタ!B:D,3,FALSE)="","",$D8835&amp;" "&amp;IF($G8835="9","J","O")&amp;" "&amp;$I8835&amp;" "&amp;IF($I8835&lt;=TEXT(★完成資料!$A$1,"yyyymm"),TEXT(★完成資料!$A$1,"yyyymm"),"999999")&amp; " " &amp; LEFT(F8835 &amp; "          ",10))))</f>
        <v xml:space="preserve">T O 202205 yyyy00 HV        </v>
      </c>
      <c r="B8835" s="68" t="s">
        <v>475</v>
      </c>
      <c r="C8835" s="68" t="s">
        <v>119</v>
      </c>
      <c r="D8835" s="68" t="s">
        <v>287</v>
      </c>
      <c r="E8835" s="68" t="s">
        <v>531</v>
      </c>
      <c r="F8835" s="68" t="s">
        <v>360</v>
      </c>
      <c r="G8835" s="68" t="s">
        <v>77</v>
      </c>
      <c r="H8835" s="68" t="s">
        <v>273</v>
      </c>
      <c r="I8835" s="68" t="s">
        <v>647</v>
      </c>
      <c r="J8835" s="65">
        <v>176</v>
      </c>
      <c r="K8835" s="65">
        <v>157</v>
      </c>
      <c r="L8835" s="65">
        <v>411</v>
      </c>
      <c r="M8835" s="65" t="s">
        <v>498</v>
      </c>
    </row>
    <row r="8836" spans="1:13" ht="12.75" customHeight="1">
      <c r="A8836" s="65" t="str">
        <f>IF(ROW()=1,"KEY",IF(ISNA(VLOOKUP(B8836,車名対応マスタ!B:D,3,FALSE)),"",IF(VLOOKUP(B8836,車名対応マスタ!B:D,3,FALSE)="","",$D8836&amp;" "&amp;IF($G8836="9","J","O")&amp;" "&amp;$I8836&amp;" "&amp;IF($I8836&lt;=TEXT(★完成資料!$A$1,"yyyymm"),TEXT(★完成資料!$A$1,"yyyymm"),"999999")&amp; " " &amp; LEFT(F8836 &amp; "          ",10))))</f>
        <v xml:space="preserve">T O 202206 yyyy00 HV        </v>
      </c>
      <c r="B8836" s="68" t="s">
        <v>475</v>
      </c>
      <c r="C8836" s="68" t="s">
        <v>119</v>
      </c>
      <c r="D8836" s="68" t="s">
        <v>287</v>
      </c>
      <c r="E8836" s="68" t="s">
        <v>531</v>
      </c>
      <c r="F8836" s="68" t="s">
        <v>360</v>
      </c>
      <c r="G8836" s="68" t="s">
        <v>77</v>
      </c>
      <c r="H8836" s="68" t="s">
        <v>273</v>
      </c>
      <c r="I8836" s="68" t="s">
        <v>652</v>
      </c>
      <c r="J8836" s="65">
        <v>44</v>
      </c>
      <c r="K8836" s="65">
        <v>40</v>
      </c>
      <c r="L8836" s="65">
        <v>411</v>
      </c>
      <c r="M8836" s="65" t="s">
        <v>498</v>
      </c>
    </row>
    <row r="8837" spans="1:13" ht="12.75" customHeight="1">
      <c r="A8837" s="65" t="str">
        <f>IF(ROW()=1,"KEY",IF(ISNA(VLOOKUP(B8837,車名対応マスタ!B:D,3,FALSE)),"",IF(VLOOKUP(B8837,車名対応マスタ!B:D,3,FALSE)="","",$D8837&amp;" "&amp;IF($G8837="9","J","O")&amp;" "&amp;$I8837&amp;" "&amp;IF($I8837&lt;=TEXT(★完成資料!$A$1,"yyyymm"),TEXT(★完成資料!$A$1,"yyyymm"),"999999")&amp; " " &amp; LEFT(F8837 &amp; "          ",10))))</f>
        <v xml:space="preserve">T O 202207 yyyy00 HV        </v>
      </c>
      <c r="B8837" s="68" t="s">
        <v>475</v>
      </c>
      <c r="C8837" s="68" t="s">
        <v>119</v>
      </c>
      <c r="D8837" s="68" t="s">
        <v>287</v>
      </c>
      <c r="E8837" s="68" t="s">
        <v>531</v>
      </c>
      <c r="F8837" s="68" t="s">
        <v>360</v>
      </c>
      <c r="G8837" s="68" t="s">
        <v>77</v>
      </c>
      <c r="H8837" s="68" t="s">
        <v>273</v>
      </c>
      <c r="I8837" s="68" t="s">
        <v>655</v>
      </c>
      <c r="J8837" s="65">
        <v>650</v>
      </c>
      <c r="K8837" s="65">
        <v>590</v>
      </c>
      <c r="L8837" s="65">
        <v>411</v>
      </c>
      <c r="M8837" s="65" t="s">
        <v>498</v>
      </c>
    </row>
    <row r="8838" spans="1:13" ht="12.75" customHeight="1">
      <c r="A8838" s="65" t="str">
        <f>IF(ROW()=1,"KEY",IF(ISNA(VLOOKUP(B8838,車名対応マスタ!B:D,3,FALSE)),"",IF(VLOOKUP(B8838,車名対応マスタ!B:D,3,FALSE)="","",$D8838&amp;" "&amp;IF($G8838="9","J","O")&amp;" "&amp;$I8838&amp;" "&amp;IF($I8838&lt;=TEXT(★完成資料!$A$1,"yyyymm"),TEXT(★完成資料!$A$1,"yyyymm"),"999999")&amp; " " &amp; LEFT(F8838 &amp; "          ",10))))</f>
        <v xml:space="preserve">T O 202208 yyyy00 HV        </v>
      </c>
      <c r="B8838" s="68" t="s">
        <v>475</v>
      </c>
      <c r="C8838" s="68" t="s">
        <v>119</v>
      </c>
      <c r="D8838" s="68" t="s">
        <v>287</v>
      </c>
      <c r="E8838" s="68" t="s">
        <v>531</v>
      </c>
      <c r="F8838" s="68" t="s">
        <v>360</v>
      </c>
      <c r="G8838" s="68" t="s">
        <v>77</v>
      </c>
      <c r="H8838" s="68" t="s">
        <v>273</v>
      </c>
      <c r="I8838" s="68" t="s">
        <v>656</v>
      </c>
      <c r="J8838" s="65">
        <v>177</v>
      </c>
      <c r="K8838" s="65">
        <v>173</v>
      </c>
      <c r="L8838" s="65">
        <v>411</v>
      </c>
      <c r="M8838" s="65" t="s">
        <v>498</v>
      </c>
    </row>
    <row r="8839" spans="1:13" ht="12.75" customHeight="1">
      <c r="A8839" s="65" t="str">
        <f>IF(ROW()=1,"KEY",IF(ISNA(VLOOKUP(B8839,車名対応マスタ!B:D,3,FALSE)),"",IF(VLOOKUP(B8839,車名対応マスタ!B:D,3,FALSE)="","",$D8839&amp;" "&amp;IF($G8839="9","J","O")&amp;" "&amp;$I8839&amp;" "&amp;IF($I8839&lt;=TEXT(★完成資料!$A$1,"yyyymm"),TEXT(★完成資料!$A$1,"yyyymm"),"999999")&amp; " " &amp; LEFT(F8839 &amp; "          ",10))))</f>
        <v xml:space="preserve">T O 202209 yyyy00 HV        </v>
      </c>
      <c r="B8839" s="68" t="s">
        <v>475</v>
      </c>
      <c r="C8839" s="68" t="s">
        <v>119</v>
      </c>
      <c r="D8839" s="68" t="s">
        <v>287</v>
      </c>
      <c r="E8839" s="68" t="s">
        <v>531</v>
      </c>
      <c r="F8839" s="68" t="s">
        <v>360</v>
      </c>
      <c r="G8839" s="68" t="s">
        <v>77</v>
      </c>
      <c r="H8839" s="68" t="s">
        <v>273</v>
      </c>
      <c r="I8839" s="68" t="s">
        <v>657</v>
      </c>
      <c r="J8839" s="65">
        <v>30</v>
      </c>
      <c r="K8839" s="65">
        <v>142</v>
      </c>
      <c r="L8839" s="65">
        <v>411</v>
      </c>
      <c r="M8839" s="65" t="s">
        <v>498</v>
      </c>
    </row>
    <row r="8840" spans="1:13" ht="12.75" customHeight="1">
      <c r="A8840" s="65" t="str">
        <f>IF(ROW()=1,"KEY",IF(ISNA(VLOOKUP(B8840,車名対応マスタ!B:D,3,FALSE)),"",IF(VLOOKUP(B8840,車名対応マスタ!B:D,3,FALSE)="","",$D8840&amp;" "&amp;IF($G8840="9","J","O")&amp;" "&amp;$I8840&amp;" "&amp;IF($I8840&lt;=TEXT(★完成資料!$A$1,"yyyymm"),TEXT(★完成資料!$A$1,"yyyymm"),"999999")&amp; " " &amp; LEFT(F8840 &amp; "          ",10))))</f>
        <v xml:space="preserve">T O 202210 yyyy00 HV        </v>
      </c>
      <c r="B8840" s="68" t="s">
        <v>475</v>
      </c>
      <c r="C8840" s="68" t="s">
        <v>119</v>
      </c>
      <c r="D8840" s="68" t="s">
        <v>287</v>
      </c>
      <c r="E8840" s="68" t="s">
        <v>531</v>
      </c>
      <c r="F8840" s="68" t="s">
        <v>360</v>
      </c>
      <c r="G8840" s="68" t="s">
        <v>77</v>
      </c>
      <c r="H8840" s="68" t="s">
        <v>273</v>
      </c>
      <c r="I8840" s="68" t="s">
        <v>663</v>
      </c>
      <c r="J8840" s="65">
        <v>10</v>
      </c>
      <c r="K8840" s="65">
        <v>32</v>
      </c>
      <c r="L8840" s="65">
        <v>411</v>
      </c>
      <c r="M8840" s="65" t="s">
        <v>498</v>
      </c>
    </row>
    <row r="8841" spans="1:13" ht="12.75" customHeight="1">
      <c r="A8841" s="65" t="str">
        <f>IF(ROW()=1,"KEY",IF(ISNA(VLOOKUP(B8841,車名対応マスタ!B:D,3,FALSE)),"",IF(VLOOKUP(B8841,車名対応マスタ!B:D,3,FALSE)="","",$D8841&amp;" "&amp;IF($G8841="9","J","O")&amp;" "&amp;$I8841&amp;" "&amp;IF($I8841&lt;=TEXT(★完成資料!$A$1,"yyyymm"),TEXT(★完成資料!$A$1,"yyyymm"),"999999")&amp; " " &amp; LEFT(F8841 &amp; "          ",10))))</f>
        <v xml:space="preserve">T O 202201 yyyy00 HV        </v>
      </c>
      <c r="B8841" s="68" t="s">
        <v>475</v>
      </c>
      <c r="C8841" s="68" t="s">
        <v>119</v>
      </c>
      <c r="D8841" s="68" t="s">
        <v>287</v>
      </c>
      <c r="E8841" s="68" t="s">
        <v>531</v>
      </c>
      <c r="F8841" s="68" t="s">
        <v>360</v>
      </c>
      <c r="G8841" s="68" t="s">
        <v>77</v>
      </c>
      <c r="H8841" s="68" t="s">
        <v>273</v>
      </c>
      <c r="I8841" s="68" t="s">
        <v>639</v>
      </c>
      <c r="J8841" s="65">
        <v>266</v>
      </c>
      <c r="K8841" s="65">
        <v>206</v>
      </c>
      <c r="L8841" s="65">
        <v>425</v>
      </c>
      <c r="M8841" s="65" t="s">
        <v>379</v>
      </c>
    </row>
    <row r="8842" spans="1:13" ht="12.75" customHeight="1">
      <c r="A8842" s="65" t="str">
        <f>IF(ROW()=1,"KEY",IF(ISNA(VLOOKUP(B8842,車名対応マスタ!B:D,3,FALSE)),"",IF(VLOOKUP(B8842,車名対応マスタ!B:D,3,FALSE)="","",$D8842&amp;" "&amp;IF($G8842="9","J","O")&amp;" "&amp;$I8842&amp;" "&amp;IF($I8842&lt;=TEXT(★完成資料!$A$1,"yyyymm"),TEXT(★完成資料!$A$1,"yyyymm"),"999999")&amp; " " &amp; LEFT(F8842 &amp; "          ",10))))</f>
        <v xml:space="preserve">T O 202202 yyyy00 HV        </v>
      </c>
      <c r="B8842" s="68" t="s">
        <v>475</v>
      </c>
      <c r="C8842" s="68" t="s">
        <v>119</v>
      </c>
      <c r="D8842" s="68" t="s">
        <v>287</v>
      </c>
      <c r="E8842" s="68" t="s">
        <v>531</v>
      </c>
      <c r="F8842" s="68" t="s">
        <v>360</v>
      </c>
      <c r="G8842" s="68" t="s">
        <v>77</v>
      </c>
      <c r="H8842" s="68" t="s">
        <v>273</v>
      </c>
      <c r="I8842" s="68" t="s">
        <v>640</v>
      </c>
      <c r="J8842" s="65">
        <v>204</v>
      </c>
      <c r="K8842" s="65">
        <v>427</v>
      </c>
      <c r="L8842" s="65">
        <v>425</v>
      </c>
      <c r="M8842" s="65" t="s">
        <v>379</v>
      </c>
    </row>
    <row r="8843" spans="1:13" ht="12.75" customHeight="1">
      <c r="A8843" s="65" t="str">
        <f>IF(ROW()=1,"KEY",IF(ISNA(VLOOKUP(B8843,車名対応マスタ!B:D,3,FALSE)),"",IF(VLOOKUP(B8843,車名対応マスタ!B:D,3,FALSE)="","",$D8843&amp;" "&amp;IF($G8843="9","J","O")&amp;" "&amp;$I8843&amp;" "&amp;IF($I8843&lt;=TEXT(★完成資料!$A$1,"yyyymm"),TEXT(★完成資料!$A$1,"yyyymm"),"999999")&amp; " " &amp; LEFT(F8843 &amp; "          ",10))))</f>
        <v xml:space="preserve">T O 202203 yyyy00 HV        </v>
      </c>
      <c r="B8843" s="68" t="s">
        <v>475</v>
      </c>
      <c r="C8843" s="68" t="s">
        <v>119</v>
      </c>
      <c r="D8843" s="68" t="s">
        <v>287</v>
      </c>
      <c r="E8843" s="68" t="s">
        <v>531</v>
      </c>
      <c r="F8843" s="68" t="s">
        <v>360</v>
      </c>
      <c r="G8843" s="68" t="s">
        <v>77</v>
      </c>
      <c r="H8843" s="68" t="s">
        <v>273</v>
      </c>
      <c r="I8843" s="68" t="s">
        <v>641</v>
      </c>
      <c r="J8843" s="65">
        <v>317</v>
      </c>
      <c r="K8843" s="65">
        <v>292</v>
      </c>
      <c r="L8843" s="65">
        <v>425</v>
      </c>
      <c r="M8843" s="65" t="s">
        <v>379</v>
      </c>
    </row>
    <row r="8844" spans="1:13" ht="12.75" customHeight="1">
      <c r="A8844" s="65" t="str">
        <f>IF(ROW()=1,"KEY",IF(ISNA(VLOOKUP(B8844,車名対応マスタ!B:D,3,FALSE)),"",IF(VLOOKUP(B8844,車名対応マスタ!B:D,3,FALSE)="","",$D8844&amp;" "&amp;IF($G8844="9","J","O")&amp;" "&amp;$I8844&amp;" "&amp;IF($I8844&lt;=TEXT(★完成資料!$A$1,"yyyymm"),TEXT(★完成資料!$A$1,"yyyymm"),"999999")&amp; " " &amp; LEFT(F8844 &amp; "          ",10))))</f>
        <v xml:space="preserve">T O 202204 yyyy00 HV        </v>
      </c>
      <c r="B8844" s="68" t="s">
        <v>475</v>
      </c>
      <c r="C8844" s="68" t="s">
        <v>119</v>
      </c>
      <c r="D8844" s="68" t="s">
        <v>287</v>
      </c>
      <c r="E8844" s="68" t="s">
        <v>531</v>
      </c>
      <c r="F8844" s="68" t="s">
        <v>360</v>
      </c>
      <c r="G8844" s="68" t="s">
        <v>77</v>
      </c>
      <c r="H8844" s="68" t="s">
        <v>273</v>
      </c>
      <c r="I8844" s="68" t="s">
        <v>642</v>
      </c>
      <c r="J8844" s="65">
        <v>441</v>
      </c>
      <c r="K8844" s="65">
        <v>572</v>
      </c>
      <c r="L8844" s="65">
        <v>425</v>
      </c>
      <c r="M8844" s="65" t="s">
        <v>379</v>
      </c>
    </row>
    <row r="8845" spans="1:13" ht="12.75" customHeight="1">
      <c r="A8845" s="65" t="str">
        <f>IF(ROW()=1,"KEY",IF(ISNA(VLOOKUP(B8845,車名対応マスタ!B:D,3,FALSE)),"",IF(VLOOKUP(B8845,車名対応マスタ!B:D,3,FALSE)="","",$D8845&amp;" "&amp;IF($G8845="9","J","O")&amp;" "&amp;$I8845&amp;" "&amp;IF($I8845&lt;=TEXT(★完成資料!$A$1,"yyyymm"),TEXT(★完成資料!$A$1,"yyyymm"),"999999")&amp; " " &amp; LEFT(F8845 &amp; "          ",10))))</f>
        <v xml:space="preserve">T O 202205 yyyy00 HV        </v>
      </c>
      <c r="B8845" s="68" t="s">
        <v>475</v>
      </c>
      <c r="C8845" s="68" t="s">
        <v>119</v>
      </c>
      <c r="D8845" s="68" t="s">
        <v>287</v>
      </c>
      <c r="E8845" s="68" t="s">
        <v>531</v>
      </c>
      <c r="F8845" s="68" t="s">
        <v>360</v>
      </c>
      <c r="G8845" s="68" t="s">
        <v>77</v>
      </c>
      <c r="H8845" s="68" t="s">
        <v>273</v>
      </c>
      <c r="I8845" s="68" t="s">
        <v>647</v>
      </c>
      <c r="J8845" s="65">
        <v>392</v>
      </c>
      <c r="K8845" s="65">
        <v>440</v>
      </c>
      <c r="L8845" s="65">
        <v>425</v>
      </c>
      <c r="M8845" s="65" t="s">
        <v>379</v>
      </c>
    </row>
    <row r="8846" spans="1:13" ht="12.75" customHeight="1">
      <c r="A8846" s="65" t="str">
        <f>IF(ROW()=1,"KEY",IF(ISNA(VLOOKUP(B8846,車名対応マスタ!B:D,3,FALSE)),"",IF(VLOOKUP(B8846,車名対応マスタ!B:D,3,FALSE)="","",$D8846&amp;" "&amp;IF($G8846="9","J","O")&amp;" "&amp;$I8846&amp;" "&amp;IF($I8846&lt;=TEXT(★完成資料!$A$1,"yyyymm"),TEXT(★完成資料!$A$1,"yyyymm"),"999999")&amp; " " &amp; LEFT(F8846 &amp; "          ",10))))</f>
        <v xml:space="preserve">T O 202206 yyyy00 HV        </v>
      </c>
      <c r="B8846" s="68" t="s">
        <v>475</v>
      </c>
      <c r="C8846" s="68" t="s">
        <v>119</v>
      </c>
      <c r="D8846" s="68" t="s">
        <v>287</v>
      </c>
      <c r="E8846" s="68" t="s">
        <v>531</v>
      </c>
      <c r="F8846" s="68" t="s">
        <v>360</v>
      </c>
      <c r="G8846" s="68" t="s">
        <v>77</v>
      </c>
      <c r="H8846" s="68" t="s">
        <v>273</v>
      </c>
      <c r="I8846" s="68" t="s">
        <v>652</v>
      </c>
      <c r="J8846" s="65">
        <v>192</v>
      </c>
      <c r="K8846" s="65">
        <v>390</v>
      </c>
      <c r="L8846" s="65">
        <v>425</v>
      </c>
      <c r="M8846" s="65" t="s">
        <v>379</v>
      </c>
    </row>
    <row r="8847" spans="1:13" ht="12.75" customHeight="1">
      <c r="A8847" s="65" t="str">
        <f>IF(ROW()=1,"KEY",IF(ISNA(VLOOKUP(B8847,車名対応マスタ!B:D,3,FALSE)),"",IF(VLOOKUP(B8847,車名対応マスタ!B:D,3,FALSE)="","",$D8847&amp;" "&amp;IF($G8847="9","J","O")&amp;" "&amp;$I8847&amp;" "&amp;IF($I8847&lt;=TEXT(★完成資料!$A$1,"yyyymm"),TEXT(★完成資料!$A$1,"yyyymm"),"999999")&amp; " " &amp; LEFT(F8847 &amp; "          ",10))))</f>
        <v xml:space="preserve">T O 202207 yyyy00 HV        </v>
      </c>
      <c r="B8847" s="68" t="s">
        <v>475</v>
      </c>
      <c r="C8847" s="68" t="s">
        <v>119</v>
      </c>
      <c r="D8847" s="68" t="s">
        <v>287</v>
      </c>
      <c r="E8847" s="68" t="s">
        <v>531</v>
      </c>
      <c r="F8847" s="68" t="s">
        <v>360</v>
      </c>
      <c r="G8847" s="68" t="s">
        <v>77</v>
      </c>
      <c r="H8847" s="68" t="s">
        <v>273</v>
      </c>
      <c r="I8847" s="68" t="s">
        <v>655</v>
      </c>
      <c r="J8847" s="65">
        <v>202</v>
      </c>
      <c r="K8847" s="65">
        <v>217</v>
      </c>
      <c r="L8847" s="65">
        <v>425</v>
      </c>
      <c r="M8847" s="65" t="s">
        <v>379</v>
      </c>
    </row>
    <row r="8848" spans="1:13" ht="12.75" customHeight="1">
      <c r="A8848" s="65" t="str">
        <f>IF(ROW()=1,"KEY",IF(ISNA(VLOOKUP(B8848,車名対応マスタ!B:D,3,FALSE)),"",IF(VLOOKUP(B8848,車名対応マスタ!B:D,3,FALSE)="","",$D8848&amp;" "&amp;IF($G8848="9","J","O")&amp;" "&amp;$I8848&amp;" "&amp;IF($I8848&lt;=TEXT(★完成資料!$A$1,"yyyymm"),TEXT(★完成資料!$A$1,"yyyymm"),"999999")&amp; " " &amp; LEFT(F8848 &amp; "          ",10))))</f>
        <v xml:space="preserve">T O 202208 yyyy00 HV        </v>
      </c>
      <c r="B8848" s="68" t="s">
        <v>475</v>
      </c>
      <c r="C8848" s="68" t="s">
        <v>119</v>
      </c>
      <c r="D8848" s="68" t="s">
        <v>287</v>
      </c>
      <c r="E8848" s="68" t="s">
        <v>531</v>
      </c>
      <c r="F8848" s="68" t="s">
        <v>360</v>
      </c>
      <c r="G8848" s="68" t="s">
        <v>77</v>
      </c>
      <c r="H8848" s="68" t="s">
        <v>273</v>
      </c>
      <c r="I8848" s="68" t="s">
        <v>656</v>
      </c>
      <c r="J8848" s="65">
        <v>210</v>
      </c>
      <c r="K8848" s="65">
        <v>176</v>
      </c>
      <c r="L8848" s="65">
        <v>425</v>
      </c>
      <c r="M8848" s="65" t="s">
        <v>379</v>
      </c>
    </row>
    <row r="8849" spans="1:13" ht="12.75" customHeight="1">
      <c r="A8849" s="65" t="str">
        <f>IF(ROW()=1,"KEY",IF(ISNA(VLOOKUP(B8849,車名対応マスタ!B:D,3,FALSE)),"",IF(VLOOKUP(B8849,車名対応マスタ!B:D,3,FALSE)="","",$D8849&amp;" "&amp;IF($G8849="9","J","O")&amp;" "&amp;$I8849&amp;" "&amp;IF($I8849&lt;=TEXT(★完成資料!$A$1,"yyyymm"),TEXT(★完成資料!$A$1,"yyyymm"),"999999")&amp; " " &amp; LEFT(F8849 &amp; "          ",10))))</f>
        <v xml:space="preserve">T O 202209 yyyy00 HV        </v>
      </c>
      <c r="B8849" s="68" t="s">
        <v>475</v>
      </c>
      <c r="C8849" s="68" t="s">
        <v>119</v>
      </c>
      <c r="D8849" s="68" t="s">
        <v>287</v>
      </c>
      <c r="E8849" s="68" t="s">
        <v>531</v>
      </c>
      <c r="F8849" s="68" t="s">
        <v>360</v>
      </c>
      <c r="G8849" s="68" t="s">
        <v>77</v>
      </c>
      <c r="H8849" s="68" t="s">
        <v>273</v>
      </c>
      <c r="I8849" s="68" t="s">
        <v>657</v>
      </c>
      <c r="J8849" s="65">
        <v>135</v>
      </c>
      <c r="K8849" s="65">
        <v>76</v>
      </c>
      <c r="L8849" s="65">
        <v>425</v>
      </c>
      <c r="M8849" s="65" t="s">
        <v>379</v>
      </c>
    </row>
    <row r="8850" spans="1:13" ht="12.75" customHeight="1">
      <c r="A8850" s="65" t="str">
        <f>IF(ROW()=1,"KEY",IF(ISNA(VLOOKUP(B8850,車名対応マスタ!B:D,3,FALSE)),"",IF(VLOOKUP(B8850,車名対応マスタ!B:D,3,FALSE)="","",$D8850&amp;" "&amp;IF($G8850="9","J","O")&amp;" "&amp;$I8850&amp;" "&amp;IF($I8850&lt;=TEXT(★完成資料!$A$1,"yyyymm"),TEXT(★完成資料!$A$1,"yyyymm"),"999999")&amp; " " &amp; LEFT(F8850 &amp; "          ",10))))</f>
        <v xml:space="preserve">T O 202210 yyyy00 HV        </v>
      </c>
      <c r="B8850" s="68" t="s">
        <v>475</v>
      </c>
      <c r="C8850" s="68" t="s">
        <v>119</v>
      </c>
      <c r="D8850" s="68" t="s">
        <v>287</v>
      </c>
      <c r="E8850" s="68" t="s">
        <v>531</v>
      </c>
      <c r="F8850" s="68" t="s">
        <v>360</v>
      </c>
      <c r="G8850" s="68" t="s">
        <v>77</v>
      </c>
      <c r="H8850" s="68" t="s">
        <v>273</v>
      </c>
      <c r="I8850" s="68" t="s">
        <v>663</v>
      </c>
      <c r="J8850" s="65">
        <v>188</v>
      </c>
      <c r="K8850" s="65">
        <v>78</v>
      </c>
      <c r="L8850" s="65">
        <v>425</v>
      </c>
      <c r="M8850" s="65" t="s">
        <v>379</v>
      </c>
    </row>
    <row r="8851" spans="1:13" ht="12.75" customHeight="1">
      <c r="A8851" s="65" t="str">
        <f>IF(ROW()=1,"KEY",IF(ISNA(VLOOKUP(B8851,車名対応マスタ!B:D,3,FALSE)),"",IF(VLOOKUP(B8851,車名対応マスタ!B:D,3,FALSE)="","",$D8851&amp;" "&amp;IF($G8851="9","J","O")&amp;" "&amp;$I8851&amp;" "&amp;IF($I8851&lt;=TEXT(★完成資料!$A$1,"yyyymm"),TEXT(★完成資料!$A$1,"yyyymm"),"999999")&amp; " " &amp; LEFT(F8851 &amp; "          ",10))))</f>
        <v xml:space="preserve">T O 202201 yyyy00 HV        </v>
      </c>
      <c r="B8851" s="68" t="s">
        <v>475</v>
      </c>
      <c r="C8851" s="68" t="s">
        <v>119</v>
      </c>
      <c r="D8851" s="68" t="s">
        <v>287</v>
      </c>
      <c r="E8851" s="68" t="s">
        <v>531</v>
      </c>
      <c r="F8851" s="68" t="s">
        <v>360</v>
      </c>
      <c r="G8851" s="68" t="s">
        <v>77</v>
      </c>
      <c r="H8851" s="68" t="s">
        <v>273</v>
      </c>
      <c r="I8851" s="68" t="s">
        <v>639</v>
      </c>
      <c r="J8851" s="65">
        <v>55</v>
      </c>
      <c r="K8851" s="65">
        <v>29</v>
      </c>
      <c r="L8851" s="65">
        <v>429</v>
      </c>
      <c r="M8851" s="65" t="s">
        <v>380</v>
      </c>
    </row>
    <row r="8852" spans="1:13" ht="12.75" customHeight="1">
      <c r="A8852" s="65" t="str">
        <f>IF(ROW()=1,"KEY",IF(ISNA(VLOOKUP(B8852,車名対応マスタ!B:D,3,FALSE)),"",IF(VLOOKUP(B8852,車名対応マスタ!B:D,3,FALSE)="","",$D8852&amp;" "&amp;IF($G8852="9","J","O")&amp;" "&amp;$I8852&amp;" "&amp;IF($I8852&lt;=TEXT(★完成資料!$A$1,"yyyymm"),TEXT(★完成資料!$A$1,"yyyymm"),"999999")&amp; " " &amp; LEFT(F8852 &amp; "          ",10))))</f>
        <v xml:space="preserve">T O 202202 yyyy00 HV        </v>
      </c>
      <c r="B8852" s="68" t="s">
        <v>475</v>
      </c>
      <c r="C8852" s="68" t="s">
        <v>119</v>
      </c>
      <c r="D8852" s="68" t="s">
        <v>287</v>
      </c>
      <c r="E8852" s="68" t="s">
        <v>531</v>
      </c>
      <c r="F8852" s="68" t="s">
        <v>360</v>
      </c>
      <c r="G8852" s="68" t="s">
        <v>77</v>
      </c>
      <c r="H8852" s="68" t="s">
        <v>273</v>
      </c>
      <c r="I8852" s="68" t="s">
        <v>640</v>
      </c>
      <c r="J8852" s="65">
        <v>72</v>
      </c>
      <c r="K8852" s="65">
        <v>39</v>
      </c>
      <c r="L8852" s="65">
        <v>429</v>
      </c>
      <c r="M8852" s="65" t="s">
        <v>380</v>
      </c>
    </row>
    <row r="8853" spans="1:13" ht="12.75" customHeight="1">
      <c r="A8853" s="65" t="str">
        <f>IF(ROW()=1,"KEY",IF(ISNA(VLOOKUP(B8853,車名対応マスタ!B:D,3,FALSE)),"",IF(VLOOKUP(B8853,車名対応マスタ!B:D,3,FALSE)="","",$D8853&amp;" "&amp;IF($G8853="9","J","O")&amp;" "&amp;$I8853&amp;" "&amp;IF($I8853&lt;=TEXT(★完成資料!$A$1,"yyyymm"),TEXT(★完成資料!$A$1,"yyyymm"),"999999")&amp; " " &amp; LEFT(F8853 &amp; "          ",10))))</f>
        <v xml:space="preserve">T O 202203 yyyy00 HV        </v>
      </c>
      <c r="B8853" s="68" t="s">
        <v>475</v>
      </c>
      <c r="C8853" s="68" t="s">
        <v>119</v>
      </c>
      <c r="D8853" s="68" t="s">
        <v>287</v>
      </c>
      <c r="E8853" s="68" t="s">
        <v>531</v>
      </c>
      <c r="F8853" s="68" t="s">
        <v>360</v>
      </c>
      <c r="G8853" s="68" t="s">
        <v>77</v>
      </c>
      <c r="H8853" s="68" t="s">
        <v>273</v>
      </c>
      <c r="I8853" s="68" t="s">
        <v>641</v>
      </c>
      <c r="J8853" s="65">
        <v>43</v>
      </c>
      <c r="K8853" s="65">
        <v>107</v>
      </c>
      <c r="L8853" s="65">
        <v>429</v>
      </c>
      <c r="M8853" s="65" t="s">
        <v>380</v>
      </c>
    </row>
    <row r="8854" spans="1:13" ht="12.75" customHeight="1">
      <c r="A8854" s="65" t="str">
        <f>IF(ROW()=1,"KEY",IF(ISNA(VLOOKUP(B8854,車名対応マスタ!B:D,3,FALSE)),"",IF(VLOOKUP(B8854,車名対応マスタ!B:D,3,FALSE)="","",$D8854&amp;" "&amp;IF($G8854="9","J","O")&amp;" "&amp;$I8854&amp;" "&amp;IF($I8854&lt;=TEXT(★完成資料!$A$1,"yyyymm"),TEXT(★完成資料!$A$1,"yyyymm"),"999999")&amp; " " &amp; LEFT(F8854 &amp; "          ",10))))</f>
        <v xml:space="preserve">T O 202204 yyyy00 HV        </v>
      </c>
      <c r="B8854" s="68" t="s">
        <v>475</v>
      </c>
      <c r="C8854" s="68" t="s">
        <v>119</v>
      </c>
      <c r="D8854" s="68" t="s">
        <v>287</v>
      </c>
      <c r="E8854" s="68" t="s">
        <v>531</v>
      </c>
      <c r="F8854" s="68" t="s">
        <v>360</v>
      </c>
      <c r="G8854" s="68" t="s">
        <v>77</v>
      </c>
      <c r="H8854" s="68" t="s">
        <v>273</v>
      </c>
      <c r="I8854" s="68" t="s">
        <v>642</v>
      </c>
      <c r="J8854" s="65">
        <v>180</v>
      </c>
      <c r="K8854" s="65">
        <v>62</v>
      </c>
      <c r="L8854" s="65">
        <v>429</v>
      </c>
      <c r="M8854" s="65" t="s">
        <v>380</v>
      </c>
    </row>
    <row r="8855" spans="1:13" ht="12.75" customHeight="1">
      <c r="A8855" s="65" t="str">
        <f>IF(ROW()=1,"KEY",IF(ISNA(VLOOKUP(B8855,車名対応マスタ!B:D,3,FALSE)),"",IF(VLOOKUP(B8855,車名対応マスタ!B:D,3,FALSE)="","",$D8855&amp;" "&amp;IF($G8855="9","J","O")&amp;" "&amp;$I8855&amp;" "&amp;IF($I8855&lt;=TEXT(★完成資料!$A$1,"yyyymm"),TEXT(★完成資料!$A$1,"yyyymm"),"999999")&amp; " " &amp; LEFT(F8855 &amp; "          ",10))))</f>
        <v xml:space="preserve">T O 202205 yyyy00 HV        </v>
      </c>
      <c r="B8855" s="68" t="s">
        <v>475</v>
      </c>
      <c r="C8855" s="68" t="s">
        <v>119</v>
      </c>
      <c r="D8855" s="68" t="s">
        <v>287</v>
      </c>
      <c r="E8855" s="68" t="s">
        <v>531</v>
      </c>
      <c r="F8855" s="68" t="s">
        <v>360</v>
      </c>
      <c r="G8855" s="68" t="s">
        <v>77</v>
      </c>
      <c r="H8855" s="68" t="s">
        <v>273</v>
      </c>
      <c r="I8855" s="68" t="s">
        <v>647</v>
      </c>
      <c r="J8855" s="65">
        <v>99</v>
      </c>
      <c r="K8855" s="65">
        <v>93</v>
      </c>
      <c r="L8855" s="65">
        <v>429</v>
      </c>
      <c r="M8855" s="65" t="s">
        <v>380</v>
      </c>
    </row>
    <row r="8856" spans="1:13" ht="12.75" customHeight="1">
      <c r="A8856" s="65" t="str">
        <f>IF(ROW()=1,"KEY",IF(ISNA(VLOOKUP(B8856,車名対応マスタ!B:D,3,FALSE)),"",IF(VLOOKUP(B8856,車名対応マスタ!B:D,3,FALSE)="","",$D8856&amp;" "&amp;IF($G8856="9","J","O")&amp;" "&amp;$I8856&amp;" "&amp;IF($I8856&lt;=TEXT(★完成資料!$A$1,"yyyymm"),TEXT(★完成資料!$A$1,"yyyymm"),"999999")&amp; " " &amp; LEFT(F8856 &amp; "          ",10))))</f>
        <v xml:space="preserve">T O 202206 yyyy00 HV        </v>
      </c>
      <c r="B8856" s="68" t="s">
        <v>475</v>
      </c>
      <c r="C8856" s="68" t="s">
        <v>119</v>
      </c>
      <c r="D8856" s="68" t="s">
        <v>287</v>
      </c>
      <c r="E8856" s="68" t="s">
        <v>531</v>
      </c>
      <c r="F8856" s="68" t="s">
        <v>360</v>
      </c>
      <c r="G8856" s="68" t="s">
        <v>77</v>
      </c>
      <c r="H8856" s="68" t="s">
        <v>273</v>
      </c>
      <c r="I8856" s="68" t="s">
        <v>652</v>
      </c>
      <c r="J8856" s="65">
        <v>95</v>
      </c>
      <c r="K8856" s="65">
        <v>79</v>
      </c>
      <c r="L8856" s="65">
        <v>429</v>
      </c>
      <c r="M8856" s="65" t="s">
        <v>380</v>
      </c>
    </row>
    <row r="8857" spans="1:13" ht="12.75" customHeight="1">
      <c r="A8857" s="65" t="str">
        <f>IF(ROW()=1,"KEY",IF(ISNA(VLOOKUP(B8857,車名対応マスタ!B:D,3,FALSE)),"",IF(VLOOKUP(B8857,車名対応マスタ!B:D,3,FALSE)="","",$D8857&amp;" "&amp;IF($G8857="9","J","O")&amp;" "&amp;$I8857&amp;" "&amp;IF($I8857&lt;=TEXT(★完成資料!$A$1,"yyyymm"),TEXT(★完成資料!$A$1,"yyyymm"),"999999")&amp; " " &amp; LEFT(F8857 &amp; "          ",10))))</f>
        <v xml:space="preserve">T O 202207 yyyy00 HV        </v>
      </c>
      <c r="B8857" s="68" t="s">
        <v>475</v>
      </c>
      <c r="C8857" s="68" t="s">
        <v>119</v>
      </c>
      <c r="D8857" s="68" t="s">
        <v>287</v>
      </c>
      <c r="E8857" s="68" t="s">
        <v>531</v>
      </c>
      <c r="F8857" s="68" t="s">
        <v>360</v>
      </c>
      <c r="G8857" s="68" t="s">
        <v>77</v>
      </c>
      <c r="H8857" s="68" t="s">
        <v>273</v>
      </c>
      <c r="I8857" s="68" t="s">
        <v>655</v>
      </c>
      <c r="J8857" s="65">
        <v>55</v>
      </c>
      <c r="K8857" s="65">
        <v>50</v>
      </c>
      <c r="L8857" s="65">
        <v>429</v>
      </c>
      <c r="M8857" s="65" t="s">
        <v>380</v>
      </c>
    </row>
    <row r="8858" spans="1:13" ht="12.75" customHeight="1">
      <c r="A8858" s="65" t="str">
        <f>IF(ROW()=1,"KEY",IF(ISNA(VLOOKUP(B8858,車名対応マスタ!B:D,3,FALSE)),"",IF(VLOOKUP(B8858,車名対応マスタ!B:D,3,FALSE)="","",$D8858&amp;" "&amp;IF($G8858="9","J","O")&amp;" "&amp;$I8858&amp;" "&amp;IF($I8858&lt;=TEXT(★完成資料!$A$1,"yyyymm"),TEXT(★完成資料!$A$1,"yyyymm"),"999999")&amp; " " &amp; LEFT(F8858 &amp; "          ",10))))</f>
        <v xml:space="preserve">T O 202208 yyyy00 HV        </v>
      </c>
      <c r="B8858" s="68" t="s">
        <v>475</v>
      </c>
      <c r="C8858" s="68" t="s">
        <v>119</v>
      </c>
      <c r="D8858" s="68" t="s">
        <v>287</v>
      </c>
      <c r="E8858" s="68" t="s">
        <v>531</v>
      </c>
      <c r="F8858" s="68" t="s">
        <v>360</v>
      </c>
      <c r="G8858" s="68" t="s">
        <v>77</v>
      </c>
      <c r="H8858" s="68" t="s">
        <v>273</v>
      </c>
      <c r="I8858" s="68" t="s">
        <v>656</v>
      </c>
      <c r="J8858" s="65">
        <v>37</v>
      </c>
      <c r="K8858" s="65">
        <v>68</v>
      </c>
      <c r="L8858" s="65">
        <v>429</v>
      </c>
      <c r="M8858" s="65" t="s">
        <v>380</v>
      </c>
    </row>
    <row r="8859" spans="1:13" ht="12.75" customHeight="1">
      <c r="A8859" s="65" t="str">
        <f>IF(ROW()=1,"KEY",IF(ISNA(VLOOKUP(B8859,車名対応マスタ!B:D,3,FALSE)),"",IF(VLOOKUP(B8859,車名対応マスタ!B:D,3,FALSE)="","",$D8859&amp;" "&amp;IF($G8859="9","J","O")&amp;" "&amp;$I8859&amp;" "&amp;IF($I8859&lt;=TEXT(★完成資料!$A$1,"yyyymm"),TEXT(★完成資料!$A$1,"yyyymm"),"999999")&amp; " " &amp; LEFT(F8859 &amp; "          ",10))))</f>
        <v xml:space="preserve">T O 202209 yyyy00 HV        </v>
      </c>
      <c r="B8859" s="68" t="s">
        <v>475</v>
      </c>
      <c r="C8859" s="68" t="s">
        <v>119</v>
      </c>
      <c r="D8859" s="68" t="s">
        <v>287</v>
      </c>
      <c r="E8859" s="68" t="s">
        <v>531</v>
      </c>
      <c r="F8859" s="68" t="s">
        <v>360</v>
      </c>
      <c r="G8859" s="68" t="s">
        <v>77</v>
      </c>
      <c r="H8859" s="68" t="s">
        <v>273</v>
      </c>
      <c r="I8859" s="68" t="s">
        <v>657</v>
      </c>
      <c r="J8859" s="65">
        <v>85</v>
      </c>
      <c r="K8859" s="65">
        <v>33</v>
      </c>
      <c r="L8859" s="65">
        <v>429</v>
      </c>
      <c r="M8859" s="65" t="s">
        <v>380</v>
      </c>
    </row>
    <row r="8860" spans="1:13" ht="12.75" customHeight="1">
      <c r="A8860" s="65" t="str">
        <f>IF(ROW()=1,"KEY",IF(ISNA(VLOOKUP(B8860,車名対応マスタ!B:D,3,FALSE)),"",IF(VLOOKUP(B8860,車名対応マスタ!B:D,3,FALSE)="","",$D8860&amp;" "&amp;IF($G8860="9","J","O")&amp;" "&amp;$I8860&amp;" "&amp;IF($I8860&lt;=TEXT(★完成資料!$A$1,"yyyymm"),TEXT(★完成資料!$A$1,"yyyymm"),"999999")&amp; " " &amp; LEFT(F8860 &amp; "          ",10))))</f>
        <v xml:space="preserve">T O 202210 yyyy00 HV        </v>
      </c>
      <c r="B8860" s="68" t="s">
        <v>475</v>
      </c>
      <c r="C8860" s="68" t="s">
        <v>119</v>
      </c>
      <c r="D8860" s="68" t="s">
        <v>287</v>
      </c>
      <c r="E8860" s="68" t="s">
        <v>531</v>
      </c>
      <c r="F8860" s="68" t="s">
        <v>360</v>
      </c>
      <c r="G8860" s="68" t="s">
        <v>77</v>
      </c>
      <c r="H8860" s="68" t="s">
        <v>273</v>
      </c>
      <c r="I8860" s="68" t="s">
        <v>663</v>
      </c>
      <c r="J8860" s="65">
        <v>52</v>
      </c>
      <c r="K8860" s="65">
        <v>35</v>
      </c>
      <c r="L8860" s="65">
        <v>429</v>
      </c>
      <c r="M8860" s="65" t="s">
        <v>380</v>
      </c>
    </row>
    <row r="8861" spans="1:13" ht="12.75" customHeight="1">
      <c r="A8861" s="65" t="str">
        <f>IF(ROW()=1,"KEY",IF(ISNA(VLOOKUP(B8861,車名対応マスタ!B:D,3,FALSE)),"",IF(VLOOKUP(B8861,車名対応マスタ!B:D,3,FALSE)="","",$D8861&amp;" "&amp;IF($G8861="9","J","O")&amp;" "&amp;$I8861&amp;" "&amp;IF($I8861&lt;=TEXT(★完成資料!$A$1,"yyyymm"),TEXT(★完成資料!$A$1,"yyyymm"),"999999")&amp; " " &amp; LEFT(F8861 &amp; "          ",10))))</f>
        <v xml:space="preserve">T O 202201 yyyy00 HV        </v>
      </c>
      <c r="B8861" s="68" t="s">
        <v>475</v>
      </c>
      <c r="C8861" s="68" t="s">
        <v>119</v>
      </c>
      <c r="D8861" s="68" t="s">
        <v>287</v>
      </c>
      <c r="E8861" s="68" t="s">
        <v>531</v>
      </c>
      <c r="F8861" s="68" t="s">
        <v>360</v>
      </c>
      <c r="G8861" s="68" t="s">
        <v>77</v>
      </c>
      <c r="H8861" s="68" t="s">
        <v>273</v>
      </c>
      <c r="I8861" s="68" t="s">
        <v>639</v>
      </c>
      <c r="J8861" s="65">
        <v>286</v>
      </c>
      <c r="K8861" s="65">
        <v>149</v>
      </c>
      <c r="L8861" s="65">
        <v>409</v>
      </c>
      <c r="M8861" s="65" t="s">
        <v>281</v>
      </c>
    </row>
    <row r="8862" spans="1:13" ht="12.75" customHeight="1">
      <c r="A8862" s="65" t="str">
        <f>IF(ROW()=1,"KEY",IF(ISNA(VLOOKUP(B8862,車名対応マスタ!B:D,3,FALSE)),"",IF(VLOOKUP(B8862,車名対応マスタ!B:D,3,FALSE)="","",$D8862&amp;" "&amp;IF($G8862="9","J","O")&amp;" "&amp;$I8862&amp;" "&amp;IF($I8862&lt;=TEXT(★完成資料!$A$1,"yyyymm"),TEXT(★完成資料!$A$1,"yyyymm"),"999999")&amp; " " &amp; LEFT(F8862 &amp; "          ",10))))</f>
        <v xml:space="preserve">T O 202202 yyyy00 HV        </v>
      </c>
      <c r="B8862" s="68" t="s">
        <v>475</v>
      </c>
      <c r="C8862" s="68" t="s">
        <v>119</v>
      </c>
      <c r="D8862" s="68" t="s">
        <v>287</v>
      </c>
      <c r="E8862" s="68" t="s">
        <v>531</v>
      </c>
      <c r="F8862" s="68" t="s">
        <v>360</v>
      </c>
      <c r="G8862" s="68" t="s">
        <v>77</v>
      </c>
      <c r="H8862" s="68" t="s">
        <v>273</v>
      </c>
      <c r="I8862" s="68" t="s">
        <v>640</v>
      </c>
      <c r="J8862" s="65">
        <v>171</v>
      </c>
      <c r="K8862" s="65">
        <v>190</v>
      </c>
      <c r="L8862" s="65">
        <v>409</v>
      </c>
      <c r="M8862" s="65" t="s">
        <v>281</v>
      </c>
    </row>
    <row r="8863" spans="1:13" ht="12.75" customHeight="1">
      <c r="A8863" s="65" t="str">
        <f>IF(ROW()=1,"KEY",IF(ISNA(VLOOKUP(B8863,車名対応マスタ!B:D,3,FALSE)),"",IF(VLOOKUP(B8863,車名対応マスタ!B:D,3,FALSE)="","",$D8863&amp;" "&amp;IF($G8863="9","J","O")&amp;" "&amp;$I8863&amp;" "&amp;IF($I8863&lt;=TEXT(★完成資料!$A$1,"yyyymm"),TEXT(★完成資料!$A$1,"yyyymm"),"999999")&amp; " " &amp; LEFT(F8863 &amp; "          ",10))))</f>
        <v xml:space="preserve">T O 202203 yyyy00 HV        </v>
      </c>
      <c r="B8863" s="68" t="s">
        <v>475</v>
      </c>
      <c r="C8863" s="68" t="s">
        <v>119</v>
      </c>
      <c r="D8863" s="68" t="s">
        <v>287</v>
      </c>
      <c r="E8863" s="68" t="s">
        <v>531</v>
      </c>
      <c r="F8863" s="68" t="s">
        <v>360</v>
      </c>
      <c r="G8863" s="68" t="s">
        <v>77</v>
      </c>
      <c r="H8863" s="68" t="s">
        <v>273</v>
      </c>
      <c r="I8863" s="68" t="s">
        <v>641</v>
      </c>
      <c r="J8863" s="65">
        <v>151</v>
      </c>
      <c r="K8863" s="65">
        <v>218</v>
      </c>
      <c r="L8863" s="65">
        <v>409</v>
      </c>
      <c r="M8863" s="65" t="s">
        <v>281</v>
      </c>
    </row>
    <row r="8864" spans="1:13" ht="12.75" customHeight="1">
      <c r="A8864" s="65" t="str">
        <f>IF(ROW()=1,"KEY",IF(ISNA(VLOOKUP(B8864,車名対応マスタ!B:D,3,FALSE)),"",IF(VLOOKUP(B8864,車名対応マスタ!B:D,3,FALSE)="","",$D8864&amp;" "&amp;IF($G8864="9","J","O")&amp;" "&amp;$I8864&amp;" "&amp;IF($I8864&lt;=TEXT(★完成資料!$A$1,"yyyymm"),TEXT(★完成資料!$A$1,"yyyymm"),"999999")&amp; " " &amp; LEFT(F8864 &amp; "          ",10))))</f>
        <v xml:space="preserve">T O 202204 yyyy00 HV        </v>
      </c>
      <c r="B8864" s="68" t="s">
        <v>475</v>
      </c>
      <c r="C8864" s="68" t="s">
        <v>119</v>
      </c>
      <c r="D8864" s="68" t="s">
        <v>287</v>
      </c>
      <c r="E8864" s="68" t="s">
        <v>531</v>
      </c>
      <c r="F8864" s="68" t="s">
        <v>360</v>
      </c>
      <c r="G8864" s="68" t="s">
        <v>77</v>
      </c>
      <c r="H8864" s="68" t="s">
        <v>273</v>
      </c>
      <c r="I8864" s="68" t="s">
        <v>642</v>
      </c>
      <c r="J8864" s="65">
        <v>92</v>
      </c>
      <c r="K8864" s="65">
        <v>133</v>
      </c>
      <c r="L8864" s="65">
        <v>409</v>
      </c>
      <c r="M8864" s="65" t="s">
        <v>281</v>
      </c>
    </row>
    <row r="8865" spans="1:13" ht="12.75" customHeight="1">
      <c r="A8865" s="65" t="str">
        <f>IF(ROW()=1,"KEY",IF(ISNA(VLOOKUP(B8865,車名対応マスタ!B:D,3,FALSE)),"",IF(VLOOKUP(B8865,車名対応マスタ!B:D,3,FALSE)="","",$D8865&amp;" "&amp;IF($G8865="9","J","O")&amp;" "&amp;$I8865&amp;" "&amp;IF($I8865&lt;=TEXT(★完成資料!$A$1,"yyyymm"),TEXT(★完成資料!$A$1,"yyyymm"),"999999")&amp; " " &amp; LEFT(F8865 &amp; "          ",10))))</f>
        <v xml:space="preserve">T O 202205 yyyy00 HV        </v>
      </c>
      <c r="B8865" s="68" t="s">
        <v>475</v>
      </c>
      <c r="C8865" s="68" t="s">
        <v>119</v>
      </c>
      <c r="D8865" s="68" t="s">
        <v>287</v>
      </c>
      <c r="E8865" s="68" t="s">
        <v>531</v>
      </c>
      <c r="F8865" s="68" t="s">
        <v>360</v>
      </c>
      <c r="G8865" s="68" t="s">
        <v>77</v>
      </c>
      <c r="H8865" s="68" t="s">
        <v>273</v>
      </c>
      <c r="I8865" s="68" t="s">
        <v>647</v>
      </c>
      <c r="J8865" s="65">
        <v>235</v>
      </c>
      <c r="K8865" s="65">
        <v>167</v>
      </c>
      <c r="L8865" s="65">
        <v>409</v>
      </c>
      <c r="M8865" s="65" t="s">
        <v>281</v>
      </c>
    </row>
    <row r="8866" spans="1:13" ht="12.75" customHeight="1">
      <c r="A8866" s="65" t="str">
        <f>IF(ROW()=1,"KEY",IF(ISNA(VLOOKUP(B8866,車名対応マスタ!B:D,3,FALSE)),"",IF(VLOOKUP(B8866,車名対応マスタ!B:D,3,FALSE)="","",$D8866&amp;" "&amp;IF($G8866="9","J","O")&amp;" "&amp;$I8866&amp;" "&amp;IF($I8866&lt;=TEXT(★完成資料!$A$1,"yyyymm"),TEXT(★完成資料!$A$1,"yyyymm"),"999999")&amp; " " &amp; LEFT(F8866 &amp; "          ",10))))</f>
        <v xml:space="preserve">T O 202206 yyyy00 HV        </v>
      </c>
      <c r="B8866" s="68" t="s">
        <v>475</v>
      </c>
      <c r="C8866" s="68" t="s">
        <v>119</v>
      </c>
      <c r="D8866" s="68" t="s">
        <v>287</v>
      </c>
      <c r="E8866" s="68" t="s">
        <v>531</v>
      </c>
      <c r="F8866" s="68" t="s">
        <v>360</v>
      </c>
      <c r="G8866" s="68" t="s">
        <v>77</v>
      </c>
      <c r="H8866" s="68" t="s">
        <v>273</v>
      </c>
      <c r="I8866" s="68" t="s">
        <v>652</v>
      </c>
      <c r="J8866" s="65">
        <v>79</v>
      </c>
      <c r="K8866" s="65">
        <v>173</v>
      </c>
      <c r="L8866" s="65">
        <v>409</v>
      </c>
      <c r="M8866" s="65" t="s">
        <v>281</v>
      </c>
    </row>
    <row r="8867" spans="1:13" ht="12.75" customHeight="1">
      <c r="A8867" s="65" t="str">
        <f>IF(ROW()=1,"KEY",IF(ISNA(VLOOKUP(B8867,車名対応マスタ!B:D,3,FALSE)),"",IF(VLOOKUP(B8867,車名対応マスタ!B:D,3,FALSE)="","",$D8867&amp;" "&amp;IF($G8867="9","J","O")&amp;" "&amp;$I8867&amp;" "&amp;IF($I8867&lt;=TEXT(★完成資料!$A$1,"yyyymm"),TEXT(★完成資料!$A$1,"yyyymm"),"999999")&amp; " " &amp; LEFT(F8867 &amp; "          ",10))))</f>
        <v xml:space="preserve">T O 202207 yyyy00 HV        </v>
      </c>
      <c r="B8867" s="68" t="s">
        <v>475</v>
      </c>
      <c r="C8867" s="68" t="s">
        <v>119</v>
      </c>
      <c r="D8867" s="68" t="s">
        <v>287</v>
      </c>
      <c r="E8867" s="68" t="s">
        <v>531</v>
      </c>
      <c r="F8867" s="68" t="s">
        <v>360</v>
      </c>
      <c r="G8867" s="68" t="s">
        <v>77</v>
      </c>
      <c r="H8867" s="68" t="s">
        <v>273</v>
      </c>
      <c r="I8867" s="68" t="s">
        <v>655</v>
      </c>
      <c r="J8867" s="65">
        <v>158</v>
      </c>
      <c r="K8867" s="65">
        <v>154</v>
      </c>
      <c r="L8867" s="65">
        <v>409</v>
      </c>
      <c r="M8867" s="65" t="s">
        <v>281</v>
      </c>
    </row>
    <row r="8868" spans="1:13" ht="12.75" customHeight="1">
      <c r="A8868" s="65" t="str">
        <f>IF(ROW()=1,"KEY",IF(ISNA(VLOOKUP(B8868,車名対応マスタ!B:D,3,FALSE)),"",IF(VLOOKUP(B8868,車名対応マスタ!B:D,3,FALSE)="","",$D8868&amp;" "&amp;IF($G8868="9","J","O")&amp;" "&amp;$I8868&amp;" "&amp;IF($I8868&lt;=TEXT(★完成資料!$A$1,"yyyymm"),TEXT(★完成資料!$A$1,"yyyymm"),"999999")&amp; " " &amp; LEFT(F8868 &amp; "          ",10))))</f>
        <v xml:space="preserve">T O 202208 yyyy00 HV        </v>
      </c>
      <c r="B8868" s="68" t="s">
        <v>475</v>
      </c>
      <c r="C8868" s="68" t="s">
        <v>119</v>
      </c>
      <c r="D8868" s="68" t="s">
        <v>287</v>
      </c>
      <c r="E8868" s="68" t="s">
        <v>531</v>
      </c>
      <c r="F8868" s="68" t="s">
        <v>360</v>
      </c>
      <c r="G8868" s="68" t="s">
        <v>77</v>
      </c>
      <c r="H8868" s="68" t="s">
        <v>273</v>
      </c>
      <c r="I8868" s="68" t="s">
        <v>656</v>
      </c>
      <c r="J8868" s="65">
        <v>182</v>
      </c>
      <c r="K8868" s="65">
        <v>150</v>
      </c>
      <c r="L8868" s="65">
        <v>409</v>
      </c>
      <c r="M8868" s="65" t="s">
        <v>281</v>
      </c>
    </row>
    <row r="8869" spans="1:13" ht="12.75" customHeight="1">
      <c r="A8869" s="65" t="str">
        <f>IF(ROW()=1,"KEY",IF(ISNA(VLOOKUP(B8869,車名対応マスタ!B:D,3,FALSE)),"",IF(VLOOKUP(B8869,車名対応マスタ!B:D,3,FALSE)="","",$D8869&amp;" "&amp;IF($G8869="9","J","O")&amp;" "&amp;$I8869&amp;" "&amp;IF($I8869&lt;=TEXT(★完成資料!$A$1,"yyyymm"),TEXT(★完成資料!$A$1,"yyyymm"),"999999")&amp; " " &amp; LEFT(F8869 &amp; "          ",10))))</f>
        <v xml:space="preserve">T O 202209 yyyy00 HV        </v>
      </c>
      <c r="B8869" s="68" t="s">
        <v>475</v>
      </c>
      <c r="C8869" s="68" t="s">
        <v>119</v>
      </c>
      <c r="D8869" s="68" t="s">
        <v>287</v>
      </c>
      <c r="E8869" s="68" t="s">
        <v>531</v>
      </c>
      <c r="F8869" s="68" t="s">
        <v>360</v>
      </c>
      <c r="G8869" s="68" t="s">
        <v>77</v>
      </c>
      <c r="H8869" s="68" t="s">
        <v>273</v>
      </c>
      <c r="I8869" s="68" t="s">
        <v>657</v>
      </c>
      <c r="J8869" s="65">
        <v>56</v>
      </c>
      <c r="K8869" s="65">
        <v>114</v>
      </c>
      <c r="L8869" s="65">
        <v>409</v>
      </c>
      <c r="M8869" s="65" t="s">
        <v>281</v>
      </c>
    </row>
    <row r="8870" spans="1:13" ht="12.75" customHeight="1">
      <c r="A8870" s="65" t="str">
        <f>IF(ROW()=1,"KEY",IF(ISNA(VLOOKUP(B8870,車名対応マスタ!B:D,3,FALSE)),"",IF(VLOOKUP(B8870,車名対応マスタ!B:D,3,FALSE)="","",$D8870&amp;" "&amp;IF($G8870="9","J","O")&amp;" "&amp;$I8870&amp;" "&amp;IF($I8870&lt;=TEXT(★完成資料!$A$1,"yyyymm"),TEXT(★完成資料!$A$1,"yyyymm"),"999999")&amp; " " &amp; LEFT(F8870 &amp; "          ",10))))</f>
        <v xml:space="preserve">T O 202210 yyyy00 HV        </v>
      </c>
      <c r="B8870" s="68" t="s">
        <v>475</v>
      </c>
      <c r="C8870" s="68" t="s">
        <v>119</v>
      </c>
      <c r="D8870" s="68" t="s">
        <v>287</v>
      </c>
      <c r="E8870" s="68" t="s">
        <v>531</v>
      </c>
      <c r="F8870" s="68" t="s">
        <v>360</v>
      </c>
      <c r="G8870" s="68" t="s">
        <v>77</v>
      </c>
      <c r="H8870" s="68" t="s">
        <v>273</v>
      </c>
      <c r="I8870" s="68" t="s">
        <v>663</v>
      </c>
      <c r="J8870" s="65">
        <v>152</v>
      </c>
      <c r="K8870" s="65">
        <v>53</v>
      </c>
      <c r="L8870" s="65">
        <v>409</v>
      </c>
      <c r="M8870" s="65" t="s">
        <v>281</v>
      </c>
    </row>
    <row r="8871" spans="1:13" ht="12.75" customHeight="1">
      <c r="A8871" s="65" t="str">
        <f>IF(ROW()=1,"KEY",IF(ISNA(VLOOKUP(B8871,車名対応マスタ!B:D,3,FALSE)),"",IF(VLOOKUP(B8871,車名対応マスタ!B:D,3,FALSE)="","",$D8871&amp;" "&amp;IF($G8871="9","J","O")&amp;" "&amp;$I8871&amp;" "&amp;IF($I8871&lt;=TEXT(★完成資料!$A$1,"yyyymm"),TEXT(★完成資料!$A$1,"yyyymm"),"999999")&amp; " " &amp; LEFT(F8871 &amp; "          ",10))))</f>
        <v xml:space="preserve">T O 202201 yyyy00 HV        </v>
      </c>
      <c r="B8871" s="68" t="s">
        <v>475</v>
      </c>
      <c r="C8871" s="68" t="s">
        <v>119</v>
      </c>
      <c r="D8871" s="68" t="s">
        <v>287</v>
      </c>
      <c r="E8871" s="68" t="s">
        <v>531</v>
      </c>
      <c r="F8871" s="68" t="s">
        <v>360</v>
      </c>
      <c r="G8871" s="68" t="s">
        <v>77</v>
      </c>
      <c r="H8871" s="68" t="s">
        <v>273</v>
      </c>
      <c r="I8871" s="68" t="s">
        <v>639</v>
      </c>
      <c r="J8871" s="65">
        <v>79</v>
      </c>
      <c r="K8871" s="65">
        <v>68</v>
      </c>
      <c r="L8871" s="65">
        <v>423</v>
      </c>
      <c r="M8871" s="65" t="s">
        <v>381</v>
      </c>
    </row>
    <row r="8872" spans="1:13" ht="12.75" customHeight="1">
      <c r="A8872" s="65" t="str">
        <f>IF(ROW()=1,"KEY",IF(ISNA(VLOOKUP(B8872,車名対応マスタ!B:D,3,FALSE)),"",IF(VLOOKUP(B8872,車名対応マスタ!B:D,3,FALSE)="","",$D8872&amp;" "&amp;IF($G8872="9","J","O")&amp;" "&amp;$I8872&amp;" "&amp;IF($I8872&lt;=TEXT(★完成資料!$A$1,"yyyymm"),TEXT(★完成資料!$A$1,"yyyymm"),"999999")&amp; " " &amp; LEFT(F8872 &amp; "          ",10))))</f>
        <v xml:space="preserve">T O 202202 yyyy00 HV        </v>
      </c>
      <c r="B8872" s="68" t="s">
        <v>475</v>
      </c>
      <c r="C8872" s="68" t="s">
        <v>119</v>
      </c>
      <c r="D8872" s="68" t="s">
        <v>287</v>
      </c>
      <c r="E8872" s="68" t="s">
        <v>531</v>
      </c>
      <c r="F8872" s="68" t="s">
        <v>360</v>
      </c>
      <c r="G8872" s="68" t="s">
        <v>77</v>
      </c>
      <c r="H8872" s="68" t="s">
        <v>273</v>
      </c>
      <c r="I8872" s="68" t="s">
        <v>640</v>
      </c>
      <c r="J8872" s="65">
        <v>93</v>
      </c>
      <c r="K8872" s="65">
        <v>89</v>
      </c>
      <c r="L8872" s="65">
        <v>423</v>
      </c>
      <c r="M8872" s="65" t="s">
        <v>381</v>
      </c>
    </row>
    <row r="8873" spans="1:13" ht="12.75" customHeight="1">
      <c r="A8873" s="65" t="str">
        <f>IF(ROW()=1,"KEY",IF(ISNA(VLOOKUP(B8873,車名対応マスタ!B:D,3,FALSE)),"",IF(VLOOKUP(B8873,車名対応マスタ!B:D,3,FALSE)="","",$D8873&amp;" "&amp;IF($G8873="9","J","O")&amp;" "&amp;$I8873&amp;" "&amp;IF($I8873&lt;=TEXT(★完成資料!$A$1,"yyyymm"),TEXT(★完成資料!$A$1,"yyyymm"),"999999")&amp; " " &amp; LEFT(F8873 &amp; "          ",10))))</f>
        <v xml:space="preserve">T O 202203 yyyy00 HV        </v>
      </c>
      <c r="B8873" s="68" t="s">
        <v>475</v>
      </c>
      <c r="C8873" s="68" t="s">
        <v>119</v>
      </c>
      <c r="D8873" s="68" t="s">
        <v>287</v>
      </c>
      <c r="E8873" s="68" t="s">
        <v>531</v>
      </c>
      <c r="F8873" s="68" t="s">
        <v>360</v>
      </c>
      <c r="G8873" s="68" t="s">
        <v>77</v>
      </c>
      <c r="H8873" s="68" t="s">
        <v>273</v>
      </c>
      <c r="I8873" s="68" t="s">
        <v>641</v>
      </c>
      <c r="J8873" s="65">
        <v>138</v>
      </c>
      <c r="K8873" s="65">
        <v>106</v>
      </c>
      <c r="L8873" s="65">
        <v>423</v>
      </c>
      <c r="M8873" s="65" t="s">
        <v>381</v>
      </c>
    </row>
    <row r="8874" spans="1:13" ht="12.75" customHeight="1">
      <c r="A8874" s="65" t="str">
        <f>IF(ROW()=1,"KEY",IF(ISNA(VLOOKUP(B8874,車名対応マスタ!B:D,3,FALSE)),"",IF(VLOOKUP(B8874,車名対応マスタ!B:D,3,FALSE)="","",$D8874&amp;" "&amp;IF($G8874="9","J","O")&amp;" "&amp;$I8874&amp;" "&amp;IF($I8874&lt;=TEXT(★完成資料!$A$1,"yyyymm"),TEXT(★完成資料!$A$1,"yyyymm"),"999999")&amp; " " &amp; LEFT(F8874 &amp; "          ",10))))</f>
        <v xml:space="preserve">T O 202204 yyyy00 HV        </v>
      </c>
      <c r="B8874" s="68" t="s">
        <v>475</v>
      </c>
      <c r="C8874" s="68" t="s">
        <v>119</v>
      </c>
      <c r="D8874" s="68" t="s">
        <v>287</v>
      </c>
      <c r="E8874" s="68" t="s">
        <v>531</v>
      </c>
      <c r="F8874" s="68" t="s">
        <v>360</v>
      </c>
      <c r="G8874" s="68" t="s">
        <v>77</v>
      </c>
      <c r="H8874" s="68" t="s">
        <v>273</v>
      </c>
      <c r="I8874" s="68" t="s">
        <v>642</v>
      </c>
      <c r="J8874" s="65">
        <v>65</v>
      </c>
      <c r="K8874" s="65">
        <v>68</v>
      </c>
      <c r="L8874" s="65">
        <v>423</v>
      </c>
      <c r="M8874" s="65" t="s">
        <v>381</v>
      </c>
    </row>
    <row r="8875" spans="1:13" ht="12.75" customHeight="1">
      <c r="A8875" s="65" t="str">
        <f>IF(ROW()=1,"KEY",IF(ISNA(VLOOKUP(B8875,車名対応マスタ!B:D,3,FALSE)),"",IF(VLOOKUP(B8875,車名対応マスタ!B:D,3,FALSE)="","",$D8875&amp;" "&amp;IF($G8875="9","J","O")&amp;" "&amp;$I8875&amp;" "&amp;IF($I8875&lt;=TEXT(★完成資料!$A$1,"yyyymm"),TEXT(★完成資料!$A$1,"yyyymm"),"999999")&amp; " " &amp; LEFT(F8875 &amp; "          ",10))))</f>
        <v xml:space="preserve">T O 202205 yyyy00 HV        </v>
      </c>
      <c r="B8875" s="68" t="s">
        <v>475</v>
      </c>
      <c r="C8875" s="68" t="s">
        <v>119</v>
      </c>
      <c r="D8875" s="68" t="s">
        <v>287</v>
      </c>
      <c r="E8875" s="68" t="s">
        <v>531</v>
      </c>
      <c r="F8875" s="68" t="s">
        <v>360</v>
      </c>
      <c r="G8875" s="68" t="s">
        <v>77</v>
      </c>
      <c r="H8875" s="68" t="s">
        <v>273</v>
      </c>
      <c r="I8875" s="68" t="s">
        <v>647</v>
      </c>
      <c r="J8875" s="65">
        <v>125</v>
      </c>
      <c r="K8875" s="65">
        <v>52</v>
      </c>
      <c r="L8875" s="65">
        <v>423</v>
      </c>
      <c r="M8875" s="65" t="s">
        <v>381</v>
      </c>
    </row>
    <row r="8876" spans="1:13" ht="12.75" customHeight="1">
      <c r="A8876" s="65" t="str">
        <f>IF(ROW()=1,"KEY",IF(ISNA(VLOOKUP(B8876,車名対応マスタ!B:D,3,FALSE)),"",IF(VLOOKUP(B8876,車名対応マスタ!B:D,3,FALSE)="","",$D8876&amp;" "&amp;IF($G8876="9","J","O")&amp;" "&amp;$I8876&amp;" "&amp;IF($I8876&lt;=TEXT(★完成資料!$A$1,"yyyymm"),TEXT(★完成資料!$A$1,"yyyymm"),"999999")&amp; " " &amp; LEFT(F8876 &amp; "          ",10))))</f>
        <v xml:space="preserve">T O 202206 yyyy00 HV        </v>
      </c>
      <c r="B8876" s="68" t="s">
        <v>475</v>
      </c>
      <c r="C8876" s="68" t="s">
        <v>119</v>
      </c>
      <c r="D8876" s="68" t="s">
        <v>287</v>
      </c>
      <c r="E8876" s="68" t="s">
        <v>531</v>
      </c>
      <c r="F8876" s="68" t="s">
        <v>360</v>
      </c>
      <c r="G8876" s="68" t="s">
        <v>77</v>
      </c>
      <c r="H8876" s="68" t="s">
        <v>273</v>
      </c>
      <c r="I8876" s="68" t="s">
        <v>652</v>
      </c>
      <c r="J8876" s="65">
        <v>63</v>
      </c>
      <c r="K8876" s="65">
        <v>111</v>
      </c>
      <c r="L8876" s="65">
        <v>423</v>
      </c>
      <c r="M8876" s="65" t="s">
        <v>381</v>
      </c>
    </row>
    <row r="8877" spans="1:13" ht="12.75" customHeight="1">
      <c r="A8877" s="65" t="str">
        <f>IF(ROW()=1,"KEY",IF(ISNA(VLOOKUP(B8877,車名対応マスタ!B:D,3,FALSE)),"",IF(VLOOKUP(B8877,車名対応マスタ!B:D,3,FALSE)="","",$D8877&amp;" "&amp;IF($G8877="9","J","O")&amp;" "&amp;$I8877&amp;" "&amp;IF($I8877&lt;=TEXT(★完成資料!$A$1,"yyyymm"),TEXT(★完成資料!$A$1,"yyyymm"),"999999")&amp; " " &amp; LEFT(F8877 &amp; "          ",10))))</f>
        <v xml:space="preserve">T O 202207 yyyy00 HV        </v>
      </c>
      <c r="B8877" s="68" t="s">
        <v>475</v>
      </c>
      <c r="C8877" s="68" t="s">
        <v>119</v>
      </c>
      <c r="D8877" s="68" t="s">
        <v>287</v>
      </c>
      <c r="E8877" s="68" t="s">
        <v>531</v>
      </c>
      <c r="F8877" s="68" t="s">
        <v>360</v>
      </c>
      <c r="G8877" s="68" t="s">
        <v>77</v>
      </c>
      <c r="H8877" s="68" t="s">
        <v>273</v>
      </c>
      <c r="I8877" s="68" t="s">
        <v>655</v>
      </c>
      <c r="J8877" s="65">
        <v>61</v>
      </c>
      <c r="K8877" s="65">
        <v>48</v>
      </c>
      <c r="L8877" s="65">
        <v>423</v>
      </c>
      <c r="M8877" s="65" t="s">
        <v>381</v>
      </c>
    </row>
    <row r="8878" spans="1:13" ht="12.75" customHeight="1">
      <c r="A8878" s="65" t="str">
        <f>IF(ROW()=1,"KEY",IF(ISNA(VLOOKUP(B8878,車名対応マスタ!B:D,3,FALSE)),"",IF(VLOOKUP(B8878,車名対応マスタ!B:D,3,FALSE)="","",$D8878&amp;" "&amp;IF($G8878="9","J","O")&amp;" "&amp;$I8878&amp;" "&amp;IF($I8878&lt;=TEXT(★完成資料!$A$1,"yyyymm"),TEXT(★完成資料!$A$1,"yyyymm"),"999999")&amp; " " &amp; LEFT(F8878 &amp; "          ",10))))</f>
        <v xml:space="preserve">T O 202208 yyyy00 HV        </v>
      </c>
      <c r="B8878" s="68" t="s">
        <v>475</v>
      </c>
      <c r="C8878" s="68" t="s">
        <v>119</v>
      </c>
      <c r="D8878" s="68" t="s">
        <v>287</v>
      </c>
      <c r="E8878" s="68" t="s">
        <v>531</v>
      </c>
      <c r="F8878" s="68" t="s">
        <v>360</v>
      </c>
      <c r="G8878" s="68" t="s">
        <v>77</v>
      </c>
      <c r="H8878" s="68" t="s">
        <v>273</v>
      </c>
      <c r="I8878" s="68" t="s">
        <v>656</v>
      </c>
      <c r="J8878" s="65">
        <v>33</v>
      </c>
      <c r="K8878" s="65">
        <v>49</v>
      </c>
      <c r="L8878" s="65">
        <v>423</v>
      </c>
      <c r="M8878" s="65" t="s">
        <v>381</v>
      </c>
    </row>
    <row r="8879" spans="1:13" ht="12.75" customHeight="1">
      <c r="A8879" s="65" t="str">
        <f>IF(ROW()=1,"KEY",IF(ISNA(VLOOKUP(B8879,車名対応マスタ!B:D,3,FALSE)),"",IF(VLOOKUP(B8879,車名対応マスタ!B:D,3,FALSE)="","",$D8879&amp;" "&amp;IF($G8879="9","J","O")&amp;" "&amp;$I8879&amp;" "&amp;IF($I8879&lt;=TEXT(★完成資料!$A$1,"yyyymm"),TEXT(★完成資料!$A$1,"yyyymm"),"999999")&amp; " " &amp; LEFT(F8879 &amp; "          ",10))))</f>
        <v xml:space="preserve">T O 202209 yyyy00 HV        </v>
      </c>
      <c r="B8879" s="68" t="s">
        <v>475</v>
      </c>
      <c r="C8879" s="68" t="s">
        <v>119</v>
      </c>
      <c r="D8879" s="68" t="s">
        <v>287</v>
      </c>
      <c r="E8879" s="68" t="s">
        <v>531</v>
      </c>
      <c r="F8879" s="68" t="s">
        <v>360</v>
      </c>
      <c r="G8879" s="68" t="s">
        <v>77</v>
      </c>
      <c r="H8879" s="68" t="s">
        <v>273</v>
      </c>
      <c r="I8879" s="68" t="s">
        <v>657</v>
      </c>
      <c r="J8879" s="65">
        <v>76</v>
      </c>
      <c r="K8879" s="65">
        <v>45</v>
      </c>
      <c r="L8879" s="65">
        <v>423</v>
      </c>
      <c r="M8879" s="65" t="s">
        <v>381</v>
      </c>
    </row>
    <row r="8880" spans="1:13" ht="12.75" customHeight="1">
      <c r="A8880" s="65" t="str">
        <f>IF(ROW()=1,"KEY",IF(ISNA(VLOOKUP(B8880,車名対応マスタ!B:D,3,FALSE)),"",IF(VLOOKUP(B8880,車名対応マスタ!B:D,3,FALSE)="","",$D8880&amp;" "&amp;IF($G8880="9","J","O")&amp;" "&amp;$I8880&amp;" "&amp;IF($I8880&lt;=TEXT(★完成資料!$A$1,"yyyymm"),TEXT(★完成資料!$A$1,"yyyymm"),"999999")&amp; " " &amp; LEFT(F8880 &amp; "          ",10))))</f>
        <v xml:space="preserve">T O 202210 yyyy00 HV        </v>
      </c>
      <c r="B8880" s="68" t="s">
        <v>475</v>
      </c>
      <c r="C8880" s="68" t="s">
        <v>119</v>
      </c>
      <c r="D8880" s="68" t="s">
        <v>287</v>
      </c>
      <c r="E8880" s="68" t="s">
        <v>531</v>
      </c>
      <c r="F8880" s="68" t="s">
        <v>360</v>
      </c>
      <c r="G8880" s="68" t="s">
        <v>77</v>
      </c>
      <c r="H8880" s="68" t="s">
        <v>273</v>
      </c>
      <c r="I8880" s="68" t="s">
        <v>663</v>
      </c>
      <c r="J8880" s="65">
        <v>46</v>
      </c>
      <c r="K8880" s="65">
        <v>32</v>
      </c>
      <c r="L8880" s="65">
        <v>423</v>
      </c>
      <c r="M8880" s="65" t="s">
        <v>381</v>
      </c>
    </row>
    <row r="8881" spans="1:13" ht="12.75" customHeight="1">
      <c r="A8881" s="65" t="str">
        <f>IF(ROW()=1,"KEY",IF(ISNA(VLOOKUP(B8881,車名対応マスタ!B:D,3,FALSE)),"",IF(VLOOKUP(B8881,車名対応マスタ!B:D,3,FALSE)="","",$D8881&amp;" "&amp;IF($G8881="9","J","O")&amp;" "&amp;$I8881&amp;" "&amp;IF($I8881&lt;=TEXT(★完成資料!$A$1,"yyyymm"),TEXT(★完成資料!$A$1,"yyyymm"),"999999")&amp; " " &amp; LEFT(F8881 &amp; "          ",10))))</f>
        <v xml:space="preserve">T O 202201 yyyy00 HV        </v>
      </c>
      <c r="B8881" s="68" t="s">
        <v>475</v>
      </c>
      <c r="C8881" s="68" t="s">
        <v>119</v>
      </c>
      <c r="D8881" s="68" t="s">
        <v>287</v>
      </c>
      <c r="E8881" s="68" t="s">
        <v>531</v>
      </c>
      <c r="F8881" s="68" t="s">
        <v>360</v>
      </c>
      <c r="G8881" s="68" t="s">
        <v>77</v>
      </c>
      <c r="H8881" s="68" t="s">
        <v>273</v>
      </c>
      <c r="I8881" s="68" t="s">
        <v>639</v>
      </c>
      <c r="J8881" s="65">
        <v>65</v>
      </c>
      <c r="K8881" s="65">
        <v>70</v>
      </c>
      <c r="L8881" s="65">
        <v>420</v>
      </c>
      <c r="M8881" s="65" t="s">
        <v>274</v>
      </c>
    </row>
    <row r="8882" spans="1:13" ht="12.75" customHeight="1">
      <c r="A8882" s="65" t="str">
        <f>IF(ROW()=1,"KEY",IF(ISNA(VLOOKUP(B8882,車名対応マスタ!B:D,3,FALSE)),"",IF(VLOOKUP(B8882,車名対応マスタ!B:D,3,FALSE)="","",$D8882&amp;" "&amp;IF($G8882="9","J","O")&amp;" "&amp;$I8882&amp;" "&amp;IF($I8882&lt;=TEXT(★完成資料!$A$1,"yyyymm"),TEXT(★完成資料!$A$1,"yyyymm"),"999999")&amp; " " &amp; LEFT(F8882 &amp; "          ",10))))</f>
        <v xml:space="preserve">T O 202202 yyyy00 HV        </v>
      </c>
      <c r="B8882" s="68" t="s">
        <v>475</v>
      </c>
      <c r="C8882" s="68" t="s">
        <v>119</v>
      </c>
      <c r="D8882" s="68" t="s">
        <v>287</v>
      </c>
      <c r="E8882" s="68" t="s">
        <v>531</v>
      </c>
      <c r="F8882" s="68" t="s">
        <v>360</v>
      </c>
      <c r="G8882" s="68" t="s">
        <v>77</v>
      </c>
      <c r="H8882" s="68" t="s">
        <v>273</v>
      </c>
      <c r="I8882" s="68" t="s">
        <v>640</v>
      </c>
      <c r="J8882" s="65">
        <v>44</v>
      </c>
      <c r="K8882" s="65">
        <v>165</v>
      </c>
      <c r="L8882" s="65">
        <v>420</v>
      </c>
      <c r="M8882" s="65" t="s">
        <v>274</v>
      </c>
    </row>
    <row r="8883" spans="1:13" ht="12.75" customHeight="1">
      <c r="A8883" s="65" t="str">
        <f>IF(ROW()=1,"KEY",IF(ISNA(VLOOKUP(B8883,車名対応マスタ!B:D,3,FALSE)),"",IF(VLOOKUP(B8883,車名対応マスタ!B:D,3,FALSE)="","",$D8883&amp;" "&amp;IF($G8883="9","J","O")&amp;" "&amp;$I8883&amp;" "&amp;IF($I8883&lt;=TEXT(★完成資料!$A$1,"yyyymm"),TEXT(★完成資料!$A$1,"yyyymm"),"999999")&amp; " " &amp; LEFT(F8883 &amp; "          ",10))))</f>
        <v xml:space="preserve">T O 202203 yyyy00 HV        </v>
      </c>
      <c r="B8883" s="68" t="s">
        <v>475</v>
      </c>
      <c r="C8883" s="68" t="s">
        <v>119</v>
      </c>
      <c r="D8883" s="68" t="s">
        <v>287</v>
      </c>
      <c r="E8883" s="68" t="s">
        <v>531</v>
      </c>
      <c r="F8883" s="68" t="s">
        <v>360</v>
      </c>
      <c r="G8883" s="68" t="s">
        <v>77</v>
      </c>
      <c r="H8883" s="68" t="s">
        <v>273</v>
      </c>
      <c r="I8883" s="68" t="s">
        <v>641</v>
      </c>
      <c r="J8883" s="65">
        <v>85</v>
      </c>
      <c r="K8883" s="65">
        <v>197</v>
      </c>
      <c r="L8883" s="65">
        <v>420</v>
      </c>
      <c r="M8883" s="65" t="s">
        <v>274</v>
      </c>
    </row>
    <row r="8884" spans="1:13" ht="12.75" customHeight="1">
      <c r="A8884" s="65" t="str">
        <f>IF(ROW()=1,"KEY",IF(ISNA(VLOOKUP(B8884,車名対応マスタ!B:D,3,FALSE)),"",IF(VLOOKUP(B8884,車名対応マスタ!B:D,3,FALSE)="","",$D8884&amp;" "&amp;IF($G8884="9","J","O")&amp;" "&amp;$I8884&amp;" "&amp;IF($I8884&lt;=TEXT(★完成資料!$A$1,"yyyymm"),TEXT(★完成資料!$A$1,"yyyymm"),"999999")&amp; " " &amp; LEFT(F8884 &amp; "          ",10))))</f>
        <v xml:space="preserve">T O 202204 yyyy00 HV        </v>
      </c>
      <c r="B8884" s="68" t="s">
        <v>475</v>
      </c>
      <c r="C8884" s="68" t="s">
        <v>119</v>
      </c>
      <c r="D8884" s="68" t="s">
        <v>287</v>
      </c>
      <c r="E8884" s="68" t="s">
        <v>531</v>
      </c>
      <c r="F8884" s="68" t="s">
        <v>360</v>
      </c>
      <c r="G8884" s="68" t="s">
        <v>77</v>
      </c>
      <c r="H8884" s="68" t="s">
        <v>273</v>
      </c>
      <c r="I8884" s="68" t="s">
        <v>642</v>
      </c>
      <c r="J8884" s="65">
        <v>178</v>
      </c>
      <c r="K8884" s="65">
        <v>185</v>
      </c>
      <c r="L8884" s="65">
        <v>420</v>
      </c>
      <c r="M8884" s="65" t="s">
        <v>274</v>
      </c>
    </row>
    <row r="8885" spans="1:13" ht="12.75" customHeight="1">
      <c r="A8885" s="65" t="str">
        <f>IF(ROW()=1,"KEY",IF(ISNA(VLOOKUP(B8885,車名対応マスタ!B:D,3,FALSE)),"",IF(VLOOKUP(B8885,車名対応マスタ!B:D,3,FALSE)="","",$D8885&amp;" "&amp;IF($G8885="9","J","O")&amp;" "&amp;$I8885&amp;" "&amp;IF($I8885&lt;=TEXT(★完成資料!$A$1,"yyyymm"),TEXT(★完成資料!$A$1,"yyyymm"),"999999")&amp; " " &amp; LEFT(F8885 &amp; "          ",10))))</f>
        <v xml:space="preserve">T O 202205 yyyy00 HV        </v>
      </c>
      <c r="B8885" s="68" t="s">
        <v>475</v>
      </c>
      <c r="C8885" s="68" t="s">
        <v>119</v>
      </c>
      <c r="D8885" s="68" t="s">
        <v>287</v>
      </c>
      <c r="E8885" s="68" t="s">
        <v>531</v>
      </c>
      <c r="F8885" s="68" t="s">
        <v>360</v>
      </c>
      <c r="G8885" s="68" t="s">
        <v>77</v>
      </c>
      <c r="H8885" s="68" t="s">
        <v>273</v>
      </c>
      <c r="I8885" s="68" t="s">
        <v>647</v>
      </c>
      <c r="J8885" s="65">
        <v>190</v>
      </c>
      <c r="K8885" s="65">
        <v>186</v>
      </c>
      <c r="L8885" s="65">
        <v>420</v>
      </c>
      <c r="M8885" s="65" t="s">
        <v>274</v>
      </c>
    </row>
    <row r="8886" spans="1:13" ht="12.75" customHeight="1">
      <c r="A8886" s="65" t="str">
        <f>IF(ROW()=1,"KEY",IF(ISNA(VLOOKUP(B8886,車名対応マスタ!B:D,3,FALSE)),"",IF(VLOOKUP(B8886,車名対応マスタ!B:D,3,FALSE)="","",$D8886&amp;" "&amp;IF($G8886="9","J","O")&amp;" "&amp;$I8886&amp;" "&amp;IF($I8886&lt;=TEXT(★完成資料!$A$1,"yyyymm"),TEXT(★完成資料!$A$1,"yyyymm"),"999999")&amp; " " &amp; LEFT(F8886 &amp; "          ",10))))</f>
        <v xml:space="preserve">T O 202206 yyyy00 HV        </v>
      </c>
      <c r="B8886" s="68" t="s">
        <v>475</v>
      </c>
      <c r="C8886" s="68" t="s">
        <v>119</v>
      </c>
      <c r="D8886" s="68" t="s">
        <v>287</v>
      </c>
      <c r="E8886" s="68" t="s">
        <v>531</v>
      </c>
      <c r="F8886" s="68" t="s">
        <v>360</v>
      </c>
      <c r="G8886" s="68" t="s">
        <v>77</v>
      </c>
      <c r="H8886" s="68" t="s">
        <v>273</v>
      </c>
      <c r="I8886" s="68" t="s">
        <v>652</v>
      </c>
      <c r="J8886" s="65">
        <v>110</v>
      </c>
      <c r="K8886" s="65">
        <v>249</v>
      </c>
      <c r="L8886" s="65">
        <v>420</v>
      </c>
      <c r="M8886" s="65" t="s">
        <v>274</v>
      </c>
    </row>
    <row r="8887" spans="1:13" ht="12.75" customHeight="1">
      <c r="A8887" s="65" t="str">
        <f>IF(ROW()=1,"KEY",IF(ISNA(VLOOKUP(B8887,車名対応マスタ!B:D,3,FALSE)),"",IF(VLOOKUP(B8887,車名対応マスタ!B:D,3,FALSE)="","",$D8887&amp;" "&amp;IF($G8887="9","J","O")&amp;" "&amp;$I8887&amp;" "&amp;IF($I8887&lt;=TEXT(★完成資料!$A$1,"yyyymm"),TEXT(★完成資料!$A$1,"yyyymm"),"999999")&amp; " " &amp; LEFT(F8887 &amp; "          ",10))))</f>
        <v xml:space="preserve">T O 202207 yyyy00 HV        </v>
      </c>
      <c r="B8887" s="68" t="s">
        <v>475</v>
      </c>
      <c r="C8887" s="68" t="s">
        <v>119</v>
      </c>
      <c r="D8887" s="68" t="s">
        <v>287</v>
      </c>
      <c r="E8887" s="68" t="s">
        <v>531</v>
      </c>
      <c r="F8887" s="68" t="s">
        <v>360</v>
      </c>
      <c r="G8887" s="68" t="s">
        <v>77</v>
      </c>
      <c r="H8887" s="68" t="s">
        <v>273</v>
      </c>
      <c r="I8887" s="68" t="s">
        <v>655</v>
      </c>
      <c r="J8887" s="65">
        <v>33</v>
      </c>
      <c r="K8887" s="65">
        <v>157</v>
      </c>
      <c r="L8887" s="65">
        <v>420</v>
      </c>
      <c r="M8887" s="65" t="s">
        <v>274</v>
      </c>
    </row>
    <row r="8888" spans="1:13" ht="12.75" customHeight="1">
      <c r="A8888" s="65" t="str">
        <f>IF(ROW()=1,"KEY",IF(ISNA(VLOOKUP(B8888,車名対応マスタ!B:D,3,FALSE)),"",IF(VLOOKUP(B8888,車名対応マスタ!B:D,3,FALSE)="","",$D8888&amp;" "&amp;IF($G8888="9","J","O")&amp;" "&amp;$I8888&amp;" "&amp;IF($I8888&lt;=TEXT(★完成資料!$A$1,"yyyymm"),TEXT(★完成資料!$A$1,"yyyymm"),"999999")&amp; " " &amp; LEFT(F8888 &amp; "          ",10))))</f>
        <v xml:space="preserve">T O 202208 yyyy00 HV        </v>
      </c>
      <c r="B8888" s="68" t="s">
        <v>475</v>
      </c>
      <c r="C8888" s="68" t="s">
        <v>119</v>
      </c>
      <c r="D8888" s="68" t="s">
        <v>287</v>
      </c>
      <c r="E8888" s="68" t="s">
        <v>531</v>
      </c>
      <c r="F8888" s="68" t="s">
        <v>360</v>
      </c>
      <c r="G8888" s="68" t="s">
        <v>77</v>
      </c>
      <c r="H8888" s="68" t="s">
        <v>273</v>
      </c>
      <c r="I8888" s="68" t="s">
        <v>656</v>
      </c>
      <c r="J8888" s="65">
        <v>76</v>
      </c>
      <c r="K8888" s="65">
        <v>133</v>
      </c>
      <c r="L8888" s="65">
        <v>420</v>
      </c>
      <c r="M8888" s="65" t="s">
        <v>274</v>
      </c>
    </row>
    <row r="8889" spans="1:13" ht="12.75" customHeight="1">
      <c r="A8889" s="65" t="str">
        <f>IF(ROW()=1,"KEY",IF(ISNA(VLOOKUP(B8889,車名対応マスタ!B:D,3,FALSE)),"",IF(VLOOKUP(B8889,車名対応マスタ!B:D,3,FALSE)="","",$D8889&amp;" "&amp;IF($G8889="9","J","O")&amp;" "&amp;$I8889&amp;" "&amp;IF($I8889&lt;=TEXT(★完成資料!$A$1,"yyyymm"),TEXT(★完成資料!$A$1,"yyyymm"),"999999")&amp; " " &amp; LEFT(F8889 &amp; "          ",10))))</f>
        <v xml:space="preserve">T O 202209 yyyy00 HV        </v>
      </c>
      <c r="B8889" s="68" t="s">
        <v>475</v>
      </c>
      <c r="C8889" s="68" t="s">
        <v>119</v>
      </c>
      <c r="D8889" s="68" t="s">
        <v>287</v>
      </c>
      <c r="E8889" s="68" t="s">
        <v>531</v>
      </c>
      <c r="F8889" s="68" t="s">
        <v>360</v>
      </c>
      <c r="G8889" s="68" t="s">
        <v>77</v>
      </c>
      <c r="H8889" s="68" t="s">
        <v>273</v>
      </c>
      <c r="I8889" s="68" t="s">
        <v>657</v>
      </c>
      <c r="J8889" s="65">
        <v>85</v>
      </c>
      <c r="K8889" s="65">
        <v>126</v>
      </c>
      <c r="L8889" s="65">
        <v>420</v>
      </c>
      <c r="M8889" s="65" t="s">
        <v>274</v>
      </c>
    </row>
    <row r="8890" spans="1:13" ht="12.75" customHeight="1">
      <c r="A8890" s="65" t="str">
        <f>IF(ROW()=1,"KEY",IF(ISNA(VLOOKUP(B8890,車名対応マスタ!B:D,3,FALSE)),"",IF(VLOOKUP(B8890,車名対応マスタ!B:D,3,FALSE)="","",$D8890&amp;" "&amp;IF($G8890="9","J","O")&amp;" "&amp;$I8890&amp;" "&amp;IF($I8890&lt;=TEXT(★完成資料!$A$1,"yyyymm"),TEXT(★完成資料!$A$1,"yyyymm"),"999999")&amp; " " &amp; LEFT(F8890 &amp; "          ",10))))</f>
        <v xml:space="preserve">T O 202210 yyyy00 HV        </v>
      </c>
      <c r="B8890" s="68" t="s">
        <v>475</v>
      </c>
      <c r="C8890" s="68" t="s">
        <v>119</v>
      </c>
      <c r="D8890" s="68" t="s">
        <v>287</v>
      </c>
      <c r="E8890" s="68" t="s">
        <v>531</v>
      </c>
      <c r="F8890" s="68" t="s">
        <v>360</v>
      </c>
      <c r="G8890" s="68" t="s">
        <v>77</v>
      </c>
      <c r="H8890" s="68" t="s">
        <v>273</v>
      </c>
      <c r="I8890" s="68" t="s">
        <v>663</v>
      </c>
      <c r="J8890" s="65">
        <v>103</v>
      </c>
      <c r="K8890" s="65">
        <v>33</v>
      </c>
      <c r="L8890" s="65">
        <v>420</v>
      </c>
      <c r="M8890" s="65" t="s">
        <v>274</v>
      </c>
    </row>
    <row r="8891" spans="1:13" ht="12.75" customHeight="1">
      <c r="A8891" s="65" t="str">
        <f>IF(ROW()=1,"KEY",IF(ISNA(VLOOKUP(B8891,車名対応マスタ!B:D,3,FALSE)),"",IF(VLOOKUP(B8891,車名対応マスタ!B:D,3,FALSE)="","",$D8891&amp;" "&amp;IF($G8891="9","J","O")&amp;" "&amp;$I8891&amp;" "&amp;IF($I8891&lt;=TEXT(★完成資料!$A$1,"yyyymm"),TEXT(★完成資料!$A$1,"yyyymm"),"999999")&amp; " " &amp; LEFT(F8891 &amp; "          ",10))))</f>
        <v xml:space="preserve">T O 202201 yyyy00 HV        </v>
      </c>
      <c r="B8891" s="68" t="s">
        <v>475</v>
      </c>
      <c r="C8891" s="68" t="s">
        <v>119</v>
      </c>
      <c r="D8891" s="68" t="s">
        <v>287</v>
      </c>
      <c r="E8891" s="68" t="s">
        <v>531</v>
      </c>
      <c r="F8891" s="68" t="s">
        <v>360</v>
      </c>
      <c r="G8891" s="68" t="s">
        <v>77</v>
      </c>
      <c r="H8891" s="68" t="s">
        <v>273</v>
      </c>
      <c r="I8891" s="68" t="s">
        <v>639</v>
      </c>
      <c r="J8891" s="65">
        <v>27</v>
      </c>
      <c r="K8891" s="65">
        <v>7</v>
      </c>
      <c r="L8891" s="65">
        <v>603</v>
      </c>
      <c r="M8891" s="65" t="s">
        <v>263</v>
      </c>
    </row>
    <row r="8892" spans="1:13" ht="12.75" customHeight="1">
      <c r="A8892" s="65" t="str">
        <f>IF(ROW()=1,"KEY",IF(ISNA(VLOOKUP(B8892,車名対応マスタ!B:D,3,FALSE)),"",IF(VLOOKUP(B8892,車名対応マスタ!B:D,3,FALSE)="","",$D8892&amp;" "&amp;IF($G8892="9","J","O")&amp;" "&amp;$I8892&amp;" "&amp;IF($I8892&lt;=TEXT(★完成資料!$A$1,"yyyymm"),TEXT(★完成資料!$A$1,"yyyymm"),"999999")&amp; " " &amp; LEFT(F8892 &amp; "          ",10))))</f>
        <v xml:space="preserve">T O 202202 yyyy00 HV        </v>
      </c>
      <c r="B8892" s="68" t="s">
        <v>475</v>
      </c>
      <c r="C8892" s="68" t="s">
        <v>119</v>
      </c>
      <c r="D8892" s="68" t="s">
        <v>287</v>
      </c>
      <c r="E8892" s="68" t="s">
        <v>531</v>
      </c>
      <c r="F8892" s="68" t="s">
        <v>360</v>
      </c>
      <c r="G8892" s="68" t="s">
        <v>77</v>
      </c>
      <c r="H8892" s="68" t="s">
        <v>273</v>
      </c>
      <c r="I8892" s="68" t="s">
        <v>640</v>
      </c>
      <c r="J8892" s="65">
        <v>68</v>
      </c>
      <c r="K8892" s="65">
        <v>46</v>
      </c>
      <c r="L8892" s="65">
        <v>603</v>
      </c>
      <c r="M8892" s="65" t="s">
        <v>263</v>
      </c>
    </row>
    <row r="8893" spans="1:13" ht="12.75" customHeight="1">
      <c r="A8893" s="65" t="str">
        <f>IF(ROW()=1,"KEY",IF(ISNA(VLOOKUP(B8893,車名対応マスタ!B:D,3,FALSE)),"",IF(VLOOKUP(B8893,車名対応マスタ!B:D,3,FALSE)="","",$D8893&amp;" "&amp;IF($G8893="9","J","O")&amp;" "&amp;$I8893&amp;" "&amp;IF($I8893&lt;=TEXT(★完成資料!$A$1,"yyyymm"),TEXT(★完成資料!$A$1,"yyyymm"),"999999")&amp; " " &amp; LEFT(F8893 &amp; "          ",10))))</f>
        <v xml:space="preserve">T O 202203 yyyy00 HV        </v>
      </c>
      <c r="B8893" s="68" t="s">
        <v>475</v>
      </c>
      <c r="C8893" s="68" t="s">
        <v>119</v>
      </c>
      <c r="D8893" s="68" t="s">
        <v>287</v>
      </c>
      <c r="E8893" s="68" t="s">
        <v>531</v>
      </c>
      <c r="F8893" s="68" t="s">
        <v>360</v>
      </c>
      <c r="G8893" s="68" t="s">
        <v>77</v>
      </c>
      <c r="H8893" s="68" t="s">
        <v>273</v>
      </c>
      <c r="I8893" s="68" t="s">
        <v>641</v>
      </c>
      <c r="J8893" s="65">
        <v>44</v>
      </c>
      <c r="K8893" s="65">
        <v>38</v>
      </c>
      <c r="L8893" s="65">
        <v>603</v>
      </c>
      <c r="M8893" s="65" t="s">
        <v>263</v>
      </c>
    </row>
    <row r="8894" spans="1:13" ht="12.75" customHeight="1">
      <c r="A8894" s="65" t="str">
        <f>IF(ROW()=1,"KEY",IF(ISNA(VLOOKUP(B8894,車名対応マスタ!B:D,3,FALSE)),"",IF(VLOOKUP(B8894,車名対応マスタ!B:D,3,FALSE)="","",$D8894&amp;" "&amp;IF($G8894="9","J","O")&amp;" "&amp;$I8894&amp;" "&amp;IF($I8894&lt;=TEXT(★完成資料!$A$1,"yyyymm"),TEXT(★完成資料!$A$1,"yyyymm"),"999999")&amp; " " &amp; LEFT(F8894 &amp; "          ",10))))</f>
        <v xml:space="preserve">T O 202204 yyyy00 HV        </v>
      </c>
      <c r="B8894" s="68" t="s">
        <v>475</v>
      </c>
      <c r="C8894" s="68" t="s">
        <v>119</v>
      </c>
      <c r="D8894" s="68" t="s">
        <v>287</v>
      </c>
      <c r="E8894" s="68" t="s">
        <v>531</v>
      </c>
      <c r="F8894" s="68" t="s">
        <v>360</v>
      </c>
      <c r="G8894" s="68" t="s">
        <v>77</v>
      </c>
      <c r="H8894" s="68" t="s">
        <v>273</v>
      </c>
      <c r="I8894" s="68" t="s">
        <v>642</v>
      </c>
      <c r="J8894" s="65">
        <v>33</v>
      </c>
      <c r="K8894" s="65">
        <v>44</v>
      </c>
      <c r="L8894" s="65">
        <v>603</v>
      </c>
      <c r="M8894" s="65" t="s">
        <v>263</v>
      </c>
    </row>
    <row r="8895" spans="1:13" ht="12.75" customHeight="1">
      <c r="A8895" s="65" t="str">
        <f>IF(ROW()=1,"KEY",IF(ISNA(VLOOKUP(B8895,車名対応マスタ!B:D,3,FALSE)),"",IF(VLOOKUP(B8895,車名対応マスタ!B:D,3,FALSE)="","",$D8895&amp;" "&amp;IF($G8895="9","J","O")&amp;" "&amp;$I8895&amp;" "&amp;IF($I8895&lt;=TEXT(★完成資料!$A$1,"yyyymm"),TEXT(★完成資料!$A$1,"yyyymm"),"999999")&amp; " " &amp; LEFT(F8895 &amp; "          ",10))))</f>
        <v xml:space="preserve">T O 202205 yyyy00 HV        </v>
      </c>
      <c r="B8895" s="68" t="s">
        <v>475</v>
      </c>
      <c r="C8895" s="68" t="s">
        <v>119</v>
      </c>
      <c r="D8895" s="68" t="s">
        <v>287</v>
      </c>
      <c r="E8895" s="68" t="s">
        <v>531</v>
      </c>
      <c r="F8895" s="68" t="s">
        <v>360</v>
      </c>
      <c r="G8895" s="68" t="s">
        <v>77</v>
      </c>
      <c r="H8895" s="68" t="s">
        <v>273</v>
      </c>
      <c r="I8895" s="68" t="s">
        <v>647</v>
      </c>
      <c r="J8895" s="65">
        <v>56</v>
      </c>
      <c r="K8895" s="65">
        <v>39</v>
      </c>
      <c r="L8895" s="65">
        <v>603</v>
      </c>
      <c r="M8895" s="65" t="s">
        <v>263</v>
      </c>
    </row>
    <row r="8896" spans="1:13" ht="12.75" customHeight="1">
      <c r="A8896" s="65" t="str">
        <f>IF(ROW()=1,"KEY",IF(ISNA(VLOOKUP(B8896,車名対応マスタ!B:D,3,FALSE)),"",IF(VLOOKUP(B8896,車名対応マスタ!B:D,3,FALSE)="","",$D8896&amp;" "&amp;IF($G8896="9","J","O")&amp;" "&amp;$I8896&amp;" "&amp;IF($I8896&lt;=TEXT(★完成資料!$A$1,"yyyymm"),TEXT(★完成資料!$A$1,"yyyymm"),"999999")&amp; " " &amp; LEFT(F8896 &amp; "          ",10))))</f>
        <v xml:space="preserve">T O 202206 yyyy00 HV        </v>
      </c>
      <c r="B8896" s="68" t="s">
        <v>475</v>
      </c>
      <c r="C8896" s="68" t="s">
        <v>119</v>
      </c>
      <c r="D8896" s="68" t="s">
        <v>287</v>
      </c>
      <c r="E8896" s="68" t="s">
        <v>531</v>
      </c>
      <c r="F8896" s="68" t="s">
        <v>360</v>
      </c>
      <c r="G8896" s="68" t="s">
        <v>77</v>
      </c>
      <c r="H8896" s="68" t="s">
        <v>273</v>
      </c>
      <c r="I8896" s="68" t="s">
        <v>652</v>
      </c>
      <c r="J8896" s="65">
        <v>51</v>
      </c>
      <c r="K8896" s="65">
        <v>35</v>
      </c>
      <c r="L8896" s="65">
        <v>603</v>
      </c>
      <c r="M8896" s="65" t="s">
        <v>263</v>
      </c>
    </row>
    <row r="8897" spans="1:13" ht="12.75" customHeight="1">
      <c r="A8897" s="65" t="str">
        <f>IF(ROW()=1,"KEY",IF(ISNA(VLOOKUP(B8897,車名対応マスタ!B:D,3,FALSE)),"",IF(VLOOKUP(B8897,車名対応マスタ!B:D,3,FALSE)="","",$D8897&amp;" "&amp;IF($G8897="9","J","O")&amp;" "&amp;$I8897&amp;" "&amp;IF($I8897&lt;=TEXT(★完成資料!$A$1,"yyyymm"),TEXT(★完成資料!$A$1,"yyyymm"),"999999")&amp; " " &amp; LEFT(F8897 &amp; "          ",10))))</f>
        <v xml:space="preserve">T O 202207 yyyy00 HV        </v>
      </c>
      <c r="B8897" s="68" t="s">
        <v>475</v>
      </c>
      <c r="C8897" s="68" t="s">
        <v>119</v>
      </c>
      <c r="D8897" s="68" t="s">
        <v>287</v>
      </c>
      <c r="E8897" s="68" t="s">
        <v>531</v>
      </c>
      <c r="F8897" s="68" t="s">
        <v>360</v>
      </c>
      <c r="G8897" s="68" t="s">
        <v>77</v>
      </c>
      <c r="H8897" s="68" t="s">
        <v>273</v>
      </c>
      <c r="I8897" s="68" t="s">
        <v>655</v>
      </c>
      <c r="J8897" s="65">
        <v>22</v>
      </c>
      <c r="K8897" s="65">
        <v>44</v>
      </c>
      <c r="L8897" s="65">
        <v>603</v>
      </c>
      <c r="M8897" s="65" t="s">
        <v>263</v>
      </c>
    </row>
    <row r="8898" spans="1:13" ht="12.75" customHeight="1">
      <c r="A8898" s="65" t="str">
        <f>IF(ROW()=1,"KEY",IF(ISNA(VLOOKUP(B8898,車名対応マスタ!B:D,3,FALSE)),"",IF(VLOOKUP(B8898,車名対応マスタ!B:D,3,FALSE)="","",$D8898&amp;" "&amp;IF($G8898="9","J","O")&amp;" "&amp;$I8898&amp;" "&amp;IF($I8898&lt;=TEXT(★完成資料!$A$1,"yyyymm"),TEXT(★完成資料!$A$1,"yyyymm"),"999999")&amp; " " &amp; LEFT(F8898 &amp; "          ",10))))</f>
        <v xml:space="preserve">T O 202208 yyyy00 HV        </v>
      </c>
      <c r="B8898" s="68" t="s">
        <v>475</v>
      </c>
      <c r="C8898" s="68" t="s">
        <v>119</v>
      </c>
      <c r="D8898" s="68" t="s">
        <v>287</v>
      </c>
      <c r="E8898" s="68" t="s">
        <v>531</v>
      </c>
      <c r="F8898" s="68" t="s">
        <v>360</v>
      </c>
      <c r="G8898" s="68" t="s">
        <v>77</v>
      </c>
      <c r="H8898" s="68" t="s">
        <v>273</v>
      </c>
      <c r="I8898" s="68" t="s">
        <v>656</v>
      </c>
      <c r="J8898" s="65">
        <v>24</v>
      </c>
      <c r="K8898" s="65">
        <v>6</v>
      </c>
      <c r="L8898" s="65">
        <v>603</v>
      </c>
      <c r="M8898" s="65" t="s">
        <v>263</v>
      </c>
    </row>
    <row r="8899" spans="1:13" ht="12.75" customHeight="1">
      <c r="A8899" s="65" t="str">
        <f>IF(ROW()=1,"KEY",IF(ISNA(VLOOKUP(B8899,車名対応マスタ!B:D,3,FALSE)),"",IF(VLOOKUP(B8899,車名対応マスタ!B:D,3,FALSE)="","",$D8899&amp;" "&amp;IF($G8899="9","J","O")&amp;" "&amp;$I8899&amp;" "&amp;IF($I8899&lt;=TEXT(★完成資料!$A$1,"yyyymm"),TEXT(★完成資料!$A$1,"yyyymm"),"999999")&amp; " " &amp; LEFT(F8899 &amp; "          ",10))))</f>
        <v xml:space="preserve">T O 202209 yyyy00 HV        </v>
      </c>
      <c r="B8899" s="68" t="s">
        <v>475</v>
      </c>
      <c r="C8899" s="68" t="s">
        <v>119</v>
      </c>
      <c r="D8899" s="68" t="s">
        <v>287</v>
      </c>
      <c r="E8899" s="68" t="s">
        <v>531</v>
      </c>
      <c r="F8899" s="68" t="s">
        <v>360</v>
      </c>
      <c r="G8899" s="68" t="s">
        <v>77</v>
      </c>
      <c r="H8899" s="68" t="s">
        <v>273</v>
      </c>
      <c r="I8899" s="68" t="s">
        <v>657</v>
      </c>
      <c r="J8899" s="65">
        <v>28</v>
      </c>
      <c r="K8899" s="65">
        <v>38</v>
      </c>
      <c r="L8899" s="65">
        <v>603</v>
      </c>
      <c r="M8899" s="65" t="s">
        <v>263</v>
      </c>
    </row>
    <row r="8900" spans="1:13" ht="12.75" customHeight="1">
      <c r="A8900" s="65" t="str">
        <f>IF(ROW()=1,"KEY",IF(ISNA(VLOOKUP(B8900,車名対応マスタ!B:D,3,FALSE)),"",IF(VLOOKUP(B8900,車名対応マスタ!B:D,3,FALSE)="","",$D8900&amp;" "&amp;IF($G8900="9","J","O")&amp;" "&amp;$I8900&amp;" "&amp;IF($I8900&lt;=TEXT(★完成資料!$A$1,"yyyymm"),TEXT(★完成資料!$A$1,"yyyymm"),"999999")&amp; " " &amp; LEFT(F8900 &amp; "          ",10))))</f>
        <v xml:space="preserve">T O 202210 yyyy00 HV        </v>
      </c>
      <c r="B8900" s="68" t="s">
        <v>475</v>
      </c>
      <c r="C8900" s="68" t="s">
        <v>119</v>
      </c>
      <c r="D8900" s="68" t="s">
        <v>287</v>
      </c>
      <c r="E8900" s="68" t="s">
        <v>531</v>
      </c>
      <c r="F8900" s="68" t="s">
        <v>360</v>
      </c>
      <c r="G8900" s="68" t="s">
        <v>77</v>
      </c>
      <c r="H8900" s="68" t="s">
        <v>273</v>
      </c>
      <c r="I8900" s="68" t="s">
        <v>663</v>
      </c>
      <c r="J8900" s="65">
        <v>39</v>
      </c>
      <c r="K8900" s="65">
        <v>40</v>
      </c>
      <c r="L8900" s="65">
        <v>603</v>
      </c>
      <c r="M8900" s="65" t="s">
        <v>263</v>
      </c>
    </row>
    <row r="8901" spans="1:13" ht="12.75" customHeight="1">
      <c r="A8901" s="65" t="str">
        <f>IF(ROW()=1,"KEY",IF(ISNA(VLOOKUP(B8901,車名対応マスタ!B:D,3,FALSE)),"",IF(VLOOKUP(B8901,車名対応マスタ!B:D,3,FALSE)="","",$D8901&amp;" "&amp;IF($G8901="9","J","O")&amp;" "&amp;$I8901&amp;" "&amp;IF($I8901&lt;=TEXT(★完成資料!$A$1,"yyyymm"),TEXT(★完成資料!$A$1,"yyyymm"),"999999")&amp; " " &amp; LEFT(F8901 &amp; "          ",10))))</f>
        <v xml:space="preserve">T O 202201 yyyy00 HV        </v>
      </c>
      <c r="B8901" s="68" t="s">
        <v>475</v>
      </c>
      <c r="C8901" s="68" t="s">
        <v>119</v>
      </c>
      <c r="D8901" s="68" t="s">
        <v>287</v>
      </c>
      <c r="E8901" s="68" t="s">
        <v>531</v>
      </c>
      <c r="F8901" s="68" t="s">
        <v>360</v>
      </c>
      <c r="G8901" s="68" t="s">
        <v>77</v>
      </c>
      <c r="H8901" s="68" t="s">
        <v>273</v>
      </c>
      <c r="I8901" s="68" t="s">
        <v>639</v>
      </c>
      <c r="J8901" s="65">
        <v>684</v>
      </c>
      <c r="K8901" s="65">
        <v>602</v>
      </c>
      <c r="L8901" s="65">
        <v>417</v>
      </c>
      <c r="M8901" s="65" t="s">
        <v>499</v>
      </c>
    </row>
    <row r="8902" spans="1:13" ht="12.75" customHeight="1">
      <c r="A8902" s="65" t="str">
        <f>IF(ROW()=1,"KEY",IF(ISNA(VLOOKUP(B8902,車名対応マスタ!B:D,3,FALSE)),"",IF(VLOOKUP(B8902,車名対応マスタ!B:D,3,FALSE)="","",$D8902&amp;" "&amp;IF($G8902="9","J","O")&amp;" "&amp;$I8902&amp;" "&amp;IF($I8902&lt;=TEXT(★完成資料!$A$1,"yyyymm"),TEXT(★完成資料!$A$1,"yyyymm"),"999999")&amp; " " &amp; LEFT(F8902 &amp; "          ",10))))</f>
        <v xml:space="preserve">T O 202202 yyyy00 HV        </v>
      </c>
      <c r="B8902" s="68" t="s">
        <v>475</v>
      </c>
      <c r="C8902" s="68" t="s">
        <v>119</v>
      </c>
      <c r="D8902" s="68" t="s">
        <v>287</v>
      </c>
      <c r="E8902" s="68" t="s">
        <v>531</v>
      </c>
      <c r="F8902" s="68" t="s">
        <v>360</v>
      </c>
      <c r="G8902" s="68" t="s">
        <v>77</v>
      </c>
      <c r="H8902" s="68" t="s">
        <v>273</v>
      </c>
      <c r="I8902" s="68" t="s">
        <v>640</v>
      </c>
      <c r="J8902" s="65">
        <v>462</v>
      </c>
      <c r="K8902" s="65">
        <v>845</v>
      </c>
      <c r="L8902" s="65">
        <v>417</v>
      </c>
      <c r="M8902" s="65" t="s">
        <v>499</v>
      </c>
    </row>
    <row r="8903" spans="1:13" ht="12.75" customHeight="1">
      <c r="A8903" s="65" t="str">
        <f>IF(ROW()=1,"KEY",IF(ISNA(VLOOKUP(B8903,車名対応マスタ!B:D,3,FALSE)),"",IF(VLOOKUP(B8903,車名対応マスタ!B:D,3,FALSE)="","",$D8903&amp;" "&amp;IF($G8903="9","J","O")&amp;" "&amp;$I8903&amp;" "&amp;IF($I8903&lt;=TEXT(★完成資料!$A$1,"yyyymm"),TEXT(★完成資料!$A$1,"yyyymm"),"999999")&amp; " " &amp; LEFT(F8903 &amp; "          ",10))))</f>
        <v xml:space="preserve">T O 202203 yyyy00 HV        </v>
      </c>
      <c r="B8903" s="68" t="s">
        <v>475</v>
      </c>
      <c r="C8903" s="68" t="s">
        <v>119</v>
      </c>
      <c r="D8903" s="68" t="s">
        <v>287</v>
      </c>
      <c r="E8903" s="68" t="s">
        <v>531</v>
      </c>
      <c r="F8903" s="68" t="s">
        <v>360</v>
      </c>
      <c r="G8903" s="68" t="s">
        <v>77</v>
      </c>
      <c r="H8903" s="68" t="s">
        <v>273</v>
      </c>
      <c r="I8903" s="68" t="s">
        <v>641</v>
      </c>
      <c r="K8903" s="65">
        <v>18</v>
      </c>
      <c r="L8903" s="65">
        <v>417</v>
      </c>
      <c r="M8903" s="65" t="s">
        <v>499</v>
      </c>
    </row>
    <row r="8904" spans="1:13" ht="12.75" customHeight="1">
      <c r="A8904" s="65" t="str">
        <f>IF(ROW()=1,"KEY",IF(ISNA(VLOOKUP(B8904,車名対応マスタ!B:D,3,FALSE)),"",IF(VLOOKUP(B8904,車名対応マスタ!B:D,3,FALSE)="","",$D8904&amp;" "&amp;IF($G8904="9","J","O")&amp;" "&amp;$I8904&amp;" "&amp;IF($I8904&lt;=TEXT(★完成資料!$A$1,"yyyymm"),TEXT(★完成資料!$A$1,"yyyymm"),"999999")&amp; " " &amp; LEFT(F8904 &amp; "          ",10))))</f>
        <v xml:space="preserve">T O 202204 yyyy00 HV        </v>
      </c>
      <c r="B8904" s="68" t="s">
        <v>475</v>
      </c>
      <c r="C8904" s="68" t="s">
        <v>119</v>
      </c>
      <c r="D8904" s="68" t="s">
        <v>287</v>
      </c>
      <c r="E8904" s="68" t="s">
        <v>531</v>
      </c>
      <c r="F8904" s="68" t="s">
        <v>360</v>
      </c>
      <c r="G8904" s="68" t="s">
        <v>77</v>
      </c>
      <c r="H8904" s="68" t="s">
        <v>273</v>
      </c>
      <c r="I8904" s="68" t="s">
        <v>642</v>
      </c>
      <c r="K8904" s="65">
        <v>1630</v>
      </c>
      <c r="L8904" s="65">
        <v>417</v>
      </c>
      <c r="M8904" s="65" t="s">
        <v>499</v>
      </c>
    </row>
    <row r="8905" spans="1:13" ht="12.75" customHeight="1">
      <c r="A8905" s="65" t="str">
        <f>IF(ROW()=1,"KEY",IF(ISNA(VLOOKUP(B8905,車名対応マスタ!B:D,3,FALSE)),"",IF(VLOOKUP(B8905,車名対応マスタ!B:D,3,FALSE)="","",$D8905&amp;" "&amp;IF($G8905="9","J","O")&amp;" "&amp;$I8905&amp;" "&amp;IF($I8905&lt;=TEXT(★完成資料!$A$1,"yyyymm"),TEXT(★完成資料!$A$1,"yyyymm"),"999999")&amp; " " &amp; LEFT(F8905 &amp; "          ",10))))</f>
        <v xml:space="preserve">T O 202205 yyyy00 HV        </v>
      </c>
      <c r="B8905" s="68" t="s">
        <v>475</v>
      </c>
      <c r="C8905" s="68" t="s">
        <v>119</v>
      </c>
      <c r="D8905" s="68" t="s">
        <v>287</v>
      </c>
      <c r="E8905" s="68" t="s">
        <v>531</v>
      </c>
      <c r="F8905" s="68" t="s">
        <v>360</v>
      </c>
      <c r="G8905" s="68" t="s">
        <v>77</v>
      </c>
      <c r="H8905" s="68" t="s">
        <v>273</v>
      </c>
      <c r="I8905" s="68" t="s">
        <v>647</v>
      </c>
      <c r="K8905" s="65">
        <v>613</v>
      </c>
      <c r="L8905" s="65">
        <v>417</v>
      </c>
      <c r="M8905" s="65" t="s">
        <v>499</v>
      </c>
    </row>
    <row r="8906" spans="1:13" ht="12.75" customHeight="1">
      <c r="A8906" s="65" t="str">
        <f>IF(ROW()=1,"KEY",IF(ISNA(VLOOKUP(B8906,車名対応マスタ!B:D,3,FALSE)),"",IF(VLOOKUP(B8906,車名対応マスタ!B:D,3,FALSE)="","",$D8906&amp;" "&amp;IF($G8906="9","J","O")&amp;" "&amp;$I8906&amp;" "&amp;IF($I8906&lt;=TEXT(★完成資料!$A$1,"yyyymm"),TEXT(★完成資料!$A$1,"yyyymm"),"999999")&amp; " " &amp; LEFT(F8906 &amp; "          ",10))))</f>
        <v xml:space="preserve">T O 202206 yyyy00 HV        </v>
      </c>
      <c r="B8906" s="68" t="s">
        <v>475</v>
      </c>
      <c r="C8906" s="68" t="s">
        <v>119</v>
      </c>
      <c r="D8906" s="68" t="s">
        <v>287</v>
      </c>
      <c r="E8906" s="68" t="s">
        <v>531</v>
      </c>
      <c r="F8906" s="68" t="s">
        <v>360</v>
      </c>
      <c r="G8906" s="68" t="s">
        <v>77</v>
      </c>
      <c r="H8906" s="68" t="s">
        <v>273</v>
      </c>
      <c r="I8906" s="68" t="s">
        <v>652</v>
      </c>
      <c r="K8906" s="65">
        <v>927</v>
      </c>
      <c r="L8906" s="65">
        <v>417</v>
      </c>
      <c r="M8906" s="65" t="s">
        <v>499</v>
      </c>
    </row>
    <row r="8907" spans="1:13" ht="12.75" customHeight="1">
      <c r="A8907" s="65" t="str">
        <f>IF(ROW()=1,"KEY",IF(ISNA(VLOOKUP(B8907,車名対応マスタ!B:D,3,FALSE)),"",IF(VLOOKUP(B8907,車名対応マスタ!B:D,3,FALSE)="","",$D8907&amp;" "&amp;IF($G8907="9","J","O")&amp;" "&amp;$I8907&amp;" "&amp;IF($I8907&lt;=TEXT(★完成資料!$A$1,"yyyymm"),TEXT(★完成資料!$A$1,"yyyymm"),"999999")&amp; " " &amp; LEFT(F8907 &amp; "          ",10))))</f>
        <v xml:space="preserve">T O 202207 yyyy00 HV        </v>
      </c>
      <c r="B8907" s="68" t="s">
        <v>475</v>
      </c>
      <c r="C8907" s="68" t="s">
        <v>119</v>
      </c>
      <c r="D8907" s="68" t="s">
        <v>287</v>
      </c>
      <c r="E8907" s="68" t="s">
        <v>531</v>
      </c>
      <c r="F8907" s="68" t="s">
        <v>360</v>
      </c>
      <c r="G8907" s="68" t="s">
        <v>77</v>
      </c>
      <c r="H8907" s="68" t="s">
        <v>273</v>
      </c>
      <c r="I8907" s="68" t="s">
        <v>655</v>
      </c>
      <c r="K8907" s="65">
        <v>731</v>
      </c>
      <c r="L8907" s="65">
        <v>417</v>
      </c>
      <c r="M8907" s="65" t="s">
        <v>499</v>
      </c>
    </row>
    <row r="8908" spans="1:13" ht="12.75" customHeight="1">
      <c r="A8908" s="65" t="str">
        <f>IF(ROW()=1,"KEY",IF(ISNA(VLOOKUP(B8908,車名対応マスタ!B:D,3,FALSE)),"",IF(VLOOKUP(B8908,車名対応マスタ!B:D,3,FALSE)="","",$D8908&amp;" "&amp;IF($G8908="9","J","O")&amp;" "&amp;$I8908&amp;" "&amp;IF($I8908&lt;=TEXT(★完成資料!$A$1,"yyyymm"),TEXT(★完成資料!$A$1,"yyyymm"),"999999")&amp; " " &amp; LEFT(F8908 &amp; "          ",10))))</f>
        <v xml:space="preserve">T O 202208 yyyy00 HV        </v>
      </c>
      <c r="B8908" s="68" t="s">
        <v>475</v>
      </c>
      <c r="C8908" s="68" t="s">
        <v>119</v>
      </c>
      <c r="D8908" s="68" t="s">
        <v>287</v>
      </c>
      <c r="E8908" s="68" t="s">
        <v>531</v>
      </c>
      <c r="F8908" s="68" t="s">
        <v>360</v>
      </c>
      <c r="G8908" s="68" t="s">
        <v>77</v>
      </c>
      <c r="H8908" s="68" t="s">
        <v>273</v>
      </c>
      <c r="I8908" s="68" t="s">
        <v>656</v>
      </c>
      <c r="K8908" s="65">
        <v>786</v>
      </c>
      <c r="L8908" s="65">
        <v>417</v>
      </c>
      <c r="M8908" s="65" t="s">
        <v>499</v>
      </c>
    </row>
    <row r="8909" spans="1:13" ht="12.75" customHeight="1">
      <c r="A8909" s="65" t="str">
        <f>IF(ROW()=1,"KEY",IF(ISNA(VLOOKUP(B8909,車名対応マスタ!B:D,3,FALSE)),"",IF(VLOOKUP(B8909,車名対応マスタ!B:D,3,FALSE)="","",$D8909&amp;" "&amp;IF($G8909="9","J","O")&amp;" "&amp;$I8909&amp;" "&amp;IF($I8909&lt;=TEXT(★完成資料!$A$1,"yyyymm"),TEXT(★完成資料!$A$1,"yyyymm"),"999999")&amp; " " &amp; LEFT(F8909 &amp; "          ",10))))</f>
        <v xml:space="preserve">T O 202209 yyyy00 HV        </v>
      </c>
      <c r="B8909" s="68" t="s">
        <v>475</v>
      </c>
      <c r="C8909" s="68" t="s">
        <v>119</v>
      </c>
      <c r="D8909" s="68" t="s">
        <v>287</v>
      </c>
      <c r="E8909" s="68" t="s">
        <v>531</v>
      </c>
      <c r="F8909" s="68" t="s">
        <v>360</v>
      </c>
      <c r="G8909" s="68" t="s">
        <v>77</v>
      </c>
      <c r="H8909" s="68" t="s">
        <v>273</v>
      </c>
      <c r="I8909" s="68" t="s">
        <v>657</v>
      </c>
      <c r="K8909" s="65">
        <v>374</v>
      </c>
      <c r="L8909" s="65">
        <v>417</v>
      </c>
      <c r="M8909" s="65" t="s">
        <v>499</v>
      </c>
    </row>
    <row r="8910" spans="1:13" ht="12.75" customHeight="1">
      <c r="A8910" s="65" t="str">
        <f>IF(ROW()=1,"KEY",IF(ISNA(VLOOKUP(B8910,車名対応マスタ!B:D,3,FALSE)),"",IF(VLOOKUP(B8910,車名対応マスタ!B:D,3,FALSE)="","",$D8910&amp;" "&amp;IF($G8910="9","J","O")&amp;" "&amp;$I8910&amp;" "&amp;IF($I8910&lt;=TEXT(★完成資料!$A$1,"yyyymm"),TEXT(★完成資料!$A$1,"yyyymm"),"999999")&amp; " " &amp; LEFT(F8910 &amp; "          ",10))))</f>
        <v xml:space="preserve">T O 202210 yyyy00 HV        </v>
      </c>
      <c r="B8910" s="68" t="s">
        <v>475</v>
      </c>
      <c r="C8910" s="68" t="s">
        <v>119</v>
      </c>
      <c r="D8910" s="68" t="s">
        <v>287</v>
      </c>
      <c r="E8910" s="68" t="s">
        <v>531</v>
      </c>
      <c r="F8910" s="68" t="s">
        <v>360</v>
      </c>
      <c r="G8910" s="68" t="s">
        <v>77</v>
      </c>
      <c r="H8910" s="68" t="s">
        <v>273</v>
      </c>
      <c r="I8910" s="68" t="s">
        <v>663</v>
      </c>
      <c r="K8910" s="65">
        <v>568</v>
      </c>
      <c r="L8910" s="65">
        <v>417</v>
      </c>
      <c r="M8910" s="65" t="s">
        <v>499</v>
      </c>
    </row>
    <row r="8911" spans="1:13" ht="12.75" customHeight="1">
      <c r="A8911" s="65" t="str">
        <f>IF(ROW()=1,"KEY",IF(ISNA(VLOOKUP(B8911,車名対応マスタ!B:D,3,FALSE)),"",IF(VLOOKUP(B8911,車名対応マスタ!B:D,3,FALSE)="","",$D8911&amp;" "&amp;IF($G8911="9","J","O")&amp;" "&amp;$I8911&amp;" "&amp;IF($I8911&lt;=TEXT(★完成資料!$A$1,"yyyymm"),TEXT(★完成資料!$A$1,"yyyymm"),"999999")&amp; " " &amp; LEFT(F8911 &amp; "          ",10))))</f>
        <v xml:space="preserve">T O 202201 yyyy00 HV        </v>
      </c>
      <c r="B8911" s="68" t="s">
        <v>475</v>
      </c>
      <c r="C8911" s="68" t="s">
        <v>119</v>
      </c>
      <c r="D8911" s="68" t="s">
        <v>287</v>
      </c>
      <c r="E8911" s="68" t="s">
        <v>531</v>
      </c>
      <c r="F8911" s="68" t="s">
        <v>360</v>
      </c>
      <c r="G8911" s="68" t="s">
        <v>77</v>
      </c>
      <c r="H8911" s="68" t="s">
        <v>273</v>
      </c>
      <c r="I8911" s="68" t="s">
        <v>639</v>
      </c>
      <c r="J8911" s="65">
        <v>8</v>
      </c>
      <c r="K8911" s="65">
        <v>14</v>
      </c>
      <c r="L8911" s="65">
        <v>443</v>
      </c>
      <c r="M8911" s="65" t="s">
        <v>232</v>
      </c>
    </row>
    <row r="8912" spans="1:13" ht="12.75" customHeight="1">
      <c r="A8912" s="65" t="str">
        <f>IF(ROW()=1,"KEY",IF(ISNA(VLOOKUP(B8912,車名対応マスタ!B:D,3,FALSE)),"",IF(VLOOKUP(B8912,車名対応マスタ!B:D,3,FALSE)="","",$D8912&amp;" "&amp;IF($G8912="9","J","O")&amp;" "&amp;$I8912&amp;" "&amp;IF($I8912&lt;=TEXT(★完成資料!$A$1,"yyyymm"),TEXT(★完成資料!$A$1,"yyyymm"),"999999")&amp; " " &amp; LEFT(F8912 &amp; "          ",10))))</f>
        <v xml:space="preserve">T O 202202 yyyy00 HV        </v>
      </c>
      <c r="B8912" s="68" t="s">
        <v>475</v>
      </c>
      <c r="C8912" s="68" t="s">
        <v>119</v>
      </c>
      <c r="D8912" s="68" t="s">
        <v>287</v>
      </c>
      <c r="E8912" s="68" t="s">
        <v>531</v>
      </c>
      <c r="F8912" s="68" t="s">
        <v>360</v>
      </c>
      <c r="G8912" s="68" t="s">
        <v>77</v>
      </c>
      <c r="H8912" s="68" t="s">
        <v>273</v>
      </c>
      <c r="I8912" s="68" t="s">
        <v>640</v>
      </c>
      <c r="J8912" s="65">
        <v>41</v>
      </c>
      <c r="K8912" s="65">
        <v>50</v>
      </c>
      <c r="L8912" s="65">
        <v>443</v>
      </c>
      <c r="M8912" s="65" t="s">
        <v>232</v>
      </c>
    </row>
    <row r="8913" spans="1:13" ht="12.75" customHeight="1">
      <c r="A8913" s="65" t="str">
        <f>IF(ROW()=1,"KEY",IF(ISNA(VLOOKUP(B8913,車名対応マスタ!B:D,3,FALSE)),"",IF(VLOOKUP(B8913,車名対応マスタ!B:D,3,FALSE)="","",$D8913&amp;" "&amp;IF($G8913="9","J","O")&amp;" "&amp;$I8913&amp;" "&amp;IF($I8913&lt;=TEXT(★完成資料!$A$1,"yyyymm"),TEXT(★完成資料!$A$1,"yyyymm"),"999999")&amp; " " &amp; LEFT(F8913 &amp; "          ",10))))</f>
        <v xml:space="preserve">T O 202203 yyyy00 HV        </v>
      </c>
      <c r="B8913" s="68" t="s">
        <v>475</v>
      </c>
      <c r="C8913" s="68" t="s">
        <v>119</v>
      </c>
      <c r="D8913" s="68" t="s">
        <v>287</v>
      </c>
      <c r="E8913" s="68" t="s">
        <v>531</v>
      </c>
      <c r="F8913" s="68" t="s">
        <v>360</v>
      </c>
      <c r="G8913" s="68" t="s">
        <v>77</v>
      </c>
      <c r="H8913" s="68" t="s">
        <v>273</v>
      </c>
      <c r="I8913" s="68" t="s">
        <v>641</v>
      </c>
      <c r="J8913" s="65">
        <v>10</v>
      </c>
      <c r="K8913" s="65">
        <v>42</v>
      </c>
      <c r="L8913" s="65">
        <v>443</v>
      </c>
      <c r="M8913" s="65" t="s">
        <v>232</v>
      </c>
    </row>
    <row r="8914" spans="1:13" ht="12.75" customHeight="1">
      <c r="A8914" s="65" t="str">
        <f>IF(ROW()=1,"KEY",IF(ISNA(VLOOKUP(B8914,車名対応マスタ!B:D,3,FALSE)),"",IF(VLOOKUP(B8914,車名対応マスタ!B:D,3,FALSE)="","",$D8914&amp;" "&amp;IF($G8914="9","J","O")&amp;" "&amp;$I8914&amp;" "&amp;IF($I8914&lt;=TEXT(★完成資料!$A$1,"yyyymm"),TEXT(★完成資料!$A$1,"yyyymm"),"999999")&amp; " " &amp; LEFT(F8914 &amp; "          ",10))))</f>
        <v xml:space="preserve">T O 202204 yyyy00 HV        </v>
      </c>
      <c r="B8914" s="68" t="s">
        <v>475</v>
      </c>
      <c r="C8914" s="68" t="s">
        <v>119</v>
      </c>
      <c r="D8914" s="68" t="s">
        <v>287</v>
      </c>
      <c r="E8914" s="68" t="s">
        <v>531</v>
      </c>
      <c r="F8914" s="68" t="s">
        <v>360</v>
      </c>
      <c r="G8914" s="68" t="s">
        <v>77</v>
      </c>
      <c r="H8914" s="68" t="s">
        <v>273</v>
      </c>
      <c r="I8914" s="68" t="s">
        <v>642</v>
      </c>
      <c r="J8914" s="65">
        <v>15</v>
      </c>
      <c r="K8914" s="65">
        <v>52</v>
      </c>
      <c r="L8914" s="65">
        <v>443</v>
      </c>
      <c r="M8914" s="65" t="s">
        <v>232</v>
      </c>
    </row>
    <row r="8915" spans="1:13" ht="12.75" customHeight="1">
      <c r="A8915" s="65" t="str">
        <f>IF(ROW()=1,"KEY",IF(ISNA(VLOOKUP(B8915,車名対応マスタ!B:D,3,FALSE)),"",IF(VLOOKUP(B8915,車名対応マスタ!B:D,3,FALSE)="","",$D8915&amp;" "&amp;IF($G8915="9","J","O")&amp;" "&amp;$I8915&amp;" "&amp;IF($I8915&lt;=TEXT(★完成資料!$A$1,"yyyymm"),TEXT(★完成資料!$A$1,"yyyymm"),"999999")&amp; " " &amp; LEFT(F8915 &amp; "          ",10))))</f>
        <v xml:space="preserve">T O 202205 yyyy00 HV        </v>
      </c>
      <c r="B8915" s="68" t="s">
        <v>475</v>
      </c>
      <c r="C8915" s="68" t="s">
        <v>119</v>
      </c>
      <c r="D8915" s="68" t="s">
        <v>287</v>
      </c>
      <c r="E8915" s="68" t="s">
        <v>531</v>
      </c>
      <c r="F8915" s="68" t="s">
        <v>360</v>
      </c>
      <c r="G8915" s="68" t="s">
        <v>77</v>
      </c>
      <c r="H8915" s="68" t="s">
        <v>273</v>
      </c>
      <c r="I8915" s="68" t="s">
        <v>647</v>
      </c>
      <c r="J8915" s="65">
        <v>36</v>
      </c>
      <c r="K8915" s="65">
        <v>45</v>
      </c>
      <c r="L8915" s="65">
        <v>443</v>
      </c>
      <c r="M8915" s="65" t="s">
        <v>232</v>
      </c>
    </row>
    <row r="8916" spans="1:13" ht="12.75" customHeight="1">
      <c r="A8916" s="65" t="str">
        <f>IF(ROW()=1,"KEY",IF(ISNA(VLOOKUP(B8916,車名対応マスタ!B:D,3,FALSE)),"",IF(VLOOKUP(B8916,車名対応マスタ!B:D,3,FALSE)="","",$D8916&amp;" "&amp;IF($G8916="9","J","O")&amp;" "&amp;$I8916&amp;" "&amp;IF($I8916&lt;=TEXT(★完成資料!$A$1,"yyyymm"),TEXT(★完成資料!$A$1,"yyyymm"),"999999")&amp; " " &amp; LEFT(F8916 &amp; "          ",10))))</f>
        <v xml:space="preserve">T O 202206 yyyy00 HV        </v>
      </c>
      <c r="B8916" s="68" t="s">
        <v>475</v>
      </c>
      <c r="C8916" s="68" t="s">
        <v>119</v>
      </c>
      <c r="D8916" s="68" t="s">
        <v>287</v>
      </c>
      <c r="E8916" s="68" t="s">
        <v>531</v>
      </c>
      <c r="F8916" s="68" t="s">
        <v>360</v>
      </c>
      <c r="G8916" s="68" t="s">
        <v>77</v>
      </c>
      <c r="H8916" s="68" t="s">
        <v>273</v>
      </c>
      <c r="I8916" s="68" t="s">
        <v>652</v>
      </c>
      <c r="J8916" s="65">
        <v>5</v>
      </c>
      <c r="K8916" s="65">
        <v>53</v>
      </c>
      <c r="L8916" s="65">
        <v>443</v>
      </c>
      <c r="M8916" s="65" t="s">
        <v>232</v>
      </c>
    </row>
    <row r="8917" spans="1:13" ht="12.75" customHeight="1">
      <c r="A8917" s="65" t="str">
        <f>IF(ROW()=1,"KEY",IF(ISNA(VLOOKUP(B8917,車名対応マスタ!B:D,3,FALSE)),"",IF(VLOOKUP(B8917,車名対応マスタ!B:D,3,FALSE)="","",$D8917&amp;" "&amp;IF($G8917="9","J","O")&amp;" "&amp;$I8917&amp;" "&amp;IF($I8917&lt;=TEXT(★完成資料!$A$1,"yyyymm"),TEXT(★完成資料!$A$1,"yyyymm"),"999999")&amp; " " &amp; LEFT(F8917 &amp; "          ",10))))</f>
        <v xml:space="preserve">T O 202207 yyyy00 HV        </v>
      </c>
      <c r="B8917" s="68" t="s">
        <v>475</v>
      </c>
      <c r="C8917" s="68" t="s">
        <v>119</v>
      </c>
      <c r="D8917" s="68" t="s">
        <v>287</v>
      </c>
      <c r="E8917" s="68" t="s">
        <v>531</v>
      </c>
      <c r="F8917" s="68" t="s">
        <v>360</v>
      </c>
      <c r="G8917" s="68" t="s">
        <v>77</v>
      </c>
      <c r="H8917" s="68" t="s">
        <v>273</v>
      </c>
      <c r="I8917" s="68" t="s">
        <v>655</v>
      </c>
      <c r="J8917" s="65">
        <v>11</v>
      </c>
      <c r="K8917" s="65">
        <v>47</v>
      </c>
      <c r="L8917" s="65">
        <v>443</v>
      </c>
      <c r="M8917" s="65" t="s">
        <v>232</v>
      </c>
    </row>
    <row r="8918" spans="1:13" ht="12.75" customHeight="1">
      <c r="A8918" s="65" t="str">
        <f>IF(ROW()=1,"KEY",IF(ISNA(VLOOKUP(B8918,車名対応マスタ!B:D,3,FALSE)),"",IF(VLOOKUP(B8918,車名対応マスタ!B:D,3,FALSE)="","",$D8918&amp;" "&amp;IF($G8918="9","J","O")&amp;" "&amp;$I8918&amp;" "&amp;IF($I8918&lt;=TEXT(★完成資料!$A$1,"yyyymm"),TEXT(★完成資料!$A$1,"yyyymm"),"999999")&amp; " " &amp; LEFT(F8918 &amp; "          ",10))))</f>
        <v xml:space="preserve">T O 202208 yyyy00 HV        </v>
      </c>
      <c r="B8918" s="68" t="s">
        <v>475</v>
      </c>
      <c r="C8918" s="68" t="s">
        <v>119</v>
      </c>
      <c r="D8918" s="68" t="s">
        <v>287</v>
      </c>
      <c r="E8918" s="68" t="s">
        <v>531</v>
      </c>
      <c r="F8918" s="68" t="s">
        <v>360</v>
      </c>
      <c r="G8918" s="68" t="s">
        <v>77</v>
      </c>
      <c r="H8918" s="68" t="s">
        <v>273</v>
      </c>
      <c r="I8918" s="68" t="s">
        <v>656</v>
      </c>
      <c r="J8918" s="65">
        <v>3</v>
      </c>
      <c r="K8918" s="65">
        <v>51</v>
      </c>
      <c r="L8918" s="65">
        <v>443</v>
      </c>
      <c r="M8918" s="65" t="s">
        <v>232</v>
      </c>
    </row>
    <row r="8919" spans="1:13" ht="12.75" customHeight="1">
      <c r="A8919" s="65" t="str">
        <f>IF(ROW()=1,"KEY",IF(ISNA(VLOOKUP(B8919,車名対応マスタ!B:D,3,FALSE)),"",IF(VLOOKUP(B8919,車名対応マスタ!B:D,3,FALSE)="","",$D8919&amp;" "&amp;IF($G8919="9","J","O")&amp;" "&amp;$I8919&amp;" "&amp;IF($I8919&lt;=TEXT(★完成資料!$A$1,"yyyymm"),TEXT(★完成資料!$A$1,"yyyymm"),"999999")&amp; " " &amp; LEFT(F8919 &amp; "          ",10))))</f>
        <v xml:space="preserve">T O 202209 yyyy00 HV        </v>
      </c>
      <c r="B8919" s="68" t="s">
        <v>475</v>
      </c>
      <c r="C8919" s="68" t="s">
        <v>119</v>
      </c>
      <c r="D8919" s="68" t="s">
        <v>287</v>
      </c>
      <c r="E8919" s="68" t="s">
        <v>531</v>
      </c>
      <c r="F8919" s="68" t="s">
        <v>360</v>
      </c>
      <c r="G8919" s="68" t="s">
        <v>77</v>
      </c>
      <c r="H8919" s="68" t="s">
        <v>273</v>
      </c>
      <c r="I8919" s="68" t="s">
        <v>657</v>
      </c>
      <c r="J8919" s="65">
        <v>0</v>
      </c>
      <c r="K8919" s="65">
        <v>24</v>
      </c>
      <c r="L8919" s="65">
        <v>443</v>
      </c>
      <c r="M8919" s="65" t="s">
        <v>232</v>
      </c>
    </row>
    <row r="8920" spans="1:13" ht="12.75" customHeight="1">
      <c r="A8920" s="65" t="str">
        <f>IF(ROW()=1,"KEY",IF(ISNA(VLOOKUP(B8920,車名対応マスタ!B:D,3,FALSE)),"",IF(VLOOKUP(B8920,車名対応マスタ!B:D,3,FALSE)="","",$D8920&amp;" "&amp;IF($G8920="9","J","O")&amp;" "&amp;$I8920&amp;" "&amp;IF($I8920&lt;=TEXT(★完成資料!$A$1,"yyyymm"),TEXT(★完成資料!$A$1,"yyyymm"),"999999")&amp; " " &amp; LEFT(F8920 &amp; "          ",10))))</f>
        <v xml:space="preserve">T O 202210 yyyy00 HV        </v>
      </c>
      <c r="B8920" s="68" t="s">
        <v>475</v>
      </c>
      <c r="C8920" s="68" t="s">
        <v>119</v>
      </c>
      <c r="D8920" s="68" t="s">
        <v>287</v>
      </c>
      <c r="E8920" s="68" t="s">
        <v>531</v>
      </c>
      <c r="F8920" s="68" t="s">
        <v>360</v>
      </c>
      <c r="G8920" s="68" t="s">
        <v>77</v>
      </c>
      <c r="H8920" s="68" t="s">
        <v>273</v>
      </c>
      <c r="I8920" s="68" t="s">
        <v>663</v>
      </c>
      <c r="J8920" s="65">
        <v>2</v>
      </c>
      <c r="K8920" s="65">
        <v>26</v>
      </c>
      <c r="L8920" s="65">
        <v>443</v>
      </c>
      <c r="M8920" s="65" t="s">
        <v>232</v>
      </c>
    </row>
    <row r="8921" spans="1:13" ht="12.75" customHeight="1">
      <c r="A8921" s="65" t="str">
        <f>IF(ROW()=1,"KEY",IF(ISNA(VLOOKUP(B8921,車名対応マスタ!B:D,3,FALSE)),"",IF(VLOOKUP(B8921,車名対応マスタ!B:D,3,FALSE)="","",$D8921&amp;" "&amp;IF($G8921="9","J","O")&amp;" "&amp;$I8921&amp;" "&amp;IF($I8921&lt;=TEXT(★完成資料!$A$1,"yyyymm"),TEXT(★完成資料!$A$1,"yyyymm"),"999999")&amp; " " &amp; LEFT(F8921 &amp; "          ",10))))</f>
        <v xml:space="preserve">T O 202201 yyyy00 HV        </v>
      </c>
      <c r="B8921" s="68" t="s">
        <v>475</v>
      </c>
      <c r="C8921" s="68" t="s">
        <v>119</v>
      </c>
      <c r="D8921" s="68" t="s">
        <v>287</v>
      </c>
      <c r="E8921" s="68" t="s">
        <v>531</v>
      </c>
      <c r="F8921" s="68" t="s">
        <v>360</v>
      </c>
      <c r="G8921" s="68" t="s">
        <v>77</v>
      </c>
      <c r="H8921" s="68" t="s">
        <v>273</v>
      </c>
      <c r="I8921" s="68" t="s">
        <v>639</v>
      </c>
      <c r="J8921" s="65">
        <v>347</v>
      </c>
      <c r="K8921" s="65">
        <v>185</v>
      </c>
      <c r="L8921" s="65">
        <v>413</v>
      </c>
      <c r="M8921" s="65" t="s">
        <v>500</v>
      </c>
    </row>
    <row r="8922" spans="1:13" ht="12.75" customHeight="1">
      <c r="A8922" s="65" t="str">
        <f>IF(ROW()=1,"KEY",IF(ISNA(VLOOKUP(B8922,車名対応マスタ!B:D,3,FALSE)),"",IF(VLOOKUP(B8922,車名対応マスタ!B:D,3,FALSE)="","",$D8922&amp;" "&amp;IF($G8922="9","J","O")&amp;" "&amp;$I8922&amp;" "&amp;IF($I8922&lt;=TEXT(★完成資料!$A$1,"yyyymm"),TEXT(★完成資料!$A$1,"yyyymm"),"999999")&amp; " " &amp; LEFT(F8922 &amp; "          ",10))))</f>
        <v xml:space="preserve">T O 202202 yyyy00 HV        </v>
      </c>
      <c r="B8922" s="68" t="s">
        <v>475</v>
      </c>
      <c r="C8922" s="68" t="s">
        <v>119</v>
      </c>
      <c r="D8922" s="68" t="s">
        <v>287</v>
      </c>
      <c r="E8922" s="68" t="s">
        <v>531</v>
      </c>
      <c r="F8922" s="68" t="s">
        <v>360</v>
      </c>
      <c r="G8922" s="68" t="s">
        <v>77</v>
      </c>
      <c r="H8922" s="68" t="s">
        <v>273</v>
      </c>
      <c r="I8922" s="68" t="s">
        <v>640</v>
      </c>
      <c r="J8922" s="65">
        <v>316</v>
      </c>
      <c r="K8922" s="65">
        <v>257</v>
      </c>
      <c r="L8922" s="65">
        <v>413</v>
      </c>
      <c r="M8922" s="65" t="s">
        <v>500</v>
      </c>
    </row>
    <row r="8923" spans="1:13" ht="12.75" customHeight="1">
      <c r="A8923" s="65" t="str">
        <f>IF(ROW()=1,"KEY",IF(ISNA(VLOOKUP(B8923,車名対応マスタ!B:D,3,FALSE)),"",IF(VLOOKUP(B8923,車名対応マスタ!B:D,3,FALSE)="","",$D8923&amp;" "&amp;IF($G8923="9","J","O")&amp;" "&amp;$I8923&amp;" "&amp;IF($I8923&lt;=TEXT(★完成資料!$A$1,"yyyymm"),TEXT(★完成資料!$A$1,"yyyymm"),"999999")&amp; " " &amp; LEFT(F8923 &amp; "          ",10))))</f>
        <v xml:space="preserve">T O 202203 yyyy00 HV        </v>
      </c>
      <c r="B8923" s="68" t="s">
        <v>475</v>
      </c>
      <c r="C8923" s="68" t="s">
        <v>119</v>
      </c>
      <c r="D8923" s="68" t="s">
        <v>287</v>
      </c>
      <c r="E8923" s="68" t="s">
        <v>531</v>
      </c>
      <c r="F8923" s="68" t="s">
        <v>360</v>
      </c>
      <c r="G8923" s="68" t="s">
        <v>77</v>
      </c>
      <c r="H8923" s="68" t="s">
        <v>273</v>
      </c>
      <c r="I8923" s="68" t="s">
        <v>641</v>
      </c>
      <c r="J8923" s="65">
        <v>1092</v>
      </c>
      <c r="K8923" s="65">
        <v>223</v>
      </c>
      <c r="L8923" s="65">
        <v>413</v>
      </c>
      <c r="M8923" s="65" t="s">
        <v>500</v>
      </c>
    </row>
    <row r="8924" spans="1:13" ht="12.75" customHeight="1">
      <c r="A8924" s="65" t="str">
        <f>IF(ROW()=1,"KEY",IF(ISNA(VLOOKUP(B8924,車名対応マスタ!B:D,3,FALSE)),"",IF(VLOOKUP(B8924,車名対応マスタ!B:D,3,FALSE)="","",$D8924&amp;" "&amp;IF($G8924="9","J","O")&amp;" "&amp;$I8924&amp;" "&amp;IF($I8924&lt;=TEXT(★完成資料!$A$1,"yyyymm"),TEXT(★完成資料!$A$1,"yyyymm"),"999999")&amp; " " &amp; LEFT(F8924 &amp; "          ",10))))</f>
        <v xml:space="preserve">T O 202204 yyyy00 HV        </v>
      </c>
      <c r="B8924" s="68" t="s">
        <v>475</v>
      </c>
      <c r="C8924" s="68" t="s">
        <v>119</v>
      </c>
      <c r="D8924" s="68" t="s">
        <v>287</v>
      </c>
      <c r="E8924" s="68" t="s">
        <v>531</v>
      </c>
      <c r="F8924" s="68" t="s">
        <v>360</v>
      </c>
      <c r="G8924" s="68" t="s">
        <v>77</v>
      </c>
      <c r="H8924" s="68" t="s">
        <v>273</v>
      </c>
      <c r="I8924" s="68" t="s">
        <v>642</v>
      </c>
      <c r="J8924" s="65">
        <v>2346</v>
      </c>
      <c r="K8924" s="65">
        <v>210</v>
      </c>
      <c r="L8924" s="65">
        <v>413</v>
      </c>
      <c r="M8924" s="65" t="s">
        <v>500</v>
      </c>
    </row>
    <row r="8925" spans="1:13" ht="12.75" customHeight="1">
      <c r="A8925" s="65" t="str">
        <f>IF(ROW()=1,"KEY",IF(ISNA(VLOOKUP(B8925,車名対応マスタ!B:D,3,FALSE)),"",IF(VLOOKUP(B8925,車名対応マスタ!B:D,3,FALSE)="","",$D8925&amp;" "&amp;IF($G8925="9","J","O")&amp;" "&amp;$I8925&amp;" "&amp;IF($I8925&lt;=TEXT(★完成資料!$A$1,"yyyymm"),TEXT(★完成資料!$A$1,"yyyymm"),"999999")&amp; " " &amp; LEFT(F8925 &amp; "          ",10))))</f>
        <v xml:space="preserve">T O 202205 yyyy00 HV        </v>
      </c>
      <c r="B8925" s="68" t="s">
        <v>475</v>
      </c>
      <c r="C8925" s="68" t="s">
        <v>119</v>
      </c>
      <c r="D8925" s="68" t="s">
        <v>287</v>
      </c>
      <c r="E8925" s="68" t="s">
        <v>531</v>
      </c>
      <c r="F8925" s="68" t="s">
        <v>360</v>
      </c>
      <c r="G8925" s="68" t="s">
        <v>77</v>
      </c>
      <c r="H8925" s="68" t="s">
        <v>273</v>
      </c>
      <c r="I8925" s="68" t="s">
        <v>647</v>
      </c>
      <c r="J8925" s="65">
        <v>1531</v>
      </c>
      <c r="K8925" s="65">
        <v>282</v>
      </c>
      <c r="L8925" s="65">
        <v>413</v>
      </c>
      <c r="M8925" s="65" t="s">
        <v>500</v>
      </c>
    </row>
    <row r="8926" spans="1:13" ht="12.75" customHeight="1">
      <c r="A8926" s="65" t="str">
        <f>IF(ROW()=1,"KEY",IF(ISNA(VLOOKUP(B8926,車名対応マスタ!B:D,3,FALSE)),"",IF(VLOOKUP(B8926,車名対応マスタ!B:D,3,FALSE)="","",$D8926&amp;" "&amp;IF($G8926="9","J","O")&amp;" "&amp;$I8926&amp;" "&amp;IF($I8926&lt;=TEXT(★完成資料!$A$1,"yyyymm"),TEXT(★完成資料!$A$1,"yyyymm"),"999999")&amp; " " &amp; LEFT(F8926 &amp; "          ",10))))</f>
        <v xml:space="preserve">T O 202206 yyyy00 HV        </v>
      </c>
      <c r="B8926" s="68" t="s">
        <v>475</v>
      </c>
      <c r="C8926" s="68" t="s">
        <v>119</v>
      </c>
      <c r="D8926" s="68" t="s">
        <v>287</v>
      </c>
      <c r="E8926" s="68" t="s">
        <v>531</v>
      </c>
      <c r="F8926" s="68" t="s">
        <v>360</v>
      </c>
      <c r="G8926" s="68" t="s">
        <v>77</v>
      </c>
      <c r="H8926" s="68" t="s">
        <v>273</v>
      </c>
      <c r="I8926" s="68" t="s">
        <v>652</v>
      </c>
      <c r="J8926" s="65">
        <v>1727</v>
      </c>
      <c r="K8926" s="65">
        <v>367</v>
      </c>
      <c r="L8926" s="65">
        <v>413</v>
      </c>
      <c r="M8926" s="65" t="s">
        <v>500</v>
      </c>
    </row>
    <row r="8927" spans="1:13" ht="12.75" customHeight="1">
      <c r="A8927" s="65" t="str">
        <f>IF(ROW()=1,"KEY",IF(ISNA(VLOOKUP(B8927,車名対応マスタ!B:D,3,FALSE)),"",IF(VLOOKUP(B8927,車名対応マスタ!B:D,3,FALSE)="","",$D8927&amp;" "&amp;IF($G8927="9","J","O")&amp;" "&amp;$I8927&amp;" "&amp;IF($I8927&lt;=TEXT(★完成資料!$A$1,"yyyymm"),TEXT(★完成資料!$A$1,"yyyymm"),"999999")&amp; " " &amp; LEFT(F8927 &amp; "          ",10))))</f>
        <v xml:space="preserve">T O 202207 yyyy00 HV        </v>
      </c>
      <c r="B8927" s="68" t="s">
        <v>475</v>
      </c>
      <c r="C8927" s="68" t="s">
        <v>119</v>
      </c>
      <c r="D8927" s="68" t="s">
        <v>287</v>
      </c>
      <c r="E8927" s="68" t="s">
        <v>531</v>
      </c>
      <c r="F8927" s="68" t="s">
        <v>360</v>
      </c>
      <c r="G8927" s="68" t="s">
        <v>77</v>
      </c>
      <c r="H8927" s="68" t="s">
        <v>273</v>
      </c>
      <c r="I8927" s="68" t="s">
        <v>655</v>
      </c>
      <c r="J8927" s="65">
        <v>606</v>
      </c>
      <c r="K8927" s="65">
        <v>289</v>
      </c>
      <c r="L8927" s="65">
        <v>413</v>
      </c>
      <c r="M8927" s="65" t="s">
        <v>500</v>
      </c>
    </row>
    <row r="8928" spans="1:13" ht="12.75" customHeight="1">
      <c r="A8928" s="65" t="str">
        <f>IF(ROW()=1,"KEY",IF(ISNA(VLOOKUP(B8928,車名対応マスタ!B:D,3,FALSE)),"",IF(VLOOKUP(B8928,車名対応マスタ!B:D,3,FALSE)="","",$D8928&amp;" "&amp;IF($G8928="9","J","O")&amp;" "&amp;$I8928&amp;" "&amp;IF($I8928&lt;=TEXT(★完成資料!$A$1,"yyyymm"),TEXT(★完成資料!$A$1,"yyyymm"),"999999")&amp; " " &amp; LEFT(F8928 &amp; "          ",10))))</f>
        <v xml:space="preserve">T O 202208 yyyy00 HV        </v>
      </c>
      <c r="B8928" s="68" t="s">
        <v>475</v>
      </c>
      <c r="C8928" s="68" t="s">
        <v>119</v>
      </c>
      <c r="D8928" s="68" t="s">
        <v>287</v>
      </c>
      <c r="E8928" s="68" t="s">
        <v>531</v>
      </c>
      <c r="F8928" s="68" t="s">
        <v>360</v>
      </c>
      <c r="G8928" s="68" t="s">
        <v>77</v>
      </c>
      <c r="H8928" s="68" t="s">
        <v>273</v>
      </c>
      <c r="I8928" s="68" t="s">
        <v>656</v>
      </c>
      <c r="J8928" s="65">
        <v>710</v>
      </c>
      <c r="K8928" s="65">
        <v>244</v>
      </c>
      <c r="L8928" s="65">
        <v>413</v>
      </c>
      <c r="M8928" s="65" t="s">
        <v>500</v>
      </c>
    </row>
    <row r="8929" spans="1:13" ht="12.75" customHeight="1">
      <c r="A8929" s="65" t="str">
        <f>IF(ROW()=1,"KEY",IF(ISNA(VLOOKUP(B8929,車名対応マスタ!B:D,3,FALSE)),"",IF(VLOOKUP(B8929,車名対応マスタ!B:D,3,FALSE)="","",$D8929&amp;" "&amp;IF($G8929="9","J","O")&amp;" "&amp;$I8929&amp;" "&amp;IF($I8929&lt;=TEXT(★完成資料!$A$1,"yyyymm"),TEXT(★完成資料!$A$1,"yyyymm"),"999999")&amp; " " &amp; LEFT(F8929 &amp; "          ",10))))</f>
        <v xml:space="preserve">T O 202209 yyyy00 HV        </v>
      </c>
      <c r="B8929" s="68" t="s">
        <v>475</v>
      </c>
      <c r="C8929" s="68" t="s">
        <v>119</v>
      </c>
      <c r="D8929" s="68" t="s">
        <v>287</v>
      </c>
      <c r="E8929" s="68" t="s">
        <v>531</v>
      </c>
      <c r="F8929" s="68" t="s">
        <v>360</v>
      </c>
      <c r="G8929" s="68" t="s">
        <v>77</v>
      </c>
      <c r="H8929" s="68" t="s">
        <v>273</v>
      </c>
      <c r="I8929" s="68" t="s">
        <v>657</v>
      </c>
      <c r="J8929" s="65">
        <v>430</v>
      </c>
      <c r="K8929" s="65">
        <v>137</v>
      </c>
      <c r="L8929" s="65">
        <v>413</v>
      </c>
      <c r="M8929" s="65" t="s">
        <v>500</v>
      </c>
    </row>
    <row r="8930" spans="1:13" ht="12.75" customHeight="1">
      <c r="A8930" s="65" t="str">
        <f>IF(ROW()=1,"KEY",IF(ISNA(VLOOKUP(B8930,車名対応マスタ!B:D,3,FALSE)),"",IF(VLOOKUP(B8930,車名対応マスタ!B:D,3,FALSE)="","",$D8930&amp;" "&amp;IF($G8930="9","J","O")&amp;" "&amp;$I8930&amp;" "&amp;IF($I8930&lt;=TEXT(★完成資料!$A$1,"yyyymm"),TEXT(★完成資料!$A$1,"yyyymm"),"999999")&amp; " " &amp; LEFT(F8930 &amp; "          ",10))))</f>
        <v xml:space="preserve">T O 202210 yyyy00 HV        </v>
      </c>
      <c r="B8930" s="68" t="s">
        <v>475</v>
      </c>
      <c r="C8930" s="68" t="s">
        <v>119</v>
      </c>
      <c r="D8930" s="68" t="s">
        <v>287</v>
      </c>
      <c r="E8930" s="68" t="s">
        <v>531</v>
      </c>
      <c r="F8930" s="68" t="s">
        <v>360</v>
      </c>
      <c r="G8930" s="68" t="s">
        <v>77</v>
      </c>
      <c r="H8930" s="68" t="s">
        <v>273</v>
      </c>
      <c r="I8930" s="68" t="s">
        <v>663</v>
      </c>
      <c r="J8930" s="65">
        <v>284</v>
      </c>
      <c r="K8930" s="65">
        <v>136</v>
      </c>
      <c r="L8930" s="65">
        <v>413</v>
      </c>
      <c r="M8930" s="65" t="s">
        <v>500</v>
      </c>
    </row>
    <row r="8931" spans="1:13" ht="12.75" customHeight="1">
      <c r="A8931" s="65" t="str">
        <f>IF(ROW()=1,"KEY",IF(ISNA(VLOOKUP(B8931,車名対応マスタ!B:D,3,FALSE)),"",IF(VLOOKUP(B8931,車名対応マスタ!B:D,3,FALSE)="","",$D8931&amp;" "&amp;IF($G8931="9","J","O")&amp;" "&amp;$I8931&amp;" "&amp;IF($I8931&lt;=TEXT(★完成資料!$A$1,"yyyymm"),TEXT(★完成資料!$A$1,"yyyymm"),"999999")&amp; " " &amp; LEFT(F8931 &amp; "          ",10))))</f>
        <v xml:space="preserve">T O 202201 yyyy00 HV        </v>
      </c>
      <c r="B8931" s="68" t="s">
        <v>475</v>
      </c>
      <c r="C8931" s="68" t="s">
        <v>119</v>
      </c>
      <c r="D8931" s="68" t="s">
        <v>287</v>
      </c>
      <c r="E8931" s="68" t="s">
        <v>531</v>
      </c>
      <c r="F8931" s="68" t="s">
        <v>360</v>
      </c>
      <c r="G8931" s="68" t="s">
        <v>77</v>
      </c>
      <c r="H8931" s="68" t="s">
        <v>273</v>
      </c>
      <c r="I8931" s="68" t="s">
        <v>639</v>
      </c>
      <c r="J8931" s="65">
        <v>5</v>
      </c>
      <c r="K8931" s="65">
        <v>4</v>
      </c>
      <c r="L8931" s="65">
        <v>431</v>
      </c>
      <c r="M8931" s="65" t="s">
        <v>282</v>
      </c>
    </row>
    <row r="8932" spans="1:13" ht="12.75" customHeight="1">
      <c r="A8932" s="65" t="str">
        <f>IF(ROW()=1,"KEY",IF(ISNA(VLOOKUP(B8932,車名対応マスタ!B:D,3,FALSE)),"",IF(VLOOKUP(B8932,車名対応マスタ!B:D,3,FALSE)="","",$D8932&amp;" "&amp;IF($G8932="9","J","O")&amp;" "&amp;$I8932&amp;" "&amp;IF($I8932&lt;=TEXT(★完成資料!$A$1,"yyyymm"),TEXT(★完成資料!$A$1,"yyyymm"),"999999")&amp; " " &amp; LEFT(F8932 &amp; "          ",10))))</f>
        <v xml:space="preserve">T O 202202 yyyy00 HV        </v>
      </c>
      <c r="B8932" s="68" t="s">
        <v>475</v>
      </c>
      <c r="C8932" s="68" t="s">
        <v>119</v>
      </c>
      <c r="D8932" s="68" t="s">
        <v>287</v>
      </c>
      <c r="E8932" s="68" t="s">
        <v>531</v>
      </c>
      <c r="F8932" s="68" t="s">
        <v>360</v>
      </c>
      <c r="G8932" s="68" t="s">
        <v>77</v>
      </c>
      <c r="H8932" s="68" t="s">
        <v>273</v>
      </c>
      <c r="I8932" s="68" t="s">
        <v>640</v>
      </c>
      <c r="J8932" s="65">
        <v>3</v>
      </c>
      <c r="K8932" s="65">
        <v>1</v>
      </c>
      <c r="L8932" s="65">
        <v>431</v>
      </c>
      <c r="M8932" s="65" t="s">
        <v>282</v>
      </c>
    </row>
    <row r="8933" spans="1:13" ht="12.75" customHeight="1">
      <c r="A8933" s="65" t="str">
        <f>IF(ROW()=1,"KEY",IF(ISNA(VLOOKUP(B8933,車名対応マスタ!B:D,3,FALSE)),"",IF(VLOOKUP(B8933,車名対応マスタ!B:D,3,FALSE)="","",$D8933&amp;" "&amp;IF($G8933="9","J","O")&amp;" "&amp;$I8933&amp;" "&amp;IF($I8933&lt;=TEXT(★完成資料!$A$1,"yyyymm"),TEXT(★完成資料!$A$1,"yyyymm"),"999999")&amp; " " &amp; LEFT(F8933 &amp; "          ",10))))</f>
        <v xml:space="preserve">T O 202203 yyyy00 HV        </v>
      </c>
      <c r="B8933" s="68" t="s">
        <v>475</v>
      </c>
      <c r="C8933" s="68" t="s">
        <v>119</v>
      </c>
      <c r="D8933" s="68" t="s">
        <v>287</v>
      </c>
      <c r="E8933" s="68" t="s">
        <v>531</v>
      </c>
      <c r="F8933" s="68" t="s">
        <v>360</v>
      </c>
      <c r="G8933" s="68" t="s">
        <v>77</v>
      </c>
      <c r="H8933" s="68" t="s">
        <v>273</v>
      </c>
      <c r="I8933" s="68" t="s">
        <v>641</v>
      </c>
      <c r="J8933" s="65">
        <v>4</v>
      </c>
      <c r="K8933" s="65">
        <v>8</v>
      </c>
      <c r="L8933" s="65">
        <v>431</v>
      </c>
      <c r="M8933" s="65" t="s">
        <v>282</v>
      </c>
    </row>
    <row r="8934" spans="1:13" ht="12.75" customHeight="1">
      <c r="A8934" s="65" t="str">
        <f>IF(ROW()=1,"KEY",IF(ISNA(VLOOKUP(B8934,車名対応マスタ!B:D,3,FALSE)),"",IF(VLOOKUP(B8934,車名対応マスタ!B:D,3,FALSE)="","",$D8934&amp;" "&amp;IF($G8934="9","J","O")&amp;" "&amp;$I8934&amp;" "&amp;IF($I8934&lt;=TEXT(★完成資料!$A$1,"yyyymm"),TEXT(★完成資料!$A$1,"yyyymm"),"999999")&amp; " " &amp; LEFT(F8934 &amp; "          ",10))))</f>
        <v xml:space="preserve">T O 202204 yyyy00 HV        </v>
      </c>
      <c r="B8934" s="68" t="s">
        <v>475</v>
      </c>
      <c r="C8934" s="68" t="s">
        <v>119</v>
      </c>
      <c r="D8934" s="68" t="s">
        <v>287</v>
      </c>
      <c r="E8934" s="68" t="s">
        <v>531</v>
      </c>
      <c r="F8934" s="68" t="s">
        <v>360</v>
      </c>
      <c r="G8934" s="68" t="s">
        <v>77</v>
      </c>
      <c r="H8934" s="68" t="s">
        <v>273</v>
      </c>
      <c r="I8934" s="68" t="s">
        <v>642</v>
      </c>
      <c r="J8934" s="65">
        <v>23</v>
      </c>
      <c r="K8934" s="65">
        <v>8</v>
      </c>
      <c r="L8934" s="65">
        <v>431</v>
      </c>
      <c r="M8934" s="65" t="s">
        <v>282</v>
      </c>
    </row>
    <row r="8935" spans="1:13" ht="12.75" customHeight="1">
      <c r="A8935" s="65" t="str">
        <f>IF(ROW()=1,"KEY",IF(ISNA(VLOOKUP(B8935,車名対応マスタ!B:D,3,FALSE)),"",IF(VLOOKUP(B8935,車名対応マスタ!B:D,3,FALSE)="","",$D8935&amp;" "&amp;IF($G8935="9","J","O")&amp;" "&amp;$I8935&amp;" "&amp;IF($I8935&lt;=TEXT(★完成資料!$A$1,"yyyymm"),TEXT(★完成資料!$A$1,"yyyymm"),"999999")&amp; " " &amp; LEFT(F8935 &amp; "          ",10))))</f>
        <v xml:space="preserve">T O 202205 yyyy00 HV        </v>
      </c>
      <c r="B8935" s="68" t="s">
        <v>475</v>
      </c>
      <c r="C8935" s="68" t="s">
        <v>119</v>
      </c>
      <c r="D8935" s="68" t="s">
        <v>287</v>
      </c>
      <c r="E8935" s="68" t="s">
        <v>531</v>
      </c>
      <c r="F8935" s="68" t="s">
        <v>360</v>
      </c>
      <c r="G8935" s="68" t="s">
        <v>77</v>
      </c>
      <c r="H8935" s="68" t="s">
        <v>273</v>
      </c>
      <c r="I8935" s="68" t="s">
        <v>647</v>
      </c>
      <c r="J8935" s="65">
        <v>18</v>
      </c>
      <c r="K8935" s="65">
        <v>7</v>
      </c>
      <c r="L8935" s="65">
        <v>431</v>
      </c>
      <c r="M8935" s="65" t="s">
        <v>282</v>
      </c>
    </row>
    <row r="8936" spans="1:13" ht="12.75" customHeight="1">
      <c r="A8936" s="65" t="str">
        <f>IF(ROW()=1,"KEY",IF(ISNA(VLOOKUP(B8936,車名対応マスタ!B:D,3,FALSE)),"",IF(VLOOKUP(B8936,車名対応マスタ!B:D,3,FALSE)="","",$D8936&amp;" "&amp;IF($G8936="9","J","O")&amp;" "&amp;$I8936&amp;" "&amp;IF($I8936&lt;=TEXT(★完成資料!$A$1,"yyyymm"),TEXT(★完成資料!$A$1,"yyyymm"),"999999")&amp; " " &amp; LEFT(F8936 &amp; "          ",10))))</f>
        <v xml:space="preserve">T O 202206 yyyy00 HV        </v>
      </c>
      <c r="B8936" s="68" t="s">
        <v>475</v>
      </c>
      <c r="C8936" s="68" t="s">
        <v>119</v>
      </c>
      <c r="D8936" s="68" t="s">
        <v>287</v>
      </c>
      <c r="E8936" s="68" t="s">
        <v>531</v>
      </c>
      <c r="F8936" s="68" t="s">
        <v>360</v>
      </c>
      <c r="G8936" s="68" t="s">
        <v>77</v>
      </c>
      <c r="H8936" s="68" t="s">
        <v>273</v>
      </c>
      <c r="I8936" s="68" t="s">
        <v>652</v>
      </c>
      <c r="J8936" s="65">
        <v>12</v>
      </c>
      <c r="K8936" s="65">
        <v>16</v>
      </c>
      <c r="L8936" s="65">
        <v>431</v>
      </c>
      <c r="M8936" s="65" t="s">
        <v>282</v>
      </c>
    </row>
    <row r="8937" spans="1:13" ht="12.75" customHeight="1">
      <c r="A8937" s="65" t="str">
        <f>IF(ROW()=1,"KEY",IF(ISNA(VLOOKUP(B8937,車名対応マスタ!B:D,3,FALSE)),"",IF(VLOOKUP(B8937,車名対応マスタ!B:D,3,FALSE)="","",$D8937&amp;" "&amp;IF($G8937="9","J","O")&amp;" "&amp;$I8937&amp;" "&amp;IF($I8937&lt;=TEXT(★完成資料!$A$1,"yyyymm"),TEXT(★完成資料!$A$1,"yyyymm"),"999999")&amp; " " &amp; LEFT(F8937 &amp; "          ",10))))</f>
        <v xml:space="preserve">T O 202207 yyyy00 HV        </v>
      </c>
      <c r="B8937" s="68" t="s">
        <v>475</v>
      </c>
      <c r="C8937" s="68" t="s">
        <v>119</v>
      </c>
      <c r="D8937" s="68" t="s">
        <v>287</v>
      </c>
      <c r="E8937" s="68" t="s">
        <v>531</v>
      </c>
      <c r="F8937" s="68" t="s">
        <v>360</v>
      </c>
      <c r="G8937" s="68" t="s">
        <v>77</v>
      </c>
      <c r="H8937" s="68" t="s">
        <v>273</v>
      </c>
      <c r="I8937" s="68" t="s">
        <v>655</v>
      </c>
      <c r="J8937" s="65">
        <v>6</v>
      </c>
      <c r="K8937" s="65">
        <v>10</v>
      </c>
      <c r="L8937" s="65">
        <v>431</v>
      </c>
      <c r="M8937" s="65" t="s">
        <v>282</v>
      </c>
    </row>
    <row r="8938" spans="1:13" ht="12.75" customHeight="1">
      <c r="A8938" s="65" t="str">
        <f>IF(ROW()=1,"KEY",IF(ISNA(VLOOKUP(B8938,車名対応マスタ!B:D,3,FALSE)),"",IF(VLOOKUP(B8938,車名対応マスタ!B:D,3,FALSE)="","",$D8938&amp;" "&amp;IF($G8938="9","J","O")&amp;" "&amp;$I8938&amp;" "&amp;IF($I8938&lt;=TEXT(★完成資料!$A$1,"yyyymm"),TEXT(★完成資料!$A$1,"yyyymm"),"999999")&amp; " " &amp; LEFT(F8938 &amp; "          ",10))))</f>
        <v xml:space="preserve">T O 202208 yyyy00 HV        </v>
      </c>
      <c r="B8938" s="68" t="s">
        <v>475</v>
      </c>
      <c r="C8938" s="68" t="s">
        <v>119</v>
      </c>
      <c r="D8938" s="68" t="s">
        <v>287</v>
      </c>
      <c r="E8938" s="68" t="s">
        <v>531</v>
      </c>
      <c r="F8938" s="68" t="s">
        <v>360</v>
      </c>
      <c r="G8938" s="68" t="s">
        <v>77</v>
      </c>
      <c r="H8938" s="68" t="s">
        <v>273</v>
      </c>
      <c r="I8938" s="68" t="s">
        <v>656</v>
      </c>
      <c r="J8938" s="65">
        <v>7</v>
      </c>
      <c r="K8938" s="65">
        <v>3</v>
      </c>
      <c r="L8938" s="65">
        <v>431</v>
      </c>
      <c r="M8938" s="65" t="s">
        <v>282</v>
      </c>
    </row>
    <row r="8939" spans="1:13" ht="12.75" customHeight="1">
      <c r="A8939" s="65" t="str">
        <f>IF(ROW()=1,"KEY",IF(ISNA(VLOOKUP(B8939,車名対応マスタ!B:D,3,FALSE)),"",IF(VLOOKUP(B8939,車名対応マスタ!B:D,3,FALSE)="","",$D8939&amp;" "&amp;IF($G8939="9","J","O")&amp;" "&amp;$I8939&amp;" "&amp;IF($I8939&lt;=TEXT(★完成資料!$A$1,"yyyymm"),TEXT(★完成資料!$A$1,"yyyymm"),"999999")&amp; " " &amp; LEFT(F8939 &amp; "          ",10))))</f>
        <v xml:space="preserve">T O 202209 yyyy00 HV        </v>
      </c>
      <c r="B8939" s="68" t="s">
        <v>475</v>
      </c>
      <c r="C8939" s="68" t="s">
        <v>119</v>
      </c>
      <c r="D8939" s="68" t="s">
        <v>287</v>
      </c>
      <c r="E8939" s="68" t="s">
        <v>531</v>
      </c>
      <c r="F8939" s="68" t="s">
        <v>360</v>
      </c>
      <c r="G8939" s="68" t="s">
        <v>77</v>
      </c>
      <c r="H8939" s="68" t="s">
        <v>273</v>
      </c>
      <c r="I8939" s="68" t="s">
        <v>657</v>
      </c>
      <c r="J8939" s="65">
        <v>2</v>
      </c>
      <c r="K8939" s="65">
        <v>7</v>
      </c>
      <c r="L8939" s="65">
        <v>431</v>
      </c>
      <c r="M8939" s="65" t="s">
        <v>282</v>
      </c>
    </row>
    <row r="8940" spans="1:13" ht="12.75" customHeight="1">
      <c r="A8940" s="65" t="str">
        <f>IF(ROW()=1,"KEY",IF(ISNA(VLOOKUP(B8940,車名対応マスタ!B:D,3,FALSE)),"",IF(VLOOKUP(B8940,車名対応マスタ!B:D,3,FALSE)="","",$D8940&amp;" "&amp;IF($G8940="9","J","O")&amp;" "&amp;$I8940&amp;" "&amp;IF($I8940&lt;=TEXT(★完成資料!$A$1,"yyyymm"),TEXT(★完成資料!$A$1,"yyyymm"),"999999")&amp; " " &amp; LEFT(F8940 &amp; "          ",10))))</f>
        <v xml:space="preserve">T O 202210 yyyy00 HV        </v>
      </c>
      <c r="B8940" s="68" t="s">
        <v>475</v>
      </c>
      <c r="C8940" s="68" t="s">
        <v>119</v>
      </c>
      <c r="D8940" s="68" t="s">
        <v>287</v>
      </c>
      <c r="E8940" s="68" t="s">
        <v>531</v>
      </c>
      <c r="F8940" s="68" t="s">
        <v>360</v>
      </c>
      <c r="G8940" s="68" t="s">
        <v>77</v>
      </c>
      <c r="H8940" s="68" t="s">
        <v>273</v>
      </c>
      <c r="I8940" s="68" t="s">
        <v>663</v>
      </c>
      <c r="J8940" s="65">
        <v>4</v>
      </c>
      <c r="K8940" s="65">
        <v>6</v>
      </c>
      <c r="L8940" s="65">
        <v>431</v>
      </c>
      <c r="M8940" s="65" t="s">
        <v>282</v>
      </c>
    </row>
    <row r="8941" spans="1:13" ht="12.75" customHeight="1">
      <c r="A8941" s="65" t="str">
        <f>IF(ROW()=1,"KEY",IF(ISNA(VLOOKUP(B8941,車名対応マスタ!B:D,3,FALSE)),"",IF(VLOOKUP(B8941,車名対応マスタ!B:D,3,FALSE)="","",$D8941&amp;" "&amp;IF($G8941="9","J","O")&amp;" "&amp;$I8941&amp;" "&amp;IF($I8941&lt;=TEXT(★完成資料!$A$1,"yyyymm"),TEXT(★完成資料!$A$1,"yyyymm"),"999999")&amp; " " &amp; LEFT(F8941 &amp; "          ",10))))</f>
        <v xml:space="preserve">T O 202201 yyyy00 HV        </v>
      </c>
      <c r="B8941" s="68" t="s">
        <v>475</v>
      </c>
      <c r="C8941" s="68" t="s">
        <v>119</v>
      </c>
      <c r="D8941" s="68" t="s">
        <v>287</v>
      </c>
      <c r="E8941" s="68" t="s">
        <v>531</v>
      </c>
      <c r="F8941" s="68" t="s">
        <v>360</v>
      </c>
      <c r="G8941" s="68" t="s">
        <v>77</v>
      </c>
      <c r="H8941" s="68" t="s">
        <v>273</v>
      </c>
      <c r="I8941" s="68" t="s">
        <v>639</v>
      </c>
      <c r="J8941" s="65">
        <v>293</v>
      </c>
      <c r="K8941" s="65">
        <v>115</v>
      </c>
      <c r="L8941" s="65">
        <v>421</v>
      </c>
      <c r="M8941" s="65" t="s">
        <v>382</v>
      </c>
    </row>
    <row r="8942" spans="1:13" ht="12.75" customHeight="1">
      <c r="A8942" s="65" t="str">
        <f>IF(ROW()=1,"KEY",IF(ISNA(VLOOKUP(B8942,車名対応マスタ!B:D,3,FALSE)),"",IF(VLOOKUP(B8942,車名対応マスタ!B:D,3,FALSE)="","",$D8942&amp;" "&amp;IF($G8942="9","J","O")&amp;" "&amp;$I8942&amp;" "&amp;IF($I8942&lt;=TEXT(★完成資料!$A$1,"yyyymm"),TEXT(★完成資料!$A$1,"yyyymm"),"999999")&amp; " " &amp; LEFT(F8942 &amp; "          ",10))))</f>
        <v xml:space="preserve">T O 202202 yyyy00 HV        </v>
      </c>
      <c r="B8942" s="68" t="s">
        <v>475</v>
      </c>
      <c r="C8942" s="68" t="s">
        <v>119</v>
      </c>
      <c r="D8942" s="68" t="s">
        <v>287</v>
      </c>
      <c r="E8942" s="68" t="s">
        <v>531</v>
      </c>
      <c r="F8942" s="68" t="s">
        <v>360</v>
      </c>
      <c r="G8942" s="68" t="s">
        <v>77</v>
      </c>
      <c r="H8942" s="68" t="s">
        <v>273</v>
      </c>
      <c r="I8942" s="68" t="s">
        <v>640</v>
      </c>
      <c r="J8942" s="65">
        <v>235</v>
      </c>
      <c r="K8942" s="65">
        <v>117</v>
      </c>
      <c r="L8942" s="65">
        <v>421</v>
      </c>
      <c r="M8942" s="65" t="s">
        <v>382</v>
      </c>
    </row>
    <row r="8943" spans="1:13" ht="12.75" customHeight="1">
      <c r="A8943" s="65" t="str">
        <f>IF(ROW()=1,"KEY",IF(ISNA(VLOOKUP(B8943,車名対応マスタ!B:D,3,FALSE)),"",IF(VLOOKUP(B8943,車名対応マスタ!B:D,3,FALSE)="","",$D8943&amp;" "&amp;IF($G8943="9","J","O")&amp;" "&amp;$I8943&amp;" "&amp;IF($I8943&lt;=TEXT(★完成資料!$A$1,"yyyymm"),TEXT(★完成資料!$A$1,"yyyymm"),"999999")&amp; " " &amp; LEFT(F8943 &amp; "          ",10))))</f>
        <v xml:space="preserve">T O 202203 yyyy00 HV        </v>
      </c>
      <c r="B8943" s="68" t="s">
        <v>475</v>
      </c>
      <c r="C8943" s="68" t="s">
        <v>119</v>
      </c>
      <c r="D8943" s="68" t="s">
        <v>287</v>
      </c>
      <c r="E8943" s="68" t="s">
        <v>531</v>
      </c>
      <c r="F8943" s="68" t="s">
        <v>360</v>
      </c>
      <c r="G8943" s="68" t="s">
        <v>77</v>
      </c>
      <c r="H8943" s="68" t="s">
        <v>273</v>
      </c>
      <c r="I8943" s="68" t="s">
        <v>641</v>
      </c>
      <c r="J8943" s="65">
        <v>361</v>
      </c>
      <c r="K8943" s="65">
        <v>198</v>
      </c>
      <c r="L8943" s="65">
        <v>421</v>
      </c>
      <c r="M8943" s="65" t="s">
        <v>382</v>
      </c>
    </row>
    <row r="8944" spans="1:13" ht="12.75" customHeight="1">
      <c r="A8944" s="65" t="str">
        <f>IF(ROW()=1,"KEY",IF(ISNA(VLOOKUP(B8944,車名対応マスタ!B:D,3,FALSE)),"",IF(VLOOKUP(B8944,車名対応マスタ!B:D,3,FALSE)="","",$D8944&amp;" "&amp;IF($G8944="9","J","O")&amp;" "&amp;$I8944&amp;" "&amp;IF($I8944&lt;=TEXT(★完成資料!$A$1,"yyyymm"),TEXT(★完成資料!$A$1,"yyyymm"),"999999")&amp; " " &amp; LEFT(F8944 &amp; "          ",10))))</f>
        <v xml:space="preserve">T O 202204 yyyy00 HV        </v>
      </c>
      <c r="B8944" s="68" t="s">
        <v>475</v>
      </c>
      <c r="C8944" s="68" t="s">
        <v>119</v>
      </c>
      <c r="D8944" s="68" t="s">
        <v>287</v>
      </c>
      <c r="E8944" s="68" t="s">
        <v>531</v>
      </c>
      <c r="F8944" s="68" t="s">
        <v>360</v>
      </c>
      <c r="G8944" s="68" t="s">
        <v>77</v>
      </c>
      <c r="H8944" s="68" t="s">
        <v>273</v>
      </c>
      <c r="I8944" s="68" t="s">
        <v>642</v>
      </c>
      <c r="J8944" s="65">
        <v>341</v>
      </c>
      <c r="K8944" s="65">
        <v>252</v>
      </c>
      <c r="L8944" s="65">
        <v>421</v>
      </c>
      <c r="M8944" s="65" t="s">
        <v>382</v>
      </c>
    </row>
    <row r="8945" spans="1:13" ht="12.75" customHeight="1">
      <c r="A8945" s="65" t="str">
        <f>IF(ROW()=1,"KEY",IF(ISNA(VLOOKUP(B8945,車名対応マスタ!B:D,3,FALSE)),"",IF(VLOOKUP(B8945,車名対応マスタ!B:D,3,FALSE)="","",$D8945&amp;" "&amp;IF($G8945="9","J","O")&amp;" "&amp;$I8945&amp;" "&amp;IF($I8945&lt;=TEXT(★完成資料!$A$1,"yyyymm"),TEXT(★完成資料!$A$1,"yyyymm"),"999999")&amp; " " &amp; LEFT(F8945 &amp; "          ",10))))</f>
        <v xml:space="preserve">T O 202205 yyyy00 HV        </v>
      </c>
      <c r="B8945" s="68" t="s">
        <v>475</v>
      </c>
      <c r="C8945" s="68" t="s">
        <v>119</v>
      </c>
      <c r="D8945" s="68" t="s">
        <v>287</v>
      </c>
      <c r="E8945" s="68" t="s">
        <v>531</v>
      </c>
      <c r="F8945" s="68" t="s">
        <v>360</v>
      </c>
      <c r="G8945" s="68" t="s">
        <v>77</v>
      </c>
      <c r="H8945" s="68" t="s">
        <v>273</v>
      </c>
      <c r="I8945" s="68" t="s">
        <v>647</v>
      </c>
      <c r="J8945" s="65">
        <v>280</v>
      </c>
      <c r="K8945" s="65">
        <v>285</v>
      </c>
      <c r="L8945" s="65">
        <v>421</v>
      </c>
      <c r="M8945" s="65" t="s">
        <v>382</v>
      </c>
    </row>
    <row r="8946" spans="1:13" ht="12.75" customHeight="1">
      <c r="A8946" s="65" t="str">
        <f>IF(ROW()=1,"KEY",IF(ISNA(VLOOKUP(B8946,車名対応マスタ!B:D,3,FALSE)),"",IF(VLOOKUP(B8946,車名対応マスタ!B:D,3,FALSE)="","",$D8946&amp;" "&amp;IF($G8946="9","J","O")&amp;" "&amp;$I8946&amp;" "&amp;IF($I8946&lt;=TEXT(★完成資料!$A$1,"yyyymm"),TEXT(★完成資料!$A$1,"yyyymm"),"999999")&amp; " " &amp; LEFT(F8946 &amp; "          ",10))))</f>
        <v xml:space="preserve">T O 202206 yyyy00 HV        </v>
      </c>
      <c r="B8946" s="68" t="s">
        <v>475</v>
      </c>
      <c r="C8946" s="68" t="s">
        <v>119</v>
      </c>
      <c r="D8946" s="68" t="s">
        <v>287</v>
      </c>
      <c r="E8946" s="68" t="s">
        <v>531</v>
      </c>
      <c r="F8946" s="68" t="s">
        <v>360</v>
      </c>
      <c r="G8946" s="68" t="s">
        <v>77</v>
      </c>
      <c r="H8946" s="68" t="s">
        <v>273</v>
      </c>
      <c r="I8946" s="68" t="s">
        <v>652</v>
      </c>
      <c r="J8946" s="65">
        <v>232</v>
      </c>
      <c r="K8946" s="65">
        <v>281</v>
      </c>
      <c r="L8946" s="65">
        <v>421</v>
      </c>
      <c r="M8946" s="65" t="s">
        <v>382</v>
      </c>
    </row>
    <row r="8947" spans="1:13" ht="12.75" customHeight="1">
      <c r="A8947" s="65" t="str">
        <f>IF(ROW()=1,"KEY",IF(ISNA(VLOOKUP(B8947,車名対応マスタ!B:D,3,FALSE)),"",IF(VLOOKUP(B8947,車名対応マスタ!B:D,3,FALSE)="","",$D8947&amp;" "&amp;IF($G8947="9","J","O")&amp;" "&amp;$I8947&amp;" "&amp;IF($I8947&lt;=TEXT(★完成資料!$A$1,"yyyymm"),TEXT(★完成資料!$A$1,"yyyymm"),"999999")&amp; " " &amp; LEFT(F8947 &amp; "          ",10))))</f>
        <v xml:space="preserve">T O 202207 yyyy00 HV        </v>
      </c>
      <c r="B8947" s="68" t="s">
        <v>475</v>
      </c>
      <c r="C8947" s="68" t="s">
        <v>119</v>
      </c>
      <c r="D8947" s="68" t="s">
        <v>287</v>
      </c>
      <c r="E8947" s="68" t="s">
        <v>531</v>
      </c>
      <c r="F8947" s="68" t="s">
        <v>360</v>
      </c>
      <c r="G8947" s="68" t="s">
        <v>77</v>
      </c>
      <c r="H8947" s="68" t="s">
        <v>273</v>
      </c>
      <c r="I8947" s="68" t="s">
        <v>655</v>
      </c>
      <c r="J8947" s="65">
        <v>226</v>
      </c>
      <c r="K8947" s="65">
        <v>239</v>
      </c>
      <c r="L8947" s="65">
        <v>421</v>
      </c>
      <c r="M8947" s="65" t="s">
        <v>382</v>
      </c>
    </row>
    <row r="8948" spans="1:13" ht="12.75" customHeight="1">
      <c r="A8948" s="65" t="str">
        <f>IF(ROW()=1,"KEY",IF(ISNA(VLOOKUP(B8948,車名対応マスタ!B:D,3,FALSE)),"",IF(VLOOKUP(B8948,車名対応マスタ!B:D,3,FALSE)="","",$D8948&amp;" "&amp;IF($G8948="9","J","O")&amp;" "&amp;$I8948&amp;" "&amp;IF($I8948&lt;=TEXT(★完成資料!$A$1,"yyyymm"),TEXT(★完成資料!$A$1,"yyyymm"),"999999")&amp; " " &amp; LEFT(F8948 &amp; "          ",10))))</f>
        <v xml:space="preserve">T O 202208 yyyy00 HV        </v>
      </c>
      <c r="B8948" s="68" t="s">
        <v>475</v>
      </c>
      <c r="C8948" s="68" t="s">
        <v>119</v>
      </c>
      <c r="D8948" s="68" t="s">
        <v>287</v>
      </c>
      <c r="E8948" s="68" t="s">
        <v>531</v>
      </c>
      <c r="F8948" s="68" t="s">
        <v>360</v>
      </c>
      <c r="G8948" s="68" t="s">
        <v>77</v>
      </c>
      <c r="H8948" s="68" t="s">
        <v>273</v>
      </c>
      <c r="I8948" s="68" t="s">
        <v>656</v>
      </c>
      <c r="J8948" s="65">
        <v>149</v>
      </c>
      <c r="K8948" s="65">
        <v>248</v>
      </c>
      <c r="L8948" s="65">
        <v>421</v>
      </c>
      <c r="M8948" s="65" t="s">
        <v>382</v>
      </c>
    </row>
    <row r="8949" spans="1:13" ht="12.75" customHeight="1">
      <c r="A8949" s="65" t="str">
        <f>IF(ROW()=1,"KEY",IF(ISNA(VLOOKUP(B8949,車名対応マスタ!B:D,3,FALSE)),"",IF(VLOOKUP(B8949,車名対応マスタ!B:D,3,FALSE)="","",$D8949&amp;" "&amp;IF($G8949="9","J","O")&amp;" "&amp;$I8949&amp;" "&amp;IF($I8949&lt;=TEXT(★完成資料!$A$1,"yyyymm"),TEXT(★完成資料!$A$1,"yyyymm"),"999999")&amp; " " &amp; LEFT(F8949 &amp; "          ",10))))</f>
        <v xml:space="preserve">T O 202209 yyyy00 HV        </v>
      </c>
      <c r="B8949" s="68" t="s">
        <v>475</v>
      </c>
      <c r="C8949" s="68" t="s">
        <v>119</v>
      </c>
      <c r="D8949" s="68" t="s">
        <v>287</v>
      </c>
      <c r="E8949" s="68" t="s">
        <v>531</v>
      </c>
      <c r="F8949" s="68" t="s">
        <v>360</v>
      </c>
      <c r="G8949" s="68" t="s">
        <v>77</v>
      </c>
      <c r="H8949" s="68" t="s">
        <v>273</v>
      </c>
      <c r="I8949" s="68" t="s">
        <v>657</v>
      </c>
      <c r="J8949" s="65">
        <v>234</v>
      </c>
      <c r="K8949" s="65">
        <v>289</v>
      </c>
      <c r="L8949" s="65">
        <v>421</v>
      </c>
      <c r="M8949" s="65" t="s">
        <v>382</v>
      </c>
    </row>
    <row r="8950" spans="1:13" ht="12.75" customHeight="1">
      <c r="A8950" s="65" t="str">
        <f>IF(ROW()=1,"KEY",IF(ISNA(VLOOKUP(B8950,車名対応マスタ!B:D,3,FALSE)),"",IF(VLOOKUP(B8950,車名対応マスタ!B:D,3,FALSE)="","",$D8950&amp;" "&amp;IF($G8950="9","J","O")&amp;" "&amp;$I8950&amp;" "&amp;IF($I8950&lt;=TEXT(★完成資料!$A$1,"yyyymm"),TEXT(★完成資料!$A$1,"yyyymm"),"999999")&amp; " " &amp; LEFT(F8950 &amp; "          ",10))))</f>
        <v xml:space="preserve">T O 202210 yyyy00 HV        </v>
      </c>
      <c r="B8950" s="68" t="s">
        <v>475</v>
      </c>
      <c r="C8950" s="68" t="s">
        <v>119</v>
      </c>
      <c r="D8950" s="68" t="s">
        <v>287</v>
      </c>
      <c r="E8950" s="68" t="s">
        <v>531</v>
      </c>
      <c r="F8950" s="68" t="s">
        <v>360</v>
      </c>
      <c r="G8950" s="68" t="s">
        <v>77</v>
      </c>
      <c r="H8950" s="68" t="s">
        <v>273</v>
      </c>
      <c r="I8950" s="68" t="s">
        <v>663</v>
      </c>
      <c r="J8950" s="65">
        <v>154</v>
      </c>
      <c r="K8950" s="65">
        <v>241</v>
      </c>
      <c r="L8950" s="65">
        <v>421</v>
      </c>
      <c r="M8950" s="65" t="s">
        <v>382</v>
      </c>
    </row>
    <row r="8951" spans="1:13" ht="12.75" customHeight="1">
      <c r="A8951" s="65" t="str">
        <f>IF(ROW()=1,"KEY",IF(ISNA(VLOOKUP(B8951,車名対応マスタ!B:D,3,FALSE)),"",IF(VLOOKUP(B8951,車名対応マスタ!B:D,3,FALSE)="","",$D8951&amp;" "&amp;IF($G8951="9","J","O")&amp;" "&amp;$I8951&amp;" "&amp;IF($I8951&lt;=TEXT(★完成資料!$A$1,"yyyymm"),TEXT(★完成資料!$A$1,"yyyymm"),"999999")&amp; " " &amp; LEFT(F8951 &amp; "          ",10))))</f>
        <v xml:space="preserve">T O 202201 yyyy00 HV        </v>
      </c>
      <c r="B8951" s="68" t="s">
        <v>475</v>
      </c>
      <c r="C8951" s="68" t="s">
        <v>119</v>
      </c>
      <c r="D8951" s="68" t="s">
        <v>287</v>
      </c>
      <c r="E8951" s="68" t="s">
        <v>531</v>
      </c>
      <c r="F8951" s="68" t="s">
        <v>360</v>
      </c>
      <c r="G8951" s="68" t="s">
        <v>77</v>
      </c>
      <c r="H8951" s="68" t="s">
        <v>273</v>
      </c>
      <c r="I8951" s="68" t="s">
        <v>639</v>
      </c>
      <c r="J8951" s="65">
        <v>258</v>
      </c>
      <c r="K8951" s="65">
        <v>94</v>
      </c>
      <c r="L8951" s="65">
        <v>440</v>
      </c>
      <c r="M8951" s="65" t="s">
        <v>501</v>
      </c>
    </row>
    <row r="8952" spans="1:13" ht="12.75" customHeight="1">
      <c r="A8952" s="65" t="str">
        <f>IF(ROW()=1,"KEY",IF(ISNA(VLOOKUP(B8952,車名対応マスタ!B:D,3,FALSE)),"",IF(VLOOKUP(B8952,車名対応マスタ!B:D,3,FALSE)="","",$D8952&amp;" "&amp;IF($G8952="9","J","O")&amp;" "&amp;$I8952&amp;" "&amp;IF($I8952&lt;=TEXT(★完成資料!$A$1,"yyyymm"),TEXT(★完成資料!$A$1,"yyyymm"),"999999")&amp; " " &amp; LEFT(F8952 &amp; "          ",10))))</f>
        <v xml:space="preserve">T O 202202 yyyy00 HV        </v>
      </c>
      <c r="B8952" s="68" t="s">
        <v>475</v>
      </c>
      <c r="C8952" s="68" t="s">
        <v>119</v>
      </c>
      <c r="D8952" s="68" t="s">
        <v>287</v>
      </c>
      <c r="E8952" s="68" t="s">
        <v>531</v>
      </c>
      <c r="F8952" s="68" t="s">
        <v>360</v>
      </c>
      <c r="G8952" s="68" t="s">
        <v>77</v>
      </c>
      <c r="H8952" s="68" t="s">
        <v>273</v>
      </c>
      <c r="I8952" s="68" t="s">
        <v>640</v>
      </c>
      <c r="J8952" s="65">
        <v>102</v>
      </c>
      <c r="K8952" s="65">
        <v>101</v>
      </c>
      <c r="L8952" s="65">
        <v>440</v>
      </c>
      <c r="M8952" s="65" t="s">
        <v>501</v>
      </c>
    </row>
    <row r="8953" spans="1:13" ht="12.75" customHeight="1">
      <c r="A8953" s="65" t="str">
        <f>IF(ROW()=1,"KEY",IF(ISNA(VLOOKUP(B8953,車名対応マスタ!B:D,3,FALSE)),"",IF(VLOOKUP(B8953,車名対応マスタ!B:D,3,FALSE)="","",$D8953&amp;" "&amp;IF($G8953="9","J","O")&amp;" "&amp;$I8953&amp;" "&amp;IF($I8953&lt;=TEXT(★完成資料!$A$1,"yyyymm"),TEXT(★完成資料!$A$1,"yyyymm"),"999999")&amp; " " &amp; LEFT(F8953 &amp; "          ",10))))</f>
        <v xml:space="preserve">T O 202203 yyyy00 HV        </v>
      </c>
      <c r="B8953" s="68" t="s">
        <v>475</v>
      </c>
      <c r="C8953" s="68" t="s">
        <v>119</v>
      </c>
      <c r="D8953" s="68" t="s">
        <v>287</v>
      </c>
      <c r="E8953" s="68" t="s">
        <v>531</v>
      </c>
      <c r="F8953" s="68" t="s">
        <v>360</v>
      </c>
      <c r="G8953" s="68" t="s">
        <v>77</v>
      </c>
      <c r="H8953" s="68" t="s">
        <v>273</v>
      </c>
      <c r="I8953" s="68" t="s">
        <v>641</v>
      </c>
      <c r="J8953" s="65">
        <v>83</v>
      </c>
      <c r="K8953" s="65">
        <v>116</v>
      </c>
      <c r="L8953" s="65">
        <v>440</v>
      </c>
      <c r="M8953" s="65" t="s">
        <v>501</v>
      </c>
    </row>
    <row r="8954" spans="1:13" ht="12.75" customHeight="1">
      <c r="A8954" s="65" t="str">
        <f>IF(ROW()=1,"KEY",IF(ISNA(VLOOKUP(B8954,車名対応マスタ!B:D,3,FALSE)),"",IF(VLOOKUP(B8954,車名対応マスタ!B:D,3,FALSE)="","",$D8954&amp;" "&amp;IF($G8954="9","J","O")&amp;" "&amp;$I8954&amp;" "&amp;IF($I8954&lt;=TEXT(★完成資料!$A$1,"yyyymm"),TEXT(★完成資料!$A$1,"yyyymm"),"999999")&amp; " " &amp; LEFT(F8954 &amp; "          ",10))))</f>
        <v xml:space="preserve">T O 202204 yyyy00 HV        </v>
      </c>
      <c r="B8954" s="68" t="s">
        <v>475</v>
      </c>
      <c r="C8954" s="68" t="s">
        <v>119</v>
      </c>
      <c r="D8954" s="68" t="s">
        <v>287</v>
      </c>
      <c r="E8954" s="68" t="s">
        <v>531</v>
      </c>
      <c r="F8954" s="68" t="s">
        <v>360</v>
      </c>
      <c r="G8954" s="68" t="s">
        <v>77</v>
      </c>
      <c r="H8954" s="68" t="s">
        <v>273</v>
      </c>
      <c r="I8954" s="68" t="s">
        <v>642</v>
      </c>
      <c r="J8954" s="65">
        <v>157</v>
      </c>
      <c r="K8954" s="65">
        <v>149</v>
      </c>
      <c r="L8954" s="65">
        <v>440</v>
      </c>
      <c r="M8954" s="65" t="s">
        <v>501</v>
      </c>
    </row>
    <row r="8955" spans="1:13" ht="12.75" customHeight="1">
      <c r="A8955" s="65" t="str">
        <f>IF(ROW()=1,"KEY",IF(ISNA(VLOOKUP(B8955,車名対応マスタ!B:D,3,FALSE)),"",IF(VLOOKUP(B8955,車名対応マスタ!B:D,3,FALSE)="","",$D8955&amp;" "&amp;IF($G8955="9","J","O")&amp;" "&amp;$I8955&amp;" "&amp;IF($I8955&lt;=TEXT(★完成資料!$A$1,"yyyymm"),TEXT(★完成資料!$A$1,"yyyymm"),"999999")&amp; " " &amp; LEFT(F8955 &amp; "          ",10))))</f>
        <v xml:space="preserve">T O 202205 yyyy00 HV        </v>
      </c>
      <c r="B8955" s="68" t="s">
        <v>475</v>
      </c>
      <c r="C8955" s="68" t="s">
        <v>119</v>
      </c>
      <c r="D8955" s="68" t="s">
        <v>287</v>
      </c>
      <c r="E8955" s="68" t="s">
        <v>531</v>
      </c>
      <c r="F8955" s="68" t="s">
        <v>360</v>
      </c>
      <c r="G8955" s="68" t="s">
        <v>77</v>
      </c>
      <c r="H8955" s="68" t="s">
        <v>273</v>
      </c>
      <c r="I8955" s="68" t="s">
        <v>647</v>
      </c>
      <c r="J8955" s="65">
        <v>209</v>
      </c>
      <c r="K8955" s="65">
        <v>374</v>
      </c>
      <c r="L8955" s="65">
        <v>440</v>
      </c>
      <c r="M8955" s="65" t="s">
        <v>501</v>
      </c>
    </row>
    <row r="8956" spans="1:13" ht="12.75" customHeight="1">
      <c r="A8956" s="65" t="str">
        <f>IF(ROW()=1,"KEY",IF(ISNA(VLOOKUP(B8956,車名対応マスタ!B:D,3,FALSE)),"",IF(VLOOKUP(B8956,車名対応マスタ!B:D,3,FALSE)="","",$D8956&amp;" "&amp;IF($G8956="9","J","O")&amp;" "&amp;$I8956&amp;" "&amp;IF($I8956&lt;=TEXT(★完成資料!$A$1,"yyyymm"),TEXT(★完成資料!$A$1,"yyyymm"),"999999")&amp; " " &amp; LEFT(F8956 &amp; "          ",10))))</f>
        <v xml:space="preserve">T O 202206 yyyy00 HV        </v>
      </c>
      <c r="B8956" s="68" t="s">
        <v>475</v>
      </c>
      <c r="C8956" s="68" t="s">
        <v>119</v>
      </c>
      <c r="D8956" s="68" t="s">
        <v>287</v>
      </c>
      <c r="E8956" s="68" t="s">
        <v>531</v>
      </c>
      <c r="F8956" s="68" t="s">
        <v>360</v>
      </c>
      <c r="G8956" s="68" t="s">
        <v>77</v>
      </c>
      <c r="H8956" s="68" t="s">
        <v>273</v>
      </c>
      <c r="I8956" s="68" t="s">
        <v>652</v>
      </c>
      <c r="J8956" s="65">
        <v>139</v>
      </c>
      <c r="K8956" s="65">
        <v>244</v>
      </c>
      <c r="L8956" s="65">
        <v>440</v>
      </c>
      <c r="M8956" s="65" t="s">
        <v>501</v>
      </c>
    </row>
    <row r="8957" spans="1:13" ht="12.75" customHeight="1">
      <c r="A8957" s="65" t="str">
        <f>IF(ROW()=1,"KEY",IF(ISNA(VLOOKUP(B8957,車名対応マスタ!B:D,3,FALSE)),"",IF(VLOOKUP(B8957,車名対応マスタ!B:D,3,FALSE)="","",$D8957&amp;" "&amp;IF($G8957="9","J","O")&amp;" "&amp;$I8957&amp;" "&amp;IF($I8957&lt;=TEXT(★完成資料!$A$1,"yyyymm"),TEXT(★完成資料!$A$1,"yyyymm"),"999999")&amp; " " &amp; LEFT(F8957 &amp; "          ",10))))</f>
        <v xml:space="preserve">T O 202207 yyyy00 HV        </v>
      </c>
      <c r="B8957" s="68" t="s">
        <v>475</v>
      </c>
      <c r="C8957" s="68" t="s">
        <v>119</v>
      </c>
      <c r="D8957" s="68" t="s">
        <v>287</v>
      </c>
      <c r="E8957" s="68" t="s">
        <v>531</v>
      </c>
      <c r="F8957" s="68" t="s">
        <v>360</v>
      </c>
      <c r="G8957" s="68" t="s">
        <v>77</v>
      </c>
      <c r="H8957" s="68" t="s">
        <v>273</v>
      </c>
      <c r="I8957" s="68" t="s">
        <v>655</v>
      </c>
      <c r="J8957" s="65">
        <v>144</v>
      </c>
      <c r="K8957" s="65">
        <v>128</v>
      </c>
      <c r="L8957" s="65">
        <v>440</v>
      </c>
      <c r="M8957" s="65" t="s">
        <v>501</v>
      </c>
    </row>
    <row r="8958" spans="1:13" ht="12.75" customHeight="1">
      <c r="A8958" s="65" t="str">
        <f>IF(ROW()=1,"KEY",IF(ISNA(VLOOKUP(B8958,車名対応マスタ!B:D,3,FALSE)),"",IF(VLOOKUP(B8958,車名対応マスタ!B:D,3,FALSE)="","",$D8958&amp;" "&amp;IF($G8958="9","J","O")&amp;" "&amp;$I8958&amp;" "&amp;IF($I8958&lt;=TEXT(★完成資料!$A$1,"yyyymm"),TEXT(★完成資料!$A$1,"yyyymm"),"999999")&amp; " " &amp; LEFT(F8958 &amp; "          ",10))))</f>
        <v xml:space="preserve">T O 202208 yyyy00 HV        </v>
      </c>
      <c r="B8958" s="68" t="s">
        <v>475</v>
      </c>
      <c r="C8958" s="68" t="s">
        <v>119</v>
      </c>
      <c r="D8958" s="68" t="s">
        <v>287</v>
      </c>
      <c r="E8958" s="68" t="s">
        <v>531</v>
      </c>
      <c r="F8958" s="68" t="s">
        <v>360</v>
      </c>
      <c r="G8958" s="68" t="s">
        <v>77</v>
      </c>
      <c r="H8958" s="68" t="s">
        <v>273</v>
      </c>
      <c r="I8958" s="68" t="s">
        <v>656</v>
      </c>
      <c r="J8958" s="65">
        <v>204</v>
      </c>
      <c r="K8958" s="65">
        <v>80</v>
      </c>
      <c r="L8958" s="65">
        <v>440</v>
      </c>
      <c r="M8958" s="65" t="s">
        <v>501</v>
      </c>
    </row>
    <row r="8959" spans="1:13" ht="12.75" customHeight="1">
      <c r="A8959" s="65" t="str">
        <f>IF(ROW()=1,"KEY",IF(ISNA(VLOOKUP(B8959,車名対応マスタ!B:D,3,FALSE)),"",IF(VLOOKUP(B8959,車名対応マスタ!B:D,3,FALSE)="","",$D8959&amp;" "&amp;IF($G8959="9","J","O")&amp;" "&amp;$I8959&amp;" "&amp;IF($I8959&lt;=TEXT(★完成資料!$A$1,"yyyymm"),TEXT(★完成資料!$A$1,"yyyymm"),"999999")&amp; " " &amp; LEFT(F8959 &amp; "          ",10))))</f>
        <v xml:space="preserve">T O 202209 yyyy00 HV        </v>
      </c>
      <c r="B8959" s="68" t="s">
        <v>475</v>
      </c>
      <c r="C8959" s="68" t="s">
        <v>119</v>
      </c>
      <c r="D8959" s="68" t="s">
        <v>287</v>
      </c>
      <c r="E8959" s="68" t="s">
        <v>531</v>
      </c>
      <c r="F8959" s="68" t="s">
        <v>360</v>
      </c>
      <c r="G8959" s="68" t="s">
        <v>77</v>
      </c>
      <c r="H8959" s="68" t="s">
        <v>273</v>
      </c>
      <c r="I8959" s="68" t="s">
        <v>657</v>
      </c>
      <c r="J8959" s="65">
        <v>63</v>
      </c>
      <c r="K8959" s="65">
        <v>39</v>
      </c>
      <c r="L8959" s="65">
        <v>440</v>
      </c>
      <c r="M8959" s="65" t="s">
        <v>501</v>
      </c>
    </row>
    <row r="8960" spans="1:13" ht="12.75" customHeight="1">
      <c r="A8960" s="65" t="str">
        <f>IF(ROW()=1,"KEY",IF(ISNA(VLOOKUP(B8960,車名対応マスタ!B:D,3,FALSE)),"",IF(VLOOKUP(B8960,車名対応マスタ!B:D,3,FALSE)="","",$D8960&amp;" "&amp;IF($G8960="9","J","O")&amp;" "&amp;$I8960&amp;" "&amp;IF($I8960&lt;=TEXT(★完成資料!$A$1,"yyyymm"),TEXT(★完成資料!$A$1,"yyyymm"),"999999")&amp; " " &amp; LEFT(F8960 &amp; "          ",10))))</f>
        <v xml:space="preserve">T O 202210 yyyy00 HV        </v>
      </c>
      <c r="B8960" s="68" t="s">
        <v>475</v>
      </c>
      <c r="C8960" s="68" t="s">
        <v>119</v>
      </c>
      <c r="D8960" s="68" t="s">
        <v>287</v>
      </c>
      <c r="E8960" s="68" t="s">
        <v>531</v>
      </c>
      <c r="F8960" s="68" t="s">
        <v>360</v>
      </c>
      <c r="G8960" s="68" t="s">
        <v>77</v>
      </c>
      <c r="H8960" s="68" t="s">
        <v>273</v>
      </c>
      <c r="I8960" s="68" t="s">
        <v>663</v>
      </c>
      <c r="J8960" s="65">
        <v>57</v>
      </c>
      <c r="K8960" s="65">
        <v>45</v>
      </c>
      <c r="L8960" s="65">
        <v>440</v>
      </c>
      <c r="M8960" s="65" t="s">
        <v>501</v>
      </c>
    </row>
    <row r="8961" spans="1:13" ht="12.75" customHeight="1">
      <c r="A8961" s="65" t="str">
        <f>IF(ROW()=1,"KEY",IF(ISNA(VLOOKUP(B8961,車名対応マスタ!B:D,3,FALSE)),"",IF(VLOOKUP(B8961,車名対応マスタ!B:D,3,FALSE)="","",$D8961&amp;" "&amp;IF($G8961="9","J","O")&amp;" "&amp;$I8961&amp;" "&amp;IF($I8961&lt;=TEXT(★完成資料!$A$1,"yyyymm"),TEXT(★完成資料!$A$1,"yyyymm"),"999999")&amp; " " &amp; LEFT(F8961 &amp; "          ",10))))</f>
        <v xml:space="preserve">T O 202201 yyyy00 HV        </v>
      </c>
      <c r="B8961" s="68" t="s">
        <v>475</v>
      </c>
      <c r="C8961" s="68" t="s">
        <v>119</v>
      </c>
      <c r="D8961" s="68" t="s">
        <v>287</v>
      </c>
      <c r="E8961" s="68" t="s">
        <v>531</v>
      </c>
      <c r="F8961" s="68" t="s">
        <v>360</v>
      </c>
      <c r="G8961" s="68" t="s">
        <v>77</v>
      </c>
      <c r="H8961" s="68" t="s">
        <v>273</v>
      </c>
      <c r="I8961" s="68" t="s">
        <v>639</v>
      </c>
      <c r="J8961" s="65">
        <v>55</v>
      </c>
      <c r="K8961" s="65">
        <v>25</v>
      </c>
      <c r="L8961" s="65">
        <v>467</v>
      </c>
      <c r="M8961" s="65" t="s">
        <v>275</v>
      </c>
    </row>
    <row r="8962" spans="1:13" ht="12.75" customHeight="1">
      <c r="A8962" s="65" t="str">
        <f>IF(ROW()=1,"KEY",IF(ISNA(VLOOKUP(B8962,車名対応マスタ!B:D,3,FALSE)),"",IF(VLOOKUP(B8962,車名対応マスタ!B:D,3,FALSE)="","",$D8962&amp;" "&amp;IF($G8962="9","J","O")&amp;" "&amp;$I8962&amp;" "&amp;IF($I8962&lt;=TEXT(★完成資料!$A$1,"yyyymm"),TEXT(★完成資料!$A$1,"yyyymm"),"999999")&amp; " " &amp; LEFT(F8962 &amp; "          ",10))))</f>
        <v xml:space="preserve">T O 202202 yyyy00 HV        </v>
      </c>
      <c r="B8962" s="68" t="s">
        <v>475</v>
      </c>
      <c r="C8962" s="68" t="s">
        <v>119</v>
      </c>
      <c r="D8962" s="68" t="s">
        <v>287</v>
      </c>
      <c r="E8962" s="68" t="s">
        <v>531</v>
      </c>
      <c r="F8962" s="68" t="s">
        <v>360</v>
      </c>
      <c r="G8962" s="68" t="s">
        <v>77</v>
      </c>
      <c r="H8962" s="68" t="s">
        <v>273</v>
      </c>
      <c r="I8962" s="68" t="s">
        <v>640</v>
      </c>
      <c r="J8962" s="65">
        <v>92</v>
      </c>
      <c r="K8962" s="65">
        <v>50</v>
      </c>
      <c r="L8962" s="65">
        <v>467</v>
      </c>
      <c r="M8962" s="65" t="s">
        <v>275</v>
      </c>
    </row>
    <row r="8963" spans="1:13" ht="12.75" customHeight="1">
      <c r="A8963" s="65" t="str">
        <f>IF(ROW()=1,"KEY",IF(ISNA(VLOOKUP(B8963,車名対応マスタ!B:D,3,FALSE)),"",IF(VLOOKUP(B8963,車名対応マスタ!B:D,3,FALSE)="","",$D8963&amp;" "&amp;IF($G8963="9","J","O")&amp;" "&amp;$I8963&amp;" "&amp;IF($I8963&lt;=TEXT(★完成資料!$A$1,"yyyymm"),TEXT(★完成資料!$A$1,"yyyymm"),"999999")&amp; " " &amp; LEFT(F8963 &amp; "          ",10))))</f>
        <v xml:space="preserve">T O 202203 yyyy00 HV        </v>
      </c>
      <c r="B8963" s="68" t="s">
        <v>475</v>
      </c>
      <c r="C8963" s="68" t="s">
        <v>119</v>
      </c>
      <c r="D8963" s="68" t="s">
        <v>287</v>
      </c>
      <c r="E8963" s="68" t="s">
        <v>531</v>
      </c>
      <c r="F8963" s="68" t="s">
        <v>360</v>
      </c>
      <c r="G8963" s="68" t="s">
        <v>77</v>
      </c>
      <c r="H8963" s="68" t="s">
        <v>273</v>
      </c>
      <c r="I8963" s="68" t="s">
        <v>641</v>
      </c>
      <c r="J8963" s="65">
        <v>100</v>
      </c>
      <c r="K8963" s="65">
        <v>88</v>
      </c>
      <c r="L8963" s="65">
        <v>467</v>
      </c>
      <c r="M8963" s="65" t="s">
        <v>275</v>
      </c>
    </row>
    <row r="8964" spans="1:13" ht="12.75" customHeight="1">
      <c r="A8964" s="65" t="str">
        <f>IF(ROW()=1,"KEY",IF(ISNA(VLOOKUP(B8964,車名対応マスタ!B:D,3,FALSE)),"",IF(VLOOKUP(B8964,車名対応マスタ!B:D,3,FALSE)="","",$D8964&amp;" "&amp;IF($G8964="9","J","O")&amp;" "&amp;$I8964&amp;" "&amp;IF($I8964&lt;=TEXT(★完成資料!$A$1,"yyyymm"),TEXT(★完成資料!$A$1,"yyyymm"),"999999")&amp; " " &amp; LEFT(F8964 &amp; "          ",10))))</f>
        <v xml:space="preserve">T O 202204 yyyy00 HV        </v>
      </c>
      <c r="B8964" s="68" t="s">
        <v>475</v>
      </c>
      <c r="C8964" s="68" t="s">
        <v>119</v>
      </c>
      <c r="D8964" s="68" t="s">
        <v>287</v>
      </c>
      <c r="E8964" s="68" t="s">
        <v>531</v>
      </c>
      <c r="F8964" s="68" t="s">
        <v>360</v>
      </c>
      <c r="G8964" s="68" t="s">
        <v>77</v>
      </c>
      <c r="H8964" s="68" t="s">
        <v>273</v>
      </c>
      <c r="I8964" s="68" t="s">
        <v>642</v>
      </c>
      <c r="J8964" s="65">
        <v>109</v>
      </c>
      <c r="K8964" s="65">
        <v>89</v>
      </c>
      <c r="L8964" s="65">
        <v>467</v>
      </c>
      <c r="M8964" s="65" t="s">
        <v>275</v>
      </c>
    </row>
    <row r="8965" spans="1:13" ht="12.75" customHeight="1">
      <c r="A8965" s="65" t="str">
        <f>IF(ROW()=1,"KEY",IF(ISNA(VLOOKUP(B8965,車名対応マスタ!B:D,3,FALSE)),"",IF(VLOOKUP(B8965,車名対応マスタ!B:D,3,FALSE)="","",$D8965&amp;" "&amp;IF($G8965="9","J","O")&amp;" "&amp;$I8965&amp;" "&amp;IF($I8965&lt;=TEXT(★完成資料!$A$1,"yyyymm"),TEXT(★完成資料!$A$1,"yyyymm"),"999999")&amp; " " &amp; LEFT(F8965 &amp; "          ",10))))</f>
        <v xml:space="preserve">T O 202205 yyyy00 HV        </v>
      </c>
      <c r="B8965" s="68" t="s">
        <v>475</v>
      </c>
      <c r="C8965" s="68" t="s">
        <v>119</v>
      </c>
      <c r="D8965" s="68" t="s">
        <v>287</v>
      </c>
      <c r="E8965" s="68" t="s">
        <v>531</v>
      </c>
      <c r="F8965" s="68" t="s">
        <v>360</v>
      </c>
      <c r="G8965" s="68" t="s">
        <v>77</v>
      </c>
      <c r="H8965" s="68" t="s">
        <v>273</v>
      </c>
      <c r="I8965" s="68" t="s">
        <v>647</v>
      </c>
      <c r="J8965" s="65">
        <v>76</v>
      </c>
      <c r="K8965" s="65">
        <v>92</v>
      </c>
      <c r="L8965" s="65">
        <v>467</v>
      </c>
      <c r="M8965" s="65" t="s">
        <v>275</v>
      </c>
    </row>
    <row r="8966" spans="1:13" ht="12.75" customHeight="1">
      <c r="A8966" s="65" t="str">
        <f>IF(ROW()=1,"KEY",IF(ISNA(VLOOKUP(B8966,車名対応マスタ!B:D,3,FALSE)),"",IF(VLOOKUP(B8966,車名対応マスタ!B:D,3,FALSE)="","",$D8966&amp;" "&amp;IF($G8966="9","J","O")&amp;" "&amp;$I8966&amp;" "&amp;IF($I8966&lt;=TEXT(★完成資料!$A$1,"yyyymm"),TEXT(★完成資料!$A$1,"yyyymm"),"999999")&amp; " " &amp; LEFT(F8966 &amp; "          ",10))))</f>
        <v xml:space="preserve">T O 202206 yyyy00 HV        </v>
      </c>
      <c r="B8966" s="68" t="s">
        <v>475</v>
      </c>
      <c r="C8966" s="68" t="s">
        <v>119</v>
      </c>
      <c r="D8966" s="68" t="s">
        <v>287</v>
      </c>
      <c r="E8966" s="68" t="s">
        <v>531</v>
      </c>
      <c r="F8966" s="68" t="s">
        <v>360</v>
      </c>
      <c r="G8966" s="68" t="s">
        <v>77</v>
      </c>
      <c r="H8966" s="68" t="s">
        <v>273</v>
      </c>
      <c r="I8966" s="68" t="s">
        <v>652</v>
      </c>
      <c r="J8966" s="65">
        <v>54</v>
      </c>
      <c r="K8966" s="65">
        <v>130</v>
      </c>
      <c r="L8966" s="65">
        <v>467</v>
      </c>
      <c r="M8966" s="65" t="s">
        <v>275</v>
      </c>
    </row>
    <row r="8967" spans="1:13" ht="12.75" customHeight="1">
      <c r="A8967" s="65" t="str">
        <f>IF(ROW()=1,"KEY",IF(ISNA(VLOOKUP(B8967,車名対応マスタ!B:D,3,FALSE)),"",IF(VLOOKUP(B8967,車名対応マスタ!B:D,3,FALSE)="","",$D8967&amp;" "&amp;IF($G8967="9","J","O")&amp;" "&amp;$I8967&amp;" "&amp;IF($I8967&lt;=TEXT(★完成資料!$A$1,"yyyymm"),TEXT(★完成資料!$A$1,"yyyymm"),"999999")&amp; " " &amp; LEFT(F8967 &amp; "          ",10))))</f>
        <v xml:space="preserve">T O 202207 yyyy00 HV        </v>
      </c>
      <c r="B8967" s="68" t="s">
        <v>475</v>
      </c>
      <c r="C8967" s="68" t="s">
        <v>119</v>
      </c>
      <c r="D8967" s="68" t="s">
        <v>287</v>
      </c>
      <c r="E8967" s="68" t="s">
        <v>531</v>
      </c>
      <c r="F8967" s="68" t="s">
        <v>360</v>
      </c>
      <c r="G8967" s="68" t="s">
        <v>77</v>
      </c>
      <c r="H8967" s="68" t="s">
        <v>273</v>
      </c>
      <c r="I8967" s="68" t="s">
        <v>655</v>
      </c>
      <c r="J8967" s="65">
        <v>31</v>
      </c>
      <c r="K8967" s="65">
        <v>57</v>
      </c>
      <c r="L8967" s="65">
        <v>467</v>
      </c>
      <c r="M8967" s="65" t="s">
        <v>275</v>
      </c>
    </row>
    <row r="8968" spans="1:13" ht="12.75" customHeight="1">
      <c r="A8968" s="65" t="str">
        <f>IF(ROW()=1,"KEY",IF(ISNA(VLOOKUP(B8968,車名対応マスタ!B:D,3,FALSE)),"",IF(VLOOKUP(B8968,車名対応マスタ!B:D,3,FALSE)="","",$D8968&amp;" "&amp;IF($G8968="9","J","O")&amp;" "&amp;$I8968&amp;" "&amp;IF($I8968&lt;=TEXT(★完成資料!$A$1,"yyyymm"),TEXT(★完成資料!$A$1,"yyyymm"),"999999")&amp; " " &amp; LEFT(F8968 &amp; "          ",10))))</f>
        <v xml:space="preserve">T O 202208 yyyy00 HV        </v>
      </c>
      <c r="B8968" s="68" t="s">
        <v>475</v>
      </c>
      <c r="C8968" s="68" t="s">
        <v>119</v>
      </c>
      <c r="D8968" s="68" t="s">
        <v>287</v>
      </c>
      <c r="E8968" s="68" t="s">
        <v>531</v>
      </c>
      <c r="F8968" s="68" t="s">
        <v>360</v>
      </c>
      <c r="G8968" s="68" t="s">
        <v>77</v>
      </c>
      <c r="H8968" s="68" t="s">
        <v>273</v>
      </c>
      <c r="I8968" s="68" t="s">
        <v>656</v>
      </c>
      <c r="J8968" s="65">
        <v>15</v>
      </c>
      <c r="K8968" s="65">
        <v>82</v>
      </c>
      <c r="L8968" s="65">
        <v>467</v>
      </c>
      <c r="M8968" s="65" t="s">
        <v>275</v>
      </c>
    </row>
    <row r="8969" spans="1:13" ht="12.75" customHeight="1">
      <c r="A8969" s="65" t="str">
        <f>IF(ROW()=1,"KEY",IF(ISNA(VLOOKUP(B8969,車名対応マスタ!B:D,3,FALSE)),"",IF(VLOOKUP(B8969,車名対応マスタ!B:D,3,FALSE)="","",$D8969&amp;" "&amp;IF($G8969="9","J","O")&amp;" "&amp;$I8969&amp;" "&amp;IF($I8969&lt;=TEXT(★完成資料!$A$1,"yyyymm"),TEXT(★完成資料!$A$1,"yyyymm"),"999999")&amp; " " &amp; LEFT(F8969 &amp; "          ",10))))</f>
        <v xml:space="preserve">T O 202209 yyyy00 HV        </v>
      </c>
      <c r="B8969" s="68" t="s">
        <v>475</v>
      </c>
      <c r="C8969" s="68" t="s">
        <v>119</v>
      </c>
      <c r="D8969" s="68" t="s">
        <v>287</v>
      </c>
      <c r="E8969" s="68" t="s">
        <v>531</v>
      </c>
      <c r="F8969" s="68" t="s">
        <v>360</v>
      </c>
      <c r="G8969" s="68" t="s">
        <v>77</v>
      </c>
      <c r="H8969" s="68" t="s">
        <v>273</v>
      </c>
      <c r="I8969" s="68" t="s">
        <v>657</v>
      </c>
      <c r="J8969" s="65">
        <v>26</v>
      </c>
      <c r="K8969" s="65">
        <v>77</v>
      </c>
      <c r="L8969" s="65">
        <v>467</v>
      </c>
      <c r="M8969" s="65" t="s">
        <v>275</v>
      </c>
    </row>
    <row r="8970" spans="1:13" ht="12.75" customHeight="1">
      <c r="A8970" s="65" t="str">
        <f>IF(ROW()=1,"KEY",IF(ISNA(VLOOKUP(B8970,車名対応マスタ!B:D,3,FALSE)),"",IF(VLOOKUP(B8970,車名対応マスタ!B:D,3,FALSE)="","",$D8970&amp;" "&amp;IF($G8970="9","J","O")&amp;" "&amp;$I8970&amp;" "&amp;IF($I8970&lt;=TEXT(★完成資料!$A$1,"yyyymm"),TEXT(★完成資料!$A$1,"yyyymm"),"999999")&amp; " " &amp; LEFT(F8970 &amp; "          ",10))))</f>
        <v xml:space="preserve">T O 202210 yyyy00 HV        </v>
      </c>
      <c r="B8970" s="68" t="s">
        <v>475</v>
      </c>
      <c r="C8970" s="68" t="s">
        <v>119</v>
      </c>
      <c r="D8970" s="68" t="s">
        <v>287</v>
      </c>
      <c r="E8970" s="68" t="s">
        <v>531</v>
      </c>
      <c r="F8970" s="68" t="s">
        <v>360</v>
      </c>
      <c r="G8970" s="68" t="s">
        <v>77</v>
      </c>
      <c r="H8970" s="68" t="s">
        <v>273</v>
      </c>
      <c r="I8970" s="68" t="s">
        <v>663</v>
      </c>
      <c r="J8970" s="65">
        <v>9</v>
      </c>
      <c r="K8970" s="65">
        <v>48</v>
      </c>
      <c r="L8970" s="65">
        <v>467</v>
      </c>
      <c r="M8970" s="65" t="s">
        <v>275</v>
      </c>
    </row>
    <row r="8971" spans="1:13" ht="12.75" customHeight="1">
      <c r="A8971" s="65" t="str">
        <f>IF(ROW()=1,"KEY",IF(ISNA(VLOOKUP(B8971,車名対応マスタ!B:D,3,FALSE)),"",IF(VLOOKUP(B8971,車名対応マスタ!B:D,3,FALSE)="","",$D8971&amp;" "&amp;IF($G8971="9","J","O")&amp;" "&amp;$I8971&amp;" "&amp;IF($I8971&lt;=TEXT(★完成資料!$A$1,"yyyymm"),TEXT(★完成資料!$A$1,"yyyymm"),"999999")&amp; " " &amp; LEFT(F8971 &amp; "          ",10))))</f>
        <v xml:space="preserve">T O 202201 yyyy00 HV        </v>
      </c>
      <c r="B8971" s="68" t="s">
        <v>475</v>
      </c>
      <c r="C8971" s="68" t="s">
        <v>119</v>
      </c>
      <c r="D8971" s="68" t="s">
        <v>287</v>
      </c>
      <c r="E8971" s="68" t="s">
        <v>531</v>
      </c>
      <c r="F8971" s="68" t="s">
        <v>360</v>
      </c>
      <c r="G8971" s="68" t="s">
        <v>77</v>
      </c>
      <c r="H8971" s="68" t="s">
        <v>273</v>
      </c>
      <c r="I8971" s="68" t="s">
        <v>639</v>
      </c>
      <c r="J8971" s="65">
        <v>24</v>
      </c>
      <c r="K8971" s="65">
        <v>122</v>
      </c>
      <c r="L8971" s="65">
        <v>616</v>
      </c>
      <c r="M8971" s="65" t="s">
        <v>383</v>
      </c>
    </row>
    <row r="8972" spans="1:13" ht="12.75" customHeight="1">
      <c r="A8972" s="65" t="str">
        <f>IF(ROW()=1,"KEY",IF(ISNA(VLOOKUP(B8972,車名対応マスタ!B:D,3,FALSE)),"",IF(VLOOKUP(B8972,車名対応マスタ!B:D,3,FALSE)="","",$D8972&amp;" "&amp;IF($G8972="9","J","O")&amp;" "&amp;$I8972&amp;" "&amp;IF($I8972&lt;=TEXT(★完成資料!$A$1,"yyyymm"),TEXT(★完成資料!$A$1,"yyyymm"),"999999")&amp; " " &amp; LEFT(F8972 &amp; "          ",10))))</f>
        <v xml:space="preserve">T O 202202 yyyy00 HV        </v>
      </c>
      <c r="B8972" s="68" t="s">
        <v>475</v>
      </c>
      <c r="C8972" s="68" t="s">
        <v>119</v>
      </c>
      <c r="D8972" s="68" t="s">
        <v>287</v>
      </c>
      <c r="E8972" s="68" t="s">
        <v>531</v>
      </c>
      <c r="F8972" s="68" t="s">
        <v>360</v>
      </c>
      <c r="G8972" s="68" t="s">
        <v>77</v>
      </c>
      <c r="H8972" s="68" t="s">
        <v>273</v>
      </c>
      <c r="I8972" s="68" t="s">
        <v>640</v>
      </c>
      <c r="J8972" s="65">
        <v>156</v>
      </c>
      <c r="K8972" s="65">
        <v>87</v>
      </c>
      <c r="L8972" s="65">
        <v>616</v>
      </c>
      <c r="M8972" s="65" t="s">
        <v>383</v>
      </c>
    </row>
    <row r="8973" spans="1:13" ht="12.75" customHeight="1">
      <c r="A8973" s="65" t="str">
        <f>IF(ROW()=1,"KEY",IF(ISNA(VLOOKUP(B8973,車名対応マスタ!B:D,3,FALSE)),"",IF(VLOOKUP(B8973,車名対応マスタ!B:D,3,FALSE)="","",$D8973&amp;" "&amp;IF($G8973="9","J","O")&amp;" "&amp;$I8973&amp;" "&amp;IF($I8973&lt;=TEXT(★完成資料!$A$1,"yyyymm"),TEXT(★完成資料!$A$1,"yyyymm"),"999999")&amp; " " &amp; LEFT(F8973 &amp; "          ",10))))</f>
        <v xml:space="preserve">T O 202203 yyyy00 HV        </v>
      </c>
      <c r="B8973" s="68" t="s">
        <v>475</v>
      </c>
      <c r="C8973" s="68" t="s">
        <v>119</v>
      </c>
      <c r="D8973" s="68" t="s">
        <v>287</v>
      </c>
      <c r="E8973" s="68" t="s">
        <v>531</v>
      </c>
      <c r="F8973" s="68" t="s">
        <v>360</v>
      </c>
      <c r="G8973" s="68" t="s">
        <v>77</v>
      </c>
      <c r="H8973" s="68" t="s">
        <v>273</v>
      </c>
      <c r="I8973" s="68" t="s">
        <v>641</v>
      </c>
      <c r="J8973" s="65">
        <v>194</v>
      </c>
      <c r="K8973" s="65">
        <v>239</v>
      </c>
      <c r="L8973" s="65">
        <v>616</v>
      </c>
      <c r="M8973" s="65" t="s">
        <v>383</v>
      </c>
    </row>
    <row r="8974" spans="1:13" ht="12.75" customHeight="1">
      <c r="A8974" s="65" t="str">
        <f>IF(ROW()=1,"KEY",IF(ISNA(VLOOKUP(B8974,車名対応マスタ!B:D,3,FALSE)),"",IF(VLOOKUP(B8974,車名対応マスタ!B:D,3,FALSE)="","",$D8974&amp;" "&amp;IF($G8974="9","J","O")&amp;" "&amp;$I8974&amp;" "&amp;IF($I8974&lt;=TEXT(★完成資料!$A$1,"yyyymm"),TEXT(★完成資料!$A$1,"yyyymm"),"999999")&amp; " " &amp; LEFT(F8974 &amp; "          ",10))))</f>
        <v xml:space="preserve">T O 202204 yyyy00 HV        </v>
      </c>
      <c r="B8974" s="68" t="s">
        <v>475</v>
      </c>
      <c r="C8974" s="68" t="s">
        <v>119</v>
      </c>
      <c r="D8974" s="68" t="s">
        <v>287</v>
      </c>
      <c r="E8974" s="68" t="s">
        <v>531</v>
      </c>
      <c r="F8974" s="68" t="s">
        <v>360</v>
      </c>
      <c r="G8974" s="68" t="s">
        <v>77</v>
      </c>
      <c r="H8974" s="68" t="s">
        <v>273</v>
      </c>
      <c r="I8974" s="68" t="s">
        <v>642</v>
      </c>
      <c r="J8974" s="65">
        <v>116</v>
      </c>
      <c r="K8974" s="65">
        <v>218</v>
      </c>
      <c r="L8974" s="65">
        <v>616</v>
      </c>
      <c r="M8974" s="65" t="s">
        <v>383</v>
      </c>
    </row>
    <row r="8975" spans="1:13" ht="12.75" customHeight="1">
      <c r="A8975" s="65" t="str">
        <f>IF(ROW()=1,"KEY",IF(ISNA(VLOOKUP(B8975,車名対応マスタ!B:D,3,FALSE)),"",IF(VLOOKUP(B8975,車名対応マスタ!B:D,3,FALSE)="","",$D8975&amp;" "&amp;IF($G8975="9","J","O")&amp;" "&amp;$I8975&amp;" "&amp;IF($I8975&lt;=TEXT(★完成資料!$A$1,"yyyymm"),TEXT(★完成資料!$A$1,"yyyymm"),"999999")&amp; " " &amp; LEFT(F8975 &amp; "          ",10))))</f>
        <v xml:space="preserve">T O 202205 yyyy00 HV        </v>
      </c>
      <c r="B8975" s="68" t="s">
        <v>475</v>
      </c>
      <c r="C8975" s="68" t="s">
        <v>119</v>
      </c>
      <c r="D8975" s="68" t="s">
        <v>287</v>
      </c>
      <c r="E8975" s="68" t="s">
        <v>531</v>
      </c>
      <c r="F8975" s="68" t="s">
        <v>360</v>
      </c>
      <c r="G8975" s="68" t="s">
        <v>77</v>
      </c>
      <c r="H8975" s="68" t="s">
        <v>273</v>
      </c>
      <c r="I8975" s="68" t="s">
        <v>647</v>
      </c>
      <c r="J8975" s="65">
        <v>27</v>
      </c>
      <c r="K8975" s="65">
        <v>562</v>
      </c>
      <c r="L8975" s="65">
        <v>616</v>
      </c>
      <c r="M8975" s="65" t="s">
        <v>383</v>
      </c>
    </row>
    <row r="8976" spans="1:13" ht="12.75" customHeight="1">
      <c r="A8976" s="65" t="str">
        <f>IF(ROW()=1,"KEY",IF(ISNA(VLOOKUP(B8976,車名対応マスタ!B:D,3,FALSE)),"",IF(VLOOKUP(B8976,車名対応マスタ!B:D,3,FALSE)="","",$D8976&amp;" "&amp;IF($G8976="9","J","O")&amp;" "&amp;$I8976&amp;" "&amp;IF($I8976&lt;=TEXT(★完成資料!$A$1,"yyyymm"),TEXT(★完成資料!$A$1,"yyyymm"),"999999")&amp; " " &amp; LEFT(F8976 &amp; "          ",10))))</f>
        <v xml:space="preserve">T O 202206 yyyy00 HV        </v>
      </c>
      <c r="B8976" s="68" t="s">
        <v>475</v>
      </c>
      <c r="C8976" s="68" t="s">
        <v>119</v>
      </c>
      <c r="D8976" s="68" t="s">
        <v>287</v>
      </c>
      <c r="E8976" s="68" t="s">
        <v>531</v>
      </c>
      <c r="F8976" s="68" t="s">
        <v>360</v>
      </c>
      <c r="G8976" s="68" t="s">
        <v>77</v>
      </c>
      <c r="H8976" s="68" t="s">
        <v>273</v>
      </c>
      <c r="I8976" s="68" t="s">
        <v>652</v>
      </c>
      <c r="J8976" s="65">
        <v>143</v>
      </c>
      <c r="K8976" s="65">
        <v>341</v>
      </c>
      <c r="L8976" s="65">
        <v>616</v>
      </c>
      <c r="M8976" s="65" t="s">
        <v>383</v>
      </c>
    </row>
    <row r="8977" spans="1:13" ht="12.75" customHeight="1">
      <c r="A8977" s="65" t="str">
        <f>IF(ROW()=1,"KEY",IF(ISNA(VLOOKUP(B8977,車名対応マスタ!B:D,3,FALSE)),"",IF(VLOOKUP(B8977,車名対応マスタ!B:D,3,FALSE)="","",$D8977&amp;" "&amp;IF($G8977="9","J","O")&amp;" "&amp;$I8977&amp;" "&amp;IF($I8977&lt;=TEXT(★完成資料!$A$1,"yyyymm"),TEXT(★完成資料!$A$1,"yyyymm"),"999999")&amp; " " &amp; LEFT(F8977 &amp; "          ",10))))</f>
        <v xml:space="preserve">T O 202207 yyyy00 HV        </v>
      </c>
      <c r="B8977" s="68" t="s">
        <v>475</v>
      </c>
      <c r="C8977" s="68" t="s">
        <v>119</v>
      </c>
      <c r="D8977" s="68" t="s">
        <v>287</v>
      </c>
      <c r="E8977" s="68" t="s">
        <v>531</v>
      </c>
      <c r="F8977" s="68" t="s">
        <v>360</v>
      </c>
      <c r="G8977" s="68" t="s">
        <v>77</v>
      </c>
      <c r="H8977" s="68" t="s">
        <v>273</v>
      </c>
      <c r="I8977" s="68" t="s">
        <v>655</v>
      </c>
      <c r="J8977" s="65">
        <v>66</v>
      </c>
      <c r="K8977" s="65">
        <v>98</v>
      </c>
      <c r="L8977" s="65">
        <v>616</v>
      </c>
      <c r="M8977" s="65" t="s">
        <v>383</v>
      </c>
    </row>
    <row r="8978" spans="1:13" ht="12.75" customHeight="1">
      <c r="A8978" s="65" t="str">
        <f>IF(ROW()=1,"KEY",IF(ISNA(VLOOKUP(B8978,車名対応マスタ!B:D,3,FALSE)),"",IF(VLOOKUP(B8978,車名対応マスタ!B:D,3,FALSE)="","",$D8978&amp;" "&amp;IF($G8978="9","J","O")&amp;" "&amp;$I8978&amp;" "&amp;IF($I8978&lt;=TEXT(★完成資料!$A$1,"yyyymm"),TEXT(★完成資料!$A$1,"yyyymm"),"999999")&amp; " " &amp; LEFT(F8978 &amp; "          ",10))))</f>
        <v xml:space="preserve">T O 202208 yyyy00 HV        </v>
      </c>
      <c r="B8978" s="68" t="s">
        <v>475</v>
      </c>
      <c r="C8978" s="68" t="s">
        <v>119</v>
      </c>
      <c r="D8978" s="68" t="s">
        <v>287</v>
      </c>
      <c r="E8978" s="68" t="s">
        <v>531</v>
      </c>
      <c r="F8978" s="68" t="s">
        <v>360</v>
      </c>
      <c r="G8978" s="68" t="s">
        <v>77</v>
      </c>
      <c r="H8978" s="68" t="s">
        <v>273</v>
      </c>
      <c r="I8978" s="68" t="s">
        <v>656</v>
      </c>
      <c r="J8978" s="65">
        <v>135</v>
      </c>
      <c r="K8978" s="65">
        <v>96</v>
      </c>
      <c r="L8978" s="65">
        <v>616</v>
      </c>
      <c r="M8978" s="65" t="s">
        <v>383</v>
      </c>
    </row>
    <row r="8979" spans="1:13" ht="12.75" customHeight="1">
      <c r="A8979" s="65" t="str">
        <f>IF(ROW()=1,"KEY",IF(ISNA(VLOOKUP(B8979,車名対応マスタ!B:D,3,FALSE)),"",IF(VLOOKUP(B8979,車名対応マスタ!B:D,3,FALSE)="","",$D8979&amp;" "&amp;IF($G8979="9","J","O")&amp;" "&amp;$I8979&amp;" "&amp;IF($I8979&lt;=TEXT(★完成資料!$A$1,"yyyymm"),TEXT(★完成資料!$A$1,"yyyymm"),"999999")&amp; " " &amp; LEFT(F8979 &amp; "          ",10))))</f>
        <v xml:space="preserve">T O 202209 yyyy00 HV        </v>
      </c>
      <c r="B8979" s="68" t="s">
        <v>475</v>
      </c>
      <c r="C8979" s="68" t="s">
        <v>119</v>
      </c>
      <c r="D8979" s="68" t="s">
        <v>287</v>
      </c>
      <c r="E8979" s="68" t="s">
        <v>531</v>
      </c>
      <c r="F8979" s="68" t="s">
        <v>360</v>
      </c>
      <c r="G8979" s="68" t="s">
        <v>77</v>
      </c>
      <c r="H8979" s="68" t="s">
        <v>273</v>
      </c>
      <c r="I8979" s="68" t="s">
        <v>657</v>
      </c>
      <c r="J8979" s="65">
        <v>129</v>
      </c>
      <c r="K8979" s="65">
        <v>87</v>
      </c>
      <c r="L8979" s="65">
        <v>616</v>
      </c>
      <c r="M8979" s="65" t="s">
        <v>383</v>
      </c>
    </row>
    <row r="8980" spans="1:13" ht="12.75" customHeight="1">
      <c r="A8980" s="65" t="str">
        <f>IF(ROW()=1,"KEY",IF(ISNA(VLOOKUP(B8980,車名対応マスタ!B:D,3,FALSE)),"",IF(VLOOKUP(B8980,車名対応マスタ!B:D,3,FALSE)="","",$D8980&amp;" "&amp;IF($G8980="9","J","O")&amp;" "&amp;$I8980&amp;" "&amp;IF($I8980&lt;=TEXT(★完成資料!$A$1,"yyyymm"),TEXT(★完成資料!$A$1,"yyyymm"),"999999")&amp; " " &amp; LEFT(F8980 &amp; "          ",10))))</f>
        <v xml:space="preserve">T O 202210 yyyy00 HV        </v>
      </c>
      <c r="B8980" s="68" t="s">
        <v>475</v>
      </c>
      <c r="C8980" s="68" t="s">
        <v>119</v>
      </c>
      <c r="D8980" s="68" t="s">
        <v>287</v>
      </c>
      <c r="E8980" s="68" t="s">
        <v>531</v>
      </c>
      <c r="F8980" s="68" t="s">
        <v>360</v>
      </c>
      <c r="G8980" s="68" t="s">
        <v>77</v>
      </c>
      <c r="H8980" s="68" t="s">
        <v>273</v>
      </c>
      <c r="I8980" s="68" t="s">
        <v>663</v>
      </c>
      <c r="J8980" s="65">
        <v>61</v>
      </c>
      <c r="K8980" s="65">
        <v>186</v>
      </c>
      <c r="L8980" s="65">
        <v>616</v>
      </c>
      <c r="M8980" s="65" t="s">
        <v>383</v>
      </c>
    </row>
    <row r="8981" spans="1:13" ht="12.75" customHeight="1">
      <c r="A8981" s="65" t="str">
        <f>IF(ROW()=1,"KEY",IF(ISNA(VLOOKUP(B8981,車名対応マスタ!B:D,3,FALSE)),"",IF(VLOOKUP(B8981,車名対応マスタ!B:D,3,FALSE)="","",$D8981&amp;" "&amp;IF($G8981="9","J","O")&amp;" "&amp;$I8981&amp;" "&amp;IF($I8981&lt;=TEXT(★完成資料!$A$1,"yyyymm"),TEXT(★完成資料!$A$1,"yyyymm"),"999999")&amp; " " &amp; LEFT(F8981 &amp; "          ",10))))</f>
        <v xml:space="preserve">T O 202201 yyyy00 HV        </v>
      </c>
      <c r="B8981" s="68" t="s">
        <v>475</v>
      </c>
      <c r="C8981" s="68" t="s">
        <v>119</v>
      </c>
      <c r="D8981" s="68" t="s">
        <v>287</v>
      </c>
      <c r="E8981" s="68" t="s">
        <v>531</v>
      </c>
      <c r="F8981" s="68" t="s">
        <v>360</v>
      </c>
      <c r="G8981" s="68" t="s">
        <v>77</v>
      </c>
      <c r="H8981" s="68" t="s">
        <v>273</v>
      </c>
      <c r="I8981" s="68" t="s">
        <v>639</v>
      </c>
      <c r="J8981" s="65">
        <v>64</v>
      </c>
      <c r="K8981" s="65">
        <v>31</v>
      </c>
      <c r="L8981" s="65">
        <v>432</v>
      </c>
      <c r="M8981" s="65" t="s">
        <v>424</v>
      </c>
    </row>
    <row r="8982" spans="1:13" ht="12.75" customHeight="1">
      <c r="A8982" s="65" t="str">
        <f>IF(ROW()=1,"KEY",IF(ISNA(VLOOKUP(B8982,車名対応マスタ!B:D,3,FALSE)),"",IF(VLOOKUP(B8982,車名対応マスタ!B:D,3,FALSE)="","",$D8982&amp;" "&amp;IF($G8982="9","J","O")&amp;" "&amp;$I8982&amp;" "&amp;IF($I8982&lt;=TEXT(★完成資料!$A$1,"yyyymm"),TEXT(★完成資料!$A$1,"yyyymm"),"999999")&amp; " " &amp; LEFT(F8982 &amp; "          ",10))))</f>
        <v xml:space="preserve">T O 202202 yyyy00 HV        </v>
      </c>
      <c r="B8982" s="68" t="s">
        <v>475</v>
      </c>
      <c r="C8982" s="68" t="s">
        <v>119</v>
      </c>
      <c r="D8982" s="68" t="s">
        <v>287</v>
      </c>
      <c r="E8982" s="68" t="s">
        <v>531</v>
      </c>
      <c r="F8982" s="68" t="s">
        <v>360</v>
      </c>
      <c r="G8982" s="68" t="s">
        <v>77</v>
      </c>
      <c r="H8982" s="68" t="s">
        <v>273</v>
      </c>
      <c r="I8982" s="68" t="s">
        <v>640</v>
      </c>
      <c r="J8982" s="65">
        <v>60</v>
      </c>
      <c r="K8982" s="65">
        <v>31</v>
      </c>
      <c r="L8982" s="65">
        <v>432</v>
      </c>
      <c r="M8982" s="65" t="s">
        <v>424</v>
      </c>
    </row>
    <row r="8983" spans="1:13" ht="12.75" customHeight="1">
      <c r="A8983" s="65" t="str">
        <f>IF(ROW()=1,"KEY",IF(ISNA(VLOOKUP(B8983,車名対応マスタ!B:D,3,FALSE)),"",IF(VLOOKUP(B8983,車名対応マスタ!B:D,3,FALSE)="","",$D8983&amp;" "&amp;IF($G8983="9","J","O")&amp;" "&amp;$I8983&amp;" "&amp;IF($I8983&lt;=TEXT(★完成資料!$A$1,"yyyymm"),TEXT(★完成資料!$A$1,"yyyymm"),"999999")&amp; " " &amp; LEFT(F8983 &amp; "          ",10))))</f>
        <v xml:space="preserve">T O 202203 yyyy00 HV        </v>
      </c>
      <c r="B8983" s="68" t="s">
        <v>475</v>
      </c>
      <c r="C8983" s="68" t="s">
        <v>119</v>
      </c>
      <c r="D8983" s="68" t="s">
        <v>287</v>
      </c>
      <c r="E8983" s="68" t="s">
        <v>531</v>
      </c>
      <c r="F8983" s="68" t="s">
        <v>360</v>
      </c>
      <c r="G8983" s="68" t="s">
        <v>77</v>
      </c>
      <c r="H8983" s="68" t="s">
        <v>273</v>
      </c>
      <c r="I8983" s="68" t="s">
        <v>641</v>
      </c>
      <c r="K8983" s="65">
        <v>35</v>
      </c>
      <c r="L8983" s="65">
        <v>432</v>
      </c>
      <c r="M8983" s="65" t="s">
        <v>424</v>
      </c>
    </row>
    <row r="8984" spans="1:13" ht="12.75" customHeight="1">
      <c r="A8984" s="65" t="str">
        <f>IF(ROW()=1,"KEY",IF(ISNA(VLOOKUP(B8984,車名対応マスタ!B:D,3,FALSE)),"",IF(VLOOKUP(B8984,車名対応マスタ!B:D,3,FALSE)="","",$D8984&amp;" "&amp;IF($G8984="9","J","O")&amp;" "&amp;$I8984&amp;" "&amp;IF($I8984&lt;=TEXT(★完成資料!$A$1,"yyyymm"),TEXT(★完成資料!$A$1,"yyyymm"),"999999")&amp; " " &amp; LEFT(F8984 &amp; "          ",10))))</f>
        <v xml:space="preserve">T O 202204 yyyy00 HV        </v>
      </c>
      <c r="B8984" s="68" t="s">
        <v>475</v>
      </c>
      <c r="C8984" s="68" t="s">
        <v>119</v>
      </c>
      <c r="D8984" s="68" t="s">
        <v>287</v>
      </c>
      <c r="E8984" s="68" t="s">
        <v>531</v>
      </c>
      <c r="F8984" s="68" t="s">
        <v>360</v>
      </c>
      <c r="G8984" s="68" t="s">
        <v>77</v>
      </c>
      <c r="H8984" s="68" t="s">
        <v>273</v>
      </c>
      <c r="I8984" s="68" t="s">
        <v>642</v>
      </c>
      <c r="J8984" s="65">
        <v>131</v>
      </c>
      <c r="K8984" s="65">
        <v>20</v>
      </c>
      <c r="L8984" s="65">
        <v>432</v>
      </c>
      <c r="M8984" s="65" t="s">
        <v>424</v>
      </c>
    </row>
    <row r="8985" spans="1:13" ht="12.75" customHeight="1">
      <c r="A8985" s="65" t="str">
        <f>IF(ROW()=1,"KEY",IF(ISNA(VLOOKUP(B8985,車名対応マスタ!B:D,3,FALSE)),"",IF(VLOOKUP(B8985,車名対応マスタ!B:D,3,FALSE)="","",$D8985&amp;" "&amp;IF($G8985="9","J","O")&amp;" "&amp;$I8985&amp;" "&amp;IF($I8985&lt;=TEXT(★完成資料!$A$1,"yyyymm"),TEXT(★完成資料!$A$1,"yyyymm"),"999999")&amp; " " &amp; LEFT(F8985 &amp; "          ",10))))</f>
        <v xml:space="preserve">T O 202205 yyyy00 HV        </v>
      </c>
      <c r="B8985" s="68" t="s">
        <v>475</v>
      </c>
      <c r="C8985" s="68" t="s">
        <v>119</v>
      </c>
      <c r="D8985" s="68" t="s">
        <v>287</v>
      </c>
      <c r="E8985" s="68" t="s">
        <v>531</v>
      </c>
      <c r="F8985" s="68" t="s">
        <v>360</v>
      </c>
      <c r="G8985" s="68" t="s">
        <v>77</v>
      </c>
      <c r="H8985" s="68" t="s">
        <v>273</v>
      </c>
      <c r="I8985" s="68" t="s">
        <v>647</v>
      </c>
      <c r="J8985" s="65">
        <v>81</v>
      </c>
      <c r="K8985" s="65">
        <v>43</v>
      </c>
      <c r="L8985" s="65">
        <v>432</v>
      </c>
      <c r="M8985" s="65" t="s">
        <v>424</v>
      </c>
    </row>
    <row r="8986" spans="1:13" ht="12.75" customHeight="1">
      <c r="A8986" s="65" t="str">
        <f>IF(ROW()=1,"KEY",IF(ISNA(VLOOKUP(B8986,車名対応マスタ!B:D,3,FALSE)),"",IF(VLOOKUP(B8986,車名対応マスタ!B:D,3,FALSE)="","",$D8986&amp;" "&amp;IF($G8986="9","J","O")&amp;" "&amp;$I8986&amp;" "&amp;IF($I8986&lt;=TEXT(★完成資料!$A$1,"yyyymm"),TEXT(★完成資料!$A$1,"yyyymm"),"999999")&amp; " " &amp; LEFT(F8986 &amp; "          ",10))))</f>
        <v xml:space="preserve">T O 202206 yyyy00 HV        </v>
      </c>
      <c r="B8986" s="68" t="s">
        <v>475</v>
      </c>
      <c r="C8986" s="68" t="s">
        <v>119</v>
      </c>
      <c r="D8986" s="68" t="s">
        <v>287</v>
      </c>
      <c r="E8986" s="68" t="s">
        <v>531</v>
      </c>
      <c r="F8986" s="68" t="s">
        <v>360</v>
      </c>
      <c r="G8986" s="68" t="s">
        <v>77</v>
      </c>
      <c r="H8986" s="68" t="s">
        <v>273</v>
      </c>
      <c r="I8986" s="68" t="s">
        <v>652</v>
      </c>
      <c r="J8986" s="65">
        <v>140</v>
      </c>
      <c r="K8986" s="65">
        <v>80</v>
      </c>
      <c r="L8986" s="65">
        <v>432</v>
      </c>
      <c r="M8986" s="65" t="s">
        <v>424</v>
      </c>
    </row>
    <row r="8987" spans="1:13" ht="12.75" customHeight="1">
      <c r="A8987" s="65" t="str">
        <f>IF(ROW()=1,"KEY",IF(ISNA(VLOOKUP(B8987,車名対応マスタ!B:D,3,FALSE)),"",IF(VLOOKUP(B8987,車名対応マスタ!B:D,3,FALSE)="","",$D8987&amp;" "&amp;IF($G8987="9","J","O")&amp;" "&amp;$I8987&amp;" "&amp;IF($I8987&lt;=TEXT(★完成資料!$A$1,"yyyymm"),TEXT(★完成資料!$A$1,"yyyymm"),"999999")&amp; " " &amp; LEFT(F8987 &amp; "          ",10))))</f>
        <v xml:space="preserve">T O 202207 yyyy00 HV        </v>
      </c>
      <c r="B8987" s="68" t="s">
        <v>475</v>
      </c>
      <c r="C8987" s="68" t="s">
        <v>119</v>
      </c>
      <c r="D8987" s="68" t="s">
        <v>287</v>
      </c>
      <c r="E8987" s="68" t="s">
        <v>531</v>
      </c>
      <c r="F8987" s="68" t="s">
        <v>360</v>
      </c>
      <c r="G8987" s="68" t="s">
        <v>77</v>
      </c>
      <c r="H8987" s="68" t="s">
        <v>273</v>
      </c>
      <c r="I8987" s="68" t="s">
        <v>655</v>
      </c>
      <c r="J8987" s="65">
        <v>130</v>
      </c>
      <c r="K8987" s="65">
        <v>80</v>
      </c>
      <c r="L8987" s="65">
        <v>432</v>
      </c>
      <c r="M8987" s="65" t="s">
        <v>424</v>
      </c>
    </row>
    <row r="8988" spans="1:13" ht="12.75" customHeight="1">
      <c r="A8988" s="65" t="str">
        <f>IF(ROW()=1,"KEY",IF(ISNA(VLOOKUP(B8988,車名対応マスタ!B:D,3,FALSE)),"",IF(VLOOKUP(B8988,車名対応マスタ!B:D,3,FALSE)="","",$D8988&amp;" "&amp;IF($G8988="9","J","O")&amp;" "&amp;$I8988&amp;" "&amp;IF($I8988&lt;=TEXT(★完成資料!$A$1,"yyyymm"),TEXT(★完成資料!$A$1,"yyyymm"),"999999")&amp; " " &amp; LEFT(F8988 &amp; "          ",10))))</f>
        <v xml:space="preserve">T O 202208 yyyy00 HV        </v>
      </c>
      <c r="B8988" s="68" t="s">
        <v>475</v>
      </c>
      <c r="C8988" s="68" t="s">
        <v>119</v>
      </c>
      <c r="D8988" s="68" t="s">
        <v>287</v>
      </c>
      <c r="E8988" s="68" t="s">
        <v>531</v>
      </c>
      <c r="F8988" s="68" t="s">
        <v>360</v>
      </c>
      <c r="G8988" s="68" t="s">
        <v>77</v>
      </c>
      <c r="H8988" s="68" t="s">
        <v>273</v>
      </c>
      <c r="I8988" s="68" t="s">
        <v>656</v>
      </c>
      <c r="J8988" s="65">
        <v>76</v>
      </c>
      <c r="K8988" s="65">
        <v>91</v>
      </c>
      <c r="L8988" s="65">
        <v>432</v>
      </c>
      <c r="M8988" s="65" t="s">
        <v>424</v>
      </c>
    </row>
    <row r="8989" spans="1:13" ht="12.75" customHeight="1">
      <c r="A8989" s="65" t="str">
        <f>IF(ROW()=1,"KEY",IF(ISNA(VLOOKUP(B8989,車名対応マスタ!B:D,3,FALSE)),"",IF(VLOOKUP(B8989,車名対応マスタ!B:D,3,FALSE)="","",$D8989&amp;" "&amp;IF($G8989="9","J","O")&amp;" "&amp;$I8989&amp;" "&amp;IF($I8989&lt;=TEXT(★完成資料!$A$1,"yyyymm"),TEXT(★完成資料!$A$1,"yyyymm"),"999999")&amp; " " &amp; LEFT(F8989 &amp; "          ",10))))</f>
        <v xml:space="preserve">T O 202209 yyyy00 HV        </v>
      </c>
      <c r="B8989" s="68" t="s">
        <v>475</v>
      </c>
      <c r="C8989" s="68" t="s">
        <v>119</v>
      </c>
      <c r="D8989" s="68" t="s">
        <v>287</v>
      </c>
      <c r="E8989" s="68" t="s">
        <v>531</v>
      </c>
      <c r="F8989" s="68" t="s">
        <v>360</v>
      </c>
      <c r="G8989" s="68" t="s">
        <v>77</v>
      </c>
      <c r="H8989" s="68" t="s">
        <v>273</v>
      </c>
      <c r="I8989" s="68" t="s">
        <v>657</v>
      </c>
      <c r="J8989" s="65">
        <v>61</v>
      </c>
      <c r="K8989" s="65">
        <v>49</v>
      </c>
      <c r="L8989" s="65">
        <v>432</v>
      </c>
      <c r="M8989" s="65" t="s">
        <v>424</v>
      </c>
    </row>
    <row r="8990" spans="1:13" ht="12.75" customHeight="1">
      <c r="A8990" s="65" t="str">
        <f>IF(ROW()=1,"KEY",IF(ISNA(VLOOKUP(B8990,車名対応マスタ!B:D,3,FALSE)),"",IF(VLOOKUP(B8990,車名対応マスタ!B:D,3,FALSE)="","",$D8990&amp;" "&amp;IF($G8990="9","J","O")&amp;" "&amp;$I8990&amp;" "&amp;IF($I8990&lt;=TEXT(★完成資料!$A$1,"yyyymm"),TEXT(★完成資料!$A$1,"yyyymm"),"999999")&amp; " " &amp; LEFT(F8990 &amp; "          ",10))))</f>
        <v xml:space="preserve">T O 202210 yyyy00 HV        </v>
      </c>
      <c r="B8990" s="68" t="s">
        <v>475</v>
      </c>
      <c r="C8990" s="68" t="s">
        <v>119</v>
      </c>
      <c r="D8990" s="68" t="s">
        <v>287</v>
      </c>
      <c r="E8990" s="68" t="s">
        <v>531</v>
      </c>
      <c r="F8990" s="68" t="s">
        <v>360</v>
      </c>
      <c r="G8990" s="68" t="s">
        <v>77</v>
      </c>
      <c r="H8990" s="68" t="s">
        <v>273</v>
      </c>
      <c r="I8990" s="68" t="s">
        <v>663</v>
      </c>
      <c r="J8990" s="65">
        <v>40</v>
      </c>
      <c r="K8990" s="65">
        <v>70</v>
      </c>
      <c r="L8990" s="65">
        <v>432</v>
      </c>
      <c r="M8990" s="65" t="s">
        <v>424</v>
      </c>
    </row>
    <row r="8991" spans="1:13" ht="12.75" customHeight="1">
      <c r="A8991" s="65" t="str">
        <f>IF(ROW()=1,"KEY",IF(ISNA(VLOOKUP(B8991,車名対応マスタ!B:D,3,FALSE)),"",IF(VLOOKUP(B8991,車名対応マスタ!B:D,3,FALSE)="","",$D8991&amp;" "&amp;IF($G8991="9","J","O")&amp;" "&amp;$I8991&amp;" "&amp;IF($I8991&lt;=TEXT(★完成資料!$A$1,"yyyymm"),TEXT(★完成資料!$A$1,"yyyymm"),"999999")&amp; " " &amp; LEFT(F8991 &amp; "          ",10))))</f>
        <v xml:space="preserve">T O 202201 yyyy00 HV        </v>
      </c>
      <c r="B8991" s="68" t="s">
        <v>475</v>
      </c>
      <c r="C8991" s="68" t="s">
        <v>119</v>
      </c>
      <c r="D8991" s="68" t="s">
        <v>287</v>
      </c>
      <c r="E8991" s="68" t="s">
        <v>531</v>
      </c>
      <c r="F8991" s="68" t="s">
        <v>360</v>
      </c>
      <c r="G8991" s="68" t="s">
        <v>204</v>
      </c>
      <c r="H8991" s="68" t="s">
        <v>384</v>
      </c>
      <c r="I8991" s="68" t="s">
        <v>639</v>
      </c>
      <c r="J8991" s="65">
        <v>31</v>
      </c>
      <c r="K8991" s="65">
        <v>16</v>
      </c>
      <c r="L8991" s="65">
        <v>708</v>
      </c>
      <c r="M8991" s="65" t="s">
        <v>385</v>
      </c>
    </row>
    <row r="8992" spans="1:13" ht="12.75" customHeight="1">
      <c r="A8992" s="65" t="str">
        <f>IF(ROW()=1,"KEY",IF(ISNA(VLOOKUP(B8992,車名対応マスタ!B:D,3,FALSE)),"",IF(VLOOKUP(B8992,車名対応マスタ!B:D,3,FALSE)="","",$D8992&amp;" "&amp;IF($G8992="9","J","O")&amp;" "&amp;$I8992&amp;" "&amp;IF($I8992&lt;=TEXT(★完成資料!$A$1,"yyyymm"),TEXT(★完成資料!$A$1,"yyyymm"),"999999")&amp; " " &amp; LEFT(F8992 &amp; "          ",10))))</f>
        <v xml:space="preserve">T O 202202 yyyy00 HV        </v>
      </c>
      <c r="B8992" s="68" t="s">
        <v>475</v>
      </c>
      <c r="C8992" s="68" t="s">
        <v>119</v>
      </c>
      <c r="D8992" s="68" t="s">
        <v>287</v>
      </c>
      <c r="E8992" s="68" t="s">
        <v>531</v>
      </c>
      <c r="F8992" s="68" t="s">
        <v>360</v>
      </c>
      <c r="G8992" s="68" t="s">
        <v>204</v>
      </c>
      <c r="H8992" s="68" t="s">
        <v>384</v>
      </c>
      <c r="I8992" s="68" t="s">
        <v>640</v>
      </c>
      <c r="J8992" s="65">
        <v>22</v>
      </c>
      <c r="K8992" s="65">
        <v>13</v>
      </c>
      <c r="L8992" s="65">
        <v>708</v>
      </c>
      <c r="M8992" s="65" t="s">
        <v>385</v>
      </c>
    </row>
    <row r="8993" spans="1:13" ht="12.75" customHeight="1">
      <c r="A8993" s="65" t="str">
        <f>IF(ROW()=1,"KEY",IF(ISNA(VLOOKUP(B8993,車名対応マスタ!B:D,3,FALSE)),"",IF(VLOOKUP(B8993,車名対応マスタ!B:D,3,FALSE)="","",$D8993&amp;" "&amp;IF($G8993="9","J","O")&amp;" "&amp;$I8993&amp;" "&amp;IF($I8993&lt;=TEXT(★完成資料!$A$1,"yyyymm"),TEXT(★完成資料!$A$1,"yyyymm"),"999999")&amp; " " &amp; LEFT(F8993 &amp; "          ",10))))</f>
        <v xml:space="preserve">T O 202203 yyyy00 HV        </v>
      </c>
      <c r="B8993" s="68" t="s">
        <v>475</v>
      </c>
      <c r="C8993" s="68" t="s">
        <v>119</v>
      </c>
      <c r="D8993" s="68" t="s">
        <v>287</v>
      </c>
      <c r="E8993" s="68" t="s">
        <v>531</v>
      </c>
      <c r="F8993" s="68" t="s">
        <v>360</v>
      </c>
      <c r="G8993" s="68" t="s">
        <v>204</v>
      </c>
      <c r="H8993" s="68" t="s">
        <v>384</v>
      </c>
      <c r="I8993" s="68" t="s">
        <v>641</v>
      </c>
      <c r="J8993" s="65">
        <v>19</v>
      </c>
      <c r="K8993" s="65">
        <v>15</v>
      </c>
      <c r="L8993" s="65">
        <v>708</v>
      </c>
      <c r="M8993" s="65" t="s">
        <v>385</v>
      </c>
    </row>
    <row r="8994" spans="1:13" ht="12.75" customHeight="1">
      <c r="A8994" s="65" t="str">
        <f>IF(ROW()=1,"KEY",IF(ISNA(VLOOKUP(B8994,車名対応マスタ!B:D,3,FALSE)),"",IF(VLOOKUP(B8994,車名対応マスタ!B:D,3,FALSE)="","",$D8994&amp;" "&amp;IF($G8994="9","J","O")&amp;" "&amp;$I8994&amp;" "&amp;IF($I8994&lt;=TEXT(★完成資料!$A$1,"yyyymm"),TEXT(★完成資料!$A$1,"yyyymm"),"999999")&amp; " " &amp; LEFT(F8994 &amp; "          ",10))))</f>
        <v xml:space="preserve">T O 202204 yyyy00 HV        </v>
      </c>
      <c r="B8994" s="68" t="s">
        <v>475</v>
      </c>
      <c r="C8994" s="68" t="s">
        <v>119</v>
      </c>
      <c r="D8994" s="68" t="s">
        <v>287</v>
      </c>
      <c r="E8994" s="68" t="s">
        <v>531</v>
      </c>
      <c r="F8994" s="68" t="s">
        <v>360</v>
      </c>
      <c r="G8994" s="68" t="s">
        <v>204</v>
      </c>
      <c r="H8994" s="68" t="s">
        <v>384</v>
      </c>
      <c r="I8994" s="68" t="s">
        <v>642</v>
      </c>
      <c r="J8994" s="65">
        <v>41</v>
      </c>
      <c r="K8994" s="65">
        <v>35</v>
      </c>
      <c r="L8994" s="65">
        <v>708</v>
      </c>
      <c r="M8994" s="65" t="s">
        <v>385</v>
      </c>
    </row>
    <row r="8995" spans="1:13" ht="12.75" customHeight="1">
      <c r="A8995" s="65" t="str">
        <f>IF(ROW()=1,"KEY",IF(ISNA(VLOOKUP(B8995,車名対応マスタ!B:D,3,FALSE)),"",IF(VLOOKUP(B8995,車名対応マスタ!B:D,3,FALSE)="","",$D8995&amp;" "&amp;IF($G8995="9","J","O")&amp;" "&amp;$I8995&amp;" "&amp;IF($I8995&lt;=TEXT(★完成資料!$A$1,"yyyymm"),TEXT(★完成資料!$A$1,"yyyymm"),"999999")&amp; " " &amp; LEFT(F8995 &amp; "          ",10))))</f>
        <v xml:space="preserve">T O 202205 yyyy00 HV        </v>
      </c>
      <c r="B8995" s="68" t="s">
        <v>475</v>
      </c>
      <c r="C8995" s="68" t="s">
        <v>119</v>
      </c>
      <c r="D8995" s="68" t="s">
        <v>287</v>
      </c>
      <c r="E8995" s="68" t="s">
        <v>531</v>
      </c>
      <c r="F8995" s="68" t="s">
        <v>360</v>
      </c>
      <c r="G8995" s="68" t="s">
        <v>204</v>
      </c>
      <c r="H8995" s="68" t="s">
        <v>384</v>
      </c>
      <c r="I8995" s="68" t="s">
        <v>647</v>
      </c>
      <c r="J8995" s="65">
        <v>38</v>
      </c>
      <c r="K8995" s="65">
        <v>61</v>
      </c>
      <c r="L8995" s="65">
        <v>708</v>
      </c>
      <c r="M8995" s="65" t="s">
        <v>385</v>
      </c>
    </row>
    <row r="8996" spans="1:13" ht="12.75" customHeight="1">
      <c r="A8996" s="65" t="str">
        <f>IF(ROW()=1,"KEY",IF(ISNA(VLOOKUP(B8996,車名対応マスタ!B:D,3,FALSE)),"",IF(VLOOKUP(B8996,車名対応マスタ!B:D,3,FALSE)="","",$D8996&amp;" "&amp;IF($G8996="9","J","O")&amp;" "&amp;$I8996&amp;" "&amp;IF($I8996&lt;=TEXT(★完成資料!$A$1,"yyyymm"),TEXT(★完成資料!$A$1,"yyyymm"),"999999")&amp; " " &amp; LEFT(F8996 &amp; "          ",10))))</f>
        <v xml:space="preserve">T O 202206 yyyy00 HV        </v>
      </c>
      <c r="B8996" s="68" t="s">
        <v>475</v>
      </c>
      <c r="C8996" s="68" t="s">
        <v>119</v>
      </c>
      <c r="D8996" s="68" t="s">
        <v>287</v>
      </c>
      <c r="E8996" s="68" t="s">
        <v>531</v>
      </c>
      <c r="F8996" s="68" t="s">
        <v>360</v>
      </c>
      <c r="G8996" s="68" t="s">
        <v>204</v>
      </c>
      <c r="H8996" s="68" t="s">
        <v>384</v>
      </c>
      <c r="I8996" s="68" t="s">
        <v>652</v>
      </c>
      <c r="J8996" s="65">
        <v>53</v>
      </c>
      <c r="K8996" s="65">
        <v>44</v>
      </c>
      <c r="L8996" s="65">
        <v>708</v>
      </c>
      <c r="M8996" s="65" t="s">
        <v>385</v>
      </c>
    </row>
    <row r="8997" spans="1:13" ht="12.75" customHeight="1">
      <c r="A8997" s="65" t="str">
        <f>IF(ROW()=1,"KEY",IF(ISNA(VLOOKUP(B8997,車名対応マスタ!B:D,3,FALSE)),"",IF(VLOOKUP(B8997,車名対応マスタ!B:D,3,FALSE)="","",$D8997&amp;" "&amp;IF($G8997="9","J","O")&amp;" "&amp;$I8997&amp;" "&amp;IF($I8997&lt;=TEXT(★完成資料!$A$1,"yyyymm"),TEXT(★完成資料!$A$1,"yyyymm"),"999999")&amp; " " &amp; LEFT(F8997 &amp; "          ",10))))</f>
        <v xml:space="preserve">T O 202207 yyyy00 HV        </v>
      </c>
      <c r="B8997" s="68" t="s">
        <v>475</v>
      </c>
      <c r="C8997" s="68" t="s">
        <v>119</v>
      </c>
      <c r="D8997" s="68" t="s">
        <v>287</v>
      </c>
      <c r="E8997" s="68" t="s">
        <v>531</v>
      </c>
      <c r="F8997" s="68" t="s">
        <v>360</v>
      </c>
      <c r="G8997" s="68" t="s">
        <v>204</v>
      </c>
      <c r="H8997" s="68" t="s">
        <v>384</v>
      </c>
      <c r="I8997" s="68" t="s">
        <v>655</v>
      </c>
      <c r="J8997" s="65">
        <v>26</v>
      </c>
      <c r="K8997" s="65">
        <v>38</v>
      </c>
      <c r="L8997" s="65">
        <v>708</v>
      </c>
      <c r="M8997" s="65" t="s">
        <v>385</v>
      </c>
    </row>
    <row r="8998" spans="1:13" ht="12.75" customHeight="1">
      <c r="A8998" s="65" t="str">
        <f>IF(ROW()=1,"KEY",IF(ISNA(VLOOKUP(B8998,車名対応マスタ!B:D,3,FALSE)),"",IF(VLOOKUP(B8998,車名対応マスタ!B:D,3,FALSE)="","",$D8998&amp;" "&amp;IF($G8998="9","J","O")&amp;" "&amp;$I8998&amp;" "&amp;IF($I8998&lt;=TEXT(★完成資料!$A$1,"yyyymm"),TEXT(★完成資料!$A$1,"yyyymm"),"999999")&amp; " " &amp; LEFT(F8998 &amp; "          ",10))))</f>
        <v xml:space="preserve">T O 202208 yyyy00 HV        </v>
      </c>
      <c r="B8998" s="68" t="s">
        <v>475</v>
      </c>
      <c r="C8998" s="68" t="s">
        <v>119</v>
      </c>
      <c r="D8998" s="68" t="s">
        <v>287</v>
      </c>
      <c r="E8998" s="68" t="s">
        <v>531</v>
      </c>
      <c r="F8998" s="68" t="s">
        <v>360</v>
      </c>
      <c r="G8998" s="68" t="s">
        <v>204</v>
      </c>
      <c r="H8998" s="68" t="s">
        <v>384</v>
      </c>
      <c r="I8998" s="68" t="s">
        <v>656</v>
      </c>
      <c r="J8998" s="65">
        <v>33</v>
      </c>
      <c r="K8998" s="65">
        <v>24</v>
      </c>
      <c r="L8998" s="65">
        <v>708</v>
      </c>
      <c r="M8998" s="65" t="s">
        <v>385</v>
      </c>
    </row>
    <row r="8999" spans="1:13" ht="12.75" customHeight="1">
      <c r="A8999" s="65" t="str">
        <f>IF(ROW()=1,"KEY",IF(ISNA(VLOOKUP(B8999,車名対応マスタ!B:D,3,FALSE)),"",IF(VLOOKUP(B8999,車名対応マスタ!B:D,3,FALSE)="","",$D8999&amp;" "&amp;IF($G8999="9","J","O")&amp;" "&amp;$I8999&amp;" "&amp;IF($I8999&lt;=TEXT(★完成資料!$A$1,"yyyymm"),TEXT(★完成資料!$A$1,"yyyymm"),"999999")&amp; " " &amp; LEFT(F8999 &amp; "          ",10))))</f>
        <v xml:space="preserve">T O 202209 yyyy00 HV        </v>
      </c>
      <c r="B8999" s="68" t="s">
        <v>475</v>
      </c>
      <c r="C8999" s="68" t="s">
        <v>119</v>
      </c>
      <c r="D8999" s="68" t="s">
        <v>287</v>
      </c>
      <c r="E8999" s="68" t="s">
        <v>531</v>
      </c>
      <c r="F8999" s="68" t="s">
        <v>360</v>
      </c>
      <c r="G8999" s="68" t="s">
        <v>204</v>
      </c>
      <c r="H8999" s="68" t="s">
        <v>384</v>
      </c>
      <c r="I8999" s="68" t="s">
        <v>657</v>
      </c>
      <c r="J8999" s="65">
        <v>39</v>
      </c>
      <c r="K8999" s="65">
        <v>57</v>
      </c>
      <c r="L8999" s="65">
        <v>708</v>
      </c>
      <c r="M8999" s="65" t="s">
        <v>385</v>
      </c>
    </row>
    <row r="9000" spans="1:13" ht="12.75" customHeight="1">
      <c r="A9000" s="65" t="str">
        <f>IF(ROW()=1,"KEY",IF(ISNA(VLOOKUP(B9000,車名対応マスタ!B:D,3,FALSE)),"",IF(VLOOKUP(B9000,車名対応マスタ!B:D,3,FALSE)="","",$D9000&amp;" "&amp;IF($G9000="9","J","O")&amp;" "&amp;$I9000&amp;" "&amp;IF($I9000&lt;=TEXT(★完成資料!$A$1,"yyyymm"),TEXT(★完成資料!$A$1,"yyyymm"),"999999")&amp; " " &amp; LEFT(F9000 &amp; "          ",10))))</f>
        <v xml:space="preserve">T O 202210 yyyy00 HV        </v>
      </c>
      <c r="B9000" s="68" t="s">
        <v>475</v>
      </c>
      <c r="C9000" s="68" t="s">
        <v>119</v>
      </c>
      <c r="D9000" s="68" t="s">
        <v>287</v>
      </c>
      <c r="E9000" s="68" t="s">
        <v>531</v>
      </c>
      <c r="F9000" s="68" t="s">
        <v>360</v>
      </c>
      <c r="G9000" s="68" t="s">
        <v>204</v>
      </c>
      <c r="H9000" s="68" t="s">
        <v>384</v>
      </c>
      <c r="I9000" s="68" t="s">
        <v>663</v>
      </c>
      <c r="J9000" s="65">
        <v>21</v>
      </c>
      <c r="K9000" s="65">
        <v>55</v>
      </c>
      <c r="L9000" s="65">
        <v>708</v>
      </c>
      <c r="M9000" s="65" t="s">
        <v>385</v>
      </c>
    </row>
    <row r="9001" spans="1:13" ht="12.75" customHeight="1">
      <c r="A9001" s="65" t="str">
        <f>IF(ROW()=1,"KEY",IF(ISNA(VLOOKUP(B9001,車名対応マスタ!B:D,3,FALSE)),"",IF(VLOOKUP(B9001,車名対応マスタ!B:D,3,FALSE)="","",$D9001&amp;" "&amp;IF($G9001="9","J","O")&amp;" "&amp;$I9001&amp;" "&amp;IF($I9001&lt;=TEXT(★完成資料!$A$1,"yyyymm"),TEXT(★完成資料!$A$1,"yyyymm"),"999999")&amp; " " &amp; LEFT(F9001 &amp; "          ",10))))</f>
        <v xml:space="preserve">T O 202201 yyyy00 HV        </v>
      </c>
      <c r="B9001" s="68" t="s">
        <v>475</v>
      </c>
      <c r="C9001" s="68" t="s">
        <v>119</v>
      </c>
      <c r="D9001" s="68" t="s">
        <v>287</v>
      </c>
      <c r="E9001" s="68" t="s">
        <v>531</v>
      </c>
      <c r="F9001" s="68" t="s">
        <v>360</v>
      </c>
      <c r="G9001" s="68" t="s">
        <v>78</v>
      </c>
      <c r="H9001" s="68" t="s">
        <v>384</v>
      </c>
      <c r="I9001" s="68" t="s">
        <v>639</v>
      </c>
      <c r="J9001" s="65">
        <v>3</v>
      </c>
      <c r="K9001" s="65">
        <v>9</v>
      </c>
      <c r="L9001" s="65">
        <v>807</v>
      </c>
      <c r="M9001" s="65" t="s">
        <v>283</v>
      </c>
    </row>
    <row r="9002" spans="1:13" ht="12.75" customHeight="1">
      <c r="A9002" s="65" t="str">
        <f>IF(ROW()=1,"KEY",IF(ISNA(VLOOKUP(B9002,車名対応マスタ!B:D,3,FALSE)),"",IF(VLOOKUP(B9002,車名対応マスタ!B:D,3,FALSE)="","",$D9002&amp;" "&amp;IF($G9002="9","J","O")&amp;" "&amp;$I9002&amp;" "&amp;IF($I9002&lt;=TEXT(★完成資料!$A$1,"yyyymm"),TEXT(★完成資料!$A$1,"yyyymm"),"999999")&amp; " " &amp; LEFT(F9002 &amp; "          ",10))))</f>
        <v xml:space="preserve">T O 202202 yyyy00 HV        </v>
      </c>
      <c r="B9002" s="68" t="s">
        <v>475</v>
      </c>
      <c r="C9002" s="68" t="s">
        <v>119</v>
      </c>
      <c r="D9002" s="68" t="s">
        <v>287</v>
      </c>
      <c r="E9002" s="68" t="s">
        <v>531</v>
      </c>
      <c r="F9002" s="68" t="s">
        <v>360</v>
      </c>
      <c r="G9002" s="68" t="s">
        <v>78</v>
      </c>
      <c r="H9002" s="68" t="s">
        <v>384</v>
      </c>
      <c r="I9002" s="68" t="s">
        <v>640</v>
      </c>
      <c r="J9002" s="65">
        <v>10</v>
      </c>
      <c r="K9002" s="65">
        <v>16</v>
      </c>
      <c r="L9002" s="65">
        <v>807</v>
      </c>
      <c r="M9002" s="65" t="s">
        <v>283</v>
      </c>
    </row>
    <row r="9003" spans="1:13" ht="12.75" customHeight="1">
      <c r="A9003" s="65" t="str">
        <f>IF(ROW()=1,"KEY",IF(ISNA(VLOOKUP(B9003,車名対応マスタ!B:D,3,FALSE)),"",IF(VLOOKUP(B9003,車名対応マスタ!B:D,3,FALSE)="","",$D9003&amp;" "&amp;IF($G9003="9","J","O")&amp;" "&amp;$I9003&amp;" "&amp;IF($I9003&lt;=TEXT(★完成資料!$A$1,"yyyymm"),TEXT(★完成資料!$A$1,"yyyymm"),"999999")&amp; " " &amp; LEFT(F9003 &amp; "          ",10))))</f>
        <v xml:space="preserve">T O 202203 yyyy00 HV        </v>
      </c>
      <c r="B9003" s="68" t="s">
        <v>475</v>
      </c>
      <c r="C9003" s="68" t="s">
        <v>119</v>
      </c>
      <c r="D9003" s="68" t="s">
        <v>287</v>
      </c>
      <c r="E9003" s="68" t="s">
        <v>531</v>
      </c>
      <c r="F9003" s="68" t="s">
        <v>360</v>
      </c>
      <c r="G9003" s="68" t="s">
        <v>78</v>
      </c>
      <c r="H9003" s="68" t="s">
        <v>384</v>
      </c>
      <c r="I9003" s="68" t="s">
        <v>641</v>
      </c>
      <c r="J9003" s="65">
        <v>7</v>
      </c>
      <c r="K9003" s="65">
        <v>21</v>
      </c>
      <c r="L9003" s="65">
        <v>807</v>
      </c>
      <c r="M9003" s="65" t="s">
        <v>283</v>
      </c>
    </row>
    <row r="9004" spans="1:13" ht="12.75" customHeight="1">
      <c r="A9004" s="65" t="str">
        <f>IF(ROW()=1,"KEY",IF(ISNA(VLOOKUP(B9004,車名対応マスタ!B:D,3,FALSE)),"",IF(VLOOKUP(B9004,車名対応マスタ!B:D,3,FALSE)="","",$D9004&amp;" "&amp;IF($G9004="9","J","O")&amp;" "&amp;$I9004&amp;" "&amp;IF($I9004&lt;=TEXT(★完成資料!$A$1,"yyyymm"),TEXT(★完成資料!$A$1,"yyyymm"),"999999")&amp; " " &amp; LEFT(F9004 &amp; "          ",10))))</f>
        <v xml:space="preserve">T O 202204 yyyy00 HV        </v>
      </c>
      <c r="B9004" s="68" t="s">
        <v>475</v>
      </c>
      <c r="C9004" s="68" t="s">
        <v>119</v>
      </c>
      <c r="D9004" s="68" t="s">
        <v>287</v>
      </c>
      <c r="E9004" s="68" t="s">
        <v>531</v>
      </c>
      <c r="F9004" s="68" t="s">
        <v>360</v>
      </c>
      <c r="G9004" s="68" t="s">
        <v>78</v>
      </c>
      <c r="H9004" s="68" t="s">
        <v>384</v>
      </c>
      <c r="I9004" s="68" t="s">
        <v>642</v>
      </c>
      <c r="J9004" s="65">
        <v>6</v>
      </c>
      <c r="K9004" s="65">
        <v>19</v>
      </c>
      <c r="L9004" s="65">
        <v>807</v>
      </c>
      <c r="M9004" s="65" t="s">
        <v>283</v>
      </c>
    </row>
    <row r="9005" spans="1:13" ht="12.75" customHeight="1">
      <c r="A9005" s="65" t="str">
        <f>IF(ROW()=1,"KEY",IF(ISNA(VLOOKUP(B9005,車名対応マスタ!B:D,3,FALSE)),"",IF(VLOOKUP(B9005,車名対応マスタ!B:D,3,FALSE)="","",$D9005&amp;" "&amp;IF($G9005="9","J","O")&amp;" "&amp;$I9005&amp;" "&amp;IF($I9005&lt;=TEXT(★完成資料!$A$1,"yyyymm"),TEXT(★完成資料!$A$1,"yyyymm"),"999999")&amp; " " &amp; LEFT(F9005 &amp; "          ",10))))</f>
        <v xml:space="preserve">T O 202205 yyyy00 HV        </v>
      </c>
      <c r="B9005" s="68" t="s">
        <v>475</v>
      </c>
      <c r="C9005" s="68" t="s">
        <v>119</v>
      </c>
      <c r="D9005" s="68" t="s">
        <v>287</v>
      </c>
      <c r="E9005" s="68" t="s">
        <v>531</v>
      </c>
      <c r="F9005" s="68" t="s">
        <v>360</v>
      </c>
      <c r="G9005" s="68" t="s">
        <v>78</v>
      </c>
      <c r="H9005" s="68" t="s">
        <v>384</v>
      </c>
      <c r="I9005" s="68" t="s">
        <v>647</v>
      </c>
      <c r="J9005" s="65">
        <v>2</v>
      </c>
      <c r="K9005" s="65">
        <v>15</v>
      </c>
      <c r="L9005" s="65">
        <v>807</v>
      </c>
      <c r="M9005" s="65" t="s">
        <v>283</v>
      </c>
    </row>
    <row r="9006" spans="1:13" ht="12.75" customHeight="1">
      <c r="A9006" s="65" t="str">
        <f>IF(ROW()=1,"KEY",IF(ISNA(VLOOKUP(B9006,車名対応マスタ!B:D,3,FALSE)),"",IF(VLOOKUP(B9006,車名対応マスタ!B:D,3,FALSE)="","",$D9006&amp;" "&amp;IF($G9006="9","J","O")&amp;" "&amp;$I9006&amp;" "&amp;IF($I9006&lt;=TEXT(★完成資料!$A$1,"yyyymm"),TEXT(★完成資料!$A$1,"yyyymm"),"999999")&amp; " " &amp; LEFT(F9006 &amp; "          ",10))))</f>
        <v xml:space="preserve">T O 202206 yyyy00 HV        </v>
      </c>
      <c r="B9006" s="68" t="s">
        <v>475</v>
      </c>
      <c r="C9006" s="68" t="s">
        <v>119</v>
      </c>
      <c r="D9006" s="68" t="s">
        <v>287</v>
      </c>
      <c r="E9006" s="68" t="s">
        <v>531</v>
      </c>
      <c r="F9006" s="68" t="s">
        <v>360</v>
      </c>
      <c r="G9006" s="68" t="s">
        <v>78</v>
      </c>
      <c r="H9006" s="68" t="s">
        <v>384</v>
      </c>
      <c r="I9006" s="68" t="s">
        <v>652</v>
      </c>
      <c r="J9006" s="65">
        <v>4</v>
      </c>
      <c r="K9006" s="65">
        <v>12</v>
      </c>
      <c r="L9006" s="65">
        <v>807</v>
      </c>
      <c r="M9006" s="65" t="s">
        <v>283</v>
      </c>
    </row>
    <row r="9007" spans="1:13" ht="12.75" customHeight="1">
      <c r="A9007" s="65" t="str">
        <f>IF(ROW()=1,"KEY",IF(ISNA(VLOOKUP(B9007,車名対応マスタ!B:D,3,FALSE)),"",IF(VLOOKUP(B9007,車名対応マスタ!B:D,3,FALSE)="","",$D9007&amp;" "&amp;IF($G9007="9","J","O")&amp;" "&amp;$I9007&amp;" "&amp;IF($I9007&lt;=TEXT(★完成資料!$A$1,"yyyymm"),TEXT(★完成資料!$A$1,"yyyymm"),"999999")&amp; " " &amp; LEFT(F9007 &amp; "          ",10))))</f>
        <v xml:space="preserve">T O 202207 yyyy00 HV        </v>
      </c>
      <c r="B9007" s="68" t="s">
        <v>475</v>
      </c>
      <c r="C9007" s="68" t="s">
        <v>119</v>
      </c>
      <c r="D9007" s="68" t="s">
        <v>287</v>
      </c>
      <c r="E9007" s="68" t="s">
        <v>531</v>
      </c>
      <c r="F9007" s="68" t="s">
        <v>360</v>
      </c>
      <c r="G9007" s="68" t="s">
        <v>78</v>
      </c>
      <c r="H9007" s="68" t="s">
        <v>384</v>
      </c>
      <c r="I9007" s="68" t="s">
        <v>655</v>
      </c>
      <c r="J9007" s="65">
        <v>10</v>
      </c>
      <c r="K9007" s="65">
        <v>12</v>
      </c>
      <c r="L9007" s="65">
        <v>807</v>
      </c>
      <c r="M9007" s="65" t="s">
        <v>283</v>
      </c>
    </row>
    <row r="9008" spans="1:13" ht="12.75" customHeight="1">
      <c r="A9008" s="65" t="str">
        <f>IF(ROW()=1,"KEY",IF(ISNA(VLOOKUP(B9008,車名対応マスタ!B:D,3,FALSE)),"",IF(VLOOKUP(B9008,車名対応マスタ!B:D,3,FALSE)="","",$D9008&amp;" "&amp;IF($G9008="9","J","O")&amp;" "&amp;$I9008&amp;" "&amp;IF($I9008&lt;=TEXT(★完成資料!$A$1,"yyyymm"),TEXT(★完成資料!$A$1,"yyyymm"),"999999")&amp; " " &amp; LEFT(F9008 &amp; "          ",10))))</f>
        <v xml:space="preserve">T O 202208 yyyy00 HV        </v>
      </c>
      <c r="B9008" s="68" t="s">
        <v>475</v>
      </c>
      <c r="C9008" s="68" t="s">
        <v>119</v>
      </c>
      <c r="D9008" s="68" t="s">
        <v>287</v>
      </c>
      <c r="E9008" s="68" t="s">
        <v>531</v>
      </c>
      <c r="F9008" s="68" t="s">
        <v>360</v>
      </c>
      <c r="G9008" s="68" t="s">
        <v>78</v>
      </c>
      <c r="H9008" s="68" t="s">
        <v>384</v>
      </c>
      <c r="I9008" s="68" t="s">
        <v>656</v>
      </c>
      <c r="J9008" s="65">
        <v>5</v>
      </c>
      <c r="K9008" s="65">
        <v>7</v>
      </c>
      <c r="L9008" s="65">
        <v>807</v>
      </c>
      <c r="M9008" s="65" t="s">
        <v>283</v>
      </c>
    </row>
    <row r="9009" spans="1:13" ht="12.75" customHeight="1">
      <c r="A9009" s="65" t="str">
        <f>IF(ROW()=1,"KEY",IF(ISNA(VLOOKUP(B9009,車名対応マスタ!B:D,3,FALSE)),"",IF(VLOOKUP(B9009,車名対応マスタ!B:D,3,FALSE)="","",$D9009&amp;" "&amp;IF($G9009="9","J","O")&amp;" "&amp;$I9009&amp;" "&amp;IF($I9009&lt;=TEXT(★完成資料!$A$1,"yyyymm"),TEXT(★完成資料!$A$1,"yyyymm"),"999999")&amp; " " &amp; LEFT(F9009 &amp; "          ",10))))</f>
        <v xml:space="preserve">T O 202209 yyyy00 HV        </v>
      </c>
      <c r="B9009" s="68" t="s">
        <v>475</v>
      </c>
      <c r="C9009" s="68" t="s">
        <v>119</v>
      </c>
      <c r="D9009" s="68" t="s">
        <v>287</v>
      </c>
      <c r="E9009" s="68" t="s">
        <v>531</v>
      </c>
      <c r="F9009" s="68" t="s">
        <v>360</v>
      </c>
      <c r="G9009" s="68" t="s">
        <v>78</v>
      </c>
      <c r="H9009" s="68" t="s">
        <v>384</v>
      </c>
      <c r="I9009" s="68" t="s">
        <v>657</v>
      </c>
      <c r="J9009" s="65">
        <v>10</v>
      </c>
      <c r="K9009" s="65">
        <v>11</v>
      </c>
      <c r="L9009" s="65">
        <v>807</v>
      </c>
      <c r="M9009" s="65" t="s">
        <v>283</v>
      </c>
    </row>
    <row r="9010" spans="1:13" ht="12.75" customHeight="1">
      <c r="A9010" s="65" t="str">
        <f>IF(ROW()=1,"KEY",IF(ISNA(VLOOKUP(B9010,車名対応マスタ!B:D,3,FALSE)),"",IF(VLOOKUP(B9010,車名対応マスタ!B:D,3,FALSE)="","",$D9010&amp;" "&amp;IF($G9010="9","J","O")&amp;" "&amp;$I9010&amp;" "&amp;IF($I9010&lt;=TEXT(★完成資料!$A$1,"yyyymm"),TEXT(★完成資料!$A$1,"yyyymm"),"999999")&amp; " " &amp; LEFT(F9010 &amp; "          ",10))))</f>
        <v xml:space="preserve">T O 202210 yyyy00 HV        </v>
      </c>
      <c r="B9010" s="68" t="s">
        <v>475</v>
      </c>
      <c r="C9010" s="68" t="s">
        <v>119</v>
      </c>
      <c r="D9010" s="68" t="s">
        <v>287</v>
      </c>
      <c r="E9010" s="68" t="s">
        <v>531</v>
      </c>
      <c r="F9010" s="68" t="s">
        <v>360</v>
      </c>
      <c r="G9010" s="68" t="s">
        <v>78</v>
      </c>
      <c r="H9010" s="68" t="s">
        <v>384</v>
      </c>
      <c r="I9010" s="68" t="s">
        <v>663</v>
      </c>
      <c r="J9010" s="65">
        <v>8</v>
      </c>
      <c r="K9010" s="65">
        <v>17</v>
      </c>
      <c r="L9010" s="65">
        <v>807</v>
      </c>
      <c r="M9010" s="65" t="s">
        <v>283</v>
      </c>
    </row>
    <row r="9011" spans="1:13" ht="12.75" customHeight="1">
      <c r="A9011" s="65" t="str">
        <f>IF(ROW()=1,"KEY",IF(ISNA(VLOOKUP(B9011,車名対応マスタ!B:D,3,FALSE)),"",IF(VLOOKUP(B9011,車名対応マスタ!B:D,3,FALSE)="","",$D9011&amp;" "&amp;IF($G9011="9","J","O")&amp;" "&amp;$I9011&amp;" "&amp;IF($I9011&lt;=TEXT(★完成資料!$A$1,"yyyymm"),TEXT(★完成資料!$A$1,"yyyymm"),"999999")&amp; " " &amp; LEFT(F9011 &amp; "          ",10))))</f>
        <v xml:space="preserve">T O 202201 yyyy00 HV        </v>
      </c>
      <c r="B9011" s="68" t="s">
        <v>475</v>
      </c>
      <c r="C9011" s="68" t="s">
        <v>119</v>
      </c>
      <c r="D9011" s="68" t="s">
        <v>287</v>
      </c>
      <c r="E9011" s="68" t="s">
        <v>531</v>
      </c>
      <c r="F9011" s="68" t="s">
        <v>360</v>
      </c>
      <c r="G9011" s="68" t="s">
        <v>204</v>
      </c>
      <c r="H9011" s="68" t="s">
        <v>384</v>
      </c>
      <c r="I9011" s="68" t="s">
        <v>639</v>
      </c>
      <c r="J9011" s="65">
        <v>333</v>
      </c>
      <c r="L9011" s="65">
        <v>707</v>
      </c>
      <c r="M9011" s="65" t="s">
        <v>386</v>
      </c>
    </row>
    <row r="9012" spans="1:13" ht="12.75" customHeight="1">
      <c r="A9012" s="65" t="str">
        <f>IF(ROW()=1,"KEY",IF(ISNA(VLOOKUP(B9012,車名対応マスタ!B:D,3,FALSE)),"",IF(VLOOKUP(B9012,車名対応マスタ!B:D,3,FALSE)="","",$D9012&amp;" "&amp;IF($G9012="9","J","O")&amp;" "&amp;$I9012&amp;" "&amp;IF($I9012&lt;=TEXT(★完成資料!$A$1,"yyyymm"),TEXT(★完成資料!$A$1,"yyyymm"),"999999")&amp; " " &amp; LEFT(F9012 &amp; "          ",10))))</f>
        <v xml:space="preserve">T O 202202 yyyy00 HV        </v>
      </c>
      <c r="B9012" s="68" t="s">
        <v>475</v>
      </c>
      <c r="C9012" s="68" t="s">
        <v>119</v>
      </c>
      <c r="D9012" s="68" t="s">
        <v>287</v>
      </c>
      <c r="E9012" s="68" t="s">
        <v>531</v>
      </c>
      <c r="F9012" s="68" t="s">
        <v>360</v>
      </c>
      <c r="G9012" s="68" t="s">
        <v>204</v>
      </c>
      <c r="H9012" s="68" t="s">
        <v>384</v>
      </c>
      <c r="I9012" s="68" t="s">
        <v>640</v>
      </c>
      <c r="J9012" s="65">
        <v>90</v>
      </c>
      <c r="L9012" s="65">
        <v>707</v>
      </c>
      <c r="M9012" s="65" t="s">
        <v>386</v>
      </c>
    </row>
    <row r="9013" spans="1:13" ht="12.75" customHeight="1">
      <c r="A9013" s="65" t="str">
        <f>IF(ROW()=1,"KEY",IF(ISNA(VLOOKUP(B9013,車名対応マスタ!B:D,3,FALSE)),"",IF(VLOOKUP(B9013,車名対応マスタ!B:D,3,FALSE)="","",$D9013&amp;" "&amp;IF($G9013="9","J","O")&amp;" "&amp;$I9013&amp;" "&amp;IF($I9013&lt;=TEXT(★完成資料!$A$1,"yyyymm"),TEXT(★完成資料!$A$1,"yyyymm"),"999999")&amp; " " &amp; LEFT(F9013 &amp; "          ",10))))</f>
        <v xml:space="preserve">T O 202203 yyyy00 HV        </v>
      </c>
      <c r="B9013" s="68" t="s">
        <v>475</v>
      </c>
      <c r="C9013" s="68" t="s">
        <v>119</v>
      </c>
      <c r="D9013" s="68" t="s">
        <v>287</v>
      </c>
      <c r="E9013" s="68" t="s">
        <v>531</v>
      </c>
      <c r="F9013" s="68" t="s">
        <v>360</v>
      </c>
      <c r="G9013" s="68" t="s">
        <v>204</v>
      </c>
      <c r="H9013" s="68" t="s">
        <v>384</v>
      </c>
      <c r="I9013" s="68" t="s">
        <v>641</v>
      </c>
      <c r="J9013" s="65">
        <v>109</v>
      </c>
      <c r="L9013" s="65">
        <v>707</v>
      </c>
      <c r="M9013" s="65" t="s">
        <v>386</v>
      </c>
    </row>
    <row r="9014" spans="1:13" ht="12.75" customHeight="1">
      <c r="A9014" s="65" t="str">
        <f>IF(ROW()=1,"KEY",IF(ISNA(VLOOKUP(B9014,車名対応マスタ!B:D,3,FALSE)),"",IF(VLOOKUP(B9014,車名対応マスタ!B:D,3,FALSE)="","",$D9014&amp;" "&amp;IF($G9014="9","J","O")&amp;" "&amp;$I9014&amp;" "&amp;IF($I9014&lt;=TEXT(★完成資料!$A$1,"yyyymm"),TEXT(★完成資料!$A$1,"yyyymm"),"999999")&amp; " " &amp; LEFT(F9014 &amp; "          ",10))))</f>
        <v xml:space="preserve">T O 202204 yyyy00 HV        </v>
      </c>
      <c r="B9014" s="68" t="s">
        <v>475</v>
      </c>
      <c r="C9014" s="68" t="s">
        <v>119</v>
      </c>
      <c r="D9014" s="68" t="s">
        <v>287</v>
      </c>
      <c r="E9014" s="68" t="s">
        <v>531</v>
      </c>
      <c r="F9014" s="68" t="s">
        <v>360</v>
      </c>
      <c r="G9014" s="68" t="s">
        <v>204</v>
      </c>
      <c r="H9014" s="68" t="s">
        <v>384</v>
      </c>
      <c r="I9014" s="68" t="s">
        <v>642</v>
      </c>
      <c r="J9014" s="65">
        <v>50</v>
      </c>
      <c r="L9014" s="65">
        <v>707</v>
      </c>
      <c r="M9014" s="65" t="s">
        <v>386</v>
      </c>
    </row>
    <row r="9015" spans="1:13" ht="12.75" customHeight="1">
      <c r="A9015" s="65" t="str">
        <f>IF(ROW()=1,"KEY",IF(ISNA(VLOOKUP(B9015,車名対応マスタ!B:D,3,FALSE)),"",IF(VLOOKUP(B9015,車名対応マスタ!B:D,3,FALSE)="","",$D9015&amp;" "&amp;IF($G9015="9","J","O")&amp;" "&amp;$I9015&amp;" "&amp;IF($I9015&lt;=TEXT(★完成資料!$A$1,"yyyymm"),TEXT(★完成資料!$A$1,"yyyymm"),"999999")&amp; " " &amp; LEFT(F9015 &amp; "          ",10))))</f>
        <v xml:space="preserve">T O 202205 yyyy00 HV        </v>
      </c>
      <c r="B9015" s="68" t="s">
        <v>475</v>
      </c>
      <c r="C9015" s="68" t="s">
        <v>119</v>
      </c>
      <c r="D9015" s="68" t="s">
        <v>287</v>
      </c>
      <c r="E9015" s="68" t="s">
        <v>531</v>
      </c>
      <c r="F9015" s="68" t="s">
        <v>360</v>
      </c>
      <c r="G9015" s="68" t="s">
        <v>204</v>
      </c>
      <c r="H9015" s="68" t="s">
        <v>384</v>
      </c>
      <c r="I9015" s="68" t="s">
        <v>647</v>
      </c>
      <c r="J9015" s="65">
        <v>19</v>
      </c>
      <c r="K9015" s="65">
        <v>0</v>
      </c>
      <c r="L9015" s="65">
        <v>707</v>
      </c>
      <c r="M9015" s="65" t="s">
        <v>386</v>
      </c>
    </row>
    <row r="9016" spans="1:13" ht="12.75" customHeight="1">
      <c r="A9016" s="65" t="str">
        <f>IF(ROW()=1,"KEY",IF(ISNA(VLOOKUP(B9016,車名対応マスタ!B:D,3,FALSE)),"",IF(VLOOKUP(B9016,車名対応マスタ!B:D,3,FALSE)="","",$D9016&amp;" "&amp;IF($G9016="9","J","O")&amp;" "&amp;$I9016&amp;" "&amp;IF($I9016&lt;=TEXT(★完成資料!$A$1,"yyyymm"),TEXT(★完成資料!$A$1,"yyyymm"),"999999")&amp; " " &amp; LEFT(F9016 &amp; "          ",10))))</f>
        <v xml:space="preserve">T O 202206 yyyy00 HV        </v>
      </c>
      <c r="B9016" s="68" t="s">
        <v>475</v>
      </c>
      <c r="C9016" s="68" t="s">
        <v>119</v>
      </c>
      <c r="D9016" s="68" t="s">
        <v>287</v>
      </c>
      <c r="E9016" s="68" t="s">
        <v>531</v>
      </c>
      <c r="F9016" s="68" t="s">
        <v>360</v>
      </c>
      <c r="G9016" s="68" t="s">
        <v>204</v>
      </c>
      <c r="H9016" s="68" t="s">
        <v>384</v>
      </c>
      <c r="I9016" s="68" t="s">
        <v>652</v>
      </c>
      <c r="J9016" s="65">
        <v>45</v>
      </c>
      <c r="K9016" s="65">
        <v>156</v>
      </c>
      <c r="L9016" s="65">
        <v>707</v>
      </c>
      <c r="M9016" s="65" t="s">
        <v>386</v>
      </c>
    </row>
    <row r="9017" spans="1:13" ht="12.75" customHeight="1">
      <c r="A9017" s="65" t="str">
        <f>IF(ROW()=1,"KEY",IF(ISNA(VLOOKUP(B9017,車名対応マスタ!B:D,3,FALSE)),"",IF(VLOOKUP(B9017,車名対応マスタ!B:D,3,FALSE)="","",$D9017&amp;" "&amp;IF($G9017="9","J","O")&amp;" "&amp;$I9017&amp;" "&amp;IF($I9017&lt;=TEXT(★完成資料!$A$1,"yyyymm"),TEXT(★完成資料!$A$1,"yyyymm"),"999999")&amp; " " &amp; LEFT(F9017 &amp; "          ",10))))</f>
        <v xml:space="preserve">T O 202207 yyyy00 HV        </v>
      </c>
      <c r="B9017" s="68" t="s">
        <v>475</v>
      </c>
      <c r="C9017" s="68" t="s">
        <v>119</v>
      </c>
      <c r="D9017" s="68" t="s">
        <v>287</v>
      </c>
      <c r="E9017" s="68" t="s">
        <v>531</v>
      </c>
      <c r="F9017" s="68" t="s">
        <v>360</v>
      </c>
      <c r="G9017" s="68" t="s">
        <v>204</v>
      </c>
      <c r="H9017" s="68" t="s">
        <v>384</v>
      </c>
      <c r="I9017" s="68" t="s">
        <v>655</v>
      </c>
      <c r="J9017" s="65">
        <v>41</v>
      </c>
      <c r="K9017" s="65">
        <v>392</v>
      </c>
      <c r="L9017" s="65">
        <v>707</v>
      </c>
      <c r="M9017" s="65" t="s">
        <v>386</v>
      </c>
    </row>
    <row r="9018" spans="1:13" ht="12.75" customHeight="1">
      <c r="A9018" s="65" t="str">
        <f>IF(ROW()=1,"KEY",IF(ISNA(VLOOKUP(B9018,車名対応マスタ!B:D,3,FALSE)),"",IF(VLOOKUP(B9018,車名対応マスタ!B:D,3,FALSE)="","",$D9018&amp;" "&amp;IF($G9018="9","J","O")&amp;" "&amp;$I9018&amp;" "&amp;IF($I9018&lt;=TEXT(★完成資料!$A$1,"yyyymm"),TEXT(★完成資料!$A$1,"yyyymm"),"999999")&amp; " " &amp; LEFT(F9018 &amp; "          ",10))))</f>
        <v xml:space="preserve">T O 202208 yyyy00 HV        </v>
      </c>
      <c r="B9018" s="68" t="s">
        <v>475</v>
      </c>
      <c r="C9018" s="68" t="s">
        <v>119</v>
      </c>
      <c r="D9018" s="68" t="s">
        <v>287</v>
      </c>
      <c r="E9018" s="68" t="s">
        <v>531</v>
      </c>
      <c r="F9018" s="68" t="s">
        <v>360</v>
      </c>
      <c r="G9018" s="68" t="s">
        <v>204</v>
      </c>
      <c r="H9018" s="68" t="s">
        <v>384</v>
      </c>
      <c r="I9018" s="68" t="s">
        <v>656</v>
      </c>
      <c r="J9018" s="65">
        <v>45</v>
      </c>
      <c r="K9018" s="65">
        <v>377</v>
      </c>
      <c r="L9018" s="65">
        <v>707</v>
      </c>
      <c r="M9018" s="65" t="s">
        <v>386</v>
      </c>
    </row>
    <row r="9019" spans="1:13" ht="12.75" customHeight="1">
      <c r="A9019" s="65" t="str">
        <f>IF(ROW()=1,"KEY",IF(ISNA(VLOOKUP(B9019,車名対応マスタ!B:D,3,FALSE)),"",IF(VLOOKUP(B9019,車名対応マスタ!B:D,3,FALSE)="","",$D9019&amp;" "&amp;IF($G9019="9","J","O")&amp;" "&amp;$I9019&amp;" "&amp;IF($I9019&lt;=TEXT(★完成資料!$A$1,"yyyymm"),TEXT(★完成資料!$A$1,"yyyymm"),"999999")&amp; " " &amp; LEFT(F9019 &amp; "          ",10))))</f>
        <v xml:space="preserve">T O 202209 yyyy00 HV        </v>
      </c>
      <c r="B9019" s="68" t="s">
        <v>475</v>
      </c>
      <c r="C9019" s="68" t="s">
        <v>119</v>
      </c>
      <c r="D9019" s="68" t="s">
        <v>287</v>
      </c>
      <c r="E9019" s="68" t="s">
        <v>531</v>
      </c>
      <c r="F9019" s="68" t="s">
        <v>360</v>
      </c>
      <c r="G9019" s="68" t="s">
        <v>204</v>
      </c>
      <c r="H9019" s="68" t="s">
        <v>384</v>
      </c>
      <c r="I9019" s="68" t="s">
        <v>657</v>
      </c>
      <c r="J9019" s="65">
        <v>56</v>
      </c>
      <c r="K9019" s="65">
        <v>287</v>
      </c>
      <c r="L9019" s="65">
        <v>707</v>
      </c>
      <c r="M9019" s="65" t="s">
        <v>386</v>
      </c>
    </row>
    <row r="9020" spans="1:13" ht="12.75" customHeight="1">
      <c r="A9020" s="65" t="str">
        <f>IF(ROW()=1,"KEY",IF(ISNA(VLOOKUP(B9020,車名対応マスタ!B:D,3,FALSE)),"",IF(VLOOKUP(B9020,車名対応マスタ!B:D,3,FALSE)="","",$D9020&amp;" "&amp;IF($G9020="9","J","O")&amp;" "&amp;$I9020&amp;" "&amp;IF($I9020&lt;=TEXT(★完成資料!$A$1,"yyyymm"),TEXT(★完成資料!$A$1,"yyyymm"),"999999")&amp; " " &amp; LEFT(F9020 &amp; "          ",10))))</f>
        <v xml:space="preserve">T O 202210 yyyy00 HV        </v>
      </c>
      <c r="B9020" s="68" t="s">
        <v>475</v>
      </c>
      <c r="C9020" s="68" t="s">
        <v>119</v>
      </c>
      <c r="D9020" s="68" t="s">
        <v>287</v>
      </c>
      <c r="E9020" s="68" t="s">
        <v>531</v>
      </c>
      <c r="F9020" s="68" t="s">
        <v>360</v>
      </c>
      <c r="G9020" s="68" t="s">
        <v>204</v>
      </c>
      <c r="H9020" s="68" t="s">
        <v>384</v>
      </c>
      <c r="I9020" s="68" t="s">
        <v>663</v>
      </c>
      <c r="J9020" s="65">
        <v>70</v>
      </c>
      <c r="K9020" s="65">
        <v>190</v>
      </c>
      <c r="L9020" s="65">
        <v>707</v>
      </c>
      <c r="M9020" s="65" t="s">
        <v>386</v>
      </c>
    </row>
    <row r="9021" spans="1:13" ht="12.75" customHeight="1">
      <c r="A9021" s="65" t="str">
        <f>IF(ROW()=1,"KEY",IF(ISNA(VLOOKUP(B9021,車名対応マスタ!B:D,3,FALSE)),"",IF(VLOOKUP(B9021,車名対応マスタ!B:D,3,FALSE)="","",$D9021&amp;" "&amp;IF($G9021="9","J","O")&amp;" "&amp;$I9021&amp;" "&amp;IF($I9021&lt;=TEXT(★完成資料!$A$1,"yyyymm"),TEXT(★完成資料!$A$1,"yyyymm"),"999999")&amp; " " &amp; LEFT(F9021 &amp; "          ",10))))</f>
        <v xml:space="preserve">T O 202201 yyyy00 HV        </v>
      </c>
      <c r="B9021" s="68" t="s">
        <v>475</v>
      </c>
      <c r="C9021" s="68" t="s">
        <v>119</v>
      </c>
      <c r="D9021" s="68" t="s">
        <v>287</v>
      </c>
      <c r="E9021" s="68" t="s">
        <v>531</v>
      </c>
      <c r="F9021" s="68" t="s">
        <v>360</v>
      </c>
      <c r="G9021" s="68" t="s">
        <v>78</v>
      </c>
      <c r="H9021" s="68" t="s">
        <v>384</v>
      </c>
      <c r="I9021" s="68" t="s">
        <v>639</v>
      </c>
      <c r="J9021" s="65">
        <v>110</v>
      </c>
      <c r="K9021" s="65">
        <v>119</v>
      </c>
      <c r="L9021" s="65">
        <v>722</v>
      </c>
      <c r="M9021" s="65" t="s">
        <v>387</v>
      </c>
    </row>
    <row r="9022" spans="1:13" ht="12.75" customHeight="1">
      <c r="A9022" s="65" t="str">
        <f>IF(ROW()=1,"KEY",IF(ISNA(VLOOKUP(B9022,車名対応マスタ!B:D,3,FALSE)),"",IF(VLOOKUP(B9022,車名対応マスタ!B:D,3,FALSE)="","",$D9022&amp;" "&amp;IF($G9022="9","J","O")&amp;" "&amp;$I9022&amp;" "&amp;IF($I9022&lt;=TEXT(★完成資料!$A$1,"yyyymm"),TEXT(★完成資料!$A$1,"yyyymm"),"999999")&amp; " " &amp; LEFT(F9022 &amp; "          ",10))))</f>
        <v xml:space="preserve">T O 202202 yyyy00 HV        </v>
      </c>
      <c r="B9022" s="68" t="s">
        <v>475</v>
      </c>
      <c r="C9022" s="68" t="s">
        <v>119</v>
      </c>
      <c r="D9022" s="68" t="s">
        <v>287</v>
      </c>
      <c r="E9022" s="68" t="s">
        <v>531</v>
      </c>
      <c r="F9022" s="68" t="s">
        <v>360</v>
      </c>
      <c r="G9022" s="68" t="s">
        <v>78</v>
      </c>
      <c r="H9022" s="68" t="s">
        <v>384</v>
      </c>
      <c r="I9022" s="68" t="s">
        <v>640</v>
      </c>
      <c r="J9022" s="65">
        <v>125</v>
      </c>
      <c r="K9022" s="65">
        <v>125</v>
      </c>
      <c r="L9022" s="65">
        <v>722</v>
      </c>
      <c r="M9022" s="65" t="s">
        <v>387</v>
      </c>
    </row>
    <row r="9023" spans="1:13" ht="12.75" customHeight="1">
      <c r="A9023" s="65" t="str">
        <f>IF(ROW()=1,"KEY",IF(ISNA(VLOOKUP(B9023,車名対応マスタ!B:D,3,FALSE)),"",IF(VLOOKUP(B9023,車名対応マスタ!B:D,3,FALSE)="","",$D9023&amp;" "&amp;IF($G9023="9","J","O")&amp;" "&amp;$I9023&amp;" "&amp;IF($I9023&lt;=TEXT(★完成資料!$A$1,"yyyymm"),TEXT(★完成資料!$A$1,"yyyymm"),"999999")&amp; " " &amp; LEFT(F9023 &amp; "          ",10))))</f>
        <v xml:space="preserve">T O 202203 yyyy00 HV        </v>
      </c>
      <c r="B9023" s="68" t="s">
        <v>475</v>
      </c>
      <c r="C9023" s="68" t="s">
        <v>119</v>
      </c>
      <c r="D9023" s="68" t="s">
        <v>287</v>
      </c>
      <c r="E9023" s="68" t="s">
        <v>531</v>
      </c>
      <c r="F9023" s="68" t="s">
        <v>360</v>
      </c>
      <c r="G9023" s="68" t="s">
        <v>78</v>
      </c>
      <c r="H9023" s="68" t="s">
        <v>384</v>
      </c>
      <c r="I9023" s="68" t="s">
        <v>641</v>
      </c>
      <c r="J9023" s="65">
        <v>210</v>
      </c>
      <c r="K9023" s="65">
        <v>95</v>
      </c>
      <c r="L9023" s="65">
        <v>722</v>
      </c>
      <c r="M9023" s="65" t="s">
        <v>387</v>
      </c>
    </row>
    <row r="9024" spans="1:13" ht="12.75" customHeight="1">
      <c r="A9024" s="65" t="str">
        <f>IF(ROW()=1,"KEY",IF(ISNA(VLOOKUP(B9024,車名対応マスタ!B:D,3,FALSE)),"",IF(VLOOKUP(B9024,車名対応マスタ!B:D,3,FALSE)="","",$D9024&amp;" "&amp;IF($G9024="9","J","O")&amp;" "&amp;$I9024&amp;" "&amp;IF($I9024&lt;=TEXT(★完成資料!$A$1,"yyyymm"),TEXT(★完成資料!$A$1,"yyyymm"),"999999")&amp; " " &amp; LEFT(F9024 &amp; "          ",10))))</f>
        <v xml:space="preserve">T O 202204 yyyy00 HV        </v>
      </c>
      <c r="B9024" s="68" t="s">
        <v>475</v>
      </c>
      <c r="C9024" s="68" t="s">
        <v>119</v>
      </c>
      <c r="D9024" s="68" t="s">
        <v>287</v>
      </c>
      <c r="E9024" s="68" t="s">
        <v>531</v>
      </c>
      <c r="F9024" s="68" t="s">
        <v>360</v>
      </c>
      <c r="G9024" s="68" t="s">
        <v>78</v>
      </c>
      <c r="H9024" s="68" t="s">
        <v>384</v>
      </c>
      <c r="I9024" s="68" t="s">
        <v>642</v>
      </c>
      <c r="J9024" s="65">
        <v>167</v>
      </c>
      <c r="K9024" s="65">
        <v>115</v>
      </c>
      <c r="L9024" s="65">
        <v>722</v>
      </c>
      <c r="M9024" s="65" t="s">
        <v>387</v>
      </c>
    </row>
    <row r="9025" spans="1:13" ht="12.75" customHeight="1">
      <c r="A9025" s="65" t="str">
        <f>IF(ROW()=1,"KEY",IF(ISNA(VLOOKUP(B9025,車名対応マスタ!B:D,3,FALSE)),"",IF(VLOOKUP(B9025,車名対応マスタ!B:D,3,FALSE)="","",$D9025&amp;" "&amp;IF($G9025="9","J","O")&amp;" "&amp;$I9025&amp;" "&amp;IF($I9025&lt;=TEXT(★完成資料!$A$1,"yyyymm"),TEXT(★完成資料!$A$1,"yyyymm"),"999999")&amp; " " &amp; LEFT(F9025 &amp; "          ",10))))</f>
        <v xml:space="preserve">T O 202205 yyyy00 HV        </v>
      </c>
      <c r="B9025" s="68" t="s">
        <v>475</v>
      </c>
      <c r="C9025" s="68" t="s">
        <v>119</v>
      </c>
      <c r="D9025" s="68" t="s">
        <v>287</v>
      </c>
      <c r="E9025" s="68" t="s">
        <v>531</v>
      </c>
      <c r="F9025" s="68" t="s">
        <v>360</v>
      </c>
      <c r="G9025" s="68" t="s">
        <v>78</v>
      </c>
      <c r="H9025" s="68" t="s">
        <v>384</v>
      </c>
      <c r="I9025" s="68" t="s">
        <v>647</v>
      </c>
      <c r="J9025" s="65">
        <v>141</v>
      </c>
      <c r="K9025" s="65">
        <v>131</v>
      </c>
      <c r="L9025" s="65">
        <v>722</v>
      </c>
      <c r="M9025" s="65" t="s">
        <v>387</v>
      </c>
    </row>
    <row r="9026" spans="1:13" ht="12.75" customHeight="1">
      <c r="A9026" s="65" t="str">
        <f>IF(ROW()=1,"KEY",IF(ISNA(VLOOKUP(B9026,車名対応マスタ!B:D,3,FALSE)),"",IF(VLOOKUP(B9026,車名対応マスタ!B:D,3,FALSE)="","",$D9026&amp;" "&amp;IF($G9026="9","J","O")&amp;" "&amp;$I9026&amp;" "&amp;IF($I9026&lt;=TEXT(★完成資料!$A$1,"yyyymm"),TEXT(★完成資料!$A$1,"yyyymm"),"999999")&amp; " " &amp; LEFT(F9026 &amp; "          ",10))))</f>
        <v xml:space="preserve">T O 202206 yyyy00 HV        </v>
      </c>
      <c r="B9026" s="68" t="s">
        <v>475</v>
      </c>
      <c r="C9026" s="68" t="s">
        <v>119</v>
      </c>
      <c r="D9026" s="68" t="s">
        <v>287</v>
      </c>
      <c r="E9026" s="68" t="s">
        <v>531</v>
      </c>
      <c r="F9026" s="68" t="s">
        <v>360</v>
      </c>
      <c r="G9026" s="68" t="s">
        <v>78</v>
      </c>
      <c r="H9026" s="68" t="s">
        <v>384</v>
      </c>
      <c r="I9026" s="68" t="s">
        <v>652</v>
      </c>
      <c r="J9026" s="65">
        <v>141</v>
      </c>
      <c r="K9026" s="65">
        <v>333</v>
      </c>
      <c r="L9026" s="65">
        <v>722</v>
      </c>
      <c r="M9026" s="65" t="s">
        <v>387</v>
      </c>
    </row>
    <row r="9027" spans="1:13" ht="12.75" customHeight="1">
      <c r="A9027" s="65" t="str">
        <f>IF(ROW()=1,"KEY",IF(ISNA(VLOOKUP(B9027,車名対応マスタ!B:D,3,FALSE)),"",IF(VLOOKUP(B9027,車名対応マスタ!B:D,3,FALSE)="","",$D9027&amp;" "&amp;IF($G9027="9","J","O")&amp;" "&amp;$I9027&amp;" "&amp;IF($I9027&lt;=TEXT(★完成資料!$A$1,"yyyymm"),TEXT(★完成資料!$A$1,"yyyymm"),"999999")&amp; " " &amp; LEFT(F9027 &amp; "          ",10))))</f>
        <v xml:space="preserve">T O 202207 yyyy00 HV        </v>
      </c>
      <c r="B9027" s="68" t="s">
        <v>475</v>
      </c>
      <c r="C9027" s="68" t="s">
        <v>119</v>
      </c>
      <c r="D9027" s="68" t="s">
        <v>287</v>
      </c>
      <c r="E9027" s="68" t="s">
        <v>531</v>
      </c>
      <c r="F9027" s="68" t="s">
        <v>360</v>
      </c>
      <c r="G9027" s="68" t="s">
        <v>78</v>
      </c>
      <c r="H9027" s="68" t="s">
        <v>384</v>
      </c>
      <c r="I9027" s="68" t="s">
        <v>655</v>
      </c>
      <c r="J9027" s="65">
        <v>103</v>
      </c>
      <c r="K9027" s="65">
        <v>152</v>
      </c>
      <c r="L9027" s="65">
        <v>722</v>
      </c>
      <c r="M9027" s="65" t="s">
        <v>387</v>
      </c>
    </row>
    <row r="9028" spans="1:13" ht="12.75" customHeight="1">
      <c r="A9028" s="65" t="str">
        <f>IF(ROW()=1,"KEY",IF(ISNA(VLOOKUP(B9028,車名対応マスタ!B:D,3,FALSE)),"",IF(VLOOKUP(B9028,車名対応マスタ!B:D,3,FALSE)="","",$D9028&amp;" "&amp;IF($G9028="9","J","O")&amp;" "&amp;$I9028&amp;" "&amp;IF($I9028&lt;=TEXT(★完成資料!$A$1,"yyyymm"),TEXT(★完成資料!$A$1,"yyyymm"),"999999")&amp; " " &amp; LEFT(F9028 &amp; "          ",10))))</f>
        <v xml:space="preserve">T O 202208 yyyy00 HV        </v>
      </c>
      <c r="B9028" s="68" t="s">
        <v>475</v>
      </c>
      <c r="C9028" s="68" t="s">
        <v>119</v>
      </c>
      <c r="D9028" s="68" t="s">
        <v>287</v>
      </c>
      <c r="E9028" s="68" t="s">
        <v>531</v>
      </c>
      <c r="F9028" s="68" t="s">
        <v>360</v>
      </c>
      <c r="G9028" s="68" t="s">
        <v>78</v>
      </c>
      <c r="H9028" s="68" t="s">
        <v>384</v>
      </c>
      <c r="I9028" s="68" t="s">
        <v>656</v>
      </c>
      <c r="J9028" s="65">
        <v>86</v>
      </c>
      <c r="K9028" s="65">
        <v>101</v>
      </c>
      <c r="L9028" s="65">
        <v>722</v>
      </c>
      <c r="M9028" s="65" t="s">
        <v>387</v>
      </c>
    </row>
    <row r="9029" spans="1:13" ht="12.75" customHeight="1">
      <c r="A9029" s="65" t="str">
        <f>IF(ROW()=1,"KEY",IF(ISNA(VLOOKUP(B9029,車名対応マスタ!B:D,3,FALSE)),"",IF(VLOOKUP(B9029,車名対応マスタ!B:D,3,FALSE)="","",$D9029&amp;" "&amp;IF($G9029="9","J","O")&amp;" "&amp;$I9029&amp;" "&amp;IF($I9029&lt;=TEXT(★完成資料!$A$1,"yyyymm"),TEXT(★完成資料!$A$1,"yyyymm"),"999999")&amp; " " &amp; LEFT(F9029 &amp; "          ",10))))</f>
        <v xml:space="preserve">T O 202209 yyyy00 HV        </v>
      </c>
      <c r="B9029" s="68" t="s">
        <v>475</v>
      </c>
      <c r="C9029" s="68" t="s">
        <v>119</v>
      </c>
      <c r="D9029" s="68" t="s">
        <v>287</v>
      </c>
      <c r="E9029" s="68" t="s">
        <v>531</v>
      </c>
      <c r="F9029" s="68" t="s">
        <v>360</v>
      </c>
      <c r="G9029" s="68" t="s">
        <v>78</v>
      </c>
      <c r="H9029" s="68" t="s">
        <v>384</v>
      </c>
      <c r="I9029" s="68" t="s">
        <v>657</v>
      </c>
      <c r="J9029" s="65">
        <v>95</v>
      </c>
      <c r="K9029" s="65">
        <v>112</v>
      </c>
      <c r="L9029" s="65">
        <v>722</v>
      </c>
      <c r="M9029" s="65" t="s">
        <v>387</v>
      </c>
    </row>
    <row r="9030" spans="1:13" ht="12.75" customHeight="1">
      <c r="A9030" s="65" t="str">
        <f>IF(ROW()=1,"KEY",IF(ISNA(VLOOKUP(B9030,車名対応マスタ!B:D,3,FALSE)),"",IF(VLOOKUP(B9030,車名対応マスタ!B:D,3,FALSE)="","",$D9030&amp;" "&amp;IF($G9030="9","J","O")&amp;" "&amp;$I9030&amp;" "&amp;IF($I9030&lt;=TEXT(★完成資料!$A$1,"yyyymm"),TEXT(★完成資料!$A$1,"yyyymm"),"999999")&amp; " " &amp; LEFT(F9030 &amp; "          ",10))))</f>
        <v xml:space="preserve">T O 202210 yyyy00 HV        </v>
      </c>
      <c r="B9030" s="68" t="s">
        <v>475</v>
      </c>
      <c r="C9030" s="68" t="s">
        <v>119</v>
      </c>
      <c r="D9030" s="68" t="s">
        <v>287</v>
      </c>
      <c r="E9030" s="68" t="s">
        <v>531</v>
      </c>
      <c r="F9030" s="68" t="s">
        <v>360</v>
      </c>
      <c r="G9030" s="68" t="s">
        <v>78</v>
      </c>
      <c r="H9030" s="68" t="s">
        <v>384</v>
      </c>
      <c r="I9030" s="68" t="s">
        <v>663</v>
      </c>
      <c r="J9030" s="65">
        <v>77</v>
      </c>
      <c r="K9030" s="65">
        <v>150</v>
      </c>
      <c r="L9030" s="65">
        <v>722</v>
      </c>
      <c r="M9030" s="65" t="s">
        <v>387</v>
      </c>
    </row>
    <row r="9031" spans="1:13" ht="12.75" customHeight="1">
      <c r="A9031" s="65" t="str">
        <f>IF(ROW()=1,"KEY",IF(ISNA(VLOOKUP(B9031,車名対応マスタ!B:D,3,FALSE)),"",IF(VLOOKUP(B9031,車名対応マスタ!B:D,3,FALSE)="","",$D9031&amp;" "&amp;IF($G9031="9","J","O")&amp;" "&amp;$I9031&amp;" "&amp;IF($I9031&lt;=TEXT(★完成資料!$A$1,"yyyymm"),TEXT(★完成資料!$A$1,"yyyymm"),"999999")&amp; " " &amp; LEFT(F9031 &amp; "          ",10))))</f>
        <v xml:space="preserve">T O 202206 yyyy00 HV        </v>
      </c>
      <c r="B9031" s="68" t="s">
        <v>475</v>
      </c>
      <c r="C9031" s="68" t="s">
        <v>119</v>
      </c>
      <c r="D9031" s="68" t="s">
        <v>287</v>
      </c>
      <c r="E9031" s="68" t="s">
        <v>531</v>
      </c>
      <c r="F9031" s="68" t="s">
        <v>360</v>
      </c>
      <c r="G9031" s="68" t="s">
        <v>78</v>
      </c>
      <c r="H9031" s="68" t="s">
        <v>384</v>
      </c>
      <c r="I9031" s="68" t="s">
        <v>652</v>
      </c>
      <c r="K9031" s="65">
        <v>1</v>
      </c>
      <c r="L9031" s="65">
        <v>702</v>
      </c>
      <c r="M9031" s="65" t="s">
        <v>312</v>
      </c>
    </row>
    <row r="9032" spans="1:13" ht="12.75" customHeight="1">
      <c r="A9032" s="65" t="str">
        <f>IF(ROW()=1,"KEY",IF(ISNA(VLOOKUP(B9032,車名対応マスタ!B:D,3,FALSE)),"",IF(VLOOKUP(B9032,車名対応マスタ!B:D,3,FALSE)="","",$D9032&amp;" "&amp;IF($G9032="9","J","O")&amp;" "&amp;$I9032&amp;" "&amp;IF($I9032&lt;=TEXT(★完成資料!$A$1,"yyyymm"),TEXT(★完成資料!$A$1,"yyyymm"),"999999")&amp; " " &amp; LEFT(F9032 &amp; "          ",10))))</f>
        <v xml:space="preserve">T O 202201 yyyy00 HV        </v>
      </c>
      <c r="B9032" s="68" t="s">
        <v>475</v>
      </c>
      <c r="C9032" s="68" t="s">
        <v>119</v>
      </c>
      <c r="D9032" s="68" t="s">
        <v>287</v>
      </c>
      <c r="E9032" s="68" t="s">
        <v>531</v>
      </c>
      <c r="F9032" s="68" t="s">
        <v>360</v>
      </c>
      <c r="G9032" s="68" t="s">
        <v>79</v>
      </c>
      <c r="H9032" s="68" t="s">
        <v>392</v>
      </c>
      <c r="I9032" s="68" t="s">
        <v>639</v>
      </c>
      <c r="J9032" s="65">
        <v>320</v>
      </c>
      <c r="K9032" s="65">
        <v>319</v>
      </c>
      <c r="L9032" s="65">
        <v>801</v>
      </c>
      <c r="M9032" s="65" t="s">
        <v>393</v>
      </c>
    </row>
    <row r="9033" spans="1:13" ht="12.75" customHeight="1">
      <c r="A9033" s="65" t="str">
        <f>IF(ROW()=1,"KEY",IF(ISNA(VLOOKUP(B9033,車名対応マスタ!B:D,3,FALSE)),"",IF(VLOOKUP(B9033,車名対応マスタ!B:D,3,FALSE)="","",$D9033&amp;" "&amp;IF($G9033="9","J","O")&amp;" "&amp;$I9033&amp;" "&amp;IF($I9033&lt;=TEXT(★完成資料!$A$1,"yyyymm"),TEXT(★完成資料!$A$1,"yyyymm"),"999999")&amp; " " &amp; LEFT(F9033 &amp; "          ",10))))</f>
        <v xml:space="preserve">T O 202202 yyyy00 HV        </v>
      </c>
      <c r="B9033" s="68" t="s">
        <v>475</v>
      </c>
      <c r="C9033" s="68" t="s">
        <v>119</v>
      </c>
      <c r="D9033" s="68" t="s">
        <v>287</v>
      </c>
      <c r="E9033" s="68" t="s">
        <v>531</v>
      </c>
      <c r="F9033" s="68" t="s">
        <v>360</v>
      </c>
      <c r="G9033" s="68" t="s">
        <v>79</v>
      </c>
      <c r="H9033" s="68" t="s">
        <v>392</v>
      </c>
      <c r="I9033" s="68" t="s">
        <v>640</v>
      </c>
      <c r="J9033" s="65">
        <v>264</v>
      </c>
      <c r="K9033" s="65">
        <v>327</v>
      </c>
      <c r="L9033" s="65">
        <v>801</v>
      </c>
      <c r="M9033" s="65" t="s">
        <v>393</v>
      </c>
    </row>
    <row r="9034" spans="1:13" ht="12.75" customHeight="1">
      <c r="A9034" s="65" t="str">
        <f>IF(ROW()=1,"KEY",IF(ISNA(VLOOKUP(B9034,車名対応マスタ!B:D,3,FALSE)),"",IF(VLOOKUP(B9034,車名対応マスタ!B:D,3,FALSE)="","",$D9034&amp;" "&amp;IF($G9034="9","J","O")&amp;" "&amp;$I9034&amp;" "&amp;IF($I9034&lt;=TEXT(★完成資料!$A$1,"yyyymm"),TEXT(★完成資料!$A$1,"yyyymm"),"999999")&amp; " " &amp; LEFT(F9034 &amp; "          ",10))))</f>
        <v xml:space="preserve">T O 202203 yyyy00 HV        </v>
      </c>
      <c r="B9034" s="68" t="s">
        <v>475</v>
      </c>
      <c r="C9034" s="68" t="s">
        <v>119</v>
      </c>
      <c r="D9034" s="68" t="s">
        <v>287</v>
      </c>
      <c r="E9034" s="68" t="s">
        <v>531</v>
      </c>
      <c r="F9034" s="68" t="s">
        <v>360</v>
      </c>
      <c r="G9034" s="68" t="s">
        <v>79</v>
      </c>
      <c r="H9034" s="68" t="s">
        <v>392</v>
      </c>
      <c r="I9034" s="68" t="s">
        <v>641</v>
      </c>
      <c r="J9034" s="65">
        <v>181</v>
      </c>
      <c r="K9034" s="65">
        <v>461</v>
      </c>
      <c r="L9034" s="65">
        <v>801</v>
      </c>
      <c r="M9034" s="65" t="s">
        <v>393</v>
      </c>
    </row>
    <row r="9035" spans="1:13" ht="12.75" customHeight="1">
      <c r="A9035" s="65" t="str">
        <f>IF(ROW()=1,"KEY",IF(ISNA(VLOOKUP(B9035,車名対応マスタ!B:D,3,FALSE)),"",IF(VLOOKUP(B9035,車名対応マスタ!B:D,3,FALSE)="","",$D9035&amp;" "&amp;IF($G9035="9","J","O")&amp;" "&amp;$I9035&amp;" "&amp;IF($I9035&lt;=TEXT(★完成資料!$A$1,"yyyymm"),TEXT(★完成資料!$A$1,"yyyymm"),"999999")&amp; " " &amp; LEFT(F9035 &amp; "          ",10))))</f>
        <v xml:space="preserve">T O 202204 yyyy00 HV        </v>
      </c>
      <c r="B9035" s="68" t="s">
        <v>475</v>
      </c>
      <c r="C9035" s="68" t="s">
        <v>119</v>
      </c>
      <c r="D9035" s="68" t="s">
        <v>287</v>
      </c>
      <c r="E9035" s="68" t="s">
        <v>531</v>
      </c>
      <c r="F9035" s="68" t="s">
        <v>360</v>
      </c>
      <c r="G9035" s="68" t="s">
        <v>79</v>
      </c>
      <c r="H9035" s="68" t="s">
        <v>392</v>
      </c>
      <c r="I9035" s="68" t="s">
        <v>642</v>
      </c>
      <c r="J9035" s="65">
        <v>284</v>
      </c>
      <c r="K9035" s="65">
        <v>426</v>
      </c>
      <c r="L9035" s="65">
        <v>801</v>
      </c>
      <c r="M9035" s="65" t="s">
        <v>393</v>
      </c>
    </row>
    <row r="9036" spans="1:13" ht="12.75" customHeight="1">
      <c r="A9036" s="65" t="str">
        <f>IF(ROW()=1,"KEY",IF(ISNA(VLOOKUP(B9036,車名対応マスタ!B:D,3,FALSE)),"",IF(VLOOKUP(B9036,車名対応マスタ!B:D,3,FALSE)="","",$D9036&amp;" "&amp;IF($G9036="9","J","O")&amp;" "&amp;$I9036&amp;" "&amp;IF($I9036&lt;=TEXT(★完成資料!$A$1,"yyyymm"),TEXT(★完成資料!$A$1,"yyyymm"),"999999")&amp; " " &amp; LEFT(F9036 &amp; "          ",10))))</f>
        <v xml:space="preserve">T O 202205 yyyy00 HV        </v>
      </c>
      <c r="B9036" s="68" t="s">
        <v>475</v>
      </c>
      <c r="C9036" s="68" t="s">
        <v>119</v>
      </c>
      <c r="D9036" s="68" t="s">
        <v>287</v>
      </c>
      <c r="E9036" s="68" t="s">
        <v>531</v>
      </c>
      <c r="F9036" s="68" t="s">
        <v>360</v>
      </c>
      <c r="G9036" s="68" t="s">
        <v>79</v>
      </c>
      <c r="H9036" s="68" t="s">
        <v>392</v>
      </c>
      <c r="I9036" s="68" t="s">
        <v>647</v>
      </c>
      <c r="J9036" s="65">
        <v>332</v>
      </c>
      <c r="K9036" s="65">
        <v>332</v>
      </c>
      <c r="L9036" s="65">
        <v>801</v>
      </c>
      <c r="M9036" s="65" t="s">
        <v>393</v>
      </c>
    </row>
    <row r="9037" spans="1:13" ht="12.75" customHeight="1">
      <c r="A9037" s="65" t="str">
        <f>IF(ROW()=1,"KEY",IF(ISNA(VLOOKUP(B9037,車名対応マスタ!B:D,3,FALSE)),"",IF(VLOOKUP(B9037,車名対応マスタ!B:D,3,FALSE)="","",$D9037&amp;" "&amp;IF($G9037="9","J","O")&amp;" "&amp;$I9037&amp;" "&amp;IF($I9037&lt;=TEXT(★完成資料!$A$1,"yyyymm"),TEXT(★完成資料!$A$1,"yyyymm"),"999999")&amp; " " &amp; LEFT(F9037 &amp; "          ",10))))</f>
        <v xml:space="preserve">T O 202206 yyyy00 HV        </v>
      </c>
      <c r="B9037" s="68" t="s">
        <v>475</v>
      </c>
      <c r="C9037" s="68" t="s">
        <v>119</v>
      </c>
      <c r="D9037" s="68" t="s">
        <v>287</v>
      </c>
      <c r="E9037" s="68" t="s">
        <v>531</v>
      </c>
      <c r="F9037" s="68" t="s">
        <v>360</v>
      </c>
      <c r="G9037" s="68" t="s">
        <v>79</v>
      </c>
      <c r="H9037" s="68" t="s">
        <v>392</v>
      </c>
      <c r="I9037" s="68" t="s">
        <v>652</v>
      </c>
      <c r="J9037" s="65">
        <v>378</v>
      </c>
      <c r="K9037" s="65">
        <v>249</v>
      </c>
      <c r="L9037" s="65">
        <v>801</v>
      </c>
      <c r="M9037" s="65" t="s">
        <v>393</v>
      </c>
    </row>
    <row r="9038" spans="1:13" ht="12.75" customHeight="1">
      <c r="A9038" s="65" t="str">
        <f>IF(ROW()=1,"KEY",IF(ISNA(VLOOKUP(B9038,車名対応マスタ!B:D,3,FALSE)),"",IF(VLOOKUP(B9038,車名対応マスタ!B:D,3,FALSE)="","",$D9038&amp;" "&amp;IF($G9038="9","J","O")&amp;" "&amp;$I9038&amp;" "&amp;IF($I9038&lt;=TEXT(★完成資料!$A$1,"yyyymm"),TEXT(★完成資料!$A$1,"yyyymm"),"999999")&amp; " " &amp; LEFT(F9038 &amp; "          ",10))))</f>
        <v xml:space="preserve">T O 202207 yyyy00 HV        </v>
      </c>
      <c r="B9038" s="68" t="s">
        <v>475</v>
      </c>
      <c r="C9038" s="68" t="s">
        <v>119</v>
      </c>
      <c r="D9038" s="68" t="s">
        <v>287</v>
      </c>
      <c r="E9038" s="68" t="s">
        <v>531</v>
      </c>
      <c r="F9038" s="68" t="s">
        <v>360</v>
      </c>
      <c r="G9038" s="68" t="s">
        <v>79</v>
      </c>
      <c r="H9038" s="68" t="s">
        <v>392</v>
      </c>
      <c r="I9038" s="68" t="s">
        <v>655</v>
      </c>
      <c r="J9038" s="65">
        <v>249</v>
      </c>
      <c r="K9038" s="65">
        <v>175</v>
      </c>
      <c r="L9038" s="65">
        <v>801</v>
      </c>
      <c r="M9038" s="65" t="s">
        <v>393</v>
      </c>
    </row>
    <row r="9039" spans="1:13" ht="12.75" customHeight="1">
      <c r="A9039" s="65" t="str">
        <f>IF(ROW()=1,"KEY",IF(ISNA(VLOOKUP(B9039,車名対応マスタ!B:D,3,FALSE)),"",IF(VLOOKUP(B9039,車名対応マスタ!B:D,3,FALSE)="","",$D9039&amp;" "&amp;IF($G9039="9","J","O")&amp;" "&amp;$I9039&amp;" "&amp;IF($I9039&lt;=TEXT(★完成資料!$A$1,"yyyymm"),TEXT(★完成資料!$A$1,"yyyymm"),"999999")&amp; " " &amp; LEFT(F9039 &amp; "          ",10))))</f>
        <v xml:space="preserve">T O 202208 yyyy00 HV        </v>
      </c>
      <c r="B9039" s="68" t="s">
        <v>475</v>
      </c>
      <c r="C9039" s="68" t="s">
        <v>119</v>
      </c>
      <c r="D9039" s="68" t="s">
        <v>287</v>
      </c>
      <c r="E9039" s="68" t="s">
        <v>531</v>
      </c>
      <c r="F9039" s="68" t="s">
        <v>360</v>
      </c>
      <c r="G9039" s="68" t="s">
        <v>79</v>
      </c>
      <c r="H9039" s="68" t="s">
        <v>392</v>
      </c>
      <c r="I9039" s="68" t="s">
        <v>656</v>
      </c>
      <c r="J9039" s="65">
        <v>212</v>
      </c>
      <c r="K9039" s="65">
        <v>154</v>
      </c>
      <c r="L9039" s="65">
        <v>801</v>
      </c>
      <c r="M9039" s="65" t="s">
        <v>393</v>
      </c>
    </row>
    <row r="9040" spans="1:13" ht="12.75" customHeight="1">
      <c r="A9040" s="65" t="str">
        <f>IF(ROW()=1,"KEY",IF(ISNA(VLOOKUP(B9040,車名対応マスタ!B:D,3,FALSE)),"",IF(VLOOKUP(B9040,車名対応マスタ!B:D,3,FALSE)="","",$D9040&amp;" "&amp;IF($G9040="9","J","O")&amp;" "&amp;$I9040&amp;" "&amp;IF($I9040&lt;=TEXT(★完成資料!$A$1,"yyyymm"),TEXT(★完成資料!$A$1,"yyyymm"),"999999")&amp; " " &amp; LEFT(F9040 &amp; "          ",10))))</f>
        <v xml:space="preserve">T O 202209 yyyy00 HV        </v>
      </c>
      <c r="B9040" s="68" t="s">
        <v>475</v>
      </c>
      <c r="C9040" s="68" t="s">
        <v>119</v>
      </c>
      <c r="D9040" s="68" t="s">
        <v>287</v>
      </c>
      <c r="E9040" s="68" t="s">
        <v>531</v>
      </c>
      <c r="F9040" s="68" t="s">
        <v>360</v>
      </c>
      <c r="G9040" s="68" t="s">
        <v>79</v>
      </c>
      <c r="H9040" s="68" t="s">
        <v>392</v>
      </c>
      <c r="I9040" s="68" t="s">
        <v>657</v>
      </c>
      <c r="J9040" s="65">
        <v>226</v>
      </c>
      <c r="K9040" s="65">
        <v>184</v>
      </c>
      <c r="L9040" s="65">
        <v>801</v>
      </c>
      <c r="M9040" s="65" t="s">
        <v>393</v>
      </c>
    </row>
    <row r="9041" spans="1:13" ht="12.75" customHeight="1">
      <c r="A9041" s="65" t="str">
        <f>IF(ROW()=1,"KEY",IF(ISNA(VLOOKUP(B9041,車名対応マスタ!B:D,3,FALSE)),"",IF(VLOOKUP(B9041,車名対応マスタ!B:D,3,FALSE)="","",$D9041&amp;" "&amp;IF($G9041="9","J","O")&amp;" "&amp;$I9041&amp;" "&amp;IF($I9041&lt;=TEXT(★完成資料!$A$1,"yyyymm"),TEXT(★完成資料!$A$1,"yyyymm"),"999999")&amp; " " &amp; LEFT(F9041 &amp; "          ",10))))</f>
        <v xml:space="preserve">T O 202210 yyyy00 HV        </v>
      </c>
      <c r="B9041" s="68" t="s">
        <v>475</v>
      </c>
      <c r="C9041" s="68" t="s">
        <v>119</v>
      </c>
      <c r="D9041" s="68" t="s">
        <v>287</v>
      </c>
      <c r="E9041" s="68" t="s">
        <v>531</v>
      </c>
      <c r="F9041" s="68" t="s">
        <v>360</v>
      </c>
      <c r="G9041" s="68" t="s">
        <v>79</v>
      </c>
      <c r="H9041" s="68" t="s">
        <v>392</v>
      </c>
      <c r="I9041" s="68" t="s">
        <v>663</v>
      </c>
      <c r="J9041" s="65">
        <v>326</v>
      </c>
      <c r="K9041" s="65">
        <v>104</v>
      </c>
      <c r="L9041" s="65">
        <v>801</v>
      </c>
      <c r="M9041" s="65" t="s">
        <v>393</v>
      </c>
    </row>
    <row r="9042" spans="1:13" ht="12.75" customHeight="1">
      <c r="A9042" s="65" t="str">
        <f>IF(ROW()=1,"KEY",IF(ISNA(VLOOKUP(B9042,車名対応マスタ!B:D,3,FALSE)),"",IF(VLOOKUP(B9042,車名対応マスタ!B:D,3,FALSE)="","",$D9042&amp;" "&amp;IF($G9042="9","J","O")&amp;" "&amp;$I9042&amp;" "&amp;IF($I9042&lt;=TEXT(★完成資料!$A$1,"yyyymm"),TEXT(★完成資料!$A$1,"yyyymm"),"999999")&amp; " " &amp; LEFT(F9042 &amp; "          ",10))))</f>
        <v xml:space="preserve">T O 202201 yyyy00 HV        </v>
      </c>
      <c r="B9042" s="68" t="s">
        <v>475</v>
      </c>
      <c r="C9042" s="68" t="s">
        <v>119</v>
      </c>
      <c r="D9042" s="68" t="s">
        <v>287</v>
      </c>
      <c r="E9042" s="68" t="s">
        <v>531</v>
      </c>
      <c r="F9042" s="68" t="s">
        <v>360</v>
      </c>
      <c r="G9042" s="68" t="s">
        <v>79</v>
      </c>
      <c r="H9042" s="68" t="s">
        <v>392</v>
      </c>
      <c r="I9042" s="68" t="s">
        <v>639</v>
      </c>
      <c r="J9042" s="65">
        <v>35</v>
      </c>
      <c r="K9042" s="65">
        <v>187</v>
      </c>
      <c r="L9042" s="65">
        <v>809</v>
      </c>
      <c r="M9042" s="65" t="s">
        <v>394</v>
      </c>
    </row>
    <row r="9043" spans="1:13" ht="12.75" customHeight="1">
      <c r="A9043" s="65" t="str">
        <f>IF(ROW()=1,"KEY",IF(ISNA(VLOOKUP(B9043,車名対応マスタ!B:D,3,FALSE)),"",IF(VLOOKUP(B9043,車名対応マスタ!B:D,3,FALSE)="","",$D9043&amp;" "&amp;IF($G9043="9","J","O")&amp;" "&amp;$I9043&amp;" "&amp;IF($I9043&lt;=TEXT(★完成資料!$A$1,"yyyymm"),TEXT(★完成資料!$A$1,"yyyymm"),"999999")&amp; " " &amp; LEFT(F9043 &amp; "          ",10))))</f>
        <v xml:space="preserve">T O 202202 yyyy00 HV        </v>
      </c>
      <c r="B9043" s="68" t="s">
        <v>475</v>
      </c>
      <c r="C9043" s="68" t="s">
        <v>119</v>
      </c>
      <c r="D9043" s="68" t="s">
        <v>287</v>
      </c>
      <c r="E9043" s="68" t="s">
        <v>531</v>
      </c>
      <c r="F9043" s="68" t="s">
        <v>360</v>
      </c>
      <c r="G9043" s="68" t="s">
        <v>79</v>
      </c>
      <c r="H9043" s="68" t="s">
        <v>392</v>
      </c>
      <c r="I9043" s="68" t="s">
        <v>640</v>
      </c>
      <c r="J9043" s="65">
        <v>33</v>
      </c>
      <c r="K9043" s="65">
        <v>102</v>
      </c>
      <c r="L9043" s="65">
        <v>809</v>
      </c>
      <c r="M9043" s="65" t="s">
        <v>394</v>
      </c>
    </row>
    <row r="9044" spans="1:13" ht="12.75" customHeight="1">
      <c r="A9044" s="65" t="str">
        <f>IF(ROW()=1,"KEY",IF(ISNA(VLOOKUP(B9044,車名対応マスタ!B:D,3,FALSE)),"",IF(VLOOKUP(B9044,車名対応マスタ!B:D,3,FALSE)="","",$D9044&amp;" "&amp;IF($G9044="9","J","O")&amp;" "&amp;$I9044&amp;" "&amp;IF($I9044&lt;=TEXT(★完成資料!$A$1,"yyyymm"),TEXT(★完成資料!$A$1,"yyyymm"),"999999")&amp; " " &amp; LEFT(F9044 &amp; "          ",10))))</f>
        <v xml:space="preserve">T O 202203 yyyy00 HV        </v>
      </c>
      <c r="B9044" s="68" t="s">
        <v>475</v>
      </c>
      <c r="C9044" s="68" t="s">
        <v>119</v>
      </c>
      <c r="D9044" s="68" t="s">
        <v>287</v>
      </c>
      <c r="E9044" s="68" t="s">
        <v>531</v>
      </c>
      <c r="F9044" s="68" t="s">
        <v>360</v>
      </c>
      <c r="G9044" s="68" t="s">
        <v>79</v>
      </c>
      <c r="H9044" s="68" t="s">
        <v>392</v>
      </c>
      <c r="I9044" s="68" t="s">
        <v>641</v>
      </c>
      <c r="J9044" s="65">
        <v>3</v>
      </c>
      <c r="K9044" s="65">
        <v>62</v>
      </c>
      <c r="L9044" s="65">
        <v>809</v>
      </c>
      <c r="M9044" s="65" t="s">
        <v>394</v>
      </c>
    </row>
    <row r="9045" spans="1:13" ht="12.75" customHeight="1">
      <c r="A9045" s="65" t="str">
        <f>IF(ROW()=1,"KEY",IF(ISNA(VLOOKUP(B9045,車名対応マスタ!B:D,3,FALSE)),"",IF(VLOOKUP(B9045,車名対応マスタ!B:D,3,FALSE)="","",$D9045&amp;" "&amp;IF($G9045="9","J","O")&amp;" "&amp;$I9045&amp;" "&amp;IF($I9045&lt;=TEXT(★完成資料!$A$1,"yyyymm"),TEXT(★完成資料!$A$1,"yyyymm"),"999999")&amp; " " &amp; LEFT(F9045 &amp; "          ",10))))</f>
        <v xml:space="preserve">T O 202204 yyyy00 HV        </v>
      </c>
      <c r="B9045" s="68" t="s">
        <v>475</v>
      </c>
      <c r="C9045" s="68" t="s">
        <v>119</v>
      </c>
      <c r="D9045" s="68" t="s">
        <v>287</v>
      </c>
      <c r="E9045" s="68" t="s">
        <v>531</v>
      </c>
      <c r="F9045" s="68" t="s">
        <v>360</v>
      </c>
      <c r="G9045" s="68" t="s">
        <v>79</v>
      </c>
      <c r="H9045" s="68" t="s">
        <v>392</v>
      </c>
      <c r="I9045" s="68" t="s">
        <v>642</v>
      </c>
      <c r="J9045" s="65">
        <v>53</v>
      </c>
      <c r="K9045" s="65">
        <v>92</v>
      </c>
      <c r="L9045" s="65">
        <v>809</v>
      </c>
      <c r="M9045" s="65" t="s">
        <v>394</v>
      </c>
    </row>
    <row r="9046" spans="1:13" ht="12.75" customHeight="1">
      <c r="A9046" s="65" t="str">
        <f>IF(ROW()=1,"KEY",IF(ISNA(VLOOKUP(B9046,車名対応マスタ!B:D,3,FALSE)),"",IF(VLOOKUP(B9046,車名対応マスタ!B:D,3,FALSE)="","",$D9046&amp;" "&amp;IF($G9046="9","J","O")&amp;" "&amp;$I9046&amp;" "&amp;IF($I9046&lt;=TEXT(★完成資料!$A$1,"yyyymm"),TEXT(★完成資料!$A$1,"yyyymm"),"999999")&amp; " " &amp; LEFT(F9046 &amp; "          ",10))))</f>
        <v xml:space="preserve">T O 202205 yyyy00 HV        </v>
      </c>
      <c r="B9046" s="68" t="s">
        <v>475</v>
      </c>
      <c r="C9046" s="68" t="s">
        <v>119</v>
      </c>
      <c r="D9046" s="68" t="s">
        <v>287</v>
      </c>
      <c r="E9046" s="68" t="s">
        <v>531</v>
      </c>
      <c r="F9046" s="68" t="s">
        <v>360</v>
      </c>
      <c r="G9046" s="68" t="s">
        <v>79</v>
      </c>
      <c r="H9046" s="68" t="s">
        <v>392</v>
      </c>
      <c r="I9046" s="68" t="s">
        <v>647</v>
      </c>
      <c r="J9046" s="65">
        <v>41</v>
      </c>
      <c r="K9046" s="65">
        <v>104</v>
      </c>
      <c r="L9046" s="65">
        <v>809</v>
      </c>
      <c r="M9046" s="65" t="s">
        <v>394</v>
      </c>
    </row>
    <row r="9047" spans="1:13" ht="12.75" customHeight="1">
      <c r="A9047" s="65" t="str">
        <f>IF(ROW()=1,"KEY",IF(ISNA(VLOOKUP(B9047,車名対応マスタ!B:D,3,FALSE)),"",IF(VLOOKUP(B9047,車名対応マスタ!B:D,3,FALSE)="","",$D9047&amp;" "&amp;IF($G9047="9","J","O")&amp;" "&amp;$I9047&amp;" "&amp;IF($I9047&lt;=TEXT(★完成資料!$A$1,"yyyymm"),TEXT(★完成資料!$A$1,"yyyymm"),"999999")&amp; " " &amp; LEFT(F9047 &amp; "          ",10))))</f>
        <v xml:space="preserve">T O 202206 yyyy00 HV        </v>
      </c>
      <c r="B9047" s="68" t="s">
        <v>475</v>
      </c>
      <c r="C9047" s="68" t="s">
        <v>119</v>
      </c>
      <c r="D9047" s="68" t="s">
        <v>287</v>
      </c>
      <c r="E9047" s="68" t="s">
        <v>531</v>
      </c>
      <c r="F9047" s="68" t="s">
        <v>360</v>
      </c>
      <c r="G9047" s="68" t="s">
        <v>79</v>
      </c>
      <c r="H9047" s="68" t="s">
        <v>392</v>
      </c>
      <c r="I9047" s="68" t="s">
        <v>652</v>
      </c>
      <c r="J9047" s="65">
        <v>44</v>
      </c>
      <c r="K9047" s="65">
        <v>76</v>
      </c>
      <c r="L9047" s="65">
        <v>809</v>
      </c>
      <c r="M9047" s="65" t="s">
        <v>394</v>
      </c>
    </row>
    <row r="9048" spans="1:13" ht="12.75" customHeight="1">
      <c r="A9048" s="65" t="str">
        <f>IF(ROW()=1,"KEY",IF(ISNA(VLOOKUP(B9048,車名対応マスタ!B:D,3,FALSE)),"",IF(VLOOKUP(B9048,車名対応マスタ!B:D,3,FALSE)="","",$D9048&amp;" "&amp;IF($G9048="9","J","O")&amp;" "&amp;$I9048&amp;" "&amp;IF($I9048&lt;=TEXT(★完成資料!$A$1,"yyyymm"),TEXT(★完成資料!$A$1,"yyyymm"),"999999")&amp; " " &amp; LEFT(F9048 &amp; "          ",10))))</f>
        <v xml:space="preserve">T O 202207 yyyy00 HV        </v>
      </c>
      <c r="B9048" s="68" t="s">
        <v>475</v>
      </c>
      <c r="C9048" s="68" t="s">
        <v>119</v>
      </c>
      <c r="D9048" s="68" t="s">
        <v>287</v>
      </c>
      <c r="E9048" s="68" t="s">
        <v>531</v>
      </c>
      <c r="F9048" s="68" t="s">
        <v>360</v>
      </c>
      <c r="G9048" s="68" t="s">
        <v>79</v>
      </c>
      <c r="H9048" s="68" t="s">
        <v>392</v>
      </c>
      <c r="I9048" s="68" t="s">
        <v>655</v>
      </c>
      <c r="J9048" s="65">
        <v>30</v>
      </c>
      <c r="K9048" s="65">
        <v>49</v>
      </c>
      <c r="L9048" s="65">
        <v>809</v>
      </c>
      <c r="M9048" s="65" t="s">
        <v>394</v>
      </c>
    </row>
    <row r="9049" spans="1:13" ht="12.75" customHeight="1">
      <c r="A9049" s="65" t="str">
        <f>IF(ROW()=1,"KEY",IF(ISNA(VLOOKUP(B9049,車名対応マスタ!B:D,3,FALSE)),"",IF(VLOOKUP(B9049,車名対応マスタ!B:D,3,FALSE)="","",$D9049&amp;" "&amp;IF($G9049="9","J","O")&amp;" "&amp;$I9049&amp;" "&amp;IF($I9049&lt;=TEXT(★完成資料!$A$1,"yyyymm"),TEXT(★完成資料!$A$1,"yyyymm"),"999999")&amp; " " &amp; LEFT(F9049 &amp; "          ",10))))</f>
        <v xml:space="preserve">T O 202208 yyyy00 HV        </v>
      </c>
      <c r="B9049" s="68" t="s">
        <v>475</v>
      </c>
      <c r="C9049" s="68" t="s">
        <v>119</v>
      </c>
      <c r="D9049" s="68" t="s">
        <v>287</v>
      </c>
      <c r="E9049" s="68" t="s">
        <v>531</v>
      </c>
      <c r="F9049" s="68" t="s">
        <v>360</v>
      </c>
      <c r="G9049" s="68" t="s">
        <v>79</v>
      </c>
      <c r="H9049" s="68" t="s">
        <v>392</v>
      </c>
      <c r="I9049" s="68" t="s">
        <v>656</v>
      </c>
      <c r="J9049" s="65">
        <v>18</v>
      </c>
      <c r="K9049" s="65">
        <v>34</v>
      </c>
      <c r="L9049" s="65">
        <v>809</v>
      </c>
      <c r="M9049" s="65" t="s">
        <v>394</v>
      </c>
    </row>
    <row r="9050" spans="1:13" ht="12.75" customHeight="1">
      <c r="A9050" s="65" t="str">
        <f>IF(ROW()=1,"KEY",IF(ISNA(VLOOKUP(B9050,車名対応マスタ!B:D,3,FALSE)),"",IF(VLOOKUP(B9050,車名対応マスタ!B:D,3,FALSE)="","",$D9050&amp;" "&amp;IF($G9050="9","J","O")&amp;" "&amp;$I9050&amp;" "&amp;IF($I9050&lt;=TEXT(★完成資料!$A$1,"yyyymm"),TEXT(★完成資料!$A$1,"yyyymm"),"999999")&amp; " " &amp; LEFT(F9050 &amp; "          ",10))))</f>
        <v xml:space="preserve">T O 202209 yyyy00 HV        </v>
      </c>
      <c r="B9050" s="68" t="s">
        <v>475</v>
      </c>
      <c r="C9050" s="68" t="s">
        <v>119</v>
      </c>
      <c r="D9050" s="68" t="s">
        <v>287</v>
      </c>
      <c r="E9050" s="68" t="s">
        <v>531</v>
      </c>
      <c r="F9050" s="68" t="s">
        <v>360</v>
      </c>
      <c r="G9050" s="68" t="s">
        <v>79</v>
      </c>
      <c r="H9050" s="68" t="s">
        <v>392</v>
      </c>
      <c r="I9050" s="68" t="s">
        <v>657</v>
      </c>
      <c r="J9050" s="65">
        <v>37</v>
      </c>
      <c r="K9050" s="65">
        <v>31</v>
      </c>
      <c r="L9050" s="65">
        <v>809</v>
      </c>
      <c r="M9050" s="65" t="s">
        <v>394</v>
      </c>
    </row>
    <row r="9051" spans="1:13" ht="12.75" customHeight="1">
      <c r="A9051" s="65" t="str">
        <f>IF(ROW()=1,"KEY",IF(ISNA(VLOOKUP(B9051,車名対応マスタ!B:D,3,FALSE)),"",IF(VLOOKUP(B9051,車名対応マスタ!B:D,3,FALSE)="","",$D9051&amp;" "&amp;IF($G9051="9","J","O")&amp;" "&amp;$I9051&amp;" "&amp;IF($I9051&lt;=TEXT(★完成資料!$A$1,"yyyymm"),TEXT(★完成資料!$A$1,"yyyymm"),"999999")&amp; " " &amp; LEFT(F9051 &amp; "          ",10))))</f>
        <v xml:space="preserve">T O 202210 yyyy00 HV        </v>
      </c>
      <c r="B9051" s="68" t="s">
        <v>475</v>
      </c>
      <c r="C9051" s="68" t="s">
        <v>119</v>
      </c>
      <c r="D9051" s="68" t="s">
        <v>287</v>
      </c>
      <c r="E9051" s="68" t="s">
        <v>531</v>
      </c>
      <c r="F9051" s="68" t="s">
        <v>360</v>
      </c>
      <c r="G9051" s="68" t="s">
        <v>79</v>
      </c>
      <c r="H9051" s="68" t="s">
        <v>392</v>
      </c>
      <c r="I9051" s="68" t="s">
        <v>663</v>
      </c>
      <c r="J9051" s="65">
        <v>89</v>
      </c>
      <c r="K9051" s="65">
        <v>42</v>
      </c>
      <c r="L9051" s="65">
        <v>809</v>
      </c>
      <c r="M9051" s="65" t="s">
        <v>394</v>
      </c>
    </row>
    <row r="9052" spans="1:13" ht="12.75" customHeight="1">
      <c r="A9052" s="65" t="str">
        <f>IF(ROW()=1,"KEY",IF(ISNA(VLOOKUP(B9052,車名対応マスタ!B:D,3,FALSE)),"",IF(VLOOKUP(B9052,車名対応マスタ!B:D,3,FALSE)="","",$D9052&amp;" "&amp;IF($G9052="9","J","O")&amp;" "&amp;$I9052&amp;" "&amp;IF($I9052&lt;=TEXT(★完成資料!$A$1,"yyyymm"),TEXT(★完成資料!$A$1,"yyyymm"),"999999")&amp; " " &amp; LEFT(F9052 &amp; "          ",10))))</f>
        <v xml:space="preserve">T O 202201 yyyy00 HV        </v>
      </c>
      <c r="B9052" s="68" t="s">
        <v>475</v>
      </c>
      <c r="C9052" s="68" t="s">
        <v>119</v>
      </c>
      <c r="D9052" s="68" t="s">
        <v>287</v>
      </c>
      <c r="E9052" s="68" t="s">
        <v>531</v>
      </c>
      <c r="F9052" s="68" t="s">
        <v>360</v>
      </c>
      <c r="G9052" s="68" t="s">
        <v>79</v>
      </c>
      <c r="H9052" s="68" t="s">
        <v>392</v>
      </c>
      <c r="I9052" s="68" t="s">
        <v>639</v>
      </c>
      <c r="J9052" s="65">
        <v>5</v>
      </c>
      <c r="K9052" s="65">
        <v>0</v>
      </c>
      <c r="L9052" s="65">
        <v>817</v>
      </c>
      <c r="M9052" s="65" t="s">
        <v>315</v>
      </c>
    </row>
    <row r="9053" spans="1:13" ht="12.75" customHeight="1">
      <c r="A9053" s="65" t="str">
        <f>IF(ROW()=1,"KEY",IF(ISNA(VLOOKUP(B9053,車名対応マスタ!B:D,3,FALSE)),"",IF(VLOOKUP(B9053,車名対応マスタ!B:D,3,FALSE)="","",$D9053&amp;" "&amp;IF($G9053="9","J","O")&amp;" "&amp;$I9053&amp;" "&amp;IF($I9053&lt;=TEXT(★完成資料!$A$1,"yyyymm"),TEXT(★完成資料!$A$1,"yyyymm"),"999999")&amp; " " &amp; LEFT(F9053 &amp; "          ",10))))</f>
        <v xml:space="preserve">T O 202202 yyyy00 HV        </v>
      </c>
      <c r="B9053" s="68" t="s">
        <v>475</v>
      </c>
      <c r="C9053" s="68" t="s">
        <v>119</v>
      </c>
      <c r="D9053" s="68" t="s">
        <v>287</v>
      </c>
      <c r="E9053" s="68" t="s">
        <v>531</v>
      </c>
      <c r="F9053" s="68" t="s">
        <v>360</v>
      </c>
      <c r="G9053" s="68" t="s">
        <v>79</v>
      </c>
      <c r="H9053" s="68" t="s">
        <v>392</v>
      </c>
      <c r="I9053" s="68" t="s">
        <v>640</v>
      </c>
      <c r="J9053" s="65">
        <v>5</v>
      </c>
      <c r="K9053" s="65">
        <v>7</v>
      </c>
      <c r="L9053" s="65">
        <v>817</v>
      </c>
      <c r="M9053" s="65" t="s">
        <v>315</v>
      </c>
    </row>
    <row r="9054" spans="1:13" ht="12.75" customHeight="1">
      <c r="A9054" s="65" t="str">
        <f>IF(ROW()=1,"KEY",IF(ISNA(VLOOKUP(B9054,車名対応マスタ!B:D,3,FALSE)),"",IF(VLOOKUP(B9054,車名対応マスタ!B:D,3,FALSE)="","",$D9054&amp;" "&amp;IF($G9054="9","J","O")&amp;" "&amp;$I9054&amp;" "&amp;IF($I9054&lt;=TEXT(★完成資料!$A$1,"yyyymm"),TEXT(★完成資料!$A$1,"yyyymm"),"999999")&amp; " " &amp; LEFT(F9054 &amp; "          ",10))))</f>
        <v xml:space="preserve">T O 202203 yyyy00 HV        </v>
      </c>
      <c r="B9054" s="68" t="s">
        <v>475</v>
      </c>
      <c r="C9054" s="68" t="s">
        <v>119</v>
      </c>
      <c r="D9054" s="68" t="s">
        <v>287</v>
      </c>
      <c r="E9054" s="68" t="s">
        <v>531</v>
      </c>
      <c r="F9054" s="68" t="s">
        <v>360</v>
      </c>
      <c r="G9054" s="68" t="s">
        <v>79</v>
      </c>
      <c r="H9054" s="68" t="s">
        <v>392</v>
      </c>
      <c r="I9054" s="68" t="s">
        <v>641</v>
      </c>
      <c r="J9054" s="65">
        <v>2</v>
      </c>
      <c r="K9054" s="65">
        <v>0</v>
      </c>
      <c r="L9054" s="65">
        <v>817</v>
      </c>
      <c r="M9054" s="65" t="s">
        <v>315</v>
      </c>
    </row>
    <row r="9055" spans="1:13" ht="12.75" customHeight="1">
      <c r="A9055" s="65" t="str">
        <f>IF(ROW()=1,"KEY",IF(ISNA(VLOOKUP(B9055,車名対応マスタ!B:D,3,FALSE)),"",IF(VLOOKUP(B9055,車名対応マスタ!B:D,3,FALSE)="","",$D9055&amp;" "&amp;IF($G9055="9","J","O")&amp;" "&amp;$I9055&amp;" "&amp;IF($I9055&lt;=TEXT(★完成資料!$A$1,"yyyymm"),TEXT(★完成資料!$A$1,"yyyymm"),"999999")&amp; " " &amp; LEFT(F9055 &amp; "          ",10))))</f>
        <v xml:space="preserve">T O 202204 yyyy00 HV        </v>
      </c>
      <c r="B9055" s="68" t="s">
        <v>475</v>
      </c>
      <c r="C9055" s="68" t="s">
        <v>119</v>
      </c>
      <c r="D9055" s="68" t="s">
        <v>287</v>
      </c>
      <c r="E9055" s="68" t="s">
        <v>531</v>
      </c>
      <c r="F9055" s="68" t="s">
        <v>360</v>
      </c>
      <c r="G9055" s="68" t="s">
        <v>79</v>
      </c>
      <c r="H9055" s="68" t="s">
        <v>392</v>
      </c>
      <c r="I9055" s="68" t="s">
        <v>642</v>
      </c>
      <c r="J9055" s="65">
        <v>8</v>
      </c>
      <c r="K9055" s="65">
        <v>1</v>
      </c>
      <c r="L9055" s="65">
        <v>817</v>
      </c>
      <c r="M9055" s="65" t="s">
        <v>315</v>
      </c>
    </row>
    <row r="9056" spans="1:13" ht="12.75" customHeight="1">
      <c r="A9056" s="65" t="str">
        <f>IF(ROW()=1,"KEY",IF(ISNA(VLOOKUP(B9056,車名対応マスタ!B:D,3,FALSE)),"",IF(VLOOKUP(B9056,車名対応マスタ!B:D,3,FALSE)="","",$D9056&amp;" "&amp;IF($G9056="9","J","O")&amp;" "&amp;$I9056&amp;" "&amp;IF($I9056&lt;=TEXT(★完成資料!$A$1,"yyyymm"),TEXT(★完成資料!$A$1,"yyyymm"),"999999")&amp; " " &amp; LEFT(F9056 &amp; "          ",10))))</f>
        <v xml:space="preserve">T O 202205 yyyy00 HV        </v>
      </c>
      <c r="B9056" s="68" t="s">
        <v>475</v>
      </c>
      <c r="C9056" s="68" t="s">
        <v>119</v>
      </c>
      <c r="D9056" s="68" t="s">
        <v>287</v>
      </c>
      <c r="E9056" s="68" t="s">
        <v>531</v>
      </c>
      <c r="F9056" s="68" t="s">
        <v>360</v>
      </c>
      <c r="G9056" s="68" t="s">
        <v>79</v>
      </c>
      <c r="H9056" s="68" t="s">
        <v>392</v>
      </c>
      <c r="I9056" s="68" t="s">
        <v>647</v>
      </c>
      <c r="J9056" s="65">
        <v>9</v>
      </c>
      <c r="K9056" s="65">
        <v>4</v>
      </c>
      <c r="L9056" s="65">
        <v>817</v>
      </c>
      <c r="M9056" s="65" t="s">
        <v>315</v>
      </c>
    </row>
    <row r="9057" spans="1:13" ht="12.75" customHeight="1">
      <c r="A9057" s="65" t="str">
        <f>IF(ROW()=1,"KEY",IF(ISNA(VLOOKUP(B9057,車名対応マスタ!B:D,3,FALSE)),"",IF(VLOOKUP(B9057,車名対応マスタ!B:D,3,FALSE)="","",$D9057&amp;" "&amp;IF($G9057="9","J","O")&amp;" "&amp;$I9057&amp;" "&amp;IF($I9057&lt;=TEXT(★完成資料!$A$1,"yyyymm"),TEXT(★完成資料!$A$1,"yyyymm"),"999999")&amp; " " &amp; LEFT(F9057 &amp; "          ",10))))</f>
        <v xml:space="preserve">T O 202206 yyyy00 HV        </v>
      </c>
      <c r="B9057" s="68" t="s">
        <v>475</v>
      </c>
      <c r="C9057" s="68" t="s">
        <v>119</v>
      </c>
      <c r="D9057" s="68" t="s">
        <v>287</v>
      </c>
      <c r="E9057" s="68" t="s">
        <v>531</v>
      </c>
      <c r="F9057" s="68" t="s">
        <v>360</v>
      </c>
      <c r="G9057" s="68" t="s">
        <v>79</v>
      </c>
      <c r="H9057" s="68" t="s">
        <v>392</v>
      </c>
      <c r="I9057" s="68" t="s">
        <v>652</v>
      </c>
      <c r="J9057" s="65">
        <v>0</v>
      </c>
      <c r="K9057" s="65">
        <v>3</v>
      </c>
      <c r="L9057" s="65">
        <v>817</v>
      </c>
      <c r="M9057" s="65" t="s">
        <v>315</v>
      </c>
    </row>
    <row r="9058" spans="1:13" ht="12.75" customHeight="1">
      <c r="A9058" s="65" t="str">
        <f>IF(ROW()=1,"KEY",IF(ISNA(VLOOKUP(B9058,車名対応マスタ!B:D,3,FALSE)),"",IF(VLOOKUP(B9058,車名対応マスタ!B:D,3,FALSE)="","",$D9058&amp;" "&amp;IF($G9058="9","J","O")&amp;" "&amp;$I9058&amp;" "&amp;IF($I9058&lt;=TEXT(★完成資料!$A$1,"yyyymm"),TEXT(★完成資料!$A$1,"yyyymm"),"999999")&amp; " " &amp; LEFT(F9058 &amp; "          ",10))))</f>
        <v xml:space="preserve">T O 202207 yyyy00 HV        </v>
      </c>
      <c r="B9058" s="68" t="s">
        <v>475</v>
      </c>
      <c r="C9058" s="68" t="s">
        <v>119</v>
      </c>
      <c r="D9058" s="68" t="s">
        <v>287</v>
      </c>
      <c r="E9058" s="68" t="s">
        <v>531</v>
      </c>
      <c r="F9058" s="68" t="s">
        <v>360</v>
      </c>
      <c r="G9058" s="68" t="s">
        <v>79</v>
      </c>
      <c r="H9058" s="68" t="s">
        <v>392</v>
      </c>
      <c r="I9058" s="68" t="s">
        <v>655</v>
      </c>
      <c r="J9058" s="65">
        <v>1</v>
      </c>
      <c r="K9058" s="65">
        <v>6</v>
      </c>
      <c r="L9058" s="65">
        <v>817</v>
      </c>
      <c r="M9058" s="65" t="s">
        <v>315</v>
      </c>
    </row>
    <row r="9059" spans="1:13" ht="12.75" customHeight="1">
      <c r="A9059" s="65" t="str">
        <f>IF(ROW()=1,"KEY",IF(ISNA(VLOOKUP(B9059,車名対応マスタ!B:D,3,FALSE)),"",IF(VLOOKUP(B9059,車名対応マスタ!B:D,3,FALSE)="","",$D9059&amp;" "&amp;IF($G9059="9","J","O")&amp;" "&amp;$I9059&amp;" "&amp;IF($I9059&lt;=TEXT(★完成資料!$A$1,"yyyymm"),TEXT(★完成資料!$A$1,"yyyymm"),"999999")&amp; " " &amp; LEFT(F9059 &amp; "          ",10))))</f>
        <v xml:space="preserve">T O 202208 yyyy00 HV        </v>
      </c>
      <c r="B9059" s="68" t="s">
        <v>475</v>
      </c>
      <c r="C9059" s="68" t="s">
        <v>119</v>
      </c>
      <c r="D9059" s="68" t="s">
        <v>287</v>
      </c>
      <c r="E9059" s="68" t="s">
        <v>531</v>
      </c>
      <c r="F9059" s="68" t="s">
        <v>360</v>
      </c>
      <c r="G9059" s="68" t="s">
        <v>79</v>
      </c>
      <c r="H9059" s="68" t="s">
        <v>392</v>
      </c>
      <c r="I9059" s="68" t="s">
        <v>656</v>
      </c>
      <c r="J9059" s="65">
        <v>0</v>
      </c>
      <c r="K9059" s="65">
        <v>2</v>
      </c>
      <c r="L9059" s="65">
        <v>817</v>
      </c>
      <c r="M9059" s="65" t="s">
        <v>315</v>
      </c>
    </row>
    <row r="9060" spans="1:13" ht="12.75" customHeight="1">
      <c r="A9060" s="65" t="str">
        <f>IF(ROW()=1,"KEY",IF(ISNA(VLOOKUP(B9060,車名対応マスタ!B:D,3,FALSE)),"",IF(VLOOKUP(B9060,車名対応マスタ!B:D,3,FALSE)="","",$D9060&amp;" "&amp;IF($G9060="9","J","O")&amp;" "&amp;$I9060&amp;" "&amp;IF($I9060&lt;=TEXT(★完成資料!$A$1,"yyyymm"),TEXT(★完成資料!$A$1,"yyyymm"),"999999")&amp; " " &amp; LEFT(F9060 &amp; "          ",10))))</f>
        <v xml:space="preserve">T O 202209 yyyy00 HV        </v>
      </c>
      <c r="B9060" s="68" t="s">
        <v>475</v>
      </c>
      <c r="C9060" s="68" t="s">
        <v>119</v>
      </c>
      <c r="D9060" s="68" t="s">
        <v>287</v>
      </c>
      <c r="E9060" s="68" t="s">
        <v>531</v>
      </c>
      <c r="F9060" s="68" t="s">
        <v>360</v>
      </c>
      <c r="G9060" s="68" t="s">
        <v>79</v>
      </c>
      <c r="H9060" s="68" t="s">
        <v>392</v>
      </c>
      <c r="I9060" s="68" t="s">
        <v>657</v>
      </c>
      <c r="J9060" s="65">
        <v>0</v>
      </c>
      <c r="K9060" s="65">
        <v>2</v>
      </c>
      <c r="L9060" s="65">
        <v>817</v>
      </c>
      <c r="M9060" s="65" t="s">
        <v>315</v>
      </c>
    </row>
    <row r="9061" spans="1:13" ht="12.75" customHeight="1">
      <c r="A9061" s="65" t="str">
        <f>IF(ROW()=1,"KEY",IF(ISNA(VLOOKUP(B9061,車名対応マスタ!B:D,3,FALSE)),"",IF(VLOOKUP(B9061,車名対応マスタ!B:D,3,FALSE)="","",$D9061&amp;" "&amp;IF($G9061="9","J","O")&amp;" "&amp;$I9061&amp;" "&amp;IF($I9061&lt;=TEXT(★完成資料!$A$1,"yyyymm"),TEXT(★完成資料!$A$1,"yyyymm"),"999999")&amp; " " &amp; LEFT(F9061 &amp; "          ",10))))</f>
        <v xml:space="preserve">T O 202210 yyyy00 HV        </v>
      </c>
      <c r="B9061" s="68" t="s">
        <v>475</v>
      </c>
      <c r="C9061" s="68" t="s">
        <v>119</v>
      </c>
      <c r="D9061" s="68" t="s">
        <v>287</v>
      </c>
      <c r="E9061" s="68" t="s">
        <v>531</v>
      </c>
      <c r="F9061" s="68" t="s">
        <v>360</v>
      </c>
      <c r="G9061" s="68" t="s">
        <v>79</v>
      </c>
      <c r="H9061" s="68" t="s">
        <v>392</v>
      </c>
      <c r="I9061" s="68" t="s">
        <v>663</v>
      </c>
      <c r="J9061" s="65">
        <v>7</v>
      </c>
      <c r="K9061" s="65">
        <v>5</v>
      </c>
      <c r="L9061" s="65">
        <v>817</v>
      </c>
      <c r="M9061" s="65" t="s">
        <v>315</v>
      </c>
    </row>
    <row r="9062" spans="1:13" ht="12.75" customHeight="1">
      <c r="A9062" s="65" t="str">
        <f>IF(ROW()=1,"KEY",IF(ISNA(VLOOKUP(B9062,車名対応マスタ!B:D,3,FALSE)),"",IF(VLOOKUP(B9062,車名対応マスタ!B:D,3,FALSE)="","",$D9062&amp;" "&amp;IF($G9062="9","J","O")&amp;" "&amp;$I9062&amp;" "&amp;IF($I9062&lt;=TEXT(★完成資料!$A$1,"yyyymm"),TEXT(★完成資料!$A$1,"yyyymm"),"999999")&amp; " " &amp; LEFT(F9062 &amp; "          ",10))))</f>
        <v xml:space="preserve">T O 202202 yyyy00 HV        </v>
      </c>
      <c r="B9062" s="68" t="s">
        <v>475</v>
      </c>
      <c r="C9062" s="68" t="s">
        <v>119</v>
      </c>
      <c r="D9062" s="68" t="s">
        <v>287</v>
      </c>
      <c r="E9062" s="68" t="s">
        <v>531</v>
      </c>
      <c r="F9062" s="68" t="s">
        <v>360</v>
      </c>
      <c r="G9062" s="68" t="s">
        <v>79</v>
      </c>
      <c r="H9062" s="68" t="s">
        <v>392</v>
      </c>
      <c r="I9062" s="68" t="s">
        <v>640</v>
      </c>
      <c r="J9062" s="65">
        <v>5</v>
      </c>
      <c r="K9062" s="65">
        <v>6</v>
      </c>
      <c r="L9062" s="65">
        <v>824</v>
      </c>
      <c r="M9062" s="65" t="s">
        <v>251</v>
      </c>
    </row>
    <row r="9063" spans="1:13" ht="12.75" customHeight="1">
      <c r="A9063" s="65" t="str">
        <f>IF(ROW()=1,"KEY",IF(ISNA(VLOOKUP(B9063,車名対応マスタ!B:D,3,FALSE)),"",IF(VLOOKUP(B9063,車名対応マスタ!B:D,3,FALSE)="","",$D9063&amp;" "&amp;IF($G9063="9","J","O")&amp;" "&amp;$I9063&amp;" "&amp;IF($I9063&lt;=TEXT(★完成資料!$A$1,"yyyymm"),TEXT(★完成資料!$A$1,"yyyymm"),"999999")&amp; " " &amp; LEFT(F9063 &amp; "          ",10))))</f>
        <v xml:space="preserve">T O 202203 yyyy00 HV        </v>
      </c>
      <c r="B9063" s="68" t="s">
        <v>475</v>
      </c>
      <c r="C9063" s="68" t="s">
        <v>119</v>
      </c>
      <c r="D9063" s="68" t="s">
        <v>287</v>
      </c>
      <c r="E9063" s="68" t="s">
        <v>531</v>
      </c>
      <c r="F9063" s="68" t="s">
        <v>360</v>
      </c>
      <c r="G9063" s="68" t="s">
        <v>79</v>
      </c>
      <c r="H9063" s="68" t="s">
        <v>392</v>
      </c>
      <c r="I9063" s="68" t="s">
        <v>641</v>
      </c>
      <c r="J9063" s="65">
        <v>0</v>
      </c>
      <c r="K9063" s="65">
        <v>7</v>
      </c>
      <c r="L9063" s="65">
        <v>824</v>
      </c>
      <c r="M9063" s="65" t="s">
        <v>251</v>
      </c>
    </row>
    <row r="9064" spans="1:13" ht="12.75" customHeight="1">
      <c r="A9064" s="65" t="str">
        <f>IF(ROW()=1,"KEY",IF(ISNA(VLOOKUP(B9064,車名対応マスタ!B:D,3,FALSE)),"",IF(VLOOKUP(B9064,車名対応マスタ!B:D,3,FALSE)="","",$D9064&amp;" "&amp;IF($G9064="9","J","O")&amp;" "&amp;$I9064&amp;" "&amp;IF($I9064&lt;=TEXT(★完成資料!$A$1,"yyyymm"),TEXT(★完成資料!$A$1,"yyyymm"),"999999")&amp; " " &amp; LEFT(F9064 &amp; "          ",10))))</f>
        <v xml:space="preserve">T O 202204 yyyy00 HV        </v>
      </c>
      <c r="B9064" s="68" t="s">
        <v>475</v>
      </c>
      <c r="C9064" s="68" t="s">
        <v>119</v>
      </c>
      <c r="D9064" s="68" t="s">
        <v>287</v>
      </c>
      <c r="E9064" s="68" t="s">
        <v>531</v>
      </c>
      <c r="F9064" s="68" t="s">
        <v>360</v>
      </c>
      <c r="G9064" s="68" t="s">
        <v>79</v>
      </c>
      <c r="H9064" s="68" t="s">
        <v>392</v>
      </c>
      <c r="I9064" s="68" t="s">
        <v>642</v>
      </c>
      <c r="J9064" s="65">
        <v>8</v>
      </c>
      <c r="K9064" s="65">
        <v>5</v>
      </c>
      <c r="L9064" s="65">
        <v>824</v>
      </c>
      <c r="M9064" s="65" t="s">
        <v>251</v>
      </c>
    </row>
    <row r="9065" spans="1:13" ht="12.75" customHeight="1">
      <c r="A9065" s="65" t="str">
        <f>IF(ROW()=1,"KEY",IF(ISNA(VLOOKUP(B9065,車名対応マスタ!B:D,3,FALSE)),"",IF(VLOOKUP(B9065,車名対応マスタ!B:D,3,FALSE)="","",$D9065&amp;" "&amp;IF($G9065="9","J","O")&amp;" "&amp;$I9065&amp;" "&amp;IF($I9065&lt;=TEXT(★完成資料!$A$1,"yyyymm"),TEXT(★完成資料!$A$1,"yyyymm"),"999999")&amp; " " &amp; LEFT(F9065 &amp; "          ",10))))</f>
        <v xml:space="preserve">T O 202205 yyyy00 HV        </v>
      </c>
      <c r="B9065" s="68" t="s">
        <v>475</v>
      </c>
      <c r="C9065" s="68" t="s">
        <v>119</v>
      </c>
      <c r="D9065" s="68" t="s">
        <v>287</v>
      </c>
      <c r="E9065" s="68" t="s">
        <v>531</v>
      </c>
      <c r="F9065" s="68" t="s">
        <v>360</v>
      </c>
      <c r="G9065" s="68" t="s">
        <v>79</v>
      </c>
      <c r="H9065" s="68" t="s">
        <v>392</v>
      </c>
      <c r="I9065" s="68" t="s">
        <v>647</v>
      </c>
      <c r="J9065" s="65">
        <v>7</v>
      </c>
      <c r="K9065" s="65">
        <v>4</v>
      </c>
      <c r="L9065" s="65">
        <v>824</v>
      </c>
      <c r="M9065" s="65" t="s">
        <v>251</v>
      </c>
    </row>
    <row r="9066" spans="1:13" ht="12.75" customHeight="1">
      <c r="A9066" s="65" t="str">
        <f>IF(ROW()=1,"KEY",IF(ISNA(VLOOKUP(B9066,車名対応マスタ!B:D,3,FALSE)),"",IF(VLOOKUP(B9066,車名対応マスタ!B:D,3,FALSE)="","",$D9066&amp;" "&amp;IF($G9066="9","J","O")&amp;" "&amp;$I9066&amp;" "&amp;IF($I9066&lt;=TEXT(★完成資料!$A$1,"yyyymm"),TEXT(★完成資料!$A$1,"yyyymm"),"999999")&amp; " " &amp; LEFT(F9066 &amp; "          ",10))))</f>
        <v xml:space="preserve">T O 202206 yyyy00 HV        </v>
      </c>
      <c r="B9066" s="68" t="s">
        <v>475</v>
      </c>
      <c r="C9066" s="68" t="s">
        <v>119</v>
      </c>
      <c r="D9066" s="68" t="s">
        <v>287</v>
      </c>
      <c r="E9066" s="68" t="s">
        <v>531</v>
      </c>
      <c r="F9066" s="68" t="s">
        <v>360</v>
      </c>
      <c r="G9066" s="68" t="s">
        <v>79</v>
      </c>
      <c r="H9066" s="68" t="s">
        <v>392</v>
      </c>
      <c r="I9066" s="68" t="s">
        <v>652</v>
      </c>
      <c r="J9066" s="65">
        <v>8</v>
      </c>
      <c r="K9066" s="65">
        <v>7</v>
      </c>
      <c r="L9066" s="65">
        <v>824</v>
      </c>
      <c r="M9066" s="65" t="s">
        <v>251</v>
      </c>
    </row>
    <row r="9067" spans="1:13" ht="12.75" customHeight="1">
      <c r="A9067" s="65" t="str">
        <f>IF(ROW()=1,"KEY",IF(ISNA(VLOOKUP(B9067,車名対応マスタ!B:D,3,FALSE)),"",IF(VLOOKUP(B9067,車名対応マスタ!B:D,3,FALSE)="","",$D9067&amp;" "&amp;IF($G9067="9","J","O")&amp;" "&amp;$I9067&amp;" "&amp;IF($I9067&lt;=TEXT(★完成資料!$A$1,"yyyymm"),TEXT(★完成資料!$A$1,"yyyymm"),"999999")&amp; " " &amp; LEFT(F9067 &amp; "          ",10))))</f>
        <v xml:space="preserve">T O 202207 yyyy00 HV        </v>
      </c>
      <c r="B9067" s="68" t="s">
        <v>475</v>
      </c>
      <c r="C9067" s="68" t="s">
        <v>119</v>
      </c>
      <c r="D9067" s="68" t="s">
        <v>287</v>
      </c>
      <c r="E9067" s="68" t="s">
        <v>531</v>
      </c>
      <c r="F9067" s="68" t="s">
        <v>360</v>
      </c>
      <c r="G9067" s="68" t="s">
        <v>79</v>
      </c>
      <c r="H9067" s="68" t="s">
        <v>392</v>
      </c>
      <c r="I9067" s="68" t="s">
        <v>655</v>
      </c>
      <c r="J9067" s="65">
        <v>7</v>
      </c>
      <c r="K9067" s="65">
        <v>1</v>
      </c>
      <c r="L9067" s="65">
        <v>824</v>
      </c>
      <c r="M9067" s="65" t="s">
        <v>251</v>
      </c>
    </row>
    <row r="9068" spans="1:13" ht="12.75" customHeight="1">
      <c r="A9068" s="65" t="str">
        <f>IF(ROW()=1,"KEY",IF(ISNA(VLOOKUP(B9068,車名対応マスタ!B:D,3,FALSE)),"",IF(VLOOKUP(B9068,車名対応マスタ!B:D,3,FALSE)="","",$D9068&amp;" "&amp;IF($G9068="9","J","O")&amp;" "&amp;$I9068&amp;" "&amp;IF($I9068&lt;=TEXT(★完成資料!$A$1,"yyyymm"),TEXT(★完成資料!$A$1,"yyyymm"),"999999")&amp; " " &amp; LEFT(F9068 &amp; "          ",10))))</f>
        <v xml:space="preserve">T O 202208 yyyy00 HV        </v>
      </c>
      <c r="B9068" s="68" t="s">
        <v>475</v>
      </c>
      <c r="C9068" s="68" t="s">
        <v>119</v>
      </c>
      <c r="D9068" s="68" t="s">
        <v>287</v>
      </c>
      <c r="E9068" s="68" t="s">
        <v>531</v>
      </c>
      <c r="F9068" s="68" t="s">
        <v>360</v>
      </c>
      <c r="G9068" s="68" t="s">
        <v>79</v>
      </c>
      <c r="H9068" s="68" t="s">
        <v>392</v>
      </c>
      <c r="I9068" s="68" t="s">
        <v>656</v>
      </c>
      <c r="J9068" s="65">
        <v>0</v>
      </c>
      <c r="K9068" s="65">
        <v>6</v>
      </c>
      <c r="L9068" s="65">
        <v>824</v>
      </c>
      <c r="M9068" s="65" t="s">
        <v>251</v>
      </c>
    </row>
    <row r="9069" spans="1:13" ht="12.75" customHeight="1">
      <c r="A9069" s="65" t="str">
        <f>IF(ROW()=1,"KEY",IF(ISNA(VLOOKUP(B9069,車名対応マスタ!B:D,3,FALSE)),"",IF(VLOOKUP(B9069,車名対応マスタ!B:D,3,FALSE)="","",$D9069&amp;" "&amp;IF($G9069="9","J","O")&amp;" "&amp;$I9069&amp;" "&amp;IF($I9069&lt;=TEXT(★完成資料!$A$1,"yyyymm"),TEXT(★完成資料!$A$1,"yyyymm"),"999999")&amp; " " &amp; LEFT(F9069 &amp; "          ",10))))</f>
        <v xml:space="preserve">T O 202209 yyyy00 HV        </v>
      </c>
      <c r="B9069" s="68" t="s">
        <v>475</v>
      </c>
      <c r="C9069" s="68" t="s">
        <v>119</v>
      </c>
      <c r="D9069" s="68" t="s">
        <v>287</v>
      </c>
      <c r="E9069" s="68" t="s">
        <v>531</v>
      </c>
      <c r="F9069" s="68" t="s">
        <v>360</v>
      </c>
      <c r="G9069" s="68" t="s">
        <v>79</v>
      </c>
      <c r="H9069" s="68" t="s">
        <v>392</v>
      </c>
      <c r="I9069" s="68" t="s">
        <v>657</v>
      </c>
      <c r="J9069" s="65">
        <v>17</v>
      </c>
      <c r="K9069" s="65">
        <v>5</v>
      </c>
      <c r="L9069" s="65">
        <v>824</v>
      </c>
      <c r="M9069" s="65" t="s">
        <v>251</v>
      </c>
    </row>
    <row r="9070" spans="1:13" ht="12.75" customHeight="1">
      <c r="A9070" s="65" t="str">
        <f>IF(ROW()=1,"KEY",IF(ISNA(VLOOKUP(B9070,車名対応マスタ!B:D,3,FALSE)),"",IF(VLOOKUP(B9070,車名対応マスタ!B:D,3,FALSE)="","",$D9070&amp;" "&amp;IF($G9070="9","J","O")&amp;" "&amp;$I9070&amp;" "&amp;IF($I9070&lt;=TEXT(★完成資料!$A$1,"yyyymm"),TEXT(★完成資料!$A$1,"yyyymm"),"999999")&amp; " " &amp; LEFT(F9070 &amp; "          ",10))))</f>
        <v xml:space="preserve">T O 202210 yyyy00 HV        </v>
      </c>
      <c r="B9070" s="68" t="s">
        <v>475</v>
      </c>
      <c r="C9070" s="68" t="s">
        <v>119</v>
      </c>
      <c r="D9070" s="68" t="s">
        <v>287</v>
      </c>
      <c r="E9070" s="68" t="s">
        <v>531</v>
      </c>
      <c r="F9070" s="68" t="s">
        <v>360</v>
      </c>
      <c r="G9070" s="68" t="s">
        <v>79</v>
      </c>
      <c r="H9070" s="68" t="s">
        <v>392</v>
      </c>
      <c r="I9070" s="68" t="s">
        <v>663</v>
      </c>
      <c r="J9070" s="65">
        <v>4</v>
      </c>
      <c r="K9070" s="65">
        <v>14</v>
      </c>
      <c r="L9070" s="65">
        <v>824</v>
      </c>
      <c r="M9070" s="65" t="s">
        <v>251</v>
      </c>
    </row>
    <row r="9071" spans="1:13" ht="12.75" customHeight="1">
      <c r="A9071" s="65" t="str">
        <f>IF(ROW()=1,"KEY",IF(ISNA(VLOOKUP(B9071,車名対応マスタ!B:D,3,FALSE)),"",IF(VLOOKUP(B9071,車名対応マスタ!B:D,3,FALSE)="","",$D9071&amp;" "&amp;IF($G9071="9","J","O")&amp;" "&amp;$I9071&amp;" "&amp;IF($I9071&lt;=TEXT(★完成資料!$A$1,"yyyymm"),TEXT(★完成資料!$A$1,"yyyymm"),"999999")&amp; " " &amp; LEFT(F9071 &amp; "          ",10))))</f>
        <v xml:space="preserve">T O 202201 yyyy00 HV        </v>
      </c>
      <c r="B9071" s="68" t="s">
        <v>475</v>
      </c>
      <c r="C9071" s="68" t="s">
        <v>119</v>
      </c>
      <c r="D9071" s="68" t="s">
        <v>287</v>
      </c>
      <c r="E9071" s="68" t="s">
        <v>531</v>
      </c>
      <c r="F9071" s="68" t="s">
        <v>360</v>
      </c>
      <c r="G9071" s="68" t="s">
        <v>80</v>
      </c>
      <c r="H9071" s="68" t="s">
        <v>395</v>
      </c>
      <c r="I9071" s="68" t="s">
        <v>639</v>
      </c>
      <c r="J9071" s="65">
        <v>1</v>
      </c>
      <c r="K9071" s="65">
        <v>214</v>
      </c>
      <c r="L9071" s="65">
        <v>618</v>
      </c>
      <c r="M9071" s="65" t="s">
        <v>396</v>
      </c>
    </row>
    <row r="9072" spans="1:13" ht="12.75" customHeight="1">
      <c r="A9072" s="65" t="str">
        <f>IF(ROW()=1,"KEY",IF(ISNA(VLOOKUP(B9072,車名対応マスタ!B:D,3,FALSE)),"",IF(VLOOKUP(B9072,車名対応マスタ!B:D,3,FALSE)="","",$D9072&amp;" "&amp;IF($G9072="9","J","O")&amp;" "&amp;$I9072&amp;" "&amp;IF($I9072&lt;=TEXT(★完成資料!$A$1,"yyyymm"),TEXT(★完成資料!$A$1,"yyyymm"),"999999")&amp; " " &amp; LEFT(F9072 &amp; "          ",10))))</f>
        <v xml:space="preserve">T O 202202 yyyy00 HV        </v>
      </c>
      <c r="B9072" s="68" t="s">
        <v>475</v>
      </c>
      <c r="C9072" s="68" t="s">
        <v>119</v>
      </c>
      <c r="D9072" s="68" t="s">
        <v>287</v>
      </c>
      <c r="E9072" s="68" t="s">
        <v>531</v>
      </c>
      <c r="F9072" s="68" t="s">
        <v>360</v>
      </c>
      <c r="G9072" s="68" t="s">
        <v>80</v>
      </c>
      <c r="H9072" s="68" t="s">
        <v>395</v>
      </c>
      <c r="I9072" s="68" t="s">
        <v>640</v>
      </c>
      <c r="J9072" s="65">
        <v>0</v>
      </c>
      <c r="K9072" s="65">
        <v>145</v>
      </c>
      <c r="L9072" s="65">
        <v>618</v>
      </c>
      <c r="M9072" s="65" t="s">
        <v>396</v>
      </c>
    </row>
    <row r="9073" spans="1:13" ht="12.75" customHeight="1">
      <c r="A9073" s="65" t="str">
        <f>IF(ROW()=1,"KEY",IF(ISNA(VLOOKUP(B9073,車名対応マスタ!B:D,3,FALSE)),"",IF(VLOOKUP(B9073,車名対応マスタ!B:D,3,FALSE)="","",$D9073&amp;" "&amp;IF($G9073="9","J","O")&amp;" "&amp;$I9073&amp;" "&amp;IF($I9073&lt;=TEXT(★完成資料!$A$1,"yyyymm"),TEXT(★完成資料!$A$1,"yyyymm"),"999999")&amp; " " &amp; LEFT(F9073 &amp; "          ",10))))</f>
        <v xml:space="preserve">T O 202203 yyyy00 HV        </v>
      </c>
      <c r="B9073" s="68" t="s">
        <v>475</v>
      </c>
      <c r="C9073" s="68" t="s">
        <v>119</v>
      </c>
      <c r="D9073" s="68" t="s">
        <v>287</v>
      </c>
      <c r="E9073" s="68" t="s">
        <v>531</v>
      </c>
      <c r="F9073" s="68" t="s">
        <v>360</v>
      </c>
      <c r="G9073" s="68" t="s">
        <v>80</v>
      </c>
      <c r="H9073" s="68" t="s">
        <v>395</v>
      </c>
      <c r="I9073" s="68" t="s">
        <v>641</v>
      </c>
      <c r="J9073" s="65">
        <v>0</v>
      </c>
      <c r="K9073" s="65">
        <v>65</v>
      </c>
      <c r="L9073" s="65">
        <v>618</v>
      </c>
      <c r="M9073" s="65" t="s">
        <v>396</v>
      </c>
    </row>
    <row r="9074" spans="1:13" ht="12.75" customHeight="1">
      <c r="A9074" s="65" t="str">
        <f>IF(ROW()=1,"KEY",IF(ISNA(VLOOKUP(B9074,車名対応マスタ!B:D,3,FALSE)),"",IF(VLOOKUP(B9074,車名対応マスタ!B:D,3,FALSE)="","",$D9074&amp;" "&amp;IF($G9074="9","J","O")&amp;" "&amp;$I9074&amp;" "&amp;IF($I9074&lt;=TEXT(★完成資料!$A$1,"yyyymm"),TEXT(★完成資料!$A$1,"yyyymm"),"999999")&amp; " " &amp; LEFT(F9074 &amp; "          ",10))))</f>
        <v xml:space="preserve">T O 202204 yyyy00 HV        </v>
      </c>
      <c r="B9074" s="68" t="s">
        <v>475</v>
      </c>
      <c r="C9074" s="68" t="s">
        <v>119</v>
      </c>
      <c r="D9074" s="68" t="s">
        <v>287</v>
      </c>
      <c r="E9074" s="68" t="s">
        <v>531</v>
      </c>
      <c r="F9074" s="68" t="s">
        <v>360</v>
      </c>
      <c r="G9074" s="68" t="s">
        <v>80</v>
      </c>
      <c r="H9074" s="68" t="s">
        <v>395</v>
      </c>
      <c r="I9074" s="68" t="s">
        <v>642</v>
      </c>
      <c r="J9074" s="65">
        <v>0</v>
      </c>
      <c r="K9074" s="65">
        <v>44</v>
      </c>
      <c r="L9074" s="65">
        <v>618</v>
      </c>
      <c r="M9074" s="65" t="s">
        <v>396</v>
      </c>
    </row>
    <row r="9075" spans="1:13" ht="12.75" customHeight="1">
      <c r="A9075" s="65" t="str">
        <f>IF(ROW()=1,"KEY",IF(ISNA(VLOOKUP(B9075,車名対応マスタ!B:D,3,FALSE)),"",IF(VLOOKUP(B9075,車名対応マスタ!B:D,3,FALSE)="","",$D9075&amp;" "&amp;IF($G9075="9","J","O")&amp;" "&amp;$I9075&amp;" "&amp;IF($I9075&lt;=TEXT(★完成資料!$A$1,"yyyymm"),TEXT(★完成資料!$A$1,"yyyymm"),"999999")&amp; " " &amp; LEFT(F9075 &amp; "          ",10))))</f>
        <v xml:space="preserve">T O 202205 yyyy00 HV        </v>
      </c>
      <c r="B9075" s="68" t="s">
        <v>475</v>
      </c>
      <c r="C9075" s="68" t="s">
        <v>119</v>
      </c>
      <c r="D9075" s="68" t="s">
        <v>287</v>
      </c>
      <c r="E9075" s="68" t="s">
        <v>531</v>
      </c>
      <c r="F9075" s="68" t="s">
        <v>360</v>
      </c>
      <c r="G9075" s="68" t="s">
        <v>80</v>
      </c>
      <c r="H9075" s="68" t="s">
        <v>395</v>
      </c>
      <c r="I9075" s="68" t="s">
        <v>647</v>
      </c>
      <c r="J9075" s="65">
        <v>1</v>
      </c>
      <c r="K9075" s="65">
        <v>20</v>
      </c>
      <c r="L9075" s="65">
        <v>618</v>
      </c>
      <c r="M9075" s="65" t="s">
        <v>396</v>
      </c>
    </row>
    <row r="9076" spans="1:13" ht="12.75" customHeight="1">
      <c r="A9076" s="65" t="str">
        <f>IF(ROW()=1,"KEY",IF(ISNA(VLOOKUP(B9076,車名対応マスタ!B:D,3,FALSE)),"",IF(VLOOKUP(B9076,車名対応マスタ!B:D,3,FALSE)="","",$D9076&amp;" "&amp;IF($G9076="9","J","O")&amp;" "&amp;$I9076&amp;" "&amp;IF($I9076&lt;=TEXT(★完成資料!$A$1,"yyyymm"),TEXT(★完成資料!$A$1,"yyyymm"),"999999")&amp; " " &amp; LEFT(F9076 &amp; "          ",10))))</f>
        <v xml:space="preserve">T O 202206 yyyy00 HV        </v>
      </c>
      <c r="B9076" s="68" t="s">
        <v>475</v>
      </c>
      <c r="C9076" s="68" t="s">
        <v>119</v>
      </c>
      <c r="D9076" s="68" t="s">
        <v>287</v>
      </c>
      <c r="E9076" s="68" t="s">
        <v>531</v>
      </c>
      <c r="F9076" s="68" t="s">
        <v>360</v>
      </c>
      <c r="G9076" s="68" t="s">
        <v>80</v>
      </c>
      <c r="H9076" s="68" t="s">
        <v>395</v>
      </c>
      <c r="I9076" s="68" t="s">
        <v>652</v>
      </c>
      <c r="J9076" s="65">
        <v>0</v>
      </c>
      <c r="K9076" s="65">
        <v>48</v>
      </c>
      <c r="L9076" s="65">
        <v>618</v>
      </c>
      <c r="M9076" s="65" t="s">
        <v>396</v>
      </c>
    </row>
    <row r="9077" spans="1:13" ht="12.75" customHeight="1">
      <c r="A9077" s="65" t="str">
        <f>IF(ROW()=1,"KEY",IF(ISNA(VLOOKUP(B9077,車名対応マスタ!B:D,3,FALSE)),"",IF(VLOOKUP(B9077,車名対応マスタ!B:D,3,FALSE)="","",$D9077&amp;" "&amp;IF($G9077="9","J","O")&amp;" "&amp;$I9077&amp;" "&amp;IF($I9077&lt;=TEXT(★完成資料!$A$1,"yyyymm"),TEXT(★完成資料!$A$1,"yyyymm"),"999999")&amp; " " &amp; LEFT(F9077 &amp; "          ",10))))</f>
        <v xml:space="preserve">T O 202207 yyyy00 HV        </v>
      </c>
      <c r="B9077" s="68" t="s">
        <v>475</v>
      </c>
      <c r="C9077" s="68" t="s">
        <v>119</v>
      </c>
      <c r="D9077" s="68" t="s">
        <v>287</v>
      </c>
      <c r="E9077" s="68" t="s">
        <v>531</v>
      </c>
      <c r="F9077" s="68" t="s">
        <v>360</v>
      </c>
      <c r="G9077" s="68" t="s">
        <v>80</v>
      </c>
      <c r="H9077" s="68" t="s">
        <v>395</v>
      </c>
      <c r="I9077" s="68" t="s">
        <v>655</v>
      </c>
      <c r="J9077" s="65">
        <v>0</v>
      </c>
      <c r="K9077" s="65">
        <v>40</v>
      </c>
      <c r="L9077" s="65">
        <v>618</v>
      </c>
      <c r="M9077" s="65" t="s">
        <v>396</v>
      </c>
    </row>
    <row r="9078" spans="1:13" ht="12.75" customHeight="1">
      <c r="A9078" s="65" t="str">
        <f>IF(ROW()=1,"KEY",IF(ISNA(VLOOKUP(B9078,車名対応マスタ!B:D,3,FALSE)),"",IF(VLOOKUP(B9078,車名対応マスタ!B:D,3,FALSE)="","",$D9078&amp;" "&amp;IF($G9078="9","J","O")&amp;" "&amp;$I9078&amp;" "&amp;IF($I9078&lt;=TEXT(★完成資料!$A$1,"yyyymm"),TEXT(★完成資料!$A$1,"yyyymm"),"999999")&amp; " " &amp; LEFT(F9078 &amp; "          ",10))))</f>
        <v xml:space="preserve">T O 202208 yyyy00 HV        </v>
      </c>
      <c r="B9078" s="68" t="s">
        <v>475</v>
      </c>
      <c r="C9078" s="68" t="s">
        <v>119</v>
      </c>
      <c r="D9078" s="68" t="s">
        <v>287</v>
      </c>
      <c r="E9078" s="68" t="s">
        <v>531</v>
      </c>
      <c r="F9078" s="68" t="s">
        <v>360</v>
      </c>
      <c r="G9078" s="68" t="s">
        <v>80</v>
      </c>
      <c r="H9078" s="68" t="s">
        <v>395</v>
      </c>
      <c r="I9078" s="68" t="s">
        <v>656</v>
      </c>
      <c r="J9078" s="65">
        <v>0</v>
      </c>
      <c r="K9078" s="65">
        <v>18</v>
      </c>
      <c r="L9078" s="65">
        <v>618</v>
      </c>
      <c r="M9078" s="65" t="s">
        <v>396</v>
      </c>
    </row>
    <row r="9079" spans="1:13" ht="12.75" customHeight="1">
      <c r="A9079" s="65" t="str">
        <f>IF(ROW()=1,"KEY",IF(ISNA(VLOOKUP(B9079,車名対応マスタ!B:D,3,FALSE)),"",IF(VLOOKUP(B9079,車名対応マスタ!B:D,3,FALSE)="","",$D9079&amp;" "&amp;IF($G9079="9","J","O")&amp;" "&amp;$I9079&amp;" "&amp;IF($I9079&lt;=TEXT(★完成資料!$A$1,"yyyymm"),TEXT(★完成資料!$A$1,"yyyymm"),"999999")&amp; " " &amp; LEFT(F9079 &amp; "          ",10))))</f>
        <v xml:space="preserve">T O 202209 yyyy00 HV        </v>
      </c>
      <c r="B9079" s="68" t="s">
        <v>475</v>
      </c>
      <c r="C9079" s="68" t="s">
        <v>119</v>
      </c>
      <c r="D9079" s="68" t="s">
        <v>287</v>
      </c>
      <c r="E9079" s="68" t="s">
        <v>531</v>
      </c>
      <c r="F9079" s="68" t="s">
        <v>360</v>
      </c>
      <c r="G9079" s="68" t="s">
        <v>80</v>
      </c>
      <c r="H9079" s="68" t="s">
        <v>395</v>
      </c>
      <c r="I9079" s="68" t="s">
        <v>657</v>
      </c>
      <c r="J9079" s="65">
        <v>0</v>
      </c>
      <c r="K9079" s="65">
        <v>4</v>
      </c>
      <c r="L9079" s="65">
        <v>618</v>
      </c>
      <c r="M9079" s="65" t="s">
        <v>396</v>
      </c>
    </row>
    <row r="9080" spans="1:13" ht="12.75" customHeight="1">
      <c r="A9080" s="65" t="str">
        <f>IF(ROW()=1,"KEY",IF(ISNA(VLOOKUP(B9080,車名対応マスタ!B:D,3,FALSE)),"",IF(VLOOKUP(B9080,車名対応マスタ!B:D,3,FALSE)="","",$D9080&amp;" "&amp;IF($G9080="9","J","O")&amp;" "&amp;$I9080&amp;" "&amp;IF($I9080&lt;=TEXT(★完成資料!$A$1,"yyyymm"),TEXT(★完成資料!$A$1,"yyyymm"),"999999")&amp; " " &amp; LEFT(F9080 &amp; "          ",10))))</f>
        <v xml:space="preserve">T O 202210 yyyy00 HV        </v>
      </c>
      <c r="B9080" s="68" t="s">
        <v>475</v>
      </c>
      <c r="C9080" s="68" t="s">
        <v>119</v>
      </c>
      <c r="D9080" s="68" t="s">
        <v>287</v>
      </c>
      <c r="E9080" s="68" t="s">
        <v>531</v>
      </c>
      <c r="F9080" s="68" t="s">
        <v>360</v>
      </c>
      <c r="G9080" s="68" t="s">
        <v>80</v>
      </c>
      <c r="H9080" s="68" t="s">
        <v>395</v>
      </c>
      <c r="I9080" s="68" t="s">
        <v>663</v>
      </c>
      <c r="J9080" s="65">
        <v>0</v>
      </c>
      <c r="K9080" s="65">
        <v>3</v>
      </c>
      <c r="L9080" s="65">
        <v>618</v>
      </c>
      <c r="M9080" s="65" t="s">
        <v>396</v>
      </c>
    </row>
    <row r="9081" spans="1:13" ht="12.75" customHeight="1">
      <c r="A9081" s="65" t="str">
        <f>IF(ROW()=1,"KEY",IF(ISNA(VLOOKUP(B9081,車名対応マスタ!B:D,3,FALSE)),"",IF(VLOOKUP(B9081,車名対応マスタ!B:D,3,FALSE)="","",$D9081&amp;" "&amp;IF($G9081="9","J","O")&amp;" "&amp;$I9081&amp;" "&amp;IF($I9081&lt;=TEXT(★完成資料!$A$1,"yyyymm"),TEXT(★完成資料!$A$1,"yyyymm"),"999999")&amp; " " &amp; LEFT(F9081 &amp; "          ",10))))</f>
        <v xml:space="preserve">T O 202201 yyyy00 HV        </v>
      </c>
      <c r="B9081" s="68" t="s">
        <v>475</v>
      </c>
      <c r="C9081" s="68" t="s">
        <v>119</v>
      </c>
      <c r="D9081" s="68" t="s">
        <v>287</v>
      </c>
      <c r="E9081" s="68" t="s">
        <v>531</v>
      </c>
      <c r="F9081" s="68" t="s">
        <v>360</v>
      </c>
      <c r="G9081" s="68" t="s">
        <v>80</v>
      </c>
      <c r="H9081" s="68" t="s">
        <v>395</v>
      </c>
      <c r="I9081" s="68" t="s">
        <v>639</v>
      </c>
      <c r="J9081" s="65">
        <v>1</v>
      </c>
      <c r="K9081" s="65">
        <v>4</v>
      </c>
      <c r="L9081" s="65">
        <v>620</v>
      </c>
      <c r="M9081" s="65" t="s">
        <v>505</v>
      </c>
    </row>
    <row r="9082" spans="1:13" ht="12.75" customHeight="1">
      <c r="A9082" s="65" t="str">
        <f>IF(ROW()=1,"KEY",IF(ISNA(VLOOKUP(B9082,車名対応マスタ!B:D,3,FALSE)),"",IF(VLOOKUP(B9082,車名対応マスタ!B:D,3,FALSE)="","",$D9082&amp;" "&amp;IF($G9082="9","J","O")&amp;" "&amp;$I9082&amp;" "&amp;IF($I9082&lt;=TEXT(★完成資料!$A$1,"yyyymm"),TEXT(★完成資料!$A$1,"yyyymm"),"999999")&amp; " " &amp; LEFT(F9082 &amp; "          ",10))))</f>
        <v xml:space="preserve">T O 202202 yyyy00 HV        </v>
      </c>
      <c r="B9082" s="68" t="s">
        <v>475</v>
      </c>
      <c r="C9082" s="68" t="s">
        <v>119</v>
      </c>
      <c r="D9082" s="68" t="s">
        <v>287</v>
      </c>
      <c r="E9082" s="68" t="s">
        <v>531</v>
      </c>
      <c r="F9082" s="68" t="s">
        <v>360</v>
      </c>
      <c r="G9082" s="68" t="s">
        <v>80</v>
      </c>
      <c r="H9082" s="68" t="s">
        <v>395</v>
      </c>
      <c r="I9082" s="68" t="s">
        <v>640</v>
      </c>
      <c r="J9082" s="65">
        <v>1</v>
      </c>
      <c r="K9082" s="65">
        <v>11</v>
      </c>
      <c r="L9082" s="65">
        <v>620</v>
      </c>
      <c r="M9082" s="65" t="s">
        <v>505</v>
      </c>
    </row>
    <row r="9083" spans="1:13" ht="12.75" customHeight="1">
      <c r="A9083" s="65" t="str">
        <f>IF(ROW()=1,"KEY",IF(ISNA(VLOOKUP(B9083,車名対応マスタ!B:D,3,FALSE)),"",IF(VLOOKUP(B9083,車名対応マスタ!B:D,3,FALSE)="","",$D9083&amp;" "&amp;IF($G9083="9","J","O")&amp;" "&amp;$I9083&amp;" "&amp;IF($I9083&lt;=TEXT(★完成資料!$A$1,"yyyymm"),TEXT(★完成資料!$A$1,"yyyymm"),"999999")&amp; " " &amp; LEFT(F9083 &amp; "          ",10))))</f>
        <v xml:space="preserve">T O 202203 yyyy00 HV        </v>
      </c>
      <c r="B9083" s="68" t="s">
        <v>475</v>
      </c>
      <c r="C9083" s="68" t="s">
        <v>119</v>
      </c>
      <c r="D9083" s="68" t="s">
        <v>287</v>
      </c>
      <c r="E9083" s="68" t="s">
        <v>531</v>
      </c>
      <c r="F9083" s="68" t="s">
        <v>360</v>
      </c>
      <c r="G9083" s="68" t="s">
        <v>80</v>
      </c>
      <c r="H9083" s="68" t="s">
        <v>395</v>
      </c>
      <c r="I9083" s="68" t="s">
        <v>641</v>
      </c>
      <c r="J9083" s="65">
        <v>0</v>
      </c>
      <c r="K9083" s="65">
        <v>4</v>
      </c>
      <c r="L9083" s="65">
        <v>620</v>
      </c>
      <c r="M9083" s="65" t="s">
        <v>505</v>
      </c>
    </row>
    <row r="9084" spans="1:13" ht="12.75" customHeight="1">
      <c r="A9084" s="65" t="str">
        <f>IF(ROW()=1,"KEY",IF(ISNA(VLOOKUP(B9084,車名対応マスタ!B:D,3,FALSE)),"",IF(VLOOKUP(B9084,車名対応マスタ!B:D,3,FALSE)="","",$D9084&amp;" "&amp;IF($G9084="9","J","O")&amp;" "&amp;$I9084&amp;" "&amp;IF($I9084&lt;=TEXT(★完成資料!$A$1,"yyyymm"),TEXT(★完成資料!$A$1,"yyyymm"),"999999")&amp; " " &amp; LEFT(F9084 &amp; "          ",10))))</f>
        <v xml:space="preserve">T O 202204 yyyy00 HV        </v>
      </c>
      <c r="B9084" s="68" t="s">
        <v>475</v>
      </c>
      <c r="C9084" s="68" t="s">
        <v>119</v>
      </c>
      <c r="D9084" s="68" t="s">
        <v>287</v>
      </c>
      <c r="E9084" s="68" t="s">
        <v>531</v>
      </c>
      <c r="F9084" s="68" t="s">
        <v>360</v>
      </c>
      <c r="G9084" s="68" t="s">
        <v>80</v>
      </c>
      <c r="H9084" s="68" t="s">
        <v>395</v>
      </c>
      <c r="I9084" s="68" t="s">
        <v>642</v>
      </c>
      <c r="J9084" s="65">
        <v>0</v>
      </c>
      <c r="K9084" s="65">
        <v>12</v>
      </c>
      <c r="L9084" s="65">
        <v>620</v>
      </c>
      <c r="M9084" s="65" t="s">
        <v>505</v>
      </c>
    </row>
    <row r="9085" spans="1:13" ht="12.75" customHeight="1">
      <c r="A9085" s="65" t="str">
        <f>IF(ROW()=1,"KEY",IF(ISNA(VLOOKUP(B9085,車名対応マスタ!B:D,3,FALSE)),"",IF(VLOOKUP(B9085,車名対応マスタ!B:D,3,FALSE)="","",$D9085&amp;" "&amp;IF($G9085="9","J","O")&amp;" "&amp;$I9085&amp;" "&amp;IF($I9085&lt;=TEXT(★完成資料!$A$1,"yyyymm"),TEXT(★完成資料!$A$1,"yyyymm"),"999999")&amp; " " &amp; LEFT(F9085 &amp; "          ",10))))</f>
        <v xml:space="preserve">T O 202205 yyyy00 HV        </v>
      </c>
      <c r="B9085" s="68" t="s">
        <v>475</v>
      </c>
      <c r="C9085" s="68" t="s">
        <v>119</v>
      </c>
      <c r="D9085" s="68" t="s">
        <v>287</v>
      </c>
      <c r="E9085" s="68" t="s">
        <v>531</v>
      </c>
      <c r="F9085" s="68" t="s">
        <v>360</v>
      </c>
      <c r="G9085" s="68" t="s">
        <v>80</v>
      </c>
      <c r="H9085" s="68" t="s">
        <v>395</v>
      </c>
      <c r="I9085" s="68" t="s">
        <v>647</v>
      </c>
      <c r="J9085" s="65">
        <v>10</v>
      </c>
      <c r="K9085" s="65">
        <v>1</v>
      </c>
      <c r="L9085" s="65">
        <v>620</v>
      </c>
      <c r="M9085" s="65" t="s">
        <v>505</v>
      </c>
    </row>
    <row r="9086" spans="1:13" ht="12.75" customHeight="1">
      <c r="A9086" s="65" t="str">
        <f>IF(ROW()=1,"KEY",IF(ISNA(VLOOKUP(B9086,車名対応マスタ!B:D,3,FALSE)),"",IF(VLOOKUP(B9086,車名対応マスタ!B:D,3,FALSE)="","",$D9086&amp;" "&amp;IF($G9086="9","J","O")&amp;" "&amp;$I9086&amp;" "&amp;IF($I9086&lt;=TEXT(★完成資料!$A$1,"yyyymm"),TEXT(★完成資料!$A$1,"yyyymm"),"999999")&amp; " " &amp; LEFT(F9086 &amp; "          ",10))))</f>
        <v xml:space="preserve">T O 202206 yyyy00 HV        </v>
      </c>
      <c r="B9086" s="68" t="s">
        <v>475</v>
      </c>
      <c r="C9086" s="68" t="s">
        <v>119</v>
      </c>
      <c r="D9086" s="68" t="s">
        <v>287</v>
      </c>
      <c r="E9086" s="68" t="s">
        <v>531</v>
      </c>
      <c r="F9086" s="68" t="s">
        <v>360</v>
      </c>
      <c r="G9086" s="68" t="s">
        <v>80</v>
      </c>
      <c r="H9086" s="68" t="s">
        <v>395</v>
      </c>
      <c r="I9086" s="68" t="s">
        <v>652</v>
      </c>
      <c r="J9086" s="65">
        <v>5</v>
      </c>
      <c r="K9086" s="65">
        <v>1</v>
      </c>
      <c r="L9086" s="65">
        <v>620</v>
      </c>
      <c r="M9086" s="65" t="s">
        <v>505</v>
      </c>
    </row>
    <row r="9087" spans="1:13" ht="12.75" customHeight="1">
      <c r="A9087" s="65" t="str">
        <f>IF(ROW()=1,"KEY",IF(ISNA(VLOOKUP(B9087,車名対応マスタ!B:D,3,FALSE)),"",IF(VLOOKUP(B9087,車名対応マスタ!B:D,3,FALSE)="","",$D9087&amp;" "&amp;IF($G9087="9","J","O")&amp;" "&amp;$I9087&amp;" "&amp;IF($I9087&lt;=TEXT(★完成資料!$A$1,"yyyymm"),TEXT(★完成資料!$A$1,"yyyymm"),"999999")&amp; " " &amp; LEFT(F9087 &amp; "          ",10))))</f>
        <v xml:space="preserve">T O 202207 yyyy00 HV        </v>
      </c>
      <c r="B9087" s="68" t="s">
        <v>475</v>
      </c>
      <c r="C9087" s="68" t="s">
        <v>119</v>
      </c>
      <c r="D9087" s="68" t="s">
        <v>287</v>
      </c>
      <c r="E9087" s="68" t="s">
        <v>531</v>
      </c>
      <c r="F9087" s="68" t="s">
        <v>360</v>
      </c>
      <c r="G9087" s="68" t="s">
        <v>80</v>
      </c>
      <c r="H9087" s="68" t="s">
        <v>395</v>
      </c>
      <c r="I9087" s="68" t="s">
        <v>655</v>
      </c>
      <c r="J9087" s="65">
        <v>3</v>
      </c>
      <c r="K9087" s="65">
        <v>1</v>
      </c>
      <c r="L9087" s="65">
        <v>620</v>
      </c>
      <c r="M9087" s="65" t="s">
        <v>505</v>
      </c>
    </row>
    <row r="9088" spans="1:13" ht="12.75" customHeight="1">
      <c r="A9088" s="65" t="str">
        <f>IF(ROW()=1,"KEY",IF(ISNA(VLOOKUP(B9088,車名対応マスタ!B:D,3,FALSE)),"",IF(VLOOKUP(B9088,車名対応マスタ!B:D,3,FALSE)="","",$D9088&amp;" "&amp;IF($G9088="9","J","O")&amp;" "&amp;$I9088&amp;" "&amp;IF($I9088&lt;=TEXT(★完成資料!$A$1,"yyyymm"),TEXT(★完成資料!$A$1,"yyyymm"),"999999")&amp; " " &amp; LEFT(F9088 &amp; "          ",10))))</f>
        <v xml:space="preserve">T O 202208 yyyy00 HV        </v>
      </c>
      <c r="B9088" s="68" t="s">
        <v>475</v>
      </c>
      <c r="C9088" s="68" t="s">
        <v>119</v>
      </c>
      <c r="D9088" s="68" t="s">
        <v>287</v>
      </c>
      <c r="E9088" s="68" t="s">
        <v>531</v>
      </c>
      <c r="F9088" s="68" t="s">
        <v>360</v>
      </c>
      <c r="G9088" s="68" t="s">
        <v>80</v>
      </c>
      <c r="H9088" s="68" t="s">
        <v>395</v>
      </c>
      <c r="I9088" s="68" t="s">
        <v>656</v>
      </c>
      <c r="J9088" s="65">
        <v>25</v>
      </c>
      <c r="K9088" s="65">
        <v>2</v>
      </c>
      <c r="L9088" s="65">
        <v>620</v>
      </c>
      <c r="M9088" s="65" t="s">
        <v>505</v>
      </c>
    </row>
    <row r="9089" spans="1:13" ht="12.75" customHeight="1">
      <c r="A9089" s="65" t="str">
        <f>IF(ROW()=1,"KEY",IF(ISNA(VLOOKUP(B9089,車名対応マスタ!B:D,3,FALSE)),"",IF(VLOOKUP(B9089,車名対応マスタ!B:D,3,FALSE)="","",$D9089&amp;" "&amp;IF($G9089="9","J","O")&amp;" "&amp;$I9089&amp;" "&amp;IF($I9089&lt;=TEXT(★完成資料!$A$1,"yyyymm"),TEXT(★完成資料!$A$1,"yyyymm"),"999999")&amp; " " &amp; LEFT(F9089 &amp; "          ",10))))</f>
        <v xml:space="preserve">T O 202209 yyyy00 HV        </v>
      </c>
      <c r="B9089" s="68" t="s">
        <v>475</v>
      </c>
      <c r="C9089" s="68" t="s">
        <v>119</v>
      </c>
      <c r="D9089" s="68" t="s">
        <v>287</v>
      </c>
      <c r="E9089" s="68" t="s">
        <v>531</v>
      </c>
      <c r="F9089" s="68" t="s">
        <v>360</v>
      </c>
      <c r="G9089" s="68" t="s">
        <v>80</v>
      </c>
      <c r="H9089" s="68" t="s">
        <v>395</v>
      </c>
      <c r="I9089" s="68" t="s">
        <v>657</v>
      </c>
      <c r="J9089" s="65">
        <v>15</v>
      </c>
      <c r="K9089" s="65">
        <v>11</v>
      </c>
      <c r="L9089" s="65">
        <v>620</v>
      </c>
      <c r="M9089" s="65" t="s">
        <v>505</v>
      </c>
    </row>
    <row r="9090" spans="1:13" ht="12.75" customHeight="1">
      <c r="A9090" s="65" t="str">
        <f>IF(ROW()=1,"KEY",IF(ISNA(VLOOKUP(B9090,車名対応マスタ!B:D,3,FALSE)),"",IF(VLOOKUP(B9090,車名対応マスタ!B:D,3,FALSE)="","",$D9090&amp;" "&amp;IF($G9090="9","J","O")&amp;" "&amp;$I9090&amp;" "&amp;IF($I9090&lt;=TEXT(★完成資料!$A$1,"yyyymm"),TEXT(★完成資料!$A$1,"yyyymm"),"999999")&amp; " " &amp; LEFT(F9090 &amp; "          ",10))))</f>
        <v xml:space="preserve">T O 202210 yyyy00 HV        </v>
      </c>
      <c r="B9090" s="68" t="s">
        <v>475</v>
      </c>
      <c r="C9090" s="68" t="s">
        <v>119</v>
      </c>
      <c r="D9090" s="68" t="s">
        <v>287</v>
      </c>
      <c r="E9090" s="68" t="s">
        <v>531</v>
      </c>
      <c r="F9090" s="68" t="s">
        <v>360</v>
      </c>
      <c r="G9090" s="68" t="s">
        <v>80</v>
      </c>
      <c r="H9090" s="68" t="s">
        <v>395</v>
      </c>
      <c r="I9090" s="68" t="s">
        <v>663</v>
      </c>
      <c r="J9090" s="65">
        <v>8</v>
      </c>
      <c r="K9090" s="65">
        <v>14</v>
      </c>
      <c r="L9090" s="65">
        <v>620</v>
      </c>
      <c r="M9090" s="65" t="s">
        <v>505</v>
      </c>
    </row>
    <row r="9091" spans="1:13" ht="12.75" customHeight="1">
      <c r="A9091" s="65" t="str">
        <f>IF(ROW()=1,"KEY",IF(ISNA(VLOOKUP(B9091,車名対応マスタ!B:D,3,FALSE)),"",IF(VLOOKUP(B9091,車名対応マスタ!B:D,3,FALSE)="","",$D9091&amp;" "&amp;IF($G9091="9","J","O")&amp;" "&amp;$I9091&amp;" "&amp;IF($I9091&lt;=TEXT(★完成資料!$A$1,"yyyymm"),TEXT(★完成資料!$A$1,"yyyymm"),"999999")&amp; " " &amp; LEFT(F9091 &amp; "          ",10))))</f>
        <v xml:space="preserve">T O 202201 yyyy00 HV        </v>
      </c>
      <c r="B9091" s="68" t="s">
        <v>475</v>
      </c>
      <c r="C9091" s="68" t="s">
        <v>119</v>
      </c>
      <c r="D9091" s="68" t="s">
        <v>287</v>
      </c>
      <c r="E9091" s="68" t="s">
        <v>531</v>
      </c>
      <c r="F9091" s="68" t="s">
        <v>360</v>
      </c>
      <c r="G9091" s="68" t="s">
        <v>80</v>
      </c>
      <c r="H9091" s="68" t="s">
        <v>395</v>
      </c>
      <c r="I9091" s="68" t="s">
        <v>639</v>
      </c>
      <c r="J9091" s="65">
        <v>0</v>
      </c>
      <c r="K9091" s="65">
        <v>7</v>
      </c>
      <c r="L9091" s="65">
        <v>613</v>
      </c>
      <c r="M9091" s="65" t="s">
        <v>397</v>
      </c>
    </row>
    <row r="9092" spans="1:13" ht="12.75" customHeight="1">
      <c r="A9092" s="65" t="str">
        <f>IF(ROW()=1,"KEY",IF(ISNA(VLOOKUP(B9092,車名対応マスタ!B:D,3,FALSE)),"",IF(VLOOKUP(B9092,車名対応マスタ!B:D,3,FALSE)="","",$D9092&amp;" "&amp;IF($G9092="9","J","O")&amp;" "&amp;$I9092&amp;" "&amp;IF($I9092&lt;=TEXT(★完成資料!$A$1,"yyyymm"),TEXT(★完成資料!$A$1,"yyyymm"),"999999")&amp; " " &amp; LEFT(F9092 &amp; "          ",10))))</f>
        <v xml:space="preserve">T O 202202 yyyy00 HV        </v>
      </c>
      <c r="B9092" s="68" t="s">
        <v>475</v>
      </c>
      <c r="C9092" s="68" t="s">
        <v>119</v>
      </c>
      <c r="D9092" s="68" t="s">
        <v>287</v>
      </c>
      <c r="E9092" s="68" t="s">
        <v>531</v>
      </c>
      <c r="F9092" s="68" t="s">
        <v>360</v>
      </c>
      <c r="G9092" s="68" t="s">
        <v>80</v>
      </c>
      <c r="H9092" s="68" t="s">
        <v>395</v>
      </c>
      <c r="I9092" s="68" t="s">
        <v>640</v>
      </c>
      <c r="J9092" s="65">
        <v>0</v>
      </c>
      <c r="K9092" s="65">
        <v>10</v>
      </c>
      <c r="L9092" s="65">
        <v>613</v>
      </c>
      <c r="M9092" s="65" t="s">
        <v>397</v>
      </c>
    </row>
    <row r="9093" spans="1:13" ht="12.75" customHeight="1">
      <c r="A9093" s="65" t="str">
        <f>IF(ROW()=1,"KEY",IF(ISNA(VLOOKUP(B9093,車名対応マスタ!B:D,3,FALSE)),"",IF(VLOOKUP(B9093,車名対応マスタ!B:D,3,FALSE)="","",$D9093&amp;" "&amp;IF($G9093="9","J","O")&amp;" "&amp;$I9093&amp;" "&amp;IF($I9093&lt;=TEXT(★完成資料!$A$1,"yyyymm"),TEXT(★完成資料!$A$1,"yyyymm"),"999999")&amp; " " &amp; LEFT(F9093 &amp; "          ",10))))</f>
        <v xml:space="preserve">T O 202203 yyyy00 HV        </v>
      </c>
      <c r="B9093" s="68" t="s">
        <v>475</v>
      </c>
      <c r="C9093" s="68" t="s">
        <v>119</v>
      </c>
      <c r="D9093" s="68" t="s">
        <v>287</v>
      </c>
      <c r="E9093" s="68" t="s">
        <v>531</v>
      </c>
      <c r="F9093" s="68" t="s">
        <v>360</v>
      </c>
      <c r="G9093" s="68" t="s">
        <v>80</v>
      </c>
      <c r="H9093" s="68" t="s">
        <v>395</v>
      </c>
      <c r="I9093" s="68" t="s">
        <v>641</v>
      </c>
      <c r="J9093" s="65">
        <v>6</v>
      </c>
      <c r="K9093" s="65">
        <v>5</v>
      </c>
      <c r="L9093" s="65">
        <v>613</v>
      </c>
      <c r="M9093" s="65" t="s">
        <v>397</v>
      </c>
    </row>
    <row r="9094" spans="1:13" ht="12.75" customHeight="1">
      <c r="A9094" s="65" t="str">
        <f>IF(ROW()=1,"KEY",IF(ISNA(VLOOKUP(B9094,車名対応マスタ!B:D,3,FALSE)),"",IF(VLOOKUP(B9094,車名対応マスタ!B:D,3,FALSE)="","",$D9094&amp;" "&amp;IF($G9094="9","J","O")&amp;" "&amp;$I9094&amp;" "&amp;IF($I9094&lt;=TEXT(★完成資料!$A$1,"yyyymm"),TEXT(★完成資料!$A$1,"yyyymm"),"999999")&amp; " " &amp; LEFT(F9094 &amp; "          ",10))))</f>
        <v xml:space="preserve">T O 202204 yyyy00 HV        </v>
      </c>
      <c r="B9094" s="68" t="s">
        <v>475</v>
      </c>
      <c r="C9094" s="68" t="s">
        <v>119</v>
      </c>
      <c r="D9094" s="68" t="s">
        <v>287</v>
      </c>
      <c r="E9094" s="68" t="s">
        <v>531</v>
      </c>
      <c r="F9094" s="68" t="s">
        <v>360</v>
      </c>
      <c r="G9094" s="68" t="s">
        <v>80</v>
      </c>
      <c r="H9094" s="68" t="s">
        <v>395</v>
      </c>
      <c r="I9094" s="68" t="s">
        <v>642</v>
      </c>
      <c r="J9094" s="65">
        <v>21</v>
      </c>
      <c r="K9094" s="65">
        <v>9</v>
      </c>
      <c r="L9094" s="65">
        <v>613</v>
      </c>
      <c r="M9094" s="65" t="s">
        <v>397</v>
      </c>
    </row>
    <row r="9095" spans="1:13" ht="12.75" customHeight="1">
      <c r="A9095" s="65" t="str">
        <f>IF(ROW()=1,"KEY",IF(ISNA(VLOOKUP(B9095,車名対応マスタ!B:D,3,FALSE)),"",IF(VLOOKUP(B9095,車名対応マスタ!B:D,3,FALSE)="","",$D9095&amp;" "&amp;IF($G9095="9","J","O")&amp;" "&amp;$I9095&amp;" "&amp;IF($I9095&lt;=TEXT(★完成資料!$A$1,"yyyymm"),TEXT(★完成資料!$A$1,"yyyymm"),"999999")&amp; " " &amp; LEFT(F9095 &amp; "          ",10))))</f>
        <v xml:space="preserve">T O 202205 yyyy00 HV        </v>
      </c>
      <c r="B9095" s="68" t="s">
        <v>475</v>
      </c>
      <c r="C9095" s="68" t="s">
        <v>119</v>
      </c>
      <c r="D9095" s="68" t="s">
        <v>287</v>
      </c>
      <c r="E9095" s="68" t="s">
        <v>531</v>
      </c>
      <c r="F9095" s="68" t="s">
        <v>360</v>
      </c>
      <c r="G9095" s="68" t="s">
        <v>80</v>
      </c>
      <c r="H9095" s="68" t="s">
        <v>395</v>
      </c>
      <c r="I9095" s="68" t="s">
        <v>647</v>
      </c>
      <c r="J9095" s="65">
        <v>20</v>
      </c>
      <c r="K9095" s="65">
        <v>5</v>
      </c>
      <c r="L9095" s="65">
        <v>613</v>
      </c>
      <c r="M9095" s="65" t="s">
        <v>397</v>
      </c>
    </row>
    <row r="9096" spans="1:13" ht="12.75" customHeight="1">
      <c r="A9096" s="65" t="str">
        <f>IF(ROW()=1,"KEY",IF(ISNA(VLOOKUP(B9096,車名対応マスタ!B:D,3,FALSE)),"",IF(VLOOKUP(B9096,車名対応マスタ!B:D,3,FALSE)="","",$D9096&amp;" "&amp;IF($G9096="9","J","O")&amp;" "&amp;$I9096&amp;" "&amp;IF($I9096&lt;=TEXT(★完成資料!$A$1,"yyyymm"),TEXT(★完成資料!$A$1,"yyyymm"),"999999")&amp; " " &amp; LEFT(F9096 &amp; "          ",10))))</f>
        <v xml:space="preserve">T O 202206 yyyy00 HV        </v>
      </c>
      <c r="B9096" s="68" t="s">
        <v>475</v>
      </c>
      <c r="C9096" s="68" t="s">
        <v>119</v>
      </c>
      <c r="D9096" s="68" t="s">
        <v>287</v>
      </c>
      <c r="E9096" s="68" t="s">
        <v>531</v>
      </c>
      <c r="F9096" s="68" t="s">
        <v>360</v>
      </c>
      <c r="G9096" s="68" t="s">
        <v>80</v>
      </c>
      <c r="H9096" s="68" t="s">
        <v>395</v>
      </c>
      <c r="I9096" s="68" t="s">
        <v>652</v>
      </c>
      <c r="J9096" s="65">
        <v>27</v>
      </c>
      <c r="K9096" s="65">
        <v>9</v>
      </c>
      <c r="L9096" s="65">
        <v>613</v>
      </c>
      <c r="M9096" s="65" t="s">
        <v>397</v>
      </c>
    </row>
    <row r="9097" spans="1:13" ht="12.75" customHeight="1">
      <c r="A9097" s="65" t="str">
        <f>IF(ROW()=1,"KEY",IF(ISNA(VLOOKUP(B9097,車名対応マスタ!B:D,3,FALSE)),"",IF(VLOOKUP(B9097,車名対応マスタ!B:D,3,FALSE)="","",$D9097&amp;" "&amp;IF($G9097="9","J","O")&amp;" "&amp;$I9097&amp;" "&amp;IF($I9097&lt;=TEXT(★完成資料!$A$1,"yyyymm"),TEXT(★完成資料!$A$1,"yyyymm"),"999999")&amp; " " &amp; LEFT(F9097 &amp; "          ",10))))</f>
        <v xml:space="preserve">T O 202207 yyyy00 HV        </v>
      </c>
      <c r="B9097" s="68" t="s">
        <v>475</v>
      </c>
      <c r="C9097" s="68" t="s">
        <v>119</v>
      </c>
      <c r="D9097" s="68" t="s">
        <v>287</v>
      </c>
      <c r="E9097" s="68" t="s">
        <v>531</v>
      </c>
      <c r="F9097" s="68" t="s">
        <v>360</v>
      </c>
      <c r="G9097" s="68" t="s">
        <v>80</v>
      </c>
      <c r="H9097" s="68" t="s">
        <v>395</v>
      </c>
      <c r="I9097" s="68" t="s">
        <v>655</v>
      </c>
      <c r="J9097" s="65">
        <v>34</v>
      </c>
      <c r="K9097" s="65">
        <v>10</v>
      </c>
      <c r="L9097" s="65">
        <v>613</v>
      </c>
      <c r="M9097" s="65" t="s">
        <v>397</v>
      </c>
    </row>
    <row r="9098" spans="1:13" ht="12.75" customHeight="1">
      <c r="A9098" s="65" t="str">
        <f>IF(ROW()=1,"KEY",IF(ISNA(VLOOKUP(B9098,車名対応マスタ!B:D,3,FALSE)),"",IF(VLOOKUP(B9098,車名対応マスタ!B:D,3,FALSE)="","",$D9098&amp;" "&amp;IF($G9098="9","J","O")&amp;" "&amp;$I9098&amp;" "&amp;IF($I9098&lt;=TEXT(★完成資料!$A$1,"yyyymm"),TEXT(★完成資料!$A$1,"yyyymm"),"999999")&amp; " " &amp; LEFT(F9098 &amp; "          ",10))))</f>
        <v xml:space="preserve">T O 202208 yyyy00 HV        </v>
      </c>
      <c r="B9098" s="68" t="s">
        <v>475</v>
      </c>
      <c r="C9098" s="68" t="s">
        <v>119</v>
      </c>
      <c r="D9098" s="68" t="s">
        <v>287</v>
      </c>
      <c r="E9098" s="68" t="s">
        <v>531</v>
      </c>
      <c r="F9098" s="68" t="s">
        <v>360</v>
      </c>
      <c r="G9098" s="68" t="s">
        <v>80</v>
      </c>
      <c r="H9098" s="68" t="s">
        <v>395</v>
      </c>
      <c r="I9098" s="68" t="s">
        <v>656</v>
      </c>
      <c r="J9098" s="65">
        <v>24</v>
      </c>
      <c r="K9098" s="65">
        <v>15</v>
      </c>
      <c r="L9098" s="65">
        <v>613</v>
      </c>
      <c r="M9098" s="65" t="s">
        <v>397</v>
      </c>
    </row>
    <row r="9099" spans="1:13" ht="12.75" customHeight="1">
      <c r="A9099" s="65" t="str">
        <f>IF(ROW()=1,"KEY",IF(ISNA(VLOOKUP(B9099,車名対応マスタ!B:D,3,FALSE)),"",IF(VLOOKUP(B9099,車名対応マスタ!B:D,3,FALSE)="","",$D9099&amp;" "&amp;IF($G9099="9","J","O")&amp;" "&amp;$I9099&amp;" "&amp;IF($I9099&lt;=TEXT(★完成資料!$A$1,"yyyymm"),TEXT(★完成資料!$A$1,"yyyymm"),"999999")&amp; " " &amp; LEFT(F9099 &amp; "          ",10))))</f>
        <v xml:space="preserve">T O 202209 yyyy00 HV        </v>
      </c>
      <c r="B9099" s="68" t="s">
        <v>475</v>
      </c>
      <c r="C9099" s="68" t="s">
        <v>119</v>
      </c>
      <c r="D9099" s="68" t="s">
        <v>287</v>
      </c>
      <c r="E9099" s="68" t="s">
        <v>531</v>
      </c>
      <c r="F9099" s="68" t="s">
        <v>360</v>
      </c>
      <c r="G9099" s="68" t="s">
        <v>80</v>
      </c>
      <c r="H9099" s="68" t="s">
        <v>395</v>
      </c>
      <c r="I9099" s="68" t="s">
        <v>657</v>
      </c>
      <c r="J9099" s="65">
        <v>9</v>
      </c>
      <c r="K9099" s="65">
        <v>33</v>
      </c>
      <c r="L9099" s="65">
        <v>613</v>
      </c>
      <c r="M9099" s="65" t="s">
        <v>397</v>
      </c>
    </row>
    <row r="9100" spans="1:13" ht="12.75" customHeight="1">
      <c r="A9100" s="65" t="str">
        <f>IF(ROW()=1,"KEY",IF(ISNA(VLOOKUP(B9100,車名対応マスタ!B:D,3,FALSE)),"",IF(VLOOKUP(B9100,車名対応マスタ!B:D,3,FALSE)="","",$D9100&amp;" "&amp;IF($G9100="9","J","O")&amp;" "&amp;$I9100&amp;" "&amp;IF($I9100&lt;=TEXT(★完成資料!$A$1,"yyyymm"),TEXT(★完成資料!$A$1,"yyyymm"),"999999")&amp; " " &amp; LEFT(F9100 &amp; "          ",10))))</f>
        <v xml:space="preserve">T O 202210 yyyy00 HV        </v>
      </c>
      <c r="B9100" s="68" t="s">
        <v>475</v>
      </c>
      <c r="C9100" s="68" t="s">
        <v>119</v>
      </c>
      <c r="D9100" s="68" t="s">
        <v>287</v>
      </c>
      <c r="E9100" s="68" t="s">
        <v>531</v>
      </c>
      <c r="F9100" s="68" t="s">
        <v>360</v>
      </c>
      <c r="G9100" s="68" t="s">
        <v>80</v>
      </c>
      <c r="H9100" s="68" t="s">
        <v>395</v>
      </c>
      <c r="I9100" s="68" t="s">
        <v>663</v>
      </c>
      <c r="J9100" s="65">
        <v>15</v>
      </c>
      <c r="K9100" s="65">
        <v>26</v>
      </c>
      <c r="L9100" s="65">
        <v>613</v>
      </c>
      <c r="M9100" s="65" t="s">
        <v>397</v>
      </c>
    </row>
    <row r="9101" spans="1:13" ht="12.75" customHeight="1">
      <c r="A9101" s="65" t="str">
        <f>IF(ROW()=1,"KEY",IF(ISNA(VLOOKUP(B9101,車名対応マスタ!B:D,3,FALSE)),"",IF(VLOOKUP(B9101,車名対応マスタ!B:D,3,FALSE)="","",$D9101&amp;" "&amp;IF($G9101="9","J","O")&amp;" "&amp;$I9101&amp;" "&amp;IF($I9101&lt;=TEXT(★完成資料!$A$1,"yyyymm"),TEXT(★完成資料!$A$1,"yyyymm"),"999999")&amp; " " &amp; LEFT(F9101 &amp; "          ",10))))</f>
        <v xml:space="preserve">T O 202201 yyyy00 HV        </v>
      </c>
      <c r="B9101" s="68" t="s">
        <v>475</v>
      </c>
      <c r="C9101" s="68" t="s">
        <v>119</v>
      </c>
      <c r="D9101" s="68" t="s">
        <v>287</v>
      </c>
      <c r="E9101" s="68" t="s">
        <v>531</v>
      </c>
      <c r="F9101" s="68" t="s">
        <v>360</v>
      </c>
      <c r="G9101" s="68" t="s">
        <v>80</v>
      </c>
      <c r="H9101" s="68" t="s">
        <v>395</v>
      </c>
      <c r="I9101" s="68" t="s">
        <v>639</v>
      </c>
      <c r="J9101" s="65">
        <v>125</v>
      </c>
      <c r="K9101" s="65">
        <v>57</v>
      </c>
      <c r="L9101" s="65">
        <v>615</v>
      </c>
      <c r="M9101" s="65" t="s">
        <v>398</v>
      </c>
    </row>
    <row r="9102" spans="1:13" ht="12.75" customHeight="1">
      <c r="A9102" s="65" t="str">
        <f>IF(ROW()=1,"KEY",IF(ISNA(VLOOKUP(B9102,車名対応マスタ!B:D,3,FALSE)),"",IF(VLOOKUP(B9102,車名対応マスタ!B:D,3,FALSE)="","",$D9102&amp;" "&amp;IF($G9102="9","J","O")&amp;" "&amp;$I9102&amp;" "&amp;IF($I9102&lt;=TEXT(★完成資料!$A$1,"yyyymm"),TEXT(★完成資料!$A$1,"yyyymm"),"999999")&amp; " " &amp; LEFT(F9102 &amp; "          ",10))))</f>
        <v xml:space="preserve">T O 202202 yyyy00 HV        </v>
      </c>
      <c r="B9102" s="68" t="s">
        <v>475</v>
      </c>
      <c r="C9102" s="68" t="s">
        <v>119</v>
      </c>
      <c r="D9102" s="68" t="s">
        <v>287</v>
      </c>
      <c r="E9102" s="68" t="s">
        <v>531</v>
      </c>
      <c r="F9102" s="68" t="s">
        <v>360</v>
      </c>
      <c r="G9102" s="68" t="s">
        <v>80</v>
      </c>
      <c r="H9102" s="68" t="s">
        <v>395</v>
      </c>
      <c r="I9102" s="68" t="s">
        <v>640</v>
      </c>
      <c r="J9102" s="65">
        <v>76</v>
      </c>
      <c r="K9102" s="65">
        <v>51</v>
      </c>
      <c r="L9102" s="65">
        <v>615</v>
      </c>
      <c r="M9102" s="65" t="s">
        <v>398</v>
      </c>
    </row>
    <row r="9103" spans="1:13" ht="12.75" customHeight="1">
      <c r="A9103" s="65" t="str">
        <f>IF(ROW()=1,"KEY",IF(ISNA(VLOOKUP(B9103,車名対応マスタ!B:D,3,FALSE)),"",IF(VLOOKUP(B9103,車名対応マスタ!B:D,3,FALSE)="","",$D9103&amp;" "&amp;IF($G9103="9","J","O")&amp;" "&amp;$I9103&amp;" "&amp;IF($I9103&lt;=TEXT(★完成資料!$A$1,"yyyymm"),TEXT(★完成資料!$A$1,"yyyymm"),"999999")&amp; " " &amp; LEFT(F9103 &amp; "          ",10))))</f>
        <v xml:space="preserve">T O 202203 yyyy00 HV        </v>
      </c>
      <c r="B9103" s="68" t="s">
        <v>475</v>
      </c>
      <c r="C9103" s="68" t="s">
        <v>119</v>
      </c>
      <c r="D9103" s="68" t="s">
        <v>287</v>
      </c>
      <c r="E9103" s="68" t="s">
        <v>531</v>
      </c>
      <c r="F9103" s="68" t="s">
        <v>360</v>
      </c>
      <c r="G9103" s="68" t="s">
        <v>80</v>
      </c>
      <c r="H9103" s="68" t="s">
        <v>395</v>
      </c>
      <c r="I9103" s="68" t="s">
        <v>641</v>
      </c>
      <c r="J9103" s="65">
        <v>74</v>
      </c>
      <c r="K9103" s="65">
        <v>38</v>
      </c>
      <c r="L9103" s="65">
        <v>615</v>
      </c>
      <c r="M9103" s="65" t="s">
        <v>398</v>
      </c>
    </row>
    <row r="9104" spans="1:13" ht="12.75" customHeight="1">
      <c r="A9104" s="65" t="str">
        <f>IF(ROW()=1,"KEY",IF(ISNA(VLOOKUP(B9104,車名対応マスタ!B:D,3,FALSE)),"",IF(VLOOKUP(B9104,車名対応マスタ!B:D,3,FALSE)="","",$D9104&amp;" "&amp;IF($G9104="9","J","O")&amp;" "&amp;$I9104&amp;" "&amp;IF($I9104&lt;=TEXT(★完成資料!$A$1,"yyyymm"),TEXT(★完成資料!$A$1,"yyyymm"),"999999")&amp; " " &amp; LEFT(F9104 &amp; "          ",10))))</f>
        <v xml:space="preserve">T O 202204 yyyy00 HV        </v>
      </c>
      <c r="B9104" s="68" t="s">
        <v>475</v>
      </c>
      <c r="C9104" s="68" t="s">
        <v>119</v>
      </c>
      <c r="D9104" s="68" t="s">
        <v>287</v>
      </c>
      <c r="E9104" s="68" t="s">
        <v>531</v>
      </c>
      <c r="F9104" s="68" t="s">
        <v>360</v>
      </c>
      <c r="G9104" s="68" t="s">
        <v>80</v>
      </c>
      <c r="H9104" s="68" t="s">
        <v>395</v>
      </c>
      <c r="I9104" s="68" t="s">
        <v>642</v>
      </c>
      <c r="J9104" s="65">
        <v>91</v>
      </c>
      <c r="K9104" s="65">
        <v>29</v>
      </c>
      <c r="L9104" s="65">
        <v>615</v>
      </c>
      <c r="M9104" s="65" t="s">
        <v>398</v>
      </c>
    </row>
    <row r="9105" spans="1:13" ht="12.75" customHeight="1">
      <c r="A9105" s="65" t="str">
        <f>IF(ROW()=1,"KEY",IF(ISNA(VLOOKUP(B9105,車名対応マスタ!B:D,3,FALSE)),"",IF(VLOOKUP(B9105,車名対応マスタ!B:D,3,FALSE)="","",$D9105&amp;" "&amp;IF($G9105="9","J","O")&amp;" "&amp;$I9105&amp;" "&amp;IF($I9105&lt;=TEXT(★完成資料!$A$1,"yyyymm"),TEXT(★完成資料!$A$1,"yyyymm"),"999999")&amp; " " &amp; LEFT(F9105 &amp; "          ",10))))</f>
        <v xml:space="preserve">T O 202205 yyyy00 HV        </v>
      </c>
      <c r="B9105" s="68" t="s">
        <v>475</v>
      </c>
      <c r="C9105" s="68" t="s">
        <v>119</v>
      </c>
      <c r="D9105" s="68" t="s">
        <v>287</v>
      </c>
      <c r="E9105" s="68" t="s">
        <v>531</v>
      </c>
      <c r="F9105" s="68" t="s">
        <v>360</v>
      </c>
      <c r="G9105" s="68" t="s">
        <v>80</v>
      </c>
      <c r="H9105" s="68" t="s">
        <v>395</v>
      </c>
      <c r="I9105" s="68" t="s">
        <v>647</v>
      </c>
      <c r="J9105" s="65">
        <v>75</v>
      </c>
      <c r="K9105" s="65">
        <v>53</v>
      </c>
      <c r="L9105" s="65">
        <v>615</v>
      </c>
      <c r="M9105" s="65" t="s">
        <v>398</v>
      </c>
    </row>
    <row r="9106" spans="1:13" ht="12.75" customHeight="1">
      <c r="A9106" s="65" t="str">
        <f>IF(ROW()=1,"KEY",IF(ISNA(VLOOKUP(B9106,車名対応マスタ!B:D,3,FALSE)),"",IF(VLOOKUP(B9106,車名対応マスタ!B:D,3,FALSE)="","",$D9106&amp;" "&amp;IF($G9106="9","J","O")&amp;" "&amp;$I9106&amp;" "&amp;IF($I9106&lt;=TEXT(★完成資料!$A$1,"yyyymm"),TEXT(★完成資料!$A$1,"yyyymm"),"999999")&amp; " " &amp; LEFT(F9106 &amp; "          ",10))))</f>
        <v xml:space="preserve">T O 202206 yyyy00 HV        </v>
      </c>
      <c r="B9106" s="68" t="s">
        <v>475</v>
      </c>
      <c r="C9106" s="68" t="s">
        <v>119</v>
      </c>
      <c r="D9106" s="68" t="s">
        <v>287</v>
      </c>
      <c r="E9106" s="68" t="s">
        <v>531</v>
      </c>
      <c r="F9106" s="68" t="s">
        <v>360</v>
      </c>
      <c r="G9106" s="68" t="s">
        <v>80</v>
      </c>
      <c r="H9106" s="68" t="s">
        <v>395</v>
      </c>
      <c r="I9106" s="68" t="s">
        <v>652</v>
      </c>
      <c r="J9106" s="65">
        <v>112</v>
      </c>
      <c r="K9106" s="65">
        <v>50</v>
      </c>
      <c r="L9106" s="65">
        <v>615</v>
      </c>
      <c r="M9106" s="65" t="s">
        <v>398</v>
      </c>
    </row>
    <row r="9107" spans="1:13" ht="12.75" customHeight="1">
      <c r="A9107" s="65" t="str">
        <f>IF(ROW()=1,"KEY",IF(ISNA(VLOOKUP(B9107,車名対応マスタ!B:D,3,FALSE)),"",IF(VLOOKUP(B9107,車名対応マスタ!B:D,3,FALSE)="","",$D9107&amp;" "&amp;IF($G9107="9","J","O")&amp;" "&amp;$I9107&amp;" "&amp;IF($I9107&lt;=TEXT(★完成資料!$A$1,"yyyymm"),TEXT(★完成資料!$A$1,"yyyymm"),"999999")&amp; " " &amp; LEFT(F9107 &amp; "          ",10))))</f>
        <v xml:space="preserve">T O 202207 yyyy00 HV        </v>
      </c>
      <c r="B9107" s="68" t="s">
        <v>475</v>
      </c>
      <c r="C9107" s="68" t="s">
        <v>119</v>
      </c>
      <c r="D9107" s="68" t="s">
        <v>287</v>
      </c>
      <c r="E9107" s="68" t="s">
        <v>531</v>
      </c>
      <c r="F9107" s="68" t="s">
        <v>360</v>
      </c>
      <c r="G9107" s="68" t="s">
        <v>80</v>
      </c>
      <c r="H9107" s="68" t="s">
        <v>395</v>
      </c>
      <c r="I9107" s="68" t="s">
        <v>655</v>
      </c>
      <c r="J9107" s="65">
        <v>67</v>
      </c>
      <c r="K9107" s="65">
        <v>61</v>
      </c>
      <c r="L9107" s="65">
        <v>615</v>
      </c>
      <c r="M9107" s="65" t="s">
        <v>398</v>
      </c>
    </row>
    <row r="9108" spans="1:13" ht="12.75" customHeight="1">
      <c r="A9108" s="65" t="str">
        <f>IF(ROW()=1,"KEY",IF(ISNA(VLOOKUP(B9108,車名対応マスタ!B:D,3,FALSE)),"",IF(VLOOKUP(B9108,車名対応マスタ!B:D,3,FALSE)="","",$D9108&amp;" "&amp;IF($G9108="9","J","O")&amp;" "&amp;$I9108&amp;" "&amp;IF($I9108&lt;=TEXT(★完成資料!$A$1,"yyyymm"),TEXT(★完成資料!$A$1,"yyyymm"),"999999")&amp; " " &amp; LEFT(F9108 &amp; "          ",10))))</f>
        <v xml:space="preserve">T O 202208 yyyy00 HV        </v>
      </c>
      <c r="B9108" s="68" t="s">
        <v>475</v>
      </c>
      <c r="C9108" s="68" t="s">
        <v>119</v>
      </c>
      <c r="D9108" s="68" t="s">
        <v>287</v>
      </c>
      <c r="E9108" s="68" t="s">
        <v>531</v>
      </c>
      <c r="F9108" s="68" t="s">
        <v>360</v>
      </c>
      <c r="G9108" s="68" t="s">
        <v>80</v>
      </c>
      <c r="H9108" s="68" t="s">
        <v>395</v>
      </c>
      <c r="I9108" s="68" t="s">
        <v>656</v>
      </c>
      <c r="J9108" s="65">
        <v>79</v>
      </c>
      <c r="K9108" s="65">
        <v>54</v>
      </c>
      <c r="L9108" s="65">
        <v>615</v>
      </c>
      <c r="M9108" s="65" t="s">
        <v>398</v>
      </c>
    </row>
    <row r="9109" spans="1:13" ht="12.75" customHeight="1">
      <c r="A9109" s="65" t="str">
        <f>IF(ROW()=1,"KEY",IF(ISNA(VLOOKUP(B9109,車名対応マスタ!B:D,3,FALSE)),"",IF(VLOOKUP(B9109,車名対応マスタ!B:D,3,FALSE)="","",$D9109&amp;" "&amp;IF($G9109="9","J","O")&amp;" "&amp;$I9109&amp;" "&amp;IF($I9109&lt;=TEXT(★完成資料!$A$1,"yyyymm"),TEXT(★完成資料!$A$1,"yyyymm"),"999999")&amp; " " &amp; LEFT(F9109 &amp; "          ",10))))</f>
        <v xml:space="preserve">T O 202209 yyyy00 HV        </v>
      </c>
      <c r="B9109" s="68" t="s">
        <v>475</v>
      </c>
      <c r="C9109" s="68" t="s">
        <v>119</v>
      </c>
      <c r="D9109" s="68" t="s">
        <v>287</v>
      </c>
      <c r="E9109" s="68" t="s">
        <v>531</v>
      </c>
      <c r="F9109" s="68" t="s">
        <v>360</v>
      </c>
      <c r="G9109" s="68" t="s">
        <v>80</v>
      </c>
      <c r="H9109" s="68" t="s">
        <v>395</v>
      </c>
      <c r="I9109" s="68" t="s">
        <v>657</v>
      </c>
      <c r="J9109" s="65">
        <v>69</v>
      </c>
      <c r="K9109" s="65">
        <v>67</v>
      </c>
      <c r="L9109" s="65">
        <v>615</v>
      </c>
      <c r="M9109" s="65" t="s">
        <v>398</v>
      </c>
    </row>
    <row r="9110" spans="1:13" ht="12.75" customHeight="1">
      <c r="A9110" s="65" t="str">
        <f>IF(ROW()=1,"KEY",IF(ISNA(VLOOKUP(B9110,車名対応マスタ!B:D,3,FALSE)),"",IF(VLOOKUP(B9110,車名対応マスタ!B:D,3,FALSE)="","",$D9110&amp;" "&amp;IF($G9110="9","J","O")&amp;" "&amp;$I9110&amp;" "&amp;IF($I9110&lt;=TEXT(★完成資料!$A$1,"yyyymm"),TEXT(★完成資料!$A$1,"yyyymm"),"999999")&amp; " " &amp; LEFT(F9110 &amp; "          ",10))))</f>
        <v xml:space="preserve">T O 202210 yyyy00 HV        </v>
      </c>
      <c r="B9110" s="68" t="s">
        <v>475</v>
      </c>
      <c r="C9110" s="68" t="s">
        <v>119</v>
      </c>
      <c r="D9110" s="68" t="s">
        <v>287</v>
      </c>
      <c r="E9110" s="68" t="s">
        <v>531</v>
      </c>
      <c r="F9110" s="68" t="s">
        <v>360</v>
      </c>
      <c r="G9110" s="68" t="s">
        <v>80</v>
      </c>
      <c r="H9110" s="68" t="s">
        <v>395</v>
      </c>
      <c r="I9110" s="68" t="s">
        <v>663</v>
      </c>
      <c r="J9110" s="65">
        <v>84</v>
      </c>
      <c r="K9110" s="65">
        <v>55</v>
      </c>
      <c r="L9110" s="65">
        <v>615</v>
      </c>
      <c r="M9110" s="65" t="s">
        <v>398</v>
      </c>
    </row>
    <row r="9111" spans="1:13" ht="12.75" customHeight="1">
      <c r="A9111" s="65" t="str">
        <f>IF(ROW()=1,"KEY",IF(ISNA(VLOOKUP(B9111,車名対応マスタ!B:D,3,FALSE)),"",IF(VLOOKUP(B9111,車名対応マスタ!B:D,3,FALSE)="","",$D9111&amp;" "&amp;IF($G9111="9","J","O")&amp;" "&amp;$I9111&amp;" "&amp;IF($I9111&lt;=TEXT(★完成資料!$A$1,"yyyymm"),TEXT(★完成資料!$A$1,"yyyymm"),"999999")&amp; " " &amp; LEFT(F9111 &amp; "          ",10))))</f>
        <v xml:space="preserve">T O 202201 yyyy00 HV        </v>
      </c>
      <c r="B9111" s="68" t="s">
        <v>475</v>
      </c>
      <c r="C9111" s="68" t="s">
        <v>119</v>
      </c>
      <c r="D9111" s="68" t="s">
        <v>287</v>
      </c>
      <c r="E9111" s="68" t="s">
        <v>531</v>
      </c>
      <c r="F9111" s="68" t="s">
        <v>360</v>
      </c>
      <c r="G9111" s="68" t="s">
        <v>80</v>
      </c>
      <c r="H9111" s="68" t="s">
        <v>395</v>
      </c>
      <c r="I9111" s="68" t="s">
        <v>639</v>
      </c>
      <c r="J9111" s="65">
        <v>2</v>
      </c>
      <c r="K9111" s="65">
        <v>8</v>
      </c>
      <c r="L9111" s="65">
        <v>611</v>
      </c>
      <c r="M9111" s="65" t="s">
        <v>399</v>
      </c>
    </row>
    <row r="9112" spans="1:13" ht="12.75" customHeight="1">
      <c r="A9112" s="65" t="str">
        <f>IF(ROW()=1,"KEY",IF(ISNA(VLOOKUP(B9112,車名対応マスタ!B:D,3,FALSE)),"",IF(VLOOKUP(B9112,車名対応マスタ!B:D,3,FALSE)="","",$D9112&amp;" "&amp;IF($G9112="9","J","O")&amp;" "&amp;$I9112&amp;" "&amp;IF($I9112&lt;=TEXT(★完成資料!$A$1,"yyyymm"),TEXT(★完成資料!$A$1,"yyyymm"),"999999")&amp; " " &amp; LEFT(F9112 &amp; "          ",10))))</f>
        <v xml:space="preserve">T O 202202 yyyy00 HV        </v>
      </c>
      <c r="B9112" s="68" t="s">
        <v>475</v>
      </c>
      <c r="C9112" s="68" t="s">
        <v>119</v>
      </c>
      <c r="D9112" s="68" t="s">
        <v>287</v>
      </c>
      <c r="E9112" s="68" t="s">
        <v>531</v>
      </c>
      <c r="F9112" s="68" t="s">
        <v>360</v>
      </c>
      <c r="G9112" s="68" t="s">
        <v>80</v>
      </c>
      <c r="H9112" s="68" t="s">
        <v>395</v>
      </c>
      <c r="I9112" s="68" t="s">
        <v>640</v>
      </c>
      <c r="J9112" s="65">
        <v>0</v>
      </c>
      <c r="K9112" s="65">
        <v>3</v>
      </c>
      <c r="L9112" s="65">
        <v>611</v>
      </c>
      <c r="M9112" s="65" t="s">
        <v>399</v>
      </c>
    </row>
    <row r="9113" spans="1:13" ht="12.75" customHeight="1">
      <c r="A9113" s="65" t="str">
        <f>IF(ROW()=1,"KEY",IF(ISNA(VLOOKUP(B9113,車名対応マスタ!B:D,3,FALSE)),"",IF(VLOOKUP(B9113,車名対応マスタ!B:D,3,FALSE)="","",$D9113&amp;" "&amp;IF($G9113="9","J","O")&amp;" "&amp;$I9113&amp;" "&amp;IF($I9113&lt;=TEXT(★完成資料!$A$1,"yyyymm"),TEXT(★完成資料!$A$1,"yyyymm"),"999999")&amp; " " &amp; LEFT(F9113 &amp; "          ",10))))</f>
        <v xml:space="preserve">T O 202203 yyyy00 HV        </v>
      </c>
      <c r="B9113" s="68" t="s">
        <v>475</v>
      </c>
      <c r="C9113" s="68" t="s">
        <v>119</v>
      </c>
      <c r="D9113" s="68" t="s">
        <v>287</v>
      </c>
      <c r="E9113" s="68" t="s">
        <v>531</v>
      </c>
      <c r="F9113" s="68" t="s">
        <v>360</v>
      </c>
      <c r="G9113" s="68" t="s">
        <v>80</v>
      </c>
      <c r="H9113" s="68" t="s">
        <v>395</v>
      </c>
      <c r="I9113" s="68" t="s">
        <v>641</v>
      </c>
      <c r="J9113" s="65">
        <v>0</v>
      </c>
      <c r="K9113" s="65">
        <v>4</v>
      </c>
      <c r="L9113" s="65">
        <v>611</v>
      </c>
      <c r="M9113" s="65" t="s">
        <v>399</v>
      </c>
    </row>
    <row r="9114" spans="1:13" ht="12.75" customHeight="1">
      <c r="A9114" s="65" t="str">
        <f>IF(ROW()=1,"KEY",IF(ISNA(VLOOKUP(B9114,車名対応マスタ!B:D,3,FALSE)),"",IF(VLOOKUP(B9114,車名対応マスタ!B:D,3,FALSE)="","",$D9114&amp;" "&amp;IF($G9114="9","J","O")&amp;" "&amp;$I9114&amp;" "&amp;IF($I9114&lt;=TEXT(★完成資料!$A$1,"yyyymm"),TEXT(★完成資料!$A$1,"yyyymm"),"999999")&amp; " " &amp; LEFT(F9114 &amp; "          ",10))))</f>
        <v xml:space="preserve">T O 202204 yyyy00 HV        </v>
      </c>
      <c r="B9114" s="68" t="s">
        <v>475</v>
      </c>
      <c r="C9114" s="68" t="s">
        <v>119</v>
      </c>
      <c r="D9114" s="68" t="s">
        <v>287</v>
      </c>
      <c r="E9114" s="68" t="s">
        <v>531</v>
      </c>
      <c r="F9114" s="68" t="s">
        <v>360</v>
      </c>
      <c r="G9114" s="68" t="s">
        <v>80</v>
      </c>
      <c r="H9114" s="68" t="s">
        <v>395</v>
      </c>
      <c r="I9114" s="68" t="s">
        <v>642</v>
      </c>
      <c r="J9114" s="65">
        <v>6</v>
      </c>
      <c r="K9114" s="65">
        <v>13</v>
      </c>
      <c r="L9114" s="65">
        <v>611</v>
      </c>
      <c r="M9114" s="65" t="s">
        <v>399</v>
      </c>
    </row>
    <row r="9115" spans="1:13" ht="12.75" customHeight="1">
      <c r="A9115" s="65" t="str">
        <f>IF(ROW()=1,"KEY",IF(ISNA(VLOOKUP(B9115,車名対応マスタ!B:D,3,FALSE)),"",IF(VLOOKUP(B9115,車名対応マスタ!B:D,3,FALSE)="","",$D9115&amp;" "&amp;IF($G9115="9","J","O")&amp;" "&amp;$I9115&amp;" "&amp;IF($I9115&lt;=TEXT(★完成資料!$A$1,"yyyymm"),TEXT(★完成資料!$A$1,"yyyymm"),"999999")&amp; " " &amp; LEFT(F9115 &amp; "          ",10))))</f>
        <v xml:space="preserve">T O 202205 yyyy00 HV        </v>
      </c>
      <c r="B9115" s="68" t="s">
        <v>475</v>
      </c>
      <c r="C9115" s="68" t="s">
        <v>119</v>
      </c>
      <c r="D9115" s="68" t="s">
        <v>287</v>
      </c>
      <c r="E9115" s="68" t="s">
        <v>531</v>
      </c>
      <c r="F9115" s="68" t="s">
        <v>360</v>
      </c>
      <c r="G9115" s="68" t="s">
        <v>80</v>
      </c>
      <c r="H9115" s="68" t="s">
        <v>395</v>
      </c>
      <c r="I9115" s="68" t="s">
        <v>647</v>
      </c>
      <c r="J9115" s="65">
        <v>2</v>
      </c>
      <c r="K9115" s="65">
        <v>8</v>
      </c>
      <c r="L9115" s="65">
        <v>611</v>
      </c>
      <c r="M9115" s="65" t="s">
        <v>399</v>
      </c>
    </row>
    <row r="9116" spans="1:13" ht="12.75" customHeight="1">
      <c r="A9116" s="65" t="str">
        <f>IF(ROW()=1,"KEY",IF(ISNA(VLOOKUP(B9116,車名対応マスタ!B:D,3,FALSE)),"",IF(VLOOKUP(B9116,車名対応マスタ!B:D,3,FALSE)="","",$D9116&amp;" "&amp;IF($G9116="9","J","O")&amp;" "&amp;$I9116&amp;" "&amp;IF($I9116&lt;=TEXT(★完成資料!$A$1,"yyyymm"),TEXT(★完成資料!$A$1,"yyyymm"),"999999")&amp; " " &amp; LEFT(F9116 &amp; "          ",10))))</f>
        <v xml:space="preserve">T O 202206 yyyy00 HV        </v>
      </c>
      <c r="B9116" s="68" t="s">
        <v>475</v>
      </c>
      <c r="C9116" s="68" t="s">
        <v>119</v>
      </c>
      <c r="D9116" s="68" t="s">
        <v>287</v>
      </c>
      <c r="E9116" s="68" t="s">
        <v>531</v>
      </c>
      <c r="F9116" s="68" t="s">
        <v>360</v>
      </c>
      <c r="G9116" s="68" t="s">
        <v>80</v>
      </c>
      <c r="H9116" s="68" t="s">
        <v>395</v>
      </c>
      <c r="I9116" s="68" t="s">
        <v>652</v>
      </c>
      <c r="J9116" s="65">
        <v>7</v>
      </c>
      <c r="K9116" s="65">
        <v>2</v>
      </c>
      <c r="L9116" s="65">
        <v>611</v>
      </c>
      <c r="M9116" s="65" t="s">
        <v>399</v>
      </c>
    </row>
    <row r="9117" spans="1:13" ht="12.75" customHeight="1">
      <c r="A9117" s="65" t="str">
        <f>IF(ROW()=1,"KEY",IF(ISNA(VLOOKUP(B9117,車名対応マスタ!B:D,3,FALSE)),"",IF(VLOOKUP(B9117,車名対応マスタ!B:D,3,FALSE)="","",$D9117&amp;" "&amp;IF($G9117="9","J","O")&amp;" "&amp;$I9117&amp;" "&amp;IF($I9117&lt;=TEXT(★完成資料!$A$1,"yyyymm"),TEXT(★完成資料!$A$1,"yyyymm"),"999999")&amp; " " &amp; LEFT(F9117 &amp; "          ",10))))</f>
        <v xml:space="preserve">T O 202207 yyyy00 HV        </v>
      </c>
      <c r="B9117" s="68" t="s">
        <v>475</v>
      </c>
      <c r="C9117" s="68" t="s">
        <v>119</v>
      </c>
      <c r="D9117" s="68" t="s">
        <v>287</v>
      </c>
      <c r="E9117" s="68" t="s">
        <v>531</v>
      </c>
      <c r="F9117" s="68" t="s">
        <v>360</v>
      </c>
      <c r="G9117" s="68" t="s">
        <v>80</v>
      </c>
      <c r="H9117" s="68" t="s">
        <v>395</v>
      </c>
      <c r="I9117" s="68" t="s">
        <v>655</v>
      </c>
      <c r="J9117" s="65">
        <v>5</v>
      </c>
      <c r="K9117" s="65">
        <v>1</v>
      </c>
      <c r="L9117" s="65">
        <v>611</v>
      </c>
      <c r="M9117" s="65" t="s">
        <v>399</v>
      </c>
    </row>
    <row r="9118" spans="1:13" ht="12.75" customHeight="1">
      <c r="A9118" s="65" t="str">
        <f>IF(ROW()=1,"KEY",IF(ISNA(VLOOKUP(B9118,車名対応マスタ!B:D,3,FALSE)),"",IF(VLOOKUP(B9118,車名対応マスタ!B:D,3,FALSE)="","",$D9118&amp;" "&amp;IF($G9118="9","J","O")&amp;" "&amp;$I9118&amp;" "&amp;IF($I9118&lt;=TEXT(★完成資料!$A$1,"yyyymm"),TEXT(★完成資料!$A$1,"yyyymm"),"999999")&amp; " " &amp; LEFT(F9118 &amp; "          ",10))))</f>
        <v xml:space="preserve">T O 202208 yyyy00 HV        </v>
      </c>
      <c r="B9118" s="68" t="s">
        <v>475</v>
      </c>
      <c r="C9118" s="68" t="s">
        <v>119</v>
      </c>
      <c r="D9118" s="68" t="s">
        <v>287</v>
      </c>
      <c r="E9118" s="68" t="s">
        <v>531</v>
      </c>
      <c r="F9118" s="68" t="s">
        <v>360</v>
      </c>
      <c r="G9118" s="68" t="s">
        <v>80</v>
      </c>
      <c r="H9118" s="68" t="s">
        <v>395</v>
      </c>
      <c r="I9118" s="68" t="s">
        <v>656</v>
      </c>
      <c r="J9118" s="65">
        <v>13</v>
      </c>
      <c r="K9118" s="65">
        <v>12</v>
      </c>
      <c r="L9118" s="65">
        <v>611</v>
      </c>
      <c r="M9118" s="65" t="s">
        <v>399</v>
      </c>
    </row>
    <row r="9119" spans="1:13" ht="12.75" customHeight="1">
      <c r="A9119" s="65" t="str">
        <f>IF(ROW()=1,"KEY",IF(ISNA(VLOOKUP(B9119,車名対応マスタ!B:D,3,FALSE)),"",IF(VLOOKUP(B9119,車名対応マスタ!B:D,3,FALSE)="","",$D9119&amp;" "&amp;IF($G9119="9","J","O")&amp;" "&amp;$I9119&amp;" "&amp;IF($I9119&lt;=TEXT(★完成資料!$A$1,"yyyymm"),TEXT(★完成資料!$A$1,"yyyymm"),"999999")&amp; " " &amp; LEFT(F9119 &amp; "          ",10))))</f>
        <v xml:space="preserve">T O 202209 yyyy00 HV        </v>
      </c>
      <c r="B9119" s="68" t="s">
        <v>475</v>
      </c>
      <c r="C9119" s="68" t="s">
        <v>119</v>
      </c>
      <c r="D9119" s="68" t="s">
        <v>287</v>
      </c>
      <c r="E9119" s="68" t="s">
        <v>531</v>
      </c>
      <c r="F9119" s="68" t="s">
        <v>360</v>
      </c>
      <c r="G9119" s="68" t="s">
        <v>80</v>
      </c>
      <c r="H9119" s="68" t="s">
        <v>395</v>
      </c>
      <c r="I9119" s="68" t="s">
        <v>657</v>
      </c>
      <c r="J9119" s="65">
        <v>4</v>
      </c>
      <c r="K9119" s="65">
        <v>13</v>
      </c>
      <c r="L9119" s="65">
        <v>611</v>
      </c>
      <c r="M9119" s="65" t="s">
        <v>399</v>
      </c>
    </row>
    <row r="9120" spans="1:13" ht="12.75" customHeight="1">
      <c r="A9120" s="65" t="str">
        <f>IF(ROW()=1,"KEY",IF(ISNA(VLOOKUP(B9120,車名対応マスタ!B:D,3,FALSE)),"",IF(VLOOKUP(B9120,車名対応マスタ!B:D,3,FALSE)="","",$D9120&amp;" "&amp;IF($G9120="9","J","O")&amp;" "&amp;$I9120&amp;" "&amp;IF($I9120&lt;=TEXT(★完成資料!$A$1,"yyyymm"),TEXT(★完成資料!$A$1,"yyyymm"),"999999")&amp; " " &amp; LEFT(F9120 &amp; "          ",10))))</f>
        <v xml:space="preserve">T O 202210 yyyy00 HV        </v>
      </c>
      <c r="B9120" s="68" t="s">
        <v>475</v>
      </c>
      <c r="C9120" s="68" t="s">
        <v>119</v>
      </c>
      <c r="D9120" s="68" t="s">
        <v>287</v>
      </c>
      <c r="E9120" s="68" t="s">
        <v>531</v>
      </c>
      <c r="F9120" s="68" t="s">
        <v>360</v>
      </c>
      <c r="G9120" s="68" t="s">
        <v>80</v>
      </c>
      <c r="H9120" s="68" t="s">
        <v>395</v>
      </c>
      <c r="I9120" s="68" t="s">
        <v>663</v>
      </c>
      <c r="J9120" s="65">
        <v>7</v>
      </c>
      <c r="K9120" s="65">
        <v>19</v>
      </c>
      <c r="L9120" s="65">
        <v>611</v>
      </c>
      <c r="M9120" s="65" t="s">
        <v>399</v>
      </c>
    </row>
    <row r="9121" spans="1:13" ht="12.75" customHeight="1">
      <c r="A9121" s="65" t="str">
        <f>IF(ROW()=1,"KEY",IF(ISNA(VLOOKUP(B9121,車名対応マスタ!B:D,3,FALSE)),"",IF(VLOOKUP(B9121,車名対応マスタ!B:D,3,FALSE)="","",$D9121&amp;" "&amp;IF($G9121="9","J","O")&amp;" "&amp;$I9121&amp;" "&amp;IF($I9121&lt;=TEXT(★完成資料!$A$1,"yyyymm"),TEXT(★完成資料!$A$1,"yyyymm"),"999999")&amp; " " &amp; LEFT(F9121 &amp; "          ",10))))</f>
        <v xml:space="preserve">T O 202201 yyyy00 HV        </v>
      </c>
      <c r="B9121" s="68" t="s">
        <v>475</v>
      </c>
      <c r="C9121" s="68" t="s">
        <v>119</v>
      </c>
      <c r="D9121" s="68" t="s">
        <v>287</v>
      </c>
      <c r="E9121" s="68" t="s">
        <v>531</v>
      </c>
      <c r="F9121" s="68" t="s">
        <v>360</v>
      </c>
      <c r="G9121" s="68" t="s">
        <v>80</v>
      </c>
      <c r="H9121" s="68" t="s">
        <v>395</v>
      </c>
      <c r="I9121" s="68" t="s">
        <v>639</v>
      </c>
      <c r="J9121" s="65">
        <v>7</v>
      </c>
      <c r="K9121" s="65">
        <v>4</v>
      </c>
      <c r="L9121" s="65">
        <v>612</v>
      </c>
      <c r="M9121" s="65" t="s">
        <v>506</v>
      </c>
    </row>
    <row r="9122" spans="1:13" ht="12.75" customHeight="1">
      <c r="A9122" s="65" t="str">
        <f>IF(ROW()=1,"KEY",IF(ISNA(VLOOKUP(B9122,車名対応マスタ!B:D,3,FALSE)),"",IF(VLOOKUP(B9122,車名対応マスタ!B:D,3,FALSE)="","",$D9122&amp;" "&amp;IF($G9122="9","J","O")&amp;" "&amp;$I9122&amp;" "&amp;IF($I9122&lt;=TEXT(★完成資料!$A$1,"yyyymm"),TEXT(★完成資料!$A$1,"yyyymm"),"999999")&amp; " " &amp; LEFT(F9122 &amp; "          ",10))))</f>
        <v xml:space="preserve">T O 202202 yyyy00 HV        </v>
      </c>
      <c r="B9122" s="68" t="s">
        <v>475</v>
      </c>
      <c r="C9122" s="68" t="s">
        <v>119</v>
      </c>
      <c r="D9122" s="68" t="s">
        <v>287</v>
      </c>
      <c r="E9122" s="68" t="s">
        <v>531</v>
      </c>
      <c r="F9122" s="68" t="s">
        <v>360</v>
      </c>
      <c r="G9122" s="68" t="s">
        <v>80</v>
      </c>
      <c r="H9122" s="68" t="s">
        <v>395</v>
      </c>
      <c r="I9122" s="68" t="s">
        <v>640</v>
      </c>
      <c r="J9122" s="65">
        <v>1</v>
      </c>
      <c r="K9122" s="65">
        <v>2</v>
      </c>
      <c r="L9122" s="65">
        <v>612</v>
      </c>
      <c r="M9122" s="65" t="s">
        <v>506</v>
      </c>
    </row>
    <row r="9123" spans="1:13" ht="12.75" customHeight="1">
      <c r="A9123" s="65" t="str">
        <f>IF(ROW()=1,"KEY",IF(ISNA(VLOOKUP(B9123,車名対応マスタ!B:D,3,FALSE)),"",IF(VLOOKUP(B9123,車名対応マスタ!B:D,3,FALSE)="","",$D9123&amp;" "&amp;IF($G9123="9","J","O")&amp;" "&amp;$I9123&amp;" "&amp;IF($I9123&lt;=TEXT(★完成資料!$A$1,"yyyymm"),TEXT(★完成資料!$A$1,"yyyymm"),"999999")&amp; " " &amp; LEFT(F9123 &amp; "          ",10))))</f>
        <v xml:space="preserve">T O 202203 yyyy00 HV        </v>
      </c>
      <c r="B9123" s="68" t="s">
        <v>475</v>
      </c>
      <c r="C9123" s="68" t="s">
        <v>119</v>
      </c>
      <c r="D9123" s="68" t="s">
        <v>287</v>
      </c>
      <c r="E9123" s="68" t="s">
        <v>531</v>
      </c>
      <c r="F9123" s="68" t="s">
        <v>360</v>
      </c>
      <c r="G9123" s="68" t="s">
        <v>80</v>
      </c>
      <c r="H9123" s="68" t="s">
        <v>395</v>
      </c>
      <c r="I9123" s="68" t="s">
        <v>641</v>
      </c>
      <c r="J9123" s="65">
        <v>4</v>
      </c>
      <c r="K9123" s="65">
        <v>2</v>
      </c>
      <c r="L9123" s="65">
        <v>612</v>
      </c>
      <c r="M9123" s="65" t="s">
        <v>506</v>
      </c>
    </row>
    <row r="9124" spans="1:13" ht="12.75" customHeight="1">
      <c r="A9124" s="65" t="str">
        <f>IF(ROW()=1,"KEY",IF(ISNA(VLOOKUP(B9124,車名対応マスタ!B:D,3,FALSE)),"",IF(VLOOKUP(B9124,車名対応マスタ!B:D,3,FALSE)="","",$D9124&amp;" "&amp;IF($G9124="9","J","O")&amp;" "&amp;$I9124&amp;" "&amp;IF($I9124&lt;=TEXT(★完成資料!$A$1,"yyyymm"),TEXT(★完成資料!$A$1,"yyyymm"),"999999")&amp; " " &amp; LEFT(F9124 &amp; "          ",10))))</f>
        <v xml:space="preserve">T O 202204 yyyy00 HV        </v>
      </c>
      <c r="B9124" s="68" t="s">
        <v>475</v>
      </c>
      <c r="C9124" s="68" t="s">
        <v>119</v>
      </c>
      <c r="D9124" s="68" t="s">
        <v>287</v>
      </c>
      <c r="E9124" s="68" t="s">
        <v>531</v>
      </c>
      <c r="F9124" s="68" t="s">
        <v>360</v>
      </c>
      <c r="G9124" s="68" t="s">
        <v>80</v>
      </c>
      <c r="H9124" s="68" t="s">
        <v>395</v>
      </c>
      <c r="I9124" s="68" t="s">
        <v>642</v>
      </c>
      <c r="J9124" s="65">
        <v>0</v>
      </c>
      <c r="K9124" s="65">
        <v>1</v>
      </c>
      <c r="L9124" s="65">
        <v>612</v>
      </c>
      <c r="M9124" s="65" t="s">
        <v>506</v>
      </c>
    </row>
    <row r="9125" spans="1:13" ht="12.75" customHeight="1">
      <c r="A9125" s="65" t="str">
        <f>IF(ROW()=1,"KEY",IF(ISNA(VLOOKUP(B9125,車名対応マスタ!B:D,3,FALSE)),"",IF(VLOOKUP(B9125,車名対応マスタ!B:D,3,FALSE)="","",$D9125&amp;" "&amp;IF($G9125="9","J","O")&amp;" "&amp;$I9125&amp;" "&amp;IF($I9125&lt;=TEXT(★完成資料!$A$1,"yyyymm"),TEXT(★完成資料!$A$1,"yyyymm"),"999999")&amp; " " &amp; LEFT(F9125 &amp; "          ",10))))</f>
        <v xml:space="preserve">T O 202205 yyyy00 HV        </v>
      </c>
      <c r="B9125" s="68" t="s">
        <v>475</v>
      </c>
      <c r="C9125" s="68" t="s">
        <v>119</v>
      </c>
      <c r="D9125" s="68" t="s">
        <v>287</v>
      </c>
      <c r="E9125" s="68" t="s">
        <v>531</v>
      </c>
      <c r="F9125" s="68" t="s">
        <v>360</v>
      </c>
      <c r="G9125" s="68" t="s">
        <v>80</v>
      </c>
      <c r="H9125" s="68" t="s">
        <v>395</v>
      </c>
      <c r="I9125" s="68" t="s">
        <v>647</v>
      </c>
      <c r="J9125" s="65">
        <v>1</v>
      </c>
      <c r="K9125" s="65">
        <v>2</v>
      </c>
      <c r="L9125" s="65">
        <v>612</v>
      </c>
      <c r="M9125" s="65" t="s">
        <v>506</v>
      </c>
    </row>
    <row r="9126" spans="1:13" ht="12.75" customHeight="1">
      <c r="A9126" s="65" t="str">
        <f>IF(ROW()=1,"KEY",IF(ISNA(VLOOKUP(B9126,車名対応マスタ!B:D,3,FALSE)),"",IF(VLOOKUP(B9126,車名対応マスタ!B:D,3,FALSE)="","",$D9126&amp;" "&amp;IF($G9126="9","J","O")&amp;" "&amp;$I9126&amp;" "&amp;IF($I9126&lt;=TEXT(★完成資料!$A$1,"yyyymm"),TEXT(★完成資料!$A$1,"yyyymm"),"999999")&amp; " " &amp; LEFT(F9126 &amp; "          ",10))))</f>
        <v xml:space="preserve">T O 202206 yyyy00 HV        </v>
      </c>
      <c r="B9126" s="68" t="s">
        <v>475</v>
      </c>
      <c r="C9126" s="68" t="s">
        <v>119</v>
      </c>
      <c r="D9126" s="68" t="s">
        <v>287</v>
      </c>
      <c r="E9126" s="68" t="s">
        <v>531</v>
      </c>
      <c r="F9126" s="68" t="s">
        <v>360</v>
      </c>
      <c r="G9126" s="68" t="s">
        <v>80</v>
      </c>
      <c r="H9126" s="68" t="s">
        <v>395</v>
      </c>
      <c r="I9126" s="68" t="s">
        <v>652</v>
      </c>
      <c r="J9126" s="65">
        <v>2</v>
      </c>
      <c r="K9126" s="65">
        <v>2</v>
      </c>
      <c r="L9126" s="65">
        <v>612</v>
      </c>
      <c r="M9126" s="65" t="s">
        <v>506</v>
      </c>
    </row>
    <row r="9127" spans="1:13" ht="12.75" customHeight="1">
      <c r="A9127" s="65" t="str">
        <f>IF(ROW()=1,"KEY",IF(ISNA(VLOOKUP(B9127,車名対応マスタ!B:D,3,FALSE)),"",IF(VLOOKUP(B9127,車名対応マスタ!B:D,3,FALSE)="","",$D9127&amp;" "&amp;IF($G9127="9","J","O")&amp;" "&amp;$I9127&amp;" "&amp;IF($I9127&lt;=TEXT(★完成資料!$A$1,"yyyymm"),TEXT(★完成資料!$A$1,"yyyymm"),"999999")&amp; " " &amp; LEFT(F9127 &amp; "          ",10))))</f>
        <v xml:space="preserve">T O 202207 yyyy00 HV        </v>
      </c>
      <c r="B9127" s="68" t="s">
        <v>475</v>
      </c>
      <c r="C9127" s="68" t="s">
        <v>119</v>
      </c>
      <c r="D9127" s="68" t="s">
        <v>287</v>
      </c>
      <c r="E9127" s="68" t="s">
        <v>531</v>
      </c>
      <c r="F9127" s="68" t="s">
        <v>360</v>
      </c>
      <c r="G9127" s="68" t="s">
        <v>80</v>
      </c>
      <c r="H9127" s="68" t="s">
        <v>395</v>
      </c>
      <c r="I9127" s="68" t="s">
        <v>655</v>
      </c>
      <c r="J9127" s="65">
        <v>0</v>
      </c>
      <c r="K9127" s="65">
        <v>1</v>
      </c>
      <c r="L9127" s="65">
        <v>612</v>
      </c>
      <c r="M9127" s="65" t="s">
        <v>506</v>
      </c>
    </row>
    <row r="9128" spans="1:13" ht="12.75" customHeight="1">
      <c r="A9128" s="65" t="str">
        <f>IF(ROW()=1,"KEY",IF(ISNA(VLOOKUP(B9128,車名対応マスタ!B:D,3,FALSE)),"",IF(VLOOKUP(B9128,車名対応マスタ!B:D,3,FALSE)="","",$D9128&amp;" "&amp;IF($G9128="9","J","O")&amp;" "&amp;$I9128&amp;" "&amp;IF($I9128&lt;=TEXT(★完成資料!$A$1,"yyyymm"),TEXT(★完成資料!$A$1,"yyyymm"),"999999")&amp; " " &amp; LEFT(F9128 &amp; "          ",10))))</f>
        <v xml:space="preserve">T O 202208 yyyy00 HV        </v>
      </c>
      <c r="B9128" s="68" t="s">
        <v>475</v>
      </c>
      <c r="C9128" s="68" t="s">
        <v>119</v>
      </c>
      <c r="D9128" s="68" t="s">
        <v>287</v>
      </c>
      <c r="E9128" s="68" t="s">
        <v>531</v>
      </c>
      <c r="F9128" s="68" t="s">
        <v>360</v>
      </c>
      <c r="G9128" s="68" t="s">
        <v>80</v>
      </c>
      <c r="H9128" s="68" t="s">
        <v>395</v>
      </c>
      <c r="I9128" s="68" t="s">
        <v>656</v>
      </c>
      <c r="J9128" s="65">
        <v>4</v>
      </c>
      <c r="K9128" s="65">
        <v>2</v>
      </c>
      <c r="L9128" s="65">
        <v>612</v>
      </c>
      <c r="M9128" s="65" t="s">
        <v>506</v>
      </c>
    </row>
    <row r="9129" spans="1:13" ht="12.75" customHeight="1">
      <c r="A9129" s="65" t="str">
        <f>IF(ROW()=1,"KEY",IF(ISNA(VLOOKUP(B9129,車名対応マスタ!B:D,3,FALSE)),"",IF(VLOOKUP(B9129,車名対応マスタ!B:D,3,FALSE)="","",$D9129&amp;" "&amp;IF($G9129="9","J","O")&amp;" "&amp;$I9129&amp;" "&amp;IF($I9129&lt;=TEXT(★完成資料!$A$1,"yyyymm"),TEXT(★完成資料!$A$1,"yyyymm"),"999999")&amp; " " &amp; LEFT(F9129 &amp; "          ",10))))</f>
        <v xml:space="preserve">T O 202209 yyyy00 HV        </v>
      </c>
      <c r="B9129" s="68" t="s">
        <v>475</v>
      </c>
      <c r="C9129" s="68" t="s">
        <v>119</v>
      </c>
      <c r="D9129" s="68" t="s">
        <v>287</v>
      </c>
      <c r="E9129" s="68" t="s">
        <v>531</v>
      </c>
      <c r="F9129" s="68" t="s">
        <v>360</v>
      </c>
      <c r="G9129" s="68" t="s">
        <v>80</v>
      </c>
      <c r="H9129" s="68" t="s">
        <v>395</v>
      </c>
      <c r="I9129" s="68" t="s">
        <v>657</v>
      </c>
      <c r="J9129" s="65">
        <v>2</v>
      </c>
      <c r="K9129" s="65">
        <v>2</v>
      </c>
      <c r="L9129" s="65">
        <v>612</v>
      </c>
      <c r="M9129" s="65" t="s">
        <v>506</v>
      </c>
    </row>
    <row r="9130" spans="1:13" ht="12.75" customHeight="1">
      <c r="A9130" s="65" t="str">
        <f>IF(ROW()=1,"KEY",IF(ISNA(VLOOKUP(B9130,車名対応マスタ!B:D,3,FALSE)),"",IF(VLOOKUP(B9130,車名対応マスタ!B:D,3,FALSE)="","",$D9130&amp;" "&amp;IF($G9130="9","J","O")&amp;" "&amp;$I9130&amp;" "&amp;IF($I9130&lt;=TEXT(★完成資料!$A$1,"yyyymm"),TEXT(★完成資料!$A$1,"yyyymm"),"999999")&amp; " " &amp; LEFT(F9130 &amp; "          ",10))))</f>
        <v xml:space="preserve">T O 202210 yyyy00 HV        </v>
      </c>
      <c r="B9130" s="68" t="s">
        <v>475</v>
      </c>
      <c r="C9130" s="68" t="s">
        <v>119</v>
      </c>
      <c r="D9130" s="68" t="s">
        <v>287</v>
      </c>
      <c r="E9130" s="68" t="s">
        <v>531</v>
      </c>
      <c r="F9130" s="68" t="s">
        <v>360</v>
      </c>
      <c r="G9130" s="68" t="s">
        <v>80</v>
      </c>
      <c r="H9130" s="68" t="s">
        <v>395</v>
      </c>
      <c r="I9130" s="68" t="s">
        <v>663</v>
      </c>
      <c r="J9130" s="65">
        <v>0</v>
      </c>
      <c r="K9130" s="65">
        <v>3</v>
      </c>
      <c r="L9130" s="65">
        <v>612</v>
      </c>
      <c r="M9130" s="65" t="s">
        <v>506</v>
      </c>
    </row>
    <row r="9131" spans="1:13" ht="12.75" customHeight="1">
      <c r="A9131" s="65" t="str">
        <f>IF(ROW()=1,"KEY",IF(ISNA(VLOOKUP(B9131,車名対応マスタ!B:D,3,FALSE)),"",IF(VLOOKUP(B9131,車名対応マスタ!B:D,3,FALSE)="","",$D9131&amp;" "&amp;IF($G9131="9","J","O")&amp;" "&amp;$I9131&amp;" "&amp;IF($I9131&lt;=TEXT(★完成資料!$A$1,"yyyymm"),TEXT(★完成資料!$A$1,"yyyymm"),"999999")&amp; " " &amp; LEFT(F9131 &amp; "          ",10))))</f>
        <v xml:space="preserve">T O 202201 yyyy00 HV        </v>
      </c>
      <c r="B9131" s="68" t="s">
        <v>475</v>
      </c>
      <c r="C9131" s="68" t="s">
        <v>119</v>
      </c>
      <c r="D9131" s="68" t="s">
        <v>287</v>
      </c>
      <c r="E9131" s="68" t="s">
        <v>531</v>
      </c>
      <c r="F9131" s="68" t="s">
        <v>360</v>
      </c>
      <c r="G9131" s="68" t="s">
        <v>80</v>
      </c>
      <c r="H9131" s="68" t="s">
        <v>395</v>
      </c>
      <c r="I9131" s="68" t="s">
        <v>639</v>
      </c>
      <c r="J9131" s="65">
        <v>9</v>
      </c>
      <c r="K9131" s="65">
        <v>17</v>
      </c>
      <c r="L9131" s="65">
        <v>608</v>
      </c>
      <c r="M9131" s="65" t="s">
        <v>507</v>
      </c>
    </row>
    <row r="9132" spans="1:13" ht="12.75" customHeight="1">
      <c r="A9132" s="65" t="str">
        <f>IF(ROW()=1,"KEY",IF(ISNA(VLOOKUP(B9132,車名対応マスタ!B:D,3,FALSE)),"",IF(VLOOKUP(B9132,車名対応マスタ!B:D,3,FALSE)="","",$D9132&amp;" "&amp;IF($G9132="9","J","O")&amp;" "&amp;$I9132&amp;" "&amp;IF($I9132&lt;=TEXT(★完成資料!$A$1,"yyyymm"),TEXT(★完成資料!$A$1,"yyyymm"),"999999")&amp; " " &amp; LEFT(F9132 &amp; "          ",10))))</f>
        <v xml:space="preserve">T O 202202 yyyy00 HV        </v>
      </c>
      <c r="B9132" s="68" t="s">
        <v>475</v>
      </c>
      <c r="C9132" s="68" t="s">
        <v>119</v>
      </c>
      <c r="D9132" s="68" t="s">
        <v>287</v>
      </c>
      <c r="E9132" s="68" t="s">
        <v>531</v>
      </c>
      <c r="F9132" s="68" t="s">
        <v>360</v>
      </c>
      <c r="G9132" s="68" t="s">
        <v>80</v>
      </c>
      <c r="H9132" s="68" t="s">
        <v>395</v>
      </c>
      <c r="I9132" s="68" t="s">
        <v>640</v>
      </c>
      <c r="J9132" s="65">
        <v>3</v>
      </c>
      <c r="K9132" s="65">
        <v>14</v>
      </c>
      <c r="L9132" s="65">
        <v>608</v>
      </c>
      <c r="M9132" s="65" t="s">
        <v>507</v>
      </c>
    </row>
    <row r="9133" spans="1:13" ht="12.75" customHeight="1">
      <c r="A9133" s="65" t="str">
        <f>IF(ROW()=1,"KEY",IF(ISNA(VLOOKUP(B9133,車名対応マスタ!B:D,3,FALSE)),"",IF(VLOOKUP(B9133,車名対応マスタ!B:D,3,FALSE)="","",$D9133&amp;" "&amp;IF($G9133="9","J","O")&amp;" "&amp;$I9133&amp;" "&amp;IF($I9133&lt;=TEXT(★完成資料!$A$1,"yyyymm"),TEXT(★完成資料!$A$1,"yyyymm"),"999999")&amp; " " &amp; LEFT(F9133 &amp; "          ",10))))</f>
        <v xml:space="preserve">T O 202203 yyyy00 HV        </v>
      </c>
      <c r="B9133" s="68" t="s">
        <v>475</v>
      </c>
      <c r="C9133" s="68" t="s">
        <v>119</v>
      </c>
      <c r="D9133" s="68" t="s">
        <v>287</v>
      </c>
      <c r="E9133" s="68" t="s">
        <v>531</v>
      </c>
      <c r="F9133" s="68" t="s">
        <v>360</v>
      </c>
      <c r="G9133" s="68" t="s">
        <v>80</v>
      </c>
      <c r="H9133" s="68" t="s">
        <v>395</v>
      </c>
      <c r="I9133" s="68" t="s">
        <v>641</v>
      </c>
      <c r="J9133" s="65">
        <v>19</v>
      </c>
      <c r="K9133" s="65">
        <v>19</v>
      </c>
      <c r="L9133" s="65">
        <v>608</v>
      </c>
      <c r="M9133" s="65" t="s">
        <v>507</v>
      </c>
    </row>
    <row r="9134" spans="1:13" ht="12.75" customHeight="1">
      <c r="A9134" s="65" t="str">
        <f>IF(ROW()=1,"KEY",IF(ISNA(VLOOKUP(B9134,車名対応マスタ!B:D,3,FALSE)),"",IF(VLOOKUP(B9134,車名対応マスタ!B:D,3,FALSE)="","",$D9134&amp;" "&amp;IF($G9134="9","J","O")&amp;" "&amp;$I9134&amp;" "&amp;IF($I9134&lt;=TEXT(★完成資料!$A$1,"yyyymm"),TEXT(★完成資料!$A$1,"yyyymm"),"999999")&amp; " " &amp; LEFT(F9134 &amp; "          ",10))))</f>
        <v xml:space="preserve">T O 202204 yyyy00 HV        </v>
      </c>
      <c r="B9134" s="68" t="s">
        <v>475</v>
      </c>
      <c r="C9134" s="68" t="s">
        <v>119</v>
      </c>
      <c r="D9134" s="68" t="s">
        <v>287</v>
      </c>
      <c r="E9134" s="68" t="s">
        <v>531</v>
      </c>
      <c r="F9134" s="68" t="s">
        <v>360</v>
      </c>
      <c r="G9134" s="68" t="s">
        <v>80</v>
      </c>
      <c r="H9134" s="68" t="s">
        <v>395</v>
      </c>
      <c r="I9134" s="68" t="s">
        <v>642</v>
      </c>
      <c r="J9134" s="65">
        <v>33</v>
      </c>
      <c r="K9134" s="65">
        <v>14</v>
      </c>
      <c r="L9134" s="65">
        <v>608</v>
      </c>
      <c r="M9134" s="65" t="s">
        <v>507</v>
      </c>
    </row>
    <row r="9135" spans="1:13" ht="12.75" customHeight="1">
      <c r="A9135" s="65" t="str">
        <f>IF(ROW()=1,"KEY",IF(ISNA(VLOOKUP(B9135,車名対応マスタ!B:D,3,FALSE)),"",IF(VLOOKUP(B9135,車名対応マスタ!B:D,3,FALSE)="","",$D9135&amp;" "&amp;IF($G9135="9","J","O")&amp;" "&amp;$I9135&amp;" "&amp;IF($I9135&lt;=TEXT(★完成資料!$A$1,"yyyymm"),TEXT(★完成資料!$A$1,"yyyymm"),"999999")&amp; " " &amp; LEFT(F9135 &amp; "          ",10))))</f>
        <v xml:space="preserve">T O 202205 yyyy00 HV        </v>
      </c>
      <c r="B9135" s="68" t="s">
        <v>475</v>
      </c>
      <c r="C9135" s="68" t="s">
        <v>119</v>
      </c>
      <c r="D9135" s="68" t="s">
        <v>287</v>
      </c>
      <c r="E9135" s="68" t="s">
        <v>531</v>
      </c>
      <c r="F9135" s="68" t="s">
        <v>360</v>
      </c>
      <c r="G9135" s="68" t="s">
        <v>80</v>
      </c>
      <c r="H9135" s="68" t="s">
        <v>395</v>
      </c>
      <c r="I9135" s="68" t="s">
        <v>647</v>
      </c>
      <c r="J9135" s="65">
        <v>21</v>
      </c>
      <c r="K9135" s="65">
        <v>11</v>
      </c>
      <c r="L9135" s="65">
        <v>608</v>
      </c>
      <c r="M9135" s="65" t="s">
        <v>507</v>
      </c>
    </row>
    <row r="9136" spans="1:13" ht="12.75" customHeight="1">
      <c r="A9136" s="65" t="str">
        <f>IF(ROW()=1,"KEY",IF(ISNA(VLOOKUP(B9136,車名対応マスタ!B:D,3,FALSE)),"",IF(VLOOKUP(B9136,車名対応マスタ!B:D,3,FALSE)="","",$D9136&amp;" "&amp;IF($G9136="9","J","O")&amp;" "&amp;$I9136&amp;" "&amp;IF($I9136&lt;=TEXT(★完成資料!$A$1,"yyyymm"),TEXT(★完成資料!$A$1,"yyyymm"),"999999")&amp; " " &amp; LEFT(F9136 &amp; "          ",10))))</f>
        <v xml:space="preserve">T O 202206 yyyy00 HV        </v>
      </c>
      <c r="B9136" s="68" t="s">
        <v>475</v>
      </c>
      <c r="C9136" s="68" t="s">
        <v>119</v>
      </c>
      <c r="D9136" s="68" t="s">
        <v>287</v>
      </c>
      <c r="E9136" s="68" t="s">
        <v>531</v>
      </c>
      <c r="F9136" s="68" t="s">
        <v>360</v>
      </c>
      <c r="G9136" s="68" t="s">
        <v>80</v>
      </c>
      <c r="H9136" s="68" t="s">
        <v>395</v>
      </c>
      <c r="I9136" s="68" t="s">
        <v>652</v>
      </c>
      <c r="J9136" s="65">
        <v>20</v>
      </c>
      <c r="K9136" s="65">
        <v>9</v>
      </c>
      <c r="L9136" s="65">
        <v>608</v>
      </c>
      <c r="M9136" s="65" t="s">
        <v>507</v>
      </c>
    </row>
    <row r="9137" spans="1:13" ht="12.75" customHeight="1">
      <c r="A9137" s="65" t="str">
        <f>IF(ROW()=1,"KEY",IF(ISNA(VLOOKUP(B9137,車名対応マスタ!B:D,3,FALSE)),"",IF(VLOOKUP(B9137,車名対応マスタ!B:D,3,FALSE)="","",$D9137&amp;" "&amp;IF($G9137="9","J","O")&amp;" "&amp;$I9137&amp;" "&amp;IF($I9137&lt;=TEXT(★完成資料!$A$1,"yyyymm"),TEXT(★完成資料!$A$1,"yyyymm"),"999999")&amp; " " &amp; LEFT(F9137 &amp; "          ",10))))</f>
        <v xml:space="preserve">T O 202207 yyyy00 HV        </v>
      </c>
      <c r="B9137" s="68" t="s">
        <v>475</v>
      </c>
      <c r="C9137" s="68" t="s">
        <v>119</v>
      </c>
      <c r="D9137" s="68" t="s">
        <v>287</v>
      </c>
      <c r="E9137" s="68" t="s">
        <v>531</v>
      </c>
      <c r="F9137" s="68" t="s">
        <v>360</v>
      </c>
      <c r="G9137" s="68" t="s">
        <v>80</v>
      </c>
      <c r="H9137" s="68" t="s">
        <v>395</v>
      </c>
      <c r="I9137" s="68" t="s">
        <v>655</v>
      </c>
      <c r="J9137" s="65">
        <v>20</v>
      </c>
      <c r="K9137" s="65">
        <v>10</v>
      </c>
      <c r="L9137" s="65">
        <v>608</v>
      </c>
      <c r="M9137" s="65" t="s">
        <v>507</v>
      </c>
    </row>
    <row r="9138" spans="1:13" ht="12.75" customHeight="1">
      <c r="A9138" s="65" t="str">
        <f>IF(ROW()=1,"KEY",IF(ISNA(VLOOKUP(B9138,車名対応マスタ!B:D,3,FALSE)),"",IF(VLOOKUP(B9138,車名対応マスタ!B:D,3,FALSE)="","",$D9138&amp;" "&amp;IF($G9138="9","J","O")&amp;" "&amp;$I9138&amp;" "&amp;IF($I9138&lt;=TEXT(★完成資料!$A$1,"yyyymm"),TEXT(★完成資料!$A$1,"yyyymm"),"999999")&amp; " " &amp; LEFT(F9138 &amp; "          ",10))))</f>
        <v xml:space="preserve">T O 202208 yyyy00 HV        </v>
      </c>
      <c r="B9138" s="68" t="s">
        <v>475</v>
      </c>
      <c r="C9138" s="68" t="s">
        <v>119</v>
      </c>
      <c r="D9138" s="68" t="s">
        <v>287</v>
      </c>
      <c r="E9138" s="68" t="s">
        <v>531</v>
      </c>
      <c r="F9138" s="68" t="s">
        <v>360</v>
      </c>
      <c r="G9138" s="68" t="s">
        <v>80</v>
      </c>
      <c r="H9138" s="68" t="s">
        <v>395</v>
      </c>
      <c r="I9138" s="68" t="s">
        <v>656</v>
      </c>
      <c r="J9138" s="65">
        <v>0</v>
      </c>
      <c r="K9138" s="65">
        <v>8</v>
      </c>
      <c r="L9138" s="65">
        <v>608</v>
      </c>
      <c r="M9138" s="65" t="s">
        <v>507</v>
      </c>
    </row>
    <row r="9139" spans="1:13" ht="12.75" customHeight="1">
      <c r="A9139" s="65" t="str">
        <f>IF(ROW()=1,"KEY",IF(ISNA(VLOOKUP(B9139,車名対応マスタ!B:D,3,FALSE)),"",IF(VLOOKUP(B9139,車名対応マスタ!B:D,3,FALSE)="","",$D9139&amp;" "&amp;IF($G9139="9","J","O")&amp;" "&amp;$I9139&amp;" "&amp;IF($I9139&lt;=TEXT(★完成資料!$A$1,"yyyymm"),TEXT(★完成資料!$A$1,"yyyymm"),"999999")&amp; " " &amp; LEFT(F9139 &amp; "          ",10))))</f>
        <v xml:space="preserve">T O 202209 yyyy00 HV        </v>
      </c>
      <c r="B9139" s="68" t="s">
        <v>475</v>
      </c>
      <c r="C9139" s="68" t="s">
        <v>119</v>
      </c>
      <c r="D9139" s="68" t="s">
        <v>287</v>
      </c>
      <c r="E9139" s="68" t="s">
        <v>531</v>
      </c>
      <c r="F9139" s="68" t="s">
        <v>360</v>
      </c>
      <c r="G9139" s="68" t="s">
        <v>80</v>
      </c>
      <c r="H9139" s="68" t="s">
        <v>395</v>
      </c>
      <c r="I9139" s="68" t="s">
        <v>657</v>
      </c>
      <c r="J9139" s="65">
        <v>15</v>
      </c>
      <c r="K9139" s="65">
        <v>11</v>
      </c>
      <c r="L9139" s="65">
        <v>608</v>
      </c>
      <c r="M9139" s="65" t="s">
        <v>507</v>
      </c>
    </row>
    <row r="9140" spans="1:13" ht="12.75" customHeight="1">
      <c r="A9140" s="65" t="str">
        <f>IF(ROW()=1,"KEY",IF(ISNA(VLOOKUP(B9140,車名対応マスタ!B:D,3,FALSE)),"",IF(VLOOKUP(B9140,車名対応マスタ!B:D,3,FALSE)="","",$D9140&amp;" "&amp;IF($G9140="9","J","O")&amp;" "&amp;$I9140&amp;" "&amp;IF($I9140&lt;=TEXT(★完成資料!$A$1,"yyyymm"),TEXT(★完成資料!$A$1,"yyyymm"),"999999")&amp; " " &amp; LEFT(F9140 &amp; "          ",10))))</f>
        <v xml:space="preserve">T O 202210 yyyy00 HV        </v>
      </c>
      <c r="B9140" s="68" t="s">
        <v>475</v>
      </c>
      <c r="C9140" s="68" t="s">
        <v>119</v>
      </c>
      <c r="D9140" s="68" t="s">
        <v>287</v>
      </c>
      <c r="E9140" s="68" t="s">
        <v>531</v>
      </c>
      <c r="F9140" s="68" t="s">
        <v>360</v>
      </c>
      <c r="G9140" s="68" t="s">
        <v>80</v>
      </c>
      <c r="H9140" s="68" t="s">
        <v>395</v>
      </c>
      <c r="I9140" s="68" t="s">
        <v>663</v>
      </c>
      <c r="J9140" s="65">
        <v>10</v>
      </c>
      <c r="K9140" s="65">
        <v>12</v>
      </c>
      <c r="L9140" s="65">
        <v>608</v>
      </c>
      <c r="M9140" s="65" t="s">
        <v>507</v>
      </c>
    </row>
    <row r="9141" spans="1:13" ht="12.75" customHeight="1">
      <c r="A9141" s="65" t="str">
        <f>IF(ROW()=1,"KEY",IF(ISNA(VLOOKUP(B9141,車名対応マスタ!B:D,3,FALSE)),"",IF(VLOOKUP(B9141,車名対応マスタ!B:D,3,FALSE)="","",$D9141&amp;" "&amp;IF($G9141="9","J","O")&amp;" "&amp;$I9141&amp;" "&amp;IF($I9141&lt;=TEXT(★完成資料!$A$1,"yyyymm"),TEXT(★完成資料!$A$1,"yyyymm"),"999999")&amp; " " &amp; LEFT(F9141 &amp; "          ",10))))</f>
        <v xml:space="preserve">T O 202201 yyyy00 HV        </v>
      </c>
      <c r="B9141" s="68" t="s">
        <v>475</v>
      </c>
      <c r="C9141" s="68" t="s">
        <v>119</v>
      </c>
      <c r="D9141" s="68" t="s">
        <v>287</v>
      </c>
      <c r="E9141" s="68" t="s">
        <v>531</v>
      </c>
      <c r="F9141" s="68" t="s">
        <v>360</v>
      </c>
      <c r="G9141" s="68" t="s">
        <v>80</v>
      </c>
      <c r="H9141" s="68" t="s">
        <v>395</v>
      </c>
      <c r="I9141" s="68" t="s">
        <v>639</v>
      </c>
      <c r="J9141" s="65">
        <v>9</v>
      </c>
      <c r="K9141" s="65">
        <v>1</v>
      </c>
      <c r="L9141" s="65">
        <v>448</v>
      </c>
      <c r="M9141" s="65" t="s">
        <v>400</v>
      </c>
    </row>
    <row r="9142" spans="1:13" ht="12.75" customHeight="1">
      <c r="A9142" s="65" t="str">
        <f>IF(ROW()=1,"KEY",IF(ISNA(VLOOKUP(B9142,車名対応マスタ!B:D,3,FALSE)),"",IF(VLOOKUP(B9142,車名対応マスタ!B:D,3,FALSE)="","",$D9142&amp;" "&amp;IF($G9142="9","J","O")&amp;" "&amp;$I9142&amp;" "&amp;IF($I9142&lt;=TEXT(★完成資料!$A$1,"yyyymm"),TEXT(★完成資料!$A$1,"yyyymm"),"999999")&amp; " " &amp; LEFT(F9142 &amp; "          ",10))))</f>
        <v xml:space="preserve">T O 202202 yyyy00 HV        </v>
      </c>
      <c r="B9142" s="68" t="s">
        <v>475</v>
      </c>
      <c r="C9142" s="68" t="s">
        <v>119</v>
      </c>
      <c r="D9142" s="68" t="s">
        <v>287</v>
      </c>
      <c r="E9142" s="68" t="s">
        <v>531</v>
      </c>
      <c r="F9142" s="68" t="s">
        <v>360</v>
      </c>
      <c r="G9142" s="68" t="s">
        <v>80</v>
      </c>
      <c r="H9142" s="68" t="s">
        <v>395</v>
      </c>
      <c r="I9142" s="68" t="s">
        <v>640</v>
      </c>
      <c r="J9142" s="65">
        <v>4</v>
      </c>
      <c r="K9142" s="65">
        <v>5</v>
      </c>
      <c r="L9142" s="65">
        <v>448</v>
      </c>
      <c r="M9142" s="65" t="s">
        <v>400</v>
      </c>
    </row>
    <row r="9143" spans="1:13" ht="12.75" customHeight="1">
      <c r="A9143" s="65" t="str">
        <f>IF(ROW()=1,"KEY",IF(ISNA(VLOOKUP(B9143,車名対応マスタ!B:D,3,FALSE)),"",IF(VLOOKUP(B9143,車名対応マスタ!B:D,3,FALSE)="","",$D9143&amp;" "&amp;IF($G9143="9","J","O")&amp;" "&amp;$I9143&amp;" "&amp;IF($I9143&lt;=TEXT(★完成資料!$A$1,"yyyymm"),TEXT(★完成資料!$A$1,"yyyymm"),"999999")&amp; " " &amp; LEFT(F9143 &amp; "          ",10))))</f>
        <v xml:space="preserve">T O 202203 yyyy00 HV        </v>
      </c>
      <c r="B9143" s="68" t="s">
        <v>475</v>
      </c>
      <c r="C9143" s="68" t="s">
        <v>119</v>
      </c>
      <c r="D9143" s="68" t="s">
        <v>287</v>
      </c>
      <c r="E9143" s="68" t="s">
        <v>531</v>
      </c>
      <c r="F9143" s="68" t="s">
        <v>360</v>
      </c>
      <c r="G9143" s="68" t="s">
        <v>80</v>
      </c>
      <c r="H9143" s="68" t="s">
        <v>395</v>
      </c>
      <c r="I9143" s="68" t="s">
        <v>641</v>
      </c>
      <c r="J9143" s="65">
        <v>7</v>
      </c>
      <c r="K9143" s="65">
        <v>5</v>
      </c>
      <c r="L9143" s="65">
        <v>448</v>
      </c>
      <c r="M9143" s="65" t="s">
        <v>400</v>
      </c>
    </row>
    <row r="9144" spans="1:13" ht="12.75" customHeight="1">
      <c r="A9144" s="65" t="str">
        <f>IF(ROW()=1,"KEY",IF(ISNA(VLOOKUP(B9144,車名対応マスタ!B:D,3,FALSE)),"",IF(VLOOKUP(B9144,車名対応マスタ!B:D,3,FALSE)="","",$D9144&amp;" "&amp;IF($G9144="9","J","O")&amp;" "&amp;$I9144&amp;" "&amp;IF($I9144&lt;=TEXT(★完成資料!$A$1,"yyyymm"),TEXT(★完成資料!$A$1,"yyyymm"),"999999")&amp; " " &amp; LEFT(F9144 &amp; "          ",10))))</f>
        <v xml:space="preserve">T O 202204 yyyy00 HV        </v>
      </c>
      <c r="B9144" s="68" t="s">
        <v>475</v>
      </c>
      <c r="C9144" s="68" t="s">
        <v>119</v>
      </c>
      <c r="D9144" s="68" t="s">
        <v>287</v>
      </c>
      <c r="E9144" s="68" t="s">
        <v>531</v>
      </c>
      <c r="F9144" s="68" t="s">
        <v>360</v>
      </c>
      <c r="G9144" s="68" t="s">
        <v>80</v>
      </c>
      <c r="H9144" s="68" t="s">
        <v>395</v>
      </c>
      <c r="I9144" s="68" t="s">
        <v>642</v>
      </c>
      <c r="J9144" s="65">
        <v>10</v>
      </c>
      <c r="K9144" s="65">
        <v>12</v>
      </c>
      <c r="L9144" s="65">
        <v>448</v>
      </c>
      <c r="M9144" s="65" t="s">
        <v>400</v>
      </c>
    </row>
    <row r="9145" spans="1:13" ht="12.75" customHeight="1">
      <c r="A9145" s="65" t="str">
        <f>IF(ROW()=1,"KEY",IF(ISNA(VLOOKUP(B9145,車名対応マスタ!B:D,3,FALSE)),"",IF(VLOOKUP(B9145,車名対応マスタ!B:D,3,FALSE)="","",$D9145&amp;" "&amp;IF($G9145="9","J","O")&amp;" "&amp;$I9145&amp;" "&amp;IF($I9145&lt;=TEXT(★完成資料!$A$1,"yyyymm"),TEXT(★完成資料!$A$1,"yyyymm"),"999999")&amp; " " &amp; LEFT(F9145 &amp; "          ",10))))</f>
        <v xml:space="preserve">T O 202205 yyyy00 HV        </v>
      </c>
      <c r="B9145" s="68" t="s">
        <v>475</v>
      </c>
      <c r="C9145" s="68" t="s">
        <v>119</v>
      </c>
      <c r="D9145" s="68" t="s">
        <v>287</v>
      </c>
      <c r="E9145" s="68" t="s">
        <v>531</v>
      </c>
      <c r="F9145" s="68" t="s">
        <v>360</v>
      </c>
      <c r="G9145" s="68" t="s">
        <v>80</v>
      </c>
      <c r="H9145" s="68" t="s">
        <v>395</v>
      </c>
      <c r="I9145" s="68" t="s">
        <v>647</v>
      </c>
      <c r="J9145" s="65">
        <v>11</v>
      </c>
      <c r="K9145" s="65">
        <v>9</v>
      </c>
      <c r="L9145" s="65">
        <v>448</v>
      </c>
      <c r="M9145" s="65" t="s">
        <v>400</v>
      </c>
    </row>
    <row r="9146" spans="1:13" ht="12.75" customHeight="1">
      <c r="A9146" s="65" t="str">
        <f>IF(ROW()=1,"KEY",IF(ISNA(VLOOKUP(B9146,車名対応マスタ!B:D,3,FALSE)),"",IF(VLOOKUP(B9146,車名対応マスタ!B:D,3,FALSE)="","",$D9146&amp;" "&amp;IF($G9146="9","J","O")&amp;" "&amp;$I9146&amp;" "&amp;IF($I9146&lt;=TEXT(★完成資料!$A$1,"yyyymm"),TEXT(★完成資料!$A$1,"yyyymm"),"999999")&amp; " " &amp; LEFT(F9146 &amp; "          ",10))))</f>
        <v xml:space="preserve">T O 202206 yyyy00 HV        </v>
      </c>
      <c r="B9146" s="68" t="s">
        <v>475</v>
      </c>
      <c r="C9146" s="68" t="s">
        <v>119</v>
      </c>
      <c r="D9146" s="68" t="s">
        <v>287</v>
      </c>
      <c r="E9146" s="68" t="s">
        <v>531</v>
      </c>
      <c r="F9146" s="68" t="s">
        <v>360</v>
      </c>
      <c r="G9146" s="68" t="s">
        <v>80</v>
      </c>
      <c r="H9146" s="68" t="s">
        <v>395</v>
      </c>
      <c r="I9146" s="68" t="s">
        <v>652</v>
      </c>
      <c r="J9146" s="65">
        <v>12</v>
      </c>
      <c r="K9146" s="65">
        <v>22</v>
      </c>
      <c r="L9146" s="65">
        <v>448</v>
      </c>
      <c r="M9146" s="65" t="s">
        <v>400</v>
      </c>
    </row>
    <row r="9147" spans="1:13" ht="12.75" customHeight="1">
      <c r="A9147" s="65" t="str">
        <f>IF(ROW()=1,"KEY",IF(ISNA(VLOOKUP(B9147,車名対応マスタ!B:D,3,FALSE)),"",IF(VLOOKUP(B9147,車名対応マスタ!B:D,3,FALSE)="","",$D9147&amp;" "&amp;IF($G9147="9","J","O")&amp;" "&amp;$I9147&amp;" "&amp;IF($I9147&lt;=TEXT(★完成資料!$A$1,"yyyymm"),TEXT(★完成資料!$A$1,"yyyymm"),"999999")&amp; " " &amp; LEFT(F9147 &amp; "          ",10))))</f>
        <v xml:space="preserve">T O 202207 yyyy00 HV        </v>
      </c>
      <c r="B9147" s="68" t="s">
        <v>475</v>
      </c>
      <c r="C9147" s="68" t="s">
        <v>119</v>
      </c>
      <c r="D9147" s="68" t="s">
        <v>287</v>
      </c>
      <c r="E9147" s="68" t="s">
        <v>531</v>
      </c>
      <c r="F9147" s="68" t="s">
        <v>360</v>
      </c>
      <c r="G9147" s="68" t="s">
        <v>80</v>
      </c>
      <c r="H9147" s="68" t="s">
        <v>395</v>
      </c>
      <c r="I9147" s="68" t="s">
        <v>655</v>
      </c>
      <c r="J9147" s="65">
        <v>10</v>
      </c>
      <c r="K9147" s="65">
        <v>6</v>
      </c>
      <c r="L9147" s="65">
        <v>448</v>
      </c>
      <c r="M9147" s="65" t="s">
        <v>400</v>
      </c>
    </row>
    <row r="9148" spans="1:13" ht="12.75" customHeight="1">
      <c r="A9148" s="65" t="str">
        <f>IF(ROW()=1,"KEY",IF(ISNA(VLOOKUP(B9148,車名対応マスタ!B:D,3,FALSE)),"",IF(VLOOKUP(B9148,車名対応マスタ!B:D,3,FALSE)="","",$D9148&amp;" "&amp;IF($G9148="9","J","O")&amp;" "&amp;$I9148&amp;" "&amp;IF($I9148&lt;=TEXT(★完成資料!$A$1,"yyyymm"),TEXT(★完成資料!$A$1,"yyyymm"),"999999")&amp; " " &amp; LEFT(F9148 &amp; "          ",10))))</f>
        <v xml:space="preserve">T O 202208 yyyy00 HV        </v>
      </c>
      <c r="B9148" s="68" t="s">
        <v>475</v>
      </c>
      <c r="C9148" s="68" t="s">
        <v>119</v>
      </c>
      <c r="D9148" s="68" t="s">
        <v>287</v>
      </c>
      <c r="E9148" s="68" t="s">
        <v>531</v>
      </c>
      <c r="F9148" s="68" t="s">
        <v>360</v>
      </c>
      <c r="G9148" s="68" t="s">
        <v>80</v>
      </c>
      <c r="H9148" s="68" t="s">
        <v>395</v>
      </c>
      <c r="I9148" s="68" t="s">
        <v>656</v>
      </c>
      <c r="J9148" s="65">
        <v>34</v>
      </c>
      <c r="K9148" s="65">
        <v>7</v>
      </c>
      <c r="L9148" s="65">
        <v>448</v>
      </c>
      <c r="M9148" s="65" t="s">
        <v>400</v>
      </c>
    </row>
    <row r="9149" spans="1:13" ht="12.75" customHeight="1">
      <c r="A9149" s="65" t="str">
        <f>IF(ROW()=1,"KEY",IF(ISNA(VLOOKUP(B9149,車名対応マスタ!B:D,3,FALSE)),"",IF(VLOOKUP(B9149,車名対応マスタ!B:D,3,FALSE)="","",$D9149&amp;" "&amp;IF($G9149="9","J","O")&amp;" "&amp;$I9149&amp;" "&amp;IF($I9149&lt;=TEXT(★完成資料!$A$1,"yyyymm"),TEXT(★完成資料!$A$1,"yyyymm"),"999999")&amp; " " &amp; LEFT(F9149 &amp; "          ",10))))</f>
        <v xml:space="preserve">T O 202209 yyyy00 HV        </v>
      </c>
      <c r="B9149" s="68" t="s">
        <v>475</v>
      </c>
      <c r="C9149" s="68" t="s">
        <v>119</v>
      </c>
      <c r="D9149" s="68" t="s">
        <v>287</v>
      </c>
      <c r="E9149" s="68" t="s">
        <v>531</v>
      </c>
      <c r="F9149" s="68" t="s">
        <v>360</v>
      </c>
      <c r="G9149" s="68" t="s">
        <v>80</v>
      </c>
      <c r="H9149" s="68" t="s">
        <v>395</v>
      </c>
      <c r="I9149" s="68" t="s">
        <v>657</v>
      </c>
      <c r="J9149" s="65">
        <v>10</v>
      </c>
      <c r="K9149" s="65">
        <v>4</v>
      </c>
      <c r="L9149" s="65">
        <v>448</v>
      </c>
      <c r="M9149" s="65" t="s">
        <v>400</v>
      </c>
    </row>
    <row r="9150" spans="1:13" ht="12.75" customHeight="1">
      <c r="A9150" s="65" t="str">
        <f>IF(ROW()=1,"KEY",IF(ISNA(VLOOKUP(B9150,車名対応マスタ!B:D,3,FALSE)),"",IF(VLOOKUP(B9150,車名対応マスタ!B:D,3,FALSE)="","",$D9150&amp;" "&amp;IF($G9150="9","J","O")&amp;" "&amp;$I9150&amp;" "&amp;IF($I9150&lt;=TEXT(★完成資料!$A$1,"yyyymm"),TEXT(★完成資料!$A$1,"yyyymm"),"999999")&amp; " " &amp; LEFT(F9150 &amp; "          ",10))))</f>
        <v xml:space="preserve">T O 202210 yyyy00 HV        </v>
      </c>
      <c r="B9150" s="68" t="s">
        <v>475</v>
      </c>
      <c r="C9150" s="68" t="s">
        <v>119</v>
      </c>
      <c r="D9150" s="68" t="s">
        <v>287</v>
      </c>
      <c r="E9150" s="68" t="s">
        <v>531</v>
      </c>
      <c r="F9150" s="68" t="s">
        <v>360</v>
      </c>
      <c r="G9150" s="68" t="s">
        <v>80</v>
      </c>
      <c r="H9150" s="68" t="s">
        <v>395</v>
      </c>
      <c r="I9150" s="68" t="s">
        <v>663</v>
      </c>
      <c r="J9150" s="65">
        <v>7</v>
      </c>
      <c r="K9150" s="65">
        <v>10</v>
      </c>
      <c r="L9150" s="65">
        <v>448</v>
      </c>
      <c r="M9150" s="65" t="s">
        <v>400</v>
      </c>
    </row>
    <row r="9151" spans="1:13" ht="12.75" customHeight="1">
      <c r="A9151" s="65" t="str">
        <f>IF(ROW()=1,"KEY",IF(ISNA(VLOOKUP(B9151,車名対応マスタ!B:D,3,FALSE)),"",IF(VLOOKUP(B9151,車名対応マスタ!B:D,3,FALSE)="","",$D9151&amp;" "&amp;IF($G9151="9","J","O")&amp;" "&amp;$I9151&amp;" "&amp;IF($I9151&lt;=TEXT(★完成資料!$A$1,"yyyymm"),TEXT(★完成資料!$A$1,"yyyymm"),"999999")&amp; " " &amp; LEFT(F9151 &amp; "          ",10))))</f>
        <v xml:space="preserve">T O 202201 yyyy00 HV        </v>
      </c>
      <c r="B9151" s="68" t="s">
        <v>475</v>
      </c>
      <c r="C9151" s="68" t="s">
        <v>119</v>
      </c>
      <c r="D9151" s="68" t="s">
        <v>287</v>
      </c>
      <c r="E9151" s="68" t="s">
        <v>531</v>
      </c>
      <c r="F9151" s="68" t="s">
        <v>360</v>
      </c>
      <c r="G9151" s="68" t="s">
        <v>80</v>
      </c>
      <c r="H9151" s="68" t="s">
        <v>395</v>
      </c>
      <c r="I9151" s="68" t="s">
        <v>639</v>
      </c>
      <c r="J9151" s="65">
        <v>586</v>
      </c>
      <c r="K9151" s="65">
        <v>653</v>
      </c>
      <c r="L9151" s="65">
        <v>607</v>
      </c>
      <c r="M9151" s="65" t="s">
        <v>401</v>
      </c>
    </row>
    <row r="9152" spans="1:13" ht="12.75" customHeight="1">
      <c r="A9152" s="65" t="str">
        <f>IF(ROW()=1,"KEY",IF(ISNA(VLOOKUP(B9152,車名対応マスタ!B:D,3,FALSE)),"",IF(VLOOKUP(B9152,車名対応マスタ!B:D,3,FALSE)="","",$D9152&amp;" "&amp;IF($G9152="9","J","O")&amp;" "&amp;$I9152&amp;" "&amp;IF($I9152&lt;=TEXT(★完成資料!$A$1,"yyyymm"),TEXT(★完成資料!$A$1,"yyyymm"),"999999")&amp; " " &amp; LEFT(F9152 &amp; "          ",10))))</f>
        <v xml:space="preserve">T O 202202 yyyy00 HV        </v>
      </c>
      <c r="B9152" s="68" t="s">
        <v>475</v>
      </c>
      <c r="C9152" s="68" t="s">
        <v>119</v>
      </c>
      <c r="D9152" s="68" t="s">
        <v>287</v>
      </c>
      <c r="E9152" s="68" t="s">
        <v>531</v>
      </c>
      <c r="F9152" s="68" t="s">
        <v>360</v>
      </c>
      <c r="G9152" s="68" t="s">
        <v>80</v>
      </c>
      <c r="H9152" s="68" t="s">
        <v>395</v>
      </c>
      <c r="I9152" s="68" t="s">
        <v>640</v>
      </c>
      <c r="J9152" s="65">
        <v>229</v>
      </c>
      <c r="K9152" s="65">
        <v>400</v>
      </c>
      <c r="L9152" s="65">
        <v>607</v>
      </c>
      <c r="M9152" s="65" t="s">
        <v>401</v>
      </c>
    </row>
    <row r="9153" spans="1:13" ht="12.75" customHeight="1">
      <c r="A9153" s="65" t="str">
        <f>IF(ROW()=1,"KEY",IF(ISNA(VLOOKUP(B9153,車名対応マスタ!B:D,3,FALSE)),"",IF(VLOOKUP(B9153,車名対応マスタ!B:D,3,FALSE)="","",$D9153&amp;" "&amp;IF($G9153="9","J","O")&amp;" "&amp;$I9153&amp;" "&amp;IF($I9153&lt;=TEXT(★完成資料!$A$1,"yyyymm"),TEXT(★完成資料!$A$1,"yyyymm"),"999999")&amp; " " &amp; LEFT(F9153 &amp; "          ",10))))</f>
        <v xml:space="preserve">T O 202203 yyyy00 HV        </v>
      </c>
      <c r="B9153" s="68" t="s">
        <v>475</v>
      </c>
      <c r="C9153" s="68" t="s">
        <v>119</v>
      </c>
      <c r="D9153" s="68" t="s">
        <v>287</v>
      </c>
      <c r="E9153" s="68" t="s">
        <v>531</v>
      </c>
      <c r="F9153" s="68" t="s">
        <v>360</v>
      </c>
      <c r="G9153" s="68" t="s">
        <v>80</v>
      </c>
      <c r="H9153" s="68" t="s">
        <v>395</v>
      </c>
      <c r="I9153" s="68" t="s">
        <v>641</v>
      </c>
      <c r="J9153" s="65">
        <v>662</v>
      </c>
      <c r="K9153" s="65">
        <v>409</v>
      </c>
      <c r="L9153" s="65">
        <v>607</v>
      </c>
      <c r="M9153" s="65" t="s">
        <v>401</v>
      </c>
    </row>
    <row r="9154" spans="1:13" ht="12.75" customHeight="1">
      <c r="A9154" s="65" t="str">
        <f>IF(ROW()=1,"KEY",IF(ISNA(VLOOKUP(B9154,車名対応マスタ!B:D,3,FALSE)),"",IF(VLOOKUP(B9154,車名対応マスタ!B:D,3,FALSE)="","",$D9154&amp;" "&amp;IF($G9154="9","J","O")&amp;" "&amp;$I9154&amp;" "&amp;IF($I9154&lt;=TEXT(★完成資料!$A$1,"yyyymm"),TEXT(★完成資料!$A$1,"yyyymm"),"999999")&amp; " " &amp; LEFT(F9154 &amp; "          ",10))))</f>
        <v xml:space="preserve">T O 202204 yyyy00 HV        </v>
      </c>
      <c r="B9154" s="68" t="s">
        <v>475</v>
      </c>
      <c r="C9154" s="68" t="s">
        <v>119</v>
      </c>
      <c r="D9154" s="68" t="s">
        <v>287</v>
      </c>
      <c r="E9154" s="68" t="s">
        <v>531</v>
      </c>
      <c r="F9154" s="68" t="s">
        <v>360</v>
      </c>
      <c r="G9154" s="68" t="s">
        <v>80</v>
      </c>
      <c r="H9154" s="68" t="s">
        <v>395</v>
      </c>
      <c r="I9154" s="68" t="s">
        <v>642</v>
      </c>
      <c r="J9154" s="65">
        <v>428</v>
      </c>
      <c r="K9154" s="65">
        <v>470</v>
      </c>
      <c r="L9154" s="65">
        <v>607</v>
      </c>
      <c r="M9154" s="65" t="s">
        <v>401</v>
      </c>
    </row>
    <row r="9155" spans="1:13" ht="12.75" customHeight="1">
      <c r="A9155" s="65" t="str">
        <f>IF(ROW()=1,"KEY",IF(ISNA(VLOOKUP(B9155,車名対応マスタ!B:D,3,FALSE)),"",IF(VLOOKUP(B9155,車名対応マスタ!B:D,3,FALSE)="","",$D9155&amp;" "&amp;IF($G9155="9","J","O")&amp;" "&amp;$I9155&amp;" "&amp;IF($I9155&lt;=TEXT(★完成資料!$A$1,"yyyymm"),TEXT(★完成資料!$A$1,"yyyymm"),"999999")&amp; " " &amp; LEFT(F9155 &amp; "          ",10))))</f>
        <v xml:space="preserve">T O 202205 yyyy00 HV        </v>
      </c>
      <c r="B9155" s="68" t="s">
        <v>475</v>
      </c>
      <c r="C9155" s="68" t="s">
        <v>119</v>
      </c>
      <c r="D9155" s="68" t="s">
        <v>287</v>
      </c>
      <c r="E9155" s="68" t="s">
        <v>531</v>
      </c>
      <c r="F9155" s="68" t="s">
        <v>360</v>
      </c>
      <c r="G9155" s="68" t="s">
        <v>80</v>
      </c>
      <c r="H9155" s="68" t="s">
        <v>395</v>
      </c>
      <c r="I9155" s="68" t="s">
        <v>647</v>
      </c>
      <c r="J9155" s="65">
        <v>391</v>
      </c>
      <c r="K9155" s="65">
        <v>578</v>
      </c>
      <c r="L9155" s="65">
        <v>607</v>
      </c>
      <c r="M9155" s="65" t="s">
        <v>401</v>
      </c>
    </row>
    <row r="9156" spans="1:13" ht="12.75" customHeight="1">
      <c r="A9156" s="65" t="str">
        <f>IF(ROW()=1,"KEY",IF(ISNA(VLOOKUP(B9156,車名対応マスタ!B:D,3,FALSE)),"",IF(VLOOKUP(B9156,車名対応マスタ!B:D,3,FALSE)="","",$D9156&amp;" "&amp;IF($G9156="9","J","O")&amp;" "&amp;$I9156&amp;" "&amp;IF($I9156&lt;=TEXT(★完成資料!$A$1,"yyyymm"),TEXT(★完成資料!$A$1,"yyyymm"),"999999")&amp; " " &amp; LEFT(F9156 &amp; "          ",10))))</f>
        <v xml:space="preserve">T O 202206 yyyy00 HV        </v>
      </c>
      <c r="B9156" s="68" t="s">
        <v>475</v>
      </c>
      <c r="C9156" s="68" t="s">
        <v>119</v>
      </c>
      <c r="D9156" s="68" t="s">
        <v>287</v>
      </c>
      <c r="E9156" s="68" t="s">
        <v>531</v>
      </c>
      <c r="F9156" s="68" t="s">
        <v>360</v>
      </c>
      <c r="G9156" s="68" t="s">
        <v>80</v>
      </c>
      <c r="H9156" s="68" t="s">
        <v>395</v>
      </c>
      <c r="I9156" s="68" t="s">
        <v>652</v>
      </c>
      <c r="J9156" s="65">
        <v>180</v>
      </c>
      <c r="K9156" s="65">
        <v>498</v>
      </c>
      <c r="L9156" s="65">
        <v>607</v>
      </c>
      <c r="M9156" s="65" t="s">
        <v>401</v>
      </c>
    </row>
    <row r="9157" spans="1:13" ht="12.75" customHeight="1">
      <c r="A9157" s="65" t="str">
        <f>IF(ROW()=1,"KEY",IF(ISNA(VLOOKUP(B9157,車名対応マスタ!B:D,3,FALSE)),"",IF(VLOOKUP(B9157,車名対応マスタ!B:D,3,FALSE)="","",$D9157&amp;" "&amp;IF($G9157="9","J","O")&amp;" "&amp;$I9157&amp;" "&amp;IF($I9157&lt;=TEXT(★完成資料!$A$1,"yyyymm"),TEXT(★完成資料!$A$1,"yyyymm"),"999999")&amp; " " &amp; LEFT(F9157 &amp; "          ",10))))</f>
        <v xml:space="preserve">T O 202207 yyyy00 HV        </v>
      </c>
      <c r="B9157" s="68" t="s">
        <v>475</v>
      </c>
      <c r="C9157" s="68" t="s">
        <v>119</v>
      </c>
      <c r="D9157" s="68" t="s">
        <v>287</v>
      </c>
      <c r="E9157" s="68" t="s">
        <v>531</v>
      </c>
      <c r="F9157" s="68" t="s">
        <v>360</v>
      </c>
      <c r="G9157" s="68" t="s">
        <v>80</v>
      </c>
      <c r="H9157" s="68" t="s">
        <v>395</v>
      </c>
      <c r="I9157" s="68" t="s">
        <v>655</v>
      </c>
      <c r="J9157" s="65">
        <v>84</v>
      </c>
      <c r="K9157" s="65">
        <v>299</v>
      </c>
      <c r="L9157" s="65">
        <v>607</v>
      </c>
      <c r="M9157" s="65" t="s">
        <v>401</v>
      </c>
    </row>
    <row r="9158" spans="1:13" ht="12.75" customHeight="1">
      <c r="A9158" s="65" t="str">
        <f>IF(ROW()=1,"KEY",IF(ISNA(VLOOKUP(B9158,車名対応マスタ!B:D,3,FALSE)),"",IF(VLOOKUP(B9158,車名対応マスタ!B:D,3,FALSE)="","",$D9158&amp;" "&amp;IF($G9158="9","J","O")&amp;" "&amp;$I9158&amp;" "&amp;IF($I9158&lt;=TEXT(★完成資料!$A$1,"yyyymm"),TEXT(★完成資料!$A$1,"yyyymm"),"999999")&amp; " " &amp; LEFT(F9158 &amp; "          ",10))))</f>
        <v xml:space="preserve">T O 202208 yyyy00 HV        </v>
      </c>
      <c r="B9158" s="68" t="s">
        <v>475</v>
      </c>
      <c r="C9158" s="68" t="s">
        <v>119</v>
      </c>
      <c r="D9158" s="68" t="s">
        <v>287</v>
      </c>
      <c r="E9158" s="68" t="s">
        <v>531</v>
      </c>
      <c r="F9158" s="68" t="s">
        <v>360</v>
      </c>
      <c r="G9158" s="68" t="s">
        <v>80</v>
      </c>
      <c r="H9158" s="68" t="s">
        <v>395</v>
      </c>
      <c r="I9158" s="68" t="s">
        <v>656</v>
      </c>
      <c r="J9158" s="65">
        <v>46</v>
      </c>
      <c r="K9158" s="65">
        <v>352</v>
      </c>
      <c r="L9158" s="65">
        <v>607</v>
      </c>
      <c r="M9158" s="65" t="s">
        <v>401</v>
      </c>
    </row>
    <row r="9159" spans="1:13" ht="12.75" customHeight="1">
      <c r="A9159" s="65" t="str">
        <f>IF(ROW()=1,"KEY",IF(ISNA(VLOOKUP(B9159,車名対応マスタ!B:D,3,FALSE)),"",IF(VLOOKUP(B9159,車名対応マスタ!B:D,3,FALSE)="","",$D9159&amp;" "&amp;IF($G9159="9","J","O")&amp;" "&amp;$I9159&amp;" "&amp;IF($I9159&lt;=TEXT(★完成資料!$A$1,"yyyymm"),TEXT(★完成資料!$A$1,"yyyymm"),"999999")&amp; " " &amp; LEFT(F9159 &amp; "          ",10))))</f>
        <v xml:space="preserve">T O 202209 yyyy00 HV        </v>
      </c>
      <c r="B9159" s="68" t="s">
        <v>475</v>
      </c>
      <c r="C9159" s="68" t="s">
        <v>119</v>
      </c>
      <c r="D9159" s="68" t="s">
        <v>287</v>
      </c>
      <c r="E9159" s="68" t="s">
        <v>531</v>
      </c>
      <c r="F9159" s="68" t="s">
        <v>360</v>
      </c>
      <c r="G9159" s="68" t="s">
        <v>80</v>
      </c>
      <c r="H9159" s="68" t="s">
        <v>395</v>
      </c>
      <c r="I9159" s="68" t="s">
        <v>657</v>
      </c>
      <c r="J9159" s="65">
        <v>141</v>
      </c>
      <c r="K9159" s="65">
        <v>157</v>
      </c>
      <c r="L9159" s="65">
        <v>607</v>
      </c>
      <c r="M9159" s="65" t="s">
        <v>401</v>
      </c>
    </row>
    <row r="9160" spans="1:13" ht="12.75" customHeight="1">
      <c r="A9160" s="65" t="str">
        <f>IF(ROW()=1,"KEY",IF(ISNA(VLOOKUP(B9160,車名対応マスタ!B:D,3,FALSE)),"",IF(VLOOKUP(B9160,車名対応マスタ!B:D,3,FALSE)="","",$D9160&amp;" "&amp;IF($G9160="9","J","O")&amp;" "&amp;$I9160&amp;" "&amp;IF($I9160&lt;=TEXT(★完成資料!$A$1,"yyyymm"),TEXT(★完成資料!$A$1,"yyyymm"),"999999")&amp; " " &amp; LEFT(F9160 &amp; "          ",10))))</f>
        <v xml:space="preserve">T O 202210 yyyy00 HV        </v>
      </c>
      <c r="B9160" s="68" t="s">
        <v>475</v>
      </c>
      <c r="C9160" s="68" t="s">
        <v>119</v>
      </c>
      <c r="D9160" s="68" t="s">
        <v>287</v>
      </c>
      <c r="E9160" s="68" t="s">
        <v>531</v>
      </c>
      <c r="F9160" s="68" t="s">
        <v>360</v>
      </c>
      <c r="G9160" s="68" t="s">
        <v>80</v>
      </c>
      <c r="H9160" s="68" t="s">
        <v>395</v>
      </c>
      <c r="I9160" s="68" t="s">
        <v>663</v>
      </c>
      <c r="J9160" s="65">
        <v>120</v>
      </c>
      <c r="K9160" s="65">
        <v>259</v>
      </c>
      <c r="L9160" s="65">
        <v>607</v>
      </c>
      <c r="M9160" s="65" t="s">
        <v>401</v>
      </c>
    </row>
    <row r="9161" spans="1:13" ht="12.75" customHeight="1">
      <c r="A9161" s="65" t="str">
        <f>IF(ROW()=1,"KEY",IF(ISNA(VLOOKUP(B9161,車名対応マスタ!B:D,3,FALSE)),"",IF(VLOOKUP(B9161,車名対応マスタ!B:D,3,FALSE)="","",$D9161&amp;" "&amp;IF($G9161="9","J","O")&amp;" "&amp;$I9161&amp;" "&amp;IF($I9161&lt;=TEXT(★完成資料!$A$1,"yyyymm"),TEXT(★完成資料!$A$1,"yyyymm"),"999999")&amp; " " &amp; LEFT(F9161 &amp; "          ",10))))</f>
        <v xml:space="preserve">T O 202209 yyyy00 HV        </v>
      </c>
      <c r="B9161" s="68" t="s">
        <v>475</v>
      </c>
      <c r="C9161" s="68" t="s">
        <v>119</v>
      </c>
      <c r="D9161" s="68" t="s">
        <v>287</v>
      </c>
      <c r="E9161" s="68" t="s">
        <v>531</v>
      </c>
      <c r="F9161" s="68" t="s">
        <v>360</v>
      </c>
      <c r="G9161" s="68" t="s">
        <v>81</v>
      </c>
      <c r="H9161" s="68" t="s">
        <v>402</v>
      </c>
      <c r="I9161" s="68" t="s">
        <v>657</v>
      </c>
      <c r="K9161" s="65">
        <v>1</v>
      </c>
      <c r="L9161" s="65">
        <v>525</v>
      </c>
      <c r="M9161" s="65" t="s">
        <v>313</v>
      </c>
    </row>
    <row r="9162" spans="1:13" ht="12.75" customHeight="1">
      <c r="A9162" s="65" t="str">
        <f>IF(ROW()=1,"KEY",IF(ISNA(VLOOKUP(B9162,車名対応マスタ!B:D,3,FALSE)),"",IF(VLOOKUP(B9162,車名対応マスタ!B:D,3,FALSE)="","",$D9162&amp;" "&amp;IF($G9162="9","J","O")&amp;" "&amp;$I9162&amp;" "&amp;IF($I9162&lt;=TEXT(★完成資料!$A$1,"yyyymm"),TEXT(★完成資料!$A$1,"yyyymm"),"999999")&amp; " " &amp; LEFT(F9162 &amp; "          ",10))))</f>
        <v xml:space="preserve">T O 202201 yyyy00 HV        </v>
      </c>
      <c r="B9162" s="68" t="s">
        <v>475</v>
      </c>
      <c r="C9162" s="68" t="s">
        <v>119</v>
      </c>
      <c r="D9162" s="68" t="s">
        <v>287</v>
      </c>
      <c r="E9162" s="68" t="s">
        <v>531</v>
      </c>
      <c r="F9162" s="68" t="s">
        <v>360</v>
      </c>
      <c r="G9162" s="68" t="s">
        <v>81</v>
      </c>
      <c r="H9162" s="68" t="s">
        <v>402</v>
      </c>
      <c r="I9162" s="68" t="s">
        <v>639</v>
      </c>
      <c r="J9162" s="65">
        <v>133</v>
      </c>
      <c r="K9162" s="65">
        <v>90</v>
      </c>
      <c r="L9162" s="65">
        <v>529</v>
      </c>
      <c r="M9162" s="65" t="s">
        <v>509</v>
      </c>
    </row>
    <row r="9163" spans="1:13" ht="12.75" customHeight="1">
      <c r="A9163" s="65" t="str">
        <f>IF(ROW()=1,"KEY",IF(ISNA(VLOOKUP(B9163,車名対応マスタ!B:D,3,FALSE)),"",IF(VLOOKUP(B9163,車名対応マスタ!B:D,3,FALSE)="","",$D9163&amp;" "&amp;IF($G9163="9","J","O")&amp;" "&amp;$I9163&amp;" "&amp;IF($I9163&lt;=TEXT(★完成資料!$A$1,"yyyymm"),TEXT(★完成資料!$A$1,"yyyymm"),"999999")&amp; " " &amp; LEFT(F9163 &amp; "          ",10))))</f>
        <v xml:space="preserve">T O 202202 yyyy00 HV        </v>
      </c>
      <c r="B9163" s="68" t="s">
        <v>475</v>
      </c>
      <c r="C9163" s="68" t="s">
        <v>119</v>
      </c>
      <c r="D9163" s="68" t="s">
        <v>287</v>
      </c>
      <c r="E9163" s="68" t="s">
        <v>531</v>
      </c>
      <c r="F9163" s="68" t="s">
        <v>360</v>
      </c>
      <c r="G9163" s="68" t="s">
        <v>81</v>
      </c>
      <c r="H9163" s="68" t="s">
        <v>402</v>
      </c>
      <c r="I9163" s="68" t="s">
        <v>640</v>
      </c>
      <c r="J9163" s="65">
        <v>138</v>
      </c>
      <c r="K9163" s="65">
        <v>96</v>
      </c>
      <c r="L9163" s="65">
        <v>529</v>
      </c>
      <c r="M9163" s="65" t="s">
        <v>509</v>
      </c>
    </row>
    <row r="9164" spans="1:13" ht="12.75" customHeight="1">
      <c r="A9164" s="65" t="str">
        <f>IF(ROW()=1,"KEY",IF(ISNA(VLOOKUP(B9164,車名対応マスタ!B:D,3,FALSE)),"",IF(VLOOKUP(B9164,車名対応マスタ!B:D,3,FALSE)="","",$D9164&amp;" "&amp;IF($G9164="9","J","O")&amp;" "&amp;$I9164&amp;" "&amp;IF($I9164&lt;=TEXT(★完成資料!$A$1,"yyyymm"),TEXT(★完成資料!$A$1,"yyyymm"),"999999")&amp; " " &amp; LEFT(F9164 &amp; "          ",10))))</f>
        <v xml:space="preserve">T O 202203 yyyy00 HV        </v>
      </c>
      <c r="B9164" s="68" t="s">
        <v>475</v>
      </c>
      <c r="C9164" s="68" t="s">
        <v>119</v>
      </c>
      <c r="D9164" s="68" t="s">
        <v>287</v>
      </c>
      <c r="E9164" s="68" t="s">
        <v>531</v>
      </c>
      <c r="F9164" s="68" t="s">
        <v>360</v>
      </c>
      <c r="G9164" s="68" t="s">
        <v>81</v>
      </c>
      <c r="H9164" s="68" t="s">
        <v>402</v>
      </c>
      <c r="I9164" s="68" t="s">
        <v>641</v>
      </c>
      <c r="J9164" s="65">
        <v>128</v>
      </c>
      <c r="K9164" s="65">
        <v>115</v>
      </c>
      <c r="L9164" s="65">
        <v>529</v>
      </c>
      <c r="M9164" s="65" t="s">
        <v>509</v>
      </c>
    </row>
    <row r="9165" spans="1:13" ht="12.75" customHeight="1">
      <c r="A9165" s="65" t="str">
        <f>IF(ROW()=1,"KEY",IF(ISNA(VLOOKUP(B9165,車名対応マスタ!B:D,3,FALSE)),"",IF(VLOOKUP(B9165,車名対応マスタ!B:D,3,FALSE)="","",$D9165&amp;" "&amp;IF($G9165="9","J","O")&amp;" "&amp;$I9165&amp;" "&amp;IF($I9165&lt;=TEXT(★完成資料!$A$1,"yyyymm"),TEXT(★完成資料!$A$1,"yyyymm"),"999999")&amp; " " &amp; LEFT(F9165 &amp; "          ",10))))</f>
        <v xml:space="preserve">T O 202204 yyyy00 HV        </v>
      </c>
      <c r="B9165" s="68" t="s">
        <v>475</v>
      </c>
      <c r="C9165" s="68" t="s">
        <v>119</v>
      </c>
      <c r="D9165" s="68" t="s">
        <v>287</v>
      </c>
      <c r="E9165" s="68" t="s">
        <v>531</v>
      </c>
      <c r="F9165" s="68" t="s">
        <v>360</v>
      </c>
      <c r="G9165" s="68" t="s">
        <v>81</v>
      </c>
      <c r="H9165" s="68" t="s">
        <v>402</v>
      </c>
      <c r="I9165" s="68" t="s">
        <v>642</v>
      </c>
      <c r="J9165" s="65">
        <v>107</v>
      </c>
      <c r="K9165" s="65">
        <v>88</v>
      </c>
      <c r="L9165" s="65">
        <v>529</v>
      </c>
      <c r="M9165" s="65" t="s">
        <v>509</v>
      </c>
    </row>
    <row r="9166" spans="1:13" ht="12.75" customHeight="1">
      <c r="A9166" s="65" t="str">
        <f>IF(ROW()=1,"KEY",IF(ISNA(VLOOKUP(B9166,車名対応マスタ!B:D,3,FALSE)),"",IF(VLOOKUP(B9166,車名対応マスタ!B:D,3,FALSE)="","",$D9166&amp;" "&amp;IF($G9166="9","J","O")&amp;" "&amp;$I9166&amp;" "&amp;IF($I9166&lt;=TEXT(★完成資料!$A$1,"yyyymm"),TEXT(★完成資料!$A$1,"yyyymm"),"999999")&amp; " " &amp; LEFT(F9166 &amp; "          ",10))))</f>
        <v xml:space="preserve">T O 202205 yyyy00 HV        </v>
      </c>
      <c r="B9166" s="68" t="s">
        <v>475</v>
      </c>
      <c r="C9166" s="68" t="s">
        <v>119</v>
      </c>
      <c r="D9166" s="68" t="s">
        <v>287</v>
      </c>
      <c r="E9166" s="68" t="s">
        <v>531</v>
      </c>
      <c r="F9166" s="68" t="s">
        <v>360</v>
      </c>
      <c r="G9166" s="68" t="s">
        <v>81</v>
      </c>
      <c r="H9166" s="68" t="s">
        <v>402</v>
      </c>
      <c r="I9166" s="68" t="s">
        <v>647</v>
      </c>
      <c r="J9166" s="65">
        <v>130</v>
      </c>
      <c r="K9166" s="65">
        <v>70</v>
      </c>
      <c r="L9166" s="65">
        <v>529</v>
      </c>
      <c r="M9166" s="65" t="s">
        <v>509</v>
      </c>
    </row>
    <row r="9167" spans="1:13" ht="12.75" customHeight="1">
      <c r="A9167" s="65" t="str">
        <f>IF(ROW()=1,"KEY",IF(ISNA(VLOOKUP(B9167,車名対応マスタ!B:D,3,FALSE)),"",IF(VLOOKUP(B9167,車名対応マスタ!B:D,3,FALSE)="","",$D9167&amp;" "&amp;IF($G9167="9","J","O")&amp;" "&amp;$I9167&amp;" "&amp;IF($I9167&lt;=TEXT(★完成資料!$A$1,"yyyymm"),TEXT(★完成資料!$A$1,"yyyymm"),"999999")&amp; " " &amp; LEFT(F9167 &amp; "          ",10))))</f>
        <v xml:space="preserve">T O 202206 yyyy00 HV        </v>
      </c>
      <c r="B9167" s="68" t="s">
        <v>475</v>
      </c>
      <c r="C9167" s="68" t="s">
        <v>119</v>
      </c>
      <c r="D9167" s="68" t="s">
        <v>287</v>
      </c>
      <c r="E9167" s="68" t="s">
        <v>531</v>
      </c>
      <c r="F9167" s="68" t="s">
        <v>360</v>
      </c>
      <c r="G9167" s="68" t="s">
        <v>81</v>
      </c>
      <c r="H9167" s="68" t="s">
        <v>402</v>
      </c>
      <c r="I9167" s="68" t="s">
        <v>652</v>
      </c>
      <c r="J9167" s="65">
        <v>112</v>
      </c>
      <c r="K9167" s="65">
        <v>85</v>
      </c>
      <c r="L9167" s="65">
        <v>529</v>
      </c>
      <c r="M9167" s="65" t="s">
        <v>509</v>
      </c>
    </row>
    <row r="9168" spans="1:13" ht="12.75" customHeight="1">
      <c r="A9168" s="65" t="str">
        <f>IF(ROW()=1,"KEY",IF(ISNA(VLOOKUP(B9168,車名対応マスタ!B:D,3,FALSE)),"",IF(VLOOKUP(B9168,車名対応マスタ!B:D,3,FALSE)="","",$D9168&amp;" "&amp;IF($G9168="9","J","O")&amp;" "&amp;$I9168&amp;" "&amp;IF($I9168&lt;=TEXT(★完成資料!$A$1,"yyyymm"),TEXT(★完成資料!$A$1,"yyyymm"),"999999")&amp; " " &amp; LEFT(F9168 &amp; "          ",10))))</f>
        <v xml:space="preserve">T O 202207 yyyy00 HV        </v>
      </c>
      <c r="B9168" s="68" t="s">
        <v>475</v>
      </c>
      <c r="C9168" s="68" t="s">
        <v>119</v>
      </c>
      <c r="D9168" s="68" t="s">
        <v>287</v>
      </c>
      <c r="E9168" s="68" t="s">
        <v>531</v>
      </c>
      <c r="F9168" s="68" t="s">
        <v>360</v>
      </c>
      <c r="G9168" s="68" t="s">
        <v>81</v>
      </c>
      <c r="H9168" s="68" t="s">
        <v>402</v>
      </c>
      <c r="I9168" s="68" t="s">
        <v>655</v>
      </c>
      <c r="J9168" s="65">
        <v>144</v>
      </c>
      <c r="K9168" s="65">
        <v>77</v>
      </c>
      <c r="L9168" s="65">
        <v>529</v>
      </c>
      <c r="M9168" s="65" t="s">
        <v>509</v>
      </c>
    </row>
    <row r="9169" spans="1:13" ht="12.75" customHeight="1">
      <c r="A9169" s="65" t="str">
        <f>IF(ROW()=1,"KEY",IF(ISNA(VLOOKUP(B9169,車名対応マスタ!B:D,3,FALSE)),"",IF(VLOOKUP(B9169,車名対応マスタ!B:D,3,FALSE)="","",$D9169&amp;" "&amp;IF($G9169="9","J","O")&amp;" "&amp;$I9169&amp;" "&amp;IF($I9169&lt;=TEXT(★完成資料!$A$1,"yyyymm"),TEXT(★完成資料!$A$1,"yyyymm"),"999999")&amp; " " &amp; LEFT(F9169 &amp; "          ",10))))</f>
        <v xml:space="preserve">T O 202208 yyyy00 HV        </v>
      </c>
      <c r="B9169" s="68" t="s">
        <v>475</v>
      </c>
      <c r="C9169" s="68" t="s">
        <v>119</v>
      </c>
      <c r="D9169" s="68" t="s">
        <v>287</v>
      </c>
      <c r="E9169" s="68" t="s">
        <v>531</v>
      </c>
      <c r="F9169" s="68" t="s">
        <v>360</v>
      </c>
      <c r="G9169" s="68" t="s">
        <v>81</v>
      </c>
      <c r="H9169" s="68" t="s">
        <v>402</v>
      </c>
      <c r="I9169" s="68" t="s">
        <v>656</v>
      </c>
      <c r="J9169" s="65">
        <v>110</v>
      </c>
      <c r="K9169" s="65">
        <v>110</v>
      </c>
      <c r="L9169" s="65">
        <v>529</v>
      </c>
      <c r="M9169" s="65" t="s">
        <v>509</v>
      </c>
    </row>
    <row r="9170" spans="1:13" ht="12.75" customHeight="1">
      <c r="A9170" s="65" t="str">
        <f>IF(ROW()=1,"KEY",IF(ISNA(VLOOKUP(B9170,車名対応マスタ!B:D,3,FALSE)),"",IF(VLOOKUP(B9170,車名対応マスタ!B:D,3,FALSE)="","",$D9170&amp;" "&amp;IF($G9170="9","J","O")&amp;" "&amp;$I9170&amp;" "&amp;IF($I9170&lt;=TEXT(★完成資料!$A$1,"yyyymm"),TEXT(★完成資料!$A$1,"yyyymm"),"999999")&amp; " " &amp; LEFT(F9170 &amp; "          ",10))))</f>
        <v xml:space="preserve">T O 202209 yyyy00 HV        </v>
      </c>
      <c r="B9170" s="68" t="s">
        <v>475</v>
      </c>
      <c r="C9170" s="68" t="s">
        <v>119</v>
      </c>
      <c r="D9170" s="68" t="s">
        <v>287</v>
      </c>
      <c r="E9170" s="68" t="s">
        <v>531</v>
      </c>
      <c r="F9170" s="68" t="s">
        <v>360</v>
      </c>
      <c r="G9170" s="68" t="s">
        <v>81</v>
      </c>
      <c r="H9170" s="68" t="s">
        <v>402</v>
      </c>
      <c r="I9170" s="68" t="s">
        <v>657</v>
      </c>
      <c r="J9170" s="65">
        <v>130</v>
      </c>
      <c r="K9170" s="65">
        <v>110</v>
      </c>
      <c r="L9170" s="65">
        <v>529</v>
      </c>
      <c r="M9170" s="65" t="s">
        <v>509</v>
      </c>
    </row>
    <row r="9171" spans="1:13" ht="12.75" customHeight="1">
      <c r="A9171" s="65" t="str">
        <f>IF(ROW()=1,"KEY",IF(ISNA(VLOOKUP(B9171,車名対応マスタ!B:D,3,FALSE)),"",IF(VLOOKUP(B9171,車名対応マスタ!B:D,3,FALSE)="","",$D9171&amp;" "&amp;IF($G9171="9","J","O")&amp;" "&amp;$I9171&amp;" "&amp;IF($I9171&lt;=TEXT(★完成資料!$A$1,"yyyymm"),TEXT(★完成資料!$A$1,"yyyymm"),"999999")&amp; " " &amp; LEFT(F9171 &amp; "          ",10))))</f>
        <v xml:space="preserve">T O 202210 yyyy00 HV        </v>
      </c>
      <c r="B9171" s="68" t="s">
        <v>475</v>
      </c>
      <c r="C9171" s="68" t="s">
        <v>119</v>
      </c>
      <c r="D9171" s="68" t="s">
        <v>287</v>
      </c>
      <c r="E9171" s="68" t="s">
        <v>531</v>
      </c>
      <c r="F9171" s="68" t="s">
        <v>360</v>
      </c>
      <c r="G9171" s="68" t="s">
        <v>81</v>
      </c>
      <c r="H9171" s="68" t="s">
        <v>402</v>
      </c>
      <c r="I9171" s="68" t="s">
        <v>663</v>
      </c>
      <c r="J9171" s="65">
        <v>98</v>
      </c>
      <c r="K9171" s="65">
        <v>95</v>
      </c>
      <c r="L9171" s="65">
        <v>529</v>
      </c>
      <c r="M9171" s="65" t="s">
        <v>509</v>
      </c>
    </row>
    <row r="9172" spans="1:13" ht="12.75" customHeight="1">
      <c r="A9172" s="65" t="str">
        <f>IF(ROW()=1,"KEY",IF(ISNA(VLOOKUP(B9172,車名対応マスタ!B:D,3,FALSE)),"",IF(VLOOKUP(B9172,車名対応マスタ!B:D,3,FALSE)="","",$D9172&amp;" "&amp;IF($G9172="9","J","O")&amp;" "&amp;$I9172&amp;" "&amp;IF($I9172&lt;=TEXT(★完成資料!$A$1,"yyyymm"),TEXT(★完成資料!$A$1,"yyyymm"),"999999")&amp; " " &amp; LEFT(F9172 &amp; "          ",10))))</f>
        <v xml:space="preserve">T O 202201 yyyy00 HV        </v>
      </c>
      <c r="B9172" s="68" t="s">
        <v>475</v>
      </c>
      <c r="C9172" s="68" t="s">
        <v>119</v>
      </c>
      <c r="D9172" s="68" t="s">
        <v>287</v>
      </c>
      <c r="E9172" s="68" t="s">
        <v>531</v>
      </c>
      <c r="F9172" s="68" t="s">
        <v>360</v>
      </c>
      <c r="G9172" s="68" t="s">
        <v>81</v>
      </c>
      <c r="H9172" s="68" t="s">
        <v>402</v>
      </c>
      <c r="I9172" s="68" t="s">
        <v>639</v>
      </c>
      <c r="J9172" s="65">
        <v>11</v>
      </c>
      <c r="K9172" s="65">
        <v>29</v>
      </c>
      <c r="L9172" s="65">
        <v>539</v>
      </c>
      <c r="M9172" s="65" t="s">
        <v>510</v>
      </c>
    </row>
    <row r="9173" spans="1:13" ht="12.75" customHeight="1">
      <c r="A9173" s="65" t="str">
        <f>IF(ROW()=1,"KEY",IF(ISNA(VLOOKUP(B9173,車名対応マスタ!B:D,3,FALSE)),"",IF(VLOOKUP(B9173,車名対応マスタ!B:D,3,FALSE)="","",$D9173&amp;" "&amp;IF($G9173="9","J","O")&amp;" "&amp;$I9173&amp;" "&amp;IF($I9173&lt;=TEXT(★完成資料!$A$1,"yyyymm"),TEXT(★完成資料!$A$1,"yyyymm"),"999999")&amp; " " &amp; LEFT(F9173 &amp; "          ",10))))</f>
        <v xml:space="preserve">T O 202202 yyyy00 HV        </v>
      </c>
      <c r="B9173" s="68" t="s">
        <v>475</v>
      </c>
      <c r="C9173" s="68" t="s">
        <v>119</v>
      </c>
      <c r="D9173" s="68" t="s">
        <v>287</v>
      </c>
      <c r="E9173" s="68" t="s">
        <v>531</v>
      </c>
      <c r="F9173" s="68" t="s">
        <v>360</v>
      </c>
      <c r="G9173" s="68" t="s">
        <v>81</v>
      </c>
      <c r="H9173" s="68" t="s">
        <v>402</v>
      </c>
      <c r="I9173" s="68" t="s">
        <v>640</v>
      </c>
      <c r="J9173" s="65">
        <v>11</v>
      </c>
      <c r="K9173" s="65">
        <v>15</v>
      </c>
      <c r="L9173" s="65">
        <v>539</v>
      </c>
      <c r="M9173" s="65" t="s">
        <v>510</v>
      </c>
    </row>
    <row r="9174" spans="1:13" ht="12.75" customHeight="1">
      <c r="A9174" s="65" t="str">
        <f>IF(ROW()=1,"KEY",IF(ISNA(VLOOKUP(B9174,車名対応マスタ!B:D,3,FALSE)),"",IF(VLOOKUP(B9174,車名対応マスタ!B:D,3,FALSE)="","",$D9174&amp;" "&amp;IF($G9174="9","J","O")&amp;" "&amp;$I9174&amp;" "&amp;IF($I9174&lt;=TEXT(★完成資料!$A$1,"yyyymm"),TEXT(★完成資料!$A$1,"yyyymm"),"999999")&amp; " " &amp; LEFT(F9174 &amp; "          ",10))))</f>
        <v xml:space="preserve">T O 202203 yyyy00 HV        </v>
      </c>
      <c r="B9174" s="68" t="s">
        <v>475</v>
      </c>
      <c r="C9174" s="68" t="s">
        <v>119</v>
      </c>
      <c r="D9174" s="68" t="s">
        <v>287</v>
      </c>
      <c r="E9174" s="68" t="s">
        <v>531</v>
      </c>
      <c r="F9174" s="68" t="s">
        <v>360</v>
      </c>
      <c r="G9174" s="68" t="s">
        <v>81</v>
      </c>
      <c r="H9174" s="68" t="s">
        <v>402</v>
      </c>
      <c r="I9174" s="68" t="s">
        <v>641</v>
      </c>
      <c r="J9174" s="65">
        <v>17</v>
      </c>
      <c r="K9174" s="65">
        <v>42</v>
      </c>
      <c r="L9174" s="65">
        <v>539</v>
      </c>
      <c r="M9174" s="65" t="s">
        <v>510</v>
      </c>
    </row>
    <row r="9175" spans="1:13" ht="12.75" customHeight="1">
      <c r="A9175" s="65" t="str">
        <f>IF(ROW()=1,"KEY",IF(ISNA(VLOOKUP(B9175,車名対応マスタ!B:D,3,FALSE)),"",IF(VLOOKUP(B9175,車名対応マスタ!B:D,3,FALSE)="","",$D9175&amp;" "&amp;IF($G9175="9","J","O")&amp;" "&amp;$I9175&amp;" "&amp;IF($I9175&lt;=TEXT(★完成資料!$A$1,"yyyymm"),TEXT(★完成資料!$A$1,"yyyymm"),"999999")&amp; " " &amp; LEFT(F9175 &amp; "          ",10))))</f>
        <v xml:space="preserve">T O 202204 yyyy00 HV        </v>
      </c>
      <c r="B9175" s="68" t="s">
        <v>475</v>
      </c>
      <c r="C9175" s="68" t="s">
        <v>119</v>
      </c>
      <c r="D9175" s="68" t="s">
        <v>287</v>
      </c>
      <c r="E9175" s="68" t="s">
        <v>531</v>
      </c>
      <c r="F9175" s="68" t="s">
        <v>360</v>
      </c>
      <c r="G9175" s="68" t="s">
        <v>81</v>
      </c>
      <c r="H9175" s="68" t="s">
        <v>402</v>
      </c>
      <c r="I9175" s="68" t="s">
        <v>642</v>
      </c>
      <c r="J9175" s="65">
        <v>27</v>
      </c>
      <c r="K9175" s="65">
        <v>15</v>
      </c>
      <c r="L9175" s="65">
        <v>539</v>
      </c>
      <c r="M9175" s="65" t="s">
        <v>510</v>
      </c>
    </row>
    <row r="9176" spans="1:13" ht="12.75" customHeight="1">
      <c r="A9176" s="65" t="str">
        <f>IF(ROW()=1,"KEY",IF(ISNA(VLOOKUP(B9176,車名対応マスタ!B:D,3,FALSE)),"",IF(VLOOKUP(B9176,車名対応マスタ!B:D,3,FALSE)="","",$D9176&amp;" "&amp;IF($G9176="9","J","O")&amp;" "&amp;$I9176&amp;" "&amp;IF($I9176&lt;=TEXT(★完成資料!$A$1,"yyyymm"),TEXT(★完成資料!$A$1,"yyyymm"),"999999")&amp; " " &amp; LEFT(F9176 &amp; "          ",10))))</f>
        <v xml:space="preserve">T O 202205 yyyy00 HV        </v>
      </c>
      <c r="B9176" s="68" t="s">
        <v>475</v>
      </c>
      <c r="C9176" s="68" t="s">
        <v>119</v>
      </c>
      <c r="D9176" s="68" t="s">
        <v>287</v>
      </c>
      <c r="E9176" s="68" t="s">
        <v>531</v>
      </c>
      <c r="F9176" s="68" t="s">
        <v>360</v>
      </c>
      <c r="G9176" s="68" t="s">
        <v>81</v>
      </c>
      <c r="H9176" s="68" t="s">
        <v>402</v>
      </c>
      <c r="I9176" s="68" t="s">
        <v>647</v>
      </c>
      <c r="J9176" s="65">
        <v>21</v>
      </c>
      <c r="K9176" s="65">
        <v>12</v>
      </c>
      <c r="L9176" s="65">
        <v>539</v>
      </c>
      <c r="M9176" s="65" t="s">
        <v>510</v>
      </c>
    </row>
    <row r="9177" spans="1:13" ht="12.75" customHeight="1">
      <c r="A9177" s="65" t="str">
        <f>IF(ROW()=1,"KEY",IF(ISNA(VLOOKUP(B9177,車名対応マスタ!B:D,3,FALSE)),"",IF(VLOOKUP(B9177,車名対応マスタ!B:D,3,FALSE)="","",$D9177&amp;" "&amp;IF($G9177="9","J","O")&amp;" "&amp;$I9177&amp;" "&amp;IF($I9177&lt;=TEXT(★完成資料!$A$1,"yyyymm"),TEXT(★完成資料!$A$1,"yyyymm"),"999999")&amp; " " &amp; LEFT(F9177 &amp; "          ",10))))</f>
        <v xml:space="preserve">T O 202206 yyyy00 HV        </v>
      </c>
      <c r="B9177" s="68" t="s">
        <v>475</v>
      </c>
      <c r="C9177" s="68" t="s">
        <v>119</v>
      </c>
      <c r="D9177" s="68" t="s">
        <v>287</v>
      </c>
      <c r="E9177" s="68" t="s">
        <v>531</v>
      </c>
      <c r="F9177" s="68" t="s">
        <v>360</v>
      </c>
      <c r="G9177" s="68" t="s">
        <v>81</v>
      </c>
      <c r="H9177" s="68" t="s">
        <v>402</v>
      </c>
      <c r="I9177" s="68" t="s">
        <v>652</v>
      </c>
      <c r="J9177" s="65">
        <v>14</v>
      </c>
      <c r="K9177" s="65">
        <v>22</v>
      </c>
      <c r="L9177" s="65">
        <v>539</v>
      </c>
      <c r="M9177" s="65" t="s">
        <v>510</v>
      </c>
    </row>
    <row r="9178" spans="1:13" ht="12.75" customHeight="1">
      <c r="A9178" s="65" t="str">
        <f>IF(ROW()=1,"KEY",IF(ISNA(VLOOKUP(B9178,車名対応マスタ!B:D,3,FALSE)),"",IF(VLOOKUP(B9178,車名対応マスタ!B:D,3,FALSE)="","",$D9178&amp;" "&amp;IF($G9178="9","J","O")&amp;" "&amp;$I9178&amp;" "&amp;IF($I9178&lt;=TEXT(★完成資料!$A$1,"yyyymm"),TEXT(★完成資料!$A$1,"yyyymm"),"999999")&amp; " " &amp; LEFT(F9178 &amp; "          ",10))))</f>
        <v xml:space="preserve">T O 202207 yyyy00 HV        </v>
      </c>
      <c r="B9178" s="68" t="s">
        <v>475</v>
      </c>
      <c r="C9178" s="68" t="s">
        <v>119</v>
      </c>
      <c r="D9178" s="68" t="s">
        <v>287</v>
      </c>
      <c r="E9178" s="68" t="s">
        <v>531</v>
      </c>
      <c r="F9178" s="68" t="s">
        <v>360</v>
      </c>
      <c r="G9178" s="68" t="s">
        <v>81</v>
      </c>
      <c r="H9178" s="68" t="s">
        <v>402</v>
      </c>
      <c r="I9178" s="68" t="s">
        <v>655</v>
      </c>
      <c r="J9178" s="65">
        <v>23</v>
      </c>
      <c r="K9178" s="65">
        <v>18</v>
      </c>
      <c r="L9178" s="65">
        <v>539</v>
      </c>
      <c r="M9178" s="65" t="s">
        <v>510</v>
      </c>
    </row>
    <row r="9179" spans="1:13" ht="12.75" customHeight="1">
      <c r="A9179" s="65" t="str">
        <f>IF(ROW()=1,"KEY",IF(ISNA(VLOOKUP(B9179,車名対応マスタ!B:D,3,FALSE)),"",IF(VLOOKUP(B9179,車名対応マスタ!B:D,3,FALSE)="","",$D9179&amp;" "&amp;IF($G9179="9","J","O")&amp;" "&amp;$I9179&amp;" "&amp;IF($I9179&lt;=TEXT(★完成資料!$A$1,"yyyymm"),TEXT(★完成資料!$A$1,"yyyymm"),"999999")&amp; " " &amp; LEFT(F9179 &amp; "          ",10))))</f>
        <v xml:space="preserve">T O 202208 yyyy00 HV        </v>
      </c>
      <c r="B9179" s="68" t="s">
        <v>475</v>
      </c>
      <c r="C9179" s="68" t="s">
        <v>119</v>
      </c>
      <c r="D9179" s="68" t="s">
        <v>287</v>
      </c>
      <c r="E9179" s="68" t="s">
        <v>531</v>
      </c>
      <c r="F9179" s="68" t="s">
        <v>360</v>
      </c>
      <c r="G9179" s="68" t="s">
        <v>81</v>
      </c>
      <c r="H9179" s="68" t="s">
        <v>402</v>
      </c>
      <c r="I9179" s="68" t="s">
        <v>656</v>
      </c>
      <c r="J9179" s="65">
        <v>20</v>
      </c>
      <c r="K9179" s="65">
        <v>14</v>
      </c>
      <c r="L9179" s="65">
        <v>539</v>
      </c>
      <c r="M9179" s="65" t="s">
        <v>510</v>
      </c>
    </row>
    <row r="9180" spans="1:13" ht="12.75" customHeight="1">
      <c r="A9180" s="65" t="str">
        <f>IF(ROW()=1,"KEY",IF(ISNA(VLOOKUP(B9180,車名対応マスタ!B:D,3,FALSE)),"",IF(VLOOKUP(B9180,車名対応マスタ!B:D,3,FALSE)="","",$D9180&amp;" "&amp;IF($G9180="9","J","O")&amp;" "&amp;$I9180&amp;" "&amp;IF($I9180&lt;=TEXT(★完成資料!$A$1,"yyyymm"),TEXT(★完成資料!$A$1,"yyyymm"),"999999")&amp; " " &amp; LEFT(F9180 &amp; "          ",10))))</f>
        <v xml:space="preserve">T O 202209 yyyy00 HV        </v>
      </c>
      <c r="B9180" s="68" t="s">
        <v>475</v>
      </c>
      <c r="C9180" s="68" t="s">
        <v>119</v>
      </c>
      <c r="D9180" s="68" t="s">
        <v>287</v>
      </c>
      <c r="E9180" s="68" t="s">
        <v>531</v>
      </c>
      <c r="F9180" s="68" t="s">
        <v>360</v>
      </c>
      <c r="G9180" s="68" t="s">
        <v>81</v>
      </c>
      <c r="H9180" s="68" t="s">
        <v>402</v>
      </c>
      <c r="I9180" s="68" t="s">
        <v>657</v>
      </c>
      <c r="J9180" s="65">
        <v>10</v>
      </c>
      <c r="K9180" s="65">
        <v>16</v>
      </c>
      <c r="L9180" s="65">
        <v>539</v>
      </c>
      <c r="M9180" s="65" t="s">
        <v>510</v>
      </c>
    </row>
    <row r="9181" spans="1:13" ht="12.75" customHeight="1">
      <c r="A9181" s="65" t="str">
        <f>IF(ROW()=1,"KEY",IF(ISNA(VLOOKUP(B9181,車名対応マスタ!B:D,3,FALSE)),"",IF(VLOOKUP(B9181,車名対応マスタ!B:D,3,FALSE)="","",$D9181&amp;" "&amp;IF($G9181="9","J","O")&amp;" "&amp;$I9181&amp;" "&amp;IF($I9181&lt;=TEXT(★完成資料!$A$1,"yyyymm"),TEXT(★完成資料!$A$1,"yyyymm"),"999999")&amp; " " &amp; LEFT(F9181 &amp; "          ",10))))</f>
        <v xml:space="preserve">T O 202210 yyyy00 HV        </v>
      </c>
      <c r="B9181" s="68" t="s">
        <v>475</v>
      </c>
      <c r="C9181" s="68" t="s">
        <v>119</v>
      </c>
      <c r="D9181" s="68" t="s">
        <v>287</v>
      </c>
      <c r="E9181" s="68" t="s">
        <v>531</v>
      </c>
      <c r="F9181" s="68" t="s">
        <v>360</v>
      </c>
      <c r="G9181" s="68" t="s">
        <v>81</v>
      </c>
      <c r="H9181" s="68" t="s">
        <v>402</v>
      </c>
      <c r="I9181" s="68" t="s">
        <v>663</v>
      </c>
      <c r="J9181" s="65">
        <v>11</v>
      </c>
      <c r="K9181" s="65">
        <v>15</v>
      </c>
      <c r="L9181" s="65">
        <v>539</v>
      </c>
      <c r="M9181" s="65" t="s">
        <v>510</v>
      </c>
    </row>
    <row r="9182" spans="1:13" ht="12.75" customHeight="1">
      <c r="A9182" s="65" t="str">
        <f>IF(ROW()=1,"KEY",IF(ISNA(VLOOKUP(B9182,車名対応マスタ!B:D,3,FALSE)),"",IF(VLOOKUP(B9182,車名対応マスタ!B:D,3,FALSE)="","",$D9182&amp;" "&amp;IF($G9182="9","J","O")&amp;" "&amp;$I9182&amp;" "&amp;IF($I9182&lt;=TEXT(★完成資料!$A$1,"yyyymm"),TEXT(★完成資料!$A$1,"yyyymm"),"999999")&amp; " " &amp; LEFT(F9182 &amp; "          ",10))))</f>
        <v xml:space="preserve">T O 202205 yyyy00 HV        </v>
      </c>
      <c r="B9182" s="68" t="s">
        <v>475</v>
      </c>
      <c r="C9182" s="68" t="s">
        <v>119</v>
      </c>
      <c r="D9182" s="68" t="s">
        <v>287</v>
      </c>
      <c r="E9182" s="68" t="s">
        <v>531</v>
      </c>
      <c r="F9182" s="68" t="s">
        <v>360</v>
      </c>
      <c r="G9182" s="68" t="s">
        <v>81</v>
      </c>
      <c r="H9182" s="68" t="s">
        <v>402</v>
      </c>
      <c r="I9182" s="68" t="s">
        <v>647</v>
      </c>
      <c r="J9182" s="65">
        <v>1</v>
      </c>
      <c r="L9182" s="65">
        <v>593</v>
      </c>
      <c r="M9182" s="65" t="s">
        <v>405</v>
      </c>
    </row>
    <row r="9183" spans="1:13" ht="12.75" customHeight="1">
      <c r="A9183" s="65" t="str">
        <f>IF(ROW()=1,"KEY",IF(ISNA(VLOOKUP(B9183,車名対応マスタ!B:D,3,FALSE)),"",IF(VLOOKUP(B9183,車名対応マスタ!B:D,3,FALSE)="","",$D9183&amp;" "&amp;IF($G9183="9","J","O")&amp;" "&amp;$I9183&amp;" "&amp;IF($I9183&lt;=TEXT(★完成資料!$A$1,"yyyymm"),TEXT(★完成資料!$A$1,"yyyymm"),"999999")&amp; " " &amp; LEFT(F9183 &amp; "          ",10))))</f>
        <v xml:space="preserve">T O 202208 yyyy00 HV        </v>
      </c>
      <c r="B9183" s="68" t="s">
        <v>475</v>
      </c>
      <c r="C9183" s="68" t="s">
        <v>119</v>
      </c>
      <c r="D9183" s="68" t="s">
        <v>287</v>
      </c>
      <c r="E9183" s="68" t="s">
        <v>531</v>
      </c>
      <c r="F9183" s="68" t="s">
        <v>360</v>
      </c>
      <c r="G9183" s="68" t="s">
        <v>81</v>
      </c>
      <c r="H9183" s="68" t="s">
        <v>402</v>
      </c>
      <c r="I9183" s="68" t="s">
        <v>656</v>
      </c>
      <c r="J9183" s="65">
        <v>1</v>
      </c>
      <c r="L9183" s="65">
        <v>593</v>
      </c>
      <c r="M9183" s="65" t="s">
        <v>405</v>
      </c>
    </row>
    <row r="9184" spans="1:13" ht="12.75" customHeight="1">
      <c r="A9184" s="65" t="str">
        <f>IF(ROW()=1,"KEY",IF(ISNA(VLOOKUP(B9184,車名対応マスタ!B:D,3,FALSE)),"",IF(VLOOKUP(B9184,車名対応マスタ!B:D,3,FALSE)="","",$D9184&amp;" "&amp;IF($G9184="9","J","O")&amp;" "&amp;$I9184&amp;" "&amp;IF($I9184&lt;=TEXT(★完成資料!$A$1,"yyyymm"),TEXT(★完成資料!$A$1,"yyyymm"),"999999")&amp; " " &amp; LEFT(F9184 &amp; "          ",10))))</f>
        <v xml:space="preserve">T O 202209 yyyy00 HV        </v>
      </c>
      <c r="B9184" s="68" t="s">
        <v>475</v>
      </c>
      <c r="C9184" s="68" t="s">
        <v>119</v>
      </c>
      <c r="D9184" s="68" t="s">
        <v>287</v>
      </c>
      <c r="E9184" s="68" t="s">
        <v>531</v>
      </c>
      <c r="F9184" s="68" t="s">
        <v>360</v>
      </c>
      <c r="G9184" s="68" t="s">
        <v>81</v>
      </c>
      <c r="H9184" s="68" t="s">
        <v>402</v>
      </c>
      <c r="I9184" s="68" t="s">
        <v>657</v>
      </c>
      <c r="J9184" s="65">
        <v>2</v>
      </c>
      <c r="K9184" s="65">
        <v>0</v>
      </c>
      <c r="L9184" s="65">
        <v>593</v>
      </c>
      <c r="M9184" s="65" t="s">
        <v>405</v>
      </c>
    </row>
    <row r="9185" spans="1:13" ht="12.75" customHeight="1">
      <c r="A9185" s="65" t="str">
        <f>IF(ROW()=1,"KEY",IF(ISNA(VLOOKUP(B9185,車名対応マスタ!B:D,3,FALSE)),"",IF(VLOOKUP(B9185,車名対応マスタ!B:D,3,FALSE)="","",$D9185&amp;" "&amp;IF($G9185="9","J","O")&amp;" "&amp;$I9185&amp;" "&amp;IF($I9185&lt;=TEXT(★完成資料!$A$1,"yyyymm"),TEXT(★完成資料!$A$1,"yyyymm"),"999999")&amp; " " &amp; LEFT(F9185 &amp; "          ",10))))</f>
        <v xml:space="preserve">T O 202210 yyyy00 HV        </v>
      </c>
      <c r="B9185" s="68" t="s">
        <v>475</v>
      </c>
      <c r="C9185" s="68" t="s">
        <v>119</v>
      </c>
      <c r="D9185" s="68" t="s">
        <v>287</v>
      </c>
      <c r="E9185" s="68" t="s">
        <v>531</v>
      </c>
      <c r="F9185" s="68" t="s">
        <v>360</v>
      </c>
      <c r="G9185" s="68" t="s">
        <v>81</v>
      </c>
      <c r="H9185" s="68" t="s">
        <v>402</v>
      </c>
      <c r="I9185" s="68" t="s">
        <v>663</v>
      </c>
      <c r="J9185" s="65">
        <v>1</v>
      </c>
      <c r="K9185" s="65">
        <v>0</v>
      </c>
      <c r="L9185" s="65">
        <v>593</v>
      </c>
      <c r="M9185" s="65" t="s">
        <v>405</v>
      </c>
    </row>
    <row r="9186" spans="1:13" ht="12.75" customHeight="1">
      <c r="A9186" s="65" t="str">
        <f>IF(ROW()=1,"KEY",IF(ISNA(VLOOKUP(B9186,車名対応マスタ!B:D,3,FALSE)),"",IF(VLOOKUP(B9186,車名対応マスタ!B:D,3,FALSE)="","",$D9186&amp;" "&amp;IF($G9186="9","J","O")&amp;" "&amp;$I9186&amp;" "&amp;IF($I9186&lt;=TEXT(★完成資料!$A$1,"yyyymm"),TEXT(★完成資料!$A$1,"yyyymm"),"999999")&amp; " " &amp; LEFT(F9186 &amp; "          ",10))))</f>
        <v xml:space="preserve">T O 202201 yyyy00 HV        </v>
      </c>
      <c r="B9186" s="68" t="s">
        <v>475</v>
      </c>
      <c r="C9186" s="68" t="s">
        <v>119</v>
      </c>
      <c r="D9186" s="68" t="s">
        <v>287</v>
      </c>
      <c r="E9186" s="68" t="s">
        <v>531</v>
      </c>
      <c r="F9186" s="68" t="s">
        <v>360</v>
      </c>
      <c r="G9186" s="68" t="s">
        <v>81</v>
      </c>
      <c r="H9186" s="68" t="s">
        <v>402</v>
      </c>
      <c r="I9186" s="68" t="s">
        <v>639</v>
      </c>
      <c r="J9186" s="65">
        <v>4</v>
      </c>
      <c r="K9186" s="65">
        <v>0</v>
      </c>
      <c r="L9186" s="65">
        <v>560</v>
      </c>
      <c r="M9186" s="65" t="s">
        <v>541</v>
      </c>
    </row>
    <row r="9187" spans="1:13" ht="12.75" customHeight="1">
      <c r="A9187" s="65" t="str">
        <f>IF(ROW()=1,"KEY",IF(ISNA(VLOOKUP(B9187,車名対応マスタ!B:D,3,FALSE)),"",IF(VLOOKUP(B9187,車名対応マスタ!B:D,3,FALSE)="","",$D9187&amp;" "&amp;IF($G9187="9","J","O")&amp;" "&amp;$I9187&amp;" "&amp;IF($I9187&lt;=TEXT(★完成資料!$A$1,"yyyymm"),TEXT(★完成資料!$A$1,"yyyymm"),"999999")&amp; " " &amp; LEFT(F9187 &amp; "          ",10))))</f>
        <v xml:space="preserve">T O 202202 yyyy00 HV        </v>
      </c>
      <c r="B9187" s="68" t="s">
        <v>475</v>
      </c>
      <c r="C9187" s="68" t="s">
        <v>119</v>
      </c>
      <c r="D9187" s="68" t="s">
        <v>287</v>
      </c>
      <c r="E9187" s="68" t="s">
        <v>531</v>
      </c>
      <c r="F9187" s="68" t="s">
        <v>360</v>
      </c>
      <c r="G9187" s="68" t="s">
        <v>81</v>
      </c>
      <c r="H9187" s="68" t="s">
        <v>402</v>
      </c>
      <c r="I9187" s="68" t="s">
        <v>640</v>
      </c>
      <c r="J9187" s="65">
        <v>4</v>
      </c>
      <c r="L9187" s="65">
        <v>560</v>
      </c>
      <c r="M9187" s="65" t="s">
        <v>541</v>
      </c>
    </row>
    <row r="9188" spans="1:13" ht="12.75" customHeight="1">
      <c r="A9188" s="65" t="str">
        <f>IF(ROW()=1,"KEY",IF(ISNA(VLOOKUP(B9188,車名対応マスタ!B:D,3,FALSE)),"",IF(VLOOKUP(B9188,車名対応マスタ!B:D,3,FALSE)="","",$D9188&amp;" "&amp;IF($G9188="9","J","O")&amp;" "&amp;$I9188&amp;" "&amp;IF($I9188&lt;=TEXT(★完成資料!$A$1,"yyyymm"),TEXT(★完成資料!$A$1,"yyyymm"),"999999")&amp; " " &amp; LEFT(F9188 &amp; "          ",10))))</f>
        <v xml:space="preserve">T O 202205 yyyy00 HV        </v>
      </c>
      <c r="B9188" s="68" t="s">
        <v>475</v>
      </c>
      <c r="C9188" s="68" t="s">
        <v>119</v>
      </c>
      <c r="D9188" s="68" t="s">
        <v>287</v>
      </c>
      <c r="E9188" s="68" t="s">
        <v>531</v>
      </c>
      <c r="F9188" s="68" t="s">
        <v>360</v>
      </c>
      <c r="G9188" s="68" t="s">
        <v>81</v>
      </c>
      <c r="H9188" s="68" t="s">
        <v>402</v>
      </c>
      <c r="I9188" s="68" t="s">
        <v>647</v>
      </c>
      <c r="J9188" s="65">
        <v>1</v>
      </c>
      <c r="L9188" s="65">
        <v>560</v>
      </c>
      <c r="M9188" s="65" t="s">
        <v>541</v>
      </c>
    </row>
    <row r="9189" spans="1:13" ht="12.75" customHeight="1">
      <c r="A9189" s="65" t="str">
        <f>IF(ROW()=1,"KEY",IF(ISNA(VLOOKUP(B9189,車名対応マスタ!B:D,3,FALSE)),"",IF(VLOOKUP(B9189,車名対応マスタ!B:D,3,FALSE)="","",$D9189&amp;" "&amp;IF($G9189="9","J","O")&amp;" "&amp;$I9189&amp;" "&amp;IF($I9189&lt;=TEXT(★完成資料!$A$1,"yyyymm"),TEXT(★完成資料!$A$1,"yyyymm"),"999999")&amp; " " &amp; LEFT(F9189 &amp; "          ",10))))</f>
        <v xml:space="preserve">T O 202206 yyyy00 HV        </v>
      </c>
      <c r="B9189" s="68" t="s">
        <v>475</v>
      </c>
      <c r="C9189" s="68" t="s">
        <v>119</v>
      </c>
      <c r="D9189" s="68" t="s">
        <v>287</v>
      </c>
      <c r="E9189" s="68" t="s">
        <v>531</v>
      </c>
      <c r="F9189" s="68" t="s">
        <v>360</v>
      </c>
      <c r="G9189" s="68" t="s">
        <v>81</v>
      </c>
      <c r="H9189" s="68" t="s">
        <v>402</v>
      </c>
      <c r="I9189" s="68" t="s">
        <v>652</v>
      </c>
      <c r="J9189" s="65">
        <v>1</v>
      </c>
      <c r="K9189" s="65">
        <v>0</v>
      </c>
      <c r="L9189" s="65">
        <v>560</v>
      </c>
      <c r="M9189" s="65" t="s">
        <v>541</v>
      </c>
    </row>
    <row r="9190" spans="1:13" ht="12.75" customHeight="1">
      <c r="A9190" s="65" t="str">
        <f>IF(ROW()=1,"KEY",IF(ISNA(VLOOKUP(B9190,車名対応マスタ!B:D,3,FALSE)),"",IF(VLOOKUP(B9190,車名対応マスタ!B:D,3,FALSE)="","",$D9190&amp;" "&amp;IF($G9190="9","J","O")&amp;" "&amp;$I9190&amp;" "&amp;IF($I9190&lt;=TEXT(★完成資料!$A$1,"yyyymm"),TEXT(★完成資料!$A$1,"yyyymm"),"999999")&amp; " " &amp; LEFT(F9190 &amp; "          ",10))))</f>
        <v xml:space="preserve">T O 202207 yyyy00 HV        </v>
      </c>
      <c r="B9190" s="68" t="s">
        <v>475</v>
      </c>
      <c r="C9190" s="68" t="s">
        <v>119</v>
      </c>
      <c r="D9190" s="68" t="s">
        <v>287</v>
      </c>
      <c r="E9190" s="68" t="s">
        <v>531</v>
      </c>
      <c r="F9190" s="68" t="s">
        <v>360</v>
      </c>
      <c r="G9190" s="68" t="s">
        <v>81</v>
      </c>
      <c r="H9190" s="68" t="s">
        <v>402</v>
      </c>
      <c r="I9190" s="68" t="s">
        <v>655</v>
      </c>
      <c r="J9190" s="65">
        <v>0</v>
      </c>
      <c r="K9190" s="65">
        <v>2</v>
      </c>
      <c r="L9190" s="65">
        <v>560</v>
      </c>
      <c r="M9190" s="65" t="s">
        <v>541</v>
      </c>
    </row>
    <row r="9191" spans="1:13" ht="12.75" customHeight="1">
      <c r="A9191" s="65" t="str">
        <f>IF(ROW()=1,"KEY",IF(ISNA(VLOOKUP(B9191,車名対応マスタ!B:D,3,FALSE)),"",IF(VLOOKUP(B9191,車名対応マスタ!B:D,3,FALSE)="","",$D9191&amp;" "&amp;IF($G9191="9","J","O")&amp;" "&amp;$I9191&amp;" "&amp;IF($I9191&lt;=TEXT(★完成資料!$A$1,"yyyymm"),TEXT(★完成資料!$A$1,"yyyymm"),"999999")&amp; " " &amp; LEFT(F9191 &amp; "          ",10))))</f>
        <v xml:space="preserve">T O 202208 yyyy00 HV        </v>
      </c>
      <c r="B9191" s="68" t="s">
        <v>475</v>
      </c>
      <c r="C9191" s="68" t="s">
        <v>119</v>
      </c>
      <c r="D9191" s="68" t="s">
        <v>287</v>
      </c>
      <c r="E9191" s="68" t="s">
        <v>531</v>
      </c>
      <c r="F9191" s="68" t="s">
        <v>360</v>
      </c>
      <c r="G9191" s="68" t="s">
        <v>81</v>
      </c>
      <c r="H9191" s="68" t="s">
        <v>402</v>
      </c>
      <c r="I9191" s="68" t="s">
        <v>656</v>
      </c>
      <c r="J9191" s="65">
        <v>6</v>
      </c>
      <c r="K9191" s="65">
        <v>0</v>
      </c>
      <c r="L9191" s="65">
        <v>560</v>
      </c>
      <c r="M9191" s="65" t="s">
        <v>541</v>
      </c>
    </row>
    <row r="9192" spans="1:13" ht="12.75" customHeight="1">
      <c r="A9192" s="65" t="str">
        <f>IF(ROW()=1,"KEY",IF(ISNA(VLOOKUP(B9192,車名対応マスタ!B:D,3,FALSE)),"",IF(VLOOKUP(B9192,車名対応マスタ!B:D,3,FALSE)="","",$D9192&amp;" "&amp;IF($G9192="9","J","O")&amp;" "&amp;$I9192&amp;" "&amp;IF($I9192&lt;=TEXT(★完成資料!$A$1,"yyyymm"),TEXT(★完成資料!$A$1,"yyyymm"),"999999")&amp; " " &amp; LEFT(F9192 &amp; "          ",10))))</f>
        <v xml:space="preserve">T O 202209 yyyy00 HV        </v>
      </c>
      <c r="B9192" s="68" t="s">
        <v>475</v>
      </c>
      <c r="C9192" s="68" t="s">
        <v>119</v>
      </c>
      <c r="D9192" s="68" t="s">
        <v>287</v>
      </c>
      <c r="E9192" s="68" t="s">
        <v>531</v>
      </c>
      <c r="F9192" s="68" t="s">
        <v>360</v>
      </c>
      <c r="G9192" s="68" t="s">
        <v>81</v>
      </c>
      <c r="H9192" s="68" t="s">
        <v>402</v>
      </c>
      <c r="I9192" s="68" t="s">
        <v>657</v>
      </c>
      <c r="J9192" s="65">
        <v>2</v>
      </c>
      <c r="K9192" s="65">
        <v>3</v>
      </c>
      <c r="L9192" s="65">
        <v>560</v>
      </c>
      <c r="M9192" s="65" t="s">
        <v>541</v>
      </c>
    </row>
    <row r="9193" spans="1:13" ht="12.75" customHeight="1">
      <c r="A9193" s="65" t="str">
        <f>IF(ROW()=1,"KEY",IF(ISNA(VLOOKUP(B9193,車名対応マスタ!B:D,3,FALSE)),"",IF(VLOOKUP(B9193,車名対応マスタ!B:D,3,FALSE)="","",$D9193&amp;" "&amp;IF($G9193="9","J","O")&amp;" "&amp;$I9193&amp;" "&amp;IF($I9193&lt;=TEXT(★完成資料!$A$1,"yyyymm"),TEXT(★完成資料!$A$1,"yyyymm"),"999999")&amp; " " &amp; LEFT(F9193 &amp; "          ",10))))</f>
        <v xml:space="preserve">T O 202210 yyyy00 HV        </v>
      </c>
      <c r="B9193" s="68" t="s">
        <v>475</v>
      </c>
      <c r="C9193" s="68" t="s">
        <v>119</v>
      </c>
      <c r="D9193" s="68" t="s">
        <v>287</v>
      </c>
      <c r="E9193" s="68" t="s">
        <v>531</v>
      </c>
      <c r="F9193" s="68" t="s">
        <v>360</v>
      </c>
      <c r="G9193" s="68" t="s">
        <v>81</v>
      </c>
      <c r="H9193" s="68" t="s">
        <v>402</v>
      </c>
      <c r="I9193" s="68" t="s">
        <v>663</v>
      </c>
      <c r="J9193" s="65">
        <v>2</v>
      </c>
      <c r="K9193" s="65">
        <v>4</v>
      </c>
      <c r="L9193" s="65">
        <v>560</v>
      </c>
      <c r="M9193" s="65" t="s">
        <v>541</v>
      </c>
    </row>
    <row r="9194" spans="1:13" ht="12.75" customHeight="1">
      <c r="A9194" s="65" t="str">
        <f>IF(ROW()=1,"KEY",IF(ISNA(VLOOKUP(B9194,車名対応マスタ!B:D,3,FALSE)),"",IF(VLOOKUP(B9194,車名対応マスタ!B:D,3,FALSE)="","",$D9194&amp;" "&amp;IF($G9194="9","J","O")&amp;" "&amp;$I9194&amp;" "&amp;IF($I9194&lt;=TEXT(★完成資料!$A$1,"yyyymm"),TEXT(★完成資料!$A$1,"yyyymm"),"999999")&amp; " " &amp; LEFT(F9194 &amp; "          ",10))))</f>
        <v xml:space="preserve">T J 202201 yyyy00 HV        </v>
      </c>
      <c r="B9194" s="68" t="s">
        <v>475</v>
      </c>
      <c r="C9194" s="68" t="s">
        <v>119</v>
      </c>
      <c r="D9194" s="68" t="s">
        <v>287</v>
      </c>
      <c r="E9194" s="68" t="s">
        <v>531</v>
      </c>
      <c r="F9194" s="68" t="s">
        <v>360</v>
      </c>
      <c r="G9194" s="68" t="s">
        <v>82</v>
      </c>
      <c r="H9194" s="68" t="s">
        <v>403</v>
      </c>
      <c r="I9194" s="68" t="s">
        <v>639</v>
      </c>
      <c r="J9194" s="65">
        <v>899</v>
      </c>
      <c r="K9194" s="65">
        <v>1557</v>
      </c>
      <c r="L9194" s="65">
        <v>930</v>
      </c>
      <c r="M9194" s="65" t="s">
        <v>249</v>
      </c>
    </row>
    <row r="9195" spans="1:13" ht="12.75" customHeight="1">
      <c r="A9195" s="65" t="str">
        <f>IF(ROW()=1,"KEY",IF(ISNA(VLOOKUP(B9195,車名対応マスタ!B:D,3,FALSE)),"",IF(VLOOKUP(B9195,車名対応マスタ!B:D,3,FALSE)="","",$D9195&amp;" "&amp;IF($G9195="9","J","O")&amp;" "&amp;$I9195&amp;" "&amp;IF($I9195&lt;=TEXT(★完成資料!$A$1,"yyyymm"),TEXT(★完成資料!$A$1,"yyyymm"),"999999")&amp; " " &amp; LEFT(F9195 &amp; "          ",10))))</f>
        <v xml:space="preserve">T J 202202 yyyy00 HV        </v>
      </c>
      <c r="B9195" s="68" t="s">
        <v>475</v>
      </c>
      <c r="C9195" s="68" t="s">
        <v>119</v>
      </c>
      <c r="D9195" s="68" t="s">
        <v>287</v>
      </c>
      <c r="E9195" s="68" t="s">
        <v>531</v>
      </c>
      <c r="F9195" s="68" t="s">
        <v>360</v>
      </c>
      <c r="G9195" s="68" t="s">
        <v>82</v>
      </c>
      <c r="H9195" s="68" t="s">
        <v>403</v>
      </c>
      <c r="I9195" s="68" t="s">
        <v>640</v>
      </c>
      <c r="J9195" s="65">
        <v>694</v>
      </c>
      <c r="K9195" s="65">
        <v>1781</v>
      </c>
      <c r="L9195" s="65">
        <v>930</v>
      </c>
      <c r="M9195" s="65" t="s">
        <v>249</v>
      </c>
    </row>
    <row r="9196" spans="1:13" ht="12.75" customHeight="1">
      <c r="A9196" s="65" t="str">
        <f>IF(ROW()=1,"KEY",IF(ISNA(VLOOKUP(B9196,車名対応マスタ!B:D,3,FALSE)),"",IF(VLOOKUP(B9196,車名対応マスタ!B:D,3,FALSE)="","",$D9196&amp;" "&amp;IF($G9196="9","J","O")&amp;" "&amp;$I9196&amp;" "&amp;IF($I9196&lt;=TEXT(★完成資料!$A$1,"yyyymm"),TEXT(★完成資料!$A$1,"yyyymm"),"999999")&amp; " " &amp; LEFT(F9196 &amp; "          ",10))))</f>
        <v xml:space="preserve">T J 202203 yyyy00 HV        </v>
      </c>
      <c r="B9196" s="68" t="s">
        <v>475</v>
      </c>
      <c r="C9196" s="68" t="s">
        <v>119</v>
      </c>
      <c r="D9196" s="68" t="s">
        <v>287</v>
      </c>
      <c r="E9196" s="68" t="s">
        <v>531</v>
      </c>
      <c r="F9196" s="68" t="s">
        <v>360</v>
      </c>
      <c r="G9196" s="68" t="s">
        <v>82</v>
      </c>
      <c r="H9196" s="68" t="s">
        <v>403</v>
      </c>
      <c r="I9196" s="68" t="s">
        <v>641</v>
      </c>
      <c r="J9196" s="65">
        <v>1732</v>
      </c>
      <c r="K9196" s="65">
        <v>2544</v>
      </c>
      <c r="L9196" s="65">
        <v>930</v>
      </c>
      <c r="M9196" s="65" t="s">
        <v>249</v>
      </c>
    </row>
    <row r="9197" spans="1:13" ht="12.75" customHeight="1">
      <c r="A9197" s="65" t="str">
        <f>IF(ROW()=1,"KEY",IF(ISNA(VLOOKUP(B9197,車名対応マスタ!B:D,3,FALSE)),"",IF(VLOOKUP(B9197,車名対応マスタ!B:D,3,FALSE)="","",$D9197&amp;" "&amp;IF($G9197="9","J","O")&amp;" "&amp;$I9197&amp;" "&amp;IF($I9197&lt;=TEXT(★完成資料!$A$1,"yyyymm"),TEXT(★完成資料!$A$1,"yyyymm"),"999999")&amp; " " &amp; LEFT(F9197 &amp; "          ",10))))</f>
        <v xml:space="preserve">T J 202204 yyyy00 HV        </v>
      </c>
      <c r="B9197" s="68" t="s">
        <v>475</v>
      </c>
      <c r="C9197" s="68" t="s">
        <v>119</v>
      </c>
      <c r="D9197" s="68" t="s">
        <v>287</v>
      </c>
      <c r="E9197" s="68" t="s">
        <v>531</v>
      </c>
      <c r="F9197" s="68" t="s">
        <v>360</v>
      </c>
      <c r="G9197" s="68" t="s">
        <v>82</v>
      </c>
      <c r="H9197" s="68" t="s">
        <v>403</v>
      </c>
      <c r="I9197" s="68" t="s">
        <v>642</v>
      </c>
      <c r="J9197" s="65">
        <v>788</v>
      </c>
      <c r="K9197" s="65">
        <v>1281</v>
      </c>
      <c r="L9197" s="65">
        <v>930</v>
      </c>
      <c r="M9197" s="65" t="s">
        <v>249</v>
      </c>
    </row>
    <row r="9198" spans="1:13" ht="12.75" customHeight="1">
      <c r="A9198" s="65" t="str">
        <f>IF(ROW()=1,"KEY",IF(ISNA(VLOOKUP(B9198,車名対応マスタ!B:D,3,FALSE)),"",IF(VLOOKUP(B9198,車名対応マスタ!B:D,3,FALSE)="","",$D9198&amp;" "&amp;IF($G9198="9","J","O")&amp;" "&amp;$I9198&amp;" "&amp;IF($I9198&lt;=TEXT(★完成資料!$A$1,"yyyymm"),TEXT(★完成資料!$A$1,"yyyymm"),"999999")&amp; " " &amp; LEFT(F9198 &amp; "          ",10))))</f>
        <v xml:space="preserve">T J 202205 yyyy00 HV        </v>
      </c>
      <c r="B9198" s="68" t="s">
        <v>475</v>
      </c>
      <c r="C9198" s="68" t="s">
        <v>119</v>
      </c>
      <c r="D9198" s="68" t="s">
        <v>287</v>
      </c>
      <c r="E9198" s="68" t="s">
        <v>531</v>
      </c>
      <c r="F9198" s="68" t="s">
        <v>360</v>
      </c>
      <c r="G9198" s="68" t="s">
        <v>82</v>
      </c>
      <c r="H9198" s="68" t="s">
        <v>403</v>
      </c>
      <c r="I9198" s="68" t="s">
        <v>647</v>
      </c>
      <c r="J9198" s="65">
        <v>933</v>
      </c>
      <c r="K9198" s="65">
        <v>954</v>
      </c>
      <c r="L9198" s="65">
        <v>930</v>
      </c>
      <c r="M9198" s="65" t="s">
        <v>249</v>
      </c>
    </row>
    <row r="9199" spans="1:13" ht="12.75" customHeight="1">
      <c r="A9199" s="65" t="str">
        <f>IF(ROW()=1,"KEY",IF(ISNA(VLOOKUP(B9199,車名対応マスタ!B:D,3,FALSE)),"",IF(VLOOKUP(B9199,車名対応マスタ!B:D,3,FALSE)="","",$D9199&amp;" "&amp;IF($G9199="9","J","O")&amp;" "&amp;$I9199&amp;" "&amp;IF($I9199&lt;=TEXT(★完成資料!$A$1,"yyyymm"),TEXT(★完成資料!$A$1,"yyyymm"),"999999")&amp; " " &amp; LEFT(F9199 &amp; "          ",10))))</f>
        <v xml:space="preserve">T J 202206 yyyy00 HV        </v>
      </c>
      <c r="B9199" s="68" t="s">
        <v>475</v>
      </c>
      <c r="C9199" s="68" t="s">
        <v>119</v>
      </c>
      <c r="D9199" s="68" t="s">
        <v>287</v>
      </c>
      <c r="E9199" s="68" t="s">
        <v>531</v>
      </c>
      <c r="F9199" s="68" t="s">
        <v>360</v>
      </c>
      <c r="G9199" s="68" t="s">
        <v>82</v>
      </c>
      <c r="H9199" s="68" t="s">
        <v>403</v>
      </c>
      <c r="I9199" s="68" t="s">
        <v>652</v>
      </c>
      <c r="J9199" s="65">
        <v>651</v>
      </c>
      <c r="K9199" s="65">
        <v>655</v>
      </c>
      <c r="L9199" s="65">
        <v>930</v>
      </c>
      <c r="M9199" s="65" t="s">
        <v>249</v>
      </c>
    </row>
    <row r="9200" spans="1:13" ht="12.75" customHeight="1">
      <c r="A9200" s="65" t="str">
        <f>IF(ROW()=1,"KEY",IF(ISNA(VLOOKUP(B9200,車名対応マスタ!B:D,3,FALSE)),"",IF(VLOOKUP(B9200,車名対応マスタ!B:D,3,FALSE)="","",$D9200&amp;" "&amp;IF($G9200="9","J","O")&amp;" "&amp;$I9200&amp;" "&amp;IF($I9200&lt;=TEXT(★完成資料!$A$1,"yyyymm"),TEXT(★完成資料!$A$1,"yyyymm"),"999999")&amp; " " &amp; LEFT(F9200 &amp; "          ",10))))</f>
        <v xml:space="preserve">T J 202207 yyyy00 HV        </v>
      </c>
      <c r="B9200" s="68" t="s">
        <v>475</v>
      </c>
      <c r="C9200" s="68" t="s">
        <v>119</v>
      </c>
      <c r="D9200" s="68" t="s">
        <v>287</v>
      </c>
      <c r="E9200" s="68" t="s">
        <v>531</v>
      </c>
      <c r="F9200" s="68" t="s">
        <v>360</v>
      </c>
      <c r="G9200" s="68" t="s">
        <v>82</v>
      </c>
      <c r="H9200" s="68" t="s">
        <v>403</v>
      </c>
      <c r="I9200" s="68" t="s">
        <v>655</v>
      </c>
      <c r="J9200" s="65">
        <v>655</v>
      </c>
      <c r="K9200" s="65">
        <v>1064</v>
      </c>
      <c r="L9200" s="65">
        <v>930</v>
      </c>
      <c r="M9200" s="65" t="s">
        <v>249</v>
      </c>
    </row>
    <row r="9201" spans="1:13" ht="12.75" customHeight="1">
      <c r="A9201" s="65" t="str">
        <f>IF(ROW()=1,"KEY",IF(ISNA(VLOOKUP(B9201,車名対応マスタ!B:D,3,FALSE)),"",IF(VLOOKUP(B9201,車名対応マスタ!B:D,3,FALSE)="","",$D9201&amp;" "&amp;IF($G9201="9","J","O")&amp;" "&amp;$I9201&amp;" "&amp;IF($I9201&lt;=TEXT(★完成資料!$A$1,"yyyymm"),TEXT(★完成資料!$A$1,"yyyymm"),"999999")&amp; " " &amp; LEFT(F9201 &amp; "          ",10))))</f>
        <v xml:space="preserve">T J 202208 yyyy00 HV        </v>
      </c>
      <c r="B9201" s="68" t="s">
        <v>475</v>
      </c>
      <c r="C9201" s="68" t="s">
        <v>119</v>
      </c>
      <c r="D9201" s="68" t="s">
        <v>287</v>
      </c>
      <c r="E9201" s="68" t="s">
        <v>531</v>
      </c>
      <c r="F9201" s="68" t="s">
        <v>360</v>
      </c>
      <c r="G9201" s="68" t="s">
        <v>82</v>
      </c>
      <c r="H9201" s="68" t="s">
        <v>403</v>
      </c>
      <c r="I9201" s="68" t="s">
        <v>656</v>
      </c>
      <c r="J9201" s="65">
        <v>731</v>
      </c>
      <c r="K9201" s="65">
        <v>1083</v>
      </c>
      <c r="L9201" s="65">
        <v>930</v>
      </c>
      <c r="M9201" s="65" t="s">
        <v>249</v>
      </c>
    </row>
    <row r="9202" spans="1:13" ht="12.75" customHeight="1">
      <c r="A9202" s="65" t="str">
        <f>IF(ROW()=1,"KEY",IF(ISNA(VLOOKUP(B9202,車名対応マスタ!B:D,3,FALSE)),"",IF(VLOOKUP(B9202,車名対応マスタ!B:D,3,FALSE)="","",$D9202&amp;" "&amp;IF($G9202="9","J","O")&amp;" "&amp;$I9202&amp;" "&amp;IF($I9202&lt;=TEXT(★完成資料!$A$1,"yyyymm"),TEXT(★完成資料!$A$1,"yyyymm"),"999999")&amp; " " &amp; LEFT(F9202 &amp; "          ",10))))</f>
        <v xml:space="preserve">T J 202209 yyyy00 HV        </v>
      </c>
      <c r="B9202" s="68" t="s">
        <v>475</v>
      </c>
      <c r="C9202" s="68" t="s">
        <v>119</v>
      </c>
      <c r="D9202" s="68" t="s">
        <v>287</v>
      </c>
      <c r="E9202" s="68" t="s">
        <v>531</v>
      </c>
      <c r="F9202" s="68" t="s">
        <v>360</v>
      </c>
      <c r="G9202" s="68" t="s">
        <v>82</v>
      </c>
      <c r="H9202" s="68" t="s">
        <v>403</v>
      </c>
      <c r="I9202" s="68" t="s">
        <v>657</v>
      </c>
      <c r="J9202" s="65">
        <v>676</v>
      </c>
      <c r="K9202" s="65">
        <v>986</v>
      </c>
      <c r="L9202" s="65">
        <v>930</v>
      </c>
      <c r="M9202" s="65" t="s">
        <v>249</v>
      </c>
    </row>
    <row r="9203" spans="1:13" ht="12.75" customHeight="1">
      <c r="A9203" s="65" t="str">
        <f>IF(ROW()=1,"KEY",IF(ISNA(VLOOKUP(B9203,車名対応マスタ!B:D,3,FALSE)),"",IF(VLOOKUP(B9203,車名対応マスタ!B:D,3,FALSE)="","",$D9203&amp;" "&amp;IF($G9203="9","J","O")&amp;" "&amp;$I9203&amp;" "&amp;IF($I9203&lt;=TEXT(★完成資料!$A$1,"yyyymm"),TEXT(★完成資料!$A$1,"yyyymm"),"999999")&amp; " " &amp; LEFT(F9203 &amp; "          ",10))))</f>
        <v xml:space="preserve">T J 202210 yyyy00 HV        </v>
      </c>
      <c r="B9203" s="68" t="s">
        <v>475</v>
      </c>
      <c r="C9203" s="68" t="s">
        <v>119</v>
      </c>
      <c r="D9203" s="68" t="s">
        <v>287</v>
      </c>
      <c r="E9203" s="68" t="s">
        <v>531</v>
      </c>
      <c r="F9203" s="68" t="s">
        <v>360</v>
      </c>
      <c r="G9203" s="68" t="s">
        <v>82</v>
      </c>
      <c r="H9203" s="68" t="s">
        <v>403</v>
      </c>
      <c r="I9203" s="68" t="s">
        <v>663</v>
      </c>
      <c r="J9203" s="65">
        <v>702</v>
      </c>
      <c r="K9203" s="65">
        <v>846</v>
      </c>
      <c r="L9203" s="65">
        <v>930</v>
      </c>
      <c r="M9203" s="65" t="s">
        <v>249</v>
      </c>
    </row>
    <row r="9204" spans="1:13" ht="12.75" customHeight="1">
      <c r="A9204" s="65" t="str">
        <f>IF(ROW()=1,"KEY",IF(ISNA(VLOOKUP(B9204,車名対応マスタ!B:D,3,FALSE)),"",IF(VLOOKUP(B9204,車名対応マスタ!B:D,3,FALSE)="","",$D9204&amp;" "&amp;IF($G9204="9","J","O")&amp;" "&amp;$I9204&amp;" "&amp;IF($I9204&lt;=TEXT(★完成資料!$A$1,"yyyymm"),TEXT(★完成資料!$A$1,"yyyymm"),"999999")&amp; " " &amp; LEFT(F9204 &amp; "          ",10))))</f>
        <v xml:space="preserve">T O 202201 yyyy00 EV        </v>
      </c>
      <c r="B9204" s="68" t="s">
        <v>535</v>
      </c>
      <c r="C9204" s="68" t="s">
        <v>440</v>
      </c>
      <c r="D9204" s="68" t="s">
        <v>287</v>
      </c>
      <c r="E9204" s="68" t="s">
        <v>531</v>
      </c>
      <c r="F9204" s="68" t="s">
        <v>230</v>
      </c>
      <c r="G9204" s="68" t="s">
        <v>204</v>
      </c>
      <c r="H9204" s="68" t="s">
        <v>384</v>
      </c>
      <c r="I9204" s="68" t="s">
        <v>639</v>
      </c>
      <c r="J9204" s="65">
        <v>106</v>
      </c>
      <c r="K9204" s="65">
        <v>32</v>
      </c>
      <c r="L9204" s="65">
        <v>707</v>
      </c>
      <c r="M9204" s="65" t="s">
        <v>386</v>
      </c>
    </row>
    <row r="9205" spans="1:13" ht="12.75" customHeight="1">
      <c r="A9205" s="65" t="str">
        <f>IF(ROW()=1,"KEY",IF(ISNA(VLOOKUP(B9205,車名対応マスタ!B:D,3,FALSE)),"",IF(VLOOKUP(B9205,車名対応マスタ!B:D,3,FALSE)="","",$D9205&amp;" "&amp;IF($G9205="9","J","O")&amp;" "&amp;$I9205&amp;" "&amp;IF($I9205&lt;=TEXT(★完成資料!$A$1,"yyyymm"),TEXT(★完成資料!$A$1,"yyyymm"),"999999")&amp; " " &amp; LEFT(F9205 &amp; "          ",10))))</f>
        <v xml:space="preserve">T O 202202 yyyy00 EV        </v>
      </c>
      <c r="B9205" s="68" t="s">
        <v>535</v>
      </c>
      <c r="C9205" s="68" t="s">
        <v>440</v>
      </c>
      <c r="D9205" s="68" t="s">
        <v>287</v>
      </c>
      <c r="E9205" s="68" t="s">
        <v>531</v>
      </c>
      <c r="F9205" s="68" t="s">
        <v>230</v>
      </c>
      <c r="G9205" s="68" t="s">
        <v>204</v>
      </c>
      <c r="H9205" s="68" t="s">
        <v>384</v>
      </c>
      <c r="I9205" s="68" t="s">
        <v>640</v>
      </c>
      <c r="J9205" s="65">
        <v>83</v>
      </c>
      <c r="K9205" s="65">
        <v>42</v>
      </c>
      <c r="L9205" s="65">
        <v>707</v>
      </c>
      <c r="M9205" s="65" t="s">
        <v>386</v>
      </c>
    </row>
    <row r="9206" spans="1:13" ht="12.75" customHeight="1">
      <c r="A9206" s="65" t="str">
        <f>IF(ROW()=1,"KEY",IF(ISNA(VLOOKUP(B9206,車名対応マスタ!B:D,3,FALSE)),"",IF(VLOOKUP(B9206,車名対応マスタ!B:D,3,FALSE)="","",$D9206&amp;" "&amp;IF($G9206="9","J","O")&amp;" "&amp;$I9206&amp;" "&amp;IF($I9206&lt;=TEXT(★完成資料!$A$1,"yyyymm"),TEXT(★完成資料!$A$1,"yyyymm"),"999999")&amp; " " &amp; LEFT(F9206 &amp; "          ",10))))</f>
        <v xml:space="preserve">T O 202203 yyyy00 EV        </v>
      </c>
      <c r="B9206" s="68" t="s">
        <v>535</v>
      </c>
      <c r="C9206" s="68" t="s">
        <v>440</v>
      </c>
      <c r="D9206" s="68" t="s">
        <v>287</v>
      </c>
      <c r="E9206" s="68" t="s">
        <v>531</v>
      </c>
      <c r="F9206" s="68" t="s">
        <v>230</v>
      </c>
      <c r="G9206" s="68" t="s">
        <v>204</v>
      </c>
      <c r="H9206" s="68" t="s">
        <v>384</v>
      </c>
      <c r="I9206" s="68" t="s">
        <v>641</v>
      </c>
      <c r="J9206" s="65">
        <v>90</v>
      </c>
      <c r="K9206" s="65">
        <v>50</v>
      </c>
      <c r="L9206" s="65">
        <v>707</v>
      </c>
      <c r="M9206" s="65" t="s">
        <v>386</v>
      </c>
    </row>
    <row r="9207" spans="1:13" ht="12.75" customHeight="1">
      <c r="A9207" s="65" t="str">
        <f>IF(ROW()=1,"KEY",IF(ISNA(VLOOKUP(B9207,車名対応マスタ!B:D,3,FALSE)),"",IF(VLOOKUP(B9207,車名対応マスタ!B:D,3,FALSE)="","",$D9207&amp;" "&amp;IF($G9207="9","J","O")&amp;" "&amp;$I9207&amp;" "&amp;IF($I9207&lt;=TEXT(★完成資料!$A$1,"yyyymm"),TEXT(★完成資料!$A$1,"yyyymm"),"999999")&amp; " " &amp; LEFT(F9207 &amp; "          ",10))))</f>
        <v xml:space="preserve">T O 202204 yyyy00 EV        </v>
      </c>
      <c r="B9207" s="68" t="s">
        <v>535</v>
      </c>
      <c r="C9207" s="68" t="s">
        <v>440</v>
      </c>
      <c r="D9207" s="68" t="s">
        <v>287</v>
      </c>
      <c r="E9207" s="68" t="s">
        <v>531</v>
      </c>
      <c r="F9207" s="68" t="s">
        <v>230</v>
      </c>
      <c r="G9207" s="68" t="s">
        <v>204</v>
      </c>
      <c r="H9207" s="68" t="s">
        <v>384</v>
      </c>
      <c r="I9207" s="68" t="s">
        <v>642</v>
      </c>
      <c r="J9207" s="65">
        <v>54</v>
      </c>
      <c r="K9207" s="65">
        <v>114</v>
      </c>
      <c r="L9207" s="65">
        <v>707</v>
      </c>
      <c r="M9207" s="65" t="s">
        <v>386</v>
      </c>
    </row>
    <row r="9208" spans="1:13" ht="12.75" customHeight="1">
      <c r="A9208" s="65" t="str">
        <f>IF(ROW()=1,"KEY",IF(ISNA(VLOOKUP(B9208,車名対応マスタ!B:D,3,FALSE)),"",IF(VLOOKUP(B9208,車名対応マスタ!B:D,3,FALSE)="","",$D9208&amp;" "&amp;IF($G9208="9","J","O")&amp;" "&amp;$I9208&amp;" "&amp;IF($I9208&lt;=TEXT(★完成資料!$A$1,"yyyymm"),TEXT(★完成資料!$A$1,"yyyymm"),"999999")&amp; " " &amp; LEFT(F9208 &amp; "          ",10))))</f>
        <v xml:space="preserve">T O 202205 yyyy00 EV        </v>
      </c>
      <c r="B9208" s="68" t="s">
        <v>535</v>
      </c>
      <c r="C9208" s="68" t="s">
        <v>440</v>
      </c>
      <c r="D9208" s="68" t="s">
        <v>287</v>
      </c>
      <c r="E9208" s="68" t="s">
        <v>531</v>
      </c>
      <c r="F9208" s="68" t="s">
        <v>230</v>
      </c>
      <c r="G9208" s="68" t="s">
        <v>204</v>
      </c>
      <c r="H9208" s="68" t="s">
        <v>384</v>
      </c>
      <c r="I9208" s="68" t="s">
        <v>647</v>
      </c>
      <c r="J9208" s="65">
        <v>36</v>
      </c>
      <c r="K9208" s="65">
        <v>269</v>
      </c>
      <c r="L9208" s="65">
        <v>707</v>
      </c>
      <c r="M9208" s="65" t="s">
        <v>386</v>
      </c>
    </row>
    <row r="9209" spans="1:13" ht="12.75" customHeight="1">
      <c r="A9209" s="65" t="str">
        <f>IF(ROW()=1,"KEY",IF(ISNA(VLOOKUP(B9209,車名対応マスタ!B:D,3,FALSE)),"",IF(VLOOKUP(B9209,車名対応マスタ!B:D,3,FALSE)="","",$D9209&amp;" "&amp;IF($G9209="9","J","O")&amp;" "&amp;$I9209&amp;" "&amp;IF($I9209&lt;=TEXT(★完成資料!$A$1,"yyyymm"),TEXT(★完成資料!$A$1,"yyyymm"),"999999")&amp; " " &amp; LEFT(F9209 &amp; "          ",10))))</f>
        <v xml:space="preserve">T O 202206 yyyy00 EV        </v>
      </c>
      <c r="B9209" s="68" t="s">
        <v>535</v>
      </c>
      <c r="C9209" s="68" t="s">
        <v>440</v>
      </c>
      <c r="D9209" s="68" t="s">
        <v>287</v>
      </c>
      <c r="E9209" s="68" t="s">
        <v>531</v>
      </c>
      <c r="F9209" s="68" t="s">
        <v>230</v>
      </c>
      <c r="G9209" s="68" t="s">
        <v>204</v>
      </c>
      <c r="H9209" s="68" t="s">
        <v>384</v>
      </c>
      <c r="I9209" s="68" t="s">
        <v>652</v>
      </c>
      <c r="J9209" s="65">
        <v>33</v>
      </c>
      <c r="K9209" s="65">
        <v>94</v>
      </c>
      <c r="L9209" s="65">
        <v>707</v>
      </c>
      <c r="M9209" s="65" t="s">
        <v>386</v>
      </c>
    </row>
    <row r="9210" spans="1:13" ht="12.75" customHeight="1">
      <c r="A9210" s="65" t="str">
        <f>IF(ROW()=1,"KEY",IF(ISNA(VLOOKUP(B9210,車名対応マスタ!B:D,3,FALSE)),"",IF(VLOOKUP(B9210,車名対応マスタ!B:D,3,FALSE)="","",$D9210&amp;" "&amp;IF($G9210="9","J","O")&amp;" "&amp;$I9210&amp;" "&amp;IF($I9210&lt;=TEXT(★完成資料!$A$1,"yyyymm"),TEXT(★完成資料!$A$1,"yyyymm"),"999999")&amp; " " &amp; LEFT(F9210 &amp; "          ",10))))</f>
        <v xml:space="preserve">T O 202207 yyyy00 EV        </v>
      </c>
      <c r="B9210" s="68" t="s">
        <v>535</v>
      </c>
      <c r="C9210" s="68" t="s">
        <v>440</v>
      </c>
      <c r="D9210" s="68" t="s">
        <v>287</v>
      </c>
      <c r="E9210" s="68" t="s">
        <v>531</v>
      </c>
      <c r="F9210" s="68" t="s">
        <v>230</v>
      </c>
      <c r="G9210" s="68" t="s">
        <v>204</v>
      </c>
      <c r="H9210" s="68" t="s">
        <v>384</v>
      </c>
      <c r="I9210" s="68" t="s">
        <v>655</v>
      </c>
      <c r="J9210" s="65">
        <v>16</v>
      </c>
      <c r="K9210" s="65">
        <v>65</v>
      </c>
      <c r="L9210" s="65">
        <v>707</v>
      </c>
      <c r="M9210" s="65" t="s">
        <v>386</v>
      </c>
    </row>
    <row r="9211" spans="1:13" ht="12.75" customHeight="1">
      <c r="A9211" s="65" t="str">
        <f>IF(ROW()=1,"KEY",IF(ISNA(VLOOKUP(B9211,車名対応マスタ!B:D,3,FALSE)),"",IF(VLOOKUP(B9211,車名対応マスタ!B:D,3,FALSE)="","",$D9211&amp;" "&amp;IF($G9211="9","J","O")&amp;" "&amp;$I9211&amp;" "&amp;IF($I9211&lt;=TEXT(★完成資料!$A$1,"yyyymm"),TEXT(★完成資料!$A$1,"yyyymm"),"999999")&amp; " " &amp; LEFT(F9211 &amp; "          ",10))))</f>
        <v xml:space="preserve">T O 202208 yyyy00 EV        </v>
      </c>
      <c r="B9211" s="68" t="s">
        <v>535</v>
      </c>
      <c r="C9211" s="68" t="s">
        <v>440</v>
      </c>
      <c r="D9211" s="68" t="s">
        <v>287</v>
      </c>
      <c r="E9211" s="68" t="s">
        <v>531</v>
      </c>
      <c r="F9211" s="68" t="s">
        <v>230</v>
      </c>
      <c r="G9211" s="68" t="s">
        <v>204</v>
      </c>
      <c r="H9211" s="68" t="s">
        <v>384</v>
      </c>
      <c r="I9211" s="68" t="s">
        <v>656</v>
      </c>
      <c r="J9211" s="65">
        <v>13</v>
      </c>
      <c r="K9211" s="65">
        <v>42</v>
      </c>
      <c r="L9211" s="65">
        <v>707</v>
      </c>
      <c r="M9211" s="65" t="s">
        <v>386</v>
      </c>
    </row>
    <row r="9212" spans="1:13" ht="12.75" customHeight="1">
      <c r="A9212" s="65" t="str">
        <f>IF(ROW()=1,"KEY",IF(ISNA(VLOOKUP(B9212,車名対応マスタ!B:D,3,FALSE)),"",IF(VLOOKUP(B9212,車名対応マスタ!B:D,3,FALSE)="","",$D9212&amp;" "&amp;IF($G9212="9","J","O")&amp;" "&amp;$I9212&amp;" "&amp;IF($I9212&lt;=TEXT(★完成資料!$A$1,"yyyymm"),TEXT(★完成資料!$A$1,"yyyymm"),"999999")&amp; " " &amp; LEFT(F9212 &amp; "          ",10))))</f>
        <v xml:space="preserve">T O 202209 yyyy00 EV        </v>
      </c>
      <c r="B9212" s="68" t="s">
        <v>535</v>
      </c>
      <c r="C9212" s="68" t="s">
        <v>440</v>
      </c>
      <c r="D9212" s="68" t="s">
        <v>287</v>
      </c>
      <c r="E9212" s="68" t="s">
        <v>531</v>
      </c>
      <c r="F9212" s="68" t="s">
        <v>230</v>
      </c>
      <c r="G9212" s="68" t="s">
        <v>204</v>
      </c>
      <c r="H9212" s="68" t="s">
        <v>384</v>
      </c>
      <c r="I9212" s="68" t="s">
        <v>657</v>
      </c>
      <c r="J9212" s="65">
        <v>4</v>
      </c>
      <c r="K9212" s="65">
        <v>43</v>
      </c>
      <c r="L9212" s="65">
        <v>707</v>
      </c>
      <c r="M9212" s="65" t="s">
        <v>386</v>
      </c>
    </row>
    <row r="9213" spans="1:13" ht="12.75" customHeight="1">
      <c r="A9213" s="65" t="str">
        <f>IF(ROW()=1,"KEY",IF(ISNA(VLOOKUP(B9213,車名対応マスタ!B:D,3,FALSE)),"",IF(VLOOKUP(B9213,車名対応マスタ!B:D,3,FALSE)="","",$D9213&amp;" "&amp;IF($G9213="9","J","O")&amp;" "&amp;$I9213&amp;" "&amp;IF($I9213&lt;=TEXT(★完成資料!$A$1,"yyyymm"),TEXT(★完成資料!$A$1,"yyyymm"),"999999")&amp; " " &amp; LEFT(F9213 &amp; "          ",10))))</f>
        <v xml:space="preserve">T O 202210 yyyy00 EV        </v>
      </c>
      <c r="B9213" s="68" t="s">
        <v>535</v>
      </c>
      <c r="C9213" s="68" t="s">
        <v>440</v>
      </c>
      <c r="D9213" s="68" t="s">
        <v>287</v>
      </c>
      <c r="E9213" s="68" t="s">
        <v>531</v>
      </c>
      <c r="F9213" s="68" t="s">
        <v>230</v>
      </c>
      <c r="G9213" s="68" t="s">
        <v>204</v>
      </c>
      <c r="H9213" s="68" t="s">
        <v>384</v>
      </c>
      <c r="I9213" s="68" t="s">
        <v>663</v>
      </c>
      <c r="J9213" s="65">
        <v>8</v>
      </c>
      <c r="K9213" s="65">
        <v>72</v>
      </c>
      <c r="L9213" s="65">
        <v>707</v>
      </c>
      <c r="M9213" s="65" t="s">
        <v>386</v>
      </c>
    </row>
    <row r="9214" spans="1:13" ht="12.75" customHeight="1">
      <c r="A9214" s="65" t="str">
        <f>IF(ROW()=1,"KEY",IF(ISNA(VLOOKUP(B9214,車名対応マスタ!B:D,3,FALSE)),"",IF(VLOOKUP(B9214,車名対応マスタ!B:D,3,FALSE)="","",$D9214&amp;" "&amp;IF($G9214="9","J","O")&amp;" "&amp;$I9214&amp;" "&amp;IF($I9214&lt;=TEXT(★完成資料!$A$1,"yyyymm"),TEXT(★完成資料!$A$1,"yyyymm"),"999999")&amp; " " &amp; LEFT(F9214 &amp; "          ",10))))</f>
        <v xml:space="preserve">T O 202201 yyyy00 HV        </v>
      </c>
      <c r="B9214" s="68" t="s">
        <v>543</v>
      </c>
      <c r="C9214" s="68" t="s">
        <v>352</v>
      </c>
      <c r="D9214" s="68" t="s">
        <v>287</v>
      </c>
      <c r="E9214" s="68" t="s">
        <v>531</v>
      </c>
      <c r="F9214" s="68" t="s">
        <v>360</v>
      </c>
      <c r="G9214" s="68" t="s">
        <v>204</v>
      </c>
      <c r="H9214" s="68" t="s">
        <v>384</v>
      </c>
      <c r="I9214" s="68" t="s">
        <v>639</v>
      </c>
      <c r="J9214" s="65">
        <v>840</v>
      </c>
      <c r="L9214" s="65">
        <v>707</v>
      </c>
      <c r="M9214" s="65" t="s">
        <v>386</v>
      </c>
    </row>
    <row r="9215" spans="1:13" ht="12.75" customHeight="1">
      <c r="A9215" s="65" t="str">
        <f>IF(ROW()=1,"KEY",IF(ISNA(VLOOKUP(B9215,車名対応マスタ!B:D,3,FALSE)),"",IF(VLOOKUP(B9215,車名対応マスタ!B:D,3,FALSE)="","",$D9215&amp;" "&amp;IF($G9215="9","J","O")&amp;" "&amp;$I9215&amp;" "&amp;IF($I9215&lt;=TEXT(★完成資料!$A$1,"yyyymm"),TEXT(★完成資料!$A$1,"yyyymm"),"999999")&amp; " " &amp; LEFT(F9215 &amp; "          ",10))))</f>
        <v xml:space="preserve">T O 202202 yyyy00 HV        </v>
      </c>
      <c r="B9215" s="68" t="s">
        <v>543</v>
      </c>
      <c r="C9215" s="68" t="s">
        <v>352</v>
      </c>
      <c r="D9215" s="68" t="s">
        <v>287</v>
      </c>
      <c r="E9215" s="68" t="s">
        <v>531</v>
      </c>
      <c r="F9215" s="68" t="s">
        <v>360</v>
      </c>
      <c r="G9215" s="68" t="s">
        <v>204</v>
      </c>
      <c r="H9215" s="68" t="s">
        <v>384</v>
      </c>
      <c r="I9215" s="68" t="s">
        <v>640</v>
      </c>
      <c r="J9215" s="65">
        <v>311</v>
      </c>
      <c r="L9215" s="65">
        <v>707</v>
      </c>
      <c r="M9215" s="65" t="s">
        <v>386</v>
      </c>
    </row>
    <row r="9216" spans="1:13" ht="12.75" customHeight="1">
      <c r="A9216" s="65" t="str">
        <f>IF(ROW()=1,"KEY",IF(ISNA(VLOOKUP(B9216,車名対応マスタ!B:D,3,FALSE)),"",IF(VLOOKUP(B9216,車名対応マスタ!B:D,3,FALSE)="","",$D9216&amp;" "&amp;IF($G9216="9","J","O")&amp;" "&amp;$I9216&amp;" "&amp;IF($I9216&lt;=TEXT(★完成資料!$A$1,"yyyymm"),TEXT(★完成資料!$A$1,"yyyymm"),"999999")&amp; " " &amp; LEFT(F9216 &amp; "          ",10))))</f>
        <v xml:space="preserve">T O 202203 yyyy00 HV        </v>
      </c>
      <c r="B9216" s="68" t="s">
        <v>543</v>
      </c>
      <c r="C9216" s="68" t="s">
        <v>352</v>
      </c>
      <c r="D9216" s="68" t="s">
        <v>287</v>
      </c>
      <c r="E9216" s="68" t="s">
        <v>531</v>
      </c>
      <c r="F9216" s="68" t="s">
        <v>360</v>
      </c>
      <c r="G9216" s="68" t="s">
        <v>204</v>
      </c>
      <c r="H9216" s="68" t="s">
        <v>384</v>
      </c>
      <c r="I9216" s="68" t="s">
        <v>641</v>
      </c>
      <c r="J9216" s="65">
        <v>328</v>
      </c>
      <c r="L9216" s="65">
        <v>707</v>
      </c>
      <c r="M9216" s="65" t="s">
        <v>386</v>
      </c>
    </row>
    <row r="9217" spans="1:13" ht="12.75" customHeight="1">
      <c r="A9217" s="65" t="str">
        <f>IF(ROW()=1,"KEY",IF(ISNA(VLOOKUP(B9217,車名対応マスタ!B:D,3,FALSE)),"",IF(VLOOKUP(B9217,車名対応マスタ!B:D,3,FALSE)="","",$D9217&amp;" "&amp;IF($G9217="9","J","O")&amp;" "&amp;$I9217&amp;" "&amp;IF($I9217&lt;=TEXT(★完成資料!$A$1,"yyyymm"),TEXT(★完成資料!$A$1,"yyyymm"),"999999")&amp; " " &amp; LEFT(F9217 &amp; "          ",10))))</f>
        <v xml:space="preserve">T O 202204 yyyy00 HV        </v>
      </c>
      <c r="B9217" s="68" t="s">
        <v>543</v>
      </c>
      <c r="C9217" s="68" t="s">
        <v>352</v>
      </c>
      <c r="D9217" s="68" t="s">
        <v>287</v>
      </c>
      <c r="E9217" s="68" t="s">
        <v>531</v>
      </c>
      <c r="F9217" s="68" t="s">
        <v>360</v>
      </c>
      <c r="G9217" s="68" t="s">
        <v>204</v>
      </c>
      <c r="H9217" s="68" t="s">
        <v>384</v>
      </c>
      <c r="I9217" s="68" t="s">
        <v>642</v>
      </c>
      <c r="J9217" s="65">
        <v>396</v>
      </c>
      <c r="L9217" s="65">
        <v>707</v>
      </c>
      <c r="M9217" s="65" t="s">
        <v>386</v>
      </c>
    </row>
    <row r="9218" spans="1:13" ht="12.75" customHeight="1">
      <c r="A9218" s="65" t="str">
        <f>IF(ROW()=1,"KEY",IF(ISNA(VLOOKUP(B9218,車名対応マスタ!B:D,3,FALSE)),"",IF(VLOOKUP(B9218,車名対応マスタ!B:D,3,FALSE)="","",$D9218&amp;" "&amp;IF($G9218="9","J","O")&amp;" "&amp;$I9218&amp;" "&amp;IF($I9218&lt;=TEXT(★完成資料!$A$1,"yyyymm"),TEXT(★完成資料!$A$1,"yyyymm"),"999999")&amp; " " &amp; LEFT(F9218 &amp; "          ",10))))</f>
        <v xml:space="preserve">T O 202205 yyyy00 HV        </v>
      </c>
      <c r="B9218" s="68" t="s">
        <v>543</v>
      </c>
      <c r="C9218" s="68" t="s">
        <v>352</v>
      </c>
      <c r="D9218" s="68" t="s">
        <v>287</v>
      </c>
      <c r="E9218" s="68" t="s">
        <v>531</v>
      </c>
      <c r="F9218" s="68" t="s">
        <v>360</v>
      </c>
      <c r="G9218" s="68" t="s">
        <v>204</v>
      </c>
      <c r="H9218" s="68" t="s">
        <v>384</v>
      </c>
      <c r="I9218" s="68" t="s">
        <v>647</v>
      </c>
      <c r="J9218" s="65">
        <v>476</v>
      </c>
      <c r="K9218" s="65">
        <v>0</v>
      </c>
      <c r="L9218" s="65">
        <v>707</v>
      </c>
      <c r="M9218" s="65" t="s">
        <v>386</v>
      </c>
    </row>
    <row r="9219" spans="1:13" ht="12.75" customHeight="1">
      <c r="A9219" s="65" t="str">
        <f>IF(ROW()=1,"KEY",IF(ISNA(VLOOKUP(B9219,車名対応マスタ!B:D,3,FALSE)),"",IF(VLOOKUP(B9219,車名対応マスタ!B:D,3,FALSE)="","",$D9219&amp;" "&amp;IF($G9219="9","J","O")&amp;" "&amp;$I9219&amp;" "&amp;IF($I9219&lt;=TEXT(★完成資料!$A$1,"yyyymm"),TEXT(★完成資料!$A$1,"yyyymm"),"999999")&amp; " " &amp; LEFT(F9219 &amp; "          ",10))))</f>
        <v xml:space="preserve">T O 202206 yyyy00 HV        </v>
      </c>
      <c r="B9219" s="68" t="s">
        <v>543</v>
      </c>
      <c r="C9219" s="68" t="s">
        <v>352</v>
      </c>
      <c r="D9219" s="68" t="s">
        <v>287</v>
      </c>
      <c r="E9219" s="68" t="s">
        <v>531</v>
      </c>
      <c r="F9219" s="68" t="s">
        <v>360</v>
      </c>
      <c r="G9219" s="68" t="s">
        <v>204</v>
      </c>
      <c r="H9219" s="68" t="s">
        <v>384</v>
      </c>
      <c r="I9219" s="68" t="s">
        <v>652</v>
      </c>
      <c r="J9219" s="65">
        <v>556</v>
      </c>
      <c r="K9219" s="65">
        <v>441</v>
      </c>
      <c r="L9219" s="65">
        <v>707</v>
      </c>
      <c r="M9219" s="65" t="s">
        <v>386</v>
      </c>
    </row>
    <row r="9220" spans="1:13" ht="12.75" customHeight="1">
      <c r="A9220" s="65" t="str">
        <f>IF(ROW()=1,"KEY",IF(ISNA(VLOOKUP(B9220,車名対応マスタ!B:D,3,FALSE)),"",IF(VLOOKUP(B9220,車名対応マスタ!B:D,3,FALSE)="","",$D9220&amp;" "&amp;IF($G9220="9","J","O")&amp;" "&amp;$I9220&amp;" "&amp;IF($I9220&lt;=TEXT(★完成資料!$A$1,"yyyymm"),TEXT(★完成資料!$A$1,"yyyymm"),"999999")&amp; " " &amp; LEFT(F9220 &amp; "          ",10))))</f>
        <v xml:space="preserve">T O 202207 yyyy00 HV        </v>
      </c>
      <c r="B9220" s="68" t="s">
        <v>543</v>
      </c>
      <c r="C9220" s="68" t="s">
        <v>352</v>
      </c>
      <c r="D9220" s="68" t="s">
        <v>287</v>
      </c>
      <c r="E9220" s="68" t="s">
        <v>531</v>
      </c>
      <c r="F9220" s="68" t="s">
        <v>360</v>
      </c>
      <c r="G9220" s="68" t="s">
        <v>204</v>
      </c>
      <c r="H9220" s="68" t="s">
        <v>384</v>
      </c>
      <c r="I9220" s="68" t="s">
        <v>655</v>
      </c>
      <c r="J9220" s="65">
        <v>450</v>
      </c>
      <c r="K9220" s="65">
        <v>429</v>
      </c>
      <c r="L9220" s="65">
        <v>707</v>
      </c>
      <c r="M9220" s="65" t="s">
        <v>386</v>
      </c>
    </row>
    <row r="9221" spans="1:13" ht="12.75" customHeight="1">
      <c r="A9221" s="65" t="str">
        <f>IF(ROW()=1,"KEY",IF(ISNA(VLOOKUP(B9221,車名対応マスタ!B:D,3,FALSE)),"",IF(VLOOKUP(B9221,車名対応マスタ!B:D,3,FALSE)="","",$D9221&amp;" "&amp;IF($G9221="9","J","O")&amp;" "&amp;$I9221&amp;" "&amp;IF($I9221&lt;=TEXT(★完成資料!$A$1,"yyyymm"),TEXT(★完成資料!$A$1,"yyyymm"),"999999")&amp; " " &amp; LEFT(F9221 &amp; "          ",10))))</f>
        <v xml:space="preserve">T O 202208 yyyy00 HV        </v>
      </c>
      <c r="B9221" s="68" t="s">
        <v>543</v>
      </c>
      <c r="C9221" s="68" t="s">
        <v>352</v>
      </c>
      <c r="D9221" s="68" t="s">
        <v>287</v>
      </c>
      <c r="E9221" s="68" t="s">
        <v>531</v>
      </c>
      <c r="F9221" s="68" t="s">
        <v>360</v>
      </c>
      <c r="G9221" s="68" t="s">
        <v>204</v>
      </c>
      <c r="H9221" s="68" t="s">
        <v>384</v>
      </c>
      <c r="I9221" s="68" t="s">
        <v>656</v>
      </c>
      <c r="J9221" s="65">
        <v>397</v>
      </c>
      <c r="K9221" s="65">
        <v>660</v>
      </c>
      <c r="L9221" s="65">
        <v>707</v>
      </c>
      <c r="M9221" s="65" t="s">
        <v>386</v>
      </c>
    </row>
    <row r="9222" spans="1:13" ht="12.75" customHeight="1">
      <c r="A9222" s="65" t="str">
        <f>IF(ROW()=1,"KEY",IF(ISNA(VLOOKUP(B9222,車名対応マスタ!B:D,3,FALSE)),"",IF(VLOOKUP(B9222,車名対応マスタ!B:D,3,FALSE)="","",$D9222&amp;" "&amp;IF($G9222="9","J","O")&amp;" "&amp;$I9222&amp;" "&amp;IF($I9222&lt;=TEXT(★完成資料!$A$1,"yyyymm"),TEXT(★完成資料!$A$1,"yyyymm"),"999999")&amp; " " &amp; LEFT(F9222 &amp; "          ",10))))</f>
        <v xml:space="preserve">T O 202209 yyyy00 HV        </v>
      </c>
      <c r="B9222" s="68" t="s">
        <v>543</v>
      </c>
      <c r="C9222" s="68" t="s">
        <v>352</v>
      </c>
      <c r="D9222" s="68" t="s">
        <v>287</v>
      </c>
      <c r="E9222" s="68" t="s">
        <v>531</v>
      </c>
      <c r="F9222" s="68" t="s">
        <v>360</v>
      </c>
      <c r="G9222" s="68" t="s">
        <v>204</v>
      </c>
      <c r="H9222" s="68" t="s">
        <v>384</v>
      </c>
      <c r="I9222" s="68" t="s">
        <v>657</v>
      </c>
      <c r="J9222" s="65">
        <v>309</v>
      </c>
      <c r="K9222" s="65">
        <v>907</v>
      </c>
      <c r="L9222" s="65">
        <v>707</v>
      </c>
      <c r="M9222" s="65" t="s">
        <v>386</v>
      </c>
    </row>
    <row r="9223" spans="1:13" ht="12.75" customHeight="1">
      <c r="A9223" s="65" t="str">
        <f>IF(ROW()=1,"KEY",IF(ISNA(VLOOKUP(B9223,車名対応マスタ!B:D,3,FALSE)),"",IF(VLOOKUP(B9223,車名対応マスタ!B:D,3,FALSE)="","",$D9223&amp;" "&amp;IF($G9223="9","J","O")&amp;" "&amp;$I9223&amp;" "&amp;IF($I9223&lt;=TEXT(★完成資料!$A$1,"yyyymm"),TEXT(★完成資料!$A$1,"yyyymm"),"999999")&amp; " " &amp; LEFT(F9223 &amp; "          ",10))))</f>
        <v xml:space="preserve">T O 202210 yyyy00 HV        </v>
      </c>
      <c r="B9223" s="68" t="s">
        <v>543</v>
      </c>
      <c r="C9223" s="68" t="s">
        <v>352</v>
      </c>
      <c r="D9223" s="68" t="s">
        <v>287</v>
      </c>
      <c r="E9223" s="68" t="s">
        <v>531</v>
      </c>
      <c r="F9223" s="68" t="s">
        <v>360</v>
      </c>
      <c r="G9223" s="68" t="s">
        <v>204</v>
      </c>
      <c r="H9223" s="68" t="s">
        <v>384</v>
      </c>
      <c r="I9223" s="68" t="s">
        <v>663</v>
      </c>
      <c r="J9223" s="65">
        <v>169</v>
      </c>
      <c r="K9223" s="65">
        <v>997</v>
      </c>
      <c r="L9223" s="65">
        <v>707</v>
      </c>
      <c r="M9223" s="65" t="s">
        <v>386</v>
      </c>
    </row>
    <row r="9224" spans="1:13" ht="12.75" customHeight="1">
      <c r="A9224" s="65" t="str">
        <f>IF(ROW()=1,"KEY",IF(ISNA(VLOOKUP(B9224,車名対応マスタ!B:D,3,FALSE)),"",IF(VLOOKUP(B9224,車名対応マスタ!B:D,3,FALSE)="","",$D9224&amp;" "&amp;IF($G9224="9","J","O")&amp;" "&amp;$I9224&amp;" "&amp;IF($I9224&lt;=TEXT(★完成資料!$A$1,"yyyymm"),TEXT(★完成資料!$A$1,"yyyymm"),"999999")&amp; " " &amp; LEFT(F9224 &amp; "          ",10))))</f>
        <v xml:space="preserve">T O 202201 yyyy00 EV        </v>
      </c>
      <c r="B9224" s="68" t="s">
        <v>337</v>
      </c>
      <c r="C9224" s="68" t="s">
        <v>536</v>
      </c>
      <c r="D9224" s="68" t="s">
        <v>287</v>
      </c>
      <c r="E9224" s="68" t="s">
        <v>531</v>
      </c>
      <c r="F9224" s="68" t="s">
        <v>230</v>
      </c>
      <c r="G9224" s="68" t="s">
        <v>204</v>
      </c>
      <c r="H9224" s="68" t="s">
        <v>384</v>
      </c>
      <c r="I9224" s="68" t="s">
        <v>639</v>
      </c>
      <c r="J9224" s="65">
        <v>98</v>
      </c>
      <c r="K9224" s="65">
        <v>122</v>
      </c>
      <c r="L9224" s="65">
        <v>707</v>
      </c>
      <c r="M9224" s="65" t="s">
        <v>386</v>
      </c>
    </row>
    <row r="9225" spans="1:13" ht="12.75" customHeight="1">
      <c r="A9225" s="65" t="str">
        <f>IF(ROW()=1,"KEY",IF(ISNA(VLOOKUP(B9225,車名対応マスタ!B:D,3,FALSE)),"",IF(VLOOKUP(B9225,車名対応マスタ!B:D,3,FALSE)="","",$D9225&amp;" "&amp;IF($G9225="9","J","O")&amp;" "&amp;$I9225&amp;" "&amp;IF($I9225&lt;=TEXT(★完成資料!$A$1,"yyyymm"),TEXT(★完成資料!$A$1,"yyyymm"),"999999")&amp; " " &amp; LEFT(F9225 &amp; "          ",10))))</f>
        <v xml:space="preserve">T O 202202 yyyy00 EV        </v>
      </c>
      <c r="B9225" s="68" t="s">
        <v>337</v>
      </c>
      <c r="C9225" s="68" t="s">
        <v>536</v>
      </c>
      <c r="D9225" s="68" t="s">
        <v>287</v>
      </c>
      <c r="E9225" s="68" t="s">
        <v>531</v>
      </c>
      <c r="F9225" s="68" t="s">
        <v>230</v>
      </c>
      <c r="G9225" s="68" t="s">
        <v>204</v>
      </c>
      <c r="H9225" s="68" t="s">
        <v>384</v>
      </c>
      <c r="I9225" s="68" t="s">
        <v>640</v>
      </c>
      <c r="J9225" s="65">
        <v>75</v>
      </c>
      <c r="K9225" s="65">
        <v>102</v>
      </c>
      <c r="L9225" s="65">
        <v>707</v>
      </c>
      <c r="M9225" s="65" t="s">
        <v>386</v>
      </c>
    </row>
    <row r="9226" spans="1:13" ht="12.75" customHeight="1">
      <c r="A9226" s="65" t="str">
        <f>IF(ROW()=1,"KEY",IF(ISNA(VLOOKUP(B9226,車名対応マスタ!B:D,3,FALSE)),"",IF(VLOOKUP(B9226,車名対応マスタ!B:D,3,FALSE)="","",$D9226&amp;" "&amp;IF($G9226="9","J","O")&amp;" "&amp;$I9226&amp;" "&amp;IF($I9226&lt;=TEXT(★完成資料!$A$1,"yyyymm"),TEXT(★完成資料!$A$1,"yyyymm"),"999999")&amp; " " &amp; LEFT(F9226 &amp; "          ",10))))</f>
        <v xml:space="preserve">T O 202203 yyyy00 EV        </v>
      </c>
      <c r="B9226" s="68" t="s">
        <v>337</v>
      </c>
      <c r="C9226" s="68" t="s">
        <v>536</v>
      </c>
      <c r="D9226" s="68" t="s">
        <v>287</v>
      </c>
      <c r="E9226" s="68" t="s">
        <v>531</v>
      </c>
      <c r="F9226" s="68" t="s">
        <v>230</v>
      </c>
      <c r="G9226" s="68" t="s">
        <v>204</v>
      </c>
      <c r="H9226" s="68" t="s">
        <v>384</v>
      </c>
      <c r="I9226" s="68" t="s">
        <v>641</v>
      </c>
      <c r="J9226" s="65">
        <v>65</v>
      </c>
      <c r="K9226" s="65">
        <v>186</v>
      </c>
      <c r="L9226" s="65">
        <v>707</v>
      </c>
      <c r="M9226" s="65" t="s">
        <v>386</v>
      </c>
    </row>
    <row r="9227" spans="1:13" ht="12.75" customHeight="1">
      <c r="A9227" s="65" t="str">
        <f>IF(ROW()=1,"KEY",IF(ISNA(VLOOKUP(B9227,車名対応マスタ!B:D,3,FALSE)),"",IF(VLOOKUP(B9227,車名対応マスタ!B:D,3,FALSE)="","",$D9227&amp;" "&amp;IF($G9227="9","J","O")&amp;" "&amp;$I9227&amp;" "&amp;IF($I9227&lt;=TEXT(★完成資料!$A$1,"yyyymm"),TEXT(★完成資料!$A$1,"yyyymm"),"999999")&amp; " " &amp; LEFT(F9227 &amp; "          ",10))))</f>
        <v xml:space="preserve">T O 202204 yyyy00 EV        </v>
      </c>
      <c r="B9227" s="68" t="s">
        <v>337</v>
      </c>
      <c r="C9227" s="68" t="s">
        <v>536</v>
      </c>
      <c r="D9227" s="68" t="s">
        <v>287</v>
      </c>
      <c r="E9227" s="68" t="s">
        <v>531</v>
      </c>
      <c r="F9227" s="68" t="s">
        <v>230</v>
      </c>
      <c r="G9227" s="68" t="s">
        <v>204</v>
      </c>
      <c r="H9227" s="68" t="s">
        <v>384</v>
      </c>
      <c r="I9227" s="68" t="s">
        <v>642</v>
      </c>
      <c r="J9227" s="65">
        <v>55</v>
      </c>
      <c r="K9227" s="65">
        <v>127</v>
      </c>
      <c r="L9227" s="65">
        <v>707</v>
      </c>
      <c r="M9227" s="65" t="s">
        <v>386</v>
      </c>
    </row>
    <row r="9228" spans="1:13" ht="12.75" customHeight="1">
      <c r="A9228" s="65" t="str">
        <f>IF(ROW()=1,"KEY",IF(ISNA(VLOOKUP(B9228,車名対応マスタ!B:D,3,FALSE)),"",IF(VLOOKUP(B9228,車名対応マスタ!B:D,3,FALSE)="","",$D9228&amp;" "&amp;IF($G9228="9","J","O")&amp;" "&amp;$I9228&amp;" "&amp;IF($I9228&lt;=TEXT(★完成資料!$A$1,"yyyymm"),TEXT(★完成資料!$A$1,"yyyymm"),"999999")&amp; " " &amp; LEFT(F9228 &amp; "          ",10))))</f>
        <v xml:space="preserve">T O 202205 yyyy00 EV        </v>
      </c>
      <c r="B9228" s="68" t="s">
        <v>337</v>
      </c>
      <c r="C9228" s="68" t="s">
        <v>536</v>
      </c>
      <c r="D9228" s="68" t="s">
        <v>287</v>
      </c>
      <c r="E9228" s="68" t="s">
        <v>531</v>
      </c>
      <c r="F9228" s="68" t="s">
        <v>230</v>
      </c>
      <c r="G9228" s="68" t="s">
        <v>204</v>
      </c>
      <c r="H9228" s="68" t="s">
        <v>384</v>
      </c>
      <c r="I9228" s="68" t="s">
        <v>647</v>
      </c>
      <c r="J9228" s="65">
        <v>54</v>
      </c>
      <c r="K9228" s="65">
        <v>132</v>
      </c>
      <c r="L9228" s="65">
        <v>707</v>
      </c>
      <c r="M9228" s="65" t="s">
        <v>386</v>
      </c>
    </row>
    <row r="9229" spans="1:13" ht="12.75" customHeight="1">
      <c r="A9229" s="65" t="str">
        <f>IF(ROW()=1,"KEY",IF(ISNA(VLOOKUP(B9229,車名対応マスタ!B:D,3,FALSE)),"",IF(VLOOKUP(B9229,車名対応マスタ!B:D,3,FALSE)="","",$D9229&amp;" "&amp;IF($G9229="9","J","O")&amp;" "&amp;$I9229&amp;" "&amp;IF($I9229&lt;=TEXT(★完成資料!$A$1,"yyyymm"),TEXT(★完成資料!$A$1,"yyyymm"),"999999")&amp; " " &amp; LEFT(F9229 &amp; "          ",10))))</f>
        <v xml:space="preserve">T O 202206 yyyy00 EV        </v>
      </c>
      <c r="B9229" s="68" t="s">
        <v>337</v>
      </c>
      <c r="C9229" s="68" t="s">
        <v>536</v>
      </c>
      <c r="D9229" s="68" t="s">
        <v>287</v>
      </c>
      <c r="E9229" s="68" t="s">
        <v>531</v>
      </c>
      <c r="F9229" s="68" t="s">
        <v>230</v>
      </c>
      <c r="G9229" s="68" t="s">
        <v>204</v>
      </c>
      <c r="H9229" s="68" t="s">
        <v>384</v>
      </c>
      <c r="I9229" s="68" t="s">
        <v>652</v>
      </c>
      <c r="J9229" s="65">
        <v>85</v>
      </c>
      <c r="K9229" s="65">
        <v>83</v>
      </c>
      <c r="L9229" s="65">
        <v>707</v>
      </c>
      <c r="M9229" s="65" t="s">
        <v>386</v>
      </c>
    </row>
    <row r="9230" spans="1:13" ht="12.75" customHeight="1">
      <c r="A9230" s="65" t="str">
        <f>IF(ROW()=1,"KEY",IF(ISNA(VLOOKUP(B9230,車名対応マスタ!B:D,3,FALSE)),"",IF(VLOOKUP(B9230,車名対応マスタ!B:D,3,FALSE)="","",$D9230&amp;" "&amp;IF($G9230="9","J","O")&amp;" "&amp;$I9230&amp;" "&amp;IF($I9230&lt;=TEXT(★完成資料!$A$1,"yyyymm"),TEXT(★完成資料!$A$1,"yyyymm"),"999999")&amp; " " &amp; LEFT(F9230 &amp; "          ",10))))</f>
        <v xml:space="preserve">T O 202207 yyyy00 EV        </v>
      </c>
      <c r="B9230" s="68" t="s">
        <v>337</v>
      </c>
      <c r="C9230" s="68" t="s">
        <v>536</v>
      </c>
      <c r="D9230" s="68" t="s">
        <v>287</v>
      </c>
      <c r="E9230" s="68" t="s">
        <v>531</v>
      </c>
      <c r="F9230" s="68" t="s">
        <v>230</v>
      </c>
      <c r="G9230" s="68" t="s">
        <v>204</v>
      </c>
      <c r="H9230" s="68" t="s">
        <v>384</v>
      </c>
      <c r="I9230" s="68" t="s">
        <v>655</v>
      </c>
      <c r="J9230" s="65">
        <v>58</v>
      </c>
      <c r="K9230" s="65">
        <v>108</v>
      </c>
      <c r="L9230" s="65">
        <v>707</v>
      </c>
      <c r="M9230" s="65" t="s">
        <v>386</v>
      </c>
    </row>
    <row r="9231" spans="1:13" ht="12.75" customHeight="1">
      <c r="A9231" s="65" t="str">
        <f>IF(ROW()=1,"KEY",IF(ISNA(VLOOKUP(B9231,車名対応マスタ!B:D,3,FALSE)),"",IF(VLOOKUP(B9231,車名対応マスタ!B:D,3,FALSE)="","",$D9231&amp;" "&amp;IF($G9231="9","J","O")&amp;" "&amp;$I9231&amp;" "&amp;IF($I9231&lt;=TEXT(★完成資料!$A$1,"yyyymm"),TEXT(★完成資料!$A$1,"yyyymm"),"999999")&amp; " " &amp; LEFT(F9231 &amp; "          ",10))))</f>
        <v xml:space="preserve">T O 202208 yyyy00 EV        </v>
      </c>
      <c r="B9231" s="68" t="s">
        <v>337</v>
      </c>
      <c r="C9231" s="68" t="s">
        <v>536</v>
      </c>
      <c r="D9231" s="68" t="s">
        <v>287</v>
      </c>
      <c r="E9231" s="68" t="s">
        <v>531</v>
      </c>
      <c r="F9231" s="68" t="s">
        <v>230</v>
      </c>
      <c r="G9231" s="68" t="s">
        <v>204</v>
      </c>
      <c r="H9231" s="68" t="s">
        <v>384</v>
      </c>
      <c r="I9231" s="68" t="s">
        <v>656</v>
      </c>
      <c r="J9231" s="65">
        <v>82</v>
      </c>
      <c r="K9231" s="65">
        <v>103</v>
      </c>
      <c r="L9231" s="65">
        <v>707</v>
      </c>
      <c r="M9231" s="65" t="s">
        <v>386</v>
      </c>
    </row>
    <row r="9232" spans="1:13" ht="12.75" customHeight="1">
      <c r="A9232" s="65" t="str">
        <f>IF(ROW()=1,"KEY",IF(ISNA(VLOOKUP(B9232,車名対応マスタ!B:D,3,FALSE)),"",IF(VLOOKUP(B9232,車名対応マスタ!B:D,3,FALSE)="","",$D9232&amp;" "&amp;IF($G9232="9","J","O")&amp;" "&amp;$I9232&amp;" "&amp;IF($I9232&lt;=TEXT(★完成資料!$A$1,"yyyymm"),TEXT(★完成資料!$A$1,"yyyymm"),"999999")&amp; " " &amp; LEFT(F9232 &amp; "          ",10))))</f>
        <v xml:space="preserve">T O 202209 yyyy00 EV        </v>
      </c>
      <c r="B9232" s="68" t="s">
        <v>337</v>
      </c>
      <c r="C9232" s="68" t="s">
        <v>536</v>
      </c>
      <c r="D9232" s="68" t="s">
        <v>287</v>
      </c>
      <c r="E9232" s="68" t="s">
        <v>531</v>
      </c>
      <c r="F9232" s="68" t="s">
        <v>230</v>
      </c>
      <c r="G9232" s="68" t="s">
        <v>204</v>
      </c>
      <c r="H9232" s="68" t="s">
        <v>384</v>
      </c>
      <c r="I9232" s="68" t="s">
        <v>657</v>
      </c>
      <c r="J9232" s="65">
        <v>37</v>
      </c>
      <c r="K9232" s="65">
        <v>109</v>
      </c>
      <c r="L9232" s="65">
        <v>707</v>
      </c>
      <c r="M9232" s="65" t="s">
        <v>386</v>
      </c>
    </row>
    <row r="9233" spans="1:13" ht="12.75" customHeight="1">
      <c r="A9233" s="65" t="str">
        <f>IF(ROW()=1,"KEY",IF(ISNA(VLOOKUP(B9233,車名対応マスタ!B:D,3,FALSE)),"",IF(VLOOKUP(B9233,車名対応マスタ!B:D,3,FALSE)="","",$D9233&amp;" "&amp;IF($G9233="9","J","O")&amp;" "&amp;$I9233&amp;" "&amp;IF($I9233&lt;=TEXT(★完成資料!$A$1,"yyyymm"),TEXT(★完成資料!$A$1,"yyyymm"),"999999")&amp; " " &amp; LEFT(F9233 &amp; "          ",10))))</f>
        <v xml:space="preserve">T O 202210 yyyy00 EV        </v>
      </c>
      <c r="B9233" s="68" t="s">
        <v>337</v>
      </c>
      <c r="C9233" s="68" t="s">
        <v>536</v>
      </c>
      <c r="D9233" s="68" t="s">
        <v>287</v>
      </c>
      <c r="E9233" s="68" t="s">
        <v>531</v>
      </c>
      <c r="F9233" s="68" t="s">
        <v>230</v>
      </c>
      <c r="G9233" s="68" t="s">
        <v>204</v>
      </c>
      <c r="H9233" s="68" t="s">
        <v>384</v>
      </c>
      <c r="I9233" s="68" t="s">
        <v>663</v>
      </c>
      <c r="J9233" s="65">
        <v>39</v>
      </c>
      <c r="K9233" s="65">
        <v>182</v>
      </c>
      <c r="L9233" s="65">
        <v>707</v>
      </c>
      <c r="M9233" s="65" t="s">
        <v>386</v>
      </c>
    </row>
    <row r="9234" spans="1:13" ht="12.75" customHeight="1">
      <c r="A9234" s="65" t="str">
        <f>IF(ROW()=1,"KEY",IF(ISNA(VLOOKUP(B9234,車名対応マスタ!B:D,3,FALSE)),"",IF(VLOOKUP(B9234,車名対応マスタ!B:D,3,FALSE)="","",$D9234&amp;" "&amp;IF($G9234="9","J","O")&amp;" "&amp;$I9234&amp;" "&amp;IF($I9234&lt;=TEXT(★完成資料!$A$1,"yyyymm"),TEXT(★完成資料!$A$1,"yyyymm"),"999999")&amp; " " &amp; LEFT(F9234 &amp; "          ",10))))</f>
        <v xml:space="preserve">T O 202205 yyyy00 EV        </v>
      </c>
      <c r="B9234" s="68" t="s">
        <v>643</v>
      </c>
      <c r="C9234" s="68" t="s">
        <v>660</v>
      </c>
      <c r="D9234" s="68" t="s">
        <v>287</v>
      </c>
      <c r="E9234" s="68" t="s">
        <v>531</v>
      </c>
      <c r="F9234" s="68" t="s">
        <v>230</v>
      </c>
      <c r="G9234" s="68" t="s">
        <v>75</v>
      </c>
      <c r="H9234" s="68" t="s">
        <v>246</v>
      </c>
      <c r="I9234" s="68" t="s">
        <v>647</v>
      </c>
      <c r="J9234" s="65">
        <v>198</v>
      </c>
      <c r="L9234" s="65">
        <v>104</v>
      </c>
      <c r="M9234" s="65" t="s">
        <v>361</v>
      </c>
    </row>
    <row r="9235" spans="1:13" ht="12.75" customHeight="1">
      <c r="A9235" s="65" t="str">
        <f>IF(ROW()=1,"KEY",IF(ISNA(VLOOKUP(B9235,車名対応マスタ!B:D,3,FALSE)),"",IF(VLOOKUP(B9235,車名対応マスタ!B:D,3,FALSE)="","",$D9235&amp;" "&amp;IF($G9235="9","J","O")&amp;" "&amp;$I9235&amp;" "&amp;IF($I9235&lt;=TEXT(★完成資料!$A$1,"yyyymm"),TEXT(★完成資料!$A$1,"yyyymm"),"999999")&amp; " " &amp; LEFT(F9235 &amp; "          ",10))))</f>
        <v xml:space="preserve">T O 202206 yyyy00 EV        </v>
      </c>
      <c r="B9235" s="68" t="s">
        <v>643</v>
      </c>
      <c r="C9235" s="68" t="s">
        <v>660</v>
      </c>
      <c r="D9235" s="68" t="s">
        <v>287</v>
      </c>
      <c r="E9235" s="68" t="s">
        <v>531</v>
      </c>
      <c r="F9235" s="68" t="s">
        <v>230</v>
      </c>
      <c r="G9235" s="68" t="s">
        <v>75</v>
      </c>
      <c r="H9235" s="68" t="s">
        <v>246</v>
      </c>
      <c r="I9235" s="68" t="s">
        <v>652</v>
      </c>
      <c r="J9235" s="65">
        <v>33</v>
      </c>
      <c r="L9235" s="65">
        <v>104</v>
      </c>
      <c r="M9235" s="65" t="s">
        <v>361</v>
      </c>
    </row>
    <row r="9236" spans="1:13" ht="12.75" customHeight="1">
      <c r="A9236" s="65" t="str">
        <f>IF(ROW()=1,"KEY",IF(ISNA(VLOOKUP(B9236,車名対応マスタ!B:D,3,FALSE)),"",IF(VLOOKUP(B9236,車名対応マスタ!B:D,3,FALSE)="","",$D9236&amp;" "&amp;IF($G9236="9","J","O")&amp;" "&amp;$I9236&amp;" "&amp;IF($I9236&lt;=TEXT(★完成資料!$A$1,"yyyymm"),TEXT(★完成資料!$A$1,"yyyymm"),"999999")&amp; " " &amp; LEFT(F9236 &amp; "          ",10))))</f>
        <v xml:space="preserve">T O 202208 yyyy00 EV        </v>
      </c>
      <c r="B9236" s="68" t="s">
        <v>643</v>
      </c>
      <c r="C9236" s="68" t="s">
        <v>660</v>
      </c>
      <c r="D9236" s="68" t="s">
        <v>287</v>
      </c>
      <c r="E9236" s="68" t="s">
        <v>531</v>
      </c>
      <c r="F9236" s="68" t="s">
        <v>230</v>
      </c>
      <c r="G9236" s="68" t="s">
        <v>75</v>
      </c>
      <c r="H9236" s="68" t="s">
        <v>246</v>
      </c>
      <c r="I9236" s="68" t="s">
        <v>656</v>
      </c>
      <c r="J9236" s="65">
        <v>3</v>
      </c>
      <c r="L9236" s="65">
        <v>104</v>
      </c>
      <c r="M9236" s="65" t="s">
        <v>361</v>
      </c>
    </row>
    <row r="9237" spans="1:13" ht="12.75" customHeight="1">
      <c r="A9237" s="65" t="str">
        <f>IF(ROW()=1,"KEY",IF(ISNA(VLOOKUP(B9237,車名対応マスタ!B:D,3,FALSE)),"",IF(VLOOKUP(B9237,車名対応マスタ!B:D,3,FALSE)="","",$D9237&amp;" "&amp;IF($G9237="9","J","O")&amp;" "&amp;$I9237&amp;" "&amp;IF($I9237&lt;=TEXT(★完成資料!$A$1,"yyyymm"),TEXT(★完成資料!$A$1,"yyyymm"),"999999")&amp; " " &amp; LEFT(F9237 &amp; "          ",10))))</f>
        <v xml:space="preserve">T O 202205 yyyy00 EV        </v>
      </c>
      <c r="B9237" s="68" t="s">
        <v>643</v>
      </c>
      <c r="C9237" s="68" t="s">
        <v>660</v>
      </c>
      <c r="D9237" s="68" t="s">
        <v>287</v>
      </c>
      <c r="E9237" s="68" t="s">
        <v>531</v>
      </c>
      <c r="F9237" s="68" t="s">
        <v>230</v>
      </c>
      <c r="G9237" s="68" t="s">
        <v>75</v>
      </c>
      <c r="H9237" s="68" t="s">
        <v>246</v>
      </c>
      <c r="I9237" s="68" t="s">
        <v>647</v>
      </c>
      <c r="J9237" s="65">
        <v>1</v>
      </c>
      <c r="L9237" s="65">
        <v>103</v>
      </c>
      <c r="M9237" s="65" t="s">
        <v>370</v>
      </c>
    </row>
    <row r="9238" spans="1:13" ht="12.75" customHeight="1">
      <c r="A9238" s="65" t="str">
        <f>IF(ROW()=1,"KEY",IF(ISNA(VLOOKUP(B9238,車名対応マスタ!B:D,3,FALSE)),"",IF(VLOOKUP(B9238,車名対応マスタ!B:D,3,FALSE)="","",$D9238&amp;" "&amp;IF($G9238="9","J","O")&amp;" "&amp;$I9238&amp;" "&amp;IF($I9238&lt;=TEXT(★完成資料!$A$1,"yyyymm"),TEXT(★完成資料!$A$1,"yyyymm"),"999999")&amp; " " &amp; LEFT(F9238 &amp; "          ",10))))</f>
        <v xml:space="preserve">T O 202210 yyyy00 EV        </v>
      </c>
      <c r="B9238" s="68" t="s">
        <v>643</v>
      </c>
      <c r="C9238" s="68" t="s">
        <v>660</v>
      </c>
      <c r="D9238" s="68" t="s">
        <v>287</v>
      </c>
      <c r="E9238" s="68" t="s">
        <v>531</v>
      </c>
      <c r="F9238" s="68" t="s">
        <v>230</v>
      </c>
      <c r="G9238" s="68" t="s">
        <v>75</v>
      </c>
      <c r="H9238" s="68" t="s">
        <v>246</v>
      </c>
      <c r="I9238" s="68" t="s">
        <v>663</v>
      </c>
      <c r="J9238" s="65">
        <v>1</v>
      </c>
      <c r="L9238" s="65">
        <v>103</v>
      </c>
      <c r="M9238" s="65" t="s">
        <v>370</v>
      </c>
    </row>
    <row r="9239" spans="1:13" ht="12.75" customHeight="1">
      <c r="A9239" s="65" t="str">
        <f>IF(ROW()=1,"KEY",IF(ISNA(VLOOKUP(B9239,車名対応マスタ!B:D,3,FALSE)),"",IF(VLOOKUP(B9239,車名対応マスタ!B:D,3,FALSE)="","",$D9239&amp;" "&amp;IF($G9239="9","J","O")&amp;" "&amp;$I9239&amp;" "&amp;IF($I9239&lt;=TEXT(★完成資料!$A$1,"yyyymm"),TEXT(★完成資料!$A$1,"yyyymm"),"999999")&amp; " " &amp; LEFT(F9239 &amp; "          ",10))))</f>
        <v xml:space="preserve">T O 202206 yyyy00 EV        </v>
      </c>
      <c r="B9239" s="68" t="s">
        <v>643</v>
      </c>
      <c r="C9239" s="68" t="s">
        <v>660</v>
      </c>
      <c r="D9239" s="68" t="s">
        <v>287</v>
      </c>
      <c r="E9239" s="68" t="s">
        <v>531</v>
      </c>
      <c r="F9239" s="68" t="s">
        <v>230</v>
      </c>
      <c r="G9239" s="68" t="s">
        <v>77</v>
      </c>
      <c r="H9239" s="68" t="s">
        <v>273</v>
      </c>
      <c r="I9239" s="68" t="s">
        <v>652</v>
      </c>
      <c r="J9239" s="65">
        <v>178</v>
      </c>
      <c r="L9239" s="65">
        <v>427</v>
      </c>
      <c r="M9239" s="65" t="s">
        <v>376</v>
      </c>
    </row>
    <row r="9240" spans="1:13" ht="12.75" customHeight="1">
      <c r="A9240" s="65" t="str">
        <f>IF(ROW()=1,"KEY",IF(ISNA(VLOOKUP(B9240,車名対応マスタ!B:D,3,FALSE)),"",IF(VLOOKUP(B9240,車名対応マスタ!B:D,3,FALSE)="","",$D9240&amp;" "&amp;IF($G9240="9","J","O")&amp;" "&amp;$I9240&amp;" "&amp;IF($I9240&lt;=TEXT(★完成資料!$A$1,"yyyymm"),TEXT(★完成資料!$A$1,"yyyymm"),"999999")&amp; " " &amp; LEFT(F9240 &amp; "          ",10))))</f>
        <v xml:space="preserve">T O 202207 yyyy00 EV        </v>
      </c>
      <c r="B9240" s="68" t="s">
        <v>643</v>
      </c>
      <c r="C9240" s="68" t="s">
        <v>660</v>
      </c>
      <c r="D9240" s="68" t="s">
        <v>287</v>
      </c>
      <c r="E9240" s="68" t="s">
        <v>531</v>
      </c>
      <c r="F9240" s="68" t="s">
        <v>230</v>
      </c>
      <c r="G9240" s="68" t="s">
        <v>77</v>
      </c>
      <c r="H9240" s="68" t="s">
        <v>273</v>
      </c>
      <c r="I9240" s="68" t="s">
        <v>655</v>
      </c>
      <c r="J9240" s="65">
        <v>12</v>
      </c>
      <c r="L9240" s="65">
        <v>427</v>
      </c>
      <c r="M9240" s="65" t="s">
        <v>376</v>
      </c>
    </row>
    <row r="9241" spans="1:13" ht="12.75" customHeight="1">
      <c r="A9241" s="65" t="str">
        <f>IF(ROW()=1,"KEY",IF(ISNA(VLOOKUP(B9241,車名対応マスタ!B:D,3,FALSE)),"",IF(VLOOKUP(B9241,車名対応マスタ!B:D,3,FALSE)="","",$D9241&amp;" "&amp;IF($G9241="9","J","O")&amp;" "&amp;$I9241&amp;" "&amp;IF($I9241&lt;=TEXT(★完成資料!$A$1,"yyyymm"),TEXT(★完成資料!$A$1,"yyyymm"),"999999")&amp; " " &amp; LEFT(F9241 &amp; "          ",10))))</f>
        <v xml:space="preserve">T O 202209 yyyy00 EV        </v>
      </c>
      <c r="B9241" s="68" t="s">
        <v>643</v>
      </c>
      <c r="C9241" s="68" t="s">
        <v>660</v>
      </c>
      <c r="D9241" s="68" t="s">
        <v>287</v>
      </c>
      <c r="E9241" s="68" t="s">
        <v>531</v>
      </c>
      <c r="F9241" s="68" t="s">
        <v>230</v>
      </c>
      <c r="G9241" s="68" t="s">
        <v>77</v>
      </c>
      <c r="H9241" s="68" t="s">
        <v>273</v>
      </c>
      <c r="I9241" s="68" t="s">
        <v>657</v>
      </c>
      <c r="J9241" s="65">
        <v>5</v>
      </c>
      <c r="L9241" s="65">
        <v>427</v>
      </c>
      <c r="M9241" s="65" t="s">
        <v>376</v>
      </c>
    </row>
    <row r="9242" spans="1:13" ht="12.75" customHeight="1">
      <c r="A9242" s="65" t="str">
        <f>IF(ROW()=1,"KEY",IF(ISNA(VLOOKUP(B9242,車名対応マスタ!B:D,3,FALSE)),"",IF(VLOOKUP(B9242,車名対応マスタ!B:D,3,FALSE)="","",$D9242&amp;" "&amp;IF($G9242="9","J","O")&amp;" "&amp;$I9242&amp;" "&amp;IF($I9242&lt;=TEXT(★完成資料!$A$1,"yyyymm"),TEXT(★完成資料!$A$1,"yyyymm"),"999999")&amp; " " &amp; LEFT(F9242 &amp; "          ",10))))</f>
        <v xml:space="preserve">T O 202210 yyyy00 EV        </v>
      </c>
      <c r="B9242" s="68" t="s">
        <v>643</v>
      </c>
      <c r="C9242" s="68" t="s">
        <v>660</v>
      </c>
      <c r="D9242" s="68" t="s">
        <v>287</v>
      </c>
      <c r="E9242" s="68" t="s">
        <v>531</v>
      </c>
      <c r="F9242" s="68" t="s">
        <v>230</v>
      </c>
      <c r="G9242" s="68" t="s">
        <v>77</v>
      </c>
      <c r="H9242" s="68" t="s">
        <v>273</v>
      </c>
      <c r="I9242" s="68" t="s">
        <v>663</v>
      </c>
      <c r="J9242" s="65">
        <v>16</v>
      </c>
      <c r="L9242" s="65">
        <v>427</v>
      </c>
      <c r="M9242" s="65" t="s">
        <v>376</v>
      </c>
    </row>
    <row r="9243" spans="1:13" ht="12.75" customHeight="1">
      <c r="A9243" s="65" t="str">
        <f>IF(ROW()=1,"KEY",IF(ISNA(VLOOKUP(B9243,車名対応マスタ!B:D,3,FALSE)),"",IF(VLOOKUP(B9243,車名対応マスタ!B:D,3,FALSE)="","",$D9243&amp;" "&amp;IF($G9243="9","J","O")&amp;" "&amp;$I9243&amp;" "&amp;IF($I9243&lt;=TEXT(★完成資料!$A$1,"yyyymm"),TEXT(★完成資料!$A$1,"yyyymm"),"999999")&amp; " " &amp; LEFT(F9243 &amp; "          ",10))))</f>
        <v xml:space="preserve">T O 202205 yyyy00 EV        </v>
      </c>
      <c r="B9243" s="68" t="s">
        <v>643</v>
      </c>
      <c r="C9243" s="68" t="s">
        <v>660</v>
      </c>
      <c r="D9243" s="68" t="s">
        <v>287</v>
      </c>
      <c r="E9243" s="68" t="s">
        <v>531</v>
      </c>
      <c r="F9243" s="68" t="s">
        <v>230</v>
      </c>
      <c r="G9243" s="68" t="s">
        <v>77</v>
      </c>
      <c r="H9243" s="68" t="s">
        <v>273</v>
      </c>
      <c r="I9243" s="68" t="s">
        <v>647</v>
      </c>
      <c r="J9243" s="65">
        <v>3</v>
      </c>
      <c r="L9243" s="65">
        <v>410</v>
      </c>
      <c r="M9243" s="65" t="s">
        <v>495</v>
      </c>
    </row>
    <row r="9244" spans="1:13" ht="12.75" customHeight="1">
      <c r="A9244" s="65" t="str">
        <f>IF(ROW()=1,"KEY",IF(ISNA(VLOOKUP(B9244,車名対応マスタ!B:D,3,FALSE)),"",IF(VLOOKUP(B9244,車名対応マスタ!B:D,3,FALSE)="","",$D9244&amp;" "&amp;IF($G9244="9","J","O")&amp;" "&amp;$I9244&amp;" "&amp;IF($I9244&lt;=TEXT(★完成資料!$A$1,"yyyymm"),TEXT(★完成資料!$A$1,"yyyymm"),"999999")&amp; " " &amp; LEFT(F9244 &amp; "          ",10))))</f>
        <v xml:space="preserve">T O 202206 yyyy00 EV        </v>
      </c>
      <c r="B9244" s="68" t="s">
        <v>643</v>
      </c>
      <c r="C9244" s="68" t="s">
        <v>660</v>
      </c>
      <c r="D9244" s="68" t="s">
        <v>287</v>
      </c>
      <c r="E9244" s="68" t="s">
        <v>531</v>
      </c>
      <c r="F9244" s="68" t="s">
        <v>230</v>
      </c>
      <c r="G9244" s="68" t="s">
        <v>77</v>
      </c>
      <c r="H9244" s="68" t="s">
        <v>273</v>
      </c>
      <c r="I9244" s="68" t="s">
        <v>652</v>
      </c>
      <c r="J9244" s="65">
        <v>5</v>
      </c>
      <c r="L9244" s="65">
        <v>410</v>
      </c>
      <c r="M9244" s="65" t="s">
        <v>495</v>
      </c>
    </row>
    <row r="9245" spans="1:13" ht="12.75" customHeight="1">
      <c r="A9245" s="65" t="str">
        <f>IF(ROW()=1,"KEY",IF(ISNA(VLOOKUP(B9245,車名対応マスタ!B:D,3,FALSE)),"",IF(VLOOKUP(B9245,車名対応マスタ!B:D,3,FALSE)="","",$D9245&amp;" "&amp;IF($G9245="9","J","O")&amp;" "&amp;$I9245&amp;" "&amp;IF($I9245&lt;=TEXT(★完成資料!$A$1,"yyyymm"),TEXT(★完成資料!$A$1,"yyyymm"),"999999")&amp; " " &amp; LEFT(F9245 &amp; "          ",10))))</f>
        <v xml:space="preserve">T O 202205 yyyy00 EV        </v>
      </c>
      <c r="B9245" s="68" t="s">
        <v>643</v>
      </c>
      <c r="C9245" s="68" t="s">
        <v>660</v>
      </c>
      <c r="D9245" s="68" t="s">
        <v>287</v>
      </c>
      <c r="E9245" s="68" t="s">
        <v>531</v>
      </c>
      <c r="F9245" s="68" t="s">
        <v>230</v>
      </c>
      <c r="G9245" s="68" t="s">
        <v>77</v>
      </c>
      <c r="H9245" s="68" t="s">
        <v>273</v>
      </c>
      <c r="I9245" s="68" t="s">
        <v>647</v>
      </c>
      <c r="J9245" s="65">
        <v>28</v>
      </c>
      <c r="L9245" s="65">
        <v>408</v>
      </c>
      <c r="M9245" s="65" t="s">
        <v>496</v>
      </c>
    </row>
    <row r="9246" spans="1:13" ht="12.75" customHeight="1">
      <c r="A9246" s="65" t="str">
        <f>IF(ROW()=1,"KEY",IF(ISNA(VLOOKUP(B9246,車名対応マスタ!B:D,3,FALSE)),"",IF(VLOOKUP(B9246,車名対応マスタ!B:D,3,FALSE)="","",$D9246&amp;" "&amp;IF($G9246="9","J","O")&amp;" "&amp;$I9246&amp;" "&amp;IF($I9246&lt;=TEXT(★完成資料!$A$1,"yyyymm"),TEXT(★完成資料!$A$1,"yyyymm"),"999999")&amp; " " &amp; LEFT(F9246 &amp; "          ",10))))</f>
        <v xml:space="preserve">T O 202206 yyyy00 EV        </v>
      </c>
      <c r="B9246" s="68" t="s">
        <v>643</v>
      </c>
      <c r="C9246" s="68" t="s">
        <v>660</v>
      </c>
      <c r="D9246" s="68" t="s">
        <v>287</v>
      </c>
      <c r="E9246" s="68" t="s">
        <v>531</v>
      </c>
      <c r="F9246" s="68" t="s">
        <v>230</v>
      </c>
      <c r="G9246" s="68" t="s">
        <v>77</v>
      </c>
      <c r="H9246" s="68" t="s">
        <v>273</v>
      </c>
      <c r="I9246" s="68" t="s">
        <v>652</v>
      </c>
      <c r="J9246" s="65">
        <v>141</v>
      </c>
      <c r="L9246" s="65">
        <v>408</v>
      </c>
      <c r="M9246" s="65" t="s">
        <v>496</v>
      </c>
    </row>
    <row r="9247" spans="1:13" ht="12.75" customHeight="1">
      <c r="A9247" s="65" t="str">
        <f>IF(ROW()=1,"KEY",IF(ISNA(VLOOKUP(B9247,車名対応マスタ!B:D,3,FALSE)),"",IF(VLOOKUP(B9247,車名対応マスタ!B:D,3,FALSE)="","",$D9247&amp;" "&amp;IF($G9247="9","J","O")&amp;" "&amp;$I9247&amp;" "&amp;IF($I9247&lt;=TEXT(★完成資料!$A$1,"yyyymm"),TEXT(★完成資料!$A$1,"yyyymm"),"999999")&amp; " " &amp; LEFT(F9247 &amp; "          ",10))))</f>
        <v xml:space="preserve">T O 202207 yyyy00 EV        </v>
      </c>
      <c r="B9247" s="68" t="s">
        <v>643</v>
      </c>
      <c r="C9247" s="68" t="s">
        <v>660</v>
      </c>
      <c r="D9247" s="68" t="s">
        <v>287</v>
      </c>
      <c r="E9247" s="68" t="s">
        <v>531</v>
      </c>
      <c r="F9247" s="68" t="s">
        <v>230</v>
      </c>
      <c r="G9247" s="68" t="s">
        <v>77</v>
      </c>
      <c r="H9247" s="68" t="s">
        <v>273</v>
      </c>
      <c r="I9247" s="68" t="s">
        <v>655</v>
      </c>
      <c r="J9247" s="65">
        <v>1</v>
      </c>
      <c r="L9247" s="65">
        <v>408</v>
      </c>
      <c r="M9247" s="65" t="s">
        <v>496</v>
      </c>
    </row>
    <row r="9248" spans="1:13" ht="12.75" customHeight="1">
      <c r="A9248" s="65" t="str">
        <f>IF(ROW()=1,"KEY",IF(ISNA(VLOOKUP(B9248,車名対応マスタ!B:D,3,FALSE)),"",IF(VLOOKUP(B9248,車名対応マスタ!B:D,3,FALSE)="","",$D9248&amp;" "&amp;IF($G9248="9","J","O")&amp;" "&amp;$I9248&amp;" "&amp;IF($I9248&lt;=TEXT(★完成資料!$A$1,"yyyymm"),TEXT(★完成資料!$A$1,"yyyymm"),"999999")&amp; " " &amp; LEFT(F9248 &amp; "          ",10))))</f>
        <v xml:space="preserve">T O 202210 yyyy00 EV        </v>
      </c>
      <c r="B9248" s="68" t="s">
        <v>643</v>
      </c>
      <c r="C9248" s="68" t="s">
        <v>660</v>
      </c>
      <c r="D9248" s="68" t="s">
        <v>287</v>
      </c>
      <c r="E9248" s="68" t="s">
        <v>531</v>
      </c>
      <c r="F9248" s="68" t="s">
        <v>230</v>
      </c>
      <c r="G9248" s="68" t="s">
        <v>77</v>
      </c>
      <c r="H9248" s="68" t="s">
        <v>273</v>
      </c>
      <c r="I9248" s="68" t="s">
        <v>663</v>
      </c>
      <c r="J9248" s="65">
        <v>35</v>
      </c>
      <c r="L9248" s="65">
        <v>408</v>
      </c>
      <c r="M9248" s="65" t="s">
        <v>496</v>
      </c>
    </row>
    <row r="9249" spans="1:13" ht="12.75" customHeight="1">
      <c r="A9249" s="65" t="str">
        <f>IF(ROW()=1,"KEY",IF(ISNA(VLOOKUP(B9249,車名対応マスタ!B:D,3,FALSE)),"",IF(VLOOKUP(B9249,車名対応マスタ!B:D,3,FALSE)="","",$D9249&amp;" "&amp;IF($G9249="9","J","O")&amp;" "&amp;$I9249&amp;" "&amp;IF($I9249&lt;=TEXT(★完成資料!$A$1,"yyyymm"),TEXT(★完成資料!$A$1,"yyyymm"),"999999")&amp; " " &amp; LEFT(F9249 &amp; "          ",10))))</f>
        <v xml:space="preserve">T O 202209 yyyy00 EV        </v>
      </c>
      <c r="B9249" s="68" t="s">
        <v>643</v>
      </c>
      <c r="C9249" s="68" t="s">
        <v>660</v>
      </c>
      <c r="D9249" s="68" t="s">
        <v>287</v>
      </c>
      <c r="E9249" s="68" t="s">
        <v>531</v>
      </c>
      <c r="F9249" s="68" t="s">
        <v>230</v>
      </c>
      <c r="G9249" s="68" t="s">
        <v>77</v>
      </c>
      <c r="H9249" s="68" t="s">
        <v>273</v>
      </c>
      <c r="I9249" s="68" t="s">
        <v>657</v>
      </c>
      <c r="J9249" s="65">
        <v>1</v>
      </c>
      <c r="L9249" s="65">
        <v>424</v>
      </c>
      <c r="M9249" s="65" t="s">
        <v>378</v>
      </c>
    </row>
    <row r="9250" spans="1:13" ht="12.75" customHeight="1">
      <c r="A9250" s="65" t="str">
        <f>IF(ROW()=1,"KEY",IF(ISNA(VLOOKUP(B9250,車名対応マスタ!B:D,3,FALSE)),"",IF(VLOOKUP(B9250,車名対応マスタ!B:D,3,FALSE)="","",$D9250&amp;" "&amp;IF($G9250="9","J","O")&amp;" "&amp;$I9250&amp;" "&amp;IF($I9250&lt;=TEXT(★完成資料!$A$1,"yyyymm"),TEXT(★完成資料!$A$1,"yyyymm"),"999999")&amp; " " &amp; LEFT(F9250 &amp; "          ",10))))</f>
        <v xml:space="preserve">T O 202206 yyyy00 EV        </v>
      </c>
      <c r="B9250" s="68" t="s">
        <v>643</v>
      </c>
      <c r="C9250" s="68" t="s">
        <v>660</v>
      </c>
      <c r="D9250" s="68" t="s">
        <v>287</v>
      </c>
      <c r="E9250" s="68" t="s">
        <v>531</v>
      </c>
      <c r="F9250" s="68" t="s">
        <v>230</v>
      </c>
      <c r="G9250" s="68" t="s">
        <v>77</v>
      </c>
      <c r="H9250" s="68" t="s">
        <v>273</v>
      </c>
      <c r="I9250" s="68" t="s">
        <v>652</v>
      </c>
      <c r="J9250" s="65">
        <v>5</v>
      </c>
      <c r="L9250" s="65">
        <v>419</v>
      </c>
      <c r="M9250" s="65" t="s">
        <v>262</v>
      </c>
    </row>
    <row r="9251" spans="1:13" ht="12.75" customHeight="1">
      <c r="A9251" s="65" t="str">
        <f>IF(ROW()=1,"KEY",IF(ISNA(VLOOKUP(B9251,車名対応マスタ!B:D,3,FALSE)),"",IF(VLOOKUP(B9251,車名対応マスタ!B:D,3,FALSE)="","",$D9251&amp;" "&amp;IF($G9251="9","J","O")&amp;" "&amp;$I9251&amp;" "&amp;IF($I9251&lt;=TEXT(★完成資料!$A$1,"yyyymm"),TEXT(★完成資料!$A$1,"yyyymm"),"999999")&amp; " " &amp; LEFT(F9251 &amp; "          ",10))))</f>
        <v xml:space="preserve">T O 202210 yyyy00 EV        </v>
      </c>
      <c r="B9251" s="68" t="s">
        <v>643</v>
      </c>
      <c r="C9251" s="68" t="s">
        <v>660</v>
      </c>
      <c r="D9251" s="68" t="s">
        <v>287</v>
      </c>
      <c r="E9251" s="68" t="s">
        <v>531</v>
      </c>
      <c r="F9251" s="68" t="s">
        <v>230</v>
      </c>
      <c r="G9251" s="68" t="s">
        <v>77</v>
      </c>
      <c r="H9251" s="68" t="s">
        <v>273</v>
      </c>
      <c r="I9251" s="68" t="s">
        <v>663</v>
      </c>
      <c r="J9251" s="65">
        <v>1</v>
      </c>
      <c r="L9251" s="65">
        <v>419</v>
      </c>
      <c r="M9251" s="65" t="s">
        <v>262</v>
      </c>
    </row>
    <row r="9252" spans="1:13" ht="12.75" customHeight="1">
      <c r="A9252" s="65" t="str">
        <f>IF(ROW()=1,"KEY",IF(ISNA(VLOOKUP(B9252,車名対応マスタ!B:D,3,FALSE)),"",IF(VLOOKUP(B9252,車名対応マスタ!B:D,3,FALSE)="","",$D9252&amp;" "&amp;IF($G9252="9","J","O")&amp;" "&amp;$I9252&amp;" "&amp;IF($I9252&lt;=TEXT(★完成資料!$A$1,"yyyymm"),TEXT(★完成資料!$A$1,"yyyymm"),"999999")&amp; " " &amp; LEFT(F9252 &amp; "          ",10))))</f>
        <v xml:space="preserve">T O 202206 yyyy00 EV        </v>
      </c>
      <c r="B9252" s="68" t="s">
        <v>643</v>
      </c>
      <c r="C9252" s="68" t="s">
        <v>660</v>
      </c>
      <c r="D9252" s="68" t="s">
        <v>287</v>
      </c>
      <c r="E9252" s="68" t="s">
        <v>531</v>
      </c>
      <c r="F9252" s="68" t="s">
        <v>230</v>
      </c>
      <c r="G9252" s="68" t="s">
        <v>77</v>
      </c>
      <c r="H9252" s="68" t="s">
        <v>273</v>
      </c>
      <c r="I9252" s="68" t="s">
        <v>652</v>
      </c>
      <c r="J9252" s="65">
        <v>3</v>
      </c>
      <c r="L9252" s="65">
        <v>403</v>
      </c>
      <c r="M9252" s="65" t="s">
        <v>428</v>
      </c>
    </row>
    <row r="9253" spans="1:13" ht="12.75" customHeight="1">
      <c r="A9253" s="65" t="str">
        <f>IF(ROW()=1,"KEY",IF(ISNA(VLOOKUP(B9253,車名対応マスタ!B:D,3,FALSE)),"",IF(VLOOKUP(B9253,車名対応マスタ!B:D,3,FALSE)="","",$D9253&amp;" "&amp;IF($G9253="9","J","O")&amp;" "&amp;$I9253&amp;" "&amp;IF($I9253&lt;=TEXT(★完成資料!$A$1,"yyyymm"),TEXT(★完成資料!$A$1,"yyyymm"),"999999")&amp; " " &amp; LEFT(F9253 &amp; "          ",10))))</f>
        <v xml:space="preserve">T O 202206 yyyy00 EV        </v>
      </c>
      <c r="B9253" s="68" t="s">
        <v>643</v>
      </c>
      <c r="C9253" s="68" t="s">
        <v>660</v>
      </c>
      <c r="D9253" s="68" t="s">
        <v>287</v>
      </c>
      <c r="E9253" s="68" t="s">
        <v>531</v>
      </c>
      <c r="F9253" s="68" t="s">
        <v>230</v>
      </c>
      <c r="G9253" s="68" t="s">
        <v>77</v>
      </c>
      <c r="H9253" s="68" t="s">
        <v>273</v>
      </c>
      <c r="I9253" s="68" t="s">
        <v>652</v>
      </c>
      <c r="J9253" s="65">
        <v>15</v>
      </c>
      <c r="L9253" s="65">
        <v>418</v>
      </c>
      <c r="M9253" s="65" t="s">
        <v>429</v>
      </c>
    </row>
    <row r="9254" spans="1:13" ht="12.75" customHeight="1">
      <c r="A9254" s="65" t="str">
        <f>IF(ROW()=1,"KEY",IF(ISNA(VLOOKUP(B9254,車名対応マスタ!B:D,3,FALSE)),"",IF(VLOOKUP(B9254,車名対応マスタ!B:D,3,FALSE)="","",$D9254&amp;" "&amp;IF($G9254="9","J","O")&amp;" "&amp;$I9254&amp;" "&amp;IF($I9254&lt;=TEXT(★完成資料!$A$1,"yyyymm"),TEXT(★完成資料!$A$1,"yyyymm"),"999999")&amp; " " &amp; LEFT(F9254 &amp; "          ",10))))</f>
        <v xml:space="preserve">T O 202206 yyyy00 EV        </v>
      </c>
      <c r="B9254" s="68" t="s">
        <v>643</v>
      </c>
      <c r="C9254" s="68" t="s">
        <v>660</v>
      </c>
      <c r="D9254" s="68" t="s">
        <v>287</v>
      </c>
      <c r="E9254" s="68" t="s">
        <v>531</v>
      </c>
      <c r="F9254" s="68" t="s">
        <v>230</v>
      </c>
      <c r="G9254" s="68" t="s">
        <v>77</v>
      </c>
      <c r="H9254" s="68" t="s">
        <v>273</v>
      </c>
      <c r="I9254" s="68" t="s">
        <v>652</v>
      </c>
      <c r="J9254" s="65">
        <v>116</v>
      </c>
      <c r="L9254" s="65">
        <v>406</v>
      </c>
      <c r="M9254" s="65" t="s">
        <v>497</v>
      </c>
    </row>
    <row r="9255" spans="1:13" ht="12.75" customHeight="1">
      <c r="A9255" s="65" t="str">
        <f>IF(ROW()=1,"KEY",IF(ISNA(VLOOKUP(B9255,車名対応マスタ!B:D,3,FALSE)),"",IF(VLOOKUP(B9255,車名対応マスタ!B:D,3,FALSE)="","",$D9255&amp;" "&amp;IF($G9255="9","J","O")&amp;" "&amp;$I9255&amp;" "&amp;IF($I9255&lt;=TEXT(★完成資料!$A$1,"yyyymm"),TEXT(★完成資料!$A$1,"yyyymm"),"999999")&amp; " " &amp; LEFT(F9255 &amp; "          ",10))))</f>
        <v xml:space="preserve">T O 202207 yyyy00 EV        </v>
      </c>
      <c r="B9255" s="68" t="s">
        <v>643</v>
      </c>
      <c r="C9255" s="68" t="s">
        <v>660</v>
      </c>
      <c r="D9255" s="68" t="s">
        <v>287</v>
      </c>
      <c r="E9255" s="68" t="s">
        <v>531</v>
      </c>
      <c r="F9255" s="68" t="s">
        <v>230</v>
      </c>
      <c r="G9255" s="68" t="s">
        <v>77</v>
      </c>
      <c r="H9255" s="68" t="s">
        <v>273</v>
      </c>
      <c r="I9255" s="68" t="s">
        <v>655</v>
      </c>
      <c r="J9255" s="65">
        <v>1</v>
      </c>
      <c r="L9255" s="65">
        <v>406</v>
      </c>
      <c r="M9255" s="65" t="s">
        <v>497</v>
      </c>
    </row>
    <row r="9256" spans="1:13" ht="12.75" customHeight="1">
      <c r="A9256" s="65" t="str">
        <f>IF(ROW()=1,"KEY",IF(ISNA(VLOOKUP(B9256,車名対応マスタ!B:D,3,FALSE)),"",IF(VLOOKUP(B9256,車名対応マスタ!B:D,3,FALSE)="","",$D9256&amp;" "&amp;IF($G9256="9","J","O")&amp;" "&amp;$I9256&amp;" "&amp;IF($I9256&lt;=TEXT(★完成資料!$A$1,"yyyymm"),TEXT(★完成資料!$A$1,"yyyymm"),"999999")&amp; " " &amp; LEFT(F9256 &amp; "          ",10))))</f>
        <v xml:space="preserve">T O 202210 yyyy00 EV        </v>
      </c>
      <c r="B9256" s="68" t="s">
        <v>643</v>
      </c>
      <c r="C9256" s="68" t="s">
        <v>660</v>
      </c>
      <c r="D9256" s="68" t="s">
        <v>287</v>
      </c>
      <c r="E9256" s="68" t="s">
        <v>531</v>
      </c>
      <c r="F9256" s="68" t="s">
        <v>230</v>
      </c>
      <c r="G9256" s="68" t="s">
        <v>77</v>
      </c>
      <c r="H9256" s="68" t="s">
        <v>273</v>
      </c>
      <c r="I9256" s="68" t="s">
        <v>663</v>
      </c>
      <c r="J9256" s="65">
        <v>16</v>
      </c>
      <c r="L9256" s="65">
        <v>406</v>
      </c>
      <c r="M9256" s="65" t="s">
        <v>497</v>
      </c>
    </row>
    <row r="9257" spans="1:13" ht="12.75" customHeight="1">
      <c r="A9257" s="65" t="str">
        <f>IF(ROW()=1,"KEY",IF(ISNA(VLOOKUP(B9257,車名対応マスタ!B:D,3,FALSE)),"",IF(VLOOKUP(B9257,車名対応マスタ!B:D,3,FALSE)="","",$D9257&amp;" "&amp;IF($G9257="9","J","O")&amp;" "&amp;$I9257&amp;" "&amp;IF($I9257&lt;=TEXT(★完成資料!$A$1,"yyyymm"),TEXT(★完成資料!$A$1,"yyyymm"),"999999")&amp; " " &amp; LEFT(F9257 &amp; "          ",10))))</f>
        <v xml:space="preserve">T O 202206 yyyy00 EV        </v>
      </c>
      <c r="B9257" s="68" t="s">
        <v>643</v>
      </c>
      <c r="C9257" s="68" t="s">
        <v>660</v>
      </c>
      <c r="D9257" s="68" t="s">
        <v>287</v>
      </c>
      <c r="E9257" s="68" t="s">
        <v>531</v>
      </c>
      <c r="F9257" s="68" t="s">
        <v>230</v>
      </c>
      <c r="G9257" s="68" t="s">
        <v>77</v>
      </c>
      <c r="H9257" s="68" t="s">
        <v>273</v>
      </c>
      <c r="I9257" s="68" t="s">
        <v>652</v>
      </c>
      <c r="J9257" s="65">
        <v>2</v>
      </c>
      <c r="L9257" s="65">
        <v>604</v>
      </c>
      <c r="M9257" s="65" t="s">
        <v>280</v>
      </c>
    </row>
    <row r="9258" spans="1:13" ht="12.75" customHeight="1">
      <c r="A9258" s="65" t="str">
        <f>IF(ROW()=1,"KEY",IF(ISNA(VLOOKUP(B9258,車名対応マスタ!B:D,3,FALSE)),"",IF(VLOOKUP(B9258,車名対応マスタ!B:D,3,FALSE)="","",$D9258&amp;" "&amp;IF($G9258="9","J","O")&amp;" "&amp;$I9258&amp;" "&amp;IF($I9258&lt;=TEXT(★完成資料!$A$1,"yyyymm"),TEXT(★完成資料!$A$1,"yyyymm"),"999999")&amp; " " &amp; LEFT(F9258 &amp; "          ",10))))</f>
        <v xml:space="preserve">T O 202206 yyyy00 EV        </v>
      </c>
      <c r="B9258" s="68" t="s">
        <v>643</v>
      </c>
      <c r="C9258" s="68" t="s">
        <v>660</v>
      </c>
      <c r="D9258" s="68" t="s">
        <v>287</v>
      </c>
      <c r="E9258" s="68" t="s">
        <v>531</v>
      </c>
      <c r="F9258" s="68" t="s">
        <v>230</v>
      </c>
      <c r="G9258" s="68" t="s">
        <v>77</v>
      </c>
      <c r="H9258" s="68" t="s">
        <v>273</v>
      </c>
      <c r="I9258" s="68" t="s">
        <v>652</v>
      </c>
      <c r="J9258" s="65">
        <v>3</v>
      </c>
      <c r="L9258" s="65">
        <v>411</v>
      </c>
      <c r="M9258" s="65" t="s">
        <v>498</v>
      </c>
    </row>
    <row r="9259" spans="1:13" ht="12.75" customHeight="1">
      <c r="A9259" s="65" t="str">
        <f>IF(ROW()=1,"KEY",IF(ISNA(VLOOKUP(B9259,車名対応マスタ!B:D,3,FALSE)),"",IF(VLOOKUP(B9259,車名対応マスタ!B:D,3,FALSE)="","",$D9259&amp;" "&amp;IF($G9259="9","J","O")&amp;" "&amp;$I9259&amp;" "&amp;IF($I9259&lt;=TEXT(★完成資料!$A$1,"yyyymm"),TEXT(★完成資料!$A$1,"yyyymm"),"999999")&amp; " " &amp; LEFT(F9259 &amp; "          ",10))))</f>
        <v xml:space="preserve">T O 202206 yyyy00 EV        </v>
      </c>
      <c r="B9259" s="68" t="s">
        <v>643</v>
      </c>
      <c r="C9259" s="68" t="s">
        <v>660</v>
      </c>
      <c r="D9259" s="68" t="s">
        <v>287</v>
      </c>
      <c r="E9259" s="68" t="s">
        <v>531</v>
      </c>
      <c r="F9259" s="68" t="s">
        <v>230</v>
      </c>
      <c r="G9259" s="68" t="s">
        <v>77</v>
      </c>
      <c r="H9259" s="68" t="s">
        <v>273</v>
      </c>
      <c r="I9259" s="68" t="s">
        <v>652</v>
      </c>
      <c r="J9259" s="65">
        <v>95</v>
      </c>
      <c r="L9259" s="65">
        <v>425</v>
      </c>
      <c r="M9259" s="65" t="s">
        <v>379</v>
      </c>
    </row>
    <row r="9260" spans="1:13" ht="12.75" customHeight="1">
      <c r="A9260" s="65" t="str">
        <f>IF(ROW()=1,"KEY",IF(ISNA(VLOOKUP(B9260,車名対応マスタ!B:D,3,FALSE)),"",IF(VLOOKUP(B9260,車名対応マスタ!B:D,3,FALSE)="","",$D9260&amp;" "&amp;IF($G9260="9","J","O")&amp;" "&amp;$I9260&amp;" "&amp;IF($I9260&lt;=TEXT(★完成資料!$A$1,"yyyymm"),TEXT(★完成資料!$A$1,"yyyymm"),"999999")&amp; " " &amp; LEFT(F9260 &amp; "          ",10))))</f>
        <v xml:space="preserve">T O 202210 yyyy00 EV        </v>
      </c>
      <c r="B9260" s="68" t="s">
        <v>643</v>
      </c>
      <c r="C9260" s="68" t="s">
        <v>660</v>
      </c>
      <c r="D9260" s="68" t="s">
        <v>287</v>
      </c>
      <c r="E9260" s="68" t="s">
        <v>531</v>
      </c>
      <c r="F9260" s="68" t="s">
        <v>230</v>
      </c>
      <c r="G9260" s="68" t="s">
        <v>77</v>
      </c>
      <c r="H9260" s="68" t="s">
        <v>273</v>
      </c>
      <c r="I9260" s="68" t="s">
        <v>663</v>
      </c>
      <c r="J9260" s="65">
        <v>20</v>
      </c>
      <c r="L9260" s="65">
        <v>429</v>
      </c>
      <c r="M9260" s="65" t="s">
        <v>380</v>
      </c>
    </row>
    <row r="9261" spans="1:13" ht="12.75" customHeight="1">
      <c r="A9261" s="65" t="str">
        <f>IF(ROW()=1,"KEY",IF(ISNA(VLOOKUP(B9261,車名対応マスタ!B:D,3,FALSE)),"",IF(VLOOKUP(B9261,車名対応マスタ!B:D,3,FALSE)="","",$D9261&amp;" "&amp;IF($G9261="9","J","O")&amp;" "&amp;$I9261&amp;" "&amp;IF($I9261&lt;=TEXT(★完成資料!$A$1,"yyyymm"),TEXT(★完成資料!$A$1,"yyyymm"),"999999")&amp; " " &amp; LEFT(F9261 &amp; "          ",10))))</f>
        <v xml:space="preserve">T O 202206 yyyy00 EV        </v>
      </c>
      <c r="B9261" s="68" t="s">
        <v>643</v>
      </c>
      <c r="C9261" s="68" t="s">
        <v>660</v>
      </c>
      <c r="D9261" s="68" t="s">
        <v>287</v>
      </c>
      <c r="E9261" s="68" t="s">
        <v>531</v>
      </c>
      <c r="F9261" s="68" t="s">
        <v>230</v>
      </c>
      <c r="G9261" s="68" t="s">
        <v>77</v>
      </c>
      <c r="H9261" s="68" t="s">
        <v>273</v>
      </c>
      <c r="I9261" s="68" t="s">
        <v>652</v>
      </c>
      <c r="J9261" s="65">
        <v>2</v>
      </c>
      <c r="L9261" s="65">
        <v>409</v>
      </c>
      <c r="M9261" s="65" t="s">
        <v>281</v>
      </c>
    </row>
    <row r="9262" spans="1:13" ht="12.75" customHeight="1">
      <c r="A9262" s="65" t="str">
        <f>IF(ROW()=1,"KEY",IF(ISNA(VLOOKUP(B9262,車名対応マスタ!B:D,3,FALSE)),"",IF(VLOOKUP(B9262,車名対応マスタ!B:D,3,FALSE)="","",$D9262&amp;" "&amp;IF($G9262="9","J","O")&amp;" "&amp;$I9262&amp;" "&amp;IF($I9262&lt;=TEXT(★完成資料!$A$1,"yyyymm"),TEXT(★完成資料!$A$1,"yyyymm"),"999999")&amp; " " &amp; LEFT(F9262 &amp; "          ",10))))</f>
        <v xml:space="preserve">T O 202210 yyyy00 EV        </v>
      </c>
      <c r="B9262" s="68" t="s">
        <v>643</v>
      </c>
      <c r="C9262" s="68" t="s">
        <v>660</v>
      </c>
      <c r="D9262" s="68" t="s">
        <v>287</v>
      </c>
      <c r="E9262" s="68" t="s">
        <v>531</v>
      </c>
      <c r="F9262" s="68" t="s">
        <v>230</v>
      </c>
      <c r="G9262" s="68" t="s">
        <v>77</v>
      </c>
      <c r="H9262" s="68" t="s">
        <v>273</v>
      </c>
      <c r="I9262" s="68" t="s">
        <v>663</v>
      </c>
      <c r="J9262" s="65">
        <v>42</v>
      </c>
      <c r="L9262" s="65">
        <v>409</v>
      </c>
      <c r="M9262" s="65" t="s">
        <v>281</v>
      </c>
    </row>
    <row r="9263" spans="1:13" ht="12.75" customHeight="1">
      <c r="A9263" s="65" t="str">
        <f>IF(ROW()=1,"KEY",IF(ISNA(VLOOKUP(B9263,車名対応マスタ!B:D,3,FALSE)),"",IF(VLOOKUP(B9263,車名対応マスタ!B:D,3,FALSE)="","",$D9263&amp;" "&amp;IF($G9263="9","J","O")&amp;" "&amp;$I9263&amp;" "&amp;IF($I9263&lt;=TEXT(★完成資料!$A$1,"yyyymm"),TEXT(★完成資料!$A$1,"yyyymm"),"999999")&amp; " " &amp; LEFT(F9263 &amp; "          ",10))))</f>
        <v xml:space="preserve">T O 202206 yyyy00 EV        </v>
      </c>
      <c r="B9263" s="68" t="s">
        <v>643</v>
      </c>
      <c r="C9263" s="68" t="s">
        <v>660</v>
      </c>
      <c r="D9263" s="68" t="s">
        <v>287</v>
      </c>
      <c r="E9263" s="68" t="s">
        <v>531</v>
      </c>
      <c r="F9263" s="68" t="s">
        <v>230</v>
      </c>
      <c r="G9263" s="68" t="s">
        <v>77</v>
      </c>
      <c r="H9263" s="68" t="s">
        <v>273</v>
      </c>
      <c r="I9263" s="68" t="s">
        <v>652</v>
      </c>
      <c r="J9263" s="65">
        <v>1</v>
      </c>
      <c r="L9263" s="65">
        <v>423</v>
      </c>
      <c r="M9263" s="65" t="s">
        <v>381</v>
      </c>
    </row>
    <row r="9264" spans="1:13" ht="12.75" customHeight="1">
      <c r="A9264" s="65" t="str">
        <f>IF(ROW()=1,"KEY",IF(ISNA(VLOOKUP(B9264,車名対応マスタ!B:D,3,FALSE)),"",IF(VLOOKUP(B9264,車名対応マスタ!B:D,3,FALSE)="","",$D9264&amp;" "&amp;IF($G9264="9","J","O")&amp;" "&amp;$I9264&amp;" "&amp;IF($I9264&lt;=TEXT(★完成資料!$A$1,"yyyymm"),TEXT(★完成資料!$A$1,"yyyymm"),"999999")&amp; " " &amp; LEFT(F9264 &amp; "          ",10))))</f>
        <v xml:space="preserve">T O 202210 yyyy00 EV        </v>
      </c>
      <c r="B9264" s="68" t="s">
        <v>643</v>
      </c>
      <c r="C9264" s="68" t="s">
        <v>660</v>
      </c>
      <c r="D9264" s="68" t="s">
        <v>287</v>
      </c>
      <c r="E9264" s="68" t="s">
        <v>531</v>
      </c>
      <c r="F9264" s="68" t="s">
        <v>230</v>
      </c>
      <c r="G9264" s="68" t="s">
        <v>77</v>
      </c>
      <c r="H9264" s="68" t="s">
        <v>273</v>
      </c>
      <c r="I9264" s="68" t="s">
        <v>663</v>
      </c>
      <c r="J9264" s="65">
        <v>63</v>
      </c>
      <c r="L9264" s="65">
        <v>423</v>
      </c>
      <c r="M9264" s="65" t="s">
        <v>381</v>
      </c>
    </row>
    <row r="9265" spans="1:13" ht="12.75" customHeight="1">
      <c r="A9265" s="65" t="str">
        <f>IF(ROW()=1,"KEY",IF(ISNA(VLOOKUP(B9265,車名対応マスタ!B:D,3,FALSE)),"",IF(VLOOKUP(B9265,車名対応マスタ!B:D,3,FALSE)="","",$D9265&amp;" "&amp;IF($G9265="9","J","O")&amp;" "&amp;$I9265&amp;" "&amp;IF($I9265&lt;=TEXT(★完成資料!$A$1,"yyyymm"),TEXT(★完成資料!$A$1,"yyyymm"),"999999")&amp; " " &amp; LEFT(F9265 &amp; "          ",10))))</f>
        <v xml:space="preserve">T O 202206 yyyy00 EV        </v>
      </c>
      <c r="B9265" s="68" t="s">
        <v>643</v>
      </c>
      <c r="C9265" s="68" t="s">
        <v>660</v>
      </c>
      <c r="D9265" s="68" t="s">
        <v>287</v>
      </c>
      <c r="E9265" s="68" t="s">
        <v>531</v>
      </c>
      <c r="F9265" s="68" t="s">
        <v>230</v>
      </c>
      <c r="G9265" s="68" t="s">
        <v>77</v>
      </c>
      <c r="H9265" s="68" t="s">
        <v>273</v>
      </c>
      <c r="I9265" s="68" t="s">
        <v>652</v>
      </c>
      <c r="J9265" s="65">
        <v>44</v>
      </c>
      <c r="L9265" s="65">
        <v>420</v>
      </c>
      <c r="M9265" s="65" t="s">
        <v>274</v>
      </c>
    </row>
    <row r="9266" spans="1:13" ht="12.75" customHeight="1">
      <c r="A9266" s="65" t="str">
        <f>IF(ROW()=1,"KEY",IF(ISNA(VLOOKUP(B9266,車名対応マスタ!B:D,3,FALSE)),"",IF(VLOOKUP(B9266,車名対応マスタ!B:D,3,FALSE)="","",$D9266&amp;" "&amp;IF($G9266="9","J","O")&amp;" "&amp;$I9266&amp;" "&amp;IF($I9266&lt;=TEXT(★完成資料!$A$1,"yyyymm"),TEXT(★完成資料!$A$1,"yyyymm"),"999999")&amp; " " &amp; LEFT(F9266 &amp; "          ",10))))</f>
        <v xml:space="preserve">T O 202207 yyyy00 EV        </v>
      </c>
      <c r="B9266" s="68" t="s">
        <v>643</v>
      </c>
      <c r="C9266" s="68" t="s">
        <v>660</v>
      </c>
      <c r="D9266" s="68" t="s">
        <v>287</v>
      </c>
      <c r="E9266" s="68" t="s">
        <v>531</v>
      </c>
      <c r="F9266" s="68" t="s">
        <v>230</v>
      </c>
      <c r="G9266" s="68" t="s">
        <v>77</v>
      </c>
      <c r="H9266" s="68" t="s">
        <v>273</v>
      </c>
      <c r="I9266" s="68" t="s">
        <v>655</v>
      </c>
      <c r="J9266" s="65">
        <v>1</v>
      </c>
      <c r="L9266" s="65">
        <v>420</v>
      </c>
      <c r="M9266" s="65" t="s">
        <v>274</v>
      </c>
    </row>
    <row r="9267" spans="1:13" ht="12.75" customHeight="1">
      <c r="A9267" s="65" t="str">
        <f>IF(ROW()=1,"KEY",IF(ISNA(VLOOKUP(B9267,車名対応マスタ!B:D,3,FALSE)),"",IF(VLOOKUP(B9267,車名対応マスタ!B:D,3,FALSE)="","",$D9267&amp;" "&amp;IF($G9267="9","J","O")&amp;" "&amp;$I9267&amp;" "&amp;IF($I9267&lt;=TEXT(★完成資料!$A$1,"yyyymm"),TEXT(★完成資料!$A$1,"yyyymm"),"999999")&amp; " " &amp; LEFT(F9267 &amp; "          ",10))))</f>
        <v xml:space="preserve">T O 202210 yyyy00 EV        </v>
      </c>
      <c r="B9267" s="68" t="s">
        <v>643</v>
      </c>
      <c r="C9267" s="68" t="s">
        <v>660</v>
      </c>
      <c r="D9267" s="68" t="s">
        <v>287</v>
      </c>
      <c r="E9267" s="68" t="s">
        <v>531</v>
      </c>
      <c r="F9267" s="68" t="s">
        <v>230</v>
      </c>
      <c r="G9267" s="68" t="s">
        <v>77</v>
      </c>
      <c r="H9267" s="68" t="s">
        <v>273</v>
      </c>
      <c r="I9267" s="68" t="s">
        <v>663</v>
      </c>
      <c r="J9267" s="65">
        <v>249</v>
      </c>
      <c r="L9267" s="65">
        <v>420</v>
      </c>
      <c r="M9267" s="65" t="s">
        <v>274</v>
      </c>
    </row>
    <row r="9268" spans="1:13" ht="12.75" customHeight="1">
      <c r="A9268" s="65" t="str">
        <f>IF(ROW()=1,"KEY",IF(ISNA(VLOOKUP(B9268,車名対応マスタ!B:D,3,FALSE)),"",IF(VLOOKUP(B9268,車名対応マスタ!B:D,3,FALSE)="","",$D9268&amp;" "&amp;IF($G9268="9","J","O")&amp;" "&amp;$I9268&amp;" "&amp;IF($I9268&lt;=TEXT(★完成資料!$A$1,"yyyymm"),TEXT(★完成資料!$A$1,"yyyymm"),"999999")&amp; " " &amp; LEFT(F9268 &amp; "          ",10))))</f>
        <v xml:space="preserve">T O 202210 yyyy00 EV        </v>
      </c>
      <c r="B9268" s="68" t="s">
        <v>643</v>
      </c>
      <c r="C9268" s="68" t="s">
        <v>660</v>
      </c>
      <c r="D9268" s="68" t="s">
        <v>287</v>
      </c>
      <c r="E9268" s="68" t="s">
        <v>531</v>
      </c>
      <c r="F9268" s="68" t="s">
        <v>230</v>
      </c>
      <c r="G9268" s="68" t="s">
        <v>77</v>
      </c>
      <c r="H9268" s="68" t="s">
        <v>273</v>
      </c>
      <c r="I9268" s="68" t="s">
        <v>663</v>
      </c>
      <c r="J9268" s="65">
        <v>5</v>
      </c>
      <c r="L9268" s="65">
        <v>603</v>
      </c>
      <c r="M9268" s="65" t="s">
        <v>263</v>
      </c>
    </row>
    <row r="9269" spans="1:13" ht="12.75" customHeight="1">
      <c r="A9269" s="65" t="str">
        <f>IF(ROW()=1,"KEY",IF(ISNA(VLOOKUP(B9269,車名対応マスタ!B:D,3,FALSE)),"",IF(VLOOKUP(B9269,車名対応マスタ!B:D,3,FALSE)="","",$D9269&amp;" "&amp;IF($G9269="9","J","O")&amp;" "&amp;$I9269&amp;" "&amp;IF($I9269&lt;=TEXT(★完成資料!$A$1,"yyyymm"),TEXT(★完成資料!$A$1,"yyyymm"),"999999")&amp; " " &amp; LEFT(F9269 &amp; "          ",10))))</f>
        <v xml:space="preserve">T O 202205 yyyy00 EV        </v>
      </c>
      <c r="B9269" s="68" t="s">
        <v>643</v>
      </c>
      <c r="C9269" s="68" t="s">
        <v>660</v>
      </c>
      <c r="D9269" s="68" t="s">
        <v>287</v>
      </c>
      <c r="E9269" s="68" t="s">
        <v>531</v>
      </c>
      <c r="F9269" s="68" t="s">
        <v>230</v>
      </c>
      <c r="G9269" s="68" t="s">
        <v>77</v>
      </c>
      <c r="H9269" s="68" t="s">
        <v>273</v>
      </c>
      <c r="I9269" s="68" t="s">
        <v>647</v>
      </c>
      <c r="J9269" s="65">
        <v>2</v>
      </c>
      <c r="L9269" s="65">
        <v>413</v>
      </c>
      <c r="M9269" s="65" t="s">
        <v>500</v>
      </c>
    </row>
    <row r="9270" spans="1:13" ht="12.75" customHeight="1">
      <c r="A9270" s="65" t="str">
        <f>IF(ROW()=1,"KEY",IF(ISNA(VLOOKUP(B9270,車名対応マスタ!B:D,3,FALSE)),"",IF(VLOOKUP(B9270,車名対応マスタ!B:D,3,FALSE)="","",$D9270&amp;" "&amp;IF($G9270="9","J","O")&amp;" "&amp;$I9270&amp;" "&amp;IF($I9270&lt;=TEXT(★完成資料!$A$1,"yyyymm"),TEXT(★完成資料!$A$1,"yyyymm"),"999999")&amp; " " &amp; LEFT(F9270 &amp; "          ",10))))</f>
        <v xml:space="preserve">T O 202206 yyyy00 EV        </v>
      </c>
      <c r="B9270" s="68" t="s">
        <v>643</v>
      </c>
      <c r="C9270" s="68" t="s">
        <v>660</v>
      </c>
      <c r="D9270" s="68" t="s">
        <v>287</v>
      </c>
      <c r="E9270" s="68" t="s">
        <v>531</v>
      </c>
      <c r="F9270" s="68" t="s">
        <v>230</v>
      </c>
      <c r="G9270" s="68" t="s">
        <v>77</v>
      </c>
      <c r="H9270" s="68" t="s">
        <v>273</v>
      </c>
      <c r="I9270" s="68" t="s">
        <v>652</v>
      </c>
      <c r="J9270" s="65">
        <v>54</v>
      </c>
      <c r="L9270" s="65">
        <v>413</v>
      </c>
      <c r="M9270" s="65" t="s">
        <v>500</v>
      </c>
    </row>
    <row r="9271" spans="1:13" ht="12.75" customHeight="1">
      <c r="A9271" s="65" t="str">
        <f>IF(ROW()=1,"KEY",IF(ISNA(VLOOKUP(B9271,車名対応マスタ!B:D,3,FALSE)),"",IF(VLOOKUP(B9271,車名対応マスタ!B:D,3,FALSE)="","",$D9271&amp;" "&amp;IF($G9271="9","J","O")&amp;" "&amp;$I9271&amp;" "&amp;IF($I9271&lt;=TEXT(★完成資料!$A$1,"yyyymm"),TEXT(★完成資料!$A$1,"yyyymm"),"999999")&amp; " " &amp; LEFT(F9271 &amp; "          ",10))))</f>
        <v xml:space="preserve">T O 202207 yyyy00 EV        </v>
      </c>
      <c r="B9271" s="68" t="s">
        <v>643</v>
      </c>
      <c r="C9271" s="68" t="s">
        <v>660</v>
      </c>
      <c r="D9271" s="68" t="s">
        <v>287</v>
      </c>
      <c r="E9271" s="68" t="s">
        <v>531</v>
      </c>
      <c r="F9271" s="68" t="s">
        <v>230</v>
      </c>
      <c r="G9271" s="68" t="s">
        <v>77</v>
      </c>
      <c r="H9271" s="68" t="s">
        <v>273</v>
      </c>
      <c r="I9271" s="68" t="s">
        <v>655</v>
      </c>
      <c r="J9271" s="65">
        <v>22</v>
      </c>
      <c r="L9271" s="65">
        <v>413</v>
      </c>
      <c r="M9271" s="65" t="s">
        <v>500</v>
      </c>
    </row>
    <row r="9272" spans="1:13" ht="12.75" customHeight="1">
      <c r="A9272" s="65" t="str">
        <f>IF(ROW()=1,"KEY",IF(ISNA(VLOOKUP(B9272,車名対応マスタ!B:D,3,FALSE)),"",IF(VLOOKUP(B9272,車名対応マスタ!B:D,3,FALSE)="","",$D9272&amp;" "&amp;IF($G9272="9","J","O")&amp;" "&amp;$I9272&amp;" "&amp;IF($I9272&lt;=TEXT(★完成資料!$A$1,"yyyymm"),TEXT(★完成資料!$A$1,"yyyymm"),"999999")&amp; " " &amp; LEFT(F9272 &amp; "          ",10))))</f>
        <v xml:space="preserve">T O 202208 yyyy00 EV        </v>
      </c>
      <c r="B9272" s="68" t="s">
        <v>643</v>
      </c>
      <c r="C9272" s="68" t="s">
        <v>660</v>
      </c>
      <c r="D9272" s="68" t="s">
        <v>287</v>
      </c>
      <c r="E9272" s="68" t="s">
        <v>531</v>
      </c>
      <c r="F9272" s="68" t="s">
        <v>230</v>
      </c>
      <c r="G9272" s="68" t="s">
        <v>77</v>
      </c>
      <c r="H9272" s="68" t="s">
        <v>273</v>
      </c>
      <c r="I9272" s="68" t="s">
        <v>656</v>
      </c>
      <c r="J9272" s="65">
        <v>7</v>
      </c>
      <c r="L9272" s="65">
        <v>413</v>
      </c>
      <c r="M9272" s="65" t="s">
        <v>500</v>
      </c>
    </row>
    <row r="9273" spans="1:13" ht="12.75" customHeight="1">
      <c r="A9273" s="65" t="str">
        <f>IF(ROW()=1,"KEY",IF(ISNA(VLOOKUP(B9273,車名対応マスタ!B:D,3,FALSE)),"",IF(VLOOKUP(B9273,車名対応マスタ!B:D,3,FALSE)="","",$D9273&amp;" "&amp;IF($G9273="9","J","O")&amp;" "&amp;$I9273&amp;" "&amp;IF($I9273&lt;=TEXT(★完成資料!$A$1,"yyyymm"),TEXT(★完成資料!$A$1,"yyyymm"),"999999")&amp; " " &amp; LEFT(F9273 &amp; "          ",10))))</f>
        <v xml:space="preserve">T O 202210 yyyy00 EV        </v>
      </c>
      <c r="B9273" s="68" t="s">
        <v>643</v>
      </c>
      <c r="C9273" s="68" t="s">
        <v>660</v>
      </c>
      <c r="D9273" s="68" t="s">
        <v>287</v>
      </c>
      <c r="E9273" s="68" t="s">
        <v>531</v>
      </c>
      <c r="F9273" s="68" t="s">
        <v>230</v>
      </c>
      <c r="G9273" s="68" t="s">
        <v>77</v>
      </c>
      <c r="H9273" s="68" t="s">
        <v>273</v>
      </c>
      <c r="I9273" s="68" t="s">
        <v>663</v>
      </c>
      <c r="J9273" s="65">
        <v>17</v>
      </c>
      <c r="L9273" s="65">
        <v>413</v>
      </c>
      <c r="M9273" s="65" t="s">
        <v>500</v>
      </c>
    </row>
    <row r="9274" spans="1:13" ht="12.75" customHeight="1">
      <c r="A9274" s="65" t="str">
        <f>IF(ROW()=1,"KEY",IF(ISNA(VLOOKUP(B9274,車名対応マスタ!B:D,3,FALSE)),"",IF(VLOOKUP(B9274,車名対応マスタ!B:D,3,FALSE)="","",$D9274&amp;" "&amp;IF($G9274="9","J","O")&amp;" "&amp;$I9274&amp;" "&amp;IF($I9274&lt;=TEXT(★完成資料!$A$1,"yyyymm"),TEXT(★完成資料!$A$1,"yyyymm"),"999999")&amp; " " &amp; LEFT(F9274 &amp; "          ",10))))</f>
        <v xml:space="preserve">T O 202205 yyyy00 EV        </v>
      </c>
      <c r="B9274" s="68" t="s">
        <v>643</v>
      </c>
      <c r="C9274" s="68" t="s">
        <v>660</v>
      </c>
      <c r="D9274" s="68" t="s">
        <v>287</v>
      </c>
      <c r="E9274" s="68" t="s">
        <v>531</v>
      </c>
      <c r="F9274" s="68" t="s">
        <v>230</v>
      </c>
      <c r="G9274" s="68" t="s">
        <v>77</v>
      </c>
      <c r="H9274" s="68" t="s">
        <v>273</v>
      </c>
      <c r="I9274" s="68" t="s">
        <v>647</v>
      </c>
      <c r="J9274" s="65">
        <v>3</v>
      </c>
      <c r="L9274" s="65">
        <v>421</v>
      </c>
      <c r="M9274" s="65" t="s">
        <v>382</v>
      </c>
    </row>
    <row r="9275" spans="1:13" ht="12.75" customHeight="1">
      <c r="A9275" s="65" t="str">
        <f>IF(ROW()=1,"KEY",IF(ISNA(VLOOKUP(B9275,車名対応マスタ!B:D,3,FALSE)),"",IF(VLOOKUP(B9275,車名対応マスタ!B:D,3,FALSE)="","",$D9275&amp;" "&amp;IF($G9275="9","J","O")&amp;" "&amp;$I9275&amp;" "&amp;IF($I9275&lt;=TEXT(★完成資料!$A$1,"yyyymm"),TEXT(★完成資料!$A$1,"yyyymm"),"999999")&amp; " " &amp; LEFT(F9275 &amp; "          ",10))))</f>
        <v xml:space="preserve">T O 202206 yyyy00 EV        </v>
      </c>
      <c r="B9275" s="68" t="s">
        <v>643</v>
      </c>
      <c r="C9275" s="68" t="s">
        <v>660</v>
      </c>
      <c r="D9275" s="68" t="s">
        <v>287</v>
      </c>
      <c r="E9275" s="68" t="s">
        <v>531</v>
      </c>
      <c r="F9275" s="68" t="s">
        <v>230</v>
      </c>
      <c r="G9275" s="68" t="s">
        <v>77</v>
      </c>
      <c r="H9275" s="68" t="s">
        <v>273</v>
      </c>
      <c r="I9275" s="68" t="s">
        <v>652</v>
      </c>
      <c r="J9275" s="65">
        <v>7</v>
      </c>
      <c r="L9275" s="65">
        <v>421</v>
      </c>
      <c r="M9275" s="65" t="s">
        <v>382</v>
      </c>
    </row>
    <row r="9276" spans="1:13" ht="12.75" customHeight="1">
      <c r="A9276" s="65" t="str">
        <f>IF(ROW()=1,"KEY",IF(ISNA(VLOOKUP(B9276,車名対応マスタ!B:D,3,FALSE)),"",IF(VLOOKUP(B9276,車名対応マスタ!B:D,3,FALSE)="","",$D9276&amp;" "&amp;IF($G9276="9","J","O")&amp;" "&amp;$I9276&amp;" "&amp;IF($I9276&lt;=TEXT(★完成資料!$A$1,"yyyymm"),TEXT(★完成資料!$A$1,"yyyymm"),"999999")&amp; " " &amp; LEFT(F9276 &amp; "          ",10))))</f>
        <v xml:space="preserve">T O 202207 yyyy00 EV        </v>
      </c>
      <c r="B9276" s="68" t="s">
        <v>643</v>
      </c>
      <c r="C9276" s="68" t="s">
        <v>660</v>
      </c>
      <c r="D9276" s="68" t="s">
        <v>287</v>
      </c>
      <c r="E9276" s="68" t="s">
        <v>531</v>
      </c>
      <c r="F9276" s="68" t="s">
        <v>230</v>
      </c>
      <c r="G9276" s="68" t="s">
        <v>77</v>
      </c>
      <c r="H9276" s="68" t="s">
        <v>273</v>
      </c>
      <c r="I9276" s="68" t="s">
        <v>655</v>
      </c>
      <c r="J9276" s="65">
        <v>1</v>
      </c>
      <c r="L9276" s="65">
        <v>421</v>
      </c>
      <c r="M9276" s="65" t="s">
        <v>382</v>
      </c>
    </row>
    <row r="9277" spans="1:13" ht="12.75" customHeight="1">
      <c r="A9277" s="65" t="str">
        <f>IF(ROW()=1,"KEY",IF(ISNA(VLOOKUP(B9277,車名対応マスタ!B:D,3,FALSE)),"",IF(VLOOKUP(B9277,車名対応マスタ!B:D,3,FALSE)="","",$D9277&amp;" "&amp;IF($G9277="9","J","O")&amp;" "&amp;$I9277&amp;" "&amp;IF($I9277&lt;=TEXT(★完成資料!$A$1,"yyyymm"),TEXT(★完成資料!$A$1,"yyyymm"),"999999")&amp; " " &amp; LEFT(F9277 &amp; "          ",10))))</f>
        <v xml:space="preserve">T O 202207 yyyy00 EV        </v>
      </c>
      <c r="B9277" s="68" t="s">
        <v>643</v>
      </c>
      <c r="C9277" s="68" t="s">
        <v>660</v>
      </c>
      <c r="D9277" s="68" t="s">
        <v>287</v>
      </c>
      <c r="E9277" s="68" t="s">
        <v>531</v>
      </c>
      <c r="F9277" s="68" t="s">
        <v>230</v>
      </c>
      <c r="G9277" s="68" t="s">
        <v>77</v>
      </c>
      <c r="H9277" s="68" t="s">
        <v>273</v>
      </c>
      <c r="I9277" s="68" t="s">
        <v>655</v>
      </c>
      <c r="J9277" s="65">
        <v>1</v>
      </c>
      <c r="L9277" s="65">
        <v>467</v>
      </c>
      <c r="M9277" s="65" t="s">
        <v>275</v>
      </c>
    </row>
    <row r="9278" spans="1:13" ht="12.75" customHeight="1">
      <c r="A9278" s="65" t="str">
        <f>IF(ROW()=1,"KEY",IF(ISNA(VLOOKUP(B9278,車名対応マスタ!B:D,3,FALSE)),"",IF(VLOOKUP(B9278,車名対応マスタ!B:D,3,FALSE)="","",$D9278&amp;" "&amp;IF($G9278="9","J","O")&amp;" "&amp;$I9278&amp;" "&amp;IF($I9278&lt;=TEXT(★完成資料!$A$1,"yyyymm"),TEXT(★完成資料!$A$1,"yyyymm"),"999999")&amp; " " &amp; LEFT(F9278 &amp; "          ",10))))</f>
        <v xml:space="preserve">T O 202210 yyyy00 EV        </v>
      </c>
      <c r="B9278" s="68" t="s">
        <v>643</v>
      </c>
      <c r="C9278" s="68" t="s">
        <v>660</v>
      </c>
      <c r="D9278" s="68" t="s">
        <v>287</v>
      </c>
      <c r="E9278" s="68" t="s">
        <v>531</v>
      </c>
      <c r="F9278" s="68" t="s">
        <v>230</v>
      </c>
      <c r="G9278" s="68" t="s">
        <v>77</v>
      </c>
      <c r="H9278" s="68" t="s">
        <v>273</v>
      </c>
      <c r="I9278" s="68" t="s">
        <v>663</v>
      </c>
      <c r="J9278" s="65">
        <v>6</v>
      </c>
      <c r="L9278" s="65">
        <v>467</v>
      </c>
      <c r="M9278" s="65" t="s">
        <v>275</v>
      </c>
    </row>
    <row r="9279" spans="1:13" ht="12.75" customHeight="1">
      <c r="A9279" s="65" t="str">
        <f>IF(ROW()=1,"KEY",IF(ISNA(VLOOKUP(B9279,車名対応マスタ!B:D,3,FALSE)),"",IF(VLOOKUP(B9279,車名対応マスタ!B:D,3,FALSE)="","",$D9279&amp;" "&amp;IF($G9279="9","J","O")&amp;" "&amp;$I9279&amp;" "&amp;IF($I9279&lt;=TEXT(★完成資料!$A$1,"yyyymm"),TEXT(★完成資料!$A$1,"yyyymm"),"999999")&amp; " " &amp; LEFT(F9279 &amp; "          ",10))))</f>
        <v xml:space="preserve">T O 202210 yyyy00 EV        </v>
      </c>
      <c r="B9279" s="68" t="s">
        <v>643</v>
      </c>
      <c r="C9279" s="68" t="s">
        <v>660</v>
      </c>
      <c r="D9279" s="68" t="s">
        <v>287</v>
      </c>
      <c r="E9279" s="68" t="s">
        <v>531</v>
      </c>
      <c r="F9279" s="68" t="s">
        <v>230</v>
      </c>
      <c r="G9279" s="68" t="s">
        <v>204</v>
      </c>
      <c r="H9279" s="68" t="s">
        <v>384</v>
      </c>
      <c r="I9279" s="68" t="s">
        <v>663</v>
      </c>
      <c r="J9279" s="65">
        <v>7</v>
      </c>
      <c r="L9279" s="65">
        <v>707</v>
      </c>
      <c r="M9279" s="65" t="s">
        <v>386</v>
      </c>
    </row>
    <row r="9280" spans="1:13" ht="12.75" customHeight="1">
      <c r="A9280" s="65" t="str">
        <f>IF(ROW()=1,"KEY",IF(ISNA(VLOOKUP(B9280,車名対応マスタ!B:D,3,FALSE)),"",IF(VLOOKUP(B9280,車名対応マスタ!B:D,3,FALSE)="","",$D9280&amp;" "&amp;IF($G9280="9","J","O")&amp;" "&amp;$I9280&amp;" "&amp;IF($I9280&lt;=TEXT(★完成資料!$A$1,"yyyymm"),TEXT(★完成資料!$A$1,"yyyymm"),"999999")&amp; " " &amp; LEFT(F9280 &amp; "          ",10))))</f>
        <v xml:space="preserve">T O 202205 yyyy00 EV        </v>
      </c>
      <c r="B9280" s="68" t="s">
        <v>643</v>
      </c>
      <c r="C9280" s="68" t="s">
        <v>660</v>
      </c>
      <c r="D9280" s="68" t="s">
        <v>287</v>
      </c>
      <c r="E9280" s="68" t="s">
        <v>531</v>
      </c>
      <c r="F9280" s="68" t="s">
        <v>230</v>
      </c>
      <c r="G9280" s="68" t="s">
        <v>78</v>
      </c>
      <c r="H9280" s="68" t="s">
        <v>384</v>
      </c>
      <c r="I9280" s="68" t="s">
        <v>647</v>
      </c>
      <c r="J9280" s="65">
        <v>34</v>
      </c>
      <c r="L9280" s="65">
        <v>721</v>
      </c>
      <c r="M9280" s="65" t="s">
        <v>502</v>
      </c>
    </row>
    <row r="9281" spans="1:13" ht="12.75" customHeight="1">
      <c r="A9281" s="65" t="str">
        <f>IF(ROW()=1,"KEY",IF(ISNA(VLOOKUP(B9281,車名対応マスタ!B:D,3,FALSE)),"",IF(VLOOKUP(B9281,車名対応マスタ!B:D,3,FALSE)="","",$D9281&amp;" "&amp;IF($G9281="9","J","O")&amp;" "&amp;$I9281&amp;" "&amp;IF($I9281&lt;=TEXT(★完成資料!$A$1,"yyyymm"),TEXT(★完成資料!$A$1,"yyyymm"),"999999")&amp; " " &amp; LEFT(F9281 &amp; "          ",10))))</f>
        <v xml:space="preserve">T O 202206 yyyy00 EV        </v>
      </c>
      <c r="B9281" s="68" t="s">
        <v>643</v>
      </c>
      <c r="C9281" s="68" t="s">
        <v>660</v>
      </c>
      <c r="D9281" s="68" t="s">
        <v>287</v>
      </c>
      <c r="E9281" s="68" t="s">
        <v>531</v>
      </c>
      <c r="F9281" s="68" t="s">
        <v>230</v>
      </c>
      <c r="G9281" s="68" t="s">
        <v>78</v>
      </c>
      <c r="H9281" s="68" t="s">
        <v>384</v>
      </c>
      <c r="I9281" s="68" t="s">
        <v>652</v>
      </c>
      <c r="J9281" s="65">
        <v>17</v>
      </c>
      <c r="L9281" s="65">
        <v>721</v>
      </c>
      <c r="M9281" s="65" t="s">
        <v>502</v>
      </c>
    </row>
    <row r="9282" spans="1:13" ht="12.75" customHeight="1">
      <c r="A9282" s="65" t="str">
        <f>IF(ROW()=1,"KEY",IF(ISNA(VLOOKUP(B9282,車名対応マスタ!B:D,3,FALSE)),"",IF(VLOOKUP(B9282,車名対応マスタ!B:D,3,FALSE)="","",$D9282&amp;" "&amp;IF($G9282="9","J","O")&amp;" "&amp;$I9282&amp;" "&amp;IF($I9282&lt;=TEXT(★完成資料!$A$1,"yyyymm"),TEXT(★完成資料!$A$1,"yyyymm"),"999999")&amp; " " &amp; LEFT(F9282 &amp; "          ",10))))</f>
        <v xml:space="preserve">T O 202206 yyyy00 EV        </v>
      </c>
      <c r="B9282" s="68" t="s">
        <v>643</v>
      </c>
      <c r="C9282" s="68" t="s">
        <v>660</v>
      </c>
      <c r="D9282" s="68" t="s">
        <v>287</v>
      </c>
      <c r="E9282" s="68" t="s">
        <v>531</v>
      </c>
      <c r="F9282" s="68" t="s">
        <v>230</v>
      </c>
      <c r="G9282" s="68" t="s">
        <v>80</v>
      </c>
      <c r="H9282" s="68" t="s">
        <v>395</v>
      </c>
      <c r="I9282" s="68" t="s">
        <v>652</v>
      </c>
      <c r="J9282" s="65">
        <v>2</v>
      </c>
      <c r="L9282" s="65">
        <v>607</v>
      </c>
      <c r="M9282" s="65" t="s">
        <v>401</v>
      </c>
    </row>
    <row r="9283" spans="1:13" ht="12.75" customHeight="1">
      <c r="A9283" s="65" t="str">
        <f>IF(ROW()=1,"KEY",IF(ISNA(VLOOKUP(B9283,車名対応マスタ!B:D,3,FALSE)),"",IF(VLOOKUP(B9283,車名対応マスタ!B:D,3,FALSE)="","",$D9283&amp;" "&amp;IF($G9283="9","J","O")&amp;" "&amp;$I9283&amp;" "&amp;IF($I9283&lt;=TEXT(★完成資料!$A$1,"yyyymm"),TEXT(★完成資料!$A$1,"yyyymm"),"999999")&amp; " " &amp; LEFT(F9283 &amp; "          ",10))))</f>
        <v xml:space="preserve">T O 202210 yyyy00 EV        </v>
      </c>
      <c r="B9283" s="68" t="s">
        <v>643</v>
      </c>
      <c r="C9283" s="68" t="s">
        <v>660</v>
      </c>
      <c r="D9283" s="68" t="s">
        <v>287</v>
      </c>
      <c r="E9283" s="68" t="s">
        <v>531</v>
      </c>
      <c r="F9283" s="68" t="s">
        <v>230</v>
      </c>
      <c r="G9283" s="68" t="s">
        <v>80</v>
      </c>
      <c r="H9283" s="68" t="s">
        <v>395</v>
      </c>
      <c r="I9283" s="68" t="s">
        <v>663</v>
      </c>
      <c r="J9283" s="65">
        <v>1</v>
      </c>
      <c r="L9283" s="65">
        <v>607</v>
      </c>
      <c r="M9283" s="65" t="s">
        <v>401</v>
      </c>
    </row>
    <row r="9284" spans="1:13" ht="12.75" customHeight="1">
      <c r="A9284" s="65" t="str">
        <f>IF(ROW()=1,"KEY",IF(ISNA(VLOOKUP(B9284,車名対応マスタ!B:D,3,FALSE)),"",IF(VLOOKUP(B9284,車名対応マスタ!B:D,3,FALSE)="","",$D9284&amp;" "&amp;IF($G9284="9","J","O")&amp;" "&amp;$I9284&amp;" "&amp;IF($I9284&lt;=TEXT(★完成資料!$A$1,"yyyymm"),TEXT(★完成資料!$A$1,"yyyymm"),"999999")&amp; " " &amp; LEFT(F9284 &amp; "          ",10))))</f>
        <v xml:space="preserve">T J 202204 yyyy00 EV        </v>
      </c>
      <c r="B9284" s="68" t="s">
        <v>643</v>
      </c>
      <c r="C9284" s="68" t="s">
        <v>660</v>
      </c>
      <c r="D9284" s="68" t="s">
        <v>287</v>
      </c>
      <c r="E9284" s="68" t="s">
        <v>531</v>
      </c>
      <c r="F9284" s="68" t="s">
        <v>230</v>
      </c>
      <c r="G9284" s="68" t="s">
        <v>82</v>
      </c>
      <c r="H9284" s="68" t="s">
        <v>403</v>
      </c>
      <c r="I9284" s="68" t="s">
        <v>642</v>
      </c>
      <c r="J9284" s="65">
        <v>48</v>
      </c>
      <c r="L9284" s="65">
        <v>930</v>
      </c>
      <c r="M9284" s="65" t="s">
        <v>249</v>
      </c>
    </row>
    <row r="9285" spans="1:13" ht="12.75" customHeight="1">
      <c r="A9285" s="65" t="str">
        <f>IF(ROW()=1,"KEY",IF(ISNA(VLOOKUP(B9285,車名対応マスタ!B:D,3,FALSE)),"",IF(VLOOKUP(B9285,車名対応マスタ!B:D,3,FALSE)="","",$D9285&amp;" "&amp;IF($G9285="9","J","O")&amp;" "&amp;$I9285&amp;" "&amp;IF($I9285&lt;=TEXT(★完成資料!$A$1,"yyyymm"),TEXT(★完成資料!$A$1,"yyyymm"),"999999")&amp; " " &amp; LEFT(F9285 &amp; "          ",10))))</f>
        <v xml:space="preserve">T J 202205 yyyy00 EV        </v>
      </c>
      <c r="B9285" s="68" t="s">
        <v>643</v>
      </c>
      <c r="C9285" s="68" t="s">
        <v>660</v>
      </c>
      <c r="D9285" s="68" t="s">
        <v>287</v>
      </c>
      <c r="E9285" s="68" t="s">
        <v>531</v>
      </c>
      <c r="F9285" s="68" t="s">
        <v>230</v>
      </c>
      <c r="G9285" s="68" t="s">
        <v>82</v>
      </c>
      <c r="H9285" s="68" t="s">
        <v>403</v>
      </c>
      <c r="I9285" s="68" t="s">
        <v>647</v>
      </c>
      <c r="J9285" s="65">
        <v>29</v>
      </c>
      <c r="L9285" s="65">
        <v>930</v>
      </c>
      <c r="M9285" s="65" t="s">
        <v>249</v>
      </c>
    </row>
    <row r="9286" spans="1:13" ht="12.75" customHeight="1">
      <c r="A9286" s="65" t="str">
        <f>IF(ROW()=1,"KEY",IF(ISNA(VLOOKUP(B9286,車名対応マスタ!B:D,3,FALSE)),"",IF(VLOOKUP(B9286,車名対応マスタ!B:D,3,FALSE)="","",$D9286&amp;" "&amp;IF($G9286="9","J","O")&amp;" "&amp;$I9286&amp;" "&amp;IF($I9286&lt;=TEXT(★完成資料!$A$1,"yyyymm"),TEXT(★完成資料!$A$1,"yyyymm"),"999999")&amp; " " &amp; LEFT(F9286 &amp; "          ",10))))</f>
        <v xml:space="preserve">T J 202206 yyyy00 EV        </v>
      </c>
      <c r="B9286" s="68" t="s">
        <v>643</v>
      </c>
      <c r="C9286" s="68" t="s">
        <v>660</v>
      </c>
      <c r="D9286" s="68" t="s">
        <v>287</v>
      </c>
      <c r="E9286" s="68" t="s">
        <v>531</v>
      </c>
      <c r="F9286" s="68" t="s">
        <v>230</v>
      </c>
      <c r="G9286" s="68" t="s">
        <v>82</v>
      </c>
      <c r="H9286" s="68" t="s">
        <v>403</v>
      </c>
      <c r="I9286" s="68" t="s">
        <v>652</v>
      </c>
      <c r="J9286" s="65">
        <v>6</v>
      </c>
      <c r="L9286" s="65">
        <v>930</v>
      </c>
      <c r="M9286" s="65" t="s">
        <v>249</v>
      </c>
    </row>
    <row r="9287" spans="1:13" ht="12.75" customHeight="1">
      <c r="A9287" s="65" t="str">
        <f>IF(ROW()=1,"KEY",IF(ISNA(VLOOKUP(B9287,車名対応マスタ!B:D,3,FALSE)),"",IF(VLOOKUP(B9287,車名対応マスタ!B:D,3,FALSE)="","",$D9287&amp;" "&amp;IF($G9287="9","J","O")&amp;" "&amp;$I9287&amp;" "&amp;IF($I9287&lt;=TEXT(★完成資料!$A$1,"yyyymm"),TEXT(★完成資料!$A$1,"yyyymm"),"999999")&amp; " " &amp; LEFT(F9287 &amp; "          ",10))))</f>
        <v xml:space="preserve">T J 202210 yyyy00 EV        </v>
      </c>
      <c r="B9287" s="68" t="s">
        <v>643</v>
      </c>
      <c r="C9287" s="68" t="s">
        <v>660</v>
      </c>
      <c r="D9287" s="68" t="s">
        <v>287</v>
      </c>
      <c r="E9287" s="68" t="s">
        <v>531</v>
      </c>
      <c r="F9287" s="68" t="s">
        <v>230</v>
      </c>
      <c r="G9287" s="68" t="s">
        <v>82</v>
      </c>
      <c r="H9287" s="68" t="s">
        <v>403</v>
      </c>
      <c r="I9287" s="68" t="s">
        <v>663</v>
      </c>
      <c r="J9287" s="65">
        <v>4</v>
      </c>
      <c r="L9287" s="65">
        <v>930</v>
      </c>
      <c r="M9287" s="65" t="s">
        <v>249</v>
      </c>
    </row>
    <row r="9288" spans="1:13" ht="12.75" customHeight="1">
      <c r="A9288" s="65" t="str">
        <f>IF(ROW()=1,"KEY",IF(ISNA(VLOOKUP(B9288,車名対応マスタ!B:D,3,FALSE)),"",IF(VLOOKUP(B9288,車名対応マスタ!B:D,3,FALSE)="","",$D9288&amp;" "&amp;IF($G9288="9","J","O")&amp;" "&amp;$I9288&amp;" "&amp;IF($I9288&lt;=TEXT(★完成資料!$A$1,"yyyymm"),TEXT(★完成資料!$A$1,"yyyymm"),"999999")&amp; " " &amp; LEFT(F9288 &amp; "          ",10))))</f>
        <v xml:space="preserve">T O 202201 yyyy00 HV        </v>
      </c>
      <c r="B9288" s="68" t="s">
        <v>489</v>
      </c>
      <c r="C9288" s="68" t="s">
        <v>143</v>
      </c>
      <c r="D9288" s="68" t="s">
        <v>287</v>
      </c>
      <c r="E9288" s="68" t="s">
        <v>531</v>
      </c>
      <c r="F9288" s="68" t="s">
        <v>360</v>
      </c>
      <c r="G9288" s="68" t="s">
        <v>76</v>
      </c>
      <c r="H9288" s="68" t="s">
        <v>492</v>
      </c>
      <c r="I9288" s="68" t="s">
        <v>639</v>
      </c>
      <c r="J9288" s="65">
        <v>230</v>
      </c>
      <c r="K9288" s="65">
        <v>0</v>
      </c>
      <c r="L9288" s="65">
        <v>301</v>
      </c>
      <c r="M9288" s="65" t="s">
        <v>372</v>
      </c>
    </row>
    <row r="9289" spans="1:13" ht="12.75" customHeight="1">
      <c r="A9289" s="65" t="str">
        <f>IF(ROW()=1,"KEY",IF(ISNA(VLOOKUP(B9289,車名対応マスタ!B:D,3,FALSE)),"",IF(VLOOKUP(B9289,車名対応マスタ!B:D,3,FALSE)="","",$D9289&amp;" "&amp;IF($G9289="9","J","O")&amp;" "&amp;$I9289&amp;" "&amp;IF($I9289&lt;=TEXT(★完成資料!$A$1,"yyyymm"),TEXT(★完成資料!$A$1,"yyyymm"),"999999")&amp; " " &amp; LEFT(F9289 &amp; "          ",10))))</f>
        <v xml:space="preserve">T O 202202 yyyy00 HV        </v>
      </c>
      <c r="B9289" s="68" t="s">
        <v>489</v>
      </c>
      <c r="C9289" s="68" t="s">
        <v>143</v>
      </c>
      <c r="D9289" s="68" t="s">
        <v>287</v>
      </c>
      <c r="E9289" s="68" t="s">
        <v>531</v>
      </c>
      <c r="F9289" s="68" t="s">
        <v>360</v>
      </c>
      <c r="G9289" s="68" t="s">
        <v>76</v>
      </c>
      <c r="H9289" s="68" t="s">
        <v>492</v>
      </c>
      <c r="I9289" s="68" t="s">
        <v>640</v>
      </c>
      <c r="J9289" s="65">
        <v>186</v>
      </c>
      <c r="K9289" s="65">
        <v>0</v>
      </c>
      <c r="L9289" s="65">
        <v>301</v>
      </c>
      <c r="M9289" s="65" t="s">
        <v>372</v>
      </c>
    </row>
    <row r="9290" spans="1:13" ht="12.75" customHeight="1">
      <c r="A9290" s="65" t="str">
        <f>IF(ROW()=1,"KEY",IF(ISNA(VLOOKUP(B9290,車名対応マスタ!B:D,3,FALSE)),"",IF(VLOOKUP(B9290,車名対応マスタ!B:D,3,FALSE)="","",$D9290&amp;" "&amp;IF($G9290="9","J","O")&amp;" "&amp;$I9290&amp;" "&amp;IF($I9290&lt;=TEXT(★完成資料!$A$1,"yyyymm"),TEXT(★完成資料!$A$1,"yyyymm"),"999999")&amp; " " &amp; LEFT(F9290 &amp; "          ",10))))</f>
        <v xml:space="preserve">T O 202203 yyyy00 HV        </v>
      </c>
      <c r="B9290" s="68" t="s">
        <v>489</v>
      </c>
      <c r="C9290" s="68" t="s">
        <v>143</v>
      </c>
      <c r="D9290" s="68" t="s">
        <v>287</v>
      </c>
      <c r="E9290" s="68" t="s">
        <v>531</v>
      </c>
      <c r="F9290" s="68" t="s">
        <v>360</v>
      </c>
      <c r="G9290" s="68" t="s">
        <v>76</v>
      </c>
      <c r="H9290" s="68" t="s">
        <v>492</v>
      </c>
      <c r="I9290" s="68" t="s">
        <v>641</v>
      </c>
      <c r="J9290" s="65">
        <v>250</v>
      </c>
      <c r="K9290" s="65">
        <v>0</v>
      </c>
      <c r="L9290" s="65">
        <v>301</v>
      </c>
      <c r="M9290" s="65" t="s">
        <v>372</v>
      </c>
    </row>
    <row r="9291" spans="1:13" ht="12.75" customHeight="1">
      <c r="A9291" s="65" t="str">
        <f>IF(ROW()=1,"KEY",IF(ISNA(VLOOKUP(B9291,車名対応マスタ!B:D,3,FALSE)),"",IF(VLOOKUP(B9291,車名対応マスタ!B:D,3,FALSE)="","",$D9291&amp;" "&amp;IF($G9291="9","J","O")&amp;" "&amp;$I9291&amp;" "&amp;IF($I9291&lt;=TEXT(★完成資料!$A$1,"yyyymm"),TEXT(★完成資料!$A$1,"yyyymm"),"999999")&amp; " " &amp; LEFT(F9291 &amp; "          ",10))))</f>
        <v xml:space="preserve">T O 202204 yyyy00 HV        </v>
      </c>
      <c r="B9291" s="68" t="s">
        <v>489</v>
      </c>
      <c r="C9291" s="68" t="s">
        <v>143</v>
      </c>
      <c r="D9291" s="68" t="s">
        <v>287</v>
      </c>
      <c r="E9291" s="68" t="s">
        <v>531</v>
      </c>
      <c r="F9291" s="68" t="s">
        <v>360</v>
      </c>
      <c r="G9291" s="68" t="s">
        <v>76</v>
      </c>
      <c r="H9291" s="68" t="s">
        <v>492</v>
      </c>
      <c r="I9291" s="68" t="s">
        <v>642</v>
      </c>
      <c r="J9291" s="65">
        <v>319</v>
      </c>
      <c r="K9291" s="65">
        <v>279</v>
      </c>
      <c r="L9291" s="65">
        <v>301</v>
      </c>
      <c r="M9291" s="65" t="s">
        <v>372</v>
      </c>
    </row>
    <row r="9292" spans="1:13" ht="12.75" customHeight="1">
      <c r="A9292" s="65" t="str">
        <f>IF(ROW()=1,"KEY",IF(ISNA(VLOOKUP(B9292,車名対応マスタ!B:D,3,FALSE)),"",IF(VLOOKUP(B9292,車名対応マスタ!B:D,3,FALSE)="","",$D9292&amp;" "&amp;IF($G9292="9","J","O")&amp;" "&amp;$I9292&amp;" "&amp;IF($I9292&lt;=TEXT(★完成資料!$A$1,"yyyymm"),TEXT(★完成資料!$A$1,"yyyymm"),"999999")&amp; " " &amp; LEFT(F9292 &amp; "          ",10))))</f>
        <v xml:space="preserve">T O 202205 yyyy00 HV        </v>
      </c>
      <c r="B9292" s="68" t="s">
        <v>489</v>
      </c>
      <c r="C9292" s="68" t="s">
        <v>143</v>
      </c>
      <c r="D9292" s="68" t="s">
        <v>287</v>
      </c>
      <c r="E9292" s="68" t="s">
        <v>531</v>
      </c>
      <c r="F9292" s="68" t="s">
        <v>360</v>
      </c>
      <c r="G9292" s="68" t="s">
        <v>76</v>
      </c>
      <c r="H9292" s="68" t="s">
        <v>492</v>
      </c>
      <c r="I9292" s="68" t="s">
        <v>647</v>
      </c>
      <c r="J9292" s="65">
        <v>611</v>
      </c>
      <c r="K9292" s="65">
        <v>155</v>
      </c>
      <c r="L9292" s="65">
        <v>301</v>
      </c>
      <c r="M9292" s="65" t="s">
        <v>372</v>
      </c>
    </row>
    <row r="9293" spans="1:13" ht="12.75" customHeight="1">
      <c r="A9293" s="65" t="str">
        <f>IF(ROW()=1,"KEY",IF(ISNA(VLOOKUP(B9293,車名対応マスタ!B:D,3,FALSE)),"",IF(VLOOKUP(B9293,車名対応マスタ!B:D,3,FALSE)="","",$D9293&amp;" "&amp;IF($G9293="9","J","O")&amp;" "&amp;$I9293&amp;" "&amp;IF($I9293&lt;=TEXT(★完成資料!$A$1,"yyyymm"),TEXT(★完成資料!$A$1,"yyyymm"),"999999")&amp; " " &amp; LEFT(F9293 &amp; "          ",10))))</f>
        <v xml:space="preserve">T O 202206 yyyy00 HV        </v>
      </c>
      <c r="B9293" s="68" t="s">
        <v>489</v>
      </c>
      <c r="C9293" s="68" t="s">
        <v>143</v>
      </c>
      <c r="D9293" s="68" t="s">
        <v>287</v>
      </c>
      <c r="E9293" s="68" t="s">
        <v>531</v>
      </c>
      <c r="F9293" s="68" t="s">
        <v>360</v>
      </c>
      <c r="G9293" s="68" t="s">
        <v>76</v>
      </c>
      <c r="H9293" s="68" t="s">
        <v>492</v>
      </c>
      <c r="I9293" s="68" t="s">
        <v>652</v>
      </c>
      <c r="J9293" s="65">
        <v>408</v>
      </c>
      <c r="K9293" s="65">
        <v>190</v>
      </c>
      <c r="L9293" s="65">
        <v>301</v>
      </c>
      <c r="M9293" s="65" t="s">
        <v>372</v>
      </c>
    </row>
    <row r="9294" spans="1:13" ht="12.75" customHeight="1">
      <c r="A9294" s="65" t="str">
        <f>IF(ROW()=1,"KEY",IF(ISNA(VLOOKUP(B9294,車名対応マスタ!B:D,3,FALSE)),"",IF(VLOOKUP(B9294,車名対応マスタ!B:D,3,FALSE)="","",$D9294&amp;" "&amp;IF($G9294="9","J","O")&amp;" "&amp;$I9294&amp;" "&amp;IF($I9294&lt;=TEXT(★完成資料!$A$1,"yyyymm"),TEXT(★完成資料!$A$1,"yyyymm"),"999999")&amp; " " &amp; LEFT(F9294 &amp; "          ",10))))</f>
        <v xml:space="preserve">T O 202207 yyyy00 HV        </v>
      </c>
      <c r="B9294" s="68" t="s">
        <v>489</v>
      </c>
      <c r="C9294" s="68" t="s">
        <v>143</v>
      </c>
      <c r="D9294" s="68" t="s">
        <v>287</v>
      </c>
      <c r="E9294" s="68" t="s">
        <v>531</v>
      </c>
      <c r="F9294" s="68" t="s">
        <v>360</v>
      </c>
      <c r="G9294" s="68" t="s">
        <v>76</v>
      </c>
      <c r="H9294" s="68" t="s">
        <v>492</v>
      </c>
      <c r="I9294" s="68" t="s">
        <v>655</v>
      </c>
      <c r="J9294" s="65">
        <v>629</v>
      </c>
      <c r="K9294" s="65">
        <v>263</v>
      </c>
      <c r="L9294" s="65">
        <v>301</v>
      </c>
      <c r="M9294" s="65" t="s">
        <v>372</v>
      </c>
    </row>
    <row r="9295" spans="1:13" ht="12.75" customHeight="1">
      <c r="A9295" s="65" t="str">
        <f>IF(ROW()=1,"KEY",IF(ISNA(VLOOKUP(B9295,車名対応マスタ!B:D,3,FALSE)),"",IF(VLOOKUP(B9295,車名対応マスタ!B:D,3,FALSE)="","",$D9295&amp;" "&amp;IF($G9295="9","J","O")&amp;" "&amp;$I9295&amp;" "&amp;IF($I9295&lt;=TEXT(★完成資料!$A$1,"yyyymm"),TEXT(★完成資料!$A$1,"yyyymm"),"999999")&amp; " " &amp; LEFT(F9295 &amp; "          ",10))))</f>
        <v xml:space="preserve">T O 202208 yyyy00 HV        </v>
      </c>
      <c r="B9295" s="68" t="s">
        <v>489</v>
      </c>
      <c r="C9295" s="68" t="s">
        <v>143</v>
      </c>
      <c r="D9295" s="68" t="s">
        <v>287</v>
      </c>
      <c r="E9295" s="68" t="s">
        <v>531</v>
      </c>
      <c r="F9295" s="68" t="s">
        <v>360</v>
      </c>
      <c r="G9295" s="68" t="s">
        <v>76</v>
      </c>
      <c r="H9295" s="68" t="s">
        <v>492</v>
      </c>
      <c r="I9295" s="68" t="s">
        <v>656</v>
      </c>
      <c r="J9295" s="65">
        <v>376</v>
      </c>
      <c r="K9295" s="65">
        <v>272</v>
      </c>
      <c r="L9295" s="65">
        <v>301</v>
      </c>
      <c r="M9295" s="65" t="s">
        <v>372</v>
      </c>
    </row>
    <row r="9296" spans="1:13" ht="12.75" customHeight="1">
      <c r="A9296" s="65" t="str">
        <f>IF(ROW()=1,"KEY",IF(ISNA(VLOOKUP(B9296,車名対応マスタ!B:D,3,FALSE)),"",IF(VLOOKUP(B9296,車名対応マスタ!B:D,3,FALSE)="","",$D9296&amp;" "&amp;IF($G9296="9","J","O")&amp;" "&amp;$I9296&amp;" "&amp;IF($I9296&lt;=TEXT(★完成資料!$A$1,"yyyymm"),TEXT(★完成資料!$A$1,"yyyymm"),"999999")&amp; " " &amp; LEFT(F9296 &amp; "          ",10))))</f>
        <v xml:space="preserve">T O 202209 yyyy00 HV        </v>
      </c>
      <c r="B9296" s="68" t="s">
        <v>489</v>
      </c>
      <c r="C9296" s="68" t="s">
        <v>143</v>
      </c>
      <c r="D9296" s="68" t="s">
        <v>287</v>
      </c>
      <c r="E9296" s="68" t="s">
        <v>531</v>
      </c>
      <c r="F9296" s="68" t="s">
        <v>360</v>
      </c>
      <c r="G9296" s="68" t="s">
        <v>76</v>
      </c>
      <c r="H9296" s="68" t="s">
        <v>492</v>
      </c>
      <c r="I9296" s="68" t="s">
        <v>657</v>
      </c>
      <c r="J9296" s="65">
        <v>434</v>
      </c>
      <c r="K9296" s="65">
        <v>312</v>
      </c>
      <c r="L9296" s="65">
        <v>301</v>
      </c>
      <c r="M9296" s="65" t="s">
        <v>372</v>
      </c>
    </row>
    <row r="9297" spans="1:13" ht="12.75" customHeight="1">
      <c r="A9297" s="65" t="str">
        <f>IF(ROW()=1,"KEY",IF(ISNA(VLOOKUP(B9297,車名対応マスタ!B:D,3,FALSE)),"",IF(VLOOKUP(B9297,車名対応マスタ!B:D,3,FALSE)="","",$D9297&amp;" "&amp;IF($G9297="9","J","O")&amp;" "&amp;$I9297&amp;" "&amp;IF($I9297&lt;=TEXT(★完成資料!$A$1,"yyyymm"),TEXT(★完成資料!$A$1,"yyyymm"),"999999")&amp; " " &amp; LEFT(F9297 &amp; "          ",10))))</f>
        <v xml:space="preserve">T O 202210 yyyy00 HV        </v>
      </c>
      <c r="B9297" s="68" t="s">
        <v>489</v>
      </c>
      <c r="C9297" s="68" t="s">
        <v>143</v>
      </c>
      <c r="D9297" s="68" t="s">
        <v>287</v>
      </c>
      <c r="E9297" s="68" t="s">
        <v>531</v>
      </c>
      <c r="F9297" s="68" t="s">
        <v>360</v>
      </c>
      <c r="G9297" s="68" t="s">
        <v>76</v>
      </c>
      <c r="H9297" s="68" t="s">
        <v>492</v>
      </c>
      <c r="I9297" s="68" t="s">
        <v>663</v>
      </c>
      <c r="J9297" s="65">
        <v>442</v>
      </c>
      <c r="K9297" s="65">
        <v>198</v>
      </c>
      <c r="L9297" s="65">
        <v>301</v>
      </c>
      <c r="M9297" s="65" t="s">
        <v>372</v>
      </c>
    </row>
    <row r="9298" spans="1:13" ht="12.75" customHeight="1">
      <c r="A9298" s="65" t="str">
        <f>IF(ROW()=1,"KEY",IF(ISNA(VLOOKUP(B9298,車名対応マスタ!B:D,3,FALSE)),"",IF(VLOOKUP(B9298,車名対応マスタ!B:D,3,FALSE)="","",$D9298&amp;" "&amp;IF($G9298="9","J","O")&amp;" "&amp;$I9298&amp;" "&amp;IF($I9298&lt;=TEXT(★完成資料!$A$1,"yyyymm"),TEXT(★完成資料!$A$1,"yyyymm"),"999999")&amp; " " &amp; LEFT(F9298 &amp; "          ",10))))</f>
        <v xml:space="preserve">T O 202201 yyyy00 HV        </v>
      </c>
      <c r="B9298" s="68" t="s">
        <v>489</v>
      </c>
      <c r="C9298" s="68" t="s">
        <v>143</v>
      </c>
      <c r="D9298" s="68" t="s">
        <v>287</v>
      </c>
      <c r="E9298" s="68" t="s">
        <v>531</v>
      </c>
      <c r="F9298" s="68" t="s">
        <v>360</v>
      </c>
      <c r="G9298" s="68" t="s">
        <v>76</v>
      </c>
      <c r="H9298" s="68" t="s">
        <v>492</v>
      </c>
      <c r="I9298" s="68" t="s">
        <v>639</v>
      </c>
      <c r="J9298" s="65">
        <v>6</v>
      </c>
      <c r="K9298" s="65">
        <v>0</v>
      </c>
      <c r="L9298" s="65">
        <v>314</v>
      </c>
      <c r="M9298" s="65" t="s">
        <v>265</v>
      </c>
    </row>
    <row r="9299" spans="1:13" ht="12.75" customHeight="1">
      <c r="A9299" s="65" t="str">
        <f>IF(ROW()=1,"KEY",IF(ISNA(VLOOKUP(B9299,車名対応マスタ!B:D,3,FALSE)),"",IF(VLOOKUP(B9299,車名対応マスタ!B:D,3,FALSE)="","",$D9299&amp;" "&amp;IF($G9299="9","J","O")&amp;" "&amp;$I9299&amp;" "&amp;IF($I9299&lt;=TEXT(★完成資料!$A$1,"yyyymm"),TEXT(★完成資料!$A$1,"yyyymm"),"999999")&amp; " " &amp; LEFT(F9299 &amp; "          ",10))))</f>
        <v xml:space="preserve">T O 202202 yyyy00 HV        </v>
      </c>
      <c r="B9299" s="68" t="s">
        <v>489</v>
      </c>
      <c r="C9299" s="68" t="s">
        <v>143</v>
      </c>
      <c r="D9299" s="68" t="s">
        <v>287</v>
      </c>
      <c r="E9299" s="68" t="s">
        <v>531</v>
      </c>
      <c r="F9299" s="68" t="s">
        <v>360</v>
      </c>
      <c r="G9299" s="68" t="s">
        <v>76</v>
      </c>
      <c r="H9299" s="68" t="s">
        <v>492</v>
      </c>
      <c r="I9299" s="68" t="s">
        <v>640</v>
      </c>
      <c r="J9299" s="65">
        <v>22</v>
      </c>
      <c r="K9299" s="65">
        <v>0</v>
      </c>
      <c r="L9299" s="65">
        <v>314</v>
      </c>
      <c r="M9299" s="65" t="s">
        <v>265</v>
      </c>
    </row>
    <row r="9300" spans="1:13" ht="12.75" customHeight="1">
      <c r="A9300" s="65" t="str">
        <f>IF(ROW()=1,"KEY",IF(ISNA(VLOOKUP(B9300,車名対応マスタ!B:D,3,FALSE)),"",IF(VLOOKUP(B9300,車名対応マスタ!B:D,3,FALSE)="","",$D9300&amp;" "&amp;IF($G9300="9","J","O")&amp;" "&amp;$I9300&amp;" "&amp;IF($I9300&lt;=TEXT(★完成資料!$A$1,"yyyymm"),TEXT(★完成資料!$A$1,"yyyymm"),"999999")&amp; " " &amp; LEFT(F9300 &amp; "          ",10))))</f>
        <v xml:space="preserve">T O 202203 yyyy00 HV        </v>
      </c>
      <c r="B9300" s="68" t="s">
        <v>489</v>
      </c>
      <c r="C9300" s="68" t="s">
        <v>143</v>
      </c>
      <c r="D9300" s="68" t="s">
        <v>287</v>
      </c>
      <c r="E9300" s="68" t="s">
        <v>531</v>
      </c>
      <c r="F9300" s="68" t="s">
        <v>360</v>
      </c>
      <c r="G9300" s="68" t="s">
        <v>76</v>
      </c>
      <c r="H9300" s="68" t="s">
        <v>492</v>
      </c>
      <c r="I9300" s="68" t="s">
        <v>641</v>
      </c>
      <c r="J9300" s="65">
        <v>32</v>
      </c>
      <c r="K9300" s="65">
        <v>0</v>
      </c>
      <c r="L9300" s="65">
        <v>314</v>
      </c>
      <c r="M9300" s="65" t="s">
        <v>265</v>
      </c>
    </row>
    <row r="9301" spans="1:13" ht="12.75" customHeight="1">
      <c r="A9301" s="65" t="str">
        <f>IF(ROW()=1,"KEY",IF(ISNA(VLOOKUP(B9301,車名対応マスタ!B:D,3,FALSE)),"",IF(VLOOKUP(B9301,車名対応マスタ!B:D,3,FALSE)="","",$D9301&amp;" "&amp;IF($G9301="9","J","O")&amp;" "&amp;$I9301&amp;" "&amp;IF($I9301&lt;=TEXT(★完成資料!$A$1,"yyyymm"),TEXT(★完成資料!$A$1,"yyyymm"),"999999")&amp; " " &amp; LEFT(F9301 &amp; "          ",10))))</f>
        <v xml:space="preserve">T O 202204 yyyy00 HV        </v>
      </c>
      <c r="B9301" s="68" t="s">
        <v>489</v>
      </c>
      <c r="C9301" s="68" t="s">
        <v>143</v>
      </c>
      <c r="D9301" s="68" t="s">
        <v>287</v>
      </c>
      <c r="E9301" s="68" t="s">
        <v>531</v>
      </c>
      <c r="F9301" s="68" t="s">
        <v>360</v>
      </c>
      <c r="G9301" s="68" t="s">
        <v>76</v>
      </c>
      <c r="H9301" s="68" t="s">
        <v>492</v>
      </c>
      <c r="I9301" s="68" t="s">
        <v>642</v>
      </c>
      <c r="J9301" s="65">
        <v>67</v>
      </c>
      <c r="K9301" s="65">
        <v>0</v>
      </c>
      <c r="L9301" s="65">
        <v>314</v>
      </c>
      <c r="M9301" s="65" t="s">
        <v>265</v>
      </c>
    </row>
    <row r="9302" spans="1:13" ht="12.75" customHeight="1">
      <c r="A9302" s="65" t="str">
        <f>IF(ROW()=1,"KEY",IF(ISNA(VLOOKUP(B9302,車名対応マスタ!B:D,3,FALSE)),"",IF(VLOOKUP(B9302,車名対応マスタ!B:D,3,FALSE)="","",$D9302&amp;" "&amp;IF($G9302="9","J","O")&amp;" "&amp;$I9302&amp;" "&amp;IF($I9302&lt;=TEXT(★完成資料!$A$1,"yyyymm"),TEXT(★完成資料!$A$1,"yyyymm"),"999999")&amp; " " &amp; LEFT(F9302 &amp; "          ",10))))</f>
        <v xml:space="preserve">T O 202205 yyyy00 HV        </v>
      </c>
      <c r="B9302" s="68" t="s">
        <v>489</v>
      </c>
      <c r="C9302" s="68" t="s">
        <v>143</v>
      </c>
      <c r="D9302" s="68" t="s">
        <v>287</v>
      </c>
      <c r="E9302" s="68" t="s">
        <v>531</v>
      </c>
      <c r="F9302" s="68" t="s">
        <v>360</v>
      </c>
      <c r="G9302" s="68" t="s">
        <v>76</v>
      </c>
      <c r="H9302" s="68" t="s">
        <v>492</v>
      </c>
      <c r="I9302" s="68" t="s">
        <v>647</v>
      </c>
      <c r="J9302" s="65">
        <v>101</v>
      </c>
      <c r="K9302" s="65">
        <v>0</v>
      </c>
      <c r="L9302" s="65">
        <v>314</v>
      </c>
      <c r="M9302" s="65" t="s">
        <v>265</v>
      </c>
    </row>
    <row r="9303" spans="1:13" ht="12.75" customHeight="1">
      <c r="A9303" s="65" t="str">
        <f>IF(ROW()=1,"KEY",IF(ISNA(VLOOKUP(B9303,車名対応マスタ!B:D,3,FALSE)),"",IF(VLOOKUP(B9303,車名対応マスタ!B:D,3,FALSE)="","",$D9303&amp;" "&amp;IF($G9303="9","J","O")&amp;" "&amp;$I9303&amp;" "&amp;IF($I9303&lt;=TEXT(★完成資料!$A$1,"yyyymm"),TEXT(★完成資料!$A$1,"yyyymm"),"999999")&amp; " " &amp; LEFT(F9303 &amp; "          ",10))))</f>
        <v xml:space="preserve">T O 202206 yyyy00 HV        </v>
      </c>
      <c r="B9303" s="68" t="s">
        <v>489</v>
      </c>
      <c r="C9303" s="68" t="s">
        <v>143</v>
      </c>
      <c r="D9303" s="68" t="s">
        <v>287</v>
      </c>
      <c r="E9303" s="68" t="s">
        <v>531</v>
      </c>
      <c r="F9303" s="68" t="s">
        <v>360</v>
      </c>
      <c r="G9303" s="68" t="s">
        <v>76</v>
      </c>
      <c r="H9303" s="68" t="s">
        <v>492</v>
      </c>
      <c r="I9303" s="68" t="s">
        <v>652</v>
      </c>
      <c r="J9303" s="65">
        <v>70</v>
      </c>
      <c r="K9303" s="65">
        <v>39</v>
      </c>
      <c r="L9303" s="65">
        <v>314</v>
      </c>
      <c r="M9303" s="65" t="s">
        <v>265</v>
      </c>
    </row>
    <row r="9304" spans="1:13" ht="12.75" customHeight="1">
      <c r="A9304" s="65" t="str">
        <f>IF(ROW()=1,"KEY",IF(ISNA(VLOOKUP(B9304,車名対応マスタ!B:D,3,FALSE)),"",IF(VLOOKUP(B9304,車名対応マスタ!B:D,3,FALSE)="","",$D9304&amp;" "&amp;IF($G9304="9","J","O")&amp;" "&amp;$I9304&amp;" "&amp;IF($I9304&lt;=TEXT(★完成資料!$A$1,"yyyymm"),TEXT(★完成資料!$A$1,"yyyymm"),"999999")&amp; " " &amp; LEFT(F9304 &amp; "          ",10))))</f>
        <v xml:space="preserve">T O 202207 yyyy00 HV        </v>
      </c>
      <c r="B9304" s="68" t="s">
        <v>489</v>
      </c>
      <c r="C9304" s="68" t="s">
        <v>143</v>
      </c>
      <c r="D9304" s="68" t="s">
        <v>287</v>
      </c>
      <c r="E9304" s="68" t="s">
        <v>531</v>
      </c>
      <c r="F9304" s="68" t="s">
        <v>360</v>
      </c>
      <c r="G9304" s="68" t="s">
        <v>76</v>
      </c>
      <c r="H9304" s="68" t="s">
        <v>492</v>
      </c>
      <c r="I9304" s="68" t="s">
        <v>655</v>
      </c>
      <c r="J9304" s="65">
        <v>71</v>
      </c>
      <c r="K9304" s="65">
        <v>37</v>
      </c>
      <c r="L9304" s="65">
        <v>314</v>
      </c>
      <c r="M9304" s="65" t="s">
        <v>265</v>
      </c>
    </row>
    <row r="9305" spans="1:13" ht="12.75" customHeight="1">
      <c r="A9305" s="65" t="str">
        <f>IF(ROW()=1,"KEY",IF(ISNA(VLOOKUP(B9305,車名対応マスタ!B:D,3,FALSE)),"",IF(VLOOKUP(B9305,車名対応マスタ!B:D,3,FALSE)="","",$D9305&amp;" "&amp;IF($G9305="9","J","O")&amp;" "&amp;$I9305&amp;" "&amp;IF($I9305&lt;=TEXT(★完成資料!$A$1,"yyyymm"),TEXT(★完成資料!$A$1,"yyyymm"),"999999")&amp; " " &amp; LEFT(F9305 &amp; "          ",10))))</f>
        <v xml:space="preserve">T O 202208 yyyy00 HV        </v>
      </c>
      <c r="B9305" s="68" t="s">
        <v>489</v>
      </c>
      <c r="C9305" s="68" t="s">
        <v>143</v>
      </c>
      <c r="D9305" s="68" t="s">
        <v>287</v>
      </c>
      <c r="E9305" s="68" t="s">
        <v>531</v>
      </c>
      <c r="F9305" s="68" t="s">
        <v>360</v>
      </c>
      <c r="G9305" s="68" t="s">
        <v>76</v>
      </c>
      <c r="H9305" s="68" t="s">
        <v>492</v>
      </c>
      <c r="I9305" s="68" t="s">
        <v>656</v>
      </c>
      <c r="J9305" s="65">
        <v>19</v>
      </c>
      <c r="K9305" s="65">
        <v>20</v>
      </c>
      <c r="L9305" s="65">
        <v>314</v>
      </c>
      <c r="M9305" s="65" t="s">
        <v>265</v>
      </c>
    </row>
    <row r="9306" spans="1:13" ht="12.75" customHeight="1">
      <c r="A9306" s="65" t="str">
        <f>IF(ROW()=1,"KEY",IF(ISNA(VLOOKUP(B9306,車名対応マスタ!B:D,3,FALSE)),"",IF(VLOOKUP(B9306,車名対応マスタ!B:D,3,FALSE)="","",$D9306&amp;" "&amp;IF($G9306="9","J","O")&amp;" "&amp;$I9306&amp;" "&amp;IF($I9306&lt;=TEXT(★完成資料!$A$1,"yyyymm"),TEXT(★完成資料!$A$1,"yyyymm"),"999999")&amp; " " &amp; LEFT(F9306 &amp; "          ",10))))</f>
        <v xml:space="preserve">T O 202209 yyyy00 HV        </v>
      </c>
      <c r="B9306" s="68" t="s">
        <v>489</v>
      </c>
      <c r="C9306" s="68" t="s">
        <v>143</v>
      </c>
      <c r="D9306" s="68" t="s">
        <v>287</v>
      </c>
      <c r="E9306" s="68" t="s">
        <v>531</v>
      </c>
      <c r="F9306" s="68" t="s">
        <v>360</v>
      </c>
      <c r="G9306" s="68" t="s">
        <v>76</v>
      </c>
      <c r="H9306" s="68" t="s">
        <v>492</v>
      </c>
      <c r="I9306" s="68" t="s">
        <v>657</v>
      </c>
      <c r="J9306" s="65">
        <v>21</v>
      </c>
      <c r="K9306" s="65">
        <v>35</v>
      </c>
      <c r="L9306" s="65">
        <v>314</v>
      </c>
      <c r="M9306" s="65" t="s">
        <v>265</v>
      </c>
    </row>
    <row r="9307" spans="1:13" ht="12.75" customHeight="1">
      <c r="A9307" s="65" t="str">
        <f>IF(ROW()=1,"KEY",IF(ISNA(VLOOKUP(B9307,車名対応マスタ!B:D,3,FALSE)),"",IF(VLOOKUP(B9307,車名対応マスタ!B:D,3,FALSE)="","",$D9307&amp;" "&amp;IF($G9307="9","J","O")&amp;" "&amp;$I9307&amp;" "&amp;IF($I9307&lt;=TEXT(★完成資料!$A$1,"yyyymm"),TEXT(★完成資料!$A$1,"yyyymm"),"999999")&amp; " " &amp; LEFT(F9307 &amp; "          ",10))))</f>
        <v xml:space="preserve">T O 202210 yyyy00 HV        </v>
      </c>
      <c r="B9307" s="68" t="s">
        <v>489</v>
      </c>
      <c r="C9307" s="68" t="s">
        <v>143</v>
      </c>
      <c r="D9307" s="68" t="s">
        <v>287</v>
      </c>
      <c r="E9307" s="68" t="s">
        <v>531</v>
      </c>
      <c r="F9307" s="68" t="s">
        <v>360</v>
      </c>
      <c r="G9307" s="68" t="s">
        <v>76</v>
      </c>
      <c r="H9307" s="68" t="s">
        <v>492</v>
      </c>
      <c r="I9307" s="68" t="s">
        <v>663</v>
      </c>
      <c r="J9307" s="65">
        <v>38</v>
      </c>
      <c r="K9307" s="65">
        <v>18</v>
      </c>
      <c r="L9307" s="65">
        <v>314</v>
      </c>
      <c r="M9307" s="65" t="s">
        <v>265</v>
      </c>
    </row>
    <row r="9308" spans="1:13" ht="12.75" customHeight="1">
      <c r="A9308" s="65" t="str">
        <f>IF(ROW()=1,"KEY",IF(ISNA(VLOOKUP(B9308,車名対応マスタ!B:D,3,FALSE)),"",IF(VLOOKUP(B9308,車名対応マスタ!B:D,3,FALSE)="","",$D9308&amp;" "&amp;IF($G9308="9","J","O")&amp;" "&amp;$I9308&amp;" "&amp;IF($I9308&lt;=TEXT(★完成資料!$A$1,"yyyymm"),TEXT(★完成資料!$A$1,"yyyymm"),"999999")&amp; " " &amp; LEFT(F9308 &amp; "          ",10))))</f>
        <v xml:space="preserve">T O 202201 yyyy00 HV        </v>
      </c>
      <c r="B9308" s="68" t="s">
        <v>489</v>
      </c>
      <c r="C9308" s="68" t="s">
        <v>143</v>
      </c>
      <c r="D9308" s="68" t="s">
        <v>287</v>
      </c>
      <c r="E9308" s="68" t="s">
        <v>531</v>
      </c>
      <c r="F9308" s="68" t="s">
        <v>360</v>
      </c>
      <c r="G9308" s="68" t="s">
        <v>76</v>
      </c>
      <c r="H9308" s="68" t="s">
        <v>492</v>
      </c>
      <c r="I9308" s="68" t="s">
        <v>639</v>
      </c>
      <c r="J9308" s="65">
        <v>44</v>
      </c>
      <c r="K9308" s="65">
        <v>0</v>
      </c>
      <c r="L9308" s="65">
        <v>305</v>
      </c>
      <c r="M9308" s="65" t="s">
        <v>373</v>
      </c>
    </row>
    <row r="9309" spans="1:13" ht="12.75" customHeight="1">
      <c r="A9309" s="65" t="str">
        <f>IF(ROW()=1,"KEY",IF(ISNA(VLOOKUP(B9309,車名対応マスタ!B:D,3,FALSE)),"",IF(VLOOKUP(B9309,車名対応マスタ!B:D,3,FALSE)="","",$D9309&amp;" "&amp;IF($G9309="9","J","O")&amp;" "&amp;$I9309&amp;" "&amp;IF($I9309&lt;=TEXT(★完成資料!$A$1,"yyyymm"),TEXT(★完成資料!$A$1,"yyyymm"),"999999")&amp; " " &amp; LEFT(F9309 &amp; "          ",10))))</f>
        <v xml:space="preserve">T O 202202 yyyy00 HV        </v>
      </c>
      <c r="B9309" s="68" t="s">
        <v>489</v>
      </c>
      <c r="C9309" s="68" t="s">
        <v>143</v>
      </c>
      <c r="D9309" s="68" t="s">
        <v>287</v>
      </c>
      <c r="E9309" s="68" t="s">
        <v>531</v>
      </c>
      <c r="F9309" s="68" t="s">
        <v>360</v>
      </c>
      <c r="G9309" s="68" t="s">
        <v>76</v>
      </c>
      <c r="H9309" s="68" t="s">
        <v>492</v>
      </c>
      <c r="I9309" s="68" t="s">
        <v>640</v>
      </c>
      <c r="J9309" s="65">
        <v>70</v>
      </c>
      <c r="K9309" s="65">
        <v>0</v>
      </c>
      <c r="L9309" s="65">
        <v>305</v>
      </c>
      <c r="M9309" s="65" t="s">
        <v>373</v>
      </c>
    </row>
    <row r="9310" spans="1:13" ht="12.75" customHeight="1">
      <c r="A9310" s="65" t="str">
        <f>IF(ROW()=1,"KEY",IF(ISNA(VLOOKUP(B9310,車名対応マスタ!B:D,3,FALSE)),"",IF(VLOOKUP(B9310,車名対応マスタ!B:D,3,FALSE)="","",$D9310&amp;" "&amp;IF($G9310="9","J","O")&amp;" "&amp;$I9310&amp;" "&amp;IF($I9310&lt;=TEXT(★完成資料!$A$1,"yyyymm"),TEXT(★完成資料!$A$1,"yyyymm"),"999999")&amp; " " &amp; LEFT(F9310 &amp; "          ",10))))</f>
        <v xml:space="preserve">T O 202203 yyyy00 HV        </v>
      </c>
      <c r="B9310" s="68" t="s">
        <v>489</v>
      </c>
      <c r="C9310" s="68" t="s">
        <v>143</v>
      </c>
      <c r="D9310" s="68" t="s">
        <v>287</v>
      </c>
      <c r="E9310" s="68" t="s">
        <v>531</v>
      </c>
      <c r="F9310" s="68" t="s">
        <v>360</v>
      </c>
      <c r="G9310" s="68" t="s">
        <v>76</v>
      </c>
      <c r="H9310" s="68" t="s">
        <v>492</v>
      </c>
      <c r="I9310" s="68" t="s">
        <v>641</v>
      </c>
      <c r="J9310" s="65">
        <v>174</v>
      </c>
      <c r="K9310" s="65">
        <v>0</v>
      </c>
      <c r="L9310" s="65">
        <v>305</v>
      </c>
      <c r="M9310" s="65" t="s">
        <v>373</v>
      </c>
    </row>
    <row r="9311" spans="1:13" ht="12.75" customHeight="1">
      <c r="A9311" s="65" t="str">
        <f>IF(ROW()=1,"KEY",IF(ISNA(VLOOKUP(B9311,車名対応マスタ!B:D,3,FALSE)),"",IF(VLOOKUP(B9311,車名対応マスタ!B:D,3,FALSE)="","",$D9311&amp;" "&amp;IF($G9311="9","J","O")&amp;" "&amp;$I9311&amp;" "&amp;IF($I9311&lt;=TEXT(★完成資料!$A$1,"yyyymm"),TEXT(★完成資料!$A$1,"yyyymm"),"999999")&amp; " " &amp; LEFT(F9311 &amp; "          ",10))))</f>
        <v xml:space="preserve">T O 202204 yyyy00 HV        </v>
      </c>
      <c r="B9311" s="68" t="s">
        <v>489</v>
      </c>
      <c r="C9311" s="68" t="s">
        <v>143</v>
      </c>
      <c r="D9311" s="68" t="s">
        <v>287</v>
      </c>
      <c r="E9311" s="68" t="s">
        <v>531</v>
      </c>
      <c r="F9311" s="68" t="s">
        <v>360</v>
      </c>
      <c r="G9311" s="68" t="s">
        <v>76</v>
      </c>
      <c r="H9311" s="68" t="s">
        <v>492</v>
      </c>
      <c r="I9311" s="68" t="s">
        <v>642</v>
      </c>
      <c r="J9311" s="65">
        <v>116</v>
      </c>
      <c r="K9311" s="65">
        <v>0</v>
      </c>
      <c r="L9311" s="65">
        <v>305</v>
      </c>
      <c r="M9311" s="65" t="s">
        <v>373</v>
      </c>
    </row>
    <row r="9312" spans="1:13" ht="12.75" customHeight="1">
      <c r="A9312" s="65" t="str">
        <f>IF(ROW()=1,"KEY",IF(ISNA(VLOOKUP(B9312,車名対応マスタ!B:D,3,FALSE)),"",IF(VLOOKUP(B9312,車名対応マスタ!B:D,3,FALSE)="","",$D9312&amp;" "&amp;IF($G9312="9","J","O")&amp;" "&amp;$I9312&amp;" "&amp;IF($I9312&lt;=TEXT(★完成資料!$A$1,"yyyymm"),TEXT(★完成資料!$A$1,"yyyymm"),"999999")&amp; " " &amp; LEFT(F9312 &amp; "          ",10))))</f>
        <v xml:space="preserve">T O 202205 yyyy00 HV        </v>
      </c>
      <c r="B9312" s="68" t="s">
        <v>489</v>
      </c>
      <c r="C9312" s="68" t="s">
        <v>143</v>
      </c>
      <c r="D9312" s="68" t="s">
        <v>287</v>
      </c>
      <c r="E9312" s="68" t="s">
        <v>531</v>
      </c>
      <c r="F9312" s="68" t="s">
        <v>360</v>
      </c>
      <c r="G9312" s="68" t="s">
        <v>76</v>
      </c>
      <c r="H9312" s="68" t="s">
        <v>492</v>
      </c>
      <c r="I9312" s="68" t="s">
        <v>647</v>
      </c>
      <c r="J9312" s="65">
        <v>207</v>
      </c>
      <c r="K9312" s="65">
        <v>0</v>
      </c>
      <c r="L9312" s="65">
        <v>305</v>
      </c>
      <c r="M9312" s="65" t="s">
        <v>373</v>
      </c>
    </row>
    <row r="9313" spans="1:13" ht="12.75" customHeight="1">
      <c r="A9313" s="65" t="str">
        <f>IF(ROW()=1,"KEY",IF(ISNA(VLOOKUP(B9313,車名対応マスタ!B:D,3,FALSE)),"",IF(VLOOKUP(B9313,車名対応マスタ!B:D,3,FALSE)="","",$D9313&amp;" "&amp;IF($G9313="9","J","O")&amp;" "&amp;$I9313&amp;" "&amp;IF($I9313&lt;=TEXT(★完成資料!$A$1,"yyyymm"),TEXT(★完成資料!$A$1,"yyyymm"),"999999")&amp; " " &amp; LEFT(F9313 &amp; "          ",10))))</f>
        <v xml:space="preserve">T O 202206 yyyy00 HV        </v>
      </c>
      <c r="B9313" s="68" t="s">
        <v>489</v>
      </c>
      <c r="C9313" s="68" t="s">
        <v>143</v>
      </c>
      <c r="D9313" s="68" t="s">
        <v>287</v>
      </c>
      <c r="E9313" s="68" t="s">
        <v>531</v>
      </c>
      <c r="F9313" s="68" t="s">
        <v>360</v>
      </c>
      <c r="G9313" s="68" t="s">
        <v>76</v>
      </c>
      <c r="H9313" s="68" t="s">
        <v>492</v>
      </c>
      <c r="I9313" s="68" t="s">
        <v>652</v>
      </c>
      <c r="J9313" s="65">
        <v>82</v>
      </c>
      <c r="K9313" s="65">
        <v>55</v>
      </c>
      <c r="L9313" s="65">
        <v>305</v>
      </c>
      <c r="M9313" s="65" t="s">
        <v>373</v>
      </c>
    </row>
    <row r="9314" spans="1:13" ht="12.75" customHeight="1">
      <c r="A9314" s="65" t="str">
        <f>IF(ROW()=1,"KEY",IF(ISNA(VLOOKUP(B9314,車名対応マスタ!B:D,3,FALSE)),"",IF(VLOOKUP(B9314,車名対応マスタ!B:D,3,FALSE)="","",$D9314&amp;" "&amp;IF($G9314="9","J","O")&amp;" "&amp;$I9314&amp;" "&amp;IF($I9314&lt;=TEXT(★完成資料!$A$1,"yyyymm"),TEXT(★完成資料!$A$1,"yyyymm"),"999999")&amp; " " &amp; LEFT(F9314 &amp; "          ",10))))</f>
        <v xml:space="preserve">T O 202207 yyyy00 HV        </v>
      </c>
      <c r="B9314" s="68" t="s">
        <v>489</v>
      </c>
      <c r="C9314" s="68" t="s">
        <v>143</v>
      </c>
      <c r="D9314" s="68" t="s">
        <v>287</v>
      </c>
      <c r="E9314" s="68" t="s">
        <v>531</v>
      </c>
      <c r="F9314" s="68" t="s">
        <v>360</v>
      </c>
      <c r="G9314" s="68" t="s">
        <v>76</v>
      </c>
      <c r="H9314" s="68" t="s">
        <v>492</v>
      </c>
      <c r="I9314" s="68" t="s">
        <v>655</v>
      </c>
      <c r="J9314" s="65">
        <v>19</v>
      </c>
      <c r="K9314" s="65">
        <v>50</v>
      </c>
      <c r="L9314" s="65">
        <v>305</v>
      </c>
      <c r="M9314" s="65" t="s">
        <v>373</v>
      </c>
    </row>
    <row r="9315" spans="1:13" ht="12.75" customHeight="1">
      <c r="A9315" s="65" t="str">
        <f>IF(ROW()=1,"KEY",IF(ISNA(VLOOKUP(B9315,車名対応マスタ!B:D,3,FALSE)),"",IF(VLOOKUP(B9315,車名対応マスタ!B:D,3,FALSE)="","",$D9315&amp;" "&amp;IF($G9315="9","J","O")&amp;" "&amp;$I9315&amp;" "&amp;IF($I9315&lt;=TEXT(★完成資料!$A$1,"yyyymm"),TEXT(★完成資料!$A$1,"yyyymm"),"999999")&amp; " " &amp; LEFT(F9315 &amp; "          ",10))))</f>
        <v xml:space="preserve">T O 202208 yyyy00 HV        </v>
      </c>
      <c r="B9315" s="68" t="s">
        <v>489</v>
      </c>
      <c r="C9315" s="68" t="s">
        <v>143</v>
      </c>
      <c r="D9315" s="68" t="s">
        <v>287</v>
      </c>
      <c r="E9315" s="68" t="s">
        <v>531</v>
      </c>
      <c r="F9315" s="68" t="s">
        <v>360</v>
      </c>
      <c r="G9315" s="68" t="s">
        <v>76</v>
      </c>
      <c r="H9315" s="68" t="s">
        <v>492</v>
      </c>
      <c r="I9315" s="68" t="s">
        <v>656</v>
      </c>
      <c r="J9315" s="65">
        <v>74</v>
      </c>
      <c r="K9315" s="65">
        <v>74</v>
      </c>
      <c r="L9315" s="65">
        <v>305</v>
      </c>
      <c r="M9315" s="65" t="s">
        <v>373</v>
      </c>
    </row>
    <row r="9316" spans="1:13" ht="12.75" customHeight="1">
      <c r="A9316" s="65" t="str">
        <f>IF(ROW()=1,"KEY",IF(ISNA(VLOOKUP(B9316,車名対応マスタ!B:D,3,FALSE)),"",IF(VLOOKUP(B9316,車名対応マスタ!B:D,3,FALSE)="","",$D9316&amp;" "&amp;IF($G9316="9","J","O")&amp;" "&amp;$I9316&amp;" "&amp;IF($I9316&lt;=TEXT(★完成資料!$A$1,"yyyymm"),TEXT(★完成資料!$A$1,"yyyymm"),"999999")&amp; " " &amp; LEFT(F9316 &amp; "          ",10))))</f>
        <v xml:space="preserve">T O 202209 yyyy00 HV        </v>
      </c>
      <c r="B9316" s="68" t="s">
        <v>489</v>
      </c>
      <c r="C9316" s="68" t="s">
        <v>143</v>
      </c>
      <c r="D9316" s="68" t="s">
        <v>287</v>
      </c>
      <c r="E9316" s="68" t="s">
        <v>531</v>
      </c>
      <c r="F9316" s="68" t="s">
        <v>360</v>
      </c>
      <c r="G9316" s="68" t="s">
        <v>76</v>
      </c>
      <c r="H9316" s="68" t="s">
        <v>492</v>
      </c>
      <c r="I9316" s="68" t="s">
        <v>657</v>
      </c>
      <c r="J9316" s="65">
        <v>181</v>
      </c>
      <c r="K9316" s="65">
        <v>53</v>
      </c>
      <c r="L9316" s="65">
        <v>305</v>
      </c>
      <c r="M9316" s="65" t="s">
        <v>373</v>
      </c>
    </row>
    <row r="9317" spans="1:13" ht="12.75" customHeight="1">
      <c r="A9317" s="65" t="str">
        <f>IF(ROW()=1,"KEY",IF(ISNA(VLOOKUP(B9317,車名対応マスタ!B:D,3,FALSE)),"",IF(VLOOKUP(B9317,車名対応マスタ!B:D,3,FALSE)="","",$D9317&amp;" "&amp;IF($G9317="9","J","O")&amp;" "&amp;$I9317&amp;" "&amp;IF($I9317&lt;=TEXT(★完成資料!$A$1,"yyyymm"),TEXT(★完成資料!$A$1,"yyyymm"),"999999")&amp; " " &amp; LEFT(F9317 &amp; "          ",10))))</f>
        <v xml:space="preserve">T O 202210 yyyy00 HV        </v>
      </c>
      <c r="B9317" s="68" t="s">
        <v>489</v>
      </c>
      <c r="C9317" s="68" t="s">
        <v>143</v>
      </c>
      <c r="D9317" s="68" t="s">
        <v>287</v>
      </c>
      <c r="E9317" s="68" t="s">
        <v>531</v>
      </c>
      <c r="F9317" s="68" t="s">
        <v>360</v>
      </c>
      <c r="G9317" s="68" t="s">
        <v>76</v>
      </c>
      <c r="H9317" s="68" t="s">
        <v>492</v>
      </c>
      <c r="I9317" s="68" t="s">
        <v>663</v>
      </c>
      <c r="J9317" s="65">
        <v>187</v>
      </c>
      <c r="K9317" s="65">
        <v>71</v>
      </c>
      <c r="L9317" s="65">
        <v>305</v>
      </c>
      <c r="M9317" s="65" t="s">
        <v>373</v>
      </c>
    </row>
    <row r="9318" spans="1:13" ht="12.75" customHeight="1">
      <c r="A9318" s="65" t="str">
        <f>IF(ROW()=1,"KEY",IF(ISNA(VLOOKUP(B9318,車名対応マスタ!B:D,3,FALSE)),"",IF(VLOOKUP(B9318,車名対応マスタ!B:D,3,FALSE)="","",$D9318&amp;" "&amp;IF($G9318="9","J","O")&amp;" "&amp;$I9318&amp;" "&amp;IF($I9318&lt;=TEXT(★完成資料!$A$1,"yyyymm"),TEXT(★完成資料!$A$1,"yyyymm"),"999999")&amp; " " &amp; LEFT(F9318 &amp; "          ",10))))</f>
        <v xml:space="preserve">T O 202201 yyyy00 HV        </v>
      </c>
      <c r="B9318" s="68" t="s">
        <v>489</v>
      </c>
      <c r="C9318" s="68" t="s">
        <v>143</v>
      </c>
      <c r="D9318" s="68" t="s">
        <v>287</v>
      </c>
      <c r="E9318" s="68" t="s">
        <v>531</v>
      </c>
      <c r="F9318" s="68" t="s">
        <v>360</v>
      </c>
      <c r="G9318" s="68" t="s">
        <v>76</v>
      </c>
      <c r="H9318" s="68" t="s">
        <v>492</v>
      </c>
      <c r="I9318" s="68" t="s">
        <v>639</v>
      </c>
      <c r="J9318" s="65">
        <v>1049</v>
      </c>
      <c r="K9318" s="65">
        <v>0</v>
      </c>
      <c r="L9318" s="65">
        <v>303</v>
      </c>
      <c r="M9318" s="65" t="s">
        <v>374</v>
      </c>
    </row>
    <row r="9319" spans="1:13" ht="12.75" customHeight="1">
      <c r="A9319" s="65" t="str">
        <f>IF(ROW()=1,"KEY",IF(ISNA(VLOOKUP(B9319,車名対応マスタ!B:D,3,FALSE)),"",IF(VLOOKUP(B9319,車名対応マスタ!B:D,3,FALSE)="","",$D9319&amp;" "&amp;IF($G9319="9","J","O")&amp;" "&amp;$I9319&amp;" "&amp;IF($I9319&lt;=TEXT(★完成資料!$A$1,"yyyymm"),TEXT(★完成資料!$A$1,"yyyymm"),"999999")&amp; " " &amp; LEFT(F9319 &amp; "          ",10))))</f>
        <v xml:space="preserve">T O 202202 yyyy00 HV        </v>
      </c>
      <c r="B9319" s="68" t="s">
        <v>489</v>
      </c>
      <c r="C9319" s="68" t="s">
        <v>143</v>
      </c>
      <c r="D9319" s="68" t="s">
        <v>287</v>
      </c>
      <c r="E9319" s="68" t="s">
        <v>531</v>
      </c>
      <c r="F9319" s="68" t="s">
        <v>360</v>
      </c>
      <c r="G9319" s="68" t="s">
        <v>76</v>
      </c>
      <c r="H9319" s="68" t="s">
        <v>492</v>
      </c>
      <c r="I9319" s="68" t="s">
        <v>640</v>
      </c>
      <c r="J9319" s="65">
        <v>1311</v>
      </c>
      <c r="K9319" s="65">
        <v>0</v>
      </c>
      <c r="L9319" s="65">
        <v>303</v>
      </c>
      <c r="M9319" s="65" t="s">
        <v>374</v>
      </c>
    </row>
    <row r="9320" spans="1:13" ht="12.75" customHeight="1">
      <c r="A9320" s="65" t="str">
        <f>IF(ROW()=1,"KEY",IF(ISNA(VLOOKUP(B9320,車名対応マスタ!B:D,3,FALSE)),"",IF(VLOOKUP(B9320,車名対応マスタ!B:D,3,FALSE)="","",$D9320&amp;" "&amp;IF($G9320="9","J","O")&amp;" "&amp;$I9320&amp;" "&amp;IF($I9320&lt;=TEXT(★完成資料!$A$1,"yyyymm"),TEXT(★完成資料!$A$1,"yyyymm"),"999999")&amp; " " &amp; LEFT(F9320 &amp; "          ",10))))</f>
        <v xml:space="preserve">T O 202203 yyyy00 HV        </v>
      </c>
      <c r="B9320" s="68" t="s">
        <v>489</v>
      </c>
      <c r="C9320" s="68" t="s">
        <v>143</v>
      </c>
      <c r="D9320" s="68" t="s">
        <v>287</v>
      </c>
      <c r="E9320" s="68" t="s">
        <v>531</v>
      </c>
      <c r="F9320" s="68" t="s">
        <v>360</v>
      </c>
      <c r="G9320" s="68" t="s">
        <v>76</v>
      </c>
      <c r="H9320" s="68" t="s">
        <v>492</v>
      </c>
      <c r="I9320" s="68" t="s">
        <v>641</v>
      </c>
      <c r="J9320" s="65">
        <v>1485</v>
      </c>
      <c r="K9320" s="65">
        <v>549</v>
      </c>
      <c r="L9320" s="65">
        <v>303</v>
      </c>
      <c r="M9320" s="65" t="s">
        <v>374</v>
      </c>
    </row>
    <row r="9321" spans="1:13" ht="12.75" customHeight="1">
      <c r="A9321" s="65" t="str">
        <f>IF(ROW()=1,"KEY",IF(ISNA(VLOOKUP(B9321,車名対応マスタ!B:D,3,FALSE)),"",IF(VLOOKUP(B9321,車名対応マスタ!B:D,3,FALSE)="","",$D9321&amp;" "&amp;IF($G9321="9","J","O")&amp;" "&amp;$I9321&amp;" "&amp;IF($I9321&lt;=TEXT(★完成資料!$A$1,"yyyymm"),TEXT(★完成資料!$A$1,"yyyymm"),"999999")&amp; " " &amp; LEFT(F9321 &amp; "          ",10))))</f>
        <v xml:space="preserve">T O 202204 yyyy00 HV        </v>
      </c>
      <c r="B9321" s="68" t="s">
        <v>489</v>
      </c>
      <c r="C9321" s="68" t="s">
        <v>143</v>
      </c>
      <c r="D9321" s="68" t="s">
        <v>287</v>
      </c>
      <c r="E9321" s="68" t="s">
        <v>531</v>
      </c>
      <c r="F9321" s="68" t="s">
        <v>360</v>
      </c>
      <c r="G9321" s="68" t="s">
        <v>76</v>
      </c>
      <c r="H9321" s="68" t="s">
        <v>492</v>
      </c>
      <c r="I9321" s="68" t="s">
        <v>642</v>
      </c>
      <c r="J9321" s="65">
        <v>947</v>
      </c>
      <c r="K9321" s="65">
        <v>1295</v>
      </c>
      <c r="L9321" s="65">
        <v>303</v>
      </c>
      <c r="M9321" s="65" t="s">
        <v>374</v>
      </c>
    </row>
    <row r="9322" spans="1:13" ht="12.75" customHeight="1">
      <c r="A9322" s="65" t="str">
        <f>IF(ROW()=1,"KEY",IF(ISNA(VLOOKUP(B9322,車名対応マスタ!B:D,3,FALSE)),"",IF(VLOOKUP(B9322,車名対応マスタ!B:D,3,FALSE)="","",$D9322&amp;" "&amp;IF($G9322="9","J","O")&amp;" "&amp;$I9322&amp;" "&amp;IF($I9322&lt;=TEXT(★完成資料!$A$1,"yyyymm"),TEXT(★完成資料!$A$1,"yyyymm"),"999999")&amp; " " &amp; LEFT(F9322 &amp; "          ",10))))</f>
        <v xml:space="preserve">T O 202205 yyyy00 HV        </v>
      </c>
      <c r="B9322" s="68" t="s">
        <v>489</v>
      </c>
      <c r="C9322" s="68" t="s">
        <v>143</v>
      </c>
      <c r="D9322" s="68" t="s">
        <v>287</v>
      </c>
      <c r="E9322" s="68" t="s">
        <v>531</v>
      </c>
      <c r="F9322" s="68" t="s">
        <v>360</v>
      </c>
      <c r="G9322" s="68" t="s">
        <v>76</v>
      </c>
      <c r="H9322" s="68" t="s">
        <v>492</v>
      </c>
      <c r="I9322" s="68" t="s">
        <v>647</v>
      </c>
      <c r="J9322" s="65">
        <v>1177</v>
      </c>
      <c r="K9322" s="65">
        <v>1127</v>
      </c>
      <c r="L9322" s="65">
        <v>303</v>
      </c>
      <c r="M9322" s="65" t="s">
        <v>374</v>
      </c>
    </row>
    <row r="9323" spans="1:13" ht="12.75" customHeight="1">
      <c r="A9323" s="65" t="str">
        <f>IF(ROW()=1,"KEY",IF(ISNA(VLOOKUP(B9323,車名対応マスタ!B:D,3,FALSE)),"",IF(VLOOKUP(B9323,車名対応マスタ!B:D,3,FALSE)="","",$D9323&amp;" "&amp;IF($G9323="9","J","O")&amp;" "&amp;$I9323&amp;" "&amp;IF($I9323&lt;=TEXT(★完成資料!$A$1,"yyyymm"),TEXT(★完成資料!$A$1,"yyyymm"),"999999")&amp; " " &amp; LEFT(F9323 &amp; "          ",10))))</f>
        <v xml:space="preserve">T O 202206 yyyy00 HV        </v>
      </c>
      <c r="B9323" s="68" t="s">
        <v>489</v>
      </c>
      <c r="C9323" s="68" t="s">
        <v>143</v>
      </c>
      <c r="D9323" s="68" t="s">
        <v>287</v>
      </c>
      <c r="E9323" s="68" t="s">
        <v>531</v>
      </c>
      <c r="F9323" s="68" t="s">
        <v>360</v>
      </c>
      <c r="G9323" s="68" t="s">
        <v>76</v>
      </c>
      <c r="H9323" s="68" t="s">
        <v>492</v>
      </c>
      <c r="I9323" s="68" t="s">
        <v>652</v>
      </c>
      <c r="J9323" s="65">
        <v>843</v>
      </c>
      <c r="K9323" s="65">
        <v>1485</v>
      </c>
      <c r="L9323" s="65">
        <v>303</v>
      </c>
      <c r="M9323" s="65" t="s">
        <v>374</v>
      </c>
    </row>
    <row r="9324" spans="1:13" ht="12.75" customHeight="1">
      <c r="A9324" s="65" t="str">
        <f>IF(ROW()=1,"KEY",IF(ISNA(VLOOKUP(B9324,車名対応マスタ!B:D,3,FALSE)),"",IF(VLOOKUP(B9324,車名対応マスタ!B:D,3,FALSE)="","",$D9324&amp;" "&amp;IF($G9324="9","J","O")&amp;" "&amp;$I9324&amp;" "&amp;IF($I9324&lt;=TEXT(★完成資料!$A$1,"yyyymm"),TEXT(★完成資料!$A$1,"yyyymm"),"999999")&amp; " " &amp; LEFT(F9324 &amp; "          ",10))))</f>
        <v xml:space="preserve">T O 202207 yyyy00 HV        </v>
      </c>
      <c r="B9324" s="68" t="s">
        <v>489</v>
      </c>
      <c r="C9324" s="68" t="s">
        <v>143</v>
      </c>
      <c r="D9324" s="68" t="s">
        <v>287</v>
      </c>
      <c r="E9324" s="68" t="s">
        <v>531</v>
      </c>
      <c r="F9324" s="68" t="s">
        <v>360</v>
      </c>
      <c r="G9324" s="68" t="s">
        <v>76</v>
      </c>
      <c r="H9324" s="68" t="s">
        <v>492</v>
      </c>
      <c r="I9324" s="68" t="s">
        <v>655</v>
      </c>
      <c r="J9324" s="65">
        <v>916</v>
      </c>
      <c r="K9324" s="65">
        <v>1568</v>
      </c>
      <c r="L9324" s="65">
        <v>303</v>
      </c>
      <c r="M9324" s="65" t="s">
        <v>374</v>
      </c>
    </row>
    <row r="9325" spans="1:13" ht="12.75" customHeight="1">
      <c r="A9325" s="65" t="str">
        <f>IF(ROW()=1,"KEY",IF(ISNA(VLOOKUP(B9325,車名対応マスタ!B:D,3,FALSE)),"",IF(VLOOKUP(B9325,車名対応マスタ!B:D,3,FALSE)="","",$D9325&amp;" "&amp;IF($G9325="9","J","O")&amp;" "&amp;$I9325&amp;" "&amp;IF($I9325&lt;=TEXT(★完成資料!$A$1,"yyyymm"),TEXT(★完成資料!$A$1,"yyyymm"),"999999")&amp; " " &amp; LEFT(F9325 &amp; "          ",10))))</f>
        <v xml:space="preserve">T O 202208 yyyy00 HV        </v>
      </c>
      <c r="B9325" s="68" t="s">
        <v>489</v>
      </c>
      <c r="C9325" s="68" t="s">
        <v>143</v>
      </c>
      <c r="D9325" s="68" t="s">
        <v>287</v>
      </c>
      <c r="E9325" s="68" t="s">
        <v>531</v>
      </c>
      <c r="F9325" s="68" t="s">
        <v>360</v>
      </c>
      <c r="G9325" s="68" t="s">
        <v>76</v>
      </c>
      <c r="H9325" s="68" t="s">
        <v>492</v>
      </c>
      <c r="I9325" s="68" t="s">
        <v>656</v>
      </c>
      <c r="J9325" s="65">
        <v>821</v>
      </c>
      <c r="K9325" s="65">
        <v>912</v>
      </c>
      <c r="L9325" s="65">
        <v>303</v>
      </c>
      <c r="M9325" s="65" t="s">
        <v>374</v>
      </c>
    </row>
    <row r="9326" spans="1:13" ht="12.75" customHeight="1">
      <c r="A9326" s="65" t="str">
        <f>IF(ROW()=1,"KEY",IF(ISNA(VLOOKUP(B9326,車名対応マスタ!B:D,3,FALSE)),"",IF(VLOOKUP(B9326,車名対応マスタ!B:D,3,FALSE)="","",$D9326&amp;" "&amp;IF($G9326="9","J","O")&amp;" "&amp;$I9326&amp;" "&amp;IF($I9326&lt;=TEXT(★完成資料!$A$1,"yyyymm"),TEXT(★完成資料!$A$1,"yyyymm"),"999999")&amp; " " &amp; LEFT(F9326 &amp; "          ",10))))</f>
        <v xml:space="preserve">T O 202209 yyyy00 HV        </v>
      </c>
      <c r="B9326" s="68" t="s">
        <v>489</v>
      </c>
      <c r="C9326" s="68" t="s">
        <v>143</v>
      </c>
      <c r="D9326" s="68" t="s">
        <v>287</v>
      </c>
      <c r="E9326" s="68" t="s">
        <v>531</v>
      </c>
      <c r="F9326" s="68" t="s">
        <v>360</v>
      </c>
      <c r="G9326" s="68" t="s">
        <v>76</v>
      </c>
      <c r="H9326" s="68" t="s">
        <v>492</v>
      </c>
      <c r="I9326" s="68" t="s">
        <v>657</v>
      </c>
      <c r="J9326" s="65">
        <v>896</v>
      </c>
      <c r="K9326" s="65">
        <v>881</v>
      </c>
      <c r="L9326" s="65">
        <v>303</v>
      </c>
      <c r="M9326" s="65" t="s">
        <v>374</v>
      </c>
    </row>
    <row r="9327" spans="1:13" ht="12.75" customHeight="1">
      <c r="A9327" s="65" t="str">
        <f>IF(ROW()=1,"KEY",IF(ISNA(VLOOKUP(B9327,車名対応マスタ!B:D,3,FALSE)),"",IF(VLOOKUP(B9327,車名対応マスタ!B:D,3,FALSE)="","",$D9327&amp;" "&amp;IF($G9327="9","J","O")&amp;" "&amp;$I9327&amp;" "&amp;IF($I9327&lt;=TEXT(★完成資料!$A$1,"yyyymm"),TEXT(★完成資料!$A$1,"yyyymm"),"999999")&amp; " " &amp; LEFT(F9327 &amp; "          ",10))))</f>
        <v xml:space="preserve">T O 202210 yyyy00 HV        </v>
      </c>
      <c r="B9327" s="68" t="s">
        <v>489</v>
      </c>
      <c r="C9327" s="68" t="s">
        <v>143</v>
      </c>
      <c r="D9327" s="68" t="s">
        <v>287</v>
      </c>
      <c r="E9327" s="68" t="s">
        <v>531</v>
      </c>
      <c r="F9327" s="68" t="s">
        <v>360</v>
      </c>
      <c r="G9327" s="68" t="s">
        <v>76</v>
      </c>
      <c r="H9327" s="68" t="s">
        <v>492</v>
      </c>
      <c r="I9327" s="68" t="s">
        <v>663</v>
      </c>
      <c r="J9327" s="65">
        <v>1009</v>
      </c>
      <c r="K9327" s="65">
        <v>802</v>
      </c>
      <c r="L9327" s="65">
        <v>303</v>
      </c>
      <c r="M9327" s="65" t="s">
        <v>374</v>
      </c>
    </row>
    <row r="9328" spans="1:13" ht="12.75" customHeight="1">
      <c r="A9328" s="65" t="str">
        <f>IF(ROW()=1,"KEY",IF(ISNA(VLOOKUP(B9328,車名対応マスタ!B:D,3,FALSE)),"",IF(VLOOKUP(B9328,車名対応マスタ!B:D,3,FALSE)="","",$D9328&amp;" "&amp;IF($G9328="9","J","O")&amp;" "&amp;$I9328&amp;" "&amp;IF($I9328&lt;=TEXT(★完成資料!$A$1,"yyyymm"),TEXT(★完成資料!$A$1,"yyyymm"),"999999")&amp; " " &amp; LEFT(F9328 &amp; "          ",10))))</f>
        <v xml:space="preserve">T O 202201 yyyy00 HV        </v>
      </c>
      <c r="B9328" s="68" t="s">
        <v>489</v>
      </c>
      <c r="C9328" s="68" t="s">
        <v>143</v>
      </c>
      <c r="D9328" s="68" t="s">
        <v>287</v>
      </c>
      <c r="E9328" s="68" t="s">
        <v>531</v>
      </c>
      <c r="F9328" s="68" t="s">
        <v>360</v>
      </c>
      <c r="G9328" s="68" t="s">
        <v>76</v>
      </c>
      <c r="H9328" s="68" t="s">
        <v>492</v>
      </c>
      <c r="I9328" s="68" t="s">
        <v>639</v>
      </c>
      <c r="J9328" s="65">
        <v>128</v>
      </c>
      <c r="K9328" s="65">
        <v>0</v>
      </c>
      <c r="L9328" s="65">
        <v>306</v>
      </c>
      <c r="M9328" s="65" t="s">
        <v>455</v>
      </c>
    </row>
    <row r="9329" spans="1:13" ht="12.75" customHeight="1">
      <c r="A9329" s="65" t="str">
        <f>IF(ROW()=1,"KEY",IF(ISNA(VLOOKUP(B9329,車名対応マスタ!B:D,3,FALSE)),"",IF(VLOOKUP(B9329,車名対応マスタ!B:D,3,FALSE)="","",$D9329&amp;" "&amp;IF($G9329="9","J","O")&amp;" "&amp;$I9329&amp;" "&amp;IF($I9329&lt;=TEXT(★完成資料!$A$1,"yyyymm"),TEXT(★完成資料!$A$1,"yyyymm"),"999999")&amp; " " &amp; LEFT(F9329 &amp; "          ",10))))</f>
        <v xml:space="preserve">T O 202202 yyyy00 HV        </v>
      </c>
      <c r="B9329" s="68" t="s">
        <v>489</v>
      </c>
      <c r="C9329" s="68" t="s">
        <v>143</v>
      </c>
      <c r="D9329" s="68" t="s">
        <v>287</v>
      </c>
      <c r="E9329" s="68" t="s">
        <v>531</v>
      </c>
      <c r="F9329" s="68" t="s">
        <v>360</v>
      </c>
      <c r="G9329" s="68" t="s">
        <v>76</v>
      </c>
      <c r="H9329" s="68" t="s">
        <v>492</v>
      </c>
      <c r="I9329" s="68" t="s">
        <v>640</v>
      </c>
      <c r="J9329" s="65">
        <v>307</v>
      </c>
      <c r="K9329" s="65">
        <v>0</v>
      </c>
      <c r="L9329" s="65">
        <v>306</v>
      </c>
      <c r="M9329" s="65" t="s">
        <v>455</v>
      </c>
    </row>
    <row r="9330" spans="1:13" ht="12.75" customHeight="1">
      <c r="A9330" s="65" t="str">
        <f>IF(ROW()=1,"KEY",IF(ISNA(VLOOKUP(B9330,車名対応マスタ!B:D,3,FALSE)),"",IF(VLOOKUP(B9330,車名対応マスタ!B:D,3,FALSE)="","",$D9330&amp;" "&amp;IF($G9330="9","J","O")&amp;" "&amp;$I9330&amp;" "&amp;IF($I9330&lt;=TEXT(★完成資料!$A$1,"yyyymm"),TEXT(★完成資料!$A$1,"yyyymm"),"999999")&amp; " " &amp; LEFT(F9330 &amp; "          ",10))))</f>
        <v xml:space="preserve">T O 202203 yyyy00 HV        </v>
      </c>
      <c r="B9330" s="68" t="s">
        <v>489</v>
      </c>
      <c r="C9330" s="68" t="s">
        <v>143</v>
      </c>
      <c r="D9330" s="68" t="s">
        <v>287</v>
      </c>
      <c r="E9330" s="68" t="s">
        <v>531</v>
      </c>
      <c r="F9330" s="68" t="s">
        <v>360</v>
      </c>
      <c r="G9330" s="68" t="s">
        <v>76</v>
      </c>
      <c r="H9330" s="68" t="s">
        <v>492</v>
      </c>
      <c r="I9330" s="68" t="s">
        <v>641</v>
      </c>
      <c r="J9330" s="65">
        <v>568</v>
      </c>
      <c r="K9330" s="65">
        <v>0</v>
      </c>
      <c r="L9330" s="65">
        <v>306</v>
      </c>
      <c r="M9330" s="65" t="s">
        <v>455</v>
      </c>
    </row>
    <row r="9331" spans="1:13" ht="12.75" customHeight="1">
      <c r="A9331" s="65" t="str">
        <f>IF(ROW()=1,"KEY",IF(ISNA(VLOOKUP(B9331,車名対応マスタ!B:D,3,FALSE)),"",IF(VLOOKUP(B9331,車名対応マスタ!B:D,3,FALSE)="","",$D9331&amp;" "&amp;IF($G9331="9","J","O")&amp;" "&amp;$I9331&amp;" "&amp;IF($I9331&lt;=TEXT(★完成資料!$A$1,"yyyymm"),TEXT(★完成資料!$A$1,"yyyymm"),"999999")&amp; " " &amp; LEFT(F9331 &amp; "          ",10))))</f>
        <v xml:space="preserve">T O 202204 yyyy00 HV        </v>
      </c>
      <c r="B9331" s="68" t="s">
        <v>489</v>
      </c>
      <c r="C9331" s="68" t="s">
        <v>143</v>
      </c>
      <c r="D9331" s="68" t="s">
        <v>287</v>
      </c>
      <c r="E9331" s="68" t="s">
        <v>531</v>
      </c>
      <c r="F9331" s="68" t="s">
        <v>360</v>
      </c>
      <c r="G9331" s="68" t="s">
        <v>76</v>
      </c>
      <c r="H9331" s="68" t="s">
        <v>492</v>
      </c>
      <c r="I9331" s="68" t="s">
        <v>642</v>
      </c>
      <c r="J9331" s="65">
        <v>348</v>
      </c>
      <c r="K9331" s="65">
        <v>32</v>
      </c>
      <c r="L9331" s="65">
        <v>306</v>
      </c>
      <c r="M9331" s="65" t="s">
        <v>455</v>
      </c>
    </row>
    <row r="9332" spans="1:13" ht="12.75" customHeight="1">
      <c r="A9332" s="65" t="str">
        <f>IF(ROW()=1,"KEY",IF(ISNA(VLOOKUP(B9332,車名対応マスタ!B:D,3,FALSE)),"",IF(VLOOKUP(B9332,車名対応マスタ!B:D,3,FALSE)="","",$D9332&amp;" "&amp;IF($G9332="9","J","O")&amp;" "&amp;$I9332&amp;" "&amp;IF($I9332&lt;=TEXT(★完成資料!$A$1,"yyyymm"),TEXT(★完成資料!$A$1,"yyyymm"),"999999")&amp; " " &amp; LEFT(F9332 &amp; "          ",10))))</f>
        <v xml:space="preserve">T O 202205 yyyy00 HV        </v>
      </c>
      <c r="B9332" s="68" t="s">
        <v>489</v>
      </c>
      <c r="C9332" s="68" t="s">
        <v>143</v>
      </c>
      <c r="D9332" s="68" t="s">
        <v>287</v>
      </c>
      <c r="E9332" s="68" t="s">
        <v>531</v>
      </c>
      <c r="F9332" s="68" t="s">
        <v>360</v>
      </c>
      <c r="G9332" s="68" t="s">
        <v>76</v>
      </c>
      <c r="H9332" s="68" t="s">
        <v>492</v>
      </c>
      <c r="I9332" s="68" t="s">
        <v>647</v>
      </c>
      <c r="J9332" s="65">
        <v>965</v>
      </c>
      <c r="K9332" s="65">
        <v>522</v>
      </c>
      <c r="L9332" s="65">
        <v>306</v>
      </c>
      <c r="M9332" s="65" t="s">
        <v>455</v>
      </c>
    </row>
    <row r="9333" spans="1:13" ht="12.75" customHeight="1">
      <c r="A9333" s="65" t="str">
        <f>IF(ROW()=1,"KEY",IF(ISNA(VLOOKUP(B9333,車名対応マスタ!B:D,3,FALSE)),"",IF(VLOOKUP(B9333,車名対応マスタ!B:D,3,FALSE)="","",$D9333&amp;" "&amp;IF($G9333="9","J","O")&amp;" "&amp;$I9333&amp;" "&amp;IF($I9333&lt;=TEXT(★完成資料!$A$1,"yyyymm"),TEXT(★完成資料!$A$1,"yyyymm"),"999999")&amp; " " &amp; LEFT(F9333 &amp; "          ",10))))</f>
        <v xml:space="preserve">T O 202206 yyyy00 HV        </v>
      </c>
      <c r="B9333" s="68" t="s">
        <v>489</v>
      </c>
      <c r="C9333" s="68" t="s">
        <v>143</v>
      </c>
      <c r="D9333" s="68" t="s">
        <v>287</v>
      </c>
      <c r="E9333" s="68" t="s">
        <v>531</v>
      </c>
      <c r="F9333" s="68" t="s">
        <v>360</v>
      </c>
      <c r="G9333" s="68" t="s">
        <v>76</v>
      </c>
      <c r="H9333" s="68" t="s">
        <v>492</v>
      </c>
      <c r="I9333" s="68" t="s">
        <v>652</v>
      </c>
      <c r="J9333" s="65">
        <v>292</v>
      </c>
      <c r="K9333" s="65">
        <v>832</v>
      </c>
      <c r="L9333" s="65">
        <v>306</v>
      </c>
      <c r="M9333" s="65" t="s">
        <v>455</v>
      </c>
    </row>
    <row r="9334" spans="1:13" ht="12.75" customHeight="1">
      <c r="A9334" s="65" t="str">
        <f>IF(ROW()=1,"KEY",IF(ISNA(VLOOKUP(B9334,車名対応マスタ!B:D,3,FALSE)),"",IF(VLOOKUP(B9334,車名対応マスタ!B:D,3,FALSE)="","",$D9334&amp;" "&amp;IF($G9334="9","J","O")&amp;" "&amp;$I9334&amp;" "&amp;IF($I9334&lt;=TEXT(★完成資料!$A$1,"yyyymm"),TEXT(★完成資料!$A$1,"yyyymm"),"999999")&amp; " " &amp; LEFT(F9334 &amp; "          ",10))))</f>
        <v xml:space="preserve">T O 202207 yyyy00 HV        </v>
      </c>
      <c r="B9334" s="68" t="s">
        <v>489</v>
      </c>
      <c r="C9334" s="68" t="s">
        <v>143</v>
      </c>
      <c r="D9334" s="68" t="s">
        <v>287</v>
      </c>
      <c r="E9334" s="68" t="s">
        <v>531</v>
      </c>
      <c r="F9334" s="68" t="s">
        <v>360</v>
      </c>
      <c r="G9334" s="68" t="s">
        <v>76</v>
      </c>
      <c r="H9334" s="68" t="s">
        <v>492</v>
      </c>
      <c r="I9334" s="68" t="s">
        <v>655</v>
      </c>
      <c r="J9334" s="65">
        <v>195</v>
      </c>
      <c r="K9334" s="65">
        <v>222</v>
      </c>
      <c r="L9334" s="65">
        <v>306</v>
      </c>
      <c r="M9334" s="65" t="s">
        <v>455</v>
      </c>
    </row>
    <row r="9335" spans="1:13" ht="12.75" customHeight="1">
      <c r="A9335" s="65" t="str">
        <f>IF(ROW()=1,"KEY",IF(ISNA(VLOOKUP(B9335,車名対応マスタ!B:D,3,FALSE)),"",IF(VLOOKUP(B9335,車名対応マスタ!B:D,3,FALSE)="","",$D9335&amp;" "&amp;IF($G9335="9","J","O")&amp;" "&amp;$I9335&amp;" "&amp;IF($I9335&lt;=TEXT(★完成資料!$A$1,"yyyymm"),TEXT(★完成資料!$A$1,"yyyymm"),"999999")&amp; " " &amp; LEFT(F9335 &amp; "          ",10))))</f>
        <v xml:space="preserve">T O 202208 yyyy00 HV        </v>
      </c>
      <c r="B9335" s="68" t="s">
        <v>489</v>
      </c>
      <c r="C9335" s="68" t="s">
        <v>143</v>
      </c>
      <c r="D9335" s="68" t="s">
        <v>287</v>
      </c>
      <c r="E9335" s="68" t="s">
        <v>531</v>
      </c>
      <c r="F9335" s="68" t="s">
        <v>360</v>
      </c>
      <c r="G9335" s="68" t="s">
        <v>76</v>
      </c>
      <c r="H9335" s="68" t="s">
        <v>492</v>
      </c>
      <c r="I9335" s="68" t="s">
        <v>656</v>
      </c>
      <c r="J9335" s="65">
        <v>875</v>
      </c>
      <c r="K9335" s="65">
        <v>222</v>
      </c>
      <c r="L9335" s="65">
        <v>306</v>
      </c>
      <c r="M9335" s="65" t="s">
        <v>455</v>
      </c>
    </row>
    <row r="9336" spans="1:13" ht="12.75" customHeight="1">
      <c r="A9336" s="65" t="str">
        <f>IF(ROW()=1,"KEY",IF(ISNA(VLOOKUP(B9336,車名対応マスタ!B:D,3,FALSE)),"",IF(VLOOKUP(B9336,車名対応マスタ!B:D,3,FALSE)="","",$D9336&amp;" "&amp;IF($G9336="9","J","O")&amp;" "&amp;$I9336&amp;" "&amp;IF($I9336&lt;=TEXT(★完成資料!$A$1,"yyyymm"),TEXT(★完成資料!$A$1,"yyyymm"),"999999")&amp; " " &amp; LEFT(F9336 &amp; "          ",10))))</f>
        <v xml:space="preserve">T O 202209 yyyy00 HV        </v>
      </c>
      <c r="B9336" s="68" t="s">
        <v>489</v>
      </c>
      <c r="C9336" s="68" t="s">
        <v>143</v>
      </c>
      <c r="D9336" s="68" t="s">
        <v>287</v>
      </c>
      <c r="E9336" s="68" t="s">
        <v>531</v>
      </c>
      <c r="F9336" s="68" t="s">
        <v>360</v>
      </c>
      <c r="G9336" s="68" t="s">
        <v>76</v>
      </c>
      <c r="H9336" s="68" t="s">
        <v>492</v>
      </c>
      <c r="I9336" s="68" t="s">
        <v>657</v>
      </c>
      <c r="J9336" s="65">
        <v>458</v>
      </c>
      <c r="K9336" s="65">
        <v>207</v>
      </c>
      <c r="L9336" s="65">
        <v>306</v>
      </c>
      <c r="M9336" s="65" t="s">
        <v>455</v>
      </c>
    </row>
    <row r="9337" spans="1:13" ht="12.75" customHeight="1">
      <c r="A9337" s="65" t="str">
        <f>IF(ROW()=1,"KEY",IF(ISNA(VLOOKUP(B9337,車名対応マスタ!B:D,3,FALSE)),"",IF(VLOOKUP(B9337,車名対応マスタ!B:D,3,FALSE)="","",$D9337&amp;" "&amp;IF($G9337="9","J","O")&amp;" "&amp;$I9337&amp;" "&amp;IF($I9337&lt;=TEXT(★完成資料!$A$1,"yyyymm"),TEXT(★完成資料!$A$1,"yyyymm"),"999999")&amp; " " &amp; LEFT(F9337 &amp; "          ",10))))</f>
        <v xml:space="preserve">T O 202210 yyyy00 HV        </v>
      </c>
      <c r="B9337" s="68" t="s">
        <v>489</v>
      </c>
      <c r="C9337" s="68" t="s">
        <v>143</v>
      </c>
      <c r="D9337" s="68" t="s">
        <v>287</v>
      </c>
      <c r="E9337" s="68" t="s">
        <v>531</v>
      </c>
      <c r="F9337" s="68" t="s">
        <v>360</v>
      </c>
      <c r="G9337" s="68" t="s">
        <v>76</v>
      </c>
      <c r="H9337" s="68" t="s">
        <v>492</v>
      </c>
      <c r="I9337" s="68" t="s">
        <v>663</v>
      </c>
      <c r="J9337" s="65">
        <v>89</v>
      </c>
      <c r="K9337" s="65">
        <v>463</v>
      </c>
      <c r="L9337" s="65">
        <v>306</v>
      </c>
      <c r="M9337" s="65" t="s">
        <v>455</v>
      </c>
    </row>
    <row r="9338" spans="1:13" ht="12.75" customHeight="1">
      <c r="A9338" s="65" t="str">
        <f>IF(ROW()=1,"KEY",IF(ISNA(VLOOKUP(B9338,車名対応マスタ!B:D,3,FALSE)),"",IF(VLOOKUP(B9338,車名対応マスタ!B:D,3,FALSE)="","",$D9338&amp;" "&amp;IF($G9338="9","J","O")&amp;" "&amp;$I9338&amp;" "&amp;IF($I9338&lt;=TEXT(★完成資料!$A$1,"yyyymm"),TEXT(★完成資料!$A$1,"yyyymm"),"999999")&amp; " " &amp; LEFT(F9338 &amp; "          ",10))))</f>
        <v xml:space="preserve">T O 202201 yyyy00 HV        </v>
      </c>
      <c r="B9338" s="68" t="s">
        <v>489</v>
      </c>
      <c r="C9338" s="68" t="s">
        <v>143</v>
      </c>
      <c r="D9338" s="68" t="s">
        <v>287</v>
      </c>
      <c r="E9338" s="68" t="s">
        <v>531</v>
      </c>
      <c r="F9338" s="68" t="s">
        <v>360</v>
      </c>
      <c r="G9338" s="68" t="s">
        <v>76</v>
      </c>
      <c r="H9338" s="68" t="s">
        <v>492</v>
      </c>
      <c r="I9338" s="68" t="s">
        <v>639</v>
      </c>
      <c r="J9338" s="65">
        <v>101</v>
      </c>
      <c r="K9338" s="65">
        <v>0</v>
      </c>
      <c r="L9338" s="65">
        <v>307</v>
      </c>
      <c r="M9338" s="65" t="s">
        <v>293</v>
      </c>
    </row>
    <row r="9339" spans="1:13" ht="12.75" customHeight="1">
      <c r="A9339" s="65" t="str">
        <f>IF(ROW()=1,"KEY",IF(ISNA(VLOOKUP(B9339,車名対応マスタ!B:D,3,FALSE)),"",IF(VLOOKUP(B9339,車名対応マスタ!B:D,3,FALSE)="","",$D9339&amp;" "&amp;IF($G9339="9","J","O")&amp;" "&amp;$I9339&amp;" "&amp;IF($I9339&lt;=TEXT(★完成資料!$A$1,"yyyymm"),TEXT(★完成資料!$A$1,"yyyymm"),"999999")&amp; " " &amp; LEFT(F9339 &amp; "          ",10))))</f>
        <v xml:space="preserve">T O 202202 yyyy00 HV        </v>
      </c>
      <c r="B9339" s="68" t="s">
        <v>489</v>
      </c>
      <c r="C9339" s="68" t="s">
        <v>143</v>
      </c>
      <c r="D9339" s="68" t="s">
        <v>287</v>
      </c>
      <c r="E9339" s="68" t="s">
        <v>531</v>
      </c>
      <c r="F9339" s="68" t="s">
        <v>360</v>
      </c>
      <c r="G9339" s="68" t="s">
        <v>76</v>
      </c>
      <c r="H9339" s="68" t="s">
        <v>492</v>
      </c>
      <c r="I9339" s="68" t="s">
        <v>640</v>
      </c>
      <c r="J9339" s="65">
        <v>120</v>
      </c>
      <c r="K9339" s="65">
        <v>0</v>
      </c>
      <c r="L9339" s="65">
        <v>307</v>
      </c>
      <c r="M9339" s="65" t="s">
        <v>293</v>
      </c>
    </row>
    <row r="9340" spans="1:13" ht="12.75" customHeight="1">
      <c r="A9340" s="65" t="str">
        <f>IF(ROW()=1,"KEY",IF(ISNA(VLOOKUP(B9340,車名対応マスタ!B:D,3,FALSE)),"",IF(VLOOKUP(B9340,車名対応マスタ!B:D,3,FALSE)="","",$D9340&amp;" "&amp;IF($G9340="9","J","O")&amp;" "&amp;$I9340&amp;" "&amp;IF($I9340&lt;=TEXT(★完成資料!$A$1,"yyyymm"),TEXT(★完成資料!$A$1,"yyyymm"),"999999")&amp; " " &amp; LEFT(F9340 &amp; "          ",10))))</f>
        <v xml:space="preserve">T O 202203 yyyy00 HV        </v>
      </c>
      <c r="B9340" s="68" t="s">
        <v>489</v>
      </c>
      <c r="C9340" s="68" t="s">
        <v>143</v>
      </c>
      <c r="D9340" s="68" t="s">
        <v>287</v>
      </c>
      <c r="E9340" s="68" t="s">
        <v>531</v>
      </c>
      <c r="F9340" s="68" t="s">
        <v>360</v>
      </c>
      <c r="G9340" s="68" t="s">
        <v>76</v>
      </c>
      <c r="H9340" s="68" t="s">
        <v>492</v>
      </c>
      <c r="I9340" s="68" t="s">
        <v>641</v>
      </c>
      <c r="J9340" s="65">
        <v>126</v>
      </c>
      <c r="K9340" s="65">
        <v>0</v>
      </c>
      <c r="L9340" s="65">
        <v>307</v>
      </c>
      <c r="M9340" s="65" t="s">
        <v>293</v>
      </c>
    </row>
    <row r="9341" spans="1:13" ht="12.75" customHeight="1">
      <c r="A9341" s="65" t="str">
        <f>IF(ROW()=1,"KEY",IF(ISNA(VLOOKUP(B9341,車名対応マスタ!B:D,3,FALSE)),"",IF(VLOOKUP(B9341,車名対応マスタ!B:D,3,FALSE)="","",$D9341&amp;" "&amp;IF($G9341="9","J","O")&amp;" "&amp;$I9341&amp;" "&amp;IF($I9341&lt;=TEXT(★完成資料!$A$1,"yyyymm"),TEXT(★完成資料!$A$1,"yyyymm"),"999999")&amp; " " &amp; LEFT(F9341 &amp; "          ",10))))</f>
        <v xml:space="preserve">T O 202204 yyyy00 HV        </v>
      </c>
      <c r="B9341" s="68" t="s">
        <v>489</v>
      </c>
      <c r="C9341" s="68" t="s">
        <v>143</v>
      </c>
      <c r="D9341" s="68" t="s">
        <v>287</v>
      </c>
      <c r="E9341" s="68" t="s">
        <v>531</v>
      </c>
      <c r="F9341" s="68" t="s">
        <v>360</v>
      </c>
      <c r="G9341" s="68" t="s">
        <v>76</v>
      </c>
      <c r="H9341" s="68" t="s">
        <v>492</v>
      </c>
      <c r="I9341" s="68" t="s">
        <v>642</v>
      </c>
      <c r="J9341" s="65">
        <v>183</v>
      </c>
      <c r="K9341" s="65">
        <v>0</v>
      </c>
      <c r="L9341" s="65">
        <v>307</v>
      </c>
      <c r="M9341" s="65" t="s">
        <v>293</v>
      </c>
    </row>
    <row r="9342" spans="1:13" ht="12.75" customHeight="1">
      <c r="A9342" s="65" t="str">
        <f>IF(ROW()=1,"KEY",IF(ISNA(VLOOKUP(B9342,車名対応マスタ!B:D,3,FALSE)),"",IF(VLOOKUP(B9342,車名対応マスタ!B:D,3,FALSE)="","",$D9342&amp;" "&amp;IF($G9342="9","J","O")&amp;" "&amp;$I9342&amp;" "&amp;IF($I9342&lt;=TEXT(★完成資料!$A$1,"yyyymm"),TEXT(★完成資料!$A$1,"yyyymm"),"999999")&amp; " " &amp; LEFT(F9342 &amp; "          ",10))))</f>
        <v xml:space="preserve">T O 202205 yyyy00 HV        </v>
      </c>
      <c r="B9342" s="68" t="s">
        <v>489</v>
      </c>
      <c r="C9342" s="68" t="s">
        <v>143</v>
      </c>
      <c r="D9342" s="68" t="s">
        <v>287</v>
      </c>
      <c r="E9342" s="68" t="s">
        <v>531</v>
      </c>
      <c r="F9342" s="68" t="s">
        <v>360</v>
      </c>
      <c r="G9342" s="68" t="s">
        <v>76</v>
      </c>
      <c r="H9342" s="68" t="s">
        <v>492</v>
      </c>
      <c r="I9342" s="68" t="s">
        <v>647</v>
      </c>
      <c r="J9342" s="65">
        <v>194</v>
      </c>
      <c r="K9342" s="65">
        <v>2</v>
      </c>
      <c r="L9342" s="65">
        <v>307</v>
      </c>
      <c r="M9342" s="65" t="s">
        <v>293</v>
      </c>
    </row>
    <row r="9343" spans="1:13" ht="12.75" customHeight="1">
      <c r="A9343" s="65" t="str">
        <f>IF(ROW()=1,"KEY",IF(ISNA(VLOOKUP(B9343,車名対応マスタ!B:D,3,FALSE)),"",IF(VLOOKUP(B9343,車名対応マスタ!B:D,3,FALSE)="","",$D9343&amp;" "&amp;IF($G9343="9","J","O")&amp;" "&amp;$I9343&amp;" "&amp;IF($I9343&lt;=TEXT(★完成資料!$A$1,"yyyymm"),TEXT(★完成資料!$A$1,"yyyymm"),"999999")&amp; " " &amp; LEFT(F9343 &amp; "          ",10))))</f>
        <v xml:space="preserve">T O 202206 yyyy00 HV        </v>
      </c>
      <c r="B9343" s="68" t="s">
        <v>489</v>
      </c>
      <c r="C9343" s="68" t="s">
        <v>143</v>
      </c>
      <c r="D9343" s="68" t="s">
        <v>287</v>
      </c>
      <c r="E9343" s="68" t="s">
        <v>531</v>
      </c>
      <c r="F9343" s="68" t="s">
        <v>360</v>
      </c>
      <c r="G9343" s="68" t="s">
        <v>76</v>
      </c>
      <c r="H9343" s="68" t="s">
        <v>492</v>
      </c>
      <c r="I9343" s="68" t="s">
        <v>652</v>
      </c>
      <c r="J9343" s="65">
        <v>154</v>
      </c>
      <c r="K9343" s="65">
        <v>253</v>
      </c>
      <c r="L9343" s="65">
        <v>307</v>
      </c>
      <c r="M9343" s="65" t="s">
        <v>293</v>
      </c>
    </row>
    <row r="9344" spans="1:13" ht="12.75" customHeight="1">
      <c r="A9344" s="65" t="str">
        <f>IF(ROW()=1,"KEY",IF(ISNA(VLOOKUP(B9344,車名対応マスタ!B:D,3,FALSE)),"",IF(VLOOKUP(B9344,車名対応マスタ!B:D,3,FALSE)="","",$D9344&amp;" "&amp;IF($G9344="9","J","O")&amp;" "&amp;$I9344&amp;" "&amp;IF($I9344&lt;=TEXT(★完成資料!$A$1,"yyyymm"),TEXT(★完成資料!$A$1,"yyyymm"),"999999")&amp; " " &amp; LEFT(F9344 &amp; "          ",10))))</f>
        <v xml:space="preserve">T O 202207 yyyy00 HV        </v>
      </c>
      <c r="B9344" s="68" t="s">
        <v>489</v>
      </c>
      <c r="C9344" s="68" t="s">
        <v>143</v>
      </c>
      <c r="D9344" s="68" t="s">
        <v>287</v>
      </c>
      <c r="E9344" s="68" t="s">
        <v>531</v>
      </c>
      <c r="F9344" s="68" t="s">
        <v>360</v>
      </c>
      <c r="G9344" s="68" t="s">
        <v>76</v>
      </c>
      <c r="H9344" s="68" t="s">
        <v>492</v>
      </c>
      <c r="I9344" s="68" t="s">
        <v>655</v>
      </c>
      <c r="J9344" s="65">
        <v>121</v>
      </c>
      <c r="K9344" s="65">
        <v>37</v>
      </c>
      <c r="L9344" s="65">
        <v>307</v>
      </c>
      <c r="M9344" s="65" t="s">
        <v>293</v>
      </c>
    </row>
    <row r="9345" spans="1:13" ht="12.75" customHeight="1">
      <c r="A9345" s="65" t="str">
        <f>IF(ROW()=1,"KEY",IF(ISNA(VLOOKUP(B9345,車名対応マスタ!B:D,3,FALSE)),"",IF(VLOOKUP(B9345,車名対応マスタ!B:D,3,FALSE)="","",$D9345&amp;" "&amp;IF($G9345="9","J","O")&amp;" "&amp;$I9345&amp;" "&amp;IF($I9345&lt;=TEXT(★完成資料!$A$1,"yyyymm"),TEXT(★完成資料!$A$1,"yyyymm"),"999999")&amp; " " &amp; LEFT(F9345 &amp; "          ",10))))</f>
        <v xml:space="preserve">T O 202208 yyyy00 HV        </v>
      </c>
      <c r="B9345" s="68" t="s">
        <v>489</v>
      </c>
      <c r="C9345" s="68" t="s">
        <v>143</v>
      </c>
      <c r="D9345" s="68" t="s">
        <v>287</v>
      </c>
      <c r="E9345" s="68" t="s">
        <v>531</v>
      </c>
      <c r="F9345" s="68" t="s">
        <v>360</v>
      </c>
      <c r="G9345" s="68" t="s">
        <v>76</v>
      </c>
      <c r="H9345" s="68" t="s">
        <v>492</v>
      </c>
      <c r="I9345" s="68" t="s">
        <v>656</v>
      </c>
      <c r="J9345" s="65">
        <v>126</v>
      </c>
      <c r="K9345" s="65">
        <v>160</v>
      </c>
      <c r="L9345" s="65">
        <v>307</v>
      </c>
      <c r="M9345" s="65" t="s">
        <v>293</v>
      </c>
    </row>
    <row r="9346" spans="1:13" ht="12.75" customHeight="1">
      <c r="A9346" s="65" t="str">
        <f>IF(ROW()=1,"KEY",IF(ISNA(VLOOKUP(B9346,車名対応マスタ!B:D,3,FALSE)),"",IF(VLOOKUP(B9346,車名対応マスタ!B:D,3,FALSE)="","",$D9346&amp;" "&amp;IF($G9346="9","J","O")&amp;" "&amp;$I9346&amp;" "&amp;IF($I9346&lt;=TEXT(★完成資料!$A$1,"yyyymm"),TEXT(★完成資料!$A$1,"yyyymm"),"999999")&amp; " " &amp; LEFT(F9346 &amp; "          ",10))))</f>
        <v xml:space="preserve">T O 202209 yyyy00 HV        </v>
      </c>
      <c r="B9346" s="68" t="s">
        <v>489</v>
      </c>
      <c r="C9346" s="68" t="s">
        <v>143</v>
      </c>
      <c r="D9346" s="68" t="s">
        <v>287</v>
      </c>
      <c r="E9346" s="68" t="s">
        <v>531</v>
      </c>
      <c r="F9346" s="68" t="s">
        <v>360</v>
      </c>
      <c r="G9346" s="68" t="s">
        <v>76</v>
      </c>
      <c r="H9346" s="68" t="s">
        <v>492</v>
      </c>
      <c r="I9346" s="68" t="s">
        <v>657</v>
      </c>
      <c r="J9346" s="65">
        <v>91</v>
      </c>
      <c r="K9346" s="65">
        <v>185</v>
      </c>
      <c r="L9346" s="65">
        <v>307</v>
      </c>
      <c r="M9346" s="65" t="s">
        <v>293</v>
      </c>
    </row>
    <row r="9347" spans="1:13" ht="12.75" customHeight="1">
      <c r="A9347" s="65" t="str">
        <f>IF(ROW()=1,"KEY",IF(ISNA(VLOOKUP(B9347,車名対応マスタ!B:D,3,FALSE)),"",IF(VLOOKUP(B9347,車名対応マスタ!B:D,3,FALSE)="","",$D9347&amp;" "&amp;IF($G9347="9","J","O")&amp;" "&amp;$I9347&amp;" "&amp;IF($I9347&lt;=TEXT(★完成資料!$A$1,"yyyymm"),TEXT(★完成資料!$A$1,"yyyymm"),"999999")&amp; " " &amp; LEFT(F9347 &amp; "          ",10))))</f>
        <v xml:space="preserve">T O 202210 yyyy00 HV        </v>
      </c>
      <c r="B9347" s="68" t="s">
        <v>489</v>
      </c>
      <c r="C9347" s="68" t="s">
        <v>143</v>
      </c>
      <c r="D9347" s="68" t="s">
        <v>287</v>
      </c>
      <c r="E9347" s="68" t="s">
        <v>531</v>
      </c>
      <c r="F9347" s="68" t="s">
        <v>360</v>
      </c>
      <c r="G9347" s="68" t="s">
        <v>76</v>
      </c>
      <c r="H9347" s="68" t="s">
        <v>492</v>
      </c>
      <c r="I9347" s="68" t="s">
        <v>663</v>
      </c>
      <c r="J9347" s="65">
        <v>157</v>
      </c>
      <c r="K9347" s="65">
        <v>106</v>
      </c>
      <c r="L9347" s="65">
        <v>307</v>
      </c>
      <c r="M9347" s="65" t="s">
        <v>293</v>
      </c>
    </row>
    <row r="9348" spans="1:13" ht="12.75" customHeight="1">
      <c r="A9348" s="65" t="str">
        <f>IF(ROW()=1,"KEY",IF(ISNA(VLOOKUP(B9348,車名対応マスタ!B:D,3,FALSE)),"",IF(VLOOKUP(B9348,車名対応マスタ!B:D,3,FALSE)="","",$D9348&amp;" "&amp;IF($G9348="9","J","O")&amp;" "&amp;$I9348&amp;" "&amp;IF($I9348&lt;=TEXT(★完成資料!$A$1,"yyyymm"),TEXT(★完成資料!$A$1,"yyyymm"),"999999")&amp; " " &amp; LEFT(F9348 &amp; "          ",10))))</f>
        <v xml:space="preserve">T O 202201 yyyy00 HV        </v>
      </c>
      <c r="B9348" s="68" t="s">
        <v>489</v>
      </c>
      <c r="C9348" s="68" t="s">
        <v>143</v>
      </c>
      <c r="D9348" s="68" t="s">
        <v>287</v>
      </c>
      <c r="E9348" s="68" t="s">
        <v>531</v>
      </c>
      <c r="F9348" s="68" t="s">
        <v>360</v>
      </c>
      <c r="G9348" s="68" t="s">
        <v>76</v>
      </c>
      <c r="H9348" s="68" t="s">
        <v>492</v>
      </c>
      <c r="I9348" s="68" t="s">
        <v>639</v>
      </c>
      <c r="J9348" s="65">
        <v>2</v>
      </c>
      <c r="K9348" s="65">
        <v>0</v>
      </c>
      <c r="L9348" s="65">
        <v>302</v>
      </c>
      <c r="M9348" s="65" t="s">
        <v>338</v>
      </c>
    </row>
    <row r="9349" spans="1:13" ht="12.75" customHeight="1">
      <c r="A9349" s="65" t="str">
        <f>IF(ROW()=1,"KEY",IF(ISNA(VLOOKUP(B9349,車名対応マスタ!B:D,3,FALSE)),"",IF(VLOOKUP(B9349,車名対応マスタ!B:D,3,FALSE)="","",$D9349&amp;" "&amp;IF($G9349="9","J","O")&amp;" "&amp;$I9349&amp;" "&amp;IF($I9349&lt;=TEXT(★完成資料!$A$1,"yyyymm"),TEXT(★完成資料!$A$1,"yyyymm"),"999999")&amp; " " &amp; LEFT(F9349 &amp; "          ",10))))</f>
        <v xml:space="preserve">T O 202202 yyyy00 HV        </v>
      </c>
      <c r="B9349" s="68" t="s">
        <v>489</v>
      </c>
      <c r="C9349" s="68" t="s">
        <v>143</v>
      </c>
      <c r="D9349" s="68" t="s">
        <v>287</v>
      </c>
      <c r="E9349" s="68" t="s">
        <v>531</v>
      </c>
      <c r="F9349" s="68" t="s">
        <v>360</v>
      </c>
      <c r="G9349" s="68" t="s">
        <v>76</v>
      </c>
      <c r="H9349" s="68" t="s">
        <v>492</v>
      </c>
      <c r="I9349" s="68" t="s">
        <v>640</v>
      </c>
      <c r="J9349" s="65">
        <v>1</v>
      </c>
      <c r="K9349" s="65">
        <v>0</v>
      </c>
      <c r="L9349" s="65">
        <v>302</v>
      </c>
      <c r="M9349" s="65" t="s">
        <v>338</v>
      </c>
    </row>
    <row r="9350" spans="1:13" ht="12.75" customHeight="1">
      <c r="A9350" s="65" t="str">
        <f>IF(ROW()=1,"KEY",IF(ISNA(VLOOKUP(B9350,車名対応マスタ!B:D,3,FALSE)),"",IF(VLOOKUP(B9350,車名対応マスタ!B:D,3,FALSE)="","",$D9350&amp;" "&amp;IF($G9350="9","J","O")&amp;" "&amp;$I9350&amp;" "&amp;IF($I9350&lt;=TEXT(★完成資料!$A$1,"yyyymm"),TEXT(★完成資料!$A$1,"yyyymm"),"999999")&amp; " " &amp; LEFT(F9350 &amp; "          ",10))))</f>
        <v xml:space="preserve">T O 202203 yyyy00 HV        </v>
      </c>
      <c r="B9350" s="68" t="s">
        <v>489</v>
      </c>
      <c r="C9350" s="68" t="s">
        <v>143</v>
      </c>
      <c r="D9350" s="68" t="s">
        <v>287</v>
      </c>
      <c r="E9350" s="68" t="s">
        <v>531</v>
      </c>
      <c r="F9350" s="68" t="s">
        <v>360</v>
      </c>
      <c r="G9350" s="68" t="s">
        <v>76</v>
      </c>
      <c r="H9350" s="68" t="s">
        <v>492</v>
      </c>
      <c r="I9350" s="68" t="s">
        <v>641</v>
      </c>
      <c r="J9350" s="65">
        <v>2</v>
      </c>
      <c r="K9350" s="65">
        <v>0</v>
      </c>
      <c r="L9350" s="65">
        <v>302</v>
      </c>
      <c r="M9350" s="65" t="s">
        <v>338</v>
      </c>
    </row>
    <row r="9351" spans="1:13" ht="12.75" customHeight="1">
      <c r="A9351" s="65" t="str">
        <f>IF(ROW()=1,"KEY",IF(ISNA(VLOOKUP(B9351,車名対応マスタ!B:D,3,FALSE)),"",IF(VLOOKUP(B9351,車名対応マスタ!B:D,3,FALSE)="","",$D9351&amp;" "&amp;IF($G9351="9","J","O")&amp;" "&amp;$I9351&amp;" "&amp;IF($I9351&lt;=TEXT(★完成資料!$A$1,"yyyymm"),TEXT(★完成資料!$A$1,"yyyymm"),"999999")&amp; " " &amp; LEFT(F9351 &amp; "          ",10))))</f>
        <v xml:space="preserve">T O 202204 yyyy00 HV        </v>
      </c>
      <c r="B9351" s="68" t="s">
        <v>489</v>
      </c>
      <c r="C9351" s="68" t="s">
        <v>143</v>
      </c>
      <c r="D9351" s="68" t="s">
        <v>287</v>
      </c>
      <c r="E9351" s="68" t="s">
        <v>531</v>
      </c>
      <c r="F9351" s="68" t="s">
        <v>360</v>
      </c>
      <c r="G9351" s="68" t="s">
        <v>76</v>
      </c>
      <c r="H9351" s="68" t="s">
        <v>492</v>
      </c>
      <c r="I9351" s="68" t="s">
        <v>642</v>
      </c>
      <c r="J9351" s="65">
        <v>2</v>
      </c>
      <c r="K9351" s="65">
        <v>0</v>
      </c>
      <c r="L9351" s="65">
        <v>302</v>
      </c>
      <c r="M9351" s="65" t="s">
        <v>338</v>
      </c>
    </row>
    <row r="9352" spans="1:13" ht="12.75" customHeight="1">
      <c r="A9352" s="65" t="str">
        <f>IF(ROW()=1,"KEY",IF(ISNA(VLOOKUP(B9352,車名対応マスタ!B:D,3,FALSE)),"",IF(VLOOKUP(B9352,車名対応マスタ!B:D,3,FALSE)="","",$D9352&amp;" "&amp;IF($G9352="9","J","O")&amp;" "&amp;$I9352&amp;" "&amp;IF($I9352&lt;=TEXT(★完成資料!$A$1,"yyyymm"),TEXT(★完成資料!$A$1,"yyyymm"),"999999")&amp; " " &amp; LEFT(F9352 &amp; "          ",10))))</f>
        <v xml:space="preserve">T O 202205 yyyy00 HV        </v>
      </c>
      <c r="B9352" s="68" t="s">
        <v>489</v>
      </c>
      <c r="C9352" s="68" t="s">
        <v>143</v>
      </c>
      <c r="D9352" s="68" t="s">
        <v>287</v>
      </c>
      <c r="E9352" s="68" t="s">
        <v>531</v>
      </c>
      <c r="F9352" s="68" t="s">
        <v>360</v>
      </c>
      <c r="G9352" s="68" t="s">
        <v>76</v>
      </c>
      <c r="H9352" s="68" t="s">
        <v>492</v>
      </c>
      <c r="I9352" s="68" t="s">
        <v>647</v>
      </c>
      <c r="J9352" s="65">
        <v>3</v>
      </c>
      <c r="K9352" s="65">
        <v>0</v>
      </c>
      <c r="L9352" s="65">
        <v>302</v>
      </c>
      <c r="M9352" s="65" t="s">
        <v>338</v>
      </c>
    </row>
    <row r="9353" spans="1:13" ht="12.75" customHeight="1">
      <c r="A9353" s="65" t="str">
        <f>IF(ROW()=1,"KEY",IF(ISNA(VLOOKUP(B9353,車名対応マスタ!B:D,3,FALSE)),"",IF(VLOOKUP(B9353,車名対応マスタ!B:D,3,FALSE)="","",$D9353&amp;" "&amp;IF($G9353="9","J","O")&amp;" "&amp;$I9353&amp;" "&amp;IF($I9353&lt;=TEXT(★完成資料!$A$1,"yyyymm"),TEXT(★完成資料!$A$1,"yyyymm"),"999999")&amp; " " &amp; LEFT(F9353 &amp; "          ",10))))</f>
        <v xml:space="preserve">T O 202206 yyyy00 HV        </v>
      </c>
      <c r="B9353" s="68" t="s">
        <v>489</v>
      </c>
      <c r="C9353" s="68" t="s">
        <v>143</v>
      </c>
      <c r="D9353" s="68" t="s">
        <v>287</v>
      </c>
      <c r="E9353" s="68" t="s">
        <v>531</v>
      </c>
      <c r="F9353" s="68" t="s">
        <v>360</v>
      </c>
      <c r="G9353" s="68" t="s">
        <v>76</v>
      </c>
      <c r="H9353" s="68" t="s">
        <v>492</v>
      </c>
      <c r="I9353" s="68" t="s">
        <v>652</v>
      </c>
      <c r="J9353" s="65">
        <v>3</v>
      </c>
      <c r="K9353" s="65">
        <v>2</v>
      </c>
      <c r="L9353" s="65">
        <v>302</v>
      </c>
      <c r="M9353" s="65" t="s">
        <v>338</v>
      </c>
    </row>
    <row r="9354" spans="1:13" ht="12.75" customHeight="1">
      <c r="A9354" s="65" t="str">
        <f>IF(ROW()=1,"KEY",IF(ISNA(VLOOKUP(B9354,車名対応マスタ!B:D,3,FALSE)),"",IF(VLOOKUP(B9354,車名対応マスタ!B:D,3,FALSE)="","",$D9354&amp;" "&amp;IF($G9354="9","J","O")&amp;" "&amp;$I9354&amp;" "&amp;IF($I9354&lt;=TEXT(★完成資料!$A$1,"yyyymm"),TEXT(★完成資料!$A$1,"yyyymm"),"999999")&amp; " " &amp; LEFT(F9354 &amp; "          ",10))))</f>
        <v xml:space="preserve">T O 202207 yyyy00 HV        </v>
      </c>
      <c r="B9354" s="68" t="s">
        <v>489</v>
      </c>
      <c r="C9354" s="68" t="s">
        <v>143</v>
      </c>
      <c r="D9354" s="68" t="s">
        <v>287</v>
      </c>
      <c r="E9354" s="68" t="s">
        <v>531</v>
      </c>
      <c r="F9354" s="68" t="s">
        <v>360</v>
      </c>
      <c r="G9354" s="68" t="s">
        <v>76</v>
      </c>
      <c r="H9354" s="68" t="s">
        <v>492</v>
      </c>
      <c r="I9354" s="68" t="s">
        <v>655</v>
      </c>
      <c r="J9354" s="65">
        <v>3</v>
      </c>
      <c r="K9354" s="65">
        <v>0</v>
      </c>
      <c r="L9354" s="65">
        <v>302</v>
      </c>
      <c r="M9354" s="65" t="s">
        <v>338</v>
      </c>
    </row>
    <row r="9355" spans="1:13" ht="12.75" customHeight="1">
      <c r="A9355" s="65" t="str">
        <f>IF(ROW()=1,"KEY",IF(ISNA(VLOOKUP(B9355,車名対応マスタ!B:D,3,FALSE)),"",IF(VLOOKUP(B9355,車名対応マスタ!B:D,3,FALSE)="","",$D9355&amp;" "&amp;IF($G9355="9","J","O")&amp;" "&amp;$I9355&amp;" "&amp;IF($I9355&lt;=TEXT(★完成資料!$A$1,"yyyymm"),TEXT(★完成資料!$A$1,"yyyymm"),"999999")&amp; " " &amp; LEFT(F9355 &amp; "          ",10))))</f>
        <v xml:space="preserve">T O 202208 yyyy00 HV        </v>
      </c>
      <c r="B9355" s="68" t="s">
        <v>489</v>
      </c>
      <c r="C9355" s="68" t="s">
        <v>143</v>
      </c>
      <c r="D9355" s="68" t="s">
        <v>287</v>
      </c>
      <c r="E9355" s="68" t="s">
        <v>531</v>
      </c>
      <c r="F9355" s="68" t="s">
        <v>360</v>
      </c>
      <c r="G9355" s="68" t="s">
        <v>76</v>
      </c>
      <c r="H9355" s="68" t="s">
        <v>492</v>
      </c>
      <c r="I9355" s="68" t="s">
        <v>656</v>
      </c>
      <c r="J9355" s="65">
        <v>1</v>
      </c>
      <c r="K9355" s="65">
        <v>0</v>
      </c>
      <c r="L9355" s="65">
        <v>302</v>
      </c>
      <c r="M9355" s="65" t="s">
        <v>338</v>
      </c>
    </row>
    <row r="9356" spans="1:13" ht="12.75" customHeight="1">
      <c r="A9356" s="65" t="str">
        <f>IF(ROW()=1,"KEY",IF(ISNA(VLOOKUP(B9356,車名対応マスタ!B:D,3,FALSE)),"",IF(VLOOKUP(B9356,車名対応マスタ!B:D,3,FALSE)="","",$D9356&amp;" "&amp;IF($G9356="9","J","O")&amp;" "&amp;$I9356&amp;" "&amp;IF($I9356&lt;=TEXT(★完成資料!$A$1,"yyyymm"),TEXT(★完成資料!$A$1,"yyyymm"),"999999")&amp; " " &amp; LEFT(F9356 &amp; "          ",10))))</f>
        <v xml:space="preserve">T O 202209 yyyy00 HV        </v>
      </c>
      <c r="B9356" s="68" t="s">
        <v>489</v>
      </c>
      <c r="C9356" s="68" t="s">
        <v>143</v>
      </c>
      <c r="D9356" s="68" t="s">
        <v>287</v>
      </c>
      <c r="E9356" s="68" t="s">
        <v>531</v>
      </c>
      <c r="F9356" s="68" t="s">
        <v>360</v>
      </c>
      <c r="G9356" s="68" t="s">
        <v>76</v>
      </c>
      <c r="H9356" s="68" t="s">
        <v>492</v>
      </c>
      <c r="I9356" s="68" t="s">
        <v>657</v>
      </c>
      <c r="J9356" s="65">
        <v>4</v>
      </c>
      <c r="K9356" s="65">
        <v>1</v>
      </c>
      <c r="L9356" s="65">
        <v>302</v>
      </c>
      <c r="M9356" s="65" t="s">
        <v>338</v>
      </c>
    </row>
    <row r="9357" spans="1:13" ht="12.75" customHeight="1">
      <c r="A9357" s="65" t="str">
        <f>IF(ROW()=1,"KEY",IF(ISNA(VLOOKUP(B9357,車名対応マスタ!B:D,3,FALSE)),"",IF(VLOOKUP(B9357,車名対応マスタ!B:D,3,FALSE)="","",$D9357&amp;" "&amp;IF($G9357="9","J","O")&amp;" "&amp;$I9357&amp;" "&amp;IF($I9357&lt;=TEXT(★完成資料!$A$1,"yyyymm"),TEXT(★完成資料!$A$1,"yyyymm"),"999999")&amp; " " &amp; LEFT(F9357 &amp; "          ",10))))</f>
        <v xml:space="preserve">T O 202210 yyyy00 HV        </v>
      </c>
      <c r="B9357" s="68" t="s">
        <v>489</v>
      </c>
      <c r="C9357" s="68" t="s">
        <v>143</v>
      </c>
      <c r="D9357" s="68" t="s">
        <v>287</v>
      </c>
      <c r="E9357" s="68" t="s">
        <v>531</v>
      </c>
      <c r="F9357" s="68" t="s">
        <v>360</v>
      </c>
      <c r="G9357" s="68" t="s">
        <v>76</v>
      </c>
      <c r="H9357" s="68" t="s">
        <v>492</v>
      </c>
      <c r="I9357" s="68" t="s">
        <v>663</v>
      </c>
      <c r="J9357" s="65">
        <v>4</v>
      </c>
      <c r="K9357" s="65">
        <v>5</v>
      </c>
      <c r="L9357" s="65">
        <v>302</v>
      </c>
      <c r="M9357" s="65" t="s">
        <v>338</v>
      </c>
    </row>
    <row r="9358" spans="1:13" ht="12.75" customHeight="1">
      <c r="A9358" s="65" t="str">
        <f>IF(ROW()=1,"KEY",IF(ISNA(VLOOKUP(B9358,車名対応マスタ!B:D,3,FALSE)),"",IF(VLOOKUP(B9358,車名対応マスタ!B:D,3,FALSE)="","",$D9358&amp;" "&amp;IF($G9358="9","J","O")&amp;" "&amp;$I9358&amp;" "&amp;IF($I9358&lt;=TEXT(★完成資料!$A$1,"yyyymm"),TEXT(★完成資料!$A$1,"yyyymm"),"999999")&amp; " " &amp; LEFT(F9358 &amp; "          ",10))))</f>
        <v xml:space="preserve">T O 202201 yyyy00 HV        </v>
      </c>
      <c r="B9358" s="68" t="s">
        <v>489</v>
      </c>
      <c r="C9358" s="68" t="s">
        <v>143</v>
      </c>
      <c r="D9358" s="68" t="s">
        <v>287</v>
      </c>
      <c r="E9358" s="68" t="s">
        <v>531</v>
      </c>
      <c r="F9358" s="68" t="s">
        <v>360</v>
      </c>
      <c r="G9358" s="68" t="s">
        <v>76</v>
      </c>
      <c r="H9358" s="68" t="s">
        <v>492</v>
      </c>
      <c r="I9358" s="68" t="s">
        <v>639</v>
      </c>
      <c r="J9358" s="65">
        <v>5</v>
      </c>
      <c r="K9358" s="65">
        <v>0</v>
      </c>
      <c r="L9358" s="65">
        <v>313</v>
      </c>
      <c r="M9358" s="65" t="s">
        <v>294</v>
      </c>
    </row>
    <row r="9359" spans="1:13" ht="12.75" customHeight="1">
      <c r="A9359" s="65" t="str">
        <f>IF(ROW()=1,"KEY",IF(ISNA(VLOOKUP(B9359,車名対応マスタ!B:D,3,FALSE)),"",IF(VLOOKUP(B9359,車名対応マスタ!B:D,3,FALSE)="","",$D9359&amp;" "&amp;IF($G9359="9","J","O")&amp;" "&amp;$I9359&amp;" "&amp;IF($I9359&lt;=TEXT(★完成資料!$A$1,"yyyymm"),TEXT(★完成資料!$A$1,"yyyymm"),"999999")&amp; " " &amp; LEFT(F9359 &amp; "          ",10))))</f>
        <v xml:space="preserve">T O 202202 yyyy00 HV        </v>
      </c>
      <c r="B9359" s="68" t="s">
        <v>489</v>
      </c>
      <c r="C9359" s="68" t="s">
        <v>143</v>
      </c>
      <c r="D9359" s="68" t="s">
        <v>287</v>
      </c>
      <c r="E9359" s="68" t="s">
        <v>531</v>
      </c>
      <c r="F9359" s="68" t="s">
        <v>360</v>
      </c>
      <c r="G9359" s="68" t="s">
        <v>76</v>
      </c>
      <c r="H9359" s="68" t="s">
        <v>492</v>
      </c>
      <c r="I9359" s="68" t="s">
        <v>640</v>
      </c>
      <c r="J9359" s="65">
        <v>8</v>
      </c>
      <c r="K9359" s="65">
        <v>0</v>
      </c>
      <c r="L9359" s="65">
        <v>313</v>
      </c>
      <c r="M9359" s="65" t="s">
        <v>294</v>
      </c>
    </row>
    <row r="9360" spans="1:13" ht="12.75" customHeight="1">
      <c r="A9360" s="65" t="str">
        <f>IF(ROW()=1,"KEY",IF(ISNA(VLOOKUP(B9360,車名対応マスタ!B:D,3,FALSE)),"",IF(VLOOKUP(B9360,車名対応マスタ!B:D,3,FALSE)="","",$D9360&amp;" "&amp;IF($G9360="9","J","O")&amp;" "&amp;$I9360&amp;" "&amp;IF($I9360&lt;=TEXT(★完成資料!$A$1,"yyyymm"),TEXT(★完成資料!$A$1,"yyyymm"),"999999")&amp; " " &amp; LEFT(F9360 &amp; "          ",10))))</f>
        <v xml:space="preserve">T O 202203 yyyy00 HV        </v>
      </c>
      <c r="B9360" s="68" t="s">
        <v>489</v>
      </c>
      <c r="C9360" s="68" t="s">
        <v>143</v>
      </c>
      <c r="D9360" s="68" t="s">
        <v>287</v>
      </c>
      <c r="E9360" s="68" t="s">
        <v>531</v>
      </c>
      <c r="F9360" s="68" t="s">
        <v>360</v>
      </c>
      <c r="G9360" s="68" t="s">
        <v>76</v>
      </c>
      <c r="H9360" s="68" t="s">
        <v>492</v>
      </c>
      <c r="I9360" s="68" t="s">
        <v>641</v>
      </c>
      <c r="J9360" s="65">
        <v>21</v>
      </c>
      <c r="K9360" s="65">
        <v>0</v>
      </c>
      <c r="L9360" s="65">
        <v>313</v>
      </c>
      <c r="M9360" s="65" t="s">
        <v>294</v>
      </c>
    </row>
    <row r="9361" spans="1:13" ht="12.75" customHeight="1">
      <c r="A9361" s="65" t="str">
        <f>IF(ROW()=1,"KEY",IF(ISNA(VLOOKUP(B9361,車名対応マスタ!B:D,3,FALSE)),"",IF(VLOOKUP(B9361,車名対応マスタ!B:D,3,FALSE)="","",$D9361&amp;" "&amp;IF($G9361="9","J","O")&amp;" "&amp;$I9361&amp;" "&amp;IF($I9361&lt;=TEXT(★完成資料!$A$1,"yyyymm"),TEXT(★完成資料!$A$1,"yyyymm"),"999999")&amp; " " &amp; LEFT(F9361 &amp; "          ",10))))</f>
        <v xml:space="preserve">T O 202204 yyyy00 HV        </v>
      </c>
      <c r="B9361" s="68" t="s">
        <v>489</v>
      </c>
      <c r="C9361" s="68" t="s">
        <v>143</v>
      </c>
      <c r="D9361" s="68" t="s">
        <v>287</v>
      </c>
      <c r="E9361" s="68" t="s">
        <v>531</v>
      </c>
      <c r="F9361" s="68" t="s">
        <v>360</v>
      </c>
      <c r="G9361" s="68" t="s">
        <v>76</v>
      </c>
      <c r="H9361" s="68" t="s">
        <v>492</v>
      </c>
      <c r="I9361" s="68" t="s">
        <v>642</v>
      </c>
      <c r="J9361" s="65">
        <v>44</v>
      </c>
      <c r="K9361" s="65">
        <v>3</v>
      </c>
      <c r="L9361" s="65">
        <v>313</v>
      </c>
      <c r="M9361" s="65" t="s">
        <v>294</v>
      </c>
    </row>
    <row r="9362" spans="1:13" ht="12.75" customHeight="1">
      <c r="A9362" s="65" t="str">
        <f>IF(ROW()=1,"KEY",IF(ISNA(VLOOKUP(B9362,車名対応マスタ!B:D,3,FALSE)),"",IF(VLOOKUP(B9362,車名対応マスタ!B:D,3,FALSE)="","",$D9362&amp;" "&amp;IF($G9362="9","J","O")&amp;" "&amp;$I9362&amp;" "&amp;IF($I9362&lt;=TEXT(★完成資料!$A$1,"yyyymm"),TEXT(★完成資料!$A$1,"yyyymm"),"999999")&amp; " " &amp; LEFT(F9362 &amp; "          ",10))))</f>
        <v xml:space="preserve">T O 202205 yyyy00 HV        </v>
      </c>
      <c r="B9362" s="68" t="s">
        <v>489</v>
      </c>
      <c r="C9362" s="68" t="s">
        <v>143</v>
      </c>
      <c r="D9362" s="68" t="s">
        <v>287</v>
      </c>
      <c r="E9362" s="68" t="s">
        <v>531</v>
      </c>
      <c r="F9362" s="68" t="s">
        <v>360</v>
      </c>
      <c r="G9362" s="68" t="s">
        <v>76</v>
      </c>
      <c r="H9362" s="68" t="s">
        <v>492</v>
      </c>
      <c r="I9362" s="68" t="s">
        <v>647</v>
      </c>
      <c r="J9362" s="65">
        <v>41</v>
      </c>
      <c r="K9362" s="65">
        <v>20</v>
      </c>
      <c r="L9362" s="65">
        <v>313</v>
      </c>
      <c r="M9362" s="65" t="s">
        <v>294</v>
      </c>
    </row>
    <row r="9363" spans="1:13" ht="12.75" customHeight="1">
      <c r="A9363" s="65" t="str">
        <f>IF(ROW()=1,"KEY",IF(ISNA(VLOOKUP(B9363,車名対応マスタ!B:D,3,FALSE)),"",IF(VLOOKUP(B9363,車名対応マスタ!B:D,3,FALSE)="","",$D9363&amp;" "&amp;IF($G9363="9","J","O")&amp;" "&amp;$I9363&amp;" "&amp;IF($I9363&lt;=TEXT(★完成資料!$A$1,"yyyymm"),TEXT(★完成資料!$A$1,"yyyymm"),"999999")&amp; " " &amp; LEFT(F9363 &amp; "          ",10))))</f>
        <v xml:space="preserve">T O 202206 yyyy00 HV        </v>
      </c>
      <c r="B9363" s="68" t="s">
        <v>489</v>
      </c>
      <c r="C9363" s="68" t="s">
        <v>143</v>
      </c>
      <c r="D9363" s="68" t="s">
        <v>287</v>
      </c>
      <c r="E9363" s="68" t="s">
        <v>531</v>
      </c>
      <c r="F9363" s="68" t="s">
        <v>360</v>
      </c>
      <c r="G9363" s="68" t="s">
        <v>76</v>
      </c>
      <c r="H9363" s="68" t="s">
        <v>492</v>
      </c>
      <c r="I9363" s="68" t="s">
        <v>652</v>
      </c>
      <c r="J9363" s="65">
        <v>18</v>
      </c>
      <c r="K9363" s="65">
        <v>26</v>
      </c>
      <c r="L9363" s="65">
        <v>313</v>
      </c>
      <c r="M9363" s="65" t="s">
        <v>294</v>
      </c>
    </row>
    <row r="9364" spans="1:13" ht="12.75" customHeight="1">
      <c r="A9364" s="65" t="str">
        <f>IF(ROW()=1,"KEY",IF(ISNA(VLOOKUP(B9364,車名対応マスタ!B:D,3,FALSE)),"",IF(VLOOKUP(B9364,車名対応マスタ!B:D,3,FALSE)="","",$D9364&amp;" "&amp;IF($G9364="9","J","O")&amp;" "&amp;$I9364&amp;" "&amp;IF($I9364&lt;=TEXT(★完成資料!$A$1,"yyyymm"),TEXT(★完成資料!$A$1,"yyyymm"),"999999")&amp; " " &amp; LEFT(F9364 &amp; "          ",10))))</f>
        <v xml:space="preserve">T O 202207 yyyy00 HV        </v>
      </c>
      <c r="B9364" s="68" t="s">
        <v>489</v>
      </c>
      <c r="C9364" s="68" t="s">
        <v>143</v>
      </c>
      <c r="D9364" s="68" t="s">
        <v>287</v>
      </c>
      <c r="E9364" s="68" t="s">
        <v>531</v>
      </c>
      <c r="F9364" s="68" t="s">
        <v>360</v>
      </c>
      <c r="G9364" s="68" t="s">
        <v>76</v>
      </c>
      <c r="H9364" s="68" t="s">
        <v>492</v>
      </c>
      <c r="I9364" s="68" t="s">
        <v>655</v>
      </c>
      <c r="J9364" s="65">
        <v>17</v>
      </c>
      <c r="K9364" s="65">
        <v>16</v>
      </c>
      <c r="L9364" s="65">
        <v>313</v>
      </c>
      <c r="M9364" s="65" t="s">
        <v>294</v>
      </c>
    </row>
    <row r="9365" spans="1:13" ht="12.75" customHeight="1">
      <c r="A9365" s="65" t="str">
        <f>IF(ROW()=1,"KEY",IF(ISNA(VLOOKUP(B9365,車名対応マスタ!B:D,3,FALSE)),"",IF(VLOOKUP(B9365,車名対応マスタ!B:D,3,FALSE)="","",$D9365&amp;" "&amp;IF($G9365="9","J","O")&amp;" "&amp;$I9365&amp;" "&amp;IF($I9365&lt;=TEXT(★完成資料!$A$1,"yyyymm"),TEXT(★完成資料!$A$1,"yyyymm"),"999999")&amp; " " &amp; LEFT(F9365 &amp; "          ",10))))</f>
        <v xml:space="preserve">T O 202208 yyyy00 HV        </v>
      </c>
      <c r="B9365" s="68" t="s">
        <v>489</v>
      </c>
      <c r="C9365" s="68" t="s">
        <v>143</v>
      </c>
      <c r="D9365" s="68" t="s">
        <v>287</v>
      </c>
      <c r="E9365" s="68" t="s">
        <v>531</v>
      </c>
      <c r="F9365" s="68" t="s">
        <v>360</v>
      </c>
      <c r="G9365" s="68" t="s">
        <v>76</v>
      </c>
      <c r="H9365" s="68" t="s">
        <v>492</v>
      </c>
      <c r="I9365" s="68" t="s">
        <v>656</v>
      </c>
      <c r="J9365" s="65">
        <v>20</v>
      </c>
      <c r="K9365" s="65">
        <v>8</v>
      </c>
      <c r="L9365" s="65">
        <v>313</v>
      </c>
      <c r="M9365" s="65" t="s">
        <v>294</v>
      </c>
    </row>
    <row r="9366" spans="1:13" ht="12.75" customHeight="1">
      <c r="A9366" s="65" t="str">
        <f>IF(ROW()=1,"KEY",IF(ISNA(VLOOKUP(B9366,車名対応マスタ!B:D,3,FALSE)),"",IF(VLOOKUP(B9366,車名対応マスタ!B:D,3,FALSE)="","",$D9366&amp;" "&amp;IF($G9366="9","J","O")&amp;" "&amp;$I9366&amp;" "&amp;IF($I9366&lt;=TEXT(★完成資料!$A$1,"yyyymm"),TEXT(★完成資料!$A$1,"yyyymm"),"999999")&amp; " " &amp; LEFT(F9366 &amp; "          ",10))))</f>
        <v xml:space="preserve">T O 202209 yyyy00 HV        </v>
      </c>
      <c r="B9366" s="68" t="s">
        <v>489</v>
      </c>
      <c r="C9366" s="68" t="s">
        <v>143</v>
      </c>
      <c r="D9366" s="68" t="s">
        <v>287</v>
      </c>
      <c r="E9366" s="68" t="s">
        <v>531</v>
      </c>
      <c r="F9366" s="68" t="s">
        <v>360</v>
      </c>
      <c r="G9366" s="68" t="s">
        <v>76</v>
      </c>
      <c r="H9366" s="68" t="s">
        <v>492</v>
      </c>
      <c r="I9366" s="68" t="s">
        <v>657</v>
      </c>
      <c r="J9366" s="65">
        <v>31</v>
      </c>
      <c r="K9366" s="65">
        <v>15</v>
      </c>
      <c r="L9366" s="65">
        <v>313</v>
      </c>
      <c r="M9366" s="65" t="s">
        <v>294</v>
      </c>
    </row>
    <row r="9367" spans="1:13" ht="12.75" customHeight="1">
      <c r="A9367" s="65" t="str">
        <f>IF(ROW()=1,"KEY",IF(ISNA(VLOOKUP(B9367,車名対応マスタ!B:D,3,FALSE)),"",IF(VLOOKUP(B9367,車名対応マスタ!B:D,3,FALSE)="","",$D9367&amp;" "&amp;IF($G9367="9","J","O")&amp;" "&amp;$I9367&amp;" "&amp;IF($I9367&lt;=TEXT(★完成資料!$A$1,"yyyymm"),TEXT(★完成資料!$A$1,"yyyymm"),"999999")&amp; " " &amp; LEFT(F9367 &amp; "          ",10))))</f>
        <v xml:space="preserve">T O 202210 yyyy00 HV        </v>
      </c>
      <c r="B9367" s="68" t="s">
        <v>489</v>
      </c>
      <c r="C9367" s="68" t="s">
        <v>143</v>
      </c>
      <c r="D9367" s="68" t="s">
        <v>287</v>
      </c>
      <c r="E9367" s="68" t="s">
        <v>531</v>
      </c>
      <c r="F9367" s="68" t="s">
        <v>360</v>
      </c>
      <c r="G9367" s="68" t="s">
        <v>76</v>
      </c>
      <c r="H9367" s="68" t="s">
        <v>492</v>
      </c>
      <c r="I9367" s="68" t="s">
        <v>663</v>
      </c>
      <c r="J9367" s="65">
        <v>37</v>
      </c>
      <c r="K9367" s="65">
        <v>16</v>
      </c>
      <c r="L9367" s="65">
        <v>313</v>
      </c>
      <c r="M9367" s="65" t="s">
        <v>294</v>
      </c>
    </row>
    <row r="9368" spans="1:13" ht="12.75" customHeight="1">
      <c r="A9368" s="65" t="str">
        <f>IF(ROW()=1,"KEY",IF(ISNA(VLOOKUP(B9368,車名対応マスタ!B:D,3,FALSE)),"",IF(VLOOKUP(B9368,車名対応マスタ!B:D,3,FALSE)="","",$D9368&amp;" "&amp;IF($G9368="9","J","O")&amp;" "&amp;$I9368&amp;" "&amp;IF($I9368&lt;=TEXT(★完成資料!$A$1,"yyyymm"),TEXT(★完成資料!$A$1,"yyyymm"),"999999")&amp; " " &amp; LEFT(F9368 &amp; "          ",10))))</f>
        <v xml:space="preserve">T O 202201 yyyy00 HV        </v>
      </c>
      <c r="B9368" s="68" t="s">
        <v>489</v>
      </c>
      <c r="C9368" s="68" t="s">
        <v>143</v>
      </c>
      <c r="D9368" s="68" t="s">
        <v>287</v>
      </c>
      <c r="E9368" s="68" t="s">
        <v>531</v>
      </c>
      <c r="F9368" s="68" t="s">
        <v>360</v>
      </c>
      <c r="G9368" s="68" t="s">
        <v>76</v>
      </c>
      <c r="H9368" s="68" t="s">
        <v>492</v>
      </c>
      <c r="I9368" s="68" t="s">
        <v>639</v>
      </c>
      <c r="J9368" s="65">
        <v>42</v>
      </c>
      <c r="K9368" s="65">
        <v>0</v>
      </c>
      <c r="L9368" s="65">
        <v>315</v>
      </c>
      <c r="M9368" s="65" t="s">
        <v>295</v>
      </c>
    </row>
    <row r="9369" spans="1:13" ht="12.75" customHeight="1">
      <c r="A9369" s="65" t="str">
        <f>IF(ROW()=1,"KEY",IF(ISNA(VLOOKUP(B9369,車名対応マスタ!B:D,3,FALSE)),"",IF(VLOOKUP(B9369,車名対応マスタ!B:D,3,FALSE)="","",$D9369&amp;" "&amp;IF($G9369="9","J","O")&amp;" "&amp;$I9369&amp;" "&amp;IF($I9369&lt;=TEXT(★完成資料!$A$1,"yyyymm"),TEXT(★完成資料!$A$1,"yyyymm"),"999999")&amp; " " &amp; LEFT(F9369 &amp; "          ",10))))</f>
        <v xml:space="preserve">T O 202202 yyyy00 HV        </v>
      </c>
      <c r="B9369" s="68" t="s">
        <v>489</v>
      </c>
      <c r="C9369" s="68" t="s">
        <v>143</v>
      </c>
      <c r="D9369" s="68" t="s">
        <v>287</v>
      </c>
      <c r="E9369" s="68" t="s">
        <v>531</v>
      </c>
      <c r="F9369" s="68" t="s">
        <v>360</v>
      </c>
      <c r="G9369" s="68" t="s">
        <v>76</v>
      </c>
      <c r="H9369" s="68" t="s">
        <v>492</v>
      </c>
      <c r="I9369" s="68" t="s">
        <v>640</v>
      </c>
      <c r="J9369" s="65">
        <v>41</v>
      </c>
      <c r="K9369" s="65">
        <v>0</v>
      </c>
      <c r="L9369" s="65">
        <v>315</v>
      </c>
      <c r="M9369" s="65" t="s">
        <v>295</v>
      </c>
    </row>
    <row r="9370" spans="1:13" ht="12.75" customHeight="1">
      <c r="A9370" s="65" t="str">
        <f>IF(ROW()=1,"KEY",IF(ISNA(VLOOKUP(B9370,車名対応マスタ!B:D,3,FALSE)),"",IF(VLOOKUP(B9370,車名対応マスタ!B:D,3,FALSE)="","",$D9370&amp;" "&amp;IF($G9370="9","J","O")&amp;" "&amp;$I9370&amp;" "&amp;IF($I9370&lt;=TEXT(★完成資料!$A$1,"yyyymm"),TEXT(★完成資料!$A$1,"yyyymm"),"999999")&amp; " " &amp; LEFT(F9370 &amp; "          ",10))))</f>
        <v xml:space="preserve">T O 202203 yyyy00 HV        </v>
      </c>
      <c r="B9370" s="68" t="s">
        <v>489</v>
      </c>
      <c r="C9370" s="68" t="s">
        <v>143</v>
      </c>
      <c r="D9370" s="68" t="s">
        <v>287</v>
      </c>
      <c r="E9370" s="68" t="s">
        <v>531</v>
      </c>
      <c r="F9370" s="68" t="s">
        <v>360</v>
      </c>
      <c r="G9370" s="68" t="s">
        <v>76</v>
      </c>
      <c r="H9370" s="68" t="s">
        <v>492</v>
      </c>
      <c r="I9370" s="68" t="s">
        <v>641</v>
      </c>
      <c r="J9370" s="65">
        <v>48</v>
      </c>
      <c r="K9370" s="65">
        <v>0</v>
      </c>
      <c r="L9370" s="65">
        <v>315</v>
      </c>
      <c r="M9370" s="65" t="s">
        <v>295</v>
      </c>
    </row>
    <row r="9371" spans="1:13" ht="12.75" customHeight="1">
      <c r="A9371" s="65" t="str">
        <f>IF(ROW()=1,"KEY",IF(ISNA(VLOOKUP(B9371,車名対応マスタ!B:D,3,FALSE)),"",IF(VLOOKUP(B9371,車名対応マスタ!B:D,3,FALSE)="","",$D9371&amp;" "&amp;IF($G9371="9","J","O")&amp;" "&amp;$I9371&amp;" "&amp;IF($I9371&lt;=TEXT(★完成資料!$A$1,"yyyymm"),TEXT(★完成資料!$A$1,"yyyymm"),"999999")&amp; " " &amp; LEFT(F9371 &amp; "          ",10))))</f>
        <v xml:space="preserve">T O 202204 yyyy00 HV        </v>
      </c>
      <c r="B9371" s="68" t="s">
        <v>489</v>
      </c>
      <c r="C9371" s="68" t="s">
        <v>143</v>
      </c>
      <c r="D9371" s="68" t="s">
        <v>287</v>
      </c>
      <c r="E9371" s="68" t="s">
        <v>531</v>
      </c>
      <c r="F9371" s="68" t="s">
        <v>360</v>
      </c>
      <c r="G9371" s="68" t="s">
        <v>76</v>
      </c>
      <c r="H9371" s="68" t="s">
        <v>492</v>
      </c>
      <c r="I9371" s="68" t="s">
        <v>642</v>
      </c>
      <c r="J9371" s="65">
        <v>37</v>
      </c>
      <c r="K9371" s="65">
        <v>24</v>
      </c>
      <c r="L9371" s="65">
        <v>315</v>
      </c>
      <c r="M9371" s="65" t="s">
        <v>295</v>
      </c>
    </row>
    <row r="9372" spans="1:13" ht="12.75" customHeight="1">
      <c r="A9372" s="65" t="str">
        <f>IF(ROW()=1,"KEY",IF(ISNA(VLOOKUP(B9372,車名対応マスタ!B:D,3,FALSE)),"",IF(VLOOKUP(B9372,車名対応マスタ!B:D,3,FALSE)="","",$D9372&amp;" "&amp;IF($G9372="9","J","O")&amp;" "&amp;$I9372&amp;" "&amp;IF($I9372&lt;=TEXT(★完成資料!$A$1,"yyyymm"),TEXT(★完成資料!$A$1,"yyyymm"),"999999")&amp; " " &amp; LEFT(F9372 &amp; "          ",10))))</f>
        <v xml:space="preserve">T O 202205 yyyy00 HV        </v>
      </c>
      <c r="B9372" s="68" t="s">
        <v>489</v>
      </c>
      <c r="C9372" s="68" t="s">
        <v>143</v>
      </c>
      <c r="D9372" s="68" t="s">
        <v>287</v>
      </c>
      <c r="E9372" s="68" t="s">
        <v>531</v>
      </c>
      <c r="F9372" s="68" t="s">
        <v>360</v>
      </c>
      <c r="G9372" s="68" t="s">
        <v>76</v>
      </c>
      <c r="H9372" s="68" t="s">
        <v>492</v>
      </c>
      <c r="I9372" s="68" t="s">
        <v>647</v>
      </c>
      <c r="J9372" s="65">
        <v>43</v>
      </c>
      <c r="K9372" s="65">
        <v>29</v>
      </c>
      <c r="L9372" s="65">
        <v>315</v>
      </c>
      <c r="M9372" s="65" t="s">
        <v>295</v>
      </c>
    </row>
    <row r="9373" spans="1:13" ht="12.75" customHeight="1">
      <c r="A9373" s="65" t="str">
        <f>IF(ROW()=1,"KEY",IF(ISNA(VLOOKUP(B9373,車名対応マスタ!B:D,3,FALSE)),"",IF(VLOOKUP(B9373,車名対応マスタ!B:D,3,FALSE)="","",$D9373&amp;" "&amp;IF($G9373="9","J","O")&amp;" "&amp;$I9373&amp;" "&amp;IF($I9373&lt;=TEXT(★完成資料!$A$1,"yyyymm"),TEXT(★完成資料!$A$1,"yyyymm"),"999999")&amp; " " &amp; LEFT(F9373 &amp; "          ",10))))</f>
        <v xml:space="preserve">T O 202206 yyyy00 HV        </v>
      </c>
      <c r="B9373" s="68" t="s">
        <v>489</v>
      </c>
      <c r="C9373" s="68" t="s">
        <v>143</v>
      </c>
      <c r="D9373" s="68" t="s">
        <v>287</v>
      </c>
      <c r="E9373" s="68" t="s">
        <v>531</v>
      </c>
      <c r="F9373" s="68" t="s">
        <v>360</v>
      </c>
      <c r="G9373" s="68" t="s">
        <v>76</v>
      </c>
      <c r="H9373" s="68" t="s">
        <v>492</v>
      </c>
      <c r="I9373" s="68" t="s">
        <v>652</v>
      </c>
      <c r="J9373" s="65">
        <v>44</v>
      </c>
      <c r="K9373" s="65">
        <v>47</v>
      </c>
      <c r="L9373" s="65">
        <v>315</v>
      </c>
      <c r="M9373" s="65" t="s">
        <v>295</v>
      </c>
    </row>
    <row r="9374" spans="1:13" ht="12.75" customHeight="1">
      <c r="A9374" s="65" t="str">
        <f>IF(ROW()=1,"KEY",IF(ISNA(VLOOKUP(B9374,車名対応マスタ!B:D,3,FALSE)),"",IF(VLOOKUP(B9374,車名対応マスタ!B:D,3,FALSE)="","",$D9374&amp;" "&amp;IF($G9374="9","J","O")&amp;" "&amp;$I9374&amp;" "&amp;IF($I9374&lt;=TEXT(★完成資料!$A$1,"yyyymm"),TEXT(★完成資料!$A$1,"yyyymm"),"999999")&amp; " " &amp; LEFT(F9374 &amp; "          ",10))))</f>
        <v xml:space="preserve">T O 202207 yyyy00 HV        </v>
      </c>
      <c r="B9374" s="68" t="s">
        <v>489</v>
      </c>
      <c r="C9374" s="68" t="s">
        <v>143</v>
      </c>
      <c r="D9374" s="68" t="s">
        <v>287</v>
      </c>
      <c r="E9374" s="68" t="s">
        <v>531</v>
      </c>
      <c r="F9374" s="68" t="s">
        <v>360</v>
      </c>
      <c r="G9374" s="68" t="s">
        <v>76</v>
      </c>
      <c r="H9374" s="68" t="s">
        <v>492</v>
      </c>
      <c r="I9374" s="68" t="s">
        <v>655</v>
      </c>
      <c r="J9374" s="65">
        <v>41</v>
      </c>
      <c r="K9374" s="65">
        <v>29</v>
      </c>
      <c r="L9374" s="65">
        <v>315</v>
      </c>
      <c r="M9374" s="65" t="s">
        <v>295</v>
      </c>
    </row>
    <row r="9375" spans="1:13" ht="12.75" customHeight="1">
      <c r="A9375" s="65" t="str">
        <f>IF(ROW()=1,"KEY",IF(ISNA(VLOOKUP(B9375,車名対応マスタ!B:D,3,FALSE)),"",IF(VLOOKUP(B9375,車名対応マスタ!B:D,3,FALSE)="","",$D9375&amp;" "&amp;IF($G9375="9","J","O")&amp;" "&amp;$I9375&amp;" "&amp;IF($I9375&lt;=TEXT(★完成資料!$A$1,"yyyymm"),TEXT(★完成資料!$A$1,"yyyymm"),"999999")&amp; " " &amp; LEFT(F9375 &amp; "          ",10))))</f>
        <v xml:space="preserve">T O 202208 yyyy00 HV        </v>
      </c>
      <c r="B9375" s="68" t="s">
        <v>489</v>
      </c>
      <c r="C9375" s="68" t="s">
        <v>143</v>
      </c>
      <c r="D9375" s="68" t="s">
        <v>287</v>
      </c>
      <c r="E9375" s="68" t="s">
        <v>531</v>
      </c>
      <c r="F9375" s="68" t="s">
        <v>360</v>
      </c>
      <c r="G9375" s="68" t="s">
        <v>76</v>
      </c>
      <c r="H9375" s="68" t="s">
        <v>492</v>
      </c>
      <c r="I9375" s="68" t="s">
        <v>656</v>
      </c>
      <c r="J9375" s="65">
        <v>88</v>
      </c>
      <c r="K9375" s="65">
        <v>31</v>
      </c>
      <c r="L9375" s="65">
        <v>315</v>
      </c>
      <c r="M9375" s="65" t="s">
        <v>295</v>
      </c>
    </row>
    <row r="9376" spans="1:13" ht="12.75" customHeight="1">
      <c r="A9376" s="65" t="str">
        <f>IF(ROW()=1,"KEY",IF(ISNA(VLOOKUP(B9376,車名対応マスタ!B:D,3,FALSE)),"",IF(VLOOKUP(B9376,車名対応マスタ!B:D,3,FALSE)="","",$D9376&amp;" "&amp;IF($G9376="9","J","O")&amp;" "&amp;$I9376&amp;" "&amp;IF($I9376&lt;=TEXT(★完成資料!$A$1,"yyyymm"),TEXT(★完成資料!$A$1,"yyyymm"),"999999")&amp; " " &amp; LEFT(F9376 &amp; "          ",10))))</f>
        <v xml:space="preserve">T O 202209 yyyy00 HV        </v>
      </c>
      <c r="B9376" s="68" t="s">
        <v>489</v>
      </c>
      <c r="C9376" s="68" t="s">
        <v>143</v>
      </c>
      <c r="D9376" s="68" t="s">
        <v>287</v>
      </c>
      <c r="E9376" s="68" t="s">
        <v>531</v>
      </c>
      <c r="F9376" s="68" t="s">
        <v>360</v>
      </c>
      <c r="G9376" s="68" t="s">
        <v>76</v>
      </c>
      <c r="H9376" s="68" t="s">
        <v>492</v>
      </c>
      <c r="I9376" s="68" t="s">
        <v>657</v>
      </c>
      <c r="J9376" s="65">
        <v>91</v>
      </c>
      <c r="K9376" s="65">
        <v>25</v>
      </c>
      <c r="L9376" s="65">
        <v>315</v>
      </c>
      <c r="M9376" s="65" t="s">
        <v>295</v>
      </c>
    </row>
    <row r="9377" spans="1:13" ht="12.75" customHeight="1">
      <c r="A9377" s="65" t="str">
        <f>IF(ROW()=1,"KEY",IF(ISNA(VLOOKUP(B9377,車名対応マスタ!B:D,3,FALSE)),"",IF(VLOOKUP(B9377,車名対応マスタ!B:D,3,FALSE)="","",$D9377&amp;" "&amp;IF($G9377="9","J","O")&amp;" "&amp;$I9377&amp;" "&amp;IF($I9377&lt;=TEXT(★完成資料!$A$1,"yyyymm"),TEXT(★完成資料!$A$1,"yyyymm"),"999999")&amp; " " &amp; LEFT(F9377 &amp; "          ",10))))</f>
        <v xml:space="preserve">T O 202210 yyyy00 HV        </v>
      </c>
      <c r="B9377" s="68" t="s">
        <v>489</v>
      </c>
      <c r="C9377" s="68" t="s">
        <v>143</v>
      </c>
      <c r="D9377" s="68" t="s">
        <v>287</v>
      </c>
      <c r="E9377" s="68" t="s">
        <v>531</v>
      </c>
      <c r="F9377" s="68" t="s">
        <v>360</v>
      </c>
      <c r="G9377" s="68" t="s">
        <v>76</v>
      </c>
      <c r="H9377" s="68" t="s">
        <v>492</v>
      </c>
      <c r="I9377" s="68" t="s">
        <v>663</v>
      </c>
      <c r="J9377" s="65">
        <v>76</v>
      </c>
      <c r="K9377" s="65">
        <v>24</v>
      </c>
      <c r="L9377" s="65">
        <v>315</v>
      </c>
      <c r="M9377" s="65" t="s">
        <v>295</v>
      </c>
    </row>
    <row r="9378" spans="1:13" ht="12.75" customHeight="1">
      <c r="A9378" s="65" t="str">
        <f>IF(ROW()=1,"KEY",IF(ISNA(VLOOKUP(B9378,車名対応マスタ!B:D,3,FALSE)),"",IF(VLOOKUP(B9378,車名対応マスタ!B:D,3,FALSE)="","",$D9378&amp;" "&amp;IF($G9378="9","J","O")&amp;" "&amp;$I9378&amp;" "&amp;IF($I9378&lt;=TEXT(★完成資料!$A$1,"yyyymm"),TEXT(★完成資料!$A$1,"yyyymm"),"999999")&amp; " " &amp; LEFT(F9378 &amp; "          ",10))))</f>
        <v xml:space="preserve">T O 202201 yyyy00 HV        </v>
      </c>
      <c r="B9378" s="68" t="s">
        <v>489</v>
      </c>
      <c r="C9378" s="68" t="s">
        <v>143</v>
      </c>
      <c r="D9378" s="68" t="s">
        <v>287</v>
      </c>
      <c r="E9378" s="68" t="s">
        <v>531</v>
      </c>
      <c r="F9378" s="68" t="s">
        <v>360</v>
      </c>
      <c r="G9378" s="68" t="s">
        <v>76</v>
      </c>
      <c r="H9378" s="68" t="s">
        <v>492</v>
      </c>
      <c r="I9378" s="68" t="s">
        <v>639</v>
      </c>
      <c r="J9378" s="65">
        <v>18</v>
      </c>
      <c r="K9378" s="65">
        <v>0</v>
      </c>
      <c r="L9378" s="65">
        <v>202</v>
      </c>
      <c r="M9378" s="65" t="s">
        <v>427</v>
      </c>
    </row>
    <row r="9379" spans="1:13" ht="12.75" customHeight="1">
      <c r="A9379" s="65" t="str">
        <f>IF(ROW()=1,"KEY",IF(ISNA(VLOOKUP(B9379,車名対応マスタ!B:D,3,FALSE)),"",IF(VLOOKUP(B9379,車名対応マスタ!B:D,3,FALSE)="","",$D9379&amp;" "&amp;IF($G9379="9","J","O")&amp;" "&amp;$I9379&amp;" "&amp;IF($I9379&lt;=TEXT(★完成資料!$A$1,"yyyymm"),TEXT(★完成資料!$A$1,"yyyymm"),"999999")&amp; " " &amp; LEFT(F9379 &amp; "          ",10))))</f>
        <v xml:space="preserve">T O 202202 yyyy00 HV        </v>
      </c>
      <c r="B9379" s="68" t="s">
        <v>489</v>
      </c>
      <c r="C9379" s="68" t="s">
        <v>143</v>
      </c>
      <c r="D9379" s="68" t="s">
        <v>287</v>
      </c>
      <c r="E9379" s="68" t="s">
        <v>531</v>
      </c>
      <c r="F9379" s="68" t="s">
        <v>360</v>
      </c>
      <c r="G9379" s="68" t="s">
        <v>76</v>
      </c>
      <c r="H9379" s="68" t="s">
        <v>492</v>
      </c>
      <c r="I9379" s="68" t="s">
        <v>640</v>
      </c>
      <c r="J9379" s="65">
        <v>6</v>
      </c>
      <c r="K9379" s="65">
        <v>0</v>
      </c>
      <c r="L9379" s="65">
        <v>202</v>
      </c>
      <c r="M9379" s="65" t="s">
        <v>427</v>
      </c>
    </row>
    <row r="9380" spans="1:13" ht="12.75" customHeight="1">
      <c r="A9380" s="65" t="str">
        <f>IF(ROW()=1,"KEY",IF(ISNA(VLOOKUP(B9380,車名対応マスタ!B:D,3,FALSE)),"",IF(VLOOKUP(B9380,車名対応マスタ!B:D,3,FALSE)="","",$D9380&amp;" "&amp;IF($G9380="9","J","O")&amp;" "&amp;$I9380&amp;" "&amp;IF($I9380&lt;=TEXT(★完成資料!$A$1,"yyyymm"),TEXT(★完成資料!$A$1,"yyyymm"),"999999")&amp; " " &amp; LEFT(F9380 &amp; "          ",10))))</f>
        <v xml:space="preserve">T O 202203 yyyy00 HV        </v>
      </c>
      <c r="B9380" s="68" t="s">
        <v>489</v>
      </c>
      <c r="C9380" s="68" t="s">
        <v>143</v>
      </c>
      <c r="D9380" s="68" t="s">
        <v>287</v>
      </c>
      <c r="E9380" s="68" t="s">
        <v>531</v>
      </c>
      <c r="F9380" s="68" t="s">
        <v>360</v>
      </c>
      <c r="G9380" s="68" t="s">
        <v>76</v>
      </c>
      <c r="H9380" s="68" t="s">
        <v>492</v>
      </c>
      <c r="I9380" s="68" t="s">
        <v>641</v>
      </c>
      <c r="J9380" s="65">
        <v>3</v>
      </c>
      <c r="K9380" s="65">
        <v>0</v>
      </c>
      <c r="L9380" s="65">
        <v>202</v>
      </c>
      <c r="M9380" s="65" t="s">
        <v>427</v>
      </c>
    </row>
    <row r="9381" spans="1:13" ht="12.75" customHeight="1">
      <c r="A9381" s="65" t="str">
        <f>IF(ROW()=1,"KEY",IF(ISNA(VLOOKUP(B9381,車名対応マスタ!B:D,3,FALSE)),"",IF(VLOOKUP(B9381,車名対応マスタ!B:D,3,FALSE)="","",$D9381&amp;" "&amp;IF($G9381="9","J","O")&amp;" "&amp;$I9381&amp;" "&amp;IF($I9381&lt;=TEXT(★完成資料!$A$1,"yyyymm"),TEXT(★完成資料!$A$1,"yyyymm"),"999999")&amp; " " &amp; LEFT(F9381 &amp; "          ",10))))</f>
        <v xml:space="preserve">T O 202205 yyyy00 HV        </v>
      </c>
      <c r="B9381" s="68" t="s">
        <v>489</v>
      </c>
      <c r="C9381" s="68" t="s">
        <v>143</v>
      </c>
      <c r="D9381" s="68" t="s">
        <v>287</v>
      </c>
      <c r="E9381" s="68" t="s">
        <v>531</v>
      </c>
      <c r="F9381" s="68" t="s">
        <v>360</v>
      </c>
      <c r="G9381" s="68" t="s">
        <v>76</v>
      </c>
      <c r="H9381" s="68" t="s">
        <v>492</v>
      </c>
      <c r="I9381" s="68" t="s">
        <v>647</v>
      </c>
      <c r="J9381" s="65">
        <v>6</v>
      </c>
      <c r="K9381" s="65">
        <v>0</v>
      </c>
      <c r="L9381" s="65">
        <v>202</v>
      </c>
      <c r="M9381" s="65" t="s">
        <v>427</v>
      </c>
    </row>
    <row r="9382" spans="1:13" ht="12.75" customHeight="1">
      <c r="A9382" s="65" t="str">
        <f>IF(ROW()=1,"KEY",IF(ISNA(VLOOKUP(B9382,車名対応マスタ!B:D,3,FALSE)),"",IF(VLOOKUP(B9382,車名対応マスタ!B:D,3,FALSE)="","",$D9382&amp;" "&amp;IF($G9382="9","J","O")&amp;" "&amp;$I9382&amp;" "&amp;IF($I9382&lt;=TEXT(★完成資料!$A$1,"yyyymm"),TEXT(★完成資料!$A$1,"yyyymm"),"999999")&amp; " " &amp; LEFT(F9382 &amp; "          ",10))))</f>
        <v xml:space="preserve">T O 202206 yyyy00 HV        </v>
      </c>
      <c r="B9382" s="68" t="s">
        <v>489</v>
      </c>
      <c r="C9382" s="68" t="s">
        <v>143</v>
      </c>
      <c r="D9382" s="68" t="s">
        <v>287</v>
      </c>
      <c r="E9382" s="68" t="s">
        <v>531</v>
      </c>
      <c r="F9382" s="68" t="s">
        <v>360</v>
      </c>
      <c r="G9382" s="68" t="s">
        <v>76</v>
      </c>
      <c r="H9382" s="68" t="s">
        <v>492</v>
      </c>
      <c r="I9382" s="68" t="s">
        <v>652</v>
      </c>
      <c r="J9382" s="65">
        <v>2</v>
      </c>
      <c r="K9382" s="65">
        <v>55</v>
      </c>
      <c r="L9382" s="65">
        <v>202</v>
      </c>
      <c r="M9382" s="65" t="s">
        <v>427</v>
      </c>
    </row>
    <row r="9383" spans="1:13" ht="12.75" customHeight="1">
      <c r="A9383" s="65" t="str">
        <f>IF(ROW()=1,"KEY",IF(ISNA(VLOOKUP(B9383,車名対応マスタ!B:D,3,FALSE)),"",IF(VLOOKUP(B9383,車名対応マスタ!B:D,3,FALSE)="","",$D9383&amp;" "&amp;IF($G9383="9","J","O")&amp;" "&amp;$I9383&amp;" "&amp;IF($I9383&lt;=TEXT(★完成資料!$A$1,"yyyymm"),TEXT(★完成資料!$A$1,"yyyymm"),"999999")&amp; " " &amp; LEFT(F9383 &amp; "          ",10))))</f>
        <v xml:space="preserve">T O 202207 yyyy00 HV        </v>
      </c>
      <c r="B9383" s="68" t="s">
        <v>489</v>
      </c>
      <c r="C9383" s="68" t="s">
        <v>143</v>
      </c>
      <c r="D9383" s="68" t="s">
        <v>287</v>
      </c>
      <c r="E9383" s="68" t="s">
        <v>531</v>
      </c>
      <c r="F9383" s="68" t="s">
        <v>360</v>
      </c>
      <c r="G9383" s="68" t="s">
        <v>76</v>
      </c>
      <c r="H9383" s="68" t="s">
        <v>492</v>
      </c>
      <c r="I9383" s="68" t="s">
        <v>655</v>
      </c>
      <c r="J9383" s="65">
        <v>0</v>
      </c>
      <c r="K9383" s="65">
        <v>16</v>
      </c>
      <c r="L9383" s="65">
        <v>202</v>
      </c>
      <c r="M9383" s="65" t="s">
        <v>427</v>
      </c>
    </row>
    <row r="9384" spans="1:13" ht="12.75" customHeight="1">
      <c r="A9384" s="65" t="str">
        <f>IF(ROW()=1,"KEY",IF(ISNA(VLOOKUP(B9384,車名対応マスタ!B:D,3,FALSE)),"",IF(VLOOKUP(B9384,車名対応マスタ!B:D,3,FALSE)="","",$D9384&amp;" "&amp;IF($G9384="9","J","O")&amp;" "&amp;$I9384&amp;" "&amp;IF($I9384&lt;=TEXT(★完成資料!$A$1,"yyyymm"),TEXT(★完成資料!$A$1,"yyyymm"),"999999")&amp; " " &amp; LEFT(F9384 &amp; "          ",10))))</f>
        <v xml:space="preserve">T O 202208 yyyy00 HV        </v>
      </c>
      <c r="B9384" s="68" t="s">
        <v>489</v>
      </c>
      <c r="C9384" s="68" t="s">
        <v>143</v>
      </c>
      <c r="D9384" s="68" t="s">
        <v>287</v>
      </c>
      <c r="E9384" s="68" t="s">
        <v>531</v>
      </c>
      <c r="F9384" s="68" t="s">
        <v>360</v>
      </c>
      <c r="G9384" s="68" t="s">
        <v>76</v>
      </c>
      <c r="H9384" s="68" t="s">
        <v>492</v>
      </c>
      <c r="I9384" s="68" t="s">
        <v>656</v>
      </c>
      <c r="J9384" s="65">
        <v>13</v>
      </c>
      <c r="K9384" s="65">
        <v>3</v>
      </c>
      <c r="L9384" s="65">
        <v>202</v>
      </c>
      <c r="M9384" s="65" t="s">
        <v>427</v>
      </c>
    </row>
    <row r="9385" spans="1:13" ht="12.75" customHeight="1">
      <c r="A9385" s="65" t="str">
        <f>IF(ROW()=1,"KEY",IF(ISNA(VLOOKUP(B9385,車名対応マスタ!B:D,3,FALSE)),"",IF(VLOOKUP(B9385,車名対応マスタ!B:D,3,FALSE)="","",$D9385&amp;" "&amp;IF($G9385="9","J","O")&amp;" "&amp;$I9385&amp;" "&amp;IF($I9385&lt;=TEXT(★完成資料!$A$1,"yyyymm"),TEXT(★完成資料!$A$1,"yyyymm"),"999999")&amp; " " &amp; LEFT(F9385 &amp; "          ",10))))</f>
        <v xml:space="preserve">T O 202209 yyyy00 HV        </v>
      </c>
      <c r="B9385" s="68" t="s">
        <v>489</v>
      </c>
      <c r="C9385" s="68" t="s">
        <v>143</v>
      </c>
      <c r="D9385" s="68" t="s">
        <v>287</v>
      </c>
      <c r="E9385" s="68" t="s">
        <v>531</v>
      </c>
      <c r="F9385" s="68" t="s">
        <v>360</v>
      </c>
      <c r="G9385" s="68" t="s">
        <v>76</v>
      </c>
      <c r="H9385" s="68" t="s">
        <v>492</v>
      </c>
      <c r="I9385" s="68" t="s">
        <v>657</v>
      </c>
      <c r="J9385" s="65">
        <v>16</v>
      </c>
      <c r="K9385" s="65">
        <v>30</v>
      </c>
      <c r="L9385" s="65">
        <v>202</v>
      </c>
      <c r="M9385" s="65" t="s">
        <v>427</v>
      </c>
    </row>
    <row r="9386" spans="1:13" ht="12.75" customHeight="1">
      <c r="A9386" s="65" t="str">
        <f>IF(ROW()=1,"KEY",IF(ISNA(VLOOKUP(B9386,車名対応マスタ!B:D,3,FALSE)),"",IF(VLOOKUP(B9386,車名対応マスタ!B:D,3,FALSE)="","",$D9386&amp;" "&amp;IF($G9386="9","J","O")&amp;" "&amp;$I9386&amp;" "&amp;IF($I9386&lt;=TEXT(★完成資料!$A$1,"yyyymm"),TEXT(★完成資料!$A$1,"yyyymm"),"999999")&amp; " " &amp; LEFT(F9386 &amp; "          ",10))))</f>
        <v xml:space="preserve">T O 202210 yyyy00 HV        </v>
      </c>
      <c r="B9386" s="68" t="s">
        <v>489</v>
      </c>
      <c r="C9386" s="68" t="s">
        <v>143</v>
      </c>
      <c r="D9386" s="68" t="s">
        <v>287</v>
      </c>
      <c r="E9386" s="68" t="s">
        <v>531</v>
      </c>
      <c r="F9386" s="68" t="s">
        <v>360</v>
      </c>
      <c r="G9386" s="68" t="s">
        <v>76</v>
      </c>
      <c r="H9386" s="68" t="s">
        <v>492</v>
      </c>
      <c r="I9386" s="68" t="s">
        <v>663</v>
      </c>
      <c r="J9386" s="65">
        <v>44</v>
      </c>
      <c r="K9386" s="65">
        <v>20</v>
      </c>
      <c r="L9386" s="65">
        <v>202</v>
      </c>
      <c r="M9386" s="65" t="s">
        <v>427</v>
      </c>
    </row>
    <row r="9387" spans="1:13" ht="12.75" customHeight="1">
      <c r="A9387" s="65" t="str">
        <f>IF(ROW()=1,"KEY",IF(ISNA(VLOOKUP(B9387,車名対応マスタ!B:D,3,FALSE)),"",IF(VLOOKUP(B9387,車名対応マスタ!B:D,3,FALSE)="","",$D9387&amp;" "&amp;IF($G9387="9","J","O")&amp;" "&amp;$I9387&amp;" "&amp;IF($I9387&lt;=TEXT(★完成資料!$A$1,"yyyymm"),TEXT(★完成資料!$A$1,"yyyymm"),"999999")&amp; " " &amp; LEFT(F9387 &amp; "          ",10))))</f>
        <v xml:space="preserve">T O 202203 yyyy00 HV        </v>
      </c>
      <c r="B9387" s="68" t="s">
        <v>489</v>
      </c>
      <c r="C9387" s="68" t="s">
        <v>143</v>
      </c>
      <c r="D9387" s="68" t="s">
        <v>287</v>
      </c>
      <c r="E9387" s="68" t="s">
        <v>531</v>
      </c>
      <c r="F9387" s="68" t="s">
        <v>360</v>
      </c>
      <c r="G9387" s="68" t="s">
        <v>76</v>
      </c>
      <c r="H9387" s="68" t="s">
        <v>492</v>
      </c>
      <c r="I9387" s="68" t="s">
        <v>641</v>
      </c>
      <c r="J9387" s="65">
        <v>2</v>
      </c>
      <c r="K9387" s="65">
        <v>0</v>
      </c>
      <c r="L9387" s="65">
        <v>213</v>
      </c>
      <c r="M9387" s="65" t="s">
        <v>309</v>
      </c>
    </row>
    <row r="9388" spans="1:13" ht="12.75" customHeight="1">
      <c r="A9388" s="65" t="str">
        <f>IF(ROW()=1,"KEY",IF(ISNA(VLOOKUP(B9388,車名対応マスタ!B:D,3,FALSE)),"",IF(VLOOKUP(B9388,車名対応マスタ!B:D,3,FALSE)="","",$D9388&amp;" "&amp;IF($G9388="9","J","O")&amp;" "&amp;$I9388&amp;" "&amp;IF($I9388&lt;=TEXT(★完成資料!$A$1,"yyyymm"),TEXT(★完成資料!$A$1,"yyyymm"),"999999")&amp; " " &amp; LEFT(F9388 &amp; "          ",10))))</f>
        <v xml:space="preserve">T O 202204 yyyy00 HV        </v>
      </c>
      <c r="B9388" s="68" t="s">
        <v>489</v>
      </c>
      <c r="C9388" s="68" t="s">
        <v>143</v>
      </c>
      <c r="D9388" s="68" t="s">
        <v>287</v>
      </c>
      <c r="E9388" s="68" t="s">
        <v>531</v>
      </c>
      <c r="F9388" s="68" t="s">
        <v>360</v>
      </c>
      <c r="G9388" s="68" t="s">
        <v>76</v>
      </c>
      <c r="H9388" s="68" t="s">
        <v>492</v>
      </c>
      <c r="I9388" s="68" t="s">
        <v>642</v>
      </c>
      <c r="J9388" s="65">
        <v>1</v>
      </c>
      <c r="K9388" s="65">
        <v>0</v>
      </c>
      <c r="L9388" s="65">
        <v>213</v>
      </c>
      <c r="M9388" s="65" t="s">
        <v>309</v>
      </c>
    </row>
    <row r="9389" spans="1:13" ht="12.75" customHeight="1">
      <c r="A9389" s="65" t="str">
        <f>IF(ROW()=1,"KEY",IF(ISNA(VLOOKUP(B9389,車名対応マスタ!B:D,3,FALSE)),"",IF(VLOOKUP(B9389,車名対応マスタ!B:D,3,FALSE)="","",$D9389&amp;" "&amp;IF($G9389="9","J","O")&amp;" "&amp;$I9389&amp;" "&amp;IF($I9389&lt;=TEXT(★完成資料!$A$1,"yyyymm"),TEXT(★完成資料!$A$1,"yyyymm"),"999999")&amp; " " &amp; LEFT(F9389 &amp; "          ",10))))</f>
        <v xml:space="preserve">T O 202206 yyyy00 HV        </v>
      </c>
      <c r="B9389" s="68" t="s">
        <v>489</v>
      </c>
      <c r="C9389" s="68" t="s">
        <v>143</v>
      </c>
      <c r="D9389" s="68" t="s">
        <v>287</v>
      </c>
      <c r="E9389" s="68" t="s">
        <v>531</v>
      </c>
      <c r="F9389" s="68" t="s">
        <v>360</v>
      </c>
      <c r="G9389" s="68" t="s">
        <v>76</v>
      </c>
      <c r="H9389" s="68" t="s">
        <v>492</v>
      </c>
      <c r="I9389" s="68" t="s">
        <v>652</v>
      </c>
      <c r="J9389" s="65">
        <v>1</v>
      </c>
      <c r="K9389" s="65">
        <v>0</v>
      </c>
      <c r="L9389" s="65">
        <v>213</v>
      </c>
      <c r="M9389" s="65" t="s">
        <v>309</v>
      </c>
    </row>
    <row r="9390" spans="1:13" ht="12.75" customHeight="1">
      <c r="A9390" s="65" t="str">
        <f>IF(ROW()=1,"KEY",IF(ISNA(VLOOKUP(B9390,車名対応マスタ!B:D,3,FALSE)),"",IF(VLOOKUP(B9390,車名対応マスタ!B:D,3,FALSE)="","",$D9390&amp;" "&amp;IF($G9390="9","J","O")&amp;" "&amp;$I9390&amp;" "&amp;IF($I9390&lt;=TEXT(★完成資料!$A$1,"yyyymm"),TEXT(★完成資料!$A$1,"yyyymm"),"999999")&amp; " " &amp; LEFT(F9390 &amp; "          ",10))))</f>
        <v xml:space="preserve">T O 202207 yyyy00 HV        </v>
      </c>
      <c r="B9390" s="68" t="s">
        <v>489</v>
      </c>
      <c r="C9390" s="68" t="s">
        <v>143</v>
      </c>
      <c r="D9390" s="68" t="s">
        <v>287</v>
      </c>
      <c r="E9390" s="68" t="s">
        <v>531</v>
      </c>
      <c r="F9390" s="68" t="s">
        <v>360</v>
      </c>
      <c r="G9390" s="68" t="s">
        <v>76</v>
      </c>
      <c r="H9390" s="68" t="s">
        <v>492</v>
      </c>
      <c r="I9390" s="68" t="s">
        <v>655</v>
      </c>
      <c r="J9390" s="65">
        <v>2</v>
      </c>
      <c r="K9390" s="65">
        <v>0</v>
      </c>
      <c r="L9390" s="65">
        <v>213</v>
      </c>
      <c r="M9390" s="65" t="s">
        <v>309</v>
      </c>
    </row>
    <row r="9391" spans="1:13" ht="12.75" customHeight="1">
      <c r="A9391" s="65" t="str">
        <f>IF(ROW()=1,"KEY",IF(ISNA(VLOOKUP(B9391,車名対応マスタ!B:D,3,FALSE)),"",IF(VLOOKUP(B9391,車名対応マスタ!B:D,3,FALSE)="","",$D9391&amp;" "&amp;IF($G9391="9","J","O")&amp;" "&amp;$I9391&amp;" "&amp;IF($I9391&lt;=TEXT(★完成資料!$A$1,"yyyymm"),TEXT(★完成資料!$A$1,"yyyymm"),"999999")&amp; " " &amp; LEFT(F9391 &amp; "          ",10))))</f>
        <v xml:space="preserve">T O 202201 yyyy00 HV        </v>
      </c>
      <c r="B9391" s="68" t="s">
        <v>489</v>
      </c>
      <c r="C9391" s="68" t="s">
        <v>143</v>
      </c>
      <c r="D9391" s="68" t="s">
        <v>287</v>
      </c>
      <c r="E9391" s="68" t="s">
        <v>531</v>
      </c>
      <c r="F9391" s="68" t="s">
        <v>360</v>
      </c>
      <c r="G9391" s="68" t="s">
        <v>76</v>
      </c>
      <c r="H9391" s="68" t="s">
        <v>492</v>
      </c>
      <c r="I9391" s="68" t="s">
        <v>639</v>
      </c>
      <c r="J9391" s="65">
        <v>24</v>
      </c>
      <c r="K9391" s="65">
        <v>0</v>
      </c>
      <c r="L9391" s="65">
        <v>204</v>
      </c>
      <c r="M9391" s="65" t="s">
        <v>286</v>
      </c>
    </row>
    <row r="9392" spans="1:13" ht="12.75" customHeight="1">
      <c r="A9392" s="65" t="str">
        <f>IF(ROW()=1,"KEY",IF(ISNA(VLOOKUP(B9392,車名対応マスタ!B:D,3,FALSE)),"",IF(VLOOKUP(B9392,車名対応マスタ!B:D,3,FALSE)="","",$D9392&amp;" "&amp;IF($G9392="9","J","O")&amp;" "&amp;$I9392&amp;" "&amp;IF($I9392&lt;=TEXT(★完成資料!$A$1,"yyyymm"),TEXT(★完成資料!$A$1,"yyyymm"),"999999")&amp; " " &amp; LEFT(F9392 &amp; "          ",10))))</f>
        <v xml:space="preserve">T O 202202 yyyy00 HV        </v>
      </c>
      <c r="B9392" s="68" t="s">
        <v>489</v>
      </c>
      <c r="C9392" s="68" t="s">
        <v>143</v>
      </c>
      <c r="D9392" s="68" t="s">
        <v>287</v>
      </c>
      <c r="E9392" s="68" t="s">
        <v>531</v>
      </c>
      <c r="F9392" s="68" t="s">
        <v>360</v>
      </c>
      <c r="G9392" s="68" t="s">
        <v>76</v>
      </c>
      <c r="H9392" s="68" t="s">
        <v>492</v>
      </c>
      <c r="I9392" s="68" t="s">
        <v>640</v>
      </c>
      <c r="J9392" s="65">
        <v>8</v>
      </c>
      <c r="K9392" s="65">
        <v>0</v>
      </c>
      <c r="L9392" s="65">
        <v>204</v>
      </c>
      <c r="M9392" s="65" t="s">
        <v>286</v>
      </c>
    </row>
    <row r="9393" spans="1:13" ht="12.75" customHeight="1">
      <c r="A9393" s="65" t="str">
        <f>IF(ROW()=1,"KEY",IF(ISNA(VLOOKUP(B9393,車名対応マスタ!B:D,3,FALSE)),"",IF(VLOOKUP(B9393,車名対応マスタ!B:D,3,FALSE)="","",$D9393&amp;" "&amp;IF($G9393="9","J","O")&amp;" "&amp;$I9393&amp;" "&amp;IF($I9393&lt;=TEXT(★完成資料!$A$1,"yyyymm"),TEXT(★完成資料!$A$1,"yyyymm"),"999999")&amp; " " &amp; LEFT(F9393 &amp; "          ",10))))</f>
        <v xml:space="preserve">T O 202203 yyyy00 HV        </v>
      </c>
      <c r="B9393" s="68" t="s">
        <v>489</v>
      </c>
      <c r="C9393" s="68" t="s">
        <v>143</v>
      </c>
      <c r="D9393" s="68" t="s">
        <v>287</v>
      </c>
      <c r="E9393" s="68" t="s">
        <v>531</v>
      </c>
      <c r="F9393" s="68" t="s">
        <v>360</v>
      </c>
      <c r="G9393" s="68" t="s">
        <v>76</v>
      </c>
      <c r="H9393" s="68" t="s">
        <v>492</v>
      </c>
      <c r="I9393" s="68" t="s">
        <v>641</v>
      </c>
      <c r="J9393" s="65">
        <v>9</v>
      </c>
      <c r="L9393" s="65">
        <v>204</v>
      </c>
      <c r="M9393" s="65" t="s">
        <v>286</v>
      </c>
    </row>
    <row r="9394" spans="1:13" ht="12.75" customHeight="1">
      <c r="A9394" s="65" t="str">
        <f>IF(ROW()=1,"KEY",IF(ISNA(VLOOKUP(B9394,車名対応マスタ!B:D,3,FALSE)),"",IF(VLOOKUP(B9394,車名対応マスタ!B:D,3,FALSE)="","",$D9394&amp;" "&amp;IF($G9394="9","J","O")&amp;" "&amp;$I9394&amp;" "&amp;IF($I9394&lt;=TEXT(★完成資料!$A$1,"yyyymm"),TEXT(★完成資料!$A$1,"yyyymm"),"999999")&amp; " " &amp; LEFT(F9394 &amp; "          ",10))))</f>
        <v xml:space="preserve">T O 202204 yyyy00 HV        </v>
      </c>
      <c r="B9394" s="68" t="s">
        <v>489</v>
      </c>
      <c r="C9394" s="68" t="s">
        <v>143</v>
      </c>
      <c r="D9394" s="68" t="s">
        <v>287</v>
      </c>
      <c r="E9394" s="68" t="s">
        <v>531</v>
      </c>
      <c r="F9394" s="68" t="s">
        <v>360</v>
      </c>
      <c r="G9394" s="68" t="s">
        <v>76</v>
      </c>
      <c r="H9394" s="68" t="s">
        <v>492</v>
      </c>
      <c r="I9394" s="68" t="s">
        <v>642</v>
      </c>
      <c r="J9394" s="65">
        <v>10</v>
      </c>
      <c r="K9394" s="65">
        <v>0</v>
      </c>
      <c r="L9394" s="65">
        <v>204</v>
      </c>
      <c r="M9394" s="65" t="s">
        <v>286</v>
      </c>
    </row>
    <row r="9395" spans="1:13" ht="12.75" customHeight="1">
      <c r="A9395" s="65" t="str">
        <f>IF(ROW()=1,"KEY",IF(ISNA(VLOOKUP(B9395,車名対応マスタ!B:D,3,FALSE)),"",IF(VLOOKUP(B9395,車名対応マスタ!B:D,3,FALSE)="","",$D9395&amp;" "&amp;IF($G9395="9","J","O")&amp;" "&amp;$I9395&amp;" "&amp;IF($I9395&lt;=TEXT(★完成資料!$A$1,"yyyymm"),TEXT(★完成資料!$A$1,"yyyymm"),"999999")&amp; " " &amp; LEFT(F9395 &amp; "          ",10))))</f>
        <v xml:space="preserve">T O 202205 yyyy00 HV        </v>
      </c>
      <c r="B9395" s="68" t="s">
        <v>489</v>
      </c>
      <c r="C9395" s="68" t="s">
        <v>143</v>
      </c>
      <c r="D9395" s="68" t="s">
        <v>287</v>
      </c>
      <c r="E9395" s="68" t="s">
        <v>531</v>
      </c>
      <c r="F9395" s="68" t="s">
        <v>360</v>
      </c>
      <c r="G9395" s="68" t="s">
        <v>76</v>
      </c>
      <c r="H9395" s="68" t="s">
        <v>492</v>
      </c>
      <c r="I9395" s="68" t="s">
        <v>647</v>
      </c>
      <c r="J9395" s="65">
        <v>18</v>
      </c>
      <c r="K9395" s="65">
        <v>1</v>
      </c>
      <c r="L9395" s="65">
        <v>204</v>
      </c>
      <c r="M9395" s="65" t="s">
        <v>286</v>
      </c>
    </row>
    <row r="9396" spans="1:13" ht="12.75" customHeight="1">
      <c r="A9396" s="65" t="str">
        <f>IF(ROW()=1,"KEY",IF(ISNA(VLOOKUP(B9396,車名対応マスタ!B:D,3,FALSE)),"",IF(VLOOKUP(B9396,車名対応マスタ!B:D,3,FALSE)="","",$D9396&amp;" "&amp;IF($G9396="9","J","O")&amp;" "&amp;$I9396&amp;" "&amp;IF($I9396&lt;=TEXT(★完成資料!$A$1,"yyyymm"),TEXT(★完成資料!$A$1,"yyyymm"),"999999")&amp; " " &amp; LEFT(F9396 &amp; "          ",10))))</f>
        <v xml:space="preserve">T O 202206 yyyy00 HV        </v>
      </c>
      <c r="B9396" s="68" t="s">
        <v>489</v>
      </c>
      <c r="C9396" s="68" t="s">
        <v>143</v>
      </c>
      <c r="D9396" s="68" t="s">
        <v>287</v>
      </c>
      <c r="E9396" s="68" t="s">
        <v>531</v>
      </c>
      <c r="F9396" s="68" t="s">
        <v>360</v>
      </c>
      <c r="G9396" s="68" t="s">
        <v>76</v>
      </c>
      <c r="H9396" s="68" t="s">
        <v>492</v>
      </c>
      <c r="I9396" s="68" t="s">
        <v>652</v>
      </c>
      <c r="J9396" s="65">
        <v>18</v>
      </c>
      <c r="K9396" s="65">
        <v>7</v>
      </c>
      <c r="L9396" s="65">
        <v>204</v>
      </c>
      <c r="M9396" s="65" t="s">
        <v>286</v>
      </c>
    </row>
    <row r="9397" spans="1:13" ht="12.75" customHeight="1">
      <c r="A9397" s="65" t="str">
        <f>IF(ROW()=1,"KEY",IF(ISNA(VLOOKUP(B9397,車名対応マスタ!B:D,3,FALSE)),"",IF(VLOOKUP(B9397,車名対応マスタ!B:D,3,FALSE)="","",$D9397&amp;" "&amp;IF($G9397="9","J","O")&amp;" "&amp;$I9397&amp;" "&amp;IF($I9397&lt;=TEXT(★完成資料!$A$1,"yyyymm"),TEXT(★完成資料!$A$1,"yyyymm"),"999999")&amp; " " &amp; LEFT(F9397 &amp; "          ",10))))</f>
        <v xml:space="preserve">T O 202207 yyyy00 HV        </v>
      </c>
      <c r="B9397" s="68" t="s">
        <v>489</v>
      </c>
      <c r="C9397" s="68" t="s">
        <v>143</v>
      </c>
      <c r="D9397" s="68" t="s">
        <v>287</v>
      </c>
      <c r="E9397" s="68" t="s">
        <v>531</v>
      </c>
      <c r="F9397" s="68" t="s">
        <v>360</v>
      </c>
      <c r="G9397" s="68" t="s">
        <v>76</v>
      </c>
      <c r="H9397" s="68" t="s">
        <v>492</v>
      </c>
      <c r="I9397" s="68" t="s">
        <v>655</v>
      </c>
      <c r="J9397" s="65">
        <v>9</v>
      </c>
      <c r="K9397" s="65">
        <v>8</v>
      </c>
      <c r="L9397" s="65">
        <v>204</v>
      </c>
      <c r="M9397" s="65" t="s">
        <v>286</v>
      </c>
    </row>
    <row r="9398" spans="1:13" ht="12.75" customHeight="1">
      <c r="A9398" s="65" t="str">
        <f>IF(ROW()=1,"KEY",IF(ISNA(VLOOKUP(B9398,車名対応マスタ!B:D,3,FALSE)),"",IF(VLOOKUP(B9398,車名対応マスタ!B:D,3,FALSE)="","",$D9398&amp;" "&amp;IF($G9398="9","J","O")&amp;" "&amp;$I9398&amp;" "&amp;IF($I9398&lt;=TEXT(★完成資料!$A$1,"yyyymm"),TEXT(★完成資料!$A$1,"yyyymm"),"999999")&amp; " " &amp; LEFT(F9398 &amp; "          ",10))))</f>
        <v xml:space="preserve">T O 202208 yyyy00 HV        </v>
      </c>
      <c r="B9398" s="68" t="s">
        <v>489</v>
      </c>
      <c r="C9398" s="68" t="s">
        <v>143</v>
      </c>
      <c r="D9398" s="68" t="s">
        <v>287</v>
      </c>
      <c r="E9398" s="68" t="s">
        <v>531</v>
      </c>
      <c r="F9398" s="68" t="s">
        <v>360</v>
      </c>
      <c r="G9398" s="68" t="s">
        <v>76</v>
      </c>
      <c r="H9398" s="68" t="s">
        <v>492</v>
      </c>
      <c r="I9398" s="68" t="s">
        <v>656</v>
      </c>
      <c r="J9398" s="65">
        <v>6</v>
      </c>
      <c r="K9398" s="65">
        <v>8</v>
      </c>
      <c r="L9398" s="65">
        <v>204</v>
      </c>
      <c r="M9398" s="65" t="s">
        <v>286</v>
      </c>
    </row>
    <row r="9399" spans="1:13" ht="12.75" customHeight="1">
      <c r="A9399" s="65" t="str">
        <f>IF(ROW()=1,"KEY",IF(ISNA(VLOOKUP(B9399,車名対応マスタ!B:D,3,FALSE)),"",IF(VLOOKUP(B9399,車名対応マスタ!B:D,3,FALSE)="","",$D9399&amp;" "&amp;IF($G9399="9","J","O")&amp;" "&amp;$I9399&amp;" "&amp;IF($I9399&lt;=TEXT(★完成資料!$A$1,"yyyymm"),TEXT(★完成資料!$A$1,"yyyymm"),"999999")&amp; " " &amp; LEFT(F9399 &amp; "          ",10))))</f>
        <v xml:space="preserve">T O 202209 yyyy00 HV        </v>
      </c>
      <c r="B9399" s="68" t="s">
        <v>489</v>
      </c>
      <c r="C9399" s="68" t="s">
        <v>143</v>
      </c>
      <c r="D9399" s="68" t="s">
        <v>287</v>
      </c>
      <c r="E9399" s="68" t="s">
        <v>531</v>
      </c>
      <c r="F9399" s="68" t="s">
        <v>360</v>
      </c>
      <c r="G9399" s="68" t="s">
        <v>76</v>
      </c>
      <c r="H9399" s="68" t="s">
        <v>492</v>
      </c>
      <c r="I9399" s="68" t="s">
        <v>657</v>
      </c>
      <c r="J9399" s="65">
        <v>11</v>
      </c>
      <c r="K9399" s="65">
        <v>6</v>
      </c>
      <c r="L9399" s="65">
        <v>204</v>
      </c>
      <c r="M9399" s="65" t="s">
        <v>286</v>
      </c>
    </row>
    <row r="9400" spans="1:13" ht="12.75" customHeight="1">
      <c r="A9400" s="65" t="str">
        <f>IF(ROW()=1,"KEY",IF(ISNA(VLOOKUP(B9400,車名対応マスタ!B:D,3,FALSE)),"",IF(VLOOKUP(B9400,車名対応マスタ!B:D,3,FALSE)="","",$D9400&amp;" "&amp;IF($G9400="9","J","O")&amp;" "&amp;$I9400&amp;" "&amp;IF($I9400&lt;=TEXT(★完成資料!$A$1,"yyyymm"),TEXT(★完成資料!$A$1,"yyyymm"),"999999")&amp; " " &amp; LEFT(F9400 &amp; "          ",10))))</f>
        <v xml:space="preserve">T O 202210 yyyy00 HV        </v>
      </c>
      <c r="B9400" s="68" t="s">
        <v>489</v>
      </c>
      <c r="C9400" s="68" t="s">
        <v>143</v>
      </c>
      <c r="D9400" s="68" t="s">
        <v>287</v>
      </c>
      <c r="E9400" s="68" t="s">
        <v>531</v>
      </c>
      <c r="F9400" s="68" t="s">
        <v>360</v>
      </c>
      <c r="G9400" s="68" t="s">
        <v>76</v>
      </c>
      <c r="H9400" s="68" t="s">
        <v>492</v>
      </c>
      <c r="I9400" s="68" t="s">
        <v>663</v>
      </c>
      <c r="J9400" s="65">
        <v>21</v>
      </c>
      <c r="K9400" s="65">
        <v>4</v>
      </c>
      <c r="L9400" s="65">
        <v>204</v>
      </c>
      <c r="M9400" s="65" t="s">
        <v>286</v>
      </c>
    </row>
    <row r="9401" spans="1:13" ht="12.75" customHeight="1">
      <c r="A9401" s="65" t="str">
        <f>IF(ROW()=1,"KEY",IF(ISNA(VLOOKUP(B9401,車名対応マスタ!B:D,3,FALSE)),"",IF(VLOOKUP(B9401,車名対応マスタ!B:D,3,FALSE)="","",$D9401&amp;" "&amp;IF($G9401="9","J","O")&amp;" "&amp;$I9401&amp;" "&amp;IF($I9401&lt;=TEXT(★完成資料!$A$1,"yyyymm"),TEXT(★完成資料!$A$1,"yyyymm"),"999999")&amp; " " &amp; LEFT(F9401 &amp; "          ",10))))</f>
        <v xml:space="preserve">T O 202201 yyyy00 HV        </v>
      </c>
      <c r="B9401" s="68" t="s">
        <v>489</v>
      </c>
      <c r="C9401" s="68" t="s">
        <v>143</v>
      </c>
      <c r="D9401" s="68" t="s">
        <v>287</v>
      </c>
      <c r="E9401" s="68" t="s">
        <v>531</v>
      </c>
      <c r="F9401" s="68" t="s">
        <v>360</v>
      </c>
      <c r="G9401" s="68" t="s">
        <v>76</v>
      </c>
      <c r="H9401" s="68" t="s">
        <v>492</v>
      </c>
      <c r="I9401" s="68" t="s">
        <v>639</v>
      </c>
      <c r="J9401" s="65">
        <v>2</v>
      </c>
      <c r="K9401" s="65">
        <v>0</v>
      </c>
      <c r="L9401" s="65">
        <v>206</v>
      </c>
      <c r="M9401" s="65" t="s">
        <v>261</v>
      </c>
    </row>
    <row r="9402" spans="1:13" ht="12.75" customHeight="1">
      <c r="A9402" s="65" t="str">
        <f>IF(ROW()=1,"KEY",IF(ISNA(VLOOKUP(B9402,車名対応マスタ!B:D,3,FALSE)),"",IF(VLOOKUP(B9402,車名対応マスタ!B:D,3,FALSE)="","",$D9402&amp;" "&amp;IF($G9402="9","J","O")&amp;" "&amp;$I9402&amp;" "&amp;IF($I9402&lt;=TEXT(★完成資料!$A$1,"yyyymm"),TEXT(★完成資料!$A$1,"yyyymm"),"999999")&amp; " " &amp; LEFT(F9402 &amp; "          ",10))))</f>
        <v xml:space="preserve">T O 202202 yyyy00 HV        </v>
      </c>
      <c r="B9402" s="68" t="s">
        <v>489</v>
      </c>
      <c r="C9402" s="68" t="s">
        <v>143</v>
      </c>
      <c r="D9402" s="68" t="s">
        <v>287</v>
      </c>
      <c r="E9402" s="68" t="s">
        <v>531</v>
      </c>
      <c r="F9402" s="68" t="s">
        <v>360</v>
      </c>
      <c r="G9402" s="68" t="s">
        <v>76</v>
      </c>
      <c r="H9402" s="68" t="s">
        <v>492</v>
      </c>
      <c r="I9402" s="68" t="s">
        <v>640</v>
      </c>
      <c r="J9402" s="65">
        <v>4</v>
      </c>
      <c r="K9402" s="65">
        <v>0</v>
      </c>
      <c r="L9402" s="65">
        <v>206</v>
      </c>
      <c r="M9402" s="65" t="s">
        <v>261</v>
      </c>
    </row>
    <row r="9403" spans="1:13" ht="12.75" customHeight="1">
      <c r="A9403" s="65" t="str">
        <f>IF(ROW()=1,"KEY",IF(ISNA(VLOOKUP(B9403,車名対応マスタ!B:D,3,FALSE)),"",IF(VLOOKUP(B9403,車名対応マスタ!B:D,3,FALSE)="","",$D9403&amp;" "&amp;IF($G9403="9","J","O")&amp;" "&amp;$I9403&amp;" "&amp;IF($I9403&lt;=TEXT(★完成資料!$A$1,"yyyymm"),TEXT(★完成資料!$A$1,"yyyymm"),"999999")&amp; " " &amp; LEFT(F9403 &amp; "          ",10))))</f>
        <v xml:space="preserve">T O 202203 yyyy00 HV        </v>
      </c>
      <c r="B9403" s="68" t="s">
        <v>489</v>
      </c>
      <c r="C9403" s="68" t="s">
        <v>143</v>
      </c>
      <c r="D9403" s="68" t="s">
        <v>287</v>
      </c>
      <c r="E9403" s="68" t="s">
        <v>531</v>
      </c>
      <c r="F9403" s="68" t="s">
        <v>360</v>
      </c>
      <c r="G9403" s="68" t="s">
        <v>76</v>
      </c>
      <c r="H9403" s="68" t="s">
        <v>492</v>
      </c>
      <c r="I9403" s="68" t="s">
        <v>641</v>
      </c>
      <c r="J9403" s="65">
        <v>23</v>
      </c>
      <c r="K9403" s="65">
        <v>0</v>
      </c>
      <c r="L9403" s="65">
        <v>206</v>
      </c>
      <c r="M9403" s="65" t="s">
        <v>261</v>
      </c>
    </row>
    <row r="9404" spans="1:13" ht="12.75" customHeight="1">
      <c r="A9404" s="65" t="str">
        <f>IF(ROW()=1,"KEY",IF(ISNA(VLOOKUP(B9404,車名対応マスタ!B:D,3,FALSE)),"",IF(VLOOKUP(B9404,車名対応マスタ!B:D,3,FALSE)="","",$D9404&amp;" "&amp;IF($G9404="9","J","O")&amp;" "&amp;$I9404&amp;" "&amp;IF($I9404&lt;=TEXT(★完成資料!$A$1,"yyyymm"),TEXT(★完成資料!$A$1,"yyyymm"),"999999")&amp; " " &amp; LEFT(F9404 &amp; "          ",10))))</f>
        <v xml:space="preserve">T O 202204 yyyy00 HV        </v>
      </c>
      <c r="B9404" s="68" t="s">
        <v>489</v>
      </c>
      <c r="C9404" s="68" t="s">
        <v>143</v>
      </c>
      <c r="D9404" s="68" t="s">
        <v>287</v>
      </c>
      <c r="E9404" s="68" t="s">
        <v>531</v>
      </c>
      <c r="F9404" s="68" t="s">
        <v>360</v>
      </c>
      <c r="G9404" s="68" t="s">
        <v>76</v>
      </c>
      <c r="H9404" s="68" t="s">
        <v>492</v>
      </c>
      <c r="I9404" s="68" t="s">
        <v>642</v>
      </c>
      <c r="J9404" s="65">
        <v>9</v>
      </c>
      <c r="K9404" s="65">
        <v>0</v>
      </c>
      <c r="L9404" s="65">
        <v>206</v>
      </c>
      <c r="M9404" s="65" t="s">
        <v>261</v>
      </c>
    </row>
    <row r="9405" spans="1:13" ht="12.75" customHeight="1">
      <c r="A9405" s="65" t="str">
        <f>IF(ROW()=1,"KEY",IF(ISNA(VLOOKUP(B9405,車名対応マスタ!B:D,3,FALSE)),"",IF(VLOOKUP(B9405,車名対応マスタ!B:D,3,FALSE)="","",$D9405&amp;" "&amp;IF($G9405="9","J","O")&amp;" "&amp;$I9405&amp;" "&amp;IF($I9405&lt;=TEXT(★完成資料!$A$1,"yyyymm"),TEXT(★完成資料!$A$1,"yyyymm"),"999999")&amp; " " &amp; LEFT(F9405 &amp; "          ",10))))</f>
        <v xml:space="preserve">T O 202205 yyyy00 HV        </v>
      </c>
      <c r="B9405" s="68" t="s">
        <v>489</v>
      </c>
      <c r="C9405" s="68" t="s">
        <v>143</v>
      </c>
      <c r="D9405" s="68" t="s">
        <v>287</v>
      </c>
      <c r="E9405" s="68" t="s">
        <v>531</v>
      </c>
      <c r="F9405" s="68" t="s">
        <v>360</v>
      </c>
      <c r="G9405" s="68" t="s">
        <v>76</v>
      </c>
      <c r="H9405" s="68" t="s">
        <v>492</v>
      </c>
      <c r="I9405" s="68" t="s">
        <v>647</v>
      </c>
      <c r="J9405" s="65">
        <v>15</v>
      </c>
      <c r="K9405" s="65">
        <v>0</v>
      </c>
      <c r="L9405" s="65">
        <v>206</v>
      </c>
      <c r="M9405" s="65" t="s">
        <v>261</v>
      </c>
    </row>
    <row r="9406" spans="1:13" ht="12.75" customHeight="1">
      <c r="A9406" s="65" t="str">
        <f>IF(ROW()=1,"KEY",IF(ISNA(VLOOKUP(B9406,車名対応マスタ!B:D,3,FALSE)),"",IF(VLOOKUP(B9406,車名対応マスタ!B:D,3,FALSE)="","",$D9406&amp;" "&amp;IF($G9406="9","J","O")&amp;" "&amp;$I9406&amp;" "&amp;IF($I9406&lt;=TEXT(★完成資料!$A$1,"yyyymm"),TEXT(★完成資料!$A$1,"yyyymm"),"999999")&amp; " " &amp; LEFT(F9406 &amp; "          ",10))))</f>
        <v xml:space="preserve">T O 202206 yyyy00 HV        </v>
      </c>
      <c r="B9406" s="68" t="s">
        <v>489</v>
      </c>
      <c r="C9406" s="68" t="s">
        <v>143</v>
      </c>
      <c r="D9406" s="68" t="s">
        <v>287</v>
      </c>
      <c r="E9406" s="68" t="s">
        <v>531</v>
      </c>
      <c r="F9406" s="68" t="s">
        <v>360</v>
      </c>
      <c r="G9406" s="68" t="s">
        <v>76</v>
      </c>
      <c r="H9406" s="68" t="s">
        <v>492</v>
      </c>
      <c r="I9406" s="68" t="s">
        <v>652</v>
      </c>
      <c r="J9406" s="65">
        <v>15</v>
      </c>
      <c r="K9406" s="65">
        <v>13</v>
      </c>
      <c r="L9406" s="65">
        <v>206</v>
      </c>
      <c r="M9406" s="65" t="s">
        <v>261</v>
      </c>
    </row>
    <row r="9407" spans="1:13" ht="12.75" customHeight="1">
      <c r="A9407" s="65" t="str">
        <f>IF(ROW()=1,"KEY",IF(ISNA(VLOOKUP(B9407,車名対応マスタ!B:D,3,FALSE)),"",IF(VLOOKUP(B9407,車名対応マスタ!B:D,3,FALSE)="","",$D9407&amp;" "&amp;IF($G9407="9","J","O")&amp;" "&amp;$I9407&amp;" "&amp;IF($I9407&lt;=TEXT(★完成資料!$A$1,"yyyymm"),TEXT(★完成資料!$A$1,"yyyymm"),"999999")&amp; " " &amp; LEFT(F9407 &amp; "          ",10))))</f>
        <v xml:space="preserve">T O 202207 yyyy00 HV        </v>
      </c>
      <c r="B9407" s="68" t="s">
        <v>489</v>
      </c>
      <c r="C9407" s="68" t="s">
        <v>143</v>
      </c>
      <c r="D9407" s="68" t="s">
        <v>287</v>
      </c>
      <c r="E9407" s="68" t="s">
        <v>531</v>
      </c>
      <c r="F9407" s="68" t="s">
        <v>360</v>
      </c>
      <c r="G9407" s="68" t="s">
        <v>76</v>
      </c>
      <c r="H9407" s="68" t="s">
        <v>492</v>
      </c>
      <c r="I9407" s="68" t="s">
        <v>655</v>
      </c>
      <c r="J9407" s="65">
        <v>19</v>
      </c>
      <c r="K9407" s="65">
        <v>3</v>
      </c>
      <c r="L9407" s="65">
        <v>206</v>
      </c>
      <c r="M9407" s="65" t="s">
        <v>261</v>
      </c>
    </row>
    <row r="9408" spans="1:13" ht="12.75" customHeight="1">
      <c r="A9408" s="65" t="str">
        <f>IF(ROW()=1,"KEY",IF(ISNA(VLOOKUP(B9408,車名対応マスタ!B:D,3,FALSE)),"",IF(VLOOKUP(B9408,車名対応マスタ!B:D,3,FALSE)="","",$D9408&amp;" "&amp;IF($G9408="9","J","O")&amp;" "&amp;$I9408&amp;" "&amp;IF($I9408&lt;=TEXT(★完成資料!$A$1,"yyyymm"),TEXT(★完成資料!$A$1,"yyyymm"),"999999")&amp; " " &amp; LEFT(F9408 &amp; "          ",10))))</f>
        <v xml:space="preserve">T O 202208 yyyy00 HV        </v>
      </c>
      <c r="B9408" s="68" t="s">
        <v>489</v>
      </c>
      <c r="C9408" s="68" t="s">
        <v>143</v>
      </c>
      <c r="D9408" s="68" t="s">
        <v>287</v>
      </c>
      <c r="E9408" s="68" t="s">
        <v>531</v>
      </c>
      <c r="F9408" s="68" t="s">
        <v>360</v>
      </c>
      <c r="G9408" s="68" t="s">
        <v>76</v>
      </c>
      <c r="H9408" s="68" t="s">
        <v>492</v>
      </c>
      <c r="I9408" s="68" t="s">
        <v>656</v>
      </c>
      <c r="J9408" s="65">
        <v>15</v>
      </c>
      <c r="K9408" s="65">
        <v>4</v>
      </c>
      <c r="L9408" s="65">
        <v>206</v>
      </c>
      <c r="M9408" s="65" t="s">
        <v>261</v>
      </c>
    </row>
    <row r="9409" spans="1:13" ht="12.75" customHeight="1">
      <c r="A9409" s="65" t="str">
        <f>IF(ROW()=1,"KEY",IF(ISNA(VLOOKUP(B9409,車名対応マスタ!B:D,3,FALSE)),"",IF(VLOOKUP(B9409,車名対応マスタ!B:D,3,FALSE)="","",$D9409&amp;" "&amp;IF($G9409="9","J","O")&amp;" "&amp;$I9409&amp;" "&amp;IF($I9409&lt;=TEXT(★完成資料!$A$1,"yyyymm"),TEXT(★完成資料!$A$1,"yyyymm"),"999999")&amp; " " &amp; LEFT(F9409 &amp; "          ",10))))</f>
        <v xml:space="preserve">T O 202209 yyyy00 HV        </v>
      </c>
      <c r="B9409" s="68" t="s">
        <v>489</v>
      </c>
      <c r="C9409" s="68" t="s">
        <v>143</v>
      </c>
      <c r="D9409" s="68" t="s">
        <v>287</v>
      </c>
      <c r="E9409" s="68" t="s">
        <v>531</v>
      </c>
      <c r="F9409" s="68" t="s">
        <v>360</v>
      </c>
      <c r="G9409" s="68" t="s">
        <v>76</v>
      </c>
      <c r="H9409" s="68" t="s">
        <v>492</v>
      </c>
      <c r="I9409" s="68" t="s">
        <v>657</v>
      </c>
      <c r="J9409" s="65">
        <v>10</v>
      </c>
      <c r="K9409" s="65">
        <v>7</v>
      </c>
      <c r="L9409" s="65">
        <v>206</v>
      </c>
      <c r="M9409" s="65" t="s">
        <v>261</v>
      </c>
    </row>
    <row r="9410" spans="1:13" ht="12.75" customHeight="1">
      <c r="A9410" s="65" t="str">
        <f>IF(ROW()=1,"KEY",IF(ISNA(VLOOKUP(B9410,車名対応マスタ!B:D,3,FALSE)),"",IF(VLOOKUP(B9410,車名対応マスタ!B:D,3,FALSE)="","",$D9410&amp;" "&amp;IF($G9410="9","J","O")&amp;" "&amp;$I9410&amp;" "&amp;IF($I9410&lt;=TEXT(★完成資料!$A$1,"yyyymm"),TEXT(★完成資料!$A$1,"yyyymm"),"999999")&amp; " " &amp; LEFT(F9410 &amp; "          ",10))))</f>
        <v xml:space="preserve">T O 202210 yyyy00 HV        </v>
      </c>
      <c r="B9410" s="68" t="s">
        <v>489</v>
      </c>
      <c r="C9410" s="68" t="s">
        <v>143</v>
      </c>
      <c r="D9410" s="68" t="s">
        <v>287</v>
      </c>
      <c r="E9410" s="68" t="s">
        <v>531</v>
      </c>
      <c r="F9410" s="68" t="s">
        <v>360</v>
      </c>
      <c r="G9410" s="68" t="s">
        <v>76</v>
      </c>
      <c r="H9410" s="68" t="s">
        <v>492</v>
      </c>
      <c r="I9410" s="68" t="s">
        <v>663</v>
      </c>
      <c r="J9410" s="65">
        <v>13</v>
      </c>
      <c r="K9410" s="65">
        <v>9</v>
      </c>
      <c r="L9410" s="65">
        <v>206</v>
      </c>
      <c r="M9410" s="65" t="s">
        <v>261</v>
      </c>
    </row>
    <row r="9411" spans="1:13" ht="12.75" customHeight="1">
      <c r="A9411" s="65" t="str">
        <f>IF(ROW()=1,"KEY",IF(ISNA(VLOOKUP(B9411,車名対応マスタ!B:D,3,FALSE)),"",IF(VLOOKUP(B9411,車名対応マスタ!B:D,3,FALSE)="","",$D9411&amp;" "&amp;IF($G9411="9","J","O")&amp;" "&amp;$I9411&amp;" "&amp;IF($I9411&lt;=TEXT(★完成資料!$A$1,"yyyymm"),TEXT(★完成資料!$A$1,"yyyymm"),"999999")&amp; " " &amp; LEFT(F9411 &amp; "          ",10))))</f>
        <v xml:space="preserve">T O 202208 yyyy00 HV        </v>
      </c>
      <c r="B9411" s="68" t="s">
        <v>489</v>
      </c>
      <c r="C9411" s="68" t="s">
        <v>143</v>
      </c>
      <c r="D9411" s="68" t="s">
        <v>287</v>
      </c>
      <c r="E9411" s="68" t="s">
        <v>531</v>
      </c>
      <c r="F9411" s="68" t="s">
        <v>360</v>
      </c>
      <c r="G9411" s="68" t="s">
        <v>76</v>
      </c>
      <c r="H9411" s="68" t="s">
        <v>492</v>
      </c>
      <c r="I9411" s="68" t="s">
        <v>656</v>
      </c>
      <c r="J9411" s="65">
        <v>4</v>
      </c>
      <c r="K9411" s="65">
        <v>0</v>
      </c>
      <c r="L9411" s="65">
        <v>214</v>
      </c>
      <c r="M9411" s="65" t="s">
        <v>534</v>
      </c>
    </row>
    <row r="9412" spans="1:13" ht="12.75" customHeight="1">
      <c r="A9412" s="65" t="str">
        <f>IF(ROW()=1,"KEY",IF(ISNA(VLOOKUP(B9412,車名対応マスタ!B:D,3,FALSE)),"",IF(VLOOKUP(B9412,車名対応マスタ!B:D,3,FALSE)="","",$D9412&amp;" "&amp;IF($G9412="9","J","O")&amp;" "&amp;$I9412&amp;" "&amp;IF($I9412&lt;=TEXT(★完成資料!$A$1,"yyyymm"),TEXT(★完成資料!$A$1,"yyyymm"),"999999")&amp; " " &amp; LEFT(F9412 &amp; "          ",10))))</f>
        <v xml:space="preserve">T O 202209 yyyy00 HV        </v>
      </c>
      <c r="B9412" s="68" t="s">
        <v>489</v>
      </c>
      <c r="C9412" s="68" t="s">
        <v>143</v>
      </c>
      <c r="D9412" s="68" t="s">
        <v>287</v>
      </c>
      <c r="E9412" s="68" t="s">
        <v>531</v>
      </c>
      <c r="F9412" s="68" t="s">
        <v>360</v>
      </c>
      <c r="G9412" s="68" t="s">
        <v>76</v>
      </c>
      <c r="H9412" s="68" t="s">
        <v>492</v>
      </c>
      <c r="I9412" s="68" t="s">
        <v>657</v>
      </c>
      <c r="J9412" s="65">
        <v>17</v>
      </c>
      <c r="K9412" s="65">
        <v>0</v>
      </c>
      <c r="L9412" s="65">
        <v>214</v>
      </c>
      <c r="M9412" s="65" t="s">
        <v>534</v>
      </c>
    </row>
    <row r="9413" spans="1:13" ht="12.75" customHeight="1">
      <c r="A9413" s="65" t="str">
        <f>IF(ROW()=1,"KEY",IF(ISNA(VLOOKUP(B9413,車名対応マスタ!B:D,3,FALSE)),"",IF(VLOOKUP(B9413,車名対応マスタ!B:D,3,FALSE)="","",$D9413&amp;" "&amp;IF($G9413="9","J","O")&amp;" "&amp;$I9413&amp;" "&amp;IF($I9413&lt;=TEXT(★完成資料!$A$1,"yyyymm"),TEXT(★完成資料!$A$1,"yyyymm"),"999999")&amp; " " &amp; LEFT(F9413 &amp; "          ",10))))</f>
        <v xml:space="preserve">T O 202210 yyyy00 HV        </v>
      </c>
      <c r="B9413" s="68" t="s">
        <v>489</v>
      </c>
      <c r="C9413" s="68" t="s">
        <v>143</v>
      </c>
      <c r="D9413" s="68" t="s">
        <v>287</v>
      </c>
      <c r="E9413" s="68" t="s">
        <v>531</v>
      </c>
      <c r="F9413" s="68" t="s">
        <v>360</v>
      </c>
      <c r="G9413" s="68" t="s">
        <v>76</v>
      </c>
      <c r="H9413" s="68" t="s">
        <v>492</v>
      </c>
      <c r="I9413" s="68" t="s">
        <v>663</v>
      </c>
      <c r="J9413" s="65">
        <v>19</v>
      </c>
      <c r="K9413" s="65">
        <v>0</v>
      </c>
      <c r="L9413" s="65">
        <v>214</v>
      </c>
      <c r="M9413" s="65" t="s">
        <v>534</v>
      </c>
    </row>
    <row r="9414" spans="1:13" ht="12.75" customHeight="1">
      <c r="A9414" s="65" t="str">
        <f>IF(ROW()=1,"KEY",IF(ISNA(VLOOKUP(B9414,車名対応マスタ!B:D,3,FALSE)),"",IF(VLOOKUP(B9414,車名対応マスタ!B:D,3,FALSE)="","",$D9414&amp;" "&amp;IF($G9414="9","J","O")&amp;" "&amp;$I9414&amp;" "&amp;IF($I9414&lt;=TEXT(★完成資料!$A$1,"yyyymm"),TEXT(★完成資料!$A$1,"yyyymm"),"999999")&amp; " " &amp; LEFT(F9414 &amp; "          ",10))))</f>
        <v xml:space="preserve">T O 202209 yyyy00 HV        </v>
      </c>
      <c r="B9414" s="68" t="s">
        <v>489</v>
      </c>
      <c r="C9414" s="68" t="s">
        <v>143</v>
      </c>
      <c r="D9414" s="68" t="s">
        <v>287</v>
      </c>
      <c r="E9414" s="68" t="s">
        <v>531</v>
      </c>
      <c r="F9414" s="68" t="s">
        <v>360</v>
      </c>
      <c r="G9414" s="68" t="s">
        <v>76</v>
      </c>
      <c r="H9414" s="68" t="s">
        <v>492</v>
      </c>
      <c r="I9414" s="68" t="s">
        <v>657</v>
      </c>
      <c r="J9414" s="65">
        <v>1</v>
      </c>
      <c r="K9414" s="65">
        <v>0</v>
      </c>
      <c r="L9414" s="65">
        <v>210</v>
      </c>
      <c r="M9414" s="65" t="s">
        <v>290</v>
      </c>
    </row>
    <row r="9415" spans="1:13" ht="12.75" customHeight="1">
      <c r="A9415" s="65" t="str">
        <f>IF(ROW()=1,"KEY",IF(ISNA(VLOOKUP(B9415,車名対応マスタ!B:D,3,FALSE)),"",IF(VLOOKUP(B9415,車名対応マスタ!B:D,3,FALSE)="","",$D9415&amp;" "&amp;IF($G9415="9","J","O")&amp;" "&amp;$I9415&amp;" "&amp;IF($I9415&lt;=TEXT(★完成資料!$A$1,"yyyymm"),TEXT(★完成資料!$A$1,"yyyymm"),"999999")&amp; " " &amp; LEFT(F9415 &amp; "          ",10))))</f>
        <v xml:space="preserve">T O 202210 yyyy00 HV        </v>
      </c>
      <c r="B9415" s="68" t="s">
        <v>489</v>
      </c>
      <c r="C9415" s="68" t="s">
        <v>143</v>
      </c>
      <c r="D9415" s="68" t="s">
        <v>287</v>
      </c>
      <c r="E9415" s="68" t="s">
        <v>531</v>
      </c>
      <c r="F9415" s="68" t="s">
        <v>360</v>
      </c>
      <c r="G9415" s="68" t="s">
        <v>76</v>
      </c>
      <c r="H9415" s="68" t="s">
        <v>492</v>
      </c>
      <c r="I9415" s="68" t="s">
        <v>663</v>
      </c>
      <c r="J9415" s="65">
        <v>16</v>
      </c>
      <c r="K9415" s="65">
        <v>0</v>
      </c>
      <c r="L9415" s="65">
        <v>210</v>
      </c>
      <c r="M9415" s="65" t="s">
        <v>290</v>
      </c>
    </row>
    <row r="9416" spans="1:13" ht="12.75" customHeight="1">
      <c r="A9416" s="65" t="str">
        <f>IF(ROW()=1,"KEY",IF(ISNA(VLOOKUP(B9416,車名対応マスタ!B:D,3,FALSE)),"",IF(VLOOKUP(B9416,車名対応マスタ!B:D,3,FALSE)="","",$D9416&amp;" "&amp;IF($G9416="9","J","O")&amp;" "&amp;$I9416&amp;" "&amp;IF($I9416&lt;=TEXT(★完成資料!$A$1,"yyyymm"),TEXT(★完成資料!$A$1,"yyyymm"),"999999")&amp; " " &amp; LEFT(F9416 &amp; "          ",10))))</f>
        <v xml:space="preserve">T O 202209 yyyy00 HV        </v>
      </c>
      <c r="B9416" s="68" t="s">
        <v>489</v>
      </c>
      <c r="C9416" s="68" t="s">
        <v>143</v>
      </c>
      <c r="D9416" s="68" t="s">
        <v>287</v>
      </c>
      <c r="E9416" s="68" t="s">
        <v>531</v>
      </c>
      <c r="F9416" s="68" t="s">
        <v>360</v>
      </c>
      <c r="G9416" s="68" t="s">
        <v>76</v>
      </c>
      <c r="H9416" s="68" t="s">
        <v>492</v>
      </c>
      <c r="I9416" s="68" t="s">
        <v>657</v>
      </c>
      <c r="J9416" s="65">
        <v>1</v>
      </c>
      <c r="K9416" s="65">
        <v>0</v>
      </c>
      <c r="L9416" s="65">
        <v>310</v>
      </c>
      <c r="M9416" s="65" t="s">
        <v>493</v>
      </c>
    </row>
    <row r="9417" spans="1:13" ht="12.75" customHeight="1">
      <c r="A9417" s="65" t="str">
        <f>IF(ROW()=1,"KEY",IF(ISNA(VLOOKUP(B9417,車名対応マスタ!B:D,3,FALSE)),"",IF(VLOOKUP(B9417,車名対応マスタ!B:D,3,FALSE)="","",$D9417&amp;" "&amp;IF($G9417="9","J","O")&amp;" "&amp;$I9417&amp;" "&amp;IF($I9417&lt;=TEXT(★完成資料!$A$1,"yyyymm"),TEXT(★完成資料!$A$1,"yyyymm"),"999999")&amp; " " &amp; LEFT(F9417 &amp; "          ",10))))</f>
        <v xml:space="preserve">T O 202210 yyyy00 HV        </v>
      </c>
      <c r="B9417" s="68" t="s">
        <v>489</v>
      </c>
      <c r="C9417" s="68" t="s">
        <v>143</v>
      </c>
      <c r="D9417" s="68" t="s">
        <v>287</v>
      </c>
      <c r="E9417" s="68" t="s">
        <v>531</v>
      </c>
      <c r="F9417" s="68" t="s">
        <v>360</v>
      </c>
      <c r="G9417" s="68" t="s">
        <v>76</v>
      </c>
      <c r="H9417" s="68" t="s">
        <v>492</v>
      </c>
      <c r="I9417" s="68" t="s">
        <v>663</v>
      </c>
      <c r="J9417" s="65">
        <v>0</v>
      </c>
      <c r="K9417" s="65">
        <v>1</v>
      </c>
      <c r="L9417" s="65">
        <v>310</v>
      </c>
      <c r="M9417" s="65" t="s">
        <v>493</v>
      </c>
    </row>
    <row r="9418" spans="1:13" ht="12.75" customHeight="1">
      <c r="A9418" s="65" t="str">
        <f>IF(ROW()=1,"KEY",IF(ISNA(VLOOKUP(B9418,車名対応マスタ!B:D,3,FALSE)),"",IF(VLOOKUP(B9418,車名対応マスタ!B:D,3,FALSE)="","",$D9418&amp;" "&amp;IF($G9418="9","J","O")&amp;" "&amp;$I9418&amp;" "&amp;IF($I9418&lt;=TEXT(★完成資料!$A$1,"yyyymm"),TEXT(★完成資料!$A$1,"yyyymm"),"999999")&amp; " " &amp; LEFT(F9418 &amp; "          ",10))))</f>
        <v xml:space="preserve">T O 202201 yyyy00 HV        </v>
      </c>
      <c r="B9418" s="68" t="s">
        <v>489</v>
      </c>
      <c r="C9418" s="68" t="s">
        <v>143</v>
      </c>
      <c r="D9418" s="68" t="s">
        <v>287</v>
      </c>
      <c r="E9418" s="68" t="s">
        <v>531</v>
      </c>
      <c r="F9418" s="68" t="s">
        <v>360</v>
      </c>
      <c r="G9418" s="68" t="s">
        <v>76</v>
      </c>
      <c r="H9418" s="68" t="s">
        <v>492</v>
      </c>
      <c r="I9418" s="68" t="s">
        <v>639</v>
      </c>
      <c r="J9418" s="65">
        <v>4</v>
      </c>
      <c r="K9418" s="65">
        <v>0</v>
      </c>
      <c r="L9418" s="65">
        <v>311</v>
      </c>
      <c r="M9418" s="65" t="s">
        <v>296</v>
      </c>
    </row>
    <row r="9419" spans="1:13" ht="12.75" customHeight="1">
      <c r="A9419" s="65" t="str">
        <f>IF(ROW()=1,"KEY",IF(ISNA(VLOOKUP(B9419,車名対応マスタ!B:D,3,FALSE)),"",IF(VLOOKUP(B9419,車名対応マスタ!B:D,3,FALSE)="","",$D9419&amp;" "&amp;IF($G9419="9","J","O")&amp;" "&amp;$I9419&amp;" "&amp;IF($I9419&lt;=TEXT(★完成資料!$A$1,"yyyymm"),TEXT(★完成資料!$A$1,"yyyymm"),"999999")&amp; " " &amp; LEFT(F9419 &amp; "          ",10))))</f>
        <v xml:space="preserve">T O 202202 yyyy00 HV        </v>
      </c>
      <c r="B9419" s="68" t="s">
        <v>489</v>
      </c>
      <c r="C9419" s="68" t="s">
        <v>143</v>
      </c>
      <c r="D9419" s="68" t="s">
        <v>287</v>
      </c>
      <c r="E9419" s="68" t="s">
        <v>531</v>
      </c>
      <c r="F9419" s="68" t="s">
        <v>360</v>
      </c>
      <c r="G9419" s="68" t="s">
        <v>76</v>
      </c>
      <c r="H9419" s="68" t="s">
        <v>492</v>
      </c>
      <c r="I9419" s="68" t="s">
        <v>640</v>
      </c>
      <c r="J9419" s="65">
        <v>4</v>
      </c>
      <c r="K9419" s="65">
        <v>0</v>
      </c>
      <c r="L9419" s="65">
        <v>311</v>
      </c>
      <c r="M9419" s="65" t="s">
        <v>296</v>
      </c>
    </row>
    <row r="9420" spans="1:13" ht="12.75" customHeight="1">
      <c r="A9420" s="65" t="str">
        <f>IF(ROW()=1,"KEY",IF(ISNA(VLOOKUP(B9420,車名対応マスタ!B:D,3,FALSE)),"",IF(VLOOKUP(B9420,車名対応マスタ!B:D,3,FALSE)="","",$D9420&amp;" "&amp;IF($G9420="9","J","O")&amp;" "&amp;$I9420&amp;" "&amp;IF($I9420&lt;=TEXT(★完成資料!$A$1,"yyyymm"),TEXT(★完成資料!$A$1,"yyyymm"),"999999")&amp; " " &amp; LEFT(F9420 &amp; "          ",10))))</f>
        <v xml:space="preserve">T O 202203 yyyy00 HV        </v>
      </c>
      <c r="B9420" s="68" t="s">
        <v>489</v>
      </c>
      <c r="C9420" s="68" t="s">
        <v>143</v>
      </c>
      <c r="D9420" s="68" t="s">
        <v>287</v>
      </c>
      <c r="E9420" s="68" t="s">
        <v>531</v>
      </c>
      <c r="F9420" s="68" t="s">
        <v>360</v>
      </c>
      <c r="G9420" s="68" t="s">
        <v>76</v>
      </c>
      <c r="H9420" s="68" t="s">
        <v>492</v>
      </c>
      <c r="I9420" s="68" t="s">
        <v>641</v>
      </c>
      <c r="J9420" s="65">
        <v>2</v>
      </c>
      <c r="K9420" s="65">
        <v>0</v>
      </c>
      <c r="L9420" s="65">
        <v>311</v>
      </c>
      <c r="M9420" s="65" t="s">
        <v>296</v>
      </c>
    </row>
    <row r="9421" spans="1:13" ht="12.75" customHeight="1">
      <c r="A9421" s="65" t="str">
        <f>IF(ROW()=1,"KEY",IF(ISNA(VLOOKUP(B9421,車名対応マスタ!B:D,3,FALSE)),"",IF(VLOOKUP(B9421,車名対応マスタ!B:D,3,FALSE)="","",$D9421&amp;" "&amp;IF($G9421="9","J","O")&amp;" "&amp;$I9421&amp;" "&amp;IF($I9421&lt;=TEXT(★完成資料!$A$1,"yyyymm"),TEXT(★完成資料!$A$1,"yyyymm"),"999999")&amp; " " &amp; LEFT(F9421 &amp; "          ",10))))</f>
        <v xml:space="preserve">T O 202204 yyyy00 HV        </v>
      </c>
      <c r="B9421" s="68" t="s">
        <v>489</v>
      </c>
      <c r="C9421" s="68" t="s">
        <v>143</v>
      </c>
      <c r="D9421" s="68" t="s">
        <v>287</v>
      </c>
      <c r="E9421" s="68" t="s">
        <v>531</v>
      </c>
      <c r="F9421" s="68" t="s">
        <v>360</v>
      </c>
      <c r="G9421" s="68" t="s">
        <v>76</v>
      </c>
      <c r="H9421" s="68" t="s">
        <v>492</v>
      </c>
      <c r="I9421" s="68" t="s">
        <v>642</v>
      </c>
      <c r="J9421" s="65">
        <v>2</v>
      </c>
      <c r="K9421" s="65">
        <v>0</v>
      </c>
      <c r="L9421" s="65">
        <v>311</v>
      </c>
      <c r="M9421" s="65" t="s">
        <v>296</v>
      </c>
    </row>
    <row r="9422" spans="1:13" ht="12.75" customHeight="1">
      <c r="A9422" s="65" t="str">
        <f>IF(ROW()=1,"KEY",IF(ISNA(VLOOKUP(B9422,車名対応マスタ!B:D,3,FALSE)),"",IF(VLOOKUP(B9422,車名対応マスタ!B:D,3,FALSE)="","",$D9422&amp;" "&amp;IF($G9422="9","J","O")&amp;" "&amp;$I9422&amp;" "&amp;IF($I9422&lt;=TEXT(★完成資料!$A$1,"yyyymm"),TEXT(★完成資料!$A$1,"yyyymm"),"999999")&amp; " " &amp; LEFT(F9422 &amp; "          ",10))))</f>
        <v xml:space="preserve">T O 202206 yyyy00 HV        </v>
      </c>
      <c r="B9422" s="68" t="s">
        <v>489</v>
      </c>
      <c r="C9422" s="68" t="s">
        <v>143</v>
      </c>
      <c r="D9422" s="68" t="s">
        <v>287</v>
      </c>
      <c r="E9422" s="68" t="s">
        <v>531</v>
      </c>
      <c r="F9422" s="68" t="s">
        <v>360</v>
      </c>
      <c r="G9422" s="68" t="s">
        <v>76</v>
      </c>
      <c r="H9422" s="68" t="s">
        <v>492</v>
      </c>
      <c r="I9422" s="68" t="s">
        <v>652</v>
      </c>
      <c r="J9422" s="65">
        <v>2</v>
      </c>
      <c r="K9422" s="65">
        <v>2</v>
      </c>
      <c r="L9422" s="65">
        <v>311</v>
      </c>
      <c r="M9422" s="65" t="s">
        <v>296</v>
      </c>
    </row>
    <row r="9423" spans="1:13" ht="12.75" customHeight="1">
      <c r="A9423" s="65" t="str">
        <f>IF(ROW()=1,"KEY",IF(ISNA(VLOOKUP(B9423,車名対応マスタ!B:D,3,FALSE)),"",IF(VLOOKUP(B9423,車名対応マスタ!B:D,3,FALSE)="","",$D9423&amp;" "&amp;IF($G9423="9","J","O")&amp;" "&amp;$I9423&amp;" "&amp;IF($I9423&lt;=TEXT(★完成資料!$A$1,"yyyymm"),TEXT(★完成資料!$A$1,"yyyymm"),"999999")&amp; " " &amp; LEFT(F9423 &amp; "          ",10))))</f>
        <v xml:space="preserve">T O 202207 yyyy00 HV        </v>
      </c>
      <c r="B9423" s="68" t="s">
        <v>489</v>
      </c>
      <c r="C9423" s="68" t="s">
        <v>143</v>
      </c>
      <c r="D9423" s="68" t="s">
        <v>287</v>
      </c>
      <c r="E9423" s="68" t="s">
        <v>531</v>
      </c>
      <c r="F9423" s="68" t="s">
        <v>360</v>
      </c>
      <c r="G9423" s="68" t="s">
        <v>76</v>
      </c>
      <c r="H9423" s="68" t="s">
        <v>492</v>
      </c>
      <c r="I9423" s="68" t="s">
        <v>655</v>
      </c>
      <c r="J9423" s="65">
        <v>2</v>
      </c>
      <c r="K9423" s="65">
        <v>0</v>
      </c>
      <c r="L9423" s="65">
        <v>311</v>
      </c>
      <c r="M9423" s="65" t="s">
        <v>296</v>
      </c>
    </row>
    <row r="9424" spans="1:13" ht="12.75" customHeight="1">
      <c r="A9424" s="65" t="str">
        <f>IF(ROW()=1,"KEY",IF(ISNA(VLOOKUP(B9424,車名対応マスタ!B:D,3,FALSE)),"",IF(VLOOKUP(B9424,車名対応マスタ!B:D,3,FALSE)="","",$D9424&amp;" "&amp;IF($G9424="9","J","O")&amp;" "&amp;$I9424&amp;" "&amp;IF($I9424&lt;=TEXT(★完成資料!$A$1,"yyyymm"),TEXT(★完成資料!$A$1,"yyyymm"),"999999")&amp; " " &amp; LEFT(F9424 &amp; "          ",10))))</f>
        <v xml:space="preserve">T O 202208 yyyy00 HV        </v>
      </c>
      <c r="B9424" s="68" t="s">
        <v>489</v>
      </c>
      <c r="C9424" s="68" t="s">
        <v>143</v>
      </c>
      <c r="D9424" s="68" t="s">
        <v>287</v>
      </c>
      <c r="E9424" s="68" t="s">
        <v>531</v>
      </c>
      <c r="F9424" s="68" t="s">
        <v>360</v>
      </c>
      <c r="G9424" s="68" t="s">
        <v>76</v>
      </c>
      <c r="H9424" s="68" t="s">
        <v>492</v>
      </c>
      <c r="I9424" s="68" t="s">
        <v>656</v>
      </c>
      <c r="J9424" s="65">
        <v>2</v>
      </c>
      <c r="K9424" s="65">
        <v>2</v>
      </c>
      <c r="L9424" s="65">
        <v>311</v>
      </c>
      <c r="M9424" s="65" t="s">
        <v>296</v>
      </c>
    </row>
    <row r="9425" spans="1:13" ht="12.75" customHeight="1">
      <c r="A9425" s="65" t="str">
        <f>IF(ROW()=1,"KEY",IF(ISNA(VLOOKUP(B9425,車名対応マスタ!B:D,3,FALSE)),"",IF(VLOOKUP(B9425,車名対応マスタ!B:D,3,FALSE)="","",$D9425&amp;" "&amp;IF($G9425="9","J","O")&amp;" "&amp;$I9425&amp;" "&amp;IF($I9425&lt;=TEXT(★完成資料!$A$1,"yyyymm"),TEXT(★完成資料!$A$1,"yyyymm"),"999999")&amp; " " &amp; LEFT(F9425 &amp; "          ",10))))</f>
        <v xml:space="preserve">T O 202209 yyyy00 HV        </v>
      </c>
      <c r="B9425" s="68" t="s">
        <v>489</v>
      </c>
      <c r="C9425" s="68" t="s">
        <v>143</v>
      </c>
      <c r="D9425" s="68" t="s">
        <v>287</v>
      </c>
      <c r="E9425" s="68" t="s">
        <v>531</v>
      </c>
      <c r="F9425" s="68" t="s">
        <v>360</v>
      </c>
      <c r="G9425" s="68" t="s">
        <v>76</v>
      </c>
      <c r="H9425" s="68" t="s">
        <v>492</v>
      </c>
      <c r="I9425" s="68" t="s">
        <v>657</v>
      </c>
      <c r="J9425" s="65">
        <v>2</v>
      </c>
      <c r="K9425" s="65">
        <v>2</v>
      </c>
      <c r="L9425" s="65">
        <v>311</v>
      </c>
      <c r="M9425" s="65" t="s">
        <v>296</v>
      </c>
    </row>
    <row r="9426" spans="1:13" ht="12.75" customHeight="1">
      <c r="A9426" s="65" t="str">
        <f>IF(ROW()=1,"KEY",IF(ISNA(VLOOKUP(B9426,車名対応マスタ!B:D,3,FALSE)),"",IF(VLOOKUP(B9426,車名対応マスタ!B:D,3,FALSE)="","",$D9426&amp;" "&amp;IF($G9426="9","J","O")&amp;" "&amp;$I9426&amp;" "&amp;IF($I9426&lt;=TEXT(★完成資料!$A$1,"yyyymm"),TEXT(★完成資料!$A$1,"yyyymm"),"999999")&amp; " " &amp; LEFT(F9426 &amp; "          ",10))))</f>
        <v xml:space="preserve">T O 202210 yyyy00 HV        </v>
      </c>
      <c r="B9426" s="68" t="s">
        <v>489</v>
      </c>
      <c r="C9426" s="68" t="s">
        <v>143</v>
      </c>
      <c r="D9426" s="68" t="s">
        <v>287</v>
      </c>
      <c r="E9426" s="68" t="s">
        <v>531</v>
      </c>
      <c r="F9426" s="68" t="s">
        <v>360</v>
      </c>
      <c r="G9426" s="68" t="s">
        <v>76</v>
      </c>
      <c r="H9426" s="68" t="s">
        <v>492</v>
      </c>
      <c r="I9426" s="68" t="s">
        <v>663</v>
      </c>
      <c r="J9426" s="65">
        <v>0</v>
      </c>
      <c r="K9426" s="65">
        <v>2</v>
      </c>
      <c r="L9426" s="65">
        <v>311</v>
      </c>
      <c r="M9426" s="65" t="s">
        <v>296</v>
      </c>
    </row>
    <row r="9427" spans="1:13" ht="12.75" customHeight="1">
      <c r="A9427" s="65" t="str">
        <f>IF(ROW()=1,"KEY",IF(ISNA(VLOOKUP(B9427,車名対応マスタ!B:D,3,FALSE)),"",IF(VLOOKUP(B9427,車名対応マスタ!B:D,3,FALSE)="","",$D9427&amp;" "&amp;IF($G9427="9","J","O")&amp;" "&amp;$I9427&amp;" "&amp;IF($I9427&lt;=TEXT(★完成資料!$A$1,"yyyymm"),TEXT(★完成資料!$A$1,"yyyymm"),"999999")&amp; " " &amp; LEFT(F9427 &amp; "          ",10))))</f>
        <v xml:space="preserve">T O 202210 yyyy00 HV        </v>
      </c>
      <c r="B9427" s="68" t="s">
        <v>489</v>
      </c>
      <c r="C9427" s="68" t="s">
        <v>143</v>
      </c>
      <c r="D9427" s="68" t="s">
        <v>287</v>
      </c>
      <c r="E9427" s="68" t="s">
        <v>531</v>
      </c>
      <c r="F9427" s="68" t="s">
        <v>360</v>
      </c>
      <c r="G9427" s="68" t="s">
        <v>76</v>
      </c>
      <c r="H9427" s="68" t="s">
        <v>492</v>
      </c>
      <c r="I9427" s="68" t="s">
        <v>663</v>
      </c>
      <c r="J9427" s="65">
        <v>5</v>
      </c>
      <c r="K9427" s="65">
        <v>0</v>
      </c>
      <c r="L9427" s="65">
        <v>227</v>
      </c>
      <c r="M9427" s="65" t="s">
        <v>302</v>
      </c>
    </row>
    <row r="9428" spans="1:13" ht="12.75" customHeight="1">
      <c r="A9428" s="65" t="str">
        <f>IF(ROW()=1,"KEY",IF(ISNA(VLOOKUP(B9428,車名対応マスタ!B:D,3,FALSE)),"",IF(VLOOKUP(B9428,車名対応マスタ!B:D,3,FALSE)="","",$D9428&amp;" "&amp;IF($G9428="9","J","O")&amp;" "&amp;$I9428&amp;" "&amp;IF($I9428&lt;=TEXT(★完成資料!$A$1,"yyyymm"),TEXT(★完成資料!$A$1,"yyyymm"),"999999")&amp; " " &amp; LEFT(F9428 &amp; "          ",10))))</f>
        <v xml:space="preserve">T O 202210 yyyy00 HV        </v>
      </c>
      <c r="B9428" s="68" t="s">
        <v>489</v>
      </c>
      <c r="C9428" s="68" t="s">
        <v>143</v>
      </c>
      <c r="D9428" s="68" t="s">
        <v>287</v>
      </c>
      <c r="E9428" s="68" t="s">
        <v>531</v>
      </c>
      <c r="F9428" s="68" t="s">
        <v>360</v>
      </c>
      <c r="G9428" s="68" t="s">
        <v>76</v>
      </c>
      <c r="H9428" s="68" t="s">
        <v>492</v>
      </c>
      <c r="I9428" s="68" t="s">
        <v>663</v>
      </c>
      <c r="J9428" s="65">
        <v>4</v>
      </c>
      <c r="K9428" s="65">
        <v>0</v>
      </c>
      <c r="L9428" s="65">
        <v>228</v>
      </c>
      <c r="M9428" s="65" t="s">
        <v>303</v>
      </c>
    </row>
    <row r="9429" spans="1:13" ht="12.75" customHeight="1">
      <c r="A9429" s="65" t="str">
        <f>IF(ROW()=1,"KEY",IF(ISNA(VLOOKUP(B9429,車名対応マスタ!B:D,3,FALSE)),"",IF(VLOOKUP(B9429,車名対応マスタ!B:D,3,FALSE)="","",$D9429&amp;" "&amp;IF($G9429="9","J","O")&amp;" "&amp;$I9429&amp;" "&amp;IF($I9429&lt;=TEXT(★完成資料!$A$1,"yyyymm"),TEXT(★完成資料!$A$1,"yyyymm"),"999999")&amp; " " &amp; LEFT(F9429 &amp; "          ",10))))</f>
        <v xml:space="preserve">T O 202201 yyyy00 HV        </v>
      </c>
      <c r="B9429" s="68" t="s">
        <v>489</v>
      </c>
      <c r="C9429" s="68" t="s">
        <v>143</v>
      </c>
      <c r="D9429" s="68" t="s">
        <v>287</v>
      </c>
      <c r="E9429" s="68" t="s">
        <v>531</v>
      </c>
      <c r="F9429" s="68" t="s">
        <v>360</v>
      </c>
      <c r="G9429" s="68" t="s">
        <v>76</v>
      </c>
      <c r="H9429" s="68" t="s">
        <v>492</v>
      </c>
      <c r="I9429" s="68" t="s">
        <v>639</v>
      </c>
      <c r="J9429" s="65">
        <v>2</v>
      </c>
      <c r="K9429" s="65">
        <v>0</v>
      </c>
      <c r="L9429" s="65">
        <v>215</v>
      </c>
      <c r="M9429" s="65" t="s">
        <v>291</v>
      </c>
    </row>
    <row r="9430" spans="1:13" ht="12.75" customHeight="1">
      <c r="A9430" s="65" t="str">
        <f>IF(ROW()=1,"KEY",IF(ISNA(VLOOKUP(B9430,車名対応マスタ!B:D,3,FALSE)),"",IF(VLOOKUP(B9430,車名対応マスタ!B:D,3,FALSE)="","",$D9430&amp;" "&amp;IF($G9430="9","J","O")&amp;" "&amp;$I9430&amp;" "&amp;IF($I9430&lt;=TEXT(★完成資料!$A$1,"yyyymm"),TEXT(★完成資料!$A$1,"yyyymm"),"999999")&amp; " " &amp; LEFT(F9430 &amp; "          ",10))))</f>
        <v xml:space="preserve">T O 202202 yyyy00 HV        </v>
      </c>
      <c r="B9430" s="68" t="s">
        <v>489</v>
      </c>
      <c r="C9430" s="68" t="s">
        <v>143</v>
      </c>
      <c r="D9430" s="68" t="s">
        <v>287</v>
      </c>
      <c r="E9430" s="68" t="s">
        <v>531</v>
      </c>
      <c r="F9430" s="68" t="s">
        <v>360</v>
      </c>
      <c r="G9430" s="68" t="s">
        <v>76</v>
      </c>
      <c r="H9430" s="68" t="s">
        <v>492</v>
      </c>
      <c r="I9430" s="68" t="s">
        <v>640</v>
      </c>
      <c r="J9430" s="65">
        <v>3</v>
      </c>
      <c r="K9430" s="65">
        <v>0</v>
      </c>
      <c r="L9430" s="65">
        <v>215</v>
      </c>
      <c r="M9430" s="65" t="s">
        <v>291</v>
      </c>
    </row>
    <row r="9431" spans="1:13" ht="12.75" customHeight="1">
      <c r="A9431" s="65" t="str">
        <f>IF(ROW()=1,"KEY",IF(ISNA(VLOOKUP(B9431,車名対応マスタ!B:D,3,FALSE)),"",IF(VLOOKUP(B9431,車名対応マスタ!B:D,3,FALSE)="","",$D9431&amp;" "&amp;IF($G9431="9","J","O")&amp;" "&amp;$I9431&amp;" "&amp;IF($I9431&lt;=TEXT(★完成資料!$A$1,"yyyymm"),TEXT(★完成資料!$A$1,"yyyymm"),"999999")&amp; " " &amp; LEFT(F9431 &amp; "          ",10))))</f>
        <v xml:space="preserve">T O 202203 yyyy00 HV        </v>
      </c>
      <c r="B9431" s="68" t="s">
        <v>489</v>
      </c>
      <c r="C9431" s="68" t="s">
        <v>143</v>
      </c>
      <c r="D9431" s="68" t="s">
        <v>287</v>
      </c>
      <c r="E9431" s="68" t="s">
        <v>531</v>
      </c>
      <c r="F9431" s="68" t="s">
        <v>360</v>
      </c>
      <c r="G9431" s="68" t="s">
        <v>76</v>
      </c>
      <c r="H9431" s="68" t="s">
        <v>492</v>
      </c>
      <c r="I9431" s="68" t="s">
        <v>641</v>
      </c>
      <c r="J9431" s="65">
        <v>2</v>
      </c>
      <c r="K9431" s="65">
        <v>0</v>
      </c>
      <c r="L9431" s="65">
        <v>215</v>
      </c>
      <c r="M9431" s="65" t="s">
        <v>291</v>
      </c>
    </row>
    <row r="9432" spans="1:13" ht="12.75" customHeight="1">
      <c r="A9432" s="65" t="str">
        <f>IF(ROW()=1,"KEY",IF(ISNA(VLOOKUP(B9432,車名対応マスタ!B:D,3,FALSE)),"",IF(VLOOKUP(B9432,車名対応マスタ!B:D,3,FALSE)="","",$D9432&amp;" "&amp;IF($G9432="9","J","O")&amp;" "&amp;$I9432&amp;" "&amp;IF($I9432&lt;=TEXT(★完成資料!$A$1,"yyyymm"),TEXT(★完成資料!$A$1,"yyyymm"),"999999")&amp; " " &amp; LEFT(F9432 &amp; "          ",10))))</f>
        <v xml:space="preserve">T O 202204 yyyy00 HV        </v>
      </c>
      <c r="B9432" s="68" t="s">
        <v>489</v>
      </c>
      <c r="C9432" s="68" t="s">
        <v>143</v>
      </c>
      <c r="D9432" s="68" t="s">
        <v>287</v>
      </c>
      <c r="E9432" s="68" t="s">
        <v>531</v>
      </c>
      <c r="F9432" s="68" t="s">
        <v>360</v>
      </c>
      <c r="G9432" s="68" t="s">
        <v>76</v>
      </c>
      <c r="H9432" s="68" t="s">
        <v>492</v>
      </c>
      <c r="I9432" s="68" t="s">
        <v>642</v>
      </c>
      <c r="J9432" s="65">
        <v>4</v>
      </c>
      <c r="K9432" s="65">
        <v>0</v>
      </c>
      <c r="L9432" s="65">
        <v>215</v>
      </c>
      <c r="M9432" s="65" t="s">
        <v>291</v>
      </c>
    </row>
    <row r="9433" spans="1:13" ht="12.75" customHeight="1">
      <c r="A9433" s="65" t="str">
        <f>IF(ROW()=1,"KEY",IF(ISNA(VLOOKUP(B9433,車名対応マスタ!B:D,3,FALSE)),"",IF(VLOOKUP(B9433,車名対応マスタ!B:D,3,FALSE)="","",$D9433&amp;" "&amp;IF($G9433="9","J","O")&amp;" "&amp;$I9433&amp;" "&amp;IF($I9433&lt;=TEXT(★完成資料!$A$1,"yyyymm"),TEXT(★完成資料!$A$1,"yyyymm"),"999999")&amp; " " &amp; LEFT(F9433 &amp; "          ",10))))</f>
        <v xml:space="preserve">T O 202205 yyyy00 HV        </v>
      </c>
      <c r="B9433" s="68" t="s">
        <v>489</v>
      </c>
      <c r="C9433" s="68" t="s">
        <v>143</v>
      </c>
      <c r="D9433" s="68" t="s">
        <v>287</v>
      </c>
      <c r="E9433" s="68" t="s">
        <v>531</v>
      </c>
      <c r="F9433" s="68" t="s">
        <v>360</v>
      </c>
      <c r="G9433" s="68" t="s">
        <v>76</v>
      </c>
      <c r="H9433" s="68" t="s">
        <v>492</v>
      </c>
      <c r="I9433" s="68" t="s">
        <v>647</v>
      </c>
      <c r="J9433" s="65">
        <v>2</v>
      </c>
      <c r="K9433" s="65">
        <v>0</v>
      </c>
      <c r="L9433" s="65">
        <v>215</v>
      </c>
      <c r="M9433" s="65" t="s">
        <v>291</v>
      </c>
    </row>
    <row r="9434" spans="1:13" ht="12.75" customHeight="1">
      <c r="A9434" s="65" t="str">
        <f>IF(ROW()=1,"KEY",IF(ISNA(VLOOKUP(B9434,車名対応マスタ!B:D,3,FALSE)),"",IF(VLOOKUP(B9434,車名対応マスタ!B:D,3,FALSE)="","",$D9434&amp;" "&amp;IF($G9434="9","J","O")&amp;" "&amp;$I9434&amp;" "&amp;IF($I9434&lt;=TEXT(★完成資料!$A$1,"yyyymm"),TEXT(★完成資料!$A$1,"yyyymm"),"999999")&amp; " " &amp; LEFT(F9434 &amp; "          ",10))))</f>
        <v xml:space="preserve">T O 202206 yyyy00 HV        </v>
      </c>
      <c r="B9434" s="68" t="s">
        <v>489</v>
      </c>
      <c r="C9434" s="68" t="s">
        <v>143</v>
      </c>
      <c r="D9434" s="68" t="s">
        <v>287</v>
      </c>
      <c r="E9434" s="68" t="s">
        <v>531</v>
      </c>
      <c r="F9434" s="68" t="s">
        <v>360</v>
      </c>
      <c r="G9434" s="68" t="s">
        <v>76</v>
      </c>
      <c r="H9434" s="68" t="s">
        <v>492</v>
      </c>
      <c r="I9434" s="68" t="s">
        <v>652</v>
      </c>
      <c r="J9434" s="65">
        <v>2</v>
      </c>
      <c r="K9434" s="65">
        <v>0</v>
      </c>
      <c r="L9434" s="65">
        <v>215</v>
      </c>
      <c r="M9434" s="65" t="s">
        <v>291</v>
      </c>
    </row>
    <row r="9435" spans="1:13" ht="12.75" customHeight="1">
      <c r="A9435" s="65" t="str">
        <f>IF(ROW()=1,"KEY",IF(ISNA(VLOOKUP(B9435,車名対応マスタ!B:D,3,FALSE)),"",IF(VLOOKUP(B9435,車名対応マスタ!B:D,3,FALSE)="","",$D9435&amp;" "&amp;IF($G9435="9","J","O")&amp;" "&amp;$I9435&amp;" "&amp;IF($I9435&lt;=TEXT(★完成資料!$A$1,"yyyymm"),TEXT(★完成資料!$A$1,"yyyymm"),"999999")&amp; " " &amp; LEFT(F9435 &amp; "          ",10))))</f>
        <v xml:space="preserve">T O 202207 yyyy00 HV        </v>
      </c>
      <c r="B9435" s="68" t="s">
        <v>489</v>
      </c>
      <c r="C9435" s="68" t="s">
        <v>143</v>
      </c>
      <c r="D9435" s="68" t="s">
        <v>287</v>
      </c>
      <c r="E9435" s="68" t="s">
        <v>531</v>
      </c>
      <c r="F9435" s="68" t="s">
        <v>360</v>
      </c>
      <c r="G9435" s="68" t="s">
        <v>76</v>
      </c>
      <c r="H9435" s="68" t="s">
        <v>492</v>
      </c>
      <c r="I9435" s="68" t="s">
        <v>655</v>
      </c>
      <c r="J9435" s="65">
        <v>6</v>
      </c>
      <c r="K9435" s="65">
        <v>0</v>
      </c>
      <c r="L9435" s="65">
        <v>215</v>
      </c>
      <c r="M9435" s="65" t="s">
        <v>291</v>
      </c>
    </row>
    <row r="9436" spans="1:13" ht="12.75" customHeight="1">
      <c r="A9436" s="65" t="str">
        <f>IF(ROW()=1,"KEY",IF(ISNA(VLOOKUP(B9436,車名対応マスタ!B:D,3,FALSE)),"",IF(VLOOKUP(B9436,車名対応マスタ!B:D,3,FALSE)="","",$D9436&amp;" "&amp;IF($G9436="9","J","O")&amp;" "&amp;$I9436&amp;" "&amp;IF($I9436&lt;=TEXT(★完成資料!$A$1,"yyyymm"),TEXT(★完成資料!$A$1,"yyyymm"),"999999")&amp; " " &amp; LEFT(F9436 &amp; "          ",10))))</f>
        <v xml:space="preserve">T O 202208 yyyy00 HV        </v>
      </c>
      <c r="B9436" s="68" t="s">
        <v>489</v>
      </c>
      <c r="C9436" s="68" t="s">
        <v>143</v>
      </c>
      <c r="D9436" s="68" t="s">
        <v>287</v>
      </c>
      <c r="E9436" s="68" t="s">
        <v>531</v>
      </c>
      <c r="F9436" s="68" t="s">
        <v>360</v>
      </c>
      <c r="G9436" s="68" t="s">
        <v>76</v>
      </c>
      <c r="H9436" s="68" t="s">
        <v>492</v>
      </c>
      <c r="I9436" s="68" t="s">
        <v>656</v>
      </c>
      <c r="J9436" s="65">
        <v>8</v>
      </c>
      <c r="K9436" s="65">
        <v>2</v>
      </c>
      <c r="L9436" s="65">
        <v>215</v>
      </c>
      <c r="M9436" s="65" t="s">
        <v>291</v>
      </c>
    </row>
    <row r="9437" spans="1:13" ht="12.75" customHeight="1">
      <c r="A9437" s="65" t="str">
        <f>IF(ROW()=1,"KEY",IF(ISNA(VLOOKUP(B9437,車名対応マスタ!B:D,3,FALSE)),"",IF(VLOOKUP(B9437,車名対応マスタ!B:D,3,FALSE)="","",$D9437&amp;" "&amp;IF($G9437="9","J","O")&amp;" "&amp;$I9437&amp;" "&amp;IF($I9437&lt;=TEXT(★完成資料!$A$1,"yyyymm"),TEXT(★完成資料!$A$1,"yyyymm"),"999999")&amp; " " &amp; LEFT(F9437 &amp; "          ",10))))</f>
        <v xml:space="preserve">T O 202209 yyyy00 HV        </v>
      </c>
      <c r="B9437" s="68" t="s">
        <v>489</v>
      </c>
      <c r="C9437" s="68" t="s">
        <v>143</v>
      </c>
      <c r="D9437" s="68" t="s">
        <v>287</v>
      </c>
      <c r="E9437" s="68" t="s">
        <v>531</v>
      </c>
      <c r="F9437" s="68" t="s">
        <v>360</v>
      </c>
      <c r="G9437" s="68" t="s">
        <v>76</v>
      </c>
      <c r="H9437" s="68" t="s">
        <v>492</v>
      </c>
      <c r="I9437" s="68" t="s">
        <v>657</v>
      </c>
      <c r="J9437" s="65">
        <v>8</v>
      </c>
      <c r="K9437" s="65">
        <v>3</v>
      </c>
      <c r="L9437" s="65">
        <v>215</v>
      </c>
      <c r="M9437" s="65" t="s">
        <v>291</v>
      </c>
    </row>
    <row r="9438" spans="1:13" ht="12.75" customHeight="1">
      <c r="A9438" s="65" t="str">
        <f>IF(ROW()=1,"KEY",IF(ISNA(VLOOKUP(B9438,車名対応マスタ!B:D,3,FALSE)),"",IF(VLOOKUP(B9438,車名対応マスタ!B:D,3,FALSE)="","",$D9438&amp;" "&amp;IF($G9438="9","J","O")&amp;" "&amp;$I9438&amp;" "&amp;IF($I9438&lt;=TEXT(★完成資料!$A$1,"yyyymm"),TEXT(★完成資料!$A$1,"yyyymm"),"999999")&amp; " " &amp; LEFT(F9438 &amp; "          ",10))))</f>
        <v xml:space="preserve">T O 202210 yyyy00 HV        </v>
      </c>
      <c r="B9438" s="68" t="s">
        <v>489</v>
      </c>
      <c r="C9438" s="68" t="s">
        <v>143</v>
      </c>
      <c r="D9438" s="68" t="s">
        <v>287</v>
      </c>
      <c r="E9438" s="68" t="s">
        <v>531</v>
      </c>
      <c r="F9438" s="68" t="s">
        <v>360</v>
      </c>
      <c r="G9438" s="68" t="s">
        <v>76</v>
      </c>
      <c r="H9438" s="68" t="s">
        <v>492</v>
      </c>
      <c r="I9438" s="68" t="s">
        <v>663</v>
      </c>
      <c r="J9438" s="65">
        <v>0</v>
      </c>
      <c r="K9438" s="65">
        <v>2</v>
      </c>
      <c r="L9438" s="65">
        <v>215</v>
      </c>
      <c r="M9438" s="65" t="s">
        <v>291</v>
      </c>
    </row>
    <row r="9439" spans="1:13" ht="12.75" customHeight="1">
      <c r="A9439" s="65" t="str">
        <f>IF(ROW()=1,"KEY",IF(ISNA(VLOOKUP(B9439,車名対応マスタ!B:D,3,FALSE)),"",IF(VLOOKUP(B9439,車名対応マスタ!B:D,3,FALSE)="","",$D9439&amp;" "&amp;IF($G9439="9","J","O")&amp;" "&amp;$I9439&amp;" "&amp;IF($I9439&lt;=TEXT(★完成資料!$A$1,"yyyymm"),TEXT(★完成資料!$A$1,"yyyymm"),"999999")&amp; " " &amp; LEFT(F9439 &amp; "          ",10))))</f>
        <v xml:space="preserve">T O 202201 yyyy00 HV        </v>
      </c>
      <c r="B9439" s="68" t="s">
        <v>489</v>
      </c>
      <c r="C9439" s="68" t="s">
        <v>143</v>
      </c>
      <c r="D9439" s="68" t="s">
        <v>287</v>
      </c>
      <c r="E9439" s="68" t="s">
        <v>531</v>
      </c>
      <c r="F9439" s="68" t="s">
        <v>360</v>
      </c>
      <c r="G9439" s="68" t="s">
        <v>76</v>
      </c>
      <c r="H9439" s="68" t="s">
        <v>492</v>
      </c>
      <c r="I9439" s="68" t="s">
        <v>639</v>
      </c>
      <c r="J9439" s="65">
        <v>47</v>
      </c>
      <c r="K9439" s="65">
        <v>0</v>
      </c>
      <c r="L9439" s="65">
        <v>203</v>
      </c>
      <c r="M9439" s="65" t="s">
        <v>494</v>
      </c>
    </row>
    <row r="9440" spans="1:13" ht="12.75" customHeight="1">
      <c r="A9440" s="65" t="str">
        <f>IF(ROW()=1,"KEY",IF(ISNA(VLOOKUP(B9440,車名対応マスタ!B:D,3,FALSE)),"",IF(VLOOKUP(B9440,車名対応マスタ!B:D,3,FALSE)="","",$D9440&amp;" "&amp;IF($G9440="9","J","O")&amp;" "&amp;$I9440&amp;" "&amp;IF($I9440&lt;=TEXT(★完成資料!$A$1,"yyyymm"),TEXT(★完成資料!$A$1,"yyyymm"),"999999")&amp; " " &amp; LEFT(F9440 &amp; "          ",10))))</f>
        <v xml:space="preserve">T O 202202 yyyy00 HV        </v>
      </c>
      <c r="B9440" s="68" t="s">
        <v>489</v>
      </c>
      <c r="C9440" s="68" t="s">
        <v>143</v>
      </c>
      <c r="D9440" s="68" t="s">
        <v>287</v>
      </c>
      <c r="E9440" s="68" t="s">
        <v>531</v>
      </c>
      <c r="F9440" s="68" t="s">
        <v>360</v>
      </c>
      <c r="G9440" s="68" t="s">
        <v>76</v>
      </c>
      <c r="H9440" s="68" t="s">
        <v>492</v>
      </c>
      <c r="I9440" s="68" t="s">
        <v>640</v>
      </c>
      <c r="J9440" s="65">
        <v>25</v>
      </c>
      <c r="K9440" s="65">
        <v>0</v>
      </c>
      <c r="L9440" s="65">
        <v>203</v>
      </c>
      <c r="M9440" s="65" t="s">
        <v>494</v>
      </c>
    </row>
    <row r="9441" spans="1:13" ht="12.75" customHeight="1">
      <c r="A9441" s="65" t="str">
        <f>IF(ROW()=1,"KEY",IF(ISNA(VLOOKUP(B9441,車名対応マスタ!B:D,3,FALSE)),"",IF(VLOOKUP(B9441,車名対応マスタ!B:D,3,FALSE)="","",$D9441&amp;" "&amp;IF($G9441="9","J","O")&amp;" "&amp;$I9441&amp;" "&amp;IF($I9441&lt;=TEXT(★完成資料!$A$1,"yyyymm"),TEXT(★完成資料!$A$1,"yyyymm"),"999999")&amp; " " &amp; LEFT(F9441 &amp; "          ",10))))</f>
        <v xml:space="preserve">T O 202203 yyyy00 HV        </v>
      </c>
      <c r="B9441" s="68" t="s">
        <v>489</v>
      </c>
      <c r="C9441" s="68" t="s">
        <v>143</v>
      </c>
      <c r="D9441" s="68" t="s">
        <v>287</v>
      </c>
      <c r="E9441" s="68" t="s">
        <v>531</v>
      </c>
      <c r="F9441" s="68" t="s">
        <v>360</v>
      </c>
      <c r="G9441" s="68" t="s">
        <v>76</v>
      </c>
      <c r="H9441" s="68" t="s">
        <v>492</v>
      </c>
      <c r="I9441" s="68" t="s">
        <v>641</v>
      </c>
      <c r="J9441" s="65">
        <v>41</v>
      </c>
      <c r="K9441" s="65">
        <v>0</v>
      </c>
      <c r="L9441" s="65">
        <v>203</v>
      </c>
      <c r="M9441" s="65" t="s">
        <v>494</v>
      </c>
    </row>
    <row r="9442" spans="1:13" ht="12.75" customHeight="1">
      <c r="A9442" s="65" t="str">
        <f>IF(ROW()=1,"KEY",IF(ISNA(VLOOKUP(B9442,車名対応マスタ!B:D,3,FALSE)),"",IF(VLOOKUP(B9442,車名対応マスタ!B:D,3,FALSE)="","",$D9442&amp;" "&amp;IF($G9442="9","J","O")&amp;" "&amp;$I9442&amp;" "&amp;IF($I9442&lt;=TEXT(★完成資料!$A$1,"yyyymm"),TEXT(★完成資料!$A$1,"yyyymm"),"999999")&amp; " " &amp; LEFT(F9442 &amp; "          ",10))))</f>
        <v xml:space="preserve">T O 202204 yyyy00 HV        </v>
      </c>
      <c r="B9442" s="68" t="s">
        <v>489</v>
      </c>
      <c r="C9442" s="68" t="s">
        <v>143</v>
      </c>
      <c r="D9442" s="68" t="s">
        <v>287</v>
      </c>
      <c r="E9442" s="68" t="s">
        <v>531</v>
      </c>
      <c r="F9442" s="68" t="s">
        <v>360</v>
      </c>
      <c r="G9442" s="68" t="s">
        <v>76</v>
      </c>
      <c r="H9442" s="68" t="s">
        <v>492</v>
      </c>
      <c r="I9442" s="68" t="s">
        <v>642</v>
      </c>
      <c r="J9442" s="65">
        <v>40</v>
      </c>
      <c r="K9442" s="65">
        <v>0</v>
      </c>
      <c r="L9442" s="65">
        <v>203</v>
      </c>
      <c r="M9442" s="65" t="s">
        <v>494</v>
      </c>
    </row>
    <row r="9443" spans="1:13" ht="12.75" customHeight="1">
      <c r="A9443" s="65" t="str">
        <f>IF(ROW()=1,"KEY",IF(ISNA(VLOOKUP(B9443,車名対応マスタ!B:D,3,FALSE)),"",IF(VLOOKUP(B9443,車名対応マスタ!B:D,3,FALSE)="","",$D9443&amp;" "&amp;IF($G9443="9","J","O")&amp;" "&amp;$I9443&amp;" "&amp;IF($I9443&lt;=TEXT(★完成資料!$A$1,"yyyymm"),TEXT(★完成資料!$A$1,"yyyymm"),"999999")&amp; " " &amp; LEFT(F9443 &amp; "          ",10))))</f>
        <v xml:space="preserve">T O 202205 yyyy00 HV        </v>
      </c>
      <c r="B9443" s="68" t="s">
        <v>489</v>
      </c>
      <c r="C9443" s="68" t="s">
        <v>143</v>
      </c>
      <c r="D9443" s="68" t="s">
        <v>287</v>
      </c>
      <c r="E9443" s="68" t="s">
        <v>531</v>
      </c>
      <c r="F9443" s="68" t="s">
        <v>360</v>
      </c>
      <c r="G9443" s="68" t="s">
        <v>76</v>
      </c>
      <c r="H9443" s="68" t="s">
        <v>492</v>
      </c>
      <c r="I9443" s="68" t="s">
        <v>647</v>
      </c>
      <c r="J9443" s="65">
        <v>21</v>
      </c>
      <c r="K9443" s="65">
        <v>0</v>
      </c>
      <c r="L9443" s="65">
        <v>203</v>
      </c>
      <c r="M9443" s="65" t="s">
        <v>494</v>
      </c>
    </row>
    <row r="9444" spans="1:13" ht="12.75" customHeight="1">
      <c r="A9444" s="65" t="str">
        <f>IF(ROW()=1,"KEY",IF(ISNA(VLOOKUP(B9444,車名対応マスタ!B:D,3,FALSE)),"",IF(VLOOKUP(B9444,車名対応マスタ!B:D,3,FALSE)="","",$D9444&amp;" "&amp;IF($G9444="9","J","O")&amp;" "&amp;$I9444&amp;" "&amp;IF($I9444&lt;=TEXT(★完成資料!$A$1,"yyyymm"),TEXT(★完成資料!$A$1,"yyyymm"),"999999")&amp; " " &amp; LEFT(F9444 &amp; "          ",10))))</f>
        <v xml:space="preserve">T O 202206 yyyy00 HV        </v>
      </c>
      <c r="B9444" s="68" t="s">
        <v>489</v>
      </c>
      <c r="C9444" s="68" t="s">
        <v>143</v>
      </c>
      <c r="D9444" s="68" t="s">
        <v>287</v>
      </c>
      <c r="E9444" s="68" t="s">
        <v>531</v>
      </c>
      <c r="F9444" s="68" t="s">
        <v>360</v>
      </c>
      <c r="G9444" s="68" t="s">
        <v>76</v>
      </c>
      <c r="H9444" s="68" t="s">
        <v>492</v>
      </c>
      <c r="I9444" s="68" t="s">
        <v>652</v>
      </c>
      <c r="J9444" s="65">
        <v>24</v>
      </c>
      <c r="K9444" s="65">
        <v>0</v>
      </c>
      <c r="L9444" s="65">
        <v>203</v>
      </c>
      <c r="M9444" s="65" t="s">
        <v>494</v>
      </c>
    </row>
    <row r="9445" spans="1:13" ht="12.75" customHeight="1">
      <c r="A9445" s="65" t="str">
        <f>IF(ROW()=1,"KEY",IF(ISNA(VLOOKUP(B9445,車名対応マスタ!B:D,3,FALSE)),"",IF(VLOOKUP(B9445,車名対応マスタ!B:D,3,FALSE)="","",$D9445&amp;" "&amp;IF($G9445="9","J","O")&amp;" "&amp;$I9445&amp;" "&amp;IF($I9445&lt;=TEXT(★完成資料!$A$1,"yyyymm"),TEXT(★完成資料!$A$1,"yyyymm"),"999999")&amp; " " &amp; LEFT(F9445 &amp; "          ",10))))</f>
        <v xml:space="preserve">T O 202207 yyyy00 HV        </v>
      </c>
      <c r="B9445" s="68" t="s">
        <v>489</v>
      </c>
      <c r="C9445" s="68" t="s">
        <v>143</v>
      </c>
      <c r="D9445" s="68" t="s">
        <v>287</v>
      </c>
      <c r="E9445" s="68" t="s">
        <v>531</v>
      </c>
      <c r="F9445" s="68" t="s">
        <v>360</v>
      </c>
      <c r="G9445" s="68" t="s">
        <v>76</v>
      </c>
      <c r="H9445" s="68" t="s">
        <v>492</v>
      </c>
      <c r="I9445" s="68" t="s">
        <v>655</v>
      </c>
      <c r="J9445" s="65">
        <v>22</v>
      </c>
      <c r="K9445" s="65">
        <v>37</v>
      </c>
      <c r="L9445" s="65">
        <v>203</v>
      </c>
      <c r="M9445" s="65" t="s">
        <v>494</v>
      </c>
    </row>
    <row r="9446" spans="1:13" ht="12.75" customHeight="1">
      <c r="A9446" s="65" t="str">
        <f>IF(ROW()=1,"KEY",IF(ISNA(VLOOKUP(B9446,車名対応マスタ!B:D,3,FALSE)),"",IF(VLOOKUP(B9446,車名対応マスタ!B:D,3,FALSE)="","",$D9446&amp;" "&amp;IF($G9446="9","J","O")&amp;" "&amp;$I9446&amp;" "&amp;IF($I9446&lt;=TEXT(★完成資料!$A$1,"yyyymm"),TEXT(★完成資料!$A$1,"yyyymm"),"999999")&amp; " " &amp; LEFT(F9446 &amp; "          ",10))))</f>
        <v xml:space="preserve">T O 202208 yyyy00 HV        </v>
      </c>
      <c r="B9446" s="68" t="s">
        <v>489</v>
      </c>
      <c r="C9446" s="68" t="s">
        <v>143</v>
      </c>
      <c r="D9446" s="68" t="s">
        <v>287</v>
      </c>
      <c r="E9446" s="68" t="s">
        <v>531</v>
      </c>
      <c r="F9446" s="68" t="s">
        <v>360</v>
      </c>
      <c r="G9446" s="68" t="s">
        <v>76</v>
      </c>
      <c r="H9446" s="68" t="s">
        <v>492</v>
      </c>
      <c r="I9446" s="68" t="s">
        <v>656</v>
      </c>
      <c r="J9446" s="65">
        <v>2</v>
      </c>
      <c r="K9446" s="65">
        <v>19</v>
      </c>
      <c r="L9446" s="65">
        <v>203</v>
      </c>
      <c r="M9446" s="65" t="s">
        <v>494</v>
      </c>
    </row>
    <row r="9447" spans="1:13" ht="12.75" customHeight="1">
      <c r="A9447" s="65" t="str">
        <f>IF(ROW()=1,"KEY",IF(ISNA(VLOOKUP(B9447,車名対応マスタ!B:D,3,FALSE)),"",IF(VLOOKUP(B9447,車名対応マスタ!B:D,3,FALSE)="","",$D9447&amp;" "&amp;IF($G9447="9","J","O")&amp;" "&amp;$I9447&amp;" "&amp;IF($I9447&lt;=TEXT(★完成資料!$A$1,"yyyymm"),TEXT(★完成資料!$A$1,"yyyymm"),"999999")&amp; " " &amp; LEFT(F9447 &amp; "          ",10))))</f>
        <v xml:space="preserve">T O 202209 yyyy00 HV        </v>
      </c>
      <c r="B9447" s="68" t="s">
        <v>489</v>
      </c>
      <c r="C9447" s="68" t="s">
        <v>143</v>
      </c>
      <c r="D9447" s="68" t="s">
        <v>287</v>
      </c>
      <c r="E9447" s="68" t="s">
        <v>531</v>
      </c>
      <c r="F9447" s="68" t="s">
        <v>360</v>
      </c>
      <c r="G9447" s="68" t="s">
        <v>76</v>
      </c>
      <c r="H9447" s="68" t="s">
        <v>492</v>
      </c>
      <c r="I9447" s="68" t="s">
        <v>657</v>
      </c>
      <c r="J9447" s="65">
        <v>76</v>
      </c>
      <c r="K9447" s="65">
        <v>51</v>
      </c>
      <c r="L9447" s="65">
        <v>203</v>
      </c>
      <c r="M9447" s="65" t="s">
        <v>494</v>
      </c>
    </row>
    <row r="9448" spans="1:13" ht="12.75" customHeight="1">
      <c r="A9448" s="65" t="str">
        <f>IF(ROW()=1,"KEY",IF(ISNA(VLOOKUP(B9448,車名対応マスタ!B:D,3,FALSE)),"",IF(VLOOKUP(B9448,車名対応マスタ!B:D,3,FALSE)="","",$D9448&amp;" "&amp;IF($G9448="9","J","O")&amp;" "&amp;$I9448&amp;" "&amp;IF($I9448&lt;=TEXT(★完成資料!$A$1,"yyyymm"),TEXT(★完成資料!$A$1,"yyyymm"),"999999")&amp; " " &amp; LEFT(F9448 &amp; "          ",10))))</f>
        <v xml:space="preserve">T O 202210 yyyy00 HV        </v>
      </c>
      <c r="B9448" s="68" t="s">
        <v>489</v>
      </c>
      <c r="C9448" s="68" t="s">
        <v>143</v>
      </c>
      <c r="D9448" s="68" t="s">
        <v>287</v>
      </c>
      <c r="E9448" s="68" t="s">
        <v>531</v>
      </c>
      <c r="F9448" s="68" t="s">
        <v>360</v>
      </c>
      <c r="G9448" s="68" t="s">
        <v>76</v>
      </c>
      <c r="H9448" s="68" t="s">
        <v>492</v>
      </c>
      <c r="I9448" s="68" t="s">
        <v>663</v>
      </c>
      <c r="J9448" s="65">
        <v>53</v>
      </c>
      <c r="K9448" s="65">
        <v>85</v>
      </c>
      <c r="L9448" s="65">
        <v>203</v>
      </c>
      <c r="M9448" s="65" t="s">
        <v>494</v>
      </c>
    </row>
    <row r="9449" spans="1:13" ht="12.75" customHeight="1">
      <c r="A9449" s="65" t="str">
        <f>IF(ROW()=1,"KEY",IF(ISNA(VLOOKUP(B9449,車名対応マスタ!B:D,3,FALSE)),"",IF(VLOOKUP(B9449,車名対応マスタ!B:D,3,FALSE)="","",$D9449&amp;" "&amp;IF($G9449="9","J","O")&amp;" "&amp;$I9449&amp;" "&amp;IF($I9449&lt;=TEXT(★完成資料!$A$1,"yyyymm"),TEXT(★完成資料!$A$1,"yyyymm"),"999999")&amp; " " &amp; LEFT(F9449 &amp; "          ",10))))</f>
        <v xml:space="preserve">T O 202202 yyyy00 HV        </v>
      </c>
      <c r="B9449" s="68" t="s">
        <v>489</v>
      </c>
      <c r="C9449" s="68" t="s">
        <v>143</v>
      </c>
      <c r="D9449" s="68" t="s">
        <v>287</v>
      </c>
      <c r="E9449" s="68" t="s">
        <v>531</v>
      </c>
      <c r="F9449" s="68" t="s">
        <v>360</v>
      </c>
      <c r="G9449" s="68" t="s">
        <v>76</v>
      </c>
      <c r="H9449" s="68" t="s">
        <v>492</v>
      </c>
      <c r="I9449" s="68" t="s">
        <v>640</v>
      </c>
      <c r="J9449" s="65">
        <v>1</v>
      </c>
      <c r="K9449" s="65">
        <v>0</v>
      </c>
      <c r="L9449" s="65">
        <v>229</v>
      </c>
      <c r="M9449" s="65" t="s">
        <v>267</v>
      </c>
    </row>
    <row r="9450" spans="1:13" ht="12.75" customHeight="1">
      <c r="A9450" s="65" t="str">
        <f>IF(ROW()=1,"KEY",IF(ISNA(VLOOKUP(B9450,車名対応マスタ!B:D,3,FALSE)),"",IF(VLOOKUP(B9450,車名対応マスタ!B:D,3,FALSE)="","",$D9450&amp;" "&amp;IF($G9450="9","J","O")&amp;" "&amp;$I9450&amp;" "&amp;IF($I9450&lt;=TEXT(★完成資料!$A$1,"yyyymm"),TEXT(★完成資料!$A$1,"yyyymm"),"999999")&amp; " " &amp; LEFT(F9450 &amp; "          ",10))))</f>
        <v xml:space="preserve">T O 202203 yyyy00 HV        </v>
      </c>
      <c r="B9450" s="68" t="s">
        <v>489</v>
      </c>
      <c r="C9450" s="68" t="s">
        <v>143</v>
      </c>
      <c r="D9450" s="68" t="s">
        <v>287</v>
      </c>
      <c r="E9450" s="68" t="s">
        <v>531</v>
      </c>
      <c r="F9450" s="68" t="s">
        <v>360</v>
      </c>
      <c r="G9450" s="68" t="s">
        <v>76</v>
      </c>
      <c r="H9450" s="68" t="s">
        <v>492</v>
      </c>
      <c r="I9450" s="68" t="s">
        <v>641</v>
      </c>
      <c r="J9450" s="65">
        <v>1</v>
      </c>
      <c r="K9450" s="65">
        <v>0</v>
      </c>
      <c r="L9450" s="65">
        <v>229</v>
      </c>
      <c r="M9450" s="65" t="s">
        <v>267</v>
      </c>
    </row>
    <row r="9451" spans="1:13" ht="12.75" customHeight="1">
      <c r="A9451" s="65" t="str">
        <f>IF(ROW()=1,"KEY",IF(ISNA(VLOOKUP(B9451,車名対応マスタ!B:D,3,FALSE)),"",IF(VLOOKUP(B9451,車名対応マスタ!B:D,3,FALSE)="","",$D9451&amp;" "&amp;IF($G9451="9","J","O")&amp;" "&amp;$I9451&amp;" "&amp;IF($I9451&lt;=TEXT(★完成資料!$A$1,"yyyymm"),TEXT(★完成資料!$A$1,"yyyymm"),"999999")&amp; " " &amp; LEFT(F9451 &amp; "          ",10))))</f>
        <v xml:space="preserve">T O 202204 yyyy00 HV        </v>
      </c>
      <c r="B9451" s="68" t="s">
        <v>489</v>
      </c>
      <c r="C9451" s="68" t="s">
        <v>143</v>
      </c>
      <c r="D9451" s="68" t="s">
        <v>287</v>
      </c>
      <c r="E9451" s="68" t="s">
        <v>531</v>
      </c>
      <c r="F9451" s="68" t="s">
        <v>360</v>
      </c>
      <c r="G9451" s="68" t="s">
        <v>76</v>
      </c>
      <c r="H9451" s="68" t="s">
        <v>492</v>
      </c>
      <c r="I9451" s="68" t="s">
        <v>642</v>
      </c>
      <c r="J9451" s="65">
        <v>1</v>
      </c>
      <c r="K9451" s="65">
        <v>0</v>
      </c>
      <c r="L9451" s="65">
        <v>229</v>
      </c>
      <c r="M9451" s="65" t="s">
        <v>267</v>
      </c>
    </row>
    <row r="9452" spans="1:13" ht="12.75" customHeight="1">
      <c r="A9452" s="65" t="str">
        <f>IF(ROW()=1,"KEY",IF(ISNA(VLOOKUP(B9452,車名対応マスタ!B:D,3,FALSE)),"",IF(VLOOKUP(B9452,車名対応マスタ!B:D,3,FALSE)="","",$D9452&amp;" "&amp;IF($G9452="9","J","O")&amp;" "&amp;$I9452&amp;" "&amp;IF($I9452&lt;=TEXT(★完成資料!$A$1,"yyyymm"),TEXT(★完成資料!$A$1,"yyyymm"),"999999")&amp; " " &amp; LEFT(F9452 &amp; "          ",10))))</f>
        <v xml:space="preserve">T O 202205 yyyy00 HV        </v>
      </c>
      <c r="B9452" s="68" t="s">
        <v>489</v>
      </c>
      <c r="C9452" s="68" t="s">
        <v>143</v>
      </c>
      <c r="D9452" s="68" t="s">
        <v>287</v>
      </c>
      <c r="E9452" s="68" t="s">
        <v>531</v>
      </c>
      <c r="F9452" s="68" t="s">
        <v>360</v>
      </c>
      <c r="G9452" s="68" t="s">
        <v>76</v>
      </c>
      <c r="H9452" s="68" t="s">
        <v>492</v>
      </c>
      <c r="I9452" s="68" t="s">
        <v>647</v>
      </c>
      <c r="J9452" s="65">
        <v>1</v>
      </c>
      <c r="K9452" s="65">
        <v>0</v>
      </c>
      <c r="L9452" s="65">
        <v>229</v>
      </c>
      <c r="M9452" s="65" t="s">
        <v>267</v>
      </c>
    </row>
    <row r="9453" spans="1:13" ht="12.75" customHeight="1">
      <c r="A9453" s="65" t="str">
        <f>IF(ROW()=1,"KEY",IF(ISNA(VLOOKUP(B9453,車名対応マスタ!B:D,3,FALSE)),"",IF(VLOOKUP(B9453,車名対応マスタ!B:D,3,FALSE)="","",$D9453&amp;" "&amp;IF($G9453="9","J","O")&amp;" "&amp;$I9453&amp;" "&amp;IF($I9453&lt;=TEXT(★完成資料!$A$1,"yyyymm"),TEXT(★完成資料!$A$1,"yyyymm"),"999999")&amp; " " &amp; LEFT(F9453 &amp; "          ",10))))</f>
        <v xml:space="preserve">T O 202206 yyyy00 HV        </v>
      </c>
      <c r="B9453" s="68" t="s">
        <v>489</v>
      </c>
      <c r="C9453" s="68" t="s">
        <v>143</v>
      </c>
      <c r="D9453" s="68" t="s">
        <v>287</v>
      </c>
      <c r="E9453" s="68" t="s">
        <v>531</v>
      </c>
      <c r="F9453" s="68" t="s">
        <v>360</v>
      </c>
      <c r="G9453" s="68" t="s">
        <v>76</v>
      </c>
      <c r="H9453" s="68" t="s">
        <v>492</v>
      </c>
      <c r="I9453" s="68" t="s">
        <v>652</v>
      </c>
      <c r="J9453" s="65">
        <v>4</v>
      </c>
      <c r="K9453" s="65">
        <v>0</v>
      </c>
      <c r="L9453" s="65">
        <v>229</v>
      </c>
      <c r="M9453" s="65" t="s">
        <v>267</v>
      </c>
    </row>
    <row r="9454" spans="1:13" ht="12.75" customHeight="1">
      <c r="A9454" s="65" t="str">
        <f>IF(ROW()=1,"KEY",IF(ISNA(VLOOKUP(B9454,車名対応マスタ!B:D,3,FALSE)),"",IF(VLOOKUP(B9454,車名対応マスタ!B:D,3,FALSE)="","",$D9454&amp;" "&amp;IF($G9454="9","J","O")&amp;" "&amp;$I9454&amp;" "&amp;IF($I9454&lt;=TEXT(★完成資料!$A$1,"yyyymm"),TEXT(★完成資料!$A$1,"yyyymm"),"999999")&amp; " " &amp; LEFT(F9454 &amp; "          ",10))))</f>
        <v xml:space="preserve">T O 202207 yyyy00 HV        </v>
      </c>
      <c r="B9454" s="68" t="s">
        <v>489</v>
      </c>
      <c r="C9454" s="68" t="s">
        <v>143</v>
      </c>
      <c r="D9454" s="68" t="s">
        <v>287</v>
      </c>
      <c r="E9454" s="68" t="s">
        <v>531</v>
      </c>
      <c r="F9454" s="68" t="s">
        <v>360</v>
      </c>
      <c r="G9454" s="68" t="s">
        <v>76</v>
      </c>
      <c r="H9454" s="68" t="s">
        <v>492</v>
      </c>
      <c r="I9454" s="68" t="s">
        <v>655</v>
      </c>
      <c r="J9454" s="65">
        <v>2</v>
      </c>
      <c r="K9454" s="65">
        <v>0</v>
      </c>
      <c r="L9454" s="65">
        <v>229</v>
      </c>
      <c r="M9454" s="65" t="s">
        <v>267</v>
      </c>
    </row>
    <row r="9455" spans="1:13" ht="12.75" customHeight="1">
      <c r="A9455" s="65" t="str">
        <f>IF(ROW()=1,"KEY",IF(ISNA(VLOOKUP(B9455,車名対応マスタ!B:D,3,FALSE)),"",IF(VLOOKUP(B9455,車名対応マスタ!B:D,3,FALSE)="","",$D9455&amp;" "&amp;IF($G9455="9","J","O")&amp;" "&amp;$I9455&amp;" "&amp;IF($I9455&lt;=TEXT(★完成資料!$A$1,"yyyymm"),TEXT(★完成資料!$A$1,"yyyymm"),"999999")&amp; " " &amp; LEFT(F9455 &amp; "          ",10))))</f>
        <v xml:space="preserve">T O 202208 yyyy00 HV        </v>
      </c>
      <c r="B9455" s="68" t="s">
        <v>489</v>
      </c>
      <c r="C9455" s="68" t="s">
        <v>143</v>
      </c>
      <c r="D9455" s="68" t="s">
        <v>287</v>
      </c>
      <c r="E9455" s="68" t="s">
        <v>531</v>
      </c>
      <c r="F9455" s="68" t="s">
        <v>360</v>
      </c>
      <c r="G9455" s="68" t="s">
        <v>76</v>
      </c>
      <c r="H9455" s="68" t="s">
        <v>492</v>
      </c>
      <c r="I9455" s="68" t="s">
        <v>656</v>
      </c>
      <c r="J9455" s="65">
        <v>13</v>
      </c>
      <c r="K9455" s="65">
        <v>5</v>
      </c>
      <c r="L9455" s="65">
        <v>229</v>
      </c>
      <c r="M9455" s="65" t="s">
        <v>267</v>
      </c>
    </row>
    <row r="9456" spans="1:13" ht="12.75" customHeight="1">
      <c r="A9456" s="65" t="str">
        <f>IF(ROW()=1,"KEY",IF(ISNA(VLOOKUP(B9456,車名対応マスタ!B:D,3,FALSE)),"",IF(VLOOKUP(B9456,車名対応マスタ!B:D,3,FALSE)="","",$D9456&amp;" "&amp;IF($G9456="9","J","O")&amp;" "&amp;$I9456&amp;" "&amp;IF($I9456&lt;=TEXT(★完成資料!$A$1,"yyyymm"),TEXT(★完成資料!$A$1,"yyyymm"),"999999")&amp; " " &amp; LEFT(F9456 &amp; "          ",10))))</f>
        <v xml:space="preserve">T O 202209 yyyy00 HV        </v>
      </c>
      <c r="B9456" s="68" t="s">
        <v>489</v>
      </c>
      <c r="C9456" s="68" t="s">
        <v>143</v>
      </c>
      <c r="D9456" s="68" t="s">
        <v>287</v>
      </c>
      <c r="E9456" s="68" t="s">
        <v>531</v>
      </c>
      <c r="F9456" s="68" t="s">
        <v>360</v>
      </c>
      <c r="G9456" s="68" t="s">
        <v>76</v>
      </c>
      <c r="H9456" s="68" t="s">
        <v>492</v>
      </c>
      <c r="I9456" s="68" t="s">
        <v>657</v>
      </c>
      <c r="J9456" s="65">
        <v>5</v>
      </c>
      <c r="K9456" s="65">
        <v>13</v>
      </c>
      <c r="L9456" s="65">
        <v>229</v>
      </c>
      <c r="M9456" s="65" t="s">
        <v>267</v>
      </c>
    </row>
    <row r="9457" spans="1:13" ht="12.75" customHeight="1">
      <c r="A9457" s="65" t="str">
        <f>IF(ROW()=1,"KEY",IF(ISNA(VLOOKUP(B9457,車名対応マスタ!B:D,3,FALSE)),"",IF(VLOOKUP(B9457,車名対応マスタ!B:D,3,FALSE)="","",$D9457&amp;" "&amp;IF($G9457="9","J","O")&amp;" "&amp;$I9457&amp;" "&amp;IF($I9457&lt;=TEXT(★完成資料!$A$1,"yyyymm"),TEXT(★完成資料!$A$1,"yyyymm"),"999999")&amp; " " &amp; LEFT(F9457 &amp; "          ",10))))</f>
        <v xml:space="preserve">T O 202210 yyyy00 HV        </v>
      </c>
      <c r="B9457" s="68" t="s">
        <v>489</v>
      </c>
      <c r="C9457" s="68" t="s">
        <v>143</v>
      </c>
      <c r="D9457" s="68" t="s">
        <v>287</v>
      </c>
      <c r="E9457" s="68" t="s">
        <v>531</v>
      </c>
      <c r="F9457" s="68" t="s">
        <v>360</v>
      </c>
      <c r="G9457" s="68" t="s">
        <v>76</v>
      </c>
      <c r="H9457" s="68" t="s">
        <v>492</v>
      </c>
      <c r="I9457" s="68" t="s">
        <v>663</v>
      </c>
      <c r="J9457" s="65">
        <v>3</v>
      </c>
      <c r="K9457" s="65">
        <v>4</v>
      </c>
      <c r="L9457" s="65">
        <v>229</v>
      </c>
      <c r="M9457" s="65" t="s">
        <v>267</v>
      </c>
    </row>
    <row r="9458" spans="1:13" ht="12.75" customHeight="1">
      <c r="A9458" s="65" t="str">
        <f>IF(ROW()=1,"KEY",IF(ISNA(VLOOKUP(B9458,車名対応マスタ!B:D,3,FALSE)),"",IF(VLOOKUP(B9458,車名対応マスタ!B:D,3,FALSE)="","",$D9458&amp;" "&amp;IF($G9458="9","J","O")&amp;" "&amp;$I9458&amp;" "&amp;IF($I9458&lt;=TEXT(★完成資料!$A$1,"yyyymm"),TEXT(★完成資料!$A$1,"yyyymm"),"999999")&amp; " " &amp; LEFT(F9458 &amp; "          ",10))))</f>
        <v xml:space="preserve">T O 202201 yyyy00 HV        </v>
      </c>
      <c r="B9458" s="68" t="s">
        <v>489</v>
      </c>
      <c r="C9458" s="68" t="s">
        <v>143</v>
      </c>
      <c r="D9458" s="68" t="s">
        <v>287</v>
      </c>
      <c r="E9458" s="68" t="s">
        <v>531</v>
      </c>
      <c r="F9458" s="68" t="s">
        <v>360</v>
      </c>
      <c r="G9458" s="68" t="s">
        <v>76</v>
      </c>
      <c r="H9458" s="68" t="s">
        <v>492</v>
      </c>
      <c r="I9458" s="68" t="s">
        <v>639</v>
      </c>
      <c r="J9458" s="65">
        <v>3</v>
      </c>
      <c r="L9458" s="65">
        <v>218</v>
      </c>
      <c r="M9458" s="65" t="s">
        <v>297</v>
      </c>
    </row>
    <row r="9459" spans="1:13" ht="12.75" customHeight="1">
      <c r="A9459" s="65" t="str">
        <f>IF(ROW()=1,"KEY",IF(ISNA(VLOOKUP(B9459,車名対応マスタ!B:D,3,FALSE)),"",IF(VLOOKUP(B9459,車名対応マスタ!B:D,3,FALSE)="","",$D9459&amp;" "&amp;IF($G9459="9","J","O")&amp;" "&amp;$I9459&amp;" "&amp;IF($I9459&lt;=TEXT(★完成資料!$A$1,"yyyymm"),TEXT(★完成資料!$A$1,"yyyymm"),"999999")&amp; " " &amp; LEFT(F9459 &amp; "          ",10))))</f>
        <v xml:space="preserve">T O 202202 yyyy00 HV        </v>
      </c>
      <c r="B9459" s="68" t="s">
        <v>489</v>
      </c>
      <c r="C9459" s="68" t="s">
        <v>143</v>
      </c>
      <c r="D9459" s="68" t="s">
        <v>287</v>
      </c>
      <c r="E9459" s="68" t="s">
        <v>531</v>
      </c>
      <c r="F9459" s="68" t="s">
        <v>360</v>
      </c>
      <c r="G9459" s="68" t="s">
        <v>76</v>
      </c>
      <c r="H9459" s="68" t="s">
        <v>492</v>
      </c>
      <c r="I9459" s="68" t="s">
        <v>640</v>
      </c>
      <c r="J9459" s="65">
        <v>3</v>
      </c>
      <c r="K9459" s="65">
        <v>0</v>
      </c>
      <c r="L9459" s="65">
        <v>218</v>
      </c>
      <c r="M9459" s="65" t="s">
        <v>297</v>
      </c>
    </row>
    <row r="9460" spans="1:13" ht="12.75" customHeight="1">
      <c r="A9460" s="65" t="str">
        <f>IF(ROW()=1,"KEY",IF(ISNA(VLOOKUP(B9460,車名対応マスタ!B:D,3,FALSE)),"",IF(VLOOKUP(B9460,車名対応マスタ!B:D,3,FALSE)="","",$D9460&amp;" "&amp;IF($G9460="9","J","O")&amp;" "&amp;$I9460&amp;" "&amp;IF($I9460&lt;=TEXT(★完成資料!$A$1,"yyyymm"),TEXT(★完成資料!$A$1,"yyyymm"),"999999")&amp; " " &amp; LEFT(F9460 &amp; "          ",10))))</f>
        <v xml:space="preserve">T O 202203 yyyy00 HV        </v>
      </c>
      <c r="B9460" s="68" t="s">
        <v>489</v>
      </c>
      <c r="C9460" s="68" t="s">
        <v>143</v>
      </c>
      <c r="D9460" s="68" t="s">
        <v>287</v>
      </c>
      <c r="E9460" s="68" t="s">
        <v>531</v>
      </c>
      <c r="F9460" s="68" t="s">
        <v>360</v>
      </c>
      <c r="G9460" s="68" t="s">
        <v>76</v>
      </c>
      <c r="H9460" s="68" t="s">
        <v>492</v>
      </c>
      <c r="I9460" s="68" t="s">
        <v>641</v>
      </c>
      <c r="J9460" s="65">
        <v>3</v>
      </c>
      <c r="K9460" s="65">
        <v>0</v>
      </c>
      <c r="L9460" s="65">
        <v>218</v>
      </c>
      <c r="M9460" s="65" t="s">
        <v>297</v>
      </c>
    </row>
    <row r="9461" spans="1:13" ht="12.75" customHeight="1">
      <c r="A9461" s="65" t="str">
        <f>IF(ROW()=1,"KEY",IF(ISNA(VLOOKUP(B9461,車名対応マスタ!B:D,3,FALSE)),"",IF(VLOOKUP(B9461,車名対応マスタ!B:D,3,FALSE)="","",$D9461&amp;" "&amp;IF($G9461="9","J","O")&amp;" "&amp;$I9461&amp;" "&amp;IF($I9461&lt;=TEXT(★完成資料!$A$1,"yyyymm"),TEXT(★完成資料!$A$1,"yyyymm"),"999999")&amp; " " &amp; LEFT(F9461 &amp; "          ",10))))</f>
        <v xml:space="preserve">T O 202204 yyyy00 HV        </v>
      </c>
      <c r="B9461" s="68" t="s">
        <v>489</v>
      </c>
      <c r="C9461" s="68" t="s">
        <v>143</v>
      </c>
      <c r="D9461" s="68" t="s">
        <v>287</v>
      </c>
      <c r="E9461" s="68" t="s">
        <v>531</v>
      </c>
      <c r="F9461" s="68" t="s">
        <v>360</v>
      </c>
      <c r="G9461" s="68" t="s">
        <v>76</v>
      </c>
      <c r="H9461" s="68" t="s">
        <v>492</v>
      </c>
      <c r="I9461" s="68" t="s">
        <v>642</v>
      </c>
      <c r="J9461" s="65">
        <v>2</v>
      </c>
      <c r="K9461" s="65">
        <v>0</v>
      </c>
      <c r="L9461" s="65">
        <v>218</v>
      </c>
      <c r="M9461" s="65" t="s">
        <v>297</v>
      </c>
    </row>
    <row r="9462" spans="1:13" ht="12.75" customHeight="1">
      <c r="A9462" s="65" t="str">
        <f>IF(ROW()=1,"KEY",IF(ISNA(VLOOKUP(B9462,車名対応マスタ!B:D,3,FALSE)),"",IF(VLOOKUP(B9462,車名対応マスタ!B:D,3,FALSE)="","",$D9462&amp;" "&amp;IF($G9462="9","J","O")&amp;" "&amp;$I9462&amp;" "&amp;IF($I9462&lt;=TEXT(★完成資料!$A$1,"yyyymm"),TEXT(★完成資料!$A$1,"yyyymm"),"999999")&amp; " " &amp; LEFT(F9462 &amp; "          ",10))))</f>
        <v xml:space="preserve">T O 202205 yyyy00 HV        </v>
      </c>
      <c r="B9462" s="68" t="s">
        <v>489</v>
      </c>
      <c r="C9462" s="68" t="s">
        <v>143</v>
      </c>
      <c r="D9462" s="68" t="s">
        <v>287</v>
      </c>
      <c r="E9462" s="68" t="s">
        <v>531</v>
      </c>
      <c r="F9462" s="68" t="s">
        <v>360</v>
      </c>
      <c r="G9462" s="68" t="s">
        <v>76</v>
      </c>
      <c r="H9462" s="68" t="s">
        <v>492</v>
      </c>
      <c r="I9462" s="68" t="s">
        <v>647</v>
      </c>
      <c r="J9462" s="65">
        <v>1</v>
      </c>
      <c r="K9462" s="65">
        <v>0</v>
      </c>
      <c r="L9462" s="65">
        <v>218</v>
      </c>
      <c r="M9462" s="65" t="s">
        <v>297</v>
      </c>
    </row>
    <row r="9463" spans="1:13" ht="12.75" customHeight="1">
      <c r="A9463" s="65" t="str">
        <f>IF(ROW()=1,"KEY",IF(ISNA(VLOOKUP(B9463,車名対応マスタ!B:D,3,FALSE)),"",IF(VLOOKUP(B9463,車名対応マスタ!B:D,3,FALSE)="","",$D9463&amp;" "&amp;IF($G9463="9","J","O")&amp;" "&amp;$I9463&amp;" "&amp;IF($I9463&lt;=TEXT(★完成資料!$A$1,"yyyymm"),TEXT(★完成資料!$A$1,"yyyymm"),"999999")&amp; " " &amp; LEFT(F9463 &amp; "          ",10))))</f>
        <v xml:space="preserve">T O 202206 yyyy00 HV        </v>
      </c>
      <c r="B9463" s="68" t="s">
        <v>489</v>
      </c>
      <c r="C9463" s="68" t="s">
        <v>143</v>
      </c>
      <c r="D9463" s="68" t="s">
        <v>287</v>
      </c>
      <c r="E9463" s="68" t="s">
        <v>531</v>
      </c>
      <c r="F9463" s="68" t="s">
        <v>360</v>
      </c>
      <c r="G9463" s="68" t="s">
        <v>76</v>
      </c>
      <c r="H9463" s="68" t="s">
        <v>492</v>
      </c>
      <c r="I9463" s="68" t="s">
        <v>652</v>
      </c>
      <c r="J9463" s="65">
        <v>0</v>
      </c>
      <c r="K9463" s="65">
        <v>6</v>
      </c>
      <c r="L9463" s="65">
        <v>218</v>
      </c>
      <c r="M9463" s="65" t="s">
        <v>297</v>
      </c>
    </row>
    <row r="9464" spans="1:13" ht="12.75" customHeight="1">
      <c r="A9464" s="65" t="str">
        <f>IF(ROW()=1,"KEY",IF(ISNA(VLOOKUP(B9464,車名対応マスタ!B:D,3,FALSE)),"",IF(VLOOKUP(B9464,車名対応マスタ!B:D,3,FALSE)="","",$D9464&amp;" "&amp;IF($G9464="9","J","O")&amp;" "&amp;$I9464&amp;" "&amp;IF($I9464&lt;=TEXT(★完成資料!$A$1,"yyyymm"),TEXT(★完成資料!$A$1,"yyyymm"),"999999")&amp; " " &amp; LEFT(F9464 &amp; "          ",10))))</f>
        <v xml:space="preserve">T O 202207 yyyy00 HV        </v>
      </c>
      <c r="B9464" s="68" t="s">
        <v>489</v>
      </c>
      <c r="C9464" s="68" t="s">
        <v>143</v>
      </c>
      <c r="D9464" s="68" t="s">
        <v>287</v>
      </c>
      <c r="E9464" s="68" t="s">
        <v>531</v>
      </c>
      <c r="F9464" s="68" t="s">
        <v>360</v>
      </c>
      <c r="G9464" s="68" t="s">
        <v>76</v>
      </c>
      <c r="H9464" s="68" t="s">
        <v>492</v>
      </c>
      <c r="I9464" s="68" t="s">
        <v>655</v>
      </c>
      <c r="J9464" s="65">
        <v>2</v>
      </c>
      <c r="K9464" s="65">
        <v>3</v>
      </c>
      <c r="L9464" s="65">
        <v>218</v>
      </c>
      <c r="M9464" s="65" t="s">
        <v>297</v>
      </c>
    </row>
    <row r="9465" spans="1:13" ht="12.75" customHeight="1">
      <c r="A9465" s="65" t="str">
        <f>IF(ROW()=1,"KEY",IF(ISNA(VLOOKUP(B9465,車名対応マスタ!B:D,3,FALSE)),"",IF(VLOOKUP(B9465,車名対応マスタ!B:D,3,FALSE)="","",$D9465&amp;" "&amp;IF($G9465="9","J","O")&amp;" "&amp;$I9465&amp;" "&amp;IF($I9465&lt;=TEXT(★完成資料!$A$1,"yyyymm"),TEXT(★完成資料!$A$1,"yyyymm"),"999999")&amp; " " &amp; LEFT(F9465 &amp; "          ",10))))</f>
        <v xml:space="preserve">T O 202208 yyyy00 HV        </v>
      </c>
      <c r="B9465" s="68" t="s">
        <v>489</v>
      </c>
      <c r="C9465" s="68" t="s">
        <v>143</v>
      </c>
      <c r="D9465" s="68" t="s">
        <v>287</v>
      </c>
      <c r="E9465" s="68" t="s">
        <v>531</v>
      </c>
      <c r="F9465" s="68" t="s">
        <v>360</v>
      </c>
      <c r="G9465" s="68" t="s">
        <v>76</v>
      </c>
      <c r="H9465" s="68" t="s">
        <v>492</v>
      </c>
      <c r="I9465" s="68" t="s">
        <v>656</v>
      </c>
      <c r="J9465" s="65">
        <v>16</v>
      </c>
      <c r="K9465" s="65">
        <v>3</v>
      </c>
      <c r="L9465" s="65">
        <v>218</v>
      </c>
      <c r="M9465" s="65" t="s">
        <v>297</v>
      </c>
    </row>
    <row r="9466" spans="1:13" ht="12.75" customHeight="1">
      <c r="A9466" s="65" t="str">
        <f>IF(ROW()=1,"KEY",IF(ISNA(VLOOKUP(B9466,車名対応マスタ!B:D,3,FALSE)),"",IF(VLOOKUP(B9466,車名対応マスタ!B:D,3,FALSE)="","",$D9466&amp;" "&amp;IF($G9466="9","J","O")&amp;" "&amp;$I9466&amp;" "&amp;IF($I9466&lt;=TEXT(★完成資料!$A$1,"yyyymm"),TEXT(★完成資料!$A$1,"yyyymm"),"999999")&amp; " " &amp; LEFT(F9466 &amp; "          ",10))))</f>
        <v xml:space="preserve">T O 202209 yyyy00 HV        </v>
      </c>
      <c r="B9466" s="68" t="s">
        <v>489</v>
      </c>
      <c r="C9466" s="68" t="s">
        <v>143</v>
      </c>
      <c r="D9466" s="68" t="s">
        <v>287</v>
      </c>
      <c r="E9466" s="68" t="s">
        <v>531</v>
      </c>
      <c r="F9466" s="68" t="s">
        <v>360</v>
      </c>
      <c r="G9466" s="68" t="s">
        <v>76</v>
      </c>
      <c r="H9466" s="68" t="s">
        <v>492</v>
      </c>
      <c r="I9466" s="68" t="s">
        <v>657</v>
      </c>
      <c r="J9466" s="65">
        <v>9</v>
      </c>
      <c r="K9466" s="65">
        <v>5</v>
      </c>
      <c r="L9466" s="65">
        <v>218</v>
      </c>
      <c r="M9466" s="65" t="s">
        <v>297</v>
      </c>
    </row>
    <row r="9467" spans="1:13" ht="12.75" customHeight="1">
      <c r="A9467" s="65" t="str">
        <f>IF(ROW()=1,"KEY",IF(ISNA(VLOOKUP(B9467,車名対応マスタ!B:D,3,FALSE)),"",IF(VLOOKUP(B9467,車名対応マスタ!B:D,3,FALSE)="","",$D9467&amp;" "&amp;IF($G9467="9","J","O")&amp;" "&amp;$I9467&amp;" "&amp;IF($I9467&lt;=TEXT(★完成資料!$A$1,"yyyymm"),TEXT(★完成資料!$A$1,"yyyymm"),"999999")&amp; " " &amp; LEFT(F9467 &amp; "          ",10))))</f>
        <v xml:space="preserve">T O 202210 yyyy00 HV        </v>
      </c>
      <c r="B9467" s="68" t="s">
        <v>489</v>
      </c>
      <c r="C9467" s="68" t="s">
        <v>143</v>
      </c>
      <c r="D9467" s="68" t="s">
        <v>287</v>
      </c>
      <c r="E9467" s="68" t="s">
        <v>531</v>
      </c>
      <c r="F9467" s="68" t="s">
        <v>360</v>
      </c>
      <c r="G9467" s="68" t="s">
        <v>76</v>
      </c>
      <c r="H9467" s="68" t="s">
        <v>492</v>
      </c>
      <c r="I9467" s="68" t="s">
        <v>663</v>
      </c>
      <c r="J9467" s="65">
        <v>6</v>
      </c>
      <c r="K9467" s="65">
        <v>3</v>
      </c>
      <c r="L9467" s="65">
        <v>218</v>
      </c>
      <c r="M9467" s="65" t="s">
        <v>297</v>
      </c>
    </row>
    <row r="9468" spans="1:13" ht="12.75" customHeight="1">
      <c r="A9468" s="65" t="str">
        <f>IF(ROW()=1,"KEY",IF(ISNA(VLOOKUP(B9468,車名対応マスタ!B:D,3,FALSE)),"",IF(VLOOKUP(B9468,車名対応マスタ!B:D,3,FALSE)="","",$D9468&amp;" "&amp;IF($G9468="9","J","O")&amp;" "&amp;$I9468&amp;" "&amp;IF($I9468&lt;=TEXT(★完成資料!$A$1,"yyyymm"),TEXT(★完成資料!$A$1,"yyyymm"),"999999")&amp; " " &amp; LEFT(F9468 &amp; "          ",10))))</f>
        <v xml:space="preserve">T O 202201 yyyy00 HV        </v>
      </c>
      <c r="B9468" s="68" t="s">
        <v>489</v>
      </c>
      <c r="C9468" s="68" t="s">
        <v>143</v>
      </c>
      <c r="D9468" s="68" t="s">
        <v>287</v>
      </c>
      <c r="E9468" s="68" t="s">
        <v>531</v>
      </c>
      <c r="F9468" s="68" t="s">
        <v>360</v>
      </c>
      <c r="G9468" s="68" t="s">
        <v>76</v>
      </c>
      <c r="H9468" s="68" t="s">
        <v>492</v>
      </c>
      <c r="I9468" s="68" t="s">
        <v>639</v>
      </c>
      <c r="J9468" s="65">
        <v>1</v>
      </c>
      <c r="K9468" s="65">
        <v>0</v>
      </c>
      <c r="L9468" s="65">
        <v>233</v>
      </c>
      <c r="M9468" s="65" t="s">
        <v>298</v>
      </c>
    </row>
    <row r="9469" spans="1:13" ht="12.75" customHeight="1">
      <c r="A9469" s="65" t="str">
        <f>IF(ROW()=1,"KEY",IF(ISNA(VLOOKUP(B9469,車名対応マスタ!B:D,3,FALSE)),"",IF(VLOOKUP(B9469,車名対応マスタ!B:D,3,FALSE)="","",$D9469&amp;" "&amp;IF($G9469="9","J","O")&amp;" "&amp;$I9469&amp;" "&amp;IF($I9469&lt;=TEXT(★完成資料!$A$1,"yyyymm"),TEXT(★完成資料!$A$1,"yyyymm"),"999999")&amp; " " &amp; LEFT(F9469 &amp; "          ",10))))</f>
        <v xml:space="preserve">T O 202203 yyyy00 HV        </v>
      </c>
      <c r="B9469" s="68" t="s">
        <v>489</v>
      </c>
      <c r="C9469" s="68" t="s">
        <v>143</v>
      </c>
      <c r="D9469" s="68" t="s">
        <v>287</v>
      </c>
      <c r="E9469" s="68" t="s">
        <v>531</v>
      </c>
      <c r="F9469" s="68" t="s">
        <v>360</v>
      </c>
      <c r="G9469" s="68" t="s">
        <v>76</v>
      </c>
      <c r="H9469" s="68" t="s">
        <v>492</v>
      </c>
      <c r="I9469" s="68" t="s">
        <v>641</v>
      </c>
      <c r="J9469" s="65">
        <v>1</v>
      </c>
      <c r="K9469" s="65">
        <v>0</v>
      </c>
      <c r="L9469" s="65">
        <v>233</v>
      </c>
      <c r="M9469" s="65" t="s">
        <v>298</v>
      </c>
    </row>
    <row r="9470" spans="1:13" ht="12.75" customHeight="1">
      <c r="A9470" s="65" t="str">
        <f>IF(ROW()=1,"KEY",IF(ISNA(VLOOKUP(B9470,車名対応マスタ!B:D,3,FALSE)),"",IF(VLOOKUP(B9470,車名対応マスタ!B:D,3,FALSE)="","",$D9470&amp;" "&amp;IF($G9470="9","J","O")&amp;" "&amp;$I9470&amp;" "&amp;IF($I9470&lt;=TEXT(★完成資料!$A$1,"yyyymm"),TEXT(★完成資料!$A$1,"yyyymm"),"999999")&amp; " " &amp; LEFT(F9470 &amp; "          ",10))))</f>
        <v xml:space="preserve">T O 202205 yyyy00 HV        </v>
      </c>
      <c r="B9470" s="68" t="s">
        <v>489</v>
      </c>
      <c r="C9470" s="68" t="s">
        <v>143</v>
      </c>
      <c r="D9470" s="68" t="s">
        <v>287</v>
      </c>
      <c r="E9470" s="68" t="s">
        <v>531</v>
      </c>
      <c r="F9470" s="68" t="s">
        <v>360</v>
      </c>
      <c r="G9470" s="68" t="s">
        <v>76</v>
      </c>
      <c r="H9470" s="68" t="s">
        <v>492</v>
      </c>
      <c r="I9470" s="68" t="s">
        <v>647</v>
      </c>
      <c r="J9470" s="65">
        <v>2</v>
      </c>
      <c r="K9470" s="65">
        <v>0</v>
      </c>
      <c r="L9470" s="65">
        <v>233</v>
      </c>
      <c r="M9470" s="65" t="s">
        <v>298</v>
      </c>
    </row>
    <row r="9471" spans="1:13" ht="12.75" customHeight="1">
      <c r="A9471" s="65" t="str">
        <f>IF(ROW()=1,"KEY",IF(ISNA(VLOOKUP(B9471,車名対応マスタ!B:D,3,FALSE)),"",IF(VLOOKUP(B9471,車名対応マスタ!B:D,3,FALSE)="","",$D9471&amp;" "&amp;IF($G9471="9","J","O")&amp;" "&amp;$I9471&amp;" "&amp;IF($I9471&lt;=TEXT(★完成資料!$A$1,"yyyymm"),TEXT(★完成資料!$A$1,"yyyymm"),"999999")&amp; " " &amp; LEFT(F9471 &amp; "          ",10))))</f>
        <v xml:space="preserve">T O 202206 yyyy00 HV        </v>
      </c>
      <c r="B9471" s="68" t="s">
        <v>489</v>
      </c>
      <c r="C9471" s="68" t="s">
        <v>143</v>
      </c>
      <c r="D9471" s="68" t="s">
        <v>287</v>
      </c>
      <c r="E9471" s="68" t="s">
        <v>531</v>
      </c>
      <c r="F9471" s="68" t="s">
        <v>360</v>
      </c>
      <c r="G9471" s="68" t="s">
        <v>76</v>
      </c>
      <c r="H9471" s="68" t="s">
        <v>492</v>
      </c>
      <c r="I9471" s="68" t="s">
        <v>652</v>
      </c>
      <c r="J9471" s="65">
        <v>2</v>
      </c>
      <c r="K9471" s="65">
        <v>0</v>
      </c>
      <c r="L9471" s="65">
        <v>233</v>
      </c>
      <c r="M9471" s="65" t="s">
        <v>298</v>
      </c>
    </row>
    <row r="9472" spans="1:13" ht="12.75" customHeight="1">
      <c r="A9472" s="65" t="str">
        <f>IF(ROW()=1,"KEY",IF(ISNA(VLOOKUP(B9472,車名対応マスタ!B:D,3,FALSE)),"",IF(VLOOKUP(B9472,車名対応マスタ!B:D,3,FALSE)="","",$D9472&amp;" "&amp;IF($G9472="9","J","O")&amp;" "&amp;$I9472&amp;" "&amp;IF($I9472&lt;=TEXT(★完成資料!$A$1,"yyyymm"),TEXT(★完成資料!$A$1,"yyyymm"),"999999")&amp; " " &amp; LEFT(F9472 &amp; "          ",10))))</f>
        <v xml:space="preserve">T O 202207 yyyy00 HV        </v>
      </c>
      <c r="B9472" s="68" t="s">
        <v>489</v>
      </c>
      <c r="C9472" s="68" t="s">
        <v>143</v>
      </c>
      <c r="D9472" s="68" t="s">
        <v>287</v>
      </c>
      <c r="E9472" s="68" t="s">
        <v>531</v>
      </c>
      <c r="F9472" s="68" t="s">
        <v>360</v>
      </c>
      <c r="G9472" s="68" t="s">
        <v>76</v>
      </c>
      <c r="H9472" s="68" t="s">
        <v>492</v>
      </c>
      <c r="I9472" s="68" t="s">
        <v>655</v>
      </c>
      <c r="J9472" s="65">
        <v>1</v>
      </c>
      <c r="K9472" s="65">
        <v>0</v>
      </c>
      <c r="L9472" s="65">
        <v>233</v>
      </c>
      <c r="M9472" s="65" t="s">
        <v>298</v>
      </c>
    </row>
    <row r="9473" spans="1:13" ht="12.75" customHeight="1">
      <c r="A9473" s="65" t="str">
        <f>IF(ROW()=1,"KEY",IF(ISNA(VLOOKUP(B9473,車名対応マスタ!B:D,3,FALSE)),"",IF(VLOOKUP(B9473,車名対応マスタ!B:D,3,FALSE)="","",$D9473&amp;" "&amp;IF($G9473="9","J","O")&amp;" "&amp;$I9473&amp;" "&amp;IF($I9473&lt;=TEXT(★完成資料!$A$1,"yyyymm"),TEXT(★完成資料!$A$1,"yyyymm"),"999999")&amp; " " &amp; LEFT(F9473 &amp; "          ",10))))</f>
        <v xml:space="preserve">T O 202208 yyyy00 HV        </v>
      </c>
      <c r="B9473" s="68" t="s">
        <v>489</v>
      </c>
      <c r="C9473" s="68" t="s">
        <v>143</v>
      </c>
      <c r="D9473" s="68" t="s">
        <v>287</v>
      </c>
      <c r="E9473" s="68" t="s">
        <v>531</v>
      </c>
      <c r="F9473" s="68" t="s">
        <v>360</v>
      </c>
      <c r="G9473" s="68" t="s">
        <v>76</v>
      </c>
      <c r="H9473" s="68" t="s">
        <v>492</v>
      </c>
      <c r="I9473" s="68" t="s">
        <v>656</v>
      </c>
      <c r="J9473" s="65">
        <v>1</v>
      </c>
      <c r="K9473" s="65">
        <v>0</v>
      </c>
      <c r="L9473" s="65">
        <v>233</v>
      </c>
      <c r="M9473" s="65" t="s">
        <v>298</v>
      </c>
    </row>
    <row r="9474" spans="1:13" ht="12.75" customHeight="1">
      <c r="A9474" s="65" t="str">
        <f>IF(ROW()=1,"KEY",IF(ISNA(VLOOKUP(B9474,車名対応マスタ!B:D,3,FALSE)),"",IF(VLOOKUP(B9474,車名対応マスタ!B:D,3,FALSE)="","",$D9474&amp;" "&amp;IF($G9474="9","J","O")&amp;" "&amp;$I9474&amp;" "&amp;IF($I9474&lt;=TEXT(★完成資料!$A$1,"yyyymm"),TEXT(★完成資料!$A$1,"yyyymm"),"999999")&amp; " " &amp; LEFT(F9474 &amp; "          ",10))))</f>
        <v xml:space="preserve">T O 202210 yyyy00 HV        </v>
      </c>
      <c r="B9474" s="68" t="s">
        <v>489</v>
      </c>
      <c r="C9474" s="68" t="s">
        <v>143</v>
      </c>
      <c r="D9474" s="68" t="s">
        <v>287</v>
      </c>
      <c r="E9474" s="68" t="s">
        <v>531</v>
      </c>
      <c r="F9474" s="68" t="s">
        <v>360</v>
      </c>
      <c r="G9474" s="68" t="s">
        <v>76</v>
      </c>
      <c r="H9474" s="68" t="s">
        <v>492</v>
      </c>
      <c r="I9474" s="68" t="s">
        <v>663</v>
      </c>
      <c r="J9474" s="65">
        <v>0</v>
      </c>
      <c r="K9474" s="65">
        <v>3</v>
      </c>
      <c r="L9474" s="65">
        <v>233</v>
      </c>
      <c r="M9474" s="65" t="s">
        <v>298</v>
      </c>
    </row>
    <row r="9475" spans="1:13" ht="12.75" customHeight="1">
      <c r="A9475" s="65" t="str">
        <f>IF(ROW()=1,"KEY",IF(ISNA(VLOOKUP(B9475,車名対応マスタ!B:D,3,FALSE)),"",IF(VLOOKUP(B9475,車名対応マスタ!B:D,3,FALSE)="","",$D9475&amp;" "&amp;IF($G9475="9","J","O")&amp;" "&amp;$I9475&amp;" "&amp;IF($I9475&lt;=TEXT(★完成資料!$A$1,"yyyymm"),TEXT(★完成資料!$A$1,"yyyymm"),"999999")&amp; " " &amp; LEFT(F9475 &amp; "          ",10))))</f>
        <v xml:space="preserve">T O 202201 yyyy00 HV        </v>
      </c>
      <c r="B9475" s="68" t="s">
        <v>489</v>
      </c>
      <c r="C9475" s="68" t="s">
        <v>143</v>
      </c>
      <c r="D9475" s="68" t="s">
        <v>287</v>
      </c>
      <c r="E9475" s="68" t="s">
        <v>531</v>
      </c>
      <c r="F9475" s="68" t="s">
        <v>360</v>
      </c>
      <c r="G9475" s="68" t="s">
        <v>76</v>
      </c>
      <c r="H9475" s="68" t="s">
        <v>492</v>
      </c>
      <c r="I9475" s="68" t="s">
        <v>639</v>
      </c>
      <c r="J9475" s="65">
        <v>5</v>
      </c>
      <c r="L9475" s="65">
        <v>217</v>
      </c>
      <c r="M9475" s="65" t="s">
        <v>332</v>
      </c>
    </row>
    <row r="9476" spans="1:13" ht="12.75" customHeight="1">
      <c r="A9476" s="65" t="str">
        <f>IF(ROW()=1,"KEY",IF(ISNA(VLOOKUP(B9476,車名対応マスタ!B:D,3,FALSE)),"",IF(VLOOKUP(B9476,車名対応マスタ!B:D,3,FALSE)="","",$D9476&amp;" "&amp;IF($G9476="9","J","O")&amp;" "&amp;$I9476&amp;" "&amp;IF($I9476&lt;=TEXT(★完成資料!$A$1,"yyyymm"),TEXT(★完成資料!$A$1,"yyyymm"),"999999")&amp; " " &amp; LEFT(F9476 &amp; "          ",10))))</f>
        <v xml:space="preserve">T O 202202 yyyy00 HV        </v>
      </c>
      <c r="B9476" s="68" t="s">
        <v>489</v>
      </c>
      <c r="C9476" s="68" t="s">
        <v>143</v>
      </c>
      <c r="D9476" s="68" t="s">
        <v>287</v>
      </c>
      <c r="E9476" s="68" t="s">
        <v>531</v>
      </c>
      <c r="F9476" s="68" t="s">
        <v>360</v>
      </c>
      <c r="G9476" s="68" t="s">
        <v>76</v>
      </c>
      <c r="H9476" s="68" t="s">
        <v>492</v>
      </c>
      <c r="I9476" s="68" t="s">
        <v>640</v>
      </c>
      <c r="J9476" s="65">
        <v>7</v>
      </c>
      <c r="K9476" s="65">
        <v>0</v>
      </c>
      <c r="L9476" s="65">
        <v>217</v>
      </c>
      <c r="M9476" s="65" t="s">
        <v>332</v>
      </c>
    </row>
    <row r="9477" spans="1:13" ht="12.75" customHeight="1">
      <c r="A9477" s="65" t="str">
        <f>IF(ROW()=1,"KEY",IF(ISNA(VLOOKUP(B9477,車名対応マスタ!B:D,3,FALSE)),"",IF(VLOOKUP(B9477,車名対応マスタ!B:D,3,FALSE)="","",$D9477&amp;" "&amp;IF($G9477="9","J","O")&amp;" "&amp;$I9477&amp;" "&amp;IF($I9477&lt;=TEXT(★完成資料!$A$1,"yyyymm"),TEXT(★完成資料!$A$1,"yyyymm"),"999999")&amp; " " &amp; LEFT(F9477 &amp; "          ",10))))</f>
        <v xml:space="preserve">T O 202203 yyyy00 HV        </v>
      </c>
      <c r="B9477" s="68" t="s">
        <v>489</v>
      </c>
      <c r="C9477" s="68" t="s">
        <v>143</v>
      </c>
      <c r="D9477" s="68" t="s">
        <v>287</v>
      </c>
      <c r="E9477" s="68" t="s">
        <v>531</v>
      </c>
      <c r="F9477" s="68" t="s">
        <v>360</v>
      </c>
      <c r="G9477" s="68" t="s">
        <v>76</v>
      </c>
      <c r="H9477" s="68" t="s">
        <v>492</v>
      </c>
      <c r="I9477" s="68" t="s">
        <v>641</v>
      </c>
      <c r="J9477" s="65">
        <v>9</v>
      </c>
      <c r="K9477" s="65">
        <v>0</v>
      </c>
      <c r="L9477" s="65">
        <v>217</v>
      </c>
      <c r="M9477" s="65" t="s">
        <v>332</v>
      </c>
    </row>
    <row r="9478" spans="1:13" ht="12.75" customHeight="1">
      <c r="A9478" s="65" t="str">
        <f>IF(ROW()=1,"KEY",IF(ISNA(VLOOKUP(B9478,車名対応マスタ!B:D,3,FALSE)),"",IF(VLOOKUP(B9478,車名対応マスタ!B:D,3,FALSE)="","",$D9478&amp;" "&amp;IF($G9478="9","J","O")&amp;" "&amp;$I9478&amp;" "&amp;IF($I9478&lt;=TEXT(★完成資料!$A$1,"yyyymm"),TEXT(★完成資料!$A$1,"yyyymm"),"999999")&amp; " " &amp; LEFT(F9478 &amp; "          ",10))))</f>
        <v xml:space="preserve">T O 202204 yyyy00 HV        </v>
      </c>
      <c r="B9478" s="68" t="s">
        <v>489</v>
      </c>
      <c r="C9478" s="68" t="s">
        <v>143</v>
      </c>
      <c r="D9478" s="68" t="s">
        <v>287</v>
      </c>
      <c r="E9478" s="68" t="s">
        <v>531</v>
      </c>
      <c r="F9478" s="68" t="s">
        <v>360</v>
      </c>
      <c r="G9478" s="68" t="s">
        <v>76</v>
      </c>
      <c r="H9478" s="68" t="s">
        <v>492</v>
      </c>
      <c r="I9478" s="68" t="s">
        <v>642</v>
      </c>
      <c r="J9478" s="65">
        <v>14</v>
      </c>
      <c r="K9478" s="65">
        <v>0</v>
      </c>
      <c r="L9478" s="65">
        <v>217</v>
      </c>
      <c r="M9478" s="65" t="s">
        <v>332</v>
      </c>
    </row>
    <row r="9479" spans="1:13" ht="12.75" customHeight="1">
      <c r="A9479" s="65" t="str">
        <f>IF(ROW()=1,"KEY",IF(ISNA(VLOOKUP(B9479,車名対応マスタ!B:D,3,FALSE)),"",IF(VLOOKUP(B9479,車名対応マスタ!B:D,3,FALSE)="","",$D9479&amp;" "&amp;IF($G9479="9","J","O")&amp;" "&amp;$I9479&amp;" "&amp;IF($I9479&lt;=TEXT(★完成資料!$A$1,"yyyymm"),TEXT(★完成資料!$A$1,"yyyymm"),"999999")&amp; " " &amp; LEFT(F9479 &amp; "          ",10))))</f>
        <v xml:space="preserve">T O 202205 yyyy00 HV        </v>
      </c>
      <c r="B9479" s="68" t="s">
        <v>489</v>
      </c>
      <c r="C9479" s="68" t="s">
        <v>143</v>
      </c>
      <c r="D9479" s="68" t="s">
        <v>287</v>
      </c>
      <c r="E9479" s="68" t="s">
        <v>531</v>
      </c>
      <c r="F9479" s="68" t="s">
        <v>360</v>
      </c>
      <c r="G9479" s="68" t="s">
        <v>76</v>
      </c>
      <c r="H9479" s="68" t="s">
        <v>492</v>
      </c>
      <c r="I9479" s="68" t="s">
        <v>647</v>
      </c>
      <c r="J9479" s="65">
        <v>13</v>
      </c>
      <c r="K9479" s="65">
        <v>0</v>
      </c>
      <c r="L9479" s="65">
        <v>217</v>
      </c>
      <c r="M9479" s="65" t="s">
        <v>332</v>
      </c>
    </row>
    <row r="9480" spans="1:13" ht="12.75" customHeight="1">
      <c r="A9480" s="65" t="str">
        <f>IF(ROW()=1,"KEY",IF(ISNA(VLOOKUP(B9480,車名対応マスタ!B:D,3,FALSE)),"",IF(VLOOKUP(B9480,車名対応マスタ!B:D,3,FALSE)="","",$D9480&amp;" "&amp;IF($G9480="9","J","O")&amp;" "&amp;$I9480&amp;" "&amp;IF($I9480&lt;=TEXT(★完成資料!$A$1,"yyyymm"),TEXT(★完成資料!$A$1,"yyyymm"),"999999")&amp; " " &amp; LEFT(F9480 &amp; "          ",10))))</f>
        <v xml:space="preserve">T O 202206 yyyy00 HV        </v>
      </c>
      <c r="B9480" s="68" t="s">
        <v>489</v>
      </c>
      <c r="C9480" s="68" t="s">
        <v>143</v>
      </c>
      <c r="D9480" s="68" t="s">
        <v>287</v>
      </c>
      <c r="E9480" s="68" t="s">
        <v>531</v>
      </c>
      <c r="F9480" s="68" t="s">
        <v>360</v>
      </c>
      <c r="G9480" s="68" t="s">
        <v>76</v>
      </c>
      <c r="H9480" s="68" t="s">
        <v>492</v>
      </c>
      <c r="I9480" s="68" t="s">
        <v>652</v>
      </c>
      <c r="J9480" s="65">
        <v>16</v>
      </c>
      <c r="K9480" s="65">
        <v>0</v>
      </c>
      <c r="L9480" s="65">
        <v>217</v>
      </c>
      <c r="M9480" s="65" t="s">
        <v>332</v>
      </c>
    </row>
    <row r="9481" spans="1:13" ht="12.75" customHeight="1">
      <c r="A9481" s="65" t="str">
        <f>IF(ROW()=1,"KEY",IF(ISNA(VLOOKUP(B9481,車名対応マスタ!B:D,3,FALSE)),"",IF(VLOOKUP(B9481,車名対応マスタ!B:D,3,FALSE)="","",$D9481&amp;" "&amp;IF($G9481="9","J","O")&amp;" "&amp;$I9481&amp;" "&amp;IF($I9481&lt;=TEXT(★完成資料!$A$1,"yyyymm"),TEXT(★完成資料!$A$1,"yyyymm"),"999999")&amp; " " &amp; LEFT(F9481 &amp; "          ",10))))</f>
        <v xml:space="preserve">T O 202207 yyyy00 HV        </v>
      </c>
      <c r="B9481" s="68" t="s">
        <v>489</v>
      </c>
      <c r="C9481" s="68" t="s">
        <v>143</v>
      </c>
      <c r="D9481" s="68" t="s">
        <v>287</v>
      </c>
      <c r="E9481" s="68" t="s">
        <v>531</v>
      </c>
      <c r="F9481" s="68" t="s">
        <v>360</v>
      </c>
      <c r="G9481" s="68" t="s">
        <v>76</v>
      </c>
      <c r="H9481" s="68" t="s">
        <v>492</v>
      </c>
      <c r="I9481" s="68" t="s">
        <v>655</v>
      </c>
      <c r="J9481" s="65">
        <v>5</v>
      </c>
      <c r="K9481" s="65">
        <v>5</v>
      </c>
      <c r="L9481" s="65">
        <v>217</v>
      </c>
      <c r="M9481" s="65" t="s">
        <v>332</v>
      </c>
    </row>
    <row r="9482" spans="1:13" ht="12.75" customHeight="1">
      <c r="A9482" s="65" t="str">
        <f>IF(ROW()=1,"KEY",IF(ISNA(VLOOKUP(B9482,車名対応マスタ!B:D,3,FALSE)),"",IF(VLOOKUP(B9482,車名対応マスタ!B:D,3,FALSE)="","",$D9482&amp;" "&amp;IF($G9482="9","J","O")&amp;" "&amp;$I9482&amp;" "&amp;IF($I9482&lt;=TEXT(★完成資料!$A$1,"yyyymm"),TEXT(★完成資料!$A$1,"yyyymm"),"999999")&amp; " " &amp; LEFT(F9482 &amp; "          ",10))))</f>
        <v xml:space="preserve">T O 202208 yyyy00 HV        </v>
      </c>
      <c r="B9482" s="68" t="s">
        <v>489</v>
      </c>
      <c r="C9482" s="68" t="s">
        <v>143</v>
      </c>
      <c r="D9482" s="68" t="s">
        <v>287</v>
      </c>
      <c r="E9482" s="68" t="s">
        <v>531</v>
      </c>
      <c r="F9482" s="68" t="s">
        <v>360</v>
      </c>
      <c r="G9482" s="68" t="s">
        <v>76</v>
      </c>
      <c r="H9482" s="68" t="s">
        <v>492</v>
      </c>
      <c r="I9482" s="68" t="s">
        <v>656</v>
      </c>
      <c r="J9482" s="65">
        <v>2</v>
      </c>
      <c r="K9482" s="65">
        <v>5</v>
      </c>
      <c r="L9482" s="65">
        <v>217</v>
      </c>
      <c r="M9482" s="65" t="s">
        <v>332</v>
      </c>
    </row>
    <row r="9483" spans="1:13" ht="12.75" customHeight="1">
      <c r="A9483" s="65" t="str">
        <f>IF(ROW()=1,"KEY",IF(ISNA(VLOOKUP(B9483,車名対応マスタ!B:D,3,FALSE)),"",IF(VLOOKUP(B9483,車名対応マスタ!B:D,3,FALSE)="","",$D9483&amp;" "&amp;IF($G9483="9","J","O")&amp;" "&amp;$I9483&amp;" "&amp;IF($I9483&lt;=TEXT(★完成資料!$A$1,"yyyymm"),TEXT(★完成資料!$A$1,"yyyymm"),"999999")&amp; " " &amp; LEFT(F9483 &amp; "          ",10))))</f>
        <v xml:space="preserve">T O 202209 yyyy00 HV        </v>
      </c>
      <c r="B9483" s="68" t="s">
        <v>489</v>
      </c>
      <c r="C9483" s="68" t="s">
        <v>143</v>
      </c>
      <c r="D9483" s="68" t="s">
        <v>287</v>
      </c>
      <c r="E9483" s="68" t="s">
        <v>531</v>
      </c>
      <c r="F9483" s="68" t="s">
        <v>360</v>
      </c>
      <c r="G9483" s="68" t="s">
        <v>76</v>
      </c>
      <c r="H9483" s="68" t="s">
        <v>492</v>
      </c>
      <c r="I9483" s="68" t="s">
        <v>657</v>
      </c>
      <c r="J9483" s="65">
        <v>4</v>
      </c>
      <c r="K9483" s="65">
        <v>5</v>
      </c>
      <c r="L9483" s="65">
        <v>217</v>
      </c>
      <c r="M9483" s="65" t="s">
        <v>332</v>
      </c>
    </row>
    <row r="9484" spans="1:13" ht="12.75" customHeight="1">
      <c r="A9484" s="65" t="str">
        <f>IF(ROW()=1,"KEY",IF(ISNA(VLOOKUP(B9484,車名対応マスタ!B:D,3,FALSE)),"",IF(VLOOKUP(B9484,車名対応マスタ!B:D,3,FALSE)="","",$D9484&amp;" "&amp;IF($G9484="9","J","O")&amp;" "&amp;$I9484&amp;" "&amp;IF($I9484&lt;=TEXT(★完成資料!$A$1,"yyyymm"),TEXT(★完成資料!$A$1,"yyyymm"),"999999")&amp; " " &amp; LEFT(F9484 &amp; "          ",10))))</f>
        <v xml:space="preserve">T O 202210 yyyy00 HV        </v>
      </c>
      <c r="B9484" s="68" t="s">
        <v>489</v>
      </c>
      <c r="C9484" s="68" t="s">
        <v>143</v>
      </c>
      <c r="D9484" s="68" t="s">
        <v>287</v>
      </c>
      <c r="E9484" s="68" t="s">
        <v>531</v>
      </c>
      <c r="F9484" s="68" t="s">
        <v>360</v>
      </c>
      <c r="G9484" s="68" t="s">
        <v>76</v>
      </c>
      <c r="H9484" s="68" t="s">
        <v>492</v>
      </c>
      <c r="I9484" s="68" t="s">
        <v>663</v>
      </c>
      <c r="J9484" s="65">
        <v>13</v>
      </c>
      <c r="K9484" s="65">
        <v>2</v>
      </c>
      <c r="L9484" s="65">
        <v>217</v>
      </c>
      <c r="M9484" s="65" t="s">
        <v>332</v>
      </c>
    </row>
    <row r="9485" spans="1:13" ht="12.75" customHeight="1">
      <c r="A9485" s="65" t="str">
        <f>IF(ROW()=1,"KEY",IF(ISNA(VLOOKUP(B9485,車名対応マスタ!B:D,3,FALSE)),"",IF(VLOOKUP(B9485,車名対応マスタ!B:D,3,FALSE)="","",$D9485&amp;" "&amp;IF($G9485="9","J","O")&amp;" "&amp;$I9485&amp;" "&amp;IF($I9485&lt;=TEXT(★完成資料!$A$1,"yyyymm"),TEXT(★完成資料!$A$1,"yyyymm"),"999999")&amp; " " &amp; LEFT(F9485 &amp; "          ",10))))</f>
        <v xml:space="preserve">T O 202209 yyyy00 HV        </v>
      </c>
      <c r="B9485" s="68" t="s">
        <v>489</v>
      </c>
      <c r="C9485" s="68" t="s">
        <v>143</v>
      </c>
      <c r="D9485" s="68" t="s">
        <v>287</v>
      </c>
      <c r="E9485" s="68" t="s">
        <v>531</v>
      </c>
      <c r="F9485" s="68" t="s">
        <v>360</v>
      </c>
      <c r="G9485" s="68" t="s">
        <v>77</v>
      </c>
      <c r="H9485" s="68" t="s">
        <v>273</v>
      </c>
      <c r="I9485" s="68" t="s">
        <v>657</v>
      </c>
      <c r="J9485" s="65">
        <v>2</v>
      </c>
      <c r="L9485" s="65">
        <v>427</v>
      </c>
      <c r="M9485" s="65" t="s">
        <v>376</v>
      </c>
    </row>
    <row r="9486" spans="1:13" ht="12.75" customHeight="1">
      <c r="A9486" s="65" t="str">
        <f>IF(ROW()=1,"KEY",IF(ISNA(VLOOKUP(B9486,車名対応マスタ!B:D,3,FALSE)),"",IF(VLOOKUP(B9486,車名対応マスタ!B:D,3,FALSE)="","",$D9486&amp;" "&amp;IF($G9486="9","J","O")&amp;" "&amp;$I9486&amp;" "&amp;IF($I9486&lt;=TEXT(★完成資料!$A$1,"yyyymm"),TEXT(★完成資料!$A$1,"yyyymm"),"999999")&amp; " " &amp; LEFT(F9486 &amp; "          ",10))))</f>
        <v xml:space="preserve">T O 202210 yyyy00 HV        </v>
      </c>
      <c r="B9486" s="68" t="s">
        <v>489</v>
      </c>
      <c r="C9486" s="68" t="s">
        <v>143</v>
      </c>
      <c r="D9486" s="68" t="s">
        <v>287</v>
      </c>
      <c r="E9486" s="68" t="s">
        <v>531</v>
      </c>
      <c r="F9486" s="68" t="s">
        <v>360</v>
      </c>
      <c r="G9486" s="68" t="s">
        <v>77</v>
      </c>
      <c r="H9486" s="68" t="s">
        <v>273</v>
      </c>
      <c r="I9486" s="68" t="s">
        <v>663</v>
      </c>
      <c r="J9486" s="65">
        <v>54</v>
      </c>
      <c r="L9486" s="65">
        <v>427</v>
      </c>
      <c r="M9486" s="65" t="s">
        <v>376</v>
      </c>
    </row>
    <row r="9487" spans="1:13" ht="12.75" customHeight="1">
      <c r="A9487" s="65" t="str">
        <f>IF(ROW()=1,"KEY",IF(ISNA(VLOOKUP(B9487,車名対応マスタ!B:D,3,FALSE)),"",IF(VLOOKUP(B9487,車名対応マスタ!B:D,3,FALSE)="","",$D9487&amp;" "&amp;IF($G9487="9","J","O")&amp;" "&amp;$I9487&amp;" "&amp;IF($I9487&lt;=TEXT(★完成資料!$A$1,"yyyymm"),TEXT(★完成資料!$A$1,"yyyymm"),"999999")&amp; " " &amp; LEFT(F9487 &amp; "          ",10))))</f>
        <v xml:space="preserve">T O 202210 yyyy00 HV        </v>
      </c>
      <c r="B9487" s="68" t="s">
        <v>489</v>
      </c>
      <c r="C9487" s="68" t="s">
        <v>143</v>
      </c>
      <c r="D9487" s="68" t="s">
        <v>287</v>
      </c>
      <c r="E9487" s="68" t="s">
        <v>531</v>
      </c>
      <c r="F9487" s="68" t="s">
        <v>360</v>
      </c>
      <c r="G9487" s="68" t="s">
        <v>77</v>
      </c>
      <c r="H9487" s="68" t="s">
        <v>273</v>
      </c>
      <c r="I9487" s="68" t="s">
        <v>663</v>
      </c>
      <c r="J9487" s="65">
        <v>235</v>
      </c>
      <c r="L9487" s="65">
        <v>414</v>
      </c>
      <c r="M9487" s="65" t="s">
        <v>377</v>
      </c>
    </row>
    <row r="9488" spans="1:13" ht="12.75" customHeight="1">
      <c r="A9488" s="65" t="str">
        <f>IF(ROW()=1,"KEY",IF(ISNA(VLOOKUP(B9488,車名対応マスタ!B:D,3,FALSE)),"",IF(VLOOKUP(B9488,車名対応マスタ!B:D,3,FALSE)="","",$D9488&amp;" "&amp;IF($G9488="9","J","O")&amp;" "&amp;$I9488&amp;" "&amp;IF($I9488&lt;=TEXT(★完成資料!$A$1,"yyyymm"),TEXT(★完成資料!$A$1,"yyyymm"),"999999")&amp; " " &amp; LEFT(F9488 &amp; "          ",10))))</f>
        <v xml:space="preserve">T O 202209 yyyy00 HV        </v>
      </c>
      <c r="B9488" s="68" t="s">
        <v>489</v>
      </c>
      <c r="C9488" s="68" t="s">
        <v>143</v>
      </c>
      <c r="D9488" s="68" t="s">
        <v>287</v>
      </c>
      <c r="E9488" s="68" t="s">
        <v>531</v>
      </c>
      <c r="F9488" s="68" t="s">
        <v>360</v>
      </c>
      <c r="G9488" s="68" t="s">
        <v>77</v>
      </c>
      <c r="H9488" s="68" t="s">
        <v>273</v>
      </c>
      <c r="I9488" s="68" t="s">
        <v>657</v>
      </c>
      <c r="J9488" s="65">
        <v>4</v>
      </c>
      <c r="L9488" s="65">
        <v>419</v>
      </c>
      <c r="M9488" s="65" t="s">
        <v>262</v>
      </c>
    </row>
    <row r="9489" spans="1:13" ht="12.75" customHeight="1">
      <c r="A9489" s="65" t="str">
        <f>IF(ROW()=1,"KEY",IF(ISNA(VLOOKUP(B9489,車名対応マスタ!B:D,3,FALSE)),"",IF(VLOOKUP(B9489,車名対応マスタ!B:D,3,FALSE)="","",$D9489&amp;" "&amp;IF($G9489="9","J","O")&amp;" "&amp;$I9489&amp;" "&amp;IF($I9489&lt;=TEXT(★完成資料!$A$1,"yyyymm"),TEXT(★完成資料!$A$1,"yyyymm"),"999999")&amp; " " &amp; LEFT(F9489 &amp; "          ",10))))</f>
        <v xml:space="preserve">T O 202210 yyyy00 HV        </v>
      </c>
      <c r="B9489" s="68" t="s">
        <v>489</v>
      </c>
      <c r="C9489" s="68" t="s">
        <v>143</v>
      </c>
      <c r="D9489" s="68" t="s">
        <v>287</v>
      </c>
      <c r="E9489" s="68" t="s">
        <v>531</v>
      </c>
      <c r="F9489" s="68" t="s">
        <v>360</v>
      </c>
      <c r="G9489" s="68" t="s">
        <v>77</v>
      </c>
      <c r="H9489" s="68" t="s">
        <v>273</v>
      </c>
      <c r="I9489" s="68" t="s">
        <v>663</v>
      </c>
      <c r="J9489" s="65">
        <v>127</v>
      </c>
      <c r="L9489" s="65">
        <v>419</v>
      </c>
      <c r="M9489" s="65" t="s">
        <v>262</v>
      </c>
    </row>
    <row r="9490" spans="1:13" ht="12.75" customHeight="1">
      <c r="A9490" s="65" t="str">
        <f>IF(ROW()=1,"KEY",IF(ISNA(VLOOKUP(B9490,車名対応マスタ!B:D,3,FALSE)),"",IF(VLOOKUP(B9490,車名対応マスタ!B:D,3,FALSE)="","",$D9490&amp;" "&amp;IF($G9490="9","J","O")&amp;" "&amp;$I9490&amp;" "&amp;IF($I9490&lt;=TEXT(★完成資料!$A$1,"yyyymm"),TEXT(★完成資料!$A$1,"yyyymm"),"999999")&amp; " " &amp; LEFT(F9490 &amp; "          ",10))))</f>
        <v xml:space="preserve">T O 202210 yyyy00 HV        </v>
      </c>
      <c r="B9490" s="68" t="s">
        <v>489</v>
      </c>
      <c r="C9490" s="68" t="s">
        <v>143</v>
      </c>
      <c r="D9490" s="68" t="s">
        <v>287</v>
      </c>
      <c r="E9490" s="68" t="s">
        <v>531</v>
      </c>
      <c r="F9490" s="68" t="s">
        <v>360</v>
      </c>
      <c r="G9490" s="68" t="s">
        <v>77</v>
      </c>
      <c r="H9490" s="68" t="s">
        <v>273</v>
      </c>
      <c r="I9490" s="68" t="s">
        <v>663</v>
      </c>
      <c r="J9490" s="65">
        <v>2</v>
      </c>
      <c r="L9490" s="65">
        <v>403</v>
      </c>
      <c r="M9490" s="65" t="s">
        <v>428</v>
      </c>
    </row>
    <row r="9491" spans="1:13" ht="12.75" customHeight="1">
      <c r="A9491" s="65" t="str">
        <f>IF(ROW()=1,"KEY",IF(ISNA(VLOOKUP(B9491,車名対応マスタ!B:D,3,FALSE)),"",IF(VLOOKUP(B9491,車名対応マスタ!B:D,3,FALSE)="","",$D9491&amp;" "&amp;IF($G9491="9","J","O")&amp;" "&amp;$I9491&amp;" "&amp;IF($I9491&lt;=TEXT(★完成資料!$A$1,"yyyymm"),TEXT(★完成資料!$A$1,"yyyymm"),"999999")&amp; " " &amp; LEFT(F9491 &amp; "          ",10))))</f>
        <v xml:space="preserve">T O 202209 yyyy00 HV        </v>
      </c>
      <c r="B9491" s="68" t="s">
        <v>489</v>
      </c>
      <c r="C9491" s="68" t="s">
        <v>143</v>
      </c>
      <c r="D9491" s="68" t="s">
        <v>287</v>
      </c>
      <c r="E9491" s="68" t="s">
        <v>531</v>
      </c>
      <c r="F9491" s="68" t="s">
        <v>360</v>
      </c>
      <c r="G9491" s="68" t="s">
        <v>77</v>
      </c>
      <c r="H9491" s="68" t="s">
        <v>273</v>
      </c>
      <c r="I9491" s="68" t="s">
        <v>657</v>
      </c>
      <c r="J9491" s="65">
        <v>7</v>
      </c>
      <c r="L9491" s="65">
        <v>418</v>
      </c>
      <c r="M9491" s="65" t="s">
        <v>429</v>
      </c>
    </row>
    <row r="9492" spans="1:13" ht="12.75" customHeight="1">
      <c r="A9492" s="65" t="str">
        <f>IF(ROW()=1,"KEY",IF(ISNA(VLOOKUP(B9492,車名対応マスタ!B:D,3,FALSE)),"",IF(VLOOKUP(B9492,車名対応マスタ!B:D,3,FALSE)="","",$D9492&amp;" "&amp;IF($G9492="9","J","O")&amp;" "&amp;$I9492&amp;" "&amp;IF($I9492&lt;=TEXT(★完成資料!$A$1,"yyyymm"),TEXT(★完成資料!$A$1,"yyyymm"),"999999")&amp; " " &amp; LEFT(F9492 &amp; "          ",10))))</f>
        <v xml:space="preserve">T O 202210 yyyy00 HV        </v>
      </c>
      <c r="B9492" s="68" t="s">
        <v>489</v>
      </c>
      <c r="C9492" s="68" t="s">
        <v>143</v>
      </c>
      <c r="D9492" s="68" t="s">
        <v>287</v>
      </c>
      <c r="E9492" s="68" t="s">
        <v>531</v>
      </c>
      <c r="F9492" s="68" t="s">
        <v>360</v>
      </c>
      <c r="G9492" s="68" t="s">
        <v>77</v>
      </c>
      <c r="H9492" s="68" t="s">
        <v>273</v>
      </c>
      <c r="I9492" s="68" t="s">
        <v>663</v>
      </c>
      <c r="J9492" s="65">
        <v>21</v>
      </c>
      <c r="L9492" s="65">
        <v>418</v>
      </c>
      <c r="M9492" s="65" t="s">
        <v>429</v>
      </c>
    </row>
    <row r="9493" spans="1:13" ht="12.75" customHeight="1">
      <c r="A9493" s="65" t="str">
        <f>IF(ROW()=1,"KEY",IF(ISNA(VLOOKUP(B9493,車名対応マスタ!B:D,3,FALSE)),"",IF(VLOOKUP(B9493,車名対応マスタ!B:D,3,FALSE)="","",$D9493&amp;" "&amp;IF($G9493="9","J","O")&amp;" "&amp;$I9493&amp;" "&amp;IF($I9493&lt;=TEXT(★完成資料!$A$1,"yyyymm"),TEXT(★完成資料!$A$1,"yyyymm"),"999999")&amp; " " &amp; LEFT(F9493 &amp; "          ",10))))</f>
        <v xml:space="preserve">T O 202209 yyyy00 HV        </v>
      </c>
      <c r="B9493" s="68" t="s">
        <v>489</v>
      </c>
      <c r="C9493" s="68" t="s">
        <v>143</v>
      </c>
      <c r="D9493" s="68" t="s">
        <v>287</v>
      </c>
      <c r="E9493" s="68" t="s">
        <v>531</v>
      </c>
      <c r="F9493" s="68" t="s">
        <v>360</v>
      </c>
      <c r="G9493" s="68" t="s">
        <v>77</v>
      </c>
      <c r="H9493" s="68" t="s">
        <v>273</v>
      </c>
      <c r="I9493" s="68" t="s">
        <v>657</v>
      </c>
      <c r="J9493" s="65">
        <v>6</v>
      </c>
      <c r="L9493" s="65">
        <v>406</v>
      </c>
      <c r="M9493" s="65" t="s">
        <v>497</v>
      </c>
    </row>
    <row r="9494" spans="1:13" ht="12.75" customHeight="1">
      <c r="A9494" s="65" t="str">
        <f>IF(ROW()=1,"KEY",IF(ISNA(VLOOKUP(B9494,車名対応マスタ!B:D,3,FALSE)),"",IF(VLOOKUP(B9494,車名対応マスタ!B:D,3,FALSE)="","",$D9494&amp;" "&amp;IF($G9494="9","J","O")&amp;" "&amp;$I9494&amp;" "&amp;IF($I9494&lt;=TEXT(★完成資料!$A$1,"yyyymm"),TEXT(★完成資料!$A$1,"yyyymm"),"999999")&amp; " " &amp; LEFT(F9494 &amp; "          ",10))))</f>
        <v xml:space="preserve">T O 202210 yyyy00 HV        </v>
      </c>
      <c r="B9494" s="68" t="s">
        <v>489</v>
      </c>
      <c r="C9494" s="68" t="s">
        <v>143</v>
      </c>
      <c r="D9494" s="68" t="s">
        <v>287</v>
      </c>
      <c r="E9494" s="68" t="s">
        <v>531</v>
      </c>
      <c r="F9494" s="68" t="s">
        <v>360</v>
      </c>
      <c r="G9494" s="68" t="s">
        <v>77</v>
      </c>
      <c r="H9494" s="68" t="s">
        <v>273</v>
      </c>
      <c r="I9494" s="68" t="s">
        <v>663</v>
      </c>
      <c r="J9494" s="65">
        <v>77</v>
      </c>
      <c r="L9494" s="65">
        <v>406</v>
      </c>
      <c r="M9494" s="65" t="s">
        <v>497</v>
      </c>
    </row>
    <row r="9495" spans="1:13" ht="12.75" customHeight="1">
      <c r="A9495" s="65" t="str">
        <f>IF(ROW()=1,"KEY",IF(ISNA(VLOOKUP(B9495,車名対応マスタ!B:D,3,FALSE)),"",IF(VLOOKUP(B9495,車名対応マスタ!B:D,3,FALSE)="","",$D9495&amp;" "&amp;IF($G9495="9","J","O")&amp;" "&amp;$I9495&amp;" "&amp;IF($I9495&lt;=TEXT(★完成資料!$A$1,"yyyymm"),TEXT(★完成資料!$A$1,"yyyymm"),"999999")&amp; " " &amp; LEFT(F9495 &amp; "          ",10))))</f>
        <v xml:space="preserve">T O 202209 yyyy00 HV        </v>
      </c>
      <c r="B9495" s="68" t="s">
        <v>489</v>
      </c>
      <c r="C9495" s="68" t="s">
        <v>143</v>
      </c>
      <c r="D9495" s="68" t="s">
        <v>287</v>
      </c>
      <c r="E9495" s="68" t="s">
        <v>531</v>
      </c>
      <c r="F9495" s="68" t="s">
        <v>360</v>
      </c>
      <c r="G9495" s="68" t="s">
        <v>77</v>
      </c>
      <c r="H9495" s="68" t="s">
        <v>273</v>
      </c>
      <c r="I9495" s="68" t="s">
        <v>657</v>
      </c>
      <c r="J9495" s="65">
        <v>11</v>
      </c>
      <c r="L9495" s="65">
        <v>604</v>
      </c>
      <c r="M9495" s="65" t="s">
        <v>280</v>
      </c>
    </row>
    <row r="9496" spans="1:13" ht="12.75" customHeight="1">
      <c r="A9496" s="65" t="str">
        <f>IF(ROW()=1,"KEY",IF(ISNA(VLOOKUP(B9496,車名対応マスタ!B:D,3,FALSE)),"",IF(VLOOKUP(B9496,車名対応マスタ!B:D,3,FALSE)="","",$D9496&amp;" "&amp;IF($G9496="9","J","O")&amp;" "&amp;$I9496&amp;" "&amp;IF($I9496&lt;=TEXT(★完成資料!$A$1,"yyyymm"),TEXT(★完成資料!$A$1,"yyyymm"),"999999")&amp; " " &amp; LEFT(F9496 &amp; "          ",10))))</f>
        <v xml:space="preserve">T O 202210 yyyy00 HV        </v>
      </c>
      <c r="B9496" s="68" t="s">
        <v>489</v>
      </c>
      <c r="C9496" s="68" t="s">
        <v>143</v>
      </c>
      <c r="D9496" s="68" t="s">
        <v>287</v>
      </c>
      <c r="E9496" s="68" t="s">
        <v>531</v>
      </c>
      <c r="F9496" s="68" t="s">
        <v>360</v>
      </c>
      <c r="G9496" s="68" t="s">
        <v>77</v>
      </c>
      <c r="H9496" s="68" t="s">
        <v>273</v>
      </c>
      <c r="I9496" s="68" t="s">
        <v>663</v>
      </c>
      <c r="J9496" s="65">
        <v>43</v>
      </c>
      <c r="L9496" s="65">
        <v>604</v>
      </c>
      <c r="M9496" s="65" t="s">
        <v>280</v>
      </c>
    </row>
    <row r="9497" spans="1:13" ht="12.75" customHeight="1">
      <c r="A9497" s="65" t="str">
        <f>IF(ROW()=1,"KEY",IF(ISNA(VLOOKUP(B9497,車名対応マスタ!B:D,3,FALSE)),"",IF(VLOOKUP(B9497,車名対応マスタ!B:D,3,FALSE)="","",$D9497&amp;" "&amp;IF($G9497="9","J","O")&amp;" "&amp;$I9497&amp;" "&amp;IF($I9497&lt;=TEXT(★完成資料!$A$1,"yyyymm"),TEXT(★完成資料!$A$1,"yyyymm"),"999999")&amp; " " &amp; LEFT(F9497 &amp; "          ",10))))</f>
        <v xml:space="preserve">T O 202210 yyyy00 HV        </v>
      </c>
      <c r="B9497" s="68" t="s">
        <v>489</v>
      </c>
      <c r="C9497" s="68" t="s">
        <v>143</v>
      </c>
      <c r="D9497" s="68" t="s">
        <v>287</v>
      </c>
      <c r="E9497" s="68" t="s">
        <v>531</v>
      </c>
      <c r="F9497" s="68" t="s">
        <v>360</v>
      </c>
      <c r="G9497" s="68" t="s">
        <v>77</v>
      </c>
      <c r="H9497" s="68" t="s">
        <v>273</v>
      </c>
      <c r="I9497" s="68" t="s">
        <v>663</v>
      </c>
      <c r="J9497" s="65">
        <v>10</v>
      </c>
      <c r="L9497" s="65">
        <v>425</v>
      </c>
      <c r="M9497" s="65" t="s">
        <v>379</v>
      </c>
    </row>
    <row r="9498" spans="1:13" ht="12.75" customHeight="1">
      <c r="A9498" s="65" t="str">
        <f>IF(ROW()=1,"KEY",IF(ISNA(VLOOKUP(B9498,車名対応マスタ!B:D,3,FALSE)),"",IF(VLOOKUP(B9498,車名対応マスタ!B:D,3,FALSE)="","",$D9498&amp;" "&amp;IF($G9498="9","J","O")&amp;" "&amp;$I9498&amp;" "&amp;IF($I9498&lt;=TEXT(★完成資料!$A$1,"yyyymm"),TEXT(★完成資料!$A$1,"yyyymm"),"999999")&amp; " " &amp; LEFT(F9498 &amp; "          ",10))))</f>
        <v xml:space="preserve">T O 202210 yyyy00 HV        </v>
      </c>
      <c r="B9498" s="68" t="s">
        <v>489</v>
      </c>
      <c r="C9498" s="68" t="s">
        <v>143</v>
      </c>
      <c r="D9498" s="68" t="s">
        <v>287</v>
      </c>
      <c r="E9498" s="68" t="s">
        <v>531</v>
      </c>
      <c r="F9498" s="68" t="s">
        <v>360</v>
      </c>
      <c r="G9498" s="68" t="s">
        <v>77</v>
      </c>
      <c r="H9498" s="68" t="s">
        <v>273</v>
      </c>
      <c r="I9498" s="68" t="s">
        <v>663</v>
      </c>
      <c r="J9498" s="65">
        <v>26</v>
      </c>
      <c r="L9498" s="65">
        <v>429</v>
      </c>
      <c r="M9498" s="65" t="s">
        <v>380</v>
      </c>
    </row>
    <row r="9499" spans="1:13" ht="12.75" customHeight="1">
      <c r="A9499" s="65" t="str">
        <f>IF(ROW()=1,"KEY",IF(ISNA(VLOOKUP(B9499,車名対応マスタ!B:D,3,FALSE)),"",IF(VLOOKUP(B9499,車名対応マスタ!B:D,3,FALSE)="","",$D9499&amp;" "&amp;IF($G9499="9","J","O")&amp;" "&amp;$I9499&amp;" "&amp;IF($I9499&lt;=TEXT(★完成資料!$A$1,"yyyymm"),TEXT(★完成資料!$A$1,"yyyymm"),"999999")&amp; " " &amp; LEFT(F9499 &amp; "          ",10))))</f>
        <v xml:space="preserve">T O 202210 yyyy00 HV        </v>
      </c>
      <c r="B9499" s="68" t="s">
        <v>489</v>
      </c>
      <c r="C9499" s="68" t="s">
        <v>143</v>
      </c>
      <c r="D9499" s="68" t="s">
        <v>287</v>
      </c>
      <c r="E9499" s="68" t="s">
        <v>531</v>
      </c>
      <c r="F9499" s="68" t="s">
        <v>360</v>
      </c>
      <c r="G9499" s="68" t="s">
        <v>77</v>
      </c>
      <c r="H9499" s="68" t="s">
        <v>273</v>
      </c>
      <c r="I9499" s="68" t="s">
        <v>663</v>
      </c>
      <c r="J9499" s="65">
        <v>3</v>
      </c>
      <c r="L9499" s="65">
        <v>409</v>
      </c>
      <c r="M9499" s="65" t="s">
        <v>281</v>
      </c>
    </row>
    <row r="9500" spans="1:13" ht="12.75" customHeight="1">
      <c r="A9500" s="65" t="str">
        <f>IF(ROW()=1,"KEY",IF(ISNA(VLOOKUP(B9500,車名対応マスタ!B:D,3,FALSE)),"",IF(VLOOKUP(B9500,車名対応マスタ!B:D,3,FALSE)="","",$D9500&amp;" "&amp;IF($G9500="9","J","O")&amp;" "&amp;$I9500&amp;" "&amp;IF($I9500&lt;=TEXT(★完成資料!$A$1,"yyyymm"),TEXT(★完成資料!$A$1,"yyyymm"),"999999")&amp; " " &amp; LEFT(F9500 &amp; "          ",10))))</f>
        <v xml:space="preserve">T O 202209 yyyy00 HV        </v>
      </c>
      <c r="B9500" s="68" t="s">
        <v>489</v>
      </c>
      <c r="C9500" s="68" t="s">
        <v>143</v>
      </c>
      <c r="D9500" s="68" t="s">
        <v>287</v>
      </c>
      <c r="E9500" s="68" t="s">
        <v>531</v>
      </c>
      <c r="F9500" s="68" t="s">
        <v>360</v>
      </c>
      <c r="G9500" s="68" t="s">
        <v>77</v>
      </c>
      <c r="H9500" s="68" t="s">
        <v>273</v>
      </c>
      <c r="I9500" s="68" t="s">
        <v>657</v>
      </c>
      <c r="J9500" s="65">
        <v>5</v>
      </c>
      <c r="L9500" s="65">
        <v>423</v>
      </c>
      <c r="M9500" s="65" t="s">
        <v>381</v>
      </c>
    </row>
    <row r="9501" spans="1:13" ht="12.75" customHeight="1">
      <c r="A9501" s="65" t="str">
        <f>IF(ROW()=1,"KEY",IF(ISNA(VLOOKUP(B9501,車名対応マスタ!B:D,3,FALSE)),"",IF(VLOOKUP(B9501,車名対応マスタ!B:D,3,FALSE)="","",$D9501&amp;" "&amp;IF($G9501="9","J","O")&amp;" "&amp;$I9501&amp;" "&amp;IF($I9501&lt;=TEXT(★完成資料!$A$1,"yyyymm"),TEXT(★完成資料!$A$1,"yyyymm"),"999999")&amp; " " &amp; LEFT(F9501 &amp; "          ",10))))</f>
        <v xml:space="preserve">T O 202210 yyyy00 HV        </v>
      </c>
      <c r="B9501" s="68" t="s">
        <v>489</v>
      </c>
      <c r="C9501" s="68" t="s">
        <v>143</v>
      </c>
      <c r="D9501" s="68" t="s">
        <v>287</v>
      </c>
      <c r="E9501" s="68" t="s">
        <v>531</v>
      </c>
      <c r="F9501" s="68" t="s">
        <v>360</v>
      </c>
      <c r="G9501" s="68" t="s">
        <v>77</v>
      </c>
      <c r="H9501" s="68" t="s">
        <v>273</v>
      </c>
      <c r="I9501" s="68" t="s">
        <v>663</v>
      </c>
      <c r="J9501" s="65">
        <v>28</v>
      </c>
      <c r="L9501" s="65">
        <v>423</v>
      </c>
      <c r="M9501" s="65" t="s">
        <v>381</v>
      </c>
    </row>
    <row r="9502" spans="1:13" ht="12.75" customHeight="1">
      <c r="A9502" s="65" t="str">
        <f>IF(ROW()=1,"KEY",IF(ISNA(VLOOKUP(B9502,車名対応マスタ!B:D,3,FALSE)),"",IF(VLOOKUP(B9502,車名対応マスタ!B:D,3,FALSE)="","",$D9502&amp;" "&amp;IF($G9502="9","J","O")&amp;" "&amp;$I9502&amp;" "&amp;IF($I9502&lt;=TEXT(★完成資料!$A$1,"yyyymm"),TEXT(★完成資料!$A$1,"yyyymm"),"999999")&amp; " " &amp; LEFT(F9502 &amp; "          ",10))))</f>
        <v xml:space="preserve">T O 202210 yyyy00 HV        </v>
      </c>
      <c r="B9502" s="68" t="s">
        <v>489</v>
      </c>
      <c r="C9502" s="68" t="s">
        <v>143</v>
      </c>
      <c r="D9502" s="68" t="s">
        <v>287</v>
      </c>
      <c r="E9502" s="68" t="s">
        <v>531</v>
      </c>
      <c r="F9502" s="68" t="s">
        <v>360</v>
      </c>
      <c r="G9502" s="68" t="s">
        <v>77</v>
      </c>
      <c r="H9502" s="68" t="s">
        <v>273</v>
      </c>
      <c r="I9502" s="68" t="s">
        <v>663</v>
      </c>
      <c r="J9502" s="65">
        <v>1</v>
      </c>
      <c r="L9502" s="65">
        <v>420</v>
      </c>
      <c r="M9502" s="65" t="s">
        <v>274</v>
      </c>
    </row>
    <row r="9503" spans="1:13" ht="12.75" customHeight="1">
      <c r="A9503" s="65" t="str">
        <f>IF(ROW()=1,"KEY",IF(ISNA(VLOOKUP(B9503,車名対応マスタ!B:D,3,FALSE)),"",IF(VLOOKUP(B9503,車名対応マスタ!B:D,3,FALSE)="","",$D9503&amp;" "&amp;IF($G9503="9","J","O")&amp;" "&amp;$I9503&amp;" "&amp;IF($I9503&lt;=TEXT(★完成資料!$A$1,"yyyymm"),TEXT(★完成資料!$A$1,"yyyymm"),"999999")&amp; " " &amp; LEFT(F9503 &amp; "          ",10))))</f>
        <v xml:space="preserve">T O 202209 yyyy00 HV        </v>
      </c>
      <c r="B9503" s="68" t="s">
        <v>489</v>
      </c>
      <c r="C9503" s="68" t="s">
        <v>143</v>
      </c>
      <c r="D9503" s="68" t="s">
        <v>287</v>
      </c>
      <c r="E9503" s="68" t="s">
        <v>531</v>
      </c>
      <c r="F9503" s="68" t="s">
        <v>360</v>
      </c>
      <c r="G9503" s="68" t="s">
        <v>77</v>
      </c>
      <c r="H9503" s="68" t="s">
        <v>273</v>
      </c>
      <c r="I9503" s="68" t="s">
        <v>657</v>
      </c>
      <c r="J9503" s="65">
        <v>9</v>
      </c>
      <c r="L9503" s="65">
        <v>413</v>
      </c>
      <c r="M9503" s="65" t="s">
        <v>500</v>
      </c>
    </row>
    <row r="9504" spans="1:13" ht="12.75" customHeight="1">
      <c r="A9504" s="65" t="str">
        <f>IF(ROW()=1,"KEY",IF(ISNA(VLOOKUP(B9504,車名対応マスタ!B:D,3,FALSE)),"",IF(VLOOKUP(B9504,車名対応マスタ!B:D,3,FALSE)="","",$D9504&amp;" "&amp;IF($G9504="9","J","O")&amp;" "&amp;$I9504&amp;" "&amp;IF($I9504&lt;=TEXT(★完成資料!$A$1,"yyyymm"),TEXT(★完成資料!$A$1,"yyyymm"),"999999")&amp; " " &amp; LEFT(F9504 &amp; "          ",10))))</f>
        <v xml:space="preserve">T O 202210 yyyy00 HV        </v>
      </c>
      <c r="B9504" s="68" t="s">
        <v>489</v>
      </c>
      <c r="C9504" s="68" t="s">
        <v>143</v>
      </c>
      <c r="D9504" s="68" t="s">
        <v>287</v>
      </c>
      <c r="E9504" s="68" t="s">
        <v>531</v>
      </c>
      <c r="F9504" s="68" t="s">
        <v>360</v>
      </c>
      <c r="G9504" s="68" t="s">
        <v>77</v>
      </c>
      <c r="H9504" s="68" t="s">
        <v>273</v>
      </c>
      <c r="I9504" s="68" t="s">
        <v>663</v>
      </c>
      <c r="J9504" s="65">
        <v>274</v>
      </c>
      <c r="L9504" s="65">
        <v>413</v>
      </c>
      <c r="M9504" s="65" t="s">
        <v>500</v>
      </c>
    </row>
    <row r="9505" spans="1:13" ht="12.75" customHeight="1">
      <c r="A9505" s="65" t="str">
        <f>IF(ROW()=1,"KEY",IF(ISNA(VLOOKUP(B9505,車名対応マスタ!B:D,3,FALSE)),"",IF(VLOOKUP(B9505,車名対応マスタ!B:D,3,FALSE)="","",$D9505&amp;" "&amp;IF($G9505="9","J","O")&amp;" "&amp;$I9505&amp;" "&amp;IF($I9505&lt;=TEXT(★完成資料!$A$1,"yyyymm"),TEXT(★完成資料!$A$1,"yyyymm"),"999999")&amp; " " &amp; LEFT(F9505 &amp; "          ",10))))</f>
        <v xml:space="preserve">T O 202209 yyyy00 HV        </v>
      </c>
      <c r="B9505" s="68" t="s">
        <v>489</v>
      </c>
      <c r="C9505" s="68" t="s">
        <v>143</v>
      </c>
      <c r="D9505" s="68" t="s">
        <v>287</v>
      </c>
      <c r="E9505" s="68" t="s">
        <v>531</v>
      </c>
      <c r="F9505" s="68" t="s">
        <v>360</v>
      </c>
      <c r="G9505" s="68" t="s">
        <v>77</v>
      </c>
      <c r="H9505" s="68" t="s">
        <v>273</v>
      </c>
      <c r="I9505" s="68" t="s">
        <v>657</v>
      </c>
      <c r="J9505" s="65">
        <v>3</v>
      </c>
      <c r="L9505" s="65">
        <v>421</v>
      </c>
      <c r="M9505" s="65" t="s">
        <v>382</v>
      </c>
    </row>
    <row r="9506" spans="1:13" ht="12.75" customHeight="1">
      <c r="A9506" s="65" t="str">
        <f>IF(ROW()=1,"KEY",IF(ISNA(VLOOKUP(B9506,車名対応マスタ!B:D,3,FALSE)),"",IF(VLOOKUP(B9506,車名対応マスタ!B:D,3,FALSE)="","",$D9506&amp;" "&amp;IF($G9506="9","J","O")&amp;" "&amp;$I9506&amp;" "&amp;IF($I9506&lt;=TEXT(★完成資料!$A$1,"yyyymm"),TEXT(★完成資料!$A$1,"yyyymm"),"999999")&amp; " " &amp; LEFT(F9506 &amp; "          ",10))))</f>
        <v xml:space="preserve">T O 202210 yyyy00 HV        </v>
      </c>
      <c r="B9506" s="68" t="s">
        <v>489</v>
      </c>
      <c r="C9506" s="68" t="s">
        <v>143</v>
      </c>
      <c r="D9506" s="68" t="s">
        <v>287</v>
      </c>
      <c r="E9506" s="68" t="s">
        <v>531</v>
      </c>
      <c r="F9506" s="68" t="s">
        <v>360</v>
      </c>
      <c r="G9506" s="68" t="s">
        <v>77</v>
      </c>
      <c r="H9506" s="68" t="s">
        <v>273</v>
      </c>
      <c r="I9506" s="68" t="s">
        <v>663</v>
      </c>
      <c r="J9506" s="65">
        <v>53</v>
      </c>
      <c r="L9506" s="65">
        <v>421</v>
      </c>
      <c r="M9506" s="65" t="s">
        <v>382</v>
      </c>
    </row>
    <row r="9507" spans="1:13" ht="12.75" customHeight="1">
      <c r="A9507" s="65" t="str">
        <f>IF(ROW()=1,"KEY",IF(ISNA(VLOOKUP(B9507,車名対応マスタ!B:D,3,FALSE)),"",IF(VLOOKUP(B9507,車名対応マスタ!B:D,3,FALSE)="","",$D9507&amp;" "&amp;IF($G9507="9","J","O")&amp;" "&amp;$I9507&amp;" "&amp;IF($I9507&lt;=TEXT(★完成資料!$A$1,"yyyymm"),TEXT(★完成資料!$A$1,"yyyymm"),"999999")&amp; " " &amp; LEFT(F9507 &amp; "          ",10))))</f>
        <v xml:space="preserve">T O 202209 yyyy00 HV        </v>
      </c>
      <c r="B9507" s="68" t="s">
        <v>489</v>
      </c>
      <c r="C9507" s="68" t="s">
        <v>143</v>
      </c>
      <c r="D9507" s="68" t="s">
        <v>287</v>
      </c>
      <c r="E9507" s="68" t="s">
        <v>531</v>
      </c>
      <c r="F9507" s="68" t="s">
        <v>360</v>
      </c>
      <c r="G9507" s="68" t="s">
        <v>77</v>
      </c>
      <c r="H9507" s="68" t="s">
        <v>273</v>
      </c>
      <c r="I9507" s="68" t="s">
        <v>657</v>
      </c>
      <c r="J9507" s="65">
        <v>2</v>
      </c>
      <c r="L9507" s="65">
        <v>440</v>
      </c>
      <c r="M9507" s="65" t="s">
        <v>501</v>
      </c>
    </row>
    <row r="9508" spans="1:13" ht="12.75" customHeight="1">
      <c r="A9508" s="65" t="str">
        <f>IF(ROW()=1,"KEY",IF(ISNA(VLOOKUP(B9508,車名対応マスタ!B:D,3,FALSE)),"",IF(VLOOKUP(B9508,車名対応マスタ!B:D,3,FALSE)="","",$D9508&amp;" "&amp;IF($G9508="9","J","O")&amp;" "&amp;$I9508&amp;" "&amp;IF($I9508&lt;=TEXT(★完成資料!$A$1,"yyyymm"),TEXT(★完成資料!$A$1,"yyyymm"),"999999")&amp; " " &amp; LEFT(F9508 &amp; "          ",10))))</f>
        <v xml:space="preserve">T O 202210 yyyy00 HV        </v>
      </c>
      <c r="B9508" s="68" t="s">
        <v>489</v>
      </c>
      <c r="C9508" s="68" t="s">
        <v>143</v>
      </c>
      <c r="D9508" s="68" t="s">
        <v>287</v>
      </c>
      <c r="E9508" s="68" t="s">
        <v>531</v>
      </c>
      <c r="F9508" s="68" t="s">
        <v>360</v>
      </c>
      <c r="G9508" s="68" t="s">
        <v>77</v>
      </c>
      <c r="H9508" s="68" t="s">
        <v>273</v>
      </c>
      <c r="I9508" s="68" t="s">
        <v>663</v>
      </c>
      <c r="J9508" s="65">
        <v>17</v>
      </c>
      <c r="L9508" s="65">
        <v>440</v>
      </c>
      <c r="M9508" s="65" t="s">
        <v>501</v>
      </c>
    </row>
    <row r="9509" spans="1:13" ht="12.75" customHeight="1">
      <c r="A9509" s="65" t="str">
        <f>IF(ROW()=1,"KEY",IF(ISNA(VLOOKUP(B9509,車名対応マスタ!B:D,3,FALSE)),"",IF(VLOOKUP(B9509,車名対応マスタ!B:D,3,FALSE)="","",$D9509&amp;" "&amp;IF($G9509="9","J","O")&amp;" "&amp;$I9509&amp;" "&amp;IF($I9509&lt;=TEXT(★完成資料!$A$1,"yyyymm"),TEXT(★完成資料!$A$1,"yyyymm"),"999999")&amp; " " &amp; LEFT(F9509 &amp; "          ",10))))</f>
        <v xml:space="preserve">T O 202210 yyyy00 HV        </v>
      </c>
      <c r="B9509" s="68" t="s">
        <v>489</v>
      </c>
      <c r="C9509" s="68" t="s">
        <v>143</v>
      </c>
      <c r="D9509" s="68" t="s">
        <v>287</v>
      </c>
      <c r="E9509" s="68" t="s">
        <v>531</v>
      </c>
      <c r="F9509" s="68" t="s">
        <v>360</v>
      </c>
      <c r="G9509" s="68" t="s">
        <v>77</v>
      </c>
      <c r="H9509" s="68" t="s">
        <v>273</v>
      </c>
      <c r="I9509" s="68" t="s">
        <v>663</v>
      </c>
      <c r="J9509" s="65">
        <v>20</v>
      </c>
      <c r="L9509" s="65">
        <v>467</v>
      </c>
      <c r="M9509" s="65" t="s">
        <v>275</v>
      </c>
    </row>
    <row r="9510" spans="1:13" ht="12.75" customHeight="1">
      <c r="A9510" s="65" t="str">
        <f>IF(ROW()=1,"KEY",IF(ISNA(VLOOKUP(B9510,車名対応マスタ!B:D,3,FALSE)),"",IF(VLOOKUP(B9510,車名対応マスタ!B:D,3,FALSE)="","",$D9510&amp;" "&amp;IF($G9510="9","J","O")&amp;" "&amp;$I9510&amp;" "&amp;IF($I9510&lt;=TEXT(★完成資料!$A$1,"yyyymm"),TEXT(★完成資料!$A$1,"yyyymm"),"999999")&amp; " " &amp; LEFT(F9510 &amp; "          ",10))))</f>
        <v xml:space="preserve">T O 202210 yyyy00 HV        </v>
      </c>
      <c r="B9510" s="68" t="s">
        <v>489</v>
      </c>
      <c r="C9510" s="68" t="s">
        <v>143</v>
      </c>
      <c r="D9510" s="68" t="s">
        <v>287</v>
      </c>
      <c r="E9510" s="68" t="s">
        <v>531</v>
      </c>
      <c r="F9510" s="68" t="s">
        <v>360</v>
      </c>
      <c r="G9510" s="68" t="s">
        <v>77</v>
      </c>
      <c r="H9510" s="68" t="s">
        <v>273</v>
      </c>
      <c r="I9510" s="68" t="s">
        <v>663</v>
      </c>
      <c r="J9510" s="65">
        <v>58</v>
      </c>
      <c r="L9510" s="65">
        <v>616</v>
      </c>
      <c r="M9510" s="65" t="s">
        <v>383</v>
      </c>
    </row>
    <row r="9511" spans="1:13" ht="12.75" customHeight="1">
      <c r="A9511" s="65" t="str">
        <f>IF(ROW()=1,"KEY",IF(ISNA(VLOOKUP(B9511,車名対応マスタ!B:D,3,FALSE)),"",IF(VLOOKUP(B9511,車名対応マスタ!B:D,3,FALSE)="","",$D9511&amp;" "&amp;IF($G9511="9","J","O")&amp;" "&amp;$I9511&amp;" "&amp;IF($I9511&lt;=TEXT(★完成資料!$A$1,"yyyymm"),TEXT(★完成資料!$A$1,"yyyymm"),"999999")&amp; " " &amp; LEFT(F9511 &amp; "          ",10))))</f>
        <v xml:space="preserve">T O 202201 yyyy00 HV        </v>
      </c>
      <c r="B9511" s="68" t="s">
        <v>489</v>
      </c>
      <c r="C9511" s="68" t="s">
        <v>143</v>
      </c>
      <c r="D9511" s="68" t="s">
        <v>287</v>
      </c>
      <c r="E9511" s="68" t="s">
        <v>531</v>
      </c>
      <c r="F9511" s="68" t="s">
        <v>360</v>
      </c>
      <c r="G9511" s="68" t="s">
        <v>78</v>
      </c>
      <c r="H9511" s="68" t="s">
        <v>384</v>
      </c>
      <c r="I9511" s="68" t="s">
        <v>639</v>
      </c>
      <c r="J9511" s="65">
        <v>34</v>
      </c>
      <c r="K9511" s="65">
        <v>92</v>
      </c>
      <c r="L9511" s="65">
        <v>807</v>
      </c>
      <c r="M9511" s="65" t="s">
        <v>283</v>
      </c>
    </row>
    <row r="9512" spans="1:13" ht="12.75" customHeight="1">
      <c r="A9512" s="65" t="str">
        <f>IF(ROW()=1,"KEY",IF(ISNA(VLOOKUP(B9512,車名対応マスタ!B:D,3,FALSE)),"",IF(VLOOKUP(B9512,車名対応マスタ!B:D,3,FALSE)="","",$D9512&amp;" "&amp;IF($G9512="9","J","O")&amp;" "&amp;$I9512&amp;" "&amp;IF($I9512&lt;=TEXT(★完成資料!$A$1,"yyyymm"),TEXT(★完成資料!$A$1,"yyyymm"),"999999")&amp; " " &amp; LEFT(F9512 &amp; "          ",10))))</f>
        <v xml:space="preserve">T O 202202 yyyy00 HV        </v>
      </c>
      <c r="B9512" s="68" t="s">
        <v>489</v>
      </c>
      <c r="C9512" s="68" t="s">
        <v>143</v>
      </c>
      <c r="D9512" s="68" t="s">
        <v>287</v>
      </c>
      <c r="E9512" s="68" t="s">
        <v>531</v>
      </c>
      <c r="F9512" s="68" t="s">
        <v>360</v>
      </c>
      <c r="G9512" s="68" t="s">
        <v>78</v>
      </c>
      <c r="H9512" s="68" t="s">
        <v>384</v>
      </c>
      <c r="I9512" s="68" t="s">
        <v>640</v>
      </c>
      <c r="J9512" s="65">
        <v>167</v>
      </c>
      <c r="K9512" s="65">
        <v>122</v>
      </c>
      <c r="L9512" s="65">
        <v>807</v>
      </c>
      <c r="M9512" s="65" t="s">
        <v>283</v>
      </c>
    </row>
    <row r="9513" spans="1:13" ht="12.75" customHeight="1">
      <c r="A9513" s="65" t="str">
        <f>IF(ROW()=1,"KEY",IF(ISNA(VLOOKUP(B9513,車名対応マスタ!B:D,3,FALSE)),"",IF(VLOOKUP(B9513,車名対応マスタ!B:D,3,FALSE)="","",$D9513&amp;" "&amp;IF($G9513="9","J","O")&amp;" "&amp;$I9513&amp;" "&amp;IF($I9513&lt;=TEXT(★完成資料!$A$1,"yyyymm"),TEXT(★完成資料!$A$1,"yyyymm"),"999999")&amp; " " &amp; LEFT(F9513 &amp; "          ",10))))</f>
        <v xml:space="preserve">T O 202203 yyyy00 HV        </v>
      </c>
      <c r="B9513" s="68" t="s">
        <v>489</v>
      </c>
      <c r="C9513" s="68" t="s">
        <v>143</v>
      </c>
      <c r="D9513" s="68" t="s">
        <v>287</v>
      </c>
      <c r="E9513" s="68" t="s">
        <v>531</v>
      </c>
      <c r="F9513" s="68" t="s">
        <v>360</v>
      </c>
      <c r="G9513" s="68" t="s">
        <v>78</v>
      </c>
      <c r="H9513" s="68" t="s">
        <v>384</v>
      </c>
      <c r="I9513" s="68" t="s">
        <v>641</v>
      </c>
      <c r="J9513" s="65">
        <v>105</v>
      </c>
      <c r="K9513" s="65">
        <v>120</v>
      </c>
      <c r="L9513" s="65">
        <v>807</v>
      </c>
      <c r="M9513" s="65" t="s">
        <v>283</v>
      </c>
    </row>
    <row r="9514" spans="1:13" ht="12.75" customHeight="1">
      <c r="A9514" s="65" t="str">
        <f>IF(ROW()=1,"KEY",IF(ISNA(VLOOKUP(B9514,車名対応マスタ!B:D,3,FALSE)),"",IF(VLOOKUP(B9514,車名対応マスタ!B:D,3,FALSE)="","",$D9514&amp;" "&amp;IF($G9514="9","J","O")&amp;" "&amp;$I9514&amp;" "&amp;IF($I9514&lt;=TEXT(★完成資料!$A$1,"yyyymm"),TEXT(★完成資料!$A$1,"yyyymm"),"999999")&amp; " " &amp; LEFT(F9514 &amp; "          ",10))))</f>
        <v xml:space="preserve">T O 202204 yyyy00 HV        </v>
      </c>
      <c r="B9514" s="68" t="s">
        <v>489</v>
      </c>
      <c r="C9514" s="68" t="s">
        <v>143</v>
      </c>
      <c r="D9514" s="68" t="s">
        <v>287</v>
      </c>
      <c r="E9514" s="68" t="s">
        <v>531</v>
      </c>
      <c r="F9514" s="68" t="s">
        <v>360</v>
      </c>
      <c r="G9514" s="68" t="s">
        <v>78</v>
      </c>
      <c r="H9514" s="68" t="s">
        <v>384</v>
      </c>
      <c r="I9514" s="68" t="s">
        <v>642</v>
      </c>
      <c r="J9514" s="65">
        <v>86</v>
      </c>
      <c r="K9514" s="65">
        <v>159</v>
      </c>
      <c r="L9514" s="65">
        <v>807</v>
      </c>
      <c r="M9514" s="65" t="s">
        <v>283</v>
      </c>
    </row>
    <row r="9515" spans="1:13" ht="12.75" customHeight="1">
      <c r="A9515" s="65" t="str">
        <f>IF(ROW()=1,"KEY",IF(ISNA(VLOOKUP(B9515,車名対応マスタ!B:D,3,FALSE)),"",IF(VLOOKUP(B9515,車名対応マスタ!B:D,3,FALSE)="","",$D9515&amp;" "&amp;IF($G9515="9","J","O")&amp;" "&amp;$I9515&amp;" "&amp;IF($I9515&lt;=TEXT(★完成資料!$A$1,"yyyymm"),TEXT(★完成資料!$A$1,"yyyymm"),"999999")&amp; " " &amp; LEFT(F9515 &amp; "          ",10))))</f>
        <v xml:space="preserve">T O 202205 yyyy00 HV        </v>
      </c>
      <c r="B9515" s="68" t="s">
        <v>489</v>
      </c>
      <c r="C9515" s="68" t="s">
        <v>143</v>
      </c>
      <c r="D9515" s="68" t="s">
        <v>287</v>
      </c>
      <c r="E9515" s="68" t="s">
        <v>531</v>
      </c>
      <c r="F9515" s="68" t="s">
        <v>360</v>
      </c>
      <c r="G9515" s="68" t="s">
        <v>78</v>
      </c>
      <c r="H9515" s="68" t="s">
        <v>384</v>
      </c>
      <c r="I9515" s="68" t="s">
        <v>647</v>
      </c>
      <c r="J9515" s="65">
        <v>98</v>
      </c>
      <c r="K9515" s="65">
        <v>146</v>
      </c>
      <c r="L9515" s="65">
        <v>807</v>
      </c>
      <c r="M9515" s="65" t="s">
        <v>283</v>
      </c>
    </row>
    <row r="9516" spans="1:13" ht="12.75" customHeight="1">
      <c r="A9516" s="65" t="str">
        <f>IF(ROW()=1,"KEY",IF(ISNA(VLOOKUP(B9516,車名対応マスタ!B:D,3,FALSE)),"",IF(VLOOKUP(B9516,車名対応マスタ!B:D,3,FALSE)="","",$D9516&amp;" "&amp;IF($G9516="9","J","O")&amp;" "&amp;$I9516&amp;" "&amp;IF($I9516&lt;=TEXT(★完成資料!$A$1,"yyyymm"),TEXT(★完成資料!$A$1,"yyyymm"),"999999")&amp; " " &amp; LEFT(F9516 &amp; "          ",10))))</f>
        <v xml:space="preserve">T O 202206 yyyy00 HV        </v>
      </c>
      <c r="B9516" s="68" t="s">
        <v>489</v>
      </c>
      <c r="C9516" s="68" t="s">
        <v>143</v>
      </c>
      <c r="D9516" s="68" t="s">
        <v>287</v>
      </c>
      <c r="E9516" s="68" t="s">
        <v>531</v>
      </c>
      <c r="F9516" s="68" t="s">
        <v>360</v>
      </c>
      <c r="G9516" s="68" t="s">
        <v>78</v>
      </c>
      <c r="H9516" s="68" t="s">
        <v>384</v>
      </c>
      <c r="I9516" s="68" t="s">
        <v>652</v>
      </c>
      <c r="J9516" s="65">
        <v>136</v>
      </c>
      <c r="K9516" s="65">
        <v>123</v>
      </c>
      <c r="L9516" s="65">
        <v>807</v>
      </c>
      <c r="M9516" s="65" t="s">
        <v>283</v>
      </c>
    </row>
    <row r="9517" spans="1:13" ht="12.75" customHeight="1">
      <c r="A9517" s="65" t="str">
        <f>IF(ROW()=1,"KEY",IF(ISNA(VLOOKUP(B9517,車名対応マスタ!B:D,3,FALSE)),"",IF(VLOOKUP(B9517,車名対応マスタ!B:D,3,FALSE)="","",$D9517&amp;" "&amp;IF($G9517="9","J","O")&amp;" "&amp;$I9517&amp;" "&amp;IF($I9517&lt;=TEXT(★完成資料!$A$1,"yyyymm"),TEXT(★完成資料!$A$1,"yyyymm"),"999999")&amp; " " &amp; LEFT(F9517 &amp; "          ",10))))</f>
        <v xml:space="preserve">T O 202207 yyyy00 HV        </v>
      </c>
      <c r="B9517" s="68" t="s">
        <v>489</v>
      </c>
      <c r="C9517" s="68" t="s">
        <v>143</v>
      </c>
      <c r="D9517" s="68" t="s">
        <v>287</v>
      </c>
      <c r="E9517" s="68" t="s">
        <v>531</v>
      </c>
      <c r="F9517" s="68" t="s">
        <v>360</v>
      </c>
      <c r="G9517" s="68" t="s">
        <v>78</v>
      </c>
      <c r="H9517" s="68" t="s">
        <v>384</v>
      </c>
      <c r="I9517" s="68" t="s">
        <v>655</v>
      </c>
      <c r="J9517" s="65">
        <v>93</v>
      </c>
      <c r="K9517" s="65">
        <v>56</v>
      </c>
      <c r="L9517" s="65">
        <v>807</v>
      </c>
      <c r="M9517" s="65" t="s">
        <v>283</v>
      </c>
    </row>
    <row r="9518" spans="1:13" ht="12.75" customHeight="1">
      <c r="A9518" s="65" t="str">
        <f>IF(ROW()=1,"KEY",IF(ISNA(VLOOKUP(B9518,車名対応マスタ!B:D,3,FALSE)),"",IF(VLOOKUP(B9518,車名対応マスタ!B:D,3,FALSE)="","",$D9518&amp;" "&amp;IF($G9518="9","J","O")&amp;" "&amp;$I9518&amp;" "&amp;IF($I9518&lt;=TEXT(★完成資料!$A$1,"yyyymm"),TEXT(★完成資料!$A$1,"yyyymm"),"999999")&amp; " " &amp; LEFT(F9518 &amp; "          ",10))))</f>
        <v xml:space="preserve">T O 202208 yyyy00 HV        </v>
      </c>
      <c r="B9518" s="68" t="s">
        <v>489</v>
      </c>
      <c r="C9518" s="68" t="s">
        <v>143</v>
      </c>
      <c r="D9518" s="68" t="s">
        <v>287</v>
      </c>
      <c r="E9518" s="68" t="s">
        <v>531</v>
      </c>
      <c r="F9518" s="68" t="s">
        <v>360</v>
      </c>
      <c r="G9518" s="68" t="s">
        <v>78</v>
      </c>
      <c r="H9518" s="68" t="s">
        <v>384</v>
      </c>
      <c r="I9518" s="68" t="s">
        <v>656</v>
      </c>
      <c r="J9518" s="65">
        <v>52</v>
      </c>
      <c r="K9518" s="65">
        <v>76</v>
      </c>
      <c r="L9518" s="65">
        <v>807</v>
      </c>
      <c r="M9518" s="65" t="s">
        <v>283</v>
      </c>
    </row>
    <row r="9519" spans="1:13" ht="12.75" customHeight="1">
      <c r="A9519" s="65" t="str">
        <f>IF(ROW()=1,"KEY",IF(ISNA(VLOOKUP(B9519,車名対応マスタ!B:D,3,FALSE)),"",IF(VLOOKUP(B9519,車名対応マスタ!B:D,3,FALSE)="","",$D9519&amp;" "&amp;IF($G9519="9","J","O")&amp;" "&amp;$I9519&amp;" "&amp;IF($I9519&lt;=TEXT(★完成資料!$A$1,"yyyymm"),TEXT(★完成資料!$A$1,"yyyymm"),"999999")&amp; " " &amp; LEFT(F9519 &amp; "          ",10))))</f>
        <v xml:space="preserve">T O 202209 yyyy00 HV        </v>
      </c>
      <c r="B9519" s="68" t="s">
        <v>489</v>
      </c>
      <c r="C9519" s="68" t="s">
        <v>143</v>
      </c>
      <c r="D9519" s="68" t="s">
        <v>287</v>
      </c>
      <c r="E9519" s="68" t="s">
        <v>531</v>
      </c>
      <c r="F9519" s="68" t="s">
        <v>360</v>
      </c>
      <c r="G9519" s="68" t="s">
        <v>78</v>
      </c>
      <c r="H9519" s="68" t="s">
        <v>384</v>
      </c>
      <c r="I9519" s="68" t="s">
        <v>657</v>
      </c>
      <c r="J9519" s="65">
        <v>61</v>
      </c>
      <c r="K9519" s="65">
        <v>81</v>
      </c>
      <c r="L9519" s="65">
        <v>807</v>
      </c>
      <c r="M9519" s="65" t="s">
        <v>283</v>
      </c>
    </row>
    <row r="9520" spans="1:13" ht="12.75" customHeight="1">
      <c r="A9520" s="65" t="str">
        <f>IF(ROW()=1,"KEY",IF(ISNA(VLOOKUP(B9520,車名対応マスタ!B:D,3,FALSE)),"",IF(VLOOKUP(B9520,車名対応マスタ!B:D,3,FALSE)="","",$D9520&amp;" "&amp;IF($G9520="9","J","O")&amp;" "&amp;$I9520&amp;" "&amp;IF($I9520&lt;=TEXT(★完成資料!$A$1,"yyyymm"),TEXT(★完成資料!$A$1,"yyyymm"),"999999")&amp; " " &amp; LEFT(F9520 &amp; "          ",10))))</f>
        <v xml:space="preserve">T O 202210 yyyy00 HV        </v>
      </c>
      <c r="B9520" s="68" t="s">
        <v>489</v>
      </c>
      <c r="C9520" s="68" t="s">
        <v>143</v>
      </c>
      <c r="D9520" s="68" t="s">
        <v>287</v>
      </c>
      <c r="E9520" s="68" t="s">
        <v>531</v>
      </c>
      <c r="F9520" s="68" t="s">
        <v>360</v>
      </c>
      <c r="G9520" s="68" t="s">
        <v>78</v>
      </c>
      <c r="H9520" s="68" t="s">
        <v>384</v>
      </c>
      <c r="I9520" s="68" t="s">
        <v>663</v>
      </c>
      <c r="J9520" s="65">
        <v>39</v>
      </c>
      <c r="K9520" s="65">
        <v>126</v>
      </c>
      <c r="L9520" s="65">
        <v>807</v>
      </c>
      <c r="M9520" s="65" t="s">
        <v>283</v>
      </c>
    </row>
    <row r="9521" spans="1:13" ht="12.75" customHeight="1">
      <c r="A9521" s="65" t="str">
        <f>IF(ROW()=1,"KEY",IF(ISNA(VLOOKUP(B9521,車名対応マスタ!B:D,3,FALSE)),"",IF(VLOOKUP(B9521,車名対応マスタ!B:D,3,FALSE)="","",$D9521&amp;" "&amp;IF($G9521="9","J","O")&amp;" "&amp;$I9521&amp;" "&amp;IF($I9521&lt;=TEXT(★完成資料!$A$1,"yyyymm"),TEXT(★完成資料!$A$1,"yyyymm"),"999999")&amp; " " &amp; LEFT(F9521 &amp; "          ",10))))</f>
        <v xml:space="preserve">T O 202201 yyyy00 HV        </v>
      </c>
      <c r="B9521" s="68" t="s">
        <v>489</v>
      </c>
      <c r="C9521" s="68" t="s">
        <v>143</v>
      </c>
      <c r="D9521" s="68" t="s">
        <v>287</v>
      </c>
      <c r="E9521" s="68" t="s">
        <v>531</v>
      </c>
      <c r="F9521" s="68" t="s">
        <v>360</v>
      </c>
      <c r="G9521" s="68" t="s">
        <v>78</v>
      </c>
      <c r="H9521" s="68" t="s">
        <v>384</v>
      </c>
      <c r="I9521" s="68" t="s">
        <v>639</v>
      </c>
      <c r="J9521" s="65">
        <v>1472</v>
      </c>
      <c r="K9521" s="65">
        <v>2969</v>
      </c>
      <c r="L9521" s="65">
        <v>721</v>
      </c>
      <c r="M9521" s="65" t="s">
        <v>502</v>
      </c>
    </row>
    <row r="9522" spans="1:13" ht="12.75" customHeight="1">
      <c r="A9522" s="65" t="str">
        <f>IF(ROW()=1,"KEY",IF(ISNA(VLOOKUP(B9522,車名対応マスタ!B:D,3,FALSE)),"",IF(VLOOKUP(B9522,車名対応マスタ!B:D,3,FALSE)="","",$D9522&amp;" "&amp;IF($G9522="9","J","O")&amp;" "&amp;$I9522&amp;" "&amp;IF($I9522&lt;=TEXT(★完成資料!$A$1,"yyyymm"),TEXT(★完成資料!$A$1,"yyyymm"),"999999")&amp; " " &amp; LEFT(F9522 &amp; "          ",10))))</f>
        <v xml:space="preserve">T O 202202 yyyy00 HV        </v>
      </c>
      <c r="B9522" s="68" t="s">
        <v>489</v>
      </c>
      <c r="C9522" s="68" t="s">
        <v>143</v>
      </c>
      <c r="D9522" s="68" t="s">
        <v>287</v>
      </c>
      <c r="E9522" s="68" t="s">
        <v>531</v>
      </c>
      <c r="F9522" s="68" t="s">
        <v>360</v>
      </c>
      <c r="G9522" s="68" t="s">
        <v>78</v>
      </c>
      <c r="H9522" s="68" t="s">
        <v>384</v>
      </c>
      <c r="I9522" s="68" t="s">
        <v>640</v>
      </c>
      <c r="J9522" s="65">
        <v>894</v>
      </c>
      <c r="K9522" s="65">
        <v>717</v>
      </c>
      <c r="L9522" s="65">
        <v>721</v>
      </c>
      <c r="M9522" s="65" t="s">
        <v>502</v>
      </c>
    </row>
    <row r="9523" spans="1:13" ht="12.75" customHeight="1">
      <c r="A9523" s="65" t="str">
        <f>IF(ROW()=1,"KEY",IF(ISNA(VLOOKUP(B9523,車名対応マスタ!B:D,3,FALSE)),"",IF(VLOOKUP(B9523,車名対応マスタ!B:D,3,FALSE)="","",$D9523&amp;" "&amp;IF($G9523="9","J","O")&amp;" "&amp;$I9523&amp;" "&amp;IF($I9523&lt;=TEXT(★完成資料!$A$1,"yyyymm"),TEXT(★完成資料!$A$1,"yyyymm"),"999999")&amp; " " &amp; LEFT(F9523 &amp; "          ",10))))</f>
        <v xml:space="preserve">T O 202203 yyyy00 HV        </v>
      </c>
      <c r="B9523" s="68" t="s">
        <v>489</v>
      </c>
      <c r="C9523" s="68" t="s">
        <v>143</v>
      </c>
      <c r="D9523" s="68" t="s">
        <v>287</v>
      </c>
      <c r="E9523" s="68" t="s">
        <v>531</v>
      </c>
      <c r="F9523" s="68" t="s">
        <v>360</v>
      </c>
      <c r="G9523" s="68" t="s">
        <v>78</v>
      </c>
      <c r="H9523" s="68" t="s">
        <v>384</v>
      </c>
      <c r="I9523" s="68" t="s">
        <v>641</v>
      </c>
      <c r="J9523" s="65">
        <v>1490</v>
      </c>
      <c r="K9523" s="65">
        <v>1001</v>
      </c>
      <c r="L9523" s="65">
        <v>721</v>
      </c>
      <c r="M9523" s="65" t="s">
        <v>502</v>
      </c>
    </row>
    <row r="9524" spans="1:13" ht="12.75" customHeight="1">
      <c r="A9524" s="65" t="str">
        <f>IF(ROW()=1,"KEY",IF(ISNA(VLOOKUP(B9524,車名対応マスタ!B:D,3,FALSE)),"",IF(VLOOKUP(B9524,車名対応マスタ!B:D,3,FALSE)="","",$D9524&amp;" "&amp;IF($G9524="9","J","O")&amp;" "&amp;$I9524&amp;" "&amp;IF($I9524&lt;=TEXT(★完成資料!$A$1,"yyyymm"),TEXT(★完成資料!$A$1,"yyyymm"),"999999")&amp; " " &amp; LEFT(F9524 &amp; "          ",10))))</f>
        <v xml:space="preserve">T O 202204 yyyy00 HV        </v>
      </c>
      <c r="B9524" s="68" t="s">
        <v>489</v>
      </c>
      <c r="C9524" s="68" t="s">
        <v>143</v>
      </c>
      <c r="D9524" s="68" t="s">
        <v>287</v>
      </c>
      <c r="E9524" s="68" t="s">
        <v>531</v>
      </c>
      <c r="F9524" s="68" t="s">
        <v>360</v>
      </c>
      <c r="G9524" s="68" t="s">
        <v>78</v>
      </c>
      <c r="H9524" s="68" t="s">
        <v>384</v>
      </c>
      <c r="I9524" s="68" t="s">
        <v>642</v>
      </c>
      <c r="J9524" s="65">
        <v>1392</v>
      </c>
      <c r="K9524" s="65">
        <v>940</v>
      </c>
      <c r="L9524" s="65">
        <v>721</v>
      </c>
      <c r="M9524" s="65" t="s">
        <v>502</v>
      </c>
    </row>
    <row r="9525" spans="1:13" ht="12.75" customHeight="1">
      <c r="A9525" s="65" t="str">
        <f>IF(ROW()=1,"KEY",IF(ISNA(VLOOKUP(B9525,車名対応マスタ!B:D,3,FALSE)),"",IF(VLOOKUP(B9525,車名対応マスタ!B:D,3,FALSE)="","",$D9525&amp;" "&amp;IF($G9525="9","J","O")&amp;" "&amp;$I9525&amp;" "&amp;IF($I9525&lt;=TEXT(★完成資料!$A$1,"yyyymm"),TEXT(★完成資料!$A$1,"yyyymm"),"999999")&amp; " " &amp; LEFT(F9525 &amp; "          ",10))))</f>
        <v xml:space="preserve">T O 202205 yyyy00 HV        </v>
      </c>
      <c r="B9525" s="68" t="s">
        <v>489</v>
      </c>
      <c r="C9525" s="68" t="s">
        <v>143</v>
      </c>
      <c r="D9525" s="68" t="s">
        <v>287</v>
      </c>
      <c r="E9525" s="68" t="s">
        <v>531</v>
      </c>
      <c r="F9525" s="68" t="s">
        <v>360</v>
      </c>
      <c r="G9525" s="68" t="s">
        <v>78</v>
      </c>
      <c r="H9525" s="68" t="s">
        <v>384</v>
      </c>
      <c r="I9525" s="68" t="s">
        <v>647</v>
      </c>
      <c r="J9525" s="65">
        <v>829</v>
      </c>
      <c r="K9525" s="65">
        <v>435</v>
      </c>
      <c r="L9525" s="65">
        <v>721</v>
      </c>
      <c r="M9525" s="65" t="s">
        <v>502</v>
      </c>
    </row>
    <row r="9526" spans="1:13" ht="12.75" customHeight="1">
      <c r="A9526" s="65" t="str">
        <f>IF(ROW()=1,"KEY",IF(ISNA(VLOOKUP(B9526,車名対応マスタ!B:D,3,FALSE)),"",IF(VLOOKUP(B9526,車名対応マスタ!B:D,3,FALSE)="","",$D9526&amp;" "&amp;IF($G9526="9","J","O")&amp;" "&amp;$I9526&amp;" "&amp;IF($I9526&lt;=TEXT(★完成資料!$A$1,"yyyymm"),TEXT(★完成資料!$A$1,"yyyymm"),"999999")&amp; " " &amp; LEFT(F9526 &amp; "          ",10))))</f>
        <v xml:space="preserve">T O 202206 yyyy00 HV        </v>
      </c>
      <c r="B9526" s="68" t="s">
        <v>489</v>
      </c>
      <c r="C9526" s="68" t="s">
        <v>143</v>
      </c>
      <c r="D9526" s="68" t="s">
        <v>287</v>
      </c>
      <c r="E9526" s="68" t="s">
        <v>531</v>
      </c>
      <c r="F9526" s="68" t="s">
        <v>360</v>
      </c>
      <c r="G9526" s="68" t="s">
        <v>78</v>
      </c>
      <c r="H9526" s="68" t="s">
        <v>384</v>
      </c>
      <c r="I9526" s="68" t="s">
        <v>652</v>
      </c>
      <c r="J9526" s="65">
        <v>1210</v>
      </c>
      <c r="K9526" s="65">
        <v>468</v>
      </c>
      <c r="L9526" s="65">
        <v>721</v>
      </c>
      <c r="M9526" s="65" t="s">
        <v>502</v>
      </c>
    </row>
    <row r="9527" spans="1:13" ht="12.75" customHeight="1">
      <c r="A9527" s="65" t="str">
        <f>IF(ROW()=1,"KEY",IF(ISNA(VLOOKUP(B9527,車名対応マスタ!B:D,3,FALSE)),"",IF(VLOOKUP(B9527,車名対応マスタ!B:D,3,FALSE)="","",$D9527&amp;" "&amp;IF($G9527="9","J","O")&amp;" "&amp;$I9527&amp;" "&amp;IF($I9527&lt;=TEXT(★完成資料!$A$1,"yyyymm"),TEXT(★完成資料!$A$1,"yyyymm"),"999999")&amp; " " &amp; LEFT(F9527 &amp; "          ",10))))</f>
        <v xml:space="preserve">T O 202207 yyyy00 HV        </v>
      </c>
      <c r="B9527" s="68" t="s">
        <v>489</v>
      </c>
      <c r="C9527" s="68" t="s">
        <v>143</v>
      </c>
      <c r="D9527" s="68" t="s">
        <v>287</v>
      </c>
      <c r="E9527" s="68" t="s">
        <v>531</v>
      </c>
      <c r="F9527" s="68" t="s">
        <v>360</v>
      </c>
      <c r="G9527" s="68" t="s">
        <v>78</v>
      </c>
      <c r="H9527" s="68" t="s">
        <v>384</v>
      </c>
      <c r="I9527" s="68" t="s">
        <v>655</v>
      </c>
      <c r="J9527" s="65">
        <v>1446</v>
      </c>
      <c r="K9527" s="65">
        <v>709</v>
      </c>
      <c r="L9527" s="65">
        <v>721</v>
      </c>
      <c r="M9527" s="65" t="s">
        <v>502</v>
      </c>
    </row>
    <row r="9528" spans="1:13" ht="12.75" customHeight="1">
      <c r="A9528" s="65" t="str">
        <f>IF(ROW()=1,"KEY",IF(ISNA(VLOOKUP(B9528,車名対応マスタ!B:D,3,FALSE)),"",IF(VLOOKUP(B9528,車名対応マスタ!B:D,3,FALSE)="","",$D9528&amp;" "&amp;IF($G9528="9","J","O")&amp;" "&amp;$I9528&amp;" "&amp;IF($I9528&lt;=TEXT(★完成資料!$A$1,"yyyymm"),TEXT(★完成資料!$A$1,"yyyymm"),"999999")&amp; " " &amp; LEFT(F9528 &amp; "          ",10))))</f>
        <v xml:space="preserve">T O 202208 yyyy00 HV        </v>
      </c>
      <c r="B9528" s="68" t="s">
        <v>489</v>
      </c>
      <c r="C9528" s="68" t="s">
        <v>143</v>
      </c>
      <c r="D9528" s="68" t="s">
        <v>287</v>
      </c>
      <c r="E9528" s="68" t="s">
        <v>531</v>
      </c>
      <c r="F9528" s="68" t="s">
        <v>360</v>
      </c>
      <c r="G9528" s="68" t="s">
        <v>78</v>
      </c>
      <c r="H9528" s="68" t="s">
        <v>384</v>
      </c>
      <c r="I9528" s="68" t="s">
        <v>656</v>
      </c>
      <c r="J9528" s="65">
        <v>906</v>
      </c>
      <c r="K9528" s="65">
        <v>777</v>
      </c>
      <c r="L9528" s="65">
        <v>721</v>
      </c>
      <c r="M9528" s="65" t="s">
        <v>502</v>
      </c>
    </row>
    <row r="9529" spans="1:13" ht="12.75" customHeight="1">
      <c r="A9529" s="65" t="str">
        <f>IF(ROW()=1,"KEY",IF(ISNA(VLOOKUP(B9529,車名対応マスタ!B:D,3,FALSE)),"",IF(VLOOKUP(B9529,車名対応マスタ!B:D,3,FALSE)="","",$D9529&amp;" "&amp;IF($G9529="9","J","O")&amp;" "&amp;$I9529&amp;" "&amp;IF($I9529&lt;=TEXT(★完成資料!$A$1,"yyyymm"),TEXT(★完成資料!$A$1,"yyyymm"),"999999")&amp; " " &amp; LEFT(F9529 &amp; "          ",10))))</f>
        <v xml:space="preserve">T O 202209 yyyy00 HV        </v>
      </c>
      <c r="B9529" s="68" t="s">
        <v>489</v>
      </c>
      <c r="C9529" s="68" t="s">
        <v>143</v>
      </c>
      <c r="D9529" s="68" t="s">
        <v>287</v>
      </c>
      <c r="E9529" s="68" t="s">
        <v>531</v>
      </c>
      <c r="F9529" s="68" t="s">
        <v>360</v>
      </c>
      <c r="G9529" s="68" t="s">
        <v>78</v>
      </c>
      <c r="H9529" s="68" t="s">
        <v>384</v>
      </c>
      <c r="I9529" s="68" t="s">
        <v>657</v>
      </c>
      <c r="J9529" s="65">
        <v>1079</v>
      </c>
      <c r="K9529" s="65">
        <v>1335</v>
      </c>
      <c r="L9529" s="65">
        <v>721</v>
      </c>
      <c r="M9529" s="65" t="s">
        <v>502</v>
      </c>
    </row>
    <row r="9530" spans="1:13" ht="12.75" customHeight="1">
      <c r="A9530" s="65" t="str">
        <f>IF(ROW()=1,"KEY",IF(ISNA(VLOOKUP(B9530,車名対応マスタ!B:D,3,FALSE)),"",IF(VLOOKUP(B9530,車名対応マスタ!B:D,3,FALSE)="","",$D9530&amp;" "&amp;IF($G9530="9","J","O")&amp;" "&amp;$I9530&amp;" "&amp;IF($I9530&lt;=TEXT(★完成資料!$A$1,"yyyymm"),TEXT(★完成資料!$A$1,"yyyymm"),"999999")&amp; " " &amp; LEFT(F9530 &amp; "          ",10))))</f>
        <v xml:space="preserve">T O 202210 yyyy00 HV        </v>
      </c>
      <c r="B9530" s="68" t="s">
        <v>489</v>
      </c>
      <c r="C9530" s="68" t="s">
        <v>143</v>
      </c>
      <c r="D9530" s="68" t="s">
        <v>287</v>
      </c>
      <c r="E9530" s="68" t="s">
        <v>531</v>
      </c>
      <c r="F9530" s="68" t="s">
        <v>360</v>
      </c>
      <c r="G9530" s="68" t="s">
        <v>78</v>
      </c>
      <c r="H9530" s="68" t="s">
        <v>384</v>
      </c>
      <c r="I9530" s="68" t="s">
        <v>663</v>
      </c>
      <c r="J9530" s="65">
        <v>1265</v>
      </c>
      <c r="K9530" s="65">
        <v>1114</v>
      </c>
      <c r="L9530" s="65">
        <v>721</v>
      </c>
      <c r="M9530" s="65" t="s">
        <v>502</v>
      </c>
    </row>
    <row r="9531" spans="1:13" ht="12.75" customHeight="1">
      <c r="A9531" s="65" t="str">
        <f>IF(ROW()=1,"KEY",IF(ISNA(VLOOKUP(B9531,車名対応マスタ!B:D,3,FALSE)),"",IF(VLOOKUP(B9531,車名対応マスタ!B:D,3,FALSE)="","",$D9531&amp;" "&amp;IF($G9531="9","J","O")&amp;" "&amp;$I9531&amp;" "&amp;IF($I9531&lt;=TEXT(★完成資料!$A$1,"yyyymm"),TEXT(★完成資料!$A$1,"yyyymm"),"999999")&amp; " " &amp; LEFT(F9531 &amp; "          ",10))))</f>
        <v xml:space="preserve">T O 202201 yyyy00 HV        </v>
      </c>
      <c r="B9531" s="68" t="s">
        <v>489</v>
      </c>
      <c r="C9531" s="68" t="s">
        <v>143</v>
      </c>
      <c r="D9531" s="68" t="s">
        <v>287</v>
      </c>
      <c r="E9531" s="68" t="s">
        <v>531</v>
      </c>
      <c r="F9531" s="68" t="s">
        <v>360</v>
      </c>
      <c r="G9531" s="68" t="s">
        <v>78</v>
      </c>
      <c r="H9531" s="68" t="s">
        <v>384</v>
      </c>
      <c r="I9531" s="68" t="s">
        <v>639</v>
      </c>
      <c r="J9531" s="65">
        <v>1518</v>
      </c>
      <c r="K9531" s="65">
        <v>1359</v>
      </c>
      <c r="L9531" s="65">
        <v>722</v>
      </c>
      <c r="M9531" s="65" t="s">
        <v>387</v>
      </c>
    </row>
    <row r="9532" spans="1:13" ht="12.75" customHeight="1">
      <c r="A9532" s="65" t="str">
        <f>IF(ROW()=1,"KEY",IF(ISNA(VLOOKUP(B9532,車名対応マスタ!B:D,3,FALSE)),"",IF(VLOOKUP(B9532,車名対応マスタ!B:D,3,FALSE)="","",$D9532&amp;" "&amp;IF($G9532="9","J","O")&amp;" "&amp;$I9532&amp;" "&amp;IF($I9532&lt;=TEXT(★完成資料!$A$1,"yyyymm"),TEXT(★完成資料!$A$1,"yyyymm"),"999999")&amp; " " &amp; LEFT(F9532 &amp; "          ",10))))</f>
        <v xml:space="preserve">T O 202202 yyyy00 HV        </v>
      </c>
      <c r="B9532" s="68" t="s">
        <v>489</v>
      </c>
      <c r="C9532" s="68" t="s">
        <v>143</v>
      </c>
      <c r="D9532" s="68" t="s">
        <v>287</v>
      </c>
      <c r="E9532" s="68" t="s">
        <v>531</v>
      </c>
      <c r="F9532" s="68" t="s">
        <v>360</v>
      </c>
      <c r="G9532" s="68" t="s">
        <v>78</v>
      </c>
      <c r="H9532" s="68" t="s">
        <v>384</v>
      </c>
      <c r="I9532" s="68" t="s">
        <v>640</v>
      </c>
      <c r="J9532" s="65">
        <v>1383</v>
      </c>
      <c r="K9532" s="65">
        <v>1328</v>
      </c>
      <c r="L9532" s="65">
        <v>722</v>
      </c>
      <c r="M9532" s="65" t="s">
        <v>387</v>
      </c>
    </row>
    <row r="9533" spans="1:13" ht="12.75" customHeight="1">
      <c r="A9533" s="65" t="str">
        <f>IF(ROW()=1,"KEY",IF(ISNA(VLOOKUP(B9533,車名対応マスタ!B:D,3,FALSE)),"",IF(VLOOKUP(B9533,車名対応マスタ!B:D,3,FALSE)="","",$D9533&amp;" "&amp;IF($G9533="9","J","O")&amp;" "&amp;$I9533&amp;" "&amp;IF($I9533&lt;=TEXT(★完成資料!$A$1,"yyyymm"),TEXT(★完成資料!$A$1,"yyyymm"),"999999")&amp; " " &amp; LEFT(F9533 &amp; "          ",10))))</f>
        <v xml:space="preserve">T O 202203 yyyy00 HV        </v>
      </c>
      <c r="B9533" s="68" t="s">
        <v>489</v>
      </c>
      <c r="C9533" s="68" t="s">
        <v>143</v>
      </c>
      <c r="D9533" s="68" t="s">
        <v>287</v>
      </c>
      <c r="E9533" s="68" t="s">
        <v>531</v>
      </c>
      <c r="F9533" s="68" t="s">
        <v>360</v>
      </c>
      <c r="G9533" s="68" t="s">
        <v>78</v>
      </c>
      <c r="H9533" s="68" t="s">
        <v>384</v>
      </c>
      <c r="I9533" s="68" t="s">
        <v>641</v>
      </c>
      <c r="J9533" s="65">
        <v>1141</v>
      </c>
      <c r="K9533" s="65">
        <v>1548</v>
      </c>
      <c r="L9533" s="65">
        <v>722</v>
      </c>
      <c r="M9533" s="65" t="s">
        <v>387</v>
      </c>
    </row>
    <row r="9534" spans="1:13" ht="12.75" customHeight="1">
      <c r="A9534" s="65" t="str">
        <f>IF(ROW()=1,"KEY",IF(ISNA(VLOOKUP(B9534,車名対応マスタ!B:D,3,FALSE)),"",IF(VLOOKUP(B9534,車名対応マスタ!B:D,3,FALSE)="","",$D9534&amp;" "&amp;IF($G9534="9","J","O")&amp;" "&amp;$I9534&amp;" "&amp;IF($I9534&lt;=TEXT(★完成資料!$A$1,"yyyymm"),TEXT(★完成資料!$A$1,"yyyymm"),"999999")&amp; " " &amp; LEFT(F9534 &amp; "          ",10))))</f>
        <v xml:space="preserve">T O 202204 yyyy00 HV        </v>
      </c>
      <c r="B9534" s="68" t="s">
        <v>489</v>
      </c>
      <c r="C9534" s="68" t="s">
        <v>143</v>
      </c>
      <c r="D9534" s="68" t="s">
        <v>287</v>
      </c>
      <c r="E9534" s="68" t="s">
        <v>531</v>
      </c>
      <c r="F9534" s="68" t="s">
        <v>360</v>
      </c>
      <c r="G9534" s="68" t="s">
        <v>78</v>
      </c>
      <c r="H9534" s="68" t="s">
        <v>384</v>
      </c>
      <c r="I9534" s="68" t="s">
        <v>642</v>
      </c>
      <c r="J9534" s="65">
        <v>1393</v>
      </c>
      <c r="K9534" s="65">
        <v>1010</v>
      </c>
      <c r="L9534" s="65">
        <v>722</v>
      </c>
      <c r="M9534" s="65" t="s">
        <v>387</v>
      </c>
    </row>
    <row r="9535" spans="1:13" ht="12.75" customHeight="1">
      <c r="A9535" s="65" t="str">
        <f>IF(ROW()=1,"KEY",IF(ISNA(VLOOKUP(B9535,車名対応マスタ!B:D,3,FALSE)),"",IF(VLOOKUP(B9535,車名対応マスタ!B:D,3,FALSE)="","",$D9535&amp;" "&amp;IF($G9535="9","J","O")&amp;" "&amp;$I9535&amp;" "&amp;IF($I9535&lt;=TEXT(★完成資料!$A$1,"yyyymm"),TEXT(★完成資料!$A$1,"yyyymm"),"999999")&amp; " " &amp; LEFT(F9535 &amp; "          ",10))))</f>
        <v xml:space="preserve">T O 202205 yyyy00 HV        </v>
      </c>
      <c r="B9535" s="68" t="s">
        <v>489</v>
      </c>
      <c r="C9535" s="68" t="s">
        <v>143</v>
      </c>
      <c r="D9535" s="68" t="s">
        <v>287</v>
      </c>
      <c r="E9535" s="68" t="s">
        <v>531</v>
      </c>
      <c r="F9535" s="68" t="s">
        <v>360</v>
      </c>
      <c r="G9535" s="68" t="s">
        <v>78</v>
      </c>
      <c r="H9535" s="68" t="s">
        <v>384</v>
      </c>
      <c r="I9535" s="68" t="s">
        <v>647</v>
      </c>
      <c r="J9535" s="65">
        <v>1705</v>
      </c>
      <c r="K9535" s="65">
        <v>1619</v>
      </c>
      <c r="L9535" s="65">
        <v>722</v>
      </c>
      <c r="M9535" s="65" t="s">
        <v>387</v>
      </c>
    </row>
    <row r="9536" spans="1:13" ht="12.75" customHeight="1">
      <c r="A9536" s="65" t="str">
        <f>IF(ROW()=1,"KEY",IF(ISNA(VLOOKUP(B9536,車名対応マスタ!B:D,3,FALSE)),"",IF(VLOOKUP(B9536,車名対応マスタ!B:D,3,FALSE)="","",$D9536&amp;" "&amp;IF($G9536="9","J","O")&amp;" "&amp;$I9536&amp;" "&amp;IF($I9536&lt;=TEXT(★完成資料!$A$1,"yyyymm"),TEXT(★完成資料!$A$1,"yyyymm"),"999999")&amp; " " &amp; LEFT(F9536 &amp; "          ",10))))</f>
        <v xml:space="preserve">T O 202206 yyyy00 HV        </v>
      </c>
      <c r="B9536" s="68" t="s">
        <v>489</v>
      </c>
      <c r="C9536" s="68" t="s">
        <v>143</v>
      </c>
      <c r="D9536" s="68" t="s">
        <v>287</v>
      </c>
      <c r="E9536" s="68" t="s">
        <v>531</v>
      </c>
      <c r="F9536" s="68" t="s">
        <v>360</v>
      </c>
      <c r="G9536" s="68" t="s">
        <v>78</v>
      </c>
      <c r="H9536" s="68" t="s">
        <v>384</v>
      </c>
      <c r="I9536" s="68" t="s">
        <v>652</v>
      </c>
      <c r="J9536" s="65">
        <v>1707</v>
      </c>
      <c r="K9536" s="65">
        <v>1460</v>
      </c>
      <c r="L9536" s="65">
        <v>722</v>
      </c>
      <c r="M9536" s="65" t="s">
        <v>387</v>
      </c>
    </row>
    <row r="9537" spans="1:13" ht="12.75" customHeight="1">
      <c r="A9537" s="65" t="str">
        <f>IF(ROW()=1,"KEY",IF(ISNA(VLOOKUP(B9537,車名対応マスタ!B:D,3,FALSE)),"",IF(VLOOKUP(B9537,車名対応マスタ!B:D,3,FALSE)="","",$D9537&amp;" "&amp;IF($G9537="9","J","O")&amp;" "&amp;$I9537&amp;" "&amp;IF($I9537&lt;=TEXT(★完成資料!$A$1,"yyyymm"),TEXT(★完成資料!$A$1,"yyyymm"),"999999")&amp; " " &amp; LEFT(F9537 &amp; "          ",10))))</f>
        <v xml:space="preserve">T O 202207 yyyy00 HV        </v>
      </c>
      <c r="B9537" s="68" t="s">
        <v>489</v>
      </c>
      <c r="C9537" s="68" t="s">
        <v>143</v>
      </c>
      <c r="D9537" s="68" t="s">
        <v>287</v>
      </c>
      <c r="E9537" s="68" t="s">
        <v>531</v>
      </c>
      <c r="F9537" s="68" t="s">
        <v>360</v>
      </c>
      <c r="G9537" s="68" t="s">
        <v>78</v>
      </c>
      <c r="H9537" s="68" t="s">
        <v>384</v>
      </c>
      <c r="I9537" s="68" t="s">
        <v>655</v>
      </c>
      <c r="J9537" s="65">
        <v>1867</v>
      </c>
      <c r="K9537" s="65">
        <v>1192</v>
      </c>
      <c r="L9537" s="65">
        <v>722</v>
      </c>
      <c r="M9537" s="65" t="s">
        <v>387</v>
      </c>
    </row>
    <row r="9538" spans="1:13" ht="12.75" customHeight="1">
      <c r="A9538" s="65" t="str">
        <f>IF(ROW()=1,"KEY",IF(ISNA(VLOOKUP(B9538,車名対応マスタ!B:D,3,FALSE)),"",IF(VLOOKUP(B9538,車名対応マスタ!B:D,3,FALSE)="","",$D9538&amp;" "&amp;IF($G9538="9","J","O")&amp;" "&amp;$I9538&amp;" "&amp;IF($I9538&lt;=TEXT(★完成資料!$A$1,"yyyymm"),TEXT(★完成資料!$A$1,"yyyymm"),"999999")&amp; " " &amp; LEFT(F9538 &amp; "          ",10))))</f>
        <v xml:space="preserve">T O 202208 yyyy00 HV        </v>
      </c>
      <c r="B9538" s="68" t="s">
        <v>489</v>
      </c>
      <c r="C9538" s="68" t="s">
        <v>143</v>
      </c>
      <c r="D9538" s="68" t="s">
        <v>287</v>
      </c>
      <c r="E9538" s="68" t="s">
        <v>531</v>
      </c>
      <c r="F9538" s="68" t="s">
        <v>360</v>
      </c>
      <c r="G9538" s="68" t="s">
        <v>78</v>
      </c>
      <c r="H9538" s="68" t="s">
        <v>384</v>
      </c>
      <c r="I9538" s="68" t="s">
        <v>656</v>
      </c>
      <c r="J9538" s="65">
        <v>1519</v>
      </c>
      <c r="K9538" s="65">
        <v>336</v>
      </c>
      <c r="L9538" s="65">
        <v>722</v>
      </c>
      <c r="M9538" s="65" t="s">
        <v>387</v>
      </c>
    </row>
    <row r="9539" spans="1:13" ht="12.75" customHeight="1">
      <c r="A9539" s="65" t="str">
        <f>IF(ROW()=1,"KEY",IF(ISNA(VLOOKUP(B9539,車名対応マスタ!B:D,3,FALSE)),"",IF(VLOOKUP(B9539,車名対応マスタ!B:D,3,FALSE)="","",$D9539&amp;" "&amp;IF($G9539="9","J","O")&amp;" "&amp;$I9539&amp;" "&amp;IF($I9539&lt;=TEXT(★完成資料!$A$1,"yyyymm"),TEXT(★完成資料!$A$1,"yyyymm"),"999999")&amp; " " &amp; LEFT(F9539 &amp; "          ",10))))</f>
        <v xml:space="preserve">T O 202209 yyyy00 HV        </v>
      </c>
      <c r="B9539" s="68" t="s">
        <v>489</v>
      </c>
      <c r="C9539" s="68" t="s">
        <v>143</v>
      </c>
      <c r="D9539" s="68" t="s">
        <v>287</v>
      </c>
      <c r="E9539" s="68" t="s">
        <v>531</v>
      </c>
      <c r="F9539" s="68" t="s">
        <v>360</v>
      </c>
      <c r="G9539" s="68" t="s">
        <v>78</v>
      </c>
      <c r="H9539" s="68" t="s">
        <v>384</v>
      </c>
      <c r="I9539" s="68" t="s">
        <v>657</v>
      </c>
      <c r="J9539" s="65">
        <v>1680</v>
      </c>
      <c r="K9539" s="65">
        <v>1610</v>
      </c>
      <c r="L9539" s="65">
        <v>722</v>
      </c>
      <c r="M9539" s="65" t="s">
        <v>387</v>
      </c>
    </row>
    <row r="9540" spans="1:13" ht="12.75" customHeight="1">
      <c r="A9540" s="65" t="str">
        <f>IF(ROW()=1,"KEY",IF(ISNA(VLOOKUP(B9540,車名対応マスタ!B:D,3,FALSE)),"",IF(VLOOKUP(B9540,車名対応マスタ!B:D,3,FALSE)="","",$D9540&amp;" "&amp;IF($G9540="9","J","O")&amp;" "&amp;$I9540&amp;" "&amp;IF($I9540&lt;=TEXT(★完成資料!$A$1,"yyyymm"),TEXT(★完成資料!$A$1,"yyyymm"),"999999")&amp; " " &amp; LEFT(F9540 &amp; "          ",10))))</f>
        <v xml:space="preserve">T O 202210 yyyy00 HV        </v>
      </c>
      <c r="B9540" s="68" t="s">
        <v>489</v>
      </c>
      <c r="C9540" s="68" t="s">
        <v>143</v>
      </c>
      <c r="D9540" s="68" t="s">
        <v>287</v>
      </c>
      <c r="E9540" s="68" t="s">
        <v>531</v>
      </c>
      <c r="F9540" s="68" t="s">
        <v>360</v>
      </c>
      <c r="G9540" s="68" t="s">
        <v>78</v>
      </c>
      <c r="H9540" s="68" t="s">
        <v>384</v>
      </c>
      <c r="I9540" s="68" t="s">
        <v>663</v>
      </c>
      <c r="J9540" s="65">
        <v>1377</v>
      </c>
      <c r="K9540" s="65">
        <v>1542</v>
      </c>
      <c r="L9540" s="65">
        <v>722</v>
      </c>
      <c r="M9540" s="65" t="s">
        <v>387</v>
      </c>
    </row>
    <row r="9541" spans="1:13" ht="12.75" customHeight="1">
      <c r="A9541" s="65" t="str">
        <f>IF(ROW()=1,"KEY",IF(ISNA(VLOOKUP(B9541,車名対応マスタ!B:D,3,FALSE)),"",IF(VLOOKUP(B9541,車名対応マスタ!B:D,3,FALSE)="","",$D9541&amp;" "&amp;IF($G9541="9","J","O")&amp;" "&amp;$I9541&amp;" "&amp;IF($I9541&lt;=TEXT(★完成資料!$A$1,"yyyymm"),TEXT(★完成資料!$A$1,"yyyymm"),"999999")&amp; " " &amp; LEFT(F9541 &amp; "          ",10))))</f>
        <v xml:space="preserve">T O 202201 yyyy00 HV        </v>
      </c>
      <c r="B9541" s="68" t="s">
        <v>489</v>
      </c>
      <c r="C9541" s="68" t="s">
        <v>143</v>
      </c>
      <c r="D9541" s="68" t="s">
        <v>287</v>
      </c>
      <c r="E9541" s="68" t="s">
        <v>531</v>
      </c>
      <c r="F9541" s="68" t="s">
        <v>360</v>
      </c>
      <c r="G9541" s="68" t="s">
        <v>78</v>
      </c>
      <c r="H9541" s="68" t="s">
        <v>384</v>
      </c>
      <c r="I9541" s="68" t="s">
        <v>639</v>
      </c>
      <c r="J9541" s="65">
        <v>69</v>
      </c>
      <c r="K9541" s="65">
        <v>61</v>
      </c>
      <c r="L9541" s="65">
        <v>811</v>
      </c>
      <c r="M9541" s="65" t="s">
        <v>388</v>
      </c>
    </row>
    <row r="9542" spans="1:13" ht="12.75" customHeight="1">
      <c r="A9542" s="65" t="str">
        <f>IF(ROW()=1,"KEY",IF(ISNA(VLOOKUP(B9542,車名対応マスタ!B:D,3,FALSE)),"",IF(VLOOKUP(B9542,車名対応マスタ!B:D,3,FALSE)="","",$D9542&amp;" "&amp;IF($G9542="9","J","O")&amp;" "&amp;$I9542&amp;" "&amp;IF($I9542&lt;=TEXT(★完成資料!$A$1,"yyyymm"),TEXT(★完成資料!$A$1,"yyyymm"),"999999")&amp; " " &amp; LEFT(F9542 &amp; "          ",10))))</f>
        <v xml:space="preserve">T O 202202 yyyy00 HV        </v>
      </c>
      <c r="B9542" s="68" t="s">
        <v>489</v>
      </c>
      <c r="C9542" s="68" t="s">
        <v>143</v>
      </c>
      <c r="D9542" s="68" t="s">
        <v>287</v>
      </c>
      <c r="E9542" s="68" t="s">
        <v>531</v>
      </c>
      <c r="F9542" s="68" t="s">
        <v>360</v>
      </c>
      <c r="G9542" s="68" t="s">
        <v>78</v>
      </c>
      <c r="H9542" s="68" t="s">
        <v>384</v>
      </c>
      <c r="I9542" s="68" t="s">
        <v>640</v>
      </c>
      <c r="J9542" s="65">
        <v>104</v>
      </c>
      <c r="K9542" s="65">
        <v>55</v>
      </c>
      <c r="L9542" s="65">
        <v>811</v>
      </c>
      <c r="M9542" s="65" t="s">
        <v>388</v>
      </c>
    </row>
    <row r="9543" spans="1:13" ht="12.75" customHeight="1">
      <c r="A9543" s="65" t="str">
        <f>IF(ROW()=1,"KEY",IF(ISNA(VLOOKUP(B9543,車名対応マスタ!B:D,3,FALSE)),"",IF(VLOOKUP(B9543,車名対応マスタ!B:D,3,FALSE)="","",$D9543&amp;" "&amp;IF($G9543="9","J","O")&amp;" "&amp;$I9543&amp;" "&amp;IF($I9543&lt;=TEXT(★完成資料!$A$1,"yyyymm"),TEXT(★完成資料!$A$1,"yyyymm"),"999999")&amp; " " &amp; LEFT(F9543 &amp; "          ",10))))</f>
        <v xml:space="preserve">T O 202203 yyyy00 HV        </v>
      </c>
      <c r="B9543" s="68" t="s">
        <v>489</v>
      </c>
      <c r="C9543" s="68" t="s">
        <v>143</v>
      </c>
      <c r="D9543" s="68" t="s">
        <v>287</v>
      </c>
      <c r="E9543" s="68" t="s">
        <v>531</v>
      </c>
      <c r="F9543" s="68" t="s">
        <v>360</v>
      </c>
      <c r="G9543" s="68" t="s">
        <v>78</v>
      </c>
      <c r="H9543" s="68" t="s">
        <v>384</v>
      </c>
      <c r="I9543" s="68" t="s">
        <v>641</v>
      </c>
      <c r="J9543" s="65">
        <v>113</v>
      </c>
      <c r="K9543" s="65">
        <v>38</v>
      </c>
      <c r="L9543" s="65">
        <v>811</v>
      </c>
      <c r="M9543" s="65" t="s">
        <v>388</v>
      </c>
    </row>
    <row r="9544" spans="1:13" ht="12.75" customHeight="1">
      <c r="A9544" s="65" t="str">
        <f>IF(ROW()=1,"KEY",IF(ISNA(VLOOKUP(B9544,車名対応マスタ!B:D,3,FALSE)),"",IF(VLOOKUP(B9544,車名対応マスタ!B:D,3,FALSE)="","",$D9544&amp;" "&amp;IF($G9544="9","J","O")&amp;" "&amp;$I9544&amp;" "&amp;IF($I9544&lt;=TEXT(★完成資料!$A$1,"yyyymm"),TEXT(★完成資料!$A$1,"yyyymm"),"999999")&amp; " " &amp; LEFT(F9544 &amp; "          ",10))))</f>
        <v xml:space="preserve">T O 202204 yyyy00 HV        </v>
      </c>
      <c r="B9544" s="68" t="s">
        <v>489</v>
      </c>
      <c r="C9544" s="68" t="s">
        <v>143</v>
      </c>
      <c r="D9544" s="68" t="s">
        <v>287</v>
      </c>
      <c r="E9544" s="68" t="s">
        <v>531</v>
      </c>
      <c r="F9544" s="68" t="s">
        <v>360</v>
      </c>
      <c r="G9544" s="68" t="s">
        <v>78</v>
      </c>
      <c r="H9544" s="68" t="s">
        <v>384</v>
      </c>
      <c r="I9544" s="68" t="s">
        <v>642</v>
      </c>
      <c r="J9544" s="65">
        <v>80</v>
      </c>
      <c r="K9544" s="65">
        <v>41</v>
      </c>
      <c r="L9544" s="65">
        <v>811</v>
      </c>
      <c r="M9544" s="65" t="s">
        <v>388</v>
      </c>
    </row>
    <row r="9545" spans="1:13" ht="12.75" customHeight="1">
      <c r="A9545" s="65" t="str">
        <f>IF(ROW()=1,"KEY",IF(ISNA(VLOOKUP(B9545,車名対応マスタ!B:D,3,FALSE)),"",IF(VLOOKUP(B9545,車名対応マスタ!B:D,3,FALSE)="","",$D9545&amp;" "&amp;IF($G9545="9","J","O")&amp;" "&amp;$I9545&amp;" "&amp;IF($I9545&lt;=TEXT(★完成資料!$A$1,"yyyymm"),TEXT(★完成資料!$A$1,"yyyymm"),"999999")&amp; " " &amp; LEFT(F9545 &amp; "          ",10))))</f>
        <v xml:space="preserve">T O 202205 yyyy00 HV        </v>
      </c>
      <c r="B9545" s="68" t="s">
        <v>489</v>
      </c>
      <c r="C9545" s="68" t="s">
        <v>143</v>
      </c>
      <c r="D9545" s="68" t="s">
        <v>287</v>
      </c>
      <c r="E9545" s="68" t="s">
        <v>531</v>
      </c>
      <c r="F9545" s="68" t="s">
        <v>360</v>
      </c>
      <c r="G9545" s="68" t="s">
        <v>78</v>
      </c>
      <c r="H9545" s="68" t="s">
        <v>384</v>
      </c>
      <c r="I9545" s="68" t="s">
        <v>647</v>
      </c>
      <c r="J9545" s="65">
        <v>61</v>
      </c>
      <c r="K9545" s="65">
        <v>57</v>
      </c>
      <c r="L9545" s="65">
        <v>811</v>
      </c>
      <c r="M9545" s="65" t="s">
        <v>388</v>
      </c>
    </row>
    <row r="9546" spans="1:13" ht="12.75" customHeight="1">
      <c r="A9546" s="65" t="str">
        <f>IF(ROW()=1,"KEY",IF(ISNA(VLOOKUP(B9546,車名対応マスタ!B:D,3,FALSE)),"",IF(VLOOKUP(B9546,車名対応マスタ!B:D,3,FALSE)="","",$D9546&amp;" "&amp;IF($G9546="9","J","O")&amp;" "&amp;$I9546&amp;" "&amp;IF($I9546&lt;=TEXT(★完成資料!$A$1,"yyyymm"),TEXT(★完成資料!$A$1,"yyyymm"),"999999")&amp; " " &amp; LEFT(F9546 &amp; "          ",10))))</f>
        <v xml:space="preserve">T O 202206 yyyy00 HV        </v>
      </c>
      <c r="B9546" s="68" t="s">
        <v>489</v>
      </c>
      <c r="C9546" s="68" t="s">
        <v>143</v>
      </c>
      <c r="D9546" s="68" t="s">
        <v>287</v>
      </c>
      <c r="E9546" s="68" t="s">
        <v>531</v>
      </c>
      <c r="F9546" s="68" t="s">
        <v>360</v>
      </c>
      <c r="G9546" s="68" t="s">
        <v>78</v>
      </c>
      <c r="H9546" s="68" t="s">
        <v>384</v>
      </c>
      <c r="I9546" s="68" t="s">
        <v>652</v>
      </c>
      <c r="J9546" s="65">
        <v>86</v>
      </c>
      <c r="K9546" s="65">
        <v>49</v>
      </c>
      <c r="L9546" s="65">
        <v>811</v>
      </c>
      <c r="M9546" s="65" t="s">
        <v>388</v>
      </c>
    </row>
    <row r="9547" spans="1:13" ht="12.75" customHeight="1">
      <c r="A9547" s="65" t="str">
        <f>IF(ROW()=1,"KEY",IF(ISNA(VLOOKUP(B9547,車名対応マスタ!B:D,3,FALSE)),"",IF(VLOOKUP(B9547,車名対応マスタ!B:D,3,FALSE)="","",$D9547&amp;" "&amp;IF($G9547="9","J","O")&amp;" "&amp;$I9547&amp;" "&amp;IF($I9547&lt;=TEXT(★完成資料!$A$1,"yyyymm"),TEXT(★完成資料!$A$1,"yyyymm"),"999999")&amp; " " &amp; LEFT(F9547 &amp; "          ",10))))</f>
        <v xml:space="preserve">T O 202207 yyyy00 HV        </v>
      </c>
      <c r="B9547" s="68" t="s">
        <v>489</v>
      </c>
      <c r="C9547" s="68" t="s">
        <v>143</v>
      </c>
      <c r="D9547" s="68" t="s">
        <v>287</v>
      </c>
      <c r="E9547" s="68" t="s">
        <v>531</v>
      </c>
      <c r="F9547" s="68" t="s">
        <v>360</v>
      </c>
      <c r="G9547" s="68" t="s">
        <v>78</v>
      </c>
      <c r="H9547" s="68" t="s">
        <v>384</v>
      </c>
      <c r="I9547" s="68" t="s">
        <v>655</v>
      </c>
      <c r="J9547" s="65">
        <v>103</v>
      </c>
      <c r="K9547" s="65">
        <v>49</v>
      </c>
      <c r="L9547" s="65">
        <v>811</v>
      </c>
      <c r="M9547" s="65" t="s">
        <v>388</v>
      </c>
    </row>
    <row r="9548" spans="1:13" ht="12.75" customHeight="1">
      <c r="A9548" s="65" t="str">
        <f>IF(ROW()=1,"KEY",IF(ISNA(VLOOKUP(B9548,車名対応マスタ!B:D,3,FALSE)),"",IF(VLOOKUP(B9548,車名対応マスタ!B:D,3,FALSE)="","",$D9548&amp;" "&amp;IF($G9548="9","J","O")&amp;" "&amp;$I9548&amp;" "&amp;IF($I9548&lt;=TEXT(★完成資料!$A$1,"yyyymm"),TEXT(★完成資料!$A$1,"yyyymm"),"999999")&amp; " " &amp; LEFT(F9548 &amp; "          ",10))))</f>
        <v xml:space="preserve">T O 202208 yyyy00 HV        </v>
      </c>
      <c r="B9548" s="68" t="s">
        <v>489</v>
      </c>
      <c r="C9548" s="68" t="s">
        <v>143</v>
      </c>
      <c r="D9548" s="68" t="s">
        <v>287</v>
      </c>
      <c r="E9548" s="68" t="s">
        <v>531</v>
      </c>
      <c r="F9548" s="68" t="s">
        <v>360</v>
      </c>
      <c r="G9548" s="68" t="s">
        <v>78</v>
      </c>
      <c r="H9548" s="68" t="s">
        <v>384</v>
      </c>
      <c r="I9548" s="68" t="s">
        <v>656</v>
      </c>
      <c r="J9548" s="65">
        <v>95</v>
      </c>
      <c r="K9548" s="65">
        <v>26</v>
      </c>
      <c r="L9548" s="65">
        <v>811</v>
      </c>
      <c r="M9548" s="65" t="s">
        <v>388</v>
      </c>
    </row>
    <row r="9549" spans="1:13" ht="12.75" customHeight="1">
      <c r="A9549" s="65" t="str">
        <f>IF(ROW()=1,"KEY",IF(ISNA(VLOOKUP(B9549,車名対応マスタ!B:D,3,FALSE)),"",IF(VLOOKUP(B9549,車名対応マスタ!B:D,3,FALSE)="","",$D9549&amp;" "&amp;IF($G9549="9","J","O")&amp;" "&amp;$I9549&amp;" "&amp;IF($I9549&lt;=TEXT(★完成資料!$A$1,"yyyymm"),TEXT(★完成資料!$A$1,"yyyymm"),"999999")&amp; " " &amp; LEFT(F9549 &amp; "          ",10))))</f>
        <v xml:space="preserve">T O 202209 yyyy00 HV        </v>
      </c>
      <c r="B9549" s="68" t="s">
        <v>489</v>
      </c>
      <c r="C9549" s="68" t="s">
        <v>143</v>
      </c>
      <c r="D9549" s="68" t="s">
        <v>287</v>
      </c>
      <c r="E9549" s="68" t="s">
        <v>531</v>
      </c>
      <c r="F9549" s="68" t="s">
        <v>360</v>
      </c>
      <c r="G9549" s="68" t="s">
        <v>78</v>
      </c>
      <c r="H9549" s="68" t="s">
        <v>384</v>
      </c>
      <c r="I9549" s="68" t="s">
        <v>657</v>
      </c>
      <c r="J9549" s="65">
        <v>118</v>
      </c>
      <c r="K9549" s="65">
        <v>14</v>
      </c>
      <c r="L9549" s="65">
        <v>811</v>
      </c>
      <c r="M9549" s="65" t="s">
        <v>388</v>
      </c>
    </row>
    <row r="9550" spans="1:13" ht="12.75" customHeight="1">
      <c r="A9550" s="65" t="str">
        <f>IF(ROW()=1,"KEY",IF(ISNA(VLOOKUP(B9550,車名対応マスタ!B:D,3,FALSE)),"",IF(VLOOKUP(B9550,車名対応マスタ!B:D,3,FALSE)="","",$D9550&amp;" "&amp;IF($G9550="9","J","O")&amp;" "&amp;$I9550&amp;" "&amp;IF($I9550&lt;=TEXT(★完成資料!$A$1,"yyyymm"),TEXT(★完成資料!$A$1,"yyyymm"),"999999")&amp; " " &amp; LEFT(F9550 &amp; "          ",10))))</f>
        <v xml:space="preserve">T O 202210 yyyy00 HV        </v>
      </c>
      <c r="B9550" s="68" t="s">
        <v>489</v>
      </c>
      <c r="C9550" s="68" t="s">
        <v>143</v>
      </c>
      <c r="D9550" s="68" t="s">
        <v>287</v>
      </c>
      <c r="E9550" s="68" t="s">
        <v>531</v>
      </c>
      <c r="F9550" s="68" t="s">
        <v>360</v>
      </c>
      <c r="G9550" s="68" t="s">
        <v>78</v>
      </c>
      <c r="H9550" s="68" t="s">
        <v>384</v>
      </c>
      <c r="I9550" s="68" t="s">
        <v>663</v>
      </c>
      <c r="J9550" s="65">
        <v>98</v>
      </c>
      <c r="K9550" s="65">
        <v>62</v>
      </c>
      <c r="L9550" s="65">
        <v>811</v>
      </c>
      <c r="M9550" s="65" t="s">
        <v>388</v>
      </c>
    </row>
    <row r="9551" spans="1:13" ht="12.75" customHeight="1">
      <c r="A9551" s="65" t="str">
        <f>IF(ROW()=1,"KEY",IF(ISNA(VLOOKUP(B9551,車名対応マスタ!B:D,3,FALSE)),"",IF(VLOOKUP(B9551,車名対応マスタ!B:D,3,FALSE)="","",$D9551&amp;" "&amp;IF($G9551="9","J","O")&amp;" "&amp;$I9551&amp;" "&amp;IF($I9551&lt;=TEXT(★完成資料!$A$1,"yyyymm"),TEXT(★完成資料!$A$1,"yyyymm"),"999999")&amp; " " &amp; LEFT(F9551 &amp; "          ",10))))</f>
        <v xml:space="preserve">T O 202201 yyyy00 HV        </v>
      </c>
      <c r="B9551" s="68" t="s">
        <v>489</v>
      </c>
      <c r="C9551" s="68" t="s">
        <v>143</v>
      </c>
      <c r="D9551" s="68" t="s">
        <v>287</v>
      </c>
      <c r="E9551" s="68" t="s">
        <v>531</v>
      </c>
      <c r="F9551" s="68" t="s">
        <v>360</v>
      </c>
      <c r="G9551" s="68" t="s">
        <v>78</v>
      </c>
      <c r="H9551" s="68" t="s">
        <v>384</v>
      </c>
      <c r="I9551" s="68" t="s">
        <v>639</v>
      </c>
      <c r="J9551" s="65">
        <v>290</v>
      </c>
      <c r="L9551" s="65">
        <v>812</v>
      </c>
      <c r="M9551" s="65" t="s">
        <v>390</v>
      </c>
    </row>
    <row r="9552" spans="1:13" ht="12.75" customHeight="1">
      <c r="A9552" s="65" t="str">
        <f>IF(ROW()=1,"KEY",IF(ISNA(VLOOKUP(B9552,車名対応マスタ!B:D,3,FALSE)),"",IF(VLOOKUP(B9552,車名対応マスタ!B:D,3,FALSE)="","",$D9552&amp;" "&amp;IF($G9552="9","J","O")&amp;" "&amp;$I9552&amp;" "&amp;IF($I9552&lt;=TEXT(★完成資料!$A$1,"yyyymm"),TEXT(★完成資料!$A$1,"yyyymm"),"999999")&amp; " " &amp; LEFT(F9552 &amp; "          ",10))))</f>
        <v xml:space="preserve">T O 202202 yyyy00 HV        </v>
      </c>
      <c r="B9552" s="68" t="s">
        <v>489</v>
      </c>
      <c r="C9552" s="68" t="s">
        <v>143</v>
      </c>
      <c r="D9552" s="68" t="s">
        <v>287</v>
      </c>
      <c r="E9552" s="68" t="s">
        <v>531</v>
      </c>
      <c r="F9552" s="68" t="s">
        <v>360</v>
      </c>
      <c r="G9552" s="68" t="s">
        <v>78</v>
      </c>
      <c r="H9552" s="68" t="s">
        <v>384</v>
      </c>
      <c r="I9552" s="68" t="s">
        <v>640</v>
      </c>
      <c r="J9552" s="65">
        <v>426</v>
      </c>
      <c r="L9552" s="65">
        <v>812</v>
      </c>
      <c r="M9552" s="65" t="s">
        <v>390</v>
      </c>
    </row>
    <row r="9553" spans="1:13" ht="12.75" customHeight="1">
      <c r="A9553" s="65" t="str">
        <f>IF(ROW()=1,"KEY",IF(ISNA(VLOOKUP(B9553,車名対応マスタ!B:D,3,FALSE)),"",IF(VLOOKUP(B9553,車名対応マスタ!B:D,3,FALSE)="","",$D9553&amp;" "&amp;IF($G9553="9","J","O")&amp;" "&amp;$I9553&amp;" "&amp;IF($I9553&lt;=TEXT(★完成資料!$A$1,"yyyymm"),TEXT(★完成資料!$A$1,"yyyymm"),"999999")&amp; " " &amp; LEFT(F9553 &amp; "          ",10))))</f>
        <v xml:space="preserve">T O 202203 yyyy00 HV        </v>
      </c>
      <c r="B9553" s="68" t="s">
        <v>489</v>
      </c>
      <c r="C9553" s="68" t="s">
        <v>143</v>
      </c>
      <c r="D9553" s="68" t="s">
        <v>287</v>
      </c>
      <c r="E9553" s="68" t="s">
        <v>531</v>
      </c>
      <c r="F9553" s="68" t="s">
        <v>360</v>
      </c>
      <c r="G9553" s="68" t="s">
        <v>78</v>
      </c>
      <c r="H9553" s="68" t="s">
        <v>384</v>
      </c>
      <c r="I9553" s="68" t="s">
        <v>641</v>
      </c>
      <c r="J9553" s="65">
        <v>455</v>
      </c>
      <c r="L9553" s="65">
        <v>812</v>
      </c>
      <c r="M9553" s="65" t="s">
        <v>390</v>
      </c>
    </row>
    <row r="9554" spans="1:13" ht="12.75" customHeight="1">
      <c r="A9554" s="65" t="str">
        <f>IF(ROW()=1,"KEY",IF(ISNA(VLOOKUP(B9554,車名対応マスタ!B:D,3,FALSE)),"",IF(VLOOKUP(B9554,車名対応マスタ!B:D,3,FALSE)="","",$D9554&amp;" "&amp;IF($G9554="9","J","O")&amp;" "&amp;$I9554&amp;" "&amp;IF($I9554&lt;=TEXT(★完成資料!$A$1,"yyyymm"),TEXT(★完成資料!$A$1,"yyyymm"),"999999")&amp; " " &amp; LEFT(F9554 &amp; "          ",10))))</f>
        <v xml:space="preserve">T O 202204 yyyy00 HV        </v>
      </c>
      <c r="B9554" s="68" t="s">
        <v>489</v>
      </c>
      <c r="C9554" s="68" t="s">
        <v>143</v>
      </c>
      <c r="D9554" s="68" t="s">
        <v>287</v>
      </c>
      <c r="E9554" s="68" t="s">
        <v>531</v>
      </c>
      <c r="F9554" s="68" t="s">
        <v>360</v>
      </c>
      <c r="G9554" s="68" t="s">
        <v>78</v>
      </c>
      <c r="H9554" s="68" t="s">
        <v>384</v>
      </c>
      <c r="I9554" s="68" t="s">
        <v>642</v>
      </c>
      <c r="J9554" s="65">
        <v>496</v>
      </c>
      <c r="L9554" s="65">
        <v>812</v>
      </c>
      <c r="M9554" s="65" t="s">
        <v>390</v>
      </c>
    </row>
    <row r="9555" spans="1:13" ht="12.75" customHeight="1">
      <c r="A9555" s="65" t="str">
        <f>IF(ROW()=1,"KEY",IF(ISNA(VLOOKUP(B9555,車名対応マスタ!B:D,3,FALSE)),"",IF(VLOOKUP(B9555,車名対応マスタ!B:D,3,FALSE)="","",$D9555&amp;" "&amp;IF($G9555="9","J","O")&amp;" "&amp;$I9555&amp;" "&amp;IF($I9555&lt;=TEXT(★完成資料!$A$1,"yyyymm"),TEXT(★完成資料!$A$1,"yyyymm"),"999999")&amp; " " &amp; LEFT(F9555 &amp; "          ",10))))</f>
        <v xml:space="preserve">T O 202205 yyyy00 HV        </v>
      </c>
      <c r="B9555" s="68" t="s">
        <v>489</v>
      </c>
      <c r="C9555" s="68" t="s">
        <v>143</v>
      </c>
      <c r="D9555" s="68" t="s">
        <v>287</v>
      </c>
      <c r="E9555" s="68" t="s">
        <v>531</v>
      </c>
      <c r="F9555" s="68" t="s">
        <v>360</v>
      </c>
      <c r="G9555" s="68" t="s">
        <v>78</v>
      </c>
      <c r="H9555" s="68" t="s">
        <v>384</v>
      </c>
      <c r="I9555" s="68" t="s">
        <v>647</v>
      </c>
      <c r="J9555" s="65">
        <v>490</v>
      </c>
      <c r="L9555" s="65">
        <v>812</v>
      </c>
      <c r="M9555" s="65" t="s">
        <v>390</v>
      </c>
    </row>
    <row r="9556" spans="1:13" ht="12.75" customHeight="1">
      <c r="A9556" s="65" t="str">
        <f>IF(ROW()=1,"KEY",IF(ISNA(VLOOKUP(B9556,車名対応マスタ!B:D,3,FALSE)),"",IF(VLOOKUP(B9556,車名対応マスタ!B:D,3,FALSE)="","",$D9556&amp;" "&amp;IF($G9556="9","J","O")&amp;" "&amp;$I9556&amp;" "&amp;IF($I9556&lt;=TEXT(★完成資料!$A$1,"yyyymm"),TEXT(★完成資料!$A$1,"yyyymm"),"999999")&amp; " " &amp; LEFT(F9556 &amp; "          ",10))))</f>
        <v xml:space="preserve">T O 202206 yyyy00 HV        </v>
      </c>
      <c r="B9556" s="68" t="s">
        <v>489</v>
      </c>
      <c r="C9556" s="68" t="s">
        <v>143</v>
      </c>
      <c r="D9556" s="68" t="s">
        <v>287</v>
      </c>
      <c r="E9556" s="68" t="s">
        <v>531</v>
      </c>
      <c r="F9556" s="68" t="s">
        <v>360</v>
      </c>
      <c r="G9556" s="68" t="s">
        <v>78</v>
      </c>
      <c r="H9556" s="68" t="s">
        <v>384</v>
      </c>
      <c r="I9556" s="68" t="s">
        <v>652</v>
      </c>
      <c r="J9556" s="65">
        <v>614</v>
      </c>
      <c r="K9556" s="65">
        <v>0</v>
      </c>
      <c r="L9556" s="65">
        <v>812</v>
      </c>
      <c r="M9556" s="65" t="s">
        <v>390</v>
      </c>
    </row>
    <row r="9557" spans="1:13" ht="12.75" customHeight="1">
      <c r="A9557" s="65" t="str">
        <f>IF(ROW()=1,"KEY",IF(ISNA(VLOOKUP(B9557,車名対応マスタ!B:D,3,FALSE)),"",IF(VLOOKUP(B9557,車名対応マスタ!B:D,3,FALSE)="","",$D9557&amp;" "&amp;IF($G9557="9","J","O")&amp;" "&amp;$I9557&amp;" "&amp;IF($I9557&lt;=TEXT(★完成資料!$A$1,"yyyymm"),TEXT(★完成資料!$A$1,"yyyymm"),"999999")&amp; " " &amp; LEFT(F9557 &amp; "          ",10))))</f>
        <v xml:space="preserve">T O 202207 yyyy00 HV        </v>
      </c>
      <c r="B9557" s="68" t="s">
        <v>489</v>
      </c>
      <c r="C9557" s="68" t="s">
        <v>143</v>
      </c>
      <c r="D9557" s="68" t="s">
        <v>287</v>
      </c>
      <c r="E9557" s="68" t="s">
        <v>531</v>
      </c>
      <c r="F9557" s="68" t="s">
        <v>360</v>
      </c>
      <c r="G9557" s="68" t="s">
        <v>78</v>
      </c>
      <c r="H9557" s="68" t="s">
        <v>384</v>
      </c>
      <c r="I9557" s="68" t="s">
        <v>655</v>
      </c>
      <c r="J9557" s="65">
        <v>507</v>
      </c>
      <c r="K9557" s="65">
        <v>0</v>
      </c>
      <c r="L9557" s="65">
        <v>812</v>
      </c>
      <c r="M9557" s="65" t="s">
        <v>390</v>
      </c>
    </row>
    <row r="9558" spans="1:13" ht="12.75" customHeight="1">
      <c r="A9558" s="65" t="str">
        <f>IF(ROW()=1,"KEY",IF(ISNA(VLOOKUP(B9558,車名対応マスタ!B:D,3,FALSE)),"",IF(VLOOKUP(B9558,車名対応マスタ!B:D,3,FALSE)="","",$D9558&amp;" "&amp;IF($G9558="9","J","O")&amp;" "&amp;$I9558&amp;" "&amp;IF($I9558&lt;=TEXT(★完成資料!$A$1,"yyyymm"),TEXT(★完成資料!$A$1,"yyyymm"),"999999")&amp; " " &amp; LEFT(F9558 &amp; "          ",10))))</f>
        <v xml:space="preserve">T O 202208 yyyy00 HV        </v>
      </c>
      <c r="B9558" s="68" t="s">
        <v>489</v>
      </c>
      <c r="C9558" s="68" t="s">
        <v>143</v>
      </c>
      <c r="D9558" s="68" t="s">
        <v>287</v>
      </c>
      <c r="E9558" s="68" t="s">
        <v>531</v>
      </c>
      <c r="F9558" s="68" t="s">
        <v>360</v>
      </c>
      <c r="G9558" s="68" t="s">
        <v>78</v>
      </c>
      <c r="H9558" s="68" t="s">
        <v>384</v>
      </c>
      <c r="I9558" s="68" t="s">
        <v>656</v>
      </c>
      <c r="J9558" s="65">
        <v>689</v>
      </c>
      <c r="K9558" s="65">
        <v>0</v>
      </c>
      <c r="L9558" s="65">
        <v>812</v>
      </c>
      <c r="M9558" s="65" t="s">
        <v>390</v>
      </c>
    </row>
    <row r="9559" spans="1:13" ht="12.75" customHeight="1">
      <c r="A9559" s="65" t="str">
        <f>IF(ROW()=1,"KEY",IF(ISNA(VLOOKUP(B9559,車名対応マスタ!B:D,3,FALSE)),"",IF(VLOOKUP(B9559,車名対応マスタ!B:D,3,FALSE)="","",$D9559&amp;" "&amp;IF($G9559="9","J","O")&amp;" "&amp;$I9559&amp;" "&amp;IF($I9559&lt;=TEXT(★完成資料!$A$1,"yyyymm"),TEXT(★完成資料!$A$1,"yyyymm"),"999999")&amp; " " &amp; LEFT(F9559 &amp; "          ",10))))</f>
        <v xml:space="preserve">T O 202209 yyyy00 HV        </v>
      </c>
      <c r="B9559" s="68" t="s">
        <v>489</v>
      </c>
      <c r="C9559" s="68" t="s">
        <v>143</v>
      </c>
      <c r="D9559" s="68" t="s">
        <v>287</v>
      </c>
      <c r="E9559" s="68" t="s">
        <v>531</v>
      </c>
      <c r="F9559" s="68" t="s">
        <v>360</v>
      </c>
      <c r="G9559" s="68" t="s">
        <v>78</v>
      </c>
      <c r="H9559" s="68" t="s">
        <v>384</v>
      </c>
      <c r="I9559" s="68" t="s">
        <v>657</v>
      </c>
      <c r="J9559" s="65">
        <v>686</v>
      </c>
      <c r="K9559" s="65">
        <v>0</v>
      </c>
      <c r="L9559" s="65">
        <v>812</v>
      </c>
      <c r="M9559" s="65" t="s">
        <v>390</v>
      </c>
    </row>
    <row r="9560" spans="1:13" ht="12.75" customHeight="1">
      <c r="A9560" s="65" t="str">
        <f>IF(ROW()=1,"KEY",IF(ISNA(VLOOKUP(B9560,車名対応マスタ!B:D,3,FALSE)),"",IF(VLOOKUP(B9560,車名対応マスタ!B:D,3,FALSE)="","",$D9560&amp;" "&amp;IF($G9560="9","J","O")&amp;" "&amp;$I9560&amp;" "&amp;IF($I9560&lt;=TEXT(★完成資料!$A$1,"yyyymm"),TEXT(★完成資料!$A$1,"yyyymm"),"999999")&amp; " " &amp; LEFT(F9560 &amp; "          ",10))))</f>
        <v xml:space="preserve">T O 202210 yyyy00 HV        </v>
      </c>
      <c r="B9560" s="68" t="s">
        <v>489</v>
      </c>
      <c r="C9560" s="68" t="s">
        <v>143</v>
      </c>
      <c r="D9560" s="68" t="s">
        <v>287</v>
      </c>
      <c r="E9560" s="68" t="s">
        <v>531</v>
      </c>
      <c r="F9560" s="68" t="s">
        <v>360</v>
      </c>
      <c r="G9560" s="68" t="s">
        <v>78</v>
      </c>
      <c r="H9560" s="68" t="s">
        <v>384</v>
      </c>
      <c r="I9560" s="68" t="s">
        <v>663</v>
      </c>
      <c r="J9560" s="65">
        <v>677</v>
      </c>
      <c r="K9560" s="65">
        <v>0</v>
      </c>
      <c r="L9560" s="65">
        <v>812</v>
      </c>
      <c r="M9560" s="65" t="s">
        <v>390</v>
      </c>
    </row>
    <row r="9561" spans="1:13" ht="12.75" customHeight="1">
      <c r="A9561" s="65" t="str">
        <f>IF(ROW()=1,"KEY",IF(ISNA(VLOOKUP(B9561,車名対応マスタ!B:D,3,FALSE)),"",IF(VLOOKUP(B9561,車名対応マスタ!B:D,3,FALSE)="","",$D9561&amp;" "&amp;IF($G9561="9","J","O")&amp;" "&amp;$I9561&amp;" "&amp;IF($I9561&lt;=TEXT(★完成資料!$A$1,"yyyymm"),TEXT(★完成資料!$A$1,"yyyymm"),"999999")&amp; " " &amp; LEFT(F9561 &amp; "          ",10))))</f>
        <v xml:space="preserve">T O 202209 yyyy00 HV        </v>
      </c>
      <c r="B9561" s="68" t="s">
        <v>489</v>
      </c>
      <c r="C9561" s="68" t="s">
        <v>143</v>
      </c>
      <c r="D9561" s="68" t="s">
        <v>287</v>
      </c>
      <c r="E9561" s="68" t="s">
        <v>531</v>
      </c>
      <c r="F9561" s="68" t="s">
        <v>360</v>
      </c>
      <c r="G9561" s="68" t="s">
        <v>78</v>
      </c>
      <c r="H9561" s="68" t="s">
        <v>384</v>
      </c>
      <c r="I9561" s="68" t="s">
        <v>657</v>
      </c>
      <c r="J9561" s="65">
        <v>1</v>
      </c>
      <c r="K9561" s="65">
        <v>0</v>
      </c>
      <c r="L9561" s="65">
        <v>703</v>
      </c>
      <c r="M9561" s="65" t="s">
        <v>425</v>
      </c>
    </row>
    <row r="9562" spans="1:13" ht="12.75" customHeight="1">
      <c r="A9562" s="65" t="str">
        <f>IF(ROW()=1,"KEY",IF(ISNA(VLOOKUP(B9562,車名対応マスタ!B:D,3,FALSE)),"",IF(VLOOKUP(B9562,車名対応マスタ!B:D,3,FALSE)="","",$D9562&amp;" "&amp;IF($G9562="9","J","O")&amp;" "&amp;$I9562&amp;" "&amp;IF($I9562&lt;=TEXT(★完成資料!$A$1,"yyyymm"),TEXT(★完成資料!$A$1,"yyyymm"),"999999")&amp; " " &amp; LEFT(F9562 &amp; "          ",10))))</f>
        <v xml:space="preserve">T O 202210 yyyy00 HV        </v>
      </c>
      <c r="B9562" s="68" t="s">
        <v>489</v>
      </c>
      <c r="C9562" s="68" t="s">
        <v>143</v>
      </c>
      <c r="D9562" s="68" t="s">
        <v>287</v>
      </c>
      <c r="E9562" s="68" t="s">
        <v>531</v>
      </c>
      <c r="F9562" s="68" t="s">
        <v>360</v>
      </c>
      <c r="G9562" s="68" t="s">
        <v>78</v>
      </c>
      <c r="H9562" s="68" t="s">
        <v>384</v>
      </c>
      <c r="I9562" s="68" t="s">
        <v>663</v>
      </c>
      <c r="J9562" s="65">
        <v>1</v>
      </c>
      <c r="K9562" s="65">
        <v>0</v>
      </c>
      <c r="L9562" s="65">
        <v>703</v>
      </c>
      <c r="M9562" s="65" t="s">
        <v>425</v>
      </c>
    </row>
    <row r="9563" spans="1:13" ht="12.75" customHeight="1">
      <c r="A9563" s="65" t="str">
        <f>IF(ROW()=1,"KEY",IF(ISNA(VLOOKUP(B9563,車名対応マスタ!B:D,3,FALSE)),"",IF(VLOOKUP(B9563,車名対応マスタ!B:D,3,FALSE)="","",$D9563&amp;" "&amp;IF($G9563="9","J","O")&amp;" "&amp;$I9563&amp;" "&amp;IF($I9563&lt;=TEXT(★完成資料!$A$1,"yyyymm"),TEXT(★完成資料!$A$1,"yyyymm"),"999999")&amp; " " &amp; LEFT(F9563 &amp; "          ",10))))</f>
        <v xml:space="preserve">T O 202201 yyyy00 HV        </v>
      </c>
      <c r="B9563" s="68" t="s">
        <v>489</v>
      </c>
      <c r="C9563" s="68" t="s">
        <v>143</v>
      </c>
      <c r="D9563" s="68" t="s">
        <v>287</v>
      </c>
      <c r="E9563" s="68" t="s">
        <v>531</v>
      </c>
      <c r="F9563" s="68" t="s">
        <v>360</v>
      </c>
      <c r="G9563" s="68" t="s">
        <v>78</v>
      </c>
      <c r="H9563" s="68" t="s">
        <v>384</v>
      </c>
      <c r="I9563" s="68" t="s">
        <v>639</v>
      </c>
      <c r="J9563" s="65">
        <v>166</v>
      </c>
      <c r="K9563" s="65">
        <v>216</v>
      </c>
      <c r="L9563" s="65">
        <v>715</v>
      </c>
      <c r="M9563" s="65" t="s">
        <v>504</v>
      </c>
    </row>
    <row r="9564" spans="1:13" ht="12.75" customHeight="1">
      <c r="A9564" s="65" t="str">
        <f>IF(ROW()=1,"KEY",IF(ISNA(VLOOKUP(B9564,車名対応マスタ!B:D,3,FALSE)),"",IF(VLOOKUP(B9564,車名対応マスタ!B:D,3,FALSE)="","",$D9564&amp;" "&amp;IF($G9564="9","J","O")&amp;" "&amp;$I9564&amp;" "&amp;IF($I9564&lt;=TEXT(★完成資料!$A$1,"yyyymm"),TEXT(★完成資料!$A$1,"yyyymm"),"999999")&amp; " " &amp; LEFT(F9564 &amp; "          ",10))))</f>
        <v xml:space="preserve">T O 202202 yyyy00 HV        </v>
      </c>
      <c r="B9564" s="68" t="s">
        <v>489</v>
      </c>
      <c r="C9564" s="68" t="s">
        <v>143</v>
      </c>
      <c r="D9564" s="68" t="s">
        <v>287</v>
      </c>
      <c r="E9564" s="68" t="s">
        <v>531</v>
      </c>
      <c r="F9564" s="68" t="s">
        <v>360</v>
      </c>
      <c r="G9564" s="68" t="s">
        <v>78</v>
      </c>
      <c r="H9564" s="68" t="s">
        <v>384</v>
      </c>
      <c r="I9564" s="68" t="s">
        <v>640</v>
      </c>
      <c r="J9564" s="65">
        <v>143</v>
      </c>
      <c r="K9564" s="65">
        <v>84</v>
      </c>
      <c r="L9564" s="65">
        <v>715</v>
      </c>
      <c r="M9564" s="65" t="s">
        <v>504</v>
      </c>
    </row>
    <row r="9565" spans="1:13" ht="12.75" customHeight="1">
      <c r="A9565" s="65" t="str">
        <f>IF(ROW()=1,"KEY",IF(ISNA(VLOOKUP(B9565,車名対応マスタ!B:D,3,FALSE)),"",IF(VLOOKUP(B9565,車名対応マスタ!B:D,3,FALSE)="","",$D9565&amp;" "&amp;IF($G9565="9","J","O")&amp;" "&amp;$I9565&amp;" "&amp;IF($I9565&lt;=TEXT(★完成資料!$A$1,"yyyymm"),TEXT(★完成資料!$A$1,"yyyymm"),"999999")&amp; " " &amp; LEFT(F9565 &amp; "          ",10))))</f>
        <v xml:space="preserve">T O 202203 yyyy00 HV        </v>
      </c>
      <c r="B9565" s="68" t="s">
        <v>489</v>
      </c>
      <c r="C9565" s="68" t="s">
        <v>143</v>
      </c>
      <c r="D9565" s="68" t="s">
        <v>287</v>
      </c>
      <c r="E9565" s="68" t="s">
        <v>531</v>
      </c>
      <c r="F9565" s="68" t="s">
        <v>360</v>
      </c>
      <c r="G9565" s="68" t="s">
        <v>78</v>
      </c>
      <c r="H9565" s="68" t="s">
        <v>384</v>
      </c>
      <c r="I9565" s="68" t="s">
        <v>641</v>
      </c>
      <c r="J9565" s="65">
        <v>216</v>
      </c>
      <c r="K9565" s="65">
        <v>219</v>
      </c>
      <c r="L9565" s="65">
        <v>715</v>
      </c>
      <c r="M9565" s="65" t="s">
        <v>504</v>
      </c>
    </row>
    <row r="9566" spans="1:13" ht="12.75" customHeight="1">
      <c r="A9566" s="65" t="str">
        <f>IF(ROW()=1,"KEY",IF(ISNA(VLOOKUP(B9566,車名対応マスタ!B:D,3,FALSE)),"",IF(VLOOKUP(B9566,車名対応マスタ!B:D,3,FALSE)="","",$D9566&amp;" "&amp;IF($G9566="9","J","O")&amp;" "&amp;$I9566&amp;" "&amp;IF($I9566&lt;=TEXT(★完成資料!$A$1,"yyyymm"),TEXT(★完成資料!$A$1,"yyyymm"),"999999")&amp; " " &amp; LEFT(F9566 &amp; "          ",10))))</f>
        <v xml:space="preserve">T O 202204 yyyy00 HV        </v>
      </c>
      <c r="B9566" s="68" t="s">
        <v>489</v>
      </c>
      <c r="C9566" s="68" t="s">
        <v>143</v>
      </c>
      <c r="D9566" s="68" t="s">
        <v>287</v>
      </c>
      <c r="E9566" s="68" t="s">
        <v>531</v>
      </c>
      <c r="F9566" s="68" t="s">
        <v>360</v>
      </c>
      <c r="G9566" s="68" t="s">
        <v>78</v>
      </c>
      <c r="H9566" s="68" t="s">
        <v>384</v>
      </c>
      <c r="I9566" s="68" t="s">
        <v>642</v>
      </c>
      <c r="J9566" s="65">
        <v>216</v>
      </c>
      <c r="K9566" s="65">
        <v>204</v>
      </c>
      <c r="L9566" s="65">
        <v>715</v>
      </c>
      <c r="M9566" s="65" t="s">
        <v>504</v>
      </c>
    </row>
    <row r="9567" spans="1:13" ht="12.75" customHeight="1">
      <c r="A9567" s="65" t="str">
        <f>IF(ROW()=1,"KEY",IF(ISNA(VLOOKUP(B9567,車名対応マスタ!B:D,3,FALSE)),"",IF(VLOOKUP(B9567,車名対応マスタ!B:D,3,FALSE)="","",$D9567&amp;" "&amp;IF($G9567="9","J","O")&amp;" "&amp;$I9567&amp;" "&amp;IF($I9567&lt;=TEXT(★完成資料!$A$1,"yyyymm"),TEXT(★完成資料!$A$1,"yyyymm"),"999999")&amp; " " &amp; LEFT(F9567 &amp; "          ",10))))</f>
        <v xml:space="preserve">T O 202205 yyyy00 HV        </v>
      </c>
      <c r="B9567" s="68" t="s">
        <v>489</v>
      </c>
      <c r="C9567" s="68" t="s">
        <v>143</v>
      </c>
      <c r="D9567" s="68" t="s">
        <v>287</v>
      </c>
      <c r="E9567" s="68" t="s">
        <v>531</v>
      </c>
      <c r="F9567" s="68" t="s">
        <v>360</v>
      </c>
      <c r="G9567" s="68" t="s">
        <v>78</v>
      </c>
      <c r="H9567" s="68" t="s">
        <v>384</v>
      </c>
      <c r="I9567" s="68" t="s">
        <v>647</v>
      </c>
      <c r="J9567" s="65">
        <v>221</v>
      </c>
      <c r="K9567" s="65">
        <v>108</v>
      </c>
      <c r="L9567" s="65">
        <v>715</v>
      </c>
      <c r="M9567" s="65" t="s">
        <v>504</v>
      </c>
    </row>
    <row r="9568" spans="1:13" ht="12.75" customHeight="1">
      <c r="A9568" s="65" t="str">
        <f>IF(ROW()=1,"KEY",IF(ISNA(VLOOKUP(B9568,車名対応マスタ!B:D,3,FALSE)),"",IF(VLOOKUP(B9568,車名対応マスタ!B:D,3,FALSE)="","",$D9568&amp;" "&amp;IF($G9568="9","J","O")&amp;" "&amp;$I9568&amp;" "&amp;IF($I9568&lt;=TEXT(★完成資料!$A$1,"yyyymm"),TEXT(★完成資料!$A$1,"yyyymm"),"999999")&amp; " " &amp; LEFT(F9568 &amp; "          ",10))))</f>
        <v xml:space="preserve">T O 202206 yyyy00 HV        </v>
      </c>
      <c r="B9568" s="68" t="s">
        <v>489</v>
      </c>
      <c r="C9568" s="68" t="s">
        <v>143</v>
      </c>
      <c r="D9568" s="68" t="s">
        <v>287</v>
      </c>
      <c r="E9568" s="68" t="s">
        <v>531</v>
      </c>
      <c r="F9568" s="68" t="s">
        <v>360</v>
      </c>
      <c r="G9568" s="68" t="s">
        <v>78</v>
      </c>
      <c r="H9568" s="68" t="s">
        <v>384</v>
      </c>
      <c r="I9568" s="68" t="s">
        <v>652</v>
      </c>
      <c r="J9568" s="65">
        <v>159</v>
      </c>
      <c r="K9568" s="65">
        <v>53</v>
      </c>
      <c r="L9568" s="65">
        <v>715</v>
      </c>
      <c r="M9568" s="65" t="s">
        <v>504</v>
      </c>
    </row>
    <row r="9569" spans="1:13" ht="12.75" customHeight="1">
      <c r="A9569" s="65" t="str">
        <f>IF(ROW()=1,"KEY",IF(ISNA(VLOOKUP(B9569,車名対応マスタ!B:D,3,FALSE)),"",IF(VLOOKUP(B9569,車名対応マスタ!B:D,3,FALSE)="","",$D9569&amp;" "&amp;IF($G9569="9","J","O")&amp;" "&amp;$I9569&amp;" "&amp;IF($I9569&lt;=TEXT(★完成資料!$A$1,"yyyymm"),TEXT(★完成資料!$A$1,"yyyymm"),"999999")&amp; " " &amp; LEFT(F9569 &amp; "          ",10))))</f>
        <v xml:space="preserve">T O 202207 yyyy00 HV        </v>
      </c>
      <c r="B9569" s="68" t="s">
        <v>489</v>
      </c>
      <c r="C9569" s="68" t="s">
        <v>143</v>
      </c>
      <c r="D9569" s="68" t="s">
        <v>287</v>
      </c>
      <c r="E9569" s="68" t="s">
        <v>531</v>
      </c>
      <c r="F9569" s="68" t="s">
        <v>360</v>
      </c>
      <c r="G9569" s="68" t="s">
        <v>78</v>
      </c>
      <c r="H9569" s="68" t="s">
        <v>384</v>
      </c>
      <c r="I9569" s="68" t="s">
        <v>655</v>
      </c>
      <c r="J9569" s="65">
        <v>88</v>
      </c>
      <c r="K9569" s="65">
        <v>106</v>
      </c>
      <c r="L9569" s="65">
        <v>715</v>
      </c>
      <c r="M9569" s="65" t="s">
        <v>504</v>
      </c>
    </row>
    <row r="9570" spans="1:13" ht="12.75" customHeight="1">
      <c r="A9570" s="65" t="str">
        <f>IF(ROW()=1,"KEY",IF(ISNA(VLOOKUP(B9570,車名対応マスタ!B:D,3,FALSE)),"",IF(VLOOKUP(B9570,車名対応マスタ!B:D,3,FALSE)="","",$D9570&amp;" "&amp;IF($G9570="9","J","O")&amp;" "&amp;$I9570&amp;" "&amp;IF($I9570&lt;=TEXT(★完成資料!$A$1,"yyyymm"),TEXT(★完成資料!$A$1,"yyyymm"),"999999")&amp; " " &amp; LEFT(F9570 &amp; "          ",10))))</f>
        <v xml:space="preserve">T O 202208 yyyy00 HV        </v>
      </c>
      <c r="B9570" s="68" t="s">
        <v>489</v>
      </c>
      <c r="C9570" s="68" t="s">
        <v>143</v>
      </c>
      <c r="D9570" s="68" t="s">
        <v>287</v>
      </c>
      <c r="E9570" s="68" t="s">
        <v>531</v>
      </c>
      <c r="F9570" s="68" t="s">
        <v>360</v>
      </c>
      <c r="G9570" s="68" t="s">
        <v>78</v>
      </c>
      <c r="H9570" s="68" t="s">
        <v>384</v>
      </c>
      <c r="I9570" s="68" t="s">
        <v>656</v>
      </c>
      <c r="J9570" s="65">
        <v>206</v>
      </c>
      <c r="K9570" s="65">
        <v>65</v>
      </c>
      <c r="L9570" s="65">
        <v>715</v>
      </c>
      <c r="M9570" s="65" t="s">
        <v>504</v>
      </c>
    </row>
    <row r="9571" spans="1:13" ht="12.75" customHeight="1">
      <c r="A9571" s="65" t="str">
        <f>IF(ROW()=1,"KEY",IF(ISNA(VLOOKUP(B9571,車名対応マスタ!B:D,3,FALSE)),"",IF(VLOOKUP(B9571,車名対応マスタ!B:D,3,FALSE)="","",$D9571&amp;" "&amp;IF($G9571="9","J","O")&amp;" "&amp;$I9571&amp;" "&amp;IF($I9571&lt;=TEXT(★完成資料!$A$1,"yyyymm"),TEXT(★完成資料!$A$1,"yyyymm"),"999999")&amp; " " &amp; LEFT(F9571 &amp; "          ",10))))</f>
        <v xml:space="preserve">T O 202209 yyyy00 HV        </v>
      </c>
      <c r="B9571" s="68" t="s">
        <v>489</v>
      </c>
      <c r="C9571" s="68" t="s">
        <v>143</v>
      </c>
      <c r="D9571" s="68" t="s">
        <v>287</v>
      </c>
      <c r="E9571" s="68" t="s">
        <v>531</v>
      </c>
      <c r="F9571" s="68" t="s">
        <v>360</v>
      </c>
      <c r="G9571" s="68" t="s">
        <v>78</v>
      </c>
      <c r="H9571" s="68" t="s">
        <v>384</v>
      </c>
      <c r="I9571" s="68" t="s">
        <v>657</v>
      </c>
      <c r="J9571" s="65">
        <v>197</v>
      </c>
      <c r="K9571" s="65">
        <v>130</v>
      </c>
      <c r="L9571" s="65">
        <v>715</v>
      </c>
      <c r="M9571" s="65" t="s">
        <v>504</v>
      </c>
    </row>
    <row r="9572" spans="1:13" ht="12.75" customHeight="1">
      <c r="A9572" s="65" t="str">
        <f>IF(ROW()=1,"KEY",IF(ISNA(VLOOKUP(B9572,車名対応マスタ!B:D,3,FALSE)),"",IF(VLOOKUP(B9572,車名対応マスタ!B:D,3,FALSE)="","",$D9572&amp;" "&amp;IF($G9572="9","J","O")&amp;" "&amp;$I9572&amp;" "&amp;IF($I9572&lt;=TEXT(★完成資料!$A$1,"yyyymm"),TEXT(★完成資料!$A$1,"yyyymm"),"999999")&amp; " " &amp; LEFT(F9572 &amp; "          ",10))))</f>
        <v xml:space="preserve">T O 202210 yyyy00 HV        </v>
      </c>
      <c r="B9572" s="68" t="s">
        <v>489</v>
      </c>
      <c r="C9572" s="68" t="s">
        <v>143</v>
      </c>
      <c r="D9572" s="68" t="s">
        <v>287</v>
      </c>
      <c r="E9572" s="68" t="s">
        <v>531</v>
      </c>
      <c r="F9572" s="68" t="s">
        <v>360</v>
      </c>
      <c r="G9572" s="68" t="s">
        <v>78</v>
      </c>
      <c r="H9572" s="68" t="s">
        <v>384</v>
      </c>
      <c r="I9572" s="68" t="s">
        <v>663</v>
      </c>
      <c r="J9572" s="65">
        <v>251</v>
      </c>
      <c r="K9572" s="65">
        <v>236</v>
      </c>
      <c r="L9572" s="65">
        <v>715</v>
      </c>
      <c r="M9572" s="65" t="s">
        <v>504</v>
      </c>
    </row>
    <row r="9573" spans="1:13" ht="12.75" customHeight="1">
      <c r="A9573" s="65" t="str">
        <f>IF(ROW()=1,"KEY",IF(ISNA(VLOOKUP(B9573,車名対応マスタ!B:D,3,FALSE)),"",IF(VLOOKUP(B9573,車名対応マスタ!B:D,3,FALSE)="","",$D9573&amp;" "&amp;IF($G9573="9","J","O")&amp;" "&amp;$I9573&amp;" "&amp;IF($I9573&lt;=TEXT(★完成資料!$A$1,"yyyymm"),TEXT(★完成資料!$A$1,"yyyymm"),"999999")&amp; " " &amp; LEFT(F9573 &amp; "          ",10))))</f>
        <v xml:space="preserve">T O 202201 yyyy00 HV        </v>
      </c>
      <c r="B9573" s="68" t="s">
        <v>489</v>
      </c>
      <c r="C9573" s="68" t="s">
        <v>143</v>
      </c>
      <c r="D9573" s="68" t="s">
        <v>287</v>
      </c>
      <c r="E9573" s="68" t="s">
        <v>531</v>
      </c>
      <c r="F9573" s="68" t="s">
        <v>360</v>
      </c>
      <c r="G9573" s="68" t="s">
        <v>78</v>
      </c>
      <c r="H9573" s="68" t="s">
        <v>384</v>
      </c>
      <c r="I9573" s="68" t="s">
        <v>639</v>
      </c>
      <c r="J9573" s="65">
        <v>29</v>
      </c>
      <c r="K9573" s="65">
        <v>0</v>
      </c>
      <c r="L9573" s="65">
        <v>717</v>
      </c>
      <c r="M9573" s="65" t="s">
        <v>438</v>
      </c>
    </row>
    <row r="9574" spans="1:13" ht="12.75" customHeight="1">
      <c r="A9574" s="65" t="str">
        <f>IF(ROW()=1,"KEY",IF(ISNA(VLOOKUP(B9574,車名対応マスタ!B:D,3,FALSE)),"",IF(VLOOKUP(B9574,車名対応マスタ!B:D,3,FALSE)="","",$D9574&amp;" "&amp;IF($G9574="9","J","O")&amp;" "&amp;$I9574&amp;" "&amp;IF($I9574&lt;=TEXT(★完成資料!$A$1,"yyyymm"),TEXT(★完成資料!$A$1,"yyyymm"),"999999")&amp; " " &amp; LEFT(F9574 &amp; "          ",10))))</f>
        <v xml:space="preserve">T O 202202 yyyy00 HV        </v>
      </c>
      <c r="B9574" s="68" t="s">
        <v>489</v>
      </c>
      <c r="C9574" s="68" t="s">
        <v>143</v>
      </c>
      <c r="D9574" s="68" t="s">
        <v>287</v>
      </c>
      <c r="E9574" s="68" t="s">
        <v>531</v>
      </c>
      <c r="F9574" s="68" t="s">
        <v>360</v>
      </c>
      <c r="G9574" s="68" t="s">
        <v>78</v>
      </c>
      <c r="H9574" s="68" t="s">
        <v>384</v>
      </c>
      <c r="I9574" s="68" t="s">
        <v>640</v>
      </c>
      <c r="J9574" s="65">
        <v>1</v>
      </c>
      <c r="K9574" s="65">
        <v>0</v>
      </c>
      <c r="L9574" s="65">
        <v>717</v>
      </c>
      <c r="M9574" s="65" t="s">
        <v>438</v>
      </c>
    </row>
    <row r="9575" spans="1:13" ht="12.75" customHeight="1">
      <c r="A9575" s="65" t="str">
        <f>IF(ROW()=1,"KEY",IF(ISNA(VLOOKUP(B9575,車名対応マスタ!B:D,3,FALSE)),"",IF(VLOOKUP(B9575,車名対応マスタ!B:D,3,FALSE)="","",$D9575&amp;" "&amp;IF($G9575="9","J","O")&amp;" "&amp;$I9575&amp;" "&amp;IF($I9575&lt;=TEXT(★完成資料!$A$1,"yyyymm"),TEXT(★完成資料!$A$1,"yyyymm"),"999999")&amp; " " &amp; LEFT(F9575 &amp; "          ",10))))</f>
        <v xml:space="preserve">T O 202203 yyyy00 HV        </v>
      </c>
      <c r="B9575" s="68" t="s">
        <v>489</v>
      </c>
      <c r="C9575" s="68" t="s">
        <v>143</v>
      </c>
      <c r="D9575" s="68" t="s">
        <v>287</v>
      </c>
      <c r="E9575" s="68" t="s">
        <v>531</v>
      </c>
      <c r="F9575" s="68" t="s">
        <v>360</v>
      </c>
      <c r="G9575" s="68" t="s">
        <v>78</v>
      </c>
      <c r="H9575" s="68" t="s">
        <v>384</v>
      </c>
      <c r="I9575" s="68" t="s">
        <v>641</v>
      </c>
      <c r="J9575" s="65">
        <v>2</v>
      </c>
      <c r="K9575" s="65">
        <v>0</v>
      </c>
      <c r="L9575" s="65">
        <v>717</v>
      </c>
      <c r="M9575" s="65" t="s">
        <v>438</v>
      </c>
    </row>
    <row r="9576" spans="1:13" ht="12.75" customHeight="1">
      <c r="A9576" s="65" t="str">
        <f>IF(ROW()=1,"KEY",IF(ISNA(VLOOKUP(B9576,車名対応マスタ!B:D,3,FALSE)),"",IF(VLOOKUP(B9576,車名対応マスタ!B:D,3,FALSE)="","",$D9576&amp;" "&amp;IF($G9576="9","J","O")&amp;" "&amp;$I9576&amp;" "&amp;IF($I9576&lt;=TEXT(★完成資料!$A$1,"yyyymm"),TEXT(★完成資料!$A$1,"yyyymm"),"999999")&amp; " " &amp; LEFT(F9576 &amp; "          ",10))))</f>
        <v xml:space="preserve">T O 202204 yyyy00 HV        </v>
      </c>
      <c r="B9576" s="68" t="s">
        <v>489</v>
      </c>
      <c r="C9576" s="68" t="s">
        <v>143</v>
      </c>
      <c r="D9576" s="68" t="s">
        <v>287</v>
      </c>
      <c r="E9576" s="68" t="s">
        <v>531</v>
      </c>
      <c r="F9576" s="68" t="s">
        <v>360</v>
      </c>
      <c r="G9576" s="68" t="s">
        <v>78</v>
      </c>
      <c r="H9576" s="68" t="s">
        <v>384</v>
      </c>
      <c r="I9576" s="68" t="s">
        <v>642</v>
      </c>
      <c r="J9576" s="65">
        <v>5</v>
      </c>
      <c r="K9576" s="65">
        <v>0</v>
      </c>
      <c r="L9576" s="65">
        <v>717</v>
      </c>
      <c r="M9576" s="65" t="s">
        <v>438</v>
      </c>
    </row>
    <row r="9577" spans="1:13" ht="12.75" customHeight="1">
      <c r="A9577" s="65" t="str">
        <f>IF(ROW()=1,"KEY",IF(ISNA(VLOOKUP(B9577,車名対応マスタ!B:D,3,FALSE)),"",IF(VLOOKUP(B9577,車名対応マスタ!B:D,3,FALSE)="","",$D9577&amp;" "&amp;IF($G9577="9","J","O")&amp;" "&amp;$I9577&amp;" "&amp;IF($I9577&lt;=TEXT(★完成資料!$A$1,"yyyymm"),TEXT(★完成資料!$A$1,"yyyymm"),"999999")&amp; " " &amp; LEFT(F9577 &amp; "          ",10))))</f>
        <v xml:space="preserve">T O 202205 yyyy00 HV        </v>
      </c>
      <c r="B9577" s="68" t="s">
        <v>489</v>
      </c>
      <c r="C9577" s="68" t="s">
        <v>143</v>
      </c>
      <c r="D9577" s="68" t="s">
        <v>287</v>
      </c>
      <c r="E9577" s="68" t="s">
        <v>531</v>
      </c>
      <c r="F9577" s="68" t="s">
        <v>360</v>
      </c>
      <c r="G9577" s="68" t="s">
        <v>78</v>
      </c>
      <c r="H9577" s="68" t="s">
        <v>384</v>
      </c>
      <c r="I9577" s="68" t="s">
        <v>647</v>
      </c>
      <c r="J9577" s="65">
        <v>13</v>
      </c>
      <c r="K9577" s="65">
        <v>51</v>
      </c>
      <c r="L9577" s="65">
        <v>717</v>
      </c>
      <c r="M9577" s="65" t="s">
        <v>438</v>
      </c>
    </row>
    <row r="9578" spans="1:13" ht="12.75" customHeight="1">
      <c r="A9578" s="65" t="str">
        <f>IF(ROW()=1,"KEY",IF(ISNA(VLOOKUP(B9578,車名対応マスタ!B:D,3,FALSE)),"",IF(VLOOKUP(B9578,車名対応マスタ!B:D,3,FALSE)="","",$D9578&amp;" "&amp;IF($G9578="9","J","O")&amp;" "&amp;$I9578&amp;" "&amp;IF($I9578&lt;=TEXT(★完成資料!$A$1,"yyyymm"),TEXT(★完成資料!$A$1,"yyyymm"),"999999")&amp; " " &amp; LEFT(F9578 &amp; "          ",10))))</f>
        <v xml:space="preserve">T O 202206 yyyy00 HV        </v>
      </c>
      <c r="B9578" s="68" t="s">
        <v>489</v>
      </c>
      <c r="C9578" s="68" t="s">
        <v>143</v>
      </c>
      <c r="D9578" s="68" t="s">
        <v>287</v>
      </c>
      <c r="E9578" s="68" t="s">
        <v>531</v>
      </c>
      <c r="F9578" s="68" t="s">
        <v>360</v>
      </c>
      <c r="G9578" s="68" t="s">
        <v>78</v>
      </c>
      <c r="H9578" s="68" t="s">
        <v>384</v>
      </c>
      <c r="I9578" s="68" t="s">
        <v>652</v>
      </c>
      <c r="J9578" s="65">
        <v>6</v>
      </c>
      <c r="K9578" s="65">
        <v>21</v>
      </c>
      <c r="L9578" s="65">
        <v>717</v>
      </c>
      <c r="M9578" s="65" t="s">
        <v>438</v>
      </c>
    </row>
    <row r="9579" spans="1:13" ht="12.75" customHeight="1">
      <c r="A9579" s="65" t="str">
        <f>IF(ROW()=1,"KEY",IF(ISNA(VLOOKUP(B9579,車名対応マスタ!B:D,3,FALSE)),"",IF(VLOOKUP(B9579,車名対応マスタ!B:D,3,FALSE)="","",$D9579&amp;" "&amp;IF($G9579="9","J","O")&amp;" "&amp;$I9579&amp;" "&amp;IF($I9579&lt;=TEXT(★完成資料!$A$1,"yyyymm"),TEXT(★完成資料!$A$1,"yyyymm"),"999999")&amp; " " &amp; LEFT(F9579 &amp; "          ",10))))</f>
        <v xml:space="preserve">T O 202207 yyyy00 HV        </v>
      </c>
      <c r="B9579" s="68" t="s">
        <v>489</v>
      </c>
      <c r="C9579" s="68" t="s">
        <v>143</v>
      </c>
      <c r="D9579" s="68" t="s">
        <v>287</v>
      </c>
      <c r="E9579" s="68" t="s">
        <v>531</v>
      </c>
      <c r="F9579" s="68" t="s">
        <v>360</v>
      </c>
      <c r="G9579" s="68" t="s">
        <v>78</v>
      </c>
      <c r="H9579" s="68" t="s">
        <v>384</v>
      </c>
      <c r="I9579" s="68" t="s">
        <v>655</v>
      </c>
      <c r="K9579" s="65">
        <v>7</v>
      </c>
      <c r="L9579" s="65">
        <v>717</v>
      </c>
      <c r="M9579" s="65" t="s">
        <v>438</v>
      </c>
    </row>
    <row r="9580" spans="1:13" ht="12.75" customHeight="1">
      <c r="A9580" s="65" t="str">
        <f>IF(ROW()=1,"KEY",IF(ISNA(VLOOKUP(B9580,車名対応マスタ!B:D,3,FALSE)),"",IF(VLOOKUP(B9580,車名対応マスタ!B:D,3,FALSE)="","",$D9580&amp;" "&amp;IF($G9580="9","J","O")&amp;" "&amp;$I9580&amp;" "&amp;IF($I9580&lt;=TEXT(★完成資料!$A$1,"yyyymm"),TEXT(★完成資料!$A$1,"yyyymm"),"999999")&amp; " " &amp; LEFT(F9580 &amp; "          ",10))))</f>
        <v xml:space="preserve">T O 202208 yyyy00 HV        </v>
      </c>
      <c r="B9580" s="68" t="s">
        <v>489</v>
      </c>
      <c r="C9580" s="68" t="s">
        <v>143</v>
      </c>
      <c r="D9580" s="68" t="s">
        <v>287</v>
      </c>
      <c r="E9580" s="68" t="s">
        <v>531</v>
      </c>
      <c r="F9580" s="68" t="s">
        <v>360</v>
      </c>
      <c r="G9580" s="68" t="s">
        <v>78</v>
      </c>
      <c r="H9580" s="68" t="s">
        <v>384</v>
      </c>
      <c r="I9580" s="68" t="s">
        <v>656</v>
      </c>
      <c r="K9580" s="65">
        <v>24</v>
      </c>
      <c r="L9580" s="65">
        <v>717</v>
      </c>
      <c r="M9580" s="65" t="s">
        <v>438</v>
      </c>
    </row>
    <row r="9581" spans="1:13" ht="12.75" customHeight="1">
      <c r="A9581" s="65" t="str">
        <f>IF(ROW()=1,"KEY",IF(ISNA(VLOOKUP(B9581,車名対応マスタ!B:D,3,FALSE)),"",IF(VLOOKUP(B9581,車名対応マスタ!B:D,3,FALSE)="","",$D9581&amp;" "&amp;IF($G9581="9","J","O")&amp;" "&amp;$I9581&amp;" "&amp;IF($I9581&lt;=TEXT(★完成資料!$A$1,"yyyymm"),TEXT(★完成資料!$A$1,"yyyymm"),"999999")&amp; " " &amp; LEFT(F9581 &amp; "          ",10))))</f>
        <v xml:space="preserve">T O 202209 yyyy00 HV        </v>
      </c>
      <c r="B9581" s="68" t="s">
        <v>489</v>
      </c>
      <c r="C9581" s="68" t="s">
        <v>143</v>
      </c>
      <c r="D9581" s="68" t="s">
        <v>287</v>
      </c>
      <c r="E9581" s="68" t="s">
        <v>531</v>
      </c>
      <c r="F9581" s="68" t="s">
        <v>360</v>
      </c>
      <c r="G9581" s="68" t="s">
        <v>78</v>
      </c>
      <c r="H9581" s="68" t="s">
        <v>384</v>
      </c>
      <c r="I9581" s="68" t="s">
        <v>657</v>
      </c>
      <c r="K9581" s="65">
        <v>49</v>
      </c>
      <c r="L9581" s="65">
        <v>717</v>
      </c>
      <c r="M9581" s="65" t="s">
        <v>438</v>
      </c>
    </row>
    <row r="9582" spans="1:13" ht="12.75" customHeight="1">
      <c r="A9582" s="65" t="str">
        <f>IF(ROW()=1,"KEY",IF(ISNA(VLOOKUP(B9582,車名対応マスタ!B:D,3,FALSE)),"",IF(VLOOKUP(B9582,車名対応マスタ!B:D,3,FALSE)="","",$D9582&amp;" "&amp;IF($G9582="9","J","O")&amp;" "&amp;$I9582&amp;" "&amp;IF($I9582&lt;=TEXT(★完成資料!$A$1,"yyyymm"),TEXT(★完成資料!$A$1,"yyyymm"),"999999")&amp; " " &amp; LEFT(F9582 &amp; "          ",10))))</f>
        <v xml:space="preserve">T O 202210 yyyy00 HV        </v>
      </c>
      <c r="B9582" s="68" t="s">
        <v>489</v>
      </c>
      <c r="C9582" s="68" t="s">
        <v>143</v>
      </c>
      <c r="D9582" s="68" t="s">
        <v>287</v>
      </c>
      <c r="E9582" s="68" t="s">
        <v>531</v>
      </c>
      <c r="F9582" s="68" t="s">
        <v>360</v>
      </c>
      <c r="G9582" s="68" t="s">
        <v>78</v>
      </c>
      <c r="H9582" s="68" t="s">
        <v>384</v>
      </c>
      <c r="I9582" s="68" t="s">
        <v>663</v>
      </c>
      <c r="K9582" s="65">
        <v>20</v>
      </c>
      <c r="L9582" s="65">
        <v>717</v>
      </c>
      <c r="M9582" s="65" t="s">
        <v>438</v>
      </c>
    </row>
    <row r="9583" spans="1:13" ht="12.75" customHeight="1">
      <c r="A9583" s="65" t="str">
        <f>IF(ROW()=1,"KEY",IF(ISNA(VLOOKUP(B9583,車名対応マスタ!B:D,3,FALSE)),"",IF(VLOOKUP(B9583,車名対応マスタ!B:D,3,FALSE)="","",$D9583&amp;" "&amp;IF($G9583="9","J","O")&amp;" "&amp;$I9583&amp;" "&amp;IF($I9583&lt;=TEXT(★完成資料!$A$1,"yyyymm"),TEXT(★完成資料!$A$1,"yyyymm"),"999999")&amp; " " &amp; LEFT(F9583 &amp; "          ",10))))</f>
        <v xml:space="preserve">T O 202201 yyyy00 HV        </v>
      </c>
      <c r="B9583" s="68" t="s">
        <v>489</v>
      </c>
      <c r="C9583" s="68" t="s">
        <v>143</v>
      </c>
      <c r="D9583" s="68" t="s">
        <v>287</v>
      </c>
      <c r="E9583" s="68" t="s">
        <v>531</v>
      </c>
      <c r="F9583" s="68" t="s">
        <v>360</v>
      </c>
      <c r="G9583" s="68" t="s">
        <v>78</v>
      </c>
      <c r="H9583" s="68" t="s">
        <v>384</v>
      </c>
      <c r="I9583" s="68" t="s">
        <v>639</v>
      </c>
      <c r="J9583" s="65">
        <v>19</v>
      </c>
      <c r="K9583" s="65">
        <v>0</v>
      </c>
      <c r="L9583" s="65">
        <v>711</v>
      </c>
      <c r="M9583" s="65" t="s">
        <v>462</v>
      </c>
    </row>
    <row r="9584" spans="1:13" ht="12.75" customHeight="1">
      <c r="A9584" s="65" t="str">
        <f>IF(ROW()=1,"KEY",IF(ISNA(VLOOKUP(B9584,車名対応マスタ!B:D,3,FALSE)),"",IF(VLOOKUP(B9584,車名対応マスタ!B:D,3,FALSE)="","",$D9584&amp;" "&amp;IF($G9584="9","J","O")&amp;" "&amp;$I9584&amp;" "&amp;IF($I9584&lt;=TEXT(★完成資料!$A$1,"yyyymm"),TEXT(★完成資料!$A$1,"yyyymm"),"999999")&amp; " " &amp; LEFT(F9584 &amp; "          ",10))))</f>
        <v xml:space="preserve">T O 202202 yyyy00 HV        </v>
      </c>
      <c r="B9584" s="68" t="s">
        <v>489</v>
      </c>
      <c r="C9584" s="68" t="s">
        <v>143</v>
      </c>
      <c r="D9584" s="68" t="s">
        <v>287</v>
      </c>
      <c r="E9584" s="68" t="s">
        <v>531</v>
      </c>
      <c r="F9584" s="68" t="s">
        <v>360</v>
      </c>
      <c r="G9584" s="68" t="s">
        <v>78</v>
      </c>
      <c r="H9584" s="68" t="s">
        <v>384</v>
      </c>
      <c r="I9584" s="68" t="s">
        <v>640</v>
      </c>
      <c r="J9584" s="65">
        <v>19</v>
      </c>
      <c r="K9584" s="65">
        <v>0</v>
      </c>
      <c r="L9584" s="65">
        <v>711</v>
      </c>
      <c r="M9584" s="65" t="s">
        <v>462</v>
      </c>
    </row>
    <row r="9585" spans="1:13" ht="12.75" customHeight="1">
      <c r="A9585" s="65" t="str">
        <f>IF(ROW()=1,"KEY",IF(ISNA(VLOOKUP(B9585,車名対応マスタ!B:D,3,FALSE)),"",IF(VLOOKUP(B9585,車名対応マスタ!B:D,3,FALSE)="","",$D9585&amp;" "&amp;IF($G9585="9","J","O")&amp;" "&amp;$I9585&amp;" "&amp;IF($I9585&lt;=TEXT(★完成資料!$A$1,"yyyymm"),TEXT(★完成資料!$A$1,"yyyymm"),"999999")&amp; " " &amp; LEFT(F9585 &amp; "          ",10))))</f>
        <v xml:space="preserve">T O 202203 yyyy00 HV        </v>
      </c>
      <c r="B9585" s="68" t="s">
        <v>489</v>
      </c>
      <c r="C9585" s="68" t="s">
        <v>143</v>
      </c>
      <c r="D9585" s="68" t="s">
        <v>287</v>
      </c>
      <c r="E9585" s="68" t="s">
        <v>531</v>
      </c>
      <c r="F9585" s="68" t="s">
        <v>360</v>
      </c>
      <c r="G9585" s="68" t="s">
        <v>78</v>
      </c>
      <c r="H9585" s="68" t="s">
        <v>384</v>
      </c>
      <c r="I9585" s="68" t="s">
        <v>641</v>
      </c>
      <c r="J9585" s="65">
        <v>19</v>
      </c>
      <c r="K9585" s="65">
        <v>0</v>
      </c>
      <c r="L9585" s="65">
        <v>711</v>
      </c>
      <c r="M9585" s="65" t="s">
        <v>462</v>
      </c>
    </row>
    <row r="9586" spans="1:13" ht="12.75" customHeight="1">
      <c r="A9586" s="65" t="str">
        <f>IF(ROW()=1,"KEY",IF(ISNA(VLOOKUP(B9586,車名対応マスタ!B:D,3,FALSE)),"",IF(VLOOKUP(B9586,車名対応マスタ!B:D,3,FALSE)="","",$D9586&amp;" "&amp;IF($G9586="9","J","O")&amp;" "&amp;$I9586&amp;" "&amp;IF($I9586&lt;=TEXT(★完成資料!$A$1,"yyyymm"),TEXT(★完成資料!$A$1,"yyyymm"),"999999")&amp; " " &amp; LEFT(F9586 &amp; "          ",10))))</f>
        <v xml:space="preserve">T O 202204 yyyy00 HV        </v>
      </c>
      <c r="B9586" s="68" t="s">
        <v>489</v>
      </c>
      <c r="C9586" s="68" t="s">
        <v>143</v>
      </c>
      <c r="D9586" s="68" t="s">
        <v>287</v>
      </c>
      <c r="E9586" s="68" t="s">
        <v>531</v>
      </c>
      <c r="F9586" s="68" t="s">
        <v>360</v>
      </c>
      <c r="G9586" s="68" t="s">
        <v>78</v>
      </c>
      <c r="H9586" s="68" t="s">
        <v>384</v>
      </c>
      <c r="I9586" s="68" t="s">
        <v>642</v>
      </c>
      <c r="J9586" s="65">
        <v>20</v>
      </c>
      <c r="K9586" s="65">
        <v>0</v>
      </c>
      <c r="L9586" s="65">
        <v>711</v>
      </c>
      <c r="M9586" s="65" t="s">
        <v>462</v>
      </c>
    </row>
    <row r="9587" spans="1:13" ht="12.75" customHeight="1">
      <c r="A9587" s="65" t="str">
        <f>IF(ROW()=1,"KEY",IF(ISNA(VLOOKUP(B9587,車名対応マスタ!B:D,3,FALSE)),"",IF(VLOOKUP(B9587,車名対応マスタ!B:D,3,FALSE)="","",$D9587&amp;" "&amp;IF($G9587="9","J","O")&amp;" "&amp;$I9587&amp;" "&amp;IF($I9587&lt;=TEXT(★完成資料!$A$1,"yyyymm"),TEXT(★完成資料!$A$1,"yyyymm"),"999999")&amp; " " &amp; LEFT(F9587 &amp; "          ",10))))</f>
        <v xml:space="preserve">T O 202205 yyyy00 HV        </v>
      </c>
      <c r="B9587" s="68" t="s">
        <v>489</v>
      </c>
      <c r="C9587" s="68" t="s">
        <v>143</v>
      </c>
      <c r="D9587" s="68" t="s">
        <v>287</v>
      </c>
      <c r="E9587" s="68" t="s">
        <v>531</v>
      </c>
      <c r="F9587" s="68" t="s">
        <v>360</v>
      </c>
      <c r="G9587" s="68" t="s">
        <v>78</v>
      </c>
      <c r="H9587" s="68" t="s">
        <v>384</v>
      </c>
      <c r="I9587" s="68" t="s">
        <v>647</v>
      </c>
      <c r="J9587" s="65">
        <v>16</v>
      </c>
      <c r="K9587" s="65">
        <v>0</v>
      </c>
      <c r="L9587" s="65">
        <v>711</v>
      </c>
      <c r="M9587" s="65" t="s">
        <v>462</v>
      </c>
    </row>
    <row r="9588" spans="1:13" ht="12.75" customHeight="1">
      <c r="A9588" s="65" t="str">
        <f>IF(ROW()=1,"KEY",IF(ISNA(VLOOKUP(B9588,車名対応マスタ!B:D,3,FALSE)),"",IF(VLOOKUP(B9588,車名対応マスタ!B:D,3,FALSE)="","",$D9588&amp;" "&amp;IF($G9588="9","J","O")&amp;" "&amp;$I9588&amp;" "&amp;IF($I9588&lt;=TEXT(★完成資料!$A$1,"yyyymm"),TEXT(★完成資料!$A$1,"yyyymm"),"999999")&amp; " " &amp; LEFT(F9588 &amp; "          ",10))))</f>
        <v xml:space="preserve">T O 202206 yyyy00 HV        </v>
      </c>
      <c r="B9588" s="68" t="s">
        <v>489</v>
      </c>
      <c r="C9588" s="68" t="s">
        <v>143</v>
      </c>
      <c r="D9588" s="68" t="s">
        <v>287</v>
      </c>
      <c r="E9588" s="68" t="s">
        <v>531</v>
      </c>
      <c r="F9588" s="68" t="s">
        <v>360</v>
      </c>
      <c r="G9588" s="68" t="s">
        <v>78</v>
      </c>
      <c r="H9588" s="68" t="s">
        <v>384</v>
      </c>
      <c r="I9588" s="68" t="s">
        <v>652</v>
      </c>
      <c r="J9588" s="65">
        <v>16</v>
      </c>
      <c r="K9588" s="65">
        <v>0</v>
      </c>
      <c r="L9588" s="65">
        <v>711</v>
      </c>
      <c r="M9588" s="65" t="s">
        <v>462</v>
      </c>
    </row>
    <row r="9589" spans="1:13" ht="12.75" customHeight="1">
      <c r="A9589" s="65" t="str">
        <f>IF(ROW()=1,"KEY",IF(ISNA(VLOOKUP(B9589,車名対応マスタ!B:D,3,FALSE)),"",IF(VLOOKUP(B9589,車名対応マスタ!B:D,3,FALSE)="","",$D9589&amp;" "&amp;IF($G9589="9","J","O")&amp;" "&amp;$I9589&amp;" "&amp;IF($I9589&lt;=TEXT(★完成資料!$A$1,"yyyymm"),TEXT(★完成資料!$A$1,"yyyymm"),"999999")&amp; " " &amp; LEFT(F9589 &amp; "          ",10))))</f>
        <v xml:space="preserve">T O 202207 yyyy00 HV        </v>
      </c>
      <c r="B9589" s="68" t="s">
        <v>489</v>
      </c>
      <c r="C9589" s="68" t="s">
        <v>143</v>
      </c>
      <c r="D9589" s="68" t="s">
        <v>287</v>
      </c>
      <c r="E9589" s="68" t="s">
        <v>531</v>
      </c>
      <c r="F9589" s="68" t="s">
        <v>360</v>
      </c>
      <c r="G9589" s="68" t="s">
        <v>78</v>
      </c>
      <c r="H9589" s="68" t="s">
        <v>384</v>
      </c>
      <c r="I9589" s="68" t="s">
        <v>655</v>
      </c>
      <c r="J9589" s="65">
        <v>13</v>
      </c>
      <c r="K9589" s="65">
        <v>0</v>
      </c>
      <c r="L9589" s="65">
        <v>711</v>
      </c>
      <c r="M9589" s="65" t="s">
        <v>462</v>
      </c>
    </row>
    <row r="9590" spans="1:13" ht="12.75" customHeight="1">
      <c r="A9590" s="65" t="str">
        <f>IF(ROW()=1,"KEY",IF(ISNA(VLOOKUP(B9590,車名対応マスタ!B:D,3,FALSE)),"",IF(VLOOKUP(B9590,車名対応マスタ!B:D,3,FALSE)="","",$D9590&amp;" "&amp;IF($G9590="9","J","O")&amp;" "&amp;$I9590&amp;" "&amp;IF($I9590&lt;=TEXT(★完成資料!$A$1,"yyyymm"),TEXT(★完成資料!$A$1,"yyyymm"),"999999")&amp; " " &amp; LEFT(F9590 &amp; "          ",10))))</f>
        <v xml:space="preserve">T O 202208 yyyy00 HV        </v>
      </c>
      <c r="B9590" s="68" t="s">
        <v>489</v>
      </c>
      <c r="C9590" s="68" t="s">
        <v>143</v>
      </c>
      <c r="D9590" s="68" t="s">
        <v>287</v>
      </c>
      <c r="E9590" s="68" t="s">
        <v>531</v>
      </c>
      <c r="F9590" s="68" t="s">
        <v>360</v>
      </c>
      <c r="G9590" s="68" t="s">
        <v>78</v>
      </c>
      <c r="H9590" s="68" t="s">
        <v>384</v>
      </c>
      <c r="I9590" s="68" t="s">
        <v>656</v>
      </c>
      <c r="J9590" s="65">
        <v>14</v>
      </c>
      <c r="K9590" s="65">
        <v>0</v>
      </c>
      <c r="L9590" s="65">
        <v>711</v>
      </c>
      <c r="M9590" s="65" t="s">
        <v>462</v>
      </c>
    </row>
    <row r="9591" spans="1:13" ht="12.75" customHeight="1">
      <c r="A9591" s="65" t="str">
        <f>IF(ROW()=1,"KEY",IF(ISNA(VLOOKUP(B9591,車名対応マスタ!B:D,3,FALSE)),"",IF(VLOOKUP(B9591,車名対応マスタ!B:D,3,FALSE)="","",$D9591&amp;" "&amp;IF($G9591="9","J","O")&amp;" "&amp;$I9591&amp;" "&amp;IF($I9591&lt;=TEXT(★完成資料!$A$1,"yyyymm"),TEXT(★完成資料!$A$1,"yyyymm"),"999999")&amp; " " &amp; LEFT(F9591 &amp; "          ",10))))</f>
        <v xml:space="preserve">T O 202209 yyyy00 HV        </v>
      </c>
      <c r="B9591" s="68" t="s">
        <v>489</v>
      </c>
      <c r="C9591" s="68" t="s">
        <v>143</v>
      </c>
      <c r="D9591" s="68" t="s">
        <v>287</v>
      </c>
      <c r="E9591" s="68" t="s">
        <v>531</v>
      </c>
      <c r="F9591" s="68" t="s">
        <v>360</v>
      </c>
      <c r="G9591" s="68" t="s">
        <v>78</v>
      </c>
      <c r="H9591" s="68" t="s">
        <v>384</v>
      </c>
      <c r="I9591" s="68" t="s">
        <v>657</v>
      </c>
      <c r="J9591" s="65">
        <v>11</v>
      </c>
      <c r="K9591" s="65">
        <v>0</v>
      </c>
      <c r="L9591" s="65">
        <v>711</v>
      </c>
      <c r="M9591" s="65" t="s">
        <v>462</v>
      </c>
    </row>
    <row r="9592" spans="1:13" ht="12.75" customHeight="1">
      <c r="A9592" s="65" t="str">
        <f>IF(ROW()=1,"KEY",IF(ISNA(VLOOKUP(B9592,車名対応マスタ!B:D,3,FALSE)),"",IF(VLOOKUP(B9592,車名対応マスタ!B:D,3,FALSE)="","",$D9592&amp;" "&amp;IF($G9592="9","J","O")&amp;" "&amp;$I9592&amp;" "&amp;IF($I9592&lt;=TEXT(★完成資料!$A$1,"yyyymm"),TEXT(★完成資料!$A$1,"yyyymm"),"999999")&amp; " " &amp; LEFT(F9592 &amp; "          ",10))))</f>
        <v xml:space="preserve">T O 202210 yyyy00 HV        </v>
      </c>
      <c r="B9592" s="68" t="s">
        <v>489</v>
      </c>
      <c r="C9592" s="68" t="s">
        <v>143</v>
      </c>
      <c r="D9592" s="68" t="s">
        <v>287</v>
      </c>
      <c r="E9592" s="68" t="s">
        <v>531</v>
      </c>
      <c r="F9592" s="68" t="s">
        <v>360</v>
      </c>
      <c r="G9592" s="68" t="s">
        <v>78</v>
      </c>
      <c r="H9592" s="68" t="s">
        <v>384</v>
      </c>
      <c r="I9592" s="68" t="s">
        <v>663</v>
      </c>
      <c r="J9592" s="65">
        <v>21</v>
      </c>
      <c r="K9592" s="65">
        <v>0</v>
      </c>
      <c r="L9592" s="65">
        <v>711</v>
      </c>
      <c r="M9592" s="65" t="s">
        <v>462</v>
      </c>
    </row>
    <row r="9593" spans="1:13" ht="12.75" customHeight="1">
      <c r="A9593" s="65" t="str">
        <f>IF(ROW()=1,"KEY",IF(ISNA(VLOOKUP(B9593,車名対応マスタ!B:D,3,FALSE)),"",IF(VLOOKUP(B9593,車名対応マスタ!B:D,3,FALSE)="","",$D9593&amp;" "&amp;IF($G9593="9","J","O")&amp;" "&amp;$I9593&amp;" "&amp;IF($I9593&lt;=TEXT(★完成資料!$A$1,"yyyymm"),TEXT(★完成資料!$A$1,"yyyymm"),"999999")&amp; " " &amp; LEFT(F9593 &amp; "          ",10))))</f>
        <v xml:space="preserve">T O 202201 yyyy00 HV        </v>
      </c>
      <c r="B9593" s="68" t="s">
        <v>489</v>
      </c>
      <c r="C9593" s="68" t="s">
        <v>143</v>
      </c>
      <c r="D9593" s="68" t="s">
        <v>287</v>
      </c>
      <c r="E9593" s="68" t="s">
        <v>531</v>
      </c>
      <c r="F9593" s="68" t="s">
        <v>360</v>
      </c>
      <c r="G9593" s="68" t="s">
        <v>78</v>
      </c>
      <c r="H9593" s="68" t="s">
        <v>384</v>
      </c>
      <c r="I9593" s="68" t="s">
        <v>639</v>
      </c>
      <c r="J9593" s="65">
        <v>19</v>
      </c>
      <c r="K9593" s="65">
        <v>8</v>
      </c>
      <c r="L9593" s="65">
        <v>619</v>
      </c>
      <c r="M9593" s="65" t="s">
        <v>512</v>
      </c>
    </row>
    <row r="9594" spans="1:13" ht="12.75" customHeight="1">
      <c r="A9594" s="65" t="str">
        <f>IF(ROW()=1,"KEY",IF(ISNA(VLOOKUP(B9594,車名対応マスタ!B:D,3,FALSE)),"",IF(VLOOKUP(B9594,車名対応マスタ!B:D,3,FALSE)="","",$D9594&amp;" "&amp;IF($G9594="9","J","O")&amp;" "&amp;$I9594&amp;" "&amp;IF($I9594&lt;=TEXT(★完成資料!$A$1,"yyyymm"),TEXT(★完成資料!$A$1,"yyyymm"),"999999")&amp; " " &amp; LEFT(F9594 &amp; "          ",10))))</f>
        <v xml:space="preserve">T O 202202 yyyy00 HV        </v>
      </c>
      <c r="B9594" s="68" t="s">
        <v>489</v>
      </c>
      <c r="C9594" s="68" t="s">
        <v>143</v>
      </c>
      <c r="D9594" s="68" t="s">
        <v>287</v>
      </c>
      <c r="E9594" s="68" t="s">
        <v>531</v>
      </c>
      <c r="F9594" s="68" t="s">
        <v>360</v>
      </c>
      <c r="G9594" s="68" t="s">
        <v>78</v>
      </c>
      <c r="H9594" s="68" t="s">
        <v>384</v>
      </c>
      <c r="I9594" s="68" t="s">
        <v>640</v>
      </c>
      <c r="J9594" s="65">
        <v>17</v>
      </c>
      <c r="K9594" s="65">
        <v>11</v>
      </c>
      <c r="L9594" s="65">
        <v>619</v>
      </c>
      <c r="M9594" s="65" t="s">
        <v>512</v>
      </c>
    </row>
    <row r="9595" spans="1:13" ht="12.75" customHeight="1">
      <c r="A9595" s="65" t="str">
        <f>IF(ROW()=1,"KEY",IF(ISNA(VLOOKUP(B9595,車名対応マスタ!B:D,3,FALSE)),"",IF(VLOOKUP(B9595,車名対応マスタ!B:D,3,FALSE)="","",$D9595&amp;" "&amp;IF($G9595="9","J","O")&amp;" "&amp;$I9595&amp;" "&amp;IF($I9595&lt;=TEXT(★完成資料!$A$1,"yyyymm"),TEXT(★完成資料!$A$1,"yyyymm"),"999999")&amp; " " &amp; LEFT(F9595 &amp; "          ",10))))</f>
        <v xml:space="preserve">T O 202203 yyyy00 HV        </v>
      </c>
      <c r="B9595" s="68" t="s">
        <v>489</v>
      </c>
      <c r="C9595" s="68" t="s">
        <v>143</v>
      </c>
      <c r="D9595" s="68" t="s">
        <v>287</v>
      </c>
      <c r="E9595" s="68" t="s">
        <v>531</v>
      </c>
      <c r="F9595" s="68" t="s">
        <v>360</v>
      </c>
      <c r="G9595" s="68" t="s">
        <v>78</v>
      </c>
      <c r="H9595" s="68" t="s">
        <v>384</v>
      </c>
      <c r="I9595" s="68" t="s">
        <v>641</v>
      </c>
      <c r="J9595" s="65">
        <v>18</v>
      </c>
      <c r="K9595" s="65">
        <v>14</v>
      </c>
      <c r="L9595" s="65">
        <v>619</v>
      </c>
      <c r="M9595" s="65" t="s">
        <v>512</v>
      </c>
    </row>
    <row r="9596" spans="1:13" ht="12.75" customHeight="1">
      <c r="A9596" s="65" t="str">
        <f>IF(ROW()=1,"KEY",IF(ISNA(VLOOKUP(B9596,車名対応マスタ!B:D,3,FALSE)),"",IF(VLOOKUP(B9596,車名対応マスタ!B:D,3,FALSE)="","",$D9596&amp;" "&amp;IF($G9596="9","J","O")&amp;" "&amp;$I9596&amp;" "&amp;IF($I9596&lt;=TEXT(★完成資料!$A$1,"yyyymm"),TEXT(★完成資料!$A$1,"yyyymm"),"999999")&amp; " " &amp; LEFT(F9596 &amp; "          ",10))))</f>
        <v xml:space="preserve">T O 202204 yyyy00 HV        </v>
      </c>
      <c r="B9596" s="68" t="s">
        <v>489</v>
      </c>
      <c r="C9596" s="68" t="s">
        <v>143</v>
      </c>
      <c r="D9596" s="68" t="s">
        <v>287</v>
      </c>
      <c r="E9596" s="68" t="s">
        <v>531</v>
      </c>
      <c r="F9596" s="68" t="s">
        <v>360</v>
      </c>
      <c r="G9596" s="68" t="s">
        <v>78</v>
      </c>
      <c r="H9596" s="68" t="s">
        <v>384</v>
      </c>
      <c r="I9596" s="68" t="s">
        <v>642</v>
      </c>
      <c r="J9596" s="65">
        <v>22</v>
      </c>
      <c r="K9596" s="65">
        <v>9</v>
      </c>
      <c r="L9596" s="65">
        <v>619</v>
      </c>
      <c r="M9596" s="65" t="s">
        <v>512</v>
      </c>
    </row>
    <row r="9597" spans="1:13" ht="12.75" customHeight="1">
      <c r="A9597" s="65" t="str">
        <f>IF(ROW()=1,"KEY",IF(ISNA(VLOOKUP(B9597,車名対応マスタ!B:D,3,FALSE)),"",IF(VLOOKUP(B9597,車名対応マスタ!B:D,3,FALSE)="","",$D9597&amp;" "&amp;IF($G9597="9","J","O")&amp;" "&amp;$I9597&amp;" "&amp;IF($I9597&lt;=TEXT(★完成資料!$A$1,"yyyymm"),TEXT(★完成資料!$A$1,"yyyymm"),"999999")&amp; " " &amp; LEFT(F9597 &amp; "          ",10))))</f>
        <v xml:space="preserve">T O 202205 yyyy00 HV        </v>
      </c>
      <c r="B9597" s="68" t="s">
        <v>489</v>
      </c>
      <c r="C9597" s="68" t="s">
        <v>143</v>
      </c>
      <c r="D9597" s="68" t="s">
        <v>287</v>
      </c>
      <c r="E9597" s="68" t="s">
        <v>531</v>
      </c>
      <c r="F9597" s="68" t="s">
        <v>360</v>
      </c>
      <c r="G9597" s="68" t="s">
        <v>78</v>
      </c>
      <c r="H9597" s="68" t="s">
        <v>384</v>
      </c>
      <c r="I9597" s="68" t="s">
        <v>647</v>
      </c>
      <c r="J9597" s="65">
        <v>16</v>
      </c>
      <c r="K9597" s="65">
        <v>13</v>
      </c>
      <c r="L9597" s="65">
        <v>619</v>
      </c>
      <c r="M9597" s="65" t="s">
        <v>512</v>
      </c>
    </row>
    <row r="9598" spans="1:13" ht="12.75" customHeight="1">
      <c r="A9598" s="65" t="str">
        <f>IF(ROW()=1,"KEY",IF(ISNA(VLOOKUP(B9598,車名対応マスタ!B:D,3,FALSE)),"",IF(VLOOKUP(B9598,車名対応マスタ!B:D,3,FALSE)="","",$D9598&amp;" "&amp;IF($G9598="9","J","O")&amp;" "&amp;$I9598&amp;" "&amp;IF($I9598&lt;=TEXT(★完成資料!$A$1,"yyyymm"),TEXT(★完成資料!$A$1,"yyyymm"),"999999")&amp; " " &amp; LEFT(F9598 &amp; "          ",10))))</f>
        <v xml:space="preserve">T O 202206 yyyy00 HV        </v>
      </c>
      <c r="B9598" s="68" t="s">
        <v>489</v>
      </c>
      <c r="C9598" s="68" t="s">
        <v>143</v>
      </c>
      <c r="D9598" s="68" t="s">
        <v>287</v>
      </c>
      <c r="E9598" s="68" t="s">
        <v>531</v>
      </c>
      <c r="F9598" s="68" t="s">
        <v>360</v>
      </c>
      <c r="G9598" s="68" t="s">
        <v>78</v>
      </c>
      <c r="H9598" s="68" t="s">
        <v>384</v>
      </c>
      <c r="I9598" s="68" t="s">
        <v>652</v>
      </c>
      <c r="J9598" s="65">
        <v>37</v>
      </c>
      <c r="K9598" s="65">
        <v>22</v>
      </c>
      <c r="L9598" s="65">
        <v>619</v>
      </c>
      <c r="M9598" s="65" t="s">
        <v>512</v>
      </c>
    </row>
    <row r="9599" spans="1:13" ht="12.75" customHeight="1">
      <c r="A9599" s="65" t="str">
        <f>IF(ROW()=1,"KEY",IF(ISNA(VLOOKUP(B9599,車名対応マスタ!B:D,3,FALSE)),"",IF(VLOOKUP(B9599,車名対応マスタ!B:D,3,FALSE)="","",$D9599&amp;" "&amp;IF($G9599="9","J","O")&amp;" "&amp;$I9599&amp;" "&amp;IF($I9599&lt;=TEXT(★完成資料!$A$1,"yyyymm"),TEXT(★完成資料!$A$1,"yyyymm"),"999999")&amp; " " &amp; LEFT(F9599 &amp; "          ",10))))</f>
        <v xml:space="preserve">T O 202207 yyyy00 HV        </v>
      </c>
      <c r="B9599" s="68" t="s">
        <v>489</v>
      </c>
      <c r="C9599" s="68" t="s">
        <v>143</v>
      </c>
      <c r="D9599" s="68" t="s">
        <v>287</v>
      </c>
      <c r="E9599" s="68" t="s">
        <v>531</v>
      </c>
      <c r="F9599" s="68" t="s">
        <v>360</v>
      </c>
      <c r="G9599" s="68" t="s">
        <v>78</v>
      </c>
      <c r="H9599" s="68" t="s">
        <v>384</v>
      </c>
      <c r="I9599" s="68" t="s">
        <v>655</v>
      </c>
      <c r="J9599" s="65">
        <v>2</v>
      </c>
      <c r="K9599" s="65">
        <v>2</v>
      </c>
      <c r="L9599" s="65">
        <v>619</v>
      </c>
      <c r="M9599" s="65" t="s">
        <v>512</v>
      </c>
    </row>
    <row r="9600" spans="1:13" ht="12.75" customHeight="1">
      <c r="A9600" s="65" t="str">
        <f>IF(ROW()=1,"KEY",IF(ISNA(VLOOKUP(B9600,車名対応マスタ!B:D,3,FALSE)),"",IF(VLOOKUP(B9600,車名対応マスタ!B:D,3,FALSE)="","",$D9600&amp;" "&amp;IF($G9600="9","J","O")&amp;" "&amp;$I9600&amp;" "&amp;IF($I9600&lt;=TEXT(★完成資料!$A$1,"yyyymm"),TEXT(★完成資料!$A$1,"yyyymm"),"999999")&amp; " " &amp; LEFT(F9600 &amp; "          ",10))))</f>
        <v xml:space="preserve">T O 202208 yyyy00 HV        </v>
      </c>
      <c r="B9600" s="68" t="s">
        <v>489</v>
      </c>
      <c r="C9600" s="68" t="s">
        <v>143</v>
      </c>
      <c r="D9600" s="68" t="s">
        <v>287</v>
      </c>
      <c r="E9600" s="68" t="s">
        <v>531</v>
      </c>
      <c r="F9600" s="68" t="s">
        <v>360</v>
      </c>
      <c r="G9600" s="68" t="s">
        <v>78</v>
      </c>
      <c r="H9600" s="68" t="s">
        <v>384</v>
      </c>
      <c r="I9600" s="68" t="s">
        <v>656</v>
      </c>
      <c r="J9600" s="65">
        <v>36</v>
      </c>
      <c r="K9600" s="65">
        <v>9</v>
      </c>
      <c r="L9600" s="65">
        <v>619</v>
      </c>
      <c r="M9600" s="65" t="s">
        <v>512</v>
      </c>
    </row>
    <row r="9601" spans="1:13" ht="12.75" customHeight="1">
      <c r="A9601" s="65" t="str">
        <f>IF(ROW()=1,"KEY",IF(ISNA(VLOOKUP(B9601,車名対応マスタ!B:D,3,FALSE)),"",IF(VLOOKUP(B9601,車名対応マスタ!B:D,3,FALSE)="","",$D9601&amp;" "&amp;IF($G9601="9","J","O")&amp;" "&amp;$I9601&amp;" "&amp;IF($I9601&lt;=TEXT(★完成資料!$A$1,"yyyymm"),TEXT(★完成資料!$A$1,"yyyymm"),"999999")&amp; " " &amp; LEFT(F9601 &amp; "          ",10))))</f>
        <v xml:space="preserve">T O 202209 yyyy00 HV        </v>
      </c>
      <c r="B9601" s="68" t="s">
        <v>489</v>
      </c>
      <c r="C9601" s="68" t="s">
        <v>143</v>
      </c>
      <c r="D9601" s="68" t="s">
        <v>287</v>
      </c>
      <c r="E9601" s="68" t="s">
        <v>531</v>
      </c>
      <c r="F9601" s="68" t="s">
        <v>360</v>
      </c>
      <c r="G9601" s="68" t="s">
        <v>78</v>
      </c>
      <c r="H9601" s="68" t="s">
        <v>384</v>
      </c>
      <c r="I9601" s="68" t="s">
        <v>657</v>
      </c>
      <c r="J9601" s="65">
        <v>20</v>
      </c>
      <c r="K9601" s="65">
        <v>24</v>
      </c>
      <c r="L9601" s="65">
        <v>619</v>
      </c>
      <c r="M9601" s="65" t="s">
        <v>512</v>
      </c>
    </row>
    <row r="9602" spans="1:13" ht="12.75" customHeight="1">
      <c r="A9602" s="65" t="str">
        <f>IF(ROW()=1,"KEY",IF(ISNA(VLOOKUP(B9602,車名対応マスタ!B:D,3,FALSE)),"",IF(VLOOKUP(B9602,車名対応マスタ!B:D,3,FALSE)="","",$D9602&amp;" "&amp;IF($G9602="9","J","O")&amp;" "&amp;$I9602&amp;" "&amp;IF($I9602&lt;=TEXT(★完成資料!$A$1,"yyyymm"),TEXT(★完成資料!$A$1,"yyyymm"),"999999")&amp; " " &amp; LEFT(F9602 &amp; "          ",10))))</f>
        <v xml:space="preserve">T O 202210 yyyy00 HV        </v>
      </c>
      <c r="B9602" s="68" t="s">
        <v>489</v>
      </c>
      <c r="C9602" s="68" t="s">
        <v>143</v>
      </c>
      <c r="D9602" s="68" t="s">
        <v>287</v>
      </c>
      <c r="E9602" s="68" t="s">
        <v>531</v>
      </c>
      <c r="F9602" s="68" t="s">
        <v>360</v>
      </c>
      <c r="G9602" s="68" t="s">
        <v>78</v>
      </c>
      <c r="H9602" s="68" t="s">
        <v>384</v>
      </c>
      <c r="I9602" s="68" t="s">
        <v>663</v>
      </c>
      <c r="J9602" s="65">
        <v>9</v>
      </c>
      <c r="K9602" s="65">
        <v>10</v>
      </c>
      <c r="L9602" s="65">
        <v>619</v>
      </c>
      <c r="M9602" s="65" t="s">
        <v>512</v>
      </c>
    </row>
    <row r="9603" spans="1:13" ht="12.75" customHeight="1">
      <c r="A9603" s="65" t="str">
        <f>IF(ROW()=1,"KEY",IF(ISNA(VLOOKUP(B9603,車名対応マスタ!B:D,3,FALSE)),"",IF(VLOOKUP(B9603,車名対応マスタ!B:D,3,FALSE)="","",$D9603&amp;" "&amp;IF($G9603="9","J","O")&amp;" "&amp;$I9603&amp;" "&amp;IF($I9603&lt;=TEXT(★完成資料!$A$1,"yyyymm"),TEXT(★完成資料!$A$1,"yyyymm"),"999999")&amp; " " &amp; LEFT(F9603 &amp; "          ",10))))</f>
        <v xml:space="preserve">T O 202206 yyyy00 HV        </v>
      </c>
      <c r="B9603" s="68" t="s">
        <v>489</v>
      </c>
      <c r="C9603" s="68" t="s">
        <v>143</v>
      </c>
      <c r="D9603" s="68" t="s">
        <v>287</v>
      </c>
      <c r="E9603" s="68" t="s">
        <v>531</v>
      </c>
      <c r="F9603" s="68" t="s">
        <v>360</v>
      </c>
      <c r="G9603" s="68" t="s">
        <v>78</v>
      </c>
      <c r="H9603" s="68" t="s">
        <v>384</v>
      </c>
      <c r="I9603" s="68" t="s">
        <v>652</v>
      </c>
      <c r="J9603" s="65">
        <v>3</v>
      </c>
      <c r="K9603" s="65">
        <v>0</v>
      </c>
      <c r="L9603" s="65">
        <v>706</v>
      </c>
      <c r="M9603" s="65" t="s">
        <v>250</v>
      </c>
    </row>
    <row r="9604" spans="1:13" ht="12.75" customHeight="1">
      <c r="A9604" s="65" t="str">
        <f>IF(ROW()=1,"KEY",IF(ISNA(VLOOKUP(B9604,車名対応マスタ!B:D,3,FALSE)),"",IF(VLOOKUP(B9604,車名対応マスタ!B:D,3,FALSE)="","",$D9604&amp;" "&amp;IF($G9604="9","J","O")&amp;" "&amp;$I9604&amp;" "&amp;IF($I9604&lt;=TEXT(★完成資料!$A$1,"yyyymm"),TEXT(★完成資料!$A$1,"yyyymm"),"999999")&amp; " " &amp; LEFT(F9604 &amp; "          ",10))))</f>
        <v xml:space="preserve">T O 202201 yyyy00 HV        </v>
      </c>
      <c r="B9604" s="68" t="s">
        <v>489</v>
      </c>
      <c r="C9604" s="68" t="s">
        <v>143</v>
      </c>
      <c r="D9604" s="68" t="s">
        <v>287</v>
      </c>
      <c r="E9604" s="68" t="s">
        <v>531</v>
      </c>
      <c r="F9604" s="68" t="s">
        <v>360</v>
      </c>
      <c r="G9604" s="68" t="s">
        <v>78</v>
      </c>
      <c r="H9604" s="68" t="s">
        <v>384</v>
      </c>
      <c r="I9604" s="68" t="s">
        <v>639</v>
      </c>
      <c r="J9604" s="65">
        <v>1</v>
      </c>
      <c r="L9604" s="65">
        <v>714</v>
      </c>
      <c r="M9604" s="65" t="s">
        <v>456</v>
      </c>
    </row>
    <row r="9605" spans="1:13" ht="12.75" customHeight="1">
      <c r="A9605" s="65" t="str">
        <f>IF(ROW()=1,"KEY",IF(ISNA(VLOOKUP(B9605,車名対応マスタ!B:D,3,FALSE)),"",IF(VLOOKUP(B9605,車名対応マスタ!B:D,3,FALSE)="","",$D9605&amp;" "&amp;IF($G9605="9","J","O")&amp;" "&amp;$I9605&amp;" "&amp;IF($I9605&lt;=TEXT(★完成資料!$A$1,"yyyymm"),TEXT(★完成資料!$A$1,"yyyymm"),"999999")&amp; " " &amp; LEFT(F9605 &amp; "          ",10))))</f>
        <v xml:space="preserve">T O 202203 yyyy00 HV        </v>
      </c>
      <c r="B9605" s="68" t="s">
        <v>489</v>
      </c>
      <c r="C9605" s="68" t="s">
        <v>143</v>
      </c>
      <c r="D9605" s="68" t="s">
        <v>287</v>
      </c>
      <c r="E9605" s="68" t="s">
        <v>531</v>
      </c>
      <c r="F9605" s="68" t="s">
        <v>360</v>
      </c>
      <c r="G9605" s="68" t="s">
        <v>78</v>
      </c>
      <c r="H9605" s="68" t="s">
        <v>384</v>
      </c>
      <c r="I9605" s="68" t="s">
        <v>641</v>
      </c>
      <c r="J9605" s="65">
        <v>1</v>
      </c>
      <c r="L9605" s="65">
        <v>714</v>
      </c>
      <c r="M9605" s="65" t="s">
        <v>456</v>
      </c>
    </row>
    <row r="9606" spans="1:13" ht="12.75" customHeight="1">
      <c r="A9606" s="65" t="str">
        <f>IF(ROW()=1,"KEY",IF(ISNA(VLOOKUP(B9606,車名対応マスタ!B:D,3,FALSE)),"",IF(VLOOKUP(B9606,車名対応マスタ!B:D,3,FALSE)="","",$D9606&amp;" "&amp;IF($G9606="9","J","O")&amp;" "&amp;$I9606&amp;" "&amp;IF($I9606&lt;=TEXT(★完成資料!$A$1,"yyyymm"),TEXT(★完成資料!$A$1,"yyyymm"),"999999")&amp; " " &amp; LEFT(F9606 &amp; "          ",10))))</f>
        <v xml:space="preserve">T O 202205 yyyy00 HV        </v>
      </c>
      <c r="B9606" s="68" t="s">
        <v>489</v>
      </c>
      <c r="C9606" s="68" t="s">
        <v>143</v>
      </c>
      <c r="D9606" s="68" t="s">
        <v>287</v>
      </c>
      <c r="E9606" s="68" t="s">
        <v>531</v>
      </c>
      <c r="F9606" s="68" t="s">
        <v>360</v>
      </c>
      <c r="G9606" s="68" t="s">
        <v>78</v>
      </c>
      <c r="H9606" s="68" t="s">
        <v>384</v>
      </c>
      <c r="I9606" s="68" t="s">
        <v>647</v>
      </c>
      <c r="J9606" s="65">
        <v>1</v>
      </c>
      <c r="K9606" s="65">
        <v>0</v>
      </c>
      <c r="L9606" s="65">
        <v>714</v>
      </c>
      <c r="M9606" s="65" t="s">
        <v>456</v>
      </c>
    </row>
    <row r="9607" spans="1:13" ht="12.75" customHeight="1">
      <c r="A9607" s="65" t="str">
        <f>IF(ROW()=1,"KEY",IF(ISNA(VLOOKUP(B9607,車名対応マスタ!B:D,3,FALSE)),"",IF(VLOOKUP(B9607,車名対応マスタ!B:D,3,FALSE)="","",$D9607&amp;" "&amp;IF($G9607="9","J","O")&amp;" "&amp;$I9607&amp;" "&amp;IF($I9607&lt;=TEXT(★完成資料!$A$1,"yyyymm"),TEXT(★完成資料!$A$1,"yyyymm"),"999999")&amp; " " &amp; LEFT(F9607 &amp; "          ",10))))</f>
        <v xml:space="preserve">T O 202209 yyyy00 HV        </v>
      </c>
      <c r="B9607" s="68" t="s">
        <v>489</v>
      </c>
      <c r="C9607" s="68" t="s">
        <v>143</v>
      </c>
      <c r="D9607" s="68" t="s">
        <v>287</v>
      </c>
      <c r="E9607" s="68" t="s">
        <v>531</v>
      </c>
      <c r="F9607" s="68" t="s">
        <v>360</v>
      </c>
      <c r="G9607" s="68" t="s">
        <v>78</v>
      </c>
      <c r="H9607" s="68" t="s">
        <v>384</v>
      </c>
      <c r="I9607" s="68" t="s">
        <v>657</v>
      </c>
      <c r="J9607" s="65">
        <v>1</v>
      </c>
      <c r="K9607" s="65">
        <v>0</v>
      </c>
      <c r="L9607" s="65">
        <v>714</v>
      </c>
      <c r="M9607" s="65" t="s">
        <v>456</v>
      </c>
    </row>
    <row r="9608" spans="1:13" ht="12.75" customHeight="1">
      <c r="A9608" s="65" t="str">
        <f>IF(ROW()=1,"KEY",IF(ISNA(VLOOKUP(B9608,車名対応マスタ!B:D,3,FALSE)),"",IF(VLOOKUP(B9608,車名対応マスタ!B:D,3,FALSE)="","",$D9608&amp;" "&amp;IF($G9608="9","J","O")&amp;" "&amp;$I9608&amp;" "&amp;IF($I9608&lt;=TEXT(★完成資料!$A$1,"yyyymm"),TEXT(★完成資料!$A$1,"yyyymm"),"999999")&amp; " " &amp; LEFT(F9608 &amp; "          ",10))))</f>
        <v xml:space="preserve">T O 202210 yyyy00 HV        </v>
      </c>
      <c r="B9608" s="68" t="s">
        <v>489</v>
      </c>
      <c r="C9608" s="68" t="s">
        <v>143</v>
      </c>
      <c r="D9608" s="68" t="s">
        <v>287</v>
      </c>
      <c r="E9608" s="68" t="s">
        <v>531</v>
      </c>
      <c r="F9608" s="68" t="s">
        <v>360</v>
      </c>
      <c r="G9608" s="68" t="s">
        <v>78</v>
      </c>
      <c r="H9608" s="68" t="s">
        <v>384</v>
      </c>
      <c r="I9608" s="68" t="s">
        <v>663</v>
      </c>
      <c r="J9608" s="65">
        <v>1</v>
      </c>
      <c r="K9608" s="65">
        <v>0</v>
      </c>
      <c r="L9608" s="65">
        <v>714</v>
      </c>
      <c r="M9608" s="65" t="s">
        <v>456</v>
      </c>
    </row>
    <row r="9609" spans="1:13" ht="12.75" customHeight="1">
      <c r="A9609" s="65" t="str">
        <f>IF(ROW()=1,"KEY",IF(ISNA(VLOOKUP(B9609,車名対応マスタ!B:D,3,FALSE)),"",IF(VLOOKUP(B9609,車名対応マスタ!B:D,3,FALSE)="","",$D9609&amp;" "&amp;IF($G9609="9","J","O")&amp;" "&amp;$I9609&amp;" "&amp;IF($I9609&lt;=TEXT(★完成資料!$A$1,"yyyymm"),TEXT(★完成資料!$A$1,"yyyymm"),"999999")&amp; " " &amp; LEFT(F9609 &amp; "          ",10))))</f>
        <v xml:space="preserve">T O 202202 yyyy00 HV        </v>
      </c>
      <c r="B9609" s="68" t="s">
        <v>489</v>
      </c>
      <c r="C9609" s="68" t="s">
        <v>143</v>
      </c>
      <c r="D9609" s="68" t="s">
        <v>287</v>
      </c>
      <c r="E9609" s="68" t="s">
        <v>531</v>
      </c>
      <c r="F9609" s="68" t="s">
        <v>360</v>
      </c>
      <c r="G9609" s="68" t="s">
        <v>78</v>
      </c>
      <c r="H9609" s="68" t="s">
        <v>384</v>
      </c>
      <c r="I9609" s="68" t="s">
        <v>640</v>
      </c>
      <c r="J9609" s="65">
        <v>0</v>
      </c>
      <c r="K9609" s="65">
        <v>1</v>
      </c>
      <c r="L9609" s="65">
        <v>702</v>
      </c>
      <c r="M9609" s="65" t="s">
        <v>312</v>
      </c>
    </row>
    <row r="9610" spans="1:13" ht="12.75" customHeight="1">
      <c r="A9610" s="65" t="str">
        <f>IF(ROW()=1,"KEY",IF(ISNA(VLOOKUP(B9610,車名対応マスタ!B:D,3,FALSE)),"",IF(VLOOKUP(B9610,車名対応マスタ!B:D,3,FALSE)="","",$D9610&amp;" "&amp;IF($G9610="9","J","O")&amp;" "&amp;$I9610&amp;" "&amp;IF($I9610&lt;=TEXT(★完成資料!$A$1,"yyyymm"),TEXT(★完成資料!$A$1,"yyyymm"),"999999")&amp; " " &amp; LEFT(F9610 &amp; "          ",10))))</f>
        <v xml:space="preserve">T O 202203 yyyy00 HV        </v>
      </c>
      <c r="B9610" s="68" t="s">
        <v>489</v>
      </c>
      <c r="C9610" s="68" t="s">
        <v>143</v>
      </c>
      <c r="D9610" s="68" t="s">
        <v>287</v>
      </c>
      <c r="E9610" s="68" t="s">
        <v>531</v>
      </c>
      <c r="F9610" s="68" t="s">
        <v>360</v>
      </c>
      <c r="G9610" s="68" t="s">
        <v>78</v>
      </c>
      <c r="H9610" s="68" t="s">
        <v>384</v>
      </c>
      <c r="I9610" s="68" t="s">
        <v>641</v>
      </c>
      <c r="J9610" s="65">
        <v>0</v>
      </c>
      <c r="K9610" s="65">
        <v>1</v>
      </c>
      <c r="L9610" s="65">
        <v>702</v>
      </c>
      <c r="M9610" s="65" t="s">
        <v>312</v>
      </c>
    </row>
    <row r="9611" spans="1:13" ht="12.75" customHeight="1">
      <c r="A9611" s="65" t="str">
        <f>IF(ROW()=1,"KEY",IF(ISNA(VLOOKUP(B9611,車名対応マスタ!B:D,3,FALSE)),"",IF(VLOOKUP(B9611,車名対応マスタ!B:D,3,FALSE)="","",$D9611&amp;" "&amp;IF($G9611="9","J","O")&amp;" "&amp;$I9611&amp;" "&amp;IF($I9611&lt;=TEXT(★完成資料!$A$1,"yyyymm"),TEXT(★完成資料!$A$1,"yyyymm"),"999999")&amp; " " &amp; LEFT(F9611 &amp; "          ",10))))</f>
        <v xml:space="preserve">T O 202209 yyyy00 HV        </v>
      </c>
      <c r="B9611" s="68" t="s">
        <v>489</v>
      </c>
      <c r="C9611" s="68" t="s">
        <v>143</v>
      </c>
      <c r="D9611" s="68" t="s">
        <v>287</v>
      </c>
      <c r="E9611" s="68" t="s">
        <v>531</v>
      </c>
      <c r="F9611" s="68" t="s">
        <v>360</v>
      </c>
      <c r="G9611" s="68" t="s">
        <v>78</v>
      </c>
      <c r="H9611" s="68" t="s">
        <v>384</v>
      </c>
      <c r="I9611" s="68" t="s">
        <v>657</v>
      </c>
      <c r="J9611" s="65">
        <v>4</v>
      </c>
      <c r="K9611" s="65">
        <v>1</v>
      </c>
      <c r="L9611" s="65">
        <v>702</v>
      </c>
      <c r="M9611" s="65" t="s">
        <v>312</v>
      </c>
    </row>
    <row r="9612" spans="1:13" ht="12.75" customHeight="1">
      <c r="A9612" s="65" t="str">
        <f>IF(ROW()=1,"KEY",IF(ISNA(VLOOKUP(B9612,車名対応マスタ!B:D,3,FALSE)),"",IF(VLOOKUP(B9612,車名対応マスタ!B:D,3,FALSE)="","",$D9612&amp;" "&amp;IF($G9612="9","J","O")&amp;" "&amp;$I9612&amp;" "&amp;IF($I9612&lt;=TEXT(★完成資料!$A$1,"yyyymm"),TEXT(★完成資料!$A$1,"yyyymm"),"999999")&amp; " " &amp; LEFT(F9612 &amp; "          ",10))))</f>
        <v xml:space="preserve">T O 202210 yyyy00 HV        </v>
      </c>
      <c r="B9612" s="68" t="s">
        <v>489</v>
      </c>
      <c r="C9612" s="68" t="s">
        <v>143</v>
      </c>
      <c r="D9612" s="68" t="s">
        <v>287</v>
      </c>
      <c r="E9612" s="68" t="s">
        <v>531</v>
      </c>
      <c r="F9612" s="68" t="s">
        <v>360</v>
      </c>
      <c r="G9612" s="68" t="s">
        <v>78</v>
      </c>
      <c r="H9612" s="68" t="s">
        <v>384</v>
      </c>
      <c r="I9612" s="68" t="s">
        <v>663</v>
      </c>
      <c r="J9612" s="65">
        <v>2</v>
      </c>
      <c r="K9612" s="65">
        <v>2</v>
      </c>
      <c r="L9612" s="65">
        <v>702</v>
      </c>
      <c r="M9612" s="65" t="s">
        <v>312</v>
      </c>
    </row>
    <row r="9613" spans="1:13" ht="12.75" customHeight="1">
      <c r="A9613" s="65" t="str">
        <f>IF(ROW()=1,"KEY",IF(ISNA(VLOOKUP(B9613,車名対応マスタ!B:D,3,FALSE)),"",IF(VLOOKUP(B9613,車名対応マスタ!B:D,3,FALSE)="","",$D9613&amp;" "&amp;IF($G9613="9","J","O")&amp;" "&amp;$I9613&amp;" "&amp;IF($I9613&lt;=TEXT(★完成資料!$A$1,"yyyymm"),TEXT(★完成資料!$A$1,"yyyymm"),"999999")&amp; " " &amp; LEFT(F9613 &amp; "          ",10))))</f>
        <v xml:space="preserve">T O 202210 yyyy00 HV        </v>
      </c>
      <c r="B9613" s="68" t="s">
        <v>489</v>
      </c>
      <c r="C9613" s="68" t="s">
        <v>143</v>
      </c>
      <c r="D9613" s="68" t="s">
        <v>287</v>
      </c>
      <c r="E9613" s="68" t="s">
        <v>531</v>
      </c>
      <c r="F9613" s="68" t="s">
        <v>360</v>
      </c>
      <c r="G9613" s="68" t="s">
        <v>79</v>
      </c>
      <c r="H9613" s="68" t="s">
        <v>392</v>
      </c>
      <c r="I9613" s="68" t="s">
        <v>663</v>
      </c>
      <c r="J9613" s="65">
        <v>863</v>
      </c>
      <c r="L9613" s="65">
        <v>801</v>
      </c>
      <c r="M9613" s="65" t="s">
        <v>393</v>
      </c>
    </row>
    <row r="9614" spans="1:13" ht="12.75" customHeight="1">
      <c r="A9614" s="65" t="str">
        <f>IF(ROW()=1,"KEY",IF(ISNA(VLOOKUP(B9614,車名対応マスタ!B:D,3,FALSE)),"",IF(VLOOKUP(B9614,車名対応マスタ!B:D,3,FALSE)="","",$D9614&amp;" "&amp;IF($G9614="9","J","O")&amp;" "&amp;$I9614&amp;" "&amp;IF($I9614&lt;=TEXT(★完成資料!$A$1,"yyyymm"),TEXT(★完成資料!$A$1,"yyyymm"),"999999")&amp; " " &amp; LEFT(F9614 &amp; "          ",10))))</f>
        <v xml:space="preserve">T O 202209 yyyy00 HV        </v>
      </c>
      <c r="B9614" s="68" t="s">
        <v>489</v>
      </c>
      <c r="C9614" s="68" t="s">
        <v>143</v>
      </c>
      <c r="D9614" s="68" t="s">
        <v>287</v>
      </c>
      <c r="E9614" s="68" t="s">
        <v>531</v>
      </c>
      <c r="F9614" s="68" t="s">
        <v>360</v>
      </c>
      <c r="G9614" s="68" t="s">
        <v>79</v>
      </c>
      <c r="H9614" s="68" t="s">
        <v>392</v>
      </c>
      <c r="I9614" s="68" t="s">
        <v>657</v>
      </c>
      <c r="J9614" s="65">
        <v>52</v>
      </c>
      <c r="L9614" s="65">
        <v>809</v>
      </c>
      <c r="M9614" s="65" t="s">
        <v>394</v>
      </c>
    </row>
    <row r="9615" spans="1:13" ht="12.75" customHeight="1">
      <c r="A9615" s="65" t="str">
        <f>IF(ROW()=1,"KEY",IF(ISNA(VLOOKUP(B9615,車名対応マスタ!B:D,3,FALSE)),"",IF(VLOOKUP(B9615,車名対応マスタ!B:D,3,FALSE)="","",$D9615&amp;" "&amp;IF($G9615="9","J","O")&amp;" "&amp;$I9615&amp;" "&amp;IF($I9615&lt;=TEXT(★完成資料!$A$1,"yyyymm"),TEXT(★完成資料!$A$1,"yyyymm"),"999999")&amp; " " &amp; LEFT(F9615 &amp; "          ",10))))</f>
        <v xml:space="preserve">T O 202210 yyyy00 HV        </v>
      </c>
      <c r="B9615" s="68" t="s">
        <v>489</v>
      </c>
      <c r="C9615" s="68" t="s">
        <v>143</v>
      </c>
      <c r="D9615" s="68" t="s">
        <v>287</v>
      </c>
      <c r="E9615" s="68" t="s">
        <v>531</v>
      </c>
      <c r="F9615" s="68" t="s">
        <v>360</v>
      </c>
      <c r="G9615" s="68" t="s">
        <v>79</v>
      </c>
      <c r="H9615" s="68" t="s">
        <v>392</v>
      </c>
      <c r="I9615" s="68" t="s">
        <v>663</v>
      </c>
      <c r="J9615" s="65">
        <v>151</v>
      </c>
      <c r="L9615" s="65">
        <v>809</v>
      </c>
      <c r="M9615" s="65" t="s">
        <v>394</v>
      </c>
    </row>
    <row r="9616" spans="1:13" ht="12.75" customHeight="1">
      <c r="A9616" s="65" t="str">
        <f>IF(ROW()=1,"KEY",IF(ISNA(VLOOKUP(B9616,車名対応マスタ!B:D,3,FALSE)),"",IF(VLOOKUP(B9616,車名対応マスタ!B:D,3,FALSE)="","",$D9616&amp;" "&amp;IF($G9616="9","J","O")&amp;" "&amp;$I9616&amp;" "&amp;IF($I9616&lt;=TEXT(★完成資料!$A$1,"yyyymm"),TEXT(★完成資料!$A$1,"yyyymm"),"999999")&amp; " " &amp; LEFT(F9616 &amp; "          ",10))))</f>
        <v xml:space="preserve">T O 202201 yyyy00 HV        </v>
      </c>
      <c r="B9616" s="68" t="s">
        <v>489</v>
      </c>
      <c r="C9616" s="68" t="s">
        <v>143</v>
      </c>
      <c r="D9616" s="68" t="s">
        <v>287</v>
      </c>
      <c r="E9616" s="68" t="s">
        <v>531</v>
      </c>
      <c r="F9616" s="68" t="s">
        <v>360</v>
      </c>
      <c r="G9616" s="68" t="s">
        <v>80</v>
      </c>
      <c r="H9616" s="68" t="s">
        <v>395</v>
      </c>
      <c r="I9616" s="68" t="s">
        <v>639</v>
      </c>
      <c r="J9616" s="65">
        <v>187</v>
      </c>
      <c r="K9616" s="65">
        <v>0</v>
      </c>
      <c r="L9616" s="65">
        <v>618</v>
      </c>
      <c r="M9616" s="65" t="s">
        <v>396</v>
      </c>
    </row>
    <row r="9617" spans="1:13" ht="12.75" customHeight="1">
      <c r="A9617" s="65" t="str">
        <f>IF(ROW()=1,"KEY",IF(ISNA(VLOOKUP(B9617,車名対応マスタ!B:D,3,FALSE)),"",IF(VLOOKUP(B9617,車名対応マスタ!B:D,3,FALSE)="","",$D9617&amp;" "&amp;IF($G9617="9","J","O")&amp;" "&amp;$I9617&amp;" "&amp;IF($I9617&lt;=TEXT(★完成資料!$A$1,"yyyymm"),TEXT(★完成資料!$A$1,"yyyymm"),"999999")&amp; " " &amp; LEFT(F9617 &amp; "          ",10))))</f>
        <v xml:space="preserve">T O 202202 yyyy00 HV        </v>
      </c>
      <c r="B9617" s="68" t="s">
        <v>489</v>
      </c>
      <c r="C9617" s="68" t="s">
        <v>143</v>
      </c>
      <c r="D9617" s="68" t="s">
        <v>287</v>
      </c>
      <c r="E9617" s="68" t="s">
        <v>531</v>
      </c>
      <c r="F9617" s="68" t="s">
        <v>360</v>
      </c>
      <c r="G9617" s="68" t="s">
        <v>80</v>
      </c>
      <c r="H9617" s="68" t="s">
        <v>395</v>
      </c>
      <c r="I9617" s="68" t="s">
        <v>640</v>
      </c>
      <c r="J9617" s="65">
        <v>226</v>
      </c>
      <c r="K9617" s="65">
        <v>0</v>
      </c>
      <c r="L9617" s="65">
        <v>618</v>
      </c>
      <c r="M9617" s="65" t="s">
        <v>396</v>
      </c>
    </row>
    <row r="9618" spans="1:13" ht="12.75" customHeight="1">
      <c r="A9618" s="65" t="str">
        <f>IF(ROW()=1,"KEY",IF(ISNA(VLOOKUP(B9618,車名対応マスタ!B:D,3,FALSE)),"",IF(VLOOKUP(B9618,車名対応マスタ!B:D,3,FALSE)="","",$D9618&amp;" "&amp;IF($G9618="9","J","O")&amp;" "&amp;$I9618&amp;" "&amp;IF($I9618&lt;=TEXT(★完成資料!$A$1,"yyyymm"),TEXT(★完成資料!$A$1,"yyyymm"),"999999")&amp; " " &amp; LEFT(F9618 &amp; "          ",10))))</f>
        <v xml:space="preserve">T O 202203 yyyy00 HV        </v>
      </c>
      <c r="B9618" s="68" t="s">
        <v>489</v>
      </c>
      <c r="C9618" s="68" t="s">
        <v>143</v>
      </c>
      <c r="D9618" s="68" t="s">
        <v>287</v>
      </c>
      <c r="E9618" s="68" t="s">
        <v>531</v>
      </c>
      <c r="F9618" s="68" t="s">
        <v>360</v>
      </c>
      <c r="G9618" s="68" t="s">
        <v>80</v>
      </c>
      <c r="H9618" s="68" t="s">
        <v>395</v>
      </c>
      <c r="I9618" s="68" t="s">
        <v>641</v>
      </c>
      <c r="J9618" s="65">
        <v>175</v>
      </c>
      <c r="K9618" s="65">
        <v>146</v>
      </c>
      <c r="L9618" s="65">
        <v>618</v>
      </c>
      <c r="M9618" s="65" t="s">
        <v>396</v>
      </c>
    </row>
    <row r="9619" spans="1:13" ht="12.75" customHeight="1">
      <c r="A9619" s="65" t="str">
        <f>IF(ROW()=1,"KEY",IF(ISNA(VLOOKUP(B9619,車名対応マスタ!B:D,3,FALSE)),"",IF(VLOOKUP(B9619,車名対応マスタ!B:D,3,FALSE)="","",$D9619&amp;" "&amp;IF($G9619="9","J","O")&amp;" "&amp;$I9619&amp;" "&amp;IF($I9619&lt;=TEXT(★完成資料!$A$1,"yyyymm"),TEXT(★完成資料!$A$1,"yyyymm"),"999999")&amp; " " &amp; LEFT(F9619 &amp; "          ",10))))</f>
        <v xml:space="preserve">T O 202204 yyyy00 HV        </v>
      </c>
      <c r="B9619" s="68" t="s">
        <v>489</v>
      </c>
      <c r="C9619" s="68" t="s">
        <v>143</v>
      </c>
      <c r="D9619" s="68" t="s">
        <v>287</v>
      </c>
      <c r="E9619" s="68" t="s">
        <v>531</v>
      </c>
      <c r="F9619" s="68" t="s">
        <v>360</v>
      </c>
      <c r="G9619" s="68" t="s">
        <v>80</v>
      </c>
      <c r="H9619" s="68" t="s">
        <v>395</v>
      </c>
      <c r="I9619" s="68" t="s">
        <v>642</v>
      </c>
      <c r="J9619" s="65">
        <v>101</v>
      </c>
      <c r="K9619" s="65">
        <v>218</v>
      </c>
      <c r="L9619" s="65">
        <v>618</v>
      </c>
      <c r="M9619" s="65" t="s">
        <v>396</v>
      </c>
    </row>
    <row r="9620" spans="1:13" ht="12.75" customHeight="1">
      <c r="A9620" s="65" t="str">
        <f>IF(ROW()=1,"KEY",IF(ISNA(VLOOKUP(B9620,車名対応マスタ!B:D,3,FALSE)),"",IF(VLOOKUP(B9620,車名対応マスタ!B:D,3,FALSE)="","",$D9620&amp;" "&amp;IF($G9620="9","J","O")&amp;" "&amp;$I9620&amp;" "&amp;IF($I9620&lt;=TEXT(★完成資料!$A$1,"yyyymm"),TEXT(★完成資料!$A$1,"yyyymm"),"999999")&amp; " " &amp; LEFT(F9620 &amp; "          ",10))))</f>
        <v xml:space="preserve">T O 202205 yyyy00 HV        </v>
      </c>
      <c r="B9620" s="68" t="s">
        <v>489</v>
      </c>
      <c r="C9620" s="68" t="s">
        <v>143</v>
      </c>
      <c r="D9620" s="68" t="s">
        <v>287</v>
      </c>
      <c r="E9620" s="68" t="s">
        <v>531</v>
      </c>
      <c r="F9620" s="68" t="s">
        <v>360</v>
      </c>
      <c r="G9620" s="68" t="s">
        <v>80</v>
      </c>
      <c r="H9620" s="68" t="s">
        <v>395</v>
      </c>
      <c r="I9620" s="68" t="s">
        <v>647</v>
      </c>
      <c r="J9620" s="65">
        <v>69</v>
      </c>
      <c r="K9620" s="65">
        <v>177</v>
      </c>
      <c r="L9620" s="65">
        <v>618</v>
      </c>
      <c r="M9620" s="65" t="s">
        <v>396</v>
      </c>
    </row>
    <row r="9621" spans="1:13" ht="12.75" customHeight="1">
      <c r="A9621" s="65" t="str">
        <f>IF(ROW()=1,"KEY",IF(ISNA(VLOOKUP(B9621,車名対応マスタ!B:D,3,FALSE)),"",IF(VLOOKUP(B9621,車名対応マスタ!B:D,3,FALSE)="","",$D9621&amp;" "&amp;IF($G9621="9","J","O")&amp;" "&amp;$I9621&amp;" "&amp;IF($I9621&lt;=TEXT(★完成資料!$A$1,"yyyymm"),TEXT(★完成資料!$A$1,"yyyymm"),"999999")&amp; " " &amp; LEFT(F9621 &amp; "          ",10))))</f>
        <v xml:space="preserve">T O 202206 yyyy00 HV        </v>
      </c>
      <c r="B9621" s="68" t="s">
        <v>489</v>
      </c>
      <c r="C9621" s="68" t="s">
        <v>143</v>
      </c>
      <c r="D9621" s="68" t="s">
        <v>287</v>
      </c>
      <c r="E9621" s="68" t="s">
        <v>531</v>
      </c>
      <c r="F9621" s="68" t="s">
        <v>360</v>
      </c>
      <c r="G9621" s="68" t="s">
        <v>80</v>
      </c>
      <c r="H9621" s="68" t="s">
        <v>395</v>
      </c>
      <c r="I9621" s="68" t="s">
        <v>652</v>
      </c>
      <c r="J9621" s="65">
        <v>143</v>
      </c>
      <c r="K9621" s="65">
        <v>320</v>
      </c>
      <c r="L9621" s="65">
        <v>618</v>
      </c>
      <c r="M9621" s="65" t="s">
        <v>396</v>
      </c>
    </row>
    <row r="9622" spans="1:13" ht="12.75" customHeight="1">
      <c r="A9622" s="65" t="str">
        <f>IF(ROW()=1,"KEY",IF(ISNA(VLOOKUP(B9622,車名対応マスタ!B:D,3,FALSE)),"",IF(VLOOKUP(B9622,車名対応マスタ!B:D,3,FALSE)="","",$D9622&amp;" "&amp;IF($G9622="9","J","O")&amp;" "&amp;$I9622&amp;" "&amp;IF($I9622&lt;=TEXT(★完成資料!$A$1,"yyyymm"),TEXT(★完成資料!$A$1,"yyyymm"),"999999")&amp; " " &amp; LEFT(F9622 &amp; "          ",10))))</f>
        <v xml:space="preserve">T O 202207 yyyy00 HV        </v>
      </c>
      <c r="B9622" s="68" t="s">
        <v>489</v>
      </c>
      <c r="C9622" s="68" t="s">
        <v>143</v>
      </c>
      <c r="D9622" s="68" t="s">
        <v>287</v>
      </c>
      <c r="E9622" s="68" t="s">
        <v>531</v>
      </c>
      <c r="F9622" s="68" t="s">
        <v>360</v>
      </c>
      <c r="G9622" s="68" t="s">
        <v>80</v>
      </c>
      <c r="H9622" s="68" t="s">
        <v>395</v>
      </c>
      <c r="I9622" s="68" t="s">
        <v>655</v>
      </c>
      <c r="J9622" s="65">
        <v>215</v>
      </c>
      <c r="K9622" s="65">
        <v>230</v>
      </c>
      <c r="L9622" s="65">
        <v>618</v>
      </c>
      <c r="M9622" s="65" t="s">
        <v>396</v>
      </c>
    </row>
    <row r="9623" spans="1:13" ht="12.75" customHeight="1">
      <c r="A9623" s="65" t="str">
        <f>IF(ROW()=1,"KEY",IF(ISNA(VLOOKUP(B9623,車名対応マスタ!B:D,3,FALSE)),"",IF(VLOOKUP(B9623,車名対応マスタ!B:D,3,FALSE)="","",$D9623&amp;" "&amp;IF($G9623="9","J","O")&amp;" "&amp;$I9623&amp;" "&amp;IF($I9623&lt;=TEXT(★完成資料!$A$1,"yyyymm"),TEXT(★完成資料!$A$1,"yyyymm"),"999999")&amp; " " &amp; LEFT(F9623 &amp; "          ",10))))</f>
        <v xml:space="preserve">T O 202208 yyyy00 HV        </v>
      </c>
      <c r="B9623" s="68" t="s">
        <v>489</v>
      </c>
      <c r="C9623" s="68" t="s">
        <v>143</v>
      </c>
      <c r="D9623" s="68" t="s">
        <v>287</v>
      </c>
      <c r="E9623" s="68" t="s">
        <v>531</v>
      </c>
      <c r="F9623" s="68" t="s">
        <v>360</v>
      </c>
      <c r="G9623" s="68" t="s">
        <v>80</v>
      </c>
      <c r="H9623" s="68" t="s">
        <v>395</v>
      </c>
      <c r="I9623" s="68" t="s">
        <v>656</v>
      </c>
      <c r="J9623" s="65">
        <v>110</v>
      </c>
      <c r="K9623" s="65">
        <v>244</v>
      </c>
      <c r="L9623" s="65">
        <v>618</v>
      </c>
      <c r="M9623" s="65" t="s">
        <v>396</v>
      </c>
    </row>
    <row r="9624" spans="1:13" ht="12.75" customHeight="1">
      <c r="A9624" s="65" t="str">
        <f>IF(ROW()=1,"KEY",IF(ISNA(VLOOKUP(B9624,車名対応マスタ!B:D,3,FALSE)),"",IF(VLOOKUP(B9624,車名対応マスタ!B:D,3,FALSE)="","",$D9624&amp;" "&amp;IF($G9624="9","J","O")&amp;" "&amp;$I9624&amp;" "&amp;IF($I9624&lt;=TEXT(★完成資料!$A$1,"yyyymm"),TEXT(★完成資料!$A$1,"yyyymm"),"999999")&amp; " " &amp; LEFT(F9624 &amp; "          ",10))))</f>
        <v xml:space="preserve">T O 202209 yyyy00 HV        </v>
      </c>
      <c r="B9624" s="68" t="s">
        <v>489</v>
      </c>
      <c r="C9624" s="68" t="s">
        <v>143</v>
      </c>
      <c r="D9624" s="68" t="s">
        <v>287</v>
      </c>
      <c r="E9624" s="68" t="s">
        <v>531</v>
      </c>
      <c r="F9624" s="68" t="s">
        <v>360</v>
      </c>
      <c r="G9624" s="68" t="s">
        <v>80</v>
      </c>
      <c r="H9624" s="68" t="s">
        <v>395</v>
      </c>
      <c r="I9624" s="68" t="s">
        <v>657</v>
      </c>
      <c r="J9624" s="65">
        <v>178</v>
      </c>
      <c r="K9624" s="65">
        <v>306</v>
      </c>
      <c r="L9624" s="65">
        <v>618</v>
      </c>
      <c r="M9624" s="65" t="s">
        <v>396</v>
      </c>
    </row>
    <row r="9625" spans="1:13" ht="12.75" customHeight="1">
      <c r="A9625" s="65" t="str">
        <f>IF(ROW()=1,"KEY",IF(ISNA(VLOOKUP(B9625,車名対応マスタ!B:D,3,FALSE)),"",IF(VLOOKUP(B9625,車名対応マスタ!B:D,3,FALSE)="","",$D9625&amp;" "&amp;IF($G9625="9","J","O")&amp;" "&amp;$I9625&amp;" "&amp;IF($I9625&lt;=TEXT(★完成資料!$A$1,"yyyymm"),TEXT(★完成資料!$A$1,"yyyymm"),"999999")&amp; " " &amp; LEFT(F9625 &amp; "          ",10))))</f>
        <v xml:space="preserve">T O 202210 yyyy00 HV        </v>
      </c>
      <c r="B9625" s="68" t="s">
        <v>489</v>
      </c>
      <c r="C9625" s="68" t="s">
        <v>143</v>
      </c>
      <c r="D9625" s="68" t="s">
        <v>287</v>
      </c>
      <c r="E9625" s="68" t="s">
        <v>531</v>
      </c>
      <c r="F9625" s="68" t="s">
        <v>360</v>
      </c>
      <c r="G9625" s="68" t="s">
        <v>80</v>
      </c>
      <c r="H9625" s="68" t="s">
        <v>395</v>
      </c>
      <c r="I9625" s="68" t="s">
        <v>663</v>
      </c>
      <c r="J9625" s="65">
        <v>197</v>
      </c>
      <c r="K9625" s="65">
        <v>204</v>
      </c>
      <c r="L9625" s="65">
        <v>618</v>
      </c>
      <c r="M9625" s="65" t="s">
        <v>396</v>
      </c>
    </row>
    <row r="9626" spans="1:13" ht="12.75" customHeight="1">
      <c r="A9626" s="65" t="str">
        <f>IF(ROW()=1,"KEY",IF(ISNA(VLOOKUP(B9626,車名対応マスタ!B:D,3,FALSE)),"",IF(VLOOKUP(B9626,車名対応マスタ!B:D,3,FALSE)="","",$D9626&amp;" "&amp;IF($G9626="9","J","O")&amp;" "&amp;$I9626&amp;" "&amp;IF($I9626&lt;=TEXT(★完成資料!$A$1,"yyyymm"),TEXT(★完成資料!$A$1,"yyyymm"),"999999")&amp; " " &amp; LEFT(F9626 &amp; "          ",10))))</f>
        <v xml:space="preserve">T O 202201 yyyy00 HV        </v>
      </c>
      <c r="B9626" s="68" t="s">
        <v>489</v>
      </c>
      <c r="C9626" s="68" t="s">
        <v>143</v>
      </c>
      <c r="D9626" s="68" t="s">
        <v>287</v>
      </c>
      <c r="E9626" s="68" t="s">
        <v>531</v>
      </c>
      <c r="F9626" s="68" t="s">
        <v>360</v>
      </c>
      <c r="G9626" s="68" t="s">
        <v>80</v>
      </c>
      <c r="H9626" s="68" t="s">
        <v>395</v>
      </c>
      <c r="I9626" s="68" t="s">
        <v>639</v>
      </c>
      <c r="J9626" s="65">
        <v>2</v>
      </c>
      <c r="K9626" s="65">
        <v>0</v>
      </c>
      <c r="L9626" s="65">
        <v>620</v>
      </c>
      <c r="M9626" s="65" t="s">
        <v>505</v>
      </c>
    </row>
    <row r="9627" spans="1:13" ht="12.75" customHeight="1">
      <c r="A9627" s="65" t="str">
        <f>IF(ROW()=1,"KEY",IF(ISNA(VLOOKUP(B9627,車名対応マスタ!B:D,3,FALSE)),"",IF(VLOOKUP(B9627,車名対応マスタ!B:D,3,FALSE)="","",$D9627&amp;" "&amp;IF($G9627="9","J","O")&amp;" "&amp;$I9627&amp;" "&amp;IF($I9627&lt;=TEXT(★完成資料!$A$1,"yyyymm"),TEXT(★完成資料!$A$1,"yyyymm"),"999999")&amp; " " &amp; LEFT(F9627 &amp; "          ",10))))</f>
        <v xml:space="preserve">T O 202202 yyyy00 HV        </v>
      </c>
      <c r="B9627" s="68" t="s">
        <v>489</v>
      </c>
      <c r="C9627" s="68" t="s">
        <v>143</v>
      </c>
      <c r="D9627" s="68" t="s">
        <v>287</v>
      </c>
      <c r="E9627" s="68" t="s">
        <v>531</v>
      </c>
      <c r="F9627" s="68" t="s">
        <v>360</v>
      </c>
      <c r="G9627" s="68" t="s">
        <v>80</v>
      </c>
      <c r="H9627" s="68" t="s">
        <v>395</v>
      </c>
      <c r="I9627" s="68" t="s">
        <v>640</v>
      </c>
      <c r="J9627" s="65">
        <v>14</v>
      </c>
      <c r="K9627" s="65">
        <v>0</v>
      </c>
      <c r="L9627" s="65">
        <v>620</v>
      </c>
      <c r="M9627" s="65" t="s">
        <v>505</v>
      </c>
    </row>
    <row r="9628" spans="1:13" ht="12.75" customHeight="1">
      <c r="A9628" s="65" t="str">
        <f>IF(ROW()=1,"KEY",IF(ISNA(VLOOKUP(B9628,車名対応マスタ!B:D,3,FALSE)),"",IF(VLOOKUP(B9628,車名対応マスタ!B:D,3,FALSE)="","",$D9628&amp;" "&amp;IF($G9628="9","J","O")&amp;" "&amp;$I9628&amp;" "&amp;IF($I9628&lt;=TEXT(★完成資料!$A$1,"yyyymm"),TEXT(★完成資料!$A$1,"yyyymm"),"999999")&amp; " " &amp; LEFT(F9628 &amp; "          ",10))))</f>
        <v xml:space="preserve">T O 202203 yyyy00 HV        </v>
      </c>
      <c r="B9628" s="68" t="s">
        <v>489</v>
      </c>
      <c r="C9628" s="68" t="s">
        <v>143</v>
      </c>
      <c r="D9628" s="68" t="s">
        <v>287</v>
      </c>
      <c r="E9628" s="68" t="s">
        <v>531</v>
      </c>
      <c r="F9628" s="68" t="s">
        <v>360</v>
      </c>
      <c r="G9628" s="68" t="s">
        <v>80</v>
      </c>
      <c r="H9628" s="68" t="s">
        <v>395</v>
      </c>
      <c r="I9628" s="68" t="s">
        <v>641</v>
      </c>
      <c r="J9628" s="65">
        <v>12</v>
      </c>
      <c r="K9628" s="65">
        <v>12</v>
      </c>
      <c r="L9628" s="65">
        <v>620</v>
      </c>
      <c r="M9628" s="65" t="s">
        <v>505</v>
      </c>
    </row>
    <row r="9629" spans="1:13" ht="12.75" customHeight="1">
      <c r="A9629" s="65" t="str">
        <f>IF(ROW()=1,"KEY",IF(ISNA(VLOOKUP(B9629,車名対応マスタ!B:D,3,FALSE)),"",IF(VLOOKUP(B9629,車名対応マスタ!B:D,3,FALSE)="","",$D9629&amp;" "&amp;IF($G9629="9","J","O")&amp;" "&amp;$I9629&amp;" "&amp;IF($I9629&lt;=TEXT(★完成資料!$A$1,"yyyymm"),TEXT(★完成資料!$A$1,"yyyymm"),"999999")&amp; " " &amp; LEFT(F9629 &amp; "          ",10))))</f>
        <v xml:space="preserve">T O 202204 yyyy00 HV        </v>
      </c>
      <c r="B9629" s="68" t="s">
        <v>489</v>
      </c>
      <c r="C9629" s="68" t="s">
        <v>143</v>
      </c>
      <c r="D9629" s="68" t="s">
        <v>287</v>
      </c>
      <c r="E9629" s="68" t="s">
        <v>531</v>
      </c>
      <c r="F9629" s="68" t="s">
        <v>360</v>
      </c>
      <c r="G9629" s="68" t="s">
        <v>80</v>
      </c>
      <c r="H9629" s="68" t="s">
        <v>395</v>
      </c>
      <c r="I9629" s="68" t="s">
        <v>642</v>
      </c>
      <c r="J9629" s="65">
        <v>0</v>
      </c>
      <c r="K9629" s="65">
        <v>11</v>
      </c>
      <c r="L9629" s="65">
        <v>620</v>
      </c>
      <c r="M9629" s="65" t="s">
        <v>505</v>
      </c>
    </row>
    <row r="9630" spans="1:13" ht="12.75" customHeight="1">
      <c r="A9630" s="65" t="str">
        <f>IF(ROW()=1,"KEY",IF(ISNA(VLOOKUP(B9630,車名対応マスタ!B:D,3,FALSE)),"",IF(VLOOKUP(B9630,車名対応マスタ!B:D,3,FALSE)="","",$D9630&amp;" "&amp;IF($G9630="9","J","O")&amp;" "&amp;$I9630&amp;" "&amp;IF($I9630&lt;=TEXT(★完成資料!$A$1,"yyyymm"),TEXT(★完成資料!$A$1,"yyyymm"),"999999")&amp; " " &amp; LEFT(F9630 &amp; "          ",10))))</f>
        <v xml:space="preserve">T O 202205 yyyy00 HV        </v>
      </c>
      <c r="B9630" s="68" t="s">
        <v>489</v>
      </c>
      <c r="C9630" s="68" t="s">
        <v>143</v>
      </c>
      <c r="D9630" s="68" t="s">
        <v>287</v>
      </c>
      <c r="E9630" s="68" t="s">
        <v>531</v>
      </c>
      <c r="F9630" s="68" t="s">
        <v>360</v>
      </c>
      <c r="G9630" s="68" t="s">
        <v>80</v>
      </c>
      <c r="H9630" s="68" t="s">
        <v>395</v>
      </c>
      <c r="I9630" s="68" t="s">
        <v>647</v>
      </c>
      <c r="J9630" s="65">
        <v>19</v>
      </c>
      <c r="K9630" s="65">
        <v>4</v>
      </c>
      <c r="L9630" s="65">
        <v>620</v>
      </c>
      <c r="M9630" s="65" t="s">
        <v>505</v>
      </c>
    </row>
    <row r="9631" spans="1:13" ht="12.75" customHeight="1">
      <c r="A9631" s="65" t="str">
        <f>IF(ROW()=1,"KEY",IF(ISNA(VLOOKUP(B9631,車名対応マスタ!B:D,3,FALSE)),"",IF(VLOOKUP(B9631,車名対応マスタ!B:D,3,FALSE)="","",$D9631&amp;" "&amp;IF($G9631="9","J","O")&amp;" "&amp;$I9631&amp;" "&amp;IF($I9631&lt;=TEXT(★完成資料!$A$1,"yyyymm"),TEXT(★完成資料!$A$1,"yyyymm"),"999999")&amp; " " &amp; LEFT(F9631 &amp; "          ",10))))</f>
        <v xml:space="preserve">T O 202206 yyyy00 HV        </v>
      </c>
      <c r="B9631" s="68" t="s">
        <v>489</v>
      </c>
      <c r="C9631" s="68" t="s">
        <v>143</v>
      </c>
      <c r="D9631" s="68" t="s">
        <v>287</v>
      </c>
      <c r="E9631" s="68" t="s">
        <v>531</v>
      </c>
      <c r="F9631" s="68" t="s">
        <v>360</v>
      </c>
      <c r="G9631" s="68" t="s">
        <v>80</v>
      </c>
      <c r="H9631" s="68" t="s">
        <v>395</v>
      </c>
      <c r="I9631" s="68" t="s">
        <v>652</v>
      </c>
      <c r="J9631" s="65">
        <v>5</v>
      </c>
      <c r="K9631" s="65">
        <v>3</v>
      </c>
      <c r="L9631" s="65">
        <v>620</v>
      </c>
      <c r="M9631" s="65" t="s">
        <v>505</v>
      </c>
    </row>
    <row r="9632" spans="1:13" ht="12.75" customHeight="1">
      <c r="A9632" s="65" t="str">
        <f>IF(ROW()=1,"KEY",IF(ISNA(VLOOKUP(B9632,車名対応マスタ!B:D,3,FALSE)),"",IF(VLOOKUP(B9632,車名対応マスタ!B:D,3,FALSE)="","",$D9632&amp;" "&amp;IF($G9632="9","J","O")&amp;" "&amp;$I9632&amp;" "&amp;IF($I9632&lt;=TEXT(★完成資料!$A$1,"yyyymm"),TEXT(★完成資料!$A$1,"yyyymm"),"999999")&amp; " " &amp; LEFT(F9632 &amp; "          ",10))))</f>
        <v xml:space="preserve">T O 202207 yyyy00 HV        </v>
      </c>
      <c r="B9632" s="68" t="s">
        <v>489</v>
      </c>
      <c r="C9632" s="68" t="s">
        <v>143</v>
      </c>
      <c r="D9632" s="68" t="s">
        <v>287</v>
      </c>
      <c r="E9632" s="68" t="s">
        <v>531</v>
      </c>
      <c r="F9632" s="68" t="s">
        <v>360</v>
      </c>
      <c r="G9632" s="68" t="s">
        <v>80</v>
      </c>
      <c r="H9632" s="68" t="s">
        <v>395</v>
      </c>
      <c r="I9632" s="68" t="s">
        <v>655</v>
      </c>
      <c r="J9632" s="65">
        <v>18</v>
      </c>
      <c r="K9632" s="65">
        <v>3</v>
      </c>
      <c r="L9632" s="65">
        <v>620</v>
      </c>
      <c r="M9632" s="65" t="s">
        <v>505</v>
      </c>
    </row>
    <row r="9633" spans="1:13" ht="12.75" customHeight="1">
      <c r="A9633" s="65" t="str">
        <f>IF(ROW()=1,"KEY",IF(ISNA(VLOOKUP(B9633,車名対応マスタ!B:D,3,FALSE)),"",IF(VLOOKUP(B9633,車名対応マスタ!B:D,3,FALSE)="","",$D9633&amp;" "&amp;IF($G9633="9","J","O")&amp;" "&amp;$I9633&amp;" "&amp;IF($I9633&lt;=TEXT(★完成資料!$A$1,"yyyymm"),TEXT(★完成資料!$A$1,"yyyymm"),"999999")&amp; " " &amp; LEFT(F9633 &amp; "          ",10))))</f>
        <v xml:space="preserve">T O 202208 yyyy00 HV        </v>
      </c>
      <c r="B9633" s="68" t="s">
        <v>489</v>
      </c>
      <c r="C9633" s="68" t="s">
        <v>143</v>
      </c>
      <c r="D9633" s="68" t="s">
        <v>287</v>
      </c>
      <c r="E9633" s="68" t="s">
        <v>531</v>
      </c>
      <c r="F9633" s="68" t="s">
        <v>360</v>
      </c>
      <c r="G9633" s="68" t="s">
        <v>80</v>
      </c>
      <c r="H9633" s="68" t="s">
        <v>395</v>
      </c>
      <c r="I9633" s="68" t="s">
        <v>656</v>
      </c>
      <c r="J9633" s="65">
        <v>6</v>
      </c>
      <c r="K9633" s="65">
        <v>5</v>
      </c>
      <c r="L9633" s="65">
        <v>620</v>
      </c>
      <c r="M9633" s="65" t="s">
        <v>505</v>
      </c>
    </row>
    <row r="9634" spans="1:13" ht="12.75" customHeight="1">
      <c r="A9634" s="65" t="str">
        <f>IF(ROW()=1,"KEY",IF(ISNA(VLOOKUP(B9634,車名対応マスタ!B:D,3,FALSE)),"",IF(VLOOKUP(B9634,車名対応マスタ!B:D,3,FALSE)="","",$D9634&amp;" "&amp;IF($G9634="9","J","O")&amp;" "&amp;$I9634&amp;" "&amp;IF($I9634&lt;=TEXT(★完成資料!$A$1,"yyyymm"),TEXT(★完成資料!$A$1,"yyyymm"),"999999")&amp; " " &amp; LEFT(F9634 &amp; "          ",10))))</f>
        <v xml:space="preserve">T O 202209 yyyy00 HV        </v>
      </c>
      <c r="B9634" s="68" t="s">
        <v>489</v>
      </c>
      <c r="C9634" s="68" t="s">
        <v>143</v>
      </c>
      <c r="D9634" s="68" t="s">
        <v>287</v>
      </c>
      <c r="E9634" s="68" t="s">
        <v>531</v>
      </c>
      <c r="F9634" s="68" t="s">
        <v>360</v>
      </c>
      <c r="G9634" s="68" t="s">
        <v>80</v>
      </c>
      <c r="H9634" s="68" t="s">
        <v>395</v>
      </c>
      <c r="I9634" s="68" t="s">
        <v>657</v>
      </c>
      <c r="J9634" s="65">
        <v>1</v>
      </c>
      <c r="K9634" s="65">
        <v>16</v>
      </c>
      <c r="L9634" s="65">
        <v>620</v>
      </c>
      <c r="M9634" s="65" t="s">
        <v>505</v>
      </c>
    </row>
    <row r="9635" spans="1:13" ht="12.75" customHeight="1">
      <c r="A9635" s="65" t="str">
        <f>IF(ROW()=1,"KEY",IF(ISNA(VLOOKUP(B9635,車名対応マスタ!B:D,3,FALSE)),"",IF(VLOOKUP(B9635,車名対応マスタ!B:D,3,FALSE)="","",$D9635&amp;" "&amp;IF($G9635="9","J","O")&amp;" "&amp;$I9635&amp;" "&amp;IF($I9635&lt;=TEXT(★完成資料!$A$1,"yyyymm"),TEXT(★完成資料!$A$1,"yyyymm"),"999999")&amp; " " &amp; LEFT(F9635 &amp; "          ",10))))</f>
        <v xml:space="preserve">T O 202210 yyyy00 HV        </v>
      </c>
      <c r="B9635" s="68" t="s">
        <v>489</v>
      </c>
      <c r="C9635" s="68" t="s">
        <v>143</v>
      </c>
      <c r="D9635" s="68" t="s">
        <v>287</v>
      </c>
      <c r="E9635" s="68" t="s">
        <v>531</v>
      </c>
      <c r="F9635" s="68" t="s">
        <v>360</v>
      </c>
      <c r="G9635" s="68" t="s">
        <v>80</v>
      </c>
      <c r="H9635" s="68" t="s">
        <v>395</v>
      </c>
      <c r="I9635" s="68" t="s">
        <v>663</v>
      </c>
      <c r="J9635" s="65">
        <v>1</v>
      </c>
      <c r="K9635" s="65">
        <v>11</v>
      </c>
      <c r="L9635" s="65">
        <v>620</v>
      </c>
      <c r="M9635" s="65" t="s">
        <v>505</v>
      </c>
    </row>
    <row r="9636" spans="1:13" ht="12.75" customHeight="1">
      <c r="A9636" s="65" t="str">
        <f>IF(ROW()=1,"KEY",IF(ISNA(VLOOKUP(B9636,車名対応マスタ!B:D,3,FALSE)),"",IF(VLOOKUP(B9636,車名対応マスタ!B:D,3,FALSE)="","",$D9636&amp;" "&amp;IF($G9636="9","J","O")&amp;" "&amp;$I9636&amp;" "&amp;IF($I9636&lt;=TEXT(★完成資料!$A$1,"yyyymm"),TEXT(★完成資料!$A$1,"yyyymm"),"999999")&amp; " " &amp; LEFT(F9636 &amp; "          ",10))))</f>
        <v xml:space="preserve">T O 202201 yyyy00 HV        </v>
      </c>
      <c r="B9636" s="68" t="s">
        <v>489</v>
      </c>
      <c r="C9636" s="68" t="s">
        <v>143</v>
      </c>
      <c r="D9636" s="68" t="s">
        <v>287</v>
      </c>
      <c r="E9636" s="68" t="s">
        <v>531</v>
      </c>
      <c r="F9636" s="68" t="s">
        <v>360</v>
      </c>
      <c r="G9636" s="68" t="s">
        <v>80</v>
      </c>
      <c r="H9636" s="68" t="s">
        <v>395</v>
      </c>
      <c r="I9636" s="68" t="s">
        <v>639</v>
      </c>
      <c r="J9636" s="65">
        <v>8</v>
      </c>
      <c r="K9636" s="65">
        <v>0</v>
      </c>
      <c r="L9636" s="65">
        <v>613</v>
      </c>
      <c r="M9636" s="65" t="s">
        <v>397</v>
      </c>
    </row>
    <row r="9637" spans="1:13" ht="12.75" customHeight="1">
      <c r="A9637" s="65" t="str">
        <f>IF(ROW()=1,"KEY",IF(ISNA(VLOOKUP(B9637,車名対応マスタ!B:D,3,FALSE)),"",IF(VLOOKUP(B9637,車名対応マスタ!B:D,3,FALSE)="","",$D9637&amp;" "&amp;IF($G9637="9","J","O")&amp;" "&amp;$I9637&amp;" "&amp;IF($I9637&lt;=TEXT(★完成資料!$A$1,"yyyymm"),TEXT(★完成資料!$A$1,"yyyymm"),"999999")&amp; " " &amp; LEFT(F9637 &amp; "          ",10))))</f>
        <v xml:space="preserve">T O 202202 yyyy00 HV        </v>
      </c>
      <c r="B9637" s="68" t="s">
        <v>489</v>
      </c>
      <c r="C9637" s="68" t="s">
        <v>143</v>
      </c>
      <c r="D9637" s="68" t="s">
        <v>287</v>
      </c>
      <c r="E9637" s="68" t="s">
        <v>531</v>
      </c>
      <c r="F9637" s="68" t="s">
        <v>360</v>
      </c>
      <c r="G9637" s="68" t="s">
        <v>80</v>
      </c>
      <c r="H9637" s="68" t="s">
        <v>395</v>
      </c>
      <c r="I9637" s="68" t="s">
        <v>640</v>
      </c>
      <c r="J9637" s="65">
        <v>11</v>
      </c>
      <c r="K9637" s="65">
        <v>0</v>
      </c>
      <c r="L9637" s="65">
        <v>613</v>
      </c>
      <c r="M9637" s="65" t="s">
        <v>397</v>
      </c>
    </row>
    <row r="9638" spans="1:13" ht="12.75" customHeight="1">
      <c r="A9638" s="65" t="str">
        <f>IF(ROW()=1,"KEY",IF(ISNA(VLOOKUP(B9638,車名対応マスタ!B:D,3,FALSE)),"",IF(VLOOKUP(B9638,車名対応マスタ!B:D,3,FALSE)="","",$D9638&amp;" "&amp;IF($G9638="9","J","O")&amp;" "&amp;$I9638&amp;" "&amp;IF($I9638&lt;=TEXT(★完成資料!$A$1,"yyyymm"),TEXT(★完成資料!$A$1,"yyyymm"),"999999")&amp; " " &amp; LEFT(F9638 &amp; "          ",10))))</f>
        <v xml:space="preserve">T O 202203 yyyy00 HV        </v>
      </c>
      <c r="B9638" s="68" t="s">
        <v>489</v>
      </c>
      <c r="C9638" s="68" t="s">
        <v>143</v>
      </c>
      <c r="D9638" s="68" t="s">
        <v>287</v>
      </c>
      <c r="E9638" s="68" t="s">
        <v>531</v>
      </c>
      <c r="F9638" s="68" t="s">
        <v>360</v>
      </c>
      <c r="G9638" s="68" t="s">
        <v>80</v>
      </c>
      <c r="H9638" s="68" t="s">
        <v>395</v>
      </c>
      <c r="I9638" s="68" t="s">
        <v>641</v>
      </c>
      <c r="J9638" s="65">
        <v>18</v>
      </c>
      <c r="K9638" s="65">
        <v>6</v>
      </c>
      <c r="L9638" s="65">
        <v>613</v>
      </c>
      <c r="M9638" s="65" t="s">
        <v>397</v>
      </c>
    </row>
    <row r="9639" spans="1:13" ht="12.75" customHeight="1">
      <c r="A9639" s="65" t="str">
        <f>IF(ROW()=1,"KEY",IF(ISNA(VLOOKUP(B9639,車名対応マスタ!B:D,3,FALSE)),"",IF(VLOOKUP(B9639,車名対応マスタ!B:D,3,FALSE)="","",$D9639&amp;" "&amp;IF($G9639="9","J","O")&amp;" "&amp;$I9639&amp;" "&amp;IF($I9639&lt;=TEXT(★完成資料!$A$1,"yyyymm"),TEXT(★完成資料!$A$1,"yyyymm"),"999999")&amp; " " &amp; LEFT(F9639 &amp; "          ",10))))</f>
        <v xml:space="preserve">T O 202204 yyyy00 HV        </v>
      </c>
      <c r="B9639" s="68" t="s">
        <v>489</v>
      </c>
      <c r="C9639" s="68" t="s">
        <v>143</v>
      </c>
      <c r="D9639" s="68" t="s">
        <v>287</v>
      </c>
      <c r="E9639" s="68" t="s">
        <v>531</v>
      </c>
      <c r="F9639" s="68" t="s">
        <v>360</v>
      </c>
      <c r="G9639" s="68" t="s">
        <v>80</v>
      </c>
      <c r="H9639" s="68" t="s">
        <v>395</v>
      </c>
      <c r="I9639" s="68" t="s">
        <v>642</v>
      </c>
      <c r="J9639" s="65">
        <v>19</v>
      </c>
      <c r="K9639" s="65">
        <v>12</v>
      </c>
      <c r="L9639" s="65">
        <v>613</v>
      </c>
      <c r="M9639" s="65" t="s">
        <v>397</v>
      </c>
    </row>
    <row r="9640" spans="1:13" ht="12.75" customHeight="1">
      <c r="A9640" s="65" t="str">
        <f>IF(ROW()=1,"KEY",IF(ISNA(VLOOKUP(B9640,車名対応マスタ!B:D,3,FALSE)),"",IF(VLOOKUP(B9640,車名対応マスタ!B:D,3,FALSE)="","",$D9640&amp;" "&amp;IF($G9640="9","J","O")&amp;" "&amp;$I9640&amp;" "&amp;IF($I9640&lt;=TEXT(★完成資料!$A$1,"yyyymm"),TEXT(★完成資料!$A$1,"yyyymm"),"999999")&amp; " " &amp; LEFT(F9640 &amp; "          ",10))))</f>
        <v xml:space="preserve">T O 202205 yyyy00 HV        </v>
      </c>
      <c r="B9640" s="68" t="s">
        <v>489</v>
      </c>
      <c r="C9640" s="68" t="s">
        <v>143</v>
      </c>
      <c r="D9640" s="68" t="s">
        <v>287</v>
      </c>
      <c r="E9640" s="68" t="s">
        <v>531</v>
      </c>
      <c r="F9640" s="68" t="s">
        <v>360</v>
      </c>
      <c r="G9640" s="68" t="s">
        <v>80</v>
      </c>
      <c r="H9640" s="68" t="s">
        <v>395</v>
      </c>
      <c r="I9640" s="68" t="s">
        <v>647</v>
      </c>
      <c r="J9640" s="65">
        <v>16</v>
      </c>
      <c r="K9640" s="65">
        <v>15</v>
      </c>
      <c r="L9640" s="65">
        <v>613</v>
      </c>
      <c r="M9640" s="65" t="s">
        <v>397</v>
      </c>
    </row>
    <row r="9641" spans="1:13" ht="12.75" customHeight="1">
      <c r="A9641" s="65" t="str">
        <f>IF(ROW()=1,"KEY",IF(ISNA(VLOOKUP(B9641,車名対応マスタ!B:D,3,FALSE)),"",IF(VLOOKUP(B9641,車名対応マスタ!B:D,3,FALSE)="","",$D9641&amp;" "&amp;IF($G9641="9","J","O")&amp;" "&amp;$I9641&amp;" "&amp;IF($I9641&lt;=TEXT(★完成資料!$A$1,"yyyymm"),TEXT(★完成資料!$A$1,"yyyymm"),"999999")&amp; " " &amp; LEFT(F9641 &amp; "          ",10))))</f>
        <v xml:space="preserve">T O 202206 yyyy00 HV        </v>
      </c>
      <c r="B9641" s="68" t="s">
        <v>489</v>
      </c>
      <c r="C9641" s="68" t="s">
        <v>143</v>
      </c>
      <c r="D9641" s="68" t="s">
        <v>287</v>
      </c>
      <c r="E9641" s="68" t="s">
        <v>531</v>
      </c>
      <c r="F9641" s="68" t="s">
        <v>360</v>
      </c>
      <c r="G9641" s="68" t="s">
        <v>80</v>
      </c>
      <c r="H9641" s="68" t="s">
        <v>395</v>
      </c>
      <c r="I9641" s="68" t="s">
        <v>652</v>
      </c>
      <c r="J9641" s="65">
        <v>11</v>
      </c>
      <c r="K9641" s="65">
        <v>16</v>
      </c>
      <c r="L9641" s="65">
        <v>613</v>
      </c>
      <c r="M9641" s="65" t="s">
        <v>397</v>
      </c>
    </row>
    <row r="9642" spans="1:13" ht="12.75" customHeight="1">
      <c r="A9642" s="65" t="str">
        <f>IF(ROW()=1,"KEY",IF(ISNA(VLOOKUP(B9642,車名対応マスタ!B:D,3,FALSE)),"",IF(VLOOKUP(B9642,車名対応マスタ!B:D,3,FALSE)="","",$D9642&amp;" "&amp;IF($G9642="9","J","O")&amp;" "&amp;$I9642&amp;" "&amp;IF($I9642&lt;=TEXT(★完成資料!$A$1,"yyyymm"),TEXT(★完成資料!$A$1,"yyyymm"),"999999")&amp; " " &amp; LEFT(F9642 &amp; "          ",10))))</f>
        <v xml:space="preserve">T O 202207 yyyy00 HV        </v>
      </c>
      <c r="B9642" s="68" t="s">
        <v>489</v>
      </c>
      <c r="C9642" s="68" t="s">
        <v>143</v>
      </c>
      <c r="D9642" s="68" t="s">
        <v>287</v>
      </c>
      <c r="E9642" s="68" t="s">
        <v>531</v>
      </c>
      <c r="F9642" s="68" t="s">
        <v>360</v>
      </c>
      <c r="G9642" s="68" t="s">
        <v>80</v>
      </c>
      <c r="H9642" s="68" t="s">
        <v>395</v>
      </c>
      <c r="I9642" s="68" t="s">
        <v>655</v>
      </c>
      <c r="J9642" s="65">
        <v>14</v>
      </c>
      <c r="K9642" s="65">
        <v>12</v>
      </c>
      <c r="L9642" s="65">
        <v>613</v>
      </c>
      <c r="M9642" s="65" t="s">
        <v>397</v>
      </c>
    </row>
    <row r="9643" spans="1:13" ht="12.75" customHeight="1">
      <c r="A9643" s="65" t="str">
        <f>IF(ROW()=1,"KEY",IF(ISNA(VLOOKUP(B9643,車名対応マスタ!B:D,3,FALSE)),"",IF(VLOOKUP(B9643,車名対応マスタ!B:D,3,FALSE)="","",$D9643&amp;" "&amp;IF($G9643="9","J","O")&amp;" "&amp;$I9643&amp;" "&amp;IF($I9643&lt;=TEXT(★完成資料!$A$1,"yyyymm"),TEXT(★完成資料!$A$1,"yyyymm"),"999999")&amp; " " &amp; LEFT(F9643 &amp; "          ",10))))</f>
        <v xml:space="preserve">T O 202208 yyyy00 HV        </v>
      </c>
      <c r="B9643" s="68" t="s">
        <v>489</v>
      </c>
      <c r="C9643" s="68" t="s">
        <v>143</v>
      </c>
      <c r="D9643" s="68" t="s">
        <v>287</v>
      </c>
      <c r="E9643" s="68" t="s">
        <v>531</v>
      </c>
      <c r="F9643" s="68" t="s">
        <v>360</v>
      </c>
      <c r="G9643" s="68" t="s">
        <v>80</v>
      </c>
      <c r="H9643" s="68" t="s">
        <v>395</v>
      </c>
      <c r="I9643" s="68" t="s">
        <v>656</v>
      </c>
      <c r="J9643" s="65">
        <v>20</v>
      </c>
      <c r="K9643" s="65">
        <v>11</v>
      </c>
      <c r="L9643" s="65">
        <v>613</v>
      </c>
      <c r="M9643" s="65" t="s">
        <v>397</v>
      </c>
    </row>
    <row r="9644" spans="1:13" ht="12.75" customHeight="1">
      <c r="A9644" s="65" t="str">
        <f>IF(ROW()=1,"KEY",IF(ISNA(VLOOKUP(B9644,車名対応マスタ!B:D,3,FALSE)),"",IF(VLOOKUP(B9644,車名対応マスタ!B:D,3,FALSE)="","",$D9644&amp;" "&amp;IF($G9644="9","J","O")&amp;" "&amp;$I9644&amp;" "&amp;IF($I9644&lt;=TEXT(★完成資料!$A$1,"yyyymm"),TEXT(★完成資料!$A$1,"yyyymm"),"999999")&amp; " " &amp; LEFT(F9644 &amp; "          ",10))))</f>
        <v xml:space="preserve">T O 202209 yyyy00 HV        </v>
      </c>
      <c r="B9644" s="68" t="s">
        <v>489</v>
      </c>
      <c r="C9644" s="68" t="s">
        <v>143</v>
      </c>
      <c r="D9644" s="68" t="s">
        <v>287</v>
      </c>
      <c r="E9644" s="68" t="s">
        <v>531</v>
      </c>
      <c r="F9644" s="68" t="s">
        <v>360</v>
      </c>
      <c r="G9644" s="68" t="s">
        <v>80</v>
      </c>
      <c r="H9644" s="68" t="s">
        <v>395</v>
      </c>
      <c r="I9644" s="68" t="s">
        <v>657</v>
      </c>
      <c r="J9644" s="65">
        <v>20</v>
      </c>
      <c r="K9644" s="65">
        <v>19</v>
      </c>
      <c r="L9644" s="65">
        <v>613</v>
      </c>
      <c r="M9644" s="65" t="s">
        <v>397</v>
      </c>
    </row>
    <row r="9645" spans="1:13" ht="12.75" customHeight="1">
      <c r="A9645" s="65" t="str">
        <f>IF(ROW()=1,"KEY",IF(ISNA(VLOOKUP(B9645,車名対応マスタ!B:D,3,FALSE)),"",IF(VLOOKUP(B9645,車名対応マスタ!B:D,3,FALSE)="","",$D9645&amp;" "&amp;IF($G9645="9","J","O")&amp;" "&amp;$I9645&amp;" "&amp;IF($I9645&lt;=TEXT(★完成資料!$A$1,"yyyymm"),TEXT(★完成資料!$A$1,"yyyymm"),"999999")&amp; " " &amp; LEFT(F9645 &amp; "          ",10))))</f>
        <v xml:space="preserve">T O 202210 yyyy00 HV        </v>
      </c>
      <c r="B9645" s="68" t="s">
        <v>489</v>
      </c>
      <c r="C9645" s="68" t="s">
        <v>143</v>
      </c>
      <c r="D9645" s="68" t="s">
        <v>287</v>
      </c>
      <c r="E9645" s="68" t="s">
        <v>531</v>
      </c>
      <c r="F9645" s="68" t="s">
        <v>360</v>
      </c>
      <c r="G9645" s="68" t="s">
        <v>80</v>
      </c>
      <c r="H9645" s="68" t="s">
        <v>395</v>
      </c>
      <c r="I9645" s="68" t="s">
        <v>663</v>
      </c>
      <c r="J9645" s="65">
        <v>38</v>
      </c>
      <c r="K9645" s="65">
        <v>21</v>
      </c>
      <c r="L9645" s="65">
        <v>613</v>
      </c>
      <c r="M9645" s="65" t="s">
        <v>397</v>
      </c>
    </row>
    <row r="9646" spans="1:13" ht="12.75" customHeight="1">
      <c r="A9646" s="65" t="str">
        <f>IF(ROW()=1,"KEY",IF(ISNA(VLOOKUP(B9646,車名対応マスタ!B:D,3,FALSE)),"",IF(VLOOKUP(B9646,車名対応マスタ!B:D,3,FALSE)="","",$D9646&amp;" "&amp;IF($G9646="9","J","O")&amp;" "&amp;$I9646&amp;" "&amp;IF($I9646&lt;=TEXT(★完成資料!$A$1,"yyyymm"),TEXT(★完成資料!$A$1,"yyyymm"),"999999")&amp; " " &amp; LEFT(F9646 &amp; "          ",10))))</f>
        <v xml:space="preserve">T O 202201 yyyy00 HV        </v>
      </c>
      <c r="B9646" s="68" t="s">
        <v>489</v>
      </c>
      <c r="C9646" s="68" t="s">
        <v>143</v>
      </c>
      <c r="D9646" s="68" t="s">
        <v>287</v>
      </c>
      <c r="E9646" s="68" t="s">
        <v>531</v>
      </c>
      <c r="F9646" s="68" t="s">
        <v>360</v>
      </c>
      <c r="G9646" s="68" t="s">
        <v>80</v>
      </c>
      <c r="H9646" s="68" t="s">
        <v>395</v>
      </c>
      <c r="I9646" s="68" t="s">
        <v>639</v>
      </c>
      <c r="J9646" s="65">
        <v>53</v>
      </c>
      <c r="K9646" s="65">
        <v>0</v>
      </c>
      <c r="L9646" s="65">
        <v>615</v>
      </c>
      <c r="M9646" s="65" t="s">
        <v>398</v>
      </c>
    </row>
    <row r="9647" spans="1:13" ht="12.75" customHeight="1">
      <c r="A9647" s="65" t="str">
        <f>IF(ROW()=1,"KEY",IF(ISNA(VLOOKUP(B9647,車名対応マスタ!B:D,3,FALSE)),"",IF(VLOOKUP(B9647,車名対応マスタ!B:D,3,FALSE)="","",$D9647&amp;" "&amp;IF($G9647="9","J","O")&amp;" "&amp;$I9647&amp;" "&amp;IF($I9647&lt;=TEXT(★完成資料!$A$1,"yyyymm"),TEXT(★完成資料!$A$1,"yyyymm"),"999999")&amp; " " &amp; LEFT(F9647 &amp; "          ",10))))</f>
        <v xml:space="preserve">T O 202202 yyyy00 HV        </v>
      </c>
      <c r="B9647" s="68" t="s">
        <v>489</v>
      </c>
      <c r="C9647" s="68" t="s">
        <v>143</v>
      </c>
      <c r="D9647" s="68" t="s">
        <v>287</v>
      </c>
      <c r="E9647" s="68" t="s">
        <v>531</v>
      </c>
      <c r="F9647" s="68" t="s">
        <v>360</v>
      </c>
      <c r="G9647" s="68" t="s">
        <v>80</v>
      </c>
      <c r="H9647" s="68" t="s">
        <v>395</v>
      </c>
      <c r="I9647" s="68" t="s">
        <v>640</v>
      </c>
      <c r="J9647" s="65">
        <v>106</v>
      </c>
      <c r="K9647" s="65">
        <v>0</v>
      </c>
      <c r="L9647" s="65">
        <v>615</v>
      </c>
      <c r="M9647" s="65" t="s">
        <v>398</v>
      </c>
    </row>
    <row r="9648" spans="1:13" ht="12.75" customHeight="1">
      <c r="A9648" s="65" t="str">
        <f>IF(ROW()=1,"KEY",IF(ISNA(VLOOKUP(B9648,車名対応マスタ!B:D,3,FALSE)),"",IF(VLOOKUP(B9648,車名対応マスタ!B:D,3,FALSE)="","",$D9648&amp;" "&amp;IF($G9648="9","J","O")&amp;" "&amp;$I9648&amp;" "&amp;IF($I9648&lt;=TEXT(★完成資料!$A$1,"yyyymm"),TEXT(★完成資料!$A$1,"yyyymm"),"999999")&amp; " " &amp; LEFT(F9648 &amp; "          ",10))))</f>
        <v xml:space="preserve">T O 202203 yyyy00 HV        </v>
      </c>
      <c r="B9648" s="68" t="s">
        <v>489</v>
      </c>
      <c r="C9648" s="68" t="s">
        <v>143</v>
      </c>
      <c r="D9648" s="68" t="s">
        <v>287</v>
      </c>
      <c r="E9648" s="68" t="s">
        <v>531</v>
      </c>
      <c r="F9648" s="68" t="s">
        <v>360</v>
      </c>
      <c r="G9648" s="68" t="s">
        <v>80</v>
      </c>
      <c r="H9648" s="68" t="s">
        <v>395</v>
      </c>
      <c r="I9648" s="68" t="s">
        <v>641</v>
      </c>
      <c r="J9648" s="65">
        <v>90</v>
      </c>
      <c r="K9648" s="65">
        <v>45</v>
      </c>
      <c r="L9648" s="65">
        <v>615</v>
      </c>
      <c r="M9648" s="65" t="s">
        <v>398</v>
      </c>
    </row>
    <row r="9649" spans="1:13" ht="12.75" customHeight="1">
      <c r="A9649" s="65" t="str">
        <f>IF(ROW()=1,"KEY",IF(ISNA(VLOOKUP(B9649,車名対応マスタ!B:D,3,FALSE)),"",IF(VLOOKUP(B9649,車名対応マスタ!B:D,3,FALSE)="","",$D9649&amp;" "&amp;IF($G9649="9","J","O")&amp;" "&amp;$I9649&amp;" "&amp;IF($I9649&lt;=TEXT(★完成資料!$A$1,"yyyymm"),TEXT(★完成資料!$A$1,"yyyymm"),"999999")&amp; " " &amp; LEFT(F9649 &amp; "          ",10))))</f>
        <v xml:space="preserve">T O 202204 yyyy00 HV        </v>
      </c>
      <c r="B9649" s="68" t="s">
        <v>489</v>
      </c>
      <c r="C9649" s="68" t="s">
        <v>143</v>
      </c>
      <c r="D9649" s="68" t="s">
        <v>287</v>
      </c>
      <c r="E9649" s="68" t="s">
        <v>531</v>
      </c>
      <c r="F9649" s="68" t="s">
        <v>360</v>
      </c>
      <c r="G9649" s="68" t="s">
        <v>80</v>
      </c>
      <c r="H9649" s="68" t="s">
        <v>395</v>
      </c>
      <c r="I9649" s="68" t="s">
        <v>642</v>
      </c>
      <c r="J9649" s="65">
        <v>52</v>
      </c>
      <c r="K9649" s="65">
        <v>41</v>
      </c>
      <c r="L9649" s="65">
        <v>615</v>
      </c>
      <c r="M9649" s="65" t="s">
        <v>398</v>
      </c>
    </row>
    <row r="9650" spans="1:13" ht="12.75" customHeight="1">
      <c r="A9650" s="65" t="str">
        <f>IF(ROW()=1,"KEY",IF(ISNA(VLOOKUP(B9650,車名対応マスタ!B:D,3,FALSE)),"",IF(VLOOKUP(B9650,車名対応マスタ!B:D,3,FALSE)="","",$D9650&amp;" "&amp;IF($G9650="9","J","O")&amp;" "&amp;$I9650&amp;" "&amp;IF($I9650&lt;=TEXT(★完成資料!$A$1,"yyyymm"),TEXT(★完成資料!$A$1,"yyyymm"),"999999")&amp; " " &amp; LEFT(F9650 &amp; "          ",10))))</f>
        <v xml:space="preserve">T O 202205 yyyy00 HV        </v>
      </c>
      <c r="B9650" s="68" t="s">
        <v>489</v>
      </c>
      <c r="C9650" s="68" t="s">
        <v>143</v>
      </c>
      <c r="D9650" s="68" t="s">
        <v>287</v>
      </c>
      <c r="E9650" s="68" t="s">
        <v>531</v>
      </c>
      <c r="F9650" s="68" t="s">
        <v>360</v>
      </c>
      <c r="G9650" s="68" t="s">
        <v>80</v>
      </c>
      <c r="H9650" s="68" t="s">
        <v>395</v>
      </c>
      <c r="I9650" s="68" t="s">
        <v>647</v>
      </c>
      <c r="J9650" s="65">
        <v>67</v>
      </c>
      <c r="K9650" s="65">
        <v>68</v>
      </c>
      <c r="L9650" s="65">
        <v>615</v>
      </c>
      <c r="M9650" s="65" t="s">
        <v>398</v>
      </c>
    </row>
    <row r="9651" spans="1:13" ht="12.75" customHeight="1">
      <c r="A9651" s="65" t="str">
        <f>IF(ROW()=1,"KEY",IF(ISNA(VLOOKUP(B9651,車名対応マスタ!B:D,3,FALSE)),"",IF(VLOOKUP(B9651,車名対応マスタ!B:D,3,FALSE)="","",$D9651&amp;" "&amp;IF($G9651="9","J","O")&amp;" "&amp;$I9651&amp;" "&amp;IF($I9651&lt;=TEXT(★完成資料!$A$1,"yyyymm"),TEXT(★完成資料!$A$1,"yyyymm"),"999999")&amp; " " &amp; LEFT(F9651 &amp; "          ",10))))</f>
        <v xml:space="preserve">T O 202206 yyyy00 HV        </v>
      </c>
      <c r="B9651" s="68" t="s">
        <v>489</v>
      </c>
      <c r="C9651" s="68" t="s">
        <v>143</v>
      </c>
      <c r="D9651" s="68" t="s">
        <v>287</v>
      </c>
      <c r="E9651" s="68" t="s">
        <v>531</v>
      </c>
      <c r="F9651" s="68" t="s">
        <v>360</v>
      </c>
      <c r="G9651" s="68" t="s">
        <v>80</v>
      </c>
      <c r="H9651" s="68" t="s">
        <v>395</v>
      </c>
      <c r="I9651" s="68" t="s">
        <v>652</v>
      </c>
      <c r="J9651" s="65">
        <v>37</v>
      </c>
      <c r="K9651" s="65">
        <v>34</v>
      </c>
      <c r="L9651" s="65">
        <v>615</v>
      </c>
      <c r="M9651" s="65" t="s">
        <v>398</v>
      </c>
    </row>
    <row r="9652" spans="1:13" ht="12.75" customHeight="1">
      <c r="A9652" s="65" t="str">
        <f>IF(ROW()=1,"KEY",IF(ISNA(VLOOKUP(B9652,車名対応マスタ!B:D,3,FALSE)),"",IF(VLOOKUP(B9652,車名対応マスタ!B:D,3,FALSE)="","",$D9652&amp;" "&amp;IF($G9652="9","J","O")&amp;" "&amp;$I9652&amp;" "&amp;IF($I9652&lt;=TEXT(★完成資料!$A$1,"yyyymm"),TEXT(★完成資料!$A$1,"yyyymm"),"999999")&amp; " " &amp; LEFT(F9652 &amp; "          ",10))))</f>
        <v xml:space="preserve">T O 202207 yyyy00 HV        </v>
      </c>
      <c r="B9652" s="68" t="s">
        <v>489</v>
      </c>
      <c r="C9652" s="68" t="s">
        <v>143</v>
      </c>
      <c r="D9652" s="68" t="s">
        <v>287</v>
      </c>
      <c r="E9652" s="68" t="s">
        <v>531</v>
      </c>
      <c r="F9652" s="68" t="s">
        <v>360</v>
      </c>
      <c r="G9652" s="68" t="s">
        <v>80</v>
      </c>
      <c r="H9652" s="68" t="s">
        <v>395</v>
      </c>
      <c r="I9652" s="68" t="s">
        <v>655</v>
      </c>
      <c r="J9652" s="65">
        <v>83</v>
      </c>
      <c r="K9652" s="65">
        <v>51</v>
      </c>
      <c r="L9652" s="65">
        <v>615</v>
      </c>
      <c r="M9652" s="65" t="s">
        <v>398</v>
      </c>
    </row>
    <row r="9653" spans="1:13" ht="12.75" customHeight="1">
      <c r="A9653" s="65" t="str">
        <f>IF(ROW()=1,"KEY",IF(ISNA(VLOOKUP(B9653,車名対応マスタ!B:D,3,FALSE)),"",IF(VLOOKUP(B9653,車名対応マスタ!B:D,3,FALSE)="","",$D9653&amp;" "&amp;IF($G9653="9","J","O")&amp;" "&amp;$I9653&amp;" "&amp;IF($I9653&lt;=TEXT(★完成資料!$A$1,"yyyymm"),TEXT(★完成資料!$A$1,"yyyymm"),"999999")&amp; " " &amp; LEFT(F9653 &amp; "          ",10))))</f>
        <v xml:space="preserve">T O 202208 yyyy00 HV        </v>
      </c>
      <c r="B9653" s="68" t="s">
        <v>489</v>
      </c>
      <c r="C9653" s="68" t="s">
        <v>143</v>
      </c>
      <c r="D9653" s="68" t="s">
        <v>287</v>
      </c>
      <c r="E9653" s="68" t="s">
        <v>531</v>
      </c>
      <c r="F9653" s="68" t="s">
        <v>360</v>
      </c>
      <c r="G9653" s="68" t="s">
        <v>80</v>
      </c>
      <c r="H9653" s="68" t="s">
        <v>395</v>
      </c>
      <c r="I9653" s="68" t="s">
        <v>656</v>
      </c>
      <c r="J9653" s="65">
        <v>42</v>
      </c>
      <c r="K9653" s="65">
        <v>40</v>
      </c>
      <c r="L9653" s="65">
        <v>615</v>
      </c>
      <c r="M9653" s="65" t="s">
        <v>398</v>
      </c>
    </row>
    <row r="9654" spans="1:13" ht="12.75" customHeight="1">
      <c r="A9654" s="65" t="str">
        <f>IF(ROW()=1,"KEY",IF(ISNA(VLOOKUP(B9654,車名対応マスタ!B:D,3,FALSE)),"",IF(VLOOKUP(B9654,車名対応マスタ!B:D,3,FALSE)="","",$D9654&amp;" "&amp;IF($G9654="9","J","O")&amp;" "&amp;$I9654&amp;" "&amp;IF($I9654&lt;=TEXT(★完成資料!$A$1,"yyyymm"),TEXT(★完成資料!$A$1,"yyyymm"),"999999")&amp; " " &amp; LEFT(F9654 &amp; "          ",10))))</f>
        <v xml:space="preserve">T O 202209 yyyy00 HV        </v>
      </c>
      <c r="B9654" s="68" t="s">
        <v>489</v>
      </c>
      <c r="C9654" s="68" t="s">
        <v>143</v>
      </c>
      <c r="D9654" s="68" t="s">
        <v>287</v>
      </c>
      <c r="E9654" s="68" t="s">
        <v>531</v>
      </c>
      <c r="F9654" s="68" t="s">
        <v>360</v>
      </c>
      <c r="G9654" s="68" t="s">
        <v>80</v>
      </c>
      <c r="H9654" s="68" t="s">
        <v>395</v>
      </c>
      <c r="I9654" s="68" t="s">
        <v>657</v>
      </c>
      <c r="J9654" s="65">
        <v>91</v>
      </c>
      <c r="K9654" s="65">
        <v>87</v>
      </c>
      <c r="L9654" s="65">
        <v>615</v>
      </c>
      <c r="M9654" s="65" t="s">
        <v>398</v>
      </c>
    </row>
    <row r="9655" spans="1:13" ht="12.75" customHeight="1">
      <c r="A9655" s="65" t="str">
        <f>IF(ROW()=1,"KEY",IF(ISNA(VLOOKUP(B9655,車名対応マスタ!B:D,3,FALSE)),"",IF(VLOOKUP(B9655,車名対応マスタ!B:D,3,FALSE)="","",$D9655&amp;" "&amp;IF($G9655="9","J","O")&amp;" "&amp;$I9655&amp;" "&amp;IF($I9655&lt;=TEXT(★完成資料!$A$1,"yyyymm"),TEXT(★完成資料!$A$1,"yyyymm"),"999999")&amp; " " &amp; LEFT(F9655 &amp; "          ",10))))</f>
        <v xml:space="preserve">T O 202210 yyyy00 HV        </v>
      </c>
      <c r="B9655" s="68" t="s">
        <v>489</v>
      </c>
      <c r="C9655" s="68" t="s">
        <v>143</v>
      </c>
      <c r="D9655" s="68" t="s">
        <v>287</v>
      </c>
      <c r="E9655" s="68" t="s">
        <v>531</v>
      </c>
      <c r="F9655" s="68" t="s">
        <v>360</v>
      </c>
      <c r="G9655" s="68" t="s">
        <v>80</v>
      </c>
      <c r="H9655" s="68" t="s">
        <v>395</v>
      </c>
      <c r="I9655" s="68" t="s">
        <v>663</v>
      </c>
      <c r="J9655" s="65">
        <v>238</v>
      </c>
      <c r="K9655" s="65">
        <v>78</v>
      </c>
      <c r="L9655" s="65">
        <v>615</v>
      </c>
      <c r="M9655" s="65" t="s">
        <v>398</v>
      </c>
    </row>
    <row r="9656" spans="1:13" ht="12.75" customHeight="1">
      <c r="A9656" s="65" t="str">
        <f>IF(ROW()=1,"KEY",IF(ISNA(VLOOKUP(B9656,車名対応マスタ!B:D,3,FALSE)),"",IF(VLOOKUP(B9656,車名対応マスタ!B:D,3,FALSE)="","",$D9656&amp;" "&amp;IF($G9656="9","J","O")&amp;" "&amp;$I9656&amp;" "&amp;IF($I9656&lt;=TEXT(★完成資料!$A$1,"yyyymm"),TEXT(★完成資料!$A$1,"yyyymm"),"999999")&amp; " " &amp; LEFT(F9656 &amp; "          ",10))))</f>
        <v xml:space="preserve">T O 202203 yyyy00 HV        </v>
      </c>
      <c r="B9656" s="68" t="s">
        <v>489</v>
      </c>
      <c r="C9656" s="68" t="s">
        <v>143</v>
      </c>
      <c r="D9656" s="68" t="s">
        <v>287</v>
      </c>
      <c r="E9656" s="68" t="s">
        <v>531</v>
      </c>
      <c r="F9656" s="68" t="s">
        <v>360</v>
      </c>
      <c r="G9656" s="68" t="s">
        <v>80</v>
      </c>
      <c r="H9656" s="68" t="s">
        <v>395</v>
      </c>
      <c r="I9656" s="68" t="s">
        <v>641</v>
      </c>
      <c r="J9656" s="65">
        <v>7</v>
      </c>
      <c r="K9656" s="65">
        <v>2</v>
      </c>
      <c r="L9656" s="65">
        <v>611</v>
      </c>
      <c r="M9656" s="65" t="s">
        <v>399</v>
      </c>
    </row>
    <row r="9657" spans="1:13" ht="12.75" customHeight="1">
      <c r="A9657" s="65" t="str">
        <f>IF(ROW()=1,"KEY",IF(ISNA(VLOOKUP(B9657,車名対応マスタ!B:D,3,FALSE)),"",IF(VLOOKUP(B9657,車名対応マスタ!B:D,3,FALSE)="","",$D9657&amp;" "&amp;IF($G9657="9","J","O")&amp;" "&amp;$I9657&amp;" "&amp;IF($I9657&lt;=TEXT(★完成資料!$A$1,"yyyymm"),TEXT(★完成資料!$A$1,"yyyymm"),"999999")&amp; " " &amp; LEFT(F9657 &amp; "          ",10))))</f>
        <v xml:space="preserve">T O 202204 yyyy00 HV        </v>
      </c>
      <c r="B9657" s="68" t="s">
        <v>489</v>
      </c>
      <c r="C9657" s="68" t="s">
        <v>143</v>
      </c>
      <c r="D9657" s="68" t="s">
        <v>287</v>
      </c>
      <c r="E9657" s="68" t="s">
        <v>531</v>
      </c>
      <c r="F9657" s="68" t="s">
        <v>360</v>
      </c>
      <c r="G9657" s="68" t="s">
        <v>80</v>
      </c>
      <c r="H9657" s="68" t="s">
        <v>395</v>
      </c>
      <c r="I9657" s="68" t="s">
        <v>642</v>
      </c>
      <c r="J9657" s="65">
        <v>6</v>
      </c>
      <c r="K9657" s="65">
        <v>3</v>
      </c>
      <c r="L9657" s="65">
        <v>611</v>
      </c>
      <c r="M9657" s="65" t="s">
        <v>399</v>
      </c>
    </row>
    <row r="9658" spans="1:13" ht="12.75" customHeight="1">
      <c r="A9658" s="65" t="str">
        <f>IF(ROW()=1,"KEY",IF(ISNA(VLOOKUP(B9658,車名対応マスタ!B:D,3,FALSE)),"",IF(VLOOKUP(B9658,車名対応マスタ!B:D,3,FALSE)="","",$D9658&amp;" "&amp;IF($G9658="9","J","O")&amp;" "&amp;$I9658&amp;" "&amp;IF($I9658&lt;=TEXT(★完成資料!$A$1,"yyyymm"),TEXT(★完成資料!$A$1,"yyyymm"),"999999")&amp; " " &amp; LEFT(F9658 &amp; "          ",10))))</f>
        <v xml:space="preserve">T O 202205 yyyy00 HV        </v>
      </c>
      <c r="B9658" s="68" t="s">
        <v>489</v>
      </c>
      <c r="C9658" s="68" t="s">
        <v>143</v>
      </c>
      <c r="D9658" s="68" t="s">
        <v>287</v>
      </c>
      <c r="E9658" s="68" t="s">
        <v>531</v>
      </c>
      <c r="F9658" s="68" t="s">
        <v>360</v>
      </c>
      <c r="G9658" s="68" t="s">
        <v>80</v>
      </c>
      <c r="H9658" s="68" t="s">
        <v>395</v>
      </c>
      <c r="I9658" s="68" t="s">
        <v>647</v>
      </c>
      <c r="J9658" s="65">
        <v>28</v>
      </c>
      <c r="K9658" s="65">
        <v>4</v>
      </c>
      <c r="L9658" s="65">
        <v>611</v>
      </c>
      <c r="M9658" s="65" t="s">
        <v>399</v>
      </c>
    </row>
    <row r="9659" spans="1:13" ht="12.75" customHeight="1">
      <c r="A9659" s="65" t="str">
        <f>IF(ROW()=1,"KEY",IF(ISNA(VLOOKUP(B9659,車名対応マスタ!B:D,3,FALSE)),"",IF(VLOOKUP(B9659,車名対応マスタ!B:D,3,FALSE)="","",$D9659&amp;" "&amp;IF($G9659="9","J","O")&amp;" "&amp;$I9659&amp;" "&amp;IF($I9659&lt;=TEXT(★完成資料!$A$1,"yyyymm"),TEXT(★完成資料!$A$1,"yyyymm"),"999999")&amp; " " &amp; LEFT(F9659 &amp; "          ",10))))</f>
        <v xml:space="preserve">T O 202206 yyyy00 HV        </v>
      </c>
      <c r="B9659" s="68" t="s">
        <v>489</v>
      </c>
      <c r="C9659" s="68" t="s">
        <v>143</v>
      </c>
      <c r="D9659" s="68" t="s">
        <v>287</v>
      </c>
      <c r="E9659" s="68" t="s">
        <v>531</v>
      </c>
      <c r="F9659" s="68" t="s">
        <v>360</v>
      </c>
      <c r="G9659" s="68" t="s">
        <v>80</v>
      </c>
      <c r="H9659" s="68" t="s">
        <v>395</v>
      </c>
      <c r="I9659" s="68" t="s">
        <v>652</v>
      </c>
      <c r="J9659" s="65">
        <v>9</v>
      </c>
      <c r="K9659" s="65">
        <v>2</v>
      </c>
      <c r="L9659" s="65">
        <v>611</v>
      </c>
      <c r="M9659" s="65" t="s">
        <v>399</v>
      </c>
    </row>
    <row r="9660" spans="1:13" ht="12.75" customHeight="1">
      <c r="A9660" s="65" t="str">
        <f>IF(ROW()=1,"KEY",IF(ISNA(VLOOKUP(B9660,車名対応マスタ!B:D,3,FALSE)),"",IF(VLOOKUP(B9660,車名対応マスタ!B:D,3,FALSE)="","",$D9660&amp;" "&amp;IF($G9660="9","J","O")&amp;" "&amp;$I9660&amp;" "&amp;IF($I9660&lt;=TEXT(★完成資料!$A$1,"yyyymm"),TEXT(★完成資料!$A$1,"yyyymm"),"999999")&amp; " " &amp; LEFT(F9660 &amp; "          ",10))))</f>
        <v xml:space="preserve">T O 202207 yyyy00 HV        </v>
      </c>
      <c r="B9660" s="68" t="s">
        <v>489</v>
      </c>
      <c r="C9660" s="68" t="s">
        <v>143</v>
      </c>
      <c r="D9660" s="68" t="s">
        <v>287</v>
      </c>
      <c r="E9660" s="68" t="s">
        <v>531</v>
      </c>
      <c r="F9660" s="68" t="s">
        <v>360</v>
      </c>
      <c r="G9660" s="68" t="s">
        <v>80</v>
      </c>
      <c r="H9660" s="68" t="s">
        <v>395</v>
      </c>
      <c r="I9660" s="68" t="s">
        <v>655</v>
      </c>
      <c r="J9660" s="65">
        <v>8</v>
      </c>
      <c r="K9660" s="65">
        <v>4</v>
      </c>
      <c r="L9660" s="65">
        <v>611</v>
      </c>
      <c r="M9660" s="65" t="s">
        <v>399</v>
      </c>
    </row>
    <row r="9661" spans="1:13" ht="12.75" customHeight="1">
      <c r="A9661" s="65" t="str">
        <f>IF(ROW()=1,"KEY",IF(ISNA(VLOOKUP(B9661,車名対応マスタ!B:D,3,FALSE)),"",IF(VLOOKUP(B9661,車名対応マスタ!B:D,3,FALSE)="","",$D9661&amp;" "&amp;IF($G9661="9","J","O")&amp;" "&amp;$I9661&amp;" "&amp;IF($I9661&lt;=TEXT(★完成資料!$A$1,"yyyymm"),TEXT(★完成資料!$A$1,"yyyymm"),"999999")&amp; " " &amp; LEFT(F9661 &amp; "          ",10))))</f>
        <v xml:space="preserve">T O 202208 yyyy00 HV        </v>
      </c>
      <c r="B9661" s="68" t="s">
        <v>489</v>
      </c>
      <c r="C9661" s="68" t="s">
        <v>143</v>
      </c>
      <c r="D9661" s="68" t="s">
        <v>287</v>
      </c>
      <c r="E9661" s="68" t="s">
        <v>531</v>
      </c>
      <c r="F9661" s="68" t="s">
        <v>360</v>
      </c>
      <c r="G9661" s="68" t="s">
        <v>80</v>
      </c>
      <c r="H9661" s="68" t="s">
        <v>395</v>
      </c>
      <c r="I9661" s="68" t="s">
        <v>656</v>
      </c>
      <c r="J9661" s="65">
        <v>8</v>
      </c>
      <c r="K9661" s="65">
        <v>11</v>
      </c>
      <c r="L9661" s="65">
        <v>611</v>
      </c>
      <c r="M9661" s="65" t="s">
        <v>399</v>
      </c>
    </row>
    <row r="9662" spans="1:13" ht="12.75" customHeight="1">
      <c r="A9662" s="65" t="str">
        <f>IF(ROW()=1,"KEY",IF(ISNA(VLOOKUP(B9662,車名対応マスタ!B:D,3,FALSE)),"",IF(VLOOKUP(B9662,車名対応マスタ!B:D,3,FALSE)="","",$D9662&amp;" "&amp;IF($G9662="9","J","O")&amp;" "&amp;$I9662&amp;" "&amp;IF($I9662&lt;=TEXT(★完成資料!$A$1,"yyyymm"),TEXT(★完成資料!$A$1,"yyyymm"),"999999")&amp; " " &amp; LEFT(F9662 &amp; "          ",10))))</f>
        <v xml:space="preserve">T O 202209 yyyy00 HV        </v>
      </c>
      <c r="B9662" s="68" t="s">
        <v>489</v>
      </c>
      <c r="C9662" s="68" t="s">
        <v>143</v>
      </c>
      <c r="D9662" s="68" t="s">
        <v>287</v>
      </c>
      <c r="E9662" s="68" t="s">
        <v>531</v>
      </c>
      <c r="F9662" s="68" t="s">
        <v>360</v>
      </c>
      <c r="G9662" s="68" t="s">
        <v>80</v>
      </c>
      <c r="H9662" s="68" t="s">
        <v>395</v>
      </c>
      <c r="I9662" s="68" t="s">
        <v>657</v>
      </c>
      <c r="J9662" s="65">
        <v>8</v>
      </c>
      <c r="K9662" s="65">
        <v>8</v>
      </c>
      <c r="L9662" s="65">
        <v>611</v>
      </c>
      <c r="M9662" s="65" t="s">
        <v>399</v>
      </c>
    </row>
    <row r="9663" spans="1:13" ht="12.75" customHeight="1">
      <c r="A9663" s="65" t="str">
        <f>IF(ROW()=1,"KEY",IF(ISNA(VLOOKUP(B9663,車名対応マスタ!B:D,3,FALSE)),"",IF(VLOOKUP(B9663,車名対応マスタ!B:D,3,FALSE)="","",$D9663&amp;" "&amp;IF($G9663="9","J","O")&amp;" "&amp;$I9663&amp;" "&amp;IF($I9663&lt;=TEXT(★完成資料!$A$1,"yyyymm"),TEXT(★完成資料!$A$1,"yyyymm"),"999999")&amp; " " &amp; LEFT(F9663 &amp; "          ",10))))</f>
        <v xml:space="preserve">T O 202210 yyyy00 HV        </v>
      </c>
      <c r="B9663" s="68" t="s">
        <v>489</v>
      </c>
      <c r="C9663" s="68" t="s">
        <v>143</v>
      </c>
      <c r="D9663" s="68" t="s">
        <v>287</v>
      </c>
      <c r="E9663" s="68" t="s">
        <v>531</v>
      </c>
      <c r="F9663" s="68" t="s">
        <v>360</v>
      </c>
      <c r="G9663" s="68" t="s">
        <v>80</v>
      </c>
      <c r="H9663" s="68" t="s">
        <v>395</v>
      </c>
      <c r="I9663" s="68" t="s">
        <v>663</v>
      </c>
      <c r="J9663" s="65">
        <v>12</v>
      </c>
      <c r="K9663" s="65">
        <v>13</v>
      </c>
      <c r="L9663" s="65">
        <v>611</v>
      </c>
      <c r="M9663" s="65" t="s">
        <v>399</v>
      </c>
    </row>
    <row r="9664" spans="1:13" ht="12.75" customHeight="1">
      <c r="A9664" s="65" t="str">
        <f>IF(ROW()=1,"KEY",IF(ISNA(VLOOKUP(B9664,車名対応マスタ!B:D,3,FALSE)),"",IF(VLOOKUP(B9664,車名対応マスタ!B:D,3,FALSE)="","",$D9664&amp;" "&amp;IF($G9664="9","J","O")&amp;" "&amp;$I9664&amp;" "&amp;IF($I9664&lt;=TEXT(★完成資料!$A$1,"yyyymm"),TEXT(★完成資料!$A$1,"yyyymm"),"999999")&amp; " " &amp; LEFT(F9664 &amp; "          ",10))))</f>
        <v xml:space="preserve">T O 202201 yyyy00 HV        </v>
      </c>
      <c r="B9664" s="68" t="s">
        <v>489</v>
      </c>
      <c r="C9664" s="68" t="s">
        <v>143</v>
      </c>
      <c r="D9664" s="68" t="s">
        <v>287</v>
      </c>
      <c r="E9664" s="68" t="s">
        <v>531</v>
      </c>
      <c r="F9664" s="68" t="s">
        <v>360</v>
      </c>
      <c r="G9664" s="68" t="s">
        <v>80</v>
      </c>
      <c r="H9664" s="68" t="s">
        <v>395</v>
      </c>
      <c r="I9664" s="68" t="s">
        <v>639</v>
      </c>
      <c r="J9664" s="65">
        <v>8</v>
      </c>
      <c r="K9664" s="65">
        <v>0</v>
      </c>
      <c r="L9664" s="65">
        <v>612</v>
      </c>
      <c r="M9664" s="65" t="s">
        <v>506</v>
      </c>
    </row>
    <row r="9665" spans="1:13" ht="12.75" customHeight="1">
      <c r="A9665" s="65" t="str">
        <f>IF(ROW()=1,"KEY",IF(ISNA(VLOOKUP(B9665,車名対応マスタ!B:D,3,FALSE)),"",IF(VLOOKUP(B9665,車名対応マスタ!B:D,3,FALSE)="","",$D9665&amp;" "&amp;IF($G9665="9","J","O")&amp;" "&amp;$I9665&amp;" "&amp;IF($I9665&lt;=TEXT(★完成資料!$A$1,"yyyymm"),TEXT(★完成資料!$A$1,"yyyymm"),"999999")&amp; " " &amp; LEFT(F9665 &amp; "          ",10))))</f>
        <v xml:space="preserve">T O 202202 yyyy00 HV        </v>
      </c>
      <c r="B9665" s="68" t="s">
        <v>489</v>
      </c>
      <c r="C9665" s="68" t="s">
        <v>143</v>
      </c>
      <c r="D9665" s="68" t="s">
        <v>287</v>
      </c>
      <c r="E9665" s="68" t="s">
        <v>531</v>
      </c>
      <c r="F9665" s="68" t="s">
        <v>360</v>
      </c>
      <c r="G9665" s="68" t="s">
        <v>80</v>
      </c>
      <c r="H9665" s="68" t="s">
        <v>395</v>
      </c>
      <c r="I9665" s="68" t="s">
        <v>640</v>
      </c>
      <c r="J9665" s="65">
        <v>8</v>
      </c>
      <c r="K9665" s="65">
        <v>0</v>
      </c>
      <c r="L9665" s="65">
        <v>612</v>
      </c>
      <c r="M9665" s="65" t="s">
        <v>506</v>
      </c>
    </row>
    <row r="9666" spans="1:13" ht="12.75" customHeight="1">
      <c r="A9666" s="65" t="str">
        <f>IF(ROW()=1,"KEY",IF(ISNA(VLOOKUP(B9666,車名対応マスタ!B:D,3,FALSE)),"",IF(VLOOKUP(B9666,車名対応マスタ!B:D,3,FALSE)="","",$D9666&amp;" "&amp;IF($G9666="9","J","O")&amp;" "&amp;$I9666&amp;" "&amp;IF($I9666&lt;=TEXT(★完成資料!$A$1,"yyyymm"),TEXT(★完成資料!$A$1,"yyyymm"),"999999")&amp; " " &amp; LEFT(F9666 &amp; "          ",10))))</f>
        <v xml:space="preserve">T O 202203 yyyy00 HV        </v>
      </c>
      <c r="B9666" s="68" t="s">
        <v>489</v>
      </c>
      <c r="C9666" s="68" t="s">
        <v>143</v>
      </c>
      <c r="D9666" s="68" t="s">
        <v>287</v>
      </c>
      <c r="E9666" s="68" t="s">
        <v>531</v>
      </c>
      <c r="F9666" s="68" t="s">
        <v>360</v>
      </c>
      <c r="G9666" s="68" t="s">
        <v>80</v>
      </c>
      <c r="H9666" s="68" t="s">
        <v>395</v>
      </c>
      <c r="I9666" s="68" t="s">
        <v>641</v>
      </c>
      <c r="J9666" s="65">
        <v>11</v>
      </c>
      <c r="K9666" s="65">
        <v>3</v>
      </c>
      <c r="L9666" s="65">
        <v>612</v>
      </c>
      <c r="M9666" s="65" t="s">
        <v>506</v>
      </c>
    </row>
    <row r="9667" spans="1:13" ht="12.75" customHeight="1">
      <c r="A9667" s="65" t="str">
        <f>IF(ROW()=1,"KEY",IF(ISNA(VLOOKUP(B9667,車名対応マスタ!B:D,3,FALSE)),"",IF(VLOOKUP(B9667,車名対応マスタ!B:D,3,FALSE)="","",$D9667&amp;" "&amp;IF($G9667="9","J","O")&amp;" "&amp;$I9667&amp;" "&amp;IF($I9667&lt;=TEXT(★完成資料!$A$1,"yyyymm"),TEXT(★完成資料!$A$1,"yyyymm"),"999999")&amp; " " &amp; LEFT(F9667 &amp; "          ",10))))</f>
        <v xml:space="preserve">T O 202204 yyyy00 HV        </v>
      </c>
      <c r="B9667" s="68" t="s">
        <v>489</v>
      </c>
      <c r="C9667" s="68" t="s">
        <v>143</v>
      </c>
      <c r="D9667" s="68" t="s">
        <v>287</v>
      </c>
      <c r="E9667" s="68" t="s">
        <v>531</v>
      </c>
      <c r="F9667" s="68" t="s">
        <v>360</v>
      </c>
      <c r="G9667" s="68" t="s">
        <v>80</v>
      </c>
      <c r="H9667" s="68" t="s">
        <v>395</v>
      </c>
      <c r="I9667" s="68" t="s">
        <v>642</v>
      </c>
      <c r="J9667" s="65">
        <v>4</v>
      </c>
      <c r="K9667" s="65">
        <v>1</v>
      </c>
      <c r="L9667" s="65">
        <v>612</v>
      </c>
      <c r="M9667" s="65" t="s">
        <v>506</v>
      </c>
    </row>
    <row r="9668" spans="1:13" ht="12.75" customHeight="1">
      <c r="A9668" s="65" t="str">
        <f>IF(ROW()=1,"KEY",IF(ISNA(VLOOKUP(B9668,車名対応マスタ!B:D,3,FALSE)),"",IF(VLOOKUP(B9668,車名対応マスタ!B:D,3,FALSE)="","",$D9668&amp;" "&amp;IF($G9668="9","J","O")&amp;" "&amp;$I9668&amp;" "&amp;IF($I9668&lt;=TEXT(★完成資料!$A$1,"yyyymm"),TEXT(★完成資料!$A$1,"yyyymm"),"999999")&amp; " " &amp; LEFT(F9668 &amp; "          ",10))))</f>
        <v xml:space="preserve">T O 202205 yyyy00 HV        </v>
      </c>
      <c r="B9668" s="68" t="s">
        <v>489</v>
      </c>
      <c r="C9668" s="68" t="s">
        <v>143</v>
      </c>
      <c r="D9668" s="68" t="s">
        <v>287</v>
      </c>
      <c r="E9668" s="68" t="s">
        <v>531</v>
      </c>
      <c r="F9668" s="68" t="s">
        <v>360</v>
      </c>
      <c r="G9668" s="68" t="s">
        <v>80</v>
      </c>
      <c r="H9668" s="68" t="s">
        <v>395</v>
      </c>
      <c r="I9668" s="68" t="s">
        <v>647</v>
      </c>
      <c r="J9668" s="65">
        <v>5</v>
      </c>
      <c r="K9668" s="65">
        <v>3</v>
      </c>
      <c r="L9668" s="65">
        <v>612</v>
      </c>
      <c r="M9668" s="65" t="s">
        <v>506</v>
      </c>
    </row>
    <row r="9669" spans="1:13" ht="12.75" customHeight="1">
      <c r="A9669" s="65" t="str">
        <f>IF(ROW()=1,"KEY",IF(ISNA(VLOOKUP(B9669,車名対応マスタ!B:D,3,FALSE)),"",IF(VLOOKUP(B9669,車名対応マスタ!B:D,3,FALSE)="","",$D9669&amp;" "&amp;IF($G9669="9","J","O")&amp;" "&amp;$I9669&amp;" "&amp;IF($I9669&lt;=TEXT(★完成資料!$A$1,"yyyymm"),TEXT(★完成資料!$A$1,"yyyymm"),"999999")&amp; " " &amp; LEFT(F9669 &amp; "          ",10))))</f>
        <v xml:space="preserve">T O 202206 yyyy00 HV        </v>
      </c>
      <c r="B9669" s="68" t="s">
        <v>489</v>
      </c>
      <c r="C9669" s="68" t="s">
        <v>143</v>
      </c>
      <c r="D9669" s="68" t="s">
        <v>287</v>
      </c>
      <c r="E9669" s="68" t="s">
        <v>531</v>
      </c>
      <c r="F9669" s="68" t="s">
        <v>360</v>
      </c>
      <c r="G9669" s="68" t="s">
        <v>80</v>
      </c>
      <c r="H9669" s="68" t="s">
        <v>395</v>
      </c>
      <c r="I9669" s="68" t="s">
        <v>652</v>
      </c>
      <c r="J9669" s="65">
        <v>2</v>
      </c>
      <c r="K9669" s="65">
        <v>0</v>
      </c>
      <c r="L9669" s="65">
        <v>612</v>
      </c>
      <c r="M9669" s="65" t="s">
        <v>506</v>
      </c>
    </row>
    <row r="9670" spans="1:13" ht="12.75" customHeight="1">
      <c r="A9670" s="65" t="str">
        <f>IF(ROW()=1,"KEY",IF(ISNA(VLOOKUP(B9670,車名対応マスタ!B:D,3,FALSE)),"",IF(VLOOKUP(B9670,車名対応マスタ!B:D,3,FALSE)="","",$D9670&amp;" "&amp;IF($G9670="9","J","O")&amp;" "&amp;$I9670&amp;" "&amp;IF($I9670&lt;=TEXT(★完成資料!$A$1,"yyyymm"),TEXT(★完成資料!$A$1,"yyyymm"),"999999")&amp; " " &amp; LEFT(F9670 &amp; "          ",10))))</f>
        <v xml:space="preserve">T O 202207 yyyy00 HV        </v>
      </c>
      <c r="B9670" s="68" t="s">
        <v>489</v>
      </c>
      <c r="C9670" s="68" t="s">
        <v>143</v>
      </c>
      <c r="D9670" s="68" t="s">
        <v>287</v>
      </c>
      <c r="E9670" s="68" t="s">
        <v>531</v>
      </c>
      <c r="F9670" s="68" t="s">
        <v>360</v>
      </c>
      <c r="G9670" s="68" t="s">
        <v>80</v>
      </c>
      <c r="H9670" s="68" t="s">
        <v>395</v>
      </c>
      <c r="I9670" s="68" t="s">
        <v>655</v>
      </c>
      <c r="J9670" s="65">
        <v>1</v>
      </c>
      <c r="K9670" s="65">
        <v>3</v>
      </c>
      <c r="L9670" s="65">
        <v>612</v>
      </c>
      <c r="M9670" s="65" t="s">
        <v>506</v>
      </c>
    </row>
    <row r="9671" spans="1:13" ht="12.75" customHeight="1">
      <c r="A9671" s="65" t="str">
        <f>IF(ROW()=1,"KEY",IF(ISNA(VLOOKUP(B9671,車名対応マスタ!B:D,3,FALSE)),"",IF(VLOOKUP(B9671,車名対応マスタ!B:D,3,FALSE)="","",$D9671&amp;" "&amp;IF($G9671="9","J","O")&amp;" "&amp;$I9671&amp;" "&amp;IF($I9671&lt;=TEXT(★完成資料!$A$1,"yyyymm"),TEXT(★完成資料!$A$1,"yyyymm"),"999999")&amp; " " &amp; LEFT(F9671 &amp; "          ",10))))</f>
        <v xml:space="preserve">T O 202208 yyyy00 HV        </v>
      </c>
      <c r="B9671" s="68" t="s">
        <v>489</v>
      </c>
      <c r="C9671" s="68" t="s">
        <v>143</v>
      </c>
      <c r="D9671" s="68" t="s">
        <v>287</v>
      </c>
      <c r="E9671" s="68" t="s">
        <v>531</v>
      </c>
      <c r="F9671" s="68" t="s">
        <v>360</v>
      </c>
      <c r="G9671" s="68" t="s">
        <v>80</v>
      </c>
      <c r="H9671" s="68" t="s">
        <v>395</v>
      </c>
      <c r="I9671" s="68" t="s">
        <v>656</v>
      </c>
      <c r="J9671" s="65">
        <v>5</v>
      </c>
      <c r="K9671" s="65">
        <v>4</v>
      </c>
      <c r="L9671" s="65">
        <v>612</v>
      </c>
      <c r="M9671" s="65" t="s">
        <v>506</v>
      </c>
    </row>
    <row r="9672" spans="1:13" ht="12.75" customHeight="1">
      <c r="A9672" s="65" t="str">
        <f>IF(ROW()=1,"KEY",IF(ISNA(VLOOKUP(B9672,車名対応マスタ!B:D,3,FALSE)),"",IF(VLOOKUP(B9672,車名対応マスタ!B:D,3,FALSE)="","",$D9672&amp;" "&amp;IF($G9672="9","J","O")&amp;" "&amp;$I9672&amp;" "&amp;IF($I9672&lt;=TEXT(★完成資料!$A$1,"yyyymm"),TEXT(★完成資料!$A$1,"yyyymm"),"999999")&amp; " " &amp; LEFT(F9672 &amp; "          ",10))))</f>
        <v xml:space="preserve">T O 202209 yyyy00 HV        </v>
      </c>
      <c r="B9672" s="68" t="s">
        <v>489</v>
      </c>
      <c r="C9672" s="68" t="s">
        <v>143</v>
      </c>
      <c r="D9672" s="68" t="s">
        <v>287</v>
      </c>
      <c r="E9672" s="68" t="s">
        <v>531</v>
      </c>
      <c r="F9672" s="68" t="s">
        <v>360</v>
      </c>
      <c r="G9672" s="68" t="s">
        <v>80</v>
      </c>
      <c r="H9672" s="68" t="s">
        <v>395</v>
      </c>
      <c r="I9672" s="68" t="s">
        <v>657</v>
      </c>
      <c r="J9672" s="65">
        <v>3</v>
      </c>
      <c r="K9672" s="65">
        <v>9</v>
      </c>
      <c r="L9672" s="65">
        <v>612</v>
      </c>
      <c r="M9672" s="65" t="s">
        <v>506</v>
      </c>
    </row>
    <row r="9673" spans="1:13" ht="12.75" customHeight="1">
      <c r="A9673" s="65" t="str">
        <f>IF(ROW()=1,"KEY",IF(ISNA(VLOOKUP(B9673,車名対応マスタ!B:D,3,FALSE)),"",IF(VLOOKUP(B9673,車名対応マスタ!B:D,3,FALSE)="","",$D9673&amp;" "&amp;IF($G9673="9","J","O")&amp;" "&amp;$I9673&amp;" "&amp;IF($I9673&lt;=TEXT(★完成資料!$A$1,"yyyymm"),TEXT(★完成資料!$A$1,"yyyymm"),"999999")&amp; " " &amp; LEFT(F9673 &amp; "          ",10))))</f>
        <v xml:space="preserve">T O 202210 yyyy00 HV        </v>
      </c>
      <c r="B9673" s="68" t="s">
        <v>489</v>
      </c>
      <c r="C9673" s="68" t="s">
        <v>143</v>
      </c>
      <c r="D9673" s="68" t="s">
        <v>287</v>
      </c>
      <c r="E9673" s="68" t="s">
        <v>531</v>
      </c>
      <c r="F9673" s="68" t="s">
        <v>360</v>
      </c>
      <c r="G9673" s="68" t="s">
        <v>80</v>
      </c>
      <c r="H9673" s="68" t="s">
        <v>395</v>
      </c>
      <c r="I9673" s="68" t="s">
        <v>663</v>
      </c>
      <c r="J9673" s="65">
        <v>9</v>
      </c>
      <c r="K9673" s="65">
        <v>3</v>
      </c>
      <c r="L9673" s="65">
        <v>612</v>
      </c>
      <c r="M9673" s="65" t="s">
        <v>506</v>
      </c>
    </row>
    <row r="9674" spans="1:13" ht="12.75" customHeight="1">
      <c r="A9674" s="65" t="str">
        <f>IF(ROW()=1,"KEY",IF(ISNA(VLOOKUP(B9674,車名対応マスタ!B:D,3,FALSE)),"",IF(VLOOKUP(B9674,車名対応マスタ!B:D,3,FALSE)="","",$D9674&amp;" "&amp;IF($G9674="9","J","O")&amp;" "&amp;$I9674&amp;" "&amp;IF($I9674&lt;=TEXT(★完成資料!$A$1,"yyyymm"),TEXT(★完成資料!$A$1,"yyyymm"),"999999")&amp; " " &amp; LEFT(F9674 &amp; "          ",10))))</f>
        <v xml:space="preserve">T O 202201 yyyy00 HV        </v>
      </c>
      <c r="B9674" s="68" t="s">
        <v>489</v>
      </c>
      <c r="C9674" s="68" t="s">
        <v>143</v>
      </c>
      <c r="D9674" s="68" t="s">
        <v>287</v>
      </c>
      <c r="E9674" s="68" t="s">
        <v>531</v>
      </c>
      <c r="F9674" s="68" t="s">
        <v>360</v>
      </c>
      <c r="G9674" s="68" t="s">
        <v>80</v>
      </c>
      <c r="H9674" s="68" t="s">
        <v>395</v>
      </c>
      <c r="I9674" s="68" t="s">
        <v>639</v>
      </c>
      <c r="J9674" s="65">
        <v>3</v>
      </c>
      <c r="K9674" s="65">
        <v>0</v>
      </c>
      <c r="L9674" s="65">
        <v>608</v>
      </c>
      <c r="M9674" s="65" t="s">
        <v>507</v>
      </c>
    </row>
    <row r="9675" spans="1:13" ht="12.75" customHeight="1">
      <c r="A9675" s="65" t="str">
        <f>IF(ROW()=1,"KEY",IF(ISNA(VLOOKUP(B9675,車名対応マスタ!B:D,3,FALSE)),"",IF(VLOOKUP(B9675,車名対応マスタ!B:D,3,FALSE)="","",$D9675&amp;" "&amp;IF($G9675="9","J","O")&amp;" "&amp;$I9675&amp;" "&amp;IF($I9675&lt;=TEXT(★完成資料!$A$1,"yyyymm"),TEXT(★完成資料!$A$1,"yyyymm"),"999999")&amp; " " &amp; LEFT(F9675 &amp; "          ",10))))</f>
        <v xml:space="preserve">T O 202202 yyyy00 HV        </v>
      </c>
      <c r="B9675" s="68" t="s">
        <v>489</v>
      </c>
      <c r="C9675" s="68" t="s">
        <v>143</v>
      </c>
      <c r="D9675" s="68" t="s">
        <v>287</v>
      </c>
      <c r="E9675" s="68" t="s">
        <v>531</v>
      </c>
      <c r="F9675" s="68" t="s">
        <v>360</v>
      </c>
      <c r="G9675" s="68" t="s">
        <v>80</v>
      </c>
      <c r="H9675" s="68" t="s">
        <v>395</v>
      </c>
      <c r="I9675" s="68" t="s">
        <v>640</v>
      </c>
      <c r="J9675" s="65">
        <v>22</v>
      </c>
      <c r="K9675" s="65">
        <v>0</v>
      </c>
      <c r="L9675" s="65">
        <v>608</v>
      </c>
      <c r="M9675" s="65" t="s">
        <v>507</v>
      </c>
    </row>
    <row r="9676" spans="1:13" ht="12.75" customHeight="1">
      <c r="A9676" s="65" t="str">
        <f>IF(ROW()=1,"KEY",IF(ISNA(VLOOKUP(B9676,車名対応マスタ!B:D,3,FALSE)),"",IF(VLOOKUP(B9676,車名対応マスタ!B:D,3,FALSE)="","",$D9676&amp;" "&amp;IF($G9676="9","J","O")&amp;" "&amp;$I9676&amp;" "&amp;IF($I9676&lt;=TEXT(★完成資料!$A$1,"yyyymm"),TEXT(★完成資料!$A$1,"yyyymm"),"999999")&amp; " " &amp; LEFT(F9676 &amp; "          ",10))))</f>
        <v xml:space="preserve">T O 202203 yyyy00 HV        </v>
      </c>
      <c r="B9676" s="68" t="s">
        <v>489</v>
      </c>
      <c r="C9676" s="68" t="s">
        <v>143</v>
      </c>
      <c r="D9676" s="68" t="s">
        <v>287</v>
      </c>
      <c r="E9676" s="68" t="s">
        <v>531</v>
      </c>
      <c r="F9676" s="68" t="s">
        <v>360</v>
      </c>
      <c r="G9676" s="68" t="s">
        <v>80</v>
      </c>
      <c r="H9676" s="68" t="s">
        <v>395</v>
      </c>
      <c r="I9676" s="68" t="s">
        <v>641</v>
      </c>
      <c r="J9676" s="65">
        <v>49</v>
      </c>
      <c r="K9676" s="65">
        <v>0</v>
      </c>
      <c r="L9676" s="65">
        <v>608</v>
      </c>
      <c r="M9676" s="65" t="s">
        <v>507</v>
      </c>
    </row>
    <row r="9677" spans="1:13" ht="12.75" customHeight="1">
      <c r="A9677" s="65" t="str">
        <f>IF(ROW()=1,"KEY",IF(ISNA(VLOOKUP(B9677,車名対応マスタ!B:D,3,FALSE)),"",IF(VLOOKUP(B9677,車名対応マスタ!B:D,3,FALSE)="","",$D9677&amp;" "&amp;IF($G9677="9","J","O")&amp;" "&amp;$I9677&amp;" "&amp;IF($I9677&lt;=TEXT(★完成資料!$A$1,"yyyymm"),TEXT(★完成資料!$A$1,"yyyymm"),"999999")&amp; " " &amp; LEFT(F9677 &amp; "          ",10))))</f>
        <v xml:space="preserve">T O 202204 yyyy00 HV        </v>
      </c>
      <c r="B9677" s="68" t="s">
        <v>489</v>
      </c>
      <c r="C9677" s="68" t="s">
        <v>143</v>
      </c>
      <c r="D9677" s="68" t="s">
        <v>287</v>
      </c>
      <c r="E9677" s="68" t="s">
        <v>531</v>
      </c>
      <c r="F9677" s="68" t="s">
        <v>360</v>
      </c>
      <c r="G9677" s="68" t="s">
        <v>80</v>
      </c>
      <c r="H9677" s="68" t="s">
        <v>395</v>
      </c>
      <c r="I9677" s="68" t="s">
        <v>642</v>
      </c>
      <c r="J9677" s="65">
        <v>36</v>
      </c>
      <c r="K9677" s="65">
        <v>10</v>
      </c>
      <c r="L9677" s="65">
        <v>608</v>
      </c>
      <c r="M9677" s="65" t="s">
        <v>507</v>
      </c>
    </row>
    <row r="9678" spans="1:13" ht="12.75" customHeight="1">
      <c r="A9678" s="65" t="str">
        <f>IF(ROW()=1,"KEY",IF(ISNA(VLOOKUP(B9678,車名対応マスタ!B:D,3,FALSE)),"",IF(VLOOKUP(B9678,車名対応マスタ!B:D,3,FALSE)="","",$D9678&amp;" "&amp;IF($G9678="9","J","O")&amp;" "&amp;$I9678&amp;" "&amp;IF($I9678&lt;=TEXT(★完成資料!$A$1,"yyyymm"),TEXT(★完成資料!$A$1,"yyyymm"),"999999")&amp; " " &amp; LEFT(F9678 &amp; "          ",10))))</f>
        <v xml:space="preserve">T O 202205 yyyy00 HV        </v>
      </c>
      <c r="B9678" s="68" t="s">
        <v>489</v>
      </c>
      <c r="C9678" s="68" t="s">
        <v>143</v>
      </c>
      <c r="D9678" s="68" t="s">
        <v>287</v>
      </c>
      <c r="E9678" s="68" t="s">
        <v>531</v>
      </c>
      <c r="F9678" s="68" t="s">
        <v>360</v>
      </c>
      <c r="G9678" s="68" t="s">
        <v>80</v>
      </c>
      <c r="H9678" s="68" t="s">
        <v>395</v>
      </c>
      <c r="I9678" s="68" t="s">
        <v>647</v>
      </c>
      <c r="J9678" s="65">
        <v>13</v>
      </c>
      <c r="K9678" s="65">
        <v>21</v>
      </c>
      <c r="L9678" s="65">
        <v>608</v>
      </c>
      <c r="M9678" s="65" t="s">
        <v>507</v>
      </c>
    </row>
    <row r="9679" spans="1:13" ht="12.75" customHeight="1">
      <c r="A9679" s="65" t="str">
        <f>IF(ROW()=1,"KEY",IF(ISNA(VLOOKUP(B9679,車名対応マスタ!B:D,3,FALSE)),"",IF(VLOOKUP(B9679,車名対応マスタ!B:D,3,FALSE)="","",$D9679&amp;" "&amp;IF($G9679="9","J","O")&amp;" "&amp;$I9679&amp;" "&amp;IF($I9679&lt;=TEXT(★完成資料!$A$1,"yyyymm"),TEXT(★完成資料!$A$1,"yyyymm"),"999999")&amp; " " &amp; LEFT(F9679 &amp; "          ",10))))</f>
        <v xml:space="preserve">T O 202206 yyyy00 HV        </v>
      </c>
      <c r="B9679" s="68" t="s">
        <v>489</v>
      </c>
      <c r="C9679" s="68" t="s">
        <v>143</v>
      </c>
      <c r="D9679" s="68" t="s">
        <v>287</v>
      </c>
      <c r="E9679" s="68" t="s">
        <v>531</v>
      </c>
      <c r="F9679" s="68" t="s">
        <v>360</v>
      </c>
      <c r="G9679" s="68" t="s">
        <v>80</v>
      </c>
      <c r="H9679" s="68" t="s">
        <v>395</v>
      </c>
      <c r="I9679" s="68" t="s">
        <v>652</v>
      </c>
      <c r="J9679" s="65">
        <v>37</v>
      </c>
      <c r="K9679" s="65">
        <v>22</v>
      </c>
      <c r="L9679" s="65">
        <v>608</v>
      </c>
      <c r="M9679" s="65" t="s">
        <v>507</v>
      </c>
    </row>
    <row r="9680" spans="1:13" ht="12.75" customHeight="1">
      <c r="A9680" s="65" t="str">
        <f>IF(ROW()=1,"KEY",IF(ISNA(VLOOKUP(B9680,車名対応マスタ!B:D,3,FALSE)),"",IF(VLOOKUP(B9680,車名対応マスタ!B:D,3,FALSE)="","",$D9680&amp;" "&amp;IF($G9680="9","J","O")&amp;" "&amp;$I9680&amp;" "&amp;IF($I9680&lt;=TEXT(★完成資料!$A$1,"yyyymm"),TEXT(★完成資料!$A$1,"yyyymm"),"999999")&amp; " " &amp; LEFT(F9680 &amp; "          ",10))))</f>
        <v xml:space="preserve">T O 202207 yyyy00 HV        </v>
      </c>
      <c r="B9680" s="68" t="s">
        <v>489</v>
      </c>
      <c r="C9680" s="68" t="s">
        <v>143</v>
      </c>
      <c r="D9680" s="68" t="s">
        <v>287</v>
      </c>
      <c r="E9680" s="68" t="s">
        <v>531</v>
      </c>
      <c r="F9680" s="68" t="s">
        <v>360</v>
      </c>
      <c r="G9680" s="68" t="s">
        <v>80</v>
      </c>
      <c r="H9680" s="68" t="s">
        <v>395</v>
      </c>
      <c r="I9680" s="68" t="s">
        <v>655</v>
      </c>
      <c r="J9680" s="65">
        <v>44</v>
      </c>
      <c r="K9680" s="65">
        <v>31</v>
      </c>
      <c r="L9680" s="65">
        <v>608</v>
      </c>
      <c r="M9680" s="65" t="s">
        <v>507</v>
      </c>
    </row>
    <row r="9681" spans="1:13" ht="12.75" customHeight="1">
      <c r="A9681" s="65" t="str">
        <f>IF(ROW()=1,"KEY",IF(ISNA(VLOOKUP(B9681,車名対応マスタ!B:D,3,FALSE)),"",IF(VLOOKUP(B9681,車名対応マスタ!B:D,3,FALSE)="","",$D9681&amp;" "&amp;IF($G9681="9","J","O")&amp;" "&amp;$I9681&amp;" "&amp;IF($I9681&lt;=TEXT(★完成資料!$A$1,"yyyymm"),TEXT(★完成資料!$A$1,"yyyymm"),"999999")&amp; " " &amp; LEFT(F9681 &amp; "          ",10))))</f>
        <v xml:space="preserve">T O 202208 yyyy00 HV        </v>
      </c>
      <c r="B9681" s="68" t="s">
        <v>489</v>
      </c>
      <c r="C9681" s="68" t="s">
        <v>143</v>
      </c>
      <c r="D9681" s="68" t="s">
        <v>287</v>
      </c>
      <c r="E9681" s="68" t="s">
        <v>531</v>
      </c>
      <c r="F9681" s="68" t="s">
        <v>360</v>
      </c>
      <c r="G9681" s="68" t="s">
        <v>80</v>
      </c>
      <c r="H9681" s="68" t="s">
        <v>395</v>
      </c>
      <c r="I9681" s="68" t="s">
        <v>656</v>
      </c>
      <c r="J9681" s="65">
        <v>18</v>
      </c>
      <c r="K9681" s="65">
        <v>15</v>
      </c>
      <c r="L9681" s="65">
        <v>608</v>
      </c>
      <c r="M9681" s="65" t="s">
        <v>507</v>
      </c>
    </row>
    <row r="9682" spans="1:13" ht="12.75" customHeight="1">
      <c r="A9682" s="65" t="str">
        <f>IF(ROW()=1,"KEY",IF(ISNA(VLOOKUP(B9682,車名対応マスタ!B:D,3,FALSE)),"",IF(VLOOKUP(B9682,車名対応マスタ!B:D,3,FALSE)="","",$D9682&amp;" "&amp;IF($G9682="9","J","O")&amp;" "&amp;$I9682&amp;" "&amp;IF($I9682&lt;=TEXT(★完成資料!$A$1,"yyyymm"),TEXT(★完成資料!$A$1,"yyyymm"),"999999")&amp; " " &amp; LEFT(F9682 &amp; "          ",10))))</f>
        <v xml:space="preserve">T O 202209 yyyy00 HV        </v>
      </c>
      <c r="B9682" s="68" t="s">
        <v>489</v>
      </c>
      <c r="C9682" s="68" t="s">
        <v>143</v>
      </c>
      <c r="D9682" s="68" t="s">
        <v>287</v>
      </c>
      <c r="E9682" s="68" t="s">
        <v>531</v>
      </c>
      <c r="F9682" s="68" t="s">
        <v>360</v>
      </c>
      <c r="G9682" s="68" t="s">
        <v>80</v>
      </c>
      <c r="H9682" s="68" t="s">
        <v>395</v>
      </c>
      <c r="I9682" s="68" t="s">
        <v>657</v>
      </c>
      <c r="J9682" s="65">
        <v>2</v>
      </c>
      <c r="K9682" s="65">
        <v>22</v>
      </c>
      <c r="L9682" s="65">
        <v>608</v>
      </c>
      <c r="M9682" s="65" t="s">
        <v>507</v>
      </c>
    </row>
    <row r="9683" spans="1:13" ht="12.75" customHeight="1">
      <c r="A9683" s="65" t="str">
        <f>IF(ROW()=1,"KEY",IF(ISNA(VLOOKUP(B9683,車名対応マスタ!B:D,3,FALSE)),"",IF(VLOOKUP(B9683,車名対応マスタ!B:D,3,FALSE)="","",$D9683&amp;" "&amp;IF($G9683="9","J","O")&amp;" "&amp;$I9683&amp;" "&amp;IF($I9683&lt;=TEXT(★完成資料!$A$1,"yyyymm"),TEXT(★完成資料!$A$1,"yyyymm"),"999999")&amp; " " &amp; LEFT(F9683 &amp; "          ",10))))</f>
        <v xml:space="preserve">T O 202210 yyyy00 HV        </v>
      </c>
      <c r="B9683" s="68" t="s">
        <v>489</v>
      </c>
      <c r="C9683" s="68" t="s">
        <v>143</v>
      </c>
      <c r="D9683" s="68" t="s">
        <v>287</v>
      </c>
      <c r="E9683" s="68" t="s">
        <v>531</v>
      </c>
      <c r="F9683" s="68" t="s">
        <v>360</v>
      </c>
      <c r="G9683" s="68" t="s">
        <v>80</v>
      </c>
      <c r="H9683" s="68" t="s">
        <v>395</v>
      </c>
      <c r="I9683" s="68" t="s">
        <v>663</v>
      </c>
      <c r="J9683" s="65">
        <v>49</v>
      </c>
      <c r="K9683" s="65">
        <v>30</v>
      </c>
      <c r="L9683" s="65">
        <v>608</v>
      </c>
      <c r="M9683" s="65" t="s">
        <v>507</v>
      </c>
    </row>
    <row r="9684" spans="1:13" ht="12.75" customHeight="1">
      <c r="A9684" s="65" t="str">
        <f>IF(ROW()=1,"KEY",IF(ISNA(VLOOKUP(B9684,車名対応マスタ!B:D,3,FALSE)),"",IF(VLOOKUP(B9684,車名対応マスタ!B:D,3,FALSE)="","",$D9684&amp;" "&amp;IF($G9684="9","J","O")&amp;" "&amp;$I9684&amp;" "&amp;IF($I9684&lt;=TEXT(★完成資料!$A$1,"yyyymm"),TEXT(★完成資料!$A$1,"yyyymm"),"999999")&amp; " " &amp; LEFT(F9684 &amp; "          ",10))))</f>
        <v xml:space="preserve">T O 202201 yyyy00 HV        </v>
      </c>
      <c r="B9684" s="68" t="s">
        <v>489</v>
      </c>
      <c r="C9684" s="68" t="s">
        <v>143</v>
      </c>
      <c r="D9684" s="68" t="s">
        <v>287</v>
      </c>
      <c r="E9684" s="68" t="s">
        <v>531</v>
      </c>
      <c r="F9684" s="68" t="s">
        <v>360</v>
      </c>
      <c r="G9684" s="68" t="s">
        <v>80</v>
      </c>
      <c r="H9684" s="68" t="s">
        <v>395</v>
      </c>
      <c r="I9684" s="68" t="s">
        <v>639</v>
      </c>
      <c r="J9684" s="65">
        <v>4</v>
      </c>
      <c r="K9684" s="65">
        <v>0</v>
      </c>
      <c r="L9684" s="65">
        <v>609</v>
      </c>
      <c r="M9684" s="65" t="s">
        <v>252</v>
      </c>
    </row>
    <row r="9685" spans="1:13" ht="12.75" customHeight="1">
      <c r="A9685" s="65" t="str">
        <f>IF(ROW()=1,"KEY",IF(ISNA(VLOOKUP(B9685,車名対応マスタ!B:D,3,FALSE)),"",IF(VLOOKUP(B9685,車名対応マスタ!B:D,3,FALSE)="","",$D9685&amp;" "&amp;IF($G9685="9","J","O")&amp;" "&amp;$I9685&amp;" "&amp;IF($I9685&lt;=TEXT(★完成資料!$A$1,"yyyymm"),TEXT(★完成資料!$A$1,"yyyymm"),"999999")&amp; " " &amp; LEFT(F9685 &amp; "          ",10))))</f>
        <v xml:space="preserve">T O 202202 yyyy00 HV        </v>
      </c>
      <c r="B9685" s="68" t="s">
        <v>489</v>
      </c>
      <c r="C9685" s="68" t="s">
        <v>143</v>
      </c>
      <c r="D9685" s="68" t="s">
        <v>287</v>
      </c>
      <c r="E9685" s="68" t="s">
        <v>531</v>
      </c>
      <c r="F9685" s="68" t="s">
        <v>360</v>
      </c>
      <c r="G9685" s="68" t="s">
        <v>80</v>
      </c>
      <c r="H9685" s="68" t="s">
        <v>395</v>
      </c>
      <c r="I9685" s="68" t="s">
        <v>640</v>
      </c>
      <c r="J9685" s="65">
        <v>6</v>
      </c>
      <c r="K9685" s="65">
        <v>0</v>
      </c>
      <c r="L9685" s="65">
        <v>609</v>
      </c>
      <c r="M9685" s="65" t="s">
        <v>252</v>
      </c>
    </row>
    <row r="9686" spans="1:13" ht="12.75" customHeight="1">
      <c r="A9686" s="65" t="str">
        <f>IF(ROW()=1,"KEY",IF(ISNA(VLOOKUP(B9686,車名対応マスタ!B:D,3,FALSE)),"",IF(VLOOKUP(B9686,車名対応マスタ!B:D,3,FALSE)="","",$D9686&amp;" "&amp;IF($G9686="9","J","O")&amp;" "&amp;$I9686&amp;" "&amp;IF($I9686&lt;=TEXT(★完成資料!$A$1,"yyyymm"),TEXT(★完成資料!$A$1,"yyyymm"),"999999")&amp; " " &amp; LEFT(F9686 &amp; "          ",10))))</f>
        <v xml:space="preserve">T O 202203 yyyy00 HV        </v>
      </c>
      <c r="B9686" s="68" t="s">
        <v>489</v>
      </c>
      <c r="C9686" s="68" t="s">
        <v>143</v>
      </c>
      <c r="D9686" s="68" t="s">
        <v>287</v>
      </c>
      <c r="E9686" s="68" t="s">
        <v>531</v>
      </c>
      <c r="F9686" s="68" t="s">
        <v>360</v>
      </c>
      <c r="G9686" s="68" t="s">
        <v>80</v>
      </c>
      <c r="H9686" s="68" t="s">
        <v>395</v>
      </c>
      <c r="I9686" s="68" t="s">
        <v>641</v>
      </c>
      <c r="J9686" s="65">
        <v>8</v>
      </c>
      <c r="K9686" s="65">
        <v>0</v>
      </c>
      <c r="L9686" s="65">
        <v>609</v>
      </c>
      <c r="M9686" s="65" t="s">
        <v>252</v>
      </c>
    </row>
    <row r="9687" spans="1:13" ht="12.75" customHeight="1">
      <c r="A9687" s="65" t="str">
        <f>IF(ROW()=1,"KEY",IF(ISNA(VLOOKUP(B9687,車名対応マスタ!B:D,3,FALSE)),"",IF(VLOOKUP(B9687,車名対応マスタ!B:D,3,FALSE)="","",$D9687&amp;" "&amp;IF($G9687="9","J","O")&amp;" "&amp;$I9687&amp;" "&amp;IF($I9687&lt;=TEXT(★完成資料!$A$1,"yyyymm"),TEXT(★完成資料!$A$1,"yyyymm"),"999999")&amp; " " &amp; LEFT(F9687 &amp; "          ",10))))</f>
        <v xml:space="preserve">T O 202205 yyyy00 HV        </v>
      </c>
      <c r="B9687" s="68" t="s">
        <v>489</v>
      </c>
      <c r="C9687" s="68" t="s">
        <v>143</v>
      </c>
      <c r="D9687" s="68" t="s">
        <v>287</v>
      </c>
      <c r="E9687" s="68" t="s">
        <v>531</v>
      </c>
      <c r="F9687" s="68" t="s">
        <v>360</v>
      </c>
      <c r="G9687" s="68" t="s">
        <v>80</v>
      </c>
      <c r="H9687" s="68" t="s">
        <v>395</v>
      </c>
      <c r="I9687" s="68" t="s">
        <v>647</v>
      </c>
      <c r="J9687" s="65">
        <v>11</v>
      </c>
      <c r="K9687" s="65">
        <v>0</v>
      </c>
      <c r="L9687" s="65">
        <v>609</v>
      </c>
      <c r="M9687" s="65" t="s">
        <v>252</v>
      </c>
    </row>
    <row r="9688" spans="1:13" ht="12.75" customHeight="1">
      <c r="A9688" s="65" t="str">
        <f>IF(ROW()=1,"KEY",IF(ISNA(VLOOKUP(B9688,車名対応マスタ!B:D,3,FALSE)),"",IF(VLOOKUP(B9688,車名対応マスタ!B:D,3,FALSE)="","",$D9688&amp;" "&amp;IF($G9688="9","J","O")&amp;" "&amp;$I9688&amp;" "&amp;IF($I9688&lt;=TEXT(★完成資料!$A$1,"yyyymm"),TEXT(★完成資料!$A$1,"yyyymm"),"999999")&amp; " " &amp; LEFT(F9688 &amp; "          ",10))))</f>
        <v xml:space="preserve">T O 202206 yyyy00 HV        </v>
      </c>
      <c r="B9688" s="68" t="s">
        <v>489</v>
      </c>
      <c r="C9688" s="68" t="s">
        <v>143</v>
      </c>
      <c r="D9688" s="68" t="s">
        <v>287</v>
      </c>
      <c r="E9688" s="68" t="s">
        <v>531</v>
      </c>
      <c r="F9688" s="68" t="s">
        <v>360</v>
      </c>
      <c r="G9688" s="68" t="s">
        <v>80</v>
      </c>
      <c r="H9688" s="68" t="s">
        <v>395</v>
      </c>
      <c r="I9688" s="68" t="s">
        <v>652</v>
      </c>
      <c r="J9688" s="65">
        <v>8</v>
      </c>
      <c r="K9688" s="65">
        <v>8</v>
      </c>
      <c r="L9688" s="65">
        <v>609</v>
      </c>
      <c r="M9688" s="65" t="s">
        <v>252</v>
      </c>
    </row>
    <row r="9689" spans="1:13" ht="12.75" customHeight="1">
      <c r="A9689" s="65" t="str">
        <f>IF(ROW()=1,"KEY",IF(ISNA(VLOOKUP(B9689,車名対応マスタ!B:D,3,FALSE)),"",IF(VLOOKUP(B9689,車名対応マスタ!B:D,3,FALSE)="","",$D9689&amp;" "&amp;IF($G9689="9","J","O")&amp;" "&amp;$I9689&amp;" "&amp;IF($I9689&lt;=TEXT(★完成資料!$A$1,"yyyymm"),TEXT(★完成資料!$A$1,"yyyymm"),"999999")&amp; " " &amp; LEFT(F9689 &amp; "          ",10))))</f>
        <v xml:space="preserve">T O 202207 yyyy00 HV        </v>
      </c>
      <c r="B9689" s="68" t="s">
        <v>489</v>
      </c>
      <c r="C9689" s="68" t="s">
        <v>143</v>
      </c>
      <c r="D9689" s="68" t="s">
        <v>287</v>
      </c>
      <c r="E9689" s="68" t="s">
        <v>531</v>
      </c>
      <c r="F9689" s="68" t="s">
        <v>360</v>
      </c>
      <c r="G9689" s="68" t="s">
        <v>80</v>
      </c>
      <c r="H9689" s="68" t="s">
        <v>395</v>
      </c>
      <c r="I9689" s="68" t="s">
        <v>655</v>
      </c>
      <c r="J9689" s="65">
        <v>3</v>
      </c>
      <c r="K9689" s="65">
        <v>0</v>
      </c>
      <c r="L9689" s="65">
        <v>609</v>
      </c>
      <c r="M9689" s="65" t="s">
        <v>252</v>
      </c>
    </row>
    <row r="9690" spans="1:13" ht="12.75" customHeight="1">
      <c r="A9690" s="65" t="str">
        <f>IF(ROW()=1,"KEY",IF(ISNA(VLOOKUP(B9690,車名対応マスタ!B:D,3,FALSE)),"",IF(VLOOKUP(B9690,車名対応マスタ!B:D,3,FALSE)="","",$D9690&amp;" "&amp;IF($G9690="9","J","O")&amp;" "&amp;$I9690&amp;" "&amp;IF($I9690&lt;=TEXT(★完成資料!$A$1,"yyyymm"),TEXT(★完成資料!$A$1,"yyyymm"),"999999")&amp; " " &amp; LEFT(F9690 &amp; "          ",10))))</f>
        <v xml:space="preserve">T O 202208 yyyy00 HV        </v>
      </c>
      <c r="B9690" s="68" t="s">
        <v>489</v>
      </c>
      <c r="C9690" s="68" t="s">
        <v>143</v>
      </c>
      <c r="D9690" s="68" t="s">
        <v>287</v>
      </c>
      <c r="E9690" s="68" t="s">
        <v>531</v>
      </c>
      <c r="F9690" s="68" t="s">
        <v>360</v>
      </c>
      <c r="G9690" s="68" t="s">
        <v>80</v>
      </c>
      <c r="H9690" s="68" t="s">
        <v>395</v>
      </c>
      <c r="I9690" s="68" t="s">
        <v>656</v>
      </c>
      <c r="J9690" s="65">
        <v>2</v>
      </c>
      <c r="K9690" s="65">
        <v>0</v>
      </c>
      <c r="L9690" s="65">
        <v>609</v>
      </c>
      <c r="M9690" s="65" t="s">
        <v>252</v>
      </c>
    </row>
    <row r="9691" spans="1:13" ht="12.75" customHeight="1">
      <c r="A9691" s="65" t="str">
        <f>IF(ROW()=1,"KEY",IF(ISNA(VLOOKUP(B9691,車名対応マスタ!B:D,3,FALSE)),"",IF(VLOOKUP(B9691,車名対応マスタ!B:D,3,FALSE)="","",$D9691&amp;" "&amp;IF($G9691="9","J","O")&amp;" "&amp;$I9691&amp;" "&amp;IF($I9691&lt;=TEXT(★完成資料!$A$1,"yyyymm"),TEXT(★完成資料!$A$1,"yyyymm"),"999999")&amp; " " &amp; LEFT(F9691 &amp; "          ",10))))</f>
        <v xml:space="preserve">T O 202209 yyyy00 HV        </v>
      </c>
      <c r="B9691" s="68" t="s">
        <v>489</v>
      </c>
      <c r="C9691" s="68" t="s">
        <v>143</v>
      </c>
      <c r="D9691" s="68" t="s">
        <v>287</v>
      </c>
      <c r="E9691" s="68" t="s">
        <v>531</v>
      </c>
      <c r="F9691" s="68" t="s">
        <v>360</v>
      </c>
      <c r="G9691" s="68" t="s">
        <v>80</v>
      </c>
      <c r="H9691" s="68" t="s">
        <v>395</v>
      </c>
      <c r="I9691" s="68" t="s">
        <v>657</v>
      </c>
      <c r="J9691" s="65">
        <v>1</v>
      </c>
      <c r="K9691" s="65">
        <v>12</v>
      </c>
      <c r="L9691" s="65">
        <v>609</v>
      </c>
      <c r="M9691" s="65" t="s">
        <v>252</v>
      </c>
    </row>
    <row r="9692" spans="1:13" ht="12.75" customHeight="1">
      <c r="A9692" s="65" t="str">
        <f>IF(ROW()=1,"KEY",IF(ISNA(VLOOKUP(B9692,車名対応マスタ!B:D,3,FALSE)),"",IF(VLOOKUP(B9692,車名対応マスタ!B:D,3,FALSE)="","",$D9692&amp;" "&amp;IF($G9692="9","J","O")&amp;" "&amp;$I9692&amp;" "&amp;IF($I9692&lt;=TEXT(★完成資料!$A$1,"yyyymm"),TEXT(★完成資料!$A$1,"yyyymm"),"999999")&amp; " " &amp; LEFT(F9692 &amp; "          ",10))))</f>
        <v xml:space="preserve">T O 202210 yyyy00 HV        </v>
      </c>
      <c r="B9692" s="68" t="s">
        <v>489</v>
      </c>
      <c r="C9692" s="68" t="s">
        <v>143</v>
      </c>
      <c r="D9692" s="68" t="s">
        <v>287</v>
      </c>
      <c r="E9692" s="68" t="s">
        <v>531</v>
      </c>
      <c r="F9692" s="68" t="s">
        <v>360</v>
      </c>
      <c r="G9692" s="68" t="s">
        <v>80</v>
      </c>
      <c r="H9692" s="68" t="s">
        <v>395</v>
      </c>
      <c r="I9692" s="68" t="s">
        <v>663</v>
      </c>
      <c r="J9692" s="65">
        <v>6</v>
      </c>
      <c r="K9692" s="65">
        <v>5</v>
      </c>
      <c r="L9692" s="65">
        <v>609</v>
      </c>
      <c r="M9692" s="65" t="s">
        <v>252</v>
      </c>
    </row>
    <row r="9693" spans="1:13" ht="12.75" customHeight="1">
      <c r="A9693" s="65" t="str">
        <f>IF(ROW()=1,"KEY",IF(ISNA(VLOOKUP(B9693,車名対応マスタ!B:D,3,FALSE)),"",IF(VLOOKUP(B9693,車名対応マスタ!B:D,3,FALSE)="","",$D9693&amp;" "&amp;IF($G9693="9","J","O")&amp;" "&amp;$I9693&amp;" "&amp;IF($I9693&lt;=TEXT(★完成資料!$A$1,"yyyymm"),TEXT(★完成資料!$A$1,"yyyymm"),"999999")&amp; " " &amp; LEFT(F9693 &amp; "          ",10))))</f>
        <v xml:space="preserve">T O 202201 yyyy00 HV        </v>
      </c>
      <c r="B9693" s="68" t="s">
        <v>489</v>
      </c>
      <c r="C9693" s="68" t="s">
        <v>143</v>
      </c>
      <c r="D9693" s="68" t="s">
        <v>287</v>
      </c>
      <c r="E9693" s="68" t="s">
        <v>531</v>
      </c>
      <c r="F9693" s="68" t="s">
        <v>360</v>
      </c>
      <c r="G9693" s="68" t="s">
        <v>80</v>
      </c>
      <c r="H9693" s="68" t="s">
        <v>395</v>
      </c>
      <c r="I9693" s="68" t="s">
        <v>639</v>
      </c>
      <c r="J9693" s="65">
        <v>70</v>
      </c>
      <c r="K9693" s="65">
        <v>0</v>
      </c>
      <c r="L9693" s="65">
        <v>606</v>
      </c>
      <c r="M9693" s="65" t="s">
        <v>508</v>
      </c>
    </row>
    <row r="9694" spans="1:13" ht="12.75" customHeight="1">
      <c r="A9694" s="65" t="str">
        <f>IF(ROW()=1,"KEY",IF(ISNA(VLOOKUP(B9694,車名対応マスタ!B:D,3,FALSE)),"",IF(VLOOKUP(B9694,車名対応マスタ!B:D,3,FALSE)="","",$D9694&amp;" "&amp;IF($G9694="9","J","O")&amp;" "&amp;$I9694&amp;" "&amp;IF($I9694&lt;=TEXT(★完成資料!$A$1,"yyyymm"),TEXT(★完成資料!$A$1,"yyyymm"),"999999")&amp; " " &amp; LEFT(F9694 &amp; "          ",10))))</f>
        <v xml:space="preserve">T O 202202 yyyy00 HV        </v>
      </c>
      <c r="B9694" s="68" t="s">
        <v>489</v>
      </c>
      <c r="C9694" s="68" t="s">
        <v>143</v>
      </c>
      <c r="D9694" s="68" t="s">
        <v>287</v>
      </c>
      <c r="E9694" s="68" t="s">
        <v>531</v>
      </c>
      <c r="F9694" s="68" t="s">
        <v>360</v>
      </c>
      <c r="G9694" s="68" t="s">
        <v>80</v>
      </c>
      <c r="H9694" s="68" t="s">
        <v>395</v>
      </c>
      <c r="I9694" s="68" t="s">
        <v>640</v>
      </c>
      <c r="J9694" s="65">
        <v>77</v>
      </c>
      <c r="K9694" s="65">
        <v>0</v>
      </c>
      <c r="L9694" s="65">
        <v>606</v>
      </c>
      <c r="M9694" s="65" t="s">
        <v>508</v>
      </c>
    </row>
    <row r="9695" spans="1:13" ht="12.75" customHeight="1">
      <c r="A9695" s="65" t="str">
        <f>IF(ROW()=1,"KEY",IF(ISNA(VLOOKUP(B9695,車名対応マスタ!B:D,3,FALSE)),"",IF(VLOOKUP(B9695,車名対応マスタ!B:D,3,FALSE)="","",$D9695&amp;" "&amp;IF($G9695="9","J","O")&amp;" "&amp;$I9695&amp;" "&amp;IF($I9695&lt;=TEXT(★完成資料!$A$1,"yyyymm"),TEXT(★完成資料!$A$1,"yyyymm"),"999999")&amp; " " &amp; LEFT(F9695 &amp; "          ",10))))</f>
        <v xml:space="preserve">T O 202203 yyyy00 HV        </v>
      </c>
      <c r="B9695" s="68" t="s">
        <v>489</v>
      </c>
      <c r="C9695" s="68" t="s">
        <v>143</v>
      </c>
      <c r="D9695" s="68" t="s">
        <v>287</v>
      </c>
      <c r="E9695" s="68" t="s">
        <v>531</v>
      </c>
      <c r="F9695" s="68" t="s">
        <v>360</v>
      </c>
      <c r="G9695" s="68" t="s">
        <v>80</v>
      </c>
      <c r="H9695" s="68" t="s">
        <v>395</v>
      </c>
      <c r="I9695" s="68" t="s">
        <v>641</v>
      </c>
      <c r="J9695" s="65">
        <v>163</v>
      </c>
      <c r="K9695" s="65">
        <v>1</v>
      </c>
      <c r="L9695" s="65">
        <v>606</v>
      </c>
      <c r="M9695" s="65" t="s">
        <v>508</v>
      </c>
    </row>
    <row r="9696" spans="1:13" ht="12.75" customHeight="1">
      <c r="A9696" s="65" t="str">
        <f>IF(ROW()=1,"KEY",IF(ISNA(VLOOKUP(B9696,車名対応マスタ!B:D,3,FALSE)),"",IF(VLOOKUP(B9696,車名対応マスタ!B:D,3,FALSE)="","",$D9696&amp;" "&amp;IF($G9696="9","J","O")&amp;" "&amp;$I9696&amp;" "&amp;IF($I9696&lt;=TEXT(★完成資料!$A$1,"yyyymm"),TEXT(★完成資料!$A$1,"yyyymm"),"999999")&amp; " " &amp; LEFT(F9696 &amp; "          ",10))))</f>
        <v xml:space="preserve">T O 202204 yyyy00 HV        </v>
      </c>
      <c r="B9696" s="68" t="s">
        <v>489</v>
      </c>
      <c r="C9696" s="68" t="s">
        <v>143</v>
      </c>
      <c r="D9696" s="68" t="s">
        <v>287</v>
      </c>
      <c r="E9696" s="68" t="s">
        <v>531</v>
      </c>
      <c r="F9696" s="68" t="s">
        <v>360</v>
      </c>
      <c r="G9696" s="68" t="s">
        <v>80</v>
      </c>
      <c r="H9696" s="68" t="s">
        <v>395</v>
      </c>
      <c r="I9696" s="68" t="s">
        <v>642</v>
      </c>
      <c r="J9696" s="65">
        <v>156</v>
      </c>
      <c r="K9696" s="65">
        <v>9</v>
      </c>
      <c r="L9696" s="65">
        <v>606</v>
      </c>
      <c r="M9696" s="65" t="s">
        <v>508</v>
      </c>
    </row>
    <row r="9697" spans="1:13" ht="12.75" customHeight="1">
      <c r="A9697" s="65" t="str">
        <f>IF(ROW()=1,"KEY",IF(ISNA(VLOOKUP(B9697,車名対応マスタ!B:D,3,FALSE)),"",IF(VLOOKUP(B9697,車名対応マスタ!B:D,3,FALSE)="","",$D9697&amp;" "&amp;IF($G9697="9","J","O")&amp;" "&amp;$I9697&amp;" "&amp;IF($I9697&lt;=TEXT(★完成資料!$A$1,"yyyymm"),TEXT(★完成資料!$A$1,"yyyymm"),"999999")&amp; " " &amp; LEFT(F9697 &amp; "          ",10))))</f>
        <v xml:space="preserve">T O 202205 yyyy00 HV        </v>
      </c>
      <c r="B9697" s="68" t="s">
        <v>489</v>
      </c>
      <c r="C9697" s="68" t="s">
        <v>143</v>
      </c>
      <c r="D9697" s="68" t="s">
        <v>287</v>
      </c>
      <c r="E9697" s="68" t="s">
        <v>531</v>
      </c>
      <c r="F9697" s="68" t="s">
        <v>360</v>
      </c>
      <c r="G9697" s="68" t="s">
        <v>80</v>
      </c>
      <c r="H9697" s="68" t="s">
        <v>395</v>
      </c>
      <c r="I9697" s="68" t="s">
        <v>647</v>
      </c>
      <c r="J9697" s="65">
        <v>114</v>
      </c>
      <c r="K9697" s="65">
        <v>11</v>
      </c>
      <c r="L9697" s="65">
        <v>606</v>
      </c>
      <c r="M9697" s="65" t="s">
        <v>508</v>
      </c>
    </row>
    <row r="9698" spans="1:13" ht="12.75" customHeight="1">
      <c r="A9698" s="65" t="str">
        <f>IF(ROW()=1,"KEY",IF(ISNA(VLOOKUP(B9698,車名対応マスタ!B:D,3,FALSE)),"",IF(VLOOKUP(B9698,車名対応マスタ!B:D,3,FALSE)="","",$D9698&amp;" "&amp;IF($G9698="9","J","O")&amp;" "&amp;$I9698&amp;" "&amp;IF($I9698&lt;=TEXT(★完成資料!$A$1,"yyyymm"),TEXT(★完成資料!$A$1,"yyyymm"),"999999")&amp; " " &amp; LEFT(F9698 &amp; "          ",10))))</f>
        <v xml:space="preserve">T O 202206 yyyy00 HV        </v>
      </c>
      <c r="B9698" s="68" t="s">
        <v>489</v>
      </c>
      <c r="C9698" s="68" t="s">
        <v>143</v>
      </c>
      <c r="D9698" s="68" t="s">
        <v>287</v>
      </c>
      <c r="E9698" s="68" t="s">
        <v>531</v>
      </c>
      <c r="F9698" s="68" t="s">
        <v>360</v>
      </c>
      <c r="G9698" s="68" t="s">
        <v>80</v>
      </c>
      <c r="H9698" s="68" t="s">
        <v>395</v>
      </c>
      <c r="I9698" s="68" t="s">
        <v>652</v>
      </c>
      <c r="J9698" s="65">
        <v>126</v>
      </c>
      <c r="K9698" s="65">
        <v>35</v>
      </c>
      <c r="L9698" s="65">
        <v>606</v>
      </c>
      <c r="M9698" s="65" t="s">
        <v>508</v>
      </c>
    </row>
    <row r="9699" spans="1:13" ht="12.75" customHeight="1">
      <c r="A9699" s="65" t="str">
        <f>IF(ROW()=1,"KEY",IF(ISNA(VLOOKUP(B9699,車名対応マスタ!B:D,3,FALSE)),"",IF(VLOOKUP(B9699,車名対応マスタ!B:D,3,FALSE)="","",$D9699&amp;" "&amp;IF($G9699="9","J","O")&amp;" "&amp;$I9699&amp;" "&amp;IF($I9699&lt;=TEXT(★完成資料!$A$1,"yyyymm"),TEXT(★完成資料!$A$1,"yyyymm"),"999999")&amp; " " &amp; LEFT(F9699 &amp; "          ",10))))</f>
        <v xml:space="preserve">T O 202207 yyyy00 HV        </v>
      </c>
      <c r="B9699" s="68" t="s">
        <v>489</v>
      </c>
      <c r="C9699" s="68" t="s">
        <v>143</v>
      </c>
      <c r="D9699" s="68" t="s">
        <v>287</v>
      </c>
      <c r="E9699" s="68" t="s">
        <v>531</v>
      </c>
      <c r="F9699" s="68" t="s">
        <v>360</v>
      </c>
      <c r="G9699" s="68" t="s">
        <v>80</v>
      </c>
      <c r="H9699" s="68" t="s">
        <v>395</v>
      </c>
      <c r="I9699" s="68" t="s">
        <v>655</v>
      </c>
      <c r="J9699" s="65">
        <v>67</v>
      </c>
      <c r="K9699" s="65">
        <v>13</v>
      </c>
      <c r="L9699" s="65">
        <v>606</v>
      </c>
      <c r="M9699" s="65" t="s">
        <v>508</v>
      </c>
    </row>
    <row r="9700" spans="1:13" ht="12.75" customHeight="1">
      <c r="A9700" s="65" t="str">
        <f>IF(ROW()=1,"KEY",IF(ISNA(VLOOKUP(B9700,車名対応マスタ!B:D,3,FALSE)),"",IF(VLOOKUP(B9700,車名対応マスタ!B:D,3,FALSE)="","",$D9700&amp;" "&amp;IF($G9700="9","J","O")&amp;" "&amp;$I9700&amp;" "&amp;IF($I9700&lt;=TEXT(★完成資料!$A$1,"yyyymm"),TEXT(★完成資料!$A$1,"yyyymm"),"999999")&amp; " " &amp; LEFT(F9700 &amp; "          ",10))))</f>
        <v xml:space="preserve">T O 202208 yyyy00 HV        </v>
      </c>
      <c r="B9700" s="68" t="s">
        <v>489</v>
      </c>
      <c r="C9700" s="68" t="s">
        <v>143</v>
      </c>
      <c r="D9700" s="68" t="s">
        <v>287</v>
      </c>
      <c r="E9700" s="68" t="s">
        <v>531</v>
      </c>
      <c r="F9700" s="68" t="s">
        <v>360</v>
      </c>
      <c r="G9700" s="68" t="s">
        <v>80</v>
      </c>
      <c r="H9700" s="68" t="s">
        <v>395</v>
      </c>
      <c r="I9700" s="68" t="s">
        <v>656</v>
      </c>
      <c r="J9700" s="65">
        <v>27</v>
      </c>
      <c r="K9700" s="65">
        <v>27</v>
      </c>
      <c r="L9700" s="65">
        <v>606</v>
      </c>
      <c r="M9700" s="65" t="s">
        <v>508</v>
      </c>
    </row>
    <row r="9701" spans="1:13" ht="12.75" customHeight="1">
      <c r="A9701" s="65" t="str">
        <f>IF(ROW()=1,"KEY",IF(ISNA(VLOOKUP(B9701,車名対応マスタ!B:D,3,FALSE)),"",IF(VLOOKUP(B9701,車名対応マスタ!B:D,3,FALSE)="","",$D9701&amp;" "&amp;IF($G9701="9","J","O")&amp;" "&amp;$I9701&amp;" "&amp;IF($I9701&lt;=TEXT(★完成資料!$A$1,"yyyymm"),TEXT(★完成資料!$A$1,"yyyymm"),"999999")&amp; " " &amp; LEFT(F9701 &amp; "          ",10))))</f>
        <v xml:space="preserve">T O 202209 yyyy00 HV        </v>
      </c>
      <c r="B9701" s="68" t="s">
        <v>489</v>
      </c>
      <c r="C9701" s="68" t="s">
        <v>143</v>
      </c>
      <c r="D9701" s="68" t="s">
        <v>287</v>
      </c>
      <c r="E9701" s="68" t="s">
        <v>531</v>
      </c>
      <c r="F9701" s="68" t="s">
        <v>360</v>
      </c>
      <c r="G9701" s="68" t="s">
        <v>80</v>
      </c>
      <c r="H9701" s="68" t="s">
        <v>395</v>
      </c>
      <c r="I9701" s="68" t="s">
        <v>657</v>
      </c>
      <c r="J9701" s="65">
        <v>12</v>
      </c>
      <c r="K9701" s="65">
        <v>7</v>
      </c>
      <c r="L9701" s="65">
        <v>606</v>
      </c>
      <c r="M9701" s="65" t="s">
        <v>508</v>
      </c>
    </row>
    <row r="9702" spans="1:13" ht="12.75" customHeight="1">
      <c r="A9702" s="65" t="str">
        <f>IF(ROW()=1,"KEY",IF(ISNA(VLOOKUP(B9702,車名対応マスタ!B:D,3,FALSE)),"",IF(VLOOKUP(B9702,車名対応マスタ!B:D,3,FALSE)="","",$D9702&amp;" "&amp;IF($G9702="9","J","O")&amp;" "&amp;$I9702&amp;" "&amp;IF($I9702&lt;=TEXT(★完成資料!$A$1,"yyyymm"),TEXT(★完成資料!$A$1,"yyyymm"),"999999")&amp; " " &amp; LEFT(F9702 &amp; "          ",10))))</f>
        <v xml:space="preserve">T O 202210 yyyy00 HV        </v>
      </c>
      <c r="B9702" s="68" t="s">
        <v>489</v>
      </c>
      <c r="C9702" s="68" t="s">
        <v>143</v>
      </c>
      <c r="D9702" s="68" t="s">
        <v>287</v>
      </c>
      <c r="E9702" s="68" t="s">
        <v>531</v>
      </c>
      <c r="F9702" s="68" t="s">
        <v>360</v>
      </c>
      <c r="G9702" s="68" t="s">
        <v>80</v>
      </c>
      <c r="H9702" s="68" t="s">
        <v>395</v>
      </c>
      <c r="I9702" s="68" t="s">
        <v>663</v>
      </c>
      <c r="J9702" s="65">
        <v>42</v>
      </c>
      <c r="K9702" s="65">
        <v>5</v>
      </c>
      <c r="L9702" s="65">
        <v>606</v>
      </c>
      <c r="M9702" s="65" t="s">
        <v>508</v>
      </c>
    </row>
    <row r="9703" spans="1:13" ht="12.75" customHeight="1">
      <c r="A9703" s="65" t="str">
        <f>IF(ROW()=1,"KEY",IF(ISNA(VLOOKUP(B9703,車名対応マスタ!B:D,3,FALSE)),"",IF(VLOOKUP(B9703,車名対応マスタ!B:D,3,FALSE)="","",$D9703&amp;" "&amp;IF($G9703="9","J","O")&amp;" "&amp;$I9703&amp;" "&amp;IF($I9703&lt;=TEXT(★完成資料!$A$1,"yyyymm"),TEXT(★完成資料!$A$1,"yyyymm"),"999999")&amp; " " &amp; LEFT(F9703 &amp; "          ",10))))</f>
        <v xml:space="preserve">T O 202209 yyyy00 HV        </v>
      </c>
      <c r="B9703" s="68" t="s">
        <v>489</v>
      </c>
      <c r="C9703" s="68" t="s">
        <v>143</v>
      </c>
      <c r="D9703" s="68" t="s">
        <v>287</v>
      </c>
      <c r="E9703" s="68" t="s">
        <v>531</v>
      </c>
      <c r="F9703" s="68" t="s">
        <v>360</v>
      </c>
      <c r="G9703" s="68" t="s">
        <v>80</v>
      </c>
      <c r="H9703" s="68" t="s">
        <v>395</v>
      </c>
      <c r="I9703" s="68" t="s">
        <v>657</v>
      </c>
      <c r="J9703" s="65">
        <v>15</v>
      </c>
      <c r="L9703" s="65">
        <v>607</v>
      </c>
      <c r="M9703" s="65" t="s">
        <v>401</v>
      </c>
    </row>
    <row r="9704" spans="1:13" ht="12.75" customHeight="1">
      <c r="A9704" s="65" t="str">
        <f>IF(ROW()=1,"KEY",IF(ISNA(VLOOKUP(B9704,車名対応マスタ!B:D,3,FALSE)),"",IF(VLOOKUP(B9704,車名対応マスタ!B:D,3,FALSE)="","",$D9704&amp;" "&amp;IF($G9704="9","J","O")&amp;" "&amp;$I9704&amp;" "&amp;IF($I9704&lt;=TEXT(★完成資料!$A$1,"yyyymm"),TEXT(★完成資料!$A$1,"yyyymm"),"999999")&amp; " " &amp; LEFT(F9704 &amp; "          ",10))))</f>
        <v xml:space="preserve">T O 202210 yyyy00 HV        </v>
      </c>
      <c r="B9704" s="68" t="s">
        <v>489</v>
      </c>
      <c r="C9704" s="68" t="s">
        <v>143</v>
      </c>
      <c r="D9704" s="68" t="s">
        <v>287</v>
      </c>
      <c r="E9704" s="68" t="s">
        <v>531</v>
      </c>
      <c r="F9704" s="68" t="s">
        <v>360</v>
      </c>
      <c r="G9704" s="68" t="s">
        <v>80</v>
      </c>
      <c r="H9704" s="68" t="s">
        <v>395</v>
      </c>
      <c r="I9704" s="68" t="s">
        <v>663</v>
      </c>
      <c r="J9704" s="65">
        <v>287</v>
      </c>
      <c r="L9704" s="65">
        <v>607</v>
      </c>
      <c r="M9704" s="65" t="s">
        <v>401</v>
      </c>
    </row>
    <row r="9705" spans="1:13" ht="12.75" customHeight="1">
      <c r="A9705" s="65" t="str">
        <f>IF(ROW()=1,"KEY",IF(ISNA(VLOOKUP(B9705,車名対応マスタ!B:D,3,FALSE)),"",IF(VLOOKUP(B9705,車名対応マスタ!B:D,3,FALSE)="","",$D9705&amp;" "&amp;IF($G9705="9","J","O")&amp;" "&amp;$I9705&amp;" "&amp;IF($I9705&lt;=TEXT(★完成資料!$A$1,"yyyymm"),TEXT(★完成資料!$A$1,"yyyymm"),"999999")&amp; " " &amp; LEFT(F9705 &amp; "          ",10))))</f>
        <v xml:space="preserve">T O 202201 yyyy00 HV        </v>
      </c>
      <c r="B9705" s="68" t="s">
        <v>489</v>
      </c>
      <c r="C9705" s="68" t="s">
        <v>143</v>
      </c>
      <c r="D9705" s="68" t="s">
        <v>287</v>
      </c>
      <c r="E9705" s="68" t="s">
        <v>531</v>
      </c>
      <c r="F9705" s="68" t="s">
        <v>360</v>
      </c>
      <c r="G9705" s="68" t="s">
        <v>81</v>
      </c>
      <c r="H9705" s="68" t="s">
        <v>402</v>
      </c>
      <c r="I9705" s="68" t="s">
        <v>639</v>
      </c>
      <c r="J9705" s="65">
        <v>138</v>
      </c>
      <c r="L9705" s="65">
        <v>537</v>
      </c>
      <c r="M9705" s="65" t="s">
        <v>284</v>
      </c>
    </row>
    <row r="9706" spans="1:13" ht="12.75" customHeight="1">
      <c r="A9706" s="65" t="str">
        <f>IF(ROW()=1,"KEY",IF(ISNA(VLOOKUP(B9706,車名対応マスタ!B:D,3,FALSE)),"",IF(VLOOKUP(B9706,車名対応マスタ!B:D,3,FALSE)="","",$D9706&amp;" "&amp;IF($G9706="9","J","O")&amp;" "&amp;$I9706&amp;" "&amp;IF($I9706&lt;=TEXT(★完成資料!$A$1,"yyyymm"),TEXT(★完成資料!$A$1,"yyyymm"),"999999")&amp; " " &amp; LEFT(F9706 &amp; "          ",10))))</f>
        <v xml:space="preserve">T O 202202 yyyy00 HV        </v>
      </c>
      <c r="B9706" s="68" t="s">
        <v>489</v>
      </c>
      <c r="C9706" s="68" t="s">
        <v>143</v>
      </c>
      <c r="D9706" s="68" t="s">
        <v>287</v>
      </c>
      <c r="E9706" s="68" t="s">
        <v>531</v>
      </c>
      <c r="F9706" s="68" t="s">
        <v>360</v>
      </c>
      <c r="G9706" s="68" t="s">
        <v>81</v>
      </c>
      <c r="H9706" s="68" t="s">
        <v>402</v>
      </c>
      <c r="I9706" s="68" t="s">
        <v>640</v>
      </c>
      <c r="J9706" s="65">
        <v>420</v>
      </c>
      <c r="L9706" s="65">
        <v>537</v>
      </c>
      <c r="M9706" s="65" t="s">
        <v>284</v>
      </c>
    </row>
    <row r="9707" spans="1:13" ht="12.75" customHeight="1">
      <c r="A9707" s="65" t="str">
        <f>IF(ROW()=1,"KEY",IF(ISNA(VLOOKUP(B9707,車名対応マスタ!B:D,3,FALSE)),"",IF(VLOOKUP(B9707,車名対応マスタ!B:D,3,FALSE)="","",$D9707&amp;" "&amp;IF($G9707="9","J","O")&amp;" "&amp;$I9707&amp;" "&amp;IF($I9707&lt;=TEXT(★完成資料!$A$1,"yyyymm"),TEXT(★完成資料!$A$1,"yyyymm"),"999999")&amp; " " &amp; LEFT(F9707 &amp; "          ",10))))</f>
        <v xml:space="preserve">T O 202203 yyyy00 HV        </v>
      </c>
      <c r="B9707" s="68" t="s">
        <v>489</v>
      </c>
      <c r="C9707" s="68" t="s">
        <v>143</v>
      </c>
      <c r="D9707" s="68" t="s">
        <v>287</v>
      </c>
      <c r="E9707" s="68" t="s">
        <v>531</v>
      </c>
      <c r="F9707" s="68" t="s">
        <v>360</v>
      </c>
      <c r="G9707" s="68" t="s">
        <v>81</v>
      </c>
      <c r="H9707" s="68" t="s">
        <v>402</v>
      </c>
      <c r="I9707" s="68" t="s">
        <v>641</v>
      </c>
      <c r="J9707" s="65">
        <v>552</v>
      </c>
      <c r="L9707" s="65">
        <v>537</v>
      </c>
      <c r="M9707" s="65" t="s">
        <v>284</v>
      </c>
    </row>
    <row r="9708" spans="1:13" ht="12.75" customHeight="1">
      <c r="A9708" s="65" t="str">
        <f>IF(ROW()=1,"KEY",IF(ISNA(VLOOKUP(B9708,車名対応マスタ!B:D,3,FALSE)),"",IF(VLOOKUP(B9708,車名対応マスタ!B:D,3,FALSE)="","",$D9708&amp;" "&amp;IF($G9708="9","J","O")&amp;" "&amp;$I9708&amp;" "&amp;IF($I9708&lt;=TEXT(★完成資料!$A$1,"yyyymm"),TEXT(★完成資料!$A$1,"yyyymm"),"999999")&amp; " " &amp; LEFT(F9708 &amp; "          ",10))))</f>
        <v xml:space="preserve">T O 202204 yyyy00 HV        </v>
      </c>
      <c r="B9708" s="68" t="s">
        <v>489</v>
      </c>
      <c r="C9708" s="68" t="s">
        <v>143</v>
      </c>
      <c r="D9708" s="68" t="s">
        <v>287</v>
      </c>
      <c r="E9708" s="68" t="s">
        <v>531</v>
      </c>
      <c r="F9708" s="68" t="s">
        <v>360</v>
      </c>
      <c r="G9708" s="68" t="s">
        <v>81</v>
      </c>
      <c r="H9708" s="68" t="s">
        <v>402</v>
      </c>
      <c r="I9708" s="68" t="s">
        <v>642</v>
      </c>
      <c r="J9708" s="65">
        <v>273</v>
      </c>
      <c r="K9708" s="65">
        <v>0</v>
      </c>
      <c r="L9708" s="65">
        <v>537</v>
      </c>
      <c r="M9708" s="65" t="s">
        <v>284</v>
      </c>
    </row>
    <row r="9709" spans="1:13" ht="12.75" customHeight="1">
      <c r="A9709" s="65" t="str">
        <f>IF(ROW()=1,"KEY",IF(ISNA(VLOOKUP(B9709,車名対応マスタ!B:D,3,FALSE)),"",IF(VLOOKUP(B9709,車名対応マスタ!B:D,3,FALSE)="","",$D9709&amp;" "&amp;IF($G9709="9","J","O")&amp;" "&amp;$I9709&amp;" "&amp;IF($I9709&lt;=TEXT(★完成資料!$A$1,"yyyymm"),TEXT(★完成資料!$A$1,"yyyymm"),"999999")&amp; " " &amp; LEFT(F9709 &amp; "          ",10))))</f>
        <v xml:space="preserve">T O 202205 yyyy00 HV        </v>
      </c>
      <c r="B9709" s="68" t="s">
        <v>489</v>
      </c>
      <c r="C9709" s="68" t="s">
        <v>143</v>
      </c>
      <c r="D9709" s="68" t="s">
        <v>287</v>
      </c>
      <c r="E9709" s="68" t="s">
        <v>531</v>
      </c>
      <c r="F9709" s="68" t="s">
        <v>360</v>
      </c>
      <c r="G9709" s="68" t="s">
        <v>81</v>
      </c>
      <c r="H9709" s="68" t="s">
        <v>402</v>
      </c>
      <c r="I9709" s="68" t="s">
        <v>647</v>
      </c>
      <c r="J9709" s="65">
        <v>28</v>
      </c>
      <c r="K9709" s="65">
        <v>0</v>
      </c>
      <c r="L9709" s="65">
        <v>537</v>
      </c>
      <c r="M9709" s="65" t="s">
        <v>284</v>
      </c>
    </row>
    <row r="9710" spans="1:13" ht="12.75" customHeight="1">
      <c r="A9710" s="65" t="str">
        <f>IF(ROW()=1,"KEY",IF(ISNA(VLOOKUP(B9710,車名対応マスタ!B:D,3,FALSE)),"",IF(VLOOKUP(B9710,車名対応マスタ!B:D,3,FALSE)="","",$D9710&amp;" "&amp;IF($G9710="9","J","O")&amp;" "&amp;$I9710&amp;" "&amp;IF($I9710&lt;=TEXT(★完成資料!$A$1,"yyyymm"),TEXT(★完成資料!$A$1,"yyyymm"),"999999")&amp; " " &amp; LEFT(F9710 &amp; "          ",10))))</f>
        <v xml:space="preserve">T O 202206 yyyy00 HV        </v>
      </c>
      <c r="B9710" s="68" t="s">
        <v>489</v>
      </c>
      <c r="C9710" s="68" t="s">
        <v>143</v>
      </c>
      <c r="D9710" s="68" t="s">
        <v>287</v>
      </c>
      <c r="E9710" s="68" t="s">
        <v>531</v>
      </c>
      <c r="F9710" s="68" t="s">
        <v>360</v>
      </c>
      <c r="G9710" s="68" t="s">
        <v>81</v>
      </c>
      <c r="H9710" s="68" t="s">
        <v>402</v>
      </c>
      <c r="I9710" s="68" t="s">
        <v>652</v>
      </c>
      <c r="J9710" s="65">
        <v>40</v>
      </c>
      <c r="K9710" s="65">
        <v>0</v>
      </c>
      <c r="L9710" s="65">
        <v>537</v>
      </c>
      <c r="M9710" s="65" t="s">
        <v>284</v>
      </c>
    </row>
    <row r="9711" spans="1:13" ht="12.75" customHeight="1">
      <c r="A9711" s="65" t="str">
        <f>IF(ROW()=1,"KEY",IF(ISNA(VLOOKUP(B9711,車名対応マスタ!B:D,3,FALSE)),"",IF(VLOOKUP(B9711,車名対応マスタ!B:D,3,FALSE)="","",$D9711&amp;" "&amp;IF($G9711="9","J","O")&amp;" "&amp;$I9711&amp;" "&amp;IF($I9711&lt;=TEXT(★完成資料!$A$1,"yyyymm"),TEXT(★完成資料!$A$1,"yyyymm"),"999999")&amp; " " &amp; LEFT(F9711 &amp; "          ",10))))</f>
        <v xml:space="preserve">T O 202207 yyyy00 HV        </v>
      </c>
      <c r="B9711" s="68" t="s">
        <v>489</v>
      </c>
      <c r="C9711" s="68" t="s">
        <v>143</v>
      </c>
      <c r="D9711" s="68" t="s">
        <v>287</v>
      </c>
      <c r="E9711" s="68" t="s">
        <v>531</v>
      </c>
      <c r="F9711" s="68" t="s">
        <v>360</v>
      </c>
      <c r="G9711" s="68" t="s">
        <v>81</v>
      </c>
      <c r="H9711" s="68" t="s">
        <v>402</v>
      </c>
      <c r="I9711" s="68" t="s">
        <v>655</v>
      </c>
      <c r="J9711" s="65">
        <v>17</v>
      </c>
      <c r="K9711" s="65">
        <v>5</v>
      </c>
      <c r="L9711" s="65">
        <v>537</v>
      </c>
      <c r="M9711" s="65" t="s">
        <v>284</v>
      </c>
    </row>
    <row r="9712" spans="1:13" ht="12.75" customHeight="1">
      <c r="A9712" s="65" t="str">
        <f>IF(ROW()=1,"KEY",IF(ISNA(VLOOKUP(B9712,車名対応マスタ!B:D,3,FALSE)),"",IF(VLOOKUP(B9712,車名対応マスタ!B:D,3,FALSE)="","",$D9712&amp;" "&amp;IF($G9712="9","J","O")&amp;" "&amp;$I9712&amp;" "&amp;IF($I9712&lt;=TEXT(★完成資料!$A$1,"yyyymm"),TEXT(★完成資料!$A$1,"yyyymm"),"999999")&amp; " " &amp; LEFT(F9712 &amp; "          ",10))))</f>
        <v xml:space="preserve">T O 202208 yyyy00 HV        </v>
      </c>
      <c r="B9712" s="68" t="s">
        <v>489</v>
      </c>
      <c r="C9712" s="68" t="s">
        <v>143</v>
      </c>
      <c r="D9712" s="68" t="s">
        <v>287</v>
      </c>
      <c r="E9712" s="68" t="s">
        <v>531</v>
      </c>
      <c r="F9712" s="68" t="s">
        <v>360</v>
      </c>
      <c r="G9712" s="68" t="s">
        <v>81</v>
      </c>
      <c r="H9712" s="68" t="s">
        <v>402</v>
      </c>
      <c r="I9712" s="68" t="s">
        <v>656</v>
      </c>
      <c r="J9712" s="65">
        <v>247</v>
      </c>
      <c r="K9712" s="65">
        <v>0</v>
      </c>
      <c r="L9712" s="65">
        <v>537</v>
      </c>
      <c r="M9712" s="65" t="s">
        <v>284</v>
      </c>
    </row>
    <row r="9713" spans="1:13" ht="12.75" customHeight="1">
      <c r="A9713" s="65" t="str">
        <f>IF(ROW()=1,"KEY",IF(ISNA(VLOOKUP(B9713,車名対応マスタ!B:D,3,FALSE)),"",IF(VLOOKUP(B9713,車名対応マスタ!B:D,3,FALSE)="","",$D9713&amp;" "&amp;IF($G9713="9","J","O")&amp;" "&amp;$I9713&amp;" "&amp;IF($I9713&lt;=TEXT(★完成資料!$A$1,"yyyymm"),TEXT(★完成資料!$A$1,"yyyymm"),"999999")&amp; " " &amp; LEFT(F9713 &amp; "          ",10))))</f>
        <v xml:space="preserve">T O 202209 yyyy00 HV        </v>
      </c>
      <c r="B9713" s="68" t="s">
        <v>489</v>
      </c>
      <c r="C9713" s="68" t="s">
        <v>143</v>
      </c>
      <c r="D9713" s="68" t="s">
        <v>287</v>
      </c>
      <c r="E9713" s="68" t="s">
        <v>531</v>
      </c>
      <c r="F9713" s="68" t="s">
        <v>360</v>
      </c>
      <c r="G9713" s="68" t="s">
        <v>81</v>
      </c>
      <c r="H9713" s="68" t="s">
        <v>402</v>
      </c>
      <c r="I9713" s="68" t="s">
        <v>657</v>
      </c>
      <c r="J9713" s="65">
        <v>222</v>
      </c>
      <c r="K9713" s="65">
        <v>18</v>
      </c>
      <c r="L9713" s="65">
        <v>537</v>
      </c>
      <c r="M9713" s="65" t="s">
        <v>284</v>
      </c>
    </row>
    <row r="9714" spans="1:13" ht="12.75" customHeight="1">
      <c r="A9714" s="65" t="str">
        <f>IF(ROW()=1,"KEY",IF(ISNA(VLOOKUP(B9714,車名対応マスタ!B:D,3,FALSE)),"",IF(VLOOKUP(B9714,車名対応マスタ!B:D,3,FALSE)="","",$D9714&amp;" "&amp;IF($G9714="9","J","O")&amp;" "&amp;$I9714&amp;" "&amp;IF($I9714&lt;=TEXT(★完成資料!$A$1,"yyyymm"),TEXT(★完成資料!$A$1,"yyyymm"),"999999")&amp; " " &amp; LEFT(F9714 &amp; "          ",10))))</f>
        <v xml:space="preserve">T O 202210 yyyy00 HV        </v>
      </c>
      <c r="B9714" s="68" t="s">
        <v>489</v>
      </c>
      <c r="C9714" s="68" t="s">
        <v>143</v>
      </c>
      <c r="D9714" s="68" t="s">
        <v>287</v>
      </c>
      <c r="E9714" s="68" t="s">
        <v>531</v>
      </c>
      <c r="F9714" s="68" t="s">
        <v>360</v>
      </c>
      <c r="G9714" s="68" t="s">
        <v>81</v>
      </c>
      <c r="H9714" s="68" t="s">
        <v>402</v>
      </c>
      <c r="I9714" s="68" t="s">
        <v>663</v>
      </c>
      <c r="J9714" s="65">
        <v>198</v>
      </c>
      <c r="K9714" s="65">
        <v>0</v>
      </c>
      <c r="L9714" s="65">
        <v>537</v>
      </c>
      <c r="M9714" s="65" t="s">
        <v>284</v>
      </c>
    </row>
    <row r="9715" spans="1:13" ht="12.75" customHeight="1">
      <c r="A9715" s="65" t="str">
        <f>IF(ROW()=1,"KEY",IF(ISNA(VLOOKUP(B9715,車名対応マスタ!B:D,3,FALSE)),"",IF(VLOOKUP(B9715,車名対応マスタ!B:D,3,FALSE)="","",$D9715&amp;" "&amp;IF($G9715="9","J","O")&amp;" "&amp;$I9715&amp;" "&amp;IF($I9715&lt;=TEXT(★完成資料!$A$1,"yyyymm"),TEXT(★完成資料!$A$1,"yyyymm"),"999999")&amp; " " &amp; LEFT(F9715 &amp; "          ",10))))</f>
        <v xml:space="preserve">T O 202201 yyyy00 HV        </v>
      </c>
      <c r="B9715" s="68" t="s">
        <v>489</v>
      </c>
      <c r="C9715" s="68" t="s">
        <v>143</v>
      </c>
      <c r="D9715" s="68" t="s">
        <v>287</v>
      </c>
      <c r="E9715" s="68" t="s">
        <v>531</v>
      </c>
      <c r="F9715" s="68" t="s">
        <v>360</v>
      </c>
      <c r="G9715" s="68" t="s">
        <v>81</v>
      </c>
      <c r="H9715" s="68" t="s">
        <v>402</v>
      </c>
      <c r="I9715" s="68" t="s">
        <v>639</v>
      </c>
      <c r="J9715" s="65">
        <v>57</v>
      </c>
      <c r="L9715" s="65">
        <v>529</v>
      </c>
      <c r="M9715" s="65" t="s">
        <v>509</v>
      </c>
    </row>
    <row r="9716" spans="1:13" ht="12.75" customHeight="1">
      <c r="A9716" s="65" t="str">
        <f>IF(ROW()=1,"KEY",IF(ISNA(VLOOKUP(B9716,車名対応マスタ!B:D,3,FALSE)),"",IF(VLOOKUP(B9716,車名対応マスタ!B:D,3,FALSE)="","",$D9716&amp;" "&amp;IF($G9716="9","J","O")&amp;" "&amp;$I9716&amp;" "&amp;IF($I9716&lt;=TEXT(★完成資料!$A$1,"yyyymm"),TEXT(★完成資料!$A$1,"yyyymm"),"999999")&amp; " " &amp; LEFT(F9716 &amp; "          ",10))))</f>
        <v xml:space="preserve">T O 202202 yyyy00 HV        </v>
      </c>
      <c r="B9716" s="68" t="s">
        <v>489</v>
      </c>
      <c r="C9716" s="68" t="s">
        <v>143</v>
      </c>
      <c r="D9716" s="68" t="s">
        <v>287</v>
      </c>
      <c r="E9716" s="68" t="s">
        <v>531</v>
      </c>
      <c r="F9716" s="68" t="s">
        <v>360</v>
      </c>
      <c r="G9716" s="68" t="s">
        <v>81</v>
      </c>
      <c r="H9716" s="68" t="s">
        <v>402</v>
      </c>
      <c r="I9716" s="68" t="s">
        <v>640</v>
      </c>
      <c r="J9716" s="65">
        <v>61</v>
      </c>
      <c r="K9716" s="65">
        <v>23</v>
      </c>
      <c r="L9716" s="65">
        <v>529</v>
      </c>
      <c r="M9716" s="65" t="s">
        <v>509</v>
      </c>
    </row>
    <row r="9717" spans="1:13" ht="12.75" customHeight="1">
      <c r="A9717" s="65" t="str">
        <f>IF(ROW()=1,"KEY",IF(ISNA(VLOOKUP(B9717,車名対応マスタ!B:D,3,FALSE)),"",IF(VLOOKUP(B9717,車名対応マスタ!B:D,3,FALSE)="","",$D9717&amp;" "&amp;IF($G9717="9","J","O")&amp;" "&amp;$I9717&amp;" "&amp;IF($I9717&lt;=TEXT(★完成資料!$A$1,"yyyymm"),TEXT(★完成資料!$A$1,"yyyymm"),"999999")&amp; " " &amp; LEFT(F9717 &amp; "          ",10))))</f>
        <v xml:space="preserve">T O 202203 yyyy00 HV        </v>
      </c>
      <c r="B9717" s="68" t="s">
        <v>489</v>
      </c>
      <c r="C9717" s="68" t="s">
        <v>143</v>
      </c>
      <c r="D9717" s="68" t="s">
        <v>287</v>
      </c>
      <c r="E9717" s="68" t="s">
        <v>531</v>
      </c>
      <c r="F9717" s="68" t="s">
        <v>360</v>
      </c>
      <c r="G9717" s="68" t="s">
        <v>81</v>
      </c>
      <c r="H9717" s="68" t="s">
        <v>402</v>
      </c>
      <c r="I9717" s="68" t="s">
        <v>641</v>
      </c>
      <c r="J9717" s="65">
        <v>73</v>
      </c>
      <c r="K9717" s="65">
        <v>66</v>
      </c>
      <c r="L9717" s="65">
        <v>529</v>
      </c>
      <c r="M9717" s="65" t="s">
        <v>509</v>
      </c>
    </row>
    <row r="9718" spans="1:13" ht="12.75" customHeight="1">
      <c r="A9718" s="65" t="str">
        <f>IF(ROW()=1,"KEY",IF(ISNA(VLOOKUP(B9718,車名対応マスタ!B:D,3,FALSE)),"",IF(VLOOKUP(B9718,車名対応マスタ!B:D,3,FALSE)="","",$D9718&amp;" "&amp;IF($G9718="9","J","O")&amp;" "&amp;$I9718&amp;" "&amp;IF($I9718&lt;=TEXT(★完成資料!$A$1,"yyyymm"),TEXT(★完成資料!$A$1,"yyyymm"),"999999")&amp; " " &amp; LEFT(F9718 &amp; "          ",10))))</f>
        <v xml:space="preserve">T O 202204 yyyy00 HV        </v>
      </c>
      <c r="B9718" s="68" t="s">
        <v>489</v>
      </c>
      <c r="C9718" s="68" t="s">
        <v>143</v>
      </c>
      <c r="D9718" s="68" t="s">
        <v>287</v>
      </c>
      <c r="E9718" s="68" t="s">
        <v>531</v>
      </c>
      <c r="F9718" s="68" t="s">
        <v>360</v>
      </c>
      <c r="G9718" s="68" t="s">
        <v>81</v>
      </c>
      <c r="H9718" s="68" t="s">
        <v>402</v>
      </c>
      <c r="I9718" s="68" t="s">
        <v>642</v>
      </c>
      <c r="J9718" s="65">
        <v>58</v>
      </c>
      <c r="K9718" s="65">
        <v>46</v>
      </c>
      <c r="L9718" s="65">
        <v>529</v>
      </c>
      <c r="M9718" s="65" t="s">
        <v>509</v>
      </c>
    </row>
    <row r="9719" spans="1:13" ht="12.75" customHeight="1">
      <c r="A9719" s="65" t="str">
        <f>IF(ROW()=1,"KEY",IF(ISNA(VLOOKUP(B9719,車名対応マスタ!B:D,3,FALSE)),"",IF(VLOOKUP(B9719,車名対応マスタ!B:D,3,FALSE)="","",$D9719&amp;" "&amp;IF($G9719="9","J","O")&amp;" "&amp;$I9719&amp;" "&amp;IF($I9719&lt;=TEXT(★完成資料!$A$1,"yyyymm"),TEXT(★完成資料!$A$1,"yyyymm"),"999999")&amp; " " &amp; LEFT(F9719 &amp; "          ",10))))</f>
        <v xml:space="preserve">T O 202205 yyyy00 HV        </v>
      </c>
      <c r="B9719" s="68" t="s">
        <v>489</v>
      </c>
      <c r="C9719" s="68" t="s">
        <v>143</v>
      </c>
      <c r="D9719" s="68" t="s">
        <v>287</v>
      </c>
      <c r="E9719" s="68" t="s">
        <v>531</v>
      </c>
      <c r="F9719" s="68" t="s">
        <v>360</v>
      </c>
      <c r="G9719" s="68" t="s">
        <v>81</v>
      </c>
      <c r="H9719" s="68" t="s">
        <v>402</v>
      </c>
      <c r="I9719" s="68" t="s">
        <v>647</v>
      </c>
      <c r="J9719" s="65">
        <v>79</v>
      </c>
      <c r="K9719" s="65">
        <v>25</v>
      </c>
      <c r="L9719" s="65">
        <v>529</v>
      </c>
      <c r="M9719" s="65" t="s">
        <v>509</v>
      </c>
    </row>
    <row r="9720" spans="1:13" ht="12.75" customHeight="1">
      <c r="A9720" s="65" t="str">
        <f>IF(ROW()=1,"KEY",IF(ISNA(VLOOKUP(B9720,車名対応マスタ!B:D,3,FALSE)),"",IF(VLOOKUP(B9720,車名対応マスタ!B:D,3,FALSE)="","",$D9720&amp;" "&amp;IF($G9720="9","J","O")&amp;" "&amp;$I9720&amp;" "&amp;IF($I9720&lt;=TEXT(★完成資料!$A$1,"yyyymm"),TEXT(★完成資料!$A$1,"yyyymm"),"999999")&amp; " " &amp; LEFT(F9720 &amp; "          ",10))))</f>
        <v xml:space="preserve">T O 202206 yyyy00 HV        </v>
      </c>
      <c r="B9720" s="68" t="s">
        <v>489</v>
      </c>
      <c r="C9720" s="68" t="s">
        <v>143</v>
      </c>
      <c r="D9720" s="68" t="s">
        <v>287</v>
      </c>
      <c r="E9720" s="68" t="s">
        <v>531</v>
      </c>
      <c r="F9720" s="68" t="s">
        <v>360</v>
      </c>
      <c r="G9720" s="68" t="s">
        <v>81</v>
      </c>
      <c r="H9720" s="68" t="s">
        <v>402</v>
      </c>
      <c r="I9720" s="68" t="s">
        <v>652</v>
      </c>
      <c r="J9720" s="65">
        <v>62</v>
      </c>
      <c r="K9720" s="65">
        <v>45</v>
      </c>
      <c r="L9720" s="65">
        <v>529</v>
      </c>
      <c r="M9720" s="65" t="s">
        <v>509</v>
      </c>
    </row>
    <row r="9721" spans="1:13" ht="12.75" customHeight="1">
      <c r="A9721" s="65" t="str">
        <f>IF(ROW()=1,"KEY",IF(ISNA(VLOOKUP(B9721,車名対応マスタ!B:D,3,FALSE)),"",IF(VLOOKUP(B9721,車名対応マスタ!B:D,3,FALSE)="","",$D9721&amp;" "&amp;IF($G9721="9","J","O")&amp;" "&amp;$I9721&amp;" "&amp;IF($I9721&lt;=TEXT(★完成資料!$A$1,"yyyymm"),TEXT(★完成資料!$A$1,"yyyymm"),"999999")&amp; " " &amp; LEFT(F9721 &amp; "          ",10))))</f>
        <v xml:space="preserve">T O 202207 yyyy00 HV        </v>
      </c>
      <c r="B9721" s="68" t="s">
        <v>489</v>
      </c>
      <c r="C9721" s="68" t="s">
        <v>143</v>
      </c>
      <c r="D9721" s="68" t="s">
        <v>287</v>
      </c>
      <c r="E9721" s="68" t="s">
        <v>531</v>
      </c>
      <c r="F9721" s="68" t="s">
        <v>360</v>
      </c>
      <c r="G9721" s="68" t="s">
        <v>81</v>
      </c>
      <c r="H9721" s="68" t="s">
        <v>402</v>
      </c>
      <c r="I9721" s="68" t="s">
        <v>655</v>
      </c>
      <c r="J9721" s="65">
        <v>45</v>
      </c>
      <c r="K9721" s="65">
        <v>49</v>
      </c>
      <c r="L9721" s="65">
        <v>529</v>
      </c>
      <c r="M9721" s="65" t="s">
        <v>509</v>
      </c>
    </row>
    <row r="9722" spans="1:13" ht="12.75" customHeight="1">
      <c r="A9722" s="65" t="str">
        <f>IF(ROW()=1,"KEY",IF(ISNA(VLOOKUP(B9722,車名対応マスタ!B:D,3,FALSE)),"",IF(VLOOKUP(B9722,車名対応マスタ!B:D,3,FALSE)="","",$D9722&amp;" "&amp;IF($G9722="9","J","O")&amp;" "&amp;$I9722&amp;" "&amp;IF($I9722&lt;=TEXT(★完成資料!$A$1,"yyyymm"),TEXT(★完成資料!$A$1,"yyyymm"),"999999")&amp; " " &amp; LEFT(F9722 &amp; "          ",10))))</f>
        <v xml:space="preserve">T O 202208 yyyy00 HV        </v>
      </c>
      <c r="B9722" s="68" t="s">
        <v>489</v>
      </c>
      <c r="C9722" s="68" t="s">
        <v>143</v>
      </c>
      <c r="D9722" s="68" t="s">
        <v>287</v>
      </c>
      <c r="E9722" s="68" t="s">
        <v>531</v>
      </c>
      <c r="F9722" s="68" t="s">
        <v>360</v>
      </c>
      <c r="G9722" s="68" t="s">
        <v>81</v>
      </c>
      <c r="H9722" s="68" t="s">
        <v>402</v>
      </c>
      <c r="I9722" s="68" t="s">
        <v>656</v>
      </c>
      <c r="J9722" s="65">
        <v>37</v>
      </c>
      <c r="K9722" s="65">
        <v>10</v>
      </c>
      <c r="L9722" s="65">
        <v>529</v>
      </c>
      <c r="M9722" s="65" t="s">
        <v>509</v>
      </c>
    </row>
    <row r="9723" spans="1:13" ht="12.75" customHeight="1">
      <c r="A9723" s="65" t="str">
        <f>IF(ROW()=1,"KEY",IF(ISNA(VLOOKUP(B9723,車名対応マスタ!B:D,3,FALSE)),"",IF(VLOOKUP(B9723,車名対応マスタ!B:D,3,FALSE)="","",$D9723&amp;" "&amp;IF($G9723="9","J","O")&amp;" "&amp;$I9723&amp;" "&amp;IF($I9723&lt;=TEXT(★完成資料!$A$1,"yyyymm"),TEXT(★完成資料!$A$1,"yyyymm"),"999999")&amp; " " &amp; LEFT(F9723 &amp; "          ",10))))</f>
        <v xml:space="preserve">T O 202209 yyyy00 HV        </v>
      </c>
      <c r="B9723" s="68" t="s">
        <v>489</v>
      </c>
      <c r="C9723" s="68" t="s">
        <v>143</v>
      </c>
      <c r="D9723" s="68" t="s">
        <v>287</v>
      </c>
      <c r="E9723" s="68" t="s">
        <v>531</v>
      </c>
      <c r="F9723" s="68" t="s">
        <v>360</v>
      </c>
      <c r="G9723" s="68" t="s">
        <v>81</v>
      </c>
      <c r="H9723" s="68" t="s">
        <v>402</v>
      </c>
      <c r="I9723" s="68" t="s">
        <v>657</v>
      </c>
      <c r="J9723" s="65">
        <v>33</v>
      </c>
      <c r="K9723" s="65">
        <v>37</v>
      </c>
      <c r="L9723" s="65">
        <v>529</v>
      </c>
      <c r="M9723" s="65" t="s">
        <v>509</v>
      </c>
    </row>
    <row r="9724" spans="1:13" ht="12.75" customHeight="1">
      <c r="A9724" s="65" t="str">
        <f>IF(ROW()=1,"KEY",IF(ISNA(VLOOKUP(B9724,車名対応マスタ!B:D,3,FALSE)),"",IF(VLOOKUP(B9724,車名対応マスタ!B:D,3,FALSE)="","",$D9724&amp;" "&amp;IF($G9724="9","J","O")&amp;" "&amp;$I9724&amp;" "&amp;IF($I9724&lt;=TEXT(★完成資料!$A$1,"yyyymm"),TEXT(★完成資料!$A$1,"yyyymm"),"999999")&amp; " " &amp; LEFT(F9724 &amp; "          ",10))))</f>
        <v xml:space="preserve">T O 202210 yyyy00 HV        </v>
      </c>
      <c r="B9724" s="68" t="s">
        <v>489</v>
      </c>
      <c r="C9724" s="68" t="s">
        <v>143</v>
      </c>
      <c r="D9724" s="68" t="s">
        <v>287</v>
      </c>
      <c r="E9724" s="68" t="s">
        <v>531</v>
      </c>
      <c r="F9724" s="68" t="s">
        <v>360</v>
      </c>
      <c r="G9724" s="68" t="s">
        <v>81</v>
      </c>
      <c r="H9724" s="68" t="s">
        <v>402</v>
      </c>
      <c r="I9724" s="68" t="s">
        <v>663</v>
      </c>
      <c r="J9724" s="65">
        <v>32</v>
      </c>
      <c r="K9724" s="65">
        <v>34</v>
      </c>
      <c r="L9724" s="65">
        <v>529</v>
      </c>
      <c r="M9724" s="65" t="s">
        <v>509</v>
      </c>
    </row>
    <row r="9725" spans="1:13" ht="12.75" customHeight="1">
      <c r="A9725" s="65" t="str">
        <f>IF(ROW()=1,"KEY",IF(ISNA(VLOOKUP(B9725,車名対応マスタ!B:D,3,FALSE)),"",IF(VLOOKUP(B9725,車名対応マスタ!B:D,3,FALSE)="","",$D9725&amp;" "&amp;IF($G9725="9","J","O")&amp;" "&amp;$I9725&amp;" "&amp;IF($I9725&lt;=TEXT(★完成資料!$A$1,"yyyymm"),TEXT(★完成資料!$A$1,"yyyymm"),"999999")&amp; " " &amp; LEFT(F9725 &amp; "          ",10))))</f>
        <v xml:space="preserve">T O 202203 yyyy00 HV        </v>
      </c>
      <c r="B9725" s="68" t="s">
        <v>489</v>
      </c>
      <c r="C9725" s="68" t="s">
        <v>143</v>
      </c>
      <c r="D9725" s="68" t="s">
        <v>287</v>
      </c>
      <c r="E9725" s="68" t="s">
        <v>531</v>
      </c>
      <c r="F9725" s="68" t="s">
        <v>360</v>
      </c>
      <c r="G9725" s="68" t="s">
        <v>81</v>
      </c>
      <c r="H9725" s="68" t="s">
        <v>402</v>
      </c>
      <c r="I9725" s="68" t="s">
        <v>641</v>
      </c>
      <c r="J9725" s="65">
        <v>1</v>
      </c>
      <c r="K9725" s="65">
        <v>0</v>
      </c>
      <c r="L9725" s="65">
        <v>546</v>
      </c>
      <c r="M9725" s="65" t="s">
        <v>300</v>
      </c>
    </row>
    <row r="9726" spans="1:13" ht="12.75" customHeight="1">
      <c r="A9726" s="65" t="str">
        <f>IF(ROW()=1,"KEY",IF(ISNA(VLOOKUP(B9726,車名対応マスタ!B:D,3,FALSE)),"",IF(VLOOKUP(B9726,車名対応マスタ!B:D,3,FALSE)="","",$D9726&amp;" "&amp;IF($G9726="9","J","O")&amp;" "&amp;$I9726&amp;" "&amp;IF($I9726&lt;=TEXT(★完成資料!$A$1,"yyyymm"),TEXT(★完成資料!$A$1,"yyyymm"),"999999")&amp; " " &amp; LEFT(F9726 &amp; "          ",10))))</f>
        <v xml:space="preserve">T O 202204 yyyy00 HV        </v>
      </c>
      <c r="B9726" s="68" t="s">
        <v>489</v>
      </c>
      <c r="C9726" s="68" t="s">
        <v>143</v>
      </c>
      <c r="D9726" s="68" t="s">
        <v>287</v>
      </c>
      <c r="E9726" s="68" t="s">
        <v>531</v>
      </c>
      <c r="F9726" s="68" t="s">
        <v>360</v>
      </c>
      <c r="G9726" s="68" t="s">
        <v>81</v>
      </c>
      <c r="H9726" s="68" t="s">
        <v>402</v>
      </c>
      <c r="I9726" s="68" t="s">
        <v>642</v>
      </c>
      <c r="J9726" s="65">
        <v>6</v>
      </c>
      <c r="K9726" s="65">
        <v>0</v>
      </c>
      <c r="L9726" s="65">
        <v>546</v>
      </c>
      <c r="M9726" s="65" t="s">
        <v>300</v>
      </c>
    </row>
    <row r="9727" spans="1:13" ht="12.75" customHeight="1">
      <c r="A9727" s="65" t="str">
        <f>IF(ROW()=1,"KEY",IF(ISNA(VLOOKUP(B9727,車名対応マスタ!B:D,3,FALSE)),"",IF(VLOOKUP(B9727,車名対応マスタ!B:D,3,FALSE)="","",$D9727&amp;" "&amp;IF($G9727="9","J","O")&amp;" "&amp;$I9727&amp;" "&amp;IF($I9727&lt;=TEXT(★完成資料!$A$1,"yyyymm"),TEXT(★完成資料!$A$1,"yyyymm"),"999999")&amp; " " &amp; LEFT(F9727 &amp; "          ",10))))</f>
        <v xml:space="preserve">T O 202205 yyyy00 HV        </v>
      </c>
      <c r="B9727" s="68" t="s">
        <v>489</v>
      </c>
      <c r="C9727" s="68" t="s">
        <v>143</v>
      </c>
      <c r="D9727" s="68" t="s">
        <v>287</v>
      </c>
      <c r="E9727" s="68" t="s">
        <v>531</v>
      </c>
      <c r="F9727" s="68" t="s">
        <v>360</v>
      </c>
      <c r="G9727" s="68" t="s">
        <v>81</v>
      </c>
      <c r="H9727" s="68" t="s">
        <v>402</v>
      </c>
      <c r="I9727" s="68" t="s">
        <v>647</v>
      </c>
      <c r="J9727" s="65">
        <v>5</v>
      </c>
      <c r="K9727" s="65">
        <v>0</v>
      </c>
      <c r="L9727" s="65">
        <v>546</v>
      </c>
      <c r="M9727" s="65" t="s">
        <v>300</v>
      </c>
    </row>
    <row r="9728" spans="1:13" ht="12.75" customHeight="1">
      <c r="A9728" s="65" t="str">
        <f>IF(ROW()=1,"KEY",IF(ISNA(VLOOKUP(B9728,車名対応マスタ!B:D,3,FALSE)),"",IF(VLOOKUP(B9728,車名対応マスタ!B:D,3,FALSE)="","",$D9728&amp;" "&amp;IF($G9728="9","J","O")&amp;" "&amp;$I9728&amp;" "&amp;IF($I9728&lt;=TEXT(★完成資料!$A$1,"yyyymm"),TEXT(★完成資料!$A$1,"yyyymm"),"999999")&amp; " " &amp; LEFT(F9728 &amp; "          ",10))))</f>
        <v xml:space="preserve">T O 202206 yyyy00 HV        </v>
      </c>
      <c r="B9728" s="68" t="s">
        <v>489</v>
      </c>
      <c r="C9728" s="68" t="s">
        <v>143</v>
      </c>
      <c r="D9728" s="68" t="s">
        <v>287</v>
      </c>
      <c r="E9728" s="68" t="s">
        <v>531</v>
      </c>
      <c r="F9728" s="68" t="s">
        <v>360</v>
      </c>
      <c r="G9728" s="68" t="s">
        <v>81</v>
      </c>
      <c r="H9728" s="68" t="s">
        <v>402</v>
      </c>
      <c r="I9728" s="68" t="s">
        <v>652</v>
      </c>
      <c r="J9728" s="65">
        <v>5</v>
      </c>
      <c r="K9728" s="65">
        <v>0</v>
      </c>
      <c r="L9728" s="65">
        <v>546</v>
      </c>
      <c r="M9728" s="65" t="s">
        <v>300</v>
      </c>
    </row>
    <row r="9729" spans="1:13" ht="12.75" customHeight="1">
      <c r="A9729" s="65" t="str">
        <f>IF(ROW()=1,"KEY",IF(ISNA(VLOOKUP(B9729,車名対応マスタ!B:D,3,FALSE)),"",IF(VLOOKUP(B9729,車名対応マスタ!B:D,3,FALSE)="","",$D9729&amp;" "&amp;IF($G9729="9","J","O")&amp;" "&amp;$I9729&amp;" "&amp;IF($I9729&lt;=TEXT(★完成資料!$A$1,"yyyymm"),TEXT(★完成資料!$A$1,"yyyymm"),"999999")&amp; " " &amp; LEFT(F9729 &amp; "          ",10))))</f>
        <v xml:space="preserve">T O 202207 yyyy00 HV        </v>
      </c>
      <c r="B9729" s="68" t="s">
        <v>489</v>
      </c>
      <c r="C9729" s="68" t="s">
        <v>143</v>
      </c>
      <c r="D9729" s="68" t="s">
        <v>287</v>
      </c>
      <c r="E9729" s="68" t="s">
        <v>531</v>
      </c>
      <c r="F9729" s="68" t="s">
        <v>360</v>
      </c>
      <c r="G9729" s="68" t="s">
        <v>81</v>
      </c>
      <c r="H9729" s="68" t="s">
        <v>402</v>
      </c>
      <c r="I9729" s="68" t="s">
        <v>655</v>
      </c>
      <c r="J9729" s="65">
        <v>4</v>
      </c>
      <c r="K9729" s="65">
        <v>0</v>
      </c>
      <c r="L9729" s="65">
        <v>546</v>
      </c>
      <c r="M9729" s="65" t="s">
        <v>300</v>
      </c>
    </row>
    <row r="9730" spans="1:13" ht="12.75" customHeight="1">
      <c r="A9730" s="65" t="str">
        <f>IF(ROW()=1,"KEY",IF(ISNA(VLOOKUP(B9730,車名対応マスタ!B:D,3,FALSE)),"",IF(VLOOKUP(B9730,車名対応マスタ!B:D,3,FALSE)="","",$D9730&amp;" "&amp;IF($G9730="9","J","O")&amp;" "&amp;$I9730&amp;" "&amp;IF($I9730&lt;=TEXT(★完成資料!$A$1,"yyyymm"),TEXT(★完成資料!$A$1,"yyyymm"),"999999")&amp; " " &amp; LEFT(F9730 &amp; "          ",10))))</f>
        <v xml:space="preserve">T O 202208 yyyy00 HV        </v>
      </c>
      <c r="B9730" s="68" t="s">
        <v>489</v>
      </c>
      <c r="C9730" s="68" t="s">
        <v>143</v>
      </c>
      <c r="D9730" s="68" t="s">
        <v>287</v>
      </c>
      <c r="E9730" s="68" t="s">
        <v>531</v>
      </c>
      <c r="F9730" s="68" t="s">
        <v>360</v>
      </c>
      <c r="G9730" s="68" t="s">
        <v>81</v>
      </c>
      <c r="H9730" s="68" t="s">
        <v>402</v>
      </c>
      <c r="I9730" s="68" t="s">
        <v>656</v>
      </c>
      <c r="J9730" s="65">
        <v>3</v>
      </c>
      <c r="K9730" s="65">
        <v>0</v>
      </c>
      <c r="L9730" s="65">
        <v>546</v>
      </c>
      <c r="M9730" s="65" t="s">
        <v>300</v>
      </c>
    </row>
    <row r="9731" spans="1:13" ht="12.75" customHeight="1">
      <c r="A9731" s="65" t="str">
        <f>IF(ROW()=1,"KEY",IF(ISNA(VLOOKUP(B9731,車名対応マスタ!B:D,3,FALSE)),"",IF(VLOOKUP(B9731,車名対応マスタ!B:D,3,FALSE)="","",$D9731&amp;" "&amp;IF($G9731="9","J","O")&amp;" "&amp;$I9731&amp;" "&amp;IF($I9731&lt;=TEXT(★完成資料!$A$1,"yyyymm"),TEXT(★完成資料!$A$1,"yyyymm"),"999999")&amp; " " &amp; LEFT(F9731 &amp; "          ",10))))</f>
        <v xml:space="preserve">T O 202209 yyyy00 HV        </v>
      </c>
      <c r="B9731" s="68" t="s">
        <v>489</v>
      </c>
      <c r="C9731" s="68" t="s">
        <v>143</v>
      </c>
      <c r="D9731" s="68" t="s">
        <v>287</v>
      </c>
      <c r="E9731" s="68" t="s">
        <v>531</v>
      </c>
      <c r="F9731" s="68" t="s">
        <v>360</v>
      </c>
      <c r="G9731" s="68" t="s">
        <v>81</v>
      </c>
      <c r="H9731" s="68" t="s">
        <v>402</v>
      </c>
      <c r="I9731" s="68" t="s">
        <v>657</v>
      </c>
      <c r="J9731" s="65">
        <v>4</v>
      </c>
      <c r="K9731" s="65">
        <v>0</v>
      </c>
      <c r="L9731" s="65">
        <v>546</v>
      </c>
      <c r="M9731" s="65" t="s">
        <v>300</v>
      </c>
    </row>
    <row r="9732" spans="1:13" ht="12.75" customHeight="1">
      <c r="A9732" s="65" t="str">
        <f>IF(ROW()=1,"KEY",IF(ISNA(VLOOKUP(B9732,車名対応マスタ!B:D,3,FALSE)),"",IF(VLOOKUP(B9732,車名対応マスタ!B:D,3,FALSE)="","",$D9732&amp;" "&amp;IF($G9732="9","J","O")&amp;" "&amp;$I9732&amp;" "&amp;IF($I9732&lt;=TEXT(★完成資料!$A$1,"yyyymm"),TEXT(★完成資料!$A$1,"yyyymm"),"999999")&amp; " " &amp; LEFT(F9732 &amp; "          ",10))))</f>
        <v xml:space="preserve">T O 202210 yyyy00 HV        </v>
      </c>
      <c r="B9732" s="68" t="s">
        <v>489</v>
      </c>
      <c r="C9732" s="68" t="s">
        <v>143</v>
      </c>
      <c r="D9732" s="68" t="s">
        <v>287</v>
      </c>
      <c r="E9732" s="68" t="s">
        <v>531</v>
      </c>
      <c r="F9732" s="68" t="s">
        <v>360</v>
      </c>
      <c r="G9732" s="68" t="s">
        <v>81</v>
      </c>
      <c r="H9732" s="68" t="s">
        <v>402</v>
      </c>
      <c r="I9732" s="68" t="s">
        <v>663</v>
      </c>
      <c r="J9732" s="65">
        <v>3</v>
      </c>
      <c r="K9732" s="65">
        <v>0</v>
      </c>
      <c r="L9732" s="65">
        <v>546</v>
      </c>
      <c r="M9732" s="65" t="s">
        <v>300</v>
      </c>
    </row>
    <row r="9733" spans="1:13" ht="12.75" customHeight="1">
      <c r="A9733" s="65" t="str">
        <f>IF(ROW()=1,"KEY",IF(ISNA(VLOOKUP(B9733,車名対応マスタ!B:D,3,FALSE)),"",IF(VLOOKUP(B9733,車名対応マスタ!B:D,3,FALSE)="","",$D9733&amp;" "&amp;IF($G9733="9","J","O")&amp;" "&amp;$I9733&amp;" "&amp;IF($I9733&lt;=TEXT(★完成資料!$A$1,"yyyymm"),TEXT(★完成資料!$A$1,"yyyymm"),"999999")&amp; " " &amp; LEFT(F9733 &amp; "          ",10))))</f>
        <v xml:space="preserve">T O 202210 yyyy00 HV        </v>
      </c>
      <c r="B9733" s="68" t="s">
        <v>489</v>
      </c>
      <c r="C9733" s="68" t="s">
        <v>143</v>
      </c>
      <c r="D9733" s="68" t="s">
        <v>287</v>
      </c>
      <c r="E9733" s="68" t="s">
        <v>531</v>
      </c>
      <c r="F9733" s="68" t="s">
        <v>360</v>
      </c>
      <c r="G9733" s="68" t="s">
        <v>81</v>
      </c>
      <c r="H9733" s="68" t="s">
        <v>402</v>
      </c>
      <c r="I9733" s="68" t="s">
        <v>663</v>
      </c>
      <c r="J9733" s="65">
        <v>24</v>
      </c>
      <c r="L9733" s="65">
        <v>539</v>
      </c>
      <c r="M9733" s="65" t="s">
        <v>510</v>
      </c>
    </row>
    <row r="9734" spans="1:13" ht="12.75" customHeight="1">
      <c r="A9734" s="65" t="str">
        <f>IF(ROW()=1,"KEY",IF(ISNA(VLOOKUP(B9734,車名対応マスタ!B:D,3,FALSE)),"",IF(VLOOKUP(B9734,車名対応マスタ!B:D,3,FALSE)="","",$D9734&amp;" "&amp;IF($G9734="9","J","O")&amp;" "&amp;$I9734&amp;" "&amp;IF($I9734&lt;=TEXT(★完成資料!$A$1,"yyyymm"),TEXT(★完成資料!$A$1,"yyyymm"),"999999")&amp; " " &amp; LEFT(F9734 &amp; "          ",10))))</f>
        <v xml:space="preserve">T O 202203 yyyy00 HV        </v>
      </c>
      <c r="B9734" s="68" t="s">
        <v>489</v>
      </c>
      <c r="C9734" s="68" t="s">
        <v>143</v>
      </c>
      <c r="D9734" s="68" t="s">
        <v>287</v>
      </c>
      <c r="E9734" s="68" t="s">
        <v>531</v>
      </c>
      <c r="F9734" s="68" t="s">
        <v>360</v>
      </c>
      <c r="G9734" s="68" t="s">
        <v>81</v>
      </c>
      <c r="H9734" s="68" t="s">
        <v>402</v>
      </c>
      <c r="I9734" s="68" t="s">
        <v>641</v>
      </c>
      <c r="J9734" s="65">
        <v>3</v>
      </c>
      <c r="L9734" s="65">
        <v>593</v>
      </c>
      <c r="M9734" s="65" t="s">
        <v>405</v>
      </c>
    </row>
    <row r="9735" spans="1:13" ht="12.75" customHeight="1">
      <c r="A9735" s="65" t="str">
        <f>IF(ROW()=1,"KEY",IF(ISNA(VLOOKUP(B9735,車名対応マスタ!B:D,3,FALSE)),"",IF(VLOOKUP(B9735,車名対応マスタ!B:D,3,FALSE)="","",$D9735&amp;" "&amp;IF($G9735="9","J","O")&amp;" "&amp;$I9735&amp;" "&amp;IF($I9735&lt;=TEXT(★完成資料!$A$1,"yyyymm"),TEXT(★完成資料!$A$1,"yyyymm"),"999999")&amp; " " &amp; LEFT(F9735 &amp; "          ",10))))</f>
        <v xml:space="preserve">T O 202204 yyyy00 HV        </v>
      </c>
      <c r="B9735" s="68" t="s">
        <v>489</v>
      </c>
      <c r="C9735" s="68" t="s">
        <v>143</v>
      </c>
      <c r="D9735" s="68" t="s">
        <v>287</v>
      </c>
      <c r="E9735" s="68" t="s">
        <v>531</v>
      </c>
      <c r="F9735" s="68" t="s">
        <v>360</v>
      </c>
      <c r="G9735" s="68" t="s">
        <v>81</v>
      </c>
      <c r="H9735" s="68" t="s">
        <v>402</v>
      </c>
      <c r="I9735" s="68" t="s">
        <v>642</v>
      </c>
      <c r="J9735" s="65">
        <v>3</v>
      </c>
      <c r="L9735" s="65">
        <v>593</v>
      </c>
      <c r="M9735" s="65" t="s">
        <v>405</v>
      </c>
    </row>
    <row r="9736" spans="1:13" ht="12.75" customHeight="1">
      <c r="A9736" s="65" t="str">
        <f>IF(ROW()=1,"KEY",IF(ISNA(VLOOKUP(B9736,車名対応マスタ!B:D,3,FALSE)),"",IF(VLOOKUP(B9736,車名対応マスタ!B:D,3,FALSE)="","",$D9736&amp;" "&amp;IF($G9736="9","J","O")&amp;" "&amp;$I9736&amp;" "&amp;IF($I9736&lt;=TEXT(★完成資料!$A$1,"yyyymm"),TEXT(★完成資料!$A$1,"yyyymm"),"999999")&amp; " " &amp; LEFT(F9736 &amp; "          ",10))))</f>
        <v xml:space="preserve">T O 202205 yyyy00 HV        </v>
      </c>
      <c r="B9736" s="68" t="s">
        <v>489</v>
      </c>
      <c r="C9736" s="68" t="s">
        <v>143</v>
      </c>
      <c r="D9736" s="68" t="s">
        <v>287</v>
      </c>
      <c r="E9736" s="68" t="s">
        <v>531</v>
      </c>
      <c r="F9736" s="68" t="s">
        <v>360</v>
      </c>
      <c r="G9736" s="68" t="s">
        <v>81</v>
      </c>
      <c r="H9736" s="68" t="s">
        <v>402</v>
      </c>
      <c r="I9736" s="68" t="s">
        <v>647</v>
      </c>
      <c r="J9736" s="65">
        <v>1</v>
      </c>
      <c r="L9736" s="65">
        <v>593</v>
      </c>
      <c r="M9736" s="65" t="s">
        <v>405</v>
      </c>
    </row>
    <row r="9737" spans="1:13" ht="12.75" customHeight="1">
      <c r="A9737" s="65" t="str">
        <f>IF(ROW()=1,"KEY",IF(ISNA(VLOOKUP(B9737,車名対応マスタ!B:D,3,FALSE)),"",IF(VLOOKUP(B9737,車名対応マスタ!B:D,3,FALSE)="","",$D9737&amp;" "&amp;IF($G9737="9","J","O")&amp;" "&amp;$I9737&amp;" "&amp;IF($I9737&lt;=TEXT(★完成資料!$A$1,"yyyymm"),TEXT(★完成資料!$A$1,"yyyymm"),"999999")&amp; " " &amp; LEFT(F9737 &amp; "          ",10))))</f>
        <v xml:space="preserve">T O 202206 yyyy00 HV        </v>
      </c>
      <c r="B9737" s="68" t="s">
        <v>489</v>
      </c>
      <c r="C9737" s="68" t="s">
        <v>143</v>
      </c>
      <c r="D9737" s="68" t="s">
        <v>287</v>
      </c>
      <c r="E9737" s="68" t="s">
        <v>531</v>
      </c>
      <c r="F9737" s="68" t="s">
        <v>360</v>
      </c>
      <c r="G9737" s="68" t="s">
        <v>81</v>
      </c>
      <c r="H9737" s="68" t="s">
        <v>402</v>
      </c>
      <c r="I9737" s="68" t="s">
        <v>652</v>
      </c>
      <c r="J9737" s="65">
        <v>1</v>
      </c>
      <c r="L9737" s="65">
        <v>593</v>
      </c>
      <c r="M9737" s="65" t="s">
        <v>405</v>
      </c>
    </row>
    <row r="9738" spans="1:13" ht="12.75" customHeight="1">
      <c r="A9738" s="65" t="str">
        <f>IF(ROW()=1,"KEY",IF(ISNA(VLOOKUP(B9738,車名対応マスタ!B:D,3,FALSE)),"",IF(VLOOKUP(B9738,車名対応マスタ!B:D,3,FALSE)="","",$D9738&amp;" "&amp;IF($G9738="9","J","O")&amp;" "&amp;$I9738&amp;" "&amp;IF($I9738&lt;=TEXT(★完成資料!$A$1,"yyyymm"),TEXT(★完成資料!$A$1,"yyyymm"),"999999")&amp; " " &amp; LEFT(F9738 &amp; "          ",10))))</f>
        <v xml:space="preserve">T O 202207 yyyy00 HV        </v>
      </c>
      <c r="B9738" s="68" t="s">
        <v>489</v>
      </c>
      <c r="C9738" s="68" t="s">
        <v>143</v>
      </c>
      <c r="D9738" s="68" t="s">
        <v>287</v>
      </c>
      <c r="E9738" s="68" t="s">
        <v>531</v>
      </c>
      <c r="F9738" s="68" t="s">
        <v>360</v>
      </c>
      <c r="G9738" s="68" t="s">
        <v>81</v>
      </c>
      <c r="H9738" s="68" t="s">
        <v>402</v>
      </c>
      <c r="I9738" s="68" t="s">
        <v>655</v>
      </c>
      <c r="J9738" s="65">
        <v>3</v>
      </c>
      <c r="L9738" s="65">
        <v>593</v>
      </c>
      <c r="M9738" s="65" t="s">
        <v>405</v>
      </c>
    </row>
    <row r="9739" spans="1:13" ht="12.75" customHeight="1">
      <c r="A9739" s="65" t="str">
        <f>IF(ROW()=1,"KEY",IF(ISNA(VLOOKUP(B9739,車名対応マスタ!B:D,3,FALSE)),"",IF(VLOOKUP(B9739,車名対応マスタ!B:D,3,FALSE)="","",$D9739&amp;" "&amp;IF($G9739="9","J","O")&amp;" "&amp;$I9739&amp;" "&amp;IF($I9739&lt;=TEXT(★完成資料!$A$1,"yyyymm"),TEXT(★完成資料!$A$1,"yyyymm"),"999999")&amp; " " &amp; LEFT(F9739 &amp; "          ",10))))</f>
        <v xml:space="preserve">T O 202209 yyyy00 HV        </v>
      </c>
      <c r="B9739" s="68" t="s">
        <v>489</v>
      </c>
      <c r="C9739" s="68" t="s">
        <v>143</v>
      </c>
      <c r="D9739" s="68" t="s">
        <v>287</v>
      </c>
      <c r="E9739" s="68" t="s">
        <v>531</v>
      </c>
      <c r="F9739" s="68" t="s">
        <v>360</v>
      </c>
      <c r="G9739" s="68" t="s">
        <v>81</v>
      </c>
      <c r="H9739" s="68" t="s">
        <v>402</v>
      </c>
      <c r="I9739" s="68" t="s">
        <v>657</v>
      </c>
      <c r="J9739" s="65">
        <v>1</v>
      </c>
      <c r="K9739" s="65">
        <v>0</v>
      </c>
      <c r="L9739" s="65">
        <v>593</v>
      </c>
      <c r="M9739" s="65" t="s">
        <v>405</v>
      </c>
    </row>
    <row r="9740" spans="1:13" ht="12.75" customHeight="1">
      <c r="A9740" s="65" t="str">
        <f>IF(ROW()=1,"KEY",IF(ISNA(VLOOKUP(B9740,車名対応マスタ!B:D,3,FALSE)),"",IF(VLOOKUP(B9740,車名対応マスタ!B:D,3,FALSE)="","",$D9740&amp;" "&amp;IF($G9740="9","J","O")&amp;" "&amp;$I9740&amp;" "&amp;IF($I9740&lt;=TEXT(★完成資料!$A$1,"yyyymm"),TEXT(★完成資料!$A$1,"yyyymm"),"999999")&amp; " " &amp; LEFT(F9740 &amp; "          ",10))))</f>
        <v xml:space="preserve">T J 202201 yyyy00 HV        </v>
      </c>
      <c r="B9740" s="68" t="s">
        <v>489</v>
      </c>
      <c r="C9740" s="68" t="s">
        <v>143</v>
      </c>
      <c r="D9740" s="68" t="s">
        <v>287</v>
      </c>
      <c r="E9740" s="68" t="s">
        <v>531</v>
      </c>
      <c r="F9740" s="68" t="s">
        <v>360</v>
      </c>
      <c r="G9740" s="68" t="s">
        <v>82</v>
      </c>
      <c r="H9740" s="68" t="s">
        <v>403</v>
      </c>
      <c r="I9740" s="68" t="s">
        <v>639</v>
      </c>
      <c r="J9740" s="65">
        <v>6076</v>
      </c>
      <c r="L9740" s="65">
        <v>930</v>
      </c>
      <c r="M9740" s="65" t="s">
        <v>249</v>
      </c>
    </row>
    <row r="9741" spans="1:13" ht="12.75" customHeight="1">
      <c r="A9741" s="65" t="str">
        <f>IF(ROW()=1,"KEY",IF(ISNA(VLOOKUP(B9741,車名対応マスタ!B:D,3,FALSE)),"",IF(VLOOKUP(B9741,車名対応マスタ!B:D,3,FALSE)="","",$D9741&amp;" "&amp;IF($G9741="9","J","O")&amp;" "&amp;$I9741&amp;" "&amp;IF($I9741&lt;=TEXT(★完成資料!$A$1,"yyyymm"),TEXT(★完成資料!$A$1,"yyyymm"),"999999")&amp; " " &amp; LEFT(F9741 &amp; "          ",10))))</f>
        <v xml:space="preserve">T J 202202 yyyy00 HV        </v>
      </c>
      <c r="B9741" s="68" t="s">
        <v>489</v>
      </c>
      <c r="C9741" s="68" t="s">
        <v>143</v>
      </c>
      <c r="D9741" s="68" t="s">
        <v>287</v>
      </c>
      <c r="E9741" s="68" t="s">
        <v>531</v>
      </c>
      <c r="F9741" s="68" t="s">
        <v>360</v>
      </c>
      <c r="G9741" s="68" t="s">
        <v>82</v>
      </c>
      <c r="H9741" s="68" t="s">
        <v>403</v>
      </c>
      <c r="I9741" s="68" t="s">
        <v>640</v>
      </c>
      <c r="J9741" s="65">
        <v>5011</v>
      </c>
      <c r="L9741" s="65">
        <v>930</v>
      </c>
      <c r="M9741" s="65" t="s">
        <v>249</v>
      </c>
    </row>
    <row r="9742" spans="1:13" ht="12.75" customHeight="1">
      <c r="A9742" s="65" t="str">
        <f>IF(ROW()=1,"KEY",IF(ISNA(VLOOKUP(B9742,車名対応マスタ!B:D,3,FALSE)),"",IF(VLOOKUP(B9742,車名対応マスタ!B:D,3,FALSE)="","",$D9742&amp;" "&amp;IF($G9742="9","J","O")&amp;" "&amp;$I9742&amp;" "&amp;IF($I9742&lt;=TEXT(★完成資料!$A$1,"yyyymm"),TEXT(★完成資料!$A$1,"yyyymm"),"999999")&amp; " " &amp; LEFT(F9742 &amp; "          ",10))))</f>
        <v xml:space="preserve">T J 202203 yyyy00 HV        </v>
      </c>
      <c r="B9742" s="68" t="s">
        <v>489</v>
      </c>
      <c r="C9742" s="68" t="s">
        <v>143</v>
      </c>
      <c r="D9742" s="68" t="s">
        <v>287</v>
      </c>
      <c r="E9742" s="68" t="s">
        <v>531</v>
      </c>
      <c r="F9742" s="68" t="s">
        <v>360</v>
      </c>
      <c r="G9742" s="68" t="s">
        <v>82</v>
      </c>
      <c r="H9742" s="68" t="s">
        <v>403</v>
      </c>
      <c r="I9742" s="68" t="s">
        <v>641</v>
      </c>
      <c r="J9742" s="65">
        <v>4414</v>
      </c>
      <c r="L9742" s="65">
        <v>930</v>
      </c>
      <c r="M9742" s="65" t="s">
        <v>249</v>
      </c>
    </row>
    <row r="9743" spans="1:13" ht="12.75" customHeight="1">
      <c r="A9743" s="65" t="str">
        <f>IF(ROW()=1,"KEY",IF(ISNA(VLOOKUP(B9743,車名対応マスタ!B:D,3,FALSE)),"",IF(VLOOKUP(B9743,車名対応マスタ!B:D,3,FALSE)="","",$D9743&amp;" "&amp;IF($G9743="9","J","O")&amp;" "&amp;$I9743&amp;" "&amp;IF($I9743&lt;=TEXT(★完成資料!$A$1,"yyyymm"),TEXT(★完成資料!$A$1,"yyyymm"),"999999")&amp; " " &amp; LEFT(F9743 &amp; "          ",10))))</f>
        <v xml:space="preserve">T J 202204 yyyy00 HV        </v>
      </c>
      <c r="B9743" s="68" t="s">
        <v>489</v>
      </c>
      <c r="C9743" s="68" t="s">
        <v>143</v>
      </c>
      <c r="D9743" s="68" t="s">
        <v>287</v>
      </c>
      <c r="E9743" s="68" t="s">
        <v>531</v>
      </c>
      <c r="F9743" s="68" t="s">
        <v>360</v>
      </c>
      <c r="G9743" s="68" t="s">
        <v>82</v>
      </c>
      <c r="H9743" s="68" t="s">
        <v>403</v>
      </c>
      <c r="I9743" s="68" t="s">
        <v>642</v>
      </c>
      <c r="J9743" s="65">
        <v>2034</v>
      </c>
      <c r="L9743" s="65">
        <v>930</v>
      </c>
      <c r="M9743" s="65" t="s">
        <v>249</v>
      </c>
    </row>
    <row r="9744" spans="1:13" ht="12.75" customHeight="1">
      <c r="A9744" s="65" t="str">
        <f>IF(ROW()=1,"KEY",IF(ISNA(VLOOKUP(B9744,車名対応マスタ!B:D,3,FALSE)),"",IF(VLOOKUP(B9744,車名対応マスタ!B:D,3,FALSE)="","",$D9744&amp;" "&amp;IF($G9744="9","J","O")&amp;" "&amp;$I9744&amp;" "&amp;IF($I9744&lt;=TEXT(★完成資料!$A$1,"yyyymm"),TEXT(★完成資料!$A$1,"yyyymm"),"999999")&amp; " " &amp; LEFT(F9744 &amp; "          ",10))))</f>
        <v xml:space="preserve">T J 202205 yyyy00 HV        </v>
      </c>
      <c r="B9744" s="68" t="s">
        <v>489</v>
      </c>
      <c r="C9744" s="68" t="s">
        <v>143</v>
      </c>
      <c r="D9744" s="68" t="s">
        <v>287</v>
      </c>
      <c r="E9744" s="68" t="s">
        <v>531</v>
      </c>
      <c r="F9744" s="68" t="s">
        <v>360</v>
      </c>
      <c r="G9744" s="68" t="s">
        <v>82</v>
      </c>
      <c r="H9744" s="68" t="s">
        <v>403</v>
      </c>
      <c r="I9744" s="68" t="s">
        <v>647</v>
      </c>
      <c r="J9744" s="65">
        <v>3078</v>
      </c>
      <c r="L9744" s="65">
        <v>930</v>
      </c>
      <c r="M9744" s="65" t="s">
        <v>249</v>
      </c>
    </row>
    <row r="9745" spans="1:13" ht="12.75" customHeight="1">
      <c r="A9745" s="65" t="str">
        <f>IF(ROW()=1,"KEY",IF(ISNA(VLOOKUP(B9745,車名対応マスタ!B:D,3,FALSE)),"",IF(VLOOKUP(B9745,車名対応マスタ!B:D,3,FALSE)="","",$D9745&amp;" "&amp;IF($G9745="9","J","O")&amp;" "&amp;$I9745&amp;" "&amp;IF($I9745&lt;=TEXT(★完成資料!$A$1,"yyyymm"),TEXT(★完成資料!$A$1,"yyyymm"),"999999")&amp; " " &amp; LEFT(F9745 &amp; "          ",10))))</f>
        <v xml:space="preserve">T J 202206 yyyy00 HV        </v>
      </c>
      <c r="B9745" s="68" t="s">
        <v>489</v>
      </c>
      <c r="C9745" s="68" t="s">
        <v>143</v>
      </c>
      <c r="D9745" s="68" t="s">
        <v>287</v>
      </c>
      <c r="E9745" s="68" t="s">
        <v>531</v>
      </c>
      <c r="F9745" s="68" t="s">
        <v>360</v>
      </c>
      <c r="G9745" s="68" t="s">
        <v>82</v>
      </c>
      <c r="H9745" s="68" t="s">
        <v>403</v>
      </c>
      <c r="I9745" s="68" t="s">
        <v>652</v>
      </c>
      <c r="J9745" s="65">
        <v>2988</v>
      </c>
      <c r="L9745" s="65">
        <v>930</v>
      </c>
      <c r="M9745" s="65" t="s">
        <v>249</v>
      </c>
    </row>
    <row r="9746" spans="1:13" ht="12.75" customHeight="1">
      <c r="A9746" s="65" t="str">
        <f>IF(ROW()=1,"KEY",IF(ISNA(VLOOKUP(B9746,車名対応マスタ!B:D,3,FALSE)),"",IF(VLOOKUP(B9746,車名対応マスタ!B:D,3,FALSE)="","",$D9746&amp;" "&amp;IF($G9746="9","J","O")&amp;" "&amp;$I9746&amp;" "&amp;IF($I9746&lt;=TEXT(★完成資料!$A$1,"yyyymm"),TEXT(★完成資料!$A$1,"yyyymm"),"999999")&amp; " " &amp; LEFT(F9746 &amp; "          ",10))))</f>
        <v xml:space="preserve">T J 202207 yyyy00 HV        </v>
      </c>
      <c r="B9746" s="68" t="s">
        <v>489</v>
      </c>
      <c r="C9746" s="68" t="s">
        <v>143</v>
      </c>
      <c r="D9746" s="68" t="s">
        <v>287</v>
      </c>
      <c r="E9746" s="68" t="s">
        <v>531</v>
      </c>
      <c r="F9746" s="68" t="s">
        <v>360</v>
      </c>
      <c r="G9746" s="68" t="s">
        <v>82</v>
      </c>
      <c r="H9746" s="68" t="s">
        <v>403</v>
      </c>
      <c r="I9746" s="68" t="s">
        <v>655</v>
      </c>
      <c r="J9746" s="65">
        <v>5844</v>
      </c>
      <c r="L9746" s="65">
        <v>930</v>
      </c>
      <c r="M9746" s="65" t="s">
        <v>249</v>
      </c>
    </row>
    <row r="9747" spans="1:13" ht="12.75" customHeight="1">
      <c r="A9747" s="65" t="str">
        <f>IF(ROW()=1,"KEY",IF(ISNA(VLOOKUP(B9747,車名対応マスタ!B:D,3,FALSE)),"",IF(VLOOKUP(B9747,車名対応マスタ!B:D,3,FALSE)="","",$D9747&amp;" "&amp;IF($G9747="9","J","O")&amp;" "&amp;$I9747&amp;" "&amp;IF($I9747&lt;=TEXT(★完成資料!$A$1,"yyyymm"),TEXT(★完成資料!$A$1,"yyyymm"),"999999")&amp; " " &amp; LEFT(F9747 &amp; "          ",10))))</f>
        <v xml:space="preserve">T J 202208 yyyy00 HV        </v>
      </c>
      <c r="B9747" s="68" t="s">
        <v>489</v>
      </c>
      <c r="C9747" s="68" t="s">
        <v>143</v>
      </c>
      <c r="D9747" s="68" t="s">
        <v>287</v>
      </c>
      <c r="E9747" s="68" t="s">
        <v>531</v>
      </c>
      <c r="F9747" s="68" t="s">
        <v>360</v>
      </c>
      <c r="G9747" s="68" t="s">
        <v>82</v>
      </c>
      <c r="H9747" s="68" t="s">
        <v>403</v>
      </c>
      <c r="I9747" s="68" t="s">
        <v>656</v>
      </c>
      <c r="J9747" s="65">
        <v>2243</v>
      </c>
      <c r="L9747" s="65">
        <v>930</v>
      </c>
      <c r="M9747" s="65" t="s">
        <v>249</v>
      </c>
    </row>
    <row r="9748" spans="1:13" ht="12.75" customHeight="1">
      <c r="A9748" s="65" t="str">
        <f>IF(ROW()=1,"KEY",IF(ISNA(VLOOKUP(B9748,車名対応マスタ!B:D,3,FALSE)),"",IF(VLOOKUP(B9748,車名対応マスタ!B:D,3,FALSE)="","",$D9748&amp;" "&amp;IF($G9748="9","J","O")&amp;" "&amp;$I9748&amp;" "&amp;IF($I9748&lt;=TEXT(★完成資料!$A$1,"yyyymm"),TEXT(★完成資料!$A$1,"yyyymm"),"999999")&amp; " " &amp; LEFT(F9748 &amp; "          ",10))))</f>
        <v xml:space="preserve">T J 202209 yyyy00 HV        </v>
      </c>
      <c r="B9748" s="68" t="s">
        <v>489</v>
      </c>
      <c r="C9748" s="68" t="s">
        <v>143</v>
      </c>
      <c r="D9748" s="68" t="s">
        <v>287</v>
      </c>
      <c r="E9748" s="68" t="s">
        <v>531</v>
      </c>
      <c r="F9748" s="68" t="s">
        <v>360</v>
      </c>
      <c r="G9748" s="68" t="s">
        <v>82</v>
      </c>
      <c r="H9748" s="68" t="s">
        <v>403</v>
      </c>
      <c r="I9748" s="68" t="s">
        <v>657</v>
      </c>
      <c r="J9748" s="65">
        <v>3048</v>
      </c>
      <c r="K9748" s="65">
        <v>1033</v>
      </c>
      <c r="L9748" s="65">
        <v>930</v>
      </c>
      <c r="M9748" s="65" t="s">
        <v>249</v>
      </c>
    </row>
    <row r="9749" spans="1:13" ht="12.75" customHeight="1">
      <c r="A9749" s="65" t="str">
        <f>IF(ROW()=1,"KEY",IF(ISNA(VLOOKUP(B9749,車名対応マスタ!B:D,3,FALSE)),"",IF(VLOOKUP(B9749,車名対応マスタ!B:D,3,FALSE)="","",$D9749&amp;" "&amp;IF($G9749="9","J","O")&amp;" "&amp;$I9749&amp;" "&amp;IF($I9749&lt;=TEXT(★完成資料!$A$1,"yyyymm"),TEXT(★完成資料!$A$1,"yyyymm"),"999999")&amp; " " &amp; LEFT(F9749 &amp; "          ",10))))</f>
        <v xml:space="preserve">T J 202210 yyyy00 HV        </v>
      </c>
      <c r="B9749" s="68" t="s">
        <v>489</v>
      </c>
      <c r="C9749" s="68" t="s">
        <v>143</v>
      </c>
      <c r="D9749" s="68" t="s">
        <v>287</v>
      </c>
      <c r="E9749" s="68" t="s">
        <v>531</v>
      </c>
      <c r="F9749" s="68" t="s">
        <v>360</v>
      </c>
      <c r="G9749" s="68" t="s">
        <v>82</v>
      </c>
      <c r="H9749" s="68" t="s">
        <v>403</v>
      </c>
      <c r="I9749" s="68" t="s">
        <v>663</v>
      </c>
      <c r="J9749" s="65">
        <v>3859</v>
      </c>
      <c r="K9749" s="65">
        <v>2405</v>
      </c>
      <c r="L9749" s="65">
        <v>930</v>
      </c>
      <c r="M9749" s="65" t="s">
        <v>249</v>
      </c>
    </row>
    <row r="9750" spans="1:13" ht="12.75" customHeight="1">
      <c r="A9750" s="65" t="str">
        <f>IF(ROW()=1,"KEY",IF(ISNA(VLOOKUP(B9750,車名対応マスタ!B:D,3,FALSE)),"",IF(VLOOKUP(B9750,車名対応マスタ!B:D,3,FALSE)="","",$D9750&amp;" "&amp;IF($G9750="9","J","O")&amp;" "&amp;$I9750&amp;" "&amp;IF($I9750&lt;=TEXT(★完成資料!$A$1,"yyyymm"),TEXT(★完成資料!$A$1,"yyyymm"),"999999")&amp; " " &amp; LEFT(F9750 &amp; "          ",10))))</f>
        <v xml:space="preserve">T O 202201 yyyy00 HV        </v>
      </c>
      <c r="B9750" s="68" t="s">
        <v>490</v>
      </c>
      <c r="C9750" s="68" t="s">
        <v>145</v>
      </c>
      <c r="D9750" s="68" t="s">
        <v>287</v>
      </c>
      <c r="E9750" s="68" t="s">
        <v>531</v>
      </c>
      <c r="F9750" s="68" t="s">
        <v>360</v>
      </c>
      <c r="G9750" s="68" t="s">
        <v>76</v>
      </c>
      <c r="H9750" s="68" t="s">
        <v>492</v>
      </c>
      <c r="I9750" s="68" t="s">
        <v>639</v>
      </c>
      <c r="J9750" s="65">
        <v>104</v>
      </c>
      <c r="L9750" s="65">
        <v>306</v>
      </c>
      <c r="M9750" s="65" t="s">
        <v>455</v>
      </c>
    </row>
    <row r="9751" spans="1:13" ht="12.75" customHeight="1">
      <c r="A9751" s="65" t="str">
        <f>IF(ROW()=1,"KEY",IF(ISNA(VLOOKUP(B9751,車名対応マスタ!B:D,3,FALSE)),"",IF(VLOOKUP(B9751,車名対応マスタ!B:D,3,FALSE)="","",$D9751&amp;" "&amp;IF($G9751="9","J","O")&amp;" "&amp;$I9751&amp;" "&amp;IF($I9751&lt;=TEXT(★完成資料!$A$1,"yyyymm"),TEXT(★完成資料!$A$1,"yyyymm"),"999999")&amp; " " &amp; LEFT(F9751 &amp; "          ",10))))</f>
        <v xml:space="preserve">T O 202202 yyyy00 HV        </v>
      </c>
      <c r="B9751" s="68" t="s">
        <v>490</v>
      </c>
      <c r="C9751" s="68" t="s">
        <v>145</v>
      </c>
      <c r="D9751" s="68" t="s">
        <v>287</v>
      </c>
      <c r="E9751" s="68" t="s">
        <v>531</v>
      </c>
      <c r="F9751" s="68" t="s">
        <v>360</v>
      </c>
      <c r="G9751" s="68" t="s">
        <v>76</v>
      </c>
      <c r="H9751" s="68" t="s">
        <v>492</v>
      </c>
      <c r="I9751" s="68" t="s">
        <v>640</v>
      </c>
      <c r="J9751" s="65">
        <v>28</v>
      </c>
      <c r="L9751" s="65">
        <v>306</v>
      </c>
      <c r="M9751" s="65" t="s">
        <v>455</v>
      </c>
    </row>
    <row r="9752" spans="1:13" ht="12.75" customHeight="1">
      <c r="A9752" s="65" t="str">
        <f>IF(ROW()=1,"KEY",IF(ISNA(VLOOKUP(B9752,車名対応マスタ!B:D,3,FALSE)),"",IF(VLOOKUP(B9752,車名対応マスタ!B:D,3,FALSE)="","",$D9752&amp;" "&amp;IF($G9752="9","J","O")&amp;" "&amp;$I9752&amp;" "&amp;IF($I9752&lt;=TEXT(★完成資料!$A$1,"yyyymm"),TEXT(★完成資料!$A$1,"yyyymm"),"999999")&amp; " " &amp; LEFT(F9752 &amp; "          ",10))))</f>
        <v xml:space="preserve">T O 202203 yyyy00 HV        </v>
      </c>
      <c r="B9752" s="68" t="s">
        <v>490</v>
      </c>
      <c r="C9752" s="68" t="s">
        <v>145</v>
      </c>
      <c r="D9752" s="68" t="s">
        <v>287</v>
      </c>
      <c r="E9752" s="68" t="s">
        <v>531</v>
      </c>
      <c r="F9752" s="68" t="s">
        <v>360</v>
      </c>
      <c r="G9752" s="68" t="s">
        <v>76</v>
      </c>
      <c r="H9752" s="68" t="s">
        <v>492</v>
      </c>
      <c r="I9752" s="68" t="s">
        <v>641</v>
      </c>
      <c r="J9752" s="65">
        <v>1</v>
      </c>
      <c r="L9752" s="65">
        <v>306</v>
      </c>
      <c r="M9752" s="65" t="s">
        <v>455</v>
      </c>
    </row>
    <row r="9753" spans="1:13" ht="12.75" customHeight="1">
      <c r="A9753" s="65" t="str">
        <f>IF(ROW()=1,"KEY",IF(ISNA(VLOOKUP(B9753,車名対応マスタ!B:D,3,FALSE)),"",IF(VLOOKUP(B9753,車名対応マスタ!B:D,3,FALSE)="","",$D9753&amp;" "&amp;IF($G9753="9","J","O")&amp;" "&amp;$I9753&amp;" "&amp;IF($I9753&lt;=TEXT(★完成資料!$A$1,"yyyymm"),TEXT(★完成資料!$A$1,"yyyymm"),"999999")&amp; " " &amp; LEFT(F9753 &amp; "          ",10))))</f>
        <v xml:space="preserve">T O 202204 yyyy00 HV        </v>
      </c>
      <c r="B9753" s="68" t="s">
        <v>490</v>
      </c>
      <c r="C9753" s="68" t="s">
        <v>145</v>
      </c>
      <c r="D9753" s="68" t="s">
        <v>287</v>
      </c>
      <c r="E9753" s="68" t="s">
        <v>531</v>
      </c>
      <c r="F9753" s="68" t="s">
        <v>360</v>
      </c>
      <c r="G9753" s="68" t="s">
        <v>76</v>
      </c>
      <c r="H9753" s="68" t="s">
        <v>492</v>
      </c>
      <c r="I9753" s="68" t="s">
        <v>642</v>
      </c>
      <c r="J9753" s="65">
        <v>235</v>
      </c>
      <c r="L9753" s="65">
        <v>306</v>
      </c>
      <c r="M9753" s="65" t="s">
        <v>455</v>
      </c>
    </row>
    <row r="9754" spans="1:13" ht="12.75" customHeight="1">
      <c r="A9754" s="65" t="str">
        <f>IF(ROW()=1,"KEY",IF(ISNA(VLOOKUP(B9754,車名対応マスタ!B:D,3,FALSE)),"",IF(VLOOKUP(B9754,車名対応マスタ!B:D,3,FALSE)="","",$D9754&amp;" "&amp;IF($G9754="9","J","O")&amp;" "&amp;$I9754&amp;" "&amp;IF($I9754&lt;=TEXT(★完成資料!$A$1,"yyyymm"),TEXT(★完成資料!$A$1,"yyyymm"),"999999")&amp; " " &amp; LEFT(F9754 &amp; "          ",10))))</f>
        <v xml:space="preserve">T O 202205 yyyy00 HV        </v>
      </c>
      <c r="B9754" s="68" t="s">
        <v>490</v>
      </c>
      <c r="C9754" s="68" t="s">
        <v>145</v>
      </c>
      <c r="D9754" s="68" t="s">
        <v>287</v>
      </c>
      <c r="E9754" s="68" t="s">
        <v>531</v>
      </c>
      <c r="F9754" s="68" t="s">
        <v>360</v>
      </c>
      <c r="G9754" s="68" t="s">
        <v>76</v>
      </c>
      <c r="H9754" s="68" t="s">
        <v>492</v>
      </c>
      <c r="I9754" s="68" t="s">
        <v>647</v>
      </c>
      <c r="J9754" s="65">
        <v>142</v>
      </c>
      <c r="L9754" s="65">
        <v>306</v>
      </c>
      <c r="M9754" s="65" t="s">
        <v>455</v>
      </c>
    </row>
    <row r="9755" spans="1:13" ht="12.75" customHeight="1">
      <c r="A9755" s="65" t="str">
        <f>IF(ROW()=1,"KEY",IF(ISNA(VLOOKUP(B9755,車名対応マスタ!B:D,3,FALSE)),"",IF(VLOOKUP(B9755,車名対応マスタ!B:D,3,FALSE)="","",$D9755&amp;" "&amp;IF($G9755="9","J","O")&amp;" "&amp;$I9755&amp;" "&amp;IF($I9755&lt;=TEXT(★完成資料!$A$1,"yyyymm"),TEXT(★完成資料!$A$1,"yyyymm"),"999999")&amp; " " &amp; LEFT(F9755 &amp; "          ",10))))</f>
        <v xml:space="preserve">T O 202206 yyyy00 HV        </v>
      </c>
      <c r="B9755" s="68" t="s">
        <v>490</v>
      </c>
      <c r="C9755" s="68" t="s">
        <v>145</v>
      </c>
      <c r="D9755" s="68" t="s">
        <v>287</v>
      </c>
      <c r="E9755" s="68" t="s">
        <v>531</v>
      </c>
      <c r="F9755" s="68" t="s">
        <v>360</v>
      </c>
      <c r="G9755" s="68" t="s">
        <v>76</v>
      </c>
      <c r="H9755" s="68" t="s">
        <v>492</v>
      </c>
      <c r="I9755" s="68" t="s">
        <v>652</v>
      </c>
      <c r="J9755" s="65">
        <v>117</v>
      </c>
      <c r="L9755" s="65">
        <v>306</v>
      </c>
      <c r="M9755" s="65" t="s">
        <v>455</v>
      </c>
    </row>
    <row r="9756" spans="1:13" ht="12.75" customHeight="1">
      <c r="A9756" s="65" t="str">
        <f>IF(ROW()=1,"KEY",IF(ISNA(VLOOKUP(B9756,車名対応マスタ!B:D,3,FALSE)),"",IF(VLOOKUP(B9756,車名対応マスタ!B:D,3,FALSE)="","",$D9756&amp;" "&amp;IF($G9756="9","J","O")&amp;" "&amp;$I9756&amp;" "&amp;IF($I9756&lt;=TEXT(★完成資料!$A$1,"yyyymm"),TEXT(★完成資料!$A$1,"yyyymm"),"999999")&amp; " " &amp; LEFT(F9756 &amp; "          ",10))))</f>
        <v xml:space="preserve">T O 202207 yyyy00 HV        </v>
      </c>
      <c r="B9756" s="68" t="s">
        <v>490</v>
      </c>
      <c r="C9756" s="68" t="s">
        <v>145</v>
      </c>
      <c r="D9756" s="68" t="s">
        <v>287</v>
      </c>
      <c r="E9756" s="68" t="s">
        <v>531</v>
      </c>
      <c r="F9756" s="68" t="s">
        <v>360</v>
      </c>
      <c r="G9756" s="68" t="s">
        <v>76</v>
      </c>
      <c r="H9756" s="68" t="s">
        <v>492</v>
      </c>
      <c r="I9756" s="68" t="s">
        <v>655</v>
      </c>
      <c r="J9756" s="65">
        <v>137</v>
      </c>
      <c r="L9756" s="65">
        <v>306</v>
      </c>
      <c r="M9756" s="65" t="s">
        <v>455</v>
      </c>
    </row>
    <row r="9757" spans="1:13" ht="12.75" customHeight="1">
      <c r="A9757" s="65" t="str">
        <f>IF(ROW()=1,"KEY",IF(ISNA(VLOOKUP(B9757,車名対応マスタ!B:D,3,FALSE)),"",IF(VLOOKUP(B9757,車名対応マスタ!B:D,3,FALSE)="","",$D9757&amp;" "&amp;IF($G9757="9","J","O")&amp;" "&amp;$I9757&amp;" "&amp;IF($I9757&lt;=TEXT(★完成資料!$A$1,"yyyymm"),TEXT(★完成資料!$A$1,"yyyymm"),"999999")&amp; " " &amp; LEFT(F9757 &amp; "          ",10))))</f>
        <v xml:space="preserve">T O 202208 yyyy00 HV        </v>
      </c>
      <c r="B9757" s="68" t="s">
        <v>490</v>
      </c>
      <c r="C9757" s="68" t="s">
        <v>145</v>
      </c>
      <c r="D9757" s="68" t="s">
        <v>287</v>
      </c>
      <c r="E9757" s="68" t="s">
        <v>531</v>
      </c>
      <c r="F9757" s="68" t="s">
        <v>360</v>
      </c>
      <c r="G9757" s="68" t="s">
        <v>76</v>
      </c>
      <c r="H9757" s="68" t="s">
        <v>492</v>
      </c>
      <c r="I9757" s="68" t="s">
        <v>656</v>
      </c>
      <c r="J9757" s="65">
        <v>67</v>
      </c>
      <c r="L9757" s="65">
        <v>306</v>
      </c>
      <c r="M9757" s="65" t="s">
        <v>455</v>
      </c>
    </row>
    <row r="9758" spans="1:13" ht="12.75" customHeight="1">
      <c r="A9758" s="65" t="str">
        <f>IF(ROW()=1,"KEY",IF(ISNA(VLOOKUP(B9758,車名対応マスタ!B:D,3,FALSE)),"",IF(VLOOKUP(B9758,車名対応マスタ!B:D,3,FALSE)="","",$D9758&amp;" "&amp;IF($G9758="9","J","O")&amp;" "&amp;$I9758&amp;" "&amp;IF($I9758&lt;=TEXT(★完成資料!$A$1,"yyyymm"),TEXT(★完成資料!$A$1,"yyyymm"),"999999")&amp; " " &amp; LEFT(F9758 &amp; "          ",10))))</f>
        <v xml:space="preserve">T O 202209 yyyy00 HV        </v>
      </c>
      <c r="B9758" s="68" t="s">
        <v>490</v>
      </c>
      <c r="C9758" s="68" t="s">
        <v>145</v>
      </c>
      <c r="D9758" s="68" t="s">
        <v>287</v>
      </c>
      <c r="E9758" s="68" t="s">
        <v>531</v>
      </c>
      <c r="F9758" s="68" t="s">
        <v>360</v>
      </c>
      <c r="G9758" s="68" t="s">
        <v>76</v>
      </c>
      <c r="H9758" s="68" t="s">
        <v>492</v>
      </c>
      <c r="I9758" s="68" t="s">
        <v>657</v>
      </c>
      <c r="J9758" s="65">
        <v>133</v>
      </c>
      <c r="L9758" s="65">
        <v>306</v>
      </c>
      <c r="M9758" s="65" t="s">
        <v>455</v>
      </c>
    </row>
    <row r="9759" spans="1:13" ht="12.75" customHeight="1">
      <c r="A9759" s="65" t="str">
        <f>IF(ROW()=1,"KEY",IF(ISNA(VLOOKUP(B9759,車名対応マスタ!B:D,3,FALSE)),"",IF(VLOOKUP(B9759,車名対応マスタ!B:D,3,FALSE)="","",$D9759&amp;" "&amp;IF($G9759="9","J","O")&amp;" "&amp;$I9759&amp;" "&amp;IF($I9759&lt;=TEXT(★完成資料!$A$1,"yyyymm"),TEXT(★完成資料!$A$1,"yyyymm"),"999999")&amp; " " &amp; LEFT(F9759 &amp; "          ",10))))</f>
        <v xml:space="preserve">T O 202210 yyyy00 HV        </v>
      </c>
      <c r="B9759" s="68" t="s">
        <v>490</v>
      </c>
      <c r="C9759" s="68" t="s">
        <v>145</v>
      </c>
      <c r="D9759" s="68" t="s">
        <v>287</v>
      </c>
      <c r="E9759" s="68" t="s">
        <v>531</v>
      </c>
      <c r="F9759" s="68" t="s">
        <v>360</v>
      </c>
      <c r="G9759" s="68" t="s">
        <v>76</v>
      </c>
      <c r="H9759" s="68" t="s">
        <v>492</v>
      </c>
      <c r="I9759" s="68" t="s">
        <v>663</v>
      </c>
      <c r="J9759" s="65">
        <v>300</v>
      </c>
      <c r="L9759" s="65">
        <v>306</v>
      </c>
      <c r="M9759" s="65" t="s">
        <v>455</v>
      </c>
    </row>
    <row r="9760" spans="1:13" ht="12.75" customHeight="1">
      <c r="A9760" s="65" t="str">
        <f>IF(ROW()=1,"KEY",IF(ISNA(VLOOKUP(B9760,車名対応マスタ!B:D,3,FALSE)),"",IF(VLOOKUP(B9760,車名対応マスタ!B:D,3,FALSE)="","",$D9760&amp;" "&amp;IF($G9760="9","J","O")&amp;" "&amp;$I9760&amp;" "&amp;IF($I9760&lt;=TEXT(★完成資料!$A$1,"yyyymm"),TEXT(★完成資料!$A$1,"yyyymm"),"999999")&amp; " " &amp; LEFT(F9760 &amp; "          ",10))))</f>
        <v xml:space="preserve">T O 202205 yyyy00 HV        </v>
      </c>
      <c r="B9760" s="68" t="s">
        <v>490</v>
      </c>
      <c r="C9760" s="68" t="s">
        <v>145</v>
      </c>
      <c r="D9760" s="68" t="s">
        <v>287</v>
      </c>
      <c r="E9760" s="68" t="s">
        <v>531</v>
      </c>
      <c r="F9760" s="68" t="s">
        <v>360</v>
      </c>
      <c r="G9760" s="68" t="s">
        <v>76</v>
      </c>
      <c r="H9760" s="68" t="s">
        <v>492</v>
      </c>
      <c r="I9760" s="68" t="s">
        <v>647</v>
      </c>
      <c r="J9760" s="65">
        <v>59</v>
      </c>
      <c r="K9760" s="65">
        <v>0</v>
      </c>
      <c r="L9760" s="65">
        <v>307</v>
      </c>
      <c r="M9760" s="65" t="s">
        <v>293</v>
      </c>
    </row>
    <row r="9761" spans="1:13" ht="12.75" customHeight="1">
      <c r="A9761" s="65" t="str">
        <f>IF(ROW()=1,"KEY",IF(ISNA(VLOOKUP(B9761,車名対応マスタ!B:D,3,FALSE)),"",IF(VLOOKUP(B9761,車名対応マスタ!B:D,3,FALSE)="","",$D9761&amp;" "&amp;IF($G9761="9","J","O")&amp;" "&amp;$I9761&amp;" "&amp;IF($I9761&lt;=TEXT(★完成資料!$A$1,"yyyymm"),TEXT(★完成資料!$A$1,"yyyymm"),"999999")&amp; " " &amp; LEFT(F9761 &amp; "          ",10))))</f>
        <v xml:space="preserve">T O 202206 yyyy00 HV        </v>
      </c>
      <c r="B9761" s="68" t="s">
        <v>490</v>
      </c>
      <c r="C9761" s="68" t="s">
        <v>145</v>
      </c>
      <c r="D9761" s="68" t="s">
        <v>287</v>
      </c>
      <c r="E9761" s="68" t="s">
        <v>531</v>
      </c>
      <c r="F9761" s="68" t="s">
        <v>360</v>
      </c>
      <c r="G9761" s="68" t="s">
        <v>76</v>
      </c>
      <c r="H9761" s="68" t="s">
        <v>492</v>
      </c>
      <c r="I9761" s="68" t="s">
        <v>652</v>
      </c>
      <c r="J9761" s="65">
        <v>27</v>
      </c>
      <c r="K9761" s="65">
        <v>0</v>
      </c>
      <c r="L9761" s="65">
        <v>307</v>
      </c>
      <c r="M9761" s="65" t="s">
        <v>293</v>
      </c>
    </row>
    <row r="9762" spans="1:13" ht="12.75" customHeight="1">
      <c r="A9762" s="65" t="str">
        <f>IF(ROW()=1,"KEY",IF(ISNA(VLOOKUP(B9762,車名対応マスタ!B:D,3,FALSE)),"",IF(VLOOKUP(B9762,車名対応マスタ!B:D,3,FALSE)="","",$D9762&amp;" "&amp;IF($G9762="9","J","O")&amp;" "&amp;$I9762&amp;" "&amp;IF($I9762&lt;=TEXT(★完成資料!$A$1,"yyyymm"),TEXT(★完成資料!$A$1,"yyyymm"),"999999")&amp; " " &amp; LEFT(F9762 &amp; "          ",10))))</f>
        <v xml:space="preserve">T O 202207 yyyy00 HV        </v>
      </c>
      <c r="B9762" s="68" t="s">
        <v>490</v>
      </c>
      <c r="C9762" s="68" t="s">
        <v>145</v>
      </c>
      <c r="D9762" s="68" t="s">
        <v>287</v>
      </c>
      <c r="E9762" s="68" t="s">
        <v>531</v>
      </c>
      <c r="F9762" s="68" t="s">
        <v>360</v>
      </c>
      <c r="G9762" s="68" t="s">
        <v>76</v>
      </c>
      <c r="H9762" s="68" t="s">
        <v>492</v>
      </c>
      <c r="I9762" s="68" t="s">
        <v>655</v>
      </c>
      <c r="J9762" s="65">
        <v>10</v>
      </c>
      <c r="L9762" s="65">
        <v>307</v>
      </c>
      <c r="M9762" s="65" t="s">
        <v>293</v>
      </c>
    </row>
    <row r="9763" spans="1:13" ht="12.75" customHeight="1">
      <c r="A9763" s="65" t="str">
        <f>IF(ROW()=1,"KEY",IF(ISNA(VLOOKUP(B9763,車名対応マスタ!B:D,3,FALSE)),"",IF(VLOOKUP(B9763,車名対応マスタ!B:D,3,FALSE)="","",$D9763&amp;" "&amp;IF($G9763="9","J","O")&amp;" "&amp;$I9763&amp;" "&amp;IF($I9763&lt;=TEXT(★完成資料!$A$1,"yyyymm"),TEXT(★完成資料!$A$1,"yyyymm"),"999999")&amp; " " &amp; LEFT(F9763 &amp; "          ",10))))</f>
        <v xml:space="preserve">T O 202208 yyyy00 HV        </v>
      </c>
      <c r="B9763" s="68" t="s">
        <v>490</v>
      </c>
      <c r="C9763" s="68" t="s">
        <v>145</v>
      </c>
      <c r="D9763" s="68" t="s">
        <v>287</v>
      </c>
      <c r="E9763" s="68" t="s">
        <v>531</v>
      </c>
      <c r="F9763" s="68" t="s">
        <v>360</v>
      </c>
      <c r="G9763" s="68" t="s">
        <v>76</v>
      </c>
      <c r="H9763" s="68" t="s">
        <v>492</v>
      </c>
      <c r="I9763" s="68" t="s">
        <v>656</v>
      </c>
      <c r="J9763" s="65">
        <v>26</v>
      </c>
      <c r="K9763" s="65">
        <v>0</v>
      </c>
      <c r="L9763" s="65">
        <v>307</v>
      </c>
      <c r="M9763" s="65" t="s">
        <v>293</v>
      </c>
    </row>
    <row r="9764" spans="1:13" ht="12.75" customHeight="1">
      <c r="A9764" s="65" t="str">
        <f>IF(ROW()=1,"KEY",IF(ISNA(VLOOKUP(B9764,車名対応マスタ!B:D,3,FALSE)),"",IF(VLOOKUP(B9764,車名対応マスタ!B:D,3,FALSE)="","",$D9764&amp;" "&amp;IF($G9764="9","J","O")&amp;" "&amp;$I9764&amp;" "&amp;IF($I9764&lt;=TEXT(★完成資料!$A$1,"yyyymm"),TEXT(★完成資料!$A$1,"yyyymm"),"999999")&amp; " " &amp; LEFT(F9764 &amp; "          ",10))))</f>
        <v xml:space="preserve">T O 202209 yyyy00 HV        </v>
      </c>
      <c r="B9764" s="68" t="s">
        <v>490</v>
      </c>
      <c r="C9764" s="68" t="s">
        <v>145</v>
      </c>
      <c r="D9764" s="68" t="s">
        <v>287</v>
      </c>
      <c r="E9764" s="68" t="s">
        <v>531</v>
      </c>
      <c r="F9764" s="68" t="s">
        <v>360</v>
      </c>
      <c r="G9764" s="68" t="s">
        <v>76</v>
      </c>
      <c r="H9764" s="68" t="s">
        <v>492</v>
      </c>
      <c r="I9764" s="68" t="s">
        <v>657</v>
      </c>
      <c r="J9764" s="65">
        <v>27</v>
      </c>
      <c r="K9764" s="65">
        <v>0</v>
      </c>
      <c r="L9764" s="65">
        <v>307</v>
      </c>
      <c r="M9764" s="65" t="s">
        <v>293</v>
      </c>
    </row>
    <row r="9765" spans="1:13" ht="12.75" customHeight="1">
      <c r="A9765" s="65" t="str">
        <f>IF(ROW()=1,"KEY",IF(ISNA(VLOOKUP(B9765,車名対応マスタ!B:D,3,FALSE)),"",IF(VLOOKUP(B9765,車名対応マスタ!B:D,3,FALSE)="","",$D9765&amp;" "&amp;IF($G9765="9","J","O")&amp;" "&amp;$I9765&amp;" "&amp;IF($I9765&lt;=TEXT(★完成資料!$A$1,"yyyymm"),TEXT(★完成資料!$A$1,"yyyymm"),"999999")&amp; " " &amp; LEFT(F9765 &amp; "          ",10))))</f>
        <v xml:space="preserve">T O 202210 yyyy00 HV        </v>
      </c>
      <c r="B9765" s="68" t="s">
        <v>490</v>
      </c>
      <c r="C9765" s="68" t="s">
        <v>145</v>
      </c>
      <c r="D9765" s="68" t="s">
        <v>287</v>
      </c>
      <c r="E9765" s="68" t="s">
        <v>531</v>
      </c>
      <c r="F9765" s="68" t="s">
        <v>360</v>
      </c>
      <c r="G9765" s="68" t="s">
        <v>76</v>
      </c>
      <c r="H9765" s="68" t="s">
        <v>492</v>
      </c>
      <c r="I9765" s="68" t="s">
        <v>663</v>
      </c>
      <c r="J9765" s="65">
        <v>3</v>
      </c>
      <c r="K9765" s="65">
        <v>0</v>
      </c>
      <c r="L9765" s="65">
        <v>307</v>
      </c>
      <c r="M9765" s="65" t="s">
        <v>293</v>
      </c>
    </row>
    <row r="9766" spans="1:13" ht="12.75" customHeight="1">
      <c r="A9766" s="65" t="str">
        <f>IF(ROW()=1,"KEY",IF(ISNA(VLOOKUP(B9766,車名対応マスタ!B:D,3,FALSE)),"",IF(VLOOKUP(B9766,車名対応マスタ!B:D,3,FALSE)="","",$D9766&amp;" "&amp;IF($G9766="9","J","O")&amp;" "&amp;$I9766&amp;" "&amp;IF($I9766&lt;=TEXT(★完成資料!$A$1,"yyyymm"),TEXT(★完成資料!$A$1,"yyyymm"),"999999")&amp; " " &amp; LEFT(F9766 &amp; "          ",10))))</f>
        <v xml:space="preserve">T O 202201 yyyy00 HV        </v>
      </c>
      <c r="B9766" s="68" t="s">
        <v>490</v>
      </c>
      <c r="C9766" s="68" t="s">
        <v>145</v>
      </c>
      <c r="D9766" s="68" t="s">
        <v>287</v>
      </c>
      <c r="E9766" s="68" t="s">
        <v>531</v>
      </c>
      <c r="F9766" s="68" t="s">
        <v>360</v>
      </c>
      <c r="G9766" s="68" t="s">
        <v>76</v>
      </c>
      <c r="H9766" s="68" t="s">
        <v>492</v>
      </c>
      <c r="I9766" s="68" t="s">
        <v>639</v>
      </c>
      <c r="J9766" s="65">
        <v>1</v>
      </c>
      <c r="L9766" s="65">
        <v>309</v>
      </c>
      <c r="M9766" s="65" t="s">
        <v>519</v>
      </c>
    </row>
    <row r="9767" spans="1:13" ht="12.75" customHeight="1">
      <c r="A9767" s="65" t="str">
        <f>IF(ROW()=1,"KEY",IF(ISNA(VLOOKUP(B9767,車名対応マスタ!B:D,3,FALSE)),"",IF(VLOOKUP(B9767,車名対応マスタ!B:D,3,FALSE)="","",$D9767&amp;" "&amp;IF($G9767="9","J","O")&amp;" "&amp;$I9767&amp;" "&amp;IF($I9767&lt;=TEXT(★完成資料!$A$1,"yyyymm"),TEXT(★完成資料!$A$1,"yyyymm"),"999999")&amp; " " &amp; LEFT(F9767 &amp; "          ",10))))</f>
        <v xml:space="preserve">T O 202202 yyyy00 HV        </v>
      </c>
      <c r="B9767" s="68" t="s">
        <v>490</v>
      </c>
      <c r="C9767" s="68" t="s">
        <v>145</v>
      </c>
      <c r="D9767" s="68" t="s">
        <v>287</v>
      </c>
      <c r="E9767" s="68" t="s">
        <v>531</v>
      </c>
      <c r="F9767" s="68" t="s">
        <v>360</v>
      </c>
      <c r="G9767" s="68" t="s">
        <v>76</v>
      </c>
      <c r="H9767" s="68" t="s">
        <v>492</v>
      </c>
      <c r="I9767" s="68" t="s">
        <v>640</v>
      </c>
      <c r="J9767" s="65">
        <v>2</v>
      </c>
      <c r="L9767" s="65">
        <v>309</v>
      </c>
      <c r="M9767" s="65" t="s">
        <v>519</v>
      </c>
    </row>
    <row r="9768" spans="1:13" ht="12.75" customHeight="1">
      <c r="A9768" s="65" t="str">
        <f>IF(ROW()=1,"KEY",IF(ISNA(VLOOKUP(B9768,車名対応マスタ!B:D,3,FALSE)),"",IF(VLOOKUP(B9768,車名対応マスタ!B:D,3,FALSE)="","",$D9768&amp;" "&amp;IF($G9768="9","J","O")&amp;" "&amp;$I9768&amp;" "&amp;IF($I9768&lt;=TEXT(★完成資料!$A$1,"yyyymm"),TEXT(★完成資料!$A$1,"yyyymm"),"999999")&amp; " " &amp; LEFT(F9768 &amp; "          ",10))))</f>
        <v xml:space="preserve">T O 202203 yyyy00 HV        </v>
      </c>
      <c r="B9768" s="68" t="s">
        <v>490</v>
      </c>
      <c r="C9768" s="68" t="s">
        <v>145</v>
      </c>
      <c r="D9768" s="68" t="s">
        <v>287</v>
      </c>
      <c r="E9768" s="68" t="s">
        <v>531</v>
      </c>
      <c r="F9768" s="68" t="s">
        <v>360</v>
      </c>
      <c r="G9768" s="68" t="s">
        <v>76</v>
      </c>
      <c r="H9768" s="68" t="s">
        <v>492</v>
      </c>
      <c r="I9768" s="68" t="s">
        <v>641</v>
      </c>
      <c r="J9768" s="65">
        <v>3</v>
      </c>
      <c r="L9768" s="65">
        <v>309</v>
      </c>
      <c r="M9768" s="65" t="s">
        <v>519</v>
      </c>
    </row>
    <row r="9769" spans="1:13" ht="12.75" customHeight="1">
      <c r="A9769" s="65" t="str">
        <f>IF(ROW()=1,"KEY",IF(ISNA(VLOOKUP(B9769,車名対応マスタ!B:D,3,FALSE)),"",IF(VLOOKUP(B9769,車名対応マスタ!B:D,3,FALSE)="","",$D9769&amp;" "&amp;IF($G9769="9","J","O")&amp;" "&amp;$I9769&amp;" "&amp;IF($I9769&lt;=TEXT(★完成資料!$A$1,"yyyymm"),TEXT(★完成資料!$A$1,"yyyymm"),"999999")&amp; " " &amp; LEFT(F9769 &amp; "          ",10))))</f>
        <v xml:space="preserve">T O 202204 yyyy00 HV        </v>
      </c>
      <c r="B9769" s="68" t="s">
        <v>490</v>
      </c>
      <c r="C9769" s="68" t="s">
        <v>145</v>
      </c>
      <c r="D9769" s="68" t="s">
        <v>287</v>
      </c>
      <c r="E9769" s="68" t="s">
        <v>531</v>
      </c>
      <c r="F9769" s="68" t="s">
        <v>360</v>
      </c>
      <c r="G9769" s="68" t="s">
        <v>76</v>
      </c>
      <c r="H9769" s="68" t="s">
        <v>492</v>
      </c>
      <c r="I9769" s="68" t="s">
        <v>642</v>
      </c>
      <c r="J9769" s="65">
        <v>2</v>
      </c>
      <c r="L9769" s="65">
        <v>309</v>
      </c>
      <c r="M9769" s="65" t="s">
        <v>519</v>
      </c>
    </row>
    <row r="9770" spans="1:13" ht="12.75" customHeight="1">
      <c r="A9770" s="65" t="str">
        <f>IF(ROW()=1,"KEY",IF(ISNA(VLOOKUP(B9770,車名対応マスタ!B:D,3,FALSE)),"",IF(VLOOKUP(B9770,車名対応マスタ!B:D,3,FALSE)="","",$D9770&amp;" "&amp;IF($G9770="9","J","O")&amp;" "&amp;$I9770&amp;" "&amp;IF($I9770&lt;=TEXT(★完成資料!$A$1,"yyyymm"),TEXT(★完成資料!$A$1,"yyyymm"),"999999")&amp; " " &amp; LEFT(F9770 &amp; "          ",10))))</f>
        <v xml:space="preserve">T O 202205 yyyy00 HV        </v>
      </c>
      <c r="B9770" s="68" t="s">
        <v>490</v>
      </c>
      <c r="C9770" s="68" t="s">
        <v>145</v>
      </c>
      <c r="D9770" s="68" t="s">
        <v>287</v>
      </c>
      <c r="E9770" s="68" t="s">
        <v>531</v>
      </c>
      <c r="F9770" s="68" t="s">
        <v>360</v>
      </c>
      <c r="G9770" s="68" t="s">
        <v>76</v>
      </c>
      <c r="H9770" s="68" t="s">
        <v>492</v>
      </c>
      <c r="I9770" s="68" t="s">
        <v>647</v>
      </c>
      <c r="J9770" s="65">
        <v>6</v>
      </c>
      <c r="L9770" s="65">
        <v>309</v>
      </c>
      <c r="M9770" s="65" t="s">
        <v>519</v>
      </c>
    </row>
    <row r="9771" spans="1:13" ht="12.75" customHeight="1">
      <c r="A9771" s="65" t="str">
        <f>IF(ROW()=1,"KEY",IF(ISNA(VLOOKUP(B9771,車名対応マスタ!B:D,3,FALSE)),"",IF(VLOOKUP(B9771,車名対応マスタ!B:D,3,FALSE)="","",$D9771&amp;" "&amp;IF($G9771="9","J","O")&amp;" "&amp;$I9771&amp;" "&amp;IF($I9771&lt;=TEXT(★完成資料!$A$1,"yyyymm"),TEXT(★完成資料!$A$1,"yyyymm"),"999999")&amp; " " &amp; LEFT(F9771 &amp; "          ",10))))</f>
        <v xml:space="preserve">T O 202206 yyyy00 HV        </v>
      </c>
      <c r="B9771" s="68" t="s">
        <v>490</v>
      </c>
      <c r="C9771" s="68" t="s">
        <v>145</v>
      </c>
      <c r="D9771" s="68" t="s">
        <v>287</v>
      </c>
      <c r="E9771" s="68" t="s">
        <v>531</v>
      </c>
      <c r="F9771" s="68" t="s">
        <v>360</v>
      </c>
      <c r="G9771" s="68" t="s">
        <v>76</v>
      </c>
      <c r="H9771" s="68" t="s">
        <v>492</v>
      </c>
      <c r="I9771" s="68" t="s">
        <v>652</v>
      </c>
      <c r="J9771" s="65">
        <v>4</v>
      </c>
      <c r="K9771" s="65">
        <v>0</v>
      </c>
      <c r="L9771" s="65">
        <v>309</v>
      </c>
      <c r="M9771" s="65" t="s">
        <v>519</v>
      </c>
    </row>
    <row r="9772" spans="1:13" ht="12.75" customHeight="1">
      <c r="A9772" s="65" t="str">
        <f>IF(ROW()=1,"KEY",IF(ISNA(VLOOKUP(B9772,車名対応マスタ!B:D,3,FALSE)),"",IF(VLOOKUP(B9772,車名対応マスタ!B:D,3,FALSE)="","",$D9772&amp;" "&amp;IF($G9772="9","J","O")&amp;" "&amp;$I9772&amp;" "&amp;IF($I9772&lt;=TEXT(★完成資料!$A$1,"yyyymm"),TEXT(★完成資料!$A$1,"yyyymm"),"999999")&amp; " " &amp; LEFT(F9772 &amp; "          ",10))))</f>
        <v xml:space="preserve">T O 202207 yyyy00 HV        </v>
      </c>
      <c r="B9772" s="68" t="s">
        <v>490</v>
      </c>
      <c r="C9772" s="68" t="s">
        <v>145</v>
      </c>
      <c r="D9772" s="68" t="s">
        <v>287</v>
      </c>
      <c r="E9772" s="68" t="s">
        <v>531</v>
      </c>
      <c r="F9772" s="68" t="s">
        <v>360</v>
      </c>
      <c r="G9772" s="68" t="s">
        <v>76</v>
      </c>
      <c r="H9772" s="68" t="s">
        <v>492</v>
      </c>
      <c r="I9772" s="68" t="s">
        <v>655</v>
      </c>
      <c r="J9772" s="65">
        <v>3</v>
      </c>
      <c r="K9772" s="65">
        <v>0</v>
      </c>
      <c r="L9772" s="65">
        <v>309</v>
      </c>
      <c r="M9772" s="65" t="s">
        <v>519</v>
      </c>
    </row>
    <row r="9773" spans="1:13" ht="12.75" customHeight="1">
      <c r="A9773" s="65" t="str">
        <f>IF(ROW()=1,"KEY",IF(ISNA(VLOOKUP(B9773,車名対応マスタ!B:D,3,FALSE)),"",IF(VLOOKUP(B9773,車名対応マスタ!B:D,3,FALSE)="","",$D9773&amp;" "&amp;IF($G9773="9","J","O")&amp;" "&amp;$I9773&amp;" "&amp;IF($I9773&lt;=TEXT(★完成資料!$A$1,"yyyymm"),TEXT(★完成資料!$A$1,"yyyymm"),"999999")&amp; " " &amp; LEFT(F9773 &amp; "          ",10))))</f>
        <v xml:space="preserve">T O 202208 yyyy00 HV        </v>
      </c>
      <c r="B9773" s="68" t="s">
        <v>490</v>
      </c>
      <c r="C9773" s="68" t="s">
        <v>145</v>
      </c>
      <c r="D9773" s="68" t="s">
        <v>287</v>
      </c>
      <c r="E9773" s="68" t="s">
        <v>531</v>
      </c>
      <c r="F9773" s="68" t="s">
        <v>360</v>
      </c>
      <c r="G9773" s="68" t="s">
        <v>76</v>
      </c>
      <c r="H9773" s="68" t="s">
        <v>492</v>
      </c>
      <c r="I9773" s="68" t="s">
        <v>656</v>
      </c>
      <c r="J9773" s="65">
        <v>5</v>
      </c>
      <c r="K9773" s="65">
        <v>0</v>
      </c>
      <c r="L9773" s="65">
        <v>309</v>
      </c>
      <c r="M9773" s="65" t="s">
        <v>519</v>
      </c>
    </row>
    <row r="9774" spans="1:13" ht="12.75" customHeight="1">
      <c r="A9774" s="65" t="str">
        <f>IF(ROW()=1,"KEY",IF(ISNA(VLOOKUP(B9774,車名対応マスタ!B:D,3,FALSE)),"",IF(VLOOKUP(B9774,車名対応マスタ!B:D,3,FALSE)="","",$D9774&amp;" "&amp;IF($G9774="9","J","O")&amp;" "&amp;$I9774&amp;" "&amp;IF($I9774&lt;=TEXT(★完成資料!$A$1,"yyyymm"),TEXT(★完成資料!$A$1,"yyyymm"),"999999")&amp; " " &amp; LEFT(F9774 &amp; "          ",10))))</f>
        <v xml:space="preserve">T O 202209 yyyy00 HV        </v>
      </c>
      <c r="B9774" s="68" t="s">
        <v>490</v>
      </c>
      <c r="C9774" s="68" t="s">
        <v>145</v>
      </c>
      <c r="D9774" s="68" t="s">
        <v>287</v>
      </c>
      <c r="E9774" s="68" t="s">
        <v>531</v>
      </c>
      <c r="F9774" s="68" t="s">
        <v>360</v>
      </c>
      <c r="G9774" s="68" t="s">
        <v>76</v>
      </c>
      <c r="H9774" s="68" t="s">
        <v>492</v>
      </c>
      <c r="I9774" s="68" t="s">
        <v>657</v>
      </c>
      <c r="J9774" s="65">
        <v>5</v>
      </c>
      <c r="K9774" s="65">
        <v>0</v>
      </c>
      <c r="L9774" s="65">
        <v>309</v>
      </c>
      <c r="M9774" s="65" t="s">
        <v>519</v>
      </c>
    </row>
    <row r="9775" spans="1:13" ht="12.75" customHeight="1">
      <c r="A9775" s="65" t="str">
        <f>IF(ROW()=1,"KEY",IF(ISNA(VLOOKUP(B9775,車名対応マスタ!B:D,3,FALSE)),"",IF(VLOOKUP(B9775,車名対応マスタ!B:D,3,FALSE)="","",$D9775&amp;" "&amp;IF($G9775="9","J","O")&amp;" "&amp;$I9775&amp;" "&amp;IF($I9775&lt;=TEXT(★完成資料!$A$1,"yyyymm"),TEXT(★完成資料!$A$1,"yyyymm"),"999999")&amp; " " &amp; LEFT(F9775 &amp; "          ",10))))</f>
        <v xml:space="preserve">T O 202210 yyyy00 HV        </v>
      </c>
      <c r="B9775" s="68" t="s">
        <v>490</v>
      </c>
      <c r="C9775" s="68" t="s">
        <v>145</v>
      </c>
      <c r="D9775" s="68" t="s">
        <v>287</v>
      </c>
      <c r="E9775" s="68" t="s">
        <v>531</v>
      </c>
      <c r="F9775" s="68" t="s">
        <v>360</v>
      </c>
      <c r="G9775" s="68" t="s">
        <v>76</v>
      </c>
      <c r="H9775" s="68" t="s">
        <v>492</v>
      </c>
      <c r="I9775" s="68" t="s">
        <v>663</v>
      </c>
      <c r="J9775" s="65">
        <v>4</v>
      </c>
      <c r="K9775" s="65">
        <v>7</v>
      </c>
      <c r="L9775" s="65">
        <v>309</v>
      </c>
      <c r="M9775" s="65" t="s">
        <v>519</v>
      </c>
    </row>
    <row r="9776" spans="1:13" ht="12.75" customHeight="1">
      <c r="A9776" s="65" t="str">
        <f>IF(ROW()=1,"KEY",IF(ISNA(VLOOKUP(B9776,車名対応マスタ!B:D,3,FALSE)),"",IF(VLOOKUP(B9776,車名対応マスタ!B:D,3,FALSE)="","",$D9776&amp;" "&amp;IF($G9776="9","J","O")&amp;" "&amp;$I9776&amp;" "&amp;IF($I9776&lt;=TEXT(★完成資料!$A$1,"yyyymm"),TEXT(★完成資料!$A$1,"yyyymm"),"999999")&amp; " " &amp; LEFT(F9776 &amp; "          ",10))))</f>
        <v xml:space="preserve">T O 202201 yyyy00 HV        </v>
      </c>
      <c r="B9776" s="68" t="s">
        <v>490</v>
      </c>
      <c r="C9776" s="68" t="s">
        <v>145</v>
      </c>
      <c r="D9776" s="68" t="s">
        <v>287</v>
      </c>
      <c r="E9776" s="68" t="s">
        <v>531</v>
      </c>
      <c r="F9776" s="68" t="s">
        <v>360</v>
      </c>
      <c r="G9776" s="68" t="s">
        <v>76</v>
      </c>
      <c r="H9776" s="68" t="s">
        <v>492</v>
      </c>
      <c r="I9776" s="68" t="s">
        <v>639</v>
      </c>
      <c r="J9776" s="65">
        <v>10</v>
      </c>
      <c r="L9776" s="65">
        <v>227</v>
      </c>
      <c r="M9776" s="65" t="s">
        <v>302</v>
      </c>
    </row>
    <row r="9777" spans="1:13" ht="12.75" customHeight="1">
      <c r="A9777" s="65" t="str">
        <f>IF(ROW()=1,"KEY",IF(ISNA(VLOOKUP(B9777,車名対応マスタ!B:D,3,FALSE)),"",IF(VLOOKUP(B9777,車名対応マスタ!B:D,3,FALSE)="","",$D9777&amp;" "&amp;IF($G9777="9","J","O")&amp;" "&amp;$I9777&amp;" "&amp;IF($I9777&lt;=TEXT(★完成資料!$A$1,"yyyymm"),TEXT(★完成資料!$A$1,"yyyymm"),"999999")&amp; " " &amp; LEFT(F9777 &amp; "          ",10))))</f>
        <v xml:space="preserve">T O 202202 yyyy00 HV        </v>
      </c>
      <c r="B9777" s="68" t="s">
        <v>490</v>
      </c>
      <c r="C9777" s="68" t="s">
        <v>145</v>
      </c>
      <c r="D9777" s="68" t="s">
        <v>287</v>
      </c>
      <c r="E9777" s="68" t="s">
        <v>531</v>
      </c>
      <c r="F9777" s="68" t="s">
        <v>360</v>
      </c>
      <c r="G9777" s="68" t="s">
        <v>76</v>
      </c>
      <c r="H9777" s="68" t="s">
        <v>492</v>
      </c>
      <c r="I9777" s="68" t="s">
        <v>640</v>
      </c>
      <c r="J9777" s="65">
        <v>6</v>
      </c>
      <c r="L9777" s="65">
        <v>227</v>
      </c>
      <c r="M9777" s="65" t="s">
        <v>302</v>
      </c>
    </row>
    <row r="9778" spans="1:13" ht="12.75" customHeight="1">
      <c r="A9778" s="65" t="str">
        <f>IF(ROW()=1,"KEY",IF(ISNA(VLOOKUP(B9778,車名対応マスタ!B:D,3,FALSE)),"",IF(VLOOKUP(B9778,車名対応マスタ!B:D,3,FALSE)="","",$D9778&amp;" "&amp;IF($G9778="9","J","O")&amp;" "&amp;$I9778&amp;" "&amp;IF($I9778&lt;=TEXT(★完成資料!$A$1,"yyyymm"),TEXT(★完成資料!$A$1,"yyyymm"),"999999")&amp; " " &amp; LEFT(F9778 &amp; "          ",10))))</f>
        <v xml:space="preserve">T O 202203 yyyy00 HV        </v>
      </c>
      <c r="B9778" s="68" t="s">
        <v>490</v>
      </c>
      <c r="C9778" s="68" t="s">
        <v>145</v>
      </c>
      <c r="D9778" s="68" t="s">
        <v>287</v>
      </c>
      <c r="E9778" s="68" t="s">
        <v>531</v>
      </c>
      <c r="F9778" s="68" t="s">
        <v>360</v>
      </c>
      <c r="G9778" s="68" t="s">
        <v>76</v>
      </c>
      <c r="H9778" s="68" t="s">
        <v>492</v>
      </c>
      <c r="I9778" s="68" t="s">
        <v>641</v>
      </c>
      <c r="J9778" s="65">
        <v>9</v>
      </c>
      <c r="L9778" s="65">
        <v>227</v>
      </c>
      <c r="M9778" s="65" t="s">
        <v>302</v>
      </c>
    </row>
    <row r="9779" spans="1:13" ht="12.75" customHeight="1">
      <c r="A9779" s="65" t="str">
        <f>IF(ROW()=1,"KEY",IF(ISNA(VLOOKUP(B9779,車名対応マスタ!B:D,3,FALSE)),"",IF(VLOOKUP(B9779,車名対応マスタ!B:D,3,FALSE)="","",$D9779&amp;" "&amp;IF($G9779="9","J","O")&amp;" "&amp;$I9779&amp;" "&amp;IF($I9779&lt;=TEXT(★完成資料!$A$1,"yyyymm"),TEXT(★完成資料!$A$1,"yyyymm"),"999999")&amp; " " &amp; LEFT(F9779 &amp; "          ",10))))</f>
        <v xml:space="preserve">T O 202204 yyyy00 HV        </v>
      </c>
      <c r="B9779" s="68" t="s">
        <v>490</v>
      </c>
      <c r="C9779" s="68" t="s">
        <v>145</v>
      </c>
      <c r="D9779" s="68" t="s">
        <v>287</v>
      </c>
      <c r="E9779" s="68" t="s">
        <v>531</v>
      </c>
      <c r="F9779" s="68" t="s">
        <v>360</v>
      </c>
      <c r="G9779" s="68" t="s">
        <v>76</v>
      </c>
      <c r="H9779" s="68" t="s">
        <v>492</v>
      </c>
      <c r="I9779" s="68" t="s">
        <v>642</v>
      </c>
      <c r="J9779" s="65">
        <v>23</v>
      </c>
      <c r="L9779" s="65">
        <v>227</v>
      </c>
      <c r="M9779" s="65" t="s">
        <v>302</v>
      </c>
    </row>
    <row r="9780" spans="1:13" ht="12.75" customHeight="1">
      <c r="A9780" s="65" t="str">
        <f>IF(ROW()=1,"KEY",IF(ISNA(VLOOKUP(B9780,車名対応マスタ!B:D,3,FALSE)),"",IF(VLOOKUP(B9780,車名対応マスタ!B:D,3,FALSE)="","",$D9780&amp;" "&amp;IF($G9780="9","J","O")&amp;" "&amp;$I9780&amp;" "&amp;IF($I9780&lt;=TEXT(★完成資料!$A$1,"yyyymm"),TEXT(★完成資料!$A$1,"yyyymm"),"999999")&amp; " " &amp; LEFT(F9780 &amp; "          ",10))))</f>
        <v xml:space="preserve">T O 202205 yyyy00 HV        </v>
      </c>
      <c r="B9780" s="68" t="s">
        <v>490</v>
      </c>
      <c r="C9780" s="68" t="s">
        <v>145</v>
      </c>
      <c r="D9780" s="68" t="s">
        <v>287</v>
      </c>
      <c r="E9780" s="68" t="s">
        <v>531</v>
      </c>
      <c r="F9780" s="68" t="s">
        <v>360</v>
      </c>
      <c r="G9780" s="68" t="s">
        <v>76</v>
      </c>
      <c r="H9780" s="68" t="s">
        <v>492</v>
      </c>
      <c r="I9780" s="68" t="s">
        <v>647</v>
      </c>
      <c r="J9780" s="65">
        <v>17</v>
      </c>
      <c r="L9780" s="65">
        <v>227</v>
      </c>
      <c r="M9780" s="65" t="s">
        <v>302</v>
      </c>
    </row>
    <row r="9781" spans="1:13" ht="12.75" customHeight="1">
      <c r="A9781" s="65" t="str">
        <f>IF(ROW()=1,"KEY",IF(ISNA(VLOOKUP(B9781,車名対応マスタ!B:D,3,FALSE)),"",IF(VLOOKUP(B9781,車名対応マスタ!B:D,3,FALSE)="","",$D9781&amp;" "&amp;IF($G9781="9","J","O")&amp;" "&amp;$I9781&amp;" "&amp;IF($I9781&lt;=TEXT(★完成資料!$A$1,"yyyymm"),TEXT(★完成資料!$A$1,"yyyymm"),"999999")&amp; " " &amp; LEFT(F9781 &amp; "          ",10))))</f>
        <v xml:space="preserve">T O 202206 yyyy00 HV        </v>
      </c>
      <c r="B9781" s="68" t="s">
        <v>490</v>
      </c>
      <c r="C9781" s="68" t="s">
        <v>145</v>
      </c>
      <c r="D9781" s="68" t="s">
        <v>287</v>
      </c>
      <c r="E9781" s="68" t="s">
        <v>531</v>
      </c>
      <c r="F9781" s="68" t="s">
        <v>360</v>
      </c>
      <c r="G9781" s="68" t="s">
        <v>76</v>
      </c>
      <c r="H9781" s="68" t="s">
        <v>492</v>
      </c>
      <c r="I9781" s="68" t="s">
        <v>652</v>
      </c>
      <c r="J9781" s="65">
        <v>17</v>
      </c>
      <c r="K9781" s="65">
        <v>0</v>
      </c>
      <c r="L9781" s="65">
        <v>227</v>
      </c>
      <c r="M9781" s="65" t="s">
        <v>302</v>
      </c>
    </row>
    <row r="9782" spans="1:13" ht="12.75" customHeight="1">
      <c r="A9782" s="65" t="str">
        <f>IF(ROW()=1,"KEY",IF(ISNA(VLOOKUP(B9782,車名対応マスタ!B:D,3,FALSE)),"",IF(VLOOKUP(B9782,車名対応マスタ!B:D,3,FALSE)="","",$D9782&amp;" "&amp;IF($G9782="9","J","O")&amp;" "&amp;$I9782&amp;" "&amp;IF($I9782&lt;=TEXT(★完成資料!$A$1,"yyyymm"),TEXT(★完成資料!$A$1,"yyyymm"),"999999")&amp; " " &amp; LEFT(F9782 &amp; "          ",10))))</f>
        <v xml:space="preserve">T O 202207 yyyy00 HV        </v>
      </c>
      <c r="B9782" s="68" t="s">
        <v>490</v>
      </c>
      <c r="C9782" s="68" t="s">
        <v>145</v>
      </c>
      <c r="D9782" s="68" t="s">
        <v>287</v>
      </c>
      <c r="E9782" s="68" t="s">
        <v>531</v>
      </c>
      <c r="F9782" s="68" t="s">
        <v>360</v>
      </c>
      <c r="G9782" s="68" t="s">
        <v>76</v>
      </c>
      <c r="H9782" s="68" t="s">
        <v>492</v>
      </c>
      <c r="I9782" s="68" t="s">
        <v>655</v>
      </c>
      <c r="J9782" s="65">
        <v>17</v>
      </c>
      <c r="K9782" s="65">
        <v>0</v>
      </c>
      <c r="L9782" s="65">
        <v>227</v>
      </c>
      <c r="M9782" s="65" t="s">
        <v>302</v>
      </c>
    </row>
    <row r="9783" spans="1:13" ht="12.75" customHeight="1">
      <c r="A9783" s="65" t="str">
        <f>IF(ROW()=1,"KEY",IF(ISNA(VLOOKUP(B9783,車名対応マスタ!B:D,3,FALSE)),"",IF(VLOOKUP(B9783,車名対応マスタ!B:D,3,FALSE)="","",$D9783&amp;" "&amp;IF($G9783="9","J","O")&amp;" "&amp;$I9783&amp;" "&amp;IF($I9783&lt;=TEXT(★完成資料!$A$1,"yyyymm"),TEXT(★完成資料!$A$1,"yyyymm"),"999999")&amp; " " &amp; LEFT(F9783 &amp; "          ",10))))</f>
        <v xml:space="preserve">T O 202208 yyyy00 HV        </v>
      </c>
      <c r="B9783" s="68" t="s">
        <v>490</v>
      </c>
      <c r="C9783" s="68" t="s">
        <v>145</v>
      </c>
      <c r="D9783" s="68" t="s">
        <v>287</v>
      </c>
      <c r="E9783" s="68" t="s">
        <v>531</v>
      </c>
      <c r="F9783" s="68" t="s">
        <v>360</v>
      </c>
      <c r="G9783" s="68" t="s">
        <v>76</v>
      </c>
      <c r="H9783" s="68" t="s">
        <v>492</v>
      </c>
      <c r="I9783" s="68" t="s">
        <v>656</v>
      </c>
      <c r="J9783" s="65">
        <v>12</v>
      </c>
      <c r="K9783" s="65">
        <v>0</v>
      </c>
      <c r="L9783" s="65">
        <v>227</v>
      </c>
      <c r="M9783" s="65" t="s">
        <v>302</v>
      </c>
    </row>
    <row r="9784" spans="1:13" ht="12.75" customHeight="1">
      <c r="A9784" s="65" t="str">
        <f>IF(ROW()=1,"KEY",IF(ISNA(VLOOKUP(B9784,車名対応マスタ!B:D,3,FALSE)),"",IF(VLOOKUP(B9784,車名対応マスタ!B:D,3,FALSE)="","",$D9784&amp;" "&amp;IF($G9784="9","J","O")&amp;" "&amp;$I9784&amp;" "&amp;IF($I9784&lt;=TEXT(★完成資料!$A$1,"yyyymm"),TEXT(★完成資料!$A$1,"yyyymm"),"999999")&amp; " " &amp; LEFT(F9784 &amp; "          ",10))))</f>
        <v xml:space="preserve">T O 202209 yyyy00 HV        </v>
      </c>
      <c r="B9784" s="68" t="s">
        <v>490</v>
      </c>
      <c r="C9784" s="68" t="s">
        <v>145</v>
      </c>
      <c r="D9784" s="68" t="s">
        <v>287</v>
      </c>
      <c r="E9784" s="68" t="s">
        <v>531</v>
      </c>
      <c r="F9784" s="68" t="s">
        <v>360</v>
      </c>
      <c r="G9784" s="68" t="s">
        <v>76</v>
      </c>
      <c r="H9784" s="68" t="s">
        <v>492</v>
      </c>
      <c r="I9784" s="68" t="s">
        <v>657</v>
      </c>
      <c r="J9784" s="65">
        <v>17</v>
      </c>
      <c r="K9784" s="65">
        <v>18</v>
      </c>
      <c r="L9784" s="65">
        <v>227</v>
      </c>
      <c r="M9784" s="65" t="s">
        <v>302</v>
      </c>
    </row>
    <row r="9785" spans="1:13" ht="12.75" customHeight="1">
      <c r="A9785" s="65" t="str">
        <f>IF(ROW()=1,"KEY",IF(ISNA(VLOOKUP(B9785,車名対応マスタ!B:D,3,FALSE)),"",IF(VLOOKUP(B9785,車名対応マスタ!B:D,3,FALSE)="","",$D9785&amp;" "&amp;IF($G9785="9","J","O")&amp;" "&amp;$I9785&amp;" "&amp;IF($I9785&lt;=TEXT(★完成資料!$A$1,"yyyymm"),TEXT(★完成資料!$A$1,"yyyymm"),"999999")&amp; " " &amp; LEFT(F9785 &amp; "          ",10))))</f>
        <v xml:space="preserve">T O 202210 yyyy00 HV        </v>
      </c>
      <c r="B9785" s="68" t="s">
        <v>490</v>
      </c>
      <c r="C9785" s="68" t="s">
        <v>145</v>
      </c>
      <c r="D9785" s="68" t="s">
        <v>287</v>
      </c>
      <c r="E9785" s="68" t="s">
        <v>531</v>
      </c>
      <c r="F9785" s="68" t="s">
        <v>360</v>
      </c>
      <c r="G9785" s="68" t="s">
        <v>76</v>
      </c>
      <c r="H9785" s="68" t="s">
        <v>492</v>
      </c>
      <c r="I9785" s="68" t="s">
        <v>663</v>
      </c>
      <c r="J9785" s="65">
        <v>13</v>
      </c>
      <c r="K9785" s="65">
        <v>6</v>
      </c>
      <c r="L9785" s="65">
        <v>227</v>
      </c>
      <c r="M9785" s="65" t="s">
        <v>302</v>
      </c>
    </row>
    <row r="9786" spans="1:13" ht="12.75" customHeight="1">
      <c r="A9786" s="65" t="str">
        <f>IF(ROW()=1,"KEY",IF(ISNA(VLOOKUP(B9786,車名対応マスタ!B:D,3,FALSE)),"",IF(VLOOKUP(B9786,車名対応マスタ!B:D,3,FALSE)="","",$D9786&amp;" "&amp;IF($G9786="9","J","O")&amp;" "&amp;$I9786&amp;" "&amp;IF($I9786&lt;=TEXT(★完成資料!$A$1,"yyyymm"),TEXT(★完成資料!$A$1,"yyyymm"),"999999")&amp; " " &amp; LEFT(F9786 &amp; "          ",10))))</f>
        <v xml:space="preserve">T O 202201 yyyy00 HV        </v>
      </c>
      <c r="B9786" s="68" t="s">
        <v>490</v>
      </c>
      <c r="C9786" s="68" t="s">
        <v>145</v>
      </c>
      <c r="D9786" s="68" t="s">
        <v>287</v>
      </c>
      <c r="E9786" s="68" t="s">
        <v>531</v>
      </c>
      <c r="F9786" s="68" t="s">
        <v>360</v>
      </c>
      <c r="G9786" s="68" t="s">
        <v>76</v>
      </c>
      <c r="H9786" s="68" t="s">
        <v>492</v>
      </c>
      <c r="I9786" s="68" t="s">
        <v>639</v>
      </c>
      <c r="J9786" s="65">
        <v>17</v>
      </c>
      <c r="L9786" s="65">
        <v>228</v>
      </c>
      <c r="M9786" s="65" t="s">
        <v>303</v>
      </c>
    </row>
    <row r="9787" spans="1:13" ht="12.75" customHeight="1">
      <c r="A9787" s="65" t="str">
        <f>IF(ROW()=1,"KEY",IF(ISNA(VLOOKUP(B9787,車名対応マスタ!B:D,3,FALSE)),"",IF(VLOOKUP(B9787,車名対応マスタ!B:D,3,FALSE)="","",$D9787&amp;" "&amp;IF($G9787="9","J","O")&amp;" "&amp;$I9787&amp;" "&amp;IF($I9787&lt;=TEXT(★完成資料!$A$1,"yyyymm"),TEXT(★完成資料!$A$1,"yyyymm"),"999999")&amp; " " &amp; LEFT(F9787 &amp; "          ",10))))</f>
        <v xml:space="preserve">T O 202202 yyyy00 HV        </v>
      </c>
      <c r="B9787" s="68" t="s">
        <v>490</v>
      </c>
      <c r="C9787" s="68" t="s">
        <v>145</v>
      </c>
      <c r="D9787" s="68" t="s">
        <v>287</v>
      </c>
      <c r="E9787" s="68" t="s">
        <v>531</v>
      </c>
      <c r="F9787" s="68" t="s">
        <v>360</v>
      </c>
      <c r="G9787" s="68" t="s">
        <v>76</v>
      </c>
      <c r="H9787" s="68" t="s">
        <v>492</v>
      </c>
      <c r="I9787" s="68" t="s">
        <v>640</v>
      </c>
      <c r="J9787" s="65">
        <v>9</v>
      </c>
      <c r="L9787" s="65">
        <v>228</v>
      </c>
      <c r="M9787" s="65" t="s">
        <v>303</v>
      </c>
    </row>
    <row r="9788" spans="1:13" ht="12.75" customHeight="1">
      <c r="A9788" s="65" t="str">
        <f>IF(ROW()=1,"KEY",IF(ISNA(VLOOKUP(B9788,車名対応マスタ!B:D,3,FALSE)),"",IF(VLOOKUP(B9788,車名対応マスタ!B:D,3,FALSE)="","",$D9788&amp;" "&amp;IF($G9788="9","J","O")&amp;" "&amp;$I9788&amp;" "&amp;IF($I9788&lt;=TEXT(★完成資料!$A$1,"yyyymm"),TEXT(★完成資料!$A$1,"yyyymm"),"999999")&amp; " " &amp; LEFT(F9788 &amp; "          ",10))))</f>
        <v xml:space="preserve">T O 202203 yyyy00 HV        </v>
      </c>
      <c r="B9788" s="68" t="s">
        <v>490</v>
      </c>
      <c r="C9788" s="68" t="s">
        <v>145</v>
      </c>
      <c r="D9788" s="68" t="s">
        <v>287</v>
      </c>
      <c r="E9788" s="68" t="s">
        <v>531</v>
      </c>
      <c r="F9788" s="68" t="s">
        <v>360</v>
      </c>
      <c r="G9788" s="68" t="s">
        <v>76</v>
      </c>
      <c r="H9788" s="68" t="s">
        <v>492</v>
      </c>
      <c r="I9788" s="68" t="s">
        <v>641</v>
      </c>
      <c r="J9788" s="65">
        <v>14</v>
      </c>
      <c r="L9788" s="65">
        <v>228</v>
      </c>
      <c r="M9788" s="65" t="s">
        <v>303</v>
      </c>
    </row>
    <row r="9789" spans="1:13" ht="12.75" customHeight="1">
      <c r="A9789" s="65" t="str">
        <f>IF(ROW()=1,"KEY",IF(ISNA(VLOOKUP(B9789,車名対応マスタ!B:D,3,FALSE)),"",IF(VLOOKUP(B9789,車名対応マスタ!B:D,3,FALSE)="","",$D9789&amp;" "&amp;IF($G9789="9","J","O")&amp;" "&amp;$I9789&amp;" "&amp;IF($I9789&lt;=TEXT(★完成資料!$A$1,"yyyymm"),TEXT(★完成資料!$A$1,"yyyymm"),"999999")&amp; " " &amp; LEFT(F9789 &amp; "          ",10))))</f>
        <v xml:space="preserve">T O 202204 yyyy00 HV        </v>
      </c>
      <c r="B9789" s="68" t="s">
        <v>490</v>
      </c>
      <c r="C9789" s="68" t="s">
        <v>145</v>
      </c>
      <c r="D9789" s="68" t="s">
        <v>287</v>
      </c>
      <c r="E9789" s="68" t="s">
        <v>531</v>
      </c>
      <c r="F9789" s="68" t="s">
        <v>360</v>
      </c>
      <c r="G9789" s="68" t="s">
        <v>76</v>
      </c>
      <c r="H9789" s="68" t="s">
        <v>492</v>
      </c>
      <c r="I9789" s="68" t="s">
        <v>642</v>
      </c>
      <c r="J9789" s="65">
        <v>16</v>
      </c>
      <c r="L9789" s="65">
        <v>228</v>
      </c>
      <c r="M9789" s="65" t="s">
        <v>303</v>
      </c>
    </row>
    <row r="9790" spans="1:13" ht="12.75" customHeight="1">
      <c r="A9790" s="65" t="str">
        <f>IF(ROW()=1,"KEY",IF(ISNA(VLOOKUP(B9790,車名対応マスタ!B:D,3,FALSE)),"",IF(VLOOKUP(B9790,車名対応マスタ!B:D,3,FALSE)="","",$D9790&amp;" "&amp;IF($G9790="9","J","O")&amp;" "&amp;$I9790&amp;" "&amp;IF($I9790&lt;=TEXT(★完成資料!$A$1,"yyyymm"),TEXT(★完成資料!$A$1,"yyyymm"),"999999")&amp; " " &amp; LEFT(F9790 &amp; "          ",10))))</f>
        <v xml:space="preserve">T O 202205 yyyy00 HV        </v>
      </c>
      <c r="B9790" s="68" t="s">
        <v>490</v>
      </c>
      <c r="C9790" s="68" t="s">
        <v>145</v>
      </c>
      <c r="D9790" s="68" t="s">
        <v>287</v>
      </c>
      <c r="E9790" s="68" t="s">
        <v>531</v>
      </c>
      <c r="F9790" s="68" t="s">
        <v>360</v>
      </c>
      <c r="G9790" s="68" t="s">
        <v>76</v>
      </c>
      <c r="H9790" s="68" t="s">
        <v>492</v>
      </c>
      <c r="I9790" s="68" t="s">
        <v>647</v>
      </c>
      <c r="J9790" s="65">
        <v>18</v>
      </c>
      <c r="L9790" s="65">
        <v>228</v>
      </c>
      <c r="M9790" s="65" t="s">
        <v>303</v>
      </c>
    </row>
    <row r="9791" spans="1:13" ht="12.75" customHeight="1">
      <c r="A9791" s="65" t="str">
        <f>IF(ROW()=1,"KEY",IF(ISNA(VLOOKUP(B9791,車名対応マスタ!B:D,3,FALSE)),"",IF(VLOOKUP(B9791,車名対応マスタ!B:D,3,FALSE)="","",$D9791&amp;" "&amp;IF($G9791="9","J","O")&amp;" "&amp;$I9791&amp;" "&amp;IF($I9791&lt;=TEXT(★完成資料!$A$1,"yyyymm"),TEXT(★完成資料!$A$1,"yyyymm"),"999999")&amp; " " &amp; LEFT(F9791 &amp; "          ",10))))</f>
        <v xml:space="preserve">T O 202206 yyyy00 HV        </v>
      </c>
      <c r="B9791" s="68" t="s">
        <v>490</v>
      </c>
      <c r="C9791" s="68" t="s">
        <v>145</v>
      </c>
      <c r="D9791" s="68" t="s">
        <v>287</v>
      </c>
      <c r="E9791" s="68" t="s">
        <v>531</v>
      </c>
      <c r="F9791" s="68" t="s">
        <v>360</v>
      </c>
      <c r="G9791" s="68" t="s">
        <v>76</v>
      </c>
      <c r="H9791" s="68" t="s">
        <v>492</v>
      </c>
      <c r="I9791" s="68" t="s">
        <v>652</v>
      </c>
      <c r="J9791" s="65">
        <v>11</v>
      </c>
      <c r="K9791" s="65">
        <v>0</v>
      </c>
      <c r="L9791" s="65">
        <v>228</v>
      </c>
      <c r="M9791" s="65" t="s">
        <v>303</v>
      </c>
    </row>
    <row r="9792" spans="1:13" ht="12.75" customHeight="1">
      <c r="A9792" s="65" t="str">
        <f>IF(ROW()=1,"KEY",IF(ISNA(VLOOKUP(B9792,車名対応マスタ!B:D,3,FALSE)),"",IF(VLOOKUP(B9792,車名対応マスタ!B:D,3,FALSE)="","",$D9792&amp;" "&amp;IF($G9792="9","J","O")&amp;" "&amp;$I9792&amp;" "&amp;IF($I9792&lt;=TEXT(★完成資料!$A$1,"yyyymm"),TEXT(★完成資料!$A$1,"yyyymm"),"999999")&amp; " " &amp; LEFT(F9792 &amp; "          ",10))))</f>
        <v xml:space="preserve">T O 202207 yyyy00 HV        </v>
      </c>
      <c r="B9792" s="68" t="s">
        <v>490</v>
      </c>
      <c r="C9792" s="68" t="s">
        <v>145</v>
      </c>
      <c r="D9792" s="68" t="s">
        <v>287</v>
      </c>
      <c r="E9792" s="68" t="s">
        <v>531</v>
      </c>
      <c r="F9792" s="68" t="s">
        <v>360</v>
      </c>
      <c r="G9792" s="68" t="s">
        <v>76</v>
      </c>
      <c r="H9792" s="68" t="s">
        <v>492</v>
      </c>
      <c r="I9792" s="68" t="s">
        <v>655</v>
      </c>
      <c r="J9792" s="65">
        <v>15</v>
      </c>
      <c r="K9792" s="65">
        <v>0</v>
      </c>
      <c r="L9792" s="65">
        <v>228</v>
      </c>
      <c r="M9792" s="65" t="s">
        <v>303</v>
      </c>
    </row>
    <row r="9793" spans="1:13" ht="12.75" customHeight="1">
      <c r="A9793" s="65" t="str">
        <f>IF(ROW()=1,"KEY",IF(ISNA(VLOOKUP(B9793,車名対応マスタ!B:D,3,FALSE)),"",IF(VLOOKUP(B9793,車名対応マスタ!B:D,3,FALSE)="","",$D9793&amp;" "&amp;IF($G9793="9","J","O")&amp;" "&amp;$I9793&amp;" "&amp;IF($I9793&lt;=TEXT(★完成資料!$A$1,"yyyymm"),TEXT(★完成資料!$A$1,"yyyymm"),"999999")&amp; " " &amp; LEFT(F9793 &amp; "          ",10))))</f>
        <v xml:space="preserve">T O 202208 yyyy00 HV        </v>
      </c>
      <c r="B9793" s="68" t="s">
        <v>490</v>
      </c>
      <c r="C9793" s="68" t="s">
        <v>145</v>
      </c>
      <c r="D9793" s="68" t="s">
        <v>287</v>
      </c>
      <c r="E9793" s="68" t="s">
        <v>531</v>
      </c>
      <c r="F9793" s="68" t="s">
        <v>360</v>
      </c>
      <c r="G9793" s="68" t="s">
        <v>76</v>
      </c>
      <c r="H9793" s="68" t="s">
        <v>492</v>
      </c>
      <c r="I9793" s="68" t="s">
        <v>656</v>
      </c>
      <c r="J9793" s="65">
        <v>9</v>
      </c>
      <c r="K9793" s="65">
        <v>0</v>
      </c>
      <c r="L9793" s="65">
        <v>228</v>
      </c>
      <c r="M9793" s="65" t="s">
        <v>303</v>
      </c>
    </row>
    <row r="9794" spans="1:13" ht="12.75" customHeight="1">
      <c r="A9794" s="65" t="str">
        <f>IF(ROW()=1,"KEY",IF(ISNA(VLOOKUP(B9794,車名対応マスタ!B:D,3,FALSE)),"",IF(VLOOKUP(B9794,車名対応マスタ!B:D,3,FALSE)="","",$D9794&amp;" "&amp;IF($G9794="9","J","O")&amp;" "&amp;$I9794&amp;" "&amp;IF($I9794&lt;=TEXT(★完成資料!$A$1,"yyyymm"),TEXT(★完成資料!$A$1,"yyyymm"),"999999")&amp; " " &amp; LEFT(F9794 &amp; "          ",10))))</f>
        <v xml:space="preserve">T O 202209 yyyy00 HV        </v>
      </c>
      <c r="B9794" s="68" t="s">
        <v>490</v>
      </c>
      <c r="C9794" s="68" t="s">
        <v>145</v>
      </c>
      <c r="D9794" s="68" t="s">
        <v>287</v>
      </c>
      <c r="E9794" s="68" t="s">
        <v>531</v>
      </c>
      <c r="F9794" s="68" t="s">
        <v>360</v>
      </c>
      <c r="G9794" s="68" t="s">
        <v>76</v>
      </c>
      <c r="H9794" s="68" t="s">
        <v>492</v>
      </c>
      <c r="I9794" s="68" t="s">
        <v>657</v>
      </c>
      <c r="J9794" s="65">
        <v>22</v>
      </c>
      <c r="K9794" s="65">
        <v>4</v>
      </c>
      <c r="L9794" s="65">
        <v>228</v>
      </c>
      <c r="M9794" s="65" t="s">
        <v>303</v>
      </c>
    </row>
    <row r="9795" spans="1:13" ht="12.75" customHeight="1">
      <c r="A9795" s="65" t="str">
        <f>IF(ROW()=1,"KEY",IF(ISNA(VLOOKUP(B9795,車名対応マスタ!B:D,3,FALSE)),"",IF(VLOOKUP(B9795,車名対応マスタ!B:D,3,FALSE)="","",$D9795&amp;" "&amp;IF($G9795="9","J","O")&amp;" "&amp;$I9795&amp;" "&amp;IF($I9795&lt;=TEXT(★完成資料!$A$1,"yyyymm"),TEXT(★完成資料!$A$1,"yyyymm"),"999999")&amp; " " &amp; LEFT(F9795 &amp; "          ",10))))</f>
        <v xml:space="preserve">T O 202210 yyyy00 HV        </v>
      </c>
      <c r="B9795" s="68" t="s">
        <v>490</v>
      </c>
      <c r="C9795" s="68" t="s">
        <v>145</v>
      </c>
      <c r="D9795" s="68" t="s">
        <v>287</v>
      </c>
      <c r="E9795" s="68" t="s">
        <v>531</v>
      </c>
      <c r="F9795" s="68" t="s">
        <v>360</v>
      </c>
      <c r="G9795" s="68" t="s">
        <v>76</v>
      </c>
      <c r="H9795" s="68" t="s">
        <v>492</v>
      </c>
      <c r="I9795" s="68" t="s">
        <v>663</v>
      </c>
      <c r="J9795" s="65">
        <v>25</v>
      </c>
      <c r="K9795" s="65">
        <v>15</v>
      </c>
      <c r="L9795" s="65">
        <v>228</v>
      </c>
      <c r="M9795" s="65" t="s">
        <v>303</v>
      </c>
    </row>
    <row r="9796" spans="1:13" ht="12.75" customHeight="1">
      <c r="A9796" s="65" t="str">
        <f>IF(ROW()=1,"KEY",IF(ISNA(VLOOKUP(B9796,車名対応マスタ!B:D,3,FALSE)),"",IF(VLOOKUP(B9796,車名対応マスタ!B:D,3,FALSE)="","",$D9796&amp;" "&amp;IF($G9796="9","J","O")&amp;" "&amp;$I9796&amp;" "&amp;IF($I9796&lt;=TEXT(★完成資料!$A$1,"yyyymm"),TEXT(★完成資料!$A$1,"yyyymm"),"999999")&amp; " " &amp; LEFT(F9796 &amp; "          ",10))))</f>
        <v xml:space="preserve">T O 202201 yyyy00 HV        </v>
      </c>
      <c r="B9796" s="68" t="s">
        <v>490</v>
      </c>
      <c r="C9796" s="68" t="s">
        <v>145</v>
      </c>
      <c r="D9796" s="68" t="s">
        <v>287</v>
      </c>
      <c r="E9796" s="68" t="s">
        <v>531</v>
      </c>
      <c r="F9796" s="68" t="s">
        <v>360</v>
      </c>
      <c r="G9796" s="68" t="s">
        <v>77</v>
      </c>
      <c r="H9796" s="68" t="s">
        <v>273</v>
      </c>
      <c r="I9796" s="68" t="s">
        <v>639</v>
      </c>
      <c r="J9796" s="65">
        <v>809</v>
      </c>
      <c r="L9796" s="65">
        <v>427</v>
      </c>
      <c r="M9796" s="65" t="s">
        <v>376</v>
      </c>
    </row>
    <row r="9797" spans="1:13" ht="12.75" customHeight="1">
      <c r="A9797" s="65" t="str">
        <f>IF(ROW()=1,"KEY",IF(ISNA(VLOOKUP(B9797,車名対応マスタ!B:D,3,FALSE)),"",IF(VLOOKUP(B9797,車名対応マスタ!B:D,3,FALSE)="","",$D9797&amp;" "&amp;IF($G9797="9","J","O")&amp;" "&amp;$I9797&amp;" "&amp;IF($I9797&lt;=TEXT(★完成資料!$A$1,"yyyymm"),TEXT(★完成資料!$A$1,"yyyymm"),"999999")&amp; " " &amp; LEFT(F9797 &amp; "          ",10))))</f>
        <v xml:space="preserve">T O 202202 yyyy00 HV        </v>
      </c>
      <c r="B9797" s="68" t="s">
        <v>490</v>
      </c>
      <c r="C9797" s="68" t="s">
        <v>145</v>
      </c>
      <c r="D9797" s="68" t="s">
        <v>287</v>
      </c>
      <c r="E9797" s="68" t="s">
        <v>531</v>
      </c>
      <c r="F9797" s="68" t="s">
        <v>360</v>
      </c>
      <c r="G9797" s="68" t="s">
        <v>77</v>
      </c>
      <c r="H9797" s="68" t="s">
        <v>273</v>
      </c>
      <c r="I9797" s="68" t="s">
        <v>640</v>
      </c>
      <c r="J9797" s="65">
        <v>1113</v>
      </c>
      <c r="L9797" s="65">
        <v>427</v>
      </c>
      <c r="M9797" s="65" t="s">
        <v>376</v>
      </c>
    </row>
    <row r="9798" spans="1:13" ht="12.75" customHeight="1">
      <c r="A9798" s="65" t="str">
        <f>IF(ROW()=1,"KEY",IF(ISNA(VLOOKUP(B9798,車名対応マスタ!B:D,3,FALSE)),"",IF(VLOOKUP(B9798,車名対応マスタ!B:D,3,FALSE)="","",$D9798&amp;" "&amp;IF($G9798="9","J","O")&amp;" "&amp;$I9798&amp;" "&amp;IF($I9798&lt;=TEXT(★完成資料!$A$1,"yyyymm"),TEXT(★完成資料!$A$1,"yyyymm"),"999999")&amp; " " &amp; LEFT(F9798 &amp; "          ",10))))</f>
        <v xml:space="preserve">T O 202203 yyyy00 HV        </v>
      </c>
      <c r="B9798" s="68" t="s">
        <v>490</v>
      </c>
      <c r="C9798" s="68" t="s">
        <v>145</v>
      </c>
      <c r="D9798" s="68" t="s">
        <v>287</v>
      </c>
      <c r="E9798" s="68" t="s">
        <v>531</v>
      </c>
      <c r="F9798" s="68" t="s">
        <v>360</v>
      </c>
      <c r="G9798" s="68" t="s">
        <v>77</v>
      </c>
      <c r="H9798" s="68" t="s">
        <v>273</v>
      </c>
      <c r="I9798" s="68" t="s">
        <v>641</v>
      </c>
      <c r="J9798" s="65">
        <v>917</v>
      </c>
      <c r="L9798" s="65">
        <v>427</v>
      </c>
      <c r="M9798" s="65" t="s">
        <v>376</v>
      </c>
    </row>
    <row r="9799" spans="1:13" ht="12.75" customHeight="1">
      <c r="A9799" s="65" t="str">
        <f>IF(ROW()=1,"KEY",IF(ISNA(VLOOKUP(B9799,車名対応マスタ!B:D,3,FALSE)),"",IF(VLOOKUP(B9799,車名対応マスタ!B:D,3,FALSE)="","",$D9799&amp;" "&amp;IF($G9799="9","J","O")&amp;" "&amp;$I9799&amp;" "&amp;IF($I9799&lt;=TEXT(★完成資料!$A$1,"yyyymm"),TEXT(★完成資料!$A$1,"yyyymm"),"999999")&amp; " " &amp; LEFT(F9799 &amp; "          ",10))))</f>
        <v xml:space="preserve">T O 202204 yyyy00 HV        </v>
      </c>
      <c r="B9799" s="68" t="s">
        <v>490</v>
      </c>
      <c r="C9799" s="68" t="s">
        <v>145</v>
      </c>
      <c r="D9799" s="68" t="s">
        <v>287</v>
      </c>
      <c r="E9799" s="68" t="s">
        <v>531</v>
      </c>
      <c r="F9799" s="68" t="s">
        <v>360</v>
      </c>
      <c r="G9799" s="68" t="s">
        <v>77</v>
      </c>
      <c r="H9799" s="68" t="s">
        <v>273</v>
      </c>
      <c r="I9799" s="68" t="s">
        <v>642</v>
      </c>
      <c r="J9799" s="65">
        <v>969</v>
      </c>
      <c r="L9799" s="65">
        <v>427</v>
      </c>
      <c r="M9799" s="65" t="s">
        <v>376</v>
      </c>
    </row>
    <row r="9800" spans="1:13" ht="12.75" customHeight="1">
      <c r="A9800" s="65" t="str">
        <f>IF(ROW()=1,"KEY",IF(ISNA(VLOOKUP(B9800,車名対応マスタ!B:D,3,FALSE)),"",IF(VLOOKUP(B9800,車名対応マスタ!B:D,3,FALSE)="","",$D9800&amp;" "&amp;IF($G9800="9","J","O")&amp;" "&amp;$I9800&amp;" "&amp;IF($I9800&lt;=TEXT(★完成資料!$A$1,"yyyymm"),TEXT(★完成資料!$A$1,"yyyymm"),"999999")&amp; " " &amp; LEFT(F9800 &amp; "          ",10))))</f>
        <v xml:space="preserve">T O 202205 yyyy00 HV        </v>
      </c>
      <c r="B9800" s="68" t="s">
        <v>490</v>
      </c>
      <c r="C9800" s="68" t="s">
        <v>145</v>
      </c>
      <c r="D9800" s="68" t="s">
        <v>287</v>
      </c>
      <c r="E9800" s="68" t="s">
        <v>531</v>
      </c>
      <c r="F9800" s="68" t="s">
        <v>360</v>
      </c>
      <c r="G9800" s="68" t="s">
        <v>77</v>
      </c>
      <c r="H9800" s="68" t="s">
        <v>273</v>
      </c>
      <c r="I9800" s="68" t="s">
        <v>647</v>
      </c>
      <c r="J9800" s="65">
        <v>1248</v>
      </c>
      <c r="L9800" s="65">
        <v>427</v>
      </c>
      <c r="M9800" s="65" t="s">
        <v>376</v>
      </c>
    </row>
    <row r="9801" spans="1:13" ht="12.75" customHeight="1">
      <c r="A9801" s="65" t="str">
        <f>IF(ROW()=1,"KEY",IF(ISNA(VLOOKUP(B9801,車名対応マスタ!B:D,3,FALSE)),"",IF(VLOOKUP(B9801,車名対応マスタ!B:D,3,FALSE)="","",$D9801&amp;" "&amp;IF($G9801="9","J","O")&amp;" "&amp;$I9801&amp;" "&amp;IF($I9801&lt;=TEXT(★完成資料!$A$1,"yyyymm"),TEXT(★完成資料!$A$1,"yyyymm"),"999999")&amp; " " &amp; LEFT(F9801 &amp; "          ",10))))</f>
        <v xml:space="preserve">T O 202206 yyyy00 HV        </v>
      </c>
      <c r="B9801" s="68" t="s">
        <v>490</v>
      </c>
      <c r="C9801" s="68" t="s">
        <v>145</v>
      </c>
      <c r="D9801" s="68" t="s">
        <v>287</v>
      </c>
      <c r="E9801" s="68" t="s">
        <v>531</v>
      </c>
      <c r="F9801" s="68" t="s">
        <v>360</v>
      </c>
      <c r="G9801" s="68" t="s">
        <v>77</v>
      </c>
      <c r="H9801" s="68" t="s">
        <v>273</v>
      </c>
      <c r="I9801" s="68" t="s">
        <v>652</v>
      </c>
      <c r="J9801" s="65">
        <v>790</v>
      </c>
      <c r="L9801" s="65">
        <v>427</v>
      </c>
      <c r="M9801" s="65" t="s">
        <v>376</v>
      </c>
    </row>
    <row r="9802" spans="1:13" ht="12.75" customHeight="1">
      <c r="A9802" s="65" t="str">
        <f>IF(ROW()=1,"KEY",IF(ISNA(VLOOKUP(B9802,車名対応マスタ!B:D,3,FALSE)),"",IF(VLOOKUP(B9802,車名対応マスタ!B:D,3,FALSE)="","",$D9802&amp;" "&amp;IF($G9802="9","J","O")&amp;" "&amp;$I9802&amp;" "&amp;IF($I9802&lt;=TEXT(★完成資料!$A$1,"yyyymm"),TEXT(★完成資料!$A$1,"yyyymm"),"999999")&amp; " " &amp; LEFT(F9802 &amp; "          ",10))))</f>
        <v xml:space="preserve">T O 202207 yyyy00 HV        </v>
      </c>
      <c r="B9802" s="68" t="s">
        <v>490</v>
      </c>
      <c r="C9802" s="68" t="s">
        <v>145</v>
      </c>
      <c r="D9802" s="68" t="s">
        <v>287</v>
      </c>
      <c r="E9802" s="68" t="s">
        <v>531</v>
      </c>
      <c r="F9802" s="68" t="s">
        <v>360</v>
      </c>
      <c r="G9802" s="68" t="s">
        <v>77</v>
      </c>
      <c r="H9802" s="68" t="s">
        <v>273</v>
      </c>
      <c r="I9802" s="68" t="s">
        <v>655</v>
      </c>
      <c r="J9802" s="65">
        <v>980</v>
      </c>
      <c r="L9802" s="65">
        <v>427</v>
      </c>
      <c r="M9802" s="65" t="s">
        <v>376</v>
      </c>
    </row>
    <row r="9803" spans="1:13" ht="12.75" customHeight="1">
      <c r="A9803" s="65" t="str">
        <f>IF(ROW()=1,"KEY",IF(ISNA(VLOOKUP(B9803,車名対応マスタ!B:D,3,FALSE)),"",IF(VLOOKUP(B9803,車名対応マスタ!B:D,3,FALSE)="","",$D9803&amp;" "&amp;IF($G9803="9","J","O")&amp;" "&amp;$I9803&amp;" "&amp;IF($I9803&lt;=TEXT(★完成資料!$A$1,"yyyymm"),TEXT(★完成資料!$A$1,"yyyymm"),"999999")&amp; " " &amp; LEFT(F9803 &amp; "          ",10))))</f>
        <v xml:space="preserve">T O 202208 yyyy00 HV        </v>
      </c>
      <c r="B9803" s="68" t="s">
        <v>490</v>
      </c>
      <c r="C9803" s="68" t="s">
        <v>145</v>
      </c>
      <c r="D9803" s="68" t="s">
        <v>287</v>
      </c>
      <c r="E9803" s="68" t="s">
        <v>531</v>
      </c>
      <c r="F9803" s="68" t="s">
        <v>360</v>
      </c>
      <c r="G9803" s="68" t="s">
        <v>77</v>
      </c>
      <c r="H9803" s="68" t="s">
        <v>273</v>
      </c>
      <c r="I9803" s="68" t="s">
        <v>656</v>
      </c>
      <c r="J9803" s="65">
        <v>1075</v>
      </c>
      <c r="K9803" s="65">
        <v>309</v>
      </c>
      <c r="L9803" s="65">
        <v>427</v>
      </c>
      <c r="M9803" s="65" t="s">
        <v>376</v>
      </c>
    </row>
    <row r="9804" spans="1:13" ht="12.75" customHeight="1">
      <c r="A9804" s="65" t="str">
        <f>IF(ROW()=1,"KEY",IF(ISNA(VLOOKUP(B9804,車名対応マスタ!B:D,3,FALSE)),"",IF(VLOOKUP(B9804,車名対応マスタ!B:D,3,FALSE)="","",$D9804&amp;" "&amp;IF($G9804="9","J","O")&amp;" "&amp;$I9804&amp;" "&amp;IF($I9804&lt;=TEXT(★完成資料!$A$1,"yyyymm"),TEXT(★完成資料!$A$1,"yyyymm"),"999999")&amp; " " &amp; LEFT(F9804 &amp; "          ",10))))</f>
        <v xml:space="preserve">T O 202209 yyyy00 HV        </v>
      </c>
      <c r="B9804" s="68" t="s">
        <v>490</v>
      </c>
      <c r="C9804" s="68" t="s">
        <v>145</v>
      </c>
      <c r="D9804" s="68" t="s">
        <v>287</v>
      </c>
      <c r="E9804" s="68" t="s">
        <v>531</v>
      </c>
      <c r="F9804" s="68" t="s">
        <v>360</v>
      </c>
      <c r="G9804" s="68" t="s">
        <v>77</v>
      </c>
      <c r="H9804" s="68" t="s">
        <v>273</v>
      </c>
      <c r="I9804" s="68" t="s">
        <v>657</v>
      </c>
      <c r="J9804" s="65">
        <v>1414</v>
      </c>
      <c r="K9804" s="65">
        <v>239</v>
      </c>
      <c r="L9804" s="65">
        <v>427</v>
      </c>
      <c r="M9804" s="65" t="s">
        <v>376</v>
      </c>
    </row>
    <row r="9805" spans="1:13" ht="12.75" customHeight="1">
      <c r="A9805" s="65" t="str">
        <f>IF(ROW()=1,"KEY",IF(ISNA(VLOOKUP(B9805,車名対応マスタ!B:D,3,FALSE)),"",IF(VLOOKUP(B9805,車名対応マスタ!B:D,3,FALSE)="","",$D9805&amp;" "&amp;IF($G9805="9","J","O")&amp;" "&amp;$I9805&amp;" "&amp;IF($I9805&lt;=TEXT(★完成資料!$A$1,"yyyymm"),TEXT(★完成資料!$A$1,"yyyymm"),"999999")&amp; " " &amp; LEFT(F9805 &amp; "          ",10))))</f>
        <v xml:space="preserve">T O 202210 yyyy00 HV        </v>
      </c>
      <c r="B9805" s="68" t="s">
        <v>490</v>
      </c>
      <c r="C9805" s="68" t="s">
        <v>145</v>
      </c>
      <c r="D9805" s="68" t="s">
        <v>287</v>
      </c>
      <c r="E9805" s="68" t="s">
        <v>531</v>
      </c>
      <c r="F9805" s="68" t="s">
        <v>360</v>
      </c>
      <c r="G9805" s="68" t="s">
        <v>77</v>
      </c>
      <c r="H9805" s="68" t="s">
        <v>273</v>
      </c>
      <c r="I9805" s="68" t="s">
        <v>663</v>
      </c>
      <c r="J9805" s="65">
        <v>1182</v>
      </c>
      <c r="K9805" s="65">
        <v>462</v>
      </c>
      <c r="L9805" s="65">
        <v>427</v>
      </c>
      <c r="M9805" s="65" t="s">
        <v>376</v>
      </c>
    </row>
    <row r="9806" spans="1:13" ht="12.75" customHeight="1">
      <c r="A9806" s="65" t="str">
        <f>IF(ROW()=1,"KEY",IF(ISNA(VLOOKUP(B9806,車名対応マスタ!B:D,3,FALSE)),"",IF(VLOOKUP(B9806,車名対応マスタ!B:D,3,FALSE)="","",$D9806&amp;" "&amp;IF($G9806="9","J","O")&amp;" "&amp;$I9806&amp;" "&amp;IF($I9806&lt;=TEXT(★完成資料!$A$1,"yyyymm"),TEXT(★完成資料!$A$1,"yyyymm"),"999999")&amp; " " &amp; LEFT(F9806 &amp; "          ",10))))</f>
        <v xml:space="preserve">T O 202201 yyyy00 HV        </v>
      </c>
      <c r="B9806" s="68" t="s">
        <v>490</v>
      </c>
      <c r="C9806" s="68" t="s">
        <v>145</v>
      </c>
      <c r="D9806" s="68" t="s">
        <v>287</v>
      </c>
      <c r="E9806" s="68" t="s">
        <v>531</v>
      </c>
      <c r="F9806" s="68" t="s">
        <v>360</v>
      </c>
      <c r="G9806" s="68" t="s">
        <v>77</v>
      </c>
      <c r="H9806" s="68" t="s">
        <v>273</v>
      </c>
      <c r="I9806" s="68" t="s">
        <v>639</v>
      </c>
      <c r="J9806" s="65">
        <v>3017</v>
      </c>
      <c r="L9806" s="65">
        <v>410</v>
      </c>
      <c r="M9806" s="65" t="s">
        <v>495</v>
      </c>
    </row>
    <row r="9807" spans="1:13" ht="12.75" customHeight="1">
      <c r="A9807" s="65" t="str">
        <f>IF(ROW()=1,"KEY",IF(ISNA(VLOOKUP(B9807,車名対応マスタ!B:D,3,FALSE)),"",IF(VLOOKUP(B9807,車名対応マスタ!B:D,3,FALSE)="","",$D9807&amp;" "&amp;IF($G9807="9","J","O")&amp;" "&amp;$I9807&amp;" "&amp;IF($I9807&lt;=TEXT(★完成資料!$A$1,"yyyymm"),TEXT(★完成資料!$A$1,"yyyymm"),"999999")&amp; " " &amp; LEFT(F9807 &amp; "          ",10))))</f>
        <v xml:space="preserve">T O 202202 yyyy00 HV        </v>
      </c>
      <c r="B9807" s="68" t="s">
        <v>490</v>
      </c>
      <c r="C9807" s="68" t="s">
        <v>145</v>
      </c>
      <c r="D9807" s="68" t="s">
        <v>287</v>
      </c>
      <c r="E9807" s="68" t="s">
        <v>531</v>
      </c>
      <c r="F9807" s="68" t="s">
        <v>360</v>
      </c>
      <c r="G9807" s="68" t="s">
        <v>77</v>
      </c>
      <c r="H9807" s="68" t="s">
        <v>273</v>
      </c>
      <c r="I9807" s="68" t="s">
        <v>640</v>
      </c>
      <c r="J9807" s="65">
        <v>1738</v>
      </c>
      <c r="L9807" s="65">
        <v>410</v>
      </c>
      <c r="M9807" s="65" t="s">
        <v>495</v>
      </c>
    </row>
    <row r="9808" spans="1:13" ht="12.75" customHeight="1">
      <c r="A9808" s="65" t="str">
        <f>IF(ROW()=1,"KEY",IF(ISNA(VLOOKUP(B9808,車名対応マスタ!B:D,3,FALSE)),"",IF(VLOOKUP(B9808,車名対応マスタ!B:D,3,FALSE)="","",$D9808&amp;" "&amp;IF($G9808="9","J","O")&amp;" "&amp;$I9808&amp;" "&amp;IF($I9808&lt;=TEXT(★完成資料!$A$1,"yyyymm"),TEXT(★完成資料!$A$1,"yyyymm"),"999999")&amp; " " &amp; LEFT(F9808 &amp; "          ",10))))</f>
        <v xml:space="preserve">T O 202203 yyyy00 HV        </v>
      </c>
      <c r="B9808" s="68" t="s">
        <v>490</v>
      </c>
      <c r="C9808" s="68" t="s">
        <v>145</v>
      </c>
      <c r="D9808" s="68" t="s">
        <v>287</v>
      </c>
      <c r="E9808" s="68" t="s">
        <v>531</v>
      </c>
      <c r="F9808" s="68" t="s">
        <v>360</v>
      </c>
      <c r="G9808" s="68" t="s">
        <v>77</v>
      </c>
      <c r="H9808" s="68" t="s">
        <v>273</v>
      </c>
      <c r="I9808" s="68" t="s">
        <v>641</v>
      </c>
      <c r="J9808" s="65">
        <v>2145</v>
      </c>
      <c r="L9808" s="65">
        <v>410</v>
      </c>
      <c r="M9808" s="65" t="s">
        <v>495</v>
      </c>
    </row>
    <row r="9809" spans="1:13" ht="12.75" customHeight="1">
      <c r="A9809" s="65" t="str">
        <f>IF(ROW()=1,"KEY",IF(ISNA(VLOOKUP(B9809,車名対応マスタ!B:D,3,FALSE)),"",IF(VLOOKUP(B9809,車名対応マスタ!B:D,3,FALSE)="","",$D9809&amp;" "&amp;IF($G9809="9","J","O")&amp;" "&amp;$I9809&amp;" "&amp;IF($I9809&lt;=TEXT(★完成資料!$A$1,"yyyymm"),TEXT(★完成資料!$A$1,"yyyymm"),"999999")&amp; " " &amp; LEFT(F9809 &amp; "          ",10))))</f>
        <v xml:space="preserve">T O 202204 yyyy00 HV        </v>
      </c>
      <c r="B9809" s="68" t="s">
        <v>490</v>
      </c>
      <c r="C9809" s="68" t="s">
        <v>145</v>
      </c>
      <c r="D9809" s="68" t="s">
        <v>287</v>
      </c>
      <c r="E9809" s="68" t="s">
        <v>531</v>
      </c>
      <c r="F9809" s="68" t="s">
        <v>360</v>
      </c>
      <c r="G9809" s="68" t="s">
        <v>77</v>
      </c>
      <c r="H9809" s="68" t="s">
        <v>273</v>
      </c>
      <c r="I9809" s="68" t="s">
        <v>642</v>
      </c>
      <c r="J9809" s="65">
        <v>1980</v>
      </c>
      <c r="L9809" s="65">
        <v>410</v>
      </c>
      <c r="M9809" s="65" t="s">
        <v>495</v>
      </c>
    </row>
    <row r="9810" spans="1:13" ht="12.75" customHeight="1">
      <c r="A9810" s="65" t="str">
        <f>IF(ROW()=1,"KEY",IF(ISNA(VLOOKUP(B9810,車名対応マスタ!B:D,3,FALSE)),"",IF(VLOOKUP(B9810,車名対応マスタ!B:D,3,FALSE)="","",$D9810&amp;" "&amp;IF($G9810="9","J","O")&amp;" "&amp;$I9810&amp;" "&amp;IF($I9810&lt;=TEXT(★完成資料!$A$1,"yyyymm"),TEXT(★完成資料!$A$1,"yyyymm"),"999999")&amp; " " &amp; LEFT(F9810 &amp; "          ",10))))</f>
        <v xml:space="preserve">T O 202205 yyyy00 HV        </v>
      </c>
      <c r="B9810" s="68" t="s">
        <v>490</v>
      </c>
      <c r="C9810" s="68" t="s">
        <v>145</v>
      </c>
      <c r="D9810" s="68" t="s">
        <v>287</v>
      </c>
      <c r="E9810" s="68" t="s">
        <v>531</v>
      </c>
      <c r="F9810" s="68" t="s">
        <v>360</v>
      </c>
      <c r="G9810" s="68" t="s">
        <v>77</v>
      </c>
      <c r="H9810" s="68" t="s">
        <v>273</v>
      </c>
      <c r="I9810" s="68" t="s">
        <v>647</v>
      </c>
      <c r="J9810" s="65">
        <v>2398</v>
      </c>
      <c r="L9810" s="65">
        <v>410</v>
      </c>
      <c r="M9810" s="65" t="s">
        <v>495</v>
      </c>
    </row>
    <row r="9811" spans="1:13" ht="12.75" customHeight="1">
      <c r="A9811" s="65" t="str">
        <f>IF(ROW()=1,"KEY",IF(ISNA(VLOOKUP(B9811,車名対応マスタ!B:D,3,FALSE)),"",IF(VLOOKUP(B9811,車名対応マスタ!B:D,3,FALSE)="","",$D9811&amp;" "&amp;IF($G9811="9","J","O")&amp;" "&amp;$I9811&amp;" "&amp;IF($I9811&lt;=TEXT(★完成資料!$A$1,"yyyymm"),TEXT(★完成資料!$A$1,"yyyymm"),"999999")&amp; " " &amp; LEFT(F9811 &amp; "          ",10))))</f>
        <v xml:space="preserve">T O 202206 yyyy00 HV        </v>
      </c>
      <c r="B9811" s="68" t="s">
        <v>490</v>
      </c>
      <c r="C9811" s="68" t="s">
        <v>145</v>
      </c>
      <c r="D9811" s="68" t="s">
        <v>287</v>
      </c>
      <c r="E9811" s="68" t="s">
        <v>531</v>
      </c>
      <c r="F9811" s="68" t="s">
        <v>360</v>
      </c>
      <c r="G9811" s="68" t="s">
        <v>77</v>
      </c>
      <c r="H9811" s="68" t="s">
        <v>273</v>
      </c>
      <c r="I9811" s="68" t="s">
        <v>652</v>
      </c>
      <c r="J9811" s="65">
        <v>1840</v>
      </c>
      <c r="L9811" s="65">
        <v>410</v>
      </c>
      <c r="M9811" s="65" t="s">
        <v>495</v>
      </c>
    </row>
    <row r="9812" spans="1:13" ht="12.75" customHeight="1">
      <c r="A9812" s="65" t="str">
        <f>IF(ROW()=1,"KEY",IF(ISNA(VLOOKUP(B9812,車名対応マスタ!B:D,3,FALSE)),"",IF(VLOOKUP(B9812,車名対応マスタ!B:D,3,FALSE)="","",$D9812&amp;" "&amp;IF($G9812="9","J","O")&amp;" "&amp;$I9812&amp;" "&amp;IF($I9812&lt;=TEXT(★完成資料!$A$1,"yyyymm"),TEXT(★完成資料!$A$1,"yyyymm"),"999999")&amp; " " &amp; LEFT(F9812 &amp; "          ",10))))</f>
        <v xml:space="preserve">T O 202207 yyyy00 HV        </v>
      </c>
      <c r="B9812" s="68" t="s">
        <v>490</v>
      </c>
      <c r="C9812" s="68" t="s">
        <v>145</v>
      </c>
      <c r="D9812" s="68" t="s">
        <v>287</v>
      </c>
      <c r="E9812" s="68" t="s">
        <v>531</v>
      </c>
      <c r="F9812" s="68" t="s">
        <v>360</v>
      </c>
      <c r="G9812" s="68" t="s">
        <v>77</v>
      </c>
      <c r="H9812" s="68" t="s">
        <v>273</v>
      </c>
      <c r="I9812" s="68" t="s">
        <v>655</v>
      </c>
      <c r="J9812" s="65">
        <v>2089</v>
      </c>
      <c r="L9812" s="65">
        <v>410</v>
      </c>
      <c r="M9812" s="65" t="s">
        <v>495</v>
      </c>
    </row>
    <row r="9813" spans="1:13" ht="12.75" customHeight="1">
      <c r="A9813" s="65" t="str">
        <f>IF(ROW()=1,"KEY",IF(ISNA(VLOOKUP(B9813,車名対応マスタ!B:D,3,FALSE)),"",IF(VLOOKUP(B9813,車名対応マスタ!B:D,3,FALSE)="","",$D9813&amp;" "&amp;IF($G9813="9","J","O")&amp;" "&amp;$I9813&amp;" "&amp;IF($I9813&lt;=TEXT(★完成資料!$A$1,"yyyymm"),TEXT(★完成資料!$A$1,"yyyymm"),"999999")&amp; " " &amp; LEFT(F9813 &amp; "          ",10))))</f>
        <v xml:space="preserve">T O 202208 yyyy00 HV        </v>
      </c>
      <c r="B9813" s="68" t="s">
        <v>490</v>
      </c>
      <c r="C9813" s="68" t="s">
        <v>145</v>
      </c>
      <c r="D9813" s="68" t="s">
        <v>287</v>
      </c>
      <c r="E9813" s="68" t="s">
        <v>531</v>
      </c>
      <c r="F9813" s="68" t="s">
        <v>360</v>
      </c>
      <c r="G9813" s="68" t="s">
        <v>77</v>
      </c>
      <c r="H9813" s="68" t="s">
        <v>273</v>
      </c>
      <c r="I9813" s="68" t="s">
        <v>656</v>
      </c>
      <c r="J9813" s="65">
        <v>1808</v>
      </c>
      <c r="K9813" s="65">
        <v>785</v>
      </c>
      <c r="L9813" s="65">
        <v>410</v>
      </c>
      <c r="M9813" s="65" t="s">
        <v>495</v>
      </c>
    </row>
    <row r="9814" spans="1:13" ht="12.75" customHeight="1">
      <c r="A9814" s="65" t="str">
        <f>IF(ROW()=1,"KEY",IF(ISNA(VLOOKUP(B9814,車名対応マスタ!B:D,3,FALSE)),"",IF(VLOOKUP(B9814,車名対応マスタ!B:D,3,FALSE)="","",$D9814&amp;" "&amp;IF($G9814="9","J","O")&amp;" "&amp;$I9814&amp;" "&amp;IF($I9814&lt;=TEXT(★完成資料!$A$1,"yyyymm"),TEXT(★完成資料!$A$1,"yyyymm"),"999999")&amp; " " &amp; LEFT(F9814 &amp; "          ",10))))</f>
        <v xml:space="preserve">T O 202209 yyyy00 HV        </v>
      </c>
      <c r="B9814" s="68" t="s">
        <v>490</v>
      </c>
      <c r="C9814" s="68" t="s">
        <v>145</v>
      </c>
      <c r="D9814" s="68" t="s">
        <v>287</v>
      </c>
      <c r="E9814" s="68" t="s">
        <v>531</v>
      </c>
      <c r="F9814" s="68" t="s">
        <v>360</v>
      </c>
      <c r="G9814" s="68" t="s">
        <v>77</v>
      </c>
      <c r="H9814" s="68" t="s">
        <v>273</v>
      </c>
      <c r="I9814" s="68" t="s">
        <v>657</v>
      </c>
      <c r="J9814" s="65">
        <v>2689</v>
      </c>
      <c r="K9814" s="65">
        <v>48</v>
      </c>
      <c r="L9814" s="65">
        <v>410</v>
      </c>
      <c r="M9814" s="65" t="s">
        <v>495</v>
      </c>
    </row>
    <row r="9815" spans="1:13" ht="12.75" customHeight="1">
      <c r="A9815" s="65" t="str">
        <f>IF(ROW()=1,"KEY",IF(ISNA(VLOOKUP(B9815,車名対応マスタ!B:D,3,FALSE)),"",IF(VLOOKUP(B9815,車名対応マスタ!B:D,3,FALSE)="","",$D9815&amp;" "&amp;IF($G9815="9","J","O")&amp;" "&amp;$I9815&amp;" "&amp;IF($I9815&lt;=TEXT(★完成資料!$A$1,"yyyymm"),TEXT(★完成資料!$A$1,"yyyymm"),"999999")&amp; " " &amp; LEFT(F9815 &amp; "          ",10))))</f>
        <v xml:space="preserve">T O 202210 yyyy00 HV        </v>
      </c>
      <c r="B9815" s="68" t="s">
        <v>490</v>
      </c>
      <c r="C9815" s="68" t="s">
        <v>145</v>
      </c>
      <c r="D9815" s="68" t="s">
        <v>287</v>
      </c>
      <c r="E9815" s="68" t="s">
        <v>531</v>
      </c>
      <c r="F9815" s="68" t="s">
        <v>360</v>
      </c>
      <c r="G9815" s="68" t="s">
        <v>77</v>
      </c>
      <c r="H9815" s="68" t="s">
        <v>273</v>
      </c>
      <c r="I9815" s="68" t="s">
        <v>663</v>
      </c>
      <c r="J9815" s="65">
        <v>2473</v>
      </c>
      <c r="K9815" s="65">
        <v>299</v>
      </c>
      <c r="L9815" s="65">
        <v>410</v>
      </c>
      <c r="M9815" s="65" t="s">
        <v>495</v>
      </c>
    </row>
    <row r="9816" spans="1:13" ht="12.75" customHeight="1">
      <c r="A9816" s="65" t="str">
        <f>IF(ROW()=1,"KEY",IF(ISNA(VLOOKUP(B9816,車名対応マスタ!B:D,3,FALSE)),"",IF(VLOOKUP(B9816,車名対応マスタ!B:D,3,FALSE)="","",$D9816&amp;" "&amp;IF($G9816="9","J","O")&amp;" "&amp;$I9816&amp;" "&amp;IF($I9816&lt;=TEXT(★完成資料!$A$1,"yyyymm"),TEXT(★完成資料!$A$1,"yyyymm"),"999999")&amp; " " &amp; LEFT(F9816 &amp; "          ",10))))</f>
        <v xml:space="preserve">T O 202201 yyyy00 HV        </v>
      </c>
      <c r="B9816" s="68" t="s">
        <v>490</v>
      </c>
      <c r="C9816" s="68" t="s">
        <v>145</v>
      </c>
      <c r="D9816" s="68" t="s">
        <v>287</v>
      </c>
      <c r="E9816" s="68" t="s">
        <v>531</v>
      </c>
      <c r="F9816" s="68" t="s">
        <v>360</v>
      </c>
      <c r="G9816" s="68" t="s">
        <v>77</v>
      </c>
      <c r="H9816" s="68" t="s">
        <v>273</v>
      </c>
      <c r="I9816" s="68" t="s">
        <v>639</v>
      </c>
      <c r="J9816" s="65">
        <v>1269</v>
      </c>
      <c r="L9816" s="65">
        <v>408</v>
      </c>
      <c r="M9816" s="65" t="s">
        <v>496</v>
      </c>
    </row>
    <row r="9817" spans="1:13" ht="12.75" customHeight="1">
      <c r="A9817" s="65" t="str">
        <f>IF(ROW()=1,"KEY",IF(ISNA(VLOOKUP(B9817,車名対応マスタ!B:D,3,FALSE)),"",IF(VLOOKUP(B9817,車名対応マスタ!B:D,3,FALSE)="","",$D9817&amp;" "&amp;IF($G9817="9","J","O")&amp;" "&amp;$I9817&amp;" "&amp;IF($I9817&lt;=TEXT(★完成資料!$A$1,"yyyymm"),TEXT(★完成資料!$A$1,"yyyymm"),"999999")&amp; " " &amp; LEFT(F9817 &amp; "          ",10))))</f>
        <v xml:space="preserve">T O 202202 yyyy00 HV        </v>
      </c>
      <c r="B9817" s="68" t="s">
        <v>490</v>
      </c>
      <c r="C9817" s="68" t="s">
        <v>145</v>
      </c>
      <c r="D9817" s="68" t="s">
        <v>287</v>
      </c>
      <c r="E9817" s="68" t="s">
        <v>531</v>
      </c>
      <c r="F9817" s="68" t="s">
        <v>360</v>
      </c>
      <c r="G9817" s="68" t="s">
        <v>77</v>
      </c>
      <c r="H9817" s="68" t="s">
        <v>273</v>
      </c>
      <c r="I9817" s="68" t="s">
        <v>640</v>
      </c>
      <c r="J9817" s="65">
        <v>701</v>
      </c>
      <c r="L9817" s="65">
        <v>408</v>
      </c>
      <c r="M9817" s="65" t="s">
        <v>496</v>
      </c>
    </row>
    <row r="9818" spans="1:13" ht="12.75" customHeight="1">
      <c r="A9818" s="65" t="str">
        <f>IF(ROW()=1,"KEY",IF(ISNA(VLOOKUP(B9818,車名対応マスタ!B:D,3,FALSE)),"",IF(VLOOKUP(B9818,車名対応マスタ!B:D,3,FALSE)="","",$D9818&amp;" "&amp;IF($G9818="9","J","O")&amp;" "&amp;$I9818&amp;" "&amp;IF($I9818&lt;=TEXT(★完成資料!$A$1,"yyyymm"),TEXT(★完成資料!$A$1,"yyyymm"),"999999")&amp; " " &amp; LEFT(F9818 &amp; "          ",10))))</f>
        <v xml:space="preserve">T O 202203 yyyy00 HV        </v>
      </c>
      <c r="B9818" s="68" t="s">
        <v>490</v>
      </c>
      <c r="C9818" s="68" t="s">
        <v>145</v>
      </c>
      <c r="D9818" s="68" t="s">
        <v>287</v>
      </c>
      <c r="E9818" s="68" t="s">
        <v>531</v>
      </c>
      <c r="F9818" s="68" t="s">
        <v>360</v>
      </c>
      <c r="G9818" s="68" t="s">
        <v>77</v>
      </c>
      <c r="H9818" s="68" t="s">
        <v>273</v>
      </c>
      <c r="I9818" s="68" t="s">
        <v>641</v>
      </c>
      <c r="J9818" s="65">
        <v>2734</v>
      </c>
      <c r="L9818" s="65">
        <v>408</v>
      </c>
      <c r="M9818" s="65" t="s">
        <v>496</v>
      </c>
    </row>
    <row r="9819" spans="1:13" ht="12.75" customHeight="1">
      <c r="A9819" s="65" t="str">
        <f>IF(ROW()=1,"KEY",IF(ISNA(VLOOKUP(B9819,車名対応マスタ!B:D,3,FALSE)),"",IF(VLOOKUP(B9819,車名対応マスタ!B:D,3,FALSE)="","",$D9819&amp;" "&amp;IF($G9819="9","J","O")&amp;" "&amp;$I9819&amp;" "&amp;IF($I9819&lt;=TEXT(★完成資料!$A$1,"yyyymm"),TEXT(★完成資料!$A$1,"yyyymm"),"999999")&amp; " " &amp; LEFT(F9819 &amp; "          ",10))))</f>
        <v xml:space="preserve">T O 202204 yyyy00 HV        </v>
      </c>
      <c r="B9819" s="68" t="s">
        <v>490</v>
      </c>
      <c r="C9819" s="68" t="s">
        <v>145</v>
      </c>
      <c r="D9819" s="68" t="s">
        <v>287</v>
      </c>
      <c r="E9819" s="68" t="s">
        <v>531</v>
      </c>
      <c r="F9819" s="68" t="s">
        <v>360</v>
      </c>
      <c r="G9819" s="68" t="s">
        <v>77</v>
      </c>
      <c r="H9819" s="68" t="s">
        <v>273</v>
      </c>
      <c r="I9819" s="68" t="s">
        <v>642</v>
      </c>
      <c r="J9819" s="65">
        <v>1125</v>
      </c>
      <c r="L9819" s="65">
        <v>408</v>
      </c>
      <c r="M9819" s="65" t="s">
        <v>496</v>
      </c>
    </row>
    <row r="9820" spans="1:13" ht="12.75" customHeight="1">
      <c r="A9820" s="65" t="str">
        <f>IF(ROW()=1,"KEY",IF(ISNA(VLOOKUP(B9820,車名対応マスタ!B:D,3,FALSE)),"",IF(VLOOKUP(B9820,車名対応マスタ!B:D,3,FALSE)="","",$D9820&amp;" "&amp;IF($G9820="9","J","O")&amp;" "&amp;$I9820&amp;" "&amp;IF($I9820&lt;=TEXT(★完成資料!$A$1,"yyyymm"),TEXT(★完成資料!$A$1,"yyyymm"),"999999")&amp; " " &amp; LEFT(F9820 &amp; "          ",10))))</f>
        <v xml:space="preserve">T O 202205 yyyy00 HV        </v>
      </c>
      <c r="B9820" s="68" t="s">
        <v>490</v>
      </c>
      <c r="C9820" s="68" t="s">
        <v>145</v>
      </c>
      <c r="D9820" s="68" t="s">
        <v>287</v>
      </c>
      <c r="E9820" s="68" t="s">
        <v>531</v>
      </c>
      <c r="F9820" s="68" t="s">
        <v>360</v>
      </c>
      <c r="G9820" s="68" t="s">
        <v>77</v>
      </c>
      <c r="H9820" s="68" t="s">
        <v>273</v>
      </c>
      <c r="I9820" s="68" t="s">
        <v>647</v>
      </c>
      <c r="J9820" s="65">
        <v>853</v>
      </c>
      <c r="L9820" s="65">
        <v>408</v>
      </c>
      <c r="M9820" s="65" t="s">
        <v>496</v>
      </c>
    </row>
    <row r="9821" spans="1:13" ht="12.75" customHeight="1">
      <c r="A9821" s="65" t="str">
        <f>IF(ROW()=1,"KEY",IF(ISNA(VLOOKUP(B9821,車名対応マスタ!B:D,3,FALSE)),"",IF(VLOOKUP(B9821,車名対応マスタ!B:D,3,FALSE)="","",$D9821&amp;" "&amp;IF($G9821="9","J","O")&amp;" "&amp;$I9821&amp;" "&amp;IF($I9821&lt;=TEXT(★完成資料!$A$1,"yyyymm"),TEXT(★完成資料!$A$1,"yyyymm"),"999999")&amp; " " &amp; LEFT(F9821 &amp; "          ",10))))</f>
        <v xml:space="preserve">T O 202206 yyyy00 HV        </v>
      </c>
      <c r="B9821" s="68" t="s">
        <v>490</v>
      </c>
      <c r="C9821" s="68" t="s">
        <v>145</v>
      </c>
      <c r="D9821" s="68" t="s">
        <v>287</v>
      </c>
      <c r="E9821" s="68" t="s">
        <v>531</v>
      </c>
      <c r="F9821" s="68" t="s">
        <v>360</v>
      </c>
      <c r="G9821" s="68" t="s">
        <v>77</v>
      </c>
      <c r="H9821" s="68" t="s">
        <v>273</v>
      </c>
      <c r="I9821" s="68" t="s">
        <v>652</v>
      </c>
      <c r="J9821" s="65">
        <v>879</v>
      </c>
      <c r="L9821" s="65">
        <v>408</v>
      </c>
      <c r="M9821" s="65" t="s">
        <v>496</v>
      </c>
    </row>
    <row r="9822" spans="1:13" ht="12.75" customHeight="1">
      <c r="A9822" s="65" t="str">
        <f>IF(ROW()=1,"KEY",IF(ISNA(VLOOKUP(B9822,車名対応マスタ!B:D,3,FALSE)),"",IF(VLOOKUP(B9822,車名対応マスタ!B:D,3,FALSE)="","",$D9822&amp;" "&amp;IF($G9822="9","J","O")&amp;" "&amp;$I9822&amp;" "&amp;IF($I9822&lt;=TEXT(★完成資料!$A$1,"yyyymm"),TEXT(★完成資料!$A$1,"yyyymm"),"999999")&amp; " " &amp; LEFT(F9822 &amp; "          ",10))))</f>
        <v xml:space="preserve">T O 202207 yyyy00 HV        </v>
      </c>
      <c r="B9822" s="68" t="s">
        <v>490</v>
      </c>
      <c r="C9822" s="68" t="s">
        <v>145</v>
      </c>
      <c r="D9822" s="68" t="s">
        <v>287</v>
      </c>
      <c r="E9822" s="68" t="s">
        <v>531</v>
      </c>
      <c r="F9822" s="68" t="s">
        <v>360</v>
      </c>
      <c r="G9822" s="68" t="s">
        <v>77</v>
      </c>
      <c r="H9822" s="68" t="s">
        <v>273</v>
      </c>
      <c r="I9822" s="68" t="s">
        <v>655</v>
      </c>
      <c r="J9822" s="65">
        <v>1133</v>
      </c>
      <c r="K9822" s="65">
        <v>181</v>
      </c>
      <c r="L9822" s="65">
        <v>408</v>
      </c>
      <c r="M9822" s="65" t="s">
        <v>496</v>
      </c>
    </row>
    <row r="9823" spans="1:13" ht="12.75" customHeight="1">
      <c r="A9823" s="65" t="str">
        <f>IF(ROW()=1,"KEY",IF(ISNA(VLOOKUP(B9823,車名対応マスタ!B:D,3,FALSE)),"",IF(VLOOKUP(B9823,車名対応マスタ!B:D,3,FALSE)="","",$D9823&amp;" "&amp;IF($G9823="9","J","O")&amp;" "&amp;$I9823&amp;" "&amp;IF($I9823&lt;=TEXT(★完成資料!$A$1,"yyyymm"),TEXT(★完成資料!$A$1,"yyyymm"),"999999")&amp; " " &amp; LEFT(F9823 &amp; "          ",10))))</f>
        <v xml:space="preserve">T O 202208 yyyy00 HV        </v>
      </c>
      <c r="B9823" s="68" t="s">
        <v>490</v>
      </c>
      <c r="C9823" s="68" t="s">
        <v>145</v>
      </c>
      <c r="D9823" s="68" t="s">
        <v>287</v>
      </c>
      <c r="E9823" s="68" t="s">
        <v>531</v>
      </c>
      <c r="F9823" s="68" t="s">
        <v>360</v>
      </c>
      <c r="G9823" s="68" t="s">
        <v>77</v>
      </c>
      <c r="H9823" s="68" t="s">
        <v>273</v>
      </c>
      <c r="I9823" s="68" t="s">
        <v>656</v>
      </c>
      <c r="J9823" s="65">
        <v>633</v>
      </c>
      <c r="K9823" s="65">
        <v>22</v>
      </c>
      <c r="L9823" s="65">
        <v>408</v>
      </c>
      <c r="M9823" s="65" t="s">
        <v>496</v>
      </c>
    </row>
    <row r="9824" spans="1:13" ht="12.75" customHeight="1">
      <c r="A9824" s="65" t="str">
        <f>IF(ROW()=1,"KEY",IF(ISNA(VLOOKUP(B9824,車名対応マスタ!B:D,3,FALSE)),"",IF(VLOOKUP(B9824,車名対応マスタ!B:D,3,FALSE)="","",$D9824&amp;" "&amp;IF($G9824="9","J","O")&amp;" "&amp;$I9824&amp;" "&amp;IF($I9824&lt;=TEXT(★完成資料!$A$1,"yyyymm"),TEXT(★完成資料!$A$1,"yyyymm"),"999999")&amp; " " &amp; LEFT(F9824 &amp; "          ",10))))</f>
        <v xml:space="preserve">T O 202209 yyyy00 HV        </v>
      </c>
      <c r="B9824" s="68" t="s">
        <v>490</v>
      </c>
      <c r="C9824" s="68" t="s">
        <v>145</v>
      </c>
      <c r="D9824" s="68" t="s">
        <v>287</v>
      </c>
      <c r="E9824" s="68" t="s">
        <v>531</v>
      </c>
      <c r="F9824" s="68" t="s">
        <v>360</v>
      </c>
      <c r="G9824" s="68" t="s">
        <v>77</v>
      </c>
      <c r="H9824" s="68" t="s">
        <v>273</v>
      </c>
      <c r="I9824" s="68" t="s">
        <v>657</v>
      </c>
      <c r="J9824" s="65">
        <v>1832</v>
      </c>
      <c r="K9824" s="65">
        <v>665</v>
      </c>
      <c r="L9824" s="65">
        <v>408</v>
      </c>
      <c r="M9824" s="65" t="s">
        <v>496</v>
      </c>
    </row>
    <row r="9825" spans="1:13" ht="12.75" customHeight="1">
      <c r="A9825" s="65" t="str">
        <f>IF(ROW()=1,"KEY",IF(ISNA(VLOOKUP(B9825,車名対応マスタ!B:D,3,FALSE)),"",IF(VLOOKUP(B9825,車名対応マスタ!B:D,3,FALSE)="","",$D9825&amp;" "&amp;IF($G9825="9","J","O")&amp;" "&amp;$I9825&amp;" "&amp;IF($I9825&lt;=TEXT(★完成資料!$A$1,"yyyymm"),TEXT(★完成資料!$A$1,"yyyymm"),"999999")&amp; " " &amp; LEFT(F9825 &amp; "          ",10))))</f>
        <v xml:space="preserve">T O 202210 yyyy00 HV        </v>
      </c>
      <c r="B9825" s="68" t="s">
        <v>490</v>
      </c>
      <c r="C9825" s="68" t="s">
        <v>145</v>
      </c>
      <c r="D9825" s="68" t="s">
        <v>287</v>
      </c>
      <c r="E9825" s="68" t="s">
        <v>531</v>
      </c>
      <c r="F9825" s="68" t="s">
        <v>360</v>
      </c>
      <c r="G9825" s="68" t="s">
        <v>77</v>
      </c>
      <c r="H9825" s="68" t="s">
        <v>273</v>
      </c>
      <c r="I9825" s="68" t="s">
        <v>663</v>
      </c>
      <c r="J9825" s="65">
        <v>1257</v>
      </c>
      <c r="K9825" s="65">
        <v>668</v>
      </c>
      <c r="L9825" s="65">
        <v>408</v>
      </c>
      <c r="M9825" s="65" t="s">
        <v>496</v>
      </c>
    </row>
    <row r="9826" spans="1:13" ht="12.75" customHeight="1">
      <c r="A9826" s="65" t="str">
        <f>IF(ROW()=1,"KEY",IF(ISNA(VLOOKUP(B9826,車名対応マスタ!B:D,3,FALSE)),"",IF(VLOOKUP(B9826,車名対応マスタ!B:D,3,FALSE)="","",$D9826&amp;" "&amp;IF($G9826="9","J","O")&amp;" "&amp;$I9826&amp;" "&amp;IF($I9826&lt;=TEXT(★完成資料!$A$1,"yyyymm"),TEXT(★完成資料!$A$1,"yyyymm"),"999999")&amp; " " &amp; LEFT(F9826 &amp; "          ",10))))</f>
        <v xml:space="preserve">T O 202201 yyyy00 HV        </v>
      </c>
      <c r="B9826" s="68" t="s">
        <v>490</v>
      </c>
      <c r="C9826" s="68" t="s">
        <v>145</v>
      </c>
      <c r="D9826" s="68" t="s">
        <v>287</v>
      </c>
      <c r="E9826" s="68" t="s">
        <v>531</v>
      </c>
      <c r="F9826" s="68" t="s">
        <v>360</v>
      </c>
      <c r="G9826" s="68" t="s">
        <v>77</v>
      </c>
      <c r="H9826" s="68" t="s">
        <v>273</v>
      </c>
      <c r="I9826" s="68" t="s">
        <v>639</v>
      </c>
      <c r="J9826" s="65">
        <v>4774</v>
      </c>
      <c r="L9826" s="65">
        <v>414</v>
      </c>
      <c r="M9826" s="65" t="s">
        <v>377</v>
      </c>
    </row>
    <row r="9827" spans="1:13" ht="12.75" customHeight="1">
      <c r="A9827" s="65" t="str">
        <f>IF(ROW()=1,"KEY",IF(ISNA(VLOOKUP(B9827,車名対応マスタ!B:D,3,FALSE)),"",IF(VLOOKUP(B9827,車名対応マスタ!B:D,3,FALSE)="","",$D9827&amp;" "&amp;IF($G9827="9","J","O")&amp;" "&amp;$I9827&amp;" "&amp;IF($I9827&lt;=TEXT(★完成資料!$A$1,"yyyymm"),TEXT(★完成資料!$A$1,"yyyymm"),"999999")&amp; " " &amp; LEFT(F9827 &amp; "          ",10))))</f>
        <v xml:space="preserve">T O 202202 yyyy00 HV        </v>
      </c>
      <c r="B9827" s="68" t="s">
        <v>490</v>
      </c>
      <c r="C9827" s="68" t="s">
        <v>145</v>
      </c>
      <c r="D9827" s="68" t="s">
        <v>287</v>
      </c>
      <c r="E9827" s="68" t="s">
        <v>531</v>
      </c>
      <c r="F9827" s="68" t="s">
        <v>360</v>
      </c>
      <c r="G9827" s="68" t="s">
        <v>77</v>
      </c>
      <c r="H9827" s="68" t="s">
        <v>273</v>
      </c>
      <c r="I9827" s="68" t="s">
        <v>640</v>
      </c>
      <c r="J9827" s="65">
        <v>2756</v>
      </c>
      <c r="L9827" s="65">
        <v>414</v>
      </c>
      <c r="M9827" s="65" t="s">
        <v>377</v>
      </c>
    </row>
    <row r="9828" spans="1:13" ht="12.75" customHeight="1">
      <c r="A9828" s="65" t="str">
        <f>IF(ROW()=1,"KEY",IF(ISNA(VLOOKUP(B9828,車名対応マスタ!B:D,3,FALSE)),"",IF(VLOOKUP(B9828,車名対応マスタ!B:D,3,FALSE)="","",$D9828&amp;" "&amp;IF($G9828="9","J","O")&amp;" "&amp;$I9828&amp;" "&amp;IF($I9828&lt;=TEXT(★完成資料!$A$1,"yyyymm"),TEXT(★完成資料!$A$1,"yyyymm"),"999999")&amp; " " &amp; LEFT(F9828 &amp; "          ",10))))</f>
        <v xml:space="preserve">T O 202203 yyyy00 HV        </v>
      </c>
      <c r="B9828" s="68" t="s">
        <v>490</v>
      </c>
      <c r="C9828" s="68" t="s">
        <v>145</v>
      </c>
      <c r="D9828" s="68" t="s">
        <v>287</v>
      </c>
      <c r="E9828" s="68" t="s">
        <v>531</v>
      </c>
      <c r="F9828" s="68" t="s">
        <v>360</v>
      </c>
      <c r="G9828" s="68" t="s">
        <v>77</v>
      </c>
      <c r="H9828" s="68" t="s">
        <v>273</v>
      </c>
      <c r="I9828" s="68" t="s">
        <v>641</v>
      </c>
      <c r="J9828" s="65">
        <v>872</v>
      </c>
      <c r="L9828" s="65">
        <v>414</v>
      </c>
      <c r="M9828" s="65" t="s">
        <v>377</v>
      </c>
    </row>
    <row r="9829" spans="1:13" ht="12.75" customHeight="1">
      <c r="A9829" s="65" t="str">
        <f>IF(ROW()=1,"KEY",IF(ISNA(VLOOKUP(B9829,車名対応マスタ!B:D,3,FALSE)),"",IF(VLOOKUP(B9829,車名対応マスタ!B:D,3,FALSE)="","",$D9829&amp;" "&amp;IF($G9829="9","J","O")&amp;" "&amp;$I9829&amp;" "&amp;IF($I9829&lt;=TEXT(★完成資料!$A$1,"yyyymm"),TEXT(★完成資料!$A$1,"yyyymm"),"999999")&amp; " " &amp; LEFT(F9829 &amp; "          ",10))))</f>
        <v xml:space="preserve">T O 202204 yyyy00 HV        </v>
      </c>
      <c r="B9829" s="68" t="s">
        <v>490</v>
      </c>
      <c r="C9829" s="68" t="s">
        <v>145</v>
      </c>
      <c r="D9829" s="68" t="s">
        <v>287</v>
      </c>
      <c r="E9829" s="68" t="s">
        <v>531</v>
      </c>
      <c r="F9829" s="68" t="s">
        <v>360</v>
      </c>
      <c r="G9829" s="68" t="s">
        <v>77</v>
      </c>
      <c r="H9829" s="68" t="s">
        <v>273</v>
      </c>
      <c r="I9829" s="68" t="s">
        <v>642</v>
      </c>
      <c r="J9829" s="65">
        <v>3809</v>
      </c>
      <c r="L9829" s="65">
        <v>414</v>
      </c>
      <c r="M9829" s="65" t="s">
        <v>377</v>
      </c>
    </row>
    <row r="9830" spans="1:13" ht="12.75" customHeight="1">
      <c r="A9830" s="65" t="str">
        <f>IF(ROW()=1,"KEY",IF(ISNA(VLOOKUP(B9830,車名対応マスタ!B:D,3,FALSE)),"",IF(VLOOKUP(B9830,車名対応マスタ!B:D,3,FALSE)="","",$D9830&amp;" "&amp;IF($G9830="9","J","O")&amp;" "&amp;$I9830&amp;" "&amp;IF($I9830&lt;=TEXT(★完成資料!$A$1,"yyyymm"),TEXT(★完成資料!$A$1,"yyyymm"),"999999")&amp; " " &amp; LEFT(F9830 &amp; "          ",10))))</f>
        <v xml:space="preserve">T O 202205 yyyy00 HV        </v>
      </c>
      <c r="B9830" s="68" t="s">
        <v>490</v>
      </c>
      <c r="C9830" s="68" t="s">
        <v>145</v>
      </c>
      <c r="D9830" s="68" t="s">
        <v>287</v>
      </c>
      <c r="E9830" s="68" t="s">
        <v>531</v>
      </c>
      <c r="F9830" s="68" t="s">
        <v>360</v>
      </c>
      <c r="G9830" s="68" t="s">
        <v>77</v>
      </c>
      <c r="H9830" s="68" t="s">
        <v>273</v>
      </c>
      <c r="I9830" s="68" t="s">
        <v>647</v>
      </c>
      <c r="J9830" s="65">
        <v>2173</v>
      </c>
      <c r="L9830" s="65">
        <v>414</v>
      </c>
      <c r="M9830" s="65" t="s">
        <v>377</v>
      </c>
    </row>
    <row r="9831" spans="1:13" ht="12.75" customHeight="1">
      <c r="A9831" s="65" t="str">
        <f>IF(ROW()=1,"KEY",IF(ISNA(VLOOKUP(B9831,車名対応マスタ!B:D,3,FALSE)),"",IF(VLOOKUP(B9831,車名対応マスタ!B:D,3,FALSE)="","",$D9831&amp;" "&amp;IF($G9831="9","J","O")&amp;" "&amp;$I9831&amp;" "&amp;IF($I9831&lt;=TEXT(★完成資料!$A$1,"yyyymm"),TEXT(★完成資料!$A$1,"yyyymm"),"999999")&amp; " " &amp; LEFT(F9831 &amp; "          ",10))))</f>
        <v xml:space="preserve">T O 202206 yyyy00 HV        </v>
      </c>
      <c r="B9831" s="68" t="s">
        <v>490</v>
      </c>
      <c r="C9831" s="68" t="s">
        <v>145</v>
      </c>
      <c r="D9831" s="68" t="s">
        <v>287</v>
      </c>
      <c r="E9831" s="68" t="s">
        <v>531</v>
      </c>
      <c r="F9831" s="68" t="s">
        <v>360</v>
      </c>
      <c r="G9831" s="68" t="s">
        <v>77</v>
      </c>
      <c r="H9831" s="68" t="s">
        <v>273</v>
      </c>
      <c r="I9831" s="68" t="s">
        <v>652</v>
      </c>
      <c r="J9831" s="65">
        <v>1676</v>
      </c>
      <c r="L9831" s="65">
        <v>414</v>
      </c>
      <c r="M9831" s="65" t="s">
        <v>377</v>
      </c>
    </row>
    <row r="9832" spans="1:13" ht="12.75" customHeight="1">
      <c r="A9832" s="65" t="str">
        <f>IF(ROW()=1,"KEY",IF(ISNA(VLOOKUP(B9832,車名対応マスタ!B:D,3,FALSE)),"",IF(VLOOKUP(B9832,車名対応マスタ!B:D,3,FALSE)="","",$D9832&amp;" "&amp;IF($G9832="9","J","O")&amp;" "&amp;$I9832&amp;" "&amp;IF($I9832&lt;=TEXT(★完成資料!$A$1,"yyyymm"),TEXT(★完成資料!$A$1,"yyyymm"),"999999")&amp; " " &amp; LEFT(F9832 &amp; "          ",10))))</f>
        <v xml:space="preserve">T O 202207 yyyy00 HV        </v>
      </c>
      <c r="B9832" s="68" t="s">
        <v>490</v>
      </c>
      <c r="C9832" s="68" t="s">
        <v>145</v>
      </c>
      <c r="D9832" s="68" t="s">
        <v>287</v>
      </c>
      <c r="E9832" s="68" t="s">
        <v>531</v>
      </c>
      <c r="F9832" s="68" t="s">
        <v>360</v>
      </c>
      <c r="G9832" s="68" t="s">
        <v>77</v>
      </c>
      <c r="H9832" s="68" t="s">
        <v>273</v>
      </c>
      <c r="I9832" s="68" t="s">
        <v>655</v>
      </c>
      <c r="J9832" s="65">
        <v>2535</v>
      </c>
      <c r="K9832" s="65">
        <v>1</v>
      </c>
      <c r="L9832" s="65">
        <v>414</v>
      </c>
      <c r="M9832" s="65" t="s">
        <v>377</v>
      </c>
    </row>
    <row r="9833" spans="1:13" ht="12.75" customHeight="1">
      <c r="A9833" s="65" t="str">
        <f>IF(ROW()=1,"KEY",IF(ISNA(VLOOKUP(B9833,車名対応マスタ!B:D,3,FALSE)),"",IF(VLOOKUP(B9833,車名対応マスタ!B:D,3,FALSE)="","",$D9833&amp;" "&amp;IF($G9833="9","J","O")&amp;" "&amp;$I9833&amp;" "&amp;IF($I9833&lt;=TEXT(★完成資料!$A$1,"yyyymm"),TEXT(★完成資料!$A$1,"yyyymm"),"999999")&amp; " " &amp; LEFT(F9833 &amp; "          ",10))))</f>
        <v xml:space="preserve">T O 202208 yyyy00 HV        </v>
      </c>
      <c r="B9833" s="68" t="s">
        <v>490</v>
      </c>
      <c r="C9833" s="68" t="s">
        <v>145</v>
      </c>
      <c r="D9833" s="68" t="s">
        <v>287</v>
      </c>
      <c r="E9833" s="68" t="s">
        <v>531</v>
      </c>
      <c r="F9833" s="68" t="s">
        <v>360</v>
      </c>
      <c r="G9833" s="68" t="s">
        <v>77</v>
      </c>
      <c r="H9833" s="68" t="s">
        <v>273</v>
      </c>
      <c r="I9833" s="68" t="s">
        <v>656</v>
      </c>
      <c r="J9833" s="65">
        <v>1484</v>
      </c>
      <c r="K9833" s="65">
        <v>119</v>
      </c>
      <c r="L9833" s="65">
        <v>414</v>
      </c>
      <c r="M9833" s="65" t="s">
        <v>377</v>
      </c>
    </row>
    <row r="9834" spans="1:13" ht="12.75" customHeight="1">
      <c r="A9834" s="65" t="str">
        <f>IF(ROW()=1,"KEY",IF(ISNA(VLOOKUP(B9834,車名対応マスタ!B:D,3,FALSE)),"",IF(VLOOKUP(B9834,車名対応マスタ!B:D,3,FALSE)="","",$D9834&amp;" "&amp;IF($G9834="9","J","O")&amp;" "&amp;$I9834&amp;" "&amp;IF($I9834&lt;=TEXT(★完成資料!$A$1,"yyyymm"),TEXT(★完成資料!$A$1,"yyyymm"),"999999")&amp; " " &amp; LEFT(F9834 &amp; "          ",10))))</f>
        <v xml:space="preserve">T O 202209 yyyy00 HV        </v>
      </c>
      <c r="B9834" s="68" t="s">
        <v>490</v>
      </c>
      <c r="C9834" s="68" t="s">
        <v>145</v>
      </c>
      <c r="D9834" s="68" t="s">
        <v>287</v>
      </c>
      <c r="E9834" s="68" t="s">
        <v>531</v>
      </c>
      <c r="F9834" s="68" t="s">
        <v>360</v>
      </c>
      <c r="G9834" s="68" t="s">
        <v>77</v>
      </c>
      <c r="H9834" s="68" t="s">
        <v>273</v>
      </c>
      <c r="I9834" s="68" t="s">
        <v>657</v>
      </c>
      <c r="J9834" s="65">
        <v>1899</v>
      </c>
      <c r="K9834" s="65">
        <v>790</v>
      </c>
      <c r="L9834" s="65">
        <v>414</v>
      </c>
      <c r="M9834" s="65" t="s">
        <v>377</v>
      </c>
    </row>
    <row r="9835" spans="1:13" ht="12.75" customHeight="1">
      <c r="A9835" s="65" t="str">
        <f>IF(ROW()=1,"KEY",IF(ISNA(VLOOKUP(B9835,車名対応マスタ!B:D,3,FALSE)),"",IF(VLOOKUP(B9835,車名対応マスタ!B:D,3,FALSE)="","",$D9835&amp;" "&amp;IF($G9835="9","J","O")&amp;" "&amp;$I9835&amp;" "&amp;IF($I9835&lt;=TEXT(★完成資料!$A$1,"yyyymm"),TEXT(★完成資料!$A$1,"yyyymm"),"999999")&amp; " " &amp; LEFT(F9835 &amp; "          ",10))))</f>
        <v xml:space="preserve">T O 202210 yyyy00 HV        </v>
      </c>
      <c r="B9835" s="68" t="s">
        <v>490</v>
      </c>
      <c r="C9835" s="68" t="s">
        <v>145</v>
      </c>
      <c r="D9835" s="68" t="s">
        <v>287</v>
      </c>
      <c r="E9835" s="68" t="s">
        <v>531</v>
      </c>
      <c r="F9835" s="68" t="s">
        <v>360</v>
      </c>
      <c r="G9835" s="68" t="s">
        <v>77</v>
      </c>
      <c r="H9835" s="68" t="s">
        <v>273</v>
      </c>
      <c r="I9835" s="68" t="s">
        <v>663</v>
      </c>
      <c r="J9835" s="65">
        <v>2643</v>
      </c>
      <c r="K9835" s="65">
        <v>1190</v>
      </c>
      <c r="L9835" s="65">
        <v>414</v>
      </c>
      <c r="M9835" s="65" t="s">
        <v>377</v>
      </c>
    </row>
    <row r="9836" spans="1:13" ht="12.75" customHeight="1">
      <c r="A9836" s="65" t="str">
        <f>IF(ROW()=1,"KEY",IF(ISNA(VLOOKUP(B9836,車名対応マスタ!B:D,3,FALSE)),"",IF(VLOOKUP(B9836,車名対応マスタ!B:D,3,FALSE)="","",$D9836&amp;" "&amp;IF($G9836="9","J","O")&amp;" "&amp;$I9836&amp;" "&amp;IF($I9836&lt;=TEXT(★完成資料!$A$1,"yyyymm"),TEXT(★完成資料!$A$1,"yyyymm"),"999999")&amp; " " &amp; LEFT(F9836 &amp; "          ",10))))</f>
        <v xml:space="preserve">T O 202201 yyyy00 HV        </v>
      </c>
      <c r="B9836" s="68" t="s">
        <v>490</v>
      </c>
      <c r="C9836" s="68" t="s">
        <v>145</v>
      </c>
      <c r="D9836" s="68" t="s">
        <v>287</v>
      </c>
      <c r="E9836" s="68" t="s">
        <v>531</v>
      </c>
      <c r="F9836" s="68" t="s">
        <v>360</v>
      </c>
      <c r="G9836" s="68" t="s">
        <v>77</v>
      </c>
      <c r="H9836" s="68" t="s">
        <v>273</v>
      </c>
      <c r="I9836" s="68" t="s">
        <v>639</v>
      </c>
      <c r="J9836" s="65">
        <v>1770</v>
      </c>
      <c r="L9836" s="65">
        <v>424</v>
      </c>
      <c r="M9836" s="65" t="s">
        <v>378</v>
      </c>
    </row>
    <row r="9837" spans="1:13" ht="12.75" customHeight="1">
      <c r="A9837" s="65" t="str">
        <f>IF(ROW()=1,"KEY",IF(ISNA(VLOOKUP(B9837,車名対応マスタ!B:D,3,FALSE)),"",IF(VLOOKUP(B9837,車名対応マスタ!B:D,3,FALSE)="","",$D9837&amp;" "&amp;IF($G9837="9","J","O")&amp;" "&amp;$I9837&amp;" "&amp;IF($I9837&lt;=TEXT(★完成資料!$A$1,"yyyymm"),TEXT(★完成資料!$A$1,"yyyymm"),"999999")&amp; " " &amp; LEFT(F9837 &amp; "          ",10))))</f>
        <v xml:space="preserve">T O 202202 yyyy00 HV        </v>
      </c>
      <c r="B9837" s="68" t="s">
        <v>490</v>
      </c>
      <c r="C9837" s="68" t="s">
        <v>145</v>
      </c>
      <c r="D9837" s="68" t="s">
        <v>287</v>
      </c>
      <c r="E9837" s="68" t="s">
        <v>531</v>
      </c>
      <c r="F9837" s="68" t="s">
        <v>360</v>
      </c>
      <c r="G9837" s="68" t="s">
        <v>77</v>
      </c>
      <c r="H9837" s="68" t="s">
        <v>273</v>
      </c>
      <c r="I9837" s="68" t="s">
        <v>640</v>
      </c>
      <c r="J9837" s="65">
        <v>976</v>
      </c>
      <c r="L9837" s="65">
        <v>424</v>
      </c>
      <c r="M9837" s="65" t="s">
        <v>378</v>
      </c>
    </row>
    <row r="9838" spans="1:13" ht="12.75" customHeight="1">
      <c r="A9838" s="65" t="str">
        <f>IF(ROW()=1,"KEY",IF(ISNA(VLOOKUP(B9838,車名対応マスタ!B:D,3,FALSE)),"",IF(VLOOKUP(B9838,車名対応マスタ!B:D,3,FALSE)="","",$D9838&amp;" "&amp;IF($G9838="9","J","O")&amp;" "&amp;$I9838&amp;" "&amp;IF($I9838&lt;=TEXT(★完成資料!$A$1,"yyyymm"),TEXT(★完成資料!$A$1,"yyyymm"),"999999")&amp; " " &amp; LEFT(F9838 &amp; "          ",10))))</f>
        <v xml:space="preserve">T O 202203 yyyy00 HV        </v>
      </c>
      <c r="B9838" s="68" t="s">
        <v>490</v>
      </c>
      <c r="C9838" s="68" t="s">
        <v>145</v>
      </c>
      <c r="D9838" s="68" t="s">
        <v>287</v>
      </c>
      <c r="E9838" s="68" t="s">
        <v>531</v>
      </c>
      <c r="F9838" s="68" t="s">
        <v>360</v>
      </c>
      <c r="G9838" s="68" t="s">
        <v>77</v>
      </c>
      <c r="H9838" s="68" t="s">
        <v>273</v>
      </c>
      <c r="I9838" s="68" t="s">
        <v>641</v>
      </c>
      <c r="J9838" s="65">
        <v>442</v>
      </c>
      <c r="L9838" s="65">
        <v>424</v>
      </c>
      <c r="M9838" s="65" t="s">
        <v>378</v>
      </c>
    </row>
    <row r="9839" spans="1:13" ht="12.75" customHeight="1">
      <c r="A9839" s="65" t="str">
        <f>IF(ROW()=1,"KEY",IF(ISNA(VLOOKUP(B9839,車名対応マスタ!B:D,3,FALSE)),"",IF(VLOOKUP(B9839,車名対応マスタ!B:D,3,FALSE)="","",$D9839&amp;" "&amp;IF($G9839="9","J","O")&amp;" "&amp;$I9839&amp;" "&amp;IF($I9839&lt;=TEXT(★完成資料!$A$1,"yyyymm"),TEXT(★完成資料!$A$1,"yyyymm"),"999999")&amp; " " &amp; LEFT(F9839 &amp; "          ",10))))</f>
        <v xml:space="preserve">T O 202204 yyyy00 HV        </v>
      </c>
      <c r="B9839" s="68" t="s">
        <v>490</v>
      </c>
      <c r="C9839" s="68" t="s">
        <v>145</v>
      </c>
      <c r="D9839" s="68" t="s">
        <v>287</v>
      </c>
      <c r="E9839" s="68" t="s">
        <v>531</v>
      </c>
      <c r="F9839" s="68" t="s">
        <v>360</v>
      </c>
      <c r="G9839" s="68" t="s">
        <v>77</v>
      </c>
      <c r="H9839" s="68" t="s">
        <v>273</v>
      </c>
      <c r="I9839" s="68" t="s">
        <v>642</v>
      </c>
      <c r="J9839" s="65">
        <v>740</v>
      </c>
      <c r="L9839" s="65">
        <v>424</v>
      </c>
      <c r="M9839" s="65" t="s">
        <v>378</v>
      </c>
    </row>
    <row r="9840" spans="1:13" ht="12.75" customHeight="1">
      <c r="A9840" s="65" t="str">
        <f>IF(ROW()=1,"KEY",IF(ISNA(VLOOKUP(B9840,車名対応マスタ!B:D,3,FALSE)),"",IF(VLOOKUP(B9840,車名対応マスタ!B:D,3,FALSE)="","",$D9840&amp;" "&amp;IF($G9840="9","J","O")&amp;" "&amp;$I9840&amp;" "&amp;IF($I9840&lt;=TEXT(★完成資料!$A$1,"yyyymm"),TEXT(★完成資料!$A$1,"yyyymm"),"999999")&amp; " " &amp; LEFT(F9840 &amp; "          ",10))))</f>
        <v xml:space="preserve">T O 202205 yyyy00 HV        </v>
      </c>
      <c r="B9840" s="68" t="s">
        <v>490</v>
      </c>
      <c r="C9840" s="68" t="s">
        <v>145</v>
      </c>
      <c r="D9840" s="68" t="s">
        <v>287</v>
      </c>
      <c r="E9840" s="68" t="s">
        <v>531</v>
      </c>
      <c r="F9840" s="68" t="s">
        <v>360</v>
      </c>
      <c r="G9840" s="68" t="s">
        <v>77</v>
      </c>
      <c r="H9840" s="68" t="s">
        <v>273</v>
      </c>
      <c r="I9840" s="68" t="s">
        <v>647</v>
      </c>
      <c r="J9840" s="65">
        <v>798</v>
      </c>
      <c r="L9840" s="65">
        <v>424</v>
      </c>
      <c r="M9840" s="65" t="s">
        <v>378</v>
      </c>
    </row>
    <row r="9841" spans="1:13" ht="12.75" customHeight="1">
      <c r="A9841" s="65" t="str">
        <f>IF(ROW()=1,"KEY",IF(ISNA(VLOOKUP(B9841,車名対応マスタ!B:D,3,FALSE)),"",IF(VLOOKUP(B9841,車名対応マスタ!B:D,3,FALSE)="","",$D9841&amp;" "&amp;IF($G9841="9","J","O")&amp;" "&amp;$I9841&amp;" "&amp;IF($I9841&lt;=TEXT(★完成資料!$A$1,"yyyymm"),TEXT(★完成資料!$A$1,"yyyymm"),"999999")&amp; " " &amp; LEFT(F9841 &amp; "          ",10))))</f>
        <v xml:space="preserve">T O 202206 yyyy00 HV        </v>
      </c>
      <c r="B9841" s="68" t="s">
        <v>490</v>
      </c>
      <c r="C9841" s="68" t="s">
        <v>145</v>
      </c>
      <c r="D9841" s="68" t="s">
        <v>287</v>
      </c>
      <c r="E9841" s="68" t="s">
        <v>531</v>
      </c>
      <c r="F9841" s="68" t="s">
        <v>360</v>
      </c>
      <c r="G9841" s="68" t="s">
        <v>77</v>
      </c>
      <c r="H9841" s="68" t="s">
        <v>273</v>
      </c>
      <c r="I9841" s="68" t="s">
        <v>652</v>
      </c>
      <c r="J9841" s="65">
        <v>1053</v>
      </c>
      <c r="L9841" s="65">
        <v>424</v>
      </c>
      <c r="M9841" s="65" t="s">
        <v>378</v>
      </c>
    </row>
    <row r="9842" spans="1:13" ht="12.75" customHeight="1">
      <c r="A9842" s="65" t="str">
        <f>IF(ROW()=1,"KEY",IF(ISNA(VLOOKUP(B9842,車名対応マスタ!B:D,3,FALSE)),"",IF(VLOOKUP(B9842,車名対応マスタ!B:D,3,FALSE)="","",$D9842&amp;" "&amp;IF($G9842="9","J","O")&amp;" "&amp;$I9842&amp;" "&amp;IF($I9842&lt;=TEXT(★完成資料!$A$1,"yyyymm"),TEXT(★完成資料!$A$1,"yyyymm"),"999999")&amp; " " &amp; LEFT(F9842 &amp; "          ",10))))</f>
        <v xml:space="preserve">T O 202207 yyyy00 HV        </v>
      </c>
      <c r="B9842" s="68" t="s">
        <v>490</v>
      </c>
      <c r="C9842" s="68" t="s">
        <v>145</v>
      </c>
      <c r="D9842" s="68" t="s">
        <v>287</v>
      </c>
      <c r="E9842" s="68" t="s">
        <v>531</v>
      </c>
      <c r="F9842" s="68" t="s">
        <v>360</v>
      </c>
      <c r="G9842" s="68" t="s">
        <v>77</v>
      </c>
      <c r="H9842" s="68" t="s">
        <v>273</v>
      </c>
      <c r="I9842" s="68" t="s">
        <v>655</v>
      </c>
      <c r="J9842" s="65">
        <v>1335</v>
      </c>
      <c r="L9842" s="65">
        <v>424</v>
      </c>
      <c r="M9842" s="65" t="s">
        <v>378</v>
      </c>
    </row>
    <row r="9843" spans="1:13" ht="12.75" customHeight="1">
      <c r="A9843" s="65" t="str">
        <f>IF(ROW()=1,"KEY",IF(ISNA(VLOOKUP(B9843,車名対応マスタ!B:D,3,FALSE)),"",IF(VLOOKUP(B9843,車名対応マスタ!B:D,3,FALSE)="","",$D9843&amp;" "&amp;IF($G9843="9","J","O")&amp;" "&amp;$I9843&amp;" "&amp;IF($I9843&lt;=TEXT(★完成資料!$A$1,"yyyymm"),TEXT(★完成資料!$A$1,"yyyymm"),"999999")&amp; " " &amp; LEFT(F9843 &amp; "          ",10))))</f>
        <v xml:space="preserve">T O 202208 yyyy00 HV        </v>
      </c>
      <c r="B9843" s="68" t="s">
        <v>490</v>
      </c>
      <c r="C9843" s="68" t="s">
        <v>145</v>
      </c>
      <c r="D9843" s="68" t="s">
        <v>287</v>
      </c>
      <c r="E9843" s="68" t="s">
        <v>531</v>
      </c>
      <c r="F9843" s="68" t="s">
        <v>360</v>
      </c>
      <c r="G9843" s="68" t="s">
        <v>77</v>
      </c>
      <c r="H9843" s="68" t="s">
        <v>273</v>
      </c>
      <c r="I9843" s="68" t="s">
        <v>656</v>
      </c>
      <c r="J9843" s="65">
        <v>953</v>
      </c>
      <c r="K9843" s="65">
        <v>305</v>
      </c>
      <c r="L9843" s="65">
        <v>424</v>
      </c>
      <c r="M9843" s="65" t="s">
        <v>378</v>
      </c>
    </row>
    <row r="9844" spans="1:13" ht="12.75" customHeight="1">
      <c r="A9844" s="65" t="str">
        <f>IF(ROW()=1,"KEY",IF(ISNA(VLOOKUP(B9844,車名対応マスタ!B:D,3,FALSE)),"",IF(VLOOKUP(B9844,車名対応マスタ!B:D,3,FALSE)="","",$D9844&amp;" "&amp;IF($G9844="9","J","O")&amp;" "&amp;$I9844&amp;" "&amp;IF($I9844&lt;=TEXT(★完成資料!$A$1,"yyyymm"),TEXT(★完成資料!$A$1,"yyyymm"),"999999")&amp; " " &amp; LEFT(F9844 &amp; "          ",10))))</f>
        <v xml:space="preserve">T O 202209 yyyy00 HV        </v>
      </c>
      <c r="B9844" s="68" t="s">
        <v>490</v>
      </c>
      <c r="C9844" s="68" t="s">
        <v>145</v>
      </c>
      <c r="D9844" s="68" t="s">
        <v>287</v>
      </c>
      <c r="E9844" s="68" t="s">
        <v>531</v>
      </c>
      <c r="F9844" s="68" t="s">
        <v>360</v>
      </c>
      <c r="G9844" s="68" t="s">
        <v>77</v>
      </c>
      <c r="H9844" s="68" t="s">
        <v>273</v>
      </c>
      <c r="I9844" s="68" t="s">
        <v>657</v>
      </c>
      <c r="J9844" s="65">
        <v>1036</v>
      </c>
      <c r="K9844" s="65">
        <v>174</v>
      </c>
      <c r="L9844" s="65">
        <v>424</v>
      </c>
      <c r="M9844" s="65" t="s">
        <v>378</v>
      </c>
    </row>
    <row r="9845" spans="1:13" ht="12.75" customHeight="1">
      <c r="A9845" s="65" t="str">
        <f>IF(ROW()=1,"KEY",IF(ISNA(VLOOKUP(B9845,車名対応マスタ!B:D,3,FALSE)),"",IF(VLOOKUP(B9845,車名対応マスタ!B:D,3,FALSE)="","",$D9845&amp;" "&amp;IF($G9845="9","J","O")&amp;" "&amp;$I9845&amp;" "&amp;IF($I9845&lt;=TEXT(★完成資料!$A$1,"yyyymm"),TEXT(★完成資料!$A$1,"yyyymm"),"999999")&amp; " " &amp; LEFT(F9845 &amp; "          ",10))))</f>
        <v xml:space="preserve">T O 202210 yyyy00 HV        </v>
      </c>
      <c r="B9845" s="68" t="s">
        <v>490</v>
      </c>
      <c r="C9845" s="68" t="s">
        <v>145</v>
      </c>
      <c r="D9845" s="68" t="s">
        <v>287</v>
      </c>
      <c r="E9845" s="68" t="s">
        <v>531</v>
      </c>
      <c r="F9845" s="68" t="s">
        <v>360</v>
      </c>
      <c r="G9845" s="68" t="s">
        <v>77</v>
      </c>
      <c r="H9845" s="68" t="s">
        <v>273</v>
      </c>
      <c r="I9845" s="68" t="s">
        <v>663</v>
      </c>
      <c r="J9845" s="65">
        <v>1021</v>
      </c>
      <c r="K9845" s="65">
        <v>443</v>
      </c>
      <c r="L9845" s="65">
        <v>424</v>
      </c>
      <c r="M9845" s="65" t="s">
        <v>378</v>
      </c>
    </row>
    <row r="9846" spans="1:13" ht="12.75" customHeight="1">
      <c r="A9846" s="65" t="str">
        <f>IF(ROW()=1,"KEY",IF(ISNA(VLOOKUP(B9846,車名対応マスタ!B:D,3,FALSE)),"",IF(VLOOKUP(B9846,車名対応マスタ!B:D,3,FALSE)="","",$D9846&amp;" "&amp;IF($G9846="9","J","O")&amp;" "&amp;$I9846&amp;" "&amp;IF($I9846&lt;=TEXT(★完成資料!$A$1,"yyyymm"),TEXT(★完成資料!$A$1,"yyyymm"),"999999")&amp; " " &amp; LEFT(F9846 &amp; "          ",10))))</f>
        <v xml:space="preserve">T O 202201 yyyy00 HV        </v>
      </c>
      <c r="B9846" s="68" t="s">
        <v>490</v>
      </c>
      <c r="C9846" s="68" t="s">
        <v>145</v>
      </c>
      <c r="D9846" s="68" t="s">
        <v>287</v>
      </c>
      <c r="E9846" s="68" t="s">
        <v>531</v>
      </c>
      <c r="F9846" s="68" t="s">
        <v>360</v>
      </c>
      <c r="G9846" s="68" t="s">
        <v>77</v>
      </c>
      <c r="H9846" s="68" t="s">
        <v>273</v>
      </c>
      <c r="I9846" s="68" t="s">
        <v>639</v>
      </c>
      <c r="J9846" s="65">
        <v>735</v>
      </c>
      <c r="L9846" s="65">
        <v>419</v>
      </c>
      <c r="M9846" s="65" t="s">
        <v>262</v>
      </c>
    </row>
    <row r="9847" spans="1:13" ht="12.75" customHeight="1">
      <c r="A9847" s="65" t="str">
        <f>IF(ROW()=1,"KEY",IF(ISNA(VLOOKUP(B9847,車名対応マスタ!B:D,3,FALSE)),"",IF(VLOOKUP(B9847,車名対応マスタ!B:D,3,FALSE)="","",$D9847&amp;" "&amp;IF($G9847="9","J","O")&amp;" "&amp;$I9847&amp;" "&amp;IF($I9847&lt;=TEXT(★完成資料!$A$1,"yyyymm"),TEXT(★完成資料!$A$1,"yyyymm"),"999999")&amp; " " &amp; LEFT(F9847 &amp; "          ",10))))</f>
        <v xml:space="preserve">T O 202202 yyyy00 HV        </v>
      </c>
      <c r="B9847" s="68" t="s">
        <v>490</v>
      </c>
      <c r="C9847" s="68" t="s">
        <v>145</v>
      </c>
      <c r="D9847" s="68" t="s">
        <v>287</v>
      </c>
      <c r="E9847" s="68" t="s">
        <v>531</v>
      </c>
      <c r="F9847" s="68" t="s">
        <v>360</v>
      </c>
      <c r="G9847" s="68" t="s">
        <v>77</v>
      </c>
      <c r="H9847" s="68" t="s">
        <v>273</v>
      </c>
      <c r="I9847" s="68" t="s">
        <v>640</v>
      </c>
      <c r="J9847" s="65">
        <v>196</v>
      </c>
      <c r="L9847" s="65">
        <v>419</v>
      </c>
      <c r="M9847" s="65" t="s">
        <v>262</v>
      </c>
    </row>
    <row r="9848" spans="1:13" ht="12.75" customHeight="1">
      <c r="A9848" s="65" t="str">
        <f>IF(ROW()=1,"KEY",IF(ISNA(VLOOKUP(B9848,車名対応マスタ!B:D,3,FALSE)),"",IF(VLOOKUP(B9848,車名対応マスタ!B:D,3,FALSE)="","",$D9848&amp;" "&amp;IF($G9848="9","J","O")&amp;" "&amp;$I9848&amp;" "&amp;IF($I9848&lt;=TEXT(★完成資料!$A$1,"yyyymm"),TEXT(★完成資料!$A$1,"yyyymm"),"999999")&amp; " " &amp; LEFT(F9848 &amp; "          ",10))))</f>
        <v xml:space="preserve">T O 202203 yyyy00 HV        </v>
      </c>
      <c r="B9848" s="68" t="s">
        <v>490</v>
      </c>
      <c r="C9848" s="68" t="s">
        <v>145</v>
      </c>
      <c r="D9848" s="68" t="s">
        <v>287</v>
      </c>
      <c r="E9848" s="68" t="s">
        <v>531</v>
      </c>
      <c r="F9848" s="68" t="s">
        <v>360</v>
      </c>
      <c r="G9848" s="68" t="s">
        <v>77</v>
      </c>
      <c r="H9848" s="68" t="s">
        <v>273</v>
      </c>
      <c r="I9848" s="68" t="s">
        <v>641</v>
      </c>
      <c r="J9848" s="65">
        <v>100</v>
      </c>
      <c r="L9848" s="65">
        <v>419</v>
      </c>
      <c r="M9848" s="65" t="s">
        <v>262</v>
      </c>
    </row>
    <row r="9849" spans="1:13" ht="12.75" customHeight="1">
      <c r="A9849" s="65" t="str">
        <f>IF(ROW()=1,"KEY",IF(ISNA(VLOOKUP(B9849,車名対応マスタ!B:D,3,FALSE)),"",IF(VLOOKUP(B9849,車名対応マスタ!B:D,3,FALSE)="","",$D9849&amp;" "&amp;IF($G9849="9","J","O")&amp;" "&amp;$I9849&amp;" "&amp;IF($I9849&lt;=TEXT(★完成資料!$A$1,"yyyymm"),TEXT(★完成資料!$A$1,"yyyymm"),"999999")&amp; " " &amp; LEFT(F9849 &amp; "          ",10))))</f>
        <v xml:space="preserve">T O 202204 yyyy00 HV        </v>
      </c>
      <c r="B9849" s="68" t="s">
        <v>490</v>
      </c>
      <c r="C9849" s="68" t="s">
        <v>145</v>
      </c>
      <c r="D9849" s="68" t="s">
        <v>287</v>
      </c>
      <c r="E9849" s="68" t="s">
        <v>531</v>
      </c>
      <c r="F9849" s="68" t="s">
        <v>360</v>
      </c>
      <c r="G9849" s="68" t="s">
        <v>77</v>
      </c>
      <c r="H9849" s="68" t="s">
        <v>273</v>
      </c>
      <c r="I9849" s="68" t="s">
        <v>642</v>
      </c>
      <c r="J9849" s="65">
        <v>362</v>
      </c>
      <c r="L9849" s="65">
        <v>419</v>
      </c>
      <c r="M9849" s="65" t="s">
        <v>262</v>
      </c>
    </row>
    <row r="9850" spans="1:13" ht="12.75" customHeight="1">
      <c r="A9850" s="65" t="str">
        <f>IF(ROW()=1,"KEY",IF(ISNA(VLOOKUP(B9850,車名対応マスタ!B:D,3,FALSE)),"",IF(VLOOKUP(B9850,車名対応マスタ!B:D,3,FALSE)="","",$D9850&amp;" "&amp;IF($G9850="9","J","O")&amp;" "&amp;$I9850&amp;" "&amp;IF($I9850&lt;=TEXT(★完成資料!$A$1,"yyyymm"),TEXT(★完成資料!$A$1,"yyyymm"),"999999")&amp; " " &amp; LEFT(F9850 &amp; "          ",10))))</f>
        <v xml:space="preserve">T O 202205 yyyy00 HV        </v>
      </c>
      <c r="B9850" s="68" t="s">
        <v>490</v>
      </c>
      <c r="C9850" s="68" t="s">
        <v>145</v>
      </c>
      <c r="D9850" s="68" t="s">
        <v>287</v>
      </c>
      <c r="E9850" s="68" t="s">
        <v>531</v>
      </c>
      <c r="F9850" s="68" t="s">
        <v>360</v>
      </c>
      <c r="G9850" s="68" t="s">
        <v>77</v>
      </c>
      <c r="H9850" s="68" t="s">
        <v>273</v>
      </c>
      <c r="I9850" s="68" t="s">
        <v>647</v>
      </c>
      <c r="J9850" s="65">
        <v>263</v>
      </c>
      <c r="L9850" s="65">
        <v>419</v>
      </c>
      <c r="M9850" s="65" t="s">
        <v>262</v>
      </c>
    </row>
    <row r="9851" spans="1:13" ht="12.75" customHeight="1">
      <c r="A9851" s="65" t="str">
        <f>IF(ROW()=1,"KEY",IF(ISNA(VLOOKUP(B9851,車名対応マスタ!B:D,3,FALSE)),"",IF(VLOOKUP(B9851,車名対応マスタ!B:D,3,FALSE)="","",$D9851&amp;" "&amp;IF($G9851="9","J","O")&amp;" "&amp;$I9851&amp;" "&amp;IF($I9851&lt;=TEXT(★完成資料!$A$1,"yyyymm"),TEXT(★完成資料!$A$1,"yyyymm"),"999999")&amp; " " &amp; LEFT(F9851 &amp; "          ",10))))</f>
        <v xml:space="preserve">T O 202206 yyyy00 HV        </v>
      </c>
      <c r="B9851" s="68" t="s">
        <v>490</v>
      </c>
      <c r="C9851" s="68" t="s">
        <v>145</v>
      </c>
      <c r="D9851" s="68" t="s">
        <v>287</v>
      </c>
      <c r="E9851" s="68" t="s">
        <v>531</v>
      </c>
      <c r="F9851" s="68" t="s">
        <v>360</v>
      </c>
      <c r="G9851" s="68" t="s">
        <v>77</v>
      </c>
      <c r="H9851" s="68" t="s">
        <v>273</v>
      </c>
      <c r="I9851" s="68" t="s">
        <v>652</v>
      </c>
      <c r="J9851" s="65">
        <v>494</v>
      </c>
      <c r="L9851" s="65">
        <v>419</v>
      </c>
      <c r="M9851" s="65" t="s">
        <v>262</v>
      </c>
    </row>
    <row r="9852" spans="1:13" ht="12.75" customHeight="1">
      <c r="A9852" s="65" t="str">
        <f>IF(ROW()=1,"KEY",IF(ISNA(VLOOKUP(B9852,車名対応マスタ!B:D,3,FALSE)),"",IF(VLOOKUP(B9852,車名対応マスタ!B:D,3,FALSE)="","",$D9852&amp;" "&amp;IF($G9852="9","J","O")&amp;" "&amp;$I9852&amp;" "&amp;IF($I9852&lt;=TEXT(★完成資料!$A$1,"yyyymm"),TEXT(★完成資料!$A$1,"yyyymm"),"999999")&amp; " " &amp; LEFT(F9852 &amp; "          ",10))))</f>
        <v xml:space="preserve">T O 202207 yyyy00 HV        </v>
      </c>
      <c r="B9852" s="68" t="s">
        <v>490</v>
      </c>
      <c r="C9852" s="68" t="s">
        <v>145</v>
      </c>
      <c r="D9852" s="68" t="s">
        <v>287</v>
      </c>
      <c r="E9852" s="68" t="s">
        <v>531</v>
      </c>
      <c r="F9852" s="68" t="s">
        <v>360</v>
      </c>
      <c r="G9852" s="68" t="s">
        <v>77</v>
      </c>
      <c r="H9852" s="68" t="s">
        <v>273</v>
      </c>
      <c r="I9852" s="68" t="s">
        <v>655</v>
      </c>
      <c r="J9852" s="65">
        <v>610</v>
      </c>
      <c r="L9852" s="65">
        <v>419</v>
      </c>
      <c r="M9852" s="65" t="s">
        <v>262</v>
      </c>
    </row>
    <row r="9853" spans="1:13" ht="12.75" customHeight="1">
      <c r="A9853" s="65" t="str">
        <f>IF(ROW()=1,"KEY",IF(ISNA(VLOOKUP(B9853,車名対応マスタ!B:D,3,FALSE)),"",IF(VLOOKUP(B9853,車名対応マスタ!B:D,3,FALSE)="","",$D9853&amp;" "&amp;IF($G9853="9","J","O")&amp;" "&amp;$I9853&amp;" "&amp;IF($I9853&lt;=TEXT(★完成資料!$A$1,"yyyymm"),TEXT(★完成資料!$A$1,"yyyymm"),"999999")&amp; " " &amp; LEFT(F9853 &amp; "          ",10))))</f>
        <v xml:space="preserve">T O 202208 yyyy00 HV        </v>
      </c>
      <c r="B9853" s="68" t="s">
        <v>490</v>
      </c>
      <c r="C9853" s="68" t="s">
        <v>145</v>
      </c>
      <c r="D9853" s="68" t="s">
        <v>287</v>
      </c>
      <c r="E9853" s="68" t="s">
        <v>531</v>
      </c>
      <c r="F9853" s="68" t="s">
        <v>360</v>
      </c>
      <c r="G9853" s="68" t="s">
        <v>77</v>
      </c>
      <c r="H9853" s="68" t="s">
        <v>273</v>
      </c>
      <c r="I9853" s="68" t="s">
        <v>656</v>
      </c>
      <c r="J9853" s="65">
        <v>319</v>
      </c>
      <c r="K9853" s="65">
        <v>7</v>
      </c>
      <c r="L9853" s="65">
        <v>419</v>
      </c>
      <c r="M9853" s="65" t="s">
        <v>262</v>
      </c>
    </row>
    <row r="9854" spans="1:13" ht="12.75" customHeight="1">
      <c r="A9854" s="65" t="str">
        <f>IF(ROW()=1,"KEY",IF(ISNA(VLOOKUP(B9854,車名対応マスタ!B:D,3,FALSE)),"",IF(VLOOKUP(B9854,車名対応マスタ!B:D,3,FALSE)="","",$D9854&amp;" "&amp;IF($G9854="9","J","O")&amp;" "&amp;$I9854&amp;" "&amp;IF($I9854&lt;=TEXT(★完成資料!$A$1,"yyyymm"),TEXT(★完成資料!$A$1,"yyyymm"),"999999")&amp; " " &amp; LEFT(F9854 &amp; "          ",10))))</f>
        <v xml:space="preserve">T O 202209 yyyy00 HV        </v>
      </c>
      <c r="B9854" s="68" t="s">
        <v>490</v>
      </c>
      <c r="C9854" s="68" t="s">
        <v>145</v>
      </c>
      <c r="D9854" s="68" t="s">
        <v>287</v>
      </c>
      <c r="E9854" s="68" t="s">
        <v>531</v>
      </c>
      <c r="F9854" s="68" t="s">
        <v>360</v>
      </c>
      <c r="G9854" s="68" t="s">
        <v>77</v>
      </c>
      <c r="H9854" s="68" t="s">
        <v>273</v>
      </c>
      <c r="I9854" s="68" t="s">
        <v>657</v>
      </c>
      <c r="J9854" s="65">
        <v>252</v>
      </c>
      <c r="K9854" s="65">
        <v>210</v>
      </c>
      <c r="L9854" s="65">
        <v>419</v>
      </c>
      <c r="M9854" s="65" t="s">
        <v>262</v>
      </c>
    </row>
    <row r="9855" spans="1:13" ht="12.75" customHeight="1">
      <c r="A9855" s="65" t="str">
        <f>IF(ROW()=1,"KEY",IF(ISNA(VLOOKUP(B9855,車名対応マスタ!B:D,3,FALSE)),"",IF(VLOOKUP(B9855,車名対応マスタ!B:D,3,FALSE)="","",$D9855&amp;" "&amp;IF($G9855="9","J","O")&amp;" "&amp;$I9855&amp;" "&amp;IF($I9855&lt;=TEXT(★完成資料!$A$1,"yyyymm"),TEXT(★完成資料!$A$1,"yyyymm"),"999999")&amp; " " &amp; LEFT(F9855 &amp; "          ",10))))</f>
        <v xml:space="preserve">T O 202210 yyyy00 HV        </v>
      </c>
      <c r="B9855" s="68" t="s">
        <v>490</v>
      </c>
      <c r="C9855" s="68" t="s">
        <v>145</v>
      </c>
      <c r="D9855" s="68" t="s">
        <v>287</v>
      </c>
      <c r="E9855" s="68" t="s">
        <v>531</v>
      </c>
      <c r="F9855" s="68" t="s">
        <v>360</v>
      </c>
      <c r="G9855" s="68" t="s">
        <v>77</v>
      </c>
      <c r="H9855" s="68" t="s">
        <v>273</v>
      </c>
      <c r="I9855" s="68" t="s">
        <v>663</v>
      </c>
      <c r="J9855" s="65">
        <v>657</v>
      </c>
      <c r="K9855" s="65">
        <v>124</v>
      </c>
      <c r="L9855" s="65">
        <v>419</v>
      </c>
      <c r="M9855" s="65" t="s">
        <v>262</v>
      </c>
    </row>
    <row r="9856" spans="1:13" ht="12.75" customHeight="1">
      <c r="A9856" s="65" t="str">
        <f>IF(ROW()=1,"KEY",IF(ISNA(VLOOKUP(B9856,車名対応マスタ!B:D,3,FALSE)),"",IF(VLOOKUP(B9856,車名対応マスタ!B:D,3,FALSE)="","",$D9856&amp;" "&amp;IF($G9856="9","J","O")&amp;" "&amp;$I9856&amp;" "&amp;IF($I9856&lt;=TEXT(★完成資料!$A$1,"yyyymm"),TEXT(★完成資料!$A$1,"yyyymm"),"999999")&amp; " " &amp; LEFT(F9856 &amp; "          ",10))))</f>
        <v xml:space="preserve">T O 202201 yyyy00 HV        </v>
      </c>
      <c r="B9856" s="68" t="s">
        <v>490</v>
      </c>
      <c r="C9856" s="68" t="s">
        <v>145</v>
      </c>
      <c r="D9856" s="68" t="s">
        <v>287</v>
      </c>
      <c r="E9856" s="68" t="s">
        <v>531</v>
      </c>
      <c r="F9856" s="68" t="s">
        <v>360</v>
      </c>
      <c r="G9856" s="68" t="s">
        <v>77</v>
      </c>
      <c r="H9856" s="68" t="s">
        <v>273</v>
      </c>
      <c r="I9856" s="68" t="s">
        <v>639</v>
      </c>
      <c r="J9856" s="65">
        <v>599</v>
      </c>
      <c r="L9856" s="65">
        <v>403</v>
      </c>
      <c r="M9856" s="65" t="s">
        <v>428</v>
      </c>
    </row>
    <row r="9857" spans="1:13" ht="12.75" customHeight="1">
      <c r="A9857" s="65" t="str">
        <f>IF(ROW()=1,"KEY",IF(ISNA(VLOOKUP(B9857,車名対応マスタ!B:D,3,FALSE)),"",IF(VLOOKUP(B9857,車名対応マスタ!B:D,3,FALSE)="","",$D9857&amp;" "&amp;IF($G9857="9","J","O")&amp;" "&amp;$I9857&amp;" "&amp;IF($I9857&lt;=TEXT(★完成資料!$A$1,"yyyymm"),TEXT(★完成資料!$A$1,"yyyymm"),"999999")&amp; " " &amp; LEFT(F9857 &amp; "          ",10))))</f>
        <v xml:space="preserve">T O 202202 yyyy00 HV        </v>
      </c>
      <c r="B9857" s="68" t="s">
        <v>490</v>
      </c>
      <c r="C9857" s="68" t="s">
        <v>145</v>
      </c>
      <c r="D9857" s="68" t="s">
        <v>287</v>
      </c>
      <c r="E9857" s="68" t="s">
        <v>531</v>
      </c>
      <c r="F9857" s="68" t="s">
        <v>360</v>
      </c>
      <c r="G9857" s="68" t="s">
        <v>77</v>
      </c>
      <c r="H9857" s="68" t="s">
        <v>273</v>
      </c>
      <c r="I9857" s="68" t="s">
        <v>640</v>
      </c>
      <c r="J9857" s="65">
        <v>226</v>
      </c>
      <c r="L9857" s="65">
        <v>403</v>
      </c>
      <c r="M9857" s="65" t="s">
        <v>428</v>
      </c>
    </row>
    <row r="9858" spans="1:13" ht="12.75" customHeight="1">
      <c r="A9858" s="65" t="str">
        <f>IF(ROW()=1,"KEY",IF(ISNA(VLOOKUP(B9858,車名対応マスタ!B:D,3,FALSE)),"",IF(VLOOKUP(B9858,車名対応マスタ!B:D,3,FALSE)="","",$D9858&amp;" "&amp;IF($G9858="9","J","O")&amp;" "&amp;$I9858&amp;" "&amp;IF($I9858&lt;=TEXT(★完成資料!$A$1,"yyyymm"),TEXT(★完成資料!$A$1,"yyyymm"),"999999")&amp; " " &amp; LEFT(F9858 &amp; "          ",10))))</f>
        <v xml:space="preserve">T O 202203 yyyy00 HV        </v>
      </c>
      <c r="B9858" s="68" t="s">
        <v>490</v>
      </c>
      <c r="C9858" s="68" t="s">
        <v>145</v>
      </c>
      <c r="D9858" s="68" t="s">
        <v>287</v>
      </c>
      <c r="E9858" s="68" t="s">
        <v>531</v>
      </c>
      <c r="F9858" s="68" t="s">
        <v>360</v>
      </c>
      <c r="G9858" s="68" t="s">
        <v>77</v>
      </c>
      <c r="H9858" s="68" t="s">
        <v>273</v>
      </c>
      <c r="I9858" s="68" t="s">
        <v>641</v>
      </c>
      <c r="J9858" s="65">
        <v>279</v>
      </c>
      <c r="L9858" s="65">
        <v>403</v>
      </c>
      <c r="M9858" s="65" t="s">
        <v>428</v>
      </c>
    </row>
    <row r="9859" spans="1:13" ht="12.75" customHeight="1">
      <c r="A9859" s="65" t="str">
        <f>IF(ROW()=1,"KEY",IF(ISNA(VLOOKUP(B9859,車名対応マスタ!B:D,3,FALSE)),"",IF(VLOOKUP(B9859,車名対応マスタ!B:D,3,FALSE)="","",$D9859&amp;" "&amp;IF($G9859="9","J","O")&amp;" "&amp;$I9859&amp;" "&amp;IF($I9859&lt;=TEXT(★完成資料!$A$1,"yyyymm"),TEXT(★完成資料!$A$1,"yyyymm"),"999999")&amp; " " &amp; LEFT(F9859 &amp; "          ",10))))</f>
        <v xml:space="preserve">T O 202204 yyyy00 HV        </v>
      </c>
      <c r="B9859" s="68" t="s">
        <v>490</v>
      </c>
      <c r="C9859" s="68" t="s">
        <v>145</v>
      </c>
      <c r="D9859" s="68" t="s">
        <v>287</v>
      </c>
      <c r="E9859" s="68" t="s">
        <v>531</v>
      </c>
      <c r="F9859" s="68" t="s">
        <v>360</v>
      </c>
      <c r="G9859" s="68" t="s">
        <v>77</v>
      </c>
      <c r="H9859" s="68" t="s">
        <v>273</v>
      </c>
      <c r="I9859" s="68" t="s">
        <v>642</v>
      </c>
      <c r="J9859" s="65">
        <v>356</v>
      </c>
      <c r="L9859" s="65">
        <v>403</v>
      </c>
      <c r="M9859" s="65" t="s">
        <v>428</v>
      </c>
    </row>
    <row r="9860" spans="1:13" ht="12.75" customHeight="1">
      <c r="A9860" s="65" t="str">
        <f>IF(ROW()=1,"KEY",IF(ISNA(VLOOKUP(B9860,車名対応マスタ!B:D,3,FALSE)),"",IF(VLOOKUP(B9860,車名対応マスタ!B:D,3,FALSE)="","",$D9860&amp;" "&amp;IF($G9860="9","J","O")&amp;" "&amp;$I9860&amp;" "&amp;IF($I9860&lt;=TEXT(★完成資料!$A$1,"yyyymm"),TEXT(★完成資料!$A$1,"yyyymm"),"999999")&amp; " " &amp; LEFT(F9860 &amp; "          ",10))))</f>
        <v xml:space="preserve">T O 202205 yyyy00 HV        </v>
      </c>
      <c r="B9860" s="68" t="s">
        <v>490</v>
      </c>
      <c r="C9860" s="68" t="s">
        <v>145</v>
      </c>
      <c r="D9860" s="68" t="s">
        <v>287</v>
      </c>
      <c r="E9860" s="68" t="s">
        <v>531</v>
      </c>
      <c r="F9860" s="68" t="s">
        <v>360</v>
      </c>
      <c r="G9860" s="68" t="s">
        <v>77</v>
      </c>
      <c r="H9860" s="68" t="s">
        <v>273</v>
      </c>
      <c r="I9860" s="68" t="s">
        <v>647</v>
      </c>
      <c r="J9860" s="65">
        <v>290</v>
      </c>
      <c r="L9860" s="65">
        <v>403</v>
      </c>
      <c r="M9860" s="65" t="s">
        <v>428</v>
      </c>
    </row>
    <row r="9861" spans="1:13" ht="12.75" customHeight="1">
      <c r="A9861" s="65" t="str">
        <f>IF(ROW()=1,"KEY",IF(ISNA(VLOOKUP(B9861,車名対応マスタ!B:D,3,FALSE)),"",IF(VLOOKUP(B9861,車名対応マスタ!B:D,3,FALSE)="","",$D9861&amp;" "&amp;IF($G9861="9","J","O")&amp;" "&amp;$I9861&amp;" "&amp;IF($I9861&lt;=TEXT(★完成資料!$A$1,"yyyymm"),TEXT(★完成資料!$A$1,"yyyymm"),"999999")&amp; " " &amp; LEFT(F9861 &amp; "          ",10))))</f>
        <v xml:space="preserve">T O 202206 yyyy00 HV        </v>
      </c>
      <c r="B9861" s="68" t="s">
        <v>490</v>
      </c>
      <c r="C9861" s="68" t="s">
        <v>145</v>
      </c>
      <c r="D9861" s="68" t="s">
        <v>287</v>
      </c>
      <c r="E9861" s="68" t="s">
        <v>531</v>
      </c>
      <c r="F9861" s="68" t="s">
        <v>360</v>
      </c>
      <c r="G9861" s="68" t="s">
        <v>77</v>
      </c>
      <c r="H9861" s="68" t="s">
        <v>273</v>
      </c>
      <c r="I9861" s="68" t="s">
        <v>652</v>
      </c>
      <c r="J9861" s="65">
        <v>248</v>
      </c>
      <c r="L9861" s="65">
        <v>403</v>
      </c>
      <c r="M9861" s="65" t="s">
        <v>428</v>
      </c>
    </row>
    <row r="9862" spans="1:13" ht="12.75" customHeight="1">
      <c r="A9862" s="65" t="str">
        <f>IF(ROW()=1,"KEY",IF(ISNA(VLOOKUP(B9862,車名対応マスタ!B:D,3,FALSE)),"",IF(VLOOKUP(B9862,車名対応マスタ!B:D,3,FALSE)="","",$D9862&amp;" "&amp;IF($G9862="9","J","O")&amp;" "&amp;$I9862&amp;" "&amp;IF($I9862&lt;=TEXT(★完成資料!$A$1,"yyyymm"),TEXT(★完成資料!$A$1,"yyyymm"),"999999")&amp; " " &amp; LEFT(F9862 &amp; "          ",10))))</f>
        <v xml:space="preserve">T O 202207 yyyy00 HV        </v>
      </c>
      <c r="B9862" s="68" t="s">
        <v>490</v>
      </c>
      <c r="C9862" s="68" t="s">
        <v>145</v>
      </c>
      <c r="D9862" s="68" t="s">
        <v>287</v>
      </c>
      <c r="E9862" s="68" t="s">
        <v>531</v>
      </c>
      <c r="F9862" s="68" t="s">
        <v>360</v>
      </c>
      <c r="G9862" s="68" t="s">
        <v>77</v>
      </c>
      <c r="H9862" s="68" t="s">
        <v>273</v>
      </c>
      <c r="I9862" s="68" t="s">
        <v>655</v>
      </c>
      <c r="J9862" s="65">
        <v>335</v>
      </c>
      <c r="L9862" s="65">
        <v>403</v>
      </c>
      <c r="M9862" s="65" t="s">
        <v>428</v>
      </c>
    </row>
    <row r="9863" spans="1:13" ht="12.75" customHeight="1">
      <c r="A9863" s="65" t="str">
        <f>IF(ROW()=1,"KEY",IF(ISNA(VLOOKUP(B9863,車名対応マスタ!B:D,3,FALSE)),"",IF(VLOOKUP(B9863,車名対応マスタ!B:D,3,FALSE)="","",$D9863&amp;" "&amp;IF($G9863="9","J","O")&amp;" "&amp;$I9863&amp;" "&amp;IF($I9863&lt;=TEXT(★完成資料!$A$1,"yyyymm"),TEXT(★完成資料!$A$1,"yyyymm"),"999999")&amp; " " &amp; LEFT(F9863 &amp; "          ",10))))</f>
        <v xml:space="preserve">T O 202208 yyyy00 HV        </v>
      </c>
      <c r="B9863" s="68" t="s">
        <v>490</v>
      </c>
      <c r="C9863" s="68" t="s">
        <v>145</v>
      </c>
      <c r="D9863" s="68" t="s">
        <v>287</v>
      </c>
      <c r="E9863" s="68" t="s">
        <v>531</v>
      </c>
      <c r="F9863" s="68" t="s">
        <v>360</v>
      </c>
      <c r="G9863" s="68" t="s">
        <v>77</v>
      </c>
      <c r="H9863" s="68" t="s">
        <v>273</v>
      </c>
      <c r="I9863" s="68" t="s">
        <v>656</v>
      </c>
      <c r="J9863" s="65">
        <v>233</v>
      </c>
      <c r="L9863" s="65">
        <v>403</v>
      </c>
      <c r="M9863" s="65" t="s">
        <v>428</v>
      </c>
    </row>
    <row r="9864" spans="1:13" ht="12.75" customHeight="1">
      <c r="A9864" s="65" t="str">
        <f>IF(ROW()=1,"KEY",IF(ISNA(VLOOKUP(B9864,車名対応マスタ!B:D,3,FALSE)),"",IF(VLOOKUP(B9864,車名対応マスタ!B:D,3,FALSE)="","",$D9864&amp;" "&amp;IF($G9864="9","J","O")&amp;" "&amp;$I9864&amp;" "&amp;IF($I9864&lt;=TEXT(★完成資料!$A$1,"yyyymm"),TEXT(★完成資料!$A$1,"yyyymm"),"999999")&amp; " " &amp; LEFT(F9864 &amp; "          ",10))))</f>
        <v xml:space="preserve">T O 202209 yyyy00 HV        </v>
      </c>
      <c r="B9864" s="68" t="s">
        <v>490</v>
      </c>
      <c r="C9864" s="68" t="s">
        <v>145</v>
      </c>
      <c r="D9864" s="68" t="s">
        <v>287</v>
      </c>
      <c r="E9864" s="68" t="s">
        <v>531</v>
      </c>
      <c r="F9864" s="68" t="s">
        <v>360</v>
      </c>
      <c r="G9864" s="68" t="s">
        <v>77</v>
      </c>
      <c r="H9864" s="68" t="s">
        <v>273</v>
      </c>
      <c r="I9864" s="68" t="s">
        <v>657</v>
      </c>
      <c r="J9864" s="65">
        <v>405</v>
      </c>
      <c r="K9864" s="65">
        <v>20</v>
      </c>
      <c r="L9864" s="65">
        <v>403</v>
      </c>
      <c r="M9864" s="65" t="s">
        <v>428</v>
      </c>
    </row>
    <row r="9865" spans="1:13" ht="12.75" customHeight="1">
      <c r="A9865" s="65" t="str">
        <f>IF(ROW()=1,"KEY",IF(ISNA(VLOOKUP(B9865,車名対応マスタ!B:D,3,FALSE)),"",IF(VLOOKUP(B9865,車名対応マスタ!B:D,3,FALSE)="","",$D9865&amp;" "&amp;IF($G9865="9","J","O")&amp;" "&amp;$I9865&amp;" "&amp;IF($I9865&lt;=TEXT(★完成資料!$A$1,"yyyymm"),TEXT(★完成資料!$A$1,"yyyymm"),"999999")&amp; " " &amp; LEFT(F9865 &amp; "          ",10))))</f>
        <v xml:space="preserve">T O 202210 yyyy00 HV        </v>
      </c>
      <c r="B9865" s="68" t="s">
        <v>490</v>
      </c>
      <c r="C9865" s="68" t="s">
        <v>145</v>
      </c>
      <c r="D9865" s="68" t="s">
        <v>287</v>
      </c>
      <c r="E9865" s="68" t="s">
        <v>531</v>
      </c>
      <c r="F9865" s="68" t="s">
        <v>360</v>
      </c>
      <c r="G9865" s="68" t="s">
        <v>77</v>
      </c>
      <c r="H9865" s="68" t="s">
        <v>273</v>
      </c>
      <c r="I9865" s="68" t="s">
        <v>663</v>
      </c>
      <c r="J9865" s="65">
        <v>302</v>
      </c>
      <c r="K9865" s="65">
        <v>100</v>
      </c>
      <c r="L9865" s="65">
        <v>403</v>
      </c>
      <c r="M9865" s="65" t="s">
        <v>428</v>
      </c>
    </row>
    <row r="9866" spans="1:13" ht="12.75" customHeight="1">
      <c r="A9866" s="65" t="str">
        <f>IF(ROW()=1,"KEY",IF(ISNA(VLOOKUP(B9866,車名対応マスタ!B:D,3,FALSE)),"",IF(VLOOKUP(B9866,車名対応マスタ!B:D,3,FALSE)="","",$D9866&amp;" "&amp;IF($G9866="9","J","O")&amp;" "&amp;$I9866&amp;" "&amp;IF($I9866&lt;=TEXT(★完成資料!$A$1,"yyyymm"),TEXT(★完成資料!$A$1,"yyyymm"),"999999")&amp; " " &amp; LEFT(F9866 &amp; "          ",10))))</f>
        <v xml:space="preserve">T O 202201 yyyy00 HV        </v>
      </c>
      <c r="B9866" s="68" t="s">
        <v>490</v>
      </c>
      <c r="C9866" s="68" t="s">
        <v>145</v>
      </c>
      <c r="D9866" s="68" t="s">
        <v>287</v>
      </c>
      <c r="E9866" s="68" t="s">
        <v>531</v>
      </c>
      <c r="F9866" s="68" t="s">
        <v>360</v>
      </c>
      <c r="G9866" s="68" t="s">
        <v>77</v>
      </c>
      <c r="H9866" s="68" t="s">
        <v>273</v>
      </c>
      <c r="I9866" s="68" t="s">
        <v>639</v>
      </c>
      <c r="J9866" s="65">
        <v>110</v>
      </c>
      <c r="L9866" s="65">
        <v>418</v>
      </c>
      <c r="M9866" s="65" t="s">
        <v>429</v>
      </c>
    </row>
    <row r="9867" spans="1:13" ht="12.75" customHeight="1">
      <c r="A9867" s="65" t="str">
        <f>IF(ROW()=1,"KEY",IF(ISNA(VLOOKUP(B9867,車名対応マスタ!B:D,3,FALSE)),"",IF(VLOOKUP(B9867,車名対応マスタ!B:D,3,FALSE)="","",$D9867&amp;" "&amp;IF($G9867="9","J","O")&amp;" "&amp;$I9867&amp;" "&amp;IF($I9867&lt;=TEXT(★完成資料!$A$1,"yyyymm"),TEXT(★完成資料!$A$1,"yyyymm"),"999999")&amp; " " &amp; LEFT(F9867 &amp; "          ",10))))</f>
        <v xml:space="preserve">T O 202202 yyyy00 HV        </v>
      </c>
      <c r="B9867" s="68" t="s">
        <v>490</v>
      </c>
      <c r="C9867" s="68" t="s">
        <v>145</v>
      </c>
      <c r="D9867" s="68" t="s">
        <v>287</v>
      </c>
      <c r="E9867" s="68" t="s">
        <v>531</v>
      </c>
      <c r="F9867" s="68" t="s">
        <v>360</v>
      </c>
      <c r="G9867" s="68" t="s">
        <v>77</v>
      </c>
      <c r="H9867" s="68" t="s">
        <v>273</v>
      </c>
      <c r="I9867" s="68" t="s">
        <v>640</v>
      </c>
      <c r="J9867" s="65">
        <v>180</v>
      </c>
      <c r="L9867" s="65">
        <v>418</v>
      </c>
      <c r="M9867" s="65" t="s">
        <v>429</v>
      </c>
    </row>
    <row r="9868" spans="1:13" ht="12.75" customHeight="1">
      <c r="A9868" s="65" t="str">
        <f>IF(ROW()=1,"KEY",IF(ISNA(VLOOKUP(B9868,車名対応マスタ!B:D,3,FALSE)),"",IF(VLOOKUP(B9868,車名対応マスタ!B:D,3,FALSE)="","",$D9868&amp;" "&amp;IF($G9868="9","J","O")&amp;" "&amp;$I9868&amp;" "&amp;IF($I9868&lt;=TEXT(★完成資料!$A$1,"yyyymm"),TEXT(★完成資料!$A$1,"yyyymm"),"999999")&amp; " " &amp; LEFT(F9868 &amp; "          ",10))))</f>
        <v xml:space="preserve">T O 202203 yyyy00 HV        </v>
      </c>
      <c r="B9868" s="68" t="s">
        <v>490</v>
      </c>
      <c r="C9868" s="68" t="s">
        <v>145</v>
      </c>
      <c r="D9868" s="68" t="s">
        <v>287</v>
      </c>
      <c r="E9868" s="68" t="s">
        <v>531</v>
      </c>
      <c r="F9868" s="68" t="s">
        <v>360</v>
      </c>
      <c r="G9868" s="68" t="s">
        <v>77</v>
      </c>
      <c r="H9868" s="68" t="s">
        <v>273</v>
      </c>
      <c r="I9868" s="68" t="s">
        <v>641</v>
      </c>
      <c r="J9868" s="65">
        <v>182</v>
      </c>
      <c r="L9868" s="65">
        <v>418</v>
      </c>
      <c r="M9868" s="65" t="s">
        <v>429</v>
      </c>
    </row>
    <row r="9869" spans="1:13" ht="12.75" customHeight="1">
      <c r="A9869" s="65" t="str">
        <f>IF(ROW()=1,"KEY",IF(ISNA(VLOOKUP(B9869,車名対応マスタ!B:D,3,FALSE)),"",IF(VLOOKUP(B9869,車名対応マスタ!B:D,3,FALSE)="","",$D9869&amp;" "&amp;IF($G9869="9","J","O")&amp;" "&amp;$I9869&amp;" "&amp;IF($I9869&lt;=TEXT(★完成資料!$A$1,"yyyymm"),TEXT(★完成資料!$A$1,"yyyymm"),"999999")&amp; " " &amp; LEFT(F9869 &amp; "          ",10))))</f>
        <v xml:space="preserve">T O 202204 yyyy00 HV        </v>
      </c>
      <c r="B9869" s="68" t="s">
        <v>490</v>
      </c>
      <c r="C9869" s="68" t="s">
        <v>145</v>
      </c>
      <c r="D9869" s="68" t="s">
        <v>287</v>
      </c>
      <c r="E9869" s="68" t="s">
        <v>531</v>
      </c>
      <c r="F9869" s="68" t="s">
        <v>360</v>
      </c>
      <c r="G9869" s="68" t="s">
        <v>77</v>
      </c>
      <c r="H9869" s="68" t="s">
        <v>273</v>
      </c>
      <c r="I9869" s="68" t="s">
        <v>642</v>
      </c>
      <c r="J9869" s="65">
        <v>167</v>
      </c>
      <c r="L9869" s="65">
        <v>418</v>
      </c>
      <c r="M9869" s="65" t="s">
        <v>429</v>
      </c>
    </row>
    <row r="9870" spans="1:13" ht="12.75" customHeight="1">
      <c r="A9870" s="65" t="str">
        <f>IF(ROW()=1,"KEY",IF(ISNA(VLOOKUP(B9870,車名対応マスタ!B:D,3,FALSE)),"",IF(VLOOKUP(B9870,車名対応マスタ!B:D,3,FALSE)="","",$D9870&amp;" "&amp;IF($G9870="9","J","O")&amp;" "&amp;$I9870&amp;" "&amp;IF($I9870&lt;=TEXT(★完成資料!$A$1,"yyyymm"),TEXT(★完成資料!$A$1,"yyyymm"),"999999")&amp; " " &amp; LEFT(F9870 &amp; "          ",10))))</f>
        <v xml:space="preserve">T O 202205 yyyy00 HV        </v>
      </c>
      <c r="B9870" s="68" t="s">
        <v>490</v>
      </c>
      <c r="C9870" s="68" t="s">
        <v>145</v>
      </c>
      <c r="D9870" s="68" t="s">
        <v>287</v>
      </c>
      <c r="E9870" s="68" t="s">
        <v>531</v>
      </c>
      <c r="F9870" s="68" t="s">
        <v>360</v>
      </c>
      <c r="G9870" s="68" t="s">
        <v>77</v>
      </c>
      <c r="H9870" s="68" t="s">
        <v>273</v>
      </c>
      <c r="I9870" s="68" t="s">
        <v>647</v>
      </c>
      <c r="J9870" s="65">
        <v>39</v>
      </c>
      <c r="L9870" s="65">
        <v>418</v>
      </c>
      <c r="M9870" s="65" t="s">
        <v>429</v>
      </c>
    </row>
    <row r="9871" spans="1:13" ht="12.75" customHeight="1">
      <c r="A9871" s="65" t="str">
        <f>IF(ROW()=1,"KEY",IF(ISNA(VLOOKUP(B9871,車名対応マスタ!B:D,3,FALSE)),"",IF(VLOOKUP(B9871,車名対応マスタ!B:D,3,FALSE)="","",$D9871&amp;" "&amp;IF($G9871="9","J","O")&amp;" "&amp;$I9871&amp;" "&amp;IF($I9871&lt;=TEXT(★完成資料!$A$1,"yyyymm"),TEXT(★完成資料!$A$1,"yyyymm"),"999999")&amp; " " &amp; LEFT(F9871 &amp; "          ",10))))</f>
        <v xml:space="preserve">T O 202206 yyyy00 HV        </v>
      </c>
      <c r="B9871" s="68" t="s">
        <v>490</v>
      </c>
      <c r="C9871" s="68" t="s">
        <v>145</v>
      </c>
      <c r="D9871" s="68" t="s">
        <v>287</v>
      </c>
      <c r="E9871" s="68" t="s">
        <v>531</v>
      </c>
      <c r="F9871" s="68" t="s">
        <v>360</v>
      </c>
      <c r="G9871" s="68" t="s">
        <v>77</v>
      </c>
      <c r="H9871" s="68" t="s">
        <v>273</v>
      </c>
      <c r="I9871" s="68" t="s">
        <v>652</v>
      </c>
      <c r="J9871" s="65">
        <v>80</v>
      </c>
      <c r="L9871" s="65">
        <v>418</v>
      </c>
      <c r="M9871" s="65" t="s">
        <v>429</v>
      </c>
    </row>
    <row r="9872" spans="1:13" ht="12.75" customHeight="1">
      <c r="A9872" s="65" t="str">
        <f>IF(ROW()=1,"KEY",IF(ISNA(VLOOKUP(B9872,車名対応マスタ!B:D,3,FALSE)),"",IF(VLOOKUP(B9872,車名対応マスタ!B:D,3,FALSE)="","",$D9872&amp;" "&amp;IF($G9872="9","J","O")&amp;" "&amp;$I9872&amp;" "&amp;IF($I9872&lt;=TEXT(★完成資料!$A$1,"yyyymm"),TEXT(★完成資料!$A$1,"yyyymm"),"999999")&amp; " " &amp; LEFT(F9872 &amp; "          ",10))))</f>
        <v xml:space="preserve">T O 202207 yyyy00 HV        </v>
      </c>
      <c r="B9872" s="68" t="s">
        <v>490</v>
      </c>
      <c r="C9872" s="68" t="s">
        <v>145</v>
      </c>
      <c r="D9872" s="68" t="s">
        <v>287</v>
      </c>
      <c r="E9872" s="68" t="s">
        <v>531</v>
      </c>
      <c r="F9872" s="68" t="s">
        <v>360</v>
      </c>
      <c r="G9872" s="68" t="s">
        <v>77</v>
      </c>
      <c r="H9872" s="68" t="s">
        <v>273</v>
      </c>
      <c r="I9872" s="68" t="s">
        <v>655</v>
      </c>
      <c r="J9872" s="65">
        <v>126</v>
      </c>
      <c r="L9872" s="65">
        <v>418</v>
      </c>
      <c r="M9872" s="65" t="s">
        <v>429</v>
      </c>
    </row>
    <row r="9873" spans="1:13" ht="12.75" customHeight="1">
      <c r="A9873" s="65" t="str">
        <f>IF(ROW()=1,"KEY",IF(ISNA(VLOOKUP(B9873,車名対応マスタ!B:D,3,FALSE)),"",IF(VLOOKUP(B9873,車名対応マスタ!B:D,3,FALSE)="","",$D9873&amp;" "&amp;IF($G9873="9","J","O")&amp;" "&amp;$I9873&amp;" "&amp;IF($I9873&lt;=TEXT(★完成資料!$A$1,"yyyymm"),TEXT(★完成資料!$A$1,"yyyymm"),"999999")&amp; " " &amp; LEFT(F9873 &amp; "          ",10))))</f>
        <v xml:space="preserve">T O 202208 yyyy00 HV        </v>
      </c>
      <c r="B9873" s="68" t="s">
        <v>490</v>
      </c>
      <c r="C9873" s="68" t="s">
        <v>145</v>
      </c>
      <c r="D9873" s="68" t="s">
        <v>287</v>
      </c>
      <c r="E9873" s="68" t="s">
        <v>531</v>
      </c>
      <c r="F9873" s="68" t="s">
        <v>360</v>
      </c>
      <c r="G9873" s="68" t="s">
        <v>77</v>
      </c>
      <c r="H9873" s="68" t="s">
        <v>273</v>
      </c>
      <c r="I9873" s="68" t="s">
        <v>656</v>
      </c>
      <c r="J9873" s="65">
        <v>95</v>
      </c>
      <c r="K9873" s="65">
        <v>9</v>
      </c>
      <c r="L9873" s="65">
        <v>418</v>
      </c>
      <c r="M9873" s="65" t="s">
        <v>429</v>
      </c>
    </row>
    <row r="9874" spans="1:13" ht="12.75" customHeight="1">
      <c r="A9874" s="65" t="str">
        <f>IF(ROW()=1,"KEY",IF(ISNA(VLOOKUP(B9874,車名対応マスタ!B:D,3,FALSE)),"",IF(VLOOKUP(B9874,車名対応マスタ!B:D,3,FALSE)="","",$D9874&amp;" "&amp;IF($G9874="9","J","O")&amp;" "&amp;$I9874&amp;" "&amp;IF($I9874&lt;=TEXT(★完成資料!$A$1,"yyyymm"),TEXT(★完成資料!$A$1,"yyyymm"),"999999")&amp; " " &amp; LEFT(F9874 &amp; "          ",10))))</f>
        <v xml:space="preserve">T O 202209 yyyy00 HV        </v>
      </c>
      <c r="B9874" s="68" t="s">
        <v>490</v>
      </c>
      <c r="C9874" s="68" t="s">
        <v>145</v>
      </c>
      <c r="D9874" s="68" t="s">
        <v>287</v>
      </c>
      <c r="E9874" s="68" t="s">
        <v>531</v>
      </c>
      <c r="F9874" s="68" t="s">
        <v>360</v>
      </c>
      <c r="G9874" s="68" t="s">
        <v>77</v>
      </c>
      <c r="H9874" s="68" t="s">
        <v>273</v>
      </c>
      <c r="I9874" s="68" t="s">
        <v>657</v>
      </c>
      <c r="J9874" s="65">
        <v>51</v>
      </c>
      <c r="K9874" s="65">
        <v>75</v>
      </c>
      <c r="L9874" s="65">
        <v>418</v>
      </c>
      <c r="M9874" s="65" t="s">
        <v>429</v>
      </c>
    </row>
    <row r="9875" spans="1:13" ht="12.75" customHeight="1">
      <c r="A9875" s="65" t="str">
        <f>IF(ROW()=1,"KEY",IF(ISNA(VLOOKUP(B9875,車名対応マスタ!B:D,3,FALSE)),"",IF(VLOOKUP(B9875,車名対応マスタ!B:D,3,FALSE)="","",$D9875&amp;" "&amp;IF($G9875="9","J","O")&amp;" "&amp;$I9875&amp;" "&amp;IF($I9875&lt;=TEXT(★完成資料!$A$1,"yyyymm"),TEXT(★完成資料!$A$1,"yyyymm"),"999999")&amp; " " &amp; LEFT(F9875 &amp; "          ",10))))</f>
        <v xml:space="preserve">T O 202210 yyyy00 HV        </v>
      </c>
      <c r="B9875" s="68" t="s">
        <v>490</v>
      </c>
      <c r="C9875" s="68" t="s">
        <v>145</v>
      </c>
      <c r="D9875" s="68" t="s">
        <v>287</v>
      </c>
      <c r="E9875" s="68" t="s">
        <v>531</v>
      </c>
      <c r="F9875" s="68" t="s">
        <v>360</v>
      </c>
      <c r="G9875" s="68" t="s">
        <v>77</v>
      </c>
      <c r="H9875" s="68" t="s">
        <v>273</v>
      </c>
      <c r="I9875" s="68" t="s">
        <v>663</v>
      </c>
      <c r="J9875" s="65">
        <v>70</v>
      </c>
      <c r="K9875" s="65">
        <v>50</v>
      </c>
      <c r="L9875" s="65">
        <v>418</v>
      </c>
      <c r="M9875" s="65" t="s">
        <v>429</v>
      </c>
    </row>
    <row r="9876" spans="1:13" ht="12.75" customHeight="1">
      <c r="A9876" s="65" t="str">
        <f>IF(ROW()=1,"KEY",IF(ISNA(VLOOKUP(B9876,車名対応マスタ!B:D,3,FALSE)),"",IF(VLOOKUP(B9876,車名対応マスタ!B:D,3,FALSE)="","",$D9876&amp;" "&amp;IF($G9876="9","J","O")&amp;" "&amp;$I9876&amp;" "&amp;IF($I9876&lt;=TEXT(★完成資料!$A$1,"yyyymm"),TEXT(★完成資料!$A$1,"yyyymm"),"999999")&amp; " " &amp; LEFT(F9876 &amp; "          ",10))))</f>
        <v xml:space="preserve">T O 202201 yyyy00 HV        </v>
      </c>
      <c r="B9876" s="68" t="s">
        <v>490</v>
      </c>
      <c r="C9876" s="68" t="s">
        <v>145</v>
      </c>
      <c r="D9876" s="68" t="s">
        <v>287</v>
      </c>
      <c r="E9876" s="68" t="s">
        <v>531</v>
      </c>
      <c r="F9876" s="68" t="s">
        <v>360</v>
      </c>
      <c r="G9876" s="68" t="s">
        <v>77</v>
      </c>
      <c r="H9876" s="68" t="s">
        <v>273</v>
      </c>
      <c r="I9876" s="68" t="s">
        <v>639</v>
      </c>
      <c r="J9876" s="65">
        <v>241</v>
      </c>
      <c r="L9876" s="65">
        <v>406</v>
      </c>
      <c r="M9876" s="65" t="s">
        <v>497</v>
      </c>
    </row>
    <row r="9877" spans="1:13" ht="12.75" customHeight="1">
      <c r="A9877" s="65" t="str">
        <f>IF(ROW()=1,"KEY",IF(ISNA(VLOOKUP(B9877,車名対応マスタ!B:D,3,FALSE)),"",IF(VLOOKUP(B9877,車名対応マスタ!B:D,3,FALSE)="","",$D9877&amp;" "&amp;IF($G9877="9","J","O")&amp;" "&amp;$I9877&amp;" "&amp;IF($I9877&lt;=TEXT(★完成資料!$A$1,"yyyymm"),TEXT(★完成資料!$A$1,"yyyymm"),"999999")&amp; " " &amp; LEFT(F9877 &amp; "          ",10))))</f>
        <v xml:space="preserve">T O 202202 yyyy00 HV        </v>
      </c>
      <c r="B9877" s="68" t="s">
        <v>490</v>
      </c>
      <c r="C9877" s="68" t="s">
        <v>145</v>
      </c>
      <c r="D9877" s="68" t="s">
        <v>287</v>
      </c>
      <c r="E9877" s="68" t="s">
        <v>531</v>
      </c>
      <c r="F9877" s="68" t="s">
        <v>360</v>
      </c>
      <c r="G9877" s="68" t="s">
        <v>77</v>
      </c>
      <c r="H9877" s="68" t="s">
        <v>273</v>
      </c>
      <c r="I9877" s="68" t="s">
        <v>640</v>
      </c>
      <c r="J9877" s="65">
        <v>176</v>
      </c>
      <c r="L9877" s="65">
        <v>406</v>
      </c>
      <c r="M9877" s="65" t="s">
        <v>497</v>
      </c>
    </row>
    <row r="9878" spans="1:13" ht="12.75" customHeight="1">
      <c r="A9878" s="65" t="str">
        <f>IF(ROW()=1,"KEY",IF(ISNA(VLOOKUP(B9878,車名対応マスタ!B:D,3,FALSE)),"",IF(VLOOKUP(B9878,車名対応マスタ!B:D,3,FALSE)="","",$D9878&amp;" "&amp;IF($G9878="9","J","O")&amp;" "&amp;$I9878&amp;" "&amp;IF($I9878&lt;=TEXT(★完成資料!$A$1,"yyyymm"),TEXT(★完成資料!$A$1,"yyyymm"),"999999")&amp; " " &amp; LEFT(F9878 &amp; "          ",10))))</f>
        <v xml:space="preserve">T O 202203 yyyy00 HV        </v>
      </c>
      <c r="B9878" s="68" t="s">
        <v>490</v>
      </c>
      <c r="C9878" s="68" t="s">
        <v>145</v>
      </c>
      <c r="D9878" s="68" t="s">
        <v>287</v>
      </c>
      <c r="E9878" s="68" t="s">
        <v>531</v>
      </c>
      <c r="F9878" s="68" t="s">
        <v>360</v>
      </c>
      <c r="G9878" s="68" t="s">
        <v>77</v>
      </c>
      <c r="H9878" s="68" t="s">
        <v>273</v>
      </c>
      <c r="I9878" s="68" t="s">
        <v>641</v>
      </c>
      <c r="J9878" s="65">
        <v>220</v>
      </c>
      <c r="L9878" s="65">
        <v>406</v>
      </c>
      <c r="M9878" s="65" t="s">
        <v>497</v>
      </c>
    </row>
    <row r="9879" spans="1:13" ht="12.75" customHeight="1">
      <c r="A9879" s="65" t="str">
        <f>IF(ROW()=1,"KEY",IF(ISNA(VLOOKUP(B9879,車名対応マスタ!B:D,3,FALSE)),"",IF(VLOOKUP(B9879,車名対応マスタ!B:D,3,FALSE)="","",$D9879&amp;" "&amp;IF($G9879="9","J","O")&amp;" "&amp;$I9879&amp;" "&amp;IF($I9879&lt;=TEXT(★完成資料!$A$1,"yyyymm"),TEXT(★完成資料!$A$1,"yyyymm"),"999999")&amp; " " &amp; LEFT(F9879 &amp; "          ",10))))</f>
        <v xml:space="preserve">T O 202204 yyyy00 HV        </v>
      </c>
      <c r="B9879" s="68" t="s">
        <v>490</v>
      </c>
      <c r="C9879" s="68" t="s">
        <v>145</v>
      </c>
      <c r="D9879" s="68" t="s">
        <v>287</v>
      </c>
      <c r="E9879" s="68" t="s">
        <v>531</v>
      </c>
      <c r="F9879" s="68" t="s">
        <v>360</v>
      </c>
      <c r="G9879" s="68" t="s">
        <v>77</v>
      </c>
      <c r="H9879" s="68" t="s">
        <v>273</v>
      </c>
      <c r="I9879" s="68" t="s">
        <v>642</v>
      </c>
      <c r="J9879" s="65">
        <v>133</v>
      </c>
      <c r="L9879" s="65">
        <v>406</v>
      </c>
      <c r="M9879" s="65" t="s">
        <v>497</v>
      </c>
    </row>
    <row r="9880" spans="1:13" ht="12.75" customHeight="1">
      <c r="A9880" s="65" t="str">
        <f>IF(ROW()=1,"KEY",IF(ISNA(VLOOKUP(B9880,車名対応マスタ!B:D,3,FALSE)),"",IF(VLOOKUP(B9880,車名対応マスタ!B:D,3,FALSE)="","",$D9880&amp;" "&amp;IF($G9880="9","J","O")&amp;" "&amp;$I9880&amp;" "&amp;IF($I9880&lt;=TEXT(★完成資料!$A$1,"yyyymm"),TEXT(★完成資料!$A$1,"yyyymm"),"999999")&amp; " " &amp; LEFT(F9880 &amp; "          ",10))))</f>
        <v xml:space="preserve">T O 202205 yyyy00 HV        </v>
      </c>
      <c r="B9880" s="68" t="s">
        <v>490</v>
      </c>
      <c r="C9880" s="68" t="s">
        <v>145</v>
      </c>
      <c r="D9880" s="68" t="s">
        <v>287</v>
      </c>
      <c r="E9880" s="68" t="s">
        <v>531</v>
      </c>
      <c r="F9880" s="68" t="s">
        <v>360</v>
      </c>
      <c r="G9880" s="68" t="s">
        <v>77</v>
      </c>
      <c r="H9880" s="68" t="s">
        <v>273</v>
      </c>
      <c r="I9880" s="68" t="s">
        <v>647</v>
      </c>
      <c r="J9880" s="65">
        <v>227</v>
      </c>
      <c r="L9880" s="65">
        <v>406</v>
      </c>
      <c r="M9880" s="65" t="s">
        <v>497</v>
      </c>
    </row>
    <row r="9881" spans="1:13" ht="12.75" customHeight="1">
      <c r="A9881" s="65" t="str">
        <f>IF(ROW()=1,"KEY",IF(ISNA(VLOOKUP(B9881,車名対応マスタ!B:D,3,FALSE)),"",IF(VLOOKUP(B9881,車名対応マスタ!B:D,3,FALSE)="","",$D9881&amp;" "&amp;IF($G9881="9","J","O")&amp;" "&amp;$I9881&amp;" "&amp;IF($I9881&lt;=TEXT(★完成資料!$A$1,"yyyymm"),TEXT(★完成資料!$A$1,"yyyymm"),"999999")&amp; " " &amp; LEFT(F9881 &amp; "          ",10))))</f>
        <v xml:space="preserve">T O 202206 yyyy00 HV        </v>
      </c>
      <c r="B9881" s="68" t="s">
        <v>490</v>
      </c>
      <c r="C9881" s="68" t="s">
        <v>145</v>
      </c>
      <c r="D9881" s="68" t="s">
        <v>287</v>
      </c>
      <c r="E9881" s="68" t="s">
        <v>531</v>
      </c>
      <c r="F9881" s="68" t="s">
        <v>360</v>
      </c>
      <c r="G9881" s="68" t="s">
        <v>77</v>
      </c>
      <c r="H9881" s="68" t="s">
        <v>273</v>
      </c>
      <c r="I9881" s="68" t="s">
        <v>652</v>
      </c>
      <c r="J9881" s="65">
        <v>280</v>
      </c>
      <c r="L9881" s="65">
        <v>406</v>
      </c>
      <c r="M9881" s="65" t="s">
        <v>497</v>
      </c>
    </row>
    <row r="9882" spans="1:13" ht="12.75" customHeight="1">
      <c r="A9882" s="65" t="str">
        <f>IF(ROW()=1,"KEY",IF(ISNA(VLOOKUP(B9882,車名対応マスタ!B:D,3,FALSE)),"",IF(VLOOKUP(B9882,車名対応マスタ!B:D,3,FALSE)="","",$D9882&amp;" "&amp;IF($G9882="9","J","O")&amp;" "&amp;$I9882&amp;" "&amp;IF($I9882&lt;=TEXT(★完成資料!$A$1,"yyyymm"),TEXT(★完成資料!$A$1,"yyyymm"),"999999")&amp; " " &amp; LEFT(F9882 &amp; "          ",10))))</f>
        <v xml:space="preserve">T O 202207 yyyy00 HV        </v>
      </c>
      <c r="B9882" s="68" t="s">
        <v>490</v>
      </c>
      <c r="C9882" s="68" t="s">
        <v>145</v>
      </c>
      <c r="D9882" s="68" t="s">
        <v>287</v>
      </c>
      <c r="E9882" s="68" t="s">
        <v>531</v>
      </c>
      <c r="F9882" s="68" t="s">
        <v>360</v>
      </c>
      <c r="G9882" s="68" t="s">
        <v>77</v>
      </c>
      <c r="H9882" s="68" t="s">
        <v>273</v>
      </c>
      <c r="I9882" s="68" t="s">
        <v>655</v>
      </c>
      <c r="J9882" s="65">
        <v>244</v>
      </c>
      <c r="L9882" s="65">
        <v>406</v>
      </c>
      <c r="M9882" s="65" t="s">
        <v>497</v>
      </c>
    </row>
    <row r="9883" spans="1:13" ht="12.75" customHeight="1">
      <c r="A9883" s="65" t="str">
        <f>IF(ROW()=1,"KEY",IF(ISNA(VLOOKUP(B9883,車名対応マスタ!B:D,3,FALSE)),"",IF(VLOOKUP(B9883,車名対応マスタ!B:D,3,FALSE)="","",$D9883&amp;" "&amp;IF($G9883="9","J","O")&amp;" "&amp;$I9883&amp;" "&amp;IF($I9883&lt;=TEXT(★完成資料!$A$1,"yyyymm"),TEXT(★完成資料!$A$1,"yyyymm"),"999999")&amp; " " &amp; LEFT(F9883 &amp; "          ",10))))</f>
        <v xml:space="preserve">T O 202208 yyyy00 HV        </v>
      </c>
      <c r="B9883" s="68" t="s">
        <v>490</v>
      </c>
      <c r="C9883" s="68" t="s">
        <v>145</v>
      </c>
      <c r="D9883" s="68" t="s">
        <v>287</v>
      </c>
      <c r="E9883" s="68" t="s">
        <v>531</v>
      </c>
      <c r="F9883" s="68" t="s">
        <v>360</v>
      </c>
      <c r="G9883" s="68" t="s">
        <v>77</v>
      </c>
      <c r="H9883" s="68" t="s">
        <v>273</v>
      </c>
      <c r="I9883" s="68" t="s">
        <v>656</v>
      </c>
      <c r="J9883" s="65">
        <v>208</v>
      </c>
      <c r="L9883" s="65">
        <v>406</v>
      </c>
      <c r="M9883" s="65" t="s">
        <v>497</v>
      </c>
    </row>
    <row r="9884" spans="1:13" ht="12.75" customHeight="1">
      <c r="A9884" s="65" t="str">
        <f>IF(ROW()=1,"KEY",IF(ISNA(VLOOKUP(B9884,車名対応マスタ!B:D,3,FALSE)),"",IF(VLOOKUP(B9884,車名対応マスタ!B:D,3,FALSE)="","",$D9884&amp;" "&amp;IF($G9884="9","J","O")&amp;" "&amp;$I9884&amp;" "&amp;IF($I9884&lt;=TEXT(★完成資料!$A$1,"yyyymm"),TEXT(★完成資料!$A$1,"yyyymm"),"999999")&amp; " " &amp; LEFT(F9884 &amp; "          ",10))))</f>
        <v xml:space="preserve">T O 202209 yyyy00 HV        </v>
      </c>
      <c r="B9884" s="68" t="s">
        <v>490</v>
      </c>
      <c r="C9884" s="68" t="s">
        <v>145</v>
      </c>
      <c r="D9884" s="68" t="s">
        <v>287</v>
      </c>
      <c r="E9884" s="68" t="s">
        <v>531</v>
      </c>
      <c r="F9884" s="68" t="s">
        <v>360</v>
      </c>
      <c r="G9884" s="68" t="s">
        <v>77</v>
      </c>
      <c r="H9884" s="68" t="s">
        <v>273</v>
      </c>
      <c r="I9884" s="68" t="s">
        <v>657</v>
      </c>
      <c r="J9884" s="65">
        <v>219</v>
      </c>
      <c r="L9884" s="65">
        <v>406</v>
      </c>
      <c r="M9884" s="65" t="s">
        <v>497</v>
      </c>
    </row>
    <row r="9885" spans="1:13" ht="12.75" customHeight="1">
      <c r="A9885" s="65" t="str">
        <f>IF(ROW()=1,"KEY",IF(ISNA(VLOOKUP(B9885,車名対応マスタ!B:D,3,FALSE)),"",IF(VLOOKUP(B9885,車名対応マスタ!B:D,3,FALSE)="","",$D9885&amp;" "&amp;IF($G9885="9","J","O")&amp;" "&amp;$I9885&amp;" "&amp;IF($I9885&lt;=TEXT(★完成資料!$A$1,"yyyymm"),TEXT(★完成資料!$A$1,"yyyymm"),"999999")&amp; " " &amp; LEFT(F9885 &amp; "          ",10))))</f>
        <v xml:space="preserve">T O 202210 yyyy00 HV        </v>
      </c>
      <c r="B9885" s="68" t="s">
        <v>490</v>
      </c>
      <c r="C9885" s="68" t="s">
        <v>145</v>
      </c>
      <c r="D9885" s="68" t="s">
        <v>287</v>
      </c>
      <c r="E9885" s="68" t="s">
        <v>531</v>
      </c>
      <c r="F9885" s="68" t="s">
        <v>360</v>
      </c>
      <c r="G9885" s="68" t="s">
        <v>77</v>
      </c>
      <c r="H9885" s="68" t="s">
        <v>273</v>
      </c>
      <c r="I9885" s="68" t="s">
        <v>663</v>
      </c>
      <c r="J9885" s="65">
        <v>311</v>
      </c>
      <c r="K9885" s="65">
        <v>58</v>
      </c>
      <c r="L9885" s="65">
        <v>406</v>
      </c>
      <c r="M9885" s="65" t="s">
        <v>497</v>
      </c>
    </row>
    <row r="9886" spans="1:13" ht="12.75" customHeight="1">
      <c r="A9886" s="65" t="str">
        <f>IF(ROW()=1,"KEY",IF(ISNA(VLOOKUP(B9886,車名対応マスタ!B:D,3,FALSE)),"",IF(VLOOKUP(B9886,車名対応マスタ!B:D,3,FALSE)="","",$D9886&amp;" "&amp;IF($G9886="9","J","O")&amp;" "&amp;$I9886&amp;" "&amp;IF($I9886&lt;=TEXT(★完成資料!$A$1,"yyyymm"),TEXT(★完成資料!$A$1,"yyyymm"),"999999")&amp; " " &amp; LEFT(F9886 &amp; "          ",10))))</f>
        <v xml:space="preserve">T O 202201 yyyy00 HV        </v>
      </c>
      <c r="B9886" s="68" t="s">
        <v>490</v>
      </c>
      <c r="C9886" s="68" t="s">
        <v>145</v>
      </c>
      <c r="D9886" s="68" t="s">
        <v>287</v>
      </c>
      <c r="E9886" s="68" t="s">
        <v>531</v>
      </c>
      <c r="F9886" s="68" t="s">
        <v>360</v>
      </c>
      <c r="G9886" s="68" t="s">
        <v>77</v>
      </c>
      <c r="H9886" s="68" t="s">
        <v>273</v>
      </c>
      <c r="I9886" s="68" t="s">
        <v>639</v>
      </c>
      <c r="J9886" s="65">
        <v>196</v>
      </c>
      <c r="L9886" s="65">
        <v>604</v>
      </c>
      <c r="M9886" s="65" t="s">
        <v>280</v>
      </c>
    </row>
    <row r="9887" spans="1:13" ht="12.75" customHeight="1">
      <c r="A9887" s="65" t="str">
        <f>IF(ROW()=1,"KEY",IF(ISNA(VLOOKUP(B9887,車名対応マスタ!B:D,3,FALSE)),"",IF(VLOOKUP(B9887,車名対応マスタ!B:D,3,FALSE)="","",$D9887&amp;" "&amp;IF($G9887="9","J","O")&amp;" "&amp;$I9887&amp;" "&amp;IF($I9887&lt;=TEXT(★完成資料!$A$1,"yyyymm"),TEXT(★完成資料!$A$1,"yyyymm"),"999999")&amp; " " &amp; LEFT(F9887 &amp; "          ",10))))</f>
        <v xml:space="preserve">T O 202202 yyyy00 HV        </v>
      </c>
      <c r="B9887" s="68" t="s">
        <v>490</v>
      </c>
      <c r="C9887" s="68" t="s">
        <v>145</v>
      </c>
      <c r="D9887" s="68" t="s">
        <v>287</v>
      </c>
      <c r="E9887" s="68" t="s">
        <v>531</v>
      </c>
      <c r="F9887" s="68" t="s">
        <v>360</v>
      </c>
      <c r="G9887" s="68" t="s">
        <v>77</v>
      </c>
      <c r="H9887" s="68" t="s">
        <v>273</v>
      </c>
      <c r="I9887" s="68" t="s">
        <v>640</v>
      </c>
      <c r="J9887" s="65">
        <v>142</v>
      </c>
      <c r="L9887" s="65">
        <v>604</v>
      </c>
      <c r="M9887" s="65" t="s">
        <v>280</v>
      </c>
    </row>
    <row r="9888" spans="1:13" ht="12.75" customHeight="1">
      <c r="A9888" s="65" t="str">
        <f>IF(ROW()=1,"KEY",IF(ISNA(VLOOKUP(B9888,車名対応マスタ!B:D,3,FALSE)),"",IF(VLOOKUP(B9888,車名対応マスタ!B:D,3,FALSE)="","",$D9888&amp;" "&amp;IF($G9888="9","J","O")&amp;" "&amp;$I9888&amp;" "&amp;IF($I9888&lt;=TEXT(★完成資料!$A$1,"yyyymm"),TEXT(★完成資料!$A$1,"yyyymm"),"999999")&amp; " " &amp; LEFT(F9888 &amp; "          ",10))))</f>
        <v xml:space="preserve">T O 202203 yyyy00 HV        </v>
      </c>
      <c r="B9888" s="68" t="s">
        <v>490</v>
      </c>
      <c r="C9888" s="68" t="s">
        <v>145</v>
      </c>
      <c r="D9888" s="68" t="s">
        <v>287</v>
      </c>
      <c r="E9888" s="68" t="s">
        <v>531</v>
      </c>
      <c r="F9888" s="68" t="s">
        <v>360</v>
      </c>
      <c r="G9888" s="68" t="s">
        <v>77</v>
      </c>
      <c r="H9888" s="68" t="s">
        <v>273</v>
      </c>
      <c r="I9888" s="68" t="s">
        <v>641</v>
      </c>
      <c r="J9888" s="65">
        <v>59</v>
      </c>
      <c r="L9888" s="65">
        <v>604</v>
      </c>
      <c r="M9888" s="65" t="s">
        <v>280</v>
      </c>
    </row>
    <row r="9889" spans="1:13" ht="12.75" customHeight="1">
      <c r="A9889" s="65" t="str">
        <f>IF(ROW()=1,"KEY",IF(ISNA(VLOOKUP(B9889,車名対応マスタ!B:D,3,FALSE)),"",IF(VLOOKUP(B9889,車名対応マスタ!B:D,3,FALSE)="","",$D9889&amp;" "&amp;IF($G9889="9","J","O")&amp;" "&amp;$I9889&amp;" "&amp;IF($I9889&lt;=TEXT(★完成資料!$A$1,"yyyymm"),TEXT(★完成資料!$A$1,"yyyymm"),"999999")&amp; " " &amp; LEFT(F9889 &amp; "          ",10))))</f>
        <v xml:space="preserve">T O 202204 yyyy00 HV        </v>
      </c>
      <c r="B9889" s="68" t="s">
        <v>490</v>
      </c>
      <c r="C9889" s="68" t="s">
        <v>145</v>
      </c>
      <c r="D9889" s="68" t="s">
        <v>287</v>
      </c>
      <c r="E9889" s="68" t="s">
        <v>531</v>
      </c>
      <c r="F9889" s="68" t="s">
        <v>360</v>
      </c>
      <c r="G9889" s="68" t="s">
        <v>77</v>
      </c>
      <c r="H9889" s="68" t="s">
        <v>273</v>
      </c>
      <c r="I9889" s="68" t="s">
        <v>642</v>
      </c>
      <c r="J9889" s="65">
        <v>248</v>
      </c>
      <c r="L9889" s="65">
        <v>604</v>
      </c>
      <c r="M9889" s="65" t="s">
        <v>280</v>
      </c>
    </row>
    <row r="9890" spans="1:13" ht="12.75" customHeight="1">
      <c r="A9890" s="65" t="str">
        <f>IF(ROW()=1,"KEY",IF(ISNA(VLOOKUP(B9890,車名対応マスタ!B:D,3,FALSE)),"",IF(VLOOKUP(B9890,車名対応マスタ!B:D,3,FALSE)="","",$D9890&amp;" "&amp;IF($G9890="9","J","O")&amp;" "&amp;$I9890&amp;" "&amp;IF($I9890&lt;=TEXT(★完成資料!$A$1,"yyyymm"),TEXT(★完成資料!$A$1,"yyyymm"),"999999")&amp; " " &amp; LEFT(F9890 &amp; "          ",10))))</f>
        <v xml:space="preserve">T O 202205 yyyy00 HV        </v>
      </c>
      <c r="B9890" s="68" t="s">
        <v>490</v>
      </c>
      <c r="C9890" s="68" t="s">
        <v>145</v>
      </c>
      <c r="D9890" s="68" t="s">
        <v>287</v>
      </c>
      <c r="E9890" s="68" t="s">
        <v>531</v>
      </c>
      <c r="F9890" s="68" t="s">
        <v>360</v>
      </c>
      <c r="G9890" s="68" t="s">
        <v>77</v>
      </c>
      <c r="H9890" s="68" t="s">
        <v>273</v>
      </c>
      <c r="I9890" s="68" t="s">
        <v>647</v>
      </c>
      <c r="J9890" s="65">
        <v>168</v>
      </c>
      <c r="L9890" s="65">
        <v>604</v>
      </c>
      <c r="M9890" s="65" t="s">
        <v>280</v>
      </c>
    </row>
    <row r="9891" spans="1:13" ht="12.75" customHeight="1">
      <c r="A9891" s="65" t="str">
        <f>IF(ROW()=1,"KEY",IF(ISNA(VLOOKUP(B9891,車名対応マスタ!B:D,3,FALSE)),"",IF(VLOOKUP(B9891,車名対応マスタ!B:D,3,FALSE)="","",$D9891&amp;" "&amp;IF($G9891="9","J","O")&amp;" "&amp;$I9891&amp;" "&amp;IF($I9891&lt;=TEXT(★完成資料!$A$1,"yyyymm"),TEXT(★完成資料!$A$1,"yyyymm"),"999999")&amp; " " &amp; LEFT(F9891 &amp; "          ",10))))</f>
        <v xml:space="preserve">T O 202206 yyyy00 HV        </v>
      </c>
      <c r="B9891" s="68" t="s">
        <v>490</v>
      </c>
      <c r="C9891" s="68" t="s">
        <v>145</v>
      </c>
      <c r="D9891" s="68" t="s">
        <v>287</v>
      </c>
      <c r="E9891" s="68" t="s">
        <v>531</v>
      </c>
      <c r="F9891" s="68" t="s">
        <v>360</v>
      </c>
      <c r="G9891" s="68" t="s">
        <v>77</v>
      </c>
      <c r="H9891" s="68" t="s">
        <v>273</v>
      </c>
      <c r="I9891" s="68" t="s">
        <v>652</v>
      </c>
      <c r="J9891" s="65">
        <v>282</v>
      </c>
      <c r="L9891" s="65">
        <v>604</v>
      </c>
      <c r="M9891" s="65" t="s">
        <v>280</v>
      </c>
    </row>
    <row r="9892" spans="1:13" ht="12.75" customHeight="1">
      <c r="A9892" s="65" t="str">
        <f>IF(ROW()=1,"KEY",IF(ISNA(VLOOKUP(B9892,車名対応マスタ!B:D,3,FALSE)),"",IF(VLOOKUP(B9892,車名対応マスタ!B:D,3,FALSE)="","",$D9892&amp;" "&amp;IF($G9892="9","J","O")&amp;" "&amp;$I9892&amp;" "&amp;IF($I9892&lt;=TEXT(★完成資料!$A$1,"yyyymm"),TEXT(★完成資料!$A$1,"yyyymm"),"999999")&amp; " " &amp; LEFT(F9892 &amp; "          ",10))))</f>
        <v xml:space="preserve">T O 202207 yyyy00 HV        </v>
      </c>
      <c r="B9892" s="68" t="s">
        <v>490</v>
      </c>
      <c r="C9892" s="68" t="s">
        <v>145</v>
      </c>
      <c r="D9892" s="68" t="s">
        <v>287</v>
      </c>
      <c r="E9892" s="68" t="s">
        <v>531</v>
      </c>
      <c r="F9892" s="68" t="s">
        <v>360</v>
      </c>
      <c r="G9892" s="68" t="s">
        <v>77</v>
      </c>
      <c r="H9892" s="68" t="s">
        <v>273</v>
      </c>
      <c r="I9892" s="68" t="s">
        <v>655</v>
      </c>
      <c r="J9892" s="65">
        <v>216</v>
      </c>
      <c r="L9892" s="65">
        <v>604</v>
      </c>
      <c r="M9892" s="65" t="s">
        <v>280</v>
      </c>
    </row>
    <row r="9893" spans="1:13" ht="12.75" customHeight="1">
      <c r="A9893" s="65" t="str">
        <f>IF(ROW()=1,"KEY",IF(ISNA(VLOOKUP(B9893,車名対応マスタ!B:D,3,FALSE)),"",IF(VLOOKUP(B9893,車名対応マスタ!B:D,3,FALSE)="","",$D9893&amp;" "&amp;IF($G9893="9","J","O")&amp;" "&amp;$I9893&amp;" "&amp;IF($I9893&lt;=TEXT(★完成資料!$A$1,"yyyymm"),TEXT(★完成資料!$A$1,"yyyymm"),"999999")&amp; " " &amp; LEFT(F9893 &amp; "          ",10))))</f>
        <v xml:space="preserve">T O 202208 yyyy00 HV        </v>
      </c>
      <c r="B9893" s="68" t="s">
        <v>490</v>
      </c>
      <c r="C9893" s="68" t="s">
        <v>145</v>
      </c>
      <c r="D9893" s="68" t="s">
        <v>287</v>
      </c>
      <c r="E9893" s="68" t="s">
        <v>531</v>
      </c>
      <c r="F9893" s="68" t="s">
        <v>360</v>
      </c>
      <c r="G9893" s="68" t="s">
        <v>77</v>
      </c>
      <c r="H9893" s="68" t="s">
        <v>273</v>
      </c>
      <c r="I9893" s="68" t="s">
        <v>656</v>
      </c>
      <c r="J9893" s="65">
        <v>219</v>
      </c>
      <c r="L9893" s="65">
        <v>604</v>
      </c>
      <c r="M9893" s="65" t="s">
        <v>280</v>
      </c>
    </row>
    <row r="9894" spans="1:13" ht="12.75" customHeight="1">
      <c r="A9894" s="65" t="str">
        <f>IF(ROW()=1,"KEY",IF(ISNA(VLOOKUP(B9894,車名対応マスタ!B:D,3,FALSE)),"",IF(VLOOKUP(B9894,車名対応マスタ!B:D,3,FALSE)="","",$D9894&amp;" "&amp;IF($G9894="9","J","O")&amp;" "&amp;$I9894&amp;" "&amp;IF($I9894&lt;=TEXT(★完成資料!$A$1,"yyyymm"),TEXT(★完成資料!$A$1,"yyyymm"),"999999")&amp; " " &amp; LEFT(F9894 &amp; "          ",10))))</f>
        <v xml:space="preserve">T O 202209 yyyy00 HV        </v>
      </c>
      <c r="B9894" s="68" t="s">
        <v>490</v>
      </c>
      <c r="C9894" s="68" t="s">
        <v>145</v>
      </c>
      <c r="D9894" s="68" t="s">
        <v>287</v>
      </c>
      <c r="E9894" s="68" t="s">
        <v>531</v>
      </c>
      <c r="F9894" s="68" t="s">
        <v>360</v>
      </c>
      <c r="G9894" s="68" t="s">
        <v>77</v>
      </c>
      <c r="H9894" s="68" t="s">
        <v>273</v>
      </c>
      <c r="I9894" s="68" t="s">
        <v>657</v>
      </c>
      <c r="J9894" s="65">
        <v>85</v>
      </c>
      <c r="L9894" s="65">
        <v>604</v>
      </c>
      <c r="M9894" s="65" t="s">
        <v>280</v>
      </c>
    </row>
    <row r="9895" spans="1:13" ht="12.75" customHeight="1">
      <c r="A9895" s="65" t="str">
        <f>IF(ROW()=1,"KEY",IF(ISNA(VLOOKUP(B9895,車名対応マスタ!B:D,3,FALSE)),"",IF(VLOOKUP(B9895,車名対応マスタ!B:D,3,FALSE)="","",$D9895&amp;" "&amp;IF($G9895="9","J","O")&amp;" "&amp;$I9895&amp;" "&amp;IF($I9895&lt;=TEXT(★完成資料!$A$1,"yyyymm"),TEXT(★完成資料!$A$1,"yyyymm"),"999999")&amp; " " &amp; LEFT(F9895 &amp; "          ",10))))</f>
        <v xml:space="preserve">T O 202210 yyyy00 HV        </v>
      </c>
      <c r="B9895" s="68" t="s">
        <v>490</v>
      </c>
      <c r="C9895" s="68" t="s">
        <v>145</v>
      </c>
      <c r="D9895" s="68" t="s">
        <v>287</v>
      </c>
      <c r="E9895" s="68" t="s">
        <v>531</v>
      </c>
      <c r="F9895" s="68" t="s">
        <v>360</v>
      </c>
      <c r="G9895" s="68" t="s">
        <v>77</v>
      </c>
      <c r="H9895" s="68" t="s">
        <v>273</v>
      </c>
      <c r="I9895" s="68" t="s">
        <v>663</v>
      </c>
      <c r="J9895" s="65">
        <v>292</v>
      </c>
      <c r="K9895" s="65">
        <v>45</v>
      </c>
      <c r="L9895" s="65">
        <v>604</v>
      </c>
      <c r="M9895" s="65" t="s">
        <v>280</v>
      </c>
    </row>
    <row r="9896" spans="1:13" ht="12.75" customHeight="1">
      <c r="A9896" s="65" t="str">
        <f>IF(ROW()=1,"KEY",IF(ISNA(VLOOKUP(B9896,車名対応マスタ!B:D,3,FALSE)),"",IF(VLOOKUP(B9896,車名対応マスタ!B:D,3,FALSE)="","",$D9896&amp;" "&amp;IF($G9896="9","J","O")&amp;" "&amp;$I9896&amp;" "&amp;IF($I9896&lt;=TEXT(★完成資料!$A$1,"yyyymm"),TEXT(★完成資料!$A$1,"yyyymm"),"999999")&amp; " " &amp; LEFT(F9896 &amp; "          ",10))))</f>
        <v xml:space="preserve">T O 202201 yyyy00 HV        </v>
      </c>
      <c r="B9896" s="68" t="s">
        <v>490</v>
      </c>
      <c r="C9896" s="68" t="s">
        <v>145</v>
      </c>
      <c r="D9896" s="68" t="s">
        <v>287</v>
      </c>
      <c r="E9896" s="68" t="s">
        <v>531</v>
      </c>
      <c r="F9896" s="68" t="s">
        <v>360</v>
      </c>
      <c r="G9896" s="68" t="s">
        <v>77</v>
      </c>
      <c r="H9896" s="68" t="s">
        <v>273</v>
      </c>
      <c r="I9896" s="68" t="s">
        <v>639</v>
      </c>
      <c r="J9896" s="65">
        <v>652</v>
      </c>
      <c r="L9896" s="65">
        <v>411</v>
      </c>
      <c r="M9896" s="65" t="s">
        <v>498</v>
      </c>
    </row>
    <row r="9897" spans="1:13" ht="12.75" customHeight="1">
      <c r="A9897" s="65" t="str">
        <f>IF(ROW()=1,"KEY",IF(ISNA(VLOOKUP(B9897,車名対応マスタ!B:D,3,FALSE)),"",IF(VLOOKUP(B9897,車名対応マスタ!B:D,3,FALSE)="","",$D9897&amp;" "&amp;IF($G9897="9","J","O")&amp;" "&amp;$I9897&amp;" "&amp;IF($I9897&lt;=TEXT(★完成資料!$A$1,"yyyymm"),TEXT(★完成資料!$A$1,"yyyymm"),"999999")&amp; " " &amp; LEFT(F9897 &amp; "          ",10))))</f>
        <v xml:space="preserve">T O 202202 yyyy00 HV        </v>
      </c>
      <c r="B9897" s="68" t="s">
        <v>490</v>
      </c>
      <c r="C9897" s="68" t="s">
        <v>145</v>
      </c>
      <c r="D9897" s="68" t="s">
        <v>287</v>
      </c>
      <c r="E9897" s="68" t="s">
        <v>531</v>
      </c>
      <c r="F9897" s="68" t="s">
        <v>360</v>
      </c>
      <c r="G9897" s="68" t="s">
        <v>77</v>
      </c>
      <c r="H9897" s="68" t="s">
        <v>273</v>
      </c>
      <c r="I9897" s="68" t="s">
        <v>640</v>
      </c>
      <c r="J9897" s="65">
        <v>184</v>
      </c>
      <c r="L9897" s="65">
        <v>411</v>
      </c>
      <c r="M9897" s="65" t="s">
        <v>498</v>
      </c>
    </row>
    <row r="9898" spans="1:13" ht="12.75" customHeight="1">
      <c r="A9898" s="65" t="str">
        <f>IF(ROW()=1,"KEY",IF(ISNA(VLOOKUP(B9898,車名対応マスタ!B:D,3,FALSE)),"",IF(VLOOKUP(B9898,車名対応マスタ!B:D,3,FALSE)="","",$D9898&amp;" "&amp;IF($G9898="9","J","O")&amp;" "&amp;$I9898&amp;" "&amp;IF($I9898&lt;=TEXT(★完成資料!$A$1,"yyyymm"),TEXT(★完成資料!$A$1,"yyyymm"),"999999")&amp; " " &amp; LEFT(F9898 &amp; "          ",10))))</f>
        <v xml:space="preserve">T O 202203 yyyy00 HV        </v>
      </c>
      <c r="B9898" s="68" t="s">
        <v>490</v>
      </c>
      <c r="C9898" s="68" t="s">
        <v>145</v>
      </c>
      <c r="D9898" s="68" t="s">
        <v>287</v>
      </c>
      <c r="E9898" s="68" t="s">
        <v>531</v>
      </c>
      <c r="F9898" s="68" t="s">
        <v>360</v>
      </c>
      <c r="G9898" s="68" t="s">
        <v>77</v>
      </c>
      <c r="H9898" s="68" t="s">
        <v>273</v>
      </c>
      <c r="I9898" s="68" t="s">
        <v>641</v>
      </c>
      <c r="J9898" s="65">
        <v>309</v>
      </c>
      <c r="L9898" s="65">
        <v>411</v>
      </c>
      <c r="M9898" s="65" t="s">
        <v>498</v>
      </c>
    </row>
    <row r="9899" spans="1:13" ht="12.75" customHeight="1">
      <c r="A9899" s="65" t="str">
        <f>IF(ROW()=1,"KEY",IF(ISNA(VLOOKUP(B9899,車名対応マスタ!B:D,3,FALSE)),"",IF(VLOOKUP(B9899,車名対応マスタ!B:D,3,FALSE)="","",$D9899&amp;" "&amp;IF($G9899="9","J","O")&amp;" "&amp;$I9899&amp;" "&amp;IF($I9899&lt;=TEXT(★完成資料!$A$1,"yyyymm"),TEXT(★完成資料!$A$1,"yyyymm"),"999999")&amp; " " &amp; LEFT(F9899 &amp; "          ",10))))</f>
        <v xml:space="preserve">T O 202204 yyyy00 HV        </v>
      </c>
      <c r="B9899" s="68" t="s">
        <v>490</v>
      </c>
      <c r="C9899" s="68" t="s">
        <v>145</v>
      </c>
      <c r="D9899" s="68" t="s">
        <v>287</v>
      </c>
      <c r="E9899" s="68" t="s">
        <v>531</v>
      </c>
      <c r="F9899" s="68" t="s">
        <v>360</v>
      </c>
      <c r="G9899" s="68" t="s">
        <v>77</v>
      </c>
      <c r="H9899" s="68" t="s">
        <v>273</v>
      </c>
      <c r="I9899" s="68" t="s">
        <v>642</v>
      </c>
      <c r="J9899" s="65">
        <v>234</v>
      </c>
      <c r="L9899" s="65">
        <v>411</v>
      </c>
      <c r="M9899" s="65" t="s">
        <v>498</v>
      </c>
    </row>
    <row r="9900" spans="1:13" ht="12.75" customHeight="1">
      <c r="A9900" s="65" t="str">
        <f>IF(ROW()=1,"KEY",IF(ISNA(VLOOKUP(B9900,車名対応マスタ!B:D,3,FALSE)),"",IF(VLOOKUP(B9900,車名対応マスタ!B:D,3,FALSE)="","",$D9900&amp;" "&amp;IF($G9900="9","J","O")&amp;" "&amp;$I9900&amp;" "&amp;IF($I9900&lt;=TEXT(★完成資料!$A$1,"yyyymm"),TEXT(★完成資料!$A$1,"yyyymm"),"999999")&amp; " " &amp; LEFT(F9900 &amp; "          ",10))))</f>
        <v xml:space="preserve">T O 202205 yyyy00 HV        </v>
      </c>
      <c r="B9900" s="68" t="s">
        <v>490</v>
      </c>
      <c r="C9900" s="68" t="s">
        <v>145</v>
      </c>
      <c r="D9900" s="68" t="s">
        <v>287</v>
      </c>
      <c r="E9900" s="68" t="s">
        <v>531</v>
      </c>
      <c r="F9900" s="68" t="s">
        <v>360</v>
      </c>
      <c r="G9900" s="68" t="s">
        <v>77</v>
      </c>
      <c r="H9900" s="68" t="s">
        <v>273</v>
      </c>
      <c r="I9900" s="68" t="s">
        <v>647</v>
      </c>
      <c r="J9900" s="65">
        <v>123</v>
      </c>
      <c r="L9900" s="65">
        <v>411</v>
      </c>
      <c r="M9900" s="65" t="s">
        <v>498</v>
      </c>
    </row>
    <row r="9901" spans="1:13" ht="12.75" customHeight="1">
      <c r="A9901" s="65" t="str">
        <f>IF(ROW()=1,"KEY",IF(ISNA(VLOOKUP(B9901,車名対応マスタ!B:D,3,FALSE)),"",IF(VLOOKUP(B9901,車名対応マスタ!B:D,3,FALSE)="","",$D9901&amp;" "&amp;IF($G9901="9","J","O")&amp;" "&amp;$I9901&amp;" "&amp;IF($I9901&lt;=TEXT(★完成資料!$A$1,"yyyymm"),TEXT(★完成資料!$A$1,"yyyymm"),"999999")&amp; " " &amp; LEFT(F9901 &amp; "          ",10))))</f>
        <v xml:space="preserve">T O 202206 yyyy00 HV        </v>
      </c>
      <c r="B9901" s="68" t="s">
        <v>490</v>
      </c>
      <c r="C9901" s="68" t="s">
        <v>145</v>
      </c>
      <c r="D9901" s="68" t="s">
        <v>287</v>
      </c>
      <c r="E9901" s="68" t="s">
        <v>531</v>
      </c>
      <c r="F9901" s="68" t="s">
        <v>360</v>
      </c>
      <c r="G9901" s="68" t="s">
        <v>77</v>
      </c>
      <c r="H9901" s="68" t="s">
        <v>273</v>
      </c>
      <c r="I9901" s="68" t="s">
        <v>652</v>
      </c>
      <c r="J9901" s="65">
        <v>19</v>
      </c>
      <c r="L9901" s="65">
        <v>411</v>
      </c>
      <c r="M9901" s="65" t="s">
        <v>498</v>
      </c>
    </row>
    <row r="9902" spans="1:13" ht="12.75" customHeight="1">
      <c r="A9902" s="65" t="str">
        <f>IF(ROW()=1,"KEY",IF(ISNA(VLOOKUP(B9902,車名対応マスタ!B:D,3,FALSE)),"",IF(VLOOKUP(B9902,車名対応マスタ!B:D,3,FALSE)="","",$D9902&amp;" "&amp;IF($G9902="9","J","O")&amp;" "&amp;$I9902&amp;" "&amp;IF($I9902&lt;=TEXT(★完成資料!$A$1,"yyyymm"),TEXT(★完成資料!$A$1,"yyyymm"),"999999")&amp; " " &amp; LEFT(F9902 &amp; "          ",10))))</f>
        <v xml:space="preserve">T O 202207 yyyy00 HV        </v>
      </c>
      <c r="B9902" s="68" t="s">
        <v>490</v>
      </c>
      <c r="C9902" s="68" t="s">
        <v>145</v>
      </c>
      <c r="D9902" s="68" t="s">
        <v>287</v>
      </c>
      <c r="E9902" s="68" t="s">
        <v>531</v>
      </c>
      <c r="F9902" s="68" t="s">
        <v>360</v>
      </c>
      <c r="G9902" s="68" t="s">
        <v>77</v>
      </c>
      <c r="H9902" s="68" t="s">
        <v>273</v>
      </c>
      <c r="I9902" s="68" t="s">
        <v>655</v>
      </c>
      <c r="J9902" s="65">
        <v>605</v>
      </c>
      <c r="L9902" s="65">
        <v>411</v>
      </c>
      <c r="M9902" s="65" t="s">
        <v>498</v>
      </c>
    </row>
    <row r="9903" spans="1:13" ht="12.75" customHeight="1">
      <c r="A9903" s="65" t="str">
        <f>IF(ROW()=1,"KEY",IF(ISNA(VLOOKUP(B9903,車名対応マスタ!B:D,3,FALSE)),"",IF(VLOOKUP(B9903,車名対応マスタ!B:D,3,FALSE)="","",$D9903&amp;" "&amp;IF($G9903="9","J","O")&amp;" "&amp;$I9903&amp;" "&amp;IF($I9903&lt;=TEXT(★完成資料!$A$1,"yyyymm"),TEXT(★完成資料!$A$1,"yyyymm"),"999999")&amp; " " &amp; LEFT(F9903 &amp; "          ",10))))</f>
        <v xml:space="preserve">T O 202208 yyyy00 HV        </v>
      </c>
      <c r="B9903" s="68" t="s">
        <v>490</v>
      </c>
      <c r="C9903" s="68" t="s">
        <v>145</v>
      </c>
      <c r="D9903" s="68" t="s">
        <v>287</v>
      </c>
      <c r="E9903" s="68" t="s">
        <v>531</v>
      </c>
      <c r="F9903" s="68" t="s">
        <v>360</v>
      </c>
      <c r="G9903" s="68" t="s">
        <v>77</v>
      </c>
      <c r="H9903" s="68" t="s">
        <v>273</v>
      </c>
      <c r="I9903" s="68" t="s">
        <v>656</v>
      </c>
      <c r="J9903" s="65">
        <v>102</v>
      </c>
      <c r="L9903" s="65">
        <v>411</v>
      </c>
      <c r="M9903" s="65" t="s">
        <v>498</v>
      </c>
    </row>
    <row r="9904" spans="1:13" ht="12.75" customHeight="1">
      <c r="A9904" s="65" t="str">
        <f>IF(ROW()=1,"KEY",IF(ISNA(VLOOKUP(B9904,車名対応マスタ!B:D,3,FALSE)),"",IF(VLOOKUP(B9904,車名対応マスタ!B:D,3,FALSE)="","",$D9904&amp;" "&amp;IF($G9904="9","J","O")&amp;" "&amp;$I9904&amp;" "&amp;IF($I9904&lt;=TEXT(★完成資料!$A$1,"yyyymm"),TEXT(★完成資料!$A$1,"yyyymm"),"999999")&amp; " " &amp; LEFT(F9904 &amp; "          ",10))))</f>
        <v xml:space="preserve">T O 202209 yyyy00 HV        </v>
      </c>
      <c r="B9904" s="68" t="s">
        <v>490</v>
      </c>
      <c r="C9904" s="68" t="s">
        <v>145</v>
      </c>
      <c r="D9904" s="68" t="s">
        <v>287</v>
      </c>
      <c r="E9904" s="68" t="s">
        <v>531</v>
      </c>
      <c r="F9904" s="68" t="s">
        <v>360</v>
      </c>
      <c r="G9904" s="68" t="s">
        <v>77</v>
      </c>
      <c r="H9904" s="68" t="s">
        <v>273</v>
      </c>
      <c r="I9904" s="68" t="s">
        <v>657</v>
      </c>
      <c r="J9904" s="65">
        <v>25</v>
      </c>
      <c r="L9904" s="65">
        <v>411</v>
      </c>
      <c r="M9904" s="65" t="s">
        <v>498</v>
      </c>
    </row>
    <row r="9905" spans="1:13" ht="12.75" customHeight="1">
      <c r="A9905" s="65" t="str">
        <f>IF(ROW()=1,"KEY",IF(ISNA(VLOOKUP(B9905,車名対応マスタ!B:D,3,FALSE)),"",IF(VLOOKUP(B9905,車名対応マスタ!B:D,3,FALSE)="","",$D9905&amp;" "&amp;IF($G9905="9","J","O")&amp;" "&amp;$I9905&amp;" "&amp;IF($I9905&lt;=TEXT(★完成資料!$A$1,"yyyymm"),TEXT(★完成資料!$A$1,"yyyymm"),"999999")&amp; " " &amp; LEFT(F9905 &amp; "          ",10))))</f>
        <v xml:space="preserve">T O 202210 yyyy00 HV        </v>
      </c>
      <c r="B9905" s="68" t="s">
        <v>490</v>
      </c>
      <c r="C9905" s="68" t="s">
        <v>145</v>
      </c>
      <c r="D9905" s="68" t="s">
        <v>287</v>
      </c>
      <c r="E9905" s="68" t="s">
        <v>531</v>
      </c>
      <c r="F9905" s="68" t="s">
        <v>360</v>
      </c>
      <c r="G9905" s="68" t="s">
        <v>77</v>
      </c>
      <c r="H9905" s="68" t="s">
        <v>273</v>
      </c>
      <c r="I9905" s="68" t="s">
        <v>663</v>
      </c>
      <c r="J9905" s="65">
        <v>13</v>
      </c>
      <c r="K9905" s="65">
        <v>69</v>
      </c>
      <c r="L9905" s="65">
        <v>411</v>
      </c>
      <c r="M9905" s="65" t="s">
        <v>498</v>
      </c>
    </row>
    <row r="9906" spans="1:13" ht="12.75" customHeight="1">
      <c r="A9906" s="65" t="str">
        <f>IF(ROW()=1,"KEY",IF(ISNA(VLOOKUP(B9906,車名対応マスタ!B:D,3,FALSE)),"",IF(VLOOKUP(B9906,車名対応マスタ!B:D,3,FALSE)="","",$D9906&amp;" "&amp;IF($G9906="9","J","O")&amp;" "&amp;$I9906&amp;" "&amp;IF($I9906&lt;=TEXT(★完成資料!$A$1,"yyyymm"),TEXT(★完成資料!$A$1,"yyyymm"),"999999")&amp; " " &amp; LEFT(F9906 &amp; "          ",10))))</f>
        <v xml:space="preserve">T O 202201 yyyy00 HV        </v>
      </c>
      <c r="B9906" s="68" t="s">
        <v>490</v>
      </c>
      <c r="C9906" s="68" t="s">
        <v>145</v>
      </c>
      <c r="D9906" s="68" t="s">
        <v>287</v>
      </c>
      <c r="E9906" s="68" t="s">
        <v>531</v>
      </c>
      <c r="F9906" s="68" t="s">
        <v>360</v>
      </c>
      <c r="G9906" s="68" t="s">
        <v>77</v>
      </c>
      <c r="H9906" s="68" t="s">
        <v>273</v>
      </c>
      <c r="I9906" s="68" t="s">
        <v>639</v>
      </c>
      <c r="J9906" s="65">
        <v>387</v>
      </c>
      <c r="L9906" s="65">
        <v>425</v>
      </c>
      <c r="M9906" s="65" t="s">
        <v>379</v>
      </c>
    </row>
    <row r="9907" spans="1:13" ht="12.75" customHeight="1">
      <c r="A9907" s="65" t="str">
        <f>IF(ROW()=1,"KEY",IF(ISNA(VLOOKUP(B9907,車名対応マスタ!B:D,3,FALSE)),"",IF(VLOOKUP(B9907,車名対応マスタ!B:D,3,FALSE)="","",$D9907&amp;" "&amp;IF($G9907="9","J","O")&amp;" "&amp;$I9907&amp;" "&amp;IF($I9907&lt;=TEXT(★完成資料!$A$1,"yyyymm"),TEXT(★完成資料!$A$1,"yyyymm"),"999999")&amp; " " &amp; LEFT(F9907 &amp; "          ",10))))</f>
        <v xml:space="preserve">T O 202202 yyyy00 HV        </v>
      </c>
      <c r="B9907" s="68" t="s">
        <v>490</v>
      </c>
      <c r="C9907" s="68" t="s">
        <v>145</v>
      </c>
      <c r="D9907" s="68" t="s">
        <v>287</v>
      </c>
      <c r="E9907" s="68" t="s">
        <v>531</v>
      </c>
      <c r="F9907" s="68" t="s">
        <v>360</v>
      </c>
      <c r="G9907" s="68" t="s">
        <v>77</v>
      </c>
      <c r="H9907" s="68" t="s">
        <v>273</v>
      </c>
      <c r="I9907" s="68" t="s">
        <v>640</v>
      </c>
      <c r="J9907" s="65">
        <v>226</v>
      </c>
      <c r="L9907" s="65">
        <v>425</v>
      </c>
      <c r="M9907" s="65" t="s">
        <v>379</v>
      </c>
    </row>
    <row r="9908" spans="1:13" ht="12.75" customHeight="1">
      <c r="A9908" s="65" t="str">
        <f>IF(ROW()=1,"KEY",IF(ISNA(VLOOKUP(B9908,車名対応マスタ!B:D,3,FALSE)),"",IF(VLOOKUP(B9908,車名対応マスタ!B:D,3,FALSE)="","",$D9908&amp;" "&amp;IF($G9908="9","J","O")&amp;" "&amp;$I9908&amp;" "&amp;IF($I9908&lt;=TEXT(★完成資料!$A$1,"yyyymm"),TEXT(★完成資料!$A$1,"yyyymm"),"999999")&amp; " " &amp; LEFT(F9908 &amp; "          ",10))))</f>
        <v xml:space="preserve">T O 202203 yyyy00 HV        </v>
      </c>
      <c r="B9908" s="68" t="s">
        <v>490</v>
      </c>
      <c r="C9908" s="68" t="s">
        <v>145</v>
      </c>
      <c r="D9908" s="68" t="s">
        <v>287</v>
      </c>
      <c r="E9908" s="68" t="s">
        <v>531</v>
      </c>
      <c r="F9908" s="68" t="s">
        <v>360</v>
      </c>
      <c r="G9908" s="68" t="s">
        <v>77</v>
      </c>
      <c r="H9908" s="68" t="s">
        <v>273</v>
      </c>
      <c r="I9908" s="68" t="s">
        <v>641</v>
      </c>
      <c r="J9908" s="65">
        <v>289</v>
      </c>
      <c r="L9908" s="65">
        <v>425</v>
      </c>
      <c r="M9908" s="65" t="s">
        <v>379</v>
      </c>
    </row>
    <row r="9909" spans="1:13" ht="12.75" customHeight="1">
      <c r="A9909" s="65" t="str">
        <f>IF(ROW()=1,"KEY",IF(ISNA(VLOOKUP(B9909,車名対応マスタ!B:D,3,FALSE)),"",IF(VLOOKUP(B9909,車名対応マスタ!B:D,3,FALSE)="","",$D9909&amp;" "&amp;IF($G9909="9","J","O")&amp;" "&amp;$I9909&amp;" "&amp;IF($I9909&lt;=TEXT(★完成資料!$A$1,"yyyymm"),TEXT(★完成資料!$A$1,"yyyymm"),"999999")&amp; " " &amp; LEFT(F9909 &amp; "          ",10))))</f>
        <v xml:space="preserve">T O 202204 yyyy00 HV        </v>
      </c>
      <c r="B9909" s="68" t="s">
        <v>490</v>
      </c>
      <c r="C9909" s="68" t="s">
        <v>145</v>
      </c>
      <c r="D9909" s="68" t="s">
        <v>287</v>
      </c>
      <c r="E9909" s="68" t="s">
        <v>531</v>
      </c>
      <c r="F9909" s="68" t="s">
        <v>360</v>
      </c>
      <c r="G9909" s="68" t="s">
        <v>77</v>
      </c>
      <c r="H9909" s="68" t="s">
        <v>273</v>
      </c>
      <c r="I9909" s="68" t="s">
        <v>642</v>
      </c>
      <c r="J9909" s="65">
        <v>152</v>
      </c>
      <c r="L9909" s="65">
        <v>425</v>
      </c>
      <c r="M9909" s="65" t="s">
        <v>379</v>
      </c>
    </row>
    <row r="9910" spans="1:13" ht="12.75" customHeight="1">
      <c r="A9910" s="65" t="str">
        <f>IF(ROW()=1,"KEY",IF(ISNA(VLOOKUP(B9910,車名対応マスタ!B:D,3,FALSE)),"",IF(VLOOKUP(B9910,車名対応マスタ!B:D,3,FALSE)="","",$D9910&amp;" "&amp;IF($G9910="9","J","O")&amp;" "&amp;$I9910&amp;" "&amp;IF($I9910&lt;=TEXT(★完成資料!$A$1,"yyyymm"),TEXT(★完成資料!$A$1,"yyyymm"),"999999")&amp; " " &amp; LEFT(F9910 &amp; "          ",10))))</f>
        <v xml:space="preserve">T O 202205 yyyy00 HV        </v>
      </c>
      <c r="B9910" s="68" t="s">
        <v>490</v>
      </c>
      <c r="C9910" s="68" t="s">
        <v>145</v>
      </c>
      <c r="D9910" s="68" t="s">
        <v>287</v>
      </c>
      <c r="E9910" s="68" t="s">
        <v>531</v>
      </c>
      <c r="F9910" s="68" t="s">
        <v>360</v>
      </c>
      <c r="G9910" s="68" t="s">
        <v>77</v>
      </c>
      <c r="H9910" s="68" t="s">
        <v>273</v>
      </c>
      <c r="I9910" s="68" t="s">
        <v>647</v>
      </c>
      <c r="J9910" s="65">
        <v>304</v>
      </c>
      <c r="L9910" s="65">
        <v>425</v>
      </c>
      <c r="M9910" s="65" t="s">
        <v>379</v>
      </c>
    </row>
    <row r="9911" spans="1:13" ht="12.75" customHeight="1">
      <c r="A9911" s="65" t="str">
        <f>IF(ROW()=1,"KEY",IF(ISNA(VLOOKUP(B9911,車名対応マスタ!B:D,3,FALSE)),"",IF(VLOOKUP(B9911,車名対応マスタ!B:D,3,FALSE)="","",$D9911&amp;" "&amp;IF($G9911="9","J","O")&amp;" "&amp;$I9911&amp;" "&amp;IF($I9911&lt;=TEXT(★完成資料!$A$1,"yyyymm"),TEXT(★完成資料!$A$1,"yyyymm"),"999999")&amp; " " &amp; LEFT(F9911 &amp; "          ",10))))</f>
        <v xml:space="preserve">T O 202206 yyyy00 HV        </v>
      </c>
      <c r="B9911" s="68" t="s">
        <v>490</v>
      </c>
      <c r="C9911" s="68" t="s">
        <v>145</v>
      </c>
      <c r="D9911" s="68" t="s">
        <v>287</v>
      </c>
      <c r="E9911" s="68" t="s">
        <v>531</v>
      </c>
      <c r="F9911" s="68" t="s">
        <v>360</v>
      </c>
      <c r="G9911" s="68" t="s">
        <v>77</v>
      </c>
      <c r="H9911" s="68" t="s">
        <v>273</v>
      </c>
      <c r="I9911" s="68" t="s">
        <v>652</v>
      </c>
      <c r="J9911" s="65">
        <v>237</v>
      </c>
      <c r="L9911" s="65">
        <v>425</v>
      </c>
      <c r="M9911" s="65" t="s">
        <v>379</v>
      </c>
    </row>
    <row r="9912" spans="1:13" ht="12.75" customHeight="1">
      <c r="A9912" s="65" t="str">
        <f>IF(ROW()=1,"KEY",IF(ISNA(VLOOKUP(B9912,車名対応マスタ!B:D,3,FALSE)),"",IF(VLOOKUP(B9912,車名対応マスタ!B:D,3,FALSE)="","",$D9912&amp;" "&amp;IF($G9912="9","J","O")&amp;" "&amp;$I9912&amp;" "&amp;IF($I9912&lt;=TEXT(★完成資料!$A$1,"yyyymm"),TEXT(★完成資料!$A$1,"yyyymm"),"999999")&amp; " " &amp; LEFT(F9912 &amp; "          ",10))))</f>
        <v xml:space="preserve">T O 202207 yyyy00 HV        </v>
      </c>
      <c r="B9912" s="68" t="s">
        <v>490</v>
      </c>
      <c r="C9912" s="68" t="s">
        <v>145</v>
      </c>
      <c r="D9912" s="68" t="s">
        <v>287</v>
      </c>
      <c r="E9912" s="68" t="s">
        <v>531</v>
      </c>
      <c r="F9912" s="68" t="s">
        <v>360</v>
      </c>
      <c r="G9912" s="68" t="s">
        <v>77</v>
      </c>
      <c r="H9912" s="68" t="s">
        <v>273</v>
      </c>
      <c r="I9912" s="68" t="s">
        <v>655</v>
      </c>
      <c r="J9912" s="65">
        <v>205</v>
      </c>
      <c r="L9912" s="65">
        <v>425</v>
      </c>
      <c r="M9912" s="65" t="s">
        <v>379</v>
      </c>
    </row>
    <row r="9913" spans="1:13" ht="12.75" customHeight="1">
      <c r="A9913" s="65" t="str">
        <f>IF(ROW()=1,"KEY",IF(ISNA(VLOOKUP(B9913,車名対応マスタ!B:D,3,FALSE)),"",IF(VLOOKUP(B9913,車名対応マスタ!B:D,3,FALSE)="","",$D9913&amp;" "&amp;IF($G9913="9","J","O")&amp;" "&amp;$I9913&amp;" "&amp;IF($I9913&lt;=TEXT(★完成資料!$A$1,"yyyymm"),TEXT(★完成資料!$A$1,"yyyymm"),"999999")&amp; " " &amp; LEFT(F9913 &amp; "          ",10))))</f>
        <v xml:space="preserve">T O 202208 yyyy00 HV        </v>
      </c>
      <c r="B9913" s="68" t="s">
        <v>490</v>
      </c>
      <c r="C9913" s="68" t="s">
        <v>145</v>
      </c>
      <c r="D9913" s="68" t="s">
        <v>287</v>
      </c>
      <c r="E9913" s="68" t="s">
        <v>531</v>
      </c>
      <c r="F9913" s="68" t="s">
        <v>360</v>
      </c>
      <c r="G9913" s="68" t="s">
        <v>77</v>
      </c>
      <c r="H9913" s="68" t="s">
        <v>273</v>
      </c>
      <c r="I9913" s="68" t="s">
        <v>656</v>
      </c>
      <c r="J9913" s="65">
        <v>341</v>
      </c>
      <c r="L9913" s="65">
        <v>425</v>
      </c>
      <c r="M9913" s="65" t="s">
        <v>379</v>
      </c>
    </row>
    <row r="9914" spans="1:13" ht="12.75" customHeight="1">
      <c r="A9914" s="65" t="str">
        <f>IF(ROW()=1,"KEY",IF(ISNA(VLOOKUP(B9914,車名対応マスタ!B:D,3,FALSE)),"",IF(VLOOKUP(B9914,車名対応マスタ!B:D,3,FALSE)="","",$D9914&amp;" "&amp;IF($G9914="9","J","O")&amp;" "&amp;$I9914&amp;" "&amp;IF($I9914&lt;=TEXT(★完成資料!$A$1,"yyyymm"),TEXT(★完成資料!$A$1,"yyyymm"),"999999")&amp; " " &amp; LEFT(F9914 &amp; "          ",10))))</f>
        <v xml:space="preserve">T O 202209 yyyy00 HV        </v>
      </c>
      <c r="B9914" s="68" t="s">
        <v>490</v>
      </c>
      <c r="C9914" s="68" t="s">
        <v>145</v>
      </c>
      <c r="D9914" s="68" t="s">
        <v>287</v>
      </c>
      <c r="E9914" s="68" t="s">
        <v>531</v>
      </c>
      <c r="F9914" s="68" t="s">
        <v>360</v>
      </c>
      <c r="G9914" s="68" t="s">
        <v>77</v>
      </c>
      <c r="H9914" s="68" t="s">
        <v>273</v>
      </c>
      <c r="I9914" s="68" t="s">
        <v>657</v>
      </c>
      <c r="J9914" s="65">
        <v>181</v>
      </c>
      <c r="K9914" s="65">
        <v>0</v>
      </c>
      <c r="L9914" s="65">
        <v>425</v>
      </c>
      <c r="M9914" s="65" t="s">
        <v>379</v>
      </c>
    </row>
    <row r="9915" spans="1:13" ht="12.75" customHeight="1">
      <c r="A9915" s="65" t="str">
        <f>IF(ROW()=1,"KEY",IF(ISNA(VLOOKUP(B9915,車名対応マスタ!B:D,3,FALSE)),"",IF(VLOOKUP(B9915,車名対応マスタ!B:D,3,FALSE)="","",$D9915&amp;" "&amp;IF($G9915="9","J","O")&amp;" "&amp;$I9915&amp;" "&amp;IF($I9915&lt;=TEXT(★完成資料!$A$1,"yyyymm"),TEXT(★完成資料!$A$1,"yyyymm"),"999999")&amp; " " &amp; LEFT(F9915 &amp; "          ",10))))</f>
        <v xml:space="preserve">T O 202210 yyyy00 HV        </v>
      </c>
      <c r="B9915" s="68" t="s">
        <v>490</v>
      </c>
      <c r="C9915" s="68" t="s">
        <v>145</v>
      </c>
      <c r="D9915" s="68" t="s">
        <v>287</v>
      </c>
      <c r="E9915" s="68" t="s">
        <v>531</v>
      </c>
      <c r="F9915" s="68" t="s">
        <v>360</v>
      </c>
      <c r="G9915" s="68" t="s">
        <v>77</v>
      </c>
      <c r="H9915" s="68" t="s">
        <v>273</v>
      </c>
      <c r="I9915" s="68" t="s">
        <v>663</v>
      </c>
      <c r="J9915" s="65">
        <v>274</v>
      </c>
      <c r="K9915" s="65">
        <v>70</v>
      </c>
      <c r="L9915" s="65">
        <v>425</v>
      </c>
      <c r="M9915" s="65" t="s">
        <v>379</v>
      </c>
    </row>
    <row r="9916" spans="1:13" ht="12.75" customHeight="1">
      <c r="A9916" s="65" t="str">
        <f>IF(ROW()=1,"KEY",IF(ISNA(VLOOKUP(B9916,車名対応マスタ!B:D,3,FALSE)),"",IF(VLOOKUP(B9916,車名対応マスタ!B:D,3,FALSE)="","",$D9916&amp;" "&amp;IF($G9916="9","J","O")&amp;" "&amp;$I9916&amp;" "&amp;IF($I9916&lt;=TEXT(★完成資料!$A$1,"yyyymm"),TEXT(★完成資料!$A$1,"yyyymm"),"999999")&amp; " " &amp; LEFT(F9916 &amp; "          ",10))))</f>
        <v xml:space="preserve">T O 202201 yyyy00 HV        </v>
      </c>
      <c r="B9916" s="68" t="s">
        <v>490</v>
      </c>
      <c r="C9916" s="68" t="s">
        <v>145</v>
      </c>
      <c r="D9916" s="68" t="s">
        <v>287</v>
      </c>
      <c r="E9916" s="68" t="s">
        <v>531</v>
      </c>
      <c r="F9916" s="68" t="s">
        <v>360</v>
      </c>
      <c r="G9916" s="68" t="s">
        <v>77</v>
      </c>
      <c r="H9916" s="68" t="s">
        <v>273</v>
      </c>
      <c r="I9916" s="68" t="s">
        <v>639</v>
      </c>
      <c r="J9916" s="65">
        <v>105</v>
      </c>
      <c r="L9916" s="65">
        <v>429</v>
      </c>
      <c r="M9916" s="65" t="s">
        <v>380</v>
      </c>
    </row>
    <row r="9917" spans="1:13" ht="12.75" customHeight="1">
      <c r="A9917" s="65" t="str">
        <f>IF(ROW()=1,"KEY",IF(ISNA(VLOOKUP(B9917,車名対応マスタ!B:D,3,FALSE)),"",IF(VLOOKUP(B9917,車名対応マスタ!B:D,3,FALSE)="","",$D9917&amp;" "&amp;IF($G9917="9","J","O")&amp;" "&amp;$I9917&amp;" "&amp;IF($I9917&lt;=TEXT(★完成資料!$A$1,"yyyymm"),TEXT(★完成資料!$A$1,"yyyymm"),"999999")&amp; " " &amp; LEFT(F9917 &amp; "          ",10))))</f>
        <v xml:space="preserve">T O 202202 yyyy00 HV        </v>
      </c>
      <c r="B9917" s="68" t="s">
        <v>490</v>
      </c>
      <c r="C9917" s="68" t="s">
        <v>145</v>
      </c>
      <c r="D9917" s="68" t="s">
        <v>287</v>
      </c>
      <c r="E9917" s="68" t="s">
        <v>531</v>
      </c>
      <c r="F9917" s="68" t="s">
        <v>360</v>
      </c>
      <c r="G9917" s="68" t="s">
        <v>77</v>
      </c>
      <c r="H9917" s="68" t="s">
        <v>273</v>
      </c>
      <c r="I9917" s="68" t="s">
        <v>640</v>
      </c>
      <c r="J9917" s="65">
        <v>168</v>
      </c>
      <c r="L9917" s="65">
        <v>429</v>
      </c>
      <c r="M9917" s="65" t="s">
        <v>380</v>
      </c>
    </row>
    <row r="9918" spans="1:13" ht="12.75" customHeight="1">
      <c r="A9918" s="65" t="str">
        <f>IF(ROW()=1,"KEY",IF(ISNA(VLOOKUP(B9918,車名対応マスタ!B:D,3,FALSE)),"",IF(VLOOKUP(B9918,車名対応マスタ!B:D,3,FALSE)="","",$D9918&amp;" "&amp;IF($G9918="9","J","O")&amp;" "&amp;$I9918&amp;" "&amp;IF($I9918&lt;=TEXT(★完成資料!$A$1,"yyyymm"),TEXT(★完成資料!$A$1,"yyyymm"),"999999")&amp; " " &amp; LEFT(F9918 &amp; "          ",10))))</f>
        <v xml:space="preserve">T O 202203 yyyy00 HV        </v>
      </c>
      <c r="B9918" s="68" t="s">
        <v>490</v>
      </c>
      <c r="C9918" s="68" t="s">
        <v>145</v>
      </c>
      <c r="D9918" s="68" t="s">
        <v>287</v>
      </c>
      <c r="E9918" s="68" t="s">
        <v>531</v>
      </c>
      <c r="F9918" s="68" t="s">
        <v>360</v>
      </c>
      <c r="G9918" s="68" t="s">
        <v>77</v>
      </c>
      <c r="H9918" s="68" t="s">
        <v>273</v>
      </c>
      <c r="I9918" s="68" t="s">
        <v>641</v>
      </c>
      <c r="J9918" s="65">
        <v>28</v>
      </c>
      <c r="L9918" s="65">
        <v>429</v>
      </c>
      <c r="M9918" s="65" t="s">
        <v>380</v>
      </c>
    </row>
    <row r="9919" spans="1:13" ht="12.75" customHeight="1">
      <c r="A9919" s="65" t="str">
        <f>IF(ROW()=1,"KEY",IF(ISNA(VLOOKUP(B9919,車名対応マスタ!B:D,3,FALSE)),"",IF(VLOOKUP(B9919,車名対応マスタ!B:D,3,FALSE)="","",$D9919&amp;" "&amp;IF($G9919="9","J","O")&amp;" "&amp;$I9919&amp;" "&amp;IF($I9919&lt;=TEXT(★完成資料!$A$1,"yyyymm"),TEXT(★完成資料!$A$1,"yyyymm"),"999999")&amp; " " &amp; LEFT(F9919 &amp; "          ",10))))</f>
        <v xml:space="preserve">T O 202204 yyyy00 HV        </v>
      </c>
      <c r="B9919" s="68" t="s">
        <v>490</v>
      </c>
      <c r="C9919" s="68" t="s">
        <v>145</v>
      </c>
      <c r="D9919" s="68" t="s">
        <v>287</v>
      </c>
      <c r="E9919" s="68" t="s">
        <v>531</v>
      </c>
      <c r="F9919" s="68" t="s">
        <v>360</v>
      </c>
      <c r="G9919" s="68" t="s">
        <v>77</v>
      </c>
      <c r="H9919" s="68" t="s">
        <v>273</v>
      </c>
      <c r="I9919" s="68" t="s">
        <v>642</v>
      </c>
      <c r="J9919" s="65">
        <v>351</v>
      </c>
      <c r="L9919" s="65">
        <v>429</v>
      </c>
      <c r="M9919" s="65" t="s">
        <v>380</v>
      </c>
    </row>
    <row r="9920" spans="1:13" ht="12.75" customHeight="1">
      <c r="A9920" s="65" t="str">
        <f>IF(ROW()=1,"KEY",IF(ISNA(VLOOKUP(B9920,車名対応マスタ!B:D,3,FALSE)),"",IF(VLOOKUP(B9920,車名対応マスタ!B:D,3,FALSE)="","",$D9920&amp;" "&amp;IF($G9920="9","J","O")&amp;" "&amp;$I9920&amp;" "&amp;IF($I9920&lt;=TEXT(★完成資料!$A$1,"yyyymm"),TEXT(★完成資料!$A$1,"yyyymm"),"999999")&amp; " " &amp; LEFT(F9920 &amp; "          ",10))))</f>
        <v xml:space="preserve">T O 202205 yyyy00 HV        </v>
      </c>
      <c r="B9920" s="68" t="s">
        <v>490</v>
      </c>
      <c r="C9920" s="68" t="s">
        <v>145</v>
      </c>
      <c r="D9920" s="68" t="s">
        <v>287</v>
      </c>
      <c r="E9920" s="68" t="s">
        <v>531</v>
      </c>
      <c r="F9920" s="68" t="s">
        <v>360</v>
      </c>
      <c r="G9920" s="68" t="s">
        <v>77</v>
      </c>
      <c r="H9920" s="68" t="s">
        <v>273</v>
      </c>
      <c r="I9920" s="68" t="s">
        <v>647</v>
      </c>
      <c r="J9920" s="65">
        <v>128</v>
      </c>
      <c r="L9920" s="65">
        <v>429</v>
      </c>
      <c r="M9920" s="65" t="s">
        <v>380</v>
      </c>
    </row>
    <row r="9921" spans="1:13" ht="12.75" customHeight="1">
      <c r="A9921" s="65" t="str">
        <f>IF(ROW()=1,"KEY",IF(ISNA(VLOOKUP(B9921,車名対応マスタ!B:D,3,FALSE)),"",IF(VLOOKUP(B9921,車名対応マスタ!B:D,3,FALSE)="","",$D9921&amp;" "&amp;IF($G9921="9","J","O")&amp;" "&amp;$I9921&amp;" "&amp;IF($I9921&lt;=TEXT(★完成資料!$A$1,"yyyymm"),TEXT(★完成資料!$A$1,"yyyymm"),"999999")&amp; " " &amp; LEFT(F9921 &amp; "          ",10))))</f>
        <v xml:space="preserve">T O 202206 yyyy00 HV        </v>
      </c>
      <c r="B9921" s="68" t="s">
        <v>490</v>
      </c>
      <c r="C9921" s="68" t="s">
        <v>145</v>
      </c>
      <c r="D9921" s="68" t="s">
        <v>287</v>
      </c>
      <c r="E9921" s="68" t="s">
        <v>531</v>
      </c>
      <c r="F9921" s="68" t="s">
        <v>360</v>
      </c>
      <c r="G9921" s="68" t="s">
        <v>77</v>
      </c>
      <c r="H9921" s="68" t="s">
        <v>273</v>
      </c>
      <c r="I9921" s="68" t="s">
        <v>652</v>
      </c>
      <c r="J9921" s="65">
        <v>81</v>
      </c>
      <c r="L9921" s="65">
        <v>429</v>
      </c>
      <c r="M9921" s="65" t="s">
        <v>380</v>
      </c>
    </row>
    <row r="9922" spans="1:13" ht="12.75" customHeight="1">
      <c r="A9922" s="65" t="str">
        <f>IF(ROW()=1,"KEY",IF(ISNA(VLOOKUP(B9922,車名対応マスタ!B:D,3,FALSE)),"",IF(VLOOKUP(B9922,車名対応マスタ!B:D,3,FALSE)="","",$D9922&amp;" "&amp;IF($G9922="9","J","O")&amp;" "&amp;$I9922&amp;" "&amp;IF($I9922&lt;=TEXT(★完成資料!$A$1,"yyyymm"),TEXT(★完成資料!$A$1,"yyyymm"),"999999")&amp; " " &amp; LEFT(F9922 &amp; "          ",10))))</f>
        <v xml:space="preserve">T O 202207 yyyy00 HV        </v>
      </c>
      <c r="B9922" s="68" t="s">
        <v>490</v>
      </c>
      <c r="C9922" s="68" t="s">
        <v>145</v>
      </c>
      <c r="D9922" s="68" t="s">
        <v>287</v>
      </c>
      <c r="E9922" s="68" t="s">
        <v>531</v>
      </c>
      <c r="F9922" s="68" t="s">
        <v>360</v>
      </c>
      <c r="G9922" s="68" t="s">
        <v>77</v>
      </c>
      <c r="H9922" s="68" t="s">
        <v>273</v>
      </c>
      <c r="I9922" s="68" t="s">
        <v>655</v>
      </c>
      <c r="J9922" s="65">
        <v>114</v>
      </c>
      <c r="L9922" s="65">
        <v>429</v>
      </c>
      <c r="M9922" s="65" t="s">
        <v>380</v>
      </c>
    </row>
    <row r="9923" spans="1:13" ht="12.75" customHeight="1">
      <c r="A9923" s="65" t="str">
        <f>IF(ROW()=1,"KEY",IF(ISNA(VLOOKUP(B9923,車名対応マスタ!B:D,3,FALSE)),"",IF(VLOOKUP(B9923,車名対応マスタ!B:D,3,FALSE)="","",$D9923&amp;" "&amp;IF($G9923="9","J","O")&amp;" "&amp;$I9923&amp;" "&amp;IF($I9923&lt;=TEXT(★完成資料!$A$1,"yyyymm"),TEXT(★完成資料!$A$1,"yyyymm"),"999999")&amp; " " &amp; LEFT(F9923 &amp; "          ",10))))</f>
        <v xml:space="preserve">T O 202208 yyyy00 HV        </v>
      </c>
      <c r="B9923" s="68" t="s">
        <v>490</v>
      </c>
      <c r="C9923" s="68" t="s">
        <v>145</v>
      </c>
      <c r="D9923" s="68" t="s">
        <v>287</v>
      </c>
      <c r="E9923" s="68" t="s">
        <v>531</v>
      </c>
      <c r="F9923" s="68" t="s">
        <v>360</v>
      </c>
      <c r="G9923" s="68" t="s">
        <v>77</v>
      </c>
      <c r="H9923" s="68" t="s">
        <v>273</v>
      </c>
      <c r="I9923" s="68" t="s">
        <v>656</v>
      </c>
      <c r="J9923" s="65">
        <v>218</v>
      </c>
      <c r="K9923" s="65">
        <v>0</v>
      </c>
      <c r="L9923" s="65">
        <v>429</v>
      </c>
      <c r="M9923" s="65" t="s">
        <v>380</v>
      </c>
    </row>
    <row r="9924" spans="1:13" ht="12.75" customHeight="1">
      <c r="A9924" s="65" t="str">
        <f>IF(ROW()=1,"KEY",IF(ISNA(VLOOKUP(B9924,車名対応マスタ!B:D,3,FALSE)),"",IF(VLOOKUP(B9924,車名対応マスタ!B:D,3,FALSE)="","",$D9924&amp;" "&amp;IF($G9924="9","J","O")&amp;" "&amp;$I9924&amp;" "&amp;IF($I9924&lt;=TEXT(★完成資料!$A$1,"yyyymm"),TEXT(★完成資料!$A$1,"yyyymm"),"999999")&amp; " " &amp; LEFT(F9924 &amp; "          ",10))))</f>
        <v xml:space="preserve">T O 202209 yyyy00 HV        </v>
      </c>
      <c r="B9924" s="68" t="s">
        <v>490</v>
      </c>
      <c r="C9924" s="68" t="s">
        <v>145</v>
      </c>
      <c r="D9924" s="68" t="s">
        <v>287</v>
      </c>
      <c r="E9924" s="68" t="s">
        <v>531</v>
      </c>
      <c r="F9924" s="68" t="s">
        <v>360</v>
      </c>
      <c r="G9924" s="68" t="s">
        <v>77</v>
      </c>
      <c r="H9924" s="68" t="s">
        <v>273</v>
      </c>
      <c r="I9924" s="68" t="s">
        <v>657</v>
      </c>
      <c r="J9924" s="65">
        <v>179</v>
      </c>
      <c r="K9924" s="65">
        <v>1</v>
      </c>
      <c r="L9924" s="65">
        <v>429</v>
      </c>
      <c r="M9924" s="65" t="s">
        <v>380</v>
      </c>
    </row>
    <row r="9925" spans="1:13" ht="12.75" customHeight="1">
      <c r="A9925" s="65" t="str">
        <f>IF(ROW()=1,"KEY",IF(ISNA(VLOOKUP(B9925,車名対応マスタ!B:D,3,FALSE)),"",IF(VLOOKUP(B9925,車名対応マスタ!B:D,3,FALSE)="","",$D9925&amp;" "&amp;IF($G9925="9","J","O")&amp;" "&amp;$I9925&amp;" "&amp;IF($I9925&lt;=TEXT(★完成資料!$A$1,"yyyymm"),TEXT(★完成資料!$A$1,"yyyymm"),"999999")&amp; " " &amp; LEFT(F9925 &amp; "          ",10))))</f>
        <v xml:space="preserve">T O 202210 yyyy00 HV        </v>
      </c>
      <c r="B9925" s="68" t="s">
        <v>490</v>
      </c>
      <c r="C9925" s="68" t="s">
        <v>145</v>
      </c>
      <c r="D9925" s="68" t="s">
        <v>287</v>
      </c>
      <c r="E9925" s="68" t="s">
        <v>531</v>
      </c>
      <c r="F9925" s="68" t="s">
        <v>360</v>
      </c>
      <c r="G9925" s="68" t="s">
        <v>77</v>
      </c>
      <c r="H9925" s="68" t="s">
        <v>273</v>
      </c>
      <c r="I9925" s="68" t="s">
        <v>663</v>
      </c>
      <c r="J9925" s="65">
        <v>154</v>
      </c>
      <c r="K9925" s="65">
        <v>90</v>
      </c>
      <c r="L9925" s="65">
        <v>429</v>
      </c>
      <c r="M9925" s="65" t="s">
        <v>380</v>
      </c>
    </row>
    <row r="9926" spans="1:13" ht="12.75" customHeight="1">
      <c r="A9926" s="65" t="str">
        <f>IF(ROW()=1,"KEY",IF(ISNA(VLOOKUP(B9926,車名対応マスタ!B:D,3,FALSE)),"",IF(VLOOKUP(B9926,車名対応マスタ!B:D,3,FALSE)="","",$D9926&amp;" "&amp;IF($G9926="9","J","O")&amp;" "&amp;$I9926&amp;" "&amp;IF($I9926&lt;=TEXT(★完成資料!$A$1,"yyyymm"),TEXT(★完成資料!$A$1,"yyyymm"),"999999")&amp; " " &amp; LEFT(F9926 &amp; "          ",10))))</f>
        <v xml:space="preserve">T O 202201 yyyy00 HV        </v>
      </c>
      <c r="B9926" s="68" t="s">
        <v>490</v>
      </c>
      <c r="C9926" s="68" t="s">
        <v>145</v>
      </c>
      <c r="D9926" s="68" t="s">
        <v>287</v>
      </c>
      <c r="E9926" s="68" t="s">
        <v>531</v>
      </c>
      <c r="F9926" s="68" t="s">
        <v>360</v>
      </c>
      <c r="G9926" s="68" t="s">
        <v>77</v>
      </c>
      <c r="H9926" s="68" t="s">
        <v>273</v>
      </c>
      <c r="I9926" s="68" t="s">
        <v>639</v>
      </c>
      <c r="J9926" s="65">
        <v>194</v>
      </c>
      <c r="L9926" s="65">
        <v>409</v>
      </c>
      <c r="M9926" s="65" t="s">
        <v>281</v>
      </c>
    </row>
    <row r="9927" spans="1:13" ht="12.75" customHeight="1">
      <c r="A9927" s="65" t="str">
        <f>IF(ROW()=1,"KEY",IF(ISNA(VLOOKUP(B9927,車名対応マスタ!B:D,3,FALSE)),"",IF(VLOOKUP(B9927,車名対応マスタ!B:D,3,FALSE)="","",$D9927&amp;" "&amp;IF($G9927="9","J","O")&amp;" "&amp;$I9927&amp;" "&amp;IF($I9927&lt;=TEXT(★完成資料!$A$1,"yyyymm"),TEXT(★完成資料!$A$1,"yyyymm"),"999999")&amp; " " &amp; LEFT(F9927 &amp; "          ",10))))</f>
        <v xml:space="preserve">T O 202202 yyyy00 HV        </v>
      </c>
      <c r="B9927" s="68" t="s">
        <v>490</v>
      </c>
      <c r="C9927" s="68" t="s">
        <v>145</v>
      </c>
      <c r="D9927" s="68" t="s">
        <v>287</v>
      </c>
      <c r="E9927" s="68" t="s">
        <v>531</v>
      </c>
      <c r="F9927" s="68" t="s">
        <v>360</v>
      </c>
      <c r="G9927" s="68" t="s">
        <v>77</v>
      </c>
      <c r="H9927" s="68" t="s">
        <v>273</v>
      </c>
      <c r="I9927" s="68" t="s">
        <v>640</v>
      </c>
      <c r="J9927" s="65">
        <v>139</v>
      </c>
      <c r="L9927" s="65">
        <v>409</v>
      </c>
      <c r="M9927" s="65" t="s">
        <v>281</v>
      </c>
    </row>
    <row r="9928" spans="1:13" ht="12.75" customHeight="1">
      <c r="A9928" s="65" t="str">
        <f>IF(ROW()=1,"KEY",IF(ISNA(VLOOKUP(B9928,車名対応マスタ!B:D,3,FALSE)),"",IF(VLOOKUP(B9928,車名対応マスタ!B:D,3,FALSE)="","",$D9928&amp;" "&amp;IF($G9928="9","J","O")&amp;" "&amp;$I9928&amp;" "&amp;IF($I9928&lt;=TEXT(★完成資料!$A$1,"yyyymm"),TEXT(★完成資料!$A$1,"yyyymm"),"999999")&amp; " " &amp; LEFT(F9928 &amp; "          ",10))))</f>
        <v xml:space="preserve">T O 202203 yyyy00 HV        </v>
      </c>
      <c r="B9928" s="68" t="s">
        <v>490</v>
      </c>
      <c r="C9928" s="68" t="s">
        <v>145</v>
      </c>
      <c r="D9928" s="68" t="s">
        <v>287</v>
      </c>
      <c r="E9928" s="68" t="s">
        <v>531</v>
      </c>
      <c r="F9928" s="68" t="s">
        <v>360</v>
      </c>
      <c r="G9928" s="68" t="s">
        <v>77</v>
      </c>
      <c r="H9928" s="68" t="s">
        <v>273</v>
      </c>
      <c r="I9928" s="68" t="s">
        <v>641</v>
      </c>
      <c r="J9928" s="65">
        <v>164</v>
      </c>
      <c r="L9928" s="65">
        <v>409</v>
      </c>
      <c r="M9928" s="65" t="s">
        <v>281</v>
      </c>
    </row>
    <row r="9929" spans="1:13" ht="12.75" customHeight="1">
      <c r="A9929" s="65" t="str">
        <f>IF(ROW()=1,"KEY",IF(ISNA(VLOOKUP(B9929,車名対応マスタ!B:D,3,FALSE)),"",IF(VLOOKUP(B9929,車名対応マスタ!B:D,3,FALSE)="","",$D9929&amp;" "&amp;IF($G9929="9","J","O")&amp;" "&amp;$I9929&amp;" "&amp;IF($I9929&lt;=TEXT(★完成資料!$A$1,"yyyymm"),TEXT(★完成資料!$A$1,"yyyymm"),"999999")&amp; " " &amp; LEFT(F9929 &amp; "          ",10))))</f>
        <v xml:space="preserve">T O 202204 yyyy00 HV        </v>
      </c>
      <c r="B9929" s="68" t="s">
        <v>490</v>
      </c>
      <c r="C9929" s="68" t="s">
        <v>145</v>
      </c>
      <c r="D9929" s="68" t="s">
        <v>287</v>
      </c>
      <c r="E9929" s="68" t="s">
        <v>531</v>
      </c>
      <c r="F9929" s="68" t="s">
        <v>360</v>
      </c>
      <c r="G9929" s="68" t="s">
        <v>77</v>
      </c>
      <c r="H9929" s="68" t="s">
        <v>273</v>
      </c>
      <c r="I9929" s="68" t="s">
        <v>642</v>
      </c>
      <c r="J9929" s="65">
        <v>143</v>
      </c>
      <c r="L9929" s="65">
        <v>409</v>
      </c>
      <c r="M9929" s="65" t="s">
        <v>281</v>
      </c>
    </row>
    <row r="9930" spans="1:13" ht="12.75" customHeight="1">
      <c r="A9930" s="65" t="str">
        <f>IF(ROW()=1,"KEY",IF(ISNA(VLOOKUP(B9930,車名対応マスタ!B:D,3,FALSE)),"",IF(VLOOKUP(B9930,車名対応マスタ!B:D,3,FALSE)="","",$D9930&amp;" "&amp;IF($G9930="9","J","O")&amp;" "&amp;$I9930&amp;" "&amp;IF($I9930&lt;=TEXT(★完成資料!$A$1,"yyyymm"),TEXT(★完成資料!$A$1,"yyyymm"),"999999")&amp; " " &amp; LEFT(F9930 &amp; "          ",10))))</f>
        <v xml:space="preserve">T O 202205 yyyy00 HV        </v>
      </c>
      <c r="B9930" s="68" t="s">
        <v>490</v>
      </c>
      <c r="C9930" s="68" t="s">
        <v>145</v>
      </c>
      <c r="D9930" s="68" t="s">
        <v>287</v>
      </c>
      <c r="E9930" s="68" t="s">
        <v>531</v>
      </c>
      <c r="F9930" s="68" t="s">
        <v>360</v>
      </c>
      <c r="G9930" s="68" t="s">
        <v>77</v>
      </c>
      <c r="H9930" s="68" t="s">
        <v>273</v>
      </c>
      <c r="I9930" s="68" t="s">
        <v>647</v>
      </c>
      <c r="J9930" s="65">
        <v>151</v>
      </c>
      <c r="L9930" s="65">
        <v>409</v>
      </c>
      <c r="M9930" s="65" t="s">
        <v>281</v>
      </c>
    </row>
    <row r="9931" spans="1:13" ht="12.75" customHeight="1">
      <c r="A9931" s="65" t="str">
        <f>IF(ROW()=1,"KEY",IF(ISNA(VLOOKUP(B9931,車名対応マスタ!B:D,3,FALSE)),"",IF(VLOOKUP(B9931,車名対応マスタ!B:D,3,FALSE)="","",$D9931&amp;" "&amp;IF($G9931="9","J","O")&amp;" "&amp;$I9931&amp;" "&amp;IF($I9931&lt;=TEXT(★完成資料!$A$1,"yyyymm"),TEXT(★完成資料!$A$1,"yyyymm"),"999999")&amp; " " &amp; LEFT(F9931 &amp; "          ",10))))</f>
        <v xml:space="preserve">T O 202206 yyyy00 HV        </v>
      </c>
      <c r="B9931" s="68" t="s">
        <v>490</v>
      </c>
      <c r="C9931" s="68" t="s">
        <v>145</v>
      </c>
      <c r="D9931" s="68" t="s">
        <v>287</v>
      </c>
      <c r="E9931" s="68" t="s">
        <v>531</v>
      </c>
      <c r="F9931" s="68" t="s">
        <v>360</v>
      </c>
      <c r="G9931" s="68" t="s">
        <v>77</v>
      </c>
      <c r="H9931" s="68" t="s">
        <v>273</v>
      </c>
      <c r="I9931" s="68" t="s">
        <v>652</v>
      </c>
      <c r="J9931" s="65">
        <v>141</v>
      </c>
      <c r="L9931" s="65">
        <v>409</v>
      </c>
      <c r="M9931" s="65" t="s">
        <v>281</v>
      </c>
    </row>
    <row r="9932" spans="1:13" ht="12.75" customHeight="1">
      <c r="A9932" s="65" t="str">
        <f>IF(ROW()=1,"KEY",IF(ISNA(VLOOKUP(B9932,車名対応マスタ!B:D,3,FALSE)),"",IF(VLOOKUP(B9932,車名対応マスタ!B:D,3,FALSE)="","",$D9932&amp;" "&amp;IF($G9932="9","J","O")&amp;" "&amp;$I9932&amp;" "&amp;IF($I9932&lt;=TEXT(★完成資料!$A$1,"yyyymm"),TEXT(★完成資料!$A$1,"yyyymm"),"999999")&amp; " " &amp; LEFT(F9932 &amp; "          ",10))))</f>
        <v xml:space="preserve">T O 202207 yyyy00 HV        </v>
      </c>
      <c r="B9932" s="68" t="s">
        <v>490</v>
      </c>
      <c r="C9932" s="68" t="s">
        <v>145</v>
      </c>
      <c r="D9932" s="68" t="s">
        <v>287</v>
      </c>
      <c r="E9932" s="68" t="s">
        <v>531</v>
      </c>
      <c r="F9932" s="68" t="s">
        <v>360</v>
      </c>
      <c r="G9932" s="68" t="s">
        <v>77</v>
      </c>
      <c r="H9932" s="68" t="s">
        <v>273</v>
      </c>
      <c r="I9932" s="68" t="s">
        <v>655</v>
      </c>
      <c r="J9932" s="65">
        <v>90</v>
      </c>
      <c r="L9932" s="65">
        <v>409</v>
      </c>
      <c r="M9932" s="65" t="s">
        <v>281</v>
      </c>
    </row>
    <row r="9933" spans="1:13" ht="12.75" customHeight="1">
      <c r="A9933" s="65" t="str">
        <f>IF(ROW()=1,"KEY",IF(ISNA(VLOOKUP(B9933,車名対応マスタ!B:D,3,FALSE)),"",IF(VLOOKUP(B9933,車名対応マスタ!B:D,3,FALSE)="","",$D9933&amp;" "&amp;IF($G9933="9","J","O")&amp;" "&amp;$I9933&amp;" "&amp;IF($I9933&lt;=TEXT(★完成資料!$A$1,"yyyymm"),TEXT(★完成資料!$A$1,"yyyymm"),"999999")&amp; " " &amp; LEFT(F9933 &amp; "          ",10))))</f>
        <v xml:space="preserve">T O 202208 yyyy00 HV        </v>
      </c>
      <c r="B9933" s="68" t="s">
        <v>490</v>
      </c>
      <c r="C9933" s="68" t="s">
        <v>145</v>
      </c>
      <c r="D9933" s="68" t="s">
        <v>287</v>
      </c>
      <c r="E9933" s="68" t="s">
        <v>531</v>
      </c>
      <c r="F9933" s="68" t="s">
        <v>360</v>
      </c>
      <c r="G9933" s="68" t="s">
        <v>77</v>
      </c>
      <c r="H9933" s="68" t="s">
        <v>273</v>
      </c>
      <c r="I9933" s="68" t="s">
        <v>656</v>
      </c>
      <c r="J9933" s="65">
        <v>175</v>
      </c>
      <c r="L9933" s="65">
        <v>409</v>
      </c>
      <c r="M9933" s="65" t="s">
        <v>281</v>
      </c>
    </row>
    <row r="9934" spans="1:13" ht="12.75" customHeight="1">
      <c r="A9934" s="65" t="str">
        <f>IF(ROW()=1,"KEY",IF(ISNA(VLOOKUP(B9934,車名対応マスタ!B:D,3,FALSE)),"",IF(VLOOKUP(B9934,車名対応マスタ!B:D,3,FALSE)="","",$D9934&amp;" "&amp;IF($G9934="9","J","O")&amp;" "&amp;$I9934&amp;" "&amp;IF($I9934&lt;=TEXT(★完成資料!$A$1,"yyyymm"),TEXT(★完成資料!$A$1,"yyyymm"),"999999")&amp; " " &amp; LEFT(F9934 &amp; "          ",10))))</f>
        <v xml:space="preserve">T O 202209 yyyy00 HV        </v>
      </c>
      <c r="B9934" s="68" t="s">
        <v>490</v>
      </c>
      <c r="C9934" s="68" t="s">
        <v>145</v>
      </c>
      <c r="D9934" s="68" t="s">
        <v>287</v>
      </c>
      <c r="E9934" s="68" t="s">
        <v>531</v>
      </c>
      <c r="F9934" s="68" t="s">
        <v>360</v>
      </c>
      <c r="G9934" s="68" t="s">
        <v>77</v>
      </c>
      <c r="H9934" s="68" t="s">
        <v>273</v>
      </c>
      <c r="I9934" s="68" t="s">
        <v>657</v>
      </c>
      <c r="J9934" s="65">
        <v>85</v>
      </c>
      <c r="L9934" s="65">
        <v>409</v>
      </c>
      <c r="M9934" s="65" t="s">
        <v>281</v>
      </c>
    </row>
    <row r="9935" spans="1:13" ht="12.75" customHeight="1">
      <c r="A9935" s="65" t="str">
        <f>IF(ROW()=1,"KEY",IF(ISNA(VLOOKUP(B9935,車名対応マスタ!B:D,3,FALSE)),"",IF(VLOOKUP(B9935,車名対応マスタ!B:D,3,FALSE)="","",$D9935&amp;" "&amp;IF($G9935="9","J","O")&amp;" "&amp;$I9935&amp;" "&amp;IF($I9935&lt;=TEXT(★完成資料!$A$1,"yyyymm"),TEXT(★完成資料!$A$1,"yyyymm"),"999999")&amp; " " &amp; LEFT(F9935 &amp; "          ",10))))</f>
        <v xml:space="preserve">T O 202210 yyyy00 HV        </v>
      </c>
      <c r="B9935" s="68" t="s">
        <v>490</v>
      </c>
      <c r="C9935" s="68" t="s">
        <v>145</v>
      </c>
      <c r="D9935" s="68" t="s">
        <v>287</v>
      </c>
      <c r="E9935" s="68" t="s">
        <v>531</v>
      </c>
      <c r="F9935" s="68" t="s">
        <v>360</v>
      </c>
      <c r="G9935" s="68" t="s">
        <v>77</v>
      </c>
      <c r="H9935" s="68" t="s">
        <v>273</v>
      </c>
      <c r="I9935" s="68" t="s">
        <v>663</v>
      </c>
      <c r="J9935" s="65">
        <v>157</v>
      </c>
      <c r="K9935" s="65">
        <v>47</v>
      </c>
      <c r="L9935" s="65">
        <v>409</v>
      </c>
      <c r="M9935" s="65" t="s">
        <v>281</v>
      </c>
    </row>
    <row r="9936" spans="1:13" ht="12.75" customHeight="1">
      <c r="A9936" s="65" t="str">
        <f>IF(ROW()=1,"KEY",IF(ISNA(VLOOKUP(B9936,車名対応マスタ!B:D,3,FALSE)),"",IF(VLOOKUP(B9936,車名対応マスタ!B:D,3,FALSE)="","",$D9936&amp;" "&amp;IF($G9936="9","J","O")&amp;" "&amp;$I9936&amp;" "&amp;IF($I9936&lt;=TEXT(★完成資料!$A$1,"yyyymm"),TEXT(★完成資料!$A$1,"yyyymm"),"999999")&amp; " " &amp; LEFT(F9936 &amp; "          ",10))))</f>
        <v xml:space="preserve">T O 202201 yyyy00 HV        </v>
      </c>
      <c r="B9936" s="68" t="s">
        <v>490</v>
      </c>
      <c r="C9936" s="68" t="s">
        <v>145</v>
      </c>
      <c r="D9936" s="68" t="s">
        <v>287</v>
      </c>
      <c r="E9936" s="68" t="s">
        <v>531</v>
      </c>
      <c r="F9936" s="68" t="s">
        <v>360</v>
      </c>
      <c r="G9936" s="68" t="s">
        <v>77</v>
      </c>
      <c r="H9936" s="68" t="s">
        <v>273</v>
      </c>
      <c r="I9936" s="68" t="s">
        <v>639</v>
      </c>
      <c r="J9936" s="65">
        <v>200</v>
      </c>
      <c r="L9936" s="65">
        <v>423</v>
      </c>
      <c r="M9936" s="65" t="s">
        <v>381</v>
      </c>
    </row>
    <row r="9937" spans="1:13" ht="12.75" customHeight="1">
      <c r="A9937" s="65" t="str">
        <f>IF(ROW()=1,"KEY",IF(ISNA(VLOOKUP(B9937,車名対応マスタ!B:D,3,FALSE)),"",IF(VLOOKUP(B9937,車名対応マスタ!B:D,3,FALSE)="","",$D9937&amp;" "&amp;IF($G9937="9","J","O")&amp;" "&amp;$I9937&amp;" "&amp;IF($I9937&lt;=TEXT(★完成資料!$A$1,"yyyymm"),TEXT(★完成資料!$A$1,"yyyymm"),"999999")&amp; " " &amp; LEFT(F9937 &amp; "          ",10))))</f>
        <v xml:space="preserve">T O 202202 yyyy00 HV        </v>
      </c>
      <c r="B9937" s="68" t="s">
        <v>490</v>
      </c>
      <c r="C9937" s="68" t="s">
        <v>145</v>
      </c>
      <c r="D9937" s="68" t="s">
        <v>287</v>
      </c>
      <c r="E9937" s="68" t="s">
        <v>531</v>
      </c>
      <c r="F9937" s="68" t="s">
        <v>360</v>
      </c>
      <c r="G9937" s="68" t="s">
        <v>77</v>
      </c>
      <c r="H9937" s="68" t="s">
        <v>273</v>
      </c>
      <c r="I9937" s="68" t="s">
        <v>640</v>
      </c>
      <c r="J9937" s="65">
        <v>205</v>
      </c>
      <c r="L9937" s="65">
        <v>423</v>
      </c>
      <c r="M9937" s="65" t="s">
        <v>381</v>
      </c>
    </row>
    <row r="9938" spans="1:13" ht="12.75" customHeight="1">
      <c r="A9938" s="65" t="str">
        <f>IF(ROW()=1,"KEY",IF(ISNA(VLOOKUP(B9938,車名対応マスタ!B:D,3,FALSE)),"",IF(VLOOKUP(B9938,車名対応マスタ!B:D,3,FALSE)="","",$D9938&amp;" "&amp;IF($G9938="9","J","O")&amp;" "&amp;$I9938&amp;" "&amp;IF($I9938&lt;=TEXT(★完成資料!$A$1,"yyyymm"),TEXT(★完成資料!$A$1,"yyyymm"),"999999")&amp; " " &amp; LEFT(F9938 &amp; "          ",10))))</f>
        <v xml:space="preserve">T O 202203 yyyy00 HV        </v>
      </c>
      <c r="B9938" s="68" t="s">
        <v>490</v>
      </c>
      <c r="C9938" s="68" t="s">
        <v>145</v>
      </c>
      <c r="D9938" s="68" t="s">
        <v>287</v>
      </c>
      <c r="E9938" s="68" t="s">
        <v>531</v>
      </c>
      <c r="F9938" s="68" t="s">
        <v>360</v>
      </c>
      <c r="G9938" s="68" t="s">
        <v>77</v>
      </c>
      <c r="H9938" s="68" t="s">
        <v>273</v>
      </c>
      <c r="I9938" s="68" t="s">
        <v>641</v>
      </c>
      <c r="J9938" s="65">
        <v>188</v>
      </c>
      <c r="L9938" s="65">
        <v>423</v>
      </c>
      <c r="M9938" s="65" t="s">
        <v>381</v>
      </c>
    </row>
    <row r="9939" spans="1:13" ht="12.75" customHeight="1">
      <c r="A9939" s="65" t="str">
        <f>IF(ROW()=1,"KEY",IF(ISNA(VLOOKUP(B9939,車名対応マスタ!B:D,3,FALSE)),"",IF(VLOOKUP(B9939,車名対応マスタ!B:D,3,FALSE)="","",$D9939&amp;" "&amp;IF($G9939="9","J","O")&amp;" "&amp;$I9939&amp;" "&amp;IF($I9939&lt;=TEXT(★完成資料!$A$1,"yyyymm"),TEXT(★完成資料!$A$1,"yyyymm"),"999999")&amp; " " &amp; LEFT(F9939 &amp; "          ",10))))</f>
        <v xml:space="preserve">T O 202204 yyyy00 HV        </v>
      </c>
      <c r="B9939" s="68" t="s">
        <v>490</v>
      </c>
      <c r="C9939" s="68" t="s">
        <v>145</v>
      </c>
      <c r="D9939" s="68" t="s">
        <v>287</v>
      </c>
      <c r="E9939" s="68" t="s">
        <v>531</v>
      </c>
      <c r="F9939" s="68" t="s">
        <v>360</v>
      </c>
      <c r="G9939" s="68" t="s">
        <v>77</v>
      </c>
      <c r="H9939" s="68" t="s">
        <v>273</v>
      </c>
      <c r="I9939" s="68" t="s">
        <v>642</v>
      </c>
      <c r="J9939" s="65">
        <v>146</v>
      </c>
      <c r="L9939" s="65">
        <v>423</v>
      </c>
      <c r="M9939" s="65" t="s">
        <v>381</v>
      </c>
    </row>
    <row r="9940" spans="1:13" ht="12.75" customHeight="1">
      <c r="A9940" s="65" t="str">
        <f>IF(ROW()=1,"KEY",IF(ISNA(VLOOKUP(B9940,車名対応マスタ!B:D,3,FALSE)),"",IF(VLOOKUP(B9940,車名対応マスタ!B:D,3,FALSE)="","",$D9940&amp;" "&amp;IF($G9940="9","J","O")&amp;" "&amp;$I9940&amp;" "&amp;IF($I9940&lt;=TEXT(★完成資料!$A$1,"yyyymm"),TEXT(★完成資料!$A$1,"yyyymm"),"999999")&amp; " " &amp; LEFT(F9940 &amp; "          ",10))))</f>
        <v xml:space="preserve">T O 202205 yyyy00 HV        </v>
      </c>
      <c r="B9940" s="68" t="s">
        <v>490</v>
      </c>
      <c r="C9940" s="68" t="s">
        <v>145</v>
      </c>
      <c r="D9940" s="68" t="s">
        <v>287</v>
      </c>
      <c r="E9940" s="68" t="s">
        <v>531</v>
      </c>
      <c r="F9940" s="68" t="s">
        <v>360</v>
      </c>
      <c r="G9940" s="68" t="s">
        <v>77</v>
      </c>
      <c r="H9940" s="68" t="s">
        <v>273</v>
      </c>
      <c r="I9940" s="68" t="s">
        <v>647</v>
      </c>
      <c r="J9940" s="65">
        <v>187</v>
      </c>
      <c r="L9940" s="65">
        <v>423</v>
      </c>
      <c r="M9940" s="65" t="s">
        <v>381</v>
      </c>
    </row>
    <row r="9941" spans="1:13" ht="12.75" customHeight="1">
      <c r="A9941" s="65" t="str">
        <f>IF(ROW()=1,"KEY",IF(ISNA(VLOOKUP(B9941,車名対応マスタ!B:D,3,FALSE)),"",IF(VLOOKUP(B9941,車名対応マスタ!B:D,3,FALSE)="","",$D9941&amp;" "&amp;IF($G9941="9","J","O")&amp;" "&amp;$I9941&amp;" "&amp;IF($I9941&lt;=TEXT(★完成資料!$A$1,"yyyymm"),TEXT(★完成資料!$A$1,"yyyymm"),"999999")&amp; " " &amp; LEFT(F9941 &amp; "          ",10))))</f>
        <v xml:space="preserve">T O 202206 yyyy00 HV        </v>
      </c>
      <c r="B9941" s="68" t="s">
        <v>490</v>
      </c>
      <c r="C9941" s="68" t="s">
        <v>145</v>
      </c>
      <c r="D9941" s="68" t="s">
        <v>287</v>
      </c>
      <c r="E9941" s="68" t="s">
        <v>531</v>
      </c>
      <c r="F9941" s="68" t="s">
        <v>360</v>
      </c>
      <c r="G9941" s="68" t="s">
        <v>77</v>
      </c>
      <c r="H9941" s="68" t="s">
        <v>273</v>
      </c>
      <c r="I9941" s="68" t="s">
        <v>652</v>
      </c>
      <c r="J9941" s="65">
        <v>198</v>
      </c>
      <c r="L9941" s="65">
        <v>423</v>
      </c>
      <c r="M9941" s="65" t="s">
        <v>381</v>
      </c>
    </row>
    <row r="9942" spans="1:13" ht="12.75" customHeight="1">
      <c r="A9942" s="65" t="str">
        <f>IF(ROW()=1,"KEY",IF(ISNA(VLOOKUP(B9942,車名対応マスタ!B:D,3,FALSE)),"",IF(VLOOKUP(B9942,車名対応マスタ!B:D,3,FALSE)="","",$D9942&amp;" "&amp;IF($G9942="9","J","O")&amp;" "&amp;$I9942&amp;" "&amp;IF($I9942&lt;=TEXT(★完成資料!$A$1,"yyyymm"),TEXT(★完成資料!$A$1,"yyyymm"),"999999")&amp; " " &amp; LEFT(F9942 &amp; "          ",10))))</f>
        <v xml:space="preserve">T O 202207 yyyy00 HV        </v>
      </c>
      <c r="B9942" s="68" t="s">
        <v>490</v>
      </c>
      <c r="C9942" s="68" t="s">
        <v>145</v>
      </c>
      <c r="D9942" s="68" t="s">
        <v>287</v>
      </c>
      <c r="E9942" s="68" t="s">
        <v>531</v>
      </c>
      <c r="F9942" s="68" t="s">
        <v>360</v>
      </c>
      <c r="G9942" s="68" t="s">
        <v>77</v>
      </c>
      <c r="H9942" s="68" t="s">
        <v>273</v>
      </c>
      <c r="I9942" s="68" t="s">
        <v>655</v>
      </c>
      <c r="J9942" s="65">
        <v>136</v>
      </c>
      <c r="L9942" s="65">
        <v>423</v>
      </c>
      <c r="M9942" s="65" t="s">
        <v>381</v>
      </c>
    </row>
    <row r="9943" spans="1:13" ht="12.75" customHeight="1">
      <c r="A9943" s="65" t="str">
        <f>IF(ROW()=1,"KEY",IF(ISNA(VLOOKUP(B9943,車名対応マスタ!B:D,3,FALSE)),"",IF(VLOOKUP(B9943,車名対応マスタ!B:D,3,FALSE)="","",$D9943&amp;" "&amp;IF($G9943="9","J","O")&amp;" "&amp;$I9943&amp;" "&amp;IF($I9943&lt;=TEXT(★完成資料!$A$1,"yyyymm"),TEXT(★完成資料!$A$1,"yyyymm"),"999999")&amp; " " &amp; LEFT(F9943 &amp; "          ",10))))</f>
        <v xml:space="preserve">T O 202208 yyyy00 HV        </v>
      </c>
      <c r="B9943" s="68" t="s">
        <v>490</v>
      </c>
      <c r="C9943" s="68" t="s">
        <v>145</v>
      </c>
      <c r="D9943" s="68" t="s">
        <v>287</v>
      </c>
      <c r="E9943" s="68" t="s">
        <v>531</v>
      </c>
      <c r="F9943" s="68" t="s">
        <v>360</v>
      </c>
      <c r="G9943" s="68" t="s">
        <v>77</v>
      </c>
      <c r="H9943" s="68" t="s">
        <v>273</v>
      </c>
      <c r="I9943" s="68" t="s">
        <v>656</v>
      </c>
      <c r="J9943" s="65">
        <v>184</v>
      </c>
      <c r="K9943" s="65">
        <v>184</v>
      </c>
      <c r="L9943" s="65">
        <v>423</v>
      </c>
      <c r="M9943" s="65" t="s">
        <v>381</v>
      </c>
    </row>
    <row r="9944" spans="1:13" ht="12.75" customHeight="1">
      <c r="A9944" s="65" t="str">
        <f>IF(ROW()=1,"KEY",IF(ISNA(VLOOKUP(B9944,車名対応マスタ!B:D,3,FALSE)),"",IF(VLOOKUP(B9944,車名対応マスタ!B:D,3,FALSE)="","",$D9944&amp;" "&amp;IF($G9944="9","J","O")&amp;" "&amp;$I9944&amp;" "&amp;IF($I9944&lt;=TEXT(★完成資料!$A$1,"yyyymm"),TEXT(★完成資料!$A$1,"yyyymm"),"999999")&amp; " " &amp; LEFT(F9944 &amp; "          ",10))))</f>
        <v xml:space="preserve">T O 202209 yyyy00 HV        </v>
      </c>
      <c r="B9944" s="68" t="s">
        <v>490</v>
      </c>
      <c r="C9944" s="68" t="s">
        <v>145</v>
      </c>
      <c r="D9944" s="68" t="s">
        <v>287</v>
      </c>
      <c r="E9944" s="68" t="s">
        <v>531</v>
      </c>
      <c r="F9944" s="68" t="s">
        <v>360</v>
      </c>
      <c r="G9944" s="68" t="s">
        <v>77</v>
      </c>
      <c r="H9944" s="68" t="s">
        <v>273</v>
      </c>
      <c r="I9944" s="68" t="s">
        <v>657</v>
      </c>
      <c r="J9944" s="65">
        <v>184</v>
      </c>
      <c r="K9944" s="65">
        <v>84</v>
      </c>
      <c r="L9944" s="65">
        <v>423</v>
      </c>
      <c r="M9944" s="65" t="s">
        <v>381</v>
      </c>
    </row>
    <row r="9945" spans="1:13" ht="12.75" customHeight="1">
      <c r="A9945" s="65" t="str">
        <f>IF(ROW()=1,"KEY",IF(ISNA(VLOOKUP(B9945,車名対応マスタ!B:D,3,FALSE)),"",IF(VLOOKUP(B9945,車名対応マスタ!B:D,3,FALSE)="","",$D9945&amp;" "&amp;IF($G9945="9","J","O")&amp;" "&amp;$I9945&amp;" "&amp;IF($I9945&lt;=TEXT(★完成資料!$A$1,"yyyymm"),TEXT(★完成資料!$A$1,"yyyymm"),"999999")&amp; " " &amp; LEFT(F9945 &amp; "          ",10))))</f>
        <v xml:space="preserve">T O 202210 yyyy00 HV        </v>
      </c>
      <c r="B9945" s="68" t="s">
        <v>490</v>
      </c>
      <c r="C9945" s="68" t="s">
        <v>145</v>
      </c>
      <c r="D9945" s="68" t="s">
        <v>287</v>
      </c>
      <c r="E9945" s="68" t="s">
        <v>531</v>
      </c>
      <c r="F9945" s="68" t="s">
        <v>360</v>
      </c>
      <c r="G9945" s="68" t="s">
        <v>77</v>
      </c>
      <c r="H9945" s="68" t="s">
        <v>273</v>
      </c>
      <c r="I9945" s="68" t="s">
        <v>663</v>
      </c>
      <c r="J9945" s="65">
        <v>174</v>
      </c>
      <c r="K9945" s="65">
        <v>35</v>
      </c>
      <c r="L9945" s="65">
        <v>423</v>
      </c>
      <c r="M9945" s="65" t="s">
        <v>381</v>
      </c>
    </row>
    <row r="9946" spans="1:13" ht="12.75" customHeight="1">
      <c r="A9946" s="65" t="str">
        <f>IF(ROW()=1,"KEY",IF(ISNA(VLOOKUP(B9946,車名対応マスタ!B:D,3,FALSE)),"",IF(VLOOKUP(B9946,車名対応マスタ!B:D,3,FALSE)="","",$D9946&amp;" "&amp;IF($G9946="9","J","O")&amp;" "&amp;$I9946&amp;" "&amp;IF($I9946&lt;=TEXT(★完成資料!$A$1,"yyyymm"),TEXT(★完成資料!$A$1,"yyyymm"),"999999")&amp; " " &amp; LEFT(F9946 &amp; "          ",10))))</f>
        <v xml:space="preserve">T O 202201 yyyy00 HV        </v>
      </c>
      <c r="B9946" s="68" t="s">
        <v>490</v>
      </c>
      <c r="C9946" s="68" t="s">
        <v>145</v>
      </c>
      <c r="D9946" s="68" t="s">
        <v>287</v>
      </c>
      <c r="E9946" s="68" t="s">
        <v>531</v>
      </c>
      <c r="F9946" s="68" t="s">
        <v>360</v>
      </c>
      <c r="G9946" s="68" t="s">
        <v>77</v>
      </c>
      <c r="H9946" s="68" t="s">
        <v>273</v>
      </c>
      <c r="I9946" s="68" t="s">
        <v>639</v>
      </c>
      <c r="J9946" s="65">
        <v>63</v>
      </c>
      <c r="L9946" s="65">
        <v>420</v>
      </c>
      <c r="M9946" s="65" t="s">
        <v>274</v>
      </c>
    </row>
    <row r="9947" spans="1:13" ht="12.75" customHeight="1">
      <c r="A9947" s="65" t="str">
        <f>IF(ROW()=1,"KEY",IF(ISNA(VLOOKUP(B9947,車名対応マスタ!B:D,3,FALSE)),"",IF(VLOOKUP(B9947,車名対応マスタ!B:D,3,FALSE)="","",$D9947&amp;" "&amp;IF($G9947="9","J","O")&amp;" "&amp;$I9947&amp;" "&amp;IF($I9947&lt;=TEXT(★完成資料!$A$1,"yyyymm"),TEXT(★完成資料!$A$1,"yyyymm"),"999999")&amp; " " &amp; LEFT(F9947 &amp; "          ",10))))</f>
        <v xml:space="preserve">T O 202202 yyyy00 HV        </v>
      </c>
      <c r="B9947" s="68" t="s">
        <v>490</v>
      </c>
      <c r="C9947" s="68" t="s">
        <v>145</v>
      </c>
      <c r="D9947" s="68" t="s">
        <v>287</v>
      </c>
      <c r="E9947" s="68" t="s">
        <v>531</v>
      </c>
      <c r="F9947" s="68" t="s">
        <v>360</v>
      </c>
      <c r="G9947" s="68" t="s">
        <v>77</v>
      </c>
      <c r="H9947" s="68" t="s">
        <v>273</v>
      </c>
      <c r="I9947" s="68" t="s">
        <v>640</v>
      </c>
      <c r="J9947" s="65">
        <v>53</v>
      </c>
      <c r="L9947" s="65">
        <v>420</v>
      </c>
      <c r="M9947" s="65" t="s">
        <v>274</v>
      </c>
    </row>
    <row r="9948" spans="1:13" ht="12.75" customHeight="1">
      <c r="A9948" s="65" t="str">
        <f>IF(ROW()=1,"KEY",IF(ISNA(VLOOKUP(B9948,車名対応マスタ!B:D,3,FALSE)),"",IF(VLOOKUP(B9948,車名対応マスタ!B:D,3,FALSE)="","",$D9948&amp;" "&amp;IF($G9948="9","J","O")&amp;" "&amp;$I9948&amp;" "&amp;IF($I9948&lt;=TEXT(★完成資料!$A$1,"yyyymm"),TEXT(★完成資料!$A$1,"yyyymm"),"999999")&amp; " " &amp; LEFT(F9948 &amp; "          ",10))))</f>
        <v xml:space="preserve">T O 202203 yyyy00 HV        </v>
      </c>
      <c r="B9948" s="68" t="s">
        <v>490</v>
      </c>
      <c r="C9948" s="68" t="s">
        <v>145</v>
      </c>
      <c r="D9948" s="68" t="s">
        <v>287</v>
      </c>
      <c r="E9948" s="68" t="s">
        <v>531</v>
      </c>
      <c r="F9948" s="68" t="s">
        <v>360</v>
      </c>
      <c r="G9948" s="68" t="s">
        <v>77</v>
      </c>
      <c r="H9948" s="68" t="s">
        <v>273</v>
      </c>
      <c r="I9948" s="68" t="s">
        <v>641</v>
      </c>
      <c r="J9948" s="65">
        <v>22</v>
      </c>
      <c r="L9948" s="65">
        <v>420</v>
      </c>
      <c r="M9948" s="65" t="s">
        <v>274</v>
      </c>
    </row>
    <row r="9949" spans="1:13" ht="12.75" customHeight="1">
      <c r="A9949" s="65" t="str">
        <f>IF(ROW()=1,"KEY",IF(ISNA(VLOOKUP(B9949,車名対応マスタ!B:D,3,FALSE)),"",IF(VLOOKUP(B9949,車名対応マスタ!B:D,3,FALSE)="","",$D9949&amp;" "&amp;IF($G9949="9","J","O")&amp;" "&amp;$I9949&amp;" "&amp;IF($I9949&lt;=TEXT(★完成資料!$A$1,"yyyymm"),TEXT(★完成資料!$A$1,"yyyymm"),"999999")&amp; " " &amp; LEFT(F9949 &amp; "          ",10))))</f>
        <v xml:space="preserve">T O 202204 yyyy00 HV        </v>
      </c>
      <c r="B9949" s="68" t="s">
        <v>490</v>
      </c>
      <c r="C9949" s="68" t="s">
        <v>145</v>
      </c>
      <c r="D9949" s="68" t="s">
        <v>287</v>
      </c>
      <c r="E9949" s="68" t="s">
        <v>531</v>
      </c>
      <c r="F9949" s="68" t="s">
        <v>360</v>
      </c>
      <c r="G9949" s="68" t="s">
        <v>77</v>
      </c>
      <c r="H9949" s="68" t="s">
        <v>273</v>
      </c>
      <c r="I9949" s="68" t="s">
        <v>642</v>
      </c>
      <c r="J9949" s="65">
        <v>65</v>
      </c>
      <c r="L9949" s="65">
        <v>420</v>
      </c>
      <c r="M9949" s="65" t="s">
        <v>274</v>
      </c>
    </row>
    <row r="9950" spans="1:13" ht="12.75" customHeight="1">
      <c r="A9950" s="65" t="str">
        <f>IF(ROW()=1,"KEY",IF(ISNA(VLOOKUP(B9950,車名対応マスタ!B:D,3,FALSE)),"",IF(VLOOKUP(B9950,車名対応マスタ!B:D,3,FALSE)="","",$D9950&amp;" "&amp;IF($G9950="9","J","O")&amp;" "&amp;$I9950&amp;" "&amp;IF($I9950&lt;=TEXT(★完成資料!$A$1,"yyyymm"),TEXT(★完成資料!$A$1,"yyyymm"),"999999")&amp; " " &amp; LEFT(F9950 &amp; "          ",10))))</f>
        <v xml:space="preserve">T O 202205 yyyy00 HV        </v>
      </c>
      <c r="B9950" s="68" t="s">
        <v>490</v>
      </c>
      <c r="C9950" s="68" t="s">
        <v>145</v>
      </c>
      <c r="D9950" s="68" t="s">
        <v>287</v>
      </c>
      <c r="E9950" s="68" t="s">
        <v>531</v>
      </c>
      <c r="F9950" s="68" t="s">
        <v>360</v>
      </c>
      <c r="G9950" s="68" t="s">
        <v>77</v>
      </c>
      <c r="H9950" s="68" t="s">
        <v>273</v>
      </c>
      <c r="I9950" s="68" t="s">
        <v>647</v>
      </c>
      <c r="J9950" s="65">
        <v>83</v>
      </c>
      <c r="L9950" s="65">
        <v>420</v>
      </c>
      <c r="M9950" s="65" t="s">
        <v>274</v>
      </c>
    </row>
    <row r="9951" spans="1:13" ht="12.75" customHeight="1">
      <c r="A9951" s="65" t="str">
        <f>IF(ROW()=1,"KEY",IF(ISNA(VLOOKUP(B9951,車名対応マスタ!B:D,3,FALSE)),"",IF(VLOOKUP(B9951,車名対応マスタ!B:D,3,FALSE)="","",$D9951&amp;" "&amp;IF($G9951="9","J","O")&amp;" "&amp;$I9951&amp;" "&amp;IF($I9951&lt;=TEXT(★完成資料!$A$1,"yyyymm"),TEXT(★完成資料!$A$1,"yyyymm"),"999999")&amp; " " &amp; LEFT(F9951 &amp; "          ",10))))</f>
        <v xml:space="preserve">T O 202206 yyyy00 HV        </v>
      </c>
      <c r="B9951" s="68" t="s">
        <v>490</v>
      </c>
      <c r="C9951" s="68" t="s">
        <v>145</v>
      </c>
      <c r="D9951" s="68" t="s">
        <v>287</v>
      </c>
      <c r="E9951" s="68" t="s">
        <v>531</v>
      </c>
      <c r="F9951" s="68" t="s">
        <v>360</v>
      </c>
      <c r="G9951" s="68" t="s">
        <v>77</v>
      </c>
      <c r="H9951" s="68" t="s">
        <v>273</v>
      </c>
      <c r="I9951" s="68" t="s">
        <v>652</v>
      </c>
      <c r="J9951" s="65">
        <v>85</v>
      </c>
      <c r="L9951" s="65">
        <v>420</v>
      </c>
      <c r="M9951" s="65" t="s">
        <v>274</v>
      </c>
    </row>
    <row r="9952" spans="1:13" ht="12.75" customHeight="1">
      <c r="A9952" s="65" t="str">
        <f>IF(ROW()=1,"KEY",IF(ISNA(VLOOKUP(B9952,車名対応マスタ!B:D,3,FALSE)),"",IF(VLOOKUP(B9952,車名対応マスタ!B:D,3,FALSE)="","",$D9952&amp;" "&amp;IF($G9952="9","J","O")&amp;" "&amp;$I9952&amp;" "&amp;IF($I9952&lt;=TEXT(★完成資料!$A$1,"yyyymm"),TEXT(★完成資料!$A$1,"yyyymm"),"999999")&amp; " " &amp; LEFT(F9952 &amp; "          ",10))))</f>
        <v xml:space="preserve">T O 202207 yyyy00 HV        </v>
      </c>
      <c r="B9952" s="68" t="s">
        <v>490</v>
      </c>
      <c r="C9952" s="68" t="s">
        <v>145</v>
      </c>
      <c r="D9952" s="68" t="s">
        <v>287</v>
      </c>
      <c r="E9952" s="68" t="s">
        <v>531</v>
      </c>
      <c r="F9952" s="68" t="s">
        <v>360</v>
      </c>
      <c r="G9952" s="68" t="s">
        <v>77</v>
      </c>
      <c r="H9952" s="68" t="s">
        <v>273</v>
      </c>
      <c r="I9952" s="68" t="s">
        <v>655</v>
      </c>
      <c r="J9952" s="65">
        <v>210</v>
      </c>
      <c r="L9952" s="65">
        <v>420</v>
      </c>
      <c r="M9952" s="65" t="s">
        <v>274</v>
      </c>
    </row>
    <row r="9953" spans="1:13" ht="12.75" customHeight="1">
      <c r="A9953" s="65" t="str">
        <f>IF(ROW()=1,"KEY",IF(ISNA(VLOOKUP(B9953,車名対応マスタ!B:D,3,FALSE)),"",IF(VLOOKUP(B9953,車名対応マスタ!B:D,3,FALSE)="","",$D9953&amp;" "&amp;IF($G9953="9","J","O")&amp;" "&amp;$I9953&amp;" "&amp;IF($I9953&lt;=TEXT(★完成資料!$A$1,"yyyymm"),TEXT(★完成資料!$A$1,"yyyymm"),"999999")&amp; " " &amp; LEFT(F9953 &amp; "          ",10))))</f>
        <v xml:space="preserve">T O 202208 yyyy00 HV        </v>
      </c>
      <c r="B9953" s="68" t="s">
        <v>490</v>
      </c>
      <c r="C9953" s="68" t="s">
        <v>145</v>
      </c>
      <c r="D9953" s="68" t="s">
        <v>287</v>
      </c>
      <c r="E9953" s="68" t="s">
        <v>531</v>
      </c>
      <c r="F9953" s="68" t="s">
        <v>360</v>
      </c>
      <c r="G9953" s="68" t="s">
        <v>77</v>
      </c>
      <c r="H9953" s="68" t="s">
        <v>273</v>
      </c>
      <c r="I9953" s="68" t="s">
        <v>656</v>
      </c>
      <c r="J9953" s="65">
        <v>198</v>
      </c>
      <c r="L9953" s="65">
        <v>420</v>
      </c>
      <c r="M9953" s="65" t="s">
        <v>274</v>
      </c>
    </row>
    <row r="9954" spans="1:13" ht="12.75" customHeight="1">
      <c r="A9954" s="65" t="str">
        <f>IF(ROW()=1,"KEY",IF(ISNA(VLOOKUP(B9954,車名対応マスタ!B:D,3,FALSE)),"",IF(VLOOKUP(B9954,車名対応マスタ!B:D,3,FALSE)="","",$D9954&amp;" "&amp;IF($G9954="9","J","O")&amp;" "&amp;$I9954&amp;" "&amp;IF($I9954&lt;=TEXT(★完成資料!$A$1,"yyyymm"),TEXT(★完成資料!$A$1,"yyyymm"),"999999")&amp; " " &amp; LEFT(F9954 &amp; "          ",10))))</f>
        <v xml:space="preserve">T O 202209 yyyy00 HV        </v>
      </c>
      <c r="B9954" s="68" t="s">
        <v>490</v>
      </c>
      <c r="C9954" s="68" t="s">
        <v>145</v>
      </c>
      <c r="D9954" s="68" t="s">
        <v>287</v>
      </c>
      <c r="E9954" s="68" t="s">
        <v>531</v>
      </c>
      <c r="F9954" s="68" t="s">
        <v>360</v>
      </c>
      <c r="G9954" s="68" t="s">
        <v>77</v>
      </c>
      <c r="H9954" s="68" t="s">
        <v>273</v>
      </c>
      <c r="I9954" s="68" t="s">
        <v>657</v>
      </c>
      <c r="J9954" s="65">
        <v>265</v>
      </c>
      <c r="L9954" s="65">
        <v>420</v>
      </c>
      <c r="M9954" s="65" t="s">
        <v>274</v>
      </c>
    </row>
    <row r="9955" spans="1:13" ht="12.75" customHeight="1">
      <c r="A9955" s="65" t="str">
        <f>IF(ROW()=1,"KEY",IF(ISNA(VLOOKUP(B9955,車名対応マスタ!B:D,3,FALSE)),"",IF(VLOOKUP(B9955,車名対応マスタ!B:D,3,FALSE)="","",$D9955&amp;" "&amp;IF($G9955="9","J","O")&amp;" "&amp;$I9955&amp;" "&amp;IF($I9955&lt;=TEXT(★完成資料!$A$1,"yyyymm"),TEXT(★完成資料!$A$1,"yyyymm"),"999999")&amp; " " &amp; LEFT(F9955 &amp; "          ",10))))</f>
        <v xml:space="preserve">T O 202210 yyyy00 HV        </v>
      </c>
      <c r="B9955" s="68" t="s">
        <v>490</v>
      </c>
      <c r="C9955" s="68" t="s">
        <v>145</v>
      </c>
      <c r="D9955" s="68" t="s">
        <v>287</v>
      </c>
      <c r="E9955" s="68" t="s">
        <v>531</v>
      </c>
      <c r="F9955" s="68" t="s">
        <v>360</v>
      </c>
      <c r="G9955" s="68" t="s">
        <v>77</v>
      </c>
      <c r="H9955" s="68" t="s">
        <v>273</v>
      </c>
      <c r="I9955" s="68" t="s">
        <v>663</v>
      </c>
      <c r="J9955" s="65">
        <v>287</v>
      </c>
      <c r="K9955" s="65">
        <v>11</v>
      </c>
      <c r="L9955" s="65">
        <v>420</v>
      </c>
      <c r="M9955" s="65" t="s">
        <v>274</v>
      </c>
    </row>
    <row r="9956" spans="1:13" ht="12.75" customHeight="1">
      <c r="A9956" s="65" t="str">
        <f>IF(ROW()=1,"KEY",IF(ISNA(VLOOKUP(B9956,車名対応マスタ!B:D,3,FALSE)),"",IF(VLOOKUP(B9956,車名対応マスタ!B:D,3,FALSE)="","",$D9956&amp;" "&amp;IF($G9956="9","J","O")&amp;" "&amp;$I9956&amp;" "&amp;IF($I9956&lt;=TEXT(★完成資料!$A$1,"yyyymm"),TEXT(★完成資料!$A$1,"yyyymm"),"999999")&amp; " " &amp; LEFT(F9956 &amp; "          ",10))))</f>
        <v xml:space="preserve">T O 202201 yyyy00 HV        </v>
      </c>
      <c r="B9956" s="68" t="s">
        <v>490</v>
      </c>
      <c r="C9956" s="68" t="s">
        <v>145</v>
      </c>
      <c r="D9956" s="68" t="s">
        <v>287</v>
      </c>
      <c r="E9956" s="68" t="s">
        <v>531</v>
      </c>
      <c r="F9956" s="68" t="s">
        <v>360</v>
      </c>
      <c r="G9956" s="68" t="s">
        <v>77</v>
      </c>
      <c r="H9956" s="68" t="s">
        <v>273</v>
      </c>
      <c r="I9956" s="68" t="s">
        <v>639</v>
      </c>
      <c r="J9956" s="65">
        <v>14</v>
      </c>
      <c r="L9956" s="65">
        <v>603</v>
      </c>
      <c r="M9956" s="65" t="s">
        <v>263</v>
      </c>
    </row>
    <row r="9957" spans="1:13" ht="12.75" customHeight="1">
      <c r="A9957" s="65" t="str">
        <f>IF(ROW()=1,"KEY",IF(ISNA(VLOOKUP(B9957,車名対応マスタ!B:D,3,FALSE)),"",IF(VLOOKUP(B9957,車名対応マスタ!B:D,3,FALSE)="","",$D9957&amp;" "&amp;IF($G9957="9","J","O")&amp;" "&amp;$I9957&amp;" "&amp;IF($I9957&lt;=TEXT(★完成資料!$A$1,"yyyymm"),TEXT(★完成資料!$A$1,"yyyymm"),"999999")&amp; " " &amp; LEFT(F9957 &amp; "          ",10))))</f>
        <v xml:space="preserve">T O 202202 yyyy00 HV        </v>
      </c>
      <c r="B9957" s="68" t="s">
        <v>490</v>
      </c>
      <c r="C9957" s="68" t="s">
        <v>145</v>
      </c>
      <c r="D9957" s="68" t="s">
        <v>287</v>
      </c>
      <c r="E9957" s="68" t="s">
        <v>531</v>
      </c>
      <c r="F9957" s="68" t="s">
        <v>360</v>
      </c>
      <c r="G9957" s="68" t="s">
        <v>77</v>
      </c>
      <c r="H9957" s="68" t="s">
        <v>273</v>
      </c>
      <c r="I9957" s="68" t="s">
        <v>640</v>
      </c>
      <c r="J9957" s="65">
        <v>14</v>
      </c>
      <c r="L9957" s="65">
        <v>603</v>
      </c>
      <c r="M9957" s="65" t="s">
        <v>263</v>
      </c>
    </row>
    <row r="9958" spans="1:13" ht="12.75" customHeight="1">
      <c r="A9958" s="65" t="str">
        <f>IF(ROW()=1,"KEY",IF(ISNA(VLOOKUP(B9958,車名対応マスタ!B:D,3,FALSE)),"",IF(VLOOKUP(B9958,車名対応マスタ!B:D,3,FALSE)="","",$D9958&amp;" "&amp;IF($G9958="9","J","O")&amp;" "&amp;$I9958&amp;" "&amp;IF($I9958&lt;=TEXT(★完成資料!$A$1,"yyyymm"),TEXT(★完成資料!$A$1,"yyyymm"),"999999")&amp; " " &amp; LEFT(F9958 &amp; "          ",10))))</f>
        <v xml:space="preserve">T O 202203 yyyy00 HV        </v>
      </c>
      <c r="B9958" s="68" t="s">
        <v>490</v>
      </c>
      <c r="C9958" s="68" t="s">
        <v>145</v>
      </c>
      <c r="D9958" s="68" t="s">
        <v>287</v>
      </c>
      <c r="E9958" s="68" t="s">
        <v>531</v>
      </c>
      <c r="F9958" s="68" t="s">
        <v>360</v>
      </c>
      <c r="G9958" s="68" t="s">
        <v>77</v>
      </c>
      <c r="H9958" s="68" t="s">
        <v>273</v>
      </c>
      <c r="I9958" s="68" t="s">
        <v>641</v>
      </c>
      <c r="J9958" s="65">
        <v>16</v>
      </c>
      <c r="L9958" s="65">
        <v>603</v>
      </c>
      <c r="M9958" s="65" t="s">
        <v>263</v>
      </c>
    </row>
    <row r="9959" spans="1:13" ht="12.75" customHeight="1">
      <c r="A9959" s="65" t="str">
        <f>IF(ROW()=1,"KEY",IF(ISNA(VLOOKUP(B9959,車名対応マスタ!B:D,3,FALSE)),"",IF(VLOOKUP(B9959,車名対応マスタ!B:D,3,FALSE)="","",$D9959&amp;" "&amp;IF($G9959="9","J","O")&amp;" "&amp;$I9959&amp;" "&amp;IF($I9959&lt;=TEXT(★完成資料!$A$1,"yyyymm"),TEXT(★完成資料!$A$1,"yyyymm"),"999999")&amp; " " &amp; LEFT(F9959 &amp; "          ",10))))</f>
        <v xml:space="preserve">T O 202204 yyyy00 HV        </v>
      </c>
      <c r="B9959" s="68" t="s">
        <v>490</v>
      </c>
      <c r="C9959" s="68" t="s">
        <v>145</v>
      </c>
      <c r="D9959" s="68" t="s">
        <v>287</v>
      </c>
      <c r="E9959" s="68" t="s">
        <v>531</v>
      </c>
      <c r="F9959" s="68" t="s">
        <v>360</v>
      </c>
      <c r="G9959" s="68" t="s">
        <v>77</v>
      </c>
      <c r="H9959" s="68" t="s">
        <v>273</v>
      </c>
      <c r="I9959" s="68" t="s">
        <v>642</v>
      </c>
      <c r="J9959" s="65">
        <v>15</v>
      </c>
      <c r="L9959" s="65">
        <v>603</v>
      </c>
      <c r="M9959" s="65" t="s">
        <v>263</v>
      </c>
    </row>
    <row r="9960" spans="1:13" ht="12.75" customHeight="1">
      <c r="A9960" s="65" t="str">
        <f>IF(ROW()=1,"KEY",IF(ISNA(VLOOKUP(B9960,車名対応マスタ!B:D,3,FALSE)),"",IF(VLOOKUP(B9960,車名対応マスタ!B:D,3,FALSE)="","",$D9960&amp;" "&amp;IF($G9960="9","J","O")&amp;" "&amp;$I9960&amp;" "&amp;IF($I9960&lt;=TEXT(★完成資料!$A$1,"yyyymm"),TEXT(★完成資料!$A$1,"yyyymm"),"999999")&amp; " " &amp; LEFT(F9960 &amp; "          ",10))))</f>
        <v xml:space="preserve">T O 202205 yyyy00 HV        </v>
      </c>
      <c r="B9960" s="68" t="s">
        <v>490</v>
      </c>
      <c r="C9960" s="68" t="s">
        <v>145</v>
      </c>
      <c r="D9960" s="68" t="s">
        <v>287</v>
      </c>
      <c r="E9960" s="68" t="s">
        <v>531</v>
      </c>
      <c r="F9960" s="68" t="s">
        <v>360</v>
      </c>
      <c r="G9960" s="68" t="s">
        <v>77</v>
      </c>
      <c r="H9960" s="68" t="s">
        <v>273</v>
      </c>
      <c r="I9960" s="68" t="s">
        <v>647</v>
      </c>
      <c r="J9960" s="65">
        <v>40</v>
      </c>
      <c r="L9960" s="65">
        <v>603</v>
      </c>
      <c r="M9960" s="65" t="s">
        <v>263</v>
      </c>
    </row>
    <row r="9961" spans="1:13" ht="12.75" customHeight="1">
      <c r="A9961" s="65" t="str">
        <f>IF(ROW()=1,"KEY",IF(ISNA(VLOOKUP(B9961,車名対応マスタ!B:D,3,FALSE)),"",IF(VLOOKUP(B9961,車名対応マスタ!B:D,3,FALSE)="","",$D9961&amp;" "&amp;IF($G9961="9","J","O")&amp;" "&amp;$I9961&amp;" "&amp;IF($I9961&lt;=TEXT(★完成資料!$A$1,"yyyymm"),TEXT(★完成資料!$A$1,"yyyymm"),"999999")&amp; " " &amp; LEFT(F9961 &amp; "          ",10))))</f>
        <v xml:space="preserve">T O 202206 yyyy00 HV        </v>
      </c>
      <c r="B9961" s="68" t="s">
        <v>490</v>
      </c>
      <c r="C9961" s="68" t="s">
        <v>145</v>
      </c>
      <c r="D9961" s="68" t="s">
        <v>287</v>
      </c>
      <c r="E9961" s="68" t="s">
        <v>531</v>
      </c>
      <c r="F9961" s="68" t="s">
        <v>360</v>
      </c>
      <c r="G9961" s="68" t="s">
        <v>77</v>
      </c>
      <c r="H9961" s="68" t="s">
        <v>273</v>
      </c>
      <c r="I9961" s="68" t="s">
        <v>652</v>
      </c>
      <c r="J9961" s="65">
        <v>27</v>
      </c>
      <c r="L9961" s="65">
        <v>603</v>
      </c>
      <c r="M9961" s="65" t="s">
        <v>263</v>
      </c>
    </row>
    <row r="9962" spans="1:13" ht="12.75" customHeight="1">
      <c r="A9962" s="65" t="str">
        <f>IF(ROW()=1,"KEY",IF(ISNA(VLOOKUP(B9962,車名対応マスタ!B:D,3,FALSE)),"",IF(VLOOKUP(B9962,車名対応マスタ!B:D,3,FALSE)="","",$D9962&amp;" "&amp;IF($G9962="9","J","O")&amp;" "&amp;$I9962&amp;" "&amp;IF($I9962&lt;=TEXT(★完成資料!$A$1,"yyyymm"),TEXT(★完成資料!$A$1,"yyyymm"),"999999")&amp; " " &amp; LEFT(F9962 &amp; "          ",10))))</f>
        <v xml:space="preserve">T O 202207 yyyy00 HV        </v>
      </c>
      <c r="B9962" s="68" t="s">
        <v>490</v>
      </c>
      <c r="C9962" s="68" t="s">
        <v>145</v>
      </c>
      <c r="D9962" s="68" t="s">
        <v>287</v>
      </c>
      <c r="E9962" s="68" t="s">
        <v>531</v>
      </c>
      <c r="F9962" s="68" t="s">
        <v>360</v>
      </c>
      <c r="G9962" s="68" t="s">
        <v>77</v>
      </c>
      <c r="H9962" s="68" t="s">
        <v>273</v>
      </c>
      <c r="I9962" s="68" t="s">
        <v>655</v>
      </c>
      <c r="J9962" s="65">
        <v>31</v>
      </c>
      <c r="L9962" s="65">
        <v>603</v>
      </c>
      <c r="M9962" s="65" t="s">
        <v>263</v>
      </c>
    </row>
    <row r="9963" spans="1:13" ht="12.75" customHeight="1">
      <c r="A9963" s="65" t="str">
        <f>IF(ROW()=1,"KEY",IF(ISNA(VLOOKUP(B9963,車名対応マスタ!B:D,3,FALSE)),"",IF(VLOOKUP(B9963,車名対応マスタ!B:D,3,FALSE)="","",$D9963&amp;" "&amp;IF($G9963="9","J","O")&amp;" "&amp;$I9963&amp;" "&amp;IF($I9963&lt;=TEXT(★完成資料!$A$1,"yyyymm"),TEXT(★完成資料!$A$1,"yyyymm"),"999999")&amp; " " &amp; LEFT(F9963 &amp; "          ",10))))</f>
        <v xml:space="preserve">T O 202208 yyyy00 HV        </v>
      </c>
      <c r="B9963" s="68" t="s">
        <v>490</v>
      </c>
      <c r="C9963" s="68" t="s">
        <v>145</v>
      </c>
      <c r="D9963" s="68" t="s">
        <v>287</v>
      </c>
      <c r="E9963" s="68" t="s">
        <v>531</v>
      </c>
      <c r="F9963" s="68" t="s">
        <v>360</v>
      </c>
      <c r="G9963" s="68" t="s">
        <v>77</v>
      </c>
      <c r="H9963" s="68" t="s">
        <v>273</v>
      </c>
      <c r="I9963" s="68" t="s">
        <v>656</v>
      </c>
      <c r="J9963" s="65">
        <v>32</v>
      </c>
      <c r="L9963" s="65">
        <v>603</v>
      </c>
      <c r="M9963" s="65" t="s">
        <v>263</v>
      </c>
    </row>
    <row r="9964" spans="1:13" ht="12.75" customHeight="1">
      <c r="A9964" s="65" t="str">
        <f>IF(ROW()=1,"KEY",IF(ISNA(VLOOKUP(B9964,車名対応マスタ!B:D,3,FALSE)),"",IF(VLOOKUP(B9964,車名対応マスタ!B:D,3,FALSE)="","",$D9964&amp;" "&amp;IF($G9964="9","J","O")&amp;" "&amp;$I9964&amp;" "&amp;IF($I9964&lt;=TEXT(★完成資料!$A$1,"yyyymm"),TEXT(★完成資料!$A$1,"yyyymm"),"999999")&amp; " " &amp; LEFT(F9964 &amp; "          ",10))))</f>
        <v xml:space="preserve">T O 202209 yyyy00 HV        </v>
      </c>
      <c r="B9964" s="68" t="s">
        <v>490</v>
      </c>
      <c r="C9964" s="68" t="s">
        <v>145</v>
      </c>
      <c r="D9964" s="68" t="s">
        <v>287</v>
      </c>
      <c r="E9964" s="68" t="s">
        <v>531</v>
      </c>
      <c r="F9964" s="68" t="s">
        <v>360</v>
      </c>
      <c r="G9964" s="68" t="s">
        <v>77</v>
      </c>
      <c r="H9964" s="68" t="s">
        <v>273</v>
      </c>
      <c r="I9964" s="68" t="s">
        <v>657</v>
      </c>
      <c r="J9964" s="65">
        <v>38</v>
      </c>
      <c r="L9964" s="65">
        <v>603</v>
      </c>
      <c r="M9964" s="65" t="s">
        <v>263</v>
      </c>
    </row>
    <row r="9965" spans="1:13" ht="12.75" customHeight="1">
      <c r="A9965" s="65" t="str">
        <f>IF(ROW()=1,"KEY",IF(ISNA(VLOOKUP(B9965,車名対応マスタ!B:D,3,FALSE)),"",IF(VLOOKUP(B9965,車名対応マスタ!B:D,3,FALSE)="","",$D9965&amp;" "&amp;IF($G9965="9","J","O")&amp;" "&amp;$I9965&amp;" "&amp;IF($I9965&lt;=TEXT(★完成資料!$A$1,"yyyymm"),TEXT(★完成資料!$A$1,"yyyymm"),"999999")&amp; " " &amp; LEFT(F9965 &amp; "          ",10))))</f>
        <v xml:space="preserve">T O 202210 yyyy00 HV        </v>
      </c>
      <c r="B9965" s="68" t="s">
        <v>490</v>
      </c>
      <c r="C9965" s="68" t="s">
        <v>145</v>
      </c>
      <c r="D9965" s="68" t="s">
        <v>287</v>
      </c>
      <c r="E9965" s="68" t="s">
        <v>531</v>
      </c>
      <c r="F9965" s="68" t="s">
        <v>360</v>
      </c>
      <c r="G9965" s="68" t="s">
        <v>77</v>
      </c>
      <c r="H9965" s="68" t="s">
        <v>273</v>
      </c>
      <c r="I9965" s="68" t="s">
        <v>663</v>
      </c>
      <c r="J9965" s="65">
        <v>29</v>
      </c>
      <c r="K9965" s="65">
        <v>0</v>
      </c>
      <c r="L9965" s="65">
        <v>603</v>
      </c>
      <c r="M9965" s="65" t="s">
        <v>263</v>
      </c>
    </row>
    <row r="9966" spans="1:13" ht="12.75" customHeight="1">
      <c r="A9966" s="65" t="str">
        <f>IF(ROW()=1,"KEY",IF(ISNA(VLOOKUP(B9966,車名対応マスタ!B:D,3,FALSE)),"",IF(VLOOKUP(B9966,車名対応マスタ!B:D,3,FALSE)="","",$D9966&amp;" "&amp;IF($G9966="9","J","O")&amp;" "&amp;$I9966&amp;" "&amp;IF($I9966&lt;=TEXT(★完成資料!$A$1,"yyyymm"),TEXT(★完成資料!$A$1,"yyyymm"),"999999")&amp; " " &amp; LEFT(F9966 &amp; "          ",10))))</f>
        <v xml:space="preserve">T O 202201 yyyy00 HV        </v>
      </c>
      <c r="B9966" s="68" t="s">
        <v>490</v>
      </c>
      <c r="C9966" s="68" t="s">
        <v>145</v>
      </c>
      <c r="D9966" s="68" t="s">
        <v>287</v>
      </c>
      <c r="E9966" s="68" t="s">
        <v>531</v>
      </c>
      <c r="F9966" s="68" t="s">
        <v>360</v>
      </c>
      <c r="G9966" s="68" t="s">
        <v>77</v>
      </c>
      <c r="H9966" s="68" t="s">
        <v>273</v>
      </c>
      <c r="I9966" s="68" t="s">
        <v>639</v>
      </c>
      <c r="J9966" s="65">
        <v>991</v>
      </c>
      <c r="L9966" s="65">
        <v>417</v>
      </c>
      <c r="M9966" s="65" t="s">
        <v>499</v>
      </c>
    </row>
    <row r="9967" spans="1:13" ht="12.75" customHeight="1">
      <c r="A9967" s="65" t="str">
        <f>IF(ROW()=1,"KEY",IF(ISNA(VLOOKUP(B9967,車名対応マスタ!B:D,3,FALSE)),"",IF(VLOOKUP(B9967,車名対応マスタ!B:D,3,FALSE)="","",$D9967&amp;" "&amp;IF($G9967="9","J","O")&amp;" "&amp;$I9967&amp;" "&amp;IF($I9967&lt;=TEXT(★完成資料!$A$1,"yyyymm"),TEXT(★完成資料!$A$1,"yyyymm"),"999999")&amp; " " &amp; LEFT(F9967 &amp; "          ",10))))</f>
        <v xml:space="preserve">T O 202202 yyyy00 HV        </v>
      </c>
      <c r="B9967" s="68" t="s">
        <v>490</v>
      </c>
      <c r="C9967" s="68" t="s">
        <v>145</v>
      </c>
      <c r="D9967" s="68" t="s">
        <v>287</v>
      </c>
      <c r="E9967" s="68" t="s">
        <v>531</v>
      </c>
      <c r="F9967" s="68" t="s">
        <v>360</v>
      </c>
      <c r="G9967" s="68" t="s">
        <v>77</v>
      </c>
      <c r="H9967" s="68" t="s">
        <v>273</v>
      </c>
      <c r="I9967" s="68" t="s">
        <v>640</v>
      </c>
      <c r="J9967" s="65">
        <v>298</v>
      </c>
      <c r="L9967" s="65">
        <v>417</v>
      </c>
      <c r="M9967" s="65" t="s">
        <v>499</v>
      </c>
    </row>
    <row r="9968" spans="1:13" ht="12.75" customHeight="1">
      <c r="A9968" s="65" t="str">
        <f>IF(ROW()=1,"KEY",IF(ISNA(VLOOKUP(B9968,車名対応マスタ!B:D,3,FALSE)),"",IF(VLOOKUP(B9968,車名対応マスタ!B:D,3,FALSE)="","",$D9968&amp;" "&amp;IF($G9968="9","J","O")&amp;" "&amp;$I9968&amp;" "&amp;IF($I9968&lt;=TEXT(★完成資料!$A$1,"yyyymm"),TEXT(★完成資料!$A$1,"yyyymm"),"999999")&amp; " " &amp; LEFT(F9968 &amp; "          ",10))))</f>
        <v xml:space="preserve">T O 202208 yyyy00 HV        </v>
      </c>
      <c r="B9968" s="68" t="s">
        <v>490</v>
      </c>
      <c r="C9968" s="68" t="s">
        <v>145</v>
      </c>
      <c r="D9968" s="68" t="s">
        <v>287</v>
      </c>
      <c r="E9968" s="68" t="s">
        <v>531</v>
      </c>
      <c r="F9968" s="68" t="s">
        <v>360</v>
      </c>
      <c r="G9968" s="68" t="s">
        <v>77</v>
      </c>
      <c r="H9968" s="68" t="s">
        <v>273</v>
      </c>
      <c r="I9968" s="68" t="s">
        <v>656</v>
      </c>
      <c r="K9968" s="65">
        <v>3</v>
      </c>
      <c r="L9968" s="65">
        <v>417</v>
      </c>
      <c r="M9968" s="65" t="s">
        <v>499</v>
      </c>
    </row>
    <row r="9969" spans="1:13" ht="12.75" customHeight="1">
      <c r="A9969" s="65" t="str">
        <f>IF(ROW()=1,"KEY",IF(ISNA(VLOOKUP(B9969,車名対応マスタ!B:D,3,FALSE)),"",IF(VLOOKUP(B9969,車名対応マスタ!B:D,3,FALSE)="","",$D9969&amp;" "&amp;IF($G9969="9","J","O")&amp;" "&amp;$I9969&amp;" "&amp;IF($I9969&lt;=TEXT(★完成資料!$A$1,"yyyymm"),TEXT(★完成資料!$A$1,"yyyymm"),"999999")&amp; " " &amp; LEFT(F9969 &amp; "          ",10))))</f>
        <v xml:space="preserve">T O 202209 yyyy00 HV        </v>
      </c>
      <c r="B9969" s="68" t="s">
        <v>490</v>
      </c>
      <c r="C9969" s="68" t="s">
        <v>145</v>
      </c>
      <c r="D9969" s="68" t="s">
        <v>287</v>
      </c>
      <c r="E9969" s="68" t="s">
        <v>531</v>
      </c>
      <c r="F9969" s="68" t="s">
        <v>360</v>
      </c>
      <c r="G9969" s="68" t="s">
        <v>77</v>
      </c>
      <c r="H9969" s="68" t="s">
        <v>273</v>
      </c>
      <c r="I9969" s="68" t="s">
        <v>657</v>
      </c>
      <c r="K9969" s="65">
        <v>52</v>
      </c>
      <c r="L9969" s="65">
        <v>417</v>
      </c>
      <c r="M9969" s="65" t="s">
        <v>499</v>
      </c>
    </row>
    <row r="9970" spans="1:13" ht="12.75" customHeight="1">
      <c r="A9970" s="65" t="str">
        <f>IF(ROW()=1,"KEY",IF(ISNA(VLOOKUP(B9970,車名対応マスタ!B:D,3,FALSE)),"",IF(VLOOKUP(B9970,車名対応マスタ!B:D,3,FALSE)="","",$D9970&amp;" "&amp;IF($G9970="9","J","O")&amp;" "&amp;$I9970&amp;" "&amp;IF($I9970&lt;=TEXT(★完成資料!$A$1,"yyyymm"),TEXT(★完成資料!$A$1,"yyyymm"),"999999")&amp; " " &amp; LEFT(F9970 &amp; "          ",10))))</f>
        <v xml:space="preserve">T O 202210 yyyy00 HV        </v>
      </c>
      <c r="B9970" s="68" t="s">
        <v>490</v>
      </c>
      <c r="C9970" s="68" t="s">
        <v>145</v>
      </c>
      <c r="D9970" s="68" t="s">
        <v>287</v>
      </c>
      <c r="E9970" s="68" t="s">
        <v>531</v>
      </c>
      <c r="F9970" s="68" t="s">
        <v>360</v>
      </c>
      <c r="G9970" s="68" t="s">
        <v>77</v>
      </c>
      <c r="H9970" s="68" t="s">
        <v>273</v>
      </c>
      <c r="I9970" s="68" t="s">
        <v>663</v>
      </c>
      <c r="K9970" s="65">
        <v>94</v>
      </c>
      <c r="L9970" s="65">
        <v>417</v>
      </c>
      <c r="M9970" s="65" t="s">
        <v>499</v>
      </c>
    </row>
    <row r="9971" spans="1:13" ht="12.75" customHeight="1">
      <c r="A9971" s="65" t="str">
        <f>IF(ROW()=1,"KEY",IF(ISNA(VLOOKUP(B9971,車名対応マスタ!B:D,3,FALSE)),"",IF(VLOOKUP(B9971,車名対応マスタ!B:D,3,FALSE)="","",$D9971&amp;" "&amp;IF($G9971="9","J","O")&amp;" "&amp;$I9971&amp;" "&amp;IF($I9971&lt;=TEXT(★完成資料!$A$1,"yyyymm"),TEXT(★完成資料!$A$1,"yyyymm"),"999999")&amp; " " &amp; LEFT(F9971 &amp; "          ",10))))</f>
        <v xml:space="preserve">T O 202201 yyyy00 HV        </v>
      </c>
      <c r="B9971" s="68" t="s">
        <v>490</v>
      </c>
      <c r="C9971" s="68" t="s">
        <v>145</v>
      </c>
      <c r="D9971" s="68" t="s">
        <v>287</v>
      </c>
      <c r="E9971" s="68" t="s">
        <v>531</v>
      </c>
      <c r="F9971" s="68" t="s">
        <v>360</v>
      </c>
      <c r="G9971" s="68" t="s">
        <v>77</v>
      </c>
      <c r="H9971" s="68" t="s">
        <v>273</v>
      </c>
      <c r="I9971" s="68" t="s">
        <v>639</v>
      </c>
      <c r="J9971" s="65">
        <v>33</v>
      </c>
      <c r="L9971" s="65">
        <v>443</v>
      </c>
      <c r="M9971" s="65" t="s">
        <v>232</v>
      </c>
    </row>
    <row r="9972" spans="1:13" ht="12.75" customHeight="1">
      <c r="A9972" s="65" t="str">
        <f>IF(ROW()=1,"KEY",IF(ISNA(VLOOKUP(B9972,車名対応マスタ!B:D,3,FALSE)),"",IF(VLOOKUP(B9972,車名対応マスタ!B:D,3,FALSE)="","",$D9972&amp;" "&amp;IF($G9972="9","J","O")&amp;" "&amp;$I9972&amp;" "&amp;IF($I9972&lt;=TEXT(★完成資料!$A$1,"yyyymm"),TEXT(★完成資料!$A$1,"yyyymm"),"999999")&amp; " " &amp; LEFT(F9972 &amp; "          ",10))))</f>
        <v xml:space="preserve">T O 202202 yyyy00 HV        </v>
      </c>
      <c r="B9972" s="68" t="s">
        <v>490</v>
      </c>
      <c r="C9972" s="68" t="s">
        <v>145</v>
      </c>
      <c r="D9972" s="68" t="s">
        <v>287</v>
      </c>
      <c r="E9972" s="68" t="s">
        <v>531</v>
      </c>
      <c r="F9972" s="68" t="s">
        <v>360</v>
      </c>
      <c r="G9972" s="68" t="s">
        <v>77</v>
      </c>
      <c r="H9972" s="68" t="s">
        <v>273</v>
      </c>
      <c r="I9972" s="68" t="s">
        <v>640</v>
      </c>
      <c r="J9972" s="65">
        <v>29</v>
      </c>
      <c r="L9972" s="65">
        <v>443</v>
      </c>
      <c r="M9972" s="65" t="s">
        <v>232</v>
      </c>
    </row>
    <row r="9973" spans="1:13" ht="12.75" customHeight="1">
      <c r="A9973" s="65" t="str">
        <f>IF(ROW()=1,"KEY",IF(ISNA(VLOOKUP(B9973,車名対応マスタ!B:D,3,FALSE)),"",IF(VLOOKUP(B9973,車名対応マスタ!B:D,3,FALSE)="","",$D9973&amp;" "&amp;IF($G9973="9","J","O")&amp;" "&amp;$I9973&amp;" "&amp;IF($I9973&lt;=TEXT(★完成資料!$A$1,"yyyymm"),TEXT(★完成資料!$A$1,"yyyymm"),"999999")&amp; " " &amp; LEFT(F9973 &amp; "          ",10))))</f>
        <v xml:space="preserve">T O 202203 yyyy00 HV        </v>
      </c>
      <c r="B9973" s="68" t="s">
        <v>490</v>
      </c>
      <c r="C9973" s="68" t="s">
        <v>145</v>
      </c>
      <c r="D9973" s="68" t="s">
        <v>287</v>
      </c>
      <c r="E9973" s="68" t="s">
        <v>531</v>
      </c>
      <c r="F9973" s="68" t="s">
        <v>360</v>
      </c>
      <c r="G9973" s="68" t="s">
        <v>77</v>
      </c>
      <c r="H9973" s="68" t="s">
        <v>273</v>
      </c>
      <c r="I9973" s="68" t="s">
        <v>641</v>
      </c>
      <c r="J9973" s="65">
        <v>14</v>
      </c>
      <c r="L9973" s="65">
        <v>443</v>
      </c>
      <c r="M9973" s="65" t="s">
        <v>232</v>
      </c>
    </row>
    <row r="9974" spans="1:13" ht="12.75" customHeight="1">
      <c r="A9974" s="65" t="str">
        <f>IF(ROW()=1,"KEY",IF(ISNA(VLOOKUP(B9974,車名対応マスタ!B:D,3,FALSE)),"",IF(VLOOKUP(B9974,車名対応マスタ!B:D,3,FALSE)="","",$D9974&amp;" "&amp;IF($G9974="9","J","O")&amp;" "&amp;$I9974&amp;" "&amp;IF($I9974&lt;=TEXT(★完成資料!$A$1,"yyyymm"),TEXT(★完成資料!$A$1,"yyyymm"),"999999")&amp; " " &amp; LEFT(F9974 &amp; "          ",10))))</f>
        <v xml:space="preserve">T O 202204 yyyy00 HV        </v>
      </c>
      <c r="B9974" s="68" t="s">
        <v>490</v>
      </c>
      <c r="C9974" s="68" t="s">
        <v>145</v>
      </c>
      <c r="D9974" s="68" t="s">
        <v>287</v>
      </c>
      <c r="E9974" s="68" t="s">
        <v>531</v>
      </c>
      <c r="F9974" s="68" t="s">
        <v>360</v>
      </c>
      <c r="G9974" s="68" t="s">
        <v>77</v>
      </c>
      <c r="H9974" s="68" t="s">
        <v>273</v>
      </c>
      <c r="I9974" s="68" t="s">
        <v>642</v>
      </c>
      <c r="J9974" s="65">
        <v>37</v>
      </c>
      <c r="L9974" s="65">
        <v>443</v>
      </c>
      <c r="M9974" s="65" t="s">
        <v>232</v>
      </c>
    </row>
    <row r="9975" spans="1:13" ht="12.75" customHeight="1">
      <c r="A9975" s="65" t="str">
        <f>IF(ROW()=1,"KEY",IF(ISNA(VLOOKUP(B9975,車名対応マスタ!B:D,3,FALSE)),"",IF(VLOOKUP(B9975,車名対応マスタ!B:D,3,FALSE)="","",$D9975&amp;" "&amp;IF($G9975="9","J","O")&amp;" "&amp;$I9975&amp;" "&amp;IF($I9975&lt;=TEXT(★完成資料!$A$1,"yyyymm"),TEXT(★完成資料!$A$1,"yyyymm"),"999999")&amp; " " &amp; LEFT(F9975 &amp; "          ",10))))</f>
        <v xml:space="preserve">T O 202205 yyyy00 HV        </v>
      </c>
      <c r="B9975" s="68" t="s">
        <v>490</v>
      </c>
      <c r="C9975" s="68" t="s">
        <v>145</v>
      </c>
      <c r="D9975" s="68" t="s">
        <v>287</v>
      </c>
      <c r="E9975" s="68" t="s">
        <v>531</v>
      </c>
      <c r="F9975" s="68" t="s">
        <v>360</v>
      </c>
      <c r="G9975" s="68" t="s">
        <v>77</v>
      </c>
      <c r="H9975" s="68" t="s">
        <v>273</v>
      </c>
      <c r="I9975" s="68" t="s">
        <v>647</v>
      </c>
      <c r="J9975" s="65">
        <v>73</v>
      </c>
      <c r="L9975" s="65">
        <v>443</v>
      </c>
      <c r="M9975" s="65" t="s">
        <v>232</v>
      </c>
    </row>
    <row r="9976" spans="1:13" ht="12.75" customHeight="1">
      <c r="A9976" s="65" t="str">
        <f>IF(ROW()=1,"KEY",IF(ISNA(VLOOKUP(B9976,車名対応マスタ!B:D,3,FALSE)),"",IF(VLOOKUP(B9976,車名対応マスタ!B:D,3,FALSE)="","",$D9976&amp;" "&amp;IF($G9976="9","J","O")&amp;" "&amp;$I9976&amp;" "&amp;IF($I9976&lt;=TEXT(★完成資料!$A$1,"yyyymm"),TEXT(★完成資料!$A$1,"yyyymm"),"999999")&amp; " " &amp; LEFT(F9976 &amp; "          ",10))))</f>
        <v xml:space="preserve">T O 202206 yyyy00 HV        </v>
      </c>
      <c r="B9976" s="68" t="s">
        <v>490</v>
      </c>
      <c r="C9976" s="68" t="s">
        <v>145</v>
      </c>
      <c r="D9976" s="68" t="s">
        <v>287</v>
      </c>
      <c r="E9976" s="68" t="s">
        <v>531</v>
      </c>
      <c r="F9976" s="68" t="s">
        <v>360</v>
      </c>
      <c r="G9976" s="68" t="s">
        <v>77</v>
      </c>
      <c r="H9976" s="68" t="s">
        <v>273</v>
      </c>
      <c r="I9976" s="68" t="s">
        <v>652</v>
      </c>
      <c r="J9976" s="65">
        <v>66</v>
      </c>
      <c r="L9976" s="65">
        <v>443</v>
      </c>
      <c r="M9976" s="65" t="s">
        <v>232</v>
      </c>
    </row>
    <row r="9977" spans="1:13" ht="12.75" customHeight="1">
      <c r="A9977" s="65" t="str">
        <f>IF(ROW()=1,"KEY",IF(ISNA(VLOOKUP(B9977,車名対応マスタ!B:D,3,FALSE)),"",IF(VLOOKUP(B9977,車名対応マスタ!B:D,3,FALSE)="","",$D9977&amp;" "&amp;IF($G9977="9","J","O")&amp;" "&amp;$I9977&amp;" "&amp;IF($I9977&lt;=TEXT(★完成資料!$A$1,"yyyymm"),TEXT(★完成資料!$A$1,"yyyymm"),"999999")&amp; " " &amp; LEFT(F9977 &amp; "          ",10))))</f>
        <v xml:space="preserve">T O 202207 yyyy00 HV        </v>
      </c>
      <c r="B9977" s="68" t="s">
        <v>490</v>
      </c>
      <c r="C9977" s="68" t="s">
        <v>145</v>
      </c>
      <c r="D9977" s="68" t="s">
        <v>287</v>
      </c>
      <c r="E9977" s="68" t="s">
        <v>531</v>
      </c>
      <c r="F9977" s="68" t="s">
        <v>360</v>
      </c>
      <c r="G9977" s="68" t="s">
        <v>77</v>
      </c>
      <c r="H9977" s="68" t="s">
        <v>273</v>
      </c>
      <c r="I9977" s="68" t="s">
        <v>655</v>
      </c>
      <c r="J9977" s="65">
        <v>15</v>
      </c>
      <c r="L9977" s="65">
        <v>443</v>
      </c>
      <c r="M9977" s="65" t="s">
        <v>232</v>
      </c>
    </row>
    <row r="9978" spans="1:13" ht="12.75" customHeight="1">
      <c r="A9978" s="65" t="str">
        <f>IF(ROW()=1,"KEY",IF(ISNA(VLOOKUP(B9978,車名対応マスタ!B:D,3,FALSE)),"",IF(VLOOKUP(B9978,車名対応マスタ!B:D,3,FALSE)="","",$D9978&amp;" "&amp;IF($G9978="9","J","O")&amp;" "&amp;$I9978&amp;" "&amp;IF($I9978&lt;=TEXT(★完成資料!$A$1,"yyyymm"),TEXT(★完成資料!$A$1,"yyyymm"),"999999")&amp; " " &amp; LEFT(F9978 &amp; "          ",10))))</f>
        <v xml:space="preserve">T O 202208 yyyy00 HV        </v>
      </c>
      <c r="B9978" s="68" t="s">
        <v>490</v>
      </c>
      <c r="C9978" s="68" t="s">
        <v>145</v>
      </c>
      <c r="D9978" s="68" t="s">
        <v>287</v>
      </c>
      <c r="E9978" s="68" t="s">
        <v>531</v>
      </c>
      <c r="F9978" s="68" t="s">
        <v>360</v>
      </c>
      <c r="G9978" s="68" t="s">
        <v>77</v>
      </c>
      <c r="H9978" s="68" t="s">
        <v>273</v>
      </c>
      <c r="I9978" s="68" t="s">
        <v>656</v>
      </c>
      <c r="J9978" s="65">
        <v>8</v>
      </c>
      <c r="L9978" s="65">
        <v>443</v>
      </c>
      <c r="M9978" s="65" t="s">
        <v>232</v>
      </c>
    </row>
    <row r="9979" spans="1:13" ht="12.75" customHeight="1">
      <c r="A9979" s="65" t="str">
        <f>IF(ROW()=1,"KEY",IF(ISNA(VLOOKUP(B9979,車名対応マスタ!B:D,3,FALSE)),"",IF(VLOOKUP(B9979,車名対応マスタ!B:D,3,FALSE)="","",$D9979&amp;" "&amp;IF($G9979="9","J","O")&amp;" "&amp;$I9979&amp;" "&amp;IF($I9979&lt;=TEXT(★完成資料!$A$1,"yyyymm"),TEXT(★完成資料!$A$1,"yyyymm"),"999999")&amp; " " &amp; LEFT(F9979 &amp; "          ",10))))</f>
        <v xml:space="preserve">T O 202209 yyyy00 HV        </v>
      </c>
      <c r="B9979" s="68" t="s">
        <v>490</v>
      </c>
      <c r="C9979" s="68" t="s">
        <v>145</v>
      </c>
      <c r="D9979" s="68" t="s">
        <v>287</v>
      </c>
      <c r="E9979" s="68" t="s">
        <v>531</v>
      </c>
      <c r="F9979" s="68" t="s">
        <v>360</v>
      </c>
      <c r="G9979" s="68" t="s">
        <v>77</v>
      </c>
      <c r="H9979" s="68" t="s">
        <v>273</v>
      </c>
      <c r="I9979" s="68" t="s">
        <v>657</v>
      </c>
      <c r="J9979" s="65">
        <v>6</v>
      </c>
      <c r="L9979" s="65">
        <v>443</v>
      </c>
      <c r="M9979" s="65" t="s">
        <v>232</v>
      </c>
    </row>
    <row r="9980" spans="1:13" ht="12.75" customHeight="1">
      <c r="A9980" s="65" t="str">
        <f>IF(ROW()=1,"KEY",IF(ISNA(VLOOKUP(B9980,車名対応マスタ!B:D,3,FALSE)),"",IF(VLOOKUP(B9980,車名対応マスタ!B:D,3,FALSE)="","",$D9980&amp;" "&amp;IF($G9980="9","J","O")&amp;" "&amp;$I9980&amp;" "&amp;IF($I9980&lt;=TEXT(★完成資料!$A$1,"yyyymm"),TEXT(★完成資料!$A$1,"yyyymm"),"999999")&amp; " " &amp; LEFT(F9980 &amp; "          ",10))))</f>
        <v xml:space="preserve">T O 202210 yyyy00 HV        </v>
      </c>
      <c r="B9980" s="68" t="s">
        <v>490</v>
      </c>
      <c r="C9980" s="68" t="s">
        <v>145</v>
      </c>
      <c r="D9980" s="68" t="s">
        <v>287</v>
      </c>
      <c r="E9980" s="68" t="s">
        <v>531</v>
      </c>
      <c r="F9980" s="68" t="s">
        <v>360</v>
      </c>
      <c r="G9980" s="68" t="s">
        <v>77</v>
      </c>
      <c r="H9980" s="68" t="s">
        <v>273</v>
      </c>
      <c r="I9980" s="68" t="s">
        <v>663</v>
      </c>
      <c r="J9980" s="65">
        <v>46</v>
      </c>
      <c r="K9980" s="65">
        <v>24</v>
      </c>
      <c r="L9980" s="65">
        <v>443</v>
      </c>
      <c r="M9980" s="65" t="s">
        <v>232</v>
      </c>
    </row>
    <row r="9981" spans="1:13" ht="12.75" customHeight="1">
      <c r="A9981" s="65" t="str">
        <f>IF(ROW()=1,"KEY",IF(ISNA(VLOOKUP(B9981,車名対応マスタ!B:D,3,FALSE)),"",IF(VLOOKUP(B9981,車名対応マスタ!B:D,3,FALSE)="","",$D9981&amp;" "&amp;IF($G9981="9","J","O")&amp;" "&amp;$I9981&amp;" "&amp;IF($I9981&lt;=TEXT(★完成資料!$A$1,"yyyymm"),TEXT(★完成資料!$A$1,"yyyymm"),"999999")&amp; " " &amp; LEFT(F9981 &amp; "          ",10))))</f>
        <v xml:space="preserve">T O 202201 yyyy00 HV        </v>
      </c>
      <c r="B9981" s="68" t="s">
        <v>490</v>
      </c>
      <c r="C9981" s="68" t="s">
        <v>145</v>
      </c>
      <c r="D9981" s="68" t="s">
        <v>287</v>
      </c>
      <c r="E9981" s="68" t="s">
        <v>531</v>
      </c>
      <c r="F9981" s="68" t="s">
        <v>360</v>
      </c>
      <c r="G9981" s="68" t="s">
        <v>77</v>
      </c>
      <c r="H9981" s="68" t="s">
        <v>273</v>
      </c>
      <c r="I9981" s="68" t="s">
        <v>639</v>
      </c>
      <c r="J9981" s="65">
        <v>461</v>
      </c>
      <c r="L9981" s="65">
        <v>413</v>
      </c>
      <c r="M9981" s="65" t="s">
        <v>500</v>
      </c>
    </row>
    <row r="9982" spans="1:13" ht="12.75" customHeight="1">
      <c r="A9982" s="65" t="str">
        <f>IF(ROW()=1,"KEY",IF(ISNA(VLOOKUP(B9982,車名対応マスタ!B:D,3,FALSE)),"",IF(VLOOKUP(B9982,車名対応マスタ!B:D,3,FALSE)="","",$D9982&amp;" "&amp;IF($G9982="9","J","O")&amp;" "&amp;$I9982&amp;" "&amp;IF($I9982&lt;=TEXT(★完成資料!$A$1,"yyyymm"),TEXT(★完成資料!$A$1,"yyyymm"),"999999")&amp; " " &amp; LEFT(F9982 &amp; "          ",10))))</f>
        <v xml:space="preserve">T O 202202 yyyy00 HV        </v>
      </c>
      <c r="B9982" s="68" t="s">
        <v>490</v>
      </c>
      <c r="C9982" s="68" t="s">
        <v>145</v>
      </c>
      <c r="D9982" s="68" t="s">
        <v>287</v>
      </c>
      <c r="E9982" s="68" t="s">
        <v>531</v>
      </c>
      <c r="F9982" s="68" t="s">
        <v>360</v>
      </c>
      <c r="G9982" s="68" t="s">
        <v>77</v>
      </c>
      <c r="H9982" s="68" t="s">
        <v>273</v>
      </c>
      <c r="I9982" s="68" t="s">
        <v>640</v>
      </c>
      <c r="J9982" s="65">
        <v>183</v>
      </c>
      <c r="L9982" s="65">
        <v>413</v>
      </c>
      <c r="M9982" s="65" t="s">
        <v>500</v>
      </c>
    </row>
    <row r="9983" spans="1:13" ht="12.75" customHeight="1">
      <c r="A9983" s="65" t="str">
        <f>IF(ROW()=1,"KEY",IF(ISNA(VLOOKUP(B9983,車名対応マスタ!B:D,3,FALSE)),"",IF(VLOOKUP(B9983,車名対応マスタ!B:D,3,FALSE)="","",$D9983&amp;" "&amp;IF($G9983="9","J","O")&amp;" "&amp;$I9983&amp;" "&amp;IF($I9983&lt;=TEXT(★完成資料!$A$1,"yyyymm"),TEXT(★完成資料!$A$1,"yyyymm"),"999999")&amp; " " &amp; LEFT(F9983 &amp; "          ",10))))</f>
        <v xml:space="preserve">T O 202203 yyyy00 HV        </v>
      </c>
      <c r="B9983" s="68" t="s">
        <v>490</v>
      </c>
      <c r="C9983" s="68" t="s">
        <v>145</v>
      </c>
      <c r="D9983" s="68" t="s">
        <v>287</v>
      </c>
      <c r="E9983" s="68" t="s">
        <v>531</v>
      </c>
      <c r="F9983" s="68" t="s">
        <v>360</v>
      </c>
      <c r="G9983" s="68" t="s">
        <v>77</v>
      </c>
      <c r="H9983" s="68" t="s">
        <v>273</v>
      </c>
      <c r="I9983" s="68" t="s">
        <v>641</v>
      </c>
      <c r="J9983" s="65">
        <v>253</v>
      </c>
      <c r="L9983" s="65">
        <v>413</v>
      </c>
      <c r="M9983" s="65" t="s">
        <v>500</v>
      </c>
    </row>
    <row r="9984" spans="1:13" ht="12.75" customHeight="1">
      <c r="A9984" s="65" t="str">
        <f>IF(ROW()=1,"KEY",IF(ISNA(VLOOKUP(B9984,車名対応マスタ!B:D,3,FALSE)),"",IF(VLOOKUP(B9984,車名対応マスタ!B:D,3,FALSE)="","",$D9984&amp;" "&amp;IF($G9984="9","J","O")&amp;" "&amp;$I9984&amp;" "&amp;IF($I9984&lt;=TEXT(★完成資料!$A$1,"yyyymm"),TEXT(★完成資料!$A$1,"yyyymm"),"999999")&amp; " " &amp; LEFT(F9984 &amp; "          ",10))))</f>
        <v xml:space="preserve">T O 202204 yyyy00 HV        </v>
      </c>
      <c r="B9984" s="68" t="s">
        <v>490</v>
      </c>
      <c r="C9984" s="68" t="s">
        <v>145</v>
      </c>
      <c r="D9984" s="68" t="s">
        <v>287</v>
      </c>
      <c r="E9984" s="68" t="s">
        <v>531</v>
      </c>
      <c r="F9984" s="68" t="s">
        <v>360</v>
      </c>
      <c r="G9984" s="68" t="s">
        <v>77</v>
      </c>
      <c r="H9984" s="68" t="s">
        <v>273</v>
      </c>
      <c r="I9984" s="68" t="s">
        <v>642</v>
      </c>
      <c r="J9984" s="65">
        <v>1072</v>
      </c>
      <c r="L9984" s="65">
        <v>413</v>
      </c>
      <c r="M9984" s="65" t="s">
        <v>500</v>
      </c>
    </row>
    <row r="9985" spans="1:13" ht="12.75" customHeight="1">
      <c r="A9985" s="65" t="str">
        <f>IF(ROW()=1,"KEY",IF(ISNA(VLOOKUP(B9985,車名対応マスタ!B:D,3,FALSE)),"",IF(VLOOKUP(B9985,車名対応マスタ!B:D,3,FALSE)="","",$D9985&amp;" "&amp;IF($G9985="9","J","O")&amp;" "&amp;$I9985&amp;" "&amp;IF($I9985&lt;=TEXT(★完成資料!$A$1,"yyyymm"),TEXT(★完成資料!$A$1,"yyyymm"),"999999")&amp; " " &amp; LEFT(F9985 &amp; "          ",10))))</f>
        <v xml:space="preserve">T O 202205 yyyy00 HV        </v>
      </c>
      <c r="B9985" s="68" t="s">
        <v>490</v>
      </c>
      <c r="C9985" s="68" t="s">
        <v>145</v>
      </c>
      <c r="D9985" s="68" t="s">
        <v>287</v>
      </c>
      <c r="E9985" s="68" t="s">
        <v>531</v>
      </c>
      <c r="F9985" s="68" t="s">
        <v>360</v>
      </c>
      <c r="G9985" s="68" t="s">
        <v>77</v>
      </c>
      <c r="H9985" s="68" t="s">
        <v>273</v>
      </c>
      <c r="I9985" s="68" t="s">
        <v>647</v>
      </c>
      <c r="J9985" s="65">
        <v>602</v>
      </c>
      <c r="L9985" s="65">
        <v>413</v>
      </c>
      <c r="M9985" s="65" t="s">
        <v>500</v>
      </c>
    </row>
    <row r="9986" spans="1:13" ht="12.75" customHeight="1">
      <c r="A9986" s="65" t="str">
        <f>IF(ROW()=1,"KEY",IF(ISNA(VLOOKUP(B9986,車名対応マスタ!B:D,3,FALSE)),"",IF(VLOOKUP(B9986,車名対応マスタ!B:D,3,FALSE)="","",$D9986&amp;" "&amp;IF($G9986="9","J","O")&amp;" "&amp;$I9986&amp;" "&amp;IF($I9986&lt;=TEXT(★完成資料!$A$1,"yyyymm"),TEXT(★完成資料!$A$1,"yyyymm"),"999999")&amp; " " &amp; LEFT(F9986 &amp; "          ",10))))</f>
        <v xml:space="preserve">T O 202206 yyyy00 HV        </v>
      </c>
      <c r="B9986" s="68" t="s">
        <v>490</v>
      </c>
      <c r="C9986" s="68" t="s">
        <v>145</v>
      </c>
      <c r="D9986" s="68" t="s">
        <v>287</v>
      </c>
      <c r="E9986" s="68" t="s">
        <v>531</v>
      </c>
      <c r="F9986" s="68" t="s">
        <v>360</v>
      </c>
      <c r="G9986" s="68" t="s">
        <v>77</v>
      </c>
      <c r="H9986" s="68" t="s">
        <v>273</v>
      </c>
      <c r="I9986" s="68" t="s">
        <v>652</v>
      </c>
      <c r="J9986" s="65">
        <v>873</v>
      </c>
      <c r="L9986" s="65">
        <v>413</v>
      </c>
      <c r="M9986" s="65" t="s">
        <v>500</v>
      </c>
    </row>
    <row r="9987" spans="1:13" ht="12.75" customHeight="1">
      <c r="A9987" s="65" t="str">
        <f>IF(ROW()=1,"KEY",IF(ISNA(VLOOKUP(B9987,車名対応マスタ!B:D,3,FALSE)),"",IF(VLOOKUP(B9987,車名対応マスタ!B:D,3,FALSE)="","",$D9987&amp;" "&amp;IF($G9987="9","J","O")&amp;" "&amp;$I9987&amp;" "&amp;IF($I9987&lt;=TEXT(★完成資料!$A$1,"yyyymm"),TEXT(★完成資料!$A$1,"yyyymm"),"999999")&amp; " " &amp; LEFT(F9987 &amp; "          ",10))))</f>
        <v xml:space="preserve">T O 202207 yyyy00 HV        </v>
      </c>
      <c r="B9987" s="68" t="s">
        <v>490</v>
      </c>
      <c r="C9987" s="68" t="s">
        <v>145</v>
      </c>
      <c r="D9987" s="68" t="s">
        <v>287</v>
      </c>
      <c r="E9987" s="68" t="s">
        <v>531</v>
      </c>
      <c r="F9987" s="68" t="s">
        <v>360</v>
      </c>
      <c r="G9987" s="68" t="s">
        <v>77</v>
      </c>
      <c r="H9987" s="68" t="s">
        <v>273</v>
      </c>
      <c r="I9987" s="68" t="s">
        <v>655</v>
      </c>
      <c r="J9987" s="65">
        <v>1277</v>
      </c>
      <c r="L9987" s="65">
        <v>413</v>
      </c>
      <c r="M9987" s="65" t="s">
        <v>500</v>
      </c>
    </row>
    <row r="9988" spans="1:13" ht="12.75" customHeight="1">
      <c r="A9988" s="65" t="str">
        <f>IF(ROW()=1,"KEY",IF(ISNA(VLOOKUP(B9988,車名対応マスタ!B:D,3,FALSE)),"",IF(VLOOKUP(B9988,車名対応マスタ!B:D,3,FALSE)="","",$D9988&amp;" "&amp;IF($G9988="9","J","O")&amp;" "&amp;$I9988&amp;" "&amp;IF($I9988&lt;=TEXT(★完成資料!$A$1,"yyyymm"),TEXT(★完成資料!$A$1,"yyyymm"),"999999")&amp; " " &amp; LEFT(F9988 &amp; "          ",10))))</f>
        <v xml:space="preserve">T O 202208 yyyy00 HV        </v>
      </c>
      <c r="B9988" s="68" t="s">
        <v>490</v>
      </c>
      <c r="C9988" s="68" t="s">
        <v>145</v>
      </c>
      <c r="D9988" s="68" t="s">
        <v>287</v>
      </c>
      <c r="E9988" s="68" t="s">
        <v>531</v>
      </c>
      <c r="F9988" s="68" t="s">
        <v>360</v>
      </c>
      <c r="G9988" s="68" t="s">
        <v>77</v>
      </c>
      <c r="H9988" s="68" t="s">
        <v>273</v>
      </c>
      <c r="I9988" s="68" t="s">
        <v>656</v>
      </c>
      <c r="J9988" s="65">
        <v>904</v>
      </c>
      <c r="K9988" s="65">
        <v>0</v>
      </c>
      <c r="L9988" s="65">
        <v>413</v>
      </c>
      <c r="M9988" s="65" t="s">
        <v>500</v>
      </c>
    </row>
    <row r="9989" spans="1:13" ht="12.75" customHeight="1">
      <c r="A9989" s="65" t="str">
        <f>IF(ROW()=1,"KEY",IF(ISNA(VLOOKUP(B9989,車名対応マスタ!B:D,3,FALSE)),"",IF(VLOOKUP(B9989,車名対応マスタ!B:D,3,FALSE)="","",$D9989&amp;" "&amp;IF($G9989="9","J","O")&amp;" "&amp;$I9989&amp;" "&amp;IF($I9989&lt;=TEXT(★完成資料!$A$1,"yyyymm"),TEXT(★完成資料!$A$1,"yyyymm"),"999999")&amp; " " &amp; LEFT(F9989 &amp; "          ",10))))</f>
        <v xml:space="preserve">T O 202209 yyyy00 HV        </v>
      </c>
      <c r="B9989" s="68" t="s">
        <v>490</v>
      </c>
      <c r="C9989" s="68" t="s">
        <v>145</v>
      </c>
      <c r="D9989" s="68" t="s">
        <v>287</v>
      </c>
      <c r="E9989" s="68" t="s">
        <v>531</v>
      </c>
      <c r="F9989" s="68" t="s">
        <v>360</v>
      </c>
      <c r="G9989" s="68" t="s">
        <v>77</v>
      </c>
      <c r="H9989" s="68" t="s">
        <v>273</v>
      </c>
      <c r="I9989" s="68" t="s">
        <v>657</v>
      </c>
      <c r="J9989" s="65">
        <v>661</v>
      </c>
      <c r="K9989" s="65">
        <v>34</v>
      </c>
      <c r="L9989" s="65">
        <v>413</v>
      </c>
      <c r="M9989" s="65" t="s">
        <v>500</v>
      </c>
    </row>
    <row r="9990" spans="1:13" ht="12.75" customHeight="1">
      <c r="A9990" s="65" t="str">
        <f>IF(ROW()=1,"KEY",IF(ISNA(VLOOKUP(B9990,車名対応マスタ!B:D,3,FALSE)),"",IF(VLOOKUP(B9990,車名対応マスタ!B:D,3,FALSE)="","",$D9990&amp;" "&amp;IF($G9990="9","J","O")&amp;" "&amp;$I9990&amp;" "&amp;IF($I9990&lt;=TEXT(★完成資料!$A$1,"yyyymm"),TEXT(★完成資料!$A$1,"yyyymm"),"999999")&amp; " " &amp; LEFT(F9990 &amp; "          ",10))))</f>
        <v xml:space="preserve">T O 202210 yyyy00 HV        </v>
      </c>
      <c r="B9990" s="68" t="s">
        <v>490</v>
      </c>
      <c r="C9990" s="68" t="s">
        <v>145</v>
      </c>
      <c r="D9990" s="68" t="s">
        <v>287</v>
      </c>
      <c r="E9990" s="68" t="s">
        <v>531</v>
      </c>
      <c r="F9990" s="68" t="s">
        <v>360</v>
      </c>
      <c r="G9990" s="68" t="s">
        <v>77</v>
      </c>
      <c r="H9990" s="68" t="s">
        <v>273</v>
      </c>
      <c r="I9990" s="68" t="s">
        <v>663</v>
      </c>
      <c r="J9990" s="65">
        <v>1076</v>
      </c>
      <c r="K9990" s="65">
        <v>81</v>
      </c>
      <c r="L9990" s="65">
        <v>413</v>
      </c>
      <c r="M9990" s="65" t="s">
        <v>500</v>
      </c>
    </row>
    <row r="9991" spans="1:13" ht="12.75" customHeight="1">
      <c r="A9991" s="65" t="str">
        <f>IF(ROW()=1,"KEY",IF(ISNA(VLOOKUP(B9991,車名対応マスタ!B:D,3,FALSE)),"",IF(VLOOKUP(B9991,車名対応マスタ!B:D,3,FALSE)="","",$D9991&amp;" "&amp;IF($G9991="9","J","O")&amp;" "&amp;$I9991&amp;" "&amp;IF($I9991&lt;=TEXT(★完成資料!$A$1,"yyyymm"),TEXT(★完成資料!$A$1,"yyyymm"),"999999")&amp; " " &amp; LEFT(F9991 &amp; "          ",10))))</f>
        <v xml:space="preserve">T O 202201 yyyy00 HV        </v>
      </c>
      <c r="B9991" s="68" t="s">
        <v>490</v>
      </c>
      <c r="C9991" s="68" t="s">
        <v>145</v>
      </c>
      <c r="D9991" s="68" t="s">
        <v>287</v>
      </c>
      <c r="E9991" s="68" t="s">
        <v>531</v>
      </c>
      <c r="F9991" s="68" t="s">
        <v>360</v>
      </c>
      <c r="G9991" s="68" t="s">
        <v>77</v>
      </c>
      <c r="H9991" s="68" t="s">
        <v>273</v>
      </c>
      <c r="I9991" s="68" t="s">
        <v>639</v>
      </c>
      <c r="J9991" s="65">
        <v>12</v>
      </c>
      <c r="L9991" s="65">
        <v>431</v>
      </c>
      <c r="M9991" s="65" t="s">
        <v>282</v>
      </c>
    </row>
    <row r="9992" spans="1:13" ht="12.75" customHeight="1">
      <c r="A9992" s="65" t="str">
        <f>IF(ROW()=1,"KEY",IF(ISNA(VLOOKUP(B9992,車名対応マスタ!B:D,3,FALSE)),"",IF(VLOOKUP(B9992,車名対応マスタ!B:D,3,FALSE)="","",$D9992&amp;" "&amp;IF($G9992="9","J","O")&amp;" "&amp;$I9992&amp;" "&amp;IF($I9992&lt;=TEXT(★完成資料!$A$1,"yyyymm"),TEXT(★完成資料!$A$1,"yyyymm"),"999999")&amp; " " &amp; LEFT(F9992 &amp; "          ",10))))</f>
        <v xml:space="preserve">T O 202202 yyyy00 HV        </v>
      </c>
      <c r="B9992" s="68" t="s">
        <v>490</v>
      </c>
      <c r="C9992" s="68" t="s">
        <v>145</v>
      </c>
      <c r="D9992" s="68" t="s">
        <v>287</v>
      </c>
      <c r="E9992" s="68" t="s">
        <v>531</v>
      </c>
      <c r="F9992" s="68" t="s">
        <v>360</v>
      </c>
      <c r="G9992" s="68" t="s">
        <v>77</v>
      </c>
      <c r="H9992" s="68" t="s">
        <v>273</v>
      </c>
      <c r="I9992" s="68" t="s">
        <v>640</v>
      </c>
      <c r="J9992" s="65">
        <v>11</v>
      </c>
      <c r="L9992" s="65">
        <v>431</v>
      </c>
      <c r="M9992" s="65" t="s">
        <v>282</v>
      </c>
    </row>
    <row r="9993" spans="1:13" ht="12.75" customHeight="1">
      <c r="A9993" s="65" t="str">
        <f>IF(ROW()=1,"KEY",IF(ISNA(VLOOKUP(B9993,車名対応マスタ!B:D,3,FALSE)),"",IF(VLOOKUP(B9993,車名対応マスタ!B:D,3,FALSE)="","",$D9993&amp;" "&amp;IF($G9993="9","J","O")&amp;" "&amp;$I9993&amp;" "&amp;IF($I9993&lt;=TEXT(★完成資料!$A$1,"yyyymm"),TEXT(★完成資料!$A$1,"yyyymm"),"999999")&amp; " " &amp; LEFT(F9993 &amp; "          ",10))))</f>
        <v xml:space="preserve">T O 202203 yyyy00 HV        </v>
      </c>
      <c r="B9993" s="68" t="s">
        <v>490</v>
      </c>
      <c r="C9993" s="68" t="s">
        <v>145</v>
      </c>
      <c r="D9993" s="68" t="s">
        <v>287</v>
      </c>
      <c r="E9993" s="68" t="s">
        <v>531</v>
      </c>
      <c r="F9993" s="68" t="s">
        <v>360</v>
      </c>
      <c r="G9993" s="68" t="s">
        <v>77</v>
      </c>
      <c r="H9993" s="68" t="s">
        <v>273</v>
      </c>
      <c r="I9993" s="68" t="s">
        <v>641</v>
      </c>
      <c r="J9993" s="65">
        <v>11</v>
      </c>
      <c r="L9993" s="65">
        <v>431</v>
      </c>
      <c r="M9993" s="65" t="s">
        <v>282</v>
      </c>
    </row>
    <row r="9994" spans="1:13" ht="12.75" customHeight="1">
      <c r="A9994" s="65" t="str">
        <f>IF(ROW()=1,"KEY",IF(ISNA(VLOOKUP(B9994,車名対応マスタ!B:D,3,FALSE)),"",IF(VLOOKUP(B9994,車名対応マスタ!B:D,3,FALSE)="","",$D9994&amp;" "&amp;IF($G9994="9","J","O")&amp;" "&amp;$I9994&amp;" "&amp;IF($I9994&lt;=TEXT(★完成資料!$A$1,"yyyymm"),TEXT(★完成資料!$A$1,"yyyymm"),"999999")&amp; " " &amp; LEFT(F9994 &amp; "          ",10))))</f>
        <v xml:space="preserve">T O 202204 yyyy00 HV        </v>
      </c>
      <c r="B9994" s="68" t="s">
        <v>490</v>
      </c>
      <c r="C9994" s="68" t="s">
        <v>145</v>
      </c>
      <c r="D9994" s="68" t="s">
        <v>287</v>
      </c>
      <c r="E9994" s="68" t="s">
        <v>531</v>
      </c>
      <c r="F9994" s="68" t="s">
        <v>360</v>
      </c>
      <c r="G9994" s="68" t="s">
        <v>77</v>
      </c>
      <c r="H9994" s="68" t="s">
        <v>273</v>
      </c>
      <c r="I9994" s="68" t="s">
        <v>642</v>
      </c>
      <c r="J9994" s="65">
        <v>13</v>
      </c>
      <c r="L9994" s="65">
        <v>431</v>
      </c>
      <c r="M9994" s="65" t="s">
        <v>282</v>
      </c>
    </row>
    <row r="9995" spans="1:13" ht="12.75" customHeight="1">
      <c r="A9995" s="65" t="str">
        <f>IF(ROW()=1,"KEY",IF(ISNA(VLOOKUP(B9995,車名対応マスタ!B:D,3,FALSE)),"",IF(VLOOKUP(B9995,車名対応マスタ!B:D,3,FALSE)="","",$D9995&amp;" "&amp;IF($G9995="9","J","O")&amp;" "&amp;$I9995&amp;" "&amp;IF($I9995&lt;=TEXT(★完成資料!$A$1,"yyyymm"),TEXT(★完成資料!$A$1,"yyyymm"),"999999")&amp; " " &amp; LEFT(F9995 &amp; "          ",10))))</f>
        <v xml:space="preserve">T O 202205 yyyy00 HV        </v>
      </c>
      <c r="B9995" s="68" t="s">
        <v>490</v>
      </c>
      <c r="C9995" s="68" t="s">
        <v>145</v>
      </c>
      <c r="D9995" s="68" t="s">
        <v>287</v>
      </c>
      <c r="E9995" s="68" t="s">
        <v>531</v>
      </c>
      <c r="F9995" s="68" t="s">
        <v>360</v>
      </c>
      <c r="G9995" s="68" t="s">
        <v>77</v>
      </c>
      <c r="H9995" s="68" t="s">
        <v>273</v>
      </c>
      <c r="I9995" s="68" t="s">
        <v>647</v>
      </c>
      <c r="J9995" s="65">
        <v>6</v>
      </c>
      <c r="L9995" s="65">
        <v>431</v>
      </c>
      <c r="M9995" s="65" t="s">
        <v>282</v>
      </c>
    </row>
    <row r="9996" spans="1:13" ht="12.75" customHeight="1">
      <c r="A9996" s="65" t="str">
        <f>IF(ROW()=1,"KEY",IF(ISNA(VLOOKUP(B9996,車名対応マスタ!B:D,3,FALSE)),"",IF(VLOOKUP(B9996,車名対応マスタ!B:D,3,FALSE)="","",$D9996&amp;" "&amp;IF($G9996="9","J","O")&amp;" "&amp;$I9996&amp;" "&amp;IF($I9996&lt;=TEXT(★完成資料!$A$1,"yyyymm"),TEXT(★完成資料!$A$1,"yyyymm"),"999999")&amp; " " &amp; LEFT(F9996 &amp; "          ",10))))</f>
        <v xml:space="preserve">T O 202206 yyyy00 HV        </v>
      </c>
      <c r="B9996" s="68" t="s">
        <v>490</v>
      </c>
      <c r="C9996" s="68" t="s">
        <v>145</v>
      </c>
      <c r="D9996" s="68" t="s">
        <v>287</v>
      </c>
      <c r="E9996" s="68" t="s">
        <v>531</v>
      </c>
      <c r="F9996" s="68" t="s">
        <v>360</v>
      </c>
      <c r="G9996" s="68" t="s">
        <v>77</v>
      </c>
      <c r="H9996" s="68" t="s">
        <v>273</v>
      </c>
      <c r="I9996" s="68" t="s">
        <v>652</v>
      </c>
      <c r="J9996" s="65">
        <v>15</v>
      </c>
      <c r="L9996" s="65">
        <v>431</v>
      </c>
      <c r="M9996" s="65" t="s">
        <v>282</v>
      </c>
    </row>
    <row r="9997" spans="1:13" ht="12.75" customHeight="1">
      <c r="A9997" s="65" t="str">
        <f>IF(ROW()=1,"KEY",IF(ISNA(VLOOKUP(B9997,車名対応マスタ!B:D,3,FALSE)),"",IF(VLOOKUP(B9997,車名対応マスタ!B:D,3,FALSE)="","",$D9997&amp;" "&amp;IF($G9997="9","J","O")&amp;" "&amp;$I9997&amp;" "&amp;IF($I9997&lt;=TEXT(★完成資料!$A$1,"yyyymm"),TEXT(★完成資料!$A$1,"yyyymm"),"999999")&amp; " " &amp; LEFT(F9997 &amp; "          ",10))))</f>
        <v xml:space="preserve">T O 202207 yyyy00 HV        </v>
      </c>
      <c r="B9997" s="68" t="s">
        <v>490</v>
      </c>
      <c r="C9997" s="68" t="s">
        <v>145</v>
      </c>
      <c r="D9997" s="68" t="s">
        <v>287</v>
      </c>
      <c r="E9997" s="68" t="s">
        <v>531</v>
      </c>
      <c r="F9997" s="68" t="s">
        <v>360</v>
      </c>
      <c r="G9997" s="68" t="s">
        <v>77</v>
      </c>
      <c r="H9997" s="68" t="s">
        <v>273</v>
      </c>
      <c r="I9997" s="68" t="s">
        <v>655</v>
      </c>
      <c r="J9997" s="65">
        <v>22</v>
      </c>
      <c r="L9997" s="65">
        <v>431</v>
      </c>
      <c r="M9997" s="65" t="s">
        <v>282</v>
      </c>
    </row>
    <row r="9998" spans="1:13" ht="12.75" customHeight="1">
      <c r="A9998" s="65" t="str">
        <f>IF(ROW()=1,"KEY",IF(ISNA(VLOOKUP(B9998,車名対応マスタ!B:D,3,FALSE)),"",IF(VLOOKUP(B9998,車名対応マスタ!B:D,3,FALSE)="","",$D9998&amp;" "&amp;IF($G9998="9","J","O")&amp;" "&amp;$I9998&amp;" "&amp;IF($I9998&lt;=TEXT(★完成資料!$A$1,"yyyymm"),TEXT(★完成資料!$A$1,"yyyymm"),"999999")&amp; " " &amp; LEFT(F9998 &amp; "          ",10))))</f>
        <v xml:space="preserve">T O 202208 yyyy00 HV        </v>
      </c>
      <c r="B9998" s="68" t="s">
        <v>490</v>
      </c>
      <c r="C9998" s="68" t="s">
        <v>145</v>
      </c>
      <c r="D9998" s="68" t="s">
        <v>287</v>
      </c>
      <c r="E9998" s="68" t="s">
        <v>531</v>
      </c>
      <c r="F9998" s="68" t="s">
        <v>360</v>
      </c>
      <c r="G9998" s="68" t="s">
        <v>77</v>
      </c>
      <c r="H9998" s="68" t="s">
        <v>273</v>
      </c>
      <c r="I9998" s="68" t="s">
        <v>656</v>
      </c>
      <c r="J9998" s="65">
        <v>20</v>
      </c>
      <c r="L9998" s="65">
        <v>431</v>
      </c>
      <c r="M9998" s="65" t="s">
        <v>282</v>
      </c>
    </row>
    <row r="9999" spans="1:13" ht="12.75" customHeight="1">
      <c r="A9999" s="65" t="str">
        <f>IF(ROW()=1,"KEY",IF(ISNA(VLOOKUP(B9999,車名対応マスタ!B:D,3,FALSE)),"",IF(VLOOKUP(B9999,車名対応マスタ!B:D,3,FALSE)="","",$D9999&amp;" "&amp;IF($G9999="9","J","O")&amp;" "&amp;$I9999&amp;" "&amp;IF($I9999&lt;=TEXT(★完成資料!$A$1,"yyyymm"),TEXT(★完成資料!$A$1,"yyyymm"),"999999")&amp; " " &amp; LEFT(F9999 &amp; "          ",10))))</f>
        <v xml:space="preserve">T O 202209 yyyy00 HV        </v>
      </c>
      <c r="B9999" s="68" t="s">
        <v>490</v>
      </c>
      <c r="C9999" s="68" t="s">
        <v>145</v>
      </c>
      <c r="D9999" s="68" t="s">
        <v>287</v>
      </c>
      <c r="E9999" s="68" t="s">
        <v>531</v>
      </c>
      <c r="F9999" s="68" t="s">
        <v>360</v>
      </c>
      <c r="G9999" s="68" t="s">
        <v>77</v>
      </c>
      <c r="H9999" s="68" t="s">
        <v>273</v>
      </c>
      <c r="I9999" s="68" t="s">
        <v>657</v>
      </c>
      <c r="J9999" s="65">
        <v>13</v>
      </c>
      <c r="L9999" s="65">
        <v>431</v>
      </c>
      <c r="M9999" s="65" t="s">
        <v>282</v>
      </c>
    </row>
    <row r="10000" spans="1:13" ht="12.75" customHeight="1">
      <c r="A10000" s="65" t="str">
        <f>IF(ROW()=1,"KEY",IF(ISNA(VLOOKUP(B10000,車名対応マスタ!B:D,3,FALSE)),"",IF(VLOOKUP(B10000,車名対応マスタ!B:D,3,FALSE)="","",$D10000&amp;" "&amp;IF($G10000="9","J","O")&amp;" "&amp;$I10000&amp;" "&amp;IF($I10000&lt;=TEXT(★完成資料!$A$1,"yyyymm"),TEXT(★完成資料!$A$1,"yyyymm"),"999999")&amp; " " &amp; LEFT(F10000 &amp; "          ",10))))</f>
        <v xml:space="preserve">T O 202210 yyyy00 HV        </v>
      </c>
      <c r="B10000" s="68" t="s">
        <v>490</v>
      </c>
      <c r="C10000" s="68" t="s">
        <v>145</v>
      </c>
      <c r="D10000" s="68" t="s">
        <v>287</v>
      </c>
      <c r="E10000" s="68" t="s">
        <v>531</v>
      </c>
      <c r="F10000" s="68" t="s">
        <v>360</v>
      </c>
      <c r="G10000" s="68" t="s">
        <v>77</v>
      </c>
      <c r="H10000" s="68" t="s">
        <v>273</v>
      </c>
      <c r="I10000" s="68" t="s">
        <v>663</v>
      </c>
      <c r="J10000" s="65">
        <v>8</v>
      </c>
      <c r="K10000" s="65">
        <v>6</v>
      </c>
      <c r="L10000" s="65">
        <v>431</v>
      </c>
      <c r="M10000" s="65" t="s">
        <v>282</v>
      </c>
    </row>
    <row r="10001" spans="1:13" ht="12.75" customHeight="1">
      <c r="A10001" s="65" t="str">
        <f>IF(ROW()=1,"KEY",IF(ISNA(VLOOKUP(B10001,車名対応マスタ!B:D,3,FALSE)),"",IF(VLOOKUP(B10001,車名対応マスタ!B:D,3,FALSE)="","",$D10001&amp;" "&amp;IF($G10001="9","J","O")&amp;" "&amp;$I10001&amp;" "&amp;IF($I10001&lt;=TEXT(★完成資料!$A$1,"yyyymm"),TEXT(★完成資料!$A$1,"yyyymm"),"999999")&amp; " " &amp; LEFT(F10001 &amp; "          ",10))))</f>
        <v xml:space="preserve">T O 202201 yyyy00 HV        </v>
      </c>
      <c r="B10001" s="68" t="s">
        <v>490</v>
      </c>
      <c r="C10001" s="68" t="s">
        <v>145</v>
      </c>
      <c r="D10001" s="68" t="s">
        <v>287</v>
      </c>
      <c r="E10001" s="68" t="s">
        <v>531</v>
      </c>
      <c r="F10001" s="68" t="s">
        <v>360</v>
      </c>
      <c r="G10001" s="68" t="s">
        <v>77</v>
      </c>
      <c r="H10001" s="68" t="s">
        <v>273</v>
      </c>
      <c r="I10001" s="68" t="s">
        <v>639</v>
      </c>
      <c r="J10001" s="65">
        <v>80</v>
      </c>
      <c r="L10001" s="65">
        <v>421</v>
      </c>
      <c r="M10001" s="65" t="s">
        <v>382</v>
      </c>
    </row>
    <row r="10002" spans="1:13" ht="12.75" customHeight="1">
      <c r="A10002" s="65" t="str">
        <f>IF(ROW()=1,"KEY",IF(ISNA(VLOOKUP(B10002,車名対応マスタ!B:D,3,FALSE)),"",IF(VLOOKUP(B10002,車名対応マスタ!B:D,3,FALSE)="","",$D10002&amp;" "&amp;IF($G10002="9","J","O")&amp;" "&amp;$I10002&amp;" "&amp;IF($I10002&lt;=TEXT(★完成資料!$A$1,"yyyymm"),TEXT(★完成資料!$A$1,"yyyymm"),"999999")&amp; " " &amp; LEFT(F10002 &amp; "          ",10))))</f>
        <v xml:space="preserve">T O 202202 yyyy00 HV        </v>
      </c>
      <c r="B10002" s="68" t="s">
        <v>490</v>
      </c>
      <c r="C10002" s="68" t="s">
        <v>145</v>
      </c>
      <c r="D10002" s="68" t="s">
        <v>287</v>
      </c>
      <c r="E10002" s="68" t="s">
        <v>531</v>
      </c>
      <c r="F10002" s="68" t="s">
        <v>360</v>
      </c>
      <c r="G10002" s="68" t="s">
        <v>77</v>
      </c>
      <c r="H10002" s="68" t="s">
        <v>273</v>
      </c>
      <c r="I10002" s="68" t="s">
        <v>640</v>
      </c>
      <c r="J10002" s="65">
        <v>66</v>
      </c>
      <c r="L10002" s="65">
        <v>421</v>
      </c>
      <c r="M10002" s="65" t="s">
        <v>382</v>
      </c>
    </row>
    <row r="10003" spans="1:13" ht="12.75" customHeight="1">
      <c r="A10003" s="65" t="str">
        <f>IF(ROW()=1,"KEY",IF(ISNA(VLOOKUP(B10003,車名対応マスタ!B:D,3,FALSE)),"",IF(VLOOKUP(B10003,車名対応マスタ!B:D,3,FALSE)="","",$D10003&amp;" "&amp;IF($G10003="9","J","O")&amp;" "&amp;$I10003&amp;" "&amp;IF($I10003&lt;=TEXT(★完成資料!$A$1,"yyyymm"),TEXT(★完成資料!$A$1,"yyyymm"),"999999")&amp; " " &amp; LEFT(F10003 &amp; "          ",10))))</f>
        <v xml:space="preserve">T O 202203 yyyy00 HV        </v>
      </c>
      <c r="B10003" s="68" t="s">
        <v>490</v>
      </c>
      <c r="C10003" s="68" t="s">
        <v>145</v>
      </c>
      <c r="D10003" s="68" t="s">
        <v>287</v>
      </c>
      <c r="E10003" s="68" t="s">
        <v>531</v>
      </c>
      <c r="F10003" s="68" t="s">
        <v>360</v>
      </c>
      <c r="G10003" s="68" t="s">
        <v>77</v>
      </c>
      <c r="H10003" s="68" t="s">
        <v>273</v>
      </c>
      <c r="I10003" s="68" t="s">
        <v>641</v>
      </c>
      <c r="J10003" s="65">
        <v>66</v>
      </c>
      <c r="L10003" s="65">
        <v>421</v>
      </c>
      <c r="M10003" s="65" t="s">
        <v>382</v>
      </c>
    </row>
    <row r="10004" spans="1:13" ht="12.75" customHeight="1">
      <c r="A10004" s="65" t="str">
        <f>IF(ROW()=1,"KEY",IF(ISNA(VLOOKUP(B10004,車名対応マスタ!B:D,3,FALSE)),"",IF(VLOOKUP(B10004,車名対応マスタ!B:D,3,FALSE)="","",$D10004&amp;" "&amp;IF($G10004="9","J","O")&amp;" "&amp;$I10004&amp;" "&amp;IF($I10004&lt;=TEXT(★完成資料!$A$1,"yyyymm"),TEXT(★完成資料!$A$1,"yyyymm"),"999999")&amp; " " &amp; LEFT(F10004 &amp; "          ",10))))</f>
        <v xml:space="preserve">T O 202204 yyyy00 HV        </v>
      </c>
      <c r="B10004" s="68" t="s">
        <v>490</v>
      </c>
      <c r="C10004" s="68" t="s">
        <v>145</v>
      </c>
      <c r="D10004" s="68" t="s">
        <v>287</v>
      </c>
      <c r="E10004" s="68" t="s">
        <v>531</v>
      </c>
      <c r="F10004" s="68" t="s">
        <v>360</v>
      </c>
      <c r="G10004" s="68" t="s">
        <v>77</v>
      </c>
      <c r="H10004" s="68" t="s">
        <v>273</v>
      </c>
      <c r="I10004" s="68" t="s">
        <v>642</v>
      </c>
      <c r="J10004" s="65">
        <v>89</v>
      </c>
      <c r="L10004" s="65">
        <v>421</v>
      </c>
      <c r="M10004" s="65" t="s">
        <v>382</v>
      </c>
    </row>
    <row r="10005" spans="1:13" ht="12.75" customHeight="1">
      <c r="A10005" s="65" t="str">
        <f>IF(ROW()=1,"KEY",IF(ISNA(VLOOKUP(B10005,車名対応マスタ!B:D,3,FALSE)),"",IF(VLOOKUP(B10005,車名対応マスタ!B:D,3,FALSE)="","",$D10005&amp;" "&amp;IF($G10005="9","J","O")&amp;" "&amp;$I10005&amp;" "&amp;IF($I10005&lt;=TEXT(★完成資料!$A$1,"yyyymm"),TEXT(★完成資料!$A$1,"yyyymm"),"999999")&amp; " " &amp; LEFT(F10005 &amp; "          ",10))))</f>
        <v xml:space="preserve">T O 202205 yyyy00 HV        </v>
      </c>
      <c r="B10005" s="68" t="s">
        <v>490</v>
      </c>
      <c r="C10005" s="68" t="s">
        <v>145</v>
      </c>
      <c r="D10005" s="68" t="s">
        <v>287</v>
      </c>
      <c r="E10005" s="68" t="s">
        <v>531</v>
      </c>
      <c r="F10005" s="68" t="s">
        <v>360</v>
      </c>
      <c r="G10005" s="68" t="s">
        <v>77</v>
      </c>
      <c r="H10005" s="68" t="s">
        <v>273</v>
      </c>
      <c r="I10005" s="68" t="s">
        <v>647</v>
      </c>
      <c r="J10005" s="65">
        <v>143</v>
      </c>
      <c r="L10005" s="65">
        <v>421</v>
      </c>
      <c r="M10005" s="65" t="s">
        <v>382</v>
      </c>
    </row>
    <row r="10006" spans="1:13" ht="12.75" customHeight="1">
      <c r="A10006" s="65" t="str">
        <f>IF(ROW()=1,"KEY",IF(ISNA(VLOOKUP(B10006,車名対応マスタ!B:D,3,FALSE)),"",IF(VLOOKUP(B10006,車名対応マスタ!B:D,3,FALSE)="","",$D10006&amp;" "&amp;IF($G10006="9","J","O")&amp;" "&amp;$I10006&amp;" "&amp;IF($I10006&lt;=TEXT(★完成資料!$A$1,"yyyymm"),TEXT(★完成資料!$A$1,"yyyymm"),"999999")&amp; " " &amp; LEFT(F10006 &amp; "          ",10))))</f>
        <v xml:space="preserve">T O 202206 yyyy00 HV        </v>
      </c>
      <c r="B10006" s="68" t="s">
        <v>490</v>
      </c>
      <c r="C10006" s="68" t="s">
        <v>145</v>
      </c>
      <c r="D10006" s="68" t="s">
        <v>287</v>
      </c>
      <c r="E10006" s="68" t="s">
        <v>531</v>
      </c>
      <c r="F10006" s="68" t="s">
        <v>360</v>
      </c>
      <c r="G10006" s="68" t="s">
        <v>77</v>
      </c>
      <c r="H10006" s="68" t="s">
        <v>273</v>
      </c>
      <c r="I10006" s="68" t="s">
        <v>652</v>
      </c>
      <c r="J10006" s="65">
        <v>85</v>
      </c>
      <c r="L10006" s="65">
        <v>421</v>
      </c>
      <c r="M10006" s="65" t="s">
        <v>382</v>
      </c>
    </row>
    <row r="10007" spans="1:13" ht="12.75" customHeight="1">
      <c r="A10007" s="65" t="str">
        <f>IF(ROW()=1,"KEY",IF(ISNA(VLOOKUP(B10007,車名対応マスタ!B:D,3,FALSE)),"",IF(VLOOKUP(B10007,車名対応マスタ!B:D,3,FALSE)="","",$D10007&amp;" "&amp;IF($G10007="9","J","O")&amp;" "&amp;$I10007&amp;" "&amp;IF($I10007&lt;=TEXT(★完成資料!$A$1,"yyyymm"),TEXT(★完成資料!$A$1,"yyyymm"),"999999")&amp; " " &amp; LEFT(F10007 &amp; "          ",10))))</f>
        <v xml:space="preserve">T O 202207 yyyy00 HV        </v>
      </c>
      <c r="B10007" s="68" t="s">
        <v>490</v>
      </c>
      <c r="C10007" s="68" t="s">
        <v>145</v>
      </c>
      <c r="D10007" s="68" t="s">
        <v>287</v>
      </c>
      <c r="E10007" s="68" t="s">
        <v>531</v>
      </c>
      <c r="F10007" s="68" t="s">
        <v>360</v>
      </c>
      <c r="G10007" s="68" t="s">
        <v>77</v>
      </c>
      <c r="H10007" s="68" t="s">
        <v>273</v>
      </c>
      <c r="I10007" s="68" t="s">
        <v>655</v>
      </c>
      <c r="J10007" s="65">
        <v>60</v>
      </c>
      <c r="L10007" s="65">
        <v>421</v>
      </c>
      <c r="M10007" s="65" t="s">
        <v>382</v>
      </c>
    </row>
    <row r="10008" spans="1:13" ht="12.75" customHeight="1">
      <c r="A10008" s="65" t="str">
        <f>IF(ROW()=1,"KEY",IF(ISNA(VLOOKUP(B10008,車名対応マスタ!B:D,3,FALSE)),"",IF(VLOOKUP(B10008,車名対応マスタ!B:D,3,FALSE)="","",$D10008&amp;" "&amp;IF($G10008="9","J","O")&amp;" "&amp;$I10008&amp;" "&amp;IF($I10008&lt;=TEXT(★完成資料!$A$1,"yyyymm"),TEXT(★完成資料!$A$1,"yyyymm"),"999999")&amp; " " &amp; LEFT(F10008 &amp; "          ",10))))</f>
        <v xml:space="preserve">T O 202208 yyyy00 HV        </v>
      </c>
      <c r="B10008" s="68" t="s">
        <v>490</v>
      </c>
      <c r="C10008" s="68" t="s">
        <v>145</v>
      </c>
      <c r="D10008" s="68" t="s">
        <v>287</v>
      </c>
      <c r="E10008" s="68" t="s">
        <v>531</v>
      </c>
      <c r="F10008" s="68" t="s">
        <v>360</v>
      </c>
      <c r="G10008" s="68" t="s">
        <v>77</v>
      </c>
      <c r="H10008" s="68" t="s">
        <v>273</v>
      </c>
      <c r="I10008" s="68" t="s">
        <v>656</v>
      </c>
      <c r="J10008" s="65">
        <v>88</v>
      </c>
      <c r="L10008" s="65">
        <v>421</v>
      </c>
      <c r="M10008" s="65" t="s">
        <v>382</v>
      </c>
    </row>
    <row r="10009" spans="1:13" ht="12.75" customHeight="1">
      <c r="A10009" s="65" t="str">
        <f>IF(ROW()=1,"KEY",IF(ISNA(VLOOKUP(B10009,車名対応マスタ!B:D,3,FALSE)),"",IF(VLOOKUP(B10009,車名対応マスタ!B:D,3,FALSE)="","",$D10009&amp;" "&amp;IF($G10009="9","J","O")&amp;" "&amp;$I10009&amp;" "&amp;IF($I10009&lt;=TEXT(★完成資料!$A$1,"yyyymm"),TEXT(★完成資料!$A$1,"yyyymm"),"999999")&amp; " " &amp; LEFT(F10009 &amp; "          ",10))))</f>
        <v xml:space="preserve">T O 202209 yyyy00 HV        </v>
      </c>
      <c r="B10009" s="68" t="s">
        <v>490</v>
      </c>
      <c r="C10009" s="68" t="s">
        <v>145</v>
      </c>
      <c r="D10009" s="68" t="s">
        <v>287</v>
      </c>
      <c r="E10009" s="68" t="s">
        <v>531</v>
      </c>
      <c r="F10009" s="68" t="s">
        <v>360</v>
      </c>
      <c r="G10009" s="68" t="s">
        <v>77</v>
      </c>
      <c r="H10009" s="68" t="s">
        <v>273</v>
      </c>
      <c r="I10009" s="68" t="s">
        <v>657</v>
      </c>
      <c r="J10009" s="65">
        <v>98</v>
      </c>
      <c r="K10009" s="65">
        <v>15</v>
      </c>
      <c r="L10009" s="65">
        <v>421</v>
      </c>
      <c r="M10009" s="65" t="s">
        <v>382</v>
      </c>
    </row>
    <row r="10010" spans="1:13" ht="12.75" customHeight="1">
      <c r="A10010" s="65" t="str">
        <f>IF(ROW()=1,"KEY",IF(ISNA(VLOOKUP(B10010,車名対応マスタ!B:D,3,FALSE)),"",IF(VLOOKUP(B10010,車名対応マスタ!B:D,3,FALSE)="","",$D10010&amp;" "&amp;IF($G10010="9","J","O")&amp;" "&amp;$I10010&amp;" "&amp;IF($I10010&lt;=TEXT(★完成資料!$A$1,"yyyymm"),TEXT(★完成資料!$A$1,"yyyymm"),"999999")&amp; " " &amp; LEFT(F10010 &amp; "          ",10))))</f>
        <v xml:space="preserve">T O 202210 yyyy00 HV        </v>
      </c>
      <c r="B10010" s="68" t="s">
        <v>490</v>
      </c>
      <c r="C10010" s="68" t="s">
        <v>145</v>
      </c>
      <c r="D10010" s="68" t="s">
        <v>287</v>
      </c>
      <c r="E10010" s="68" t="s">
        <v>531</v>
      </c>
      <c r="F10010" s="68" t="s">
        <v>360</v>
      </c>
      <c r="G10010" s="68" t="s">
        <v>77</v>
      </c>
      <c r="H10010" s="68" t="s">
        <v>273</v>
      </c>
      <c r="I10010" s="68" t="s">
        <v>663</v>
      </c>
      <c r="J10010" s="65">
        <v>96</v>
      </c>
      <c r="K10010" s="65">
        <v>26</v>
      </c>
      <c r="L10010" s="65">
        <v>421</v>
      </c>
      <c r="M10010" s="65" t="s">
        <v>382</v>
      </c>
    </row>
    <row r="10011" spans="1:13" ht="12.75" customHeight="1">
      <c r="A10011" s="65" t="str">
        <f>IF(ROW()=1,"KEY",IF(ISNA(VLOOKUP(B10011,車名対応マスタ!B:D,3,FALSE)),"",IF(VLOOKUP(B10011,車名対応マスタ!B:D,3,FALSE)="","",$D10011&amp;" "&amp;IF($G10011="9","J","O")&amp;" "&amp;$I10011&amp;" "&amp;IF($I10011&lt;=TEXT(★完成資料!$A$1,"yyyymm"),TEXT(★完成資料!$A$1,"yyyymm"),"999999")&amp; " " &amp; LEFT(F10011 &amp; "          ",10))))</f>
        <v xml:space="preserve">T O 202201 yyyy00 HV        </v>
      </c>
      <c r="B10011" s="68" t="s">
        <v>490</v>
      </c>
      <c r="C10011" s="68" t="s">
        <v>145</v>
      </c>
      <c r="D10011" s="68" t="s">
        <v>287</v>
      </c>
      <c r="E10011" s="68" t="s">
        <v>531</v>
      </c>
      <c r="F10011" s="68" t="s">
        <v>360</v>
      </c>
      <c r="G10011" s="68" t="s">
        <v>77</v>
      </c>
      <c r="H10011" s="68" t="s">
        <v>273</v>
      </c>
      <c r="I10011" s="68" t="s">
        <v>639</v>
      </c>
      <c r="J10011" s="65">
        <v>126</v>
      </c>
      <c r="L10011" s="65">
        <v>440</v>
      </c>
      <c r="M10011" s="65" t="s">
        <v>501</v>
      </c>
    </row>
    <row r="10012" spans="1:13" ht="12.75" customHeight="1">
      <c r="A10012" s="65" t="str">
        <f>IF(ROW()=1,"KEY",IF(ISNA(VLOOKUP(B10012,車名対応マスタ!B:D,3,FALSE)),"",IF(VLOOKUP(B10012,車名対応マスタ!B:D,3,FALSE)="","",$D10012&amp;" "&amp;IF($G10012="9","J","O")&amp;" "&amp;$I10012&amp;" "&amp;IF($I10012&lt;=TEXT(★完成資料!$A$1,"yyyymm"),TEXT(★完成資料!$A$1,"yyyymm"),"999999")&amp; " " &amp; LEFT(F10012 &amp; "          ",10))))</f>
        <v xml:space="preserve">T O 202202 yyyy00 HV        </v>
      </c>
      <c r="B10012" s="68" t="s">
        <v>490</v>
      </c>
      <c r="C10012" s="68" t="s">
        <v>145</v>
      </c>
      <c r="D10012" s="68" t="s">
        <v>287</v>
      </c>
      <c r="E10012" s="68" t="s">
        <v>531</v>
      </c>
      <c r="F10012" s="68" t="s">
        <v>360</v>
      </c>
      <c r="G10012" s="68" t="s">
        <v>77</v>
      </c>
      <c r="H10012" s="68" t="s">
        <v>273</v>
      </c>
      <c r="I10012" s="68" t="s">
        <v>640</v>
      </c>
      <c r="J10012" s="65">
        <v>75</v>
      </c>
      <c r="L10012" s="65">
        <v>440</v>
      </c>
      <c r="M10012" s="65" t="s">
        <v>501</v>
      </c>
    </row>
    <row r="10013" spans="1:13" ht="12.75" customHeight="1">
      <c r="A10013" s="65" t="str">
        <f>IF(ROW()=1,"KEY",IF(ISNA(VLOOKUP(B10013,車名対応マスタ!B:D,3,FALSE)),"",IF(VLOOKUP(B10013,車名対応マスタ!B:D,3,FALSE)="","",$D10013&amp;" "&amp;IF($G10013="9","J","O")&amp;" "&amp;$I10013&amp;" "&amp;IF($I10013&lt;=TEXT(★完成資料!$A$1,"yyyymm"),TEXT(★完成資料!$A$1,"yyyymm"),"999999")&amp; " " &amp; LEFT(F10013 &amp; "          ",10))))</f>
        <v xml:space="preserve">T O 202203 yyyy00 HV        </v>
      </c>
      <c r="B10013" s="68" t="s">
        <v>490</v>
      </c>
      <c r="C10013" s="68" t="s">
        <v>145</v>
      </c>
      <c r="D10013" s="68" t="s">
        <v>287</v>
      </c>
      <c r="E10013" s="68" t="s">
        <v>531</v>
      </c>
      <c r="F10013" s="68" t="s">
        <v>360</v>
      </c>
      <c r="G10013" s="68" t="s">
        <v>77</v>
      </c>
      <c r="H10013" s="68" t="s">
        <v>273</v>
      </c>
      <c r="I10013" s="68" t="s">
        <v>641</v>
      </c>
      <c r="J10013" s="65">
        <v>57</v>
      </c>
      <c r="L10013" s="65">
        <v>440</v>
      </c>
      <c r="M10013" s="65" t="s">
        <v>501</v>
      </c>
    </row>
    <row r="10014" spans="1:13" ht="12.75" customHeight="1">
      <c r="A10014" s="65" t="str">
        <f>IF(ROW()=1,"KEY",IF(ISNA(VLOOKUP(B10014,車名対応マスタ!B:D,3,FALSE)),"",IF(VLOOKUP(B10014,車名対応マスタ!B:D,3,FALSE)="","",$D10014&amp;" "&amp;IF($G10014="9","J","O")&amp;" "&amp;$I10014&amp;" "&amp;IF($I10014&lt;=TEXT(★完成資料!$A$1,"yyyymm"),TEXT(★完成資料!$A$1,"yyyymm"),"999999")&amp; " " &amp; LEFT(F10014 &amp; "          ",10))))</f>
        <v xml:space="preserve">T O 202204 yyyy00 HV        </v>
      </c>
      <c r="B10014" s="68" t="s">
        <v>490</v>
      </c>
      <c r="C10014" s="68" t="s">
        <v>145</v>
      </c>
      <c r="D10014" s="68" t="s">
        <v>287</v>
      </c>
      <c r="E10014" s="68" t="s">
        <v>531</v>
      </c>
      <c r="F10014" s="68" t="s">
        <v>360</v>
      </c>
      <c r="G10014" s="68" t="s">
        <v>77</v>
      </c>
      <c r="H10014" s="68" t="s">
        <v>273</v>
      </c>
      <c r="I10014" s="68" t="s">
        <v>642</v>
      </c>
      <c r="J10014" s="65">
        <v>142</v>
      </c>
      <c r="L10014" s="65">
        <v>440</v>
      </c>
      <c r="M10014" s="65" t="s">
        <v>501</v>
      </c>
    </row>
    <row r="10015" spans="1:13" ht="12.75" customHeight="1">
      <c r="A10015" s="65" t="str">
        <f>IF(ROW()=1,"KEY",IF(ISNA(VLOOKUP(B10015,車名対応マスタ!B:D,3,FALSE)),"",IF(VLOOKUP(B10015,車名対応マスタ!B:D,3,FALSE)="","",$D10015&amp;" "&amp;IF($G10015="9","J","O")&amp;" "&amp;$I10015&amp;" "&amp;IF($I10015&lt;=TEXT(★完成資料!$A$1,"yyyymm"),TEXT(★完成資料!$A$1,"yyyymm"),"999999")&amp; " " &amp; LEFT(F10015 &amp; "          ",10))))</f>
        <v xml:space="preserve">T O 202205 yyyy00 HV        </v>
      </c>
      <c r="B10015" s="68" t="s">
        <v>490</v>
      </c>
      <c r="C10015" s="68" t="s">
        <v>145</v>
      </c>
      <c r="D10015" s="68" t="s">
        <v>287</v>
      </c>
      <c r="E10015" s="68" t="s">
        <v>531</v>
      </c>
      <c r="F10015" s="68" t="s">
        <v>360</v>
      </c>
      <c r="G10015" s="68" t="s">
        <v>77</v>
      </c>
      <c r="H10015" s="68" t="s">
        <v>273</v>
      </c>
      <c r="I10015" s="68" t="s">
        <v>647</v>
      </c>
      <c r="J10015" s="65">
        <v>150</v>
      </c>
      <c r="L10015" s="65">
        <v>440</v>
      </c>
      <c r="M10015" s="65" t="s">
        <v>501</v>
      </c>
    </row>
    <row r="10016" spans="1:13" ht="12.75" customHeight="1">
      <c r="A10016" s="65" t="str">
        <f>IF(ROW()=1,"KEY",IF(ISNA(VLOOKUP(B10016,車名対応マスタ!B:D,3,FALSE)),"",IF(VLOOKUP(B10016,車名対応マスタ!B:D,3,FALSE)="","",$D10016&amp;" "&amp;IF($G10016="9","J","O")&amp;" "&amp;$I10016&amp;" "&amp;IF($I10016&lt;=TEXT(★完成資料!$A$1,"yyyymm"),TEXT(★完成資料!$A$1,"yyyymm"),"999999")&amp; " " &amp; LEFT(F10016 &amp; "          ",10))))</f>
        <v xml:space="preserve">T O 202206 yyyy00 HV        </v>
      </c>
      <c r="B10016" s="68" t="s">
        <v>490</v>
      </c>
      <c r="C10016" s="68" t="s">
        <v>145</v>
      </c>
      <c r="D10016" s="68" t="s">
        <v>287</v>
      </c>
      <c r="E10016" s="68" t="s">
        <v>531</v>
      </c>
      <c r="F10016" s="68" t="s">
        <v>360</v>
      </c>
      <c r="G10016" s="68" t="s">
        <v>77</v>
      </c>
      <c r="H10016" s="68" t="s">
        <v>273</v>
      </c>
      <c r="I10016" s="68" t="s">
        <v>652</v>
      </c>
      <c r="J10016" s="65">
        <v>102</v>
      </c>
      <c r="L10016" s="65">
        <v>440</v>
      </c>
      <c r="M10016" s="65" t="s">
        <v>501</v>
      </c>
    </row>
    <row r="10017" spans="1:13" ht="12.75" customHeight="1">
      <c r="A10017" s="65" t="str">
        <f>IF(ROW()=1,"KEY",IF(ISNA(VLOOKUP(B10017,車名対応マスタ!B:D,3,FALSE)),"",IF(VLOOKUP(B10017,車名対応マスタ!B:D,3,FALSE)="","",$D10017&amp;" "&amp;IF($G10017="9","J","O")&amp;" "&amp;$I10017&amp;" "&amp;IF($I10017&lt;=TEXT(★完成資料!$A$1,"yyyymm"),TEXT(★完成資料!$A$1,"yyyymm"),"999999")&amp; " " &amp; LEFT(F10017 &amp; "          ",10))))</f>
        <v xml:space="preserve">T O 202207 yyyy00 HV        </v>
      </c>
      <c r="B10017" s="68" t="s">
        <v>490</v>
      </c>
      <c r="C10017" s="68" t="s">
        <v>145</v>
      </c>
      <c r="D10017" s="68" t="s">
        <v>287</v>
      </c>
      <c r="E10017" s="68" t="s">
        <v>531</v>
      </c>
      <c r="F10017" s="68" t="s">
        <v>360</v>
      </c>
      <c r="G10017" s="68" t="s">
        <v>77</v>
      </c>
      <c r="H10017" s="68" t="s">
        <v>273</v>
      </c>
      <c r="I10017" s="68" t="s">
        <v>655</v>
      </c>
      <c r="J10017" s="65">
        <v>58</v>
      </c>
      <c r="L10017" s="65">
        <v>440</v>
      </c>
      <c r="M10017" s="65" t="s">
        <v>501</v>
      </c>
    </row>
    <row r="10018" spans="1:13" ht="12.75" customHeight="1">
      <c r="A10018" s="65" t="str">
        <f>IF(ROW()=1,"KEY",IF(ISNA(VLOOKUP(B10018,車名対応マスタ!B:D,3,FALSE)),"",IF(VLOOKUP(B10018,車名対応マスタ!B:D,3,FALSE)="","",$D10018&amp;" "&amp;IF($G10018="9","J","O")&amp;" "&amp;$I10018&amp;" "&amp;IF($I10018&lt;=TEXT(★完成資料!$A$1,"yyyymm"),TEXT(★完成資料!$A$1,"yyyymm"),"999999")&amp; " " &amp; LEFT(F10018 &amp; "          ",10))))</f>
        <v xml:space="preserve">T O 202208 yyyy00 HV        </v>
      </c>
      <c r="B10018" s="68" t="s">
        <v>490</v>
      </c>
      <c r="C10018" s="68" t="s">
        <v>145</v>
      </c>
      <c r="D10018" s="68" t="s">
        <v>287</v>
      </c>
      <c r="E10018" s="68" t="s">
        <v>531</v>
      </c>
      <c r="F10018" s="68" t="s">
        <v>360</v>
      </c>
      <c r="G10018" s="68" t="s">
        <v>77</v>
      </c>
      <c r="H10018" s="68" t="s">
        <v>273</v>
      </c>
      <c r="I10018" s="68" t="s">
        <v>656</v>
      </c>
      <c r="J10018" s="65">
        <v>110</v>
      </c>
      <c r="L10018" s="65">
        <v>440</v>
      </c>
      <c r="M10018" s="65" t="s">
        <v>501</v>
      </c>
    </row>
    <row r="10019" spans="1:13" ht="12.75" customHeight="1">
      <c r="A10019" s="65" t="str">
        <f>IF(ROW()=1,"KEY",IF(ISNA(VLOOKUP(B10019,車名対応マスタ!B:D,3,FALSE)),"",IF(VLOOKUP(B10019,車名対応マスタ!B:D,3,FALSE)="","",$D10019&amp;" "&amp;IF($G10019="9","J","O")&amp;" "&amp;$I10019&amp;" "&amp;IF($I10019&lt;=TEXT(★完成資料!$A$1,"yyyymm"),TEXT(★完成資料!$A$1,"yyyymm"),"999999")&amp; " " &amp; LEFT(F10019 &amp; "          ",10))))</f>
        <v xml:space="preserve">T O 202209 yyyy00 HV        </v>
      </c>
      <c r="B10019" s="68" t="s">
        <v>490</v>
      </c>
      <c r="C10019" s="68" t="s">
        <v>145</v>
      </c>
      <c r="D10019" s="68" t="s">
        <v>287</v>
      </c>
      <c r="E10019" s="68" t="s">
        <v>531</v>
      </c>
      <c r="F10019" s="68" t="s">
        <v>360</v>
      </c>
      <c r="G10019" s="68" t="s">
        <v>77</v>
      </c>
      <c r="H10019" s="68" t="s">
        <v>273</v>
      </c>
      <c r="I10019" s="68" t="s">
        <v>657</v>
      </c>
      <c r="J10019" s="65">
        <v>71</v>
      </c>
      <c r="L10019" s="65">
        <v>440</v>
      </c>
      <c r="M10019" s="65" t="s">
        <v>501</v>
      </c>
    </row>
    <row r="10020" spans="1:13" ht="12.75" customHeight="1">
      <c r="A10020" s="65" t="str">
        <f>IF(ROW()=1,"KEY",IF(ISNA(VLOOKUP(B10020,車名対応マスタ!B:D,3,FALSE)),"",IF(VLOOKUP(B10020,車名対応マスタ!B:D,3,FALSE)="","",$D10020&amp;" "&amp;IF($G10020="9","J","O")&amp;" "&amp;$I10020&amp;" "&amp;IF($I10020&lt;=TEXT(★完成資料!$A$1,"yyyymm"),TEXT(★完成資料!$A$1,"yyyymm"),"999999")&amp; " " &amp; LEFT(F10020 &amp; "          ",10))))</f>
        <v xml:space="preserve">T O 202210 yyyy00 HV        </v>
      </c>
      <c r="B10020" s="68" t="s">
        <v>490</v>
      </c>
      <c r="C10020" s="68" t="s">
        <v>145</v>
      </c>
      <c r="D10020" s="68" t="s">
        <v>287</v>
      </c>
      <c r="E10020" s="68" t="s">
        <v>531</v>
      </c>
      <c r="F10020" s="68" t="s">
        <v>360</v>
      </c>
      <c r="G10020" s="68" t="s">
        <v>77</v>
      </c>
      <c r="H10020" s="68" t="s">
        <v>273</v>
      </c>
      <c r="I10020" s="68" t="s">
        <v>663</v>
      </c>
      <c r="J10020" s="65">
        <v>95</v>
      </c>
      <c r="K10020" s="65">
        <v>8</v>
      </c>
      <c r="L10020" s="65">
        <v>440</v>
      </c>
      <c r="M10020" s="65" t="s">
        <v>501</v>
      </c>
    </row>
    <row r="10021" spans="1:13" ht="12.75" customHeight="1">
      <c r="A10021" s="65" t="str">
        <f>IF(ROW()=1,"KEY",IF(ISNA(VLOOKUP(B10021,車名対応マスタ!B:D,3,FALSE)),"",IF(VLOOKUP(B10021,車名対応マスタ!B:D,3,FALSE)="","",$D10021&amp;" "&amp;IF($G10021="9","J","O")&amp;" "&amp;$I10021&amp;" "&amp;IF($I10021&lt;=TEXT(★完成資料!$A$1,"yyyymm"),TEXT(★完成資料!$A$1,"yyyymm"),"999999")&amp; " " &amp; LEFT(F10021 &amp; "          ",10))))</f>
        <v xml:space="preserve">T O 202201 yyyy00 HV        </v>
      </c>
      <c r="B10021" s="68" t="s">
        <v>490</v>
      </c>
      <c r="C10021" s="68" t="s">
        <v>145</v>
      </c>
      <c r="D10021" s="68" t="s">
        <v>287</v>
      </c>
      <c r="E10021" s="68" t="s">
        <v>531</v>
      </c>
      <c r="F10021" s="68" t="s">
        <v>360</v>
      </c>
      <c r="G10021" s="68" t="s">
        <v>77</v>
      </c>
      <c r="H10021" s="68" t="s">
        <v>273</v>
      </c>
      <c r="I10021" s="68" t="s">
        <v>639</v>
      </c>
      <c r="J10021" s="65">
        <v>66</v>
      </c>
      <c r="L10021" s="65">
        <v>467</v>
      </c>
      <c r="M10021" s="65" t="s">
        <v>275</v>
      </c>
    </row>
    <row r="10022" spans="1:13" ht="12.75" customHeight="1">
      <c r="A10022" s="65" t="str">
        <f>IF(ROW()=1,"KEY",IF(ISNA(VLOOKUP(B10022,車名対応マスタ!B:D,3,FALSE)),"",IF(VLOOKUP(B10022,車名対応マスタ!B:D,3,FALSE)="","",$D10022&amp;" "&amp;IF($G10022="9","J","O")&amp;" "&amp;$I10022&amp;" "&amp;IF($I10022&lt;=TEXT(★完成資料!$A$1,"yyyymm"),TEXT(★完成資料!$A$1,"yyyymm"),"999999")&amp; " " &amp; LEFT(F10022 &amp; "          ",10))))</f>
        <v xml:space="preserve">T O 202202 yyyy00 HV        </v>
      </c>
      <c r="B10022" s="68" t="s">
        <v>490</v>
      </c>
      <c r="C10022" s="68" t="s">
        <v>145</v>
      </c>
      <c r="D10022" s="68" t="s">
        <v>287</v>
      </c>
      <c r="E10022" s="68" t="s">
        <v>531</v>
      </c>
      <c r="F10022" s="68" t="s">
        <v>360</v>
      </c>
      <c r="G10022" s="68" t="s">
        <v>77</v>
      </c>
      <c r="H10022" s="68" t="s">
        <v>273</v>
      </c>
      <c r="I10022" s="68" t="s">
        <v>640</v>
      </c>
      <c r="J10022" s="65">
        <v>69</v>
      </c>
      <c r="L10022" s="65">
        <v>467</v>
      </c>
      <c r="M10022" s="65" t="s">
        <v>275</v>
      </c>
    </row>
    <row r="10023" spans="1:13" ht="12.75" customHeight="1">
      <c r="A10023" s="65" t="str">
        <f>IF(ROW()=1,"KEY",IF(ISNA(VLOOKUP(B10023,車名対応マスタ!B:D,3,FALSE)),"",IF(VLOOKUP(B10023,車名対応マスタ!B:D,3,FALSE)="","",$D10023&amp;" "&amp;IF($G10023="9","J","O")&amp;" "&amp;$I10023&amp;" "&amp;IF($I10023&lt;=TEXT(★完成資料!$A$1,"yyyymm"),TEXT(★完成資料!$A$1,"yyyymm"),"999999")&amp; " " &amp; LEFT(F10023 &amp; "          ",10))))</f>
        <v xml:space="preserve">T O 202203 yyyy00 HV        </v>
      </c>
      <c r="B10023" s="68" t="s">
        <v>490</v>
      </c>
      <c r="C10023" s="68" t="s">
        <v>145</v>
      </c>
      <c r="D10023" s="68" t="s">
        <v>287</v>
      </c>
      <c r="E10023" s="68" t="s">
        <v>531</v>
      </c>
      <c r="F10023" s="68" t="s">
        <v>360</v>
      </c>
      <c r="G10023" s="68" t="s">
        <v>77</v>
      </c>
      <c r="H10023" s="68" t="s">
        <v>273</v>
      </c>
      <c r="I10023" s="68" t="s">
        <v>641</v>
      </c>
      <c r="J10023" s="65">
        <v>39</v>
      </c>
      <c r="L10023" s="65">
        <v>467</v>
      </c>
      <c r="M10023" s="65" t="s">
        <v>275</v>
      </c>
    </row>
    <row r="10024" spans="1:13" ht="12.75" customHeight="1">
      <c r="A10024" s="65" t="str">
        <f>IF(ROW()=1,"KEY",IF(ISNA(VLOOKUP(B10024,車名対応マスタ!B:D,3,FALSE)),"",IF(VLOOKUP(B10024,車名対応マスタ!B:D,3,FALSE)="","",$D10024&amp;" "&amp;IF($G10024="9","J","O")&amp;" "&amp;$I10024&amp;" "&amp;IF($I10024&lt;=TEXT(★完成資料!$A$1,"yyyymm"),TEXT(★完成資料!$A$1,"yyyymm"),"999999")&amp; " " &amp; LEFT(F10024 &amp; "          ",10))))</f>
        <v xml:space="preserve">T O 202204 yyyy00 HV        </v>
      </c>
      <c r="B10024" s="68" t="s">
        <v>490</v>
      </c>
      <c r="C10024" s="68" t="s">
        <v>145</v>
      </c>
      <c r="D10024" s="68" t="s">
        <v>287</v>
      </c>
      <c r="E10024" s="68" t="s">
        <v>531</v>
      </c>
      <c r="F10024" s="68" t="s">
        <v>360</v>
      </c>
      <c r="G10024" s="68" t="s">
        <v>77</v>
      </c>
      <c r="H10024" s="68" t="s">
        <v>273</v>
      </c>
      <c r="I10024" s="68" t="s">
        <v>642</v>
      </c>
      <c r="J10024" s="65">
        <v>97</v>
      </c>
      <c r="L10024" s="65">
        <v>467</v>
      </c>
      <c r="M10024" s="65" t="s">
        <v>275</v>
      </c>
    </row>
    <row r="10025" spans="1:13" ht="12.75" customHeight="1">
      <c r="A10025" s="65" t="str">
        <f>IF(ROW()=1,"KEY",IF(ISNA(VLOOKUP(B10025,車名対応マスタ!B:D,3,FALSE)),"",IF(VLOOKUP(B10025,車名対応マスタ!B:D,3,FALSE)="","",$D10025&amp;" "&amp;IF($G10025="9","J","O")&amp;" "&amp;$I10025&amp;" "&amp;IF($I10025&lt;=TEXT(★完成資料!$A$1,"yyyymm"),TEXT(★完成資料!$A$1,"yyyymm"),"999999")&amp; " " &amp; LEFT(F10025 &amp; "          ",10))))</f>
        <v xml:space="preserve">T O 202205 yyyy00 HV        </v>
      </c>
      <c r="B10025" s="68" t="s">
        <v>490</v>
      </c>
      <c r="C10025" s="68" t="s">
        <v>145</v>
      </c>
      <c r="D10025" s="68" t="s">
        <v>287</v>
      </c>
      <c r="E10025" s="68" t="s">
        <v>531</v>
      </c>
      <c r="F10025" s="68" t="s">
        <v>360</v>
      </c>
      <c r="G10025" s="68" t="s">
        <v>77</v>
      </c>
      <c r="H10025" s="68" t="s">
        <v>273</v>
      </c>
      <c r="I10025" s="68" t="s">
        <v>647</v>
      </c>
      <c r="J10025" s="65">
        <v>123</v>
      </c>
      <c r="L10025" s="65">
        <v>467</v>
      </c>
      <c r="M10025" s="65" t="s">
        <v>275</v>
      </c>
    </row>
    <row r="10026" spans="1:13" ht="12.75" customHeight="1">
      <c r="A10026" s="65" t="str">
        <f>IF(ROW()=1,"KEY",IF(ISNA(VLOOKUP(B10026,車名対応マスタ!B:D,3,FALSE)),"",IF(VLOOKUP(B10026,車名対応マスタ!B:D,3,FALSE)="","",$D10026&amp;" "&amp;IF($G10026="9","J","O")&amp;" "&amp;$I10026&amp;" "&amp;IF($I10026&lt;=TEXT(★完成資料!$A$1,"yyyymm"),TEXT(★完成資料!$A$1,"yyyymm"),"999999")&amp; " " &amp; LEFT(F10026 &amp; "          ",10))))</f>
        <v xml:space="preserve">T O 202206 yyyy00 HV        </v>
      </c>
      <c r="B10026" s="68" t="s">
        <v>490</v>
      </c>
      <c r="C10026" s="68" t="s">
        <v>145</v>
      </c>
      <c r="D10026" s="68" t="s">
        <v>287</v>
      </c>
      <c r="E10026" s="68" t="s">
        <v>531</v>
      </c>
      <c r="F10026" s="68" t="s">
        <v>360</v>
      </c>
      <c r="G10026" s="68" t="s">
        <v>77</v>
      </c>
      <c r="H10026" s="68" t="s">
        <v>273</v>
      </c>
      <c r="I10026" s="68" t="s">
        <v>652</v>
      </c>
      <c r="J10026" s="65">
        <v>147</v>
      </c>
      <c r="L10026" s="65">
        <v>467</v>
      </c>
      <c r="M10026" s="65" t="s">
        <v>275</v>
      </c>
    </row>
    <row r="10027" spans="1:13" ht="12.75" customHeight="1">
      <c r="A10027" s="65" t="str">
        <f>IF(ROW()=1,"KEY",IF(ISNA(VLOOKUP(B10027,車名対応マスタ!B:D,3,FALSE)),"",IF(VLOOKUP(B10027,車名対応マスタ!B:D,3,FALSE)="","",$D10027&amp;" "&amp;IF($G10027="9","J","O")&amp;" "&amp;$I10027&amp;" "&amp;IF($I10027&lt;=TEXT(★完成資料!$A$1,"yyyymm"),TEXT(★完成資料!$A$1,"yyyymm"),"999999")&amp; " " &amp; LEFT(F10027 &amp; "          ",10))))</f>
        <v xml:space="preserve">T O 202207 yyyy00 HV        </v>
      </c>
      <c r="B10027" s="68" t="s">
        <v>490</v>
      </c>
      <c r="C10027" s="68" t="s">
        <v>145</v>
      </c>
      <c r="D10027" s="68" t="s">
        <v>287</v>
      </c>
      <c r="E10027" s="68" t="s">
        <v>531</v>
      </c>
      <c r="F10027" s="68" t="s">
        <v>360</v>
      </c>
      <c r="G10027" s="68" t="s">
        <v>77</v>
      </c>
      <c r="H10027" s="68" t="s">
        <v>273</v>
      </c>
      <c r="I10027" s="68" t="s">
        <v>655</v>
      </c>
      <c r="J10027" s="65">
        <v>75</v>
      </c>
      <c r="L10027" s="65">
        <v>467</v>
      </c>
      <c r="M10027" s="65" t="s">
        <v>275</v>
      </c>
    </row>
    <row r="10028" spans="1:13" ht="12.75" customHeight="1">
      <c r="A10028" s="65" t="str">
        <f>IF(ROW()=1,"KEY",IF(ISNA(VLOOKUP(B10028,車名対応マスタ!B:D,3,FALSE)),"",IF(VLOOKUP(B10028,車名対応マスタ!B:D,3,FALSE)="","",$D10028&amp;" "&amp;IF($G10028="9","J","O")&amp;" "&amp;$I10028&amp;" "&amp;IF($I10028&lt;=TEXT(★完成資料!$A$1,"yyyymm"),TEXT(★完成資料!$A$1,"yyyymm"),"999999")&amp; " " &amp; LEFT(F10028 &amp; "          ",10))))</f>
        <v xml:space="preserve">T O 202208 yyyy00 HV        </v>
      </c>
      <c r="B10028" s="68" t="s">
        <v>490</v>
      </c>
      <c r="C10028" s="68" t="s">
        <v>145</v>
      </c>
      <c r="D10028" s="68" t="s">
        <v>287</v>
      </c>
      <c r="E10028" s="68" t="s">
        <v>531</v>
      </c>
      <c r="F10028" s="68" t="s">
        <v>360</v>
      </c>
      <c r="G10028" s="68" t="s">
        <v>77</v>
      </c>
      <c r="H10028" s="68" t="s">
        <v>273</v>
      </c>
      <c r="I10028" s="68" t="s">
        <v>656</v>
      </c>
      <c r="J10028" s="65">
        <v>75</v>
      </c>
      <c r="K10028" s="65">
        <v>22</v>
      </c>
      <c r="L10028" s="65">
        <v>467</v>
      </c>
      <c r="M10028" s="65" t="s">
        <v>275</v>
      </c>
    </row>
    <row r="10029" spans="1:13" ht="12.75" customHeight="1">
      <c r="A10029" s="65" t="str">
        <f>IF(ROW()=1,"KEY",IF(ISNA(VLOOKUP(B10029,車名対応マスタ!B:D,3,FALSE)),"",IF(VLOOKUP(B10029,車名対応マスタ!B:D,3,FALSE)="","",$D10029&amp;" "&amp;IF($G10029="9","J","O")&amp;" "&amp;$I10029&amp;" "&amp;IF($I10029&lt;=TEXT(★完成資料!$A$1,"yyyymm"),TEXT(★完成資料!$A$1,"yyyymm"),"999999")&amp; " " &amp; LEFT(F10029 &amp; "          ",10))))</f>
        <v xml:space="preserve">T O 202209 yyyy00 HV        </v>
      </c>
      <c r="B10029" s="68" t="s">
        <v>490</v>
      </c>
      <c r="C10029" s="68" t="s">
        <v>145</v>
      </c>
      <c r="D10029" s="68" t="s">
        <v>287</v>
      </c>
      <c r="E10029" s="68" t="s">
        <v>531</v>
      </c>
      <c r="F10029" s="68" t="s">
        <v>360</v>
      </c>
      <c r="G10029" s="68" t="s">
        <v>77</v>
      </c>
      <c r="H10029" s="68" t="s">
        <v>273</v>
      </c>
      <c r="I10029" s="68" t="s">
        <v>657</v>
      </c>
      <c r="J10029" s="65">
        <v>48</v>
      </c>
      <c r="K10029" s="65">
        <v>46</v>
      </c>
      <c r="L10029" s="65">
        <v>467</v>
      </c>
      <c r="M10029" s="65" t="s">
        <v>275</v>
      </c>
    </row>
    <row r="10030" spans="1:13" ht="12.75" customHeight="1">
      <c r="A10030" s="65" t="str">
        <f>IF(ROW()=1,"KEY",IF(ISNA(VLOOKUP(B10030,車名対応マスタ!B:D,3,FALSE)),"",IF(VLOOKUP(B10030,車名対応マスタ!B:D,3,FALSE)="","",$D10030&amp;" "&amp;IF($G10030="9","J","O")&amp;" "&amp;$I10030&amp;" "&amp;IF($I10030&lt;=TEXT(★完成資料!$A$1,"yyyymm"),TEXT(★完成資料!$A$1,"yyyymm"),"999999")&amp; " " &amp; LEFT(F10030 &amp; "          ",10))))</f>
        <v xml:space="preserve">T O 202210 yyyy00 HV        </v>
      </c>
      <c r="B10030" s="68" t="s">
        <v>490</v>
      </c>
      <c r="C10030" s="68" t="s">
        <v>145</v>
      </c>
      <c r="D10030" s="68" t="s">
        <v>287</v>
      </c>
      <c r="E10030" s="68" t="s">
        <v>531</v>
      </c>
      <c r="F10030" s="68" t="s">
        <v>360</v>
      </c>
      <c r="G10030" s="68" t="s">
        <v>77</v>
      </c>
      <c r="H10030" s="68" t="s">
        <v>273</v>
      </c>
      <c r="I10030" s="68" t="s">
        <v>663</v>
      </c>
      <c r="J10030" s="65">
        <v>50</v>
      </c>
      <c r="K10030" s="65">
        <v>30</v>
      </c>
      <c r="L10030" s="65">
        <v>467</v>
      </c>
      <c r="M10030" s="65" t="s">
        <v>275</v>
      </c>
    </row>
    <row r="10031" spans="1:13" ht="12.75" customHeight="1">
      <c r="A10031" s="65" t="str">
        <f>IF(ROW()=1,"KEY",IF(ISNA(VLOOKUP(B10031,車名対応マスタ!B:D,3,FALSE)),"",IF(VLOOKUP(B10031,車名対応マスタ!B:D,3,FALSE)="","",$D10031&amp;" "&amp;IF($G10031="9","J","O")&amp;" "&amp;$I10031&amp;" "&amp;IF($I10031&lt;=TEXT(★完成資料!$A$1,"yyyymm"),TEXT(★完成資料!$A$1,"yyyymm"),"999999")&amp; " " &amp; LEFT(F10031 &amp; "          ",10))))</f>
        <v xml:space="preserve">T O 202205 yyyy00 HV        </v>
      </c>
      <c r="B10031" s="68" t="s">
        <v>490</v>
      </c>
      <c r="C10031" s="68" t="s">
        <v>145</v>
      </c>
      <c r="D10031" s="68" t="s">
        <v>287</v>
      </c>
      <c r="E10031" s="68" t="s">
        <v>531</v>
      </c>
      <c r="F10031" s="68" t="s">
        <v>360</v>
      </c>
      <c r="G10031" s="68" t="s">
        <v>77</v>
      </c>
      <c r="H10031" s="68" t="s">
        <v>273</v>
      </c>
      <c r="I10031" s="68" t="s">
        <v>647</v>
      </c>
      <c r="J10031" s="65">
        <v>3</v>
      </c>
      <c r="L10031" s="65">
        <v>616</v>
      </c>
      <c r="M10031" s="65" t="s">
        <v>383</v>
      </c>
    </row>
    <row r="10032" spans="1:13" ht="12.75" customHeight="1">
      <c r="A10032" s="65" t="str">
        <f>IF(ROW()=1,"KEY",IF(ISNA(VLOOKUP(B10032,車名対応マスタ!B:D,3,FALSE)),"",IF(VLOOKUP(B10032,車名対応マスタ!B:D,3,FALSE)="","",$D10032&amp;" "&amp;IF($G10032="9","J","O")&amp;" "&amp;$I10032&amp;" "&amp;IF($I10032&lt;=TEXT(★完成資料!$A$1,"yyyymm"),TEXT(★完成資料!$A$1,"yyyymm"),"999999")&amp; " " &amp; LEFT(F10032 &amp; "          ",10))))</f>
        <v xml:space="preserve">T O 202206 yyyy00 HV        </v>
      </c>
      <c r="B10032" s="68" t="s">
        <v>490</v>
      </c>
      <c r="C10032" s="68" t="s">
        <v>145</v>
      </c>
      <c r="D10032" s="68" t="s">
        <v>287</v>
      </c>
      <c r="E10032" s="68" t="s">
        <v>531</v>
      </c>
      <c r="F10032" s="68" t="s">
        <v>360</v>
      </c>
      <c r="G10032" s="68" t="s">
        <v>77</v>
      </c>
      <c r="H10032" s="68" t="s">
        <v>273</v>
      </c>
      <c r="I10032" s="68" t="s">
        <v>652</v>
      </c>
      <c r="J10032" s="65">
        <v>122</v>
      </c>
      <c r="L10032" s="65">
        <v>616</v>
      </c>
      <c r="M10032" s="65" t="s">
        <v>383</v>
      </c>
    </row>
    <row r="10033" spans="1:13" ht="12.75" customHeight="1">
      <c r="A10033" s="65" t="str">
        <f>IF(ROW()=1,"KEY",IF(ISNA(VLOOKUP(B10033,車名対応マスタ!B:D,3,FALSE)),"",IF(VLOOKUP(B10033,車名対応マスタ!B:D,3,FALSE)="","",$D10033&amp;" "&amp;IF($G10033="9","J","O")&amp;" "&amp;$I10033&amp;" "&amp;IF($I10033&lt;=TEXT(★完成資料!$A$1,"yyyymm"),TEXT(★完成資料!$A$1,"yyyymm"),"999999")&amp; " " &amp; LEFT(F10033 &amp; "          ",10))))</f>
        <v xml:space="preserve">T O 202207 yyyy00 HV        </v>
      </c>
      <c r="B10033" s="68" t="s">
        <v>490</v>
      </c>
      <c r="C10033" s="68" t="s">
        <v>145</v>
      </c>
      <c r="D10033" s="68" t="s">
        <v>287</v>
      </c>
      <c r="E10033" s="68" t="s">
        <v>531</v>
      </c>
      <c r="F10033" s="68" t="s">
        <v>360</v>
      </c>
      <c r="G10033" s="68" t="s">
        <v>77</v>
      </c>
      <c r="H10033" s="68" t="s">
        <v>273</v>
      </c>
      <c r="I10033" s="68" t="s">
        <v>655</v>
      </c>
      <c r="J10033" s="65">
        <v>127</v>
      </c>
      <c r="L10033" s="65">
        <v>616</v>
      </c>
      <c r="M10033" s="65" t="s">
        <v>383</v>
      </c>
    </row>
    <row r="10034" spans="1:13" ht="12.75" customHeight="1">
      <c r="A10034" s="65" t="str">
        <f>IF(ROW()=1,"KEY",IF(ISNA(VLOOKUP(B10034,車名対応マスタ!B:D,3,FALSE)),"",IF(VLOOKUP(B10034,車名対応マスタ!B:D,3,FALSE)="","",$D10034&amp;" "&amp;IF($G10034="9","J","O")&amp;" "&amp;$I10034&amp;" "&amp;IF($I10034&lt;=TEXT(★完成資料!$A$1,"yyyymm"),TEXT(★完成資料!$A$1,"yyyymm"),"999999")&amp; " " &amp; LEFT(F10034 &amp; "          ",10))))</f>
        <v xml:space="preserve">T O 202208 yyyy00 HV        </v>
      </c>
      <c r="B10034" s="68" t="s">
        <v>490</v>
      </c>
      <c r="C10034" s="68" t="s">
        <v>145</v>
      </c>
      <c r="D10034" s="68" t="s">
        <v>287</v>
      </c>
      <c r="E10034" s="68" t="s">
        <v>531</v>
      </c>
      <c r="F10034" s="68" t="s">
        <v>360</v>
      </c>
      <c r="G10034" s="68" t="s">
        <v>77</v>
      </c>
      <c r="H10034" s="68" t="s">
        <v>273</v>
      </c>
      <c r="I10034" s="68" t="s">
        <v>656</v>
      </c>
      <c r="J10034" s="65">
        <v>66</v>
      </c>
      <c r="L10034" s="65">
        <v>616</v>
      </c>
      <c r="M10034" s="65" t="s">
        <v>383</v>
      </c>
    </row>
    <row r="10035" spans="1:13" ht="12.75" customHeight="1">
      <c r="A10035" s="65" t="str">
        <f>IF(ROW()=1,"KEY",IF(ISNA(VLOOKUP(B10035,車名対応マスタ!B:D,3,FALSE)),"",IF(VLOOKUP(B10035,車名対応マスタ!B:D,3,FALSE)="","",$D10035&amp;" "&amp;IF($G10035="9","J","O")&amp;" "&amp;$I10035&amp;" "&amp;IF($I10035&lt;=TEXT(★完成資料!$A$1,"yyyymm"),TEXT(★完成資料!$A$1,"yyyymm"),"999999")&amp; " " &amp; LEFT(F10035 &amp; "          ",10))))</f>
        <v xml:space="preserve">T O 202209 yyyy00 HV        </v>
      </c>
      <c r="B10035" s="68" t="s">
        <v>490</v>
      </c>
      <c r="C10035" s="68" t="s">
        <v>145</v>
      </c>
      <c r="D10035" s="68" t="s">
        <v>287</v>
      </c>
      <c r="E10035" s="68" t="s">
        <v>531</v>
      </c>
      <c r="F10035" s="68" t="s">
        <v>360</v>
      </c>
      <c r="G10035" s="68" t="s">
        <v>77</v>
      </c>
      <c r="H10035" s="68" t="s">
        <v>273</v>
      </c>
      <c r="I10035" s="68" t="s">
        <v>657</v>
      </c>
      <c r="J10035" s="65">
        <v>39</v>
      </c>
      <c r="L10035" s="65">
        <v>616</v>
      </c>
      <c r="M10035" s="65" t="s">
        <v>383</v>
      </c>
    </row>
    <row r="10036" spans="1:13" ht="12.75" customHeight="1">
      <c r="A10036" s="65" t="str">
        <f>IF(ROW()=1,"KEY",IF(ISNA(VLOOKUP(B10036,車名対応マスタ!B:D,3,FALSE)),"",IF(VLOOKUP(B10036,車名対応マスタ!B:D,3,FALSE)="","",$D10036&amp;" "&amp;IF($G10036="9","J","O")&amp;" "&amp;$I10036&amp;" "&amp;IF($I10036&lt;=TEXT(★完成資料!$A$1,"yyyymm"),TEXT(★完成資料!$A$1,"yyyymm"),"999999")&amp; " " &amp; LEFT(F10036 &amp; "          ",10))))</f>
        <v xml:space="preserve">T O 202210 yyyy00 HV        </v>
      </c>
      <c r="B10036" s="68" t="s">
        <v>490</v>
      </c>
      <c r="C10036" s="68" t="s">
        <v>145</v>
      </c>
      <c r="D10036" s="68" t="s">
        <v>287</v>
      </c>
      <c r="E10036" s="68" t="s">
        <v>531</v>
      </c>
      <c r="F10036" s="68" t="s">
        <v>360</v>
      </c>
      <c r="G10036" s="68" t="s">
        <v>77</v>
      </c>
      <c r="H10036" s="68" t="s">
        <v>273</v>
      </c>
      <c r="I10036" s="68" t="s">
        <v>663</v>
      </c>
      <c r="J10036" s="65">
        <v>63</v>
      </c>
      <c r="L10036" s="65">
        <v>616</v>
      </c>
      <c r="M10036" s="65" t="s">
        <v>383</v>
      </c>
    </row>
    <row r="10037" spans="1:13" ht="12.75" customHeight="1">
      <c r="A10037" s="65" t="str">
        <f>IF(ROW()=1,"KEY",IF(ISNA(VLOOKUP(B10037,車名対応マスタ!B:D,3,FALSE)),"",IF(VLOOKUP(B10037,車名対応マスタ!B:D,3,FALSE)="","",$D10037&amp;" "&amp;IF($G10037="9","J","O")&amp;" "&amp;$I10037&amp;" "&amp;IF($I10037&lt;=TEXT(★完成資料!$A$1,"yyyymm"),TEXT(★完成資料!$A$1,"yyyymm"),"999999")&amp; " " &amp; LEFT(F10037 &amp; "          ",10))))</f>
        <v xml:space="preserve">T O 202201 yyyy00 HV        </v>
      </c>
      <c r="B10037" s="68" t="s">
        <v>490</v>
      </c>
      <c r="C10037" s="68" t="s">
        <v>145</v>
      </c>
      <c r="D10037" s="68" t="s">
        <v>287</v>
      </c>
      <c r="E10037" s="68" t="s">
        <v>531</v>
      </c>
      <c r="F10037" s="68" t="s">
        <v>360</v>
      </c>
      <c r="G10037" s="68" t="s">
        <v>77</v>
      </c>
      <c r="H10037" s="68" t="s">
        <v>273</v>
      </c>
      <c r="I10037" s="68" t="s">
        <v>639</v>
      </c>
      <c r="J10037" s="65">
        <v>67</v>
      </c>
      <c r="L10037" s="65">
        <v>432</v>
      </c>
      <c r="M10037" s="65" t="s">
        <v>424</v>
      </c>
    </row>
    <row r="10038" spans="1:13" ht="12.75" customHeight="1">
      <c r="A10038" s="65" t="str">
        <f>IF(ROW()=1,"KEY",IF(ISNA(VLOOKUP(B10038,車名対応マスタ!B:D,3,FALSE)),"",IF(VLOOKUP(B10038,車名対応マスタ!B:D,3,FALSE)="","",$D10038&amp;" "&amp;IF($G10038="9","J","O")&amp;" "&amp;$I10038&amp;" "&amp;IF($I10038&lt;=TEXT(★完成資料!$A$1,"yyyymm"),TEXT(★完成資料!$A$1,"yyyymm"),"999999")&amp; " " &amp; LEFT(F10038 &amp; "          ",10))))</f>
        <v xml:space="preserve">T O 202202 yyyy00 HV        </v>
      </c>
      <c r="B10038" s="68" t="s">
        <v>490</v>
      </c>
      <c r="C10038" s="68" t="s">
        <v>145</v>
      </c>
      <c r="D10038" s="68" t="s">
        <v>287</v>
      </c>
      <c r="E10038" s="68" t="s">
        <v>531</v>
      </c>
      <c r="F10038" s="68" t="s">
        <v>360</v>
      </c>
      <c r="G10038" s="68" t="s">
        <v>77</v>
      </c>
      <c r="H10038" s="68" t="s">
        <v>273</v>
      </c>
      <c r="I10038" s="68" t="s">
        <v>640</v>
      </c>
      <c r="J10038" s="65">
        <v>13</v>
      </c>
      <c r="L10038" s="65">
        <v>432</v>
      </c>
      <c r="M10038" s="65" t="s">
        <v>424</v>
      </c>
    </row>
    <row r="10039" spans="1:13" ht="12.75" customHeight="1">
      <c r="A10039" s="65" t="str">
        <f>IF(ROW()=1,"KEY",IF(ISNA(VLOOKUP(B10039,車名対応マスタ!B:D,3,FALSE)),"",IF(VLOOKUP(B10039,車名対応マスタ!B:D,3,FALSE)="","",$D10039&amp;" "&amp;IF($G10039="9","J","O")&amp;" "&amp;$I10039&amp;" "&amp;IF($I10039&lt;=TEXT(★完成資料!$A$1,"yyyymm"),TEXT(★完成資料!$A$1,"yyyymm"),"999999")&amp; " " &amp; LEFT(F10039 &amp; "          ",10))))</f>
        <v xml:space="preserve">T O 202203 yyyy00 HV        </v>
      </c>
      <c r="B10039" s="68" t="s">
        <v>490</v>
      </c>
      <c r="C10039" s="68" t="s">
        <v>145</v>
      </c>
      <c r="D10039" s="68" t="s">
        <v>287</v>
      </c>
      <c r="E10039" s="68" t="s">
        <v>531</v>
      </c>
      <c r="F10039" s="68" t="s">
        <v>360</v>
      </c>
      <c r="G10039" s="68" t="s">
        <v>77</v>
      </c>
      <c r="H10039" s="68" t="s">
        <v>273</v>
      </c>
      <c r="I10039" s="68" t="s">
        <v>641</v>
      </c>
      <c r="J10039" s="65">
        <v>15</v>
      </c>
      <c r="L10039" s="65">
        <v>432</v>
      </c>
      <c r="M10039" s="65" t="s">
        <v>424</v>
      </c>
    </row>
    <row r="10040" spans="1:13" ht="12.75" customHeight="1">
      <c r="A10040" s="65" t="str">
        <f>IF(ROW()=1,"KEY",IF(ISNA(VLOOKUP(B10040,車名対応マスタ!B:D,3,FALSE)),"",IF(VLOOKUP(B10040,車名対応マスタ!B:D,3,FALSE)="","",$D10040&amp;" "&amp;IF($G10040="9","J","O")&amp;" "&amp;$I10040&amp;" "&amp;IF($I10040&lt;=TEXT(★完成資料!$A$1,"yyyymm"),TEXT(★完成資料!$A$1,"yyyymm"),"999999")&amp; " " &amp; LEFT(F10040 &amp; "          ",10))))</f>
        <v xml:space="preserve">T O 202204 yyyy00 HV        </v>
      </c>
      <c r="B10040" s="68" t="s">
        <v>490</v>
      </c>
      <c r="C10040" s="68" t="s">
        <v>145</v>
      </c>
      <c r="D10040" s="68" t="s">
        <v>287</v>
      </c>
      <c r="E10040" s="68" t="s">
        <v>531</v>
      </c>
      <c r="F10040" s="68" t="s">
        <v>360</v>
      </c>
      <c r="G10040" s="68" t="s">
        <v>77</v>
      </c>
      <c r="H10040" s="68" t="s">
        <v>273</v>
      </c>
      <c r="I10040" s="68" t="s">
        <v>642</v>
      </c>
      <c r="J10040" s="65">
        <v>70</v>
      </c>
      <c r="L10040" s="65">
        <v>432</v>
      </c>
      <c r="M10040" s="65" t="s">
        <v>424</v>
      </c>
    </row>
    <row r="10041" spans="1:13" ht="12.75" customHeight="1">
      <c r="A10041" s="65" t="str">
        <f>IF(ROW()=1,"KEY",IF(ISNA(VLOOKUP(B10041,車名対応マスタ!B:D,3,FALSE)),"",IF(VLOOKUP(B10041,車名対応マスタ!B:D,3,FALSE)="","",$D10041&amp;" "&amp;IF($G10041="9","J","O")&amp;" "&amp;$I10041&amp;" "&amp;IF($I10041&lt;=TEXT(★完成資料!$A$1,"yyyymm"),TEXT(★完成資料!$A$1,"yyyymm"),"999999")&amp; " " &amp; LEFT(F10041 &amp; "          ",10))))</f>
        <v xml:space="preserve">T O 202205 yyyy00 HV        </v>
      </c>
      <c r="B10041" s="68" t="s">
        <v>490</v>
      </c>
      <c r="C10041" s="68" t="s">
        <v>145</v>
      </c>
      <c r="D10041" s="68" t="s">
        <v>287</v>
      </c>
      <c r="E10041" s="68" t="s">
        <v>531</v>
      </c>
      <c r="F10041" s="68" t="s">
        <v>360</v>
      </c>
      <c r="G10041" s="68" t="s">
        <v>77</v>
      </c>
      <c r="H10041" s="68" t="s">
        <v>273</v>
      </c>
      <c r="I10041" s="68" t="s">
        <v>647</v>
      </c>
      <c r="J10041" s="65">
        <v>48</v>
      </c>
      <c r="L10041" s="65">
        <v>432</v>
      </c>
      <c r="M10041" s="65" t="s">
        <v>424</v>
      </c>
    </row>
    <row r="10042" spans="1:13" ht="12.75" customHeight="1">
      <c r="A10042" s="65" t="str">
        <f>IF(ROW()=1,"KEY",IF(ISNA(VLOOKUP(B10042,車名対応マスタ!B:D,3,FALSE)),"",IF(VLOOKUP(B10042,車名対応マスタ!B:D,3,FALSE)="","",$D10042&amp;" "&amp;IF($G10042="9","J","O")&amp;" "&amp;$I10042&amp;" "&amp;IF($I10042&lt;=TEXT(★完成資料!$A$1,"yyyymm"),TEXT(★完成資料!$A$1,"yyyymm"),"999999")&amp; " " &amp; LEFT(F10042 &amp; "          ",10))))</f>
        <v xml:space="preserve">T O 202206 yyyy00 HV        </v>
      </c>
      <c r="B10042" s="68" t="s">
        <v>490</v>
      </c>
      <c r="C10042" s="68" t="s">
        <v>145</v>
      </c>
      <c r="D10042" s="68" t="s">
        <v>287</v>
      </c>
      <c r="E10042" s="68" t="s">
        <v>531</v>
      </c>
      <c r="F10042" s="68" t="s">
        <v>360</v>
      </c>
      <c r="G10042" s="68" t="s">
        <v>77</v>
      </c>
      <c r="H10042" s="68" t="s">
        <v>273</v>
      </c>
      <c r="I10042" s="68" t="s">
        <v>652</v>
      </c>
      <c r="J10042" s="65">
        <v>59</v>
      </c>
      <c r="L10042" s="65">
        <v>432</v>
      </c>
      <c r="M10042" s="65" t="s">
        <v>424</v>
      </c>
    </row>
    <row r="10043" spans="1:13" ht="12.75" customHeight="1">
      <c r="A10043" s="65" t="str">
        <f>IF(ROW()=1,"KEY",IF(ISNA(VLOOKUP(B10043,車名対応マスタ!B:D,3,FALSE)),"",IF(VLOOKUP(B10043,車名対応マスタ!B:D,3,FALSE)="","",$D10043&amp;" "&amp;IF($G10043="9","J","O")&amp;" "&amp;$I10043&amp;" "&amp;IF($I10043&lt;=TEXT(★完成資料!$A$1,"yyyymm"),TEXT(★完成資料!$A$1,"yyyymm"),"999999")&amp; " " &amp; LEFT(F10043 &amp; "          ",10))))</f>
        <v xml:space="preserve">T O 202207 yyyy00 HV        </v>
      </c>
      <c r="B10043" s="68" t="s">
        <v>490</v>
      </c>
      <c r="C10043" s="68" t="s">
        <v>145</v>
      </c>
      <c r="D10043" s="68" t="s">
        <v>287</v>
      </c>
      <c r="E10043" s="68" t="s">
        <v>531</v>
      </c>
      <c r="F10043" s="68" t="s">
        <v>360</v>
      </c>
      <c r="G10043" s="68" t="s">
        <v>77</v>
      </c>
      <c r="H10043" s="68" t="s">
        <v>273</v>
      </c>
      <c r="I10043" s="68" t="s">
        <v>655</v>
      </c>
      <c r="J10043" s="65">
        <v>39</v>
      </c>
      <c r="L10043" s="65">
        <v>432</v>
      </c>
      <c r="M10043" s="65" t="s">
        <v>424</v>
      </c>
    </row>
    <row r="10044" spans="1:13" ht="12.75" customHeight="1">
      <c r="A10044" s="65" t="str">
        <f>IF(ROW()=1,"KEY",IF(ISNA(VLOOKUP(B10044,車名対応マスタ!B:D,3,FALSE)),"",IF(VLOOKUP(B10044,車名対応マスタ!B:D,3,FALSE)="","",$D10044&amp;" "&amp;IF($G10044="9","J","O")&amp;" "&amp;$I10044&amp;" "&amp;IF($I10044&lt;=TEXT(★完成資料!$A$1,"yyyymm"),TEXT(★完成資料!$A$1,"yyyymm"),"999999")&amp; " " &amp; LEFT(F10044 &amp; "          ",10))))</f>
        <v xml:space="preserve">T O 202208 yyyy00 HV        </v>
      </c>
      <c r="B10044" s="68" t="s">
        <v>490</v>
      </c>
      <c r="C10044" s="68" t="s">
        <v>145</v>
      </c>
      <c r="D10044" s="68" t="s">
        <v>287</v>
      </c>
      <c r="E10044" s="68" t="s">
        <v>531</v>
      </c>
      <c r="F10044" s="68" t="s">
        <v>360</v>
      </c>
      <c r="G10044" s="68" t="s">
        <v>77</v>
      </c>
      <c r="H10044" s="68" t="s">
        <v>273</v>
      </c>
      <c r="I10044" s="68" t="s">
        <v>656</v>
      </c>
      <c r="J10044" s="65">
        <v>46</v>
      </c>
      <c r="L10044" s="65">
        <v>432</v>
      </c>
      <c r="M10044" s="65" t="s">
        <v>424</v>
      </c>
    </row>
    <row r="10045" spans="1:13" ht="12.75" customHeight="1">
      <c r="A10045" s="65" t="str">
        <f>IF(ROW()=1,"KEY",IF(ISNA(VLOOKUP(B10045,車名対応マスタ!B:D,3,FALSE)),"",IF(VLOOKUP(B10045,車名対応マスタ!B:D,3,FALSE)="","",$D10045&amp;" "&amp;IF($G10045="9","J","O")&amp;" "&amp;$I10045&amp;" "&amp;IF($I10045&lt;=TEXT(★完成資料!$A$1,"yyyymm"),TEXT(★完成資料!$A$1,"yyyymm"),"999999")&amp; " " &amp; LEFT(F10045 &amp; "          ",10))))</f>
        <v xml:space="preserve">T O 202209 yyyy00 HV        </v>
      </c>
      <c r="B10045" s="68" t="s">
        <v>490</v>
      </c>
      <c r="C10045" s="68" t="s">
        <v>145</v>
      </c>
      <c r="D10045" s="68" t="s">
        <v>287</v>
      </c>
      <c r="E10045" s="68" t="s">
        <v>531</v>
      </c>
      <c r="F10045" s="68" t="s">
        <v>360</v>
      </c>
      <c r="G10045" s="68" t="s">
        <v>77</v>
      </c>
      <c r="H10045" s="68" t="s">
        <v>273</v>
      </c>
      <c r="I10045" s="68" t="s">
        <v>657</v>
      </c>
      <c r="J10045" s="65">
        <v>34</v>
      </c>
      <c r="K10045" s="65">
        <v>10</v>
      </c>
      <c r="L10045" s="65">
        <v>432</v>
      </c>
      <c r="M10045" s="65" t="s">
        <v>424</v>
      </c>
    </row>
    <row r="10046" spans="1:13" ht="12.75" customHeight="1">
      <c r="A10046" s="65" t="str">
        <f>IF(ROW()=1,"KEY",IF(ISNA(VLOOKUP(B10046,車名対応マスタ!B:D,3,FALSE)),"",IF(VLOOKUP(B10046,車名対応マスタ!B:D,3,FALSE)="","",$D10046&amp;" "&amp;IF($G10046="9","J","O")&amp;" "&amp;$I10046&amp;" "&amp;IF($I10046&lt;=TEXT(★完成資料!$A$1,"yyyymm"),TEXT(★完成資料!$A$1,"yyyymm"),"999999")&amp; " " &amp; LEFT(F10046 &amp; "          ",10))))</f>
        <v xml:space="preserve">T O 202210 yyyy00 HV        </v>
      </c>
      <c r="B10046" s="68" t="s">
        <v>490</v>
      </c>
      <c r="C10046" s="68" t="s">
        <v>145</v>
      </c>
      <c r="D10046" s="68" t="s">
        <v>287</v>
      </c>
      <c r="E10046" s="68" t="s">
        <v>531</v>
      </c>
      <c r="F10046" s="68" t="s">
        <v>360</v>
      </c>
      <c r="G10046" s="68" t="s">
        <v>77</v>
      </c>
      <c r="H10046" s="68" t="s">
        <v>273</v>
      </c>
      <c r="I10046" s="68" t="s">
        <v>663</v>
      </c>
      <c r="J10046" s="65">
        <v>25</v>
      </c>
      <c r="K10046" s="65">
        <v>2</v>
      </c>
      <c r="L10046" s="65">
        <v>432</v>
      </c>
      <c r="M10046" s="65" t="s">
        <v>424</v>
      </c>
    </row>
    <row r="10047" spans="1:13" ht="12.75" customHeight="1">
      <c r="A10047" s="65" t="str">
        <f>IF(ROW()=1,"KEY",IF(ISNA(VLOOKUP(B10047,車名対応マスタ!B:D,3,FALSE)),"",IF(VLOOKUP(B10047,車名対応マスタ!B:D,3,FALSE)="","",$D10047&amp;" "&amp;IF($G10047="9","J","O")&amp;" "&amp;$I10047&amp;" "&amp;IF($I10047&lt;=TEXT(★完成資料!$A$1,"yyyymm"),TEXT(★完成資料!$A$1,"yyyymm"),"999999")&amp; " " &amp; LEFT(F10047 &amp; "          ",10))))</f>
        <v xml:space="preserve">T O 202201 yyyy00 HV        </v>
      </c>
      <c r="B10047" s="68" t="s">
        <v>490</v>
      </c>
      <c r="C10047" s="68" t="s">
        <v>145</v>
      </c>
      <c r="D10047" s="68" t="s">
        <v>287</v>
      </c>
      <c r="E10047" s="68" t="s">
        <v>531</v>
      </c>
      <c r="F10047" s="68" t="s">
        <v>360</v>
      </c>
      <c r="G10047" s="68" t="s">
        <v>78</v>
      </c>
      <c r="H10047" s="68" t="s">
        <v>384</v>
      </c>
      <c r="I10047" s="68" t="s">
        <v>639</v>
      </c>
      <c r="J10047" s="65">
        <v>17</v>
      </c>
      <c r="K10047" s="65">
        <v>24</v>
      </c>
      <c r="L10047" s="65">
        <v>718</v>
      </c>
      <c r="M10047" s="65" t="s">
        <v>503</v>
      </c>
    </row>
    <row r="10048" spans="1:13" ht="12.75" customHeight="1">
      <c r="A10048" s="65" t="str">
        <f>IF(ROW()=1,"KEY",IF(ISNA(VLOOKUP(B10048,車名対応マスタ!B:D,3,FALSE)),"",IF(VLOOKUP(B10048,車名対応マスタ!B:D,3,FALSE)="","",$D10048&amp;" "&amp;IF($G10048="9","J","O")&amp;" "&amp;$I10048&amp;" "&amp;IF($I10048&lt;=TEXT(★完成資料!$A$1,"yyyymm"),TEXT(★完成資料!$A$1,"yyyymm"),"999999")&amp; " " &amp; LEFT(F10048 &amp; "          ",10))))</f>
        <v xml:space="preserve">T O 202202 yyyy00 HV        </v>
      </c>
      <c r="B10048" s="68" t="s">
        <v>490</v>
      </c>
      <c r="C10048" s="68" t="s">
        <v>145</v>
      </c>
      <c r="D10048" s="68" t="s">
        <v>287</v>
      </c>
      <c r="E10048" s="68" t="s">
        <v>531</v>
      </c>
      <c r="F10048" s="68" t="s">
        <v>360</v>
      </c>
      <c r="G10048" s="68" t="s">
        <v>78</v>
      </c>
      <c r="H10048" s="68" t="s">
        <v>384</v>
      </c>
      <c r="I10048" s="68" t="s">
        <v>640</v>
      </c>
      <c r="J10048" s="65">
        <v>32</v>
      </c>
      <c r="K10048" s="65">
        <v>44</v>
      </c>
      <c r="L10048" s="65">
        <v>718</v>
      </c>
      <c r="M10048" s="65" t="s">
        <v>503</v>
      </c>
    </row>
    <row r="10049" spans="1:13" ht="12.75" customHeight="1">
      <c r="A10049" s="65" t="str">
        <f>IF(ROW()=1,"KEY",IF(ISNA(VLOOKUP(B10049,車名対応マスタ!B:D,3,FALSE)),"",IF(VLOOKUP(B10049,車名対応マスタ!B:D,3,FALSE)="","",$D10049&amp;" "&amp;IF($G10049="9","J","O")&amp;" "&amp;$I10049&amp;" "&amp;IF($I10049&lt;=TEXT(★完成資料!$A$1,"yyyymm"),TEXT(★完成資料!$A$1,"yyyymm"),"999999")&amp; " " &amp; LEFT(F10049 &amp; "          ",10))))</f>
        <v xml:space="preserve">T O 202203 yyyy00 HV        </v>
      </c>
      <c r="B10049" s="68" t="s">
        <v>490</v>
      </c>
      <c r="C10049" s="68" t="s">
        <v>145</v>
      </c>
      <c r="D10049" s="68" t="s">
        <v>287</v>
      </c>
      <c r="E10049" s="68" t="s">
        <v>531</v>
      </c>
      <c r="F10049" s="68" t="s">
        <v>360</v>
      </c>
      <c r="G10049" s="68" t="s">
        <v>78</v>
      </c>
      <c r="H10049" s="68" t="s">
        <v>384</v>
      </c>
      <c r="I10049" s="68" t="s">
        <v>641</v>
      </c>
      <c r="J10049" s="65">
        <v>23</v>
      </c>
      <c r="K10049" s="65">
        <v>44</v>
      </c>
      <c r="L10049" s="65">
        <v>718</v>
      </c>
      <c r="M10049" s="65" t="s">
        <v>503</v>
      </c>
    </row>
    <row r="10050" spans="1:13" ht="12.75" customHeight="1">
      <c r="A10050" s="65" t="str">
        <f>IF(ROW()=1,"KEY",IF(ISNA(VLOOKUP(B10050,車名対応マスタ!B:D,3,FALSE)),"",IF(VLOOKUP(B10050,車名対応マスタ!B:D,3,FALSE)="","",$D10050&amp;" "&amp;IF($G10050="9","J","O")&amp;" "&amp;$I10050&amp;" "&amp;IF($I10050&lt;=TEXT(★完成資料!$A$1,"yyyymm"),TEXT(★完成資料!$A$1,"yyyymm"),"999999")&amp; " " &amp; LEFT(F10050 &amp; "          ",10))))</f>
        <v xml:space="preserve">T O 202204 yyyy00 HV        </v>
      </c>
      <c r="B10050" s="68" t="s">
        <v>490</v>
      </c>
      <c r="C10050" s="68" t="s">
        <v>145</v>
      </c>
      <c r="D10050" s="68" t="s">
        <v>287</v>
      </c>
      <c r="E10050" s="68" t="s">
        <v>531</v>
      </c>
      <c r="F10050" s="68" t="s">
        <v>360</v>
      </c>
      <c r="G10050" s="68" t="s">
        <v>78</v>
      </c>
      <c r="H10050" s="68" t="s">
        <v>384</v>
      </c>
      <c r="I10050" s="68" t="s">
        <v>642</v>
      </c>
      <c r="J10050" s="65">
        <v>13</v>
      </c>
      <c r="K10050" s="65">
        <v>50</v>
      </c>
      <c r="L10050" s="65">
        <v>718</v>
      </c>
      <c r="M10050" s="65" t="s">
        <v>503</v>
      </c>
    </row>
    <row r="10051" spans="1:13" ht="12.75" customHeight="1">
      <c r="A10051" s="65" t="str">
        <f>IF(ROW()=1,"KEY",IF(ISNA(VLOOKUP(B10051,車名対応マスタ!B:D,3,FALSE)),"",IF(VLOOKUP(B10051,車名対応マスタ!B:D,3,FALSE)="","",$D10051&amp;" "&amp;IF($G10051="9","J","O")&amp;" "&amp;$I10051&amp;" "&amp;IF($I10051&lt;=TEXT(★完成資料!$A$1,"yyyymm"),TEXT(★完成資料!$A$1,"yyyymm"),"999999")&amp; " " &amp; LEFT(F10051 &amp; "          ",10))))</f>
        <v xml:space="preserve">T O 202205 yyyy00 HV        </v>
      </c>
      <c r="B10051" s="68" t="s">
        <v>490</v>
      </c>
      <c r="C10051" s="68" t="s">
        <v>145</v>
      </c>
      <c r="D10051" s="68" t="s">
        <v>287</v>
      </c>
      <c r="E10051" s="68" t="s">
        <v>531</v>
      </c>
      <c r="F10051" s="68" t="s">
        <v>360</v>
      </c>
      <c r="G10051" s="68" t="s">
        <v>78</v>
      </c>
      <c r="H10051" s="68" t="s">
        <v>384</v>
      </c>
      <c r="I10051" s="68" t="s">
        <v>647</v>
      </c>
      <c r="J10051" s="65">
        <v>27</v>
      </c>
      <c r="K10051" s="65">
        <v>31</v>
      </c>
      <c r="L10051" s="65">
        <v>718</v>
      </c>
      <c r="M10051" s="65" t="s">
        <v>503</v>
      </c>
    </row>
    <row r="10052" spans="1:13" ht="12.75" customHeight="1">
      <c r="A10052" s="65" t="str">
        <f>IF(ROW()=1,"KEY",IF(ISNA(VLOOKUP(B10052,車名対応マスタ!B:D,3,FALSE)),"",IF(VLOOKUP(B10052,車名対応マスタ!B:D,3,FALSE)="","",$D10052&amp;" "&amp;IF($G10052="9","J","O")&amp;" "&amp;$I10052&amp;" "&amp;IF($I10052&lt;=TEXT(★完成資料!$A$1,"yyyymm"),TEXT(★完成資料!$A$1,"yyyymm"),"999999")&amp; " " &amp; LEFT(F10052 &amp; "          ",10))))</f>
        <v xml:space="preserve">T O 202206 yyyy00 HV        </v>
      </c>
      <c r="B10052" s="68" t="s">
        <v>490</v>
      </c>
      <c r="C10052" s="68" t="s">
        <v>145</v>
      </c>
      <c r="D10052" s="68" t="s">
        <v>287</v>
      </c>
      <c r="E10052" s="68" t="s">
        <v>531</v>
      </c>
      <c r="F10052" s="68" t="s">
        <v>360</v>
      </c>
      <c r="G10052" s="68" t="s">
        <v>78</v>
      </c>
      <c r="H10052" s="68" t="s">
        <v>384</v>
      </c>
      <c r="I10052" s="68" t="s">
        <v>652</v>
      </c>
      <c r="J10052" s="65">
        <v>11</v>
      </c>
      <c r="K10052" s="65">
        <v>24</v>
      </c>
      <c r="L10052" s="65">
        <v>718</v>
      </c>
      <c r="M10052" s="65" t="s">
        <v>503</v>
      </c>
    </row>
    <row r="10053" spans="1:13" ht="12.75" customHeight="1">
      <c r="A10053" s="65" t="str">
        <f>IF(ROW()=1,"KEY",IF(ISNA(VLOOKUP(B10053,車名対応マスタ!B:D,3,FALSE)),"",IF(VLOOKUP(B10053,車名対応マスタ!B:D,3,FALSE)="","",$D10053&amp;" "&amp;IF($G10053="9","J","O")&amp;" "&amp;$I10053&amp;" "&amp;IF($I10053&lt;=TEXT(★完成資料!$A$1,"yyyymm"),TEXT(★完成資料!$A$1,"yyyymm"),"999999")&amp; " " &amp; LEFT(F10053 &amp; "          ",10))))</f>
        <v xml:space="preserve">T O 202207 yyyy00 HV        </v>
      </c>
      <c r="B10053" s="68" t="s">
        <v>490</v>
      </c>
      <c r="C10053" s="68" t="s">
        <v>145</v>
      </c>
      <c r="D10053" s="68" t="s">
        <v>287</v>
      </c>
      <c r="E10053" s="68" t="s">
        <v>531</v>
      </c>
      <c r="F10053" s="68" t="s">
        <v>360</v>
      </c>
      <c r="G10053" s="68" t="s">
        <v>78</v>
      </c>
      <c r="H10053" s="68" t="s">
        <v>384</v>
      </c>
      <c r="I10053" s="68" t="s">
        <v>655</v>
      </c>
      <c r="J10053" s="65">
        <v>25</v>
      </c>
      <c r="K10053" s="65">
        <v>17</v>
      </c>
      <c r="L10053" s="65">
        <v>718</v>
      </c>
      <c r="M10053" s="65" t="s">
        <v>503</v>
      </c>
    </row>
    <row r="10054" spans="1:13" ht="12.75" customHeight="1">
      <c r="A10054" s="65" t="str">
        <f>IF(ROW()=1,"KEY",IF(ISNA(VLOOKUP(B10054,車名対応マスタ!B:D,3,FALSE)),"",IF(VLOOKUP(B10054,車名対応マスタ!B:D,3,FALSE)="","",$D10054&amp;" "&amp;IF($G10054="9","J","O")&amp;" "&amp;$I10054&amp;" "&amp;IF($I10054&lt;=TEXT(★完成資料!$A$1,"yyyymm"),TEXT(★完成資料!$A$1,"yyyymm"),"999999")&amp; " " &amp; LEFT(F10054 &amp; "          ",10))))</f>
        <v xml:space="preserve">T O 202208 yyyy00 HV        </v>
      </c>
      <c r="B10054" s="68" t="s">
        <v>490</v>
      </c>
      <c r="C10054" s="68" t="s">
        <v>145</v>
      </c>
      <c r="D10054" s="68" t="s">
        <v>287</v>
      </c>
      <c r="E10054" s="68" t="s">
        <v>531</v>
      </c>
      <c r="F10054" s="68" t="s">
        <v>360</v>
      </c>
      <c r="G10054" s="68" t="s">
        <v>78</v>
      </c>
      <c r="H10054" s="68" t="s">
        <v>384</v>
      </c>
      <c r="I10054" s="68" t="s">
        <v>656</v>
      </c>
      <c r="J10054" s="65">
        <v>18</v>
      </c>
      <c r="K10054" s="65">
        <v>17</v>
      </c>
      <c r="L10054" s="65">
        <v>718</v>
      </c>
      <c r="M10054" s="65" t="s">
        <v>503</v>
      </c>
    </row>
    <row r="10055" spans="1:13" ht="12.75" customHeight="1">
      <c r="A10055" s="65" t="str">
        <f>IF(ROW()=1,"KEY",IF(ISNA(VLOOKUP(B10055,車名対応マスタ!B:D,3,FALSE)),"",IF(VLOOKUP(B10055,車名対応マスタ!B:D,3,FALSE)="","",$D10055&amp;" "&amp;IF($G10055="9","J","O")&amp;" "&amp;$I10055&amp;" "&amp;IF($I10055&lt;=TEXT(★完成資料!$A$1,"yyyymm"),TEXT(★完成資料!$A$1,"yyyymm"),"999999")&amp; " " &amp; LEFT(F10055 &amp; "          ",10))))</f>
        <v xml:space="preserve">T O 202209 yyyy00 HV        </v>
      </c>
      <c r="B10055" s="68" t="s">
        <v>490</v>
      </c>
      <c r="C10055" s="68" t="s">
        <v>145</v>
      </c>
      <c r="D10055" s="68" t="s">
        <v>287</v>
      </c>
      <c r="E10055" s="68" t="s">
        <v>531</v>
      </c>
      <c r="F10055" s="68" t="s">
        <v>360</v>
      </c>
      <c r="G10055" s="68" t="s">
        <v>78</v>
      </c>
      <c r="H10055" s="68" t="s">
        <v>384</v>
      </c>
      <c r="I10055" s="68" t="s">
        <v>657</v>
      </c>
      <c r="J10055" s="65">
        <v>36</v>
      </c>
      <c r="K10055" s="65">
        <v>21</v>
      </c>
      <c r="L10055" s="65">
        <v>718</v>
      </c>
      <c r="M10055" s="65" t="s">
        <v>503</v>
      </c>
    </row>
    <row r="10056" spans="1:13" ht="12.75" customHeight="1">
      <c r="A10056" s="65" t="str">
        <f>IF(ROW()=1,"KEY",IF(ISNA(VLOOKUP(B10056,車名対応マスタ!B:D,3,FALSE)),"",IF(VLOOKUP(B10056,車名対応マスタ!B:D,3,FALSE)="","",$D10056&amp;" "&amp;IF($G10056="9","J","O")&amp;" "&amp;$I10056&amp;" "&amp;IF($I10056&lt;=TEXT(★完成資料!$A$1,"yyyymm"),TEXT(★完成資料!$A$1,"yyyymm"),"999999")&amp; " " &amp; LEFT(F10056 &amp; "          ",10))))</f>
        <v xml:space="preserve">T O 202210 yyyy00 HV        </v>
      </c>
      <c r="B10056" s="68" t="s">
        <v>490</v>
      </c>
      <c r="C10056" s="68" t="s">
        <v>145</v>
      </c>
      <c r="D10056" s="68" t="s">
        <v>287</v>
      </c>
      <c r="E10056" s="68" t="s">
        <v>531</v>
      </c>
      <c r="F10056" s="68" t="s">
        <v>360</v>
      </c>
      <c r="G10056" s="68" t="s">
        <v>78</v>
      </c>
      <c r="H10056" s="68" t="s">
        <v>384</v>
      </c>
      <c r="I10056" s="68" t="s">
        <v>663</v>
      </c>
      <c r="J10056" s="65">
        <v>32</v>
      </c>
      <c r="K10056" s="65">
        <v>17</v>
      </c>
      <c r="L10056" s="65">
        <v>718</v>
      </c>
      <c r="M10056" s="65" t="s">
        <v>503</v>
      </c>
    </row>
    <row r="10057" spans="1:13" ht="12.75" customHeight="1">
      <c r="A10057" s="65" t="str">
        <f>IF(ROW()=1,"KEY",IF(ISNA(VLOOKUP(B10057,車名対応マスタ!B:D,3,FALSE)),"",IF(VLOOKUP(B10057,車名対応マスタ!B:D,3,FALSE)="","",$D10057&amp;" "&amp;IF($G10057="9","J","O")&amp;" "&amp;$I10057&amp;" "&amp;IF($I10057&lt;=TEXT(★完成資料!$A$1,"yyyymm"),TEXT(★完成資料!$A$1,"yyyymm"),"999999")&amp; " " &amp; LEFT(F10057 &amp; "          ",10))))</f>
        <v xml:space="preserve">T O 202201 yyyy00 HV        </v>
      </c>
      <c r="B10057" s="68" t="s">
        <v>490</v>
      </c>
      <c r="C10057" s="68" t="s">
        <v>145</v>
      </c>
      <c r="D10057" s="68" t="s">
        <v>287</v>
      </c>
      <c r="E10057" s="68" t="s">
        <v>531</v>
      </c>
      <c r="F10057" s="68" t="s">
        <v>360</v>
      </c>
      <c r="G10057" s="68" t="s">
        <v>79</v>
      </c>
      <c r="H10057" s="68" t="s">
        <v>392</v>
      </c>
      <c r="I10057" s="68" t="s">
        <v>639</v>
      </c>
      <c r="J10057" s="65">
        <v>581</v>
      </c>
      <c r="K10057" s="65">
        <v>252</v>
      </c>
      <c r="L10057" s="65">
        <v>801</v>
      </c>
      <c r="M10057" s="65" t="s">
        <v>393</v>
      </c>
    </row>
    <row r="10058" spans="1:13" ht="12.75" customHeight="1">
      <c r="A10058" s="65" t="str">
        <f>IF(ROW()=1,"KEY",IF(ISNA(VLOOKUP(B10058,車名対応マスタ!B:D,3,FALSE)),"",IF(VLOOKUP(B10058,車名対応マスタ!B:D,3,FALSE)="","",$D10058&amp;" "&amp;IF($G10058="9","J","O")&amp;" "&amp;$I10058&amp;" "&amp;IF($I10058&lt;=TEXT(★完成資料!$A$1,"yyyymm"),TEXT(★完成資料!$A$1,"yyyymm"),"999999")&amp; " " &amp; LEFT(F10058 &amp; "          ",10))))</f>
        <v xml:space="preserve">T O 202202 yyyy00 HV        </v>
      </c>
      <c r="B10058" s="68" t="s">
        <v>490</v>
      </c>
      <c r="C10058" s="68" t="s">
        <v>145</v>
      </c>
      <c r="D10058" s="68" t="s">
        <v>287</v>
      </c>
      <c r="E10058" s="68" t="s">
        <v>531</v>
      </c>
      <c r="F10058" s="68" t="s">
        <v>360</v>
      </c>
      <c r="G10058" s="68" t="s">
        <v>79</v>
      </c>
      <c r="H10058" s="68" t="s">
        <v>392</v>
      </c>
      <c r="I10058" s="68" t="s">
        <v>640</v>
      </c>
      <c r="J10058" s="65">
        <v>696</v>
      </c>
      <c r="K10058" s="65">
        <v>324</v>
      </c>
      <c r="L10058" s="65">
        <v>801</v>
      </c>
      <c r="M10058" s="65" t="s">
        <v>393</v>
      </c>
    </row>
    <row r="10059" spans="1:13" ht="12.75" customHeight="1">
      <c r="A10059" s="65" t="str">
        <f>IF(ROW()=1,"KEY",IF(ISNA(VLOOKUP(B10059,車名対応マスタ!B:D,3,FALSE)),"",IF(VLOOKUP(B10059,車名対応マスタ!B:D,3,FALSE)="","",$D10059&amp;" "&amp;IF($G10059="9","J","O")&amp;" "&amp;$I10059&amp;" "&amp;IF($I10059&lt;=TEXT(★完成資料!$A$1,"yyyymm"),TEXT(★完成資料!$A$1,"yyyymm"),"999999")&amp; " " &amp; LEFT(F10059 &amp; "          ",10))))</f>
        <v xml:space="preserve">T O 202203 yyyy00 HV        </v>
      </c>
      <c r="B10059" s="68" t="s">
        <v>490</v>
      </c>
      <c r="C10059" s="68" t="s">
        <v>145</v>
      </c>
      <c r="D10059" s="68" t="s">
        <v>287</v>
      </c>
      <c r="E10059" s="68" t="s">
        <v>531</v>
      </c>
      <c r="F10059" s="68" t="s">
        <v>360</v>
      </c>
      <c r="G10059" s="68" t="s">
        <v>79</v>
      </c>
      <c r="H10059" s="68" t="s">
        <v>392</v>
      </c>
      <c r="I10059" s="68" t="s">
        <v>641</v>
      </c>
      <c r="J10059" s="65">
        <v>465</v>
      </c>
      <c r="K10059" s="65">
        <v>555</v>
      </c>
      <c r="L10059" s="65">
        <v>801</v>
      </c>
      <c r="M10059" s="65" t="s">
        <v>393</v>
      </c>
    </row>
    <row r="10060" spans="1:13" ht="12.75" customHeight="1">
      <c r="A10060" s="65" t="str">
        <f>IF(ROW()=1,"KEY",IF(ISNA(VLOOKUP(B10060,車名対応マスタ!B:D,3,FALSE)),"",IF(VLOOKUP(B10060,車名対応マスタ!B:D,3,FALSE)="","",$D10060&amp;" "&amp;IF($G10060="9","J","O")&amp;" "&amp;$I10060&amp;" "&amp;IF($I10060&lt;=TEXT(★完成資料!$A$1,"yyyymm"),TEXT(★完成資料!$A$1,"yyyymm"),"999999")&amp; " " &amp; LEFT(F10060 &amp; "          ",10))))</f>
        <v xml:space="preserve">T O 202204 yyyy00 HV        </v>
      </c>
      <c r="B10060" s="68" t="s">
        <v>490</v>
      </c>
      <c r="C10060" s="68" t="s">
        <v>145</v>
      </c>
      <c r="D10060" s="68" t="s">
        <v>287</v>
      </c>
      <c r="E10060" s="68" t="s">
        <v>531</v>
      </c>
      <c r="F10060" s="68" t="s">
        <v>360</v>
      </c>
      <c r="G10060" s="68" t="s">
        <v>79</v>
      </c>
      <c r="H10060" s="68" t="s">
        <v>392</v>
      </c>
      <c r="I10060" s="68" t="s">
        <v>642</v>
      </c>
      <c r="J10060" s="65">
        <v>293</v>
      </c>
      <c r="K10060" s="65">
        <v>539</v>
      </c>
      <c r="L10060" s="65">
        <v>801</v>
      </c>
      <c r="M10060" s="65" t="s">
        <v>393</v>
      </c>
    </row>
    <row r="10061" spans="1:13" ht="12.75" customHeight="1">
      <c r="A10061" s="65" t="str">
        <f>IF(ROW()=1,"KEY",IF(ISNA(VLOOKUP(B10061,車名対応マスタ!B:D,3,FALSE)),"",IF(VLOOKUP(B10061,車名対応マスタ!B:D,3,FALSE)="","",$D10061&amp;" "&amp;IF($G10061="9","J","O")&amp;" "&amp;$I10061&amp;" "&amp;IF($I10061&lt;=TEXT(★完成資料!$A$1,"yyyymm"),TEXT(★完成資料!$A$1,"yyyymm"),"999999")&amp; " " &amp; LEFT(F10061 &amp; "          ",10))))</f>
        <v xml:space="preserve">T O 202205 yyyy00 HV        </v>
      </c>
      <c r="B10061" s="68" t="s">
        <v>490</v>
      </c>
      <c r="C10061" s="68" t="s">
        <v>145</v>
      </c>
      <c r="D10061" s="68" t="s">
        <v>287</v>
      </c>
      <c r="E10061" s="68" t="s">
        <v>531</v>
      </c>
      <c r="F10061" s="68" t="s">
        <v>360</v>
      </c>
      <c r="G10061" s="68" t="s">
        <v>79</v>
      </c>
      <c r="H10061" s="68" t="s">
        <v>392</v>
      </c>
      <c r="I10061" s="68" t="s">
        <v>647</v>
      </c>
      <c r="J10061" s="65">
        <v>445</v>
      </c>
      <c r="K10061" s="65">
        <v>511</v>
      </c>
      <c r="L10061" s="65">
        <v>801</v>
      </c>
      <c r="M10061" s="65" t="s">
        <v>393</v>
      </c>
    </row>
    <row r="10062" spans="1:13" ht="12.75" customHeight="1">
      <c r="A10062" s="65" t="str">
        <f>IF(ROW()=1,"KEY",IF(ISNA(VLOOKUP(B10062,車名対応マスタ!B:D,3,FALSE)),"",IF(VLOOKUP(B10062,車名対応マスタ!B:D,3,FALSE)="","",$D10062&amp;" "&amp;IF($G10062="9","J","O")&amp;" "&amp;$I10062&amp;" "&amp;IF($I10062&lt;=TEXT(★完成資料!$A$1,"yyyymm"),TEXT(★完成資料!$A$1,"yyyymm"),"999999")&amp; " " &amp; LEFT(F10062 &amp; "          ",10))))</f>
        <v xml:space="preserve">T O 202206 yyyy00 HV        </v>
      </c>
      <c r="B10062" s="68" t="s">
        <v>490</v>
      </c>
      <c r="C10062" s="68" t="s">
        <v>145</v>
      </c>
      <c r="D10062" s="68" t="s">
        <v>287</v>
      </c>
      <c r="E10062" s="68" t="s">
        <v>531</v>
      </c>
      <c r="F10062" s="68" t="s">
        <v>360</v>
      </c>
      <c r="G10062" s="68" t="s">
        <v>79</v>
      </c>
      <c r="H10062" s="68" t="s">
        <v>392</v>
      </c>
      <c r="I10062" s="68" t="s">
        <v>652</v>
      </c>
      <c r="J10062" s="65">
        <v>447</v>
      </c>
      <c r="K10062" s="65">
        <v>407</v>
      </c>
      <c r="L10062" s="65">
        <v>801</v>
      </c>
      <c r="M10062" s="65" t="s">
        <v>393</v>
      </c>
    </row>
    <row r="10063" spans="1:13" ht="12.75" customHeight="1">
      <c r="A10063" s="65" t="str">
        <f>IF(ROW()=1,"KEY",IF(ISNA(VLOOKUP(B10063,車名対応マスタ!B:D,3,FALSE)),"",IF(VLOOKUP(B10063,車名対応マスタ!B:D,3,FALSE)="","",$D10063&amp;" "&amp;IF($G10063="9","J","O")&amp;" "&amp;$I10063&amp;" "&amp;IF($I10063&lt;=TEXT(★完成資料!$A$1,"yyyymm"),TEXT(★完成資料!$A$1,"yyyymm"),"999999")&amp; " " &amp; LEFT(F10063 &amp; "          ",10))))</f>
        <v xml:space="preserve">T O 202207 yyyy00 HV        </v>
      </c>
      <c r="B10063" s="68" t="s">
        <v>490</v>
      </c>
      <c r="C10063" s="68" t="s">
        <v>145</v>
      </c>
      <c r="D10063" s="68" t="s">
        <v>287</v>
      </c>
      <c r="E10063" s="68" t="s">
        <v>531</v>
      </c>
      <c r="F10063" s="68" t="s">
        <v>360</v>
      </c>
      <c r="G10063" s="68" t="s">
        <v>79</v>
      </c>
      <c r="H10063" s="68" t="s">
        <v>392</v>
      </c>
      <c r="I10063" s="68" t="s">
        <v>655</v>
      </c>
      <c r="J10063" s="65">
        <v>460</v>
      </c>
      <c r="K10063" s="65">
        <v>322</v>
      </c>
      <c r="L10063" s="65">
        <v>801</v>
      </c>
      <c r="M10063" s="65" t="s">
        <v>393</v>
      </c>
    </row>
    <row r="10064" spans="1:13" ht="12.75" customHeight="1">
      <c r="A10064" s="65" t="str">
        <f>IF(ROW()=1,"KEY",IF(ISNA(VLOOKUP(B10064,車名対応マスタ!B:D,3,FALSE)),"",IF(VLOOKUP(B10064,車名対応マスタ!B:D,3,FALSE)="","",$D10064&amp;" "&amp;IF($G10064="9","J","O")&amp;" "&amp;$I10064&amp;" "&amp;IF($I10064&lt;=TEXT(★完成資料!$A$1,"yyyymm"),TEXT(★完成資料!$A$1,"yyyymm"),"999999")&amp; " " &amp; LEFT(F10064 &amp; "          ",10))))</f>
        <v xml:space="preserve">T O 202208 yyyy00 HV        </v>
      </c>
      <c r="B10064" s="68" t="s">
        <v>490</v>
      </c>
      <c r="C10064" s="68" t="s">
        <v>145</v>
      </c>
      <c r="D10064" s="68" t="s">
        <v>287</v>
      </c>
      <c r="E10064" s="68" t="s">
        <v>531</v>
      </c>
      <c r="F10064" s="68" t="s">
        <v>360</v>
      </c>
      <c r="G10064" s="68" t="s">
        <v>79</v>
      </c>
      <c r="H10064" s="68" t="s">
        <v>392</v>
      </c>
      <c r="I10064" s="68" t="s">
        <v>656</v>
      </c>
      <c r="J10064" s="65">
        <v>582</v>
      </c>
      <c r="K10064" s="65">
        <v>537</v>
      </c>
      <c r="L10064" s="65">
        <v>801</v>
      </c>
      <c r="M10064" s="65" t="s">
        <v>393</v>
      </c>
    </row>
    <row r="10065" spans="1:13" ht="12.75" customHeight="1">
      <c r="A10065" s="65" t="str">
        <f>IF(ROW()=1,"KEY",IF(ISNA(VLOOKUP(B10065,車名対応マスタ!B:D,3,FALSE)),"",IF(VLOOKUP(B10065,車名対応マスタ!B:D,3,FALSE)="","",$D10065&amp;" "&amp;IF($G10065="9","J","O")&amp;" "&amp;$I10065&amp;" "&amp;IF($I10065&lt;=TEXT(★完成資料!$A$1,"yyyymm"),TEXT(★完成資料!$A$1,"yyyymm"),"999999")&amp; " " &amp; LEFT(F10065 &amp; "          ",10))))</f>
        <v xml:space="preserve">T O 202209 yyyy00 HV        </v>
      </c>
      <c r="B10065" s="68" t="s">
        <v>490</v>
      </c>
      <c r="C10065" s="68" t="s">
        <v>145</v>
      </c>
      <c r="D10065" s="68" t="s">
        <v>287</v>
      </c>
      <c r="E10065" s="68" t="s">
        <v>531</v>
      </c>
      <c r="F10065" s="68" t="s">
        <v>360</v>
      </c>
      <c r="G10065" s="68" t="s">
        <v>79</v>
      </c>
      <c r="H10065" s="68" t="s">
        <v>392</v>
      </c>
      <c r="I10065" s="68" t="s">
        <v>657</v>
      </c>
      <c r="J10065" s="65">
        <v>168</v>
      </c>
      <c r="K10065" s="65">
        <v>510</v>
      </c>
      <c r="L10065" s="65">
        <v>801</v>
      </c>
      <c r="M10065" s="65" t="s">
        <v>393</v>
      </c>
    </row>
    <row r="10066" spans="1:13" ht="12.75" customHeight="1">
      <c r="A10066" s="65" t="str">
        <f>IF(ROW()=1,"KEY",IF(ISNA(VLOOKUP(B10066,車名対応マスタ!B:D,3,FALSE)),"",IF(VLOOKUP(B10066,車名対応マスタ!B:D,3,FALSE)="","",$D10066&amp;" "&amp;IF($G10066="9","J","O")&amp;" "&amp;$I10066&amp;" "&amp;IF($I10066&lt;=TEXT(★完成資料!$A$1,"yyyymm"),TEXT(★完成資料!$A$1,"yyyymm"),"999999")&amp; " " &amp; LEFT(F10066 &amp; "          ",10))))</f>
        <v xml:space="preserve">T O 202210 yyyy00 HV        </v>
      </c>
      <c r="B10066" s="68" t="s">
        <v>490</v>
      </c>
      <c r="C10066" s="68" t="s">
        <v>145</v>
      </c>
      <c r="D10066" s="68" t="s">
        <v>287</v>
      </c>
      <c r="E10066" s="68" t="s">
        <v>531</v>
      </c>
      <c r="F10066" s="68" t="s">
        <v>360</v>
      </c>
      <c r="G10066" s="68" t="s">
        <v>79</v>
      </c>
      <c r="H10066" s="68" t="s">
        <v>392</v>
      </c>
      <c r="I10066" s="68" t="s">
        <v>663</v>
      </c>
      <c r="J10066" s="65">
        <v>928</v>
      </c>
      <c r="K10066" s="65">
        <v>365</v>
      </c>
      <c r="L10066" s="65">
        <v>801</v>
      </c>
      <c r="M10066" s="65" t="s">
        <v>393</v>
      </c>
    </row>
    <row r="10067" spans="1:13" ht="12.75" customHeight="1">
      <c r="A10067" s="65" t="str">
        <f>IF(ROW()=1,"KEY",IF(ISNA(VLOOKUP(B10067,車名対応マスタ!B:D,3,FALSE)),"",IF(VLOOKUP(B10067,車名対応マスタ!B:D,3,FALSE)="","",$D10067&amp;" "&amp;IF($G10067="9","J","O")&amp;" "&amp;$I10067&amp;" "&amp;IF($I10067&lt;=TEXT(★完成資料!$A$1,"yyyymm"),TEXT(★完成資料!$A$1,"yyyymm"),"999999")&amp; " " &amp; LEFT(F10067 &amp; "          ",10))))</f>
        <v xml:space="preserve">T O 202201 yyyy00 HV        </v>
      </c>
      <c r="B10067" s="68" t="s">
        <v>490</v>
      </c>
      <c r="C10067" s="68" t="s">
        <v>145</v>
      </c>
      <c r="D10067" s="68" t="s">
        <v>287</v>
      </c>
      <c r="E10067" s="68" t="s">
        <v>531</v>
      </c>
      <c r="F10067" s="68" t="s">
        <v>360</v>
      </c>
      <c r="G10067" s="68" t="s">
        <v>79</v>
      </c>
      <c r="H10067" s="68" t="s">
        <v>392</v>
      </c>
      <c r="I10067" s="68" t="s">
        <v>639</v>
      </c>
      <c r="J10067" s="65">
        <v>38</v>
      </c>
      <c r="K10067" s="65">
        <v>85</v>
      </c>
      <c r="L10067" s="65">
        <v>809</v>
      </c>
      <c r="M10067" s="65" t="s">
        <v>394</v>
      </c>
    </row>
    <row r="10068" spans="1:13" ht="12.75" customHeight="1">
      <c r="A10068" s="65" t="str">
        <f>IF(ROW()=1,"KEY",IF(ISNA(VLOOKUP(B10068,車名対応マスタ!B:D,3,FALSE)),"",IF(VLOOKUP(B10068,車名対応マスタ!B:D,3,FALSE)="","",$D10068&amp;" "&amp;IF($G10068="9","J","O")&amp;" "&amp;$I10068&amp;" "&amp;IF($I10068&lt;=TEXT(★完成資料!$A$1,"yyyymm"),TEXT(★完成資料!$A$1,"yyyymm"),"999999")&amp; " " &amp; LEFT(F10068 &amp; "          ",10))))</f>
        <v xml:space="preserve">T O 202202 yyyy00 HV        </v>
      </c>
      <c r="B10068" s="68" t="s">
        <v>490</v>
      </c>
      <c r="C10068" s="68" t="s">
        <v>145</v>
      </c>
      <c r="D10068" s="68" t="s">
        <v>287</v>
      </c>
      <c r="E10068" s="68" t="s">
        <v>531</v>
      </c>
      <c r="F10068" s="68" t="s">
        <v>360</v>
      </c>
      <c r="G10068" s="68" t="s">
        <v>79</v>
      </c>
      <c r="H10068" s="68" t="s">
        <v>392</v>
      </c>
      <c r="I10068" s="68" t="s">
        <v>640</v>
      </c>
      <c r="J10068" s="65">
        <v>59</v>
      </c>
      <c r="K10068" s="65">
        <v>58</v>
      </c>
      <c r="L10068" s="65">
        <v>809</v>
      </c>
      <c r="M10068" s="65" t="s">
        <v>394</v>
      </c>
    </row>
    <row r="10069" spans="1:13" ht="12.75" customHeight="1">
      <c r="A10069" s="65" t="str">
        <f>IF(ROW()=1,"KEY",IF(ISNA(VLOOKUP(B10069,車名対応マスタ!B:D,3,FALSE)),"",IF(VLOOKUP(B10069,車名対応マスタ!B:D,3,FALSE)="","",$D10069&amp;" "&amp;IF($G10069="9","J","O")&amp;" "&amp;$I10069&amp;" "&amp;IF($I10069&lt;=TEXT(★完成資料!$A$1,"yyyymm"),TEXT(★完成資料!$A$1,"yyyymm"),"999999")&amp; " " &amp; LEFT(F10069 &amp; "          ",10))))</f>
        <v xml:space="preserve">T O 202203 yyyy00 HV        </v>
      </c>
      <c r="B10069" s="68" t="s">
        <v>490</v>
      </c>
      <c r="C10069" s="68" t="s">
        <v>145</v>
      </c>
      <c r="D10069" s="68" t="s">
        <v>287</v>
      </c>
      <c r="E10069" s="68" t="s">
        <v>531</v>
      </c>
      <c r="F10069" s="68" t="s">
        <v>360</v>
      </c>
      <c r="G10069" s="68" t="s">
        <v>79</v>
      </c>
      <c r="H10069" s="68" t="s">
        <v>392</v>
      </c>
      <c r="I10069" s="68" t="s">
        <v>641</v>
      </c>
      <c r="J10069" s="65">
        <v>7</v>
      </c>
      <c r="K10069" s="65">
        <v>83</v>
      </c>
      <c r="L10069" s="65">
        <v>809</v>
      </c>
      <c r="M10069" s="65" t="s">
        <v>394</v>
      </c>
    </row>
    <row r="10070" spans="1:13" ht="12.75" customHeight="1">
      <c r="A10070" s="65" t="str">
        <f>IF(ROW()=1,"KEY",IF(ISNA(VLOOKUP(B10070,車名対応マスタ!B:D,3,FALSE)),"",IF(VLOOKUP(B10070,車名対応マスタ!B:D,3,FALSE)="","",$D10070&amp;" "&amp;IF($G10070="9","J","O")&amp;" "&amp;$I10070&amp;" "&amp;IF($I10070&lt;=TEXT(★完成資料!$A$1,"yyyymm"),TEXT(★完成資料!$A$1,"yyyymm"),"999999")&amp; " " &amp; LEFT(F10070 &amp; "          ",10))))</f>
        <v xml:space="preserve">T O 202204 yyyy00 HV        </v>
      </c>
      <c r="B10070" s="68" t="s">
        <v>490</v>
      </c>
      <c r="C10070" s="68" t="s">
        <v>145</v>
      </c>
      <c r="D10070" s="68" t="s">
        <v>287</v>
      </c>
      <c r="E10070" s="68" t="s">
        <v>531</v>
      </c>
      <c r="F10070" s="68" t="s">
        <v>360</v>
      </c>
      <c r="G10070" s="68" t="s">
        <v>79</v>
      </c>
      <c r="H10070" s="68" t="s">
        <v>392</v>
      </c>
      <c r="I10070" s="68" t="s">
        <v>642</v>
      </c>
      <c r="J10070" s="65">
        <v>89</v>
      </c>
      <c r="K10070" s="65">
        <v>102</v>
      </c>
      <c r="L10070" s="65">
        <v>809</v>
      </c>
      <c r="M10070" s="65" t="s">
        <v>394</v>
      </c>
    </row>
    <row r="10071" spans="1:13" ht="12.75" customHeight="1">
      <c r="A10071" s="65" t="str">
        <f>IF(ROW()=1,"KEY",IF(ISNA(VLOOKUP(B10071,車名対応マスタ!B:D,3,FALSE)),"",IF(VLOOKUP(B10071,車名対応マスタ!B:D,3,FALSE)="","",$D10071&amp;" "&amp;IF($G10071="9","J","O")&amp;" "&amp;$I10071&amp;" "&amp;IF($I10071&lt;=TEXT(★完成資料!$A$1,"yyyymm"),TEXT(★完成資料!$A$1,"yyyymm"),"999999")&amp; " " &amp; LEFT(F10071 &amp; "          ",10))))</f>
        <v xml:space="preserve">T O 202205 yyyy00 HV        </v>
      </c>
      <c r="B10071" s="68" t="s">
        <v>490</v>
      </c>
      <c r="C10071" s="68" t="s">
        <v>145</v>
      </c>
      <c r="D10071" s="68" t="s">
        <v>287</v>
      </c>
      <c r="E10071" s="68" t="s">
        <v>531</v>
      </c>
      <c r="F10071" s="68" t="s">
        <v>360</v>
      </c>
      <c r="G10071" s="68" t="s">
        <v>79</v>
      </c>
      <c r="H10071" s="68" t="s">
        <v>392</v>
      </c>
      <c r="I10071" s="68" t="s">
        <v>647</v>
      </c>
      <c r="J10071" s="65">
        <v>80</v>
      </c>
      <c r="K10071" s="65">
        <v>53</v>
      </c>
      <c r="L10071" s="65">
        <v>809</v>
      </c>
      <c r="M10071" s="65" t="s">
        <v>394</v>
      </c>
    </row>
    <row r="10072" spans="1:13" ht="12.75" customHeight="1">
      <c r="A10072" s="65" t="str">
        <f>IF(ROW()=1,"KEY",IF(ISNA(VLOOKUP(B10072,車名対応マスタ!B:D,3,FALSE)),"",IF(VLOOKUP(B10072,車名対応マスタ!B:D,3,FALSE)="","",$D10072&amp;" "&amp;IF($G10072="9","J","O")&amp;" "&amp;$I10072&amp;" "&amp;IF($I10072&lt;=TEXT(★完成資料!$A$1,"yyyymm"),TEXT(★完成資料!$A$1,"yyyymm"),"999999")&amp; " " &amp; LEFT(F10072 &amp; "          ",10))))</f>
        <v xml:space="preserve">T O 202206 yyyy00 HV        </v>
      </c>
      <c r="B10072" s="68" t="s">
        <v>490</v>
      </c>
      <c r="C10072" s="68" t="s">
        <v>145</v>
      </c>
      <c r="D10072" s="68" t="s">
        <v>287</v>
      </c>
      <c r="E10072" s="68" t="s">
        <v>531</v>
      </c>
      <c r="F10072" s="68" t="s">
        <v>360</v>
      </c>
      <c r="G10072" s="68" t="s">
        <v>79</v>
      </c>
      <c r="H10072" s="68" t="s">
        <v>392</v>
      </c>
      <c r="I10072" s="68" t="s">
        <v>652</v>
      </c>
      <c r="J10072" s="65">
        <v>63</v>
      </c>
      <c r="K10072" s="65">
        <v>45</v>
      </c>
      <c r="L10072" s="65">
        <v>809</v>
      </c>
      <c r="M10072" s="65" t="s">
        <v>394</v>
      </c>
    </row>
    <row r="10073" spans="1:13" ht="12.75" customHeight="1">
      <c r="A10073" s="65" t="str">
        <f>IF(ROW()=1,"KEY",IF(ISNA(VLOOKUP(B10073,車名対応マスタ!B:D,3,FALSE)),"",IF(VLOOKUP(B10073,車名対応マスタ!B:D,3,FALSE)="","",$D10073&amp;" "&amp;IF($G10073="9","J","O")&amp;" "&amp;$I10073&amp;" "&amp;IF($I10073&lt;=TEXT(★完成資料!$A$1,"yyyymm"),TEXT(★完成資料!$A$1,"yyyymm"),"999999")&amp; " " &amp; LEFT(F10073 &amp; "          ",10))))</f>
        <v xml:space="preserve">T O 202207 yyyy00 HV        </v>
      </c>
      <c r="B10073" s="68" t="s">
        <v>490</v>
      </c>
      <c r="C10073" s="68" t="s">
        <v>145</v>
      </c>
      <c r="D10073" s="68" t="s">
        <v>287</v>
      </c>
      <c r="E10073" s="68" t="s">
        <v>531</v>
      </c>
      <c r="F10073" s="68" t="s">
        <v>360</v>
      </c>
      <c r="G10073" s="68" t="s">
        <v>79</v>
      </c>
      <c r="H10073" s="68" t="s">
        <v>392</v>
      </c>
      <c r="I10073" s="68" t="s">
        <v>655</v>
      </c>
      <c r="J10073" s="65">
        <v>98</v>
      </c>
      <c r="K10073" s="65">
        <v>52</v>
      </c>
      <c r="L10073" s="65">
        <v>809</v>
      </c>
      <c r="M10073" s="65" t="s">
        <v>394</v>
      </c>
    </row>
    <row r="10074" spans="1:13" ht="12.75" customHeight="1">
      <c r="A10074" s="65" t="str">
        <f>IF(ROW()=1,"KEY",IF(ISNA(VLOOKUP(B10074,車名対応マスタ!B:D,3,FALSE)),"",IF(VLOOKUP(B10074,車名対応マスタ!B:D,3,FALSE)="","",$D10074&amp;" "&amp;IF($G10074="9","J","O")&amp;" "&amp;$I10074&amp;" "&amp;IF($I10074&lt;=TEXT(★完成資料!$A$1,"yyyymm"),TEXT(★完成資料!$A$1,"yyyymm"),"999999")&amp; " " &amp; LEFT(F10074 &amp; "          ",10))))</f>
        <v xml:space="preserve">T O 202208 yyyy00 HV        </v>
      </c>
      <c r="B10074" s="68" t="s">
        <v>490</v>
      </c>
      <c r="C10074" s="68" t="s">
        <v>145</v>
      </c>
      <c r="D10074" s="68" t="s">
        <v>287</v>
      </c>
      <c r="E10074" s="68" t="s">
        <v>531</v>
      </c>
      <c r="F10074" s="68" t="s">
        <v>360</v>
      </c>
      <c r="G10074" s="68" t="s">
        <v>79</v>
      </c>
      <c r="H10074" s="68" t="s">
        <v>392</v>
      </c>
      <c r="I10074" s="68" t="s">
        <v>656</v>
      </c>
      <c r="J10074" s="65">
        <v>116</v>
      </c>
      <c r="K10074" s="65">
        <v>60</v>
      </c>
      <c r="L10074" s="65">
        <v>809</v>
      </c>
      <c r="M10074" s="65" t="s">
        <v>394</v>
      </c>
    </row>
    <row r="10075" spans="1:13" ht="12.75" customHeight="1">
      <c r="A10075" s="65" t="str">
        <f>IF(ROW()=1,"KEY",IF(ISNA(VLOOKUP(B10075,車名対応マスタ!B:D,3,FALSE)),"",IF(VLOOKUP(B10075,車名対応マスタ!B:D,3,FALSE)="","",$D10075&amp;" "&amp;IF($G10075="9","J","O")&amp;" "&amp;$I10075&amp;" "&amp;IF($I10075&lt;=TEXT(★完成資料!$A$1,"yyyymm"),TEXT(★完成資料!$A$1,"yyyymm"),"999999")&amp; " " &amp; LEFT(F10075 &amp; "          ",10))))</f>
        <v xml:space="preserve">T O 202209 yyyy00 HV        </v>
      </c>
      <c r="B10075" s="68" t="s">
        <v>490</v>
      </c>
      <c r="C10075" s="68" t="s">
        <v>145</v>
      </c>
      <c r="D10075" s="68" t="s">
        <v>287</v>
      </c>
      <c r="E10075" s="68" t="s">
        <v>531</v>
      </c>
      <c r="F10075" s="68" t="s">
        <v>360</v>
      </c>
      <c r="G10075" s="68" t="s">
        <v>79</v>
      </c>
      <c r="H10075" s="68" t="s">
        <v>392</v>
      </c>
      <c r="I10075" s="68" t="s">
        <v>657</v>
      </c>
      <c r="J10075" s="65">
        <v>186</v>
      </c>
      <c r="K10075" s="65">
        <v>117</v>
      </c>
      <c r="L10075" s="65">
        <v>809</v>
      </c>
      <c r="M10075" s="65" t="s">
        <v>394</v>
      </c>
    </row>
    <row r="10076" spans="1:13" ht="12.75" customHeight="1">
      <c r="A10076" s="65" t="str">
        <f>IF(ROW()=1,"KEY",IF(ISNA(VLOOKUP(B10076,車名対応マスタ!B:D,3,FALSE)),"",IF(VLOOKUP(B10076,車名対応マスタ!B:D,3,FALSE)="","",$D10076&amp;" "&amp;IF($G10076="9","J","O")&amp;" "&amp;$I10076&amp;" "&amp;IF($I10076&lt;=TEXT(★完成資料!$A$1,"yyyymm"),TEXT(★完成資料!$A$1,"yyyymm"),"999999")&amp; " " &amp; LEFT(F10076 &amp; "          ",10))))</f>
        <v xml:space="preserve">T O 202210 yyyy00 HV        </v>
      </c>
      <c r="B10076" s="68" t="s">
        <v>490</v>
      </c>
      <c r="C10076" s="68" t="s">
        <v>145</v>
      </c>
      <c r="D10076" s="68" t="s">
        <v>287</v>
      </c>
      <c r="E10076" s="68" t="s">
        <v>531</v>
      </c>
      <c r="F10076" s="68" t="s">
        <v>360</v>
      </c>
      <c r="G10076" s="68" t="s">
        <v>79</v>
      </c>
      <c r="H10076" s="68" t="s">
        <v>392</v>
      </c>
      <c r="I10076" s="68" t="s">
        <v>663</v>
      </c>
      <c r="J10076" s="65">
        <v>237</v>
      </c>
      <c r="K10076" s="65">
        <v>56</v>
      </c>
      <c r="L10076" s="65">
        <v>809</v>
      </c>
      <c r="M10076" s="65" t="s">
        <v>394</v>
      </c>
    </row>
    <row r="10077" spans="1:13" ht="12.75" customHeight="1">
      <c r="A10077" s="65" t="str">
        <f>IF(ROW()=1,"KEY",IF(ISNA(VLOOKUP(B10077,車名対応マスタ!B:D,3,FALSE)),"",IF(VLOOKUP(B10077,車名対応マスタ!B:D,3,FALSE)="","",$D10077&amp;" "&amp;IF($G10077="9","J","O")&amp;" "&amp;$I10077&amp;" "&amp;IF($I10077&lt;=TEXT(★完成資料!$A$1,"yyyymm"),TEXT(★完成資料!$A$1,"yyyymm"),"999999")&amp; " " &amp; LEFT(F10077 &amp; "          ",10))))</f>
        <v xml:space="preserve">T O 202210 yyyy00 HV        </v>
      </c>
      <c r="B10077" s="68" t="s">
        <v>490</v>
      </c>
      <c r="C10077" s="68" t="s">
        <v>145</v>
      </c>
      <c r="D10077" s="68" t="s">
        <v>287</v>
      </c>
      <c r="E10077" s="68" t="s">
        <v>531</v>
      </c>
      <c r="F10077" s="68" t="s">
        <v>360</v>
      </c>
      <c r="G10077" s="68" t="s">
        <v>79</v>
      </c>
      <c r="H10077" s="68" t="s">
        <v>392</v>
      </c>
      <c r="I10077" s="68" t="s">
        <v>663</v>
      </c>
      <c r="J10077" s="65">
        <v>12</v>
      </c>
      <c r="K10077" s="65">
        <v>0</v>
      </c>
      <c r="L10077" s="65">
        <v>817</v>
      </c>
      <c r="M10077" s="65" t="s">
        <v>315</v>
      </c>
    </row>
    <row r="10078" spans="1:13" ht="12.75" customHeight="1">
      <c r="A10078" s="65" t="str">
        <f>IF(ROW()=1,"KEY",IF(ISNA(VLOOKUP(B10078,車名対応マスタ!B:D,3,FALSE)),"",IF(VLOOKUP(B10078,車名対応マスタ!B:D,3,FALSE)="","",$D10078&amp;" "&amp;IF($G10078="9","J","O")&amp;" "&amp;$I10078&amp;" "&amp;IF($I10078&lt;=TEXT(★完成資料!$A$1,"yyyymm"),TEXT(★完成資料!$A$1,"yyyymm"),"999999")&amp; " " &amp; LEFT(F10078 &amp; "          ",10))))</f>
        <v xml:space="preserve">T O 202202 yyyy00 HV        </v>
      </c>
      <c r="B10078" s="68" t="s">
        <v>490</v>
      </c>
      <c r="C10078" s="68" t="s">
        <v>145</v>
      </c>
      <c r="D10078" s="68" t="s">
        <v>287</v>
      </c>
      <c r="E10078" s="68" t="s">
        <v>531</v>
      </c>
      <c r="F10078" s="68" t="s">
        <v>360</v>
      </c>
      <c r="G10078" s="68" t="s">
        <v>79</v>
      </c>
      <c r="H10078" s="68" t="s">
        <v>392</v>
      </c>
      <c r="I10078" s="68" t="s">
        <v>640</v>
      </c>
      <c r="J10078" s="65">
        <v>10</v>
      </c>
      <c r="L10078" s="65">
        <v>824</v>
      </c>
      <c r="M10078" s="65" t="s">
        <v>251</v>
      </c>
    </row>
    <row r="10079" spans="1:13" ht="12.75" customHeight="1">
      <c r="A10079" s="65" t="str">
        <f>IF(ROW()=1,"KEY",IF(ISNA(VLOOKUP(B10079,車名対応マスタ!B:D,3,FALSE)),"",IF(VLOOKUP(B10079,車名対応マスタ!B:D,3,FALSE)="","",$D10079&amp;" "&amp;IF($G10079="9","J","O")&amp;" "&amp;$I10079&amp;" "&amp;IF($I10079&lt;=TEXT(★完成資料!$A$1,"yyyymm"),TEXT(★完成資料!$A$1,"yyyymm"),"999999")&amp; " " &amp; LEFT(F10079 &amp; "          ",10))))</f>
        <v xml:space="preserve">T O 202203 yyyy00 HV        </v>
      </c>
      <c r="B10079" s="68" t="s">
        <v>490</v>
      </c>
      <c r="C10079" s="68" t="s">
        <v>145</v>
      </c>
      <c r="D10079" s="68" t="s">
        <v>287</v>
      </c>
      <c r="E10079" s="68" t="s">
        <v>531</v>
      </c>
      <c r="F10079" s="68" t="s">
        <v>360</v>
      </c>
      <c r="G10079" s="68" t="s">
        <v>79</v>
      </c>
      <c r="H10079" s="68" t="s">
        <v>392</v>
      </c>
      <c r="I10079" s="68" t="s">
        <v>641</v>
      </c>
      <c r="J10079" s="65">
        <v>5</v>
      </c>
      <c r="L10079" s="65">
        <v>824</v>
      </c>
      <c r="M10079" s="65" t="s">
        <v>251</v>
      </c>
    </row>
    <row r="10080" spans="1:13" ht="12.75" customHeight="1">
      <c r="A10080" s="65" t="str">
        <f>IF(ROW()=1,"KEY",IF(ISNA(VLOOKUP(B10080,車名対応マスタ!B:D,3,FALSE)),"",IF(VLOOKUP(B10080,車名対応マスタ!B:D,3,FALSE)="","",$D10080&amp;" "&amp;IF($G10080="9","J","O")&amp;" "&amp;$I10080&amp;" "&amp;IF($I10080&lt;=TEXT(★完成資料!$A$1,"yyyymm"),TEXT(★完成資料!$A$1,"yyyymm"),"999999")&amp; " " &amp; LEFT(F10080 &amp; "          ",10))))</f>
        <v xml:space="preserve">T O 202204 yyyy00 HV        </v>
      </c>
      <c r="B10080" s="68" t="s">
        <v>490</v>
      </c>
      <c r="C10080" s="68" t="s">
        <v>145</v>
      </c>
      <c r="D10080" s="68" t="s">
        <v>287</v>
      </c>
      <c r="E10080" s="68" t="s">
        <v>531</v>
      </c>
      <c r="F10080" s="68" t="s">
        <v>360</v>
      </c>
      <c r="G10080" s="68" t="s">
        <v>79</v>
      </c>
      <c r="H10080" s="68" t="s">
        <v>392</v>
      </c>
      <c r="I10080" s="68" t="s">
        <v>642</v>
      </c>
      <c r="J10080" s="65">
        <v>5</v>
      </c>
      <c r="K10080" s="65">
        <v>0</v>
      </c>
      <c r="L10080" s="65">
        <v>824</v>
      </c>
      <c r="M10080" s="65" t="s">
        <v>251</v>
      </c>
    </row>
    <row r="10081" spans="1:13" ht="12.75" customHeight="1">
      <c r="A10081" s="65" t="str">
        <f>IF(ROW()=1,"KEY",IF(ISNA(VLOOKUP(B10081,車名対応マスタ!B:D,3,FALSE)),"",IF(VLOOKUP(B10081,車名対応マスタ!B:D,3,FALSE)="","",$D10081&amp;" "&amp;IF($G10081="9","J","O")&amp;" "&amp;$I10081&amp;" "&amp;IF($I10081&lt;=TEXT(★完成資料!$A$1,"yyyymm"),TEXT(★完成資料!$A$1,"yyyymm"),"999999")&amp; " " &amp; LEFT(F10081 &amp; "          ",10))))</f>
        <v xml:space="preserve">T O 202205 yyyy00 HV        </v>
      </c>
      <c r="B10081" s="68" t="s">
        <v>490</v>
      </c>
      <c r="C10081" s="68" t="s">
        <v>145</v>
      </c>
      <c r="D10081" s="68" t="s">
        <v>287</v>
      </c>
      <c r="E10081" s="68" t="s">
        <v>531</v>
      </c>
      <c r="F10081" s="68" t="s">
        <v>360</v>
      </c>
      <c r="G10081" s="68" t="s">
        <v>79</v>
      </c>
      <c r="H10081" s="68" t="s">
        <v>392</v>
      </c>
      <c r="I10081" s="68" t="s">
        <v>647</v>
      </c>
      <c r="J10081" s="65">
        <v>16</v>
      </c>
      <c r="K10081" s="65">
        <v>0</v>
      </c>
      <c r="L10081" s="65">
        <v>824</v>
      </c>
      <c r="M10081" s="65" t="s">
        <v>251</v>
      </c>
    </row>
    <row r="10082" spans="1:13" ht="12.75" customHeight="1">
      <c r="A10082" s="65" t="str">
        <f>IF(ROW()=1,"KEY",IF(ISNA(VLOOKUP(B10082,車名対応マスタ!B:D,3,FALSE)),"",IF(VLOOKUP(B10082,車名対応マスタ!B:D,3,FALSE)="","",$D10082&amp;" "&amp;IF($G10082="9","J","O")&amp;" "&amp;$I10082&amp;" "&amp;IF($I10082&lt;=TEXT(★完成資料!$A$1,"yyyymm"),TEXT(★完成資料!$A$1,"yyyymm"),"999999")&amp; " " &amp; LEFT(F10082 &amp; "          ",10))))</f>
        <v xml:space="preserve">T O 202206 yyyy00 HV        </v>
      </c>
      <c r="B10082" s="68" t="s">
        <v>490</v>
      </c>
      <c r="C10082" s="68" t="s">
        <v>145</v>
      </c>
      <c r="D10082" s="68" t="s">
        <v>287</v>
      </c>
      <c r="E10082" s="68" t="s">
        <v>531</v>
      </c>
      <c r="F10082" s="68" t="s">
        <v>360</v>
      </c>
      <c r="G10082" s="68" t="s">
        <v>79</v>
      </c>
      <c r="H10082" s="68" t="s">
        <v>392</v>
      </c>
      <c r="I10082" s="68" t="s">
        <v>652</v>
      </c>
      <c r="J10082" s="65">
        <v>11</v>
      </c>
      <c r="K10082" s="65">
        <v>0</v>
      </c>
      <c r="L10082" s="65">
        <v>824</v>
      </c>
      <c r="M10082" s="65" t="s">
        <v>251</v>
      </c>
    </row>
    <row r="10083" spans="1:13" ht="12.75" customHeight="1">
      <c r="A10083" s="65" t="str">
        <f>IF(ROW()=1,"KEY",IF(ISNA(VLOOKUP(B10083,車名対応マスタ!B:D,3,FALSE)),"",IF(VLOOKUP(B10083,車名対応マスタ!B:D,3,FALSE)="","",$D10083&amp;" "&amp;IF($G10083="9","J","O")&amp;" "&amp;$I10083&amp;" "&amp;IF($I10083&lt;=TEXT(★完成資料!$A$1,"yyyymm"),TEXT(★完成資料!$A$1,"yyyymm"),"999999")&amp; " " &amp; LEFT(F10083 &amp; "          ",10))))</f>
        <v xml:space="preserve">T O 202207 yyyy00 HV        </v>
      </c>
      <c r="B10083" s="68" t="s">
        <v>490</v>
      </c>
      <c r="C10083" s="68" t="s">
        <v>145</v>
      </c>
      <c r="D10083" s="68" t="s">
        <v>287</v>
      </c>
      <c r="E10083" s="68" t="s">
        <v>531</v>
      </c>
      <c r="F10083" s="68" t="s">
        <v>360</v>
      </c>
      <c r="G10083" s="68" t="s">
        <v>79</v>
      </c>
      <c r="H10083" s="68" t="s">
        <v>392</v>
      </c>
      <c r="I10083" s="68" t="s">
        <v>655</v>
      </c>
      <c r="J10083" s="65">
        <v>21</v>
      </c>
      <c r="K10083" s="65">
        <v>0</v>
      </c>
      <c r="L10083" s="65">
        <v>824</v>
      </c>
      <c r="M10083" s="65" t="s">
        <v>251</v>
      </c>
    </row>
    <row r="10084" spans="1:13" ht="12.75" customHeight="1">
      <c r="A10084" s="65" t="str">
        <f>IF(ROW()=1,"KEY",IF(ISNA(VLOOKUP(B10084,車名対応マスタ!B:D,3,FALSE)),"",IF(VLOOKUP(B10084,車名対応マスタ!B:D,3,FALSE)="","",$D10084&amp;" "&amp;IF($G10084="9","J","O")&amp;" "&amp;$I10084&amp;" "&amp;IF($I10084&lt;=TEXT(★完成資料!$A$1,"yyyymm"),TEXT(★完成資料!$A$1,"yyyymm"),"999999")&amp; " " &amp; LEFT(F10084 &amp; "          ",10))))</f>
        <v xml:space="preserve">T O 202208 yyyy00 HV        </v>
      </c>
      <c r="B10084" s="68" t="s">
        <v>490</v>
      </c>
      <c r="C10084" s="68" t="s">
        <v>145</v>
      </c>
      <c r="D10084" s="68" t="s">
        <v>287</v>
      </c>
      <c r="E10084" s="68" t="s">
        <v>531</v>
      </c>
      <c r="F10084" s="68" t="s">
        <v>360</v>
      </c>
      <c r="G10084" s="68" t="s">
        <v>79</v>
      </c>
      <c r="H10084" s="68" t="s">
        <v>392</v>
      </c>
      <c r="I10084" s="68" t="s">
        <v>656</v>
      </c>
      <c r="J10084" s="65">
        <v>1</v>
      </c>
      <c r="K10084" s="65">
        <v>0</v>
      </c>
      <c r="L10084" s="65">
        <v>824</v>
      </c>
      <c r="M10084" s="65" t="s">
        <v>251</v>
      </c>
    </row>
    <row r="10085" spans="1:13" ht="12.75" customHeight="1">
      <c r="A10085" s="65" t="str">
        <f>IF(ROW()=1,"KEY",IF(ISNA(VLOOKUP(B10085,車名対応マスタ!B:D,3,FALSE)),"",IF(VLOOKUP(B10085,車名対応マスタ!B:D,3,FALSE)="","",$D10085&amp;" "&amp;IF($G10085="9","J","O")&amp;" "&amp;$I10085&amp;" "&amp;IF($I10085&lt;=TEXT(★完成資料!$A$1,"yyyymm"),TEXT(★完成資料!$A$1,"yyyymm"),"999999")&amp; " " &amp; LEFT(F10085 &amp; "          ",10))))</f>
        <v xml:space="preserve">T O 202209 yyyy00 HV        </v>
      </c>
      <c r="B10085" s="68" t="s">
        <v>490</v>
      </c>
      <c r="C10085" s="68" t="s">
        <v>145</v>
      </c>
      <c r="D10085" s="68" t="s">
        <v>287</v>
      </c>
      <c r="E10085" s="68" t="s">
        <v>531</v>
      </c>
      <c r="F10085" s="68" t="s">
        <v>360</v>
      </c>
      <c r="G10085" s="68" t="s">
        <v>79</v>
      </c>
      <c r="H10085" s="68" t="s">
        <v>392</v>
      </c>
      <c r="I10085" s="68" t="s">
        <v>657</v>
      </c>
      <c r="J10085" s="65">
        <v>9</v>
      </c>
      <c r="K10085" s="65">
        <v>12</v>
      </c>
      <c r="L10085" s="65">
        <v>824</v>
      </c>
      <c r="M10085" s="65" t="s">
        <v>251</v>
      </c>
    </row>
    <row r="10086" spans="1:13" ht="12.75" customHeight="1">
      <c r="A10086" s="65" t="str">
        <f>IF(ROW()=1,"KEY",IF(ISNA(VLOOKUP(B10086,車名対応マスタ!B:D,3,FALSE)),"",IF(VLOOKUP(B10086,車名対応マスタ!B:D,3,FALSE)="","",$D10086&amp;" "&amp;IF($G10086="9","J","O")&amp;" "&amp;$I10086&amp;" "&amp;IF($I10086&lt;=TEXT(★完成資料!$A$1,"yyyymm"),TEXT(★完成資料!$A$1,"yyyymm"),"999999")&amp; " " &amp; LEFT(F10086 &amp; "          ",10))))</f>
        <v xml:space="preserve">T O 202210 yyyy00 HV        </v>
      </c>
      <c r="B10086" s="68" t="s">
        <v>490</v>
      </c>
      <c r="C10086" s="68" t="s">
        <v>145</v>
      </c>
      <c r="D10086" s="68" t="s">
        <v>287</v>
      </c>
      <c r="E10086" s="68" t="s">
        <v>531</v>
      </c>
      <c r="F10086" s="68" t="s">
        <v>360</v>
      </c>
      <c r="G10086" s="68" t="s">
        <v>79</v>
      </c>
      <c r="H10086" s="68" t="s">
        <v>392</v>
      </c>
      <c r="I10086" s="68" t="s">
        <v>663</v>
      </c>
      <c r="J10086" s="65">
        <v>0</v>
      </c>
      <c r="K10086" s="65">
        <v>1</v>
      </c>
      <c r="L10086" s="65">
        <v>824</v>
      </c>
      <c r="M10086" s="65" t="s">
        <v>251</v>
      </c>
    </row>
    <row r="10087" spans="1:13" ht="12.75" customHeight="1">
      <c r="A10087" s="65" t="str">
        <f>IF(ROW()=1,"KEY",IF(ISNA(VLOOKUP(B10087,車名対応マスタ!B:D,3,FALSE)),"",IF(VLOOKUP(B10087,車名対応マスタ!B:D,3,FALSE)="","",$D10087&amp;" "&amp;IF($G10087="9","J","O")&amp;" "&amp;$I10087&amp;" "&amp;IF($I10087&lt;=TEXT(★完成資料!$A$1,"yyyymm"),TEXT(★完成資料!$A$1,"yyyymm"),"999999")&amp; " " &amp; LEFT(F10087 &amp; "          ",10))))</f>
        <v xml:space="preserve">T O 202202 yyyy00 HV        </v>
      </c>
      <c r="B10087" s="68" t="s">
        <v>490</v>
      </c>
      <c r="C10087" s="68" t="s">
        <v>145</v>
      </c>
      <c r="D10087" s="68" t="s">
        <v>287</v>
      </c>
      <c r="E10087" s="68" t="s">
        <v>531</v>
      </c>
      <c r="F10087" s="68" t="s">
        <v>360</v>
      </c>
      <c r="G10087" s="68" t="s">
        <v>80</v>
      </c>
      <c r="H10087" s="68" t="s">
        <v>395</v>
      </c>
      <c r="I10087" s="68" t="s">
        <v>640</v>
      </c>
      <c r="J10087" s="65">
        <v>5</v>
      </c>
      <c r="L10087" s="65">
        <v>448</v>
      </c>
      <c r="M10087" s="65" t="s">
        <v>400</v>
      </c>
    </row>
    <row r="10088" spans="1:13" ht="12.75" customHeight="1">
      <c r="A10088" s="65" t="str">
        <f>IF(ROW()=1,"KEY",IF(ISNA(VLOOKUP(B10088,車名対応マスタ!B:D,3,FALSE)),"",IF(VLOOKUP(B10088,車名対応マスタ!B:D,3,FALSE)="","",$D10088&amp;" "&amp;IF($G10088="9","J","O")&amp;" "&amp;$I10088&amp;" "&amp;IF($I10088&lt;=TEXT(★完成資料!$A$1,"yyyymm"),TEXT(★完成資料!$A$1,"yyyymm"),"999999")&amp; " " &amp; LEFT(F10088 &amp; "          ",10))))</f>
        <v xml:space="preserve">T O 202203 yyyy00 HV        </v>
      </c>
      <c r="B10088" s="68" t="s">
        <v>490</v>
      </c>
      <c r="C10088" s="68" t="s">
        <v>145</v>
      </c>
      <c r="D10088" s="68" t="s">
        <v>287</v>
      </c>
      <c r="E10088" s="68" t="s">
        <v>531</v>
      </c>
      <c r="F10088" s="68" t="s">
        <v>360</v>
      </c>
      <c r="G10088" s="68" t="s">
        <v>80</v>
      </c>
      <c r="H10088" s="68" t="s">
        <v>395</v>
      </c>
      <c r="I10088" s="68" t="s">
        <v>641</v>
      </c>
      <c r="J10088" s="65">
        <v>1</v>
      </c>
      <c r="L10088" s="65">
        <v>448</v>
      </c>
      <c r="M10088" s="65" t="s">
        <v>400</v>
      </c>
    </row>
    <row r="10089" spans="1:13" ht="12.75" customHeight="1">
      <c r="A10089" s="65" t="str">
        <f>IF(ROW()=1,"KEY",IF(ISNA(VLOOKUP(B10089,車名対応マスタ!B:D,3,FALSE)),"",IF(VLOOKUP(B10089,車名対応マスタ!B:D,3,FALSE)="","",$D10089&amp;" "&amp;IF($G10089="9","J","O")&amp;" "&amp;$I10089&amp;" "&amp;IF($I10089&lt;=TEXT(★完成資料!$A$1,"yyyymm"),TEXT(★完成資料!$A$1,"yyyymm"),"999999")&amp; " " &amp; LEFT(F10089 &amp; "          ",10))))</f>
        <v xml:space="preserve">T O 202204 yyyy00 HV        </v>
      </c>
      <c r="B10089" s="68" t="s">
        <v>490</v>
      </c>
      <c r="C10089" s="68" t="s">
        <v>145</v>
      </c>
      <c r="D10089" s="68" t="s">
        <v>287</v>
      </c>
      <c r="E10089" s="68" t="s">
        <v>531</v>
      </c>
      <c r="F10089" s="68" t="s">
        <v>360</v>
      </c>
      <c r="G10089" s="68" t="s">
        <v>80</v>
      </c>
      <c r="H10089" s="68" t="s">
        <v>395</v>
      </c>
      <c r="I10089" s="68" t="s">
        <v>642</v>
      </c>
      <c r="J10089" s="65">
        <v>4</v>
      </c>
      <c r="L10089" s="65">
        <v>448</v>
      </c>
      <c r="M10089" s="65" t="s">
        <v>400</v>
      </c>
    </row>
    <row r="10090" spans="1:13" ht="12.75" customHeight="1">
      <c r="A10090" s="65" t="str">
        <f>IF(ROW()=1,"KEY",IF(ISNA(VLOOKUP(B10090,車名対応マスタ!B:D,3,FALSE)),"",IF(VLOOKUP(B10090,車名対応マスタ!B:D,3,FALSE)="","",$D10090&amp;" "&amp;IF($G10090="9","J","O")&amp;" "&amp;$I10090&amp;" "&amp;IF($I10090&lt;=TEXT(★完成資料!$A$1,"yyyymm"),TEXT(★完成資料!$A$1,"yyyymm"),"999999")&amp; " " &amp; LEFT(F10090 &amp; "          ",10))))</f>
        <v xml:space="preserve">T O 202205 yyyy00 HV        </v>
      </c>
      <c r="B10090" s="68" t="s">
        <v>490</v>
      </c>
      <c r="C10090" s="68" t="s">
        <v>145</v>
      </c>
      <c r="D10090" s="68" t="s">
        <v>287</v>
      </c>
      <c r="E10090" s="68" t="s">
        <v>531</v>
      </c>
      <c r="F10090" s="68" t="s">
        <v>360</v>
      </c>
      <c r="G10090" s="68" t="s">
        <v>80</v>
      </c>
      <c r="H10090" s="68" t="s">
        <v>395</v>
      </c>
      <c r="I10090" s="68" t="s">
        <v>647</v>
      </c>
      <c r="J10090" s="65">
        <v>12</v>
      </c>
      <c r="L10090" s="65">
        <v>448</v>
      </c>
      <c r="M10090" s="65" t="s">
        <v>400</v>
      </c>
    </row>
    <row r="10091" spans="1:13" ht="12.75" customHeight="1">
      <c r="A10091" s="65" t="str">
        <f>IF(ROW()=1,"KEY",IF(ISNA(VLOOKUP(B10091,車名対応マスタ!B:D,3,FALSE)),"",IF(VLOOKUP(B10091,車名対応マスタ!B:D,3,FALSE)="","",$D10091&amp;" "&amp;IF($G10091="9","J","O")&amp;" "&amp;$I10091&amp;" "&amp;IF($I10091&lt;=TEXT(★完成資料!$A$1,"yyyymm"),TEXT(★完成資料!$A$1,"yyyymm"),"999999")&amp; " " &amp; LEFT(F10091 &amp; "          ",10))))</f>
        <v xml:space="preserve">T O 202206 yyyy00 HV        </v>
      </c>
      <c r="B10091" s="68" t="s">
        <v>490</v>
      </c>
      <c r="C10091" s="68" t="s">
        <v>145</v>
      </c>
      <c r="D10091" s="68" t="s">
        <v>287</v>
      </c>
      <c r="E10091" s="68" t="s">
        <v>531</v>
      </c>
      <c r="F10091" s="68" t="s">
        <v>360</v>
      </c>
      <c r="G10091" s="68" t="s">
        <v>80</v>
      </c>
      <c r="H10091" s="68" t="s">
        <v>395</v>
      </c>
      <c r="I10091" s="68" t="s">
        <v>652</v>
      </c>
      <c r="J10091" s="65">
        <v>6</v>
      </c>
      <c r="L10091" s="65">
        <v>448</v>
      </c>
      <c r="M10091" s="65" t="s">
        <v>400</v>
      </c>
    </row>
    <row r="10092" spans="1:13" ht="12.75" customHeight="1">
      <c r="A10092" s="65" t="str">
        <f>IF(ROW()=1,"KEY",IF(ISNA(VLOOKUP(B10092,車名対応マスタ!B:D,3,FALSE)),"",IF(VLOOKUP(B10092,車名対応マスタ!B:D,3,FALSE)="","",$D10092&amp;" "&amp;IF($G10092="9","J","O")&amp;" "&amp;$I10092&amp;" "&amp;IF($I10092&lt;=TEXT(★完成資料!$A$1,"yyyymm"),TEXT(★完成資料!$A$1,"yyyymm"),"999999")&amp; " " &amp; LEFT(F10092 &amp; "          ",10))))</f>
        <v xml:space="preserve">T O 202207 yyyy00 HV        </v>
      </c>
      <c r="B10092" s="68" t="s">
        <v>490</v>
      </c>
      <c r="C10092" s="68" t="s">
        <v>145</v>
      </c>
      <c r="D10092" s="68" t="s">
        <v>287</v>
      </c>
      <c r="E10092" s="68" t="s">
        <v>531</v>
      </c>
      <c r="F10092" s="68" t="s">
        <v>360</v>
      </c>
      <c r="G10092" s="68" t="s">
        <v>80</v>
      </c>
      <c r="H10092" s="68" t="s">
        <v>395</v>
      </c>
      <c r="I10092" s="68" t="s">
        <v>655</v>
      </c>
      <c r="J10092" s="65">
        <v>3</v>
      </c>
      <c r="L10092" s="65">
        <v>448</v>
      </c>
      <c r="M10092" s="65" t="s">
        <v>400</v>
      </c>
    </row>
    <row r="10093" spans="1:13" ht="12.75" customHeight="1">
      <c r="A10093" s="65" t="str">
        <f>IF(ROW()=1,"KEY",IF(ISNA(VLOOKUP(B10093,車名対応マスタ!B:D,3,FALSE)),"",IF(VLOOKUP(B10093,車名対応マスタ!B:D,3,FALSE)="","",$D10093&amp;" "&amp;IF($G10093="9","J","O")&amp;" "&amp;$I10093&amp;" "&amp;IF($I10093&lt;=TEXT(★完成資料!$A$1,"yyyymm"),TEXT(★完成資料!$A$1,"yyyymm"),"999999")&amp; " " &amp; LEFT(F10093 &amp; "          ",10))))</f>
        <v xml:space="preserve">T O 202208 yyyy00 HV        </v>
      </c>
      <c r="B10093" s="68" t="s">
        <v>490</v>
      </c>
      <c r="C10093" s="68" t="s">
        <v>145</v>
      </c>
      <c r="D10093" s="68" t="s">
        <v>287</v>
      </c>
      <c r="E10093" s="68" t="s">
        <v>531</v>
      </c>
      <c r="F10093" s="68" t="s">
        <v>360</v>
      </c>
      <c r="G10093" s="68" t="s">
        <v>80</v>
      </c>
      <c r="H10093" s="68" t="s">
        <v>395</v>
      </c>
      <c r="I10093" s="68" t="s">
        <v>656</v>
      </c>
      <c r="J10093" s="65">
        <v>16</v>
      </c>
      <c r="L10093" s="65">
        <v>448</v>
      </c>
      <c r="M10093" s="65" t="s">
        <v>400</v>
      </c>
    </row>
    <row r="10094" spans="1:13" ht="12.75" customHeight="1">
      <c r="A10094" s="65" t="str">
        <f>IF(ROW()=1,"KEY",IF(ISNA(VLOOKUP(B10094,車名対応マスタ!B:D,3,FALSE)),"",IF(VLOOKUP(B10094,車名対応マスタ!B:D,3,FALSE)="","",$D10094&amp;" "&amp;IF($G10094="9","J","O")&amp;" "&amp;$I10094&amp;" "&amp;IF($I10094&lt;=TEXT(★完成資料!$A$1,"yyyymm"),TEXT(★完成資料!$A$1,"yyyymm"),"999999")&amp; " " &amp; LEFT(F10094 &amp; "          ",10))))</f>
        <v xml:space="preserve">T O 202209 yyyy00 HV        </v>
      </c>
      <c r="B10094" s="68" t="s">
        <v>490</v>
      </c>
      <c r="C10094" s="68" t="s">
        <v>145</v>
      </c>
      <c r="D10094" s="68" t="s">
        <v>287</v>
      </c>
      <c r="E10094" s="68" t="s">
        <v>531</v>
      </c>
      <c r="F10094" s="68" t="s">
        <v>360</v>
      </c>
      <c r="G10094" s="68" t="s">
        <v>80</v>
      </c>
      <c r="H10094" s="68" t="s">
        <v>395</v>
      </c>
      <c r="I10094" s="68" t="s">
        <v>657</v>
      </c>
      <c r="J10094" s="65">
        <v>12</v>
      </c>
      <c r="L10094" s="65">
        <v>448</v>
      </c>
      <c r="M10094" s="65" t="s">
        <v>400</v>
      </c>
    </row>
    <row r="10095" spans="1:13" ht="12.75" customHeight="1">
      <c r="A10095" s="65" t="str">
        <f>IF(ROW()=1,"KEY",IF(ISNA(VLOOKUP(B10095,車名対応マスタ!B:D,3,FALSE)),"",IF(VLOOKUP(B10095,車名対応マスタ!B:D,3,FALSE)="","",$D10095&amp;" "&amp;IF($G10095="9","J","O")&amp;" "&amp;$I10095&amp;" "&amp;IF($I10095&lt;=TEXT(★完成資料!$A$1,"yyyymm"),TEXT(★完成資料!$A$1,"yyyymm"),"999999")&amp; " " &amp; LEFT(F10095 &amp; "          ",10))))</f>
        <v xml:space="preserve">T O 202210 yyyy00 HV        </v>
      </c>
      <c r="B10095" s="68" t="s">
        <v>490</v>
      </c>
      <c r="C10095" s="68" t="s">
        <v>145</v>
      </c>
      <c r="D10095" s="68" t="s">
        <v>287</v>
      </c>
      <c r="E10095" s="68" t="s">
        <v>531</v>
      </c>
      <c r="F10095" s="68" t="s">
        <v>360</v>
      </c>
      <c r="G10095" s="68" t="s">
        <v>80</v>
      </c>
      <c r="H10095" s="68" t="s">
        <v>395</v>
      </c>
      <c r="I10095" s="68" t="s">
        <v>663</v>
      </c>
      <c r="J10095" s="65">
        <v>5</v>
      </c>
      <c r="L10095" s="65">
        <v>448</v>
      </c>
      <c r="M10095" s="65" t="s">
        <v>400</v>
      </c>
    </row>
    <row r="10096" spans="1:13" ht="12.75" customHeight="1">
      <c r="A10096" s="65" t="str">
        <f>IF(ROW()=1,"KEY",IF(ISNA(VLOOKUP(B10096,車名対応マスタ!B:D,3,FALSE)),"",IF(VLOOKUP(B10096,車名対応マスタ!B:D,3,FALSE)="","",$D10096&amp;" "&amp;IF($G10096="9","J","O")&amp;" "&amp;$I10096&amp;" "&amp;IF($I10096&lt;=TEXT(★完成資料!$A$1,"yyyymm"),TEXT(★完成資料!$A$1,"yyyymm"),"999999")&amp; " " &amp; LEFT(F10096 &amp; "          ",10))))</f>
        <v xml:space="preserve">T O 202201 yyyy00 HV        </v>
      </c>
      <c r="B10096" s="68" t="s">
        <v>490</v>
      </c>
      <c r="C10096" s="68" t="s">
        <v>145</v>
      </c>
      <c r="D10096" s="68" t="s">
        <v>287</v>
      </c>
      <c r="E10096" s="68" t="s">
        <v>531</v>
      </c>
      <c r="F10096" s="68" t="s">
        <v>360</v>
      </c>
      <c r="G10096" s="68" t="s">
        <v>80</v>
      </c>
      <c r="H10096" s="68" t="s">
        <v>395</v>
      </c>
      <c r="I10096" s="68" t="s">
        <v>639</v>
      </c>
      <c r="J10096" s="65">
        <v>670</v>
      </c>
      <c r="L10096" s="65">
        <v>607</v>
      </c>
      <c r="M10096" s="65" t="s">
        <v>401</v>
      </c>
    </row>
    <row r="10097" spans="1:13" ht="12.75" customHeight="1">
      <c r="A10097" s="65" t="str">
        <f>IF(ROW()=1,"KEY",IF(ISNA(VLOOKUP(B10097,車名対応マスタ!B:D,3,FALSE)),"",IF(VLOOKUP(B10097,車名対応マスタ!B:D,3,FALSE)="","",$D10097&amp;" "&amp;IF($G10097="9","J","O")&amp;" "&amp;$I10097&amp;" "&amp;IF($I10097&lt;=TEXT(★完成資料!$A$1,"yyyymm"),TEXT(★完成資料!$A$1,"yyyymm"),"999999")&amp; " " &amp; LEFT(F10097 &amp; "          ",10))))</f>
        <v xml:space="preserve">T O 202202 yyyy00 HV        </v>
      </c>
      <c r="B10097" s="68" t="s">
        <v>490</v>
      </c>
      <c r="C10097" s="68" t="s">
        <v>145</v>
      </c>
      <c r="D10097" s="68" t="s">
        <v>287</v>
      </c>
      <c r="E10097" s="68" t="s">
        <v>531</v>
      </c>
      <c r="F10097" s="68" t="s">
        <v>360</v>
      </c>
      <c r="G10097" s="68" t="s">
        <v>80</v>
      </c>
      <c r="H10097" s="68" t="s">
        <v>395</v>
      </c>
      <c r="I10097" s="68" t="s">
        <v>640</v>
      </c>
      <c r="J10097" s="65">
        <v>706</v>
      </c>
      <c r="L10097" s="65">
        <v>607</v>
      </c>
      <c r="M10097" s="65" t="s">
        <v>401</v>
      </c>
    </row>
    <row r="10098" spans="1:13" ht="12.75" customHeight="1">
      <c r="A10098" s="65" t="str">
        <f>IF(ROW()=1,"KEY",IF(ISNA(VLOOKUP(B10098,車名対応マスタ!B:D,3,FALSE)),"",IF(VLOOKUP(B10098,車名対応マスタ!B:D,3,FALSE)="","",$D10098&amp;" "&amp;IF($G10098="9","J","O")&amp;" "&amp;$I10098&amp;" "&amp;IF($I10098&lt;=TEXT(★完成資料!$A$1,"yyyymm"),TEXT(★完成資料!$A$1,"yyyymm"),"999999")&amp; " " &amp; LEFT(F10098 &amp; "          ",10))))</f>
        <v xml:space="preserve">T O 202203 yyyy00 HV        </v>
      </c>
      <c r="B10098" s="68" t="s">
        <v>490</v>
      </c>
      <c r="C10098" s="68" t="s">
        <v>145</v>
      </c>
      <c r="D10098" s="68" t="s">
        <v>287</v>
      </c>
      <c r="E10098" s="68" t="s">
        <v>531</v>
      </c>
      <c r="F10098" s="68" t="s">
        <v>360</v>
      </c>
      <c r="G10098" s="68" t="s">
        <v>80</v>
      </c>
      <c r="H10098" s="68" t="s">
        <v>395</v>
      </c>
      <c r="I10098" s="68" t="s">
        <v>641</v>
      </c>
      <c r="J10098" s="65">
        <v>419</v>
      </c>
      <c r="L10098" s="65">
        <v>607</v>
      </c>
      <c r="M10098" s="65" t="s">
        <v>401</v>
      </c>
    </row>
    <row r="10099" spans="1:13" ht="12.75" customHeight="1">
      <c r="A10099" s="65" t="str">
        <f>IF(ROW()=1,"KEY",IF(ISNA(VLOOKUP(B10099,車名対応マスタ!B:D,3,FALSE)),"",IF(VLOOKUP(B10099,車名対応マスタ!B:D,3,FALSE)="","",$D10099&amp;" "&amp;IF($G10099="9","J","O")&amp;" "&amp;$I10099&amp;" "&amp;IF($I10099&lt;=TEXT(★完成資料!$A$1,"yyyymm"),TEXT(★完成資料!$A$1,"yyyymm"),"999999")&amp; " " &amp; LEFT(F10099 &amp; "          ",10))))</f>
        <v xml:space="preserve">T O 202204 yyyy00 HV        </v>
      </c>
      <c r="B10099" s="68" t="s">
        <v>490</v>
      </c>
      <c r="C10099" s="68" t="s">
        <v>145</v>
      </c>
      <c r="D10099" s="68" t="s">
        <v>287</v>
      </c>
      <c r="E10099" s="68" t="s">
        <v>531</v>
      </c>
      <c r="F10099" s="68" t="s">
        <v>360</v>
      </c>
      <c r="G10099" s="68" t="s">
        <v>80</v>
      </c>
      <c r="H10099" s="68" t="s">
        <v>395</v>
      </c>
      <c r="I10099" s="68" t="s">
        <v>642</v>
      </c>
      <c r="J10099" s="65">
        <v>492</v>
      </c>
      <c r="L10099" s="65">
        <v>607</v>
      </c>
      <c r="M10099" s="65" t="s">
        <v>401</v>
      </c>
    </row>
    <row r="10100" spans="1:13" ht="12.75" customHeight="1">
      <c r="A10100" s="65" t="str">
        <f>IF(ROW()=1,"KEY",IF(ISNA(VLOOKUP(B10100,車名対応マスタ!B:D,3,FALSE)),"",IF(VLOOKUP(B10100,車名対応マスタ!B:D,3,FALSE)="","",$D10100&amp;" "&amp;IF($G10100="9","J","O")&amp;" "&amp;$I10100&amp;" "&amp;IF($I10100&lt;=TEXT(★完成資料!$A$1,"yyyymm"),TEXT(★完成資料!$A$1,"yyyymm"),"999999")&amp; " " &amp; LEFT(F10100 &amp; "          ",10))))</f>
        <v xml:space="preserve">T O 202205 yyyy00 HV        </v>
      </c>
      <c r="B10100" s="68" t="s">
        <v>490</v>
      </c>
      <c r="C10100" s="68" t="s">
        <v>145</v>
      </c>
      <c r="D10100" s="68" t="s">
        <v>287</v>
      </c>
      <c r="E10100" s="68" t="s">
        <v>531</v>
      </c>
      <c r="F10100" s="68" t="s">
        <v>360</v>
      </c>
      <c r="G10100" s="68" t="s">
        <v>80</v>
      </c>
      <c r="H10100" s="68" t="s">
        <v>395</v>
      </c>
      <c r="I10100" s="68" t="s">
        <v>647</v>
      </c>
      <c r="J10100" s="65">
        <v>610</v>
      </c>
      <c r="L10100" s="65">
        <v>607</v>
      </c>
      <c r="M10100" s="65" t="s">
        <v>401</v>
      </c>
    </row>
    <row r="10101" spans="1:13" ht="12.75" customHeight="1">
      <c r="A10101" s="65" t="str">
        <f>IF(ROW()=1,"KEY",IF(ISNA(VLOOKUP(B10101,車名対応マスタ!B:D,3,FALSE)),"",IF(VLOOKUP(B10101,車名対応マスタ!B:D,3,FALSE)="","",$D10101&amp;" "&amp;IF($G10101="9","J","O")&amp;" "&amp;$I10101&amp;" "&amp;IF($I10101&lt;=TEXT(★完成資料!$A$1,"yyyymm"),TEXT(★完成資料!$A$1,"yyyymm"),"999999")&amp; " " &amp; LEFT(F10101 &amp; "          ",10))))</f>
        <v xml:space="preserve">T O 202206 yyyy00 HV        </v>
      </c>
      <c r="B10101" s="68" t="s">
        <v>490</v>
      </c>
      <c r="C10101" s="68" t="s">
        <v>145</v>
      </c>
      <c r="D10101" s="68" t="s">
        <v>287</v>
      </c>
      <c r="E10101" s="68" t="s">
        <v>531</v>
      </c>
      <c r="F10101" s="68" t="s">
        <v>360</v>
      </c>
      <c r="G10101" s="68" t="s">
        <v>80</v>
      </c>
      <c r="H10101" s="68" t="s">
        <v>395</v>
      </c>
      <c r="I10101" s="68" t="s">
        <v>652</v>
      </c>
      <c r="J10101" s="65">
        <v>605</v>
      </c>
      <c r="L10101" s="65">
        <v>607</v>
      </c>
      <c r="M10101" s="65" t="s">
        <v>401</v>
      </c>
    </row>
    <row r="10102" spans="1:13" ht="12.75" customHeight="1">
      <c r="A10102" s="65" t="str">
        <f>IF(ROW()=1,"KEY",IF(ISNA(VLOOKUP(B10102,車名対応マスタ!B:D,3,FALSE)),"",IF(VLOOKUP(B10102,車名対応マスタ!B:D,3,FALSE)="","",$D10102&amp;" "&amp;IF($G10102="9","J","O")&amp;" "&amp;$I10102&amp;" "&amp;IF($I10102&lt;=TEXT(★完成資料!$A$1,"yyyymm"),TEXT(★完成資料!$A$1,"yyyymm"),"999999")&amp; " " &amp; LEFT(F10102 &amp; "          ",10))))</f>
        <v xml:space="preserve">T O 202207 yyyy00 HV        </v>
      </c>
      <c r="B10102" s="68" t="s">
        <v>490</v>
      </c>
      <c r="C10102" s="68" t="s">
        <v>145</v>
      </c>
      <c r="D10102" s="68" t="s">
        <v>287</v>
      </c>
      <c r="E10102" s="68" t="s">
        <v>531</v>
      </c>
      <c r="F10102" s="68" t="s">
        <v>360</v>
      </c>
      <c r="G10102" s="68" t="s">
        <v>80</v>
      </c>
      <c r="H10102" s="68" t="s">
        <v>395</v>
      </c>
      <c r="I10102" s="68" t="s">
        <v>655</v>
      </c>
      <c r="J10102" s="65">
        <v>714</v>
      </c>
      <c r="L10102" s="65">
        <v>607</v>
      </c>
      <c r="M10102" s="65" t="s">
        <v>401</v>
      </c>
    </row>
    <row r="10103" spans="1:13" ht="12.75" customHeight="1">
      <c r="A10103" s="65" t="str">
        <f>IF(ROW()=1,"KEY",IF(ISNA(VLOOKUP(B10103,車名対応マスタ!B:D,3,FALSE)),"",IF(VLOOKUP(B10103,車名対応マスタ!B:D,3,FALSE)="","",$D10103&amp;" "&amp;IF($G10103="9","J","O")&amp;" "&amp;$I10103&amp;" "&amp;IF($I10103&lt;=TEXT(★完成資料!$A$1,"yyyymm"),TEXT(★完成資料!$A$1,"yyyymm"),"999999")&amp; " " &amp; LEFT(F10103 &amp; "          ",10))))</f>
        <v xml:space="preserve">T O 202208 yyyy00 HV        </v>
      </c>
      <c r="B10103" s="68" t="s">
        <v>490</v>
      </c>
      <c r="C10103" s="68" t="s">
        <v>145</v>
      </c>
      <c r="D10103" s="68" t="s">
        <v>287</v>
      </c>
      <c r="E10103" s="68" t="s">
        <v>531</v>
      </c>
      <c r="F10103" s="68" t="s">
        <v>360</v>
      </c>
      <c r="G10103" s="68" t="s">
        <v>80</v>
      </c>
      <c r="H10103" s="68" t="s">
        <v>395</v>
      </c>
      <c r="I10103" s="68" t="s">
        <v>656</v>
      </c>
      <c r="J10103" s="65">
        <v>555</v>
      </c>
      <c r="L10103" s="65">
        <v>607</v>
      </c>
      <c r="M10103" s="65" t="s">
        <v>401</v>
      </c>
    </row>
    <row r="10104" spans="1:13" ht="12.75" customHeight="1">
      <c r="A10104" s="65" t="str">
        <f>IF(ROW()=1,"KEY",IF(ISNA(VLOOKUP(B10104,車名対応マスタ!B:D,3,FALSE)),"",IF(VLOOKUP(B10104,車名対応マスタ!B:D,3,FALSE)="","",$D10104&amp;" "&amp;IF($G10104="9","J","O")&amp;" "&amp;$I10104&amp;" "&amp;IF($I10104&lt;=TEXT(★完成資料!$A$1,"yyyymm"),TEXT(★完成資料!$A$1,"yyyymm"),"999999")&amp; " " &amp; LEFT(F10104 &amp; "          ",10))))</f>
        <v xml:space="preserve">T O 202209 yyyy00 HV        </v>
      </c>
      <c r="B10104" s="68" t="s">
        <v>490</v>
      </c>
      <c r="C10104" s="68" t="s">
        <v>145</v>
      </c>
      <c r="D10104" s="68" t="s">
        <v>287</v>
      </c>
      <c r="E10104" s="68" t="s">
        <v>531</v>
      </c>
      <c r="F10104" s="68" t="s">
        <v>360</v>
      </c>
      <c r="G10104" s="68" t="s">
        <v>80</v>
      </c>
      <c r="H10104" s="68" t="s">
        <v>395</v>
      </c>
      <c r="I10104" s="68" t="s">
        <v>657</v>
      </c>
      <c r="J10104" s="65">
        <v>35</v>
      </c>
      <c r="L10104" s="65">
        <v>607</v>
      </c>
      <c r="M10104" s="65" t="s">
        <v>401</v>
      </c>
    </row>
    <row r="10105" spans="1:13" ht="12.75" customHeight="1">
      <c r="A10105" s="65" t="str">
        <f>IF(ROW()=1,"KEY",IF(ISNA(VLOOKUP(B10105,車名対応マスタ!B:D,3,FALSE)),"",IF(VLOOKUP(B10105,車名対応マスタ!B:D,3,FALSE)="","",$D10105&amp;" "&amp;IF($G10105="9","J","O")&amp;" "&amp;$I10105&amp;" "&amp;IF($I10105&lt;=TEXT(★完成資料!$A$1,"yyyymm"),TEXT(★完成資料!$A$1,"yyyymm"),"999999")&amp; " " &amp; LEFT(F10105 &amp; "          ",10))))</f>
        <v xml:space="preserve">T O 202210 yyyy00 HV        </v>
      </c>
      <c r="B10105" s="68" t="s">
        <v>490</v>
      </c>
      <c r="C10105" s="68" t="s">
        <v>145</v>
      </c>
      <c r="D10105" s="68" t="s">
        <v>287</v>
      </c>
      <c r="E10105" s="68" t="s">
        <v>531</v>
      </c>
      <c r="F10105" s="68" t="s">
        <v>360</v>
      </c>
      <c r="G10105" s="68" t="s">
        <v>80</v>
      </c>
      <c r="H10105" s="68" t="s">
        <v>395</v>
      </c>
      <c r="I10105" s="68" t="s">
        <v>663</v>
      </c>
      <c r="J10105" s="65">
        <v>34</v>
      </c>
      <c r="K10105" s="65">
        <v>47</v>
      </c>
      <c r="L10105" s="65">
        <v>607</v>
      </c>
      <c r="M10105" s="65" t="s">
        <v>401</v>
      </c>
    </row>
    <row r="10106" spans="1:13" ht="12.75" customHeight="1">
      <c r="A10106" s="65" t="str">
        <f>IF(ROW()=1,"KEY",IF(ISNA(VLOOKUP(B10106,車名対応マスタ!B:D,3,FALSE)),"",IF(VLOOKUP(B10106,車名対応マスタ!B:D,3,FALSE)="","",$D10106&amp;" "&amp;IF($G10106="9","J","O")&amp;" "&amp;$I10106&amp;" "&amp;IF($I10106&lt;=TEXT(★完成資料!$A$1,"yyyymm"),TEXT(★完成資料!$A$1,"yyyymm"),"999999")&amp; " " &amp; LEFT(F10106 &amp; "          ",10))))</f>
        <v xml:space="preserve">T O 202201 yyyy00 HV        </v>
      </c>
      <c r="B10106" s="68" t="s">
        <v>490</v>
      </c>
      <c r="C10106" s="68" t="s">
        <v>145</v>
      </c>
      <c r="D10106" s="68" t="s">
        <v>287</v>
      </c>
      <c r="E10106" s="68" t="s">
        <v>531</v>
      </c>
      <c r="F10106" s="68" t="s">
        <v>360</v>
      </c>
      <c r="G10106" s="68" t="s">
        <v>81</v>
      </c>
      <c r="H10106" s="68" t="s">
        <v>402</v>
      </c>
      <c r="I10106" s="68" t="s">
        <v>639</v>
      </c>
      <c r="J10106" s="65">
        <v>32</v>
      </c>
      <c r="L10106" s="65">
        <v>529</v>
      </c>
      <c r="M10106" s="65" t="s">
        <v>509</v>
      </c>
    </row>
    <row r="10107" spans="1:13" ht="12.75" customHeight="1">
      <c r="A10107" s="65" t="str">
        <f>IF(ROW()=1,"KEY",IF(ISNA(VLOOKUP(B10107,車名対応マスタ!B:D,3,FALSE)),"",IF(VLOOKUP(B10107,車名対応マスタ!B:D,3,FALSE)="","",$D10107&amp;" "&amp;IF($G10107="9","J","O")&amp;" "&amp;$I10107&amp;" "&amp;IF($I10107&lt;=TEXT(★完成資料!$A$1,"yyyymm"),TEXT(★完成資料!$A$1,"yyyymm"),"999999")&amp; " " &amp; LEFT(F10107 &amp; "          ",10))))</f>
        <v xml:space="preserve">T O 202202 yyyy00 HV        </v>
      </c>
      <c r="B10107" s="68" t="s">
        <v>490</v>
      </c>
      <c r="C10107" s="68" t="s">
        <v>145</v>
      </c>
      <c r="D10107" s="68" t="s">
        <v>287</v>
      </c>
      <c r="E10107" s="68" t="s">
        <v>531</v>
      </c>
      <c r="F10107" s="68" t="s">
        <v>360</v>
      </c>
      <c r="G10107" s="68" t="s">
        <v>81</v>
      </c>
      <c r="H10107" s="68" t="s">
        <v>402</v>
      </c>
      <c r="I10107" s="68" t="s">
        <v>640</v>
      </c>
      <c r="J10107" s="65">
        <v>43</v>
      </c>
      <c r="L10107" s="65">
        <v>529</v>
      </c>
      <c r="M10107" s="65" t="s">
        <v>509</v>
      </c>
    </row>
    <row r="10108" spans="1:13" ht="12.75" customHeight="1">
      <c r="A10108" s="65" t="str">
        <f>IF(ROW()=1,"KEY",IF(ISNA(VLOOKUP(B10108,車名対応マスタ!B:D,3,FALSE)),"",IF(VLOOKUP(B10108,車名対応マスタ!B:D,3,FALSE)="","",$D10108&amp;" "&amp;IF($G10108="9","J","O")&amp;" "&amp;$I10108&amp;" "&amp;IF($I10108&lt;=TEXT(★完成資料!$A$1,"yyyymm"),TEXT(★完成資料!$A$1,"yyyymm"),"999999")&amp; " " &amp; LEFT(F10108 &amp; "          ",10))))</f>
        <v xml:space="preserve">T O 202203 yyyy00 HV        </v>
      </c>
      <c r="B10108" s="68" t="s">
        <v>490</v>
      </c>
      <c r="C10108" s="68" t="s">
        <v>145</v>
      </c>
      <c r="D10108" s="68" t="s">
        <v>287</v>
      </c>
      <c r="E10108" s="68" t="s">
        <v>531</v>
      </c>
      <c r="F10108" s="68" t="s">
        <v>360</v>
      </c>
      <c r="G10108" s="68" t="s">
        <v>81</v>
      </c>
      <c r="H10108" s="68" t="s">
        <v>402</v>
      </c>
      <c r="I10108" s="68" t="s">
        <v>641</v>
      </c>
      <c r="J10108" s="65">
        <v>52</v>
      </c>
      <c r="L10108" s="65">
        <v>529</v>
      </c>
      <c r="M10108" s="65" t="s">
        <v>509</v>
      </c>
    </row>
    <row r="10109" spans="1:13" ht="12.75" customHeight="1">
      <c r="A10109" s="65" t="str">
        <f>IF(ROW()=1,"KEY",IF(ISNA(VLOOKUP(B10109,車名対応マスタ!B:D,3,FALSE)),"",IF(VLOOKUP(B10109,車名対応マスタ!B:D,3,FALSE)="","",$D10109&amp;" "&amp;IF($G10109="9","J","O")&amp;" "&amp;$I10109&amp;" "&amp;IF($I10109&lt;=TEXT(★完成資料!$A$1,"yyyymm"),TEXT(★完成資料!$A$1,"yyyymm"),"999999")&amp; " " &amp; LEFT(F10109 &amp; "          ",10))))</f>
        <v xml:space="preserve">T O 202204 yyyy00 HV        </v>
      </c>
      <c r="B10109" s="68" t="s">
        <v>490</v>
      </c>
      <c r="C10109" s="68" t="s">
        <v>145</v>
      </c>
      <c r="D10109" s="68" t="s">
        <v>287</v>
      </c>
      <c r="E10109" s="68" t="s">
        <v>531</v>
      </c>
      <c r="F10109" s="68" t="s">
        <v>360</v>
      </c>
      <c r="G10109" s="68" t="s">
        <v>81</v>
      </c>
      <c r="H10109" s="68" t="s">
        <v>402</v>
      </c>
      <c r="I10109" s="68" t="s">
        <v>642</v>
      </c>
      <c r="J10109" s="65">
        <v>54</v>
      </c>
      <c r="L10109" s="65">
        <v>529</v>
      </c>
      <c r="M10109" s="65" t="s">
        <v>509</v>
      </c>
    </row>
    <row r="10110" spans="1:13" ht="12.75" customHeight="1">
      <c r="A10110" s="65" t="str">
        <f>IF(ROW()=1,"KEY",IF(ISNA(VLOOKUP(B10110,車名対応マスタ!B:D,3,FALSE)),"",IF(VLOOKUP(B10110,車名対応マスタ!B:D,3,FALSE)="","",$D10110&amp;" "&amp;IF($G10110="9","J","O")&amp;" "&amp;$I10110&amp;" "&amp;IF($I10110&lt;=TEXT(★完成資料!$A$1,"yyyymm"),TEXT(★完成資料!$A$1,"yyyymm"),"999999")&amp; " " &amp; LEFT(F10110 &amp; "          ",10))))</f>
        <v xml:space="preserve">T O 202205 yyyy00 HV        </v>
      </c>
      <c r="B10110" s="68" t="s">
        <v>490</v>
      </c>
      <c r="C10110" s="68" t="s">
        <v>145</v>
      </c>
      <c r="D10110" s="68" t="s">
        <v>287</v>
      </c>
      <c r="E10110" s="68" t="s">
        <v>531</v>
      </c>
      <c r="F10110" s="68" t="s">
        <v>360</v>
      </c>
      <c r="G10110" s="68" t="s">
        <v>81</v>
      </c>
      <c r="H10110" s="68" t="s">
        <v>402</v>
      </c>
      <c r="I10110" s="68" t="s">
        <v>647</v>
      </c>
      <c r="J10110" s="65">
        <v>70</v>
      </c>
      <c r="L10110" s="65">
        <v>529</v>
      </c>
      <c r="M10110" s="65" t="s">
        <v>509</v>
      </c>
    </row>
    <row r="10111" spans="1:13" ht="12.75" customHeight="1">
      <c r="A10111" s="65" t="str">
        <f>IF(ROW()=1,"KEY",IF(ISNA(VLOOKUP(B10111,車名対応マスタ!B:D,3,FALSE)),"",IF(VLOOKUP(B10111,車名対応マスタ!B:D,3,FALSE)="","",$D10111&amp;" "&amp;IF($G10111="9","J","O")&amp;" "&amp;$I10111&amp;" "&amp;IF($I10111&lt;=TEXT(★完成資料!$A$1,"yyyymm"),TEXT(★完成資料!$A$1,"yyyymm"),"999999")&amp; " " &amp; LEFT(F10111 &amp; "          ",10))))</f>
        <v xml:space="preserve">T O 202206 yyyy00 HV        </v>
      </c>
      <c r="B10111" s="68" t="s">
        <v>490</v>
      </c>
      <c r="C10111" s="68" t="s">
        <v>145</v>
      </c>
      <c r="D10111" s="68" t="s">
        <v>287</v>
      </c>
      <c r="E10111" s="68" t="s">
        <v>531</v>
      </c>
      <c r="F10111" s="68" t="s">
        <v>360</v>
      </c>
      <c r="G10111" s="68" t="s">
        <v>81</v>
      </c>
      <c r="H10111" s="68" t="s">
        <v>402</v>
      </c>
      <c r="I10111" s="68" t="s">
        <v>652</v>
      </c>
      <c r="J10111" s="65">
        <v>57</v>
      </c>
      <c r="L10111" s="65">
        <v>529</v>
      </c>
      <c r="M10111" s="65" t="s">
        <v>509</v>
      </c>
    </row>
    <row r="10112" spans="1:13" ht="12.75" customHeight="1">
      <c r="A10112" s="65" t="str">
        <f>IF(ROW()=1,"KEY",IF(ISNA(VLOOKUP(B10112,車名対応マスタ!B:D,3,FALSE)),"",IF(VLOOKUP(B10112,車名対応マスタ!B:D,3,FALSE)="","",$D10112&amp;" "&amp;IF($G10112="9","J","O")&amp;" "&amp;$I10112&amp;" "&amp;IF($I10112&lt;=TEXT(★完成資料!$A$1,"yyyymm"),TEXT(★完成資料!$A$1,"yyyymm"),"999999")&amp; " " &amp; LEFT(F10112 &amp; "          ",10))))</f>
        <v xml:space="preserve">T O 202207 yyyy00 HV        </v>
      </c>
      <c r="B10112" s="68" t="s">
        <v>490</v>
      </c>
      <c r="C10112" s="68" t="s">
        <v>145</v>
      </c>
      <c r="D10112" s="68" t="s">
        <v>287</v>
      </c>
      <c r="E10112" s="68" t="s">
        <v>531</v>
      </c>
      <c r="F10112" s="68" t="s">
        <v>360</v>
      </c>
      <c r="G10112" s="68" t="s">
        <v>81</v>
      </c>
      <c r="H10112" s="68" t="s">
        <v>402</v>
      </c>
      <c r="I10112" s="68" t="s">
        <v>655</v>
      </c>
      <c r="J10112" s="65">
        <v>26</v>
      </c>
      <c r="L10112" s="65">
        <v>529</v>
      </c>
      <c r="M10112" s="65" t="s">
        <v>509</v>
      </c>
    </row>
    <row r="10113" spans="1:13" ht="12.75" customHeight="1">
      <c r="A10113" s="65" t="str">
        <f>IF(ROW()=1,"KEY",IF(ISNA(VLOOKUP(B10113,車名対応マスタ!B:D,3,FALSE)),"",IF(VLOOKUP(B10113,車名対応マスタ!B:D,3,FALSE)="","",$D10113&amp;" "&amp;IF($G10113="9","J","O")&amp;" "&amp;$I10113&amp;" "&amp;IF($I10113&lt;=TEXT(★完成資料!$A$1,"yyyymm"),TEXT(★完成資料!$A$1,"yyyymm"),"999999")&amp; " " &amp; LEFT(F10113 &amp; "          ",10))))</f>
        <v xml:space="preserve">T O 202208 yyyy00 HV        </v>
      </c>
      <c r="B10113" s="68" t="s">
        <v>490</v>
      </c>
      <c r="C10113" s="68" t="s">
        <v>145</v>
      </c>
      <c r="D10113" s="68" t="s">
        <v>287</v>
      </c>
      <c r="E10113" s="68" t="s">
        <v>531</v>
      </c>
      <c r="F10113" s="68" t="s">
        <v>360</v>
      </c>
      <c r="G10113" s="68" t="s">
        <v>81</v>
      </c>
      <c r="H10113" s="68" t="s">
        <v>402</v>
      </c>
      <c r="I10113" s="68" t="s">
        <v>656</v>
      </c>
      <c r="J10113" s="65">
        <v>7</v>
      </c>
      <c r="L10113" s="65">
        <v>529</v>
      </c>
      <c r="M10113" s="65" t="s">
        <v>509</v>
      </c>
    </row>
    <row r="10114" spans="1:13" ht="12.75" customHeight="1">
      <c r="A10114" s="65" t="str">
        <f>IF(ROW()=1,"KEY",IF(ISNA(VLOOKUP(B10114,車名対応マスタ!B:D,3,FALSE)),"",IF(VLOOKUP(B10114,車名対応マスタ!B:D,3,FALSE)="","",$D10114&amp;" "&amp;IF($G10114="9","J","O")&amp;" "&amp;$I10114&amp;" "&amp;IF($I10114&lt;=TEXT(★完成資料!$A$1,"yyyymm"),TEXT(★完成資料!$A$1,"yyyymm"),"999999")&amp; " " &amp; LEFT(F10114 &amp; "          ",10))))</f>
        <v xml:space="preserve">T O 202209 yyyy00 HV        </v>
      </c>
      <c r="B10114" s="68" t="s">
        <v>490</v>
      </c>
      <c r="C10114" s="68" t="s">
        <v>145</v>
      </c>
      <c r="D10114" s="68" t="s">
        <v>287</v>
      </c>
      <c r="E10114" s="68" t="s">
        <v>531</v>
      </c>
      <c r="F10114" s="68" t="s">
        <v>360</v>
      </c>
      <c r="G10114" s="68" t="s">
        <v>81</v>
      </c>
      <c r="H10114" s="68" t="s">
        <v>402</v>
      </c>
      <c r="I10114" s="68" t="s">
        <v>657</v>
      </c>
      <c r="J10114" s="65">
        <v>91</v>
      </c>
      <c r="K10114" s="65">
        <v>0</v>
      </c>
      <c r="L10114" s="65">
        <v>529</v>
      </c>
      <c r="M10114" s="65" t="s">
        <v>509</v>
      </c>
    </row>
    <row r="10115" spans="1:13" ht="12.75" customHeight="1">
      <c r="A10115" s="65" t="str">
        <f>IF(ROW()=1,"KEY",IF(ISNA(VLOOKUP(B10115,車名対応マスタ!B:D,3,FALSE)),"",IF(VLOOKUP(B10115,車名対応マスタ!B:D,3,FALSE)="","",$D10115&amp;" "&amp;IF($G10115="9","J","O")&amp;" "&amp;$I10115&amp;" "&amp;IF($I10115&lt;=TEXT(★完成資料!$A$1,"yyyymm"),TEXT(★完成資料!$A$1,"yyyymm"),"999999")&amp; " " &amp; LEFT(F10115 &amp; "          ",10))))</f>
        <v xml:space="preserve">T O 202210 yyyy00 HV        </v>
      </c>
      <c r="B10115" s="68" t="s">
        <v>490</v>
      </c>
      <c r="C10115" s="68" t="s">
        <v>145</v>
      </c>
      <c r="D10115" s="68" t="s">
        <v>287</v>
      </c>
      <c r="E10115" s="68" t="s">
        <v>531</v>
      </c>
      <c r="F10115" s="68" t="s">
        <v>360</v>
      </c>
      <c r="G10115" s="68" t="s">
        <v>81</v>
      </c>
      <c r="H10115" s="68" t="s">
        <v>402</v>
      </c>
      <c r="I10115" s="68" t="s">
        <v>663</v>
      </c>
      <c r="J10115" s="65">
        <v>55</v>
      </c>
      <c r="K10115" s="65">
        <v>0</v>
      </c>
      <c r="L10115" s="65">
        <v>529</v>
      </c>
      <c r="M10115" s="65" t="s">
        <v>509</v>
      </c>
    </row>
    <row r="10116" spans="1:13" ht="12.75" customHeight="1">
      <c r="A10116" s="65" t="str">
        <f>IF(ROW()=1,"KEY",IF(ISNA(VLOOKUP(B10116,車名対応マスタ!B:D,3,FALSE)),"",IF(VLOOKUP(B10116,車名対応マスタ!B:D,3,FALSE)="","",$D10116&amp;" "&amp;IF($G10116="9","J","O")&amp;" "&amp;$I10116&amp;" "&amp;IF($I10116&lt;=TEXT(★完成資料!$A$1,"yyyymm"),TEXT(★完成資料!$A$1,"yyyymm"),"999999")&amp; " " &amp; LEFT(F10116 &amp; "          ",10))))</f>
        <v xml:space="preserve">T O 202201 yyyy00 HV        </v>
      </c>
      <c r="B10116" s="68" t="s">
        <v>490</v>
      </c>
      <c r="C10116" s="68" t="s">
        <v>145</v>
      </c>
      <c r="D10116" s="68" t="s">
        <v>287</v>
      </c>
      <c r="E10116" s="68" t="s">
        <v>531</v>
      </c>
      <c r="F10116" s="68" t="s">
        <v>360</v>
      </c>
      <c r="G10116" s="68" t="s">
        <v>81</v>
      </c>
      <c r="H10116" s="68" t="s">
        <v>402</v>
      </c>
      <c r="I10116" s="68" t="s">
        <v>639</v>
      </c>
      <c r="J10116" s="65">
        <v>19</v>
      </c>
      <c r="L10116" s="65">
        <v>539</v>
      </c>
      <c r="M10116" s="65" t="s">
        <v>510</v>
      </c>
    </row>
    <row r="10117" spans="1:13" ht="12.75" customHeight="1">
      <c r="A10117" s="65" t="str">
        <f>IF(ROW()=1,"KEY",IF(ISNA(VLOOKUP(B10117,車名対応マスタ!B:D,3,FALSE)),"",IF(VLOOKUP(B10117,車名対応マスタ!B:D,3,FALSE)="","",$D10117&amp;" "&amp;IF($G10117="9","J","O")&amp;" "&amp;$I10117&amp;" "&amp;IF($I10117&lt;=TEXT(★完成資料!$A$1,"yyyymm"),TEXT(★完成資料!$A$1,"yyyymm"),"999999")&amp; " " &amp; LEFT(F10117 &amp; "          ",10))))</f>
        <v xml:space="preserve">T O 202202 yyyy00 HV        </v>
      </c>
      <c r="B10117" s="68" t="s">
        <v>490</v>
      </c>
      <c r="C10117" s="68" t="s">
        <v>145</v>
      </c>
      <c r="D10117" s="68" t="s">
        <v>287</v>
      </c>
      <c r="E10117" s="68" t="s">
        <v>531</v>
      </c>
      <c r="F10117" s="68" t="s">
        <v>360</v>
      </c>
      <c r="G10117" s="68" t="s">
        <v>81</v>
      </c>
      <c r="H10117" s="68" t="s">
        <v>402</v>
      </c>
      <c r="I10117" s="68" t="s">
        <v>640</v>
      </c>
      <c r="J10117" s="65">
        <v>22</v>
      </c>
      <c r="L10117" s="65">
        <v>539</v>
      </c>
      <c r="M10117" s="65" t="s">
        <v>510</v>
      </c>
    </row>
    <row r="10118" spans="1:13" ht="12.75" customHeight="1">
      <c r="A10118" s="65" t="str">
        <f>IF(ROW()=1,"KEY",IF(ISNA(VLOOKUP(B10118,車名対応マスタ!B:D,3,FALSE)),"",IF(VLOOKUP(B10118,車名対応マスタ!B:D,3,FALSE)="","",$D10118&amp;" "&amp;IF($G10118="9","J","O")&amp;" "&amp;$I10118&amp;" "&amp;IF($I10118&lt;=TEXT(★完成資料!$A$1,"yyyymm"),TEXT(★完成資料!$A$1,"yyyymm"),"999999")&amp; " " &amp; LEFT(F10118 &amp; "          ",10))))</f>
        <v xml:space="preserve">T O 202203 yyyy00 HV        </v>
      </c>
      <c r="B10118" s="68" t="s">
        <v>490</v>
      </c>
      <c r="C10118" s="68" t="s">
        <v>145</v>
      </c>
      <c r="D10118" s="68" t="s">
        <v>287</v>
      </c>
      <c r="E10118" s="68" t="s">
        <v>531</v>
      </c>
      <c r="F10118" s="68" t="s">
        <v>360</v>
      </c>
      <c r="G10118" s="68" t="s">
        <v>81</v>
      </c>
      <c r="H10118" s="68" t="s">
        <v>402</v>
      </c>
      <c r="I10118" s="68" t="s">
        <v>641</v>
      </c>
      <c r="J10118" s="65">
        <v>41</v>
      </c>
      <c r="K10118" s="65">
        <v>0</v>
      </c>
      <c r="L10118" s="65">
        <v>539</v>
      </c>
      <c r="M10118" s="65" t="s">
        <v>510</v>
      </c>
    </row>
    <row r="10119" spans="1:13" ht="12.75" customHeight="1">
      <c r="A10119" s="65" t="str">
        <f>IF(ROW()=1,"KEY",IF(ISNA(VLOOKUP(B10119,車名対応マスタ!B:D,3,FALSE)),"",IF(VLOOKUP(B10119,車名対応マスタ!B:D,3,FALSE)="","",$D10119&amp;" "&amp;IF($G10119="9","J","O")&amp;" "&amp;$I10119&amp;" "&amp;IF($I10119&lt;=TEXT(★完成資料!$A$1,"yyyymm"),TEXT(★完成資料!$A$1,"yyyymm"),"999999")&amp; " " &amp; LEFT(F10119 &amp; "          ",10))))</f>
        <v xml:space="preserve">T O 202204 yyyy00 HV        </v>
      </c>
      <c r="B10119" s="68" t="s">
        <v>490</v>
      </c>
      <c r="C10119" s="68" t="s">
        <v>145</v>
      </c>
      <c r="D10119" s="68" t="s">
        <v>287</v>
      </c>
      <c r="E10119" s="68" t="s">
        <v>531</v>
      </c>
      <c r="F10119" s="68" t="s">
        <v>360</v>
      </c>
      <c r="G10119" s="68" t="s">
        <v>81</v>
      </c>
      <c r="H10119" s="68" t="s">
        <v>402</v>
      </c>
      <c r="I10119" s="68" t="s">
        <v>642</v>
      </c>
      <c r="J10119" s="65">
        <v>32</v>
      </c>
      <c r="K10119" s="65">
        <v>0</v>
      </c>
      <c r="L10119" s="65">
        <v>539</v>
      </c>
      <c r="M10119" s="65" t="s">
        <v>510</v>
      </c>
    </row>
    <row r="10120" spans="1:13" ht="12.75" customHeight="1">
      <c r="A10120" s="65" t="str">
        <f>IF(ROW()=1,"KEY",IF(ISNA(VLOOKUP(B10120,車名対応マスタ!B:D,3,FALSE)),"",IF(VLOOKUP(B10120,車名対応マスタ!B:D,3,FALSE)="","",$D10120&amp;" "&amp;IF($G10120="9","J","O")&amp;" "&amp;$I10120&amp;" "&amp;IF($I10120&lt;=TEXT(★完成資料!$A$1,"yyyymm"),TEXT(★完成資料!$A$1,"yyyymm"),"999999")&amp; " " &amp; LEFT(F10120 &amp; "          ",10))))</f>
        <v xml:space="preserve">T O 202205 yyyy00 HV        </v>
      </c>
      <c r="B10120" s="68" t="s">
        <v>490</v>
      </c>
      <c r="C10120" s="68" t="s">
        <v>145</v>
      </c>
      <c r="D10120" s="68" t="s">
        <v>287</v>
      </c>
      <c r="E10120" s="68" t="s">
        <v>531</v>
      </c>
      <c r="F10120" s="68" t="s">
        <v>360</v>
      </c>
      <c r="G10120" s="68" t="s">
        <v>81</v>
      </c>
      <c r="H10120" s="68" t="s">
        <v>402</v>
      </c>
      <c r="I10120" s="68" t="s">
        <v>647</v>
      </c>
      <c r="J10120" s="65">
        <v>59</v>
      </c>
      <c r="K10120" s="65">
        <v>0</v>
      </c>
      <c r="L10120" s="65">
        <v>539</v>
      </c>
      <c r="M10120" s="65" t="s">
        <v>510</v>
      </c>
    </row>
    <row r="10121" spans="1:13" ht="12.75" customHeight="1">
      <c r="A10121" s="65" t="str">
        <f>IF(ROW()=1,"KEY",IF(ISNA(VLOOKUP(B10121,車名対応マスタ!B:D,3,FALSE)),"",IF(VLOOKUP(B10121,車名対応マスタ!B:D,3,FALSE)="","",$D10121&amp;" "&amp;IF($G10121="9","J","O")&amp;" "&amp;$I10121&amp;" "&amp;IF($I10121&lt;=TEXT(★完成資料!$A$1,"yyyymm"),TEXT(★完成資料!$A$1,"yyyymm"),"999999")&amp; " " &amp; LEFT(F10121 &amp; "          ",10))))</f>
        <v xml:space="preserve">T O 202206 yyyy00 HV        </v>
      </c>
      <c r="B10121" s="68" t="s">
        <v>490</v>
      </c>
      <c r="C10121" s="68" t="s">
        <v>145</v>
      </c>
      <c r="D10121" s="68" t="s">
        <v>287</v>
      </c>
      <c r="E10121" s="68" t="s">
        <v>531</v>
      </c>
      <c r="F10121" s="68" t="s">
        <v>360</v>
      </c>
      <c r="G10121" s="68" t="s">
        <v>81</v>
      </c>
      <c r="H10121" s="68" t="s">
        <v>402</v>
      </c>
      <c r="I10121" s="68" t="s">
        <v>652</v>
      </c>
      <c r="J10121" s="65">
        <v>45</v>
      </c>
      <c r="K10121" s="65">
        <v>0</v>
      </c>
      <c r="L10121" s="65">
        <v>539</v>
      </c>
      <c r="M10121" s="65" t="s">
        <v>510</v>
      </c>
    </row>
    <row r="10122" spans="1:13" ht="12.75" customHeight="1">
      <c r="A10122" s="65" t="str">
        <f>IF(ROW()=1,"KEY",IF(ISNA(VLOOKUP(B10122,車名対応マスタ!B:D,3,FALSE)),"",IF(VLOOKUP(B10122,車名対応マスタ!B:D,3,FALSE)="","",$D10122&amp;" "&amp;IF($G10122="9","J","O")&amp;" "&amp;$I10122&amp;" "&amp;IF($I10122&lt;=TEXT(★完成資料!$A$1,"yyyymm"),TEXT(★完成資料!$A$1,"yyyymm"),"999999")&amp; " " &amp; LEFT(F10122 &amp; "          ",10))))</f>
        <v xml:space="preserve">T O 202207 yyyy00 HV        </v>
      </c>
      <c r="B10122" s="68" t="s">
        <v>490</v>
      </c>
      <c r="C10122" s="68" t="s">
        <v>145</v>
      </c>
      <c r="D10122" s="68" t="s">
        <v>287</v>
      </c>
      <c r="E10122" s="68" t="s">
        <v>531</v>
      </c>
      <c r="F10122" s="68" t="s">
        <v>360</v>
      </c>
      <c r="G10122" s="68" t="s">
        <v>81</v>
      </c>
      <c r="H10122" s="68" t="s">
        <v>402</v>
      </c>
      <c r="I10122" s="68" t="s">
        <v>655</v>
      </c>
      <c r="J10122" s="65">
        <v>23</v>
      </c>
      <c r="K10122" s="65">
        <v>0</v>
      </c>
      <c r="L10122" s="65">
        <v>539</v>
      </c>
      <c r="M10122" s="65" t="s">
        <v>510</v>
      </c>
    </row>
    <row r="10123" spans="1:13" ht="12.75" customHeight="1">
      <c r="A10123" s="65" t="str">
        <f>IF(ROW()=1,"KEY",IF(ISNA(VLOOKUP(B10123,車名対応マスタ!B:D,3,FALSE)),"",IF(VLOOKUP(B10123,車名対応マスタ!B:D,3,FALSE)="","",$D10123&amp;" "&amp;IF($G10123="9","J","O")&amp;" "&amp;$I10123&amp;" "&amp;IF($I10123&lt;=TEXT(★完成資料!$A$1,"yyyymm"),TEXT(★完成資料!$A$1,"yyyymm"),"999999")&amp; " " &amp; LEFT(F10123 &amp; "          ",10))))</f>
        <v xml:space="preserve">T O 202208 yyyy00 HV        </v>
      </c>
      <c r="B10123" s="68" t="s">
        <v>490</v>
      </c>
      <c r="C10123" s="68" t="s">
        <v>145</v>
      </c>
      <c r="D10123" s="68" t="s">
        <v>287</v>
      </c>
      <c r="E10123" s="68" t="s">
        <v>531</v>
      </c>
      <c r="F10123" s="68" t="s">
        <v>360</v>
      </c>
      <c r="G10123" s="68" t="s">
        <v>81</v>
      </c>
      <c r="H10123" s="68" t="s">
        <v>402</v>
      </c>
      <c r="I10123" s="68" t="s">
        <v>656</v>
      </c>
      <c r="J10123" s="65">
        <v>50</v>
      </c>
      <c r="K10123" s="65">
        <v>0</v>
      </c>
      <c r="L10123" s="65">
        <v>539</v>
      </c>
      <c r="M10123" s="65" t="s">
        <v>510</v>
      </c>
    </row>
    <row r="10124" spans="1:13" ht="12.75" customHeight="1">
      <c r="A10124" s="65" t="str">
        <f>IF(ROW()=1,"KEY",IF(ISNA(VLOOKUP(B10124,車名対応マスタ!B:D,3,FALSE)),"",IF(VLOOKUP(B10124,車名対応マスタ!B:D,3,FALSE)="","",$D10124&amp;" "&amp;IF($G10124="9","J","O")&amp;" "&amp;$I10124&amp;" "&amp;IF($I10124&lt;=TEXT(★完成資料!$A$1,"yyyymm"),TEXT(★完成資料!$A$1,"yyyymm"),"999999")&amp; " " &amp; LEFT(F10124 &amp; "          ",10))))</f>
        <v xml:space="preserve">T O 202209 yyyy00 HV        </v>
      </c>
      <c r="B10124" s="68" t="s">
        <v>490</v>
      </c>
      <c r="C10124" s="68" t="s">
        <v>145</v>
      </c>
      <c r="D10124" s="68" t="s">
        <v>287</v>
      </c>
      <c r="E10124" s="68" t="s">
        <v>531</v>
      </c>
      <c r="F10124" s="68" t="s">
        <v>360</v>
      </c>
      <c r="G10124" s="68" t="s">
        <v>81</v>
      </c>
      <c r="H10124" s="68" t="s">
        <v>402</v>
      </c>
      <c r="I10124" s="68" t="s">
        <v>657</v>
      </c>
      <c r="J10124" s="65">
        <v>28</v>
      </c>
      <c r="K10124" s="65">
        <v>18</v>
      </c>
      <c r="L10124" s="65">
        <v>539</v>
      </c>
      <c r="M10124" s="65" t="s">
        <v>510</v>
      </c>
    </row>
    <row r="10125" spans="1:13" ht="12.75" customHeight="1">
      <c r="A10125" s="65" t="str">
        <f>IF(ROW()=1,"KEY",IF(ISNA(VLOOKUP(B10125,車名対応マスタ!B:D,3,FALSE)),"",IF(VLOOKUP(B10125,車名対応マスタ!B:D,3,FALSE)="","",$D10125&amp;" "&amp;IF($G10125="9","J","O")&amp;" "&amp;$I10125&amp;" "&amp;IF($I10125&lt;=TEXT(★完成資料!$A$1,"yyyymm"),TEXT(★完成資料!$A$1,"yyyymm"),"999999")&amp; " " &amp; LEFT(F10125 &amp; "          ",10))))</f>
        <v xml:space="preserve">T O 202210 yyyy00 HV        </v>
      </c>
      <c r="B10125" s="68" t="s">
        <v>490</v>
      </c>
      <c r="C10125" s="68" t="s">
        <v>145</v>
      </c>
      <c r="D10125" s="68" t="s">
        <v>287</v>
      </c>
      <c r="E10125" s="68" t="s">
        <v>531</v>
      </c>
      <c r="F10125" s="68" t="s">
        <v>360</v>
      </c>
      <c r="G10125" s="68" t="s">
        <v>81</v>
      </c>
      <c r="H10125" s="68" t="s">
        <v>402</v>
      </c>
      <c r="I10125" s="68" t="s">
        <v>663</v>
      </c>
      <c r="J10125" s="65">
        <v>55</v>
      </c>
      <c r="K10125" s="65">
        <v>49</v>
      </c>
      <c r="L10125" s="65">
        <v>539</v>
      </c>
      <c r="M10125" s="65" t="s">
        <v>510</v>
      </c>
    </row>
    <row r="10126" spans="1:13" ht="12.75" customHeight="1">
      <c r="A10126" s="65" t="str">
        <f>IF(ROW()=1,"KEY",IF(ISNA(VLOOKUP(B10126,車名対応マスタ!B:D,3,FALSE)),"",IF(VLOOKUP(B10126,車名対応マスタ!B:D,3,FALSE)="","",$D10126&amp;" "&amp;IF($G10126="9","J","O")&amp;" "&amp;$I10126&amp;" "&amp;IF($I10126&lt;=TEXT(★完成資料!$A$1,"yyyymm"),TEXT(★完成資料!$A$1,"yyyymm"),"999999")&amp; " " &amp; LEFT(F10126 &amp; "          ",10))))</f>
        <v xml:space="preserve">T O 202205 yyyy00 HV        </v>
      </c>
      <c r="B10126" s="68" t="s">
        <v>490</v>
      </c>
      <c r="C10126" s="68" t="s">
        <v>145</v>
      </c>
      <c r="D10126" s="68" t="s">
        <v>287</v>
      </c>
      <c r="E10126" s="68" t="s">
        <v>531</v>
      </c>
      <c r="F10126" s="68" t="s">
        <v>360</v>
      </c>
      <c r="G10126" s="68" t="s">
        <v>81</v>
      </c>
      <c r="H10126" s="68" t="s">
        <v>402</v>
      </c>
      <c r="I10126" s="68" t="s">
        <v>647</v>
      </c>
      <c r="J10126" s="65">
        <v>4</v>
      </c>
      <c r="K10126" s="65">
        <v>0</v>
      </c>
      <c r="L10126" s="65">
        <v>560</v>
      </c>
      <c r="M10126" s="65" t="s">
        <v>541</v>
      </c>
    </row>
    <row r="10127" spans="1:13" ht="12.75" customHeight="1">
      <c r="A10127" s="65" t="str">
        <f>IF(ROW()=1,"KEY",IF(ISNA(VLOOKUP(B10127,車名対応マスタ!B:D,3,FALSE)),"",IF(VLOOKUP(B10127,車名対応マスタ!B:D,3,FALSE)="","",$D10127&amp;" "&amp;IF($G10127="9","J","O")&amp;" "&amp;$I10127&amp;" "&amp;IF($I10127&lt;=TEXT(★完成資料!$A$1,"yyyymm"),TEXT(★完成資料!$A$1,"yyyymm"),"999999")&amp; " " &amp; LEFT(F10127 &amp; "          ",10))))</f>
        <v xml:space="preserve">T O 202206 yyyy00 HV        </v>
      </c>
      <c r="B10127" s="68" t="s">
        <v>490</v>
      </c>
      <c r="C10127" s="68" t="s">
        <v>145</v>
      </c>
      <c r="D10127" s="68" t="s">
        <v>287</v>
      </c>
      <c r="E10127" s="68" t="s">
        <v>531</v>
      </c>
      <c r="F10127" s="68" t="s">
        <v>360</v>
      </c>
      <c r="G10127" s="68" t="s">
        <v>81</v>
      </c>
      <c r="H10127" s="68" t="s">
        <v>402</v>
      </c>
      <c r="I10127" s="68" t="s">
        <v>652</v>
      </c>
      <c r="J10127" s="65">
        <v>3</v>
      </c>
      <c r="K10127" s="65">
        <v>0</v>
      </c>
      <c r="L10127" s="65">
        <v>560</v>
      </c>
      <c r="M10127" s="65" t="s">
        <v>541</v>
      </c>
    </row>
    <row r="10128" spans="1:13" ht="12.75" customHeight="1">
      <c r="A10128" s="65" t="str">
        <f>IF(ROW()=1,"KEY",IF(ISNA(VLOOKUP(B10128,車名対応マスタ!B:D,3,FALSE)),"",IF(VLOOKUP(B10128,車名対応マスタ!B:D,3,FALSE)="","",$D10128&amp;" "&amp;IF($G10128="9","J","O")&amp;" "&amp;$I10128&amp;" "&amp;IF($I10128&lt;=TEXT(★完成資料!$A$1,"yyyymm"),TEXT(★完成資料!$A$1,"yyyymm"),"999999")&amp; " " &amp; LEFT(F10128 &amp; "          ",10))))</f>
        <v xml:space="preserve">T O 202208 yyyy00 HV        </v>
      </c>
      <c r="B10128" s="68" t="s">
        <v>490</v>
      </c>
      <c r="C10128" s="68" t="s">
        <v>145</v>
      </c>
      <c r="D10128" s="68" t="s">
        <v>287</v>
      </c>
      <c r="E10128" s="68" t="s">
        <v>531</v>
      </c>
      <c r="F10128" s="68" t="s">
        <v>360</v>
      </c>
      <c r="G10128" s="68" t="s">
        <v>81</v>
      </c>
      <c r="H10128" s="68" t="s">
        <v>402</v>
      </c>
      <c r="I10128" s="68" t="s">
        <v>656</v>
      </c>
      <c r="J10128" s="65">
        <v>4</v>
      </c>
      <c r="K10128" s="65">
        <v>0</v>
      </c>
      <c r="L10128" s="65">
        <v>560</v>
      </c>
      <c r="M10128" s="65" t="s">
        <v>541</v>
      </c>
    </row>
    <row r="10129" spans="1:13" ht="12.75" customHeight="1">
      <c r="A10129" s="65" t="str">
        <f>IF(ROW()=1,"KEY",IF(ISNA(VLOOKUP(B10129,車名対応マスタ!B:D,3,FALSE)),"",IF(VLOOKUP(B10129,車名対応マスタ!B:D,3,FALSE)="","",$D10129&amp;" "&amp;IF($G10129="9","J","O")&amp;" "&amp;$I10129&amp;" "&amp;IF($I10129&lt;=TEXT(★完成資料!$A$1,"yyyymm"),TEXT(★完成資料!$A$1,"yyyymm"),"999999")&amp; " " &amp; LEFT(F10129 &amp; "          ",10))))</f>
        <v xml:space="preserve">T O 202209 yyyy00 HV        </v>
      </c>
      <c r="B10129" s="68" t="s">
        <v>490</v>
      </c>
      <c r="C10129" s="68" t="s">
        <v>145</v>
      </c>
      <c r="D10129" s="68" t="s">
        <v>287</v>
      </c>
      <c r="E10129" s="68" t="s">
        <v>531</v>
      </c>
      <c r="F10129" s="68" t="s">
        <v>360</v>
      </c>
      <c r="G10129" s="68" t="s">
        <v>81</v>
      </c>
      <c r="H10129" s="68" t="s">
        <v>402</v>
      </c>
      <c r="I10129" s="68" t="s">
        <v>657</v>
      </c>
      <c r="J10129" s="65">
        <v>1</v>
      </c>
      <c r="L10129" s="65">
        <v>560</v>
      </c>
      <c r="M10129" s="65" t="s">
        <v>541</v>
      </c>
    </row>
    <row r="10130" spans="1:13" ht="12.75" customHeight="1">
      <c r="A10130" s="65" t="str">
        <f>IF(ROW()=1,"KEY",IF(ISNA(VLOOKUP(B10130,車名対応マスタ!B:D,3,FALSE)),"",IF(VLOOKUP(B10130,車名対応マスタ!B:D,3,FALSE)="","",$D10130&amp;" "&amp;IF($G10130="9","J","O")&amp;" "&amp;$I10130&amp;" "&amp;IF($I10130&lt;=TEXT(★完成資料!$A$1,"yyyymm"),TEXT(★完成資料!$A$1,"yyyymm"),"999999")&amp; " " &amp; LEFT(F10130 &amp; "          ",10))))</f>
        <v xml:space="preserve">T O 202210 yyyy00 HV        </v>
      </c>
      <c r="B10130" s="68" t="s">
        <v>490</v>
      </c>
      <c r="C10130" s="68" t="s">
        <v>145</v>
      </c>
      <c r="D10130" s="68" t="s">
        <v>287</v>
      </c>
      <c r="E10130" s="68" t="s">
        <v>531</v>
      </c>
      <c r="F10130" s="68" t="s">
        <v>360</v>
      </c>
      <c r="G10130" s="68" t="s">
        <v>81</v>
      </c>
      <c r="H10130" s="68" t="s">
        <v>402</v>
      </c>
      <c r="I10130" s="68" t="s">
        <v>663</v>
      </c>
      <c r="J10130" s="65">
        <v>1</v>
      </c>
      <c r="L10130" s="65">
        <v>560</v>
      </c>
      <c r="M10130" s="65" t="s">
        <v>541</v>
      </c>
    </row>
    <row r="10131" spans="1:13" ht="12.75" customHeight="1">
      <c r="A10131" s="65" t="str">
        <f>IF(ROW()=1,"KEY",IF(ISNA(VLOOKUP(B10131,車名対応マスタ!B:D,3,FALSE)),"",IF(VLOOKUP(B10131,車名対応マスタ!B:D,3,FALSE)="","",$D10131&amp;" "&amp;IF($G10131="9","J","O")&amp;" "&amp;$I10131&amp;" "&amp;IF($I10131&lt;=TEXT(★完成資料!$A$1,"yyyymm"),TEXT(★完成資料!$A$1,"yyyymm"),"999999")&amp; " " &amp; LEFT(F10131 &amp; "          ",10))))</f>
        <v xml:space="preserve">T J 202201 yyyy00 HV        </v>
      </c>
      <c r="B10131" s="68" t="s">
        <v>490</v>
      </c>
      <c r="C10131" s="68" t="s">
        <v>145</v>
      </c>
      <c r="D10131" s="68" t="s">
        <v>287</v>
      </c>
      <c r="E10131" s="68" t="s">
        <v>531</v>
      </c>
      <c r="F10131" s="68" t="s">
        <v>360</v>
      </c>
      <c r="G10131" s="68" t="s">
        <v>82</v>
      </c>
      <c r="H10131" s="68" t="s">
        <v>403</v>
      </c>
      <c r="I10131" s="68" t="s">
        <v>639</v>
      </c>
      <c r="J10131" s="65">
        <v>7637</v>
      </c>
      <c r="K10131" s="65">
        <v>6362</v>
      </c>
      <c r="L10131" s="65">
        <v>930</v>
      </c>
      <c r="M10131" s="65" t="s">
        <v>249</v>
      </c>
    </row>
    <row r="10132" spans="1:13" ht="12.75" customHeight="1">
      <c r="A10132" s="65" t="str">
        <f>IF(ROW()=1,"KEY",IF(ISNA(VLOOKUP(B10132,車名対応マスタ!B:D,3,FALSE)),"",IF(VLOOKUP(B10132,車名対応マスタ!B:D,3,FALSE)="","",$D10132&amp;" "&amp;IF($G10132="9","J","O")&amp;" "&amp;$I10132&amp;" "&amp;IF($I10132&lt;=TEXT(★完成資料!$A$1,"yyyymm"),TEXT(★完成資料!$A$1,"yyyymm"),"999999")&amp; " " &amp; LEFT(F10132 &amp; "          ",10))))</f>
        <v xml:space="preserve">T J 202202 yyyy00 HV        </v>
      </c>
      <c r="B10132" s="68" t="s">
        <v>490</v>
      </c>
      <c r="C10132" s="68" t="s">
        <v>145</v>
      </c>
      <c r="D10132" s="68" t="s">
        <v>287</v>
      </c>
      <c r="E10132" s="68" t="s">
        <v>531</v>
      </c>
      <c r="F10132" s="68" t="s">
        <v>360</v>
      </c>
      <c r="G10132" s="68" t="s">
        <v>82</v>
      </c>
      <c r="H10132" s="68" t="s">
        <v>403</v>
      </c>
      <c r="I10132" s="68" t="s">
        <v>640</v>
      </c>
      <c r="J10132" s="65">
        <v>3605</v>
      </c>
      <c r="K10132" s="65">
        <v>6933</v>
      </c>
      <c r="L10132" s="65">
        <v>930</v>
      </c>
      <c r="M10132" s="65" t="s">
        <v>249</v>
      </c>
    </row>
    <row r="10133" spans="1:13" ht="12.75" customHeight="1">
      <c r="A10133" s="65" t="str">
        <f>IF(ROW()=1,"KEY",IF(ISNA(VLOOKUP(B10133,車名対応マスタ!B:D,3,FALSE)),"",IF(VLOOKUP(B10133,車名対応マスタ!B:D,3,FALSE)="","",$D10133&amp;" "&amp;IF($G10133="9","J","O")&amp;" "&amp;$I10133&amp;" "&amp;IF($I10133&lt;=TEXT(★完成資料!$A$1,"yyyymm"),TEXT(★完成資料!$A$1,"yyyymm"),"999999")&amp; " " &amp; LEFT(F10133 &amp; "          ",10))))</f>
        <v xml:space="preserve">T J 202203 yyyy00 HV        </v>
      </c>
      <c r="B10133" s="68" t="s">
        <v>490</v>
      </c>
      <c r="C10133" s="68" t="s">
        <v>145</v>
      </c>
      <c r="D10133" s="68" t="s">
        <v>287</v>
      </c>
      <c r="E10133" s="68" t="s">
        <v>531</v>
      </c>
      <c r="F10133" s="68" t="s">
        <v>360</v>
      </c>
      <c r="G10133" s="68" t="s">
        <v>82</v>
      </c>
      <c r="H10133" s="68" t="s">
        <v>403</v>
      </c>
      <c r="I10133" s="68" t="s">
        <v>641</v>
      </c>
      <c r="J10133" s="65">
        <v>6541</v>
      </c>
      <c r="K10133" s="65">
        <v>9464</v>
      </c>
      <c r="L10133" s="65">
        <v>930</v>
      </c>
      <c r="M10133" s="65" t="s">
        <v>249</v>
      </c>
    </row>
    <row r="10134" spans="1:13" ht="12.75" customHeight="1">
      <c r="A10134" s="65" t="str">
        <f>IF(ROW()=1,"KEY",IF(ISNA(VLOOKUP(B10134,車名対応マスタ!B:D,3,FALSE)),"",IF(VLOOKUP(B10134,車名対応マスタ!B:D,3,FALSE)="","",$D10134&amp;" "&amp;IF($G10134="9","J","O")&amp;" "&amp;$I10134&amp;" "&amp;IF($I10134&lt;=TEXT(★完成資料!$A$1,"yyyymm"),TEXT(★完成資料!$A$1,"yyyymm"),"999999")&amp; " " &amp; LEFT(F10134 &amp; "          ",10))))</f>
        <v xml:space="preserve">T J 202204 yyyy00 HV        </v>
      </c>
      <c r="B10134" s="68" t="s">
        <v>490</v>
      </c>
      <c r="C10134" s="68" t="s">
        <v>145</v>
      </c>
      <c r="D10134" s="68" t="s">
        <v>287</v>
      </c>
      <c r="E10134" s="68" t="s">
        <v>531</v>
      </c>
      <c r="F10134" s="68" t="s">
        <v>360</v>
      </c>
      <c r="G10134" s="68" t="s">
        <v>82</v>
      </c>
      <c r="H10134" s="68" t="s">
        <v>403</v>
      </c>
      <c r="I10134" s="68" t="s">
        <v>642</v>
      </c>
      <c r="J10134" s="65">
        <v>3299</v>
      </c>
      <c r="K10134" s="65">
        <v>4497</v>
      </c>
      <c r="L10134" s="65">
        <v>930</v>
      </c>
      <c r="M10134" s="65" t="s">
        <v>249</v>
      </c>
    </row>
    <row r="10135" spans="1:13" ht="12.75" customHeight="1">
      <c r="A10135" s="65" t="str">
        <f>IF(ROW()=1,"KEY",IF(ISNA(VLOOKUP(B10135,車名対応マスタ!B:D,3,FALSE)),"",IF(VLOOKUP(B10135,車名対応マスタ!B:D,3,FALSE)="","",$D10135&amp;" "&amp;IF($G10135="9","J","O")&amp;" "&amp;$I10135&amp;" "&amp;IF($I10135&lt;=TEXT(★完成資料!$A$1,"yyyymm"),TEXT(★完成資料!$A$1,"yyyymm"),"999999")&amp; " " &amp; LEFT(F10135 &amp; "          ",10))))</f>
        <v xml:space="preserve">T J 202205 yyyy00 HV        </v>
      </c>
      <c r="B10135" s="68" t="s">
        <v>490</v>
      </c>
      <c r="C10135" s="68" t="s">
        <v>145</v>
      </c>
      <c r="D10135" s="68" t="s">
        <v>287</v>
      </c>
      <c r="E10135" s="68" t="s">
        <v>531</v>
      </c>
      <c r="F10135" s="68" t="s">
        <v>360</v>
      </c>
      <c r="G10135" s="68" t="s">
        <v>82</v>
      </c>
      <c r="H10135" s="68" t="s">
        <v>403</v>
      </c>
      <c r="I10135" s="68" t="s">
        <v>647</v>
      </c>
      <c r="J10135" s="65">
        <v>3564</v>
      </c>
      <c r="K10135" s="65">
        <v>4434</v>
      </c>
      <c r="L10135" s="65">
        <v>930</v>
      </c>
      <c r="M10135" s="65" t="s">
        <v>249</v>
      </c>
    </row>
    <row r="10136" spans="1:13" ht="12.75" customHeight="1">
      <c r="A10136" s="65" t="str">
        <f>IF(ROW()=1,"KEY",IF(ISNA(VLOOKUP(B10136,車名対応マスタ!B:D,3,FALSE)),"",IF(VLOOKUP(B10136,車名対応マスタ!B:D,3,FALSE)="","",$D10136&amp;" "&amp;IF($G10136="9","J","O")&amp;" "&amp;$I10136&amp;" "&amp;IF($I10136&lt;=TEXT(★完成資料!$A$1,"yyyymm"),TEXT(★完成資料!$A$1,"yyyymm"),"999999")&amp; " " &amp; LEFT(F10136 &amp; "          ",10))))</f>
        <v xml:space="preserve">T J 202206 yyyy00 HV        </v>
      </c>
      <c r="B10136" s="68" t="s">
        <v>490</v>
      </c>
      <c r="C10136" s="68" t="s">
        <v>145</v>
      </c>
      <c r="D10136" s="68" t="s">
        <v>287</v>
      </c>
      <c r="E10136" s="68" t="s">
        <v>531</v>
      </c>
      <c r="F10136" s="68" t="s">
        <v>360</v>
      </c>
      <c r="G10136" s="68" t="s">
        <v>82</v>
      </c>
      <c r="H10136" s="68" t="s">
        <v>403</v>
      </c>
      <c r="I10136" s="68" t="s">
        <v>652</v>
      </c>
      <c r="J10136" s="65">
        <v>4469</v>
      </c>
      <c r="K10136" s="65">
        <v>3673</v>
      </c>
      <c r="L10136" s="65">
        <v>930</v>
      </c>
      <c r="M10136" s="65" t="s">
        <v>249</v>
      </c>
    </row>
    <row r="10137" spans="1:13" ht="12.75" customHeight="1">
      <c r="A10137" s="65" t="str">
        <f>IF(ROW()=1,"KEY",IF(ISNA(VLOOKUP(B10137,車名対応マスタ!B:D,3,FALSE)),"",IF(VLOOKUP(B10137,車名対応マスタ!B:D,3,FALSE)="","",$D10137&amp;" "&amp;IF($G10137="9","J","O")&amp;" "&amp;$I10137&amp;" "&amp;IF($I10137&lt;=TEXT(★完成資料!$A$1,"yyyymm"),TEXT(★完成資料!$A$1,"yyyymm"),"999999")&amp; " " &amp; LEFT(F10137 &amp; "          ",10))))</f>
        <v xml:space="preserve">T J 202207 yyyy00 HV        </v>
      </c>
      <c r="B10137" s="68" t="s">
        <v>490</v>
      </c>
      <c r="C10137" s="68" t="s">
        <v>145</v>
      </c>
      <c r="D10137" s="68" t="s">
        <v>287</v>
      </c>
      <c r="E10137" s="68" t="s">
        <v>531</v>
      </c>
      <c r="F10137" s="68" t="s">
        <v>360</v>
      </c>
      <c r="G10137" s="68" t="s">
        <v>82</v>
      </c>
      <c r="H10137" s="68" t="s">
        <v>403</v>
      </c>
      <c r="I10137" s="68" t="s">
        <v>655</v>
      </c>
      <c r="J10137" s="65">
        <v>7557</v>
      </c>
      <c r="K10137" s="65">
        <v>7887</v>
      </c>
      <c r="L10137" s="65">
        <v>930</v>
      </c>
      <c r="M10137" s="65" t="s">
        <v>249</v>
      </c>
    </row>
    <row r="10138" spans="1:13" ht="12.75" customHeight="1">
      <c r="A10138" s="65" t="str">
        <f>IF(ROW()=1,"KEY",IF(ISNA(VLOOKUP(B10138,車名対応マスタ!B:D,3,FALSE)),"",IF(VLOOKUP(B10138,車名対応マスタ!B:D,3,FALSE)="","",$D10138&amp;" "&amp;IF($G10138="9","J","O")&amp;" "&amp;$I10138&amp;" "&amp;IF($I10138&lt;=TEXT(★完成資料!$A$1,"yyyymm"),TEXT(★完成資料!$A$1,"yyyymm"),"999999")&amp; " " &amp; LEFT(F10138 &amp; "          ",10))))</f>
        <v xml:space="preserve">T J 202208 yyyy00 HV        </v>
      </c>
      <c r="B10138" s="68" t="s">
        <v>490</v>
      </c>
      <c r="C10138" s="68" t="s">
        <v>145</v>
      </c>
      <c r="D10138" s="68" t="s">
        <v>287</v>
      </c>
      <c r="E10138" s="68" t="s">
        <v>531</v>
      </c>
      <c r="F10138" s="68" t="s">
        <v>360</v>
      </c>
      <c r="G10138" s="68" t="s">
        <v>82</v>
      </c>
      <c r="H10138" s="68" t="s">
        <v>403</v>
      </c>
      <c r="I10138" s="68" t="s">
        <v>656</v>
      </c>
      <c r="J10138" s="65">
        <v>5604</v>
      </c>
      <c r="K10138" s="65">
        <v>7986</v>
      </c>
      <c r="L10138" s="65">
        <v>930</v>
      </c>
      <c r="M10138" s="65" t="s">
        <v>249</v>
      </c>
    </row>
    <row r="10139" spans="1:13" ht="12.75" customHeight="1">
      <c r="A10139" s="65" t="str">
        <f>IF(ROW()=1,"KEY",IF(ISNA(VLOOKUP(B10139,車名対応マスタ!B:D,3,FALSE)),"",IF(VLOOKUP(B10139,車名対応マスタ!B:D,3,FALSE)="","",$D10139&amp;" "&amp;IF($G10139="9","J","O")&amp;" "&amp;$I10139&amp;" "&amp;IF($I10139&lt;=TEXT(★完成資料!$A$1,"yyyymm"),TEXT(★完成資料!$A$1,"yyyymm"),"999999")&amp; " " &amp; LEFT(F10139 &amp; "          ",10))))</f>
        <v xml:space="preserve">T J 202209 yyyy00 HV        </v>
      </c>
      <c r="B10139" s="68" t="s">
        <v>490</v>
      </c>
      <c r="C10139" s="68" t="s">
        <v>145</v>
      </c>
      <c r="D10139" s="68" t="s">
        <v>287</v>
      </c>
      <c r="E10139" s="68" t="s">
        <v>531</v>
      </c>
      <c r="F10139" s="68" t="s">
        <v>360</v>
      </c>
      <c r="G10139" s="68" t="s">
        <v>82</v>
      </c>
      <c r="H10139" s="68" t="s">
        <v>403</v>
      </c>
      <c r="I10139" s="68" t="s">
        <v>657</v>
      </c>
      <c r="J10139" s="65">
        <v>6139</v>
      </c>
      <c r="K10139" s="65">
        <v>5233</v>
      </c>
      <c r="L10139" s="65">
        <v>930</v>
      </c>
      <c r="M10139" s="65" t="s">
        <v>249</v>
      </c>
    </row>
    <row r="10140" spans="1:13" ht="12.75" customHeight="1">
      <c r="A10140" s="65" t="str">
        <f>IF(ROW()=1,"KEY",IF(ISNA(VLOOKUP(B10140,車名対応マスタ!B:D,3,FALSE)),"",IF(VLOOKUP(B10140,車名対応マスタ!B:D,3,FALSE)="","",$D10140&amp;" "&amp;IF($G10140="9","J","O")&amp;" "&amp;$I10140&amp;" "&amp;IF($I10140&lt;=TEXT(★完成資料!$A$1,"yyyymm"),TEXT(★完成資料!$A$1,"yyyymm"),"999999")&amp; " " &amp; LEFT(F10140 &amp; "          ",10))))</f>
        <v xml:space="preserve">T J 202210 yyyy00 HV        </v>
      </c>
      <c r="B10140" s="68" t="s">
        <v>490</v>
      </c>
      <c r="C10140" s="68" t="s">
        <v>145</v>
      </c>
      <c r="D10140" s="68" t="s">
        <v>287</v>
      </c>
      <c r="E10140" s="68" t="s">
        <v>531</v>
      </c>
      <c r="F10140" s="68" t="s">
        <v>360</v>
      </c>
      <c r="G10140" s="68" t="s">
        <v>82</v>
      </c>
      <c r="H10140" s="68" t="s">
        <v>403</v>
      </c>
      <c r="I10140" s="68" t="s">
        <v>663</v>
      </c>
      <c r="J10140" s="65">
        <v>4673</v>
      </c>
      <c r="K10140" s="65">
        <v>3914</v>
      </c>
      <c r="L10140" s="65">
        <v>930</v>
      </c>
      <c r="M10140" s="65" t="s">
        <v>249</v>
      </c>
    </row>
    <row r="10141" spans="1:13" ht="12.75" customHeight="1">
      <c r="A10141" s="65" t="str">
        <f>IF(ROW()=1,"KEY",IF(ISNA(VLOOKUP(B10141,車名対応マスタ!B:D,3,FALSE)),"",IF(VLOOKUP(B10141,車名対応マスタ!B:D,3,FALSE)="","",$D10141&amp;" "&amp;IF($G10141="9","J","O")&amp;" "&amp;$I10141&amp;" "&amp;IF($I10141&lt;=TEXT(★完成資料!$A$1,"yyyymm"),TEXT(★完成資料!$A$1,"yyyymm"),"999999")&amp; " " &amp; LEFT(F10141 &amp; "          ",10))))</f>
        <v xml:space="preserve">T O 202201 yyyy00 MHV       </v>
      </c>
      <c r="B10141" s="68" t="s">
        <v>339</v>
      </c>
      <c r="C10141" s="68" t="s">
        <v>441</v>
      </c>
      <c r="D10141" s="68" t="s">
        <v>287</v>
      </c>
      <c r="E10141" s="68" t="s">
        <v>531</v>
      </c>
      <c r="F10141" s="68" t="s">
        <v>209</v>
      </c>
      <c r="G10141" s="68" t="s">
        <v>78</v>
      </c>
      <c r="H10141" s="68" t="s">
        <v>384</v>
      </c>
      <c r="I10141" s="68" t="s">
        <v>639</v>
      </c>
      <c r="J10141" s="65">
        <v>500</v>
      </c>
      <c r="K10141" s="65">
        <v>581</v>
      </c>
      <c r="L10141" s="65">
        <v>709</v>
      </c>
      <c r="M10141" s="65" t="s">
        <v>391</v>
      </c>
    </row>
    <row r="10142" spans="1:13" ht="12.75" customHeight="1">
      <c r="A10142" s="65" t="str">
        <f>IF(ROW()=1,"KEY",IF(ISNA(VLOOKUP(B10142,車名対応マスタ!B:D,3,FALSE)),"",IF(VLOOKUP(B10142,車名対応マスタ!B:D,3,FALSE)="","",$D10142&amp;" "&amp;IF($G10142="9","J","O")&amp;" "&amp;$I10142&amp;" "&amp;IF($I10142&lt;=TEXT(★完成資料!$A$1,"yyyymm"),TEXT(★完成資料!$A$1,"yyyymm"),"999999")&amp; " " &amp; LEFT(F10142 &amp; "          ",10))))</f>
        <v xml:space="preserve">T O 202202 yyyy00 MHV       </v>
      </c>
      <c r="B10142" s="68" t="s">
        <v>339</v>
      </c>
      <c r="C10142" s="68" t="s">
        <v>441</v>
      </c>
      <c r="D10142" s="68" t="s">
        <v>287</v>
      </c>
      <c r="E10142" s="68" t="s">
        <v>531</v>
      </c>
      <c r="F10142" s="68" t="s">
        <v>209</v>
      </c>
      <c r="G10142" s="68" t="s">
        <v>78</v>
      </c>
      <c r="H10142" s="68" t="s">
        <v>384</v>
      </c>
      <c r="I10142" s="68" t="s">
        <v>640</v>
      </c>
      <c r="J10142" s="65">
        <v>400</v>
      </c>
      <c r="K10142" s="65">
        <v>540</v>
      </c>
      <c r="L10142" s="65">
        <v>709</v>
      </c>
      <c r="M10142" s="65" t="s">
        <v>391</v>
      </c>
    </row>
    <row r="10143" spans="1:13" ht="12.75" customHeight="1">
      <c r="A10143" s="65" t="str">
        <f>IF(ROW()=1,"KEY",IF(ISNA(VLOOKUP(B10143,車名対応マスタ!B:D,3,FALSE)),"",IF(VLOOKUP(B10143,車名対応マスタ!B:D,3,FALSE)="","",$D10143&amp;" "&amp;IF($G10143="9","J","O")&amp;" "&amp;$I10143&amp;" "&amp;IF($I10143&lt;=TEXT(★完成資料!$A$1,"yyyymm"),TEXT(★完成資料!$A$1,"yyyymm"),"999999")&amp; " " &amp; LEFT(F10143 &amp; "          ",10))))</f>
        <v xml:space="preserve">T O 202203 yyyy00 MHV       </v>
      </c>
      <c r="B10143" s="68" t="s">
        <v>339</v>
      </c>
      <c r="C10143" s="68" t="s">
        <v>441</v>
      </c>
      <c r="D10143" s="68" t="s">
        <v>287</v>
      </c>
      <c r="E10143" s="68" t="s">
        <v>531</v>
      </c>
      <c r="F10143" s="68" t="s">
        <v>209</v>
      </c>
      <c r="G10143" s="68" t="s">
        <v>78</v>
      </c>
      <c r="H10143" s="68" t="s">
        <v>384</v>
      </c>
      <c r="I10143" s="68" t="s">
        <v>641</v>
      </c>
      <c r="J10143" s="65">
        <v>400</v>
      </c>
      <c r="K10143" s="65">
        <v>621</v>
      </c>
      <c r="L10143" s="65">
        <v>709</v>
      </c>
      <c r="M10143" s="65" t="s">
        <v>391</v>
      </c>
    </row>
    <row r="10144" spans="1:13" ht="12.75" customHeight="1">
      <c r="A10144" s="65" t="str">
        <f>IF(ROW()=1,"KEY",IF(ISNA(VLOOKUP(B10144,車名対応マスタ!B:D,3,FALSE)),"",IF(VLOOKUP(B10144,車名対応マスタ!B:D,3,FALSE)="","",$D10144&amp;" "&amp;IF($G10144="9","J","O")&amp;" "&amp;$I10144&amp;" "&amp;IF($I10144&lt;=TEXT(★完成資料!$A$1,"yyyymm"),TEXT(★完成資料!$A$1,"yyyymm"),"999999")&amp; " " &amp; LEFT(F10144 &amp; "          ",10))))</f>
        <v xml:space="preserve">T O 202204 yyyy00 MHV       </v>
      </c>
      <c r="B10144" s="68" t="s">
        <v>339</v>
      </c>
      <c r="C10144" s="68" t="s">
        <v>441</v>
      </c>
      <c r="D10144" s="68" t="s">
        <v>287</v>
      </c>
      <c r="E10144" s="68" t="s">
        <v>531</v>
      </c>
      <c r="F10144" s="68" t="s">
        <v>209</v>
      </c>
      <c r="G10144" s="68" t="s">
        <v>78</v>
      </c>
      <c r="H10144" s="68" t="s">
        <v>384</v>
      </c>
      <c r="I10144" s="68" t="s">
        <v>642</v>
      </c>
      <c r="J10144" s="65">
        <v>400</v>
      </c>
      <c r="K10144" s="65">
        <v>618</v>
      </c>
      <c r="L10144" s="65">
        <v>709</v>
      </c>
      <c r="M10144" s="65" t="s">
        <v>391</v>
      </c>
    </row>
    <row r="10145" spans="1:13" ht="12.75" customHeight="1">
      <c r="A10145" s="65" t="str">
        <f>IF(ROW()=1,"KEY",IF(ISNA(VLOOKUP(B10145,車名対応マスタ!B:D,3,FALSE)),"",IF(VLOOKUP(B10145,車名対応マスタ!B:D,3,FALSE)="","",$D10145&amp;" "&amp;IF($G10145="9","J","O")&amp;" "&amp;$I10145&amp;" "&amp;IF($I10145&lt;=TEXT(★完成資料!$A$1,"yyyymm"),TEXT(★完成資料!$A$1,"yyyymm"),"999999")&amp; " " &amp; LEFT(F10145 &amp; "          ",10))))</f>
        <v xml:space="preserve">T O 202205 yyyy00 MHV       </v>
      </c>
      <c r="B10145" s="68" t="s">
        <v>339</v>
      </c>
      <c r="C10145" s="68" t="s">
        <v>441</v>
      </c>
      <c r="D10145" s="68" t="s">
        <v>287</v>
      </c>
      <c r="E10145" s="68" t="s">
        <v>531</v>
      </c>
      <c r="F10145" s="68" t="s">
        <v>209</v>
      </c>
      <c r="G10145" s="68" t="s">
        <v>78</v>
      </c>
      <c r="H10145" s="68" t="s">
        <v>384</v>
      </c>
      <c r="I10145" s="68" t="s">
        <v>647</v>
      </c>
      <c r="J10145" s="65">
        <v>400</v>
      </c>
      <c r="K10145" s="65">
        <v>100</v>
      </c>
      <c r="L10145" s="65">
        <v>709</v>
      </c>
      <c r="M10145" s="65" t="s">
        <v>391</v>
      </c>
    </row>
    <row r="10146" spans="1:13" ht="12.75" customHeight="1">
      <c r="A10146" s="65" t="str">
        <f>IF(ROW()=1,"KEY",IF(ISNA(VLOOKUP(B10146,車名対応マスタ!B:D,3,FALSE)),"",IF(VLOOKUP(B10146,車名対応マスタ!B:D,3,FALSE)="","",$D10146&amp;" "&amp;IF($G10146="9","J","O")&amp;" "&amp;$I10146&amp;" "&amp;IF($I10146&lt;=TEXT(★完成資料!$A$1,"yyyymm"),TEXT(★完成資料!$A$1,"yyyymm"),"999999")&amp; " " &amp; LEFT(F10146 &amp; "          ",10))))</f>
        <v xml:space="preserve">T O 202206 yyyy00 MHV       </v>
      </c>
      <c r="B10146" s="68" t="s">
        <v>339</v>
      </c>
      <c r="C10146" s="68" t="s">
        <v>441</v>
      </c>
      <c r="D10146" s="68" t="s">
        <v>287</v>
      </c>
      <c r="E10146" s="68" t="s">
        <v>531</v>
      </c>
      <c r="F10146" s="68" t="s">
        <v>209</v>
      </c>
      <c r="G10146" s="68" t="s">
        <v>78</v>
      </c>
      <c r="H10146" s="68" t="s">
        <v>384</v>
      </c>
      <c r="I10146" s="68" t="s">
        <v>652</v>
      </c>
      <c r="J10146" s="65">
        <v>150</v>
      </c>
      <c r="K10146" s="65">
        <v>602</v>
      </c>
      <c r="L10146" s="65">
        <v>709</v>
      </c>
      <c r="M10146" s="65" t="s">
        <v>391</v>
      </c>
    </row>
    <row r="10147" spans="1:13" ht="12.75" customHeight="1">
      <c r="A10147" s="65" t="str">
        <f>IF(ROW()=1,"KEY",IF(ISNA(VLOOKUP(B10147,車名対応マスタ!B:D,3,FALSE)),"",IF(VLOOKUP(B10147,車名対応マスタ!B:D,3,FALSE)="","",$D10147&amp;" "&amp;IF($G10147="9","J","O")&amp;" "&amp;$I10147&amp;" "&amp;IF($I10147&lt;=TEXT(★完成資料!$A$1,"yyyymm"),TEXT(★完成資料!$A$1,"yyyymm"),"999999")&amp; " " &amp; LEFT(F10147 &amp; "          ",10))))</f>
        <v xml:space="preserve">T O 202207 yyyy00 MHV       </v>
      </c>
      <c r="B10147" s="68" t="s">
        <v>339</v>
      </c>
      <c r="C10147" s="68" t="s">
        <v>441</v>
      </c>
      <c r="D10147" s="68" t="s">
        <v>287</v>
      </c>
      <c r="E10147" s="68" t="s">
        <v>531</v>
      </c>
      <c r="F10147" s="68" t="s">
        <v>209</v>
      </c>
      <c r="G10147" s="68" t="s">
        <v>78</v>
      </c>
      <c r="H10147" s="68" t="s">
        <v>384</v>
      </c>
      <c r="I10147" s="68" t="s">
        <v>655</v>
      </c>
      <c r="J10147" s="65">
        <v>150</v>
      </c>
      <c r="K10147" s="65">
        <v>391</v>
      </c>
      <c r="L10147" s="65">
        <v>709</v>
      </c>
      <c r="M10147" s="65" t="s">
        <v>391</v>
      </c>
    </row>
    <row r="10148" spans="1:13" ht="12.75" customHeight="1">
      <c r="A10148" s="65" t="str">
        <f>IF(ROW()=1,"KEY",IF(ISNA(VLOOKUP(B10148,車名対応マスタ!B:D,3,FALSE)),"",IF(VLOOKUP(B10148,車名対応マスタ!B:D,3,FALSE)="","",$D10148&amp;" "&amp;IF($G10148="9","J","O")&amp;" "&amp;$I10148&amp;" "&amp;IF($I10148&lt;=TEXT(★完成資料!$A$1,"yyyymm"),TEXT(★完成資料!$A$1,"yyyymm"),"999999")&amp; " " &amp; LEFT(F10148 &amp; "          ",10))))</f>
        <v xml:space="preserve">T O 202208 yyyy00 MHV       </v>
      </c>
      <c r="B10148" s="68" t="s">
        <v>339</v>
      </c>
      <c r="C10148" s="68" t="s">
        <v>441</v>
      </c>
      <c r="D10148" s="68" t="s">
        <v>287</v>
      </c>
      <c r="E10148" s="68" t="s">
        <v>531</v>
      </c>
      <c r="F10148" s="68" t="s">
        <v>209</v>
      </c>
      <c r="G10148" s="68" t="s">
        <v>78</v>
      </c>
      <c r="H10148" s="68" t="s">
        <v>384</v>
      </c>
      <c r="I10148" s="68" t="s">
        <v>656</v>
      </c>
      <c r="J10148" s="65">
        <v>150</v>
      </c>
      <c r="K10148" s="65">
        <v>451</v>
      </c>
      <c r="L10148" s="65">
        <v>709</v>
      </c>
      <c r="M10148" s="65" t="s">
        <v>391</v>
      </c>
    </row>
    <row r="10149" spans="1:13" ht="12.75" customHeight="1">
      <c r="A10149" s="65" t="str">
        <f>IF(ROW()=1,"KEY",IF(ISNA(VLOOKUP(B10149,車名対応マスタ!B:D,3,FALSE)),"",IF(VLOOKUP(B10149,車名対応マスタ!B:D,3,FALSE)="","",$D10149&amp;" "&amp;IF($G10149="9","J","O")&amp;" "&amp;$I10149&amp;" "&amp;IF($I10149&lt;=TEXT(★完成資料!$A$1,"yyyymm"),TEXT(★完成資料!$A$1,"yyyymm"),"999999")&amp; " " &amp; LEFT(F10149 &amp; "          ",10))))</f>
        <v xml:space="preserve">T O 202209 yyyy00 MHV       </v>
      </c>
      <c r="B10149" s="68" t="s">
        <v>339</v>
      </c>
      <c r="C10149" s="68" t="s">
        <v>441</v>
      </c>
      <c r="D10149" s="68" t="s">
        <v>287</v>
      </c>
      <c r="E10149" s="68" t="s">
        <v>531</v>
      </c>
      <c r="F10149" s="68" t="s">
        <v>209</v>
      </c>
      <c r="G10149" s="68" t="s">
        <v>78</v>
      </c>
      <c r="H10149" s="68" t="s">
        <v>384</v>
      </c>
      <c r="I10149" s="68" t="s">
        <v>657</v>
      </c>
      <c r="J10149" s="65">
        <v>200</v>
      </c>
      <c r="K10149" s="65">
        <v>634</v>
      </c>
      <c r="L10149" s="65">
        <v>709</v>
      </c>
      <c r="M10149" s="65" t="s">
        <v>391</v>
      </c>
    </row>
    <row r="10150" spans="1:13" ht="12.75" customHeight="1">
      <c r="A10150" s="65" t="str">
        <f>IF(ROW()=1,"KEY",IF(ISNA(VLOOKUP(B10150,車名対応マスタ!B:D,3,FALSE)),"",IF(VLOOKUP(B10150,車名対応マスタ!B:D,3,FALSE)="","",$D10150&amp;" "&amp;IF($G10150="9","J","O")&amp;" "&amp;$I10150&amp;" "&amp;IF($I10150&lt;=TEXT(★完成資料!$A$1,"yyyymm"),TEXT(★完成資料!$A$1,"yyyymm"),"999999")&amp; " " &amp; LEFT(F10150 &amp; "          ",10))))</f>
        <v xml:space="preserve">T O 202210 yyyy00 MHV       </v>
      </c>
      <c r="B10150" s="68" t="s">
        <v>339</v>
      </c>
      <c r="C10150" s="68" t="s">
        <v>441</v>
      </c>
      <c r="D10150" s="68" t="s">
        <v>287</v>
      </c>
      <c r="E10150" s="68" t="s">
        <v>531</v>
      </c>
      <c r="F10150" s="68" t="s">
        <v>209</v>
      </c>
      <c r="G10150" s="68" t="s">
        <v>78</v>
      </c>
      <c r="H10150" s="68" t="s">
        <v>384</v>
      </c>
      <c r="I10150" s="68" t="s">
        <v>663</v>
      </c>
      <c r="J10150" s="65">
        <v>0</v>
      </c>
      <c r="K10150" s="65">
        <v>590</v>
      </c>
      <c r="L10150" s="65">
        <v>709</v>
      </c>
      <c r="M10150" s="65" t="s">
        <v>391</v>
      </c>
    </row>
    <row r="10151" spans="1:13" ht="12.75" customHeight="1">
      <c r="A10151" s="65" t="str">
        <f>IF(ROW()=1,"KEY",IF(ISNA(VLOOKUP(B10151,車名対応マスタ!B:D,3,FALSE)),"",IF(VLOOKUP(B10151,車名対応マスタ!B:D,3,FALSE)="","",$D10151&amp;" "&amp;IF($G10151="9","J","O")&amp;" "&amp;$I10151&amp;" "&amp;IF($I10151&lt;=TEXT(★完成資料!$A$1,"yyyymm"),TEXT(★完成資料!$A$1,"yyyymm"),"999999")&amp; " " &amp; LEFT(F10151 &amp; "          ",10))))</f>
        <v xml:space="preserve">T J 202201 yyyy00 HV        </v>
      </c>
      <c r="B10151" s="68" t="s">
        <v>340</v>
      </c>
      <c r="C10151" s="68" t="s">
        <v>128</v>
      </c>
      <c r="D10151" s="68" t="s">
        <v>287</v>
      </c>
      <c r="E10151" s="68" t="s">
        <v>531</v>
      </c>
      <c r="F10151" s="68" t="s">
        <v>360</v>
      </c>
      <c r="G10151" s="68" t="s">
        <v>82</v>
      </c>
      <c r="H10151" s="68" t="s">
        <v>403</v>
      </c>
      <c r="I10151" s="68" t="s">
        <v>639</v>
      </c>
      <c r="J10151" s="65">
        <v>336</v>
      </c>
      <c r="K10151" s="65">
        <v>1104</v>
      </c>
      <c r="L10151" s="65">
        <v>930</v>
      </c>
      <c r="M10151" s="65" t="s">
        <v>249</v>
      </c>
    </row>
    <row r="10152" spans="1:13" ht="12.75" customHeight="1">
      <c r="A10152" s="65" t="str">
        <f>IF(ROW()=1,"KEY",IF(ISNA(VLOOKUP(B10152,車名対応マスタ!B:D,3,FALSE)),"",IF(VLOOKUP(B10152,車名対応マスタ!B:D,3,FALSE)="","",$D10152&amp;" "&amp;IF($G10152="9","J","O")&amp;" "&amp;$I10152&amp;" "&amp;IF($I10152&lt;=TEXT(★完成資料!$A$1,"yyyymm"),TEXT(★完成資料!$A$1,"yyyymm"),"999999")&amp; " " &amp; LEFT(F10152 &amp; "          ",10))))</f>
        <v xml:space="preserve">T J 202202 yyyy00 HV        </v>
      </c>
      <c r="B10152" s="68" t="s">
        <v>340</v>
      </c>
      <c r="C10152" s="68" t="s">
        <v>128</v>
      </c>
      <c r="D10152" s="68" t="s">
        <v>287</v>
      </c>
      <c r="E10152" s="68" t="s">
        <v>531</v>
      </c>
      <c r="F10152" s="68" t="s">
        <v>360</v>
      </c>
      <c r="G10152" s="68" t="s">
        <v>82</v>
      </c>
      <c r="H10152" s="68" t="s">
        <v>403</v>
      </c>
      <c r="I10152" s="68" t="s">
        <v>640</v>
      </c>
      <c r="J10152" s="65">
        <v>552</v>
      </c>
      <c r="K10152" s="65">
        <v>1469</v>
      </c>
      <c r="L10152" s="65">
        <v>930</v>
      </c>
      <c r="M10152" s="65" t="s">
        <v>249</v>
      </c>
    </row>
    <row r="10153" spans="1:13" ht="12.75" customHeight="1">
      <c r="A10153" s="65" t="str">
        <f>IF(ROW()=1,"KEY",IF(ISNA(VLOOKUP(B10153,車名対応マスタ!B:D,3,FALSE)),"",IF(VLOOKUP(B10153,車名対応マスタ!B:D,3,FALSE)="","",$D10153&amp;" "&amp;IF($G10153="9","J","O")&amp;" "&amp;$I10153&amp;" "&amp;IF($I10153&lt;=TEXT(★完成資料!$A$1,"yyyymm"),TEXT(★完成資料!$A$1,"yyyymm"),"999999")&amp; " " &amp; LEFT(F10153 &amp; "          ",10))))</f>
        <v xml:space="preserve">T J 202203 yyyy00 HV        </v>
      </c>
      <c r="B10153" s="68" t="s">
        <v>340</v>
      </c>
      <c r="C10153" s="68" t="s">
        <v>128</v>
      </c>
      <c r="D10153" s="68" t="s">
        <v>287</v>
      </c>
      <c r="E10153" s="68" t="s">
        <v>531</v>
      </c>
      <c r="F10153" s="68" t="s">
        <v>360</v>
      </c>
      <c r="G10153" s="68" t="s">
        <v>82</v>
      </c>
      <c r="H10153" s="68" t="s">
        <v>403</v>
      </c>
      <c r="I10153" s="68" t="s">
        <v>641</v>
      </c>
      <c r="J10153" s="65">
        <v>3752</v>
      </c>
      <c r="K10153" s="65">
        <v>2122</v>
      </c>
      <c r="L10153" s="65">
        <v>930</v>
      </c>
      <c r="M10153" s="65" t="s">
        <v>249</v>
      </c>
    </row>
    <row r="10154" spans="1:13" ht="12.75" customHeight="1">
      <c r="A10154" s="65" t="str">
        <f>IF(ROW()=1,"KEY",IF(ISNA(VLOOKUP(B10154,車名対応マスタ!B:D,3,FALSE)),"",IF(VLOOKUP(B10154,車名対応マスタ!B:D,3,FALSE)="","",$D10154&amp;" "&amp;IF($G10154="9","J","O")&amp;" "&amp;$I10154&amp;" "&amp;IF($I10154&lt;=TEXT(★完成資料!$A$1,"yyyymm"),TEXT(★完成資料!$A$1,"yyyymm"),"999999")&amp; " " &amp; LEFT(F10154 &amp; "          ",10))))</f>
        <v xml:space="preserve">T J 202204 yyyy00 HV        </v>
      </c>
      <c r="B10154" s="68" t="s">
        <v>340</v>
      </c>
      <c r="C10154" s="68" t="s">
        <v>128</v>
      </c>
      <c r="D10154" s="68" t="s">
        <v>287</v>
      </c>
      <c r="E10154" s="68" t="s">
        <v>531</v>
      </c>
      <c r="F10154" s="68" t="s">
        <v>360</v>
      </c>
      <c r="G10154" s="68" t="s">
        <v>82</v>
      </c>
      <c r="H10154" s="68" t="s">
        <v>403</v>
      </c>
      <c r="I10154" s="68" t="s">
        <v>642</v>
      </c>
      <c r="J10154" s="65">
        <v>3188</v>
      </c>
      <c r="K10154" s="65">
        <v>1237</v>
      </c>
      <c r="L10154" s="65">
        <v>930</v>
      </c>
      <c r="M10154" s="65" t="s">
        <v>249</v>
      </c>
    </row>
    <row r="10155" spans="1:13" ht="12.75" customHeight="1">
      <c r="A10155" s="65" t="str">
        <f>IF(ROW()=1,"KEY",IF(ISNA(VLOOKUP(B10155,車名対応マスタ!B:D,3,FALSE)),"",IF(VLOOKUP(B10155,車名対応マスタ!B:D,3,FALSE)="","",$D10155&amp;" "&amp;IF($G10155="9","J","O")&amp;" "&amp;$I10155&amp;" "&amp;IF($I10155&lt;=TEXT(★完成資料!$A$1,"yyyymm"),TEXT(★完成資料!$A$1,"yyyymm"),"999999")&amp; " " &amp; LEFT(F10155 &amp; "          ",10))))</f>
        <v xml:space="preserve">T J 202205 yyyy00 HV        </v>
      </c>
      <c r="B10155" s="68" t="s">
        <v>340</v>
      </c>
      <c r="C10155" s="68" t="s">
        <v>128</v>
      </c>
      <c r="D10155" s="68" t="s">
        <v>287</v>
      </c>
      <c r="E10155" s="68" t="s">
        <v>531</v>
      </c>
      <c r="F10155" s="68" t="s">
        <v>360</v>
      </c>
      <c r="G10155" s="68" t="s">
        <v>82</v>
      </c>
      <c r="H10155" s="68" t="s">
        <v>403</v>
      </c>
      <c r="I10155" s="68" t="s">
        <v>647</v>
      </c>
      <c r="J10155" s="65">
        <v>1777</v>
      </c>
      <c r="K10155" s="65">
        <v>1014</v>
      </c>
      <c r="L10155" s="65">
        <v>930</v>
      </c>
      <c r="M10155" s="65" t="s">
        <v>249</v>
      </c>
    </row>
    <row r="10156" spans="1:13" ht="12.75" customHeight="1">
      <c r="A10156" s="65" t="str">
        <f>IF(ROW()=1,"KEY",IF(ISNA(VLOOKUP(B10156,車名対応マスタ!B:D,3,FALSE)),"",IF(VLOOKUP(B10156,車名対応マスタ!B:D,3,FALSE)="","",$D10156&amp;" "&amp;IF($G10156="9","J","O")&amp;" "&amp;$I10156&amp;" "&amp;IF($I10156&lt;=TEXT(★完成資料!$A$1,"yyyymm"),TEXT(★完成資料!$A$1,"yyyymm"),"999999")&amp; " " &amp; LEFT(F10156 &amp; "          ",10))))</f>
        <v xml:space="preserve">T J 202206 yyyy00 HV        </v>
      </c>
      <c r="B10156" s="68" t="s">
        <v>340</v>
      </c>
      <c r="C10156" s="68" t="s">
        <v>128</v>
      </c>
      <c r="D10156" s="68" t="s">
        <v>287</v>
      </c>
      <c r="E10156" s="68" t="s">
        <v>531</v>
      </c>
      <c r="F10156" s="68" t="s">
        <v>360</v>
      </c>
      <c r="G10156" s="68" t="s">
        <v>82</v>
      </c>
      <c r="H10156" s="68" t="s">
        <v>403</v>
      </c>
      <c r="I10156" s="68" t="s">
        <v>652</v>
      </c>
      <c r="J10156" s="65">
        <v>3014</v>
      </c>
      <c r="K10156" s="65">
        <v>1497</v>
      </c>
      <c r="L10156" s="65">
        <v>930</v>
      </c>
      <c r="M10156" s="65" t="s">
        <v>249</v>
      </c>
    </row>
    <row r="10157" spans="1:13" ht="12.75" customHeight="1">
      <c r="A10157" s="65" t="str">
        <f>IF(ROW()=1,"KEY",IF(ISNA(VLOOKUP(B10157,車名対応マスタ!B:D,3,FALSE)),"",IF(VLOOKUP(B10157,車名対応マスタ!B:D,3,FALSE)="","",$D10157&amp;" "&amp;IF($G10157="9","J","O")&amp;" "&amp;$I10157&amp;" "&amp;IF($I10157&lt;=TEXT(★完成資料!$A$1,"yyyymm"),TEXT(★完成資料!$A$1,"yyyymm"),"999999")&amp; " " &amp; LEFT(F10157 &amp; "          ",10))))</f>
        <v xml:space="preserve">T J 202207 yyyy00 HV        </v>
      </c>
      <c r="B10157" s="68" t="s">
        <v>340</v>
      </c>
      <c r="C10157" s="68" t="s">
        <v>128</v>
      </c>
      <c r="D10157" s="68" t="s">
        <v>287</v>
      </c>
      <c r="E10157" s="68" t="s">
        <v>531</v>
      </c>
      <c r="F10157" s="68" t="s">
        <v>360</v>
      </c>
      <c r="G10157" s="68" t="s">
        <v>82</v>
      </c>
      <c r="H10157" s="68" t="s">
        <v>403</v>
      </c>
      <c r="I10157" s="68" t="s">
        <v>655</v>
      </c>
      <c r="J10157" s="65">
        <v>2946</v>
      </c>
      <c r="K10157" s="65">
        <v>1470</v>
      </c>
      <c r="L10157" s="65">
        <v>930</v>
      </c>
      <c r="M10157" s="65" t="s">
        <v>249</v>
      </c>
    </row>
    <row r="10158" spans="1:13" ht="12.75" customHeight="1">
      <c r="A10158" s="65" t="str">
        <f>IF(ROW()=1,"KEY",IF(ISNA(VLOOKUP(B10158,車名対応マスタ!B:D,3,FALSE)),"",IF(VLOOKUP(B10158,車名対応マスタ!B:D,3,FALSE)="","",$D10158&amp;" "&amp;IF($G10158="9","J","O")&amp;" "&amp;$I10158&amp;" "&amp;IF($I10158&lt;=TEXT(★完成資料!$A$1,"yyyymm"),TEXT(★完成資料!$A$1,"yyyymm"),"999999")&amp; " " &amp; LEFT(F10158 &amp; "          ",10))))</f>
        <v xml:space="preserve">T J 202208 yyyy00 HV        </v>
      </c>
      <c r="B10158" s="68" t="s">
        <v>340</v>
      </c>
      <c r="C10158" s="68" t="s">
        <v>128</v>
      </c>
      <c r="D10158" s="68" t="s">
        <v>287</v>
      </c>
      <c r="E10158" s="68" t="s">
        <v>531</v>
      </c>
      <c r="F10158" s="68" t="s">
        <v>360</v>
      </c>
      <c r="G10158" s="68" t="s">
        <v>82</v>
      </c>
      <c r="H10158" s="68" t="s">
        <v>403</v>
      </c>
      <c r="I10158" s="68" t="s">
        <v>656</v>
      </c>
      <c r="J10158" s="65">
        <v>2243</v>
      </c>
      <c r="K10158" s="65">
        <v>994</v>
      </c>
      <c r="L10158" s="65">
        <v>930</v>
      </c>
      <c r="M10158" s="65" t="s">
        <v>249</v>
      </c>
    </row>
    <row r="10159" spans="1:13" ht="12.75" customHeight="1">
      <c r="A10159" s="65" t="str">
        <f>IF(ROW()=1,"KEY",IF(ISNA(VLOOKUP(B10159,車名対応マスタ!B:D,3,FALSE)),"",IF(VLOOKUP(B10159,車名対応マスタ!B:D,3,FALSE)="","",$D10159&amp;" "&amp;IF($G10159="9","J","O")&amp;" "&amp;$I10159&amp;" "&amp;IF($I10159&lt;=TEXT(★完成資料!$A$1,"yyyymm"),TEXT(★完成資料!$A$1,"yyyymm"),"999999")&amp; " " &amp; LEFT(F10159 &amp; "          ",10))))</f>
        <v xml:space="preserve">T J 202209 yyyy00 HV        </v>
      </c>
      <c r="B10159" s="68" t="s">
        <v>340</v>
      </c>
      <c r="C10159" s="68" t="s">
        <v>128</v>
      </c>
      <c r="D10159" s="68" t="s">
        <v>287</v>
      </c>
      <c r="E10159" s="68" t="s">
        <v>531</v>
      </c>
      <c r="F10159" s="68" t="s">
        <v>360</v>
      </c>
      <c r="G10159" s="68" t="s">
        <v>82</v>
      </c>
      <c r="H10159" s="68" t="s">
        <v>403</v>
      </c>
      <c r="I10159" s="68" t="s">
        <v>657</v>
      </c>
      <c r="J10159" s="65">
        <v>5022</v>
      </c>
      <c r="K10159" s="65">
        <v>795</v>
      </c>
      <c r="L10159" s="65">
        <v>930</v>
      </c>
      <c r="M10159" s="65" t="s">
        <v>249</v>
      </c>
    </row>
    <row r="10160" spans="1:13" ht="12.75" customHeight="1">
      <c r="A10160" s="65" t="str">
        <f>IF(ROW()=1,"KEY",IF(ISNA(VLOOKUP(B10160,車名対応マスタ!B:D,3,FALSE)),"",IF(VLOOKUP(B10160,車名対応マスタ!B:D,3,FALSE)="","",$D10160&amp;" "&amp;IF($G10160="9","J","O")&amp;" "&amp;$I10160&amp;" "&amp;IF($I10160&lt;=TEXT(★完成資料!$A$1,"yyyymm"),TEXT(★完成資料!$A$1,"yyyymm"),"999999")&amp; " " &amp; LEFT(F10160 &amp; "          ",10))))</f>
        <v xml:space="preserve">T J 202210 yyyy00 HV        </v>
      </c>
      <c r="B10160" s="68" t="s">
        <v>340</v>
      </c>
      <c r="C10160" s="68" t="s">
        <v>128</v>
      </c>
      <c r="D10160" s="68" t="s">
        <v>287</v>
      </c>
      <c r="E10160" s="68" t="s">
        <v>531</v>
      </c>
      <c r="F10160" s="68" t="s">
        <v>360</v>
      </c>
      <c r="G10160" s="68" t="s">
        <v>82</v>
      </c>
      <c r="H10160" s="68" t="s">
        <v>403</v>
      </c>
      <c r="I10160" s="68" t="s">
        <v>663</v>
      </c>
      <c r="J10160" s="65">
        <v>4470</v>
      </c>
      <c r="K10160" s="65">
        <v>514</v>
      </c>
      <c r="L10160" s="65">
        <v>930</v>
      </c>
      <c r="M10160" s="65" t="s">
        <v>249</v>
      </c>
    </row>
    <row r="10161" spans="1:13" ht="12.75" customHeight="1">
      <c r="A10161" s="65" t="str">
        <f>IF(ROW()=1,"KEY",IF(ISNA(VLOOKUP(B10161,車名対応マスタ!B:D,3,FALSE)),"",IF(VLOOKUP(B10161,車名対応マスタ!B:D,3,FALSE)="","",$D10161&amp;" "&amp;IF($G10161="9","J","O")&amp;" "&amp;$I10161&amp;" "&amp;IF($I10161&lt;=TEXT(★完成資料!$A$1,"yyyymm"),TEXT(★完成資料!$A$1,"yyyymm"),"999999")&amp; " " &amp; LEFT(F10161 &amp; "          ",10))))</f>
        <v xml:space="preserve">T O 202201 yyyy00 EV        </v>
      </c>
      <c r="B10161" s="68" t="s">
        <v>268</v>
      </c>
      <c r="C10161" s="68" t="s">
        <v>442</v>
      </c>
      <c r="D10161" s="68" t="s">
        <v>287</v>
      </c>
      <c r="E10161" s="68" t="s">
        <v>531</v>
      </c>
      <c r="F10161" s="68" t="s">
        <v>230</v>
      </c>
      <c r="G10161" s="68" t="s">
        <v>77</v>
      </c>
      <c r="H10161" s="68" t="s">
        <v>273</v>
      </c>
      <c r="I10161" s="68" t="s">
        <v>639</v>
      </c>
      <c r="J10161" s="65">
        <v>18</v>
      </c>
      <c r="L10161" s="65">
        <v>427</v>
      </c>
      <c r="M10161" s="65" t="s">
        <v>376</v>
      </c>
    </row>
    <row r="10162" spans="1:13" ht="12.75" customHeight="1">
      <c r="A10162" s="65" t="str">
        <f>IF(ROW()=1,"KEY",IF(ISNA(VLOOKUP(B10162,車名対応マスタ!B:D,3,FALSE)),"",IF(VLOOKUP(B10162,車名対応マスタ!B:D,3,FALSE)="","",$D10162&amp;" "&amp;IF($G10162="9","J","O")&amp;" "&amp;$I10162&amp;" "&amp;IF($I10162&lt;=TEXT(★完成資料!$A$1,"yyyymm"),TEXT(★完成資料!$A$1,"yyyymm"),"999999")&amp; " " &amp; LEFT(F10162 &amp; "          ",10))))</f>
        <v xml:space="preserve">T O 202202 yyyy00 EV        </v>
      </c>
      <c r="B10162" s="68" t="s">
        <v>268</v>
      </c>
      <c r="C10162" s="68" t="s">
        <v>442</v>
      </c>
      <c r="D10162" s="68" t="s">
        <v>287</v>
      </c>
      <c r="E10162" s="68" t="s">
        <v>531</v>
      </c>
      <c r="F10162" s="68" t="s">
        <v>230</v>
      </c>
      <c r="G10162" s="68" t="s">
        <v>77</v>
      </c>
      <c r="H10162" s="68" t="s">
        <v>273</v>
      </c>
      <c r="I10162" s="68" t="s">
        <v>640</v>
      </c>
      <c r="J10162" s="65">
        <v>11</v>
      </c>
      <c r="L10162" s="65">
        <v>427</v>
      </c>
      <c r="M10162" s="65" t="s">
        <v>376</v>
      </c>
    </row>
    <row r="10163" spans="1:13" ht="12.75" customHeight="1">
      <c r="A10163" s="65" t="str">
        <f>IF(ROW()=1,"KEY",IF(ISNA(VLOOKUP(B10163,車名対応マスタ!B:D,3,FALSE)),"",IF(VLOOKUP(B10163,車名対応マスタ!B:D,3,FALSE)="","",$D10163&amp;" "&amp;IF($G10163="9","J","O")&amp;" "&amp;$I10163&amp;" "&amp;IF($I10163&lt;=TEXT(★完成資料!$A$1,"yyyymm"),TEXT(★完成資料!$A$1,"yyyymm"),"999999")&amp; " " &amp; LEFT(F10163 &amp; "          ",10))))</f>
        <v xml:space="preserve">T O 202203 yyyy00 EV        </v>
      </c>
      <c r="B10163" s="68" t="s">
        <v>268</v>
      </c>
      <c r="C10163" s="68" t="s">
        <v>442</v>
      </c>
      <c r="D10163" s="68" t="s">
        <v>287</v>
      </c>
      <c r="E10163" s="68" t="s">
        <v>531</v>
      </c>
      <c r="F10163" s="68" t="s">
        <v>230</v>
      </c>
      <c r="G10163" s="68" t="s">
        <v>77</v>
      </c>
      <c r="H10163" s="68" t="s">
        <v>273</v>
      </c>
      <c r="I10163" s="68" t="s">
        <v>641</v>
      </c>
      <c r="J10163" s="65">
        <v>16</v>
      </c>
      <c r="K10163" s="65">
        <v>4</v>
      </c>
      <c r="L10163" s="65">
        <v>427</v>
      </c>
      <c r="M10163" s="65" t="s">
        <v>376</v>
      </c>
    </row>
    <row r="10164" spans="1:13" ht="12.75" customHeight="1">
      <c r="A10164" s="65" t="str">
        <f>IF(ROW()=1,"KEY",IF(ISNA(VLOOKUP(B10164,車名対応マスタ!B:D,3,FALSE)),"",IF(VLOOKUP(B10164,車名対応マスタ!B:D,3,FALSE)="","",$D10164&amp;" "&amp;IF($G10164="9","J","O")&amp;" "&amp;$I10164&amp;" "&amp;IF($I10164&lt;=TEXT(★完成資料!$A$1,"yyyymm"),TEXT(★完成資料!$A$1,"yyyymm"),"999999")&amp; " " &amp; LEFT(F10164 &amp; "          ",10))))</f>
        <v xml:space="preserve">T O 202204 yyyy00 EV        </v>
      </c>
      <c r="B10164" s="68" t="s">
        <v>268</v>
      </c>
      <c r="C10164" s="68" t="s">
        <v>442</v>
      </c>
      <c r="D10164" s="68" t="s">
        <v>287</v>
      </c>
      <c r="E10164" s="68" t="s">
        <v>531</v>
      </c>
      <c r="F10164" s="68" t="s">
        <v>230</v>
      </c>
      <c r="G10164" s="68" t="s">
        <v>77</v>
      </c>
      <c r="H10164" s="68" t="s">
        <v>273</v>
      </c>
      <c r="I10164" s="68" t="s">
        <v>642</v>
      </c>
      <c r="J10164" s="65">
        <v>9</v>
      </c>
      <c r="K10164" s="65">
        <v>20</v>
      </c>
      <c r="L10164" s="65">
        <v>427</v>
      </c>
      <c r="M10164" s="65" t="s">
        <v>376</v>
      </c>
    </row>
    <row r="10165" spans="1:13" ht="12.75" customHeight="1">
      <c r="A10165" s="65" t="str">
        <f>IF(ROW()=1,"KEY",IF(ISNA(VLOOKUP(B10165,車名対応マスタ!B:D,3,FALSE)),"",IF(VLOOKUP(B10165,車名対応マスタ!B:D,3,FALSE)="","",$D10165&amp;" "&amp;IF($G10165="9","J","O")&amp;" "&amp;$I10165&amp;" "&amp;IF($I10165&lt;=TEXT(★完成資料!$A$1,"yyyymm"),TEXT(★完成資料!$A$1,"yyyymm"),"999999")&amp; " " &amp; LEFT(F10165 &amp; "          ",10))))</f>
        <v xml:space="preserve">T O 202205 yyyy00 EV        </v>
      </c>
      <c r="B10165" s="68" t="s">
        <v>268</v>
      </c>
      <c r="C10165" s="68" t="s">
        <v>442</v>
      </c>
      <c r="D10165" s="68" t="s">
        <v>287</v>
      </c>
      <c r="E10165" s="68" t="s">
        <v>531</v>
      </c>
      <c r="F10165" s="68" t="s">
        <v>230</v>
      </c>
      <c r="G10165" s="68" t="s">
        <v>77</v>
      </c>
      <c r="H10165" s="68" t="s">
        <v>273</v>
      </c>
      <c r="I10165" s="68" t="s">
        <v>647</v>
      </c>
      <c r="J10165" s="65">
        <v>11</v>
      </c>
      <c r="K10165" s="65">
        <v>12</v>
      </c>
      <c r="L10165" s="65">
        <v>427</v>
      </c>
      <c r="M10165" s="65" t="s">
        <v>376</v>
      </c>
    </row>
    <row r="10166" spans="1:13" ht="12.75" customHeight="1">
      <c r="A10166" s="65" t="str">
        <f>IF(ROW()=1,"KEY",IF(ISNA(VLOOKUP(B10166,車名対応マスタ!B:D,3,FALSE)),"",IF(VLOOKUP(B10166,車名対応マスタ!B:D,3,FALSE)="","",$D10166&amp;" "&amp;IF($G10166="9","J","O")&amp;" "&amp;$I10166&amp;" "&amp;IF($I10166&lt;=TEXT(★完成資料!$A$1,"yyyymm"),TEXT(★完成資料!$A$1,"yyyymm"),"999999")&amp; " " &amp; LEFT(F10166 &amp; "          ",10))))</f>
        <v xml:space="preserve">T O 202206 yyyy00 EV        </v>
      </c>
      <c r="B10166" s="68" t="s">
        <v>268</v>
      </c>
      <c r="C10166" s="68" t="s">
        <v>442</v>
      </c>
      <c r="D10166" s="68" t="s">
        <v>287</v>
      </c>
      <c r="E10166" s="68" t="s">
        <v>531</v>
      </c>
      <c r="F10166" s="68" t="s">
        <v>230</v>
      </c>
      <c r="G10166" s="68" t="s">
        <v>77</v>
      </c>
      <c r="H10166" s="68" t="s">
        <v>273</v>
      </c>
      <c r="I10166" s="68" t="s">
        <v>652</v>
      </c>
      <c r="J10166" s="65">
        <v>12</v>
      </c>
      <c r="K10166" s="65">
        <v>8</v>
      </c>
      <c r="L10166" s="65">
        <v>427</v>
      </c>
      <c r="M10166" s="65" t="s">
        <v>376</v>
      </c>
    </row>
    <row r="10167" spans="1:13" ht="12.75" customHeight="1">
      <c r="A10167" s="65" t="str">
        <f>IF(ROW()=1,"KEY",IF(ISNA(VLOOKUP(B10167,車名対応マスタ!B:D,3,FALSE)),"",IF(VLOOKUP(B10167,車名対応マスタ!B:D,3,FALSE)="","",$D10167&amp;" "&amp;IF($G10167="9","J","O")&amp;" "&amp;$I10167&amp;" "&amp;IF($I10167&lt;=TEXT(★完成資料!$A$1,"yyyymm"),TEXT(★完成資料!$A$1,"yyyymm"),"999999")&amp; " " &amp; LEFT(F10167 &amp; "          ",10))))</f>
        <v xml:space="preserve">T O 202207 yyyy00 EV        </v>
      </c>
      <c r="B10167" s="68" t="s">
        <v>268</v>
      </c>
      <c r="C10167" s="68" t="s">
        <v>442</v>
      </c>
      <c r="D10167" s="68" t="s">
        <v>287</v>
      </c>
      <c r="E10167" s="68" t="s">
        <v>531</v>
      </c>
      <c r="F10167" s="68" t="s">
        <v>230</v>
      </c>
      <c r="G10167" s="68" t="s">
        <v>77</v>
      </c>
      <c r="H10167" s="68" t="s">
        <v>273</v>
      </c>
      <c r="I10167" s="68" t="s">
        <v>655</v>
      </c>
      <c r="J10167" s="65">
        <v>12</v>
      </c>
      <c r="K10167" s="65">
        <v>7</v>
      </c>
      <c r="L10167" s="65">
        <v>427</v>
      </c>
      <c r="M10167" s="65" t="s">
        <v>376</v>
      </c>
    </row>
    <row r="10168" spans="1:13" ht="12.75" customHeight="1">
      <c r="A10168" s="65" t="str">
        <f>IF(ROW()=1,"KEY",IF(ISNA(VLOOKUP(B10168,車名対応マスタ!B:D,3,FALSE)),"",IF(VLOOKUP(B10168,車名対応マスタ!B:D,3,FALSE)="","",$D10168&amp;" "&amp;IF($G10168="9","J","O")&amp;" "&amp;$I10168&amp;" "&amp;IF($I10168&lt;=TEXT(★完成資料!$A$1,"yyyymm"),TEXT(★完成資料!$A$1,"yyyymm"),"999999")&amp; " " &amp; LEFT(F10168 &amp; "          ",10))))</f>
        <v xml:space="preserve">T O 202208 yyyy00 EV        </v>
      </c>
      <c r="B10168" s="68" t="s">
        <v>268</v>
      </c>
      <c r="C10168" s="68" t="s">
        <v>442</v>
      </c>
      <c r="D10168" s="68" t="s">
        <v>287</v>
      </c>
      <c r="E10168" s="68" t="s">
        <v>531</v>
      </c>
      <c r="F10168" s="68" t="s">
        <v>230</v>
      </c>
      <c r="G10168" s="68" t="s">
        <v>77</v>
      </c>
      <c r="H10168" s="68" t="s">
        <v>273</v>
      </c>
      <c r="I10168" s="68" t="s">
        <v>656</v>
      </c>
      <c r="J10168" s="65">
        <v>12</v>
      </c>
      <c r="K10168" s="65">
        <v>9</v>
      </c>
      <c r="L10168" s="65">
        <v>427</v>
      </c>
      <c r="M10168" s="65" t="s">
        <v>376</v>
      </c>
    </row>
    <row r="10169" spans="1:13" ht="12.75" customHeight="1">
      <c r="A10169" s="65" t="str">
        <f>IF(ROW()=1,"KEY",IF(ISNA(VLOOKUP(B10169,車名対応マスタ!B:D,3,FALSE)),"",IF(VLOOKUP(B10169,車名対応マスタ!B:D,3,FALSE)="","",$D10169&amp;" "&amp;IF($G10169="9","J","O")&amp;" "&amp;$I10169&amp;" "&amp;IF($I10169&lt;=TEXT(★完成資料!$A$1,"yyyymm"),TEXT(★完成資料!$A$1,"yyyymm"),"999999")&amp; " " &amp; LEFT(F10169 &amp; "          ",10))))</f>
        <v xml:space="preserve">T O 202209 yyyy00 EV        </v>
      </c>
      <c r="B10169" s="68" t="s">
        <v>268</v>
      </c>
      <c r="C10169" s="68" t="s">
        <v>442</v>
      </c>
      <c r="D10169" s="68" t="s">
        <v>287</v>
      </c>
      <c r="E10169" s="68" t="s">
        <v>531</v>
      </c>
      <c r="F10169" s="68" t="s">
        <v>230</v>
      </c>
      <c r="G10169" s="68" t="s">
        <v>77</v>
      </c>
      <c r="H10169" s="68" t="s">
        <v>273</v>
      </c>
      <c r="I10169" s="68" t="s">
        <v>657</v>
      </c>
      <c r="J10169" s="65">
        <v>9</v>
      </c>
      <c r="K10169" s="65">
        <v>5</v>
      </c>
      <c r="L10169" s="65">
        <v>427</v>
      </c>
      <c r="M10169" s="65" t="s">
        <v>376</v>
      </c>
    </row>
    <row r="10170" spans="1:13" ht="12.75" customHeight="1">
      <c r="A10170" s="65" t="str">
        <f>IF(ROW()=1,"KEY",IF(ISNA(VLOOKUP(B10170,車名対応マスタ!B:D,3,FALSE)),"",IF(VLOOKUP(B10170,車名対応マスタ!B:D,3,FALSE)="","",$D10170&amp;" "&amp;IF($G10170="9","J","O")&amp;" "&amp;$I10170&amp;" "&amp;IF($I10170&lt;=TEXT(★完成資料!$A$1,"yyyymm"),TEXT(★完成資料!$A$1,"yyyymm"),"999999")&amp; " " &amp; LEFT(F10170 &amp; "          ",10))))</f>
        <v xml:space="preserve">T O 202210 yyyy00 EV        </v>
      </c>
      <c r="B10170" s="68" t="s">
        <v>268</v>
      </c>
      <c r="C10170" s="68" t="s">
        <v>442</v>
      </c>
      <c r="D10170" s="68" t="s">
        <v>287</v>
      </c>
      <c r="E10170" s="68" t="s">
        <v>531</v>
      </c>
      <c r="F10170" s="68" t="s">
        <v>230</v>
      </c>
      <c r="G10170" s="68" t="s">
        <v>77</v>
      </c>
      <c r="H10170" s="68" t="s">
        <v>273</v>
      </c>
      <c r="I10170" s="68" t="s">
        <v>663</v>
      </c>
      <c r="J10170" s="65">
        <v>24</v>
      </c>
      <c r="K10170" s="65">
        <v>5</v>
      </c>
      <c r="L10170" s="65">
        <v>427</v>
      </c>
      <c r="M10170" s="65" t="s">
        <v>376</v>
      </c>
    </row>
    <row r="10171" spans="1:13" ht="12.75" customHeight="1">
      <c r="A10171" s="65" t="str">
        <f>IF(ROW()=1,"KEY",IF(ISNA(VLOOKUP(B10171,車名対応マスタ!B:D,3,FALSE)),"",IF(VLOOKUP(B10171,車名対応マスタ!B:D,3,FALSE)="","",$D10171&amp;" "&amp;IF($G10171="9","J","O")&amp;" "&amp;$I10171&amp;" "&amp;IF($I10171&lt;=TEXT(★完成資料!$A$1,"yyyymm"),TEXT(★完成資料!$A$1,"yyyymm"),"999999")&amp; " " &amp; LEFT(F10171 &amp; "          ",10))))</f>
        <v xml:space="preserve">T O 202201 yyyy00 EV        </v>
      </c>
      <c r="B10171" s="68" t="s">
        <v>268</v>
      </c>
      <c r="C10171" s="68" t="s">
        <v>442</v>
      </c>
      <c r="D10171" s="68" t="s">
        <v>287</v>
      </c>
      <c r="E10171" s="68" t="s">
        <v>531</v>
      </c>
      <c r="F10171" s="68" t="s">
        <v>230</v>
      </c>
      <c r="G10171" s="68" t="s">
        <v>77</v>
      </c>
      <c r="H10171" s="68" t="s">
        <v>273</v>
      </c>
      <c r="I10171" s="68" t="s">
        <v>639</v>
      </c>
      <c r="J10171" s="65">
        <v>4</v>
      </c>
      <c r="L10171" s="65">
        <v>410</v>
      </c>
      <c r="M10171" s="65" t="s">
        <v>495</v>
      </c>
    </row>
    <row r="10172" spans="1:13" ht="12.75" customHeight="1">
      <c r="A10172" s="65" t="str">
        <f>IF(ROW()=1,"KEY",IF(ISNA(VLOOKUP(B10172,車名対応マスタ!B:D,3,FALSE)),"",IF(VLOOKUP(B10172,車名対応マスタ!B:D,3,FALSE)="","",$D10172&amp;" "&amp;IF($G10172="9","J","O")&amp;" "&amp;$I10172&amp;" "&amp;IF($I10172&lt;=TEXT(★完成資料!$A$1,"yyyymm"),TEXT(★完成資料!$A$1,"yyyymm"),"999999")&amp; " " &amp; LEFT(F10172 &amp; "          ",10))))</f>
        <v xml:space="preserve">T O 202202 yyyy00 EV        </v>
      </c>
      <c r="B10172" s="68" t="s">
        <v>268</v>
      </c>
      <c r="C10172" s="68" t="s">
        <v>442</v>
      </c>
      <c r="D10172" s="68" t="s">
        <v>287</v>
      </c>
      <c r="E10172" s="68" t="s">
        <v>531</v>
      </c>
      <c r="F10172" s="68" t="s">
        <v>230</v>
      </c>
      <c r="G10172" s="68" t="s">
        <v>77</v>
      </c>
      <c r="H10172" s="68" t="s">
        <v>273</v>
      </c>
      <c r="I10172" s="68" t="s">
        <v>640</v>
      </c>
      <c r="J10172" s="65">
        <v>16</v>
      </c>
      <c r="K10172" s="65">
        <v>11</v>
      </c>
      <c r="L10172" s="65">
        <v>410</v>
      </c>
      <c r="M10172" s="65" t="s">
        <v>495</v>
      </c>
    </row>
    <row r="10173" spans="1:13" ht="12.75" customHeight="1">
      <c r="A10173" s="65" t="str">
        <f>IF(ROW()=1,"KEY",IF(ISNA(VLOOKUP(B10173,車名対応マスタ!B:D,3,FALSE)),"",IF(VLOOKUP(B10173,車名対応マスタ!B:D,3,FALSE)="","",$D10173&amp;" "&amp;IF($G10173="9","J","O")&amp;" "&amp;$I10173&amp;" "&amp;IF($I10173&lt;=TEXT(★完成資料!$A$1,"yyyymm"),TEXT(★完成資料!$A$1,"yyyymm"),"999999")&amp; " " &amp; LEFT(F10173 &amp; "          ",10))))</f>
        <v xml:space="preserve">T O 202203 yyyy00 EV        </v>
      </c>
      <c r="B10173" s="68" t="s">
        <v>268</v>
      </c>
      <c r="C10173" s="68" t="s">
        <v>442</v>
      </c>
      <c r="D10173" s="68" t="s">
        <v>287</v>
      </c>
      <c r="E10173" s="68" t="s">
        <v>531</v>
      </c>
      <c r="F10173" s="68" t="s">
        <v>230</v>
      </c>
      <c r="G10173" s="68" t="s">
        <v>77</v>
      </c>
      <c r="H10173" s="68" t="s">
        <v>273</v>
      </c>
      <c r="I10173" s="68" t="s">
        <v>641</v>
      </c>
      <c r="J10173" s="65">
        <v>8</v>
      </c>
      <c r="K10173" s="65">
        <v>30</v>
      </c>
      <c r="L10173" s="65">
        <v>410</v>
      </c>
      <c r="M10173" s="65" t="s">
        <v>495</v>
      </c>
    </row>
    <row r="10174" spans="1:13" ht="12.75" customHeight="1">
      <c r="A10174" s="65" t="str">
        <f>IF(ROW()=1,"KEY",IF(ISNA(VLOOKUP(B10174,車名対応マスタ!B:D,3,FALSE)),"",IF(VLOOKUP(B10174,車名対応マスタ!B:D,3,FALSE)="","",$D10174&amp;" "&amp;IF($G10174="9","J","O")&amp;" "&amp;$I10174&amp;" "&amp;IF($I10174&lt;=TEXT(★完成資料!$A$1,"yyyymm"),TEXT(★完成資料!$A$1,"yyyymm"),"999999")&amp; " " &amp; LEFT(F10174 &amp; "          ",10))))</f>
        <v xml:space="preserve">T O 202204 yyyy00 EV        </v>
      </c>
      <c r="B10174" s="68" t="s">
        <v>268</v>
      </c>
      <c r="C10174" s="68" t="s">
        <v>442</v>
      </c>
      <c r="D10174" s="68" t="s">
        <v>287</v>
      </c>
      <c r="E10174" s="68" t="s">
        <v>531</v>
      </c>
      <c r="F10174" s="68" t="s">
        <v>230</v>
      </c>
      <c r="G10174" s="68" t="s">
        <v>77</v>
      </c>
      <c r="H10174" s="68" t="s">
        <v>273</v>
      </c>
      <c r="I10174" s="68" t="s">
        <v>642</v>
      </c>
      <c r="J10174" s="65">
        <v>8</v>
      </c>
      <c r="K10174" s="65">
        <v>3</v>
      </c>
      <c r="L10174" s="65">
        <v>410</v>
      </c>
      <c r="M10174" s="65" t="s">
        <v>495</v>
      </c>
    </row>
    <row r="10175" spans="1:13" ht="12.75" customHeight="1">
      <c r="A10175" s="65" t="str">
        <f>IF(ROW()=1,"KEY",IF(ISNA(VLOOKUP(B10175,車名対応マスタ!B:D,3,FALSE)),"",IF(VLOOKUP(B10175,車名対応マスタ!B:D,3,FALSE)="","",$D10175&amp;" "&amp;IF($G10175="9","J","O")&amp;" "&amp;$I10175&amp;" "&amp;IF($I10175&lt;=TEXT(★完成資料!$A$1,"yyyymm"),TEXT(★完成資料!$A$1,"yyyymm"),"999999")&amp; " " &amp; LEFT(F10175 &amp; "          ",10))))</f>
        <v xml:space="preserve">T O 202205 yyyy00 EV        </v>
      </c>
      <c r="B10175" s="68" t="s">
        <v>268</v>
      </c>
      <c r="C10175" s="68" t="s">
        <v>442</v>
      </c>
      <c r="D10175" s="68" t="s">
        <v>287</v>
      </c>
      <c r="E10175" s="68" t="s">
        <v>531</v>
      </c>
      <c r="F10175" s="68" t="s">
        <v>230</v>
      </c>
      <c r="G10175" s="68" t="s">
        <v>77</v>
      </c>
      <c r="H10175" s="68" t="s">
        <v>273</v>
      </c>
      <c r="I10175" s="68" t="s">
        <v>647</v>
      </c>
      <c r="J10175" s="65">
        <v>34</v>
      </c>
      <c r="K10175" s="65">
        <v>6</v>
      </c>
      <c r="L10175" s="65">
        <v>410</v>
      </c>
      <c r="M10175" s="65" t="s">
        <v>495</v>
      </c>
    </row>
    <row r="10176" spans="1:13" ht="12.75" customHeight="1">
      <c r="A10176" s="65" t="str">
        <f>IF(ROW()=1,"KEY",IF(ISNA(VLOOKUP(B10176,車名対応マスタ!B:D,3,FALSE)),"",IF(VLOOKUP(B10176,車名対応マスタ!B:D,3,FALSE)="","",$D10176&amp;" "&amp;IF($G10176="9","J","O")&amp;" "&amp;$I10176&amp;" "&amp;IF($I10176&lt;=TEXT(★完成資料!$A$1,"yyyymm"),TEXT(★完成資料!$A$1,"yyyymm"),"999999")&amp; " " &amp; LEFT(F10176 &amp; "          ",10))))</f>
        <v xml:space="preserve">T O 202206 yyyy00 EV        </v>
      </c>
      <c r="B10176" s="68" t="s">
        <v>268</v>
      </c>
      <c r="C10176" s="68" t="s">
        <v>442</v>
      </c>
      <c r="D10176" s="68" t="s">
        <v>287</v>
      </c>
      <c r="E10176" s="68" t="s">
        <v>531</v>
      </c>
      <c r="F10176" s="68" t="s">
        <v>230</v>
      </c>
      <c r="G10176" s="68" t="s">
        <v>77</v>
      </c>
      <c r="H10176" s="68" t="s">
        <v>273</v>
      </c>
      <c r="I10176" s="68" t="s">
        <v>652</v>
      </c>
      <c r="J10176" s="65">
        <v>9</v>
      </c>
      <c r="K10176" s="65">
        <v>8</v>
      </c>
      <c r="L10176" s="65">
        <v>410</v>
      </c>
      <c r="M10176" s="65" t="s">
        <v>495</v>
      </c>
    </row>
    <row r="10177" spans="1:13" ht="12.75" customHeight="1">
      <c r="A10177" s="65" t="str">
        <f>IF(ROW()=1,"KEY",IF(ISNA(VLOOKUP(B10177,車名対応マスタ!B:D,3,FALSE)),"",IF(VLOOKUP(B10177,車名対応マスタ!B:D,3,FALSE)="","",$D10177&amp;" "&amp;IF($G10177="9","J","O")&amp;" "&amp;$I10177&amp;" "&amp;IF($I10177&lt;=TEXT(★完成資料!$A$1,"yyyymm"),TEXT(★完成資料!$A$1,"yyyymm"),"999999")&amp; " " &amp; LEFT(F10177 &amp; "          ",10))))</f>
        <v xml:space="preserve">T O 202207 yyyy00 EV        </v>
      </c>
      <c r="B10177" s="68" t="s">
        <v>268</v>
      </c>
      <c r="C10177" s="68" t="s">
        <v>442</v>
      </c>
      <c r="D10177" s="68" t="s">
        <v>287</v>
      </c>
      <c r="E10177" s="68" t="s">
        <v>531</v>
      </c>
      <c r="F10177" s="68" t="s">
        <v>230</v>
      </c>
      <c r="G10177" s="68" t="s">
        <v>77</v>
      </c>
      <c r="H10177" s="68" t="s">
        <v>273</v>
      </c>
      <c r="I10177" s="68" t="s">
        <v>655</v>
      </c>
      <c r="J10177" s="65">
        <v>18</v>
      </c>
      <c r="K10177" s="65">
        <v>25</v>
      </c>
      <c r="L10177" s="65">
        <v>410</v>
      </c>
      <c r="M10177" s="65" t="s">
        <v>495</v>
      </c>
    </row>
    <row r="10178" spans="1:13" ht="12.75" customHeight="1">
      <c r="A10178" s="65" t="str">
        <f>IF(ROW()=1,"KEY",IF(ISNA(VLOOKUP(B10178,車名対応マスタ!B:D,3,FALSE)),"",IF(VLOOKUP(B10178,車名対応マスタ!B:D,3,FALSE)="","",$D10178&amp;" "&amp;IF($G10178="9","J","O")&amp;" "&amp;$I10178&amp;" "&amp;IF($I10178&lt;=TEXT(★完成資料!$A$1,"yyyymm"),TEXT(★完成資料!$A$1,"yyyymm"),"999999")&amp; " " &amp; LEFT(F10178 &amp; "          ",10))))</f>
        <v xml:space="preserve">T O 202208 yyyy00 EV        </v>
      </c>
      <c r="B10178" s="68" t="s">
        <v>268</v>
      </c>
      <c r="C10178" s="68" t="s">
        <v>442</v>
      </c>
      <c r="D10178" s="68" t="s">
        <v>287</v>
      </c>
      <c r="E10178" s="68" t="s">
        <v>531</v>
      </c>
      <c r="F10178" s="68" t="s">
        <v>230</v>
      </c>
      <c r="G10178" s="68" t="s">
        <v>77</v>
      </c>
      <c r="H10178" s="68" t="s">
        <v>273</v>
      </c>
      <c r="I10178" s="68" t="s">
        <v>656</v>
      </c>
      <c r="J10178" s="65">
        <v>27</v>
      </c>
      <c r="K10178" s="65">
        <v>11</v>
      </c>
      <c r="L10178" s="65">
        <v>410</v>
      </c>
      <c r="M10178" s="65" t="s">
        <v>495</v>
      </c>
    </row>
    <row r="10179" spans="1:13" ht="12.75" customHeight="1">
      <c r="A10179" s="65" t="str">
        <f>IF(ROW()=1,"KEY",IF(ISNA(VLOOKUP(B10179,車名対応マスタ!B:D,3,FALSE)),"",IF(VLOOKUP(B10179,車名対応マスタ!B:D,3,FALSE)="","",$D10179&amp;" "&amp;IF($G10179="9","J","O")&amp;" "&amp;$I10179&amp;" "&amp;IF($I10179&lt;=TEXT(★完成資料!$A$1,"yyyymm"),TEXT(★完成資料!$A$1,"yyyymm"),"999999")&amp; " " &amp; LEFT(F10179 &amp; "          ",10))))</f>
        <v xml:space="preserve">T O 202209 yyyy00 EV        </v>
      </c>
      <c r="B10179" s="68" t="s">
        <v>268</v>
      </c>
      <c r="C10179" s="68" t="s">
        <v>442</v>
      </c>
      <c r="D10179" s="68" t="s">
        <v>287</v>
      </c>
      <c r="E10179" s="68" t="s">
        <v>531</v>
      </c>
      <c r="F10179" s="68" t="s">
        <v>230</v>
      </c>
      <c r="G10179" s="68" t="s">
        <v>77</v>
      </c>
      <c r="H10179" s="68" t="s">
        <v>273</v>
      </c>
      <c r="I10179" s="68" t="s">
        <v>657</v>
      </c>
      <c r="J10179" s="65">
        <v>52</v>
      </c>
      <c r="K10179" s="65">
        <v>8</v>
      </c>
      <c r="L10179" s="65">
        <v>410</v>
      </c>
      <c r="M10179" s="65" t="s">
        <v>495</v>
      </c>
    </row>
    <row r="10180" spans="1:13" ht="12.75" customHeight="1">
      <c r="A10180" s="65" t="str">
        <f>IF(ROW()=1,"KEY",IF(ISNA(VLOOKUP(B10180,車名対応マスタ!B:D,3,FALSE)),"",IF(VLOOKUP(B10180,車名対応マスタ!B:D,3,FALSE)="","",$D10180&amp;" "&amp;IF($G10180="9","J","O")&amp;" "&amp;$I10180&amp;" "&amp;IF($I10180&lt;=TEXT(★完成資料!$A$1,"yyyymm"),TEXT(★完成資料!$A$1,"yyyymm"),"999999")&amp; " " &amp; LEFT(F10180 &amp; "          ",10))))</f>
        <v xml:space="preserve">T O 202210 yyyy00 EV        </v>
      </c>
      <c r="B10180" s="68" t="s">
        <v>268</v>
      </c>
      <c r="C10180" s="68" t="s">
        <v>442</v>
      </c>
      <c r="D10180" s="68" t="s">
        <v>287</v>
      </c>
      <c r="E10180" s="68" t="s">
        <v>531</v>
      </c>
      <c r="F10180" s="68" t="s">
        <v>230</v>
      </c>
      <c r="G10180" s="68" t="s">
        <v>77</v>
      </c>
      <c r="H10180" s="68" t="s">
        <v>273</v>
      </c>
      <c r="I10180" s="68" t="s">
        <v>663</v>
      </c>
      <c r="J10180" s="65">
        <v>44</v>
      </c>
      <c r="K10180" s="65">
        <v>7</v>
      </c>
      <c r="L10180" s="65">
        <v>410</v>
      </c>
      <c r="M10180" s="65" t="s">
        <v>495</v>
      </c>
    </row>
    <row r="10181" spans="1:13" ht="12.75" customHeight="1">
      <c r="A10181" s="65" t="str">
        <f>IF(ROW()=1,"KEY",IF(ISNA(VLOOKUP(B10181,車名対応マスタ!B:D,3,FALSE)),"",IF(VLOOKUP(B10181,車名対応マスタ!B:D,3,FALSE)="","",$D10181&amp;" "&amp;IF($G10181="9","J","O")&amp;" "&amp;$I10181&amp;" "&amp;IF($I10181&lt;=TEXT(★完成資料!$A$1,"yyyymm"),TEXT(★完成資料!$A$1,"yyyymm"),"999999")&amp; " " &amp; LEFT(F10181 &amp; "          ",10))))</f>
        <v xml:space="preserve">T O 202201 yyyy00 EV        </v>
      </c>
      <c r="B10181" s="68" t="s">
        <v>268</v>
      </c>
      <c r="C10181" s="68" t="s">
        <v>442</v>
      </c>
      <c r="D10181" s="68" t="s">
        <v>287</v>
      </c>
      <c r="E10181" s="68" t="s">
        <v>531</v>
      </c>
      <c r="F10181" s="68" t="s">
        <v>230</v>
      </c>
      <c r="G10181" s="68" t="s">
        <v>77</v>
      </c>
      <c r="H10181" s="68" t="s">
        <v>273</v>
      </c>
      <c r="I10181" s="68" t="s">
        <v>639</v>
      </c>
      <c r="J10181" s="65">
        <v>55</v>
      </c>
      <c r="L10181" s="65">
        <v>408</v>
      </c>
      <c r="M10181" s="65" t="s">
        <v>496</v>
      </c>
    </row>
    <row r="10182" spans="1:13" ht="12.75" customHeight="1">
      <c r="A10182" s="65" t="str">
        <f>IF(ROW()=1,"KEY",IF(ISNA(VLOOKUP(B10182,車名対応マスタ!B:D,3,FALSE)),"",IF(VLOOKUP(B10182,車名対応マスタ!B:D,3,FALSE)="","",$D10182&amp;" "&amp;IF($G10182="9","J","O")&amp;" "&amp;$I10182&amp;" "&amp;IF($I10182&lt;=TEXT(★完成資料!$A$1,"yyyymm"),TEXT(★完成資料!$A$1,"yyyymm"),"999999")&amp; " " &amp; LEFT(F10182 &amp; "          ",10))))</f>
        <v xml:space="preserve">T O 202202 yyyy00 EV        </v>
      </c>
      <c r="B10182" s="68" t="s">
        <v>268</v>
      </c>
      <c r="C10182" s="68" t="s">
        <v>442</v>
      </c>
      <c r="D10182" s="68" t="s">
        <v>287</v>
      </c>
      <c r="E10182" s="68" t="s">
        <v>531</v>
      </c>
      <c r="F10182" s="68" t="s">
        <v>230</v>
      </c>
      <c r="G10182" s="68" t="s">
        <v>77</v>
      </c>
      <c r="H10182" s="68" t="s">
        <v>273</v>
      </c>
      <c r="I10182" s="68" t="s">
        <v>640</v>
      </c>
      <c r="J10182" s="65">
        <v>35</v>
      </c>
      <c r="L10182" s="65">
        <v>408</v>
      </c>
      <c r="M10182" s="65" t="s">
        <v>496</v>
      </c>
    </row>
    <row r="10183" spans="1:13" ht="12.75" customHeight="1">
      <c r="A10183" s="65" t="str">
        <f>IF(ROW()=1,"KEY",IF(ISNA(VLOOKUP(B10183,車名対応マスタ!B:D,3,FALSE)),"",IF(VLOOKUP(B10183,車名対応マスタ!B:D,3,FALSE)="","",$D10183&amp;" "&amp;IF($G10183="9","J","O")&amp;" "&amp;$I10183&amp;" "&amp;IF($I10183&lt;=TEXT(★完成資料!$A$1,"yyyymm"),TEXT(★完成資料!$A$1,"yyyymm"),"999999")&amp; " " &amp; LEFT(F10183 &amp; "          ",10))))</f>
        <v xml:space="preserve">T O 202203 yyyy00 EV        </v>
      </c>
      <c r="B10183" s="68" t="s">
        <v>268</v>
      </c>
      <c r="C10183" s="68" t="s">
        <v>442</v>
      </c>
      <c r="D10183" s="68" t="s">
        <v>287</v>
      </c>
      <c r="E10183" s="68" t="s">
        <v>531</v>
      </c>
      <c r="F10183" s="68" t="s">
        <v>230</v>
      </c>
      <c r="G10183" s="68" t="s">
        <v>77</v>
      </c>
      <c r="H10183" s="68" t="s">
        <v>273</v>
      </c>
      <c r="I10183" s="68" t="s">
        <v>641</v>
      </c>
      <c r="J10183" s="65">
        <v>32</v>
      </c>
      <c r="K10183" s="65">
        <v>0</v>
      </c>
      <c r="L10183" s="65">
        <v>408</v>
      </c>
      <c r="M10183" s="65" t="s">
        <v>496</v>
      </c>
    </row>
    <row r="10184" spans="1:13" ht="12.75" customHeight="1">
      <c r="A10184" s="65" t="str">
        <f>IF(ROW()=1,"KEY",IF(ISNA(VLOOKUP(B10184,車名対応マスタ!B:D,3,FALSE)),"",IF(VLOOKUP(B10184,車名対応マスタ!B:D,3,FALSE)="","",$D10184&amp;" "&amp;IF($G10184="9","J","O")&amp;" "&amp;$I10184&amp;" "&amp;IF($I10184&lt;=TEXT(★完成資料!$A$1,"yyyymm"),TEXT(★完成資料!$A$1,"yyyymm"),"999999")&amp; " " &amp; LEFT(F10184 &amp; "          ",10))))</f>
        <v xml:space="preserve">T O 202204 yyyy00 EV        </v>
      </c>
      <c r="B10184" s="68" t="s">
        <v>268</v>
      </c>
      <c r="C10184" s="68" t="s">
        <v>442</v>
      </c>
      <c r="D10184" s="68" t="s">
        <v>287</v>
      </c>
      <c r="E10184" s="68" t="s">
        <v>531</v>
      </c>
      <c r="F10184" s="68" t="s">
        <v>230</v>
      </c>
      <c r="G10184" s="68" t="s">
        <v>77</v>
      </c>
      <c r="H10184" s="68" t="s">
        <v>273</v>
      </c>
      <c r="I10184" s="68" t="s">
        <v>642</v>
      </c>
      <c r="J10184" s="65">
        <v>28</v>
      </c>
      <c r="K10184" s="65">
        <v>29</v>
      </c>
      <c r="L10184" s="65">
        <v>408</v>
      </c>
      <c r="M10184" s="65" t="s">
        <v>496</v>
      </c>
    </row>
    <row r="10185" spans="1:13" ht="12.75" customHeight="1">
      <c r="A10185" s="65" t="str">
        <f>IF(ROW()=1,"KEY",IF(ISNA(VLOOKUP(B10185,車名対応マスタ!B:D,3,FALSE)),"",IF(VLOOKUP(B10185,車名対応マスタ!B:D,3,FALSE)="","",$D10185&amp;" "&amp;IF($G10185="9","J","O")&amp;" "&amp;$I10185&amp;" "&amp;IF($I10185&lt;=TEXT(★完成資料!$A$1,"yyyymm"),TEXT(★完成資料!$A$1,"yyyymm"),"999999")&amp; " " &amp; LEFT(F10185 &amp; "          ",10))))</f>
        <v xml:space="preserve">T O 202205 yyyy00 EV        </v>
      </c>
      <c r="B10185" s="68" t="s">
        <v>268</v>
      </c>
      <c r="C10185" s="68" t="s">
        <v>442</v>
      </c>
      <c r="D10185" s="68" t="s">
        <v>287</v>
      </c>
      <c r="E10185" s="68" t="s">
        <v>531</v>
      </c>
      <c r="F10185" s="68" t="s">
        <v>230</v>
      </c>
      <c r="G10185" s="68" t="s">
        <v>77</v>
      </c>
      <c r="H10185" s="68" t="s">
        <v>273</v>
      </c>
      <c r="I10185" s="68" t="s">
        <v>647</v>
      </c>
      <c r="J10185" s="65">
        <v>32</v>
      </c>
      <c r="K10185" s="65">
        <v>25</v>
      </c>
      <c r="L10185" s="65">
        <v>408</v>
      </c>
      <c r="M10185" s="65" t="s">
        <v>496</v>
      </c>
    </row>
    <row r="10186" spans="1:13" ht="12.75" customHeight="1">
      <c r="A10186" s="65" t="str">
        <f>IF(ROW()=1,"KEY",IF(ISNA(VLOOKUP(B10186,車名対応マスタ!B:D,3,FALSE)),"",IF(VLOOKUP(B10186,車名対応マスタ!B:D,3,FALSE)="","",$D10186&amp;" "&amp;IF($G10186="9","J","O")&amp;" "&amp;$I10186&amp;" "&amp;IF($I10186&lt;=TEXT(★完成資料!$A$1,"yyyymm"),TEXT(★完成資料!$A$1,"yyyymm"),"999999")&amp; " " &amp; LEFT(F10186 &amp; "          ",10))))</f>
        <v xml:space="preserve">T O 202206 yyyy00 EV        </v>
      </c>
      <c r="B10186" s="68" t="s">
        <v>268</v>
      </c>
      <c r="C10186" s="68" t="s">
        <v>442</v>
      </c>
      <c r="D10186" s="68" t="s">
        <v>287</v>
      </c>
      <c r="E10186" s="68" t="s">
        <v>531</v>
      </c>
      <c r="F10186" s="68" t="s">
        <v>230</v>
      </c>
      <c r="G10186" s="68" t="s">
        <v>77</v>
      </c>
      <c r="H10186" s="68" t="s">
        <v>273</v>
      </c>
      <c r="I10186" s="68" t="s">
        <v>652</v>
      </c>
      <c r="J10186" s="65">
        <v>23</v>
      </c>
      <c r="K10186" s="65">
        <v>17</v>
      </c>
      <c r="L10186" s="65">
        <v>408</v>
      </c>
      <c r="M10186" s="65" t="s">
        <v>496</v>
      </c>
    </row>
    <row r="10187" spans="1:13" ht="12.75" customHeight="1">
      <c r="A10187" s="65" t="str">
        <f>IF(ROW()=1,"KEY",IF(ISNA(VLOOKUP(B10187,車名対応マスタ!B:D,3,FALSE)),"",IF(VLOOKUP(B10187,車名対応マスタ!B:D,3,FALSE)="","",$D10187&amp;" "&amp;IF($G10187="9","J","O")&amp;" "&amp;$I10187&amp;" "&amp;IF($I10187&lt;=TEXT(★完成資料!$A$1,"yyyymm"),TEXT(★完成資料!$A$1,"yyyymm"),"999999")&amp; " " &amp; LEFT(F10187 &amp; "          ",10))))</f>
        <v xml:space="preserve">T O 202207 yyyy00 EV        </v>
      </c>
      <c r="B10187" s="68" t="s">
        <v>268</v>
      </c>
      <c r="C10187" s="68" t="s">
        <v>442</v>
      </c>
      <c r="D10187" s="68" t="s">
        <v>287</v>
      </c>
      <c r="E10187" s="68" t="s">
        <v>531</v>
      </c>
      <c r="F10187" s="68" t="s">
        <v>230</v>
      </c>
      <c r="G10187" s="68" t="s">
        <v>77</v>
      </c>
      <c r="H10187" s="68" t="s">
        <v>273</v>
      </c>
      <c r="I10187" s="68" t="s">
        <v>655</v>
      </c>
      <c r="J10187" s="65">
        <v>43</v>
      </c>
      <c r="K10187" s="65">
        <v>19</v>
      </c>
      <c r="L10187" s="65">
        <v>408</v>
      </c>
      <c r="M10187" s="65" t="s">
        <v>496</v>
      </c>
    </row>
    <row r="10188" spans="1:13" ht="12.75" customHeight="1">
      <c r="A10188" s="65" t="str">
        <f>IF(ROW()=1,"KEY",IF(ISNA(VLOOKUP(B10188,車名対応マスタ!B:D,3,FALSE)),"",IF(VLOOKUP(B10188,車名対応マスタ!B:D,3,FALSE)="","",$D10188&amp;" "&amp;IF($G10188="9","J","O")&amp;" "&amp;$I10188&amp;" "&amp;IF($I10188&lt;=TEXT(★完成資料!$A$1,"yyyymm"),TEXT(★完成資料!$A$1,"yyyymm"),"999999")&amp; " " &amp; LEFT(F10188 &amp; "          ",10))))</f>
        <v xml:space="preserve">T O 202208 yyyy00 EV        </v>
      </c>
      <c r="B10188" s="68" t="s">
        <v>268</v>
      </c>
      <c r="C10188" s="68" t="s">
        <v>442</v>
      </c>
      <c r="D10188" s="68" t="s">
        <v>287</v>
      </c>
      <c r="E10188" s="68" t="s">
        <v>531</v>
      </c>
      <c r="F10188" s="68" t="s">
        <v>230</v>
      </c>
      <c r="G10188" s="68" t="s">
        <v>77</v>
      </c>
      <c r="H10188" s="68" t="s">
        <v>273</v>
      </c>
      <c r="I10188" s="68" t="s">
        <v>656</v>
      </c>
      <c r="J10188" s="65">
        <v>36</v>
      </c>
      <c r="K10188" s="65">
        <v>111</v>
      </c>
      <c r="L10188" s="65">
        <v>408</v>
      </c>
      <c r="M10188" s="65" t="s">
        <v>496</v>
      </c>
    </row>
    <row r="10189" spans="1:13" ht="12.75" customHeight="1">
      <c r="A10189" s="65" t="str">
        <f>IF(ROW()=1,"KEY",IF(ISNA(VLOOKUP(B10189,車名対応マスタ!B:D,3,FALSE)),"",IF(VLOOKUP(B10189,車名対応マスタ!B:D,3,FALSE)="","",$D10189&amp;" "&amp;IF($G10189="9","J","O")&amp;" "&amp;$I10189&amp;" "&amp;IF($I10189&lt;=TEXT(★完成資料!$A$1,"yyyymm"),TEXT(★完成資料!$A$1,"yyyymm"),"999999")&amp; " " &amp; LEFT(F10189 &amp; "          ",10))))</f>
        <v xml:space="preserve">T O 202209 yyyy00 EV        </v>
      </c>
      <c r="B10189" s="68" t="s">
        <v>268</v>
      </c>
      <c r="C10189" s="68" t="s">
        <v>442</v>
      </c>
      <c r="D10189" s="68" t="s">
        <v>287</v>
      </c>
      <c r="E10189" s="68" t="s">
        <v>531</v>
      </c>
      <c r="F10189" s="68" t="s">
        <v>230</v>
      </c>
      <c r="G10189" s="68" t="s">
        <v>77</v>
      </c>
      <c r="H10189" s="68" t="s">
        <v>273</v>
      </c>
      <c r="I10189" s="68" t="s">
        <v>657</v>
      </c>
      <c r="J10189" s="65">
        <v>63</v>
      </c>
      <c r="K10189" s="65">
        <v>61</v>
      </c>
      <c r="L10189" s="65">
        <v>408</v>
      </c>
      <c r="M10189" s="65" t="s">
        <v>496</v>
      </c>
    </row>
    <row r="10190" spans="1:13" ht="12.75" customHeight="1">
      <c r="A10190" s="65" t="str">
        <f>IF(ROW()=1,"KEY",IF(ISNA(VLOOKUP(B10190,車名対応マスタ!B:D,3,FALSE)),"",IF(VLOOKUP(B10190,車名対応マスタ!B:D,3,FALSE)="","",$D10190&amp;" "&amp;IF($G10190="9","J","O")&amp;" "&amp;$I10190&amp;" "&amp;IF($I10190&lt;=TEXT(★完成資料!$A$1,"yyyymm"),TEXT(★完成資料!$A$1,"yyyymm"),"999999")&amp; " " &amp; LEFT(F10190 &amp; "          ",10))))</f>
        <v xml:space="preserve">T O 202210 yyyy00 EV        </v>
      </c>
      <c r="B10190" s="68" t="s">
        <v>268</v>
      </c>
      <c r="C10190" s="68" t="s">
        <v>442</v>
      </c>
      <c r="D10190" s="68" t="s">
        <v>287</v>
      </c>
      <c r="E10190" s="68" t="s">
        <v>531</v>
      </c>
      <c r="F10190" s="68" t="s">
        <v>230</v>
      </c>
      <c r="G10190" s="68" t="s">
        <v>77</v>
      </c>
      <c r="H10190" s="68" t="s">
        <v>273</v>
      </c>
      <c r="I10190" s="68" t="s">
        <v>663</v>
      </c>
      <c r="J10190" s="65">
        <v>82</v>
      </c>
      <c r="K10190" s="65">
        <v>121</v>
      </c>
      <c r="L10190" s="65">
        <v>408</v>
      </c>
      <c r="M10190" s="65" t="s">
        <v>496</v>
      </c>
    </row>
    <row r="10191" spans="1:13" ht="12.75" customHeight="1">
      <c r="A10191" s="65" t="str">
        <f>IF(ROW()=1,"KEY",IF(ISNA(VLOOKUP(B10191,車名対応マスタ!B:D,3,FALSE)),"",IF(VLOOKUP(B10191,車名対応マスタ!B:D,3,FALSE)="","",$D10191&amp;" "&amp;IF($G10191="9","J","O")&amp;" "&amp;$I10191&amp;" "&amp;IF($I10191&lt;=TEXT(★完成資料!$A$1,"yyyymm"),TEXT(★完成資料!$A$1,"yyyymm"),"999999")&amp; " " &amp; LEFT(F10191 &amp; "          ",10))))</f>
        <v xml:space="preserve">T O 202201 yyyy00 EV        </v>
      </c>
      <c r="B10191" s="68" t="s">
        <v>268</v>
      </c>
      <c r="C10191" s="68" t="s">
        <v>442</v>
      </c>
      <c r="D10191" s="68" t="s">
        <v>287</v>
      </c>
      <c r="E10191" s="68" t="s">
        <v>531</v>
      </c>
      <c r="F10191" s="68" t="s">
        <v>230</v>
      </c>
      <c r="G10191" s="68" t="s">
        <v>77</v>
      </c>
      <c r="H10191" s="68" t="s">
        <v>273</v>
      </c>
      <c r="I10191" s="68" t="s">
        <v>639</v>
      </c>
      <c r="J10191" s="65">
        <v>21</v>
      </c>
      <c r="L10191" s="65">
        <v>414</v>
      </c>
      <c r="M10191" s="65" t="s">
        <v>377</v>
      </c>
    </row>
    <row r="10192" spans="1:13" ht="12.75" customHeight="1">
      <c r="A10192" s="65" t="str">
        <f>IF(ROW()=1,"KEY",IF(ISNA(VLOOKUP(B10192,車名対応マスタ!B:D,3,FALSE)),"",IF(VLOOKUP(B10192,車名対応マスタ!B:D,3,FALSE)="","",$D10192&amp;" "&amp;IF($G10192="9","J","O")&amp;" "&amp;$I10192&amp;" "&amp;IF($I10192&lt;=TEXT(★完成資料!$A$1,"yyyymm"),TEXT(★完成資料!$A$1,"yyyymm"),"999999")&amp; " " &amp; LEFT(F10192 &amp; "          ",10))))</f>
        <v xml:space="preserve">T O 202202 yyyy00 EV        </v>
      </c>
      <c r="B10192" s="68" t="s">
        <v>268</v>
      </c>
      <c r="C10192" s="68" t="s">
        <v>442</v>
      </c>
      <c r="D10192" s="68" t="s">
        <v>287</v>
      </c>
      <c r="E10192" s="68" t="s">
        <v>531</v>
      </c>
      <c r="F10192" s="68" t="s">
        <v>230</v>
      </c>
      <c r="G10192" s="68" t="s">
        <v>77</v>
      </c>
      <c r="H10192" s="68" t="s">
        <v>273</v>
      </c>
      <c r="I10192" s="68" t="s">
        <v>640</v>
      </c>
      <c r="J10192" s="65">
        <v>7</v>
      </c>
      <c r="L10192" s="65">
        <v>414</v>
      </c>
      <c r="M10192" s="65" t="s">
        <v>377</v>
      </c>
    </row>
    <row r="10193" spans="1:13" ht="12.75" customHeight="1">
      <c r="A10193" s="65" t="str">
        <f>IF(ROW()=1,"KEY",IF(ISNA(VLOOKUP(B10193,車名対応マスタ!B:D,3,FALSE)),"",IF(VLOOKUP(B10193,車名対応マスタ!B:D,3,FALSE)="","",$D10193&amp;" "&amp;IF($G10193="9","J","O")&amp;" "&amp;$I10193&amp;" "&amp;IF($I10193&lt;=TEXT(★完成資料!$A$1,"yyyymm"),TEXT(★完成資料!$A$1,"yyyymm"),"999999")&amp; " " &amp; LEFT(F10193 &amp; "          ",10))))</f>
        <v xml:space="preserve">T O 202203 yyyy00 EV        </v>
      </c>
      <c r="B10193" s="68" t="s">
        <v>268</v>
      </c>
      <c r="C10193" s="68" t="s">
        <v>442</v>
      </c>
      <c r="D10193" s="68" t="s">
        <v>287</v>
      </c>
      <c r="E10193" s="68" t="s">
        <v>531</v>
      </c>
      <c r="F10193" s="68" t="s">
        <v>230</v>
      </c>
      <c r="G10193" s="68" t="s">
        <v>77</v>
      </c>
      <c r="H10193" s="68" t="s">
        <v>273</v>
      </c>
      <c r="I10193" s="68" t="s">
        <v>641</v>
      </c>
      <c r="J10193" s="65">
        <v>18</v>
      </c>
      <c r="K10193" s="65">
        <v>0</v>
      </c>
      <c r="L10193" s="65">
        <v>414</v>
      </c>
      <c r="M10193" s="65" t="s">
        <v>377</v>
      </c>
    </row>
    <row r="10194" spans="1:13" ht="12.75" customHeight="1">
      <c r="A10194" s="65" t="str">
        <f>IF(ROW()=1,"KEY",IF(ISNA(VLOOKUP(B10194,車名対応マスタ!B:D,3,FALSE)),"",IF(VLOOKUP(B10194,車名対応マスタ!B:D,3,FALSE)="","",$D10194&amp;" "&amp;IF($G10194="9","J","O")&amp;" "&amp;$I10194&amp;" "&amp;IF($I10194&lt;=TEXT(★完成資料!$A$1,"yyyymm"),TEXT(★完成資料!$A$1,"yyyymm"),"999999")&amp; " " &amp; LEFT(F10194 &amp; "          ",10))))</f>
        <v xml:space="preserve">T O 202204 yyyy00 EV        </v>
      </c>
      <c r="B10194" s="68" t="s">
        <v>268</v>
      </c>
      <c r="C10194" s="68" t="s">
        <v>442</v>
      </c>
      <c r="D10194" s="68" t="s">
        <v>287</v>
      </c>
      <c r="E10194" s="68" t="s">
        <v>531</v>
      </c>
      <c r="F10194" s="68" t="s">
        <v>230</v>
      </c>
      <c r="G10194" s="68" t="s">
        <v>77</v>
      </c>
      <c r="H10194" s="68" t="s">
        <v>273</v>
      </c>
      <c r="I10194" s="68" t="s">
        <v>642</v>
      </c>
      <c r="J10194" s="65">
        <v>4</v>
      </c>
      <c r="K10194" s="65">
        <v>4</v>
      </c>
      <c r="L10194" s="65">
        <v>414</v>
      </c>
      <c r="M10194" s="65" t="s">
        <v>377</v>
      </c>
    </row>
    <row r="10195" spans="1:13" ht="12.75" customHeight="1">
      <c r="A10195" s="65" t="str">
        <f>IF(ROW()=1,"KEY",IF(ISNA(VLOOKUP(B10195,車名対応マスタ!B:D,3,FALSE)),"",IF(VLOOKUP(B10195,車名対応マスタ!B:D,3,FALSE)="","",$D10195&amp;" "&amp;IF($G10195="9","J","O")&amp;" "&amp;$I10195&amp;" "&amp;IF($I10195&lt;=TEXT(★完成資料!$A$1,"yyyymm"),TEXT(★完成資料!$A$1,"yyyymm"),"999999")&amp; " " &amp; LEFT(F10195 &amp; "          ",10))))</f>
        <v xml:space="preserve">T O 202205 yyyy00 EV        </v>
      </c>
      <c r="B10195" s="68" t="s">
        <v>268</v>
      </c>
      <c r="C10195" s="68" t="s">
        <v>442</v>
      </c>
      <c r="D10195" s="68" t="s">
        <v>287</v>
      </c>
      <c r="E10195" s="68" t="s">
        <v>531</v>
      </c>
      <c r="F10195" s="68" t="s">
        <v>230</v>
      </c>
      <c r="G10195" s="68" t="s">
        <v>77</v>
      </c>
      <c r="H10195" s="68" t="s">
        <v>273</v>
      </c>
      <c r="I10195" s="68" t="s">
        <v>647</v>
      </c>
      <c r="J10195" s="65">
        <v>13</v>
      </c>
      <c r="K10195" s="65">
        <v>14</v>
      </c>
      <c r="L10195" s="65">
        <v>414</v>
      </c>
      <c r="M10195" s="65" t="s">
        <v>377</v>
      </c>
    </row>
    <row r="10196" spans="1:13" ht="12.75" customHeight="1">
      <c r="A10196" s="65" t="str">
        <f>IF(ROW()=1,"KEY",IF(ISNA(VLOOKUP(B10196,車名対応マスタ!B:D,3,FALSE)),"",IF(VLOOKUP(B10196,車名対応マスタ!B:D,3,FALSE)="","",$D10196&amp;" "&amp;IF($G10196="9","J","O")&amp;" "&amp;$I10196&amp;" "&amp;IF($I10196&lt;=TEXT(★完成資料!$A$1,"yyyymm"),TEXT(★完成資料!$A$1,"yyyymm"),"999999")&amp; " " &amp; LEFT(F10196 &amp; "          ",10))))</f>
        <v xml:space="preserve">T O 202206 yyyy00 EV        </v>
      </c>
      <c r="B10196" s="68" t="s">
        <v>268</v>
      </c>
      <c r="C10196" s="68" t="s">
        <v>442</v>
      </c>
      <c r="D10196" s="68" t="s">
        <v>287</v>
      </c>
      <c r="E10196" s="68" t="s">
        <v>531</v>
      </c>
      <c r="F10196" s="68" t="s">
        <v>230</v>
      </c>
      <c r="G10196" s="68" t="s">
        <v>77</v>
      </c>
      <c r="H10196" s="68" t="s">
        <v>273</v>
      </c>
      <c r="I10196" s="68" t="s">
        <v>652</v>
      </c>
      <c r="J10196" s="65">
        <v>1</v>
      </c>
      <c r="K10196" s="65">
        <v>4</v>
      </c>
      <c r="L10196" s="65">
        <v>414</v>
      </c>
      <c r="M10196" s="65" t="s">
        <v>377</v>
      </c>
    </row>
    <row r="10197" spans="1:13" ht="12.75" customHeight="1">
      <c r="A10197" s="65" t="str">
        <f>IF(ROW()=1,"KEY",IF(ISNA(VLOOKUP(B10197,車名対応マスタ!B:D,3,FALSE)),"",IF(VLOOKUP(B10197,車名対応マスタ!B:D,3,FALSE)="","",$D10197&amp;" "&amp;IF($G10197="9","J","O")&amp;" "&amp;$I10197&amp;" "&amp;IF($I10197&lt;=TEXT(★完成資料!$A$1,"yyyymm"),TEXT(★完成資料!$A$1,"yyyymm"),"999999")&amp; " " &amp; LEFT(F10197 &amp; "          ",10))))</f>
        <v xml:space="preserve">T O 202207 yyyy00 EV        </v>
      </c>
      <c r="B10197" s="68" t="s">
        <v>268</v>
      </c>
      <c r="C10197" s="68" t="s">
        <v>442</v>
      </c>
      <c r="D10197" s="68" t="s">
        <v>287</v>
      </c>
      <c r="E10197" s="68" t="s">
        <v>531</v>
      </c>
      <c r="F10197" s="68" t="s">
        <v>230</v>
      </c>
      <c r="G10197" s="68" t="s">
        <v>77</v>
      </c>
      <c r="H10197" s="68" t="s">
        <v>273</v>
      </c>
      <c r="I10197" s="68" t="s">
        <v>655</v>
      </c>
      <c r="J10197" s="65">
        <v>7</v>
      </c>
      <c r="K10197" s="65">
        <v>10</v>
      </c>
      <c r="L10197" s="65">
        <v>414</v>
      </c>
      <c r="M10197" s="65" t="s">
        <v>377</v>
      </c>
    </row>
    <row r="10198" spans="1:13" ht="12.75" customHeight="1">
      <c r="A10198" s="65" t="str">
        <f>IF(ROW()=1,"KEY",IF(ISNA(VLOOKUP(B10198,車名対応マスタ!B:D,3,FALSE)),"",IF(VLOOKUP(B10198,車名対応マスタ!B:D,3,FALSE)="","",$D10198&amp;" "&amp;IF($G10198="9","J","O")&amp;" "&amp;$I10198&amp;" "&amp;IF($I10198&lt;=TEXT(★完成資料!$A$1,"yyyymm"),TEXT(★完成資料!$A$1,"yyyymm"),"999999")&amp; " " &amp; LEFT(F10198 &amp; "          ",10))))</f>
        <v xml:space="preserve">T O 202208 yyyy00 EV        </v>
      </c>
      <c r="B10198" s="68" t="s">
        <v>268</v>
      </c>
      <c r="C10198" s="68" t="s">
        <v>442</v>
      </c>
      <c r="D10198" s="68" t="s">
        <v>287</v>
      </c>
      <c r="E10198" s="68" t="s">
        <v>531</v>
      </c>
      <c r="F10198" s="68" t="s">
        <v>230</v>
      </c>
      <c r="G10198" s="68" t="s">
        <v>77</v>
      </c>
      <c r="H10198" s="68" t="s">
        <v>273</v>
      </c>
      <c r="I10198" s="68" t="s">
        <v>656</v>
      </c>
      <c r="J10198" s="65">
        <v>13</v>
      </c>
      <c r="K10198" s="65">
        <v>10</v>
      </c>
      <c r="L10198" s="65">
        <v>414</v>
      </c>
      <c r="M10198" s="65" t="s">
        <v>377</v>
      </c>
    </row>
    <row r="10199" spans="1:13" ht="12.75" customHeight="1">
      <c r="A10199" s="65" t="str">
        <f>IF(ROW()=1,"KEY",IF(ISNA(VLOOKUP(B10199,車名対応マスタ!B:D,3,FALSE)),"",IF(VLOOKUP(B10199,車名対応マスタ!B:D,3,FALSE)="","",$D10199&amp;" "&amp;IF($G10199="9","J","O")&amp;" "&amp;$I10199&amp;" "&amp;IF($I10199&lt;=TEXT(★完成資料!$A$1,"yyyymm"),TEXT(★完成資料!$A$1,"yyyymm"),"999999")&amp; " " &amp; LEFT(F10199 &amp; "          ",10))))</f>
        <v xml:space="preserve">T O 202209 yyyy00 EV        </v>
      </c>
      <c r="B10199" s="68" t="s">
        <v>268</v>
      </c>
      <c r="C10199" s="68" t="s">
        <v>442</v>
      </c>
      <c r="D10199" s="68" t="s">
        <v>287</v>
      </c>
      <c r="E10199" s="68" t="s">
        <v>531</v>
      </c>
      <c r="F10199" s="68" t="s">
        <v>230</v>
      </c>
      <c r="G10199" s="68" t="s">
        <v>77</v>
      </c>
      <c r="H10199" s="68" t="s">
        <v>273</v>
      </c>
      <c r="I10199" s="68" t="s">
        <v>657</v>
      </c>
      <c r="J10199" s="65">
        <v>26</v>
      </c>
      <c r="K10199" s="65">
        <v>27</v>
      </c>
      <c r="L10199" s="65">
        <v>414</v>
      </c>
      <c r="M10199" s="65" t="s">
        <v>377</v>
      </c>
    </row>
    <row r="10200" spans="1:13" ht="12.75" customHeight="1">
      <c r="A10200" s="65" t="str">
        <f>IF(ROW()=1,"KEY",IF(ISNA(VLOOKUP(B10200,車名対応マスタ!B:D,3,FALSE)),"",IF(VLOOKUP(B10200,車名対応マスタ!B:D,3,FALSE)="","",$D10200&amp;" "&amp;IF($G10200="9","J","O")&amp;" "&amp;$I10200&amp;" "&amp;IF($I10200&lt;=TEXT(★完成資料!$A$1,"yyyymm"),TEXT(★完成資料!$A$1,"yyyymm"),"999999")&amp; " " &amp; LEFT(F10200 &amp; "          ",10))))</f>
        <v xml:space="preserve">T O 202210 yyyy00 EV        </v>
      </c>
      <c r="B10200" s="68" t="s">
        <v>268</v>
      </c>
      <c r="C10200" s="68" t="s">
        <v>442</v>
      </c>
      <c r="D10200" s="68" t="s">
        <v>287</v>
      </c>
      <c r="E10200" s="68" t="s">
        <v>531</v>
      </c>
      <c r="F10200" s="68" t="s">
        <v>230</v>
      </c>
      <c r="G10200" s="68" t="s">
        <v>77</v>
      </c>
      <c r="H10200" s="68" t="s">
        <v>273</v>
      </c>
      <c r="I10200" s="68" t="s">
        <v>663</v>
      </c>
      <c r="J10200" s="65">
        <v>13</v>
      </c>
      <c r="K10200" s="65">
        <v>29</v>
      </c>
      <c r="L10200" s="65">
        <v>414</v>
      </c>
      <c r="M10200" s="65" t="s">
        <v>377</v>
      </c>
    </row>
    <row r="10201" spans="1:13" ht="12.75" customHeight="1">
      <c r="A10201" s="65" t="str">
        <f>IF(ROW()=1,"KEY",IF(ISNA(VLOOKUP(B10201,車名対応マスタ!B:D,3,FALSE)),"",IF(VLOOKUP(B10201,車名対応マスタ!B:D,3,FALSE)="","",$D10201&amp;" "&amp;IF($G10201="9","J","O")&amp;" "&amp;$I10201&amp;" "&amp;IF($I10201&lt;=TEXT(★完成資料!$A$1,"yyyymm"),TEXT(★完成資料!$A$1,"yyyymm"),"999999")&amp; " " &amp; LEFT(F10201 &amp; "          ",10))))</f>
        <v xml:space="preserve">T O 202201 yyyy00 EV        </v>
      </c>
      <c r="B10201" s="68" t="s">
        <v>268</v>
      </c>
      <c r="C10201" s="68" t="s">
        <v>442</v>
      </c>
      <c r="D10201" s="68" t="s">
        <v>287</v>
      </c>
      <c r="E10201" s="68" t="s">
        <v>531</v>
      </c>
      <c r="F10201" s="68" t="s">
        <v>230</v>
      </c>
      <c r="G10201" s="68" t="s">
        <v>77</v>
      </c>
      <c r="H10201" s="68" t="s">
        <v>273</v>
      </c>
      <c r="I10201" s="68" t="s">
        <v>639</v>
      </c>
      <c r="J10201" s="65">
        <v>30</v>
      </c>
      <c r="L10201" s="65">
        <v>424</v>
      </c>
      <c r="M10201" s="65" t="s">
        <v>378</v>
      </c>
    </row>
    <row r="10202" spans="1:13" ht="12.75" customHeight="1">
      <c r="A10202" s="65" t="str">
        <f>IF(ROW()=1,"KEY",IF(ISNA(VLOOKUP(B10202,車名対応マスタ!B:D,3,FALSE)),"",IF(VLOOKUP(B10202,車名対応マスタ!B:D,3,FALSE)="","",$D10202&amp;" "&amp;IF($G10202="9","J","O")&amp;" "&amp;$I10202&amp;" "&amp;IF($I10202&lt;=TEXT(★完成資料!$A$1,"yyyymm"),TEXT(★完成資料!$A$1,"yyyymm"),"999999")&amp; " " &amp; LEFT(F10202 &amp; "          ",10))))</f>
        <v xml:space="preserve">T O 202202 yyyy00 EV        </v>
      </c>
      <c r="B10202" s="68" t="s">
        <v>268</v>
      </c>
      <c r="C10202" s="68" t="s">
        <v>442</v>
      </c>
      <c r="D10202" s="68" t="s">
        <v>287</v>
      </c>
      <c r="E10202" s="68" t="s">
        <v>531</v>
      </c>
      <c r="F10202" s="68" t="s">
        <v>230</v>
      </c>
      <c r="G10202" s="68" t="s">
        <v>77</v>
      </c>
      <c r="H10202" s="68" t="s">
        <v>273</v>
      </c>
      <c r="I10202" s="68" t="s">
        <v>640</v>
      </c>
      <c r="J10202" s="65">
        <v>13</v>
      </c>
      <c r="L10202" s="65">
        <v>424</v>
      </c>
      <c r="M10202" s="65" t="s">
        <v>378</v>
      </c>
    </row>
    <row r="10203" spans="1:13" ht="12.75" customHeight="1">
      <c r="A10203" s="65" t="str">
        <f>IF(ROW()=1,"KEY",IF(ISNA(VLOOKUP(B10203,車名対応マスタ!B:D,3,FALSE)),"",IF(VLOOKUP(B10203,車名対応マスタ!B:D,3,FALSE)="","",$D10203&amp;" "&amp;IF($G10203="9","J","O")&amp;" "&amp;$I10203&amp;" "&amp;IF($I10203&lt;=TEXT(★完成資料!$A$1,"yyyymm"),TEXT(★完成資料!$A$1,"yyyymm"),"999999")&amp; " " &amp; LEFT(F10203 &amp; "          ",10))))</f>
        <v xml:space="preserve">T O 202203 yyyy00 EV        </v>
      </c>
      <c r="B10203" s="68" t="s">
        <v>268</v>
      </c>
      <c r="C10203" s="68" t="s">
        <v>442</v>
      </c>
      <c r="D10203" s="68" t="s">
        <v>287</v>
      </c>
      <c r="E10203" s="68" t="s">
        <v>531</v>
      </c>
      <c r="F10203" s="68" t="s">
        <v>230</v>
      </c>
      <c r="G10203" s="68" t="s">
        <v>77</v>
      </c>
      <c r="H10203" s="68" t="s">
        <v>273</v>
      </c>
      <c r="I10203" s="68" t="s">
        <v>641</v>
      </c>
      <c r="J10203" s="65">
        <v>6</v>
      </c>
      <c r="K10203" s="65">
        <v>19</v>
      </c>
      <c r="L10203" s="65">
        <v>424</v>
      </c>
      <c r="M10203" s="65" t="s">
        <v>378</v>
      </c>
    </row>
    <row r="10204" spans="1:13" ht="12.75" customHeight="1">
      <c r="A10204" s="65" t="str">
        <f>IF(ROW()=1,"KEY",IF(ISNA(VLOOKUP(B10204,車名対応マスタ!B:D,3,FALSE)),"",IF(VLOOKUP(B10204,車名対応マスタ!B:D,3,FALSE)="","",$D10204&amp;" "&amp;IF($G10204="9","J","O")&amp;" "&amp;$I10204&amp;" "&amp;IF($I10204&lt;=TEXT(★完成資料!$A$1,"yyyymm"),TEXT(★完成資料!$A$1,"yyyymm"),"999999")&amp; " " &amp; LEFT(F10204 &amp; "          ",10))))</f>
        <v xml:space="preserve">T O 202204 yyyy00 EV        </v>
      </c>
      <c r="B10204" s="68" t="s">
        <v>268</v>
      </c>
      <c r="C10204" s="68" t="s">
        <v>442</v>
      </c>
      <c r="D10204" s="68" t="s">
        <v>287</v>
      </c>
      <c r="E10204" s="68" t="s">
        <v>531</v>
      </c>
      <c r="F10204" s="68" t="s">
        <v>230</v>
      </c>
      <c r="G10204" s="68" t="s">
        <v>77</v>
      </c>
      <c r="H10204" s="68" t="s">
        <v>273</v>
      </c>
      <c r="I10204" s="68" t="s">
        <v>642</v>
      </c>
      <c r="J10204" s="65">
        <v>7</v>
      </c>
      <c r="K10204" s="65">
        <v>3</v>
      </c>
      <c r="L10204" s="65">
        <v>424</v>
      </c>
      <c r="M10204" s="65" t="s">
        <v>378</v>
      </c>
    </row>
    <row r="10205" spans="1:13" ht="12.75" customHeight="1">
      <c r="A10205" s="65" t="str">
        <f>IF(ROW()=1,"KEY",IF(ISNA(VLOOKUP(B10205,車名対応マスタ!B:D,3,FALSE)),"",IF(VLOOKUP(B10205,車名対応マスタ!B:D,3,FALSE)="","",$D10205&amp;" "&amp;IF($G10205="9","J","O")&amp;" "&amp;$I10205&amp;" "&amp;IF($I10205&lt;=TEXT(★完成資料!$A$1,"yyyymm"),TEXT(★完成資料!$A$1,"yyyymm"),"999999")&amp; " " &amp; LEFT(F10205 &amp; "          ",10))))</f>
        <v xml:space="preserve">T O 202205 yyyy00 EV        </v>
      </c>
      <c r="B10205" s="68" t="s">
        <v>268</v>
      </c>
      <c r="C10205" s="68" t="s">
        <v>442</v>
      </c>
      <c r="D10205" s="68" t="s">
        <v>287</v>
      </c>
      <c r="E10205" s="68" t="s">
        <v>531</v>
      </c>
      <c r="F10205" s="68" t="s">
        <v>230</v>
      </c>
      <c r="G10205" s="68" t="s">
        <v>77</v>
      </c>
      <c r="H10205" s="68" t="s">
        <v>273</v>
      </c>
      <c r="I10205" s="68" t="s">
        <v>647</v>
      </c>
      <c r="J10205" s="65">
        <v>16</v>
      </c>
      <c r="K10205" s="65">
        <v>13</v>
      </c>
      <c r="L10205" s="65">
        <v>424</v>
      </c>
      <c r="M10205" s="65" t="s">
        <v>378</v>
      </c>
    </row>
    <row r="10206" spans="1:13" ht="12.75" customHeight="1">
      <c r="A10206" s="65" t="str">
        <f>IF(ROW()=1,"KEY",IF(ISNA(VLOOKUP(B10206,車名対応マスタ!B:D,3,FALSE)),"",IF(VLOOKUP(B10206,車名対応マスタ!B:D,3,FALSE)="","",$D10206&amp;" "&amp;IF($G10206="9","J","O")&amp;" "&amp;$I10206&amp;" "&amp;IF($I10206&lt;=TEXT(★完成資料!$A$1,"yyyymm"),TEXT(★完成資料!$A$1,"yyyymm"),"999999")&amp; " " &amp; LEFT(F10206 &amp; "          ",10))))</f>
        <v xml:space="preserve">T O 202206 yyyy00 EV        </v>
      </c>
      <c r="B10206" s="68" t="s">
        <v>268</v>
      </c>
      <c r="C10206" s="68" t="s">
        <v>442</v>
      </c>
      <c r="D10206" s="68" t="s">
        <v>287</v>
      </c>
      <c r="E10206" s="68" t="s">
        <v>531</v>
      </c>
      <c r="F10206" s="68" t="s">
        <v>230</v>
      </c>
      <c r="G10206" s="68" t="s">
        <v>77</v>
      </c>
      <c r="H10206" s="68" t="s">
        <v>273</v>
      </c>
      <c r="I10206" s="68" t="s">
        <v>652</v>
      </c>
      <c r="J10206" s="65">
        <v>24</v>
      </c>
      <c r="K10206" s="65">
        <v>14</v>
      </c>
      <c r="L10206" s="65">
        <v>424</v>
      </c>
      <c r="M10206" s="65" t="s">
        <v>378</v>
      </c>
    </row>
    <row r="10207" spans="1:13" ht="12.75" customHeight="1">
      <c r="A10207" s="65" t="str">
        <f>IF(ROW()=1,"KEY",IF(ISNA(VLOOKUP(B10207,車名対応マスタ!B:D,3,FALSE)),"",IF(VLOOKUP(B10207,車名対応マスタ!B:D,3,FALSE)="","",$D10207&amp;" "&amp;IF($G10207="9","J","O")&amp;" "&amp;$I10207&amp;" "&amp;IF($I10207&lt;=TEXT(★完成資料!$A$1,"yyyymm"),TEXT(★完成資料!$A$1,"yyyymm"),"999999")&amp; " " &amp; LEFT(F10207 &amp; "          ",10))))</f>
        <v xml:space="preserve">T O 202207 yyyy00 EV        </v>
      </c>
      <c r="B10207" s="68" t="s">
        <v>268</v>
      </c>
      <c r="C10207" s="68" t="s">
        <v>442</v>
      </c>
      <c r="D10207" s="68" t="s">
        <v>287</v>
      </c>
      <c r="E10207" s="68" t="s">
        <v>531</v>
      </c>
      <c r="F10207" s="68" t="s">
        <v>230</v>
      </c>
      <c r="G10207" s="68" t="s">
        <v>77</v>
      </c>
      <c r="H10207" s="68" t="s">
        <v>273</v>
      </c>
      <c r="I10207" s="68" t="s">
        <v>655</v>
      </c>
      <c r="J10207" s="65">
        <v>19</v>
      </c>
      <c r="K10207" s="65">
        <v>10</v>
      </c>
      <c r="L10207" s="65">
        <v>424</v>
      </c>
      <c r="M10207" s="65" t="s">
        <v>378</v>
      </c>
    </row>
    <row r="10208" spans="1:13" ht="12.75" customHeight="1">
      <c r="A10208" s="65" t="str">
        <f>IF(ROW()=1,"KEY",IF(ISNA(VLOOKUP(B10208,車名対応マスタ!B:D,3,FALSE)),"",IF(VLOOKUP(B10208,車名対応マスタ!B:D,3,FALSE)="","",$D10208&amp;" "&amp;IF($G10208="9","J","O")&amp;" "&amp;$I10208&amp;" "&amp;IF($I10208&lt;=TEXT(★完成資料!$A$1,"yyyymm"),TEXT(★完成資料!$A$1,"yyyymm"),"999999")&amp; " " &amp; LEFT(F10208 &amp; "          ",10))))</f>
        <v xml:space="preserve">T O 202208 yyyy00 EV        </v>
      </c>
      <c r="B10208" s="68" t="s">
        <v>268</v>
      </c>
      <c r="C10208" s="68" t="s">
        <v>442</v>
      </c>
      <c r="D10208" s="68" t="s">
        <v>287</v>
      </c>
      <c r="E10208" s="68" t="s">
        <v>531</v>
      </c>
      <c r="F10208" s="68" t="s">
        <v>230</v>
      </c>
      <c r="G10208" s="68" t="s">
        <v>77</v>
      </c>
      <c r="H10208" s="68" t="s">
        <v>273</v>
      </c>
      <c r="I10208" s="68" t="s">
        <v>656</v>
      </c>
      <c r="J10208" s="65">
        <v>11</v>
      </c>
      <c r="K10208" s="65">
        <v>30</v>
      </c>
      <c r="L10208" s="65">
        <v>424</v>
      </c>
      <c r="M10208" s="65" t="s">
        <v>378</v>
      </c>
    </row>
    <row r="10209" spans="1:13" ht="12.75" customHeight="1">
      <c r="A10209" s="65" t="str">
        <f>IF(ROW()=1,"KEY",IF(ISNA(VLOOKUP(B10209,車名対応マスタ!B:D,3,FALSE)),"",IF(VLOOKUP(B10209,車名対応マスタ!B:D,3,FALSE)="","",$D10209&amp;" "&amp;IF($G10209="9","J","O")&amp;" "&amp;$I10209&amp;" "&amp;IF($I10209&lt;=TEXT(★完成資料!$A$1,"yyyymm"),TEXT(★完成資料!$A$1,"yyyymm"),"999999")&amp; " " &amp; LEFT(F10209 &amp; "          ",10))))</f>
        <v xml:space="preserve">T O 202209 yyyy00 EV        </v>
      </c>
      <c r="B10209" s="68" t="s">
        <v>268</v>
      </c>
      <c r="C10209" s="68" t="s">
        <v>442</v>
      </c>
      <c r="D10209" s="68" t="s">
        <v>287</v>
      </c>
      <c r="E10209" s="68" t="s">
        <v>531</v>
      </c>
      <c r="F10209" s="68" t="s">
        <v>230</v>
      </c>
      <c r="G10209" s="68" t="s">
        <v>77</v>
      </c>
      <c r="H10209" s="68" t="s">
        <v>273</v>
      </c>
      <c r="I10209" s="68" t="s">
        <v>657</v>
      </c>
      <c r="J10209" s="65">
        <v>22</v>
      </c>
      <c r="K10209" s="65">
        <v>29</v>
      </c>
      <c r="L10209" s="65">
        <v>424</v>
      </c>
      <c r="M10209" s="65" t="s">
        <v>378</v>
      </c>
    </row>
    <row r="10210" spans="1:13" ht="12.75" customHeight="1">
      <c r="A10210" s="65" t="str">
        <f>IF(ROW()=1,"KEY",IF(ISNA(VLOOKUP(B10210,車名対応マスタ!B:D,3,FALSE)),"",IF(VLOOKUP(B10210,車名対応マスタ!B:D,3,FALSE)="","",$D10210&amp;" "&amp;IF($G10210="9","J","O")&amp;" "&amp;$I10210&amp;" "&amp;IF($I10210&lt;=TEXT(★完成資料!$A$1,"yyyymm"),TEXT(★完成資料!$A$1,"yyyymm"),"999999")&amp; " " &amp; LEFT(F10210 &amp; "          ",10))))</f>
        <v xml:space="preserve">T O 202210 yyyy00 EV        </v>
      </c>
      <c r="B10210" s="68" t="s">
        <v>268</v>
      </c>
      <c r="C10210" s="68" t="s">
        <v>442</v>
      </c>
      <c r="D10210" s="68" t="s">
        <v>287</v>
      </c>
      <c r="E10210" s="68" t="s">
        <v>531</v>
      </c>
      <c r="F10210" s="68" t="s">
        <v>230</v>
      </c>
      <c r="G10210" s="68" t="s">
        <v>77</v>
      </c>
      <c r="H10210" s="68" t="s">
        <v>273</v>
      </c>
      <c r="I10210" s="68" t="s">
        <v>663</v>
      </c>
      <c r="J10210" s="65">
        <v>15</v>
      </c>
      <c r="K10210" s="65">
        <v>23</v>
      </c>
      <c r="L10210" s="65">
        <v>424</v>
      </c>
      <c r="M10210" s="65" t="s">
        <v>378</v>
      </c>
    </row>
    <row r="10211" spans="1:13" ht="12.75" customHeight="1">
      <c r="A10211" s="65" t="str">
        <f>IF(ROW()=1,"KEY",IF(ISNA(VLOOKUP(B10211,車名対応マスタ!B:D,3,FALSE)),"",IF(VLOOKUP(B10211,車名対応マスタ!B:D,3,FALSE)="","",$D10211&amp;" "&amp;IF($G10211="9","J","O")&amp;" "&amp;$I10211&amp;" "&amp;IF($I10211&lt;=TEXT(★完成資料!$A$1,"yyyymm"),TEXT(★完成資料!$A$1,"yyyymm"),"999999")&amp; " " &amp; LEFT(F10211 &amp; "          ",10))))</f>
        <v xml:space="preserve">T O 202201 yyyy00 EV        </v>
      </c>
      <c r="B10211" s="68" t="s">
        <v>268</v>
      </c>
      <c r="C10211" s="68" t="s">
        <v>442</v>
      </c>
      <c r="D10211" s="68" t="s">
        <v>287</v>
      </c>
      <c r="E10211" s="68" t="s">
        <v>531</v>
      </c>
      <c r="F10211" s="68" t="s">
        <v>230</v>
      </c>
      <c r="G10211" s="68" t="s">
        <v>77</v>
      </c>
      <c r="H10211" s="68" t="s">
        <v>273</v>
      </c>
      <c r="I10211" s="68" t="s">
        <v>639</v>
      </c>
      <c r="J10211" s="65">
        <v>54</v>
      </c>
      <c r="K10211" s="65">
        <v>29</v>
      </c>
      <c r="L10211" s="65">
        <v>419</v>
      </c>
      <c r="M10211" s="65" t="s">
        <v>262</v>
      </c>
    </row>
    <row r="10212" spans="1:13" ht="12.75" customHeight="1">
      <c r="A10212" s="65" t="str">
        <f>IF(ROW()=1,"KEY",IF(ISNA(VLOOKUP(B10212,車名対応マスタ!B:D,3,FALSE)),"",IF(VLOOKUP(B10212,車名対応マスタ!B:D,3,FALSE)="","",$D10212&amp;" "&amp;IF($G10212="9","J","O")&amp;" "&amp;$I10212&amp;" "&amp;IF($I10212&lt;=TEXT(★完成資料!$A$1,"yyyymm"),TEXT(★完成資料!$A$1,"yyyymm"),"999999")&amp; " " &amp; LEFT(F10212 &amp; "          ",10))))</f>
        <v xml:space="preserve">T O 202202 yyyy00 EV        </v>
      </c>
      <c r="B10212" s="68" t="s">
        <v>268</v>
      </c>
      <c r="C10212" s="68" t="s">
        <v>442</v>
      </c>
      <c r="D10212" s="68" t="s">
        <v>287</v>
      </c>
      <c r="E10212" s="68" t="s">
        <v>531</v>
      </c>
      <c r="F10212" s="68" t="s">
        <v>230</v>
      </c>
      <c r="G10212" s="68" t="s">
        <v>77</v>
      </c>
      <c r="H10212" s="68" t="s">
        <v>273</v>
      </c>
      <c r="I10212" s="68" t="s">
        <v>640</v>
      </c>
      <c r="J10212" s="65">
        <v>48</v>
      </c>
      <c r="K10212" s="65">
        <v>9</v>
      </c>
      <c r="L10212" s="65">
        <v>419</v>
      </c>
      <c r="M10212" s="65" t="s">
        <v>262</v>
      </c>
    </row>
    <row r="10213" spans="1:13" ht="12.75" customHeight="1">
      <c r="A10213" s="65" t="str">
        <f>IF(ROW()=1,"KEY",IF(ISNA(VLOOKUP(B10213,車名対応マスタ!B:D,3,FALSE)),"",IF(VLOOKUP(B10213,車名対応マスタ!B:D,3,FALSE)="","",$D10213&amp;" "&amp;IF($G10213="9","J","O")&amp;" "&amp;$I10213&amp;" "&amp;IF($I10213&lt;=TEXT(★完成資料!$A$1,"yyyymm"),TEXT(★完成資料!$A$1,"yyyymm"),"999999")&amp; " " &amp; LEFT(F10213 &amp; "          ",10))))</f>
        <v xml:space="preserve">T O 202203 yyyy00 EV        </v>
      </c>
      <c r="B10213" s="68" t="s">
        <v>268</v>
      </c>
      <c r="C10213" s="68" t="s">
        <v>442</v>
      </c>
      <c r="D10213" s="68" t="s">
        <v>287</v>
      </c>
      <c r="E10213" s="68" t="s">
        <v>531</v>
      </c>
      <c r="F10213" s="68" t="s">
        <v>230</v>
      </c>
      <c r="G10213" s="68" t="s">
        <v>77</v>
      </c>
      <c r="H10213" s="68" t="s">
        <v>273</v>
      </c>
      <c r="I10213" s="68" t="s">
        <v>641</v>
      </c>
      <c r="J10213" s="65">
        <v>27</v>
      </c>
      <c r="K10213" s="65">
        <v>17</v>
      </c>
      <c r="L10213" s="65">
        <v>419</v>
      </c>
      <c r="M10213" s="65" t="s">
        <v>262</v>
      </c>
    </row>
    <row r="10214" spans="1:13" ht="12.75" customHeight="1">
      <c r="A10214" s="65" t="str">
        <f>IF(ROW()=1,"KEY",IF(ISNA(VLOOKUP(B10214,車名対応マスタ!B:D,3,FALSE)),"",IF(VLOOKUP(B10214,車名対応マスタ!B:D,3,FALSE)="","",$D10214&amp;" "&amp;IF($G10214="9","J","O")&amp;" "&amp;$I10214&amp;" "&amp;IF($I10214&lt;=TEXT(★完成資料!$A$1,"yyyymm"),TEXT(★完成資料!$A$1,"yyyymm"),"999999")&amp; " " &amp; LEFT(F10214 &amp; "          ",10))))</f>
        <v xml:space="preserve">T O 202204 yyyy00 EV        </v>
      </c>
      <c r="B10214" s="68" t="s">
        <v>268</v>
      </c>
      <c r="C10214" s="68" t="s">
        <v>442</v>
      </c>
      <c r="D10214" s="68" t="s">
        <v>287</v>
      </c>
      <c r="E10214" s="68" t="s">
        <v>531</v>
      </c>
      <c r="F10214" s="68" t="s">
        <v>230</v>
      </c>
      <c r="G10214" s="68" t="s">
        <v>77</v>
      </c>
      <c r="H10214" s="68" t="s">
        <v>273</v>
      </c>
      <c r="I10214" s="68" t="s">
        <v>642</v>
      </c>
      <c r="J10214" s="65">
        <v>51</v>
      </c>
      <c r="K10214" s="65">
        <v>29</v>
      </c>
      <c r="L10214" s="65">
        <v>419</v>
      </c>
      <c r="M10214" s="65" t="s">
        <v>262</v>
      </c>
    </row>
    <row r="10215" spans="1:13" ht="12.75" customHeight="1">
      <c r="A10215" s="65" t="str">
        <f>IF(ROW()=1,"KEY",IF(ISNA(VLOOKUP(B10215,車名対応マスタ!B:D,3,FALSE)),"",IF(VLOOKUP(B10215,車名対応マスタ!B:D,3,FALSE)="","",$D10215&amp;" "&amp;IF($G10215="9","J","O")&amp;" "&amp;$I10215&amp;" "&amp;IF($I10215&lt;=TEXT(★完成資料!$A$1,"yyyymm"),TEXT(★完成資料!$A$1,"yyyymm"),"999999")&amp; " " &amp; LEFT(F10215 &amp; "          ",10))))</f>
        <v xml:space="preserve">T O 202205 yyyy00 EV        </v>
      </c>
      <c r="B10215" s="68" t="s">
        <v>268</v>
      </c>
      <c r="C10215" s="68" t="s">
        <v>442</v>
      </c>
      <c r="D10215" s="68" t="s">
        <v>287</v>
      </c>
      <c r="E10215" s="68" t="s">
        <v>531</v>
      </c>
      <c r="F10215" s="68" t="s">
        <v>230</v>
      </c>
      <c r="G10215" s="68" t="s">
        <v>77</v>
      </c>
      <c r="H10215" s="68" t="s">
        <v>273</v>
      </c>
      <c r="I10215" s="68" t="s">
        <v>647</v>
      </c>
      <c r="J10215" s="65">
        <v>28</v>
      </c>
      <c r="K10215" s="65">
        <v>26</v>
      </c>
      <c r="L10215" s="65">
        <v>419</v>
      </c>
      <c r="M10215" s="65" t="s">
        <v>262</v>
      </c>
    </row>
    <row r="10216" spans="1:13" ht="12.75" customHeight="1">
      <c r="A10216" s="65" t="str">
        <f>IF(ROW()=1,"KEY",IF(ISNA(VLOOKUP(B10216,車名対応マスタ!B:D,3,FALSE)),"",IF(VLOOKUP(B10216,車名対応マスタ!B:D,3,FALSE)="","",$D10216&amp;" "&amp;IF($G10216="9","J","O")&amp;" "&amp;$I10216&amp;" "&amp;IF($I10216&lt;=TEXT(★完成資料!$A$1,"yyyymm"),TEXT(★完成資料!$A$1,"yyyymm"),"999999")&amp; " " &amp; LEFT(F10216 &amp; "          ",10))))</f>
        <v xml:space="preserve">T O 202206 yyyy00 EV        </v>
      </c>
      <c r="B10216" s="68" t="s">
        <v>268</v>
      </c>
      <c r="C10216" s="68" t="s">
        <v>442</v>
      </c>
      <c r="D10216" s="68" t="s">
        <v>287</v>
      </c>
      <c r="E10216" s="68" t="s">
        <v>531</v>
      </c>
      <c r="F10216" s="68" t="s">
        <v>230</v>
      </c>
      <c r="G10216" s="68" t="s">
        <v>77</v>
      </c>
      <c r="H10216" s="68" t="s">
        <v>273</v>
      </c>
      <c r="I10216" s="68" t="s">
        <v>652</v>
      </c>
      <c r="J10216" s="65">
        <v>29</v>
      </c>
      <c r="K10216" s="65">
        <v>34</v>
      </c>
      <c r="L10216" s="65">
        <v>419</v>
      </c>
      <c r="M10216" s="65" t="s">
        <v>262</v>
      </c>
    </row>
    <row r="10217" spans="1:13" ht="12.75" customHeight="1">
      <c r="A10217" s="65" t="str">
        <f>IF(ROW()=1,"KEY",IF(ISNA(VLOOKUP(B10217,車名対応マスタ!B:D,3,FALSE)),"",IF(VLOOKUP(B10217,車名対応マスタ!B:D,3,FALSE)="","",$D10217&amp;" "&amp;IF($G10217="9","J","O")&amp;" "&amp;$I10217&amp;" "&amp;IF($I10217&lt;=TEXT(★完成資料!$A$1,"yyyymm"),TEXT(★完成資料!$A$1,"yyyymm"),"999999")&amp; " " &amp; LEFT(F10217 &amp; "          ",10))))</f>
        <v xml:space="preserve">T O 202207 yyyy00 EV        </v>
      </c>
      <c r="B10217" s="68" t="s">
        <v>268</v>
      </c>
      <c r="C10217" s="68" t="s">
        <v>442</v>
      </c>
      <c r="D10217" s="68" t="s">
        <v>287</v>
      </c>
      <c r="E10217" s="68" t="s">
        <v>531</v>
      </c>
      <c r="F10217" s="68" t="s">
        <v>230</v>
      </c>
      <c r="G10217" s="68" t="s">
        <v>77</v>
      </c>
      <c r="H10217" s="68" t="s">
        <v>273</v>
      </c>
      <c r="I10217" s="68" t="s">
        <v>655</v>
      </c>
      <c r="J10217" s="65">
        <v>26</v>
      </c>
      <c r="K10217" s="65">
        <v>31</v>
      </c>
      <c r="L10217" s="65">
        <v>419</v>
      </c>
      <c r="M10217" s="65" t="s">
        <v>262</v>
      </c>
    </row>
    <row r="10218" spans="1:13" ht="12.75" customHeight="1">
      <c r="A10218" s="65" t="str">
        <f>IF(ROW()=1,"KEY",IF(ISNA(VLOOKUP(B10218,車名対応マスタ!B:D,3,FALSE)),"",IF(VLOOKUP(B10218,車名対応マスタ!B:D,3,FALSE)="","",$D10218&amp;" "&amp;IF($G10218="9","J","O")&amp;" "&amp;$I10218&amp;" "&amp;IF($I10218&lt;=TEXT(★完成資料!$A$1,"yyyymm"),TEXT(★完成資料!$A$1,"yyyymm"),"999999")&amp; " " &amp; LEFT(F10218 &amp; "          ",10))))</f>
        <v xml:space="preserve">T O 202208 yyyy00 EV        </v>
      </c>
      <c r="B10218" s="68" t="s">
        <v>268</v>
      </c>
      <c r="C10218" s="68" t="s">
        <v>442</v>
      </c>
      <c r="D10218" s="68" t="s">
        <v>287</v>
      </c>
      <c r="E10218" s="68" t="s">
        <v>531</v>
      </c>
      <c r="F10218" s="68" t="s">
        <v>230</v>
      </c>
      <c r="G10218" s="68" t="s">
        <v>77</v>
      </c>
      <c r="H10218" s="68" t="s">
        <v>273</v>
      </c>
      <c r="I10218" s="68" t="s">
        <v>656</v>
      </c>
      <c r="J10218" s="65">
        <v>49</v>
      </c>
      <c r="K10218" s="65">
        <v>33</v>
      </c>
      <c r="L10218" s="65">
        <v>419</v>
      </c>
      <c r="M10218" s="65" t="s">
        <v>262</v>
      </c>
    </row>
    <row r="10219" spans="1:13" ht="12.75" customHeight="1">
      <c r="A10219" s="65" t="str">
        <f>IF(ROW()=1,"KEY",IF(ISNA(VLOOKUP(B10219,車名対応マスタ!B:D,3,FALSE)),"",IF(VLOOKUP(B10219,車名対応マスタ!B:D,3,FALSE)="","",$D10219&amp;" "&amp;IF($G10219="9","J","O")&amp;" "&amp;$I10219&amp;" "&amp;IF($I10219&lt;=TEXT(★完成資料!$A$1,"yyyymm"),TEXT(★完成資料!$A$1,"yyyymm"),"999999")&amp; " " &amp; LEFT(F10219 &amp; "          ",10))))</f>
        <v xml:space="preserve">T O 202209 yyyy00 EV        </v>
      </c>
      <c r="B10219" s="68" t="s">
        <v>268</v>
      </c>
      <c r="C10219" s="68" t="s">
        <v>442</v>
      </c>
      <c r="D10219" s="68" t="s">
        <v>287</v>
      </c>
      <c r="E10219" s="68" t="s">
        <v>531</v>
      </c>
      <c r="F10219" s="68" t="s">
        <v>230</v>
      </c>
      <c r="G10219" s="68" t="s">
        <v>77</v>
      </c>
      <c r="H10219" s="68" t="s">
        <v>273</v>
      </c>
      <c r="I10219" s="68" t="s">
        <v>657</v>
      </c>
      <c r="J10219" s="65">
        <v>13</v>
      </c>
      <c r="K10219" s="65">
        <v>192</v>
      </c>
      <c r="L10219" s="65">
        <v>419</v>
      </c>
      <c r="M10219" s="65" t="s">
        <v>262</v>
      </c>
    </row>
    <row r="10220" spans="1:13" ht="12.75" customHeight="1">
      <c r="A10220" s="65" t="str">
        <f>IF(ROW()=1,"KEY",IF(ISNA(VLOOKUP(B10220,車名対応マスタ!B:D,3,FALSE)),"",IF(VLOOKUP(B10220,車名対応マスタ!B:D,3,FALSE)="","",$D10220&amp;" "&amp;IF($G10220="9","J","O")&amp;" "&amp;$I10220&amp;" "&amp;IF($I10220&lt;=TEXT(★完成資料!$A$1,"yyyymm"),TEXT(★完成資料!$A$1,"yyyymm"),"999999")&amp; " " &amp; LEFT(F10220 &amp; "          ",10))))</f>
        <v xml:space="preserve">T O 202210 yyyy00 EV        </v>
      </c>
      <c r="B10220" s="68" t="s">
        <v>268</v>
      </c>
      <c r="C10220" s="68" t="s">
        <v>442</v>
      </c>
      <c r="D10220" s="68" t="s">
        <v>287</v>
      </c>
      <c r="E10220" s="68" t="s">
        <v>531</v>
      </c>
      <c r="F10220" s="68" t="s">
        <v>230</v>
      </c>
      <c r="G10220" s="68" t="s">
        <v>77</v>
      </c>
      <c r="H10220" s="68" t="s">
        <v>273</v>
      </c>
      <c r="I10220" s="68" t="s">
        <v>663</v>
      </c>
      <c r="J10220" s="65">
        <v>26</v>
      </c>
      <c r="K10220" s="65">
        <v>286</v>
      </c>
      <c r="L10220" s="65">
        <v>419</v>
      </c>
      <c r="M10220" s="65" t="s">
        <v>262</v>
      </c>
    </row>
    <row r="10221" spans="1:13" ht="12.75" customHeight="1">
      <c r="A10221" s="65" t="str">
        <f>IF(ROW()=1,"KEY",IF(ISNA(VLOOKUP(B10221,車名対応マスタ!B:D,3,FALSE)),"",IF(VLOOKUP(B10221,車名対応マスタ!B:D,3,FALSE)="","",$D10221&amp;" "&amp;IF($G10221="9","J","O")&amp;" "&amp;$I10221&amp;" "&amp;IF($I10221&lt;=TEXT(★完成資料!$A$1,"yyyymm"),TEXT(★完成資料!$A$1,"yyyymm"),"999999")&amp; " " &amp; LEFT(F10221 &amp; "          ",10))))</f>
        <v xml:space="preserve">T O 202201 yyyy00 EV        </v>
      </c>
      <c r="B10221" s="68" t="s">
        <v>268</v>
      </c>
      <c r="C10221" s="68" t="s">
        <v>442</v>
      </c>
      <c r="D10221" s="68" t="s">
        <v>287</v>
      </c>
      <c r="E10221" s="68" t="s">
        <v>531</v>
      </c>
      <c r="F10221" s="68" t="s">
        <v>230</v>
      </c>
      <c r="G10221" s="68" t="s">
        <v>77</v>
      </c>
      <c r="H10221" s="68" t="s">
        <v>273</v>
      </c>
      <c r="I10221" s="68" t="s">
        <v>639</v>
      </c>
      <c r="J10221" s="65">
        <v>2</v>
      </c>
      <c r="L10221" s="65">
        <v>403</v>
      </c>
      <c r="M10221" s="65" t="s">
        <v>428</v>
      </c>
    </row>
    <row r="10222" spans="1:13" ht="12.75" customHeight="1">
      <c r="A10222" s="65" t="str">
        <f>IF(ROW()=1,"KEY",IF(ISNA(VLOOKUP(B10222,車名対応マスタ!B:D,3,FALSE)),"",IF(VLOOKUP(B10222,車名対応マスタ!B:D,3,FALSE)="","",$D10222&amp;" "&amp;IF($G10222="9","J","O")&amp;" "&amp;$I10222&amp;" "&amp;IF($I10222&lt;=TEXT(★完成資料!$A$1,"yyyymm"),TEXT(★完成資料!$A$1,"yyyymm"),"999999")&amp; " " &amp; LEFT(F10222 &amp; "          ",10))))</f>
        <v xml:space="preserve">T O 202202 yyyy00 EV        </v>
      </c>
      <c r="B10222" s="68" t="s">
        <v>268</v>
      </c>
      <c r="C10222" s="68" t="s">
        <v>442</v>
      </c>
      <c r="D10222" s="68" t="s">
        <v>287</v>
      </c>
      <c r="E10222" s="68" t="s">
        <v>531</v>
      </c>
      <c r="F10222" s="68" t="s">
        <v>230</v>
      </c>
      <c r="G10222" s="68" t="s">
        <v>77</v>
      </c>
      <c r="H10222" s="68" t="s">
        <v>273</v>
      </c>
      <c r="I10222" s="68" t="s">
        <v>640</v>
      </c>
      <c r="J10222" s="65">
        <v>2</v>
      </c>
      <c r="L10222" s="65">
        <v>403</v>
      </c>
      <c r="M10222" s="65" t="s">
        <v>428</v>
      </c>
    </row>
    <row r="10223" spans="1:13" ht="12.75" customHeight="1">
      <c r="A10223" s="65" t="str">
        <f>IF(ROW()=1,"KEY",IF(ISNA(VLOOKUP(B10223,車名対応マスタ!B:D,3,FALSE)),"",IF(VLOOKUP(B10223,車名対応マスタ!B:D,3,FALSE)="","",$D10223&amp;" "&amp;IF($G10223="9","J","O")&amp;" "&amp;$I10223&amp;" "&amp;IF($I10223&lt;=TEXT(★完成資料!$A$1,"yyyymm"),TEXT(★完成資料!$A$1,"yyyymm"),"999999")&amp; " " &amp; LEFT(F10223 &amp; "          ",10))))</f>
        <v xml:space="preserve">T O 202204 yyyy00 EV        </v>
      </c>
      <c r="B10223" s="68" t="s">
        <v>268</v>
      </c>
      <c r="C10223" s="68" t="s">
        <v>442</v>
      </c>
      <c r="D10223" s="68" t="s">
        <v>287</v>
      </c>
      <c r="E10223" s="68" t="s">
        <v>531</v>
      </c>
      <c r="F10223" s="68" t="s">
        <v>230</v>
      </c>
      <c r="G10223" s="68" t="s">
        <v>77</v>
      </c>
      <c r="H10223" s="68" t="s">
        <v>273</v>
      </c>
      <c r="I10223" s="68" t="s">
        <v>642</v>
      </c>
      <c r="J10223" s="65">
        <v>2</v>
      </c>
      <c r="L10223" s="65">
        <v>403</v>
      </c>
      <c r="M10223" s="65" t="s">
        <v>428</v>
      </c>
    </row>
    <row r="10224" spans="1:13" ht="12.75" customHeight="1">
      <c r="A10224" s="65" t="str">
        <f>IF(ROW()=1,"KEY",IF(ISNA(VLOOKUP(B10224,車名対応マスタ!B:D,3,FALSE)),"",IF(VLOOKUP(B10224,車名対応マスタ!B:D,3,FALSE)="","",$D10224&amp;" "&amp;IF($G10224="9","J","O")&amp;" "&amp;$I10224&amp;" "&amp;IF($I10224&lt;=TEXT(★完成資料!$A$1,"yyyymm"),TEXT(★完成資料!$A$1,"yyyymm"),"999999")&amp; " " &amp; LEFT(F10224 &amp; "          ",10))))</f>
        <v xml:space="preserve">T O 202205 yyyy00 EV        </v>
      </c>
      <c r="B10224" s="68" t="s">
        <v>268</v>
      </c>
      <c r="C10224" s="68" t="s">
        <v>442</v>
      </c>
      <c r="D10224" s="68" t="s">
        <v>287</v>
      </c>
      <c r="E10224" s="68" t="s">
        <v>531</v>
      </c>
      <c r="F10224" s="68" t="s">
        <v>230</v>
      </c>
      <c r="G10224" s="68" t="s">
        <v>77</v>
      </c>
      <c r="H10224" s="68" t="s">
        <v>273</v>
      </c>
      <c r="I10224" s="68" t="s">
        <v>647</v>
      </c>
      <c r="J10224" s="65">
        <v>2</v>
      </c>
      <c r="L10224" s="65">
        <v>403</v>
      </c>
      <c r="M10224" s="65" t="s">
        <v>428</v>
      </c>
    </row>
    <row r="10225" spans="1:13" ht="12.75" customHeight="1">
      <c r="A10225" s="65" t="str">
        <f>IF(ROW()=1,"KEY",IF(ISNA(VLOOKUP(B10225,車名対応マスタ!B:D,3,FALSE)),"",IF(VLOOKUP(B10225,車名対応マスタ!B:D,3,FALSE)="","",$D10225&amp;" "&amp;IF($G10225="9","J","O")&amp;" "&amp;$I10225&amp;" "&amp;IF($I10225&lt;=TEXT(★完成資料!$A$1,"yyyymm"),TEXT(★完成資料!$A$1,"yyyymm"),"999999")&amp; " " &amp; LEFT(F10225 &amp; "          ",10))))</f>
        <v xml:space="preserve">T O 202206 yyyy00 EV        </v>
      </c>
      <c r="B10225" s="68" t="s">
        <v>268</v>
      </c>
      <c r="C10225" s="68" t="s">
        <v>442</v>
      </c>
      <c r="D10225" s="68" t="s">
        <v>287</v>
      </c>
      <c r="E10225" s="68" t="s">
        <v>531</v>
      </c>
      <c r="F10225" s="68" t="s">
        <v>230</v>
      </c>
      <c r="G10225" s="68" t="s">
        <v>77</v>
      </c>
      <c r="H10225" s="68" t="s">
        <v>273</v>
      </c>
      <c r="I10225" s="68" t="s">
        <v>652</v>
      </c>
      <c r="J10225" s="65">
        <v>1</v>
      </c>
      <c r="L10225" s="65">
        <v>403</v>
      </c>
      <c r="M10225" s="65" t="s">
        <v>428</v>
      </c>
    </row>
    <row r="10226" spans="1:13" ht="12.75" customHeight="1">
      <c r="A10226" s="65" t="str">
        <f>IF(ROW()=1,"KEY",IF(ISNA(VLOOKUP(B10226,車名対応マスタ!B:D,3,FALSE)),"",IF(VLOOKUP(B10226,車名対応マスタ!B:D,3,FALSE)="","",$D10226&amp;" "&amp;IF($G10226="9","J","O")&amp;" "&amp;$I10226&amp;" "&amp;IF($I10226&lt;=TEXT(★完成資料!$A$1,"yyyymm"),TEXT(★完成資料!$A$1,"yyyymm"),"999999")&amp; " " &amp; LEFT(F10226 &amp; "          ",10))))</f>
        <v xml:space="preserve">T O 202207 yyyy00 EV        </v>
      </c>
      <c r="B10226" s="68" t="s">
        <v>268</v>
      </c>
      <c r="C10226" s="68" t="s">
        <v>442</v>
      </c>
      <c r="D10226" s="68" t="s">
        <v>287</v>
      </c>
      <c r="E10226" s="68" t="s">
        <v>531</v>
      </c>
      <c r="F10226" s="68" t="s">
        <v>230</v>
      </c>
      <c r="G10226" s="68" t="s">
        <v>77</v>
      </c>
      <c r="H10226" s="68" t="s">
        <v>273</v>
      </c>
      <c r="I10226" s="68" t="s">
        <v>655</v>
      </c>
      <c r="J10226" s="65">
        <v>1</v>
      </c>
      <c r="L10226" s="65">
        <v>403</v>
      </c>
      <c r="M10226" s="65" t="s">
        <v>428</v>
      </c>
    </row>
    <row r="10227" spans="1:13" ht="12.75" customHeight="1">
      <c r="A10227" s="65" t="str">
        <f>IF(ROW()=1,"KEY",IF(ISNA(VLOOKUP(B10227,車名対応マスタ!B:D,3,FALSE)),"",IF(VLOOKUP(B10227,車名対応マスタ!B:D,3,FALSE)="","",$D10227&amp;" "&amp;IF($G10227="9","J","O")&amp;" "&amp;$I10227&amp;" "&amp;IF($I10227&lt;=TEXT(★完成資料!$A$1,"yyyymm"),TEXT(★完成資料!$A$1,"yyyymm"),"999999")&amp; " " &amp; LEFT(F10227 &amp; "          ",10))))</f>
        <v xml:space="preserve">T O 202209 yyyy00 EV        </v>
      </c>
      <c r="B10227" s="68" t="s">
        <v>268</v>
      </c>
      <c r="C10227" s="68" t="s">
        <v>442</v>
      </c>
      <c r="D10227" s="68" t="s">
        <v>287</v>
      </c>
      <c r="E10227" s="68" t="s">
        <v>531</v>
      </c>
      <c r="F10227" s="68" t="s">
        <v>230</v>
      </c>
      <c r="G10227" s="68" t="s">
        <v>77</v>
      </c>
      <c r="H10227" s="68" t="s">
        <v>273</v>
      </c>
      <c r="I10227" s="68" t="s">
        <v>657</v>
      </c>
      <c r="J10227" s="65">
        <v>1</v>
      </c>
      <c r="L10227" s="65">
        <v>403</v>
      </c>
      <c r="M10227" s="65" t="s">
        <v>428</v>
      </c>
    </row>
    <row r="10228" spans="1:13" ht="12.75" customHeight="1">
      <c r="A10228" s="65" t="str">
        <f>IF(ROW()=1,"KEY",IF(ISNA(VLOOKUP(B10228,車名対応マスタ!B:D,3,FALSE)),"",IF(VLOOKUP(B10228,車名対応マスタ!B:D,3,FALSE)="","",$D10228&amp;" "&amp;IF($G10228="9","J","O")&amp;" "&amp;$I10228&amp;" "&amp;IF($I10228&lt;=TEXT(★完成資料!$A$1,"yyyymm"),TEXT(★完成資料!$A$1,"yyyymm"),"999999")&amp; " " &amp; LEFT(F10228 &amp; "          ",10))))</f>
        <v xml:space="preserve">T O 202208 yyyy00 EV        </v>
      </c>
      <c r="B10228" s="68" t="s">
        <v>268</v>
      </c>
      <c r="C10228" s="68" t="s">
        <v>442</v>
      </c>
      <c r="D10228" s="68" t="s">
        <v>287</v>
      </c>
      <c r="E10228" s="68" t="s">
        <v>531</v>
      </c>
      <c r="F10228" s="68" t="s">
        <v>230</v>
      </c>
      <c r="G10228" s="68" t="s">
        <v>77</v>
      </c>
      <c r="H10228" s="68" t="s">
        <v>273</v>
      </c>
      <c r="I10228" s="68" t="s">
        <v>656</v>
      </c>
      <c r="J10228" s="65">
        <v>1</v>
      </c>
      <c r="L10228" s="65">
        <v>418</v>
      </c>
      <c r="M10228" s="65" t="s">
        <v>429</v>
      </c>
    </row>
    <row r="10229" spans="1:13" ht="12.75" customHeight="1">
      <c r="A10229" s="65" t="str">
        <f>IF(ROW()=1,"KEY",IF(ISNA(VLOOKUP(B10229,車名対応マスタ!B:D,3,FALSE)),"",IF(VLOOKUP(B10229,車名対応マスタ!B:D,3,FALSE)="","",$D10229&amp;" "&amp;IF($G10229="9","J","O")&amp;" "&amp;$I10229&amp;" "&amp;IF($I10229&lt;=TEXT(★完成資料!$A$1,"yyyymm"),TEXT(★完成資料!$A$1,"yyyymm"),"999999")&amp; " " &amp; LEFT(F10229 &amp; "          ",10))))</f>
        <v xml:space="preserve">T O 202201 yyyy00 EV        </v>
      </c>
      <c r="B10229" s="68" t="s">
        <v>268</v>
      </c>
      <c r="C10229" s="68" t="s">
        <v>442</v>
      </c>
      <c r="D10229" s="68" t="s">
        <v>287</v>
      </c>
      <c r="E10229" s="68" t="s">
        <v>531</v>
      </c>
      <c r="F10229" s="68" t="s">
        <v>230</v>
      </c>
      <c r="G10229" s="68" t="s">
        <v>77</v>
      </c>
      <c r="H10229" s="68" t="s">
        <v>273</v>
      </c>
      <c r="I10229" s="68" t="s">
        <v>639</v>
      </c>
      <c r="J10229" s="65">
        <v>8</v>
      </c>
      <c r="L10229" s="65">
        <v>406</v>
      </c>
      <c r="M10229" s="65" t="s">
        <v>497</v>
      </c>
    </row>
    <row r="10230" spans="1:13" ht="12.75" customHeight="1">
      <c r="A10230" s="65" t="str">
        <f>IF(ROW()=1,"KEY",IF(ISNA(VLOOKUP(B10230,車名対応マスタ!B:D,3,FALSE)),"",IF(VLOOKUP(B10230,車名対応マスタ!B:D,3,FALSE)="","",$D10230&amp;" "&amp;IF($G10230="9","J","O")&amp;" "&amp;$I10230&amp;" "&amp;IF($I10230&lt;=TEXT(★完成資料!$A$1,"yyyymm"),TEXT(★完成資料!$A$1,"yyyymm"),"999999")&amp; " " &amp; LEFT(F10230 &amp; "          ",10))))</f>
        <v xml:space="preserve">T O 202202 yyyy00 EV        </v>
      </c>
      <c r="B10230" s="68" t="s">
        <v>268</v>
      </c>
      <c r="C10230" s="68" t="s">
        <v>442</v>
      </c>
      <c r="D10230" s="68" t="s">
        <v>287</v>
      </c>
      <c r="E10230" s="68" t="s">
        <v>531</v>
      </c>
      <c r="F10230" s="68" t="s">
        <v>230</v>
      </c>
      <c r="G10230" s="68" t="s">
        <v>77</v>
      </c>
      <c r="H10230" s="68" t="s">
        <v>273</v>
      </c>
      <c r="I10230" s="68" t="s">
        <v>640</v>
      </c>
      <c r="J10230" s="65">
        <v>7</v>
      </c>
      <c r="L10230" s="65">
        <v>406</v>
      </c>
      <c r="M10230" s="65" t="s">
        <v>497</v>
      </c>
    </row>
    <row r="10231" spans="1:13" ht="12.75" customHeight="1">
      <c r="A10231" s="65" t="str">
        <f>IF(ROW()=1,"KEY",IF(ISNA(VLOOKUP(B10231,車名対応マスタ!B:D,3,FALSE)),"",IF(VLOOKUP(B10231,車名対応マスタ!B:D,3,FALSE)="","",$D10231&amp;" "&amp;IF($G10231="9","J","O")&amp;" "&amp;$I10231&amp;" "&amp;IF($I10231&lt;=TEXT(★完成資料!$A$1,"yyyymm"),TEXT(★完成資料!$A$1,"yyyymm"),"999999")&amp; " " &amp; LEFT(F10231 &amp; "          ",10))))</f>
        <v xml:space="preserve">T O 202203 yyyy00 EV        </v>
      </c>
      <c r="B10231" s="68" t="s">
        <v>268</v>
      </c>
      <c r="C10231" s="68" t="s">
        <v>442</v>
      </c>
      <c r="D10231" s="68" t="s">
        <v>287</v>
      </c>
      <c r="E10231" s="68" t="s">
        <v>531</v>
      </c>
      <c r="F10231" s="68" t="s">
        <v>230</v>
      </c>
      <c r="G10231" s="68" t="s">
        <v>77</v>
      </c>
      <c r="H10231" s="68" t="s">
        <v>273</v>
      </c>
      <c r="I10231" s="68" t="s">
        <v>641</v>
      </c>
      <c r="J10231" s="65">
        <v>13</v>
      </c>
      <c r="L10231" s="65">
        <v>406</v>
      </c>
      <c r="M10231" s="65" t="s">
        <v>497</v>
      </c>
    </row>
    <row r="10232" spans="1:13" ht="12.75" customHeight="1">
      <c r="A10232" s="65" t="str">
        <f>IF(ROW()=1,"KEY",IF(ISNA(VLOOKUP(B10232,車名対応マスタ!B:D,3,FALSE)),"",IF(VLOOKUP(B10232,車名対応マスタ!B:D,3,FALSE)="","",$D10232&amp;" "&amp;IF($G10232="9","J","O")&amp;" "&amp;$I10232&amp;" "&amp;IF($I10232&lt;=TEXT(★完成資料!$A$1,"yyyymm"),TEXT(★完成資料!$A$1,"yyyymm"),"999999")&amp; " " &amp; LEFT(F10232 &amp; "          ",10))))</f>
        <v xml:space="preserve">T O 202204 yyyy00 EV        </v>
      </c>
      <c r="B10232" s="68" t="s">
        <v>268</v>
      </c>
      <c r="C10232" s="68" t="s">
        <v>442</v>
      </c>
      <c r="D10232" s="68" t="s">
        <v>287</v>
      </c>
      <c r="E10232" s="68" t="s">
        <v>531</v>
      </c>
      <c r="F10232" s="68" t="s">
        <v>230</v>
      </c>
      <c r="G10232" s="68" t="s">
        <v>77</v>
      </c>
      <c r="H10232" s="68" t="s">
        <v>273</v>
      </c>
      <c r="I10232" s="68" t="s">
        <v>642</v>
      </c>
      <c r="J10232" s="65">
        <v>3</v>
      </c>
      <c r="K10232" s="65">
        <v>2</v>
      </c>
      <c r="L10232" s="65">
        <v>406</v>
      </c>
      <c r="M10232" s="65" t="s">
        <v>497</v>
      </c>
    </row>
    <row r="10233" spans="1:13" ht="12.75" customHeight="1">
      <c r="A10233" s="65" t="str">
        <f>IF(ROW()=1,"KEY",IF(ISNA(VLOOKUP(B10233,車名対応マスタ!B:D,3,FALSE)),"",IF(VLOOKUP(B10233,車名対応マスタ!B:D,3,FALSE)="","",$D10233&amp;" "&amp;IF($G10233="9","J","O")&amp;" "&amp;$I10233&amp;" "&amp;IF($I10233&lt;=TEXT(★完成資料!$A$1,"yyyymm"),TEXT(★完成資料!$A$1,"yyyymm"),"999999")&amp; " " &amp; LEFT(F10233 &amp; "          ",10))))</f>
        <v xml:space="preserve">T O 202205 yyyy00 EV        </v>
      </c>
      <c r="B10233" s="68" t="s">
        <v>268</v>
      </c>
      <c r="C10233" s="68" t="s">
        <v>442</v>
      </c>
      <c r="D10233" s="68" t="s">
        <v>287</v>
      </c>
      <c r="E10233" s="68" t="s">
        <v>531</v>
      </c>
      <c r="F10233" s="68" t="s">
        <v>230</v>
      </c>
      <c r="G10233" s="68" t="s">
        <v>77</v>
      </c>
      <c r="H10233" s="68" t="s">
        <v>273</v>
      </c>
      <c r="I10233" s="68" t="s">
        <v>647</v>
      </c>
      <c r="J10233" s="65">
        <v>22</v>
      </c>
      <c r="K10233" s="65">
        <v>19</v>
      </c>
      <c r="L10233" s="65">
        <v>406</v>
      </c>
      <c r="M10233" s="65" t="s">
        <v>497</v>
      </c>
    </row>
    <row r="10234" spans="1:13" ht="12.75" customHeight="1">
      <c r="A10234" s="65" t="str">
        <f>IF(ROW()=1,"KEY",IF(ISNA(VLOOKUP(B10234,車名対応マスタ!B:D,3,FALSE)),"",IF(VLOOKUP(B10234,車名対応マスタ!B:D,3,FALSE)="","",$D10234&amp;" "&amp;IF($G10234="9","J","O")&amp;" "&amp;$I10234&amp;" "&amp;IF($I10234&lt;=TEXT(★完成資料!$A$1,"yyyymm"),TEXT(★完成資料!$A$1,"yyyymm"),"999999")&amp; " " &amp; LEFT(F10234 &amp; "          ",10))))</f>
        <v xml:space="preserve">T O 202206 yyyy00 EV        </v>
      </c>
      <c r="B10234" s="68" t="s">
        <v>268</v>
      </c>
      <c r="C10234" s="68" t="s">
        <v>442</v>
      </c>
      <c r="D10234" s="68" t="s">
        <v>287</v>
      </c>
      <c r="E10234" s="68" t="s">
        <v>531</v>
      </c>
      <c r="F10234" s="68" t="s">
        <v>230</v>
      </c>
      <c r="G10234" s="68" t="s">
        <v>77</v>
      </c>
      <c r="H10234" s="68" t="s">
        <v>273</v>
      </c>
      <c r="I10234" s="68" t="s">
        <v>652</v>
      </c>
      <c r="J10234" s="65">
        <v>8</v>
      </c>
      <c r="K10234" s="65">
        <v>23</v>
      </c>
      <c r="L10234" s="65">
        <v>406</v>
      </c>
      <c r="M10234" s="65" t="s">
        <v>497</v>
      </c>
    </row>
    <row r="10235" spans="1:13" ht="12.75" customHeight="1">
      <c r="A10235" s="65" t="str">
        <f>IF(ROW()=1,"KEY",IF(ISNA(VLOOKUP(B10235,車名対応マスタ!B:D,3,FALSE)),"",IF(VLOOKUP(B10235,車名対応マスタ!B:D,3,FALSE)="","",$D10235&amp;" "&amp;IF($G10235="9","J","O")&amp;" "&amp;$I10235&amp;" "&amp;IF($I10235&lt;=TEXT(★完成資料!$A$1,"yyyymm"),TEXT(★完成資料!$A$1,"yyyymm"),"999999")&amp; " " &amp; LEFT(F10235 &amp; "          ",10))))</f>
        <v xml:space="preserve">T O 202207 yyyy00 EV        </v>
      </c>
      <c r="B10235" s="68" t="s">
        <v>268</v>
      </c>
      <c r="C10235" s="68" t="s">
        <v>442</v>
      </c>
      <c r="D10235" s="68" t="s">
        <v>287</v>
      </c>
      <c r="E10235" s="68" t="s">
        <v>531</v>
      </c>
      <c r="F10235" s="68" t="s">
        <v>230</v>
      </c>
      <c r="G10235" s="68" t="s">
        <v>77</v>
      </c>
      <c r="H10235" s="68" t="s">
        <v>273</v>
      </c>
      <c r="I10235" s="68" t="s">
        <v>655</v>
      </c>
      <c r="J10235" s="65">
        <v>11</v>
      </c>
      <c r="K10235" s="65">
        <v>8</v>
      </c>
      <c r="L10235" s="65">
        <v>406</v>
      </c>
      <c r="M10235" s="65" t="s">
        <v>497</v>
      </c>
    </row>
    <row r="10236" spans="1:13" ht="12.75" customHeight="1">
      <c r="A10236" s="65" t="str">
        <f>IF(ROW()=1,"KEY",IF(ISNA(VLOOKUP(B10236,車名対応マスタ!B:D,3,FALSE)),"",IF(VLOOKUP(B10236,車名対応マスタ!B:D,3,FALSE)="","",$D10236&amp;" "&amp;IF($G10236="9","J","O")&amp;" "&amp;$I10236&amp;" "&amp;IF($I10236&lt;=TEXT(★完成資料!$A$1,"yyyymm"),TEXT(★完成資料!$A$1,"yyyymm"),"999999")&amp; " " &amp; LEFT(F10236 &amp; "          ",10))))</f>
        <v xml:space="preserve">T O 202208 yyyy00 EV        </v>
      </c>
      <c r="B10236" s="68" t="s">
        <v>268</v>
      </c>
      <c r="C10236" s="68" t="s">
        <v>442</v>
      </c>
      <c r="D10236" s="68" t="s">
        <v>287</v>
      </c>
      <c r="E10236" s="68" t="s">
        <v>531</v>
      </c>
      <c r="F10236" s="68" t="s">
        <v>230</v>
      </c>
      <c r="G10236" s="68" t="s">
        <v>77</v>
      </c>
      <c r="H10236" s="68" t="s">
        <v>273</v>
      </c>
      <c r="I10236" s="68" t="s">
        <v>656</v>
      </c>
      <c r="J10236" s="65">
        <v>3</v>
      </c>
      <c r="K10236" s="65">
        <v>7</v>
      </c>
      <c r="L10236" s="65">
        <v>406</v>
      </c>
      <c r="M10236" s="65" t="s">
        <v>497</v>
      </c>
    </row>
    <row r="10237" spans="1:13" ht="12.75" customHeight="1">
      <c r="A10237" s="65" t="str">
        <f>IF(ROW()=1,"KEY",IF(ISNA(VLOOKUP(B10237,車名対応マスタ!B:D,3,FALSE)),"",IF(VLOOKUP(B10237,車名対応マスタ!B:D,3,FALSE)="","",$D10237&amp;" "&amp;IF($G10237="9","J","O")&amp;" "&amp;$I10237&amp;" "&amp;IF($I10237&lt;=TEXT(★完成資料!$A$1,"yyyymm"),TEXT(★完成資料!$A$1,"yyyymm"),"999999")&amp; " " &amp; LEFT(F10237 &amp; "          ",10))))</f>
        <v xml:space="preserve">T O 202209 yyyy00 EV        </v>
      </c>
      <c r="B10237" s="68" t="s">
        <v>268</v>
      </c>
      <c r="C10237" s="68" t="s">
        <v>442</v>
      </c>
      <c r="D10237" s="68" t="s">
        <v>287</v>
      </c>
      <c r="E10237" s="68" t="s">
        <v>531</v>
      </c>
      <c r="F10237" s="68" t="s">
        <v>230</v>
      </c>
      <c r="G10237" s="68" t="s">
        <v>77</v>
      </c>
      <c r="H10237" s="68" t="s">
        <v>273</v>
      </c>
      <c r="I10237" s="68" t="s">
        <v>657</v>
      </c>
      <c r="J10237" s="65">
        <v>7</v>
      </c>
      <c r="K10237" s="65">
        <v>16</v>
      </c>
      <c r="L10237" s="65">
        <v>406</v>
      </c>
      <c r="M10237" s="65" t="s">
        <v>497</v>
      </c>
    </row>
    <row r="10238" spans="1:13" ht="12.75" customHeight="1">
      <c r="A10238" s="65" t="str">
        <f>IF(ROW()=1,"KEY",IF(ISNA(VLOOKUP(B10238,車名対応マスタ!B:D,3,FALSE)),"",IF(VLOOKUP(B10238,車名対応マスタ!B:D,3,FALSE)="","",$D10238&amp;" "&amp;IF($G10238="9","J","O")&amp;" "&amp;$I10238&amp;" "&amp;IF($I10238&lt;=TEXT(★完成資料!$A$1,"yyyymm"),TEXT(★完成資料!$A$1,"yyyymm"),"999999")&amp; " " &amp; LEFT(F10238 &amp; "          ",10))))</f>
        <v xml:space="preserve">T O 202210 yyyy00 EV        </v>
      </c>
      <c r="B10238" s="68" t="s">
        <v>268</v>
      </c>
      <c r="C10238" s="68" t="s">
        <v>442</v>
      </c>
      <c r="D10238" s="68" t="s">
        <v>287</v>
      </c>
      <c r="E10238" s="68" t="s">
        <v>531</v>
      </c>
      <c r="F10238" s="68" t="s">
        <v>230</v>
      </c>
      <c r="G10238" s="68" t="s">
        <v>77</v>
      </c>
      <c r="H10238" s="68" t="s">
        <v>273</v>
      </c>
      <c r="I10238" s="68" t="s">
        <v>663</v>
      </c>
      <c r="J10238" s="65">
        <v>4</v>
      </c>
      <c r="K10238" s="65">
        <v>14</v>
      </c>
      <c r="L10238" s="65">
        <v>406</v>
      </c>
      <c r="M10238" s="65" t="s">
        <v>497</v>
      </c>
    </row>
    <row r="10239" spans="1:13" ht="12.75" customHeight="1">
      <c r="A10239" s="65" t="str">
        <f>IF(ROW()=1,"KEY",IF(ISNA(VLOOKUP(B10239,車名対応マスタ!B:D,3,FALSE)),"",IF(VLOOKUP(B10239,車名対応マスタ!B:D,3,FALSE)="","",$D10239&amp;" "&amp;IF($G10239="9","J","O")&amp;" "&amp;$I10239&amp;" "&amp;IF($I10239&lt;=TEXT(★完成資料!$A$1,"yyyymm"),TEXT(★完成資料!$A$1,"yyyymm"),"999999")&amp; " " &amp; LEFT(F10239 &amp; "          ",10))))</f>
        <v xml:space="preserve">T O 202206 yyyy00 EV        </v>
      </c>
      <c r="B10239" s="68" t="s">
        <v>268</v>
      </c>
      <c r="C10239" s="68" t="s">
        <v>442</v>
      </c>
      <c r="D10239" s="68" t="s">
        <v>287</v>
      </c>
      <c r="E10239" s="68" t="s">
        <v>531</v>
      </c>
      <c r="F10239" s="68" t="s">
        <v>230</v>
      </c>
      <c r="G10239" s="68" t="s">
        <v>77</v>
      </c>
      <c r="H10239" s="68" t="s">
        <v>273</v>
      </c>
      <c r="I10239" s="68" t="s">
        <v>652</v>
      </c>
      <c r="J10239" s="65">
        <v>1</v>
      </c>
      <c r="L10239" s="65">
        <v>604</v>
      </c>
      <c r="M10239" s="65" t="s">
        <v>280</v>
      </c>
    </row>
    <row r="10240" spans="1:13" ht="12.75" customHeight="1">
      <c r="A10240" s="65" t="str">
        <f>IF(ROW()=1,"KEY",IF(ISNA(VLOOKUP(B10240,車名対応マスタ!B:D,3,FALSE)),"",IF(VLOOKUP(B10240,車名対応マスタ!B:D,3,FALSE)="","",$D10240&amp;" "&amp;IF($G10240="9","J","O")&amp;" "&amp;$I10240&amp;" "&amp;IF($I10240&lt;=TEXT(★完成資料!$A$1,"yyyymm"),TEXT(★完成資料!$A$1,"yyyymm"),"999999")&amp; " " &amp; LEFT(F10240 &amp; "          ",10))))</f>
        <v xml:space="preserve">T O 202207 yyyy00 EV        </v>
      </c>
      <c r="B10240" s="68" t="s">
        <v>268</v>
      </c>
      <c r="C10240" s="68" t="s">
        <v>442</v>
      </c>
      <c r="D10240" s="68" t="s">
        <v>287</v>
      </c>
      <c r="E10240" s="68" t="s">
        <v>531</v>
      </c>
      <c r="F10240" s="68" t="s">
        <v>230</v>
      </c>
      <c r="G10240" s="68" t="s">
        <v>77</v>
      </c>
      <c r="H10240" s="68" t="s">
        <v>273</v>
      </c>
      <c r="I10240" s="68" t="s">
        <v>655</v>
      </c>
      <c r="J10240" s="65">
        <v>1</v>
      </c>
      <c r="L10240" s="65">
        <v>411</v>
      </c>
      <c r="M10240" s="65" t="s">
        <v>498</v>
      </c>
    </row>
    <row r="10241" spans="1:13" ht="12.75" customHeight="1">
      <c r="A10241" s="65" t="str">
        <f>IF(ROW()=1,"KEY",IF(ISNA(VLOOKUP(B10241,車名対応マスタ!B:D,3,FALSE)),"",IF(VLOOKUP(B10241,車名対応マスタ!B:D,3,FALSE)="","",$D10241&amp;" "&amp;IF($G10241="9","J","O")&amp;" "&amp;$I10241&amp;" "&amp;IF($I10241&lt;=TEXT(★完成資料!$A$1,"yyyymm"),TEXT(★完成資料!$A$1,"yyyymm"),"999999")&amp; " " &amp; LEFT(F10241 &amp; "          ",10))))</f>
        <v xml:space="preserve">T O 202210 yyyy00 EV        </v>
      </c>
      <c r="B10241" s="68" t="s">
        <v>268</v>
      </c>
      <c r="C10241" s="68" t="s">
        <v>442</v>
      </c>
      <c r="D10241" s="68" t="s">
        <v>287</v>
      </c>
      <c r="E10241" s="68" t="s">
        <v>531</v>
      </c>
      <c r="F10241" s="68" t="s">
        <v>230</v>
      </c>
      <c r="G10241" s="68" t="s">
        <v>77</v>
      </c>
      <c r="H10241" s="68" t="s">
        <v>273</v>
      </c>
      <c r="I10241" s="68" t="s">
        <v>663</v>
      </c>
      <c r="J10241" s="65">
        <v>5</v>
      </c>
      <c r="L10241" s="65">
        <v>411</v>
      </c>
      <c r="M10241" s="65" t="s">
        <v>498</v>
      </c>
    </row>
    <row r="10242" spans="1:13" ht="12.75" customHeight="1">
      <c r="A10242" s="65" t="str">
        <f>IF(ROW()=1,"KEY",IF(ISNA(VLOOKUP(B10242,車名対応マスタ!B:D,3,FALSE)),"",IF(VLOOKUP(B10242,車名対応マスタ!B:D,3,FALSE)="","",$D10242&amp;" "&amp;IF($G10242="9","J","O")&amp;" "&amp;$I10242&amp;" "&amp;IF($I10242&lt;=TEXT(★完成資料!$A$1,"yyyymm"),TEXT(★完成資料!$A$1,"yyyymm"),"999999")&amp; " " &amp; LEFT(F10242 &amp; "          ",10))))</f>
        <v xml:space="preserve">T O 202201 yyyy00 EV        </v>
      </c>
      <c r="B10242" s="68" t="s">
        <v>268</v>
      </c>
      <c r="C10242" s="68" t="s">
        <v>442</v>
      </c>
      <c r="D10242" s="68" t="s">
        <v>287</v>
      </c>
      <c r="E10242" s="68" t="s">
        <v>531</v>
      </c>
      <c r="F10242" s="68" t="s">
        <v>230</v>
      </c>
      <c r="G10242" s="68" t="s">
        <v>77</v>
      </c>
      <c r="H10242" s="68" t="s">
        <v>273</v>
      </c>
      <c r="I10242" s="68" t="s">
        <v>639</v>
      </c>
      <c r="J10242" s="65">
        <v>18</v>
      </c>
      <c r="L10242" s="65">
        <v>425</v>
      </c>
      <c r="M10242" s="65" t="s">
        <v>379</v>
      </c>
    </row>
    <row r="10243" spans="1:13" ht="12.75" customHeight="1">
      <c r="A10243" s="65" t="str">
        <f>IF(ROW()=1,"KEY",IF(ISNA(VLOOKUP(B10243,車名対応マスタ!B:D,3,FALSE)),"",IF(VLOOKUP(B10243,車名対応マスタ!B:D,3,FALSE)="","",$D10243&amp;" "&amp;IF($G10243="9","J","O")&amp;" "&amp;$I10243&amp;" "&amp;IF($I10243&lt;=TEXT(★完成資料!$A$1,"yyyymm"),TEXT(★完成資料!$A$1,"yyyymm"),"999999")&amp; " " &amp; LEFT(F10243 &amp; "          ",10))))</f>
        <v xml:space="preserve">T O 202202 yyyy00 EV        </v>
      </c>
      <c r="B10243" s="68" t="s">
        <v>268</v>
      </c>
      <c r="C10243" s="68" t="s">
        <v>442</v>
      </c>
      <c r="D10243" s="68" t="s">
        <v>287</v>
      </c>
      <c r="E10243" s="68" t="s">
        <v>531</v>
      </c>
      <c r="F10243" s="68" t="s">
        <v>230</v>
      </c>
      <c r="G10243" s="68" t="s">
        <v>77</v>
      </c>
      <c r="H10243" s="68" t="s">
        <v>273</v>
      </c>
      <c r="I10243" s="68" t="s">
        <v>640</v>
      </c>
      <c r="J10243" s="65">
        <v>21</v>
      </c>
      <c r="L10243" s="65">
        <v>425</v>
      </c>
      <c r="M10243" s="65" t="s">
        <v>379</v>
      </c>
    </row>
    <row r="10244" spans="1:13" ht="12.75" customHeight="1">
      <c r="A10244" s="65" t="str">
        <f>IF(ROW()=1,"KEY",IF(ISNA(VLOOKUP(B10244,車名対応マスタ!B:D,3,FALSE)),"",IF(VLOOKUP(B10244,車名対応マスタ!B:D,3,FALSE)="","",$D10244&amp;" "&amp;IF($G10244="9","J","O")&amp;" "&amp;$I10244&amp;" "&amp;IF($I10244&lt;=TEXT(★完成資料!$A$1,"yyyymm"),TEXT(★完成資料!$A$1,"yyyymm"),"999999")&amp; " " &amp; LEFT(F10244 &amp; "          ",10))))</f>
        <v xml:space="preserve">T O 202203 yyyy00 EV        </v>
      </c>
      <c r="B10244" s="68" t="s">
        <v>268</v>
      </c>
      <c r="C10244" s="68" t="s">
        <v>442</v>
      </c>
      <c r="D10244" s="68" t="s">
        <v>287</v>
      </c>
      <c r="E10244" s="68" t="s">
        <v>531</v>
      </c>
      <c r="F10244" s="68" t="s">
        <v>230</v>
      </c>
      <c r="G10244" s="68" t="s">
        <v>77</v>
      </c>
      <c r="H10244" s="68" t="s">
        <v>273</v>
      </c>
      <c r="I10244" s="68" t="s">
        <v>641</v>
      </c>
      <c r="J10244" s="65">
        <v>32</v>
      </c>
      <c r="L10244" s="65">
        <v>425</v>
      </c>
      <c r="M10244" s="65" t="s">
        <v>379</v>
      </c>
    </row>
    <row r="10245" spans="1:13" ht="12.75" customHeight="1">
      <c r="A10245" s="65" t="str">
        <f>IF(ROW()=1,"KEY",IF(ISNA(VLOOKUP(B10245,車名対応マスタ!B:D,3,FALSE)),"",IF(VLOOKUP(B10245,車名対応マスタ!B:D,3,FALSE)="","",$D10245&amp;" "&amp;IF($G10245="9","J","O")&amp;" "&amp;$I10245&amp;" "&amp;IF($I10245&lt;=TEXT(★完成資料!$A$1,"yyyymm"),TEXT(★完成資料!$A$1,"yyyymm"),"999999")&amp; " " &amp; LEFT(F10245 &amp; "          ",10))))</f>
        <v xml:space="preserve">T O 202204 yyyy00 EV        </v>
      </c>
      <c r="B10245" s="68" t="s">
        <v>268</v>
      </c>
      <c r="C10245" s="68" t="s">
        <v>442</v>
      </c>
      <c r="D10245" s="68" t="s">
        <v>287</v>
      </c>
      <c r="E10245" s="68" t="s">
        <v>531</v>
      </c>
      <c r="F10245" s="68" t="s">
        <v>230</v>
      </c>
      <c r="G10245" s="68" t="s">
        <v>77</v>
      </c>
      <c r="H10245" s="68" t="s">
        <v>273</v>
      </c>
      <c r="I10245" s="68" t="s">
        <v>642</v>
      </c>
      <c r="J10245" s="65">
        <v>16</v>
      </c>
      <c r="K10245" s="65">
        <v>59</v>
      </c>
      <c r="L10245" s="65">
        <v>425</v>
      </c>
      <c r="M10245" s="65" t="s">
        <v>379</v>
      </c>
    </row>
    <row r="10246" spans="1:13" ht="12.75" customHeight="1">
      <c r="A10246" s="65" t="str">
        <f>IF(ROW()=1,"KEY",IF(ISNA(VLOOKUP(B10246,車名対応マスタ!B:D,3,FALSE)),"",IF(VLOOKUP(B10246,車名対応マスタ!B:D,3,FALSE)="","",$D10246&amp;" "&amp;IF($G10246="9","J","O")&amp;" "&amp;$I10246&amp;" "&amp;IF($I10246&lt;=TEXT(★完成資料!$A$1,"yyyymm"),TEXT(★完成資料!$A$1,"yyyymm"),"999999")&amp; " " &amp; LEFT(F10246 &amp; "          ",10))))</f>
        <v xml:space="preserve">T O 202205 yyyy00 EV        </v>
      </c>
      <c r="B10246" s="68" t="s">
        <v>268</v>
      </c>
      <c r="C10246" s="68" t="s">
        <v>442</v>
      </c>
      <c r="D10246" s="68" t="s">
        <v>287</v>
      </c>
      <c r="E10246" s="68" t="s">
        <v>531</v>
      </c>
      <c r="F10246" s="68" t="s">
        <v>230</v>
      </c>
      <c r="G10246" s="68" t="s">
        <v>77</v>
      </c>
      <c r="H10246" s="68" t="s">
        <v>273</v>
      </c>
      <c r="I10246" s="68" t="s">
        <v>647</v>
      </c>
      <c r="J10246" s="65">
        <v>20</v>
      </c>
      <c r="K10246" s="65">
        <v>21</v>
      </c>
      <c r="L10246" s="65">
        <v>425</v>
      </c>
      <c r="M10246" s="65" t="s">
        <v>379</v>
      </c>
    </row>
    <row r="10247" spans="1:13" ht="12.75" customHeight="1">
      <c r="A10247" s="65" t="str">
        <f>IF(ROW()=1,"KEY",IF(ISNA(VLOOKUP(B10247,車名対応マスタ!B:D,3,FALSE)),"",IF(VLOOKUP(B10247,車名対応マスタ!B:D,3,FALSE)="","",$D10247&amp;" "&amp;IF($G10247="9","J","O")&amp;" "&amp;$I10247&amp;" "&amp;IF($I10247&lt;=TEXT(★完成資料!$A$1,"yyyymm"),TEXT(★完成資料!$A$1,"yyyymm"),"999999")&amp; " " &amp; LEFT(F10247 &amp; "          ",10))))</f>
        <v xml:space="preserve">T O 202206 yyyy00 EV        </v>
      </c>
      <c r="B10247" s="68" t="s">
        <v>268</v>
      </c>
      <c r="C10247" s="68" t="s">
        <v>442</v>
      </c>
      <c r="D10247" s="68" t="s">
        <v>287</v>
      </c>
      <c r="E10247" s="68" t="s">
        <v>531</v>
      </c>
      <c r="F10247" s="68" t="s">
        <v>230</v>
      </c>
      <c r="G10247" s="68" t="s">
        <v>77</v>
      </c>
      <c r="H10247" s="68" t="s">
        <v>273</v>
      </c>
      <c r="I10247" s="68" t="s">
        <v>652</v>
      </c>
      <c r="J10247" s="65">
        <v>23</v>
      </c>
      <c r="K10247" s="65">
        <v>35</v>
      </c>
      <c r="L10247" s="65">
        <v>425</v>
      </c>
      <c r="M10247" s="65" t="s">
        <v>379</v>
      </c>
    </row>
    <row r="10248" spans="1:13" ht="12.75" customHeight="1">
      <c r="A10248" s="65" t="str">
        <f>IF(ROW()=1,"KEY",IF(ISNA(VLOOKUP(B10248,車名対応マスタ!B:D,3,FALSE)),"",IF(VLOOKUP(B10248,車名対応マスタ!B:D,3,FALSE)="","",$D10248&amp;" "&amp;IF($G10248="9","J","O")&amp;" "&amp;$I10248&amp;" "&amp;IF($I10248&lt;=TEXT(★完成資料!$A$1,"yyyymm"),TEXT(★完成資料!$A$1,"yyyymm"),"999999")&amp; " " &amp; LEFT(F10248 &amp; "          ",10))))</f>
        <v xml:space="preserve">T O 202207 yyyy00 EV        </v>
      </c>
      <c r="B10248" s="68" t="s">
        <v>268</v>
      </c>
      <c r="C10248" s="68" t="s">
        <v>442</v>
      </c>
      <c r="D10248" s="68" t="s">
        <v>287</v>
      </c>
      <c r="E10248" s="68" t="s">
        <v>531</v>
      </c>
      <c r="F10248" s="68" t="s">
        <v>230</v>
      </c>
      <c r="G10248" s="68" t="s">
        <v>77</v>
      </c>
      <c r="H10248" s="68" t="s">
        <v>273</v>
      </c>
      <c r="I10248" s="68" t="s">
        <v>655</v>
      </c>
      <c r="J10248" s="65">
        <v>34</v>
      </c>
      <c r="K10248" s="65">
        <v>11</v>
      </c>
      <c r="L10248" s="65">
        <v>425</v>
      </c>
      <c r="M10248" s="65" t="s">
        <v>379</v>
      </c>
    </row>
    <row r="10249" spans="1:13" ht="12.75" customHeight="1">
      <c r="A10249" s="65" t="str">
        <f>IF(ROW()=1,"KEY",IF(ISNA(VLOOKUP(B10249,車名対応マスタ!B:D,3,FALSE)),"",IF(VLOOKUP(B10249,車名対応マスタ!B:D,3,FALSE)="","",$D10249&amp;" "&amp;IF($G10249="9","J","O")&amp;" "&amp;$I10249&amp;" "&amp;IF($I10249&lt;=TEXT(★完成資料!$A$1,"yyyymm"),TEXT(★完成資料!$A$1,"yyyymm"),"999999")&amp; " " &amp; LEFT(F10249 &amp; "          ",10))))</f>
        <v xml:space="preserve">T O 202208 yyyy00 EV        </v>
      </c>
      <c r="B10249" s="68" t="s">
        <v>268</v>
      </c>
      <c r="C10249" s="68" t="s">
        <v>442</v>
      </c>
      <c r="D10249" s="68" t="s">
        <v>287</v>
      </c>
      <c r="E10249" s="68" t="s">
        <v>531</v>
      </c>
      <c r="F10249" s="68" t="s">
        <v>230</v>
      </c>
      <c r="G10249" s="68" t="s">
        <v>77</v>
      </c>
      <c r="H10249" s="68" t="s">
        <v>273</v>
      </c>
      <c r="I10249" s="68" t="s">
        <v>656</v>
      </c>
      <c r="J10249" s="65">
        <v>44</v>
      </c>
      <c r="K10249" s="65">
        <v>21</v>
      </c>
      <c r="L10249" s="65">
        <v>425</v>
      </c>
      <c r="M10249" s="65" t="s">
        <v>379</v>
      </c>
    </row>
    <row r="10250" spans="1:13" ht="12.75" customHeight="1">
      <c r="A10250" s="65" t="str">
        <f>IF(ROW()=1,"KEY",IF(ISNA(VLOOKUP(B10250,車名対応マスタ!B:D,3,FALSE)),"",IF(VLOOKUP(B10250,車名対応マスタ!B:D,3,FALSE)="","",$D10250&amp;" "&amp;IF($G10250="9","J","O")&amp;" "&amp;$I10250&amp;" "&amp;IF($I10250&lt;=TEXT(★完成資料!$A$1,"yyyymm"),TEXT(★完成資料!$A$1,"yyyymm"),"999999")&amp; " " &amp; LEFT(F10250 &amp; "          ",10))))</f>
        <v xml:space="preserve">T O 202209 yyyy00 EV        </v>
      </c>
      <c r="B10250" s="68" t="s">
        <v>268</v>
      </c>
      <c r="C10250" s="68" t="s">
        <v>442</v>
      </c>
      <c r="D10250" s="68" t="s">
        <v>287</v>
      </c>
      <c r="E10250" s="68" t="s">
        <v>531</v>
      </c>
      <c r="F10250" s="68" t="s">
        <v>230</v>
      </c>
      <c r="G10250" s="68" t="s">
        <v>77</v>
      </c>
      <c r="H10250" s="68" t="s">
        <v>273</v>
      </c>
      <c r="I10250" s="68" t="s">
        <v>657</v>
      </c>
      <c r="J10250" s="65">
        <v>55</v>
      </c>
      <c r="K10250" s="65">
        <v>33</v>
      </c>
      <c r="L10250" s="65">
        <v>425</v>
      </c>
      <c r="M10250" s="65" t="s">
        <v>379</v>
      </c>
    </row>
    <row r="10251" spans="1:13" ht="12.75" customHeight="1">
      <c r="A10251" s="65" t="str">
        <f>IF(ROW()=1,"KEY",IF(ISNA(VLOOKUP(B10251,車名対応マスタ!B:D,3,FALSE)),"",IF(VLOOKUP(B10251,車名対応マスタ!B:D,3,FALSE)="","",$D10251&amp;" "&amp;IF($G10251="9","J","O")&amp;" "&amp;$I10251&amp;" "&amp;IF($I10251&lt;=TEXT(★完成資料!$A$1,"yyyymm"),TEXT(★完成資料!$A$1,"yyyymm"),"999999")&amp; " " &amp; LEFT(F10251 &amp; "          ",10))))</f>
        <v xml:space="preserve">T O 202210 yyyy00 EV        </v>
      </c>
      <c r="B10251" s="68" t="s">
        <v>268</v>
      </c>
      <c r="C10251" s="68" t="s">
        <v>442</v>
      </c>
      <c r="D10251" s="68" t="s">
        <v>287</v>
      </c>
      <c r="E10251" s="68" t="s">
        <v>531</v>
      </c>
      <c r="F10251" s="68" t="s">
        <v>230</v>
      </c>
      <c r="G10251" s="68" t="s">
        <v>77</v>
      </c>
      <c r="H10251" s="68" t="s">
        <v>273</v>
      </c>
      <c r="I10251" s="68" t="s">
        <v>663</v>
      </c>
      <c r="J10251" s="65">
        <v>36</v>
      </c>
      <c r="K10251" s="65">
        <v>39</v>
      </c>
      <c r="L10251" s="65">
        <v>425</v>
      </c>
      <c r="M10251" s="65" t="s">
        <v>379</v>
      </c>
    </row>
    <row r="10252" spans="1:13" ht="12.75" customHeight="1">
      <c r="A10252" s="65" t="str">
        <f>IF(ROW()=1,"KEY",IF(ISNA(VLOOKUP(B10252,車名対応マスタ!B:D,3,FALSE)),"",IF(VLOOKUP(B10252,車名対応マスタ!B:D,3,FALSE)="","",$D10252&amp;" "&amp;IF($G10252="9","J","O")&amp;" "&amp;$I10252&amp;" "&amp;IF($I10252&lt;=TEXT(★完成資料!$A$1,"yyyymm"),TEXT(★完成資料!$A$1,"yyyymm"),"999999")&amp; " " &amp; LEFT(F10252 &amp; "          ",10))))</f>
        <v xml:space="preserve">T O 202201 yyyy00 EV        </v>
      </c>
      <c r="B10252" s="68" t="s">
        <v>268</v>
      </c>
      <c r="C10252" s="68" t="s">
        <v>442</v>
      </c>
      <c r="D10252" s="68" t="s">
        <v>287</v>
      </c>
      <c r="E10252" s="68" t="s">
        <v>531</v>
      </c>
      <c r="F10252" s="68" t="s">
        <v>230</v>
      </c>
      <c r="G10252" s="68" t="s">
        <v>77</v>
      </c>
      <c r="H10252" s="68" t="s">
        <v>273</v>
      </c>
      <c r="I10252" s="68" t="s">
        <v>639</v>
      </c>
      <c r="J10252" s="65">
        <v>4</v>
      </c>
      <c r="L10252" s="65">
        <v>429</v>
      </c>
      <c r="M10252" s="65" t="s">
        <v>380</v>
      </c>
    </row>
    <row r="10253" spans="1:13" ht="12.75" customHeight="1">
      <c r="A10253" s="65" t="str">
        <f>IF(ROW()=1,"KEY",IF(ISNA(VLOOKUP(B10253,車名対応マスタ!B:D,3,FALSE)),"",IF(VLOOKUP(B10253,車名対応マスタ!B:D,3,FALSE)="","",$D10253&amp;" "&amp;IF($G10253="9","J","O")&amp;" "&amp;$I10253&amp;" "&amp;IF($I10253&lt;=TEXT(★完成資料!$A$1,"yyyymm"),TEXT(★完成資料!$A$1,"yyyymm"),"999999")&amp; " " &amp; LEFT(F10253 &amp; "          ",10))))</f>
        <v xml:space="preserve">T O 202202 yyyy00 EV        </v>
      </c>
      <c r="B10253" s="68" t="s">
        <v>268</v>
      </c>
      <c r="C10253" s="68" t="s">
        <v>442</v>
      </c>
      <c r="D10253" s="68" t="s">
        <v>287</v>
      </c>
      <c r="E10253" s="68" t="s">
        <v>531</v>
      </c>
      <c r="F10253" s="68" t="s">
        <v>230</v>
      </c>
      <c r="G10253" s="68" t="s">
        <v>77</v>
      </c>
      <c r="H10253" s="68" t="s">
        <v>273</v>
      </c>
      <c r="I10253" s="68" t="s">
        <v>640</v>
      </c>
      <c r="J10253" s="65">
        <v>4</v>
      </c>
      <c r="L10253" s="65">
        <v>429</v>
      </c>
      <c r="M10253" s="65" t="s">
        <v>380</v>
      </c>
    </row>
    <row r="10254" spans="1:13" ht="12.75" customHeight="1">
      <c r="A10254" s="65" t="str">
        <f>IF(ROW()=1,"KEY",IF(ISNA(VLOOKUP(B10254,車名対応マスタ!B:D,3,FALSE)),"",IF(VLOOKUP(B10254,車名対応マスタ!B:D,3,FALSE)="","",$D10254&amp;" "&amp;IF($G10254="9","J","O")&amp;" "&amp;$I10254&amp;" "&amp;IF($I10254&lt;=TEXT(★完成資料!$A$1,"yyyymm"),TEXT(★完成資料!$A$1,"yyyymm"),"999999")&amp; " " &amp; LEFT(F10254 &amp; "          ",10))))</f>
        <v xml:space="preserve">T O 202203 yyyy00 EV        </v>
      </c>
      <c r="B10254" s="68" t="s">
        <v>268</v>
      </c>
      <c r="C10254" s="68" t="s">
        <v>442</v>
      </c>
      <c r="D10254" s="68" t="s">
        <v>287</v>
      </c>
      <c r="E10254" s="68" t="s">
        <v>531</v>
      </c>
      <c r="F10254" s="68" t="s">
        <v>230</v>
      </c>
      <c r="G10254" s="68" t="s">
        <v>77</v>
      </c>
      <c r="H10254" s="68" t="s">
        <v>273</v>
      </c>
      <c r="I10254" s="68" t="s">
        <v>641</v>
      </c>
      <c r="J10254" s="65">
        <v>2</v>
      </c>
      <c r="L10254" s="65">
        <v>429</v>
      </c>
      <c r="M10254" s="65" t="s">
        <v>380</v>
      </c>
    </row>
    <row r="10255" spans="1:13" ht="12.75" customHeight="1">
      <c r="A10255" s="65" t="str">
        <f>IF(ROW()=1,"KEY",IF(ISNA(VLOOKUP(B10255,車名対応マスタ!B:D,3,FALSE)),"",IF(VLOOKUP(B10255,車名対応マスタ!B:D,3,FALSE)="","",$D10255&amp;" "&amp;IF($G10255="9","J","O")&amp;" "&amp;$I10255&amp;" "&amp;IF($I10255&lt;=TEXT(★完成資料!$A$1,"yyyymm"),TEXT(★完成資料!$A$1,"yyyymm"),"999999")&amp; " " &amp; LEFT(F10255 &amp; "          ",10))))</f>
        <v xml:space="preserve">T O 202204 yyyy00 EV        </v>
      </c>
      <c r="B10255" s="68" t="s">
        <v>268</v>
      </c>
      <c r="C10255" s="68" t="s">
        <v>442</v>
      </c>
      <c r="D10255" s="68" t="s">
        <v>287</v>
      </c>
      <c r="E10255" s="68" t="s">
        <v>531</v>
      </c>
      <c r="F10255" s="68" t="s">
        <v>230</v>
      </c>
      <c r="G10255" s="68" t="s">
        <v>77</v>
      </c>
      <c r="H10255" s="68" t="s">
        <v>273</v>
      </c>
      <c r="I10255" s="68" t="s">
        <v>642</v>
      </c>
      <c r="J10255" s="65">
        <v>12</v>
      </c>
      <c r="L10255" s="65">
        <v>429</v>
      </c>
      <c r="M10255" s="65" t="s">
        <v>380</v>
      </c>
    </row>
    <row r="10256" spans="1:13" ht="12.75" customHeight="1">
      <c r="A10256" s="65" t="str">
        <f>IF(ROW()=1,"KEY",IF(ISNA(VLOOKUP(B10256,車名対応マスタ!B:D,3,FALSE)),"",IF(VLOOKUP(B10256,車名対応マスタ!B:D,3,FALSE)="","",$D10256&amp;" "&amp;IF($G10256="9","J","O")&amp;" "&amp;$I10256&amp;" "&amp;IF($I10256&lt;=TEXT(★完成資料!$A$1,"yyyymm"),TEXT(★完成資料!$A$1,"yyyymm"),"999999")&amp; " " &amp; LEFT(F10256 &amp; "          ",10))))</f>
        <v xml:space="preserve">T O 202205 yyyy00 EV        </v>
      </c>
      <c r="B10256" s="68" t="s">
        <v>268</v>
      </c>
      <c r="C10256" s="68" t="s">
        <v>442</v>
      </c>
      <c r="D10256" s="68" t="s">
        <v>287</v>
      </c>
      <c r="E10256" s="68" t="s">
        <v>531</v>
      </c>
      <c r="F10256" s="68" t="s">
        <v>230</v>
      </c>
      <c r="G10256" s="68" t="s">
        <v>77</v>
      </c>
      <c r="H10256" s="68" t="s">
        <v>273</v>
      </c>
      <c r="I10256" s="68" t="s">
        <v>647</v>
      </c>
      <c r="J10256" s="65">
        <v>8</v>
      </c>
      <c r="L10256" s="65">
        <v>429</v>
      </c>
      <c r="M10256" s="65" t="s">
        <v>380</v>
      </c>
    </row>
    <row r="10257" spans="1:13" ht="12.75" customHeight="1">
      <c r="A10257" s="65" t="str">
        <f>IF(ROW()=1,"KEY",IF(ISNA(VLOOKUP(B10257,車名対応マスタ!B:D,3,FALSE)),"",IF(VLOOKUP(B10257,車名対応マスタ!B:D,3,FALSE)="","",$D10257&amp;" "&amp;IF($G10257="9","J","O")&amp;" "&amp;$I10257&amp;" "&amp;IF($I10257&lt;=TEXT(★完成資料!$A$1,"yyyymm"),TEXT(★完成資料!$A$1,"yyyymm"),"999999")&amp; " " &amp; LEFT(F10257 &amp; "          ",10))))</f>
        <v xml:space="preserve">T O 202206 yyyy00 EV        </v>
      </c>
      <c r="B10257" s="68" t="s">
        <v>268</v>
      </c>
      <c r="C10257" s="68" t="s">
        <v>442</v>
      </c>
      <c r="D10257" s="68" t="s">
        <v>287</v>
      </c>
      <c r="E10257" s="68" t="s">
        <v>531</v>
      </c>
      <c r="F10257" s="68" t="s">
        <v>230</v>
      </c>
      <c r="G10257" s="68" t="s">
        <v>77</v>
      </c>
      <c r="H10257" s="68" t="s">
        <v>273</v>
      </c>
      <c r="I10257" s="68" t="s">
        <v>652</v>
      </c>
      <c r="J10257" s="65">
        <v>6</v>
      </c>
      <c r="L10257" s="65">
        <v>429</v>
      </c>
      <c r="M10257" s="65" t="s">
        <v>380</v>
      </c>
    </row>
    <row r="10258" spans="1:13" ht="12.75" customHeight="1">
      <c r="A10258" s="65" t="str">
        <f>IF(ROW()=1,"KEY",IF(ISNA(VLOOKUP(B10258,車名対応マスタ!B:D,3,FALSE)),"",IF(VLOOKUP(B10258,車名対応マスタ!B:D,3,FALSE)="","",$D10258&amp;" "&amp;IF($G10258="9","J","O")&amp;" "&amp;$I10258&amp;" "&amp;IF($I10258&lt;=TEXT(★完成資料!$A$1,"yyyymm"),TEXT(★完成資料!$A$1,"yyyymm"),"999999")&amp; " " &amp; LEFT(F10258 &amp; "          ",10))))</f>
        <v xml:space="preserve">T O 202207 yyyy00 EV        </v>
      </c>
      <c r="B10258" s="68" t="s">
        <v>268</v>
      </c>
      <c r="C10258" s="68" t="s">
        <v>442</v>
      </c>
      <c r="D10258" s="68" t="s">
        <v>287</v>
      </c>
      <c r="E10258" s="68" t="s">
        <v>531</v>
      </c>
      <c r="F10258" s="68" t="s">
        <v>230</v>
      </c>
      <c r="G10258" s="68" t="s">
        <v>77</v>
      </c>
      <c r="H10258" s="68" t="s">
        <v>273</v>
      </c>
      <c r="I10258" s="68" t="s">
        <v>655</v>
      </c>
      <c r="J10258" s="65">
        <v>7</v>
      </c>
      <c r="L10258" s="65">
        <v>429</v>
      </c>
      <c r="M10258" s="65" t="s">
        <v>380</v>
      </c>
    </row>
    <row r="10259" spans="1:13" ht="12.75" customHeight="1">
      <c r="A10259" s="65" t="str">
        <f>IF(ROW()=1,"KEY",IF(ISNA(VLOOKUP(B10259,車名対応マスタ!B:D,3,FALSE)),"",IF(VLOOKUP(B10259,車名対応マスタ!B:D,3,FALSE)="","",$D10259&amp;" "&amp;IF($G10259="9","J","O")&amp;" "&amp;$I10259&amp;" "&amp;IF($I10259&lt;=TEXT(★完成資料!$A$1,"yyyymm"),TEXT(★完成資料!$A$1,"yyyymm"),"999999")&amp; " " &amp; LEFT(F10259 &amp; "          ",10))))</f>
        <v xml:space="preserve">T O 202208 yyyy00 EV        </v>
      </c>
      <c r="B10259" s="68" t="s">
        <v>268</v>
      </c>
      <c r="C10259" s="68" t="s">
        <v>442</v>
      </c>
      <c r="D10259" s="68" t="s">
        <v>287</v>
      </c>
      <c r="E10259" s="68" t="s">
        <v>531</v>
      </c>
      <c r="F10259" s="68" t="s">
        <v>230</v>
      </c>
      <c r="G10259" s="68" t="s">
        <v>77</v>
      </c>
      <c r="H10259" s="68" t="s">
        <v>273</v>
      </c>
      <c r="I10259" s="68" t="s">
        <v>656</v>
      </c>
      <c r="J10259" s="65">
        <v>3</v>
      </c>
      <c r="K10259" s="65">
        <v>0</v>
      </c>
      <c r="L10259" s="65">
        <v>429</v>
      </c>
      <c r="M10259" s="65" t="s">
        <v>380</v>
      </c>
    </row>
    <row r="10260" spans="1:13" ht="12.75" customHeight="1">
      <c r="A10260" s="65" t="str">
        <f>IF(ROW()=1,"KEY",IF(ISNA(VLOOKUP(B10260,車名対応マスタ!B:D,3,FALSE)),"",IF(VLOOKUP(B10260,車名対応マスタ!B:D,3,FALSE)="","",$D10260&amp;" "&amp;IF($G10260="9","J","O")&amp;" "&amp;$I10260&amp;" "&amp;IF($I10260&lt;=TEXT(★完成資料!$A$1,"yyyymm"),TEXT(★完成資料!$A$1,"yyyymm"),"999999")&amp; " " &amp; LEFT(F10260 &amp; "          ",10))))</f>
        <v xml:space="preserve">T O 202209 yyyy00 EV        </v>
      </c>
      <c r="B10260" s="68" t="s">
        <v>268</v>
      </c>
      <c r="C10260" s="68" t="s">
        <v>442</v>
      </c>
      <c r="D10260" s="68" t="s">
        <v>287</v>
      </c>
      <c r="E10260" s="68" t="s">
        <v>531</v>
      </c>
      <c r="F10260" s="68" t="s">
        <v>230</v>
      </c>
      <c r="G10260" s="68" t="s">
        <v>77</v>
      </c>
      <c r="H10260" s="68" t="s">
        <v>273</v>
      </c>
      <c r="I10260" s="68" t="s">
        <v>657</v>
      </c>
      <c r="J10260" s="65">
        <v>1</v>
      </c>
      <c r="K10260" s="65">
        <v>0</v>
      </c>
      <c r="L10260" s="65">
        <v>429</v>
      </c>
      <c r="M10260" s="65" t="s">
        <v>380</v>
      </c>
    </row>
    <row r="10261" spans="1:13" ht="12.75" customHeight="1">
      <c r="A10261" s="65" t="str">
        <f>IF(ROW()=1,"KEY",IF(ISNA(VLOOKUP(B10261,車名対応マスタ!B:D,3,FALSE)),"",IF(VLOOKUP(B10261,車名対応マスタ!B:D,3,FALSE)="","",$D10261&amp;" "&amp;IF($G10261="9","J","O")&amp;" "&amp;$I10261&amp;" "&amp;IF($I10261&lt;=TEXT(★完成資料!$A$1,"yyyymm"),TEXT(★完成資料!$A$1,"yyyymm"),"999999")&amp; " " &amp; LEFT(F10261 &amp; "          ",10))))</f>
        <v xml:space="preserve">T O 202210 yyyy00 EV        </v>
      </c>
      <c r="B10261" s="68" t="s">
        <v>268</v>
      </c>
      <c r="C10261" s="68" t="s">
        <v>442</v>
      </c>
      <c r="D10261" s="68" t="s">
        <v>287</v>
      </c>
      <c r="E10261" s="68" t="s">
        <v>531</v>
      </c>
      <c r="F10261" s="68" t="s">
        <v>230</v>
      </c>
      <c r="G10261" s="68" t="s">
        <v>77</v>
      </c>
      <c r="H10261" s="68" t="s">
        <v>273</v>
      </c>
      <c r="I10261" s="68" t="s">
        <v>663</v>
      </c>
      <c r="J10261" s="65">
        <v>2</v>
      </c>
      <c r="K10261" s="65">
        <v>0</v>
      </c>
      <c r="L10261" s="65">
        <v>429</v>
      </c>
      <c r="M10261" s="65" t="s">
        <v>380</v>
      </c>
    </row>
    <row r="10262" spans="1:13" ht="12.75" customHeight="1">
      <c r="A10262" s="65" t="str">
        <f>IF(ROW()=1,"KEY",IF(ISNA(VLOOKUP(B10262,車名対応マスタ!B:D,3,FALSE)),"",IF(VLOOKUP(B10262,車名対応マスタ!B:D,3,FALSE)="","",$D10262&amp;" "&amp;IF($G10262="9","J","O")&amp;" "&amp;$I10262&amp;" "&amp;IF($I10262&lt;=TEXT(★完成資料!$A$1,"yyyymm"),TEXT(★完成資料!$A$1,"yyyymm"),"999999")&amp; " " &amp; LEFT(F10262 &amp; "          ",10))))</f>
        <v xml:space="preserve">T O 202201 yyyy00 EV        </v>
      </c>
      <c r="B10262" s="68" t="s">
        <v>268</v>
      </c>
      <c r="C10262" s="68" t="s">
        <v>442</v>
      </c>
      <c r="D10262" s="68" t="s">
        <v>287</v>
      </c>
      <c r="E10262" s="68" t="s">
        <v>531</v>
      </c>
      <c r="F10262" s="68" t="s">
        <v>230</v>
      </c>
      <c r="G10262" s="68" t="s">
        <v>77</v>
      </c>
      <c r="H10262" s="68" t="s">
        <v>273</v>
      </c>
      <c r="I10262" s="68" t="s">
        <v>639</v>
      </c>
      <c r="J10262" s="65">
        <v>8</v>
      </c>
      <c r="L10262" s="65">
        <v>409</v>
      </c>
      <c r="M10262" s="65" t="s">
        <v>281</v>
      </c>
    </row>
    <row r="10263" spans="1:13" ht="12.75" customHeight="1">
      <c r="A10263" s="65" t="str">
        <f>IF(ROW()=1,"KEY",IF(ISNA(VLOOKUP(B10263,車名対応マスタ!B:D,3,FALSE)),"",IF(VLOOKUP(B10263,車名対応マスタ!B:D,3,FALSE)="","",$D10263&amp;" "&amp;IF($G10263="9","J","O")&amp;" "&amp;$I10263&amp;" "&amp;IF($I10263&lt;=TEXT(★完成資料!$A$1,"yyyymm"),TEXT(★完成資料!$A$1,"yyyymm"),"999999")&amp; " " &amp; LEFT(F10263 &amp; "          ",10))))</f>
        <v xml:space="preserve">T O 202202 yyyy00 EV        </v>
      </c>
      <c r="B10263" s="68" t="s">
        <v>268</v>
      </c>
      <c r="C10263" s="68" t="s">
        <v>442</v>
      </c>
      <c r="D10263" s="68" t="s">
        <v>287</v>
      </c>
      <c r="E10263" s="68" t="s">
        <v>531</v>
      </c>
      <c r="F10263" s="68" t="s">
        <v>230</v>
      </c>
      <c r="G10263" s="68" t="s">
        <v>77</v>
      </c>
      <c r="H10263" s="68" t="s">
        <v>273</v>
      </c>
      <c r="I10263" s="68" t="s">
        <v>640</v>
      </c>
      <c r="J10263" s="65">
        <v>3</v>
      </c>
      <c r="L10263" s="65">
        <v>409</v>
      </c>
      <c r="M10263" s="65" t="s">
        <v>281</v>
      </c>
    </row>
    <row r="10264" spans="1:13" ht="12.75" customHeight="1">
      <c r="A10264" s="65" t="str">
        <f>IF(ROW()=1,"KEY",IF(ISNA(VLOOKUP(B10264,車名対応マスタ!B:D,3,FALSE)),"",IF(VLOOKUP(B10264,車名対応マスタ!B:D,3,FALSE)="","",$D10264&amp;" "&amp;IF($G10264="9","J","O")&amp;" "&amp;$I10264&amp;" "&amp;IF($I10264&lt;=TEXT(★完成資料!$A$1,"yyyymm"),TEXT(★完成資料!$A$1,"yyyymm"),"999999")&amp; " " &amp; LEFT(F10264 &amp; "          ",10))))</f>
        <v xml:space="preserve">T O 202203 yyyy00 EV        </v>
      </c>
      <c r="B10264" s="68" t="s">
        <v>268</v>
      </c>
      <c r="C10264" s="68" t="s">
        <v>442</v>
      </c>
      <c r="D10264" s="68" t="s">
        <v>287</v>
      </c>
      <c r="E10264" s="68" t="s">
        <v>531</v>
      </c>
      <c r="F10264" s="68" t="s">
        <v>230</v>
      </c>
      <c r="G10264" s="68" t="s">
        <v>77</v>
      </c>
      <c r="H10264" s="68" t="s">
        <v>273</v>
      </c>
      <c r="I10264" s="68" t="s">
        <v>641</v>
      </c>
      <c r="J10264" s="65">
        <v>5</v>
      </c>
      <c r="K10264" s="65">
        <v>8</v>
      </c>
      <c r="L10264" s="65">
        <v>409</v>
      </c>
      <c r="M10264" s="65" t="s">
        <v>281</v>
      </c>
    </row>
    <row r="10265" spans="1:13" ht="12.75" customHeight="1">
      <c r="A10265" s="65" t="str">
        <f>IF(ROW()=1,"KEY",IF(ISNA(VLOOKUP(B10265,車名対応マスタ!B:D,3,FALSE)),"",IF(VLOOKUP(B10265,車名対応マスタ!B:D,3,FALSE)="","",$D10265&amp;" "&amp;IF($G10265="9","J","O")&amp;" "&amp;$I10265&amp;" "&amp;IF($I10265&lt;=TEXT(★完成資料!$A$1,"yyyymm"),TEXT(★完成資料!$A$1,"yyyymm"),"999999")&amp; " " &amp; LEFT(F10265 &amp; "          ",10))))</f>
        <v xml:space="preserve">T O 202204 yyyy00 EV        </v>
      </c>
      <c r="B10265" s="68" t="s">
        <v>268</v>
      </c>
      <c r="C10265" s="68" t="s">
        <v>442</v>
      </c>
      <c r="D10265" s="68" t="s">
        <v>287</v>
      </c>
      <c r="E10265" s="68" t="s">
        <v>531</v>
      </c>
      <c r="F10265" s="68" t="s">
        <v>230</v>
      </c>
      <c r="G10265" s="68" t="s">
        <v>77</v>
      </c>
      <c r="H10265" s="68" t="s">
        <v>273</v>
      </c>
      <c r="I10265" s="68" t="s">
        <v>642</v>
      </c>
      <c r="J10265" s="65">
        <v>5</v>
      </c>
      <c r="K10265" s="65">
        <v>4</v>
      </c>
      <c r="L10265" s="65">
        <v>409</v>
      </c>
      <c r="M10265" s="65" t="s">
        <v>281</v>
      </c>
    </row>
    <row r="10266" spans="1:13" ht="12.75" customHeight="1">
      <c r="A10266" s="65" t="str">
        <f>IF(ROW()=1,"KEY",IF(ISNA(VLOOKUP(B10266,車名対応マスタ!B:D,3,FALSE)),"",IF(VLOOKUP(B10266,車名対応マスタ!B:D,3,FALSE)="","",$D10266&amp;" "&amp;IF($G10266="9","J","O")&amp;" "&amp;$I10266&amp;" "&amp;IF($I10266&lt;=TEXT(★完成資料!$A$1,"yyyymm"),TEXT(★完成資料!$A$1,"yyyymm"),"999999")&amp; " " &amp; LEFT(F10266 &amp; "          ",10))))</f>
        <v xml:space="preserve">T O 202205 yyyy00 EV        </v>
      </c>
      <c r="B10266" s="68" t="s">
        <v>268</v>
      </c>
      <c r="C10266" s="68" t="s">
        <v>442</v>
      </c>
      <c r="D10266" s="68" t="s">
        <v>287</v>
      </c>
      <c r="E10266" s="68" t="s">
        <v>531</v>
      </c>
      <c r="F10266" s="68" t="s">
        <v>230</v>
      </c>
      <c r="G10266" s="68" t="s">
        <v>77</v>
      </c>
      <c r="H10266" s="68" t="s">
        <v>273</v>
      </c>
      <c r="I10266" s="68" t="s">
        <v>647</v>
      </c>
      <c r="J10266" s="65">
        <v>3</v>
      </c>
      <c r="K10266" s="65">
        <v>2</v>
      </c>
      <c r="L10266" s="65">
        <v>409</v>
      </c>
      <c r="M10266" s="65" t="s">
        <v>281</v>
      </c>
    </row>
    <row r="10267" spans="1:13" ht="12.75" customHeight="1">
      <c r="A10267" s="65" t="str">
        <f>IF(ROW()=1,"KEY",IF(ISNA(VLOOKUP(B10267,車名対応マスタ!B:D,3,FALSE)),"",IF(VLOOKUP(B10267,車名対応マスタ!B:D,3,FALSE)="","",$D10267&amp;" "&amp;IF($G10267="9","J","O")&amp;" "&amp;$I10267&amp;" "&amp;IF($I10267&lt;=TEXT(★完成資料!$A$1,"yyyymm"),TEXT(★完成資料!$A$1,"yyyymm"),"999999")&amp; " " &amp; LEFT(F10267 &amp; "          ",10))))</f>
        <v xml:space="preserve">T O 202206 yyyy00 EV        </v>
      </c>
      <c r="B10267" s="68" t="s">
        <v>268</v>
      </c>
      <c r="C10267" s="68" t="s">
        <v>442</v>
      </c>
      <c r="D10267" s="68" t="s">
        <v>287</v>
      </c>
      <c r="E10267" s="68" t="s">
        <v>531</v>
      </c>
      <c r="F10267" s="68" t="s">
        <v>230</v>
      </c>
      <c r="G10267" s="68" t="s">
        <v>77</v>
      </c>
      <c r="H10267" s="68" t="s">
        <v>273</v>
      </c>
      <c r="I10267" s="68" t="s">
        <v>652</v>
      </c>
      <c r="J10267" s="65">
        <v>3</v>
      </c>
      <c r="K10267" s="65">
        <v>9</v>
      </c>
      <c r="L10267" s="65">
        <v>409</v>
      </c>
      <c r="M10267" s="65" t="s">
        <v>281</v>
      </c>
    </row>
    <row r="10268" spans="1:13" ht="12.75" customHeight="1">
      <c r="A10268" s="65" t="str">
        <f>IF(ROW()=1,"KEY",IF(ISNA(VLOOKUP(B10268,車名対応マスタ!B:D,3,FALSE)),"",IF(VLOOKUP(B10268,車名対応マスタ!B:D,3,FALSE)="","",$D10268&amp;" "&amp;IF($G10268="9","J","O")&amp;" "&amp;$I10268&amp;" "&amp;IF($I10268&lt;=TEXT(★完成資料!$A$1,"yyyymm"),TEXT(★完成資料!$A$1,"yyyymm"),"999999")&amp; " " &amp; LEFT(F10268 &amp; "          ",10))))</f>
        <v xml:space="preserve">T O 202207 yyyy00 EV        </v>
      </c>
      <c r="B10268" s="68" t="s">
        <v>268</v>
      </c>
      <c r="C10268" s="68" t="s">
        <v>442</v>
      </c>
      <c r="D10268" s="68" t="s">
        <v>287</v>
      </c>
      <c r="E10268" s="68" t="s">
        <v>531</v>
      </c>
      <c r="F10268" s="68" t="s">
        <v>230</v>
      </c>
      <c r="G10268" s="68" t="s">
        <v>77</v>
      </c>
      <c r="H10268" s="68" t="s">
        <v>273</v>
      </c>
      <c r="I10268" s="68" t="s">
        <v>655</v>
      </c>
      <c r="J10268" s="65">
        <v>10</v>
      </c>
      <c r="K10268" s="65">
        <v>4</v>
      </c>
      <c r="L10268" s="65">
        <v>409</v>
      </c>
      <c r="M10268" s="65" t="s">
        <v>281</v>
      </c>
    </row>
    <row r="10269" spans="1:13" ht="12.75" customHeight="1">
      <c r="A10269" s="65" t="str">
        <f>IF(ROW()=1,"KEY",IF(ISNA(VLOOKUP(B10269,車名対応マスタ!B:D,3,FALSE)),"",IF(VLOOKUP(B10269,車名対応マスタ!B:D,3,FALSE)="","",$D10269&amp;" "&amp;IF($G10269="9","J","O")&amp;" "&amp;$I10269&amp;" "&amp;IF($I10269&lt;=TEXT(★完成資料!$A$1,"yyyymm"),TEXT(★完成資料!$A$1,"yyyymm"),"999999")&amp; " " &amp; LEFT(F10269 &amp; "          ",10))))</f>
        <v xml:space="preserve">T O 202208 yyyy00 EV        </v>
      </c>
      <c r="B10269" s="68" t="s">
        <v>268</v>
      </c>
      <c r="C10269" s="68" t="s">
        <v>442</v>
      </c>
      <c r="D10269" s="68" t="s">
        <v>287</v>
      </c>
      <c r="E10269" s="68" t="s">
        <v>531</v>
      </c>
      <c r="F10269" s="68" t="s">
        <v>230</v>
      </c>
      <c r="G10269" s="68" t="s">
        <v>77</v>
      </c>
      <c r="H10269" s="68" t="s">
        <v>273</v>
      </c>
      <c r="I10269" s="68" t="s">
        <v>656</v>
      </c>
      <c r="J10269" s="65">
        <v>2</v>
      </c>
      <c r="K10269" s="65">
        <v>2</v>
      </c>
      <c r="L10269" s="65">
        <v>409</v>
      </c>
      <c r="M10269" s="65" t="s">
        <v>281</v>
      </c>
    </row>
    <row r="10270" spans="1:13" ht="12.75" customHeight="1">
      <c r="A10270" s="65" t="str">
        <f>IF(ROW()=1,"KEY",IF(ISNA(VLOOKUP(B10270,車名対応マスタ!B:D,3,FALSE)),"",IF(VLOOKUP(B10270,車名対応マスタ!B:D,3,FALSE)="","",$D10270&amp;" "&amp;IF($G10270="9","J","O")&amp;" "&amp;$I10270&amp;" "&amp;IF($I10270&lt;=TEXT(★完成資料!$A$1,"yyyymm"),TEXT(★完成資料!$A$1,"yyyymm"),"999999")&amp; " " &amp; LEFT(F10270 &amp; "          ",10))))</f>
        <v xml:space="preserve">T O 202209 yyyy00 EV        </v>
      </c>
      <c r="B10270" s="68" t="s">
        <v>268</v>
      </c>
      <c r="C10270" s="68" t="s">
        <v>442</v>
      </c>
      <c r="D10270" s="68" t="s">
        <v>287</v>
      </c>
      <c r="E10270" s="68" t="s">
        <v>531</v>
      </c>
      <c r="F10270" s="68" t="s">
        <v>230</v>
      </c>
      <c r="G10270" s="68" t="s">
        <v>77</v>
      </c>
      <c r="H10270" s="68" t="s">
        <v>273</v>
      </c>
      <c r="I10270" s="68" t="s">
        <v>657</v>
      </c>
      <c r="J10270" s="65">
        <v>5</v>
      </c>
      <c r="K10270" s="65">
        <v>2</v>
      </c>
      <c r="L10270" s="65">
        <v>409</v>
      </c>
      <c r="M10270" s="65" t="s">
        <v>281</v>
      </c>
    </row>
    <row r="10271" spans="1:13" ht="12.75" customHeight="1">
      <c r="A10271" s="65" t="str">
        <f>IF(ROW()=1,"KEY",IF(ISNA(VLOOKUP(B10271,車名対応マスタ!B:D,3,FALSE)),"",IF(VLOOKUP(B10271,車名対応マスタ!B:D,3,FALSE)="","",$D10271&amp;" "&amp;IF($G10271="9","J","O")&amp;" "&amp;$I10271&amp;" "&amp;IF($I10271&lt;=TEXT(★完成資料!$A$1,"yyyymm"),TEXT(★完成資料!$A$1,"yyyymm"),"999999")&amp; " " &amp; LEFT(F10271 &amp; "          ",10))))</f>
        <v xml:space="preserve">T O 202210 yyyy00 EV        </v>
      </c>
      <c r="B10271" s="68" t="s">
        <v>268</v>
      </c>
      <c r="C10271" s="68" t="s">
        <v>442</v>
      </c>
      <c r="D10271" s="68" t="s">
        <v>287</v>
      </c>
      <c r="E10271" s="68" t="s">
        <v>531</v>
      </c>
      <c r="F10271" s="68" t="s">
        <v>230</v>
      </c>
      <c r="G10271" s="68" t="s">
        <v>77</v>
      </c>
      <c r="H10271" s="68" t="s">
        <v>273</v>
      </c>
      <c r="I10271" s="68" t="s">
        <v>663</v>
      </c>
      <c r="J10271" s="65">
        <v>13</v>
      </c>
      <c r="K10271" s="65">
        <v>1</v>
      </c>
      <c r="L10271" s="65">
        <v>409</v>
      </c>
      <c r="M10271" s="65" t="s">
        <v>281</v>
      </c>
    </row>
    <row r="10272" spans="1:13" ht="12.75" customHeight="1">
      <c r="A10272" s="65" t="str">
        <f>IF(ROW()=1,"KEY",IF(ISNA(VLOOKUP(B10272,車名対応マスタ!B:D,3,FALSE)),"",IF(VLOOKUP(B10272,車名対応マスタ!B:D,3,FALSE)="","",$D10272&amp;" "&amp;IF($G10272="9","J","O")&amp;" "&amp;$I10272&amp;" "&amp;IF($I10272&lt;=TEXT(★完成資料!$A$1,"yyyymm"),TEXT(★完成資料!$A$1,"yyyymm"),"999999")&amp; " " &amp; LEFT(F10272 &amp; "          ",10))))</f>
        <v xml:space="preserve">T O 202201 yyyy00 EV        </v>
      </c>
      <c r="B10272" s="68" t="s">
        <v>268</v>
      </c>
      <c r="C10272" s="68" t="s">
        <v>442</v>
      </c>
      <c r="D10272" s="68" t="s">
        <v>287</v>
      </c>
      <c r="E10272" s="68" t="s">
        <v>531</v>
      </c>
      <c r="F10272" s="68" t="s">
        <v>230</v>
      </c>
      <c r="G10272" s="68" t="s">
        <v>77</v>
      </c>
      <c r="H10272" s="68" t="s">
        <v>273</v>
      </c>
      <c r="I10272" s="68" t="s">
        <v>639</v>
      </c>
      <c r="J10272" s="65">
        <v>10</v>
      </c>
      <c r="K10272" s="65">
        <v>6</v>
      </c>
      <c r="L10272" s="65">
        <v>423</v>
      </c>
      <c r="M10272" s="65" t="s">
        <v>381</v>
      </c>
    </row>
    <row r="10273" spans="1:13" ht="12.75" customHeight="1">
      <c r="A10273" s="65" t="str">
        <f>IF(ROW()=1,"KEY",IF(ISNA(VLOOKUP(B10273,車名対応マスタ!B:D,3,FALSE)),"",IF(VLOOKUP(B10273,車名対応マスタ!B:D,3,FALSE)="","",$D10273&amp;" "&amp;IF($G10273="9","J","O")&amp;" "&amp;$I10273&amp;" "&amp;IF($I10273&lt;=TEXT(★完成資料!$A$1,"yyyymm"),TEXT(★完成資料!$A$1,"yyyymm"),"999999")&amp; " " &amp; LEFT(F10273 &amp; "          ",10))))</f>
        <v xml:space="preserve">T O 202202 yyyy00 EV        </v>
      </c>
      <c r="B10273" s="68" t="s">
        <v>268</v>
      </c>
      <c r="C10273" s="68" t="s">
        <v>442</v>
      </c>
      <c r="D10273" s="68" t="s">
        <v>287</v>
      </c>
      <c r="E10273" s="68" t="s">
        <v>531</v>
      </c>
      <c r="F10273" s="68" t="s">
        <v>230</v>
      </c>
      <c r="G10273" s="68" t="s">
        <v>77</v>
      </c>
      <c r="H10273" s="68" t="s">
        <v>273</v>
      </c>
      <c r="I10273" s="68" t="s">
        <v>640</v>
      </c>
      <c r="J10273" s="65">
        <v>10</v>
      </c>
      <c r="K10273" s="65">
        <v>4</v>
      </c>
      <c r="L10273" s="65">
        <v>423</v>
      </c>
      <c r="M10273" s="65" t="s">
        <v>381</v>
      </c>
    </row>
    <row r="10274" spans="1:13" ht="12.75" customHeight="1">
      <c r="A10274" s="65" t="str">
        <f>IF(ROW()=1,"KEY",IF(ISNA(VLOOKUP(B10274,車名対応マスタ!B:D,3,FALSE)),"",IF(VLOOKUP(B10274,車名対応マスタ!B:D,3,FALSE)="","",$D10274&amp;" "&amp;IF($G10274="9","J","O")&amp;" "&amp;$I10274&amp;" "&amp;IF($I10274&lt;=TEXT(★完成資料!$A$1,"yyyymm"),TEXT(★完成資料!$A$1,"yyyymm"),"999999")&amp; " " &amp; LEFT(F10274 &amp; "          ",10))))</f>
        <v xml:space="preserve">T O 202203 yyyy00 EV        </v>
      </c>
      <c r="B10274" s="68" t="s">
        <v>268</v>
      </c>
      <c r="C10274" s="68" t="s">
        <v>442</v>
      </c>
      <c r="D10274" s="68" t="s">
        <v>287</v>
      </c>
      <c r="E10274" s="68" t="s">
        <v>531</v>
      </c>
      <c r="F10274" s="68" t="s">
        <v>230</v>
      </c>
      <c r="G10274" s="68" t="s">
        <v>77</v>
      </c>
      <c r="H10274" s="68" t="s">
        <v>273</v>
      </c>
      <c r="I10274" s="68" t="s">
        <v>641</v>
      </c>
      <c r="J10274" s="65">
        <v>5</v>
      </c>
      <c r="K10274" s="65">
        <v>3</v>
      </c>
      <c r="L10274" s="65">
        <v>423</v>
      </c>
      <c r="M10274" s="65" t="s">
        <v>381</v>
      </c>
    </row>
    <row r="10275" spans="1:13" ht="12.75" customHeight="1">
      <c r="A10275" s="65" t="str">
        <f>IF(ROW()=1,"KEY",IF(ISNA(VLOOKUP(B10275,車名対応マスタ!B:D,3,FALSE)),"",IF(VLOOKUP(B10275,車名対応マスタ!B:D,3,FALSE)="","",$D10275&amp;" "&amp;IF($G10275="9","J","O")&amp;" "&amp;$I10275&amp;" "&amp;IF($I10275&lt;=TEXT(★完成資料!$A$1,"yyyymm"),TEXT(★完成資料!$A$1,"yyyymm"),"999999")&amp; " " &amp; LEFT(F10275 &amp; "          ",10))))</f>
        <v xml:space="preserve">T O 202204 yyyy00 EV        </v>
      </c>
      <c r="B10275" s="68" t="s">
        <v>268</v>
      </c>
      <c r="C10275" s="68" t="s">
        <v>442</v>
      </c>
      <c r="D10275" s="68" t="s">
        <v>287</v>
      </c>
      <c r="E10275" s="68" t="s">
        <v>531</v>
      </c>
      <c r="F10275" s="68" t="s">
        <v>230</v>
      </c>
      <c r="G10275" s="68" t="s">
        <v>77</v>
      </c>
      <c r="H10275" s="68" t="s">
        <v>273</v>
      </c>
      <c r="I10275" s="68" t="s">
        <v>642</v>
      </c>
      <c r="J10275" s="65">
        <v>2</v>
      </c>
      <c r="K10275" s="65">
        <v>11</v>
      </c>
      <c r="L10275" s="65">
        <v>423</v>
      </c>
      <c r="M10275" s="65" t="s">
        <v>381</v>
      </c>
    </row>
    <row r="10276" spans="1:13" ht="12.75" customHeight="1">
      <c r="A10276" s="65" t="str">
        <f>IF(ROW()=1,"KEY",IF(ISNA(VLOOKUP(B10276,車名対応マスタ!B:D,3,FALSE)),"",IF(VLOOKUP(B10276,車名対応マスタ!B:D,3,FALSE)="","",$D10276&amp;" "&amp;IF($G10276="9","J","O")&amp;" "&amp;$I10276&amp;" "&amp;IF($I10276&lt;=TEXT(★完成資料!$A$1,"yyyymm"),TEXT(★完成資料!$A$1,"yyyymm"),"999999")&amp; " " &amp; LEFT(F10276 &amp; "          ",10))))</f>
        <v xml:space="preserve">T O 202205 yyyy00 EV        </v>
      </c>
      <c r="B10276" s="68" t="s">
        <v>268</v>
      </c>
      <c r="C10276" s="68" t="s">
        <v>442</v>
      </c>
      <c r="D10276" s="68" t="s">
        <v>287</v>
      </c>
      <c r="E10276" s="68" t="s">
        <v>531</v>
      </c>
      <c r="F10276" s="68" t="s">
        <v>230</v>
      </c>
      <c r="G10276" s="68" t="s">
        <v>77</v>
      </c>
      <c r="H10276" s="68" t="s">
        <v>273</v>
      </c>
      <c r="I10276" s="68" t="s">
        <v>647</v>
      </c>
      <c r="J10276" s="65">
        <v>16</v>
      </c>
      <c r="K10276" s="65">
        <v>11</v>
      </c>
      <c r="L10276" s="65">
        <v>423</v>
      </c>
      <c r="M10276" s="65" t="s">
        <v>381</v>
      </c>
    </row>
    <row r="10277" spans="1:13" ht="12.75" customHeight="1">
      <c r="A10277" s="65" t="str">
        <f>IF(ROW()=1,"KEY",IF(ISNA(VLOOKUP(B10277,車名対応マスタ!B:D,3,FALSE)),"",IF(VLOOKUP(B10277,車名対応マスタ!B:D,3,FALSE)="","",$D10277&amp;" "&amp;IF($G10277="9","J","O")&amp;" "&amp;$I10277&amp;" "&amp;IF($I10277&lt;=TEXT(★完成資料!$A$1,"yyyymm"),TEXT(★完成資料!$A$1,"yyyymm"),"999999")&amp; " " &amp; LEFT(F10277 &amp; "          ",10))))</f>
        <v xml:space="preserve">T O 202206 yyyy00 EV        </v>
      </c>
      <c r="B10277" s="68" t="s">
        <v>268</v>
      </c>
      <c r="C10277" s="68" t="s">
        <v>442</v>
      </c>
      <c r="D10277" s="68" t="s">
        <v>287</v>
      </c>
      <c r="E10277" s="68" t="s">
        <v>531</v>
      </c>
      <c r="F10277" s="68" t="s">
        <v>230</v>
      </c>
      <c r="G10277" s="68" t="s">
        <v>77</v>
      </c>
      <c r="H10277" s="68" t="s">
        <v>273</v>
      </c>
      <c r="I10277" s="68" t="s">
        <v>652</v>
      </c>
      <c r="J10277" s="65">
        <v>6</v>
      </c>
      <c r="K10277" s="65">
        <v>11</v>
      </c>
      <c r="L10277" s="65">
        <v>423</v>
      </c>
      <c r="M10277" s="65" t="s">
        <v>381</v>
      </c>
    </row>
    <row r="10278" spans="1:13" ht="12.75" customHeight="1">
      <c r="A10278" s="65" t="str">
        <f>IF(ROW()=1,"KEY",IF(ISNA(VLOOKUP(B10278,車名対応マスタ!B:D,3,FALSE)),"",IF(VLOOKUP(B10278,車名対応マスタ!B:D,3,FALSE)="","",$D10278&amp;" "&amp;IF($G10278="9","J","O")&amp;" "&amp;$I10278&amp;" "&amp;IF($I10278&lt;=TEXT(★完成資料!$A$1,"yyyymm"),TEXT(★完成資料!$A$1,"yyyymm"),"999999")&amp; " " &amp; LEFT(F10278 &amp; "          ",10))))</f>
        <v xml:space="preserve">T O 202207 yyyy00 EV        </v>
      </c>
      <c r="B10278" s="68" t="s">
        <v>268</v>
      </c>
      <c r="C10278" s="68" t="s">
        <v>442</v>
      </c>
      <c r="D10278" s="68" t="s">
        <v>287</v>
      </c>
      <c r="E10278" s="68" t="s">
        <v>531</v>
      </c>
      <c r="F10278" s="68" t="s">
        <v>230</v>
      </c>
      <c r="G10278" s="68" t="s">
        <v>77</v>
      </c>
      <c r="H10278" s="68" t="s">
        <v>273</v>
      </c>
      <c r="I10278" s="68" t="s">
        <v>655</v>
      </c>
      <c r="J10278" s="65">
        <v>5</v>
      </c>
      <c r="K10278" s="65">
        <v>8</v>
      </c>
      <c r="L10278" s="65">
        <v>423</v>
      </c>
      <c r="M10278" s="65" t="s">
        <v>381</v>
      </c>
    </row>
    <row r="10279" spans="1:13" ht="12.75" customHeight="1">
      <c r="A10279" s="65" t="str">
        <f>IF(ROW()=1,"KEY",IF(ISNA(VLOOKUP(B10279,車名対応マスタ!B:D,3,FALSE)),"",IF(VLOOKUP(B10279,車名対応マスタ!B:D,3,FALSE)="","",$D10279&amp;" "&amp;IF($G10279="9","J","O")&amp;" "&amp;$I10279&amp;" "&amp;IF($I10279&lt;=TEXT(★完成資料!$A$1,"yyyymm"),TEXT(★完成資料!$A$1,"yyyymm"),"999999")&amp; " " &amp; LEFT(F10279 &amp; "          ",10))))</f>
        <v xml:space="preserve">T O 202208 yyyy00 EV        </v>
      </c>
      <c r="B10279" s="68" t="s">
        <v>268</v>
      </c>
      <c r="C10279" s="68" t="s">
        <v>442</v>
      </c>
      <c r="D10279" s="68" t="s">
        <v>287</v>
      </c>
      <c r="E10279" s="68" t="s">
        <v>531</v>
      </c>
      <c r="F10279" s="68" t="s">
        <v>230</v>
      </c>
      <c r="G10279" s="68" t="s">
        <v>77</v>
      </c>
      <c r="H10279" s="68" t="s">
        <v>273</v>
      </c>
      <c r="I10279" s="68" t="s">
        <v>656</v>
      </c>
      <c r="J10279" s="65">
        <v>11</v>
      </c>
      <c r="K10279" s="65">
        <v>5</v>
      </c>
      <c r="L10279" s="65">
        <v>423</v>
      </c>
      <c r="M10279" s="65" t="s">
        <v>381</v>
      </c>
    </row>
    <row r="10280" spans="1:13" ht="12.75" customHeight="1">
      <c r="A10280" s="65" t="str">
        <f>IF(ROW()=1,"KEY",IF(ISNA(VLOOKUP(B10280,車名対応マスタ!B:D,3,FALSE)),"",IF(VLOOKUP(B10280,車名対応マスタ!B:D,3,FALSE)="","",$D10280&amp;" "&amp;IF($G10280="9","J","O")&amp;" "&amp;$I10280&amp;" "&amp;IF($I10280&lt;=TEXT(★完成資料!$A$1,"yyyymm"),TEXT(★完成資料!$A$1,"yyyymm"),"999999")&amp; " " &amp; LEFT(F10280 &amp; "          ",10))))</f>
        <v xml:space="preserve">T O 202209 yyyy00 EV        </v>
      </c>
      <c r="B10280" s="68" t="s">
        <v>268</v>
      </c>
      <c r="C10280" s="68" t="s">
        <v>442</v>
      </c>
      <c r="D10280" s="68" t="s">
        <v>287</v>
      </c>
      <c r="E10280" s="68" t="s">
        <v>531</v>
      </c>
      <c r="F10280" s="68" t="s">
        <v>230</v>
      </c>
      <c r="G10280" s="68" t="s">
        <v>77</v>
      </c>
      <c r="H10280" s="68" t="s">
        <v>273</v>
      </c>
      <c r="I10280" s="68" t="s">
        <v>657</v>
      </c>
      <c r="J10280" s="65">
        <v>11</v>
      </c>
      <c r="K10280" s="65">
        <v>4</v>
      </c>
      <c r="L10280" s="65">
        <v>423</v>
      </c>
      <c r="M10280" s="65" t="s">
        <v>381</v>
      </c>
    </row>
    <row r="10281" spans="1:13" ht="12.75" customHeight="1">
      <c r="A10281" s="65" t="str">
        <f>IF(ROW()=1,"KEY",IF(ISNA(VLOOKUP(B10281,車名対応マスタ!B:D,3,FALSE)),"",IF(VLOOKUP(B10281,車名対応マスタ!B:D,3,FALSE)="","",$D10281&amp;" "&amp;IF($G10281="9","J","O")&amp;" "&amp;$I10281&amp;" "&amp;IF($I10281&lt;=TEXT(★完成資料!$A$1,"yyyymm"),TEXT(★完成資料!$A$1,"yyyymm"),"999999")&amp; " " &amp; LEFT(F10281 &amp; "          ",10))))</f>
        <v xml:space="preserve">T O 202210 yyyy00 EV        </v>
      </c>
      <c r="B10281" s="68" t="s">
        <v>268</v>
      </c>
      <c r="C10281" s="68" t="s">
        <v>442</v>
      </c>
      <c r="D10281" s="68" t="s">
        <v>287</v>
      </c>
      <c r="E10281" s="68" t="s">
        <v>531</v>
      </c>
      <c r="F10281" s="68" t="s">
        <v>230</v>
      </c>
      <c r="G10281" s="68" t="s">
        <v>77</v>
      </c>
      <c r="H10281" s="68" t="s">
        <v>273</v>
      </c>
      <c r="I10281" s="68" t="s">
        <v>663</v>
      </c>
      <c r="J10281" s="65">
        <v>6</v>
      </c>
      <c r="K10281" s="65">
        <v>5</v>
      </c>
      <c r="L10281" s="65">
        <v>423</v>
      </c>
      <c r="M10281" s="65" t="s">
        <v>381</v>
      </c>
    </row>
    <row r="10282" spans="1:13" ht="12.75" customHeight="1">
      <c r="A10282" s="65" t="str">
        <f>IF(ROW()=1,"KEY",IF(ISNA(VLOOKUP(B10282,車名対応マスタ!B:D,3,FALSE)),"",IF(VLOOKUP(B10282,車名対応マスタ!B:D,3,FALSE)="","",$D10282&amp;" "&amp;IF($G10282="9","J","O")&amp;" "&amp;$I10282&amp;" "&amp;IF($I10282&lt;=TEXT(★完成資料!$A$1,"yyyymm"),TEXT(★完成資料!$A$1,"yyyymm"),"999999")&amp; " " &amp; LEFT(F10282 &amp; "          ",10))))</f>
        <v xml:space="preserve">T O 202201 yyyy00 EV        </v>
      </c>
      <c r="B10282" s="68" t="s">
        <v>268</v>
      </c>
      <c r="C10282" s="68" t="s">
        <v>442</v>
      </c>
      <c r="D10282" s="68" t="s">
        <v>287</v>
      </c>
      <c r="E10282" s="68" t="s">
        <v>531</v>
      </c>
      <c r="F10282" s="68" t="s">
        <v>230</v>
      </c>
      <c r="G10282" s="68" t="s">
        <v>77</v>
      </c>
      <c r="H10282" s="68" t="s">
        <v>273</v>
      </c>
      <c r="I10282" s="68" t="s">
        <v>639</v>
      </c>
      <c r="J10282" s="65">
        <v>134</v>
      </c>
      <c r="K10282" s="65">
        <v>171</v>
      </c>
      <c r="L10282" s="65">
        <v>420</v>
      </c>
      <c r="M10282" s="65" t="s">
        <v>274</v>
      </c>
    </row>
    <row r="10283" spans="1:13" ht="12.75" customHeight="1">
      <c r="A10283" s="65" t="str">
        <f>IF(ROW()=1,"KEY",IF(ISNA(VLOOKUP(B10283,車名対応マスタ!B:D,3,FALSE)),"",IF(VLOOKUP(B10283,車名対応マスタ!B:D,3,FALSE)="","",$D10283&amp;" "&amp;IF($G10283="9","J","O")&amp;" "&amp;$I10283&amp;" "&amp;IF($I10283&lt;=TEXT(★完成資料!$A$1,"yyyymm"),TEXT(★完成資料!$A$1,"yyyymm"),"999999")&amp; " " &amp; LEFT(F10283 &amp; "          ",10))))</f>
        <v xml:space="preserve">T O 202202 yyyy00 EV        </v>
      </c>
      <c r="B10283" s="68" t="s">
        <v>268</v>
      </c>
      <c r="C10283" s="68" t="s">
        <v>442</v>
      </c>
      <c r="D10283" s="68" t="s">
        <v>287</v>
      </c>
      <c r="E10283" s="68" t="s">
        <v>531</v>
      </c>
      <c r="F10283" s="68" t="s">
        <v>230</v>
      </c>
      <c r="G10283" s="68" t="s">
        <v>77</v>
      </c>
      <c r="H10283" s="68" t="s">
        <v>273</v>
      </c>
      <c r="I10283" s="68" t="s">
        <v>640</v>
      </c>
      <c r="J10283" s="65">
        <v>77</v>
      </c>
      <c r="K10283" s="65">
        <v>164</v>
      </c>
      <c r="L10283" s="65">
        <v>420</v>
      </c>
      <c r="M10283" s="65" t="s">
        <v>274</v>
      </c>
    </row>
    <row r="10284" spans="1:13" ht="12.75" customHeight="1">
      <c r="A10284" s="65" t="str">
        <f>IF(ROW()=1,"KEY",IF(ISNA(VLOOKUP(B10284,車名対応マスタ!B:D,3,FALSE)),"",IF(VLOOKUP(B10284,車名対応マスタ!B:D,3,FALSE)="","",$D10284&amp;" "&amp;IF($G10284="9","J","O")&amp;" "&amp;$I10284&amp;" "&amp;IF($I10284&lt;=TEXT(★完成資料!$A$1,"yyyymm"),TEXT(★完成資料!$A$1,"yyyymm"),"999999")&amp; " " &amp; LEFT(F10284 &amp; "          ",10))))</f>
        <v xml:space="preserve">T O 202203 yyyy00 EV        </v>
      </c>
      <c r="B10284" s="68" t="s">
        <v>268</v>
      </c>
      <c r="C10284" s="68" t="s">
        <v>442</v>
      </c>
      <c r="D10284" s="68" t="s">
        <v>287</v>
      </c>
      <c r="E10284" s="68" t="s">
        <v>531</v>
      </c>
      <c r="F10284" s="68" t="s">
        <v>230</v>
      </c>
      <c r="G10284" s="68" t="s">
        <v>77</v>
      </c>
      <c r="H10284" s="68" t="s">
        <v>273</v>
      </c>
      <c r="I10284" s="68" t="s">
        <v>641</v>
      </c>
      <c r="J10284" s="65">
        <v>46</v>
      </c>
      <c r="K10284" s="65">
        <v>273</v>
      </c>
      <c r="L10284" s="65">
        <v>420</v>
      </c>
      <c r="M10284" s="65" t="s">
        <v>274</v>
      </c>
    </row>
    <row r="10285" spans="1:13" ht="12.75" customHeight="1">
      <c r="A10285" s="65" t="str">
        <f>IF(ROW()=1,"KEY",IF(ISNA(VLOOKUP(B10285,車名対応マスタ!B:D,3,FALSE)),"",IF(VLOOKUP(B10285,車名対応マスタ!B:D,3,FALSE)="","",$D10285&amp;" "&amp;IF($G10285="9","J","O")&amp;" "&amp;$I10285&amp;" "&amp;IF($I10285&lt;=TEXT(★完成資料!$A$1,"yyyymm"),TEXT(★完成資料!$A$1,"yyyymm"),"999999")&amp; " " &amp; LEFT(F10285 &amp; "          ",10))))</f>
        <v xml:space="preserve">T O 202204 yyyy00 EV        </v>
      </c>
      <c r="B10285" s="68" t="s">
        <v>268</v>
      </c>
      <c r="C10285" s="68" t="s">
        <v>442</v>
      </c>
      <c r="D10285" s="68" t="s">
        <v>287</v>
      </c>
      <c r="E10285" s="68" t="s">
        <v>531</v>
      </c>
      <c r="F10285" s="68" t="s">
        <v>230</v>
      </c>
      <c r="G10285" s="68" t="s">
        <v>77</v>
      </c>
      <c r="H10285" s="68" t="s">
        <v>273</v>
      </c>
      <c r="I10285" s="68" t="s">
        <v>642</v>
      </c>
      <c r="J10285" s="65">
        <v>75</v>
      </c>
      <c r="K10285" s="65">
        <v>284</v>
      </c>
      <c r="L10285" s="65">
        <v>420</v>
      </c>
      <c r="M10285" s="65" t="s">
        <v>274</v>
      </c>
    </row>
    <row r="10286" spans="1:13" ht="12.75" customHeight="1">
      <c r="A10286" s="65" t="str">
        <f>IF(ROW()=1,"KEY",IF(ISNA(VLOOKUP(B10286,車名対応マスタ!B:D,3,FALSE)),"",IF(VLOOKUP(B10286,車名対応マスタ!B:D,3,FALSE)="","",$D10286&amp;" "&amp;IF($G10286="9","J","O")&amp;" "&amp;$I10286&amp;" "&amp;IF($I10286&lt;=TEXT(★完成資料!$A$1,"yyyymm"),TEXT(★完成資料!$A$1,"yyyymm"),"999999")&amp; " " &amp; LEFT(F10286 &amp; "          ",10))))</f>
        <v xml:space="preserve">T O 202205 yyyy00 EV        </v>
      </c>
      <c r="B10286" s="68" t="s">
        <v>268</v>
      </c>
      <c r="C10286" s="68" t="s">
        <v>442</v>
      </c>
      <c r="D10286" s="68" t="s">
        <v>287</v>
      </c>
      <c r="E10286" s="68" t="s">
        <v>531</v>
      </c>
      <c r="F10286" s="68" t="s">
        <v>230</v>
      </c>
      <c r="G10286" s="68" t="s">
        <v>77</v>
      </c>
      <c r="H10286" s="68" t="s">
        <v>273</v>
      </c>
      <c r="I10286" s="68" t="s">
        <v>647</v>
      </c>
      <c r="J10286" s="65">
        <v>60</v>
      </c>
      <c r="K10286" s="65">
        <v>182</v>
      </c>
      <c r="L10286" s="65">
        <v>420</v>
      </c>
      <c r="M10286" s="65" t="s">
        <v>274</v>
      </c>
    </row>
    <row r="10287" spans="1:13" ht="12.75" customHeight="1">
      <c r="A10287" s="65" t="str">
        <f>IF(ROW()=1,"KEY",IF(ISNA(VLOOKUP(B10287,車名対応マスタ!B:D,3,FALSE)),"",IF(VLOOKUP(B10287,車名対応マスタ!B:D,3,FALSE)="","",$D10287&amp;" "&amp;IF($G10287="9","J","O")&amp;" "&amp;$I10287&amp;" "&amp;IF($I10287&lt;=TEXT(★完成資料!$A$1,"yyyymm"),TEXT(★完成資料!$A$1,"yyyymm"),"999999")&amp; " " &amp; LEFT(F10287 &amp; "          ",10))))</f>
        <v xml:space="preserve">T O 202206 yyyy00 EV        </v>
      </c>
      <c r="B10287" s="68" t="s">
        <v>268</v>
      </c>
      <c r="C10287" s="68" t="s">
        <v>442</v>
      </c>
      <c r="D10287" s="68" t="s">
        <v>287</v>
      </c>
      <c r="E10287" s="68" t="s">
        <v>531</v>
      </c>
      <c r="F10287" s="68" t="s">
        <v>230</v>
      </c>
      <c r="G10287" s="68" t="s">
        <v>77</v>
      </c>
      <c r="H10287" s="68" t="s">
        <v>273</v>
      </c>
      <c r="I10287" s="68" t="s">
        <v>652</v>
      </c>
      <c r="J10287" s="65">
        <v>96</v>
      </c>
      <c r="K10287" s="65">
        <v>115</v>
      </c>
      <c r="L10287" s="65">
        <v>420</v>
      </c>
      <c r="M10287" s="65" t="s">
        <v>274</v>
      </c>
    </row>
    <row r="10288" spans="1:13" ht="12.75" customHeight="1">
      <c r="A10288" s="65" t="str">
        <f>IF(ROW()=1,"KEY",IF(ISNA(VLOOKUP(B10288,車名対応マスタ!B:D,3,FALSE)),"",IF(VLOOKUP(B10288,車名対応マスタ!B:D,3,FALSE)="","",$D10288&amp;" "&amp;IF($G10288="9","J","O")&amp;" "&amp;$I10288&amp;" "&amp;IF($I10288&lt;=TEXT(★完成資料!$A$1,"yyyymm"),TEXT(★完成資料!$A$1,"yyyymm"),"999999")&amp; " " &amp; LEFT(F10288 &amp; "          ",10))))</f>
        <v xml:space="preserve">T O 202207 yyyy00 EV        </v>
      </c>
      <c r="B10288" s="68" t="s">
        <v>268</v>
      </c>
      <c r="C10288" s="68" t="s">
        <v>442</v>
      </c>
      <c r="D10288" s="68" t="s">
        <v>287</v>
      </c>
      <c r="E10288" s="68" t="s">
        <v>531</v>
      </c>
      <c r="F10288" s="68" t="s">
        <v>230</v>
      </c>
      <c r="G10288" s="68" t="s">
        <v>77</v>
      </c>
      <c r="H10288" s="68" t="s">
        <v>273</v>
      </c>
      <c r="I10288" s="68" t="s">
        <v>655</v>
      </c>
      <c r="J10288" s="65">
        <v>55</v>
      </c>
      <c r="K10288" s="65">
        <v>131</v>
      </c>
      <c r="L10288" s="65">
        <v>420</v>
      </c>
      <c r="M10288" s="65" t="s">
        <v>274</v>
      </c>
    </row>
    <row r="10289" spans="1:13" ht="12.75" customHeight="1">
      <c r="A10289" s="65" t="str">
        <f>IF(ROW()=1,"KEY",IF(ISNA(VLOOKUP(B10289,車名対応マスタ!B:D,3,FALSE)),"",IF(VLOOKUP(B10289,車名対応マスタ!B:D,3,FALSE)="","",$D10289&amp;" "&amp;IF($G10289="9","J","O")&amp;" "&amp;$I10289&amp;" "&amp;IF($I10289&lt;=TEXT(★完成資料!$A$1,"yyyymm"),TEXT(★完成資料!$A$1,"yyyymm"),"999999")&amp; " " &amp; LEFT(F10289 &amp; "          ",10))))</f>
        <v xml:space="preserve">T O 202208 yyyy00 EV        </v>
      </c>
      <c r="B10289" s="68" t="s">
        <v>268</v>
      </c>
      <c r="C10289" s="68" t="s">
        <v>442</v>
      </c>
      <c r="D10289" s="68" t="s">
        <v>287</v>
      </c>
      <c r="E10289" s="68" t="s">
        <v>531</v>
      </c>
      <c r="F10289" s="68" t="s">
        <v>230</v>
      </c>
      <c r="G10289" s="68" t="s">
        <v>77</v>
      </c>
      <c r="H10289" s="68" t="s">
        <v>273</v>
      </c>
      <c r="I10289" s="68" t="s">
        <v>656</v>
      </c>
      <c r="J10289" s="65">
        <v>129</v>
      </c>
      <c r="K10289" s="65">
        <v>166</v>
      </c>
      <c r="L10289" s="65">
        <v>420</v>
      </c>
      <c r="M10289" s="65" t="s">
        <v>274</v>
      </c>
    </row>
    <row r="10290" spans="1:13" ht="12.75" customHeight="1">
      <c r="A10290" s="65" t="str">
        <f>IF(ROW()=1,"KEY",IF(ISNA(VLOOKUP(B10290,車名対応マスタ!B:D,3,FALSE)),"",IF(VLOOKUP(B10290,車名対応マスタ!B:D,3,FALSE)="","",$D10290&amp;" "&amp;IF($G10290="9","J","O")&amp;" "&amp;$I10290&amp;" "&amp;IF($I10290&lt;=TEXT(★完成資料!$A$1,"yyyymm"),TEXT(★完成資料!$A$1,"yyyymm"),"999999")&amp; " " &amp; LEFT(F10290 &amp; "          ",10))))</f>
        <v xml:space="preserve">T O 202209 yyyy00 EV        </v>
      </c>
      <c r="B10290" s="68" t="s">
        <v>268</v>
      </c>
      <c r="C10290" s="68" t="s">
        <v>442</v>
      </c>
      <c r="D10290" s="68" t="s">
        <v>287</v>
      </c>
      <c r="E10290" s="68" t="s">
        <v>531</v>
      </c>
      <c r="F10290" s="68" t="s">
        <v>230</v>
      </c>
      <c r="G10290" s="68" t="s">
        <v>77</v>
      </c>
      <c r="H10290" s="68" t="s">
        <v>273</v>
      </c>
      <c r="I10290" s="68" t="s">
        <v>657</v>
      </c>
      <c r="J10290" s="65">
        <v>173</v>
      </c>
      <c r="K10290" s="65">
        <v>179</v>
      </c>
      <c r="L10290" s="65">
        <v>420</v>
      </c>
      <c r="M10290" s="65" t="s">
        <v>274</v>
      </c>
    </row>
    <row r="10291" spans="1:13" ht="12.75" customHeight="1">
      <c r="A10291" s="65" t="str">
        <f>IF(ROW()=1,"KEY",IF(ISNA(VLOOKUP(B10291,車名対応マスタ!B:D,3,FALSE)),"",IF(VLOOKUP(B10291,車名対応マスタ!B:D,3,FALSE)="","",$D10291&amp;" "&amp;IF($G10291="9","J","O")&amp;" "&amp;$I10291&amp;" "&amp;IF($I10291&lt;=TEXT(★完成資料!$A$1,"yyyymm"),TEXT(★完成資料!$A$1,"yyyymm"),"999999")&amp; " " &amp; LEFT(F10291 &amp; "          ",10))))</f>
        <v xml:space="preserve">T O 202210 yyyy00 EV        </v>
      </c>
      <c r="B10291" s="68" t="s">
        <v>268</v>
      </c>
      <c r="C10291" s="68" t="s">
        <v>442</v>
      </c>
      <c r="D10291" s="68" t="s">
        <v>287</v>
      </c>
      <c r="E10291" s="68" t="s">
        <v>531</v>
      </c>
      <c r="F10291" s="68" t="s">
        <v>230</v>
      </c>
      <c r="G10291" s="68" t="s">
        <v>77</v>
      </c>
      <c r="H10291" s="68" t="s">
        <v>273</v>
      </c>
      <c r="I10291" s="68" t="s">
        <v>663</v>
      </c>
      <c r="J10291" s="65">
        <v>126</v>
      </c>
      <c r="K10291" s="65">
        <v>99</v>
      </c>
      <c r="L10291" s="65">
        <v>420</v>
      </c>
      <c r="M10291" s="65" t="s">
        <v>274</v>
      </c>
    </row>
    <row r="10292" spans="1:13" ht="12.75" customHeight="1">
      <c r="A10292" s="65" t="str">
        <f>IF(ROW()=1,"KEY",IF(ISNA(VLOOKUP(B10292,車名対応マスタ!B:D,3,FALSE)),"",IF(VLOOKUP(B10292,車名対応マスタ!B:D,3,FALSE)="","",$D10292&amp;" "&amp;IF($G10292="9","J","O")&amp;" "&amp;$I10292&amp;" "&amp;IF($I10292&lt;=TEXT(★完成資料!$A$1,"yyyymm"),TEXT(★完成資料!$A$1,"yyyymm"),"999999")&amp; " " &amp; LEFT(F10292 &amp; "          ",10))))</f>
        <v xml:space="preserve">T O 202201 yyyy00 EV        </v>
      </c>
      <c r="B10292" s="68" t="s">
        <v>268</v>
      </c>
      <c r="C10292" s="68" t="s">
        <v>442</v>
      </c>
      <c r="D10292" s="68" t="s">
        <v>287</v>
      </c>
      <c r="E10292" s="68" t="s">
        <v>531</v>
      </c>
      <c r="F10292" s="68" t="s">
        <v>230</v>
      </c>
      <c r="G10292" s="68" t="s">
        <v>77</v>
      </c>
      <c r="H10292" s="68" t="s">
        <v>273</v>
      </c>
      <c r="I10292" s="68" t="s">
        <v>639</v>
      </c>
      <c r="J10292" s="65">
        <v>1</v>
      </c>
      <c r="L10292" s="65">
        <v>417</v>
      </c>
      <c r="M10292" s="65" t="s">
        <v>499</v>
      </c>
    </row>
    <row r="10293" spans="1:13" ht="12.75" customHeight="1">
      <c r="A10293" s="65" t="str">
        <f>IF(ROW()=1,"KEY",IF(ISNA(VLOOKUP(B10293,車名対応マスタ!B:D,3,FALSE)),"",IF(VLOOKUP(B10293,車名対応マスタ!B:D,3,FALSE)="","",$D10293&amp;" "&amp;IF($G10293="9","J","O")&amp;" "&amp;$I10293&amp;" "&amp;IF($I10293&lt;=TEXT(★完成資料!$A$1,"yyyymm"),TEXT(★完成資料!$A$1,"yyyymm"),"999999")&amp; " " &amp; LEFT(F10293 &amp; "          ",10))))</f>
        <v xml:space="preserve">T O 202204 yyyy00 EV        </v>
      </c>
      <c r="B10293" s="68" t="s">
        <v>268</v>
      </c>
      <c r="C10293" s="68" t="s">
        <v>442</v>
      </c>
      <c r="D10293" s="68" t="s">
        <v>287</v>
      </c>
      <c r="E10293" s="68" t="s">
        <v>531</v>
      </c>
      <c r="F10293" s="68" t="s">
        <v>230</v>
      </c>
      <c r="G10293" s="68" t="s">
        <v>77</v>
      </c>
      <c r="H10293" s="68" t="s">
        <v>273</v>
      </c>
      <c r="I10293" s="68" t="s">
        <v>642</v>
      </c>
      <c r="J10293" s="65">
        <v>5</v>
      </c>
      <c r="L10293" s="65">
        <v>413</v>
      </c>
      <c r="M10293" s="65" t="s">
        <v>500</v>
      </c>
    </row>
    <row r="10294" spans="1:13" ht="12.75" customHeight="1">
      <c r="A10294" s="65" t="str">
        <f>IF(ROW()=1,"KEY",IF(ISNA(VLOOKUP(B10294,車名対応マスタ!B:D,3,FALSE)),"",IF(VLOOKUP(B10294,車名対応マスタ!B:D,3,FALSE)="","",$D10294&amp;" "&amp;IF($G10294="9","J","O")&amp;" "&amp;$I10294&amp;" "&amp;IF($I10294&lt;=TEXT(★完成資料!$A$1,"yyyymm"),TEXT(★完成資料!$A$1,"yyyymm"),"999999")&amp; " " &amp; LEFT(F10294 &amp; "          ",10))))</f>
        <v xml:space="preserve">T O 202205 yyyy00 EV        </v>
      </c>
      <c r="B10294" s="68" t="s">
        <v>268</v>
      </c>
      <c r="C10294" s="68" t="s">
        <v>442</v>
      </c>
      <c r="D10294" s="68" t="s">
        <v>287</v>
      </c>
      <c r="E10294" s="68" t="s">
        <v>531</v>
      </c>
      <c r="F10294" s="68" t="s">
        <v>230</v>
      </c>
      <c r="G10294" s="68" t="s">
        <v>77</v>
      </c>
      <c r="H10294" s="68" t="s">
        <v>273</v>
      </c>
      <c r="I10294" s="68" t="s">
        <v>647</v>
      </c>
      <c r="J10294" s="65">
        <v>1</v>
      </c>
      <c r="L10294" s="65">
        <v>413</v>
      </c>
      <c r="M10294" s="65" t="s">
        <v>500</v>
      </c>
    </row>
    <row r="10295" spans="1:13" ht="12.75" customHeight="1">
      <c r="A10295" s="65" t="str">
        <f>IF(ROW()=1,"KEY",IF(ISNA(VLOOKUP(B10295,車名対応マスタ!B:D,3,FALSE)),"",IF(VLOOKUP(B10295,車名対応マスタ!B:D,3,FALSE)="","",$D10295&amp;" "&amp;IF($G10295="9","J","O")&amp;" "&amp;$I10295&amp;" "&amp;IF($I10295&lt;=TEXT(★完成資料!$A$1,"yyyymm"),TEXT(★完成資料!$A$1,"yyyymm"),"999999")&amp; " " &amp; LEFT(F10295 &amp; "          ",10))))</f>
        <v xml:space="preserve">T O 202206 yyyy00 EV        </v>
      </c>
      <c r="B10295" s="68" t="s">
        <v>268</v>
      </c>
      <c r="C10295" s="68" t="s">
        <v>442</v>
      </c>
      <c r="D10295" s="68" t="s">
        <v>287</v>
      </c>
      <c r="E10295" s="68" t="s">
        <v>531</v>
      </c>
      <c r="F10295" s="68" t="s">
        <v>230</v>
      </c>
      <c r="G10295" s="68" t="s">
        <v>77</v>
      </c>
      <c r="H10295" s="68" t="s">
        <v>273</v>
      </c>
      <c r="I10295" s="68" t="s">
        <v>652</v>
      </c>
      <c r="J10295" s="65">
        <v>1</v>
      </c>
      <c r="L10295" s="65">
        <v>413</v>
      </c>
      <c r="M10295" s="65" t="s">
        <v>500</v>
      </c>
    </row>
    <row r="10296" spans="1:13" ht="12.75" customHeight="1">
      <c r="A10296" s="65" t="str">
        <f>IF(ROW()=1,"KEY",IF(ISNA(VLOOKUP(B10296,車名対応マスタ!B:D,3,FALSE)),"",IF(VLOOKUP(B10296,車名対応マスタ!B:D,3,FALSE)="","",$D10296&amp;" "&amp;IF($G10296="9","J","O")&amp;" "&amp;$I10296&amp;" "&amp;IF($I10296&lt;=TEXT(★完成資料!$A$1,"yyyymm"),TEXT(★完成資料!$A$1,"yyyymm"),"999999")&amp; " " &amp; LEFT(F10296 &amp; "          ",10))))</f>
        <v xml:space="preserve">T O 202207 yyyy00 EV        </v>
      </c>
      <c r="B10296" s="68" t="s">
        <v>268</v>
      </c>
      <c r="C10296" s="68" t="s">
        <v>442</v>
      </c>
      <c r="D10296" s="68" t="s">
        <v>287</v>
      </c>
      <c r="E10296" s="68" t="s">
        <v>531</v>
      </c>
      <c r="F10296" s="68" t="s">
        <v>230</v>
      </c>
      <c r="G10296" s="68" t="s">
        <v>77</v>
      </c>
      <c r="H10296" s="68" t="s">
        <v>273</v>
      </c>
      <c r="I10296" s="68" t="s">
        <v>655</v>
      </c>
      <c r="J10296" s="65">
        <v>1</v>
      </c>
      <c r="L10296" s="65">
        <v>413</v>
      </c>
      <c r="M10296" s="65" t="s">
        <v>500</v>
      </c>
    </row>
    <row r="10297" spans="1:13" ht="12.75" customHeight="1">
      <c r="A10297" s="65" t="str">
        <f>IF(ROW()=1,"KEY",IF(ISNA(VLOOKUP(B10297,車名対応マスタ!B:D,3,FALSE)),"",IF(VLOOKUP(B10297,車名対応マスタ!B:D,3,FALSE)="","",$D10297&amp;" "&amp;IF($G10297="9","J","O")&amp;" "&amp;$I10297&amp;" "&amp;IF($I10297&lt;=TEXT(★完成資料!$A$1,"yyyymm"),TEXT(★完成資料!$A$1,"yyyymm"),"999999")&amp; " " &amp; LEFT(F10297 &amp; "          ",10))))</f>
        <v xml:space="preserve">T O 202208 yyyy00 EV        </v>
      </c>
      <c r="B10297" s="68" t="s">
        <v>268</v>
      </c>
      <c r="C10297" s="68" t="s">
        <v>442</v>
      </c>
      <c r="D10297" s="68" t="s">
        <v>287</v>
      </c>
      <c r="E10297" s="68" t="s">
        <v>531</v>
      </c>
      <c r="F10297" s="68" t="s">
        <v>230</v>
      </c>
      <c r="G10297" s="68" t="s">
        <v>77</v>
      </c>
      <c r="H10297" s="68" t="s">
        <v>273</v>
      </c>
      <c r="I10297" s="68" t="s">
        <v>656</v>
      </c>
      <c r="J10297" s="65">
        <v>7</v>
      </c>
      <c r="L10297" s="65">
        <v>413</v>
      </c>
      <c r="M10297" s="65" t="s">
        <v>500</v>
      </c>
    </row>
    <row r="10298" spans="1:13" ht="12.75" customHeight="1">
      <c r="A10298" s="65" t="str">
        <f>IF(ROW()=1,"KEY",IF(ISNA(VLOOKUP(B10298,車名対応マスタ!B:D,3,FALSE)),"",IF(VLOOKUP(B10298,車名対応マスタ!B:D,3,FALSE)="","",$D10298&amp;" "&amp;IF($G10298="9","J","O")&amp;" "&amp;$I10298&amp;" "&amp;IF($I10298&lt;=TEXT(★完成資料!$A$1,"yyyymm"),TEXT(★完成資料!$A$1,"yyyymm"),"999999")&amp; " " &amp; LEFT(F10298 &amp; "          ",10))))</f>
        <v xml:space="preserve">T O 202209 yyyy00 EV        </v>
      </c>
      <c r="B10298" s="68" t="s">
        <v>268</v>
      </c>
      <c r="C10298" s="68" t="s">
        <v>442</v>
      </c>
      <c r="D10298" s="68" t="s">
        <v>287</v>
      </c>
      <c r="E10298" s="68" t="s">
        <v>531</v>
      </c>
      <c r="F10298" s="68" t="s">
        <v>230</v>
      </c>
      <c r="G10298" s="68" t="s">
        <v>77</v>
      </c>
      <c r="H10298" s="68" t="s">
        <v>273</v>
      </c>
      <c r="I10298" s="68" t="s">
        <v>657</v>
      </c>
      <c r="J10298" s="65">
        <v>5</v>
      </c>
      <c r="L10298" s="65">
        <v>413</v>
      </c>
      <c r="M10298" s="65" t="s">
        <v>500</v>
      </c>
    </row>
    <row r="10299" spans="1:13" ht="12.75" customHeight="1">
      <c r="A10299" s="65" t="str">
        <f>IF(ROW()=1,"KEY",IF(ISNA(VLOOKUP(B10299,車名対応マスタ!B:D,3,FALSE)),"",IF(VLOOKUP(B10299,車名対応マスタ!B:D,3,FALSE)="","",$D10299&amp;" "&amp;IF($G10299="9","J","O")&amp;" "&amp;$I10299&amp;" "&amp;IF($I10299&lt;=TEXT(★完成資料!$A$1,"yyyymm"),TEXT(★完成資料!$A$1,"yyyymm"),"999999")&amp; " " &amp; LEFT(F10299 &amp; "          ",10))))</f>
        <v xml:space="preserve">T O 202210 yyyy00 EV        </v>
      </c>
      <c r="B10299" s="68" t="s">
        <v>268</v>
      </c>
      <c r="C10299" s="68" t="s">
        <v>442</v>
      </c>
      <c r="D10299" s="68" t="s">
        <v>287</v>
      </c>
      <c r="E10299" s="68" t="s">
        <v>531</v>
      </c>
      <c r="F10299" s="68" t="s">
        <v>230</v>
      </c>
      <c r="G10299" s="68" t="s">
        <v>77</v>
      </c>
      <c r="H10299" s="68" t="s">
        <v>273</v>
      </c>
      <c r="I10299" s="68" t="s">
        <v>663</v>
      </c>
      <c r="J10299" s="65">
        <v>7</v>
      </c>
      <c r="L10299" s="65">
        <v>413</v>
      </c>
      <c r="M10299" s="65" t="s">
        <v>500</v>
      </c>
    </row>
    <row r="10300" spans="1:13" ht="12.75" customHeight="1">
      <c r="A10300" s="65" t="str">
        <f>IF(ROW()=1,"KEY",IF(ISNA(VLOOKUP(B10300,車名対応マスタ!B:D,3,FALSE)),"",IF(VLOOKUP(B10300,車名対応マスタ!B:D,3,FALSE)="","",$D10300&amp;" "&amp;IF($G10300="9","J","O")&amp;" "&amp;$I10300&amp;" "&amp;IF($I10300&lt;=TEXT(★完成資料!$A$1,"yyyymm"),TEXT(★完成資料!$A$1,"yyyymm"),"999999")&amp; " " &amp; LEFT(F10300 &amp; "          ",10))))</f>
        <v xml:space="preserve">T O 202201 yyyy00 EV        </v>
      </c>
      <c r="B10300" s="68" t="s">
        <v>268</v>
      </c>
      <c r="C10300" s="68" t="s">
        <v>442</v>
      </c>
      <c r="D10300" s="68" t="s">
        <v>287</v>
      </c>
      <c r="E10300" s="68" t="s">
        <v>531</v>
      </c>
      <c r="F10300" s="68" t="s">
        <v>230</v>
      </c>
      <c r="G10300" s="68" t="s">
        <v>77</v>
      </c>
      <c r="H10300" s="68" t="s">
        <v>273</v>
      </c>
      <c r="I10300" s="68" t="s">
        <v>639</v>
      </c>
      <c r="J10300" s="65">
        <v>2</v>
      </c>
      <c r="L10300" s="65">
        <v>431</v>
      </c>
      <c r="M10300" s="65" t="s">
        <v>282</v>
      </c>
    </row>
    <row r="10301" spans="1:13" ht="12.75" customHeight="1">
      <c r="A10301" s="65" t="str">
        <f>IF(ROW()=1,"KEY",IF(ISNA(VLOOKUP(B10301,車名対応マスタ!B:D,3,FALSE)),"",IF(VLOOKUP(B10301,車名対応マスタ!B:D,3,FALSE)="","",$D10301&amp;" "&amp;IF($G10301="9","J","O")&amp;" "&amp;$I10301&amp;" "&amp;IF($I10301&lt;=TEXT(★完成資料!$A$1,"yyyymm"),TEXT(★完成資料!$A$1,"yyyymm"),"999999")&amp; " " &amp; LEFT(F10301 &amp; "          ",10))))</f>
        <v xml:space="preserve">T O 202202 yyyy00 EV        </v>
      </c>
      <c r="B10301" s="68" t="s">
        <v>268</v>
      </c>
      <c r="C10301" s="68" t="s">
        <v>442</v>
      </c>
      <c r="D10301" s="68" t="s">
        <v>287</v>
      </c>
      <c r="E10301" s="68" t="s">
        <v>531</v>
      </c>
      <c r="F10301" s="68" t="s">
        <v>230</v>
      </c>
      <c r="G10301" s="68" t="s">
        <v>77</v>
      </c>
      <c r="H10301" s="68" t="s">
        <v>273</v>
      </c>
      <c r="I10301" s="68" t="s">
        <v>640</v>
      </c>
      <c r="J10301" s="65">
        <v>3</v>
      </c>
      <c r="L10301" s="65">
        <v>431</v>
      </c>
      <c r="M10301" s="65" t="s">
        <v>282</v>
      </c>
    </row>
    <row r="10302" spans="1:13" ht="12.75" customHeight="1">
      <c r="A10302" s="65" t="str">
        <f>IF(ROW()=1,"KEY",IF(ISNA(VLOOKUP(B10302,車名対応マスタ!B:D,3,FALSE)),"",IF(VLOOKUP(B10302,車名対応マスタ!B:D,3,FALSE)="","",$D10302&amp;" "&amp;IF($G10302="9","J","O")&amp;" "&amp;$I10302&amp;" "&amp;IF($I10302&lt;=TEXT(★完成資料!$A$1,"yyyymm"),TEXT(★完成資料!$A$1,"yyyymm"),"999999")&amp; " " &amp; LEFT(F10302 &amp; "          ",10))))</f>
        <v xml:space="preserve">T O 202203 yyyy00 EV        </v>
      </c>
      <c r="B10302" s="68" t="s">
        <v>268</v>
      </c>
      <c r="C10302" s="68" t="s">
        <v>442</v>
      </c>
      <c r="D10302" s="68" t="s">
        <v>287</v>
      </c>
      <c r="E10302" s="68" t="s">
        <v>531</v>
      </c>
      <c r="F10302" s="68" t="s">
        <v>230</v>
      </c>
      <c r="G10302" s="68" t="s">
        <v>77</v>
      </c>
      <c r="H10302" s="68" t="s">
        <v>273</v>
      </c>
      <c r="I10302" s="68" t="s">
        <v>641</v>
      </c>
      <c r="J10302" s="65">
        <v>3</v>
      </c>
      <c r="L10302" s="65">
        <v>431</v>
      </c>
      <c r="M10302" s="65" t="s">
        <v>282</v>
      </c>
    </row>
    <row r="10303" spans="1:13" ht="12.75" customHeight="1">
      <c r="A10303" s="65" t="str">
        <f>IF(ROW()=1,"KEY",IF(ISNA(VLOOKUP(B10303,車名対応マスタ!B:D,3,FALSE)),"",IF(VLOOKUP(B10303,車名対応マスタ!B:D,3,FALSE)="","",$D10303&amp;" "&amp;IF($G10303="9","J","O")&amp;" "&amp;$I10303&amp;" "&amp;IF($I10303&lt;=TEXT(★完成資料!$A$1,"yyyymm"),TEXT(★完成資料!$A$1,"yyyymm"),"999999")&amp; " " &amp; LEFT(F10303 &amp; "          ",10))))</f>
        <v xml:space="preserve">T O 202204 yyyy00 EV        </v>
      </c>
      <c r="B10303" s="68" t="s">
        <v>268</v>
      </c>
      <c r="C10303" s="68" t="s">
        <v>442</v>
      </c>
      <c r="D10303" s="68" t="s">
        <v>287</v>
      </c>
      <c r="E10303" s="68" t="s">
        <v>531</v>
      </c>
      <c r="F10303" s="68" t="s">
        <v>230</v>
      </c>
      <c r="G10303" s="68" t="s">
        <v>77</v>
      </c>
      <c r="H10303" s="68" t="s">
        <v>273</v>
      </c>
      <c r="I10303" s="68" t="s">
        <v>642</v>
      </c>
      <c r="J10303" s="65">
        <v>6</v>
      </c>
      <c r="L10303" s="65">
        <v>431</v>
      </c>
      <c r="M10303" s="65" t="s">
        <v>282</v>
      </c>
    </row>
    <row r="10304" spans="1:13" ht="12.75" customHeight="1">
      <c r="A10304" s="65" t="str">
        <f>IF(ROW()=1,"KEY",IF(ISNA(VLOOKUP(B10304,車名対応マスタ!B:D,3,FALSE)),"",IF(VLOOKUP(B10304,車名対応マスタ!B:D,3,FALSE)="","",$D10304&amp;" "&amp;IF($G10304="9","J","O")&amp;" "&amp;$I10304&amp;" "&amp;IF($I10304&lt;=TEXT(★完成資料!$A$1,"yyyymm"),TEXT(★完成資料!$A$1,"yyyymm"),"999999")&amp; " " &amp; LEFT(F10304 &amp; "          ",10))))</f>
        <v xml:space="preserve">T O 202205 yyyy00 EV        </v>
      </c>
      <c r="B10304" s="68" t="s">
        <v>268</v>
      </c>
      <c r="C10304" s="68" t="s">
        <v>442</v>
      </c>
      <c r="D10304" s="68" t="s">
        <v>287</v>
      </c>
      <c r="E10304" s="68" t="s">
        <v>531</v>
      </c>
      <c r="F10304" s="68" t="s">
        <v>230</v>
      </c>
      <c r="G10304" s="68" t="s">
        <v>77</v>
      </c>
      <c r="H10304" s="68" t="s">
        <v>273</v>
      </c>
      <c r="I10304" s="68" t="s">
        <v>647</v>
      </c>
      <c r="J10304" s="65">
        <v>2</v>
      </c>
      <c r="L10304" s="65">
        <v>431</v>
      </c>
      <c r="M10304" s="65" t="s">
        <v>282</v>
      </c>
    </row>
    <row r="10305" spans="1:13" ht="12.75" customHeight="1">
      <c r="A10305" s="65" t="str">
        <f>IF(ROW()=1,"KEY",IF(ISNA(VLOOKUP(B10305,車名対応マスタ!B:D,3,FALSE)),"",IF(VLOOKUP(B10305,車名対応マスタ!B:D,3,FALSE)="","",$D10305&amp;" "&amp;IF($G10305="9","J","O")&amp;" "&amp;$I10305&amp;" "&amp;IF($I10305&lt;=TEXT(★完成資料!$A$1,"yyyymm"),TEXT(★完成資料!$A$1,"yyyymm"),"999999")&amp; " " &amp; LEFT(F10305 &amp; "          ",10))))</f>
        <v xml:space="preserve">T O 202206 yyyy00 EV        </v>
      </c>
      <c r="B10305" s="68" t="s">
        <v>268</v>
      </c>
      <c r="C10305" s="68" t="s">
        <v>442</v>
      </c>
      <c r="D10305" s="68" t="s">
        <v>287</v>
      </c>
      <c r="E10305" s="68" t="s">
        <v>531</v>
      </c>
      <c r="F10305" s="68" t="s">
        <v>230</v>
      </c>
      <c r="G10305" s="68" t="s">
        <v>77</v>
      </c>
      <c r="H10305" s="68" t="s">
        <v>273</v>
      </c>
      <c r="I10305" s="68" t="s">
        <v>652</v>
      </c>
      <c r="J10305" s="65">
        <v>5</v>
      </c>
      <c r="L10305" s="65">
        <v>431</v>
      </c>
      <c r="M10305" s="65" t="s">
        <v>282</v>
      </c>
    </row>
    <row r="10306" spans="1:13" ht="12.75" customHeight="1">
      <c r="A10306" s="65" t="str">
        <f>IF(ROW()=1,"KEY",IF(ISNA(VLOOKUP(B10306,車名対応マスタ!B:D,3,FALSE)),"",IF(VLOOKUP(B10306,車名対応マスタ!B:D,3,FALSE)="","",$D10306&amp;" "&amp;IF($G10306="9","J","O")&amp;" "&amp;$I10306&amp;" "&amp;IF($I10306&lt;=TEXT(★完成資料!$A$1,"yyyymm"),TEXT(★完成資料!$A$1,"yyyymm"),"999999")&amp; " " &amp; LEFT(F10306 &amp; "          ",10))))</f>
        <v xml:space="preserve">T O 202207 yyyy00 EV        </v>
      </c>
      <c r="B10306" s="68" t="s">
        <v>268</v>
      </c>
      <c r="C10306" s="68" t="s">
        <v>442</v>
      </c>
      <c r="D10306" s="68" t="s">
        <v>287</v>
      </c>
      <c r="E10306" s="68" t="s">
        <v>531</v>
      </c>
      <c r="F10306" s="68" t="s">
        <v>230</v>
      </c>
      <c r="G10306" s="68" t="s">
        <v>77</v>
      </c>
      <c r="H10306" s="68" t="s">
        <v>273</v>
      </c>
      <c r="I10306" s="68" t="s">
        <v>655</v>
      </c>
      <c r="J10306" s="65">
        <v>2</v>
      </c>
      <c r="L10306" s="65">
        <v>431</v>
      </c>
      <c r="M10306" s="65" t="s">
        <v>282</v>
      </c>
    </row>
    <row r="10307" spans="1:13" ht="12.75" customHeight="1">
      <c r="A10307" s="65" t="str">
        <f>IF(ROW()=1,"KEY",IF(ISNA(VLOOKUP(B10307,車名対応マスタ!B:D,3,FALSE)),"",IF(VLOOKUP(B10307,車名対応マスタ!B:D,3,FALSE)="","",$D10307&amp;" "&amp;IF($G10307="9","J","O")&amp;" "&amp;$I10307&amp;" "&amp;IF($I10307&lt;=TEXT(★完成資料!$A$1,"yyyymm"),TEXT(★完成資料!$A$1,"yyyymm"),"999999")&amp; " " &amp; LEFT(F10307 &amp; "          ",10))))</f>
        <v xml:space="preserve">T O 202208 yyyy00 EV        </v>
      </c>
      <c r="B10307" s="68" t="s">
        <v>268</v>
      </c>
      <c r="C10307" s="68" t="s">
        <v>442</v>
      </c>
      <c r="D10307" s="68" t="s">
        <v>287</v>
      </c>
      <c r="E10307" s="68" t="s">
        <v>531</v>
      </c>
      <c r="F10307" s="68" t="s">
        <v>230</v>
      </c>
      <c r="G10307" s="68" t="s">
        <v>77</v>
      </c>
      <c r="H10307" s="68" t="s">
        <v>273</v>
      </c>
      <c r="I10307" s="68" t="s">
        <v>656</v>
      </c>
      <c r="J10307" s="65">
        <v>5</v>
      </c>
      <c r="L10307" s="65">
        <v>431</v>
      </c>
      <c r="M10307" s="65" t="s">
        <v>282</v>
      </c>
    </row>
    <row r="10308" spans="1:13" ht="12.75" customHeight="1">
      <c r="A10308" s="65" t="str">
        <f>IF(ROW()=1,"KEY",IF(ISNA(VLOOKUP(B10308,車名対応マスタ!B:D,3,FALSE)),"",IF(VLOOKUP(B10308,車名対応マスタ!B:D,3,FALSE)="","",$D10308&amp;" "&amp;IF($G10308="9","J","O")&amp;" "&amp;$I10308&amp;" "&amp;IF($I10308&lt;=TEXT(★完成資料!$A$1,"yyyymm"),TEXT(★完成資料!$A$1,"yyyymm"),"999999")&amp; " " &amp; LEFT(F10308 &amp; "          ",10))))</f>
        <v xml:space="preserve">T O 202210 yyyy00 EV        </v>
      </c>
      <c r="B10308" s="68" t="s">
        <v>268</v>
      </c>
      <c r="C10308" s="68" t="s">
        <v>442</v>
      </c>
      <c r="D10308" s="68" t="s">
        <v>287</v>
      </c>
      <c r="E10308" s="68" t="s">
        <v>531</v>
      </c>
      <c r="F10308" s="68" t="s">
        <v>230</v>
      </c>
      <c r="G10308" s="68" t="s">
        <v>77</v>
      </c>
      <c r="H10308" s="68" t="s">
        <v>273</v>
      </c>
      <c r="I10308" s="68" t="s">
        <v>663</v>
      </c>
      <c r="J10308" s="65">
        <v>1</v>
      </c>
      <c r="L10308" s="65">
        <v>421</v>
      </c>
      <c r="M10308" s="65" t="s">
        <v>382</v>
      </c>
    </row>
    <row r="10309" spans="1:13" ht="12.75" customHeight="1">
      <c r="A10309" s="65" t="str">
        <f>IF(ROW()=1,"KEY",IF(ISNA(VLOOKUP(B10309,車名対応マスタ!B:D,3,FALSE)),"",IF(VLOOKUP(B10309,車名対応マスタ!B:D,3,FALSE)="","",$D10309&amp;" "&amp;IF($G10309="9","J","O")&amp;" "&amp;$I10309&amp;" "&amp;IF($I10309&lt;=TEXT(★完成資料!$A$1,"yyyymm"),TEXT(★完成資料!$A$1,"yyyymm"),"999999")&amp; " " &amp; LEFT(F10309 &amp; "          ",10))))</f>
        <v xml:space="preserve">T O 202201 yyyy00 EV        </v>
      </c>
      <c r="B10309" s="68" t="s">
        <v>268</v>
      </c>
      <c r="C10309" s="68" t="s">
        <v>442</v>
      </c>
      <c r="D10309" s="68" t="s">
        <v>287</v>
      </c>
      <c r="E10309" s="68" t="s">
        <v>531</v>
      </c>
      <c r="F10309" s="68" t="s">
        <v>230</v>
      </c>
      <c r="G10309" s="68" t="s">
        <v>77</v>
      </c>
      <c r="H10309" s="68" t="s">
        <v>273</v>
      </c>
      <c r="I10309" s="68" t="s">
        <v>639</v>
      </c>
      <c r="J10309" s="65">
        <v>3</v>
      </c>
      <c r="L10309" s="65">
        <v>440</v>
      </c>
      <c r="M10309" s="65" t="s">
        <v>501</v>
      </c>
    </row>
    <row r="10310" spans="1:13" ht="12.75" customHeight="1">
      <c r="A10310" s="65" t="str">
        <f>IF(ROW()=1,"KEY",IF(ISNA(VLOOKUP(B10310,車名対応マスタ!B:D,3,FALSE)),"",IF(VLOOKUP(B10310,車名対応マスタ!B:D,3,FALSE)="","",$D10310&amp;" "&amp;IF($G10310="9","J","O")&amp;" "&amp;$I10310&amp;" "&amp;IF($I10310&lt;=TEXT(★完成資料!$A$1,"yyyymm"),TEXT(★完成資料!$A$1,"yyyymm"),"999999")&amp; " " &amp; LEFT(F10310 &amp; "          ",10))))</f>
        <v xml:space="preserve">T O 202202 yyyy00 EV        </v>
      </c>
      <c r="B10310" s="68" t="s">
        <v>268</v>
      </c>
      <c r="C10310" s="68" t="s">
        <v>442</v>
      </c>
      <c r="D10310" s="68" t="s">
        <v>287</v>
      </c>
      <c r="E10310" s="68" t="s">
        <v>531</v>
      </c>
      <c r="F10310" s="68" t="s">
        <v>230</v>
      </c>
      <c r="G10310" s="68" t="s">
        <v>77</v>
      </c>
      <c r="H10310" s="68" t="s">
        <v>273</v>
      </c>
      <c r="I10310" s="68" t="s">
        <v>640</v>
      </c>
      <c r="J10310" s="65">
        <v>1</v>
      </c>
      <c r="L10310" s="65">
        <v>440</v>
      </c>
      <c r="M10310" s="65" t="s">
        <v>501</v>
      </c>
    </row>
    <row r="10311" spans="1:13" ht="12.75" customHeight="1">
      <c r="A10311" s="65" t="str">
        <f>IF(ROW()=1,"KEY",IF(ISNA(VLOOKUP(B10311,車名対応マスタ!B:D,3,FALSE)),"",IF(VLOOKUP(B10311,車名対応マスタ!B:D,3,FALSE)="","",$D10311&amp;" "&amp;IF($G10311="9","J","O")&amp;" "&amp;$I10311&amp;" "&amp;IF($I10311&lt;=TEXT(★完成資料!$A$1,"yyyymm"),TEXT(★完成資料!$A$1,"yyyymm"),"999999")&amp; " " &amp; LEFT(F10311 &amp; "          ",10))))</f>
        <v xml:space="preserve">T O 202204 yyyy00 EV        </v>
      </c>
      <c r="B10311" s="68" t="s">
        <v>268</v>
      </c>
      <c r="C10311" s="68" t="s">
        <v>442</v>
      </c>
      <c r="D10311" s="68" t="s">
        <v>287</v>
      </c>
      <c r="E10311" s="68" t="s">
        <v>531</v>
      </c>
      <c r="F10311" s="68" t="s">
        <v>230</v>
      </c>
      <c r="G10311" s="68" t="s">
        <v>77</v>
      </c>
      <c r="H10311" s="68" t="s">
        <v>273</v>
      </c>
      <c r="I10311" s="68" t="s">
        <v>642</v>
      </c>
      <c r="J10311" s="65">
        <v>2</v>
      </c>
      <c r="L10311" s="65">
        <v>440</v>
      </c>
      <c r="M10311" s="65" t="s">
        <v>501</v>
      </c>
    </row>
    <row r="10312" spans="1:13" ht="12.75" customHeight="1">
      <c r="A10312" s="65" t="str">
        <f>IF(ROW()=1,"KEY",IF(ISNA(VLOOKUP(B10312,車名対応マスタ!B:D,3,FALSE)),"",IF(VLOOKUP(B10312,車名対応マスタ!B:D,3,FALSE)="","",$D10312&amp;" "&amp;IF($G10312="9","J","O")&amp;" "&amp;$I10312&amp;" "&amp;IF($I10312&lt;=TEXT(★完成資料!$A$1,"yyyymm"),TEXT(★完成資料!$A$1,"yyyymm"),"999999")&amp; " " &amp; LEFT(F10312 &amp; "          ",10))))</f>
        <v xml:space="preserve">T O 202205 yyyy00 EV        </v>
      </c>
      <c r="B10312" s="68" t="s">
        <v>268</v>
      </c>
      <c r="C10312" s="68" t="s">
        <v>442</v>
      </c>
      <c r="D10312" s="68" t="s">
        <v>287</v>
      </c>
      <c r="E10312" s="68" t="s">
        <v>531</v>
      </c>
      <c r="F10312" s="68" t="s">
        <v>230</v>
      </c>
      <c r="G10312" s="68" t="s">
        <v>77</v>
      </c>
      <c r="H10312" s="68" t="s">
        <v>273</v>
      </c>
      <c r="I10312" s="68" t="s">
        <v>647</v>
      </c>
      <c r="J10312" s="65">
        <v>2</v>
      </c>
      <c r="L10312" s="65">
        <v>440</v>
      </c>
      <c r="M10312" s="65" t="s">
        <v>501</v>
      </c>
    </row>
    <row r="10313" spans="1:13" ht="12.75" customHeight="1">
      <c r="A10313" s="65" t="str">
        <f>IF(ROW()=1,"KEY",IF(ISNA(VLOOKUP(B10313,車名対応マスタ!B:D,3,FALSE)),"",IF(VLOOKUP(B10313,車名対応マスタ!B:D,3,FALSE)="","",$D10313&amp;" "&amp;IF($G10313="9","J","O")&amp;" "&amp;$I10313&amp;" "&amp;IF($I10313&lt;=TEXT(★完成資料!$A$1,"yyyymm"),TEXT(★完成資料!$A$1,"yyyymm"),"999999")&amp; " " &amp; LEFT(F10313 &amp; "          ",10))))</f>
        <v xml:space="preserve">T O 202201 yyyy00 EV        </v>
      </c>
      <c r="B10313" s="68" t="s">
        <v>268</v>
      </c>
      <c r="C10313" s="68" t="s">
        <v>442</v>
      </c>
      <c r="D10313" s="68" t="s">
        <v>287</v>
      </c>
      <c r="E10313" s="68" t="s">
        <v>531</v>
      </c>
      <c r="F10313" s="68" t="s">
        <v>230</v>
      </c>
      <c r="G10313" s="68" t="s">
        <v>77</v>
      </c>
      <c r="H10313" s="68" t="s">
        <v>273</v>
      </c>
      <c r="I10313" s="68" t="s">
        <v>639</v>
      </c>
      <c r="J10313" s="65">
        <v>1</v>
      </c>
      <c r="L10313" s="65">
        <v>432</v>
      </c>
      <c r="M10313" s="65" t="s">
        <v>424</v>
      </c>
    </row>
    <row r="10314" spans="1:13" ht="12.75" customHeight="1">
      <c r="A10314" s="65" t="str">
        <f>IF(ROW()=1,"KEY",IF(ISNA(VLOOKUP(B10314,車名対応マスタ!B:D,3,FALSE)),"",IF(VLOOKUP(B10314,車名対応マスタ!B:D,3,FALSE)="","",$D10314&amp;" "&amp;IF($G10314="9","J","O")&amp;" "&amp;$I10314&amp;" "&amp;IF($I10314&lt;=TEXT(★完成資料!$A$1,"yyyymm"),TEXT(★完成資料!$A$1,"yyyymm"),"999999")&amp; " " &amp; LEFT(F10314 &amp; "          ",10))))</f>
        <v xml:space="preserve">T O 202204 yyyy00 EV        </v>
      </c>
      <c r="B10314" s="68" t="s">
        <v>268</v>
      </c>
      <c r="C10314" s="68" t="s">
        <v>442</v>
      </c>
      <c r="D10314" s="68" t="s">
        <v>287</v>
      </c>
      <c r="E10314" s="68" t="s">
        <v>531</v>
      </c>
      <c r="F10314" s="68" t="s">
        <v>230</v>
      </c>
      <c r="G10314" s="68" t="s">
        <v>77</v>
      </c>
      <c r="H10314" s="68" t="s">
        <v>273</v>
      </c>
      <c r="I10314" s="68" t="s">
        <v>642</v>
      </c>
      <c r="J10314" s="65">
        <v>1</v>
      </c>
      <c r="L10314" s="65">
        <v>432</v>
      </c>
      <c r="M10314" s="65" t="s">
        <v>424</v>
      </c>
    </row>
    <row r="10315" spans="1:13" ht="12.75" customHeight="1">
      <c r="A10315" s="65" t="str">
        <f>IF(ROW()=1,"KEY",IF(ISNA(VLOOKUP(B10315,車名対応マスタ!B:D,3,FALSE)),"",IF(VLOOKUP(B10315,車名対応マスタ!B:D,3,FALSE)="","",$D10315&amp;" "&amp;IF($G10315="9","J","O")&amp;" "&amp;$I10315&amp;" "&amp;IF($I10315&lt;=TEXT(★完成資料!$A$1,"yyyymm"),TEXT(★完成資料!$A$1,"yyyymm"),"999999")&amp; " " &amp; LEFT(F10315 &amp; "          ",10))))</f>
        <v xml:space="preserve">T O 202205 yyyy00 EV        </v>
      </c>
      <c r="B10315" s="68" t="s">
        <v>268</v>
      </c>
      <c r="C10315" s="68" t="s">
        <v>442</v>
      </c>
      <c r="D10315" s="68" t="s">
        <v>287</v>
      </c>
      <c r="E10315" s="68" t="s">
        <v>531</v>
      </c>
      <c r="F10315" s="68" t="s">
        <v>230</v>
      </c>
      <c r="G10315" s="68" t="s">
        <v>77</v>
      </c>
      <c r="H10315" s="68" t="s">
        <v>273</v>
      </c>
      <c r="I10315" s="68" t="s">
        <v>647</v>
      </c>
      <c r="J10315" s="65">
        <v>2</v>
      </c>
      <c r="L10315" s="65">
        <v>432</v>
      </c>
      <c r="M10315" s="65" t="s">
        <v>424</v>
      </c>
    </row>
    <row r="10316" spans="1:13" ht="12.75" customHeight="1">
      <c r="A10316" s="65" t="str">
        <f>IF(ROW()=1,"KEY",IF(ISNA(VLOOKUP(B10316,車名対応マスタ!B:D,3,FALSE)),"",IF(VLOOKUP(B10316,車名対応マスタ!B:D,3,FALSE)="","",$D10316&amp;" "&amp;IF($G10316="9","J","O")&amp;" "&amp;$I10316&amp;" "&amp;IF($I10316&lt;=TEXT(★完成資料!$A$1,"yyyymm"),TEXT(★完成資料!$A$1,"yyyymm"),"999999")&amp; " " &amp; LEFT(F10316 &amp; "          ",10))))</f>
        <v xml:space="preserve">T O 202206 yyyy00 EV        </v>
      </c>
      <c r="B10316" s="68" t="s">
        <v>268</v>
      </c>
      <c r="C10316" s="68" t="s">
        <v>442</v>
      </c>
      <c r="D10316" s="68" t="s">
        <v>287</v>
      </c>
      <c r="E10316" s="68" t="s">
        <v>531</v>
      </c>
      <c r="F10316" s="68" t="s">
        <v>230</v>
      </c>
      <c r="G10316" s="68" t="s">
        <v>77</v>
      </c>
      <c r="H10316" s="68" t="s">
        <v>273</v>
      </c>
      <c r="I10316" s="68" t="s">
        <v>652</v>
      </c>
      <c r="J10316" s="65">
        <v>1</v>
      </c>
      <c r="K10316" s="65">
        <v>0</v>
      </c>
      <c r="L10316" s="65">
        <v>432</v>
      </c>
      <c r="M10316" s="65" t="s">
        <v>424</v>
      </c>
    </row>
    <row r="10317" spans="1:13" ht="12.75" customHeight="1">
      <c r="A10317" s="65" t="str">
        <f>IF(ROW()=1,"KEY",IF(ISNA(VLOOKUP(B10317,車名対応マスタ!B:D,3,FALSE)),"",IF(VLOOKUP(B10317,車名対応マスタ!B:D,3,FALSE)="","",$D10317&amp;" "&amp;IF($G10317="9","J","O")&amp;" "&amp;$I10317&amp;" "&amp;IF($I10317&lt;=TEXT(★完成資料!$A$1,"yyyymm"),TEXT(★完成資料!$A$1,"yyyymm"),"999999")&amp; " " &amp; LEFT(F10317 &amp; "          ",10))))</f>
        <v xml:space="preserve">T O 202207 yyyy00 EV        </v>
      </c>
      <c r="B10317" s="68" t="s">
        <v>268</v>
      </c>
      <c r="C10317" s="68" t="s">
        <v>442</v>
      </c>
      <c r="D10317" s="68" t="s">
        <v>287</v>
      </c>
      <c r="E10317" s="68" t="s">
        <v>531</v>
      </c>
      <c r="F10317" s="68" t="s">
        <v>230</v>
      </c>
      <c r="G10317" s="68" t="s">
        <v>77</v>
      </c>
      <c r="H10317" s="68" t="s">
        <v>273</v>
      </c>
      <c r="I10317" s="68" t="s">
        <v>655</v>
      </c>
      <c r="J10317" s="65">
        <v>0</v>
      </c>
      <c r="K10317" s="65">
        <v>1</v>
      </c>
      <c r="L10317" s="65">
        <v>432</v>
      </c>
      <c r="M10317" s="65" t="s">
        <v>424</v>
      </c>
    </row>
    <row r="10318" spans="1:13" ht="12.75" customHeight="1">
      <c r="A10318" s="65" t="str">
        <f>IF(ROW()=1,"KEY",IF(ISNA(VLOOKUP(B10318,車名対応マスタ!B:D,3,FALSE)),"",IF(VLOOKUP(B10318,車名対応マスタ!B:D,3,FALSE)="","",$D10318&amp;" "&amp;IF($G10318="9","J","O")&amp;" "&amp;$I10318&amp;" "&amp;IF($I10318&lt;=TEXT(★完成資料!$A$1,"yyyymm"),TEXT(★完成資料!$A$1,"yyyymm"),"999999")&amp; " " &amp; LEFT(F10318 &amp; "          ",10))))</f>
        <v xml:space="preserve">T O 202208 yyyy00 EV        </v>
      </c>
      <c r="B10318" s="68" t="s">
        <v>268</v>
      </c>
      <c r="C10318" s="68" t="s">
        <v>442</v>
      </c>
      <c r="D10318" s="68" t="s">
        <v>287</v>
      </c>
      <c r="E10318" s="68" t="s">
        <v>531</v>
      </c>
      <c r="F10318" s="68" t="s">
        <v>230</v>
      </c>
      <c r="G10318" s="68" t="s">
        <v>77</v>
      </c>
      <c r="H10318" s="68" t="s">
        <v>273</v>
      </c>
      <c r="I10318" s="68" t="s">
        <v>656</v>
      </c>
      <c r="K10318" s="65">
        <v>1</v>
      </c>
      <c r="L10318" s="65">
        <v>432</v>
      </c>
      <c r="M10318" s="65" t="s">
        <v>424</v>
      </c>
    </row>
    <row r="10319" spans="1:13" ht="12.75" customHeight="1">
      <c r="A10319" s="65" t="str">
        <f>IF(ROW()=1,"KEY",IF(ISNA(VLOOKUP(B10319,車名対応マスタ!B:D,3,FALSE)),"",IF(VLOOKUP(B10319,車名対応マスタ!B:D,3,FALSE)="","",$D10319&amp;" "&amp;IF($G10319="9","J","O")&amp;" "&amp;$I10319&amp;" "&amp;IF($I10319&lt;=TEXT(★完成資料!$A$1,"yyyymm"),TEXT(★完成資料!$A$1,"yyyymm"),"999999")&amp; " " &amp; LEFT(F10319 &amp; "          ",10))))</f>
        <v xml:space="preserve">T O 202209 yyyy00 EV        </v>
      </c>
      <c r="B10319" s="68" t="s">
        <v>268</v>
      </c>
      <c r="C10319" s="68" t="s">
        <v>442</v>
      </c>
      <c r="D10319" s="68" t="s">
        <v>287</v>
      </c>
      <c r="E10319" s="68" t="s">
        <v>531</v>
      </c>
      <c r="F10319" s="68" t="s">
        <v>230</v>
      </c>
      <c r="G10319" s="68" t="s">
        <v>77</v>
      </c>
      <c r="H10319" s="68" t="s">
        <v>273</v>
      </c>
      <c r="I10319" s="68" t="s">
        <v>657</v>
      </c>
      <c r="J10319" s="65">
        <v>1</v>
      </c>
      <c r="L10319" s="65">
        <v>432</v>
      </c>
      <c r="M10319" s="65" t="s">
        <v>424</v>
      </c>
    </row>
    <row r="10320" spans="1:13" ht="12.75" customHeight="1">
      <c r="A10320" s="65" t="str">
        <f>IF(ROW()=1,"KEY",IF(ISNA(VLOOKUP(B10320,車名対応マスタ!B:D,3,FALSE)),"",IF(VLOOKUP(B10320,車名対応マスタ!B:D,3,FALSE)="","",$D10320&amp;" "&amp;IF($G10320="9","J","O")&amp;" "&amp;$I10320&amp;" "&amp;IF($I10320&lt;=TEXT(★完成資料!$A$1,"yyyymm"),TEXT(★完成資料!$A$1,"yyyymm"),"999999")&amp; " " &amp; LEFT(F10320 &amp; "          ",10))))</f>
        <v xml:space="preserve">T O 202210 yyyy00 EV        </v>
      </c>
      <c r="B10320" s="68" t="s">
        <v>268</v>
      </c>
      <c r="C10320" s="68" t="s">
        <v>442</v>
      </c>
      <c r="D10320" s="68" t="s">
        <v>287</v>
      </c>
      <c r="E10320" s="68" t="s">
        <v>531</v>
      </c>
      <c r="F10320" s="68" t="s">
        <v>230</v>
      </c>
      <c r="G10320" s="68" t="s">
        <v>77</v>
      </c>
      <c r="H10320" s="68" t="s">
        <v>273</v>
      </c>
      <c r="I10320" s="68" t="s">
        <v>663</v>
      </c>
      <c r="K10320" s="65">
        <v>2</v>
      </c>
      <c r="L10320" s="65">
        <v>432</v>
      </c>
      <c r="M10320" s="65" t="s">
        <v>424</v>
      </c>
    </row>
    <row r="10321" spans="1:13" ht="12.75" customHeight="1">
      <c r="A10321" s="65" t="str">
        <f>IF(ROW()=1,"KEY",IF(ISNA(VLOOKUP(B10321,車名対応マスタ!B:D,3,FALSE)),"",IF(VLOOKUP(B10321,車名対応マスタ!B:D,3,FALSE)="","",$D10321&amp;" "&amp;IF($G10321="9","J","O")&amp;" "&amp;$I10321&amp;" "&amp;IF($I10321&lt;=TEXT(★完成資料!$A$1,"yyyymm"),TEXT(★完成資料!$A$1,"yyyymm"),"999999")&amp; " " &amp; LEFT(F10321 &amp; "          ",10))))</f>
        <v xml:space="preserve">T J 202201 yyyy00 HV        </v>
      </c>
      <c r="B10321" s="68" t="s">
        <v>341</v>
      </c>
      <c r="C10321" s="68" t="s">
        <v>537</v>
      </c>
      <c r="D10321" s="68" t="s">
        <v>287</v>
      </c>
      <c r="E10321" s="68" t="s">
        <v>531</v>
      </c>
      <c r="F10321" s="68" t="s">
        <v>360</v>
      </c>
      <c r="G10321" s="68" t="s">
        <v>82</v>
      </c>
      <c r="H10321" s="68" t="s">
        <v>403</v>
      </c>
      <c r="I10321" s="68" t="s">
        <v>639</v>
      </c>
      <c r="J10321" s="65">
        <v>1269</v>
      </c>
      <c r="K10321" s="65">
        <v>3613</v>
      </c>
      <c r="L10321" s="65">
        <v>930</v>
      </c>
      <c r="M10321" s="65" t="s">
        <v>249</v>
      </c>
    </row>
    <row r="10322" spans="1:13" ht="12.75" customHeight="1">
      <c r="A10322" s="65" t="str">
        <f>IF(ROW()=1,"KEY",IF(ISNA(VLOOKUP(B10322,車名対応マスタ!B:D,3,FALSE)),"",IF(VLOOKUP(B10322,車名対応マスタ!B:D,3,FALSE)="","",$D10322&amp;" "&amp;IF($G10322="9","J","O")&amp;" "&amp;$I10322&amp;" "&amp;IF($I10322&lt;=TEXT(★完成資料!$A$1,"yyyymm"),TEXT(★完成資料!$A$1,"yyyymm"),"999999")&amp; " " &amp; LEFT(F10322 &amp; "          ",10))))</f>
        <v xml:space="preserve">T J 202202 yyyy00 HV        </v>
      </c>
      <c r="B10322" s="68" t="s">
        <v>341</v>
      </c>
      <c r="C10322" s="68" t="s">
        <v>537</v>
      </c>
      <c r="D10322" s="68" t="s">
        <v>287</v>
      </c>
      <c r="E10322" s="68" t="s">
        <v>531</v>
      </c>
      <c r="F10322" s="68" t="s">
        <v>360</v>
      </c>
      <c r="G10322" s="68" t="s">
        <v>82</v>
      </c>
      <c r="H10322" s="68" t="s">
        <v>403</v>
      </c>
      <c r="I10322" s="68" t="s">
        <v>640</v>
      </c>
      <c r="J10322" s="65">
        <v>1273</v>
      </c>
      <c r="K10322" s="65">
        <v>2679</v>
      </c>
      <c r="L10322" s="65">
        <v>930</v>
      </c>
      <c r="M10322" s="65" t="s">
        <v>249</v>
      </c>
    </row>
    <row r="10323" spans="1:13" ht="12.75" customHeight="1">
      <c r="A10323" s="65" t="str">
        <f>IF(ROW()=1,"KEY",IF(ISNA(VLOOKUP(B10323,車名対応マスタ!B:D,3,FALSE)),"",IF(VLOOKUP(B10323,車名対応マスタ!B:D,3,FALSE)="","",$D10323&amp;" "&amp;IF($G10323="9","J","O")&amp;" "&amp;$I10323&amp;" "&amp;IF($I10323&lt;=TEXT(★完成資料!$A$1,"yyyymm"),TEXT(★完成資料!$A$1,"yyyymm"),"999999")&amp; " " &amp; LEFT(F10323 &amp; "          ",10))))</f>
        <v xml:space="preserve">T J 202203 yyyy00 HV        </v>
      </c>
      <c r="B10323" s="68" t="s">
        <v>341</v>
      </c>
      <c r="C10323" s="68" t="s">
        <v>537</v>
      </c>
      <c r="D10323" s="68" t="s">
        <v>287</v>
      </c>
      <c r="E10323" s="68" t="s">
        <v>531</v>
      </c>
      <c r="F10323" s="68" t="s">
        <v>360</v>
      </c>
      <c r="G10323" s="68" t="s">
        <v>82</v>
      </c>
      <c r="H10323" s="68" t="s">
        <v>403</v>
      </c>
      <c r="I10323" s="68" t="s">
        <v>641</v>
      </c>
      <c r="J10323" s="65">
        <v>3342</v>
      </c>
      <c r="K10323" s="65">
        <v>3605</v>
      </c>
      <c r="L10323" s="65">
        <v>930</v>
      </c>
      <c r="M10323" s="65" t="s">
        <v>249</v>
      </c>
    </row>
    <row r="10324" spans="1:13" ht="12.75" customHeight="1">
      <c r="A10324" s="65" t="str">
        <f>IF(ROW()=1,"KEY",IF(ISNA(VLOOKUP(B10324,車名対応マスタ!B:D,3,FALSE)),"",IF(VLOOKUP(B10324,車名対応マスタ!B:D,3,FALSE)="","",$D10324&amp;" "&amp;IF($G10324="9","J","O")&amp;" "&amp;$I10324&amp;" "&amp;IF($I10324&lt;=TEXT(★完成資料!$A$1,"yyyymm"),TEXT(★完成資料!$A$1,"yyyymm"),"999999")&amp; " " &amp; LEFT(F10324 &amp; "          ",10))))</f>
        <v xml:space="preserve">T J 202204 yyyy00 HV        </v>
      </c>
      <c r="B10324" s="68" t="s">
        <v>341</v>
      </c>
      <c r="C10324" s="68" t="s">
        <v>537</v>
      </c>
      <c r="D10324" s="68" t="s">
        <v>287</v>
      </c>
      <c r="E10324" s="68" t="s">
        <v>531</v>
      </c>
      <c r="F10324" s="68" t="s">
        <v>360</v>
      </c>
      <c r="G10324" s="68" t="s">
        <v>82</v>
      </c>
      <c r="H10324" s="68" t="s">
        <v>403</v>
      </c>
      <c r="I10324" s="68" t="s">
        <v>642</v>
      </c>
      <c r="J10324" s="65">
        <v>1576</v>
      </c>
      <c r="K10324" s="65">
        <v>2673</v>
      </c>
      <c r="L10324" s="65">
        <v>930</v>
      </c>
      <c r="M10324" s="65" t="s">
        <v>249</v>
      </c>
    </row>
    <row r="10325" spans="1:13" ht="12.75" customHeight="1">
      <c r="A10325" s="65" t="str">
        <f>IF(ROW()=1,"KEY",IF(ISNA(VLOOKUP(B10325,車名対応マスタ!B:D,3,FALSE)),"",IF(VLOOKUP(B10325,車名対応マスタ!B:D,3,FALSE)="","",$D10325&amp;" "&amp;IF($G10325="9","J","O")&amp;" "&amp;$I10325&amp;" "&amp;IF($I10325&lt;=TEXT(★完成資料!$A$1,"yyyymm"),TEXT(★完成資料!$A$1,"yyyymm"),"999999")&amp; " " &amp; LEFT(F10325 &amp; "          ",10))))</f>
        <v xml:space="preserve">T J 202205 yyyy00 HV        </v>
      </c>
      <c r="B10325" s="68" t="s">
        <v>341</v>
      </c>
      <c r="C10325" s="68" t="s">
        <v>537</v>
      </c>
      <c r="D10325" s="68" t="s">
        <v>287</v>
      </c>
      <c r="E10325" s="68" t="s">
        <v>531</v>
      </c>
      <c r="F10325" s="68" t="s">
        <v>360</v>
      </c>
      <c r="G10325" s="68" t="s">
        <v>82</v>
      </c>
      <c r="H10325" s="68" t="s">
        <v>403</v>
      </c>
      <c r="I10325" s="68" t="s">
        <v>647</v>
      </c>
      <c r="J10325" s="65">
        <v>1041</v>
      </c>
      <c r="K10325" s="65">
        <v>3036</v>
      </c>
      <c r="L10325" s="65">
        <v>930</v>
      </c>
      <c r="M10325" s="65" t="s">
        <v>249</v>
      </c>
    </row>
    <row r="10326" spans="1:13" ht="12.75" customHeight="1">
      <c r="A10326" s="65" t="str">
        <f>IF(ROW()=1,"KEY",IF(ISNA(VLOOKUP(B10326,車名対応マスタ!B:D,3,FALSE)),"",IF(VLOOKUP(B10326,車名対応マスタ!B:D,3,FALSE)="","",$D10326&amp;" "&amp;IF($G10326="9","J","O")&amp;" "&amp;$I10326&amp;" "&amp;IF($I10326&lt;=TEXT(★完成資料!$A$1,"yyyymm"),TEXT(★完成資料!$A$1,"yyyymm"),"999999")&amp; " " &amp; LEFT(F10326 &amp; "          ",10))))</f>
        <v xml:space="preserve">T J 202206 yyyy00 HV        </v>
      </c>
      <c r="B10326" s="68" t="s">
        <v>341</v>
      </c>
      <c r="C10326" s="68" t="s">
        <v>537</v>
      </c>
      <c r="D10326" s="68" t="s">
        <v>287</v>
      </c>
      <c r="E10326" s="68" t="s">
        <v>531</v>
      </c>
      <c r="F10326" s="68" t="s">
        <v>360</v>
      </c>
      <c r="G10326" s="68" t="s">
        <v>82</v>
      </c>
      <c r="H10326" s="68" t="s">
        <v>403</v>
      </c>
      <c r="I10326" s="68" t="s">
        <v>652</v>
      </c>
      <c r="J10326" s="65">
        <v>1134</v>
      </c>
      <c r="K10326" s="65">
        <v>3088</v>
      </c>
      <c r="L10326" s="65">
        <v>930</v>
      </c>
      <c r="M10326" s="65" t="s">
        <v>249</v>
      </c>
    </row>
    <row r="10327" spans="1:13" ht="12.75" customHeight="1">
      <c r="A10327" s="65" t="str">
        <f>IF(ROW()=1,"KEY",IF(ISNA(VLOOKUP(B10327,車名対応マスタ!B:D,3,FALSE)),"",IF(VLOOKUP(B10327,車名対応マスタ!B:D,3,FALSE)="","",$D10327&amp;" "&amp;IF($G10327="9","J","O")&amp;" "&amp;$I10327&amp;" "&amp;IF($I10327&lt;=TEXT(★完成資料!$A$1,"yyyymm"),TEXT(★完成資料!$A$1,"yyyymm"),"999999")&amp; " " &amp; LEFT(F10327 &amp; "          ",10))))</f>
        <v xml:space="preserve">T J 202207 yyyy00 HV        </v>
      </c>
      <c r="B10327" s="68" t="s">
        <v>341</v>
      </c>
      <c r="C10327" s="68" t="s">
        <v>537</v>
      </c>
      <c r="D10327" s="68" t="s">
        <v>287</v>
      </c>
      <c r="E10327" s="68" t="s">
        <v>531</v>
      </c>
      <c r="F10327" s="68" t="s">
        <v>360</v>
      </c>
      <c r="G10327" s="68" t="s">
        <v>82</v>
      </c>
      <c r="H10327" s="68" t="s">
        <v>403</v>
      </c>
      <c r="I10327" s="68" t="s">
        <v>655</v>
      </c>
      <c r="J10327" s="65">
        <v>580</v>
      </c>
      <c r="K10327" s="65">
        <v>3582</v>
      </c>
      <c r="L10327" s="65">
        <v>930</v>
      </c>
      <c r="M10327" s="65" t="s">
        <v>249</v>
      </c>
    </row>
    <row r="10328" spans="1:13" ht="12.75" customHeight="1">
      <c r="A10328" s="65" t="str">
        <f>IF(ROW()=1,"KEY",IF(ISNA(VLOOKUP(B10328,車名対応マスタ!B:D,3,FALSE)),"",IF(VLOOKUP(B10328,車名対応マスタ!B:D,3,FALSE)="","",$D10328&amp;" "&amp;IF($G10328="9","J","O")&amp;" "&amp;$I10328&amp;" "&amp;IF($I10328&lt;=TEXT(★完成資料!$A$1,"yyyymm"),TEXT(★完成資料!$A$1,"yyyymm"),"999999")&amp; " " &amp; LEFT(F10328 &amp; "          ",10))))</f>
        <v xml:space="preserve">T J 202208 yyyy00 HV        </v>
      </c>
      <c r="B10328" s="68" t="s">
        <v>341</v>
      </c>
      <c r="C10328" s="68" t="s">
        <v>537</v>
      </c>
      <c r="D10328" s="68" t="s">
        <v>287</v>
      </c>
      <c r="E10328" s="68" t="s">
        <v>531</v>
      </c>
      <c r="F10328" s="68" t="s">
        <v>360</v>
      </c>
      <c r="G10328" s="68" t="s">
        <v>82</v>
      </c>
      <c r="H10328" s="68" t="s">
        <v>403</v>
      </c>
      <c r="I10328" s="68" t="s">
        <v>656</v>
      </c>
      <c r="J10328" s="65">
        <v>1273</v>
      </c>
      <c r="K10328" s="65">
        <v>3079</v>
      </c>
      <c r="L10328" s="65">
        <v>930</v>
      </c>
      <c r="M10328" s="65" t="s">
        <v>249</v>
      </c>
    </row>
    <row r="10329" spans="1:13" ht="12.75" customHeight="1">
      <c r="A10329" s="65" t="str">
        <f>IF(ROW()=1,"KEY",IF(ISNA(VLOOKUP(B10329,車名対応マスタ!B:D,3,FALSE)),"",IF(VLOOKUP(B10329,車名対応マスタ!B:D,3,FALSE)="","",$D10329&amp;" "&amp;IF($G10329="9","J","O")&amp;" "&amp;$I10329&amp;" "&amp;IF($I10329&lt;=TEXT(★完成資料!$A$1,"yyyymm"),TEXT(★完成資料!$A$1,"yyyymm"),"999999")&amp; " " &amp; LEFT(F10329 &amp; "          ",10))))</f>
        <v xml:space="preserve">T J 202209 yyyy00 HV        </v>
      </c>
      <c r="B10329" s="68" t="s">
        <v>341</v>
      </c>
      <c r="C10329" s="68" t="s">
        <v>537</v>
      </c>
      <c r="D10329" s="68" t="s">
        <v>287</v>
      </c>
      <c r="E10329" s="68" t="s">
        <v>531</v>
      </c>
      <c r="F10329" s="68" t="s">
        <v>360</v>
      </c>
      <c r="G10329" s="68" t="s">
        <v>82</v>
      </c>
      <c r="H10329" s="68" t="s">
        <v>403</v>
      </c>
      <c r="I10329" s="68" t="s">
        <v>657</v>
      </c>
      <c r="J10329" s="65">
        <v>1016</v>
      </c>
      <c r="K10329" s="65">
        <v>2320</v>
      </c>
      <c r="L10329" s="65">
        <v>930</v>
      </c>
      <c r="M10329" s="65" t="s">
        <v>249</v>
      </c>
    </row>
    <row r="10330" spans="1:13" ht="12.75" customHeight="1">
      <c r="A10330" s="65" t="str">
        <f>IF(ROW()=1,"KEY",IF(ISNA(VLOOKUP(B10330,車名対応マスタ!B:D,3,FALSE)),"",IF(VLOOKUP(B10330,車名対応マスタ!B:D,3,FALSE)="","",$D10330&amp;" "&amp;IF($G10330="9","J","O")&amp;" "&amp;$I10330&amp;" "&amp;IF($I10330&lt;=TEXT(★完成資料!$A$1,"yyyymm"),TEXT(★完成資料!$A$1,"yyyymm"),"999999")&amp; " " &amp; LEFT(F10330 &amp; "          ",10))))</f>
        <v xml:space="preserve">T J 202210 yyyy00 HV        </v>
      </c>
      <c r="B10330" s="68" t="s">
        <v>341</v>
      </c>
      <c r="C10330" s="68" t="s">
        <v>537</v>
      </c>
      <c r="D10330" s="68" t="s">
        <v>287</v>
      </c>
      <c r="E10330" s="68" t="s">
        <v>531</v>
      </c>
      <c r="F10330" s="68" t="s">
        <v>360</v>
      </c>
      <c r="G10330" s="68" t="s">
        <v>82</v>
      </c>
      <c r="H10330" s="68" t="s">
        <v>403</v>
      </c>
      <c r="I10330" s="68" t="s">
        <v>663</v>
      </c>
      <c r="J10330" s="65">
        <v>256</v>
      </c>
      <c r="K10330" s="65">
        <v>1954</v>
      </c>
      <c r="L10330" s="65">
        <v>930</v>
      </c>
      <c r="M10330" s="65" t="s">
        <v>249</v>
      </c>
    </row>
    <row r="10331" spans="1:13" ht="12.75" customHeight="1">
      <c r="A10331" s="65" t="str">
        <f>IF(ROW()=1,"KEY",IF(ISNA(VLOOKUP(B10331,車名対応マスタ!B:D,3,FALSE)),"",IF(VLOOKUP(B10331,車名対応マスタ!B:D,3,FALSE)="","",$D10331&amp;" "&amp;IF($G10331="9","J","O")&amp;" "&amp;$I10331&amp;" "&amp;IF($I10331&lt;=TEXT(★完成資料!$A$1,"yyyymm"),TEXT(★完成資料!$A$1,"yyyymm"),"999999")&amp; " " &amp; LEFT(F10331 &amp; "          ",10))))</f>
        <v xml:space="preserve">T O 202201 yyyy00 EV        </v>
      </c>
      <c r="B10331" s="68" t="s">
        <v>544</v>
      </c>
      <c r="C10331" s="68" t="s">
        <v>545</v>
      </c>
      <c r="D10331" s="68" t="s">
        <v>287</v>
      </c>
      <c r="E10331" s="68" t="s">
        <v>531</v>
      </c>
      <c r="F10331" s="68" t="s">
        <v>230</v>
      </c>
      <c r="G10331" s="68" t="s">
        <v>77</v>
      </c>
      <c r="H10331" s="68" t="s">
        <v>273</v>
      </c>
      <c r="I10331" s="68" t="s">
        <v>639</v>
      </c>
      <c r="J10331" s="65">
        <v>42</v>
      </c>
      <c r="L10331" s="65">
        <v>427</v>
      </c>
      <c r="M10331" s="65" t="s">
        <v>376</v>
      </c>
    </row>
    <row r="10332" spans="1:13" ht="12.75" customHeight="1">
      <c r="A10332" s="65" t="str">
        <f>IF(ROW()=1,"KEY",IF(ISNA(VLOOKUP(B10332,車名対応マスタ!B:D,3,FALSE)),"",IF(VLOOKUP(B10332,車名対応マスタ!B:D,3,FALSE)="","",$D10332&amp;" "&amp;IF($G10332="9","J","O")&amp;" "&amp;$I10332&amp;" "&amp;IF($I10332&lt;=TEXT(★完成資料!$A$1,"yyyymm"),TEXT(★完成資料!$A$1,"yyyymm"),"999999")&amp; " " &amp; LEFT(F10332 &amp; "          ",10))))</f>
        <v xml:space="preserve">T O 202202 yyyy00 EV        </v>
      </c>
      <c r="B10332" s="68" t="s">
        <v>544</v>
      </c>
      <c r="C10332" s="68" t="s">
        <v>545</v>
      </c>
      <c r="D10332" s="68" t="s">
        <v>287</v>
      </c>
      <c r="E10332" s="68" t="s">
        <v>531</v>
      </c>
      <c r="F10332" s="68" t="s">
        <v>230</v>
      </c>
      <c r="G10332" s="68" t="s">
        <v>77</v>
      </c>
      <c r="H10332" s="68" t="s">
        <v>273</v>
      </c>
      <c r="I10332" s="68" t="s">
        <v>640</v>
      </c>
      <c r="J10332" s="65">
        <v>8</v>
      </c>
      <c r="L10332" s="65">
        <v>427</v>
      </c>
      <c r="M10332" s="65" t="s">
        <v>376</v>
      </c>
    </row>
    <row r="10333" spans="1:13" ht="12.75" customHeight="1">
      <c r="A10333" s="65" t="str">
        <f>IF(ROW()=1,"KEY",IF(ISNA(VLOOKUP(B10333,車名対応マスタ!B:D,3,FALSE)),"",IF(VLOOKUP(B10333,車名対応マスタ!B:D,3,FALSE)="","",$D10333&amp;" "&amp;IF($G10333="9","J","O")&amp;" "&amp;$I10333&amp;" "&amp;IF($I10333&lt;=TEXT(★完成資料!$A$1,"yyyymm"),TEXT(★完成資料!$A$1,"yyyymm"),"999999")&amp; " " &amp; LEFT(F10333 &amp; "          ",10))))</f>
        <v xml:space="preserve">T O 202203 yyyy00 EV        </v>
      </c>
      <c r="B10333" s="68" t="s">
        <v>544</v>
      </c>
      <c r="C10333" s="68" t="s">
        <v>545</v>
      </c>
      <c r="D10333" s="68" t="s">
        <v>287</v>
      </c>
      <c r="E10333" s="68" t="s">
        <v>531</v>
      </c>
      <c r="F10333" s="68" t="s">
        <v>230</v>
      </c>
      <c r="G10333" s="68" t="s">
        <v>77</v>
      </c>
      <c r="H10333" s="68" t="s">
        <v>273</v>
      </c>
      <c r="I10333" s="68" t="s">
        <v>641</v>
      </c>
      <c r="J10333" s="65">
        <v>2</v>
      </c>
      <c r="L10333" s="65">
        <v>427</v>
      </c>
      <c r="M10333" s="65" t="s">
        <v>376</v>
      </c>
    </row>
    <row r="10334" spans="1:13" ht="12.75" customHeight="1">
      <c r="A10334" s="65" t="str">
        <f>IF(ROW()=1,"KEY",IF(ISNA(VLOOKUP(B10334,車名対応マスタ!B:D,3,FALSE)),"",IF(VLOOKUP(B10334,車名対応マスタ!B:D,3,FALSE)="","",$D10334&amp;" "&amp;IF($G10334="9","J","O")&amp;" "&amp;$I10334&amp;" "&amp;IF($I10334&lt;=TEXT(★完成資料!$A$1,"yyyymm"),TEXT(★完成資料!$A$1,"yyyymm"),"999999")&amp; " " &amp; LEFT(F10334 &amp; "          ",10))))</f>
        <v xml:space="preserve">T O 202204 yyyy00 EV        </v>
      </c>
      <c r="B10334" s="68" t="s">
        <v>544</v>
      </c>
      <c r="C10334" s="68" t="s">
        <v>545</v>
      </c>
      <c r="D10334" s="68" t="s">
        <v>287</v>
      </c>
      <c r="E10334" s="68" t="s">
        <v>531</v>
      </c>
      <c r="F10334" s="68" t="s">
        <v>230</v>
      </c>
      <c r="G10334" s="68" t="s">
        <v>77</v>
      </c>
      <c r="H10334" s="68" t="s">
        <v>273</v>
      </c>
      <c r="I10334" s="68" t="s">
        <v>642</v>
      </c>
      <c r="J10334" s="65">
        <v>3</v>
      </c>
      <c r="K10334" s="65">
        <v>22</v>
      </c>
      <c r="L10334" s="65">
        <v>427</v>
      </c>
      <c r="M10334" s="65" t="s">
        <v>376</v>
      </c>
    </row>
    <row r="10335" spans="1:13" ht="12.75" customHeight="1">
      <c r="A10335" s="65" t="str">
        <f>IF(ROW()=1,"KEY",IF(ISNA(VLOOKUP(B10335,車名対応マスタ!B:D,3,FALSE)),"",IF(VLOOKUP(B10335,車名対応マスタ!B:D,3,FALSE)="","",$D10335&amp;" "&amp;IF($G10335="9","J","O")&amp;" "&amp;$I10335&amp;" "&amp;IF($I10335&lt;=TEXT(★完成資料!$A$1,"yyyymm"),TEXT(★完成資料!$A$1,"yyyymm"),"999999")&amp; " " &amp; LEFT(F10335 &amp; "          ",10))))</f>
        <v xml:space="preserve">T O 202205 yyyy00 EV        </v>
      </c>
      <c r="B10335" s="68" t="s">
        <v>544</v>
      </c>
      <c r="C10335" s="68" t="s">
        <v>545</v>
      </c>
      <c r="D10335" s="68" t="s">
        <v>287</v>
      </c>
      <c r="E10335" s="68" t="s">
        <v>531</v>
      </c>
      <c r="F10335" s="68" t="s">
        <v>230</v>
      </c>
      <c r="G10335" s="68" t="s">
        <v>77</v>
      </c>
      <c r="H10335" s="68" t="s">
        <v>273</v>
      </c>
      <c r="I10335" s="68" t="s">
        <v>647</v>
      </c>
      <c r="J10335" s="65">
        <v>2</v>
      </c>
      <c r="K10335" s="65">
        <v>8</v>
      </c>
      <c r="L10335" s="65">
        <v>427</v>
      </c>
      <c r="M10335" s="65" t="s">
        <v>376</v>
      </c>
    </row>
    <row r="10336" spans="1:13" ht="12.75" customHeight="1">
      <c r="A10336" s="65" t="str">
        <f>IF(ROW()=1,"KEY",IF(ISNA(VLOOKUP(B10336,車名対応マスタ!B:D,3,FALSE)),"",IF(VLOOKUP(B10336,車名対応マスタ!B:D,3,FALSE)="","",$D10336&amp;" "&amp;IF($G10336="9","J","O")&amp;" "&amp;$I10336&amp;" "&amp;IF($I10336&lt;=TEXT(★完成資料!$A$1,"yyyymm"),TEXT(★完成資料!$A$1,"yyyymm"),"999999")&amp; " " &amp; LEFT(F10336 &amp; "          ",10))))</f>
        <v xml:space="preserve">T O 202206 yyyy00 EV        </v>
      </c>
      <c r="B10336" s="68" t="s">
        <v>544</v>
      </c>
      <c r="C10336" s="68" t="s">
        <v>545</v>
      </c>
      <c r="D10336" s="68" t="s">
        <v>287</v>
      </c>
      <c r="E10336" s="68" t="s">
        <v>531</v>
      </c>
      <c r="F10336" s="68" t="s">
        <v>230</v>
      </c>
      <c r="G10336" s="68" t="s">
        <v>77</v>
      </c>
      <c r="H10336" s="68" t="s">
        <v>273</v>
      </c>
      <c r="I10336" s="68" t="s">
        <v>652</v>
      </c>
      <c r="J10336" s="65">
        <v>3</v>
      </c>
      <c r="K10336" s="65">
        <v>3</v>
      </c>
      <c r="L10336" s="65">
        <v>427</v>
      </c>
      <c r="M10336" s="65" t="s">
        <v>376</v>
      </c>
    </row>
    <row r="10337" spans="1:13" ht="12.75" customHeight="1">
      <c r="A10337" s="65" t="str">
        <f>IF(ROW()=1,"KEY",IF(ISNA(VLOOKUP(B10337,車名対応マスタ!B:D,3,FALSE)),"",IF(VLOOKUP(B10337,車名対応マスタ!B:D,3,FALSE)="","",$D10337&amp;" "&amp;IF($G10337="9","J","O")&amp;" "&amp;$I10337&amp;" "&amp;IF($I10337&lt;=TEXT(★完成資料!$A$1,"yyyymm"),TEXT(★完成資料!$A$1,"yyyymm"),"999999")&amp; " " &amp; LEFT(F10337 &amp; "          ",10))))</f>
        <v xml:space="preserve">T O 202207 yyyy00 EV        </v>
      </c>
      <c r="B10337" s="68" t="s">
        <v>544</v>
      </c>
      <c r="C10337" s="68" t="s">
        <v>545</v>
      </c>
      <c r="D10337" s="68" t="s">
        <v>287</v>
      </c>
      <c r="E10337" s="68" t="s">
        <v>531</v>
      </c>
      <c r="F10337" s="68" t="s">
        <v>230</v>
      </c>
      <c r="G10337" s="68" t="s">
        <v>77</v>
      </c>
      <c r="H10337" s="68" t="s">
        <v>273</v>
      </c>
      <c r="I10337" s="68" t="s">
        <v>655</v>
      </c>
      <c r="J10337" s="65">
        <v>3</v>
      </c>
      <c r="K10337" s="65">
        <v>1</v>
      </c>
      <c r="L10337" s="65">
        <v>427</v>
      </c>
      <c r="M10337" s="65" t="s">
        <v>376</v>
      </c>
    </row>
    <row r="10338" spans="1:13" ht="12.75" customHeight="1">
      <c r="A10338" s="65" t="str">
        <f>IF(ROW()=1,"KEY",IF(ISNA(VLOOKUP(B10338,車名対応マスタ!B:D,3,FALSE)),"",IF(VLOOKUP(B10338,車名対応マスタ!B:D,3,FALSE)="","",$D10338&amp;" "&amp;IF($G10338="9","J","O")&amp;" "&amp;$I10338&amp;" "&amp;IF($I10338&lt;=TEXT(★完成資料!$A$1,"yyyymm"),TEXT(★完成資料!$A$1,"yyyymm"),"999999")&amp; " " &amp; LEFT(F10338 &amp; "          ",10))))</f>
        <v xml:space="preserve">T O 202208 yyyy00 EV        </v>
      </c>
      <c r="B10338" s="68" t="s">
        <v>544</v>
      </c>
      <c r="C10338" s="68" t="s">
        <v>545</v>
      </c>
      <c r="D10338" s="68" t="s">
        <v>287</v>
      </c>
      <c r="E10338" s="68" t="s">
        <v>531</v>
      </c>
      <c r="F10338" s="68" t="s">
        <v>230</v>
      </c>
      <c r="G10338" s="68" t="s">
        <v>77</v>
      </c>
      <c r="H10338" s="68" t="s">
        <v>273</v>
      </c>
      <c r="I10338" s="68" t="s">
        <v>656</v>
      </c>
      <c r="J10338" s="65">
        <v>6</v>
      </c>
      <c r="K10338" s="65">
        <v>7</v>
      </c>
      <c r="L10338" s="65">
        <v>427</v>
      </c>
      <c r="M10338" s="65" t="s">
        <v>376</v>
      </c>
    </row>
    <row r="10339" spans="1:13" ht="12.75" customHeight="1">
      <c r="A10339" s="65" t="str">
        <f>IF(ROW()=1,"KEY",IF(ISNA(VLOOKUP(B10339,車名対応マスタ!B:D,3,FALSE)),"",IF(VLOOKUP(B10339,車名対応マスタ!B:D,3,FALSE)="","",$D10339&amp;" "&amp;IF($G10339="9","J","O")&amp;" "&amp;$I10339&amp;" "&amp;IF($I10339&lt;=TEXT(★完成資料!$A$1,"yyyymm"),TEXT(★完成資料!$A$1,"yyyymm"),"999999")&amp; " " &amp; LEFT(F10339 &amp; "          ",10))))</f>
        <v xml:space="preserve">T O 202209 yyyy00 EV        </v>
      </c>
      <c r="B10339" s="68" t="s">
        <v>544</v>
      </c>
      <c r="C10339" s="68" t="s">
        <v>545</v>
      </c>
      <c r="D10339" s="68" t="s">
        <v>287</v>
      </c>
      <c r="E10339" s="68" t="s">
        <v>531</v>
      </c>
      <c r="F10339" s="68" t="s">
        <v>230</v>
      </c>
      <c r="G10339" s="68" t="s">
        <v>77</v>
      </c>
      <c r="H10339" s="68" t="s">
        <v>273</v>
      </c>
      <c r="I10339" s="68" t="s">
        <v>657</v>
      </c>
      <c r="J10339" s="65">
        <v>20</v>
      </c>
      <c r="K10339" s="65">
        <v>2</v>
      </c>
      <c r="L10339" s="65">
        <v>427</v>
      </c>
      <c r="M10339" s="65" t="s">
        <v>376</v>
      </c>
    </row>
    <row r="10340" spans="1:13" ht="12.75" customHeight="1">
      <c r="A10340" s="65" t="str">
        <f>IF(ROW()=1,"KEY",IF(ISNA(VLOOKUP(B10340,車名対応マスタ!B:D,3,FALSE)),"",IF(VLOOKUP(B10340,車名対応マスタ!B:D,3,FALSE)="","",$D10340&amp;" "&amp;IF($G10340="9","J","O")&amp;" "&amp;$I10340&amp;" "&amp;IF($I10340&lt;=TEXT(★完成資料!$A$1,"yyyymm"),TEXT(★完成資料!$A$1,"yyyymm"),"999999")&amp; " " &amp; LEFT(F10340 &amp; "          ",10))))</f>
        <v xml:space="preserve">T O 202210 yyyy00 EV        </v>
      </c>
      <c r="B10340" s="68" t="s">
        <v>544</v>
      </c>
      <c r="C10340" s="68" t="s">
        <v>545</v>
      </c>
      <c r="D10340" s="68" t="s">
        <v>287</v>
      </c>
      <c r="E10340" s="68" t="s">
        <v>531</v>
      </c>
      <c r="F10340" s="68" t="s">
        <v>230</v>
      </c>
      <c r="G10340" s="68" t="s">
        <v>77</v>
      </c>
      <c r="H10340" s="68" t="s">
        <v>273</v>
      </c>
      <c r="I10340" s="68" t="s">
        <v>663</v>
      </c>
      <c r="J10340" s="65">
        <v>8</v>
      </c>
      <c r="K10340" s="65">
        <v>6</v>
      </c>
      <c r="L10340" s="65">
        <v>427</v>
      </c>
      <c r="M10340" s="65" t="s">
        <v>376</v>
      </c>
    </row>
    <row r="10341" spans="1:13" ht="12.75" customHeight="1">
      <c r="A10341" s="65" t="str">
        <f>IF(ROW()=1,"KEY",IF(ISNA(VLOOKUP(B10341,車名対応マスタ!B:D,3,FALSE)),"",IF(VLOOKUP(B10341,車名対応マスタ!B:D,3,FALSE)="","",$D10341&amp;" "&amp;IF($G10341="9","J","O")&amp;" "&amp;$I10341&amp;" "&amp;IF($I10341&lt;=TEXT(★完成資料!$A$1,"yyyymm"),TEXT(★完成資料!$A$1,"yyyymm"),"999999")&amp; " " &amp; LEFT(F10341 &amp; "          ",10))))</f>
        <v xml:space="preserve">T O 202201 yyyy00 EV        </v>
      </c>
      <c r="B10341" s="68" t="s">
        <v>544</v>
      </c>
      <c r="C10341" s="68" t="s">
        <v>545</v>
      </c>
      <c r="D10341" s="68" t="s">
        <v>287</v>
      </c>
      <c r="E10341" s="68" t="s">
        <v>531</v>
      </c>
      <c r="F10341" s="68" t="s">
        <v>230</v>
      </c>
      <c r="G10341" s="68" t="s">
        <v>77</v>
      </c>
      <c r="H10341" s="68" t="s">
        <v>273</v>
      </c>
      <c r="I10341" s="68" t="s">
        <v>639</v>
      </c>
      <c r="J10341" s="65">
        <v>1</v>
      </c>
      <c r="L10341" s="65">
        <v>410</v>
      </c>
      <c r="M10341" s="65" t="s">
        <v>495</v>
      </c>
    </row>
    <row r="10342" spans="1:13" ht="12.75" customHeight="1">
      <c r="A10342" s="65" t="str">
        <f>IF(ROW()=1,"KEY",IF(ISNA(VLOOKUP(B10342,車名対応マスタ!B:D,3,FALSE)),"",IF(VLOOKUP(B10342,車名対応マスタ!B:D,3,FALSE)="","",$D10342&amp;" "&amp;IF($G10342="9","J","O")&amp;" "&amp;$I10342&amp;" "&amp;IF($I10342&lt;=TEXT(★完成資料!$A$1,"yyyymm"),TEXT(★完成資料!$A$1,"yyyymm"),"999999")&amp; " " &amp; LEFT(F10342 &amp; "          ",10))))</f>
        <v xml:space="preserve">T O 202202 yyyy00 EV        </v>
      </c>
      <c r="B10342" s="68" t="s">
        <v>544</v>
      </c>
      <c r="C10342" s="68" t="s">
        <v>545</v>
      </c>
      <c r="D10342" s="68" t="s">
        <v>287</v>
      </c>
      <c r="E10342" s="68" t="s">
        <v>531</v>
      </c>
      <c r="F10342" s="68" t="s">
        <v>230</v>
      </c>
      <c r="G10342" s="68" t="s">
        <v>77</v>
      </c>
      <c r="H10342" s="68" t="s">
        <v>273</v>
      </c>
      <c r="I10342" s="68" t="s">
        <v>640</v>
      </c>
      <c r="J10342" s="65">
        <v>3</v>
      </c>
      <c r="K10342" s="65">
        <v>1</v>
      </c>
      <c r="L10342" s="65">
        <v>410</v>
      </c>
      <c r="M10342" s="65" t="s">
        <v>495</v>
      </c>
    </row>
    <row r="10343" spans="1:13" ht="12.75" customHeight="1">
      <c r="A10343" s="65" t="str">
        <f>IF(ROW()=1,"KEY",IF(ISNA(VLOOKUP(B10343,車名対応マスタ!B:D,3,FALSE)),"",IF(VLOOKUP(B10343,車名対応マスタ!B:D,3,FALSE)="","",$D10343&amp;" "&amp;IF($G10343="9","J","O")&amp;" "&amp;$I10343&amp;" "&amp;IF($I10343&lt;=TEXT(★完成資料!$A$1,"yyyymm"),TEXT(★完成資料!$A$1,"yyyymm"),"999999")&amp; " " &amp; LEFT(F10343 &amp; "          ",10))))</f>
        <v xml:space="preserve">T O 202203 yyyy00 EV        </v>
      </c>
      <c r="B10343" s="68" t="s">
        <v>544</v>
      </c>
      <c r="C10343" s="68" t="s">
        <v>545</v>
      </c>
      <c r="D10343" s="68" t="s">
        <v>287</v>
      </c>
      <c r="E10343" s="68" t="s">
        <v>531</v>
      </c>
      <c r="F10343" s="68" t="s">
        <v>230</v>
      </c>
      <c r="G10343" s="68" t="s">
        <v>77</v>
      </c>
      <c r="H10343" s="68" t="s">
        <v>273</v>
      </c>
      <c r="I10343" s="68" t="s">
        <v>641</v>
      </c>
      <c r="J10343" s="65">
        <v>18</v>
      </c>
      <c r="K10343" s="65">
        <v>19</v>
      </c>
      <c r="L10343" s="65">
        <v>410</v>
      </c>
      <c r="M10343" s="65" t="s">
        <v>495</v>
      </c>
    </row>
    <row r="10344" spans="1:13" ht="12.75" customHeight="1">
      <c r="A10344" s="65" t="str">
        <f>IF(ROW()=1,"KEY",IF(ISNA(VLOOKUP(B10344,車名対応マスタ!B:D,3,FALSE)),"",IF(VLOOKUP(B10344,車名対応マスタ!B:D,3,FALSE)="","",$D10344&amp;" "&amp;IF($G10344="9","J","O")&amp;" "&amp;$I10344&amp;" "&amp;IF($I10344&lt;=TEXT(★完成資料!$A$1,"yyyymm"),TEXT(★完成資料!$A$1,"yyyymm"),"999999")&amp; " " &amp; LEFT(F10344 &amp; "          ",10))))</f>
        <v xml:space="preserve">T O 202204 yyyy00 EV        </v>
      </c>
      <c r="B10344" s="68" t="s">
        <v>544</v>
      </c>
      <c r="C10344" s="68" t="s">
        <v>545</v>
      </c>
      <c r="D10344" s="68" t="s">
        <v>287</v>
      </c>
      <c r="E10344" s="68" t="s">
        <v>531</v>
      </c>
      <c r="F10344" s="68" t="s">
        <v>230</v>
      </c>
      <c r="G10344" s="68" t="s">
        <v>77</v>
      </c>
      <c r="H10344" s="68" t="s">
        <v>273</v>
      </c>
      <c r="I10344" s="68" t="s">
        <v>642</v>
      </c>
      <c r="J10344" s="65">
        <v>2</v>
      </c>
      <c r="L10344" s="65">
        <v>410</v>
      </c>
      <c r="M10344" s="65" t="s">
        <v>495</v>
      </c>
    </row>
    <row r="10345" spans="1:13" ht="12.75" customHeight="1">
      <c r="A10345" s="65" t="str">
        <f>IF(ROW()=1,"KEY",IF(ISNA(VLOOKUP(B10345,車名対応マスタ!B:D,3,FALSE)),"",IF(VLOOKUP(B10345,車名対応マスタ!B:D,3,FALSE)="","",$D10345&amp;" "&amp;IF($G10345="9","J","O")&amp;" "&amp;$I10345&amp;" "&amp;IF($I10345&lt;=TEXT(★完成資料!$A$1,"yyyymm"),TEXT(★完成資料!$A$1,"yyyymm"),"999999")&amp; " " &amp; LEFT(F10345 &amp; "          ",10))))</f>
        <v xml:space="preserve">T O 202205 yyyy00 EV        </v>
      </c>
      <c r="B10345" s="68" t="s">
        <v>544</v>
      </c>
      <c r="C10345" s="68" t="s">
        <v>545</v>
      </c>
      <c r="D10345" s="68" t="s">
        <v>287</v>
      </c>
      <c r="E10345" s="68" t="s">
        <v>531</v>
      </c>
      <c r="F10345" s="68" t="s">
        <v>230</v>
      </c>
      <c r="G10345" s="68" t="s">
        <v>77</v>
      </c>
      <c r="H10345" s="68" t="s">
        <v>273</v>
      </c>
      <c r="I10345" s="68" t="s">
        <v>647</v>
      </c>
      <c r="J10345" s="65">
        <v>2</v>
      </c>
      <c r="K10345" s="65">
        <v>0</v>
      </c>
      <c r="L10345" s="65">
        <v>410</v>
      </c>
      <c r="M10345" s="65" t="s">
        <v>495</v>
      </c>
    </row>
    <row r="10346" spans="1:13" ht="12.75" customHeight="1">
      <c r="A10346" s="65" t="str">
        <f>IF(ROW()=1,"KEY",IF(ISNA(VLOOKUP(B10346,車名対応マスタ!B:D,3,FALSE)),"",IF(VLOOKUP(B10346,車名対応マスタ!B:D,3,FALSE)="","",$D10346&amp;" "&amp;IF($G10346="9","J","O")&amp;" "&amp;$I10346&amp;" "&amp;IF($I10346&lt;=TEXT(★完成資料!$A$1,"yyyymm"),TEXT(★完成資料!$A$1,"yyyymm"),"999999")&amp; " " &amp; LEFT(F10346 &amp; "          ",10))))</f>
        <v xml:space="preserve">T O 202206 yyyy00 EV        </v>
      </c>
      <c r="B10346" s="68" t="s">
        <v>544</v>
      </c>
      <c r="C10346" s="68" t="s">
        <v>545</v>
      </c>
      <c r="D10346" s="68" t="s">
        <v>287</v>
      </c>
      <c r="E10346" s="68" t="s">
        <v>531</v>
      </c>
      <c r="F10346" s="68" t="s">
        <v>230</v>
      </c>
      <c r="G10346" s="68" t="s">
        <v>77</v>
      </c>
      <c r="H10346" s="68" t="s">
        <v>273</v>
      </c>
      <c r="I10346" s="68" t="s">
        <v>652</v>
      </c>
      <c r="J10346" s="65">
        <v>3</v>
      </c>
      <c r="K10346" s="65">
        <v>1</v>
      </c>
      <c r="L10346" s="65">
        <v>410</v>
      </c>
      <c r="M10346" s="65" t="s">
        <v>495</v>
      </c>
    </row>
    <row r="10347" spans="1:13" ht="12.75" customHeight="1">
      <c r="A10347" s="65" t="str">
        <f>IF(ROW()=1,"KEY",IF(ISNA(VLOOKUP(B10347,車名対応マスタ!B:D,3,FALSE)),"",IF(VLOOKUP(B10347,車名対応マスタ!B:D,3,FALSE)="","",$D10347&amp;" "&amp;IF($G10347="9","J","O")&amp;" "&amp;$I10347&amp;" "&amp;IF($I10347&lt;=TEXT(★完成資料!$A$1,"yyyymm"),TEXT(★完成資料!$A$1,"yyyymm"),"999999")&amp; " " &amp; LEFT(F10347 &amp; "          ",10))))</f>
        <v xml:space="preserve">T O 202207 yyyy00 EV        </v>
      </c>
      <c r="B10347" s="68" t="s">
        <v>544</v>
      </c>
      <c r="C10347" s="68" t="s">
        <v>545</v>
      </c>
      <c r="D10347" s="68" t="s">
        <v>287</v>
      </c>
      <c r="E10347" s="68" t="s">
        <v>531</v>
      </c>
      <c r="F10347" s="68" t="s">
        <v>230</v>
      </c>
      <c r="G10347" s="68" t="s">
        <v>77</v>
      </c>
      <c r="H10347" s="68" t="s">
        <v>273</v>
      </c>
      <c r="I10347" s="68" t="s">
        <v>655</v>
      </c>
      <c r="J10347" s="65">
        <v>1</v>
      </c>
      <c r="K10347" s="65">
        <v>0</v>
      </c>
      <c r="L10347" s="65">
        <v>410</v>
      </c>
      <c r="M10347" s="65" t="s">
        <v>495</v>
      </c>
    </row>
    <row r="10348" spans="1:13" ht="12.75" customHeight="1">
      <c r="A10348" s="65" t="str">
        <f>IF(ROW()=1,"KEY",IF(ISNA(VLOOKUP(B10348,車名対応マスタ!B:D,3,FALSE)),"",IF(VLOOKUP(B10348,車名対応マスタ!B:D,3,FALSE)="","",$D10348&amp;" "&amp;IF($G10348="9","J","O")&amp;" "&amp;$I10348&amp;" "&amp;IF($I10348&lt;=TEXT(★完成資料!$A$1,"yyyymm"),TEXT(★完成資料!$A$1,"yyyymm"),"999999")&amp; " " &amp; LEFT(F10348 &amp; "          ",10))))</f>
        <v xml:space="preserve">T O 202209 yyyy00 EV        </v>
      </c>
      <c r="B10348" s="68" t="s">
        <v>544</v>
      </c>
      <c r="C10348" s="68" t="s">
        <v>545</v>
      </c>
      <c r="D10348" s="68" t="s">
        <v>287</v>
      </c>
      <c r="E10348" s="68" t="s">
        <v>531</v>
      </c>
      <c r="F10348" s="68" t="s">
        <v>230</v>
      </c>
      <c r="G10348" s="68" t="s">
        <v>77</v>
      </c>
      <c r="H10348" s="68" t="s">
        <v>273</v>
      </c>
      <c r="I10348" s="68" t="s">
        <v>657</v>
      </c>
      <c r="J10348" s="65">
        <v>8</v>
      </c>
      <c r="K10348" s="65">
        <v>7</v>
      </c>
      <c r="L10348" s="65">
        <v>410</v>
      </c>
      <c r="M10348" s="65" t="s">
        <v>495</v>
      </c>
    </row>
    <row r="10349" spans="1:13" ht="12.75" customHeight="1">
      <c r="A10349" s="65" t="str">
        <f>IF(ROW()=1,"KEY",IF(ISNA(VLOOKUP(B10349,車名対応マスタ!B:D,3,FALSE)),"",IF(VLOOKUP(B10349,車名対応マスタ!B:D,3,FALSE)="","",$D10349&amp;" "&amp;IF($G10349="9","J","O")&amp;" "&amp;$I10349&amp;" "&amp;IF($I10349&lt;=TEXT(★完成資料!$A$1,"yyyymm"),TEXT(★完成資料!$A$1,"yyyymm"),"999999")&amp; " " &amp; LEFT(F10349 &amp; "          ",10))))</f>
        <v xml:space="preserve">T O 202210 yyyy00 EV        </v>
      </c>
      <c r="B10349" s="68" t="s">
        <v>544</v>
      </c>
      <c r="C10349" s="68" t="s">
        <v>545</v>
      </c>
      <c r="D10349" s="68" t="s">
        <v>287</v>
      </c>
      <c r="E10349" s="68" t="s">
        <v>531</v>
      </c>
      <c r="F10349" s="68" t="s">
        <v>230</v>
      </c>
      <c r="G10349" s="68" t="s">
        <v>77</v>
      </c>
      <c r="H10349" s="68" t="s">
        <v>273</v>
      </c>
      <c r="I10349" s="68" t="s">
        <v>663</v>
      </c>
      <c r="J10349" s="65">
        <v>5</v>
      </c>
      <c r="K10349" s="65">
        <v>1</v>
      </c>
      <c r="L10349" s="65">
        <v>410</v>
      </c>
      <c r="M10349" s="65" t="s">
        <v>495</v>
      </c>
    </row>
    <row r="10350" spans="1:13" ht="12.75" customHeight="1">
      <c r="A10350" s="65" t="str">
        <f>IF(ROW()=1,"KEY",IF(ISNA(VLOOKUP(B10350,車名対応マスタ!B:D,3,FALSE)),"",IF(VLOOKUP(B10350,車名対応マスタ!B:D,3,FALSE)="","",$D10350&amp;" "&amp;IF($G10350="9","J","O")&amp;" "&amp;$I10350&amp;" "&amp;IF($I10350&lt;=TEXT(★完成資料!$A$1,"yyyymm"),TEXT(★完成資料!$A$1,"yyyymm"),"999999")&amp; " " &amp; LEFT(F10350 &amp; "          ",10))))</f>
        <v xml:space="preserve">T O 202201 yyyy00 EV        </v>
      </c>
      <c r="B10350" s="68" t="s">
        <v>544</v>
      </c>
      <c r="C10350" s="68" t="s">
        <v>545</v>
      </c>
      <c r="D10350" s="68" t="s">
        <v>287</v>
      </c>
      <c r="E10350" s="68" t="s">
        <v>531</v>
      </c>
      <c r="F10350" s="68" t="s">
        <v>230</v>
      </c>
      <c r="G10350" s="68" t="s">
        <v>77</v>
      </c>
      <c r="H10350" s="68" t="s">
        <v>273</v>
      </c>
      <c r="I10350" s="68" t="s">
        <v>639</v>
      </c>
      <c r="J10350" s="65">
        <v>11</v>
      </c>
      <c r="L10350" s="65">
        <v>414</v>
      </c>
      <c r="M10350" s="65" t="s">
        <v>377</v>
      </c>
    </row>
    <row r="10351" spans="1:13" ht="12.75" customHeight="1">
      <c r="A10351" s="65" t="str">
        <f>IF(ROW()=1,"KEY",IF(ISNA(VLOOKUP(B10351,車名対応マスタ!B:D,3,FALSE)),"",IF(VLOOKUP(B10351,車名対応マスタ!B:D,3,FALSE)="","",$D10351&amp;" "&amp;IF($G10351="9","J","O")&amp;" "&amp;$I10351&amp;" "&amp;IF($I10351&lt;=TEXT(★完成資料!$A$1,"yyyymm"),TEXT(★完成資料!$A$1,"yyyymm"),"999999")&amp; " " &amp; LEFT(F10351 &amp; "          ",10))))</f>
        <v xml:space="preserve">T O 202202 yyyy00 EV        </v>
      </c>
      <c r="B10351" s="68" t="s">
        <v>544</v>
      </c>
      <c r="C10351" s="68" t="s">
        <v>545</v>
      </c>
      <c r="D10351" s="68" t="s">
        <v>287</v>
      </c>
      <c r="E10351" s="68" t="s">
        <v>531</v>
      </c>
      <c r="F10351" s="68" t="s">
        <v>230</v>
      </c>
      <c r="G10351" s="68" t="s">
        <v>77</v>
      </c>
      <c r="H10351" s="68" t="s">
        <v>273</v>
      </c>
      <c r="I10351" s="68" t="s">
        <v>640</v>
      </c>
      <c r="J10351" s="65">
        <v>7</v>
      </c>
      <c r="L10351" s="65">
        <v>414</v>
      </c>
      <c r="M10351" s="65" t="s">
        <v>377</v>
      </c>
    </row>
    <row r="10352" spans="1:13" ht="12.75" customHeight="1">
      <c r="A10352" s="65" t="str">
        <f>IF(ROW()=1,"KEY",IF(ISNA(VLOOKUP(B10352,車名対応マスタ!B:D,3,FALSE)),"",IF(VLOOKUP(B10352,車名対応マスタ!B:D,3,FALSE)="","",$D10352&amp;" "&amp;IF($G10352="9","J","O")&amp;" "&amp;$I10352&amp;" "&amp;IF($I10352&lt;=TEXT(★完成資料!$A$1,"yyyymm"),TEXT(★完成資料!$A$1,"yyyymm"),"999999")&amp; " " &amp; LEFT(F10352 &amp; "          ",10))))</f>
        <v xml:space="preserve">T O 202203 yyyy00 EV        </v>
      </c>
      <c r="B10352" s="68" t="s">
        <v>544</v>
      </c>
      <c r="C10352" s="68" t="s">
        <v>545</v>
      </c>
      <c r="D10352" s="68" t="s">
        <v>287</v>
      </c>
      <c r="E10352" s="68" t="s">
        <v>531</v>
      </c>
      <c r="F10352" s="68" t="s">
        <v>230</v>
      </c>
      <c r="G10352" s="68" t="s">
        <v>77</v>
      </c>
      <c r="H10352" s="68" t="s">
        <v>273</v>
      </c>
      <c r="I10352" s="68" t="s">
        <v>641</v>
      </c>
      <c r="J10352" s="65">
        <v>15</v>
      </c>
      <c r="K10352" s="65">
        <v>0</v>
      </c>
      <c r="L10352" s="65">
        <v>414</v>
      </c>
      <c r="M10352" s="65" t="s">
        <v>377</v>
      </c>
    </row>
    <row r="10353" spans="1:13" ht="12.75" customHeight="1">
      <c r="A10353" s="65" t="str">
        <f>IF(ROW()=1,"KEY",IF(ISNA(VLOOKUP(B10353,車名対応マスタ!B:D,3,FALSE)),"",IF(VLOOKUP(B10353,車名対応マスタ!B:D,3,FALSE)="","",$D10353&amp;" "&amp;IF($G10353="9","J","O")&amp;" "&amp;$I10353&amp;" "&amp;IF($I10353&lt;=TEXT(★完成資料!$A$1,"yyyymm"),TEXT(★完成資料!$A$1,"yyyymm"),"999999")&amp; " " &amp; LEFT(F10353 &amp; "          ",10))))</f>
        <v xml:space="preserve">T O 202204 yyyy00 EV        </v>
      </c>
      <c r="B10353" s="68" t="s">
        <v>544</v>
      </c>
      <c r="C10353" s="68" t="s">
        <v>545</v>
      </c>
      <c r="D10353" s="68" t="s">
        <v>287</v>
      </c>
      <c r="E10353" s="68" t="s">
        <v>531</v>
      </c>
      <c r="F10353" s="68" t="s">
        <v>230</v>
      </c>
      <c r="G10353" s="68" t="s">
        <v>77</v>
      </c>
      <c r="H10353" s="68" t="s">
        <v>273</v>
      </c>
      <c r="I10353" s="68" t="s">
        <v>642</v>
      </c>
      <c r="J10353" s="65">
        <v>8</v>
      </c>
      <c r="K10353" s="65">
        <v>34</v>
      </c>
      <c r="L10353" s="65">
        <v>414</v>
      </c>
      <c r="M10353" s="65" t="s">
        <v>377</v>
      </c>
    </row>
    <row r="10354" spans="1:13" ht="12.75" customHeight="1">
      <c r="A10354" s="65" t="str">
        <f>IF(ROW()=1,"KEY",IF(ISNA(VLOOKUP(B10354,車名対応マスタ!B:D,3,FALSE)),"",IF(VLOOKUP(B10354,車名対応マスタ!B:D,3,FALSE)="","",$D10354&amp;" "&amp;IF($G10354="9","J","O")&amp;" "&amp;$I10354&amp;" "&amp;IF($I10354&lt;=TEXT(★完成資料!$A$1,"yyyymm"),TEXT(★完成資料!$A$1,"yyyymm"),"999999")&amp; " " &amp; LEFT(F10354 &amp; "          ",10))))</f>
        <v xml:space="preserve">T O 202205 yyyy00 EV        </v>
      </c>
      <c r="B10354" s="68" t="s">
        <v>544</v>
      </c>
      <c r="C10354" s="68" t="s">
        <v>545</v>
      </c>
      <c r="D10354" s="68" t="s">
        <v>287</v>
      </c>
      <c r="E10354" s="68" t="s">
        <v>531</v>
      </c>
      <c r="F10354" s="68" t="s">
        <v>230</v>
      </c>
      <c r="G10354" s="68" t="s">
        <v>77</v>
      </c>
      <c r="H10354" s="68" t="s">
        <v>273</v>
      </c>
      <c r="I10354" s="68" t="s">
        <v>647</v>
      </c>
      <c r="J10354" s="65">
        <v>13</v>
      </c>
      <c r="K10354" s="65">
        <v>3</v>
      </c>
      <c r="L10354" s="65">
        <v>414</v>
      </c>
      <c r="M10354" s="65" t="s">
        <v>377</v>
      </c>
    </row>
    <row r="10355" spans="1:13" ht="12.75" customHeight="1">
      <c r="A10355" s="65" t="str">
        <f>IF(ROW()=1,"KEY",IF(ISNA(VLOOKUP(B10355,車名対応マスタ!B:D,3,FALSE)),"",IF(VLOOKUP(B10355,車名対応マスタ!B:D,3,FALSE)="","",$D10355&amp;" "&amp;IF($G10355="9","J","O")&amp;" "&amp;$I10355&amp;" "&amp;IF($I10355&lt;=TEXT(★完成資料!$A$1,"yyyymm"),TEXT(★完成資料!$A$1,"yyyymm"),"999999")&amp; " " &amp; LEFT(F10355 &amp; "          ",10))))</f>
        <v xml:space="preserve">T O 202206 yyyy00 EV        </v>
      </c>
      <c r="B10355" s="68" t="s">
        <v>544</v>
      </c>
      <c r="C10355" s="68" t="s">
        <v>545</v>
      </c>
      <c r="D10355" s="68" t="s">
        <v>287</v>
      </c>
      <c r="E10355" s="68" t="s">
        <v>531</v>
      </c>
      <c r="F10355" s="68" t="s">
        <v>230</v>
      </c>
      <c r="G10355" s="68" t="s">
        <v>77</v>
      </c>
      <c r="H10355" s="68" t="s">
        <v>273</v>
      </c>
      <c r="I10355" s="68" t="s">
        <v>652</v>
      </c>
      <c r="J10355" s="65">
        <v>6</v>
      </c>
      <c r="K10355" s="65">
        <v>1</v>
      </c>
      <c r="L10355" s="65">
        <v>414</v>
      </c>
      <c r="M10355" s="65" t="s">
        <v>377</v>
      </c>
    </row>
    <row r="10356" spans="1:13" ht="12.75" customHeight="1">
      <c r="A10356" s="65" t="str">
        <f>IF(ROW()=1,"KEY",IF(ISNA(VLOOKUP(B10356,車名対応マスタ!B:D,3,FALSE)),"",IF(VLOOKUP(B10356,車名対応マスタ!B:D,3,FALSE)="","",$D10356&amp;" "&amp;IF($G10356="9","J","O")&amp;" "&amp;$I10356&amp;" "&amp;IF($I10356&lt;=TEXT(★完成資料!$A$1,"yyyymm"),TEXT(★完成資料!$A$1,"yyyymm"),"999999")&amp; " " &amp; LEFT(F10356 &amp; "          ",10))))</f>
        <v xml:space="preserve">T O 202207 yyyy00 EV        </v>
      </c>
      <c r="B10356" s="68" t="s">
        <v>544</v>
      </c>
      <c r="C10356" s="68" t="s">
        <v>545</v>
      </c>
      <c r="D10356" s="68" t="s">
        <v>287</v>
      </c>
      <c r="E10356" s="68" t="s">
        <v>531</v>
      </c>
      <c r="F10356" s="68" t="s">
        <v>230</v>
      </c>
      <c r="G10356" s="68" t="s">
        <v>77</v>
      </c>
      <c r="H10356" s="68" t="s">
        <v>273</v>
      </c>
      <c r="I10356" s="68" t="s">
        <v>655</v>
      </c>
      <c r="J10356" s="65">
        <v>12</v>
      </c>
      <c r="K10356" s="65">
        <v>2</v>
      </c>
      <c r="L10356" s="65">
        <v>414</v>
      </c>
      <c r="M10356" s="65" t="s">
        <v>377</v>
      </c>
    </row>
    <row r="10357" spans="1:13" ht="12.75" customHeight="1">
      <c r="A10357" s="65" t="str">
        <f>IF(ROW()=1,"KEY",IF(ISNA(VLOOKUP(B10357,車名対応マスタ!B:D,3,FALSE)),"",IF(VLOOKUP(B10357,車名対応マスタ!B:D,3,FALSE)="","",$D10357&amp;" "&amp;IF($G10357="9","J","O")&amp;" "&amp;$I10357&amp;" "&amp;IF($I10357&lt;=TEXT(★完成資料!$A$1,"yyyymm"),TEXT(★完成資料!$A$1,"yyyymm"),"999999")&amp; " " &amp; LEFT(F10357 &amp; "          ",10))))</f>
        <v xml:space="preserve">T O 202208 yyyy00 EV        </v>
      </c>
      <c r="B10357" s="68" t="s">
        <v>544</v>
      </c>
      <c r="C10357" s="68" t="s">
        <v>545</v>
      </c>
      <c r="D10357" s="68" t="s">
        <v>287</v>
      </c>
      <c r="E10357" s="68" t="s">
        <v>531</v>
      </c>
      <c r="F10357" s="68" t="s">
        <v>230</v>
      </c>
      <c r="G10357" s="68" t="s">
        <v>77</v>
      </c>
      <c r="H10357" s="68" t="s">
        <v>273</v>
      </c>
      <c r="I10357" s="68" t="s">
        <v>656</v>
      </c>
      <c r="J10357" s="65">
        <v>5</v>
      </c>
      <c r="K10357" s="65">
        <v>1</v>
      </c>
      <c r="L10357" s="65">
        <v>414</v>
      </c>
      <c r="M10357" s="65" t="s">
        <v>377</v>
      </c>
    </row>
    <row r="10358" spans="1:13" ht="12.75" customHeight="1">
      <c r="A10358" s="65" t="str">
        <f>IF(ROW()=1,"KEY",IF(ISNA(VLOOKUP(B10358,車名対応マスタ!B:D,3,FALSE)),"",IF(VLOOKUP(B10358,車名対応マスタ!B:D,3,FALSE)="","",$D10358&amp;" "&amp;IF($G10358="9","J","O")&amp;" "&amp;$I10358&amp;" "&amp;IF($I10358&lt;=TEXT(★完成資料!$A$1,"yyyymm"),TEXT(★完成資料!$A$1,"yyyymm"),"999999")&amp; " " &amp; LEFT(F10358 &amp; "          ",10))))</f>
        <v xml:space="preserve">T O 202209 yyyy00 EV        </v>
      </c>
      <c r="B10358" s="68" t="s">
        <v>544</v>
      </c>
      <c r="C10358" s="68" t="s">
        <v>545</v>
      </c>
      <c r="D10358" s="68" t="s">
        <v>287</v>
      </c>
      <c r="E10358" s="68" t="s">
        <v>531</v>
      </c>
      <c r="F10358" s="68" t="s">
        <v>230</v>
      </c>
      <c r="G10358" s="68" t="s">
        <v>77</v>
      </c>
      <c r="H10358" s="68" t="s">
        <v>273</v>
      </c>
      <c r="I10358" s="68" t="s">
        <v>657</v>
      </c>
      <c r="J10358" s="65">
        <v>7</v>
      </c>
      <c r="K10358" s="65">
        <v>8</v>
      </c>
      <c r="L10358" s="65">
        <v>414</v>
      </c>
      <c r="M10358" s="65" t="s">
        <v>377</v>
      </c>
    </row>
    <row r="10359" spans="1:13" ht="12.75" customHeight="1">
      <c r="A10359" s="65" t="str">
        <f>IF(ROW()=1,"KEY",IF(ISNA(VLOOKUP(B10359,車名対応マスタ!B:D,3,FALSE)),"",IF(VLOOKUP(B10359,車名対応マスタ!B:D,3,FALSE)="","",$D10359&amp;" "&amp;IF($G10359="9","J","O")&amp;" "&amp;$I10359&amp;" "&amp;IF($I10359&lt;=TEXT(★完成資料!$A$1,"yyyymm"),TEXT(★完成資料!$A$1,"yyyymm"),"999999")&amp; " " &amp; LEFT(F10359 &amp; "          ",10))))</f>
        <v xml:space="preserve">T O 202210 yyyy00 EV        </v>
      </c>
      <c r="B10359" s="68" t="s">
        <v>544</v>
      </c>
      <c r="C10359" s="68" t="s">
        <v>545</v>
      </c>
      <c r="D10359" s="68" t="s">
        <v>287</v>
      </c>
      <c r="E10359" s="68" t="s">
        <v>531</v>
      </c>
      <c r="F10359" s="68" t="s">
        <v>230</v>
      </c>
      <c r="G10359" s="68" t="s">
        <v>77</v>
      </c>
      <c r="H10359" s="68" t="s">
        <v>273</v>
      </c>
      <c r="I10359" s="68" t="s">
        <v>663</v>
      </c>
      <c r="J10359" s="65">
        <v>8</v>
      </c>
      <c r="K10359" s="65">
        <v>38</v>
      </c>
      <c r="L10359" s="65">
        <v>414</v>
      </c>
      <c r="M10359" s="65" t="s">
        <v>377</v>
      </c>
    </row>
    <row r="10360" spans="1:13" ht="12.75" customHeight="1">
      <c r="A10360" s="65" t="str">
        <f>IF(ROW()=1,"KEY",IF(ISNA(VLOOKUP(B10360,車名対応マスタ!B:D,3,FALSE)),"",IF(VLOOKUP(B10360,車名対応マスタ!B:D,3,FALSE)="","",$D10360&amp;" "&amp;IF($G10360="9","J","O")&amp;" "&amp;$I10360&amp;" "&amp;IF($I10360&lt;=TEXT(★完成資料!$A$1,"yyyymm"),TEXT(★完成資料!$A$1,"yyyymm"),"999999")&amp; " " &amp; LEFT(F10360 &amp; "          ",10))))</f>
        <v xml:space="preserve">T O 202201 yyyy00 EV        </v>
      </c>
      <c r="B10360" s="68" t="s">
        <v>544</v>
      </c>
      <c r="C10360" s="68" t="s">
        <v>545</v>
      </c>
      <c r="D10360" s="68" t="s">
        <v>287</v>
      </c>
      <c r="E10360" s="68" t="s">
        <v>531</v>
      </c>
      <c r="F10360" s="68" t="s">
        <v>230</v>
      </c>
      <c r="G10360" s="68" t="s">
        <v>77</v>
      </c>
      <c r="H10360" s="68" t="s">
        <v>273</v>
      </c>
      <c r="I10360" s="68" t="s">
        <v>639</v>
      </c>
      <c r="J10360" s="65">
        <v>13</v>
      </c>
      <c r="L10360" s="65">
        <v>424</v>
      </c>
      <c r="M10360" s="65" t="s">
        <v>378</v>
      </c>
    </row>
    <row r="10361" spans="1:13" ht="12.75" customHeight="1">
      <c r="A10361" s="65" t="str">
        <f>IF(ROW()=1,"KEY",IF(ISNA(VLOOKUP(B10361,車名対応マスタ!B:D,3,FALSE)),"",IF(VLOOKUP(B10361,車名対応マスタ!B:D,3,FALSE)="","",$D10361&amp;" "&amp;IF($G10361="9","J","O")&amp;" "&amp;$I10361&amp;" "&amp;IF($I10361&lt;=TEXT(★完成資料!$A$1,"yyyymm"),TEXT(★完成資料!$A$1,"yyyymm"),"999999")&amp; " " &amp; LEFT(F10361 &amp; "          ",10))))</f>
        <v xml:space="preserve">T O 202202 yyyy00 EV        </v>
      </c>
      <c r="B10361" s="68" t="s">
        <v>544</v>
      </c>
      <c r="C10361" s="68" t="s">
        <v>545</v>
      </c>
      <c r="D10361" s="68" t="s">
        <v>287</v>
      </c>
      <c r="E10361" s="68" t="s">
        <v>531</v>
      </c>
      <c r="F10361" s="68" t="s">
        <v>230</v>
      </c>
      <c r="G10361" s="68" t="s">
        <v>77</v>
      </c>
      <c r="H10361" s="68" t="s">
        <v>273</v>
      </c>
      <c r="I10361" s="68" t="s">
        <v>640</v>
      </c>
      <c r="J10361" s="65">
        <v>11</v>
      </c>
      <c r="L10361" s="65">
        <v>424</v>
      </c>
      <c r="M10361" s="65" t="s">
        <v>378</v>
      </c>
    </row>
    <row r="10362" spans="1:13" ht="12.75" customHeight="1">
      <c r="A10362" s="65" t="str">
        <f>IF(ROW()=1,"KEY",IF(ISNA(VLOOKUP(B10362,車名対応マスタ!B:D,3,FALSE)),"",IF(VLOOKUP(B10362,車名対応マスタ!B:D,3,FALSE)="","",$D10362&amp;" "&amp;IF($G10362="9","J","O")&amp;" "&amp;$I10362&amp;" "&amp;IF($I10362&lt;=TEXT(★完成資料!$A$1,"yyyymm"),TEXT(★完成資料!$A$1,"yyyymm"),"999999")&amp; " " &amp; LEFT(F10362 &amp; "          ",10))))</f>
        <v xml:space="preserve">T O 202203 yyyy00 EV        </v>
      </c>
      <c r="B10362" s="68" t="s">
        <v>544</v>
      </c>
      <c r="C10362" s="68" t="s">
        <v>545</v>
      </c>
      <c r="D10362" s="68" t="s">
        <v>287</v>
      </c>
      <c r="E10362" s="68" t="s">
        <v>531</v>
      </c>
      <c r="F10362" s="68" t="s">
        <v>230</v>
      </c>
      <c r="G10362" s="68" t="s">
        <v>77</v>
      </c>
      <c r="H10362" s="68" t="s">
        <v>273</v>
      </c>
      <c r="I10362" s="68" t="s">
        <v>641</v>
      </c>
      <c r="J10362" s="65">
        <v>41</v>
      </c>
      <c r="K10362" s="65">
        <v>1</v>
      </c>
      <c r="L10362" s="65">
        <v>424</v>
      </c>
      <c r="M10362" s="65" t="s">
        <v>378</v>
      </c>
    </row>
    <row r="10363" spans="1:13" ht="12.75" customHeight="1">
      <c r="A10363" s="65" t="str">
        <f>IF(ROW()=1,"KEY",IF(ISNA(VLOOKUP(B10363,車名対応マスタ!B:D,3,FALSE)),"",IF(VLOOKUP(B10363,車名対応マスタ!B:D,3,FALSE)="","",$D10363&amp;" "&amp;IF($G10363="9","J","O")&amp;" "&amp;$I10363&amp;" "&amp;IF($I10363&lt;=TEXT(★完成資料!$A$1,"yyyymm"),TEXT(★完成資料!$A$1,"yyyymm"),"999999")&amp; " " &amp; LEFT(F10363 &amp; "          ",10))))</f>
        <v xml:space="preserve">T O 202204 yyyy00 EV        </v>
      </c>
      <c r="B10363" s="68" t="s">
        <v>544</v>
      </c>
      <c r="C10363" s="68" t="s">
        <v>545</v>
      </c>
      <c r="D10363" s="68" t="s">
        <v>287</v>
      </c>
      <c r="E10363" s="68" t="s">
        <v>531</v>
      </c>
      <c r="F10363" s="68" t="s">
        <v>230</v>
      </c>
      <c r="G10363" s="68" t="s">
        <v>77</v>
      </c>
      <c r="H10363" s="68" t="s">
        <v>273</v>
      </c>
      <c r="I10363" s="68" t="s">
        <v>642</v>
      </c>
      <c r="J10363" s="65">
        <v>2</v>
      </c>
      <c r="L10363" s="65">
        <v>424</v>
      </c>
      <c r="M10363" s="65" t="s">
        <v>378</v>
      </c>
    </row>
    <row r="10364" spans="1:13" ht="12.75" customHeight="1">
      <c r="A10364" s="65" t="str">
        <f>IF(ROW()=1,"KEY",IF(ISNA(VLOOKUP(B10364,車名対応マスタ!B:D,3,FALSE)),"",IF(VLOOKUP(B10364,車名対応マスタ!B:D,3,FALSE)="","",$D10364&amp;" "&amp;IF($G10364="9","J","O")&amp;" "&amp;$I10364&amp;" "&amp;IF($I10364&lt;=TEXT(★完成資料!$A$1,"yyyymm"),TEXT(★完成資料!$A$1,"yyyymm"),"999999")&amp; " " &amp; LEFT(F10364 &amp; "          ",10))))</f>
        <v xml:space="preserve">T O 202206 yyyy00 EV        </v>
      </c>
      <c r="B10364" s="68" t="s">
        <v>544</v>
      </c>
      <c r="C10364" s="68" t="s">
        <v>545</v>
      </c>
      <c r="D10364" s="68" t="s">
        <v>287</v>
      </c>
      <c r="E10364" s="68" t="s">
        <v>531</v>
      </c>
      <c r="F10364" s="68" t="s">
        <v>230</v>
      </c>
      <c r="G10364" s="68" t="s">
        <v>77</v>
      </c>
      <c r="H10364" s="68" t="s">
        <v>273</v>
      </c>
      <c r="I10364" s="68" t="s">
        <v>652</v>
      </c>
      <c r="J10364" s="65">
        <v>2</v>
      </c>
      <c r="K10364" s="65">
        <v>6</v>
      </c>
      <c r="L10364" s="65">
        <v>424</v>
      </c>
      <c r="M10364" s="65" t="s">
        <v>378</v>
      </c>
    </row>
    <row r="10365" spans="1:13" ht="12.75" customHeight="1">
      <c r="A10365" s="65" t="str">
        <f>IF(ROW()=1,"KEY",IF(ISNA(VLOOKUP(B10365,車名対応マスタ!B:D,3,FALSE)),"",IF(VLOOKUP(B10365,車名対応マスタ!B:D,3,FALSE)="","",$D10365&amp;" "&amp;IF($G10365="9","J","O")&amp;" "&amp;$I10365&amp;" "&amp;IF($I10365&lt;=TEXT(★完成資料!$A$1,"yyyymm"),TEXT(★完成資料!$A$1,"yyyymm"),"999999")&amp; " " &amp; LEFT(F10365 &amp; "          ",10))))</f>
        <v xml:space="preserve">T O 202207 yyyy00 EV        </v>
      </c>
      <c r="B10365" s="68" t="s">
        <v>544</v>
      </c>
      <c r="C10365" s="68" t="s">
        <v>545</v>
      </c>
      <c r="D10365" s="68" t="s">
        <v>287</v>
      </c>
      <c r="E10365" s="68" t="s">
        <v>531</v>
      </c>
      <c r="F10365" s="68" t="s">
        <v>230</v>
      </c>
      <c r="G10365" s="68" t="s">
        <v>77</v>
      </c>
      <c r="H10365" s="68" t="s">
        <v>273</v>
      </c>
      <c r="I10365" s="68" t="s">
        <v>655</v>
      </c>
      <c r="J10365" s="65">
        <v>0</v>
      </c>
      <c r="K10365" s="65">
        <v>2</v>
      </c>
      <c r="L10365" s="65">
        <v>424</v>
      </c>
      <c r="M10365" s="65" t="s">
        <v>378</v>
      </c>
    </row>
    <row r="10366" spans="1:13" ht="12.75" customHeight="1">
      <c r="A10366" s="65" t="str">
        <f>IF(ROW()=1,"KEY",IF(ISNA(VLOOKUP(B10366,車名対応マスタ!B:D,3,FALSE)),"",IF(VLOOKUP(B10366,車名対応マスタ!B:D,3,FALSE)="","",$D10366&amp;" "&amp;IF($G10366="9","J","O")&amp;" "&amp;$I10366&amp;" "&amp;IF($I10366&lt;=TEXT(★完成資料!$A$1,"yyyymm"),TEXT(★完成資料!$A$1,"yyyymm"),"999999")&amp; " " &amp; LEFT(F10366 &amp; "          ",10))))</f>
        <v xml:space="preserve">T O 202208 yyyy00 EV        </v>
      </c>
      <c r="B10366" s="68" t="s">
        <v>544</v>
      </c>
      <c r="C10366" s="68" t="s">
        <v>545</v>
      </c>
      <c r="D10366" s="68" t="s">
        <v>287</v>
      </c>
      <c r="E10366" s="68" t="s">
        <v>531</v>
      </c>
      <c r="F10366" s="68" t="s">
        <v>230</v>
      </c>
      <c r="G10366" s="68" t="s">
        <v>77</v>
      </c>
      <c r="H10366" s="68" t="s">
        <v>273</v>
      </c>
      <c r="I10366" s="68" t="s">
        <v>656</v>
      </c>
      <c r="J10366" s="65">
        <v>0</v>
      </c>
      <c r="K10366" s="65">
        <v>3</v>
      </c>
      <c r="L10366" s="65">
        <v>424</v>
      </c>
      <c r="M10366" s="65" t="s">
        <v>378</v>
      </c>
    </row>
    <row r="10367" spans="1:13" ht="12.75" customHeight="1">
      <c r="A10367" s="65" t="str">
        <f>IF(ROW()=1,"KEY",IF(ISNA(VLOOKUP(B10367,車名対応マスタ!B:D,3,FALSE)),"",IF(VLOOKUP(B10367,車名対応マスタ!B:D,3,FALSE)="","",$D10367&amp;" "&amp;IF($G10367="9","J","O")&amp;" "&amp;$I10367&amp;" "&amp;IF($I10367&lt;=TEXT(★完成資料!$A$1,"yyyymm"),TEXT(★完成資料!$A$1,"yyyymm"),"999999")&amp; " " &amp; LEFT(F10367 &amp; "          ",10))))</f>
        <v xml:space="preserve">T O 202209 yyyy00 EV        </v>
      </c>
      <c r="B10367" s="68" t="s">
        <v>544</v>
      </c>
      <c r="C10367" s="68" t="s">
        <v>545</v>
      </c>
      <c r="D10367" s="68" t="s">
        <v>287</v>
      </c>
      <c r="E10367" s="68" t="s">
        <v>531</v>
      </c>
      <c r="F10367" s="68" t="s">
        <v>230</v>
      </c>
      <c r="G10367" s="68" t="s">
        <v>77</v>
      </c>
      <c r="H10367" s="68" t="s">
        <v>273</v>
      </c>
      <c r="I10367" s="68" t="s">
        <v>657</v>
      </c>
      <c r="J10367" s="65">
        <v>3</v>
      </c>
      <c r="K10367" s="65">
        <v>2</v>
      </c>
      <c r="L10367" s="65">
        <v>424</v>
      </c>
      <c r="M10367" s="65" t="s">
        <v>378</v>
      </c>
    </row>
    <row r="10368" spans="1:13" ht="12.75" customHeight="1">
      <c r="A10368" s="65" t="str">
        <f>IF(ROW()=1,"KEY",IF(ISNA(VLOOKUP(B10368,車名対応マスタ!B:D,3,FALSE)),"",IF(VLOOKUP(B10368,車名対応マスタ!B:D,3,FALSE)="","",$D10368&amp;" "&amp;IF($G10368="9","J","O")&amp;" "&amp;$I10368&amp;" "&amp;IF($I10368&lt;=TEXT(★完成資料!$A$1,"yyyymm"),TEXT(★完成資料!$A$1,"yyyymm"),"999999")&amp; " " &amp; LEFT(F10368 &amp; "          ",10))))</f>
        <v xml:space="preserve">T O 202210 yyyy00 EV        </v>
      </c>
      <c r="B10368" s="68" t="s">
        <v>544</v>
      </c>
      <c r="C10368" s="68" t="s">
        <v>545</v>
      </c>
      <c r="D10368" s="68" t="s">
        <v>287</v>
      </c>
      <c r="E10368" s="68" t="s">
        <v>531</v>
      </c>
      <c r="F10368" s="68" t="s">
        <v>230</v>
      </c>
      <c r="G10368" s="68" t="s">
        <v>77</v>
      </c>
      <c r="H10368" s="68" t="s">
        <v>273</v>
      </c>
      <c r="I10368" s="68" t="s">
        <v>663</v>
      </c>
      <c r="J10368" s="65">
        <v>3</v>
      </c>
      <c r="K10368" s="65">
        <v>5</v>
      </c>
      <c r="L10368" s="65">
        <v>424</v>
      </c>
      <c r="M10368" s="65" t="s">
        <v>378</v>
      </c>
    </row>
    <row r="10369" spans="1:13" ht="12.75" customHeight="1">
      <c r="A10369" s="65" t="str">
        <f>IF(ROW()=1,"KEY",IF(ISNA(VLOOKUP(B10369,車名対応マスタ!B:D,3,FALSE)),"",IF(VLOOKUP(B10369,車名対応マスタ!B:D,3,FALSE)="","",$D10369&amp;" "&amp;IF($G10369="9","J","O")&amp;" "&amp;$I10369&amp;" "&amp;IF($I10369&lt;=TEXT(★完成資料!$A$1,"yyyymm"),TEXT(★完成資料!$A$1,"yyyymm"),"999999")&amp; " " &amp; LEFT(F10369 &amp; "          ",10))))</f>
        <v xml:space="preserve">T O 202201 yyyy00 EV        </v>
      </c>
      <c r="B10369" s="68" t="s">
        <v>544</v>
      </c>
      <c r="C10369" s="68" t="s">
        <v>545</v>
      </c>
      <c r="D10369" s="68" t="s">
        <v>287</v>
      </c>
      <c r="E10369" s="68" t="s">
        <v>531</v>
      </c>
      <c r="F10369" s="68" t="s">
        <v>230</v>
      </c>
      <c r="G10369" s="68" t="s">
        <v>77</v>
      </c>
      <c r="H10369" s="68" t="s">
        <v>273</v>
      </c>
      <c r="I10369" s="68" t="s">
        <v>639</v>
      </c>
      <c r="J10369" s="65">
        <v>11</v>
      </c>
      <c r="L10369" s="65">
        <v>419</v>
      </c>
      <c r="M10369" s="65" t="s">
        <v>262</v>
      </c>
    </row>
    <row r="10370" spans="1:13" ht="12.75" customHeight="1">
      <c r="A10370" s="65" t="str">
        <f>IF(ROW()=1,"KEY",IF(ISNA(VLOOKUP(B10370,車名対応マスタ!B:D,3,FALSE)),"",IF(VLOOKUP(B10370,車名対応マスタ!B:D,3,FALSE)="","",$D10370&amp;" "&amp;IF($G10370="9","J","O")&amp;" "&amp;$I10370&amp;" "&amp;IF($I10370&lt;=TEXT(★完成資料!$A$1,"yyyymm"),TEXT(★完成資料!$A$1,"yyyymm"),"999999")&amp; " " &amp; LEFT(F10370 &amp; "          ",10))))</f>
        <v xml:space="preserve">T O 202202 yyyy00 EV        </v>
      </c>
      <c r="B10370" s="68" t="s">
        <v>544</v>
      </c>
      <c r="C10370" s="68" t="s">
        <v>545</v>
      </c>
      <c r="D10370" s="68" t="s">
        <v>287</v>
      </c>
      <c r="E10370" s="68" t="s">
        <v>531</v>
      </c>
      <c r="F10370" s="68" t="s">
        <v>230</v>
      </c>
      <c r="G10370" s="68" t="s">
        <v>77</v>
      </c>
      <c r="H10370" s="68" t="s">
        <v>273</v>
      </c>
      <c r="I10370" s="68" t="s">
        <v>640</v>
      </c>
      <c r="J10370" s="65">
        <v>17</v>
      </c>
      <c r="L10370" s="65">
        <v>419</v>
      </c>
      <c r="M10370" s="65" t="s">
        <v>262</v>
      </c>
    </row>
    <row r="10371" spans="1:13" ht="12.75" customHeight="1">
      <c r="A10371" s="65" t="str">
        <f>IF(ROW()=1,"KEY",IF(ISNA(VLOOKUP(B10371,車名対応マスタ!B:D,3,FALSE)),"",IF(VLOOKUP(B10371,車名対応マスタ!B:D,3,FALSE)="","",$D10371&amp;" "&amp;IF($G10371="9","J","O")&amp;" "&amp;$I10371&amp;" "&amp;IF($I10371&lt;=TEXT(★完成資料!$A$1,"yyyymm"),TEXT(★完成資料!$A$1,"yyyymm"),"999999")&amp; " " &amp; LEFT(F10371 &amp; "          ",10))))</f>
        <v xml:space="preserve">T O 202203 yyyy00 EV        </v>
      </c>
      <c r="B10371" s="68" t="s">
        <v>544</v>
      </c>
      <c r="C10371" s="68" t="s">
        <v>545</v>
      </c>
      <c r="D10371" s="68" t="s">
        <v>287</v>
      </c>
      <c r="E10371" s="68" t="s">
        <v>531</v>
      </c>
      <c r="F10371" s="68" t="s">
        <v>230</v>
      </c>
      <c r="G10371" s="68" t="s">
        <v>77</v>
      </c>
      <c r="H10371" s="68" t="s">
        <v>273</v>
      </c>
      <c r="I10371" s="68" t="s">
        <v>641</v>
      </c>
      <c r="J10371" s="65">
        <v>2</v>
      </c>
      <c r="L10371" s="65">
        <v>419</v>
      </c>
      <c r="M10371" s="65" t="s">
        <v>262</v>
      </c>
    </row>
    <row r="10372" spans="1:13" ht="12.75" customHeight="1">
      <c r="A10372" s="65" t="str">
        <f>IF(ROW()=1,"KEY",IF(ISNA(VLOOKUP(B10372,車名対応マスタ!B:D,3,FALSE)),"",IF(VLOOKUP(B10372,車名対応マスタ!B:D,3,FALSE)="","",$D10372&amp;" "&amp;IF($G10372="9","J","O")&amp;" "&amp;$I10372&amp;" "&amp;IF($I10372&lt;=TEXT(★完成資料!$A$1,"yyyymm"),TEXT(★完成資料!$A$1,"yyyymm"),"999999")&amp; " " &amp; LEFT(F10372 &amp; "          ",10))))</f>
        <v xml:space="preserve">T O 202204 yyyy00 EV        </v>
      </c>
      <c r="B10372" s="68" t="s">
        <v>544</v>
      </c>
      <c r="C10372" s="68" t="s">
        <v>545</v>
      </c>
      <c r="D10372" s="68" t="s">
        <v>287</v>
      </c>
      <c r="E10372" s="68" t="s">
        <v>531</v>
      </c>
      <c r="F10372" s="68" t="s">
        <v>230</v>
      </c>
      <c r="G10372" s="68" t="s">
        <v>77</v>
      </c>
      <c r="H10372" s="68" t="s">
        <v>273</v>
      </c>
      <c r="I10372" s="68" t="s">
        <v>642</v>
      </c>
      <c r="J10372" s="65">
        <v>8</v>
      </c>
      <c r="K10372" s="65">
        <v>2</v>
      </c>
      <c r="L10372" s="65">
        <v>419</v>
      </c>
      <c r="M10372" s="65" t="s">
        <v>262</v>
      </c>
    </row>
    <row r="10373" spans="1:13" ht="12.75" customHeight="1">
      <c r="A10373" s="65" t="str">
        <f>IF(ROW()=1,"KEY",IF(ISNA(VLOOKUP(B10373,車名対応マスタ!B:D,3,FALSE)),"",IF(VLOOKUP(B10373,車名対応マスタ!B:D,3,FALSE)="","",$D10373&amp;" "&amp;IF($G10373="9","J","O")&amp;" "&amp;$I10373&amp;" "&amp;IF($I10373&lt;=TEXT(★完成資料!$A$1,"yyyymm"),TEXT(★完成資料!$A$1,"yyyymm"),"999999")&amp; " " &amp; LEFT(F10373 &amp; "          ",10))))</f>
        <v xml:space="preserve">T O 202205 yyyy00 EV        </v>
      </c>
      <c r="B10373" s="68" t="s">
        <v>544</v>
      </c>
      <c r="C10373" s="68" t="s">
        <v>545</v>
      </c>
      <c r="D10373" s="68" t="s">
        <v>287</v>
      </c>
      <c r="E10373" s="68" t="s">
        <v>531</v>
      </c>
      <c r="F10373" s="68" t="s">
        <v>230</v>
      </c>
      <c r="G10373" s="68" t="s">
        <v>77</v>
      </c>
      <c r="H10373" s="68" t="s">
        <v>273</v>
      </c>
      <c r="I10373" s="68" t="s">
        <v>647</v>
      </c>
      <c r="J10373" s="65">
        <v>31</v>
      </c>
      <c r="K10373" s="65">
        <v>2</v>
      </c>
      <c r="L10373" s="65">
        <v>419</v>
      </c>
      <c r="M10373" s="65" t="s">
        <v>262</v>
      </c>
    </row>
    <row r="10374" spans="1:13" ht="12.75" customHeight="1">
      <c r="A10374" s="65" t="str">
        <f>IF(ROW()=1,"KEY",IF(ISNA(VLOOKUP(B10374,車名対応マスタ!B:D,3,FALSE)),"",IF(VLOOKUP(B10374,車名対応マスタ!B:D,3,FALSE)="","",$D10374&amp;" "&amp;IF($G10374="9","J","O")&amp;" "&amp;$I10374&amp;" "&amp;IF($I10374&lt;=TEXT(★完成資料!$A$1,"yyyymm"),TEXT(★完成資料!$A$1,"yyyymm"),"999999")&amp; " " &amp; LEFT(F10374 &amp; "          ",10))))</f>
        <v xml:space="preserve">T O 202206 yyyy00 EV        </v>
      </c>
      <c r="B10374" s="68" t="s">
        <v>544</v>
      </c>
      <c r="C10374" s="68" t="s">
        <v>545</v>
      </c>
      <c r="D10374" s="68" t="s">
        <v>287</v>
      </c>
      <c r="E10374" s="68" t="s">
        <v>531</v>
      </c>
      <c r="F10374" s="68" t="s">
        <v>230</v>
      </c>
      <c r="G10374" s="68" t="s">
        <v>77</v>
      </c>
      <c r="H10374" s="68" t="s">
        <v>273</v>
      </c>
      <c r="I10374" s="68" t="s">
        <v>652</v>
      </c>
      <c r="J10374" s="65">
        <v>50</v>
      </c>
      <c r="K10374" s="65">
        <v>24</v>
      </c>
      <c r="L10374" s="65">
        <v>419</v>
      </c>
      <c r="M10374" s="65" t="s">
        <v>262</v>
      </c>
    </row>
    <row r="10375" spans="1:13" ht="12.75" customHeight="1">
      <c r="A10375" s="65" t="str">
        <f>IF(ROW()=1,"KEY",IF(ISNA(VLOOKUP(B10375,車名対応マスタ!B:D,3,FALSE)),"",IF(VLOOKUP(B10375,車名対応マスタ!B:D,3,FALSE)="","",$D10375&amp;" "&amp;IF($G10375="9","J","O")&amp;" "&amp;$I10375&amp;" "&amp;IF($I10375&lt;=TEXT(★完成資料!$A$1,"yyyymm"),TEXT(★完成資料!$A$1,"yyyymm"),"999999")&amp; " " &amp; LEFT(F10375 &amp; "          ",10))))</f>
        <v xml:space="preserve">T O 202207 yyyy00 EV        </v>
      </c>
      <c r="B10375" s="68" t="s">
        <v>544</v>
      </c>
      <c r="C10375" s="68" t="s">
        <v>545</v>
      </c>
      <c r="D10375" s="68" t="s">
        <v>287</v>
      </c>
      <c r="E10375" s="68" t="s">
        <v>531</v>
      </c>
      <c r="F10375" s="68" t="s">
        <v>230</v>
      </c>
      <c r="G10375" s="68" t="s">
        <v>77</v>
      </c>
      <c r="H10375" s="68" t="s">
        <v>273</v>
      </c>
      <c r="I10375" s="68" t="s">
        <v>655</v>
      </c>
      <c r="J10375" s="65">
        <v>77</v>
      </c>
      <c r="K10375" s="65">
        <v>30</v>
      </c>
      <c r="L10375" s="65">
        <v>419</v>
      </c>
      <c r="M10375" s="65" t="s">
        <v>262</v>
      </c>
    </row>
    <row r="10376" spans="1:13" ht="12.75" customHeight="1">
      <c r="A10376" s="65" t="str">
        <f>IF(ROW()=1,"KEY",IF(ISNA(VLOOKUP(B10376,車名対応マスタ!B:D,3,FALSE)),"",IF(VLOOKUP(B10376,車名対応マスタ!B:D,3,FALSE)="","",$D10376&amp;" "&amp;IF($G10376="9","J","O")&amp;" "&amp;$I10376&amp;" "&amp;IF($I10376&lt;=TEXT(★完成資料!$A$1,"yyyymm"),TEXT(★完成資料!$A$1,"yyyymm"),"999999")&amp; " " &amp; LEFT(F10376 &amp; "          ",10))))</f>
        <v xml:space="preserve">T O 202208 yyyy00 EV        </v>
      </c>
      <c r="B10376" s="68" t="s">
        <v>544</v>
      </c>
      <c r="C10376" s="68" t="s">
        <v>545</v>
      </c>
      <c r="D10376" s="68" t="s">
        <v>287</v>
      </c>
      <c r="E10376" s="68" t="s">
        <v>531</v>
      </c>
      <c r="F10376" s="68" t="s">
        <v>230</v>
      </c>
      <c r="G10376" s="68" t="s">
        <v>77</v>
      </c>
      <c r="H10376" s="68" t="s">
        <v>273</v>
      </c>
      <c r="I10376" s="68" t="s">
        <v>656</v>
      </c>
      <c r="J10376" s="65">
        <v>5</v>
      </c>
      <c r="K10376" s="65">
        <v>58</v>
      </c>
      <c r="L10376" s="65">
        <v>419</v>
      </c>
      <c r="M10376" s="65" t="s">
        <v>262</v>
      </c>
    </row>
    <row r="10377" spans="1:13" ht="12.75" customHeight="1">
      <c r="A10377" s="65" t="str">
        <f>IF(ROW()=1,"KEY",IF(ISNA(VLOOKUP(B10377,車名対応マスタ!B:D,3,FALSE)),"",IF(VLOOKUP(B10377,車名対応マスタ!B:D,3,FALSE)="","",$D10377&amp;" "&amp;IF($G10377="9","J","O")&amp;" "&amp;$I10377&amp;" "&amp;IF($I10377&lt;=TEXT(★完成資料!$A$1,"yyyymm"),TEXT(★完成資料!$A$1,"yyyymm"),"999999")&amp; " " &amp; LEFT(F10377 &amp; "          ",10))))</f>
        <v xml:space="preserve">T O 202209 yyyy00 EV        </v>
      </c>
      <c r="B10377" s="68" t="s">
        <v>544</v>
      </c>
      <c r="C10377" s="68" t="s">
        <v>545</v>
      </c>
      <c r="D10377" s="68" t="s">
        <v>287</v>
      </c>
      <c r="E10377" s="68" t="s">
        <v>531</v>
      </c>
      <c r="F10377" s="68" t="s">
        <v>230</v>
      </c>
      <c r="G10377" s="68" t="s">
        <v>77</v>
      </c>
      <c r="H10377" s="68" t="s">
        <v>273</v>
      </c>
      <c r="I10377" s="68" t="s">
        <v>657</v>
      </c>
      <c r="J10377" s="65">
        <v>2</v>
      </c>
      <c r="K10377" s="65">
        <v>5</v>
      </c>
      <c r="L10377" s="65">
        <v>419</v>
      </c>
      <c r="M10377" s="65" t="s">
        <v>262</v>
      </c>
    </row>
    <row r="10378" spans="1:13" ht="12.75" customHeight="1">
      <c r="A10378" s="65" t="str">
        <f>IF(ROW()=1,"KEY",IF(ISNA(VLOOKUP(B10378,車名対応マスタ!B:D,3,FALSE)),"",IF(VLOOKUP(B10378,車名対応マスタ!B:D,3,FALSE)="","",$D10378&amp;" "&amp;IF($G10378="9","J","O")&amp;" "&amp;$I10378&amp;" "&amp;IF($I10378&lt;=TEXT(★完成資料!$A$1,"yyyymm"),TEXT(★完成資料!$A$1,"yyyymm"),"999999")&amp; " " &amp; LEFT(F10378 &amp; "          ",10))))</f>
        <v xml:space="preserve">T O 202210 yyyy00 EV        </v>
      </c>
      <c r="B10378" s="68" t="s">
        <v>544</v>
      </c>
      <c r="C10378" s="68" t="s">
        <v>545</v>
      </c>
      <c r="D10378" s="68" t="s">
        <v>287</v>
      </c>
      <c r="E10378" s="68" t="s">
        <v>531</v>
      </c>
      <c r="F10378" s="68" t="s">
        <v>230</v>
      </c>
      <c r="G10378" s="68" t="s">
        <v>77</v>
      </c>
      <c r="H10378" s="68" t="s">
        <v>273</v>
      </c>
      <c r="I10378" s="68" t="s">
        <v>663</v>
      </c>
      <c r="J10378" s="65">
        <v>6</v>
      </c>
      <c r="K10378" s="65">
        <v>2</v>
      </c>
      <c r="L10378" s="65">
        <v>419</v>
      </c>
      <c r="M10378" s="65" t="s">
        <v>262</v>
      </c>
    </row>
    <row r="10379" spans="1:13" ht="12.75" customHeight="1">
      <c r="A10379" s="65" t="str">
        <f>IF(ROW()=1,"KEY",IF(ISNA(VLOOKUP(B10379,車名対応マスタ!B:D,3,FALSE)),"",IF(VLOOKUP(B10379,車名対応マスタ!B:D,3,FALSE)="","",$D10379&amp;" "&amp;IF($G10379="9","J","O")&amp;" "&amp;$I10379&amp;" "&amp;IF($I10379&lt;=TEXT(★完成資料!$A$1,"yyyymm"),TEXT(★完成資料!$A$1,"yyyymm"),"999999")&amp; " " &amp; LEFT(F10379 &amp; "          ",10))))</f>
        <v xml:space="preserve">T O 202209 yyyy00 EV        </v>
      </c>
      <c r="B10379" s="68" t="s">
        <v>544</v>
      </c>
      <c r="C10379" s="68" t="s">
        <v>545</v>
      </c>
      <c r="D10379" s="68" t="s">
        <v>287</v>
      </c>
      <c r="E10379" s="68" t="s">
        <v>531</v>
      </c>
      <c r="F10379" s="68" t="s">
        <v>230</v>
      </c>
      <c r="G10379" s="68" t="s">
        <v>77</v>
      </c>
      <c r="H10379" s="68" t="s">
        <v>273</v>
      </c>
      <c r="I10379" s="68" t="s">
        <v>657</v>
      </c>
      <c r="J10379" s="65">
        <v>1</v>
      </c>
      <c r="L10379" s="65">
        <v>418</v>
      </c>
      <c r="M10379" s="65" t="s">
        <v>429</v>
      </c>
    </row>
    <row r="10380" spans="1:13" ht="12.75" customHeight="1">
      <c r="A10380" s="65" t="str">
        <f>IF(ROW()=1,"KEY",IF(ISNA(VLOOKUP(B10380,車名対応マスタ!B:D,3,FALSE)),"",IF(VLOOKUP(B10380,車名対応マスタ!B:D,3,FALSE)="","",$D10380&amp;" "&amp;IF($G10380="9","J","O")&amp;" "&amp;$I10380&amp;" "&amp;IF($I10380&lt;=TEXT(★完成資料!$A$1,"yyyymm"),TEXT(★完成資料!$A$1,"yyyymm"),"999999")&amp; " " &amp; LEFT(F10380 &amp; "          ",10))))</f>
        <v xml:space="preserve">T O 202201 yyyy00 EV        </v>
      </c>
      <c r="B10380" s="68" t="s">
        <v>544</v>
      </c>
      <c r="C10380" s="68" t="s">
        <v>545</v>
      </c>
      <c r="D10380" s="68" t="s">
        <v>287</v>
      </c>
      <c r="E10380" s="68" t="s">
        <v>531</v>
      </c>
      <c r="F10380" s="68" t="s">
        <v>230</v>
      </c>
      <c r="G10380" s="68" t="s">
        <v>77</v>
      </c>
      <c r="H10380" s="68" t="s">
        <v>273</v>
      </c>
      <c r="I10380" s="68" t="s">
        <v>639</v>
      </c>
      <c r="J10380" s="65">
        <v>3</v>
      </c>
      <c r="L10380" s="65">
        <v>406</v>
      </c>
      <c r="M10380" s="65" t="s">
        <v>497</v>
      </c>
    </row>
    <row r="10381" spans="1:13" ht="12.75" customHeight="1">
      <c r="A10381" s="65" t="str">
        <f>IF(ROW()=1,"KEY",IF(ISNA(VLOOKUP(B10381,車名対応マスタ!B:D,3,FALSE)),"",IF(VLOOKUP(B10381,車名対応マスタ!B:D,3,FALSE)="","",$D10381&amp;" "&amp;IF($G10381="9","J","O")&amp;" "&amp;$I10381&amp;" "&amp;IF($I10381&lt;=TEXT(★完成資料!$A$1,"yyyymm"),TEXT(★完成資料!$A$1,"yyyymm"),"999999")&amp; " " &amp; LEFT(F10381 &amp; "          ",10))))</f>
        <v xml:space="preserve">T O 202202 yyyy00 EV        </v>
      </c>
      <c r="B10381" s="68" t="s">
        <v>544</v>
      </c>
      <c r="C10381" s="68" t="s">
        <v>545</v>
      </c>
      <c r="D10381" s="68" t="s">
        <v>287</v>
      </c>
      <c r="E10381" s="68" t="s">
        <v>531</v>
      </c>
      <c r="F10381" s="68" t="s">
        <v>230</v>
      </c>
      <c r="G10381" s="68" t="s">
        <v>77</v>
      </c>
      <c r="H10381" s="68" t="s">
        <v>273</v>
      </c>
      <c r="I10381" s="68" t="s">
        <v>640</v>
      </c>
      <c r="J10381" s="65">
        <v>8</v>
      </c>
      <c r="L10381" s="65">
        <v>406</v>
      </c>
      <c r="M10381" s="65" t="s">
        <v>497</v>
      </c>
    </row>
    <row r="10382" spans="1:13" ht="12.75" customHeight="1">
      <c r="A10382" s="65" t="str">
        <f>IF(ROW()=1,"KEY",IF(ISNA(VLOOKUP(B10382,車名対応マスタ!B:D,3,FALSE)),"",IF(VLOOKUP(B10382,車名対応マスタ!B:D,3,FALSE)="","",$D10382&amp;" "&amp;IF($G10382="9","J","O")&amp;" "&amp;$I10382&amp;" "&amp;IF($I10382&lt;=TEXT(★完成資料!$A$1,"yyyymm"),TEXT(★完成資料!$A$1,"yyyymm"),"999999")&amp; " " &amp; LEFT(F10382 &amp; "          ",10))))</f>
        <v xml:space="preserve">T O 202203 yyyy00 EV        </v>
      </c>
      <c r="B10382" s="68" t="s">
        <v>544</v>
      </c>
      <c r="C10382" s="68" t="s">
        <v>545</v>
      </c>
      <c r="D10382" s="68" t="s">
        <v>287</v>
      </c>
      <c r="E10382" s="68" t="s">
        <v>531</v>
      </c>
      <c r="F10382" s="68" t="s">
        <v>230</v>
      </c>
      <c r="G10382" s="68" t="s">
        <v>77</v>
      </c>
      <c r="H10382" s="68" t="s">
        <v>273</v>
      </c>
      <c r="I10382" s="68" t="s">
        <v>641</v>
      </c>
      <c r="J10382" s="65">
        <v>9</v>
      </c>
      <c r="L10382" s="65">
        <v>406</v>
      </c>
      <c r="M10382" s="65" t="s">
        <v>497</v>
      </c>
    </row>
    <row r="10383" spans="1:13" ht="12.75" customHeight="1">
      <c r="A10383" s="65" t="str">
        <f>IF(ROW()=1,"KEY",IF(ISNA(VLOOKUP(B10383,車名対応マスタ!B:D,3,FALSE)),"",IF(VLOOKUP(B10383,車名対応マスタ!B:D,3,FALSE)="","",$D10383&amp;" "&amp;IF($G10383="9","J","O")&amp;" "&amp;$I10383&amp;" "&amp;IF($I10383&lt;=TEXT(★完成資料!$A$1,"yyyymm"),TEXT(★完成資料!$A$1,"yyyymm"),"999999")&amp; " " &amp; LEFT(F10383 &amp; "          ",10))))</f>
        <v xml:space="preserve">T O 202204 yyyy00 EV        </v>
      </c>
      <c r="B10383" s="68" t="s">
        <v>544</v>
      </c>
      <c r="C10383" s="68" t="s">
        <v>545</v>
      </c>
      <c r="D10383" s="68" t="s">
        <v>287</v>
      </c>
      <c r="E10383" s="68" t="s">
        <v>531</v>
      </c>
      <c r="F10383" s="68" t="s">
        <v>230</v>
      </c>
      <c r="G10383" s="68" t="s">
        <v>77</v>
      </c>
      <c r="H10383" s="68" t="s">
        <v>273</v>
      </c>
      <c r="I10383" s="68" t="s">
        <v>642</v>
      </c>
      <c r="J10383" s="65">
        <v>4</v>
      </c>
      <c r="L10383" s="65">
        <v>406</v>
      </c>
      <c r="M10383" s="65" t="s">
        <v>497</v>
      </c>
    </row>
    <row r="10384" spans="1:13" ht="12.75" customHeight="1">
      <c r="A10384" s="65" t="str">
        <f>IF(ROW()=1,"KEY",IF(ISNA(VLOOKUP(B10384,車名対応マスタ!B:D,3,FALSE)),"",IF(VLOOKUP(B10384,車名対応マスタ!B:D,3,FALSE)="","",$D10384&amp;" "&amp;IF($G10384="9","J","O")&amp;" "&amp;$I10384&amp;" "&amp;IF($I10384&lt;=TEXT(★完成資料!$A$1,"yyyymm"),TEXT(★完成資料!$A$1,"yyyymm"),"999999")&amp; " " &amp; LEFT(F10384 &amp; "          ",10))))</f>
        <v xml:space="preserve">T O 202205 yyyy00 EV        </v>
      </c>
      <c r="B10384" s="68" t="s">
        <v>544</v>
      </c>
      <c r="C10384" s="68" t="s">
        <v>545</v>
      </c>
      <c r="D10384" s="68" t="s">
        <v>287</v>
      </c>
      <c r="E10384" s="68" t="s">
        <v>531</v>
      </c>
      <c r="F10384" s="68" t="s">
        <v>230</v>
      </c>
      <c r="G10384" s="68" t="s">
        <v>77</v>
      </c>
      <c r="H10384" s="68" t="s">
        <v>273</v>
      </c>
      <c r="I10384" s="68" t="s">
        <v>647</v>
      </c>
      <c r="J10384" s="65">
        <v>4</v>
      </c>
      <c r="K10384" s="65">
        <v>2</v>
      </c>
      <c r="L10384" s="65">
        <v>406</v>
      </c>
      <c r="M10384" s="65" t="s">
        <v>497</v>
      </c>
    </row>
    <row r="10385" spans="1:13" ht="12.75" customHeight="1">
      <c r="A10385" s="65" t="str">
        <f>IF(ROW()=1,"KEY",IF(ISNA(VLOOKUP(B10385,車名対応マスタ!B:D,3,FALSE)),"",IF(VLOOKUP(B10385,車名対応マスタ!B:D,3,FALSE)="","",$D10385&amp;" "&amp;IF($G10385="9","J","O")&amp;" "&amp;$I10385&amp;" "&amp;IF($I10385&lt;=TEXT(★完成資料!$A$1,"yyyymm"),TEXT(★完成資料!$A$1,"yyyymm"),"999999")&amp; " " &amp; LEFT(F10385 &amp; "          ",10))))</f>
        <v xml:space="preserve">T O 202206 yyyy00 EV        </v>
      </c>
      <c r="B10385" s="68" t="s">
        <v>544</v>
      </c>
      <c r="C10385" s="68" t="s">
        <v>545</v>
      </c>
      <c r="D10385" s="68" t="s">
        <v>287</v>
      </c>
      <c r="E10385" s="68" t="s">
        <v>531</v>
      </c>
      <c r="F10385" s="68" t="s">
        <v>230</v>
      </c>
      <c r="G10385" s="68" t="s">
        <v>77</v>
      </c>
      <c r="H10385" s="68" t="s">
        <v>273</v>
      </c>
      <c r="I10385" s="68" t="s">
        <v>652</v>
      </c>
      <c r="J10385" s="65">
        <v>1</v>
      </c>
      <c r="K10385" s="65">
        <v>2</v>
      </c>
      <c r="L10385" s="65">
        <v>406</v>
      </c>
      <c r="M10385" s="65" t="s">
        <v>497</v>
      </c>
    </row>
    <row r="10386" spans="1:13" ht="12.75" customHeight="1">
      <c r="A10386" s="65" t="str">
        <f>IF(ROW()=1,"KEY",IF(ISNA(VLOOKUP(B10386,車名対応マスタ!B:D,3,FALSE)),"",IF(VLOOKUP(B10386,車名対応マスタ!B:D,3,FALSE)="","",$D10386&amp;" "&amp;IF($G10386="9","J","O")&amp;" "&amp;$I10386&amp;" "&amp;IF($I10386&lt;=TEXT(★完成資料!$A$1,"yyyymm"),TEXT(★完成資料!$A$1,"yyyymm"),"999999")&amp; " " &amp; LEFT(F10386 &amp; "          ",10))))</f>
        <v xml:space="preserve">T O 202207 yyyy00 EV        </v>
      </c>
      <c r="B10386" s="68" t="s">
        <v>544</v>
      </c>
      <c r="C10386" s="68" t="s">
        <v>545</v>
      </c>
      <c r="D10386" s="68" t="s">
        <v>287</v>
      </c>
      <c r="E10386" s="68" t="s">
        <v>531</v>
      </c>
      <c r="F10386" s="68" t="s">
        <v>230</v>
      </c>
      <c r="G10386" s="68" t="s">
        <v>77</v>
      </c>
      <c r="H10386" s="68" t="s">
        <v>273</v>
      </c>
      <c r="I10386" s="68" t="s">
        <v>655</v>
      </c>
      <c r="J10386" s="65">
        <v>7</v>
      </c>
      <c r="K10386" s="65">
        <v>2</v>
      </c>
      <c r="L10386" s="65">
        <v>406</v>
      </c>
      <c r="M10386" s="65" t="s">
        <v>497</v>
      </c>
    </row>
    <row r="10387" spans="1:13" ht="12.75" customHeight="1">
      <c r="A10387" s="65" t="str">
        <f>IF(ROW()=1,"KEY",IF(ISNA(VLOOKUP(B10387,車名対応マスタ!B:D,3,FALSE)),"",IF(VLOOKUP(B10387,車名対応マスタ!B:D,3,FALSE)="","",$D10387&amp;" "&amp;IF($G10387="9","J","O")&amp;" "&amp;$I10387&amp;" "&amp;IF($I10387&lt;=TEXT(★完成資料!$A$1,"yyyymm"),TEXT(★完成資料!$A$1,"yyyymm"),"999999")&amp; " " &amp; LEFT(F10387 &amp; "          ",10))))</f>
        <v xml:space="preserve">T O 202208 yyyy00 EV        </v>
      </c>
      <c r="B10387" s="68" t="s">
        <v>544</v>
      </c>
      <c r="C10387" s="68" t="s">
        <v>545</v>
      </c>
      <c r="D10387" s="68" t="s">
        <v>287</v>
      </c>
      <c r="E10387" s="68" t="s">
        <v>531</v>
      </c>
      <c r="F10387" s="68" t="s">
        <v>230</v>
      </c>
      <c r="G10387" s="68" t="s">
        <v>77</v>
      </c>
      <c r="H10387" s="68" t="s">
        <v>273</v>
      </c>
      <c r="I10387" s="68" t="s">
        <v>656</v>
      </c>
      <c r="J10387" s="65">
        <v>6</v>
      </c>
      <c r="K10387" s="65">
        <v>2</v>
      </c>
      <c r="L10387" s="65">
        <v>406</v>
      </c>
      <c r="M10387" s="65" t="s">
        <v>497</v>
      </c>
    </row>
    <row r="10388" spans="1:13" ht="12.75" customHeight="1">
      <c r="A10388" s="65" t="str">
        <f>IF(ROW()=1,"KEY",IF(ISNA(VLOOKUP(B10388,車名対応マスタ!B:D,3,FALSE)),"",IF(VLOOKUP(B10388,車名対応マスタ!B:D,3,FALSE)="","",$D10388&amp;" "&amp;IF($G10388="9","J","O")&amp;" "&amp;$I10388&amp;" "&amp;IF($I10388&lt;=TEXT(★完成資料!$A$1,"yyyymm"),TEXT(★完成資料!$A$1,"yyyymm"),"999999")&amp; " " &amp; LEFT(F10388 &amp; "          ",10))))</f>
        <v xml:space="preserve">T O 202209 yyyy00 EV        </v>
      </c>
      <c r="B10388" s="68" t="s">
        <v>544</v>
      </c>
      <c r="C10388" s="68" t="s">
        <v>545</v>
      </c>
      <c r="D10388" s="68" t="s">
        <v>287</v>
      </c>
      <c r="E10388" s="68" t="s">
        <v>531</v>
      </c>
      <c r="F10388" s="68" t="s">
        <v>230</v>
      </c>
      <c r="G10388" s="68" t="s">
        <v>77</v>
      </c>
      <c r="H10388" s="68" t="s">
        <v>273</v>
      </c>
      <c r="I10388" s="68" t="s">
        <v>657</v>
      </c>
      <c r="J10388" s="65">
        <v>1</v>
      </c>
      <c r="K10388" s="65">
        <v>10</v>
      </c>
      <c r="L10388" s="65">
        <v>406</v>
      </c>
      <c r="M10388" s="65" t="s">
        <v>497</v>
      </c>
    </row>
    <row r="10389" spans="1:13" ht="12.75" customHeight="1">
      <c r="A10389" s="65" t="str">
        <f>IF(ROW()=1,"KEY",IF(ISNA(VLOOKUP(B10389,車名対応マスタ!B:D,3,FALSE)),"",IF(VLOOKUP(B10389,車名対応マスタ!B:D,3,FALSE)="","",$D10389&amp;" "&amp;IF($G10389="9","J","O")&amp;" "&amp;$I10389&amp;" "&amp;IF($I10389&lt;=TEXT(★完成資料!$A$1,"yyyymm"),TEXT(★完成資料!$A$1,"yyyymm"),"999999")&amp; " " &amp; LEFT(F10389 &amp; "          ",10))))</f>
        <v xml:space="preserve">T O 202210 yyyy00 EV        </v>
      </c>
      <c r="B10389" s="68" t="s">
        <v>544</v>
      </c>
      <c r="C10389" s="68" t="s">
        <v>545</v>
      </c>
      <c r="D10389" s="68" t="s">
        <v>287</v>
      </c>
      <c r="E10389" s="68" t="s">
        <v>531</v>
      </c>
      <c r="F10389" s="68" t="s">
        <v>230</v>
      </c>
      <c r="G10389" s="68" t="s">
        <v>77</v>
      </c>
      <c r="H10389" s="68" t="s">
        <v>273</v>
      </c>
      <c r="I10389" s="68" t="s">
        <v>663</v>
      </c>
      <c r="J10389" s="65">
        <v>8</v>
      </c>
      <c r="K10389" s="65">
        <v>4</v>
      </c>
      <c r="L10389" s="65">
        <v>406</v>
      </c>
      <c r="M10389" s="65" t="s">
        <v>497</v>
      </c>
    </row>
    <row r="10390" spans="1:13" ht="12.75" customHeight="1">
      <c r="A10390" s="65" t="str">
        <f>IF(ROW()=1,"KEY",IF(ISNA(VLOOKUP(B10390,車名対応マスタ!B:D,3,FALSE)),"",IF(VLOOKUP(B10390,車名対応マスタ!B:D,3,FALSE)="","",$D10390&amp;" "&amp;IF($G10390="9","J","O")&amp;" "&amp;$I10390&amp;" "&amp;IF($I10390&lt;=TEXT(★完成資料!$A$1,"yyyymm"),TEXT(★完成資料!$A$1,"yyyymm"),"999999")&amp; " " &amp; LEFT(F10390 &amp; "          ",10))))</f>
        <v xml:space="preserve">T O 202201 yyyy00 EV        </v>
      </c>
      <c r="B10390" s="68" t="s">
        <v>544</v>
      </c>
      <c r="C10390" s="68" t="s">
        <v>545</v>
      </c>
      <c r="D10390" s="68" t="s">
        <v>287</v>
      </c>
      <c r="E10390" s="68" t="s">
        <v>531</v>
      </c>
      <c r="F10390" s="68" t="s">
        <v>230</v>
      </c>
      <c r="G10390" s="68" t="s">
        <v>77</v>
      </c>
      <c r="H10390" s="68" t="s">
        <v>273</v>
      </c>
      <c r="I10390" s="68" t="s">
        <v>639</v>
      </c>
      <c r="J10390" s="65">
        <v>7</v>
      </c>
      <c r="L10390" s="65">
        <v>425</v>
      </c>
      <c r="M10390" s="65" t="s">
        <v>379</v>
      </c>
    </row>
    <row r="10391" spans="1:13" ht="12.75" customHeight="1">
      <c r="A10391" s="65" t="str">
        <f>IF(ROW()=1,"KEY",IF(ISNA(VLOOKUP(B10391,車名対応マスタ!B:D,3,FALSE)),"",IF(VLOOKUP(B10391,車名対応マスタ!B:D,3,FALSE)="","",$D10391&amp;" "&amp;IF($G10391="9","J","O")&amp;" "&amp;$I10391&amp;" "&amp;IF($I10391&lt;=TEXT(★完成資料!$A$1,"yyyymm"),TEXT(★完成資料!$A$1,"yyyymm"),"999999")&amp; " " &amp; LEFT(F10391 &amp; "          ",10))))</f>
        <v xml:space="preserve">T O 202202 yyyy00 EV        </v>
      </c>
      <c r="B10391" s="68" t="s">
        <v>544</v>
      </c>
      <c r="C10391" s="68" t="s">
        <v>545</v>
      </c>
      <c r="D10391" s="68" t="s">
        <v>287</v>
      </c>
      <c r="E10391" s="68" t="s">
        <v>531</v>
      </c>
      <c r="F10391" s="68" t="s">
        <v>230</v>
      </c>
      <c r="G10391" s="68" t="s">
        <v>77</v>
      </c>
      <c r="H10391" s="68" t="s">
        <v>273</v>
      </c>
      <c r="I10391" s="68" t="s">
        <v>640</v>
      </c>
      <c r="J10391" s="65">
        <v>5</v>
      </c>
      <c r="L10391" s="65">
        <v>425</v>
      </c>
      <c r="M10391" s="65" t="s">
        <v>379</v>
      </c>
    </row>
    <row r="10392" spans="1:13" ht="12.75" customHeight="1">
      <c r="A10392" s="65" t="str">
        <f>IF(ROW()=1,"KEY",IF(ISNA(VLOOKUP(B10392,車名対応マスタ!B:D,3,FALSE)),"",IF(VLOOKUP(B10392,車名対応マスタ!B:D,3,FALSE)="","",$D10392&amp;" "&amp;IF($G10392="9","J","O")&amp;" "&amp;$I10392&amp;" "&amp;IF($I10392&lt;=TEXT(★完成資料!$A$1,"yyyymm"),TEXT(★完成資料!$A$1,"yyyymm"),"999999")&amp; " " &amp; LEFT(F10392 &amp; "          ",10))))</f>
        <v xml:space="preserve">T O 202203 yyyy00 EV        </v>
      </c>
      <c r="B10392" s="68" t="s">
        <v>544</v>
      </c>
      <c r="C10392" s="68" t="s">
        <v>545</v>
      </c>
      <c r="D10392" s="68" t="s">
        <v>287</v>
      </c>
      <c r="E10392" s="68" t="s">
        <v>531</v>
      </c>
      <c r="F10392" s="68" t="s">
        <v>230</v>
      </c>
      <c r="G10392" s="68" t="s">
        <v>77</v>
      </c>
      <c r="H10392" s="68" t="s">
        <v>273</v>
      </c>
      <c r="I10392" s="68" t="s">
        <v>641</v>
      </c>
      <c r="J10392" s="65">
        <v>6</v>
      </c>
      <c r="L10392" s="65">
        <v>425</v>
      </c>
      <c r="M10392" s="65" t="s">
        <v>379</v>
      </c>
    </row>
    <row r="10393" spans="1:13" ht="12.75" customHeight="1">
      <c r="A10393" s="65" t="str">
        <f>IF(ROW()=1,"KEY",IF(ISNA(VLOOKUP(B10393,車名対応マスタ!B:D,3,FALSE)),"",IF(VLOOKUP(B10393,車名対応マスタ!B:D,3,FALSE)="","",$D10393&amp;" "&amp;IF($G10393="9","J","O")&amp;" "&amp;$I10393&amp;" "&amp;IF($I10393&lt;=TEXT(★完成資料!$A$1,"yyyymm"),TEXT(★完成資料!$A$1,"yyyymm"),"999999")&amp; " " &amp; LEFT(F10393 &amp; "          ",10))))</f>
        <v xml:space="preserve">T O 202204 yyyy00 EV        </v>
      </c>
      <c r="B10393" s="68" t="s">
        <v>544</v>
      </c>
      <c r="C10393" s="68" t="s">
        <v>545</v>
      </c>
      <c r="D10393" s="68" t="s">
        <v>287</v>
      </c>
      <c r="E10393" s="68" t="s">
        <v>531</v>
      </c>
      <c r="F10393" s="68" t="s">
        <v>230</v>
      </c>
      <c r="G10393" s="68" t="s">
        <v>77</v>
      </c>
      <c r="H10393" s="68" t="s">
        <v>273</v>
      </c>
      <c r="I10393" s="68" t="s">
        <v>642</v>
      </c>
      <c r="J10393" s="65">
        <v>2</v>
      </c>
      <c r="K10393" s="65">
        <v>12</v>
      </c>
      <c r="L10393" s="65">
        <v>425</v>
      </c>
      <c r="M10393" s="65" t="s">
        <v>379</v>
      </c>
    </row>
    <row r="10394" spans="1:13" ht="12.75" customHeight="1">
      <c r="A10394" s="65" t="str">
        <f>IF(ROW()=1,"KEY",IF(ISNA(VLOOKUP(B10394,車名対応マスタ!B:D,3,FALSE)),"",IF(VLOOKUP(B10394,車名対応マスタ!B:D,3,FALSE)="","",$D10394&amp;" "&amp;IF($G10394="9","J","O")&amp;" "&amp;$I10394&amp;" "&amp;IF($I10394&lt;=TEXT(★完成資料!$A$1,"yyyymm"),TEXT(★完成資料!$A$1,"yyyymm"),"999999")&amp; " " &amp; LEFT(F10394 &amp; "          ",10))))</f>
        <v xml:space="preserve">T O 202205 yyyy00 EV        </v>
      </c>
      <c r="B10394" s="68" t="s">
        <v>544</v>
      </c>
      <c r="C10394" s="68" t="s">
        <v>545</v>
      </c>
      <c r="D10394" s="68" t="s">
        <v>287</v>
      </c>
      <c r="E10394" s="68" t="s">
        <v>531</v>
      </c>
      <c r="F10394" s="68" t="s">
        <v>230</v>
      </c>
      <c r="G10394" s="68" t="s">
        <v>77</v>
      </c>
      <c r="H10394" s="68" t="s">
        <v>273</v>
      </c>
      <c r="I10394" s="68" t="s">
        <v>647</v>
      </c>
      <c r="J10394" s="65">
        <v>3</v>
      </c>
      <c r="K10394" s="65">
        <v>0</v>
      </c>
      <c r="L10394" s="65">
        <v>425</v>
      </c>
      <c r="M10394" s="65" t="s">
        <v>379</v>
      </c>
    </row>
    <row r="10395" spans="1:13" ht="12.75" customHeight="1">
      <c r="A10395" s="65" t="str">
        <f>IF(ROW()=1,"KEY",IF(ISNA(VLOOKUP(B10395,車名対応マスタ!B:D,3,FALSE)),"",IF(VLOOKUP(B10395,車名対応マスタ!B:D,3,FALSE)="","",$D10395&amp;" "&amp;IF($G10395="9","J","O")&amp;" "&amp;$I10395&amp;" "&amp;IF($I10395&lt;=TEXT(★完成資料!$A$1,"yyyymm"),TEXT(★完成資料!$A$1,"yyyymm"),"999999")&amp; " " &amp; LEFT(F10395 &amp; "          ",10))))</f>
        <v xml:space="preserve">T O 202206 yyyy00 EV        </v>
      </c>
      <c r="B10395" s="68" t="s">
        <v>544</v>
      </c>
      <c r="C10395" s="68" t="s">
        <v>545</v>
      </c>
      <c r="D10395" s="68" t="s">
        <v>287</v>
      </c>
      <c r="E10395" s="68" t="s">
        <v>531</v>
      </c>
      <c r="F10395" s="68" t="s">
        <v>230</v>
      </c>
      <c r="G10395" s="68" t="s">
        <v>77</v>
      </c>
      <c r="H10395" s="68" t="s">
        <v>273</v>
      </c>
      <c r="I10395" s="68" t="s">
        <v>652</v>
      </c>
      <c r="J10395" s="65">
        <v>3</v>
      </c>
      <c r="K10395" s="65">
        <v>4</v>
      </c>
      <c r="L10395" s="65">
        <v>425</v>
      </c>
      <c r="M10395" s="65" t="s">
        <v>379</v>
      </c>
    </row>
    <row r="10396" spans="1:13" ht="12.75" customHeight="1">
      <c r="A10396" s="65" t="str">
        <f>IF(ROW()=1,"KEY",IF(ISNA(VLOOKUP(B10396,車名対応マスタ!B:D,3,FALSE)),"",IF(VLOOKUP(B10396,車名対応マスタ!B:D,3,FALSE)="","",$D10396&amp;" "&amp;IF($G10396="9","J","O")&amp;" "&amp;$I10396&amp;" "&amp;IF($I10396&lt;=TEXT(★完成資料!$A$1,"yyyymm"),TEXT(★完成資料!$A$1,"yyyymm"),"999999")&amp; " " &amp; LEFT(F10396 &amp; "          ",10))))</f>
        <v xml:space="preserve">T O 202207 yyyy00 EV        </v>
      </c>
      <c r="B10396" s="68" t="s">
        <v>544</v>
      </c>
      <c r="C10396" s="68" t="s">
        <v>545</v>
      </c>
      <c r="D10396" s="68" t="s">
        <v>287</v>
      </c>
      <c r="E10396" s="68" t="s">
        <v>531</v>
      </c>
      <c r="F10396" s="68" t="s">
        <v>230</v>
      </c>
      <c r="G10396" s="68" t="s">
        <v>77</v>
      </c>
      <c r="H10396" s="68" t="s">
        <v>273</v>
      </c>
      <c r="I10396" s="68" t="s">
        <v>655</v>
      </c>
      <c r="J10396" s="65">
        <v>15</v>
      </c>
      <c r="K10396" s="65">
        <v>3</v>
      </c>
      <c r="L10396" s="65">
        <v>425</v>
      </c>
      <c r="M10396" s="65" t="s">
        <v>379</v>
      </c>
    </row>
    <row r="10397" spans="1:13" ht="12.75" customHeight="1">
      <c r="A10397" s="65" t="str">
        <f>IF(ROW()=1,"KEY",IF(ISNA(VLOOKUP(B10397,車名対応マスタ!B:D,3,FALSE)),"",IF(VLOOKUP(B10397,車名対応マスタ!B:D,3,FALSE)="","",$D10397&amp;" "&amp;IF($G10397="9","J","O")&amp;" "&amp;$I10397&amp;" "&amp;IF($I10397&lt;=TEXT(★完成資料!$A$1,"yyyymm"),TEXT(★完成資料!$A$1,"yyyymm"),"999999")&amp; " " &amp; LEFT(F10397 &amp; "          ",10))))</f>
        <v xml:space="preserve">T O 202208 yyyy00 EV        </v>
      </c>
      <c r="B10397" s="68" t="s">
        <v>544</v>
      </c>
      <c r="C10397" s="68" t="s">
        <v>545</v>
      </c>
      <c r="D10397" s="68" t="s">
        <v>287</v>
      </c>
      <c r="E10397" s="68" t="s">
        <v>531</v>
      </c>
      <c r="F10397" s="68" t="s">
        <v>230</v>
      </c>
      <c r="G10397" s="68" t="s">
        <v>77</v>
      </c>
      <c r="H10397" s="68" t="s">
        <v>273</v>
      </c>
      <c r="I10397" s="68" t="s">
        <v>656</v>
      </c>
      <c r="J10397" s="65">
        <v>14</v>
      </c>
      <c r="K10397" s="65">
        <v>13</v>
      </c>
      <c r="L10397" s="65">
        <v>425</v>
      </c>
      <c r="M10397" s="65" t="s">
        <v>379</v>
      </c>
    </row>
    <row r="10398" spans="1:13" ht="12.75" customHeight="1">
      <c r="A10398" s="65" t="str">
        <f>IF(ROW()=1,"KEY",IF(ISNA(VLOOKUP(B10398,車名対応マスタ!B:D,3,FALSE)),"",IF(VLOOKUP(B10398,車名対応マスタ!B:D,3,FALSE)="","",$D10398&amp;" "&amp;IF($G10398="9","J","O")&amp;" "&amp;$I10398&amp;" "&amp;IF($I10398&lt;=TEXT(★完成資料!$A$1,"yyyymm"),TEXT(★完成資料!$A$1,"yyyymm"),"999999")&amp; " " &amp; LEFT(F10398 &amp; "          ",10))))</f>
        <v xml:space="preserve">T O 202209 yyyy00 EV        </v>
      </c>
      <c r="B10398" s="68" t="s">
        <v>544</v>
      </c>
      <c r="C10398" s="68" t="s">
        <v>545</v>
      </c>
      <c r="D10398" s="68" t="s">
        <v>287</v>
      </c>
      <c r="E10398" s="68" t="s">
        <v>531</v>
      </c>
      <c r="F10398" s="68" t="s">
        <v>230</v>
      </c>
      <c r="G10398" s="68" t="s">
        <v>77</v>
      </c>
      <c r="H10398" s="68" t="s">
        <v>273</v>
      </c>
      <c r="I10398" s="68" t="s">
        <v>657</v>
      </c>
      <c r="J10398" s="65">
        <v>8</v>
      </c>
      <c r="K10398" s="65">
        <v>12</v>
      </c>
      <c r="L10398" s="65">
        <v>425</v>
      </c>
      <c r="M10398" s="65" t="s">
        <v>379</v>
      </c>
    </row>
    <row r="10399" spans="1:13" ht="12.75" customHeight="1">
      <c r="A10399" s="65" t="str">
        <f>IF(ROW()=1,"KEY",IF(ISNA(VLOOKUP(B10399,車名対応マスタ!B:D,3,FALSE)),"",IF(VLOOKUP(B10399,車名対応マスタ!B:D,3,FALSE)="","",$D10399&amp;" "&amp;IF($G10399="9","J","O")&amp;" "&amp;$I10399&amp;" "&amp;IF($I10399&lt;=TEXT(★完成資料!$A$1,"yyyymm"),TEXT(★完成資料!$A$1,"yyyymm"),"999999")&amp; " " &amp; LEFT(F10399 &amp; "          ",10))))</f>
        <v xml:space="preserve">T O 202210 yyyy00 EV        </v>
      </c>
      <c r="B10399" s="68" t="s">
        <v>544</v>
      </c>
      <c r="C10399" s="68" t="s">
        <v>545</v>
      </c>
      <c r="D10399" s="68" t="s">
        <v>287</v>
      </c>
      <c r="E10399" s="68" t="s">
        <v>531</v>
      </c>
      <c r="F10399" s="68" t="s">
        <v>230</v>
      </c>
      <c r="G10399" s="68" t="s">
        <v>77</v>
      </c>
      <c r="H10399" s="68" t="s">
        <v>273</v>
      </c>
      <c r="I10399" s="68" t="s">
        <v>663</v>
      </c>
      <c r="J10399" s="65">
        <v>14</v>
      </c>
      <c r="K10399" s="65">
        <v>15</v>
      </c>
      <c r="L10399" s="65">
        <v>425</v>
      </c>
      <c r="M10399" s="65" t="s">
        <v>379</v>
      </c>
    </row>
    <row r="10400" spans="1:13" ht="12.75" customHeight="1">
      <c r="A10400" s="65" t="str">
        <f>IF(ROW()=1,"KEY",IF(ISNA(VLOOKUP(B10400,車名対応マスタ!B:D,3,FALSE)),"",IF(VLOOKUP(B10400,車名対応マスタ!B:D,3,FALSE)="","",$D10400&amp;" "&amp;IF($G10400="9","J","O")&amp;" "&amp;$I10400&amp;" "&amp;IF($I10400&lt;=TEXT(★完成資料!$A$1,"yyyymm"),TEXT(★完成資料!$A$1,"yyyymm"),"999999")&amp; " " &amp; LEFT(F10400 &amp; "          ",10))))</f>
        <v xml:space="preserve">T O 202208 yyyy00 EV        </v>
      </c>
      <c r="B10400" s="68" t="s">
        <v>544</v>
      </c>
      <c r="C10400" s="68" t="s">
        <v>545</v>
      </c>
      <c r="D10400" s="68" t="s">
        <v>287</v>
      </c>
      <c r="E10400" s="68" t="s">
        <v>531</v>
      </c>
      <c r="F10400" s="68" t="s">
        <v>230</v>
      </c>
      <c r="G10400" s="68" t="s">
        <v>77</v>
      </c>
      <c r="H10400" s="68" t="s">
        <v>273</v>
      </c>
      <c r="I10400" s="68" t="s">
        <v>656</v>
      </c>
      <c r="J10400" s="65">
        <v>1</v>
      </c>
      <c r="L10400" s="65">
        <v>429</v>
      </c>
      <c r="M10400" s="65" t="s">
        <v>380</v>
      </c>
    </row>
    <row r="10401" spans="1:13" ht="12.75" customHeight="1">
      <c r="A10401" s="65" t="str">
        <f>IF(ROW()=1,"KEY",IF(ISNA(VLOOKUP(B10401,車名対応マスタ!B:D,3,FALSE)),"",IF(VLOOKUP(B10401,車名対応マスタ!B:D,3,FALSE)="","",$D10401&amp;" "&amp;IF($G10401="9","J","O")&amp;" "&amp;$I10401&amp;" "&amp;IF($I10401&lt;=TEXT(★完成資料!$A$1,"yyyymm"),TEXT(★完成資料!$A$1,"yyyymm"),"999999")&amp; " " &amp; LEFT(F10401 &amp; "          ",10))))</f>
        <v xml:space="preserve">T O 202209 yyyy00 EV        </v>
      </c>
      <c r="B10401" s="68" t="s">
        <v>544</v>
      </c>
      <c r="C10401" s="68" t="s">
        <v>545</v>
      </c>
      <c r="D10401" s="68" t="s">
        <v>287</v>
      </c>
      <c r="E10401" s="68" t="s">
        <v>531</v>
      </c>
      <c r="F10401" s="68" t="s">
        <v>230</v>
      </c>
      <c r="G10401" s="68" t="s">
        <v>77</v>
      </c>
      <c r="H10401" s="68" t="s">
        <v>273</v>
      </c>
      <c r="I10401" s="68" t="s">
        <v>657</v>
      </c>
      <c r="J10401" s="65">
        <v>11</v>
      </c>
      <c r="L10401" s="65">
        <v>429</v>
      </c>
      <c r="M10401" s="65" t="s">
        <v>380</v>
      </c>
    </row>
    <row r="10402" spans="1:13" ht="12.75" customHeight="1">
      <c r="A10402" s="65" t="str">
        <f>IF(ROW()=1,"KEY",IF(ISNA(VLOOKUP(B10402,車名対応マスタ!B:D,3,FALSE)),"",IF(VLOOKUP(B10402,車名対応マスタ!B:D,3,FALSE)="","",$D10402&amp;" "&amp;IF($G10402="9","J","O")&amp;" "&amp;$I10402&amp;" "&amp;IF($I10402&lt;=TEXT(★完成資料!$A$1,"yyyymm"),TEXT(★完成資料!$A$1,"yyyymm"),"999999")&amp; " " &amp; LEFT(F10402 &amp; "          ",10))))</f>
        <v xml:space="preserve">T O 202210 yyyy00 EV        </v>
      </c>
      <c r="B10402" s="68" t="s">
        <v>544</v>
      </c>
      <c r="C10402" s="68" t="s">
        <v>545</v>
      </c>
      <c r="D10402" s="68" t="s">
        <v>287</v>
      </c>
      <c r="E10402" s="68" t="s">
        <v>531</v>
      </c>
      <c r="F10402" s="68" t="s">
        <v>230</v>
      </c>
      <c r="G10402" s="68" t="s">
        <v>77</v>
      </c>
      <c r="H10402" s="68" t="s">
        <v>273</v>
      </c>
      <c r="I10402" s="68" t="s">
        <v>663</v>
      </c>
      <c r="J10402" s="65">
        <v>2</v>
      </c>
      <c r="L10402" s="65">
        <v>429</v>
      </c>
      <c r="M10402" s="65" t="s">
        <v>380</v>
      </c>
    </row>
    <row r="10403" spans="1:13" ht="12.75" customHeight="1">
      <c r="A10403" s="65" t="str">
        <f>IF(ROW()=1,"KEY",IF(ISNA(VLOOKUP(B10403,車名対応マスタ!B:D,3,FALSE)),"",IF(VLOOKUP(B10403,車名対応マスタ!B:D,3,FALSE)="","",$D10403&amp;" "&amp;IF($G10403="9","J","O")&amp;" "&amp;$I10403&amp;" "&amp;IF($I10403&lt;=TEXT(★完成資料!$A$1,"yyyymm"),TEXT(★完成資料!$A$1,"yyyymm"),"999999")&amp; " " &amp; LEFT(F10403 &amp; "          ",10))))</f>
        <v xml:space="preserve">T O 202202 yyyy00 EV        </v>
      </c>
      <c r="B10403" s="68" t="s">
        <v>544</v>
      </c>
      <c r="C10403" s="68" t="s">
        <v>545</v>
      </c>
      <c r="D10403" s="68" t="s">
        <v>287</v>
      </c>
      <c r="E10403" s="68" t="s">
        <v>531</v>
      </c>
      <c r="F10403" s="68" t="s">
        <v>230</v>
      </c>
      <c r="G10403" s="68" t="s">
        <v>77</v>
      </c>
      <c r="H10403" s="68" t="s">
        <v>273</v>
      </c>
      <c r="I10403" s="68" t="s">
        <v>640</v>
      </c>
      <c r="K10403" s="65">
        <v>2</v>
      </c>
      <c r="L10403" s="65">
        <v>409</v>
      </c>
      <c r="M10403" s="65" t="s">
        <v>281</v>
      </c>
    </row>
    <row r="10404" spans="1:13" ht="12.75" customHeight="1">
      <c r="A10404" s="65" t="str">
        <f>IF(ROW()=1,"KEY",IF(ISNA(VLOOKUP(B10404,車名対応マスタ!B:D,3,FALSE)),"",IF(VLOOKUP(B10404,車名対応マスタ!B:D,3,FALSE)="","",$D10404&amp;" "&amp;IF($G10404="9","J","O")&amp;" "&amp;$I10404&amp;" "&amp;IF($I10404&lt;=TEXT(★完成資料!$A$1,"yyyymm"),TEXT(★完成資料!$A$1,"yyyymm"),"999999")&amp; " " &amp; LEFT(F10404 &amp; "          ",10))))</f>
        <v xml:space="preserve">T O 202204 yyyy00 EV        </v>
      </c>
      <c r="B10404" s="68" t="s">
        <v>544</v>
      </c>
      <c r="C10404" s="68" t="s">
        <v>545</v>
      </c>
      <c r="D10404" s="68" t="s">
        <v>287</v>
      </c>
      <c r="E10404" s="68" t="s">
        <v>531</v>
      </c>
      <c r="F10404" s="68" t="s">
        <v>230</v>
      </c>
      <c r="G10404" s="68" t="s">
        <v>77</v>
      </c>
      <c r="H10404" s="68" t="s">
        <v>273</v>
      </c>
      <c r="I10404" s="68" t="s">
        <v>642</v>
      </c>
      <c r="J10404" s="65">
        <v>7</v>
      </c>
      <c r="L10404" s="65">
        <v>409</v>
      </c>
      <c r="M10404" s="65" t="s">
        <v>281</v>
      </c>
    </row>
    <row r="10405" spans="1:13" ht="12.75" customHeight="1">
      <c r="A10405" s="65" t="str">
        <f>IF(ROW()=1,"KEY",IF(ISNA(VLOOKUP(B10405,車名対応マスタ!B:D,3,FALSE)),"",IF(VLOOKUP(B10405,車名対応マスタ!B:D,3,FALSE)="","",$D10405&amp;" "&amp;IF($G10405="9","J","O")&amp;" "&amp;$I10405&amp;" "&amp;IF($I10405&lt;=TEXT(★完成資料!$A$1,"yyyymm"),TEXT(★完成資料!$A$1,"yyyymm"),"999999")&amp; " " &amp; LEFT(F10405 &amp; "          ",10))))</f>
        <v xml:space="preserve">T O 202205 yyyy00 EV        </v>
      </c>
      <c r="B10405" s="68" t="s">
        <v>544</v>
      </c>
      <c r="C10405" s="68" t="s">
        <v>545</v>
      </c>
      <c r="D10405" s="68" t="s">
        <v>287</v>
      </c>
      <c r="E10405" s="68" t="s">
        <v>531</v>
      </c>
      <c r="F10405" s="68" t="s">
        <v>230</v>
      </c>
      <c r="G10405" s="68" t="s">
        <v>77</v>
      </c>
      <c r="H10405" s="68" t="s">
        <v>273</v>
      </c>
      <c r="I10405" s="68" t="s">
        <v>647</v>
      </c>
      <c r="J10405" s="65">
        <v>4</v>
      </c>
      <c r="L10405" s="65">
        <v>409</v>
      </c>
      <c r="M10405" s="65" t="s">
        <v>281</v>
      </c>
    </row>
    <row r="10406" spans="1:13" ht="12.75" customHeight="1">
      <c r="A10406" s="65" t="str">
        <f>IF(ROW()=1,"KEY",IF(ISNA(VLOOKUP(B10406,車名対応マスタ!B:D,3,FALSE)),"",IF(VLOOKUP(B10406,車名対応マスタ!B:D,3,FALSE)="","",$D10406&amp;" "&amp;IF($G10406="9","J","O")&amp;" "&amp;$I10406&amp;" "&amp;IF($I10406&lt;=TEXT(★完成資料!$A$1,"yyyymm"),TEXT(★完成資料!$A$1,"yyyymm"),"999999")&amp; " " &amp; LEFT(F10406 &amp; "          ",10))))</f>
        <v xml:space="preserve">T O 202206 yyyy00 EV        </v>
      </c>
      <c r="B10406" s="68" t="s">
        <v>544</v>
      </c>
      <c r="C10406" s="68" t="s">
        <v>545</v>
      </c>
      <c r="D10406" s="68" t="s">
        <v>287</v>
      </c>
      <c r="E10406" s="68" t="s">
        <v>531</v>
      </c>
      <c r="F10406" s="68" t="s">
        <v>230</v>
      </c>
      <c r="G10406" s="68" t="s">
        <v>77</v>
      </c>
      <c r="H10406" s="68" t="s">
        <v>273</v>
      </c>
      <c r="I10406" s="68" t="s">
        <v>652</v>
      </c>
      <c r="J10406" s="65">
        <v>3</v>
      </c>
      <c r="L10406" s="65">
        <v>409</v>
      </c>
      <c r="M10406" s="65" t="s">
        <v>281</v>
      </c>
    </row>
    <row r="10407" spans="1:13" ht="12.75" customHeight="1">
      <c r="A10407" s="65" t="str">
        <f>IF(ROW()=1,"KEY",IF(ISNA(VLOOKUP(B10407,車名対応マスタ!B:D,3,FALSE)),"",IF(VLOOKUP(B10407,車名対応マスタ!B:D,3,FALSE)="","",$D10407&amp;" "&amp;IF($G10407="9","J","O")&amp;" "&amp;$I10407&amp;" "&amp;IF($I10407&lt;=TEXT(★完成資料!$A$1,"yyyymm"),TEXT(★完成資料!$A$1,"yyyymm"),"999999")&amp; " " &amp; LEFT(F10407 &amp; "          ",10))))</f>
        <v xml:space="preserve">T O 202207 yyyy00 EV        </v>
      </c>
      <c r="B10407" s="68" t="s">
        <v>544</v>
      </c>
      <c r="C10407" s="68" t="s">
        <v>545</v>
      </c>
      <c r="D10407" s="68" t="s">
        <v>287</v>
      </c>
      <c r="E10407" s="68" t="s">
        <v>531</v>
      </c>
      <c r="F10407" s="68" t="s">
        <v>230</v>
      </c>
      <c r="G10407" s="68" t="s">
        <v>77</v>
      </c>
      <c r="H10407" s="68" t="s">
        <v>273</v>
      </c>
      <c r="I10407" s="68" t="s">
        <v>655</v>
      </c>
      <c r="J10407" s="65">
        <v>2</v>
      </c>
      <c r="L10407" s="65">
        <v>409</v>
      </c>
      <c r="M10407" s="65" t="s">
        <v>281</v>
      </c>
    </row>
    <row r="10408" spans="1:13" ht="12.75" customHeight="1">
      <c r="A10408" s="65" t="str">
        <f>IF(ROW()=1,"KEY",IF(ISNA(VLOOKUP(B10408,車名対応マスタ!B:D,3,FALSE)),"",IF(VLOOKUP(B10408,車名対応マスタ!B:D,3,FALSE)="","",$D10408&amp;" "&amp;IF($G10408="9","J","O")&amp;" "&amp;$I10408&amp;" "&amp;IF($I10408&lt;=TEXT(★完成資料!$A$1,"yyyymm"),TEXT(★完成資料!$A$1,"yyyymm"),"999999")&amp; " " &amp; LEFT(F10408 &amp; "          ",10))))</f>
        <v xml:space="preserve">T O 202209 yyyy00 EV        </v>
      </c>
      <c r="B10408" s="68" t="s">
        <v>544</v>
      </c>
      <c r="C10408" s="68" t="s">
        <v>545</v>
      </c>
      <c r="D10408" s="68" t="s">
        <v>287</v>
      </c>
      <c r="E10408" s="68" t="s">
        <v>531</v>
      </c>
      <c r="F10408" s="68" t="s">
        <v>230</v>
      </c>
      <c r="G10408" s="68" t="s">
        <v>77</v>
      </c>
      <c r="H10408" s="68" t="s">
        <v>273</v>
      </c>
      <c r="I10408" s="68" t="s">
        <v>657</v>
      </c>
      <c r="J10408" s="65">
        <v>2</v>
      </c>
      <c r="L10408" s="65">
        <v>409</v>
      </c>
      <c r="M10408" s="65" t="s">
        <v>281</v>
      </c>
    </row>
    <row r="10409" spans="1:13" ht="12.75" customHeight="1">
      <c r="A10409" s="65" t="str">
        <f>IF(ROW()=1,"KEY",IF(ISNA(VLOOKUP(B10409,車名対応マスタ!B:D,3,FALSE)),"",IF(VLOOKUP(B10409,車名対応マスタ!B:D,3,FALSE)="","",$D10409&amp;" "&amp;IF($G10409="9","J","O")&amp;" "&amp;$I10409&amp;" "&amp;IF($I10409&lt;=TEXT(★完成資料!$A$1,"yyyymm"),TEXT(★完成資料!$A$1,"yyyymm"),"999999")&amp; " " &amp; LEFT(F10409 &amp; "          ",10))))</f>
        <v xml:space="preserve">T O 202210 yyyy00 EV        </v>
      </c>
      <c r="B10409" s="68" t="s">
        <v>544</v>
      </c>
      <c r="C10409" s="68" t="s">
        <v>545</v>
      </c>
      <c r="D10409" s="68" t="s">
        <v>287</v>
      </c>
      <c r="E10409" s="68" t="s">
        <v>531</v>
      </c>
      <c r="F10409" s="68" t="s">
        <v>230</v>
      </c>
      <c r="G10409" s="68" t="s">
        <v>77</v>
      </c>
      <c r="H10409" s="68" t="s">
        <v>273</v>
      </c>
      <c r="I10409" s="68" t="s">
        <v>663</v>
      </c>
      <c r="J10409" s="65">
        <v>1</v>
      </c>
      <c r="L10409" s="65">
        <v>409</v>
      </c>
      <c r="M10409" s="65" t="s">
        <v>281</v>
      </c>
    </row>
    <row r="10410" spans="1:13" ht="12.75" customHeight="1">
      <c r="A10410" s="65" t="str">
        <f>IF(ROW()=1,"KEY",IF(ISNA(VLOOKUP(B10410,車名対応マスタ!B:D,3,FALSE)),"",IF(VLOOKUP(B10410,車名対応マスタ!B:D,3,FALSE)="","",$D10410&amp;" "&amp;IF($G10410="9","J","O")&amp;" "&amp;$I10410&amp;" "&amp;IF($I10410&lt;=TEXT(★完成資料!$A$1,"yyyymm"),TEXT(★完成資料!$A$1,"yyyymm"),"999999")&amp; " " &amp; LEFT(F10410 &amp; "          ",10))))</f>
        <v xml:space="preserve">T O 202204 yyyy00 EV        </v>
      </c>
      <c r="B10410" s="68" t="s">
        <v>544</v>
      </c>
      <c r="C10410" s="68" t="s">
        <v>545</v>
      </c>
      <c r="D10410" s="68" t="s">
        <v>287</v>
      </c>
      <c r="E10410" s="68" t="s">
        <v>531</v>
      </c>
      <c r="F10410" s="68" t="s">
        <v>230</v>
      </c>
      <c r="G10410" s="68" t="s">
        <v>77</v>
      </c>
      <c r="H10410" s="68" t="s">
        <v>273</v>
      </c>
      <c r="I10410" s="68" t="s">
        <v>642</v>
      </c>
      <c r="J10410" s="65">
        <v>1</v>
      </c>
      <c r="L10410" s="65">
        <v>423</v>
      </c>
      <c r="M10410" s="65" t="s">
        <v>381</v>
      </c>
    </row>
    <row r="10411" spans="1:13" ht="12.75" customHeight="1">
      <c r="A10411" s="65" t="str">
        <f>IF(ROW()=1,"KEY",IF(ISNA(VLOOKUP(B10411,車名対応マスタ!B:D,3,FALSE)),"",IF(VLOOKUP(B10411,車名対応マスタ!B:D,3,FALSE)="","",$D10411&amp;" "&amp;IF($G10411="9","J","O")&amp;" "&amp;$I10411&amp;" "&amp;IF($I10411&lt;=TEXT(★完成資料!$A$1,"yyyymm"),TEXT(★完成資料!$A$1,"yyyymm"),"999999")&amp; " " &amp; LEFT(F10411 &amp; "          ",10))))</f>
        <v xml:space="preserve">T O 202205 yyyy00 EV        </v>
      </c>
      <c r="B10411" s="68" t="s">
        <v>544</v>
      </c>
      <c r="C10411" s="68" t="s">
        <v>545</v>
      </c>
      <c r="D10411" s="68" t="s">
        <v>287</v>
      </c>
      <c r="E10411" s="68" t="s">
        <v>531</v>
      </c>
      <c r="F10411" s="68" t="s">
        <v>230</v>
      </c>
      <c r="G10411" s="68" t="s">
        <v>77</v>
      </c>
      <c r="H10411" s="68" t="s">
        <v>273</v>
      </c>
      <c r="I10411" s="68" t="s">
        <v>647</v>
      </c>
      <c r="J10411" s="65">
        <v>1</v>
      </c>
      <c r="L10411" s="65">
        <v>423</v>
      </c>
      <c r="M10411" s="65" t="s">
        <v>381</v>
      </c>
    </row>
    <row r="10412" spans="1:13" ht="12.75" customHeight="1">
      <c r="A10412" s="65" t="str">
        <f>IF(ROW()=1,"KEY",IF(ISNA(VLOOKUP(B10412,車名対応マスタ!B:D,3,FALSE)),"",IF(VLOOKUP(B10412,車名対応マスタ!B:D,3,FALSE)="","",$D10412&amp;" "&amp;IF($G10412="9","J","O")&amp;" "&amp;$I10412&amp;" "&amp;IF($I10412&lt;=TEXT(★完成資料!$A$1,"yyyymm"),TEXT(★完成資料!$A$1,"yyyymm"),"999999")&amp; " " &amp; LEFT(F10412 &amp; "          ",10))))</f>
        <v xml:space="preserve">T O 202206 yyyy00 EV        </v>
      </c>
      <c r="B10412" s="68" t="s">
        <v>544</v>
      </c>
      <c r="C10412" s="68" t="s">
        <v>545</v>
      </c>
      <c r="D10412" s="68" t="s">
        <v>287</v>
      </c>
      <c r="E10412" s="68" t="s">
        <v>531</v>
      </c>
      <c r="F10412" s="68" t="s">
        <v>230</v>
      </c>
      <c r="G10412" s="68" t="s">
        <v>77</v>
      </c>
      <c r="H10412" s="68" t="s">
        <v>273</v>
      </c>
      <c r="I10412" s="68" t="s">
        <v>652</v>
      </c>
      <c r="J10412" s="65">
        <v>1</v>
      </c>
      <c r="L10412" s="65">
        <v>423</v>
      </c>
      <c r="M10412" s="65" t="s">
        <v>381</v>
      </c>
    </row>
    <row r="10413" spans="1:13" ht="12.75" customHeight="1">
      <c r="A10413" s="65" t="str">
        <f>IF(ROW()=1,"KEY",IF(ISNA(VLOOKUP(B10413,車名対応マスタ!B:D,3,FALSE)),"",IF(VLOOKUP(B10413,車名対応マスタ!B:D,3,FALSE)="","",$D10413&amp;" "&amp;IF($G10413="9","J","O")&amp;" "&amp;$I10413&amp;" "&amp;IF($I10413&lt;=TEXT(★完成資料!$A$1,"yyyymm"),TEXT(★完成資料!$A$1,"yyyymm"),"999999")&amp; " " &amp; LEFT(F10413 &amp; "          ",10))))</f>
        <v xml:space="preserve">T O 202207 yyyy00 EV        </v>
      </c>
      <c r="B10413" s="68" t="s">
        <v>544</v>
      </c>
      <c r="C10413" s="68" t="s">
        <v>545</v>
      </c>
      <c r="D10413" s="68" t="s">
        <v>287</v>
      </c>
      <c r="E10413" s="68" t="s">
        <v>531</v>
      </c>
      <c r="F10413" s="68" t="s">
        <v>230</v>
      </c>
      <c r="G10413" s="68" t="s">
        <v>77</v>
      </c>
      <c r="H10413" s="68" t="s">
        <v>273</v>
      </c>
      <c r="I10413" s="68" t="s">
        <v>655</v>
      </c>
      <c r="J10413" s="65">
        <v>2</v>
      </c>
      <c r="L10413" s="65">
        <v>423</v>
      </c>
      <c r="M10413" s="65" t="s">
        <v>381</v>
      </c>
    </row>
    <row r="10414" spans="1:13" ht="12.75" customHeight="1">
      <c r="A10414" s="65" t="str">
        <f>IF(ROW()=1,"KEY",IF(ISNA(VLOOKUP(B10414,車名対応マスタ!B:D,3,FALSE)),"",IF(VLOOKUP(B10414,車名対応マスタ!B:D,3,FALSE)="","",$D10414&amp;" "&amp;IF($G10414="9","J","O")&amp;" "&amp;$I10414&amp;" "&amp;IF($I10414&lt;=TEXT(★完成資料!$A$1,"yyyymm"),TEXT(★完成資料!$A$1,"yyyymm"),"999999")&amp; " " &amp; LEFT(F10414 &amp; "          ",10))))</f>
        <v xml:space="preserve">T O 202208 yyyy00 EV        </v>
      </c>
      <c r="B10414" s="68" t="s">
        <v>544</v>
      </c>
      <c r="C10414" s="68" t="s">
        <v>545</v>
      </c>
      <c r="D10414" s="68" t="s">
        <v>287</v>
      </c>
      <c r="E10414" s="68" t="s">
        <v>531</v>
      </c>
      <c r="F10414" s="68" t="s">
        <v>230</v>
      </c>
      <c r="G10414" s="68" t="s">
        <v>77</v>
      </c>
      <c r="H10414" s="68" t="s">
        <v>273</v>
      </c>
      <c r="I10414" s="68" t="s">
        <v>656</v>
      </c>
      <c r="J10414" s="65">
        <v>2</v>
      </c>
      <c r="L10414" s="65">
        <v>423</v>
      </c>
      <c r="M10414" s="65" t="s">
        <v>381</v>
      </c>
    </row>
    <row r="10415" spans="1:13" ht="12.75" customHeight="1">
      <c r="A10415" s="65" t="str">
        <f>IF(ROW()=1,"KEY",IF(ISNA(VLOOKUP(B10415,車名対応マスタ!B:D,3,FALSE)),"",IF(VLOOKUP(B10415,車名対応マスタ!B:D,3,FALSE)="","",$D10415&amp;" "&amp;IF($G10415="9","J","O")&amp;" "&amp;$I10415&amp;" "&amp;IF($I10415&lt;=TEXT(★完成資料!$A$1,"yyyymm"),TEXT(★完成資料!$A$1,"yyyymm"),"999999")&amp; " " &amp; LEFT(F10415 &amp; "          ",10))))</f>
        <v xml:space="preserve">T O 202209 yyyy00 EV        </v>
      </c>
      <c r="B10415" s="68" t="s">
        <v>544</v>
      </c>
      <c r="C10415" s="68" t="s">
        <v>545</v>
      </c>
      <c r="D10415" s="68" t="s">
        <v>287</v>
      </c>
      <c r="E10415" s="68" t="s">
        <v>531</v>
      </c>
      <c r="F10415" s="68" t="s">
        <v>230</v>
      </c>
      <c r="G10415" s="68" t="s">
        <v>77</v>
      </c>
      <c r="H10415" s="68" t="s">
        <v>273</v>
      </c>
      <c r="I10415" s="68" t="s">
        <v>657</v>
      </c>
      <c r="J10415" s="65">
        <v>6</v>
      </c>
      <c r="L10415" s="65">
        <v>423</v>
      </c>
      <c r="M10415" s="65" t="s">
        <v>381</v>
      </c>
    </row>
    <row r="10416" spans="1:13" ht="12.75" customHeight="1">
      <c r="A10416" s="65" t="str">
        <f>IF(ROW()=1,"KEY",IF(ISNA(VLOOKUP(B10416,車名対応マスタ!B:D,3,FALSE)),"",IF(VLOOKUP(B10416,車名対応マスタ!B:D,3,FALSE)="","",$D10416&amp;" "&amp;IF($G10416="9","J","O")&amp;" "&amp;$I10416&amp;" "&amp;IF($I10416&lt;=TEXT(★完成資料!$A$1,"yyyymm"),TEXT(★完成資料!$A$1,"yyyymm"),"999999")&amp; " " &amp; LEFT(F10416 &amp; "          ",10))))</f>
        <v xml:space="preserve">T O 202210 yyyy00 EV        </v>
      </c>
      <c r="B10416" s="68" t="s">
        <v>544</v>
      </c>
      <c r="C10416" s="68" t="s">
        <v>545</v>
      </c>
      <c r="D10416" s="68" t="s">
        <v>287</v>
      </c>
      <c r="E10416" s="68" t="s">
        <v>531</v>
      </c>
      <c r="F10416" s="68" t="s">
        <v>230</v>
      </c>
      <c r="G10416" s="68" t="s">
        <v>77</v>
      </c>
      <c r="H10416" s="68" t="s">
        <v>273</v>
      </c>
      <c r="I10416" s="68" t="s">
        <v>663</v>
      </c>
      <c r="J10416" s="65">
        <v>3</v>
      </c>
      <c r="L10416" s="65">
        <v>423</v>
      </c>
      <c r="M10416" s="65" t="s">
        <v>381</v>
      </c>
    </row>
    <row r="10417" spans="1:13" ht="12.75" customHeight="1">
      <c r="A10417" s="65" t="str">
        <f>IF(ROW()=1,"KEY",IF(ISNA(VLOOKUP(B10417,車名対応マスタ!B:D,3,FALSE)),"",IF(VLOOKUP(B10417,車名対応マスタ!B:D,3,FALSE)="","",$D10417&amp;" "&amp;IF($G10417="9","J","O")&amp;" "&amp;$I10417&amp;" "&amp;IF($I10417&lt;=TEXT(★完成資料!$A$1,"yyyymm"),TEXT(★完成資料!$A$1,"yyyymm"),"999999")&amp; " " &amp; LEFT(F10417 &amp; "          ",10))))</f>
        <v xml:space="preserve">T O 202201 yyyy00 EV        </v>
      </c>
      <c r="B10417" s="68" t="s">
        <v>544</v>
      </c>
      <c r="C10417" s="68" t="s">
        <v>545</v>
      </c>
      <c r="D10417" s="68" t="s">
        <v>287</v>
      </c>
      <c r="E10417" s="68" t="s">
        <v>531</v>
      </c>
      <c r="F10417" s="68" t="s">
        <v>230</v>
      </c>
      <c r="G10417" s="68" t="s">
        <v>77</v>
      </c>
      <c r="H10417" s="68" t="s">
        <v>273</v>
      </c>
      <c r="I10417" s="68" t="s">
        <v>639</v>
      </c>
      <c r="J10417" s="65">
        <v>16</v>
      </c>
      <c r="L10417" s="65">
        <v>420</v>
      </c>
      <c r="M10417" s="65" t="s">
        <v>274</v>
      </c>
    </row>
    <row r="10418" spans="1:13" ht="12.75" customHeight="1">
      <c r="A10418" s="65" t="str">
        <f>IF(ROW()=1,"KEY",IF(ISNA(VLOOKUP(B10418,車名対応マスタ!B:D,3,FALSE)),"",IF(VLOOKUP(B10418,車名対応マスタ!B:D,3,FALSE)="","",$D10418&amp;" "&amp;IF($G10418="9","J","O")&amp;" "&amp;$I10418&amp;" "&amp;IF($I10418&lt;=TEXT(★完成資料!$A$1,"yyyymm"),TEXT(★完成資料!$A$1,"yyyymm"),"999999")&amp; " " &amp; LEFT(F10418 &amp; "          ",10))))</f>
        <v xml:space="preserve">T O 202202 yyyy00 EV        </v>
      </c>
      <c r="B10418" s="68" t="s">
        <v>544</v>
      </c>
      <c r="C10418" s="68" t="s">
        <v>545</v>
      </c>
      <c r="D10418" s="68" t="s">
        <v>287</v>
      </c>
      <c r="E10418" s="68" t="s">
        <v>531</v>
      </c>
      <c r="F10418" s="68" t="s">
        <v>230</v>
      </c>
      <c r="G10418" s="68" t="s">
        <v>77</v>
      </c>
      <c r="H10418" s="68" t="s">
        <v>273</v>
      </c>
      <c r="I10418" s="68" t="s">
        <v>640</v>
      </c>
      <c r="J10418" s="65">
        <v>12</v>
      </c>
      <c r="L10418" s="65">
        <v>420</v>
      </c>
      <c r="M10418" s="65" t="s">
        <v>274</v>
      </c>
    </row>
    <row r="10419" spans="1:13" ht="12.75" customHeight="1">
      <c r="A10419" s="65" t="str">
        <f>IF(ROW()=1,"KEY",IF(ISNA(VLOOKUP(B10419,車名対応マスタ!B:D,3,FALSE)),"",IF(VLOOKUP(B10419,車名対応マスタ!B:D,3,FALSE)="","",$D10419&amp;" "&amp;IF($G10419="9","J","O")&amp;" "&amp;$I10419&amp;" "&amp;IF($I10419&lt;=TEXT(★完成資料!$A$1,"yyyymm"),TEXT(★完成資料!$A$1,"yyyymm"),"999999")&amp; " " &amp; LEFT(F10419 &amp; "          ",10))))</f>
        <v xml:space="preserve">T O 202203 yyyy00 EV        </v>
      </c>
      <c r="B10419" s="68" t="s">
        <v>544</v>
      </c>
      <c r="C10419" s="68" t="s">
        <v>545</v>
      </c>
      <c r="D10419" s="68" t="s">
        <v>287</v>
      </c>
      <c r="E10419" s="68" t="s">
        <v>531</v>
      </c>
      <c r="F10419" s="68" t="s">
        <v>230</v>
      </c>
      <c r="G10419" s="68" t="s">
        <v>77</v>
      </c>
      <c r="H10419" s="68" t="s">
        <v>273</v>
      </c>
      <c r="I10419" s="68" t="s">
        <v>641</v>
      </c>
      <c r="J10419" s="65">
        <v>12</v>
      </c>
      <c r="K10419" s="65">
        <v>4</v>
      </c>
      <c r="L10419" s="65">
        <v>420</v>
      </c>
      <c r="M10419" s="65" t="s">
        <v>274</v>
      </c>
    </row>
    <row r="10420" spans="1:13" ht="12.75" customHeight="1">
      <c r="A10420" s="65" t="str">
        <f>IF(ROW()=1,"KEY",IF(ISNA(VLOOKUP(B10420,車名対応マスタ!B:D,3,FALSE)),"",IF(VLOOKUP(B10420,車名対応マスタ!B:D,3,FALSE)="","",$D10420&amp;" "&amp;IF($G10420="9","J","O")&amp;" "&amp;$I10420&amp;" "&amp;IF($I10420&lt;=TEXT(★完成資料!$A$1,"yyyymm"),TEXT(★完成資料!$A$1,"yyyymm"),"999999")&amp; " " &amp; LEFT(F10420 &amp; "          ",10))))</f>
        <v xml:space="preserve">T O 202204 yyyy00 EV        </v>
      </c>
      <c r="B10420" s="68" t="s">
        <v>544</v>
      </c>
      <c r="C10420" s="68" t="s">
        <v>545</v>
      </c>
      <c r="D10420" s="68" t="s">
        <v>287</v>
      </c>
      <c r="E10420" s="68" t="s">
        <v>531</v>
      </c>
      <c r="F10420" s="68" t="s">
        <v>230</v>
      </c>
      <c r="G10420" s="68" t="s">
        <v>77</v>
      </c>
      <c r="H10420" s="68" t="s">
        <v>273</v>
      </c>
      <c r="I10420" s="68" t="s">
        <v>642</v>
      </c>
      <c r="J10420" s="65">
        <v>8</v>
      </c>
      <c r="K10420" s="65">
        <v>16</v>
      </c>
      <c r="L10420" s="65">
        <v>420</v>
      </c>
      <c r="M10420" s="65" t="s">
        <v>274</v>
      </c>
    </row>
    <row r="10421" spans="1:13" ht="12.75" customHeight="1">
      <c r="A10421" s="65" t="str">
        <f>IF(ROW()=1,"KEY",IF(ISNA(VLOOKUP(B10421,車名対応マスタ!B:D,3,FALSE)),"",IF(VLOOKUP(B10421,車名対応マスタ!B:D,3,FALSE)="","",$D10421&amp;" "&amp;IF($G10421="9","J","O")&amp;" "&amp;$I10421&amp;" "&amp;IF($I10421&lt;=TEXT(★完成資料!$A$1,"yyyymm"),TEXT(★完成資料!$A$1,"yyyymm"),"999999")&amp; " " &amp; LEFT(F10421 &amp; "          ",10))))</f>
        <v xml:space="preserve">T O 202205 yyyy00 EV        </v>
      </c>
      <c r="B10421" s="68" t="s">
        <v>544</v>
      </c>
      <c r="C10421" s="68" t="s">
        <v>545</v>
      </c>
      <c r="D10421" s="68" t="s">
        <v>287</v>
      </c>
      <c r="E10421" s="68" t="s">
        <v>531</v>
      </c>
      <c r="F10421" s="68" t="s">
        <v>230</v>
      </c>
      <c r="G10421" s="68" t="s">
        <v>77</v>
      </c>
      <c r="H10421" s="68" t="s">
        <v>273</v>
      </c>
      <c r="I10421" s="68" t="s">
        <v>647</v>
      </c>
      <c r="J10421" s="65">
        <v>9</v>
      </c>
      <c r="K10421" s="65">
        <v>11</v>
      </c>
      <c r="L10421" s="65">
        <v>420</v>
      </c>
      <c r="M10421" s="65" t="s">
        <v>274</v>
      </c>
    </row>
    <row r="10422" spans="1:13" ht="12.75" customHeight="1">
      <c r="A10422" s="65" t="str">
        <f>IF(ROW()=1,"KEY",IF(ISNA(VLOOKUP(B10422,車名対応マスタ!B:D,3,FALSE)),"",IF(VLOOKUP(B10422,車名対応マスタ!B:D,3,FALSE)="","",$D10422&amp;" "&amp;IF($G10422="9","J","O")&amp;" "&amp;$I10422&amp;" "&amp;IF($I10422&lt;=TEXT(★完成資料!$A$1,"yyyymm"),TEXT(★完成資料!$A$1,"yyyymm"),"999999")&amp; " " &amp; LEFT(F10422 &amp; "          ",10))))</f>
        <v xml:space="preserve">T O 202206 yyyy00 EV        </v>
      </c>
      <c r="B10422" s="68" t="s">
        <v>544</v>
      </c>
      <c r="C10422" s="68" t="s">
        <v>545</v>
      </c>
      <c r="D10422" s="68" t="s">
        <v>287</v>
      </c>
      <c r="E10422" s="68" t="s">
        <v>531</v>
      </c>
      <c r="F10422" s="68" t="s">
        <v>230</v>
      </c>
      <c r="G10422" s="68" t="s">
        <v>77</v>
      </c>
      <c r="H10422" s="68" t="s">
        <v>273</v>
      </c>
      <c r="I10422" s="68" t="s">
        <v>652</v>
      </c>
      <c r="J10422" s="65">
        <v>6</v>
      </c>
      <c r="K10422" s="65">
        <v>22</v>
      </c>
      <c r="L10422" s="65">
        <v>420</v>
      </c>
      <c r="M10422" s="65" t="s">
        <v>274</v>
      </c>
    </row>
    <row r="10423" spans="1:13" ht="12.75" customHeight="1">
      <c r="A10423" s="65" t="str">
        <f>IF(ROW()=1,"KEY",IF(ISNA(VLOOKUP(B10423,車名対応マスタ!B:D,3,FALSE)),"",IF(VLOOKUP(B10423,車名対応マスタ!B:D,3,FALSE)="","",$D10423&amp;" "&amp;IF($G10423="9","J","O")&amp;" "&amp;$I10423&amp;" "&amp;IF($I10423&lt;=TEXT(★完成資料!$A$1,"yyyymm"),TEXT(★完成資料!$A$1,"yyyymm"),"999999")&amp; " " &amp; LEFT(F10423 &amp; "          ",10))))</f>
        <v xml:space="preserve">T O 202207 yyyy00 EV        </v>
      </c>
      <c r="B10423" s="68" t="s">
        <v>544</v>
      </c>
      <c r="C10423" s="68" t="s">
        <v>545</v>
      </c>
      <c r="D10423" s="68" t="s">
        <v>287</v>
      </c>
      <c r="E10423" s="68" t="s">
        <v>531</v>
      </c>
      <c r="F10423" s="68" t="s">
        <v>230</v>
      </c>
      <c r="G10423" s="68" t="s">
        <v>77</v>
      </c>
      <c r="H10423" s="68" t="s">
        <v>273</v>
      </c>
      <c r="I10423" s="68" t="s">
        <v>655</v>
      </c>
      <c r="J10423" s="65">
        <v>5</v>
      </c>
      <c r="K10423" s="65">
        <v>11</v>
      </c>
      <c r="L10423" s="65">
        <v>420</v>
      </c>
      <c r="M10423" s="65" t="s">
        <v>274</v>
      </c>
    </row>
    <row r="10424" spans="1:13" ht="12.75" customHeight="1">
      <c r="A10424" s="65" t="str">
        <f>IF(ROW()=1,"KEY",IF(ISNA(VLOOKUP(B10424,車名対応マスタ!B:D,3,FALSE)),"",IF(VLOOKUP(B10424,車名対応マスタ!B:D,3,FALSE)="","",$D10424&amp;" "&amp;IF($G10424="9","J","O")&amp;" "&amp;$I10424&amp;" "&amp;IF($I10424&lt;=TEXT(★完成資料!$A$1,"yyyymm"),TEXT(★完成資料!$A$1,"yyyymm"),"999999")&amp; " " &amp; LEFT(F10424 &amp; "          ",10))))</f>
        <v xml:space="preserve">T O 202208 yyyy00 EV        </v>
      </c>
      <c r="B10424" s="68" t="s">
        <v>544</v>
      </c>
      <c r="C10424" s="68" t="s">
        <v>545</v>
      </c>
      <c r="D10424" s="68" t="s">
        <v>287</v>
      </c>
      <c r="E10424" s="68" t="s">
        <v>531</v>
      </c>
      <c r="F10424" s="68" t="s">
        <v>230</v>
      </c>
      <c r="G10424" s="68" t="s">
        <v>77</v>
      </c>
      <c r="H10424" s="68" t="s">
        <v>273</v>
      </c>
      <c r="I10424" s="68" t="s">
        <v>656</v>
      </c>
      <c r="J10424" s="65">
        <v>13</v>
      </c>
      <c r="K10424" s="65">
        <v>21</v>
      </c>
      <c r="L10424" s="65">
        <v>420</v>
      </c>
      <c r="M10424" s="65" t="s">
        <v>274</v>
      </c>
    </row>
    <row r="10425" spans="1:13" ht="12.75" customHeight="1">
      <c r="A10425" s="65" t="str">
        <f>IF(ROW()=1,"KEY",IF(ISNA(VLOOKUP(B10425,車名対応マスタ!B:D,3,FALSE)),"",IF(VLOOKUP(B10425,車名対応マスタ!B:D,3,FALSE)="","",$D10425&amp;" "&amp;IF($G10425="9","J","O")&amp;" "&amp;$I10425&amp;" "&amp;IF($I10425&lt;=TEXT(★完成資料!$A$1,"yyyymm"),TEXT(★完成資料!$A$1,"yyyymm"),"999999")&amp; " " &amp; LEFT(F10425 &amp; "          ",10))))</f>
        <v xml:space="preserve">T O 202209 yyyy00 EV        </v>
      </c>
      <c r="B10425" s="68" t="s">
        <v>544</v>
      </c>
      <c r="C10425" s="68" t="s">
        <v>545</v>
      </c>
      <c r="D10425" s="68" t="s">
        <v>287</v>
      </c>
      <c r="E10425" s="68" t="s">
        <v>531</v>
      </c>
      <c r="F10425" s="68" t="s">
        <v>230</v>
      </c>
      <c r="G10425" s="68" t="s">
        <v>77</v>
      </c>
      <c r="H10425" s="68" t="s">
        <v>273</v>
      </c>
      <c r="I10425" s="68" t="s">
        <v>657</v>
      </c>
      <c r="J10425" s="65">
        <v>24</v>
      </c>
      <c r="K10425" s="65">
        <v>68</v>
      </c>
      <c r="L10425" s="65">
        <v>420</v>
      </c>
      <c r="M10425" s="65" t="s">
        <v>274</v>
      </c>
    </row>
    <row r="10426" spans="1:13" ht="12.75" customHeight="1">
      <c r="A10426" s="65" t="str">
        <f>IF(ROW()=1,"KEY",IF(ISNA(VLOOKUP(B10426,車名対応マスタ!B:D,3,FALSE)),"",IF(VLOOKUP(B10426,車名対応マスタ!B:D,3,FALSE)="","",$D10426&amp;" "&amp;IF($G10426="9","J","O")&amp;" "&amp;$I10426&amp;" "&amp;IF($I10426&lt;=TEXT(★完成資料!$A$1,"yyyymm"),TEXT(★完成資料!$A$1,"yyyymm"),"999999")&amp; " " &amp; LEFT(F10426 &amp; "          ",10))))</f>
        <v xml:space="preserve">T O 202210 yyyy00 EV        </v>
      </c>
      <c r="B10426" s="68" t="s">
        <v>544</v>
      </c>
      <c r="C10426" s="68" t="s">
        <v>545</v>
      </c>
      <c r="D10426" s="68" t="s">
        <v>287</v>
      </c>
      <c r="E10426" s="68" t="s">
        <v>531</v>
      </c>
      <c r="F10426" s="68" t="s">
        <v>230</v>
      </c>
      <c r="G10426" s="68" t="s">
        <v>77</v>
      </c>
      <c r="H10426" s="68" t="s">
        <v>273</v>
      </c>
      <c r="I10426" s="68" t="s">
        <v>663</v>
      </c>
      <c r="J10426" s="65">
        <v>11</v>
      </c>
      <c r="K10426" s="65">
        <v>30</v>
      </c>
      <c r="L10426" s="65">
        <v>420</v>
      </c>
      <c r="M10426" s="65" t="s">
        <v>274</v>
      </c>
    </row>
    <row r="10427" spans="1:13" ht="12.75" customHeight="1">
      <c r="A10427" s="65" t="str">
        <f>IF(ROW()=1,"KEY",IF(ISNA(VLOOKUP(B10427,車名対応マスタ!B:D,3,FALSE)),"",IF(VLOOKUP(B10427,車名対応マスタ!B:D,3,FALSE)="","",$D10427&amp;" "&amp;IF($G10427="9","J","O")&amp;" "&amp;$I10427&amp;" "&amp;IF($I10427&lt;=TEXT(★完成資料!$A$1,"yyyymm"),TEXT(★完成資料!$A$1,"yyyymm"),"999999")&amp; " " &amp; LEFT(F10427 &amp; "          ",10))))</f>
        <v xml:space="preserve">T O 202201 yyyy00 EV        </v>
      </c>
      <c r="B10427" s="68" t="s">
        <v>544</v>
      </c>
      <c r="C10427" s="68" t="s">
        <v>545</v>
      </c>
      <c r="D10427" s="68" t="s">
        <v>287</v>
      </c>
      <c r="E10427" s="68" t="s">
        <v>531</v>
      </c>
      <c r="F10427" s="68" t="s">
        <v>230</v>
      </c>
      <c r="G10427" s="68" t="s">
        <v>77</v>
      </c>
      <c r="H10427" s="68" t="s">
        <v>273</v>
      </c>
      <c r="I10427" s="68" t="s">
        <v>639</v>
      </c>
      <c r="J10427" s="65">
        <v>2</v>
      </c>
      <c r="L10427" s="65">
        <v>431</v>
      </c>
      <c r="M10427" s="65" t="s">
        <v>282</v>
      </c>
    </row>
    <row r="10428" spans="1:13" ht="12.75" customHeight="1">
      <c r="A10428" s="65" t="str">
        <f>IF(ROW()=1,"KEY",IF(ISNA(VLOOKUP(B10428,車名対応マスタ!B:D,3,FALSE)),"",IF(VLOOKUP(B10428,車名対応マスタ!B:D,3,FALSE)="","",$D10428&amp;" "&amp;IF($G10428="9","J","O")&amp;" "&amp;$I10428&amp;" "&amp;IF($I10428&lt;=TEXT(★完成資料!$A$1,"yyyymm"),TEXT(★完成資料!$A$1,"yyyymm"),"999999")&amp; " " &amp; LEFT(F10428 &amp; "          ",10))))</f>
        <v xml:space="preserve">T O 202203 yyyy00 EV        </v>
      </c>
      <c r="B10428" s="68" t="s">
        <v>544</v>
      </c>
      <c r="C10428" s="68" t="s">
        <v>545</v>
      </c>
      <c r="D10428" s="68" t="s">
        <v>287</v>
      </c>
      <c r="E10428" s="68" t="s">
        <v>531</v>
      </c>
      <c r="F10428" s="68" t="s">
        <v>230</v>
      </c>
      <c r="G10428" s="68" t="s">
        <v>77</v>
      </c>
      <c r="H10428" s="68" t="s">
        <v>273</v>
      </c>
      <c r="I10428" s="68" t="s">
        <v>641</v>
      </c>
      <c r="J10428" s="65">
        <v>2</v>
      </c>
      <c r="L10428" s="65">
        <v>431</v>
      </c>
      <c r="M10428" s="65" t="s">
        <v>282</v>
      </c>
    </row>
    <row r="10429" spans="1:13" ht="12.75" customHeight="1">
      <c r="A10429" s="65" t="str">
        <f>IF(ROW()=1,"KEY",IF(ISNA(VLOOKUP(B10429,車名対応マスタ!B:D,3,FALSE)),"",IF(VLOOKUP(B10429,車名対応マスタ!B:D,3,FALSE)="","",$D10429&amp;" "&amp;IF($G10429="9","J","O")&amp;" "&amp;$I10429&amp;" "&amp;IF($I10429&lt;=TEXT(★完成資料!$A$1,"yyyymm"),TEXT(★完成資料!$A$1,"yyyymm"),"999999")&amp; " " &amp; LEFT(F10429 &amp; "          ",10))))</f>
        <v xml:space="preserve">T O 202204 yyyy00 EV        </v>
      </c>
      <c r="B10429" s="68" t="s">
        <v>544</v>
      </c>
      <c r="C10429" s="68" t="s">
        <v>545</v>
      </c>
      <c r="D10429" s="68" t="s">
        <v>287</v>
      </c>
      <c r="E10429" s="68" t="s">
        <v>531</v>
      </c>
      <c r="F10429" s="68" t="s">
        <v>230</v>
      </c>
      <c r="G10429" s="68" t="s">
        <v>77</v>
      </c>
      <c r="H10429" s="68" t="s">
        <v>273</v>
      </c>
      <c r="I10429" s="68" t="s">
        <v>642</v>
      </c>
      <c r="J10429" s="65">
        <v>2</v>
      </c>
      <c r="L10429" s="65">
        <v>431</v>
      </c>
      <c r="M10429" s="65" t="s">
        <v>282</v>
      </c>
    </row>
    <row r="10430" spans="1:13" ht="12.75" customHeight="1">
      <c r="A10430" s="65" t="str">
        <f>IF(ROW()=1,"KEY",IF(ISNA(VLOOKUP(B10430,車名対応マスタ!B:D,3,FALSE)),"",IF(VLOOKUP(B10430,車名対応マスタ!B:D,3,FALSE)="","",$D10430&amp;" "&amp;IF($G10430="9","J","O")&amp;" "&amp;$I10430&amp;" "&amp;IF($I10430&lt;=TEXT(★完成資料!$A$1,"yyyymm"),TEXT(★完成資料!$A$1,"yyyymm"),"999999")&amp; " " &amp; LEFT(F10430 &amp; "          ",10))))</f>
        <v xml:space="preserve">T O 202205 yyyy00 EV        </v>
      </c>
      <c r="B10430" s="68" t="s">
        <v>544</v>
      </c>
      <c r="C10430" s="68" t="s">
        <v>545</v>
      </c>
      <c r="D10430" s="68" t="s">
        <v>287</v>
      </c>
      <c r="E10430" s="68" t="s">
        <v>531</v>
      </c>
      <c r="F10430" s="68" t="s">
        <v>230</v>
      </c>
      <c r="G10430" s="68" t="s">
        <v>77</v>
      </c>
      <c r="H10430" s="68" t="s">
        <v>273</v>
      </c>
      <c r="I10430" s="68" t="s">
        <v>647</v>
      </c>
      <c r="J10430" s="65">
        <v>3</v>
      </c>
      <c r="L10430" s="65">
        <v>431</v>
      </c>
      <c r="M10430" s="65" t="s">
        <v>282</v>
      </c>
    </row>
    <row r="10431" spans="1:13" ht="12.75" customHeight="1">
      <c r="A10431" s="65" t="str">
        <f>IF(ROW()=1,"KEY",IF(ISNA(VLOOKUP(B10431,車名対応マスタ!B:D,3,FALSE)),"",IF(VLOOKUP(B10431,車名対応マスタ!B:D,3,FALSE)="","",$D10431&amp;" "&amp;IF($G10431="9","J","O")&amp;" "&amp;$I10431&amp;" "&amp;IF($I10431&lt;=TEXT(★完成資料!$A$1,"yyyymm"),TEXT(★完成資料!$A$1,"yyyymm"),"999999")&amp; " " &amp; LEFT(F10431 &amp; "          ",10))))</f>
        <v xml:space="preserve">T O 202206 yyyy00 EV        </v>
      </c>
      <c r="B10431" s="68" t="s">
        <v>544</v>
      </c>
      <c r="C10431" s="68" t="s">
        <v>545</v>
      </c>
      <c r="D10431" s="68" t="s">
        <v>287</v>
      </c>
      <c r="E10431" s="68" t="s">
        <v>531</v>
      </c>
      <c r="F10431" s="68" t="s">
        <v>230</v>
      </c>
      <c r="G10431" s="68" t="s">
        <v>77</v>
      </c>
      <c r="H10431" s="68" t="s">
        <v>273</v>
      </c>
      <c r="I10431" s="68" t="s">
        <v>652</v>
      </c>
      <c r="J10431" s="65">
        <v>3</v>
      </c>
      <c r="L10431" s="65">
        <v>431</v>
      </c>
      <c r="M10431" s="65" t="s">
        <v>282</v>
      </c>
    </row>
    <row r="10432" spans="1:13" ht="12.75" customHeight="1">
      <c r="A10432" s="65" t="str">
        <f>IF(ROW()=1,"KEY",IF(ISNA(VLOOKUP(B10432,車名対応マスタ!B:D,3,FALSE)),"",IF(VLOOKUP(B10432,車名対応マスタ!B:D,3,FALSE)="","",$D10432&amp;" "&amp;IF($G10432="9","J","O")&amp;" "&amp;$I10432&amp;" "&amp;IF($I10432&lt;=TEXT(★完成資料!$A$1,"yyyymm"),TEXT(★完成資料!$A$1,"yyyymm"),"999999")&amp; " " &amp; LEFT(F10432 &amp; "          ",10))))</f>
        <v xml:space="preserve">T O 202207 yyyy00 EV        </v>
      </c>
      <c r="B10432" s="68" t="s">
        <v>544</v>
      </c>
      <c r="C10432" s="68" t="s">
        <v>545</v>
      </c>
      <c r="D10432" s="68" t="s">
        <v>287</v>
      </c>
      <c r="E10432" s="68" t="s">
        <v>531</v>
      </c>
      <c r="F10432" s="68" t="s">
        <v>230</v>
      </c>
      <c r="G10432" s="68" t="s">
        <v>77</v>
      </c>
      <c r="H10432" s="68" t="s">
        <v>273</v>
      </c>
      <c r="I10432" s="68" t="s">
        <v>655</v>
      </c>
      <c r="J10432" s="65">
        <v>1</v>
      </c>
      <c r="L10432" s="65">
        <v>431</v>
      </c>
      <c r="M10432" s="65" t="s">
        <v>282</v>
      </c>
    </row>
    <row r="10433" spans="1:13" ht="12.75" customHeight="1">
      <c r="A10433" s="65" t="str">
        <f>IF(ROW()=1,"KEY",IF(ISNA(VLOOKUP(B10433,車名対応マスタ!B:D,3,FALSE)),"",IF(VLOOKUP(B10433,車名対応マスタ!B:D,3,FALSE)="","",$D10433&amp;" "&amp;IF($G10433="9","J","O")&amp;" "&amp;$I10433&amp;" "&amp;IF($I10433&lt;=TEXT(★完成資料!$A$1,"yyyymm"),TEXT(★完成資料!$A$1,"yyyymm"),"999999")&amp; " " &amp; LEFT(F10433 &amp; "          ",10))))</f>
        <v xml:space="preserve">T O 202208 yyyy00 EV        </v>
      </c>
      <c r="B10433" s="68" t="s">
        <v>544</v>
      </c>
      <c r="C10433" s="68" t="s">
        <v>545</v>
      </c>
      <c r="D10433" s="68" t="s">
        <v>287</v>
      </c>
      <c r="E10433" s="68" t="s">
        <v>531</v>
      </c>
      <c r="F10433" s="68" t="s">
        <v>230</v>
      </c>
      <c r="G10433" s="68" t="s">
        <v>77</v>
      </c>
      <c r="H10433" s="68" t="s">
        <v>273</v>
      </c>
      <c r="I10433" s="68" t="s">
        <v>656</v>
      </c>
      <c r="J10433" s="65">
        <v>1</v>
      </c>
      <c r="L10433" s="65">
        <v>431</v>
      </c>
      <c r="M10433" s="65" t="s">
        <v>282</v>
      </c>
    </row>
    <row r="10434" spans="1:13" ht="12.75" customHeight="1">
      <c r="A10434" s="65" t="str">
        <f>IF(ROW()=1,"KEY",IF(ISNA(VLOOKUP(B10434,車名対応マスタ!B:D,3,FALSE)),"",IF(VLOOKUP(B10434,車名対応マスタ!B:D,3,FALSE)="","",$D10434&amp;" "&amp;IF($G10434="9","J","O")&amp;" "&amp;$I10434&amp;" "&amp;IF($I10434&lt;=TEXT(★完成資料!$A$1,"yyyymm"),TEXT(★完成資料!$A$1,"yyyymm"),"999999")&amp; " " &amp; LEFT(F10434 &amp; "          ",10))))</f>
        <v xml:space="preserve">T O 202209 yyyy00 EV        </v>
      </c>
      <c r="B10434" s="68" t="s">
        <v>544</v>
      </c>
      <c r="C10434" s="68" t="s">
        <v>545</v>
      </c>
      <c r="D10434" s="68" t="s">
        <v>287</v>
      </c>
      <c r="E10434" s="68" t="s">
        <v>531</v>
      </c>
      <c r="F10434" s="68" t="s">
        <v>230</v>
      </c>
      <c r="G10434" s="68" t="s">
        <v>77</v>
      </c>
      <c r="H10434" s="68" t="s">
        <v>273</v>
      </c>
      <c r="I10434" s="68" t="s">
        <v>657</v>
      </c>
      <c r="J10434" s="65">
        <v>1</v>
      </c>
      <c r="L10434" s="65">
        <v>431</v>
      </c>
      <c r="M10434" s="65" t="s">
        <v>282</v>
      </c>
    </row>
    <row r="10435" spans="1:13" ht="12.75" customHeight="1">
      <c r="A10435" s="65" t="str">
        <f>IF(ROW()=1,"KEY",IF(ISNA(VLOOKUP(B10435,車名対応マスタ!B:D,3,FALSE)),"",IF(VLOOKUP(B10435,車名対応マスタ!B:D,3,FALSE)="","",$D10435&amp;" "&amp;IF($G10435="9","J","O")&amp;" "&amp;$I10435&amp;" "&amp;IF($I10435&lt;=TEXT(★完成資料!$A$1,"yyyymm"),TEXT(★完成資料!$A$1,"yyyymm"),"999999")&amp; " " &amp; LEFT(F10435 &amp; "          ",10))))</f>
        <v xml:space="preserve">T O 202209 yyyy00 EV        </v>
      </c>
      <c r="B10435" s="68" t="s">
        <v>544</v>
      </c>
      <c r="C10435" s="68" t="s">
        <v>545</v>
      </c>
      <c r="D10435" s="68" t="s">
        <v>287</v>
      </c>
      <c r="E10435" s="68" t="s">
        <v>531</v>
      </c>
      <c r="F10435" s="68" t="s">
        <v>230</v>
      </c>
      <c r="G10435" s="68" t="s">
        <v>77</v>
      </c>
      <c r="H10435" s="68" t="s">
        <v>273</v>
      </c>
      <c r="I10435" s="68" t="s">
        <v>657</v>
      </c>
      <c r="J10435" s="65">
        <v>1</v>
      </c>
      <c r="L10435" s="65">
        <v>421</v>
      </c>
      <c r="M10435" s="65" t="s">
        <v>382</v>
      </c>
    </row>
    <row r="10436" spans="1:13" ht="12.75" customHeight="1">
      <c r="A10436" s="65" t="str">
        <f>IF(ROW()=1,"KEY",IF(ISNA(VLOOKUP(B10436,車名対応マスタ!B:D,3,FALSE)),"",IF(VLOOKUP(B10436,車名対応マスタ!B:D,3,FALSE)="","",$D10436&amp;" "&amp;IF($G10436="9","J","O")&amp;" "&amp;$I10436&amp;" "&amp;IF($I10436&lt;=TEXT(★完成資料!$A$1,"yyyymm"),TEXT(★完成資料!$A$1,"yyyymm"),"999999")&amp; " " &amp; LEFT(F10436 &amp; "          ",10))))</f>
        <v xml:space="preserve">T O 202201 yyyy00 EV        </v>
      </c>
      <c r="B10436" s="68" t="s">
        <v>544</v>
      </c>
      <c r="C10436" s="68" t="s">
        <v>545</v>
      </c>
      <c r="D10436" s="68" t="s">
        <v>287</v>
      </c>
      <c r="E10436" s="68" t="s">
        <v>531</v>
      </c>
      <c r="F10436" s="68" t="s">
        <v>230</v>
      </c>
      <c r="G10436" s="68" t="s">
        <v>77</v>
      </c>
      <c r="H10436" s="68" t="s">
        <v>273</v>
      </c>
      <c r="I10436" s="68" t="s">
        <v>639</v>
      </c>
      <c r="J10436" s="65">
        <v>1</v>
      </c>
      <c r="L10436" s="65">
        <v>440</v>
      </c>
      <c r="M10436" s="65" t="s">
        <v>501</v>
      </c>
    </row>
    <row r="10437" spans="1:13" ht="12.75" customHeight="1">
      <c r="A10437" s="65" t="str">
        <f>IF(ROW()=1,"KEY",IF(ISNA(VLOOKUP(B10437,車名対応マスタ!B:D,3,FALSE)),"",IF(VLOOKUP(B10437,車名対応マスタ!B:D,3,FALSE)="","",$D10437&amp;" "&amp;IF($G10437="9","J","O")&amp;" "&amp;$I10437&amp;" "&amp;IF($I10437&lt;=TEXT(★完成資料!$A$1,"yyyymm"),TEXT(★完成資料!$A$1,"yyyymm"),"999999")&amp; " " &amp; LEFT(F10437 &amp; "          ",10))))</f>
        <v xml:space="preserve">T O 202202 yyyy00 EV        </v>
      </c>
      <c r="B10437" s="68" t="s">
        <v>544</v>
      </c>
      <c r="C10437" s="68" t="s">
        <v>545</v>
      </c>
      <c r="D10437" s="68" t="s">
        <v>287</v>
      </c>
      <c r="E10437" s="68" t="s">
        <v>531</v>
      </c>
      <c r="F10437" s="68" t="s">
        <v>230</v>
      </c>
      <c r="G10437" s="68" t="s">
        <v>77</v>
      </c>
      <c r="H10437" s="68" t="s">
        <v>273</v>
      </c>
      <c r="I10437" s="68" t="s">
        <v>640</v>
      </c>
      <c r="J10437" s="65">
        <v>1</v>
      </c>
      <c r="L10437" s="65">
        <v>440</v>
      </c>
      <c r="M10437" s="65" t="s">
        <v>501</v>
      </c>
    </row>
    <row r="10438" spans="1:13" ht="12.75" customHeight="1">
      <c r="A10438" s="65" t="str">
        <f>IF(ROW()=1,"KEY",IF(ISNA(VLOOKUP(B10438,車名対応マスタ!B:D,3,FALSE)),"",IF(VLOOKUP(B10438,車名対応マスタ!B:D,3,FALSE)="","",$D10438&amp;" "&amp;IF($G10438="9","J","O")&amp;" "&amp;$I10438&amp;" "&amp;IF($I10438&lt;=TEXT(★完成資料!$A$1,"yyyymm"),TEXT(★完成資料!$A$1,"yyyymm"),"999999")&amp; " " &amp; LEFT(F10438 &amp; "          ",10))))</f>
        <v xml:space="preserve">T O 202203 yyyy00 EV        </v>
      </c>
      <c r="B10438" s="68" t="s">
        <v>544</v>
      </c>
      <c r="C10438" s="68" t="s">
        <v>545</v>
      </c>
      <c r="D10438" s="68" t="s">
        <v>287</v>
      </c>
      <c r="E10438" s="68" t="s">
        <v>531</v>
      </c>
      <c r="F10438" s="68" t="s">
        <v>230</v>
      </c>
      <c r="G10438" s="68" t="s">
        <v>77</v>
      </c>
      <c r="H10438" s="68" t="s">
        <v>273</v>
      </c>
      <c r="I10438" s="68" t="s">
        <v>641</v>
      </c>
      <c r="J10438" s="65">
        <v>1</v>
      </c>
      <c r="L10438" s="65">
        <v>440</v>
      </c>
      <c r="M10438" s="65" t="s">
        <v>501</v>
      </c>
    </row>
    <row r="10439" spans="1:13" ht="12.75" customHeight="1">
      <c r="A10439" s="65" t="str">
        <f>IF(ROW()=1,"KEY",IF(ISNA(VLOOKUP(B10439,車名対応マスタ!B:D,3,FALSE)),"",IF(VLOOKUP(B10439,車名対応マスタ!B:D,3,FALSE)="","",$D10439&amp;" "&amp;IF($G10439="9","J","O")&amp;" "&amp;$I10439&amp;" "&amp;IF($I10439&lt;=TEXT(★完成資料!$A$1,"yyyymm"),TEXT(★完成資料!$A$1,"yyyymm"),"999999")&amp; " " &amp; LEFT(F10439 &amp; "          ",10))))</f>
        <v xml:space="preserve">T O 202207 yyyy00 EV        </v>
      </c>
      <c r="B10439" s="68" t="s">
        <v>544</v>
      </c>
      <c r="C10439" s="68" t="s">
        <v>545</v>
      </c>
      <c r="D10439" s="68" t="s">
        <v>287</v>
      </c>
      <c r="E10439" s="68" t="s">
        <v>531</v>
      </c>
      <c r="F10439" s="68" t="s">
        <v>230</v>
      </c>
      <c r="G10439" s="68" t="s">
        <v>77</v>
      </c>
      <c r="H10439" s="68" t="s">
        <v>273</v>
      </c>
      <c r="I10439" s="68" t="s">
        <v>655</v>
      </c>
      <c r="J10439" s="65">
        <v>3</v>
      </c>
      <c r="L10439" s="65">
        <v>440</v>
      </c>
      <c r="M10439" s="65" t="s">
        <v>501</v>
      </c>
    </row>
    <row r="10440" spans="1:13" ht="12.75" customHeight="1">
      <c r="A10440" s="65" t="str">
        <f>IF(ROW()=1,"KEY",IF(ISNA(VLOOKUP(B10440,車名対応マスタ!B:D,3,FALSE)),"",IF(VLOOKUP(B10440,車名対応マスタ!B:D,3,FALSE)="","",$D10440&amp;" "&amp;IF($G10440="9","J","O")&amp;" "&amp;$I10440&amp;" "&amp;IF($I10440&lt;=TEXT(★完成資料!$A$1,"yyyymm"),TEXT(★完成資料!$A$1,"yyyymm"),"999999")&amp; " " &amp; LEFT(F10440 &amp; "          ",10))))</f>
        <v xml:space="preserve">T O 202201 yyyy00 EV        </v>
      </c>
      <c r="B10440" s="68" t="s">
        <v>544</v>
      </c>
      <c r="C10440" s="68" t="s">
        <v>545</v>
      </c>
      <c r="D10440" s="68" t="s">
        <v>287</v>
      </c>
      <c r="E10440" s="68" t="s">
        <v>531</v>
      </c>
      <c r="F10440" s="68" t="s">
        <v>230</v>
      </c>
      <c r="G10440" s="68" t="s">
        <v>77</v>
      </c>
      <c r="H10440" s="68" t="s">
        <v>273</v>
      </c>
      <c r="I10440" s="68" t="s">
        <v>639</v>
      </c>
      <c r="J10440" s="65">
        <v>3</v>
      </c>
      <c r="L10440" s="65">
        <v>432</v>
      </c>
      <c r="M10440" s="65" t="s">
        <v>424</v>
      </c>
    </row>
    <row r="10441" spans="1:13" ht="12.75" customHeight="1">
      <c r="A10441" s="65" t="str">
        <f>IF(ROW()=1,"KEY",IF(ISNA(VLOOKUP(B10441,車名対応マスタ!B:D,3,FALSE)),"",IF(VLOOKUP(B10441,車名対応マスタ!B:D,3,FALSE)="","",$D10441&amp;" "&amp;IF($G10441="9","J","O")&amp;" "&amp;$I10441&amp;" "&amp;IF($I10441&lt;=TEXT(★完成資料!$A$1,"yyyymm"),TEXT(★完成資料!$A$1,"yyyymm"),"999999")&amp; " " &amp; LEFT(F10441 &amp; "          ",10))))</f>
        <v xml:space="preserve">T O 202202 yyyy00 EV        </v>
      </c>
      <c r="B10441" s="68" t="s">
        <v>544</v>
      </c>
      <c r="C10441" s="68" t="s">
        <v>545</v>
      </c>
      <c r="D10441" s="68" t="s">
        <v>287</v>
      </c>
      <c r="E10441" s="68" t="s">
        <v>531</v>
      </c>
      <c r="F10441" s="68" t="s">
        <v>230</v>
      </c>
      <c r="G10441" s="68" t="s">
        <v>77</v>
      </c>
      <c r="H10441" s="68" t="s">
        <v>273</v>
      </c>
      <c r="I10441" s="68" t="s">
        <v>640</v>
      </c>
      <c r="J10441" s="65">
        <v>1</v>
      </c>
      <c r="L10441" s="65">
        <v>432</v>
      </c>
      <c r="M10441" s="65" t="s">
        <v>424</v>
      </c>
    </row>
    <row r="10442" spans="1:13" ht="12.75" customHeight="1">
      <c r="A10442" s="65" t="str">
        <f>IF(ROW()=1,"KEY",IF(ISNA(VLOOKUP(B10442,車名対応マスタ!B:D,3,FALSE)),"",IF(VLOOKUP(B10442,車名対応マスタ!B:D,3,FALSE)="","",$D10442&amp;" "&amp;IF($G10442="9","J","O")&amp;" "&amp;$I10442&amp;" "&amp;IF($I10442&lt;=TEXT(★完成資料!$A$1,"yyyymm"),TEXT(★完成資料!$A$1,"yyyymm"),"999999")&amp; " " &amp; LEFT(F10442 &amp; "          ",10))))</f>
        <v xml:space="preserve">T O 202204 yyyy00 EV        </v>
      </c>
      <c r="B10442" s="68" t="s">
        <v>544</v>
      </c>
      <c r="C10442" s="68" t="s">
        <v>545</v>
      </c>
      <c r="D10442" s="68" t="s">
        <v>287</v>
      </c>
      <c r="E10442" s="68" t="s">
        <v>531</v>
      </c>
      <c r="F10442" s="68" t="s">
        <v>230</v>
      </c>
      <c r="G10442" s="68" t="s">
        <v>77</v>
      </c>
      <c r="H10442" s="68" t="s">
        <v>273</v>
      </c>
      <c r="I10442" s="68" t="s">
        <v>642</v>
      </c>
      <c r="J10442" s="65">
        <v>1</v>
      </c>
      <c r="L10442" s="65">
        <v>432</v>
      </c>
      <c r="M10442" s="65" t="s">
        <v>424</v>
      </c>
    </row>
    <row r="10443" spans="1:13" ht="12.75" customHeight="1">
      <c r="A10443" s="65" t="str">
        <f>IF(ROW()=1,"KEY",IF(ISNA(VLOOKUP(B10443,車名対応マスタ!B:D,3,FALSE)),"",IF(VLOOKUP(B10443,車名対応マスタ!B:D,3,FALSE)="","",$D10443&amp;" "&amp;IF($G10443="9","J","O")&amp;" "&amp;$I10443&amp;" "&amp;IF($I10443&lt;=TEXT(★完成資料!$A$1,"yyyymm"),TEXT(★完成資料!$A$1,"yyyymm"),"999999")&amp; " " &amp; LEFT(F10443 &amp; "          ",10))))</f>
        <v xml:space="preserve">T O 202206 yyyy00 EV        </v>
      </c>
      <c r="B10443" s="68" t="s">
        <v>544</v>
      </c>
      <c r="C10443" s="68" t="s">
        <v>545</v>
      </c>
      <c r="D10443" s="68" t="s">
        <v>287</v>
      </c>
      <c r="E10443" s="68" t="s">
        <v>531</v>
      </c>
      <c r="F10443" s="68" t="s">
        <v>230</v>
      </c>
      <c r="G10443" s="68" t="s">
        <v>77</v>
      </c>
      <c r="H10443" s="68" t="s">
        <v>273</v>
      </c>
      <c r="I10443" s="68" t="s">
        <v>652</v>
      </c>
      <c r="J10443" s="65">
        <v>0</v>
      </c>
      <c r="K10443" s="65">
        <v>1</v>
      </c>
      <c r="L10443" s="65">
        <v>432</v>
      </c>
      <c r="M10443" s="65" t="s">
        <v>424</v>
      </c>
    </row>
    <row r="10444" spans="1:13" ht="12.75" customHeight="1">
      <c r="A10444" s="65" t="str">
        <f>IF(ROW()=1,"KEY",IF(ISNA(VLOOKUP(B10444,車名対応マスタ!B:D,3,FALSE)),"",IF(VLOOKUP(B10444,車名対応マスタ!B:D,3,FALSE)="","",$D10444&amp;" "&amp;IF($G10444="9","J","O")&amp;" "&amp;$I10444&amp;" "&amp;IF($I10444&lt;=TEXT(★完成資料!$A$1,"yyyymm"),TEXT(★完成資料!$A$1,"yyyymm"),"999999")&amp; " " &amp; LEFT(F10444 &amp; "          ",10))))</f>
        <v xml:space="preserve">T O 202208 yyyy00 EV        </v>
      </c>
      <c r="B10444" s="68" t="s">
        <v>544</v>
      </c>
      <c r="C10444" s="68" t="s">
        <v>545</v>
      </c>
      <c r="D10444" s="68" t="s">
        <v>287</v>
      </c>
      <c r="E10444" s="68" t="s">
        <v>531</v>
      </c>
      <c r="F10444" s="68" t="s">
        <v>230</v>
      </c>
      <c r="G10444" s="68" t="s">
        <v>77</v>
      </c>
      <c r="H10444" s="68" t="s">
        <v>273</v>
      </c>
      <c r="I10444" s="68" t="s">
        <v>656</v>
      </c>
      <c r="J10444" s="65">
        <v>1</v>
      </c>
      <c r="K10444" s="65">
        <v>0</v>
      </c>
      <c r="L10444" s="65">
        <v>432</v>
      </c>
      <c r="M10444" s="65" t="s">
        <v>424</v>
      </c>
    </row>
    <row r="10445" spans="1:13" ht="12.75" customHeight="1">
      <c r="A10445" s="65" t="str">
        <f>IF(ROW()=1,"KEY",IF(ISNA(VLOOKUP(B10445,車名対応マスタ!B:D,3,FALSE)),"",IF(VLOOKUP(B10445,車名対応マスタ!B:D,3,FALSE)="","",$D10445&amp;" "&amp;IF($G10445="9","J","O")&amp;" "&amp;$I10445&amp;" "&amp;IF($I10445&lt;=TEXT(★完成資料!$A$1,"yyyymm"),TEXT(★完成資料!$A$1,"yyyymm"),"999999")&amp; " " &amp; LEFT(F10445 &amp; "          ",10))))</f>
        <v xml:space="preserve">T O 202209 yyyy00 EV        </v>
      </c>
      <c r="B10445" s="68" t="s">
        <v>544</v>
      </c>
      <c r="C10445" s="68" t="s">
        <v>545</v>
      </c>
      <c r="D10445" s="68" t="s">
        <v>287</v>
      </c>
      <c r="E10445" s="68" t="s">
        <v>531</v>
      </c>
      <c r="F10445" s="68" t="s">
        <v>230</v>
      </c>
      <c r="G10445" s="68" t="s">
        <v>77</v>
      </c>
      <c r="H10445" s="68" t="s">
        <v>273</v>
      </c>
      <c r="I10445" s="68" t="s">
        <v>657</v>
      </c>
      <c r="J10445" s="65">
        <v>1</v>
      </c>
      <c r="L10445" s="65">
        <v>432</v>
      </c>
      <c r="M10445" s="65" t="s">
        <v>424</v>
      </c>
    </row>
    <row r="10446" spans="1:13" ht="12.75" customHeight="1">
      <c r="A10446" s="65" t="str">
        <f>IF(ROW()=1,"KEY",IF(ISNA(VLOOKUP(B10446,車名対応マスタ!B:D,3,FALSE)),"",IF(VLOOKUP(B10446,車名対応マスタ!B:D,3,FALSE)="","",$D10446&amp;" "&amp;IF($G10446="9","J","O")&amp;" "&amp;$I10446&amp;" "&amp;IF($I10446&lt;=TEXT(★完成資料!$A$1,"yyyymm"),TEXT(★完成資料!$A$1,"yyyymm"),"999999")&amp; " " &amp; LEFT(F10446 &amp; "          ",10))))</f>
        <v xml:space="preserve">T O 202204 yyyy00 EV        </v>
      </c>
      <c r="B10446" s="68" t="s">
        <v>625</v>
      </c>
      <c r="C10446" s="68" t="s">
        <v>626</v>
      </c>
      <c r="D10446" s="68" t="s">
        <v>287</v>
      </c>
      <c r="E10446" s="68" t="s">
        <v>531</v>
      </c>
      <c r="F10446" s="68" t="s">
        <v>230</v>
      </c>
      <c r="G10446" s="68" t="s">
        <v>77</v>
      </c>
      <c r="H10446" s="68" t="s">
        <v>273</v>
      </c>
      <c r="I10446" s="68" t="s">
        <v>642</v>
      </c>
      <c r="J10446" s="65">
        <v>6</v>
      </c>
      <c r="L10446" s="65">
        <v>427</v>
      </c>
      <c r="M10446" s="65" t="s">
        <v>376</v>
      </c>
    </row>
    <row r="10447" spans="1:13" ht="12.75" customHeight="1">
      <c r="A10447" s="65" t="str">
        <f>IF(ROW()=1,"KEY",IF(ISNA(VLOOKUP(B10447,車名対応マスタ!B:D,3,FALSE)),"",IF(VLOOKUP(B10447,車名対応マスタ!B:D,3,FALSE)="","",$D10447&amp;" "&amp;IF($G10447="9","J","O")&amp;" "&amp;$I10447&amp;" "&amp;IF($I10447&lt;=TEXT(★完成資料!$A$1,"yyyymm"),TEXT(★完成資料!$A$1,"yyyymm"),"999999")&amp; " " &amp; LEFT(F10447 &amp; "          ",10))))</f>
        <v xml:space="preserve">T O 202206 yyyy00 EV        </v>
      </c>
      <c r="B10447" s="68" t="s">
        <v>625</v>
      </c>
      <c r="C10447" s="68" t="s">
        <v>626</v>
      </c>
      <c r="D10447" s="68" t="s">
        <v>287</v>
      </c>
      <c r="E10447" s="68" t="s">
        <v>531</v>
      </c>
      <c r="F10447" s="68" t="s">
        <v>230</v>
      </c>
      <c r="G10447" s="68" t="s">
        <v>77</v>
      </c>
      <c r="H10447" s="68" t="s">
        <v>273</v>
      </c>
      <c r="I10447" s="68" t="s">
        <v>652</v>
      </c>
      <c r="J10447" s="65">
        <v>7</v>
      </c>
      <c r="L10447" s="65">
        <v>427</v>
      </c>
      <c r="M10447" s="65" t="s">
        <v>376</v>
      </c>
    </row>
    <row r="10448" spans="1:13" ht="12.75" customHeight="1">
      <c r="A10448" s="65" t="str">
        <f>IF(ROW()=1,"KEY",IF(ISNA(VLOOKUP(B10448,車名対応マスタ!B:D,3,FALSE)),"",IF(VLOOKUP(B10448,車名対応マスタ!B:D,3,FALSE)="","",$D10448&amp;" "&amp;IF($G10448="9","J","O")&amp;" "&amp;$I10448&amp;" "&amp;IF($I10448&lt;=TEXT(★完成資料!$A$1,"yyyymm"),TEXT(★完成資料!$A$1,"yyyymm"),"999999")&amp; " " &amp; LEFT(F10448 &amp; "          ",10))))</f>
        <v xml:space="preserve">T O 202207 yyyy00 EV        </v>
      </c>
      <c r="B10448" s="68" t="s">
        <v>625</v>
      </c>
      <c r="C10448" s="68" t="s">
        <v>626</v>
      </c>
      <c r="D10448" s="68" t="s">
        <v>287</v>
      </c>
      <c r="E10448" s="68" t="s">
        <v>531</v>
      </c>
      <c r="F10448" s="68" t="s">
        <v>230</v>
      </c>
      <c r="G10448" s="68" t="s">
        <v>77</v>
      </c>
      <c r="H10448" s="68" t="s">
        <v>273</v>
      </c>
      <c r="I10448" s="68" t="s">
        <v>655</v>
      </c>
      <c r="J10448" s="65">
        <v>10</v>
      </c>
      <c r="L10448" s="65">
        <v>427</v>
      </c>
      <c r="M10448" s="65" t="s">
        <v>376</v>
      </c>
    </row>
    <row r="10449" spans="1:13" ht="12.75" customHeight="1">
      <c r="A10449" s="65" t="str">
        <f>IF(ROW()=1,"KEY",IF(ISNA(VLOOKUP(B10449,車名対応マスタ!B:D,3,FALSE)),"",IF(VLOOKUP(B10449,車名対応マスタ!B:D,3,FALSE)="","",$D10449&amp;" "&amp;IF($G10449="9","J","O")&amp;" "&amp;$I10449&amp;" "&amp;IF($I10449&lt;=TEXT(★完成資料!$A$1,"yyyymm"),TEXT(★完成資料!$A$1,"yyyymm"),"999999")&amp; " " &amp; LEFT(F10449 &amp; "          ",10))))</f>
        <v xml:space="preserve">T O 202208 yyyy00 EV        </v>
      </c>
      <c r="B10449" s="68" t="s">
        <v>625</v>
      </c>
      <c r="C10449" s="68" t="s">
        <v>626</v>
      </c>
      <c r="D10449" s="68" t="s">
        <v>287</v>
      </c>
      <c r="E10449" s="68" t="s">
        <v>531</v>
      </c>
      <c r="F10449" s="68" t="s">
        <v>230</v>
      </c>
      <c r="G10449" s="68" t="s">
        <v>77</v>
      </c>
      <c r="H10449" s="68" t="s">
        <v>273</v>
      </c>
      <c r="I10449" s="68" t="s">
        <v>656</v>
      </c>
      <c r="J10449" s="65">
        <v>2</v>
      </c>
      <c r="L10449" s="65">
        <v>427</v>
      </c>
      <c r="M10449" s="65" t="s">
        <v>376</v>
      </c>
    </row>
    <row r="10450" spans="1:13" ht="12.75" customHeight="1">
      <c r="A10450" s="65" t="str">
        <f>IF(ROW()=1,"KEY",IF(ISNA(VLOOKUP(B10450,車名対応マスタ!B:D,3,FALSE)),"",IF(VLOOKUP(B10450,車名対応マスタ!B:D,3,FALSE)="","",$D10450&amp;" "&amp;IF($G10450="9","J","O")&amp;" "&amp;$I10450&amp;" "&amp;IF($I10450&lt;=TEXT(★完成資料!$A$1,"yyyymm"),TEXT(★完成資料!$A$1,"yyyymm"),"999999")&amp; " " &amp; LEFT(F10450 &amp; "          ",10))))</f>
        <v xml:space="preserve">T O 202209 yyyy00 EV        </v>
      </c>
      <c r="B10450" s="68" t="s">
        <v>625</v>
      </c>
      <c r="C10450" s="68" t="s">
        <v>626</v>
      </c>
      <c r="D10450" s="68" t="s">
        <v>287</v>
      </c>
      <c r="E10450" s="68" t="s">
        <v>531</v>
      </c>
      <c r="F10450" s="68" t="s">
        <v>230</v>
      </c>
      <c r="G10450" s="68" t="s">
        <v>77</v>
      </c>
      <c r="H10450" s="68" t="s">
        <v>273</v>
      </c>
      <c r="I10450" s="68" t="s">
        <v>657</v>
      </c>
      <c r="J10450" s="65">
        <v>8</v>
      </c>
      <c r="L10450" s="65">
        <v>427</v>
      </c>
      <c r="M10450" s="65" t="s">
        <v>376</v>
      </c>
    </row>
    <row r="10451" spans="1:13" ht="12.75" customHeight="1">
      <c r="A10451" s="65" t="str">
        <f>IF(ROW()=1,"KEY",IF(ISNA(VLOOKUP(B10451,車名対応マスタ!B:D,3,FALSE)),"",IF(VLOOKUP(B10451,車名対応マスタ!B:D,3,FALSE)="","",$D10451&amp;" "&amp;IF($G10451="9","J","O")&amp;" "&amp;$I10451&amp;" "&amp;IF($I10451&lt;=TEXT(★完成資料!$A$1,"yyyymm"),TEXT(★完成資料!$A$1,"yyyymm"),"999999")&amp; " " &amp; LEFT(F10451 &amp; "          ",10))))</f>
        <v xml:space="preserve">T O 202210 yyyy00 EV        </v>
      </c>
      <c r="B10451" s="68" t="s">
        <v>625</v>
      </c>
      <c r="C10451" s="68" t="s">
        <v>626</v>
      </c>
      <c r="D10451" s="68" t="s">
        <v>287</v>
      </c>
      <c r="E10451" s="68" t="s">
        <v>531</v>
      </c>
      <c r="F10451" s="68" t="s">
        <v>230</v>
      </c>
      <c r="G10451" s="68" t="s">
        <v>77</v>
      </c>
      <c r="H10451" s="68" t="s">
        <v>273</v>
      </c>
      <c r="I10451" s="68" t="s">
        <v>663</v>
      </c>
      <c r="J10451" s="65">
        <v>14</v>
      </c>
      <c r="L10451" s="65">
        <v>427</v>
      </c>
      <c r="M10451" s="65" t="s">
        <v>376</v>
      </c>
    </row>
    <row r="10452" spans="1:13" ht="12.75" customHeight="1">
      <c r="A10452" s="65" t="str">
        <f>IF(ROW()=1,"KEY",IF(ISNA(VLOOKUP(B10452,車名対応マスタ!B:D,3,FALSE)),"",IF(VLOOKUP(B10452,車名対応マスタ!B:D,3,FALSE)="","",$D10452&amp;" "&amp;IF($G10452="9","J","O")&amp;" "&amp;$I10452&amp;" "&amp;IF($I10452&lt;=TEXT(★完成資料!$A$1,"yyyymm"),TEXT(★完成資料!$A$1,"yyyymm"),"999999")&amp; " " &amp; LEFT(F10452 &amp; "          ",10))))</f>
        <v xml:space="preserve">T O 202201 yyyy00 EV        </v>
      </c>
      <c r="B10452" s="68" t="s">
        <v>625</v>
      </c>
      <c r="C10452" s="68" t="s">
        <v>626</v>
      </c>
      <c r="D10452" s="68" t="s">
        <v>287</v>
      </c>
      <c r="E10452" s="68" t="s">
        <v>531</v>
      </c>
      <c r="F10452" s="68" t="s">
        <v>230</v>
      </c>
      <c r="G10452" s="68" t="s">
        <v>77</v>
      </c>
      <c r="H10452" s="68" t="s">
        <v>273</v>
      </c>
      <c r="I10452" s="68" t="s">
        <v>639</v>
      </c>
      <c r="J10452" s="65">
        <v>38</v>
      </c>
      <c r="L10452" s="65">
        <v>410</v>
      </c>
      <c r="M10452" s="65" t="s">
        <v>495</v>
      </c>
    </row>
    <row r="10453" spans="1:13" ht="12.75" customHeight="1">
      <c r="A10453" s="65" t="str">
        <f>IF(ROW()=1,"KEY",IF(ISNA(VLOOKUP(B10453,車名対応マスタ!B:D,3,FALSE)),"",IF(VLOOKUP(B10453,車名対応マスタ!B:D,3,FALSE)="","",$D10453&amp;" "&amp;IF($G10453="9","J","O")&amp;" "&amp;$I10453&amp;" "&amp;IF($I10453&lt;=TEXT(★完成資料!$A$1,"yyyymm"),TEXT(★完成資料!$A$1,"yyyymm"),"999999")&amp; " " &amp; LEFT(F10453 &amp; "          ",10))))</f>
        <v xml:space="preserve">T O 202202 yyyy00 EV        </v>
      </c>
      <c r="B10453" s="68" t="s">
        <v>625</v>
      </c>
      <c r="C10453" s="68" t="s">
        <v>626</v>
      </c>
      <c r="D10453" s="68" t="s">
        <v>287</v>
      </c>
      <c r="E10453" s="68" t="s">
        <v>531</v>
      </c>
      <c r="F10453" s="68" t="s">
        <v>230</v>
      </c>
      <c r="G10453" s="68" t="s">
        <v>77</v>
      </c>
      <c r="H10453" s="68" t="s">
        <v>273</v>
      </c>
      <c r="I10453" s="68" t="s">
        <v>640</v>
      </c>
      <c r="J10453" s="65">
        <v>25</v>
      </c>
      <c r="L10453" s="65">
        <v>410</v>
      </c>
      <c r="M10453" s="65" t="s">
        <v>495</v>
      </c>
    </row>
    <row r="10454" spans="1:13" ht="12.75" customHeight="1">
      <c r="A10454" s="65" t="str">
        <f>IF(ROW()=1,"KEY",IF(ISNA(VLOOKUP(B10454,車名対応マスタ!B:D,3,FALSE)),"",IF(VLOOKUP(B10454,車名対応マスタ!B:D,3,FALSE)="","",$D10454&amp;" "&amp;IF($G10454="9","J","O")&amp;" "&amp;$I10454&amp;" "&amp;IF($I10454&lt;=TEXT(★完成資料!$A$1,"yyyymm"),TEXT(★完成資料!$A$1,"yyyymm"),"999999")&amp; " " &amp; LEFT(F10454 &amp; "          ",10))))</f>
        <v xml:space="preserve">T O 202203 yyyy00 EV        </v>
      </c>
      <c r="B10454" s="68" t="s">
        <v>625</v>
      </c>
      <c r="C10454" s="68" t="s">
        <v>626</v>
      </c>
      <c r="D10454" s="68" t="s">
        <v>287</v>
      </c>
      <c r="E10454" s="68" t="s">
        <v>531</v>
      </c>
      <c r="F10454" s="68" t="s">
        <v>230</v>
      </c>
      <c r="G10454" s="68" t="s">
        <v>77</v>
      </c>
      <c r="H10454" s="68" t="s">
        <v>273</v>
      </c>
      <c r="I10454" s="68" t="s">
        <v>641</v>
      </c>
      <c r="J10454" s="65">
        <v>5</v>
      </c>
      <c r="L10454" s="65">
        <v>410</v>
      </c>
      <c r="M10454" s="65" t="s">
        <v>495</v>
      </c>
    </row>
    <row r="10455" spans="1:13" ht="12.75" customHeight="1">
      <c r="A10455" s="65" t="str">
        <f>IF(ROW()=1,"KEY",IF(ISNA(VLOOKUP(B10455,車名対応マスタ!B:D,3,FALSE)),"",IF(VLOOKUP(B10455,車名対応マスタ!B:D,3,FALSE)="","",$D10455&amp;" "&amp;IF($G10455="9","J","O")&amp;" "&amp;$I10455&amp;" "&amp;IF($I10455&lt;=TEXT(★完成資料!$A$1,"yyyymm"),TEXT(★完成資料!$A$1,"yyyymm"),"999999")&amp; " " &amp; LEFT(F10455 &amp; "          ",10))))</f>
        <v xml:space="preserve">T O 202204 yyyy00 EV        </v>
      </c>
      <c r="B10455" s="68" t="s">
        <v>625</v>
      </c>
      <c r="C10455" s="68" t="s">
        <v>626</v>
      </c>
      <c r="D10455" s="68" t="s">
        <v>287</v>
      </c>
      <c r="E10455" s="68" t="s">
        <v>531</v>
      </c>
      <c r="F10455" s="68" t="s">
        <v>230</v>
      </c>
      <c r="G10455" s="68" t="s">
        <v>77</v>
      </c>
      <c r="H10455" s="68" t="s">
        <v>273</v>
      </c>
      <c r="I10455" s="68" t="s">
        <v>642</v>
      </c>
      <c r="J10455" s="65">
        <v>14</v>
      </c>
      <c r="L10455" s="65">
        <v>410</v>
      </c>
      <c r="M10455" s="65" t="s">
        <v>495</v>
      </c>
    </row>
    <row r="10456" spans="1:13" ht="12.75" customHeight="1">
      <c r="A10456" s="65" t="str">
        <f>IF(ROW()=1,"KEY",IF(ISNA(VLOOKUP(B10456,車名対応マスタ!B:D,3,FALSE)),"",IF(VLOOKUP(B10456,車名対応マスタ!B:D,3,FALSE)="","",$D10456&amp;" "&amp;IF($G10456="9","J","O")&amp;" "&amp;$I10456&amp;" "&amp;IF($I10456&lt;=TEXT(★完成資料!$A$1,"yyyymm"),TEXT(★完成資料!$A$1,"yyyymm"),"999999")&amp; " " &amp; LEFT(F10456 &amp; "          ",10))))</f>
        <v xml:space="preserve">T O 202205 yyyy00 EV        </v>
      </c>
      <c r="B10456" s="68" t="s">
        <v>625</v>
      </c>
      <c r="C10456" s="68" t="s">
        <v>626</v>
      </c>
      <c r="D10456" s="68" t="s">
        <v>287</v>
      </c>
      <c r="E10456" s="68" t="s">
        <v>531</v>
      </c>
      <c r="F10456" s="68" t="s">
        <v>230</v>
      </c>
      <c r="G10456" s="68" t="s">
        <v>77</v>
      </c>
      <c r="H10456" s="68" t="s">
        <v>273</v>
      </c>
      <c r="I10456" s="68" t="s">
        <v>647</v>
      </c>
      <c r="J10456" s="65">
        <v>8</v>
      </c>
      <c r="L10456" s="65">
        <v>410</v>
      </c>
      <c r="M10456" s="65" t="s">
        <v>495</v>
      </c>
    </row>
    <row r="10457" spans="1:13" ht="12.75" customHeight="1">
      <c r="A10457" s="65" t="str">
        <f>IF(ROW()=1,"KEY",IF(ISNA(VLOOKUP(B10457,車名対応マスタ!B:D,3,FALSE)),"",IF(VLOOKUP(B10457,車名対応マスタ!B:D,3,FALSE)="","",$D10457&amp;" "&amp;IF($G10457="9","J","O")&amp;" "&amp;$I10457&amp;" "&amp;IF($I10457&lt;=TEXT(★完成資料!$A$1,"yyyymm"),TEXT(★完成資料!$A$1,"yyyymm"),"999999")&amp; " " &amp; LEFT(F10457 &amp; "          ",10))))</f>
        <v xml:space="preserve">T O 202206 yyyy00 EV        </v>
      </c>
      <c r="B10457" s="68" t="s">
        <v>625</v>
      </c>
      <c r="C10457" s="68" t="s">
        <v>626</v>
      </c>
      <c r="D10457" s="68" t="s">
        <v>287</v>
      </c>
      <c r="E10457" s="68" t="s">
        <v>531</v>
      </c>
      <c r="F10457" s="68" t="s">
        <v>230</v>
      </c>
      <c r="G10457" s="68" t="s">
        <v>77</v>
      </c>
      <c r="H10457" s="68" t="s">
        <v>273</v>
      </c>
      <c r="I10457" s="68" t="s">
        <v>652</v>
      </c>
      <c r="J10457" s="65">
        <v>32</v>
      </c>
      <c r="L10457" s="65">
        <v>410</v>
      </c>
      <c r="M10457" s="65" t="s">
        <v>495</v>
      </c>
    </row>
    <row r="10458" spans="1:13" ht="12.75" customHeight="1">
      <c r="A10458" s="65" t="str">
        <f>IF(ROW()=1,"KEY",IF(ISNA(VLOOKUP(B10458,車名対応マスタ!B:D,3,FALSE)),"",IF(VLOOKUP(B10458,車名対応マスタ!B:D,3,FALSE)="","",$D10458&amp;" "&amp;IF($G10458="9","J","O")&amp;" "&amp;$I10458&amp;" "&amp;IF($I10458&lt;=TEXT(★完成資料!$A$1,"yyyymm"),TEXT(★完成資料!$A$1,"yyyymm"),"999999")&amp; " " &amp; LEFT(F10458 &amp; "          ",10))))</f>
        <v xml:space="preserve">T O 202207 yyyy00 EV        </v>
      </c>
      <c r="B10458" s="68" t="s">
        <v>625</v>
      </c>
      <c r="C10458" s="68" t="s">
        <v>626</v>
      </c>
      <c r="D10458" s="68" t="s">
        <v>287</v>
      </c>
      <c r="E10458" s="68" t="s">
        <v>531</v>
      </c>
      <c r="F10458" s="68" t="s">
        <v>230</v>
      </c>
      <c r="G10458" s="68" t="s">
        <v>77</v>
      </c>
      <c r="H10458" s="68" t="s">
        <v>273</v>
      </c>
      <c r="I10458" s="68" t="s">
        <v>655</v>
      </c>
      <c r="J10458" s="65">
        <v>27</v>
      </c>
      <c r="L10458" s="65">
        <v>410</v>
      </c>
      <c r="M10458" s="65" t="s">
        <v>495</v>
      </c>
    </row>
    <row r="10459" spans="1:13" ht="12.75" customHeight="1">
      <c r="A10459" s="65" t="str">
        <f>IF(ROW()=1,"KEY",IF(ISNA(VLOOKUP(B10459,車名対応マスタ!B:D,3,FALSE)),"",IF(VLOOKUP(B10459,車名対応マスタ!B:D,3,FALSE)="","",$D10459&amp;" "&amp;IF($G10459="9","J","O")&amp;" "&amp;$I10459&amp;" "&amp;IF($I10459&lt;=TEXT(★完成資料!$A$1,"yyyymm"),TEXT(★完成資料!$A$1,"yyyymm"),"999999")&amp; " " &amp; LEFT(F10459 &amp; "          ",10))))</f>
        <v xml:space="preserve">T O 202208 yyyy00 EV        </v>
      </c>
      <c r="B10459" s="68" t="s">
        <v>625</v>
      </c>
      <c r="C10459" s="68" t="s">
        <v>626</v>
      </c>
      <c r="D10459" s="68" t="s">
        <v>287</v>
      </c>
      <c r="E10459" s="68" t="s">
        <v>531</v>
      </c>
      <c r="F10459" s="68" t="s">
        <v>230</v>
      </c>
      <c r="G10459" s="68" t="s">
        <v>77</v>
      </c>
      <c r="H10459" s="68" t="s">
        <v>273</v>
      </c>
      <c r="I10459" s="68" t="s">
        <v>656</v>
      </c>
      <c r="J10459" s="65">
        <v>21</v>
      </c>
      <c r="L10459" s="65">
        <v>410</v>
      </c>
      <c r="M10459" s="65" t="s">
        <v>495</v>
      </c>
    </row>
    <row r="10460" spans="1:13" ht="12.75" customHeight="1">
      <c r="A10460" s="65" t="str">
        <f>IF(ROW()=1,"KEY",IF(ISNA(VLOOKUP(B10460,車名対応マスタ!B:D,3,FALSE)),"",IF(VLOOKUP(B10460,車名対応マスタ!B:D,3,FALSE)="","",$D10460&amp;" "&amp;IF($G10460="9","J","O")&amp;" "&amp;$I10460&amp;" "&amp;IF($I10460&lt;=TEXT(★完成資料!$A$1,"yyyymm"),TEXT(★完成資料!$A$1,"yyyymm"),"999999")&amp; " " &amp; LEFT(F10460 &amp; "          ",10))))</f>
        <v xml:space="preserve">T O 202209 yyyy00 EV        </v>
      </c>
      <c r="B10460" s="68" t="s">
        <v>625</v>
      </c>
      <c r="C10460" s="68" t="s">
        <v>626</v>
      </c>
      <c r="D10460" s="68" t="s">
        <v>287</v>
      </c>
      <c r="E10460" s="68" t="s">
        <v>531</v>
      </c>
      <c r="F10460" s="68" t="s">
        <v>230</v>
      </c>
      <c r="G10460" s="68" t="s">
        <v>77</v>
      </c>
      <c r="H10460" s="68" t="s">
        <v>273</v>
      </c>
      <c r="I10460" s="68" t="s">
        <v>657</v>
      </c>
      <c r="J10460" s="65">
        <v>35</v>
      </c>
      <c r="L10460" s="65">
        <v>410</v>
      </c>
      <c r="M10460" s="65" t="s">
        <v>495</v>
      </c>
    </row>
    <row r="10461" spans="1:13" ht="12.75" customHeight="1">
      <c r="A10461" s="65" t="str">
        <f>IF(ROW()=1,"KEY",IF(ISNA(VLOOKUP(B10461,車名対応マスタ!B:D,3,FALSE)),"",IF(VLOOKUP(B10461,車名対応マスタ!B:D,3,FALSE)="","",$D10461&amp;" "&amp;IF($G10461="9","J","O")&amp;" "&amp;$I10461&amp;" "&amp;IF($I10461&lt;=TEXT(★完成資料!$A$1,"yyyymm"),TEXT(★完成資料!$A$1,"yyyymm"),"999999")&amp; " " &amp; LEFT(F10461 &amp; "          ",10))))</f>
        <v xml:space="preserve">T O 202210 yyyy00 EV        </v>
      </c>
      <c r="B10461" s="68" t="s">
        <v>625</v>
      </c>
      <c r="C10461" s="68" t="s">
        <v>626</v>
      </c>
      <c r="D10461" s="68" t="s">
        <v>287</v>
      </c>
      <c r="E10461" s="68" t="s">
        <v>531</v>
      </c>
      <c r="F10461" s="68" t="s">
        <v>230</v>
      </c>
      <c r="G10461" s="68" t="s">
        <v>77</v>
      </c>
      <c r="H10461" s="68" t="s">
        <v>273</v>
      </c>
      <c r="I10461" s="68" t="s">
        <v>663</v>
      </c>
      <c r="J10461" s="65">
        <v>71</v>
      </c>
      <c r="L10461" s="65">
        <v>410</v>
      </c>
      <c r="M10461" s="65" t="s">
        <v>495</v>
      </c>
    </row>
    <row r="10462" spans="1:13" ht="12.75" customHeight="1">
      <c r="A10462" s="65" t="str">
        <f>IF(ROW()=1,"KEY",IF(ISNA(VLOOKUP(B10462,車名対応マスタ!B:D,3,FALSE)),"",IF(VLOOKUP(B10462,車名対応マスタ!B:D,3,FALSE)="","",$D10462&amp;" "&amp;IF($G10462="9","J","O")&amp;" "&amp;$I10462&amp;" "&amp;IF($I10462&lt;=TEXT(★完成資料!$A$1,"yyyymm"),TEXT(★完成資料!$A$1,"yyyymm"),"999999")&amp; " " &amp; LEFT(F10462 &amp; "          ",10))))</f>
        <v xml:space="preserve">T O 202201 yyyy00 EV        </v>
      </c>
      <c r="B10462" s="68" t="s">
        <v>625</v>
      </c>
      <c r="C10462" s="68" t="s">
        <v>626</v>
      </c>
      <c r="D10462" s="68" t="s">
        <v>287</v>
      </c>
      <c r="E10462" s="68" t="s">
        <v>531</v>
      </c>
      <c r="F10462" s="68" t="s">
        <v>230</v>
      </c>
      <c r="G10462" s="68" t="s">
        <v>77</v>
      </c>
      <c r="H10462" s="68" t="s">
        <v>273</v>
      </c>
      <c r="I10462" s="68" t="s">
        <v>639</v>
      </c>
      <c r="J10462" s="65">
        <v>18</v>
      </c>
      <c r="L10462" s="65">
        <v>408</v>
      </c>
      <c r="M10462" s="65" t="s">
        <v>496</v>
      </c>
    </row>
    <row r="10463" spans="1:13" ht="12.75" customHeight="1">
      <c r="A10463" s="65" t="str">
        <f>IF(ROW()=1,"KEY",IF(ISNA(VLOOKUP(B10463,車名対応マスタ!B:D,3,FALSE)),"",IF(VLOOKUP(B10463,車名対応マスタ!B:D,3,FALSE)="","",$D10463&amp;" "&amp;IF($G10463="9","J","O")&amp;" "&amp;$I10463&amp;" "&amp;IF($I10463&lt;=TEXT(★完成資料!$A$1,"yyyymm"),TEXT(★完成資料!$A$1,"yyyymm"),"999999")&amp; " " &amp; LEFT(F10463 &amp; "          ",10))))</f>
        <v xml:space="preserve">T O 202202 yyyy00 EV        </v>
      </c>
      <c r="B10463" s="68" t="s">
        <v>625</v>
      </c>
      <c r="C10463" s="68" t="s">
        <v>626</v>
      </c>
      <c r="D10463" s="68" t="s">
        <v>287</v>
      </c>
      <c r="E10463" s="68" t="s">
        <v>531</v>
      </c>
      <c r="F10463" s="68" t="s">
        <v>230</v>
      </c>
      <c r="G10463" s="68" t="s">
        <v>77</v>
      </c>
      <c r="H10463" s="68" t="s">
        <v>273</v>
      </c>
      <c r="I10463" s="68" t="s">
        <v>640</v>
      </c>
      <c r="J10463" s="65">
        <v>21</v>
      </c>
      <c r="L10463" s="65">
        <v>408</v>
      </c>
      <c r="M10463" s="65" t="s">
        <v>496</v>
      </c>
    </row>
    <row r="10464" spans="1:13" ht="12.75" customHeight="1">
      <c r="A10464" s="65" t="str">
        <f>IF(ROW()=1,"KEY",IF(ISNA(VLOOKUP(B10464,車名対応マスタ!B:D,3,FALSE)),"",IF(VLOOKUP(B10464,車名対応マスタ!B:D,3,FALSE)="","",$D10464&amp;" "&amp;IF($G10464="9","J","O")&amp;" "&amp;$I10464&amp;" "&amp;IF($I10464&lt;=TEXT(★完成資料!$A$1,"yyyymm"),TEXT(★完成資料!$A$1,"yyyymm"),"999999")&amp; " " &amp; LEFT(F10464 &amp; "          ",10))))</f>
        <v xml:space="preserve">T O 202203 yyyy00 EV        </v>
      </c>
      <c r="B10464" s="68" t="s">
        <v>625</v>
      </c>
      <c r="C10464" s="68" t="s">
        <v>626</v>
      </c>
      <c r="D10464" s="68" t="s">
        <v>287</v>
      </c>
      <c r="E10464" s="68" t="s">
        <v>531</v>
      </c>
      <c r="F10464" s="68" t="s">
        <v>230</v>
      </c>
      <c r="G10464" s="68" t="s">
        <v>77</v>
      </c>
      <c r="H10464" s="68" t="s">
        <v>273</v>
      </c>
      <c r="I10464" s="68" t="s">
        <v>641</v>
      </c>
      <c r="J10464" s="65">
        <v>55</v>
      </c>
      <c r="L10464" s="65">
        <v>408</v>
      </c>
      <c r="M10464" s="65" t="s">
        <v>496</v>
      </c>
    </row>
    <row r="10465" spans="1:13" ht="12.75" customHeight="1">
      <c r="A10465" s="65" t="str">
        <f>IF(ROW()=1,"KEY",IF(ISNA(VLOOKUP(B10465,車名対応マスタ!B:D,3,FALSE)),"",IF(VLOOKUP(B10465,車名対応マスタ!B:D,3,FALSE)="","",$D10465&amp;" "&amp;IF($G10465="9","J","O")&amp;" "&amp;$I10465&amp;" "&amp;IF($I10465&lt;=TEXT(★完成資料!$A$1,"yyyymm"),TEXT(★完成資料!$A$1,"yyyymm"),"999999")&amp; " " &amp; LEFT(F10465 &amp; "          ",10))))</f>
        <v xml:space="preserve">T O 202204 yyyy00 EV        </v>
      </c>
      <c r="B10465" s="68" t="s">
        <v>625</v>
      </c>
      <c r="C10465" s="68" t="s">
        <v>626</v>
      </c>
      <c r="D10465" s="68" t="s">
        <v>287</v>
      </c>
      <c r="E10465" s="68" t="s">
        <v>531</v>
      </c>
      <c r="F10465" s="68" t="s">
        <v>230</v>
      </c>
      <c r="G10465" s="68" t="s">
        <v>77</v>
      </c>
      <c r="H10465" s="68" t="s">
        <v>273</v>
      </c>
      <c r="I10465" s="68" t="s">
        <v>642</v>
      </c>
      <c r="J10465" s="65">
        <v>54</v>
      </c>
      <c r="L10465" s="65">
        <v>408</v>
      </c>
      <c r="M10465" s="65" t="s">
        <v>496</v>
      </c>
    </row>
    <row r="10466" spans="1:13" ht="12.75" customHeight="1">
      <c r="A10466" s="65" t="str">
        <f>IF(ROW()=1,"KEY",IF(ISNA(VLOOKUP(B10466,車名対応マスタ!B:D,3,FALSE)),"",IF(VLOOKUP(B10466,車名対応マスタ!B:D,3,FALSE)="","",$D10466&amp;" "&amp;IF($G10466="9","J","O")&amp;" "&amp;$I10466&amp;" "&amp;IF($I10466&lt;=TEXT(★完成資料!$A$1,"yyyymm"),TEXT(★完成資料!$A$1,"yyyymm"),"999999")&amp; " " &amp; LEFT(F10466 &amp; "          ",10))))</f>
        <v xml:space="preserve">T O 202205 yyyy00 EV        </v>
      </c>
      <c r="B10466" s="68" t="s">
        <v>625</v>
      </c>
      <c r="C10466" s="68" t="s">
        <v>626</v>
      </c>
      <c r="D10466" s="68" t="s">
        <v>287</v>
      </c>
      <c r="E10466" s="68" t="s">
        <v>531</v>
      </c>
      <c r="F10466" s="68" t="s">
        <v>230</v>
      </c>
      <c r="G10466" s="68" t="s">
        <v>77</v>
      </c>
      <c r="H10466" s="68" t="s">
        <v>273</v>
      </c>
      <c r="I10466" s="68" t="s">
        <v>647</v>
      </c>
      <c r="J10466" s="65">
        <v>28</v>
      </c>
      <c r="L10466" s="65">
        <v>408</v>
      </c>
      <c r="M10466" s="65" t="s">
        <v>496</v>
      </c>
    </row>
    <row r="10467" spans="1:13" ht="12.75" customHeight="1">
      <c r="A10467" s="65" t="str">
        <f>IF(ROW()=1,"KEY",IF(ISNA(VLOOKUP(B10467,車名対応マスタ!B:D,3,FALSE)),"",IF(VLOOKUP(B10467,車名対応マスタ!B:D,3,FALSE)="","",$D10467&amp;" "&amp;IF($G10467="9","J","O")&amp;" "&amp;$I10467&amp;" "&amp;IF($I10467&lt;=TEXT(★完成資料!$A$1,"yyyymm"),TEXT(★完成資料!$A$1,"yyyymm"),"999999")&amp; " " &amp; LEFT(F10467 &amp; "          ",10))))</f>
        <v xml:space="preserve">T O 202206 yyyy00 EV        </v>
      </c>
      <c r="B10467" s="68" t="s">
        <v>625</v>
      </c>
      <c r="C10467" s="68" t="s">
        <v>626</v>
      </c>
      <c r="D10467" s="68" t="s">
        <v>287</v>
      </c>
      <c r="E10467" s="68" t="s">
        <v>531</v>
      </c>
      <c r="F10467" s="68" t="s">
        <v>230</v>
      </c>
      <c r="G10467" s="68" t="s">
        <v>77</v>
      </c>
      <c r="H10467" s="68" t="s">
        <v>273</v>
      </c>
      <c r="I10467" s="68" t="s">
        <v>652</v>
      </c>
      <c r="J10467" s="65">
        <v>35</v>
      </c>
      <c r="L10467" s="65">
        <v>408</v>
      </c>
      <c r="M10467" s="65" t="s">
        <v>496</v>
      </c>
    </row>
    <row r="10468" spans="1:13" ht="12.75" customHeight="1">
      <c r="A10468" s="65" t="str">
        <f>IF(ROW()=1,"KEY",IF(ISNA(VLOOKUP(B10468,車名対応マスタ!B:D,3,FALSE)),"",IF(VLOOKUP(B10468,車名対応マスタ!B:D,3,FALSE)="","",$D10468&amp;" "&amp;IF($G10468="9","J","O")&amp;" "&amp;$I10468&amp;" "&amp;IF($I10468&lt;=TEXT(★完成資料!$A$1,"yyyymm"),TEXT(★完成資料!$A$1,"yyyymm"),"999999")&amp; " " &amp; LEFT(F10468 &amp; "          ",10))))</f>
        <v xml:space="preserve">T O 202207 yyyy00 EV        </v>
      </c>
      <c r="B10468" s="68" t="s">
        <v>625</v>
      </c>
      <c r="C10468" s="68" t="s">
        <v>626</v>
      </c>
      <c r="D10468" s="68" t="s">
        <v>287</v>
      </c>
      <c r="E10468" s="68" t="s">
        <v>531</v>
      </c>
      <c r="F10468" s="68" t="s">
        <v>230</v>
      </c>
      <c r="G10468" s="68" t="s">
        <v>77</v>
      </c>
      <c r="H10468" s="68" t="s">
        <v>273</v>
      </c>
      <c r="I10468" s="68" t="s">
        <v>655</v>
      </c>
      <c r="J10468" s="65">
        <v>37</v>
      </c>
      <c r="L10468" s="65">
        <v>408</v>
      </c>
      <c r="M10468" s="65" t="s">
        <v>496</v>
      </c>
    </row>
    <row r="10469" spans="1:13" ht="12.75" customHeight="1">
      <c r="A10469" s="65" t="str">
        <f>IF(ROW()=1,"KEY",IF(ISNA(VLOOKUP(B10469,車名対応マスタ!B:D,3,FALSE)),"",IF(VLOOKUP(B10469,車名対応マスタ!B:D,3,FALSE)="","",$D10469&amp;" "&amp;IF($G10469="9","J","O")&amp;" "&amp;$I10469&amp;" "&amp;IF($I10469&lt;=TEXT(★完成資料!$A$1,"yyyymm"),TEXT(★完成資料!$A$1,"yyyymm"),"999999")&amp; " " &amp; LEFT(F10469 &amp; "          ",10))))</f>
        <v xml:space="preserve">T O 202208 yyyy00 EV        </v>
      </c>
      <c r="B10469" s="68" t="s">
        <v>625</v>
      </c>
      <c r="C10469" s="68" t="s">
        <v>626</v>
      </c>
      <c r="D10469" s="68" t="s">
        <v>287</v>
      </c>
      <c r="E10469" s="68" t="s">
        <v>531</v>
      </c>
      <c r="F10469" s="68" t="s">
        <v>230</v>
      </c>
      <c r="G10469" s="68" t="s">
        <v>77</v>
      </c>
      <c r="H10469" s="68" t="s">
        <v>273</v>
      </c>
      <c r="I10469" s="68" t="s">
        <v>656</v>
      </c>
      <c r="J10469" s="65">
        <v>14</v>
      </c>
      <c r="L10469" s="65">
        <v>408</v>
      </c>
      <c r="M10469" s="65" t="s">
        <v>496</v>
      </c>
    </row>
    <row r="10470" spans="1:13" ht="12.75" customHeight="1">
      <c r="A10470" s="65" t="str">
        <f>IF(ROW()=1,"KEY",IF(ISNA(VLOOKUP(B10470,車名対応マスタ!B:D,3,FALSE)),"",IF(VLOOKUP(B10470,車名対応マスタ!B:D,3,FALSE)="","",$D10470&amp;" "&amp;IF($G10470="9","J","O")&amp;" "&amp;$I10470&amp;" "&amp;IF($I10470&lt;=TEXT(★完成資料!$A$1,"yyyymm"),TEXT(★完成資料!$A$1,"yyyymm"),"999999")&amp; " " &amp; LEFT(F10470 &amp; "          ",10))))</f>
        <v xml:space="preserve">T O 202209 yyyy00 EV        </v>
      </c>
      <c r="B10470" s="68" t="s">
        <v>625</v>
      </c>
      <c r="C10470" s="68" t="s">
        <v>626</v>
      </c>
      <c r="D10470" s="68" t="s">
        <v>287</v>
      </c>
      <c r="E10470" s="68" t="s">
        <v>531</v>
      </c>
      <c r="F10470" s="68" t="s">
        <v>230</v>
      </c>
      <c r="G10470" s="68" t="s">
        <v>77</v>
      </c>
      <c r="H10470" s="68" t="s">
        <v>273</v>
      </c>
      <c r="I10470" s="68" t="s">
        <v>657</v>
      </c>
      <c r="J10470" s="65">
        <v>31</v>
      </c>
      <c r="L10470" s="65">
        <v>408</v>
      </c>
      <c r="M10470" s="65" t="s">
        <v>496</v>
      </c>
    </row>
    <row r="10471" spans="1:13" ht="12.75" customHeight="1">
      <c r="A10471" s="65" t="str">
        <f>IF(ROW()=1,"KEY",IF(ISNA(VLOOKUP(B10471,車名対応マスタ!B:D,3,FALSE)),"",IF(VLOOKUP(B10471,車名対応マスタ!B:D,3,FALSE)="","",$D10471&amp;" "&amp;IF($G10471="9","J","O")&amp;" "&amp;$I10471&amp;" "&amp;IF($I10471&lt;=TEXT(★完成資料!$A$1,"yyyymm"),TEXT(★完成資料!$A$1,"yyyymm"),"999999")&amp; " " &amp; LEFT(F10471 &amp; "          ",10))))</f>
        <v xml:space="preserve">T O 202210 yyyy00 EV        </v>
      </c>
      <c r="B10471" s="68" t="s">
        <v>625</v>
      </c>
      <c r="C10471" s="68" t="s">
        <v>626</v>
      </c>
      <c r="D10471" s="68" t="s">
        <v>287</v>
      </c>
      <c r="E10471" s="68" t="s">
        <v>531</v>
      </c>
      <c r="F10471" s="68" t="s">
        <v>230</v>
      </c>
      <c r="G10471" s="68" t="s">
        <v>77</v>
      </c>
      <c r="H10471" s="68" t="s">
        <v>273</v>
      </c>
      <c r="I10471" s="68" t="s">
        <v>663</v>
      </c>
      <c r="J10471" s="65">
        <v>61</v>
      </c>
      <c r="L10471" s="65">
        <v>408</v>
      </c>
      <c r="M10471" s="65" t="s">
        <v>496</v>
      </c>
    </row>
    <row r="10472" spans="1:13" ht="12.75" customHeight="1">
      <c r="A10472" s="65" t="str">
        <f>IF(ROW()=1,"KEY",IF(ISNA(VLOOKUP(B10472,車名対応マスタ!B:D,3,FALSE)),"",IF(VLOOKUP(B10472,車名対応マスタ!B:D,3,FALSE)="","",$D10472&amp;" "&amp;IF($G10472="9","J","O")&amp;" "&amp;$I10472&amp;" "&amp;IF($I10472&lt;=TEXT(★完成資料!$A$1,"yyyymm"),TEXT(★完成資料!$A$1,"yyyymm"),"999999")&amp; " " &amp; LEFT(F10472 &amp; "          ",10))))</f>
        <v xml:space="preserve">T O 202203 yyyy00 EV        </v>
      </c>
      <c r="B10472" s="68" t="s">
        <v>625</v>
      </c>
      <c r="C10472" s="68" t="s">
        <v>626</v>
      </c>
      <c r="D10472" s="68" t="s">
        <v>287</v>
      </c>
      <c r="E10472" s="68" t="s">
        <v>531</v>
      </c>
      <c r="F10472" s="68" t="s">
        <v>230</v>
      </c>
      <c r="G10472" s="68" t="s">
        <v>77</v>
      </c>
      <c r="H10472" s="68" t="s">
        <v>273</v>
      </c>
      <c r="I10472" s="68" t="s">
        <v>641</v>
      </c>
      <c r="J10472" s="65">
        <v>31</v>
      </c>
      <c r="L10472" s="65">
        <v>414</v>
      </c>
      <c r="M10472" s="65" t="s">
        <v>377</v>
      </c>
    </row>
    <row r="10473" spans="1:13" ht="12.75" customHeight="1">
      <c r="A10473" s="65" t="str">
        <f>IF(ROW()=1,"KEY",IF(ISNA(VLOOKUP(B10473,車名対応マスタ!B:D,3,FALSE)),"",IF(VLOOKUP(B10473,車名対応マスタ!B:D,3,FALSE)="","",$D10473&amp;" "&amp;IF($G10473="9","J","O")&amp;" "&amp;$I10473&amp;" "&amp;IF($I10473&lt;=TEXT(★完成資料!$A$1,"yyyymm"),TEXT(★完成資料!$A$1,"yyyymm"),"999999")&amp; " " &amp; LEFT(F10473 &amp; "          ",10))))</f>
        <v xml:space="preserve">T O 202204 yyyy00 EV        </v>
      </c>
      <c r="B10473" s="68" t="s">
        <v>625</v>
      </c>
      <c r="C10473" s="68" t="s">
        <v>626</v>
      </c>
      <c r="D10473" s="68" t="s">
        <v>287</v>
      </c>
      <c r="E10473" s="68" t="s">
        <v>531</v>
      </c>
      <c r="F10473" s="68" t="s">
        <v>230</v>
      </c>
      <c r="G10473" s="68" t="s">
        <v>77</v>
      </c>
      <c r="H10473" s="68" t="s">
        <v>273</v>
      </c>
      <c r="I10473" s="68" t="s">
        <v>642</v>
      </c>
      <c r="J10473" s="65">
        <v>28</v>
      </c>
      <c r="L10473" s="65">
        <v>414</v>
      </c>
      <c r="M10473" s="65" t="s">
        <v>377</v>
      </c>
    </row>
    <row r="10474" spans="1:13" ht="12.75" customHeight="1">
      <c r="A10474" s="65" t="str">
        <f>IF(ROW()=1,"KEY",IF(ISNA(VLOOKUP(B10474,車名対応マスタ!B:D,3,FALSE)),"",IF(VLOOKUP(B10474,車名対応マスタ!B:D,3,FALSE)="","",$D10474&amp;" "&amp;IF($G10474="9","J","O")&amp;" "&amp;$I10474&amp;" "&amp;IF($I10474&lt;=TEXT(★完成資料!$A$1,"yyyymm"),TEXT(★完成資料!$A$1,"yyyymm"),"999999")&amp; " " &amp; LEFT(F10474 &amp; "          ",10))))</f>
        <v xml:space="preserve">T O 202205 yyyy00 EV        </v>
      </c>
      <c r="B10474" s="68" t="s">
        <v>625</v>
      </c>
      <c r="C10474" s="68" t="s">
        <v>626</v>
      </c>
      <c r="D10474" s="68" t="s">
        <v>287</v>
      </c>
      <c r="E10474" s="68" t="s">
        <v>531</v>
      </c>
      <c r="F10474" s="68" t="s">
        <v>230</v>
      </c>
      <c r="G10474" s="68" t="s">
        <v>77</v>
      </c>
      <c r="H10474" s="68" t="s">
        <v>273</v>
      </c>
      <c r="I10474" s="68" t="s">
        <v>647</v>
      </c>
      <c r="J10474" s="65">
        <v>7</v>
      </c>
      <c r="L10474" s="65">
        <v>414</v>
      </c>
      <c r="M10474" s="65" t="s">
        <v>377</v>
      </c>
    </row>
    <row r="10475" spans="1:13" ht="12.75" customHeight="1">
      <c r="A10475" s="65" t="str">
        <f>IF(ROW()=1,"KEY",IF(ISNA(VLOOKUP(B10475,車名対応マスタ!B:D,3,FALSE)),"",IF(VLOOKUP(B10475,車名対応マスタ!B:D,3,FALSE)="","",$D10475&amp;" "&amp;IF($G10475="9","J","O")&amp;" "&amp;$I10475&amp;" "&amp;IF($I10475&lt;=TEXT(★完成資料!$A$1,"yyyymm"),TEXT(★完成資料!$A$1,"yyyymm"),"999999")&amp; " " &amp; LEFT(F10475 &amp; "          ",10))))</f>
        <v xml:space="preserve">T O 202206 yyyy00 EV        </v>
      </c>
      <c r="B10475" s="68" t="s">
        <v>625</v>
      </c>
      <c r="C10475" s="68" t="s">
        <v>626</v>
      </c>
      <c r="D10475" s="68" t="s">
        <v>287</v>
      </c>
      <c r="E10475" s="68" t="s">
        <v>531</v>
      </c>
      <c r="F10475" s="68" t="s">
        <v>230</v>
      </c>
      <c r="G10475" s="68" t="s">
        <v>77</v>
      </c>
      <c r="H10475" s="68" t="s">
        <v>273</v>
      </c>
      <c r="I10475" s="68" t="s">
        <v>652</v>
      </c>
      <c r="J10475" s="65">
        <v>30</v>
      </c>
      <c r="L10475" s="65">
        <v>414</v>
      </c>
      <c r="M10475" s="65" t="s">
        <v>377</v>
      </c>
    </row>
    <row r="10476" spans="1:13" ht="12.75" customHeight="1">
      <c r="A10476" s="65" t="str">
        <f>IF(ROW()=1,"KEY",IF(ISNA(VLOOKUP(B10476,車名対応マスタ!B:D,3,FALSE)),"",IF(VLOOKUP(B10476,車名対応マスタ!B:D,3,FALSE)="","",$D10476&amp;" "&amp;IF($G10476="9","J","O")&amp;" "&amp;$I10476&amp;" "&amp;IF($I10476&lt;=TEXT(★完成資料!$A$1,"yyyymm"),TEXT(★完成資料!$A$1,"yyyymm"),"999999")&amp; " " &amp; LEFT(F10476 &amp; "          ",10))))</f>
        <v xml:space="preserve">T O 202207 yyyy00 EV        </v>
      </c>
      <c r="B10476" s="68" t="s">
        <v>625</v>
      </c>
      <c r="C10476" s="68" t="s">
        <v>626</v>
      </c>
      <c r="D10476" s="68" t="s">
        <v>287</v>
      </c>
      <c r="E10476" s="68" t="s">
        <v>531</v>
      </c>
      <c r="F10476" s="68" t="s">
        <v>230</v>
      </c>
      <c r="G10476" s="68" t="s">
        <v>77</v>
      </c>
      <c r="H10476" s="68" t="s">
        <v>273</v>
      </c>
      <c r="I10476" s="68" t="s">
        <v>655</v>
      </c>
      <c r="J10476" s="65">
        <v>16</v>
      </c>
      <c r="L10476" s="65">
        <v>414</v>
      </c>
      <c r="M10476" s="65" t="s">
        <v>377</v>
      </c>
    </row>
    <row r="10477" spans="1:13" ht="12.75" customHeight="1">
      <c r="A10477" s="65" t="str">
        <f>IF(ROW()=1,"KEY",IF(ISNA(VLOOKUP(B10477,車名対応マスタ!B:D,3,FALSE)),"",IF(VLOOKUP(B10477,車名対応マスタ!B:D,3,FALSE)="","",$D10477&amp;" "&amp;IF($G10477="9","J","O")&amp;" "&amp;$I10477&amp;" "&amp;IF($I10477&lt;=TEXT(★完成資料!$A$1,"yyyymm"),TEXT(★完成資料!$A$1,"yyyymm"),"999999")&amp; " " &amp; LEFT(F10477 &amp; "          ",10))))</f>
        <v xml:space="preserve">T O 202208 yyyy00 EV        </v>
      </c>
      <c r="B10477" s="68" t="s">
        <v>625</v>
      </c>
      <c r="C10477" s="68" t="s">
        <v>626</v>
      </c>
      <c r="D10477" s="68" t="s">
        <v>287</v>
      </c>
      <c r="E10477" s="68" t="s">
        <v>531</v>
      </c>
      <c r="F10477" s="68" t="s">
        <v>230</v>
      </c>
      <c r="G10477" s="68" t="s">
        <v>77</v>
      </c>
      <c r="H10477" s="68" t="s">
        <v>273</v>
      </c>
      <c r="I10477" s="68" t="s">
        <v>656</v>
      </c>
      <c r="J10477" s="65">
        <v>14</v>
      </c>
      <c r="L10477" s="65">
        <v>414</v>
      </c>
      <c r="M10477" s="65" t="s">
        <v>377</v>
      </c>
    </row>
    <row r="10478" spans="1:13" ht="12.75" customHeight="1">
      <c r="A10478" s="65" t="str">
        <f>IF(ROW()=1,"KEY",IF(ISNA(VLOOKUP(B10478,車名対応マスタ!B:D,3,FALSE)),"",IF(VLOOKUP(B10478,車名対応マスタ!B:D,3,FALSE)="","",$D10478&amp;" "&amp;IF($G10478="9","J","O")&amp;" "&amp;$I10478&amp;" "&amp;IF($I10478&lt;=TEXT(★完成資料!$A$1,"yyyymm"),TEXT(★完成資料!$A$1,"yyyymm"),"999999")&amp; " " &amp; LEFT(F10478 &amp; "          ",10))))</f>
        <v xml:space="preserve">T O 202209 yyyy00 EV        </v>
      </c>
      <c r="B10478" s="68" t="s">
        <v>625</v>
      </c>
      <c r="C10478" s="68" t="s">
        <v>626</v>
      </c>
      <c r="D10478" s="68" t="s">
        <v>287</v>
      </c>
      <c r="E10478" s="68" t="s">
        <v>531</v>
      </c>
      <c r="F10478" s="68" t="s">
        <v>230</v>
      </c>
      <c r="G10478" s="68" t="s">
        <v>77</v>
      </c>
      <c r="H10478" s="68" t="s">
        <v>273</v>
      </c>
      <c r="I10478" s="68" t="s">
        <v>657</v>
      </c>
      <c r="J10478" s="65">
        <v>55</v>
      </c>
      <c r="L10478" s="65">
        <v>414</v>
      </c>
      <c r="M10478" s="65" t="s">
        <v>377</v>
      </c>
    </row>
    <row r="10479" spans="1:13" ht="12.75" customHeight="1">
      <c r="A10479" s="65" t="str">
        <f>IF(ROW()=1,"KEY",IF(ISNA(VLOOKUP(B10479,車名対応マスタ!B:D,3,FALSE)),"",IF(VLOOKUP(B10479,車名対応マスタ!B:D,3,FALSE)="","",$D10479&amp;" "&amp;IF($G10479="9","J","O")&amp;" "&amp;$I10479&amp;" "&amp;IF($I10479&lt;=TEXT(★完成資料!$A$1,"yyyymm"),TEXT(★完成資料!$A$1,"yyyymm"),"999999")&amp; " " &amp; LEFT(F10479 &amp; "          ",10))))</f>
        <v xml:space="preserve">T O 202210 yyyy00 EV        </v>
      </c>
      <c r="B10479" s="68" t="s">
        <v>625</v>
      </c>
      <c r="C10479" s="68" t="s">
        <v>626</v>
      </c>
      <c r="D10479" s="68" t="s">
        <v>287</v>
      </c>
      <c r="E10479" s="68" t="s">
        <v>531</v>
      </c>
      <c r="F10479" s="68" t="s">
        <v>230</v>
      </c>
      <c r="G10479" s="68" t="s">
        <v>77</v>
      </c>
      <c r="H10479" s="68" t="s">
        <v>273</v>
      </c>
      <c r="I10479" s="68" t="s">
        <v>663</v>
      </c>
      <c r="J10479" s="65">
        <v>29</v>
      </c>
      <c r="L10479" s="65">
        <v>414</v>
      </c>
      <c r="M10479" s="65" t="s">
        <v>377</v>
      </c>
    </row>
    <row r="10480" spans="1:13" ht="12.75" customHeight="1">
      <c r="A10480" s="65" t="str">
        <f>IF(ROW()=1,"KEY",IF(ISNA(VLOOKUP(B10480,車名対応マスタ!B:D,3,FALSE)),"",IF(VLOOKUP(B10480,車名対応マスタ!B:D,3,FALSE)="","",$D10480&amp;" "&amp;IF($G10480="9","J","O")&amp;" "&amp;$I10480&amp;" "&amp;IF($I10480&lt;=TEXT(★完成資料!$A$1,"yyyymm"),TEXT(★完成資料!$A$1,"yyyymm"),"999999")&amp; " " &amp; LEFT(F10480 &amp; "          ",10))))</f>
        <v xml:space="preserve">T O 202205 yyyy00 EV        </v>
      </c>
      <c r="B10480" s="68" t="s">
        <v>625</v>
      </c>
      <c r="C10480" s="68" t="s">
        <v>626</v>
      </c>
      <c r="D10480" s="68" t="s">
        <v>287</v>
      </c>
      <c r="E10480" s="68" t="s">
        <v>531</v>
      </c>
      <c r="F10480" s="68" t="s">
        <v>230</v>
      </c>
      <c r="G10480" s="68" t="s">
        <v>77</v>
      </c>
      <c r="H10480" s="68" t="s">
        <v>273</v>
      </c>
      <c r="I10480" s="68" t="s">
        <v>647</v>
      </c>
      <c r="J10480" s="65">
        <v>11</v>
      </c>
      <c r="L10480" s="65">
        <v>424</v>
      </c>
      <c r="M10480" s="65" t="s">
        <v>378</v>
      </c>
    </row>
    <row r="10481" spans="1:13" ht="12.75" customHeight="1">
      <c r="A10481" s="65" t="str">
        <f>IF(ROW()=1,"KEY",IF(ISNA(VLOOKUP(B10481,車名対応マスタ!B:D,3,FALSE)),"",IF(VLOOKUP(B10481,車名対応マスタ!B:D,3,FALSE)="","",$D10481&amp;" "&amp;IF($G10481="9","J","O")&amp;" "&amp;$I10481&amp;" "&amp;IF($I10481&lt;=TEXT(★完成資料!$A$1,"yyyymm"),TEXT(★完成資料!$A$1,"yyyymm"),"999999")&amp; " " &amp; LEFT(F10481 &amp; "          ",10))))</f>
        <v xml:space="preserve">T O 202206 yyyy00 EV        </v>
      </c>
      <c r="B10481" s="68" t="s">
        <v>625</v>
      </c>
      <c r="C10481" s="68" t="s">
        <v>626</v>
      </c>
      <c r="D10481" s="68" t="s">
        <v>287</v>
      </c>
      <c r="E10481" s="68" t="s">
        <v>531</v>
      </c>
      <c r="F10481" s="68" t="s">
        <v>230</v>
      </c>
      <c r="G10481" s="68" t="s">
        <v>77</v>
      </c>
      <c r="H10481" s="68" t="s">
        <v>273</v>
      </c>
      <c r="I10481" s="68" t="s">
        <v>652</v>
      </c>
      <c r="J10481" s="65">
        <v>3</v>
      </c>
      <c r="L10481" s="65">
        <v>424</v>
      </c>
      <c r="M10481" s="65" t="s">
        <v>378</v>
      </c>
    </row>
    <row r="10482" spans="1:13" ht="12.75" customHeight="1">
      <c r="A10482" s="65" t="str">
        <f>IF(ROW()=1,"KEY",IF(ISNA(VLOOKUP(B10482,車名対応マスタ!B:D,3,FALSE)),"",IF(VLOOKUP(B10482,車名対応マスタ!B:D,3,FALSE)="","",$D10482&amp;" "&amp;IF($G10482="9","J","O")&amp;" "&amp;$I10482&amp;" "&amp;IF($I10482&lt;=TEXT(★完成資料!$A$1,"yyyymm"),TEXT(★完成資料!$A$1,"yyyymm"),"999999")&amp; " " &amp; LEFT(F10482 &amp; "          ",10))))</f>
        <v xml:space="preserve">T O 202207 yyyy00 EV        </v>
      </c>
      <c r="B10482" s="68" t="s">
        <v>625</v>
      </c>
      <c r="C10482" s="68" t="s">
        <v>626</v>
      </c>
      <c r="D10482" s="68" t="s">
        <v>287</v>
      </c>
      <c r="E10482" s="68" t="s">
        <v>531</v>
      </c>
      <c r="F10482" s="68" t="s">
        <v>230</v>
      </c>
      <c r="G10482" s="68" t="s">
        <v>77</v>
      </c>
      <c r="H10482" s="68" t="s">
        <v>273</v>
      </c>
      <c r="I10482" s="68" t="s">
        <v>655</v>
      </c>
      <c r="J10482" s="65">
        <v>6</v>
      </c>
      <c r="L10482" s="65">
        <v>424</v>
      </c>
      <c r="M10482" s="65" t="s">
        <v>378</v>
      </c>
    </row>
    <row r="10483" spans="1:13" ht="12.75" customHeight="1">
      <c r="A10483" s="65" t="str">
        <f>IF(ROW()=1,"KEY",IF(ISNA(VLOOKUP(B10483,車名対応マスタ!B:D,3,FALSE)),"",IF(VLOOKUP(B10483,車名対応マスタ!B:D,3,FALSE)="","",$D10483&amp;" "&amp;IF($G10483="9","J","O")&amp;" "&amp;$I10483&amp;" "&amp;IF($I10483&lt;=TEXT(★完成資料!$A$1,"yyyymm"),TEXT(★完成資料!$A$1,"yyyymm"),"999999")&amp; " " &amp; LEFT(F10483 &amp; "          ",10))))</f>
        <v xml:space="preserve">T O 202208 yyyy00 EV        </v>
      </c>
      <c r="B10483" s="68" t="s">
        <v>625</v>
      </c>
      <c r="C10483" s="68" t="s">
        <v>626</v>
      </c>
      <c r="D10483" s="68" t="s">
        <v>287</v>
      </c>
      <c r="E10483" s="68" t="s">
        <v>531</v>
      </c>
      <c r="F10483" s="68" t="s">
        <v>230</v>
      </c>
      <c r="G10483" s="68" t="s">
        <v>77</v>
      </c>
      <c r="H10483" s="68" t="s">
        <v>273</v>
      </c>
      <c r="I10483" s="68" t="s">
        <v>656</v>
      </c>
      <c r="J10483" s="65">
        <v>10</v>
      </c>
      <c r="L10483" s="65">
        <v>424</v>
      </c>
      <c r="M10483" s="65" t="s">
        <v>378</v>
      </c>
    </row>
    <row r="10484" spans="1:13" ht="12.75" customHeight="1">
      <c r="A10484" s="65" t="str">
        <f>IF(ROW()=1,"KEY",IF(ISNA(VLOOKUP(B10484,車名対応マスタ!B:D,3,FALSE)),"",IF(VLOOKUP(B10484,車名対応マスタ!B:D,3,FALSE)="","",$D10484&amp;" "&amp;IF($G10484="9","J","O")&amp;" "&amp;$I10484&amp;" "&amp;IF($I10484&lt;=TEXT(★完成資料!$A$1,"yyyymm"),TEXT(★完成資料!$A$1,"yyyymm"),"999999")&amp; " " &amp; LEFT(F10484 &amp; "          ",10))))</f>
        <v xml:space="preserve">T O 202209 yyyy00 EV        </v>
      </c>
      <c r="B10484" s="68" t="s">
        <v>625</v>
      </c>
      <c r="C10484" s="68" t="s">
        <v>626</v>
      </c>
      <c r="D10484" s="68" t="s">
        <v>287</v>
      </c>
      <c r="E10484" s="68" t="s">
        <v>531</v>
      </c>
      <c r="F10484" s="68" t="s">
        <v>230</v>
      </c>
      <c r="G10484" s="68" t="s">
        <v>77</v>
      </c>
      <c r="H10484" s="68" t="s">
        <v>273</v>
      </c>
      <c r="I10484" s="68" t="s">
        <v>657</v>
      </c>
      <c r="J10484" s="65">
        <v>9</v>
      </c>
      <c r="L10484" s="65">
        <v>424</v>
      </c>
      <c r="M10484" s="65" t="s">
        <v>378</v>
      </c>
    </row>
    <row r="10485" spans="1:13" ht="12.75" customHeight="1">
      <c r="A10485" s="65" t="str">
        <f>IF(ROW()=1,"KEY",IF(ISNA(VLOOKUP(B10485,車名対応マスタ!B:D,3,FALSE)),"",IF(VLOOKUP(B10485,車名対応マスタ!B:D,3,FALSE)="","",$D10485&amp;" "&amp;IF($G10485="9","J","O")&amp;" "&amp;$I10485&amp;" "&amp;IF($I10485&lt;=TEXT(★完成資料!$A$1,"yyyymm"),TEXT(★完成資料!$A$1,"yyyymm"),"999999")&amp; " " &amp; LEFT(F10485 &amp; "          ",10))))</f>
        <v xml:space="preserve">T O 202210 yyyy00 EV        </v>
      </c>
      <c r="B10485" s="68" t="s">
        <v>625</v>
      </c>
      <c r="C10485" s="68" t="s">
        <v>626</v>
      </c>
      <c r="D10485" s="68" t="s">
        <v>287</v>
      </c>
      <c r="E10485" s="68" t="s">
        <v>531</v>
      </c>
      <c r="F10485" s="68" t="s">
        <v>230</v>
      </c>
      <c r="G10485" s="68" t="s">
        <v>77</v>
      </c>
      <c r="H10485" s="68" t="s">
        <v>273</v>
      </c>
      <c r="I10485" s="68" t="s">
        <v>663</v>
      </c>
      <c r="J10485" s="65">
        <v>10</v>
      </c>
      <c r="L10485" s="65">
        <v>424</v>
      </c>
      <c r="M10485" s="65" t="s">
        <v>378</v>
      </c>
    </row>
    <row r="10486" spans="1:13" ht="12.75" customHeight="1">
      <c r="A10486" s="65" t="str">
        <f>IF(ROW()=1,"KEY",IF(ISNA(VLOOKUP(B10486,車名対応マスタ!B:D,3,FALSE)),"",IF(VLOOKUP(B10486,車名対応マスタ!B:D,3,FALSE)="","",$D10486&amp;" "&amp;IF($G10486="9","J","O")&amp;" "&amp;$I10486&amp;" "&amp;IF($I10486&lt;=TEXT(★完成資料!$A$1,"yyyymm"),TEXT(★完成資料!$A$1,"yyyymm"),"999999")&amp; " " &amp; LEFT(F10486 &amp; "          ",10))))</f>
        <v xml:space="preserve">T O 202201 yyyy00 EV        </v>
      </c>
      <c r="B10486" s="68" t="s">
        <v>625</v>
      </c>
      <c r="C10486" s="68" t="s">
        <v>626</v>
      </c>
      <c r="D10486" s="68" t="s">
        <v>287</v>
      </c>
      <c r="E10486" s="68" t="s">
        <v>531</v>
      </c>
      <c r="F10486" s="68" t="s">
        <v>230</v>
      </c>
      <c r="G10486" s="68" t="s">
        <v>77</v>
      </c>
      <c r="H10486" s="68" t="s">
        <v>273</v>
      </c>
      <c r="I10486" s="68" t="s">
        <v>639</v>
      </c>
      <c r="J10486" s="65">
        <v>8</v>
      </c>
      <c r="L10486" s="65">
        <v>419</v>
      </c>
      <c r="M10486" s="65" t="s">
        <v>262</v>
      </c>
    </row>
    <row r="10487" spans="1:13" ht="12.75" customHeight="1">
      <c r="A10487" s="65" t="str">
        <f>IF(ROW()=1,"KEY",IF(ISNA(VLOOKUP(B10487,車名対応マスタ!B:D,3,FALSE)),"",IF(VLOOKUP(B10487,車名対応マスタ!B:D,3,FALSE)="","",$D10487&amp;" "&amp;IF($G10487="9","J","O")&amp;" "&amp;$I10487&amp;" "&amp;IF($I10487&lt;=TEXT(★完成資料!$A$1,"yyyymm"),TEXT(★完成資料!$A$1,"yyyymm"),"999999")&amp; " " &amp; LEFT(F10487 &amp; "          ",10))))</f>
        <v xml:space="preserve">T O 202202 yyyy00 EV        </v>
      </c>
      <c r="B10487" s="68" t="s">
        <v>625</v>
      </c>
      <c r="C10487" s="68" t="s">
        <v>626</v>
      </c>
      <c r="D10487" s="68" t="s">
        <v>287</v>
      </c>
      <c r="E10487" s="68" t="s">
        <v>531</v>
      </c>
      <c r="F10487" s="68" t="s">
        <v>230</v>
      </c>
      <c r="G10487" s="68" t="s">
        <v>77</v>
      </c>
      <c r="H10487" s="68" t="s">
        <v>273</v>
      </c>
      <c r="I10487" s="68" t="s">
        <v>640</v>
      </c>
      <c r="J10487" s="65">
        <v>23</v>
      </c>
      <c r="L10487" s="65">
        <v>419</v>
      </c>
      <c r="M10487" s="65" t="s">
        <v>262</v>
      </c>
    </row>
    <row r="10488" spans="1:13" ht="12.75" customHeight="1">
      <c r="A10488" s="65" t="str">
        <f>IF(ROW()=1,"KEY",IF(ISNA(VLOOKUP(B10488,車名対応マスタ!B:D,3,FALSE)),"",IF(VLOOKUP(B10488,車名対応マスタ!B:D,3,FALSE)="","",$D10488&amp;" "&amp;IF($G10488="9","J","O")&amp;" "&amp;$I10488&amp;" "&amp;IF($I10488&lt;=TEXT(★完成資料!$A$1,"yyyymm"),TEXT(★完成資料!$A$1,"yyyymm"),"999999")&amp; " " &amp; LEFT(F10488 &amp; "          ",10))))</f>
        <v xml:space="preserve">T O 202203 yyyy00 EV        </v>
      </c>
      <c r="B10488" s="68" t="s">
        <v>625</v>
      </c>
      <c r="C10488" s="68" t="s">
        <v>626</v>
      </c>
      <c r="D10488" s="68" t="s">
        <v>287</v>
      </c>
      <c r="E10488" s="68" t="s">
        <v>531</v>
      </c>
      <c r="F10488" s="68" t="s">
        <v>230</v>
      </c>
      <c r="G10488" s="68" t="s">
        <v>77</v>
      </c>
      <c r="H10488" s="68" t="s">
        <v>273</v>
      </c>
      <c r="I10488" s="68" t="s">
        <v>641</v>
      </c>
      <c r="J10488" s="65">
        <v>11</v>
      </c>
      <c r="L10488" s="65">
        <v>419</v>
      </c>
      <c r="M10488" s="65" t="s">
        <v>262</v>
      </c>
    </row>
    <row r="10489" spans="1:13" ht="12.75" customHeight="1">
      <c r="A10489" s="65" t="str">
        <f>IF(ROW()=1,"KEY",IF(ISNA(VLOOKUP(B10489,車名対応マスタ!B:D,3,FALSE)),"",IF(VLOOKUP(B10489,車名対応マスタ!B:D,3,FALSE)="","",$D10489&amp;" "&amp;IF($G10489="9","J","O")&amp;" "&amp;$I10489&amp;" "&amp;IF($I10489&lt;=TEXT(★完成資料!$A$1,"yyyymm"),TEXT(★完成資料!$A$1,"yyyymm"),"999999")&amp; " " &amp; LEFT(F10489 &amp; "          ",10))))</f>
        <v xml:space="preserve">T O 202204 yyyy00 EV        </v>
      </c>
      <c r="B10489" s="68" t="s">
        <v>625</v>
      </c>
      <c r="C10489" s="68" t="s">
        <v>626</v>
      </c>
      <c r="D10489" s="68" t="s">
        <v>287</v>
      </c>
      <c r="E10489" s="68" t="s">
        <v>531</v>
      </c>
      <c r="F10489" s="68" t="s">
        <v>230</v>
      </c>
      <c r="G10489" s="68" t="s">
        <v>77</v>
      </c>
      <c r="H10489" s="68" t="s">
        <v>273</v>
      </c>
      <c r="I10489" s="68" t="s">
        <v>642</v>
      </c>
      <c r="J10489" s="65">
        <v>39</v>
      </c>
      <c r="L10489" s="65">
        <v>419</v>
      </c>
      <c r="M10489" s="65" t="s">
        <v>262</v>
      </c>
    </row>
    <row r="10490" spans="1:13" ht="12.75" customHeight="1">
      <c r="A10490" s="65" t="str">
        <f>IF(ROW()=1,"KEY",IF(ISNA(VLOOKUP(B10490,車名対応マスタ!B:D,3,FALSE)),"",IF(VLOOKUP(B10490,車名対応マスタ!B:D,3,FALSE)="","",$D10490&amp;" "&amp;IF($G10490="9","J","O")&amp;" "&amp;$I10490&amp;" "&amp;IF($I10490&lt;=TEXT(★完成資料!$A$1,"yyyymm"),TEXT(★完成資料!$A$1,"yyyymm"),"999999")&amp; " " &amp; LEFT(F10490 &amp; "          ",10))))</f>
        <v xml:space="preserve">T O 202205 yyyy00 EV        </v>
      </c>
      <c r="B10490" s="68" t="s">
        <v>625</v>
      </c>
      <c r="C10490" s="68" t="s">
        <v>626</v>
      </c>
      <c r="D10490" s="68" t="s">
        <v>287</v>
      </c>
      <c r="E10490" s="68" t="s">
        <v>531</v>
      </c>
      <c r="F10490" s="68" t="s">
        <v>230</v>
      </c>
      <c r="G10490" s="68" t="s">
        <v>77</v>
      </c>
      <c r="H10490" s="68" t="s">
        <v>273</v>
      </c>
      <c r="I10490" s="68" t="s">
        <v>647</v>
      </c>
      <c r="J10490" s="65">
        <v>11</v>
      </c>
      <c r="L10490" s="65">
        <v>419</v>
      </c>
      <c r="M10490" s="65" t="s">
        <v>262</v>
      </c>
    </row>
    <row r="10491" spans="1:13" ht="12.75" customHeight="1">
      <c r="A10491" s="65" t="str">
        <f>IF(ROW()=1,"KEY",IF(ISNA(VLOOKUP(B10491,車名対応マスタ!B:D,3,FALSE)),"",IF(VLOOKUP(B10491,車名対応マスタ!B:D,3,FALSE)="","",$D10491&amp;" "&amp;IF($G10491="9","J","O")&amp;" "&amp;$I10491&amp;" "&amp;IF($I10491&lt;=TEXT(★完成資料!$A$1,"yyyymm"),TEXT(★完成資料!$A$1,"yyyymm"),"999999")&amp; " " &amp; LEFT(F10491 &amp; "          ",10))))</f>
        <v xml:space="preserve">T O 202206 yyyy00 EV        </v>
      </c>
      <c r="B10491" s="68" t="s">
        <v>625</v>
      </c>
      <c r="C10491" s="68" t="s">
        <v>626</v>
      </c>
      <c r="D10491" s="68" t="s">
        <v>287</v>
      </c>
      <c r="E10491" s="68" t="s">
        <v>531</v>
      </c>
      <c r="F10491" s="68" t="s">
        <v>230</v>
      </c>
      <c r="G10491" s="68" t="s">
        <v>77</v>
      </c>
      <c r="H10491" s="68" t="s">
        <v>273</v>
      </c>
      <c r="I10491" s="68" t="s">
        <v>652</v>
      </c>
      <c r="J10491" s="65">
        <v>10</v>
      </c>
      <c r="L10491" s="65">
        <v>419</v>
      </c>
      <c r="M10491" s="65" t="s">
        <v>262</v>
      </c>
    </row>
    <row r="10492" spans="1:13" ht="12.75" customHeight="1">
      <c r="A10492" s="65" t="str">
        <f>IF(ROW()=1,"KEY",IF(ISNA(VLOOKUP(B10492,車名対応マスタ!B:D,3,FALSE)),"",IF(VLOOKUP(B10492,車名対応マスタ!B:D,3,FALSE)="","",$D10492&amp;" "&amp;IF($G10492="9","J","O")&amp;" "&amp;$I10492&amp;" "&amp;IF($I10492&lt;=TEXT(★完成資料!$A$1,"yyyymm"),TEXT(★完成資料!$A$1,"yyyymm"),"999999")&amp; " " &amp; LEFT(F10492 &amp; "          ",10))))</f>
        <v xml:space="preserve">T O 202207 yyyy00 EV        </v>
      </c>
      <c r="B10492" s="68" t="s">
        <v>625</v>
      </c>
      <c r="C10492" s="68" t="s">
        <v>626</v>
      </c>
      <c r="D10492" s="68" t="s">
        <v>287</v>
      </c>
      <c r="E10492" s="68" t="s">
        <v>531</v>
      </c>
      <c r="F10492" s="68" t="s">
        <v>230</v>
      </c>
      <c r="G10492" s="68" t="s">
        <v>77</v>
      </c>
      <c r="H10492" s="68" t="s">
        <v>273</v>
      </c>
      <c r="I10492" s="68" t="s">
        <v>655</v>
      </c>
      <c r="J10492" s="65">
        <v>16</v>
      </c>
      <c r="L10492" s="65">
        <v>419</v>
      </c>
      <c r="M10492" s="65" t="s">
        <v>262</v>
      </c>
    </row>
    <row r="10493" spans="1:13" ht="12.75" customHeight="1">
      <c r="A10493" s="65" t="str">
        <f>IF(ROW()=1,"KEY",IF(ISNA(VLOOKUP(B10493,車名対応マスタ!B:D,3,FALSE)),"",IF(VLOOKUP(B10493,車名対応マスタ!B:D,3,FALSE)="","",$D10493&amp;" "&amp;IF($G10493="9","J","O")&amp;" "&amp;$I10493&amp;" "&amp;IF($I10493&lt;=TEXT(★完成資料!$A$1,"yyyymm"),TEXT(★完成資料!$A$1,"yyyymm"),"999999")&amp; " " &amp; LEFT(F10493 &amp; "          ",10))))</f>
        <v xml:space="preserve">T O 202208 yyyy00 EV        </v>
      </c>
      <c r="B10493" s="68" t="s">
        <v>625</v>
      </c>
      <c r="C10493" s="68" t="s">
        <v>626</v>
      </c>
      <c r="D10493" s="68" t="s">
        <v>287</v>
      </c>
      <c r="E10493" s="68" t="s">
        <v>531</v>
      </c>
      <c r="F10493" s="68" t="s">
        <v>230</v>
      </c>
      <c r="G10493" s="68" t="s">
        <v>77</v>
      </c>
      <c r="H10493" s="68" t="s">
        <v>273</v>
      </c>
      <c r="I10493" s="68" t="s">
        <v>656</v>
      </c>
      <c r="J10493" s="65">
        <v>40</v>
      </c>
      <c r="L10493" s="65">
        <v>419</v>
      </c>
      <c r="M10493" s="65" t="s">
        <v>262</v>
      </c>
    </row>
    <row r="10494" spans="1:13" ht="12.75" customHeight="1">
      <c r="A10494" s="65" t="str">
        <f>IF(ROW()=1,"KEY",IF(ISNA(VLOOKUP(B10494,車名対応マスタ!B:D,3,FALSE)),"",IF(VLOOKUP(B10494,車名対応マスタ!B:D,3,FALSE)="","",$D10494&amp;" "&amp;IF($G10494="9","J","O")&amp;" "&amp;$I10494&amp;" "&amp;IF($I10494&lt;=TEXT(★完成資料!$A$1,"yyyymm"),TEXT(★完成資料!$A$1,"yyyymm"),"999999")&amp; " " &amp; LEFT(F10494 &amp; "          ",10))))</f>
        <v xml:space="preserve">T O 202210 yyyy00 EV        </v>
      </c>
      <c r="B10494" s="68" t="s">
        <v>625</v>
      </c>
      <c r="C10494" s="68" t="s">
        <v>626</v>
      </c>
      <c r="D10494" s="68" t="s">
        <v>287</v>
      </c>
      <c r="E10494" s="68" t="s">
        <v>531</v>
      </c>
      <c r="F10494" s="68" t="s">
        <v>230</v>
      </c>
      <c r="G10494" s="68" t="s">
        <v>77</v>
      </c>
      <c r="H10494" s="68" t="s">
        <v>273</v>
      </c>
      <c r="I10494" s="68" t="s">
        <v>663</v>
      </c>
      <c r="J10494" s="65">
        <v>7</v>
      </c>
      <c r="L10494" s="65">
        <v>419</v>
      </c>
      <c r="M10494" s="65" t="s">
        <v>262</v>
      </c>
    </row>
    <row r="10495" spans="1:13" ht="12.75" customHeight="1">
      <c r="A10495" s="65" t="str">
        <f>IF(ROW()=1,"KEY",IF(ISNA(VLOOKUP(B10495,車名対応マスタ!B:D,3,FALSE)),"",IF(VLOOKUP(B10495,車名対応マスタ!B:D,3,FALSE)="","",$D10495&amp;" "&amp;IF($G10495="9","J","O")&amp;" "&amp;$I10495&amp;" "&amp;IF($I10495&lt;=TEXT(★完成資料!$A$1,"yyyymm"),TEXT(★完成資料!$A$1,"yyyymm"),"999999")&amp; " " &amp; LEFT(F10495 &amp; "          ",10))))</f>
        <v xml:space="preserve">T O 202209 yyyy00 EV        </v>
      </c>
      <c r="B10495" s="68" t="s">
        <v>625</v>
      </c>
      <c r="C10495" s="68" t="s">
        <v>626</v>
      </c>
      <c r="D10495" s="68" t="s">
        <v>287</v>
      </c>
      <c r="E10495" s="68" t="s">
        <v>531</v>
      </c>
      <c r="F10495" s="68" t="s">
        <v>230</v>
      </c>
      <c r="G10495" s="68" t="s">
        <v>77</v>
      </c>
      <c r="H10495" s="68" t="s">
        <v>273</v>
      </c>
      <c r="I10495" s="68" t="s">
        <v>657</v>
      </c>
      <c r="J10495" s="65">
        <v>1</v>
      </c>
      <c r="L10495" s="65">
        <v>418</v>
      </c>
      <c r="M10495" s="65" t="s">
        <v>429</v>
      </c>
    </row>
    <row r="10496" spans="1:13" ht="12.75" customHeight="1">
      <c r="A10496" s="65" t="str">
        <f>IF(ROW()=1,"KEY",IF(ISNA(VLOOKUP(B10496,車名対応マスタ!B:D,3,FALSE)),"",IF(VLOOKUP(B10496,車名対応マスタ!B:D,3,FALSE)="","",$D10496&amp;" "&amp;IF($G10496="9","J","O")&amp;" "&amp;$I10496&amp;" "&amp;IF($I10496&lt;=TEXT(★完成資料!$A$1,"yyyymm"),TEXT(★完成資料!$A$1,"yyyymm"),"999999")&amp; " " &amp; LEFT(F10496 &amp; "          ",10))))</f>
        <v xml:space="preserve">T O 202210 yyyy00 EV        </v>
      </c>
      <c r="B10496" s="68" t="s">
        <v>625</v>
      </c>
      <c r="C10496" s="68" t="s">
        <v>626</v>
      </c>
      <c r="D10496" s="68" t="s">
        <v>287</v>
      </c>
      <c r="E10496" s="68" t="s">
        <v>531</v>
      </c>
      <c r="F10496" s="68" t="s">
        <v>230</v>
      </c>
      <c r="G10496" s="68" t="s">
        <v>77</v>
      </c>
      <c r="H10496" s="68" t="s">
        <v>273</v>
      </c>
      <c r="I10496" s="68" t="s">
        <v>663</v>
      </c>
      <c r="J10496" s="65">
        <v>4</v>
      </c>
      <c r="L10496" s="65">
        <v>418</v>
      </c>
      <c r="M10496" s="65" t="s">
        <v>429</v>
      </c>
    </row>
    <row r="10497" spans="1:13" ht="12.75" customHeight="1">
      <c r="A10497" s="65" t="str">
        <f>IF(ROW()=1,"KEY",IF(ISNA(VLOOKUP(B10497,車名対応マスタ!B:D,3,FALSE)),"",IF(VLOOKUP(B10497,車名対応マスタ!B:D,3,FALSE)="","",$D10497&amp;" "&amp;IF($G10497="9","J","O")&amp;" "&amp;$I10497&amp;" "&amp;IF($I10497&lt;=TEXT(★完成資料!$A$1,"yyyymm"),TEXT(★完成資料!$A$1,"yyyymm"),"999999")&amp; " " &amp; LEFT(F10497 &amp; "          ",10))))</f>
        <v xml:space="preserve">T O 202205 yyyy00 EV        </v>
      </c>
      <c r="B10497" s="68" t="s">
        <v>625</v>
      </c>
      <c r="C10497" s="68" t="s">
        <v>626</v>
      </c>
      <c r="D10497" s="68" t="s">
        <v>287</v>
      </c>
      <c r="E10497" s="68" t="s">
        <v>531</v>
      </c>
      <c r="F10497" s="68" t="s">
        <v>230</v>
      </c>
      <c r="G10497" s="68" t="s">
        <v>77</v>
      </c>
      <c r="H10497" s="68" t="s">
        <v>273</v>
      </c>
      <c r="I10497" s="68" t="s">
        <v>647</v>
      </c>
      <c r="J10497" s="65">
        <v>4</v>
      </c>
      <c r="L10497" s="65">
        <v>406</v>
      </c>
      <c r="M10497" s="65" t="s">
        <v>497</v>
      </c>
    </row>
    <row r="10498" spans="1:13" ht="12.75" customHeight="1">
      <c r="A10498" s="65" t="str">
        <f>IF(ROW()=1,"KEY",IF(ISNA(VLOOKUP(B10498,車名対応マスタ!B:D,3,FALSE)),"",IF(VLOOKUP(B10498,車名対応マスタ!B:D,3,FALSE)="","",$D10498&amp;" "&amp;IF($G10498="9","J","O")&amp;" "&amp;$I10498&amp;" "&amp;IF($I10498&lt;=TEXT(★完成資料!$A$1,"yyyymm"),TEXT(★完成資料!$A$1,"yyyymm"),"999999")&amp; " " &amp; LEFT(F10498 &amp; "          ",10))))</f>
        <v xml:space="preserve">T O 202206 yyyy00 EV        </v>
      </c>
      <c r="B10498" s="68" t="s">
        <v>625</v>
      </c>
      <c r="C10498" s="68" t="s">
        <v>626</v>
      </c>
      <c r="D10498" s="68" t="s">
        <v>287</v>
      </c>
      <c r="E10498" s="68" t="s">
        <v>531</v>
      </c>
      <c r="F10498" s="68" t="s">
        <v>230</v>
      </c>
      <c r="G10498" s="68" t="s">
        <v>77</v>
      </c>
      <c r="H10498" s="68" t="s">
        <v>273</v>
      </c>
      <c r="I10498" s="68" t="s">
        <v>652</v>
      </c>
      <c r="J10498" s="65">
        <v>1</v>
      </c>
      <c r="L10498" s="65">
        <v>406</v>
      </c>
      <c r="M10498" s="65" t="s">
        <v>497</v>
      </c>
    </row>
    <row r="10499" spans="1:13" ht="12.75" customHeight="1">
      <c r="A10499" s="65" t="str">
        <f>IF(ROW()=1,"KEY",IF(ISNA(VLOOKUP(B10499,車名対応マスタ!B:D,3,FALSE)),"",IF(VLOOKUP(B10499,車名対応マスタ!B:D,3,FALSE)="","",$D10499&amp;" "&amp;IF($G10499="9","J","O")&amp;" "&amp;$I10499&amp;" "&amp;IF($I10499&lt;=TEXT(★完成資料!$A$1,"yyyymm"),TEXT(★完成資料!$A$1,"yyyymm"),"999999")&amp; " " &amp; LEFT(F10499 &amp; "          ",10))))</f>
        <v xml:space="preserve">T O 202207 yyyy00 EV        </v>
      </c>
      <c r="B10499" s="68" t="s">
        <v>625</v>
      </c>
      <c r="C10499" s="68" t="s">
        <v>626</v>
      </c>
      <c r="D10499" s="68" t="s">
        <v>287</v>
      </c>
      <c r="E10499" s="68" t="s">
        <v>531</v>
      </c>
      <c r="F10499" s="68" t="s">
        <v>230</v>
      </c>
      <c r="G10499" s="68" t="s">
        <v>77</v>
      </c>
      <c r="H10499" s="68" t="s">
        <v>273</v>
      </c>
      <c r="I10499" s="68" t="s">
        <v>655</v>
      </c>
      <c r="J10499" s="65">
        <v>1</v>
      </c>
      <c r="L10499" s="65">
        <v>406</v>
      </c>
      <c r="M10499" s="65" t="s">
        <v>497</v>
      </c>
    </row>
    <row r="10500" spans="1:13" ht="12.75" customHeight="1">
      <c r="A10500" s="65" t="str">
        <f>IF(ROW()=1,"KEY",IF(ISNA(VLOOKUP(B10500,車名対応マスタ!B:D,3,FALSE)),"",IF(VLOOKUP(B10500,車名対応マスタ!B:D,3,FALSE)="","",$D10500&amp;" "&amp;IF($G10500="9","J","O")&amp;" "&amp;$I10500&amp;" "&amp;IF($I10500&lt;=TEXT(★完成資料!$A$1,"yyyymm"),TEXT(★完成資料!$A$1,"yyyymm"),"999999")&amp; " " &amp; LEFT(F10500 &amp; "          ",10))))</f>
        <v xml:space="preserve">T O 202208 yyyy00 EV        </v>
      </c>
      <c r="B10500" s="68" t="s">
        <v>625</v>
      </c>
      <c r="C10500" s="68" t="s">
        <v>626</v>
      </c>
      <c r="D10500" s="68" t="s">
        <v>287</v>
      </c>
      <c r="E10500" s="68" t="s">
        <v>531</v>
      </c>
      <c r="F10500" s="68" t="s">
        <v>230</v>
      </c>
      <c r="G10500" s="68" t="s">
        <v>77</v>
      </c>
      <c r="H10500" s="68" t="s">
        <v>273</v>
      </c>
      <c r="I10500" s="68" t="s">
        <v>656</v>
      </c>
      <c r="J10500" s="65">
        <v>19</v>
      </c>
      <c r="L10500" s="65">
        <v>406</v>
      </c>
      <c r="M10500" s="65" t="s">
        <v>497</v>
      </c>
    </row>
    <row r="10501" spans="1:13" ht="12.75" customHeight="1">
      <c r="A10501" s="65" t="str">
        <f>IF(ROW()=1,"KEY",IF(ISNA(VLOOKUP(B10501,車名対応マスタ!B:D,3,FALSE)),"",IF(VLOOKUP(B10501,車名対応マスタ!B:D,3,FALSE)="","",$D10501&amp;" "&amp;IF($G10501="9","J","O")&amp;" "&amp;$I10501&amp;" "&amp;IF($I10501&lt;=TEXT(★完成資料!$A$1,"yyyymm"),TEXT(★完成資料!$A$1,"yyyymm"),"999999")&amp; " " &amp; LEFT(F10501 &amp; "          ",10))))</f>
        <v xml:space="preserve">T O 202209 yyyy00 EV        </v>
      </c>
      <c r="B10501" s="68" t="s">
        <v>625</v>
      </c>
      <c r="C10501" s="68" t="s">
        <v>626</v>
      </c>
      <c r="D10501" s="68" t="s">
        <v>287</v>
      </c>
      <c r="E10501" s="68" t="s">
        <v>531</v>
      </c>
      <c r="F10501" s="68" t="s">
        <v>230</v>
      </c>
      <c r="G10501" s="68" t="s">
        <v>77</v>
      </c>
      <c r="H10501" s="68" t="s">
        <v>273</v>
      </c>
      <c r="I10501" s="68" t="s">
        <v>657</v>
      </c>
      <c r="J10501" s="65">
        <v>18</v>
      </c>
      <c r="L10501" s="65">
        <v>406</v>
      </c>
      <c r="M10501" s="65" t="s">
        <v>497</v>
      </c>
    </row>
    <row r="10502" spans="1:13" ht="12.75" customHeight="1">
      <c r="A10502" s="65" t="str">
        <f>IF(ROW()=1,"KEY",IF(ISNA(VLOOKUP(B10502,車名対応マスタ!B:D,3,FALSE)),"",IF(VLOOKUP(B10502,車名対応マスタ!B:D,3,FALSE)="","",$D10502&amp;" "&amp;IF($G10502="9","J","O")&amp;" "&amp;$I10502&amp;" "&amp;IF($I10502&lt;=TEXT(★完成資料!$A$1,"yyyymm"),TEXT(★完成資料!$A$1,"yyyymm"),"999999")&amp; " " &amp; LEFT(F10502 &amp; "          ",10))))</f>
        <v xml:space="preserve">T O 202210 yyyy00 EV        </v>
      </c>
      <c r="B10502" s="68" t="s">
        <v>625</v>
      </c>
      <c r="C10502" s="68" t="s">
        <v>626</v>
      </c>
      <c r="D10502" s="68" t="s">
        <v>287</v>
      </c>
      <c r="E10502" s="68" t="s">
        <v>531</v>
      </c>
      <c r="F10502" s="68" t="s">
        <v>230</v>
      </c>
      <c r="G10502" s="68" t="s">
        <v>77</v>
      </c>
      <c r="H10502" s="68" t="s">
        <v>273</v>
      </c>
      <c r="I10502" s="68" t="s">
        <v>663</v>
      </c>
      <c r="J10502" s="65">
        <v>7</v>
      </c>
      <c r="L10502" s="65">
        <v>406</v>
      </c>
      <c r="M10502" s="65" t="s">
        <v>497</v>
      </c>
    </row>
    <row r="10503" spans="1:13" ht="12.75" customHeight="1">
      <c r="A10503" s="65" t="str">
        <f>IF(ROW()=1,"KEY",IF(ISNA(VLOOKUP(B10503,車名対応マスタ!B:D,3,FALSE)),"",IF(VLOOKUP(B10503,車名対応マスタ!B:D,3,FALSE)="","",$D10503&amp;" "&amp;IF($G10503="9","J","O")&amp;" "&amp;$I10503&amp;" "&amp;IF($I10503&lt;=TEXT(★完成資料!$A$1,"yyyymm"),TEXT(★完成資料!$A$1,"yyyymm"),"999999")&amp; " " &amp; LEFT(F10503 &amp; "          ",10))))</f>
        <v xml:space="preserve">T O 202207 yyyy00 EV        </v>
      </c>
      <c r="B10503" s="68" t="s">
        <v>625</v>
      </c>
      <c r="C10503" s="68" t="s">
        <v>626</v>
      </c>
      <c r="D10503" s="68" t="s">
        <v>287</v>
      </c>
      <c r="E10503" s="68" t="s">
        <v>531</v>
      </c>
      <c r="F10503" s="68" t="s">
        <v>230</v>
      </c>
      <c r="G10503" s="68" t="s">
        <v>77</v>
      </c>
      <c r="H10503" s="68" t="s">
        <v>273</v>
      </c>
      <c r="I10503" s="68" t="s">
        <v>655</v>
      </c>
      <c r="J10503" s="65">
        <v>1</v>
      </c>
      <c r="L10503" s="65">
        <v>411</v>
      </c>
      <c r="M10503" s="65" t="s">
        <v>498</v>
      </c>
    </row>
    <row r="10504" spans="1:13" ht="12.75" customHeight="1">
      <c r="A10504" s="65" t="str">
        <f>IF(ROW()=1,"KEY",IF(ISNA(VLOOKUP(B10504,車名対応マスタ!B:D,3,FALSE)),"",IF(VLOOKUP(B10504,車名対応マスタ!B:D,3,FALSE)="","",$D10504&amp;" "&amp;IF($G10504="9","J","O")&amp;" "&amp;$I10504&amp;" "&amp;IF($I10504&lt;=TEXT(★完成資料!$A$1,"yyyymm"),TEXT(★完成資料!$A$1,"yyyymm"),"999999")&amp; " " &amp; LEFT(F10504 &amp; "          ",10))))</f>
        <v xml:space="preserve">T O 202208 yyyy00 EV        </v>
      </c>
      <c r="B10504" s="68" t="s">
        <v>625</v>
      </c>
      <c r="C10504" s="68" t="s">
        <v>626</v>
      </c>
      <c r="D10504" s="68" t="s">
        <v>287</v>
      </c>
      <c r="E10504" s="68" t="s">
        <v>531</v>
      </c>
      <c r="F10504" s="68" t="s">
        <v>230</v>
      </c>
      <c r="G10504" s="68" t="s">
        <v>77</v>
      </c>
      <c r="H10504" s="68" t="s">
        <v>273</v>
      </c>
      <c r="I10504" s="68" t="s">
        <v>656</v>
      </c>
      <c r="J10504" s="65">
        <v>1</v>
      </c>
      <c r="L10504" s="65">
        <v>411</v>
      </c>
      <c r="M10504" s="65" t="s">
        <v>498</v>
      </c>
    </row>
    <row r="10505" spans="1:13" ht="12.75" customHeight="1">
      <c r="A10505" s="65" t="str">
        <f>IF(ROW()=1,"KEY",IF(ISNA(VLOOKUP(B10505,車名対応マスタ!B:D,3,FALSE)),"",IF(VLOOKUP(B10505,車名対応マスタ!B:D,3,FALSE)="","",$D10505&amp;" "&amp;IF($G10505="9","J","O")&amp;" "&amp;$I10505&amp;" "&amp;IF($I10505&lt;=TEXT(★完成資料!$A$1,"yyyymm"),TEXT(★完成資料!$A$1,"yyyymm"),"999999")&amp; " " &amp; LEFT(F10505 &amp; "          ",10))))</f>
        <v xml:space="preserve">T O 202209 yyyy00 EV        </v>
      </c>
      <c r="B10505" s="68" t="s">
        <v>625</v>
      </c>
      <c r="C10505" s="68" t="s">
        <v>626</v>
      </c>
      <c r="D10505" s="68" t="s">
        <v>287</v>
      </c>
      <c r="E10505" s="68" t="s">
        <v>531</v>
      </c>
      <c r="F10505" s="68" t="s">
        <v>230</v>
      </c>
      <c r="G10505" s="68" t="s">
        <v>77</v>
      </c>
      <c r="H10505" s="68" t="s">
        <v>273</v>
      </c>
      <c r="I10505" s="68" t="s">
        <v>657</v>
      </c>
      <c r="J10505" s="65">
        <v>8</v>
      </c>
      <c r="L10505" s="65">
        <v>411</v>
      </c>
      <c r="M10505" s="65" t="s">
        <v>498</v>
      </c>
    </row>
    <row r="10506" spans="1:13" ht="12.75" customHeight="1">
      <c r="A10506" s="65" t="str">
        <f>IF(ROW()=1,"KEY",IF(ISNA(VLOOKUP(B10506,車名対応マスタ!B:D,3,FALSE)),"",IF(VLOOKUP(B10506,車名対応マスタ!B:D,3,FALSE)="","",$D10506&amp;" "&amp;IF($G10506="9","J","O")&amp;" "&amp;$I10506&amp;" "&amp;IF($I10506&lt;=TEXT(★完成資料!$A$1,"yyyymm"),TEXT(★完成資料!$A$1,"yyyymm"),"999999")&amp; " " &amp; LEFT(F10506 &amp; "          ",10))))</f>
        <v xml:space="preserve">T O 202210 yyyy00 EV        </v>
      </c>
      <c r="B10506" s="68" t="s">
        <v>625</v>
      </c>
      <c r="C10506" s="68" t="s">
        <v>626</v>
      </c>
      <c r="D10506" s="68" t="s">
        <v>287</v>
      </c>
      <c r="E10506" s="68" t="s">
        <v>531</v>
      </c>
      <c r="F10506" s="68" t="s">
        <v>230</v>
      </c>
      <c r="G10506" s="68" t="s">
        <v>77</v>
      </c>
      <c r="H10506" s="68" t="s">
        <v>273</v>
      </c>
      <c r="I10506" s="68" t="s">
        <v>663</v>
      </c>
      <c r="J10506" s="65">
        <v>4</v>
      </c>
      <c r="L10506" s="65">
        <v>411</v>
      </c>
      <c r="M10506" s="65" t="s">
        <v>498</v>
      </c>
    </row>
    <row r="10507" spans="1:13" ht="12.75" customHeight="1">
      <c r="A10507" s="65" t="str">
        <f>IF(ROW()=1,"KEY",IF(ISNA(VLOOKUP(B10507,車名対応マスタ!B:D,3,FALSE)),"",IF(VLOOKUP(B10507,車名対応マスタ!B:D,3,FALSE)="","",$D10507&amp;" "&amp;IF($G10507="9","J","O")&amp;" "&amp;$I10507&amp;" "&amp;IF($I10507&lt;=TEXT(★完成資料!$A$1,"yyyymm"),TEXT(★完成資料!$A$1,"yyyymm"),"999999")&amp; " " &amp; LEFT(F10507 &amp; "          ",10))))</f>
        <v xml:space="preserve">T O 202204 yyyy00 EV        </v>
      </c>
      <c r="B10507" s="68" t="s">
        <v>625</v>
      </c>
      <c r="C10507" s="68" t="s">
        <v>626</v>
      </c>
      <c r="D10507" s="68" t="s">
        <v>287</v>
      </c>
      <c r="E10507" s="68" t="s">
        <v>531</v>
      </c>
      <c r="F10507" s="68" t="s">
        <v>230</v>
      </c>
      <c r="G10507" s="68" t="s">
        <v>77</v>
      </c>
      <c r="H10507" s="68" t="s">
        <v>273</v>
      </c>
      <c r="I10507" s="68" t="s">
        <v>642</v>
      </c>
      <c r="J10507" s="65">
        <v>7</v>
      </c>
      <c r="L10507" s="65">
        <v>425</v>
      </c>
      <c r="M10507" s="65" t="s">
        <v>379</v>
      </c>
    </row>
    <row r="10508" spans="1:13" ht="12.75" customHeight="1">
      <c r="A10508" s="65" t="str">
        <f>IF(ROW()=1,"KEY",IF(ISNA(VLOOKUP(B10508,車名対応マスタ!B:D,3,FALSE)),"",IF(VLOOKUP(B10508,車名対応マスタ!B:D,3,FALSE)="","",$D10508&amp;" "&amp;IF($G10508="9","J","O")&amp;" "&amp;$I10508&amp;" "&amp;IF($I10508&lt;=TEXT(★完成資料!$A$1,"yyyymm"),TEXT(★完成資料!$A$1,"yyyymm"),"999999")&amp; " " &amp; LEFT(F10508 &amp; "          ",10))))</f>
        <v xml:space="preserve">T O 202205 yyyy00 EV        </v>
      </c>
      <c r="B10508" s="68" t="s">
        <v>625</v>
      </c>
      <c r="C10508" s="68" t="s">
        <v>626</v>
      </c>
      <c r="D10508" s="68" t="s">
        <v>287</v>
      </c>
      <c r="E10508" s="68" t="s">
        <v>531</v>
      </c>
      <c r="F10508" s="68" t="s">
        <v>230</v>
      </c>
      <c r="G10508" s="68" t="s">
        <v>77</v>
      </c>
      <c r="H10508" s="68" t="s">
        <v>273</v>
      </c>
      <c r="I10508" s="68" t="s">
        <v>647</v>
      </c>
      <c r="J10508" s="65">
        <v>6</v>
      </c>
      <c r="L10508" s="65">
        <v>425</v>
      </c>
      <c r="M10508" s="65" t="s">
        <v>379</v>
      </c>
    </row>
    <row r="10509" spans="1:13" ht="12.75" customHeight="1">
      <c r="A10509" s="65" t="str">
        <f>IF(ROW()=1,"KEY",IF(ISNA(VLOOKUP(B10509,車名対応マスタ!B:D,3,FALSE)),"",IF(VLOOKUP(B10509,車名対応マスタ!B:D,3,FALSE)="","",$D10509&amp;" "&amp;IF($G10509="9","J","O")&amp;" "&amp;$I10509&amp;" "&amp;IF($I10509&lt;=TEXT(★完成資料!$A$1,"yyyymm"),TEXT(★完成資料!$A$1,"yyyymm"),"999999")&amp; " " &amp; LEFT(F10509 &amp; "          ",10))))</f>
        <v xml:space="preserve">T O 202206 yyyy00 EV        </v>
      </c>
      <c r="B10509" s="68" t="s">
        <v>625</v>
      </c>
      <c r="C10509" s="68" t="s">
        <v>626</v>
      </c>
      <c r="D10509" s="68" t="s">
        <v>287</v>
      </c>
      <c r="E10509" s="68" t="s">
        <v>531</v>
      </c>
      <c r="F10509" s="68" t="s">
        <v>230</v>
      </c>
      <c r="G10509" s="68" t="s">
        <v>77</v>
      </c>
      <c r="H10509" s="68" t="s">
        <v>273</v>
      </c>
      <c r="I10509" s="68" t="s">
        <v>652</v>
      </c>
      <c r="J10509" s="65">
        <v>6</v>
      </c>
      <c r="L10509" s="65">
        <v>425</v>
      </c>
      <c r="M10509" s="65" t="s">
        <v>379</v>
      </c>
    </row>
    <row r="10510" spans="1:13" ht="12.75" customHeight="1">
      <c r="A10510" s="65" t="str">
        <f>IF(ROW()=1,"KEY",IF(ISNA(VLOOKUP(B10510,車名対応マスタ!B:D,3,FALSE)),"",IF(VLOOKUP(B10510,車名対応マスタ!B:D,3,FALSE)="","",$D10510&amp;" "&amp;IF($G10510="9","J","O")&amp;" "&amp;$I10510&amp;" "&amp;IF($I10510&lt;=TEXT(★完成資料!$A$1,"yyyymm"),TEXT(★完成資料!$A$1,"yyyymm"),"999999")&amp; " " &amp; LEFT(F10510 &amp; "          ",10))))</f>
        <v xml:space="preserve">T O 202207 yyyy00 EV        </v>
      </c>
      <c r="B10510" s="68" t="s">
        <v>625</v>
      </c>
      <c r="C10510" s="68" t="s">
        <v>626</v>
      </c>
      <c r="D10510" s="68" t="s">
        <v>287</v>
      </c>
      <c r="E10510" s="68" t="s">
        <v>531</v>
      </c>
      <c r="F10510" s="68" t="s">
        <v>230</v>
      </c>
      <c r="G10510" s="68" t="s">
        <v>77</v>
      </c>
      <c r="H10510" s="68" t="s">
        <v>273</v>
      </c>
      <c r="I10510" s="68" t="s">
        <v>655</v>
      </c>
      <c r="J10510" s="65">
        <v>3</v>
      </c>
      <c r="L10510" s="65">
        <v>425</v>
      </c>
      <c r="M10510" s="65" t="s">
        <v>379</v>
      </c>
    </row>
    <row r="10511" spans="1:13" ht="12.75" customHeight="1">
      <c r="A10511" s="65" t="str">
        <f>IF(ROW()=1,"KEY",IF(ISNA(VLOOKUP(B10511,車名対応マスタ!B:D,3,FALSE)),"",IF(VLOOKUP(B10511,車名対応マスタ!B:D,3,FALSE)="","",$D10511&amp;" "&amp;IF($G10511="9","J","O")&amp;" "&amp;$I10511&amp;" "&amp;IF($I10511&lt;=TEXT(★完成資料!$A$1,"yyyymm"),TEXT(★完成資料!$A$1,"yyyymm"),"999999")&amp; " " &amp; LEFT(F10511 &amp; "          ",10))))</f>
        <v xml:space="preserve">T O 202208 yyyy00 EV        </v>
      </c>
      <c r="B10511" s="68" t="s">
        <v>625</v>
      </c>
      <c r="C10511" s="68" t="s">
        <v>626</v>
      </c>
      <c r="D10511" s="68" t="s">
        <v>287</v>
      </c>
      <c r="E10511" s="68" t="s">
        <v>531</v>
      </c>
      <c r="F10511" s="68" t="s">
        <v>230</v>
      </c>
      <c r="G10511" s="68" t="s">
        <v>77</v>
      </c>
      <c r="H10511" s="68" t="s">
        <v>273</v>
      </c>
      <c r="I10511" s="68" t="s">
        <v>656</v>
      </c>
      <c r="J10511" s="65">
        <v>61</v>
      </c>
      <c r="L10511" s="65">
        <v>425</v>
      </c>
      <c r="M10511" s="65" t="s">
        <v>379</v>
      </c>
    </row>
    <row r="10512" spans="1:13" ht="12.75" customHeight="1">
      <c r="A10512" s="65" t="str">
        <f>IF(ROW()=1,"KEY",IF(ISNA(VLOOKUP(B10512,車名対応マスタ!B:D,3,FALSE)),"",IF(VLOOKUP(B10512,車名対応マスタ!B:D,3,FALSE)="","",$D10512&amp;" "&amp;IF($G10512="9","J","O")&amp;" "&amp;$I10512&amp;" "&amp;IF($I10512&lt;=TEXT(★完成資料!$A$1,"yyyymm"),TEXT(★完成資料!$A$1,"yyyymm"),"999999")&amp; " " &amp; LEFT(F10512 &amp; "          ",10))))</f>
        <v xml:space="preserve">T O 202209 yyyy00 EV        </v>
      </c>
      <c r="B10512" s="68" t="s">
        <v>625</v>
      </c>
      <c r="C10512" s="68" t="s">
        <v>626</v>
      </c>
      <c r="D10512" s="68" t="s">
        <v>287</v>
      </c>
      <c r="E10512" s="68" t="s">
        <v>531</v>
      </c>
      <c r="F10512" s="68" t="s">
        <v>230</v>
      </c>
      <c r="G10512" s="68" t="s">
        <v>77</v>
      </c>
      <c r="H10512" s="68" t="s">
        <v>273</v>
      </c>
      <c r="I10512" s="68" t="s">
        <v>657</v>
      </c>
      <c r="J10512" s="65">
        <v>34</v>
      </c>
      <c r="L10512" s="65">
        <v>425</v>
      </c>
      <c r="M10512" s="65" t="s">
        <v>379</v>
      </c>
    </row>
    <row r="10513" spans="1:13" ht="12.75" customHeight="1">
      <c r="A10513" s="65" t="str">
        <f>IF(ROW()=1,"KEY",IF(ISNA(VLOOKUP(B10513,車名対応マスタ!B:D,3,FALSE)),"",IF(VLOOKUP(B10513,車名対応マスタ!B:D,3,FALSE)="","",$D10513&amp;" "&amp;IF($G10513="9","J","O")&amp;" "&amp;$I10513&amp;" "&amp;IF($I10513&lt;=TEXT(★完成資料!$A$1,"yyyymm"),TEXT(★完成資料!$A$1,"yyyymm"),"999999")&amp; " " &amp; LEFT(F10513 &amp; "          ",10))))</f>
        <v xml:space="preserve">T O 202210 yyyy00 EV        </v>
      </c>
      <c r="B10513" s="68" t="s">
        <v>625</v>
      </c>
      <c r="C10513" s="68" t="s">
        <v>626</v>
      </c>
      <c r="D10513" s="68" t="s">
        <v>287</v>
      </c>
      <c r="E10513" s="68" t="s">
        <v>531</v>
      </c>
      <c r="F10513" s="68" t="s">
        <v>230</v>
      </c>
      <c r="G10513" s="68" t="s">
        <v>77</v>
      </c>
      <c r="H10513" s="68" t="s">
        <v>273</v>
      </c>
      <c r="I10513" s="68" t="s">
        <v>663</v>
      </c>
      <c r="J10513" s="65">
        <v>20</v>
      </c>
      <c r="L10513" s="65">
        <v>425</v>
      </c>
      <c r="M10513" s="65" t="s">
        <v>379</v>
      </c>
    </row>
    <row r="10514" spans="1:13" ht="12.75" customHeight="1">
      <c r="A10514" s="65" t="str">
        <f>IF(ROW()=1,"KEY",IF(ISNA(VLOOKUP(B10514,車名対応マスタ!B:D,3,FALSE)),"",IF(VLOOKUP(B10514,車名対応マスタ!B:D,3,FALSE)="","",$D10514&amp;" "&amp;IF($G10514="9","J","O")&amp;" "&amp;$I10514&amp;" "&amp;IF($I10514&lt;=TEXT(★完成資料!$A$1,"yyyymm"),TEXT(★完成資料!$A$1,"yyyymm"),"999999")&amp; " " &amp; LEFT(F10514 &amp; "          ",10))))</f>
        <v xml:space="preserve">T O 202209 yyyy00 EV        </v>
      </c>
      <c r="B10514" s="68" t="s">
        <v>625</v>
      </c>
      <c r="C10514" s="68" t="s">
        <v>626</v>
      </c>
      <c r="D10514" s="68" t="s">
        <v>287</v>
      </c>
      <c r="E10514" s="68" t="s">
        <v>531</v>
      </c>
      <c r="F10514" s="68" t="s">
        <v>230</v>
      </c>
      <c r="G10514" s="68" t="s">
        <v>77</v>
      </c>
      <c r="H10514" s="68" t="s">
        <v>273</v>
      </c>
      <c r="I10514" s="68" t="s">
        <v>657</v>
      </c>
      <c r="J10514" s="65">
        <v>4</v>
      </c>
      <c r="L10514" s="65">
        <v>429</v>
      </c>
      <c r="M10514" s="65" t="s">
        <v>380</v>
      </c>
    </row>
    <row r="10515" spans="1:13" ht="12.75" customHeight="1">
      <c r="A10515" s="65" t="str">
        <f>IF(ROW()=1,"KEY",IF(ISNA(VLOOKUP(B10515,車名対応マスタ!B:D,3,FALSE)),"",IF(VLOOKUP(B10515,車名対応マスタ!B:D,3,FALSE)="","",$D10515&amp;" "&amp;IF($G10515="9","J","O")&amp;" "&amp;$I10515&amp;" "&amp;IF($I10515&lt;=TEXT(★完成資料!$A$1,"yyyymm"),TEXT(★完成資料!$A$1,"yyyymm"),"999999")&amp; " " &amp; LEFT(F10515 &amp; "          ",10))))</f>
        <v xml:space="preserve">T O 202210 yyyy00 EV        </v>
      </c>
      <c r="B10515" s="68" t="s">
        <v>625</v>
      </c>
      <c r="C10515" s="68" t="s">
        <v>626</v>
      </c>
      <c r="D10515" s="68" t="s">
        <v>287</v>
      </c>
      <c r="E10515" s="68" t="s">
        <v>531</v>
      </c>
      <c r="F10515" s="68" t="s">
        <v>230</v>
      </c>
      <c r="G10515" s="68" t="s">
        <v>77</v>
      </c>
      <c r="H10515" s="68" t="s">
        <v>273</v>
      </c>
      <c r="I10515" s="68" t="s">
        <v>663</v>
      </c>
      <c r="J10515" s="65">
        <v>5</v>
      </c>
      <c r="L10515" s="65">
        <v>429</v>
      </c>
      <c r="M10515" s="65" t="s">
        <v>380</v>
      </c>
    </row>
    <row r="10516" spans="1:13" ht="12.75" customHeight="1">
      <c r="A10516" s="65" t="str">
        <f>IF(ROW()=1,"KEY",IF(ISNA(VLOOKUP(B10516,車名対応マスタ!B:D,3,FALSE)),"",IF(VLOOKUP(B10516,車名対応マスタ!B:D,3,FALSE)="","",$D10516&amp;" "&amp;IF($G10516="9","J","O")&amp;" "&amp;$I10516&amp;" "&amp;IF($I10516&lt;=TEXT(★完成資料!$A$1,"yyyymm"),TEXT(★完成資料!$A$1,"yyyymm"),"999999")&amp; " " &amp; LEFT(F10516 &amp; "          ",10))))</f>
        <v xml:space="preserve">T O 202210 yyyy00 EV        </v>
      </c>
      <c r="B10516" s="68" t="s">
        <v>625</v>
      </c>
      <c r="C10516" s="68" t="s">
        <v>626</v>
      </c>
      <c r="D10516" s="68" t="s">
        <v>287</v>
      </c>
      <c r="E10516" s="68" t="s">
        <v>531</v>
      </c>
      <c r="F10516" s="68" t="s">
        <v>230</v>
      </c>
      <c r="G10516" s="68" t="s">
        <v>77</v>
      </c>
      <c r="H10516" s="68" t="s">
        <v>273</v>
      </c>
      <c r="I10516" s="68" t="s">
        <v>663</v>
      </c>
      <c r="J10516" s="65">
        <v>3</v>
      </c>
      <c r="L10516" s="65">
        <v>409</v>
      </c>
      <c r="M10516" s="65" t="s">
        <v>281</v>
      </c>
    </row>
    <row r="10517" spans="1:13" ht="12.75" customHeight="1">
      <c r="A10517" s="65" t="str">
        <f>IF(ROW()=1,"KEY",IF(ISNA(VLOOKUP(B10517,車名対応マスタ!B:D,3,FALSE)),"",IF(VLOOKUP(B10517,車名対応マスタ!B:D,3,FALSE)="","",$D10517&amp;" "&amp;IF($G10517="9","J","O")&amp;" "&amp;$I10517&amp;" "&amp;IF($I10517&lt;=TEXT(★完成資料!$A$1,"yyyymm"),TEXT(★完成資料!$A$1,"yyyymm"),"999999")&amp; " " &amp; LEFT(F10517 &amp; "          ",10))))</f>
        <v xml:space="preserve">T O 202201 yyyy00 EV        </v>
      </c>
      <c r="B10517" s="68" t="s">
        <v>625</v>
      </c>
      <c r="C10517" s="68" t="s">
        <v>626</v>
      </c>
      <c r="D10517" s="68" t="s">
        <v>287</v>
      </c>
      <c r="E10517" s="68" t="s">
        <v>531</v>
      </c>
      <c r="F10517" s="68" t="s">
        <v>230</v>
      </c>
      <c r="G10517" s="68" t="s">
        <v>77</v>
      </c>
      <c r="H10517" s="68" t="s">
        <v>273</v>
      </c>
      <c r="I10517" s="68" t="s">
        <v>639</v>
      </c>
      <c r="J10517" s="65">
        <v>7</v>
      </c>
      <c r="L10517" s="65">
        <v>423</v>
      </c>
      <c r="M10517" s="65" t="s">
        <v>381</v>
      </c>
    </row>
    <row r="10518" spans="1:13" ht="12.75" customHeight="1">
      <c r="A10518" s="65" t="str">
        <f>IF(ROW()=1,"KEY",IF(ISNA(VLOOKUP(B10518,車名対応マスタ!B:D,3,FALSE)),"",IF(VLOOKUP(B10518,車名対応マスタ!B:D,3,FALSE)="","",$D10518&amp;" "&amp;IF($G10518="9","J","O")&amp;" "&amp;$I10518&amp;" "&amp;IF($I10518&lt;=TEXT(★完成資料!$A$1,"yyyymm"),TEXT(★完成資料!$A$1,"yyyymm"),"999999")&amp; " " &amp; LEFT(F10518 &amp; "          ",10))))</f>
        <v xml:space="preserve">T O 202202 yyyy00 EV        </v>
      </c>
      <c r="B10518" s="68" t="s">
        <v>625</v>
      </c>
      <c r="C10518" s="68" t="s">
        <v>626</v>
      </c>
      <c r="D10518" s="68" t="s">
        <v>287</v>
      </c>
      <c r="E10518" s="68" t="s">
        <v>531</v>
      </c>
      <c r="F10518" s="68" t="s">
        <v>230</v>
      </c>
      <c r="G10518" s="68" t="s">
        <v>77</v>
      </c>
      <c r="H10518" s="68" t="s">
        <v>273</v>
      </c>
      <c r="I10518" s="68" t="s">
        <v>640</v>
      </c>
      <c r="J10518" s="65">
        <v>10</v>
      </c>
      <c r="L10518" s="65">
        <v>423</v>
      </c>
      <c r="M10518" s="65" t="s">
        <v>381</v>
      </c>
    </row>
    <row r="10519" spans="1:13" ht="12.75" customHeight="1">
      <c r="A10519" s="65" t="str">
        <f>IF(ROW()=1,"KEY",IF(ISNA(VLOOKUP(B10519,車名対応マスタ!B:D,3,FALSE)),"",IF(VLOOKUP(B10519,車名対応マスタ!B:D,3,FALSE)="","",$D10519&amp;" "&amp;IF($G10519="9","J","O")&amp;" "&amp;$I10519&amp;" "&amp;IF($I10519&lt;=TEXT(★完成資料!$A$1,"yyyymm"),TEXT(★完成資料!$A$1,"yyyymm"),"999999")&amp; " " &amp; LEFT(F10519 &amp; "          ",10))))</f>
        <v xml:space="preserve">T O 202203 yyyy00 EV        </v>
      </c>
      <c r="B10519" s="68" t="s">
        <v>625</v>
      </c>
      <c r="C10519" s="68" t="s">
        <v>626</v>
      </c>
      <c r="D10519" s="68" t="s">
        <v>287</v>
      </c>
      <c r="E10519" s="68" t="s">
        <v>531</v>
      </c>
      <c r="F10519" s="68" t="s">
        <v>230</v>
      </c>
      <c r="G10519" s="68" t="s">
        <v>77</v>
      </c>
      <c r="H10519" s="68" t="s">
        <v>273</v>
      </c>
      <c r="I10519" s="68" t="s">
        <v>641</v>
      </c>
      <c r="J10519" s="65">
        <v>11</v>
      </c>
      <c r="L10519" s="65">
        <v>423</v>
      </c>
      <c r="M10519" s="65" t="s">
        <v>381</v>
      </c>
    </row>
    <row r="10520" spans="1:13" ht="12.75" customHeight="1">
      <c r="A10520" s="65" t="str">
        <f>IF(ROW()=1,"KEY",IF(ISNA(VLOOKUP(B10520,車名対応マスタ!B:D,3,FALSE)),"",IF(VLOOKUP(B10520,車名対応マスタ!B:D,3,FALSE)="","",$D10520&amp;" "&amp;IF($G10520="9","J","O")&amp;" "&amp;$I10520&amp;" "&amp;IF($I10520&lt;=TEXT(★完成資料!$A$1,"yyyymm"),TEXT(★完成資料!$A$1,"yyyymm"),"999999")&amp; " " &amp; LEFT(F10520 &amp; "          ",10))))</f>
        <v xml:space="preserve">T O 202204 yyyy00 EV        </v>
      </c>
      <c r="B10520" s="68" t="s">
        <v>625</v>
      </c>
      <c r="C10520" s="68" t="s">
        <v>626</v>
      </c>
      <c r="D10520" s="68" t="s">
        <v>287</v>
      </c>
      <c r="E10520" s="68" t="s">
        <v>531</v>
      </c>
      <c r="F10520" s="68" t="s">
        <v>230</v>
      </c>
      <c r="G10520" s="68" t="s">
        <v>77</v>
      </c>
      <c r="H10520" s="68" t="s">
        <v>273</v>
      </c>
      <c r="I10520" s="68" t="s">
        <v>642</v>
      </c>
      <c r="J10520" s="65">
        <v>12</v>
      </c>
      <c r="L10520" s="65">
        <v>423</v>
      </c>
      <c r="M10520" s="65" t="s">
        <v>381</v>
      </c>
    </row>
    <row r="10521" spans="1:13" ht="12.75" customHeight="1">
      <c r="A10521" s="65" t="str">
        <f>IF(ROW()=1,"KEY",IF(ISNA(VLOOKUP(B10521,車名対応マスタ!B:D,3,FALSE)),"",IF(VLOOKUP(B10521,車名対応マスタ!B:D,3,FALSE)="","",$D10521&amp;" "&amp;IF($G10521="9","J","O")&amp;" "&amp;$I10521&amp;" "&amp;IF($I10521&lt;=TEXT(★完成資料!$A$1,"yyyymm"),TEXT(★完成資料!$A$1,"yyyymm"),"999999")&amp; " " &amp; LEFT(F10521 &amp; "          ",10))))</f>
        <v xml:space="preserve">T O 202205 yyyy00 EV        </v>
      </c>
      <c r="B10521" s="68" t="s">
        <v>625</v>
      </c>
      <c r="C10521" s="68" t="s">
        <v>626</v>
      </c>
      <c r="D10521" s="68" t="s">
        <v>287</v>
      </c>
      <c r="E10521" s="68" t="s">
        <v>531</v>
      </c>
      <c r="F10521" s="68" t="s">
        <v>230</v>
      </c>
      <c r="G10521" s="68" t="s">
        <v>77</v>
      </c>
      <c r="H10521" s="68" t="s">
        <v>273</v>
      </c>
      <c r="I10521" s="68" t="s">
        <v>647</v>
      </c>
      <c r="J10521" s="65">
        <v>11</v>
      </c>
      <c r="L10521" s="65">
        <v>423</v>
      </c>
      <c r="M10521" s="65" t="s">
        <v>381</v>
      </c>
    </row>
    <row r="10522" spans="1:13" ht="12.75" customHeight="1">
      <c r="A10522" s="65" t="str">
        <f>IF(ROW()=1,"KEY",IF(ISNA(VLOOKUP(B10522,車名対応マスタ!B:D,3,FALSE)),"",IF(VLOOKUP(B10522,車名対応マスタ!B:D,3,FALSE)="","",$D10522&amp;" "&amp;IF($G10522="9","J","O")&amp;" "&amp;$I10522&amp;" "&amp;IF($I10522&lt;=TEXT(★完成資料!$A$1,"yyyymm"),TEXT(★完成資料!$A$1,"yyyymm"),"999999")&amp; " " &amp; LEFT(F10522 &amp; "          ",10))))</f>
        <v xml:space="preserve">T O 202206 yyyy00 EV        </v>
      </c>
      <c r="B10522" s="68" t="s">
        <v>625</v>
      </c>
      <c r="C10522" s="68" t="s">
        <v>626</v>
      </c>
      <c r="D10522" s="68" t="s">
        <v>287</v>
      </c>
      <c r="E10522" s="68" t="s">
        <v>531</v>
      </c>
      <c r="F10522" s="68" t="s">
        <v>230</v>
      </c>
      <c r="G10522" s="68" t="s">
        <v>77</v>
      </c>
      <c r="H10522" s="68" t="s">
        <v>273</v>
      </c>
      <c r="I10522" s="68" t="s">
        <v>652</v>
      </c>
      <c r="J10522" s="65">
        <v>20</v>
      </c>
      <c r="L10522" s="65">
        <v>423</v>
      </c>
      <c r="M10522" s="65" t="s">
        <v>381</v>
      </c>
    </row>
    <row r="10523" spans="1:13" ht="12.75" customHeight="1">
      <c r="A10523" s="65" t="str">
        <f>IF(ROW()=1,"KEY",IF(ISNA(VLOOKUP(B10523,車名対応マスタ!B:D,3,FALSE)),"",IF(VLOOKUP(B10523,車名対応マスタ!B:D,3,FALSE)="","",$D10523&amp;" "&amp;IF($G10523="9","J","O")&amp;" "&amp;$I10523&amp;" "&amp;IF($I10523&lt;=TEXT(★完成資料!$A$1,"yyyymm"),TEXT(★完成資料!$A$1,"yyyymm"),"999999")&amp; " " &amp; LEFT(F10523 &amp; "          ",10))))</f>
        <v xml:space="preserve">T O 202207 yyyy00 EV        </v>
      </c>
      <c r="B10523" s="68" t="s">
        <v>625</v>
      </c>
      <c r="C10523" s="68" t="s">
        <v>626</v>
      </c>
      <c r="D10523" s="68" t="s">
        <v>287</v>
      </c>
      <c r="E10523" s="68" t="s">
        <v>531</v>
      </c>
      <c r="F10523" s="68" t="s">
        <v>230</v>
      </c>
      <c r="G10523" s="68" t="s">
        <v>77</v>
      </c>
      <c r="H10523" s="68" t="s">
        <v>273</v>
      </c>
      <c r="I10523" s="68" t="s">
        <v>655</v>
      </c>
      <c r="J10523" s="65">
        <v>7</v>
      </c>
      <c r="L10523" s="65">
        <v>423</v>
      </c>
      <c r="M10523" s="65" t="s">
        <v>381</v>
      </c>
    </row>
    <row r="10524" spans="1:13" ht="12.75" customHeight="1">
      <c r="A10524" s="65" t="str">
        <f>IF(ROW()=1,"KEY",IF(ISNA(VLOOKUP(B10524,車名対応マスタ!B:D,3,FALSE)),"",IF(VLOOKUP(B10524,車名対応マスタ!B:D,3,FALSE)="","",$D10524&amp;" "&amp;IF($G10524="9","J","O")&amp;" "&amp;$I10524&amp;" "&amp;IF($I10524&lt;=TEXT(★完成資料!$A$1,"yyyymm"),TEXT(★完成資料!$A$1,"yyyymm"),"999999")&amp; " " &amp; LEFT(F10524 &amp; "          ",10))))</f>
        <v xml:space="preserve">T O 202208 yyyy00 EV        </v>
      </c>
      <c r="B10524" s="68" t="s">
        <v>625</v>
      </c>
      <c r="C10524" s="68" t="s">
        <v>626</v>
      </c>
      <c r="D10524" s="68" t="s">
        <v>287</v>
      </c>
      <c r="E10524" s="68" t="s">
        <v>531</v>
      </c>
      <c r="F10524" s="68" t="s">
        <v>230</v>
      </c>
      <c r="G10524" s="68" t="s">
        <v>77</v>
      </c>
      <c r="H10524" s="68" t="s">
        <v>273</v>
      </c>
      <c r="I10524" s="68" t="s">
        <v>656</v>
      </c>
      <c r="J10524" s="65">
        <v>8</v>
      </c>
      <c r="L10524" s="65">
        <v>423</v>
      </c>
      <c r="M10524" s="65" t="s">
        <v>381</v>
      </c>
    </row>
    <row r="10525" spans="1:13" ht="12.75" customHeight="1">
      <c r="A10525" s="65" t="str">
        <f>IF(ROW()=1,"KEY",IF(ISNA(VLOOKUP(B10525,車名対応マスタ!B:D,3,FALSE)),"",IF(VLOOKUP(B10525,車名対応マスタ!B:D,3,FALSE)="","",$D10525&amp;" "&amp;IF($G10525="9","J","O")&amp;" "&amp;$I10525&amp;" "&amp;IF($I10525&lt;=TEXT(★完成資料!$A$1,"yyyymm"),TEXT(★完成資料!$A$1,"yyyymm"),"999999")&amp; " " &amp; LEFT(F10525 &amp; "          ",10))))</f>
        <v xml:space="preserve">T O 202209 yyyy00 EV        </v>
      </c>
      <c r="B10525" s="68" t="s">
        <v>625</v>
      </c>
      <c r="C10525" s="68" t="s">
        <v>626</v>
      </c>
      <c r="D10525" s="68" t="s">
        <v>287</v>
      </c>
      <c r="E10525" s="68" t="s">
        <v>531</v>
      </c>
      <c r="F10525" s="68" t="s">
        <v>230</v>
      </c>
      <c r="G10525" s="68" t="s">
        <v>77</v>
      </c>
      <c r="H10525" s="68" t="s">
        <v>273</v>
      </c>
      <c r="I10525" s="68" t="s">
        <v>657</v>
      </c>
      <c r="J10525" s="65">
        <v>15</v>
      </c>
      <c r="L10525" s="65">
        <v>423</v>
      </c>
      <c r="M10525" s="65" t="s">
        <v>381</v>
      </c>
    </row>
    <row r="10526" spans="1:13" ht="12.75" customHeight="1">
      <c r="A10526" s="65" t="str">
        <f>IF(ROW()=1,"KEY",IF(ISNA(VLOOKUP(B10526,車名対応マスタ!B:D,3,FALSE)),"",IF(VLOOKUP(B10526,車名対応マスタ!B:D,3,FALSE)="","",$D10526&amp;" "&amp;IF($G10526="9","J","O")&amp;" "&amp;$I10526&amp;" "&amp;IF($I10526&lt;=TEXT(★完成資料!$A$1,"yyyymm"),TEXT(★完成資料!$A$1,"yyyymm"),"999999")&amp; " " &amp; LEFT(F10526 &amp; "          ",10))))</f>
        <v xml:space="preserve">T O 202210 yyyy00 EV        </v>
      </c>
      <c r="B10526" s="68" t="s">
        <v>625</v>
      </c>
      <c r="C10526" s="68" t="s">
        <v>626</v>
      </c>
      <c r="D10526" s="68" t="s">
        <v>287</v>
      </c>
      <c r="E10526" s="68" t="s">
        <v>531</v>
      </c>
      <c r="F10526" s="68" t="s">
        <v>230</v>
      </c>
      <c r="G10526" s="68" t="s">
        <v>77</v>
      </c>
      <c r="H10526" s="68" t="s">
        <v>273</v>
      </c>
      <c r="I10526" s="68" t="s">
        <v>663</v>
      </c>
      <c r="J10526" s="65">
        <v>10</v>
      </c>
      <c r="L10526" s="65">
        <v>423</v>
      </c>
      <c r="M10526" s="65" t="s">
        <v>381</v>
      </c>
    </row>
    <row r="10527" spans="1:13" ht="12.75" customHeight="1">
      <c r="A10527" s="65" t="str">
        <f>IF(ROW()=1,"KEY",IF(ISNA(VLOOKUP(B10527,車名対応マスタ!B:D,3,FALSE)),"",IF(VLOOKUP(B10527,車名対応マスタ!B:D,3,FALSE)="","",$D10527&amp;" "&amp;IF($G10527="9","J","O")&amp;" "&amp;$I10527&amp;" "&amp;IF($I10527&lt;=TEXT(★完成資料!$A$1,"yyyymm"),TEXT(★完成資料!$A$1,"yyyymm"),"999999")&amp; " " &amp; LEFT(F10527 &amp; "          ",10))))</f>
        <v xml:space="preserve">T O 202201 yyyy00 EV        </v>
      </c>
      <c r="B10527" s="68" t="s">
        <v>625</v>
      </c>
      <c r="C10527" s="68" t="s">
        <v>626</v>
      </c>
      <c r="D10527" s="68" t="s">
        <v>287</v>
      </c>
      <c r="E10527" s="68" t="s">
        <v>531</v>
      </c>
      <c r="F10527" s="68" t="s">
        <v>230</v>
      </c>
      <c r="G10527" s="68" t="s">
        <v>77</v>
      </c>
      <c r="H10527" s="68" t="s">
        <v>273</v>
      </c>
      <c r="I10527" s="68" t="s">
        <v>639</v>
      </c>
      <c r="J10527" s="65">
        <v>81</v>
      </c>
      <c r="L10527" s="65">
        <v>420</v>
      </c>
      <c r="M10527" s="65" t="s">
        <v>274</v>
      </c>
    </row>
    <row r="10528" spans="1:13" ht="12.75" customHeight="1">
      <c r="A10528" s="65" t="str">
        <f>IF(ROW()=1,"KEY",IF(ISNA(VLOOKUP(B10528,車名対応マスタ!B:D,3,FALSE)),"",IF(VLOOKUP(B10528,車名対応マスタ!B:D,3,FALSE)="","",$D10528&amp;" "&amp;IF($G10528="9","J","O")&amp;" "&amp;$I10528&amp;" "&amp;IF($I10528&lt;=TEXT(★完成資料!$A$1,"yyyymm"),TEXT(★完成資料!$A$1,"yyyymm"),"999999")&amp; " " &amp; LEFT(F10528 &amp; "          ",10))))</f>
        <v xml:space="preserve">T O 202202 yyyy00 EV        </v>
      </c>
      <c r="B10528" s="68" t="s">
        <v>625</v>
      </c>
      <c r="C10528" s="68" t="s">
        <v>626</v>
      </c>
      <c r="D10528" s="68" t="s">
        <v>287</v>
      </c>
      <c r="E10528" s="68" t="s">
        <v>531</v>
      </c>
      <c r="F10528" s="68" t="s">
        <v>230</v>
      </c>
      <c r="G10528" s="68" t="s">
        <v>77</v>
      </c>
      <c r="H10528" s="68" t="s">
        <v>273</v>
      </c>
      <c r="I10528" s="68" t="s">
        <v>640</v>
      </c>
      <c r="J10528" s="65">
        <v>12</v>
      </c>
      <c r="L10528" s="65">
        <v>420</v>
      </c>
      <c r="M10528" s="65" t="s">
        <v>274</v>
      </c>
    </row>
    <row r="10529" spans="1:13" ht="12.75" customHeight="1">
      <c r="A10529" s="65" t="str">
        <f>IF(ROW()=1,"KEY",IF(ISNA(VLOOKUP(B10529,車名対応マスタ!B:D,3,FALSE)),"",IF(VLOOKUP(B10529,車名対応マスタ!B:D,3,FALSE)="","",$D10529&amp;" "&amp;IF($G10529="9","J","O")&amp;" "&amp;$I10529&amp;" "&amp;IF($I10529&lt;=TEXT(★完成資料!$A$1,"yyyymm"),TEXT(★完成資料!$A$1,"yyyymm"),"999999")&amp; " " &amp; LEFT(F10529 &amp; "          ",10))))</f>
        <v xml:space="preserve">T O 202203 yyyy00 EV        </v>
      </c>
      <c r="B10529" s="68" t="s">
        <v>625</v>
      </c>
      <c r="C10529" s="68" t="s">
        <v>626</v>
      </c>
      <c r="D10529" s="68" t="s">
        <v>287</v>
      </c>
      <c r="E10529" s="68" t="s">
        <v>531</v>
      </c>
      <c r="F10529" s="68" t="s">
        <v>230</v>
      </c>
      <c r="G10529" s="68" t="s">
        <v>77</v>
      </c>
      <c r="H10529" s="68" t="s">
        <v>273</v>
      </c>
      <c r="I10529" s="68" t="s">
        <v>641</v>
      </c>
      <c r="J10529" s="65">
        <v>170</v>
      </c>
      <c r="L10529" s="65">
        <v>420</v>
      </c>
      <c r="M10529" s="65" t="s">
        <v>274</v>
      </c>
    </row>
    <row r="10530" spans="1:13" ht="12.75" customHeight="1">
      <c r="A10530" s="65" t="str">
        <f>IF(ROW()=1,"KEY",IF(ISNA(VLOOKUP(B10530,車名対応マスタ!B:D,3,FALSE)),"",IF(VLOOKUP(B10530,車名対応マスタ!B:D,3,FALSE)="","",$D10530&amp;" "&amp;IF($G10530="9","J","O")&amp;" "&amp;$I10530&amp;" "&amp;IF($I10530&lt;=TEXT(★完成資料!$A$1,"yyyymm"),TEXT(★完成資料!$A$1,"yyyymm"),"999999")&amp; " " &amp; LEFT(F10530 &amp; "          ",10))))</f>
        <v xml:space="preserve">T O 202204 yyyy00 EV        </v>
      </c>
      <c r="B10530" s="68" t="s">
        <v>625</v>
      </c>
      <c r="C10530" s="68" t="s">
        <v>626</v>
      </c>
      <c r="D10530" s="68" t="s">
        <v>287</v>
      </c>
      <c r="E10530" s="68" t="s">
        <v>531</v>
      </c>
      <c r="F10530" s="68" t="s">
        <v>230</v>
      </c>
      <c r="G10530" s="68" t="s">
        <v>77</v>
      </c>
      <c r="H10530" s="68" t="s">
        <v>273</v>
      </c>
      <c r="I10530" s="68" t="s">
        <v>642</v>
      </c>
      <c r="J10530" s="65">
        <v>144</v>
      </c>
      <c r="L10530" s="65">
        <v>420</v>
      </c>
      <c r="M10530" s="65" t="s">
        <v>274</v>
      </c>
    </row>
    <row r="10531" spans="1:13" ht="12.75" customHeight="1">
      <c r="A10531" s="65" t="str">
        <f>IF(ROW()=1,"KEY",IF(ISNA(VLOOKUP(B10531,車名対応マスタ!B:D,3,FALSE)),"",IF(VLOOKUP(B10531,車名対応マスタ!B:D,3,FALSE)="","",$D10531&amp;" "&amp;IF($G10531="9","J","O")&amp;" "&amp;$I10531&amp;" "&amp;IF($I10531&lt;=TEXT(★完成資料!$A$1,"yyyymm"),TEXT(★完成資料!$A$1,"yyyymm"),"999999")&amp; " " &amp; LEFT(F10531 &amp; "          ",10))))</f>
        <v xml:space="preserve">T O 202205 yyyy00 EV        </v>
      </c>
      <c r="B10531" s="68" t="s">
        <v>625</v>
      </c>
      <c r="C10531" s="68" t="s">
        <v>626</v>
      </c>
      <c r="D10531" s="68" t="s">
        <v>287</v>
      </c>
      <c r="E10531" s="68" t="s">
        <v>531</v>
      </c>
      <c r="F10531" s="68" t="s">
        <v>230</v>
      </c>
      <c r="G10531" s="68" t="s">
        <v>77</v>
      </c>
      <c r="H10531" s="68" t="s">
        <v>273</v>
      </c>
      <c r="I10531" s="68" t="s">
        <v>647</v>
      </c>
      <c r="J10531" s="65">
        <v>68</v>
      </c>
      <c r="L10531" s="65">
        <v>420</v>
      </c>
      <c r="M10531" s="65" t="s">
        <v>274</v>
      </c>
    </row>
    <row r="10532" spans="1:13" ht="12.75" customHeight="1">
      <c r="A10532" s="65" t="str">
        <f>IF(ROW()=1,"KEY",IF(ISNA(VLOOKUP(B10532,車名対応マスタ!B:D,3,FALSE)),"",IF(VLOOKUP(B10532,車名対応マスタ!B:D,3,FALSE)="","",$D10532&amp;" "&amp;IF($G10532="9","J","O")&amp;" "&amp;$I10532&amp;" "&amp;IF($I10532&lt;=TEXT(★完成資料!$A$1,"yyyymm"),TEXT(★完成資料!$A$1,"yyyymm"),"999999")&amp; " " &amp; LEFT(F10532 &amp; "          ",10))))</f>
        <v xml:space="preserve">T O 202206 yyyy00 EV        </v>
      </c>
      <c r="B10532" s="68" t="s">
        <v>625</v>
      </c>
      <c r="C10532" s="68" t="s">
        <v>626</v>
      </c>
      <c r="D10532" s="68" t="s">
        <v>287</v>
      </c>
      <c r="E10532" s="68" t="s">
        <v>531</v>
      </c>
      <c r="F10532" s="68" t="s">
        <v>230</v>
      </c>
      <c r="G10532" s="68" t="s">
        <v>77</v>
      </c>
      <c r="H10532" s="68" t="s">
        <v>273</v>
      </c>
      <c r="I10532" s="68" t="s">
        <v>652</v>
      </c>
      <c r="J10532" s="65">
        <v>121</v>
      </c>
      <c r="L10532" s="65">
        <v>420</v>
      </c>
      <c r="M10532" s="65" t="s">
        <v>274</v>
      </c>
    </row>
    <row r="10533" spans="1:13" ht="12.75" customHeight="1">
      <c r="A10533" s="65" t="str">
        <f>IF(ROW()=1,"KEY",IF(ISNA(VLOOKUP(B10533,車名対応マスタ!B:D,3,FALSE)),"",IF(VLOOKUP(B10533,車名対応マスタ!B:D,3,FALSE)="","",$D10533&amp;" "&amp;IF($G10533="9","J","O")&amp;" "&amp;$I10533&amp;" "&amp;IF($I10533&lt;=TEXT(★完成資料!$A$1,"yyyymm"),TEXT(★完成資料!$A$1,"yyyymm"),"999999")&amp; " " &amp; LEFT(F10533 &amp; "          ",10))))</f>
        <v xml:space="preserve">T O 202207 yyyy00 EV        </v>
      </c>
      <c r="B10533" s="68" t="s">
        <v>625</v>
      </c>
      <c r="C10533" s="68" t="s">
        <v>626</v>
      </c>
      <c r="D10533" s="68" t="s">
        <v>287</v>
      </c>
      <c r="E10533" s="68" t="s">
        <v>531</v>
      </c>
      <c r="F10533" s="68" t="s">
        <v>230</v>
      </c>
      <c r="G10533" s="68" t="s">
        <v>77</v>
      </c>
      <c r="H10533" s="68" t="s">
        <v>273</v>
      </c>
      <c r="I10533" s="68" t="s">
        <v>655</v>
      </c>
      <c r="J10533" s="65">
        <v>53</v>
      </c>
      <c r="L10533" s="65">
        <v>420</v>
      </c>
      <c r="M10533" s="65" t="s">
        <v>274</v>
      </c>
    </row>
    <row r="10534" spans="1:13" ht="12.75" customHeight="1">
      <c r="A10534" s="65" t="str">
        <f>IF(ROW()=1,"KEY",IF(ISNA(VLOOKUP(B10534,車名対応マスタ!B:D,3,FALSE)),"",IF(VLOOKUP(B10534,車名対応マスタ!B:D,3,FALSE)="","",$D10534&amp;" "&amp;IF($G10534="9","J","O")&amp;" "&amp;$I10534&amp;" "&amp;IF($I10534&lt;=TEXT(★完成資料!$A$1,"yyyymm"),TEXT(★完成資料!$A$1,"yyyymm"),"999999")&amp; " " &amp; LEFT(F10534 &amp; "          ",10))))</f>
        <v xml:space="preserve">T O 202208 yyyy00 EV        </v>
      </c>
      <c r="B10534" s="68" t="s">
        <v>625</v>
      </c>
      <c r="C10534" s="68" t="s">
        <v>626</v>
      </c>
      <c r="D10534" s="68" t="s">
        <v>287</v>
      </c>
      <c r="E10534" s="68" t="s">
        <v>531</v>
      </c>
      <c r="F10534" s="68" t="s">
        <v>230</v>
      </c>
      <c r="G10534" s="68" t="s">
        <v>77</v>
      </c>
      <c r="H10534" s="68" t="s">
        <v>273</v>
      </c>
      <c r="I10534" s="68" t="s">
        <v>656</v>
      </c>
      <c r="J10534" s="65">
        <v>79</v>
      </c>
      <c r="L10534" s="65">
        <v>420</v>
      </c>
      <c r="M10534" s="65" t="s">
        <v>274</v>
      </c>
    </row>
    <row r="10535" spans="1:13" ht="12.75" customHeight="1">
      <c r="A10535" s="65" t="str">
        <f>IF(ROW()=1,"KEY",IF(ISNA(VLOOKUP(B10535,車名対応マスタ!B:D,3,FALSE)),"",IF(VLOOKUP(B10535,車名対応マスタ!B:D,3,FALSE)="","",$D10535&amp;" "&amp;IF($G10535="9","J","O")&amp;" "&amp;$I10535&amp;" "&amp;IF($I10535&lt;=TEXT(★完成資料!$A$1,"yyyymm"),TEXT(★完成資料!$A$1,"yyyymm"),"999999")&amp; " " &amp; LEFT(F10535 &amp; "          ",10))))</f>
        <v xml:space="preserve">T O 202209 yyyy00 EV        </v>
      </c>
      <c r="B10535" s="68" t="s">
        <v>625</v>
      </c>
      <c r="C10535" s="68" t="s">
        <v>626</v>
      </c>
      <c r="D10535" s="68" t="s">
        <v>287</v>
      </c>
      <c r="E10535" s="68" t="s">
        <v>531</v>
      </c>
      <c r="F10535" s="68" t="s">
        <v>230</v>
      </c>
      <c r="G10535" s="68" t="s">
        <v>77</v>
      </c>
      <c r="H10535" s="68" t="s">
        <v>273</v>
      </c>
      <c r="I10535" s="68" t="s">
        <v>657</v>
      </c>
      <c r="J10535" s="65">
        <v>142</v>
      </c>
      <c r="L10535" s="65">
        <v>420</v>
      </c>
      <c r="M10535" s="65" t="s">
        <v>274</v>
      </c>
    </row>
    <row r="10536" spans="1:13" ht="12.75" customHeight="1">
      <c r="A10536" s="65" t="str">
        <f>IF(ROW()=1,"KEY",IF(ISNA(VLOOKUP(B10536,車名対応マスタ!B:D,3,FALSE)),"",IF(VLOOKUP(B10536,車名対応マスタ!B:D,3,FALSE)="","",$D10536&amp;" "&amp;IF($G10536="9","J","O")&amp;" "&amp;$I10536&amp;" "&amp;IF($I10536&lt;=TEXT(★完成資料!$A$1,"yyyymm"),TEXT(★完成資料!$A$1,"yyyymm"),"999999")&amp; " " &amp; LEFT(F10536 &amp; "          ",10))))</f>
        <v xml:space="preserve">T O 202210 yyyy00 EV        </v>
      </c>
      <c r="B10536" s="68" t="s">
        <v>625</v>
      </c>
      <c r="C10536" s="68" t="s">
        <v>626</v>
      </c>
      <c r="D10536" s="68" t="s">
        <v>287</v>
      </c>
      <c r="E10536" s="68" t="s">
        <v>531</v>
      </c>
      <c r="F10536" s="68" t="s">
        <v>230</v>
      </c>
      <c r="G10536" s="68" t="s">
        <v>77</v>
      </c>
      <c r="H10536" s="68" t="s">
        <v>273</v>
      </c>
      <c r="I10536" s="68" t="s">
        <v>663</v>
      </c>
      <c r="J10536" s="65">
        <v>110</v>
      </c>
      <c r="L10536" s="65">
        <v>420</v>
      </c>
      <c r="M10536" s="65" t="s">
        <v>274</v>
      </c>
    </row>
    <row r="10537" spans="1:13" ht="12.75" customHeight="1">
      <c r="A10537" s="65" t="str">
        <f>IF(ROW()=1,"KEY",IF(ISNA(VLOOKUP(B10537,車名対応マスタ!B:D,3,FALSE)),"",IF(VLOOKUP(B10537,車名対応マスタ!B:D,3,FALSE)="","",$D10537&amp;" "&amp;IF($G10537="9","J","O")&amp;" "&amp;$I10537&amp;" "&amp;IF($I10537&lt;=TEXT(★完成資料!$A$1,"yyyymm"),TEXT(★完成資料!$A$1,"yyyymm"),"999999")&amp; " " &amp; LEFT(F10537 &amp; "          ",10))))</f>
        <v xml:space="preserve">T O 202210 yyyy00 EV        </v>
      </c>
      <c r="B10537" s="68" t="s">
        <v>625</v>
      </c>
      <c r="C10537" s="68" t="s">
        <v>626</v>
      </c>
      <c r="D10537" s="68" t="s">
        <v>287</v>
      </c>
      <c r="E10537" s="68" t="s">
        <v>531</v>
      </c>
      <c r="F10537" s="68" t="s">
        <v>230</v>
      </c>
      <c r="G10537" s="68" t="s">
        <v>77</v>
      </c>
      <c r="H10537" s="68" t="s">
        <v>273</v>
      </c>
      <c r="I10537" s="68" t="s">
        <v>663</v>
      </c>
      <c r="J10537" s="65">
        <v>2</v>
      </c>
      <c r="L10537" s="65">
        <v>603</v>
      </c>
      <c r="M10537" s="65" t="s">
        <v>263</v>
      </c>
    </row>
    <row r="10538" spans="1:13" ht="12.75" customHeight="1">
      <c r="A10538" s="65" t="str">
        <f>IF(ROW()=1,"KEY",IF(ISNA(VLOOKUP(B10538,車名対応マスタ!B:D,3,FALSE)),"",IF(VLOOKUP(B10538,車名対応マスタ!B:D,3,FALSE)="","",$D10538&amp;" "&amp;IF($G10538="9","J","O")&amp;" "&amp;$I10538&amp;" "&amp;IF($I10538&lt;=TEXT(★完成資料!$A$1,"yyyymm"),TEXT(★完成資料!$A$1,"yyyymm"),"999999")&amp; " " &amp; LEFT(F10538 &amp; "          ",10))))</f>
        <v xml:space="preserve">T O 202208 yyyy00 EV        </v>
      </c>
      <c r="B10538" s="68" t="s">
        <v>625</v>
      </c>
      <c r="C10538" s="68" t="s">
        <v>626</v>
      </c>
      <c r="D10538" s="68" t="s">
        <v>287</v>
      </c>
      <c r="E10538" s="68" t="s">
        <v>531</v>
      </c>
      <c r="F10538" s="68" t="s">
        <v>230</v>
      </c>
      <c r="G10538" s="68" t="s">
        <v>77</v>
      </c>
      <c r="H10538" s="68" t="s">
        <v>273</v>
      </c>
      <c r="I10538" s="68" t="s">
        <v>656</v>
      </c>
      <c r="J10538" s="65">
        <v>3</v>
      </c>
      <c r="L10538" s="65">
        <v>413</v>
      </c>
      <c r="M10538" s="65" t="s">
        <v>500</v>
      </c>
    </row>
    <row r="10539" spans="1:13" ht="12.75" customHeight="1">
      <c r="A10539" s="65" t="str">
        <f>IF(ROW()=1,"KEY",IF(ISNA(VLOOKUP(B10539,車名対応マスタ!B:D,3,FALSE)),"",IF(VLOOKUP(B10539,車名対応マスタ!B:D,3,FALSE)="","",$D10539&amp;" "&amp;IF($G10539="9","J","O")&amp;" "&amp;$I10539&amp;" "&amp;IF($I10539&lt;=TEXT(★完成資料!$A$1,"yyyymm"),TEXT(★完成資料!$A$1,"yyyymm"),"999999")&amp; " " &amp; LEFT(F10539 &amp; "          ",10))))</f>
        <v xml:space="preserve">T O 202209 yyyy00 EV        </v>
      </c>
      <c r="B10539" s="68" t="s">
        <v>625</v>
      </c>
      <c r="C10539" s="68" t="s">
        <v>626</v>
      </c>
      <c r="D10539" s="68" t="s">
        <v>287</v>
      </c>
      <c r="E10539" s="68" t="s">
        <v>531</v>
      </c>
      <c r="F10539" s="68" t="s">
        <v>230</v>
      </c>
      <c r="G10539" s="68" t="s">
        <v>77</v>
      </c>
      <c r="H10539" s="68" t="s">
        <v>273</v>
      </c>
      <c r="I10539" s="68" t="s">
        <v>657</v>
      </c>
      <c r="J10539" s="65">
        <v>2</v>
      </c>
      <c r="L10539" s="65">
        <v>413</v>
      </c>
      <c r="M10539" s="65" t="s">
        <v>500</v>
      </c>
    </row>
    <row r="10540" spans="1:13" ht="12.75" customHeight="1">
      <c r="A10540" s="65" t="str">
        <f>IF(ROW()=1,"KEY",IF(ISNA(VLOOKUP(B10540,車名対応マスタ!B:D,3,FALSE)),"",IF(VLOOKUP(B10540,車名対応マスタ!B:D,3,FALSE)="","",$D10540&amp;" "&amp;IF($G10540="9","J","O")&amp;" "&amp;$I10540&amp;" "&amp;IF($I10540&lt;=TEXT(★完成資料!$A$1,"yyyymm"),TEXT(★完成資料!$A$1,"yyyymm"),"999999")&amp; " " &amp; LEFT(F10540 &amp; "          ",10))))</f>
        <v xml:space="preserve">T O 202210 yyyy00 EV        </v>
      </c>
      <c r="B10540" s="68" t="s">
        <v>625</v>
      </c>
      <c r="C10540" s="68" t="s">
        <v>626</v>
      </c>
      <c r="D10540" s="68" t="s">
        <v>287</v>
      </c>
      <c r="E10540" s="68" t="s">
        <v>531</v>
      </c>
      <c r="F10540" s="68" t="s">
        <v>230</v>
      </c>
      <c r="G10540" s="68" t="s">
        <v>77</v>
      </c>
      <c r="H10540" s="68" t="s">
        <v>273</v>
      </c>
      <c r="I10540" s="68" t="s">
        <v>663</v>
      </c>
      <c r="J10540" s="65">
        <v>4</v>
      </c>
      <c r="L10540" s="65">
        <v>413</v>
      </c>
      <c r="M10540" s="65" t="s">
        <v>500</v>
      </c>
    </row>
    <row r="10541" spans="1:13" ht="12.75" customHeight="1">
      <c r="A10541" s="65" t="str">
        <f>IF(ROW()=1,"KEY",IF(ISNA(VLOOKUP(B10541,車名対応マスタ!B:D,3,FALSE)),"",IF(VLOOKUP(B10541,車名対応マスタ!B:D,3,FALSE)="","",$D10541&amp;" "&amp;IF($G10541="9","J","O")&amp;" "&amp;$I10541&amp;" "&amp;IF($I10541&lt;=TEXT(★完成資料!$A$1,"yyyymm"),TEXT(★完成資料!$A$1,"yyyymm"),"999999")&amp; " " &amp; LEFT(F10541 &amp; "          ",10))))</f>
        <v xml:space="preserve">T O 202209 yyyy00 EV        </v>
      </c>
      <c r="B10541" s="68" t="s">
        <v>625</v>
      </c>
      <c r="C10541" s="68" t="s">
        <v>626</v>
      </c>
      <c r="D10541" s="68" t="s">
        <v>287</v>
      </c>
      <c r="E10541" s="68" t="s">
        <v>531</v>
      </c>
      <c r="F10541" s="68" t="s">
        <v>230</v>
      </c>
      <c r="G10541" s="68" t="s">
        <v>77</v>
      </c>
      <c r="H10541" s="68" t="s">
        <v>273</v>
      </c>
      <c r="I10541" s="68" t="s">
        <v>657</v>
      </c>
      <c r="J10541" s="65">
        <v>2</v>
      </c>
      <c r="L10541" s="65">
        <v>431</v>
      </c>
      <c r="M10541" s="65" t="s">
        <v>282</v>
      </c>
    </row>
    <row r="10542" spans="1:13" ht="12.75" customHeight="1">
      <c r="A10542" s="65" t="str">
        <f>IF(ROW()=1,"KEY",IF(ISNA(VLOOKUP(B10542,車名対応マスタ!B:D,3,FALSE)),"",IF(VLOOKUP(B10542,車名対応マスタ!B:D,3,FALSE)="","",$D10542&amp;" "&amp;IF($G10542="9","J","O")&amp;" "&amp;$I10542&amp;" "&amp;IF($I10542&lt;=TEXT(★完成資料!$A$1,"yyyymm"),TEXT(★完成資料!$A$1,"yyyymm"),"999999")&amp; " " &amp; LEFT(F10542 &amp; "          ",10))))</f>
        <v xml:space="preserve">T O 202210 yyyy00 EV        </v>
      </c>
      <c r="B10542" s="68" t="s">
        <v>625</v>
      </c>
      <c r="C10542" s="68" t="s">
        <v>626</v>
      </c>
      <c r="D10542" s="68" t="s">
        <v>287</v>
      </c>
      <c r="E10542" s="68" t="s">
        <v>531</v>
      </c>
      <c r="F10542" s="68" t="s">
        <v>230</v>
      </c>
      <c r="G10542" s="68" t="s">
        <v>77</v>
      </c>
      <c r="H10542" s="68" t="s">
        <v>273</v>
      </c>
      <c r="I10542" s="68" t="s">
        <v>663</v>
      </c>
      <c r="J10542" s="65">
        <v>1</v>
      </c>
      <c r="L10542" s="65">
        <v>431</v>
      </c>
      <c r="M10542" s="65" t="s">
        <v>282</v>
      </c>
    </row>
    <row r="10543" spans="1:13" ht="12.75" customHeight="1">
      <c r="A10543" s="65" t="str">
        <f>IF(ROW()=1,"KEY",IF(ISNA(VLOOKUP(B10543,車名対応マスタ!B:D,3,FALSE)),"",IF(VLOOKUP(B10543,車名対応マスタ!B:D,3,FALSE)="","",$D10543&amp;" "&amp;IF($G10543="9","J","O")&amp;" "&amp;$I10543&amp;" "&amp;IF($I10543&lt;=TEXT(★完成資料!$A$1,"yyyymm"),TEXT(★完成資料!$A$1,"yyyymm"),"999999")&amp; " " &amp; LEFT(F10543 &amp; "          ",10))))</f>
        <v xml:space="preserve">T O 202209 yyyy00 EV        </v>
      </c>
      <c r="B10543" s="68" t="s">
        <v>625</v>
      </c>
      <c r="C10543" s="68" t="s">
        <v>626</v>
      </c>
      <c r="D10543" s="68" t="s">
        <v>287</v>
      </c>
      <c r="E10543" s="68" t="s">
        <v>531</v>
      </c>
      <c r="F10543" s="68" t="s">
        <v>230</v>
      </c>
      <c r="G10543" s="68" t="s">
        <v>77</v>
      </c>
      <c r="H10543" s="68" t="s">
        <v>273</v>
      </c>
      <c r="I10543" s="68" t="s">
        <v>657</v>
      </c>
      <c r="J10543" s="65">
        <v>1</v>
      </c>
      <c r="L10543" s="65">
        <v>440</v>
      </c>
      <c r="M10543" s="65" t="s">
        <v>501</v>
      </c>
    </row>
    <row r="10544" spans="1:13" ht="12.75" customHeight="1">
      <c r="A10544" s="65" t="str">
        <f>IF(ROW()=1,"KEY",IF(ISNA(VLOOKUP(B10544,車名対応マスタ!B:D,3,FALSE)),"",IF(VLOOKUP(B10544,車名対応マスタ!B:D,3,FALSE)="","",$D10544&amp;" "&amp;IF($G10544="9","J","O")&amp;" "&amp;$I10544&amp;" "&amp;IF($I10544&lt;=TEXT(★完成資料!$A$1,"yyyymm"),TEXT(★完成資料!$A$1,"yyyymm"),"999999")&amp; " " &amp; LEFT(F10544 &amp; "          ",10))))</f>
        <v xml:space="preserve">T O 202206 yyyy00 EV        </v>
      </c>
      <c r="B10544" s="68" t="s">
        <v>625</v>
      </c>
      <c r="C10544" s="68" t="s">
        <v>626</v>
      </c>
      <c r="D10544" s="68" t="s">
        <v>287</v>
      </c>
      <c r="E10544" s="68" t="s">
        <v>531</v>
      </c>
      <c r="F10544" s="68" t="s">
        <v>230</v>
      </c>
      <c r="G10544" s="68" t="s">
        <v>77</v>
      </c>
      <c r="H10544" s="68" t="s">
        <v>273</v>
      </c>
      <c r="I10544" s="68" t="s">
        <v>652</v>
      </c>
      <c r="J10544" s="65">
        <v>1</v>
      </c>
      <c r="L10544" s="65">
        <v>432</v>
      </c>
      <c r="M10544" s="65" t="s">
        <v>424</v>
      </c>
    </row>
    <row r="10545" spans="1:13" ht="12.75" customHeight="1">
      <c r="A10545" s="65" t="str">
        <f>IF(ROW()=1,"KEY",IF(ISNA(VLOOKUP(B10545,車名対応マスタ!B:D,3,FALSE)),"",IF(VLOOKUP(B10545,車名対応マスタ!B:D,3,FALSE)="","",$D10545&amp;" "&amp;IF($G10545="9","J","O")&amp;" "&amp;$I10545&amp;" "&amp;IF($I10545&lt;=TEXT(★完成資料!$A$1,"yyyymm"),TEXT(★完成資料!$A$1,"yyyymm"),"999999")&amp; " " &amp; LEFT(F10545 &amp; "          ",10))))</f>
        <v xml:space="preserve">T O 202208 yyyy00 EV        </v>
      </c>
      <c r="B10545" s="68" t="s">
        <v>625</v>
      </c>
      <c r="C10545" s="68" t="s">
        <v>626</v>
      </c>
      <c r="D10545" s="68" t="s">
        <v>287</v>
      </c>
      <c r="E10545" s="68" t="s">
        <v>531</v>
      </c>
      <c r="F10545" s="68" t="s">
        <v>230</v>
      </c>
      <c r="G10545" s="68" t="s">
        <v>77</v>
      </c>
      <c r="H10545" s="68" t="s">
        <v>273</v>
      </c>
      <c r="I10545" s="68" t="s">
        <v>656</v>
      </c>
      <c r="J10545" s="65">
        <v>1</v>
      </c>
      <c r="L10545" s="65">
        <v>432</v>
      </c>
      <c r="M10545" s="65" t="s">
        <v>424</v>
      </c>
    </row>
    <row r="10546" spans="1:13" ht="12.75" customHeight="1">
      <c r="A10546" s="65" t="str">
        <f>IF(ROW()=1,"KEY",IF(ISNA(VLOOKUP(B10546,車名対応マスタ!B:D,3,FALSE)),"",IF(VLOOKUP(B10546,車名対応マスタ!B:D,3,FALSE)="","",$D10546&amp;" "&amp;IF($G10546="9","J","O")&amp;" "&amp;$I10546&amp;" "&amp;IF($I10546&lt;=TEXT(★完成資料!$A$1,"yyyymm"),TEXT(★完成資料!$A$1,"yyyymm"),"999999")&amp; " " &amp; LEFT(F10546 &amp; "          ",10))))</f>
        <v xml:space="preserve">T O 202209 yyyy00 EV        </v>
      </c>
      <c r="B10546" s="68" t="s">
        <v>625</v>
      </c>
      <c r="C10546" s="68" t="s">
        <v>626</v>
      </c>
      <c r="D10546" s="68" t="s">
        <v>287</v>
      </c>
      <c r="E10546" s="68" t="s">
        <v>531</v>
      </c>
      <c r="F10546" s="68" t="s">
        <v>230</v>
      </c>
      <c r="G10546" s="68" t="s">
        <v>77</v>
      </c>
      <c r="H10546" s="68" t="s">
        <v>273</v>
      </c>
      <c r="I10546" s="68" t="s">
        <v>657</v>
      </c>
      <c r="J10546" s="65">
        <v>1</v>
      </c>
      <c r="L10546" s="65">
        <v>432</v>
      </c>
      <c r="M10546" s="65" t="s">
        <v>424</v>
      </c>
    </row>
    <row r="10547" spans="1:13" ht="12.75" customHeight="1">
      <c r="A10547" s="65" t="str">
        <f>IF(ROW()=1,"KEY",IF(ISNA(VLOOKUP(B10547,車名対応マスタ!B:D,3,FALSE)),"",IF(VLOOKUP(B10547,車名対応マスタ!B:D,3,FALSE)="","",$D10547&amp;" "&amp;IF($G10547="9","J","O")&amp;" "&amp;$I10547&amp;" "&amp;IF($I10547&lt;=TEXT(★完成資料!$A$1,"yyyymm"),TEXT(★完成資料!$A$1,"yyyymm"),"999999")&amp; " " &amp; LEFT(F10547 &amp; "          ",10))))</f>
        <v xml:space="preserve">T O 202210 yyyy00 EV        </v>
      </c>
      <c r="B10547" s="68" t="s">
        <v>625</v>
      </c>
      <c r="C10547" s="68" t="s">
        <v>626</v>
      </c>
      <c r="D10547" s="68" t="s">
        <v>287</v>
      </c>
      <c r="E10547" s="68" t="s">
        <v>531</v>
      </c>
      <c r="F10547" s="68" t="s">
        <v>230</v>
      </c>
      <c r="G10547" s="68" t="s">
        <v>77</v>
      </c>
      <c r="H10547" s="68" t="s">
        <v>273</v>
      </c>
      <c r="I10547" s="68" t="s">
        <v>663</v>
      </c>
      <c r="J10547" s="65">
        <v>1</v>
      </c>
      <c r="L10547" s="65">
        <v>432</v>
      </c>
      <c r="M10547" s="65" t="s">
        <v>424</v>
      </c>
    </row>
    <row r="10548" spans="1:13" ht="12.75" customHeight="1">
      <c r="A10548" s="65" t="str">
        <f>IF(ROW()=1,"KEY",IF(ISNA(VLOOKUP(B10548,車名対応マスタ!B:D,3,FALSE)),"",IF(VLOOKUP(B10548,車名対応マスタ!B:D,3,FALSE)="","",$D10548&amp;" "&amp;IF($G10548="9","J","O")&amp;" "&amp;$I10548&amp;" "&amp;IF($I10548&lt;=TEXT(★完成資料!$A$1,"yyyymm"),TEXT(★完成資料!$A$1,"yyyymm"),"999999")&amp; " " &amp; LEFT(F10548 &amp; "          ",10))))</f>
        <v xml:space="preserve">T O 202204 yyyy00 EV        </v>
      </c>
      <c r="B10548" s="68" t="s">
        <v>627</v>
      </c>
      <c r="C10548" s="68" t="s">
        <v>628</v>
      </c>
      <c r="D10548" s="68" t="s">
        <v>287</v>
      </c>
      <c r="E10548" s="68" t="s">
        <v>531</v>
      </c>
      <c r="F10548" s="68" t="s">
        <v>230</v>
      </c>
      <c r="G10548" s="68" t="s">
        <v>77</v>
      </c>
      <c r="H10548" s="68" t="s">
        <v>273</v>
      </c>
      <c r="I10548" s="68" t="s">
        <v>642</v>
      </c>
      <c r="J10548" s="65">
        <v>6</v>
      </c>
      <c r="L10548" s="65">
        <v>427</v>
      </c>
      <c r="M10548" s="65" t="s">
        <v>376</v>
      </c>
    </row>
    <row r="10549" spans="1:13" ht="12.75" customHeight="1">
      <c r="A10549" s="65" t="str">
        <f>IF(ROW()=1,"KEY",IF(ISNA(VLOOKUP(B10549,車名対応マスタ!B:D,3,FALSE)),"",IF(VLOOKUP(B10549,車名対応マスタ!B:D,3,FALSE)="","",$D10549&amp;" "&amp;IF($G10549="9","J","O")&amp;" "&amp;$I10549&amp;" "&amp;IF($I10549&lt;=TEXT(★完成資料!$A$1,"yyyymm"),TEXT(★完成資料!$A$1,"yyyymm"),"999999")&amp; " " &amp; LEFT(F10549 &amp; "          ",10))))</f>
        <v xml:space="preserve">T O 202205 yyyy00 EV        </v>
      </c>
      <c r="B10549" s="68" t="s">
        <v>627</v>
      </c>
      <c r="C10549" s="68" t="s">
        <v>628</v>
      </c>
      <c r="D10549" s="68" t="s">
        <v>287</v>
      </c>
      <c r="E10549" s="68" t="s">
        <v>531</v>
      </c>
      <c r="F10549" s="68" t="s">
        <v>230</v>
      </c>
      <c r="G10549" s="68" t="s">
        <v>77</v>
      </c>
      <c r="H10549" s="68" t="s">
        <v>273</v>
      </c>
      <c r="I10549" s="68" t="s">
        <v>647</v>
      </c>
      <c r="J10549" s="65">
        <v>1</v>
      </c>
      <c r="L10549" s="65">
        <v>427</v>
      </c>
      <c r="M10549" s="65" t="s">
        <v>376</v>
      </c>
    </row>
    <row r="10550" spans="1:13" ht="12.75" customHeight="1">
      <c r="A10550" s="65" t="str">
        <f>IF(ROW()=1,"KEY",IF(ISNA(VLOOKUP(B10550,車名対応マスタ!B:D,3,FALSE)),"",IF(VLOOKUP(B10550,車名対応マスタ!B:D,3,FALSE)="","",$D10550&amp;" "&amp;IF($G10550="9","J","O")&amp;" "&amp;$I10550&amp;" "&amp;IF($I10550&lt;=TEXT(★完成資料!$A$1,"yyyymm"),TEXT(★完成資料!$A$1,"yyyymm"),"999999")&amp; " " &amp; LEFT(F10550 &amp; "          ",10))))</f>
        <v xml:space="preserve">T O 202206 yyyy00 EV        </v>
      </c>
      <c r="B10550" s="68" t="s">
        <v>627</v>
      </c>
      <c r="C10550" s="68" t="s">
        <v>628</v>
      </c>
      <c r="D10550" s="68" t="s">
        <v>287</v>
      </c>
      <c r="E10550" s="68" t="s">
        <v>531</v>
      </c>
      <c r="F10550" s="68" t="s">
        <v>230</v>
      </c>
      <c r="G10550" s="68" t="s">
        <v>77</v>
      </c>
      <c r="H10550" s="68" t="s">
        <v>273</v>
      </c>
      <c r="I10550" s="68" t="s">
        <v>652</v>
      </c>
      <c r="J10550" s="65">
        <v>12</v>
      </c>
      <c r="L10550" s="65">
        <v>427</v>
      </c>
      <c r="M10550" s="65" t="s">
        <v>376</v>
      </c>
    </row>
    <row r="10551" spans="1:13" ht="12.75" customHeight="1">
      <c r="A10551" s="65" t="str">
        <f>IF(ROW()=1,"KEY",IF(ISNA(VLOOKUP(B10551,車名対応マスタ!B:D,3,FALSE)),"",IF(VLOOKUP(B10551,車名対応マスタ!B:D,3,FALSE)="","",$D10551&amp;" "&amp;IF($G10551="9","J","O")&amp;" "&amp;$I10551&amp;" "&amp;IF($I10551&lt;=TEXT(★完成資料!$A$1,"yyyymm"),TEXT(★完成資料!$A$1,"yyyymm"),"999999")&amp; " " &amp; LEFT(F10551 &amp; "          ",10))))</f>
        <v xml:space="preserve">T O 202207 yyyy00 EV        </v>
      </c>
      <c r="B10551" s="68" t="s">
        <v>627</v>
      </c>
      <c r="C10551" s="68" t="s">
        <v>628</v>
      </c>
      <c r="D10551" s="68" t="s">
        <v>287</v>
      </c>
      <c r="E10551" s="68" t="s">
        <v>531</v>
      </c>
      <c r="F10551" s="68" t="s">
        <v>230</v>
      </c>
      <c r="G10551" s="68" t="s">
        <v>77</v>
      </c>
      <c r="H10551" s="68" t="s">
        <v>273</v>
      </c>
      <c r="I10551" s="68" t="s">
        <v>655</v>
      </c>
      <c r="J10551" s="65">
        <v>1</v>
      </c>
      <c r="L10551" s="65">
        <v>427</v>
      </c>
      <c r="M10551" s="65" t="s">
        <v>376</v>
      </c>
    </row>
    <row r="10552" spans="1:13" ht="12.75" customHeight="1">
      <c r="A10552" s="65" t="str">
        <f>IF(ROW()=1,"KEY",IF(ISNA(VLOOKUP(B10552,車名対応マスタ!B:D,3,FALSE)),"",IF(VLOOKUP(B10552,車名対応マスタ!B:D,3,FALSE)="","",$D10552&amp;" "&amp;IF($G10552="9","J","O")&amp;" "&amp;$I10552&amp;" "&amp;IF($I10552&lt;=TEXT(★完成資料!$A$1,"yyyymm"),TEXT(★完成資料!$A$1,"yyyymm"),"999999")&amp; " " &amp; LEFT(F10552 &amp; "          ",10))))</f>
        <v xml:space="preserve">T O 202208 yyyy00 EV        </v>
      </c>
      <c r="B10552" s="68" t="s">
        <v>627</v>
      </c>
      <c r="C10552" s="68" t="s">
        <v>628</v>
      </c>
      <c r="D10552" s="68" t="s">
        <v>287</v>
      </c>
      <c r="E10552" s="68" t="s">
        <v>531</v>
      </c>
      <c r="F10552" s="68" t="s">
        <v>230</v>
      </c>
      <c r="G10552" s="68" t="s">
        <v>77</v>
      </c>
      <c r="H10552" s="68" t="s">
        <v>273</v>
      </c>
      <c r="I10552" s="68" t="s">
        <v>656</v>
      </c>
      <c r="J10552" s="65">
        <v>5</v>
      </c>
      <c r="L10552" s="65">
        <v>427</v>
      </c>
      <c r="M10552" s="65" t="s">
        <v>376</v>
      </c>
    </row>
    <row r="10553" spans="1:13" ht="12.75" customHeight="1">
      <c r="A10553" s="65" t="str">
        <f>IF(ROW()=1,"KEY",IF(ISNA(VLOOKUP(B10553,車名対応マスタ!B:D,3,FALSE)),"",IF(VLOOKUP(B10553,車名対応マスタ!B:D,3,FALSE)="","",$D10553&amp;" "&amp;IF($G10553="9","J","O")&amp;" "&amp;$I10553&amp;" "&amp;IF($I10553&lt;=TEXT(★完成資料!$A$1,"yyyymm"),TEXT(★完成資料!$A$1,"yyyymm"),"999999")&amp; " " &amp; LEFT(F10553 &amp; "          ",10))))</f>
        <v xml:space="preserve">T O 202209 yyyy00 EV        </v>
      </c>
      <c r="B10553" s="68" t="s">
        <v>627</v>
      </c>
      <c r="C10553" s="68" t="s">
        <v>628</v>
      </c>
      <c r="D10553" s="68" t="s">
        <v>287</v>
      </c>
      <c r="E10553" s="68" t="s">
        <v>531</v>
      </c>
      <c r="F10553" s="68" t="s">
        <v>230</v>
      </c>
      <c r="G10553" s="68" t="s">
        <v>77</v>
      </c>
      <c r="H10553" s="68" t="s">
        <v>273</v>
      </c>
      <c r="I10553" s="68" t="s">
        <v>657</v>
      </c>
      <c r="J10553" s="65">
        <v>7</v>
      </c>
      <c r="L10553" s="65">
        <v>427</v>
      </c>
      <c r="M10553" s="65" t="s">
        <v>376</v>
      </c>
    </row>
    <row r="10554" spans="1:13" ht="12.75" customHeight="1">
      <c r="A10554" s="65" t="str">
        <f>IF(ROW()=1,"KEY",IF(ISNA(VLOOKUP(B10554,車名対応マスタ!B:D,3,FALSE)),"",IF(VLOOKUP(B10554,車名対応マスタ!B:D,3,FALSE)="","",$D10554&amp;" "&amp;IF($G10554="9","J","O")&amp;" "&amp;$I10554&amp;" "&amp;IF($I10554&lt;=TEXT(★完成資料!$A$1,"yyyymm"),TEXT(★完成資料!$A$1,"yyyymm"),"999999")&amp; " " &amp; LEFT(F10554 &amp; "          ",10))))</f>
        <v xml:space="preserve">T O 202210 yyyy00 EV        </v>
      </c>
      <c r="B10554" s="68" t="s">
        <v>627</v>
      </c>
      <c r="C10554" s="68" t="s">
        <v>628</v>
      </c>
      <c r="D10554" s="68" t="s">
        <v>287</v>
      </c>
      <c r="E10554" s="68" t="s">
        <v>531</v>
      </c>
      <c r="F10554" s="68" t="s">
        <v>230</v>
      </c>
      <c r="G10554" s="68" t="s">
        <v>77</v>
      </c>
      <c r="H10554" s="68" t="s">
        <v>273</v>
      </c>
      <c r="I10554" s="68" t="s">
        <v>663</v>
      </c>
      <c r="J10554" s="65">
        <v>6</v>
      </c>
      <c r="L10554" s="65">
        <v>427</v>
      </c>
      <c r="M10554" s="65" t="s">
        <v>376</v>
      </c>
    </row>
    <row r="10555" spans="1:13" ht="12.75" customHeight="1">
      <c r="A10555" s="65" t="str">
        <f>IF(ROW()=1,"KEY",IF(ISNA(VLOOKUP(B10555,車名対応マスタ!B:D,3,FALSE)),"",IF(VLOOKUP(B10555,車名対応マスタ!B:D,3,FALSE)="","",$D10555&amp;" "&amp;IF($G10555="9","J","O")&amp;" "&amp;$I10555&amp;" "&amp;IF($I10555&lt;=TEXT(★完成資料!$A$1,"yyyymm"),TEXT(★完成資料!$A$1,"yyyymm"),"999999")&amp; " " &amp; LEFT(F10555 &amp; "          ",10))))</f>
        <v xml:space="preserve">T O 202201 yyyy00 EV        </v>
      </c>
      <c r="B10555" s="68" t="s">
        <v>627</v>
      </c>
      <c r="C10555" s="68" t="s">
        <v>628</v>
      </c>
      <c r="D10555" s="68" t="s">
        <v>287</v>
      </c>
      <c r="E10555" s="68" t="s">
        <v>531</v>
      </c>
      <c r="F10555" s="68" t="s">
        <v>230</v>
      </c>
      <c r="G10555" s="68" t="s">
        <v>77</v>
      </c>
      <c r="H10555" s="68" t="s">
        <v>273</v>
      </c>
      <c r="I10555" s="68" t="s">
        <v>639</v>
      </c>
      <c r="J10555" s="65">
        <v>9</v>
      </c>
      <c r="L10555" s="65">
        <v>410</v>
      </c>
      <c r="M10555" s="65" t="s">
        <v>495</v>
      </c>
    </row>
    <row r="10556" spans="1:13" ht="12.75" customHeight="1">
      <c r="A10556" s="65" t="str">
        <f>IF(ROW()=1,"KEY",IF(ISNA(VLOOKUP(B10556,車名対応マスタ!B:D,3,FALSE)),"",IF(VLOOKUP(B10556,車名対応マスタ!B:D,3,FALSE)="","",$D10556&amp;" "&amp;IF($G10556="9","J","O")&amp;" "&amp;$I10556&amp;" "&amp;IF($I10556&lt;=TEXT(★完成資料!$A$1,"yyyymm"),TEXT(★完成資料!$A$1,"yyyymm"),"999999")&amp; " " &amp; LEFT(F10556 &amp; "          ",10))))</f>
        <v xml:space="preserve">T O 202202 yyyy00 EV        </v>
      </c>
      <c r="B10556" s="68" t="s">
        <v>627</v>
      </c>
      <c r="C10556" s="68" t="s">
        <v>628</v>
      </c>
      <c r="D10556" s="68" t="s">
        <v>287</v>
      </c>
      <c r="E10556" s="68" t="s">
        <v>531</v>
      </c>
      <c r="F10556" s="68" t="s">
        <v>230</v>
      </c>
      <c r="G10556" s="68" t="s">
        <v>77</v>
      </c>
      <c r="H10556" s="68" t="s">
        <v>273</v>
      </c>
      <c r="I10556" s="68" t="s">
        <v>640</v>
      </c>
      <c r="J10556" s="65">
        <v>2</v>
      </c>
      <c r="L10556" s="65">
        <v>410</v>
      </c>
      <c r="M10556" s="65" t="s">
        <v>495</v>
      </c>
    </row>
    <row r="10557" spans="1:13" ht="12.75" customHeight="1">
      <c r="A10557" s="65" t="str">
        <f>IF(ROW()=1,"KEY",IF(ISNA(VLOOKUP(B10557,車名対応マスタ!B:D,3,FALSE)),"",IF(VLOOKUP(B10557,車名対応マスタ!B:D,3,FALSE)="","",$D10557&amp;" "&amp;IF($G10557="9","J","O")&amp;" "&amp;$I10557&amp;" "&amp;IF($I10557&lt;=TEXT(★完成資料!$A$1,"yyyymm"),TEXT(★完成資料!$A$1,"yyyymm"),"999999")&amp; " " &amp; LEFT(F10557 &amp; "          ",10))))</f>
        <v xml:space="preserve">T O 202203 yyyy00 EV        </v>
      </c>
      <c r="B10557" s="68" t="s">
        <v>627</v>
      </c>
      <c r="C10557" s="68" t="s">
        <v>628</v>
      </c>
      <c r="D10557" s="68" t="s">
        <v>287</v>
      </c>
      <c r="E10557" s="68" t="s">
        <v>531</v>
      </c>
      <c r="F10557" s="68" t="s">
        <v>230</v>
      </c>
      <c r="G10557" s="68" t="s">
        <v>77</v>
      </c>
      <c r="H10557" s="68" t="s">
        <v>273</v>
      </c>
      <c r="I10557" s="68" t="s">
        <v>641</v>
      </c>
      <c r="J10557" s="65">
        <v>1</v>
      </c>
      <c r="L10557" s="65">
        <v>410</v>
      </c>
      <c r="M10557" s="65" t="s">
        <v>495</v>
      </c>
    </row>
    <row r="10558" spans="1:13" ht="12.75" customHeight="1">
      <c r="A10558" s="65" t="str">
        <f>IF(ROW()=1,"KEY",IF(ISNA(VLOOKUP(B10558,車名対応マスタ!B:D,3,FALSE)),"",IF(VLOOKUP(B10558,車名対応マスタ!B:D,3,FALSE)="","",$D10558&amp;" "&amp;IF($G10558="9","J","O")&amp;" "&amp;$I10558&amp;" "&amp;IF($I10558&lt;=TEXT(★完成資料!$A$1,"yyyymm"),TEXT(★完成資料!$A$1,"yyyymm"),"999999")&amp; " " &amp; LEFT(F10558 &amp; "          ",10))))</f>
        <v xml:space="preserve">T O 202204 yyyy00 EV        </v>
      </c>
      <c r="B10558" s="68" t="s">
        <v>627</v>
      </c>
      <c r="C10558" s="68" t="s">
        <v>628</v>
      </c>
      <c r="D10558" s="68" t="s">
        <v>287</v>
      </c>
      <c r="E10558" s="68" t="s">
        <v>531</v>
      </c>
      <c r="F10558" s="68" t="s">
        <v>230</v>
      </c>
      <c r="G10558" s="68" t="s">
        <v>77</v>
      </c>
      <c r="H10558" s="68" t="s">
        <v>273</v>
      </c>
      <c r="I10558" s="68" t="s">
        <v>642</v>
      </c>
      <c r="J10558" s="65">
        <v>3</v>
      </c>
      <c r="L10558" s="65">
        <v>410</v>
      </c>
      <c r="M10558" s="65" t="s">
        <v>495</v>
      </c>
    </row>
    <row r="10559" spans="1:13" ht="12.75" customHeight="1">
      <c r="A10559" s="65" t="str">
        <f>IF(ROW()=1,"KEY",IF(ISNA(VLOOKUP(B10559,車名対応マスタ!B:D,3,FALSE)),"",IF(VLOOKUP(B10559,車名対応マスタ!B:D,3,FALSE)="","",$D10559&amp;" "&amp;IF($G10559="9","J","O")&amp;" "&amp;$I10559&amp;" "&amp;IF($I10559&lt;=TEXT(★完成資料!$A$1,"yyyymm"),TEXT(★完成資料!$A$1,"yyyymm"),"999999")&amp; " " &amp; LEFT(F10559 &amp; "          ",10))))</f>
        <v xml:space="preserve">T O 202206 yyyy00 EV        </v>
      </c>
      <c r="B10559" s="68" t="s">
        <v>627</v>
      </c>
      <c r="C10559" s="68" t="s">
        <v>628</v>
      </c>
      <c r="D10559" s="68" t="s">
        <v>287</v>
      </c>
      <c r="E10559" s="68" t="s">
        <v>531</v>
      </c>
      <c r="F10559" s="68" t="s">
        <v>230</v>
      </c>
      <c r="G10559" s="68" t="s">
        <v>77</v>
      </c>
      <c r="H10559" s="68" t="s">
        <v>273</v>
      </c>
      <c r="I10559" s="68" t="s">
        <v>652</v>
      </c>
      <c r="J10559" s="65">
        <v>2</v>
      </c>
      <c r="L10559" s="65">
        <v>410</v>
      </c>
      <c r="M10559" s="65" t="s">
        <v>495</v>
      </c>
    </row>
    <row r="10560" spans="1:13" ht="12.75" customHeight="1">
      <c r="A10560" s="65" t="str">
        <f>IF(ROW()=1,"KEY",IF(ISNA(VLOOKUP(B10560,車名対応マスタ!B:D,3,FALSE)),"",IF(VLOOKUP(B10560,車名対応マスタ!B:D,3,FALSE)="","",$D10560&amp;" "&amp;IF($G10560="9","J","O")&amp;" "&amp;$I10560&amp;" "&amp;IF($I10560&lt;=TEXT(★完成資料!$A$1,"yyyymm"),TEXT(★完成資料!$A$1,"yyyymm"),"999999")&amp; " " &amp; LEFT(F10560 &amp; "          ",10))))</f>
        <v xml:space="preserve">T O 202207 yyyy00 EV        </v>
      </c>
      <c r="B10560" s="68" t="s">
        <v>627</v>
      </c>
      <c r="C10560" s="68" t="s">
        <v>628</v>
      </c>
      <c r="D10560" s="68" t="s">
        <v>287</v>
      </c>
      <c r="E10560" s="68" t="s">
        <v>531</v>
      </c>
      <c r="F10560" s="68" t="s">
        <v>230</v>
      </c>
      <c r="G10560" s="68" t="s">
        <v>77</v>
      </c>
      <c r="H10560" s="68" t="s">
        <v>273</v>
      </c>
      <c r="I10560" s="68" t="s">
        <v>655</v>
      </c>
      <c r="J10560" s="65">
        <v>2</v>
      </c>
      <c r="L10560" s="65">
        <v>410</v>
      </c>
      <c r="M10560" s="65" t="s">
        <v>495</v>
      </c>
    </row>
    <row r="10561" spans="1:13" ht="12.75" customHeight="1">
      <c r="A10561" s="65" t="str">
        <f>IF(ROW()=1,"KEY",IF(ISNA(VLOOKUP(B10561,車名対応マスタ!B:D,3,FALSE)),"",IF(VLOOKUP(B10561,車名対応マスタ!B:D,3,FALSE)="","",$D10561&amp;" "&amp;IF($G10561="9","J","O")&amp;" "&amp;$I10561&amp;" "&amp;IF($I10561&lt;=TEXT(★完成資料!$A$1,"yyyymm"),TEXT(★完成資料!$A$1,"yyyymm"),"999999")&amp; " " &amp; LEFT(F10561 &amp; "          ",10))))</f>
        <v xml:space="preserve">T O 202208 yyyy00 EV        </v>
      </c>
      <c r="B10561" s="68" t="s">
        <v>627</v>
      </c>
      <c r="C10561" s="68" t="s">
        <v>628</v>
      </c>
      <c r="D10561" s="68" t="s">
        <v>287</v>
      </c>
      <c r="E10561" s="68" t="s">
        <v>531</v>
      </c>
      <c r="F10561" s="68" t="s">
        <v>230</v>
      </c>
      <c r="G10561" s="68" t="s">
        <v>77</v>
      </c>
      <c r="H10561" s="68" t="s">
        <v>273</v>
      </c>
      <c r="I10561" s="68" t="s">
        <v>656</v>
      </c>
      <c r="J10561" s="65">
        <v>6</v>
      </c>
      <c r="L10561" s="65">
        <v>410</v>
      </c>
      <c r="M10561" s="65" t="s">
        <v>495</v>
      </c>
    </row>
    <row r="10562" spans="1:13" ht="12.75" customHeight="1">
      <c r="A10562" s="65" t="str">
        <f>IF(ROW()=1,"KEY",IF(ISNA(VLOOKUP(B10562,車名対応マスタ!B:D,3,FALSE)),"",IF(VLOOKUP(B10562,車名対応マスタ!B:D,3,FALSE)="","",$D10562&amp;" "&amp;IF($G10562="9","J","O")&amp;" "&amp;$I10562&amp;" "&amp;IF($I10562&lt;=TEXT(★完成資料!$A$1,"yyyymm"),TEXT(★完成資料!$A$1,"yyyymm"),"999999")&amp; " " &amp; LEFT(F10562 &amp; "          ",10))))</f>
        <v xml:space="preserve">T O 202209 yyyy00 EV        </v>
      </c>
      <c r="B10562" s="68" t="s">
        <v>627</v>
      </c>
      <c r="C10562" s="68" t="s">
        <v>628</v>
      </c>
      <c r="D10562" s="68" t="s">
        <v>287</v>
      </c>
      <c r="E10562" s="68" t="s">
        <v>531</v>
      </c>
      <c r="F10562" s="68" t="s">
        <v>230</v>
      </c>
      <c r="G10562" s="68" t="s">
        <v>77</v>
      </c>
      <c r="H10562" s="68" t="s">
        <v>273</v>
      </c>
      <c r="I10562" s="68" t="s">
        <v>657</v>
      </c>
      <c r="J10562" s="65">
        <v>1</v>
      </c>
      <c r="L10562" s="65">
        <v>410</v>
      </c>
      <c r="M10562" s="65" t="s">
        <v>495</v>
      </c>
    </row>
    <row r="10563" spans="1:13" ht="12.75" customHeight="1">
      <c r="A10563" s="65" t="str">
        <f>IF(ROW()=1,"KEY",IF(ISNA(VLOOKUP(B10563,車名対応マスタ!B:D,3,FALSE)),"",IF(VLOOKUP(B10563,車名対応マスタ!B:D,3,FALSE)="","",$D10563&amp;" "&amp;IF($G10563="9","J","O")&amp;" "&amp;$I10563&amp;" "&amp;IF($I10563&lt;=TEXT(★完成資料!$A$1,"yyyymm"),TEXT(★完成資料!$A$1,"yyyymm"),"999999")&amp; " " &amp; LEFT(F10563 &amp; "          ",10))))</f>
        <v xml:space="preserve">T O 202210 yyyy00 EV        </v>
      </c>
      <c r="B10563" s="68" t="s">
        <v>627</v>
      </c>
      <c r="C10563" s="68" t="s">
        <v>628</v>
      </c>
      <c r="D10563" s="68" t="s">
        <v>287</v>
      </c>
      <c r="E10563" s="68" t="s">
        <v>531</v>
      </c>
      <c r="F10563" s="68" t="s">
        <v>230</v>
      </c>
      <c r="G10563" s="68" t="s">
        <v>77</v>
      </c>
      <c r="H10563" s="68" t="s">
        <v>273</v>
      </c>
      <c r="I10563" s="68" t="s">
        <v>663</v>
      </c>
      <c r="J10563" s="65">
        <v>1</v>
      </c>
      <c r="L10563" s="65">
        <v>410</v>
      </c>
      <c r="M10563" s="65" t="s">
        <v>495</v>
      </c>
    </row>
    <row r="10564" spans="1:13" ht="12.75" customHeight="1">
      <c r="A10564" s="65" t="str">
        <f>IF(ROW()=1,"KEY",IF(ISNA(VLOOKUP(B10564,車名対応マスタ!B:D,3,FALSE)),"",IF(VLOOKUP(B10564,車名対応マスタ!B:D,3,FALSE)="","",$D10564&amp;" "&amp;IF($G10564="9","J","O")&amp;" "&amp;$I10564&amp;" "&amp;IF($I10564&lt;=TEXT(★完成資料!$A$1,"yyyymm"),TEXT(★完成資料!$A$1,"yyyymm"),"999999")&amp; " " &amp; LEFT(F10564 &amp; "          ",10))))</f>
        <v xml:space="preserve">T O 202203 yyyy00 EV        </v>
      </c>
      <c r="B10564" s="68" t="s">
        <v>627</v>
      </c>
      <c r="C10564" s="68" t="s">
        <v>628</v>
      </c>
      <c r="D10564" s="68" t="s">
        <v>287</v>
      </c>
      <c r="E10564" s="68" t="s">
        <v>531</v>
      </c>
      <c r="F10564" s="68" t="s">
        <v>230</v>
      </c>
      <c r="G10564" s="68" t="s">
        <v>77</v>
      </c>
      <c r="H10564" s="68" t="s">
        <v>273</v>
      </c>
      <c r="I10564" s="68" t="s">
        <v>641</v>
      </c>
      <c r="J10564" s="65">
        <v>34</v>
      </c>
      <c r="L10564" s="65">
        <v>414</v>
      </c>
      <c r="M10564" s="65" t="s">
        <v>377</v>
      </c>
    </row>
    <row r="10565" spans="1:13" ht="12.75" customHeight="1">
      <c r="A10565" s="65" t="str">
        <f>IF(ROW()=1,"KEY",IF(ISNA(VLOOKUP(B10565,車名対応マスタ!B:D,3,FALSE)),"",IF(VLOOKUP(B10565,車名対応マスタ!B:D,3,FALSE)="","",$D10565&amp;" "&amp;IF($G10565="9","J","O")&amp;" "&amp;$I10565&amp;" "&amp;IF($I10565&lt;=TEXT(★完成資料!$A$1,"yyyymm"),TEXT(★完成資料!$A$1,"yyyymm"),"999999")&amp; " " &amp; LEFT(F10565 &amp; "          ",10))))</f>
        <v xml:space="preserve">T O 202204 yyyy00 EV        </v>
      </c>
      <c r="B10565" s="68" t="s">
        <v>627</v>
      </c>
      <c r="C10565" s="68" t="s">
        <v>628</v>
      </c>
      <c r="D10565" s="68" t="s">
        <v>287</v>
      </c>
      <c r="E10565" s="68" t="s">
        <v>531</v>
      </c>
      <c r="F10565" s="68" t="s">
        <v>230</v>
      </c>
      <c r="G10565" s="68" t="s">
        <v>77</v>
      </c>
      <c r="H10565" s="68" t="s">
        <v>273</v>
      </c>
      <c r="I10565" s="68" t="s">
        <v>642</v>
      </c>
      <c r="J10565" s="65">
        <v>1</v>
      </c>
      <c r="L10565" s="65">
        <v>414</v>
      </c>
      <c r="M10565" s="65" t="s">
        <v>377</v>
      </c>
    </row>
    <row r="10566" spans="1:13" ht="12.75" customHeight="1">
      <c r="A10566" s="65" t="str">
        <f>IF(ROW()=1,"KEY",IF(ISNA(VLOOKUP(B10566,車名対応マスタ!B:D,3,FALSE)),"",IF(VLOOKUP(B10566,車名対応マスタ!B:D,3,FALSE)="","",$D10566&amp;" "&amp;IF($G10566="9","J","O")&amp;" "&amp;$I10566&amp;" "&amp;IF($I10566&lt;=TEXT(★完成資料!$A$1,"yyyymm"),TEXT(★完成資料!$A$1,"yyyymm"),"999999")&amp; " " &amp; LEFT(F10566 &amp; "          ",10))))</f>
        <v xml:space="preserve">T O 202205 yyyy00 EV        </v>
      </c>
      <c r="B10566" s="68" t="s">
        <v>627</v>
      </c>
      <c r="C10566" s="68" t="s">
        <v>628</v>
      </c>
      <c r="D10566" s="68" t="s">
        <v>287</v>
      </c>
      <c r="E10566" s="68" t="s">
        <v>531</v>
      </c>
      <c r="F10566" s="68" t="s">
        <v>230</v>
      </c>
      <c r="G10566" s="68" t="s">
        <v>77</v>
      </c>
      <c r="H10566" s="68" t="s">
        <v>273</v>
      </c>
      <c r="I10566" s="68" t="s">
        <v>647</v>
      </c>
      <c r="J10566" s="65">
        <v>4</v>
      </c>
      <c r="L10566" s="65">
        <v>414</v>
      </c>
      <c r="M10566" s="65" t="s">
        <v>377</v>
      </c>
    </row>
    <row r="10567" spans="1:13" ht="12.75" customHeight="1">
      <c r="A10567" s="65" t="str">
        <f>IF(ROW()=1,"KEY",IF(ISNA(VLOOKUP(B10567,車名対応マスタ!B:D,3,FALSE)),"",IF(VLOOKUP(B10567,車名対応マスタ!B:D,3,FALSE)="","",$D10567&amp;" "&amp;IF($G10567="9","J","O")&amp;" "&amp;$I10567&amp;" "&amp;IF($I10567&lt;=TEXT(★完成資料!$A$1,"yyyymm"),TEXT(★完成資料!$A$1,"yyyymm"),"999999")&amp; " " &amp; LEFT(F10567 &amp; "          ",10))))</f>
        <v xml:space="preserve">T O 202206 yyyy00 EV        </v>
      </c>
      <c r="B10567" s="68" t="s">
        <v>627</v>
      </c>
      <c r="C10567" s="68" t="s">
        <v>628</v>
      </c>
      <c r="D10567" s="68" t="s">
        <v>287</v>
      </c>
      <c r="E10567" s="68" t="s">
        <v>531</v>
      </c>
      <c r="F10567" s="68" t="s">
        <v>230</v>
      </c>
      <c r="G10567" s="68" t="s">
        <v>77</v>
      </c>
      <c r="H10567" s="68" t="s">
        <v>273</v>
      </c>
      <c r="I10567" s="68" t="s">
        <v>652</v>
      </c>
      <c r="J10567" s="65">
        <v>7</v>
      </c>
      <c r="L10567" s="65">
        <v>414</v>
      </c>
      <c r="M10567" s="65" t="s">
        <v>377</v>
      </c>
    </row>
    <row r="10568" spans="1:13" ht="12.75" customHeight="1">
      <c r="A10568" s="65" t="str">
        <f>IF(ROW()=1,"KEY",IF(ISNA(VLOOKUP(B10568,車名対応マスタ!B:D,3,FALSE)),"",IF(VLOOKUP(B10568,車名対応マスタ!B:D,3,FALSE)="","",$D10568&amp;" "&amp;IF($G10568="9","J","O")&amp;" "&amp;$I10568&amp;" "&amp;IF($I10568&lt;=TEXT(★完成資料!$A$1,"yyyymm"),TEXT(★完成資料!$A$1,"yyyymm"),"999999")&amp; " " &amp; LEFT(F10568 &amp; "          ",10))))</f>
        <v xml:space="preserve">T O 202207 yyyy00 EV        </v>
      </c>
      <c r="B10568" s="68" t="s">
        <v>627</v>
      </c>
      <c r="C10568" s="68" t="s">
        <v>628</v>
      </c>
      <c r="D10568" s="68" t="s">
        <v>287</v>
      </c>
      <c r="E10568" s="68" t="s">
        <v>531</v>
      </c>
      <c r="F10568" s="68" t="s">
        <v>230</v>
      </c>
      <c r="G10568" s="68" t="s">
        <v>77</v>
      </c>
      <c r="H10568" s="68" t="s">
        <v>273</v>
      </c>
      <c r="I10568" s="68" t="s">
        <v>655</v>
      </c>
      <c r="J10568" s="65">
        <v>16</v>
      </c>
      <c r="L10568" s="65">
        <v>414</v>
      </c>
      <c r="M10568" s="65" t="s">
        <v>377</v>
      </c>
    </row>
    <row r="10569" spans="1:13" ht="12.75" customHeight="1">
      <c r="A10569" s="65" t="str">
        <f>IF(ROW()=1,"KEY",IF(ISNA(VLOOKUP(B10569,車名対応マスタ!B:D,3,FALSE)),"",IF(VLOOKUP(B10569,車名対応マスタ!B:D,3,FALSE)="","",$D10569&amp;" "&amp;IF($G10569="9","J","O")&amp;" "&amp;$I10569&amp;" "&amp;IF($I10569&lt;=TEXT(★完成資料!$A$1,"yyyymm"),TEXT(★完成資料!$A$1,"yyyymm"),"999999")&amp; " " &amp; LEFT(F10569 &amp; "          ",10))))</f>
        <v xml:space="preserve">T O 202208 yyyy00 EV        </v>
      </c>
      <c r="B10569" s="68" t="s">
        <v>627</v>
      </c>
      <c r="C10569" s="68" t="s">
        <v>628</v>
      </c>
      <c r="D10569" s="68" t="s">
        <v>287</v>
      </c>
      <c r="E10569" s="68" t="s">
        <v>531</v>
      </c>
      <c r="F10569" s="68" t="s">
        <v>230</v>
      </c>
      <c r="G10569" s="68" t="s">
        <v>77</v>
      </c>
      <c r="H10569" s="68" t="s">
        <v>273</v>
      </c>
      <c r="I10569" s="68" t="s">
        <v>656</v>
      </c>
      <c r="J10569" s="65">
        <v>10</v>
      </c>
      <c r="L10569" s="65">
        <v>414</v>
      </c>
      <c r="M10569" s="65" t="s">
        <v>377</v>
      </c>
    </row>
    <row r="10570" spans="1:13" ht="12.75" customHeight="1">
      <c r="A10570" s="65" t="str">
        <f>IF(ROW()=1,"KEY",IF(ISNA(VLOOKUP(B10570,車名対応マスタ!B:D,3,FALSE)),"",IF(VLOOKUP(B10570,車名対応マスタ!B:D,3,FALSE)="","",$D10570&amp;" "&amp;IF($G10570="9","J","O")&amp;" "&amp;$I10570&amp;" "&amp;IF($I10570&lt;=TEXT(★完成資料!$A$1,"yyyymm"),TEXT(★完成資料!$A$1,"yyyymm"),"999999")&amp; " " &amp; LEFT(F10570 &amp; "          ",10))))</f>
        <v xml:space="preserve">T O 202209 yyyy00 EV        </v>
      </c>
      <c r="B10570" s="68" t="s">
        <v>627</v>
      </c>
      <c r="C10570" s="68" t="s">
        <v>628</v>
      </c>
      <c r="D10570" s="68" t="s">
        <v>287</v>
      </c>
      <c r="E10570" s="68" t="s">
        <v>531</v>
      </c>
      <c r="F10570" s="68" t="s">
        <v>230</v>
      </c>
      <c r="G10570" s="68" t="s">
        <v>77</v>
      </c>
      <c r="H10570" s="68" t="s">
        <v>273</v>
      </c>
      <c r="I10570" s="68" t="s">
        <v>657</v>
      </c>
      <c r="J10570" s="65">
        <v>12</v>
      </c>
      <c r="L10570" s="65">
        <v>414</v>
      </c>
      <c r="M10570" s="65" t="s">
        <v>377</v>
      </c>
    </row>
    <row r="10571" spans="1:13" ht="12.75" customHeight="1">
      <c r="A10571" s="65" t="str">
        <f>IF(ROW()=1,"KEY",IF(ISNA(VLOOKUP(B10571,車名対応マスタ!B:D,3,FALSE)),"",IF(VLOOKUP(B10571,車名対応マスタ!B:D,3,FALSE)="","",$D10571&amp;" "&amp;IF($G10571="9","J","O")&amp;" "&amp;$I10571&amp;" "&amp;IF($I10571&lt;=TEXT(★完成資料!$A$1,"yyyymm"),TEXT(★完成資料!$A$1,"yyyymm"),"999999")&amp; " " &amp; LEFT(F10571 &amp; "          ",10))))</f>
        <v xml:space="preserve">T O 202210 yyyy00 EV        </v>
      </c>
      <c r="B10571" s="68" t="s">
        <v>627</v>
      </c>
      <c r="C10571" s="68" t="s">
        <v>628</v>
      </c>
      <c r="D10571" s="68" t="s">
        <v>287</v>
      </c>
      <c r="E10571" s="68" t="s">
        <v>531</v>
      </c>
      <c r="F10571" s="68" t="s">
        <v>230</v>
      </c>
      <c r="G10571" s="68" t="s">
        <v>77</v>
      </c>
      <c r="H10571" s="68" t="s">
        <v>273</v>
      </c>
      <c r="I10571" s="68" t="s">
        <v>663</v>
      </c>
      <c r="J10571" s="65">
        <v>23</v>
      </c>
      <c r="L10571" s="65">
        <v>414</v>
      </c>
      <c r="M10571" s="65" t="s">
        <v>377</v>
      </c>
    </row>
    <row r="10572" spans="1:13" ht="12.75" customHeight="1">
      <c r="A10572" s="65" t="str">
        <f>IF(ROW()=1,"KEY",IF(ISNA(VLOOKUP(B10572,車名対応マスタ!B:D,3,FALSE)),"",IF(VLOOKUP(B10572,車名対応マスタ!B:D,3,FALSE)="","",$D10572&amp;" "&amp;IF($G10572="9","J","O")&amp;" "&amp;$I10572&amp;" "&amp;IF($I10572&lt;=TEXT(★完成資料!$A$1,"yyyymm"),TEXT(★完成資料!$A$1,"yyyymm"),"999999")&amp; " " &amp; LEFT(F10572 &amp; "          ",10))))</f>
        <v xml:space="preserve">T O 202205 yyyy00 EV        </v>
      </c>
      <c r="B10572" s="68" t="s">
        <v>627</v>
      </c>
      <c r="C10572" s="68" t="s">
        <v>628</v>
      </c>
      <c r="D10572" s="68" t="s">
        <v>287</v>
      </c>
      <c r="E10572" s="68" t="s">
        <v>531</v>
      </c>
      <c r="F10572" s="68" t="s">
        <v>230</v>
      </c>
      <c r="G10572" s="68" t="s">
        <v>77</v>
      </c>
      <c r="H10572" s="68" t="s">
        <v>273</v>
      </c>
      <c r="I10572" s="68" t="s">
        <v>647</v>
      </c>
      <c r="J10572" s="65">
        <v>3</v>
      </c>
      <c r="L10572" s="65">
        <v>424</v>
      </c>
      <c r="M10572" s="65" t="s">
        <v>378</v>
      </c>
    </row>
    <row r="10573" spans="1:13" ht="12.75" customHeight="1">
      <c r="A10573" s="65" t="str">
        <f>IF(ROW()=1,"KEY",IF(ISNA(VLOOKUP(B10573,車名対応マスタ!B:D,3,FALSE)),"",IF(VLOOKUP(B10573,車名対応マスタ!B:D,3,FALSE)="","",$D10573&amp;" "&amp;IF($G10573="9","J","O")&amp;" "&amp;$I10573&amp;" "&amp;IF($I10573&lt;=TEXT(★完成資料!$A$1,"yyyymm"),TEXT(★完成資料!$A$1,"yyyymm"),"999999")&amp; " " &amp; LEFT(F10573 &amp; "          ",10))))</f>
        <v xml:space="preserve">T O 202206 yyyy00 EV        </v>
      </c>
      <c r="B10573" s="68" t="s">
        <v>627</v>
      </c>
      <c r="C10573" s="68" t="s">
        <v>628</v>
      </c>
      <c r="D10573" s="68" t="s">
        <v>287</v>
      </c>
      <c r="E10573" s="68" t="s">
        <v>531</v>
      </c>
      <c r="F10573" s="68" t="s">
        <v>230</v>
      </c>
      <c r="G10573" s="68" t="s">
        <v>77</v>
      </c>
      <c r="H10573" s="68" t="s">
        <v>273</v>
      </c>
      <c r="I10573" s="68" t="s">
        <v>652</v>
      </c>
      <c r="J10573" s="65">
        <v>1</v>
      </c>
      <c r="L10573" s="65">
        <v>424</v>
      </c>
      <c r="M10573" s="65" t="s">
        <v>378</v>
      </c>
    </row>
    <row r="10574" spans="1:13" ht="12.75" customHeight="1">
      <c r="A10574" s="65" t="str">
        <f>IF(ROW()=1,"KEY",IF(ISNA(VLOOKUP(B10574,車名対応マスタ!B:D,3,FALSE)),"",IF(VLOOKUP(B10574,車名対応マスタ!B:D,3,FALSE)="","",$D10574&amp;" "&amp;IF($G10574="9","J","O")&amp;" "&amp;$I10574&amp;" "&amp;IF($I10574&lt;=TEXT(★完成資料!$A$1,"yyyymm"),TEXT(★完成資料!$A$1,"yyyymm"),"999999")&amp; " " &amp; LEFT(F10574 &amp; "          ",10))))</f>
        <v xml:space="preserve">T O 202207 yyyy00 EV        </v>
      </c>
      <c r="B10574" s="68" t="s">
        <v>627</v>
      </c>
      <c r="C10574" s="68" t="s">
        <v>628</v>
      </c>
      <c r="D10574" s="68" t="s">
        <v>287</v>
      </c>
      <c r="E10574" s="68" t="s">
        <v>531</v>
      </c>
      <c r="F10574" s="68" t="s">
        <v>230</v>
      </c>
      <c r="G10574" s="68" t="s">
        <v>77</v>
      </c>
      <c r="H10574" s="68" t="s">
        <v>273</v>
      </c>
      <c r="I10574" s="68" t="s">
        <v>655</v>
      </c>
      <c r="J10574" s="65">
        <v>2</v>
      </c>
      <c r="L10574" s="65">
        <v>424</v>
      </c>
      <c r="M10574" s="65" t="s">
        <v>378</v>
      </c>
    </row>
    <row r="10575" spans="1:13" ht="12.75" customHeight="1">
      <c r="A10575" s="65" t="str">
        <f>IF(ROW()=1,"KEY",IF(ISNA(VLOOKUP(B10575,車名対応マスタ!B:D,3,FALSE)),"",IF(VLOOKUP(B10575,車名対応マスタ!B:D,3,FALSE)="","",$D10575&amp;" "&amp;IF($G10575="9","J","O")&amp;" "&amp;$I10575&amp;" "&amp;IF($I10575&lt;=TEXT(★完成資料!$A$1,"yyyymm"),TEXT(★完成資料!$A$1,"yyyymm"),"999999")&amp; " " &amp; LEFT(F10575 &amp; "          ",10))))</f>
        <v xml:space="preserve">T O 202208 yyyy00 EV        </v>
      </c>
      <c r="B10575" s="68" t="s">
        <v>627</v>
      </c>
      <c r="C10575" s="68" t="s">
        <v>628</v>
      </c>
      <c r="D10575" s="68" t="s">
        <v>287</v>
      </c>
      <c r="E10575" s="68" t="s">
        <v>531</v>
      </c>
      <c r="F10575" s="68" t="s">
        <v>230</v>
      </c>
      <c r="G10575" s="68" t="s">
        <v>77</v>
      </c>
      <c r="H10575" s="68" t="s">
        <v>273</v>
      </c>
      <c r="I10575" s="68" t="s">
        <v>656</v>
      </c>
      <c r="J10575" s="65">
        <v>5</v>
      </c>
      <c r="L10575" s="65">
        <v>424</v>
      </c>
      <c r="M10575" s="65" t="s">
        <v>378</v>
      </c>
    </row>
    <row r="10576" spans="1:13" ht="12.75" customHeight="1">
      <c r="A10576" s="65" t="str">
        <f>IF(ROW()=1,"KEY",IF(ISNA(VLOOKUP(B10576,車名対応マスタ!B:D,3,FALSE)),"",IF(VLOOKUP(B10576,車名対応マスタ!B:D,3,FALSE)="","",$D10576&amp;" "&amp;IF($G10576="9","J","O")&amp;" "&amp;$I10576&amp;" "&amp;IF($I10576&lt;=TEXT(★完成資料!$A$1,"yyyymm"),TEXT(★完成資料!$A$1,"yyyymm"),"999999")&amp; " " &amp; LEFT(F10576 &amp; "          ",10))))</f>
        <v xml:space="preserve">T O 202209 yyyy00 EV        </v>
      </c>
      <c r="B10576" s="68" t="s">
        <v>627</v>
      </c>
      <c r="C10576" s="68" t="s">
        <v>628</v>
      </c>
      <c r="D10576" s="68" t="s">
        <v>287</v>
      </c>
      <c r="E10576" s="68" t="s">
        <v>531</v>
      </c>
      <c r="F10576" s="68" t="s">
        <v>230</v>
      </c>
      <c r="G10576" s="68" t="s">
        <v>77</v>
      </c>
      <c r="H10576" s="68" t="s">
        <v>273</v>
      </c>
      <c r="I10576" s="68" t="s">
        <v>657</v>
      </c>
      <c r="J10576" s="65">
        <v>1</v>
      </c>
      <c r="L10576" s="65">
        <v>424</v>
      </c>
      <c r="M10576" s="65" t="s">
        <v>378</v>
      </c>
    </row>
    <row r="10577" spans="1:13" ht="12.75" customHeight="1">
      <c r="A10577" s="65" t="str">
        <f>IF(ROW()=1,"KEY",IF(ISNA(VLOOKUP(B10577,車名対応マスタ!B:D,3,FALSE)),"",IF(VLOOKUP(B10577,車名対応マスタ!B:D,3,FALSE)="","",$D10577&amp;" "&amp;IF($G10577="9","J","O")&amp;" "&amp;$I10577&amp;" "&amp;IF($I10577&lt;=TEXT(★完成資料!$A$1,"yyyymm"),TEXT(★完成資料!$A$1,"yyyymm"),"999999")&amp; " " &amp; LEFT(F10577 &amp; "          ",10))))</f>
        <v xml:space="preserve">T O 202210 yyyy00 EV        </v>
      </c>
      <c r="B10577" s="68" t="s">
        <v>627</v>
      </c>
      <c r="C10577" s="68" t="s">
        <v>628</v>
      </c>
      <c r="D10577" s="68" t="s">
        <v>287</v>
      </c>
      <c r="E10577" s="68" t="s">
        <v>531</v>
      </c>
      <c r="F10577" s="68" t="s">
        <v>230</v>
      </c>
      <c r="G10577" s="68" t="s">
        <v>77</v>
      </c>
      <c r="H10577" s="68" t="s">
        <v>273</v>
      </c>
      <c r="I10577" s="68" t="s">
        <v>663</v>
      </c>
      <c r="J10577" s="65">
        <v>14</v>
      </c>
      <c r="L10577" s="65">
        <v>424</v>
      </c>
      <c r="M10577" s="65" t="s">
        <v>378</v>
      </c>
    </row>
    <row r="10578" spans="1:13" ht="12.75" customHeight="1">
      <c r="A10578" s="65" t="str">
        <f>IF(ROW()=1,"KEY",IF(ISNA(VLOOKUP(B10578,車名対応マスタ!B:D,3,FALSE)),"",IF(VLOOKUP(B10578,車名対応マスタ!B:D,3,FALSE)="","",$D10578&amp;" "&amp;IF($G10578="9","J","O")&amp;" "&amp;$I10578&amp;" "&amp;IF($I10578&lt;=TEXT(★完成資料!$A$1,"yyyymm"),TEXT(★完成資料!$A$1,"yyyymm"),"999999")&amp; " " &amp; LEFT(F10578 &amp; "          ",10))))</f>
        <v xml:space="preserve">T O 202207 yyyy00 EV        </v>
      </c>
      <c r="B10578" s="68" t="s">
        <v>627</v>
      </c>
      <c r="C10578" s="68" t="s">
        <v>628</v>
      </c>
      <c r="D10578" s="68" t="s">
        <v>287</v>
      </c>
      <c r="E10578" s="68" t="s">
        <v>531</v>
      </c>
      <c r="F10578" s="68" t="s">
        <v>230</v>
      </c>
      <c r="G10578" s="68" t="s">
        <v>77</v>
      </c>
      <c r="H10578" s="68" t="s">
        <v>273</v>
      </c>
      <c r="I10578" s="68" t="s">
        <v>655</v>
      </c>
      <c r="J10578" s="65">
        <v>1</v>
      </c>
      <c r="L10578" s="65">
        <v>419</v>
      </c>
      <c r="M10578" s="65" t="s">
        <v>262</v>
      </c>
    </row>
    <row r="10579" spans="1:13" ht="12.75" customHeight="1">
      <c r="A10579" s="65" t="str">
        <f>IF(ROW()=1,"KEY",IF(ISNA(VLOOKUP(B10579,車名対応マスタ!B:D,3,FALSE)),"",IF(VLOOKUP(B10579,車名対応マスタ!B:D,3,FALSE)="","",$D10579&amp;" "&amp;IF($G10579="9","J","O")&amp;" "&amp;$I10579&amp;" "&amp;IF($I10579&lt;=TEXT(★完成資料!$A$1,"yyyymm"),TEXT(★完成資料!$A$1,"yyyymm"),"999999")&amp; " " &amp; LEFT(F10579 &amp; "          ",10))))</f>
        <v xml:space="preserve">T O 202208 yyyy00 EV        </v>
      </c>
      <c r="B10579" s="68" t="s">
        <v>627</v>
      </c>
      <c r="C10579" s="68" t="s">
        <v>628</v>
      </c>
      <c r="D10579" s="68" t="s">
        <v>287</v>
      </c>
      <c r="E10579" s="68" t="s">
        <v>531</v>
      </c>
      <c r="F10579" s="68" t="s">
        <v>230</v>
      </c>
      <c r="G10579" s="68" t="s">
        <v>77</v>
      </c>
      <c r="H10579" s="68" t="s">
        <v>273</v>
      </c>
      <c r="I10579" s="68" t="s">
        <v>656</v>
      </c>
      <c r="J10579" s="65">
        <v>4</v>
      </c>
      <c r="L10579" s="65">
        <v>419</v>
      </c>
      <c r="M10579" s="65" t="s">
        <v>262</v>
      </c>
    </row>
    <row r="10580" spans="1:13" ht="12.75" customHeight="1">
      <c r="A10580" s="65" t="str">
        <f>IF(ROW()=1,"KEY",IF(ISNA(VLOOKUP(B10580,車名対応マスタ!B:D,3,FALSE)),"",IF(VLOOKUP(B10580,車名対応マスタ!B:D,3,FALSE)="","",$D10580&amp;" "&amp;IF($G10580="9","J","O")&amp;" "&amp;$I10580&amp;" "&amp;IF($I10580&lt;=TEXT(★完成資料!$A$1,"yyyymm"),TEXT(★完成資料!$A$1,"yyyymm"),"999999")&amp; " " &amp; LEFT(F10580 &amp; "          ",10))))</f>
        <v xml:space="preserve">T O 202209 yyyy00 EV        </v>
      </c>
      <c r="B10580" s="68" t="s">
        <v>627</v>
      </c>
      <c r="C10580" s="68" t="s">
        <v>628</v>
      </c>
      <c r="D10580" s="68" t="s">
        <v>287</v>
      </c>
      <c r="E10580" s="68" t="s">
        <v>531</v>
      </c>
      <c r="F10580" s="68" t="s">
        <v>230</v>
      </c>
      <c r="G10580" s="68" t="s">
        <v>77</v>
      </c>
      <c r="H10580" s="68" t="s">
        <v>273</v>
      </c>
      <c r="I10580" s="68" t="s">
        <v>657</v>
      </c>
      <c r="J10580" s="65">
        <v>1</v>
      </c>
      <c r="L10580" s="65">
        <v>419</v>
      </c>
      <c r="M10580" s="65" t="s">
        <v>262</v>
      </c>
    </row>
    <row r="10581" spans="1:13" ht="12.75" customHeight="1">
      <c r="A10581" s="65" t="str">
        <f>IF(ROW()=1,"KEY",IF(ISNA(VLOOKUP(B10581,車名対応マスタ!B:D,3,FALSE)),"",IF(VLOOKUP(B10581,車名対応マスタ!B:D,3,FALSE)="","",$D10581&amp;" "&amp;IF($G10581="9","J","O")&amp;" "&amp;$I10581&amp;" "&amp;IF($I10581&lt;=TEXT(★完成資料!$A$1,"yyyymm"),TEXT(★完成資料!$A$1,"yyyymm"),"999999")&amp; " " &amp; LEFT(F10581 &amp; "          ",10))))</f>
        <v xml:space="preserve">T O 202210 yyyy00 EV        </v>
      </c>
      <c r="B10581" s="68" t="s">
        <v>627</v>
      </c>
      <c r="C10581" s="68" t="s">
        <v>628</v>
      </c>
      <c r="D10581" s="68" t="s">
        <v>287</v>
      </c>
      <c r="E10581" s="68" t="s">
        <v>531</v>
      </c>
      <c r="F10581" s="68" t="s">
        <v>230</v>
      </c>
      <c r="G10581" s="68" t="s">
        <v>77</v>
      </c>
      <c r="H10581" s="68" t="s">
        <v>273</v>
      </c>
      <c r="I10581" s="68" t="s">
        <v>663</v>
      </c>
      <c r="J10581" s="65">
        <v>2</v>
      </c>
      <c r="L10581" s="65">
        <v>419</v>
      </c>
      <c r="M10581" s="65" t="s">
        <v>262</v>
      </c>
    </row>
    <row r="10582" spans="1:13" ht="12.75" customHeight="1">
      <c r="A10582" s="65" t="str">
        <f>IF(ROW()=1,"KEY",IF(ISNA(VLOOKUP(B10582,車名対応マスタ!B:D,3,FALSE)),"",IF(VLOOKUP(B10582,車名対応マスタ!B:D,3,FALSE)="","",$D10582&amp;" "&amp;IF($G10582="9","J","O")&amp;" "&amp;$I10582&amp;" "&amp;IF($I10582&lt;=TEXT(★完成資料!$A$1,"yyyymm"),TEXT(★完成資料!$A$1,"yyyymm"),"999999")&amp; " " &amp; LEFT(F10582 &amp; "          ",10))))</f>
        <v xml:space="preserve">T O 202209 yyyy00 EV        </v>
      </c>
      <c r="B10582" s="68" t="s">
        <v>627</v>
      </c>
      <c r="C10582" s="68" t="s">
        <v>628</v>
      </c>
      <c r="D10582" s="68" t="s">
        <v>287</v>
      </c>
      <c r="E10582" s="68" t="s">
        <v>531</v>
      </c>
      <c r="F10582" s="68" t="s">
        <v>230</v>
      </c>
      <c r="G10582" s="68" t="s">
        <v>77</v>
      </c>
      <c r="H10582" s="68" t="s">
        <v>273</v>
      </c>
      <c r="I10582" s="68" t="s">
        <v>657</v>
      </c>
      <c r="J10582" s="65">
        <v>2</v>
      </c>
      <c r="L10582" s="65">
        <v>418</v>
      </c>
      <c r="M10582" s="65" t="s">
        <v>429</v>
      </c>
    </row>
    <row r="10583" spans="1:13" ht="12.75" customHeight="1">
      <c r="A10583" s="65" t="str">
        <f>IF(ROW()=1,"KEY",IF(ISNA(VLOOKUP(B10583,車名対応マスタ!B:D,3,FALSE)),"",IF(VLOOKUP(B10583,車名対応マスタ!B:D,3,FALSE)="","",$D10583&amp;" "&amp;IF($G10583="9","J","O")&amp;" "&amp;$I10583&amp;" "&amp;IF($I10583&lt;=TEXT(★完成資料!$A$1,"yyyymm"),TEXT(★完成資料!$A$1,"yyyymm"),"999999")&amp; " " &amp; LEFT(F10583 &amp; "          ",10))))</f>
        <v xml:space="preserve">T O 202210 yyyy00 EV        </v>
      </c>
      <c r="B10583" s="68" t="s">
        <v>627</v>
      </c>
      <c r="C10583" s="68" t="s">
        <v>628</v>
      </c>
      <c r="D10583" s="68" t="s">
        <v>287</v>
      </c>
      <c r="E10583" s="68" t="s">
        <v>531</v>
      </c>
      <c r="F10583" s="68" t="s">
        <v>230</v>
      </c>
      <c r="G10583" s="68" t="s">
        <v>77</v>
      </c>
      <c r="H10583" s="68" t="s">
        <v>273</v>
      </c>
      <c r="I10583" s="68" t="s">
        <v>663</v>
      </c>
      <c r="J10583" s="65">
        <v>3</v>
      </c>
      <c r="L10583" s="65">
        <v>418</v>
      </c>
      <c r="M10583" s="65" t="s">
        <v>429</v>
      </c>
    </row>
    <row r="10584" spans="1:13" ht="12.75" customHeight="1">
      <c r="A10584" s="65" t="str">
        <f>IF(ROW()=1,"KEY",IF(ISNA(VLOOKUP(B10584,車名対応マスタ!B:D,3,FALSE)),"",IF(VLOOKUP(B10584,車名対応マスタ!B:D,3,FALSE)="","",$D10584&amp;" "&amp;IF($G10584="9","J","O")&amp;" "&amp;$I10584&amp;" "&amp;IF($I10584&lt;=TEXT(★完成資料!$A$1,"yyyymm"),TEXT(★完成資料!$A$1,"yyyymm"),"999999")&amp; " " &amp; LEFT(F10584 &amp; "          ",10))))</f>
        <v xml:space="preserve">T O 202205 yyyy00 EV        </v>
      </c>
      <c r="B10584" s="68" t="s">
        <v>627</v>
      </c>
      <c r="C10584" s="68" t="s">
        <v>628</v>
      </c>
      <c r="D10584" s="68" t="s">
        <v>287</v>
      </c>
      <c r="E10584" s="68" t="s">
        <v>531</v>
      </c>
      <c r="F10584" s="68" t="s">
        <v>230</v>
      </c>
      <c r="G10584" s="68" t="s">
        <v>77</v>
      </c>
      <c r="H10584" s="68" t="s">
        <v>273</v>
      </c>
      <c r="I10584" s="68" t="s">
        <v>647</v>
      </c>
      <c r="J10584" s="65">
        <v>2</v>
      </c>
      <c r="L10584" s="65">
        <v>406</v>
      </c>
      <c r="M10584" s="65" t="s">
        <v>497</v>
      </c>
    </row>
    <row r="10585" spans="1:13" ht="12.75" customHeight="1">
      <c r="A10585" s="65" t="str">
        <f>IF(ROW()=1,"KEY",IF(ISNA(VLOOKUP(B10585,車名対応マスタ!B:D,3,FALSE)),"",IF(VLOOKUP(B10585,車名対応マスタ!B:D,3,FALSE)="","",$D10585&amp;" "&amp;IF($G10585="9","J","O")&amp;" "&amp;$I10585&amp;" "&amp;IF($I10585&lt;=TEXT(★完成資料!$A$1,"yyyymm"),TEXT(★完成資料!$A$1,"yyyymm"),"999999")&amp; " " &amp; LEFT(F10585 &amp; "          ",10))))</f>
        <v xml:space="preserve">T O 202207 yyyy00 EV        </v>
      </c>
      <c r="B10585" s="68" t="s">
        <v>627</v>
      </c>
      <c r="C10585" s="68" t="s">
        <v>628</v>
      </c>
      <c r="D10585" s="68" t="s">
        <v>287</v>
      </c>
      <c r="E10585" s="68" t="s">
        <v>531</v>
      </c>
      <c r="F10585" s="68" t="s">
        <v>230</v>
      </c>
      <c r="G10585" s="68" t="s">
        <v>77</v>
      </c>
      <c r="H10585" s="68" t="s">
        <v>273</v>
      </c>
      <c r="I10585" s="68" t="s">
        <v>655</v>
      </c>
      <c r="J10585" s="65">
        <v>1</v>
      </c>
      <c r="L10585" s="65">
        <v>406</v>
      </c>
      <c r="M10585" s="65" t="s">
        <v>497</v>
      </c>
    </row>
    <row r="10586" spans="1:13" ht="12.75" customHeight="1">
      <c r="A10586" s="65" t="str">
        <f>IF(ROW()=1,"KEY",IF(ISNA(VLOOKUP(B10586,車名対応マスタ!B:D,3,FALSE)),"",IF(VLOOKUP(B10586,車名対応マスタ!B:D,3,FALSE)="","",$D10586&amp;" "&amp;IF($G10586="9","J","O")&amp;" "&amp;$I10586&amp;" "&amp;IF($I10586&lt;=TEXT(★完成資料!$A$1,"yyyymm"),TEXT(★完成資料!$A$1,"yyyymm"),"999999")&amp; " " &amp; LEFT(F10586 &amp; "          ",10))))</f>
        <v xml:space="preserve">T O 202208 yyyy00 EV        </v>
      </c>
      <c r="B10586" s="68" t="s">
        <v>627</v>
      </c>
      <c r="C10586" s="68" t="s">
        <v>628</v>
      </c>
      <c r="D10586" s="68" t="s">
        <v>287</v>
      </c>
      <c r="E10586" s="68" t="s">
        <v>531</v>
      </c>
      <c r="F10586" s="68" t="s">
        <v>230</v>
      </c>
      <c r="G10586" s="68" t="s">
        <v>77</v>
      </c>
      <c r="H10586" s="68" t="s">
        <v>273</v>
      </c>
      <c r="I10586" s="68" t="s">
        <v>656</v>
      </c>
      <c r="J10586" s="65">
        <v>3</v>
      </c>
      <c r="L10586" s="65">
        <v>406</v>
      </c>
      <c r="M10586" s="65" t="s">
        <v>497</v>
      </c>
    </row>
    <row r="10587" spans="1:13" ht="12.75" customHeight="1">
      <c r="A10587" s="65" t="str">
        <f>IF(ROW()=1,"KEY",IF(ISNA(VLOOKUP(B10587,車名対応マスタ!B:D,3,FALSE)),"",IF(VLOOKUP(B10587,車名対応マスタ!B:D,3,FALSE)="","",$D10587&amp;" "&amp;IF($G10587="9","J","O")&amp;" "&amp;$I10587&amp;" "&amp;IF($I10587&lt;=TEXT(★完成資料!$A$1,"yyyymm"),TEXT(★完成資料!$A$1,"yyyymm"),"999999")&amp; " " &amp; LEFT(F10587 &amp; "          ",10))))</f>
        <v xml:space="preserve">T O 202209 yyyy00 EV        </v>
      </c>
      <c r="B10587" s="68" t="s">
        <v>627</v>
      </c>
      <c r="C10587" s="68" t="s">
        <v>628</v>
      </c>
      <c r="D10587" s="68" t="s">
        <v>287</v>
      </c>
      <c r="E10587" s="68" t="s">
        <v>531</v>
      </c>
      <c r="F10587" s="68" t="s">
        <v>230</v>
      </c>
      <c r="G10587" s="68" t="s">
        <v>77</v>
      </c>
      <c r="H10587" s="68" t="s">
        <v>273</v>
      </c>
      <c r="I10587" s="68" t="s">
        <v>657</v>
      </c>
      <c r="J10587" s="65">
        <v>5</v>
      </c>
      <c r="L10587" s="65">
        <v>406</v>
      </c>
      <c r="M10587" s="65" t="s">
        <v>497</v>
      </c>
    </row>
    <row r="10588" spans="1:13" ht="12.75" customHeight="1">
      <c r="A10588" s="65" t="str">
        <f>IF(ROW()=1,"KEY",IF(ISNA(VLOOKUP(B10588,車名対応マスタ!B:D,3,FALSE)),"",IF(VLOOKUP(B10588,車名対応マスタ!B:D,3,FALSE)="","",$D10588&amp;" "&amp;IF($G10588="9","J","O")&amp;" "&amp;$I10588&amp;" "&amp;IF($I10588&lt;=TEXT(★完成資料!$A$1,"yyyymm"),TEXT(★完成資料!$A$1,"yyyymm"),"999999")&amp; " " &amp; LEFT(F10588 &amp; "          ",10))))</f>
        <v xml:space="preserve">T O 202210 yyyy00 EV        </v>
      </c>
      <c r="B10588" s="68" t="s">
        <v>627</v>
      </c>
      <c r="C10588" s="68" t="s">
        <v>628</v>
      </c>
      <c r="D10588" s="68" t="s">
        <v>287</v>
      </c>
      <c r="E10588" s="68" t="s">
        <v>531</v>
      </c>
      <c r="F10588" s="68" t="s">
        <v>230</v>
      </c>
      <c r="G10588" s="68" t="s">
        <v>77</v>
      </c>
      <c r="H10588" s="68" t="s">
        <v>273</v>
      </c>
      <c r="I10588" s="68" t="s">
        <v>663</v>
      </c>
      <c r="J10588" s="65">
        <v>1</v>
      </c>
      <c r="L10588" s="65">
        <v>406</v>
      </c>
      <c r="M10588" s="65" t="s">
        <v>497</v>
      </c>
    </row>
    <row r="10589" spans="1:13" ht="12.75" customHeight="1">
      <c r="A10589" s="65" t="str">
        <f>IF(ROW()=1,"KEY",IF(ISNA(VLOOKUP(B10589,車名対応マスタ!B:D,3,FALSE)),"",IF(VLOOKUP(B10589,車名対応マスタ!B:D,3,FALSE)="","",$D10589&amp;" "&amp;IF($G10589="9","J","O")&amp;" "&amp;$I10589&amp;" "&amp;IF($I10589&lt;=TEXT(★完成資料!$A$1,"yyyymm"),TEXT(★完成資料!$A$1,"yyyymm"),"999999")&amp; " " &amp; LEFT(F10589 &amp; "          ",10))))</f>
        <v xml:space="preserve">T O 202204 yyyy00 EV        </v>
      </c>
      <c r="B10589" s="68" t="s">
        <v>627</v>
      </c>
      <c r="C10589" s="68" t="s">
        <v>628</v>
      </c>
      <c r="D10589" s="68" t="s">
        <v>287</v>
      </c>
      <c r="E10589" s="68" t="s">
        <v>531</v>
      </c>
      <c r="F10589" s="68" t="s">
        <v>230</v>
      </c>
      <c r="G10589" s="68" t="s">
        <v>77</v>
      </c>
      <c r="H10589" s="68" t="s">
        <v>273</v>
      </c>
      <c r="I10589" s="68" t="s">
        <v>642</v>
      </c>
      <c r="J10589" s="65">
        <v>8</v>
      </c>
      <c r="L10589" s="65">
        <v>425</v>
      </c>
      <c r="M10589" s="65" t="s">
        <v>379</v>
      </c>
    </row>
    <row r="10590" spans="1:13" ht="12.75" customHeight="1">
      <c r="A10590" s="65" t="str">
        <f>IF(ROW()=1,"KEY",IF(ISNA(VLOOKUP(B10590,車名対応マスタ!B:D,3,FALSE)),"",IF(VLOOKUP(B10590,車名対応マスタ!B:D,3,FALSE)="","",$D10590&amp;" "&amp;IF($G10590="9","J","O")&amp;" "&amp;$I10590&amp;" "&amp;IF($I10590&lt;=TEXT(★完成資料!$A$1,"yyyymm"),TEXT(★完成資料!$A$1,"yyyymm"),"999999")&amp; " " &amp; LEFT(F10590 &amp; "          ",10))))</f>
        <v xml:space="preserve">T O 202205 yyyy00 EV        </v>
      </c>
      <c r="B10590" s="68" t="s">
        <v>627</v>
      </c>
      <c r="C10590" s="68" t="s">
        <v>628</v>
      </c>
      <c r="D10590" s="68" t="s">
        <v>287</v>
      </c>
      <c r="E10590" s="68" t="s">
        <v>531</v>
      </c>
      <c r="F10590" s="68" t="s">
        <v>230</v>
      </c>
      <c r="G10590" s="68" t="s">
        <v>77</v>
      </c>
      <c r="H10590" s="68" t="s">
        <v>273</v>
      </c>
      <c r="I10590" s="68" t="s">
        <v>647</v>
      </c>
      <c r="J10590" s="65">
        <v>8</v>
      </c>
      <c r="L10590" s="65">
        <v>425</v>
      </c>
      <c r="M10590" s="65" t="s">
        <v>379</v>
      </c>
    </row>
    <row r="10591" spans="1:13" ht="12.75" customHeight="1">
      <c r="A10591" s="65" t="str">
        <f>IF(ROW()=1,"KEY",IF(ISNA(VLOOKUP(B10591,車名対応マスタ!B:D,3,FALSE)),"",IF(VLOOKUP(B10591,車名対応マスタ!B:D,3,FALSE)="","",$D10591&amp;" "&amp;IF($G10591="9","J","O")&amp;" "&amp;$I10591&amp;" "&amp;IF($I10591&lt;=TEXT(★完成資料!$A$1,"yyyymm"),TEXT(★完成資料!$A$1,"yyyymm"),"999999")&amp; " " &amp; LEFT(F10591 &amp; "          ",10))))</f>
        <v xml:space="preserve">T O 202208 yyyy00 EV        </v>
      </c>
      <c r="B10591" s="68" t="s">
        <v>627</v>
      </c>
      <c r="C10591" s="68" t="s">
        <v>628</v>
      </c>
      <c r="D10591" s="68" t="s">
        <v>287</v>
      </c>
      <c r="E10591" s="68" t="s">
        <v>531</v>
      </c>
      <c r="F10591" s="68" t="s">
        <v>230</v>
      </c>
      <c r="G10591" s="68" t="s">
        <v>77</v>
      </c>
      <c r="H10591" s="68" t="s">
        <v>273</v>
      </c>
      <c r="I10591" s="68" t="s">
        <v>656</v>
      </c>
      <c r="J10591" s="65">
        <v>5</v>
      </c>
      <c r="L10591" s="65">
        <v>425</v>
      </c>
      <c r="M10591" s="65" t="s">
        <v>379</v>
      </c>
    </row>
    <row r="10592" spans="1:13" ht="12.75" customHeight="1">
      <c r="A10592" s="65" t="str">
        <f>IF(ROW()=1,"KEY",IF(ISNA(VLOOKUP(B10592,車名対応マスタ!B:D,3,FALSE)),"",IF(VLOOKUP(B10592,車名対応マスタ!B:D,3,FALSE)="","",$D10592&amp;" "&amp;IF($G10592="9","J","O")&amp;" "&amp;$I10592&amp;" "&amp;IF($I10592&lt;=TEXT(★完成資料!$A$1,"yyyymm"),TEXT(★完成資料!$A$1,"yyyymm"),"999999")&amp; " " &amp; LEFT(F10592 &amp; "          ",10))))</f>
        <v xml:space="preserve">T O 202209 yyyy00 EV        </v>
      </c>
      <c r="B10592" s="68" t="s">
        <v>627</v>
      </c>
      <c r="C10592" s="68" t="s">
        <v>628</v>
      </c>
      <c r="D10592" s="68" t="s">
        <v>287</v>
      </c>
      <c r="E10592" s="68" t="s">
        <v>531</v>
      </c>
      <c r="F10592" s="68" t="s">
        <v>230</v>
      </c>
      <c r="G10592" s="68" t="s">
        <v>77</v>
      </c>
      <c r="H10592" s="68" t="s">
        <v>273</v>
      </c>
      <c r="I10592" s="68" t="s">
        <v>657</v>
      </c>
      <c r="J10592" s="65">
        <v>9</v>
      </c>
      <c r="L10592" s="65">
        <v>425</v>
      </c>
      <c r="M10592" s="65" t="s">
        <v>379</v>
      </c>
    </row>
    <row r="10593" spans="1:13" ht="12.75" customHeight="1">
      <c r="A10593" s="65" t="str">
        <f>IF(ROW()=1,"KEY",IF(ISNA(VLOOKUP(B10593,車名対応マスタ!B:D,3,FALSE)),"",IF(VLOOKUP(B10593,車名対応マスタ!B:D,3,FALSE)="","",$D10593&amp;" "&amp;IF($G10593="9","J","O")&amp;" "&amp;$I10593&amp;" "&amp;IF($I10593&lt;=TEXT(★完成資料!$A$1,"yyyymm"),TEXT(★完成資料!$A$1,"yyyymm"),"999999")&amp; " " &amp; LEFT(F10593 &amp; "          ",10))))</f>
        <v xml:space="preserve">T O 202210 yyyy00 EV        </v>
      </c>
      <c r="B10593" s="68" t="s">
        <v>627</v>
      </c>
      <c r="C10593" s="68" t="s">
        <v>628</v>
      </c>
      <c r="D10593" s="68" t="s">
        <v>287</v>
      </c>
      <c r="E10593" s="68" t="s">
        <v>531</v>
      </c>
      <c r="F10593" s="68" t="s">
        <v>230</v>
      </c>
      <c r="G10593" s="68" t="s">
        <v>77</v>
      </c>
      <c r="H10593" s="68" t="s">
        <v>273</v>
      </c>
      <c r="I10593" s="68" t="s">
        <v>663</v>
      </c>
      <c r="J10593" s="65">
        <v>5</v>
      </c>
      <c r="L10593" s="65">
        <v>425</v>
      </c>
      <c r="M10593" s="65" t="s">
        <v>379</v>
      </c>
    </row>
    <row r="10594" spans="1:13" ht="12.75" customHeight="1">
      <c r="A10594" s="65" t="str">
        <f>IF(ROW()=1,"KEY",IF(ISNA(VLOOKUP(B10594,車名対応マスタ!B:D,3,FALSE)),"",IF(VLOOKUP(B10594,車名対応マスタ!B:D,3,FALSE)="","",$D10594&amp;" "&amp;IF($G10594="9","J","O")&amp;" "&amp;$I10594&amp;" "&amp;IF($I10594&lt;=TEXT(★完成資料!$A$1,"yyyymm"),TEXT(★完成資料!$A$1,"yyyymm"),"999999")&amp; " " &amp; LEFT(F10594 &amp; "          ",10))))</f>
        <v xml:space="preserve">T O 202209 yyyy00 EV        </v>
      </c>
      <c r="B10594" s="68" t="s">
        <v>627</v>
      </c>
      <c r="C10594" s="68" t="s">
        <v>628</v>
      </c>
      <c r="D10594" s="68" t="s">
        <v>287</v>
      </c>
      <c r="E10594" s="68" t="s">
        <v>531</v>
      </c>
      <c r="F10594" s="68" t="s">
        <v>230</v>
      </c>
      <c r="G10594" s="68" t="s">
        <v>77</v>
      </c>
      <c r="H10594" s="68" t="s">
        <v>273</v>
      </c>
      <c r="I10594" s="68" t="s">
        <v>657</v>
      </c>
      <c r="J10594" s="65">
        <v>6</v>
      </c>
      <c r="L10594" s="65">
        <v>429</v>
      </c>
      <c r="M10594" s="65" t="s">
        <v>380</v>
      </c>
    </row>
    <row r="10595" spans="1:13" ht="12.75" customHeight="1">
      <c r="A10595" s="65" t="str">
        <f>IF(ROW()=1,"KEY",IF(ISNA(VLOOKUP(B10595,車名対応マスタ!B:D,3,FALSE)),"",IF(VLOOKUP(B10595,車名対応マスタ!B:D,3,FALSE)="","",$D10595&amp;" "&amp;IF($G10595="9","J","O")&amp;" "&amp;$I10595&amp;" "&amp;IF($I10595&lt;=TEXT(★完成資料!$A$1,"yyyymm"),TEXT(★完成資料!$A$1,"yyyymm"),"999999")&amp; " " &amp; LEFT(F10595 &amp; "          ",10))))</f>
        <v xml:space="preserve">T O 202210 yyyy00 EV        </v>
      </c>
      <c r="B10595" s="68" t="s">
        <v>627</v>
      </c>
      <c r="C10595" s="68" t="s">
        <v>628</v>
      </c>
      <c r="D10595" s="68" t="s">
        <v>287</v>
      </c>
      <c r="E10595" s="68" t="s">
        <v>531</v>
      </c>
      <c r="F10595" s="68" t="s">
        <v>230</v>
      </c>
      <c r="G10595" s="68" t="s">
        <v>77</v>
      </c>
      <c r="H10595" s="68" t="s">
        <v>273</v>
      </c>
      <c r="I10595" s="68" t="s">
        <v>663</v>
      </c>
      <c r="J10595" s="65">
        <v>3</v>
      </c>
      <c r="L10595" s="65">
        <v>429</v>
      </c>
      <c r="M10595" s="65" t="s">
        <v>380</v>
      </c>
    </row>
    <row r="10596" spans="1:13" ht="12.75" customHeight="1">
      <c r="A10596" s="65" t="str">
        <f>IF(ROW()=1,"KEY",IF(ISNA(VLOOKUP(B10596,車名対応マスタ!B:D,3,FALSE)),"",IF(VLOOKUP(B10596,車名対応マスタ!B:D,3,FALSE)="","",$D10596&amp;" "&amp;IF($G10596="9","J","O")&amp;" "&amp;$I10596&amp;" "&amp;IF($I10596&lt;=TEXT(★完成資料!$A$1,"yyyymm"),TEXT(★完成資料!$A$1,"yyyymm"),"999999")&amp; " " &amp; LEFT(F10596 &amp; "          ",10))))</f>
        <v xml:space="preserve">T O 202206 yyyy00 EV        </v>
      </c>
      <c r="B10596" s="68" t="s">
        <v>627</v>
      </c>
      <c r="C10596" s="68" t="s">
        <v>628</v>
      </c>
      <c r="D10596" s="68" t="s">
        <v>287</v>
      </c>
      <c r="E10596" s="68" t="s">
        <v>531</v>
      </c>
      <c r="F10596" s="68" t="s">
        <v>230</v>
      </c>
      <c r="G10596" s="68" t="s">
        <v>77</v>
      </c>
      <c r="H10596" s="68" t="s">
        <v>273</v>
      </c>
      <c r="I10596" s="68" t="s">
        <v>652</v>
      </c>
      <c r="J10596" s="65">
        <v>4</v>
      </c>
      <c r="L10596" s="65">
        <v>409</v>
      </c>
      <c r="M10596" s="65" t="s">
        <v>281</v>
      </c>
    </row>
    <row r="10597" spans="1:13" ht="12.75" customHeight="1">
      <c r="A10597" s="65" t="str">
        <f>IF(ROW()=1,"KEY",IF(ISNA(VLOOKUP(B10597,車名対応マスタ!B:D,3,FALSE)),"",IF(VLOOKUP(B10597,車名対応マスタ!B:D,3,FALSE)="","",$D10597&amp;" "&amp;IF($G10597="9","J","O")&amp;" "&amp;$I10597&amp;" "&amp;IF($I10597&lt;=TEXT(★完成資料!$A$1,"yyyymm"),TEXT(★完成資料!$A$1,"yyyymm"),"999999")&amp; " " &amp; LEFT(F10597 &amp; "          ",10))))</f>
        <v xml:space="preserve">T O 202207 yyyy00 EV        </v>
      </c>
      <c r="B10597" s="68" t="s">
        <v>627</v>
      </c>
      <c r="C10597" s="68" t="s">
        <v>628</v>
      </c>
      <c r="D10597" s="68" t="s">
        <v>287</v>
      </c>
      <c r="E10597" s="68" t="s">
        <v>531</v>
      </c>
      <c r="F10597" s="68" t="s">
        <v>230</v>
      </c>
      <c r="G10597" s="68" t="s">
        <v>77</v>
      </c>
      <c r="H10597" s="68" t="s">
        <v>273</v>
      </c>
      <c r="I10597" s="68" t="s">
        <v>655</v>
      </c>
      <c r="J10597" s="65">
        <v>7</v>
      </c>
      <c r="L10597" s="65">
        <v>409</v>
      </c>
      <c r="M10597" s="65" t="s">
        <v>281</v>
      </c>
    </row>
    <row r="10598" spans="1:13" ht="12.75" customHeight="1">
      <c r="A10598" s="65" t="str">
        <f>IF(ROW()=1,"KEY",IF(ISNA(VLOOKUP(B10598,車名対応マスタ!B:D,3,FALSE)),"",IF(VLOOKUP(B10598,車名対応マスタ!B:D,3,FALSE)="","",$D10598&amp;" "&amp;IF($G10598="9","J","O")&amp;" "&amp;$I10598&amp;" "&amp;IF($I10598&lt;=TEXT(★完成資料!$A$1,"yyyymm"),TEXT(★完成資料!$A$1,"yyyymm"),"999999")&amp; " " &amp; LEFT(F10598 &amp; "          ",10))))</f>
        <v xml:space="preserve">T O 202208 yyyy00 EV        </v>
      </c>
      <c r="B10598" s="68" t="s">
        <v>627</v>
      </c>
      <c r="C10598" s="68" t="s">
        <v>628</v>
      </c>
      <c r="D10598" s="68" t="s">
        <v>287</v>
      </c>
      <c r="E10598" s="68" t="s">
        <v>531</v>
      </c>
      <c r="F10598" s="68" t="s">
        <v>230</v>
      </c>
      <c r="G10598" s="68" t="s">
        <v>77</v>
      </c>
      <c r="H10598" s="68" t="s">
        <v>273</v>
      </c>
      <c r="I10598" s="68" t="s">
        <v>656</v>
      </c>
      <c r="J10598" s="65">
        <v>1</v>
      </c>
      <c r="L10598" s="65">
        <v>409</v>
      </c>
      <c r="M10598" s="65" t="s">
        <v>281</v>
      </c>
    </row>
    <row r="10599" spans="1:13" ht="12.75" customHeight="1">
      <c r="A10599" s="65" t="str">
        <f>IF(ROW()=1,"KEY",IF(ISNA(VLOOKUP(B10599,車名対応マスタ!B:D,3,FALSE)),"",IF(VLOOKUP(B10599,車名対応マスタ!B:D,3,FALSE)="","",$D10599&amp;" "&amp;IF($G10599="9","J","O")&amp;" "&amp;$I10599&amp;" "&amp;IF($I10599&lt;=TEXT(★完成資料!$A$1,"yyyymm"),TEXT(★完成資料!$A$1,"yyyymm"),"999999")&amp; " " &amp; LEFT(F10599 &amp; "          ",10))))</f>
        <v xml:space="preserve">T O 202201 yyyy00 EV        </v>
      </c>
      <c r="B10599" s="68" t="s">
        <v>627</v>
      </c>
      <c r="C10599" s="68" t="s">
        <v>628</v>
      </c>
      <c r="D10599" s="68" t="s">
        <v>287</v>
      </c>
      <c r="E10599" s="68" t="s">
        <v>531</v>
      </c>
      <c r="F10599" s="68" t="s">
        <v>230</v>
      </c>
      <c r="G10599" s="68" t="s">
        <v>77</v>
      </c>
      <c r="H10599" s="68" t="s">
        <v>273</v>
      </c>
      <c r="I10599" s="68" t="s">
        <v>639</v>
      </c>
      <c r="J10599" s="65">
        <v>6</v>
      </c>
      <c r="L10599" s="65">
        <v>423</v>
      </c>
      <c r="M10599" s="65" t="s">
        <v>381</v>
      </c>
    </row>
    <row r="10600" spans="1:13" ht="12.75" customHeight="1">
      <c r="A10600" s="65" t="str">
        <f>IF(ROW()=1,"KEY",IF(ISNA(VLOOKUP(B10600,車名対応マスタ!B:D,3,FALSE)),"",IF(VLOOKUP(B10600,車名対応マスタ!B:D,3,FALSE)="","",$D10600&amp;" "&amp;IF($G10600="9","J","O")&amp;" "&amp;$I10600&amp;" "&amp;IF($I10600&lt;=TEXT(★完成資料!$A$1,"yyyymm"),TEXT(★完成資料!$A$1,"yyyymm"),"999999")&amp; " " &amp; LEFT(F10600 &amp; "          ",10))))</f>
        <v xml:space="preserve">T O 202202 yyyy00 EV        </v>
      </c>
      <c r="B10600" s="68" t="s">
        <v>627</v>
      </c>
      <c r="C10600" s="68" t="s">
        <v>628</v>
      </c>
      <c r="D10600" s="68" t="s">
        <v>287</v>
      </c>
      <c r="E10600" s="68" t="s">
        <v>531</v>
      </c>
      <c r="F10600" s="68" t="s">
        <v>230</v>
      </c>
      <c r="G10600" s="68" t="s">
        <v>77</v>
      </c>
      <c r="H10600" s="68" t="s">
        <v>273</v>
      </c>
      <c r="I10600" s="68" t="s">
        <v>640</v>
      </c>
      <c r="J10600" s="65">
        <v>7</v>
      </c>
      <c r="L10600" s="65">
        <v>423</v>
      </c>
      <c r="M10600" s="65" t="s">
        <v>381</v>
      </c>
    </row>
    <row r="10601" spans="1:13" ht="12.75" customHeight="1">
      <c r="A10601" s="65" t="str">
        <f>IF(ROW()=1,"KEY",IF(ISNA(VLOOKUP(B10601,車名対応マスタ!B:D,3,FALSE)),"",IF(VLOOKUP(B10601,車名対応マスタ!B:D,3,FALSE)="","",$D10601&amp;" "&amp;IF($G10601="9","J","O")&amp;" "&amp;$I10601&amp;" "&amp;IF($I10601&lt;=TEXT(★完成資料!$A$1,"yyyymm"),TEXT(★完成資料!$A$1,"yyyymm"),"999999")&amp; " " &amp; LEFT(F10601 &amp; "          ",10))))</f>
        <v xml:space="preserve">T O 202203 yyyy00 EV        </v>
      </c>
      <c r="B10601" s="68" t="s">
        <v>627</v>
      </c>
      <c r="C10601" s="68" t="s">
        <v>628</v>
      </c>
      <c r="D10601" s="68" t="s">
        <v>287</v>
      </c>
      <c r="E10601" s="68" t="s">
        <v>531</v>
      </c>
      <c r="F10601" s="68" t="s">
        <v>230</v>
      </c>
      <c r="G10601" s="68" t="s">
        <v>77</v>
      </c>
      <c r="H10601" s="68" t="s">
        <v>273</v>
      </c>
      <c r="I10601" s="68" t="s">
        <v>641</v>
      </c>
      <c r="J10601" s="65">
        <v>8</v>
      </c>
      <c r="L10601" s="65">
        <v>423</v>
      </c>
      <c r="M10601" s="65" t="s">
        <v>381</v>
      </c>
    </row>
    <row r="10602" spans="1:13" ht="12.75" customHeight="1">
      <c r="A10602" s="65" t="str">
        <f>IF(ROW()=1,"KEY",IF(ISNA(VLOOKUP(B10602,車名対応マスタ!B:D,3,FALSE)),"",IF(VLOOKUP(B10602,車名対応マスタ!B:D,3,FALSE)="","",$D10602&amp;" "&amp;IF($G10602="9","J","O")&amp;" "&amp;$I10602&amp;" "&amp;IF($I10602&lt;=TEXT(★完成資料!$A$1,"yyyymm"),TEXT(★完成資料!$A$1,"yyyymm"),"999999")&amp; " " &amp; LEFT(F10602 &amp; "          ",10))))</f>
        <v xml:space="preserve">T O 202204 yyyy00 EV        </v>
      </c>
      <c r="B10602" s="68" t="s">
        <v>627</v>
      </c>
      <c r="C10602" s="68" t="s">
        <v>628</v>
      </c>
      <c r="D10602" s="68" t="s">
        <v>287</v>
      </c>
      <c r="E10602" s="68" t="s">
        <v>531</v>
      </c>
      <c r="F10602" s="68" t="s">
        <v>230</v>
      </c>
      <c r="G10602" s="68" t="s">
        <v>77</v>
      </c>
      <c r="H10602" s="68" t="s">
        <v>273</v>
      </c>
      <c r="I10602" s="68" t="s">
        <v>642</v>
      </c>
      <c r="J10602" s="65">
        <v>3</v>
      </c>
      <c r="L10602" s="65">
        <v>423</v>
      </c>
      <c r="M10602" s="65" t="s">
        <v>381</v>
      </c>
    </row>
    <row r="10603" spans="1:13" ht="12.75" customHeight="1">
      <c r="A10603" s="65" t="str">
        <f>IF(ROW()=1,"KEY",IF(ISNA(VLOOKUP(B10603,車名対応マスタ!B:D,3,FALSE)),"",IF(VLOOKUP(B10603,車名対応マスタ!B:D,3,FALSE)="","",$D10603&amp;" "&amp;IF($G10603="9","J","O")&amp;" "&amp;$I10603&amp;" "&amp;IF($I10603&lt;=TEXT(★完成資料!$A$1,"yyyymm"),TEXT(★完成資料!$A$1,"yyyymm"),"999999")&amp; " " &amp; LEFT(F10603 &amp; "          ",10))))</f>
        <v xml:space="preserve">T O 202205 yyyy00 EV        </v>
      </c>
      <c r="B10603" s="68" t="s">
        <v>627</v>
      </c>
      <c r="C10603" s="68" t="s">
        <v>628</v>
      </c>
      <c r="D10603" s="68" t="s">
        <v>287</v>
      </c>
      <c r="E10603" s="68" t="s">
        <v>531</v>
      </c>
      <c r="F10603" s="68" t="s">
        <v>230</v>
      </c>
      <c r="G10603" s="68" t="s">
        <v>77</v>
      </c>
      <c r="H10603" s="68" t="s">
        <v>273</v>
      </c>
      <c r="I10603" s="68" t="s">
        <v>647</v>
      </c>
      <c r="J10603" s="65">
        <v>5</v>
      </c>
      <c r="L10603" s="65">
        <v>423</v>
      </c>
      <c r="M10603" s="65" t="s">
        <v>381</v>
      </c>
    </row>
    <row r="10604" spans="1:13" ht="12.75" customHeight="1">
      <c r="A10604" s="65" t="str">
        <f>IF(ROW()=1,"KEY",IF(ISNA(VLOOKUP(B10604,車名対応マスタ!B:D,3,FALSE)),"",IF(VLOOKUP(B10604,車名対応マスタ!B:D,3,FALSE)="","",$D10604&amp;" "&amp;IF($G10604="9","J","O")&amp;" "&amp;$I10604&amp;" "&amp;IF($I10604&lt;=TEXT(★完成資料!$A$1,"yyyymm"),TEXT(★完成資料!$A$1,"yyyymm"),"999999")&amp; " " &amp; LEFT(F10604 &amp; "          ",10))))</f>
        <v xml:space="preserve">T O 202206 yyyy00 EV        </v>
      </c>
      <c r="B10604" s="68" t="s">
        <v>627</v>
      </c>
      <c r="C10604" s="68" t="s">
        <v>628</v>
      </c>
      <c r="D10604" s="68" t="s">
        <v>287</v>
      </c>
      <c r="E10604" s="68" t="s">
        <v>531</v>
      </c>
      <c r="F10604" s="68" t="s">
        <v>230</v>
      </c>
      <c r="G10604" s="68" t="s">
        <v>77</v>
      </c>
      <c r="H10604" s="68" t="s">
        <v>273</v>
      </c>
      <c r="I10604" s="68" t="s">
        <v>652</v>
      </c>
      <c r="J10604" s="65">
        <v>8</v>
      </c>
      <c r="L10604" s="65">
        <v>423</v>
      </c>
      <c r="M10604" s="65" t="s">
        <v>381</v>
      </c>
    </row>
    <row r="10605" spans="1:13" ht="12.75" customHeight="1">
      <c r="A10605" s="65" t="str">
        <f>IF(ROW()=1,"KEY",IF(ISNA(VLOOKUP(B10605,車名対応マスタ!B:D,3,FALSE)),"",IF(VLOOKUP(B10605,車名対応マスタ!B:D,3,FALSE)="","",$D10605&amp;" "&amp;IF($G10605="9","J","O")&amp;" "&amp;$I10605&amp;" "&amp;IF($I10605&lt;=TEXT(★完成資料!$A$1,"yyyymm"),TEXT(★完成資料!$A$1,"yyyymm"),"999999")&amp; " " &amp; LEFT(F10605 &amp; "          ",10))))</f>
        <v xml:space="preserve">T O 202207 yyyy00 EV        </v>
      </c>
      <c r="B10605" s="68" t="s">
        <v>627</v>
      </c>
      <c r="C10605" s="68" t="s">
        <v>628</v>
      </c>
      <c r="D10605" s="68" t="s">
        <v>287</v>
      </c>
      <c r="E10605" s="68" t="s">
        <v>531</v>
      </c>
      <c r="F10605" s="68" t="s">
        <v>230</v>
      </c>
      <c r="G10605" s="68" t="s">
        <v>77</v>
      </c>
      <c r="H10605" s="68" t="s">
        <v>273</v>
      </c>
      <c r="I10605" s="68" t="s">
        <v>655</v>
      </c>
      <c r="J10605" s="65">
        <v>6</v>
      </c>
      <c r="L10605" s="65">
        <v>423</v>
      </c>
      <c r="M10605" s="65" t="s">
        <v>381</v>
      </c>
    </row>
    <row r="10606" spans="1:13" ht="12.75" customHeight="1">
      <c r="A10606" s="65" t="str">
        <f>IF(ROW()=1,"KEY",IF(ISNA(VLOOKUP(B10606,車名対応マスタ!B:D,3,FALSE)),"",IF(VLOOKUP(B10606,車名対応マスタ!B:D,3,FALSE)="","",$D10606&amp;" "&amp;IF($G10606="9","J","O")&amp;" "&amp;$I10606&amp;" "&amp;IF($I10606&lt;=TEXT(★完成資料!$A$1,"yyyymm"),TEXT(★完成資料!$A$1,"yyyymm"),"999999")&amp; " " &amp; LEFT(F10606 &amp; "          ",10))))</f>
        <v xml:space="preserve">T O 202208 yyyy00 EV        </v>
      </c>
      <c r="B10606" s="68" t="s">
        <v>627</v>
      </c>
      <c r="C10606" s="68" t="s">
        <v>628</v>
      </c>
      <c r="D10606" s="68" t="s">
        <v>287</v>
      </c>
      <c r="E10606" s="68" t="s">
        <v>531</v>
      </c>
      <c r="F10606" s="68" t="s">
        <v>230</v>
      </c>
      <c r="G10606" s="68" t="s">
        <v>77</v>
      </c>
      <c r="H10606" s="68" t="s">
        <v>273</v>
      </c>
      <c r="I10606" s="68" t="s">
        <v>656</v>
      </c>
      <c r="J10606" s="65">
        <v>6</v>
      </c>
      <c r="L10606" s="65">
        <v>423</v>
      </c>
      <c r="M10606" s="65" t="s">
        <v>381</v>
      </c>
    </row>
    <row r="10607" spans="1:13" ht="12.75" customHeight="1">
      <c r="A10607" s="65" t="str">
        <f>IF(ROW()=1,"KEY",IF(ISNA(VLOOKUP(B10607,車名対応マスタ!B:D,3,FALSE)),"",IF(VLOOKUP(B10607,車名対応マスタ!B:D,3,FALSE)="","",$D10607&amp;" "&amp;IF($G10607="9","J","O")&amp;" "&amp;$I10607&amp;" "&amp;IF($I10607&lt;=TEXT(★完成資料!$A$1,"yyyymm"),TEXT(★完成資料!$A$1,"yyyymm"),"999999")&amp; " " &amp; LEFT(F10607 &amp; "          ",10))))</f>
        <v xml:space="preserve">T O 202209 yyyy00 EV        </v>
      </c>
      <c r="B10607" s="68" t="s">
        <v>627</v>
      </c>
      <c r="C10607" s="68" t="s">
        <v>628</v>
      </c>
      <c r="D10607" s="68" t="s">
        <v>287</v>
      </c>
      <c r="E10607" s="68" t="s">
        <v>531</v>
      </c>
      <c r="F10607" s="68" t="s">
        <v>230</v>
      </c>
      <c r="G10607" s="68" t="s">
        <v>77</v>
      </c>
      <c r="H10607" s="68" t="s">
        <v>273</v>
      </c>
      <c r="I10607" s="68" t="s">
        <v>657</v>
      </c>
      <c r="J10607" s="65">
        <v>2</v>
      </c>
      <c r="K10607" s="65">
        <v>0</v>
      </c>
      <c r="L10607" s="65">
        <v>423</v>
      </c>
      <c r="M10607" s="65" t="s">
        <v>381</v>
      </c>
    </row>
    <row r="10608" spans="1:13" ht="12.75" customHeight="1">
      <c r="A10608" s="65" t="str">
        <f>IF(ROW()=1,"KEY",IF(ISNA(VLOOKUP(B10608,車名対応マスタ!B:D,3,FALSE)),"",IF(VLOOKUP(B10608,車名対応マスタ!B:D,3,FALSE)="","",$D10608&amp;" "&amp;IF($G10608="9","J","O")&amp;" "&amp;$I10608&amp;" "&amp;IF($I10608&lt;=TEXT(★完成資料!$A$1,"yyyymm"),TEXT(★完成資料!$A$1,"yyyymm"),"999999")&amp; " " &amp; LEFT(F10608 &amp; "          ",10))))</f>
        <v xml:space="preserve">T O 202210 yyyy00 EV        </v>
      </c>
      <c r="B10608" s="68" t="s">
        <v>627</v>
      </c>
      <c r="C10608" s="68" t="s">
        <v>628</v>
      </c>
      <c r="D10608" s="68" t="s">
        <v>287</v>
      </c>
      <c r="E10608" s="68" t="s">
        <v>531</v>
      </c>
      <c r="F10608" s="68" t="s">
        <v>230</v>
      </c>
      <c r="G10608" s="68" t="s">
        <v>77</v>
      </c>
      <c r="H10608" s="68" t="s">
        <v>273</v>
      </c>
      <c r="I10608" s="68" t="s">
        <v>663</v>
      </c>
      <c r="J10608" s="65">
        <v>4</v>
      </c>
      <c r="L10608" s="65">
        <v>423</v>
      </c>
      <c r="M10608" s="65" t="s">
        <v>381</v>
      </c>
    </row>
    <row r="10609" spans="1:13" ht="12.75" customHeight="1">
      <c r="A10609" s="65" t="str">
        <f>IF(ROW()=1,"KEY",IF(ISNA(VLOOKUP(B10609,車名対応マスタ!B:D,3,FALSE)),"",IF(VLOOKUP(B10609,車名対応マスタ!B:D,3,FALSE)="","",$D10609&amp;" "&amp;IF($G10609="9","J","O")&amp;" "&amp;$I10609&amp;" "&amp;IF($I10609&lt;=TEXT(★完成資料!$A$1,"yyyymm"),TEXT(★完成資料!$A$1,"yyyymm"),"999999")&amp; " " &amp; LEFT(F10609 &amp; "          ",10))))</f>
        <v xml:space="preserve">T O 202208 yyyy00 EV        </v>
      </c>
      <c r="B10609" s="68" t="s">
        <v>627</v>
      </c>
      <c r="C10609" s="68" t="s">
        <v>628</v>
      </c>
      <c r="D10609" s="68" t="s">
        <v>287</v>
      </c>
      <c r="E10609" s="68" t="s">
        <v>531</v>
      </c>
      <c r="F10609" s="68" t="s">
        <v>230</v>
      </c>
      <c r="G10609" s="68" t="s">
        <v>77</v>
      </c>
      <c r="H10609" s="68" t="s">
        <v>273</v>
      </c>
      <c r="I10609" s="68" t="s">
        <v>656</v>
      </c>
      <c r="J10609" s="65">
        <v>1</v>
      </c>
      <c r="L10609" s="65">
        <v>413</v>
      </c>
      <c r="M10609" s="65" t="s">
        <v>500</v>
      </c>
    </row>
    <row r="10610" spans="1:13" ht="12.75" customHeight="1">
      <c r="A10610" s="65" t="str">
        <f>IF(ROW()=1,"KEY",IF(ISNA(VLOOKUP(B10610,車名対応マスタ!B:D,3,FALSE)),"",IF(VLOOKUP(B10610,車名対応マスタ!B:D,3,FALSE)="","",$D10610&amp;" "&amp;IF($G10610="9","J","O")&amp;" "&amp;$I10610&amp;" "&amp;IF($I10610&lt;=TEXT(★完成資料!$A$1,"yyyymm"),TEXT(★完成資料!$A$1,"yyyymm"),"999999")&amp; " " &amp; LEFT(F10610 &amp; "          ",10))))</f>
        <v xml:space="preserve">T O 202209 yyyy00 EV        </v>
      </c>
      <c r="B10610" s="68" t="s">
        <v>627</v>
      </c>
      <c r="C10610" s="68" t="s">
        <v>628</v>
      </c>
      <c r="D10610" s="68" t="s">
        <v>287</v>
      </c>
      <c r="E10610" s="68" t="s">
        <v>531</v>
      </c>
      <c r="F10610" s="68" t="s">
        <v>230</v>
      </c>
      <c r="G10610" s="68" t="s">
        <v>77</v>
      </c>
      <c r="H10610" s="68" t="s">
        <v>273</v>
      </c>
      <c r="I10610" s="68" t="s">
        <v>657</v>
      </c>
      <c r="J10610" s="65">
        <v>2</v>
      </c>
      <c r="L10610" s="65">
        <v>413</v>
      </c>
      <c r="M10610" s="65" t="s">
        <v>500</v>
      </c>
    </row>
    <row r="10611" spans="1:13" ht="12.75" customHeight="1">
      <c r="A10611" s="65" t="str">
        <f>IF(ROW()=1,"KEY",IF(ISNA(VLOOKUP(B10611,車名対応マスタ!B:D,3,FALSE)),"",IF(VLOOKUP(B10611,車名対応マスタ!B:D,3,FALSE)="","",$D10611&amp;" "&amp;IF($G10611="9","J","O")&amp;" "&amp;$I10611&amp;" "&amp;IF($I10611&lt;=TEXT(★完成資料!$A$1,"yyyymm"),TEXT(★完成資料!$A$1,"yyyymm"),"999999")&amp; " " &amp; LEFT(F10611 &amp; "          ",10))))</f>
        <v xml:space="preserve">T O 202210 yyyy00 EV        </v>
      </c>
      <c r="B10611" s="68" t="s">
        <v>627</v>
      </c>
      <c r="C10611" s="68" t="s">
        <v>628</v>
      </c>
      <c r="D10611" s="68" t="s">
        <v>287</v>
      </c>
      <c r="E10611" s="68" t="s">
        <v>531</v>
      </c>
      <c r="F10611" s="68" t="s">
        <v>230</v>
      </c>
      <c r="G10611" s="68" t="s">
        <v>77</v>
      </c>
      <c r="H10611" s="68" t="s">
        <v>273</v>
      </c>
      <c r="I10611" s="68" t="s">
        <v>663</v>
      </c>
      <c r="J10611" s="65">
        <v>6</v>
      </c>
      <c r="L10611" s="65">
        <v>413</v>
      </c>
      <c r="M10611" s="65" t="s">
        <v>500</v>
      </c>
    </row>
    <row r="10612" spans="1:13" ht="12.75" customHeight="1">
      <c r="A10612" s="65" t="str">
        <f>IF(ROW()=1,"KEY",IF(ISNA(VLOOKUP(B10612,車名対応マスタ!B:D,3,FALSE)),"",IF(VLOOKUP(B10612,車名対応マスタ!B:D,3,FALSE)="","",$D10612&amp;" "&amp;IF($G10612="9","J","O")&amp;" "&amp;$I10612&amp;" "&amp;IF($I10612&lt;=TEXT(★完成資料!$A$1,"yyyymm"),TEXT(★完成資料!$A$1,"yyyymm"),"999999")&amp; " " &amp; LEFT(F10612 &amp; "          ",10))))</f>
        <v xml:space="preserve">T O 202210 yyyy00 EV        </v>
      </c>
      <c r="B10612" s="68" t="s">
        <v>627</v>
      </c>
      <c r="C10612" s="68" t="s">
        <v>628</v>
      </c>
      <c r="D10612" s="68" t="s">
        <v>287</v>
      </c>
      <c r="E10612" s="68" t="s">
        <v>531</v>
      </c>
      <c r="F10612" s="68" t="s">
        <v>230</v>
      </c>
      <c r="G10612" s="68" t="s">
        <v>77</v>
      </c>
      <c r="H10612" s="68" t="s">
        <v>273</v>
      </c>
      <c r="I10612" s="68" t="s">
        <v>663</v>
      </c>
      <c r="J10612" s="65">
        <v>2</v>
      </c>
      <c r="L10612" s="65">
        <v>440</v>
      </c>
      <c r="M10612" s="65" t="s">
        <v>501</v>
      </c>
    </row>
    <row r="10613" spans="1:13" ht="12.75" customHeight="1">
      <c r="A10613" s="65" t="str">
        <f>IF(ROW()=1,"KEY",IF(ISNA(VLOOKUP(B10613,車名対応マスタ!B:D,3,FALSE)),"",IF(VLOOKUP(B10613,車名対応マスタ!B:D,3,FALSE)="","",$D10613&amp;" "&amp;IF($G10613="9","J","O")&amp;" "&amp;$I10613&amp;" "&amp;IF($I10613&lt;=TEXT(★完成資料!$A$1,"yyyymm"),TEXT(★完成資料!$A$1,"yyyymm"),"999999")&amp; " " &amp; LEFT(F10613 &amp; "          ",10))))</f>
        <v xml:space="preserve">T O 202206 yyyy00 EV        </v>
      </c>
      <c r="B10613" s="68" t="s">
        <v>627</v>
      </c>
      <c r="C10613" s="68" t="s">
        <v>628</v>
      </c>
      <c r="D10613" s="68" t="s">
        <v>287</v>
      </c>
      <c r="E10613" s="68" t="s">
        <v>531</v>
      </c>
      <c r="F10613" s="68" t="s">
        <v>230</v>
      </c>
      <c r="G10613" s="68" t="s">
        <v>77</v>
      </c>
      <c r="H10613" s="68" t="s">
        <v>273</v>
      </c>
      <c r="I10613" s="68" t="s">
        <v>652</v>
      </c>
      <c r="J10613" s="65">
        <v>1</v>
      </c>
      <c r="L10613" s="65">
        <v>432</v>
      </c>
      <c r="M10613" s="65" t="s">
        <v>424</v>
      </c>
    </row>
    <row r="10614" spans="1:13" ht="12.75" customHeight="1">
      <c r="A10614" s="65" t="str">
        <f>IF(ROW()=1,"KEY",IF(ISNA(VLOOKUP(B10614,車名対応マスタ!B:D,3,FALSE)),"",IF(VLOOKUP(B10614,車名対応マスタ!B:D,3,FALSE)="","",$D10614&amp;" "&amp;IF($G10614="9","J","O")&amp;" "&amp;$I10614&amp;" "&amp;IF($I10614&lt;=TEXT(★完成資料!$A$1,"yyyymm"),TEXT(★完成資料!$A$1,"yyyymm"),"999999")&amp; " " &amp; LEFT(F10614 &amp; "          ",10))))</f>
        <v xml:space="preserve">T O 202207 yyyy00 EV        </v>
      </c>
      <c r="B10614" s="68" t="s">
        <v>627</v>
      </c>
      <c r="C10614" s="68" t="s">
        <v>628</v>
      </c>
      <c r="D10614" s="68" t="s">
        <v>287</v>
      </c>
      <c r="E10614" s="68" t="s">
        <v>531</v>
      </c>
      <c r="F10614" s="68" t="s">
        <v>230</v>
      </c>
      <c r="G10614" s="68" t="s">
        <v>77</v>
      </c>
      <c r="H10614" s="68" t="s">
        <v>273</v>
      </c>
      <c r="I10614" s="68" t="s">
        <v>655</v>
      </c>
      <c r="J10614" s="65">
        <v>1</v>
      </c>
      <c r="L10614" s="65">
        <v>432</v>
      </c>
      <c r="M10614" s="65" t="s">
        <v>424</v>
      </c>
    </row>
    <row r="10615" spans="1:13" ht="12.75" customHeight="1">
      <c r="A10615" s="65" t="str">
        <f>IF(ROW()=1,"KEY",IF(ISNA(VLOOKUP(B10615,車名対応マスタ!B:D,3,FALSE)),"",IF(VLOOKUP(B10615,車名対応マスタ!B:D,3,FALSE)="","",$D10615&amp;" "&amp;IF($G10615="9","J","O")&amp;" "&amp;$I10615&amp;" "&amp;IF($I10615&lt;=TEXT(★完成資料!$A$1,"yyyymm"),TEXT(★完成資料!$A$1,"yyyymm"),"999999")&amp; " " &amp; LEFT(F10615 &amp; "          ",10))))</f>
        <v xml:space="preserve">T J 202201 yyyy00 HV        </v>
      </c>
      <c r="B10615" s="68" t="s">
        <v>343</v>
      </c>
      <c r="C10615" s="68" t="s">
        <v>443</v>
      </c>
      <c r="D10615" s="68" t="s">
        <v>287</v>
      </c>
      <c r="E10615" s="68" t="s">
        <v>359</v>
      </c>
      <c r="F10615" s="68" t="s">
        <v>360</v>
      </c>
      <c r="G10615" s="68" t="s">
        <v>82</v>
      </c>
      <c r="H10615" s="68" t="s">
        <v>403</v>
      </c>
      <c r="I10615" s="68" t="s">
        <v>639</v>
      </c>
      <c r="J10615" s="65">
        <v>628</v>
      </c>
      <c r="K10615" s="65">
        <v>647</v>
      </c>
      <c r="L10615" s="65">
        <v>930</v>
      </c>
      <c r="M10615" s="65" t="s">
        <v>249</v>
      </c>
    </row>
    <row r="10616" spans="1:13" ht="12.75" customHeight="1">
      <c r="A10616" s="65" t="str">
        <f>IF(ROW()=1,"KEY",IF(ISNA(VLOOKUP(B10616,車名対応マスタ!B:D,3,FALSE)),"",IF(VLOOKUP(B10616,車名対応マスタ!B:D,3,FALSE)="","",$D10616&amp;" "&amp;IF($G10616="9","J","O")&amp;" "&amp;$I10616&amp;" "&amp;IF($I10616&lt;=TEXT(★完成資料!$A$1,"yyyymm"),TEXT(★完成資料!$A$1,"yyyymm"),"999999")&amp; " " &amp; LEFT(F10616 &amp; "          ",10))))</f>
        <v xml:space="preserve">T J 202202 yyyy00 HV        </v>
      </c>
      <c r="B10616" s="68" t="s">
        <v>343</v>
      </c>
      <c r="C10616" s="68" t="s">
        <v>443</v>
      </c>
      <c r="D10616" s="68" t="s">
        <v>287</v>
      </c>
      <c r="E10616" s="68" t="s">
        <v>359</v>
      </c>
      <c r="F10616" s="68" t="s">
        <v>360</v>
      </c>
      <c r="G10616" s="68" t="s">
        <v>82</v>
      </c>
      <c r="H10616" s="68" t="s">
        <v>403</v>
      </c>
      <c r="I10616" s="68" t="s">
        <v>640</v>
      </c>
      <c r="J10616" s="65">
        <v>634</v>
      </c>
      <c r="K10616" s="65">
        <v>599</v>
      </c>
      <c r="L10616" s="65">
        <v>930</v>
      </c>
      <c r="M10616" s="65" t="s">
        <v>249</v>
      </c>
    </row>
    <row r="10617" spans="1:13" ht="12.75" customHeight="1">
      <c r="A10617" s="65" t="str">
        <f>IF(ROW()=1,"KEY",IF(ISNA(VLOOKUP(B10617,車名対応マスタ!B:D,3,FALSE)),"",IF(VLOOKUP(B10617,車名対応マスタ!B:D,3,FALSE)="","",$D10617&amp;" "&amp;IF($G10617="9","J","O")&amp;" "&amp;$I10617&amp;" "&amp;IF($I10617&lt;=TEXT(★完成資料!$A$1,"yyyymm"),TEXT(★完成資料!$A$1,"yyyymm"),"999999")&amp; " " &amp; LEFT(F10617 &amp; "          ",10))))</f>
        <v xml:space="preserve">T J 202203 yyyy00 HV        </v>
      </c>
      <c r="B10617" s="68" t="s">
        <v>343</v>
      </c>
      <c r="C10617" s="68" t="s">
        <v>443</v>
      </c>
      <c r="D10617" s="68" t="s">
        <v>287</v>
      </c>
      <c r="E10617" s="68" t="s">
        <v>359</v>
      </c>
      <c r="F10617" s="68" t="s">
        <v>360</v>
      </c>
      <c r="G10617" s="68" t="s">
        <v>82</v>
      </c>
      <c r="H10617" s="68" t="s">
        <v>403</v>
      </c>
      <c r="I10617" s="68" t="s">
        <v>641</v>
      </c>
      <c r="J10617" s="65">
        <v>1042</v>
      </c>
      <c r="K10617" s="65">
        <v>764</v>
      </c>
      <c r="L10617" s="65">
        <v>930</v>
      </c>
      <c r="M10617" s="65" t="s">
        <v>249</v>
      </c>
    </row>
    <row r="10618" spans="1:13" ht="12.75" customHeight="1">
      <c r="A10618" s="65" t="str">
        <f>IF(ROW()=1,"KEY",IF(ISNA(VLOOKUP(B10618,車名対応マスタ!B:D,3,FALSE)),"",IF(VLOOKUP(B10618,車名対応マスタ!B:D,3,FALSE)="","",$D10618&amp;" "&amp;IF($G10618="9","J","O")&amp;" "&amp;$I10618&amp;" "&amp;IF($I10618&lt;=TEXT(★完成資料!$A$1,"yyyymm"),TEXT(★完成資料!$A$1,"yyyymm"),"999999")&amp; " " &amp; LEFT(F10618 &amp; "          ",10))))</f>
        <v xml:space="preserve">T J 202204 yyyy00 HV        </v>
      </c>
      <c r="B10618" s="68" t="s">
        <v>343</v>
      </c>
      <c r="C10618" s="68" t="s">
        <v>443</v>
      </c>
      <c r="D10618" s="68" t="s">
        <v>287</v>
      </c>
      <c r="E10618" s="68" t="s">
        <v>359</v>
      </c>
      <c r="F10618" s="68" t="s">
        <v>360</v>
      </c>
      <c r="G10618" s="68" t="s">
        <v>82</v>
      </c>
      <c r="H10618" s="68" t="s">
        <v>403</v>
      </c>
      <c r="I10618" s="68" t="s">
        <v>642</v>
      </c>
      <c r="J10618" s="65">
        <v>776</v>
      </c>
      <c r="K10618" s="65">
        <v>494</v>
      </c>
      <c r="L10618" s="65">
        <v>930</v>
      </c>
      <c r="M10618" s="65" t="s">
        <v>249</v>
      </c>
    </row>
    <row r="10619" spans="1:13" ht="12.75" customHeight="1">
      <c r="A10619" s="65" t="str">
        <f>IF(ROW()=1,"KEY",IF(ISNA(VLOOKUP(B10619,車名対応マスタ!B:D,3,FALSE)),"",IF(VLOOKUP(B10619,車名対応マスタ!B:D,3,FALSE)="","",$D10619&amp;" "&amp;IF($G10619="9","J","O")&amp;" "&amp;$I10619&amp;" "&amp;IF($I10619&lt;=TEXT(★完成資料!$A$1,"yyyymm"),TEXT(★完成資料!$A$1,"yyyymm"),"999999")&amp; " " &amp; LEFT(F10619 &amp; "          ",10))))</f>
        <v xml:space="preserve">T J 202205 yyyy00 HV        </v>
      </c>
      <c r="B10619" s="68" t="s">
        <v>343</v>
      </c>
      <c r="C10619" s="68" t="s">
        <v>443</v>
      </c>
      <c r="D10619" s="68" t="s">
        <v>287</v>
      </c>
      <c r="E10619" s="68" t="s">
        <v>359</v>
      </c>
      <c r="F10619" s="68" t="s">
        <v>360</v>
      </c>
      <c r="G10619" s="68" t="s">
        <v>82</v>
      </c>
      <c r="H10619" s="68" t="s">
        <v>403</v>
      </c>
      <c r="I10619" s="68" t="s">
        <v>647</v>
      </c>
      <c r="J10619" s="65">
        <v>843</v>
      </c>
      <c r="K10619" s="65">
        <v>555</v>
      </c>
      <c r="L10619" s="65">
        <v>930</v>
      </c>
      <c r="M10619" s="65" t="s">
        <v>249</v>
      </c>
    </row>
    <row r="10620" spans="1:13" ht="12.75" customHeight="1">
      <c r="A10620" s="65" t="str">
        <f>IF(ROW()=1,"KEY",IF(ISNA(VLOOKUP(B10620,車名対応マスタ!B:D,3,FALSE)),"",IF(VLOOKUP(B10620,車名対応マスタ!B:D,3,FALSE)="","",$D10620&amp;" "&amp;IF($G10620="9","J","O")&amp;" "&amp;$I10620&amp;" "&amp;IF($I10620&lt;=TEXT(★完成資料!$A$1,"yyyymm"),TEXT(★完成資料!$A$1,"yyyymm"),"999999")&amp; " " &amp; LEFT(F10620 &amp; "          ",10))))</f>
        <v xml:space="preserve">T J 202206 yyyy00 HV        </v>
      </c>
      <c r="B10620" s="68" t="s">
        <v>343</v>
      </c>
      <c r="C10620" s="68" t="s">
        <v>443</v>
      </c>
      <c r="D10620" s="68" t="s">
        <v>287</v>
      </c>
      <c r="E10620" s="68" t="s">
        <v>359</v>
      </c>
      <c r="F10620" s="68" t="s">
        <v>360</v>
      </c>
      <c r="G10620" s="68" t="s">
        <v>82</v>
      </c>
      <c r="H10620" s="68" t="s">
        <v>403</v>
      </c>
      <c r="I10620" s="68" t="s">
        <v>652</v>
      </c>
      <c r="J10620" s="65">
        <v>1018</v>
      </c>
      <c r="K10620" s="65">
        <v>820</v>
      </c>
      <c r="L10620" s="65">
        <v>930</v>
      </c>
      <c r="M10620" s="65" t="s">
        <v>249</v>
      </c>
    </row>
    <row r="10621" spans="1:13" ht="12.75" customHeight="1">
      <c r="A10621" s="65" t="str">
        <f>IF(ROW()=1,"KEY",IF(ISNA(VLOOKUP(B10621,車名対応マスタ!B:D,3,FALSE)),"",IF(VLOOKUP(B10621,車名対応マスタ!B:D,3,FALSE)="","",$D10621&amp;" "&amp;IF($G10621="9","J","O")&amp;" "&amp;$I10621&amp;" "&amp;IF($I10621&lt;=TEXT(★完成資料!$A$1,"yyyymm"),TEXT(★完成資料!$A$1,"yyyymm"),"999999")&amp; " " &amp; LEFT(F10621 &amp; "          ",10))))</f>
        <v xml:space="preserve">T J 202207 yyyy00 HV        </v>
      </c>
      <c r="B10621" s="68" t="s">
        <v>343</v>
      </c>
      <c r="C10621" s="68" t="s">
        <v>443</v>
      </c>
      <c r="D10621" s="68" t="s">
        <v>287</v>
      </c>
      <c r="E10621" s="68" t="s">
        <v>359</v>
      </c>
      <c r="F10621" s="68" t="s">
        <v>360</v>
      </c>
      <c r="G10621" s="68" t="s">
        <v>82</v>
      </c>
      <c r="H10621" s="68" t="s">
        <v>403</v>
      </c>
      <c r="I10621" s="68" t="s">
        <v>655</v>
      </c>
      <c r="J10621" s="65">
        <v>796</v>
      </c>
      <c r="K10621" s="65">
        <v>849</v>
      </c>
      <c r="L10621" s="65">
        <v>930</v>
      </c>
      <c r="M10621" s="65" t="s">
        <v>249</v>
      </c>
    </row>
    <row r="10622" spans="1:13" ht="12.75" customHeight="1">
      <c r="A10622" s="65" t="str">
        <f>IF(ROW()=1,"KEY",IF(ISNA(VLOOKUP(B10622,車名対応マスタ!B:D,3,FALSE)),"",IF(VLOOKUP(B10622,車名対応マスタ!B:D,3,FALSE)="","",$D10622&amp;" "&amp;IF($G10622="9","J","O")&amp;" "&amp;$I10622&amp;" "&amp;IF($I10622&lt;=TEXT(★完成資料!$A$1,"yyyymm"),TEXT(★完成資料!$A$1,"yyyymm"),"999999")&amp; " " &amp; LEFT(F10622 &amp; "          ",10))))</f>
        <v xml:space="preserve">T J 202208 yyyy00 HV        </v>
      </c>
      <c r="B10622" s="68" t="s">
        <v>343</v>
      </c>
      <c r="C10622" s="68" t="s">
        <v>443</v>
      </c>
      <c r="D10622" s="68" t="s">
        <v>287</v>
      </c>
      <c r="E10622" s="68" t="s">
        <v>359</v>
      </c>
      <c r="F10622" s="68" t="s">
        <v>360</v>
      </c>
      <c r="G10622" s="68" t="s">
        <v>82</v>
      </c>
      <c r="H10622" s="68" t="s">
        <v>403</v>
      </c>
      <c r="I10622" s="68" t="s">
        <v>656</v>
      </c>
      <c r="J10622" s="65">
        <v>573</v>
      </c>
      <c r="K10622" s="65">
        <v>693</v>
      </c>
      <c r="L10622" s="65">
        <v>930</v>
      </c>
      <c r="M10622" s="65" t="s">
        <v>249</v>
      </c>
    </row>
    <row r="10623" spans="1:13" ht="12.75" customHeight="1">
      <c r="A10623" s="65" t="str">
        <f>IF(ROW()=1,"KEY",IF(ISNA(VLOOKUP(B10623,車名対応マスタ!B:D,3,FALSE)),"",IF(VLOOKUP(B10623,車名対応マスタ!B:D,3,FALSE)="","",$D10623&amp;" "&amp;IF($G10623="9","J","O")&amp;" "&amp;$I10623&amp;" "&amp;IF($I10623&lt;=TEXT(★完成資料!$A$1,"yyyymm"),TEXT(★完成資料!$A$1,"yyyymm"),"999999")&amp; " " &amp; LEFT(F10623 &amp; "          ",10))))</f>
        <v xml:space="preserve">T J 202209 yyyy00 HV        </v>
      </c>
      <c r="B10623" s="68" t="s">
        <v>343</v>
      </c>
      <c r="C10623" s="68" t="s">
        <v>443</v>
      </c>
      <c r="D10623" s="68" t="s">
        <v>287</v>
      </c>
      <c r="E10623" s="68" t="s">
        <v>359</v>
      </c>
      <c r="F10623" s="68" t="s">
        <v>360</v>
      </c>
      <c r="G10623" s="68" t="s">
        <v>82</v>
      </c>
      <c r="H10623" s="68" t="s">
        <v>403</v>
      </c>
      <c r="I10623" s="68" t="s">
        <v>657</v>
      </c>
      <c r="J10623" s="65">
        <v>627</v>
      </c>
      <c r="K10623" s="65">
        <v>683</v>
      </c>
      <c r="L10623" s="65">
        <v>930</v>
      </c>
      <c r="M10623" s="65" t="s">
        <v>249</v>
      </c>
    </row>
    <row r="10624" spans="1:13" ht="12.75" customHeight="1">
      <c r="A10624" s="65" t="str">
        <f>IF(ROW()=1,"KEY",IF(ISNA(VLOOKUP(B10624,車名対応マスタ!B:D,3,FALSE)),"",IF(VLOOKUP(B10624,車名対応マスタ!B:D,3,FALSE)="","",$D10624&amp;" "&amp;IF($G10624="9","J","O")&amp;" "&amp;$I10624&amp;" "&amp;IF($I10624&lt;=TEXT(★完成資料!$A$1,"yyyymm"),TEXT(★完成資料!$A$1,"yyyymm"),"999999")&amp; " " &amp; LEFT(F10624 &amp; "          ",10))))</f>
        <v xml:space="preserve">T J 202210 yyyy00 HV        </v>
      </c>
      <c r="B10624" s="68" t="s">
        <v>343</v>
      </c>
      <c r="C10624" s="68" t="s">
        <v>443</v>
      </c>
      <c r="D10624" s="68" t="s">
        <v>287</v>
      </c>
      <c r="E10624" s="68" t="s">
        <v>359</v>
      </c>
      <c r="F10624" s="68" t="s">
        <v>360</v>
      </c>
      <c r="G10624" s="68" t="s">
        <v>82</v>
      </c>
      <c r="H10624" s="68" t="s">
        <v>403</v>
      </c>
      <c r="I10624" s="68" t="s">
        <v>663</v>
      </c>
      <c r="J10624" s="65">
        <v>577</v>
      </c>
      <c r="K10624" s="65">
        <v>565</v>
      </c>
      <c r="L10624" s="65">
        <v>930</v>
      </c>
      <c r="M10624" s="65" t="s">
        <v>249</v>
      </c>
    </row>
    <row r="10625" spans="1:13" ht="12.75" customHeight="1">
      <c r="A10625" s="65" t="str">
        <f>IF(ROW()=1,"KEY",IF(ISNA(VLOOKUP(B10625,車名対応マスタ!B:D,3,FALSE)),"",IF(VLOOKUP(B10625,車名対応マスタ!B:D,3,FALSE)="","",$D10625&amp;" "&amp;IF($G10625="9","J","O")&amp;" "&amp;$I10625&amp;" "&amp;IF($I10625&lt;=TEXT(★完成資料!$A$1,"yyyymm"),TEXT(★完成資料!$A$1,"yyyymm"),"999999")&amp; " " &amp; LEFT(F10625 &amp; "          ",10))))</f>
        <v xml:space="preserve">T J 202201 yyyy00 HV        </v>
      </c>
      <c r="B10625" s="68" t="s">
        <v>487</v>
      </c>
      <c r="C10625" s="68" t="s">
        <v>444</v>
      </c>
      <c r="D10625" s="68" t="s">
        <v>287</v>
      </c>
      <c r="E10625" s="68" t="s">
        <v>531</v>
      </c>
      <c r="F10625" s="68" t="s">
        <v>360</v>
      </c>
      <c r="G10625" s="68" t="s">
        <v>82</v>
      </c>
      <c r="H10625" s="68" t="s">
        <v>403</v>
      </c>
      <c r="I10625" s="68" t="s">
        <v>639</v>
      </c>
      <c r="J10625" s="65">
        <v>1112</v>
      </c>
      <c r="K10625" s="65">
        <v>830</v>
      </c>
      <c r="L10625" s="65">
        <v>930</v>
      </c>
      <c r="M10625" s="65" t="s">
        <v>249</v>
      </c>
    </row>
    <row r="10626" spans="1:13" ht="12.75" customHeight="1">
      <c r="A10626" s="65" t="str">
        <f>IF(ROW()=1,"KEY",IF(ISNA(VLOOKUP(B10626,車名対応マスタ!B:D,3,FALSE)),"",IF(VLOOKUP(B10626,車名対応マスタ!B:D,3,FALSE)="","",$D10626&amp;" "&amp;IF($G10626="9","J","O")&amp;" "&amp;$I10626&amp;" "&amp;IF($I10626&lt;=TEXT(★完成資料!$A$1,"yyyymm"),TEXT(★完成資料!$A$1,"yyyymm"),"999999")&amp; " " &amp; LEFT(F10626 &amp; "          ",10))))</f>
        <v xml:space="preserve">T J 202202 yyyy00 HV        </v>
      </c>
      <c r="B10626" s="68" t="s">
        <v>487</v>
      </c>
      <c r="C10626" s="68" t="s">
        <v>444</v>
      </c>
      <c r="D10626" s="68" t="s">
        <v>287</v>
      </c>
      <c r="E10626" s="68" t="s">
        <v>531</v>
      </c>
      <c r="F10626" s="68" t="s">
        <v>360</v>
      </c>
      <c r="G10626" s="68" t="s">
        <v>82</v>
      </c>
      <c r="H10626" s="68" t="s">
        <v>403</v>
      </c>
      <c r="I10626" s="68" t="s">
        <v>640</v>
      </c>
      <c r="J10626" s="65">
        <v>1437</v>
      </c>
      <c r="K10626" s="65">
        <v>952</v>
      </c>
      <c r="L10626" s="65">
        <v>930</v>
      </c>
      <c r="M10626" s="65" t="s">
        <v>249</v>
      </c>
    </row>
    <row r="10627" spans="1:13" ht="12.75" customHeight="1">
      <c r="A10627" s="65" t="str">
        <f>IF(ROW()=1,"KEY",IF(ISNA(VLOOKUP(B10627,車名対応マスタ!B:D,3,FALSE)),"",IF(VLOOKUP(B10627,車名対応マスタ!B:D,3,FALSE)="","",$D10627&amp;" "&amp;IF($G10627="9","J","O")&amp;" "&amp;$I10627&amp;" "&amp;IF($I10627&lt;=TEXT(★完成資料!$A$1,"yyyymm"),TEXT(★完成資料!$A$1,"yyyymm"),"999999")&amp; " " &amp; LEFT(F10627 &amp; "          ",10))))</f>
        <v xml:space="preserve">T J 202203 yyyy00 HV        </v>
      </c>
      <c r="B10627" s="68" t="s">
        <v>487</v>
      </c>
      <c r="C10627" s="68" t="s">
        <v>444</v>
      </c>
      <c r="D10627" s="68" t="s">
        <v>287</v>
      </c>
      <c r="E10627" s="68" t="s">
        <v>531</v>
      </c>
      <c r="F10627" s="68" t="s">
        <v>360</v>
      </c>
      <c r="G10627" s="68" t="s">
        <v>82</v>
      </c>
      <c r="H10627" s="68" t="s">
        <v>403</v>
      </c>
      <c r="I10627" s="68" t="s">
        <v>641</v>
      </c>
      <c r="J10627" s="65">
        <v>2247</v>
      </c>
      <c r="K10627" s="65">
        <v>1403</v>
      </c>
      <c r="L10627" s="65">
        <v>930</v>
      </c>
      <c r="M10627" s="65" t="s">
        <v>249</v>
      </c>
    </row>
    <row r="10628" spans="1:13" ht="12.75" customHeight="1">
      <c r="A10628" s="65" t="str">
        <f>IF(ROW()=1,"KEY",IF(ISNA(VLOOKUP(B10628,車名対応マスタ!B:D,3,FALSE)),"",IF(VLOOKUP(B10628,車名対応マスタ!B:D,3,FALSE)="","",$D10628&amp;" "&amp;IF($G10628="9","J","O")&amp;" "&amp;$I10628&amp;" "&amp;IF($I10628&lt;=TEXT(★完成資料!$A$1,"yyyymm"),TEXT(★完成資料!$A$1,"yyyymm"),"999999")&amp; " " &amp; LEFT(F10628 &amp; "          ",10))))</f>
        <v xml:space="preserve">T J 202204 yyyy00 HV        </v>
      </c>
      <c r="B10628" s="68" t="s">
        <v>487</v>
      </c>
      <c r="C10628" s="68" t="s">
        <v>444</v>
      </c>
      <c r="D10628" s="68" t="s">
        <v>287</v>
      </c>
      <c r="E10628" s="68" t="s">
        <v>531</v>
      </c>
      <c r="F10628" s="68" t="s">
        <v>360</v>
      </c>
      <c r="G10628" s="68" t="s">
        <v>82</v>
      </c>
      <c r="H10628" s="68" t="s">
        <v>403</v>
      </c>
      <c r="I10628" s="68" t="s">
        <v>642</v>
      </c>
      <c r="J10628" s="65">
        <v>1790</v>
      </c>
      <c r="K10628" s="65">
        <v>905</v>
      </c>
      <c r="L10628" s="65">
        <v>930</v>
      </c>
      <c r="M10628" s="65" t="s">
        <v>249</v>
      </c>
    </row>
    <row r="10629" spans="1:13" ht="12.75" customHeight="1">
      <c r="A10629" s="65" t="str">
        <f>IF(ROW()=1,"KEY",IF(ISNA(VLOOKUP(B10629,車名対応マスタ!B:D,3,FALSE)),"",IF(VLOOKUP(B10629,車名対応マスタ!B:D,3,FALSE)="","",$D10629&amp;" "&amp;IF($G10629="9","J","O")&amp;" "&amp;$I10629&amp;" "&amp;IF($I10629&lt;=TEXT(★完成資料!$A$1,"yyyymm"),TEXT(★完成資料!$A$1,"yyyymm"),"999999")&amp; " " &amp; LEFT(F10629 &amp; "          ",10))))</f>
        <v xml:space="preserve">T J 202205 yyyy00 HV        </v>
      </c>
      <c r="B10629" s="68" t="s">
        <v>487</v>
      </c>
      <c r="C10629" s="68" t="s">
        <v>444</v>
      </c>
      <c r="D10629" s="68" t="s">
        <v>287</v>
      </c>
      <c r="E10629" s="68" t="s">
        <v>531</v>
      </c>
      <c r="F10629" s="68" t="s">
        <v>360</v>
      </c>
      <c r="G10629" s="68" t="s">
        <v>82</v>
      </c>
      <c r="H10629" s="68" t="s">
        <v>403</v>
      </c>
      <c r="I10629" s="68" t="s">
        <v>647</v>
      </c>
      <c r="J10629" s="65">
        <v>1676</v>
      </c>
      <c r="K10629" s="65">
        <v>869</v>
      </c>
      <c r="L10629" s="65">
        <v>930</v>
      </c>
      <c r="M10629" s="65" t="s">
        <v>249</v>
      </c>
    </row>
    <row r="10630" spans="1:13" ht="12.75" customHeight="1">
      <c r="A10630" s="65" t="str">
        <f>IF(ROW()=1,"KEY",IF(ISNA(VLOOKUP(B10630,車名対応マスタ!B:D,3,FALSE)),"",IF(VLOOKUP(B10630,車名対応マスタ!B:D,3,FALSE)="","",$D10630&amp;" "&amp;IF($G10630="9","J","O")&amp;" "&amp;$I10630&amp;" "&amp;IF($I10630&lt;=TEXT(★完成資料!$A$1,"yyyymm"),TEXT(★完成資料!$A$1,"yyyymm"),"999999")&amp; " " &amp; LEFT(F10630 &amp; "          ",10))))</f>
        <v xml:space="preserve">T J 202206 yyyy00 HV        </v>
      </c>
      <c r="B10630" s="68" t="s">
        <v>487</v>
      </c>
      <c r="C10630" s="68" t="s">
        <v>444</v>
      </c>
      <c r="D10630" s="68" t="s">
        <v>287</v>
      </c>
      <c r="E10630" s="68" t="s">
        <v>531</v>
      </c>
      <c r="F10630" s="68" t="s">
        <v>360</v>
      </c>
      <c r="G10630" s="68" t="s">
        <v>82</v>
      </c>
      <c r="H10630" s="68" t="s">
        <v>403</v>
      </c>
      <c r="I10630" s="68" t="s">
        <v>652</v>
      </c>
      <c r="J10630" s="65">
        <v>1687</v>
      </c>
      <c r="K10630" s="65">
        <v>1359</v>
      </c>
      <c r="L10630" s="65">
        <v>930</v>
      </c>
      <c r="M10630" s="65" t="s">
        <v>249</v>
      </c>
    </row>
    <row r="10631" spans="1:13" ht="12.75" customHeight="1">
      <c r="A10631" s="65" t="str">
        <f>IF(ROW()=1,"KEY",IF(ISNA(VLOOKUP(B10631,車名対応マスタ!B:D,3,FALSE)),"",IF(VLOOKUP(B10631,車名対応マスタ!B:D,3,FALSE)="","",$D10631&amp;" "&amp;IF($G10631="9","J","O")&amp;" "&amp;$I10631&amp;" "&amp;IF($I10631&lt;=TEXT(★完成資料!$A$1,"yyyymm"),TEXT(★完成資料!$A$1,"yyyymm"),"999999")&amp; " " &amp; LEFT(F10631 &amp; "          ",10))))</f>
        <v xml:space="preserve">T J 202207 yyyy00 HV        </v>
      </c>
      <c r="B10631" s="68" t="s">
        <v>487</v>
      </c>
      <c r="C10631" s="68" t="s">
        <v>444</v>
      </c>
      <c r="D10631" s="68" t="s">
        <v>287</v>
      </c>
      <c r="E10631" s="68" t="s">
        <v>531</v>
      </c>
      <c r="F10631" s="68" t="s">
        <v>360</v>
      </c>
      <c r="G10631" s="68" t="s">
        <v>82</v>
      </c>
      <c r="H10631" s="68" t="s">
        <v>403</v>
      </c>
      <c r="I10631" s="68" t="s">
        <v>655</v>
      </c>
      <c r="J10631" s="65">
        <v>2050</v>
      </c>
      <c r="K10631" s="65">
        <v>1256</v>
      </c>
      <c r="L10631" s="65">
        <v>930</v>
      </c>
      <c r="M10631" s="65" t="s">
        <v>249</v>
      </c>
    </row>
    <row r="10632" spans="1:13" ht="12.75" customHeight="1">
      <c r="A10632" s="65" t="str">
        <f>IF(ROW()=1,"KEY",IF(ISNA(VLOOKUP(B10632,車名対応マスタ!B:D,3,FALSE)),"",IF(VLOOKUP(B10632,車名対応マスタ!B:D,3,FALSE)="","",$D10632&amp;" "&amp;IF($G10632="9","J","O")&amp;" "&amp;$I10632&amp;" "&amp;IF($I10632&lt;=TEXT(★完成資料!$A$1,"yyyymm"),TEXT(★完成資料!$A$1,"yyyymm"),"999999")&amp; " " &amp; LEFT(F10632 &amp; "          ",10))))</f>
        <v xml:space="preserve">T J 202208 yyyy00 HV        </v>
      </c>
      <c r="B10632" s="68" t="s">
        <v>487</v>
      </c>
      <c r="C10632" s="68" t="s">
        <v>444</v>
      </c>
      <c r="D10632" s="68" t="s">
        <v>287</v>
      </c>
      <c r="E10632" s="68" t="s">
        <v>531</v>
      </c>
      <c r="F10632" s="68" t="s">
        <v>360</v>
      </c>
      <c r="G10632" s="68" t="s">
        <v>82</v>
      </c>
      <c r="H10632" s="68" t="s">
        <v>403</v>
      </c>
      <c r="I10632" s="68" t="s">
        <v>656</v>
      </c>
      <c r="J10632" s="65">
        <v>1694</v>
      </c>
      <c r="K10632" s="65">
        <v>1096</v>
      </c>
      <c r="L10632" s="65">
        <v>930</v>
      </c>
      <c r="M10632" s="65" t="s">
        <v>249</v>
      </c>
    </row>
    <row r="10633" spans="1:13" ht="12.75" customHeight="1">
      <c r="A10633" s="65" t="str">
        <f>IF(ROW()=1,"KEY",IF(ISNA(VLOOKUP(B10633,車名対応マスタ!B:D,3,FALSE)),"",IF(VLOOKUP(B10633,車名対応マスタ!B:D,3,FALSE)="","",$D10633&amp;" "&amp;IF($G10633="9","J","O")&amp;" "&amp;$I10633&amp;" "&amp;IF($I10633&lt;=TEXT(★完成資料!$A$1,"yyyymm"),TEXT(★完成資料!$A$1,"yyyymm"),"999999")&amp; " " &amp; LEFT(F10633 &amp; "          ",10))))</f>
        <v xml:space="preserve">T J 202209 yyyy00 HV        </v>
      </c>
      <c r="B10633" s="68" t="s">
        <v>487</v>
      </c>
      <c r="C10633" s="68" t="s">
        <v>444</v>
      </c>
      <c r="D10633" s="68" t="s">
        <v>287</v>
      </c>
      <c r="E10633" s="68" t="s">
        <v>531</v>
      </c>
      <c r="F10633" s="68" t="s">
        <v>360</v>
      </c>
      <c r="G10633" s="68" t="s">
        <v>82</v>
      </c>
      <c r="H10633" s="68" t="s">
        <v>403</v>
      </c>
      <c r="I10633" s="68" t="s">
        <v>657</v>
      </c>
      <c r="J10633" s="65">
        <v>2159</v>
      </c>
      <c r="K10633" s="65">
        <v>1246</v>
      </c>
      <c r="L10633" s="65">
        <v>930</v>
      </c>
      <c r="M10633" s="65" t="s">
        <v>249</v>
      </c>
    </row>
    <row r="10634" spans="1:13" ht="12.75" customHeight="1">
      <c r="A10634" s="65" t="str">
        <f>IF(ROW()=1,"KEY",IF(ISNA(VLOOKUP(B10634,車名対応マスタ!B:D,3,FALSE)),"",IF(VLOOKUP(B10634,車名対応マスタ!B:D,3,FALSE)="","",$D10634&amp;" "&amp;IF($G10634="9","J","O")&amp;" "&amp;$I10634&amp;" "&amp;IF($I10634&lt;=TEXT(★完成資料!$A$1,"yyyymm"),TEXT(★完成資料!$A$1,"yyyymm"),"999999")&amp; " " &amp; LEFT(F10634 &amp; "          ",10))))</f>
        <v xml:space="preserve">T J 202210 yyyy00 HV        </v>
      </c>
      <c r="B10634" s="68" t="s">
        <v>487</v>
      </c>
      <c r="C10634" s="68" t="s">
        <v>444</v>
      </c>
      <c r="D10634" s="68" t="s">
        <v>287</v>
      </c>
      <c r="E10634" s="68" t="s">
        <v>531</v>
      </c>
      <c r="F10634" s="68" t="s">
        <v>360</v>
      </c>
      <c r="G10634" s="68" t="s">
        <v>82</v>
      </c>
      <c r="H10634" s="68" t="s">
        <v>403</v>
      </c>
      <c r="I10634" s="68" t="s">
        <v>663</v>
      </c>
      <c r="J10634" s="65">
        <v>2258</v>
      </c>
      <c r="K10634" s="65">
        <v>1143</v>
      </c>
      <c r="L10634" s="65">
        <v>930</v>
      </c>
      <c r="M10634" s="65" t="s">
        <v>249</v>
      </c>
    </row>
    <row r="10635" spans="1:13" ht="12.75" customHeight="1">
      <c r="A10635" s="65" t="str">
        <f>IF(ROW()=1,"KEY",IF(ISNA(VLOOKUP(B10635,車名対応マスタ!B:D,3,FALSE)),"",IF(VLOOKUP(B10635,車名対応マスタ!B:D,3,FALSE)="","",$D10635&amp;" "&amp;IF($G10635="9","J","O")&amp;" "&amp;$I10635&amp;" "&amp;IF($I10635&lt;=TEXT(★完成資料!$A$1,"yyyymm"),TEXT(★完成資料!$A$1,"yyyymm"),"999999")&amp; " " &amp; LEFT(F10635 &amp; "          ",10))))</f>
        <v xml:space="preserve">T O 202210 yyyy00 HV        </v>
      </c>
      <c r="B10635" s="68" t="s">
        <v>664</v>
      </c>
      <c r="C10635" s="68" t="s">
        <v>665</v>
      </c>
      <c r="D10635" s="68" t="s">
        <v>287</v>
      </c>
      <c r="E10635" s="68" t="s">
        <v>531</v>
      </c>
      <c r="F10635" s="68" t="s">
        <v>360</v>
      </c>
      <c r="G10635" s="68" t="s">
        <v>78</v>
      </c>
      <c r="H10635" s="68" t="s">
        <v>384</v>
      </c>
      <c r="I10635" s="68" t="s">
        <v>663</v>
      </c>
      <c r="J10635" s="65">
        <v>2582</v>
      </c>
      <c r="L10635" s="65">
        <v>709</v>
      </c>
      <c r="M10635" s="65" t="s">
        <v>391</v>
      </c>
    </row>
    <row r="10636" spans="1:13" ht="12.75" customHeight="1">
      <c r="A10636" s="65" t="str">
        <f>IF(ROW()=1,"KEY",IF(ISNA(VLOOKUP(B10636,車名対応マスタ!B:D,3,FALSE)),"",IF(VLOOKUP(B10636,車名対応マスタ!B:D,3,FALSE)="","",$D10636&amp;" "&amp;IF($G10636="9","J","O")&amp;" "&amp;$I10636&amp;" "&amp;IF($I10636&lt;=TEXT(★完成資料!$A$1,"yyyymm"),TEXT(★完成資料!$A$1,"yyyymm"),"999999")&amp; " " &amp; LEFT(F10636 &amp; "          ",10))))</f>
        <v xml:space="preserve">T O 202210 yyyy00 MHV       </v>
      </c>
      <c r="B10636" s="68" t="s">
        <v>666</v>
      </c>
      <c r="C10636" s="68" t="s">
        <v>667</v>
      </c>
      <c r="D10636" s="68" t="s">
        <v>287</v>
      </c>
      <c r="E10636" s="68" t="s">
        <v>531</v>
      </c>
      <c r="F10636" s="68" t="s">
        <v>209</v>
      </c>
      <c r="G10636" s="68" t="s">
        <v>78</v>
      </c>
      <c r="H10636" s="68" t="s">
        <v>384</v>
      </c>
      <c r="I10636" s="68" t="s">
        <v>663</v>
      </c>
      <c r="J10636" s="65">
        <v>983</v>
      </c>
      <c r="L10636" s="65">
        <v>709</v>
      </c>
      <c r="M10636" s="65" t="s">
        <v>391</v>
      </c>
    </row>
    <row r="10637" spans="1:13" ht="12.75" customHeight="1">
      <c r="A10637" s="65" t="str">
        <f>IF(ROW()=1,"KEY",IF(ISNA(VLOOKUP(B10637,車名対応マスタ!B:D,3,FALSE)),"",IF(VLOOKUP(B10637,車名対応マスタ!B:D,3,FALSE)="","",$D10637&amp;" "&amp;IF($G10637="9","J","O")&amp;" "&amp;$I10637&amp;" "&amp;IF($I10637&lt;=TEXT(★完成資料!$A$1,"yyyymm"),TEXT(★完成資料!$A$1,"yyyymm"),"999999")&amp; " " &amp; LEFT(F10637 &amp; "          ",10))))</f>
        <v xml:space="preserve">T J 202201 yyyy00 HV        </v>
      </c>
      <c r="B10637" s="68" t="s">
        <v>344</v>
      </c>
      <c r="C10637" s="68" t="s">
        <v>130</v>
      </c>
      <c r="D10637" s="68" t="s">
        <v>287</v>
      </c>
      <c r="E10637" s="68" t="s">
        <v>531</v>
      </c>
      <c r="F10637" s="68" t="s">
        <v>360</v>
      </c>
      <c r="G10637" s="68" t="s">
        <v>82</v>
      </c>
      <c r="H10637" s="68" t="s">
        <v>403</v>
      </c>
      <c r="I10637" s="68" t="s">
        <v>639</v>
      </c>
      <c r="J10637" s="65">
        <v>1</v>
      </c>
      <c r="K10637" s="65">
        <v>4</v>
      </c>
      <c r="L10637" s="65">
        <v>930</v>
      </c>
      <c r="M10637" s="65" t="s">
        <v>249</v>
      </c>
    </row>
    <row r="10638" spans="1:13" ht="12.75" customHeight="1">
      <c r="A10638" s="65" t="str">
        <f>IF(ROW()=1,"KEY",IF(ISNA(VLOOKUP(B10638,車名対応マスタ!B:D,3,FALSE)),"",IF(VLOOKUP(B10638,車名対応マスタ!B:D,3,FALSE)="","",$D10638&amp;" "&amp;IF($G10638="9","J","O")&amp;" "&amp;$I10638&amp;" "&amp;IF($I10638&lt;=TEXT(★完成資料!$A$1,"yyyymm"),TEXT(★完成資料!$A$1,"yyyymm"),"999999")&amp; " " &amp; LEFT(F10638 &amp; "          ",10))))</f>
        <v xml:space="preserve">T J 202202 yyyy00 HV        </v>
      </c>
      <c r="B10638" s="68" t="s">
        <v>344</v>
      </c>
      <c r="C10638" s="68" t="s">
        <v>130</v>
      </c>
      <c r="D10638" s="68" t="s">
        <v>287</v>
      </c>
      <c r="E10638" s="68" t="s">
        <v>531</v>
      </c>
      <c r="F10638" s="68" t="s">
        <v>360</v>
      </c>
      <c r="G10638" s="68" t="s">
        <v>82</v>
      </c>
      <c r="H10638" s="68" t="s">
        <v>403</v>
      </c>
      <c r="I10638" s="68" t="s">
        <v>640</v>
      </c>
      <c r="J10638" s="65">
        <v>5</v>
      </c>
      <c r="K10638" s="65">
        <v>3</v>
      </c>
      <c r="L10638" s="65">
        <v>930</v>
      </c>
      <c r="M10638" s="65" t="s">
        <v>249</v>
      </c>
    </row>
    <row r="10639" spans="1:13" ht="12.75" customHeight="1">
      <c r="A10639" s="65" t="str">
        <f>IF(ROW()=1,"KEY",IF(ISNA(VLOOKUP(B10639,車名対応マスタ!B:D,3,FALSE)),"",IF(VLOOKUP(B10639,車名対応マスタ!B:D,3,FALSE)="","",$D10639&amp;" "&amp;IF($G10639="9","J","O")&amp;" "&amp;$I10639&amp;" "&amp;IF($I10639&lt;=TEXT(★完成資料!$A$1,"yyyymm"),TEXT(★完成資料!$A$1,"yyyymm"),"999999")&amp; " " &amp; LEFT(F10639 &amp; "          ",10))))</f>
        <v xml:space="preserve">T J 202203 yyyy00 HV        </v>
      </c>
      <c r="B10639" s="68" t="s">
        <v>344</v>
      </c>
      <c r="C10639" s="68" t="s">
        <v>130</v>
      </c>
      <c r="D10639" s="68" t="s">
        <v>287</v>
      </c>
      <c r="E10639" s="68" t="s">
        <v>531</v>
      </c>
      <c r="F10639" s="68" t="s">
        <v>360</v>
      </c>
      <c r="G10639" s="68" t="s">
        <v>82</v>
      </c>
      <c r="H10639" s="68" t="s">
        <v>403</v>
      </c>
      <c r="I10639" s="68" t="s">
        <v>641</v>
      </c>
      <c r="J10639" s="65">
        <v>5</v>
      </c>
      <c r="K10639" s="65">
        <v>2</v>
      </c>
      <c r="L10639" s="65">
        <v>930</v>
      </c>
      <c r="M10639" s="65" t="s">
        <v>249</v>
      </c>
    </row>
    <row r="10640" spans="1:13" ht="12.75" customHeight="1">
      <c r="A10640" s="65" t="str">
        <f>IF(ROW()=1,"KEY",IF(ISNA(VLOOKUP(B10640,車名対応マスタ!B:D,3,FALSE)),"",IF(VLOOKUP(B10640,車名対応マスタ!B:D,3,FALSE)="","",$D10640&amp;" "&amp;IF($G10640="9","J","O")&amp;" "&amp;$I10640&amp;" "&amp;IF($I10640&lt;=TEXT(★完成資料!$A$1,"yyyymm"),TEXT(★完成資料!$A$1,"yyyymm"),"999999")&amp; " " &amp; LEFT(F10640 &amp; "          ",10))))</f>
        <v xml:space="preserve">T J 202204 yyyy00 HV        </v>
      </c>
      <c r="B10640" s="68" t="s">
        <v>344</v>
      </c>
      <c r="C10640" s="68" t="s">
        <v>130</v>
      </c>
      <c r="D10640" s="68" t="s">
        <v>287</v>
      </c>
      <c r="E10640" s="68" t="s">
        <v>531</v>
      </c>
      <c r="F10640" s="68" t="s">
        <v>360</v>
      </c>
      <c r="G10640" s="68" t="s">
        <v>82</v>
      </c>
      <c r="H10640" s="68" t="s">
        <v>403</v>
      </c>
      <c r="I10640" s="68" t="s">
        <v>642</v>
      </c>
      <c r="J10640" s="65">
        <v>1</v>
      </c>
      <c r="K10640" s="65">
        <v>1</v>
      </c>
      <c r="L10640" s="65">
        <v>930</v>
      </c>
      <c r="M10640" s="65" t="s">
        <v>249</v>
      </c>
    </row>
    <row r="10641" spans="1:13" ht="12.75" customHeight="1">
      <c r="A10641" s="65" t="str">
        <f>IF(ROW()=1,"KEY",IF(ISNA(VLOOKUP(B10641,車名対応マスタ!B:D,3,FALSE)),"",IF(VLOOKUP(B10641,車名対応マスタ!B:D,3,FALSE)="","",$D10641&amp;" "&amp;IF($G10641="9","J","O")&amp;" "&amp;$I10641&amp;" "&amp;IF($I10641&lt;=TEXT(★完成資料!$A$1,"yyyymm"),TEXT(★完成資料!$A$1,"yyyymm"),"999999")&amp; " " &amp; LEFT(F10641 &amp; "          ",10))))</f>
        <v xml:space="preserve">T J 202205 yyyy00 HV        </v>
      </c>
      <c r="B10641" s="68" t="s">
        <v>344</v>
      </c>
      <c r="C10641" s="68" t="s">
        <v>130</v>
      </c>
      <c r="D10641" s="68" t="s">
        <v>287</v>
      </c>
      <c r="E10641" s="68" t="s">
        <v>531</v>
      </c>
      <c r="F10641" s="68" t="s">
        <v>360</v>
      </c>
      <c r="G10641" s="68" t="s">
        <v>82</v>
      </c>
      <c r="H10641" s="68" t="s">
        <v>403</v>
      </c>
      <c r="I10641" s="68" t="s">
        <v>647</v>
      </c>
      <c r="J10641" s="65">
        <v>5</v>
      </c>
      <c r="K10641" s="65">
        <v>1</v>
      </c>
      <c r="L10641" s="65">
        <v>930</v>
      </c>
      <c r="M10641" s="65" t="s">
        <v>249</v>
      </c>
    </row>
    <row r="10642" spans="1:13" ht="12.75" customHeight="1">
      <c r="A10642" s="65" t="str">
        <f>IF(ROW()=1,"KEY",IF(ISNA(VLOOKUP(B10642,車名対応マスタ!B:D,3,FALSE)),"",IF(VLOOKUP(B10642,車名対応マスタ!B:D,3,FALSE)="","",$D10642&amp;" "&amp;IF($G10642="9","J","O")&amp;" "&amp;$I10642&amp;" "&amp;IF($I10642&lt;=TEXT(★完成資料!$A$1,"yyyymm"),TEXT(★完成資料!$A$1,"yyyymm"),"999999")&amp; " " &amp; LEFT(F10642 &amp; "          ",10))))</f>
        <v xml:space="preserve">T J 202206 yyyy00 HV        </v>
      </c>
      <c r="B10642" s="68" t="s">
        <v>344</v>
      </c>
      <c r="C10642" s="68" t="s">
        <v>130</v>
      </c>
      <c r="D10642" s="68" t="s">
        <v>287</v>
      </c>
      <c r="E10642" s="68" t="s">
        <v>531</v>
      </c>
      <c r="F10642" s="68" t="s">
        <v>360</v>
      </c>
      <c r="G10642" s="68" t="s">
        <v>82</v>
      </c>
      <c r="H10642" s="68" t="s">
        <v>403</v>
      </c>
      <c r="I10642" s="68" t="s">
        <v>652</v>
      </c>
      <c r="J10642" s="65">
        <v>4</v>
      </c>
      <c r="K10642" s="65">
        <v>1</v>
      </c>
      <c r="L10642" s="65">
        <v>930</v>
      </c>
      <c r="M10642" s="65" t="s">
        <v>249</v>
      </c>
    </row>
    <row r="10643" spans="1:13" ht="12.75" customHeight="1">
      <c r="A10643" s="65" t="str">
        <f>IF(ROW()=1,"KEY",IF(ISNA(VLOOKUP(B10643,車名対応マスタ!B:D,3,FALSE)),"",IF(VLOOKUP(B10643,車名対応マスタ!B:D,3,FALSE)="","",$D10643&amp;" "&amp;IF($G10643="9","J","O")&amp;" "&amp;$I10643&amp;" "&amp;IF($I10643&lt;=TEXT(★完成資料!$A$1,"yyyymm"),TEXT(★完成資料!$A$1,"yyyymm"),"999999")&amp; " " &amp; LEFT(F10643 &amp; "          ",10))))</f>
        <v xml:space="preserve">T J 202207 yyyy00 HV        </v>
      </c>
      <c r="B10643" s="68" t="s">
        <v>344</v>
      </c>
      <c r="C10643" s="68" t="s">
        <v>130</v>
      </c>
      <c r="D10643" s="68" t="s">
        <v>287</v>
      </c>
      <c r="E10643" s="68" t="s">
        <v>531</v>
      </c>
      <c r="F10643" s="68" t="s">
        <v>360</v>
      </c>
      <c r="G10643" s="68" t="s">
        <v>82</v>
      </c>
      <c r="H10643" s="68" t="s">
        <v>403</v>
      </c>
      <c r="I10643" s="68" t="s">
        <v>655</v>
      </c>
      <c r="J10643" s="65">
        <v>7</v>
      </c>
      <c r="L10643" s="65">
        <v>930</v>
      </c>
      <c r="M10643" s="65" t="s">
        <v>249</v>
      </c>
    </row>
    <row r="10644" spans="1:13" ht="12.75" customHeight="1">
      <c r="A10644" s="65" t="str">
        <f>IF(ROW()=1,"KEY",IF(ISNA(VLOOKUP(B10644,車名対応マスタ!B:D,3,FALSE)),"",IF(VLOOKUP(B10644,車名対応マスタ!B:D,3,FALSE)="","",$D10644&amp;" "&amp;IF($G10644="9","J","O")&amp;" "&amp;$I10644&amp;" "&amp;IF($I10644&lt;=TEXT(★完成資料!$A$1,"yyyymm"),TEXT(★完成資料!$A$1,"yyyymm"),"999999")&amp; " " &amp; LEFT(F10644 &amp; "          ",10))))</f>
        <v xml:space="preserve">T J 202208 yyyy00 HV        </v>
      </c>
      <c r="B10644" s="68" t="s">
        <v>344</v>
      </c>
      <c r="C10644" s="68" t="s">
        <v>130</v>
      </c>
      <c r="D10644" s="68" t="s">
        <v>287</v>
      </c>
      <c r="E10644" s="68" t="s">
        <v>531</v>
      </c>
      <c r="F10644" s="68" t="s">
        <v>360</v>
      </c>
      <c r="G10644" s="68" t="s">
        <v>82</v>
      </c>
      <c r="H10644" s="68" t="s">
        <v>403</v>
      </c>
      <c r="I10644" s="68" t="s">
        <v>656</v>
      </c>
      <c r="J10644" s="65">
        <v>7</v>
      </c>
      <c r="K10644" s="65">
        <v>1</v>
      </c>
      <c r="L10644" s="65">
        <v>930</v>
      </c>
      <c r="M10644" s="65" t="s">
        <v>249</v>
      </c>
    </row>
    <row r="10645" spans="1:13" ht="12.75" customHeight="1">
      <c r="A10645" s="65" t="str">
        <f>IF(ROW()=1,"KEY",IF(ISNA(VLOOKUP(B10645,車名対応マスタ!B:D,3,FALSE)),"",IF(VLOOKUP(B10645,車名対応マスタ!B:D,3,FALSE)="","",$D10645&amp;" "&amp;IF($G10645="9","J","O")&amp;" "&amp;$I10645&amp;" "&amp;IF($I10645&lt;=TEXT(★完成資料!$A$1,"yyyymm"),TEXT(★完成資料!$A$1,"yyyymm"),"999999")&amp; " " &amp; LEFT(F10645 &amp; "          ",10))))</f>
        <v xml:space="preserve">T J 202209 yyyy00 HV        </v>
      </c>
      <c r="B10645" s="68" t="s">
        <v>344</v>
      </c>
      <c r="C10645" s="68" t="s">
        <v>130</v>
      </c>
      <c r="D10645" s="68" t="s">
        <v>287</v>
      </c>
      <c r="E10645" s="68" t="s">
        <v>531</v>
      </c>
      <c r="F10645" s="68" t="s">
        <v>360</v>
      </c>
      <c r="G10645" s="68" t="s">
        <v>82</v>
      </c>
      <c r="H10645" s="68" t="s">
        <v>403</v>
      </c>
      <c r="I10645" s="68" t="s">
        <v>657</v>
      </c>
      <c r="J10645" s="65">
        <v>1</v>
      </c>
      <c r="K10645" s="65">
        <v>2</v>
      </c>
      <c r="L10645" s="65">
        <v>930</v>
      </c>
      <c r="M10645" s="65" t="s">
        <v>249</v>
      </c>
    </row>
    <row r="10646" spans="1:13" ht="12.75" customHeight="1">
      <c r="A10646" s="65" t="str">
        <f>IF(ROW()=1,"KEY",IF(ISNA(VLOOKUP(B10646,車名対応マスタ!B:D,3,FALSE)),"",IF(VLOOKUP(B10646,車名対応マスタ!B:D,3,FALSE)="","",$D10646&amp;" "&amp;IF($G10646="9","J","O")&amp;" "&amp;$I10646&amp;" "&amp;IF($I10646&lt;=TEXT(★完成資料!$A$1,"yyyymm"),TEXT(★完成資料!$A$1,"yyyymm"),"999999")&amp; " " &amp; LEFT(F10646 &amp; "          ",10))))</f>
        <v xml:space="preserve">T J 202210 yyyy00 HV        </v>
      </c>
      <c r="B10646" s="68" t="s">
        <v>344</v>
      </c>
      <c r="C10646" s="68" t="s">
        <v>130</v>
      </c>
      <c r="D10646" s="68" t="s">
        <v>287</v>
      </c>
      <c r="E10646" s="68" t="s">
        <v>531</v>
      </c>
      <c r="F10646" s="68" t="s">
        <v>360</v>
      </c>
      <c r="G10646" s="68" t="s">
        <v>82</v>
      </c>
      <c r="H10646" s="68" t="s">
        <v>403</v>
      </c>
      <c r="I10646" s="68" t="s">
        <v>663</v>
      </c>
      <c r="J10646" s="65">
        <v>2</v>
      </c>
      <c r="K10646" s="65">
        <v>4</v>
      </c>
      <c r="L10646" s="65">
        <v>930</v>
      </c>
      <c r="M10646" s="65" t="s">
        <v>249</v>
      </c>
    </row>
    <row r="10647" spans="1:13" ht="12.75" customHeight="1">
      <c r="A10647" s="65" t="str">
        <f>IF(ROW()=1,"KEY",IF(ISNA(VLOOKUP(B10647,車名対応マスタ!B:D,3,FALSE)),"",IF(VLOOKUP(B10647,車名対応マスタ!B:D,3,FALSE)="","",$D10647&amp;" "&amp;IF($G10647="9","J","O")&amp;" "&amp;$I10647&amp;" "&amp;IF($I10647&lt;=TEXT(★完成資料!$A$1,"yyyymm"),TEXT(★完成資料!$A$1,"yyyymm"),"999999")&amp; " " &amp; LEFT(F10647 &amp; "          ",10))))</f>
        <v xml:space="preserve">T J 202201 yyyy00 HV        </v>
      </c>
      <c r="B10647" s="68" t="s">
        <v>345</v>
      </c>
      <c r="C10647" s="68" t="s">
        <v>127</v>
      </c>
      <c r="D10647" s="68" t="s">
        <v>287</v>
      </c>
      <c r="E10647" s="68" t="s">
        <v>531</v>
      </c>
      <c r="F10647" s="68" t="s">
        <v>360</v>
      </c>
      <c r="G10647" s="68" t="s">
        <v>82</v>
      </c>
      <c r="H10647" s="68" t="s">
        <v>403</v>
      </c>
      <c r="I10647" s="68" t="s">
        <v>639</v>
      </c>
      <c r="J10647" s="65">
        <v>310</v>
      </c>
      <c r="K10647" s="65">
        <v>1979</v>
      </c>
      <c r="L10647" s="65">
        <v>930</v>
      </c>
      <c r="M10647" s="65" t="s">
        <v>249</v>
      </c>
    </row>
    <row r="10648" spans="1:13" ht="12.75" customHeight="1">
      <c r="A10648" s="65" t="str">
        <f>IF(ROW()=1,"KEY",IF(ISNA(VLOOKUP(B10648,車名対応マスタ!B:D,3,FALSE)),"",IF(VLOOKUP(B10648,車名対応マスタ!B:D,3,FALSE)="","",$D10648&amp;" "&amp;IF($G10648="9","J","O")&amp;" "&amp;$I10648&amp;" "&amp;IF($I10648&lt;=TEXT(★完成資料!$A$1,"yyyymm"),TEXT(★完成資料!$A$1,"yyyymm"),"999999")&amp; " " &amp; LEFT(F10648 &amp; "          ",10))))</f>
        <v xml:space="preserve">T J 202202 yyyy00 HV        </v>
      </c>
      <c r="B10648" s="68" t="s">
        <v>345</v>
      </c>
      <c r="C10648" s="68" t="s">
        <v>127</v>
      </c>
      <c r="D10648" s="68" t="s">
        <v>287</v>
      </c>
      <c r="E10648" s="68" t="s">
        <v>531</v>
      </c>
      <c r="F10648" s="68" t="s">
        <v>360</v>
      </c>
      <c r="G10648" s="68" t="s">
        <v>82</v>
      </c>
      <c r="H10648" s="68" t="s">
        <v>403</v>
      </c>
      <c r="I10648" s="68" t="s">
        <v>640</v>
      </c>
      <c r="J10648" s="65">
        <v>856</v>
      </c>
      <c r="K10648" s="65">
        <v>2224</v>
      </c>
      <c r="L10648" s="65">
        <v>930</v>
      </c>
      <c r="M10648" s="65" t="s">
        <v>249</v>
      </c>
    </row>
    <row r="10649" spans="1:13" ht="12.75" customHeight="1">
      <c r="A10649" s="65" t="str">
        <f>IF(ROW()=1,"KEY",IF(ISNA(VLOOKUP(B10649,車名対応マスタ!B:D,3,FALSE)),"",IF(VLOOKUP(B10649,車名対応マスタ!B:D,3,FALSE)="","",$D10649&amp;" "&amp;IF($G10649="9","J","O")&amp;" "&amp;$I10649&amp;" "&amp;IF($I10649&lt;=TEXT(★完成資料!$A$1,"yyyymm"),TEXT(★完成資料!$A$1,"yyyymm"),"999999")&amp; " " &amp; LEFT(F10649 &amp; "          ",10))))</f>
        <v xml:space="preserve">T J 202203 yyyy00 HV        </v>
      </c>
      <c r="B10649" s="68" t="s">
        <v>345</v>
      </c>
      <c r="C10649" s="68" t="s">
        <v>127</v>
      </c>
      <c r="D10649" s="68" t="s">
        <v>287</v>
      </c>
      <c r="E10649" s="68" t="s">
        <v>531</v>
      </c>
      <c r="F10649" s="68" t="s">
        <v>360</v>
      </c>
      <c r="G10649" s="68" t="s">
        <v>82</v>
      </c>
      <c r="H10649" s="68" t="s">
        <v>403</v>
      </c>
      <c r="I10649" s="68" t="s">
        <v>641</v>
      </c>
      <c r="J10649" s="65">
        <v>4674</v>
      </c>
      <c r="K10649" s="65">
        <v>2974</v>
      </c>
      <c r="L10649" s="65">
        <v>930</v>
      </c>
      <c r="M10649" s="65" t="s">
        <v>249</v>
      </c>
    </row>
    <row r="10650" spans="1:13" ht="12.75" customHeight="1">
      <c r="A10650" s="65" t="str">
        <f>IF(ROW()=1,"KEY",IF(ISNA(VLOOKUP(B10650,車名対応マスタ!B:D,3,FALSE)),"",IF(VLOOKUP(B10650,車名対応マスタ!B:D,3,FALSE)="","",$D10650&amp;" "&amp;IF($G10650="9","J","O")&amp;" "&amp;$I10650&amp;" "&amp;IF($I10650&lt;=TEXT(★完成資料!$A$1,"yyyymm"),TEXT(★完成資料!$A$1,"yyyymm"),"999999")&amp; " " &amp; LEFT(F10650 &amp; "          ",10))))</f>
        <v xml:space="preserve">T J 202204 yyyy00 HV        </v>
      </c>
      <c r="B10650" s="68" t="s">
        <v>345</v>
      </c>
      <c r="C10650" s="68" t="s">
        <v>127</v>
      </c>
      <c r="D10650" s="68" t="s">
        <v>287</v>
      </c>
      <c r="E10650" s="68" t="s">
        <v>531</v>
      </c>
      <c r="F10650" s="68" t="s">
        <v>360</v>
      </c>
      <c r="G10650" s="68" t="s">
        <v>82</v>
      </c>
      <c r="H10650" s="68" t="s">
        <v>403</v>
      </c>
      <c r="I10650" s="68" t="s">
        <v>642</v>
      </c>
      <c r="J10650" s="65">
        <v>2498</v>
      </c>
      <c r="K10650" s="65">
        <v>1671</v>
      </c>
      <c r="L10650" s="65">
        <v>930</v>
      </c>
      <c r="M10650" s="65" t="s">
        <v>249</v>
      </c>
    </row>
    <row r="10651" spans="1:13" ht="12.75" customHeight="1">
      <c r="A10651" s="65" t="str">
        <f>IF(ROW()=1,"KEY",IF(ISNA(VLOOKUP(B10651,車名対応マスタ!B:D,3,FALSE)),"",IF(VLOOKUP(B10651,車名対応マスタ!B:D,3,FALSE)="","",$D10651&amp;" "&amp;IF($G10651="9","J","O")&amp;" "&amp;$I10651&amp;" "&amp;IF($I10651&lt;=TEXT(★完成資料!$A$1,"yyyymm"),TEXT(★完成資料!$A$1,"yyyymm"),"999999")&amp; " " &amp; LEFT(F10651 &amp; "          ",10))))</f>
        <v xml:space="preserve">T J 202205 yyyy00 HV        </v>
      </c>
      <c r="B10651" s="68" t="s">
        <v>345</v>
      </c>
      <c r="C10651" s="68" t="s">
        <v>127</v>
      </c>
      <c r="D10651" s="68" t="s">
        <v>287</v>
      </c>
      <c r="E10651" s="68" t="s">
        <v>531</v>
      </c>
      <c r="F10651" s="68" t="s">
        <v>360</v>
      </c>
      <c r="G10651" s="68" t="s">
        <v>82</v>
      </c>
      <c r="H10651" s="68" t="s">
        <v>403</v>
      </c>
      <c r="I10651" s="68" t="s">
        <v>647</v>
      </c>
      <c r="J10651" s="65">
        <v>976</v>
      </c>
      <c r="K10651" s="65">
        <v>1432</v>
      </c>
      <c r="L10651" s="65">
        <v>930</v>
      </c>
      <c r="M10651" s="65" t="s">
        <v>249</v>
      </c>
    </row>
    <row r="10652" spans="1:13" ht="12.75" customHeight="1">
      <c r="A10652" s="65" t="str">
        <f>IF(ROW()=1,"KEY",IF(ISNA(VLOOKUP(B10652,車名対応マスタ!B:D,3,FALSE)),"",IF(VLOOKUP(B10652,車名対応マスタ!B:D,3,FALSE)="","",$D10652&amp;" "&amp;IF($G10652="9","J","O")&amp;" "&amp;$I10652&amp;" "&amp;IF($I10652&lt;=TEXT(★完成資料!$A$1,"yyyymm"),TEXT(★完成資料!$A$1,"yyyymm"),"999999")&amp; " " &amp; LEFT(F10652 &amp; "          ",10))))</f>
        <v xml:space="preserve">T J 202206 yyyy00 HV        </v>
      </c>
      <c r="B10652" s="68" t="s">
        <v>345</v>
      </c>
      <c r="C10652" s="68" t="s">
        <v>127</v>
      </c>
      <c r="D10652" s="68" t="s">
        <v>287</v>
      </c>
      <c r="E10652" s="68" t="s">
        <v>531</v>
      </c>
      <c r="F10652" s="68" t="s">
        <v>360</v>
      </c>
      <c r="G10652" s="68" t="s">
        <v>82</v>
      </c>
      <c r="H10652" s="68" t="s">
        <v>403</v>
      </c>
      <c r="I10652" s="68" t="s">
        <v>652</v>
      </c>
      <c r="J10652" s="65">
        <v>2545</v>
      </c>
      <c r="K10652" s="65">
        <v>2413</v>
      </c>
      <c r="L10652" s="65">
        <v>930</v>
      </c>
      <c r="M10652" s="65" t="s">
        <v>249</v>
      </c>
    </row>
    <row r="10653" spans="1:13" ht="12.75" customHeight="1">
      <c r="A10653" s="65" t="str">
        <f>IF(ROW()=1,"KEY",IF(ISNA(VLOOKUP(B10653,車名対応マスタ!B:D,3,FALSE)),"",IF(VLOOKUP(B10653,車名対応マスタ!B:D,3,FALSE)="","",$D10653&amp;" "&amp;IF($G10653="9","J","O")&amp;" "&amp;$I10653&amp;" "&amp;IF($I10653&lt;=TEXT(★完成資料!$A$1,"yyyymm"),TEXT(★完成資料!$A$1,"yyyymm"),"999999")&amp; " " &amp; LEFT(F10653 &amp; "          ",10))))</f>
        <v xml:space="preserve">T J 202207 yyyy00 HV        </v>
      </c>
      <c r="B10653" s="68" t="s">
        <v>345</v>
      </c>
      <c r="C10653" s="68" t="s">
        <v>127</v>
      </c>
      <c r="D10653" s="68" t="s">
        <v>287</v>
      </c>
      <c r="E10653" s="68" t="s">
        <v>531</v>
      </c>
      <c r="F10653" s="68" t="s">
        <v>360</v>
      </c>
      <c r="G10653" s="68" t="s">
        <v>82</v>
      </c>
      <c r="H10653" s="68" t="s">
        <v>403</v>
      </c>
      <c r="I10653" s="68" t="s">
        <v>655</v>
      </c>
      <c r="J10653" s="65">
        <v>2483</v>
      </c>
      <c r="K10653" s="65">
        <v>2146</v>
      </c>
      <c r="L10653" s="65">
        <v>930</v>
      </c>
      <c r="M10653" s="65" t="s">
        <v>249</v>
      </c>
    </row>
    <row r="10654" spans="1:13" ht="12.75" customHeight="1">
      <c r="A10654" s="65" t="str">
        <f>IF(ROW()=1,"KEY",IF(ISNA(VLOOKUP(B10654,車名対応マスタ!B:D,3,FALSE)),"",IF(VLOOKUP(B10654,車名対応マスタ!B:D,3,FALSE)="","",$D10654&amp;" "&amp;IF($G10654="9","J","O")&amp;" "&amp;$I10654&amp;" "&amp;IF($I10654&lt;=TEXT(★完成資料!$A$1,"yyyymm"),TEXT(★完成資料!$A$1,"yyyymm"),"999999")&amp; " " &amp; LEFT(F10654 &amp; "          ",10))))</f>
        <v xml:space="preserve">T J 202208 yyyy00 HV        </v>
      </c>
      <c r="B10654" s="68" t="s">
        <v>345</v>
      </c>
      <c r="C10654" s="68" t="s">
        <v>127</v>
      </c>
      <c r="D10654" s="68" t="s">
        <v>287</v>
      </c>
      <c r="E10654" s="68" t="s">
        <v>531</v>
      </c>
      <c r="F10654" s="68" t="s">
        <v>360</v>
      </c>
      <c r="G10654" s="68" t="s">
        <v>82</v>
      </c>
      <c r="H10654" s="68" t="s">
        <v>403</v>
      </c>
      <c r="I10654" s="68" t="s">
        <v>656</v>
      </c>
      <c r="J10654" s="65">
        <v>2013</v>
      </c>
      <c r="K10654" s="65">
        <v>1343</v>
      </c>
      <c r="L10654" s="65">
        <v>930</v>
      </c>
      <c r="M10654" s="65" t="s">
        <v>249</v>
      </c>
    </row>
    <row r="10655" spans="1:13" ht="12.75" customHeight="1">
      <c r="A10655" s="65" t="str">
        <f>IF(ROW()=1,"KEY",IF(ISNA(VLOOKUP(B10655,車名対応マスタ!B:D,3,FALSE)),"",IF(VLOOKUP(B10655,車名対応マスタ!B:D,3,FALSE)="","",$D10655&amp;" "&amp;IF($G10655="9","J","O")&amp;" "&amp;$I10655&amp;" "&amp;IF($I10655&lt;=TEXT(★完成資料!$A$1,"yyyymm"),TEXT(★完成資料!$A$1,"yyyymm"),"999999")&amp; " " &amp; LEFT(F10655 &amp; "          ",10))))</f>
        <v xml:space="preserve">T J 202209 yyyy00 HV        </v>
      </c>
      <c r="B10655" s="68" t="s">
        <v>345</v>
      </c>
      <c r="C10655" s="68" t="s">
        <v>127</v>
      </c>
      <c r="D10655" s="68" t="s">
        <v>287</v>
      </c>
      <c r="E10655" s="68" t="s">
        <v>531</v>
      </c>
      <c r="F10655" s="68" t="s">
        <v>360</v>
      </c>
      <c r="G10655" s="68" t="s">
        <v>82</v>
      </c>
      <c r="H10655" s="68" t="s">
        <v>403</v>
      </c>
      <c r="I10655" s="68" t="s">
        <v>657</v>
      </c>
      <c r="J10655" s="65">
        <v>5599</v>
      </c>
      <c r="K10655" s="65">
        <v>1222</v>
      </c>
      <c r="L10655" s="65">
        <v>930</v>
      </c>
      <c r="M10655" s="65" t="s">
        <v>249</v>
      </c>
    </row>
    <row r="10656" spans="1:13" ht="12.75" customHeight="1">
      <c r="A10656" s="65" t="str">
        <f>IF(ROW()=1,"KEY",IF(ISNA(VLOOKUP(B10656,車名対応マスタ!B:D,3,FALSE)),"",IF(VLOOKUP(B10656,車名対応マスタ!B:D,3,FALSE)="","",$D10656&amp;" "&amp;IF($G10656="9","J","O")&amp;" "&amp;$I10656&amp;" "&amp;IF($I10656&lt;=TEXT(★完成資料!$A$1,"yyyymm"),TEXT(★完成資料!$A$1,"yyyymm"),"999999")&amp; " " &amp; LEFT(F10656 &amp; "          ",10))))</f>
        <v xml:space="preserve">T J 202210 yyyy00 HV        </v>
      </c>
      <c r="B10656" s="68" t="s">
        <v>345</v>
      </c>
      <c r="C10656" s="68" t="s">
        <v>127</v>
      </c>
      <c r="D10656" s="68" t="s">
        <v>287</v>
      </c>
      <c r="E10656" s="68" t="s">
        <v>531</v>
      </c>
      <c r="F10656" s="68" t="s">
        <v>360</v>
      </c>
      <c r="G10656" s="68" t="s">
        <v>82</v>
      </c>
      <c r="H10656" s="68" t="s">
        <v>403</v>
      </c>
      <c r="I10656" s="68" t="s">
        <v>663</v>
      </c>
      <c r="J10656" s="65">
        <v>5074</v>
      </c>
      <c r="K10656" s="65">
        <v>742</v>
      </c>
      <c r="L10656" s="65">
        <v>930</v>
      </c>
      <c r="M10656" s="65" t="s">
        <v>249</v>
      </c>
    </row>
    <row r="10657" spans="1:13" ht="12.75" customHeight="1">
      <c r="A10657" s="65" t="str">
        <f>IF(ROW()=1,"KEY",IF(ISNA(VLOOKUP(B10657,車名対応マスタ!B:D,3,FALSE)),"",IF(VLOOKUP(B10657,車名対応マスタ!B:D,3,FALSE)="","",$D10657&amp;" "&amp;IF($G10657="9","J","O")&amp;" "&amp;$I10657&amp;" "&amp;IF($I10657&lt;=TEXT(★完成資料!$A$1,"yyyymm"),TEXT(★完成資料!$A$1,"yyyymm"),"999999")&amp; " " &amp; LEFT(F10657 &amp; "          ",10))))</f>
        <v xml:space="preserve">T J 202201 yyyy00 HV        </v>
      </c>
      <c r="B10657" s="68" t="s">
        <v>482</v>
      </c>
      <c r="C10657" s="68" t="s">
        <v>126</v>
      </c>
      <c r="D10657" s="68" t="s">
        <v>287</v>
      </c>
      <c r="E10657" s="68" t="s">
        <v>531</v>
      </c>
      <c r="F10657" s="68" t="s">
        <v>360</v>
      </c>
      <c r="G10657" s="68" t="s">
        <v>82</v>
      </c>
      <c r="H10657" s="68" t="s">
        <v>403</v>
      </c>
      <c r="I10657" s="68" t="s">
        <v>639</v>
      </c>
      <c r="J10657" s="65">
        <v>98</v>
      </c>
      <c r="K10657" s="65">
        <v>675</v>
      </c>
      <c r="L10657" s="65">
        <v>930</v>
      </c>
      <c r="M10657" s="65" t="s">
        <v>249</v>
      </c>
    </row>
    <row r="10658" spans="1:13" ht="12.75" customHeight="1">
      <c r="A10658" s="65" t="str">
        <f>IF(ROW()=1,"KEY",IF(ISNA(VLOOKUP(B10658,車名対応マスタ!B:D,3,FALSE)),"",IF(VLOOKUP(B10658,車名対応マスタ!B:D,3,FALSE)="","",$D10658&amp;" "&amp;IF($G10658="9","J","O")&amp;" "&amp;$I10658&amp;" "&amp;IF($I10658&lt;=TEXT(★完成資料!$A$1,"yyyymm"),TEXT(★完成資料!$A$1,"yyyymm"),"999999")&amp; " " &amp; LEFT(F10658 &amp; "          ",10))))</f>
        <v xml:space="preserve">T J 202202 yyyy00 HV        </v>
      </c>
      <c r="B10658" s="68" t="s">
        <v>482</v>
      </c>
      <c r="C10658" s="68" t="s">
        <v>126</v>
      </c>
      <c r="D10658" s="68" t="s">
        <v>287</v>
      </c>
      <c r="E10658" s="68" t="s">
        <v>531</v>
      </c>
      <c r="F10658" s="68" t="s">
        <v>360</v>
      </c>
      <c r="G10658" s="68" t="s">
        <v>82</v>
      </c>
      <c r="H10658" s="68" t="s">
        <v>403</v>
      </c>
      <c r="I10658" s="68" t="s">
        <v>640</v>
      </c>
      <c r="J10658" s="65">
        <v>16</v>
      </c>
      <c r="K10658" s="65">
        <v>842</v>
      </c>
      <c r="L10658" s="65">
        <v>930</v>
      </c>
      <c r="M10658" s="65" t="s">
        <v>249</v>
      </c>
    </row>
    <row r="10659" spans="1:13" ht="12.75" customHeight="1">
      <c r="A10659" s="65" t="str">
        <f>IF(ROW()=1,"KEY",IF(ISNA(VLOOKUP(B10659,車名対応マスタ!B:D,3,FALSE)),"",IF(VLOOKUP(B10659,車名対応マスタ!B:D,3,FALSE)="","",$D10659&amp;" "&amp;IF($G10659="9","J","O")&amp;" "&amp;$I10659&amp;" "&amp;IF($I10659&lt;=TEXT(★完成資料!$A$1,"yyyymm"),TEXT(★完成資料!$A$1,"yyyymm"),"999999")&amp; " " &amp; LEFT(F10659 &amp; "          ",10))))</f>
        <v xml:space="preserve">T J 202203 yyyy00 HV        </v>
      </c>
      <c r="B10659" s="68" t="s">
        <v>482</v>
      </c>
      <c r="C10659" s="68" t="s">
        <v>126</v>
      </c>
      <c r="D10659" s="68" t="s">
        <v>287</v>
      </c>
      <c r="E10659" s="68" t="s">
        <v>531</v>
      </c>
      <c r="F10659" s="68" t="s">
        <v>360</v>
      </c>
      <c r="G10659" s="68" t="s">
        <v>82</v>
      </c>
      <c r="H10659" s="68" t="s">
        <v>403</v>
      </c>
      <c r="I10659" s="68" t="s">
        <v>641</v>
      </c>
      <c r="J10659" s="65">
        <v>11</v>
      </c>
      <c r="K10659" s="65">
        <v>1171</v>
      </c>
      <c r="L10659" s="65">
        <v>930</v>
      </c>
      <c r="M10659" s="65" t="s">
        <v>249</v>
      </c>
    </row>
    <row r="10660" spans="1:13" ht="12.75" customHeight="1">
      <c r="A10660" s="65" t="str">
        <f>IF(ROW()=1,"KEY",IF(ISNA(VLOOKUP(B10660,車名対応マスタ!B:D,3,FALSE)),"",IF(VLOOKUP(B10660,車名対応マスタ!B:D,3,FALSE)="","",$D10660&amp;" "&amp;IF($G10660="9","J","O")&amp;" "&amp;$I10660&amp;" "&amp;IF($I10660&lt;=TEXT(★完成資料!$A$1,"yyyymm"),TEXT(★完成資料!$A$1,"yyyymm"),"999999")&amp; " " &amp; LEFT(F10660 &amp; "          ",10))))</f>
        <v xml:space="preserve">T J 202204 yyyy00 HV        </v>
      </c>
      <c r="B10660" s="68" t="s">
        <v>482</v>
      </c>
      <c r="C10660" s="68" t="s">
        <v>126</v>
      </c>
      <c r="D10660" s="68" t="s">
        <v>287</v>
      </c>
      <c r="E10660" s="68" t="s">
        <v>531</v>
      </c>
      <c r="F10660" s="68" t="s">
        <v>360</v>
      </c>
      <c r="G10660" s="68" t="s">
        <v>82</v>
      </c>
      <c r="H10660" s="68" t="s">
        <v>403</v>
      </c>
      <c r="I10660" s="68" t="s">
        <v>642</v>
      </c>
      <c r="J10660" s="65">
        <v>3</v>
      </c>
      <c r="K10660" s="65">
        <v>610</v>
      </c>
      <c r="L10660" s="65">
        <v>930</v>
      </c>
      <c r="M10660" s="65" t="s">
        <v>249</v>
      </c>
    </row>
    <row r="10661" spans="1:13" ht="12.75" customHeight="1">
      <c r="A10661" s="65" t="str">
        <f>IF(ROW()=1,"KEY",IF(ISNA(VLOOKUP(B10661,車名対応マスタ!B:D,3,FALSE)),"",IF(VLOOKUP(B10661,車名対応マスタ!B:D,3,FALSE)="","",$D10661&amp;" "&amp;IF($G10661="9","J","O")&amp;" "&amp;$I10661&amp;" "&amp;IF($I10661&lt;=TEXT(★完成資料!$A$1,"yyyymm"),TEXT(★完成資料!$A$1,"yyyymm"),"999999")&amp; " " &amp; LEFT(F10661 &amp; "          ",10))))</f>
        <v xml:space="preserve">T J 202205 yyyy00 HV        </v>
      </c>
      <c r="B10661" s="68" t="s">
        <v>482</v>
      </c>
      <c r="C10661" s="68" t="s">
        <v>126</v>
      </c>
      <c r="D10661" s="68" t="s">
        <v>287</v>
      </c>
      <c r="E10661" s="68" t="s">
        <v>531</v>
      </c>
      <c r="F10661" s="68" t="s">
        <v>360</v>
      </c>
      <c r="G10661" s="68" t="s">
        <v>82</v>
      </c>
      <c r="H10661" s="68" t="s">
        <v>403</v>
      </c>
      <c r="I10661" s="68" t="s">
        <v>647</v>
      </c>
      <c r="J10661" s="65">
        <v>1</v>
      </c>
      <c r="K10661" s="65">
        <v>470</v>
      </c>
      <c r="L10661" s="65">
        <v>930</v>
      </c>
      <c r="M10661" s="65" t="s">
        <v>249</v>
      </c>
    </row>
    <row r="10662" spans="1:13" ht="12.75" customHeight="1">
      <c r="A10662" s="65" t="str">
        <f>IF(ROW()=1,"KEY",IF(ISNA(VLOOKUP(B10662,車名対応マスタ!B:D,3,FALSE)),"",IF(VLOOKUP(B10662,車名対応マスタ!B:D,3,FALSE)="","",$D10662&amp;" "&amp;IF($G10662="9","J","O")&amp;" "&amp;$I10662&amp;" "&amp;IF($I10662&lt;=TEXT(★完成資料!$A$1,"yyyymm"),TEXT(★完成資料!$A$1,"yyyymm"),"999999")&amp; " " &amp; LEFT(F10662 &amp; "          ",10))))</f>
        <v xml:space="preserve">T J 202206 yyyy00 HV        </v>
      </c>
      <c r="B10662" s="68" t="s">
        <v>482</v>
      </c>
      <c r="C10662" s="68" t="s">
        <v>126</v>
      </c>
      <c r="D10662" s="68" t="s">
        <v>287</v>
      </c>
      <c r="E10662" s="68" t="s">
        <v>531</v>
      </c>
      <c r="F10662" s="68" t="s">
        <v>360</v>
      </c>
      <c r="G10662" s="68" t="s">
        <v>82</v>
      </c>
      <c r="H10662" s="68" t="s">
        <v>403</v>
      </c>
      <c r="I10662" s="68" t="s">
        <v>652</v>
      </c>
      <c r="K10662" s="65">
        <v>618</v>
      </c>
      <c r="L10662" s="65">
        <v>930</v>
      </c>
      <c r="M10662" s="65" t="s">
        <v>249</v>
      </c>
    </row>
    <row r="10663" spans="1:13" ht="12.75" customHeight="1">
      <c r="A10663" s="65" t="str">
        <f>IF(ROW()=1,"KEY",IF(ISNA(VLOOKUP(B10663,車名対応マスタ!B:D,3,FALSE)),"",IF(VLOOKUP(B10663,車名対応マスタ!B:D,3,FALSE)="","",$D10663&amp;" "&amp;IF($G10663="9","J","O")&amp;" "&amp;$I10663&amp;" "&amp;IF($I10663&lt;=TEXT(★完成資料!$A$1,"yyyymm"),TEXT(★完成資料!$A$1,"yyyymm"),"999999")&amp; " " &amp; LEFT(F10663 &amp; "          ",10))))</f>
        <v xml:space="preserve">T J 202207 yyyy00 HV        </v>
      </c>
      <c r="B10663" s="68" t="s">
        <v>482</v>
      </c>
      <c r="C10663" s="68" t="s">
        <v>126</v>
      </c>
      <c r="D10663" s="68" t="s">
        <v>287</v>
      </c>
      <c r="E10663" s="68" t="s">
        <v>531</v>
      </c>
      <c r="F10663" s="68" t="s">
        <v>360</v>
      </c>
      <c r="G10663" s="68" t="s">
        <v>82</v>
      </c>
      <c r="H10663" s="68" t="s">
        <v>403</v>
      </c>
      <c r="I10663" s="68" t="s">
        <v>655</v>
      </c>
      <c r="K10663" s="65">
        <v>641</v>
      </c>
      <c r="L10663" s="65">
        <v>930</v>
      </c>
      <c r="M10663" s="65" t="s">
        <v>249</v>
      </c>
    </row>
    <row r="10664" spans="1:13" ht="12.75" customHeight="1">
      <c r="A10664" s="65" t="str">
        <f>IF(ROW()=1,"KEY",IF(ISNA(VLOOKUP(B10664,車名対応マスタ!B:D,3,FALSE)),"",IF(VLOOKUP(B10664,車名対応マスタ!B:D,3,FALSE)="","",$D10664&amp;" "&amp;IF($G10664="9","J","O")&amp;" "&amp;$I10664&amp;" "&amp;IF($I10664&lt;=TEXT(★完成資料!$A$1,"yyyymm"),TEXT(★完成資料!$A$1,"yyyymm"),"999999")&amp; " " &amp; LEFT(F10664 &amp; "          ",10))))</f>
        <v xml:space="preserve">T J 202208 yyyy00 HV        </v>
      </c>
      <c r="B10664" s="68" t="s">
        <v>482</v>
      </c>
      <c r="C10664" s="68" t="s">
        <v>126</v>
      </c>
      <c r="D10664" s="68" t="s">
        <v>287</v>
      </c>
      <c r="E10664" s="68" t="s">
        <v>531</v>
      </c>
      <c r="F10664" s="68" t="s">
        <v>360</v>
      </c>
      <c r="G10664" s="68" t="s">
        <v>82</v>
      </c>
      <c r="H10664" s="68" t="s">
        <v>403</v>
      </c>
      <c r="I10664" s="68" t="s">
        <v>656</v>
      </c>
      <c r="K10664" s="65">
        <v>443</v>
      </c>
      <c r="L10664" s="65">
        <v>930</v>
      </c>
      <c r="M10664" s="65" t="s">
        <v>249</v>
      </c>
    </row>
    <row r="10665" spans="1:13" ht="12.75" customHeight="1">
      <c r="A10665" s="65" t="str">
        <f>IF(ROW()=1,"KEY",IF(ISNA(VLOOKUP(B10665,車名対応マスタ!B:D,3,FALSE)),"",IF(VLOOKUP(B10665,車名対応マスタ!B:D,3,FALSE)="","",$D10665&amp;" "&amp;IF($G10665="9","J","O")&amp;" "&amp;$I10665&amp;" "&amp;IF($I10665&lt;=TEXT(★完成資料!$A$1,"yyyymm"),TEXT(★完成資料!$A$1,"yyyymm"),"999999")&amp; " " &amp; LEFT(F10665 &amp; "          ",10))))</f>
        <v xml:space="preserve">T J 202209 yyyy00 HV        </v>
      </c>
      <c r="B10665" s="68" t="s">
        <v>482</v>
      </c>
      <c r="C10665" s="68" t="s">
        <v>126</v>
      </c>
      <c r="D10665" s="68" t="s">
        <v>287</v>
      </c>
      <c r="E10665" s="68" t="s">
        <v>531</v>
      </c>
      <c r="F10665" s="68" t="s">
        <v>360</v>
      </c>
      <c r="G10665" s="68" t="s">
        <v>82</v>
      </c>
      <c r="H10665" s="68" t="s">
        <v>403</v>
      </c>
      <c r="I10665" s="68" t="s">
        <v>657</v>
      </c>
      <c r="K10665" s="65">
        <v>342</v>
      </c>
      <c r="L10665" s="65">
        <v>930</v>
      </c>
      <c r="M10665" s="65" t="s">
        <v>249</v>
      </c>
    </row>
    <row r="10666" spans="1:13" ht="12.75" customHeight="1">
      <c r="A10666" s="65" t="str">
        <f>IF(ROW()=1,"KEY",IF(ISNA(VLOOKUP(B10666,車名対応マスタ!B:D,3,FALSE)),"",IF(VLOOKUP(B10666,車名対応マスタ!B:D,3,FALSE)="","",$D10666&amp;" "&amp;IF($G10666="9","J","O")&amp;" "&amp;$I10666&amp;" "&amp;IF($I10666&lt;=TEXT(★完成資料!$A$1,"yyyymm"),TEXT(★完成資料!$A$1,"yyyymm"),"999999")&amp; " " &amp; LEFT(F10666 &amp; "          ",10))))</f>
        <v xml:space="preserve">T J 202210 yyyy00 HV        </v>
      </c>
      <c r="B10666" s="68" t="s">
        <v>482</v>
      </c>
      <c r="C10666" s="68" t="s">
        <v>126</v>
      </c>
      <c r="D10666" s="68" t="s">
        <v>287</v>
      </c>
      <c r="E10666" s="68" t="s">
        <v>531</v>
      </c>
      <c r="F10666" s="68" t="s">
        <v>360</v>
      </c>
      <c r="G10666" s="68" t="s">
        <v>82</v>
      </c>
      <c r="H10666" s="68" t="s">
        <v>403</v>
      </c>
      <c r="I10666" s="68" t="s">
        <v>663</v>
      </c>
      <c r="K10666" s="65">
        <v>168</v>
      </c>
      <c r="L10666" s="65">
        <v>930</v>
      </c>
      <c r="M10666" s="65" t="s">
        <v>249</v>
      </c>
    </row>
    <row r="10667" spans="1:13" ht="12.75" customHeight="1">
      <c r="A10667" s="65" t="str">
        <f>IF(ROW()=1,"KEY",IF(ISNA(VLOOKUP(B10667,車名対応マスタ!B:D,3,FALSE)),"",IF(VLOOKUP(B10667,車名対応マスタ!B:D,3,FALSE)="","",$D10667&amp;" "&amp;IF($G10667="9","J","O")&amp;" "&amp;$I10667&amp;" "&amp;IF($I10667&lt;=TEXT(★完成資料!$A$1,"yyyymm"),TEXT(★完成資料!$A$1,"yyyymm"),"999999")&amp; " " &amp; LEFT(F10667 &amp; "          ",10))))</f>
        <v xml:space="preserve">T J 202201 yyyy00 FCV       </v>
      </c>
      <c r="B10667" s="68" t="s">
        <v>346</v>
      </c>
      <c r="C10667" s="68" t="s">
        <v>538</v>
      </c>
      <c r="D10667" s="68" t="s">
        <v>287</v>
      </c>
      <c r="E10667" s="68" t="s">
        <v>359</v>
      </c>
      <c r="F10667" s="68" t="s">
        <v>464</v>
      </c>
      <c r="G10667" s="68" t="s">
        <v>82</v>
      </c>
      <c r="H10667" s="68" t="s">
        <v>403</v>
      </c>
      <c r="I10667" s="68" t="s">
        <v>639</v>
      </c>
      <c r="J10667" s="65">
        <v>8</v>
      </c>
      <c r="K10667" s="65">
        <v>1</v>
      </c>
      <c r="L10667" s="65">
        <v>930</v>
      </c>
      <c r="M10667" s="65" t="s">
        <v>249</v>
      </c>
    </row>
    <row r="10668" spans="1:13" ht="12.75" customHeight="1">
      <c r="A10668" s="65" t="str">
        <f>IF(ROW()=1,"KEY",IF(ISNA(VLOOKUP(B10668,車名対応マスタ!B:D,3,FALSE)),"",IF(VLOOKUP(B10668,車名対応マスタ!B:D,3,FALSE)="","",$D10668&amp;" "&amp;IF($G10668="9","J","O")&amp;" "&amp;$I10668&amp;" "&amp;IF($I10668&lt;=TEXT(★完成資料!$A$1,"yyyymm"),TEXT(★完成資料!$A$1,"yyyymm"),"999999")&amp; " " &amp; LEFT(F10668 &amp; "          ",10))))</f>
        <v xml:space="preserve">T J 202202 yyyy00 FCV       </v>
      </c>
      <c r="B10668" s="68" t="s">
        <v>346</v>
      </c>
      <c r="C10668" s="68" t="s">
        <v>538</v>
      </c>
      <c r="D10668" s="68" t="s">
        <v>287</v>
      </c>
      <c r="E10668" s="68" t="s">
        <v>359</v>
      </c>
      <c r="F10668" s="68" t="s">
        <v>464</v>
      </c>
      <c r="G10668" s="68" t="s">
        <v>82</v>
      </c>
      <c r="H10668" s="68" t="s">
        <v>403</v>
      </c>
      <c r="I10668" s="68" t="s">
        <v>640</v>
      </c>
      <c r="J10668" s="65">
        <v>2</v>
      </c>
      <c r="K10668" s="65">
        <v>2</v>
      </c>
      <c r="L10668" s="65">
        <v>930</v>
      </c>
      <c r="M10668" s="65" t="s">
        <v>249</v>
      </c>
    </row>
    <row r="10669" spans="1:13" ht="12.75" customHeight="1">
      <c r="A10669" s="65" t="str">
        <f>IF(ROW()=1,"KEY",IF(ISNA(VLOOKUP(B10669,車名対応マスタ!B:D,3,FALSE)),"",IF(VLOOKUP(B10669,車名対応マスタ!B:D,3,FALSE)="","",$D10669&amp;" "&amp;IF($G10669="9","J","O")&amp;" "&amp;$I10669&amp;" "&amp;IF($I10669&lt;=TEXT(★完成資料!$A$1,"yyyymm"),TEXT(★完成資料!$A$1,"yyyymm"),"999999")&amp; " " &amp; LEFT(F10669 &amp; "          ",10))))</f>
        <v xml:space="preserve">T J 202207 yyyy00 FCV       </v>
      </c>
      <c r="B10669" s="68" t="s">
        <v>346</v>
      </c>
      <c r="C10669" s="68" t="s">
        <v>538</v>
      </c>
      <c r="D10669" s="68" t="s">
        <v>287</v>
      </c>
      <c r="E10669" s="68" t="s">
        <v>359</v>
      </c>
      <c r="F10669" s="68" t="s">
        <v>464</v>
      </c>
      <c r="G10669" s="68" t="s">
        <v>82</v>
      </c>
      <c r="H10669" s="68" t="s">
        <v>403</v>
      </c>
      <c r="I10669" s="68" t="s">
        <v>655</v>
      </c>
      <c r="J10669" s="65">
        <v>1</v>
      </c>
      <c r="L10669" s="65">
        <v>930</v>
      </c>
      <c r="M10669" s="65" t="s">
        <v>249</v>
      </c>
    </row>
    <row r="10670" spans="1:13" ht="12.75" customHeight="1">
      <c r="A10670" s="65" t="str">
        <f>IF(ROW()=1,"KEY",IF(ISNA(VLOOKUP(B10670,車名対応マスタ!B:D,3,FALSE)),"",IF(VLOOKUP(B10670,車名対応マスタ!B:D,3,FALSE)="","",$D10670&amp;" "&amp;IF($G10670="9","J","O")&amp;" "&amp;$I10670&amp;" "&amp;IF($I10670&lt;=TEXT(★完成資料!$A$1,"yyyymm"),TEXT(★完成資料!$A$1,"yyyymm"),"999999")&amp; " " &amp; LEFT(F10670 &amp; "          ",10))))</f>
        <v xml:space="preserve">T J 202209 yyyy00 FCV       </v>
      </c>
      <c r="B10670" s="68" t="s">
        <v>346</v>
      </c>
      <c r="C10670" s="68" t="s">
        <v>538</v>
      </c>
      <c r="D10670" s="68" t="s">
        <v>287</v>
      </c>
      <c r="E10670" s="68" t="s">
        <v>359</v>
      </c>
      <c r="F10670" s="68" t="s">
        <v>464</v>
      </c>
      <c r="G10670" s="68" t="s">
        <v>82</v>
      </c>
      <c r="H10670" s="68" t="s">
        <v>403</v>
      </c>
      <c r="I10670" s="68" t="s">
        <v>657</v>
      </c>
      <c r="J10670" s="65">
        <v>1</v>
      </c>
      <c r="K10670" s="65">
        <v>2</v>
      </c>
      <c r="L10670" s="65">
        <v>930</v>
      </c>
      <c r="M10670" s="65" t="s">
        <v>249</v>
      </c>
    </row>
    <row r="10671" spans="1:13" ht="12.75" customHeight="1">
      <c r="A10671" s="65" t="str">
        <f>IF(ROW()=1,"KEY",IF(ISNA(VLOOKUP(B10671,車名対応マスタ!B:D,3,FALSE)),"",IF(VLOOKUP(B10671,車名対応マスタ!B:D,3,FALSE)="","",$D10671&amp;" "&amp;IF($G10671="9","J","O")&amp;" "&amp;$I10671&amp;" "&amp;IF($I10671&lt;=TEXT(★完成資料!$A$1,"yyyymm"),TEXT(★完成資料!$A$1,"yyyymm"),"999999")&amp; " " &amp; LEFT(F10671 &amp; "          ",10))))</f>
        <v xml:space="preserve">T J 202201 yyyy00 HV        </v>
      </c>
      <c r="B10671" s="68" t="s">
        <v>347</v>
      </c>
      <c r="C10671" s="68" t="s">
        <v>120</v>
      </c>
      <c r="D10671" s="68" t="s">
        <v>287</v>
      </c>
      <c r="E10671" s="68" t="s">
        <v>359</v>
      </c>
      <c r="F10671" s="68" t="s">
        <v>360</v>
      </c>
      <c r="G10671" s="68" t="s">
        <v>82</v>
      </c>
      <c r="H10671" s="68" t="s">
        <v>403</v>
      </c>
      <c r="I10671" s="68" t="s">
        <v>639</v>
      </c>
      <c r="J10671" s="65">
        <v>9</v>
      </c>
      <c r="K10671" s="65">
        <v>5</v>
      </c>
      <c r="L10671" s="65">
        <v>930</v>
      </c>
      <c r="M10671" s="65" t="s">
        <v>249</v>
      </c>
    </row>
    <row r="10672" spans="1:13" ht="12.75" customHeight="1">
      <c r="A10672" s="65" t="str">
        <f>IF(ROW()=1,"KEY",IF(ISNA(VLOOKUP(B10672,車名対応マスタ!B:D,3,FALSE)),"",IF(VLOOKUP(B10672,車名対応マスタ!B:D,3,FALSE)="","",$D10672&amp;" "&amp;IF($G10672="9","J","O")&amp;" "&amp;$I10672&amp;" "&amp;IF($I10672&lt;=TEXT(★完成資料!$A$1,"yyyymm"),TEXT(★完成資料!$A$1,"yyyymm"),"999999")&amp; " " &amp; LEFT(F10672 &amp; "          ",10))))</f>
        <v xml:space="preserve">T J 202202 yyyy00 HV        </v>
      </c>
      <c r="B10672" s="68" t="s">
        <v>347</v>
      </c>
      <c r="C10672" s="68" t="s">
        <v>120</v>
      </c>
      <c r="D10672" s="68" t="s">
        <v>287</v>
      </c>
      <c r="E10672" s="68" t="s">
        <v>359</v>
      </c>
      <c r="F10672" s="68" t="s">
        <v>360</v>
      </c>
      <c r="G10672" s="68" t="s">
        <v>82</v>
      </c>
      <c r="H10672" s="68" t="s">
        <v>403</v>
      </c>
      <c r="I10672" s="68" t="s">
        <v>640</v>
      </c>
      <c r="J10672" s="65">
        <v>21</v>
      </c>
      <c r="L10672" s="65">
        <v>930</v>
      </c>
      <c r="M10672" s="65" t="s">
        <v>249</v>
      </c>
    </row>
    <row r="10673" spans="1:13" ht="12.75" customHeight="1">
      <c r="A10673" s="65" t="str">
        <f>IF(ROW()=1,"KEY",IF(ISNA(VLOOKUP(B10673,車名対応マスタ!B:D,3,FALSE)),"",IF(VLOOKUP(B10673,車名対応マスタ!B:D,3,FALSE)="","",$D10673&amp;" "&amp;IF($G10673="9","J","O")&amp;" "&amp;$I10673&amp;" "&amp;IF($I10673&lt;=TEXT(★完成資料!$A$1,"yyyymm"),TEXT(★完成資料!$A$1,"yyyymm"),"999999")&amp; " " &amp; LEFT(F10673 &amp; "          ",10))))</f>
        <v xml:space="preserve">T J 202203 yyyy00 HV        </v>
      </c>
      <c r="B10673" s="68" t="s">
        <v>347</v>
      </c>
      <c r="C10673" s="68" t="s">
        <v>120</v>
      </c>
      <c r="D10673" s="68" t="s">
        <v>287</v>
      </c>
      <c r="E10673" s="68" t="s">
        <v>359</v>
      </c>
      <c r="F10673" s="68" t="s">
        <v>360</v>
      </c>
      <c r="G10673" s="68" t="s">
        <v>82</v>
      </c>
      <c r="H10673" s="68" t="s">
        <v>403</v>
      </c>
      <c r="I10673" s="68" t="s">
        <v>641</v>
      </c>
      <c r="J10673" s="65">
        <v>27</v>
      </c>
      <c r="K10673" s="65">
        <v>1</v>
      </c>
      <c r="L10673" s="65">
        <v>930</v>
      </c>
      <c r="M10673" s="65" t="s">
        <v>249</v>
      </c>
    </row>
    <row r="10674" spans="1:13" ht="12.75" customHeight="1">
      <c r="A10674" s="65" t="str">
        <f>IF(ROW()=1,"KEY",IF(ISNA(VLOOKUP(B10674,車名対応マスタ!B:D,3,FALSE)),"",IF(VLOOKUP(B10674,車名対応マスタ!B:D,3,FALSE)="","",$D10674&amp;" "&amp;IF($G10674="9","J","O")&amp;" "&amp;$I10674&amp;" "&amp;IF($I10674&lt;=TEXT(★完成資料!$A$1,"yyyymm"),TEXT(★完成資料!$A$1,"yyyymm"),"999999")&amp; " " &amp; LEFT(F10674 &amp; "          ",10))))</f>
        <v xml:space="preserve">T J 202204 yyyy00 HV        </v>
      </c>
      <c r="B10674" s="68" t="s">
        <v>347</v>
      </c>
      <c r="C10674" s="68" t="s">
        <v>120</v>
      </c>
      <c r="D10674" s="68" t="s">
        <v>287</v>
      </c>
      <c r="E10674" s="68" t="s">
        <v>359</v>
      </c>
      <c r="F10674" s="68" t="s">
        <v>360</v>
      </c>
      <c r="G10674" s="68" t="s">
        <v>82</v>
      </c>
      <c r="H10674" s="68" t="s">
        <v>403</v>
      </c>
      <c r="I10674" s="68" t="s">
        <v>642</v>
      </c>
      <c r="J10674" s="65">
        <v>13</v>
      </c>
      <c r="K10674" s="65">
        <v>1</v>
      </c>
      <c r="L10674" s="65">
        <v>930</v>
      </c>
      <c r="M10674" s="65" t="s">
        <v>249</v>
      </c>
    </row>
    <row r="10675" spans="1:13" ht="12.75" customHeight="1">
      <c r="A10675" s="65" t="str">
        <f>IF(ROW()=1,"KEY",IF(ISNA(VLOOKUP(B10675,車名対応マスタ!B:D,3,FALSE)),"",IF(VLOOKUP(B10675,車名対応マスタ!B:D,3,FALSE)="","",$D10675&amp;" "&amp;IF($G10675="9","J","O")&amp;" "&amp;$I10675&amp;" "&amp;IF($I10675&lt;=TEXT(★完成資料!$A$1,"yyyymm"),TEXT(★完成資料!$A$1,"yyyymm"),"999999")&amp; " " &amp; LEFT(F10675 &amp; "          ",10))))</f>
        <v xml:space="preserve">T J 202205 yyyy00 HV        </v>
      </c>
      <c r="B10675" s="68" t="s">
        <v>347</v>
      </c>
      <c r="C10675" s="68" t="s">
        <v>120</v>
      </c>
      <c r="D10675" s="68" t="s">
        <v>287</v>
      </c>
      <c r="E10675" s="68" t="s">
        <v>359</v>
      </c>
      <c r="F10675" s="68" t="s">
        <v>360</v>
      </c>
      <c r="G10675" s="68" t="s">
        <v>82</v>
      </c>
      <c r="H10675" s="68" t="s">
        <v>403</v>
      </c>
      <c r="I10675" s="68" t="s">
        <v>647</v>
      </c>
      <c r="J10675" s="65">
        <v>13</v>
      </c>
      <c r="L10675" s="65">
        <v>930</v>
      </c>
      <c r="M10675" s="65" t="s">
        <v>249</v>
      </c>
    </row>
    <row r="10676" spans="1:13" ht="12.75" customHeight="1">
      <c r="A10676" s="65" t="str">
        <f>IF(ROW()=1,"KEY",IF(ISNA(VLOOKUP(B10676,車名対応マスタ!B:D,3,FALSE)),"",IF(VLOOKUP(B10676,車名対応マスタ!B:D,3,FALSE)="","",$D10676&amp;" "&amp;IF($G10676="9","J","O")&amp;" "&amp;$I10676&amp;" "&amp;IF($I10676&lt;=TEXT(★完成資料!$A$1,"yyyymm"),TEXT(★完成資料!$A$1,"yyyymm"),"999999")&amp; " " &amp; LEFT(F10676 &amp; "          ",10))))</f>
        <v xml:space="preserve">T J 202206 yyyy00 HV        </v>
      </c>
      <c r="B10676" s="68" t="s">
        <v>347</v>
      </c>
      <c r="C10676" s="68" t="s">
        <v>120</v>
      </c>
      <c r="D10676" s="68" t="s">
        <v>287</v>
      </c>
      <c r="E10676" s="68" t="s">
        <v>359</v>
      </c>
      <c r="F10676" s="68" t="s">
        <v>360</v>
      </c>
      <c r="G10676" s="68" t="s">
        <v>82</v>
      </c>
      <c r="H10676" s="68" t="s">
        <v>403</v>
      </c>
      <c r="I10676" s="68" t="s">
        <v>652</v>
      </c>
      <c r="J10676" s="65">
        <v>11</v>
      </c>
      <c r="K10676" s="65">
        <v>8</v>
      </c>
      <c r="L10676" s="65">
        <v>930</v>
      </c>
      <c r="M10676" s="65" t="s">
        <v>249</v>
      </c>
    </row>
    <row r="10677" spans="1:13" ht="12.75" customHeight="1">
      <c r="A10677" s="65" t="str">
        <f>IF(ROW()=1,"KEY",IF(ISNA(VLOOKUP(B10677,車名対応マスタ!B:D,3,FALSE)),"",IF(VLOOKUP(B10677,車名対応マスタ!B:D,3,FALSE)="","",$D10677&amp;" "&amp;IF($G10677="9","J","O")&amp;" "&amp;$I10677&amp;" "&amp;IF($I10677&lt;=TEXT(★完成資料!$A$1,"yyyymm"),TEXT(★完成資料!$A$1,"yyyymm"),"999999")&amp; " " &amp; LEFT(F10677 &amp; "          ",10))))</f>
        <v xml:space="preserve">T J 202207 yyyy00 HV        </v>
      </c>
      <c r="B10677" s="68" t="s">
        <v>347</v>
      </c>
      <c r="C10677" s="68" t="s">
        <v>120</v>
      </c>
      <c r="D10677" s="68" t="s">
        <v>287</v>
      </c>
      <c r="E10677" s="68" t="s">
        <v>359</v>
      </c>
      <c r="F10677" s="68" t="s">
        <v>360</v>
      </c>
      <c r="G10677" s="68" t="s">
        <v>82</v>
      </c>
      <c r="H10677" s="68" t="s">
        <v>403</v>
      </c>
      <c r="I10677" s="68" t="s">
        <v>655</v>
      </c>
      <c r="J10677" s="65">
        <v>10</v>
      </c>
      <c r="K10677" s="65">
        <v>13</v>
      </c>
      <c r="L10677" s="65">
        <v>930</v>
      </c>
      <c r="M10677" s="65" t="s">
        <v>249</v>
      </c>
    </row>
    <row r="10678" spans="1:13" ht="12.75" customHeight="1">
      <c r="A10678" s="65" t="str">
        <f>IF(ROW()=1,"KEY",IF(ISNA(VLOOKUP(B10678,車名対応マスタ!B:D,3,FALSE)),"",IF(VLOOKUP(B10678,車名対応マスタ!B:D,3,FALSE)="","",$D10678&amp;" "&amp;IF($G10678="9","J","O")&amp;" "&amp;$I10678&amp;" "&amp;IF($I10678&lt;=TEXT(★完成資料!$A$1,"yyyymm"),TEXT(★完成資料!$A$1,"yyyymm"),"999999")&amp; " " &amp; LEFT(F10678 &amp; "          ",10))))</f>
        <v xml:space="preserve">T J 202208 yyyy00 HV        </v>
      </c>
      <c r="B10678" s="68" t="s">
        <v>347</v>
      </c>
      <c r="C10678" s="68" t="s">
        <v>120</v>
      </c>
      <c r="D10678" s="68" t="s">
        <v>287</v>
      </c>
      <c r="E10678" s="68" t="s">
        <v>359</v>
      </c>
      <c r="F10678" s="68" t="s">
        <v>360</v>
      </c>
      <c r="G10678" s="68" t="s">
        <v>82</v>
      </c>
      <c r="H10678" s="68" t="s">
        <v>403</v>
      </c>
      <c r="I10678" s="68" t="s">
        <v>656</v>
      </c>
      <c r="J10678" s="65">
        <v>12</v>
      </c>
      <c r="K10678" s="65">
        <v>6</v>
      </c>
      <c r="L10678" s="65">
        <v>930</v>
      </c>
      <c r="M10678" s="65" t="s">
        <v>249</v>
      </c>
    </row>
    <row r="10679" spans="1:13" ht="12.75" customHeight="1">
      <c r="A10679" s="65" t="str">
        <f>IF(ROW()=1,"KEY",IF(ISNA(VLOOKUP(B10679,車名対応マスタ!B:D,3,FALSE)),"",IF(VLOOKUP(B10679,車名対応マスタ!B:D,3,FALSE)="","",$D10679&amp;" "&amp;IF($G10679="9","J","O")&amp;" "&amp;$I10679&amp;" "&amp;IF($I10679&lt;=TEXT(★完成資料!$A$1,"yyyymm"),TEXT(★完成資料!$A$1,"yyyymm"),"999999")&amp; " " &amp; LEFT(F10679 &amp; "          ",10))))</f>
        <v xml:space="preserve">T J 202209 yyyy00 HV        </v>
      </c>
      <c r="B10679" s="68" t="s">
        <v>347</v>
      </c>
      <c r="C10679" s="68" t="s">
        <v>120</v>
      </c>
      <c r="D10679" s="68" t="s">
        <v>287</v>
      </c>
      <c r="E10679" s="68" t="s">
        <v>359</v>
      </c>
      <c r="F10679" s="68" t="s">
        <v>360</v>
      </c>
      <c r="G10679" s="68" t="s">
        <v>82</v>
      </c>
      <c r="H10679" s="68" t="s">
        <v>403</v>
      </c>
      <c r="I10679" s="68" t="s">
        <v>657</v>
      </c>
      <c r="J10679" s="65">
        <v>12</v>
      </c>
      <c r="K10679" s="65">
        <v>8</v>
      </c>
      <c r="L10679" s="65">
        <v>930</v>
      </c>
      <c r="M10679" s="65" t="s">
        <v>249</v>
      </c>
    </row>
    <row r="10680" spans="1:13" ht="12.75" customHeight="1">
      <c r="A10680" s="65" t="str">
        <f>IF(ROW()=1,"KEY",IF(ISNA(VLOOKUP(B10680,車名対応マスタ!B:D,3,FALSE)),"",IF(VLOOKUP(B10680,車名対応マスタ!B:D,3,FALSE)="","",$D10680&amp;" "&amp;IF($G10680="9","J","O")&amp;" "&amp;$I10680&amp;" "&amp;IF($I10680&lt;=TEXT(★完成資料!$A$1,"yyyymm"),TEXT(★完成資料!$A$1,"yyyymm"),"999999")&amp; " " &amp; LEFT(F10680 &amp; "          ",10))))</f>
        <v xml:space="preserve">T J 202210 yyyy00 HV        </v>
      </c>
      <c r="B10680" s="68" t="s">
        <v>347</v>
      </c>
      <c r="C10680" s="68" t="s">
        <v>120</v>
      </c>
      <c r="D10680" s="68" t="s">
        <v>287</v>
      </c>
      <c r="E10680" s="68" t="s">
        <v>359</v>
      </c>
      <c r="F10680" s="68" t="s">
        <v>360</v>
      </c>
      <c r="G10680" s="68" t="s">
        <v>82</v>
      </c>
      <c r="H10680" s="68" t="s">
        <v>403</v>
      </c>
      <c r="I10680" s="68" t="s">
        <v>663</v>
      </c>
      <c r="J10680" s="65">
        <v>7</v>
      </c>
      <c r="K10680" s="65">
        <v>2</v>
      </c>
      <c r="L10680" s="65">
        <v>930</v>
      </c>
      <c r="M10680" s="65" t="s">
        <v>249</v>
      </c>
    </row>
    <row r="10681" spans="1:13" ht="12.75" customHeight="1">
      <c r="A10681" s="65" t="str">
        <f>IF(ROW()=1,"KEY",IF(ISNA(VLOOKUP(B10681,車名対応マスタ!B:D,3,FALSE)),"",IF(VLOOKUP(B10681,車名対応マスタ!B:D,3,FALSE)="","",$D10681&amp;" "&amp;IF($G10681="9","J","O")&amp;" "&amp;$I10681&amp;" "&amp;IF($I10681&lt;=TEXT(★完成資料!$A$1,"yyyymm"),TEXT(★完成資料!$A$1,"yyyymm"),"999999")&amp; " " &amp; LEFT(F10681 &amp; "          ",10))))</f>
        <v xml:space="preserve">T J 202201 yyyy00 HV        </v>
      </c>
      <c r="B10681" s="68" t="s">
        <v>448</v>
      </c>
      <c r="C10681" s="68" t="s">
        <v>447</v>
      </c>
      <c r="D10681" s="68" t="s">
        <v>287</v>
      </c>
      <c r="E10681" s="68" t="s">
        <v>359</v>
      </c>
      <c r="F10681" s="68" t="s">
        <v>360</v>
      </c>
      <c r="G10681" s="68" t="s">
        <v>82</v>
      </c>
      <c r="H10681" s="68" t="s">
        <v>403</v>
      </c>
      <c r="I10681" s="68" t="s">
        <v>639</v>
      </c>
      <c r="J10681" s="65">
        <v>418</v>
      </c>
      <c r="K10681" s="65">
        <v>651</v>
      </c>
      <c r="L10681" s="65">
        <v>930</v>
      </c>
      <c r="M10681" s="65" t="s">
        <v>249</v>
      </c>
    </row>
    <row r="10682" spans="1:13" ht="12.75" customHeight="1">
      <c r="A10682" s="65" t="str">
        <f>IF(ROW()=1,"KEY",IF(ISNA(VLOOKUP(B10682,車名対応マスタ!B:D,3,FALSE)),"",IF(VLOOKUP(B10682,車名対応マスタ!B:D,3,FALSE)="","",$D10682&amp;" "&amp;IF($G10682="9","J","O")&amp;" "&amp;$I10682&amp;" "&amp;IF($I10682&lt;=TEXT(★完成資料!$A$1,"yyyymm"),TEXT(★完成資料!$A$1,"yyyymm"),"999999")&amp; " " &amp; LEFT(F10682 &amp; "          ",10))))</f>
        <v xml:space="preserve">T J 202202 yyyy00 HV        </v>
      </c>
      <c r="B10682" s="68" t="s">
        <v>448</v>
      </c>
      <c r="C10682" s="68" t="s">
        <v>447</v>
      </c>
      <c r="D10682" s="68" t="s">
        <v>287</v>
      </c>
      <c r="E10682" s="68" t="s">
        <v>359</v>
      </c>
      <c r="F10682" s="68" t="s">
        <v>360</v>
      </c>
      <c r="G10682" s="68" t="s">
        <v>82</v>
      </c>
      <c r="H10682" s="68" t="s">
        <v>403</v>
      </c>
      <c r="I10682" s="68" t="s">
        <v>640</v>
      </c>
      <c r="J10682" s="65">
        <v>569</v>
      </c>
      <c r="K10682" s="65">
        <v>792</v>
      </c>
      <c r="L10682" s="65">
        <v>930</v>
      </c>
      <c r="M10682" s="65" t="s">
        <v>249</v>
      </c>
    </row>
    <row r="10683" spans="1:13" ht="12.75" customHeight="1">
      <c r="A10683" s="65" t="str">
        <f>IF(ROW()=1,"KEY",IF(ISNA(VLOOKUP(B10683,車名対応マスタ!B:D,3,FALSE)),"",IF(VLOOKUP(B10683,車名対応マスタ!B:D,3,FALSE)="","",$D10683&amp;" "&amp;IF($G10683="9","J","O")&amp;" "&amp;$I10683&amp;" "&amp;IF($I10683&lt;=TEXT(★完成資料!$A$1,"yyyymm"),TEXT(★完成資料!$A$1,"yyyymm"),"999999")&amp; " " &amp; LEFT(F10683 &amp; "          ",10))))</f>
        <v xml:space="preserve">T J 202203 yyyy00 HV        </v>
      </c>
      <c r="B10683" s="68" t="s">
        <v>448</v>
      </c>
      <c r="C10683" s="68" t="s">
        <v>447</v>
      </c>
      <c r="D10683" s="68" t="s">
        <v>287</v>
      </c>
      <c r="E10683" s="68" t="s">
        <v>359</v>
      </c>
      <c r="F10683" s="68" t="s">
        <v>360</v>
      </c>
      <c r="G10683" s="68" t="s">
        <v>82</v>
      </c>
      <c r="H10683" s="68" t="s">
        <v>403</v>
      </c>
      <c r="I10683" s="68" t="s">
        <v>641</v>
      </c>
      <c r="J10683" s="65">
        <v>1066</v>
      </c>
      <c r="K10683" s="65">
        <v>1182</v>
      </c>
      <c r="L10683" s="65">
        <v>930</v>
      </c>
      <c r="M10683" s="65" t="s">
        <v>249</v>
      </c>
    </row>
    <row r="10684" spans="1:13" ht="12.75" customHeight="1">
      <c r="A10684" s="65" t="str">
        <f>IF(ROW()=1,"KEY",IF(ISNA(VLOOKUP(B10684,車名対応マスタ!B:D,3,FALSE)),"",IF(VLOOKUP(B10684,車名対応マスタ!B:D,3,FALSE)="","",$D10684&amp;" "&amp;IF($G10684="9","J","O")&amp;" "&amp;$I10684&amp;" "&amp;IF($I10684&lt;=TEXT(★完成資料!$A$1,"yyyymm"),TEXT(★完成資料!$A$1,"yyyymm"),"999999")&amp; " " &amp; LEFT(F10684 &amp; "          ",10))))</f>
        <v xml:space="preserve">T J 202204 yyyy00 HV        </v>
      </c>
      <c r="B10684" s="68" t="s">
        <v>448</v>
      </c>
      <c r="C10684" s="68" t="s">
        <v>447</v>
      </c>
      <c r="D10684" s="68" t="s">
        <v>287</v>
      </c>
      <c r="E10684" s="68" t="s">
        <v>359</v>
      </c>
      <c r="F10684" s="68" t="s">
        <v>360</v>
      </c>
      <c r="G10684" s="68" t="s">
        <v>82</v>
      </c>
      <c r="H10684" s="68" t="s">
        <v>403</v>
      </c>
      <c r="I10684" s="68" t="s">
        <v>642</v>
      </c>
      <c r="J10684" s="65">
        <v>667</v>
      </c>
      <c r="K10684" s="65">
        <v>776</v>
      </c>
      <c r="L10684" s="65">
        <v>930</v>
      </c>
      <c r="M10684" s="65" t="s">
        <v>249</v>
      </c>
    </row>
    <row r="10685" spans="1:13" ht="12.75" customHeight="1">
      <c r="A10685" s="65" t="str">
        <f>IF(ROW()=1,"KEY",IF(ISNA(VLOOKUP(B10685,車名対応マスタ!B:D,3,FALSE)),"",IF(VLOOKUP(B10685,車名対応マスタ!B:D,3,FALSE)="","",$D10685&amp;" "&amp;IF($G10685="9","J","O")&amp;" "&amp;$I10685&amp;" "&amp;IF($I10685&lt;=TEXT(★完成資料!$A$1,"yyyymm"),TEXT(★完成資料!$A$1,"yyyymm"),"999999")&amp; " " &amp; LEFT(F10685 &amp; "          ",10))))</f>
        <v xml:space="preserve">T J 202205 yyyy00 HV        </v>
      </c>
      <c r="B10685" s="68" t="s">
        <v>448</v>
      </c>
      <c r="C10685" s="68" t="s">
        <v>447</v>
      </c>
      <c r="D10685" s="68" t="s">
        <v>287</v>
      </c>
      <c r="E10685" s="68" t="s">
        <v>359</v>
      </c>
      <c r="F10685" s="68" t="s">
        <v>360</v>
      </c>
      <c r="G10685" s="68" t="s">
        <v>82</v>
      </c>
      <c r="H10685" s="68" t="s">
        <v>403</v>
      </c>
      <c r="I10685" s="68" t="s">
        <v>647</v>
      </c>
      <c r="J10685" s="65">
        <v>372</v>
      </c>
      <c r="K10685" s="65">
        <v>612</v>
      </c>
      <c r="L10685" s="65">
        <v>930</v>
      </c>
      <c r="M10685" s="65" t="s">
        <v>249</v>
      </c>
    </row>
    <row r="10686" spans="1:13" ht="12.75" customHeight="1">
      <c r="A10686" s="65" t="str">
        <f>IF(ROW()=1,"KEY",IF(ISNA(VLOOKUP(B10686,車名対応マスタ!B:D,3,FALSE)),"",IF(VLOOKUP(B10686,車名対応マスタ!B:D,3,FALSE)="","",$D10686&amp;" "&amp;IF($G10686="9","J","O")&amp;" "&amp;$I10686&amp;" "&amp;IF($I10686&lt;=TEXT(★完成資料!$A$1,"yyyymm"),TEXT(★完成資料!$A$1,"yyyymm"),"999999")&amp; " " &amp; LEFT(F10686 &amp; "          ",10))))</f>
        <v xml:space="preserve">T J 202206 yyyy00 HV        </v>
      </c>
      <c r="B10686" s="68" t="s">
        <v>448</v>
      </c>
      <c r="C10686" s="68" t="s">
        <v>447</v>
      </c>
      <c r="D10686" s="68" t="s">
        <v>287</v>
      </c>
      <c r="E10686" s="68" t="s">
        <v>359</v>
      </c>
      <c r="F10686" s="68" t="s">
        <v>360</v>
      </c>
      <c r="G10686" s="68" t="s">
        <v>82</v>
      </c>
      <c r="H10686" s="68" t="s">
        <v>403</v>
      </c>
      <c r="I10686" s="68" t="s">
        <v>652</v>
      </c>
      <c r="J10686" s="65">
        <v>212</v>
      </c>
      <c r="K10686" s="65">
        <v>767</v>
      </c>
      <c r="L10686" s="65">
        <v>930</v>
      </c>
      <c r="M10686" s="65" t="s">
        <v>249</v>
      </c>
    </row>
    <row r="10687" spans="1:13" ht="12.75" customHeight="1">
      <c r="A10687" s="65" t="str">
        <f>IF(ROW()=1,"KEY",IF(ISNA(VLOOKUP(B10687,車名対応マスタ!B:D,3,FALSE)),"",IF(VLOOKUP(B10687,車名対応マスタ!B:D,3,FALSE)="","",$D10687&amp;" "&amp;IF($G10687="9","J","O")&amp;" "&amp;$I10687&amp;" "&amp;IF($I10687&lt;=TEXT(★完成資料!$A$1,"yyyymm"),TEXT(★完成資料!$A$1,"yyyymm"),"999999")&amp; " " &amp; LEFT(F10687 &amp; "          ",10))))</f>
        <v xml:space="preserve">T J 202207 yyyy00 HV        </v>
      </c>
      <c r="B10687" s="68" t="s">
        <v>448</v>
      </c>
      <c r="C10687" s="68" t="s">
        <v>447</v>
      </c>
      <c r="D10687" s="68" t="s">
        <v>287</v>
      </c>
      <c r="E10687" s="68" t="s">
        <v>359</v>
      </c>
      <c r="F10687" s="68" t="s">
        <v>360</v>
      </c>
      <c r="G10687" s="68" t="s">
        <v>82</v>
      </c>
      <c r="H10687" s="68" t="s">
        <v>403</v>
      </c>
      <c r="I10687" s="68" t="s">
        <v>655</v>
      </c>
      <c r="J10687" s="65">
        <v>364</v>
      </c>
      <c r="K10687" s="65">
        <v>893</v>
      </c>
      <c r="L10687" s="65">
        <v>930</v>
      </c>
      <c r="M10687" s="65" t="s">
        <v>249</v>
      </c>
    </row>
    <row r="10688" spans="1:13" ht="12.75" customHeight="1">
      <c r="A10688" s="65" t="str">
        <f>IF(ROW()=1,"KEY",IF(ISNA(VLOOKUP(B10688,車名対応マスタ!B:D,3,FALSE)),"",IF(VLOOKUP(B10688,車名対応マスタ!B:D,3,FALSE)="","",$D10688&amp;" "&amp;IF($G10688="9","J","O")&amp;" "&amp;$I10688&amp;" "&amp;IF($I10688&lt;=TEXT(★完成資料!$A$1,"yyyymm"),TEXT(★完成資料!$A$1,"yyyymm"),"999999")&amp; " " &amp; LEFT(F10688 &amp; "          ",10))))</f>
        <v xml:space="preserve">T J 202208 yyyy00 HV        </v>
      </c>
      <c r="B10688" s="68" t="s">
        <v>448</v>
      </c>
      <c r="C10688" s="68" t="s">
        <v>447</v>
      </c>
      <c r="D10688" s="68" t="s">
        <v>287</v>
      </c>
      <c r="E10688" s="68" t="s">
        <v>359</v>
      </c>
      <c r="F10688" s="68" t="s">
        <v>360</v>
      </c>
      <c r="G10688" s="68" t="s">
        <v>82</v>
      </c>
      <c r="H10688" s="68" t="s">
        <v>403</v>
      </c>
      <c r="I10688" s="68" t="s">
        <v>656</v>
      </c>
      <c r="J10688" s="65">
        <v>277</v>
      </c>
      <c r="K10688" s="65">
        <v>592</v>
      </c>
      <c r="L10688" s="65">
        <v>930</v>
      </c>
      <c r="M10688" s="65" t="s">
        <v>249</v>
      </c>
    </row>
    <row r="10689" spans="1:13" ht="12.75" customHeight="1">
      <c r="A10689" s="65" t="str">
        <f>IF(ROW()=1,"KEY",IF(ISNA(VLOOKUP(B10689,車名対応マスタ!B:D,3,FALSE)),"",IF(VLOOKUP(B10689,車名対応マスタ!B:D,3,FALSE)="","",$D10689&amp;" "&amp;IF($G10689="9","J","O")&amp;" "&amp;$I10689&amp;" "&amp;IF($I10689&lt;=TEXT(★完成資料!$A$1,"yyyymm"),TEXT(★完成資料!$A$1,"yyyymm"),"999999")&amp; " " &amp; LEFT(F10689 &amp; "          ",10))))</f>
        <v xml:space="preserve">T J 202209 yyyy00 HV        </v>
      </c>
      <c r="B10689" s="68" t="s">
        <v>448</v>
      </c>
      <c r="C10689" s="68" t="s">
        <v>447</v>
      </c>
      <c r="D10689" s="68" t="s">
        <v>287</v>
      </c>
      <c r="E10689" s="68" t="s">
        <v>359</v>
      </c>
      <c r="F10689" s="68" t="s">
        <v>360</v>
      </c>
      <c r="G10689" s="68" t="s">
        <v>82</v>
      </c>
      <c r="H10689" s="68" t="s">
        <v>403</v>
      </c>
      <c r="I10689" s="68" t="s">
        <v>657</v>
      </c>
      <c r="J10689" s="65">
        <v>473</v>
      </c>
      <c r="K10689" s="65">
        <v>440</v>
      </c>
      <c r="L10689" s="65">
        <v>930</v>
      </c>
      <c r="M10689" s="65" t="s">
        <v>249</v>
      </c>
    </row>
    <row r="10690" spans="1:13" ht="12.75" customHeight="1">
      <c r="A10690" s="65" t="str">
        <f>IF(ROW()=1,"KEY",IF(ISNA(VLOOKUP(B10690,車名対応マスタ!B:D,3,FALSE)),"",IF(VLOOKUP(B10690,車名対応マスタ!B:D,3,FALSE)="","",$D10690&amp;" "&amp;IF($G10690="9","J","O")&amp;" "&amp;$I10690&amp;" "&amp;IF($I10690&lt;=TEXT(★完成資料!$A$1,"yyyymm"),TEXT(★完成資料!$A$1,"yyyymm"),"999999")&amp; " " &amp; LEFT(F10690 &amp; "          ",10))))</f>
        <v xml:space="preserve">T J 202210 yyyy00 HV        </v>
      </c>
      <c r="B10690" s="68" t="s">
        <v>448</v>
      </c>
      <c r="C10690" s="68" t="s">
        <v>447</v>
      </c>
      <c r="D10690" s="68" t="s">
        <v>287</v>
      </c>
      <c r="E10690" s="68" t="s">
        <v>359</v>
      </c>
      <c r="F10690" s="68" t="s">
        <v>360</v>
      </c>
      <c r="G10690" s="68" t="s">
        <v>82</v>
      </c>
      <c r="H10690" s="68" t="s">
        <v>403</v>
      </c>
      <c r="I10690" s="68" t="s">
        <v>663</v>
      </c>
      <c r="J10690" s="65">
        <v>585</v>
      </c>
      <c r="K10690" s="65">
        <v>243</v>
      </c>
      <c r="L10690" s="65">
        <v>930</v>
      </c>
      <c r="M10690" s="65" t="s">
        <v>249</v>
      </c>
    </row>
    <row r="10691" spans="1:13" ht="12.75" customHeight="1">
      <c r="A10691" s="65" t="str">
        <f>IF(ROW()=1,"KEY",IF(ISNA(VLOOKUP(B10691,車名対応マスタ!B:D,3,FALSE)),"",IF(VLOOKUP(B10691,車名対応マスタ!B:D,3,FALSE)="","",$D10691&amp;" "&amp;IF($G10691="9","J","O")&amp;" "&amp;$I10691&amp;" "&amp;IF($I10691&lt;=TEXT(★完成資料!$A$1,"yyyymm"),TEXT(★完成資料!$A$1,"yyyymm"),"999999")&amp; " " &amp; LEFT(F10691 &amp; "          ",10))))</f>
        <v xml:space="preserve">T J 202201 yyyy00 HV        </v>
      </c>
      <c r="B10691" s="68" t="s">
        <v>348</v>
      </c>
      <c r="C10691" s="68" t="s">
        <v>137</v>
      </c>
      <c r="D10691" s="68" t="s">
        <v>287</v>
      </c>
      <c r="E10691" s="68" t="s">
        <v>359</v>
      </c>
      <c r="F10691" s="68" t="s">
        <v>360</v>
      </c>
      <c r="G10691" s="68" t="s">
        <v>82</v>
      </c>
      <c r="H10691" s="68" t="s">
        <v>403</v>
      </c>
      <c r="I10691" s="68" t="s">
        <v>639</v>
      </c>
      <c r="J10691" s="65">
        <v>1824</v>
      </c>
      <c r="K10691" s="65">
        <v>2722</v>
      </c>
      <c r="L10691" s="65">
        <v>930</v>
      </c>
      <c r="M10691" s="65" t="s">
        <v>249</v>
      </c>
    </row>
    <row r="10692" spans="1:13" ht="12.75" customHeight="1">
      <c r="A10692" s="65" t="str">
        <f>IF(ROW()=1,"KEY",IF(ISNA(VLOOKUP(B10692,車名対応マスタ!B:D,3,FALSE)),"",IF(VLOOKUP(B10692,車名対応マスタ!B:D,3,FALSE)="","",$D10692&amp;" "&amp;IF($G10692="9","J","O")&amp;" "&amp;$I10692&amp;" "&amp;IF($I10692&lt;=TEXT(★完成資料!$A$1,"yyyymm"),TEXT(★完成資料!$A$1,"yyyymm"),"999999")&amp; " " &amp; LEFT(F10692 &amp; "          ",10))))</f>
        <v xml:space="preserve">T J 202202 yyyy00 HV        </v>
      </c>
      <c r="B10692" s="68" t="s">
        <v>348</v>
      </c>
      <c r="C10692" s="68" t="s">
        <v>137</v>
      </c>
      <c r="D10692" s="68" t="s">
        <v>287</v>
      </c>
      <c r="E10692" s="68" t="s">
        <v>359</v>
      </c>
      <c r="F10692" s="68" t="s">
        <v>360</v>
      </c>
      <c r="G10692" s="68" t="s">
        <v>82</v>
      </c>
      <c r="H10692" s="68" t="s">
        <v>403</v>
      </c>
      <c r="I10692" s="68" t="s">
        <v>640</v>
      </c>
      <c r="J10692" s="65">
        <v>1974</v>
      </c>
      <c r="K10692" s="65">
        <v>3306</v>
      </c>
      <c r="L10692" s="65">
        <v>930</v>
      </c>
      <c r="M10692" s="65" t="s">
        <v>249</v>
      </c>
    </row>
    <row r="10693" spans="1:13" ht="12.75" customHeight="1">
      <c r="A10693" s="65" t="str">
        <f>IF(ROW()=1,"KEY",IF(ISNA(VLOOKUP(B10693,車名対応マスタ!B:D,3,FALSE)),"",IF(VLOOKUP(B10693,車名対応マスタ!B:D,3,FALSE)="","",$D10693&amp;" "&amp;IF($G10693="9","J","O")&amp;" "&amp;$I10693&amp;" "&amp;IF($I10693&lt;=TEXT(★完成資料!$A$1,"yyyymm"),TEXT(★完成資料!$A$1,"yyyymm"),"999999")&amp; " " &amp; LEFT(F10693 &amp; "          ",10))))</f>
        <v xml:space="preserve">T J 202203 yyyy00 HV        </v>
      </c>
      <c r="B10693" s="68" t="s">
        <v>348</v>
      </c>
      <c r="C10693" s="68" t="s">
        <v>137</v>
      </c>
      <c r="D10693" s="68" t="s">
        <v>287</v>
      </c>
      <c r="E10693" s="68" t="s">
        <v>359</v>
      </c>
      <c r="F10693" s="68" t="s">
        <v>360</v>
      </c>
      <c r="G10693" s="68" t="s">
        <v>82</v>
      </c>
      <c r="H10693" s="68" t="s">
        <v>403</v>
      </c>
      <c r="I10693" s="68" t="s">
        <v>641</v>
      </c>
      <c r="J10693" s="65">
        <v>3118</v>
      </c>
      <c r="K10693" s="65">
        <v>5056</v>
      </c>
      <c r="L10693" s="65">
        <v>930</v>
      </c>
      <c r="M10693" s="65" t="s">
        <v>249</v>
      </c>
    </row>
    <row r="10694" spans="1:13" ht="12.75" customHeight="1">
      <c r="A10694" s="65" t="str">
        <f>IF(ROW()=1,"KEY",IF(ISNA(VLOOKUP(B10694,車名対応マスタ!B:D,3,FALSE)),"",IF(VLOOKUP(B10694,車名対応マスタ!B:D,3,FALSE)="","",$D10694&amp;" "&amp;IF($G10694="9","J","O")&amp;" "&amp;$I10694&amp;" "&amp;IF($I10694&lt;=TEXT(★完成資料!$A$1,"yyyymm"),TEXT(★完成資料!$A$1,"yyyymm"),"999999")&amp; " " &amp; LEFT(F10694 &amp; "          ",10))))</f>
        <v xml:space="preserve">T J 202204 yyyy00 HV        </v>
      </c>
      <c r="B10694" s="68" t="s">
        <v>348</v>
      </c>
      <c r="C10694" s="68" t="s">
        <v>137</v>
      </c>
      <c r="D10694" s="68" t="s">
        <v>287</v>
      </c>
      <c r="E10694" s="68" t="s">
        <v>359</v>
      </c>
      <c r="F10694" s="68" t="s">
        <v>360</v>
      </c>
      <c r="G10694" s="68" t="s">
        <v>82</v>
      </c>
      <c r="H10694" s="68" t="s">
        <v>403</v>
      </c>
      <c r="I10694" s="68" t="s">
        <v>642</v>
      </c>
      <c r="J10694" s="65">
        <v>1870</v>
      </c>
      <c r="K10694" s="65">
        <v>2696</v>
      </c>
      <c r="L10694" s="65">
        <v>930</v>
      </c>
      <c r="M10694" s="65" t="s">
        <v>249</v>
      </c>
    </row>
    <row r="10695" spans="1:13" ht="12.75" customHeight="1">
      <c r="A10695" s="65" t="str">
        <f>IF(ROW()=1,"KEY",IF(ISNA(VLOOKUP(B10695,車名対応マスタ!B:D,3,FALSE)),"",IF(VLOOKUP(B10695,車名対応マスタ!B:D,3,FALSE)="","",$D10695&amp;" "&amp;IF($G10695="9","J","O")&amp;" "&amp;$I10695&amp;" "&amp;IF($I10695&lt;=TEXT(★完成資料!$A$1,"yyyymm"),TEXT(★完成資料!$A$1,"yyyymm"),"999999")&amp; " " &amp; LEFT(F10695 &amp; "          ",10))))</f>
        <v xml:space="preserve">T J 202205 yyyy00 HV        </v>
      </c>
      <c r="B10695" s="68" t="s">
        <v>348</v>
      </c>
      <c r="C10695" s="68" t="s">
        <v>137</v>
      </c>
      <c r="D10695" s="68" t="s">
        <v>287</v>
      </c>
      <c r="E10695" s="68" t="s">
        <v>359</v>
      </c>
      <c r="F10695" s="68" t="s">
        <v>360</v>
      </c>
      <c r="G10695" s="68" t="s">
        <v>82</v>
      </c>
      <c r="H10695" s="68" t="s">
        <v>403</v>
      </c>
      <c r="I10695" s="68" t="s">
        <v>647</v>
      </c>
      <c r="J10695" s="65">
        <v>1311</v>
      </c>
      <c r="K10695" s="65">
        <v>2603</v>
      </c>
      <c r="L10695" s="65">
        <v>930</v>
      </c>
      <c r="M10695" s="65" t="s">
        <v>249</v>
      </c>
    </row>
    <row r="10696" spans="1:13" ht="12.75" customHeight="1">
      <c r="A10696" s="65" t="str">
        <f>IF(ROW()=1,"KEY",IF(ISNA(VLOOKUP(B10696,車名対応マスタ!B:D,3,FALSE)),"",IF(VLOOKUP(B10696,車名対応マスタ!B:D,3,FALSE)="","",$D10696&amp;" "&amp;IF($G10696="9","J","O")&amp;" "&amp;$I10696&amp;" "&amp;IF($I10696&lt;=TEXT(★完成資料!$A$1,"yyyymm"),TEXT(★完成資料!$A$1,"yyyymm"),"999999")&amp; " " &amp; LEFT(F10696 &amp; "          ",10))))</f>
        <v xml:space="preserve">T J 202206 yyyy00 HV        </v>
      </c>
      <c r="B10696" s="68" t="s">
        <v>348</v>
      </c>
      <c r="C10696" s="68" t="s">
        <v>137</v>
      </c>
      <c r="D10696" s="68" t="s">
        <v>287</v>
      </c>
      <c r="E10696" s="68" t="s">
        <v>359</v>
      </c>
      <c r="F10696" s="68" t="s">
        <v>360</v>
      </c>
      <c r="G10696" s="68" t="s">
        <v>82</v>
      </c>
      <c r="H10696" s="68" t="s">
        <v>403</v>
      </c>
      <c r="I10696" s="68" t="s">
        <v>652</v>
      </c>
      <c r="J10696" s="65">
        <v>1107</v>
      </c>
      <c r="K10696" s="65">
        <v>2936</v>
      </c>
      <c r="L10696" s="65">
        <v>930</v>
      </c>
      <c r="M10696" s="65" t="s">
        <v>249</v>
      </c>
    </row>
    <row r="10697" spans="1:13" ht="12.75" customHeight="1">
      <c r="A10697" s="65" t="str">
        <f>IF(ROW()=1,"KEY",IF(ISNA(VLOOKUP(B10697,車名対応マスタ!B:D,3,FALSE)),"",IF(VLOOKUP(B10697,車名対応マスタ!B:D,3,FALSE)="","",$D10697&amp;" "&amp;IF($G10697="9","J","O")&amp;" "&amp;$I10697&amp;" "&amp;IF($I10697&lt;=TEXT(★完成資料!$A$1,"yyyymm"),TEXT(★完成資料!$A$1,"yyyymm"),"999999")&amp; " " &amp; LEFT(F10697 &amp; "          ",10))))</f>
        <v xml:space="preserve">T J 202207 yyyy00 HV        </v>
      </c>
      <c r="B10697" s="68" t="s">
        <v>348</v>
      </c>
      <c r="C10697" s="68" t="s">
        <v>137</v>
      </c>
      <c r="D10697" s="68" t="s">
        <v>287</v>
      </c>
      <c r="E10697" s="68" t="s">
        <v>359</v>
      </c>
      <c r="F10697" s="68" t="s">
        <v>360</v>
      </c>
      <c r="G10697" s="68" t="s">
        <v>82</v>
      </c>
      <c r="H10697" s="68" t="s">
        <v>403</v>
      </c>
      <c r="I10697" s="68" t="s">
        <v>655</v>
      </c>
      <c r="J10697" s="65">
        <v>1733</v>
      </c>
      <c r="K10697" s="65">
        <v>2908</v>
      </c>
      <c r="L10697" s="65">
        <v>930</v>
      </c>
      <c r="M10697" s="65" t="s">
        <v>249</v>
      </c>
    </row>
    <row r="10698" spans="1:13" ht="12.75" customHeight="1">
      <c r="A10698" s="65" t="str">
        <f>IF(ROW()=1,"KEY",IF(ISNA(VLOOKUP(B10698,車名対応マスタ!B:D,3,FALSE)),"",IF(VLOOKUP(B10698,車名対応マスタ!B:D,3,FALSE)="","",$D10698&amp;" "&amp;IF($G10698="9","J","O")&amp;" "&amp;$I10698&amp;" "&amp;IF($I10698&lt;=TEXT(★完成資料!$A$1,"yyyymm"),TEXT(★完成資料!$A$1,"yyyymm"),"999999")&amp; " " &amp; LEFT(F10698 &amp; "          ",10))))</f>
        <v xml:space="preserve">T J 202208 yyyy00 HV        </v>
      </c>
      <c r="B10698" s="68" t="s">
        <v>348</v>
      </c>
      <c r="C10698" s="68" t="s">
        <v>137</v>
      </c>
      <c r="D10698" s="68" t="s">
        <v>287</v>
      </c>
      <c r="E10698" s="68" t="s">
        <v>359</v>
      </c>
      <c r="F10698" s="68" t="s">
        <v>360</v>
      </c>
      <c r="G10698" s="68" t="s">
        <v>82</v>
      </c>
      <c r="H10698" s="68" t="s">
        <v>403</v>
      </c>
      <c r="I10698" s="68" t="s">
        <v>656</v>
      </c>
      <c r="J10698" s="65">
        <v>1424</v>
      </c>
      <c r="K10698" s="65">
        <v>2335</v>
      </c>
      <c r="L10698" s="65">
        <v>930</v>
      </c>
      <c r="M10698" s="65" t="s">
        <v>249</v>
      </c>
    </row>
    <row r="10699" spans="1:13" ht="12.75" customHeight="1">
      <c r="A10699" s="65" t="str">
        <f>IF(ROW()=1,"KEY",IF(ISNA(VLOOKUP(B10699,車名対応マスタ!B:D,3,FALSE)),"",IF(VLOOKUP(B10699,車名対応マスタ!B:D,3,FALSE)="","",$D10699&amp;" "&amp;IF($G10699="9","J","O")&amp;" "&amp;$I10699&amp;" "&amp;IF($I10699&lt;=TEXT(★完成資料!$A$1,"yyyymm"),TEXT(★完成資料!$A$1,"yyyymm"),"999999")&amp; " " &amp; LEFT(F10699 &amp; "          ",10))))</f>
        <v xml:space="preserve">T J 202209 yyyy00 HV        </v>
      </c>
      <c r="B10699" s="68" t="s">
        <v>348</v>
      </c>
      <c r="C10699" s="68" t="s">
        <v>137</v>
      </c>
      <c r="D10699" s="68" t="s">
        <v>287</v>
      </c>
      <c r="E10699" s="68" t="s">
        <v>359</v>
      </c>
      <c r="F10699" s="68" t="s">
        <v>360</v>
      </c>
      <c r="G10699" s="68" t="s">
        <v>82</v>
      </c>
      <c r="H10699" s="68" t="s">
        <v>403</v>
      </c>
      <c r="I10699" s="68" t="s">
        <v>657</v>
      </c>
      <c r="J10699" s="65">
        <v>2109</v>
      </c>
      <c r="K10699" s="65">
        <v>2216</v>
      </c>
      <c r="L10699" s="65">
        <v>930</v>
      </c>
      <c r="M10699" s="65" t="s">
        <v>249</v>
      </c>
    </row>
    <row r="10700" spans="1:13" ht="12.75" customHeight="1">
      <c r="A10700" s="65" t="str">
        <f>IF(ROW()=1,"KEY",IF(ISNA(VLOOKUP(B10700,車名対応マスタ!B:D,3,FALSE)),"",IF(VLOOKUP(B10700,車名対応マスタ!B:D,3,FALSE)="","",$D10700&amp;" "&amp;IF($G10700="9","J","O")&amp;" "&amp;$I10700&amp;" "&amp;IF($I10700&lt;=TEXT(★完成資料!$A$1,"yyyymm"),TEXT(★完成資料!$A$1,"yyyymm"),"999999")&amp; " " &amp; LEFT(F10700 &amp; "          ",10))))</f>
        <v xml:space="preserve">T J 202210 yyyy00 HV        </v>
      </c>
      <c r="B10700" s="68" t="s">
        <v>348</v>
      </c>
      <c r="C10700" s="68" t="s">
        <v>137</v>
      </c>
      <c r="D10700" s="68" t="s">
        <v>287</v>
      </c>
      <c r="E10700" s="68" t="s">
        <v>359</v>
      </c>
      <c r="F10700" s="68" t="s">
        <v>360</v>
      </c>
      <c r="G10700" s="68" t="s">
        <v>82</v>
      </c>
      <c r="H10700" s="68" t="s">
        <v>403</v>
      </c>
      <c r="I10700" s="68" t="s">
        <v>663</v>
      </c>
      <c r="J10700" s="65">
        <v>2249</v>
      </c>
      <c r="K10700" s="65">
        <v>949</v>
      </c>
      <c r="L10700" s="65">
        <v>930</v>
      </c>
      <c r="M10700" s="65" t="s">
        <v>249</v>
      </c>
    </row>
    <row r="10701" spans="1:13" ht="12.75" customHeight="1">
      <c r="A10701" s="65" t="str">
        <f>IF(ROW()=1,"KEY",IF(ISNA(VLOOKUP(B10701,車名対応マスタ!B:D,3,FALSE)),"",IF(VLOOKUP(B10701,車名対応マスタ!B:D,3,FALSE)="","",$D10701&amp;" "&amp;IF($G10701="9","J","O")&amp;" "&amp;$I10701&amp;" "&amp;IF($I10701&lt;=TEXT(★完成資料!$A$1,"yyyymm"),TEXT(★完成資料!$A$1,"yyyymm"),"999999")&amp; " " &amp; LEFT(F10701 &amp; "          ",10))))</f>
        <v xml:space="preserve">T J 202201 yyyy00 EV        </v>
      </c>
      <c r="B10701" s="68" t="s">
        <v>546</v>
      </c>
      <c r="C10701" s="68" t="s">
        <v>547</v>
      </c>
      <c r="D10701" s="68" t="s">
        <v>287</v>
      </c>
      <c r="E10701" s="68" t="s">
        <v>359</v>
      </c>
      <c r="F10701" s="68" t="s">
        <v>230</v>
      </c>
      <c r="G10701" s="68" t="s">
        <v>82</v>
      </c>
      <c r="H10701" s="68" t="s">
        <v>403</v>
      </c>
      <c r="I10701" s="68" t="s">
        <v>639</v>
      </c>
      <c r="J10701" s="65">
        <v>101</v>
      </c>
      <c r="K10701" s="65">
        <v>1</v>
      </c>
      <c r="L10701" s="65">
        <v>930</v>
      </c>
      <c r="M10701" s="65" t="s">
        <v>249</v>
      </c>
    </row>
    <row r="10702" spans="1:13" ht="12.75" customHeight="1">
      <c r="A10702" s="65" t="str">
        <f>IF(ROW()=1,"KEY",IF(ISNA(VLOOKUP(B10702,車名対応マスタ!B:D,3,FALSE)),"",IF(VLOOKUP(B10702,車名対応マスタ!B:D,3,FALSE)="","",$D10702&amp;" "&amp;IF($G10702="9","J","O")&amp;" "&amp;$I10702&amp;" "&amp;IF($I10702&lt;=TEXT(★完成資料!$A$1,"yyyymm"),TEXT(★完成資料!$A$1,"yyyymm"),"999999")&amp; " " &amp; LEFT(F10702 &amp; "          ",10))))</f>
        <v xml:space="preserve">T J 202202 yyyy00 EV        </v>
      </c>
      <c r="B10702" s="68" t="s">
        <v>546</v>
      </c>
      <c r="C10702" s="68" t="s">
        <v>547</v>
      </c>
      <c r="D10702" s="68" t="s">
        <v>287</v>
      </c>
      <c r="E10702" s="68" t="s">
        <v>359</v>
      </c>
      <c r="F10702" s="68" t="s">
        <v>230</v>
      </c>
      <c r="G10702" s="68" t="s">
        <v>82</v>
      </c>
      <c r="H10702" s="68" t="s">
        <v>403</v>
      </c>
      <c r="I10702" s="68" t="s">
        <v>640</v>
      </c>
      <c r="J10702" s="65">
        <v>99</v>
      </c>
      <c r="K10702" s="65">
        <v>9</v>
      </c>
      <c r="L10702" s="65">
        <v>930</v>
      </c>
      <c r="M10702" s="65" t="s">
        <v>249</v>
      </c>
    </row>
    <row r="10703" spans="1:13" ht="12.75" customHeight="1">
      <c r="A10703" s="65" t="str">
        <f>IF(ROW()=1,"KEY",IF(ISNA(VLOOKUP(B10703,車名対応マスタ!B:D,3,FALSE)),"",IF(VLOOKUP(B10703,車名対応マスタ!B:D,3,FALSE)="","",$D10703&amp;" "&amp;IF($G10703="9","J","O")&amp;" "&amp;$I10703&amp;" "&amp;IF($I10703&lt;=TEXT(★完成資料!$A$1,"yyyymm"),TEXT(★完成資料!$A$1,"yyyymm"),"999999")&amp; " " &amp; LEFT(F10703 &amp; "          ",10))))</f>
        <v xml:space="preserve">T J 202203 yyyy00 EV        </v>
      </c>
      <c r="B10703" s="68" t="s">
        <v>546</v>
      </c>
      <c r="C10703" s="68" t="s">
        <v>547</v>
      </c>
      <c r="D10703" s="68" t="s">
        <v>287</v>
      </c>
      <c r="E10703" s="68" t="s">
        <v>359</v>
      </c>
      <c r="F10703" s="68" t="s">
        <v>230</v>
      </c>
      <c r="G10703" s="68" t="s">
        <v>82</v>
      </c>
      <c r="H10703" s="68" t="s">
        <v>403</v>
      </c>
      <c r="I10703" s="68" t="s">
        <v>641</v>
      </c>
      <c r="J10703" s="65">
        <v>132</v>
      </c>
      <c r="K10703" s="65">
        <v>14</v>
      </c>
      <c r="L10703" s="65">
        <v>930</v>
      </c>
      <c r="M10703" s="65" t="s">
        <v>249</v>
      </c>
    </row>
    <row r="10704" spans="1:13" ht="12.75" customHeight="1">
      <c r="A10704" s="65" t="str">
        <f>IF(ROW()=1,"KEY",IF(ISNA(VLOOKUP(B10704,車名対応マスタ!B:D,3,FALSE)),"",IF(VLOOKUP(B10704,車名対応マスタ!B:D,3,FALSE)="","",$D10704&amp;" "&amp;IF($G10704="9","J","O")&amp;" "&amp;$I10704&amp;" "&amp;IF($I10704&lt;=TEXT(★完成資料!$A$1,"yyyymm"),TEXT(★完成資料!$A$1,"yyyymm"),"999999")&amp; " " &amp; LEFT(F10704 &amp; "          ",10))))</f>
        <v xml:space="preserve">T J 202204 yyyy00 EV        </v>
      </c>
      <c r="B10704" s="68" t="s">
        <v>546</v>
      </c>
      <c r="C10704" s="68" t="s">
        <v>547</v>
      </c>
      <c r="D10704" s="68" t="s">
        <v>287</v>
      </c>
      <c r="E10704" s="68" t="s">
        <v>359</v>
      </c>
      <c r="F10704" s="68" t="s">
        <v>230</v>
      </c>
      <c r="G10704" s="68" t="s">
        <v>82</v>
      </c>
      <c r="H10704" s="68" t="s">
        <v>403</v>
      </c>
      <c r="I10704" s="68" t="s">
        <v>642</v>
      </c>
      <c r="J10704" s="65">
        <v>154</v>
      </c>
      <c r="K10704" s="65">
        <v>13</v>
      </c>
      <c r="L10704" s="65">
        <v>930</v>
      </c>
      <c r="M10704" s="65" t="s">
        <v>249</v>
      </c>
    </row>
    <row r="10705" spans="1:13" ht="12.75" customHeight="1">
      <c r="A10705" s="65" t="str">
        <f>IF(ROW()=1,"KEY",IF(ISNA(VLOOKUP(B10705,車名対応マスタ!B:D,3,FALSE)),"",IF(VLOOKUP(B10705,車名対応マスタ!B:D,3,FALSE)="","",$D10705&amp;" "&amp;IF($G10705="9","J","O")&amp;" "&amp;$I10705&amp;" "&amp;IF($I10705&lt;=TEXT(★完成資料!$A$1,"yyyymm"),TEXT(★完成資料!$A$1,"yyyymm"),"999999")&amp; " " &amp; LEFT(F10705 &amp; "          ",10))))</f>
        <v xml:space="preserve">T J 202205 yyyy00 EV        </v>
      </c>
      <c r="B10705" s="68" t="s">
        <v>546</v>
      </c>
      <c r="C10705" s="68" t="s">
        <v>547</v>
      </c>
      <c r="D10705" s="68" t="s">
        <v>287</v>
      </c>
      <c r="E10705" s="68" t="s">
        <v>359</v>
      </c>
      <c r="F10705" s="68" t="s">
        <v>230</v>
      </c>
      <c r="G10705" s="68" t="s">
        <v>82</v>
      </c>
      <c r="H10705" s="68" t="s">
        <v>403</v>
      </c>
      <c r="I10705" s="68" t="s">
        <v>647</v>
      </c>
      <c r="J10705" s="65">
        <v>130</v>
      </c>
      <c r="K10705" s="65">
        <v>14</v>
      </c>
      <c r="L10705" s="65">
        <v>930</v>
      </c>
      <c r="M10705" s="65" t="s">
        <v>249</v>
      </c>
    </row>
    <row r="10706" spans="1:13" ht="12.75" customHeight="1">
      <c r="A10706" s="65" t="str">
        <f>IF(ROW()=1,"KEY",IF(ISNA(VLOOKUP(B10706,車名対応マスタ!B:D,3,FALSE)),"",IF(VLOOKUP(B10706,車名対応マスタ!B:D,3,FALSE)="","",$D10706&amp;" "&amp;IF($G10706="9","J","O")&amp;" "&amp;$I10706&amp;" "&amp;IF($I10706&lt;=TEXT(★完成資料!$A$1,"yyyymm"),TEXT(★完成資料!$A$1,"yyyymm"),"999999")&amp; " " &amp; LEFT(F10706 &amp; "          ",10))))</f>
        <v xml:space="preserve">T J 202206 yyyy00 EV        </v>
      </c>
      <c r="B10706" s="68" t="s">
        <v>546</v>
      </c>
      <c r="C10706" s="68" t="s">
        <v>547</v>
      </c>
      <c r="D10706" s="68" t="s">
        <v>287</v>
      </c>
      <c r="E10706" s="68" t="s">
        <v>359</v>
      </c>
      <c r="F10706" s="68" t="s">
        <v>230</v>
      </c>
      <c r="G10706" s="68" t="s">
        <v>82</v>
      </c>
      <c r="H10706" s="68" t="s">
        <v>403</v>
      </c>
      <c r="I10706" s="68" t="s">
        <v>652</v>
      </c>
      <c r="J10706" s="65">
        <v>124</v>
      </c>
      <c r="K10706" s="65">
        <v>23</v>
      </c>
      <c r="L10706" s="65">
        <v>930</v>
      </c>
      <c r="M10706" s="65" t="s">
        <v>249</v>
      </c>
    </row>
    <row r="10707" spans="1:13" ht="12.75" customHeight="1">
      <c r="A10707" s="65" t="str">
        <f>IF(ROW()=1,"KEY",IF(ISNA(VLOOKUP(B10707,車名対応マスタ!B:D,3,FALSE)),"",IF(VLOOKUP(B10707,車名対応マスタ!B:D,3,FALSE)="","",$D10707&amp;" "&amp;IF($G10707="9","J","O")&amp;" "&amp;$I10707&amp;" "&amp;IF($I10707&lt;=TEXT(★完成資料!$A$1,"yyyymm"),TEXT(★完成資料!$A$1,"yyyymm"),"999999")&amp; " " &amp; LEFT(F10707 &amp; "          ",10))))</f>
        <v xml:space="preserve">T J 202207 yyyy00 EV        </v>
      </c>
      <c r="B10707" s="68" t="s">
        <v>546</v>
      </c>
      <c r="C10707" s="68" t="s">
        <v>547</v>
      </c>
      <c r="D10707" s="68" t="s">
        <v>287</v>
      </c>
      <c r="E10707" s="68" t="s">
        <v>359</v>
      </c>
      <c r="F10707" s="68" t="s">
        <v>230</v>
      </c>
      <c r="G10707" s="68" t="s">
        <v>82</v>
      </c>
      <c r="H10707" s="68" t="s">
        <v>403</v>
      </c>
      <c r="I10707" s="68" t="s">
        <v>655</v>
      </c>
      <c r="J10707" s="65">
        <v>136</v>
      </c>
      <c r="K10707" s="65">
        <v>37</v>
      </c>
      <c r="L10707" s="65">
        <v>930</v>
      </c>
      <c r="M10707" s="65" t="s">
        <v>249</v>
      </c>
    </row>
    <row r="10708" spans="1:13" ht="12.75" customHeight="1">
      <c r="A10708" s="65" t="str">
        <f>IF(ROW()=1,"KEY",IF(ISNA(VLOOKUP(B10708,車名対応マスタ!B:D,3,FALSE)),"",IF(VLOOKUP(B10708,車名対応マスタ!B:D,3,FALSE)="","",$D10708&amp;" "&amp;IF($G10708="9","J","O")&amp;" "&amp;$I10708&amp;" "&amp;IF($I10708&lt;=TEXT(★完成資料!$A$1,"yyyymm"),TEXT(★完成資料!$A$1,"yyyymm"),"999999")&amp; " " &amp; LEFT(F10708 &amp; "          ",10))))</f>
        <v xml:space="preserve">T J 202208 yyyy00 EV        </v>
      </c>
      <c r="B10708" s="68" t="s">
        <v>546</v>
      </c>
      <c r="C10708" s="68" t="s">
        <v>547</v>
      </c>
      <c r="D10708" s="68" t="s">
        <v>287</v>
      </c>
      <c r="E10708" s="68" t="s">
        <v>359</v>
      </c>
      <c r="F10708" s="68" t="s">
        <v>230</v>
      </c>
      <c r="G10708" s="68" t="s">
        <v>82</v>
      </c>
      <c r="H10708" s="68" t="s">
        <v>403</v>
      </c>
      <c r="I10708" s="68" t="s">
        <v>656</v>
      </c>
      <c r="J10708" s="65">
        <v>79</v>
      </c>
      <c r="K10708" s="65">
        <v>91</v>
      </c>
      <c r="L10708" s="65">
        <v>930</v>
      </c>
      <c r="M10708" s="65" t="s">
        <v>249</v>
      </c>
    </row>
    <row r="10709" spans="1:13" ht="12.75" customHeight="1">
      <c r="A10709" s="65" t="str">
        <f>IF(ROW()=1,"KEY",IF(ISNA(VLOOKUP(B10709,車名対応マスタ!B:D,3,FALSE)),"",IF(VLOOKUP(B10709,車名対応マスタ!B:D,3,FALSE)="","",$D10709&amp;" "&amp;IF($G10709="9","J","O")&amp;" "&amp;$I10709&amp;" "&amp;IF($I10709&lt;=TEXT(★完成資料!$A$1,"yyyymm"),TEXT(★完成資料!$A$1,"yyyymm"),"999999")&amp; " " &amp; LEFT(F10709 &amp; "          ",10))))</f>
        <v xml:space="preserve">T J 202209 yyyy00 EV        </v>
      </c>
      <c r="B10709" s="68" t="s">
        <v>546</v>
      </c>
      <c r="C10709" s="68" t="s">
        <v>547</v>
      </c>
      <c r="D10709" s="68" t="s">
        <v>287</v>
      </c>
      <c r="E10709" s="68" t="s">
        <v>359</v>
      </c>
      <c r="F10709" s="68" t="s">
        <v>230</v>
      </c>
      <c r="G10709" s="68" t="s">
        <v>82</v>
      </c>
      <c r="H10709" s="68" t="s">
        <v>403</v>
      </c>
      <c r="I10709" s="68" t="s">
        <v>657</v>
      </c>
      <c r="J10709" s="65">
        <v>107</v>
      </c>
      <c r="K10709" s="65">
        <v>77</v>
      </c>
      <c r="L10709" s="65">
        <v>930</v>
      </c>
      <c r="M10709" s="65" t="s">
        <v>249</v>
      </c>
    </row>
    <row r="10710" spans="1:13" ht="12.75" customHeight="1">
      <c r="A10710" s="65" t="str">
        <f>IF(ROW()=1,"KEY",IF(ISNA(VLOOKUP(B10710,車名対応マスタ!B:D,3,FALSE)),"",IF(VLOOKUP(B10710,車名対応マスタ!B:D,3,FALSE)="","",$D10710&amp;" "&amp;IF($G10710="9","J","O")&amp;" "&amp;$I10710&amp;" "&amp;IF($I10710&lt;=TEXT(★完成資料!$A$1,"yyyymm"),TEXT(★完成資料!$A$1,"yyyymm"),"999999")&amp; " " &amp; LEFT(F10710 &amp; "          ",10))))</f>
        <v xml:space="preserve">T J 202210 yyyy00 EV        </v>
      </c>
      <c r="B10710" s="68" t="s">
        <v>546</v>
      </c>
      <c r="C10710" s="68" t="s">
        <v>547</v>
      </c>
      <c r="D10710" s="68" t="s">
        <v>287</v>
      </c>
      <c r="E10710" s="68" t="s">
        <v>359</v>
      </c>
      <c r="F10710" s="68" t="s">
        <v>230</v>
      </c>
      <c r="G10710" s="68" t="s">
        <v>82</v>
      </c>
      <c r="H10710" s="68" t="s">
        <v>403</v>
      </c>
      <c r="I10710" s="68" t="s">
        <v>663</v>
      </c>
      <c r="J10710" s="65">
        <v>64</v>
      </c>
      <c r="K10710" s="65">
        <v>129</v>
      </c>
      <c r="L10710" s="65">
        <v>930</v>
      </c>
      <c r="M10710" s="65" t="s">
        <v>249</v>
      </c>
    </row>
    <row r="10711" spans="1:13" ht="12.75" customHeight="1">
      <c r="A10711" s="65" t="str">
        <f>IF(ROW()=1,"KEY",IF(ISNA(VLOOKUP(B10711,車名対応マスタ!B:D,3,FALSE)),"",IF(VLOOKUP(B10711,車名対応マスタ!B:D,3,FALSE)="","",$D10711&amp;" "&amp;IF($G10711="9","J","O")&amp;" "&amp;$I10711&amp;" "&amp;IF($I10711&lt;=TEXT(★完成資料!$A$1,"yyyymm"),TEXT(★完成資料!$A$1,"yyyymm"),"999999")&amp; " " &amp; LEFT(F10711 &amp; "          ",10))))</f>
        <v xml:space="preserve">T J 202201 yyyy00 HV        </v>
      </c>
      <c r="B10711" s="68" t="s">
        <v>629</v>
      </c>
      <c r="C10711" s="68" t="s">
        <v>630</v>
      </c>
      <c r="D10711" s="68" t="s">
        <v>287</v>
      </c>
      <c r="E10711" s="68" t="s">
        <v>359</v>
      </c>
      <c r="F10711" s="68" t="s">
        <v>360</v>
      </c>
      <c r="G10711" s="68" t="s">
        <v>82</v>
      </c>
      <c r="H10711" s="68" t="s">
        <v>403</v>
      </c>
      <c r="I10711" s="68" t="s">
        <v>639</v>
      </c>
      <c r="J10711" s="65">
        <v>5123</v>
      </c>
      <c r="L10711" s="65">
        <v>930</v>
      </c>
      <c r="M10711" s="65" t="s">
        <v>249</v>
      </c>
    </row>
    <row r="10712" spans="1:13" ht="12.75" customHeight="1">
      <c r="A10712" s="65" t="str">
        <f>IF(ROW()=1,"KEY",IF(ISNA(VLOOKUP(B10712,車名対応マスタ!B:D,3,FALSE)),"",IF(VLOOKUP(B10712,車名対応マスタ!B:D,3,FALSE)="","",$D10712&amp;" "&amp;IF($G10712="9","J","O")&amp;" "&amp;$I10712&amp;" "&amp;IF($I10712&lt;=TEXT(★完成資料!$A$1,"yyyymm"),TEXT(★完成資料!$A$1,"yyyymm"),"999999")&amp; " " &amp; LEFT(F10712 &amp; "          ",10))))</f>
        <v xml:space="preserve">T J 202202 yyyy00 HV        </v>
      </c>
      <c r="B10712" s="68" t="s">
        <v>629</v>
      </c>
      <c r="C10712" s="68" t="s">
        <v>630</v>
      </c>
      <c r="D10712" s="68" t="s">
        <v>287</v>
      </c>
      <c r="E10712" s="68" t="s">
        <v>359</v>
      </c>
      <c r="F10712" s="68" t="s">
        <v>360</v>
      </c>
      <c r="G10712" s="68" t="s">
        <v>82</v>
      </c>
      <c r="H10712" s="68" t="s">
        <v>403</v>
      </c>
      <c r="I10712" s="68" t="s">
        <v>640</v>
      </c>
      <c r="J10712" s="65">
        <v>5314</v>
      </c>
      <c r="L10712" s="65">
        <v>930</v>
      </c>
      <c r="M10712" s="65" t="s">
        <v>249</v>
      </c>
    </row>
    <row r="10713" spans="1:13" ht="12.75" customHeight="1">
      <c r="A10713" s="65" t="str">
        <f>IF(ROW()=1,"KEY",IF(ISNA(VLOOKUP(B10713,車名対応マスタ!B:D,3,FALSE)),"",IF(VLOOKUP(B10713,車名対応マスタ!B:D,3,FALSE)="","",$D10713&amp;" "&amp;IF($G10713="9","J","O")&amp;" "&amp;$I10713&amp;" "&amp;IF($I10713&lt;=TEXT(★完成資料!$A$1,"yyyymm"),TEXT(★完成資料!$A$1,"yyyymm"),"999999")&amp; " " &amp; LEFT(F10713 &amp; "          ",10))))</f>
        <v xml:space="preserve">T J 202203 yyyy00 HV        </v>
      </c>
      <c r="B10713" s="68" t="s">
        <v>629</v>
      </c>
      <c r="C10713" s="68" t="s">
        <v>630</v>
      </c>
      <c r="D10713" s="68" t="s">
        <v>287</v>
      </c>
      <c r="E10713" s="68" t="s">
        <v>359</v>
      </c>
      <c r="F10713" s="68" t="s">
        <v>360</v>
      </c>
      <c r="G10713" s="68" t="s">
        <v>82</v>
      </c>
      <c r="H10713" s="68" t="s">
        <v>403</v>
      </c>
      <c r="I10713" s="68" t="s">
        <v>641</v>
      </c>
      <c r="J10713" s="65">
        <v>6503</v>
      </c>
      <c r="L10713" s="65">
        <v>930</v>
      </c>
      <c r="M10713" s="65" t="s">
        <v>249</v>
      </c>
    </row>
    <row r="10714" spans="1:13" ht="12.75" customHeight="1">
      <c r="A10714" s="65" t="str">
        <f>IF(ROW()=1,"KEY",IF(ISNA(VLOOKUP(B10714,車名対応マスタ!B:D,3,FALSE)),"",IF(VLOOKUP(B10714,車名対応マスタ!B:D,3,FALSE)="","",$D10714&amp;" "&amp;IF($G10714="9","J","O")&amp;" "&amp;$I10714&amp;" "&amp;IF($I10714&lt;=TEXT(★完成資料!$A$1,"yyyymm"),TEXT(★完成資料!$A$1,"yyyymm"),"999999")&amp; " " &amp; LEFT(F10714 &amp; "          ",10))))</f>
        <v xml:space="preserve">T J 202204 yyyy00 HV        </v>
      </c>
      <c r="B10714" s="68" t="s">
        <v>629</v>
      </c>
      <c r="C10714" s="68" t="s">
        <v>630</v>
      </c>
      <c r="D10714" s="68" t="s">
        <v>287</v>
      </c>
      <c r="E10714" s="68" t="s">
        <v>359</v>
      </c>
      <c r="F10714" s="68" t="s">
        <v>360</v>
      </c>
      <c r="G10714" s="68" t="s">
        <v>82</v>
      </c>
      <c r="H10714" s="68" t="s">
        <v>403</v>
      </c>
      <c r="I10714" s="68" t="s">
        <v>642</v>
      </c>
      <c r="J10714" s="65">
        <v>3272</v>
      </c>
      <c r="L10714" s="65">
        <v>930</v>
      </c>
      <c r="M10714" s="65" t="s">
        <v>249</v>
      </c>
    </row>
    <row r="10715" spans="1:13" ht="12.75" customHeight="1">
      <c r="A10715" s="65" t="str">
        <f>IF(ROW()=1,"KEY",IF(ISNA(VLOOKUP(B10715,車名対応マスタ!B:D,3,FALSE)),"",IF(VLOOKUP(B10715,車名対応マスタ!B:D,3,FALSE)="","",$D10715&amp;" "&amp;IF($G10715="9","J","O")&amp;" "&amp;$I10715&amp;" "&amp;IF($I10715&lt;=TEXT(★完成資料!$A$1,"yyyymm"),TEXT(★完成資料!$A$1,"yyyymm"),"999999")&amp; " " &amp; LEFT(F10715 &amp; "          ",10))))</f>
        <v xml:space="preserve">T J 202205 yyyy00 HV        </v>
      </c>
      <c r="B10715" s="68" t="s">
        <v>629</v>
      </c>
      <c r="C10715" s="68" t="s">
        <v>630</v>
      </c>
      <c r="D10715" s="68" t="s">
        <v>287</v>
      </c>
      <c r="E10715" s="68" t="s">
        <v>359</v>
      </c>
      <c r="F10715" s="68" t="s">
        <v>360</v>
      </c>
      <c r="G10715" s="68" t="s">
        <v>82</v>
      </c>
      <c r="H10715" s="68" t="s">
        <v>403</v>
      </c>
      <c r="I10715" s="68" t="s">
        <v>647</v>
      </c>
      <c r="J10715" s="65">
        <v>1858</v>
      </c>
      <c r="L10715" s="65">
        <v>930</v>
      </c>
      <c r="M10715" s="65" t="s">
        <v>249</v>
      </c>
    </row>
    <row r="10716" spans="1:13" ht="12.75" customHeight="1">
      <c r="A10716" s="65" t="str">
        <f>IF(ROW()=1,"KEY",IF(ISNA(VLOOKUP(B10716,車名対応マスタ!B:D,3,FALSE)),"",IF(VLOOKUP(B10716,車名対応マスタ!B:D,3,FALSE)="","",$D10716&amp;" "&amp;IF($G10716="9","J","O")&amp;" "&amp;$I10716&amp;" "&amp;IF($I10716&lt;=TEXT(★完成資料!$A$1,"yyyymm"),TEXT(★完成資料!$A$1,"yyyymm"),"999999")&amp; " " &amp; LEFT(F10716 &amp; "          ",10))))</f>
        <v xml:space="preserve">T J 202206 yyyy00 HV        </v>
      </c>
      <c r="B10716" s="68" t="s">
        <v>629</v>
      </c>
      <c r="C10716" s="68" t="s">
        <v>630</v>
      </c>
      <c r="D10716" s="68" t="s">
        <v>287</v>
      </c>
      <c r="E10716" s="68" t="s">
        <v>359</v>
      </c>
      <c r="F10716" s="68" t="s">
        <v>360</v>
      </c>
      <c r="G10716" s="68" t="s">
        <v>82</v>
      </c>
      <c r="H10716" s="68" t="s">
        <v>403</v>
      </c>
      <c r="I10716" s="68" t="s">
        <v>652</v>
      </c>
      <c r="J10716" s="65">
        <v>2668</v>
      </c>
      <c r="L10716" s="65">
        <v>930</v>
      </c>
      <c r="M10716" s="65" t="s">
        <v>249</v>
      </c>
    </row>
    <row r="10717" spans="1:13" ht="12.75" customHeight="1">
      <c r="A10717" s="65" t="str">
        <f>IF(ROW()=1,"KEY",IF(ISNA(VLOOKUP(B10717,車名対応マスタ!B:D,3,FALSE)),"",IF(VLOOKUP(B10717,車名対応マスタ!B:D,3,FALSE)="","",$D10717&amp;" "&amp;IF($G10717="9","J","O")&amp;" "&amp;$I10717&amp;" "&amp;IF($I10717&lt;=TEXT(★完成資料!$A$1,"yyyymm"),TEXT(★完成資料!$A$1,"yyyymm"),"999999")&amp; " " &amp; LEFT(F10717 &amp; "          ",10))))</f>
        <v xml:space="preserve">T J 202207 yyyy00 HV        </v>
      </c>
      <c r="B10717" s="68" t="s">
        <v>629</v>
      </c>
      <c r="C10717" s="68" t="s">
        <v>630</v>
      </c>
      <c r="D10717" s="68" t="s">
        <v>287</v>
      </c>
      <c r="E10717" s="68" t="s">
        <v>359</v>
      </c>
      <c r="F10717" s="68" t="s">
        <v>360</v>
      </c>
      <c r="G10717" s="68" t="s">
        <v>82</v>
      </c>
      <c r="H10717" s="68" t="s">
        <v>403</v>
      </c>
      <c r="I10717" s="68" t="s">
        <v>655</v>
      </c>
      <c r="J10717" s="65">
        <v>2752</v>
      </c>
      <c r="L10717" s="65">
        <v>930</v>
      </c>
      <c r="M10717" s="65" t="s">
        <v>249</v>
      </c>
    </row>
    <row r="10718" spans="1:13" ht="12.75" customHeight="1">
      <c r="A10718" s="65" t="str">
        <f>IF(ROW()=1,"KEY",IF(ISNA(VLOOKUP(B10718,車名対応マスタ!B:D,3,FALSE)),"",IF(VLOOKUP(B10718,車名対応マスタ!B:D,3,FALSE)="","",$D10718&amp;" "&amp;IF($G10718="9","J","O")&amp;" "&amp;$I10718&amp;" "&amp;IF($I10718&lt;=TEXT(★完成資料!$A$1,"yyyymm"),TEXT(★完成資料!$A$1,"yyyymm"),"999999")&amp; " " &amp; LEFT(F10718 &amp; "          ",10))))</f>
        <v xml:space="preserve">T J 202208 yyyy00 HV        </v>
      </c>
      <c r="B10718" s="68" t="s">
        <v>629</v>
      </c>
      <c r="C10718" s="68" t="s">
        <v>630</v>
      </c>
      <c r="D10718" s="68" t="s">
        <v>287</v>
      </c>
      <c r="E10718" s="68" t="s">
        <v>359</v>
      </c>
      <c r="F10718" s="68" t="s">
        <v>360</v>
      </c>
      <c r="G10718" s="68" t="s">
        <v>82</v>
      </c>
      <c r="H10718" s="68" t="s">
        <v>403</v>
      </c>
      <c r="I10718" s="68" t="s">
        <v>656</v>
      </c>
      <c r="J10718" s="65">
        <v>2964</v>
      </c>
      <c r="L10718" s="65">
        <v>930</v>
      </c>
      <c r="M10718" s="65" t="s">
        <v>249</v>
      </c>
    </row>
    <row r="10719" spans="1:13" ht="12.75" customHeight="1">
      <c r="A10719" s="65" t="str">
        <f>IF(ROW()=1,"KEY",IF(ISNA(VLOOKUP(B10719,車名対応マスタ!B:D,3,FALSE)),"",IF(VLOOKUP(B10719,車名対応マスタ!B:D,3,FALSE)="","",$D10719&amp;" "&amp;IF($G10719="9","J","O")&amp;" "&amp;$I10719&amp;" "&amp;IF($I10719&lt;=TEXT(★完成資料!$A$1,"yyyymm"),TEXT(★完成資料!$A$1,"yyyymm"),"999999")&amp; " " &amp; LEFT(F10719 &amp; "          ",10))))</f>
        <v xml:space="preserve">T J 202209 yyyy00 HV        </v>
      </c>
      <c r="B10719" s="68" t="s">
        <v>629</v>
      </c>
      <c r="C10719" s="68" t="s">
        <v>630</v>
      </c>
      <c r="D10719" s="68" t="s">
        <v>287</v>
      </c>
      <c r="E10719" s="68" t="s">
        <v>359</v>
      </c>
      <c r="F10719" s="68" t="s">
        <v>360</v>
      </c>
      <c r="G10719" s="68" t="s">
        <v>82</v>
      </c>
      <c r="H10719" s="68" t="s">
        <v>403</v>
      </c>
      <c r="I10719" s="68" t="s">
        <v>657</v>
      </c>
      <c r="J10719" s="65">
        <v>3656</v>
      </c>
      <c r="L10719" s="65">
        <v>930</v>
      </c>
      <c r="M10719" s="65" t="s">
        <v>249</v>
      </c>
    </row>
    <row r="10720" spans="1:13" ht="12.75" customHeight="1">
      <c r="A10720" s="65" t="str">
        <f>IF(ROW()=1,"KEY",IF(ISNA(VLOOKUP(B10720,車名対応マスタ!B:D,3,FALSE)),"",IF(VLOOKUP(B10720,車名対応マスタ!B:D,3,FALSE)="","",$D10720&amp;" "&amp;IF($G10720="9","J","O")&amp;" "&amp;$I10720&amp;" "&amp;IF($I10720&lt;=TEXT(★完成資料!$A$1,"yyyymm"),TEXT(★完成資料!$A$1,"yyyymm"),"999999")&amp; " " &amp; LEFT(F10720 &amp; "          ",10))))</f>
        <v xml:space="preserve">T J 202210 yyyy00 HV        </v>
      </c>
      <c r="B10720" s="68" t="s">
        <v>629</v>
      </c>
      <c r="C10720" s="68" t="s">
        <v>630</v>
      </c>
      <c r="D10720" s="68" t="s">
        <v>287</v>
      </c>
      <c r="E10720" s="68" t="s">
        <v>359</v>
      </c>
      <c r="F10720" s="68" t="s">
        <v>360</v>
      </c>
      <c r="G10720" s="68" t="s">
        <v>82</v>
      </c>
      <c r="H10720" s="68" t="s">
        <v>403</v>
      </c>
      <c r="I10720" s="68" t="s">
        <v>663</v>
      </c>
      <c r="J10720" s="65">
        <v>2126</v>
      </c>
      <c r="L10720" s="65">
        <v>930</v>
      </c>
      <c r="M10720" s="65" t="s">
        <v>249</v>
      </c>
    </row>
  </sheetData>
  <autoFilter ref="A1:M3640" xr:uid="{00000000-0009-0000-0000-000002000000}"/>
  <phoneticPr fontId="3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I149"/>
  <sheetViews>
    <sheetView workbookViewId="0">
      <pane ySplit="1" topLeftCell="A62" activePane="bottomLeft" state="frozen"/>
      <selection sqref="A1:E1048576"/>
      <selection pane="bottomLeft" sqref="A1:E1048576"/>
    </sheetView>
  </sheetViews>
  <sheetFormatPr defaultRowHeight="14.4"/>
  <cols>
    <col min="2" max="2" width="9" style="81"/>
    <col min="3" max="3" width="54.44140625" style="81" customWidth="1"/>
    <col min="4" max="4" width="45.44140625" style="195" customWidth="1"/>
  </cols>
  <sheetData>
    <row r="1" spans="2:9" s="70" customFormat="1" ht="27.75" customHeight="1" thickBot="1">
      <c r="B1" s="75" t="s">
        <v>548</v>
      </c>
      <c r="C1" s="76" t="s">
        <v>549</v>
      </c>
      <c r="D1" s="188" t="s">
        <v>20</v>
      </c>
    </row>
    <row r="2" spans="2:9" ht="13.5" customHeight="1">
      <c r="B2" s="71" t="s">
        <v>477</v>
      </c>
      <c r="C2" s="72" t="s">
        <v>550</v>
      </c>
      <c r="D2" s="189" t="s">
        <v>112</v>
      </c>
      <c r="E2" s="81" t="str">
        <f>C2</f>
        <v>AVALON HV</v>
      </c>
      <c r="H2" s="379" t="s">
        <v>255</v>
      </c>
      <c r="I2" s="379" t="s">
        <v>256</v>
      </c>
    </row>
    <row r="3" spans="2:9">
      <c r="B3" s="73" t="s">
        <v>288</v>
      </c>
      <c r="C3" s="74" t="s">
        <v>551</v>
      </c>
      <c r="D3" s="190" t="s">
        <v>113</v>
      </c>
      <c r="E3" s="81" t="str">
        <f t="shared" ref="E3:E50" si="0">C3</f>
        <v>CAMRY HV</v>
      </c>
      <c r="H3" s="198" t="s">
        <v>216</v>
      </c>
      <c r="I3" s="197" t="s">
        <v>220</v>
      </c>
    </row>
    <row r="4" spans="2:9">
      <c r="B4" s="73" t="s">
        <v>433</v>
      </c>
      <c r="C4" s="74" t="s">
        <v>552</v>
      </c>
      <c r="D4" s="190" t="s">
        <v>114</v>
      </c>
      <c r="E4" s="81" t="str">
        <f t="shared" si="0"/>
        <v>LEVIN HV</v>
      </c>
      <c r="H4" s="198" t="s">
        <v>217</v>
      </c>
      <c r="I4" s="197" t="s">
        <v>221</v>
      </c>
    </row>
    <row r="5" spans="2:9" ht="15" customHeight="1">
      <c r="B5" s="73" t="s">
        <v>292</v>
      </c>
      <c r="C5" s="74" t="s">
        <v>553</v>
      </c>
      <c r="D5" s="97" t="s">
        <v>206</v>
      </c>
      <c r="E5" s="88" t="s">
        <v>28</v>
      </c>
      <c r="H5" s="198" t="s">
        <v>218</v>
      </c>
      <c r="I5" s="197" t="s">
        <v>222</v>
      </c>
    </row>
    <row r="6" spans="2:9" ht="13.5" customHeight="1">
      <c r="B6" s="73" t="s">
        <v>301</v>
      </c>
      <c r="C6" s="74" t="s">
        <v>554</v>
      </c>
      <c r="D6" s="97" t="s">
        <v>132</v>
      </c>
      <c r="E6" s="88" t="s">
        <v>50</v>
      </c>
      <c r="H6" s="198" t="s">
        <v>219</v>
      </c>
      <c r="I6" s="197" t="s">
        <v>223</v>
      </c>
    </row>
    <row r="7" spans="2:9">
      <c r="B7" s="73" t="s">
        <v>304</v>
      </c>
      <c r="C7" s="74" t="s">
        <v>56</v>
      </c>
      <c r="D7" s="190" t="s">
        <v>56</v>
      </c>
      <c r="E7" s="81" t="str">
        <f t="shared" si="0"/>
        <v>PRIUS</v>
      </c>
      <c r="H7" s="198" t="s">
        <v>209</v>
      </c>
      <c r="I7" s="197" t="s">
        <v>224</v>
      </c>
    </row>
    <row r="8" spans="2:9" ht="13.5" customHeight="1">
      <c r="B8" s="73" t="s">
        <v>460</v>
      </c>
      <c r="C8" s="74" t="s">
        <v>478</v>
      </c>
      <c r="D8" s="97" t="s">
        <v>99</v>
      </c>
      <c r="E8" s="81" t="str">
        <f t="shared" si="0"/>
        <v>PRIUS V</v>
      </c>
    </row>
    <row r="9" spans="2:9" ht="13.5" customHeight="1">
      <c r="B9" s="73" t="s">
        <v>479</v>
      </c>
      <c r="C9" s="74" t="s">
        <v>555</v>
      </c>
      <c r="D9" s="97" t="s">
        <v>115</v>
      </c>
      <c r="E9" s="81" t="str">
        <f t="shared" si="0"/>
        <v>PRIUS PHV</v>
      </c>
    </row>
    <row r="10" spans="2:9" ht="13.5" customHeight="1">
      <c r="B10" s="73" t="s">
        <v>307</v>
      </c>
      <c r="C10" s="74" t="s">
        <v>308</v>
      </c>
      <c r="D10" s="97" t="s">
        <v>101</v>
      </c>
      <c r="E10" s="81" t="str">
        <f t="shared" si="0"/>
        <v>PRIUS C</v>
      </c>
    </row>
    <row r="11" spans="2:9" ht="13.5" customHeight="1">
      <c r="B11" s="73" t="s">
        <v>314</v>
      </c>
      <c r="C11" s="74" t="s">
        <v>556</v>
      </c>
      <c r="D11" s="190" t="s">
        <v>160</v>
      </c>
      <c r="E11" s="81" t="str">
        <f t="shared" si="0"/>
        <v>YARIS HV</v>
      </c>
    </row>
    <row r="12" spans="2:9" ht="13.5" customHeight="1">
      <c r="B12" s="73" t="s">
        <v>316</v>
      </c>
      <c r="C12" s="74" t="s">
        <v>557</v>
      </c>
      <c r="D12" s="190" t="s">
        <v>116</v>
      </c>
      <c r="E12" s="81" t="str">
        <f t="shared" si="0"/>
        <v>SIENTA HV</v>
      </c>
    </row>
    <row r="13" spans="2:9" ht="13.5" customHeight="1">
      <c r="B13" s="73" t="s">
        <v>325</v>
      </c>
      <c r="C13" s="74" t="s">
        <v>558</v>
      </c>
      <c r="D13" s="190" t="s">
        <v>117</v>
      </c>
      <c r="E13" s="81" t="str">
        <f t="shared" si="0"/>
        <v>ALPHARD HV</v>
      </c>
    </row>
    <row r="14" spans="2:9" ht="13.5" customHeight="1">
      <c r="B14" s="73" t="s">
        <v>329</v>
      </c>
      <c r="C14" s="74" t="s">
        <v>559</v>
      </c>
      <c r="D14" s="97" t="s">
        <v>207</v>
      </c>
      <c r="E14" s="81" t="str">
        <f t="shared" si="0"/>
        <v>PREVIA HV</v>
      </c>
    </row>
    <row r="15" spans="2:9" ht="13.5" customHeight="1">
      <c r="B15" s="73" t="s">
        <v>331</v>
      </c>
      <c r="C15" s="74" t="s">
        <v>560</v>
      </c>
      <c r="D15" s="97" t="s">
        <v>212</v>
      </c>
      <c r="E15" s="81" t="str">
        <f t="shared" si="0"/>
        <v>HIGHLANDER HV</v>
      </c>
    </row>
    <row r="16" spans="2:9" ht="13.5" customHeight="1">
      <c r="B16" s="73" t="s">
        <v>480</v>
      </c>
      <c r="C16" s="74" t="s">
        <v>561</v>
      </c>
      <c r="D16" s="190" t="s">
        <v>118</v>
      </c>
      <c r="E16" s="81" t="str">
        <f t="shared" si="0"/>
        <v>RAV4 HV</v>
      </c>
    </row>
    <row r="17" spans="2:5">
      <c r="B17" s="73" t="s">
        <v>475</v>
      </c>
      <c r="C17" s="74" t="s">
        <v>562</v>
      </c>
      <c r="D17" s="190" t="s">
        <v>119</v>
      </c>
      <c r="E17" s="81" t="str">
        <f t="shared" si="0"/>
        <v>C-HR HV</v>
      </c>
    </row>
    <row r="18" spans="2:5" ht="14.25" customHeight="1">
      <c r="B18" s="77" t="s">
        <v>347</v>
      </c>
      <c r="C18" s="78" t="s">
        <v>563</v>
      </c>
      <c r="D18" s="190" t="s">
        <v>120</v>
      </c>
      <c r="E18" s="81" t="str">
        <f t="shared" si="0"/>
        <v>CENTURY HV</v>
      </c>
    </row>
    <row r="19" spans="2:5">
      <c r="B19" s="73" t="s">
        <v>481</v>
      </c>
      <c r="C19" s="74" t="s">
        <v>57</v>
      </c>
      <c r="D19" s="190" t="s">
        <v>57</v>
      </c>
      <c r="E19" s="81" t="str">
        <f t="shared" si="0"/>
        <v>CROWN MAJESTA</v>
      </c>
    </row>
    <row r="20" spans="2:5">
      <c r="B20" s="73" t="s">
        <v>342</v>
      </c>
      <c r="C20" s="74" t="s">
        <v>564</v>
      </c>
      <c r="D20" s="190" t="s">
        <v>121</v>
      </c>
      <c r="E20" s="81" t="str">
        <f t="shared" si="0"/>
        <v>CROWN HV</v>
      </c>
    </row>
    <row r="21" spans="2:5">
      <c r="B21" s="73" t="s">
        <v>565</v>
      </c>
      <c r="C21" s="74" t="s">
        <v>566</v>
      </c>
      <c r="D21" s="190" t="s">
        <v>122</v>
      </c>
      <c r="E21" s="81" t="s">
        <v>29</v>
      </c>
    </row>
    <row r="22" spans="2:5">
      <c r="B22" s="77"/>
      <c r="C22" s="78"/>
      <c r="D22" s="190" t="s">
        <v>19</v>
      </c>
      <c r="E22" s="81" t="s">
        <v>30</v>
      </c>
    </row>
    <row r="23" spans="2:5">
      <c r="B23" s="82"/>
      <c r="C23" s="83"/>
      <c r="D23" s="191" t="s">
        <v>123</v>
      </c>
      <c r="E23" s="81">
        <f t="shared" si="0"/>
        <v>0</v>
      </c>
    </row>
    <row r="24" spans="2:5">
      <c r="B24" s="73" t="s">
        <v>343</v>
      </c>
      <c r="C24" s="74" t="s">
        <v>567</v>
      </c>
      <c r="D24" s="190" t="s">
        <v>124</v>
      </c>
      <c r="E24" s="81" t="s">
        <v>31</v>
      </c>
    </row>
    <row r="25" spans="2:5">
      <c r="B25" s="73" t="s">
        <v>327</v>
      </c>
      <c r="C25" s="74" t="s">
        <v>568</v>
      </c>
      <c r="D25" s="190" t="s">
        <v>125</v>
      </c>
      <c r="E25" s="81" t="str">
        <f t="shared" si="0"/>
        <v>VELLFIRE HV</v>
      </c>
    </row>
    <row r="26" spans="2:5">
      <c r="B26" s="73" t="s">
        <v>482</v>
      </c>
      <c r="C26" s="74" t="s">
        <v>569</v>
      </c>
      <c r="D26" s="190" t="s">
        <v>126</v>
      </c>
      <c r="E26" s="81" t="str">
        <f t="shared" si="0"/>
        <v>ESQUIRE (HV)</v>
      </c>
    </row>
    <row r="27" spans="2:5">
      <c r="B27" s="73" t="s">
        <v>345</v>
      </c>
      <c r="C27" s="74" t="s">
        <v>570</v>
      </c>
      <c r="D27" s="190" t="s">
        <v>127</v>
      </c>
      <c r="E27" s="81" t="str">
        <f t="shared" si="0"/>
        <v>VOXY (HV)</v>
      </c>
    </row>
    <row r="28" spans="2:5">
      <c r="B28" s="73" t="s">
        <v>340</v>
      </c>
      <c r="C28" s="74" t="s">
        <v>571</v>
      </c>
      <c r="D28" s="190" t="s">
        <v>128</v>
      </c>
      <c r="E28" s="81" t="str">
        <f t="shared" si="0"/>
        <v>NOAH (HV)</v>
      </c>
    </row>
    <row r="29" spans="2:5">
      <c r="B29" s="73" t="s">
        <v>341</v>
      </c>
      <c r="C29" s="74" t="s">
        <v>572</v>
      </c>
      <c r="D29" s="190" t="s">
        <v>129</v>
      </c>
      <c r="E29" s="81" t="str">
        <f t="shared" si="0"/>
        <v>HARRIER HV</v>
      </c>
    </row>
    <row r="30" spans="2:5">
      <c r="B30" s="84" t="s">
        <v>344</v>
      </c>
      <c r="C30" s="85" t="s">
        <v>573</v>
      </c>
      <c r="D30" s="192" t="s">
        <v>130</v>
      </c>
      <c r="E30" s="81" t="str">
        <f t="shared" si="0"/>
        <v>DYNA200 HV</v>
      </c>
    </row>
    <row r="31" spans="2:5">
      <c r="B31" s="84" t="s">
        <v>483</v>
      </c>
      <c r="C31" s="85" t="s">
        <v>58</v>
      </c>
      <c r="D31" s="192" t="s">
        <v>58</v>
      </c>
      <c r="E31" s="81" t="str">
        <f t="shared" si="0"/>
        <v>TOYOACE 2T</v>
      </c>
    </row>
    <row r="32" spans="2:5">
      <c r="B32" s="73" t="s">
        <v>349</v>
      </c>
      <c r="C32" s="74" t="s">
        <v>59</v>
      </c>
      <c r="D32" s="190" t="s">
        <v>59</v>
      </c>
      <c r="E32" s="81" t="str">
        <f t="shared" si="0"/>
        <v>QUICK DELIVERY200</v>
      </c>
    </row>
    <row r="33" spans="2:5">
      <c r="B33" s="77"/>
      <c r="C33" s="78"/>
      <c r="D33" s="190" t="s">
        <v>131</v>
      </c>
      <c r="E33" s="81" t="s">
        <v>32</v>
      </c>
    </row>
    <row r="34" spans="2:5">
      <c r="B34" s="73" t="s">
        <v>318</v>
      </c>
      <c r="C34" s="74" t="s">
        <v>574</v>
      </c>
      <c r="D34" s="190" t="s">
        <v>33</v>
      </c>
      <c r="E34" s="81" t="s">
        <v>33</v>
      </c>
    </row>
    <row r="35" spans="2:5" ht="13.5" customHeight="1">
      <c r="B35" s="73" t="s">
        <v>420</v>
      </c>
      <c r="C35" s="74" t="s">
        <v>575</v>
      </c>
      <c r="D35" s="97" t="s">
        <v>34</v>
      </c>
      <c r="E35" s="89" t="s">
        <v>34</v>
      </c>
    </row>
    <row r="36" spans="2:5" ht="13.5" customHeight="1">
      <c r="B36" s="73" t="s">
        <v>350</v>
      </c>
      <c r="C36" s="74" t="s">
        <v>576</v>
      </c>
      <c r="D36" s="97" t="s">
        <v>35</v>
      </c>
      <c r="E36" s="88" t="s">
        <v>36</v>
      </c>
    </row>
    <row r="37" spans="2:5" ht="13.5" customHeight="1">
      <c r="B37" s="73" t="s">
        <v>269</v>
      </c>
      <c r="C37" s="74" t="s">
        <v>577</v>
      </c>
      <c r="D37" s="190" t="s">
        <v>37</v>
      </c>
      <c r="E37" s="81" t="s">
        <v>25</v>
      </c>
    </row>
    <row r="38" spans="2:5">
      <c r="B38" s="73" t="s">
        <v>270</v>
      </c>
      <c r="C38" s="74" t="s">
        <v>511</v>
      </c>
      <c r="D38" s="190" t="s">
        <v>38</v>
      </c>
      <c r="E38" s="81" t="s">
        <v>39</v>
      </c>
    </row>
    <row r="39" spans="2:5">
      <c r="B39" s="73" t="s">
        <v>484</v>
      </c>
      <c r="C39" s="74" t="s">
        <v>578</v>
      </c>
      <c r="D39" s="190" t="s">
        <v>40</v>
      </c>
      <c r="E39" s="81" t="s">
        <v>41</v>
      </c>
    </row>
    <row r="40" spans="2:5">
      <c r="B40" s="73" t="s">
        <v>431</v>
      </c>
      <c r="C40" s="74" t="s">
        <v>285</v>
      </c>
      <c r="D40" s="190" t="s">
        <v>42</v>
      </c>
      <c r="E40" s="81" t="s">
        <v>43</v>
      </c>
    </row>
    <row r="41" spans="2:5">
      <c r="B41" s="73" t="s">
        <v>228</v>
      </c>
      <c r="C41" s="74" t="s">
        <v>579</v>
      </c>
      <c r="D41" s="190" t="s">
        <v>44</v>
      </c>
      <c r="E41" s="81" t="s">
        <v>45</v>
      </c>
    </row>
    <row r="42" spans="2:5">
      <c r="B42" s="73" t="s">
        <v>485</v>
      </c>
      <c r="C42" s="74" t="s">
        <v>580</v>
      </c>
      <c r="D42" s="190" t="s">
        <v>46</v>
      </c>
      <c r="E42" s="81" t="s">
        <v>47</v>
      </c>
    </row>
    <row r="43" spans="2:5">
      <c r="B43" s="73" t="s">
        <v>321</v>
      </c>
      <c r="C43" s="74" t="s">
        <v>581</v>
      </c>
      <c r="D43" s="190" t="s">
        <v>208</v>
      </c>
      <c r="E43" s="81" t="s">
        <v>26</v>
      </c>
    </row>
    <row r="44" spans="2:5">
      <c r="B44" s="73" t="s">
        <v>323</v>
      </c>
      <c r="C44" s="74" t="s">
        <v>582</v>
      </c>
      <c r="D44" s="190" t="s">
        <v>48</v>
      </c>
      <c r="E44" s="81" t="s">
        <v>49</v>
      </c>
    </row>
    <row r="45" spans="2:5" ht="28.8">
      <c r="B45" s="73" t="s">
        <v>520</v>
      </c>
      <c r="C45" s="74" t="s">
        <v>583</v>
      </c>
      <c r="D45" s="97" t="s">
        <v>132</v>
      </c>
      <c r="E45" s="81" t="s">
        <v>50</v>
      </c>
    </row>
    <row r="46" spans="2:5">
      <c r="B46" s="73" t="s">
        <v>253</v>
      </c>
      <c r="C46" s="74" t="s">
        <v>584</v>
      </c>
      <c r="D46" s="190" t="s">
        <v>208</v>
      </c>
      <c r="E46" s="81" t="s">
        <v>24</v>
      </c>
    </row>
    <row r="47" spans="2:5">
      <c r="B47" s="82" t="s">
        <v>486</v>
      </c>
      <c r="C47" s="83" t="s">
        <v>30</v>
      </c>
      <c r="D47" s="193" t="s">
        <v>21</v>
      </c>
      <c r="E47" s="81" t="str">
        <f t="shared" si="0"/>
        <v>SAI</v>
      </c>
    </row>
    <row r="48" spans="2:5">
      <c r="B48" s="82" t="s">
        <v>344</v>
      </c>
      <c r="C48" s="83" t="s">
        <v>573</v>
      </c>
      <c r="D48" s="193" t="s">
        <v>130</v>
      </c>
      <c r="E48" s="81" t="str">
        <f t="shared" si="0"/>
        <v>DYNA200 HV</v>
      </c>
    </row>
    <row r="49" spans="2:5">
      <c r="B49" s="73" t="s">
        <v>317</v>
      </c>
      <c r="C49" s="74" t="s">
        <v>23</v>
      </c>
      <c r="D49" s="190" t="s">
        <v>23</v>
      </c>
      <c r="E49" s="81" t="str">
        <f t="shared" si="0"/>
        <v>MIRAI</v>
      </c>
    </row>
    <row r="50" spans="2:5">
      <c r="B50" s="73" t="s">
        <v>346</v>
      </c>
      <c r="C50" s="74" t="s">
        <v>538</v>
      </c>
      <c r="D50" s="190" t="s">
        <v>97</v>
      </c>
      <c r="E50" s="81" t="str">
        <f t="shared" si="0"/>
        <v>FC BUS</v>
      </c>
    </row>
    <row r="51" spans="2:5">
      <c r="B51" s="73" t="s">
        <v>229</v>
      </c>
      <c r="C51" s="74" t="s">
        <v>585</v>
      </c>
      <c r="D51" s="190" t="s">
        <v>53</v>
      </c>
      <c r="E51" t="s">
        <v>52</v>
      </c>
    </row>
    <row r="52" spans="2:5">
      <c r="B52" s="77" t="s">
        <v>487</v>
      </c>
      <c r="C52" s="78" t="s">
        <v>586</v>
      </c>
      <c r="D52" s="190" t="s">
        <v>621</v>
      </c>
      <c r="E52" t="s">
        <v>54</v>
      </c>
    </row>
    <row r="53" spans="2:5">
      <c r="B53" s="77" t="s">
        <v>515</v>
      </c>
      <c r="C53" s="78" t="s">
        <v>587</v>
      </c>
      <c r="D53" s="190" t="s">
        <v>133</v>
      </c>
    </row>
    <row r="54" spans="2:5">
      <c r="B54" s="77" t="s">
        <v>518</v>
      </c>
      <c r="C54" s="78" t="s">
        <v>588</v>
      </c>
      <c r="D54" s="190" t="s">
        <v>134</v>
      </c>
    </row>
    <row r="55" spans="2:5">
      <c r="B55" s="77" t="s">
        <v>320</v>
      </c>
      <c r="C55" s="78" t="s">
        <v>467</v>
      </c>
      <c r="D55" s="190" t="s">
        <v>449</v>
      </c>
    </row>
    <row r="56" spans="2:5">
      <c r="B56" s="77" t="s">
        <v>326</v>
      </c>
      <c r="C56" s="78" t="s">
        <v>568</v>
      </c>
      <c r="D56" s="190" t="s">
        <v>135</v>
      </c>
    </row>
    <row r="57" spans="2:5">
      <c r="B57" s="77" t="s">
        <v>448</v>
      </c>
      <c r="C57" s="78" t="s">
        <v>589</v>
      </c>
      <c r="D57" s="190" t="s">
        <v>136</v>
      </c>
    </row>
    <row r="58" spans="2:5">
      <c r="B58" s="77" t="s">
        <v>348</v>
      </c>
      <c r="C58" s="78" t="s">
        <v>590</v>
      </c>
      <c r="D58" s="190" t="s">
        <v>137</v>
      </c>
    </row>
    <row r="59" spans="2:5">
      <c r="B59" s="77" t="s">
        <v>488</v>
      </c>
      <c r="C59" s="78" t="s">
        <v>591</v>
      </c>
      <c r="D59" s="190" t="s">
        <v>103</v>
      </c>
    </row>
    <row r="60" spans="2:5">
      <c r="B60" s="77" t="s">
        <v>335</v>
      </c>
      <c r="C60" s="78" t="s">
        <v>592</v>
      </c>
      <c r="D60" s="190" t="s">
        <v>138</v>
      </c>
    </row>
    <row r="61" spans="2:5">
      <c r="B61" s="77" t="s">
        <v>324</v>
      </c>
      <c r="C61" s="78" t="s">
        <v>593</v>
      </c>
      <c r="D61" s="190" t="s">
        <v>139</v>
      </c>
    </row>
    <row r="62" spans="2:5">
      <c r="B62" s="77" t="s">
        <v>535</v>
      </c>
      <c r="C62" s="78" t="s">
        <v>594</v>
      </c>
      <c r="D62" s="190" t="s">
        <v>140</v>
      </c>
    </row>
    <row r="63" spans="2:5">
      <c r="B63" s="77" t="s">
        <v>463</v>
      </c>
      <c r="C63" s="78" t="s">
        <v>529</v>
      </c>
      <c r="D63" s="190"/>
    </row>
    <row r="64" spans="2:5">
      <c r="B64" s="77" t="s">
        <v>474</v>
      </c>
      <c r="C64" s="78" t="s">
        <v>595</v>
      </c>
      <c r="D64" s="190" t="s">
        <v>141</v>
      </c>
    </row>
    <row r="65" spans="2:4">
      <c r="B65" s="77" t="s">
        <v>351</v>
      </c>
      <c r="C65" s="78" t="s">
        <v>105</v>
      </c>
      <c r="D65" s="190" t="s">
        <v>105</v>
      </c>
    </row>
    <row r="66" spans="2:4">
      <c r="B66" s="77" t="s">
        <v>336</v>
      </c>
      <c r="C66" s="78" t="s">
        <v>596</v>
      </c>
      <c r="D66" s="190" t="s">
        <v>142</v>
      </c>
    </row>
    <row r="67" spans="2:4">
      <c r="B67" s="77" t="s">
        <v>489</v>
      </c>
      <c r="C67" s="78" t="s">
        <v>597</v>
      </c>
      <c r="D67" s="190" t="s">
        <v>143</v>
      </c>
    </row>
    <row r="68" spans="2:4">
      <c r="B68" s="77" t="s">
        <v>330</v>
      </c>
      <c r="C68" s="78" t="s">
        <v>598</v>
      </c>
      <c r="D68" s="190" t="s">
        <v>129</v>
      </c>
    </row>
    <row r="69" spans="2:4">
      <c r="B69" s="77" t="s">
        <v>337</v>
      </c>
      <c r="C69" s="78" t="s">
        <v>599</v>
      </c>
      <c r="D69" s="190" t="s">
        <v>144</v>
      </c>
    </row>
    <row r="70" spans="2:4">
      <c r="B70" s="77" t="s">
        <v>490</v>
      </c>
      <c r="C70" s="78" t="s">
        <v>600</v>
      </c>
      <c r="D70" s="190" t="s">
        <v>145</v>
      </c>
    </row>
    <row r="71" spans="2:4">
      <c r="B71" s="77" t="s">
        <v>231</v>
      </c>
      <c r="C71" s="78" t="s">
        <v>601</v>
      </c>
      <c r="D71" s="190" t="s">
        <v>146</v>
      </c>
    </row>
    <row r="72" spans="2:4">
      <c r="B72" s="77" t="s">
        <v>339</v>
      </c>
      <c r="C72" s="78" t="s">
        <v>602</v>
      </c>
      <c r="D72" s="190" t="s">
        <v>147</v>
      </c>
    </row>
    <row r="73" spans="2:4">
      <c r="B73" s="77" t="s">
        <v>268</v>
      </c>
      <c r="C73" s="78" t="s">
        <v>603</v>
      </c>
      <c r="D73" s="190" t="s">
        <v>148</v>
      </c>
    </row>
    <row r="74" spans="2:4">
      <c r="B74" s="77" t="s">
        <v>546</v>
      </c>
      <c r="C74" s="78" t="s">
        <v>547</v>
      </c>
      <c r="D74" s="190" t="s">
        <v>110</v>
      </c>
    </row>
    <row r="75" spans="2:4">
      <c r="B75" s="77" t="s">
        <v>544</v>
      </c>
      <c r="C75" s="78" t="s">
        <v>604</v>
      </c>
      <c r="D75" s="190" t="s">
        <v>149</v>
      </c>
    </row>
    <row r="76" spans="2:4">
      <c r="B76" s="77" t="s">
        <v>542</v>
      </c>
      <c r="C76" s="78" t="s">
        <v>605</v>
      </c>
      <c r="D76" s="78" t="s">
        <v>277</v>
      </c>
    </row>
    <row r="77" spans="2:4">
      <c r="B77" s="77" t="s">
        <v>543</v>
      </c>
      <c r="C77" s="78" t="s">
        <v>606</v>
      </c>
      <c r="D77" s="190" t="s">
        <v>352</v>
      </c>
    </row>
    <row r="78" spans="2:4">
      <c r="B78" s="77" t="s">
        <v>622</v>
      </c>
      <c r="C78" s="78" t="s">
        <v>624</v>
      </c>
      <c r="D78" s="190" t="s">
        <v>624</v>
      </c>
    </row>
    <row r="79" spans="2:4">
      <c r="B79" s="77" t="s">
        <v>625</v>
      </c>
      <c r="C79" s="78" t="s">
        <v>626</v>
      </c>
      <c r="D79" s="190" t="s">
        <v>631</v>
      </c>
    </row>
    <row r="80" spans="2:4">
      <c r="B80" s="77" t="s">
        <v>627</v>
      </c>
      <c r="C80" s="78" t="s">
        <v>628</v>
      </c>
      <c r="D80" s="190" t="s">
        <v>632</v>
      </c>
    </row>
    <row r="81" spans="2:4">
      <c r="B81" s="77" t="s">
        <v>629</v>
      </c>
      <c r="C81" s="78" t="s">
        <v>630</v>
      </c>
      <c r="D81" s="190" t="s">
        <v>633</v>
      </c>
    </row>
    <row r="82" spans="2:4">
      <c r="B82" s="77" t="s">
        <v>643</v>
      </c>
      <c r="C82" s="78" t="s">
        <v>644</v>
      </c>
      <c r="D82" s="190" t="s">
        <v>645</v>
      </c>
    </row>
    <row r="83" spans="2:4">
      <c r="B83" s="77" t="s">
        <v>648</v>
      </c>
      <c r="C83" s="78" t="s">
        <v>650</v>
      </c>
      <c r="D83" s="190" t="s">
        <v>649</v>
      </c>
    </row>
    <row r="84" spans="2:4">
      <c r="B84" s="77" t="s">
        <v>658</v>
      </c>
      <c r="C84" s="78" t="s">
        <v>659</v>
      </c>
      <c r="D84" s="190" t="s">
        <v>661</v>
      </c>
    </row>
    <row r="85" spans="2:4">
      <c r="B85" s="77" t="s">
        <v>664</v>
      </c>
      <c r="C85" s="78" t="s">
        <v>665</v>
      </c>
      <c r="D85" s="190" t="s">
        <v>668</v>
      </c>
    </row>
    <row r="86" spans="2:4">
      <c r="B86" s="77" t="s">
        <v>666</v>
      </c>
      <c r="C86" s="78" t="s">
        <v>667</v>
      </c>
      <c r="D86" s="190" t="s">
        <v>669</v>
      </c>
    </row>
    <row r="87" spans="2:4">
      <c r="B87" s="77"/>
      <c r="C87" s="78"/>
      <c r="D87" s="190"/>
    </row>
    <row r="88" spans="2:4">
      <c r="B88" s="77"/>
      <c r="C88" s="78"/>
      <c r="D88" s="190"/>
    </row>
    <row r="89" spans="2:4">
      <c r="B89" s="77"/>
      <c r="C89" s="78"/>
      <c r="D89" s="190"/>
    </row>
    <row r="90" spans="2:4">
      <c r="B90" s="77"/>
      <c r="C90" s="78"/>
      <c r="D90" s="190"/>
    </row>
    <row r="91" spans="2:4">
      <c r="B91" s="77"/>
      <c r="C91" s="78"/>
      <c r="D91" s="190"/>
    </row>
    <row r="92" spans="2:4">
      <c r="B92" s="77"/>
      <c r="C92" s="78"/>
      <c r="D92" s="190"/>
    </row>
    <row r="93" spans="2:4">
      <c r="B93" s="77"/>
      <c r="C93" s="78"/>
      <c r="D93" s="190"/>
    </row>
    <row r="94" spans="2:4">
      <c r="B94" s="77"/>
      <c r="C94" s="78"/>
      <c r="D94" s="190"/>
    </row>
    <row r="95" spans="2:4">
      <c r="B95" s="77"/>
      <c r="C95" s="78"/>
      <c r="D95" s="190"/>
    </row>
    <row r="96" spans="2:4">
      <c r="B96" s="77"/>
      <c r="C96" s="78"/>
      <c r="D96" s="190"/>
    </row>
    <row r="97" spans="2:4">
      <c r="B97" s="77"/>
      <c r="C97" s="78"/>
      <c r="D97" s="190"/>
    </row>
    <row r="98" spans="2:4">
      <c r="B98" s="77"/>
      <c r="C98" s="78"/>
      <c r="D98" s="190"/>
    </row>
    <row r="99" spans="2:4">
      <c r="B99" s="77"/>
      <c r="C99" s="78"/>
      <c r="D99" s="190"/>
    </row>
    <row r="100" spans="2:4">
      <c r="B100" s="77"/>
      <c r="C100" s="78"/>
      <c r="D100" s="190"/>
    </row>
    <row r="101" spans="2:4">
      <c r="B101" s="77"/>
      <c r="C101" s="78"/>
      <c r="D101" s="190"/>
    </row>
    <row r="102" spans="2:4">
      <c r="B102" s="77"/>
      <c r="C102" s="78"/>
      <c r="D102" s="190"/>
    </row>
    <row r="103" spans="2:4">
      <c r="B103" s="77"/>
      <c r="C103" s="78"/>
      <c r="D103" s="190"/>
    </row>
    <row r="104" spans="2:4">
      <c r="B104" s="77"/>
      <c r="C104" s="78"/>
      <c r="D104" s="190"/>
    </row>
    <row r="105" spans="2:4">
      <c r="B105" s="77"/>
      <c r="C105" s="78"/>
      <c r="D105" s="190"/>
    </row>
    <row r="106" spans="2:4">
      <c r="B106" s="77"/>
      <c r="C106" s="78"/>
      <c r="D106" s="190"/>
    </row>
    <row r="107" spans="2:4">
      <c r="B107" s="77"/>
      <c r="C107" s="78"/>
      <c r="D107" s="190"/>
    </row>
    <row r="108" spans="2:4">
      <c r="B108" s="77"/>
      <c r="C108" s="78"/>
      <c r="D108" s="190"/>
    </row>
    <row r="109" spans="2:4">
      <c r="B109" s="77"/>
      <c r="C109" s="78"/>
      <c r="D109" s="190"/>
    </row>
    <row r="110" spans="2:4">
      <c r="B110" s="77"/>
      <c r="C110" s="78"/>
      <c r="D110" s="190"/>
    </row>
    <row r="111" spans="2:4">
      <c r="B111" s="77"/>
      <c r="C111" s="78"/>
      <c r="D111" s="190"/>
    </row>
    <row r="112" spans="2:4">
      <c r="B112" s="77"/>
      <c r="C112" s="78"/>
      <c r="D112" s="190"/>
    </row>
    <row r="113" spans="2:4">
      <c r="B113" s="77"/>
      <c r="C113" s="78"/>
      <c r="D113" s="190"/>
    </row>
    <row r="114" spans="2:4">
      <c r="B114" s="77"/>
      <c r="C114" s="78"/>
      <c r="D114" s="190"/>
    </row>
    <row r="115" spans="2:4">
      <c r="B115" s="77"/>
      <c r="C115" s="78"/>
      <c r="D115" s="190"/>
    </row>
    <row r="116" spans="2:4">
      <c r="B116" s="77"/>
      <c r="C116" s="78"/>
      <c r="D116" s="190"/>
    </row>
    <row r="117" spans="2:4">
      <c r="B117" s="77"/>
      <c r="C117" s="78"/>
      <c r="D117" s="190"/>
    </row>
    <row r="118" spans="2:4">
      <c r="B118" s="77"/>
      <c r="C118" s="78"/>
      <c r="D118" s="190"/>
    </row>
    <row r="119" spans="2:4">
      <c r="B119" s="77"/>
      <c r="C119" s="78"/>
      <c r="D119" s="190"/>
    </row>
    <row r="120" spans="2:4">
      <c r="B120" s="77"/>
      <c r="C120" s="78"/>
      <c r="D120" s="190"/>
    </row>
    <row r="121" spans="2:4">
      <c r="B121" s="77"/>
      <c r="C121" s="78"/>
      <c r="D121" s="190"/>
    </row>
    <row r="122" spans="2:4">
      <c r="B122" s="77"/>
      <c r="C122" s="78"/>
      <c r="D122" s="190"/>
    </row>
    <row r="123" spans="2:4">
      <c r="B123" s="77"/>
      <c r="C123" s="78"/>
      <c r="D123" s="190"/>
    </row>
    <row r="124" spans="2:4">
      <c r="B124" s="77"/>
      <c r="C124" s="78"/>
      <c r="D124" s="190"/>
    </row>
    <row r="125" spans="2:4">
      <c r="B125" s="77"/>
      <c r="C125" s="78"/>
      <c r="D125" s="190"/>
    </row>
    <row r="126" spans="2:4">
      <c r="B126" s="77"/>
      <c r="C126" s="78"/>
      <c r="D126" s="190"/>
    </row>
    <row r="127" spans="2:4">
      <c r="B127" s="77"/>
      <c r="C127" s="78"/>
      <c r="D127" s="190"/>
    </row>
    <row r="128" spans="2:4">
      <c r="B128" s="77"/>
      <c r="C128" s="78"/>
      <c r="D128" s="190"/>
    </row>
    <row r="129" spans="2:4">
      <c r="B129" s="77"/>
      <c r="C129" s="78"/>
      <c r="D129" s="190"/>
    </row>
    <row r="130" spans="2:4">
      <c r="B130" s="77"/>
      <c r="C130" s="78"/>
      <c r="D130" s="190"/>
    </row>
    <row r="131" spans="2:4">
      <c r="B131" s="77"/>
      <c r="C131" s="78"/>
      <c r="D131" s="190"/>
    </row>
    <row r="132" spans="2:4">
      <c r="B132" s="77"/>
      <c r="C132" s="78"/>
      <c r="D132" s="190"/>
    </row>
    <row r="133" spans="2:4">
      <c r="B133" s="77"/>
      <c r="C133" s="78"/>
      <c r="D133" s="190"/>
    </row>
    <row r="134" spans="2:4">
      <c r="B134" s="77"/>
      <c r="C134" s="78"/>
      <c r="D134" s="190"/>
    </row>
    <row r="135" spans="2:4">
      <c r="B135" s="77"/>
      <c r="C135" s="78"/>
      <c r="D135" s="190"/>
    </row>
    <row r="136" spans="2:4">
      <c r="B136" s="77"/>
      <c r="C136" s="78"/>
      <c r="D136" s="190"/>
    </row>
    <row r="137" spans="2:4">
      <c r="B137" s="77"/>
      <c r="C137" s="78"/>
      <c r="D137" s="190"/>
    </row>
    <row r="138" spans="2:4">
      <c r="B138" s="77"/>
      <c r="C138" s="78"/>
      <c r="D138" s="190"/>
    </row>
    <row r="139" spans="2:4">
      <c r="B139" s="77"/>
      <c r="C139" s="78"/>
      <c r="D139" s="190"/>
    </row>
    <row r="140" spans="2:4">
      <c r="B140" s="77"/>
      <c r="C140" s="78"/>
      <c r="D140" s="190"/>
    </row>
    <row r="141" spans="2:4">
      <c r="B141" s="77"/>
      <c r="C141" s="78"/>
      <c r="D141" s="190"/>
    </row>
    <row r="142" spans="2:4">
      <c r="B142" s="77"/>
      <c r="C142" s="78"/>
      <c r="D142" s="190"/>
    </row>
    <row r="143" spans="2:4">
      <c r="B143" s="77"/>
      <c r="C143" s="78"/>
      <c r="D143" s="190"/>
    </row>
    <row r="144" spans="2:4">
      <c r="B144" s="77"/>
      <c r="C144" s="78"/>
      <c r="D144" s="190"/>
    </row>
    <row r="145" spans="2:4">
      <c r="B145" s="77"/>
      <c r="C145" s="78"/>
      <c r="D145" s="190"/>
    </row>
    <row r="146" spans="2:4">
      <c r="B146" s="77"/>
      <c r="C146" s="78"/>
      <c r="D146" s="190"/>
    </row>
    <row r="147" spans="2:4">
      <c r="B147" s="77"/>
      <c r="C147" s="78"/>
      <c r="D147" s="190"/>
    </row>
    <row r="148" spans="2:4">
      <c r="B148" s="77"/>
      <c r="C148" s="78"/>
      <c r="D148" s="190"/>
    </row>
    <row r="149" spans="2:4" ht="15" thickBot="1">
      <c r="B149" s="79"/>
      <c r="C149" s="80"/>
      <c r="D149" s="194"/>
    </row>
  </sheetData>
  <autoFilter ref="B1:E75" xr:uid="{00000000-0009-0000-0000-000003000000}"/>
  <phoneticPr fontId="3"/>
  <conditionalFormatting sqref="B2:D149">
    <cfRule type="expression" dxfId="1" priority="2">
      <formula>AND($B2&lt;&gt;"",$D2="")</formula>
    </cfRule>
  </conditionalFormatting>
  <conditionalFormatting sqref="E35">
    <cfRule type="expression" dxfId="0" priority="1">
      <formula>AND($B35&lt;&gt;"",$D35="")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★完成資料</vt:lpstr>
      <vt:lpstr>過去年販売実績</vt:lpstr>
      <vt:lpstr>最新年販売実績</vt:lpstr>
      <vt:lpstr>車名対応マスタ</vt:lpstr>
      <vt:lpstr>★完成資料!Print_Area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Zsombor Varga (TCE)</cp:lastModifiedBy>
  <cp:lastPrinted>2020-11-24T03:06:23Z</cp:lastPrinted>
  <dcterms:created xsi:type="dcterms:W3CDTF">2018-07-30T00:17:15Z</dcterms:created>
  <dcterms:modified xsi:type="dcterms:W3CDTF">2022-11-29T12:35:55Z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9544d3e-f761-46b2-881e-fd08f3b12f65_Enabled">
    <vt:lpwstr>true</vt:lpwstr>
  </property>
  <property fmtid="{D5CDD505-2E9C-101B-9397-08002B2CF9AE}" pid="3" name="MSIP_Label_d9544d3e-f761-46b2-881e-fd08f3b12f65_SetDate">
    <vt:lpwstr>2022-11-29T09:15:05Z</vt:lpwstr>
  </property>
  <property fmtid="{D5CDD505-2E9C-101B-9397-08002B2CF9AE}" pid="4" name="MSIP_Label_d9544d3e-f761-46b2-881e-fd08f3b12f65_Method">
    <vt:lpwstr>Standard</vt:lpwstr>
  </property>
  <property fmtid="{D5CDD505-2E9C-101B-9397-08002B2CF9AE}" pid="5" name="MSIP_Label_d9544d3e-f761-46b2-881e-fd08f3b12f65_Name">
    <vt:lpwstr>Protected</vt:lpwstr>
  </property>
  <property fmtid="{D5CDD505-2E9C-101B-9397-08002B2CF9AE}" pid="6" name="MSIP_Label_d9544d3e-f761-46b2-881e-fd08f3b12f65_SiteId">
    <vt:lpwstr>52b742d1-3dc2-47ac-bf03-609c83d9df9f</vt:lpwstr>
  </property>
  <property fmtid="{D5CDD505-2E9C-101B-9397-08002B2CF9AE}" pid="7" name="MSIP_Label_d9544d3e-f761-46b2-881e-fd08f3b12f65_ActionId">
    <vt:lpwstr>8c1fac65-eacf-4d39-8bd9-648060d02859</vt:lpwstr>
  </property>
  <property fmtid="{D5CDD505-2E9C-101B-9397-08002B2CF9AE}" pid="8" name="MSIP_Label_d9544d3e-f761-46b2-881e-fd08f3b12f65_ContentBits">
    <vt:lpwstr>1</vt:lpwstr>
  </property>
</Properties>
</file>